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969EBF18-61C0-4CD0-9AAB-E6EA834B9932}" xr6:coauthVersionLast="47" xr6:coauthVersionMax="47" xr10:uidLastSave="{00000000-0000-0000-0000-000000000000}"/>
  <bookViews>
    <workbookView xWindow="-103" yWindow="-103" windowWidth="33120" windowHeight="18000" tabRatio="690" firstSheet="3" activeTab="12" xr2:uid="{BEDDA086-3899-4EC0-A870-445CC9E7E800}"/>
  </bookViews>
  <sheets>
    <sheet name="Old R002 codes" sheetId="69" state="hidden" r:id="rId1"/>
    <sheet name="Old Codes" sheetId="15" state="hidden" r:id="rId2"/>
    <sheet name="Codes (3)" sheetId="860" state="hidden" r:id="rId3"/>
    <sheet name="Qarterly Summary" sheetId="1245" r:id="rId4"/>
    <sheet name="Charts" sheetId="1246" r:id="rId5"/>
    <sheet name="ChatGPT testing" sheetId="908" r:id="rId6"/>
    <sheet name="Macro" sheetId="206" r:id="rId7"/>
    <sheet name="Data" sheetId="532" state="hidden" r:id="rId8"/>
    <sheet name="Validation" sheetId="487" state="hidden" r:id="rId9"/>
    <sheet name="Data validation" sheetId="564" r:id="rId10"/>
    <sheet name="Code list" sheetId="84" r:id="rId11"/>
    <sheet name="Model Builder" sheetId="1328" r:id="rId12"/>
    <sheet name="Codes" sheetId="64" r:id="rId13"/>
    <sheet name="DCF" sheetId="1225" r:id="rId14"/>
    <sheet name="WACC" sheetId="1226" r:id="rId15"/>
    <sheet name="Comps." sheetId="1227" r:id="rId16"/>
    <sheet name="IS BS CF" sheetId="861" r:id="rId17"/>
    <sheet name="Corporate Overhead" sheetId="863" r:id="rId18"/>
    <sheet name="Equity" sheetId="864" r:id="rId19"/>
    <sheet name="GPT cache" sheetId="859" state="veryHidden" r:id="rId20"/>
  </sheets>
  <definedNames>
    <definedName name="_______________a2" localSheetId="4" hidden="1">{#N/A,#N/A,FALSE,"Sheet1"}</definedName>
    <definedName name="_______________a2" localSheetId="3" hidden="1">{#N/A,#N/A,FALSE,"Sheet1"}</definedName>
    <definedName name="_______________a2" hidden="1">{#N/A,#N/A,FALSE,"Sheet1"}</definedName>
    <definedName name="_______________a3" localSheetId="4" hidden="1">{#N/A,#N/A,FALSE,"Sheet1"}</definedName>
    <definedName name="_______________a3" localSheetId="3" hidden="1">{#N/A,#N/A,FALSE,"Sheet1"}</definedName>
    <definedName name="_______________a3" hidden="1">{#N/A,#N/A,FALSE,"Sheet1"}</definedName>
    <definedName name="______________a2" localSheetId="4" hidden="1">{#N/A,#N/A,FALSE,"Sheet1"}</definedName>
    <definedName name="______________a2" localSheetId="3" hidden="1">{#N/A,#N/A,FALSE,"Sheet1"}</definedName>
    <definedName name="______________a2" hidden="1">{#N/A,#N/A,FALSE,"Sheet1"}</definedName>
    <definedName name="______________a3" localSheetId="4" hidden="1">{#N/A,#N/A,FALSE,"Sheet1"}</definedName>
    <definedName name="______________a3" localSheetId="3" hidden="1">{#N/A,#N/A,FALSE,"Sheet1"}</definedName>
    <definedName name="______________a3" hidden="1">{#N/A,#N/A,FALSE,"Sheet1"}</definedName>
    <definedName name="_____________a2" localSheetId="4" hidden="1">{#N/A,#N/A,FALSE,"Sheet1"}</definedName>
    <definedName name="_____________a2" localSheetId="3" hidden="1">{#N/A,#N/A,FALSE,"Sheet1"}</definedName>
    <definedName name="_____________a2" hidden="1">{#N/A,#N/A,FALSE,"Sheet1"}</definedName>
    <definedName name="_____________a3" localSheetId="4" hidden="1">{#N/A,#N/A,FALSE,"Sheet1"}</definedName>
    <definedName name="_____________a3" localSheetId="3" hidden="1">{#N/A,#N/A,FALSE,"Sheet1"}</definedName>
    <definedName name="_____________a3" hidden="1">{#N/A,#N/A,FALSE,"Sheet1"}</definedName>
    <definedName name="___________a2" localSheetId="4" hidden="1">{#N/A,#N/A,FALSE,"Sheet1"}</definedName>
    <definedName name="___________a2" localSheetId="3" hidden="1">{#N/A,#N/A,FALSE,"Sheet1"}</definedName>
    <definedName name="___________a2" hidden="1">{#N/A,#N/A,FALSE,"Sheet1"}</definedName>
    <definedName name="___________a3" localSheetId="4" hidden="1">{#N/A,#N/A,FALSE,"Sheet1"}</definedName>
    <definedName name="___________a3" localSheetId="3" hidden="1">{#N/A,#N/A,FALSE,"Sheet1"}</definedName>
    <definedName name="___________a3" hidden="1">{#N/A,#N/A,FALSE,"Sheet1"}</definedName>
    <definedName name="__________a2" localSheetId="4" hidden="1">{#N/A,#N/A,FALSE,"Sheet1"}</definedName>
    <definedName name="__________a2" localSheetId="3" hidden="1">{#N/A,#N/A,FALSE,"Sheet1"}</definedName>
    <definedName name="__________a2" hidden="1">{#N/A,#N/A,FALSE,"Sheet1"}</definedName>
    <definedName name="__________a3" localSheetId="4" hidden="1">{#N/A,#N/A,FALSE,"Sheet1"}</definedName>
    <definedName name="__________a3" localSheetId="3" hidden="1">{#N/A,#N/A,FALSE,"Sheet1"}</definedName>
    <definedName name="__________a3" hidden="1">{#N/A,#N/A,FALSE,"Sheet1"}</definedName>
    <definedName name="_________a2" localSheetId="4" hidden="1">{#N/A,#N/A,FALSE,"Sheet1"}</definedName>
    <definedName name="_________a2" localSheetId="3" hidden="1">{#N/A,#N/A,FALSE,"Sheet1"}</definedName>
    <definedName name="_________a2" hidden="1">{#N/A,#N/A,FALSE,"Sheet1"}</definedName>
    <definedName name="_________a3" localSheetId="4" hidden="1">{#N/A,#N/A,FALSE,"Sheet1"}</definedName>
    <definedName name="_________a3" localSheetId="3" hidden="1">{#N/A,#N/A,FALSE,"Sheet1"}</definedName>
    <definedName name="_________a3" hidden="1">{#N/A,#N/A,FALSE,"Sheet1"}</definedName>
    <definedName name="________a2" localSheetId="4" hidden="1">{#N/A,#N/A,FALSE,"Sheet1"}</definedName>
    <definedName name="________a2" localSheetId="3" hidden="1">{#N/A,#N/A,FALSE,"Sheet1"}</definedName>
    <definedName name="________a2" hidden="1">{#N/A,#N/A,FALSE,"Sheet1"}</definedName>
    <definedName name="________a3" localSheetId="4" hidden="1">{#N/A,#N/A,FALSE,"Sheet1"}</definedName>
    <definedName name="________a3" localSheetId="3" hidden="1">{#N/A,#N/A,FALSE,"Sheet1"}</definedName>
    <definedName name="________a3" hidden="1">{#N/A,#N/A,FALSE,"Sheet1"}</definedName>
    <definedName name="______a2" localSheetId="4" hidden="1">{#N/A,#N/A,FALSE,"Sheet1"}</definedName>
    <definedName name="______a2" localSheetId="3" hidden="1">{#N/A,#N/A,FALSE,"Sheet1"}</definedName>
    <definedName name="______a2" hidden="1">{#N/A,#N/A,FALSE,"Sheet1"}</definedName>
    <definedName name="______a3" localSheetId="4" hidden="1">{#N/A,#N/A,FALSE,"Sheet1"}</definedName>
    <definedName name="______a3" localSheetId="3" hidden="1">{#N/A,#N/A,FALSE,"Sheet1"}</definedName>
    <definedName name="______a3" hidden="1">{#N/A,#N/A,FALSE,"Sheet1"}</definedName>
    <definedName name="_____a2" localSheetId="4" hidden="1">{#N/A,#N/A,FALSE,"Sheet1"}</definedName>
    <definedName name="_____a2" localSheetId="3" hidden="1">{#N/A,#N/A,FALSE,"Sheet1"}</definedName>
    <definedName name="_____a2" hidden="1">{#N/A,#N/A,FALSE,"Sheet1"}</definedName>
    <definedName name="_____a3" localSheetId="4" hidden="1">{#N/A,#N/A,FALSE,"Sheet1"}</definedName>
    <definedName name="_____a3" localSheetId="3" hidden="1">{#N/A,#N/A,FALSE,"Sheet1"}</definedName>
    <definedName name="_____a3" hidden="1">{#N/A,#N/A,FALSE,"Sheet1"}</definedName>
    <definedName name="____a2" localSheetId="4" hidden="1">{#N/A,#N/A,FALSE,"Sheet1"}</definedName>
    <definedName name="____a2" localSheetId="3" hidden="1">{#N/A,#N/A,FALSE,"Sheet1"}</definedName>
    <definedName name="____a2" hidden="1">{#N/A,#N/A,FALSE,"Sheet1"}</definedName>
    <definedName name="____a3" localSheetId="4" hidden="1">{#N/A,#N/A,FALSE,"Sheet1"}</definedName>
    <definedName name="____a3" localSheetId="3" hidden="1">{#N/A,#N/A,FALSE,"Sheet1"}</definedName>
    <definedName name="____a3" hidden="1">{#N/A,#N/A,FALSE,"Sheet1"}</definedName>
    <definedName name="___a2" localSheetId="4" hidden="1">{#N/A,#N/A,FALSE,"Sheet1"}</definedName>
    <definedName name="___a2" localSheetId="3" hidden="1">{#N/A,#N/A,FALSE,"Sheet1"}</definedName>
    <definedName name="___a2" hidden="1">{#N/A,#N/A,FALSE,"Sheet1"}</definedName>
    <definedName name="___a3" localSheetId="4" hidden="1">{#N/A,#N/A,FALSE,"Sheet1"}</definedName>
    <definedName name="___a3" localSheetId="3" hidden="1">{#N/A,#N/A,FALSE,"Sheet1"}</definedName>
    <definedName name="___a3" hidden="1">{#N/A,#N/A,FALSE,"Sheet1"}</definedName>
    <definedName name="__123Graph_A" localSheetId="4" hidden="1">#REF!</definedName>
    <definedName name="__123Graph_A" localSheetId="15" hidden="1">#REF!</definedName>
    <definedName name="__123Graph_A" localSheetId="17" hidden="1">#REF!</definedName>
    <definedName name="__123Graph_A" localSheetId="13" hidden="1">#REF!</definedName>
    <definedName name="__123Graph_A" localSheetId="18" hidden="1">#REF!</definedName>
    <definedName name="__123Graph_A" localSheetId="16" hidden="1">#REF!</definedName>
    <definedName name="__123Graph_A" localSheetId="1" hidden="1">#REF!</definedName>
    <definedName name="__123Graph_A" localSheetId="3" hidden="1">#REF!</definedName>
    <definedName name="__123Graph_AA" localSheetId="4" hidden="1">#REF!</definedName>
    <definedName name="__123Graph_AA" localSheetId="15" hidden="1">#REF!</definedName>
    <definedName name="__123Graph_AA" localSheetId="17" hidden="1">#REF!</definedName>
    <definedName name="__123Graph_AA" localSheetId="13" hidden="1">#REF!</definedName>
    <definedName name="__123Graph_AA" localSheetId="18" hidden="1">#REF!</definedName>
    <definedName name="__123Graph_AA" localSheetId="16" hidden="1">#REF!</definedName>
    <definedName name="__123Graph_AA" localSheetId="1" hidden="1">#REF!</definedName>
    <definedName name="__123Graph_AA" localSheetId="3" hidden="1">#REF!</definedName>
    <definedName name="__123Graph_B" localSheetId="4" hidden="1">#REF!</definedName>
    <definedName name="__123Graph_B" localSheetId="15" hidden="1">#REF!</definedName>
    <definedName name="__123Graph_B" localSheetId="17" hidden="1">#REF!</definedName>
    <definedName name="__123Graph_B" localSheetId="13" hidden="1">#REF!</definedName>
    <definedName name="__123Graph_B" localSheetId="18" hidden="1">#REF!</definedName>
    <definedName name="__123Graph_B" localSheetId="16" hidden="1">#REF!</definedName>
    <definedName name="__123Graph_B" localSheetId="1" hidden="1">#REF!</definedName>
    <definedName name="__123Graph_B" localSheetId="3" hidden="1">#REF!</definedName>
    <definedName name="__123Graph_C" localSheetId="4" hidden="1">#REF!</definedName>
    <definedName name="__123Graph_C" localSheetId="15" hidden="1">#REF!</definedName>
    <definedName name="__123Graph_C" localSheetId="17" hidden="1">#REF!</definedName>
    <definedName name="__123Graph_C" localSheetId="13" hidden="1">#REF!</definedName>
    <definedName name="__123Graph_C" localSheetId="18" hidden="1">#REF!</definedName>
    <definedName name="__123Graph_C" localSheetId="16" hidden="1">#REF!</definedName>
    <definedName name="__123Graph_C" localSheetId="1" hidden="1">#REF!</definedName>
    <definedName name="__123Graph_C" localSheetId="3" hidden="1">#REF!</definedName>
    <definedName name="__123Graph_D" localSheetId="4" hidden="1">#REF!</definedName>
    <definedName name="__123Graph_D" localSheetId="15" hidden="1">#REF!</definedName>
    <definedName name="__123Graph_D" localSheetId="17" hidden="1">#REF!</definedName>
    <definedName name="__123Graph_D" localSheetId="13" hidden="1">#REF!</definedName>
    <definedName name="__123Graph_D" localSheetId="18" hidden="1">#REF!</definedName>
    <definedName name="__123Graph_D" localSheetId="16" hidden="1">#REF!</definedName>
    <definedName name="__123Graph_D" localSheetId="1" hidden="1">#REF!</definedName>
    <definedName name="__123Graph_D" localSheetId="3" hidden="1">#REF!</definedName>
    <definedName name="__123Graph_E" localSheetId="4" hidden="1">#REF!</definedName>
    <definedName name="__123Graph_E" localSheetId="15" hidden="1">#REF!</definedName>
    <definedName name="__123Graph_E" localSheetId="17" hidden="1">#REF!</definedName>
    <definedName name="__123Graph_E" localSheetId="13" hidden="1">#REF!</definedName>
    <definedName name="__123Graph_E" localSheetId="18" hidden="1">#REF!</definedName>
    <definedName name="__123Graph_E" localSheetId="16" hidden="1">#REF!</definedName>
    <definedName name="__123Graph_E" localSheetId="1" hidden="1">#REF!</definedName>
    <definedName name="__123Graph_E" localSheetId="3" hidden="1">#REF!</definedName>
    <definedName name="__123Graph_F" localSheetId="4" hidden="1">#REF!</definedName>
    <definedName name="__123Graph_F" localSheetId="15" hidden="1">#REF!</definedName>
    <definedName name="__123Graph_F" localSheetId="17" hidden="1">#REF!</definedName>
    <definedName name="__123Graph_F" localSheetId="13" hidden="1">#REF!</definedName>
    <definedName name="__123Graph_F" localSheetId="18" hidden="1">#REF!</definedName>
    <definedName name="__123Graph_F" localSheetId="16" hidden="1">#REF!</definedName>
    <definedName name="__123Graph_F" localSheetId="1" hidden="1">#REF!</definedName>
    <definedName name="__123Graph_F" localSheetId="3" hidden="1">#REF!</definedName>
    <definedName name="__123Graph_X" localSheetId="4" hidden="1">#REF!</definedName>
    <definedName name="__123Graph_X" localSheetId="15" hidden="1">#REF!</definedName>
    <definedName name="__123Graph_X" localSheetId="17" hidden="1">#REF!</definedName>
    <definedName name="__123Graph_X" localSheetId="13" hidden="1">#REF!</definedName>
    <definedName name="__123Graph_X" localSheetId="18" hidden="1">#REF!</definedName>
    <definedName name="__123Graph_X" localSheetId="16" hidden="1">#REF!</definedName>
    <definedName name="__123Graph_X" localSheetId="1" hidden="1">#REF!</definedName>
    <definedName name="__123Graph_X" localSheetId="3" hidden="1">#REF!</definedName>
    <definedName name="__a2" localSheetId="4" hidden="1">{#N/A,#N/A,FALSE,"Sheet1"}</definedName>
    <definedName name="__a2" localSheetId="12" hidden="1">{#N/A,#N/A,FALSE,"Sheet1"}</definedName>
    <definedName name="__a2" localSheetId="2" hidden="1">{#N/A,#N/A,FALSE,"Sheet1"}</definedName>
    <definedName name="__a2" localSheetId="17" hidden="1">{#N/A,#N/A,FALSE,"Sheet1"}</definedName>
    <definedName name="__a2" localSheetId="18" hidden="1">{#N/A,#N/A,FALSE,"Sheet1"}</definedName>
    <definedName name="__a2" localSheetId="16" hidden="1">{#N/A,#N/A,FALSE,"Sheet1"}</definedName>
    <definedName name="__a2" localSheetId="1" hidden="1">{#N/A,#N/A,FALSE,"Sheet1"}</definedName>
    <definedName name="__a2" localSheetId="0" hidden="1">{#N/A,#N/A,FALSE,"Sheet1"}</definedName>
    <definedName name="__a2" localSheetId="3" hidden="1">{#N/A,#N/A,FALSE,"Sheet1"}</definedName>
    <definedName name="__a3" localSheetId="4" hidden="1">{#N/A,#N/A,FALSE,"Sheet1"}</definedName>
    <definedName name="__a3" localSheetId="12" hidden="1">{#N/A,#N/A,FALSE,"Sheet1"}</definedName>
    <definedName name="__a3" localSheetId="2" hidden="1">{#N/A,#N/A,FALSE,"Sheet1"}</definedName>
    <definedName name="__a3" localSheetId="17" hidden="1">{#N/A,#N/A,FALSE,"Sheet1"}</definedName>
    <definedName name="__a3" localSheetId="18" hidden="1">{#N/A,#N/A,FALSE,"Sheet1"}</definedName>
    <definedName name="__a3" localSheetId="16" hidden="1">{#N/A,#N/A,FALSE,"Sheet1"}</definedName>
    <definedName name="__a3" localSheetId="1" hidden="1">{#N/A,#N/A,FALSE,"Sheet1"}</definedName>
    <definedName name="__a3" localSheetId="0" hidden="1">{#N/A,#N/A,FALSE,"Sheet1"}</definedName>
    <definedName name="__a3" localSheetId="3" hidden="1">{#N/A,#N/A,FALSE,"Sheet1"}</definedName>
    <definedName name="__FDS_HYPERLINK_TOGGLE_STATE__" hidden="1">"ON"</definedName>
    <definedName name="__IntlFixup" hidden="1">TRUE</definedName>
    <definedName name="_a2" localSheetId="4" hidden="1">{#N/A,#N/A,FALSE,"Sheet1"}</definedName>
    <definedName name="_a2" localSheetId="12" hidden="1">{#N/A,#N/A,FALSE,"Sheet1"}</definedName>
    <definedName name="_a2" localSheetId="2" hidden="1">{#N/A,#N/A,FALSE,"Sheet1"}</definedName>
    <definedName name="_a2" localSheetId="17" hidden="1">{#N/A,#N/A,FALSE,"Sheet1"}</definedName>
    <definedName name="_a2" localSheetId="18" hidden="1">{#N/A,#N/A,FALSE,"Sheet1"}</definedName>
    <definedName name="_a2" localSheetId="16" hidden="1">{#N/A,#N/A,FALSE,"Sheet1"}</definedName>
    <definedName name="_a2" localSheetId="1" hidden="1">{#N/A,#N/A,FALSE,"Sheet1"}</definedName>
    <definedName name="_a2" localSheetId="0" hidden="1">{#N/A,#N/A,FALSE,"Sheet1"}</definedName>
    <definedName name="_a2" localSheetId="3" hidden="1">{#N/A,#N/A,FALSE,"Sheet1"}</definedName>
    <definedName name="_a3" localSheetId="4" hidden="1">{#N/A,#N/A,FALSE,"Sheet1"}</definedName>
    <definedName name="_a3" localSheetId="12" hidden="1">{#N/A,#N/A,FALSE,"Sheet1"}</definedName>
    <definedName name="_a3" localSheetId="2" hidden="1">{#N/A,#N/A,FALSE,"Sheet1"}</definedName>
    <definedName name="_a3" localSheetId="17" hidden="1">{#N/A,#N/A,FALSE,"Sheet1"}</definedName>
    <definedName name="_a3" localSheetId="18" hidden="1">{#N/A,#N/A,FALSE,"Sheet1"}</definedName>
    <definedName name="_a3" localSheetId="16" hidden="1">{#N/A,#N/A,FALSE,"Sheet1"}</definedName>
    <definedName name="_a3" localSheetId="1" hidden="1">{#N/A,#N/A,FALSE,"Sheet1"}</definedName>
    <definedName name="_a3" localSheetId="0"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4" hidden="1">#REF!</definedName>
    <definedName name="_bdm.00286C8B730647308FBBEA2720FFB0AC.edm" localSheetId="17" hidden="1">#REF!</definedName>
    <definedName name="_bdm.00286C8B730647308FBBEA2720FFB0AC.edm" localSheetId="18" hidden="1">#REF!</definedName>
    <definedName name="_bdm.00286C8B730647308FBBEA2720FFB0AC.edm" localSheetId="16" hidden="1">#REF!</definedName>
    <definedName name="_bdm.00286C8B730647308FBBEA2720FFB0AC.edm" localSheetId="1" hidden="1">#REF!</definedName>
    <definedName name="_bdm.00286C8B730647308FBBEA2720FFB0AC.edm" localSheetId="3" hidden="1">#REF!</definedName>
    <definedName name="_bdm.004F05E4AA314011BA0F90C835605EF7.edm" localSheetId="4" hidden="1">#REF!</definedName>
    <definedName name="_bdm.004F05E4AA314011BA0F90C835605EF7.edm" localSheetId="17" hidden="1">#REF!</definedName>
    <definedName name="_bdm.004F05E4AA314011BA0F90C835605EF7.edm" localSheetId="18" hidden="1">#REF!</definedName>
    <definedName name="_bdm.004F05E4AA314011BA0F90C835605EF7.edm" localSheetId="16" hidden="1">#REF!</definedName>
    <definedName name="_bdm.004F05E4AA314011BA0F90C835605EF7.edm" localSheetId="1" hidden="1">#REF!</definedName>
    <definedName name="_bdm.004F05E4AA314011BA0F90C835605EF7.edm" localSheetId="3" hidden="1">#REF!</definedName>
    <definedName name="_bdm.0056E445CB324F118C35C2E9031CD071.edm" localSheetId="4" hidden="1">#REF!</definedName>
    <definedName name="_bdm.0056E445CB324F118C35C2E9031CD071.edm" localSheetId="17" hidden="1">#REF!</definedName>
    <definedName name="_bdm.0056E445CB324F118C35C2E9031CD071.edm" localSheetId="18" hidden="1">#REF!</definedName>
    <definedName name="_bdm.0056E445CB324F118C35C2E9031CD071.edm" localSheetId="16" hidden="1">#REF!</definedName>
    <definedName name="_bdm.0056E445CB324F118C35C2E9031CD071.edm" localSheetId="1" hidden="1">#REF!</definedName>
    <definedName name="_bdm.0056E445CB324F118C35C2E9031CD071.edm" localSheetId="3" hidden="1">#REF!</definedName>
    <definedName name="_bdm.00AE045DC9FC4C4681CC75B2F2417B33.edm" localSheetId="4" hidden="1">#REF!</definedName>
    <definedName name="_bdm.00AE045DC9FC4C4681CC75B2F2417B33.edm" localSheetId="17" hidden="1">#REF!</definedName>
    <definedName name="_bdm.00AE045DC9FC4C4681CC75B2F2417B33.edm" localSheetId="18" hidden="1">#REF!</definedName>
    <definedName name="_bdm.00AE045DC9FC4C4681CC75B2F2417B33.edm" localSheetId="16" hidden="1">#REF!</definedName>
    <definedName name="_bdm.00AE045DC9FC4C4681CC75B2F2417B33.edm" localSheetId="1" hidden="1">#REF!</definedName>
    <definedName name="_bdm.00AE045DC9FC4C4681CC75B2F2417B33.edm" localSheetId="3" hidden="1">#REF!</definedName>
    <definedName name="_bdm.00B59164873447278737F0EDAF34960A.edm" localSheetId="4" hidden="1">#REF!</definedName>
    <definedName name="_bdm.00B59164873447278737F0EDAF34960A.edm" localSheetId="17" hidden="1">#REF!</definedName>
    <definedName name="_bdm.00B59164873447278737F0EDAF34960A.edm" localSheetId="18" hidden="1">#REF!</definedName>
    <definedName name="_bdm.00B59164873447278737F0EDAF34960A.edm" localSheetId="16" hidden="1">#REF!</definedName>
    <definedName name="_bdm.00B59164873447278737F0EDAF34960A.edm" localSheetId="1" hidden="1">#REF!</definedName>
    <definedName name="_bdm.00B59164873447278737F0EDAF34960A.edm" localSheetId="3" hidden="1">#REF!</definedName>
    <definedName name="_bdm.014BB5E76FAE462FA811963F5D61196B.edm" localSheetId="4" hidden="1">#REF!</definedName>
    <definedName name="_bdm.014BB5E76FAE462FA811963F5D61196B.edm" localSheetId="17" hidden="1">#REF!</definedName>
    <definedName name="_bdm.014BB5E76FAE462FA811963F5D61196B.edm" localSheetId="18" hidden="1">#REF!</definedName>
    <definedName name="_bdm.014BB5E76FAE462FA811963F5D61196B.edm" localSheetId="16" hidden="1">#REF!</definedName>
    <definedName name="_bdm.014BB5E76FAE462FA811963F5D61196B.edm" localSheetId="1" hidden="1">#REF!</definedName>
    <definedName name="_bdm.014BB5E76FAE462FA811963F5D61196B.edm" localSheetId="3" hidden="1">#REF!</definedName>
    <definedName name="_bdm.020E6E9B94454B0998597C7453EF7B65.edm" localSheetId="4" hidden="1">#REF!</definedName>
    <definedName name="_bdm.020E6E9B94454B0998597C7453EF7B65.edm" localSheetId="17" hidden="1">#REF!</definedName>
    <definedName name="_bdm.020E6E9B94454B0998597C7453EF7B65.edm" localSheetId="18" hidden="1">#REF!</definedName>
    <definedName name="_bdm.020E6E9B94454B0998597C7453EF7B65.edm" localSheetId="16" hidden="1">#REF!</definedName>
    <definedName name="_bdm.020E6E9B94454B0998597C7453EF7B65.edm" localSheetId="1" hidden="1">#REF!</definedName>
    <definedName name="_bdm.020E6E9B94454B0998597C7453EF7B65.edm" localSheetId="3" hidden="1">#REF!</definedName>
    <definedName name="_bdm.02EC949483F141B2AF218701670BCB7A.edm" localSheetId="4" hidden="1">#REF!</definedName>
    <definedName name="_bdm.02EC949483F141B2AF218701670BCB7A.edm" localSheetId="17" hidden="1">#REF!</definedName>
    <definedName name="_bdm.02EC949483F141B2AF218701670BCB7A.edm" localSheetId="18" hidden="1">#REF!</definedName>
    <definedName name="_bdm.02EC949483F141B2AF218701670BCB7A.edm" localSheetId="16" hidden="1">#REF!</definedName>
    <definedName name="_bdm.02EC949483F141B2AF218701670BCB7A.edm" localSheetId="1" hidden="1">#REF!</definedName>
    <definedName name="_bdm.02EC949483F141B2AF218701670BCB7A.edm" localSheetId="3" hidden="1">#REF!</definedName>
    <definedName name="_bdm.032ED2E537974536B1AA84102E4C60CE.edm" localSheetId="4" hidden="1">#REF!</definedName>
    <definedName name="_bdm.032ED2E537974536B1AA84102E4C60CE.edm" localSheetId="17" hidden="1">#REF!</definedName>
    <definedName name="_bdm.032ED2E537974536B1AA84102E4C60CE.edm" localSheetId="18" hidden="1">#REF!</definedName>
    <definedName name="_bdm.032ED2E537974536B1AA84102E4C60CE.edm" localSheetId="16" hidden="1">#REF!</definedName>
    <definedName name="_bdm.032ED2E537974536B1AA84102E4C60CE.edm" localSheetId="1" hidden="1">#REF!</definedName>
    <definedName name="_bdm.032ED2E537974536B1AA84102E4C60CE.edm" localSheetId="3" hidden="1">#REF!</definedName>
    <definedName name="_bdm.035DF221C4204368BAAE399A052DC636.edm" localSheetId="4" hidden="1">#REF!</definedName>
    <definedName name="_bdm.035DF221C4204368BAAE399A052DC636.edm" localSheetId="17" hidden="1">#REF!</definedName>
    <definedName name="_bdm.035DF221C4204368BAAE399A052DC636.edm" localSheetId="18" hidden="1">#REF!</definedName>
    <definedName name="_bdm.035DF221C4204368BAAE399A052DC636.edm" localSheetId="16" hidden="1">#REF!</definedName>
    <definedName name="_bdm.035DF221C4204368BAAE399A052DC636.edm" localSheetId="1" hidden="1">#REF!</definedName>
    <definedName name="_bdm.035DF221C4204368BAAE399A052DC636.edm" localSheetId="3" hidden="1">#REF!</definedName>
    <definedName name="_bdm.036715D5BDB04E589C9D3D421A8E4D93.edm" localSheetId="4" hidden="1">#REF!</definedName>
    <definedName name="_bdm.036715D5BDB04E589C9D3D421A8E4D93.edm" localSheetId="17" hidden="1">#REF!</definedName>
    <definedName name="_bdm.036715D5BDB04E589C9D3D421A8E4D93.edm" localSheetId="18" hidden="1">#REF!</definedName>
    <definedName name="_bdm.036715D5BDB04E589C9D3D421A8E4D93.edm" localSheetId="16" hidden="1">#REF!</definedName>
    <definedName name="_bdm.036715D5BDB04E589C9D3D421A8E4D93.edm" localSheetId="1" hidden="1">#REF!</definedName>
    <definedName name="_bdm.036715D5BDB04E589C9D3D421A8E4D93.edm" localSheetId="3" hidden="1">#REF!</definedName>
    <definedName name="_bdm.03F3E100E9B64ED499F2F076282A300C.edm" localSheetId="4" hidden="1">#REF!</definedName>
    <definedName name="_bdm.03F3E100E9B64ED499F2F076282A300C.edm" localSheetId="17" hidden="1">#REF!</definedName>
    <definedName name="_bdm.03F3E100E9B64ED499F2F076282A300C.edm" localSheetId="18" hidden="1">#REF!</definedName>
    <definedName name="_bdm.03F3E100E9B64ED499F2F076282A300C.edm" localSheetId="16" hidden="1">#REF!</definedName>
    <definedName name="_bdm.03F3E100E9B64ED499F2F076282A300C.edm" localSheetId="1" hidden="1">#REF!</definedName>
    <definedName name="_bdm.03F3E100E9B64ED499F2F076282A300C.edm" localSheetId="3" hidden="1">#REF!</definedName>
    <definedName name="_bdm.0450EBC3A9A7436C803A099D89271CF6.edm" localSheetId="4" hidden="1">#REF!</definedName>
    <definedName name="_bdm.0450EBC3A9A7436C803A099D89271CF6.edm" localSheetId="17" hidden="1">#REF!</definedName>
    <definedName name="_bdm.0450EBC3A9A7436C803A099D89271CF6.edm" localSheetId="18" hidden="1">#REF!</definedName>
    <definedName name="_bdm.0450EBC3A9A7436C803A099D89271CF6.edm" localSheetId="16" hidden="1">#REF!</definedName>
    <definedName name="_bdm.0450EBC3A9A7436C803A099D89271CF6.edm" localSheetId="1" hidden="1">#REF!</definedName>
    <definedName name="_bdm.0450EBC3A9A7436C803A099D89271CF6.edm" localSheetId="3" hidden="1">#REF!</definedName>
    <definedName name="_bdm.045BAA320F2A4D76A79469EE02C1FFAA.edm" localSheetId="4" hidden="1">#REF!</definedName>
    <definedName name="_bdm.045BAA320F2A4D76A79469EE02C1FFAA.edm" localSheetId="17" hidden="1">#REF!</definedName>
    <definedName name="_bdm.045BAA320F2A4D76A79469EE02C1FFAA.edm" localSheetId="18" hidden="1">#REF!</definedName>
    <definedName name="_bdm.045BAA320F2A4D76A79469EE02C1FFAA.edm" localSheetId="16" hidden="1">#REF!</definedName>
    <definedName name="_bdm.045BAA320F2A4D76A79469EE02C1FFAA.edm" localSheetId="1" hidden="1">#REF!</definedName>
    <definedName name="_bdm.045BAA320F2A4D76A79469EE02C1FFAA.edm" localSheetId="3" hidden="1">#REF!</definedName>
    <definedName name="_bdm.0543CB9A48184870BD9F14F81F5A728C.edm" localSheetId="4" hidden="1">#REF!</definedName>
    <definedName name="_bdm.0543CB9A48184870BD9F14F81F5A728C.edm" localSheetId="17" hidden="1">#REF!</definedName>
    <definedName name="_bdm.0543CB9A48184870BD9F14F81F5A728C.edm" localSheetId="18" hidden="1">#REF!</definedName>
    <definedName name="_bdm.0543CB9A48184870BD9F14F81F5A728C.edm" localSheetId="16" hidden="1">#REF!</definedName>
    <definedName name="_bdm.0543CB9A48184870BD9F14F81F5A728C.edm" localSheetId="1" hidden="1">#REF!</definedName>
    <definedName name="_bdm.0543CB9A48184870BD9F14F81F5A728C.edm" localSheetId="3" hidden="1">#REF!</definedName>
    <definedName name="_bdm.05DC0213DBD945F79F83104C9E5424D5.edm" localSheetId="4" hidden="1">#REF!</definedName>
    <definedName name="_bdm.05DC0213DBD945F79F83104C9E5424D5.edm" localSheetId="17" hidden="1">#REF!</definedName>
    <definedName name="_bdm.05DC0213DBD945F79F83104C9E5424D5.edm" localSheetId="18" hidden="1">#REF!</definedName>
    <definedName name="_bdm.05DC0213DBD945F79F83104C9E5424D5.edm" localSheetId="16" hidden="1">#REF!</definedName>
    <definedName name="_bdm.05DC0213DBD945F79F83104C9E5424D5.edm" localSheetId="1" hidden="1">#REF!</definedName>
    <definedName name="_bdm.05DC0213DBD945F79F83104C9E5424D5.edm" localSheetId="3" hidden="1">#REF!</definedName>
    <definedName name="_bdm.06143D817B3A4FF0A1A377C0FAC0507A.edm" localSheetId="4" hidden="1">#REF!</definedName>
    <definedName name="_bdm.06143D817B3A4FF0A1A377C0FAC0507A.edm" localSheetId="17" hidden="1">#REF!</definedName>
    <definedName name="_bdm.06143D817B3A4FF0A1A377C0FAC0507A.edm" localSheetId="18" hidden="1">#REF!</definedName>
    <definedName name="_bdm.06143D817B3A4FF0A1A377C0FAC0507A.edm" localSheetId="16" hidden="1">#REF!</definedName>
    <definedName name="_bdm.06143D817B3A4FF0A1A377C0FAC0507A.edm" localSheetId="1" hidden="1">#REF!</definedName>
    <definedName name="_bdm.06143D817B3A4FF0A1A377C0FAC0507A.edm" localSheetId="3" hidden="1">#REF!</definedName>
    <definedName name="_bdm.0642128DE27D43CC802D6D593314DB43.edm" localSheetId="4" hidden="1">#REF!</definedName>
    <definedName name="_bdm.0642128DE27D43CC802D6D593314DB43.edm" localSheetId="17" hidden="1">#REF!</definedName>
    <definedName name="_bdm.0642128DE27D43CC802D6D593314DB43.edm" localSheetId="18" hidden="1">#REF!</definedName>
    <definedName name="_bdm.0642128DE27D43CC802D6D593314DB43.edm" localSheetId="16" hidden="1">#REF!</definedName>
    <definedName name="_bdm.0642128DE27D43CC802D6D593314DB43.edm" localSheetId="1" hidden="1">#REF!</definedName>
    <definedName name="_bdm.0642128DE27D43CC802D6D593314DB43.edm" localSheetId="3" hidden="1">#REF!</definedName>
    <definedName name="_bdm.0693993121BD43ED8EBCAFDEF02F47F6.edm" localSheetId="4" hidden="1">#REF!</definedName>
    <definedName name="_bdm.0693993121BD43ED8EBCAFDEF02F47F6.edm" localSheetId="17" hidden="1">#REF!</definedName>
    <definedName name="_bdm.0693993121BD43ED8EBCAFDEF02F47F6.edm" localSheetId="18" hidden="1">#REF!</definedName>
    <definedName name="_bdm.0693993121BD43ED8EBCAFDEF02F47F6.edm" localSheetId="16" hidden="1">#REF!</definedName>
    <definedName name="_bdm.0693993121BD43ED8EBCAFDEF02F47F6.edm" localSheetId="1" hidden="1">#REF!</definedName>
    <definedName name="_bdm.0693993121BD43ED8EBCAFDEF02F47F6.edm" localSheetId="3" hidden="1">#REF!</definedName>
    <definedName name="_bdm.06FB88647088458AB047FBAE147B8F32.edm" localSheetId="4" hidden="1">#REF!</definedName>
    <definedName name="_bdm.06FB88647088458AB047FBAE147B8F32.edm" localSheetId="17" hidden="1">#REF!</definedName>
    <definedName name="_bdm.06FB88647088458AB047FBAE147B8F32.edm" localSheetId="18" hidden="1">#REF!</definedName>
    <definedName name="_bdm.06FB88647088458AB047FBAE147B8F32.edm" localSheetId="16" hidden="1">#REF!</definedName>
    <definedName name="_bdm.06FB88647088458AB047FBAE147B8F32.edm" localSheetId="1" hidden="1">#REF!</definedName>
    <definedName name="_bdm.06FB88647088458AB047FBAE147B8F32.edm" localSheetId="3" hidden="1">#REF!</definedName>
    <definedName name="_bdm.073CCCB41347499CAA5D772115D4C4A1.edm" localSheetId="4" hidden="1">#REF!</definedName>
    <definedName name="_bdm.073CCCB41347499CAA5D772115D4C4A1.edm" localSheetId="17" hidden="1">#REF!</definedName>
    <definedName name="_bdm.073CCCB41347499CAA5D772115D4C4A1.edm" localSheetId="18" hidden="1">#REF!</definedName>
    <definedName name="_bdm.073CCCB41347499CAA5D772115D4C4A1.edm" localSheetId="16" hidden="1">#REF!</definedName>
    <definedName name="_bdm.073CCCB41347499CAA5D772115D4C4A1.edm" localSheetId="1" hidden="1">#REF!</definedName>
    <definedName name="_bdm.073CCCB41347499CAA5D772115D4C4A1.edm" localSheetId="3" hidden="1">#REF!</definedName>
    <definedName name="_bdm.07678C3C42EB4657B3F8DD8C5B40CA80.edm" localSheetId="4" hidden="1">#REF!</definedName>
    <definedName name="_bdm.07678C3C42EB4657B3F8DD8C5B40CA80.edm" localSheetId="17" hidden="1">#REF!</definedName>
    <definedName name="_bdm.07678C3C42EB4657B3F8DD8C5B40CA80.edm" localSheetId="18" hidden="1">#REF!</definedName>
    <definedName name="_bdm.07678C3C42EB4657B3F8DD8C5B40CA80.edm" localSheetId="16" hidden="1">#REF!</definedName>
    <definedName name="_bdm.07678C3C42EB4657B3F8DD8C5B40CA80.edm" localSheetId="1" hidden="1">#REF!</definedName>
    <definedName name="_bdm.07678C3C42EB4657B3F8DD8C5B40CA80.edm" localSheetId="3" hidden="1">#REF!</definedName>
    <definedName name="_bdm.079B77183AF2481BAA435F27ABE7996A.edm" localSheetId="4" hidden="1">#REF!</definedName>
    <definedName name="_bdm.079B77183AF2481BAA435F27ABE7996A.edm" localSheetId="17" hidden="1">#REF!</definedName>
    <definedName name="_bdm.079B77183AF2481BAA435F27ABE7996A.edm" localSheetId="18" hidden="1">#REF!</definedName>
    <definedName name="_bdm.079B77183AF2481BAA435F27ABE7996A.edm" localSheetId="16" hidden="1">#REF!</definedName>
    <definedName name="_bdm.079B77183AF2481BAA435F27ABE7996A.edm" localSheetId="1" hidden="1">#REF!</definedName>
    <definedName name="_bdm.079B77183AF2481BAA435F27ABE7996A.edm" localSheetId="3" hidden="1">#REF!</definedName>
    <definedName name="_bdm.096B660DC1A1470A906C8AA32D804554.edm" localSheetId="4" hidden="1">#REF!</definedName>
    <definedName name="_bdm.096B660DC1A1470A906C8AA32D804554.edm" localSheetId="17" hidden="1">#REF!</definedName>
    <definedName name="_bdm.096B660DC1A1470A906C8AA32D804554.edm" localSheetId="18" hidden="1">#REF!</definedName>
    <definedName name="_bdm.096B660DC1A1470A906C8AA32D804554.edm" localSheetId="16" hidden="1">#REF!</definedName>
    <definedName name="_bdm.096B660DC1A1470A906C8AA32D804554.edm" localSheetId="1" hidden="1">#REF!</definedName>
    <definedName name="_bdm.096B660DC1A1470A906C8AA32D804554.edm" localSheetId="3" hidden="1">#REF!</definedName>
    <definedName name="_bdm.09D7837447BC4BA1BE705FE94CB5F2D5.edm" localSheetId="4" hidden="1">#REF!</definedName>
    <definedName name="_bdm.09D7837447BC4BA1BE705FE94CB5F2D5.edm" localSheetId="17" hidden="1">#REF!</definedName>
    <definedName name="_bdm.09D7837447BC4BA1BE705FE94CB5F2D5.edm" localSheetId="18" hidden="1">#REF!</definedName>
    <definedName name="_bdm.09D7837447BC4BA1BE705FE94CB5F2D5.edm" localSheetId="16" hidden="1">#REF!</definedName>
    <definedName name="_bdm.09D7837447BC4BA1BE705FE94CB5F2D5.edm" localSheetId="1" hidden="1">#REF!</definedName>
    <definedName name="_bdm.09D7837447BC4BA1BE705FE94CB5F2D5.edm" localSheetId="3" hidden="1">#REF!</definedName>
    <definedName name="_bdm.09ECBB276B23488AB5228EE168C35D29.edm" localSheetId="4" hidden="1">#REF!</definedName>
    <definedName name="_bdm.09ECBB276B23488AB5228EE168C35D29.edm" localSheetId="17" hidden="1">#REF!</definedName>
    <definedName name="_bdm.09ECBB276B23488AB5228EE168C35D29.edm" localSheetId="18" hidden="1">#REF!</definedName>
    <definedName name="_bdm.09ECBB276B23488AB5228EE168C35D29.edm" localSheetId="16" hidden="1">#REF!</definedName>
    <definedName name="_bdm.09ECBB276B23488AB5228EE168C35D29.edm" localSheetId="1" hidden="1">#REF!</definedName>
    <definedName name="_bdm.09ECBB276B23488AB5228EE168C35D29.edm" localSheetId="3" hidden="1">#REF!</definedName>
    <definedName name="_bdm.0A00605DC03C40E18A1C7735A70D36C3.edm" localSheetId="4" hidden="1">#REF!</definedName>
    <definedName name="_bdm.0A00605DC03C40E18A1C7735A70D36C3.edm" localSheetId="17" hidden="1">#REF!</definedName>
    <definedName name="_bdm.0A00605DC03C40E18A1C7735A70D36C3.edm" localSheetId="18" hidden="1">#REF!</definedName>
    <definedName name="_bdm.0A00605DC03C40E18A1C7735A70D36C3.edm" localSheetId="16" hidden="1">#REF!</definedName>
    <definedName name="_bdm.0A00605DC03C40E18A1C7735A70D36C3.edm" localSheetId="1" hidden="1">#REF!</definedName>
    <definedName name="_bdm.0A00605DC03C40E18A1C7735A70D36C3.edm" localSheetId="3" hidden="1">#REF!</definedName>
    <definedName name="_bdm.0AB2B3D8DE9A4FF19744BA8B5E12A237.edm" localSheetId="4" hidden="1">#REF!</definedName>
    <definedName name="_bdm.0AB2B3D8DE9A4FF19744BA8B5E12A237.edm" localSheetId="17" hidden="1">#REF!</definedName>
    <definedName name="_bdm.0AB2B3D8DE9A4FF19744BA8B5E12A237.edm" localSheetId="18" hidden="1">#REF!</definedName>
    <definedName name="_bdm.0AB2B3D8DE9A4FF19744BA8B5E12A237.edm" localSheetId="16" hidden="1">#REF!</definedName>
    <definedName name="_bdm.0AB2B3D8DE9A4FF19744BA8B5E12A237.edm" localSheetId="1" hidden="1">#REF!</definedName>
    <definedName name="_bdm.0AB2B3D8DE9A4FF19744BA8B5E12A237.edm" localSheetId="3" hidden="1">#REF!</definedName>
    <definedName name="_bdm.0AFC8FFD2E83420F88ECF01930B5097F.edm" localSheetId="4" hidden="1">#REF!</definedName>
    <definedName name="_bdm.0AFC8FFD2E83420F88ECF01930B5097F.edm" localSheetId="17" hidden="1">#REF!</definedName>
    <definedName name="_bdm.0AFC8FFD2E83420F88ECF01930B5097F.edm" localSheetId="18" hidden="1">#REF!</definedName>
    <definedName name="_bdm.0AFC8FFD2E83420F88ECF01930B5097F.edm" localSheetId="16" hidden="1">#REF!</definedName>
    <definedName name="_bdm.0AFC8FFD2E83420F88ECF01930B5097F.edm" localSheetId="1" hidden="1">#REF!</definedName>
    <definedName name="_bdm.0AFC8FFD2E83420F88ECF01930B5097F.edm" localSheetId="3" hidden="1">#REF!</definedName>
    <definedName name="_bdm.0B5076CD5889402CA574FFE201B6C51D.edm" localSheetId="4" hidden="1">#REF!</definedName>
    <definedName name="_bdm.0B5076CD5889402CA574FFE201B6C51D.edm" localSheetId="17" hidden="1">#REF!</definedName>
    <definedName name="_bdm.0B5076CD5889402CA574FFE201B6C51D.edm" localSheetId="18" hidden="1">#REF!</definedName>
    <definedName name="_bdm.0B5076CD5889402CA574FFE201B6C51D.edm" localSheetId="16" hidden="1">#REF!</definedName>
    <definedName name="_bdm.0B5076CD5889402CA574FFE201B6C51D.edm" localSheetId="1" hidden="1">#REF!</definedName>
    <definedName name="_bdm.0B5076CD5889402CA574FFE201B6C51D.edm" localSheetId="3" hidden="1">#REF!</definedName>
    <definedName name="_bdm.0B73CB5B459C4BCAB916BB4B334EA6D9.edm" localSheetId="4" hidden="1">#REF!</definedName>
    <definedName name="_bdm.0B73CB5B459C4BCAB916BB4B334EA6D9.edm" localSheetId="17" hidden="1">#REF!</definedName>
    <definedName name="_bdm.0B73CB5B459C4BCAB916BB4B334EA6D9.edm" localSheetId="18" hidden="1">#REF!</definedName>
    <definedName name="_bdm.0B73CB5B459C4BCAB916BB4B334EA6D9.edm" localSheetId="16" hidden="1">#REF!</definedName>
    <definedName name="_bdm.0B73CB5B459C4BCAB916BB4B334EA6D9.edm" localSheetId="1" hidden="1">#REF!</definedName>
    <definedName name="_bdm.0B73CB5B459C4BCAB916BB4B334EA6D9.edm" localSheetId="3" hidden="1">#REF!</definedName>
    <definedName name="_bdm.0B7E6AE6CD8D44C1BC9EB3658D025021.edm" localSheetId="4" hidden="1">#REF!</definedName>
    <definedName name="_bdm.0B7E6AE6CD8D44C1BC9EB3658D025021.edm" localSheetId="17" hidden="1">#REF!</definedName>
    <definedName name="_bdm.0B7E6AE6CD8D44C1BC9EB3658D025021.edm" localSheetId="18" hidden="1">#REF!</definedName>
    <definedName name="_bdm.0B7E6AE6CD8D44C1BC9EB3658D025021.edm" localSheetId="16" hidden="1">#REF!</definedName>
    <definedName name="_bdm.0B7E6AE6CD8D44C1BC9EB3658D025021.edm" localSheetId="1" hidden="1">#REF!</definedName>
    <definedName name="_bdm.0B7E6AE6CD8D44C1BC9EB3658D025021.edm" localSheetId="3" hidden="1">#REF!</definedName>
    <definedName name="_bdm.0BBDDC04652C4BC5BF1F9C5DA110A6E0.edm" localSheetId="4" hidden="1">#REF!</definedName>
    <definedName name="_bdm.0BBDDC04652C4BC5BF1F9C5DA110A6E0.edm" localSheetId="17" hidden="1">#REF!</definedName>
    <definedName name="_bdm.0BBDDC04652C4BC5BF1F9C5DA110A6E0.edm" localSheetId="18" hidden="1">#REF!</definedName>
    <definedName name="_bdm.0BBDDC04652C4BC5BF1F9C5DA110A6E0.edm" localSheetId="16" hidden="1">#REF!</definedName>
    <definedName name="_bdm.0BBDDC04652C4BC5BF1F9C5DA110A6E0.edm" localSheetId="1" hidden="1">#REF!</definedName>
    <definedName name="_bdm.0BBDDC04652C4BC5BF1F9C5DA110A6E0.edm" localSheetId="3" hidden="1">#REF!</definedName>
    <definedName name="_bdm.0C0E5F97FBA34733BF63955BDBA54712.edm" localSheetId="4" hidden="1">#REF!</definedName>
    <definedName name="_bdm.0C0E5F97FBA34733BF63955BDBA54712.edm" localSheetId="17" hidden="1">#REF!</definedName>
    <definedName name="_bdm.0C0E5F97FBA34733BF63955BDBA54712.edm" localSheetId="18" hidden="1">#REF!</definedName>
    <definedName name="_bdm.0C0E5F97FBA34733BF63955BDBA54712.edm" localSheetId="16" hidden="1">#REF!</definedName>
    <definedName name="_bdm.0C0E5F97FBA34733BF63955BDBA54712.edm" localSheetId="1" hidden="1">#REF!</definedName>
    <definedName name="_bdm.0C0E5F97FBA34733BF63955BDBA54712.edm" localSheetId="3" hidden="1">#REF!</definedName>
    <definedName name="_bdm.0C21FCBF082F4CBC98880AF2978FB4A5.edm" localSheetId="4" hidden="1">#REF!</definedName>
    <definedName name="_bdm.0C21FCBF082F4CBC98880AF2978FB4A5.edm" localSheetId="17" hidden="1">#REF!</definedName>
    <definedName name="_bdm.0C21FCBF082F4CBC98880AF2978FB4A5.edm" localSheetId="18" hidden="1">#REF!</definedName>
    <definedName name="_bdm.0C21FCBF082F4CBC98880AF2978FB4A5.edm" localSheetId="16" hidden="1">#REF!</definedName>
    <definedName name="_bdm.0C21FCBF082F4CBC98880AF2978FB4A5.edm" localSheetId="1" hidden="1">#REF!</definedName>
    <definedName name="_bdm.0C21FCBF082F4CBC98880AF2978FB4A5.edm" localSheetId="3" hidden="1">#REF!</definedName>
    <definedName name="_bdm.0C81A147B4D447E69A7255A1F5938140.edm" localSheetId="4" hidden="1">#REF!</definedName>
    <definedName name="_bdm.0C81A147B4D447E69A7255A1F5938140.edm" localSheetId="17" hidden="1">#REF!</definedName>
    <definedName name="_bdm.0C81A147B4D447E69A7255A1F5938140.edm" localSheetId="18" hidden="1">#REF!</definedName>
    <definedName name="_bdm.0C81A147B4D447E69A7255A1F5938140.edm" localSheetId="16" hidden="1">#REF!</definedName>
    <definedName name="_bdm.0C81A147B4D447E69A7255A1F5938140.edm" localSheetId="1" hidden="1">#REF!</definedName>
    <definedName name="_bdm.0C81A147B4D447E69A7255A1F5938140.edm" localSheetId="3" hidden="1">#REF!</definedName>
    <definedName name="_bdm.0CFFBEFCEF994CE7B1B26F6395A45C09.edm" localSheetId="4" hidden="1">#REF!</definedName>
    <definedName name="_bdm.0CFFBEFCEF994CE7B1B26F6395A45C09.edm" localSheetId="17" hidden="1">#REF!</definedName>
    <definedName name="_bdm.0CFFBEFCEF994CE7B1B26F6395A45C09.edm" localSheetId="18" hidden="1">#REF!</definedName>
    <definedName name="_bdm.0CFFBEFCEF994CE7B1B26F6395A45C09.edm" localSheetId="16" hidden="1">#REF!</definedName>
    <definedName name="_bdm.0CFFBEFCEF994CE7B1B26F6395A45C09.edm" localSheetId="1" hidden="1">#REF!</definedName>
    <definedName name="_bdm.0CFFBEFCEF994CE7B1B26F6395A45C09.edm" localSheetId="3" hidden="1">#REF!</definedName>
    <definedName name="_bdm.0D1B1C283C104105909663393E1CB0B5.edm" localSheetId="4" hidden="1">#REF!</definedName>
    <definedName name="_bdm.0D1B1C283C104105909663393E1CB0B5.edm" localSheetId="17" hidden="1">#REF!</definedName>
    <definedName name="_bdm.0D1B1C283C104105909663393E1CB0B5.edm" localSheetId="18" hidden="1">#REF!</definedName>
    <definedName name="_bdm.0D1B1C283C104105909663393E1CB0B5.edm" localSheetId="16" hidden="1">#REF!</definedName>
    <definedName name="_bdm.0D1B1C283C104105909663393E1CB0B5.edm" localSheetId="1" hidden="1">#REF!</definedName>
    <definedName name="_bdm.0D1B1C283C104105909663393E1CB0B5.edm" localSheetId="3" hidden="1">#REF!</definedName>
    <definedName name="_bdm.0DB47D54782245BF9094D21941F6921F.edm" localSheetId="4" hidden="1">#REF!</definedName>
    <definedName name="_bdm.0DB47D54782245BF9094D21941F6921F.edm" localSheetId="17" hidden="1">#REF!</definedName>
    <definedName name="_bdm.0DB47D54782245BF9094D21941F6921F.edm" localSheetId="18" hidden="1">#REF!</definedName>
    <definedName name="_bdm.0DB47D54782245BF9094D21941F6921F.edm" localSheetId="16" hidden="1">#REF!</definedName>
    <definedName name="_bdm.0DB47D54782245BF9094D21941F6921F.edm" localSheetId="1" hidden="1">#REF!</definedName>
    <definedName name="_bdm.0DB47D54782245BF9094D21941F6921F.edm" localSheetId="3" hidden="1">#REF!</definedName>
    <definedName name="_bdm.0DCC25571DD14E73B08A457E5E29BB47.edm" localSheetId="4" hidden="1">#REF!</definedName>
    <definedName name="_bdm.0DCC25571DD14E73B08A457E5E29BB47.edm" localSheetId="17" hidden="1">#REF!</definedName>
    <definedName name="_bdm.0DCC25571DD14E73B08A457E5E29BB47.edm" localSheetId="18" hidden="1">#REF!</definedName>
    <definedName name="_bdm.0DCC25571DD14E73B08A457E5E29BB47.edm" localSheetId="16" hidden="1">#REF!</definedName>
    <definedName name="_bdm.0DCC25571DD14E73B08A457E5E29BB47.edm" localSheetId="1" hidden="1">#REF!</definedName>
    <definedName name="_bdm.0DCC25571DD14E73B08A457E5E29BB47.edm" localSheetId="3" hidden="1">#REF!</definedName>
    <definedName name="_bdm.0E289CCA8F914FAA9CFB7D2492FFF043.edm" localSheetId="4" hidden="1">#REF!</definedName>
    <definedName name="_bdm.0E289CCA8F914FAA9CFB7D2492FFF043.edm" localSheetId="17" hidden="1">#REF!</definedName>
    <definedName name="_bdm.0E289CCA8F914FAA9CFB7D2492FFF043.edm" localSheetId="18" hidden="1">#REF!</definedName>
    <definedName name="_bdm.0E289CCA8F914FAA9CFB7D2492FFF043.edm" localSheetId="16" hidden="1">#REF!</definedName>
    <definedName name="_bdm.0E289CCA8F914FAA9CFB7D2492FFF043.edm" localSheetId="1" hidden="1">#REF!</definedName>
    <definedName name="_bdm.0E289CCA8F914FAA9CFB7D2492FFF043.edm" localSheetId="3" hidden="1">#REF!</definedName>
    <definedName name="_bdm.0E7B24A41F624F85BE90DCE2295FDD4F.edm" localSheetId="4" hidden="1">#REF!</definedName>
    <definedName name="_bdm.0E7B24A41F624F85BE90DCE2295FDD4F.edm" localSheetId="17" hidden="1">#REF!</definedName>
    <definedName name="_bdm.0E7B24A41F624F85BE90DCE2295FDD4F.edm" localSheetId="18" hidden="1">#REF!</definedName>
    <definedName name="_bdm.0E7B24A41F624F85BE90DCE2295FDD4F.edm" localSheetId="16" hidden="1">#REF!</definedName>
    <definedName name="_bdm.0E7B24A41F624F85BE90DCE2295FDD4F.edm" localSheetId="1" hidden="1">#REF!</definedName>
    <definedName name="_bdm.0E7B24A41F624F85BE90DCE2295FDD4F.edm" localSheetId="3" hidden="1">#REF!</definedName>
    <definedName name="_bdm.0F3DD58853F640AFB7EB11C819519B68.edm" localSheetId="4" hidden="1">#REF!</definedName>
    <definedName name="_bdm.0F3DD58853F640AFB7EB11C819519B68.edm" localSheetId="17" hidden="1">#REF!</definedName>
    <definedName name="_bdm.0F3DD58853F640AFB7EB11C819519B68.edm" localSheetId="18" hidden="1">#REF!</definedName>
    <definedName name="_bdm.0F3DD58853F640AFB7EB11C819519B68.edm" localSheetId="16" hidden="1">#REF!</definedName>
    <definedName name="_bdm.0F3DD58853F640AFB7EB11C819519B68.edm" localSheetId="1" hidden="1">#REF!</definedName>
    <definedName name="_bdm.0F3DD58853F640AFB7EB11C819519B68.edm" localSheetId="3" hidden="1">#REF!</definedName>
    <definedName name="_bdm.0FA47FAD16064FC390F00F2C8E0A0770.edm" localSheetId="4" hidden="1">#REF!</definedName>
    <definedName name="_bdm.0FA47FAD16064FC390F00F2C8E0A0770.edm" localSheetId="17" hidden="1">#REF!</definedName>
    <definedName name="_bdm.0FA47FAD16064FC390F00F2C8E0A0770.edm" localSheetId="18" hidden="1">#REF!</definedName>
    <definedName name="_bdm.0FA47FAD16064FC390F00F2C8E0A0770.edm" localSheetId="16" hidden="1">#REF!</definedName>
    <definedName name="_bdm.0FA47FAD16064FC390F00F2C8E0A0770.edm" localSheetId="1" hidden="1">#REF!</definedName>
    <definedName name="_bdm.0FA47FAD16064FC390F00F2C8E0A0770.edm" localSheetId="3" hidden="1">#REF!</definedName>
    <definedName name="_bdm.0FF75A741FD94D3CAED32B18BF63A1CF.edm" localSheetId="4" hidden="1">#REF!</definedName>
    <definedName name="_bdm.0FF75A741FD94D3CAED32B18BF63A1CF.edm" localSheetId="17" hidden="1">#REF!</definedName>
    <definedName name="_bdm.0FF75A741FD94D3CAED32B18BF63A1CF.edm" localSheetId="18" hidden="1">#REF!</definedName>
    <definedName name="_bdm.0FF75A741FD94D3CAED32B18BF63A1CF.edm" localSheetId="16" hidden="1">#REF!</definedName>
    <definedName name="_bdm.0FF75A741FD94D3CAED32B18BF63A1CF.edm" localSheetId="1" hidden="1">#REF!</definedName>
    <definedName name="_bdm.0FF75A741FD94D3CAED32B18BF63A1CF.edm" localSheetId="3" hidden="1">#REF!</definedName>
    <definedName name="_bdm.0FF762DEBFC646B3ACD5293AA9B95ABF.edm" localSheetId="4" hidden="1">#REF!</definedName>
    <definedName name="_bdm.0FF762DEBFC646B3ACD5293AA9B95ABF.edm" localSheetId="17" hidden="1">#REF!</definedName>
    <definedName name="_bdm.0FF762DEBFC646B3ACD5293AA9B95ABF.edm" localSheetId="18" hidden="1">#REF!</definedName>
    <definedName name="_bdm.0FF762DEBFC646B3ACD5293AA9B95ABF.edm" localSheetId="16" hidden="1">#REF!</definedName>
    <definedName name="_bdm.0FF762DEBFC646B3ACD5293AA9B95ABF.edm" localSheetId="1" hidden="1">#REF!</definedName>
    <definedName name="_bdm.0FF762DEBFC646B3ACD5293AA9B95ABF.edm" localSheetId="3" hidden="1">#REF!</definedName>
    <definedName name="_bdm.1016F44487CE4860882EF6024702BBDE.edm" localSheetId="4" hidden="1">#REF!</definedName>
    <definedName name="_bdm.1016F44487CE4860882EF6024702BBDE.edm" localSheetId="17" hidden="1">#REF!</definedName>
    <definedName name="_bdm.1016F44487CE4860882EF6024702BBDE.edm" localSheetId="18" hidden="1">#REF!</definedName>
    <definedName name="_bdm.1016F44487CE4860882EF6024702BBDE.edm" localSheetId="16" hidden="1">#REF!</definedName>
    <definedName name="_bdm.1016F44487CE4860882EF6024702BBDE.edm" localSheetId="1" hidden="1">#REF!</definedName>
    <definedName name="_bdm.1016F44487CE4860882EF6024702BBDE.edm" localSheetId="3" hidden="1">#REF!</definedName>
    <definedName name="_bdm.10209E15AB1A41D69B78876DB520FE1E.edm" localSheetId="4" hidden="1">#REF!</definedName>
    <definedName name="_bdm.10209E15AB1A41D69B78876DB520FE1E.edm" localSheetId="17" hidden="1">#REF!</definedName>
    <definedName name="_bdm.10209E15AB1A41D69B78876DB520FE1E.edm" localSheetId="18" hidden="1">#REF!</definedName>
    <definedName name="_bdm.10209E15AB1A41D69B78876DB520FE1E.edm" localSheetId="16" hidden="1">#REF!</definedName>
    <definedName name="_bdm.10209E15AB1A41D69B78876DB520FE1E.edm" localSheetId="1" hidden="1">#REF!</definedName>
    <definedName name="_bdm.10209E15AB1A41D69B78876DB520FE1E.edm" localSheetId="3" hidden="1">#REF!</definedName>
    <definedName name="_bdm.104F6F05C0C94049B8273049D12D78A7.edm" localSheetId="4" hidden="1">#REF!</definedName>
    <definedName name="_bdm.104F6F05C0C94049B8273049D12D78A7.edm" localSheetId="17" hidden="1">#REF!</definedName>
    <definedName name="_bdm.104F6F05C0C94049B8273049D12D78A7.edm" localSheetId="18" hidden="1">#REF!</definedName>
    <definedName name="_bdm.104F6F05C0C94049B8273049D12D78A7.edm" localSheetId="16" hidden="1">#REF!</definedName>
    <definedName name="_bdm.104F6F05C0C94049B8273049D12D78A7.edm" localSheetId="1" hidden="1">#REF!</definedName>
    <definedName name="_bdm.104F6F05C0C94049B8273049D12D78A7.edm" localSheetId="3" hidden="1">#REF!</definedName>
    <definedName name="_bdm.105F5AC16CE3451AB7F94157D06AF057.edm" localSheetId="4" hidden="1">#REF!</definedName>
    <definedName name="_bdm.105F5AC16CE3451AB7F94157D06AF057.edm" localSheetId="17" hidden="1">#REF!</definedName>
    <definedName name="_bdm.105F5AC16CE3451AB7F94157D06AF057.edm" localSheetId="18" hidden="1">#REF!</definedName>
    <definedName name="_bdm.105F5AC16CE3451AB7F94157D06AF057.edm" localSheetId="16" hidden="1">#REF!</definedName>
    <definedName name="_bdm.105F5AC16CE3451AB7F94157D06AF057.edm" localSheetId="1" hidden="1">#REF!</definedName>
    <definedName name="_bdm.105F5AC16CE3451AB7F94157D06AF057.edm" localSheetId="3" hidden="1">#REF!</definedName>
    <definedName name="_bdm.10FD6101D3044A91AC32A7AFC225150A.edm" localSheetId="4" hidden="1">#REF!</definedName>
    <definedName name="_bdm.10FD6101D3044A91AC32A7AFC225150A.edm" localSheetId="17" hidden="1">#REF!</definedName>
    <definedName name="_bdm.10FD6101D3044A91AC32A7AFC225150A.edm" localSheetId="18" hidden="1">#REF!</definedName>
    <definedName name="_bdm.10FD6101D3044A91AC32A7AFC225150A.edm" localSheetId="16" hidden="1">#REF!</definedName>
    <definedName name="_bdm.10FD6101D3044A91AC32A7AFC225150A.edm" localSheetId="1" hidden="1">#REF!</definedName>
    <definedName name="_bdm.10FD6101D3044A91AC32A7AFC225150A.edm" localSheetId="3" hidden="1">#REF!</definedName>
    <definedName name="_bdm.112EF459CCEB40BFB37A70910CD9BB24.edm" localSheetId="4" hidden="1">#REF!</definedName>
    <definedName name="_bdm.112EF459CCEB40BFB37A70910CD9BB24.edm" localSheetId="17" hidden="1">#REF!</definedName>
    <definedName name="_bdm.112EF459CCEB40BFB37A70910CD9BB24.edm" localSheetId="18" hidden="1">#REF!</definedName>
    <definedName name="_bdm.112EF459CCEB40BFB37A70910CD9BB24.edm" localSheetId="16" hidden="1">#REF!</definedName>
    <definedName name="_bdm.112EF459CCEB40BFB37A70910CD9BB24.edm" localSheetId="1" hidden="1">#REF!</definedName>
    <definedName name="_bdm.112EF459CCEB40BFB37A70910CD9BB24.edm" localSheetId="3" hidden="1">#REF!</definedName>
    <definedName name="_bdm.11B6E253E20F4165A059BB8B502EC6E9.edm" localSheetId="4" hidden="1">#REF!</definedName>
    <definedName name="_bdm.11B6E253E20F4165A059BB8B502EC6E9.edm" localSheetId="17" hidden="1">#REF!</definedName>
    <definedName name="_bdm.11B6E253E20F4165A059BB8B502EC6E9.edm" localSheetId="18" hidden="1">#REF!</definedName>
    <definedName name="_bdm.11B6E253E20F4165A059BB8B502EC6E9.edm" localSheetId="16" hidden="1">#REF!</definedName>
    <definedName name="_bdm.11B6E253E20F4165A059BB8B502EC6E9.edm" localSheetId="1" hidden="1">#REF!</definedName>
    <definedName name="_bdm.11B6E253E20F4165A059BB8B502EC6E9.edm" localSheetId="3" hidden="1">#REF!</definedName>
    <definedName name="_bdm.11F5DB3FE3254A10959DD19875DA5D6F.edm" localSheetId="4" hidden="1">#REF!</definedName>
    <definedName name="_bdm.11F5DB3FE3254A10959DD19875DA5D6F.edm" localSheetId="17" hidden="1">#REF!</definedName>
    <definedName name="_bdm.11F5DB3FE3254A10959DD19875DA5D6F.edm" localSheetId="18" hidden="1">#REF!</definedName>
    <definedName name="_bdm.11F5DB3FE3254A10959DD19875DA5D6F.edm" localSheetId="16" hidden="1">#REF!</definedName>
    <definedName name="_bdm.11F5DB3FE3254A10959DD19875DA5D6F.edm" localSheetId="1" hidden="1">#REF!</definedName>
    <definedName name="_bdm.11F5DB3FE3254A10959DD19875DA5D6F.edm" localSheetId="3" hidden="1">#REF!</definedName>
    <definedName name="_bdm.13327EB8297746C9BD8302AA599F8105.edm" localSheetId="4" hidden="1">#REF!</definedName>
    <definedName name="_bdm.13327EB8297746C9BD8302AA599F8105.edm" localSheetId="17" hidden="1">#REF!</definedName>
    <definedName name="_bdm.13327EB8297746C9BD8302AA599F8105.edm" localSheetId="18" hidden="1">#REF!</definedName>
    <definedName name="_bdm.13327EB8297746C9BD8302AA599F8105.edm" localSheetId="16" hidden="1">#REF!</definedName>
    <definedName name="_bdm.13327EB8297746C9BD8302AA599F8105.edm" localSheetId="1" hidden="1">#REF!</definedName>
    <definedName name="_bdm.13327EB8297746C9BD8302AA599F8105.edm" localSheetId="3" hidden="1">#REF!</definedName>
    <definedName name="_bdm.13541A28BBC04640A2DE787BDCAFEA1D.edm" localSheetId="4" hidden="1">#REF!</definedName>
    <definedName name="_bdm.13541A28BBC04640A2DE787BDCAFEA1D.edm" localSheetId="17" hidden="1">#REF!</definedName>
    <definedName name="_bdm.13541A28BBC04640A2DE787BDCAFEA1D.edm" localSheetId="18" hidden="1">#REF!</definedName>
    <definedName name="_bdm.13541A28BBC04640A2DE787BDCAFEA1D.edm" localSheetId="16" hidden="1">#REF!</definedName>
    <definedName name="_bdm.13541A28BBC04640A2DE787BDCAFEA1D.edm" localSheetId="1" hidden="1">#REF!</definedName>
    <definedName name="_bdm.13541A28BBC04640A2DE787BDCAFEA1D.edm" localSheetId="3" hidden="1">#REF!</definedName>
    <definedName name="_bdm.1382B97A682E4164B91D9FCAA270A19F.edm" localSheetId="4" hidden="1">#REF!</definedName>
    <definedName name="_bdm.1382B97A682E4164B91D9FCAA270A19F.edm" localSheetId="17" hidden="1">#REF!</definedName>
    <definedName name="_bdm.1382B97A682E4164B91D9FCAA270A19F.edm" localSheetId="16" hidden="1">#REF!</definedName>
    <definedName name="_bdm.1382B97A682E4164B91D9FCAA270A19F.edm" localSheetId="1" hidden="1">#REF!</definedName>
    <definedName name="_bdm.1382B97A682E4164B91D9FCAA270A19F.edm" localSheetId="3" hidden="1">#REF!</definedName>
    <definedName name="_bdm.13934B8613594178AF2A247F139C0462.edm" localSheetId="4" hidden="1">#REF!</definedName>
    <definedName name="_bdm.13934B8613594178AF2A247F139C0462.edm" localSheetId="17" hidden="1">#REF!</definedName>
    <definedName name="_bdm.13934B8613594178AF2A247F139C0462.edm" localSheetId="18" hidden="1">#REF!</definedName>
    <definedName name="_bdm.13934B8613594178AF2A247F139C0462.edm" localSheetId="16" hidden="1">#REF!</definedName>
    <definedName name="_bdm.13934B8613594178AF2A247F139C0462.edm" localSheetId="1" hidden="1">#REF!</definedName>
    <definedName name="_bdm.13934B8613594178AF2A247F139C0462.edm" localSheetId="3" hidden="1">#REF!</definedName>
    <definedName name="_bdm.14265128D1844E7B9E03C9E38A4CBB46.edm" localSheetId="4" hidden="1">#REF!</definedName>
    <definedName name="_bdm.14265128D1844E7B9E03C9E38A4CBB46.edm" localSheetId="17" hidden="1">#REF!</definedName>
    <definedName name="_bdm.14265128D1844E7B9E03C9E38A4CBB46.edm" localSheetId="18" hidden="1">#REF!</definedName>
    <definedName name="_bdm.14265128D1844E7B9E03C9E38A4CBB46.edm" localSheetId="16" hidden="1">#REF!</definedName>
    <definedName name="_bdm.14265128D1844E7B9E03C9E38A4CBB46.edm" localSheetId="1" hidden="1">#REF!</definedName>
    <definedName name="_bdm.14265128D1844E7B9E03C9E38A4CBB46.edm" localSheetId="3" hidden="1">#REF!</definedName>
    <definedName name="_bdm.1457E99F65E3492C8F379ED3CA80EC92.edm" localSheetId="4" hidden="1">#REF!</definedName>
    <definedName name="_bdm.1457E99F65E3492C8F379ED3CA80EC92.edm" localSheetId="17" hidden="1">#REF!</definedName>
    <definedName name="_bdm.1457E99F65E3492C8F379ED3CA80EC92.edm" localSheetId="18" hidden="1">#REF!</definedName>
    <definedName name="_bdm.1457E99F65E3492C8F379ED3CA80EC92.edm" localSheetId="16" hidden="1">#REF!</definedName>
    <definedName name="_bdm.1457E99F65E3492C8F379ED3CA80EC92.edm" localSheetId="1" hidden="1">#REF!</definedName>
    <definedName name="_bdm.1457E99F65E3492C8F379ED3CA80EC92.edm" localSheetId="3" hidden="1">#REF!</definedName>
    <definedName name="_bdm.145EE23F812F41DE94EDEFC3F88322EE.edm" localSheetId="4" hidden="1">#REF!</definedName>
    <definedName name="_bdm.145EE23F812F41DE94EDEFC3F88322EE.edm" localSheetId="17" hidden="1">#REF!</definedName>
    <definedName name="_bdm.145EE23F812F41DE94EDEFC3F88322EE.edm" localSheetId="18" hidden="1">#REF!</definedName>
    <definedName name="_bdm.145EE23F812F41DE94EDEFC3F88322EE.edm" localSheetId="16" hidden="1">#REF!</definedName>
    <definedName name="_bdm.145EE23F812F41DE94EDEFC3F88322EE.edm" localSheetId="1" hidden="1">#REF!</definedName>
    <definedName name="_bdm.145EE23F812F41DE94EDEFC3F88322EE.edm" localSheetId="3" hidden="1">#REF!</definedName>
    <definedName name="_bdm.1513862873B74ACA896F2FD39B33185D.edm" localSheetId="4" hidden="1">#REF!</definedName>
    <definedName name="_bdm.1513862873B74ACA896F2FD39B33185D.edm" localSheetId="17" hidden="1">#REF!</definedName>
    <definedName name="_bdm.1513862873B74ACA896F2FD39B33185D.edm" localSheetId="18" hidden="1">#REF!</definedName>
    <definedName name="_bdm.1513862873B74ACA896F2FD39B33185D.edm" localSheetId="16" hidden="1">#REF!</definedName>
    <definedName name="_bdm.1513862873B74ACA896F2FD39B33185D.edm" localSheetId="1" hidden="1">#REF!</definedName>
    <definedName name="_bdm.1513862873B74ACA896F2FD39B33185D.edm" localSheetId="3" hidden="1">#REF!</definedName>
    <definedName name="_bdm.159131AE17C4474DB79253158FE52D2D.edm" localSheetId="4" hidden="1">#REF!</definedName>
    <definedName name="_bdm.159131AE17C4474DB79253158FE52D2D.edm" localSheetId="17" hidden="1">#REF!</definedName>
    <definedName name="_bdm.159131AE17C4474DB79253158FE52D2D.edm" localSheetId="18" hidden="1">#REF!</definedName>
    <definedName name="_bdm.159131AE17C4474DB79253158FE52D2D.edm" localSheetId="16" hidden="1">#REF!</definedName>
    <definedName name="_bdm.159131AE17C4474DB79253158FE52D2D.edm" localSheetId="1" hidden="1">#REF!</definedName>
    <definedName name="_bdm.159131AE17C4474DB79253158FE52D2D.edm" localSheetId="3" hidden="1">#REF!</definedName>
    <definedName name="_bdm.1723166B8915429C8E04ACD5980DBC13.edm" localSheetId="4" hidden="1">#REF!</definedName>
    <definedName name="_bdm.1723166B8915429C8E04ACD5980DBC13.edm" localSheetId="17" hidden="1">#REF!</definedName>
    <definedName name="_bdm.1723166B8915429C8E04ACD5980DBC13.edm" localSheetId="18" hidden="1">#REF!</definedName>
    <definedName name="_bdm.1723166B8915429C8E04ACD5980DBC13.edm" localSheetId="16" hidden="1">#REF!</definedName>
    <definedName name="_bdm.1723166B8915429C8E04ACD5980DBC13.edm" localSheetId="1" hidden="1">#REF!</definedName>
    <definedName name="_bdm.1723166B8915429C8E04ACD5980DBC13.edm" localSheetId="3" hidden="1">#REF!</definedName>
    <definedName name="_bdm.1742045E82944383903759E1B88E40ED.edm" localSheetId="4" hidden="1">#REF!</definedName>
    <definedName name="_bdm.1742045E82944383903759E1B88E40ED.edm" localSheetId="17" hidden="1">#REF!</definedName>
    <definedName name="_bdm.1742045E82944383903759E1B88E40ED.edm" localSheetId="18" hidden="1">#REF!</definedName>
    <definedName name="_bdm.1742045E82944383903759E1B88E40ED.edm" localSheetId="16" hidden="1">#REF!</definedName>
    <definedName name="_bdm.1742045E82944383903759E1B88E40ED.edm" localSheetId="1" hidden="1">#REF!</definedName>
    <definedName name="_bdm.1742045E82944383903759E1B88E40ED.edm" localSheetId="3" hidden="1">#REF!</definedName>
    <definedName name="_bdm.1778CD5F23A84B9C958C35079428C458.edm" localSheetId="4" hidden="1">#REF!</definedName>
    <definedName name="_bdm.1778CD5F23A84B9C958C35079428C458.edm" localSheetId="17" hidden="1">#REF!</definedName>
    <definedName name="_bdm.1778CD5F23A84B9C958C35079428C458.edm" localSheetId="18" hidden="1">#REF!</definedName>
    <definedName name="_bdm.1778CD5F23A84B9C958C35079428C458.edm" localSheetId="16" hidden="1">#REF!</definedName>
    <definedName name="_bdm.1778CD5F23A84B9C958C35079428C458.edm" localSheetId="1" hidden="1">#REF!</definedName>
    <definedName name="_bdm.1778CD5F23A84B9C958C35079428C458.edm" localSheetId="3" hidden="1">#REF!</definedName>
    <definedName name="_bdm.17F2DFB68B174A4CAC6CC6FFBBA9156B.edm" localSheetId="4" hidden="1">#REF!</definedName>
    <definedName name="_bdm.17F2DFB68B174A4CAC6CC6FFBBA9156B.edm" localSheetId="17" hidden="1">#REF!</definedName>
    <definedName name="_bdm.17F2DFB68B174A4CAC6CC6FFBBA9156B.edm" localSheetId="18" hidden="1">#REF!</definedName>
    <definedName name="_bdm.17F2DFB68B174A4CAC6CC6FFBBA9156B.edm" localSheetId="16" hidden="1">#REF!</definedName>
    <definedName name="_bdm.17F2DFB68B174A4CAC6CC6FFBBA9156B.edm" localSheetId="1" hidden="1">#REF!</definedName>
    <definedName name="_bdm.17F2DFB68B174A4CAC6CC6FFBBA9156B.edm" localSheetId="3" hidden="1">#REF!</definedName>
    <definedName name="_bdm.1905DE2AACD5443187DF406527CA3564.edm" localSheetId="4" hidden="1">#REF!</definedName>
    <definedName name="_bdm.1905DE2AACD5443187DF406527CA3564.edm" localSheetId="17" hidden="1">#REF!</definedName>
    <definedName name="_bdm.1905DE2AACD5443187DF406527CA3564.edm" localSheetId="18" hidden="1">#REF!</definedName>
    <definedName name="_bdm.1905DE2AACD5443187DF406527CA3564.edm" localSheetId="16" hidden="1">#REF!</definedName>
    <definedName name="_bdm.1905DE2AACD5443187DF406527CA3564.edm" localSheetId="1" hidden="1">#REF!</definedName>
    <definedName name="_bdm.1905DE2AACD5443187DF406527CA3564.edm" localSheetId="3" hidden="1">#REF!</definedName>
    <definedName name="_bdm.1992DCE0ABAB447D90AF94A11031DF3E.edm" localSheetId="4" hidden="1">#REF!</definedName>
    <definedName name="_bdm.1992DCE0ABAB447D90AF94A11031DF3E.edm" localSheetId="17" hidden="1">#REF!</definedName>
    <definedName name="_bdm.1992DCE0ABAB447D90AF94A11031DF3E.edm" localSheetId="18" hidden="1">#REF!</definedName>
    <definedName name="_bdm.1992DCE0ABAB447D90AF94A11031DF3E.edm" localSheetId="16" hidden="1">#REF!</definedName>
    <definedName name="_bdm.1992DCE0ABAB447D90AF94A11031DF3E.edm" localSheetId="1" hidden="1">#REF!</definedName>
    <definedName name="_bdm.1992DCE0ABAB447D90AF94A11031DF3E.edm" localSheetId="3" hidden="1">#REF!</definedName>
    <definedName name="_bdm.199BAC4722EE4AA69FA5C2905CA47547.edm" localSheetId="4" hidden="1">#REF!</definedName>
    <definedName name="_bdm.199BAC4722EE4AA69FA5C2905CA47547.edm" localSheetId="17" hidden="1">#REF!</definedName>
    <definedName name="_bdm.199BAC4722EE4AA69FA5C2905CA47547.edm" localSheetId="18" hidden="1">#REF!</definedName>
    <definedName name="_bdm.199BAC4722EE4AA69FA5C2905CA47547.edm" localSheetId="16" hidden="1">#REF!</definedName>
    <definedName name="_bdm.199BAC4722EE4AA69FA5C2905CA47547.edm" localSheetId="1" hidden="1">#REF!</definedName>
    <definedName name="_bdm.199BAC4722EE4AA69FA5C2905CA47547.edm" localSheetId="3" hidden="1">#REF!</definedName>
    <definedName name="_bdm.1A58F3F46C804398B9B0E2E815B7AF81.edm" localSheetId="4" hidden="1">#REF!</definedName>
    <definedName name="_bdm.1A58F3F46C804398B9B0E2E815B7AF81.edm" localSheetId="17" hidden="1">#REF!</definedName>
    <definedName name="_bdm.1A58F3F46C804398B9B0E2E815B7AF81.edm" localSheetId="18" hidden="1">#REF!</definedName>
    <definedName name="_bdm.1A58F3F46C804398B9B0E2E815B7AF81.edm" localSheetId="16" hidden="1">#REF!</definedName>
    <definedName name="_bdm.1A58F3F46C804398B9B0E2E815B7AF81.edm" localSheetId="1" hidden="1">#REF!</definedName>
    <definedName name="_bdm.1A58F3F46C804398B9B0E2E815B7AF81.edm" localSheetId="3" hidden="1">#REF!</definedName>
    <definedName name="_bdm.1B1817AC9B2F492C9FC87266DAEDEA91.edm" localSheetId="4" hidden="1">#REF!</definedName>
    <definedName name="_bdm.1B1817AC9B2F492C9FC87266DAEDEA91.edm" localSheetId="17" hidden="1">#REF!</definedName>
    <definedName name="_bdm.1B1817AC9B2F492C9FC87266DAEDEA91.edm" localSheetId="18" hidden="1">#REF!</definedName>
    <definedName name="_bdm.1B1817AC9B2F492C9FC87266DAEDEA91.edm" localSheetId="16" hidden="1">#REF!</definedName>
    <definedName name="_bdm.1B1817AC9B2F492C9FC87266DAEDEA91.edm" localSheetId="1" hidden="1">#REF!</definedName>
    <definedName name="_bdm.1B1817AC9B2F492C9FC87266DAEDEA91.edm" localSheetId="3" hidden="1">#REF!</definedName>
    <definedName name="_bdm.1B23E8991F584EE7BB6DA14CAC83BA77.edm" localSheetId="4" hidden="1">#REF!</definedName>
    <definedName name="_bdm.1B23E8991F584EE7BB6DA14CAC83BA77.edm" localSheetId="17" hidden="1">#REF!</definedName>
    <definedName name="_bdm.1B23E8991F584EE7BB6DA14CAC83BA77.edm" localSheetId="18" hidden="1">#REF!</definedName>
    <definedName name="_bdm.1B23E8991F584EE7BB6DA14CAC83BA77.edm" localSheetId="16" hidden="1">#REF!</definedName>
    <definedName name="_bdm.1B23E8991F584EE7BB6DA14CAC83BA77.edm" localSheetId="1" hidden="1">#REF!</definedName>
    <definedName name="_bdm.1B23E8991F584EE7BB6DA14CAC83BA77.edm" localSheetId="3" hidden="1">#REF!</definedName>
    <definedName name="_bdm.1BEDFCDB44FB4CF5BAB789AC2F07D9F1.edm" localSheetId="4" hidden="1">#REF!</definedName>
    <definedName name="_bdm.1BEDFCDB44FB4CF5BAB789AC2F07D9F1.edm" localSheetId="17" hidden="1">#REF!</definedName>
    <definedName name="_bdm.1BEDFCDB44FB4CF5BAB789AC2F07D9F1.edm" localSheetId="18" hidden="1">#REF!</definedName>
    <definedName name="_bdm.1BEDFCDB44FB4CF5BAB789AC2F07D9F1.edm" localSheetId="16" hidden="1">#REF!</definedName>
    <definedName name="_bdm.1BEDFCDB44FB4CF5BAB789AC2F07D9F1.edm" localSheetId="1" hidden="1">#REF!</definedName>
    <definedName name="_bdm.1BEDFCDB44FB4CF5BAB789AC2F07D9F1.edm" localSheetId="3" hidden="1">#REF!</definedName>
    <definedName name="_bdm.1BFC517AC1BC4A74A1B1CA66255B2661.edm" localSheetId="4" hidden="1">#REF!</definedName>
    <definedName name="_bdm.1BFC517AC1BC4A74A1B1CA66255B2661.edm" localSheetId="17" hidden="1">#REF!</definedName>
    <definedName name="_bdm.1BFC517AC1BC4A74A1B1CA66255B2661.edm" localSheetId="18" hidden="1">#REF!</definedName>
    <definedName name="_bdm.1BFC517AC1BC4A74A1B1CA66255B2661.edm" localSheetId="16" hidden="1">#REF!</definedName>
    <definedName name="_bdm.1BFC517AC1BC4A74A1B1CA66255B2661.edm" localSheetId="1" hidden="1">#REF!</definedName>
    <definedName name="_bdm.1BFC517AC1BC4A74A1B1CA66255B2661.edm" localSheetId="3" hidden="1">#REF!</definedName>
    <definedName name="_bdm.1C3341A93C3347A291DFD443F1436FC3.edm" localSheetId="4" hidden="1">#REF!</definedName>
    <definedName name="_bdm.1C3341A93C3347A291DFD443F1436FC3.edm" localSheetId="17" hidden="1">#REF!</definedName>
    <definedName name="_bdm.1C3341A93C3347A291DFD443F1436FC3.edm" localSheetId="18" hidden="1">#REF!</definedName>
    <definedName name="_bdm.1C3341A93C3347A291DFD443F1436FC3.edm" localSheetId="16" hidden="1">#REF!</definedName>
    <definedName name="_bdm.1C3341A93C3347A291DFD443F1436FC3.edm" localSheetId="1" hidden="1">#REF!</definedName>
    <definedName name="_bdm.1C3341A93C3347A291DFD443F1436FC3.edm" localSheetId="3" hidden="1">#REF!</definedName>
    <definedName name="_bdm.1C33B6DACF5B4F0485FE37382C6D82D8.edm" localSheetId="4" hidden="1">#REF!</definedName>
    <definedName name="_bdm.1C33B6DACF5B4F0485FE37382C6D82D8.edm" localSheetId="17" hidden="1">#REF!</definedName>
    <definedName name="_bdm.1C33B6DACF5B4F0485FE37382C6D82D8.edm" localSheetId="18" hidden="1">#REF!</definedName>
    <definedName name="_bdm.1C33B6DACF5B4F0485FE37382C6D82D8.edm" localSheetId="16" hidden="1">#REF!</definedName>
    <definedName name="_bdm.1C33B6DACF5B4F0485FE37382C6D82D8.edm" localSheetId="1" hidden="1">#REF!</definedName>
    <definedName name="_bdm.1C33B6DACF5B4F0485FE37382C6D82D8.edm" localSheetId="3" hidden="1">#REF!</definedName>
    <definedName name="_bdm.1C42ED74AD1E4440BAFBADB4241A2C57.edm" localSheetId="4" hidden="1">#REF!</definedName>
    <definedName name="_bdm.1C42ED74AD1E4440BAFBADB4241A2C57.edm" localSheetId="17" hidden="1">#REF!</definedName>
    <definedName name="_bdm.1C42ED74AD1E4440BAFBADB4241A2C57.edm" localSheetId="18" hidden="1">#REF!</definedName>
    <definedName name="_bdm.1C42ED74AD1E4440BAFBADB4241A2C57.edm" localSheetId="16" hidden="1">#REF!</definedName>
    <definedName name="_bdm.1C42ED74AD1E4440BAFBADB4241A2C57.edm" localSheetId="1" hidden="1">#REF!</definedName>
    <definedName name="_bdm.1C42ED74AD1E4440BAFBADB4241A2C57.edm" localSheetId="3" hidden="1">#REF!</definedName>
    <definedName name="_bdm.1C718D928C564921A764FDE7A57C4FC5.edm" localSheetId="4" hidden="1">#REF!</definedName>
    <definedName name="_bdm.1C718D928C564921A764FDE7A57C4FC5.edm" localSheetId="17" hidden="1">#REF!</definedName>
    <definedName name="_bdm.1C718D928C564921A764FDE7A57C4FC5.edm" localSheetId="18" hidden="1">#REF!</definedName>
    <definedName name="_bdm.1C718D928C564921A764FDE7A57C4FC5.edm" localSheetId="16" hidden="1">#REF!</definedName>
    <definedName name="_bdm.1C718D928C564921A764FDE7A57C4FC5.edm" localSheetId="1" hidden="1">#REF!</definedName>
    <definedName name="_bdm.1C718D928C564921A764FDE7A57C4FC5.edm" localSheetId="3" hidden="1">#REF!</definedName>
    <definedName name="_bdm.1C8B108A290B48E2933DE9D041A93B5D.edm" localSheetId="4" hidden="1">#REF!</definedName>
    <definedName name="_bdm.1C8B108A290B48E2933DE9D041A93B5D.edm" localSheetId="17" hidden="1">#REF!</definedName>
    <definedName name="_bdm.1C8B108A290B48E2933DE9D041A93B5D.edm" localSheetId="18" hidden="1">#REF!</definedName>
    <definedName name="_bdm.1C8B108A290B48E2933DE9D041A93B5D.edm" localSheetId="16" hidden="1">#REF!</definedName>
    <definedName name="_bdm.1C8B108A290B48E2933DE9D041A93B5D.edm" localSheetId="1" hidden="1">#REF!</definedName>
    <definedName name="_bdm.1C8B108A290B48E2933DE9D041A93B5D.edm" localSheetId="3" hidden="1">#REF!</definedName>
    <definedName name="_bdm.1C90D95FFE0C4DBF9F2C689514605890.edm" localSheetId="4" hidden="1">#REF!</definedName>
    <definedName name="_bdm.1C90D95FFE0C4DBF9F2C689514605890.edm" localSheetId="17" hidden="1">#REF!</definedName>
    <definedName name="_bdm.1C90D95FFE0C4DBF9F2C689514605890.edm" localSheetId="18" hidden="1">#REF!</definedName>
    <definedName name="_bdm.1C90D95FFE0C4DBF9F2C689514605890.edm" localSheetId="16" hidden="1">#REF!</definedName>
    <definedName name="_bdm.1C90D95FFE0C4DBF9F2C689514605890.edm" localSheetId="1" hidden="1">#REF!</definedName>
    <definedName name="_bdm.1C90D95FFE0C4DBF9F2C689514605890.edm" localSheetId="3" hidden="1">#REF!</definedName>
    <definedName name="_bdm.1CF15571965E40C48BC9B3E88700B695.edm" localSheetId="4" hidden="1">#REF!</definedName>
    <definedName name="_bdm.1CF15571965E40C48BC9B3E88700B695.edm" localSheetId="17" hidden="1">#REF!</definedName>
    <definedName name="_bdm.1CF15571965E40C48BC9B3E88700B695.edm" localSheetId="18" hidden="1">#REF!</definedName>
    <definedName name="_bdm.1CF15571965E40C48BC9B3E88700B695.edm" localSheetId="16" hidden="1">#REF!</definedName>
    <definedName name="_bdm.1CF15571965E40C48BC9B3E88700B695.edm" localSheetId="1" hidden="1">#REF!</definedName>
    <definedName name="_bdm.1CF15571965E40C48BC9B3E88700B695.edm" localSheetId="3" hidden="1">#REF!</definedName>
    <definedName name="_bdm.1D4150E01C5442C79C5B26F1830A9AD9.edm" localSheetId="4" hidden="1">#REF!</definedName>
    <definedName name="_bdm.1D4150E01C5442C79C5B26F1830A9AD9.edm" localSheetId="17" hidden="1">#REF!</definedName>
    <definedName name="_bdm.1D4150E01C5442C79C5B26F1830A9AD9.edm" localSheetId="18" hidden="1">#REF!</definedName>
    <definedName name="_bdm.1D4150E01C5442C79C5B26F1830A9AD9.edm" localSheetId="16" hidden="1">#REF!</definedName>
    <definedName name="_bdm.1D4150E01C5442C79C5B26F1830A9AD9.edm" localSheetId="1" hidden="1">#REF!</definedName>
    <definedName name="_bdm.1D4150E01C5442C79C5B26F1830A9AD9.edm" localSheetId="3" hidden="1">#REF!</definedName>
    <definedName name="_bdm.1D6D5D345DFC481896A4735E7CC72831.edm" localSheetId="4" hidden="1">#REF!</definedName>
    <definedName name="_bdm.1D6D5D345DFC481896A4735E7CC72831.edm" localSheetId="17" hidden="1">#REF!</definedName>
    <definedName name="_bdm.1D6D5D345DFC481896A4735E7CC72831.edm" localSheetId="18" hidden="1">#REF!</definedName>
    <definedName name="_bdm.1D6D5D345DFC481896A4735E7CC72831.edm" localSheetId="16" hidden="1">#REF!</definedName>
    <definedName name="_bdm.1D6D5D345DFC481896A4735E7CC72831.edm" localSheetId="1" hidden="1">#REF!</definedName>
    <definedName name="_bdm.1D6D5D345DFC481896A4735E7CC72831.edm" localSheetId="3" hidden="1">#REF!</definedName>
    <definedName name="_bdm.1E1637BD2FED42428B1A8278E4FD58B1.edm" localSheetId="4" hidden="1">#REF!</definedName>
    <definedName name="_bdm.1E1637BD2FED42428B1A8278E4FD58B1.edm" localSheetId="17" hidden="1">#REF!</definedName>
    <definedName name="_bdm.1E1637BD2FED42428B1A8278E4FD58B1.edm" localSheetId="18" hidden="1">#REF!</definedName>
    <definedName name="_bdm.1E1637BD2FED42428B1A8278E4FD58B1.edm" localSheetId="16" hidden="1">#REF!</definedName>
    <definedName name="_bdm.1E1637BD2FED42428B1A8278E4FD58B1.edm" localSheetId="1" hidden="1">#REF!</definedName>
    <definedName name="_bdm.1E1637BD2FED42428B1A8278E4FD58B1.edm" localSheetId="3" hidden="1">#REF!</definedName>
    <definedName name="_bdm.1E2C9A33CBD34F71A61CFC2F7857C901.edm" localSheetId="4" hidden="1">#REF!</definedName>
    <definedName name="_bdm.1E2C9A33CBD34F71A61CFC2F7857C901.edm" localSheetId="17" hidden="1">#REF!</definedName>
    <definedName name="_bdm.1E2C9A33CBD34F71A61CFC2F7857C901.edm" localSheetId="18" hidden="1">#REF!</definedName>
    <definedName name="_bdm.1E2C9A33CBD34F71A61CFC2F7857C901.edm" localSheetId="16" hidden="1">#REF!</definedName>
    <definedName name="_bdm.1E2C9A33CBD34F71A61CFC2F7857C901.edm" localSheetId="1" hidden="1">#REF!</definedName>
    <definedName name="_bdm.1E2C9A33CBD34F71A61CFC2F7857C901.edm" localSheetId="3" hidden="1">#REF!</definedName>
    <definedName name="_bdm.1F1CCD7BE18B4A759E50B270AAA7C8CD.edm" localSheetId="4" hidden="1">#REF!</definedName>
    <definedName name="_bdm.1F1CCD7BE18B4A759E50B270AAA7C8CD.edm" localSheetId="17" hidden="1">#REF!</definedName>
    <definedName name="_bdm.1F1CCD7BE18B4A759E50B270AAA7C8CD.edm" localSheetId="18" hidden="1">#REF!</definedName>
    <definedName name="_bdm.1F1CCD7BE18B4A759E50B270AAA7C8CD.edm" localSheetId="16" hidden="1">#REF!</definedName>
    <definedName name="_bdm.1F1CCD7BE18B4A759E50B270AAA7C8CD.edm" localSheetId="1" hidden="1">#REF!</definedName>
    <definedName name="_bdm.1F1CCD7BE18B4A759E50B270AAA7C8CD.edm" localSheetId="3" hidden="1">#REF!</definedName>
    <definedName name="_bdm.1F2FE3C7713E4A4099DB3536D2FBF87D.edm" localSheetId="4" hidden="1">#REF!</definedName>
    <definedName name="_bdm.1F2FE3C7713E4A4099DB3536D2FBF87D.edm" localSheetId="17" hidden="1">#REF!</definedName>
    <definedName name="_bdm.1F2FE3C7713E4A4099DB3536D2FBF87D.edm" localSheetId="18" hidden="1">#REF!</definedName>
    <definedName name="_bdm.1F2FE3C7713E4A4099DB3536D2FBF87D.edm" localSheetId="16" hidden="1">#REF!</definedName>
    <definedName name="_bdm.1F2FE3C7713E4A4099DB3536D2FBF87D.edm" localSheetId="1" hidden="1">#REF!</definedName>
    <definedName name="_bdm.1F2FE3C7713E4A4099DB3536D2FBF87D.edm" localSheetId="3" hidden="1">#REF!</definedName>
    <definedName name="_bdm.2162366EB4F44602B605B97531295E7B.edm" localSheetId="4" hidden="1">#REF!</definedName>
    <definedName name="_bdm.2162366EB4F44602B605B97531295E7B.edm" localSheetId="17" hidden="1">#REF!</definedName>
    <definedName name="_bdm.2162366EB4F44602B605B97531295E7B.edm" localSheetId="18" hidden="1">#REF!</definedName>
    <definedName name="_bdm.2162366EB4F44602B605B97531295E7B.edm" localSheetId="16" hidden="1">#REF!</definedName>
    <definedName name="_bdm.2162366EB4F44602B605B97531295E7B.edm" localSheetId="1" hidden="1">#REF!</definedName>
    <definedName name="_bdm.2162366EB4F44602B605B97531295E7B.edm" localSheetId="3" hidden="1">#REF!</definedName>
    <definedName name="_bdm.21864C9EFFBB416393DFC781C6154060.edm" localSheetId="4" hidden="1">#REF!</definedName>
    <definedName name="_bdm.21864C9EFFBB416393DFC781C6154060.edm" localSheetId="17" hidden="1">#REF!</definedName>
    <definedName name="_bdm.21864C9EFFBB416393DFC781C6154060.edm" localSheetId="18" hidden="1">#REF!</definedName>
    <definedName name="_bdm.21864C9EFFBB416393DFC781C6154060.edm" localSheetId="16" hidden="1">#REF!</definedName>
    <definedName name="_bdm.21864C9EFFBB416393DFC781C6154060.edm" localSheetId="1" hidden="1">#REF!</definedName>
    <definedName name="_bdm.21864C9EFFBB416393DFC781C6154060.edm" localSheetId="3" hidden="1">#REF!</definedName>
    <definedName name="_bdm.21C26C7E46434ED9BD1745E123CD9299.edm" localSheetId="4" hidden="1">#REF!</definedName>
    <definedName name="_bdm.21C26C7E46434ED9BD1745E123CD9299.edm" localSheetId="17" hidden="1">#REF!</definedName>
    <definedName name="_bdm.21C26C7E46434ED9BD1745E123CD9299.edm" localSheetId="18" hidden="1">#REF!</definedName>
    <definedName name="_bdm.21C26C7E46434ED9BD1745E123CD9299.edm" localSheetId="16" hidden="1">#REF!</definedName>
    <definedName name="_bdm.21C26C7E46434ED9BD1745E123CD9299.edm" localSheetId="1" hidden="1">#REF!</definedName>
    <definedName name="_bdm.21C26C7E46434ED9BD1745E123CD9299.edm" localSheetId="3" hidden="1">#REF!</definedName>
    <definedName name="_bdm.22EC5BBC1451452FB4D4164F95954DBD.edm" localSheetId="4" hidden="1">#REF!</definedName>
    <definedName name="_bdm.22EC5BBC1451452FB4D4164F95954DBD.edm" localSheetId="17" hidden="1">#REF!</definedName>
    <definedName name="_bdm.22EC5BBC1451452FB4D4164F95954DBD.edm" localSheetId="18" hidden="1">#REF!</definedName>
    <definedName name="_bdm.22EC5BBC1451452FB4D4164F95954DBD.edm" localSheetId="16" hidden="1">#REF!</definedName>
    <definedName name="_bdm.22EC5BBC1451452FB4D4164F95954DBD.edm" localSheetId="1" hidden="1">#REF!</definedName>
    <definedName name="_bdm.22EC5BBC1451452FB4D4164F95954DBD.edm" localSheetId="3" hidden="1">#REF!</definedName>
    <definedName name="_bdm.22F33225B39D4337ABAC0EB37AD3C487.edm" localSheetId="4" hidden="1">#REF!</definedName>
    <definedName name="_bdm.22F33225B39D4337ABAC0EB37AD3C487.edm" localSheetId="17" hidden="1">#REF!</definedName>
    <definedName name="_bdm.22F33225B39D4337ABAC0EB37AD3C487.edm" localSheetId="18" hidden="1">#REF!</definedName>
    <definedName name="_bdm.22F33225B39D4337ABAC0EB37AD3C487.edm" localSheetId="16" hidden="1">#REF!</definedName>
    <definedName name="_bdm.22F33225B39D4337ABAC0EB37AD3C487.edm" localSheetId="1" hidden="1">#REF!</definedName>
    <definedName name="_bdm.22F33225B39D4337ABAC0EB37AD3C487.edm" localSheetId="3" hidden="1">#REF!</definedName>
    <definedName name="_bdm.23A7117B6FC24056A7749AC671D45D7A.edm" localSheetId="4" hidden="1">#REF!</definedName>
    <definedName name="_bdm.23A7117B6FC24056A7749AC671D45D7A.edm" localSheetId="17" hidden="1">#REF!</definedName>
    <definedName name="_bdm.23A7117B6FC24056A7749AC671D45D7A.edm" localSheetId="18" hidden="1">#REF!</definedName>
    <definedName name="_bdm.23A7117B6FC24056A7749AC671D45D7A.edm" localSheetId="16" hidden="1">#REF!</definedName>
    <definedName name="_bdm.23A7117B6FC24056A7749AC671D45D7A.edm" localSheetId="1" hidden="1">#REF!</definedName>
    <definedName name="_bdm.23A7117B6FC24056A7749AC671D45D7A.edm" localSheetId="3" hidden="1">#REF!</definedName>
    <definedName name="_bdm.23C123D64937436085D4D8A34EB61D66.edm" localSheetId="4" hidden="1">#REF!</definedName>
    <definedName name="_bdm.23C123D64937436085D4D8A34EB61D66.edm" localSheetId="17" hidden="1">#REF!</definedName>
    <definedName name="_bdm.23C123D64937436085D4D8A34EB61D66.edm" localSheetId="18" hidden="1">#REF!</definedName>
    <definedName name="_bdm.23C123D64937436085D4D8A34EB61D66.edm" localSheetId="16" hidden="1">#REF!</definedName>
    <definedName name="_bdm.23C123D64937436085D4D8A34EB61D66.edm" localSheetId="1" hidden="1">#REF!</definedName>
    <definedName name="_bdm.23C123D64937436085D4D8A34EB61D66.edm" localSheetId="3" hidden="1">#REF!</definedName>
    <definedName name="_bdm.2476D881D1BE48C495C9ABBA4F63F46B.edm" localSheetId="4" hidden="1">#REF!</definedName>
    <definedName name="_bdm.2476D881D1BE48C495C9ABBA4F63F46B.edm" localSheetId="17" hidden="1">#REF!</definedName>
    <definedName name="_bdm.2476D881D1BE48C495C9ABBA4F63F46B.edm" localSheetId="18" hidden="1">#REF!</definedName>
    <definedName name="_bdm.2476D881D1BE48C495C9ABBA4F63F46B.edm" localSheetId="16" hidden="1">#REF!</definedName>
    <definedName name="_bdm.2476D881D1BE48C495C9ABBA4F63F46B.edm" localSheetId="1" hidden="1">#REF!</definedName>
    <definedName name="_bdm.2476D881D1BE48C495C9ABBA4F63F46B.edm" localSheetId="3" hidden="1">#REF!</definedName>
    <definedName name="_bdm.2483D222757D48A7A21F7CD0AF240FFD.edm" localSheetId="4" hidden="1">#REF!</definedName>
    <definedName name="_bdm.2483D222757D48A7A21F7CD0AF240FFD.edm" localSheetId="17" hidden="1">#REF!</definedName>
    <definedName name="_bdm.2483D222757D48A7A21F7CD0AF240FFD.edm" localSheetId="18" hidden="1">#REF!</definedName>
    <definedName name="_bdm.2483D222757D48A7A21F7CD0AF240FFD.edm" localSheetId="16" hidden="1">#REF!</definedName>
    <definedName name="_bdm.2483D222757D48A7A21F7CD0AF240FFD.edm" localSheetId="1" hidden="1">#REF!</definedName>
    <definedName name="_bdm.2483D222757D48A7A21F7CD0AF240FFD.edm" localSheetId="3" hidden="1">#REF!</definedName>
    <definedName name="_bdm.24A66B0DC57D457A94EF1BCC900E6992.edm" localSheetId="4" hidden="1">#REF!</definedName>
    <definedName name="_bdm.24A66B0DC57D457A94EF1BCC900E6992.edm" localSheetId="17" hidden="1">#REF!</definedName>
    <definedName name="_bdm.24A66B0DC57D457A94EF1BCC900E6992.edm" localSheetId="18" hidden="1">#REF!</definedName>
    <definedName name="_bdm.24A66B0DC57D457A94EF1BCC900E6992.edm" localSheetId="16" hidden="1">#REF!</definedName>
    <definedName name="_bdm.24A66B0DC57D457A94EF1BCC900E6992.edm" localSheetId="1" hidden="1">#REF!</definedName>
    <definedName name="_bdm.24A66B0DC57D457A94EF1BCC900E6992.edm" localSheetId="3" hidden="1">#REF!</definedName>
    <definedName name="_bdm.251F23ACC0D844DF81A6FE0AB53A951C.edm" localSheetId="4" hidden="1">#REF!</definedName>
    <definedName name="_bdm.251F23ACC0D844DF81A6FE0AB53A951C.edm" localSheetId="17" hidden="1">#REF!</definedName>
    <definedName name="_bdm.251F23ACC0D844DF81A6FE0AB53A951C.edm" localSheetId="18" hidden="1">#REF!</definedName>
    <definedName name="_bdm.251F23ACC0D844DF81A6FE0AB53A951C.edm" localSheetId="16" hidden="1">#REF!</definedName>
    <definedName name="_bdm.251F23ACC0D844DF81A6FE0AB53A951C.edm" localSheetId="1" hidden="1">#REF!</definedName>
    <definedName name="_bdm.251F23ACC0D844DF81A6FE0AB53A951C.edm" localSheetId="3" hidden="1">#REF!</definedName>
    <definedName name="_bdm.2540057FCAA5450FAA69B95891AE9BCC.edm" localSheetId="4" hidden="1">#REF!</definedName>
    <definedName name="_bdm.2540057FCAA5450FAA69B95891AE9BCC.edm" localSheetId="17" hidden="1">#REF!</definedName>
    <definedName name="_bdm.2540057FCAA5450FAA69B95891AE9BCC.edm" localSheetId="18" hidden="1">#REF!</definedName>
    <definedName name="_bdm.2540057FCAA5450FAA69B95891AE9BCC.edm" localSheetId="16" hidden="1">#REF!</definedName>
    <definedName name="_bdm.2540057FCAA5450FAA69B95891AE9BCC.edm" localSheetId="1" hidden="1">#REF!</definedName>
    <definedName name="_bdm.2540057FCAA5450FAA69B95891AE9BCC.edm" localSheetId="3" hidden="1">#REF!</definedName>
    <definedName name="_bdm.255C4024F75B41BCA4B1DC6109478FCC.edm" localSheetId="4" hidden="1">#REF!</definedName>
    <definedName name="_bdm.255C4024F75B41BCA4B1DC6109478FCC.edm" localSheetId="17" hidden="1">#REF!</definedName>
    <definedName name="_bdm.255C4024F75B41BCA4B1DC6109478FCC.edm" localSheetId="18" hidden="1">#REF!</definedName>
    <definedName name="_bdm.255C4024F75B41BCA4B1DC6109478FCC.edm" localSheetId="16" hidden="1">#REF!</definedName>
    <definedName name="_bdm.255C4024F75B41BCA4B1DC6109478FCC.edm" localSheetId="1" hidden="1">#REF!</definedName>
    <definedName name="_bdm.255C4024F75B41BCA4B1DC6109478FCC.edm" localSheetId="3" hidden="1">#REF!</definedName>
    <definedName name="_bdm.25AFD66B1A03450C99C159C1CE70BA9A.edm" localSheetId="4" hidden="1">#REF!</definedName>
    <definedName name="_bdm.25AFD66B1A03450C99C159C1CE70BA9A.edm" localSheetId="17" hidden="1">#REF!</definedName>
    <definedName name="_bdm.25AFD66B1A03450C99C159C1CE70BA9A.edm" localSheetId="18" hidden="1">#REF!</definedName>
    <definedName name="_bdm.25AFD66B1A03450C99C159C1CE70BA9A.edm" localSheetId="16" hidden="1">#REF!</definedName>
    <definedName name="_bdm.25AFD66B1A03450C99C159C1CE70BA9A.edm" localSheetId="1" hidden="1">#REF!</definedName>
    <definedName name="_bdm.25AFD66B1A03450C99C159C1CE70BA9A.edm" localSheetId="3" hidden="1">#REF!</definedName>
    <definedName name="_bdm.25CFFA1718584E058DEB4F665D02D39E.edm" localSheetId="4" hidden="1">#REF!</definedName>
    <definedName name="_bdm.25CFFA1718584E058DEB4F665D02D39E.edm" localSheetId="17" hidden="1">#REF!</definedName>
    <definedName name="_bdm.25CFFA1718584E058DEB4F665D02D39E.edm" localSheetId="18" hidden="1">#REF!</definedName>
    <definedName name="_bdm.25CFFA1718584E058DEB4F665D02D39E.edm" localSheetId="16" hidden="1">#REF!</definedName>
    <definedName name="_bdm.25CFFA1718584E058DEB4F665D02D39E.edm" localSheetId="1" hidden="1">#REF!</definedName>
    <definedName name="_bdm.25CFFA1718584E058DEB4F665D02D39E.edm" localSheetId="3" hidden="1">#REF!</definedName>
    <definedName name="_bdm.25F01B08AB5F41A38798300444D386A2.edm" localSheetId="4" hidden="1">#REF!</definedName>
    <definedName name="_bdm.25F01B08AB5F41A38798300444D386A2.edm" localSheetId="17" hidden="1">#REF!</definedName>
    <definedName name="_bdm.25F01B08AB5F41A38798300444D386A2.edm" localSheetId="18" hidden="1">#REF!</definedName>
    <definedName name="_bdm.25F01B08AB5F41A38798300444D386A2.edm" localSheetId="16" hidden="1">#REF!</definedName>
    <definedName name="_bdm.25F01B08AB5F41A38798300444D386A2.edm" localSheetId="1" hidden="1">#REF!</definedName>
    <definedName name="_bdm.25F01B08AB5F41A38798300444D386A2.edm" localSheetId="3" hidden="1">#REF!</definedName>
    <definedName name="_bdm.2610E924B1BC45118D4FB30AF574EDB8.edm" localSheetId="4" hidden="1">#REF!</definedName>
    <definedName name="_bdm.2610E924B1BC45118D4FB30AF574EDB8.edm" localSheetId="17" hidden="1">#REF!</definedName>
    <definedName name="_bdm.2610E924B1BC45118D4FB30AF574EDB8.edm" localSheetId="18" hidden="1">#REF!</definedName>
    <definedName name="_bdm.2610E924B1BC45118D4FB30AF574EDB8.edm" localSheetId="16" hidden="1">#REF!</definedName>
    <definedName name="_bdm.2610E924B1BC45118D4FB30AF574EDB8.edm" localSheetId="1" hidden="1">#REF!</definedName>
    <definedName name="_bdm.2610E924B1BC45118D4FB30AF574EDB8.edm" localSheetId="3" hidden="1">#REF!</definedName>
    <definedName name="_bdm.26325CC9F1B84D3A946D156C3569648A.edm" localSheetId="4" hidden="1">#REF!</definedName>
    <definedName name="_bdm.26325CC9F1B84D3A946D156C3569648A.edm" localSheetId="17" hidden="1">#REF!</definedName>
    <definedName name="_bdm.26325CC9F1B84D3A946D156C3569648A.edm" localSheetId="18" hidden="1">#REF!</definedName>
    <definedName name="_bdm.26325CC9F1B84D3A946D156C3569648A.edm" localSheetId="16" hidden="1">#REF!</definedName>
    <definedName name="_bdm.26325CC9F1B84D3A946D156C3569648A.edm" localSheetId="1" hidden="1">#REF!</definedName>
    <definedName name="_bdm.26325CC9F1B84D3A946D156C3569648A.edm" localSheetId="3" hidden="1">#REF!</definedName>
    <definedName name="_bdm.268173A6BAF848AD9141B720449868BA.edm" localSheetId="4" hidden="1">#REF!</definedName>
    <definedName name="_bdm.268173A6BAF848AD9141B720449868BA.edm" localSheetId="17" hidden="1">#REF!</definedName>
    <definedName name="_bdm.268173A6BAF848AD9141B720449868BA.edm" localSheetId="18" hidden="1">#REF!</definedName>
    <definedName name="_bdm.268173A6BAF848AD9141B720449868BA.edm" localSheetId="16" hidden="1">#REF!</definedName>
    <definedName name="_bdm.268173A6BAF848AD9141B720449868BA.edm" localSheetId="1" hidden="1">#REF!</definedName>
    <definedName name="_bdm.268173A6BAF848AD9141B720449868BA.edm" localSheetId="3" hidden="1">#REF!</definedName>
    <definedName name="_bdm.26D560F45EE6405C92AEF0F8501D92B0.edm" localSheetId="4" hidden="1">#REF!</definedName>
    <definedName name="_bdm.26D560F45EE6405C92AEF0F8501D92B0.edm" localSheetId="17" hidden="1">#REF!</definedName>
    <definedName name="_bdm.26D560F45EE6405C92AEF0F8501D92B0.edm" localSheetId="18" hidden="1">#REF!</definedName>
    <definedName name="_bdm.26D560F45EE6405C92AEF0F8501D92B0.edm" localSheetId="16" hidden="1">#REF!</definedName>
    <definedName name="_bdm.26D560F45EE6405C92AEF0F8501D92B0.edm" localSheetId="1" hidden="1">#REF!</definedName>
    <definedName name="_bdm.26D560F45EE6405C92AEF0F8501D92B0.edm" localSheetId="3" hidden="1">#REF!</definedName>
    <definedName name="_bdm.2740A3A9B84941C68521BE6F58E0B2C1.edm" localSheetId="4" hidden="1">#REF!</definedName>
    <definedName name="_bdm.2740A3A9B84941C68521BE6F58E0B2C1.edm" localSheetId="17" hidden="1">#REF!</definedName>
    <definedName name="_bdm.2740A3A9B84941C68521BE6F58E0B2C1.edm" localSheetId="18" hidden="1">#REF!</definedName>
    <definedName name="_bdm.2740A3A9B84941C68521BE6F58E0B2C1.edm" localSheetId="16" hidden="1">#REF!</definedName>
    <definedName name="_bdm.2740A3A9B84941C68521BE6F58E0B2C1.edm" localSheetId="1" hidden="1">#REF!</definedName>
    <definedName name="_bdm.2740A3A9B84941C68521BE6F58E0B2C1.edm" localSheetId="3" hidden="1">#REF!</definedName>
    <definedName name="_bdm.27478AF0D3064AE78C361D6DF414D73D.edm" localSheetId="4" hidden="1">#REF!</definedName>
    <definedName name="_bdm.27478AF0D3064AE78C361D6DF414D73D.edm" localSheetId="17" hidden="1">#REF!</definedName>
    <definedName name="_bdm.27478AF0D3064AE78C361D6DF414D73D.edm" localSheetId="18" hidden="1">#REF!</definedName>
    <definedName name="_bdm.27478AF0D3064AE78C361D6DF414D73D.edm" localSheetId="16" hidden="1">#REF!</definedName>
    <definedName name="_bdm.27478AF0D3064AE78C361D6DF414D73D.edm" localSheetId="1" hidden="1">#REF!</definedName>
    <definedName name="_bdm.27478AF0D3064AE78C361D6DF414D73D.edm" localSheetId="3" hidden="1">#REF!</definedName>
    <definedName name="_bdm.277943D6B789441AA145D0AEE5196E61.edm" localSheetId="4" hidden="1">#REF!</definedName>
    <definedName name="_bdm.277943D6B789441AA145D0AEE5196E61.edm" localSheetId="17" hidden="1">#REF!</definedName>
    <definedName name="_bdm.277943D6B789441AA145D0AEE5196E61.edm" localSheetId="18" hidden="1">#REF!</definedName>
    <definedName name="_bdm.277943D6B789441AA145D0AEE5196E61.edm" localSheetId="16" hidden="1">#REF!</definedName>
    <definedName name="_bdm.277943D6B789441AA145D0AEE5196E61.edm" localSheetId="1" hidden="1">#REF!</definedName>
    <definedName name="_bdm.277943D6B789441AA145D0AEE5196E61.edm" localSheetId="3" hidden="1">#REF!</definedName>
    <definedName name="_bdm.2796DE45CA6746C18584A9DD66C642AA.edm" localSheetId="4" hidden="1">#REF!</definedName>
    <definedName name="_bdm.2796DE45CA6746C18584A9DD66C642AA.edm" localSheetId="17" hidden="1">#REF!</definedName>
    <definedName name="_bdm.2796DE45CA6746C18584A9DD66C642AA.edm" localSheetId="18" hidden="1">#REF!</definedName>
    <definedName name="_bdm.2796DE45CA6746C18584A9DD66C642AA.edm" localSheetId="16" hidden="1">#REF!</definedName>
    <definedName name="_bdm.2796DE45CA6746C18584A9DD66C642AA.edm" localSheetId="1" hidden="1">#REF!</definedName>
    <definedName name="_bdm.2796DE45CA6746C18584A9DD66C642AA.edm" localSheetId="3" hidden="1">#REF!</definedName>
    <definedName name="_bdm.28BF542A9EFC44C3965D2C2E832B66B3.edm" localSheetId="4" hidden="1">#REF!</definedName>
    <definedName name="_bdm.28BF542A9EFC44C3965D2C2E832B66B3.edm" localSheetId="17" hidden="1">#REF!</definedName>
    <definedName name="_bdm.28BF542A9EFC44C3965D2C2E832B66B3.edm" localSheetId="18" hidden="1">#REF!</definedName>
    <definedName name="_bdm.28BF542A9EFC44C3965D2C2E832B66B3.edm" localSheetId="16" hidden="1">#REF!</definedName>
    <definedName name="_bdm.28BF542A9EFC44C3965D2C2E832B66B3.edm" localSheetId="1" hidden="1">#REF!</definedName>
    <definedName name="_bdm.28BF542A9EFC44C3965D2C2E832B66B3.edm" localSheetId="3" hidden="1">#REF!</definedName>
    <definedName name="_bdm.28EABF4D6F1B40408D7E41A5B063381B.edm" localSheetId="4" hidden="1">#REF!</definedName>
    <definedName name="_bdm.28EABF4D6F1B40408D7E41A5B063381B.edm" localSheetId="17" hidden="1">#REF!</definedName>
    <definedName name="_bdm.28EABF4D6F1B40408D7E41A5B063381B.edm" localSheetId="18" hidden="1">#REF!</definedName>
    <definedName name="_bdm.28EABF4D6F1B40408D7E41A5B063381B.edm" localSheetId="16" hidden="1">#REF!</definedName>
    <definedName name="_bdm.28EABF4D6F1B40408D7E41A5B063381B.edm" localSheetId="1" hidden="1">#REF!</definedName>
    <definedName name="_bdm.28EABF4D6F1B40408D7E41A5B063381B.edm" localSheetId="3" hidden="1">#REF!</definedName>
    <definedName name="_bdm.2907212533244F788A09B5129C1E33D3.edm" localSheetId="4" hidden="1">#REF!</definedName>
    <definedName name="_bdm.2907212533244F788A09B5129C1E33D3.edm" localSheetId="17" hidden="1">#REF!</definedName>
    <definedName name="_bdm.2907212533244F788A09B5129C1E33D3.edm" localSheetId="18" hidden="1">#REF!</definedName>
    <definedName name="_bdm.2907212533244F788A09B5129C1E33D3.edm" localSheetId="16" hidden="1">#REF!</definedName>
    <definedName name="_bdm.2907212533244F788A09B5129C1E33D3.edm" localSheetId="1" hidden="1">#REF!</definedName>
    <definedName name="_bdm.2907212533244F788A09B5129C1E33D3.edm" localSheetId="3" hidden="1">#REF!</definedName>
    <definedName name="_bdm.293E5EAC9951483CACC05514F4FE4236.edm" localSheetId="4" hidden="1">#REF!</definedName>
    <definedName name="_bdm.293E5EAC9951483CACC05514F4FE4236.edm" localSheetId="17" hidden="1">#REF!</definedName>
    <definedName name="_bdm.293E5EAC9951483CACC05514F4FE4236.edm" localSheetId="18" hidden="1">#REF!</definedName>
    <definedName name="_bdm.293E5EAC9951483CACC05514F4FE4236.edm" localSheetId="16" hidden="1">#REF!</definedName>
    <definedName name="_bdm.293E5EAC9951483CACC05514F4FE4236.edm" localSheetId="1" hidden="1">#REF!</definedName>
    <definedName name="_bdm.293E5EAC9951483CACC05514F4FE4236.edm" localSheetId="3" hidden="1">#REF!</definedName>
    <definedName name="_bdm.294298E5AFF146BABF3AC1B57B04049E.edm" localSheetId="4" hidden="1">#REF!</definedName>
    <definedName name="_bdm.294298E5AFF146BABF3AC1B57B04049E.edm" localSheetId="17" hidden="1">#REF!</definedName>
    <definedName name="_bdm.294298E5AFF146BABF3AC1B57B04049E.edm" localSheetId="18" hidden="1">#REF!</definedName>
    <definedName name="_bdm.294298E5AFF146BABF3AC1B57B04049E.edm" localSheetId="16" hidden="1">#REF!</definedName>
    <definedName name="_bdm.294298E5AFF146BABF3AC1B57B04049E.edm" localSheetId="1" hidden="1">#REF!</definedName>
    <definedName name="_bdm.294298E5AFF146BABF3AC1B57B04049E.edm" localSheetId="3" hidden="1">#REF!</definedName>
    <definedName name="_bdm.2A33411F47264D17BE179D765878F3D7.edm" localSheetId="4" hidden="1">#REF!</definedName>
    <definedName name="_bdm.2A33411F47264D17BE179D765878F3D7.edm" localSheetId="17" hidden="1">#REF!</definedName>
    <definedName name="_bdm.2A33411F47264D17BE179D765878F3D7.edm" localSheetId="18" hidden="1">#REF!</definedName>
    <definedName name="_bdm.2A33411F47264D17BE179D765878F3D7.edm" localSheetId="16" hidden="1">#REF!</definedName>
    <definedName name="_bdm.2A33411F47264D17BE179D765878F3D7.edm" localSheetId="1" hidden="1">#REF!</definedName>
    <definedName name="_bdm.2A33411F47264D17BE179D765878F3D7.edm" localSheetId="3" hidden="1">#REF!</definedName>
    <definedName name="_bdm.2A364E0003484EBA93EE98C1D6E36E53.edm" localSheetId="4" hidden="1">#REF!</definedName>
    <definedName name="_bdm.2A364E0003484EBA93EE98C1D6E36E53.edm" localSheetId="17" hidden="1">#REF!</definedName>
    <definedName name="_bdm.2A364E0003484EBA93EE98C1D6E36E53.edm" localSheetId="18" hidden="1">#REF!</definedName>
    <definedName name="_bdm.2A364E0003484EBA93EE98C1D6E36E53.edm" localSheetId="16" hidden="1">#REF!</definedName>
    <definedName name="_bdm.2A364E0003484EBA93EE98C1D6E36E53.edm" localSheetId="1" hidden="1">#REF!</definedName>
    <definedName name="_bdm.2A364E0003484EBA93EE98C1D6E36E53.edm" localSheetId="3" hidden="1">#REF!</definedName>
    <definedName name="_bdm.2A6F27EA570D4797A68B49238B40510C.edm" localSheetId="4" hidden="1">#REF!</definedName>
    <definedName name="_bdm.2A6F27EA570D4797A68B49238B40510C.edm" localSheetId="17" hidden="1">#REF!</definedName>
    <definedName name="_bdm.2A6F27EA570D4797A68B49238B40510C.edm" localSheetId="18" hidden="1">#REF!</definedName>
    <definedName name="_bdm.2A6F27EA570D4797A68B49238B40510C.edm" localSheetId="16" hidden="1">#REF!</definedName>
    <definedName name="_bdm.2A6F27EA570D4797A68B49238B40510C.edm" localSheetId="1" hidden="1">#REF!</definedName>
    <definedName name="_bdm.2A6F27EA570D4797A68B49238B40510C.edm" localSheetId="3" hidden="1">#REF!</definedName>
    <definedName name="_bdm.2ABC518468064363A8A44AB68A340FC7.edm" localSheetId="4" hidden="1">#REF!</definedName>
    <definedName name="_bdm.2ABC518468064363A8A44AB68A340FC7.edm" localSheetId="17" hidden="1">#REF!</definedName>
    <definedName name="_bdm.2ABC518468064363A8A44AB68A340FC7.edm" localSheetId="18" hidden="1">#REF!</definedName>
    <definedName name="_bdm.2ABC518468064363A8A44AB68A340FC7.edm" localSheetId="16" hidden="1">#REF!</definedName>
    <definedName name="_bdm.2ABC518468064363A8A44AB68A340FC7.edm" localSheetId="1" hidden="1">#REF!</definedName>
    <definedName name="_bdm.2ABC518468064363A8A44AB68A340FC7.edm" localSheetId="3" hidden="1">#REF!</definedName>
    <definedName name="_bdm.2ABF92567A8047858527243259D934D1.edm" localSheetId="4" hidden="1">#REF!</definedName>
    <definedName name="_bdm.2ABF92567A8047858527243259D934D1.edm" localSheetId="17" hidden="1">#REF!</definedName>
    <definedName name="_bdm.2ABF92567A8047858527243259D934D1.edm" localSheetId="18" hidden="1">#REF!</definedName>
    <definedName name="_bdm.2ABF92567A8047858527243259D934D1.edm" localSheetId="16" hidden="1">#REF!</definedName>
    <definedName name="_bdm.2ABF92567A8047858527243259D934D1.edm" localSheetId="1" hidden="1">#REF!</definedName>
    <definedName name="_bdm.2ABF92567A8047858527243259D934D1.edm" localSheetId="3" hidden="1">#REF!</definedName>
    <definedName name="_bdm.2AC99D8FE5FF496588CA9790A65856C8.edm" localSheetId="4" hidden="1">#REF!</definedName>
    <definedName name="_bdm.2AC99D8FE5FF496588CA9790A65856C8.edm" localSheetId="17" hidden="1">#REF!</definedName>
    <definedName name="_bdm.2AC99D8FE5FF496588CA9790A65856C8.edm" localSheetId="18" hidden="1">#REF!</definedName>
    <definedName name="_bdm.2AC99D8FE5FF496588CA9790A65856C8.edm" localSheetId="16" hidden="1">#REF!</definedName>
    <definedName name="_bdm.2AC99D8FE5FF496588CA9790A65856C8.edm" localSheetId="1" hidden="1">#REF!</definedName>
    <definedName name="_bdm.2AC99D8FE5FF496588CA9790A65856C8.edm" localSheetId="3" hidden="1">#REF!</definedName>
    <definedName name="_bdm.2BCE809CB35340CE97D9AE2B81A0119F.edm" localSheetId="4" hidden="1">#REF!</definedName>
    <definedName name="_bdm.2BCE809CB35340CE97D9AE2B81A0119F.edm" localSheetId="17" hidden="1">#REF!</definedName>
    <definedName name="_bdm.2BCE809CB35340CE97D9AE2B81A0119F.edm" localSheetId="18" hidden="1">#REF!</definedName>
    <definedName name="_bdm.2BCE809CB35340CE97D9AE2B81A0119F.edm" localSheetId="16" hidden="1">#REF!</definedName>
    <definedName name="_bdm.2BCE809CB35340CE97D9AE2B81A0119F.edm" localSheetId="1" hidden="1">#REF!</definedName>
    <definedName name="_bdm.2BCE809CB35340CE97D9AE2B81A0119F.edm" localSheetId="3" hidden="1">#REF!</definedName>
    <definedName name="_bdm.2C00E8FFAA5E4BF08B0D3CBB4145BB49.edm" localSheetId="4" hidden="1">#REF!</definedName>
    <definedName name="_bdm.2C00E8FFAA5E4BF08B0D3CBB4145BB49.edm" localSheetId="17" hidden="1">#REF!</definedName>
    <definedName name="_bdm.2C00E8FFAA5E4BF08B0D3CBB4145BB49.edm" localSheetId="18" hidden="1">#REF!</definedName>
    <definedName name="_bdm.2C00E8FFAA5E4BF08B0D3CBB4145BB49.edm" localSheetId="16" hidden="1">#REF!</definedName>
    <definedName name="_bdm.2C00E8FFAA5E4BF08B0D3CBB4145BB49.edm" localSheetId="1" hidden="1">#REF!</definedName>
    <definedName name="_bdm.2C00E8FFAA5E4BF08B0D3CBB4145BB49.edm" localSheetId="3" hidden="1">#REF!</definedName>
    <definedName name="_bdm.2C18DBB30A35438B89A5EB7FFF52FEC5.edm" localSheetId="4" hidden="1">#REF!</definedName>
    <definedName name="_bdm.2C18DBB30A35438B89A5EB7FFF52FEC5.edm" localSheetId="17" hidden="1">#REF!</definedName>
    <definedName name="_bdm.2C18DBB30A35438B89A5EB7FFF52FEC5.edm" localSheetId="18" hidden="1">#REF!</definedName>
    <definedName name="_bdm.2C18DBB30A35438B89A5EB7FFF52FEC5.edm" localSheetId="16" hidden="1">#REF!</definedName>
    <definedName name="_bdm.2C18DBB30A35438B89A5EB7FFF52FEC5.edm" localSheetId="1" hidden="1">#REF!</definedName>
    <definedName name="_bdm.2C18DBB30A35438B89A5EB7FFF52FEC5.edm" localSheetId="3" hidden="1">#REF!</definedName>
    <definedName name="_bdm.2C778BB54A8D4AF8BDADD45DE22199B7.edm" localSheetId="4" hidden="1">#REF!</definedName>
    <definedName name="_bdm.2C778BB54A8D4AF8BDADD45DE22199B7.edm" localSheetId="17" hidden="1">#REF!</definedName>
    <definedName name="_bdm.2C778BB54A8D4AF8BDADD45DE22199B7.edm" localSheetId="18" hidden="1">#REF!</definedName>
    <definedName name="_bdm.2C778BB54A8D4AF8BDADD45DE22199B7.edm" localSheetId="16" hidden="1">#REF!</definedName>
    <definedName name="_bdm.2C778BB54A8D4AF8BDADD45DE22199B7.edm" localSheetId="1" hidden="1">#REF!</definedName>
    <definedName name="_bdm.2C778BB54A8D4AF8BDADD45DE22199B7.edm" localSheetId="3" hidden="1">#REF!</definedName>
    <definedName name="_bdm.2CA63F0A97FF4BDCB38BBDBAE079E2C3.edm" localSheetId="4" hidden="1">#REF!</definedName>
    <definedName name="_bdm.2CA63F0A97FF4BDCB38BBDBAE079E2C3.edm" localSheetId="17" hidden="1">#REF!</definedName>
    <definedName name="_bdm.2CA63F0A97FF4BDCB38BBDBAE079E2C3.edm" localSheetId="18" hidden="1">#REF!</definedName>
    <definedName name="_bdm.2CA63F0A97FF4BDCB38BBDBAE079E2C3.edm" localSheetId="16" hidden="1">#REF!</definedName>
    <definedName name="_bdm.2CA63F0A97FF4BDCB38BBDBAE079E2C3.edm" localSheetId="1" hidden="1">#REF!</definedName>
    <definedName name="_bdm.2CA63F0A97FF4BDCB38BBDBAE079E2C3.edm" localSheetId="3" hidden="1">#REF!</definedName>
    <definedName name="_bdm.2D64FA3EDEA542B784559A05DE8EAC4C.edm" localSheetId="4" hidden="1">#REF!</definedName>
    <definedName name="_bdm.2D64FA3EDEA542B784559A05DE8EAC4C.edm" localSheetId="17" hidden="1">#REF!</definedName>
    <definedName name="_bdm.2D64FA3EDEA542B784559A05DE8EAC4C.edm" localSheetId="18" hidden="1">#REF!</definedName>
    <definedName name="_bdm.2D64FA3EDEA542B784559A05DE8EAC4C.edm" localSheetId="16" hidden="1">#REF!</definedName>
    <definedName name="_bdm.2D64FA3EDEA542B784559A05DE8EAC4C.edm" localSheetId="1" hidden="1">#REF!</definedName>
    <definedName name="_bdm.2D64FA3EDEA542B784559A05DE8EAC4C.edm" localSheetId="3" hidden="1">#REF!</definedName>
    <definedName name="_bdm.2D7B91BBF2DB4067BB885C51FEDED9E0.edm" localSheetId="4" hidden="1">#REF!</definedName>
    <definedName name="_bdm.2D7B91BBF2DB4067BB885C51FEDED9E0.edm" localSheetId="17" hidden="1">#REF!</definedName>
    <definedName name="_bdm.2D7B91BBF2DB4067BB885C51FEDED9E0.edm" localSheetId="18" hidden="1">#REF!</definedName>
    <definedName name="_bdm.2D7B91BBF2DB4067BB885C51FEDED9E0.edm" localSheetId="16" hidden="1">#REF!</definedName>
    <definedName name="_bdm.2D7B91BBF2DB4067BB885C51FEDED9E0.edm" localSheetId="1" hidden="1">#REF!</definedName>
    <definedName name="_bdm.2D7B91BBF2DB4067BB885C51FEDED9E0.edm" localSheetId="3" hidden="1">#REF!</definedName>
    <definedName name="_bdm.2E2C0DB2F07D4220B0AA26246B93EB06.edm" localSheetId="4" hidden="1">#REF!</definedName>
    <definedName name="_bdm.2E2C0DB2F07D4220B0AA26246B93EB06.edm" localSheetId="17" hidden="1">#REF!</definedName>
    <definedName name="_bdm.2E2C0DB2F07D4220B0AA26246B93EB06.edm" localSheetId="18" hidden="1">#REF!</definedName>
    <definedName name="_bdm.2E2C0DB2F07D4220B0AA26246B93EB06.edm" localSheetId="16" hidden="1">#REF!</definedName>
    <definedName name="_bdm.2E2C0DB2F07D4220B0AA26246B93EB06.edm" localSheetId="1" hidden="1">#REF!</definedName>
    <definedName name="_bdm.2E2C0DB2F07D4220B0AA26246B93EB06.edm" localSheetId="3" hidden="1">#REF!</definedName>
    <definedName name="_bdm.2E9D39575F0343E2965FD164E41B6D96.edm" localSheetId="4" hidden="1">#REF!</definedName>
    <definedName name="_bdm.2E9D39575F0343E2965FD164E41B6D96.edm" localSheetId="17" hidden="1">#REF!</definedName>
    <definedName name="_bdm.2E9D39575F0343E2965FD164E41B6D96.edm" localSheetId="18" hidden="1">#REF!</definedName>
    <definedName name="_bdm.2E9D39575F0343E2965FD164E41B6D96.edm" localSheetId="16" hidden="1">#REF!</definedName>
    <definedName name="_bdm.2E9D39575F0343E2965FD164E41B6D96.edm" localSheetId="1" hidden="1">#REF!</definedName>
    <definedName name="_bdm.2E9D39575F0343E2965FD164E41B6D96.edm" localSheetId="3" hidden="1">#REF!</definedName>
    <definedName name="_bdm.2EAB0A78EDA04E4692527C1F7D3FFDAD.edm" localSheetId="4" hidden="1">#REF!</definedName>
    <definedName name="_bdm.2EAB0A78EDA04E4692527C1F7D3FFDAD.edm" localSheetId="17" hidden="1">#REF!</definedName>
    <definedName name="_bdm.2EAB0A78EDA04E4692527C1F7D3FFDAD.edm" localSheetId="18" hidden="1">#REF!</definedName>
    <definedName name="_bdm.2EAB0A78EDA04E4692527C1F7D3FFDAD.edm" localSheetId="16" hidden="1">#REF!</definedName>
    <definedName name="_bdm.2EAB0A78EDA04E4692527C1F7D3FFDAD.edm" localSheetId="1" hidden="1">#REF!</definedName>
    <definedName name="_bdm.2EAB0A78EDA04E4692527C1F7D3FFDAD.edm" localSheetId="3" hidden="1">#REF!</definedName>
    <definedName name="_bdm.2FCB0098F3114E6AB03F65528A0B12E6.edm" localSheetId="4" hidden="1">#REF!</definedName>
    <definedName name="_bdm.2FCB0098F3114E6AB03F65528A0B12E6.edm" localSheetId="17" hidden="1">#REF!</definedName>
    <definedName name="_bdm.2FCB0098F3114E6AB03F65528A0B12E6.edm" localSheetId="18" hidden="1">#REF!</definedName>
    <definedName name="_bdm.2FCB0098F3114E6AB03F65528A0B12E6.edm" localSheetId="16" hidden="1">#REF!</definedName>
    <definedName name="_bdm.2FCB0098F3114E6AB03F65528A0B12E6.edm" localSheetId="1" hidden="1">#REF!</definedName>
    <definedName name="_bdm.2FCB0098F3114E6AB03F65528A0B12E6.edm" localSheetId="3" hidden="1">#REF!</definedName>
    <definedName name="_bdm.2FFFD873E9614B16B8A06EF3D5A9699B.edm" localSheetId="4" hidden="1">#REF!</definedName>
    <definedName name="_bdm.2FFFD873E9614B16B8A06EF3D5A9699B.edm" localSheetId="17" hidden="1">#REF!</definedName>
    <definedName name="_bdm.2FFFD873E9614B16B8A06EF3D5A9699B.edm" localSheetId="18" hidden="1">#REF!</definedName>
    <definedName name="_bdm.2FFFD873E9614B16B8A06EF3D5A9699B.edm" localSheetId="16" hidden="1">#REF!</definedName>
    <definedName name="_bdm.2FFFD873E9614B16B8A06EF3D5A9699B.edm" localSheetId="1" hidden="1">#REF!</definedName>
    <definedName name="_bdm.2FFFD873E9614B16B8A06EF3D5A9699B.edm" localSheetId="3" hidden="1">#REF!</definedName>
    <definedName name="_bdm.302812EB56724CEF86A129C7602EDBCF.edm" localSheetId="4" hidden="1">#REF!</definedName>
    <definedName name="_bdm.302812EB56724CEF86A129C7602EDBCF.edm" localSheetId="17" hidden="1">#REF!</definedName>
    <definedName name="_bdm.302812EB56724CEF86A129C7602EDBCF.edm" localSheetId="18" hidden="1">#REF!</definedName>
    <definedName name="_bdm.302812EB56724CEF86A129C7602EDBCF.edm" localSheetId="16" hidden="1">#REF!</definedName>
    <definedName name="_bdm.302812EB56724CEF86A129C7602EDBCF.edm" localSheetId="1" hidden="1">#REF!</definedName>
    <definedName name="_bdm.302812EB56724CEF86A129C7602EDBCF.edm" localSheetId="3" hidden="1">#REF!</definedName>
    <definedName name="_bdm.30C8B4F90071474F9600D3A6090C95B1.edm" localSheetId="4" hidden="1">#REF!</definedName>
    <definedName name="_bdm.30C8B4F90071474F9600D3A6090C95B1.edm" localSheetId="17" hidden="1">#REF!</definedName>
    <definedName name="_bdm.30C8B4F90071474F9600D3A6090C95B1.edm" localSheetId="18" hidden="1">#REF!</definedName>
    <definedName name="_bdm.30C8B4F90071474F9600D3A6090C95B1.edm" localSheetId="16" hidden="1">#REF!</definedName>
    <definedName name="_bdm.30C8B4F90071474F9600D3A6090C95B1.edm" localSheetId="1" hidden="1">#REF!</definedName>
    <definedName name="_bdm.30C8B4F90071474F9600D3A6090C95B1.edm" localSheetId="3" hidden="1">#REF!</definedName>
    <definedName name="_bdm.30DD4A4CC0484D978D7350F5FF6577B4.edm" localSheetId="4" hidden="1">#REF!</definedName>
    <definedName name="_bdm.30DD4A4CC0484D978D7350F5FF6577B4.edm" localSheetId="17" hidden="1">#REF!</definedName>
    <definedName name="_bdm.30DD4A4CC0484D978D7350F5FF6577B4.edm" localSheetId="18" hidden="1">#REF!</definedName>
    <definedName name="_bdm.30DD4A4CC0484D978D7350F5FF6577B4.edm" localSheetId="16" hidden="1">#REF!</definedName>
    <definedName name="_bdm.30DD4A4CC0484D978D7350F5FF6577B4.edm" localSheetId="1" hidden="1">#REF!</definedName>
    <definedName name="_bdm.30DD4A4CC0484D978D7350F5FF6577B4.edm" localSheetId="3" hidden="1">#REF!</definedName>
    <definedName name="_bdm.30EA127F2B9742B2A6B222A5A71FE838.edm" localSheetId="4" hidden="1">#REF!</definedName>
    <definedName name="_bdm.30EA127F2B9742B2A6B222A5A71FE838.edm" localSheetId="17" hidden="1">#REF!</definedName>
    <definedName name="_bdm.30EA127F2B9742B2A6B222A5A71FE838.edm" localSheetId="18" hidden="1">#REF!</definedName>
    <definedName name="_bdm.30EA127F2B9742B2A6B222A5A71FE838.edm" localSheetId="16" hidden="1">#REF!</definedName>
    <definedName name="_bdm.30EA127F2B9742B2A6B222A5A71FE838.edm" localSheetId="1" hidden="1">#REF!</definedName>
    <definedName name="_bdm.30EA127F2B9742B2A6B222A5A71FE838.edm" localSheetId="3" hidden="1">#REF!</definedName>
    <definedName name="_bdm.310EEE30E0644C0AAE3440AC8A08DB91.edm" localSheetId="4" hidden="1">#REF!</definedName>
    <definedName name="_bdm.310EEE30E0644C0AAE3440AC8A08DB91.edm" localSheetId="17" hidden="1">#REF!</definedName>
    <definedName name="_bdm.310EEE30E0644C0AAE3440AC8A08DB91.edm" localSheetId="18" hidden="1">#REF!</definedName>
    <definedName name="_bdm.310EEE30E0644C0AAE3440AC8A08DB91.edm" localSheetId="16" hidden="1">#REF!</definedName>
    <definedName name="_bdm.310EEE30E0644C0AAE3440AC8A08DB91.edm" localSheetId="1" hidden="1">#REF!</definedName>
    <definedName name="_bdm.310EEE30E0644C0AAE3440AC8A08DB91.edm" localSheetId="3" hidden="1">#REF!</definedName>
    <definedName name="_bdm.3112251326FD4605B96F35E070533C54.edm" localSheetId="4" hidden="1">#REF!</definedName>
    <definedName name="_bdm.3112251326FD4605B96F35E070533C54.edm" localSheetId="17" hidden="1">#REF!</definedName>
    <definedName name="_bdm.3112251326FD4605B96F35E070533C54.edm" localSheetId="18" hidden="1">#REF!</definedName>
    <definedName name="_bdm.3112251326FD4605B96F35E070533C54.edm" localSheetId="16" hidden="1">#REF!</definedName>
    <definedName name="_bdm.3112251326FD4605B96F35E070533C54.edm" localSheetId="1" hidden="1">#REF!</definedName>
    <definedName name="_bdm.3112251326FD4605B96F35E070533C54.edm" localSheetId="3" hidden="1">#REF!</definedName>
    <definedName name="_bdm.31B8E5639594404EB28EC8C93AFFEFFE.edm" localSheetId="4" hidden="1">#REF!</definedName>
    <definedName name="_bdm.31B8E5639594404EB28EC8C93AFFEFFE.edm" localSheetId="17" hidden="1">#REF!</definedName>
    <definedName name="_bdm.31B8E5639594404EB28EC8C93AFFEFFE.edm" localSheetId="18" hidden="1">#REF!</definedName>
    <definedName name="_bdm.31B8E5639594404EB28EC8C93AFFEFFE.edm" localSheetId="16" hidden="1">#REF!</definedName>
    <definedName name="_bdm.31B8E5639594404EB28EC8C93AFFEFFE.edm" localSheetId="1" hidden="1">#REF!</definedName>
    <definedName name="_bdm.31B8E5639594404EB28EC8C93AFFEFFE.edm" localSheetId="3" hidden="1">#REF!</definedName>
    <definedName name="_bdm.31D6A6EB2E84498C8B207A665C0E8A65.edm" localSheetId="4" hidden="1">#REF!</definedName>
    <definedName name="_bdm.31D6A6EB2E84498C8B207A665C0E8A65.edm" localSheetId="17" hidden="1">#REF!</definedName>
    <definedName name="_bdm.31D6A6EB2E84498C8B207A665C0E8A65.edm" localSheetId="18" hidden="1">#REF!</definedName>
    <definedName name="_bdm.31D6A6EB2E84498C8B207A665C0E8A65.edm" localSheetId="16" hidden="1">#REF!</definedName>
    <definedName name="_bdm.31D6A6EB2E84498C8B207A665C0E8A65.edm" localSheetId="1" hidden="1">#REF!</definedName>
    <definedName name="_bdm.31D6A6EB2E84498C8B207A665C0E8A65.edm" localSheetId="3" hidden="1">#REF!</definedName>
    <definedName name="_bdm.31E407F7C7314AF7A7375F14457ED561.edm" localSheetId="4" hidden="1">#REF!</definedName>
    <definedName name="_bdm.31E407F7C7314AF7A7375F14457ED561.edm" localSheetId="17" hidden="1">#REF!</definedName>
    <definedName name="_bdm.31E407F7C7314AF7A7375F14457ED561.edm" localSheetId="18" hidden="1">#REF!</definedName>
    <definedName name="_bdm.31E407F7C7314AF7A7375F14457ED561.edm" localSheetId="16" hidden="1">#REF!</definedName>
    <definedName name="_bdm.31E407F7C7314AF7A7375F14457ED561.edm" localSheetId="1" hidden="1">#REF!</definedName>
    <definedName name="_bdm.31E407F7C7314AF7A7375F14457ED561.edm" localSheetId="3" hidden="1">#REF!</definedName>
    <definedName name="_bdm.31F5A85D1C524E1FA10EE35BA80F893F.edm" localSheetId="4" hidden="1">#REF!</definedName>
    <definedName name="_bdm.31F5A85D1C524E1FA10EE35BA80F893F.edm" localSheetId="17" hidden="1">#REF!</definedName>
    <definedName name="_bdm.31F5A85D1C524E1FA10EE35BA80F893F.edm" localSheetId="18" hidden="1">#REF!</definedName>
    <definedName name="_bdm.31F5A85D1C524E1FA10EE35BA80F893F.edm" localSheetId="16" hidden="1">#REF!</definedName>
    <definedName name="_bdm.31F5A85D1C524E1FA10EE35BA80F893F.edm" localSheetId="1" hidden="1">#REF!</definedName>
    <definedName name="_bdm.31F5A85D1C524E1FA10EE35BA80F893F.edm" localSheetId="3" hidden="1">#REF!</definedName>
    <definedName name="_bdm.31FD098EF0C44D979FC970EFAF77AB78.edm" localSheetId="4" hidden="1">#REF!</definedName>
    <definedName name="_bdm.31FD098EF0C44D979FC970EFAF77AB78.edm" localSheetId="17" hidden="1">#REF!</definedName>
    <definedName name="_bdm.31FD098EF0C44D979FC970EFAF77AB78.edm" localSheetId="18" hidden="1">#REF!</definedName>
    <definedName name="_bdm.31FD098EF0C44D979FC970EFAF77AB78.edm" localSheetId="16" hidden="1">#REF!</definedName>
    <definedName name="_bdm.31FD098EF0C44D979FC970EFAF77AB78.edm" localSheetId="1" hidden="1">#REF!</definedName>
    <definedName name="_bdm.31FD098EF0C44D979FC970EFAF77AB78.edm" localSheetId="3" hidden="1">#REF!</definedName>
    <definedName name="_bdm.326BF885F96F4B54AC137CA0F6ABFDD7.edm" localSheetId="4" hidden="1">#REF!</definedName>
    <definedName name="_bdm.326BF885F96F4B54AC137CA0F6ABFDD7.edm" localSheetId="17" hidden="1">#REF!</definedName>
    <definedName name="_bdm.326BF885F96F4B54AC137CA0F6ABFDD7.edm" localSheetId="18" hidden="1">#REF!</definedName>
    <definedName name="_bdm.326BF885F96F4B54AC137CA0F6ABFDD7.edm" localSheetId="16" hidden="1">#REF!</definedName>
    <definedName name="_bdm.326BF885F96F4B54AC137CA0F6ABFDD7.edm" localSheetId="1" hidden="1">#REF!</definedName>
    <definedName name="_bdm.326BF885F96F4B54AC137CA0F6ABFDD7.edm" localSheetId="3" hidden="1">#REF!</definedName>
    <definedName name="_bdm.332CFC4F9C74407D9A1755DF5844A16F.edm" localSheetId="4" hidden="1">#REF!</definedName>
    <definedName name="_bdm.332CFC4F9C74407D9A1755DF5844A16F.edm" localSheetId="17" hidden="1">#REF!</definedName>
    <definedName name="_bdm.332CFC4F9C74407D9A1755DF5844A16F.edm" localSheetId="18" hidden="1">#REF!</definedName>
    <definedName name="_bdm.332CFC4F9C74407D9A1755DF5844A16F.edm" localSheetId="16" hidden="1">#REF!</definedName>
    <definedName name="_bdm.332CFC4F9C74407D9A1755DF5844A16F.edm" localSheetId="1" hidden="1">#REF!</definedName>
    <definedName name="_bdm.332CFC4F9C74407D9A1755DF5844A16F.edm" localSheetId="3" hidden="1">#REF!</definedName>
    <definedName name="_bdm.334484226CF94D59811DA67C66E855F4.edm" localSheetId="4" hidden="1">#REF!</definedName>
    <definedName name="_bdm.334484226CF94D59811DA67C66E855F4.edm" localSheetId="17" hidden="1">#REF!</definedName>
    <definedName name="_bdm.334484226CF94D59811DA67C66E855F4.edm" localSheetId="18" hidden="1">#REF!</definedName>
    <definedName name="_bdm.334484226CF94D59811DA67C66E855F4.edm" localSheetId="16" hidden="1">#REF!</definedName>
    <definedName name="_bdm.334484226CF94D59811DA67C66E855F4.edm" localSheetId="1" hidden="1">#REF!</definedName>
    <definedName name="_bdm.334484226CF94D59811DA67C66E855F4.edm" localSheetId="3" hidden="1">#REF!</definedName>
    <definedName name="_bdm.334CEF81C0574905832A70FCC62459CE.edm" localSheetId="4" hidden="1">#REF!</definedName>
    <definedName name="_bdm.334CEF81C0574905832A70FCC62459CE.edm" localSheetId="17" hidden="1">#REF!</definedName>
    <definedName name="_bdm.334CEF81C0574905832A70FCC62459CE.edm" localSheetId="18" hidden="1">#REF!</definedName>
    <definedName name="_bdm.334CEF81C0574905832A70FCC62459CE.edm" localSheetId="16" hidden="1">#REF!</definedName>
    <definedName name="_bdm.334CEF81C0574905832A70FCC62459CE.edm" localSheetId="1" hidden="1">#REF!</definedName>
    <definedName name="_bdm.334CEF81C0574905832A70FCC62459CE.edm" localSheetId="3" hidden="1">#REF!</definedName>
    <definedName name="_bdm.33FA7E61880B48749C68EEACDE744840.edm" localSheetId="4" hidden="1">#REF!</definedName>
    <definedName name="_bdm.33FA7E61880B48749C68EEACDE744840.edm" localSheetId="17" hidden="1">#REF!</definedName>
    <definedName name="_bdm.33FA7E61880B48749C68EEACDE744840.edm" localSheetId="18" hidden="1">#REF!</definedName>
    <definedName name="_bdm.33FA7E61880B48749C68EEACDE744840.edm" localSheetId="16" hidden="1">#REF!</definedName>
    <definedName name="_bdm.33FA7E61880B48749C68EEACDE744840.edm" localSheetId="1" hidden="1">#REF!</definedName>
    <definedName name="_bdm.33FA7E61880B48749C68EEACDE744840.edm" localSheetId="3" hidden="1">#REF!</definedName>
    <definedName name="_bdm.34567C08F5E744ACBEC983409ECD0F47.edm" localSheetId="4" hidden="1">#REF!</definedName>
    <definedName name="_bdm.34567C08F5E744ACBEC983409ECD0F47.edm" localSheetId="17" hidden="1">#REF!</definedName>
    <definedName name="_bdm.34567C08F5E744ACBEC983409ECD0F47.edm" localSheetId="18" hidden="1">#REF!</definedName>
    <definedName name="_bdm.34567C08F5E744ACBEC983409ECD0F47.edm" localSheetId="16" hidden="1">#REF!</definedName>
    <definedName name="_bdm.34567C08F5E744ACBEC983409ECD0F47.edm" localSheetId="1" hidden="1">#REF!</definedName>
    <definedName name="_bdm.34567C08F5E744ACBEC983409ECD0F47.edm" localSheetId="3" hidden="1">#REF!</definedName>
    <definedName name="_bdm.3562BCDA02F3485286442C9C647D75D6.edm" localSheetId="4" hidden="1">#REF!</definedName>
    <definedName name="_bdm.3562BCDA02F3485286442C9C647D75D6.edm" localSheetId="17" hidden="1">#REF!</definedName>
    <definedName name="_bdm.3562BCDA02F3485286442C9C647D75D6.edm" localSheetId="18" hidden="1">#REF!</definedName>
    <definedName name="_bdm.3562BCDA02F3485286442C9C647D75D6.edm" localSheetId="16" hidden="1">#REF!</definedName>
    <definedName name="_bdm.3562BCDA02F3485286442C9C647D75D6.edm" localSheetId="1" hidden="1">#REF!</definedName>
    <definedName name="_bdm.3562BCDA02F3485286442C9C647D75D6.edm" localSheetId="3" hidden="1">#REF!</definedName>
    <definedName name="_bdm.359120BEA19B49CEB213307F9A0EAAEB.edm" localSheetId="4" hidden="1">#REF!</definedName>
    <definedName name="_bdm.359120BEA19B49CEB213307F9A0EAAEB.edm" localSheetId="17" hidden="1">#REF!</definedName>
    <definedName name="_bdm.359120BEA19B49CEB213307F9A0EAAEB.edm" localSheetId="18" hidden="1">#REF!</definedName>
    <definedName name="_bdm.359120BEA19B49CEB213307F9A0EAAEB.edm" localSheetId="16" hidden="1">#REF!</definedName>
    <definedName name="_bdm.359120BEA19B49CEB213307F9A0EAAEB.edm" localSheetId="1" hidden="1">#REF!</definedName>
    <definedName name="_bdm.359120BEA19B49CEB213307F9A0EAAEB.edm" localSheetId="3" hidden="1">#REF!</definedName>
    <definedName name="_bdm.35DD836794AD4AB1A7D39A8613CD5FE2.edm" localSheetId="4" hidden="1">#REF!</definedName>
    <definedName name="_bdm.35DD836794AD4AB1A7D39A8613CD5FE2.edm" localSheetId="17" hidden="1">#REF!</definedName>
    <definedName name="_bdm.35DD836794AD4AB1A7D39A8613CD5FE2.edm" localSheetId="18" hidden="1">#REF!</definedName>
    <definedName name="_bdm.35DD836794AD4AB1A7D39A8613CD5FE2.edm" localSheetId="16" hidden="1">#REF!</definedName>
    <definedName name="_bdm.35DD836794AD4AB1A7D39A8613CD5FE2.edm" localSheetId="1" hidden="1">#REF!</definedName>
    <definedName name="_bdm.35DD836794AD4AB1A7D39A8613CD5FE2.edm" localSheetId="3" hidden="1">#REF!</definedName>
    <definedName name="_bdm.360B351E86174AC7A4FE8B18D8592DD7.edm" localSheetId="4" hidden="1">#REF!</definedName>
    <definedName name="_bdm.360B351E86174AC7A4FE8B18D8592DD7.edm" localSheetId="17" hidden="1">#REF!</definedName>
    <definedName name="_bdm.360B351E86174AC7A4FE8B18D8592DD7.edm" localSheetId="18" hidden="1">#REF!</definedName>
    <definedName name="_bdm.360B351E86174AC7A4FE8B18D8592DD7.edm" localSheetId="16" hidden="1">#REF!</definedName>
    <definedName name="_bdm.360B351E86174AC7A4FE8B18D8592DD7.edm" localSheetId="1" hidden="1">#REF!</definedName>
    <definedName name="_bdm.360B351E86174AC7A4FE8B18D8592DD7.edm" localSheetId="3" hidden="1">#REF!</definedName>
    <definedName name="_bdm.365D1F6D92874624BA8A53D232A400C2.edm" localSheetId="4" hidden="1">#REF!</definedName>
    <definedName name="_bdm.365D1F6D92874624BA8A53D232A400C2.edm" localSheetId="17" hidden="1">#REF!</definedName>
    <definedName name="_bdm.365D1F6D92874624BA8A53D232A400C2.edm" localSheetId="18" hidden="1">#REF!</definedName>
    <definedName name="_bdm.365D1F6D92874624BA8A53D232A400C2.edm" localSheetId="16" hidden="1">#REF!</definedName>
    <definedName name="_bdm.365D1F6D92874624BA8A53D232A400C2.edm" localSheetId="1" hidden="1">#REF!</definedName>
    <definedName name="_bdm.365D1F6D92874624BA8A53D232A400C2.edm" localSheetId="3" hidden="1">#REF!</definedName>
    <definedName name="_bdm.36B22A9ADF2048B88FCFA3A46C37F6EA.edm" localSheetId="4" hidden="1">#REF!</definedName>
    <definedName name="_bdm.36B22A9ADF2048B88FCFA3A46C37F6EA.edm" localSheetId="17" hidden="1">#REF!</definedName>
    <definedName name="_bdm.36B22A9ADF2048B88FCFA3A46C37F6EA.edm" localSheetId="18" hidden="1">#REF!</definedName>
    <definedName name="_bdm.36B22A9ADF2048B88FCFA3A46C37F6EA.edm" localSheetId="16" hidden="1">#REF!</definedName>
    <definedName name="_bdm.36B22A9ADF2048B88FCFA3A46C37F6EA.edm" localSheetId="1" hidden="1">#REF!</definedName>
    <definedName name="_bdm.36B22A9ADF2048B88FCFA3A46C37F6EA.edm" localSheetId="3" hidden="1">#REF!</definedName>
    <definedName name="_bdm.36F7207F7B754EDDA660E94A2A113692.edm" localSheetId="4" hidden="1">#REF!</definedName>
    <definedName name="_bdm.36F7207F7B754EDDA660E94A2A113692.edm" localSheetId="17" hidden="1">#REF!</definedName>
    <definedName name="_bdm.36F7207F7B754EDDA660E94A2A113692.edm" localSheetId="18" hidden="1">#REF!</definedName>
    <definedName name="_bdm.36F7207F7B754EDDA660E94A2A113692.edm" localSheetId="16" hidden="1">#REF!</definedName>
    <definedName name="_bdm.36F7207F7B754EDDA660E94A2A113692.edm" localSheetId="1" hidden="1">#REF!</definedName>
    <definedName name="_bdm.36F7207F7B754EDDA660E94A2A113692.edm" localSheetId="3" hidden="1">#REF!</definedName>
    <definedName name="_bdm.371871C5ACD54A479CF5966E3271620A.edm" localSheetId="4" hidden="1">#REF!</definedName>
    <definedName name="_bdm.371871C5ACD54A479CF5966E3271620A.edm" localSheetId="17" hidden="1">#REF!</definedName>
    <definedName name="_bdm.371871C5ACD54A479CF5966E3271620A.edm" localSheetId="18" hidden="1">#REF!</definedName>
    <definedName name="_bdm.371871C5ACD54A479CF5966E3271620A.edm" localSheetId="16" hidden="1">#REF!</definedName>
    <definedName name="_bdm.371871C5ACD54A479CF5966E3271620A.edm" localSheetId="1" hidden="1">#REF!</definedName>
    <definedName name="_bdm.371871C5ACD54A479CF5966E3271620A.edm" localSheetId="3" hidden="1">#REF!</definedName>
    <definedName name="_bdm.37BE692DD64049EEA90C06BC963014CD.edm" localSheetId="4" hidden="1">#REF!</definedName>
    <definedName name="_bdm.37BE692DD64049EEA90C06BC963014CD.edm" localSheetId="17" hidden="1">#REF!</definedName>
    <definedName name="_bdm.37BE692DD64049EEA90C06BC963014CD.edm" localSheetId="18" hidden="1">#REF!</definedName>
    <definedName name="_bdm.37BE692DD64049EEA90C06BC963014CD.edm" localSheetId="16" hidden="1">#REF!</definedName>
    <definedName name="_bdm.37BE692DD64049EEA90C06BC963014CD.edm" localSheetId="1" hidden="1">#REF!</definedName>
    <definedName name="_bdm.37BE692DD64049EEA90C06BC963014CD.edm" localSheetId="3" hidden="1">#REF!</definedName>
    <definedName name="_bdm.37DCD27AD21E43CD89354A1D4AC203F9.edm" localSheetId="4" hidden="1">#REF!</definedName>
    <definedName name="_bdm.37DCD27AD21E43CD89354A1D4AC203F9.edm" localSheetId="17" hidden="1">#REF!</definedName>
    <definedName name="_bdm.37DCD27AD21E43CD89354A1D4AC203F9.edm" localSheetId="18" hidden="1">#REF!</definedName>
    <definedName name="_bdm.37DCD27AD21E43CD89354A1D4AC203F9.edm" localSheetId="16" hidden="1">#REF!</definedName>
    <definedName name="_bdm.37DCD27AD21E43CD89354A1D4AC203F9.edm" localSheetId="1" hidden="1">#REF!</definedName>
    <definedName name="_bdm.37DCD27AD21E43CD89354A1D4AC203F9.edm" localSheetId="3" hidden="1">#REF!</definedName>
    <definedName name="_bdm.3846EDD674524825AF75640E8EEAC73A.edm" localSheetId="4" hidden="1">#REF!</definedName>
    <definedName name="_bdm.3846EDD674524825AF75640E8EEAC73A.edm" localSheetId="17" hidden="1">#REF!</definedName>
    <definedName name="_bdm.3846EDD674524825AF75640E8EEAC73A.edm" localSheetId="18" hidden="1">#REF!</definedName>
    <definedName name="_bdm.3846EDD674524825AF75640E8EEAC73A.edm" localSheetId="16" hidden="1">#REF!</definedName>
    <definedName name="_bdm.3846EDD674524825AF75640E8EEAC73A.edm" localSheetId="1" hidden="1">#REF!</definedName>
    <definedName name="_bdm.3846EDD674524825AF75640E8EEAC73A.edm" localSheetId="3" hidden="1">#REF!</definedName>
    <definedName name="_bdm.3882C17405AD4E5CAA8E3DD4C6DD4DD2.edm" localSheetId="4" hidden="1">#REF!</definedName>
    <definedName name="_bdm.3882C17405AD4E5CAA8E3DD4C6DD4DD2.edm" localSheetId="17" hidden="1">#REF!</definedName>
    <definedName name="_bdm.3882C17405AD4E5CAA8E3DD4C6DD4DD2.edm" localSheetId="18" hidden="1">#REF!</definedName>
    <definedName name="_bdm.3882C17405AD4E5CAA8E3DD4C6DD4DD2.edm" localSheetId="16" hidden="1">#REF!</definedName>
    <definedName name="_bdm.3882C17405AD4E5CAA8E3DD4C6DD4DD2.edm" localSheetId="1" hidden="1">#REF!</definedName>
    <definedName name="_bdm.3882C17405AD4E5CAA8E3DD4C6DD4DD2.edm" localSheetId="3" hidden="1">#REF!</definedName>
    <definedName name="_bdm.38A9B721AC4C4779A6453676D641CC1C.edm" localSheetId="4" hidden="1">#REF!</definedName>
    <definedName name="_bdm.38A9B721AC4C4779A6453676D641CC1C.edm" localSheetId="17" hidden="1">#REF!</definedName>
    <definedName name="_bdm.38A9B721AC4C4779A6453676D641CC1C.edm" localSheetId="18" hidden="1">#REF!</definedName>
    <definedName name="_bdm.38A9B721AC4C4779A6453676D641CC1C.edm" localSheetId="16" hidden="1">#REF!</definedName>
    <definedName name="_bdm.38A9B721AC4C4779A6453676D641CC1C.edm" localSheetId="1" hidden="1">#REF!</definedName>
    <definedName name="_bdm.38A9B721AC4C4779A6453676D641CC1C.edm" localSheetId="3" hidden="1">#REF!</definedName>
    <definedName name="_bdm.3947381EE36A4799AD8A1D6AA7445AFB.edm" localSheetId="4" hidden="1">#REF!</definedName>
    <definedName name="_bdm.3947381EE36A4799AD8A1D6AA7445AFB.edm" localSheetId="17" hidden="1">#REF!</definedName>
    <definedName name="_bdm.3947381EE36A4799AD8A1D6AA7445AFB.edm" localSheetId="18" hidden="1">#REF!</definedName>
    <definedName name="_bdm.3947381EE36A4799AD8A1D6AA7445AFB.edm" localSheetId="16" hidden="1">#REF!</definedName>
    <definedName name="_bdm.3947381EE36A4799AD8A1D6AA7445AFB.edm" localSheetId="1" hidden="1">#REF!</definedName>
    <definedName name="_bdm.3947381EE36A4799AD8A1D6AA7445AFB.edm" localSheetId="3" hidden="1">#REF!</definedName>
    <definedName name="_bdm.3A2732074B6941738219562084C09465.edm" localSheetId="4" hidden="1">#REF!</definedName>
    <definedName name="_bdm.3A2732074B6941738219562084C09465.edm" localSheetId="17" hidden="1">#REF!</definedName>
    <definedName name="_bdm.3A2732074B6941738219562084C09465.edm" localSheetId="18" hidden="1">#REF!</definedName>
    <definedName name="_bdm.3A2732074B6941738219562084C09465.edm" localSheetId="16" hidden="1">#REF!</definedName>
    <definedName name="_bdm.3A2732074B6941738219562084C09465.edm" localSheetId="1" hidden="1">#REF!</definedName>
    <definedName name="_bdm.3A2732074B6941738219562084C09465.edm" localSheetId="3" hidden="1">#REF!</definedName>
    <definedName name="_bdm.3A3A725B66C14973933F7429CC344016.edm" localSheetId="4" hidden="1">#REF!</definedName>
    <definedName name="_bdm.3A3A725B66C14973933F7429CC344016.edm" localSheetId="17" hidden="1">#REF!</definedName>
    <definedName name="_bdm.3A3A725B66C14973933F7429CC344016.edm" localSheetId="18" hidden="1">#REF!</definedName>
    <definedName name="_bdm.3A3A725B66C14973933F7429CC344016.edm" localSheetId="16" hidden="1">#REF!</definedName>
    <definedName name="_bdm.3A3A725B66C14973933F7429CC344016.edm" localSheetId="1" hidden="1">#REF!</definedName>
    <definedName name="_bdm.3A3A725B66C14973933F7429CC344016.edm" localSheetId="3" hidden="1">#REF!</definedName>
    <definedName name="_bdm.3A3DB2DEE3694358AE7E8F26D17C16FA.edm" localSheetId="4" hidden="1">#REF!</definedName>
    <definedName name="_bdm.3A3DB2DEE3694358AE7E8F26D17C16FA.edm" localSheetId="17" hidden="1">#REF!</definedName>
    <definedName name="_bdm.3A3DB2DEE3694358AE7E8F26D17C16FA.edm" localSheetId="18" hidden="1">#REF!</definedName>
    <definedName name="_bdm.3A3DB2DEE3694358AE7E8F26D17C16FA.edm" localSheetId="16" hidden="1">#REF!</definedName>
    <definedName name="_bdm.3A3DB2DEE3694358AE7E8F26D17C16FA.edm" localSheetId="1" hidden="1">#REF!</definedName>
    <definedName name="_bdm.3A3DB2DEE3694358AE7E8F26D17C16FA.edm" localSheetId="3" hidden="1">#REF!</definedName>
    <definedName name="_bdm.3AD16D46651942289C65EC99272D4478.edm" localSheetId="4" hidden="1">#REF!</definedName>
    <definedName name="_bdm.3AD16D46651942289C65EC99272D4478.edm" localSheetId="17" hidden="1">#REF!</definedName>
    <definedName name="_bdm.3AD16D46651942289C65EC99272D4478.edm" localSheetId="18" hidden="1">#REF!</definedName>
    <definedName name="_bdm.3AD16D46651942289C65EC99272D4478.edm" localSheetId="16" hidden="1">#REF!</definedName>
    <definedName name="_bdm.3AD16D46651942289C65EC99272D4478.edm" localSheetId="1" hidden="1">#REF!</definedName>
    <definedName name="_bdm.3AD16D46651942289C65EC99272D4478.edm" localSheetId="3" hidden="1">#REF!</definedName>
    <definedName name="_bdm.3AE073D6C948409DAF73AAE044294A18.edm" localSheetId="4" hidden="1">#REF!</definedName>
    <definedName name="_bdm.3AE073D6C948409DAF73AAE044294A18.edm" localSheetId="17" hidden="1">#REF!</definedName>
    <definedName name="_bdm.3AE073D6C948409DAF73AAE044294A18.edm" localSheetId="18" hidden="1">#REF!</definedName>
    <definedName name="_bdm.3AE073D6C948409DAF73AAE044294A18.edm" localSheetId="16" hidden="1">#REF!</definedName>
    <definedName name="_bdm.3AE073D6C948409DAF73AAE044294A18.edm" localSheetId="1" hidden="1">#REF!</definedName>
    <definedName name="_bdm.3AE073D6C948409DAF73AAE044294A18.edm" localSheetId="3" hidden="1">#REF!</definedName>
    <definedName name="_bdm.3B01011440F743AC997B305B76B05AF8.edm" localSheetId="4" hidden="1">#REF!</definedName>
    <definedName name="_bdm.3B01011440F743AC997B305B76B05AF8.edm" localSheetId="17" hidden="1">#REF!</definedName>
    <definedName name="_bdm.3B01011440F743AC997B305B76B05AF8.edm" localSheetId="18" hidden="1">#REF!</definedName>
    <definedName name="_bdm.3B01011440F743AC997B305B76B05AF8.edm" localSheetId="16" hidden="1">#REF!</definedName>
    <definedName name="_bdm.3B01011440F743AC997B305B76B05AF8.edm" localSheetId="1" hidden="1">#REF!</definedName>
    <definedName name="_bdm.3B01011440F743AC997B305B76B05AF8.edm" localSheetId="3" hidden="1">#REF!</definedName>
    <definedName name="_bdm.3BC5BBE71DB64AF9B42807EF36C29FBE.edm" localSheetId="4" hidden="1">#REF!</definedName>
    <definedName name="_bdm.3BC5BBE71DB64AF9B42807EF36C29FBE.edm" localSheetId="17" hidden="1">#REF!</definedName>
    <definedName name="_bdm.3BC5BBE71DB64AF9B42807EF36C29FBE.edm" localSheetId="18" hidden="1">#REF!</definedName>
    <definedName name="_bdm.3BC5BBE71DB64AF9B42807EF36C29FBE.edm" localSheetId="16" hidden="1">#REF!</definedName>
    <definedName name="_bdm.3BC5BBE71DB64AF9B42807EF36C29FBE.edm" localSheetId="1" hidden="1">#REF!</definedName>
    <definedName name="_bdm.3BC5BBE71DB64AF9B42807EF36C29FBE.edm" localSheetId="3" hidden="1">#REF!</definedName>
    <definedName name="_bdm.3C34B29F02DF414E916671E30AECA61C.edm" localSheetId="4" hidden="1">#REF!</definedName>
    <definedName name="_bdm.3C34B29F02DF414E916671E30AECA61C.edm" localSheetId="17" hidden="1">#REF!</definedName>
    <definedName name="_bdm.3C34B29F02DF414E916671E30AECA61C.edm" localSheetId="18" hidden="1">#REF!</definedName>
    <definedName name="_bdm.3C34B29F02DF414E916671E30AECA61C.edm" localSheetId="16" hidden="1">#REF!</definedName>
    <definedName name="_bdm.3C34B29F02DF414E916671E30AECA61C.edm" localSheetId="1" hidden="1">#REF!</definedName>
    <definedName name="_bdm.3C34B29F02DF414E916671E30AECA61C.edm" localSheetId="3" hidden="1">#REF!</definedName>
    <definedName name="_bdm.3C64C9BF893E4F82885034228E56008B.edm" localSheetId="4" hidden="1">#REF!</definedName>
    <definedName name="_bdm.3C64C9BF893E4F82885034228E56008B.edm" localSheetId="17" hidden="1">#REF!</definedName>
    <definedName name="_bdm.3C64C9BF893E4F82885034228E56008B.edm" localSheetId="18" hidden="1">#REF!</definedName>
    <definedName name="_bdm.3C64C9BF893E4F82885034228E56008B.edm" localSheetId="16" hidden="1">#REF!</definedName>
    <definedName name="_bdm.3C64C9BF893E4F82885034228E56008B.edm" localSheetId="1" hidden="1">#REF!</definedName>
    <definedName name="_bdm.3C64C9BF893E4F82885034228E56008B.edm" localSheetId="3" hidden="1">#REF!</definedName>
    <definedName name="_bdm.3CA9F775F1C94BD9A3ABEDE99A7F53C9.edm" localSheetId="4" hidden="1">#REF!</definedName>
    <definedName name="_bdm.3CA9F775F1C94BD9A3ABEDE99A7F53C9.edm" localSheetId="17" hidden="1">#REF!</definedName>
    <definedName name="_bdm.3CA9F775F1C94BD9A3ABEDE99A7F53C9.edm" localSheetId="18" hidden="1">#REF!</definedName>
    <definedName name="_bdm.3CA9F775F1C94BD9A3ABEDE99A7F53C9.edm" localSheetId="16" hidden="1">#REF!</definedName>
    <definedName name="_bdm.3CA9F775F1C94BD9A3ABEDE99A7F53C9.edm" localSheetId="1" hidden="1">#REF!</definedName>
    <definedName name="_bdm.3CA9F775F1C94BD9A3ABEDE99A7F53C9.edm" localSheetId="3" hidden="1">#REF!</definedName>
    <definedName name="_bdm.3D1B5048FA294496A78376C43328C604.edm" localSheetId="4" hidden="1">#REF!</definedName>
    <definedName name="_bdm.3D1B5048FA294496A78376C43328C604.edm" localSheetId="17" hidden="1">#REF!</definedName>
    <definedName name="_bdm.3D1B5048FA294496A78376C43328C604.edm" localSheetId="18" hidden="1">#REF!</definedName>
    <definedName name="_bdm.3D1B5048FA294496A78376C43328C604.edm" localSheetId="16" hidden="1">#REF!</definedName>
    <definedName name="_bdm.3D1B5048FA294496A78376C43328C604.edm" localSheetId="1" hidden="1">#REF!</definedName>
    <definedName name="_bdm.3D1B5048FA294496A78376C43328C604.edm" localSheetId="3" hidden="1">#REF!</definedName>
    <definedName name="_bdm.3D5567B87DDE45BFB34821B818628CE5.edm" localSheetId="4" hidden="1">#REF!</definedName>
    <definedName name="_bdm.3D5567B87DDE45BFB34821B818628CE5.edm" localSheetId="17" hidden="1">#REF!</definedName>
    <definedName name="_bdm.3D5567B87DDE45BFB34821B818628CE5.edm" localSheetId="18" hidden="1">#REF!</definedName>
    <definedName name="_bdm.3D5567B87DDE45BFB34821B818628CE5.edm" localSheetId="16" hidden="1">#REF!</definedName>
    <definedName name="_bdm.3D5567B87DDE45BFB34821B818628CE5.edm" localSheetId="1" hidden="1">#REF!</definedName>
    <definedName name="_bdm.3D5567B87DDE45BFB34821B818628CE5.edm" localSheetId="3" hidden="1">#REF!</definedName>
    <definedName name="_bdm.3DCF88AB5BBD4EB893413341E4E9D862.edm" localSheetId="4" hidden="1">#REF!</definedName>
    <definedName name="_bdm.3DCF88AB5BBD4EB893413341E4E9D862.edm" localSheetId="17" hidden="1">#REF!</definedName>
    <definedName name="_bdm.3DCF88AB5BBD4EB893413341E4E9D862.edm" localSheetId="18" hidden="1">#REF!</definedName>
    <definedName name="_bdm.3DCF88AB5BBD4EB893413341E4E9D862.edm" localSheetId="16" hidden="1">#REF!</definedName>
    <definedName name="_bdm.3DCF88AB5BBD4EB893413341E4E9D862.edm" localSheetId="1" hidden="1">#REF!</definedName>
    <definedName name="_bdm.3DCF88AB5BBD4EB893413341E4E9D862.edm" localSheetId="3" hidden="1">#REF!</definedName>
    <definedName name="_bdm.3DD98C73A10D42689D259F865E8F0EF3.edm" localSheetId="4" hidden="1">#REF!</definedName>
    <definedName name="_bdm.3DD98C73A10D42689D259F865E8F0EF3.edm" localSheetId="17" hidden="1">#REF!</definedName>
    <definedName name="_bdm.3DD98C73A10D42689D259F865E8F0EF3.edm" localSheetId="18" hidden="1">#REF!</definedName>
    <definedName name="_bdm.3DD98C73A10D42689D259F865E8F0EF3.edm" localSheetId="16" hidden="1">#REF!</definedName>
    <definedName name="_bdm.3DD98C73A10D42689D259F865E8F0EF3.edm" localSheetId="1" hidden="1">#REF!</definedName>
    <definedName name="_bdm.3DD98C73A10D42689D259F865E8F0EF3.edm" localSheetId="3" hidden="1">#REF!</definedName>
    <definedName name="_bdm.3E18DF21FFE1434B93B73983DFF62E76.edm" localSheetId="4" hidden="1">#REF!</definedName>
    <definedName name="_bdm.3E18DF21FFE1434B93B73983DFF62E76.edm" localSheetId="17" hidden="1">#REF!</definedName>
    <definedName name="_bdm.3E18DF21FFE1434B93B73983DFF62E76.edm" localSheetId="18" hidden="1">#REF!</definedName>
    <definedName name="_bdm.3E18DF21FFE1434B93B73983DFF62E76.edm" localSheetId="16" hidden="1">#REF!</definedName>
    <definedName name="_bdm.3E18DF21FFE1434B93B73983DFF62E76.edm" localSheetId="1" hidden="1">#REF!</definedName>
    <definedName name="_bdm.3E18DF21FFE1434B93B73983DFF62E76.edm" localSheetId="3" hidden="1">#REF!</definedName>
    <definedName name="_bdm.3E2E05909FC14953A5A9238B6C4C2677.edm" localSheetId="4" hidden="1">#REF!</definedName>
    <definedName name="_bdm.3E2E05909FC14953A5A9238B6C4C2677.edm" localSheetId="17" hidden="1">#REF!</definedName>
    <definedName name="_bdm.3E2E05909FC14953A5A9238B6C4C2677.edm" localSheetId="18" hidden="1">#REF!</definedName>
    <definedName name="_bdm.3E2E05909FC14953A5A9238B6C4C2677.edm" localSheetId="16" hidden="1">#REF!</definedName>
    <definedName name="_bdm.3E2E05909FC14953A5A9238B6C4C2677.edm" localSheetId="1" hidden="1">#REF!</definedName>
    <definedName name="_bdm.3E2E05909FC14953A5A9238B6C4C2677.edm" localSheetId="3" hidden="1">#REF!</definedName>
    <definedName name="_bdm.3E659F5D9B5943DC91D68369B35A4416.edm" localSheetId="4" hidden="1">#REF!</definedName>
    <definedName name="_bdm.3E659F5D9B5943DC91D68369B35A4416.edm" localSheetId="17" hidden="1">#REF!</definedName>
    <definedName name="_bdm.3E659F5D9B5943DC91D68369B35A4416.edm" localSheetId="18" hidden="1">#REF!</definedName>
    <definedName name="_bdm.3E659F5D9B5943DC91D68369B35A4416.edm" localSheetId="16" hidden="1">#REF!</definedName>
    <definedName name="_bdm.3E659F5D9B5943DC91D68369B35A4416.edm" localSheetId="1" hidden="1">#REF!</definedName>
    <definedName name="_bdm.3E659F5D9B5943DC91D68369B35A4416.edm" localSheetId="3" hidden="1">#REF!</definedName>
    <definedName name="_bdm.3E84A59F7B224145ABB15493D100BF3E.edm" localSheetId="4" hidden="1">#REF!</definedName>
    <definedName name="_bdm.3E84A59F7B224145ABB15493D100BF3E.edm" localSheetId="17" hidden="1">#REF!</definedName>
    <definedName name="_bdm.3E84A59F7B224145ABB15493D100BF3E.edm" localSheetId="18" hidden="1">#REF!</definedName>
    <definedName name="_bdm.3E84A59F7B224145ABB15493D100BF3E.edm" localSheetId="16" hidden="1">#REF!</definedName>
    <definedName name="_bdm.3E84A59F7B224145ABB15493D100BF3E.edm" localSheetId="1" hidden="1">#REF!</definedName>
    <definedName name="_bdm.3E84A59F7B224145ABB15493D100BF3E.edm" localSheetId="3" hidden="1">#REF!</definedName>
    <definedName name="_bdm.3EEC3566FD3047B7BB01FE667A67ACF7.edm" localSheetId="4" hidden="1">#REF!</definedName>
    <definedName name="_bdm.3EEC3566FD3047B7BB01FE667A67ACF7.edm" localSheetId="17" hidden="1">#REF!</definedName>
    <definedName name="_bdm.3EEC3566FD3047B7BB01FE667A67ACF7.edm" localSheetId="18" hidden="1">#REF!</definedName>
    <definedName name="_bdm.3EEC3566FD3047B7BB01FE667A67ACF7.edm" localSheetId="16" hidden="1">#REF!</definedName>
    <definedName name="_bdm.3EEC3566FD3047B7BB01FE667A67ACF7.edm" localSheetId="1" hidden="1">#REF!</definedName>
    <definedName name="_bdm.3EEC3566FD3047B7BB01FE667A67ACF7.edm" localSheetId="3" hidden="1">#REF!</definedName>
    <definedName name="_bdm.3F08C378BCB24D1E8C2FFA7E543624EC.edm" localSheetId="4" hidden="1">#REF!</definedName>
    <definedName name="_bdm.3F08C378BCB24D1E8C2FFA7E543624EC.edm" localSheetId="17" hidden="1">#REF!</definedName>
    <definedName name="_bdm.3F08C378BCB24D1E8C2FFA7E543624EC.edm" localSheetId="18" hidden="1">#REF!</definedName>
    <definedName name="_bdm.3F08C378BCB24D1E8C2FFA7E543624EC.edm" localSheetId="16" hidden="1">#REF!</definedName>
    <definedName name="_bdm.3F08C378BCB24D1E8C2FFA7E543624EC.edm" localSheetId="1" hidden="1">#REF!</definedName>
    <definedName name="_bdm.3F08C378BCB24D1E8C2FFA7E543624EC.edm" localSheetId="3" hidden="1">#REF!</definedName>
    <definedName name="_bdm.3F1FA9F7B9D14072AF11DD281C71F1B5.edm" localSheetId="4" hidden="1">#REF!</definedName>
    <definedName name="_bdm.3F1FA9F7B9D14072AF11DD281C71F1B5.edm" localSheetId="17" hidden="1">#REF!</definedName>
    <definedName name="_bdm.3F1FA9F7B9D14072AF11DD281C71F1B5.edm" localSheetId="18" hidden="1">#REF!</definedName>
    <definedName name="_bdm.3F1FA9F7B9D14072AF11DD281C71F1B5.edm" localSheetId="16" hidden="1">#REF!</definedName>
    <definedName name="_bdm.3F1FA9F7B9D14072AF11DD281C71F1B5.edm" localSheetId="1" hidden="1">#REF!</definedName>
    <definedName name="_bdm.3F1FA9F7B9D14072AF11DD281C71F1B5.edm" localSheetId="3" hidden="1">#REF!</definedName>
    <definedName name="_bdm.3F289049E8DE4971AD257A8CD6BF4006.edm" localSheetId="4" hidden="1">#REF!</definedName>
    <definedName name="_bdm.3F289049E8DE4971AD257A8CD6BF4006.edm" localSheetId="17" hidden="1">#REF!</definedName>
    <definedName name="_bdm.3F289049E8DE4971AD257A8CD6BF4006.edm" localSheetId="18" hidden="1">#REF!</definedName>
    <definedName name="_bdm.3F289049E8DE4971AD257A8CD6BF4006.edm" localSheetId="16" hidden="1">#REF!</definedName>
    <definedName name="_bdm.3F289049E8DE4971AD257A8CD6BF4006.edm" localSheetId="1" hidden="1">#REF!</definedName>
    <definedName name="_bdm.3F289049E8DE4971AD257A8CD6BF4006.edm" localSheetId="3" hidden="1">#REF!</definedName>
    <definedName name="_bdm.3F2D994BBAEB4B2A8548CCA6AE312A43.edm" localSheetId="4" hidden="1">#REF!</definedName>
    <definedName name="_bdm.3F2D994BBAEB4B2A8548CCA6AE312A43.edm" localSheetId="17" hidden="1">#REF!</definedName>
    <definedName name="_bdm.3F2D994BBAEB4B2A8548CCA6AE312A43.edm" localSheetId="18" hidden="1">#REF!</definedName>
    <definedName name="_bdm.3F2D994BBAEB4B2A8548CCA6AE312A43.edm" localSheetId="16" hidden="1">#REF!</definedName>
    <definedName name="_bdm.3F2D994BBAEB4B2A8548CCA6AE312A43.edm" localSheetId="1" hidden="1">#REF!</definedName>
    <definedName name="_bdm.3F2D994BBAEB4B2A8548CCA6AE312A43.edm" localSheetId="3" hidden="1">#REF!</definedName>
    <definedName name="_bdm.3F79D729D1EB48A8983DFD085290B24C.edm" localSheetId="4" hidden="1">#REF!</definedName>
    <definedName name="_bdm.3F79D729D1EB48A8983DFD085290B24C.edm" localSheetId="17" hidden="1">#REF!</definedName>
    <definedName name="_bdm.3F79D729D1EB48A8983DFD085290B24C.edm" localSheetId="18" hidden="1">#REF!</definedName>
    <definedName name="_bdm.3F79D729D1EB48A8983DFD085290B24C.edm" localSheetId="16" hidden="1">#REF!</definedName>
    <definedName name="_bdm.3F79D729D1EB48A8983DFD085290B24C.edm" localSheetId="1" hidden="1">#REF!</definedName>
    <definedName name="_bdm.3F79D729D1EB48A8983DFD085290B24C.edm" localSheetId="3" hidden="1">#REF!</definedName>
    <definedName name="_bdm.3F969340ACCA4001965A9F0989668EA0.edm" localSheetId="4" hidden="1">#REF!</definedName>
    <definedName name="_bdm.3F969340ACCA4001965A9F0989668EA0.edm" localSheetId="17" hidden="1">#REF!</definedName>
    <definedName name="_bdm.3F969340ACCA4001965A9F0989668EA0.edm" localSheetId="18" hidden="1">#REF!</definedName>
    <definedName name="_bdm.3F969340ACCA4001965A9F0989668EA0.edm" localSheetId="16" hidden="1">#REF!</definedName>
    <definedName name="_bdm.3F969340ACCA4001965A9F0989668EA0.edm" localSheetId="1" hidden="1">#REF!</definedName>
    <definedName name="_bdm.3F969340ACCA4001965A9F0989668EA0.edm" localSheetId="3" hidden="1">#REF!</definedName>
    <definedName name="_bdm.4043CF3D199C4F56A9C23B2D4065968A.edm" localSheetId="4" hidden="1">#REF!</definedName>
    <definedName name="_bdm.4043CF3D199C4F56A9C23B2D4065968A.edm" localSheetId="17" hidden="1">#REF!</definedName>
    <definedName name="_bdm.4043CF3D199C4F56A9C23B2D4065968A.edm" localSheetId="18" hidden="1">#REF!</definedName>
    <definedName name="_bdm.4043CF3D199C4F56A9C23B2D4065968A.edm" localSheetId="16" hidden="1">#REF!</definedName>
    <definedName name="_bdm.4043CF3D199C4F56A9C23B2D4065968A.edm" localSheetId="1" hidden="1">#REF!</definedName>
    <definedName name="_bdm.4043CF3D199C4F56A9C23B2D4065968A.edm" localSheetId="3" hidden="1">#REF!</definedName>
    <definedName name="_bdm.4091FFE092DE4141B12C296FF548E541.edm" localSheetId="4" hidden="1">#REF!</definedName>
    <definedName name="_bdm.4091FFE092DE4141B12C296FF548E541.edm" localSheetId="17" hidden="1">#REF!</definedName>
    <definedName name="_bdm.4091FFE092DE4141B12C296FF548E541.edm" localSheetId="18" hidden="1">#REF!</definedName>
    <definedName name="_bdm.4091FFE092DE4141B12C296FF548E541.edm" localSheetId="16" hidden="1">#REF!</definedName>
    <definedName name="_bdm.4091FFE092DE4141B12C296FF548E541.edm" localSheetId="1" hidden="1">#REF!</definedName>
    <definedName name="_bdm.4091FFE092DE4141B12C296FF548E541.edm" localSheetId="3" hidden="1">#REF!</definedName>
    <definedName name="_bdm.40B5D12BF4F44E13A19B49F30ECF5B39.edm" localSheetId="4" hidden="1">#REF!</definedName>
    <definedName name="_bdm.40B5D12BF4F44E13A19B49F30ECF5B39.edm" localSheetId="17" hidden="1">#REF!</definedName>
    <definedName name="_bdm.40B5D12BF4F44E13A19B49F30ECF5B39.edm" localSheetId="18" hidden="1">#REF!</definedName>
    <definedName name="_bdm.40B5D12BF4F44E13A19B49F30ECF5B39.edm" localSheetId="16" hidden="1">#REF!</definedName>
    <definedName name="_bdm.40B5D12BF4F44E13A19B49F30ECF5B39.edm" localSheetId="1" hidden="1">#REF!</definedName>
    <definedName name="_bdm.40B5D12BF4F44E13A19B49F30ECF5B39.edm" localSheetId="3" hidden="1">#REF!</definedName>
    <definedName name="_bdm.4156F123AB8644C7BB2CC4A8A0A68BDA.edm" localSheetId="4" hidden="1">#REF!</definedName>
    <definedName name="_bdm.4156F123AB8644C7BB2CC4A8A0A68BDA.edm" localSheetId="17" hidden="1">#REF!</definedName>
    <definedName name="_bdm.4156F123AB8644C7BB2CC4A8A0A68BDA.edm" localSheetId="18" hidden="1">#REF!</definedName>
    <definedName name="_bdm.4156F123AB8644C7BB2CC4A8A0A68BDA.edm" localSheetId="16" hidden="1">#REF!</definedName>
    <definedName name="_bdm.4156F123AB8644C7BB2CC4A8A0A68BDA.edm" localSheetId="1" hidden="1">#REF!</definedName>
    <definedName name="_bdm.4156F123AB8644C7BB2CC4A8A0A68BDA.edm" localSheetId="3" hidden="1">#REF!</definedName>
    <definedName name="_bdm.418B83BF9B654C25800F7DED76B7BD7B.edm" localSheetId="4" hidden="1">#REF!</definedName>
    <definedName name="_bdm.418B83BF9B654C25800F7DED76B7BD7B.edm" localSheetId="17" hidden="1">#REF!</definedName>
    <definedName name="_bdm.418B83BF9B654C25800F7DED76B7BD7B.edm" localSheetId="18" hidden="1">#REF!</definedName>
    <definedName name="_bdm.418B83BF9B654C25800F7DED76B7BD7B.edm" localSheetId="16" hidden="1">#REF!</definedName>
    <definedName name="_bdm.418B83BF9B654C25800F7DED76B7BD7B.edm" localSheetId="1" hidden="1">#REF!</definedName>
    <definedName name="_bdm.418B83BF9B654C25800F7DED76B7BD7B.edm" localSheetId="3" hidden="1">#REF!</definedName>
    <definedName name="_bdm.41DD89773231498788CE9277DE50E56B.edm" localSheetId="4" hidden="1">#REF!</definedName>
    <definedName name="_bdm.41DD89773231498788CE9277DE50E56B.edm" localSheetId="17" hidden="1">#REF!</definedName>
    <definedName name="_bdm.41DD89773231498788CE9277DE50E56B.edm" localSheetId="18" hidden="1">#REF!</definedName>
    <definedName name="_bdm.41DD89773231498788CE9277DE50E56B.edm" localSheetId="16" hidden="1">#REF!</definedName>
    <definedName name="_bdm.41DD89773231498788CE9277DE50E56B.edm" localSheetId="1" hidden="1">#REF!</definedName>
    <definedName name="_bdm.41DD89773231498788CE9277DE50E56B.edm" localSheetId="3" hidden="1">#REF!</definedName>
    <definedName name="_bdm.423C8B0798DC47E8BFAE72474639CF2A.edm" localSheetId="4" hidden="1">#REF!</definedName>
    <definedName name="_bdm.423C8B0798DC47E8BFAE72474639CF2A.edm" localSheetId="17" hidden="1">#REF!</definedName>
    <definedName name="_bdm.423C8B0798DC47E8BFAE72474639CF2A.edm" localSheetId="18" hidden="1">#REF!</definedName>
    <definedName name="_bdm.423C8B0798DC47E8BFAE72474639CF2A.edm" localSheetId="16" hidden="1">#REF!</definedName>
    <definedName name="_bdm.423C8B0798DC47E8BFAE72474639CF2A.edm" localSheetId="1" hidden="1">#REF!</definedName>
    <definedName name="_bdm.423C8B0798DC47E8BFAE72474639CF2A.edm" localSheetId="3" hidden="1">#REF!</definedName>
    <definedName name="_bdm.42442CB9CE3547ECB82EEFC25E56D553.edm" localSheetId="4" hidden="1">#REF!</definedName>
    <definedName name="_bdm.42442CB9CE3547ECB82EEFC25E56D553.edm" localSheetId="17" hidden="1">#REF!</definedName>
    <definedName name="_bdm.42442CB9CE3547ECB82EEFC25E56D553.edm" localSheetId="18" hidden="1">#REF!</definedName>
    <definedName name="_bdm.42442CB9CE3547ECB82EEFC25E56D553.edm" localSheetId="16" hidden="1">#REF!</definedName>
    <definedName name="_bdm.42442CB9CE3547ECB82EEFC25E56D553.edm" localSheetId="1" hidden="1">#REF!</definedName>
    <definedName name="_bdm.42442CB9CE3547ECB82EEFC25E56D553.edm" localSheetId="3" hidden="1">#REF!</definedName>
    <definedName name="_bdm.43AA72A807744484B7A2173EB1AC5213.edm" localSheetId="4" hidden="1">#REF!</definedName>
    <definedName name="_bdm.43AA72A807744484B7A2173EB1AC5213.edm" localSheetId="17" hidden="1">#REF!</definedName>
    <definedName name="_bdm.43AA72A807744484B7A2173EB1AC5213.edm" localSheetId="18" hidden="1">#REF!</definedName>
    <definedName name="_bdm.43AA72A807744484B7A2173EB1AC5213.edm" localSheetId="16" hidden="1">#REF!</definedName>
    <definedName name="_bdm.43AA72A807744484B7A2173EB1AC5213.edm" localSheetId="1" hidden="1">#REF!</definedName>
    <definedName name="_bdm.43AA72A807744484B7A2173EB1AC5213.edm" localSheetId="3" hidden="1">#REF!</definedName>
    <definedName name="_bdm.44205F3B67DC404F8BDF6BF0FD82E8A0.edm" localSheetId="4" hidden="1">#REF!</definedName>
    <definedName name="_bdm.44205F3B67DC404F8BDF6BF0FD82E8A0.edm" localSheetId="17" hidden="1">#REF!</definedName>
    <definedName name="_bdm.44205F3B67DC404F8BDF6BF0FD82E8A0.edm" localSheetId="18" hidden="1">#REF!</definedName>
    <definedName name="_bdm.44205F3B67DC404F8BDF6BF0FD82E8A0.edm" localSheetId="16" hidden="1">#REF!</definedName>
    <definedName name="_bdm.44205F3B67DC404F8BDF6BF0FD82E8A0.edm" localSheetId="1" hidden="1">#REF!</definedName>
    <definedName name="_bdm.44205F3B67DC404F8BDF6BF0FD82E8A0.edm" localSheetId="3" hidden="1">#REF!</definedName>
    <definedName name="_bdm.44E86EA64BC14552BEADAF10C40869D4.edm" localSheetId="4" hidden="1">#REF!</definedName>
    <definedName name="_bdm.44E86EA64BC14552BEADAF10C40869D4.edm" localSheetId="17" hidden="1">#REF!</definedName>
    <definedName name="_bdm.44E86EA64BC14552BEADAF10C40869D4.edm" localSheetId="18" hidden="1">#REF!</definedName>
    <definedName name="_bdm.44E86EA64BC14552BEADAF10C40869D4.edm" localSheetId="16" hidden="1">#REF!</definedName>
    <definedName name="_bdm.44E86EA64BC14552BEADAF10C40869D4.edm" localSheetId="1" hidden="1">#REF!</definedName>
    <definedName name="_bdm.44E86EA64BC14552BEADAF10C40869D4.edm" localSheetId="3" hidden="1">#REF!</definedName>
    <definedName name="_bdm.44F98FE8D2E3493BA68DB3CB7B7B1072.edm" localSheetId="4" hidden="1">#REF!</definedName>
    <definedName name="_bdm.44F98FE8D2E3493BA68DB3CB7B7B1072.edm" localSheetId="17" hidden="1">#REF!</definedName>
    <definedName name="_bdm.44F98FE8D2E3493BA68DB3CB7B7B1072.edm" localSheetId="18" hidden="1">#REF!</definedName>
    <definedName name="_bdm.44F98FE8D2E3493BA68DB3CB7B7B1072.edm" localSheetId="16" hidden="1">#REF!</definedName>
    <definedName name="_bdm.44F98FE8D2E3493BA68DB3CB7B7B1072.edm" localSheetId="1" hidden="1">#REF!</definedName>
    <definedName name="_bdm.44F98FE8D2E3493BA68DB3CB7B7B1072.edm" localSheetId="3" hidden="1">#REF!</definedName>
    <definedName name="_bdm.4582E7A1E14F45CABD151F0D0CF2EC02.edm" localSheetId="4" hidden="1">#REF!</definedName>
    <definedName name="_bdm.4582E7A1E14F45CABD151F0D0CF2EC02.edm" localSheetId="17" hidden="1">#REF!</definedName>
    <definedName name="_bdm.4582E7A1E14F45CABD151F0D0CF2EC02.edm" localSheetId="18" hidden="1">#REF!</definedName>
    <definedName name="_bdm.4582E7A1E14F45CABD151F0D0CF2EC02.edm" localSheetId="16" hidden="1">#REF!</definedName>
    <definedName name="_bdm.4582E7A1E14F45CABD151F0D0CF2EC02.edm" localSheetId="1" hidden="1">#REF!</definedName>
    <definedName name="_bdm.4582E7A1E14F45CABD151F0D0CF2EC02.edm" localSheetId="3" hidden="1">#REF!</definedName>
    <definedName name="_bdm.45BFCF565DE34B72AD5CE6ABB9878BD5.edm" localSheetId="4" hidden="1">#REF!</definedName>
    <definedName name="_bdm.45BFCF565DE34B72AD5CE6ABB9878BD5.edm" localSheetId="17" hidden="1">#REF!</definedName>
    <definedName name="_bdm.45BFCF565DE34B72AD5CE6ABB9878BD5.edm" localSheetId="18" hidden="1">#REF!</definedName>
    <definedName name="_bdm.45BFCF565DE34B72AD5CE6ABB9878BD5.edm" localSheetId="16" hidden="1">#REF!</definedName>
    <definedName name="_bdm.45BFCF565DE34B72AD5CE6ABB9878BD5.edm" localSheetId="1" hidden="1">#REF!</definedName>
    <definedName name="_bdm.45BFCF565DE34B72AD5CE6ABB9878BD5.edm" localSheetId="3" hidden="1">#REF!</definedName>
    <definedName name="_bdm.45C48D1DAA864A649D1E906ED4BED2D0.edm" localSheetId="4" hidden="1">#REF!</definedName>
    <definedName name="_bdm.45C48D1DAA864A649D1E906ED4BED2D0.edm" localSheetId="17" hidden="1">#REF!</definedName>
    <definedName name="_bdm.45C48D1DAA864A649D1E906ED4BED2D0.edm" localSheetId="18" hidden="1">#REF!</definedName>
    <definedName name="_bdm.45C48D1DAA864A649D1E906ED4BED2D0.edm" localSheetId="16" hidden="1">#REF!</definedName>
    <definedName name="_bdm.45C48D1DAA864A649D1E906ED4BED2D0.edm" localSheetId="1" hidden="1">#REF!</definedName>
    <definedName name="_bdm.45C48D1DAA864A649D1E906ED4BED2D0.edm" localSheetId="3" hidden="1">#REF!</definedName>
    <definedName name="_bdm.45CFFB4849C8463F9781D50F03A0CF5F.edm" localSheetId="4" hidden="1">#REF!</definedName>
    <definedName name="_bdm.45CFFB4849C8463F9781D50F03A0CF5F.edm" localSheetId="17" hidden="1">#REF!</definedName>
    <definedName name="_bdm.45CFFB4849C8463F9781D50F03A0CF5F.edm" localSheetId="18" hidden="1">#REF!</definedName>
    <definedName name="_bdm.45CFFB4849C8463F9781D50F03A0CF5F.edm" localSheetId="16" hidden="1">#REF!</definedName>
    <definedName name="_bdm.45CFFB4849C8463F9781D50F03A0CF5F.edm" localSheetId="1" hidden="1">#REF!</definedName>
    <definedName name="_bdm.45CFFB4849C8463F9781D50F03A0CF5F.edm" localSheetId="3" hidden="1">#REF!</definedName>
    <definedName name="_bdm.464B1C4BBEE348BD8E88E9EF74347DD1.edm" localSheetId="4" hidden="1">#REF!</definedName>
    <definedName name="_bdm.464B1C4BBEE348BD8E88E9EF74347DD1.edm" localSheetId="17" hidden="1">#REF!</definedName>
    <definedName name="_bdm.464B1C4BBEE348BD8E88E9EF74347DD1.edm" localSheetId="18" hidden="1">#REF!</definedName>
    <definedName name="_bdm.464B1C4BBEE348BD8E88E9EF74347DD1.edm" localSheetId="16" hidden="1">#REF!</definedName>
    <definedName name="_bdm.464B1C4BBEE348BD8E88E9EF74347DD1.edm" localSheetId="1" hidden="1">#REF!</definedName>
    <definedName name="_bdm.464B1C4BBEE348BD8E88E9EF74347DD1.edm" localSheetId="3" hidden="1">#REF!</definedName>
    <definedName name="_bdm.464BEB1A6B20418EB9984C1AE8A40002.edm" localSheetId="4" hidden="1">#REF!</definedName>
    <definedName name="_bdm.464BEB1A6B20418EB9984C1AE8A40002.edm" localSheetId="17" hidden="1">#REF!</definedName>
    <definedName name="_bdm.464BEB1A6B20418EB9984C1AE8A40002.edm" localSheetId="18" hidden="1">#REF!</definedName>
    <definedName name="_bdm.464BEB1A6B20418EB9984C1AE8A40002.edm" localSheetId="16" hidden="1">#REF!</definedName>
    <definedName name="_bdm.464BEB1A6B20418EB9984C1AE8A40002.edm" localSheetId="1" hidden="1">#REF!</definedName>
    <definedName name="_bdm.464BEB1A6B20418EB9984C1AE8A40002.edm" localSheetId="3" hidden="1">#REF!</definedName>
    <definedName name="_bdm.4667764596AE4FA2ABD757A79A4709F5.edm" localSheetId="4" hidden="1">#REF!</definedName>
    <definedName name="_bdm.4667764596AE4FA2ABD757A79A4709F5.edm" localSheetId="17" hidden="1">#REF!</definedName>
    <definedName name="_bdm.4667764596AE4FA2ABD757A79A4709F5.edm" localSheetId="18" hidden="1">#REF!</definedName>
    <definedName name="_bdm.4667764596AE4FA2ABD757A79A4709F5.edm" localSheetId="16" hidden="1">#REF!</definedName>
    <definedName name="_bdm.4667764596AE4FA2ABD757A79A4709F5.edm" localSheetId="1" hidden="1">#REF!</definedName>
    <definedName name="_bdm.4667764596AE4FA2ABD757A79A4709F5.edm" localSheetId="3" hidden="1">#REF!</definedName>
    <definedName name="_bdm.46831A757EF543EAA672BFAF9E4CCF67.edm" localSheetId="4" hidden="1">#REF!</definedName>
    <definedName name="_bdm.46831A757EF543EAA672BFAF9E4CCF67.edm" localSheetId="17" hidden="1">#REF!</definedName>
    <definedName name="_bdm.46831A757EF543EAA672BFAF9E4CCF67.edm" localSheetId="18" hidden="1">#REF!</definedName>
    <definedName name="_bdm.46831A757EF543EAA672BFAF9E4CCF67.edm" localSheetId="16" hidden="1">#REF!</definedName>
    <definedName name="_bdm.46831A757EF543EAA672BFAF9E4CCF67.edm" localSheetId="1" hidden="1">#REF!</definedName>
    <definedName name="_bdm.46831A757EF543EAA672BFAF9E4CCF67.edm" localSheetId="3" hidden="1">#REF!</definedName>
    <definedName name="_bdm.46A30EB734DF44198FD5A42BB54BEAA1.edm" localSheetId="4" hidden="1">#REF!</definedName>
    <definedName name="_bdm.46A30EB734DF44198FD5A42BB54BEAA1.edm" localSheetId="17" hidden="1">#REF!</definedName>
    <definedName name="_bdm.46A30EB734DF44198FD5A42BB54BEAA1.edm" localSheetId="18" hidden="1">#REF!</definedName>
    <definedName name="_bdm.46A30EB734DF44198FD5A42BB54BEAA1.edm" localSheetId="16" hidden="1">#REF!</definedName>
    <definedName name="_bdm.46A30EB734DF44198FD5A42BB54BEAA1.edm" localSheetId="1" hidden="1">#REF!</definedName>
    <definedName name="_bdm.46A30EB734DF44198FD5A42BB54BEAA1.edm" localSheetId="3" hidden="1">#REF!</definedName>
    <definedName name="_bdm.4728644601924877B45BF6899D5C586D.edm" localSheetId="4" hidden="1">#REF!</definedName>
    <definedName name="_bdm.4728644601924877B45BF6899D5C586D.edm" localSheetId="17" hidden="1">#REF!</definedName>
    <definedName name="_bdm.4728644601924877B45BF6899D5C586D.edm" localSheetId="18" hidden="1">#REF!</definedName>
    <definedName name="_bdm.4728644601924877B45BF6899D5C586D.edm" localSheetId="16" hidden="1">#REF!</definedName>
    <definedName name="_bdm.4728644601924877B45BF6899D5C586D.edm" localSheetId="1" hidden="1">#REF!</definedName>
    <definedName name="_bdm.4728644601924877B45BF6899D5C586D.edm" localSheetId="3" hidden="1">#REF!</definedName>
    <definedName name="_bdm.4741C7080B964505B3A66338E48E00B5.edm" localSheetId="4" hidden="1">#REF!</definedName>
    <definedName name="_bdm.4741C7080B964505B3A66338E48E00B5.edm" localSheetId="17" hidden="1">#REF!</definedName>
    <definedName name="_bdm.4741C7080B964505B3A66338E48E00B5.edm" localSheetId="18" hidden="1">#REF!</definedName>
    <definedName name="_bdm.4741C7080B964505B3A66338E48E00B5.edm" localSheetId="16" hidden="1">#REF!</definedName>
    <definedName name="_bdm.4741C7080B964505B3A66338E48E00B5.edm" localSheetId="1" hidden="1">#REF!</definedName>
    <definedName name="_bdm.4741C7080B964505B3A66338E48E00B5.edm" localSheetId="3" hidden="1">#REF!</definedName>
    <definedName name="_bdm.479991C717074C1BBF6677E31ABFF8E8.edm" localSheetId="4" hidden="1">#REF!</definedName>
    <definedName name="_bdm.479991C717074C1BBF6677E31ABFF8E8.edm" localSheetId="17" hidden="1">#REF!</definedName>
    <definedName name="_bdm.479991C717074C1BBF6677E31ABFF8E8.edm" localSheetId="18" hidden="1">#REF!</definedName>
    <definedName name="_bdm.479991C717074C1BBF6677E31ABFF8E8.edm" localSheetId="16" hidden="1">#REF!</definedName>
    <definedName name="_bdm.479991C717074C1BBF6677E31ABFF8E8.edm" localSheetId="1" hidden="1">#REF!</definedName>
    <definedName name="_bdm.479991C717074C1BBF6677E31ABFF8E8.edm" localSheetId="3" hidden="1">#REF!</definedName>
    <definedName name="_bdm.47B944379B33400BBE8A957B7E48F33C.edm" localSheetId="4" hidden="1">#REF!</definedName>
    <definedName name="_bdm.47B944379B33400BBE8A957B7E48F33C.edm" localSheetId="17" hidden="1">#REF!</definedName>
    <definedName name="_bdm.47B944379B33400BBE8A957B7E48F33C.edm" localSheetId="18" hidden="1">#REF!</definedName>
    <definedName name="_bdm.47B944379B33400BBE8A957B7E48F33C.edm" localSheetId="16" hidden="1">#REF!</definedName>
    <definedName name="_bdm.47B944379B33400BBE8A957B7E48F33C.edm" localSheetId="1" hidden="1">#REF!</definedName>
    <definedName name="_bdm.47B944379B33400BBE8A957B7E48F33C.edm" localSheetId="3" hidden="1">#REF!</definedName>
    <definedName name="_bdm.47C14D442CC8413181C8B34D34B6B035.edm" localSheetId="4" hidden="1">#REF!</definedName>
    <definedName name="_bdm.47C14D442CC8413181C8B34D34B6B035.edm" localSheetId="17" hidden="1">#REF!</definedName>
    <definedName name="_bdm.47C14D442CC8413181C8B34D34B6B035.edm" localSheetId="18" hidden="1">#REF!</definedName>
    <definedName name="_bdm.47C14D442CC8413181C8B34D34B6B035.edm" localSheetId="16" hidden="1">#REF!</definedName>
    <definedName name="_bdm.47C14D442CC8413181C8B34D34B6B035.edm" localSheetId="1" hidden="1">#REF!</definedName>
    <definedName name="_bdm.47C14D442CC8413181C8B34D34B6B035.edm" localSheetId="3" hidden="1">#REF!</definedName>
    <definedName name="_bdm.47FB0FA54DB24FC2BCCBC9F4DADFB579.edm" localSheetId="4" hidden="1">#REF!</definedName>
    <definedName name="_bdm.47FB0FA54DB24FC2BCCBC9F4DADFB579.edm" localSheetId="17" hidden="1">#REF!</definedName>
    <definedName name="_bdm.47FB0FA54DB24FC2BCCBC9F4DADFB579.edm" localSheetId="18" hidden="1">#REF!</definedName>
    <definedName name="_bdm.47FB0FA54DB24FC2BCCBC9F4DADFB579.edm" localSheetId="16" hidden="1">#REF!</definedName>
    <definedName name="_bdm.47FB0FA54DB24FC2BCCBC9F4DADFB579.edm" localSheetId="1" hidden="1">#REF!</definedName>
    <definedName name="_bdm.47FB0FA54DB24FC2BCCBC9F4DADFB579.edm" localSheetId="3" hidden="1">#REF!</definedName>
    <definedName name="_bdm.482DA724C29D4B95AD5EFB7F414A15D9.edm" localSheetId="4" hidden="1">#REF!</definedName>
    <definedName name="_bdm.482DA724C29D4B95AD5EFB7F414A15D9.edm" localSheetId="17" hidden="1">#REF!</definedName>
    <definedName name="_bdm.482DA724C29D4B95AD5EFB7F414A15D9.edm" localSheetId="18" hidden="1">#REF!</definedName>
    <definedName name="_bdm.482DA724C29D4B95AD5EFB7F414A15D9.edm" localSheetId="16" hidden="1">#REF!</definedName>
    <definedName name="_bdm.482DA724C29D4B95AD5EFB7F414A15D9.edm" localSheetId="1" hidden="1">#REF!</definedName>
    <definedName name="_bdm.482DA724C29D4B95AD5EFB7F414A15D9.edm" localSheetId="3" hidden="1">#REF!</definedName>
    <definedName name="_bdm.48E0773EA105485B923613C1D0006FD6.edm" localSheetId="4" hidden="1">#REF!</definedName>
    <definedName name="_bdm.48E0773EA105485B923613C1D0006FD6.edm" localSheetId="17" hidden="1">#REF!</definedName>
    <definedName name="_bdm.48E0773EA105485B923613C1D0006FD6.edm" localSheetId="18" hidden="1">#REF!</definedName>
    <definedName name="_bdm.48E0773EA105485B923613C1D0006FD6.edm" localSheetId="16" hidden="1">#REF!</definedName>
    <definedName name="_bdm.48E0773EA105485B923613C1D0006FD6.edm" localSheetId="1" hidden="1">#REF!</definedName>
    <definedName name="_bdm.48E0773EA105485B923613C1D0006FD6.edm" localSheetId="3" hidden="1">#REF!</definedName>
    <definedName name="_bdm.48F930047F7C4BCC97D35054B6E2E941.edm" localSheetId="4" hidden="1">#REF!</definedName>
    <definedName name="_bdm.48F930047F7C4BCC97D35054B6E2E941.edm" localSheetId="17" hidden="1">#REF!</definedName>
    <definedName name="_bdm.48F930047F7C4BCC97D35054B6E2E941.edm" localSheetId="18" hidden="1">#REF!</definedName>
    <definedName name="_bdm.48F930047F7C4BCC97D35054B6E2E941.edm" localSheetId="16" hidden="1">#REF!</definedName>
    <definedName name="_bdm.48F930047F7C4BCC97D35054B6E2E941.edm" localSheetId="1" hidden="1">#REF!</definedName>
    <definedName name="_bdm.48F930047F7C4BCC97D35054B6E2E941.edm" localSheetId="3" hidden="1">#REF!</definedName>
    <definedName name="_bdm.494C8AFED09C40229246CCD8949EF3EF.edm" localSheetId="4" hidden="1">#REF!</definedName>
    <definedName name="_bdm.494C8AFED09C40229246CCD8949EF3EF.edm" localSheetId="17" hidden="1">#REF!</definedName>
    <definedName name="_bdm.494C8AFED09C40229246CCD8949EF3EF.edm" localSheetId="18" hidden="1">#REF!</definedName>
    <definedName name="_bdm.494C8AFED09C40229246CCD8949EF3EF.edm" localSheetId="16" hidden="1">#REF!</definedName>
    <definedName name="_bdm.494C8AFED09C40229246CCD8949EF3EF.edm" localSheetId="1" hidden="1">#REF!</definedName>
    <definedName name="_bdm.494C8AFED09C40229246CCD8949EF3EF.edm" localSheetId="3" hidden="1">#REF!</definedName>
    <definedName name="_bdm.495B597887994FA79C4AFF3CB9FD7D53.edm" localSheetId="4" hidden="1">#REF!</definedName>
    <definedName name="_bdm.495B597887994FA79C4AFF3CB9FD7D53.edm" localSheetId="17" hidden="1">#REF!</definedName>
    <definedName name="_bdm.495B597887994FA79C4AFF3CB9FD7D53.edm" localSheetId="18" hidden="1">#REF!</definedName>
    <definedName name="_bdm.495B597887994FA79C4AFF3CB9FD7D53.edm" localSheetId="16" hidden="1">#REF!</definedName>
    <definedName name="_bdm.495B597887994FA79C4AFF3CB9FD7D53.edm" localSheetId="1" hidden="1">#REF!</definedName>
    <definedName name="_bdm.495B597887994FA79C4AFF3CB9FD7D53.edm" localSheetId="3" hidden="1">#REF!</definedName>
    <definedName name="_bdm.497518B8C726449BB252F39C08C227A1.edm" localSheetId="4" hidden="1">#REF!</definedName>
    <definedName name="_bdm.497518B8C726449BB252F39C08C227A1.edm" localSheetId="17" hidden="1">#REF!</definedName>
    <definedName name="_bdm.497518B8C726449BB252F39C08C227A1.edm" localSheetId="18" hidden="1">#REF!</definedName>
    <definedName name="_bdm.497518B8C726449BB252F39C08C227A1.edm" localSheetId="16" hidden="1">#REF!</definedName>
    <definedName name="_bdm.497518B8C726449BB252F39C08C227A1.edm" localSheetId="1" hidden="1">#REF!</definedName>
    <definedName name="_bdm.497518B8C726449BB252F39C08C227A1.edm" localSheetId="3" hidden="1">#REF!</definedName>
    <definedName name="_bdm.4A155E66E6AB40638A4B78B657545364.edm" localSheetId="4" hidden="1">#REF!</definedName>
    <definedName name="_bdm.4A155E66E6AB40638A4B78B657545364.edm" localSheetId="17" hidden="1">#REF!</definedName>
    <definedName name="_bdm.4A155E66E6AB40638A4B78B657545364.edm" localSheetId="18" hidden="1">#REF!</definedName>
    <definedName name="_bdm.4A155E66E6AB40638A4B78B657545364.edm" localSheetId="16" hidden="1">#REF!</definedName>
    <definedName name="_bdm.4A155E66E6AB40638A4B78B657545364.edm" localSheetId="1" hidden="1">#REF!</definedName>
    <definedName name="_bdm.4A155E66E6AB40638A4B78B657545364.edm" localSheetId="3" hidden="1">#REF!</definedName>
    <definedName name="_bdm.4A4FFB4E9F0446C1A5A1F3A5829EADAB.edm" localSheetId="4" hidden="1">#REF!</definedName>
    <definedName name="_bdm.4A4FFB4E9F0446C1A5A1F3A5829EADAB.edm" localSheetId="17" hidden="1">#REF!</definedName>
    <definedName name="_bdm.4A4FFB4E9F0446C1A5A1F3A5829EADAB.edm" localSheetId="18" hidden="1">#REF!</definedName>
    <definedName name="_bdm.4A4FFB4E9F0446C1A5A1F3A5829EADAB.edm" localSheetId="16" hidden="1">#REF!</definedName>
    <definedName name="_bdm.4A4FFB4E9F0446C1A5A1F3A5829EADAB.edm" localSheetId="1" hidden="1">#REF!</definedName>
    <definedName name="_bdm.4A4FFB4E9F0446C1A5A1F3A5829EADAB.edm" localSheetId="3" hidden="1">#REF!</definedName>
    <definedName name="_bdm.4A52DDFC455C4FF7B79DEB3DD7A84821.edm" localSheetId="4" hidden="1">#REF!</definedName>
    <definedName name="_bdm.4A52DDFC455C4FF7B79DEB3DD7A84821.edm" localSheetId="17" hidden="1">#REF!</definedName>
    <definedName name="_bdm.4A52DDFC455C4FF7B79DEB3DD7A84821.edm" localSheetId="18" hidden="1">#REF!</definedName>
    <definedName name="_bdm.4A52DDFC455C4FF7B79DEB3DD7A84821.edm" localSheetId="16" hidden="1">#REF!</definedName>
    <definedName name="_bdm.4A52DDFC455C4FF7B79DEB3DD7A84821.edm" localSheetId="1" hidden="1">#REF!</definedName>
    <definedName name="_bdm.4A52DDFC455C4FF7B79DEB3DD7A84821.edm" localSheetId="3" hidden="1">#REF!</definedName>
    <definedName name="_bdm.4B24CA2CDD2E444CB233B8755CB3137E.edm" localSheetId="4" hidden="1">#REF!</definedName>
    <definedName name="_bdm.4B24CA2CDD2E444CB233B8755CB3137E.edm" localSheetId="17" hidden="1">#REF!</definedName>
    <definedName name="_bdm.4B24CA2CDD2E444CB233B8755CB3137E.edm" localSheetId="18" hidden="1">#REF!</definedName>
    <definedName name="_bdm.4B24CA2CDD2E444CB233B8755CB3137E.edm" localSheetId="16" hidden="1">#REF!</definedName>
    <definedName name="_bdm.4B24CA2CDD2E444CB233B8755CB3137E.edm" localSheetId="1" hidden="1">#REF!</definedName>
    <definedName name="_bdm.4B24CA2CDD2E444CB233B8755CB3137E.edm" localSheetId="3" hidden="1">#REF!</definedName>
    <definedName name="_bdm.4B66A43A0495472AA2AC0567B8D338A6.edm" localSheetId="4" hidden="1">#REF!</definedName>
    <definedName name="_bdm.4B66A43A0495472AA2AC0567B8D338A6.edm" localSheetId="17" hidden="1">#REF!</definedName>
    <definedName name="_bdm.4B66A43A0495472AA2AC0567B8D338A6.edm" localSheetId="18" hidden="1">#REF!</definedName>
    <definedName name="_bdm.4B66A43A0495472AA2AC0567B8D338A6.edm" localSheetId="16" hidden="1">#REF!</definedName>
    <definedName name="_bdm.4B66A43A0495472AA2AC0567B8D338A6.edm" localSheetId="1" hidden="1">#REF!</definedName>
    <definedName name="_bdm.4B66A43A0495472AA2AC0567B8D338A6.edm" localSheetId="3" hidden="1">#REF!</definedName>
    <definedName name="_bdm.4BACA1E1A6294D94B15E2A22A0FCF385.edm" localSheetId="4" hidden="1">#REF!</definedName>
    <definedName name="_bdm.4BACA1E1A6294D94B15E2A22A0FCF385.edm" localSheetId="17" hidden="1">#REF!</definedName>
    <definedName name="_bdm.4BACA1E1A6294D94B15E2A22A0FCF385.edm" localSheetId="18" hidden="1">#REF!</definedName>
    <definedName name="_bdm.4BACA1E1A6294D94B15E2A22A0FCF385.edm" localSheetId="16" hidden="1">#REF!</definedName>
    <definedName name="_bdm.4BACA1E1A6294D94B15E2A22A0FCF385.edm" localSheetId="1" hidden="1">#REF!</definedName>
    <definedName name="_bdm.4BACA1E1A6294D94B15E2A22A0FCF385.edm" localSheetId="3" hidden="1">#REF!</definedName>
    <definedName name="_bdm.4BC34A4099BC42289E20E2231F78D1E5.edm" localSheetId="4" hidden="1">#REF!</definedName>
    <definedName name="_bdm.4BC34A4099BC42289E20E2231F78D1E5.edm" localSheetId="17" hidden="1">#REF!</definedName>
    <definedName name="_bdm.4BC34A4099BC42289E20E2231F78D1E5.edm" localSheetId="18" hidden="1">#REF!</definedName>
    <definedName name="_bdm.4BC34A4099BC42289E20E2231F78D1E5.edm" localSheetId="16" hidden="1">#REF!</definedName>
    <definedName name="_bdm.4BC34A4099BC42289E20E2231F78D1E5.edm" localSheetId="1" hidden="1">#REF!</definedName>
    <definedName name="_bdm.4BC34A4099BC42289E20E2231F78D1E5.edm" localSheetId="3" hidden="1">#REF!</definedName>
    <definedName name="_bdm.4BF5729335E247738A346DA113D6B560.edm" localSheetId="4" hidden="1">#REF!</definedName>
    <definedName name="_bdm.4BF5729335E247738A346DA113D6B560.edm" localSheetId="17" hidden="1">#REF!</definedName>
    <definedName name="_bdm.4BF5729335E247738A346DA113D6B560.edm" localSheetId="18" hidden="1">#REF!</definedName>
    <definedName name="_bdm.4BF5729335E247738A346DA113D6B560.edm" localSheetId="16" hidden="1">#REF!</definedName>
    <definedName name="_bdm.4BF5729335E247738A346DA113D6B560.edm" localSheetId="1" hidden="1">#REF!</definedName>
    <definedName name="_bdm.4BF5729335E247738A346DA113D6B560.edm" localSheetId="3" hidden="1">#REF!</definedName>
    <definedName name="_bdm.4C8CBAA143A1476596C9DA65E832FE3A.edm" localSheetId="4" hidden="1">#REF!</definedName>
    <definedName name="_bdm.4C8CBAA143A1476596C9DA65E832FE3A.edm" localSheetId="17" hidden="1">#REF!</definedName>
    <definedName name="_bdm.4C8CBAA143A1476596C9DA65E832FE3A.edm" localSheetId="18" hidden="1">#REF!</definedName>
    <definedName name="_bdm.4C8CBAA143A1476596C9DA65E832FE3A.edm" localSheetId="16" hidden="1">#REF!</definedName>
    <definedName name="_bdm.4C8CBAA143A1476596C9DA65E832FE3A.edm" localSheetId="1" hidden="1">#REF!</definedName>
    <definedName name="_bdm.4C8CBAA143A1476596C9DA65E832FE3A.edm" localSheetId="3" hidden="1">#REF!</definedName>
    <definedName name="_bdm.4CBAB1E2149C48CAB8D336331BA547D9.edm" localSheetId="4" hidden="1">#REF!</definedName>
    <definedName name="_bdm.4CBAB1E2149C48CAB8D336331BA547D9.edm" localSheetId="17" hidden="1">#REF!</definedName>
    <definedName name="_bdm.4CBAB1E2149C48CAB8D336331BA547D9.edm" localSheetId="18" hidden="1">#REF!</definedName>
    <definedName name="_bdm.4CBAB1E2149C48CAB8D336331BA547D9.edm" localSheetId="16" hidden="1">#REF!</definedName>
    <definedName name="_bdm.4CBAB1E2149C48CAB8D336331BA547D9.edm" localSheetId="1" hidden="1">#REF!</definedName>
    <definedName name="_bdm.4CBAB1E2149C48CAB8D336331BA547D9.edm" localSheetId="3" hidden="1">#REF!</definedName>
    <definedName name="_bdm.4CF09E69AA084DC4AEDDCCFC2E228E46.edm" localSheetId="4" hidden="1">#REF!</definedName>
    <definedName name="_bdm.4CF09E69AA084DC4AEDDCCFC2E228E46.edm" localSheetId="17" hidden="1">#REF!</definedName>
    <definedName name="_bdm.4CF09E69AA084DC4AEDDCCFC2E228E46.edm" localSheetId="18" hidden="1">#REF!</definedName>
    <definedName name="_bdm.4CF09E69AA084DC4AEDDCCFC2E228E46.edm" localSheetId="16" hidden="1">#REF!</definedName>
    <definedName name="_bdm.4CF09E69AA084DC4AEDDCCFC2E228E46.edm" localSheetId="1" hidden="1">#REF!</definedName>
    <definedName name="_bdm.4CF09E69AA084DC4AEDDCCFC2E228E46.edm" localSheetId="3" hidden="1">#REF!</definedName>
    <definedName name="_bdm.4D266A33AFFB447DA5AD8AE7727A5EDE.edm" localSheetId="4" hidden="1">#REF!</definedName>
    <definedName name="_bdm.4D266A33AFFB447DA5AD8AE7727A5EDE.edm" localSheetId="17" hidden="1">#REF!</definedName>
    <definedName name="_bdm.4D266A33AFFB447DA5AD8AE7727A5EDE.edm" localSheetId="18" hidden="1">#REF!</definedName>
    <definedName name="_bdm.4D266A33AFFB447DA5AD8AE7727A5EDE.edm" localSheetId="16" hidden="1">#REF!</definedName>
    <definedName name="_bdm.4D266A33AFFB447DA5AD8AE7727A5EDE.edm" localSheetId="1" hidden="1">#REF!</definedName>
    <definedName name="_bdm.4D266A33AFFB447DA5AD8AE7727A5EDE.edm" localSheetId="3" hidden="1">#REF!</definedName>
    <definedName name="_bdm.4D79DB9651DC4B2AAF20AE3CA0966729.edm" localSheetId="4" hidden="1">#REF!</definedName>
    <definedName name="_bdm.4D79DB9651DC4B2AAF20AE3CA0966729.edm" localSheetId="17" hidden="1">#REF!</definedName>
    <definedName name="_bdm.4D79DB9651DC4B2AAF20AE3CA0966729.edm" localSheetId="18" hidden="1">#REF!</definedName>
    <definedName name="_bdm.4D79DB9651DC4B2AAF20AE3CA0966729.edm" localSheetId="16" hidden="1">#REF!</definedName>
    <definedName name="_bdm.4D79DB9651DC4B2AAF20AE3CA0966729.edm" localSheetId="1" hidden="1">#REF!</definedName>
    <definedName name="_bdm.4D79DB9651DC4B2AAF20AE3CA0966729.edm" localSheetId="3" hidden="1">#REF!</definedName>
    <definedName name="_bdm.4D823845B2BE4E56ACE2A4613AC2E0E3.edm" localSheetId="4" hidden="1">#REF!</definedName>
    <definedName name="_bdm.4D823845B2BE4E56ACE2A4613AC2E0E3.edm" localSheetId="17" hidden="1">#REF!</definedName>
    <definedName name="_bdm.4D823845B2BE4E56ACE2A4613AC2E0E3.edm" localSheetId="18" hidden="1">#REF!</definedName>
    <definedName name="_bdm.4D823845B2BE4E56ACE2A4613AC2E0E3.edm" localSheetId="16" hidden="1">#REF!</definedName>
    <definedName name="_bdm.4D823845B2BE4E56ACE2A4613AC2E0E3.edm" localSheetId="1" hidden="1">#REF!</definedName>
    <definedName name="_bdm.4D823845B2BE4E56ACE2A4613AC2E0E3.edm" localSheetId="3" hidden="1">#REF!</definedName>
    <definedName name="_bdm.4E073E0603284D0F89255ADFF20E5D84.edm" localSheetId="4" hidden="1">#REF!</definedName>
    <definedName name="_bdm.4E073E0603284D0F89255ADFF20E5D84.edm" localSheetId="17" hidden="1">#REF!</definedName>
    <definedName name="_bdm.4E073E0603284D0F89255ADFF20E5D84.edm" localSheetId="18" hidden="1">#REF!</definedName>
    <definedName name="_bdm.4E073E0603284D0F89255ADFF20E5D84.edm" localSheetId="16" hidden="1">#REF!</definedName>
    <definedName name="_bdm.4E073E0603284D0F89255ADFF20E5D84.edm" localSheetId="1" hidden="1">#REF!</definedName>
    <definedName name="_bdm.4E073E0603284D0F89255ADFF20E5D84.edm" localSheetId="3" hidden="1">#REF!</definedName>
    <definedName name="_bdm.4E68394DBA04439894B4D7C842B6A3F5.edm" localSheetId="4" hidden="1">#REF!</definedName>
    <definedName name="_bdm.4E68394DBA04439894B4D7C842B6A3F5.edm" localSheetId="17" hidden="1">#REF!</definedName>
    <definedName name="_bdm.4E68394DBA04439894B4D7C842B6A3F5.edm" localSheetId="18" hidden="1">#REF!</definedName>
    <definedName name="_bdm.4E68394DBA04439894B4D7C842B6A3F5.edm" localSheetId="16" hidden="1">#REF!</definedName>
    <definedName name="_bdm.4E68394DBA04439894B4D7C842B6A3F5.edm" localSheetId="1" hidden="1">#REF!</definedName>
    <definedName name="_bdm.4E68394DBA04439894B4D7C842B6A3F5.edm" localSheetId="3" hidden="1">#REF!</definedName>
    <definedName name="_bdm.4E8DDFDBC0BB42D7A9E8755617358B48.edm" localSheetId="4" hidden="1">#REF!</definedName>
    <definedName name="_bdm.4E8DDFDBC0BB42D7A9E8755617358B48.edm" localSheetId="17" hidden="1">#REF!</definedName>
    <definedName name="_bdm.4E8DDFDBC0BB42D7A9E8755617358B48.edm" localSheetId="18" hidden="1">#REF!</definedName>
    <definedName name="_bdm.4E8DDFDBC0BB42D7A9E8755617358B48.edm" localSheetId="16" hidden="1">#REF!</definedName>
    <definedName name="_bdm.4E8DDFDBC0BB42D7A9E8755617358B48.edm" localSheetId="1" hidden="1">#REF!</definedName>
    <definedName name="_bdm.4E8DDFDBC0BB42D7A9E8755617358B48.edm" localSheetId="3" hidden="1">#REF!</definedName>
    <definedName name="_bdm.4E93DA6B46D24A4892A57FFB5215B017.edm" localSheetId="4" hidden="1">#REF!</definedName>
    <definedName name="_bdm.4E93DA6B46D24A4892A57FFB5215B017.edm" localSheetId="17" hidden="1">#REF!</definedName>
    <definedName name="_bdm.4E93DA6B46D24A4892A57FFB5215B017.edm" localSheetId="18" hidden="1">#REF!</definedName>
    <definedName name="_bdm.4E93DA6B46D24A4892A57FFB5215B017.edm" localSheetId="16" hidden="1">#REF!</definedName>
    <definedName name="_bdm.4E93DA6B46D24A4892A57FFB5215B017.edm" localSheetId="1" hidden="1">#REF!</definedName>
    <definedName name="_bdm.4E93DA6B46D24A4892A57FFB5215B017.edm" localSheetId="3" hidden="1">#REF!</definedName>
    <definedName name="_bdm.4F4D2DC21F374186AC2042545D01174A.edm" localSheetId="4" hidden="1">#REF!</definedName>
    <definedName name="_bdm.4F4D2DC21F374186AC2042545D01174A.edm" localSheetId="17" hidden="1">#REF!</definedName>
    <definedName name="_bdm.4F4D2DC21F374186AC2042545D01174A.edm" localSheetId="18" hidden="1">#REF!</definedName>
    <definedName name="_bdm.4F4D2DC21F374186AC2042545D01174A.edm" localSheetId="16" hidden="1">#REF!</definedName>
    <definedName name="_bdm.4F4D2DC21F374186AC2042545D01174A.edm" localSheetId="1" hidden="1">#REF!</definedName>
    <definedName name="_bdm.4F4D2DC21F374186AC2042545D01174A.edm" localSheetId="3" hidden="1">#REF!</definedName>
    <definedName name="_bdm.4FB3B67174F644278D8C58BE28B76942.edm" localSheetId="4" hidden="1">#REF!</definedName>
    <definedName name="_bdm.4FB3B67174F644278D8C58BE28B76942.edm" localSheetId="17" hidden="1">#REF!</definedName>
    <definedName name="_bdm.4FB3B67174F644278D8C58BE28B76942.edm" localSheetId="18" hidden="1">#REF!</definedName>
    <definedName name="_bdm.4FB3B67174F644278D8C58BE28B76942.edm" localSheetId="16" hidden="1">#REF!</definedName>
    <definedName name="_bdm.4FB3B67174F644278D8C58BE28B76942.edm" localSheetId="1" hidden="1">#REF!</definedName>
    <definedName name="_bdm.4FB3B67174F644278D8C58BE28B76942.edm" localSheetId="3" hidden="1">#REF!</definedName>
    <definedName name="_bdm.4FCC6A55EE99469E8CC3DC3B304A5854.edm" localSheetId="4" hidden="1">#REF!</definedName>
    <definedName name="_bdm.4FCC6A55EE99469E8CC3DC3B304A5854.edm" localSheetId="17" hidden="1">#REF!</definedName>
    <definedName name="_bdm.4FCC6A55EE99469E8CC3DC3B304A5854.edm" localSheetId="18" hidden="1">#REF!</definedName>
    <definedName name="_bdm.4FCC6A55EE99469E8CC3DC3B304A5854.edm" localSheetId="16" hidden="1">#REF!</definedName>
    <definedName name="_bdm.4FCC6A55EE99469E8CC3DC3B304A5854.edm" localSheetId="1" hidden="1">#REF!</definedName>
    <definedName name="_bdm.4FCC6A55EE99469E8CC3DC3B304A5854.edm" localSheetId="3" hidden="1">#REF!</definedName>
    <definedName name="_bdm.4FF4BE706341403C95A1D5C8515A04FC.edm" localSheetId="4" hidden="1">#REF!</definedName>
    <definedName name="_bdm.4FF4BE706341403C95A1D5C8515A04FC.edm" localSheetId="17" hidden="1">#REF!</definedName>
    <definedName name="_bdm.4FF4BE706341403C95A1D5C8515A04FC.edm" localSheetId="18" hidden="1">#REF!</definedName>
    <definedName name="_bdm.4FF4BE706341403C95A1D5C8515A04FC.edm" localSheetId="16" hidden="1">#REF!</definedName>
    <definedName name="_bdm.4FF4BE706341403C95A1D5C8515A04FC.edm" localSheetId="1" hidden="1">#REF!</definedName>
    <definedName name="_bdm.4FF4BE706341403C95A1D5C8515A04FC.edm" localSheetId="3" hidden="1">#REF!</definedName>
    <definedName name="_bdm.4FF670EE7F61465C991D9517478498D0.edm" localSheetId="4" hidden="1">#REF!</definedName>
    <definedName name="_bdm.4FF670EE7F61465C991D9517478498D0.edm" localSheetId="17" hidden="1">#REF!</definedName>
    <definedName name="_bdm.4FF670EE7F61465C991D9517478498D0.edm" localSheetId="18" hidden="1">#REF!</definedName>
    <definedName name="_bdm.4FF670EE7F61465C991D9517478498D0.edm" localSheetId="16" hidden="1">#REF!</definedName>
    <definedName name="_bdm.4FF670EE7F61465C991D9517478498D0.edm" localSheetId="1" hidden="1">#REF!</definedName>
    <definedName name="_bdm.4FF670EE7F61465C991D9517478498D0.edm" localSheetId="3" hidden="1">#REF!</definedName>
    <definedName name="_bdm.5003BBB5CAE04380AE896EAAD7D5966C.edm" localSheetId="4" hidden="1">#REF!</definedName>
    <definedName name="_bdm.5003BBB5CAE04380AE896EAAD7D5966C.edm" localSheetId="17" hidden="1">#REF!</definedName>
    <definedName name="_bdm.5003BBB5CAE04380AE896EAAD7D5966C.edm" localSheetId="18" hidden="1">#REF!</definedName>
    <definedName name="_bdm.5003BBB5CAE04380AE896EAAD7D5966C.edm" localSheetId="16" hidden="1">#REF!</definedName>
    <definedName name="_bdm.5003BBB5CAE04380AE896EAAD7D5966C.edm" localSheetId="1" hidden="1">#REF!</definedName>
    <definedName name="_bdm.5003BBB5CAE04380AE896EAAD7D5966C.edm" localSheetId="3" hidden="1">#REF!</definedName>
    <definedName name="_bdm.5037DAE2FB664F54AB2C3B91B8E48F0B.edm" localSheetId="4" hidden="1">#REF!</definedName>
    <definedName name="_bdm.5037DAE2FB664F54AB2C3B91B8E48F0B.edm" localSheetId="17" hidden="1">#REF!</definedName>
    <definedName name="_bdm.5037DAE2FB664F54AB2C3B91B8E48F0B.edm" localSheetId="18" hidden="1">#REF!</definedName>
    <definedName name="_bdm.5037DAE2FB664F54AB2C3B91B8E48F0B.edm" localSheetId="16" hidden="1">#REF!</definedName>
    <definedName name="_bdm.5037DAE2FB664F54AB2C3B91B8E48F0B.edm" localSheetId="1" hidden="1">#REF!</definedName>
    <definedName name="_bdm.5037DAE2FB664F54AB2C3B91B8E48F0B.edm" localSheetId="3" hidden="1">#REF!</definedName>
    <definedName name="_bdm.505F2A23357B432399D2F6364080197D.edm" localSheetId="4" hidden="1">#REF!</definedName>
    <definedName name="_bdm.505F2A23357B432399D2F6364080197D.edm" localSheetId="17" hidden="1">#REF!</definedName>
    <definedName name="_bdm.505F2A23357B432399D2F6364080197D.edm" localSheetId="18" hidden="1">#REF!</definedName>
    <definedName name="_bdm.505F2A23357B432399D2F6364080197D.edm" localSheetId="16" hidden="1">#REF!</definedName>
    <definedName name="_bdm.505F2A23357B432399D2F6364080197D.edm" localSheetId="1" hidden="1">#REF!</definedName>
    <definedName name="_bdm.505F2A23357B432399D2F6364080197D.edm" localSheetId="3" hidden="1">#REF!</definedName>
    <definedName name="_bdm.508AC976633B4954B7B6D767D3DCC37A.edm" localSheetId="4" hidden="1">#REF!</definedName>
    <definedName name="_bdm.508AC976633B4954B7B6D767D3DCC37A.edm" localSheetId="17" hidden="1">#REF!</definedName>
    <definedName name="_bdm.508AC976633B4954B7B6D767D3DCC37A.edm" localSheetId="18" hidden="1">#REF!</definedName>
    <definedName name="_bdm.508AC976633B4954B7B6D767D3DCC37A.edm" localSheetId="16" hidden="1">#REF!</definedName>
    <definedName name="_bdm.508AC976633B4954B7B6D767D3DCC37A.edm" localSheetId="1" hidden="1">#REF!</definedName>
    <definedName name="_bdm.508AC976633B4954B7B6D767D3DCC37A.edm" localSheetId="3" hidden="1">#REF!</definedName>
    <definedName name="_bdm.50B1F82191ED47F9BDA11B457ED69E9E.edm" localSheetId="4" hidden="1">#REF!</definedName>
    <definedName name="_bdm.50B1F82191ED47F9BDA11B457ED69E9E.edm" localSheetId="17" hidden="1">#REF!</definedName>
    <definedName name="_bdm.50B1F82191ED47F9BDA11B457ED69E9E.edm" localSheetId="18" hidden="1">#REF!</definedName>
    <definedName name="_bdm.50B1F82191ED47F9BDA11B457ED69E9E.edm" localSheetId="16" hidden="1">#REF!</definedName>
    <definedName name="_bdm.50B1F82191ED47F9BDA11B457ED69E9E.edm" localSheetId="1" hidden="1">#REF!</definedName>
    <definedName name="_bdm.50B1F82191ED47F9BDA11B457ED69E9E.edm" localSheetId="3" hidden="1">#REF!</definedName>
    <definedName name="_bdm.50FFCA040A2441A2A92F59583893CB43.edm" localSheetId="4" hidden="1">#REF!</definedName>
    <definedName name="_bdm.50FFCA040A2441A2A92F59583893CB43.edm" localSheetId="17" hidden="1">#REF!</definedName>
    <definedName name="_bdm.50FFCA040A2441A2A92F59583893CB43.edm" localSheetId="18" hidden="1">#REF!</definedName>
    <definedName name="_bdm.50FFCA040A2441A2A92F59583893CB43.edm" localSheetId="16" hidden="1">#REF!</definedName>
    <definedName name="_bdm.50FFCA040A2441A2A92F59583893CB43.edm" localSheetId="1" hidden="1">#REF!</definedName>
    <definedName name="_bdm.50FFCA040A2441A2A92F59583893CB43.edm" localSheetId="3" hidden="1">#REF!</definedName>
    <definedName name="_bdm.511F992529F944629223158F368B1004.edm" localSheetId="4" hidden="1">#REF!</definedName>
    <definedName name="_bdm.511F992529F944629223158F368B1004.edm" localSheetId="17" hidden="1">#REF!</definedName>
    <definedName name="_bdm.511F992529F944629223158F368B1004.edm" localSheetId="18" hidden="1">#REF!</definedName>
    <definedName name="_bdm.511F992529F944629223158F368B1004.edm" localSheetId="16" hidden="1">#REF!</definedName>
    <definedName name="_bdm.511F992529F944629223158F368B1004.edm" localSheetId="1" hidden="1">#REF!</definedName>
    <definedName name="_bdm.511F992529F944629223158F368B1004.edm" localSheetId="3" hidden="1">#REF!</definedName>
    <definedName name="_bdm.5239C4C5F94B44BEA06F832ED164BDF8.edm" localSheetId="4" hidden="1">#REF!</definedName>
    <definedName name="_bdm.5239C4C5F94B44BEA06F832ED164BDF8.edm" localSheetId="17" hidden="1">#REF!</definedName>
    <definedName name="_bdm.5239C4C5F94B44BEA06F832ED164BDF8.edm" localSheetId="18" hidden="1">#REF!</definedName>
    <definedName name="_bdm.5239C4C5F94B44BEA06F832ED164BDF8.edm" localSheetId="16" hidden="1">#REF!</definedName>
    <definedName name="_bdm.5239C4C5F94B44BEA06F832ED164BDF8.edm" localSheetId="1" hidden="1">#REF!</definedName>
    <definedName name="_bdm.5239C4C5F94B44BEA06F832ED164BDF8.edm" localSheetId="3" hidden="1">#REF!</definedName>
    <definedName name="_bdm.524191B051C04A8295791F9312F15E2C.edm" localSheetId="4" hidden="1">#REF!</definedName>
    <definedName name="_bdm.524191B051C04A8295791F9312F15E2C.edm" localSheetId="17" hidden="1">#REF!</definedName>
    <definedName name="_bdm.524191B051C04A8295791F9312F15E2C.edm" localSheetId="18" hidden="1">#REF!</definedName>
    <definedName name="_bdm.524191B051C04A8295791F9312F15E2C.edm" localSheetId="16" hidden="1">#REF!</definedName>
    <definedName name="_bdm.524191B051C04A8295791F9312F15E2C.edm" localSheetId="1" hidden="1">#REF!</definedName>
    <definedName name="_bdm.524191B051C04A8295791F9312F15E2C.edm" localSheetId="3" hidden="1">#REF!</definedName>
    <definedName name="_bdm.5273F38605B64388ABA33ADD2CE28BBB.edm" localSheetId="4" hidden="1">#REF!</definedName>
    <definedName name="_bdm.5273F38605B64388ABA33ADD2CE28BBB.edm" localSheetId="17" hidden="1">#REF!</definedName>
    <definedName name="_bdm.5273F38605B64388ABA33ADD2CE28BBB.edm" localSheetId="18" hidden="1">#REF!</definedName>
    <definedName name="_bdm.5273F38605B64388ABA33ADD2CE28BBB.edm" localSheetId="16" hidden="1">#REF!</definedName>
    <definedName name="_bdm.5273F38605B64388ABA33ADD2CE28BBB.edm" localSheetId="1" hidden="1">#REF!</definedName>
    <definedName name="_bdm.5273F38605B64388ABA33ADD2CE28BBB.edm" localSheetId="3" hidden="1">#REF!</definedName>
    <definedName name="_bdm.52AB2393DC984186B5889C5AC8963C6C.edm" localSheetId="4" hidden="1">#REF!</definedName>
    <definedName name="_bdm.52AB2393DC984186B5889C5AC8963C6C.edm" localSheetId="17" hidden="1">#REF!</definedName>
    <definedName name="_bdm.52AB2393DC984186B5889C5AC8963C6C.edm" localSheetId="18" hidden="1">#REF!</definedName>
    <definedName name="_bdm.52AB2393DC984186B5889C5AC8963C6C.edm" localSheetId="16" hidden="1">#REF!</definedName>
    <definedName name="_bdm.52AB2393DC984186B5889C5AC8963C6C.edm" localSheetId="1" hidden="1">#REF!</definedName>
    <definedName name="_bdm.52AB2393DC984186B5889C5AC8963C6C.edm" localSheetId="3" hidden="1">#REF!</definedName>
    <definedName name="_bdm.52C51207902C4BB89B21911258859472.edm" localSheetId="4" hidden="1">#REF!</definedName>
    <definedName name="_bdm.52C51207902C4BB89B21911258859472.edm" localSheetId="17" hidden="1">#REF!</definedName>
    <definedName name="_bdm.52C51207902C4BB89B21911258859472.edm" localSheetId="18" hidden="1">#REF!</definedName>
    <definedName name="_bdm.52C51207902C4BB89B21911258859472.edm" localSheetId="16" hidden="1">#REF!</definedName>
    <definedName name="_bdm.52C51207902C4BB89B21911258859472.edm" localSheetId="1" hidden="1">#REF!</definedName>
    <definedName name="_bdm.52C51207902C4BB89B21911258859472.edm" localSheetId="3" hidden="1">#REF!</definedName>
    <definedName name="_bdm.530FA36E6240447F8522828CD23253AB.edm" localSheetId="4" hidden="1">#REF!</definedName>
    <definedName name="_bdm.530FA36E6240447F8522828CD23253AB.edm" localSheetId="17" hidden="1">#REF!</definedName>
    <definedName name="_bdm.530FA36E6240447F8522828CD23253AB.edm" localSheetId="18" hidden="1">#REF!</definedName>
    <definedName name="_bdm.530FA36E6240447F8522828CD23253AB.edm" localSheetId="16" hidden="1">#REF!</definedName>
    <definedName name="_bdm.530FA36E6240447F8522828CD23253AB.edm" localSheetId="1" hidden="1">#REF!</definedName>
    <definedName name="_bdm.530FA36E6240447F8522828CD23253AB.edm" localSheetId="3" hidden="1">#REF!</definedName>
    <definedName name="_bdm.538941B1730E48A4A0DC0A6F0BBF1368.edm" localSheetId="4" hidden="1">#REF!</definedName>
    <definedName name="_bdm.538941B1730E48A4A0DC0A6F0BBF1368.edm" localSheetId="17" hidden="1">#REF!</definedName>
    <definedName name="_bdm.538941B1730E48A4A0DC0A6F0BBF1368.edm" localSheetId="18" hidden="1">#REF!</definedName>
    <definedName name="_bdm.538941B1730E48A4A0DC0A6F0BBF1368.edm" localSheetId="16" hidden="1">#REF!</definedName>
    <definedName name="_bdm.538941B1730E48A4A0DC0A6F0BBF1368.edm" localSheetId="1" hidden="1">#REF!</definedName>
    <definedName name="_bdm.538941B1730E48A4A0DC0A6F0BBF1368.edm" localSheetId="3" hidden="1">#REF!</definedName>
    <definedName name="_bdm.53A79829B2F4464EB59708F121510BB0.edm" localSheetId="4" hidden="1">#REF!</definedName>
    <definedName name="_bdm.53A79829B2F4464EB59708F121510BB0.edm" localSheetId="17" hidden="1">#REF!</definedName>
    <definedName name="_bdm.53A79829B2F4464EB59708F121510BB0.edm" localSheetId="18" hidden="1">#REF!</definedName>
    <definedName name="_bdm.53A79829B2F4464EB59708F121510BB0.edm" localSheetId="16" hidden="1">#REF!</definedName>
    <definedName name="_bdm.53A79829B2F4464EB59708F121510BB0.edm" localSheetId="1" hidden="1">#REF!</definedName>
    <definedName name="_bdm.53A79829B2F4464EB59708F121510BB0.edm" localSheetId="3" hidden="1">#REF!</definedName>
    <definedName name="_bdm.53C836573DDF47C4B53D4BBE24EFC725.edm" localSheetId="4" hidden="1">#REF!</definedName>
    <definedName name="_bdm.53C836573DDF47C4B53D4BBE24EFC725.edm" localSheetId="17" hidden="1">#REF!</definedName>
    <definedName name="_bdm.53C836573DDF47C4B53D4BBE24EFC725.edm" localSheetId="18" hidden="1">#REF!</definedName>
    <definedName name="_bdm.53C836573DDF47C4B53D4BBE24EFC725.edm" localSheetId="16" hidden="1">#REF!</definedName>
    <definedName name="_bdm.53C836573DDF47C4B53D4BBE24EFC725.edm" localSheetId="1" hidden="1">#REF!</definedName>
    <definedName name="_bdm.53C836573DDF47C4B53D4BBE24EFC725.edm" localSheetId="3" hidden="1">#REF!</definedName>
    <definedName name="_bdm.5427B4FB714541B695C0C8B536E91B6F.edm" localSheetId="4" hidden="1">#REF!</definedName>
    <definedName name="_bdm.5427B4FB714541B695C0C8B536E91B6F.edm" localSheetId="17" hidden="1">#REF!</definedName>
    <definedName name="_bdm.5427B4FB714541B695C0C8B536E91B6F.edm" localSheetId="18" hidden="1">#REF!</definedName>
    <definedName name="_bdm.5427B4FB714541B695C0C8B536E91B6F.edm" localSheetId="16" hidden="1">#REF!</definedName>
    <definedName name="_bdm.5427B4FB714541B695C0C8B536E91B6F.edm" localSheetId="1" hidden="1">#REF!</definedName>
    <definedName name="_bdm.5427B4FB714541B695C0C8B536E91B6F.edm" localSheetId="3" hidden="1">#REF!</definedName>
    <definedName name="_bdm.547905C4B5814B7DB951771A0BED4A57.edm" localSheetId="4" hidden="1">#REF!</definedName>
    <definedName name="_bdm.547905C4B5814B7DB951771A0BED4A57.edm" localSheetId="17" hidden="1">#REF!</definedName>
    <definedName name="_bdm.547905C4B5814B7DB951771A0BED4A57.edm" localSheetId="18" hidden="1">#REF!</definedName>
    <definedName name="_bdm.547905C4B5814B7DB951771A0BED4A57.edm" localSheetId="16" hidden="1">#REF!</definedName>
    <definedName name="_bdm.547905C4B5814B7DB951771A0BED4A57.edm" localSheetId="1" hidden="1">#REF!</definedName>
    <definedName name="_bdm.547905C4B5814B7DB951771A0BED4A57.edm" localSheetId="3" hidden="1">#REF!</definedName>
    <definedName name="_bdm.54E4196338E540AC910DD1152F645F98.edm" localSheetId="4" hidden="1">#REF!</definedName>
    <definedName name="_bdm.54E4196338E540AC910DD1152F645F98.edm" localSheetId="17" hidden="1">#REF!</definedName>
    <definedName name="_bdm.54E4196338E540AC910DD1152F645F98.edm" localSheetId="18" hidden="1">#REF!</definedName>
    <definedName name="_bdm.54E4196338E540AC910DD1152F645F98.edm" localSheetId="16" hidden="1">#REF!</definedName>
    <definedName name="_bdm.54E4196338E540AC910DD1152F645F98.edm" localSheetId="1" hidden="1">#REF!</definedName>
    <definedName name="_bdm.54E4196338E540AC910DD1152F645F98.edm" localSheetId="3" hidden="1">#REF!</definedName>
    <definedName name="_bdm.54F1493FC46646E1A1B4B6957AAFE10D.edm" localSheetId="4" hidden="1">#REF!</definedName>
    <definedName name="_bdm.54F1493FC46646E1A1B4B6957AAFE10D.edm" localSheetId="17" hidden="1">#REF!</definedName>
    <definedName name="_bdm.54F1493FC46646E1A1B4B6957AAFE10D.edm" localSheetId="18" hidden="1">#REF!</definedName>
    <definedName name="_bdm.54F1493FC46646E1A1B4B6957AAFE10D.edm" localSheetId="16" hidden="1">#REF!</definedName>
    <definedName name="_bdm.54F1493FC46646E1A1B4B6957AAFE10D.edm" localSheetId="1" hidden="1">#REF!</definedName>
    <definedName name="_bdm.54F1493FC46646E1A1B4B6957AAFE10D.edm" localSheetId="3" hidden="1">#REF!</definedName>
    <definedName name="_bdm.5556B013236C471B8C68225559C02F1E.edm" localSheetId="4" hidden="1">#REF!</definedName>
    <definedName name="_bdm.5556B013236C471B8C68225559C02F1E.edm" localSheetId="17" hidden="1">#REF!</definedName>
    <definedName name="_bdm.5556B013236C471B8C68225559C02F1E.edm" localSheetId="18" hidden="1">#REF!</definedName>
    <definedName name="_bdm.5556B013236C471B8C68225559C02F1E.edm" localSheetId="16" hidden="1">#REF!</definedName>
    <definedName name="_bdm.5556B013236C471B8C68225559C02F1E.edm" localSheetId="1" hidden="1">#REF!</definedName>
    <definedName name="_bdm.5556B013236C471B8C68225559C02F1E.edm" localSheetId="3" hidden="1">#REF!</definedName>
    <definedName name="_bdm.559198D4826A4D2D82B63649BEA201B7.edm" localSheetId="4" hidden="1">#REF!</definedName>
    <definedName name="_bdm.559198D4826A4D2D82B63649BEA201B7.edm" localSheetId="17" hidden="1">#REF!</definedName>
    <definedName name="_bdm.559198D4826A4D2D82B63649BEA201B7.edm" localSheetId="18" hidden="1">#REF!</definedName>
    <definedName name="_bdm.559198D4826A4D2D82B63649BEA201B7.edm" localSheetId="16" hidden="1">#REF!</definedName>
    <definedName name="_bdm.559198D4826A4D2D82B63649BEA201B7.edm" localSheetId="1" hidden="1">#REF!</definedName>
    <definedName name="_bdm.559198D4826A4D2D82B63649BEA201B7.edm" localSheetId="3" hidden="1">#REF!</definedName>
    <definedName name="_bdm.55AB11F90F304156985A25CAC90E08BE.edm" localSheetId="4" hidden="1">#REF!</definedName>
    <definedName name="_bdm.55AB11F90F304156985A25CAC90E08BE.edm" localSheetId="17" hidden="1">#REF!</definedName>
    <definedName name="_bdm.55AB11F90F304156985A25CAC90E08BE.edm" localSheetId="18" hidden="1">#REF!</definedName>
    <definedName name="_bdm.55AB11F90F304156985A25CAC90E08BE.edm" localSheetId="16" hidden="1">#REF!</definedName>
    <definedName name="_bdm.55AB11F90F304156985A25CAC90E08BE.edm" localSheetId="1" hidden="1">#REF!</definedName>
    <definedName name="_bdm.55AB11F90F304156985A25CAC90E08BE.edm" localSheetId="3" hidden="1">#REF!</definedName>
    <definedName name="_bdm.55C4F90361F34018BF2EF173CAB4B5C4.edm" localSheetId="4" hidden="1">#REF!</definedName>
    <definedName name="_bdm.55C4F90361F34018BF2EF173CAB4B5C4.edm" localSheetId="17" hidden="1">#REF!</definedName>
    <definedName name="_bdm.55C4F90361F34018BF2EF173CAB4B5C4.edm" localSheetId="18" hidden="1">#REF!</definedName>
    <definedName name="_bdm.55C4F90361F34018BF2EF173CAB4B5C4.edm" localSheetId="16" hidden="1">#REF!</definedName>
    <definedName name="_bdm.55C4F90361F34018BF2EF173CAB4B5C4.edm" localSheetId="1" hidden="1">#REF!</definedName>
    <definedName name="_bdm.55C4F90361F34018BF2EF173CAB4B5C4.edm" localSheetId="3" hidden="1">#REF!</definedName>
    <definedName name="_bdm.561A74F923F64656BA273E6E31B7ED86.edm" localSheetId="4" hidden="1">#REF!</definedName>
    <definedName name="_bdm.561A74F923F64656BA273E6E31B7ED86.edm" localSheetId="17" hidden="1">#REF!</definedName>
    <definedName name="_bdm.561A74F923F64656BA273E6E31B7ED86.edm" localSheetId="18" hidden="1">#REF!</definedName>
    <definedName name="_bdm.561A74F923F64656BA273E6E31B7ED86.edm" localSheetId="16" hidden="1">#REF!</definedName>
    <definedName name="_bdm.561A74F923F64656BA273E6E31B7ED86.edm" localSheetId="1" hidden="1">#REF!</definedName>
    <definedName name="_bdm.561A74F923F64656BA273E6E31B7ED86.edm" localSheetId="3" hidden="1">#REF!</definedName>
    <definedName name="_bdm.561BC61279624851870963CAD4D07A2B.edm" localSheetId="4" hidden="1">#REF!</definedName>
    <definedName name="_bdm.561BC61279624851870963CAD4D07A2B.edm" localSheetId="17" hidden="1">#REF!</definedName>
    <definedName name="_bdm.561BC61279624851870963CAD4D07A2B.edm" localSheetId="18" hidden="1">#REF!</definedName>
    <definedName name="_bdm.561BC61279624851870963CAD4D07A2B.edm" localSheetId="16" hidden="1">#REF!</definedName>
    <definedName name="_bdm.561BC61279624851870963CAD4D07A2B.edm" localSheetId="1" hidden="1">#REF!</definedName>
    <definedName name="_bdm.561BC61279624851870963CAD4D07A2B.edm" localSheetId="3" hidden="1">#REF!</definedName>
    <definedName name="_bdm.5659F1207F0C4EB5BC925D21D6A24FDF.edm" localSheetId="4" hidden="1">#REF!</definedName>
    <definedName name="_bdm.5659F1207F0C4EB5BC925D21D6A24FDF.edm" localSheetId="17" hidden="1">#REF!</definedName>
    <definedName name="_bdm.5659F1207F0C4EB5BC925D21D6A24FDF.edm" localSheetId="18" hidden="1">#REF!</definedName>
    <definedName name="_bdm.5659F1207F0C4EB5BC925D21D6A24FDF.edm" localSheetId="16" hidden="1">#REF!</definedName>
    <definedName name="_bdm.5659F1207F0C4EB5BC925D21D6A24FDF.edm" localSheetId="1" hidden="1">#REF!</definedName>
    <definedName name="_bdm.5659F1207F0C4EB5BC925D21D6A24FDF.edm" localSheetId="3" hidden="1">#REF!</definedName>
    <definedName name="_bdm.567060B4C2174EC98317612F226A36E8.edm" localSheetId="4" hidden="1">#REF!</definedName>
    <definedName name="_bdm.567060B4C2174EC98317612F226A36E8.edm" localSheetId="17" hidden="1">#REF!</definedName>
    <definedName name="_bdm.567060B4C2174EC98317612F226A36E8.edm" localSheetId="18" hidden="1">#REF!</definedName>
    <definedName name="_bdm.567060B4C2174EC98317612F226A36E8.edm" localSheetId="16" hidden="1">#REF!</definedName>
    <definedName name="_bdm.567060B4C2174EC98317612F226A36E8.edm" localSheetId="1" hidden="1">#REF!</definedName>
    <definedName name="_bdm.567060B4C2174EC98317612F226A36E8.edm" localSheetId="3" hidden="1">#REF!</definedName>
    <definedName name="_bdm.5694E7C9B8B6471698BFD4C5B1A3D8C8.edm" localSheetId="4" hidden="1">#REF!</definedName>
    <definedName name="_bdm.5694E7C9B8B6471698BFD4C5B1A3D8C8.edm" localSheetId="17" hidden="1">#REF!</definedName>
    <definedName name="_bdm.5694E7C9B8B6471698BFD4C5B1A3D8C8.edm" localSheetId="18" hidden="1">#REF!</definedName>
    <definedName name="_bdm.5694E7C9B8B6471698BFD4C5B1A3D8C8.edm" localSheetId="16" hidden="1">#REF!</definedName>
    <definedName name="_bdm.5694E7C9B8B6471698BFD4C5B1A3D8C8.edm" localSheetId="1" hidden="1">#REF!</definedName>
    <definedName name="_bdm.5694E7C9B8B6471698BFD4C5B1A3D8C8.edm" localSheetId="3" hidden="1">#REF!</definedName>
    <definedName name="_bdm.569500587700494A8F4F31169CC83953.edm" localSheetId="4" hidden="1">#REF!</definedName>
    <definedName name="_bdm.569500587700494A8F4F31169CC83953.edm" localSheetId="17" hidden="1">#REF!</definedName>
    <definedName name="_bdm.569500587700494A8F4F31169CC83953.edm" localSheetId="18" hidden="1">#REF!</definedName>
    <definedName name="_bdm.569500587700494A8F4F31169CC83953.edm" localSheetId="16" hidden="1">#REF!</definedName>
    <definedName name="_bdm.569500587700494A8F4F31169CC83953.edm" localSheetId="1" hidden="1">#REF!</definedName>
    <definedName name="_bdm.569500587700494A8F4F31169CC83953.edm" localSheetId="3" hidden="1">#REF!</definedName>
    <definedName name="_bdm.56A01CF2F98B4A43AF341535A75E540D.edm" localSheetId="4" hidden="1">#REF!</definedName>
    <definedName name="_bdm.56A01CF2F98B4A43AF341535A75E540D.edm" localSheetId="17" hidden="1">#REF!</definedName>
    <definedName name="_bdm.56A01CF2F98B4A43AF341535A75E540D.edm" localSheetId="18" hidden="1">#REF!</definedName>
    <definedName name="_bdm.56A01CF2F98B4A43AF341535A75E540D.edm" localSheetId="16" hidden="1">#REF!</definedName>
    <definedName name="_bdm.56A01CF2F98B4A43AF341535A75E540D.edm" localSheetId="1" hidden="1">#REF!</definedName>
    <definedName name="_bdm.56A01CF2F98B4A43AF341535A75E540D.edm" localSheetId="3" hidden="1">#REF!</definedName>
    <definedName name="_bdm.56A9B94F24CF467DBA9F9BCCFD576F2C.edm" localSheetId="4" hidden="1">#REF!</definedName>
    <definedName name="_bdm.56A9B94F24CF467DBA9F9BCCFD576F2C.edm" localSheetId="17" hidden="1">#REF!</definedName>
    <definedName name="_bdm.56A9B94F24CF467DBA9F9BCCFD576F2C.edm" localSheetId="18" hidden="1">#REF!</definedName>
    <definedName name="_bdm.56A9B94F24CF467DBA9F9BCCFD576F2C.edm" localSheetId="16" hidden="1">#REF!</definedName>
    <definedName name="_bdm.56A9B94F24CF467DBA9F9BCCFD576F2C.edm" localSheetId="1" hidden="1">#REF!</definedName>
    <definedName name="_bdm.56A9B94F24CF467DBA9F9BCCFD576F2C.edm" localSheetId="3" hidden="1">#REF!</definedName>
    <definedName name="_bdm.56EC4F3DFDBA4B8E8FB907B9C7912494.edm" localSheetId="4" hidden="1">#REF!</definedName>
    <definedName name="_bdm.56EC4F3DFDBA4B8E8FB907B9C7912494.edm" localSheetId="17" hidden="1">#REF!</definedName>
    <definedName name="_bdm.56EC4F3DFDBA4B8E8FB907B9C7912494.edm" localSheetId="18" hidden="1">#REF!</definedName>
    <definedName name="_bdm.56EC4F3DFDBA4B8E8FB907B9C7912494.edm" localSheetId="16" hidden="1">#REF!</definedName>
    <definedName name="_bdm.56EC4F3DFDBA4B8E8FB907B9C7912494.edm" localSheetId="1" hidden="1">#REF!</definedName>
    <definedName name="_bdm.56EC4F3DFDBA4B8E8FB907B9C7912494.edm" localSheetId="3" hidden="1">#REF!</definedName>
    <definedName name="_bdm.572309DA69E54EF2903B8E39426A7CA7.edm" localSheetId="4" hidden="1">#REF!</definedName>
    <definedName name="_bdm.572309DA69E54EF2903B8E39426A7CA7.edm" localSheetId="17" hidden="1">#REF!</definedName>
    <definedName name="_bdm.572309DA69E54EF2903B8E39426A7CA7.edm" localSheetId="18" hidden="1">#REF!</definedName>
    <definedName name="_bdm.572309DA69E54EF2903B8E39426A7CA7.edm" localSheetId="16" hidden="1">#REF!</definedName>
    <definedName name="_bdm.572309DA69E54EF2903B8E39426A7CA7.edm" localSheetId="1" hidden="1">#REF!</definedName>
    <definedName name="_bdm.572309DA69E54EF2903B8E39426A7CA7.edm" localSheetId="3" hidden="1">#REF!</definedName>
    <definedName name="_bdm.577EAB6D09194C2F87B5F82822240D10.edm" localSheetId="4" hidden="1">#REF!</definedName>
    <definedName name="_bdm.577EAB6D09194C2F87B5F82822240D10.edm" localSheetId="17" hidden="1">#REF!</definedName>
    <definedName name="_bdm.577EAB6D09194C2F87B5F82822240D10.edm" localSheetId="18" hidden="1">#REF!</definedName>
    <definedName name="_bdm.577EAB6D09194C2F87B5F82822240D10.edm" localSheetId="16" hidden="1">#REF!</definedName>
    <definedName name="_bdm.577EAB6D09194C2F87B5F82822240D10.edm" localSheetId="1" hidden="1">#REF!</definedName>
    <definedName name="_bdm.577EAB6D09194C2F87B5F82822240D10.edm" localSheetId="3" hidden="1">#REF!</definedName>
    <definedName name="_bdm.57A9F040DA6349ACA5BDB434775E76F7.edm" localSheetId="4" hidden="1">#REF!</definedName>
    <definedName name="_bdm.57A9F040DA6349ACA5BDB434775E76F7.edm" localSheetId="17" hidden="1">#REF!</definedName>
    <definedName name="_bdm.57A9F040DA6349ACA5BDB434775E76F7.edm" localSheetId="18" hidden="1">#REF!</definedName>
    <definedName name="_bdm.57A9F040DA6349ACA5BDB434775E76F7.edm" localSheetId="16" hidden="1">#REF!</definedName>
    <definedName name="_bdm.57A9F040DA6349ACA5BDB434775E76F7.edm" localSheetId="1" hidden="1">#REF!</definedName>
    <definedName name="_bdm.57A9F040DA6349ACA5BDB434775E76F7.edm" localSheetId="3" hidden="1">#REF!</definedName>
    <definedName name="_bdm.57B55749AEFC4CB591B6E982DE5CADE4.edm" localSheetId="4" hidden="1">#REF!</definedName>
    <definedName name="_bdm.57B55749AEFC4CB591B6E982DE5CADE4.edm" localSheetId="17" hidden="1">#REF!</definedName>
    <definedName name="_bdm.57B55749AEFC4CB591B6E982DE5CADE4.edm" localSheetId="18" hidden="1">#REF!</definedName>
    <definedName name="_bdm.57B55749AEFC4CB591B6E982DE5CADE4.edm" localSheetId="16" hidden="1">#REF!</definedName>
    <definedName name="_bdm.57B55749AEFC4CB591B6E982DE5CADE4.edm" localSheetId="1" hidden="1">#REF!</definedName>
    <definedName name="_bdm.57B55749AEFC4CB591B6E982DE5CADE4.edm" localSheetId="3" hidden="1">#REF!</definedName>
    <definedName name="_bdm.57F0BB2ADDD04D09936DCFC24548CF9A.edm" localSheetId="4" hidden="1">#REF!</definedName>
    <definedName name="_bdm.57F0BB2ADDD04D09936DCFC24548CF9A.edm" localSheetId="17" hidden="1">#REF!</definedName>
    <definedName name="_bdm.57F0BB2ADDD04D09936DCFC24548CF9A.edm" localSheetId="18" hidden="1">#REF!</definedName>
    <definedName name="_bdm.57F0BB2ADDD04D09936DCFC24548CF9A.edm" localSheetId="16" hidden="1">#REF!</definedName>
    <definedName name="_bdm.57F0BB2ADDD04D09936DCFC24548CF9A.edm" localSheetId="1" hidden="1">#REF!</definedName>
    <definedName name="_bdm.57F0BB2ADDD04D09936DCFC24548CF9A.edm" localSheetId="3" hidden="1">#REF!</definedName>
    <definedName name="_bdm.599AC4C20D7E4D6DB617A4E1753DB407.edm" localSheetId="4" hidden="1">#REF!</definedName>
    <definedName name="_bdm.599AC4C20D7E4D6DB617A4E1753DB407.edm" localSheetId="17" hidden="1">#REF!</definedName>
    <definedName name="_bdm.599AC4C20D7E4D6DB617A4E1753DB407.edm" localSheetId="18" hidden="1">#REF!</definedName>
    <definedName name="_bdm.599AC4C20D7E4D6DB617A4E1753DB407.edm" localSheetId="16" hidden="1">#REF!</definedName>
    <definedName name="_bdm.599AC4C20D7E4D6DB617A4E1753DB407.edm" localSheetId="1" hidden="1">#REF!</definedName>
    <definedName name="_bdm.599AC4C20D7E4D6DB617A4E1753DB407.edm" localSheetId="3" hidden="1">#REF!</definedName>
    <definedName name="_bdm.5B447AD064504FBC90D9DB2E407AA833.edm" localSheetId="4" hidden="1">#REF!</definedName>
    <definedName name="_bdm.5B447AD064504FBC90D9DB2E407AA833.edm" localSheetId="17" hidden="1">#REF!</definedName>
    <definedName name="_bdm.5B447AD064504FBC90D9DB2E407AA833.edm" localSheetId="18" hidden="1">#REF!</definedName>
    <definedName name="_bdm.5B447AD064504FBC90D9DB2E407AA833.edm" localSheetId="16" hidden="1">#REF!</definedName>
    <definedName name="_bdm.5B447AD064504FBC90D9DB2E407AA833.edm" localSheetId="1" hidden="1">#REF!</definedName>
    <definedName name="_bdm.5B447AD064504FBC90D9DB2E407AA833.edm" localSheetId="3" hidden="1">#REF!</definedName>
    <definedName name="_bdm.5B8D1313EA084B5F88A3493673B952C4.edm" localSheetId="4" hidden="1">#REF!</definedName>
    <definedName name="_bdm.5B8D1313EA084B5F88A3493673B952C4.edm" localSheetId="17" hidden="1">#REF!</definedName>
    <definedName name="_bdm.5B8D1313EA084B5F88A3493673B952C4.edm" localSheetId="18" hidden="1">#REF!</definedName>
    <definedName name="_bdm.5B8D1313EA084B5F88A3493673B952C4.edm" localSheetId="16" hidden="1">#REF!</definedName>
    <definedName name="_bdm.5B8D1313EA084B5F88A3493673B952C4.edm" localSheetId="1" hidden="1">#REF!</definedName>
    <definedName name="_bdm.5B8D1313EA084B5F88A3493673B952C4.edm" localSheetId="3" hidden="1">#REF!</definedName>
    <definedName name="_bdm.5C0EC8880EBA4CDEAAC475CEEA57E6AE.edm" localSheetId="4" hidden="1">#REF!</definedName>
    <definedName name="_bdm.5C0EC8880EBA4CDEAAC475CEEA57E6AE.edm" localSheetId="17" hidden="1">#REF!</definedName>
    <definedName name="_bdm.5C0EC8880EBA4CDEAAC475CEEA57E6AE.edm" localSheetId="18" hidden="1">#REF!</definedName>
    <definedName name="_bdm.5C0EC8880EBA4CDEAAC475CEEA57E6AE.edm" localSheetId="16" hidden="1">#REF!</definedName>
    <definedName name="_bdm.5C0EC8880EBA4CDEAAC475CEEA57E6AE.edm" localSheetId="1" hidden="1">#REF!</definedName>
    <definedName name="_bdm.5C0EC8880EBA4CDEAAC475CEEA57E6AE.edm" localSheetId="3" hidden="1">#REF!</definedName>
    <definedName name="_bdm.5C357BA09743411ABF62615948C72DAF.edm" localSheetId="4" hidden="1">#REF!</definedName>
    <definedName name="_bdm.5C357BA09743411ABF62615948C72DAF.edm" localSheetId="17" hidden="1">#REF!</definedName>
    <definedName name="_bdm.5C357BA09743411ABF62615948C72DAF.edm" localSheetId="18" hidden="1">#REF!</definedName>
    <definedName name="_bdm.5C357BA09743411ABF62615948C72DAF.edm" localSheetId="16" hidden="1">#REF!</definedName>
    <definedName name="_bdm.5C357BA09743411ABF62615948C72DAF.edm" localSheetId="1" hidden="1">#REF!</definedName>
    <definedName name="_bdm.5C357BA09743411ABF62615948C72DAF.edm" localSheetId="3" hidden="1">#REF!</definedName>
    <definedName name="_bdm.5C83FF4B78C942C58A295BC747F21C9D.edm" localSheetId="4" hidden="1">#REF!</definedName>
    <definedName name="_bdm.5C83FF4B78C942C58A295BC747F21C9D.edm" localSheetId="17" hidden="1">#REF!</definedName>
    <definedName name="_bdm.5C83FF4B78C942C58A295BC747F21C9D.edm" localSheetId="18" hidden="1">#REF!</definedName>
    <definedName name="_bdm.5C83FF4B78C942C58A295BC747F21C9D.edm" localSheetId="16" hidden="1">#REF!</definedName>
    <definedName name="_bdm.5C83FF4B78C942C58A295BC747F21C9D.edm" localSheetId="1" hidden="1">#REF!</definedName>
    <definedName name="_bdm.5C83FF4B78C942C58A295BC747F21C9D.edm" localSheetId="3" hidden="1">#REF!</definedName>
    <definedName name="_bdm.5CB7A39F678C45D2B96C6084C9F9A2E3.edm" localSheetId="4" hidden="1">#REF!</definedName>
    <definedName name="_bdm.5CB7A39F678C45D2B96C6084C9F9A2E3.edm" localSheetId="17" hidden="1">#REF!</definedName>
    <definedName name="_bdm.5CB7A39F678C45D2B96C6084C9F9A2E3.edm" localSheetId="18" hidden="1">#REF!</definedName>
    <definedName name="_bdm.5CB7A39F678C45D2B96C6084C9F9A2E3.edm" localSheetId="16" hidden="1">#REF!</definedName>
    <definedName name="_bdm.5CB7A39F678C45D2B96C6084C9F9A2E3.edm" localSheetId="1" hidden="1">#REF!</definedName>
    <definedName name="_bdm.5CB7A39F678C45D2B96C6084C9F9A2E3.edm" localSheetId="3" hidden="1">#REF!</definedName>
    <definedName name="_bdm.5CC91B68827C44269E52041141834A37.edm" localSheetId="4" hidden="1">#REF!</definedName>
    <definedName name="_bdm.5CC91B68827C44269E52041141834A37.edm" localSheetId="17" hidden="1">#REF!</definedName>
    <definedName name="_bdm.5CC91B68827C44269E52041141834A37.edm" localSheetId="18" hidden="1">#REF!</definedName>
    <definedName name="_bdm.5CC91B68827C44269E52041141834A37.edm" localSheetId="16" hidden="1">#REF!</definedName>
    <definedName name="_bdm.5CC91B68827C44269E52041141834A37.edm" localSheetId="1" hidden="1">#REF!</definedName>
    <definedName name="_bdm.5CC91B68827C44269E52041141834A37.edm" localSheetId="3" hidden="1">#REF!</definedName>
    <definedName name="_bdm.5CD734D4532F4DBD810415217D7CE78F.edm" localSheetId="4" hidden="1">#REF!</definedName>
    <definedName name="_bdm.5CD734D4532F4DBD810415217D7CE78F.edm" localSheetId="17" hidden="1">#REF!</definedName>
    <definedName name="_bdm.5CD734D4532F4DBD810415217D7CE78F.edm" localSheetId="18" hidden="1">#REF!</definedName>
    <definedName name="_bdm.5CD734D4532F4DBD810415217D7CE78F.edm" localSheetId="16" hidden="1">#REF!</definedName>
    <definedName name="_bdm.5CD734D4532F4DBD810415217D7CE78F.edm" localSheetId="1" hidden="1">#REF!</definedName>
    <definedName name="_bdm.5CD734D4532F4DBD810415217D7CE78F.edm" localSheetId="3" hidden="1">#REF!</definedName>
    <definedName name="_bdm.5D3D927C3B6E4CFCA0E81465C256E781.edm" localSheetId="4" hidden="1">#REF!</definedName>
    <definedName name="_bdm.5D3D927C3B6E4CFCA0E81465C256E781.edm" localSheetId="17" hidden="1">#REF!</definedName>
    <definedName name="_bdm.5D3D927C3B6E4CFCA0E81465C256E781.edm" localSheetId="18" hidden="1">#REF!</definedName>
    <definedName name="_bdm.5D3D927C3B6E4CFCA0E81465C256E781.edm" localSheetId="16" hidden="1">#REF!</definedName>
    <definedName name="_bdm.5D3D927C3B6E4CFCA0E81465C256E781.edm" localSheetId="1" hidden="1">#REF!</definedName>
    <definedName name="_bdm.5D3D927C3B6E4CFCA0E81465C256E781.edm" localSheetId="3" hidden="1">#REF!</definedName>
    <definedName name="_bdm.5D820DB65C644D31BDB6EB356FBE5E09.edm" localSheetId="4" hidden="1">#REF!</definedName>
    <definedName name="_bdm.5D820DB65C644D31BDB6EB356FBE5E09.edm" localSheetId="17" hidden="1">#REF!</definedName>
    <definedName name="_bdm.5D820DB65C644D31BDB6EB356FBE5E09.edm" localSheetId="18" hidden="1">#REF!</definedName>
    <definedName name="_bdm.5D820DB65C644D31BDB6EB356FBE5E09.edm" localSheetId="16" hidden="1">#REF!</definedName>
    <definedName name="_bdm.5D820DB65C644D31BDB6EB356FBE5E09.edm" localSheetId="1" hidden="1">#REF!</definedName>
    <definedName name="_bdm.5D820DB65C644D31BDB6EB356FBE5E09.edm" localSheetId="3" hidden="1">#REF!</definedName>
    <definedName name="_bdm.5D8AFAA64D144D409F6F2A99965EF4D3.edm" localSheetId="4" hidden="1">#REF!</definedName>
    <definedName name="_bdm.5D8AFAA64D144D409F6F2A99965EF4D3.edm" localSheetId="17" hidden="1">#REF!</definedName>
    <definedName name="_bdm.5D8AFAA64D144D409F6F2A99965EF4D3.edm" localSheetId="18" hidden="1">#REF!</definedName>
    <definedName name="_bdm.5D8AFAA64D144D409F6F2A99965EF4D3.edm" localSheetId="16" hidden="1">#REF!</definedName>
    <definedName name="_bdm.5D8AFAA64D144D409F6F2A99965EF4D3.edm" localSheetId="1" hidden="1">#REF!</definedName>
    <definedName name="_bdm.5D8AFAA64D144D409F6F2A99965EF4D3.edm" localSheetId="3" hidden="1">#REF!</definedName>
    <definedName name="_bdm.5DCA00B31547411FA948D05E02607D22.edm" localSheetId="4" hidden="1">#REF!</definedName>
    <definedName name="_bdm.5DCA00B31547411FA948D05E02607D22.edm" localSheetId="17" hidden="1">#REF!</definedName>
    <definedName name="_bdm.5DCA00B31547411FA948D05E02607D22.edm" localSheetId="18" hidden="1">#REF!</definedName>
    <definedName name="_bdm.5DCA00B31547411FA948D05E02607D22.edm" localSheetId="16" hidden="1">#REF!</definedName>
    <definedName name="_bdm.5DCA00B31547411FA948D05E02607D22.edm" localSheetId="1" hidden="1">#REF!</definedName>
    <definedName name="_bdm.5DCA00B31547411FA948D05E02607D22.edm" localSheetId="3" hidden="1">#REF!</definedName>
    <definedName name="_bdm.5E0B64267E7F424A824E1B8CF8F1D1D8.edm" localSheetId="4" hidden="1">#REF!</definedName>
    <definedName name="_bdm.5E0B64267E7F424A824E1B8CF8F1D1D8.edm" localSheetId="17" hidden="1">#REF!</definedName>
    <definedName name="_bdm.5E0B64267E7F424A824E1B8CF8F1D1D8.edm" localSheetId="18" hidden="1">#REF!</definedName>
    <definedName name="_bdm.5E0B64267E7F424A824E1B8CF8F1D1D8.edm" localSheetId="16" hidden="1">#REF!</definedName>
    <definedName name="_bdm.5E0B64267E7F424A824E1B8CF8F1D1D8.edm" localSheetId="1" hidden="1">#REF!</definedName>
    <definedName name="_bdm.5E0B64267E7F424A824E1B8CF8F1D1D8.edm" localSheetId="3" hidden="1">#REF!</definedName>
    <definedName name="_bdm.5E7F34EA74EE41B89C7F33D746E252F3.edm" localSheetId="4" hidden="1">#REF!</definedName>
    <definedName name="_bdm.5E7F34EA74EE41B89C7F33D746E252F3.edm" localSheetId="17" hidden="1">#REF!</definedName>
    <definedName name="_bdm.5E7F34EA74EE41B89C7F33D746E252F3.edm" localSheetId="18" hidden="1">#REF!</definedName>
    <definedName name="_bdm.5E7F34EA74EE41B89C7F33D746E252F3.edm" localSheetId="16" hidden="1">#REF!</definedName>
    <definedName name="_bdm.5E7F34EA74EE41B89C7F33D746E252F3.edm" localSheetId="1" hidden="1">#REF!</definedName>
    <definedName name="_bdm.5E7F34EA74EE41B89C7F33D746E252F3.edm" localSheetId="3" hidden="1">#REF!</definedName>
    <definedName name="_bdm.5EC3B54A2B4A41E7AB1FE42884D77018.edm" localSheetId="4" hidden="1">#REF!</definedName>
    <definedName name="_bdm.5EC3B54A2B4A41E7AB1FE42884D77018.edm" localSheetId="17" hidden="1">#REF!</definedName>
    <definedName name="_bdm.5EC3B54A2B4A41E7AB1FE42884D77018.edm" localSheetId="18" hidden="1">#REF!</definedName>
    <definedName name="_bdm.5EC3B54A2B4A41E7AB1FE42884D77018.edm" localSheetId="16" hidden="1">#REF!</definedName>
    <definedName name="_bdm.5EC3B54A2B4A41E7AB1FE42884D77018.edm" localSheetId="1" hidden="1">#REF!</definedName>
    <definedName name="_bdm.5EC3B54A2B4A41E7AB1FE42884D77018.edm" localSheetId="3" hidden="1">#REF!</definedName>
    <definedName name="_bdm.5F20C84B83BE4352A98B6A2810FFA817.edm" localSheetId="4" hidden="1">#REF!</definedName>
    <definedName name="_bdm.5F20C84B83BE4352A98B6A2810FFA817.edm" localSheetId="17" hidden="1">#REF!</definedName>
    <definedName name="_bdm.5F20C84B83BE4352A98B6A2810FFA817.edm" localSheetId="18" hidden="1">#REF!</definedName>
    <definedName name="_bdm.5F20C84B83BE4352A98B6A2810FFA817.edm" localSheetId="16" hidden="1">#REF!</definedName>
    <definedName name="_bdm.5F20C84B83BE4352A98B6A2810FFA817.edm" localSheetId="1" hidden="1">#REF!</definedName>
    <definedName name="_bdm.5F20C84B83BE4352A98B6A2810FFA817.edm" localSheetId="3" hidden="1">#REF!</definedName>
    <definedName name="_bdm.5F38C4B14E7E4931A43757A49F4534E8.edm" localSheetId="4" hidden="1">#REF!</definedName>
    <definedName name="_bdm.5F38C4B14E7E4931A43757A49F4534E8.edm" localSheetId="17" hidden="1">#REF!</definedName>
    <definedName name="_bdm.5F38C4B14E7E4931A43757A49F4534E8.edm" localSheetId="18" hidden="1">#REF!</definedName>
    <definedName name="_bdm.5F38C4B14E7E4931A43757A49F4534E8.edm" localSheetId="16" hidden="1">#REF!</definedName>
    <definedName name="_bdm.5F38C4B14E7E4931A43757A49F4534E8.edm" localSheetId="1" hidden="1">#REF!</definedName>
    <definedName name="_bdm.5F38C4B14E7E4931A43757A49F4534E8.edm" localSheetId="3" hidden="1">#REF!</definedName>
    <definedName name="_bdm.604D92CB279045AEBEDD444069E2DB0E.edm" localSheetId="4" hidden="1">#REF!</definedName>
    <definedName name="_bdm.604D92CB279045AEBEDD444069E2DB0E.edm" localSheetId="17" hidden="1">#REF!</definedName>
    <definedName name="_bdm.604D92CB279045AEBEDD444069E2DB0E.edm" localSheetId="18" hidden="1">#REF!</definedName>
    <definedName name="_bdm.604D92CB279045AEBEDD444069E2DB0E.edm" localSheetId="16" hidden="1">#REF!</definedName>
    <definedName name="_bdm.604D92CB279045AEBEDD444069E2DB0E.edm" localSheetId="1" hidden="1">#REF!</definedName>
    <definedName name="_bdm.604D92CB279045AEBEDD444069E2DB0E.edm" localSheetId="3" hidden="1">#REF!</definedName>
    <definedName name="_bdm.607C9E71DDD44C088637AA6011C1D7A5.edm" localSheetId="4" hidden="1">#REF!</definedName>
    <definedName name="_bdm.607C9E71DDD44C088637AA6011C1D7A5.edm" localSheetId="17" hidden="1">#REF!</definedName>
    <definedName name="_bdm.607C9E71DDD44C088637AA6011C1D7A5.edm" localSheetId="18" hidden="1">#REF!</definedName>
    <definedName name="_bdm.607C9E71DDD44C088637AA6011C1D7A5.edm" localSheetId="16" hidden="1">#REF!</definedName>
    <definedName name="_bdm.607C9E71DDD44C088637AA6011C1D7A5.edm" localSheetId="1" hidden="1">#REF!</definedName>
    <definedName name="_bdm.607C9E71DDD44C088637AA6011C1D7A5.edm" localSheetId="3" hidden="1">#REF!</definedName>
    <definedName name="_bdm.60EE1B7621C145728194CE3D494D2386.edm" localSheetId="4" hidden="1">#REF!</definedName>
    <definedName name="_bdm.60EE1B7621C145728194CE3D494D2386.edm" localSheetId="17" hidden="1">#REF!</definedName>
    <definedName name="_bdm.60EE1B7621C145728194CE3D494D2386.edm" localSheetId="18" hidden="1">#REF!</definedName>
    <definedName name="_bdm.60EE1B7621C145728194CE3D494D2386.edm" localSheetId="16" hidden="1">#REF!</definedName>
    <definedName name="_bdm.60EE1B7621C145728194CE3D494D2386.edm" localSheetId="1" hidden="1">#REF!</definedName>
    <definedName name="_bdm.60EE1B7621C145728194CE3D494D2386.edm" localSheetId="3" hidden="1">#REF!</definedName>
    <definedName name="_bdm.61B4147963524C9CA3BAD5A6E69634F5.edm" localSheetId="4" hidden="1">#REF!</definedName>
    <definedName name="_bdm.61B4147963524C9CA3BAD5A6E69634F5.edm" localSheetId="17" hidden="1">#REF!</definedName>
    <definedName name="_bdm.61B4147963524C9CA3BAD5A6E69634F5.edm" localSheetId="18" hidden="1">#REF!</definedName>
    <definedName name="_bdm.61B4147963524C9CA3BAD5A6E69634F5.edm" localSheetId="16" hidden="1">#REF!</definedName>
    <definedName name="_bdm.61B4147963524C9CA3BAD5A6E69634F5.edm" localSheetId="1" hidden="1">#REF!</definedName>
    <definedName name="_bdm.61B4147963524C9CA3BAD5A6E69634F5.edm" localSheetId="3" hidden="1">#REF!</definedName>
    <definedName name="_bdm.61B7DE20C85C49FDA3C54C11A9A0EFFD.edm" localSheetId="4" hidden="1">#REF!</definedName>
    <definedName name="_bdm.61B7DE20C85C49FDA3C54C11A9A0EFFD.edm" localSheetId="17" hidden="1">#REF!</definedName>
    <definedName name="_bdm.61B7DE20C85C49FDA3C54C11A9A0EFFD.edm" localSheetId="18" hidden="1">#REF!</definedName>
    <definedName name="_bdm.61B7DE20C85C49FDA3C54C11A9A0EFFD.edm" localSheetId="16" hidden="1">#REF!</definedName>
    <definedName name="_bdm.61B7DE20C85C49FDA3C54C11A9A0EFFD.edm" localSheetId="1" hidden="1">#REF!</definedName>
    <definedName name="_bdm.61B7DE20C85C49FDA3C54C11A9A0EFFD.edm" localSheetId="3" hidden="1">#REF!</definedName>
    <definedName name="_bdm.61E0D5C1D36E44E6A5AC77F4D6E2772F.edm" localSheetId="4" hidden="1">#REF!</definedName>
    <definedName name="_bdm.61E0D5C1D36E44E6A5AC77F4D6E2772F.edm" localSheetId="17" hidden="1">#REF!</definedName>
    <definedName name="_bdm.61E0D5C1D36E44E6A5AC77F4D6E2772F.edm" localSheetId="18" hidden="1">#REF!</definedName>
    <definedName name="_bdm.61E0D5C1D36E44E6A5AC77F4D6E2772F.edm" localSheetId="16" hidden="1">#REF!</definedName>
    <definedName name="_bdm.61E0D5C1D36E44E6A5AC77F4D6E2772F.edm" localSheetId="1" hidden="1">#REF!</definedName>
    <definedName name="_bdm.61E0D5C1D36E44E6A5AC77F4D6E2772F.edm" localSheetId="3" hidden="1">#REF!</definedName>
    <definedName name="_bdm.61FEFF4178B94C35ACD9B000B1EF0D9F.edm" localSheetId="4" hidden="1">#REF!</definedName>
    <definedName name="_bdm.61FEFF4178B94C35ACD9B000B1EF0D9F.edm" localSheetId="17" hidden="1">#REF!</definedName>
    <definedName name="_bdm.61FEFF4178B94C35ACD9B000B1EF0D9F.edm" localSheetId="18" hidden="1">#REF!</definedName>
    <definedName name="_bdm.61FEFF4178B94C35ACD9B000B1EF0D9F.edm" localSheetId="16" hidden="1">#REF!</definedName>
    <definedName name="_bdm.61FEFF4178B94C35ACD9B000B1EF0D9F.edm" localSheetId="1" hidden="1">#REF!</definedName>
    <definedName name="_bdm.61FEFF4178B94C35ACD9B000B1EF0D9F.edm" localSheetId="3" hidden="1">#REF!</definedName>
    <definedName name="_bdm.620568E01F3647F896EEC26545E9C6A0.edm" localSheetId="4" hidden="1">#REF!</definedName>
    <definedName name="_bdm.620568E01F3647F896EEC26545E9C6A0.edm" localSheetId="17" hidden="1">#REF!</definedName>
    <definedName name="_bdm.620568E01F3647F896EEC26545E9C6A0.edm" localSheetId="18" hidden="1">#REF!</definedName>
    <definedName name="_bdm.620568E01F3647F896EEC26545E9C6A0.edm" localSheetId="16" hidden="1">#REF!</definedName>
    <definedName name="_bdm.620568E01F3647F896EEC26545E9C6A0.edm" localSheetId="1" hidden="1">#REF!</definedName>
    <definedName name="_bdm.620568E01F3647F896EEC26545E9C6A0.edm" localSheetId="3" hidden="1">#REF!</definedName>
    <definedName name="_bdm.625E348A54CA4B628F2E62F8B622432B.edm" localSheetId="4" hidden="1">#REF!</definedName>
    <definedName name="_bdm.625E348A54CA4B628F2E62F8B622432B.edm" localSheetId="17" hidden="1">#REF!</definedName>
    <definedName name="_bdm.625E348A54CA4B628F2E62F8B622432B.edm" localSheetId="18" hidden="1">#REF!</definedName>
    <definedName name="_bdm.625E348A54CA4B628F2E62F8B622432B.edm" localSheetId="16" hidden="1">#REF!</definedName>
    <definedName name="_bdm.625E348A54CA4B628F2E62F8B622432B.edm" localSheetId="1" hidden="1">#REF!</definedName>
    <definedName name="_bdm.625E348A54CA4B628F2E62F8B622432B.edm" localSheetId="3" hidden="1">#REF!</definedName>
    <definedName name="_bdm.62A3A102E4E44E6D870721CA47508A4B.edm" localSheetId="4" hidden="1">#REF!</definedName>
    <definedName name="_bdm.62A3A102E4E44E6D870721CA47508A4B.edm" localSheetId="17" hidden="1">#REF!</definedName>
    <definedName name="_bdm.62A3A102E4E44E6D870721CA47508A4B.edm" localSheetId="18" hidden="1">#REF!</definedName>
    <definedName name="_bdm.62A3A102E4E44E6D870721CA47508A4B.edm" localSheetId="16" hidden="1">#REF!</definedName>
    <definedName name="_bdm.62A3A102E4E44E6D870721CA47508A4B.edm" localSheetId="1" hidden="1">#REF!</definedName>
    <definedName name="_bdm.62A3A102E4E44E6D870721CA47508A4B.edm" localSheetId="3" hidden="1">#REF!</definedName>
    <definedName name="_bdm.635B0B44D2134F8883BEB315F7D11135.edm" localSheetId="4" hidden="1">#REF!</definedName>
    <definedName name="_bdm.635B0B44D2134F8883BEB315F7D11135.edm" localSheetId="17" hidden="1">#REF!</definedName>
    <definedName name="_bdm.635B0B44D2134F8883BEB315F7D11135.edm" localSheetId="18" hidden="1">#REF!</definedName>
    <definedName name="_bdm.635B0B44D2134F8883BEB315F7D11135.edm" localSheetId="16" hidden="1">#REF!</definedName>
    <definedName name="_bdm.635B0B44D2134F8883BEB315F7D11135.edm" localSheetId="1" hidden="1">#REF!</definedName>
    <definedName name="_bdm.635B0B44D2134F8883BEB315F7D11135.edm" localSheetId="3" hidden="1">#REF!</definedName>
    <definedName name="_bdm.6378331B8410457294A9FC5317AEAE36.edm" localSheetId="4" hidden="1">#REF!</definedName>
    <definedName name="_bdm.6378331B8410457294A9FC5317AEAE36.edm" localSheetId="17" hidden="1">#REF!</definedName>
    <definedName name="_bdm.6378331B8410457294A9FC5317AEAE36.edm" localSheetId="18" hidden="1">#REF!</definedName>
    <definedName name="_bdm.6378331B8410457294A9FC5317AEAE36.edm" localSheetId="16" hidden="1">#REF!</definedName>
    <definedName name="_bdm.6378331B8410457294A9FC5317AEAE36.edm" localSheetId="1" hidden="1">#REF!</definedName>
    <definedName name="_bdm.6378331B8410457294A9FC5317AEAE36.edm" localSheetId="3" hidden="1">#REF!</definedName>
    <definedName name="_bdm.640DB535B83A428E8834CC4E88C576A6.edm" localSheetId="4" hidden="1">#REF!</definedName>
    <definedName name="_bdm.640DB535B83A428E8834CC4E88C576A6.edm" localSheetId="17" hidden="1">#REF!</definedName>
    <definedName name="_bdm.640DB535B83A428E8834CC4E88C576A6.edm" localSheetId="18" hidden="1">#REF!</definedName>
    <definedName name="_bdm.640DB535B83A428E8834CC4E88C576A6.edm" localSheetId="16" hidden="1">#REF!</definedName>
    <definedName name="_bdm.640DB535B83A428E8834CC4E88C576A6.edm" localSheetId="1" hidden="1">#REF!</definedName>
    <definedName name="_bdm.640DB535B83A428E8834CC4E88C576A6.edm" localSheetId="3" hidden="1">#REF!</definedName>
    <definedName name="_bdm.642492E5BE8C4854BE41739C48A9AA19.edm" localSheetId="4" hidden="1">#REF!</definedName>
    <definedName name="_bdm.642492E5BE8C4854BE41739C48A9AA19.edm" localSheetId="17" hidden="1">#REF!</definedName>
    <definedName name="_bdm.642492E5BE8C4854BE41739C48A9AA19.edm" localSheetId="18" hidden="1">#REF!</definedName>
    <definedName name="_bdm.642492E5BE8C4854BE41739C48A9AA19.edm" localSheetId="16" hidden="1">#REF!</definedName>
    <definedName name="_bdm.642492E5BE8C4854BE41739C48A9AA19.edm" localSheetId="1" hidden="1">#REF!</definedName>
    <definedName name="_bdm.642492E5BE8C4854BE41739C48A9AA19.edm" localSheetId="3" hidden="1">#REF!</definedName>
    <definedName name="_bdm.64CDA60669054DE9B1CB218FE994741E.edm" localSheetId="4" hidden="1">#REF!</definedName>
    <definedName name="_bdm.64CDA60669054DE9B1CB218FE994741E.edm" localSheetId="17" hidden="1">#REF!</definedName>
    <definedName name="_bdm.64CDA60669054DE9B1CB218FE994741E.edm" localSheetId="18" hidden="1">#REF!</definedName>
    <definedName name="_bdm.64CDA60669054DE9B1CB218FE994741E.edm" localSheetId="16" hidden="1">#REF!</definedName>
    <definedName name="_bdm.64CDA60669054DE9B1CB218FE994741E.edm" localSheetId="1" hidden="1">#REF!</definedName>
    <definedName name="_bdm.64CDA60669054DE9B1CB218FE994741E.edm" localSheetId="3" hidden="1">#REF!</definedName>
    <definedName name="_bdm.64FAD84E689646CD9D746CA0B9C9F0DF.edm" localSheetId="4" hidden="1">#REF!</definedName>
    <definedName name="_bdm.64FAD84E689646CD9D746CA0B9C9F0DF.edm" localSheetId="17" hidden="1">#REF!</definedName>
    <definedName name="_bdm.64FAD84E689646CD9D746CA0B9C9F0DF.edm" localSheetId="18" hidden="1">#REF!</definedName>
    <definedName name="_bdm.64FAD84E689646CD9D746CA0B9C9F0DF.edm" localSheetId="16" hidden="1">#REF!</definedName>
    <definedName name="_bdm.64FAD84E689646CD9D746CA0B9C9F0DF.edm" localSheetId="1" hidden="1">#REF!</definedName>
    <definedName name="_bdm.64FAD84E689646CD9D746CA0B9C9F0DF.edm" localSheetId="3" hidden="1">#REF!</definedName>
    <definedName name="_bdm.6578E4A75EC04E87888FFBD4E2FB966D.edm" localSheetId="4" hidden="1">#REF!</definedName>
    <definedName name="_bdm.6578E4A75EC04E87888FFBD4E2FB966D.edm" localSheetId="17" hidden="1">#REF!</definedName>
    <definedName name="_bdm.6578E4A75EC04E87888FFBD4E2FB966D.edm" localSheetId="18" hidden="1">#REF!</definedName>
    <definedName name="_bdm.6578E4A75EC04E87888FFBD4E2FB966D.edm" localSheetId="16" hidden="1">#REF!</definedName>
    <definedName name="_bdm.6578E4A75EC04E87888FFBD4E2FB966D.edm" localSheetId="1" hidden="1">#REF!</definedName>
    <definedName name="_bdm.6578E4A75EC04E87888FFBD4E2FB966D.edm" localSheetId="3" hidden="1">#REF!</definedName>
    <definedName name="_bdm.659180BDD345441BADA14DEA681103F2.edm" localSheetId="4" hidden="1">#REF!</definedName>
    <definedName name="_bdm.659180BDD345441BADA14DEA681103F2.edm" localSheetId="17" hidden="1">#REF!</definedName>
    <definedName name="_bdm.659180BDD345441BADA14DEA681103F2.edm" localSheetId="18" hidden="1">#REF!</definedName>
    <definedName name="_bdm.659180BDD345441BADA14DEA681103F2.edm" localSheetId="16" hidden="1">#REF!</definedName>
    <definedName name="_bdm.659180BDD345441BADA14DEA681103F2.edm" localSheetId="1" hidden="1">#REF!</definedName>
    <definedName name="_bdm.659180BDD345441BADA14DEA681103F2.edm" localSheetId="3" hidden="1">#REF!</definedName>
    <definedName name="_bdm.65DC171157B3459BBE573425A48582CA.edm" localSheetId="4" hidden="1">#REF!</definedName>
    <definedName name="_bdm.65DC171157B3459BBE573425A48582CA.edm" localSheetId="17" hidden="1">#REF!</definedName>
    <definedName name="_bdm.65DC171157B3459BBE573425A48582CA.edm" localSheetId="18" hidden="1">#REF!</definedName>
    <definedName name="_bdm.65DC171157B3459BBE573425A48582CA.edm" localSheetId="16" hidden="1">#REF!</definedName>
    <definedName name="_bdm.65DC171157B3459BBE573425A48582CA.edm" localSheetId="1" hidden="1">#REF!</definedName>
    <definedName name="_bdm.65DC171157B3459BBE573425A48582CA.edm" localSheetId="3" hidden="1">#REF!</definedName>
    <definedName name="_bdm.661E19261FC44D228B77715F83ADC7C1.edm" localSheetId="4" hidden="1">#REF!</definedName>
    <definedName name="_bdm.661E19261FC44D228B77715F83ADC7C1.edm" localSheetId="17" hidden="1">#REF!</definedName>
    <definedName name="_bdm.661E19261FC44D228B77715F83ADC7C1.edm" localSheetId="18" hidden="1">#REF!</definedName>
    <definedName name="_bdm.661E19261FC44D228B77715F83ADC7C1.edm" localSheetId="16" hidden="1">#REF!</definedName>
    <definedName name="_bdm.661E19261FC44D228B77715F83ADC7C1.edm" localSheetId="1" hidden="1">#REF!</definedName>
    <definedName name="_bdm.661E19261FC44D228B77715F83ADC7C1.edm" localSheetId="3" hidden="1">#REF!</definedName>
    <definedName name="_bdm.6620038F082443FD8C63644F99A8CE8B.edm" localSheetId="4" hidden="1">#REF!</definedName>
    <definedName name="_bdm.6620038F082443FD8C63644F99A8CE8B.edm" localSheetId="17" hidden="1">#REF!</definedName>
    <definedName name="_bdm.6620038F082443FD8C63644F99A8CE8B.edm" localSheetId="18" hidden="1">#REF!</definedName>
    <definedName name="_bdm.6620038F082443FD8C63644F99A8CE8B.edm" localSheetId="16" hidden="1">#REF!</definedName>
    <definedName name="_bdm.6620038F082443FD8C63644F99A8CE8B.edm" localSheetId="1" hidden="1">#REF!</definedName>
    <definedName name="_bdm.6620038F082443FD8C63644F99A8CE8B.edm" localSheetId="3" hidden="1">#REF!</definedName>
    <definedName name="_bdm.6715C6534AF349DDB1EABE0B1B5A1745.edm" localSheetId="4" hidden="1">#REF!</definedName>
    <definedName name="_bdm.6715C6534AF349DDB1EABE0B1B5A1745.edm" localSheetId="17" hidden="1">#REF!</definedName>
    <definedName name="_bdm.6715C6534AF349DDB1EABE0B1B5A1745.edm" localSheetId="18" hidden="1">#REF!</definedName>
    <definedName name="_bdm.6715C6534AF349DDB1EABE0B1B5A1745.edm" localSheetId="16" hidden="1">#REF!</definedName>
    <definedName name="_bdm.6715C6534AF349DDB1EABE0B1B5A1745.edm" localSheetId="1" hidden="1">#REF!</definedName>
    <definedName name="_bdm.6715C6534AF349DDB1EABE0B1B5A1745.edm" localSheetId="3" hidden="1">#REF!</definedName>
    <definedName name="_bdm.67A81949FEEC4B188700186276C06ADB.edm" localSheetId="4" hidden="1">#REF!</definedName>
    <definedName name="_bdm.67A81949FEEC4B188700186276C06ADB.edm" localSheetId="17" hidden="1">#REF!</definedName>
    <definedName name="_bdm.67A81949FEEC4B188700186276C06ADB.edm" localSheetId="18" hidden="1">#REF!</definedName>
    <definedName name="_bdm.67A81949FEEC4B188700186276C06ADB.edm" localSheetId="16" hidden="1">#REF!</definedName>
    <definedName name="_bdm.67A81949FEEC4B188700186276C06ADB.edm" localSheetId="1" hidden="1">#REF!</definedName>
    <definedName name="_bdm.67A81949FEEC4B188700186276C06ADB.edm" localSheetId="3" hidden="1">#REF!</definedName>
    <definedName name="_bdm.67CBB45E2C98436FBC359F1CEBD6615D.edm" localSheetId="4" hidden="1">#REF!</definedName>
    <definedName name="_bdm.67CBB45E2C98436FBC359F1CEBD6615D.edm" localSheetId="17" hidden="1">#REF!</definedName>
    <definedName name="_bdm.67CBB45E2C98436FBC359F1CEBD6615D.edm" localSheetId="18" hidden="1">#REF!</definedName>
    <definedName name="_bdm.67CBB45E2C98436FBC359F1CEBD6615D.edm" localSheetId="16" hidden="1">#REF!</definedName>
    <definedName name="_bdm.67CBB45E2C98436FBC359F1CEBD6615D.edm" localSheetId="1" hidden="1">#REF!</definedName>
    <definedName name="_bdm.67CBB45E2C98436FBC359F1CEBD6615D.edm" localSheetId="3" hidden="1">#REF!</definedName>
    <definedName name="_bdm.687FD3EF1E5D43A282C7DFF76785BF0B.edm" localSheetId="4" hidden="1">#REF!</definedName>
    <definedName name="_bdm.687FD3EF1E5D43A282C7DFF76785BF0B.edm" localSheetId="17" hidden="1">#REF!</definedName>
    <definedName name="_bdm.687FD3EF1E5D43A282C7DFF76785BF0B.edm" localSheetId="18" hidden="1">#REF!</definedName>
    <definedName name="_bdm.687FD3EF1E5D43A282C7DFF76785BF0B.edm" localSheetId="16" hidden="1">#REF!</definedName>
    <definedName name="_bdm.687FD3EF1E5D43A282C7DFF76785BF0B.edm" localSheetId="1" hidden="1">#REF!</definedName>
    <definedName name="_bdm.687FD3EF1E5D43A282C7DFF76785BF0B.edm" localSheetId="3" hidden="1">#REF!</definedName>
    <definedName name="_bdm.68D5AB521D424E92B9082948454E532F.edm" localSheetId="4" hidden="1">#REF!</definedName>
    <definedName name="_bdm.68D5AB521D424E92B9082948454E532F.edm" localSheetId="17" hidden="1">#REF!</definedName>
    <definedName name="_bdm.68D5AB521D424E92B9082948454E532F.edm" localSheetId="18" hidden="1">#REF!</definedName>
    <definedName name="_bdm.68D5AB521D424E92B9082948454E532F.edm" localSheetId="16" hidden="1">#REF!</definedName>
    <definedName name="_bdm.68D5AB521D424E92B9082948454E532F.edm" localSheetId="1" hidden="1">#REF!</definedName>
    <definedName name="_bdm.68D5AB521D424E92B9082948454E532F.edm" localSheetId="3" hidden="1">#REF!</definedName>
    <definedName name="_bdm.68F2D10164CA4140B44E8953A3748302.edm" localSheetId="4" hidden="1">#REF!</definedName>
    <definedName name="_bdm.68F2D10164CA4140B44E8953A3748302.edm" localSheetId="17" hidden="1">#REF!</definedName>
    <definedName name="_bdm.68F2D10164CA4140B44E8953A3748302.edm" localSheetId="18" hidden="1">#REF!</definedName>
    <definedName name="_bdm.68F2D10164CA4140B44E8953A3748302.edm" localSheetId="16" hidden="1">#REF!</definedName>
    <definedName name="_bdm.68F2D10164CA4140B44E8953A3748302.edm" localSheetId="1" hidden="1">#REF!</definedName>
    <definedName name="_bdm.68F2D10164CA4140B44E8953A3748302.edm" localSheetId="3" hidden="1">#REF!</definedName>
    <definedName name="_bdm.69200700925641B59B3E0FB69DB14AD1.edm" localSheetId="4" hidden="1">#REF!</definedName>
    <definedName name="_bdm.69200700925641B59B3E0FB69DB14AD1.edm" localSheetId="17" hidden="1">#REF!</definedName>
    <definedName name="_bdm.69200700925641B59B3E0FB69DB14AD1.edm" localSheetId="18" hidden="1">#REF!</definedName>
    <definedName name="_bdm.69200700925641B59B3E0FB69DB14AD1.edm" localSheetId="16" hidden="1">#REF!</definedName>
    <definedName name="_bdm.69200700925641B59B3E0FB69DB14AD1.edm" localSheetId="1" hidden="1">#REF!</definedName>
    <definedName name="_bdm.69200700925641B59B3E0FB69DB14AD1.edm" localSheetId="3" hidden="1">#REF!</definedName>
    <definedName name="_bdm.6A03D16D8EA84F2E86FC73BC0F5D9559.edm" localSheetId="4" hidden="1">#REF!</definedName>
    <definedName name="_bdm.6A03D16D8EA84F2E86FC73BC0F5D9559.edm" localSheetId="17" hidden="1">#REF!</definedName>
    <definedName name="_bdm.6A03D16D8EA84F2E86FC73BC0F5D9559.edm" localSheetId="18" hidden="1">#REF!</definedName>
    <definedName name="_bdm.6A03D16D8EA84F2E86FC73BC0F5D9559.edm" localSheetId="16" hidden="1">#REF!</definedName>
    <definedName name="_bdm.6A03D16D8EA84F2E86FC73BC0F5D9559.edm" localSheetId="1" hidden="1">#REF!</definedName>
    <definedName name="_bdm.6A03D16D8EA84F2E86FC73BC0F5D9559.edm" localSheetId="3" hidden="1">#REF!</definedName>
    <definedName name="_bdm.6A4D9FF426064AA0A83C24A295D278A3.edm" localSheetId="4" hidden="1">#REF!</definedName>
    <definedName name="_bdm.6A4D9FF426064AA0A83C24A295D278A3.edm" localSheetId="17" hidden="1">#REF!</definedName>
    <definedName name="_bdm.6A4D9FF426064AA0A83C24A295D278A3.edm" localSheetId="18" hidden="1">#REF!</definedName>
    <definedName name="_bdm.6A4D9FF426064AA0A83C24A295D278A3.edm" localSheetId="16" hidden="1">#REF!</definedName>
    <definedName name="_bdm.6A4D9FF426064AA0A83C24A295D278A3.edm" localSheetId="1" hidden="1">#REF!</definedName>
    <definedName name="_bdm.6A4D9FF426064AA0A83C24A295D278A3.edm" localSheetId="3" hidden="1">#REF!</definedName>
    <definedName name="_bdm.6AAD98E24CD34BB8BD4D044B458AF6C9.edm" localSheetId="4" hidden="1">#REF!</definedName>
    <definedName name="_bdm.6AAD98E24CD34BB8BD4D044B458AF6C9.edm" localSheetId="17" hidden="1">#REF!</definedName>
    <definedName name="_bdm.6AAD98E24CD34BB8BD4D044B458AF6C9.edm" localSheetId="18" hidden="1">#REF!</definedName>
    <definedName name="_bdm.6AAD98E24CD34BB8BD4D044B458AF6C9.edm" localSheetId="16" hidden="1">#REF!</definedName>
    <definedName name="_bdm.6AAD98E24CD34BB8BD4D044B458AF6C9.edm" localSheetId="1" hidden="1">#REF!</definedName>
    <definedName name="_bdm.6AAD98E24CD34BB8BD4D044B458AF6C9.edm" localSheetId="3" hidden="1">#REF!</definedName>
    <definedName name="_bdm.6ADFC99485D946EE9EA0D8A144C59200.edm" localSheetId="4" hidden="1">#REF!</definedName>
    <definedName name="_bdm.6ADFC99485D946EE9EA0D8A144C59200.edm" localSheetId="17" hidden="1">#REF!</definedName>
    <definedName name="_bdm.6ADFC99485D946EE9EA0D8A144C59200.edm" localSheetId="18" hidden="1">#REF!</definedName>
    <definedName name="_bdm.6ADFC99485D946EE9EA0D8A144C59200.edm" localSheetId="16" hidden="1">#REF!</definedName>
    <definedName name="_bdm.6ADFC99485D946EE9EA0D8A144C59200.edm" localSheetId="1" hidden="1">#REF!</definedName>
    <definedName name="_bdm.6ADFC99485D946EE9EA0D8A144C59200.edm" localSheetId="3" hidden="1">#REF!</definedName>
    <definedName name="_bdm.6AF14DE1FB5C4BB0A821B7C8882D83B9.edm" localSheetId="4" hidden="1">#REF!</definedName>
    <definedName name="_bdm.6AF14DE1FB5C4BB0A821B7C8882D83B9.edm" localSheetId="17" hidden="1">#REF!</definedName>
    <definedName name="_bdm.6AF14DE1FB5C4BB0A821B7C8882D83B9.edm" localSheetId="18" hidden="1">#REF!</definedName>
    <definedName name="_bdm.6AF14DE1FB5C4BB0A821B7C8882D83B9.edm" localSheetId="16" hidden="1">#REF!</definedName>
    <definedName name="_bdm.6AF14DE1FB5C4BB0A821B7C8882D83B9.edm" localSheetId="1" hidden="1">#REF!</definedName>
    <definedName name="_bdm.6AF14DE1FB5C4BB0A821B7C8882D83B9.edm" localSheetId="3" hidden="1">#REF!</definedName>
    <definedName name="_bdm.6AF539A8985841FFBFC534318A8354DC.edm" localSheetId="4" hidden="1">#REF!</definedName>
    <definedName name="_bdm.6AF539A8985841FFBFC534318A8354DC.edm" localSheetId="17" hidden="1">#REF!</definedName>
    <definedName name="_bdm.6AF539A8985841FFBFC534318A8354DC.edm" localSheetId="18" hidden="1">#REF!</definedName>
    <definedName name="_bdm.6AF539A8985841FFBFC534318A8354DC.edm" localSheetId="16" hidden="1">#REF!</definedName>
    <definedName name="_bdm.6AF539A8985841FFBFC534318A8354DC.edm" localSheetId="1" hidden="1">#REF!</definedName>
    <definedName name="_bdm.6AF539A8985841FFBFC534318A8354DC.edm" localSheetId="3" hidden="1">#REF!</definedName>
    <definedName name="_bdm.6B670508DF5640C2A16EB5179F56BCAD.edm" localSheetId="4" hidden="1">#REF!</definedName>
    <definedName name="_bdm.6B670508DF5640C2A16EB5179F56BCAD.edm" localSheetId="17" hidden="1">#REF!</definedName>
    <definedName name="_bdm.6B670508DF5640C2A16EB5179F56BCAD.edm" localSheetId="18" hidden="1">#REF!</definedName>
    <definedName name="_bdm.6B670508DF5640C2A16EB5179F56BCAD.edm" localSheetId="16" hidden="1">#REF!</definedName>
    <definedName name="_bdm.6B670508DF5640C2A16EB5179F56BCAD.edm" localSheetId="1" hidden="1">#REF!</definedName>
    <definedName name="_bdm.6B670508DF5640C2A16EB5179F56BCAD.edm" localSheetId="3" hidden="1">#REF!</definedName>
    <definedName name="_bdm.6BB254F4342C4F66AB6983B2394B2DAF.edm" localSheetId="4" hidden="1">#REF!</definedName>
    <definedName name="_bdm.6BB254F4342C4F66AB6983B2394B2DAF.edm" localSheetId="17" hidden="1">#REF!</definedName>
    <definedName name="_bdm.6BB254F4342C4F66AB6983B2394B2DAF.edm" localSheetId="18" hidden="1">#REF!</definedName>
    <definedName name="_bdm.6BB254F4342C4F66AB6983B2394B2DAF.edm" localSheetId="16" hidden="1">#REF!</definedName>
    <definedName name="_bdm.6BB254F4342C4F66AB6983B2394B2DAF.edm" localSheetId="1" hidden="1">#REF!</definedName>
    <definedName name="_bdm.6BB254F4342C4F66AB6983B2394B2DAF.edm" localSheetId="3" hidden="1">#REF!</definedName>
    <definedName name="_bdm.6C11CDD900FA4956B9D47E930099CE15.edm" localSheetId="4" hidden="1">#REF!</definedName>
    <definedName name="_bdm.6C11CDD900FA4956B9D47E930099CE15.edm" localSheetId="17" hidden="1">#REF!</definedName>
    <definedName name="_bdm.6C11CDD900FA4956B9D47E930099CE15.edm" localSheetId="18" hidden="1">#REF!</definedName>
    <definedName name="_bdm.6C11CDD900FA4956B9D47E930099CE15.edm" localSheetId="16" hidden="1">#REF!</definedName>
    <definedName name="_bdm.6C11CDD900FA4956B9D47E930099CE15.edm" localSheetId="1" hidden="1">#REF!</definedName>
    <definedName name="_bdm.6C11CDD900FA4956B9D47E930099CE15.edm" localSheetId="3" hidden="1">#REF!</definedName>
    <definedName name="_bdm.6C1DC30346F045068069EE7F152D1D71.edm" localSheetId="4" hidden="1">#REF!</definedName>
    <definedName name="_bdm.6C1DC30346F045068069EE7F152D1D71.edm" localSheetId="17" hidden="1">#REF!</definedName>
    <definedName name="_bdm.6C1DC30346F045068069EE7F152D1D71.edm" localSheetId="18" hidden="1">#REF!</definedName>
    <definedName name="_bdm.6C1DC30346F045068069EE7F152D1D71.edm" localSheetId="16" hidden="1">#REF!</definedName>
    <definedName name="_bdm.6C1DC30346F045068069EE7F152D1D71.edm" localSheetId="1" hidden="1">#REF!</definedName>
    <definedName name="_bdm.6C1DC30346F045068069EE7F152D1D71.edm" localSheetId="3" hidden="1">#REF!</definedName>
    <definedName name="_bdm.6C83934BE5194CE8A04AAF68FF24F69B.edm" localSheetId="4" hidden="1">#REF!</definedName>
    <definedName name="_bdm.6C83934BE5194CE8A04AAF68FF24F69B.edm" localSheetId="17" hidden="1">#REF!</definedName>
    <definedName name="_bdm.6C83934BE5194CE8A04AAF68FF24F69B.edm" localSheetId="18" hidden="1">#REF!</definedName>
    <definedName name="_bdm.6C83934BE5194CE8A04AAF68FF24F69B.edm" localSheetId="16" hidden="1">#REF!</definedName>
    <definedName name="_bdm.6C83934BE5194CE8A04AAF68FF24F69B.edm" localSheetId="1" hidden="1">#REF!</definedName>
    <definedName name="_bdm.6C83934BE5194CE8A04AAF68FF24F69B.edm" localSheetId="3" hidden="1">#REF!</definedName>
    <definedName name="_bdm.6CDCD38CF741485CA63B9A379C453828.edm" localSheetId="4" hidden="1">#REF!</definedName>
    <definedName name="_bdm.6CDCD38CF741485CA63B9A379C453828.edm" localSheetId="17" hidden="1">#REF!</definedName>
    <definedName name="_bdm.6CDCD38CF741485CA63B9A379C453828.edm" localSheetId="18" hidden="1">#REF!</definedName>
    <definedName name="_bdm.6CDCD38CF741485CA63B9A379C453828.edm" localSheetId="16" hidden="1">#REF!</definedName>
    <definedName name="_bdm.6CDCD38CF741485CA63B9A379C453828.edm" localSheetId="1" hidden="1">#REF!</definedName>
    <definedName name="_bdm.6CDCD38CF741485CA63B9A379C453828.edm" localSheetId="3" hidden="1">#REF!</definedName>
    <definedName name="_bdm.6D29D74AEAA14009973F1EDC3D9E2F31.edm" localSheetId="4" hidden="1">#REF!</definedName>
    <definedName name="_bdm.6D29D74AEAA14009973F1EDC3D9E2F31.edm" localSheetId="17" hidden="1">#REF!</definedName>
    <definedName name="_bdm.6D29D74AEAA14009973F1EDC3D9E2F31.edm" localSheetId="18" hidden="1">#REF!</definedName>
    <definedName name="_bdm.6D29D74AEAA14009973F1EDC3D9E2F31.edm" localSheetId="16" hidden="1">#REF!</definedName>
    <definedName name="_bdm.6D29D74AEAA14009973F1EDC3D9E2F31.edm" localSheetId="1" hidden="1">#REF!</definedName>
    <definedName name="_bdm.6D29D74AEAA14009973F1EDC3D9E2F31.edm" localSheetId="3" hidden="1">#REF!</definedName>
    <definedName name="_bdm.6D3EE474FA52468C8B9E9DF1F05B8C0C.edm" localSheetId="4" hidden="1">#REF!</definedName>
    <definedName name="_bdm.6D3EE474FA52468C8B9E9DF1F05B8C0C.edm" localSheetId="17" hidden="1">#REF!</definedName>
    <definedName name="_bdm.6D3EE474FA52468C8B9E9DF1F05B8C0C.edm" localSheetId="18" hidden="1">#REF!</definedName>
    <definedName name="_bdm.6D3EE474FA52468C8B9E9DF1F05B8C0C.edm" localSheetId="16" hidden="1">#REF!</definedName>
    <definedName name="_bdm.6D3EE474FA52468C8B9E9DF1F05B8C0C.edm" localSheetId="1" hidden="1">#REF!</definedName>
    <definedName name="_bdm.6D3EE474FA52468C8B9E9DF1F05B8C0C.edm" localSheetId="3" hidden="1">#REF!</definedName>
    <definedName name="_bdm.6E8CECFF94074D7EACE5A8FB3B82FCC9.edm" localSheetId="4" hidden="1">#REF!</definedName>
    <definedName name="_bdm.6E8CECFF94074D7EACE5A8FB3B82FCC9.edm" localSheetId="17" hidden="1">#REF!</definedName>
    <definedName name="_bdm.6E8CECFF94074D7EACE5A8FB3B82FCC9.edm" localSheetId="18" hidden="1">#REF!</definedName>
    <definedName name="_bdm.6E8CECFF94074D7EACE5A8FB3B82FCC9.edm" localSheetId="16" hidden="1">#REF!</definedName>
    <definedName name="_bdm.6E8CECFF94074D7EACE5A8FB3B82FCC9.edm" localSheetId="1" hidden="1">#REF!</definedName>
    <definedName name="_bdm.6E8CECFF94074D7EACE5A8FB3B82FCC9.edm" localSheetId="3" hidden="1">#REF!</definedName>
    <definedName name="_bdm.6EE5EE7B092E44B0A7905026ACD3FBE9.edm" localSheetId="4" hidden="1">#REF!</definedName>
    <definedName name="_bdm.6EE5EE7B092E44B0A7905026ACD3FBE9.edm" localSheetId="17" hidden="1">#REF!</definedName>
    <definedName name="_bdm.6EE5EE7B092E44B0A7905026ACD3FBE9.edm" localSheetId="18" hidden="1">#REF!</definedName>
    <definedName name="_bdm.6EE5EE7B092E44B0A7905026ACD3FBE9.edm" localSheetId="16" hidden="1">#REF!</definedName>
    <definedName name="_bdm.6EE5EE7B092E44B0A7905026ACD3FBE9.edm" localSheetId="1" hidden="1">#REF!</definedName>
    <definedName name="_bdm.6EE5EE7B092E44B0A7905026ACD3FBE9.edm" localSheetId="3" hidden="1">#REF!</definedName>
    <definedName name="_bdm.6F6B8B2D9FF342B5A18C6C2008A36566.edm" localSheetId="4" hidden="1">#REF!</definedName>
    <definedName name="_bdm.6F6B8B2D9FF342B5A18C6C2008A36566.edm" localSheetId="17" hidden="1">#REF!</definedName>
    <definedName name="_bdm.6F6B8B2D9FF342B5A18C6C2008A36566.edm" localSheetId="18" hidden="1">#REF!</definedName>
    <definedName name="_bdm.6F6B8B2D9FF342B5A18C6C2008A36566.edm" localSheetId="16" hidden="1">#REF!</definedName>
    <definedName name="_bdm.6F6B8B2D9FF342B5A18C6C2008A36566.edm" localSheetId="1" hidden="1">#REF!</definedName>
    <definedName name="_bdm.6F6B8B2D9FF342B5A18C6C2008A36566.edm" localSheetId="3" hidden="1">#REF!</definedName>
    <definedName name="_bdm.7031AA98D4A54C30AACF70F46A070719.edm" localSheetId="4" hidden="1">#REF!</definedName>
    <definedName name="_bdm.7031AA98D4A54C30AACF70F46A070719.edm" localSheetId="17" hidden="1">#REF!</definedName>
    <definedName name="_bdm.7031AA98D4A54C30AACF70F46A070719.edm" localSheetId="18" hidden="1">#REF!</definedName>
    <definedName name="_bdm.7031AA98D4A54C30AACF70F46A070719.edm" localSheetId="16" hidden="1">#REF!</definedName>
    <definedName name="_bdm.7031AA98D4A54C30AACF70F46A070719.edm" localSheetId="1" hidden="1">#REF!</definedName>
    <definedName name="_bdm.7031AA98D4A54C30AACF70F46A070719.edm" localSheetId="3" hidden="1">#REF!</definedName>
    <definedName name="_bdm.7040C3D65B1140C1B75F24B9E82EBE8D.edm" localSheetId="4" hidden="1">#REF!</definedName>
    <definedName name="_bdm.7040C3D65B1140C1B75F24B9E82EBE8D.edm" localSheetId="17" hidden="1">#REF!</definedName>
    <definedName name="_bdm.7040C3D65B1140C1B75F24B9E82EBE8D.edm" localSheetId="18" hidden="1">#REF!</definedName>
    <definedName name="_bdm.7040C3D65B1140C1B75F24B9E82EBE8D.edm" localSheetId="16" hidden="1">#REF!</definedName>
    <definedName name="_bdm.7040C3D65B1140C1B75F24B9E82EBE8D.edm" localSheetId="1" hidden="1">#REF!</definedName>
    <definedName name="_bdm.7040C3D65B1140C1B75F24B9E82EBE8D.edm" localSheetId="3" hidden="1">#REF!</definedName>
    <definedName name="_bdm.70A4E693B4F44E86919F91A48AE7C132.edm" localSheetId="4" hidden="1">#REF!</definedName>
    <definedName name="_bdm.70A4E693B4F44E86919F91A48AE7C132.edm" localSheetId="17" hidden="1">#REF!</definedName>
    <definedName name="_bdm.70A4E693B4F44E86919F91A48AE7C132.edm" localSheetId="18" hidden="1">#REF!</definedName>
    <definedName name="_bdm.70A4E693B4F44E86919F91A48AE7C132.edm" localSheetId="16" hidden="1">#REF!</definedName>
    <definedName name="_bdm.70A4E693B4F44E86919F91A48AE7C132.edm" localSheetId="1" hidden="1">#REF!</definedName>
    <definedName name="_bdm.70A4E693B4F44E86919F91A48AE7C132.edm" localSheetId="3" hidden="1">#REF!</definedName>
    <definedName name="_bdm.70B1439E1E3A4A33AA523360DF248893.edm" localSheetId="4" hidden="1">#REF!</definedName>
    <definedName name="_bdm.70B1439E1E3A4A33AA523360DF248893.edm" localSheetId="17" hidden="1">#REF!</definedName>
    <definedName name="_bdm.70B1439E1E3A4A33AA523360DF248893.edm" localSheetId="18" hidden="1">#REF!</definedName>
    <definedName name="_bdm.70B1439E1E3A4A33AA523360DF248893.edm" localSheetId="16" hidden="1">#REF!</definedName>
    <definedName name="_bdm.70B1439E1E3A4A33AA523360DF248893.edm" localSheetId="1" hidden="1">#REF!</definedName>
    <definedName name="_bdm.70B1439E1E3A4A33AA523360DF248893.edm" localSheetId="3" hidden="1">#REF!</definedName>
    <definedName name="_bdm.70B9B47676604977AAA11E5DE4ED76C2.edm" localSheetId="4" hidden="1">#REF!</definedName>
    <definedName name="_bdm.70B9B47676604977AAA11E5DE4ED76C2.edm" localSheetId="17" hidden="1">#REF!</definedName>
    <definedName name="_bdm.70B9B47676604977AAA11E5DE4ED76C2.edm" localSheetId="18" hidden="1">#REF!</definedName>
    <definedName name="_bdm.70B9B47676604977AAA11E5DE4ED76C2.edm" localSheetId="16" hidden="1">#REF!</definedName>
    <definedName name="_bdm.70B9B47676604977AAA11E5DE4ED76C2.edm" localSheetId="1" hidden="1">#REF!</definedName>
    <definedName name="_bdm.70B9B47676604977AAA11E5DE4ED76C2.edm" localSheetId="3" hidden="1">#REF!</definedName>
    <definedName name="_bdm.70C9BBBAD6754BC38765830A82326C93.edm" localSheetId="4" hidden="1">#REF!</definedName>
    <definedName name="_bdm.70C9BBBAD6754BC38765830A82326C93.edm" localSheetId="17" hidden="1">#REF!</definedName>
    <definedName name="_bdm.70C9BBBAD6754BC38765830A82326C93.edm" localSheetId="18" hidden="1">#REF!</definedName>
    <definedName name="_bdm.70C9BBBAD6754BC38765830A82326C93.edm" localSheetId="16" hidden="1">#REF!</definedName>
    <definedName name="_bdm.70C9BBBAD6754BC38765830A82326C93.edm" localSheetId="1" hidden="1">#REF!</definedName>
    <definedName name="_bdm.70C9BBBAD6754BC38765830A82326C93.edm" localSheetId="3" hidden="1">#REF!</definedName>
    <definedName name="_bdm.70EC64A531F64C96A1DFB0C6E28BDC3E.edm" localSheetId="4" hidden="1">#REF!</definedName>
    <definedName name="_bdm.70EC64A531F64C96A1DFB0C6E28BDC3E.edm" localSheetId="17" hidden="1">#REF!</definedName>
    <definedName name="_bdm.70EC64A531F64C96A1DFB0C6E28BDC3E.edm" localSheetId="18" hidden="1">#REF!</definedName>
    <definedName name="_bdm.70EC64A531F64C96A1DFB0C6E28BDC3E.edm" localSheetId="16" hidden="1">#REF!</definedName>
    <definedName name="_bdm.70EC64A531F64C96A1DFB0C6E28BDC3E.edm" localSheetId="1" hidden="1">#REF!</definedName>
    <definedName name="_bdm.70EC64A531F64C96A1DFB0C6E28BDC3E.edm" localSheetId="3" hidden="1">#REF!</definedName>
    <definedName name="_bdm.71B6915C8CEB47249CE367F563DDECF1.edm" localSheetId="4" hidden="1">#REF!</definedName>
    <definedName name="_bdm.71B6915C8CEB47249CE367F563DDECF1.edm" localSheetId="17" hidden="1">#REF!</definedName>
    <definedName name="_bdm.71B6915C8CEB47249CE367F563DDECF1.edm" localSheetId="18" hidden="1">#REF!</definedName>
    <definedName name="_bdm.71B6915C8CEB47249CE367F563DDECF1.edm" localSheetId="16" hidden="1">#REF!</definedName>
    <definedName name="_bdm.71B6915C8CEB47249CE367F563DDECF1.edm" localSheetId="1" hidden="1">#REF!</definedName>
    <definedName name="_bdm.71B6915C8CEB47249CE367F563DDECF1.edm" localSheetId="3" hidden="1">#REF!</definedName>
    <definedName name="_bdm.71BE67C0FB70406C9C1ACA76E784EE3D.edm" localSheetId="4" hidden="1">#REF!</definedName>
    <definedName name="_bdm.71BE67C0FB70406C9C1ACA76E784EE3D.edm" localSheetId="17" hidden="1">#REF!</definedName>
    <definedName name="_bdm.71BE67C0FB70406C9C1ACA76E784EE3D.edm" localSheetId="18" hidden="1">#REF!</definedName>
    <definedName name="_bdm.71BE67C0FB70406C9C1ACA76E784EE3D.edm" localSheetId="16" hidden="1">#REF!</definedName>
    <definedName name="_bdm.71BE67C0FB70406C9C1ACA76E784EE3D.edm" localSheetId="1" hidden="1">#REF!</definedName>
    <definedName name="_bdm.71BE67C0FB70406C9C1ACA76E784EE3D.edm" localSheetId="3" hidden="1">#REF!</definedName>
    <definedName name="_bdm.72594686ED4F4D579A92964F492541B2.edm" localSheetId="4" hidden="1">#REF!</definedName>
    <definedName name="_bdm.72594686ED4F4D579A92964F492541B2.edm" localSheetId="17" hidden="1">#REF!</definedName>
    <definedName name="_bdm.72594686ED4F4D579A92964F492541B2.edm" localSheetId="18" hidden="1">#REF!</definedName>
    <definedName name="_bdm.72594686ED4F4D579A92964F492541B2.edm" localSheetId="16" hidden="1">#REF!</definedName>
    <definedName name="_bdm.72594686ED4F4D579A92964F492541B2.edm" localSheetId="1" hidden="1">#REF!</definedName>
    <definedName name="_bdm.72594686ED4F4D579A92964F492541B2.edm" localSheetId="3" hidden="1">#REF!</definedName>
    <definedName name="_bdm.7286EDE3D66548B682966CE804E6B0E3.edm" localSheetId="4" hidden="1">#REF!</definedName>
    <definedName name="_bdm.7286EDE3D66548B682966CE804E6B0E3.edm" localSheetId="17" hidden="1">#REF!</definedName>
    <definedName name="_bdm.7286EDE3D66548B682966CE804E6B0E3.edm" localSheetId="18" hidden="1">#REF!</definedName>
    <definedName name="_bdm.7286EDE3D66548B682966CE804E6B0E3.edm" localSheetId="16" hidden="1">#REF!</definedName>
    <definedName name="_bdm.7286EDE3D66548B682966CE804E6B0E3.edm" localSheetId="1" hidden="1">#REF!</definedName>
    <definedName name="_bdm.7286EDE3D66548B682966CE804E6B0E3.edm" localSheetId="3" hidden="1">#REF!</definedName>
    <definedName name="_bdm.7293F612B49F47D586B95983F8660722.edm" localSheetId="4" hidden="1">#REF!</definedName>
    <definedName name="_bdm.7293F612B49F47D586B95983F8660722.edm" localSheetId="17" hidden="1">#REF!</definedName>
    <definedName name="_bdm.7293F612B49F47D586B95983F8660722.edm" localSheetId="18" hidden="1">#REF!</definedName>
    <definedName name="_bdm.7293F612B49F47D586B95983F8660722.edm" localSheetId="16" hidden="1">#REF!</definedName>
    <definedName name="_bdm.7293F612B49F47D586B95983F8660722.edm" localSheetId="1" hidden="1">#REF!</definedName>
    <definedName name="_bdm.7293F612B49F47D586B95983F8660722.edm" localSheetId="3" hidden="1">#REF!</definedName>
    <definedName name="_bdm.72D229698A304BB68F82F1576BFDF314.edm" localSheetId="4" hidden="1">#REF!</definedName>
    <definedName name="_bdm.72D229698A304BB68F82F1576BFDF314.edm" localSheetId="17" hidden="1">#REF!</definedName>
    <definedName name="_bdm.72D229698A304BB68F82F1576BFDF314.edm" localSheetId="18" hidden="1">#REF!</definedName>
    <definedName name="_bdm.72D229698A304BB68F82F1576BFDF314.edm" localSheetId="16" hidden="1">#REF!</definedName>
    <definedName name="_bdm.72D229698A304BB68F82F1576BFDF314.edm" localSheetId="1" hidden="1">#REF!</definedName>
    <definedName name="_bdm.72D229698A304BB68F82F1576BFDF314.edm" localSheetId="3" hidden="1">#REF!</definedName>
    <definedName name="_bdm.72EF6B135E174A1D9984CDC086BC4647.edm" localSheetId="4" hidden="1">#REF!</definedName>
    <definedName name="_bdm.72EF6B135E174A1D9984CDC086BC4647.edm" localSheetId="17" hidden="1">#REF!</definedName>
    <definedName name="_bdm.72EF6B135E174A1D9984CDC086BC4647.edm" localSheetId="18" hidden="1">#REF!</definedName>
    <definedName name="_bdm.72EF6B135E174A1D9984CDC086BC4647.edm" localSheetId="16" hidden="1">#REF!</definedName>
    <definedName name="_bdm.72EF6B135E174A1D9984CDC086BC4647.edm" localSheetId="1" hidden="1">#REF!</definedName>
    <definedName name="_bdm.72EF6B135E174A1D9984CDC086BC4647.edm" localSheetId="3" hidden="1">#REF!</definedName>
    <definedName name="_bdm.7329EAB9F7CA4108BEF956CB8E56A13E.edm" localSheetId="4" hidden="1">#REF!</definedName>
    <definedName name="_bdm.7329EAB9F7CA4108BEF956CB8E56A13E.edm" localSheetId="17" hidden="1">#REF!</definedName>
    <definedName name="_bdm.7329EAB9F7CA4108BEF956CB8E56A13E.edm" localSheetId="18" hidden="1">#REF!</definedName>
    <definedName name="_bdm.7329EAB9F7CA4108BEF956CB8E56A13E.edm" localSheetId="16" hidden="1">#REF!</definedName>
    <definedName name="_bdm.7329EAB9F7CA4108BEF956CB8E56A13E.edm" localSheetId="1" hidden="1">#REF!</definedName>
    <definedName name="_bdm.7329EAB9F7CA4108BEF956CB8E56A13E.edm" localSheetId="3" hidden="1">#REF!</definedName>
    <definedName name="_bdm.74102037F87F407B8BAE13B90EBCED6A.edm" localSheetId="4" hidden="1">#REF!</definedName>
    <definedName name="_bdm.74102037F87F407B8BAE13B90EBCED6A.edm" localSheetId="17" hidden="1">#REF!</definedName>
    <definedName name="_bdm.74102037F87F407B8BAE13B90EBCED6A.edm" localSheetId="18" hidden="1">#REF!</definedName>
    <definedName name="_bdm.74102037F87F407B8BAE13B90EBCED6A.edm" localSheetId="16" hidden="1">#REF!</definedName>
    <definedName name="_bdm.74102037F87F407B8BAE13B90EBCED6A.edm" localSheetId="1" hidden="1">#REF!</definedName>
    <definedName name="_bdm.74102037F87F407B8BAE13B90EBCED6A.edm" localSheetId="3" hidden="1">#REF!</definedName>
    <definedName name="_bdm.746DC2CFFE204DDBADF3158BBD3A80E6.edm" localSheetId="4" hidden="1">#REF!</definedName>
    <definedName name="_bdm.746DC2CFFE204DDBADF3158BBD3A80E6.edm" localSheetId="17" hidden="1">#REF!</definedName>
    <definedName name="_bdm.746DC2CFFE204DDBADF3158BBD3A80E6.edm" localSheetId="18" hidden="1">#REF!</definedName>
    <definedName name="_bdm.746DC2CFFE204DDBADF3158BBD3A80E6.edm" localSheetId="16" hidden="1">#REF!</definedName>
    <definedName name="_bdm.746DC2CFFE204DDBADF3158BBD3A80E6.edm" localSheetId="1" hidden="1">#REF!</definedName>
    <definedName name="_bdm.746DC2CFFE204DDBADF3158BBD3A80E6.edm" localSheetId="3" hidden="1">#REF!</definedName>
    <definedName name="_bdm.74715EBC8B7A4249970CF34304662625.edm" localSheetId="4" hidden="1">#REF!</definedName>
    <definedName name="_bdm.74715EBC8B7A4249970CF34304662625.edm" localSheetId="17" hidden="1">#REF!</definedName>
    <definedName name="_bdm.74715EBC8B7A4249970CF34304662625.edm" localSheetId="18" hidden="1">#REF!</definedName>
    <definedName name="_bdm.74715EBC8B7A4249970CF34304662625.edm" localSheetId="16" hidden="1">#REF!</definedName>
    <definedName name="_bdm.74715EBC8B7A4249970CF34304662625.edm" localSheetId="1" hidden="1">#REF!</definedName>
    <definedName name="_bdm.74715EBC8B7A4249970CF34304662625.edm" localSheetId="3" hidden="1">#REF!</definedName>
    <definedName name="_bdm.74B6A3FE301748AB83C062522958FDBE.edm" localSheetId="4" hidden="1">#REF!</definedName>
    <definedName name="_bdm.74B6A3FE301748AB83C062522958FDBE.edm" localSheetId="17" hidden="1">#REF!</definedName>
    <definedName name="_bdm.74B6A3FE301748AB83C062522958FDBE.edm" localSheetId="18" hidden="1">#REF!</definedName>
    <definedName name="_bdm.74B6A3FE301748AB83C062522958FDBE.edm" localSheetId="16" hidden="1">#REF!</definedName>
    <definedName name="_bdm.74B6A3FE301748AB83C062522958FDBE.edm" localSheetId="1" hidden="1">#REF!</definedName>
    <definedName name="_bdm.74B6A3FE301748AB83C062522958FDBE.edm" localSheetId="3" hidden="1">#REF!</definedName>
    <definedName name="_bdm.75844492F3E54CDFBB75CB53D077D2F5.edm" localSheetId="4" hidden="1">#REF!</definedName>
    <definedName name="_bdm.75844492F3E54CDFBB75CB53D077D2F5.edm" localSheetId="17" hidden="1">#REF!</definedName>
    <definedName name="_bdm.75844492F3E54CDFBB75CB53D077D2F5.edm" localSheetId="18" hidden="1">#REF!</definedName>
    <definedName name="_bdm.75844492F3E54CDFBB75CB53D077D2F5.edm" localSheetId="16" hidden="1">#REF!</definedName>
    <definedName name="_bdm.75844492F3E54CDFBB75CB53D077D2F5.edm" localSheetId="1" hidden="1">#REF!</definedName>
    <definedName name="_bdm.75844492F3E54CDFBB75CB53D077D2F5.edm" localSheetId="3" hidden="1">#REF!</definedName>
    <definedName name="_bdm.7591DD0F0B8F4BA0ACBCAA16A9783851.edm" localSheetId="4" hidden="1">#REF!</definedName>
    <definedName name="_bdm.7591DD0F0B8F4BA0ACBCAA16A9783851.edm" localSheetId="17" hidden="1">#REF!</definedName>
    <definedName name="_bdm.7591DD0F0B8F4BA0ACBCAA16A9783851.edm" localSheetId="18" hidden="1">#REF!</definedName>
    <definedName name="_bdm.7591DD0F0B8F4BA0ACBCAA16A9783851.edm" localSheetId="16" hidden="1">#REF!</definedName>
    <definedName name="_bdm.7591DD0F0B8F4BA0ACBCAA16A9783851.edm" localSheetId="1" hidden="1">#REF!</definedName>
    <definedName name="_bdm.7591DD0F0B8F4BA0ACBCAA16A9783851.edm" localSheetId="3" hidden="1">#REF!</definedName>
    <definedName name="_bdm.7614D2C96A6744618E086FE05D3A1E0D.edm" localSheetId="4" hidden="1">#REF!</definedName>
    <definedName name="_bdm.7614D2C96A6744618E086FE05D3A1E0D.edm" localSheetId="17" hidden="1">#REF!</definedName>
    <definedName name="_bdm.7614D2C96A6744618E086FE05D3A1E0D.edm" localSheetId="18" hidden="1">#REF!</definedName>
    <definedName name="_bdm.7614D2C96A6744618E086FE05D3A1E0D.edm" localSheetId="16" hidden="1">#REF!</definedName>
    <definedName name="_bdm.7614D2C96A6744618E086FE05D3A1E0D.edm" localSheetId="1" hidden="1">#REF!</definedName>
    <definedName name="_bdm.7614D2C96A6744618E086FE05D3A1E0D.edm" localSheetId="3" hidden="1">#REF!</definedName>
    <definedName name="_bdm.7658B687C98E40B08165490D2738AE44.edm" localSheetId="4" hidden="1">#REF!</definedName>
    <definedName name="_bdm.7658B687C98E40B08165490D2738AE44.edm" localSheetId="17" hidden="1">#REF!</definedName>
    <definedName name="_bdm.7658B687C98E40B08165490D2738AE44.edm" localSheetId="18" hidden="1">#REF!</definedName>
    <definedName name="_bdm.7658B687C98E40B08165490D2738AE44.edm" localSheetId="16" hidden="1">#REF!</definedName>
    <definedName name="_bdm.7658B687C98E40B08165490D2738AE44.edm" localSheetId="1" hidden="1">#REF!</definedName>
    <definedName name="_bdm.7658B687C98E40B08165490D2738AE44.edm" localSheetId="3" hidden="1">#REF!</definedName>
    <definedName name="_bdm.766934EFE2894139B3F8EDC7418A6D5D.edm" localSheetId="4" hidden="1">#REF!</definedName>
    <definedName name="_bdm.766934EFE2894139B3F8EDC7418A6D5D.edm" localSheetId="17" hidden="1">#REF!</definedName>
    <definedName name="_bdm.766934EFE2894139B3F8EDC7418A6D5D.edm" localSheetId="18" hidden="1">#REF!</definedName>
    <definedName name="_bdm.766934EFE2894139B3F8EDC7418A6D5D.edm" localSheetId="16" hidden="1">#REF!</definedName>
    <definedName name="_bdm.766934EFE2894139B3F8EDC7418A6D5D.edm" localSheetId="1" hidden="1">#REF!</definedName>
    <definedName name="_bdm.766934EFE2894139B3F8EDC7418A6D5D.edm" localSheetId="3" hidden="1">#REF!</definedName>
    <definedName name="_bdm.7704A4AE3DED4011B4B4E767DF6EB8B0.edm" localSheetId="4" hidden="1">#REF!</definedName>
    <definedName name="_bdm.7704A4AE3DED4011B4B4E767DF6EB8B0.edm" localSheetId="17" hidden="1">#REF!</definedName>
    <definedName name="_bdm.7704A4AE3DED4011B4B4E767DF6EB8B0.edm" localSheetId="18" hidden="1">#REF!</definedName>
    <definedName name="_bdm.7704A4AE3DED4011B4B4E767DF6EB8B0.edm" localSheetId="16" hidden="1">#REF!</definedName>
    <definedName name="_bdm.7704A4AE3DED4011B4B4E767DF6EB8B0.edm" localSheetId="1" hidden="1">#REF!</definedName>
    <definedName name="_bdm.7704A4AE3DED4011B4B4E767DF6EB8B0.edm" localSheetId="3" hidden="1">#REF!</definedName>
    <definedName name="_bdm.77286037AEFD44EF8BB95478C82DF589.edm" localSheetId="4" hidden="1">#REF!</definedName>
    <definedName name="_bdm.77286037AEFD44EF8BB95478C82DF589.edm" localSheetId="17" hidden="1">#REF!</definedName>
    <definedName name="_bdm.77286037AEFD44EF8BB95478C82DF589.edm" localSheetId="18" hidden="1">#REF!</definedName>
    <definedName name="_bdm.77286037AEFD44EF8BB95478C82DF589.edm" localSheetId="16" hidden="1">#REF!</definedName>
    <definedName name="_bdm.77286037AEFD44EF8BB95478C82DF589.edm" localSheetId="1" hidden="1">#REF!</definedName>
    <definedName name="_bdm.77286037AEFD44EF8BB95478C82DF589.edm" localSheetId="3" hidden="1">#REF!</definedName>
    <definedName name="_bdm.774F8ACC48554BEA9D0F93A5E5F21F2F.edm" localSheetId="4" hidden="1">#REF!</definedName>
    <definedName name="_bdm.774F8ACC48554BEA9D0F93A5E5F21F2F.edm" localSheetId="17" hidden="1">#REF!</definedName>
    <definedName name="_bdm.774F8ACC48554BEA9D0F93A5E5F21F2F.edm" localSheetId="18" hidden="1">#REF!</definedName>
    <definedName name="_bdm.774F8ACC48554BEA9D0F93A5E5F21F2F.edm" localSheetId="16" hidden="1">#REF!</definedName>
    <definedName name="_bdm.774F8ACC48554BEA9D0F93A5E5F21F2F.edm" localSheetId="1" hidden="1">#REF!</definedName>
    <definedName name="_bdm.774F8ACC48554BEA9D0F93A5E5F21F2F.edm" localSheetId="3" hidden="1">#REF!</definedName>
    <definedName name="_bdm.795EFC9DD9F5485E9D2D806B51ED15F7.edm" localSheetId="4" hidden="1">#REF!</definedName>
    <definedName name="_bdm.795EFC9DD9F5485E9D2D806B51ED15F7.edm" localSheetId="17" hidden="1">#REF!</definedName>
    <definedName name="_bdm.795EFC9DD9F5485E9D2D806B51ED15F7.edm" localSheetId="18" hidden="1">#REF!</definedName>
    <definedName name="_bdm.795EFC9DD9F5485E9D2D806B51ED15F7.edm" localSheetId="16" hidden="1">#REF!</definedName>
    <definedName name="_bdm.795EFC9DD9F5485E9D2D806B51ED15F7.edm" localSheetId="1" hidden="1">#REF!</definedName>
    <definedName name="_bdm.795EFC9DD9F5485E9D2D806B51ED15F7.edm" localSheetId="3" hidden="1">#REF!</definedName>
    <definedName name="_bdm.7967F7D296354D4885EE904CEDBEB718.edm" localSheetId="4" hidden="1">#REF!</definedName>
    <definedName name="_bdm.7967F7D296354D4885EE904CEDBEB718.edm" localSheetId="17" hidden="1">#REF!</definedName>
    <definedName name="_bdm.7967F7D296354D4885EE904CEDBEB718.edm" localSheetId="18" hidden="1">#REF!</definedName>
    <definedName name="_bdm.7967F7D296354D4885EE904CEDBEB718.edm" localSheetId="16" hidden="1">#REF!</definedName>
    <definedName name="_bdm.7967F7D296354D4885EE904CEDBEB718.edm" localSheetId="1" hidden="1">#REF!</definedName>
    <definedName name="_bdm.7967F7D296354D4885EE904CEDBEB718.edm" localSheetId="3" hidden="1">#REF!</definedName>
    <definedName name="_bdm.79A1585496354733B25FBF9E4A0692FF.edm" localSheetId="4" hidden="1">#REF!</definedName>
    <definedName name="_bdm.79A1585496354733B25FBF9E4A0692FF.edm" localSheetId="17" hidden="1">#REF!</definedName>
    <definedName name="_bdm.79A1585496354733B25FBF9E4A0692FF.edm" localSheetId="18" hidden="1">#REF!</definedName>
    <definedName name="_bdm.79A1585496354733B25FBF9E4A0692FF.edm" localSheetId="16" hidden="1">#REF!</definedName>
    <definedName name="_bdm.79A1585496354733B25FBF9E4A0692FF.edm" localSheetId="1" hidden="1">#REF!</definedName>
    <definedName name="_bdm.79A1585496354733B25FBF9E4A0692FF.edm" localSheetId="3" hidden="1">#REF!</definedName>
    <definedName name="_bdm.79ED2D19C0A5482FBF376196D3268C7A.edm" localSheetId="4" hidden="1">#REF!</definedName>
    <definedName name="_bdm.79ED2D19C0A5482FBF376196D3268C7A.edm" localSheetId="17" hidden="1">#REF!</definedName>
    <definedName name="_bdm.79ED2D19C0A5482FBF376196D3268C7A.edm" localSheetId="18" hidden="1">#REF!</definedName>
    <definedName name="_bdm.79ED2D19C0A5482FBF376196D3268C7A.edm" localSheetId="16" hidden="1">#REF!</definedName>
    <definedName name="_bdm.79ED2D19C0A5482FBF376196D3268C7A.edm" localSheetId="1" hidden="1">#REF!</definedName>
    <definedName name="_bdm.79ED2D19C0A5482FBF376196D3268C7A.edm" localSheetId="3" hidden="1">#REF!</definedName>
    <definedName name="_bdm.7A106D0C5C2248189922B088FD21A004.edm" localSheetId="4" hidden="1">#REF!</definedName>
    <definedName name="_bdm.7A106D0C5C2248189922B088FD21A004.edm" localSheetId="17" hidden="1">#REF!</definedName>
    <definedName name="_bdm.7A106D0C5C2248189922B088FD21A004.edm" localSheetId="18" hidden="1">#REF!</definedName>
    <definedName name="_bdm.7A106D0C5C2248189922B088FD21A004.edm" localSheetId="16" hidden="1">#REF!</definedName>
    <definedName name="_bdm.7A106D0C5C2248189922B088FD21A004.edm" localSheetId="1" hidden="1">#REF!</definedName>
    <definedName name="_bdm.7A106D0C5C2248189922B088FD21A004.edm" localSheetId="3" hidden="1">#REF!</definedName>
    <definedName name="_bdm.7A8679D089134ABB958D2A7D52829E05.edm" localSheetId="4" hidden="1">#REF!</definedName>
    <definedName name="_bdm.7A8679D089134ABB958D2A7D52829E05.edm" localSheetId="17" hidden="1">#REF!</definedName>
    <definedName name="_bdm.7A8679D089134ABB958D2A7D52829E05.edm" localSheetId="18" hidden="1">#REF!</definedName>
    <definedName name="_bdm.7A8679D089134ABB958D2A7D52829E05.edm" localSheetId="16" hidden="1">#REF!</definedName>
    <definedName name="_bdm.7A8679D089134ABB958D2A7D52829E05.edm" localSheetId="1" hidden="1">#REF!</definedName>
    <definedName name="_bdm.7A8679D089134ABB958D2A7D52829E05.edm" localSheetId="3" hidden="1">#REF!</definedName>
    <definedName name="_bdm.7A9D4563F668426289F66D3C07C8447D.edm" localSheetId="4" hidden="1">#REF!</definedName>
    <definedName name="_bdm.7A9D4563F668426289F66D3C07C8447D.edm" localSheetId="17" hidden="1">#REF!</definedName>
    <definedName name="_bdm.7A9D4563F668426289F66D3C07C8447D.edm" localSheetId="18" hidden="1">#REF!</definedName>
    <definedName name="_bdm.7A9D4563F668426289F66D3C07C8447D.edm" localSheetId="16" hidden="1">#REF!</definedName>
    <definedName name="_bdm.7A9D4563F668426289F66D3C07C8447D.edm" localSheetId="1" hidden="1">#REF!</definedName>
    <definedName name="_bdm.7A9D4563F668426289F66D3C07C8447D.edm" localSheetId="3" hidden="1">#REF!</definedName>
    <definedName name="_bdm.7B8A5F8447AD4886A9F150E361610DB6.edm" localSheetId="4" hidden="1">#REF!</definedName>
    <definedName name="_bdm.7B8A5F8447AD4886A9F150E361610DB6.edm" localSheetId="17" hidden="1">#REF!</definedName>
    <definedName name="_bdm.7B8A5F8447AD4886A9F150E361610DB6.edm" localSheetId="18" hidden="1">#REF!</definedName>
    <definedName name="_bdm.7B8A5F8447AD4886A9F150E361610DB6.edm" localSheetId="16" hidden="1">#REF!</definedName>
    <definedName name="_bdm.7B8A5F8447AD4886A9F150E361610DB6.edm" localSheetId="1" hidden="1">#REF!</definedName>
    <definedName name="_bdm.7B8A5F8447AD4886A9F150E361610DB6.edm" localSheetId="3" hidden="1">#REF!</definedName>
    <definedName name="_bdm.7C0BDE3DF9394CD18EB40C61823A7A32.edm" localSheetId="4" hidden="1">#REF!</definedName>
    <definedName name="_bdm.7C0BDE3DF9394CD18EB40C61823A7A32.edm" localSheetId="17" hidden="1">#REF!</definedName>
    <definedName name="_bdm.7C0BDE3DF9394CD18EB40C61823A7A32.edm" localSheetId="18" hidden="1">#REF!</definedName>
    <definedName name="_bdm.7C0BDE3DF9394CD18EB40C61823A7A32.edm" localSheetId="16" hidden="1">#REF!</definedName>
    <definedName name="_bdm.7C0BDE3DF9394CD18EB40C61823A7A32.edm" localSheetId="1" hidden="1">#REF!</definedName>
    <definedName name="_bdm.7C0BDE3DF9394CD18EB40C61823A7A32.edm" localSheetId="3" hidden="1">#REF!</definedName>
    <definedName name="_bdm.7C7B7CC1AFE941D19CED89BA7A652231.edm" localSheetId="4" hidden="1">#REF!</definedName>
    <definedName name="_bdm.7C7B7CC1AFE941D19CED89BA7A652231.edm" localSheetId="17" hidden="1">#REF!</definedName>
    <definedName name="_bdm.7C7B7CC1AFE941D19CED89BA7A652231.edm" localSheetId="18" hidden="1">#REF!</definedName>
    <definedName name="_bdm.7C7B7CC1AFE941D19CED89BA7A652231.edm" localSheetId="16" hidden="1">#REF!</definedName>
    <definedName name="_bdm.7C7B7CC1AFE941D19CED89BA7A652231.edm" localSheetId="1" hidden="1">#REF!</definedName>
    <definedName name="_bdm.7C7B7CC1AFE941D19CED89BA7A652231.edm" localSheetId="3" hidden="1">#REF!</definedName>
    <definedName name="_bdm.7CC6851F3E4D46ABBB2E5037B7EA2FEC.edm" localSheetId="4" hidden="1">#REF!</definedName>
    <definedName name="_bdm.7CC6851F3E4D46ABBB2E5037B7EA2FEC.edm" localSheetId="17" hidden="1">#REF!</definedName>
    <definedName name="_bdm.7CC6851F3E4D46ABBB2E5037B7EA2FEC.edm" localSheetId="18" hidden="1">#REF!</definedName>
    <definedName name="_bdm.7CC6851F3E4D46ABBB2E5037B7EA2FEC.edm" localSheetId="16" hidden="1">#REF!</definedName>
    <definedName name="_bdm.7CC6851F3E4D46ABBB2E5037B7EA2FEC.edm" localSheetId="1" hidden="1">#REF!</definedName>
    <definedName name="_bdm.7CC6851F3E4D46ABBB2E5037B7EA2FEC.edm" localSheetId="3" hidden="1">#REF!</definedName>
    <definedName name="_bdm.7D67669FCFC747BCB4D946118FBA9A64.edm" localSheetId="4" hidden="1">#REF!</definedName>
    <definedName name="_bdm.7D67669FCFC747BCB4D946118FBA9A64.edm" localSheetId="17" hidden="1">#REF!</definedName>
    <definedName name="_bdm.7D67669FCFC747BCB4D946118FBA9A64.edm" localSheetId="18" hidden="1">#REF!</definedName>
    <definedName name="_bdm.7D67669FCFC747BCB4D946118FBA9A64.edm" localSheetId="16" hidden="1">#REF!</definedName>
    <definedName name="_bdm.7D67669FCFC747BCB4D946118FBA9A64.edm" localSheetId="1" hidden="1">#REF!</definedName>
    <definedName name="_bdm.7D67669FCFC747BCB4D946118FBA9A64.edm" localSheetId="3" hidden="1">#REF!</definedName>
    <definedName name="_bdm.7D919C3FC7BB4ACABF1717B381D966E0.edm" localSheetId="4" hidden="1">#REF!</definedName>
    <definedName name="_bdm.7D919C3FC7BB4ACABF1717B381D966E0.edm" localSheetId="17" hidden="1">#REF!</definedName>
    <definedName name="_bdm.7D919C3FC7BB4ACABF1717B381D966E0.edm" localSheetId="18" hidden="1">#REF!</definedName>
    <definedName name="_bdm.7D919C3FC7BB4ACABF1717B381D966E0.edm" localSheetId="16" hidden="1">#REF!</definedName>
    <definedName name="_bdm.7D919C3FC7BB4ACABF1717B381D966E0.edm" localSheetId="1" hidden="1">#REF!</definedName>
    <definedName name="_bdm.7D919C3FC7BB4ACABF1717B381D966E0.edm" localSheetId="3" hidden="1">#REF!</definedName>
    <definedName name="_bdm.7DE62DEBA9A746FAA0ED38FA7AB6340F.edm" localSheetId="4" hidden="1">#REF!</definedName>
    <definedName name="_bdm.7DE62DEBA9A746FAA0ED38FA7AB6340F.edm" localSheetId="17" hidden="1">#REF!</definedName>
    <definedName name="_bdm.7DE62DEBA9A746FAA0ED38FA7AB6340F.edm" localSheetId="18" hidden="1">#REF!</definedName>
    <definedName name="_bdm.7DE62DEBA9A746FAA0ED38FA7AB6340F.edm" localSheetId="16" hidden="1">#REF!</definedName>
    <definedName name="_bdm.7DE62DEBA9A746FAA0ED38FA7AB6340F.edm" localSheetId="1" hidden="1">#REF!</definedName>
    <definedName name="_bdm.7DE62DEBA9A746FAA0ED38FA7AB6340F.edm" localSheetId="3" hidden="1">#REF!</definedName>
    <definedName name="_bdm.7E32FDA467DE430DAD2C58D8DE9D4F4E.edm" localSheetId="4" hidden="1">#REF!</definedName>
    <definedName name="_bdm.7E32FDA467DE430DAD2C58D8DE9D4F4E.edm" localSheetId="17" hidden="1">#REF!</definedName>
    <definedName name="_bdm.7E32FDA467DE430DAD2C58D8DE9D4F4E.edm" localSheetId="18" hidden="1">#REF!</definedName>
    <definedName name="_bdm.7E32FDA467DE430DAD2C58D8DE9D4F4E.edm" localSheetId="16" hidden="1">#REF!</definedName>
    <definedName name="_bdm.7E32FDA467DE430DAD2C58D8DE9D4F4E.edm" localSheetId="1" hidden="1">#REF!</definedName>
    <definedName name="_bdm.7E32FDA467DE430DAD2C58D8DE9D4F4E.edm" localSheetId="3" hidden="1">#REF!</definedName>
    <definedName name="_bdm.7E67FB12DFF34F1A81AA4F01728C009A.edm" localSheetId="4" hidden="1">#REF!</definedName>
    <definedName name="_bdm.7E67FB12DFF34F1A81AA4F01728C009A.edm" localSheetId="17" hidden="1">#REF!</definedName>
    <definedName name="_bdm.7E67FB12DFF34F1A81AA4F01728C009A.edm" localSheetId="18" hidden="1">#REF!</definedName>
    <definedName name="_bdm.7E67FB12DFF34F1A81AA4F01728C009A.edm" localSheetId="16" hidden="1">#REF!</definedName>
    <definedName name="_bdm.7E67FB12DFF34F1A81AA4F01728C009A.edm" localSheetId="1" hidden="1">#REF!</definedName>
    <definedName name="_bdm.7E67FB12DFF34F1A81AA4F01728C009A.edm" localSheetId="3" hidden="1">#REF!</definedName>
    <definedName name="_bdm.7ED35C7033184957A366E30FB47CA167.edm" localSheetId="4" hidden="1">#REF!</definedName>
    <definedName name="_bdm.7ED35C7033184957A366E30FB47CA167.edm" localSheetId="17" hidden="1">#REF!</definedName>
    <definedName name="_bdm.7ED35C7033184957A366E30FB47CA167.edm" localSheetId="18" hidden="1">#REF!</definedName>
    <definedName name="_bdm.7ED35C7033184957A366E30FB47CA167.edm" localSheetId="16" hidden="1">#REF!</definedName>
    <definedName name="_bdm.7ED35C7033184957A366E30FB47CA167.edm" localSheetId="1" hidden="1">#REF!</definedName>
    <definedName name="_bdm.7ED35C7033184957A366E30FB47CA167.edm" localSheetId="3" hidden="1">#REF!</definedName>
    <definedName name="_bdm.7EDE925694014F239FD2A7C1B5DF7A65.edm" localSheetId="4" hidden="1">#REF!</definedName>
    <definedName name="_bdm.7EDE925694014F239FD2A7C1B5DF7A65.edm" localSheetId="17" hidden="1">#REF!</definedName>
    <definedName name="_bdm.7EDE925694014F239FD2A7C1B5DF7A65.edm" localSheetId="18" hidden="1">#REF!</definedName>
    <definedName name="_bdm.7EDE925694014F239FD2A7C1B5DF7A65.edm" localSheetId="16" hidden="1">#REF!</definedName>
    <definedName name="_bdm.7EDE925694014F239FD2A7C1B5DF7A65.edm" localSheetId="1" hidden="1">#REF!</definedName>
    <definedName name="_bdm.7EDE925694014F239FD2A7C1B5DF7A65.edm" localSheetId="3" hidden="1">#REF!</definedName>
    <definedName name="_bdm.7EF941C7D6C34EEAACDA1F4A47F7AC99.edm" localSheetId="4" hidden="1">#REF!</definedName>
    <definedName name="_bdm.7EF941C7D6C34EEAACDA1F4A47F7AC99.edm" localSheetId="17" hidden="1">#REF!</definedName>
    <definedName name="_bdm.7EF941C7D6C34EEAACDA1F4A47F7AC99.edm" localSheetId="18" hidden="1">#REF!</definedName>
    <definedName name="_bdm.7EF941C7D6C34EEAACDA1F4A47F7AC99.edm" localSheetId="16" hidden="1">#REF!</definedName>
    <definedName name="_bdm.7EF941C7D6C34EEAACDA1F4A47F7AC99.edm" localSheetId="1" hidden="1">#REF!</definedName>
    <definedName name="_bdm.7EF941C7D6C34EEAACDA1F4A47F7AC99.edm" localSheetId="3" hidden="1">#REF!</definedName>
    <definedName name="_bdm.7F4BCE910FB14946BE4EAF2358245191.edm" localSheetId="4" hidden="1">#REF!</definedName>
    <definedName name="_bdm.7F4BCE910FB14946BE4EAF2358245191.edm" localSheetId="17" hidden="1">#REF!</definedName>
    <definedName name="_bdm.7F4BCE910FB14946BE4EAF2358245191.edm" localSheetId="18" hidden="1">#REF!</definedName>
    <definedName name="_bdm.7F4BCE910FB14946BE4EAF2358245191.edm" localSheetId="16" hidden="1">#REF!</definedName>
    <definedName name="_bdm.7F4BCE910FB14946BE4EAF2358245191.edm" localSheetId="1" hidden="1">#REF!</definedName>
    <definedName name="_bdm.7F4BCE910FB14946BE4EAF2358245191.edm" localSheetId="3" hidden="1">#REF!</definedName>
    <definedName name="_bdm.7F8D14D2FC21473C9C142990668246BA.edm" localSheetId="4" hidden="1">#REF!</definedName>
    <definedName name="_bdm.7F8D14D2FC21473C9C142990668246BA.edm" localSheetId="17" hidden="1">#REF!</definedName>
    <definedName name="_bdm.7F8D14D2FC21473C9C142990668246BA.edm" localSheetId="18" hidden="1">#REF!</definedName>
    <definedName name="_bdm.7F8D14D2FC21473C9C142990668246BA.edm" localSheetId="16" hidden="1">#REF!</definedName>
    <definedName name="_bdm.7F8D14D2FC21473C9C142990668246BA.edm" localSheetId="1" hidden="1">#REF!</definedName>
    <definedName name="_bdm.7F8D14D2FC21473C9C142990668246BA.edm" localSheetId="3" hidden="1">#REF!</definedName>
    <definedName name="_bdm.7FA500357F1545D1820A97CC018E7FF4.edm" localSheetId="4" hidden="1">#REF!</definedName>
    <definedName name="_bdm.7FA500357F1545D1820A97CC018E7FF4.edm" localSheetId="17" hidden="1">#REF!</definedName>
    <definedName name="_bdm.7FA500357F1545D1820A97CC018E7FF4.edm" localSheetId="18" hidden="1">#REF!</definedName>
    <definedName name="_bdm.7FA500357F1545D1820A97CC018E7FF4.edm" localSheetId="16" hidden="1">#REF!</definedName>
    <definedName name="_bdm.7FA500357F1545D1820A97CC018E7FF4.edm" localSheetId="1" hidden="1">#REF!</definedName>
    <definedName name="_bdm.7FA500357F1545D1820A97CC018E7FF4.edm" localSheetId="3" hidden="1">#REF!</definedName>
    <definedName name="_bdm.802E4D0790314414A29A67EC290289F7.edm" localSheetId="4" hidden="1">#REF!</definedName>
    <definedName name="_bdm.802E4D0790314414A29A67EC290289F7.edm" localSheetId="17" hidden="1">#REF!</definedName>
    <definedName name="_bdm.802E4D0790314414A29A67EC290289F7.edm" localSheetId="18" hidden="1">#REF!</definedName>
    <definedName name="_bdm.802E4D0790314414A29A67EC290289F7.edm" localSheetId="16" hidden="1">#REF!</definedName>
    <definedName name="_bdm.802E4D0790314414A29A67EC290289F7.edm" localSheetId="1" hidden="1">#REF!</definedName>
    <definedName name="_bdm.802E4D0790314414A29A67EC290289F7.edm" localSheetId="3" hidden="1">#REF!</definedName>
    <definedName name="_bdm.8056219BD23C42D68519224F3C20CBF4.edm" localSheetId="4" hidden="1">#REF!</definedName>
    <definedName name="_bdm.8056219BD23C42D68519224F3C20CBF4.edm" localSheetId="17" hidden="1">#REF!</definedName>
    <definedName name="_bdm.8056219BD23C42D68519224F3C20CBF4.edm" localSheetId="18" hidden="1">#REF!</definedName>
    <definedName name="_bdm.8056219BD23C42D68519224F3C20CBF4.edm" localSheetId="16" hidden="1">#REF!</definedName>
    <definedName name="_bdm.8056219BD23C42D68519224F3C20CBF4.edm" localSheetId="1" hidden="1">#REF!</definedName>
    <definedName name="_bdm.8056219BD23C42D68519224F3C20CBF4.edm" localSheetId="3" hidden="1">#REF!</definedName>
    <definedName name="_bdm.805B30D5DF8F4B099733E41AC380A0E2.edm" localSheetId="4" hidden="1">#REF!</definedName>
    <definedName name="_bdm.805B30D5DF8F4B099733E41AC380A0E2.edm" localSheetId="17" hidden="1">#REF!</definedName>
    <definedName name="_bdm.805B30D5DF8F4B099733E41AC380A0E2.edm" localSheetId="18" hidden="1">#REF!</definedName>
    <definedName name="_bdm.805B30D5DF8F4B099733E41AC380A0E2.edm" localSheetId="16" hidden="1">#REF!</definedName>
    <definedName name="_bdm.805B30D5DF8F4B099733E41AC380A0E2.edm" localSheetId="1" hidden="1">#REF!</definedName>
    <definedName name="_bdm.805B30D5DF8F4B099733E41AC380A0E2.edm" localSheetId="3" hidden="1">#REF!</definedName>
    <definedName name="_bdm.80A113C4375340D6AE4409901462B711.edm" localSheetId="4" hidden="1">#REF!</definedName>
    <definedName name="_bdm.80A113C4375340D6AE4409901462B711.edm" localSheetId="17" hidden="1">#REF!</definedName>
    <definedName name="_bdm.80A113C4375340D6AE4409901462B711.edm" localSheetId="18" hidden="1">#REF!</definedName>
    <definedName name="_bdm.80A113C4375340D6AE4409901462B711.edm" localSheetId="16" hidden="1">#REF!</definedName>
    <definedName name="_bdm.80A113C4375340D6AE4409901462B711.edm" localSheetId="1" hidden="1">#REF!</definedName>
    <definedName name="_bdm.80A113C4375340D6AE4409901462B711.edm" localSheetId="3" hidden="1">#REF!</definedName>
    <definedName name="_bdm.80B7D448E73C4BC98F0FE0AE64496364.edm" localSheetId="4" hidden="1">#REF!</definedName>
    <definedName name="_bdm.80B7D448E73C4BC98F0FE0AE64496364.edm" localSheetId="17" hidden="1">#REF!</definedName>
    <definedName name="_bdm.80B7D448E73C4BC98F0FE0AE64496364.edm" localSheetId="18" hidden="1">#REF!</definedName>
    <definedName name="_bdm.80B7D448E73C4BC98F0FE0AE64496364.edm" localSheetId="16" hidden="1">#REF!</definedName>
    <definedName name="_bdm.80B7D448E73C4BC98F0FE0AE64496364.edm" localSheetId="1" hidden="1">#REF!</definedName>
    <definedName name="_bdm.80B7D448E73C4BC98F0FE0AE64496364.edm" localSheetId="3" hidden="1">#REF!</definedName>
    <definedName name="_bdm.80F2340E4DB446609DBD7764B7BB247D.edm" localSheetId="4" hidden="1">#REF!</definedName>
    <definedName name="_bdm.80F2340E4DB446609DBD7764B7BB247D.edm" localSheetId="17" hidden="1">#REF!</definedName>
    <definedName name="_bdm.80F2340E4DB446609DBD7764B7BB247D.edm" localSheetId="18" hidden="1">#REF!</definedName>
    <definedName name="_bdm.80F2340E4DB446609DBD7764B7BB247D.edm" localSheetId="16" hidden="1">#REF!</definedName>
    <definedName name="_bdm.80F2340E4DB446609DBD7764B7BB247D.edm" localSheetId="1" hidden="1">#REF!</definedName>
    <definedName name="_bdm.80F2340E4DB446609DBD7764B7BB247D.edm" localSheetId="3" hidden="1">#REF!</definedName>
    <definedName name="_bdm.80FAA15663B34E7DA2330033C20B09BA.edm" localSheetId="4" hidden="1">#REF!</definedName>
    <definedName name="_bdm.80FAA15663B34E7DA2330033C20B09BA.edm" localSheetId="17" hidden="1">#REF!</definedName>
    <definedName name="_bdm.80FAA15663B34E7DA2330033C20B09BA.edm" localSheetId="18" hidden="1">#REF!</definedName>
    <definedName name="_bdm.80FAA15663B34E7DA2330033C20B09BA.edm" localSheetId="16" hidden="1">#REF!</definedName>
    <definedName name="_bdm.80FAA15663B34E7DA2330033C20B09BA.edm" localSheetId="1" hidden="1">#REF!</definedName>
    <definedName name="_bdm.80FAA15663B34E7DA2330033C20B09BA.edm" localSheetId="3" hidden="1">#REF!</definedName>
    <definedName name="_bdm.8176E02FBE6E405DA959A961B7ECF48D.edm" localSheetId="4" hidden="1">#REF!</definedName>
    <definedName name="_bdm.8176E02FBE6E405DA959A961B7ECF48D.edm" localSheetId="17" hidden="1">#REF!</definedName>
    <definedName name="_bdm.8176E02FBE6E405DA959A961B7ECF48D.edm" localSheetId="18" hidden="1">#REF!</definedName>
    <definedName name="_bdm.8176E02FBE6E405DA959A961B7ECF48D.edm" localSheetId="16" hidden="1">#REF!</definedName>
    <definedName name="_bdm.8176E02FBE6E405DA959A961B7ECF48D.edm" localSheetId="1" hidden="1">#REF!</definedName>
    <definedName name="_bdm.8176E02FBE6E405DA959A961B7ECF48D.edm" localSheetId="3" hidden="1">#REF!</definedName>
    <definedName name="_bdm.81F927196D3D4CEB9D6DF773F6BFF57A.edm" localSheetId="4" hidden="1">#REF!</definedName>
    <definedName name="_bdm.81F927196D3D4CEB9D6DF773F6BFF57A.edm" localSheetId="17" hidden="1">#REF!</definedName>
    <definedName name="_bdm.81F927196D3D4CEB9D6DF773F6BFF57A.edm" localSheetId="18" hidden="1">#REF!</definedName>
    <definedName name="_bdm.81F927196D3D4CEB9D6DF773F6BFF57A.edm" localSheetId="16" hidden="1">#REF!</definedName>
    <definedName name="_bdm.81F927196D3D4CEB9D6DF773F6BFF57A.edm" localSheetId="1" hidden="1">#REF!</definedName>
    <definedName name="_bdm.81F927196D3D4CEB9D6DF773F6BFF57A.edm" localSheetId="3" hidden="1">#REF!</definedName>
    <definedName name="_bdm.8269E2C0423E47EBB2B70E1BFC2DDF19.edm" localSheetId="4" hidden="1">#REF!</definedName>
    <definedName name="_bdm.8269E2C0423E47EBB2B70E1BFC2DDF19.edm" localSheetId="17" hidden="1">#REF!</definedName>
    <definedName name="_bdm.8269E2C0423E47EBB2B70E1BFC2DDF19.edm" localSheetId="18" hidden="1">#REF!</definedName>
    <definedName name="_bdm.8269E2C0423E47EBB2B70E1BFC2DDF19.edm" localSheetId="16" hidden="1">#REF!</definedName>
    <definedName name="_bdm.8269E2C0423E47EBB2B70E1BFC2DDF19.edm" localSheetId="1" hidden="1">#REF!</definedName>
    <definedName name="_bdm.8269E2C0423E47EBB2B70E1BFC2DDF19.edm" localSheetId="3" hidden="1">#REF!</definedName>
    <definedName name="_bdm.82A16854ADA24D62A1C476BAE63B3D98.edm" localSheetId="4" hidden="1">#REF!</definedName>
    <definedName name="_bdm.82A16854ADA24D62A1C476BAE63B3D98.edm" localSheetId="17" hidden="1">#REF!</definedName>
    <definedName name="_bdm.82A16854ADA24D62A1C476BAE63B3D98.edm" localSheetId="18" hidden="1">#REF!</definedName>
    <definedName name="_bdm.82A16854ADA24D62A1C476BAE63B3D98.edm" localSheetId="16" hidden="1">#REF!</definedName>
    <definedName name="_bdm.82A16854ADA24D62A1C476BAE63B3D98.edm" localSheetId="1" hidden="1">#REF!</definedName>
    <definedName name="_bdm.82A16854ADA24D62A1C476BAE63B3D98.edm" localSheetId="3" hidden="1">#REF!</definedName>
    <definedName name="_bdm.82A892CB89214A6BAAFE49C9DB26CF4D.edm" localSheetId="4" hidden="1">#REF!</definedName>
    <definedName name="_bdm.82A892CB89214A6BAAFE49C9DB26CF4D.edm" localSheetId="17" hidden="1">#REF!</definedName>
    <definedName name="_bdm.82A892CB89214A6BAAFE49C9DB26CF4D.edm" localSheetId="18" hidden="1">#REF!</definedName>
    <definedName name="_bdm.82A892CB89214A6BAAFE49C9DB26CF4D.edm" localSheetId="16" hidden="1">#REF!</definedName>
    <definedName name="_bdm.82A892CB89214A6BAAFE49C9DB26CF4D.edm" localSheetId="1" hidden="1">#REF!</definedName>
    <definedName name="_bdm.82A892CB89214A6BAAFE49C9DB26CF4D.edm" localSheetId="3" hidden="1">#REF!</definedName>
    <definedName name="_bdm.831881862EE64CC38F63EA27DE8A056F.edm" localSheetId="4" hidden="1">#REF!</definedName>
    <definedName name="_bdm.831881862EE64CC38F63EA27DE8A056F.edm" localSheetId="17" hidden="1">#REF!</definedName>
    <definedName name="_bdm.831881862EE64CC38F63EA27DE8A056F.edm" localSheetId="18" hidden="1">#REF!</definedName>
    <definedName name="_bdm.831881862EE64CC38F63EA27DE8A056F.edm" localSheetId="16" hidden="1">#REF!</definedName>
    <definedName name="_bdm.831881862EE64CC38F63EA27DE8A056F.edm" localSheetId="1" hidden="1">#REF!</definedName>
    <definedName name="_bdm.831881862EE64CC38F63EA27DE8A056F.edm" localSheetId="3" hidden="1">#REF!</definedName>
    <definedName name="_bdm.832D8488EA0A40BFBDEEAFE91999590B.edm" localSheetId="4" hidden="1">#REF!</definedName>
    <definedName name="_bdm.832D8488EA0A40BFBDEEAFE91999590B.edm" localSheetId="17" hidden="1">#REF!</definedName>
    <definedName name="_bdm.832D8488EA0A40BFBDEEAFE91999590B.edm" localSheetId="18" hidden="1">#REF!</definedName>
    <definedName name="_bdm.832D8488EA0A40BFBDEEAFE91999590B.edm" localSheetId="16" hidden="1">#REF!</definedName>
    <definedName name="_bdm.832D8488EA0A40BFBDEEAFE91999590B.edm" localSheetId="1" hidden="1">#REF!</definedName>
    <definedName name="_bdm.832D8488EA0A40BFBDEEAFE91999590B.edm" localSheetId="3" hidden="1">#REF!</definedName>
    <definedName name="_bdm.839BD940973C407C9A64FF6480A4752E.edm" localSheetId="4" hidden="1">#REF!</definedName>
    <definedName name="_bdm.839BD940973C407C9A64FF6480A4752E.edm" localSheetId="17" hidden="1">#REF!</definedName>
    <definedName name="_bdm.839BD940973C407C9A64FF6480A4752E.edm" localSheetId="18" hidden="1">#REF!</definedName>
    <definedName name="_bdm.839BD940973C407C9A64FF6480A4752E.edm" localSheetId="16" hidden="1">#REF!</definedName>
    <definedName name="_bdm.839BD940973C407C9A64FF6480A4752E.edm" localSheetId="1" hidden="1">#REF!</definedName>
    <definedName name="_bdm.839BD940973C407C9A64FF6480A4752E.edm" localSheetId="3" hidden="1">#REF!</definedName>
    <definedName name="_bdm.83C7489902F9438A8916DA66156E288C.edm" localSheetId="4" hidden="1">#REF!</definedName>
    <definedName name="_bdm.83C7489902F9438A8916DA66156E288C.edm" localSheetId="17" hidden="1">#REF!</definedName>
    <definedName name="_bdm.83C7489902F9438A8916DA66156E288C.edm" localSheetId="18" hidden="1">#REF!</definedName>
    <definedName name="_bdm.83C7489902F9438A8916DA66156E288C.edm" localSheetId="16" hidden="1">#REF!</definedName>
    <definedName name="_bdm.83C7489902F9438A8916DA66156E288C.edm" localSheetId="1" hidden="1">#REF!</definedName>
    <definedName name="_bdm.83C7489902F9438A8916DA66156E288C.edm" localSheetId="3" hidden="1">#REF!</definedName>
    <definedName name="_bdm.83DE6754E3804981A9FAB8BD787BC018.edm" localSheetId="4" hidden="1">#REF!</definedName>
    <definedName name="_bdm.83DE6754E3804981A9FAB8BD787BC018.edm" localSheetId="17" hidden="1">#REF!</definedName>
    <definedName name="_bdm.83DE6754E3804981A9FAB8BD787BC018.edm" localSheetId="18" hidden="1">#REF!</definedName>
    <definedName name="_bdm.83DE6754E3804981A9FAB8BD787BC018.edm" localSheetId="16" hidden="1">#REF!</definedName>
    <definedName name="_bdm.83DE6754E3804981A9FAB8BD787BC018.edm" localSheetId="1" hidden="1">#REF!</definedName>
    <definedName name="_bdm.83DE6754E3804981A9FAB8BD787BC018.edm" localSheetId="3" hidden="1">#REF!</definedName>
    <definedName name="_bdm.841F4C8414CB48F2BF14A2F19740CD24.edm" localSheetId="4" hidden="1">#REF!</definedName>
    <definedName name="_bdm.841F4C8414CB48F2BF14A2F19740CD24.edm" localSheetId="17" hidden="1">#REF!</definedName>
    <definedName name="_bdm.841F4C8414CB48F2BF14A2F19740CD24.edm" localSheetId="18" hidden="1">#REF!</definedName>
    <definedName name="_bdm.841F4C8414CB48F2BF14A2F19740CD24.edm" localSheetId="16" hidden="1">#REF!</definedName>
    <definedName name="_bdm.841F4C8414CB48F2BF14A2F19740CD24.edm" localSheetId="1" hidden="1">#REF!</definedName>
    <definedName name="_bdm.841F4C8414CB48F2BF14A2F19740CD24.edm" localSheetId="3" hidden="1">#REF!</definedName>
    <definedName name="_bdm.84B41B8F4A8E4C7C9FBB99CFCFF41FA5.edm" localSheetId="4" hidden="1">#REF!</definedName>
    <definedName name="_bdm.84B41B8F4A8E4C7C9FBB99CFCFF41FA5.edm" localSheetId="17" hidden="1">#REF!</definedName>
    <definedName name="_bdm.84B41B8F4A8E4C7C9FBB99CFCFF41FA5.edm" localSheetId="18" hidden="1">#REF!</definedName>
    <definedName name="_bdm.84B41B8F4A8E4C7C9FBB99CFCFF41FA5.edm" localSheetId="16" hidden="1">#REF!</definedName>
    <definedName name="_bdm.84B41B8F4A8E4C7C9FBB99CFCFF41FA5.edm" localSheetId="1" hidden="1">#REF!</definedName>
    <definedName name="_bdm.84B41B8F4A8E4C7C9FBB99CFCFF41FA5.edm" localSheetId="3" hidden="1">#REF!</definedName>
    <definedName name="_bdm.8530813CC3ED41F88D6A602E614A6ACC.edm" localSheetId="4" hidden="1">#REF!</definedName>
    <definedName name="_bdm.8530813CC3ED41F88D6A602E614A6ACC.edm" localSheetId="17" hidden="1">#REF!</definedName>
    <definedName name="_bdm.8530813CC3ED41F88D6A602E614A6ACC.edm" localSheetId="18" hidden="1">#REF!</definedName>
    <definedName name="_bdm.8530813CC3ED41F88D6A602E614A6ACC.edm" localSheetId="16" hidden="1">#REF!</definedName>
    <definedName name="_bdm.8530813CC3ED41F88D6A602E614A6ACC.edm" localSheetId="1" hidden="1">#REF!</definedName>
    <definedName name="_bdm.8530813CC3ED41F88D6A602E614A6ACC.edm" localSheetId="3" hidden="1">#REF!</definedName>
    <definedName name="_bdm.855DF8DCA1A8491998B73F02F025D4D8.edm" localSheetId="4" hidden="1">#REF!</definedName>
    <definedName name="_bdm.855DF8DCA1A8491998B73F02F025D4D8.edm" localSheetId="17" hidden="1">#REF!</definedName>
    <definedName name="_bdm.855DF8DCA1A8491998B73F02F025D4D8.edm" localSheetId="18" hidden="1">#REF!</definedName>
    <definedName name="_bdm.855DF8DCA1A8491998B73F02F025D4D8.edm" localSheetId="16" hidden="1">#REF!</definedName>
    <definedName name="_bdm.855DF8DCA1A8491998B73F02F025D4D8.edm" localSheetId="1" hidden="1">#REF!</definedName>
    <definedName name="_bdm.855DF8DCA1A8491998B73F02F025D4D8.edm" localSheetId="3" hidden="1">#REF!</definedName>
    <definedName name="_bdm.86A078386BE1427090C443E430EE8C19.edm" localSheetId="4" hidden="1">#REF!</definedName>
    <definedName name="_bdm.86A078386BE1427090C443E430EE8C19.edm" localSheetId="17" hidden="1">#REF!</definedName>
    <definedName name="_bdm.86A078386BE1427090C443E430EE8C19.edm" localSheetId="18" hidden="1">#REF!</definedName>
    <definedName name="_bdm.86A078386BE1427090C443E430EE8C19.edm" localSheetId="16" hidden="1">#REF!</definedName>
    <definedName name="_bdm.86A078386BE1427090C443E430EE8C19.edm" localSheetId="1" hidden="1">#REF!</definedName>
    <definedName name="_bdm.86A078386BE1427090C443E430EE8C19.edm" localSheetId="3" hidden="1">#REF!</definedName>
    <definedName name="_bdm.873E2AA488154523A4D2393999727F2C.edm" localSheetId="4" hidden="1">#REF!</definedName>
    <definedName name="_bdm.873E2AA488154523A4D2393999727F2C.edm" localSheetId="17" hidden="1">#REF!</definedName>
    <definedName name="_bdm.873E2AA488154523A4D2393999727F2C.edm" localSheetId="18" hidden="1">#REF!</definedName>
    <definedName name="_bdm.873E2AA488154523A4D2393999727F2C.edm" localSheetId="16" hidden="1">#REF!</definedName>
    <definedName name="_bdm.873E2AA488154523A4D2393999727F2C.edm" localSheetId="1" hidden="1">#REF!</definedName>
    <definedName name="_bdm.873E2AA488154523A4D2393999727F2C.edm" localSheetId="3" hidden="1">#REF!</definedName>
    <definedName name="_bdm.88616E4DAD9748DDA7CD44B6429710C8.edm" localSheetId="4" hidden="1">#REF!</definedName>
    <definedName name="_bdm.88616E4DAD9748DDA7CD44B6429710C8.edm" localSheetId="17" hidden="1">#REF!</definedName>
    <definedName name="_bdm.88616E4DAD9748DDA7CD44B6429710C8.edm" localSheetId="18" hidden="1">#REF!</definedName>
    <definedName name="_bdm.88616E4DAD9748DDA7CD44B6429710C8.edm" localSheetId="16" hidden="1">#REF!</definedName>
    <definedName name="_bdm.88616E4DAD9748DDA7CD44B6429710C8.edm" localSheetId="1" hidden="1">#REF!</definedName>
    <definedName name="_bdm.88616E4DAD9748DDA7CD44B6429710C8.edm" localSheetId="3" hidden="1">#REF!</definedName>
    <definedName name="_bdm.88A1AB12E95C445A8CCA5793D5FEEF54.edm" localSheetId="4" hidden="1">#REF!</definedName>
    <definedName name="_bdm.88A1AB12E95C445A8CCA5793D5FEEF54.edm" localSheetId="17" hidden="1">#REF!</definedName>
    <definedName name="_bdm.88A1AB12E95C445A8CCA5793D5FEEF54.edm" localSheetId="18" hidden="1">#REF!</definedName>
    <definedName name="_bdm.88A1AB12E95C445A8CCA5793D5FEEF54.edm" localSheetId="16" hidden="1">#REF!</definedName>
    <definedName name="_bdm.88A1AB12E95C445A8CCA5793D5FEEF54.edm" localSheetId="1" hidden="1">#REF!</definedName>
    <definedName name="_bdm.88A1AB12E95C445A8CCA5793D5FEEF54.edm" localSheetId="3" hidden="1">#REF!</definedName>
    <definedName name="_bdm.8923E5381D5F4C65AB9A631223F50CB5.edm" localSheetId="4" hidden="1">#REF!</definedName>
    <definedName name="_bdm.8923E5381D5F4C65AB9A631223F50CB5.edm" localSheetId="17" hidden="1">#REF!</definedName>
    <definedName name="_bdm.8923E5381D5F4C65AB9A631223F50CB5.edm" localSheetId="18" hidden="1">#REF!</definedName>
    <definedName name="_bdm.8923E5381D5F4C65AB9A631223F50CB5.edm" localSheetId="16" hidden="1">#REF!</definedName>
    <definedName name="_bdm.8923E5381D5F4C65AB9A631223F50CB5.edm" localSheetId="1" hidden="1">#REF!</definedName>
    <definedName name="_bdm.8923E5381D5F4C65AB9A631223F50CB5.edm" localSheetId="3" hidden="1">#REF!</definedName>
    <definedName name="_bdm.8959388EE9A648349B3E7BCFF3452185.edm" localSheetId="4" hidden="1">#REF!</definedName>
    <definedName name="_bdm.8959388EE9A648349B3E7BCFF3452185.edm" localSheetId="17" hidden="1">#REF!</definedName>
    <definedName name="_bdm.8959388EE9A648349B3E7BCFF3452185.edm" localSheetId="18" hidden="1">#REF!</definedName>
    <definedName name="_bdm.8959388EE9A648349B3E7BCFF3452185.edm" localSheetId="16" hidden="1">#REF!</definedName>
    <definedName name="_bdm.8959388EE9A648349B3E7BCFF3452185.edm" localSheetId="1" hidden="1">#REF!</definedName>
    <definedName name="_bdm.8959388EE9A648349B3E7BCFF3452185.edm" localSheetId="3" hidden="1">#REF!</definedName>
    <definedName name="_bdm.89647EF5C6F14BB39C540AD50353D323.edm" localSheetId="4" hidden="1">#REF!</definedName>
    <definedName name="_bdm.89647EF5C6F14BB39C540AD50353D323.edm" localSheetId="17" hidden="1">#REF!</definedName>
    <definedName name="_bdm.89647EF5C6F14BB39C540AD50353D323.edm" localSheetId="18" hidden="1">#REF!</definedName>
    <definedName name="_bdm.89647EF5C6F14BB39C540AD50353D323.edm" localSheetId="16" hidden="1">#REF!</definedName>
    <definedName name="_bdm.89647EF5C6F14BB39C540AD50353D323.edm" localSheetId="1" hidden="1">#REF!</definedName>
    <definedName name="_bdm.89647EF5C6F14BB39C540AD50353D323.edm" localSheetId="3" hidden="1">#REF!</definedName>
    <definedName name="_bdm.89666E378E734F80BE1ACEFAC22AA3D9.edm" localSheetId="4" hidden="1">#REF!</definedName>
    <definedName name="_bdm.89666E378E734F80BE1ACEFAC22AA3D9.edm" localSheetId="17" hidden="1">#REF!</definedName>
    <definedName name="_bdm.89666E378E734F80BE1ACEFAC22AA3D9.edm" localSheetId="18" hidden="1">#REF!</definedName>
    <definedName name="_bdm.89666E378E734F80BE1ACEFAC22AA3D9.edm" localSheetId="16" hidden="1">#REF!</definedName>
    <definedName name="_bdm.89666E378E734F80BE1ACEFAC22AA3D9.edm" localSheetId="1" hidden="1">#REF!</definedName>
    <definedName name="_bdm.89666E378E734F80BE1ACEFAC22AA3D9.edm" localSheetId="3" hidden="1">#REF!</definedName>
    <definedName name="_bdm.89719F743E3E435EB9B3CDEBC7C0DE58.edm" localSheetId="4" hidden="1">#REF!</definedName>
    <definedName name="_bdm.89719F743E3E435EB9B3CDEBC7C0DE58.edm" localSheetId="17" hidden="1">#REF!</definedName>
    <definedName name="_bdm.89719F743E3E435EB9B3CDEBC7C0DE58.edm" localSheetId="18" hidden="1">#REF!</definedName>
    <definedName name="_bdm.89719F743E3E435EB9B3CDEBC7C0DE58.edm" localSheetId="16" hidden="1">#REF!</definedName>
    <definedName name="_bdm.89719F743E3E435EB9B3CDEBC7C0DE58.edm" localSheetId="1" hidden="1">#REF!</definedName>
    <definedName name="_bdm.89719F743E3E435EB9B3CDEBC7C0DE58.edm" localSheetId="3" hidden="1">#REF!</definedName>
    <definedName name="_bdm.8999C185D793402AB6BC8E852C554C16.edm" localSheetId="4" hidden="1">#REF!</definedName>
    <definedName name="_bdm.8999C185D793402AB6BC8E852C554C16.edm" localSheetId="17" hidden="1">#REF!</definedName>
    <definedName name="_bdm.8999C185D793402AB6BC8E852C554C16.edm" localSheetId="18" hidden="1">#REF!</definedName>
    <definedName name="_bdm.8999C185D793402AB6BC8E852C554C16.edm" localSheetId="16" hidden="1">#REF!</definedName>
    <definedName name="_bdm.8999C185D793402AB6BC8E852C554C16.edm" localSheetId="1" hidden="1">#REF!</definedName>
    <definedName name="_bdm.8999C185D793402AB6BC8E852C554C16.edm" localSheetId="3" hidden="1">#REF!</definedName>
    <definedName name="_bdm.8A49F61524AA4851B3BE8FD934110451.edm" localSheetId="4" hidden="1">#REF!</definedName>
    <definedName name="_bdm.8A49F61524AA4851B3BE8FD934110451.edm" localSheetId="17" hidden="1">#REF!</definedName>
    <definedName name="_bdm.8A49F61524AA4851B3BE8FD934110451.edm" localSheetId="18" hidden="1">#REF!</definedName>
    <definedName name="_bdm.8A49F61524AA4851B3BE8FD934110451.edm" localSheetId="16" hidden="1">#REF!</definedName>
    <definedName name="_bdm.8A49F61524AA4851B3BE8FD934110451.edm" localSheetId="1" hidden="1">#REF!</definedName>
    <definedName name="_bdm.8A49F61524AA4851B3BE8FD934110451.edm" localSheetId="3" hidden="1">#REF!</definedName>
    <definedName name="_bdm.8A8004932C2D4FD0BBD42B3882B52B02.edm" localSheetId="4" hidden="1">#REF!</definedName>
    <definedName name="_bdm.8A8004932C2D4FD0BBD42B3882B52B02.edm" localSheetId="17" hidden="1">#REF!</definedName>
    <definedName name="_bdm.8A8004932C2D4FD0BBD42B3882B52B02.edm" localSheetId="18" hidden="1">#REF!</definedName>
    <definedName name="_bdm.8A8004932C2D4FD0BBD42B3882B52B02.edm" localSheetId="16" hidden="1">#REF!</definedName>
    <definedName name="_bdm.8A8004932C2D4FD0BBD42B3882B52B02.edm" localSheetId="1" hidden="1">#REF!</definedName>
    <definedName name="_bdm.8A8004932C2D4FD0BBD42B3882B52B02.edm" localSheetId="3" hidden="1">#REF!</definedName>
    <definedName name="_bdm.8AB2F2AFE3094EF2A4F5AEFC34954770.edm" localSheetId="4" hidden="1">#REF!</definedName>
    <definedName name="_bdm.8AB2F2AFE3094EF2A4F5AEFC34954770.edm" localSheetId="17" hidden="1">#REF!</definedName>
    <definedName name="_bdm.8AB2F2AFE3094EF2A4F5AEFC34954770.edm" localSheetId="18" hidden="1">#REF!</definedName>
    <definedName name="_bdm.8AB2F2AFE3094EF2A4F5AEFC34954770.edm" localSheetId="16" hidden="1">#REF!</definedName>
    <definedName name="_bdm.8AB2F2AFE3094EF2A4F5AEFC34954770.edm" localSheetId="1" hidden="1">#REF!</definedName>
    <definedName name="_bdm.8AB2F2AFE3094EF2A4F5AEFC34954770.edm" localSheetId="3" hidden="1">#REF!</definedName>
    <definedName name="_bdm.8B859C52916F44FA838F0D5A07874C3D.edm" localSheetId="4" hidden="1">#REF!</definedName>
    <definedName name="_bdm.8B859C52916F44FA838F0D5A07874C3D.edm" localSheetId="17" hidden="1">#REF!</definedName>
    <definedName name="_bdm.8B859C52916F44FA838F0D5A07874C3D.edm" localSheetId="18" hidden="1">#REF!</definedName>
    <definedName name="_bdm.8B859C52916F44FA838F0D5A07874C3D.edm" localSheetId="16" hidden="1">#REF!</definedName>
    <definedName name="_bdm.8B859C52916F44FA838F0D5A07874C3D.edm" localSheetId="1" hidden="1">#REF!</definedName>
    <definedName name="_bdm.8B859C52916F44FA838F0D5A07874C3D.edm" localSheetId="3" hidden="1">#REF!</definedName>
    <definedName name="_bdm.8B9B665BF50E4FD8B16A85B20D86A035.edm" localSheetId="4" hidden="1">#REF!</definedName>
    <definedName name="_bdm.8B9B665BF50E4FD8B16A85B20D86A035.edm" localSheetId="17" hidden="1">#REF!</definedName>
    <definedName name="_bdm.8B9B665BF50E4FD8B16A85B20D86A035.edm" localSheetId="18" hidden="1">#REF!</definedName>
    <definedName name="_bdm.8B9B665BF50E4FD8B16A85B20D86A035.edm" localSheetId="16" hidden="1">#REF!</definedName>
    <definedName name="_bdm.8B9B665BF50E4FD8B16A85B20D86A035.edm" localSheetId="1" hidden="1">#REF!</definedName>
    <definedName name="_bdm.8B9B665BF50E4FD8B16A85B20D86A035.edm" localSheetId="3" hidden="1">#REF!</definedName>
    <definedName name="_bdm.8BF61CA1A6C6412D85E2D532BCCA39FF.edm" localSheetId="4" hidden="1">#REF!</definedName>
    <definedName name="_bdm.8BF61CA1A6C6412D85E2D532BCCA39FF.edm" localSheetId="17" hidden="1">#REF!</definedName>
    <definedName name="_bdm.8BF61CA1A6C6412D85E2D532BCCA39FF.edm" localSheetId="18" hidden="1">#REF!</definedName>
    <definedName name="_bdm.8BF61CA1A6C6412D85E2D532BCCA39FF.edm" localSheetId="16" hidden="1">#REF!</definedName>
    <definedName name="_bdm.8BF61CA1A6C6412D85E2D532BCCA39FF.edm" localSheetId="1" hidden="1">#REF!</definedName>
    <definedName name="_bdm.8BF61CA1A6C6412D85E2D532BCCA39FF.edm" localSheetId="3" hidden="1">#REF!</definedName>
    <definedName name="_bdm.8C147324C309445EA682735C08D17EB0.edm" localSheetId="4" hidden="1">#REF!</definedName>
    <definedName name="_bdm.8C147324C309445EA682735C08D17EB0.edm" localSheetId="17" hidden="1">#REF!</definedName>
    <definedName name="_bdm.8C147324C309445EA682735C08D17EB0.edm" localSheetId="18" hidden="1">#REF!</definedName>
    <definedName name="_bdm.8C147324C309445EA682735C08D17EB0.edm" localSheetId="16" hidden="1">#REF!</definedName>
    <definedName name="_bdm.8C147324C309445EA682735C08D17EB0.edm" localSheetId="1" hidden="1">#REF!</definedName>
    <definedName name="_bdm.8C147324C309445EA682735C08D17EB0.edm" localSheetId="3" hidden="1">#REF!</definedName>
    <definedName name="_bdm.8C768DD51CC3430591BE5E03995D7BCA.edm" localSheetId="4" hidden="1">#REF!</definedName>
    <definedName name="_bdm.8C768DD51CC3430591BE5E03995D7BCA.edm" localSheetId="17" hidden="1">#REF!</definedName>
    <definedName name="_bdm.8C768DD51CC3430591BE5E03995D7BCA.edm" localSheetId="18" hidden="1">#REF!</definedName>
    <definedName name="_bdm.8C768DD51CC3430591BE5E03995D7BCA.edm" localSheetId="16" hidden="1">#REF!</definedName>
    <definedName name="_bdm.8C768DD51CC3430591BE5E03995D7BCA.edm" localSheetId="1" hidden="1">#REF!</definedName>
    <definedName name="_bdm.8C768DD51CC3430591BE5E03995D7BCA.edm" localSheetId="3" hidden="1">#REF!</definedName>
    <definedName name="_bdm.8CC59E4BB7D44F41ACFF1E3FA4960F6B.edm" localSheetId="4" hidden="1">#REF!</definedName>
    <definedName name="_bdm.8CC59E4BB7D44F41ACFF1E3FA4960F6B.edm" localSheetId="17" hidden="1">#REF!</definedName>
    <definedName name="_bdm.8CC59E4BB7D44F41ACFF1E3FA4960F6B.edm" localSheetId="18" hidden="1">#REF!</definedName>
    <definedName name="_bdm.8CC59E4BB7D44F41ACFF1E3FA4960F6B.edm" localSheetId="16" hidden="1">#REF!</definedName>
    <definedName name="_bdm.8CC59E4BB7D44F41ACFF1E3FA4960F6B.edm" localSheetId="1" hidden="1">#REF!</definedName>
    <definedName name="_bdm.8CC59E4BB7D44F41ACFF1E3FA4960F6B.edm" localSheetId="3" hidden="1">#REF!</definedName>
    <definedName name="_bdm.8CF71BD78C954BEA9353E156AA692415.edm" localSheetId="4" hidden="1">#REF!</definedName>
    <definedName name="_bdm.8CF71BD78C954BEA9353E156AA692415.edm" localSheetId="17" hidden="1">#REF!</definedName>
    <definedName name="_bdm.8CF71BD78C954BEA9353E156AA692415.edm" localSheetId="18" hidden="1">#REF!</definedName>
    <definedName name="_bdm.8CF71BD78C954BEA9353E156AA692415.edm" localSheetId="16" hidden="1">#REF!</definedName>
    <definedName name="_bdm.8CF71BD78C954BEA9353E156AA692415.edm" localSheetId="1" hidden="1">#REF!</definedName>
    <definedName name="_bdm.8CF71BD78C954BEA9353E156AA692415.edm" localSheetId="3" hidden="1">#REF!</definedName>
    <definedName name="_bdm.8D786F80AD964455ABF193084FCAA94A.edm" localSheetId="4" hidden="1">#REF!</definedName>
    <definedName name="_bdm.8D786F80AD964455ABF193084FCAA94A.edm" localSheetId="17" hidden="1">#REF!</definedName>
    <definedName name="_bdm.8D786F80AD964455ABF193084FCAA94A.edm" localSheetId="18" hidden="1">#REF!</definedName>
    <definedName name="_bdm.8D786F80AD964455ABF193084FCAA94A.edm" localSheetId="16" hidden="1">#REF!</definedName>
    <definedName name="_bdm.8D786F80AD964455ABF193084FCAA94A.edm" localSheetId="1" hidden="1">#REF!</definedName>
    <definedName name="_bdm.8D786F80AD964455ABF193084FCAA94A.edm" localSheetId="3" hidden="1">#REF!</definedName>
    <definedName name="_bdm.8DE2A898EBD048DAA96CC02D81B029EE.edm" localSheetId="4" hidden="1">#REF!</definedName>
    <definedName name="_bdm.8DE2A898EBD048DAA96CC02D81B029EE.edm" localSheetId="17" hidden="1">#REF!</definedName>
    <definedName name="_bdm.8DE2A898EBD048DAA96CC02D81B029EE.edm" localSheetId="18" hidden="1">#REF!</definedName>
    <definedName name="_bdm.8DE2A898EBD048DAA96CC02D81B029EE.edm" localSheetId="16" hidden="1">#REF!</definedName>
    <definedName name="_bdm.8DE2A898EBD048DAA96CC02D81B029EE.edm" localSheetId="1" hidden="1">#REF!</definedName>
    <definedName name="_bdm.8DE2A898EBD048DAA96CC02D81B029EE.edm" localSheetId="3" hidden="1">#REF!</definedName>
    <definedName name="_bdm.8E0702AD4A774002AA52F0BD9F8C5180.edm" localSheetId="4" hidden="1">#REF!</definedName>
    <definedName name="_bdm.8E0702AD4A774002AA52F0BD9F8C5180.edm" localSheetId="17" hidden="1">#REF!</definedName>
    <definedName name="_bdm.8E0702AD4A774002AA52F0BD9F8C5180.edm" localSheetId="18" hidden="1">#REF!</definedName>
    <definedName name="_bdm.8E0702AD4A774002AA52F0BD9F8C5180.edm" localSheetId="16" hidden="1">#REF!</definedName>
    <definedName name="_bdm.8E0702AD4A774002AA52F0BD9F8C5180.edm" localSheetId="1" hidden="1">#REF!</definedName>
    <definedName name="_bdm.8E0702AD4A774002AA52F0BD9F8C5180.edm" localSheetId="3" hidden="1">#REF!</definedName>
    <definedName name="_bdm.8E547CC1163844908E0F551B26656FF0.edm" localSheetId="4" hidden="1">#REF!</definedName>
    <definedName name="_bdm.8E547CC1163844908E0F551B26656FF0.edm" localSheetId="17" hidden="1">#REF!</definedName>
    <definedName name="_bdm.8E547CC1163844908E0F551B26656FF0.edm" localSheetId="18" hidden="1">#REF!</definedName>
    <definedName name="_bdm.8E547CC1163844908E0F551B26656FF0.edm" localSheetId="16" hidden="1">#REF!</definedName>
    <definedName name="_bdm.8E547CC1163844908E0F551B26656FF0.edm" localSheetId="1" hidden="1">#REF!</definedName>
    <definedName name="_bdm.8E547CC1163844908E0F551B26656FF0.edm" localSheetId="3" hidden="1">#REF!</definedName>
    <definedName name="_bdm.8EC6201627504C9A8611A5BAE031CAB9.edm" localSheetId="4" hidden="1">#REF!</definedName>
    <definedName name="_bdm.8EC6201627504C9A8611A5BAE031CAB9.edm" localSheetId="17" hidden="1">#REF!</definedName>
    <definedName name="_bdm.8EC6201627504C9A8611A5BAE031CAB9.edm" localSheetId="18" hidden="1">#REF!</definedName>
    <definedName name="_bdm.8EC6201627504C9A8611A5BAE031CAB9.edm" localSheetId="16" hidden="1">#REF!</definedName>
    <definedName name="_bdm.8EC6201627504C9A8611A5BAE031CAB9.edm" localSheetId="1" hidden="1">#REF!</definedName>
    <definedName name="_bdm.8EC6201627504C9A8611A5BAE031CAB9.edm" localSheetId="3" hidden="1">#REF!</definedName>
    <definedName name="_bdm.8F4158684B88416EA7CB985407AC6EC0.edm" localSheetId="4" hidden="1">#REF!</definedName>
    <definedName name="_bdm.8F4158684B88416EA7CB985407AC6EC0.edm" localSheetId="17" hidden="1">#REF!</definedName>
    <definedName name="_bdm.8F4158684B88416EA7CB985407AC6EC0.edm" localSheetId="18" hidden="1">#REF!</definedName>
    <definedName name="_bdm.8F4158684B88416EA7CB985407AC6EC0.edm" localSheetId="16" hidden="1">#REF!</definedName>
    <definedName name="_bdm.8F4158684B88416EA7CB985407AC6EC0.edm" localSheetId="1" hidden="1">#REF!</definedName>
    <definedName name="_bdm.8F4158684B88416EA7CB985407AC6EC0.edm" localSheetId="3" hidden="1">#REF!</definedName>
    <definedName name="_bdm.8F8B954D78EF4FBAB1219080923E136B.edm" localSheetId="4" hidden="1">#REF!</definedName>
    <definedName name="_bdm.8F8B954D78EF4FBAB1219080923E136B.edm" localSheetId="17" hidden="1">#REF!</definedName>
    <definedName name="_bdm.8F8B954D78EF4FBAB1219080923E136B.edm" localSheetId="18" hidden="1">#REF!</definedName>
    <definedName name="_bdm.8F8B954D78EF4FBAB1219080923E136B.edm" localSheetId="16" hidden="1">#REF!</definedName>
    <definedName name="_bdm.8F8B954D78EF4FBAB1219080923E136B.edm" localSheetId="1" hidden="1">#REF!</definedName>
    <definedName name="_bdm.8F8B954D78EF4FBAB1219080923E136B.edm" localSheetId="3" hidden="1">#REF!</definedName>
    <definedName name="_bdm.8FA1985E0CDF48B2B399B80E6F80216C.edm" localSheetId="4" hidden="1">#REF!</definedName>
    <definedName name="_bdm.8FA1985E0CDF48B2B399B80E6F80216C.edm" localSheetId="17" hidden="1">#REF!</definedName>
    <definedName name="_bdm.8FA1985E0CDF48B2B399B80E6F80216C.edm" localSheetId="18" hidden="1">#REF!</definedName>
    <definedName name="_bdm.8FA1985E0CDF48B2B399B80E6F80216C.edm" localSheetId="16" hidden="1">#REF!</definedName>
    <definedName name="_bdm.8FA1985E0CDF48B2B399B80E6F80216C.edm" localSheetId="1" hidden="1">#REF!</definedName>
    <definedName name="_bdm.8FA1985E0CDF48B2B399B80E6F80216C.edm" localSheetId="3" hidden="1">#REF!</definedName>
    <definedName name="_bdm.90225EB33C8D4A5A9E8BF5BE05314EAB.edm" localSheetId="4" hidden="1">#REF!</definedName>
    <definedName name="_bdm.90225EB33C8D4A5A9E8BF5BE05314EAB.edm" localSheetId="17" hidden="1">#REF!</definedName>
    <definedName name="_bdm.90225EB33C8D4A5A9E8BF5BE05314EAB.edm" localSheetId="18" hidden="1">#REF!</definedName>
    <definedName name="_bdm.90225EB33C8D4A5A9E8BF5BE05314EAB.edm" localSheetId="16" hidden="1">#REF!</definedName>
    <definedName name="_bdm.90225EB33C8D4A5A9E8BF5BE05314EAB.edm" localSheetId="1" hidden="1">#REF!</definedName>
    <definedName name="_bdm.90225EB33C8D4A5A9E8BF5BE05314EAB.edm" localSheetId="3" hidden="1">#REF!</definedName>
    <definedName name="_bdm.9027787DC54C49FEABAA158B7455823D.edm" localSheetId="4" hidden="1">#REF!</definedName>
    <definedName name="_bdm.9027787DC54C49FEABAA158B7455823D.edm" localSheetId="17" hidden="1">#REF!</definedName>
    <definedName name="_bdm.9027787DC54C49FEABAA158B7455823D.edm" localSheetId="18" hidden="1">#REF!</definedName>
    <definedName name="_bdm.9027787DC54C49FEABAA158B7455823D.edm" localSheetId="16" hidden="1">#REF!</definedName>
    <definedName name="_bdm.9027787DC54C49FEABAA158B7455823D.edm" localSheetId="1" hidden="1">#REF!</definedName>
    <definedName name="_bdm.9027787DC54C49FEABAA158B7455823D.edm" localSheetId="3" hidden="1">#REF!</definedName>
    <definedName name="_bdm.90614747F537498FAF3A8A9DAA04693D.edm" localSheetId="4" hidden="1">#REF!</definedName>
    <definedName name="_bdm.90614747F537498FAF3A8A9DAA04693D.edm" localSheetId="17" hidden="1">#REF!</definedName>
    <definedName name="_bdm.90614747F537498FAF3A8A9DAA04693D.edm" localSheetId="18" hidden="1">#REF!</definedName>
    <definedName name="_bdm.90614747F537498FAF3A8A9DAA04693D.edm" localSheetId="16" hidden="1">#REF!</definedName>
    <definedName name="_bdm.90614747F537498FAF3A8A9DAA04693D.edm" localSheetId="1" hidden="1">#REF!</definedName>
    <definedName name="_bdm.90614747F537498FAF3A8A9DAA04693D.edm" localSheetId="3" hidden="1">#REF!</definedName>
    <definedName name="_bdm.90E510ED5BF444A88A2236A4C24FFD3B.edm" localSheetId="4" hidden="1">#REF!</definedName>
    <definedName name="_bdm.90E510ED5BF444A88A2236A4C24FFD3B.edm" localSheetId="17" hidden="1">#REF!</definedName>
    <definedName name="_bdm.90E510ED5BF444A88A2236A4C24FFD3B.edm" localSheetId="18" hidden="1">#REF!</definedName>
    <definedName name="_bdm.90E510ED5BF444A88A2236A4C24FFD3B.edm" localSheetId="16" hidden="1">#REF!</definedName>
    <definedName name="_bdm.90E510ED5BF444A88A2236A4C24FFD3B.edm" localSheetId="1" hidden="1">#REF!</definedName>
    <definedName name="_bdm.90E510ED5BF444A88A2236A4C24FFD3B.edm" localSheetId="3" hidden="1">#REF!</definedName>
    <definedName name="_bdm.91256DEFD51A40FF892D5A2C56C7C81E.edm" localSheetId="4" hidden="1">#REF!</definedName>
    <definedName name="_bdm.91256DEFD51A40FF892D5A2C56C7C81E.edm" localSheetId="17" hidden="1">#REF!</definedName>
    <definedName name="_bdm.91256DEFD51A40FF892D5A2C56C7C81E.edm" localSheetId="18" hidden="1">#REF!</definedName>
    <definedName name="_bdm.91256DEFD51A40FF892D5A2C56C7C81E.edm" localSheetId="16" hidden="1">#REF!</definedName>
    <definedName name="_bdm.91256DEFD51A40FF892D5A2C56C7C81E.edm" localSheetId="1" hidden="1">#REF!</definedName>
    <definedName name="_bdm.91256DEFD51A40FF892D5A2C56C7C81E.edm" localSheetId="3" hidden="1">#REF!</definedName>
    <definedName name="_bdm.916B6E9C9F77451EB9047C1CD4229A17.edm" localSheetId="4" hidden="1">#REF!</definedName>
    <definedName name="_bdm.916B6E9C9F77451EB9047C1CD4229A17.edm" localSheetId="17" hidden="1">#REF!</definedName>
    <definedName name="_bdm.916B6E9C9F77451EB9047C1CD4229A17.edm" localSheetId="18" hidden="1">#REF!</definedName>
    <definedName name="_bdm.916B6E9C9F77451EB9047C1CD4229A17.edm" localSheetId="16" hidden="1">#REF!</definedName>
    <definedName name="_bdm.916B6E9C9F77451EB9047C1CD4229A17.edm" localSheetId="1" hidden="1">#REF!</definedName>
    <definedName name="_bdm.916B6E9C9F77451EB9047C1CD4229A17.edm" localSheetId="3" hidden="1">#REF!</definedName>
    <definedName name="_bdm.91971C99883D4AF5BBEEB41342A6F4CF.edm" localSheetId="4" hidden="1">#REF!</definedName>
    <definedName name="_bdm.91971C99883D4AF5BBEEB41342A6F4CF.edm" localSheetId="17" hidden="1">#REF!</definedName>
    <definedName name="_bdm.91971C99883D4AF5BBEEB41342A6F4CF.edm" localSheetId="18" hidden="1">#REF!</definedName>
    <definedName name="_bdm.91971C99883D4AF5BBEEB41342A6F4CF.edm" localSheetId="16" hidden="1">#REF!</definedName>
    <definedName name="_bdm.91971C99883D4AF5BBEEB41342A6F4CF.edm" localSheetId="1" hidden="1">#REF!</definedName>
    <definedName name="_bdm.91971C99883D4AF5BBEEB41342A6F4CF.edm" localSheetId="3" hidden="1">#REF!</definedName>
    <definedName name="_bdm.91C7BD26798A4845B129CFE48E84605B.edm" localSheetId="4" hidden="1">#REF!</definedName>
    <definedName name="_bdm.91C7BD26798A4845B129CFE48E84605B.edm" localSheetId="17" hidden="1">#REF!</definedName>
    <definedName name="_bdm.91C7BD26798A4845B129CFE48E84605B.edm" localSheetId="18" hidden="1">#REF!</definedName>
    <definedName name="_bdm.91C7BD26798A4845B129CFE48E84605B.edm" localSheetId="16" hidden="1">#REF!</definedName>
    <definedName name="_bdm.91C7BD26798A4845B129CFE48E84605B.edm" localSheetId="1" hidden="1">#REF!</definedName>
    <definedName name="_bdm.91C7BD26798A4845B129CFE48E84605B.edm" localSheetId="3" hidden="1">#REF!</definedName>
    <definedName name="_bdm.9205384EFDA34BCE81D95CC17B05D24D.edm" localSheetId="4" hidden="1">#REF!</definedName>
    <definedName name="_bdm.9205384EFDA34BCE81D95CC17B05D24D.edm" localSheetId="17" hidden="1">#REF!</definedName>
    <definedName name="_bdm.9205384EFDA34BCE81D95CC17B05D24D.edm" localSheetId="18" hidden="1">#REF!</definedName>
    <definedName name="_bdm.9205384EFDA34BCE81D95CC17B05D24D.edm" localSheetId="16" hidden="1">#REF!</definedName>
    <definedName name="_bdm.9205384EFDA34BCE81D95CC17B05D24D.edm" localSheetId="1" hidden="1">#REF!</definedName>
    <definedName name="_bdm.9205384EFDA34BCE81D95CC17B05D24D.edm" localSheetId="3" hidden="1">#REF!</definedName>
    <definedName name="_bdm.92215600063C4A4CB2833BB516FDC278.edm" localSheetId="4" hidden="1">#REF!</definedName>
    <definedName name="_bdm.92215600063C4A4CB2833BB516FDC278.edm" localSheetId="17" hidden="1">#REF!</definedName>
    <definedName name="_bdm.92215600063C4A4CB2833BB516FDC278.edm" localSheetId="18" hidden="1">#REF!</definedName>
    <definedName name="_bdm.92215600063C4A4CB2833BB516FDC278.edm" localSheetId="16" hidden="1">#REF!</definedName>
    <definedName name="_bdm.92215600063C4A4CB2833BB516FDC278.edm" localSheetId="1" hidden="1">#REF!</definedName>
    <definedName name="_bdm.92215600063C4A4CB2833BB516FDC278.edm" localSheetId="3" hidden="1">#REF!</definedName>
    <definedName name="_bdm.922FDD902EEC4C09BBAB90EF442E7FEE.edm" localSheetId="4" hidden="1">#REF!</definedName>
    <definedName name="_bdm.922FDD902EEC4C09BBAB90EF442E7FEE.edm" localSheetId="17" hidden="1">#REF!</definedName>
    <definedName name="_bdm.922FDD902EEC4C09BBAB90EF442E7FEE.edm" localSheetId="18" hidden="1">#REF!</definedName>
    <definedName name="_bdm.922FDD902EEC4C09BBAB90EF442E7FEE.edm" localSheetId="16" hidden="1">#REF!</definedName>
    <definedName name="_bdm.922FDD902EEC4C09BBAB90EF442E7FEE.edm" localSheetId="1" hidden="1">#REF!</definedName>
    <definedName name="_bdm.922FDD902EEC4C09BBAB90EF442E7FEE.edm" localSheetId="3" hidden="1">#REF!</definedName>
    <definedName name="_bdm.9256B42B2B034973BEA7B7B4D93DF597.edm" localSheetId="4" hidden="1">#REF!</definedName>
    <definedName name="_bdm.9256B42B2B034973BEA7B7B4D93DF597.edm" localSheetId="17" hidden="1">#REF!</definedName>
    <definedName name="_bdm.9256B42B2B034973BEA7B7B4D93DF597.edm" localSheetId="18" hidden="1">#REF!</definedName>
    <definedName name="_bdm.9256B42B2B034973BEA7B7B4D93DF597.edm" localSheetId="16" hidden="1">#REF!</definedName>
    <definedName name="_bdm.9256B42B2B034973BEA7B7B4D93DF597.edm" localSheetId="1" hidden="1">#REF!</definedName>
    <definedName name="_bdm.9256B42B2B034973BEA7B7B4D93DF597.edm" localSheetId="3" hidden="1">#REF!</definedName>
    <definedName name="_bdm.928C14155B6040C680BAD91FFD438403.edm" localSheetId="4" hidden="1">#REF!</definedName>
    <definedName name="_bdm.928C14155B6040C680BAD91FFD438403.edm" localSheetId="17" hidden="1">#REF!</definedName>
    <definedName name="_bdm.928C14155B6040C680BAD91FFD438403.edm" localSheetId="18" hidden="1">#REF!</definedName>
    <definedName name="_bdm.928C14155B6040C680BAD91FFD438403.edm" localSheetId="16" hidden="1">#REF!</definedName>
    <definedName name="_bdm.928C14155B6040C680BAD91FFD438403.edm" localSheetId="1" hidden="1">#REF!</definedName>
    <definedName name="_bdm.928C14155B6040C680BAD91FFD438403.edm" localSheetId="3" hidden="1">#REF!</definedName>
    <definedName name="_bdm.929547C8CDD745FABBF3DEAC955EBF64.edm" localSheetId="4" hidden="1">#REF!</definedName>
    <definedName name="_bdm.929547C8CDD745FABBF3DEAC955EBF64.edm" localSheetId="17" hidden="1">#REF!</definedName>
    <definedName name="_bdm.929547C8CDD745FABBF3DEAC955EBF64.edm" localSheetId="18" hidden="1">#REF!</definedName>
    <definedName name="_bdm.929547C8CDD745FABBF3DEAC955EBF64.edm" localSheetId="16" hidden="1">#REF!</definedName>
    <definedName name="_bdm.929547C8CDD745FABBF3DEAC955EBF64.edm" localSheetId="1" hidden="1">#REF!</definedName>
    <definedName name="_bdm.929547C8CDD745FABBF3DEAC955EBF64.edm" localSheetId="3" hidden="1">#REF!</definedName>
    <definedName name="_bdm.93A569A43B0747B3B9F5132AD04BB1EA.edm" localSheetId="4" hidden="1">#REF!</definedName>
    <definedName name="_bdm.93A569A43B0747B3B9F5132AD04BB1EA.edm" localSheetId="17" hidden="1">#REF!</definedName>
    <definedName name="_bdm.93A569A43B0747B3B9F5132AD04BB1EA.edm" localSheetId="18" hidden="1">#REF!</definedName>
    <definedName name="_bdm.93A569A43B0747B3B9F5132AD04BB1EA.edm" localSheetId="16" hidden="1">#REF!</definedName>
    <definedName name="_bdm.93A569A43B0747B3B9F5132AD04BB1EA.edm" localSheetId="1" hidden="1">#REF!</definedName>
    <definedName name="_bdm.93A569A43B0747B3B9F5132AD04BB1EA.edm" localSheetId="3" hidden="1">#REF!</definedName>
    <definedName name="_bdm.943B980225B3467390213E911224FDDE.edm" localSheetId="4" hidden="1">#REF!</definedName>
    <definedName name="_bdm.943B980225B3467390213E911224FDDE.edm" localSheetId="17" hidden="1">#REF!</definedName>
    <definedName name="_bdm.943B980225B3467390213E911224FDDE.edm" localSheetId="18" hidden="1">#REF!</definedName>
    <definedName name="_bdm.943B980225B3467390213E911224FDDE.edm" localSheetId="16" hidden="1">#REF!</definedName>
    <definedName name="_bdm.943B980225B3467390213E911224FDDE.edm" localSheetId="1" hidden="1">#REF!</definedName>
    <definedName name="_bdm.943B980225B3467390213E911224FDDE.edm" localSheetId="3" hidden="1">#REF!</definedName>
    <definedName name="_bdm.94B412E3F2E94671B7E9E3BD5269D1CC.edm" localSheetId="4" hidden="1">#REF!</definedName>
    <definedName name="_bdm.94B412E3F2E94671B7E9E3BD5269D1CC.edm" localSheetId="17" hidden="1">#REF!</definedName>
    <definedName name="_bdm.94B412E3F2E94671B7E9E3BD5269D1CC.edm" localSheetId="18" hidden="1">#REF!</definedName>
    <definedName name="_bdm.94B412E3F2E94671B7E9E3BD5269D1CC.edm" localSheetId="16" hidden="1">#REF!</definedName>
    <definedName name="_bdm.94B412E3F2E94671B7E9E3BD5269D1CC.edm" localSheetId="1" hidden="1">#REF!</definedName>
    <definedName name="_bdm.94B412E3F2E94671B7E9E3BD5269D1CC.edm" localSheetId="3" hidden="1">#REF!</definedName>
    <definedName name="_bdm.94E5B77D8B1A4104B4F8E081010F21CE.edm" localSheetId="4" hidden="1">#REF!</definedName>
    <definedName name="_bdm.94E5B77D8B1A4104B4F8E081010F21CE.edm" localSheetId="17" hidden="1">#REF!</definedName>
    <definedName name="_bdm.94E5B77D8B1A4104B4F8E081010F21CE.edm" localSheetId="18" hidden="1">#REF!</definedName>
    <definedName name="_bdm.94E5B77D8B1A4104B4F8E081010F21CE.edm" localSheetId="16" hidden="1">#REF!</definedName>
    <definedName name="_bdm.94E5B77D8B1A4104B4F8E081010F21CE.edm" localSheetId="1" hidden="1">#REF!</definedName>
    <definedName name="_bdm.94E5B77D8B1A4104B4F8E081010F21CE.edm" localSheetId="3" hidden="1">#REF!</definedName>
    <definedName name="_bdm.952A5FDC98234B33955925C5D03C4D90.edm" localSheetId="4" hidden="1">#REF!</definedName>
    <definedName name="_bdm.952A5FDC98234B33955925C5D03C4D90.edm" localSheetId="17" hidden="1">#REF!</definedName>
    <definedName name="_bdm.952A5FDC98234B33955925C5D03C4D90.edm" localSheetId="18" hidden="1">#REF!</definedName>
    <definedName name="_bdm.952A5FDC98234B33955925C5D03C4D90.edm" localSheetId="16" hidden="1">#REF!</definedName>
    <definedName name="_bdm.952A5FDC98234B33955925C5D03C4D90.edm" localSheetId="1" hidden="1">#REF!</definedName>
    <definedName name="_bdm.952A5FDC98234B33955925C5D03C4D90.edm" localSheetId="3" hidden="1">#REF!</definedName>
    <definedName name="_bdm.957EFAD7A6BA44F783FFBF960B9DE1DD.edm" localSheetId="4" hidden="1">#REF!</definedName>
    <definedName name="_bdm.957EFAD7A6BA44F783FFBF960B9DE1DD.edm" localSheetId="17" hidden="1">#REF!</definedName>
    <definedName name="_bdm.957EFAD7A6BA44F783FFBF960B9DE1DD.edm" localSheetId="18" hidden="1">#REF!</definedName>
    <definedName name="_bdm.957EFAD7A6BA44F783FFBF960B9DE1DD.edm" localSheetId="16" hidden="1">#REF!</definedName>
    <definedName name="_bdm.957EFAD7A6BA44F783FFBF960B9DE1DD.edm" localSheetId="1" hidden="1">#REF!</definedName>
    <definedName name="_bdm.957EFAD7A6BA44F783FFBF960B9DE1DD.edm" localSheetId="3" hidden="1">#REF!</definedName>
    <definedName name="_bdm.95B47ED72D704952AC0B3C9B66FC2DFF.edm" localSheetId="4" hidden="1">#REF!</definedName>
    <definedName name="_bdm.95B47ED72D704952AC0B3C9B66FC2DFF.edm" localSheetId="17" hidden="1">#REF!</definedName>
    <definedName name="_bdm.95B47ED72D704952AC0B3C9B66FC2DFF.edm" localSheetId="18" hidden="1">#REF!</definedName>
    <definedName name="_bdm.95B47ED72D704952AC0B3C9B66FC2DFF.edm" localSheetId="16" hidden="1">#REF!</definedName>
    <definedName name="_bdm.95B47ED72D704952AC0B3C9B66FC2DFF.edm" localSheetId="1" hidden="1">#REF!</definedName>
    <definedName name="_bdm.95B47ED72D704952AC0B3C9B66FC2DFF.edm" localSheetId="3" hidden="1">#REF!</definedName>
    <definedName name="_bdm.95E2E3CCDB094C3EA033A414137D233A.edm" localSheetId="4" hidden="1">#REF!</definedName>
    <definedName name="_bdm.95E2E3CCDB094C3EA033A414137D233A.edm" localSheetId="17" hidden="1">#REF!</definedName>
    <definedName name="_bdm.95E2E3CCDB094C3EA033A414137D233A.edm" localSheetId="18" hidden="1">#REF!</definedName>
    <definedName name="_bdm.95E2E3CCDB094C3EA033A414137D233A.edm" localSheetId="16" hidden="1">#REF!</definedName>
    <definedName name="_bdm.95E2E3CCDB094C3EA033A414137D233A.edm" localSheetId="1" hidden="1">#REF!</definedName>
    <definedName name="_bdm.95E2E3CCDB094C3EA033A414137D233A.edm" localSheetId="3" hidden="1">#REF!</definedName>
    <definedName name="_bdm.95E95B16218C43C19F76C5B65F59F2AF.edm" localSheetId="4" hidden="1">#REF!</definedName>
    <definedName name="_bdm.95E95B16218C43C19F76C5B65F59F2AF.edm" localSheetId="17" hidden="1">#REF!</definedName>
    <definedName name="_bdm.95E95B16218C43C19F76C5B65F59F2AF.edm" localSheetId="18" hidden="1">#REF!</definedName>
    <definedName name="_bdm.95E95B16218C43C19F76C5B65F59F2AF.edm" localSheetId="16" hidden="1">#REF!</definedName>
    <definedName name="_bdm.95E95B16218C43C19F76C5B65F59F2AF.edm" localSheetId="1" hidden="1">#REF!</definedName>
    <definedName name="_bdm.95E95B16218C43C19F76C5B65F59F2AF.edm" localSheetId="3" hidden="1">#REF!</definedName>
    <definedName name="_bdm.964E64AD212E4D24B81992AB0BF0E88F.edm" localSheetId="4" hidden="1">#REF!</definedName>
    <definedName name="_bdm.964E64AD212E4D24B81992AB0BF0E88F.edm" localSheetId="17" hidden="1">#REF!</definedName>
    <definedName name="_bdm.964E64AD212E4D24B81992AB0BF0E88F.edm" localSheetId="18" hidden="1">#REF!</definedName>
    <definedName name="_bdm.964E64AD212E4D24B81992AB0BF0E88F.edm" localSheetId="16" hidden="1">#REF!</definedName>
    <definedName name="_bdm.964E64AD212E4D24B81992AB0BF0E88F.edm" localSheetId="1" hidden="1">#REF!</definedName>
    <definedName name="_bdm.964E64AD212E4D24B81992AB0BF0E88F.edm" localSheetId="3" hidden="1">#REF!</definedName>
    <definedName name="_bdm.9656E9BDD533440E92D8E820C7CB9DDF.edm" localSheetId="4" hidden="1">#REF!</definedName>
    <definedName name="_bdm.9656E9BDD533440E92D8E820C7CB9DDF.edm" localSheetId="17" hidden="1">#REF!</definedName>
    <definedName name="_bdm.9656E9BDD533440E92D8E820C7CB9DDF.edm" localSheetId="18" hidden="1">#REF!</definedName>
    <definedName name="_bdm.9656E9BDD533440E92D8E820C7CB9DDF.edm" localSheetId="16" hidden="1">#REF!</definedName>
    <definedName name="_bdm.9656E9BDD533440E92D8E820C7CB9DDF.edm" localSheetId="1" hidden="1">#REF!</definedName>
    <definedName name="_bdm.9656E9BDD533440E92D8E820C7CB9DDF.edm" localSheetId="3" hidden="1">#REF!</definedName>
    <definedName name="_bdm.96B32390A0564BFFB123180EF5056A04.edm" localSheetId="4" hidden="1">#REF!</definedName>
    <definedName name="_bdm.96B32390A0564BFFB123180EF5056A04.edm" localSheetId="17" hidden="1">#REF!</definedName>
    <definedName name="_bdm.96B32390A0564BFFB123180EF5056A04.edm" localSheetId="18" hidden="1">#REF!</definedName>
    <definedName name="_bdm.96B32390A0564BFFB123180EF5056A04.edm" localSheetId="16" hidden="1">#REF!</definedName>
    <definedName name="_bdm.96B32390A0564BFFB123180EF5056A04.edm" localSheetId="1" hidden="1">#REF!</definedName>
    <definedName name="_bdm.96B32390A0564BFFB123180EF5056A04.edm" localSheetId="3" hidden="1">#REF!</definedName>
    <definedName name="_bdm.976D15B48041484E98DC9D361C109A25.edm" localSheetId="4" hidden="1">#REF!</definedName>
    <definedName name="_bdm.976D15B48041484E98DC9D361C109A25.edm" localSheetId="17" hidden="1">#REF!</definedName>
    <definedName name="_bdm.976D15B48041484E98DC9D361C109A25.edm" localSheetId="18" hidden="1">#REF!</definedName>
    <definedName name="_bdm.976D15B48041484E98DC9D361C109A25.edm" localSheetId="16" hidden="1">#REF!</definedName>
    <definedName name="_bdm.976D15B48041484E98DC9D361C109A25.edm" localSheetId="1" hidden="1">#REF!</definedName>
    <definedName name="_bdm.976D15B48041484E98DC9D361C109A25.edm" localSheetId="3" hidden="1">#REF!</definedName>
    <definedName name="_bdm.976E14CD93ED4D8D864D5317B3CFFF56.edm" localSheetId="4" hidden="1">#REF!</definedName>
    <definedName name="_bdm.976E14CD93ED4D8D864D5317B3CFFF56.edm" localSheetId="17" hidden="1">#REF!</definedName>
    <definedName name="_bdm.976E14CD93ED4D8D864D5317B3CFFF56.edm" localSheetId="18" hidden="1">#REF!</definedName>
    <definedName name="_bdm.976E14CD93ED4D8D864D5317B3CFFF56.edm" localSheetId="16" hidden="1">#REF!</definedName>
    <definedName name="_bdm.976E14CD93ED4D8D864D5317B3CFFF56.edm" localSheetId="1" hidden="1">#REF!</definedName>
    <definedName name="_bdm.976E14CD93ED4D8D864D5317B3CFFF56.edm" localSheetId="3" hidden="1">#REF!</definedName>
    <definedName name="_bdm.97AFAA34A868401F90D782A37C5D3898.edm" localSheetId="4" hidden="1">#REF!</definedName>
    <definedName name="_bdm.97AFAA34A868401F90D782A37C5D3898.edm" localSheetId="17" hidden="1">#REF!</definedName>
    <definedName name="_bdm.97AFAA34A868401F90D782A37C5D3898.edm" localSheetId="18" hidden="1">#REF!</definedName>
    <definedName name="_bdm.97AFAA34A868401F90D782A37C5D3898.edm" localSheetId="16" hidden="1">#REF!</definedName>
    <definedName name="_bdm.97AFAA34A868401F90D782A37C5D3898.edm" localSheetId="1" hidden="1">#REF!</definedName>
    <definedName name="_bdm.97AFAA34A868401F90D782A37C5D3898.edm" localSheetId="3" hidden="1">#REF!</definedName>
    <definedName name="_bdm.98247AC0BAC84BA0B14B7E1E89E1BD86.edm" localSheetId="4" hidden="1">#REF!</definedName>
    <definedName name="_bdm.98247AC0BAC84BA0B14B7E1E89E1BD86.edm" localSheetId="17" hidden="1">#REF!</definedName>
    <definedName name="_bdm.98247AC0BAC84BA0B14B7E1E89E1BD86.edm" localSheetId="18" hidden="1">#REF!</definedName>
    <definedName name="_bdm.98247AC0BAC84BA0B14B7E1E89E1BD86.edm" localSheetId="16" hidden="1">#REF!</definedName>
    <definedName name="_bdm.98247AC0BAC84BA0B14B7E1E89E1BD86.edm" localSheetId="1" hidden="1">#REF!</definedName>
    <definedName name="_bdm.98247AC0BAC84BA0B14B7E1E89E1BD86.edm" localSheetId="3" hidden="1">#REF!</definedName>
    <definedName name="_bdm.986B2FB5634A41A2AC466182CDB281B7.edm" localSheetId="4" hidden="1">#REF!</definedName>
    <definedName name="_bdm.986B2FB5634A41A2AC466182CDB281B7.edm" localSheetId="17" hidden="1">#REF!</definedName>
    <definedName name="_bdm.986B2FB5634A41A2AC466182CDB281B7.edm" localSheetId="18" hidden="1">#REF!</definedName>
    <definedName name="_bdm.986B2FB5634A41A2AC466182CDB281B7.edm" localSheetId="16" hidden="1">#REF!</definedName>
    <definedName name="_bdm.986B2FB5634A41A2AC466182CDB281B7.edm" localSheetId="1" hidden="1">#REF!</definedName>
    <definedName name="_bdm.986B2FB5634A41A2AC466182CDB281B7.edm" localSheetId="3" hidden="1">#REF!</definedName>
    <definedName name="_bdm.98B83BBB7DD6414BB9E798311DF6D48E.edm" localSheetId="4" hidden="1">#REF!</definedName>
    <definedName name="_bdm.98B83BBB7DD6414BB9E798311DF6D48E.edm" localSheetId="17" hidden="1">#REF!</definedName>
    <definedName name="_bdm.98B83BBB7DD6414BB9E798311DF6D48E.edm" localSheetId="18" hidden="1">#REF!</definedName>
    <definedName name="_bdm.98B83BBB7DD6414BB9E798311DF6D48E.edm" localSheetId="16" hidden="1">#REF!</definedName>
    <definedName name="_bdm.98B83BBB7DD6414BB9E798311DF6D48E.edm" localSheetId="1" hidden="1">#REF!</definedName>
    <definedName name="_bdm.98B83BBB7DD6414BB9E798311DF6D48E.edm" localSheetId="3" hidden="1">#REF!</definedName>
    <definedName name="_bdm.99224D90AE56499C89754D2F793A7A92.edm" localSheetId="4" hidden="1">#REF!</definedName>
    <definedName name="_bdm.99224D90AE56499C89754D2F793A7A92.edm" localSheetId="17" hidden="1">#REF!</definedName>
    <definedName name="_bdm.99224D90AE56499C89754D2F793A7A92.edm" localSheetId="18" hidden="1">#REF!</definedName>
    <definedName name="_bdm.99224D90AE56499C89754D2F793A7A92.edm" localSheetId="16" hidden="1">#REF!</definedName>
    <definedName name="_bdm.99224D90AE56499C89754D2F793A7A92.edm" localSheetId="1" hidden="1">#REF!</definedName>
    <definedName name="_bdm.99224D90AE56499C89754D2F793A7A92.edm" localSheetId="3" hidden="1">#REF!</definedName>
    <definedName name="_bdm.99265348AD584C5CBE911BE4E0596D2B.edm" localSheetId="4" hidden="1">#REF!</definedName>
    <definedName name="_bdm.99265348AD584C5CBE911BE4E0596D2B.edm" localSheetId="17" hidden="1">#REF!</definedName>
    <definedName name="_bdm.99265348AD584C5CBE911BE4E0596D2B.edm" localSheetId="18" hidden="1">#REF!</definedName>
    <definedName name="_bdm.99265348AD584C5CBE911BE4E0596D2B.edm" localSheetId="16" hidden="1">#REF!</definedName>
    <definedName name="_bdm.99265348AD584C5CBE911BE4E0596D2B.edm" localSheetId="1" hidden="1">#REF!</definedName>
    <definedName name="_bdm.99265348AD584C5CBE911BE4E0596D2B.edm" localSheetId="3" hidden="1">#REF!</definedName>
    <definedName name="_bdm.997AC94ED1CF40BDB9AE05C8EE107A06.edm" localSheetId="4" hidden="1">#REF!</definedName>
    <definedName name="_bdm.997AC94ED1CF40BDB9AE05C8EE107A06.edm" localSheetId="17" hidden="1">#REF!</definedName>
    <definedName name="_bdm.997AC94ED1CF40BDB9AE05C8EE107A06.edm" localSheetId="18" hidden="1">#REF!</definedName>
    <definedName name="_bdm.997AC94ED1CF40BDB9AE05C8EE107A06.edm" localSheetId="16" hidden="1">#REF!</definedName>
    <definedName name="_bdm.997AC94ED1CF40BDB9AE05C8EE107A06.edm" localSheetId="1" hidden="1">#REF!</definedName>
    <definedName name="_bdm.997AC94ED1CF40BDB9AE05C8EE107A06.edm" localSheetId="3" hidden="1">#REF!</definedName>
    <definedName name="_bdm.997C36688FCB4C3CA4E74149F57EA1A1.edm" localSheetId="4" hidden="1">#REF!</definedName>
    <definedName name="_bdm.997C36688FCB4C3CA4E74149F57EA1A1.edm" localSheetId="17" hidden="1">#REF!</definedName>
    <definedName name="_bdm.997C36688FCB4C3CA4E74149F57EA1A1.edm" localSheetId="18" hidden="1">#REF!</definedName>
    <definedName name="_bdm.997C36688FCB4C3CA4E74149F57EA1A1.edm" localSheetId="16" hidden="1">#REF!</definedName>
    <definedName name="_bdm.997C36688FCB4C3CA4E74149F57EA1A1.edm" localSheetId="1" hidden="1">#REF!</definedName>
    <definedName name="_bdm.997C36688FCB4C3CA4E74149F57EA1A1.edm" localSheetId="3" hidden="1">#REF!</definedName>
    <definedName name="_bdm.99C6A0380B6C4E728A6410E208BD4DA4.edm" localSheetId="4" hidden="1">#REF!</definedName>
    <definedName name="_bdm.99C6A0380B6C4E728A6410E208BD4DA4.edm" localSheetId="17" hidden="1">#REF!</definedName>
    <definedName name="_bdm.99C6A0380B6C4E728A6410E208BD4DA4.edm" localSheetId="18" hidden="1">#REF!</definedName>
    <definedName name="_bdm.99C6A0380B6C4E728A6410E208BD4DA4.edm" localSheetId="16" hidden="1">#REF!</definedName>
    <definedName name="_bdm.99C6A0380B6C4E728A6410E208BD4DA4.edm" localSheetId="1" hidden="1">#REF!</definedName>
    <definedName name="_bdm.99C6A0380B6C4E728A6410E208BD4DA4.edm" localSheetId="3" hidden="1">#REF!</definedName>
    <definedName name="_bdm.99D2D9D8B20B4EFABD5ABFBBCC42F4B8.edm" localSheetId="4" hidden="1">#REF!</definedName>
    <definedName name="_bdm.99D2D9D8B20B4EFABD5ABFBBCC42F4B8.edm" localSheetId="17" hidden="1">#REF!</definedName>
    <definedName name="_bdm.99D2D9D8B20B4EFABD5ABFBBCC42F4B8.edm" localSheetId="18" hidden="1">#REF!</definedName>
    <definedName name="_bdm.99D2D9D8B20B4EFABD5ABFBBCC42F4B8.edm" localSheetId="16" hidden="1">#REF!</definedName>
    <definedName name="_bdm.99D2D9D8B20B4EFABD5ABFBBCC42F4B8.edm" localSheetId="1" hidden="1">#REF!</definedName>
    <definedName name="_bdm.99D2D9D8B20B4EFABD5ABFBBCC42F4B8.edm" localSheetId="3" hidden="1">#REF!</definedName>
    <definedName name="_bdm.9A5C4B77A7124B6EAF0481241E39699F.edm" localSheetId="4" hidden="1">#REF!</definedName>
    <definedName name="_bdm.9A5C4B77A7124B6EAF0481241E39699F.edm" localSheetId="17" hidden="1">#REF!</definedName>
    <definedName name="_bdm.9A5C4B77A7124B6EAF0481241E39699F.edm" localSheetId="18" hidden="1">#REF!</definedName>
    <definedName name="_bdm.9A5C4B77A7124B6EAF0481241E39699F.edm" localSheetId="16" hidden="1">#REF!</definedName>
    <definedName name="_bdm.9A5C4B77A7124B6EAF0481241E39699F.edm" localSheetId="1" hidden="1">#REF!</definedName>
    <definedName name="_bdm.9A5C4B77A7124B6EAF0481241E39699F.edm" localSheetId="3" hidden="1">#REF!</definedName>
    <definedName name="_bdm.9A7E49E2DBD44827B475DDC3340F475E.edm" localSheetId="4" hidden="1">#REF!</definedName>
    <definedName name="_bdm.9A7E49E2DBD44827B475DDC3340F475E.edm" localSheetId="17" hidden="1">#REF!</definedName>
    <definedName name="_bdm.9A7E49E2DBD44827B475DDC3340F475E.edm" localSheetId="18" hidden="1">#REF!</definedName>
    <definedName name="_bdm.9A7E49E2DBD44827B475DDC3340F475E.edm" localSheetId="16" hidden="1">#REF!</definedName>
    <definedName name="_bdm.9A7E49E2DBD44827B475DDC3340F475E.edm" localSheetId="1" hidden="1">#REF!</definedName>
    <definedName name="_bdm.9A7E49E2DBD44827B475DDC3340F475E.edm" localSheetId="3" hidden="1">#REF!</definedName>
    <definedName name="_bdm.9AE38EFD6DE547109EA41FBBCB916520.edm" localSheetId="4" hidden="1">#REF!</definedName>
    <definedName name="_bdm.9AE38EFD6DE547109EA41FBBCB916520.edm" localSheetId="17" hidden="1">#REF!</definedName>
    <definedName name="_bdm.9AE38EFD6DE547109EA41FBBCB916520.edm" localSheetId="18" hidden="1">#REF!</definedName>
    <definedName name="_bdm.9AE38EFD6DE547109EA41FBBCB916520.edm" localSheetId="16" hidden="1">#REF!</definedName>
    <definedName name="_bdm.9AE38EFD6DE547109EA41FBBCB916520.edm" localSheetId="1" hidden="1">#REF!</definedName>
    <definedName name="_bdm.9AE38EFD6DE547109EA41FBBCB916520.edm" localSheetId="3" hidden="1">#REF!</definedName>
    <definedName name="_bdm.9B6F362D22B949BD9CFEBB6C154BEB51.edm" localSheetId="4" hidden="1">#REF!</definedName>
    <definedName name="_bdm.9B6F362D22B949BD9CFEBB6C154BEB51.edm" localSheetId="17" hidden="1">#REF!</definedName>
    <definedName name="_bdm.9B6F362D22B949BD9CFEBB6C154BEB51.edm" localSheetId="18" hidden="1">#REF!</definedName>
    <definedName name="_bdm.9B6F362D22B949BD9CFEBB6C154BEB51.edm" localSheetId="16" hidden="1">#REF!</definedName>
    <definedName name="_bdm.9B6F362D22B949BD9CFEBB6C154BEB51.edm" localSheetId="1" hidden="1">#REF!</definedName>
    <definedName name="_bdm.9B6F362D22B949BD9CFEBB6C154BEB51.edm" localSheetId="3" hidden="1">#REF!</definedName>
    <definedName name="_bdm.9C528EEE65A3422B85DAB789DAD65BF0.edm" localSheetId="4" hidden="1">#REF!</definedName>
    <definedName name="_bdm.9C528EEE65A3422B85DAB789DAD65BF0.edm" localSheetId="17" hidden="1">#REF!</definedName>
    <definedName name="_bdm.9C528EEE65A3422B85DAB789DAD65BF0.edm" localSheetId="18" hidden="1">#REF!</definedName>
    <definedName name="_bdm.9C528EEE65A3422B85DAB789DAD65BF0.edm" localSheetId="16" hidden="1">#REF!</definedName>
    <definedName name="_bdm.9C528EEE65A3422B85DAB789DAD65BF0.edm" localSheetId="1" hidden="1">#REF!</definedName>
    <definedName name="_bdm.9C528EEE65A3422B85DAB789DAD65BF0.edm" localSheetId="3" hidden="1">#REF!</definedName>
    <definedName name="_bdm.9C542DB400E7433597A3ACA4A51D8E8E.edm" localSheetId="4" hidden="1">#REF!</definedName>
    <definedName name="_bdm.9C542DB400E7433597A3ACA4A51D8E8E.edm" localSheetId="17" hidden="1">#REF!</definedName>
    <definedName name="_bdm.9C542DB400E7433597A3ACA4A51D8E8E.edm" localSheetId="18" hidden="1">#REF!</definedName>
    <definedName name="_bdm.9C542DB400E7433597A3ACA4A51D8E8E.edm" localSheetId="16" hidden="1">#REF!</definedName>
    <definedName name="_bdm.9C542DB400E7433597A3ACA4A51D8E8E.edm" localSheetId="1" hidden="1">#REF!</definedName>
    <definedName name="_bdm.9C542DB400E7433597A3ACA4A51D8E8E.edm" localSheetId="3" hidden="1">#REF!</definedName>
    <definedName name="_bdm.9CB04493E27848B8AE444079EA4DD9D0.edm" localSheetId="4" hidden="1">#REF!</definedName>
    <definedName name="_bdm.9CB04493E27848B8AE444079EA4DD9D0.edm" localSheetId="17" hidden="1">#REF!</definedName>
    <definedName name="_bdm.9CB04493E27848B8AE444079EA4DD9D0.edm" localSheetId="18" hidden="1">#REF!</definedName>
    <definedName name="_bdm.9CB04493E27848B8AE444079EA4DD9D0.edm" localSheetId="16" hidden="1">#REF!</definedName>
    <definedName name="_bdm.9CB04493E27848B8AE444079EA4DD9D0.edm" localSheetId="1" hidden="1">#REF!</definedName>
    <definedName name="_bdm.9CB04493E27848B8AE444079EA4DD9D0.edm" localSheetId="3" hidden="1">#REF!</definedName>
    <definedName name="_bdm.9D024A978227416A9C680214D56D91E2.edm" localSheetId="4" hidden="1">#REF!</definedName>
    <definedName name="_bdm.9D024A978227416A9C680214D56D91E2.edm" localSheetId="17" hidden="1">#REF!</definedName>
    <definedName name="_bdm.9D024A978227416A9C680214D56D91E2.edm" localSheetId="18" hidden="1">#REF!</definedName>
    <definedName name="_bdm.9D024A978227416A9C680214D56D91E2.edm" localSheetId="16" hidden="1">#REF!</definedName>
    <definedName name="_bdm.9D024A978227416A9C680214D56D91E2.edm" localSheetId="1" hidden="1">#REF!</definedName>
    <definedName name="_bdm.9D024A978227416A9C680214D56D91E2.edm" localSheetId="3" hidden="1">#REF!</definedName>
    <definedName name="_bdm.9DAB6DC6FE5B491DA3AE0B838DA2610F.edm" localSheetId="4" hidden="1">#REF!</definedName>
    <definedName name="_bdm.9DAB6DC6FE5B491DA3AE0B838DA2610F.edm" localSheetId="17" hidden="1">#REF!</definedName>
    <definedName name="_bdm.9DAB6DC6FE5B491DA3AE0B838DA2610F.edm" localSheetId="18" hidden="1">#REF!</definedName>
    <definedName name="_bdm.9DAB6DC6FE5B491DA3AE0B838DA2610F.edm" localSheetId="16" hidden="1">#REF!</definedName>
    <definedName name="_bdm.9DAB6DC6FE5B491DA3AE0B838DA2610F.edm" localSheetId="1" hidden="1">#REF!</definedName>
    <definedName name="_bdm.9DAB6DC6FE5B491DA3AE0B838DA2610F.edm" localSheetId="3" hidden="1">#REF!</definedName>
    <definedName name="_bdm.9E32919D663E43E38F9D0ABA1F7C3AF8.edm" localSheetId="4" hidden="1">#REF!</definedName>
    <definedName name="_bdm.9E32919D663E43E38F9D0ABA1F7C3AF8.edm" localSheetId="17" hidden="1">#REF!</definedName>
    <definedName name="_bdm.9E32919D663E43E38F9D0ABA1F7C3AF8.edm" localSheetId="18" hidden="1">#REF!</definedName>
    <definedName name="_bdm.9E32919D663E43E38F9D0ABA1F7C3AF8.edm" localSheetId="16" hidden="1">#REF!</definedName>
    <definedName name="_bdm.9E32919D663E43E38F9D0ABA1F7C3AF8.edm" localSheetId="1" hidden="1">#REF!</definedName>
    <definedName name="_bdm.9E32919D663E43E38F9D0ABA1F7C3AF8.edm" localSheetId="3" hidden="1">#REF!</definedName>
    <definedName name="_bdm.9E99543F52AF4BAD8B8CC8B258711B5C.edm" localSheetId="4" hidden="1">#REF!</definedName>
    <definedName name="_bdm.9E99543F52AF4BAD8B8CC8B258711B5C.edm" localSheetId="17" hidden="1">#REF!</definedName>
    <definedName name="_bdm.9E99543F52AF4BAD8B8CC8B258711B5C.edm" localSheetId="18" hidden="1">#REF!</definedName>
    <definedName name="_bdm.9E99543F52AF4BAD8B8CC8B258711B5C.edm" localSheetId="16" hidden="1">#REF!</definedName>
    <definedName name="_bdm.9E99543F52AF4BAD8B8CC8B258711B5C.edm" localSheetId="1" hidden="1">#REF!</definedName>
    <definedName name="_bdm.9E99543F52AF4BAD8B8CC8B258711B5C.edm" localSheetId="3" hidden="1">#REF!</definedName>
    <definedName name="_bdm.9EBB4E1DC17A4A16B12173AED3FA5F5C.edm" localSheetId="4" hidden="1">#REF!</definedName>
    <definedName name="_bdm.9EBB4E1DC17A4A16B12173AED3FA5F5C.edm" localSheetId="17" hidden="1">#REF!</definedName>
    <definedName name="_bdm.9EBB4E1DC17A4A16B12173AED3FA5F5C.edm" localSheetId="18" hidden="1">#REF!</definedName>
    <definedName name="_bdm.9EBB4E1DC17A4A16B12173AED3FA5F5C.edm" localSheetId="16" hidden="1">#REF!</definedName>
    <definedName name="_bdm.9EBB4E1DC17A4A16B12173AED3FA5F5C.edm" localSheetId="1" hidden="1">#REF!</definedName>
    <definedName name="_bdm.9EBB4E1DC17A4A16B12173AED3FA5F5C.edm" localSheetId="3" hidden="1">#REF!</definedName>
    <definedName name="_bdm.9ED37538D80342EB82EC44C67A3D2DAB.edm" localSheetId="4" hidden="1">#REF!</definedName>
    <definedName name="_bdm.9ED37538D80342EB82EC44C67A3D2DAB.edm" localSheetId="17" hidden="1">#REF!</definedName>
    <definedName name="_bdm.9ED37538D80342EB82EC44C67A3D2DAB.edm" localSheetId="18" hidden="1">#REF!</definedName>
    <definedName name="_bdm.9ED37538D80342EB82EC44C67A3D2DAB.edm" localSheetId="16" hidden="1">#REF!</definedName>
    <definedName name="_bdm.9ED37538D80342EB82EC44C67A3D2DAB.edm" localSheetId="1" hidden="1">#REF!</definedName>
    <definedName name="_bdm.9ED37538D80342EB82EC44C67A3D2DAB.edm" localSheetId="3" hidden="1">#REF!</definedName>
    <definedName name="_bdm.9F020D0509C84583A62A514DC06A0F2A.edm" localSheetId="4" hidden="1">#REF!</definedName>
    <definedName name="_bdm.9F020D0509C84583A62A514DC06A0F2A.edm" localSheetId="17" hidden="1">#REF!</definedName>
    <definedName name="_bdm.9F020D0509C84583A62A514DC06A0F2A.edm" localSheetId="18" hidden="1">#REF!</definedName>
    <definedName name="_bdm.9F020D0509C84583A62A514DC06A0F2A.edm" localSheetId="16" hidden="1">#REF!</definedName>
    <definedName name="_bdm.9F020D0509C84583A62A514DC06A0F2A.edm" localSheetId="1" hidden="1">#REF!</definedName>
    <definedName name="_bdm.9F020D0509C84583A62A514DC06A0F2A.edm" localSheetId="3" hidden="1">#REF!</definedName>
    <definedName name="_bdm.9F2F040F0F6347E4A7A56F273E10CBBB.edm" localSheetId="4" hidden="1">#REF!</definedName>
    <definedName name="_bdm.9F2F040F0F6347E4A7A56F273E10CBBB.edm" localSheetId="17" hidden="1">#REF!</definedName>
    <definedName name="_bdm.9F2F040F0F6347E4A7A56F273E10CBBB.edm" localSheetId="18" hidden="1">#REF!</definedName>
    <definedName name="_bdm.9F2F040F0F6347E4A7A56F273E10CBBB.edm" localSheetId="16" hidden="1">#REF!</definedName>
    <definedName name="_bdm.9F2F040F0F6347E4A7A56F273E10CBBB.edm" localSheetId="1" hidden="1">#REF!</definedName>
    <definedName name="_bdm.9F2F040F0F6347E4A7A56F273E10CBBB.edm" localSheetId="3" hidden="1">#REF!</definedName>
    <definedName name="_bdm.9F45547CCB7B480581CF3D19A3D48EB7.edm" localSheetId="4" hidden="1">#REF!</definedName>
    <definedName name="_bdm.9F45547CCB7B480581CF3D19A3D48EB7.edm" localSheetId="17" hidden="1">#REF!</definedName>
    <definedName name="_bdm.9F45547CCB7B480581CF3D19A3D48EB7.edm" localSheetId="18" hidden="1">#REF!</definedName>
    <definedName name="_bdm.9F45547CCB7B480581CF3D19A3D48EB7.edm" localSheetId="16" hidden="1">#REF!</definedName>
    <definedName name="_bdm.9F45547CCB7B480581CF3D19A3D48EB7.edm" localSheetId="1" hidden="1">#REF!</definedName>
    <definedName name="_bdm.9F45547CCB7B480581CF3D19A3D48EB7.edm" localSheetId="3" hidden="1">#REF!</definedName>
    <definedName name="_bdm.9F8E50B415FB44D486194B31B051ABC3.edm" localSheetId="4" hidden="1">#REF!</definedName>
    <definedName name="_bdm.9F8E50B415FB44D486194B31B051ABC3.edm" localSheetId="17" hidden="1">#REF!</definedName>
    <definedName name="_bdm.9F8E50B415FB44D486194B31B051ABC3.edm" localSheetId="18" hidden="1">#REF!</definedName>
    <definedName name="_bdm.9F8E50B415FB44D486194B31B051ABC3.edm" localSheetId="16" hidden="1">#REF!</definedName>
    <definedName name="_bdm.9F8E50B415FB44D486194B31B051ABC3.edm" localSheetId="1" hidden="1">#REF!</definedName>
    <definedName name="_bdm.9F8E50B415FB44D486194B31B051ABC3.edm" localSheetId="3" hidden="1">#REF!</definedName>
    <definedName name="_bdm.9FE0B167F58D49808122AC00878093CA.edm" localSheetId="4" hidden="1">#REF!</definedName>
    <definedName name="_bdm.9FE0B167F58D49808122AC00878093CA.edm" localSheetId="17" hidden="1">#REF!</definedName>
    <definedName name="_bdm.9FE0B167F58D49808122AC00878093CA.edm" localSheetId="18" hidden="1">#REF!</definedName>
    <definedName name="_bdm.9FE0B167F58D49808122AC00878093CA.edm" localSheetId="16" hidden="1">#REF!</definedName>
    <definedName name="_bdm.9FE0B167F58D49808122AC00878093CA.edm" localSheetId="1" hidden="1">#REF!</definedName>
    <definedName name="_bdm.9FE0B167F58D49808122AC00878093CA.edm" localSheetId="3" hidden="1">#REF!</definedName>
    <definedName name="_bdm.9FE7B1449A7A4D0D9133821AE963EEA8.edm" localSheetId="4" hidden="1">#REF!</definedName>
    <definedName name="_bdm.9FE7B1449A7A4D0D9133821AE963EEA8.edm" localSheetId="17" hidden="1">#REF!</definedName>
    <definedName name="_bdm.9FE7B1449A7A4D0D9133821AE963EEA8.edm" localSheetId="18" hidden="1">#REF!</definedName>
    <definedName name="_bdm.9FE7B1449A7A4D0D9133821AE963EEA8.edm" localSheetId="16" hidden="1">#REF!</definedName>
    <definedName name="_bdm.9FE7B1449A7A4D0D9133821AE963EEA8.edm" localSheetId="1" hidden="1">#REF!</definedName>
    <definedName name="_bdm.9FE7B1449A7A4D0D9133821AE963EEA8.edm" localSheetId="3" hidden="1">#REF!</definedName>
    <definedName name="_bdm.9FF8FF66613845FD89ACA04D8389440B.edm" localSheetId="4" hidden="1">#REF!</definedName>
    <definedName name="_bdm.9FF8FF66613845FD89ACA04D8389440B.edm" localSheetId="17" hidden="1">#REF!</definedName>
    <definedName name="_bdm.9FF8FF66613845FD89ACA04D8389440B.edm" localSheetId="18" hidden="1">#REF!</definedName>
    <definedName name="_bdm.9FF8FF66613845FD89ACA04D8389440B.edm" localSheetId="16" hidden="1">#REF!</definedName>
    <definedName name="_bdm.9FF8FF66613845FD89ACA04D8389440B.edm" localSheetId="1" hidden="1">#REF!</definedName>
    <definedName name="_bdm.9FF8FF66613845FD89ACA04D8389440B.edm" localSheetId="3" hidden="1">#REF!</definedName>
    <definedName name="_bdm.A0F7C9E97CCA4948BC9B42F40365DDCD.edm" localSheetId="4" hidden="1">#REF!</definedName>
    <definedName name="_bdm.A0F7C9E97CCA4948BC9B42F40365DDCD.edm" localSheetId="17" hidden="1">#REF!</definedName>
    <definedName name="_bdm.A0F7C9E97CCA4948BC9B42F40365DDCD.edm" localSheetId="18" hidden="1">#REF!</definedName>
    <definedName name="_bdm.A0F7C9E97CCA4948BC9B42F40365DDCD.edm" localSheetId="16" hidden="1">#REF!</definedName>
    <definedName name="_bdm.A0F7C9E97CCA4948BC9B42F40365DDCD.edm" localSheetId="1" hidden="1">#REF!</definedName>
    <definedName name="_bdm.A0F7C9E97CCA4948BC9B42F40365DDCD.edm" localSheetId="3" hidden="1">#REF!</definedName>
    <definedName name="_bdm.A0FD2248C58B4165A094177134AFE30C.edm" localSheetId="4" hidden="1">#REF!</definedName>
    <definedName name="_bdm.A0FD2248C58B4165A094177134AFE30C.edm" localSheetId="17" hidden="1">#REF!</definedName>
    <definedName name="_bdm.A0FD2248C58B4165A094177134AFE30C.edm" localSheetId="18" hidden="1">#REF!</definedName>
    <definedName name="_bdm.A0FD2248C58B4165A094177134AFE30C.edm" localSheetId="16" hidden="1">#REF!</definedName>
    <definedName name="_bdm.A0FD2248C58B4165A094177134AFE30C.edm" localSheetId="1" hidden="1">#REF!</definedName>
    <definedName name="_bdm.A0FD2248C58B4165A094177134AFE30C.edm" localSheetId="3" hidden="1">#REF!</definedName>
    <definedName name="_bdm.A10B641999E64532B618D84918CA5D80.edm" localSheetId="4" hidden="1">#REF!</definedName>
    <definedName name="_bdm.A10B641999E64532B618D84918CA5D80.edm" localSheetId="17" hidden="1">#REF!</definedName>
    <definedName name="_bdm.A10B641999E64532B618D84918CA5D80.edm" localSheetId="18" hidden="1">#REF!</definedName>
    <definedName name="_bdm.A10B641999E64532B618D84918CA5D80.edm" localSheetId="16" hidden="1">#REF!</definedName>
    <definedName name="_bdm.A10B641999E64532B618D84918CA5D80.edm" localSheetId="1" hidden="1">#REF!</definedName>
    <definedName name="_bdm.A10B641999E64532B618D84918CA5D80.edm" localSheetId="3" hidden="1">#REF!</definedName>
    <definedName name="_bdm.A116F251EB854D13A1F5A624AD123BC0.edm" localSheetId="4" hidden="1">#REF!</definedName>
    <definedName name="_bdm.A116F251EB854D13A1F5A624AD123BC0.edm" localSheetId="17" hidden="1">#REF!</definedName>
    <definedName name="_bdm.A116F251EB854D13A1F5A624AD123BC0.edm" localSheetId="18" hidden="1">#REF!</definedName>
    <definedName name="_bdm.A116F251EB854D13A1F5A624AD123BC0.edm" localSheetId="16" hidden="1">#REF!</definedName>
    <definedName name="_bdm.A116F251EB854D13A1F5A624AD123BC0.edm" localSheetId="1" hidden="1">#REF!</definedName>
    <definedName name="_bdm.A116F251EB854D13A1F5A624AD123BC0.edm" localSheetId="3" hidden="1">#REF!</definedName>
    <definedName name="_bdm.A124F6AE322C448E91CCEB1C97628BB0.edm" localSheetId="4" hidden="1">#REF!</definedName>
    <definedName name="_bdm.A124F6AE322C448E91CCEB1C97628BB0.edm" localSheetId="17" hidden="1">#REF!</definedName>
    <definedName name="_bdm.A124F6AE322C448E91CCEB1C97628BB0.edm" localSheetId="18" hidden="1">#REF!</definedName>
    <definedName name="_bdm.A124F6AE322C448E91CCEB1C97628BB0.edm" localSheetId="16" hidden="1">#REF!</definedName>
    <definedName name="_bdm.A124F6AE322C448E91CCEB1C97628BB0.edm" localSheetId="1" hidden="1">#REF!</definedName>
    <definedName name="_bdm.A124F6AE322C448E91CCEB1C97628BB0.edm" localSheetId="3" hidden="1">#REF!</definedName>
    <definedName name="_bdm.A16D8AAE8A6047DFAE10B6B27EC221AE.edm" localSheetId="4" hidden="1">#REF!</definedName>
    <definedName name="_bdm.A16D8AAE8A6047DFAE10B6B27EC221AE.edm" localSheetId="17" hidden="1">#REF!</definedName>
    <definedName name="_bdm.A16D8AAE8A6047DFAE10B6B27EC221AE.edm" localSheetId="18" hidden="1">#REF!</definedName>
    <definedName name="_bdm.A16D8AAE8A6047DFAE10B6B27EC221AE.edm" localSheetId="16" hidden="1">#REF!</definedName>
    <definedName name="_bdm.A16D8AAE8A6047DFAE10B6B27EC221AE.edm" localSheetId="1" hidden="1">#REF!</definedName>
    <definedName name="_bdm.A16D8AAE8A6047DFAE10B6B27EC221AE.edm" localSheetId="3" hidden="1">#REF!</definedName>
    <definedName name="_bdm.A1749ACC976445F39EDA86CDB0936695.edm" localSheetId="4" hidden="1">#REF!</definedName>
    <definedName name="_bdm.A1749ACC976445F39EDA86CDB0936695.edm" localSheetId="17" hidden="1">#REF!</definedName>
    <definedName name="_bdm.A1749ACC976445F39EDA86CDB0936695.edm" localSheetId="18" hidden="1">#REF!</definedName>
    <definedName name="_bdm.A1749ACC976445F39EDA86CDB0936695.edm" localSheetId="16" hidden="1">#REF!</definedName>
    <definedName name="_bdm.A1749ACC976445F39EDA86CDB0936695.edm" localSheetId="1" hidden="1">#REF!</definedName>
    <definedName name="_bdm.A1749ACC976445F39EDA86CDB0936695.edm" localSheetId="3" hidden="1">#REF!</definedName>
    <definedName name="_bdm.A1E239FB348A4CAEAC77DA7CC32145C9.edm" localSheetId="4" hidden="1">#REF!</definedName>
    <definedName name="_bdm.A1E239FB348A4CAEAC77DA7CC32145C9.edm" localSheetId="17" hidden="1">#REF!</definedName>
    <definedName name="_bdm.A1E239FB348A4CAEAC77DA7CC32145C9.edm" localSheetId="18" hidden="1">#REF!</definedName>
    <definedName name="_bdm.A1E239FB348A4CAEAC77DA7CC32145C9.edm" localSheetId="16" hidden="1">#REF!</definedName>
    <definedName name="_bdm.A1E239FB348A4CAEAC77DA7CC32145C9.edm" localSheetId="1" hidden="1">#REF!</definedName>
    <definedName name="_bdm.A1E239FB348A4CAEAC77DA7CC32145C9.edm" localSheetId="3" hidden="1">#REF!</definedName>
    <definedName name="_bdm.A20AE2855A134686900EA01658E28450.edm" localSheetId="4" hidden="1">#REF!</definedName>
    <definedName name="_bdm.A20AE2855A134686900EA01658E28450.edm" localSheetId="17" hidden="1">#REF!</definedName>
    <definedName name="_bdm.A20AE2855A134686900EA01658E28450.edm" localSheetId="18" hidden="1">#REF!</definedName>
    <definedName name="_bdm.A20AE2855A134686900EA01658E28450.edm" localSheetId="16" hidden="1">#REF!</definedName>
    <definedName name="_bdm.A20AE2855A134686900EA01658E28450.edm" localSheetId="1" hidden="1">#REF!</definedName>
    <definedName name="_bdm.A20AE2855A134686900EA01658E28450.edm" localSheetId="3" hidden="1">#REF!</definedName>
    <definedName name="_bdm.A213413597CD4FD5919B83507C7BD167.edm" localSheetId="4" hidden="1">#REF!</definedName>
    <definedName name="_bdm.A213413597CD4FD5919B83507C7BD167.edm" localSheetId="17" hidden="1">#REF!</definedName>
    <definedName name="_bdm.A213413597CD4FD5919B83507C7BD167.edm" localSheetId="18" hidden="1">#REF!</definedName>
    <definedName name="_bdm.A213413597CD4FD5919B83507C7BD167.edm" localSheetId="16" hidden="1">#REF!</definedName>
    <definedName name="_bdm.A213413597CD4FD5919B83507C7BD167.edm" localSheetId="1" hidden="1">#REF!</definedName>
    <definedName name="_bdm.A213413597CD4FD5919B83507C7BD167.edm" localSheetId="3" hidden="1">#REF!</definedName>
    <definedName name="_bdm.A21E29F704EC4504B8FD0171895651ED.edm" localSheetId="4" hidden="1">#REF!</definedName>
    <definedName name="_bdm.A21E29F704EC4504B8FD0171895651ED.edm" localSheetId="17" hidden="1">#REF!</definedName>
    <definedName name="_bdm.A21E29F704EC4504B8FD0171895651ED.edm" localSheetId="18" hidden="1">#REF!</definedName>
    <definedName name="_bdm.A21E29F704EC4504B8FD0171895651ED.edm" localSheetId="16" hidden="1">#REF!</definedName>
    <definedName name="_bdm.A21E29F704EC4504B8FD0171895651ED.edm" localSheetId="1" hidden="1">#REF!</definedName>
    <definedName name="_bdm.A21E29F704EC4504B8FD0171895651ED.edm" localSheetId="3" hidden="1">#REF!</definedName>
    <definedName name="_bdm.A2B53AC1223B41139B6457BC1AD12511.edm" localSheetId="4" hidden="1">#REF!</definedName>
    <definedName name="_bdm.A2B53AC1223B41139B6457BC1AD12511.edm" localSheetId="17" hidden="1">#REF!</definedName>
    <definedName name="_bdm.A2B53AC1223B41139B6457BC1AD12511.edm" localSheetId="18" hidden="1">#REF!</definedName>
    <definedName name="_bdm.A2B53AC1223B41139B6457BC1AD12511.edm" localSheetId="16" hidden="1">#REF!</definedName>
    <definedName name="_bdm.A2B53AC1223B41139B6457BC1AD12511.edm" localSheetId="1" hidden="1">#REF!</definedName>
    <definedName name="_bdm.A2B53AC1223B41139B6457BC1AD12511.edm" localSheetId="3" hidden="1">#REF!</definedName>
    <definedName name="_bdm.A2D424B3EECA4665A3FDE99D49C5D563.edm" localSheetId="4" hidden="1">#REF!</definedName>
    <definedName name="_bdm.A2D424B3EECA4665A3FDE99D49C5D563.edm" localSheetId="17" hidden="1">#REF!</definedName>
    <definedName name="_bdm.A2D424B3EECA4665A3FDE99D49C5D563.edm" localSheetId="18" hidden="1">#REF!</definedName>
    <definedName name="_bdm.A2D424B3EECA4665A3FDE99D49C5D563.edm" localSheetId="16" hidden="1">#REF!</definedName>
    <definedName name="_bdm.A2D424B3EECA4665A3FDE99D49C5D563.edm" localSheetId="1" hidden="1">#REF!</definedName>
    <definedName name="_bdm.A2D424B3EECA4665A3FDE99D49C5D563.edm" localSheetId="3" hidden="1">#REF!</definedName>
    <definedName name="_bdm.A2EC0D0C3C1E41509AE12969EEABE42A.edm" localSheetId="4" hidden="1">#REF!</definedName>
    <definedName name="_bdm.A2EC0D0C3C1E41509AE12969EEABE42A.edm" localSheetId="17" hidden="1">#REF!</definedName>
    <definedName name="_bdm.A2EC0D0C3C1E41509AE12969EEABE42A.edm" localSheetId="18" hidden="1">#REF!</definedName>
    <definedName name="_bdm.A2EC0D0C3C1E41509AE12969EEABE42A.edm" localSheetId="16" hidden="1">#REF!</definedName>
    <definedName name="_bdm.A2EC0D0C3C1E41509AE12969EEABE42A.edm" localSheetId="1" hidden="1">#REF!</definedName>
    <definedName name="_bdm.A2EC0D0C3C1E41509AE12969EEABE42A.edm" localSheetId="3" hidden="1">#REF!</definedName>
    <definedName name="_bdm.A3A7CA4E2E1A4E42A60D19F5DC057583.edm" localSheetId="4" hidden="1">#REF!</definedName>
    <definedName name="_bdm.A3A7CA4E2E1A4E42A60D19F5DC057583.edm" localSheetId="17" hidden="1">#REF!</definedName>
    <definedName name="_bdm.A3A7CA4E2E1A4E42A60D19F5DC057583.edm" localSheetId="18" hidden="1">#REF!</definedName>
    <definedName name="_bdm.A3A7CA4E2E1A4E42A60D19F5DC057583.edm" localSheetId="16" hidden="1">#REF!</definedName>
    <definedName name="_bdm.A3A7CA4E2E1A4E42A60D19F5DC057583.edm" localSheetId="1" hidden="1">#REF!</definedName>
    <definedName name="_bdm.A3A7CA4E2E1A4E42A60D19F5DC057583.edm" localSheetId="3" hidden="1">#REF!</definedName>
    <definedName name="_bdm.A4103712FC5D4FDDABD70AB91E560902.edm" localSheetId="4" hidden="1">#REF!</definedName>
    <definedName name="_bdm.A4103712FC5D4FDDABD70AB91E560902.edm" localSheetId="17" hidden="1">#REF!</definedName>
    <definedName name="_bdm.A4103712FC5D4FDDABD70AB91E560902.edm" localSheetId="18" hidden="1">#REF!</definedName>
    <definedName name="_bdm.A4103712FC5D4FDDABD70AB91E560902.edm" localSheetId="16" hidden="1">#REF!</definedName>
    <definedName name="_bdm.A4103712FC5D4FDDABD70AB91E560902.edm" localSheetId="1" hidden="1">#REF!</definedName>
    <definedName name="_bdm.A4103712FC5D4FDDABD70AB91E560902.edm" localSheetId="3" hidden="1">#REF!</definedName>
    <definedName name="_bdm.A4514A5138B9444DB8A0A3B75840AC22.edm" localSheetId="4" hidden="1">#REF!</definedName>
    <definedName name="_bdm.A4514A5138B9444DB8A0A3B75840AC22.edm" localSheetId="17" hidden="1">#REF!</definedName>
    <definedName name="_bdm.A4514A5138B9444DB8A0A3B75840AC22.edm" localSheetId="18" hidden="1">#REF!</definedName>
    <definedName name="_bdm.A4514A5138B9444DB8A0A3B75840AC22.edm" localSheetId="16" hidden="1">#REF!</definedName>
    <definedName name="_bdm.A4514A5138B9444DB8A0A3B75840AC22.edm" localSheetId="1" hidden="1">#REF!</definedName>
    <definedName name="_bdm.A4514A5138B9444DB8A0A3B75840AC22.edm" localSheetId="3" hidden="1">#REF!</definedName>
    <definedName name="_bdm.A483F767E80A42D3A375C3028C938E1F.edm" localSheetId="4" hidden="1">#REF!</definedName>
    <definedName name="_bdm.A483F767E80A42D3A375C3028C938E1F.edm" localSheetId="17" hidden="1">#REF!</definedName>
    <definedName name="_bdm.A483F767E80A42D3A375C3028C938E1F.edm" localSheetId="18" hidden="1">#REF!</definedName>
    <definedName name="_bdm.A483F767E80A42D3A375C3028C938E1F.edm" localSheetId="16" hidden="1">#REF!</definedName>
    <definedName name="_bdm.A483F767E80A42D3A375C3028C938E1F.edm" localSheetId="1" hidden="1">#REF!</definedName>
    <definedName name="_bdm.A483F767E80A42D3A375C3028C938E1F.edm" localSheetId="3" hidden="1">#REF!</definedName>
    <definedName name="_bdm.A48676588ABB433C93271CD55A04E7B7.edm" localSheetId="4" hidden="1">#REF!</definedName>
    <definedName name="_bdm.A48676588ABB433C93271CD55A04E7B7.edm" localSheetId="17" hidden="1">#REF!</definedName>
    <definedName name="_bdm.A48676588ABB433C93271CD55A04E7B7.edm" localSheetId="18" hidden="1">#REF!</definedName>
    <definedName name="_bdm.A48676588ABB433C93271CD55A04E7B7.edm" localSheetId="16" hidden="1">#REF!</definedName>
    <definedName name="_bdm.A48676588ABB433C93271CD55A04E7B7.edm" localSheetId="1" hidden="1">#REF!</definedName>
    <definedName name="_bdm.A48676588ABB433C93271CD55A04E7B7.edm" localSheetId="3" hidden="1">#REF!</definedName>
    <definedName name="_bdm.A4D5172139504E6CBEE6D8D026C21FC7.edm" localSheetId="4" hidden="1">#REF!</definedName>
    <definedName name="_bdm.A4D5172139504E6CBEE6D8D026C21FC7.edm" localSheetId="17" hidden="1">#REF!</definedName>
    <definedName name="_bdm.A4D5172139504E6CBEE6D8D026C21FC7.edm" localSheetId="18" hidden="1">#REF!</definedName>
    <definedName name="_bdm.A4D5172139504E6CBEE6D8D026C21FC7.edm" localSheetId="16" hidden="1">#REF!</definedName>
    <definedName name="_bdm.A4D5172139504E6CBEE6D8D026C21FC7.edm" localSheetId="1" hidden="1">#REF!</definedName>
    <definedName name="_bdm.A4D5172139504E6CBEE6D8D026C21FC7.edm" localSheetId="3" hidden="1">#REF!</definedName>
    <definedName name="_bdm.A5B44363656D404CAE8D67C05CA1C830.edm" localSheetId="4" hidden="1">#REF!</definedName>
    <definedName name="_bdm.A5B44363656D404CAE8D67C05CA1C830.edm" localSheetId="17" hidden="1">#REF!</definedName>
    <definedName name="_bdm.A5B44363656D404CAE8D67C05CA1C830.edm" localSheetId="18" hidden="1">#REF!</definedName>
    <definedName name="_bdm.A5B44363656D404CAE8D67C05CA1C830.edm" localSheetId="16" hidden="1">#REF!</definedName>
    <definedName name="_bdm.A5B44363656D404CAE8D67C05CA1C830.edm" localSheetId="1" hidden="1">#REF!</definedName>
    <definedName name="_bdm.A5B44363656D404CAE8D67C05CA1C830.edm" localSheetId="3" hidden="1">#REF!</definedName>
    <definedName name="_bdm.A5BCACEDC9B743D0B4DC2E173E35B3D9.edm" localSheetId="4" hidden="1">#REF!</definedName>
    <definedName name="_bdm.A5BCACEDC9B743D0B4DC2E173E35B3D9.edm" localSheetId="17" hidden="1">#REF!</definedName>
    <definedName name="_bdm.A5BCACEDC9B743D0B4DC2E173E35B3D9.edm" localSheetId="18" hidden="1">#REF!</definedName>
    <definedName name="_bdm.A5BCACEDC9B743D0B4DC2E173E35B3D9.edm" localSheetId="16" hidden="1">#REF!</definedName>
    <definedName name="_bdm.A5BCACEDC9B743D0B4DC2E173E35B3D9.edm" localSheetId="1" hidden="1">#REF!</definedName>
    <definedName name="_bdm.A5BCACEDC9B743D0B4DC2E173E35B3D9.edm" localSheetId="3" hidden="1">#REF!</definedName>
    <definedName name="_bdm.A603A24F15774EFC9477F14F59916E39.edm" localSheetId="4" hidden="1">#REF!</definedName>
    <definedName name="_bdm.A603A24F15774EFC9477F14F59916E39.edm" localSheetId="17" hidden="1">#REF!</definedName>
    <definedName name="_bdm.A603A24F15774EFC9477F14F59916E39.edm" localSheetId="18" hidden="1">#REF!</definedName>
    <definedName name="_bdm.A603A24F15774EFC9477F14F59916E39.edm" localSheetId="16" hidden="1">#REF!</definedName>
    <definedName name="_bdm.A603A24F15774EFC9477F14F59916E39.edm" localSheetId="1" hidden="1">#REF!</definedName>
    <definedName name="_bdm.A603A24F15774EFC9477F14F59916E39.edm" localSheetId="3" hidden="1">#REF!</definedName>
    <definedName name="_bdm.A61B68DDF65241EEB5AF0EA0181015FC.edm" localSheetId="4" hidden="1">#REF!</definedName>
    <definedName name="_bdm.A61B68DDF65241EEB5AF0EA0181015FC.edm" localSheetId="17" hidden="1">#REF!</definedName>
    <definedName name="_bdm.A61B68DDF65241EEB5AF0EA0181015FC.edm" localSheetId="18" hidden="1">#REF!</definedName>
    <definedName name="_bdm.A61B68DDF65241EEB5AF0EA0181015FC.edm" localSheetId="16" hidden="1">#REF!</definedName>
    <definedName name="_bdm.A61B68DDF65241EEB5AF0EA0181015FC.edm" localSheetId="1" hidden="1">#REF!</definedName>
    <definedName name="_bdm.A61B68DDF65241EEB5AF0EA0181015FC.edm" localSheetId="3" hidden="1">#REF!</definedName>
    <definedName name="_bdm.A6301333D2494479B592749FB510A534.edm" localSheetId="4" hidden="1">#REF!</definedName>
    <definedName name="_bdm.A6301333D2494479B592749FB510A534.edm" localSheetId="17" hidden="1">#REF!</definedName>
    <definedName name="_bdm.A6301333D2494479B592749FB510A534.edm" localSheetId="18" hidden="1">#REF!</definedName>
    <definedName name="_bdm.A6301333D2494479B592749FB510A534.edm" localSheetId="16" hidden="1">#REF!</definedName>
    <definedName name="_bdm.A6301333D2494479B592749FB510A534.edm" localSheetId="1" hidden="1">#REF!</definedName>
    <definedName name="_bdm.A6301333D2494479B592749FB510A534.edm" localSheetId="3" hidden="1">#REF!</definedName>
    <definedName name="_bdm.A6D6383A0A0F497E87B9B93DC398D2C2.edm" localSheetId="4" hidden="1">#REF!</definedName>
    <definedName name="_bdm.A6D6383A0A0F497E87B9B93DC398D2C2.edm" localSheetId="17" hidden="1">#REF!</definedName>
    <definedName name="_bdm.A6D6383A0A0F497E87B9B93DC398D2C2.edm" localSheetId="18" hidden="1">#REF!</definedName>
    <definedName name="_bdm.A6D6383A0A0F497E87B9B93DC398D2C2.edm" localSheetId="16" hidden="1">#REF!</definedName>
    <definedName name="_bdm.A6D6383A0A0F497E87B9B93DC398D2C2.edm" localSheetId="1" hidden="1">#REF!</definedName>
    <definedName name="_bdm.A6D6383A0A0F497E87B9B93DC398D2C2.edm" localSheetId="3" hidden="1">#REF!</definedName>
    <definedName name="_bdm.A6E5B22985E44C119C08E0B0867C1FA5.edm" localSheetId="4" hidden="1">#REF!</definedName>
    <definedName name="_bdm.A6E5B22985E44C119C08E0B0867C1FA5.edm" localSheetId="17" hidden="1">#REF!</definedName>
    <definedName name="_bdm.A6E5B22985E44C119C08E0B0867C1FA5.edm" localSheetId="18" hidden="1">#REF!</definedName>
    <definedName name="_bdm.A6E5B22985E44C119C08E0B0867C1FA5.edm" localSheetId="16" hidden="1">#REF!</definedName>
    <definedName name="_bdm.A6E5B22985E44C119C08E0B0867C1FA5.edm" localSheetId="1" hidden="1">#REF!</definedName>
    <definedName name="_bdm.A6E5B22985E44C119C08E0B0867C1FA5.edm" localSheetId="3" hidden="1">#REF!</definedName>
    <definedName name="_bdm.A7E02FDEAC3044768C17D63AE5F6EE3D.edm" localSheetId="4" hidden="1">#REF!</definedName>
    <definedName name="_bdm.A7E02FDEAC3044768C17D63AE5F6EE3D.edm" localSheetId="17" hidden="1">#REF!</definedName>
    <definedName name="_bdm.A7E02FDEAC3044768C17D63AE5F6EE3D.edm" localSheetId="18" hidden="1">#REF!</definedName>
    <definedName name="_bdm.A7E02FDEAC3044768C17D63AE5F6EE3D.edm" localSheetId="16" hidden="1">#REF!</definedName>
    <definedName name="_bdm.A7E02FDEAC3044768C17D63AE5F6EE3D.edm" localSheetId="1" hidden="1">#REF!</definedName>
    <definedName name="_bdm.A7E02FDEAC3044768C17D63AE5F6EE3D.edm" localSheetId="3" hidden="1">#REF!</definedName>
    <definedName name="_bdm.A8724F8A71424A16942478F54D41FB5B.edm" localSheetId="4" hidden="1">#REF!</definedName>
    <definedName name="_bdm.A8724F8A71424A16942478F54D41FB5B.edm" localSheetId="17" hidden="1">#REF!</definedName>
    <definedName name="_bdm.A8724F8A71424A16942478F54D41FB5B.edm" localSheetId="18" hidden="1">#REF!</definedName>
    <definedName name="_bdm.A8724F8A71424A16942478F54D41FB5B.edm" localSheetId="16" hidden="1">#REF!</definedName>
    <definedName name="_bdm.A8724F8A71424A16942478F54D41FB5B.edm" localSheetId="1" hidden="1">#REF!</definedName>
    <definedName name="_bdm.A8724F8A71424A16942478F54D41FB5B.edm" localSheetId="3" hidden="1">#REF!</definedName>
    <definedName name="_bdm.A89BBE428B7944B58E5BCE2357BC492F.edm" localSheetId="4" hidden="1">#REF!</definedName>
    <definedName name="_bdm.A89BBE428B7944B58E5BCE2357BC492F.edm" localSheetId="17" hidden="1">#REF!</definedName>
    <definedName name="_bdm.A89BBE428B7944B58E5BCE2357BC492F.edm" localSheetId="18" hidden="1">#REF!</definedName>
    <definedName name="_bdm.A89BBE428B7944B58E5BCE2357BC492F.edm" localSheetId="16" hidden="1">#REF!</definedName>
    <definedName name="_bdm.A89BBE428B7944B58E5BCE2357BC492F.edm" localSheetId="1" hidden="1">#REF!</definedName>
    <definedName name="_bdm.A89BBE428B7944B58E5BCE2357BC492F.edm" localSheetId="3" hidden="1">#REF!</definedName>
    <definedName name="_bdm.A9158A15B32244D5AAABDD7DE69D812D.edm" localSheetId="4" hidden="1">#REF!</definedName>
    <definedName name="_bdm.A9158A15B32244D5AAABDD7DE69D812D.edm" localSheetId="17" hidden="1">#REF!</definedName>
    <definedName name="_bdm.A9158A15B32244D5AAABDD7DE69D812D.edm" localSheetId="18" hidden="1">#REF!</definedName>
    <definedName name="_bdm.A9158A15B32244D5AAABDD7DE69D812D.edm" localSheetId="16" hidden="1">#REF!</definedName>
    <definedName name="_bdm.A9158A15B32244D5AAABDD7DE69D812D.edm" localSheetId="1" hidden="1">#REF!</definedName>
    <definedName name="_bdm.A9158A15B32244D5AAABDD7DE69D812D.edm" localSheetId="3" hidden="1">#REF!</definedName>
    <definedName name="_bdm.A937A3DE410A4103A724F125063033EB.edm" localSheetId="4" hidden="1">#REF!</definedName>
    <definedName name="_bdm.A937A3DE410A4103A724F125063033EB.edm" localSheetId="17" hidden="1">#REF!</definedName>
    <definedName name="_bdm.A937A3DE410A4103A724F125063033EB.edm" localSheetId="18" hidden="1">#REF!</definedName>
    <definedName name="_bdm.A937A3DE410A4103A724F125063033EB.edm" localSheetId="16" hidden="1">#REF!</definedName>
    <definedName name="_bdm.A937A3DE410A4103A724F125063033EB.edm" localSheetId="1" hidden="1">#REF!</definedName>
    <definedName name="_bdm.A937A3DE410A4103A724F125063033EB.edm" localSheetId="3" hidden="1">#REF!</definedName>
    <definedName name="_bdm.A9726422FFE441A1894B40D9E4E384D4.edm" localSheetId="4" hidden="1">#REF!</definedName>
    <definedName name="_bdm.A9726422FFE441A1894B40D9E4E384D4.edm" localSheetId="17" hidden="1">#REF!</definedName>
    <definedName name="_bdm.A9726422FFE441A1894B40D9E4E384D4.edm" localSheetId="18" hidden="1">#REF!</definedName>
    <definedName name="_bdm.A9726422FFE441A1894B40D9E4E384D4.edm" localSheetId="16" hidden="1">#REF!</definedName>
    <definedName name="_bdm.A9726422FFE441A1894B40D9E4E384D4.edm" localSheetId="1" hidden="1">#REF!</definedName>
    <definedName name="_bdm.A9726422FFE441A1894B40D9E4E384D4.edm" localSheetId="3" hidden="1">#REF!</definedName>
    <definedName name="_bdm.A987F19EDC7D4A6E8EA496B4064409AD.edm" localSheetId="4" hidden="1">#REF!</definedName>
    <definedName name="_bdm.A987F19EDC7D4A6E8EA496B4064409AD.edm" localSheetId="17" hidden="1">#REF!</definedName>
    <definedName name="_bdm.A987F19EDC7D4A6E8EA496B4064409AD.edm" localSheetId="18" hidden="1">#REF!</definedName>
    <definedName name="_bdm.A987F19EDC7D4A6E8EA496B4064409AD.edm" localSheetId="16" hidden="1">#REF!</definedName>
    <definedName name="_bdm.A987F19EDC7D4A6E8EA496B4064409AD.edm" localSheetId="1" hidden="1">#REF!</definedName>
    <definedName name="_bdm.A987F19EDC7D4A6E8EA496B4064409AD.edm" localSheetId="3" hidden="1">#REF!</definedName>
    <definedName name="_bdm.A9A317665533404BACE6A5F3C6B8AC0F.edm" localSheetId="4" hidden="1">#REF!</definedName>
    <definedName name="_bdm.A9A317665533404BACE6A5F3C6B8AC0F.edm" localSheetId="17" hidden="1">#REF!</definedName>
    <definedName name="_bdm.A9A317665533404BACE6A5F3C6B8AC0F.edm" localSheetId="18" hidden="1">#REF!</definedName>
    <definedName name="_bdm.A9A317665533404BACE6A5F3C6B8AC0F.edm" localSheetId="16" hidden="1">#REF!</definedName>
    <definedName name="_bdm.A9A317665533404BACE6A5F3C6B8AC0F.edm" localSheetId="1" hidden="1">#REF!</definedName>
    <definedName name="_bdm.A9A317665533404BACE6A5F3C6B8AC0F.edm" localSheetId="3" hidden="1">#REF!</definedName>
    <definedName name="_bdm.A9CFF2DC4C01467FA4FA0F6A897BE44D.edm" localSheetId="4" hidden="1">#REF!</definedName>
    <definedName name="_bdm.A9CFF2DC4C01467FA4FA0F6A897BE44D.edm" localSheetId="17" hidden="1">#REF!</definedName>
    <definedName name="_bdm.A9CFF2DC4C01467FA4FA0F6A897BE44D.edm" localSheetId="18" hidden="1">#REF!</definedName>
    <definedName name="_bdm.A9CFF2DC4C01467FA4FA0F6A897BE44D.edm" localSheetId="16" hidden="1">#REF!</definedName>
    <definedName name="_bdm.A9CFF2DC4C01467FA4FA0F6A897BE44D.edm" localSheetId="1" hidden="1">#REF!</definedName>
    <definedName name="_bdm.A9CFF2DC4C01467FA4FA0F6A897BE44D.edm" localSheetId="3" hidden="1">#REF!</definedName>
    <definedName name="_bdm.AA034D585AAC41EDA092790965A4FD22.edm" localSheetId="4" hidden="1">#REF!</definedName>
    <definedName name="_bdm.AA034D585AAC41EDA092790965A4FD22.edm" localSheetId="17" hidden="1">#REF!</definedName>
    <definedName name="_bdm.AA034D585AAC41EDA092790965A4FD22.edm" localSheetId="18" hidden="1">#REF!</definedName>
    <definedName name="_bdm.AA034D585AAC41EDA092790965A4FD22.edm" localSheetId="16" hidden="1">#REF!</definedName>
    <definedName name="_bdm.AA034D585AAC41EDA092790965A4FD22.edm" localSheetId="1" hidden="1">#REF!</definedName>
    <definedName name="_bdm.AA034D585AAC41EDA092790965A4FD22.edm" localSheetId="3" hidden="1">#REF!</definedName>
    <definedName name="_bdm.AA90812B5CDD4D8CBDC7548F84650EA6.edm" localSheetId="4" hidden="1">#REF!</definedName>
    <definedName name="_bdm.AA90812B5CDD4D8CBDC7548F84650EA6.edm" localSheetId="17" hidden="1">#REF!</definedName>
    <definedName name="_bdm.AA90812B5CDD4D8CBDC7548F84650EA6.edm" localSheetId="18" hidden="1">#REF!</definedName>
    <definedName name="_bdm.AA90812B5CDD4D8CBDC7548F84650EA6.edm" localSheetId="16" hidden="1">#REF!</definedName>
    <definedName name="_bdm.AA90812B5CDD4D8CBDC7548F84650EA6.edm" localSheetId="1" hidden="1">#REF!</definedName>
    <definedName name="_bdm.AA90812B5CDD4D8CBDC7548F84650EA6.edm" localSheetId="3" hidden="1">#REF!</definedName>
    <definedName name="_bdm.AA909AF54386435D80C3E570CBC64E53.edm" localSheetId="4" hidden="1">#REF!</definedName>
    <definedName name="_bdm.AA909AF54386435D80C3E570CBC64E53.edm" localSheetId="17" hidden="1">#REF!</definedName>
    <definedName name="_bdm.AA909AF54386435D80C3E570CBC64E53.edm" localSheetId="18" hidden="1">#REF!</definedName>
    <definedName name="_bdm.AA909AF54386435D80C3E570CBC64E53.edm" localSheetId="16" hidden="1">#REF!</definedName>
    <definedName name="_bdm.AA909AF54386435D80C3E570CBC64E53.edm" localSheetId="1" hidden="1">#REF!</definedName>
    <definedName name="_bdm.AA909AF54386435D80C3E570CBC64E53.edm" localSheetId="3" hidden="1">#REF!</definedName>
    <definedName name="_bdm.AAD47B40161E4ABFBEB4DFF48884D751.edm" localSheetId="4" hidden="1">#REF!</definedName>
    <definedName name="_bdm.AAD47B40161E4ABFBEB4DFF48884D751.edm" localSheetId="17" hidden="1">#REF!</definedName>
    <definedName name="_bdm.AAD47B40161E4ABFBEB4DFF48884D751.edm" localSheetId="18" hidden="1">#REF!</definedName>
    <definedName name="_bdm.AAD47B40161E4ABFBEB4DFF48884D751.edm" localSheetId="16" hidden="1">#REF!</definedName>
    <definedName name="_bdm.AAD47B40161E4ABFBEB4DFF48884D751.edm" localSheetId="1" hidden="1">#REF!</definedName>
    <definedName name="_bdm.AAD47B40161E4ABFBEB4DFF48884D751.edm" localSheetId="3" hidden="1">#REF!</definedName>
    <definedName name="_bdm.AB124479125E4B5BB3AE818D6BF80106.edm" localSheetId="4" hidden="1">#REF!</definedName>
    <definedName name="_bdm.AB124479125E4B5BB3AE818D6BF80106.edm" localSheetId="17" hidden="1">#REF!</definedName>
    <definedName name="_bdm.AB124479125E4B5BB3AE818D6BF80106.edm" localSheetId="18" hidden="1">#REF!</definedName>
    <definedName name="_bdm.AB124479125E4B5BB3AE818D6BF80106.edm" localSheetId="16" hidden="1">#REF!</definedName>
    <definedName name="_bdm.AB124479125E4B5BB3AE818D6BF80106.edm" localSheetId="1" hidden="1">#REF!</definedName>
    <definedName name="_bdm.AB124479125E4B5BB3AE818D6BF80106.edm" localSheetId="3" hidden="1">#REF!</definedName>
    <definedName name="_bdm.AB1EC638E3B14DFFA3CD3F6CB26485CF.edm" localSheetId="4" hidden="1">#REF!</definedName>
    <definedName name="_bdm.AB1EC638E3B14DFFA3CD3F6CB26485CF.edm" localSheetId="17" hidden="1">#REF!</definedName>
    <definedName name="_bdm.AB1EC638E3B14DFFA3CD3F6CB26485CF.edm" localSheetId="18" hidden="1">#REF!</definedName>
    <definedName name="_bdm.AB1EC638E3B14DFFA3CD3F6CB26485CF.edm" localSheetId="16" hidden="1">#REF!</definedName>
    <definedName name="_bdm.AB1EC638E3B14DFFA3CD3F6CB26485CF.edm" localSheetId="1" hidden="1">#REF!</definedName>
    <definedName name="_bdm.AB1EC638E3B14DFFA3CD3F6CB26485CF.edm" localSheetId="3" hidden="1">#REF!</definedName>
    <definedName name="_bdm.AB4D99FE231C4963863C2074F58F793F.edm" localSheetId="4" hidden="1">#REF!</definedName>
    <definedName name="_bdm.AB4D99FE231C4963863C2074F58F793F.edm" localSheetId="17" hidden="1">#REF!</definedName>
    <definedName name="_bdm.AB4D99FE231C4963863C2074F58F793F.edm" localSheetId="18" hidden="1">#REF!</definedName>
    <definedName name="_bdm.AB4D99FE231C4963863C2074F58F793F.edm" localSheetId="16" hidden="1">#REF!</definedName>
    <definedName name="_bdm.AB4D99FE231C4963863C2074F58F793F.edm" localSheetId="1" hidden="1">#REF!</definedName>
    <definedName name="_bdm.AB4D99FE231C4963863C2074F58F793F.edm" localSheetId="3" hidden="1">#REF!</definedName>
    <definedName name="_bdm.AB97D9C800C042A29EBA084C68F10DF2.edm" localSheetId="4" hidden="1">#REF!</definedName>
    <definedName name="_bdm.AB97D9C800C042A29EBA084C68F10DF2.edm" localSheetId="17" hidden="1">#REF!</definedName>
    <definedName name="_bdm.AB97D9C800C042A29EBA084C68F10DF2.edm" localSheetId="18" hidden="1">#REF!</definedName>
    <definedName name="_bdm.AB97D9C800C042A29EBA084C68F10DF2.edm" localSheetId="16" hidden="1">#REF!</definedName>
    <definedName name="_bdm.AB97D9C800C042A29EBA084C68F10DF2.edm" localSheetId="1" hidden="1">#REF!</definedName>
    <definedName name="_bdm.AB97D9C800C042A29EBA084C68F10DF2.edm" localSheetId="3" hidden="1">#REF!</definedName>
    <definedName name="_bdm.AB999930FE10427FB35752F0E0F71C19.edm" localSheetId="4" hidden="1">#REF!</definedName>
    <definedName name="_bdm.AB999930FE10427FB35752F0E0F71C19.edm" localSheetId="17" hidden="1">#REF!</definedName>
    <definedName name="_bdm.AB999930FE10427FB35752F0E0F71C19.edm" localSheetId="18" hidden="1">#REF!</definedName>
    <definedName name="_bdm.AB999930FE10427FB35752F0E0F71C19.edm" localSheetId="16" hidden="1">#REF!</definedName>
    <definedName name="_bdm.AB999930FE10427FB35752F0E0F71C19.edm" localSheetId="1" hidden="1">#REF!</definedName>
    <definedName name="_bdm.AB999930FE10427FB35752F0E0F71C19.edm" localSheetId="3" hidden="1">#REF!</definedName>
    <definedName name="_bdm.ABB1684B471649BC888AF90005257221.edm" localSheetId="4" hidden="1">#REF!</definedName>
    <definedName name="_bdm.ABB1684B471649BC888AF90005257221.edm" localSheetId="17" hidden="1">#REF!</definedName>
    <definedName name="_bdm.ABB1684B471649BC888AF90005257221.edm" localSheetId="18" hidden="1">#REF!</definedName>
    <definedName name="_bdm.ABB1684B471649BC888AF90005257221.edm" localSheetId="16" hidden="1">#REF!</definedName>
    <definedName name="_bdm.ABB1684B471649BC888AF90005257221.edm" localSheetId="1" hidden="1">#REF!</definedName>
    <definedName name="_bdm.ABB1684B471649BC888AF90005257221.edm" localSheetId="3" hidden="1">#REF!</definedName>
    <definedName name="_bdm.ABBB79F002454B72807A99A7A7B9FE82.edm" localSheetId="4" hidden="1">#REF!</definedName>
    <definedName name="_bdm.ABBB79F002454B72807A99A7A7B9FE82.edm" localSheetId="17" hidden="1">#REF!</definedName>
    <definedName name="_bdm.ABBB79F002454B72807A99A7A7B9FE82.edm" localSheetId="18" hidden="1">#REF!</definedName>
    <definedName name="_bdm.ABBB79F002454B72807A99A7A7B9FE82.edm" localSheetId="16" hidden="1">#REF!</definedName>
    <definedName name="_bdm.ABBB79F002454B72807A99A7A7B9FE82.edm" localSheetId="1" hidden="1">#REF!</definedName>
    <definedName name="_bdm.ABBB79F002454B72807A99A7A7B9FE82.edm" localSheetId="3" hidden="1">#REF!</definedName>
    <definedName name="_bdm.ABE75F4CC1F448C7AD25A7483492F01D.edm" localSheetId="4" hidden="1">#REF!</definedName>
    <definedName name="_bdm.ABE75F4CC1F448C7AD25A7483492F01D.edm" localSheetId="17" hidden="1">#REF!</definedName>
    <definedName name="_bdm.ABE75F4CC1F448C7AD25A7483492F01D.edm" localSheetId="18" hidden="1">#REF!</definedName>
    <definedName name="_bdm.ABE75F4CC1F448C7AD25A7483492F01D.edm" localSheetId="16" hidden="1">#REF!</definedName>
    <definedName name="_bdm.ABE75F4CC1F448C7AD25A7483492F01D.edm" localSheetId="1" hidden="1">#REF!</definedName>
    <definedName name="_bdm.ABE75F4CC1F448C7AD25A7483492F01D.edm" localSheetId="3" hidden="1">#REF!</definedName>
    <definedName name="_bdm.AC5404B059A54D43AC67D403DAE2435E.edm" localSheetId="4" hidden="1">#REF!</definedName>
    <definedName name="_bdm.AC5404B059A54D43AC67D403DAE2435E.edm" localSheetId="17" hidden="1">#REF!</definedName>
    <definedName name="_bdm.AC5404B059A54D43AC67D403DAE2435E.edm" localSheetId="18" hidden="1">#REF!</definedName>
    <definedName name="_bdm.AC5404B059A54D43AC67D403DAE2435E.edm" localSheetId="16" hidden="1">#REF!</definedName>
    <definedName name="_bdm.AC5404B059A54D43AC67D403DAE2435E.edm" localSheetId="1" hidden="1">#REF!</definedName>
    <definedName name="_bdm.AC5404B059A54D43AC67D403DAE2435E.edm" localSheetId="3" hidden="1">#REF!</definedName>
    <definedName name="_bdm.ADEDFC46864E43C984887877804EA3BF.edm" localSheetId="4" hidden="1">#REF!</definedName>
    <definedName name="_bdm.ADEDFC46864E43C984887877804EA3BF.edm" localSheetId="17" hidden="1">#REF!</definedName>
    <definedName name="_bdm.ADEDFC46864E43C984887877804EA3BF.edm" localSheetId="18" hidden="1">#REF!</definedName>
    <definedName name="_bdm.ADEDFC46864E43C984887877804EA3BF.edm" localSheetId="16" hidden="1">#REF!</definedName>
    <definedName name="_bdm.ADEDFC46864E43C984887877804EA3BF.edm" localSheetId="1" hidden="1">#REF!</definedName>
    <definedName name="_bdm.ADEDFC46864E43C984887877804EA3BF.edm" localSheetId="3" hidden="1">#REF!</definedName>
    <definedName name="_bdm.AE42F8A44FB248ADBCD1DF172EF4BF08.edm" localSheetId="4" hidden="1">#REF!</definedName>
    <definedName name="_bdm.AE42F8A44FB248ADBCD1DF172EF4BF08.edm" localSheetId="17" hidden="1">#REF!</definedName>
    <definedName name="_bdm.AE42F8A44FB248ADBCD1DF172EF4BF08.edm" localSheetId="18" hidden="1">#REF!</definedName>
    <definedName name="_bdm.AE42F8A44FB248ADBCD1DF172EF4BF08.edm" localSheetId="16" hidden="1">#REF!</definedName>
    <definedName name="_bdm.AE42F8A44FB248ADBCD1DF172EF4BF08.edm" localSheetId="1" hidden="1">#REF!</definedName>
    <definedName name="_bdm.AE42F8A44FB248ADBCD1DF172EF4BF08.edm" localSheetId="3" hidden="1">#REF!</definedName>
    <definedName name="_bdm.AE8C5FAC794A4B858F92DAF6760AA4DB.edm" localSheetId="4" hidden="1">#REF!</definedName>
    <definedName name="_bdm.AE8C5FAC794A4B858F92DAF6760AA4DB.edm" localSheetId="17" hidden="1">#REF!</definedName>
    <definedName name="_bdm.AE8C5FAC794A4B858F92DAF6760AA4DB.edm" localSheetId="18" hidden="1">#REF!</definedName>
    <definedName name="_bdm.AE8C5FAC794A4B858F92DAF6760AA4DB.edm" localSheetId="16" hidden="1">#REF!</definedName>
    <definedName name="_bdm.AE8C5FAC794A4B858F92DAF6760AA4DB.edm" localSheetId="1" hidden="1">#REF!</definedName>
    <definedName name="_bdm.AE8C5FAC794A4B858F92DAF6760AA4DB.edm" localSheetId="3" hidden="1">#REF!</definedName>
    <definedName name="_bdm.AEBF537B62F245C9BBBCF844E1602D17.edm" localSheetId="4" hidden="1">#REF!</definedName>
    <definedName name="_bdm.AEBF537B62F245C9BBBCF844E1602D17.edm" localSheetId="17" hidden="1">#REF!</definedName>
    <definedName name="_bdm.AEBF537B62F245C9BBBCF844E1602D17.edm" localSheetId="18" hidden="1">#REF!</definedName>
    <definedName name="_bdm.AEBF537B62F245C9BBBCF844E1602D17.edm" localSheetId="16" hidden="1">#REF!</definedName>
    <definedName name="_bdm.AEBF537B62F245C9BBBCF844E1602D17.edm" localSheetId="1" hidden="1">#REF!</definedName>
    <definedName name="_bdm.AEBF537B62F245C9BBBCF844E1602D17.edm" localSheetId="3" hidden="1">#REF!</definedName>
    <definedName name="_bdm.AF85141A113F4ECF8CB278308C40B290.edm" localSheetId="4" hidden="1">#REF!</definedName>
    <definedName name="_bdm.AF85141A113F4ECF8CB278308C40B290.edm" localSheetId="17" hidden="1">#REF!</definedName>
    <definedName name="_bdm.AF85141A113F4ECF8CB278308C40B290.edm" localSheetId="18" hidden="1">#REF!</definedName>
    <definedName name="_bdm.AF85141A113F4ECF8CB278308C40B290.edm" localSheetId="16" hidden="1">#REF!</definedName>
    <definedName name="_bdm.AF85141A113F4ECF8CB278308C40B290.edm" localSheetId="1" hidden="1">#REF!</definedName>
    <definedName name="_bdm.AF85141A113F4ECF8CB278308C40B290.edm" localSheetId="3" hidden="1">#REF!</definedName>
    <definedName name="_bdm.AFAB9FC3C81F48DDBE844466ABFECDB7.edm" localSheetId="4" hidden="1">#REF!</definedName>
    <definedName name="_bdm.AFAB9FC3C81F48DDBE844466ABFECDB7.edm" localSheetId="17" hidden="1">#REF!</definedName>
    <definedName name="_bdm.AFAB9FC3C81F48DDBE844466ABFECDB7.edm" localSheetId="18" hidden="1">#REF!</definedName>
    <definedName name="_bdm.AFAB9FC3C81F48DDBE844466ABFECDB7.edm" localSheetId="16" hidden="1">#REF!</definedName>
    <definedName name="_bdm.AFAB9FC3C81F48DDBE844466ABFECDB7.edm" localSheetId="1" hidden="1">#REF!</definedName>
    <definedName name="_bdm.AFAB9FC3C81F48DDBE844466ABFECDB7.edm" localSheetId="3" hidden="1">#REF!</definedName>
    <definedName name="_bdm.AFCE2F4BADC84012B1D4E6351C422517.edm" localSheetId="4" hidden="1">#REF!</definedName>
    <definedName name="_bdm.AFCE2F4BADC84012B1D4E6351C422517.edm" localSheetId="17" hidden="1">#REF!</definedName>
    <definedName name="_bdm.AFCE2F4BADC84012B1D4E6351C422517.edm" localSheetId="18" hidden="1">#REF!</definedName>
    <definedName name="_bdm.AFCE2F4BADC84012B1D4E6351C422517.edm" localSheetId="16" hidden="1">#REF!</definedName>
    <definedName name="_bdm.AFCE2F4BADC84012B1D4E6351C422517.edm" localSheetId="1" hidden="1">#REF!</definedName>
    <definedName name="_bdm.AFCE2F4BADC84012B1D4E6351C422517.edm" localSheetId="3" hidden="1">#REF!</definedName>
    <definedName name="_bdm.B02423FE52254D11BBC6F4C3B85310B1.edm" localSheetId="4" hidden="1">#REF!</definedName>
    <definedName name="_bdm.B02423FE52254D11BBC6F4C3B85310B1.edm" localSheetId="17" hidden="1">#REF!</definedName>
    <definedName name="_bdm.B02423FE52254D11BBC6F4C3B85310B1.edm" localSheetId="18" hidden="1">#REF!</definedName>
    <definedName name="_bdm.B02423FE52254D11BBC6F4C3B85310B1.edm" localSheetId="16" hidden="1">#REF!</definedName>
    <definedName name="_bdm.B02423FE52254D11BBC6F4C3B85310B1.edm" localSheetId="1" hidden="1">#REF!</definedName>
    <definedName name="_bdm.B02423FE52254D11BBC6F4C3B85310B1.edm" localSheetId="3" hidden="1">#REF!</definedName>
    <definedName name="_bdm.B0C50F9AB7284B6E9461EC9D95DD376D.edm" localSheetId="4" hidden="1">#REF!</definedName>
    <definedName name="_bdm.B0C50F9AB7284B6E9461EC9D95DD376D.edm" localSheetId="17" hidden="1">#REF!</definedName>
    <definedName name="_bdm.B0C50F9AB7284B6E9461EC9D95DD376D.edm" localSheetId="18" hidden="1">#REF!</definedName>
    <definedName name="_bdm.B0C50F9AB7284B6E9461EC9D95DD376D.edm" localSheetId="16" hidden="1">#REF!</definedName>
    <definedName name="_bdm.B0C50F9AB7284B6E9461EC9D95DD376D.edm" localSheetId="1" hidden="1">#REF!</definedName>
    <definedName name="_bdm.B0C50F9AB7284B6E9461EC9D95DD376D.edm" localSheetId="3" hidden="1">#REF!</definedName>
    <definedName name="_bdm.B0CFCA39622F4327A2878C7A2D1B98F2.edm" localSheetId="4" hidden="1">#REF!</definedName>
    <definedName name="_bdm.B0CFCA39622F4327A2878C7A2D1B98F2.edm" localSheetId="17" hidden="1">#REF!</definedName>
    <definedName name="_bdm.B0CFCA39622F4327A2878C7A2D1B98F2.edm" localSheetId="18" hidden="1">#REF!</definedName>
    <definedName name="_bdm.B0CFCA39622F4327A2878C7A2D1B98F2.edm" localSheetId="16" hidden="1">#REF!</definedName>
    <definedName name="_bdm.B0CFCA39622F4327A2878C7A2D1B98F2.edm" localSheetId="1" hidden="1">#REF!</definedName>
    <definedName name="_bdm.B0CFCA39622F4327A2878C7A2D1B98F2.edm" localSheetId="3" hidden="1">#REF!</definedName>
    <definedName name="_bdm.B0F7F51E0C6F48B69A4E35C24B27B382.edm" localSheetId="4" hidden="1">#REF!</definedName>
    <definedName name="_bdm.B0F7F51E0C6F48B69A4E35C24B27B382.edm" localSheetId="17" hidden="1">#REF!</definedName>
    <definedName name="_bdm.B0F7F51E0C6F48B69A4E35C24B27B382.edm" localSheetId="18" hidden="1">#REF!</definedName>
    <definedName name="_bdm.B0F7F51E0C6F48B69A4E35C24B27B382.edm" localSheetId="16" hidden="1">#REF!</definedName>
    <definedName name="_bdm.B0F7F51E0C6F48B69A4E35C24B27B382.edm" localSheetId="1" hidden="1">#REF!</definedName>
    <definedName name="_bdm.B0F7F51E0C6F48B69A4E35C24B27B382.edm" localSheetId="3" hidden="1">#REF!</definedName>
    <definedName name="_bdm.B17A627EF1EA45519348E23AF37E2CFD.edm" localSheetId="4" hidden="1">#REF!</definedName>
    <definedName name="_bdm.B17A627EF1EA45519348E23AF37E2CFD.edm" localSheetId="17" hidden="1">#REF!</definedName>
    <definedName name="_bdm.B17A627EF1EA45519348E23AF37E2CFD.edm" localSheetId="18" hidden="1">#REF!</definedName>
    <definedName name="_bdm.B17A627EF1EA45519348E23AF37E2CFD.edm" localSheetId="16" hidden="1">#REF!</definedName>
    <definedName name="_bdm.B17A627EF1EA45519348E23AF37E2CFD.edm" localSheetId="1" hidden="1">#REF!</definedName>
    <definedName name="_bdm.B17A627EF1EA45519348E23AF37E2CFD.edm" localSheetId="3" hidden="1">#REF!</definedName>
    <definedName name="_bdm.B1C40953F5E64F1F85EC8CB009A9F537.edm" localSheetId="4" hidden="1">#REF!</definedName>
    <definedName name="_bdm.B1C40953F5E64F1F85EC8CB009A9F537.edm" localSheetId="17" hidden="1">#REF!</definedName>
    <definedName name="_bdm.B1C40953F5E64F1F85EC8CB009A9F537.edm" localSheetId="18" hidden="1">#REF!</definedName>
    <definedName name="_bdm.B1C40953F5E64F1F85EC8CB009A9F537.edm" localSheetId="16" hidden="1">#REF!</definedName>
    <definedName name="_bdm.B1C40953F5E64F1F85EC8CB009A9F537.edm" localSheetId="1" hidden="1">#REF!</definedName>
    <definedName name="_bdm.B1C40953F5E64F1F85EC8CB009A9F537.edm" localSheetId="3" hidden="1">#REF!</definedName>
    <definedName name="_bdm.B1D113F3956D416A81432377EB297BBE.edm" localSheetId="4" hidden="1">#REF!</definedName>
    <definedName name="_bdm.B1D113F3956D416A81432377EB297BBE.edm" localSheetId="17" hidden="1">#REF!</definedName>
    <definedName name="_bdm.B1D113F3956D416A81432377EB297BBE.edm" localSheetId="18" hidden="1">#REF!</definedName>
    <definedName name="_bdm.B1D113F3956D416A81432377EB297BBE.edm" localSheetId="16" hidden="1">#REF!</definedName>
    <definedName name="_bdm.B1D113F3956D416A81432377EB297BBE.edm" localSheetId="1" hidden="1">#REF!</definedName>
    <definedName name="_bdm.B1D113F3956D416A81432377EB297BBE.edm" localSheetId="3" hidden="1">#REF!</definedName>
    <definedName name="_bdm.B23CE678406A4C1BAA673090B0E0F393.edm" localSheetId="4" hidden="1">#REF!</definedName>
    <definedName name="_bdm.B23CE678406A4C1BAA673090B0E0F393.edm" localSheetId="17" hidden="1">#REF!</definedName>
    <definedName name="_bdm.B23CE678406A4C1BAA673090B0E0F393.edm" localSheetId="18" hidden="1">#REF!</definedName>
    <definedName name="_bdm.B23CE678406A4C1BAA673090B0E0F393.edm" localSheetId="16" hidden="1">#REF!</definedName>
    <definedName name="_bdm.B23CE678406A4C1BAA673090B0E0F393.edm" localSheetId="1" hidden="1">#REF!</definedName>
    <definedName name="_bdm.B23CE678406A4C1BAA673090B0E0F393.edm" localSheetId="3" hidden="1">#REF!</definedName>
    <definedName name="_bdm.B2BDE2657AA1460EAB210DC4BA7AFA4F.edm" localSheetId="4" hidden="1">#REF!</definedName>
    <definedName name="_bdm.B2BDE2657AA1460EAB210DC4BA7AFA4F.edm" localSheetId="17" hidden="1">#REF!</definedName>
    <definedName name="_bdm.B2BDE2657AA1460EAB210DC4BA7AFA4F.edm" localSheetId="18" hidden="1">#REF!</definedName>
    <definedName name="_bdm.B2BDE2657AA1460EAB210DC4BA7AFA4F.edm" localSheetId="16" hidden="1">#REF!</definedName>
    <definedName name="_bdm.B2BDE2657AA1460EAB210DC4BA7AFA4F.edm" localSheetId="1" hidden="1">#REF!</definedName>
    <definedName name="_bdm.B2BDE2657AA1460EAB210DC4BA7AFA4F.edm" localSheetId="3" hidden="1">#REF!</definedName>
    <definedName name="_bdm.B2D0A558F9744484B038E286E4BDF10A.edm" localSheetId="4" hidden="1">#REF!</definedName>
    <definedName name="_bdm.B2D0A558F9744484B038E286E4BDF10A.edm" localSheetId="17" hidden="1">#REF!</definedName>
    <definedName name="_bdm.B2D0A558F9744484B038E286E4BDF10A.edm" localSheetId="18" hidden="1">#REF!</definedName>
    <definedName name="_bdm.B2D0A558F9744484B038E286E4BDF10A.edm" localSheetId="16" hidden="1">#REF!</definedName>
    <definedName name="_bdm.B2D0A558F9744484B038E286E4BDF10A.edm" localSheetId="1" hidden="1">#REF!</definedName>
    <definedName name="_bdm.B2D0A558F9744484B038E286E4BDF10A.edm" localSheetId="3" hidden="1">#REF!</definedName>
    <definedName name="_bdm.B328F2F3074B425297F721E98FC65EB1.edm" localSheetId="4" hidden="1">#REF!</definedName>
    <definedName name="_bdm.B328F2F3074B425297F721E98FC65EB1.edm" localSheetId="17" hidden="1">#REF!</definedName>
    <definedName name="_bdm.B328F2F3074B425297F721E98FC65EB1.edm" localSheetId="18" hidden="1">#REF!</definedName>
    <definedName name="_bdm.B328F2F3074B425297F721E98FC65EB1.edm" localSheetId="16" hidden="1">#REF!</definedName>
    <definedName name="_bdm.B328F2F3074B425297F721E98FC65EB1.edm" localSheetId="1" hidden="1">#REF!</definedName>
    <definedName name="_bdm.B328F2F3074B425297F721E98FC65EB1.edm" localSheetId="3" hidden="1">#REF!</definedName>
    <definedName name="_bdm.B575DC70533A420099AB69A98FA7123F.edm" localSheetId="4" hidden="1">#REF!</definedName>
    <definedName name="_bdm.B575DC70533A420099AB69A98FA7123F.edm" localSheetId="17" hidden="1">#REF!</definedName>
    <definedName name="_bdm.B575DC70533A420099AB69A98FA7123F.edm" localSheetId="18" hidden="1">#REF!</definedName>
    <definedName name="_bdm.B575DC70533A420099AB69A98FA7123F.edm" localSheetId="16" hidden="1">#REF!</definedName>
    <definedName name="_bdm.B575DC70533A420099AB69A98FA7123F.edm" localSheetId="1" hidden="1">#REF!</definedName>
    <definedName name="_bdm.B575DC70533A420099AB69A98FA7123F.edm" localSheetId="3" hidden="1">#REF!</definedName>
    <definedName name="_bdm.B5A193A86322465B9AD3CD4A858712C5.edm" localSheetId="4" hidden="1">#REF!</definedName>
    <definedName name="_bdm.B5A193A86322465B9AD3CD4A858712C5.edm" localSheetId="17" hidden="1">#REF!</definedName>
    <definedName name="_bdm.B5A193A86322465B9AD3CD4A858712C5.edm" localSheetId="18" hidden="1">#REF!</definedName>
    <definedName name="_bdm.B5A193A86322465B9AD3CD4A858712C5.edm" localSheetId="16" hidden="1">#REF!</definedName>
    <definedName name="_bdm.B5A193A86322465B9AD3CD4A858712C5.edm" localSheetId="1" hidden="1">#REF!</definedName>
    <definedName name="_bdm.B5A193A86322465B9AD3CD4A858712C5.edm" localSheetId="3" hidden="1">#REF!</definedName>
    <definedName name="_bdm.B660FC663AFB4788BBA17139581B8A11.edm" localSheetId="4" hidden="1">#REF!</definedName>
    <definedName name="_bdm.B660FC663AFB4788BBA17139581B8A11.edm" localSheetId="17" hidden="1">#REF!</definedName>
    <definedName name="_bdm.B660FC663AFB4788BBA17139581B8A11.edm" localSheetId="18" hidden="1">#REF!</definedName>
    <definedName name="_bdm.B660FC663AFB4788BBA17139581B8A11.edm" localSheetId="16" hidden="1">#REF!</definedName>
    <definedName name="_bdm.B660FC663AFB4788BBA17139581B8A11.edm" localSheetId="1" hidden="1">#REF!</definedName>
    <definedName name="_bdm.B660FC663AFB4788BBA17139581B8A11.edm" localSheetId="3" hidden="1">#REF!</definedName>
    <definedName name="_bdm.B69327EB869E4376A91D2D625A51F1DC.edm" localSheetId="4" hidden="1">#REF!</definedName>
    <definedName name="_bdm.B69327EB869E4376A91D2D625A51F1DC.edm" localSheetId="17" hidden="1">#REF!</definedName>
    <definedName name="_bdm.B69327EB869E4376A91D2D625A51F1DC.edm" localSheetId="18" hidden="1">#REF!</definedName>
    <definedName name="_bdm.B69327EB869E4376A91D2D625A51F1DC.edm" localSheetId="16" hidden="1">#REF!</definedName>
    <definedName name="_bdm.B69327EB869E4376A91D2D625A51F1DC.edm" localSheetId="1" hidden="1">#REF!</definedName>
    <definedName name="_bdm.B69327EB869E4376A91D2D625A51F1DC.edm" localSheetId="3" hidden="1">#REF!</definedName>
    <definedName name="_bdm.B6AE251D4E0B48698A232CBA57DEAC69.edm" localSheetId="4" hidden="1">#REF!</definedName>
    <definedName name="_bdm.B6AE251D4E0B48698A232CBA57DEAC69.edm" localSheetId="17" hidden="1">#REF!</definedName>
    <definedName name="_bdm.B6AE251D4E0B48698A232CBA57DEAC69.edm" localSheetId="18" hidden="1">#REF!</definedName>
    <definedName name="_bdm.B6AE251D4E0B48698A232CBA57DEAC69.edm" localSheetId="16" hidden="1">#REF!</definedName>
    <definedName name="_bdm.B6AE251D4E0B48698A232CBA57DEAC69.edm" localSheetId="1" hidden="1">#REF!</definedName>
    <definedName name="_bdm.B6AE251D4E0B48698A232CBA57DEAC69.edm" localSheetId="3" hidden="1">#REF!</definedName>
    <definedName name="_bdm.B7247C561A0E48E096CA93D45F9F591D.edm" localSheetId="4" hidden="1">#REF!</definedName>
    <definedName name="_bdm.B7247C561A0E48E096CA93D45F9F591D.edm" localSheetId="17" hidden="1">#REF!</definedName>
    <definedName name="_bdm.B7247C561A0E48E096CA93D45F9F591D.edm" localSheetId="18" hidden="1">#REF!</definedName>
    <definedName name="_bdm.B7247C561A0E48E096CA93D45F9F591D.edm" localSheetId="16" hidden="1">#REF!</definedName>
    <definedName name="_bdm.B7247C561A0E48E096CA93D45F9F591D.edm" localSheetId="1" hidden="1">#REF!</definedName>
    <definedName name="_bdm.B7247C561A0E48E096CA93D45F9F591D.edm" localSheetId="3" hidden="1">#REF!</definedName>
    <definedName name="_bdm.B73F2C50B9D5473082FC2DFA99ACBF27.edm" localSheetId="4" hidden="1">#REF!</definedName>
    <definedName name="_bdm.B73F2C50B9D5473082FC2DFA99ACBF27.edm" localSheetId="17" hidden="1">#REF!</definedName>
    <definedName name="_bdm.B73F2C50B9D5473082FC2DFA99ACBF27.edm" localSheetId="18" hidden="1">#REF!</definedName>
    <definedName name="_bdm.B73F2C50B9D5473082FC2DFA99ACBF27.edm" localSheetId="16" hidden="1">#REF!</definedName>
    <definedName name="_bdm.B73F2C50B9D5473082FC2DFA99ACBF27.edm" localSheetId="1" hidden="1">#REF!</definedName>
    <definedName name="_bdm.B73F2C50B9D5473082FC2DFA99ACBF27.edm" localSheetId="3" hidden="1">#REF!</definedName>
    <definedName name="_bdm.B7466EEDE59441C69C597689A876C489.edm" localSheetId="4" hidden="1">#REF!</definedName>
    <definedName name="_bdm.B7466EEDE59441C69C597689A876C489.edm" localSheetId="17" hidden="1">#REF!</definedName>
    <definedName name="_bdm.B7466EEDE59441C69C597689A876C489.edm" localSheetId="18" hidden="1">#REF!</definedName>
    <definedName name="_bdm.B7466EEDE59441C69C597689A876C489.edm" localSheetId="16" hidden="1">#REF!</definedName>
    <definedName name="_bdm.B7466EEDE59441C69C597689A876C489.edm" localSheetId="1" hidden="1">#REF!</definedName>
    <definedName name="_bdm.B7466EEDE59441C69C597689A876C489.edm" localSheetId="3" hidden="1">#REF!</definedName>
    <definedName name="_bdm.B7D486A9BC1042689BCC93F5FF5AC682.edm" localSheetId="4" hidden="1">#REF!</definedName>
    <definedName name="_bdm.B7D486A9BC1042689BCC93F5FF5AC682.edm" localSheetId="17" hidden="1">#REF!</definedName>
    <definedName name="_bdm.B7D486A9BC1042689BCC93F5FF5AC682.edm" localSheetId="18" hidden="1">#REF!</definedName>
    <definedName name="_bdm.B7D486A9BC1042689BCC93F5FF5AC682.edm" localSheetId="16" hidden="1">#REF!</definedName>
    <definedName name="_bdm.B7D486A9BC1042689BCC93F5FF5AC682.edm" localSheetId="1" hidden="1">#REF!</definedName>
    <definedName name="_bdm.B7D486A9BC1042689BCC93F5FF5AC682.edm" localSheetId="3" hidden="1">#REF!</definedName>
    <definedName name="_bdm.B84361CC1A8042C0947A264C75CF791C.edm" localSheetId="4" hidden="1">#REF!</definedName>
    <definedName name="_bdm.B84361CC1A8042C0947A264C75CF791C.edm" localSheetId="17" hidden="1">#REF!</definedName>
    <definedName name="_bdm.B84361CC1A8042C0947A264C75CF791C.edm" localSheetId="18" hidden="1">#REF!</definedName>
    <definedName name="_bdm.B84361CC1A8042C0947A264C75CF791C.edm" localSheetId="16" hidden="1">#REF!</definedName>
    <definedName name="_bdm.B84361CC1A8042C0947A264C75CF791C.edm" localSheetId="1" hidden="1">#REF!</definedName>
    <definedName name="_bdm.B84361CC1A8042C0947A264C75CF791C.edm" localSheetId="3" hidden="1">#REF!</definedName>
    <definedName name="_bdm.B8D27B6568274D349D0EBDE79D73085C.edm" localSheetId="4" hidden="1">#REF!</definedName>
    <definedName name="_bdm.B8D27B6568274D349D0EBDE79D73085C.edm" localSheetId="17" hidden="1">#REF!</definedName>
    <definedName name="_bdm.B8D27B6568274D349D0EBDE79D73085C.edm" localSheetId="18" hidden="1">#REF!</definedName>
    <definedName name="_bdm.B8D27B6568274D349D0EBDE79D73085C.edm" localSheetId="16" hidden="1">#REF!</definedName>
    <definedName name="_bdm.B8D27B6568274D349D0EBDE79D73085C.edm" localSheetId="1" hidden="1">#REF!</definedName>
    <definedName name="_bdm.B8D27B6568274D349D0EBDE79D73085C.edm" localSheetId="3" hidden="1">#REF!</definedName>
    <definedName name="_bdm.B8D714AEF5114184BAE8382E188B62C9.edm" localSheetId="4" hidden="1">#REF!</definedName>
    <definedName name="_bdm.B8D714AEF5114184BAE8382E188B62C9.edm" localSheetId="17" hidden="1">#REF!</definedName>
    <definedName name="_bdm.B8D714AEF5114184BAE8382E188B62C9.edm" localSheetId="18" hidden="1">#REF!</definedName>
    <definedName name="_bdm.B8D714AEF5114184BAE8382E188B62C9.edm" localSheetId="16" hidden="1">#REF!</definedName>
    <definedName name="_bdm.B8D714AEF5114184BAE8382E188B62C9.edm" localSheetId="1" hidden="1">#REF!</definedName>
    <definedName name="_bdm.B8D714AEF5114184BAE8382E188B62C9.edm" localSheetId="3" hidden="1">#REF!</definedName>
    <definedName name="_bdm.B9A0BF71DC3F47B8926CD203E72C2EC4.edm" localSheetId="4" hidden="1">#REF!</definedName>
    <definedName name="_bdm.B9A0BF71DC3F47B8926CD203E72C2EC4.edm" localSheetId="17" hidden="1">#REF!</definedName>
    <definedName name="_bdm.B9A0BF71DC3F47B8926CD203E72C2EC4.edm" localSheetId="18" hidden="1">#REF!</definedName>
    <definedName name="_bdm.B9A0BF71DC3F47B8926CD203E72C2EC4.edm" localSheetId="16" hidden="1">#REF!</definedName>
    <definedName name="_bdm.B9A0BF71DC3F47B8926CD203E72C2EC4.edm" localSheetId="1" hidden="1">#REF!</definedName>
    <definedName name="_bdm.B9A0BF71DC3F47B8926CD203E72C2EC4.edm" localSheetId="3" hidden="1">#REF!</definedName>
    <definedName name="_bdm.B9A7EFB8A72540B8B2559186F493F194.edm" localSheetId="4" hidden="1">#REF!</definedName>
    <definedName name="_bdm.B9A7EFB8A72540B8B2559186F493F194.edm" localSheetId="17" hidden="1">#REF!</definedName>
    <definedName name="_bdm.B9A7EFB8A72540B8B2559186F493F194.edm" localSheetId="18" hidden="1">#REF!</definedName>
    <definedName name="_bdm.B9A7EFB8A72540B8B2559186F493F194.edm" localSheetId="16" hidden="1">#REF!</definedName>
    <definedName name="_bdm.B9A7EFB8A72540B8B2559186F493F194.edm" localSheetId="1" hidden="1">#REF!</definedName>
    <definedName name="_bdm.B9A7EFB8A72540B8B2559186F493F194.edm" localSheetId="3" hidden="1">#REF!</definedName>
    <definedName name="_bdm.B9B3E9EC0A3642838848E73A961BCF19.edm" localSheetId="4" hidden="1">#REF!</definedName>
    <definedName name="_bdm.B9B3E9EC0A3642838848E73A961BCF19.edm" localSheetId="17" hidden="1">#REF!</definedName>
    <definedName name="_bdm.B9B3E9EC0A3642838848E73A961BCF19.edm" localSheetId="18" hidden="1">#REF!</definedName>
    <definedName name="_bdm.B9B3E9EC0A3642838848E73A961BCF19.edm" localSheetId="16" hidden="1">#REF!</definedName>
    <definedName name="_bdm.B9B3E9EC0A3642838848E73A961BCF19.edm" localSheetId="1" hidden="1">#REF!</definedName>
    <definedName name="_bdm.B9B3E9EC0A3642838848E73A961BCF19.edm" localSheetId="3" hidden="1">#REF!</definedName>
    <definedName name="_bdm.B9F5CF6BAA7A407C83A9956BE1ED41CA.edm" localSheetId="4" hidden="1">#REF!</definedName>
    <definedName name="_bdm.B9F5CF6BAA7A407C83A9956BE1ED41CA.edm" localSheetId="17" hidden="1">#REF!</definedName>
    <definedName name="_bdm.B9F5CF6BAA7A407C83A9956BE1ED41CA.edm" localSheetId="18" hidden="1">#REF!</definedName>
    <definedName name="_bdm.B9F5CF6BAA7A407C83A9956BE1ED41CA.edm" localSheetId="16" hidden="1">#REF!</definedName>
    <definedName name="_bdm.B9F5CF6BAA7A407C83A9956BE1ED41CA.edm" localSheetId="1" hidden="1">#REF!</definedName>
    <definedName name="_bdm.B9F5CF6BAA7A407C83A9956BE1ED41CA.edm" localSheetId="3" hidden="1">#REF!</definedName>
    <definedName name="_bdm.B9FB73F8757D43988D28D66D9FB0E44F.edm" localSheetId="4" hidden="1">#REF!</definedName>
    <definedName name="_bdm.B9FB73F8757D43988D28D66D9FB0E44F.edm" localSheetId="17" hidden="1">#REF!</definedName>
    <definedName name="_bdm.B9FB73F8757D43988D28D66D9FB0E44F.edm" localSheetId="18" hidden="1">#REF!</definedName>
    <definedName name="_bdm.B9FB73F8757D43988D28D66D9FB0E44F.edm" localSheetId="16" hidden="1">#REF!</definedName>
    <definedName name="_bdm.B9FB73F8757D43988D28D66D9FB0E44F.edm" localSheetId="1" hidden="1">#REF!</definedName>
    <definedName name="_bdm.B9FB73F8757D43988D28D66D9FB0E44F.edm" localSheetId="3" hidden="1">#REF!</definedName>
    <definedName name="_bdm.BA28642AE4A04234A5D6B6AFB9E884B6.edm" localSheetId="4" hidden="1">#REF!</definedName>
    <definedName name="_bdm.BA28642AE4A04234A5D6B6AFB9E884B6.edm" localSheetId="17" hidden="1">#REF!</definedName>
    <definedName name="_bdm.BA28642AE4A04234A5D6B6AFB9E884B6.edm" localSheetId="18" hidden="1">#REF!</definedName>
    <definedName name="_bdm.BA28642AE4A04234A5D6B6AFB9E884B6.edm" localSheetId="16" hidden="1">#REF!</definedName>
    <definedName name="_bdm.BA28642AE4A04234A5D6B6AFB9E884B6.edm" localSheetId="1" hidden="1">#REF!</definedName>
    <definedName name="_bdm.BA28642AE4A04234A5D6B6AFB9E884B6.edm" localSheetId="3" hidden="1">#REF!</definedName>
    <definedName name="_bdm.BB595E94E6C54F62A067B575293B29D3.edm" localSheetId="4" hidden="1">#REF!</definedName>
    <definedName name="_bdm.BB595E94E6C54F62A067B575293B29D3.edm" localSheetId="17" hidden="1">#REF!</definedName>
    <definedName name="_bdm.BB595E94E6C54F62A067B575293B29D3.edm" localSheetId="18" hidden="1">#REF!</definedName>
    <definedName name="_bdm.BB595E94E6C54F62A067B575293B29D3.edm" localSheetId="16" hidden="1">#REF!</definedName>
    <definedName name="_bdm.BB595E94E6C54F62A067B575293B29D3.edm" localSheetId="1" hidden="1">#REF!</definedName>
    <definedName name="_bdm.BB595E94E6C54F62A067B575293B29D3.edm" localSheetId="3" hidden="1">#REF!</definedName>
    <definedName name="_bdm.BBF8C299E8134A6FA76EE6273F798579.edm" localSheetId="4" hidden="1">#REF!</definedName>
    <definedName name="_bdm.BBF8C299E8134A6FA76EE6273F798579.edm" localSheetId="17" hidden="1">#REF!</definedName>
    <definedName name="_bdm.BBF8C299E8134A6FA76EE6273F798579.edm" localSheetId="18" hidden="1">#REF!</definedName>
    <definedName name="_bdm.BBF8C299E8134A6FA76EE6273F798579.edm" localSheetId="16" hidden="1">#REF!</definedName>
    <definedName name="_bdm.BBF8C299E8134A6FA76EE6273F798579.edm" localSheetId="1" hidden="1">#REF!</definedName>
    <definedName name="_bdm.BBF8C299E8134A6FA76EE6273F798579.edm" localSheetId="3" hidden="1">#REF!</definedName>
    <definedName name="_bdm.BBF9097E38334A8097AE2E6DCE4E5701.edm" localSheetId="4" hidden="1">#REF!</definedName>
    <definedName name="_bdm.BBF9097E38334A8097AE2E6DCE4E5701.edm" localSheetId="17" hidden="1">#REF!</definedName>
    <definedName name="_bdm.BBF9097E38334A8097AE2E6DCE4E5701.edm" localSheetId="18" hidden="1">#REF!</definedName>
    <definedName name="_bdm.BBF9097E38334A8097AE2E6DCE4E5701.edm" localSheetId="16" hidden="1">#REF!</definedName>
    <definedName name="_bdm.BBF9097E38334A8097AE2E6DCE4E5701.edm" localSheetId="1" hidden="1">#REF!</definedName>
    <definedName name="_bdm.BBF9097E38334A8097AE2E6DCE4E5701.edm" localSheetId="3" hidden="1">#REF!</definedName>
    <definedName name="_bdm.BC3CC9CEDC5C46CCA297B06625354C32.edm" localSheetId="4" hidden="1">#REF!</definedName>
    <definedName name="_bdm.BC3CC9CEDC5C46CCA297B06625354C32.edm" localSheetId="17" hidden="1">#REF!</definedName>
    <definedName name="_bdm.BC3CC9CEDC5C46CCA297B06625354C32.edm" localSheetId="18" hidden="1">#REF!</definedName>
    <definedName name="_bdm.BC3CC9CEDC5C46CCA297B06625354C32.edm" localSheetId="16" hidden="1">#REF!</definedName>
    <definedName name="_bdm.BC3CC9CEDC5C46CCA297B06625354C32.edm" localSheetId="1" hidden="1">#REF!</definedName>
    <definedName name="_bdm.BC3CC9CEDC5C46CCA297B06625354C32.edm" localSheetId="3" hidden="1">#REF!</definedName>
    <definedName name="_bdm.BC456DB612C341629908CE4380F345DE.edm" localSheetId="4" hidden="1">#REF!</definedName>
    <definedName name="_bdm.BC456DB612C341629908CE4380F345DE.edm" localSheetId="17" hidden="1">#REF!</definedName>
    <definedName name="_bdm.BC456DB612C341629908CE4380F345DE.edm" localSheetId="18" hidden="1">#REF!</definedName>
    <definedName name="_bdm.BC456DB612C341629908CE4380F345DE.edm" localSheetId="16" hidden="1">#REF!</definedName>
    <definedName name="_bdm.BC456DB612C341629908CE4380F345DE.edm" localSheetId="1" hidden="1">#REF!</definedName>
    <definedName name="_bdm.BC456DB612C341629908CE4380F345DE.edm" localSheetId="3" hidden="1">#REF!</definedName>
    <definedName name="_bdm.BCF06E7CF0154D9EA349FA47BD25417D.edm" localSheetId="4" hidden="1">#REF!</definedName>
    <definedName name="_bdm.BCF06E7CF0154D9EA349FA47BD25417D.edm" localSheetId="17" hidden="1">#REF!</definedName>
    <definedName name="_bdm.BCF06E7CF0154D9EA349FA47BD25417D.edm" localSheetId="18" hidden="1">#REF!</definedName>
    <definedName name="_bdm.BCF06E7CF0154D9EA349FA47BD25417D.edm" localSheetId="16" hidden="1">#REF!</definedName>
    <definedName name="_bdm.BCF06E7CF0154D9EA349FA47BD25417D.edm" localSheetId="1" hidden="1">#REF!</definedName>
    <definedName name="_bdm.BCF06E7CF0154D9EA349FA47BD25417D.edm" localSheetId="3" hidden="1">#REF!</definedName>
    <definedName name="_bdm.BD08DCA1CD664E39BAD12437DA5525BF.edm" localSheetId="4" hidden="1">#REF!</definedName>
    <definedName name="_bdm.BD08DCA1CD664E39BAD12437DA5525BF.edm" localSheetId="17" hidden="1">#REF!</definedName>
    <definedName name="_bdm.BD08DCA1CD664E39BAD12437DA5525BF.edm" localSheetId="18" hidden="1">#REF!</definedName>
    <definedName name="_bdm.BD08DCA1CD664E39BAD12437DA5525BF.edm" localSheetId="16" hidden="1">#REF!</definedName>
    <definedName name="_bdm.BD08DCA1CD664E39BAD12437DA5525BF.edm" localSheetId="1" hidden="1">#REF!</definedName>
    <definedName name="_bdm.BD08DCA1CD664E39BAD12437DA5525BF.edm" localSheetId="3" hidden="1">#REF!</definedName>
    <definedName name="_bdm.BD19EAF77BF640FEBEEA234D3A18CD3B.edm" localSheetId="4" hidden="1">#REF!</definedName>
    <definedName name="_bdm.BD19EAF77BF640FEBEEA234D3A18CD3B.edm" localSheetId="17" hidden="1">#REF!</definedName>
    <definedName name="_bdm.BD19EAF77BF640FEBEEA234D3A18CD3B.edm" localSheetId="18" hidden="1">#REF!</definedName>
    <definedName name="_bdm.BD19EAF77BF640FEBEEA234D3A18CD3B.edm" localSheetId="16" hidden="1">#REF!</definedName>
    <definedName name="_bdm.BD19EAF77BF640FEBEEA234D3A18CD3B.edm" localSheetId="1" hidden="1">#REF!</definedName>
    <definedName name="_bdm.BD19EAF77BF640FEBEEA234D3A18CD3B.edm" localSheetId="3" hidden="1">#REF!</definedName>
    <definedName name="_bdm.BD35ABB976F04BE89D36619AD70A855B.edm" localSheetId="4" hidden="1">#REF!</definedName>
    <definedName name="_bdm.BD35ABB976F04BE89D36619AD70A855B.edm" localSheetId="17" hidden="1">#REF!</definedName>
    <definedName name="_bdm.BD35ABB976F04BE89D36619AD70A855B.edm" localSheetId="18" hidden="1">#REF!</definedName>
    <definedName name="_bdm.BD35ABB976F04BE89D36619AD70A855B.edm" localSheetId="16" hidden="1">#REF!</definedName>
    <definedName name="_bdm.BD35ABB976F04BE89D36619AD70A855B.edm" localSheetId="1" hidden="1">#REF!</definedName>
    <definedName name="_bdm.BD35ABB976F04BE89D36619AD70A855B.edm" localSheetId="3" hidden="1">#REF!</definedName>
    <definedName name="_bdm.BD4EC79CD6674B41885B164E7A35F9E8.edm" localSheetId="4" hidden="1">#REF!</definedName>
    <definedName name="_bdm.BD4EC79CD6674B41885B164E7A35F9E8.edm" localSheetId="17" hidden="1">#REF!</definedName>
    <definedName name="_bdm.BD4EC79CD6674B41885B164E7A35F9E8.edm" localSheetId="18" hidden="1">#REF!</definedName>
    <definedName name="_bdm.BD4EC79CD6674B41885B164E7A35F9E8.edm" localSheetId="16" hidden="1">#REF!</definedName>
    <definedName name="_bdm.BD4EC79CD6674B41885B164E7A35F9E8.edm" localSheetId="1" hidden="1">#REF!</definedName>
    <definedName name="_bdm.BD4EC79CD6674B41885B164E7A35F9E8.edm" localSheetId="3" hidden="1">#REF!</definedName>
    <definedName name="_bdm.BD4F0A8F8B134C2C855DA060D69CB70B.edm" localSheetId="4" hidden="1">#REF!</definedName>
    <definedName name="_bdm.BD4F0A8F8B134C2C855DA060D69CB70B.edm" localSheetId="17" hidden="1">#REF!</definedName>
    <definedName name="_bdm.BD4F0A8F8B134C2C855DA060D69CB70B.edm" localSheetId="18" hidden="1">#REF!</definedName>
    <definedName name="_bdm.BD4F0A8F8B134C2C855DA060D69CB70B.edm" localSheetId="16" hidden="1">#REF!</definedName>
    <definedName name="_bdm.BD4F0A8F8B134C2C855DA060D69CB70B.edm" localSheetId="1" hidden="1">#REF!</definedName>
    <definedName name="_bdm.BD4F0A8F8B134C2C855DA060D69CB70B.edm" localSheetId="3" hidden="1">#REF!</definedName>
    <definedName name="_bdm.BD5345B0180740308ABDC844C791F52E.edm" localSheetId="4" hidden="1">#REF!</definedName>
    <definedName name="_bdm.BD5345B0180740308ABDC844C791F52E.edm" localSheetId="17" hidden="1">#REF!</definedName>
    <definedName name="_bdm.BD5345B0180740308ABDC844C791F52E.edm" localSheetId="18" hidden="1">#REF!</definedName>
    <definedName name="_bdm.BD5345B0180740308ABDC844C791F52E.edm" localSheetId="16" hidden="1">#REF!</definedName>
    <definedName name="_bdm.BD5345B0180740308ABDC844C791F52E.edm" localSheetId="1" hidden="1">#REF!</definedName>
    <definedName name="_bdm.BD5345B0180740308ABDC844C791F52E.edm" localSheetId="3" hidden="1">#REF!</definedName>
    <definedName name="_bdm.BD65989045304C23A026C1657BD487F9.edm" localSheetId="4" hidden="1">#REF!</definedName>
    <definedName name="_bdm.BD65989045304C23A026C1657BD487F9.edm" localSheetId="17" hidden="1">#REF!</definedName>
    <definedName name="_bdm.BD65989045304C23A026C1657BD487F9.edm" localSheetId="18" hidden="1">#REF!</definedName>
    <definedName name="_bdm.BD65989045304C23A026C1657BD487F9.edm" localSheetId="16" hidden="1">#REF!</definedName>
    <definedName name="_bdm.BD65989045304C23A026C1657BD487F9.edm" localSheetId="1" hidden="1">#REF!</definedName>
    <definedName name="_bdm.BD65989045304C23A026C1657BD487F9.edm" localSheetId="3" hidden="1">#REF!</definedName>
    <definedName name="_bdm.BDC7B579740147DFBF5CCC90E586EA14.edm" localSheetId="4" hidden="1">#REF!</definedName>
    <definedName name="_bdm.BDC7B579740147DFBF5CCC90E586EA14.edm" localSheetId="17" hidden="1">#REF!</definedName>
    <definedName name="_bdm.BDC7B579740147DFBF5CCC90E586EA14.edm" localSheetId="18" hidden="1">#REF!</definedName>
    <definedName name="_bdm.BDC7B579740147DFBF5CCC90E586EA14.edm" localSheetId="16" hidden="1">#REF!</definedName>
    <definedName name="_bdm.BDC7B579740147DFBF5CCC90E586EA14.edm" localSheetId="1" hidden="1">#REF!</definedName>
    <definedName name="_bdm.BDC7B579740147DFBF5CCC90E586EA14.edm" localSheetId="3" hidden="1">#REF!</definedName>
    <definedName name="_bdm.BE3EF50DE36146778DAEE57FD153959B.edm" localSheetId="4" hidden="1">#REF!</definedName>
    <definedName name="_bdm.BE3EF50DE36146778DAEE57FD153959B.edm" localSheetId="17" hidden="1">#REF!</definedName>
    <definedName name="_bdm.BE3EF50DE36146778DAEE57FD153959B.edm" localSheetId="18" hidden="1">#REF!</definedName>
    <definedName name="_bdm.BE3EF50DE36146778DAEE57FD153959B.edm" localSheetId="16" hidden="1">#REF!</definedName>
    <definedName name="_bdm.BE3EF50DE36146778DAEE57FD153959B.edm" localSheetId="1" hidden="1">#REF!</definedName>
    <definedName name="_bdm.BE3EF50DE36146778DAEE57FD153959B.edm" localSheetId="3" hidden="1">#REF!</definedName>
    <definedName name="_bdm.BE4BC6B076CE4648894E432BD4BEDC16.edm" localSheetId="4" hidden="1">#REF!</definedName>
    <definedName name="_bdm.BE4BC6B076CE4648894E432BD4BEDC16.edm" localSheetId="17" hidden="1">#REF!</definedName>
    <definedName name="_bdm.BE4BC6B076CE4648894E432BD4BEDC16.edm" localSheetId="18" hidden="1">#REF!</definedName>
    <definedName name="_bdm.BE4BC6B076CE4648894E432BD4BEDC16.edm" localSheetId="16" hidden="1">#REF!</definedName>
    <definedName name="_bdm.BE4BC6B076CE4648894E432BD4BEDC16.edm" localSheetId="1" hidden="1">#REF!</definedName>
    <definedName name="_bdm.BE4BC6B076CE4648894E432BD4BEDC16.edm" localSheetId="3" hidden="1">#REF!</definedName>
    <definedName name="_bdm.BEE4FB908CB048B78E9D37956A5DD1D4.edm" localSheetId="4" hidden="1">#REF!</definedName>
    <definedName name="_bdm.BEE4FB908CB048B78E9D37956A5DD1D4.edm" localSheetId="17" hidden="1">#REF!</definedName>
    <definedName name="_bdm.BEE4FB908CB048B78E9D37956A5DD1D4.edm" localSheetId="18" hidden="1">#REF!</definedName>
    <definedName name="_bdm.BEE4FB908CB048B78E9D37956A5DD1D4.edm" localSheetId="16" hidden="1">#REF!</definedName>
    <definedName name="_bdm.BEE4FB908CB048B78E9D37956A5DD1D4.edm" localSheetId="1" hidden="1">#REF!</definedName>
    <definedName name="_bdm.BEE4FB908CB048B78E9D37956A5DD1D4.edm" localSheetId="3" hidden="1">#REF!</definedName>
    <definedName name="_bdm.BF5EC0F8B6B448C49F7F66E1E4BD13D1.edm" localSheetId="4" hidden="1">#REF!</definedName>
    <definedName name="_bdm.BF5EC0F8B6B448C49F7F66E1E4BD13D1.edm" localSheetId="17" hidden="1">#REF!</definedName>
    <definedName name="_bdm.BF5EC0F8B6B448C49F7F66E1E4BD13D1.edm" localSheetId="18" hidden="1">#REF!</definedName>
    <definedName name="_bdm.BF5EC0F8B6B448C49F7F66E1E4BD13D1.edm" localSheetId="16" hidden="1">#REF!</definedName>
    <definedName name="_bdm.BF5EC0F8B6B448C49F7F66E1E4BD13D1.edm" localSheetId="1" hidden="1">#REF!</definedName>
    <definedName name="_bdm.BF5EC0F8B6B448C49F7F66E1E4BD13D1.edm" localSheetId="3" hidden="1">#REF!</definedName>
    <definedName name="_bdm.BFEEB55270FF446FACC36AF6EC1EA3CE.edm" localSheetId="4" hidden="1">#REF!</definedName>
    <definedName name="_bdm.BFEEB55270FF446FACC36AF6EC1EA3CE.edm" localSheetId="17" hidden="1">#REF!</definedName>
    <definedName name="_bdm.BFEEB55270FF446FACC36AF6EC1EA3CE.edm" localSheetId="18" hidden="1">#REF!</definedName>
    <definedName name="_bdm.BFEEB55270FF446FACC36AF6EC1EA3CE.edm" localSheetId="16" hidden="1">#REF!</definedName>
    <definedName name="_bdm.BFEEB55270FF446FACC36AF6EC1EA3CE.edm" localSheetId="1" hidden="1">#REF!</definedName>
    <definedName name="_bdm.BFEEB55270FF446FACC36AF6EC1EA3CE.edm" localSheetId="3" hidden="1">#REF!</definedName>
    <definedName name="_bdm.C0FB05557D174697A765184770831152.edm" localSheetId="4" hidden="1">#REF!</definedName>
    <definedName name="_bdm.C0FB05557D174697A765184770831152.edm" localSheetId="17" hidden="1">#REF!</definedName>
    <definedName name="_bdm.C0FB05557D174697A765184770831152.edm" localSheetId="18" hidden="1">#REF!</definedName>
    <definedName name="_bdm.C0FB05557D174697A765184770831152.edm" localSheetId="16" hidden="1">#REF!</definedName>
    <definedName name="_bdm.C0FB05557D174697A765184770831152.edm" localSheetId="1" hidden="1">#REF!</definedName>
    <definedName name="_bdm.C0FB05557D174697A765184770831152.edm" localSheetId="3" hidden="1">#REF!</definedName>
    <definedName name="_bdm.C16FDCC0E46749588DC82CF46C125359.edm" localSheetId="4" hidden="1">#REF!</definedName>
    <definedName name="_bdm.C16FDCC0E46749588DC82CF46C125359.edm" localSheetId="17" hidden="1">#REF!</definedName>
    <definedName name="_bdm.C16FDCC0E46749588DC82CF46C125359.edm" localSheetId="18" hidden="1">#REF!</definedName>
    <definedName name="_bdm.C16FDCC0E46749588DC82CF46C125359.edm" localSheetId="16" hidden="1">#REF!</definedName>
    <definedName name="_bdm.C16FDCC0E46749588DC82CF46C125359.edm" localSheetId="1" hidden="1">#REF!</definedName>
    <definedName name="_bdm.C16FDCC0E46749588DC82CF46C125359.edm" localSheetId="3" hidden="1">#REF!</definedName>
    <definedName name="_bdm.C1975F27DA1A497C89CA935A42AD807D.edm" localSheetId="4" hidden="1">#REF!</definedName>
    <definedName name="_bdm.C1975F27DA1A497C89CA935A42AD807D.edm" localSheetId="17" hidden="1">#REF!</definedName>
    <definedName name="_bdm.C1975F27DA1A497C89CA935A42AD807D.edm" localSheetId="18" hidden="1">#REF!</definedName>
    <definedName name="_bdm.C1975F27DA1A497C89CA935A42AD807D.edm" localSheetId="16" hidden="1">#REF!</definedName>
    <definedName name="_bdm.C1975F27DA1A497C89CA935A42AD807D.edm" localSheetId="1" hidden="1">#REF!</definedName>
    <definedName name="_bdm.C1975F27DA1A497C89CA935A42AD807D.edm" localSheetId="3" hidden="1">#REF!</definedName>
    <definedName name="_bdm.C1D37022ED6948ED9E8DA95B248083C2.edm" localSheetId="4" hidden="1">#REF!</definedName>
    <definedName name="_bdm.C1D37022ED6948ED9E8DA95B248083C2.edm" localSheetId="17" hidden="1">#REF!</definedName>
    <definedName name="_bdm.C1D37022ED6948ED9E8DA95B248083C2.edm" localSheetId="18" hidden="1">#REF!</definedName>
    <definedName name="_bdm.C1D37022ED6948ED9E8DA95B248083C2.edm" localSheetId="16" hidden="1">#REF!</definedName>
    <definedName name="_bdm.C1D37022ED6948ED9E8DA95B248083C2.edm" localSheetId="1" hidden="1">#REF!</definedName>
    <definedName name="_bdm.C1D37022ED6948ED9E8DA95B248083C2.edm" localSheetId="3" hidden="1">#REF!</definedName>
    <definedName name="_bdm.C25423F00DA448E48550C87849A3CDC4.edm" localSheetId="4" hidden="1">#REF!</definedName>
    <definedName name="_bdm.C25423F00DA448E48550C87849A3CDC4.edm" localSheetId="17" hidden="1">#REF!</definedName>
    <definedName name="_bdm.C25423F00DA448E48550C87849A3CDC4.edm" localSheetId="18" hidden="1">#REF!</definedName>
    <definedName name="_bdm.C25423F00DA448E48550C87849A3CDC4.edm" localSheetId="16" hidden="1">#REF!</definedName>
    <definedName name="_bdm.C25423F00DA448E48550C87849A3CDC4.edm" localSheetId="1" hidden="1">#REF!</definedName>
    <definedName name="_bdm.C25423F00DA448E48550C87849A3CDC4.edm" localSheetId="3" hidden="1">#REF!</definedName>
    <definedName name="_bdm.C3126E557DB644B49CBAB9560D816FA0.edm" localSheetId="4" hidden="1">#REF!</definedName>
    <definedName name="_bdm.C3126E557DB644B49CBAB9560D816FA0.edm" localSheetId="17" hidden="1">#REF!</definedName>
    <definedName name="_bdm.C3126E557DB644B49CBAB9560D816FA0.edm" localSheetId="18" hidden="1">#REF!</definedName>
    <definedName name="_bdm.C3126E557DB644B49CBAB9560D816FA0.edm" localSheetId="16" hidden="1">#REF!</definedName>
    <definedName name="_bdm.C3126E557DB644B49CBAB9560D816FA0.edm" localSheetId="1" hidden="1">#REF!</definedName>
    <definedName name="_bdm.C3126E557DB644B49CBAB9560D816FA0.edm" localSheetId="3" hidden="1">#REF!</definedName>
    <definedName name="_bdm.C33CBC0667A2448BB7EF1C840AA83B10.edm" localSheetId="4" hidden="1">#REF!</definedName>
    <definedName name="_bdm.C33CBC0667A2448BB7EF1C840AA83B10.edm" localSheetId="17" hidden="1">#REF!</definedName>
    <definedName name="_bdm.C33CBC0667A2448BB7EF1C840AA83B10.edm" localSheetId="18" hidden="1">#REF!</definedName>
    <definedName name="_bdm.C33CBC0667A2448BB7EF1C840AA83B10.edm" localSheetId="16" hidden="1">#REF!</definedName>
    <definedName name="_bdm.C33CBC0667A2448BB7EF1C840AA83B10.edm" localSheetId="1" hidden="1">#REF!</definedName>
    <definedName name="_bdm.C33CBC0667A2448BB7EF1C840AA83B10.edm" localSheetId="3" hidden="1">#REF!</definedName>
    <definedName name="_bdm.C3C5DD1EDBB0459D8287CA177532854C.edm" localSheetId="4" hidden="1">#REF!</definedName>
    <definedName name="_bdm.C3C5DD1EDBB0459D8287CA177532854C.edm" localSheetId="17" hidden="1">#REF!</definedName>
    <definedName name="_bdm.C3C5DD1EDBB0459D8287CA177532854C.edm" localSheetId="18" hidden="1">#REF!</definedName>
    <definedName name="_bdm.C3C5DD1EDBB0459D8287CA177532854C.edm" localSheetId="16" hidden="1">#REF!</definedName>
    <definedName name="_bdm.C3C5DD1EDBB0459D8287CA177532854C.edm" localSheetId="1" hidden="1">#REF!</definedName>
    <definedName name="_bdm.C3C5DD1EDBB0459D8287CA177532854C.edm" localSheetId="3" hidden="1">#REF!</definedName>
    <definedName name="_bdm.C3DF6C3E2A0B4CF79504B010ECED0997.edm" localSheetId="4" hidden="1">#REF!</definedName>
    <definedName name="_bdm.C3DF6C3E2A0B4CF79504B010ECED0997.edm" localSheetId="17" hidden="1">#REF!</definedName>
    <definedName name="_bdm.C3DF6C3E2A0B4CF79504B010ECED0997.edm" localSheetId="18" hidden="1">#REF!</definedName>
    <definedName name="_bdm.C3DF6C3E2A0B4CF79504B010ECED0997.edm" localSheetId="16" hidden="1">#REF!</definedName>
    <definedName name="_bdm.C3DF6C3E2A0B4CF79504B010ECED0997.edm" localSheetId="1" hidden="1">#REF!</definedName>
    <definedName name="_bdm.C3DF6C3E2A0B4CF79504B010ECED0997.edm" localSheetId="3" hidden="1">#REF!</definedName>
    <definedName name="_bdm.C3FA4C2CD30547DFAE9E636DE3096EC1.edm" localSheetId="4" hidden="1">#REF!</definedName>
    <definedName name="_bdm.C3FA4C2CD30547DFAE9E636DE3096EC1.edm" localSheetId="17" hidden="1">#REF!</definedName>
    <definedName name="_bdm.C3FA4C2CD30547DFAE9E636DE3096EC1.edm" localSheetId="18" hidden="1">#REF!</definedName>
    <definedName name="_bdm.C3FA4C2CD30547DFAE9E636DE3096EC1.edm" localSheetId="16" hidden="1">#REF!</definedName>
    <definedName name="_bdm.C3FA4C2CD30547DFAE9E636DE3096EC1.edm" localSheetId="1" hidden="1">#REF!</definedName>
    <definedName name="_bdm.C3FA4C2CD30547DFAE9E636DE3096EC1.edm" localSheetId="3" hidden="1">#REF!</definedName>
    <definedName name="_bdm.C414042ABF8E420DB5A74B0C1200323D.edm" localSheetId="4" hidden="1">#REF!</definedName>
    <definedName name="_bdm.C414042ABF8E420DB5A74B0C1200323D.edm" localSheetId="17" hidden="1">#REF!</definedName>
    <definedName name="_bdm.C414042ABF8E420DB5A74B0C1200323D.edm" localSheetId="18" hidden="1">#REF!</definedName>
    <definedName name="_bdm.C414042ABF8E420DB5A74B0C1200323D.edm" localSheetId="16" hidden="1">#REF!</definedName>
    <definedName name="_bdm.C414042ABF8E420DB5A74B0C1200323D.edm" localSheetId="1" hidden="1">#REF!</definedName>
    <definedName name="_bdm.C414042ABF8E420DB5A74B0C1200323D.edm" localSheetId="3" hidden="1">#REF!</definedName>
    <definedName name="_bdm.C43760E4CACA4D43B459D9C55A4CCE28.edm" localSheetId="4" hidden="1">#REF!</definedName>
    <definedName name="_bdm.C43760E4CACA4D43B459D9C55A4CCE28.edm" localSheetId="17" hidden="1">#REF!</definedName>
    <definedName name="_bdm.C43760E4CACA4D43B459D9C55A4CCE28.edm" localSheetId="18" hidden="1">#REF!</definedName>
    <definedName name="_bdm.C43760E4CACA4D43B459D9C55A4CCE28.edm" localSheetId="16" hidden="1">#REF!</definedName>
    <definedName name="_bdm.C43760E4CACA4D43B459D9C55A4CCE28.edm" localSheetId="1" hidden="1">#REF!</definedName>
    <definedName name="_bdm.C43760E4CACA4D43B459D9C55A4CCE28.edm" localSheetId="3" hidden="1">#REF!</definedName>
    <definedName name="_bdm.C521A012CA79450CB5B0C4B07B04B937.edm" localSheetId="4" hidden="1">#REF!</definedName>
    <definedName name="_bdm.C521A012CA79450CB5B0C4B07B04B937.edm" localSheetId="17" hidden="1">#REF!</definedName>
    <definedName name="_bdm.C521A012CA79450CB5B0C4B07B04B937.edm" localSheetId="18" hidden="1">#REF!</definedName>
    <definedName name="_bdm.C521A012CA79450CB5B0C4B07B04B937.edm" localSheetId="16" hidden="1">#REF!</definedName>
    <definedName name="_bdm.C521A012CA79450CB5B0C4B07B04B937.edm" localSheetId="1" hidden="1">#REF!</definedName>
    <definedName name="_bdm.C521A012CA79450CB5B0C4B07B04B937.edm" localSheetId="3" hidden="1">#REF!</definedName>
    <definedName name="_bdm.C523E54792244E8492E53A0160764E16.edm" localSheetId="4" hidden="1">#REF!</definedName>
    <definedName name="_bdm.C523E54792244E8492E53A0160764E16.edm" localSheetId="17" hidden="1">#REF!</definedName>
    <definedName name="_bdm.C523E54792244E8492E53A0160764E16.edm" localSheetId="18" hidden="1">#REF!</definedName>
    <definedName name="_bdm.C523E54792244E8492E53A0160764E16.edm" localSheetId="16" hidden="1">#REF!</definedName>
    <definedName name="_bdm.C523E54792244E8492E53A0160764E16.edm" localSheetId="1" hidden="1">#REF!</definedName>
    <definedName name="_bdm.C523E54792244E8492E53A0160764E16.edm" localSheetId="3" hidden="1">#REF!</definedName>
    <definedName name="_bdm.C533A5098F95484288DA2565ABE12ABF.edm" localSheetId="4" hidden="1">#REF!</definedName>
    <definedName name="_bdm.C533A5098F95484288DA2565ABE12ABF.edm" localSheetId="17" hidden="1">#REF!</definedName>
    <definedName name="_bdm.C533A5098F95484288DA2565ABE12ABF.edm" localSheetId="18" hidden="1">#REF!</definedName>
    <definedName name="_bdm.C533A5098F95484288DA2565ABE12ABF.edm" localSheetId="16" hidden="1">#REF!</definedName>
    <definedName name="_bdm.C533A5098F95484288DA2565ABE12ABF.edm" localSheetId="1" hidden="1">#REF!</definedName>
    <definedName name="_bdm.C533A5098F95484288DA2565ABE12ABF.edm" localSheetId="3" hidden="1">#REF!</definedName>
    <definedName name="_bdm.C5F888659E714D0491D8443F3CC53DFC.edm" localSheetId="4" hidden="1">#REF!</definedName>
    <definedName name="_bdm.C5F888659E714D0491D8443F3CC53DFC.edm" localSheetId="17" hidden="1">#REF!</definedName>
    <definedName name="_bdm.C5F888659E714D0491D8443F3CC53DFC.edm" localSheetId="18" hidden="1">#REF!</definedName>
    <definedName name="_bdm.C5F888659E714D0491D8443F3CC53DFC.edm" localSheetId="16" hidden="1">#REF!</definedName>
    <definedName name="_bdm.C5F888659E714D0491D8443F3CC53DFC.edm" localSheetId="1" hidden="1">#REF!</definedName>
    <definedName name="_bdm.C5F888659E714D0491D8443F3CC53DFC.edm" localSheetId="3" hidden="1">#REF!</definedName>
    <definedName name="_bdm.C63FE7A79BA649ED8E9EA84B300AF3AD.edm" localSheetId="4" hidden="1">#REF!</definedName>
    <definedName name="_bdm.C63FE7A79BA649ED8E9EA84B300AF3AD.edm" localSheetId="17" hidden="1">#REF!</definedName>
    <definedName name="_bdm.C63FE7A79BA649ED8E9EA84B300AF3AD.edm" localSheetId="18" hidden="1">#REF!</definedName>
    <definedName name="_bdm.C63FE7A79BA649ED8E9EA84B300AF3AD.edm" localSheetId="16" hidden="1">#REF!</definedName>
    <definedName name="_bdm.C63FE7A79BA649ED8E9EA84B300AF3AD.edm" localSheetId="1" hidden="1">#REF!</definedName>
    <definedName name="_bdm.C63FE7A79BA649ED8E9EA84B300AF3AD.edm" localSheetId="3" hidden="1">#REF!</definedName>
    <definedName name="_bdm.C66BB5FBBCF14C4C99B6B61A57B0B0DB.edm" localSheetId="4" hidden="1">#REF!</definedName>
    <definedName name="_bdm.C66BB5FBBCF14C4C99B6B61A57B0B0DB.edm" localSheetId="17" hidden="1">#REF!</definedName>
    <definedName name="_bdm.C66BB5FBBCF14C4C99B6B61A57B0B0DB.edm" localSheetId="18" hidden="1">#REF!</definedName>
    <definedName name="_bdm.C66BB5FBBCF14C4C99B6B61A57B0B0DB.edm" localSheetId="16" hidden="1">#REF!</definedName>
    <definedName name="_bdm.C66BB5FBBCF14C4C99B6B61A57B0B0DB.edm" localSheetId="1" hidden="1">#REF!</definedName>
    <definedName name="_bdm.C66BB5FBBCF14C4C99B6B61A57B0B0DB.edm" localSheetId="3" hidden="1">#REF!</definedName>
    <definedName name="_bdm.C6E70611CD294D18B531B9DB5A632740.edm" localSheetId="4" hidden="1">#REF!</definedName>
    <definedName name="_bdm.C6E70611CD294D18B531B9DB5A632740.edm" localSheetId="17" hidden="1">#REF!</definedName>
    <definedName name="_bdm.C6E70611CD294D18B531B9DB5A632740.edm" localSheetId="18" hidden="1">#REF!</definedName>
    <definedName name="_bdm.C6E70611CD294D18B531B9DB5A632740.edm" localSheetId="16" hidden="1">#REF!</definedName>
    <definedName name="_bdm.C6E70611CD294D18B531B9DB5A632740.edm" localSheetId="1" hidden="1">#REF!</definedName>
    <definedName name="_bdm.C6E70611CD294D18B531B9DB5A632740.edm" localSheetId="3" hidden="1">#REF!</definedName>
    <definedName name="_bdm.C72BE31A36E44257A13749DC868B7B6E.edm" localSheetId="4" hidden="1">#REF!</definedName>
    <definedName name="_bdm.C72BE31A36E44257A13749DC868B7B6E.edm" localSheetId="17" hidden="1">#REF!</definedName>
    <definedName name="_bdm.C72BE31A36E44257A13749DC868B7B6E.edm" localSheetId="18" hidden="1">#REF!</definedName>
    <definedName name="_bdm.C72BE31A36E44257A13749DC868B7B6E.edm" localSheetId="16" hidden="1">#REF!</definedName>
    <definedName name="_bdm.C72BE31A36E44257A13749DC868B7B6E.edm" localSheetId="1" hidden="1">#REF!</definedName>
    <definedName name="_bdm.C72BE31A36E44257A13749DC868B7B6E.edm" localSheetId="3" hidden="1">#REF!</definedName>
    <definedName name="_bdm.C753B336E6BC44EF9EFE2232E857F33C.edm" localSheetId="4" hidden="1">#REF!</definedName>
    <definedName name="_bdm.C753B336E6BC44EF9EFE2232E857F33C.edm" localSheetId="17" hidden="1">#REF!</definedName>
    <definedName name="_bdm.C753B336E6BC44EF9EFE2232E857F33C.edm" localSheetId="18" hidden="1">#REF!</definedName>
    <definedName name="_bdm.C753B336E6BC44EF9EFE2232E857F33C.edm" localSheetId="16" hidden="1">#REF!</definedName>
    <definedName name="_bdm.C753B336E6BC44EF9EFE2232E857F33C.edm" localSheetId="1" hidden="1">#REF!</definedName>
    <definedName name="_bdm.C753B336E6BC44EF9EFE2232E857F33C.edm" localSheetId="3" hidden="1">#REF!</definedName>
    <definedName name="_bdm.C75E70C2D0794AE783CC0DAB1356029B.edm" localSheetId="4" hidden="1">#REF!</definedName>
    <definedName name="_bdm.C75E70C2D0794AE783CC0DAB1356029B.edm" localSheetId="17" hidden="1">#REF!</definedName>
    <definedName name="_bdm.C75E70C2D0794AE783CC0DAB1356029B.edm" localSheetId="18" hidden="1">#REF!</definedName>
    <definedName name="_bdm.C75E70C2D0794AE783CC0DAB1356029B.edm" localSheetId="16" hidden="1">#REF!</definedName>
    <definedName name="_bdm.C75E70C2D0794AE783CC0DAB1356029B.edm" localSheetId="1" hidden="1">#REF!</definedName>
    <definedName name="_bdm.C75E70C2D0794AE783CC0DAB1356029B.edm" localSheetId="3" hidden="1">#REF!</definedName>
    <definedName name="_bdm.C79BCEA46F154D30B894894A3C0FB772.edm" localSheetId="4" hidden="1">#REF!</definedName>
    <definedName name="_bdm.C79BCEA46F154D30B894894A3C0FB772.edm" localSheetId="17" hidden="1">#REF!</definedName>
    <definedName name="_bdm.C79BCEA46F154D30B894894A3C0FB772.edm" localSheetId="18" hidden="1">#REF!</definedName>
    <definedName name="_bdm.C79BCEA46F154D30B894894A3C0FB772.edm" localSheetId="16" hidden="1">#REF!</definedName>
    <definedName name="_bdm.C79BCEA46F154D30B894894A3C0FB772.edm" localSheetId="1" hidden="1">#REF!</definedName>
    <definedName name="_bdm.C79BCEA46F154D30B894894A3C0FB772.edm" localSheetId="3" hidden="1">#REF!</definedName>
    <definedName name="_bdm.C83F8612EC4847B6B8B222E1E93330FA.edm" localSheetId="4" hidden="1">#REF!</definedName>
    <definedName name="_bdm.C83F8612EC4847B6B8B222E1E93330FA.edm" localSheetId="17" hidden="1">#REF!</definedName>
    <definedName name="_bdm.C83F8612EC4847B6B8B222E1E93330FA.edm" localSheetId="18" hidden="1">#REF!</definedName>
    <definedName name="_bdm.C83F8612EC4847B6B8B222E1E93330FA.edm" localSheetId="16" hidden="1">#REF!</definedName>
    <definedName name="_bdm.C83F8612EC4847B6B8B222E1E93330FA.edm" localSheetId="1" hidden="1">#REF!</definedName>
    <definedName name="_bdm.C83F8612EC4847B6B8B222E1E93330FA.edm" localSheetId="3" hidden="1">#REF!</definedName>
    <definedName name="_bdm.C89CFD9391414015962BDC5385F38FCC.edm" localSheetId="4" hidden="1">#REF!</definedName>
    <definedName name="_bdm.C89CFD9391414015962BDC5385F38FCC.edm" localSheetId="17" hidden="1">#REF!</definedName>
    <definedName name="_bdm.C89CFD9391414015962BDC5385F38FCC.edm" localSheetId="18" hidden="1">#REF!</definedName>
    <definedName name="_bdm.C89CFD9391414015962BDC5385F38FCC.edm" localSheetId="16" hidden="1">#REF!</definedName>
    <definedName name="_bdm.C89CFD9391414015962BDC5385F38FCC.edm" localSheetId="1" hidden="1">#REF!</definedName>
    <definedName name="_bdm.C89CFD9391414015962BDC5385F38FCC.edm" localSheetId="3" hidden="1">#REF!</definedName>
    <definedName name="_bdm.C8F095EB484846A996F4F11B9D689163.edm" localSheetId="4" hidden="1">#REF!</definedName>
    <definedName name="_bdm.C8F095EB484846A996F4F11B9D689163.edm" localSheetId="17" hidden="1">#REF!</definedName>
    <definedName name="_bdm.C8F095EB484846A996F4F11B9D689163.edm" localSheetId="18" hidden="1">#REF!</definedName>
    <definedName name="_bdm.C8F095EB484846A996F4F11B9D689163.edm" localSheetId="16" hidden="1">#REF!</definedName>
    <definedName name="_bdm.C8F095EB484846A996F4F11B9D689163.edm" localSheetId="1" hidden="1">#REF!</definedName>
    <definedName name="_bdm.C8F095EB484846A996F4F11B9D689163.edm" localSheetId="3" hidden="1">#REF!</definedName>
    <definedName name="_bdm.CA30566E58C542E58B461EF36DD8F6B4.edm" localSheetId="4" hidden="1">#REF!</definedName>
    <definedName name="_bdm.CA30566E58C542E58B461EF36DD8F6B4.edm" localSheetId="17" hidden="1">#REF!</definedName>
    <definedName name="_bdm.CA30566E58C542E58B461EF36DD8F6B4.edm" localSheetId="18" hidden="1">#REF!</definedName>
    <definedName name="_bdm.CA30566E58C542E58B461EF36DD8F6B4.edm" localSheetId="16" hidden="1">#REF!</definedName>
    <definedName name="_bdm.CA30566E58C542E58B461EF36DD8F6B4.edm" localSheetId="1" hidden="1">#REF!</definedName>
    <definedName name="_bdm.CA30566E58C542E58B461EF36DD8F6B4.edm" localSheetId="3" hidden="1">#REF!</definedName>
    <definedName name="_bdm.CA31375448B34733B04CBC8C81813798.edm" localSheetId="4" hidden="1">#REF!</definedName>
    <definedName name="_bdm.CA31375448B34733B04CBC8C81813798.edm" localSheetId="17" hidden="1">#REF!</definedName>
    <definedName name="_bdm.CA31375448B34733B04CBC8C81813798.edm" localSheetId="18" hidden="1">#REF!</definedName>
    <definedName name="_bdm.CA31375448B34733B04CBC8C81813798.edm" localSheetId="16" hidden="1">#REF!</definedName>
    <definedName name="_bdm.CA31375448B34733B04CBC8C81813798.edm" localSheetId="1" hidden="1">#REF!</definedName>
    <definedName name="_bdm.CA31375448B34733B04CBC8C81813798.edm" localSheetId="3" hidden="1">#REF!</definedName>
    <definedName name="_bdm.CA65409824AE4A23B674A6FD0F2189AA.edm" localSheetId="4" hidden="1">#REF!</definedName>
    <definedName name="_bdm.CA65409824AE4A23B674A6FD0F2189AA.edm" localSheetId="17" hidden="1">#REF!</definedName>
    <definedName name="_bdm.CA65409824AE4A23B674A6FD0F2189AA.edm" localSheetId="18" hidden="1">#REF!</definedName>
    <definedName name="_bdm.CA65409824AE4A23B674A6FD0F2189AA.edm" localSheetId="16" hidden="1">#REF!</definedName>
    <definedName name="_bdm.CA65409824AE4A23B674A6FD0F2189AA.edm" localSheetId="1" hidden="1">#REF!</definedName>
    <definedName name="_bdm.CA65409824AE4A23B674A6FD0F2189AA.edm" localSheetId="3" hidden="1">#REF!</definedName>
    <definedName name="_bdm.CB15FF872CC94FB69873CF61C6EE2E5D.edm" localSheetId="4" hidden="1">#REF!</definedName>
    <definedName name="_bdm.CB15FF872CC94FB69873CF61C6EE2E5D.edm" localSheetId="17" hidden="1">#REF!</definedName>
    <definedName name="_bdm.CB15FF872CC94FB69873CF61C6EE2E5D.edm" localSheetId="18" hidden="1">#REF!</definedName>
    <definedName name="_bdm.CB15FF872CC94FB69873CF61C6EE2E5D.edm" localSheetId="16" hidden="1">#REF!</definedName>
    <definedName name="_bdm.CB15FF872CC94FB69873CF61C6EE2E5D.edm" localSheetId="1" hidden="1">#REF!</definedName>
    <definedName name="_bdm.CB15FF872CC94FB69873CF61C6EE2E5D.edm" localSheetId="3" hidden="1">#REF!</definedName>
    <definedName name="_bdm.CB45369C15B64815ACBBB9988D1F37DD.edm" localSheetId="4" hidden="1">#REF!</definedName>
    <definedName name="_bdm.CB45369C15B64815ACBBB9988D1F37DD.edm" localSheetId="17" hidden="1">#REF!</definedName>
    <definedName name="_bdm.CB45369C15B64815ACBBB9988D1F37DD.edm" localSheetId="18" hidden="1">#REF!</definedName>
    <definedName name="_bdm.CB45369C15B64815ACBBB9988D1F37DD.edm" localSheetId="16" hidden="1">#REF!</definedName>
    <definedName name="_bdm.CB45369C15B64815ACBBB9988D1F37DD.edm" localSheetId="1" hidden="1">#REF!</definedName>
    <definedName name="_bdm.CB45369C15B64815ACBBB9988D1F37DD.edm" localSheetId="3" hidden="1">#REF!</definedName>
    <definedName name="_bdm.CC889B9318BF4C3AB31807E52EF10B2D.edm" localSheetId="4" hidden="1">#REF!</definedName>
    <definedName name="_bdm.CC889B9318BF4C3AB31807E52EF10B2D.edm" localSheetId="17" hidden="1">#REF!</definedName>
    <definedName name="_bdm.CC889B9318BF4C3AB31807E52EF10B2D.edm" localSheetId="18" hidden="1">#REF!</definedName>
    <definedName name="_bdm.CC889B9318BF4C3AB31807E52EF10B2D.edm" localSheetId="16" hidden="1">#REF!</definedName>
    <definedName name="_bdm.CC889B9318BF4C3AB31807E52EF10B2D.edm" localSheetId="1" hidden="1">#REF!</definedName>
    <definedName name="_bdm.CC889B9318BF4C3AB31807E52EF10B2D.edm" localSheetId="3" hidden="1">#REF!</definedName>
    <definedName name="_bdm.CCA9D32D04424A7FBA65375DEF8E814D.edm" localSheetId="4" hidden="1">#REF!</definedName>
    <definedName name="_bdm.CCA9D32D04424A7FBA65375DEF8E814D.edm" localSheetId="17" hidden="1">#REF!</definedName>
    <definedName name="_bdm.CCA9D32D04424A7FBA65375DEF8E814D.edm" localSheetId="18" hidden="1">#REF!</definedName>
    <definedName name="_bdm.CCA9D32D04424A7FBA65375DEF8E814D.edm" localSheetId="16" hidden="1">#REF!</definedName>
    <definedName name="_bdm.CCA9D32D04424A7FBA65375DEF8E814D.edm" localSheetId="1" hidden="1">#REF!</definedName>
    <definedName name="_bdm.CCA9D32D04424A7FBA65375DEF8E814D.edm" localSheetId="3" hidden="1">#REF!</definedName>
    <definedName name="_bdm.CCC0A907D94346C78A56EE8E1A7F35A7.edm" localSheetId="4" hidden="1">#REF!</definedName>
    <definedName name="_bdm.CCC0A907D94346C78A56EE8E1A7F35A7.edm" localSheetId="17" hidden="1">#REF!</definedName>
    <definedName name="_bdm.CCC0A907D94346C78A56EE8E1A7F35A7.edm" localSheetId="18" hidden="1">#REF!</definedName>
    <definedName name="_bdm.CCC0A907D94346C78A56EE8E1A7F35A7.edm" localSheetId="16" hidden="1">#REF!</definedName>
    <definedName name="_bdm.CCC0A907D94346C78A56EE8E1A7F35A7.edm" localSheetId="1" hidden="1">#REF!</definedName>
    <definedName name="_bdm.CCC0A907D94346C78A56EE8E1A7F35A7.edm" localSheetId="3" hidden="1">#REF!</definedName>
    <definedName name="_bdm.CCCF6A0F20144978A817DF35A000A745.edm" localSheetId="4" hidden="1">#REF!</definedName>
    <definedName name="_bdm.CCCF6A0F20144978A817DF35A000A745.edm" localSheetId="17" hidden="1">#REF!</definedName>
    <definedName name="_bdm.CCCF6A0F20144978A817DF35A000A745.edm" localSheetId="18" hidden="1">#REF!</definedName>
    <definedName name="_bdm.CCCF6A0F20144978A817DF35A000A745.edm" localSheetId="16" hidden="1">#REF!</definedName>
    <definedName name="_bdm.CCCF6A0F20144978A817DF35A000A745.edm" localSheetId="1" hidden="1">#REF!</definedName>
    <definedName name="_bdm.CCCF6A0F20144978A817DF35A000A745.edm" localSheetId="3" hidden="1">#REF!</definedName>
    <definedName name="_bdm.CCE3653E6D8B4CF494BC2CD2E4F35310.edm" localSheetId="4" hidden="1">#REF!</definedName>
    <definedName name="_bdm.CCE3653E6D8B4CF494BC2CD2E4F35310.edm" localSheetId="17" hidden="1">#REF!</definedName>
    <definedName name="_bdm.CCE3653E6D8B4CF494BC2CD2E4F35310.edm" localSheetId="18" hidden="1">#REF!</definedName>
    <definedName name="_bdm.CCE3653E6D8B4CF494BC2CD2E4F35310.edm" localSheetId="16" hidden="1">#REF!</definedName>
    <definedName name="_bdm.CCE3653E6D8B4CF494BC2CD2E4F35310.edm" localSheetId="1" hidden="1">#REF!</definedName>
    <definedName name="_bdm.CCE3653E6D8B4CF494BC2CD2E4F35310.edm" localSheetId="3" hidden="1">#REF!</definedName>
    <definedName name="_bdm.CCF16E7647E64E48BF298EA7E5644971.edm" localSheetId="4" hidden="1">#REF!</definedName>
    <definedName name="_bdm.CCF16E7647E64E48BF298EA7E5644971.edm" localSheetId="17" hidden="1">#REF!</definedName>
    <definedName name="_bdm.CCF16E7647E64E48BF298EA7E5644971.edm" localSheetId="18" hidden="1">#REF!</definedName>
    <definedName name="_bdm.CCF16E7647E64E48BF298EA7E5644971.edm" localSheetId="16" hidden="1">#REF!</definedName>
    <definedName name="_bdm.CCF16E7647E64E48BF298EA7E5644971.edm" localSheetId="1" hidden="1">#REF!</definedName>
    <definedName name="_bdm.CCF16E7647E64E48BF298EA7E5644971.edm" localSheetId="3" hidden="1">#REF!</definedName>
    <definedName name="_bdm.CD09B5DBF3A643DE933C54989D20DFA5.edm" localSheetId="4" hidden="1">#REF!</definedName>
    <definedName name="_bdm.CD09B5DBF3A643DE933C54989D20DFA5.edm" localSheetId="17" hidden="1">#REF!</definedName>
    <definedName name="_bdm.CD09B5DBF3A643DE933C54989D20DFA5.edm" localSheetId="18" hidden="1">#REF!</definedName>
    <definedName name="_bdm.CD09B5DBF3A643DE933C54989D20DFA5.edm" localSheetId="16" hidden="1">#REF!</definedName>
    <definedName name="_bdm.CD09B5DBF3A643DE933C54989D20DFA5.edm" localSheetId="1" hidden="1">#REF!</definedName>
    <definedName name="_bdm.CD09B5DBF3A643DE933C54989D20DFA5.edm" localSheetId="3" hidden="1">#REF!</definedName>
    <definedName name="_bdm.CD2B903D7FEF4E81A3FC65CE6BB1D88D.edm" localSheetId="4" hidden="1">#REF!</definedName>
    <definedName name="_bdm.CD2B903D7FEF4E81A3FC65CE6BB1D88D.edm" localSheetId="17" hidden="1">#REF!</definedName>
    <definedName name="_bdm.CD2B903D7FEF4E81A3FC65CE6BB1D88D.edm" localSheetId="18" hidden="1">#REF!</definedName>
    <definedName name="_bdm.CD2B903D7FEF4E81A3FC65CE6BB1D88D.edm" localSheetId="16" hidden="1">#REF!</definedName>
    <definedName name="_bdm.CD2B903D7FEF4E81A3FC65CE6BB1D88D.edm" localSheetId="1" hidden="1">#REF!</definedName>
    <definedName name="_bdm.CD2B903D7FEF4E81A3FC65CE6BB1D88D.edm" localSheetId="3" hidden="1">#REF!</definedName>
    <definedName name="_bdm.CD3BEE11BA75455FBB67CDFA54E7B8C0.edm" localSheetId="4" hidden="1">#REF!</definedName>
    <definedName name="_bdm.CD3BEE11BA75455FBB67CDFA54E7B8C0.edm" localSheetId="17" hidden="1">#REF!</definedName>
    <definedName name="_bdm.CD3BEE11BA75455FBB67CDFA54E7B8C0.edm" localSheetId="18" hidden="1">#REF!</definedName>
    <definedName name="_bdm.CD3BEE11BA75455FBB67CDFA54E7B8C0.edm" localSheetId="16" hidden="1">#REF!</definedName>
    <definedName name="_bdm.CD3BEE11BA75455FBB67CDFA54E7B8C0.edm" localSheetId="1" hidden="1">#REF!</definedName>
    <definedName name="_bdm.CD3BEE11BA75455FBB67CDFA54E7B8C0.edm" localSheetId="3" hidden="1">#REF!</definedName>
    <definedName name="_bdm.CD5D06D6E9974CF686AC38EDFEE67327.edm" localSheetId="4" hidden="1">#REF!</definedName>
    <definedName name="_bdm.CD5D06D6E9974CF686AC38EDFEE67327.edm" localSheetId="17" hidden="1">#REF!</definedName>
    <definedName name="_bdm.CD5D06D6E9974CF686AC38EDFEE67327.edm" localSheetId="18" hidden="1">#REF!</definedName>
    <definedName name="_bdm.CD5D06D6E9974CF686AC38EDFEE67327.edm" localSheetId="16" hidden="1">#REF!</definedName>
    <definedName name="_bdm.CD5D06D6E9974CF686AC38EDFEE67327.edm" localSheetId="1" hidden="1">#REF!</definedName>
    <definedName name="_bdm.CD5D06D6E9974CF686AC38EDFEE67327.edm" localSheetId="3" hidden="1">#REF!</definedName>
    <definedName name="_bdm.CE9C11951E8444008F394E7B86F0547F.edm" localSheetId="4" hidden="1">#REF!</definedName>
    <definedName name="_bdm.CE9C11951E8444008F394E7B86F0547F.edm" localSheetId="17" hidden="1">#REF!</definedName>
    <definedName name="_bdm.CE9C11951E8444008F394E7B86F0547F.edm" localSheetId="18" hidden="1">#REF!</definedName>
    <definedName name="_bdm.CE9C11951E8444008F394E7B86F0547F.edm" localSheetId="16" hidden="1">#REF!</definedName>
    <definedName name="_bdm.CE9C11951E8444008F394E7B86F0547F.edm" localSheetId="1" hidden="1">#REF!</definedName>
    <definedName name="_bdm.CE9C11951E8444008F394E7B86F0547F.edm" localSheetId="3" hidden="1">#REF!</definedName>
    <definedName name="_bdm.CF4E933176E441ACB504C6F903AA8303.edm" localSheetId="4" hidden="1">#REF!</definedName>
    <definedName name="_bdm.CF4E933176E441ACB504C6F903AA8303.edm" localSheetId="17" hidden="1">#REF!</definedName>
    <definedName name="_bdm.CF4E933176E441ACB504C6F903AA8303.edm" localSheetId="18" hidden="1">#REF!</definedName>
    <definedName name="_bdm.CF4E933176E441ACB504C6F903AA8303.edm" localSheetId="16" hidden="1">#REF!</definedName>
    <definedName name="_bdm.CF4E933176E441ACB504C6F903AA8303.edm" localSheetId="1" hidden="1">#REF!</definedName>
    <definedName name="_bdm.CF4E933176E441ACB504C6F903AA8303.edm" localSheetId="3" hidden="1">#REF!</definedName>
    <definedName name="_bdm.CF632E0FDB654785AC4147D885F20CF9.edm" localSheetId="4" hidden="1">#REF!</definedName>
    <definedName name="_bdm.CF632E0FDB654785AC4147D885F20CF9.edm" localSheetId="17" hidden="1">#REF!</definedName>
    <definedName name="_bdm.CF632E0FDB654785AC4147D885F20CF9.edm" localSheetId="18" hidden="1">#REF!</definedName>
    <definedName name="_bdm.CF632E0FDB654785AC4147D885F20CF9.edm" localSheetId="16" hidden="1">#REF!</definedName>
    <definedName name="_bdm.CF632E0FDB654785AC4147D885F20CF9.edm" localSheetId="1" hidden="1">#REF!</definedName>
    <definedName name="_bdm.CF632E0FDB654785AC4147D885F20CF9.edm" localSheetId="3" hidden="1">#REF!</definedName>
    <definedName name="_bdm.CF923DE70FB3452F858A57CB8434DC45.edm" localSheetId="4" hidden="1">#REF!</definedName>
    <definedName name="_bdm.CF923DE70FB3452F858A57CB8434DC45.edm" localSheetId="17" hidden="1">#REF!</definedName>
    <definedName name="_bdm.CF923DE70FB3452F858A57CB8434DC45.edm" localSheetId="18" hidden="1">#REF!</definedName>
    <definedName name="_bdm.CF923DE70FB3452F858A57CB8434DC45.edm" localSheetId="16" hidden="1">#REF!</definedName>
    <definedName name="_bdm.CF923DE70FB3452F858A57CB8434DC45.edm" localSheetId="1" hidden="1">#REF!</definedName>
    <definedName name="_bdm.CF923DE70FB3452F858A57CB8434DC45.edm" localSheetId="3" hidden="1">#REF!</definedName>
    <definedName name="_bdm.D05EA1A3BB644FCF9A23485B277B6411.edm" localSheetId="4" hidden="1">#REF!</definedName>
    <definedName name="_bdm.D05EA1A3BB644FCF9A23485B277B6411.edm" localSheetId="17" hidden="1">#REF!</definedName>
    <definedName name="_bdm.D05EA1A3BB644FCF9A23485B277B6411.edm" localSheetId="18" hidden="1">#REF!</definedName>
    <definedName name="_bdm.D05EA1A3BB644FCF9A23485B277B6411.edm" localSheetId="16" hidden="1">#REF!</definedName>
    <definedName name="_bdm.D05EA1A3BB644FCF9A23485B277B6411.edm" localSheetId="1" hidden="1">#REF!</definedName>
    <definedName name="_bdm.D05EA1A3BB644FCF9A23485B277B6411.edm" localSheetId="3" hidden="1">#REF!</definedName>
    <definedName name="_bdm.D0BE999A28444A1E94199E5679E9CBC4.edm" localSheetId="4" hidden="1">#REF!</definedName>
    <definedName name="_bdm.D0BE999A28444A1E94199E5679E9CBC4.edm" localSheetId="17" hidden="1">#REF!</definedName>
    <definedName name="_bdm.D0BE999A28444A1E94199E5679E9CBC4.edm" localSheetId="18" hidden="1">#REF!</definedName>
    <definedName name="_bdm.D0BE999A28444A1E94199E5679E9CBC4.edm" localSheetId="16" hidden="1">#REF!</definedName>
    <definedName name="_bdm.D0BE999A28444A1E94199E5679E9CBC4.edm" localSheetId="1" hidden="1">#REF!</definedName>
    <definedName name="_bdm.D0BE999A28444A1E94199E5679E9CBC4.edm" localSheetId="3" hidden="1">#REF!</definedName>
    <definedName name="_bdm.D0E4350DC4C3483AA98333EB6E38D659.edm" localSheetId="4" hidden="1">#REF!</definedName>
    <definedName name="_bdm.D0E4350DC4C3483AA98333EB6E38D659.edm" localSheetId="17" hidden="1">#REF!</definedName>
    <definedName name="_bdm.D0E4350DC4C3483AA98333EB6E38D659.edm" localSheetId="18" hidden="1">#REF!</definedName>
    <definedName name="_bdm.D0E4350DC4C3483AA98333EB6E38D659.edm" localSheetId="16" hidden="1">#REF!</definedName>
    <definedName name="_bdm.D0E4350DC4C3483AA98333EB6E38D659.edm" localSheetId="1" hidden="1">#REF!</definedName>
    <definedName name="_bdm.D0E4350DC4C3483AA98333EB6E38D659.edm" localSheetId="3" hidden="1">#REF!</definedName>
    <definedName name="_bdm.D14286C7E0D1479D9F10754390506974.edm" localSheetId="4" hidden="1">#REF!</definedName>
    <definedName name="_bdm.D14286C7E0D1479D9F10754390506974.edm" localSheetId="17" hidden="1">#REF!</definedName>
    <definedName name="_bdm.D14286C7E0D1479D9F10754390506974.edm" localSheetId="18" hidden="1">#REF!</definedName>
    <definedName name="_bdm.D14286C7E0D1479D9F10754390506974.edm" localSheetId="16" hidden="1">#REF!</definedName>
    <definedName name="_bdm.D14286C7E0D1479D9F10754390506974.edm" localSheetId="1" hidden="1">#REF!</definedName>
    <definedName name="_bdm.D14286C7E0D1479D9F10754390506974.edm" localSheetId="3" hidden="1">#REF!</definedName>
    <definedName name="_bdm.D185C6EC3F714167A03C4EDBF017690F.edm" localSheetId="4" hidden="1">#REF!</definedName>
    <definedName name="_bdm.D185C6EC3F714167A03C4EDBF017690F.edm" localSheetId="17" hidden="1">#REF!</definedName>
    <definedName name="_bdm.D185C6EC3F714167A03C4EDBF017690F.edm" localSheetId="18" hidden="1">#REF!</definedName>
    <definedName name="_bdm.D185C6EC3F714167A03C4EDBF017690F.edm" localSheetId="16" hidden="1">#REF!</definedName>
    <definedName name="_bdm.D185C6EC3F714167A03C4EDBF017690F.edm" localSheetId="1" hidden="1">#REF!</definedName>
    <definedName name="_bdm.D185C6EC3F714167A03C4EDBF017690F.edm" localSheetId="3" hidden="1">#REF!</definedName>
    <definedName name="_bdm.D1EFA38DA4974DD1960448804BDE6E93.edm" localSheetId="4" hidden="1">#REF!</definedName>
    <definedName name="_bdm.D1EFA38DA4974DD1960448804BDE6E93.edm" localSheetId="17" hidden="1">#REF!</definedName>
    <definedName name="_bdm.D1EFA38DA4974DD1960448804BDE6E93.edm" localSheetId="18" hidden="1">#REF!</definedName>
    <definedName name="_bdm.D1EFA38DA4974DD1960448804BDE6E93.edm" localSheetId="16" hidden="1">#REF!</definedName>
    <definedName name="_bdm.D1EFA38DA4974DD1960448804BDE6E93.edm" localSheetId="1" hidden="1">#REF!</definedName>
    <definedName name="_bdm.D1EFA38DA4974DD1960448804BDE6E93.edm" localSheetId="3" hidden="1">#REF!</definedName>
    <definedName name="_bdm.D2164745E04E41AF83E43C4E07AB4A9F.edm" localSheetId="4" hidden="1">#REF!</definedName>
    <definedName name="_bdm.D2164745E04E41AF83E43C4E07AB4A9F.edm" localSheetId="17" hidden="1">#REF!</definedName>
    <definedName name="_bdm.D2164745E04E41AF83E43C4E07AB4A9F.edm" localSheetId="18" hidden="1">#REF!</definedName>
    <definedName name="_bdm.D2164745E04E41AF83E43C4E07AB4A9F.edm" localSheetId="16" hidden="1">#REF!</definedName>
    <definedName name="_bdm.D2164745E04E41AF83E43C4E07AB4A9F.edm" localSheetId="1" hidden="1">#REF!</definedName>
    <definedName name="_bdm.D2164745E04E41AF83E43C4E07AB4A9F.edm" localSheetId="3" hidden="1">#REF!</definedName>
    <definedName name="_bdm.D245C996666F41B5990694AD9B4E7886.edm" localSheetId="4" hidden="1">#REF!</definedName>
    <definedName name="_bdm.D245C996666F41B5990694AD9B4E7886.edm" localSheetId="17" hidden="1">#REF!</definedName>
    <definedName name="_bdm.D245C996666F41B5990694AD9B4E7886.edm" localSheetId="18" hidden="1">#REF!</definedName>
    <definedName name="_bdm.D245C996666F41B5990694AD9B4E7886.edm" localSheetId="16" hidden="1">#REF!</definedName>
    <definedName name="_bdm.D245C996666F41B5990694AD9B4E7886.edm" localSheetId="1" hidden="1">#REF!</definedName>
    <definedName name="_bdm.D245C996666F41B5990694AD9B4E7886.edm" localSheetId="3" hidden="1">#REF!</definedName>
    <definedName name="_bdm.D2E0FE1BE9D84DF1931F90825F5DA971.edm" localSheetId="4" hidden="1">#REF!</definedName>
    <definedName name="_bdm.D2E0FE1BE9D84DF1931F90825F5DA971.edm" localSheetId="17" hidden="1">#REF!</definedName>
    <definedName name="_bdm.D2E0FE1BE9D84DF1931F90825F5DA971.edm" localSheetId="18" hidden="1">#REF!</definedName>
    <definedName name="_bdm.D2E0FE1BE9D84DF1931F90825F5DA971.edm" localSheetId="16" hidden="1">#REF!</definedName>
    <definedName name="_bdm.D2E0FE1BE9D84DF1931F90825F5DA971.edm" localSheetId="1" hidden="1">#REF!</definedName>
    <definedName name="_bdm.D2E0FE1BE9D84DF1931F90825F5DA971.edm" localSheetId="3" hidden="1">#REF!</definedName>
    <definedName name="_bdm.D2E44CEF5428486686E42E34705E400D.edm" localSheetId="4" hidden="1">#REF!</definedName>
    <definedName name="_bdm.D2E44CEF5428486686E42E34705E400D.edm" localSheetId="17" hidden="1">#REF!</definedName>
    <definedName name="_bdm.D2E44CEF5428486686E42E34705E400D.edm" localSheetId="18" hidden="1">#REF!</definedName>
    <definedName name="_bdm.D2E44CEF5428486686E42E34705E400D.edm" localSheetId="16" hidden="1">#REF!</definedName>
    <definedName name="_bdm.D2E44CEF5428486686E42E34705E400D.edm" localSheetId="1" hidden="1">#REF!</definedName>
    <definedName name="_bdm.D2E44CEF5428486686E42E34705E400D.edm" localSheetId="3" hidden="1">#REF!</definedName>
    <definedName name="_bdm.D2F048FAD5AC494EBD94204B17F3B6A7.edm" localSheetId="4" hidden="1">#REF!</definedName>
    <definedName name="_bdm.D2F048FAD5AC494EBD94204B17F3B6A7.edm" localSheetId="17" hidden="1">#REF!</definedName>
    <definedName name="_bdm.D2F048FAD5AC494EBD94204B17F3B6A7.edm" localSheetId="18" hidden="1">#REF!</definedName>
    <definedName name="_bdm.D2F048FAD5AC494EBD94204B17F3B6A7.edm" localSheetId="16" hidden="1">#REF!</definedName>
    <definedName name="_bdm.D2F048FAD5AC494EBD94204B17F3B6A7.edm" localSheetId="1" hidden="1">#REF!</definedName>
    <definedName name="_bdm.D2F048FAD5AC494EBD94204B17F3B6A7.edm" localSheetId="3" hidden="1">#REF!</definedName>
    <definedName name="_bdm.D32FD3A00D7E47C09FAAF543184EABCA.edm" localSheetId="4" hidden="1">#REF!</definedName>
    <definedName name="_bdm.D32FD3A00D7E47C09FAAF543184EABCA.edm" localSheetId="17" hidden="1">#REF!</definedName>
    <definedName name="_bdm.D32FD3A00D7E47C09FAAF543184EABCA.edm" localSheetId="18" hidden="1">#REF!</definedName>
    <definedName name="_bdm.D32FD3A00D7E47C09FAAF543184EABCA.edm" localSheetId="16" hidden="1">#REF!</definedName>
    <definedName name="_bdm.D32FD3A00D7E47C09FAAF543184EABCA.edm" localSheetId="1" hidden="1">#REF!</definedName>
    <definedName name="_bdm.D32FD3A00D7E47C09FAAF543184EABCA.edm" localSheetId="3" hidden="1">#REF!</definedName>
    <definedName name="_bdm.D34B037076E44552A194E0474D596EDB.edm" localSheetId="4" hidden="1">#REF!</definedName>
    <definedName name="_bdm.D34B037076E44552A194E0474D596EDB.edm" localSheetId="17" hidden="1">#REF!</definedName>
    <definedName name="_bdm.D34B037076E44552A194E0474D596EDB.edm" localSheetId="18" hidden="1">#REF!</definedName>
    <definedName name="_bdm.D34B037076E44552A194E0474D596EDB.edm" localSheetId="16" hidden="1">#REF!</definedName>
    <definedName name="_bdm.D34B037076E44552A194E0474D596EDB.edm" localSheetId="1" hidden="1">#REF!</definedName>
    <definedName name="_bdm.D34B037076E44552A194E0474D596EDB.edm" localSheetId="3" hidden="1">#REF!</definedName>
    <definedName name="_bdm.D3B2353B780F43BE8D9B114F8C311AA2.edm" localSheetId="4" hidden="1">#REF!</definedName>
    <definedName name="_bdm.D3B2353B780F43BE8D9B114F8C311AA2.edm" localSheetId="17" hidden="1">#REF!</definedName>
    <definedName name="_bdm.D3B2353B780F43BE8D9B114F8C311AA2.edm" localSheetId="18" hidden="1">#REF!</definedName>
    <definedName name="_bdm.D3B2353B780F43BE8D9B114F8C311AA2.edm" localSheetId="16" hidden="1">#REF!</definedName>
    <definedName name="_bdm.D3B2353B780F43BE8D9B114F8C311AA2.edm" localSheetId="1" hidden="1">#REF!</definedName>
    <definedName name="_bdm.D3B2353B780F43BE8D9B114F8C311AA2.edm" localSheetId="3" hidden="1">#REF!</definedName>
    <definedName name="_bdm.D3B76A09ACB548CBA9E1C3249589FBBF.edm" localSheetId="4" hidden="1">#REF!</definedName>
    <definedName name="_bdm.D3B76A09ACB548CBA9E1C3249589FBBF.edm" localSheetId="17" hidden="1">#REF!</definedName>
    <definedName name="_bdm.D3B76A09ACB548CBA9E1C3249589FBBF.edm" localSheetId="18" hidden="1">#REF!</definedName>
    <definedName name="_bdm.D3B76A09ACB548CBA9E1C3249589FBBF.edm" localSheetId="16" hidden="1">#REF!</definedName>
    <definedName name="_bdm.D3B76A09ACB548CBA9E1C3249589FBBF.edm" localSheetId="1" hidden="1">#REF!</definedName>
    <definedName name="_bdm.D3B76A09ACB548CBA9E1C3249589FBBF.edm" localSheetId="3" hidden="1">#REF!</definedName>
    <definedName name="_bdm.D49E6669A40A47FBA5EE821AE60C0BAC.edm" localSheetId="4" hidden="1">#REF!</definedName>
    <definedName name="_bdm.D49E6669A40A47FBA5EE821AE60C0BAC.edm" localSheetId="17" hidden="1">#REF!</definedName>
    <definedName name="_bdm.D49E6669A40A47FBA5EE821AE60C0BAC.edm" localSheetId="18" hidden="1">#REF!</definedName>
    <definedName name="_bdm.D49E6669A40A47FBA5EE821AE60C0BAC.edm" localSheetId="16" hidden="1">#REF!</definedName>
    <definedName name="_bdm.D49E6669A40A47FBA5EE821AE60C0BAC.edm" localSheetId="1" hidden="1">#REF!</definedName>
    <definedName name="_bdm.D49E6669A40A47FBA5EE821AE60C0BAC.edm" localSheetId="3" hidden="1">#REF!</definedName>
    <definedName name="_bdm.D4E3C4D605064C9A8E6DA6344BE20628.edm" localSheetId="4" hidden="1">#REF!</definedName>
    <definedName name="_bdm.D4E3C4D605064C9A8E6DA6344BE20628.edm" localSheetId="17" hidden="1">#REF!</definedName>
    <definedName name="_bdm.D4E3C4D605064C9A8E6DA6344BE20628.edm" localSheetId="18" hidden="1">#REF!</definedName>
    <definedName name="_bdm.D4E3C4D605064C9A8E6DA6344BE20628.edm" localSheetId="16" hidden="1">#REF!</definedName>
    <definedName name="_bdm.D4E3C4D605064C9A8E6DA6344BE20628.edm" localSheetId="1" hidden="1">#REF!</definedName>
    <definedName name="_bdm.D4E3C4D605064C9A8E6DA6344BE20628.edm" localSheetId="3" hidden="1">#REF!</definedName>
    <definedName name="_bdm.D50CF845E8804CCAA1B7C9C5F23C057C.edm" localSheetId="4" hidden="1">#REF!</definedName>
    <definedName name="_bdm.D50CF845E8804CCAA1B7C9C5F23C057C.edm" localSheetId="17" hidden="1">#REF!</definedName>
    <definedName name="_bdm.D50CF845E8804CCAA1B7C9C5F23C057C.edm" localSheetId="18" hidden="1">#REF!</definedName>
    <definedName name="_bdm.D50CF845E8804CCAA1B7C9C5F23C057C.edm" localSheetId="16" hidden="1">#REF!</definedName>
    <definedName name="_bdm.D50CF845E8804CCAA1B7C9C5F23C057C.edm" localSheetId="1" hidden="1">#REF!</definedName>
    <definedName name="_bdm.D50CF845E8804CCAA1B7C9C5F23C057C.edm" localSheetId="3" hidden="1">#REF!</definedName>
    <definedName name="_bdm.D5476423981C409BB33FEEFA5DFF596B.edm" localSheetId="4" hidden="1">#REF!</definedName>
    <definedName name="_bdm.D5476423981C409BB33FEEFA5DFF596B.edm" localSheetId="17" hidden="1">#REF!</definedName>
    <definedName name="_bdm.D5476423981C409BB33FEEFA5DFF596B.edm" localSheetId="18" hidden="1">#REF!</definedName>
    <definedName name="_bdm.D5476423981C409BB33FEEFA5DFF596B.edm" localSheetId="16" hidden="1">#REF!</definedName>
    <definedName name="_bdm.D5476423981C409BB33FEEFA5DFF596B.edm" localSheetId="1" hidden="1">#REF!</definedName>
    <definedName name="_bdm.D5476423981C409BB33FEEFA5DFF596B.edm" localSheetId="3" hidden="1">#REF!</definedName>
    <definedName name="_bdm.D5652B7E008B4D09B21D0F4A266EE837.edm" localSheetId="4" hidden="1">#REF!</definedName>
    <definedName name="_bdm.D5652B7E008B4D09B21D0F4A266EE837.edm" localSheetId="17" hidden="1">#REF!</definedName>
    <definedName name="_bdm.D5652B7E008B4D09B21D0F4A266EE837.edm" localSheetId="18" hidden="1">#REF!</definedName>
    <definedName name="_bdm.D5652B7E008B4D09B21D0F4A266EE837.edm" localSheetId="16" hidden="1">#REF!</definedName>
    <definedName name="_bdm.D5652B7E008B4D09B21D0F4A266EE837.edm" localSheetId="1" hidden="1">#REF!</definedName>
    <definedName name="_bdm.D5652B7E008B4D09B21D0F4A266EE837.edm" localSheetId="3" hidden="1">#REF!</definedName>
    <definedName name="_bdm.D5CAF2AD157E4BC6ABC19EF23EA391A7.edm" localSheetId="4" hidden="1">#REF!</definedName>
    <definedName name="_bdm.D5CAF2AD157E4BC6ABC19EF23EA391A7.edm" localSheetId="17" hidden="1">#REF!</definedName>
    <definedName name="_bdm.D5CAF2AD157E4BC6ABC19EF23EA391A7.edm" localSheetId="18" hidden="1">#REF!</definedName>
    <definedName name="_bdm.D5CAF2AD157E4BC6ABC19EF23EA391A7.edm" localSheetId="16" hidden="1">#REF!</definedName>
    <definedName name="_bdm.D5CAF2AD157E4BC6ABC19EF23EA391A7.edm" localSheetId="1" hidden="1">#REF!</definedName>
    <definedName name="_bdm.D5CAF2AD157E4BC6ABC19EF23EA391A7.edm" localSheetId="3" hidden="1">#REF!</definedName>
    <definedName name="_bdm.D65BDB0512D1466D9FA99D78184D605C.edm" localSheetId="4" hidden="1">#REF!</definedName>
    <definedName name="_bdm.D65BDB0512D1466D9FA99D78184D605C.edm" localSheetId="17" hidden="1">#REF!</definedName>
    <definedName name="_bdm.D65BDB0512D1466D9FA99D78184D605C.edm" localSheetId="18" hidden="1">#REF!</definedName>
    <definedName name="_bdm.D65BDB0512D1466D9FA99D78184D605C.edm" localSheetId="16" hidden="1">#REF!</definedName>
    <definedName name="_bdm.D65BDB0512D1466D9FA99D78184D605C.edm" localSheetId="1" hidden="1">#REF!</definedName>
    <definedName name="_bdm.D65BDB0512D1466D9FA99D78184D605C.edm" localSheetId="3" hidden="1">#REF!</definedName>
    <definedName name="_bdm.D67E58BEFC994301A646EE274D0413A7.edm" localSheetId="4" hidden="1">#REF!</definedName>
    <definedName name="_bdm.D67E58BEFC994301A646EE274D0413A7.edm" localSheetId="17" hidden="1">#REF!</definedName>
    <definedName name="_bdm.D67E58BEFC994301A646EE274D0413A7.edm" localSheetId="18" hidden="1">#REF!</definedName>
    <definedName name="_bdm.D67E58BEFC994301A646EE274D0413A7.edm" localSheetId="16" hidden="1">#REF!</definedName>
    <definedName name="_bdm.D67E58BEFC994301A646EE274D0413A7.edm" localSheetId="1" hidden="1">#REF!</definedName>
    <definedName name="_bdm.D67E58BEFC994301A646EE274D0413A7.edm" localSheetId="3" hidden="1">#REF!</definedName>
    <definedName name="_bdm.D68F1447366B46D496E709DCB5BB5C20.edm" localSheetId="4" hidden="1">#REF!</definedName>
    <definedName name="_bdm.D68F1447366B46D496E709DCB5BB5C20.edm" localSheetId="17" hidden="1">#REF!</definedName>
    <definedName name="_bdm.D68F1447366B46D496E709DCB5BB5C20.edm" localSheetId="18" hidden="1">#REF!</definedName>
    <definedName name="_bdm.D68F1447366B46D496E709DCB5BB5C20.edm" localSheetId="16" hidden="1">#REF!</definedName>
    <definedName name="_bdm.D68F1447366B46D496E709DCB5BB5C20.edm" localSheetId="1" hidden="1">#REF!</definedName>
    <definedName name="_bdm.D68F1447366B46D496E709DCB5BB5C20.edm" localSheetId="3" hidden="1">#REF!</definedName>
    <definedName name="_bdm.D6A785428DCD4E29847ACFFC6EE70E52.edm" localSheetId="4" hidden="1">#REF!</definedName>
    <definedName name="_bdm.D6A785428DCD4E29847ACFFC6EE70E52.edm" localSheetId="17" hidden="1">#REF!</definedName>
    <definedName name="_bdm.D6A785428DCD4E29847ACFFC6EE70E52.edm" localSheetId="18" hidden="1">#REF!</definedName>
    <definedName name="_bdm.D6A785428DCD4E29847ACFFC6EE70E52.edm" localSheetId="16" hidden="1">#REF!</definedName>
    <definedName name="_bdm.D6A785428DCD4E29847ACFFC6EE70E52.edm" localSheetId="1" hidden="1">#REF!</definedName>
    <definedName name="_bdm.D6A785428DCD4E29847ACFFC6EE70E52.edm" localSheetId="3" hidden="1">#REF!</definedName>
    <definedName name="_bdm.D6DD3D15ED4E420DB116D873E923E944.edm" localSheetId="4" hidden="1">#REF!</definedName>
    <definedName name="_bdm.D6DD3D15ED4E420DB116D873E923E944.edm" localSheetId="17" hidden="1">#REF!</definedName>
    <definedName name="_bdm.D6DD3D15ED4E420DB116D873E923E944.edm" localSheetId="18" hidden="1">#REF!</definedName>
    <definedName name="_bdm.D6DD3D15ED4E420DB116D873E923E944.edm" localSheetId="16" hidden="1">#REF!</definedName>
    <definedName name="_bdm.D6DD3D15ED4E420DB116D873E923E944.edm" localSheetId="1" hidden="1">#REF!</definedName>
    <definedName name="_bdm.D6DD3D15ED4E420DB116D873E923E944.edm" localSheetId="3" hidden="1">#REF!</definedName>
    <definedName name="_bdm.D704B0B749414F9BBF5A5A3BA4DDC532.edm" localSheetId="4" hidden="1">#REF!</definedName>
    <definedName name="_bdm.D704B0B749414F9BBF5A5A3BA4DDC532.edm" localSheetId="17" hidden="1">#REF!</definedName>
    <definedName name="_bdm.D704B0B749414F9BBF5A5A3BA4DDC532.edm" localSheetId="18" hidden="1">#REF!</definedName>
    <definedName name="_bdm.D704B0B749414F9BBF5A5A3BA4DDC532.edm" localSheetId="16" hidden="1">#REF!</definedName>
    <definedName name="_bdm.D704B0B749414F9BBF5A5A3BA4DDC532.edm" localSheetId="1" hidden="1">#REF!</definedName>
    <definedName name="_bdm.D704B0B749414F9BBF5A5A3BA4DDC532.edm" localSheetId="3" hidden="1">#REF!</definedName>
    <definedName name="_bdm.D7390E17207D4C3D9251D8AB6EA40E5D.edm" localSheetId="4" hidden="1">#REF!</definedName>
    <definedName name="_bdm.D7390E17207D4C3D9251D8AB6EA40E5D.edm" localSheetId="17" hidden="1">#REF!</definedName>
    <definedName name="_bdm.D7390E17207D4C3D9251D8AB6EA40E5D.edm" localSheetId="18" hidden="1">#REF!</definedName>
    <definedName name="_bdm.D7390E17207D4C3D9251D8AB6EA40E5D.edm" localSheetId="16" hidden="1">#REF!</definedName>
    <definedName name="_bdm.D7390E17207D4C3D9251D8AB6EA40E5D.edm" localSheetId="1" hidden="1">#REF!</definedName>
    <definedName name="_bdm.D7390E17207D4C3D9251D8AB6EA40E5D.edm" localSheetId="3" hidden="1">#REF!</definedName>
    <definedName name="_bdm.D86CC7EE77B741DC90FB3BFB4D0B0B4A.edm" localSheetId="4" hidden="1">#REF!</definedName>
    <definedName name="_bdm.D86CC7EE77B741DC90FB3BFB4D0B0B4A.edm" localSheetId="17" hidden="1">#REF!</definedName>
    <definedName name="_bdm.D86CC7EE77B741DC90FB3BFB4D0B0B4A.edm" localSheetId="18" hidden="1">#REF!</definedName>
    <definedName name="_bdm.D86CC7EE77B741DC90FB3BFB4D0B0B4A.edm" localSheetId="16" hidden="1">#REF!</definedName>
    <definedName name="_bdm.D86CC7EE77B741DC90FB3BFB4D0B0B4A.edm" localSheetId="1" hidden="1">#REF!</definedName>
    <definedName name="_bdm.D86CC7EE77B741DC90FB3BFB4D0B0B4A.edm" localSheetId="3" hidden="1">#REF!</definedName>
    <definedName name="_bdm.D8CAC758D2364FAC8525379669A294C6.edm" localSheetId="4" hidden="1">#REF!</definedName>
    <definedName name="_bdm.D8CAC758D2364FAC8525379669A294C6.edm" localSheetId="17" hidden="1">#REF!</definedName>
    <definedName name="_bdm.D8CAC758D2364FAC8525379669A294C6.edm" localSheetId="18" hidden="1">#REF!</definedName>
    <definedName name="_bdm.D8CAC758D2364FAC8525379669A294C6.edm" localSheetId="16" hidden="1">#REF!</definedName>
    <definedName name="_bdm.D8CAC758D2364FAC8525379669A294C6.edm" localSheetId="1" hidden="1">#REF!</definedName>
    <definedName name="_bdm.D8CAC758D2364FAC8525379669A294C6.edm" localSheetId="3" hidden="1">#REF!</definedName>
    <definedName name="_bdm.D9D152EA886F464C94DF2529D776649E.edm" localSheetId="4" hidden="1">#REF!</definedName>
    <definedName name="_bdm.D9D152EA886F464C94DF2529D776649E.edm" localSheetId="17" hidden="1">#REF!</definedName>
    <definedName name="_bdm.D9D152EA886F464C94DF2529D776649E.edm" localSheetId="18" hidden="1">#REF!</definedName>
    <definedName name="_bdm.D9D152EA886F464C94DF2529D776649E.edm" localSheetId="16" hidden="1">#REF!</definedName>
    <definedName name="_bdm.D9D152EA886F464C94DF2529D776649E.edm" localSheetId="1" hidden="1">#REF!</definedName>
    <definedName name="_bdm.D9D152EA886F464C94DF2529D776649E.edm" localSheetId="3" hidden="1">#REF!</definedName>
    <definedName name="_bdm.DA22EF620E5E46BB8F9C9F10B778ACA1.edm" localSheetId="4" hidden="1">#REF!</definedName>
    <definedName name="_bdm.DA22EF620E5E46BB8F9C9F10B778ACA1.edm" localSheetId="17" hidden="1">#REF!</definedName>
    <definedName name="_bdm.DA22EF620E5E46BB8F9C9F10B778ACA1.edm" localSheetId="18" hidden="1">#REF!</definedName>
    <definedName name="_bdm.DA22EF620E5E46BB8F9C9F10B778ACA1.edm" localSheetId="16" hidden="1">#REF!</definedName>
    <definedName name="_bdm.DA22EF620E5E46BB8F9C9F10B778ACA1.edm" localSheetId="1" hidden="1">#REF!</definedName>
    <definedName name="_bdm.DA22EF620E5E46BB8F9C9F10B778ACA1.edm" localSheetId="3" hidden="1">#REF!</definedName>
    <definedName name="_bdm.DA9EBF77889B4EDAA9173CD581F6CD4B.edm" localSheetId="4" hidden="1">#REF!</definedName>
    <definedName name="_bdm.DA9EBF77889B4EDAA9173CD581F6CD4B.edm" localSheetId="17" hidden="1">#REF!</definedName>
    <definedName name="_bdm.DA9EBF77889B4EDAA9173CD581F6CD4B.edm" localSheetId="18" hidden="1">#REF!</definedName>
    <definedName name="_bdm.DA9EBF77889B4EDAA9173CD581F6CD4B.edm" localSheetId="16" hidden="1">#REF!</definedName>
    <definedName name="_bdm.DA9EBF77889B4EDAA9173CD581F6CD4B.edm" localSheetId="1" hidden="1">#REF!</definedName>
    <definedName name="_bdm.DA9EBF77889B4EDAA9173CD581F6CD4B.edm" localSheetId="3" hidden="1">#REF!</definedName>
    <definedName name="_bdm.DB55A338796E46F49A67A27333729236.edm" localSheetId="4" hidden="1">#REF!</definedName>
    <definedName name="_bdm.DB55A338796E46F49A67A27333729236.edm" localSheetId="17" hidden="1">#REF!</definedName>
    <definedName name="_bdm.DB55A338796E46F49A67A27333729236.edm" localSheetId="18" hidden="1">#REF!</definedName>
    <definedName name="_bdm.DB55A338796E46F49A67A27333729236.edm" localSheetId="16" hidden="1">#REF!</definedName>
    <definedName name="_bdm.DB55A338796E46F49A67A27333729236.edm" localSheetId="1" hidden="1">#REF!</definedName>
    <definedName name="_bdm.DB55A338796E46F49A67A27333729236.edm" localSheetId="3" hidden="1">#REF!</definedName>
    <definedName name="_bdm.DB6BC77C6518424391B575166ECC663F.edm" localSheetId="4" hidden="1">#REF!</definedName>
    <definedName name="_bdm.DB6BC77C6518424391B575166ECC663F.edm" localSheetId="17" hidden="1">#REF!</definedName>
    <definedName name="_bdm.DB6BC77C6518424391B575166ECC663F.edm" localSheetId="18" hidden="1">#REF!</definedName>
    <definedName name="_bdm.DB6BC77C6518424391B575166ECC663F.edm" localSheetId="16" hidden="1">#REF!</definedName>
    <definedName name="_bdm.DB6BC77C6518424391B575166ECC663F.edm" localSheetId="1" hidden="1">#REF!</definedName>
    <definedName name="_bdm.DB6BC77C6518424391B575166ECC663F.edm" localSheetId="3" hidden="1">#REF!</definedName>
    <definedName name="_bdm.DB8826A9A2FC44BBA21C23832E3BFD24.edm" localSheetId="4" hidden="1">#REF!</definedName>
    <definedName name="_bdm.DB8826A9A2FC44BBA21C23832E3BFD24.edm" localSheetId="17" hidden="1">#REF!</definedName>
    <definedName name="_bdm.DB8826A9A2FC44BBA21C23832E3BFD24.edm" localSheetId="18" hidden="1">#REF!</definedName>
    <definedName name="_bdm.DB8826A9A2FC44BBA21C23832E3BFD24.edm" localSheetId="16" hidden="1">#REF!</definedName>
    <definedName name="_bdm.DB8826A9A2FC44BBA21C23832E3BFD24.edm" localSheetId="1" hidden="1">#REF!</definedName>
    <definedName name="_bdm.DB8826A9A2FC44BBA21C23832E3BFD24.edm" localSheetId="3" hidden="1">#REF!</definedName>
    <definedName name="_bdm.DBAC007660B7419AA4015B995FF8E63F.edm" localSheetId="4" hidden="1">#REF!</definedName>
    <definedName name="_bdm.DBAC007660B7419AA4015B995FF8E63F.edm" localSheetId="17" hidden="1">#REF!</definedName>
    <definedName name="_bdm.DBAC007660B7419AA4015B995FF8E63F.edm" localSheetId="18" hidden="1">#REF!</definedName>
    <definedName name="_bdm.DBAC007660B7419AA4015B995FF8E63F.edm" localSheetId="16" hidden="1">#REF!</definedName>
    <definedName name="_bdm.DBAC007660B7419AA4015B995FF8E63F.edm" localSheetId="1" hidden="1">#REF!</definedName>
    <definedName name="_bdm.DBAC007660B7419AA4015B995FF8E63F.edm" localSheetId="3" hidden="1">#REF!</definedName>
    <definedName name="_bdm.DBBCA8D864454EF28B0D5E564DFA0FB9.edm" localSheetId="4" hidden="1">#REF!</definedName>
    <definedName name="_bdm.DBBCA8D864454EF28B0D5E564DFA0FB9.edm" localSheetId="17" hidden="1">#REF!</definedName>
    <definedName name="_bdm.DBBCA8D864454EF28B0D5E564DFA0FB9.edm" localSheetId="18" hidden="1">#REF!</definedName>
    <definedName name="_bdm.DBBCA8D864454EF28B0D5E564DFA0FB9.edm" localSheetId="16" hidden="1">#REF!</definedName>
    <definedName name="_bdm.DBBCA8D864454EF28B0D5E564DFA0FB9.edm" localSheetId="1" hidden="1">#REF!</definedName>
    <definedName name="_bdm.DBBCA8D864454EF28B0D5E564DFA0FB9.edm" localSheetId="3" hidden="1">#REF!</definedName>
    <definedName name="_bdm.DBE37C4F8DAC4898A7ED1AD38D790954.edm" localSheetId="4" hidden="1">#REF!</definedName>
    <definedName name="_bdm.DBE37C4F8DAC4898A7ED1AD38D790954.edm" localSheetId="17" hidden="1">#REF!</definedName>
    <definedName name="_bdm.DBE37C4F8DAC4898A7ED1AD38D790954.edm" localSheetId="18" hidden="1">#REF!</definedName>
    <definedName name="_bdm.DBE37C4F8DAC4898A7ED1AD38D790954.edm" localSheetId="16" hidden="1">#REF!</definedName>
    <definedName name="_bdm.DBE37C4F8DAC4898A7ED1AD38D790954.edm" localSheetId="1" hidden="1">#REF!</definedName>
    <definedName name="_bdm.DBE37C4F8DAC4898A7ED1AD38D790954.edm" localSheetId="3" hidden="1">#REF!</definedName>
    <definedName name="_bdm.DBFDDFFA7E674B2CB61B975960D9F645.edm" localSheetId="4" hidden="1">#REF!</definedName>
    <definedName name="_bdm.DBFDDFFA7E674B2CB61B975960D9F645.edm" localSheetId="17" hidden="1">#REF!</definedName>
    <definedName name="_bdm.DBFDDFFA7E674B2CB61B975960D9F645.edm" localSheetId="18" hidden="1">#REF!</definedName>
    <definedName name="_bdm.DBFDDFFA7E674B2CB61B975960D9F645.edm" localSheetId="16" hidden="1">#REF!</definedName>
    <definedName name="_bdm.DBFDDFFA7E674B2CB61B975960D9F645.edm" localSheetId="1" hidden="1">#REF!</definedName>
    <definedName name="_bdm.DBFDDFFA7E674B2CB61B975960D9F645.edm" localSheetId="3" hidden="1">#REF!</definedName>
    <definedName name="_bdm.DC01AC42F31747EC9409C411001F07AF.edm" localSheetId="4" hidden="1">#REF!</definedName>
    <definedName name="_bdm.DC01AC42F31747EC9409C411001F07AF.edm" localSheetId="17" hidden="1">#REF!</definedName>
    <definedName name="_bdm.DC01AC42F31747EC9409C411001F07AF.edm" localSheetId="18" hidden="1">#REF!</definedName>
    <definedName name="_bdm.DC01AC42F31747EC9409C411001F07AF.edm" localSheetId="16" hidden="1">#REF!</definedName>
    <definedName name="_bdm.DC01AC42F31747EC9409C411001F07AF.edm" localSheetId="1" hidden="1">#REF!</definedName>
    <definedName name="_bdm.DC01AC42F31747EC9409C411001F07AF.edm" localSheetId="3" hidden="1">#REF!</definedName>
    <definedName name="_bdm.DC2063E48E2246C7B37572D7594DE19E.edm" localSheetId="4" hidden="1">#REF!</definedName>
    <definedName name="_bdm.DC2063E48E2246C7B37572D7594DE19E.edm" localSheetId="17" hidden="1">#REF!</definedName>
    <definedName name="_bdm.DC2063E48E2246C7B37572D7594DE19E.edm" localSheetId="18" hidden="1">#REF!</definedName>
    <definedName name="_bdm.DC2063E48E2246C7B37572D7594DE19E.edm" localSheetId="16" hidden="1">#REF!</definedName>
    <definedName name="_bdm.DC2063E48E2246C7B37572D7594DE19E.edm" localSheetId="1" hidden="1">#REF!</definedName>
    <definedName name="_bdm.DC2063E48E2246C7B37572D7594DE19E.edm" localSheetId="3" hidden="1">#REF!</definedName>
    <definedName name="_bdm.DCEA3CEBFDF4440FA9BFC6F39E944C9B.edm" localSheetId="4" hidden="1">#REF!</definedName>
    <definedName name="_bdm.DCEA3CEBFDF4440FA9BFC6F39E944C9B.edm" localSheetId="17" hidden="1">#REF!</definedName>
    <definedName name="_bdm.DCEA3CEBFDF4440FA9BFC6F39E944C9B.edm" localSheetId="18" hidden="1">#REF!</definedName>
    <definedName name="_bdm.DCEA3CEBFDF4440FA9BFC6F39E944C9B.edm" localSheetId="16" hidden="1">#REF!</definedName>
    <definedName name="_bdm.DCEA3CEBFDF4440FA9BFC6F39E944C9B.edm" localSheetId="1" hidden="1">#REF!</definedName>
    <definedName name="_bdm.DCEA3CEBFDF4440FA9BFC6F39E944C9B.edm" localSheetId="3" hidden="1">#REF!</definedName>
    <definedName name="_bdm.DD2610BA508D4701BAC0B8514F2E81CA.edm" localSheetId="4" hidden="1">#REF!</definedName>
    <definedName name="_bdm.DD2610BA508D4701BAC0B8514F2E81CA.edm" localSheetId="17" hidden="1">#REF!</definedName>
    <definedName name="_bdm.DD2610BA508D4701BAC0B8514F2E81CA.edm" localSheetId="18" hidden="1">#REF!</definedName>
    <definedName name="_bdm.DD2610BA508D4701BAC0B8514F2E81CA.edm" localSheetId="16" hidden="1">#REF!</definedName>
    <definedName name="_bdm.DD2610BA508D4701BAC0B8514F2E81CA.edm" localSheetId="1" hidden="1">#REF!</definedName>
    <definedName name="_bdm.DD2610BA508D4701BAC0B8514F2E81CA.edm" localSheetId="3" hidden="1">#REF!</definedName>
    <definedName name="_bdm.DD5F371B450D4BE0B335E2DCD26CDDBC.edm" localSheetId="4" hidden="1">#REF!</definedName>
    <definedName name="_bdm.DD5F371B450D4BE0B335E2DCD26CDDBC.edm" localSheetId="17" hidden="1">#REF!</definedName>
    <definedName name="_bdm.DD5F371B450D4BE0B335E2DCD26CDDBC.edm" localSheetId="18" hidden="1">#REF!</definedName>
    <definedName name="_bdm.DD5F371B450D4BE0B335E2DCD26CDDBC.edm" localSheetId="16" hidden="1">#REF!</definedName>
    <definedName name="_bdm.DD5F371B450D4BE0B335E2DCD26CDDBC.edm" localSheetId="1" hidden="1">#REF!</definedName>
    <definedName name="_bdm.DD5F371B450D4BE0B335E2DCD26CDDBC.edm" localSheetId="3" hidden="1">#REF!</definedName>
    <definedName name="_bdm.DD8A178BC9DF4F88AD5430D701A6EAD0.edm" localSheetId="4" hidden="1">#REF!</definedName>
    <definedName name="_bdm.DD8A178BC9DF4F88AD5430D701A6EAD0.edm" localSheetId="17" hidden="1">#REF!</definedName>
    <definedName name="_bdm.DD8A178BC9DF4F88AD5430D701A6EAD0.edm" localSheetId="18" hidden="1">#REF!</definedName>
    <definedName name="_bdm.DD8A178BC9DF4F88AD5430D701A6EAD0.edm" localSheetId="16" hidden="1">#REF!</definedName>
    <definedName name="_bdm.DD8A178BC9DF4F88AD5430D701A6EAD0.edm" localSheetId="1" hidden="1">#REF!</definedName>
    <definedName name="_bdm.DD8A178BC9DF4F88AD5430D701A6EAD0.edm" localSheetId="3" hidden="1">#REF!</definedName>
    <definedName name="_bdm.DDA01D60CB2F4B25913F1E1C07C973F4.edm" localSheetId="4" hidden="1">#REF!</definedName>
    <definedName name="_bdm.DDA01D60CB2F4B25913F1E1C07C973F4.edm" localSheetId="17" hidden="1">#REF!</definedName>
    <definedName name="_bdm.DDA01D60CB2F4B25913F1E1C07C973F4.edm" localSheetId="18" hidden="1">#REF!</definedName>
    <definedName name="_bdm.DDA01D60CB2F4B25913F1E1C07C973F4.edm" localSheetId="16" hidden="1">#REF!</definedName>
    <definedName name="_bdm.DDA01D60CB2F4B25913F1E1C07C973F4.edm" localSheetId="1" hidden="1">#REF!</definedName>
    <definedName name="_bdm.DDA01D60CB2F4B25913F1E1C07C973F4.edm" localSheetId="3" hidden="1">#REF!</definedName>
    <definedName name="_bdm.DE0B09581DCC43AD89B98D0FE2132BA1.edm" localSheetId="4" hidden="1">#REF!</definedName>
    <definedName name="_bdm.DE0B09581DCC43AD89B98D0FE2132BA1.edm" localSheetId="17" hidden="1">#REF!</definedName>
    <definedName name="_bdm.DE0B09581DCC43AD89B98D0FE2132BA1.edm" localSheetId="18" hidden="1">#REF!</definedName>
    <definedName name="_bdm.DE0B09581DCC43AD89B98D0FE2132BA1.edm" localSheetId="16" hidden="1">#REF!</definedName>
    <definedName name="_bdm.DE0B09581DCC43AD89B98D0FE2132BA1.edm" localSheetId="1" hidden="1">#REF!</definedName>
    <definedName name="_bdm.DE0B09581DCC43AD89B98D0FE2132BA1.edm" localSheetId="3" hidden="1">#REF!</definedName>
    <definedName name="_bdm.DE4FA04626B74C47BE235AB1375FE2CA.edm" localSheetId="4" hidden="1">#REF!</definedName>
    <definedName name="_bdm.DE4FA04626B74C47BE235AB1375FE2CA.edm" localSheetId="17" hidden="1">#REF!</definedName>
    <definedName name="_bdm.DE4FA04626B74C47BE235AB1375FE2CA.edm" localSheetId="18" hidden="1">#REF!</definedName>
    <definedName name="_bdm.DE4FA04626B74C47BE235AB1375FE2CA.edm" localSheetId="16" hidden="1">#REF!</definedName>
    <definedName name="_bdm.DE4FA04626B74C47BE235AB1375FE2CA.edm" localSheetId="1" hidden="1">#REF!</definedName>
    <definedName name="_bdm.DE4FA04626B74C47BE235AB1375FE2CA.edm" localSheetId="3" hidden="1">#REF!</definedName>
    <definedName name="_bdm.DEED74615D1F4A6AAEB71D2EFFF517C6.edm" localSheetId="4" hidden="1">#REF!</definedName>
    <definedName name="_bdm.DEED74615D1F4A6AAEB71D2EFFF517C6.edm" localSheetId="17" hidden="1">#REF!</definedName>
    <definedName name="_bdm.DEED74615D1F4A6AAEB71D2EFFF517C6.edm" localSheetId="18" hidden="1">#REF!</definedName>
    <definedName name="_bdm.DEED74615D1F4A6AAEB71D2EFFF517C6.edm" localSheetId="16" hidden="1">#REF!</definedName>
    <definedName name="_bdm.DEED74615D1F4A6AAEB71D2EFFF517C6.edm" localSheetId="1" hidden="1">#REF!</definedName>
    <definedName name="_bdm.DEED74615D1F4A6AAEB71D2EFFF517C6.edm" localSheetId="3" hidden="1">#REF!</definedName>
    <definedName name="_bdm.DF09B8414D1248709F99DC62479D3AF4.edm" localSheetId="4" hidden="1">#REF!</definedName>
    <definedName name="_bdm.DF09B8414D1248709F99DC62479D3AF4.edm" localSheetId="17" hidden="1">#REF!</definedName>
    <definedName name="_bdm.DF09B8414D1248709F99DC62479D3AF4.edm" localSheetId="18" hidden="1">#REF!</definedName>
    <definedName name="_bdm.DF09B8414D1248709F99DC62479D3AF4.edm" localSheetId="16" hidden="1">#REF!</definedName>
    <definedName name="_bdm.DF09B8414D1248709F99DC62479D3AF4.edm" localSheetId="1" hidden="1">#REF!</definedName>
    <definedName name="_bdm.DF09B8414D1248709F99DC62479D3AF4.edm" localSheetId="3" hidden="1">#REF!</definedName>
    <definedName name="_bdm.DF40DB6DFDAF40F580067C000FBF7D37.edm" localSheetId="4" hidden="1">#REF!</definedName>
    <definedName name="_bdm.DF40DB6DFDAF40F580067C000FBF7D37.edm" localSheetId="17" hidden="1">#REF!</definedName>
    <definedName name="_bdm.DF40DB6DFDAF40F580067C000FBF7D37.edm" localSheetId="18" hidden="1">#REF!</definedName>
    <definedName name="_bdm.DF40DB6DFDAF40F580067C000FBF7D37.edm" localSheetId="16" hidden="1">#REF!</definedName>
    <definedName name="_bdm.DF40DB6DFDAF40F580067C000FBF7D37.edm" localSheetId="1" hidden="1">#REF!</definedName>
    <definedName name="_bdm.DF40DB6DFDAF40F580067C000FBF7D37.edm" localSheetId="3" hidden="1">#REF!</definedName>
    <definedName name="_bdm.DF65763EC4F444E79CF11C2C8D406C67.edm" localSheetId="4" hidden="1">#REF!</definedName>
    <definedName name="_bdm.DF65763EC4F444E79CF11C2C8D406C67.edm" localSheetId="17" hidden="1">#REF!</definedName>
    <definedName name="_bdm.DF65763EC4F444E79CF11C2C8D406C67.edm" localSheetId="18" hidden="1">#REF!</definedName>
    <definedName name="_bdm.DF65763EC4F444E79CF11C2C8D406C67.edm" localSheetId="16" hidden="1">#REF!</definedName>
    <definedName name="_bdm.DF65763EC4F444E79CF11C2C8D406C67.edm" localSheetId="1" hidden="1">#REF!</definedName>
    <definedName name="_bdm.DF65763EC4F444E79CF11C2C8D406C67.edm" localSheetId="3" hidden="1">#REF!</definedName>
    <definedName name="_bdm.DFB8EF9757A84BAD9270FFE0A57E7493.edm" localSheetId="4" hidden="1">#REF!</definedName>
    <definedName name="_bdm.DFB8EF9757A84BAD9270FFE0A57E7493.edm" localSheetId="17" hidden="1">#REF!</definedName>
    <definedName name="_bdm.DFB8EF9757A84BAD9270FFE0A57E7493.edm" localSheetId="18" hidden="1">#REF!</definedName>
    <definedName name="_bdm.DFB8EF9757A84BAD9270FFE0A57E7493.edm" localSheetId="16" hidden="1">#REF!</definedName>
    <definedName name="_bdm.DFB8EF9757A84BAD9270FFE0A57E7493.edm" localSheetId="1" hidden="1">#REF!</definedName>
    <definedName name="_bdm.DFB8EF9757A84BAD9270FFE0A57E7493.edm" localSheetId="3" hidden="1">#REF!</definedName>
    <definedName name="_bdm.E056F3DC608E4AF2A56F559A01BCF9EF.edm" localSheetId="4" hidden="1">#REF!</definedName>
    <definedName name="_bdm.E056F3DC608E4AF2A56F559A01BCF9EF.edm" localSheetId="17" hidden="1">#REF!</definedName>
    <definedName name="_bdm.E056F3DC608E4AF2A56F559A01BCF9EF.edm" localSheetId="18" hidden="1">#REF!</definedName>
    <definedName name="_bdm.E056F3DC608E4AF2A56F559A01BCF9EF.edm" localSheetId="16" hidden="1">#REF!</definedName>
    <definedName name="_bdm.E056F3DC608E4AF2A56F559A01BCF9EF.edm" localSheetId="1" hidden="1">#REF!</definedName>
    <definedName name="_bdm.E056F3DC608E4AF2A56F559A01BCF9EF.edm" localSheetId="3" hidden="1">#REF!</definedName>
    <definedName name="_bdm.E077B2A1C3D344A184154CBC22F20850.edm" localSheetId="4" hidden="1">#REF!</definedName>
    <definedName name="_bdm.E077B2A1C3D344A184154CBC22F20850.edm" localSheetId="17" hidden="1">#REF!</definedName>
    <definedName name="_bdm.E077B2A1C3D344A184154CBC22F20850.edm" localSheetId="18" hidden="1">#REF!</definedName>
    <definedName name="_bdm.E077B2A1C3D344A184154CBC22F20850.edm" localSheetId="16" hidden="1">#REF!</definedName>
    <definedName name="_bdm.E077B2A1C3D344A184154CBC22F20850.edm" localSheetId="1" hidden="1">#REF!</definedName>
    <definedName name="_bdm.E077B2A1C3D344A184154CBC22F20850.edm" localSheetId="3" hidden="1">#REF!</definedName>
    <definedName name="_bdm.E07EBEF1FE874189A02DF6DEC45ACBFE.edm" localSheetId="4" hidden="1">#REF!</definedName>
    <definedName name="_bdm.E07EBEF1FE874189A02DF6DEC45ACBFE.edm" localSheetId="17" hidden="1">#REF!</definedName>
    <definedName name="_bdm.E07EBEF1FE874189A02DF6DEC45ACBFE.edm" localSheetId="18" hidden="1">#REF!</definedName>
    <definedName name="_bdm.E07EBEF1FE874189A02DF6DEC45ACBFE.edm" localSheetId="16" hidden="1">#REF!</definedName>
    <definedName name="_bdm.E07EBEF1FE874189A02DF6DEC45ACBFE.edm" localSheetId="1" hidden="1">#REF!</definedName>
    <definedName name="_bdm.E07EBEF1FE874189A02DF6DEC45ACBFE.edm" localSheetId="3" hidden="1">#REF!</definedName>
    <definedName name="_bdm.E07ED075E57144498BA567AB3F19AE84.edm" localSheetId="4" hidden="1">#REF!</definedName>
    <definedName name="_bdm.E07ED075E57144498BA567AB3F19AE84.edm" localSheetId="17" hidden="1">#REF!</definedName>
    <definedName name="_bdm.E07ED075E57144498BA567AB3F19AE84.edm" localSheetId="18" hidden="1">#REF!</definedName>
    <definedName name="_bdm.E07ED075E57144498BA567AB3F19AE84.edm" localSheetId="16" hidden="1">#REF!</definedName>
    <definedName name="_bdm.E07ED075E57144498BA567AB3F19AE84.edm" localSheetId="1" hidden="1">#REF!</definedName>
    <definedName name="_bdm.E07ED075E57144498BA567AB3F19AE84.edm" localSheetId="3" hidden="1">#REF!</definedName>
    <definedName name="_bdm.E08BD2E6C67446449FF5B6270715E1C2.edm" localSheetId="4" hidden="1">#REF!</definedName>
    <definedName name="_bdm.E08BD2E6C67446449FF5B6270715E1C2.edm" localSheetId="17" hidden="1">#REF!</definedName>
    <definedName name="_bdm.E08BD2E6C67446449FF5B6270715E1C2.edm" localSheetId="18" hidden="1">#REF!</definedName>
    <definedName name="_bdm.E08BD2E6C67446449FF5B6270715E1C2.edm" localSheetId="16" hidden="1">#REF!</definedName>
    <definedName name="_bdm.E08BD2E6C67446449FF5B6270715E1C2.edm" localSheetId="1" hidden="1">#REF!</definedName>
    <definedName name="_bdm.E08BD2E6C67446449FF5B6270715E1C2.edm" localSheetId="3" hidden="1">#REF!</definedName>
    <definedName name="_bdm.E08E5771620540168590CFE28BA49EA5.edm" localSheetId="4" hidden="1">#REF!</definedName>
    <definedName name="_bdm.E08E5771620540168590CFE28BA49EA5.edm" localSheetId="17" hidden="1">#REF!</definedName>
    <definedName name="_bdm.E08E5771620540168590CFE28BA49EA5.edm" localSheetId="18" hidden="1">#REF!</definedName>
    <definedName name="_bdm.E08E5771620540168590CFE28BA49EA5.edm" localSheetId="16" hidden="1">#REF!</definedName>
    <definedName name="_bdm.E08E5771620540168590CFE28BA49EA5.edm" localSheetId="1" hidden="1">#REF!</definedName>
    <definedName name="_bdm.E08E5771620540168590CFE28BA49EA5.edm" localSheetId="3" hidden="1">#REF!</definedName>
    <definedName name="_bdm.E09FA2A1B08B47AB82CF2751679EA1DA.edm" localSheetId="4" hidden="1">#REF!</definedName>
    <definedName name="_bdm.E09FA2A1B08B47AB82CF2751679EA1DA.edm" localSheetId="17" hidden="1">#REF!</definedName>
    <definedName name="_bdm.E09FA2A1B08B47AB82CF2751679EA1DA.edm" localSheetId="18" hidden="1">#REF!</definedName>
    <definedName name="_bdm.E09FA2A1B08B47AB82CF2751679EA1DA.edm" localSheetId="16" hidden="1">#REF!</definedName>
    <definedName name="_bdm.E09FA2A1B08B47AB82CF2751679EA1DA.edm" localSheetId="1" hidden="1">#REF!</definedName>
    <definedName name="_bdm.E09FA2A1B08B47AB82CF2751679EA1DA.edm" localSheetId="3" hidden="1">#REF!</definedName>
    <definedName name="_bdm.E1967BF7A7D34562B352AF59DC33C1CE.edm" localSheetId="4" hidden="1">#REF!</definedName>
    <definedName name="_bdm.E1967BF7A7D34562B352AF59DC33C1CE.edm" localSheetId="17" hidden="1">#REF!</definedName>
    <definedName name="_bdm.E1967BF7A7D34562B352AF59DC33C1CE.edm" localSheetId="18" hidden="1">#REF!</definedName>
    <definedName name="_bdm.E1967BF7A7D34562B352AF59DC33C1CE.edm" localSheetId="16" hidden="1">#REF!</definedName>
    <definedName name="_bdm.E1967BF7A7D34562B352AF59DC33C1CE.edm" localSheetId="1" hidden="1">#REF!</definedName>
    <definedName name="_bdm.E1967BF7A7D34562B352AF59DC33C1CE.edm" localSheetId="3" hidden="1">#REF!</definedName>
    <definedName name="_bdm.E19F7011FEE84B998C8E16BA3DFDECA7.edm" localSheetId="4" hidden="1">#REF!</definedName>
    <definedName name="_bdm.E19F7011FEE84B998C8E16BA3DFDECA7.edm" localSheetId="17" hidden="1">#REF!</definedName>
    <definedName name="_bdm.E19F7011FEE84B998C8E16BA3DFDECA7.edm" localSheetId="18" hidden="1">#REF!</definedName>
    <definedName name="_bdm.E19F7011FEE84B998C8E16BA3DFDECA7.edm" localSheetId="16" hidden="1">#REF!</definedName>
    <definedName name="_bdm.E19F7011FEE84B998C8E16BA3DFDECA7.edm" localSheetId="1" hidden="1">#REF!</definedName>
    <definedName name="_bdm.E19F7011FEE84B998C8E16BA3DFDECA7.edm" localSheetId="3" hidden="1">#REF!</definedName>
    <definedName name="_bdm.E1E061045E4542EA8CD39CCF08ACA74A.edm" localSheetId="4" hidden="1">#REF!</definedName>
    <definedName name="_bdm.E1E061045E4542EA8CD39CCF08ACA74A.edm" localSheetId="17" hidden="1">#REF!</definedName>
    <definedName name="_bdm.E1E061045E4542EA8CD39CCF08ACA74A.edm" localSheetId="18" hidden="1">#REF!</definedName>
    <definedName name="_bdm.E1E061045E4542EA8CD39CCF08ACA74A.edm" localSheetId="16" hidden="1">#REF!</definedName>
    <definedName name="_bdm.E1E061045E4542EA8CD39CCF08ACA74A.edm" localSheetId="1" hidden="1">#REF!</definedName>
    <definedName name="_bdm.E1E061045E4542EA8CD39CCF08ACA74A.edm" localSheetId="3" hidden="1">#REF!</definedName>
    <definedName name="_bdm.E1E07294702B4E899FF24052214E7143.edm" localSheetId="4" hidden="1">#REF!</definedName>
    <definedName name="_bdm.E1E07294702B4E899FF24052214E7143.edm" localSheetId="17" hidden="1">#REF!</definedName>
    <definedName name="_bdm.E1E07294702B4E899FF24052214E7143.edm" localSheetId="18" hidden="1">#REF!</definedName>
    <definedName name="_bdm.E1E07294702B4E899FF24052214E7143.edm" localSheetId="16" hidden="1">#REF!</definedName>
    <definedName name="_bdm.E1E07294702B4E899FF24052214E7143.edm" localSheetId="1" hidden="1">#REF!</definedName>
    <definedName name="_bdm.E1E07294702B4E899FF24052214E7143.edm" localSheetId="3" hidden="1">#REF!</definedName>
    <definedName name="_bdm.E29A6874C63E4EF8AB738213F3608846.edm" localSheetId="4" hidden="1">#REF!</definedName>
    <definedName name="_bdm.E29A6874C63E4EF8AB738213F3608846.edm" localSheetId="17" hidden="1">#REF!</definedName>
    <definedName name="_bdm.E29A6874C63E4EF8AB738213F3608846.edm" localSheetId="18" hidden="1">#REF!</definedName>
    <definedName name="_bdm.E29A6874C63E4EF8AB738213F3608846.edm" localSheetId="16" hidden="1">#REF!</definedName>
    <definedName name="_bdm.E29A6874C63E4EF8AB738213F3608846.edm" localSheetId="1" hidden="1">#REF!</definedName>
    <definedName name="_bdm.E29A6874C63E4EF8AB738213F3608846.edm" localSheetId="3" hidden="1">#REF!</definedName>
    <definedName name="_bdm.E2AF9F832AF54ACF89C4EBFFABE65791.edm" localSheetId="4" hidden="1">#REF!</definedName>
    <definedName name="_bdm.E2AF9F832AF54ACF89C4EBFFABE65791.edm" localSheetId="17" hidden="1">#REF!</definedName>
    <definedName name="_bdm.E2AF9F832AF54ACF89C4EBFFABE65791.edm" localSheetId="18" hidden="1">#REF!</definedName>
    <definedName name="_bdm.E2AF9F832AF54ACF89C4EBFFABE65791.edm" localSheetId="16" hidden="1">#REF!</definedName>
    <definedName name="_bdm.E2AF9F832AF54ACF89C4EBFFABE65791.edm" localSheetId="1" hidden="1">#REF!</definedName>
    <definedName name="_bdm.E2AF9F832AF54ACF89C4EBFFABE65791.edm" localSheetId="3" hidden="1">#REF!</definedName>
    <definedName name="_bdm.E34C69AE21E847B9BE72588C1F00815D.edm" localSheetId="4" hidden="1">#REF!</definedName>
    <definedName name="_bdm.E34C69AE21E847B9BE72588C1F00815D.edm" localSheetId="17" hidden="1">#REF!</definedName>
    <definedName name="_bdm.E34C69AE21E847B9BE72588C1F00815D.edm" localSheetId="18" hidden="1">#REF!</definedName>
    <definedName name="_bdm.E34C69AE21E847B9BE72588C1F00815D.edm" localSheetId="16" hidden="1">#REF!</definedName>
    <definedName name="_bdm.E34C69AE21E847B9BE72588C1F00815D.edm" localSheetId="1" hidden="1">#REF!</definedName>
    <definedName name="_bdm.E34C69AE21E847B9BE72588C1F00815D.edm" localSheetId="3" hidden="1">#REF!</definedName>
    <definedName name="_bdm.E3B243E38F8945AE82B1B432558D020E.edm" localSheetId="4" hidden="1">#REF!</definedName>
    <definedName name="_bdm.E3B243E38F8945AE82B1B432558D020E.edm" localSheetId="17" hidden="1">#REF!</definedName>
    <definedName name="_bdm.E3B243E38F8945AE82B1B432558D020E.edm" localSheetId="18" hidden="1">#REF!</definedName>
    <definedName name="_bdm.E3B243E38F8945AE82B1B432558D020E.edm" localSheetId="16" hidden="1">#REF!</definedName>
    <definedName name="_bdm.E3B243E38F8945AE82B1B432558D020E.edm" localSheetId="1" hidden="1">#REF!</definedName>
    <definedName name="_bdm.E3B243E38F8945AE82B1B432558D020E.edm" localSheetId="3" hidden="1">#REF!</definedName>
    <definedName name="_bdm.E4437B15EA8C44B88C74BF6C42036796.edm" localSheetId="4" hidden="1">#REF!</definedName>
    <definedName name="_bdm.E4437B15EA8C44B88C74BF6C42036796.edm" localSheetId="17" hidden="1">#REF!</definedName>
    <definedName name="_bdm.E4437B15EA8C44B88C74BF6C42036796.edm" localSheetId="18" hidden="1">#REF!</definedName>
    <definedName name="_bdm.E4437B15EA8C44B88C74BF6C42036796.edm" localSheetId="16" hidden="1">#REF!</definedName>
    <definedName name="_bdm.E4437B15EA8C44B88C74BF6C42036796.edm" localSheetId="1" hidden="1">#REF!</definedName>
    <definedName name="_bdm.E4437B15EA8C44B88C74BF6C42036796.edm" localSheetId="3" hidden="1">#REF!</definedName>
    <definedName name="_bdm.E50B6E45E49845F4A6DE72781F0FA50D.edm" localSheetId="4" hidden="1">#REF!</definedName>
    <definedName name="_bdm.E50B6E45E49845F4A6DE72781F0FA50D.edm" localSheetId="17" hidden="1">#REF!</definedName>
    <definedName name="_bdm.E50B6E45E49845F4A6DE72781F0FA50D.edm" localSheetId="18" hidden="1">#REF!</definedName>
    <definedName name="_bdm.E50B6E45E49845F4A6DE72781F0FA50D.edm" localSheetId="16" hidden="1">#REF!</definedName>
    <definedName name="_bdm.E50B6E45E49845F4A6DE72781F0FA50D.edm" localSheetId="1" hidden="1">#REF!</definedName>
    <definedName name="_bdm.E50B6E45E49845F4A6DE72781F0FA50D.edm" localSheetId="3" hidden="1">#REF!</definedName>
    <definedName name="_bdm.E5FB566F805A4AB992F70164230ED488.edm" localSheetId="4" hidden="1">#REF!</definedName>
    <definedName name="_bdm.E5FB566F805A4AB992F70164230ED488.edm" localSheetId="17" hidden="1">#REF!</definedName>
    <definedName name="_bdm.E5FB566F805A4AB992F70164230ED488.edm" localSheetId="18" hidden="1">#REF!</definedName>
    <definedName name="_bdm.E5FB566F805A4AB992F70164230ED488.edm" localSheetId="16" hidden="1">#REF!</definedName>
    <definedName name="_bdm.E5FB566F805A4AB992F70164230ED488.edm" localSheetId="1" hidden="1">#REF!</definedName>
    <definedName name="_bdm.E5FB566F805A4AB992F70164230ED488.edm" localSheetId="3" hidden="1">#REF!</definedName>
    <definedName name="_bdm.E620B1A6610E42DCBB0C39AB008734FB.edm" localSheetId="4" hidden="1">#REF!</definedName>
    <definedName name="_bdm.E620B1A6610E42DCBB0C39AB008734FB.edm" localSheetId="17" hidden="1">#REF!</definedName>
    <definedName name="_bdm.E620B1A6610E42DCBB0C39AB008734FB.edm" localSheetId="18" hidden="1">#REF!</definedName>
    <definedName name="_bdm.E620B1A6610E42DCBB0C39AB008734FB.edm" localSheetId="16" hidden="1">#REF!</definedName>
    <definedName name="_bdm.E620B1A6610E42DCBB0C39AB008734FB.edm" localSheetId="1" hidden="1">#REF!</definedName>
    <definedName name="_bdm.E620B1A6610E42DCBB0C39AB008734FB.edm" localSheetId="3" hidden="1">#REF!</definedName>
    <definedName name="_bdm.E65DB76FC21042168407FBBB9FEA304E.edm" localSheetId="4" hidden="1">#REF!</definedName>
    <definedName name="_bdm.E65DB76FC21042168407FBBB9FEA304E.edm" localSheetId="17" hidden="1">#REF!</definedName>
    <definedName name="_bdm.E65DB76FC21042168407FBBB9FEA304E.edm" localSheetId="18" hidden="1">#REF!</definedName>
    <definedName name="_bdm.E65DB76FC21042168407FBBB9FEA304E.edm" localSheetId="16" hidden="1">#REF!</definedName>
    <definedName name="_bdm.E65DB76FC21042168407FBBB9FEA304E.edm" localSheetId="1" hidden="1">#REF!</definedName>
    <definedName name="_bdm.E65DB76FC21042168407FBBB9FEA304E.edm" localSheetId="3" hidden="1">#REF!</definedName>
    <definedName name="_bdm.E660C6AF49AD46E5ABC8A33E538B891A.edm" localSheetId="4" hidden="1">#REF!</definedName>
    <definedName name="_bdm.E660C6AF49AD46E5ABC8A33E538B891A.edm" localSheetId="17" hidden="1">#REF!</definedName>
    <definedName name="_bdm.E660C6AF49AD46E5ABC8A33E538B891A.edm" localSheetId="18" hidden="1">#REF!</definedName>
    <definedName name="_bdm.E660C6AF49AD46E5ABC8A33E538B891A.edm" localSheetId="16" hidden="1">#REF!</definedName>
    <definedName name="_bdm.E660C6AF49AD46E5ABC8A33E538B891A.edm" localSheetId="1" hidden="1">#REF!</definedName>
    <definedName name="_bdm.E660C6AF49AD46E5ABC8A33E538B891A.edm" localSheetId="3" hidden="1">#REF!</definedName>
    <definedName name="_bdm.E6AF126FD2B648E7881DB71B143F9A3B.edm" localSheetId="4" hidden="1">#REF!</definedName>
    <definedName name="_bdm.E6AF126FD2B648E7881DB71B143F9A3B.edm" localSheetId="17" hidden="1">#REF!</definedName>
    <definedName name="_bdm.E6AF126FD2B648E7881DB71B143F9A3B.edm" localSheetId="18" hidden="1">#REF!</definedName>
    <definedName name="_bdm.E6AF126FD2B648E7881DB71B143F9A3B.edm" localSheetId="16" hidden="1">#REF!</definedName>
    <definedName name="_bdm.E6AF126FD2B648E7881DB71B143F9A3B.edm" localSheetId="1" hidden="1">#REF!</definedName>
    <definedName name="_bdm.E6AF126FD2B648E7881DB71B143F9A3B.edm" localSheetId="3" hidden="1">#REF!</definedName>
    <definedName name="_bdm.E6D9C4D8F266493D9248E2711B66E4E3.edm" localSheetId="4" hidden="1">#REF!</definedName>
    <definedName name="_bdm.E6D9C4D8F266493D9248E2711B66E4E3.edm" localSheetId="17" hidden="1">#REF!</definedName>
    <definedName name="_bdm.E6D9C4D8F266493D9248E2711B66E4E3.edm" localSheetId="18" hidden="1">#REF!</definedName>
    <definedName name="_bdm.E6D9C4D8F266493D9248E2711B66E4E3.edm" localSheetId="16" hidden="1">#REF!</definedName>
    <definedName name="_bdm.E6D9C4D8F266493D9248E2711B66E4E3.edm" localSheetId="1" hidden="1">#REF!</definedName>
    <definedName name="_bdm.E6D9C4D8F266493D9248E2711B66E4E3.edm" localSheetId="3" hidden="1">#REF!</definedName>
    <definedName name="_bdm.E720E49161E94870A5272159B88BD56C.edm" localSheetId="4" hidden="1">#REF!</definedName>
    <definedName name="_bdm.E720E49161E94870A5272159B88BD56C.edm" localSheetId="17" hidden="1">#REF!</definedName>
    <definedName name="_bdm.E720E49161E94870A5272159B88BD56C.edm" localSheetId="18" hidden="1">#REF!</definedName>
    <definedName name="_bdm.E720E49161E94870A5272159B88BD56C.edm" localSheetId="16" hidden="1">#REF!</definedName>
    <definedName name="_bdm.E720E49161E94870A5272159B88BD56C.edm" localSheetId="1" hidden="1">#REF!</definedName>
    <definedName name="_bdm.E720E49161E94870A5272159B88BD56C.edm" localSheetId="3" hidden="1">#REF!</definedName>
    <definedName name="_bdm.E7BA1064D8654FFC9E45C380C415BF36.edm" localSheetId="4" hidden="1">#REF!</definedName>
    <definedName name="_bdm.E7BA1064D8654FFC9E45C380C415BF36.edm" localSheetId="17" hidden="1">#REF!</definedName>
    <definedName name="_bdm.E7BA1064D8654FFC9E45C380C415BF36.edm" localSheetId="18" hidden="1">#REF!</definedName>
    <definedName name="_bdm.E7BA1064D8654FFC9E45C380C415BF36.edm" localSheetId="16" hidden="1">#REF!</definedName>
    <definedName name="_bdm.E7BA1064D8654FFC9E45C380C415BF36.edm" localSheetId="1" hidden="1">#REF!</definedName>
    <definedName name="_bdm.E7BA1064D8654FFC9E45C380C415BF36.edm" localSheetId="3" hidden="1">#REF!</definedName>
    <definedName name="_bdm.E7C17FA72547449FBD06AAA87C7E5DA2.edm" localSheetId="4" hidden="1">#REF!</definedName>
    <definedName name="_bdm.E7C17FA72547449FBD06AAA87C7E5DA2.edm" localSheetId="17" hidden="1">#REF!</definedName>
    <definedName name="_bdm.E7C17FA72547449FBD06AAA87C7E5DA2.edm" localSheetId="18" hidden="1">#REF!</definedName>
    <definedName name="_bdm.E7C17FA72547449FBD06AAA87C7E5DA2.edm" localSheetId="16" hidden="1">#REF!</definedName>
    <definedName name="_bdm.E7C17FA72547449FBD06AAA87C7E5DA2.edm" localSheetId="1" hidden="1">#REF!</definedName>
    <definedName name="_bdm.E7C17FA72547449FBD06AAA87C7E5DA2.edm" localSheetId="3" hidden="1">#REF!</definedName>
    <definedName name="_bdm.E7DF92DEBFBA4CF0906376EF3D923A64.edm" localSheetId="4" hidden="1">#REF!</definedName>
    <definedName name="_bdm.E7DF92DEBFBA4CF0906376EF3D923A64.edm" localSheetId="17" hidden="1">#REF!</definedName>
    <definedName name="_bdm.E7DF92DEBFBA4CF0906376EF3D923A64.edm" localSheetId="18" hidden="1">#REF!</definedName>
    <definedName name="_bdm.E7DF92DEBFBA4CF0906376EF3D923A64.edm" localSheetId="16" hidden="1">#REF!</definedName>
    <definedName name="_bdm.E7DF92DEBFBA4CF0906376EF3D923A64.edm" localSheetId="1" hidden="1">#REF!</definedName>
    <definedName name="_bdm.E7DF92DEBFBA4CF0906376EF3D923A64.edm" localSheetId="3" hidden="1">#REF!</definedName>
    <definedName name="_bdm.E887DF2904A54BBFB05FB3C6174717FA.edm" localSheetId="4" hidden="1">#REF!</definedName>
    <definedName name="_bdm.E887DF2904A54BBFB05FB3C6174717FA.edm" localSheetId="17" hidden="1">#REF!</definedName>
    <definedName name="_bdm.E887DF2904A54BBFB05FB3C6174717FA.edm" localSheetId="18" hidden="1">#REF!</definedName>
    <definedName name="_bdm.E887DF2904A54BBFB05FB3C6174717FA.edm" localSheetId="16" hidden="1">#REF!</definedName>
    <definedName name="_bdm.E887DF2904A54BBFB05FB3C6174717FA.edm" localSheetId="1" hidden="1">#REF!</definedName>
    <definedName name="_bdm.E887DF2904A54BBFB05FB3C6174717FA.edm" localSheetId="3" hidden="1">#REF!</definedName>
    <definedName name="_bdm.E95D25A27E694B55BAC9BF90319AB9C5.edm" localSheetId="4" hidden="1">#REF!</definedName>
    <definedName name="_bdm.E95D25A27E694B55BAC9BF90319AB9C5.edm" localSheetId="17" hidden="1">#REF!</definedName>
    <definedName name="_bdm.E95D25A27E694B55BAC9BF90319AB9C5.edm" localSheetId="18" hidden="1">#REF!</definedName>
    <definedName name="_bdm.E95D25A27E694B55BAC9BF90319AB9C5.edm" localSheetId="16" hidden="1">#REF!</definedName>
    <definedName name="_bdm.E95D25A27E694B55BAC9BF90319AB9C5.edm" localSheetId="1" hidden="1">#REF!</definedName>
    <definedName name="_bdm.E95D25A27E694B55BAC9BF90319AB9C5.edm" localSheetId="3" hidden="1">#REF!</definedName>
    <definedName name="_bdm.E98C627D0D8C458299DAE70D46B537B2.edm" localSheetId="4" hidden="1">#REF!</definedName>
    <definedName name="_bdm.E98C627D0D8C458299DAE70D46B537B2.edm" localSheetId="17" hidden="1">#REF!</definedName>
    <definedName name="_bdm.E98C627D0D8C458299DAE70D46B537B2.edm" localSheetId="18" hidden="1">#REF!</definedName>
    <definedName name="_bdm.E98C627D0D8C458299DAE70D46B537B2.edm" localSheetId="16" hidden="1">#REF!</definedName>
    <definedName name="_bdm.E98C627D0D8C458299DAE70D46B537B2.edm" localSheetId="1" hidden="1">#REF!</definedName>
    <definedName name="_bdm.E98C627D0D8C458299DAE70D46B537B2.edm" localSheetId="3" hidden="1">#REF!</definedName>
    <definedName name="_bdm.E99C66683C0349CAA2F1E65805710559.edm" localSheetId="4" hidden="1">#REF!</definedName>
    <definedName name="_bdm.E99C66683C0349CAA2F1E65805710559.edm" localSheetId="17" hidden="1">#REF!</definedName>
    <definedName name="_bdm.E99C66683C0349CAA2F1E65805710559.edm" localSheetId="18" hidden="1">#REF!</definedName>
    <definedName name="_bdm.E99C66683C0349CAA2F1E65805710559.edm" localSheetId="16" hidden="1">#REF!</definedName>
    <definedName name="_bdm.E99C66683C0349CAA2F1E65805710559.edm" localSheetId="1" hidden="1">#REF!</definedName>
    <definedName name="_bdm.E99C66683C0349CAA2F1E65805710559.edm" localSheetId="3" hidden="1">#REF!</definedName>
    <definedName name="_bdm.E9CA3CC06EA249678C19B7D7D462DCE6.edm" localSheetId="4" hidden="1">#REF!</definedName>
    <definedName name="_bdm.E9CA3CC06EA249678C19B7D7D462DCE6.edm" localSheetId="17" hidden="1">#REF!</definedName>
    <definedName name="_bdm.E9CA3CC06EA249678C19B7D7D462DCE6.edm" localSheetId="18" hidden="1">#REF!</definedName>
    <definedName name="_bdm.E9CA3CC06EA249678C19B7D7D462DCE6.edm" localSheetId="16" hidden="1">#REF!</definedName>
    <definedName name="_bdm.E9CA3CC06EA249678C19B7D7D462DCE6.edm" localSheetId="1" hidden="1">#REF!</definedName>
    <definedName name="_bdm.E9CA3CC06EA249678C19B7D7D462DCE6.edm" localSheetId="3" hidden="1">#REF!</definedName>
    <definedName name="_bdm.EA07C3B7F7164A6DADEC8D9ABC504989.edm" localSheetId="4" hidden="1">#REF!</definedName>
    <definedName name="_bdm.EA07C3B7F7164A6DADEC8D9ABC504989.edm" localSheetId="17" hidden="1">#REF!</definedName>
    <definedName name="_bdm.EA07C3B7F7164A6DADEC8D9ABC504989.edm" localSheetId="18" hidden="1">#REF!</definedName>
    <definedName name="_bdm.EA07C3B7F7164A6DADEC8D9ABC504989.edm" localSheetId="16" hidden="1">#REF!</definedName>
    <definedName name="_bdm.EA07C3B7F7164A6DADEC8D9ABC504989.edm" localSheetId="1" hidden="1">#REF!</definedName>
    <definedName name="_bdm.EA07C3B7F7164A6DADEC8D9ABC504989.edm" localSheetId="3" hidden="1">#REF!</definedName>
    <definedName name="_bdm.EA51859A3CD64626808F3529D59B6AA0.edm" localSheetId="4" hidden="1">#REF!</definedName>
    <definedName name="_bdm.EA51859A3CD64626808F3529D59B6AA0.edm" localSheetId="17" hidden="1">#REF!</definedName>
    <definedName name="_bdm.EA51859A3CD64626808F3529D59B6AA0.edm" localSheetId="18" hidden="1">#REF!</definedName>
    <definedName name="_bdm.EA51859A3CD64626808F3529D59B6AA0.edm" localSheetId="16" hidden="1">#REF!</definedName>
    <definedName name="_bdm.EA51859A3CD64626808F3529D59B6AA0.edm" localSheetId="1" hidden="1">#REF!</definedName>
    <definedName name="_bdm.EA51859A3CD64626808F3529D59B6AA0.edm" localSheetId="3" hidden="1">#REF!</definedName>
    <definedName name="_bdm.EA9675535A744E369F7142C448823427.edm" localSheetId="4" hidden="1">#REF!</definedName>
    <definedName name="_bdm.EA9675535A744E369F7142C448823427.edm" localSheetId="17" hidden="1">#REF!</definedName>
    <definedName name="_bdm.EA9675535A744E369F7142C448823427.edm" localSheetId="18" hidden="1">#REF!</definedName>
    <definedName name="_bdm.EA9675535A744E369F7142C448823427.edm" localSheetId="16" hidden="1">#REF!</definedName>
    <definedName name="_bdm.EA9675535A744E369F7142C448823427.edm" localSheetId="1" hidden="1">#REF!</definedName>
    <definedName name="_bdm.EA9675535A744E369F7142C448823427.edm" localSheetId="3" hidden="1">#REF!</definedName>
    <definedName name="_bdm.EB39340347CE43119B2ADA2BD196756F.edm" localSheetId="4" hidden="1">#REF!</definedName>
    <definedName name="_bdm.EB39340347CE43119B2ADA2BD196756F.edm" localSheetId="17" hidden="1">#REF!</definedName>
    <definedName name="_bdm.EB39340347CE43119B2ADA2BD196756F.edm" localSheetId="18" hidden="1">#REF!</definedName>
    <definedName name="_bdm.EB39340347CE43119B2ADA2BD196756F.edm" localSheetId="16" hidden="1">#REF!</definedName>
    <definedName name="_bdm.EB39340347CE43119B2ADA2BD196756F.edm" localSheetId="1" hidden="1">#REF!</definedName>
    <definedName name="_bdm.EB39340347CE43119B2ADA2BD196756F.edm" localSheetId="3" hidden="1">#REF!</definedName>
    <definedName name="_bdm.EBA53A0879B946CBA547AEAC810BBDC5.edm" localSheetId="4" hidden="1">#REF!</definedName>
    <definedName name="_bdm.EBA53A0879B946CBA547AEAC810BBDC5.edm" localSheetId="17" hidden="1">#REF!</definedName>
    <definedName name="_bdm.EBA53A0879B946CBA547AEAC810BBDC5.edm" localSheetId="18" hidden="1">#REF!</definedName>
    <definedName name="_bdm.EBA53A0879B946CBA547AEAC810BBDC5.edm" localSheetId="16" hidden="1">#REF!</definedName>
    <definedName name="_bdm.EBA53A0879B946CBA547AEAC810BBDC5.edm" localSheetId="1" hidden="1">#REF!</definedName>
    <definedName name="_bdm.EBA53A0879B946CBA547AEAC810BBDC5.edm" localSheetId="3" hidden="1">#REF!</definedName>
    <definedName name="_bdm.EBC4A184A4AC493988B7BBF17AA99BBF.edm" localSheetId="4" hidden="1">#REF!</definedName>
    <definedName name="_bdm.EBC4A184A4AC493988B7BBF17AA99BBF.edm" localSheetId="17" hidden="1">#REF!</definedName>
    <definedName name="_bdm.EBC4A184A4AC493988B7BBF17AA99BBF.edm" localSheetId="18" hidden="1">#REF!</definedName>
    <definedName name="_bdm.EBC4A184A4AC493988B7BBF17AA99BBF.edm" localSheetId="16" hidden="1">#REF!</definedName>
    <definedName name="_bdm.EBC4A184A4AC493988B7BBF17AA99BBF.edm" localSheetId="1" hidden="1">#REF!</definedName>
    <definedName name="_bdm.EBC4A184A4AC493988B7BBF17AA99BBF.edm" localSheetId="3" hidden="1">#REF!</definedName>
    <definedName name="_bdm.EBF6F66DB3CD4F0DBD9D643E7269BB0D.edm" localSheetId="4" hidden="1">#REF!</definedName>
    <definedName name="_bdm.EBF6F66DB3CD4F0DBD9D643E7269BB0D.edm" localSheetId="17" hidden="1">#REF!</definedName>
    <definedName name="_bdm.EBF6F66DB3CD4F0DBD9D643E7269BB0D.edm" localSheetId="18" hidden="1">#REF!</definedName>
    <definedName name="_bdm.EBF6F66DB3CD4F0DBD9D643E7269BB0D.edm" localSheetId="16" hidden="1">#REF!</definedName>
    <definedName name="_bdm.EBF6F66DB3CD4F0DBD9D643E7269BB0D.edm" localSheetId="1" hidden="1">#REF!</definedName>
    <definedName name="_bdm.EBF6F66DB3CD4F0DBD9D643E7269BB0D.edm" localSheetId="3" hidden="1">#REF!</definedName>
    <definedName name="_bdm.EC31250A6494417E9ECE0B82E42857E3.edm" localSheetId="4" hidden="1">#REF!</definedName>
    <definedName name="_bdm.EC31250A6494417E9ECE0B82E42857E3.edm" localSheetId="17" hidden="1">#REF!</definedName>
    <definedName name="_bdm.EC31250A6494417E9ECE0B82E42857E3.edm" localSheetId="18" hidden="1">#REF!</definedName>
    <definedName name="_bdm.EC31250A6494417E9ECE0B82E42857E3.edm" localSheetId="16" hidden="1">#REF!</definedName>
    <definedName name="_bdm.EC31250A6494417E9ECE0B82E42857E3.edm" localSheetId="1" hidden="1">#REF!</definedName>
    <definedName name="_bdm.EC31250A6494417E9ECE0B82E42857E3.edm" localSheetId="3" hidden="1">#REF!</definedName>
    <definedName name="_bdm.EC4D44CBE0A0450A8E744A3D59D2AC9E.edm" localSheetId="4" hidden="1">#REF!</definedName>
    <definedName name="_bdm.EC4D44CBE0A0450A8E744A3D59D2AC9E.edm" localSheetId="17" hidden="1">#REF!</definedName>
    <definedName name="_bdm.EC4D44CBE0A0450A8E744A3D59D2AC9E.edm" localSheetId="18" hidden="1">#REF!</definedName>
    <definedName name="_bdm.EC4D44CBE0A0450A8E744A3D59D2AC9E.edm" localSheetId="16" hidden="1">#REF!</definedName>
    <definedName name="_bdm.EC4D44CBE0A0450A8E744A3D59D2AC9E.edm" localSheetId="1" hidden="1">#REF!</definedName>
    <definedName name="_bdm.EC4D44CBE0A0450A8E744A3D59D2AC9E.edm" localSheetId="3" hidden="1">#REF!</definedName>
    <definedName name="_bdm.EC6AA15104E443418627A8EC14C76A05.edm" localSheetId="4" hidden="1">#REF!</definedName>
    <definedName name="_bdm.EC6AA15104E443418627A8EC14C76A05.edm" localSheetId="17" hidden="1">#REF!</definedName>
    <definedName name="_bdm.EC6AA15104E443418627A8EC14C76A05.edm" localSheetId="18" hidden="1">#REF!</definedName>
    <definedName name="_bdm.EC6AA15104E443418627A8EC14C76A05.edm" localSheetId="16" hidden="1">#REF!</definedName>
    <definedName name="_bdm.EC6AA15104E443418627A8EC14C76A05.edm" localSheetId="1" hidden="1">#REF!</definedName>
    <definedName name="_bdm.EC6AA15104E443418627A8EC14C76A05.edm" localSheetId="3" hidden="1">#REF!</definedName>
    <definedName name="_bdm.EC98E4EA06144A1DB436B5C1D17B75C9.edm" localSheetId="4" hidden="1">#REF!</definedName>
    <definedName name="_bdm.EC98E4EA06144A1DB436B5C1D17B75C9.edm" localSheetId="17" hidden="1">#REF!</definedName>
    <definedName name="_bdm.EC98E4EA06144A1DB436B5C1D17B75C9.edm" localSheetId="18" hidden="1">#REF!</definedName>
    <definedName name="_bdm.EC98E4EA06144A1DB436B5C1D17B75C9.edm" localSheetId="16" hidden="1">#REF!</definedName>
    <definedName name="_bdm.EC98E4EA06144A1DB436B5C1D17B75C9.edm" localSheetId="1" hidden="1">#REF!</definedName>
    <definedName name="_bdm.EC98E4EA06144A1DB436B5C1D17B75C9.edm" localSheetId="3" hidden="1">#REF!</definedName>
    <definedName name="_bdm.ECA1D378B73345AC8B87A96F8ABC195D.edm" localSheetId="4" hidden="1">#REF!</definedName>
    <definedName name="_bdm.ECA1D378B73345AC8B87A96F8ABC195D.edm" localSheetId="17" hidden="1">#REF!</definedName>
    <definedName name="_bdm.ECA1D378B73345AC8B87A96F8ABC195D.edm" localSheetId="18" hidden="1">#REF!</definedName>
    <definedName name="_bdm.ECA1D378B73345AC8B87A96F8ABC195D.edm" localSheetId="16" hidden="1">#REF!</definedName>
    <definedName name="_bdm.ECA1D378B73345AC8B87A96F8ABC195D.edm" localSheetId="1" hidden="1">#REF!</definedName>
    <definedName name="_bdm.ECA1D378B73345AC8B87A96F8ABC195D.edm" localSheetId="3" hidden="1">#REF!</definedName>
    <definedName name="_bdm.ED995F08A3014BA6B1541BB408A15DD4.edm" localSheetId="4" hidden="1">#REF!</definedName>
    <definedName name="_bdm.ED995F08A3014BA6B1541BB408A15DD4.edm" localSheetId="17" hidden="1">#REF!</definedName>
    <definedName name="_bdm.ED995F08A3014BA6B1541BB408A15DD4.edm" localSheetId="18" hidden="1">#REF!</definedName>
    <definedName name="_bdm.ED995F08A3014BA6B1541BB408A15DD4.edm" localSheetId="16" hidden="1">#REF!</definedName>
    <definedName name="_bdm.ED995F08A3014BA6B1541BB408A15DD4.edm" localSheetId="1" hidden="1">#REF!</definedName>
    <definedName name="_bdm.ED995F08A3014BA6B1541BB408A15DD4.edm" localSheetId="3" hidden="1">#REF!</definedName>
    <definedName name="_bdm.EDA1233745A84682A85B8DD824D597EB.edm" localSheetId="4" hidden="1">#REF!</definedName>
    <definedName name="_bdm.EDA1233745A84682A85B8DD824D597EB.edm" localSheetId="17" hidden="1">#REF!</definedName>
    <definedName name="_bdm.EDA1233745A84682A85B8DD824D597EB.edm" localSheetId="18" hidden="1">#REF!</definedName>
    <definedName name="_bdm.EDA1233745A84682A85B8DD824D597EB.edm" localSheetId="16" hidden="1">#REF!</definedName>
    <definedName name="_bdm.EDA1233745A84682A85B8DD824D597EB.edm" localSheetId="1" hidden="1">#REF!</definedName>
    <definedName name="_bdm.EDA1233745A84682A85B8DD824D597EB.edm" localSheetId="3" hidden="1">#REF!</definedName>
    <definedName name="_bdm.EE0AD1A9EFA14A75A834E176AB16A897.edm" localSheetId="4" hidden="1">#REF!</definedName>
    <definedName name="_bdm.EE0AD1A9EFA14A75A834E176AB16A897.edm" localSheetId="17" hidden="1">#REF!</definedName>
    <definedName name="_bdm.EE0AD1A9EFA14A75A834E176AB16A897.edm" localSheetId="18" hidden="1">#REF!</definedName>
    <definedName name="_bdm.EE0AD1A9EFA14A75A834E176AB16A897.edm" localSheetId="16" hidden="1">#REF!</definedName>
    <definedName name="_bdm.EE0AD1A9EFA14A75A834E176AB16A897.edm" localSheetId="1" hidden="1">#REF!</definedName>
    <definedName name="_bdm.EE0AD1A9EFA14A75A834E176AB16A897.edm" localSheetId="3" hidden="1">#REF!</definedName>
    <definedName name="_bdm.EE64AAD9E79B436BA62BE6CC70BC56D8.edm" localSheetId="4" hidden="1">#REF!</definedName>
    <definedName name="_bdm.EE64AAD9E79B436BA62BE6CC70BC56D8.edm" localSheetId="17" hidden="1">#REF!</definedName>
    <definedName name="_bdm.EE64AAD9E79B436BA62BE6CC70BC56D8.edm" localSheetId="18" hidden="1">#REF!</definedName>
    <definedName name="_bdm.EE64AAD9E79B436BA62BE6CC70BC56D8.edm" localSheetId="16" hidden="1">#REF!</definedName>
    <definedName name="_bdm.EE64AAD9E79B436BA62BE6CC70BC56D8.edm" localSheetId="1" hidden="1">#REF!</definedName>
    <definedName name="_bdm.EE64AAD9E79B436BA62BE6CC70BC56D8.edm" localSheetId="3" hidden="1">#REF!</definedName>
    <definedName name="_bdm.F0BBC2C7EBCD43EEA326C12A910826F4.edm" localSheetId="4" hidden="1">#REF!</definedName>
    <definedName name="_bdm.F0BBC2C7EBCD43EEA326C12A910826F4.edm" localSheetId="17" hidden="1">#REF!</definedName>
    <definedName name="_bdm.F0BBC2C7EBCD43EEA326C12A910826F4.edm" localSheetId="18" hidden="1">#REF!</definedName>
    <definedName name="_bdm.F0BBC2C7EBCD43EEA326C12A910826F4.edm" localSheetId="16" hidden="1">#REF!</definedName>
    <definedName name="_bdm.F0BBC2C7EBCD43EEA326C12A910826F4.edm" localSheetId="1" hidden="1">#REF!</definedName>
    <definedName name="_bdm.F0BBC2C7EBCD43EEA326C12A910826F4.edm" localSheetId="3" hidden="1">#REF!</definedName>
    <definedName name="_bdm.F1010DBF949A4CFBAD65F827378C9F56.edm" localSheetId="4" hidden="1">#REF!</definedName>
    <definedName name="_bdm.F1010DBF949A4CFBAD65F827378C9F56.edm" localSheetId="17" hidden="1">#REF!</definedName>
    <definedName name="_bdm.F1010DBF949A4CFBAD65F827378C9F56.edm" localSheetId="18" hidden="1">#REF!</definedName>
    <definedName name="_bdm.F1010DBF949A4CFBAD65F827378C9F56.edm" localSheetId="16" hidden="1">#REF!</definedName>
    <definedName name="_bdm.F1010DBF949A4CFBAD65F827378C9F56.edm" localSheetId="1" hidden="1">#REF!</definedName>
    <definedName name="_bdm.F1010DBF949A4CFBAD65F827378C9F56.edm" localSheetId="3" hidden="1">#REF!</definedName>
    <definedName name="_bdm.F1103450C471422B8F956932F209DEBE.edm" localSheetId="4" hidden="1">#REF!</definedName>
    <definedName name="_bdm.F1103450C471422B8F956932F209DEBE.edm" localSheetId="17" hidden="1">#REF!</definedName>
    <definedName name="_bdm.F1103450C471422B8F956932F209DEBE.edm" localSheetId="18" hidden="1">#REF!</definedName>
    <definedName name="_bdm.F1103450C471422B8F956932F209DEBE.edm" localSheetId="16" hidden="1">#REF!</definedName>
    <definedName name="_bdm.F1103450C471422B8F956932F209DEBE.edm" localSheetId="1" hidden="1">#REF!</definedName>
    <definedName name="_bdm.F1103450C471422B8F956932F209DEBE.edm" localSheetId="3" hidden="1">#REF!</definedName>
    <definedName name="_bdm.F18B0EBCF412446B9881B65F24FCB736.edm" localSheetId="4" hidden="1">#REF!</definedName>
    <definedName name="_bdm.F18B0EBCF412446B9881B65F24FCB736.edm" localSheetId="17" hidden="1">#REF!</definedName>
    <definedName name="_bdm.F18B0EBCF412446B9881B65F24FCB736.edm" localSheetId="18" hidden="1">#REF!</definedName>
    <definedName name="_bdm.F18B0EBCF412446B9881B65F24FCB736.edm" localSheetId="16" hidden="1">#REF!</definedName>
    <definedName name="_bdm.F18B0EBCF412446B9881B65F24FCB736.edm" localSheetId="1" hidden="1">#REF!</definedName>
    <definedName name="_bdm.F18B0EBCF412446B9881B65F24FCB736.edm" localSheetId="3" hidden="1">#REF!</definedName>
    <definedName name="_bdm.F1A7596E6C3847F5A222865B1B7B958A.edm" localSheetId="4" hidden="1">#REF!</definedName>
    <definedName name="_bdm.F1A7596E6C3847F5A222865B1B7B958A.edm" localSheetId="17" hidden="1">#REF!</definedName>
    <definedName name="_bdm.F1A7596E6C3847F5A222865B1B7B958A.edm" localSheetId="18" hidden="1">#REF!</definedName>
    <definedName name="_bdm.F1A7596E6C3847F5A222865B1B7B958A.edm" localSheetId="16" hidden="1">#REF!</definedName>
    <definedName name="_bdm.F1A7596E6C3847F5A222865B1B7B958A.edm" localSheetId="1" hidden="1">#REF!</definedName>
    <definedName name="_bdm.F1A7596E6C3847F5A222865B1B7B958A.edm" localSheetId="3" hidden="1">#REF!</definedName>
    <definedName name="_bdm.F1BFA451184B4AD39FBF50F140A84414.edm" localSheetId="4" hidden="1">#REF!</definedName>
    <definedName name="_bdm.F1BFA451184B4AD39FBF50F140A84414.edm" localSheetId="17" hidden="1">#REF!</definedName>
    <definedName name="_bdm.F1BFA451184B4AD39FBF50F140A84414.edm" localSheetId="18" hidden="1">#REF!</definedName>
    <definedName name="_bdm.F1BFA451184B4AD39FBF50F140A84414.edm" localSheetId="16" hidden="1">#REF!</definedName>
    <definedName name="_bdm.F1BFA451184B4AD39FBF50F140A84414.edm" localSheetId="1" hidden="1">#REF!</definedName>
    <definedName name="_bdm.F1BFA451184B4AD39FBF50F140A84414.edm" localSheetId="3" hidden="1">#REF!</definedName>
    <definedName name="_bdm.F1D91B9CEE5541C3B8D0E2EA2F96EC50.edm" localSheetId="4" hidden="1">#REF!</definedName>
    <definedName name="_bdm.F1D91B9CEE5541C3B8D0E2EA2F96EC50.edm" localSheetId="17" hidden="1">#REF!</definedName>
    <definedName name="_bdm.F1D91B9CEE5541C3B8D0E2EA2F96EC50.edm" localSheetId="18" hidden="1">#REF!</definedName>
    <definedName name="_bdm.F1D91B9CEE5541C3B8D0E2EA2F96EC50.edm" localSheetId="16" hidden="1">#REF!</definedName>
    <definedName name="_bdm.F1D91B9CEE5541C3B8D0E2EA2F96EC50.edm" localSheetId="1" hidden="1">#REF!</definedName>
    <definedName name="_bdm.F1D91B9CEE5541C3B8D0E2EA2F96EC50.edm" localSheetId="3" hidden="1">#REF!</definedName>
    <definedName name="_bdm.F1DABFC26A7E416A82D0FA0BB44706FD.edm" localSheetId="4" hidden="1">#REF!</definedName>
    <definedName name="_bdm.F1DABFC26A7E416A82D0FA0BB44706FD.edm" localSheetId="17" hidden="1">#REF!</definedName>
    <definedName name="_bdm.F1DABFC26A7E416A82D0FA0BB44706FD.edm" localSheetId="18" hidden="1">#REF!</definedName>
    <definedName name="_bdm.F1DABFC26A7E416A82D0FA0BB44706FD.edm" localSheetId="16" hidden="1">#REF!</definedName>
    <definedName name="_bdm.F1DABFC26A7E416A82D0FA0BB44706FD.edm" localSheetId="1" hidden="1">#REF!</definedName>
    <definedName name="_bdm.F1DABFC26A7E416A82D0FA0BB44706FD.edm" localSheetId="3" hidden="1">#REF!</definedName>
    <definedName name="_bdm.F1DE884B0AA843919209BF1CCE3C02D5.edm" localSheetId="4" hidden="1">#REF!</definedName>
    <definedName name="_bdm.F1DE884B0AA843919209BF1CCE3C02D5.edm" localSheetId="17" hidden="1">#REF!</definedName>
    <definedName name="_bdm.F1DE884B0AA843919209BF1CCE3C02D5.edm" localSheetId="18" hidden="1">#REF!</definedName>
    <definedName name="_bdm.F1DE884B0AA843919209BF1CCE3C02D5.edm" localSheetId="16" hidden="1">#REF!</definedName>
    <definedName name="_bdm.F1DE884B0AA843919209BF1CCE3C02D5.edm" localSheetId="1" hidden="1">#REF!</definedName>
    <definedName name="_bdm.F1DE884B0AA843919209BF1CCE3C02D5.edm" localSheetId="3" hidden="1">#REF!</definedName>
    <definedName name="_bdm.F1E4982438C848B19BC9B1DB936C4816.edm" localSheetId="4" hidden="1">#REF!</definedName>
    <definedName name="_bdm.F1E4982438C848B19BC9B1DB936C4816.edm" localSheetId="17" hidden="1">#REF!</definedName>
    <definedName name="_bdm.F1E4982438C848B19BC9B1DB936C4816.edm" localSheetId="18" hidden="1">#REF!</definedName>
    <definedName name="_bdm.F1E4982438C848B19BC9B1DB936C4816.edm" localSheetId="16" hidden="1">#REF!</definedName>
    <definedName name="_bdm.F1E4982438C848B19BC9B1DB936C4816.edm" localSheetId="1" hidden="1">#REF!</definedName>
    <definedName name="_bdm.F1E4982438C848B19BC9B1DB936C4816.edm" localSheetId="3" hidden="1">#REF!</definedName>
    <definedName name="_bdm.F218EDE106D44F27AF7FF04D714E0CD0.edm" localSheetId="4" hidden="1">#REF!</definedName>
    <definedName name="_bdm.F218EDE106D44F27AF7FF04D714E0CD0.edm" localSheetId="17" hidden="1">#REF!</definedName>
    <definedName name="_bdm.F218EDE106D44F27AF7FF04D714E0CD0.edm" localSheetId="18" hidden="1">#REF!</definedName>
    <definedName name="_bdm.F218EDE106D44F27AF7FF04D714E0CD0.edm" localSheetId="16" hidden="1">#REF!</definedName>
    <definedName name="_bdm.F218EDE106D44F27AF7FF04D714E0CD0.edm" localSheetId="1" hidden="1">#REF!</definedName>
    <definedName name="_bdm.F218EDE106D44F27AF7FF04D714E0CD0.edm" localSheetId="3" hidden="1">#REF!</definedName>
    <definedName name="_bdm.F29D120F910B4837945CF22BFEEFCC56.edm" localSheetId="4" hidden="1">#REF!</definedName>
    <definedName name="_bdm.F29D120F910B4837945CF22BFEEFCC56.edm" localSheetId="17" hidden="1">#REF!</definedName>
    <definedName name="_bdm.F29D120F910B4837945CF22BFEEFCC56.edm" localSheetId="18" hidden="1">#REF!</definedName>
    <definedName name="_bdm.F29D120F910B4837945CF22BFEEFCC56.edm" localSheetId="16" hidden="1">#REF!</definedName>
    <definedName name="_bdm.F29D120F910B4837945CF22BFEEFCC56.edm" localSheetId="1" hidden="1">#REF!</definedName>
    <definedName name="_bdm.F29D120F910B4837945CF22BFEEFCC56.edm" localSheetId="3" hidden="1">#REF!</definedName>
    <definedName name="_bdm.F2CCF4ECDE5D4F9291913B0D67CC9303.edm" localSheetId="4" hidden="1">#REF!</definedName>
    <definedName name="_bdm.F2CCF4ECDE5D4F9291913B0D67CC9303.edm" localSheetId="17" hidden="1">#REF!</definedName>
    <definedName name="_bdm.F2CCF4ECDE5D4F9291913B0D67CC9303.edm" localSheetId="18" hidden="1">#REF!</definedName>
    <definedName name="_bdm.F2CCF4ECDE5D4F9291913B0D67CC9303.edm" localSheetId="16" hidden="1">#REF!</definedName>
    <definedName name="_bdm.F2CCF4ECDE5D4F9291913B0D67CC9303.edm" localSheetId="1" hidden="1">#REF!</definedName>
    <definedName name="_bdm.F2CCF4ECDE5D4F9291913B0D67CC9303.edm" localSheetId="3" hidden="1">#REF!</definedName>
    <definedName name="_bdm.F2E5B7E4F15E44DE99A3DB0F2930B4E3.edm" localSheetId="4" hidden="1">#REF!</definedName>
    <definedName name="_bdm.F2E5B7E4F15E44DE99A3DB0F2930B4E3.edm" localSheetId="17" hidden="1">#REF!</definedName>
    <definedName name="_bdm.F2E5B7E4F15E44DE99A3DB0F2930B4E3.edm" localSheetId="18" hidden="1">#REF!</definedName>
    <definedName name="_bdm.F2E5B7E4F15E44DE99A3DB0F2930B4E3.edm" localSheetId="16" hidden="1">#REF!</definedName>
    <definedName name="_bdm.F2E5B7E4F15E44DE99A3DB0F2930B4E3.edm" localSheetId="1" hidden="1">#REF!</definedName>
    <definedName name="_bdm.F2E5B7E4F15E44DE99A3DB0F2930B4E3.edm" localSheetId="3" hidden="1">#REF!</definedName>
    <definedName name="_bdm.F3111C4426854000BF345517984D2A2E.edm" localSheetId="4" hidden="1">#REF!</definedName>
    <definedName name="_bdm.F3111C4426854000BF345517984D2A2E.edm" localSheetId="17" hidden="1">#REF!</definedName>
    <definedName name="_bdm.F3111C4426854000BF345517984D2A2E.edm" localSheetId="18" hidden="1">#REF!</definedName>
    <definedName name="_bdm.F3111C4426854000BF345517984D2A2E.edm" localSheetId="16" hidden="1">#REF!</definedName>
    <definedName name="_bdm.F3111C4426854000BF345517984D2A2E.edm" localSheetId="1" hidden="1">#REF!</definedName>
    <definedName name="_bdm.F3111C4426854000BF345517984D2A2E.edm" localSheetId="3" hidden="1">#REF!</definedName>
    <definedName name="_bdm.F3818217C6C5431CBAC9DE0C14CE9830.edm" localSheetId="4" hidden="1">#REF!</definedName>
    <definedName name="_bdm.F3818217C6C5431CBAC9DE0C14CE9830.edm" localSheetId="17" hidden="1">#REF!</definedName>
    <definedName name="_bdm.F3818217C6C5431CBAC9DE0C14CE9830.edm" localSheetId="18" hidden="1">#REF!</definedName>
    <definedName name="_bdm.F3818217C6C5431CBAC9DE0C14CE9830.edm" localSheetId="16" hidden="1">#REF!</definedName>
    <definedName name="_bdm.F3818217C6C5431CBAC9DE0C14CE9830.edm" localSheetId="1" hidden="1">#REF!</definedName>
    <definedName name="_bdm.F3818217C6C5431CBAC9DE0C14CE9830.edm" localSheetId="3" hidden="1">#REF!</definedName>
    <definedName name="_bdm.F3D542B9F0D34D559BB14F4FFCE4DBA2.edm" localSheetId="4" hidden="1">#REF!</definedName>
    <definedName name="_bdm.F3D542B9F0D34D559BB14F4FFCE4DBA2.edm" localSheetId="17" hidden="1">#REF!</definedName>
    <definedName name="_bdm.F3D542B9F0D34D559BB14F4FFCE4DBA2.edm" localSheetId="18" hidden="1">#REF!</definedName>
    <definedName name="_bdm.F3D542B9F0D34D559BB14F4FFCE4DBA2.edm" localSheetId="16" hidden="1">#REF!</definedName>
    <definedName name="_bdm.F3D542B9F0D34D559BB14F4FFCE4DBA2.edm" localSheetId="1" hidden="1">#REF!</definedName>
    <definedName name="_bdm.F3D542B9F0D34D559BB14F4FFCE4DBA2.edm" localSheetId="3" hidden="1">#REF!</definedName>
    <definedName name="_bdm.F43790EE9C7F456C84C6716A2E8611C8.edm" localSheetId="4" hidden="1">#REF!</definedName>
    <definedName name="_bdm.F43790EE9C7F456C84C6716A2E8611C8.edm" localSheetId="17" hidden="1">#REF!</definedName>
    <definedName name="_bdm.F43790EE9C7F456C84C6716A2E8611C8.edm" localSheetId="18" hidden="1">#REF!</definedName>
    <definedName name="_bdm.F43790EE9C7F456C84C6716A2E8611C8.edm" localSheetId="16" hidden="1">#REF!</definedName>
    <definedName name="_bdm.F43790EE9C7F456C84C6716A2E8611C8.edm" localSheetId="1" hidden="1">#REF!</definedName>
    <definedName name="_bdm.F43790EE9C7F456C84C6716A2E8611C8.edm" localSheetId="3" hidden="1">#REF!</definedName>
    <definedName name="_bdm.F471E98DC1A54EA28DEF3C0C85A97ECC.edm" localSheetId="4" hidden="1">#REF!</definedName>
    <definedName name="_bdm.F471E98DC1A54EA28DEF3C0C85A97ECC.edm" localSheetId="17" hidden="1">#REF!</definedName>
    <definedName name="_bdm.F471E98DC1A54EA28DEF3C0C85A97ECC.edm" localSheetId="18" hidden="1">#REF!</definedName>
    <definedName name="_bdm.F471E98DC1A54EA28DEF3C0C85A97ECC.edm" localSheetId="16" hidden="1">#REF!</definedName>
    <definedName name="_bdm.F471E98DC1A54EA28DEF3C0C85A97ECC.edm" localSheetId="1" hidden="1">#REF!</definedName>
    <definedName name="_bdm.F471E98DC1A54EA28DEF3C0C85A97ECC.edm" localSheetId="3" hidden="1">#REF!</definedName>
    <definedName name="_bdm.F49BB5FCA9AE47E2B3F95EE2D7E859EF.edm" localSheetId="4" hidden="1">#REF!</definedName>
    <definedName name="_bdm.F49BB5FCA9AE47E2B3F95EE2D7E859EF.edm" localSheetId="17" hidden="1">#REF!</definedName>
    <definedName name="_bdm.F49BB5FCA9AE47E2B3F95EE2D7E859EF.edm" localSheetId="18" hidden="1">#REF!</definedName>
    <definedName name="_bdm.F49BB5FCA9AE47E2B3F95EE2D7E859EF.edm" localSheetId="16" hidden="1">#REF!</definedName>
    <definedName name="_bdm.F49BB5FCA9AE47E2B3F95EE2D7E859EF.edm" localSheetId="1" hidden="1">#REF!</definedName>
    <definedName name="_bdm.F49BB5FCA9AE47E2B3F95EE2D7E859EF.edm" localSheetId="3" hidden="1">#REF!</definedName>
    <definedName name="_bdm.F4E1811C27BD421AAF8057D08C487E4F.edm" localSheetId="4" hidden="1">#REF!</definedName>
    <definedName name="_bdm.F4E1811C27BD421AAF8057D08C487E4F.edm" localSheetId="17" hidden="1">#REF!</definedName>
    <definedName name="_bdm.F4E1811C27BD421AAF8057D08C487E4F.edm" localSheetId="18" hidden="1">#REF!</definedName>
    <definedName name="_bdm.F4E1811C27BD421AAF8057D08C487E4F.edm" localSheetId="16" hidden="1">#REF!</definedName>
    <definedName name="_bdm.F4E1811C27BD421AAF8057D08C487E4F.edm" localSheetId="1" hidden="1">#REF!</definedName>
    <definedName name="_bdm.F4E1811C27BD421AAF8057D08C487E4F.edm" localSheetId="3" hidden="1">#REF!</definedName>
    <definedName name="_bdm.F4E87138480244128F825EE4F00E9801.edm" localSheetId="4" hidden="1">#REF!</definedName>
    <definedName name="_bdm.F4E87138480244128F825EE4F00E9801.edm" localSheetId="17" hidden="1">#REF!</definedName>
    <definedName name="_bdm.F4E87138480244128F825EE4F00E9801.edm" localSheetId="18" hidden="1">#REF!</definedName>
    <definedName name="_bdm.F4E87138480244128F825EE4F00E9801.edm" localSheetId="16" hidden="1">#REF!</definedName>
    <definedName name="_bdm.F4E87138480244128F825EE4F00E9801.edm" localSheetId="1" hidden="1">#REF!</definedName>
    <definedName name="_bdm.F4E87138480244128F825EE4F00E9801.edm" localSheetId="3" hidden="1">#REF!</definedName>
    <definedName name="_bdm.F50E94D6949E4AB5BD76D0B6837A5800.edm" localSheetId="4" hidden="1">#REF!</definedName>
    <definedName name="_bdm.F50E94D6949E4AB5BD76D0B6837A5800.edm" localSheetId="17" hidden="1">#REF!</definedName>
    <definedName name="_bdm.F50E94D6949E4AB5BD76D0B6837A5800.edm" localSheetId="18" hidden="1">#REF!</definedName>
    <definedName name="_bdm.F50E94D6949E4AB5BD76D0B6837A5800.edm" localSheetId="16" hidden="1">#REF!</definedName>
    <definedName name="_bdm.F50E94D6949E4AB5BD76D0B6837A5800.edm" localSheetId="1" hidden="1">#REF!</definedName>
    <definedName name="_bdm.F50E94D6949E4AB5BD76D0B6837A5800.edm" localSheetId="3" hidden="1">#REF!</definedName>
    <definedName name="_bdm.F54A65F4642E4AF19ECADCD4D48984F7.edm" localSheetId="4" hidden="1">#REF!</definedName>
    <definedName name="_bdm.F54A65F4642E4AF19ECADCD4D48984F7.edm" localSheetId="17" hidden="1">#REF!</definedName>
    <definedName name="_bdm.F54A65F4642E4AF19ECADCD4D48984F7.edm" localSheetId="18" hidden="1">#REF!</definedName>
    <definedName name="_bdm.F54A65F4642E4AF19ECADCD4D48984F7.edm" localSheetId="16" hidden="1">#REF!</definedName>
    <definedName name="_bdm.F54A65F4642E4AF19ECADCD4D48984F7.edm" localSheetId="1" hidden="1">#REF!</definedName>
    <definedName name="_bdm.F54A65F4642E4AF19ECADCD4D48984F7.edm" localSheetId="3" hidden="1">#REF!</definedName>
    <definedName name="_bdm.F55F740F440C42C3B21216ABB09004C0.edm" localSheetId="4" hidden="1">#REF!</definedName>
    <definedName name="_bdm.F55F740F440C42C3B21216ABB09004C0.edm" localSheetId="17" hidden="1">#REF!</definedName>
    <definedName name="_bdm.F55F740F440C42C3B21216ABB09004C0.edm" localSheetId="18" hidden="1">#REF!</definedName>
    <definedName name="_bdm.F55F740F440C42C3B21216ABB09004C0.edm" localSheetId="16" hidden="1">#REF!</definedName>
    <definedName name="_bdm.F55F740F440C42C3B21216ABB09004C0.edm" localSheetId="1" hidden="1">#REF!</definedName>
    <definedName name="_bdm.F55F740F440C42C3B21216ABB09004C0.edm" localSheetId="3" hidden="1">#REF!</definedName>
    <definedName name="_bdm.F605958846454D9B9F178AD28AB5E93B.edm" localSheetId="4" hidden="1">#REF!</definedName>
    <definedName name="_bdm.F605958846454D9B9F178AD28AB5E93B.edm" localSheetId="17" hidden="1">#REF!</definedName>
    <definedName name="_bdm.F605958846454D9B9F178AD28AB5E93B.edm" localSheetId="18" hidden="1">#REF!</definedName>
    <definedName name="_bdm.F605958846454D9B9F178AD28AB5E93B.edm" localSheetId="16" hidden="1">#REF!</definedName>
    <definedName name="_bdm.F605958846454D9B9F178AD28AB5E93B.edm" localSheetId="1" hidden="1">#REF!</definedName>
    <definedName name="_bdm.F605958846454D9B9F178AD28AB5E93B.edm" localSheetId="3" hidden="1">#REF!</definedName>
    <definedName name="_bdm.F66DC545562D425499360A614C233058.edm" localSheetId="4" hidden="1">#REF!</definedName>
    <definedName name="_bdm.F66DC545562D425499360A614C233058.edm" localSheetId="17" hidden="1">#REF!</definedName>
    <definedName name="_bdm.F66DC545562D425499360A614C233058.edm" localSheetId="18" hidden="1">#REF!</definedName>
    <definedName name="_bdm.F66DC545562D425499360A614C233058.edm" localSheetId="16" hidden="1">#REF!</definedName>
    <definedName name="_bdm.F66DC545562D425499360A614C233058.edm" localSheetId="1" hidden="1">#REF!</definedName>
    <definedName name="_bdm.F66DC545562D425499360A614C233058.edm" localSheetId="3" hidden="1">#REF!</definedName>
    <definedName name="_bdm.F70AB623966C4B44B33A234C3D77E2B0.edm" localSheetId="4" hidden="1">#REF!</definedName>
    <definedName name="_bdm.F70AB623966C4B44B33A234C3D77E2B0.edm" localSheetId="17" hidden="1">#REF!</definedName>
    <definedName name="_bdm.F70AB623966C4B44B33A234C3D77E2B0.edm" localSheetId="18" hidden="1">#REF!</definedName>
    <definedName name="_bdm.F70AB623966C4B44B33A234C3D77E2B0.edm" localSheetId="16" hidden="1">#REF!</definedName>
    <definedName name="_bdm.F70AB623966C4B44B33A234C3D77E2B0.edm" localSheetId="1" hidden="1">#REF!</definedName>
    <definedName name="_bdm.F70AB623966C4B44B33A234C3D77E2B0.edm" localSheetId="3" hidden="1">#REF!</definedName>
    <definedName name="_bdm.F7F5A99131B941A8A5B9775810A27285.edm" localSheetId="4" hidden="1">#REF!</definedName>
    <definedName name="_bdm.F7F5A99131B941A8A5B9775810A27285.edm" localSheetId="17" hidden="1">#REF!</definedName>
    <definedName name="_bdm.F7F5A99131B941A8A5B9775810A27285.edm" localSheetId="18" hidden="1">#REF!</definedName>
    <definedName name="_bdm.F7F5A99131B941A8A5B9775810A27285.edm" localSheetId="16" hidden="1">#REF!</definedName>
    <definedName name="_bdm.F7F5A99131B941A8A5B9775810A27285.edm" localSheetId="1" hidden="1">#REF!</definedName>
    <definedName name="_bdm.F7F5A99131B941A8A5B9775810A27285.edm" localSheetId="3" hidden="1">#REF!</definedName>
    <definedName name="_bdm.F803D81FDC474D4A8B1E0F26C2B8D0D3.edm" localSheetId="4" hidden="1">#REF!</definedName>
    <definedName name="_bdm.F803D81FDC474D4A8B1E0F26C2B8D0D3.edm" localSheetId="17" hidden="1">#REF!</definedName>
    <definedName name="_bdm.F803D81FDC474D4A8B1E0F26C2B8D0D3.edm" localSheetId="18" hidden="1">#REF!</definedName>
    <definedName name="_bdm.F803D81FDC474D4A8B1E0F26C2B8D0D3.edm" localSheetId="16" hidden="1">#REF!</definedName>
    <definedName name="_bdm.F803D81FDC474D4A8B1E0F26C2B8D0D3.edm" localSheetId="1" hidden="1">#REF!</definedName>
    <definedName name="_bdm.F803D81FDC474D4A8B1E0F26C2B8D0D3.edm" localSheetId="3" hidden="1">#REF!</definedName>
    <definedName name="_bdm.F80C913C7C27493BA186AF43E41DA24A.edm" localSheetId="4" hidden="1">#REF!</definedName>
    <definedName name="_bdm.F80C913C7C27493BA186AF43E41DA24A.edm" localSheetId="17" hidden="1">#REF!</definedName>
    <definedName name="_bdm.F80C913C7C27493BA186AF43E41DA24A.edm" localSheetId="18" hidden="1">#REF!</definedName>
    <definedName name="_bdm.F80C913C7C27493BA186AF43E41DA24A.edm" localSheetId="16" hidden="1">#REF!</definedName>
    <definedName name="_bdm.F80C913C7C27493BA186AF43E41DA24A.edm" localSheetId="1" hidden="1">#REF!</definedName>
    <definedName name="_bdm.F80C913C7C27493BA186AF43E41DA24A.edm" localSheetId="3" hidden="1">#REF!</definedName>
    <definedName name="_bdm.F8143200A125473A85DF8409991B0D15.edm" localSheetId="4" hidden="1">#REF!</definedName>
    <definedName name="_bdm.F8143200A125473A85DF8409991B0D15.edm" localSheetId="17" hidden="1">#REF!</definedName>
    <definedName name="_bdm.F8143200A125473A85DF8409991B0D15.edm" localSheetId="18" hidden="1">#REF!</definedName>
    <definedName name="_bdm.F8143200A125473A85DF8409991B0D15.edm" localSheetId="16" hidden="1">#REF!</definedName>
    <definedName name="_bdm.F8143200A125473A85DF8409991B0D15.edm" localSheetId="1" hidden="1">#REF!</definedName>
    <definedName name="_bdm.F8143200A125473A85DF8409991B0D15.edm" localSheetId="3" hidden="1">#REF!</definedName>
    <definedName name="_bdm.F8300B226DEC4A01A4F291EA44953716.edm" localSheetId="4" hidden="1">#REF!</definedName>
    <definedName name="_bdm.F8300B226DEC4A01A4F291EA44953716.edm" localSheetId="17" hidden="1">#REF!</definedName>
    <definedName name="_bdm.F8300B226DEC4A01A4F291EA44953716.edm" localSheetId="18" hidden="1">#REF!</definedName>
    <definedName name="_bdm.F8300B226DEC4A01A4F291EA44953716.edm" localSheetId="16" hidden="1">#REF!</definedName>
    <definedName name="_bdm.F8300B226DEC4A01A4F291EA44953716.edm" localSheetId="1" hidden="1">#REF!</definedName>
    <definedName name="_bdm.F8300B226DEC4A01A4F291EA44953716.edm" localSheetId="3" hidden="1">#REF!</definedName>
    <definedName name="_bdm.F85C2D5A4DCF4CBBA08FE1F3CB37ED09.edm" localSheetId="4" hidden="1">#REF!</definedName>
    <definedName name="_bdm.F85C2D5A4DCF4CBBA08FE1F3CB37ED09.edm" localSheetId="17" hidden="1">#REF!</definedName>
    <definedName name="_bdm.F85C2D5A4DCF4CBBA08FE1F3CB37ED09.edm" localSheetId="18" hidden="1">#REF!</definedName>
    <definedName name="_bdm.F85C2D5A4DCF4CBBA08FE1F3CB37ED09.edm" localSheetId="16" hidden="1">#REF!</definedName>
    <definedName name="_bdm.F85C2D5A4DCF4CBBA08FE1F3CB37ED09.edm" localSheetId="1" hidden="1">#REF!</definedName>
    <definedName name="_bdm.F85C2D5A4DCF4CBBA08FE1F3CB37ED09.edm" localSheetId="3" hidden="1">#REF!</definedName>
    <definedName name="_bdm.F8C15A09C6F340B6BEBE944B814C2378.edm" localSheetId="4" hidden="1">#REF!</definedName>
    <definedName name="_bdm.F8C15A09C6F340B6BEBE944B814C2378.edm" localSheetId="17" hidden="1">#REF!</definedName>
    <definedName name="_bdm.F8C15A09C6F340B6BEBE944B814C2378.edm" localSheetId="18" hidden="1">#REF!</definedName>
    <definedName name="_bdm.F8C15A09C6F340B6BEBE944B814C2378.edm" localSheetId="16" hidden="1">#REF!</definedName>
    <definedName name="_bdm.F8C15A09C6F340B6BEBE944B814C2378.edm" localSheetId="1" hidden="1">#REF!</definedName>
    <definedName name="_bdm.F8C15A09C6F340B6BEBE944B814C2378.edm" localSheetId="3" hidden="1">#REF!</definedName>
    <definedName name="_bdm.F8F185DD25234A9F8F8F4340D46AD348.edm" localSheetId="4" hidden="1">#REF!</definedName>
    <definedName name="_bdm.F8F185DD25234A9F8F8F4340D46AD348.edm" localSheetId="17" hidden="1">#REF!</definedName>
    <definedName name="_bdm.F8F185DD25234A9F8F8F4340D46AD348.edm" localSheetId="18" hidden="1">#REF!</definedName>
    <definedName name="_bdm.F8F185DD25234A9F8F8F4340D46AD348.edm" localSheetId="16" hidden="1">#REF!</definedName>
    <definedName name="_bdm.F8F185DD25234A9F8F8F4340D46AD348.edm" localSheetId="1" hidden="1">#REF!</definedName>
    <definedName name="_bdm.F8F185DD25234A9F8F8F4340D46AD348.edm" localSheetId="3" hidden="1">#REF!</definedName>
    <definedName name="_bdm.F908E38E063547E4AEAC90AC9B90C1FC.edm" localSheetId="4" hidden="1">#REF!</definedName>
    <definedName name="_bdm.F908E38E063547E4AEAC90AC9B90C1FC.edm" localSheetId="17" hidden="1">#REF!</definedName>
    <definedName name="_bdm.F908E38E063547E4AEAC90AC9B90C1FC.edm" localSheetId="18" hidden="1">#REF!</definedName>
    <definedName name="_bdm.F908E38E063547E4AEAC90AC9B90C1FC.edm" localSheetId="16" hidden="1">#REF!</definedName>
    <definedName name="_bdm.F908E38E063547E4AEAC90AC9B90C1FC.edm" localSheetId="1" hidden="1">#REF!</definedName>
    <definedName name="_bdm.F908E38E063547E4AEAC90AC9B90C1FC.edm" localSheetId="3" hidden="1">#REF!</definedName>
    <definedName name="_bdm.F92899043E3A4F8DAF0324B0BD787D6F.edm" localSheetId="4" hidden="1">#REF!</definedName>
    <definedName name="_bdm.F92899043E3A4F8DAF0324B0BD787D6F.edm" localSheetId="17" hidden="1">#REF!</definedName>
    <definedName name="_bdm.F92899043E3A4F8DAF0324B0BD787D6F.edm" localSheetId="18" hidden="1">#REF!</definedName>
    <definedName name="_bdm.F92899043E3A4F8DAF0324B0BD787D6F.edm" localSheetId="16" hidden="1">#REF!</definedName>
    <definedName name="_bdm.F92899043E3A4F8DAF0324B0BD787D6F.edm" localSheetId="1" hidden="1">#REF!</definedName>
    <definedName name="_bdm.F92899043E3A4F8DAF0324B0BD787D6F.edm" localSheetId="3" hidden="1">#REF!</definedName>
    <definedName name="_bdm.F98165E561684EF5A31E1FEF7DC44BA1.edm" localSheetId="4" hidden="1">#REF!</definedName>
    <definedName name="_bdm.F98165E561684EF5A31E1FEF7DC44BA1.edm" localSheetId="17" hidden="1">#REF!</definedName>
    <definedName name="_bdm.F98165E561684EF5A31E1FEF7DC44BA1.edm" localSheetId="18" hidden="1">#REF!</definedName>
    <definedName name="_bdm.F98165E561684EF5A31E1FEF7DC44BA1.edm" localSheetId="16" hidden="1">#REF!</definedName>
    <definedName name="_bdm.F98165E561684EF5A31E1FEF7DC44BA1.edm" localSheetId="1" hidden="1">#REF!</definedName>
    <definedName name="_bdm.F98165E561684EF5A31E1FEF7DC44BA1.edm" localSheetId="3" hidden="1">#REF!</definedName>
    <definedName name="_bdm.F9DE8EF0071B49B1B025314BD484C201.edm" localSheetId="4" hidden="1">#REF!</definedName>
    <definedName name="_bdm.F9DE8EF0071B49B1B025314BD484C201.edm" localSheetId="17" hidden="1">#REF!</definedName>
    <definedName name="_bdm.F9DE8EF0071B49B1B025314BD484C201.edm" localSheetId="18" hidden="1">#REF!</definedName>
    <definedName name="_bdm.F9DE8EF0071B49B1B025314BD484C201.edm" localSheetId="16" hidden="1">#REF!</definedName>
    <definedName name="_bdm.F9DE8EF0071B49B1B025314BD484C201.edm" localSheetId="1" hidden="1">#REF!</definedName>
    <definedName name="_bdm.F9DE8EF0071B49B1B025314BD484C201.edm" localSheetId="3" hidden="1">#REF!</definedName>
    <definedName name="_bdm.FA5B23674DDA4F75B658E39C8A63C219.edm" localSheetId="4" hidden="1">#REF!</definedName>
    <definedName name="_bdm.FA5B23674DDA4F75B658E39C8A63C219.edm" localSheetId="17" hidden="1">#REF!</definedName>
    <definedName name="_bdm.FA5B23674DDA4F75B658E39C8A63C219.edm" localSheetId="18" hidden="1">#REF!</definedName>
    <definedName name="_bdm.FA5B23674DDA4F75B658E39C8A63C219.edm" localSheetId="16" hidden="1">#REF!</definedName>
    <definedName name="_bdm.FA5B23674DDA4F75B658E39C8A63C219.edm" localSheetId="1" hidden="1">#REF!</definedName>
    <definedName name="_bdm.FA5B23674DDA4F75B658E39C8A63C219.edm" localSheetId="3" hidden="1">#REF!</definedName>
    <definedName name="_bdm.FAB4014B045D44DF9D6151F602E57CC8.edm" localSheetId="4" hidden="1">#REF!</definedName>
    <definedName name="_bdm.FAB4014B045D44DF9D6151F602E57CC8.edm" localSheetId="17" hidden="1">#REF!</definedName>
    <definedName name="_bdm.FAB4014B045D44DF9D6151F602E57CC8.edm" localSheetId="18" hidden="1">#REF!</definedName>
    <definedName name="_bdm.FAB4014B045D44DF9D6151F602E57CC8.edm" localSheetId="16" hidden="1">#REF!</definedName>
    <definedName name="_bdm.FAB4014B045D44DF9D6151F602E57CC8.edm" localSheetId="1" hidden="1">#REF!</definedName>
    <definedName name="_bdm.FAB4014B045D44DF9D6151F602E57CC8.edm" localSheetId="3" hidden="1">#REF!</definedName>
    <definedName name="_bdm.FAD9ACC6D32F423DA48377D1C434AB19.edm" localSheetId="4" hidden="1">#REF!</definedName>
    <definedName name="_bdm.FAD9ACC6D32F423DA48377D1C434AB19.edm" localSheetId="17" hidden="1">#REF!</definedName>
    <definedName name="_bdm.FAD9ACC6D32F423DA48377D1C434AB19.edm" localSheetId="18" hidden="1">#REF!</definedName>
    <definedName name="_bdm.FAD9ACC6D32F423DA48377D1C434AB19.edm" localSheetId="16" hidden="1">#REF!</definedName>
    <definedName name="_bdm.FAD9ACC6D32F423DA48377D1C434AB19.edm" localSheetId="1" hidden="1">#REF!</definedName>
    <definedName name="_bdm.FAD9ACC6D32F423DA48377D1C434AB19.edm" localSheetId="3" hidden="1">#REF!</definedName>
    <definedName name="_bdm.FADC80FE37A04C69A961D0B0DC253F1D.edm" localSheetId="4" hidden="1">#REF!</definedName>
    <definedName name="_bdm.FADC80FE37A04C69A961D0B0DC253F1D.edm" localSheetId="17" hidden="1">#REF!</definedName>
    <definedName name="_bdm.FADC80FE37A04C69A961D0B0DC253F1D.edm" localSheetId="18" hidden="1">#REF!</definedName>
    <definedName name="_bdm.FADC80FE37A04C69A961D0B0DC253F1D.edm" localSheetId="16" hidden="1">#REF!</definedName>
    <definedName name="_bdm.FADC80FE37A04C69A961D0B0DC253F1D.edm" localSheetId="1" hidden="1">#REF!</definedName>
    <definedName name="_bdm.FADC80FE37A04C69A961D0B0DC253F1D.edm" localSheetId="3" hidden="1">#REF!</definedName>
    <definedName name="_bdm.FB2D7E559FEE47258FF611E06BD3AA75.edm" localSheetId="4" hidden="1">#REF!</definedName>
    <definedName name="_bdm.FB2D7E559FEE47258FF611E06BD3AA75.edm" localSheetId="17" hidden="1">#REF!</definedName>
    <definedName name="_bdm.FB2D7E559FEE47258FF611E06BD3AA75.edm" localSheetId="18" hidden="1">#REF!</definedName>
    <definedName name="_bdm.FB2D7E559FEE47258FF611E06BD3AA75.edm" localSheetId="16" hidden="1">#REF!</definedName>
    <definedName name="_bdm.FB2D7E559FEE47258FF611E06BD3AA75.edm" localSheetId="1" hidden="1">#REF!</definedName>
    <definedName name="_bdm.FB2D7E559FEE47258FF611E06BD3AA75.edm" localSheetId="3" hidden="1">#REF!</definedName>
    <definedName name="_bdm.FC1375827BE444D0AEDF4B70D5FC989F.edm" localSheetId="4" hidden="1">#REF!</definedName>
    <definedName name="_bdm.FC1375827BE444D0AEDF4B70D5FC989F.edm" localSheetId="17" hidden="1">#REF!</definedName>
    <definedName name="_bdm.FC1375827BE444D0AEDF4B70D5FC989F.edm" localSheetId="18" hidden="1">#REF!</definedName>
    <definedName name="_bdm.FC1375827BE444D0AEDF4B70D5FC989F.edm" localSheetId="16" hidden="1">#REF!</definedName>
    <definedName name="_bdm.FC1375827BE444D0AEDF4B70D5FC989F.edm" localSheetId="1" hidden="1">#REF!</definedName>
    <definedName name="_bdm.FC1375827BE444D0AEDF4B70D5FC989F.edm" localSheetId="3" hidden="1">#REF!</definedName>
    <definedName name="_bdm.FC6A39301DFD4A04919BF646B9F3C2F2.edm" localSheetId="4" hidden="1">#REF!</definedName>
    <definedName name="_bdm.FC6A39301DFD4A04919BF646B9F3C2F2.edm" localSheetId="17" hidden="1">#REF!</definedName>
    <definedName name="_bdm.FC6A39301DFD4A04919BF646B9F3C2F2.edm" localSheetId="18" hidden="1">#REF!</definedName>
    <definedName name="_bdm.FC6A39301DFD4A04919BF646B9F3C2F2.edm" localSheetId="16" hidden="1">#REF!</definedName>
    <definedName name="_bdm.FC6A39301DFD4A04919BF646B9F3C2F2.edm" localSheetId="1" hidden="1">#REF!</definedName>
    <definedName name="_bdm.FC6A39301DFD4A04919BF646B9F3C2F2.edm" localSheetId="3" hidden="1">#REF!</definedName>
    <definedName name="_bdm.FC72844D13534737A02F313540FF62C6.edm" localSheetId="4" hidden="1">#REF!</definedName>
    <definedName name="_bdm.FC72844D13534737A02F313540FF62C6.edm" localSheetId="17" hidden="1">#REF!</definedName>
    <definedName name="_bdm.FC72844D13534737A02F313540FF62C6.edm" localSheetId="18" hidden="1">#REF!</definedName>
    <definedName name="_bdm.FC72844D13534737A02F313540FF62C6.edm" localSheetId="16" hidden="1">#REF!</definedName>
    <definedName name="_bdm.FC72844D13534737A02F313540FF62C6.edm" localSheetId="1" hidden="1">#REF!</definedName>
    <definedName name="_bdm.FC72844D13534737A02F313540FF62C6.edm" localSheetId="3" hidden="1">#REF!</definedName>
    <definedName name="_bdm.FCD54EFEC39B483A9DD1F31AC53D683D.edm" localSheetId="4" hidden="1">#REF!</definedName>
    <definedName name="_bdm.FCD54EFEC39B483A9DD1F31AC53D683D.edm" localSheetId="17" hidden="1">#REF!</definedName>
    <definedName name="_bdm.FCD54EFEC39B483A9DD1F31AC53D683D.edm" localSheetId="18" hidden="1">#REF!</definedName>
    <definedName name="_bdm.FCD54EFEC39B483A9DD1F31AC53D683D.edm" localSheetId="16" hidden="1">#REF!</definedName>
    <definedName name="_bdm.FCD54EFEC39B483A9DD1F31AC53D683D.edm" localSheetId="1" hidden="1">#REF!</definedName>
    <definedName name="_bdm.FCD54EFEC39B483A9DD1F31AC53D683D.edm" localSheetId="3" hidden="1">#REF!</definedName>
    <definedName name="_bdm.FD55A0D2F6DD4CCE9291F50A00431901.edm" localSheetId="4" hidden="1">#REF!</definedName>
    <definedName name="_bdm.FD55A0D2F6DD4CCE9291F50A00431901.edm" localSheetId="17" hidden="1">#REF!</definedName>
    <definedName name="_bdm.FD55A0D2F6DD4CCE9291F50A00431901.edm" localSheetId="18" hidden="1">#REF!</definedName>
    <definedName name="_bdm.FD55A0D2F6DD4CCE9291F50A00431901.edm" localSheetId="16" hidden="1">#REF!</definedName>
    <definedName name="_bdm.FD55A0D2F6DD4CCE9291F50A00431901.edm" localSheetId="1" hidden="1">#REF!</definedName>
    <definedName name="_bdm.FD55A0D2F6DD4CCE9291F50A00431901.edm" localSheetId="3" hidden="1">#REF!</definedName>
    <definedName name="_bdm.FD67073EB22F44BBA24DAECAFD4E5777.edm" localSheetId="4" hidden="1">#REF!</definedName>
    <definedName name="_bdm.FD67073EB22F44BBA24DAECAFD4E5777.edm" localSheetId="17" hidden="1">#REF!</definedName>
    <definedName name="_bdm.FD67073EB22F44BBA24DAECAFD4E5777.edm" localSheetId="18" hidden="1">#REF!</definedName>
    <definedName name="_bdm.FD67073EB22F44BBA24DAECAFD4E5777.edm" localSheetId="16" hidden="1">#REF!</definedName>
    <definedName name="_bdm.FD67073EB22F44BBA24DAECAFD4E5777.edm" localSheetId="1" hidden="1">#REF!</definedName>
    <definedName name="_bdm.FD67073EB22F44BBA24DAECAFD4E5777.edm" localSheetId="3" hidden="1">#REF!</definedName>
    <definedName name="_bdm.FD8AC032B2944B538B0704E839244875.edm" localSheetId="4" hidden="1">#REF!</definedName>
    <definedName name="_bdm.FD8AC032B2944B538B0704E839244875.edm" localSheetId="17" hidden="1">#REF!</definedName>
    <definedName name="_bdm.FD8AC032B2944B538B0704E839244875.edm" localSheetId="18" hidden="1">#REF!</definedName>
    <definedName name="_bdm.FD8AC032B2944B538B0704E839244875.edm" localSheetId="16" hidden="1">#REF!</definedName>
    <definedName name="_bdm.FD8AC032B2944B538B0704E839244875.edm" localSheetId="1" hidden="1">#REF!</definedName>
    <definedName name="_bdm.FD8AC032B2944B538B0704E839244875.edm" localSheetId="3" hidden="1">#REF!</definedName>
    <definedName name="_bdm.FDBA418564F342D3B46B489B602B654F.edm" localSheetId="4" hidden="1">#REF!</definedName>
    <definedName name="_bdm.FDBA418564F342D3B46B489B602B654F.edm" localSheetId="17" hidden="1">#REF!</definedName>
    <definedName name="_bdm.FDBA418564F342D3B46B489B602B654F.edm" localSheetId="18" hidden="1">#REF!</definedName>
    <definedName name="_bdm.FDBA418564F342D3B46B489B602B654F.edm" localSheetId="16" hidden="1">#REF!</definedName>
    <definedName name="_bdm.FDBA418564F342D3B46B489B602B654F.edm" localSheetId="1" hidden="1">#REF!</definedName>
    <definedName name="_bdm.FDBA418564F342D3B46B489B602B654F.edm" localSheetId="3" hidden="1">#REF!</definedName>
    <definedName name="_bdm.FDC15A5AA6D24D0289BB41E47EF9A321.edm" localSheetId="4" hidden="1">#REF!</definedName>
    <definedName name="_bdm.FDC15A5AA6D24D0289BB41E47EF9A321.edm" localSheetId="17" hidden="1">#REF!</definedName>
    <definedName name="_bdm.FDC15A5AA6D24D0289BB41E47EF9A321.edm" localSheetId="18" hidden="1">#REF!</definedName>
    <definedName name="_bdm.FDC15A5AA6D24D0289BB41E47EF9A321.edm" localSheetId="16" hidden="1">#REF!</definedName>
    <definedName name="_bdm.FDC15A5AA6D24D0289BB41E47EF9A321.edm" localSheetId="1" hidden="1">#REF!</definedName>
    <definedName name="_bdm.FDC15A5AA6D24D0289BB41E47EF9A321.edm" localSheetId="3" hidden="1">#REF!</definedName>
    <definedName name="_bdm.FDEC38038B2F408899BD2243A847F060.edm" localSheetId="4" hidden="1">#REF!</definedName>
    <definedName name="_bdm.FDEC38038B2F408899BD2243A847F060.edm" localSheetId="17" hidden="1">#REF!</definedName>
    <definedName name="_bdm.FDEC38038B2F408899BD2243A847F060.edm" localSheetId="18" hidden="1">#REF!</definedName>
    <definedName name="_bdm.FDEC38038B2F408899BD2243A847F060.edm" localSheetId="16" hidden="1">#REF!</definedName>
    <definedName name="_bdm.FDEC38038B2F408899BD2243A847F060.edm" localSheetId="1" hidden="1">#REF!</definedName>
    <definedName name="_bdm.FDEC38038B2F408899BD2243A847F060.edm" localSheetId="3" hidden="1">#REF!</definedName>
    <definedName name="_bdm.FE006D754D9142EC8F65CA4BA28A409B.edm" localSheetId="4" hidden="1">#REF!</definedName>
    <definedName name="_bdm.FE006D754D9142EC8F65CA4BA28A409B.edm" localSheetId="17" hidden="1">#REF!</definedName>
    <definedName name="_bdm.FE006D754D9142EC8F65CA4BA28A409B.edm" localSheetId="16" hidden="1">#REF!</definedName>
    <definedName name="_bdm.FE006D754D9142EC8F65CA4BA28A409B.edm" localSheetId="1" hidden="1">#REF!</definedName>
    <definedName name="_bdm.FE006D754D9142EC8F65CA4BA28A409B.edm" localSheetId="3" hidden="1">#REF!</definedName>
    <definedName name="_bdm.FE7BB2EE940E4B179B5955BD21516495.edm" localSheetId="4" hidden="1">#REF!</definedName>
    <definedName name="_bdm.FE7BB2EE940E4B179B5955BD21516495.edm" localSheetId="17" hidden="1">#REF!</definedName>
    <definedName name="_bdm.FE7BB2EE940E4B179B5955BD21516495.edm" localSheetId="18" hidden="1">#REF!</definedName>
    <definedName name="_bdm.FE7BB2EE940E4B179B5955BD21516495.edm" localSheetId="16" hidden="1">#REF!</definedName>
    <definedName name="_bdm.FE7BB2EE940E4B179B5955BD21516495.edm" localSheetId="1" hidden="1">#REF!</definedName>
    <definedName name="_bdm.FE7BB2EE940E4B179B5955BD21516495.edm" localSheetId="3" hidden="1">#REF!</definedName>
    <definedName name="_bdm.FEF141636F914E3CB83CC44917CCB206.edm" localSheetId="4" hidden="1">#REF!</definedName>
    <definedName name="_bdm.FEF141636F914E3CB83CC44917CCB206.edm" localSheetId="17" hidden="1">#REF!</definedName>
    <definedName name="_bdm.FEF141636F914E3CB83CC44917CCB206.edm" localSheetId="18" hidden="1">#REF!</definedName>
    <definedName name="_bdm.FEF141636F914E3CB83CC44917CCB206.edm" localSheetId="16" hidden="1">#REF!</definedName>
    <definedName name="_bdm.FEF141636F914E3CB83CC44917CCB206.edm" localSheetId="1" hidden="1">#REF!</definedName>
    <definedName name="_bdm.FEF141636F914E3CB83CC44917CCB206.edm" localSheetId="3" hidden="1">#REF!</definedName>
    <definedName name="_bdm.FF16E5E29B034EB08BB7424841533743.edm" localSheetId="4" hidden="1">#REF!</definedName>
    <definedName name="_bdm.FF16E5E29B034EB08BB7424841533743.edm" localSheetId="17" hidden="1">#REF!</definedName>
    <definedName name="_bdm.FF16E5E29B034EB08BB7424841533743.edm" localSheetId="18" hidden="1">#REF!</definedName>
    <definedName name="_bdm.FF16E5E29B034EB08BB7424841533743.edm" localSheetId="16" hidden="1">#REF!</definedName>
    <definedName name="_bdm.FF16E5E29B034EB08BB7424841533743.edm" localSheetId="1" hidden="1">#REF!</definedName>
    <definedName name="_bdm.FF16E5E29B034EB08BB7424841533743.edm" localSheetId="3" hidden="1">#REF!</definedName>
    <definedName name="_bdm.FFC75D85933A4A29BEAF4CE1F77C1E19.edm" localSheetId="4" hidden="1">#REF!</definedName>
    <definedName name="_bdm.FFC75D85933A4A29BEAF4CE1F77C1E19.edm" localSheetId="17" hidden="1">#REF!</definedName>
    <definedName name="_bdm.FFC75D85933A4A29BEAF4CE1F77C1E19.edm" localSheetId="18" hidden="1">#REF!</definedName>
    <definedName name="_bdm.FFC75D85933A4A29BEAF4CE1F77C1E19.edm" localSheetId="16" hidden="1">#REF!</definedName>
    <definedName name="_bdm.FFC75D85933A4A29BEAF4CE1F77C1E19.edm" localSheetId="1" hidden="1">#REF!</definedName>
    <definedName name="_bdm.FFC75D85933A4A29BEAF4CE1F77C1E19.edm" localSheetId="3" hidden="1">#REF!</definedName>
    <definedName name="_Fill" localSheetId="4" hidden="1">#REF!</definedName>
    <definedName name="_Fill" localSheetId="17" hidden="1">#REF!</definedName>
    <definedName name="_Fill" localSheetId="18" hidden="1">#REF!</definedName>
    <definedName name="_Fill" localSheetId="16" hidden="1">#REF!</definedName>
    <definedName name="_Fill" localSheetId="1" hidden="1">#REF!</definedName>
    <definedName name="_Fill" localSheetId="3" hidden="1">#REF!</definedName>
    <definedName name="_fillp" localSheetId="4" hidden="1">#REF!</definedName>
    <definedName name="_fillp" localSheetId="17" hidden="1">#REF!</definedName>
    <definedName name="_fillp" localSheetId="18" hidden="1">#REF!</definedName>
    <definedName name="_fillp" localSheetId="16" hidden="1">#REF!</definedName>
    <definedName name="_fillp" localSheetId="1" hidden="1">#REF!</definedName>
    <definedName name="_fillp" localSheetId="3" hidden="1">#REF!</definedName>
    <definedName name="_FillPP" localSheetId="4" hidden="1">#REF!</definedName>
    <definedName name="_FillPP" localSheetId="17" hidden="1">#REF!</definedName>
    <definedName name="_FillPP" localSheetId="16" hidden="1">#REF!</definedName>
    <definedName name="_FillPP" localSheetId="1" hidden="1">#REF!</definedName>
    <definedName name="_FillPP" localSheetId="3" hidden="1">#REF!</definedName>
    <definedName name="_xlnm._FilterDatabase" localSheetId="12"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4" hidden="1">#REF!</definedName>
    <definedName name="_Key1" localSheetId="12" hidden="1">#REF!</definedName>
    <definedName name="_Key1" localSheetId="2" hidden="1">#REF!</definedName>
    <definedName name="_Key1" localSheetId="15" hidden="1">#REF!</definedName>
    <definedName name="_Key1" localSheetId="13" hidden="1">#REF!</definedName>
    <definedName name="_Key1" localSheetId="18" hidden="1">#REF!</definedName>
    <definedName name="_Key1" localSheetId="16" hidden="1">#REF!</definedName>
    <definedName name="_Key1" localSheetId="1" hidden="1">#REF!</definedName>
    <definedName name="_Key1" localSheetId="0" hidden="1">#REF!</definedName>
    <definedName name="_Key1" localSheetId="3" hidden="1">#REF!</definedName>
    <definedName name="_Order1" hidden="1">255</definedName>
    <definedName name="_Order2" hidden="1">255</definedName>
    <definedName name="_Screening3" localSheetId="4" hidden="1">#REF!</definedName>
    <definedName name="_Screening3" localSheetId="17" hidden="1">#REF!</definedName>
    <definedName name="_Screening3" localSheetId="18" hidden="1">#REF!</definedName>
    <definedName name="_Screening3" localSheetId="16" hidden="1">#REF!</definedName>
    <definedName name="_Screening3" localSheetId="1" hidden="1">#REF!</definedName>
    <definedName name="_Screening3" localSheetId="3" hidden="1">#REF!</definedName>
    <definedName name="_Sort" localSheetId="4" hidden="1">#REF!</definedName>
    <definedName name="_Sort" localSheetId="15" hidden="1">#REF!</definedName>
    <definedName name="_Sort" localSheetId="17" hidden="1">#REF!</definedName>
    <definedName name="_Sort" localSheetId="13" hidden="1">#REF!</definedName>
    <definedName name="_Sort" localSheetId="18" hidden="1">#REF!</definedName>
    <definedName name="_Sort" localSheetId="16" hidden="1">#REF!</definedName>
    <definedName name="_Sort" localSheetId="1" hidden="1">#REF!</definedName>
    <definedName name="_Sort" localSheetId="3" hidden="1">#REF!</definedName>
    <definedName name="_Table1_In1" localSheetId="4" hidden="1">#REF!</definedName>
    <definedName name="_Table1_In1" localSheetId="17" hidden="1">#REF!</definedName>
    <definedName name="_Table1_In1" localSheetId="16" hidden="1">#REF!</definedName>
    <definedName name="_Table1_In1" localSheetId="1" hidden="1">#REF!</definedName>
    <definedName name="_Table1_In1" localSheetId="3" hidden="1">#REF!</definedName>
    <definedName name="_Table1_Out" localSheetId="4" hidden="1">#REF!</definedName>
    <definedName name="_Table1_Out" localSheetId="17" hidden="1">#REF!</definedName>
    <definedName name="_Table1_Out" localSheetId="16" hidden="1">#REF!</definedName>
    <definedName name="_Table1_Out" localSheetId="1" hidden="1">#REF!</definedName>
    <definedName name="_Table1_Out" localSheetId="3" hidden="1">#REF!</definedName>
    <definedName name="_Table2_In1" localSheetId="4" hidden="1">#REF!</definedName>
    <definedName name="_Table2_In1" localSheetId="17" hidden="1">#REF!</definedName>
    <definedName name="_Table2_In1" localSheetId="18" hidden="1">#REF!</definedName>
    <definedName name="_Table2_In1" localSheetId="16" hidden="1">#REF!</definedName>
    <definedName name="_Table2_In1" localSheetId="1" hidden="1">#REF!</definedName>
    <definedName name="_Table2_In1" localSheetId="3" hidden="1">#REF!</definedName>
    <definedName name="_Table2_In2" localSheetId="4" hidden="1">#REF!</definedName>
    <definedName name="_Table2_In2" localSheetId="17" hidden="1">#REF!</definedName>
    <definedName name="_Table2_In2" localSheetId="18" hidden="1">#REF!</definedName>
    <definedName name="_Table2_In2" localSheetId="16" hidden="1">#REF!</definedName>
    <definedName name="_Table2_In2" localSheetId="1" hidden="1">#REF!</definedName>
    <definedName name="_Table2_In2" localSheetId="3" hidden="1">#REF!</definedName>
    <definedName name="_Table2_In3" localSheetId="4" hidden="1">#REF!</definedName>
    <definedName name="_Table2_In3" localSheetId="17" hidden="1">#REF!</definedName>
    <definedName name="_Table2_In3" localSheetId="18" hidden="1">#REF!</definedName>
    <definedName name="_Table2_In3" localSheetId="16" hidden="1">#REF!</definedName>
    <definedName name="_Table2_In3" localSheetId="1" hidden="1">#REF!</definedName>
    <definedName name="_Table2_In3" localSheetId="3" hidden="1">#REF!</definedName>
    <definedName name="_Table2_In4" localSheetId="4" hidden="1">#REF!</definedName>
    <definedName name="_Table2_In4" localSheetId="17" hidden="1">#REF!</definedName>
    <definedName name="_Table2_In4" localSheetId="16" hidden="1">#REF!</definedName>
    <definedName name="_Table2_In4" localSheetId="1" hidden="1">#REF!</definedName>
    <definedName name="_Table2_In4" localSheetId="3" hidden="1">#REF!</definedName>
    <definedName name="_Table2_Out" localSheetId="4" hidden="1">#REF!</definedName>
    <definedName name="_Table2_Out" localSheetId="17" hidden="1">#REF!</definedName>
    <definedName name="_Table2_Out" localSheetId="18" hidden="1">#REF!</definedName>
    <definedName name="_Table2_Out" localSheetId="16" hidden="1">#REF!</definedName>
    <definedName name="_Table2_Out" localSheetId="1" hidden="1">#REF!</definedName>
    <definedName name="_Table2_Out" localSheetId="3" hidden="1">#REF!</definedName>
    <definedName name="_Table3_In2" localSheetId="4" hidden="1">#REF!</definedName>
    <definedName name="_Table3_In2" localSheetId="17" hidden="1">#REF!</definedName>
    <definedName name="_Table3_In2" localSheetId="18" hidden="1">#REF!</definedName>
    <definedName name="_Table3_In2" localSheetId="16" hidden="1">#REF!</definedName>
    <definedName name="_Table3_In2" localSheetId="1" hidden="1">#REF!</definedName>
    <definedName name="_Table3_In2" localSheetId="3" hidden="1">#REF!</definedName>
    <definedName name="a" localSheetId="4" hidden="1">#REF!</definedName>
    <definedName name="a" localSheetId="15" hidden="1">#REF!</definedName>
    <definedName name="a" localSheetId="17" hidden="1">#REF!</definedName>
    <definedName name="a" localSheetId="13" hidden="1">#REF!</definedName>
    <definedName name="a" localSheetId="18" hidden="1">#REF!</definedName>
    <definedName name="a" localSheetId="16" hidden="1">#REF!</definedName>
    <definedName name="a" localSheetId="1" hidden="1">#REF!</definedName>
    <definedName name="a" localSheetId="3" hidden="1">#REF!</definedName>
    <definedName name="AA" localSheetId="4"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4" hidden="1">{#N/A,#N/A,TRUE,"Report"}</definedName>
    <definedName name="ab" localSheetId="12" hidden="1">{#N/A,#N/A,TRUE,"Report"}</definedName>
    <definedName name="ab" localSheetId="2" hidden="1">{#N/A,#N/A,TRUE,"Report"}</definedName>
    <definedName name="ab" localSheetId="17" hidden="1">{#N/A,#N/A,TRUE,"Report"}</definedName>
    <definedName name="ab" localSheetId="18" hidden="1">{#N/A,#N/A,TRUE,"Report"}</definedName>
    <definedName name="ab" localSheetId="16" hidden="1">{#N/A,#N/A,TRUE,"Report"}</definedName>
    <definedName name="ab" localSheetId="1" hidden="1">{#N/A,#N/A,TRUE,"Report"}</definedName>
    <definedName name="ab" localSheetId="0" hidden="1">{#N/A,#N/A,TRUE,"Report"}</definedName>
    <definedName name="ab" localSheetId="3" hidden="1">{#N/A,#N/A,TRUE,"Report"}</definedName>
    <definedName name="abc" localSheetId="4" hidden="1">{"histincome",#N/A,FALSE,"hyfins";"closing balance",#N/A,FALSE,"hyfins"}</definedName>
    <definedName name="abc" localSheetId="12"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6"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3" hidden="1">{"histincome",#N/A,FALSE,"hyfins";"closing balance",#N/A,FALSE,"hyfins"}</definedName>
    <definedName name="abcd" localSheetId="4"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4" hidden="1">{#N/A,#N/A,TRUE,"Report"}</definedName>
    <definedName name="ac" localSheetId="12" hidden="1">{#N/A,#N/A,TRUE,"Report"}</definedName>
    <definedName name="ac" localSheetId="2" hidden="1">{#N/A,#N/A,TRUE,"Report"}</definedName>
    <definedName name="ac" localSheetId="17" hidden="1">{#N/A,#N/A,TRUE,"Report"}</definedName>
    <definedName name="ac" localSheetId="18" hidden="1">{#N/A,#N/A,TRUE,"Report"}</definedName>
    <definedName name="ac" localSheetId="16" hidden="1">{#N/A,#N/A,TRUE,"Report"}</definedName>
    <definedName name="ac" localSheetId="1" hidden="1">{#N/A,#N/A,TRUE,"Report"}</definedName>
    <definedName name="ac" localSheetId="0"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4" hidden="1">#REF!</definedName>
    <definedName name="ACwvu.ADM._.GEN._.MGMNT._.DETAIL." localSheetId="17" hidden="1">#REF!</definedName>
    <definedName name="ACwvu.ADM._.GEN._.MGMNT._.DETAIL." localSheetId="18" hidden="1">#REF!</definedName>
    <definedName name="ACwvu.ADM._.GEN._.MGMNT._.DETAIL." localSheetId="16" hidden="1">#REF!</definedName>
    <definedName name="ACwvu.ADM._.GEN._.MGMNT._.DETAIL." localSheetId="1" hidden="1">#REF!</definedName>
    <definedName name="ACwvu.ADM._.GEN._.MGMNT._.DETAIL." localSheetId="3" hidden="1">#REF!</definedName>
    <definedName name="ACwvu.Analysis1H95." localSheetId="4" hidden="1">#REF!</definedName>
    <definedName name="ACwvu.Analysis1H95." localSheetId="17" hidden="1">#REF!</definedName>
    <definedName name="ACwvu.Analysis1H95." localSheetId="18" hidden="1">#REF!</definedName>
    <definedName name="ACwvu.Analysis1H95." localSheetId="16" hidden="1">#REF!</definedName>
    <definedName name="ACwvu.Analysis1H95." localSheetId="1" hidden="1">#REF!</definedName>
    <definedName name="ACwvu.Analysis1H95." localSheetId="3" hidden="1">#REF!</definedName>
    <definedName name="ACwvu.Analysis1Q95." localSheetId="4" hidden="1">#REF!</definedName>
    <definedName name="ACwvu.Analysis1Q95." localSheetId="17" hidden="1">#REF!</definedName>
    <definedName name="ACwvu.Analysis1Q95." localSheetId="18" hidden="1">#REF!</definedName>
    <definedName name="ACwvu.Analysis1Q95." localSheetId="16" hidden="1">#REF!</definedName>
    <definedName name="ACwvu.Analysis1Q95." localSheetId="1" hidden="1">#REF!</definedName>
    <definedName name="ACwvu.Analysis1Q95." localSheetId="3" hidden="1">#REF!</definedName>
    <definedName name="ACwvu.Analysis2Q95." localSheetId="4" hidden="1">#REF!</definedName>
    <definedName name="ACwvu.Analysis2Q95." localSheetId="17" hidden="1">#REF!</definedName>
    <definedName name="ACwvu.Analysis2Q95." localSheetId="16" hidden="1">#REF!</definedName>
    <definedName name="ACwvu.Analysis2Q95." localSheetId="1" hidden="1">#REF!</definedName>
    <definedName name="ACwvu.Analysis2Q95." localSheetId="3" hidden="1">#REF!</definedName>
    <definedName name="ACwvu.inputs._.raw._.data." localSheetId="4" hidden="1">#REF!</definedName>
    <definedName name="ACwvu.inputs._.raw._.data." localSheetId="17" hidden="1">#REF!</definedName>
    <definedName name="ACwvu.inputs._.raw._.data." localSheetId="16" hidden="1">#REF!</definedName>
    <definedName name="ACwvu.inputs._.raw._.data." localSheetId="1" hidden="1">#REF!</definedName>
    <definedName name="ACwvu.inputs._.raw._.data." localSheetId="3" hidden="1">#REF!</definedName>
    <definedName name="ACwvu.Margin._.Summary." localSheetId="4" hidden="1">#REF!</definedName>
    <definedName name="ACwvu.Margin._.Summary." localSheetId="17" hidden="1">#REF!</definedName>
    <definedName name="ACwvu.Margin._.Summary." localSheetId="16" hidden="1">#REF!</definedName>
    <definedName name="ACwvu.Margin._.Summary." localSheetId="1" hidden="1">#REF!</definedName>
    <definedName name="ACwvu.Margin._.Summary." localSheetId="3" hidden="1">#REF!</definedName>
    <definedName name="ACwvu.STORAGE._.RENTS." localSheetId="4" hidden="1">#REF!</definedName>
    <definedName name="ACwvu.STORAGE._.RENTS." localSheetId="17" hidden="1">#REF!</definedName>
    <definedName name="ACwvu.STORAGE._.RENTS." localSheetId="16" hidden="1">#REF!</definedName>
    <definedName name="ACwvu.STORAGE._.RENTS." localSheetId="1" hidden="1">#REF!</definedName>
    <definedName name="ACwvu.STORAGE._.RENTS." localSheetId="3" hidden="1">#REF!</definedName>
    <definedName name="ACwvu.summary1." localSheetId="4" hidden="1">#REF!</definedName>
    <definedName name="ACwvu.summary1." localSheetId="17" hidden="1">#REF!</definedName>
    <definedName name="ACwvu.summary1." localSheetId="16" hidden="1">#REF!</definedName>
    <definedName name="ACwvu.summary1." localSheetId="1" hidden="1">#REF!</definedName>
    <definedName name="ACwvu.summary1." localSheetId="3" hidden="1">#REF!</definedName>
    <definedName name="ACwvu.summary2." localSheetId="4" hidden="1">#REF!</definedName>
    <definedName name="ACwvu.summary2." localSheetId="17" hidden="1">#REF!</definedName>
    <definedName name="ACwvu.summary2." localSheetId="16" hidden="1">#REF!</definedName>
    <definedName name="ACwvu.summary2." localSheetId="1" hidden="1">#REF!</definedName>
    <definedName name="ACwvu.summary2." localSheetId="3" hidden="1">#REF!</definedName>
    <definedName name="ACwvu.summary3." localSheetId="4" hidden="1">#REF!</definedName>
    <definedName name="ACwvu.summary3." localSheetId="17" hidden="1">#REF!</definedName>
    <definedName name="ACwvu.summary3." localSheetId="16" hidden="1">#REF!</definedName>
    <definedName name="ACwvu.summary3." localSheetId="1" hidden="1">#REF!</definedName>
    <definedName name="ACwvu.summary3." localSheetId="3" hidden="1">#REF!</definedName>
    <definedName name="ad" localSheetId="4" hidden="1">{#N/A,#N/A,TRUE,"Report"}</definedName>
    <definedName name="ad" localSheetId="12" hidden="1">{#N/A,#N/A,TRUE,"Report"}</definedName>
    <definedName name="ad" localSheetId="2" hidden="1">{#N/A,#N/A,TRUE,"Report"}</definedName>
    <definedName name="ad" localSheetId="17" hidden="1">{#N/A,#N/A,TRUE,"Report"}</definedName>
    <definedName name="ad" localSheetId="18" hidden="1">{#N/A,#N/A,TRUE,"Report"}</definedName>
    <definedName name="ad" localSheetId="16" hidden="1">{#N/A,#N/A,TRUE,"Report"}</definedName>
    <definedName name="ad" localSheetId="1" hidden="1">{#N/A,#N/A,TRUE,"Report"}</definedName>
    <definedName name="ad" localSheetId="0" hidden="1">{#N/A,#N/A,TRUE,"Report"}</definedName>
    <definedName name="ad" localSheetId="3" hidden="1">{#N/A,#N/A,TRUE,"Report"}</definedName>
    <definedName name="ae" localSheetId="4" hidden="1">{#N/A,#N/A,TRUE,"Report"}</definedName>
    <definedName name="ae" localSheetId="12" hidden="1">{#N/A,#N/A,TRUE,"Report"}</definedName>
    <definedName name="ae" localSheetId="2" hidden="1">{#N/A,#N/A,TRUE,"Report"}</definedName>
    <definedName name="ae" localSheetId="17" hidden="1">{#N/A,#N/A,TRUE,"Report"}</definedName>
    <definedName name="ae" localSheetId="18" hidden="1">{#N/A,#N/A,TRUE,"Report"}</definedName>
    <definedName name="ae" localSheetId="16" hidden="1">{#N/A,#N/A,TRUE,"Report"}</definedName>
    <definedName name="ae" localSheetId="1" hidden="1">{#N/A,#N/A,TRUE,"Report"}</definedName>
    <definedName name="ae" localSheetId="0" hidden="1">{#N/A,#N/A,TRUE,"Report"}</definedName>
    <definedName name="ae" localSheetId="3" hidden="1">{#N/A,#N/A,TRUE,"Report"}</definedName>
    <definedName name="ag" localSheetId="4" hidden="1">{#N/A,#N/A,TRUE,"Report"}</definedName>
    <definedName name="ag" localSheetId="12" hidden="1">{#N/A,#N/A,TRUE,"Report"}</definedName>
    <definedName name="ag" localSheetId="2" hidden="1">{#N/A,#N/A,TRUE,"Report"}</definedName>
    <definedName name="ag" localSheetId="17" hidden="1">{#N/A,#N/A,TRUE,"Report"}</definedName>
    <definedName name="ag" localSheetId="18" hidden="1">{#N/A,#N/A,TRUE,"Report"}</definedName>
    <definedName name="ag" localSheetId="16" hidden="1">{#N/A,#N/A,TRUE,"Report"}</definedName>
    <definedName name="ag" localSheetId="1" hidden="1">{#N/A,#N/A,TRUE,"Report"}</definedName>
    <definedName name="ag" localSheetId="0" hidden="1">{#N/A,#N/A,TRUE,"Report"}</definedName>
    <definedName name="ag" localSheetId="3" hidden="1">{#N/A,#N/A,TRUE,"Report"}</definedName>
    <definedName name="anscount" hidden="1">1</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4" hidden="1">#REF!</definedName>
    <definedName name="APPRZONE" localSheetId="17" hidden="1">#REF!</definedName>
    <definedName name="APPRZONE" localSheetId="18" hidden="1">#REF!</definedName>
    <definedName name="APPRZONE" localSheetId="16" hidden="1">#REF!</definedName>
    <definedName name="APPRZONE" localSheetId="1" hidden="1">#REF!</definedName>
    <definedName name="APPRZONE" localSheetId="3" hidden="1">#REF!</definedName>
    <definedName name="as" localSheetId="4" hidden="1">{"AT","COMPANIES",TRUE}</definedName>
    <definedName name="as" localSheetId="12" hidden="1">{"AT","COMPANIES",TRUE}</definedName>
    <definedName name="as" localSheetId="2" hidden="1">{"AT","COMPANIES",TRUE}</definedName>
    <definedName name="as" localSheetId="17" hidden="1">{"AT","COMPANIES",TRUE}</definedName>
    <definedName name="as" localSheetId="18" hidden="1">{"AT","COMPANIES",TRUE}</definedName>
    <definedName name="as" localSheetId="16" hidden="1">{"AT","COMPANIES",TRUE}</definedName>
    <definedName name="as" localSheetId="1" hidden="1">{"AT","COMPANIES",TRUE}</definedName>
    <definedName name="as" localSheetId="0" hidden="1">{"AT","COMPANIES",TRUE}</definedName>
    <definedName name="as" localSheetId="3" hidden="1">{"AT","COMPANIES",TRUE}</definedName>
    <definedName name="AS2DocOpenMode" hidden="1">"AS2DocumentEdit"</definedName>
    <definedName name="asdf" localSheetId="4" hidden="1">#REF!</definedName>
    <definedName name="asdf" localSheetId="17" hidden="1">#REF!</definedName>
    <definedName name="asdf" localSheetId="18" hidden="1">#REF!</definedName>
    <definedName name="asdf" localSheetId="16" hidden="1">#REF!</definedName>
    <definedName name="asdf" localSheetId="1" hidden="1">#REF!</definedName>
    <definedName name="asdf" localSheetId="3" hidden="1">#REF!</definedName>
    <definedName name="asdfasdf" localSheetId="4"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4" hidden="1">{"ReportTop",#N/A,FALSE,"report top"}</definedName>
    <definedName name="asdfasdfasd" localSheetId="12"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6" hidden="1">{"ReportTop",#N/A,FALSE,"report top"}</definedName>
    <definedName name="asdfasdfasd" localSheetId="1" hidden="1">{"ReportTop",#N/A,FALSE,"report top"}</definedName>
    <definedName name="asdfasdfasd" localSheetId="0" hidden="1">{"ReportTop",#N/A,FALSE,"report top"}</definedName>
    <definedName name="asdfasdfasd" localSheetId="3" hidden="1">{"ReportTop",#N/A,FALSE,"report top"}</definedName>
    <definedName name="asdfasdfasd_1" localSheetId="4" hidden="1">{"ReportTop",#N/A,FALSE,"report top"}</definedName>
    <definedName name="asdfasdfasd_1" localSheetId="12"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6" hidden="1">{"ReportTop",#N/A,FALSE,"report top"}</definedName>
    <definedName name="asdfasdfasd_1" localSheetId="1" hidden="1">{"ReportTop",#N/A,FALSE,"report top"}</definedName>
    <definedName name="asdfasdfasd_1" localSheetId="0" hidden="1">{"ReportTop",#N/A,FALSE,"report top"}</definedName>
    <definedName name="asdfasdfasd_1" localSheetId="3" hidden="1">{"ReportTop",#N/A,FALSE,"report top"}</definedName>
    <definedName name="asdfasdfasd_2" localSheetId="4" hidden="1">{"ReportTop",#N/A,FALSE,"report top"}</definedName>
    <definedName name="asdfasdfasd_2" localSheetId="12"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6" hidden="1">{"ReportTop",#N/A,FALSE,"report top"}</definedName>
    <definedName name="asdfasdfasd_2" localSheetId="1" hidden="1">{"ReportTop",#N/A,FALSE,"report top"}</definedName>
    <definedName name="asdfasdfasd_2" localSheetId="0" hidden="1">{"ReportTop",#N/A,FALSE,"report top"}</definedName>
    <definedName name="asdfasdfasd_2" localSheetId="3" hidden="1">{"ReportTop",#N/A,FALSE,"report top"}</definedName>
    <definedName name="asdfasdfasd_3" localSheetId="4" hidden="1">{"ReportTop",#N/A,FALSE,"report top"}</definedName>
    <definedName name="asdfasdfasd_3" localSheetId="12"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6" hidden="1">{"ReportTop",#N/A,FALSE,"report top"}</definedName>
    <definedName name="asdfasdfasd_3" localSheetId="1" hidden="1">{"ReportTop",#N/A,FALSE,"report top"}</definedName>
    <definedName name="asdfasdfasd_3" localSheetId="0" hidden="1">{"ReportTop",#N/A,FALSE,"report top"}</definedName>
    <definedName name="asdfasdfasd_3" localSheetId="3" hidden="1">{"ReportTop",#N/A,FALSE,"report top"}</definedName>
    <definedName name="asdfasdfasd_4" localSheetId="4" hidden="1">{"ReportTop",#N/A,FALSE,"report top"}</definedName>
    <definedName name="asdfasdfasd_4" localSheetId="12"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6" hidden="1">{"ReportTop",#N/A,FALSE,"report top"}</definedName>
    <definedName name="asdfasdfasd_4" localSheetId="1" hidden="1">{"ReportTop",#N/A,FALSE,"report top"}</definedName>
    <definedName name="asdfasdfasd_4" localSheetId="0" hidden="1">{"ReportTop",#N/A,FALSE,"report top"}</definedName>
    <definedName name="asdfasdfasd_4" localSheetId="3" hidden="1">{"ReportTop",#N/A,FALSE,"report top"}</definedName>
    <definedName name="asdfasdfasd_5" localSheetId="4" hidden="1">{"ReportTop",#N/A,FALSE,"report top"}</definedName>
    <definedName name="asdfasdfasd_5" localSheetId="12"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6" hidden="1">{"ReportTop",#N/A,FALSE,"report top"}</definedName>
    <definedName name="asdfasdfasd_5" localSheetId="1" hidden="1">{"ReportTop",#N/A,FALSE,"report top"}</definedName>
    <definedName name="asdfasdfasd_5" localSheetId="0" hidden="1">{"ReportTop",#N/A,FALSE,"report top"}</definedName>
    <definedName name="asdfasdfasd_5" localSheetId="3" hidden="1">{"ReportTop",#N/A,FALSE,"report top"}</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4" hidden="1">{#N/A,#N/A,FALSE,"Sheet1"}</definedName>
    <definedName name="AUto1" localSheetId="12"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6" hidden="1">{#N/A,#N/A,FALSE,"Sheet1"}</definedName>
    <definedName name="AUto1" localSheetId="1" hidden="1">{#N/A,#N/A,FALSE,"Sheet1"}</definedName>
    <definedName name="AUto1" localSheetId="0" hidden="1">{#N/A,#N/A,FALSE,"Sheet1"}</definedName>
    <definedName name="AUto1" localSheetId="3" hidden="1">{#N/A,#N/A,FALSE,"Sheet1"}</definedName>
    <definedName name="AUto2" localSheetId="4" hidden="1">{#N/A,#N/A,FALSE,"Sheet1"}</definedName>
    <definedName name="AUto2" localSheetId="12"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6" hidden="1">{#N/A,#N/A,FALSE,"Sheet1"}</definedName>
    <definedName name="AUto2" localSheetId="1" hidden="1">{#N/A,#N/A,FALSE,"Sheet1"}</definedName>
    <definedName name="AUto2" localSheetId="0" hidden="1">{#N/A,#N/A,FALSE,"Sheet1"}</definedName>
    <definedName name="AUto2" localSheetId="3" hidden="1">{#N/A,#N/A,FALSE,"Sheet1"}</definedName>
    <definedName name="AZMatch" localSheetId="4" hidden="1">#REF!</definedName>
    <definedName name="AZMatch" localSheetId="17" hidden="1">#REF!</definedName>
    <definedName name="AZMatch" localSheetId="18" hidden="1">#REF!</definedName>
    <definedName name="AZMatch" localSheetId="16" hidden="1">#REF!</definedName>
    <definedName name="AZMatch" localSheetId="1" hidden="1">#REF!</definedName>
    <definedName name="AZMatch" localSheetId="3" hidden="1">#REF!</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4" hidden="1">{#N/A,#N/A,TRUE,"Report"}</definedName>
    <definedName name="bd" localSheetId="12" hidden="1">{#N/A,#N/A,TRUE,"Report"}</definedName>
    <definedName name="bd" localSheetId="2" hidden="1">{#N/A,#N/A,TRUE,"Report"}</definedName>
    <definedName name="bd" localSheetId="17" hidden="1">{#N/A,#N/A,TRUE,"Report"}</definedName>
    <definedName name="bd" localSheetId="18" hidden="1">{#N/A,#N/A,TRUE,"Report"}</definedName>
    <definedName name="bd" localSheetId="16" hidden="1">{#N/A,#N/A,TRUE,"Report"}</definedName>
    <definedName name="bd" localSheetId="1" hidden="1">{#N/A,#N/A,TRUE,"Report"}</definedName>
    <definedName name="bd" localSheetId="0" hidden="1">{#N/A,#N/A,TRUE,"Report"}</definedName>
    <definedName name="bd" localSheetId="3" hidden="1">{#N/A,#N/A,TRUE,"Report"}</definedName>
    <definedName name="bdd" localSheetId="4" hidden="1">{#N/A,#N/A,TRUE,"Report"}</definedName>
    <definedName name="bdd" localSheetId="12" hidden="1">{#N/A,#N/A,TRUE,"Report"}</definedName>
    <definedName name="bdd" localSheetId="2" hidden="1">{#N/A,#N/A,TRUE,"Report"}</definedName>
    <definedName name="bdd" localSheetId="17" hidden="1">{#N/A,#N/A,TRUE,"Report"}</definedName>
    <definedName name="bdd" localSheetId="18" hidden="1">{#N/A,#N/A,TRUE,"Report"}</definedName>
    <definedName name="bdd" localSheetId="16" hidden="1">{#N/A,#N/A,TRUE,"Report"}</definedName>
    <definedName name="bdd" localSheetId="1" hidden="1">{#N/A,#N/A,TRUE,"Report"}</definedName>
    <definedName name="bdd" localSheetId="0" hidden="1">{#N/A,#N/A,TRUE,"Report"}</definedName>
    <definedName name="bdd" localSheetId="3" hidden="1">{#N/A,#N/A,TRUE,"Report"}</definedName>
    <definedName name="Bear" localSheetId="4"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4" hidden="1">#REF!</definedName>
    <definedName name="BLPH1" localSheetId="17" hidden="1">#REF!</definedName>
    <definedName name="BLPH1" localSheetId="18" hidden="1">#REF!</definedName>
    <definedName name="BLPH1" localSheetId="16" hidden="1">#REF!</definedName>
    <definedName name="BLPH1" localSheetId="1" hidden="1">#REF!</definedName>
    <definedName name="BLPH1" localSheetId="3" hidden="1">#REF!</definedName>
    <definedName name="BLPH10" localSheetId="4" hidden="1">#REF!</definedName>
    <definedName name="BLPH10" localSheetId="17" hidden="1">#REF!</definedName>
    <definedName name="BLPH10" localSheetId="18" hidden="1">#REF!</definedName>
    <definedName name="BLPH10" localSheetId="16" hidden="1">#REF!</definedName>
    <definedName name="BLPH10" localSheetId="1" hidden="1">#REF!</definedName>
    <definedName name="BLPH10" localSheetId="3" hidden="1">#REF!</definedName>
    <definedName name="BLPH11" localSheetId="4" hidden="1">#REF!</definedName>
    <definedName name="BLPH11" localSheetId="17" hidden="1">#REF!</definedName>
    <definedName name="BLPH11" localSheetId="16" hidden="1">#REF!</definedName>
    <definedName name="BLPH11" localSheetId="1" hidden="1">#REF!</definedName>
    <definedName name="BLPH11" localSheetId="3" hidden="1">#REF!</definedName>
    <definedName name="BLPH2" localSheetId="4" hidden="1">#REF!</definedName>
    <definedName name="BLPH2" localSheetId="17" hidden="1">#REF!</definedName>
    <definedName name="BLPH2" localSheetId="16" hidden="1">#REF!</definedName>
    <definedName name="BLPH2" localSheetId="1" hidden="1">#REF!</definedName>
    <definedName name="BLPH2" localSheetId="3" hidden="1">#REF!</definedName>
    <definedName name="BLPH3" localSheetId="4" hidden="1">#REF!</definedName>
    <definedName name="BLPH3" localSheetId="17" hidden="1">#REF!</definedName>
    <definedName name="BLPH3" localSheetId="16" hidden="1">#REF!</definedName>
    <definedName name="BLPH3" localSheetId="1" hidden="1">#REF!</definedName>
    <definedName name="BLPH3" localSheetId="3" hidden="1">#REF!</definedName>
    <definedName name="BLPH4" localSheetId="4" hidden="1">#REF!</definedName>
    <definedName name="BLPH4" localSheetId="17" hidden="1">#REF!</definedName>
    <definedName name="BLPH4" localSheetId="16" hidden="1">#REF!</definedName>
    <definedName name="BLPH4" localSheetId="1" hidden="1">#REF!</definedName>
    <definedName name="BLPH4" localSheetId="3" hidden="1">#REF!</definedName>
    <definedName name="BLPH5" localSheetId="4" hidden="1">#REF!</definedName>
    <definedName name="BLPH5" localSheetId="17" hidden="1">#REF!</definedName>
    <definedName name="BLPH5" localSheetId="16" hidden="1">#REF!</definedName>
    <definedName name="BLPH5" localSheetId="1" hidden="1">#REF!</definedName>
    <definedName name="BLPH5" localSheetId="3" hidden="1">#REF!</definedName>
    <definedName name="BLPH6" localSheetId="4" hidden="1">#REF!</definedName>
    <definedName name="BLPH6" localSheetId="17" hidden="1">#REF!</definedName>
    <definedName name="BLPH6" localSheetId="16" hidden="1">#REF!</definedName>
    <definedName name="BLPH6" localSheetId="1" hidden="1">#REF!</definedName>
    <definedName name="BLPH6" localSheetId="3" hidden="1">#REF!</definedName>
    <definedName name="BLPH7" localSheetId="4" hidden="1">#REF!</definedName>
    <definedName name="BLPH7" localSheetId="17" hidden="1">#REF!</definedName>
    <definedName name="BLPH7" localSheetId="16" hidden="1">#REF!</definedName>
    <definedName name="BLPH7" localSheetId="1" hidden="1">#REF!</definedName>
    <definedName name="BLPH7" localSheetId="3" hidden="1">#REF!</definedName>
    <definedName name="BLPH8" localSheetId="4" hidden="1">#REF!</definedName>
    <definedName name="BLPH8" localSheetId="17" hidden="1">#REF!</definedName>
    <definedName name="BLPH8" localSheetId="16" hidden="1">#REF!</definedName>
    <definedName name="BLPH8" localSheetId="1" hidden="1">#REF!</definedName>
    <definedName name="BLPH8" localSheetId="3" hidden="1">#REF!</definedName>
    <definedName name="BLPH9" localSheetId="4" hidden="1">#REF!</definedName>
    <definedName name="BLPH9" localSheetId="17" hidden="1">#REF!</definedName>
    <definedName name="BLPH9" localSheetId="16" hidden="1">#REF!</definedName>
    <definedName name="BLPH9" localSheetId="1" hidden="1">#REF!</definedName>
    <definedName name="BLPH9" localSheetId="3" hidden="1">#REF!</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4" hidden="1">#REF!</definedName>
    <definedName name="BORRATE" localSheetId="17" hidden="1">#REF!</definedName>
    <definedName name="BORRATE" localSheetId="18" hidden="1">#REF!</definedName>
    <definedName name="BORRATE" localSheetId="16" hidden="1">#REF!</definedName>
    <definedName name="BORRATE" localSheetId="1" hidden="1">#REF!</definedName>
    <definedName name="BORRATE" localSheetId="3" hidden="1">#REF!</definedName>
    <definedName name="BSPRINT" localSheetId="4" hidden="1">#REF!</definedName>
    <definedName name="BSPRINT" localSheetId="17" hidden="1">#REF!</definedName>
    <definedName name="BSPRINT" localSheetId="18" hidden="1">#REF!</definedName>
    <definedName name="BSPRINT" localSheetId="16" hidden="1">#REF!</definedName>
    <definedName name="BSPRINT" localSheetId="1" hidden="1">#REF!</definedName>
    <definedName name="BSPRINT" localSheetId="3" hidden="1">#REF!</definedName>
    <definedName name="CalcdTenor" hidden="1">#N/A</definedName>
    <definedName name="CAPMULTIPLY" localSheetId="4" hidden="1">#REF!</definedName>
    <definedName name="CAPMULTIPLY" localSheetId="17" hidden="1">#REF!</definedName>
    <definedName name="CAPMULTIPLY" localSheetId="18" hidden="1">#REF!</definedName>
    <definedName name="CAPMULTIPLY" localSheetId="16" hidden="1">#REF!</definedName>
    <definedName name="CAPMULTIPLY" localSheetId="1" hidden="1">#REF!</definedName>
    <definedName name="CAPMULTIPLY" localSheetId="3" hidden="1">#REF!</definedName>
    <definedName name="CEP" localSheetId="4"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4" hidden="1">#REF!</definedName>
    <definedName name="costcategory" localSheetId="17" hidden="1">#REF!</definedName>
    <definedName name="costcategory" localSheetId="18" hidden="1">#REF!</definedName>
    <definedName name="costcategory" localSheetId="16" hidden="1">#REF!</definedName>
    <definedName name="costcategory" localSheetId="1" hidden="1">#REF!</definedName>
    <definedName name="costcategory" localSheetId="3" hidden="1">#REF!</definedName>
    <definedName name="COSTINFOTBL" localSheetId="4" hidden="1">#REF!</definedName>
    <definedName name="COSTINFOTBL" localSheetId="17" hidden="1">#REF!</definedName>
    <definedName name="COSTINFOTBL" localSheetId="18" hidden="1">#REF!</definedName>
    <definedName name="COSTINFOTBL" localSheetId="16" hidden="1">#REF!</definedName>
    <definedName name="COSTINFOTBL" localSheetId="1" hidden="1">#REF!</definedName>
    <definedName name="COSTINFOTBL" localSheetId="3" hidden="1">#REF!</definedName>
    <definedName name="CREDITSCORE" localSheetId="4" hidden="1">#REF!</definedName>
    <definedName name="CREDITSCORE" localSheetId="17" hidden="1">#REF!</definedName>
    <definedName name="CREDITSCORE" localSheetId="18" hidden="1">#REF!</definedName>
    <definedName name="CREDITSCORE" localSheetId="16" hidden="1">#REF!</definedName>
    <definedName name="CREDITSCORE" localSheetId="1" hidden="1">#REF!</definedName>
    <definedName name="CREDITSCORE" localSheetId="3" hidden="1">#REF!</definedName>
    <definedName name="Cwvu.ADM._.ACCTG._.BUDGET." localSheetId="4"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6" hidden="1">#REF!,#REF!,#REF!,#REF!,#REF!,#REF!,#REF!,#REF!</definedName>
    <definedName name="Cwvu.ADM._.ACCTG._.BUDGET." localSheetId="1" hidden="1">#REF!,#REF!,#REF!,#REF!,#REF!,#REF!,#REF!,#REF!</definedName>
    <definedName name="Cwvu.ADM._.ACCTG._.BUDGET." localSheetId="3" hidden="1">#REF!,#REF!,#REF!,#REF!,#REF!,#REF!,#REF!,#REF!</definedName>
    <definedName name="Cwvu.ADM._.ACCTG._.DETAIL." localSheetId="4"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6" hidden="1">#REF!,#REF!,#REF!,#REF!,#REF!,#REF!,#REF!,#REF!</definedName>
    <definedName name="Cwvu.ADM._.ACCTG._.DETAIL." localSheetId="1" hidden="1">#REF!,#REF!,#REF!,#REF!,#REF!,#REF!,#REF!,#REF!</definedName>
    <definedName name="Cwvu.ADM._.ACCTG._.DETAIL." localSheetId="3" hidden="1">#REF!,#REF!,#REF!,#REF!,#REF!,#REF!,#REF!,#REF!</definedName>
    <definedName name="Cwvu.ADM._.CONST._.DETAIL." localSheetId="4" hidden="1">#REF!,#REF!,#REF!,#REF!,#REF!,#REF!,#REF!</definedName>
    <definedName name="Cwvu.ADM._.CONST._.DETAIL." localSheetId="17" hidden="1">#REF!,#REF!,#REF!,#REF!,#REF!,#REF!,#REF!</definedName>
    <definedName name="Cwvu.ADM._.CONST._.DETAIL." localSheetId="18" hidden="1">#REF!,#REF!,#REF!,#REF!,#REF!,#REF!,#REF!</definedName>
    <definedName name="Cwvu.ADM._.CONST._.DETAIL." localSheetId="16" hidden="1">#REF!,#REF!,#REF!,#REF!,#REF!,#REF!,#REF!</definedName>
    <definedName name="Cwvu.ADM._.CONST._.DETAIL." localSheetId="1" hidden="1">#REF!,#REF!,#REF!,#REF!,#REF!,#REF!,#REF!</definedName>
    <definedName name="Cwvu.ADM._.CONST._.DETAIL." localSheetId="3" hidden="1">#REF!,#REF!,#REF!,#REF!,#REF!,#REF!,#REF!</definedName>
    <definedName name="Cwvu.ADM._.GEN._.MGMNT._.DETAIL." localSheetId="4" hidden="1">#REF!,#REF!,#REF!,#REF!,#REF!,#REF!</definedName>
    <definedName name="Cwvu.ADM._.GEN._.MGMNT._.DETAIL." localSheetId="17" hidden="1">#REF!,#REF!,#REF!,#REF!,#REF!,#REF!</definedName>
    <definedName name="Cwvu.ADM._.GEN._.MGMNT._.DETAIL." localSheetId="18" hidden="1">#REF!,#REF!,#REF!,#REF!,#REF!,#REF!</definedName>
    <definedName name="Cwvu.ADM._.GEN._.MGMNT._.DETAIL." localSheetId="16" hidden="1">#REF!,#REF!,#REF!,#REF!,#REF!,#REF!</definedName>
    <definedName name="Cwvu.ADM._.GEN._.MGMNT._.DETAIL." localSheetId="1" hidden="1">#REF!,#REF!,#REF!,#REF!,#REF!,#REF!</definedName>
    <definedName name="Cwvu.ADM._.GEN._.MGMNT._.DETAIL." localSheetId="3" hidden="1">#REF!,#REF!,#REF!,#REF!,#REF!,#REF!</definedName>
    <definedName name="Cwvu.ADM._.GVMNT._.DETAIL." localSheetId="4" hidden="1">#REF!,#REF!,#REF!,#REF!,#REF!,#REF!,#REF!</definedName>
    <definedName name="Cwvu.ADM._.GVMNT._.DETAIL." localSheetId="17" hidden="1">#REF!,#REF!,#REF!,#REF!,#REF!,#REF!,#REF!</definedName>
    <definedName name="Cwvu.ADM._.GVMNT._.DETAIL." localSheetId="18" hidden="1">#REF!,#REF!,#REF!,#REF!,#REF!,#REF!,#REF!</definedName>
    <definedName name="Cwvu.ADM._.GVMNT._.DETAIL." localSheetId="16" hidden="1">#REF!,#REF!,#REF!,#REF!,#REF!,#REF!,#REF!</definedName>
    <definedName name="Cwvu.ADM._.GVMNT._.DETAIL." localSheetId="1" hidden="1">#REF!,#REF!,#REF!,#REF!,#REF!,#REF!,#REF!</definedName>
    <definedName name="Cwvu.ADM._.GVMNT._.DETAIL." localSheetId="3" hidden="1">#REF!,#REF!,#REF!,#REF!,#REF!,#REF!,#REF!</definedName>
    <definedName name="Cwvu.ADM._.GVT._.BUDGET." localSheetId="4" hidden="1">#REF!,#REF!,#REF!,#REF!,#REF!,#REF!,#REF!</definedName>
    <definedName name="Cwvu.ADM._.GVT._.BUDGET." localSheetId="17" hidden="1">#REF!,#REF!,#REF!,#REF!,#REF!,#REF!,#REF!</definedName>
    <definedName name="Cwvu.ADM._.GVT._.BUDGET." localSheetId="18" hidden="1">#REF!,#REF!,#REF!,#REF!,#REF!,#REF!,#REF!</definedName>
    <definedName name="Cwvu.ADM._.GVT._.BUDGET." localSheetId="16" hidden="1">#REF!,#REF!,#REF!,#REF!,#REF!,#REF!,#REF!</definedName>
    <definedName name="Cwvu.ADM._.GVT._.BUDGET." localSheetId="1" hidden="1">#REF!,#REF!,#REF!,#REF!,#REF!,#REF!,#REF!</definedName>
    <definedName name="Cwvu.ADM._.GVT._.BUDGET." localSheetId="3" hidden="1">#REF!,#REF!,#REF!,#REF!,#REF!,#REF!,#REF!</definedName>
    <definedName name="Cwvu.ADM._.OTHER." localSheetId="4" hidden="1">#REF!,#REF!,#REF!,#REF!,#REF!,#REF!,#REF!,#REF!,#REF!</definedName>
    <definedName name="Cwvu.ADM._.OTHER." localSheetId="17" hidden="1">#REF!,#REF!,#REF!,#REF!,#REF!,#REF!,#REF!,#REF!,#REF!</definedName>
    <definedName name="Cwvu.ADM._.OTHER." localSheetId="18" hidden="1">#REF!,#REF!,#REF!,#REF!,#REF!,#REF!,#REF!,#REF!,#REF!</definedName>
    <definedName name="Cwvu.ADM._.OTHER." localSheetId="16" hidden="1">#REF!,#REF!,#REF!,#REF!,#REF!,#REF!,#REF!,#REF!,#REF!</definedName>
    <definedName name="Cwvu.ADM._.OTHER." localSheetId="1" hidden="1">#REF!,#REF!,#REF!,#REF!,#REF!,#REF!,#REF!,#REF!,#REF!</definedName>
    <definedName name="Cwvu.ADM._.OTHER." localSheetId="3" hidden="1">#REF!,#REF!,#REF!,#REF!,#REF!,#REF!,#REF!,#REF!,#REF!</definedName>
    <definedName name="Cwvu.ADM._.OTHER._.DETAIL." localSheetId="4"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6" hidden="1">#REF!,#REF!,#REF!,#REF!,#REF!,#REF!,#REF!,#REF!,#REF!</definedName>
    <definedName name="Cwvu.ADM._.OTHER._.DETAIL." localSheetId="1" hidden="1">#REF!,#REF!,#REF!,#REF!,#REF!,#REF!,#REF!,#REF!,#REF!</definedName>
    <definedName name="Cwvu.ADM._.OTHER._.DETAIL." localSheetId="3" hidden="1">#REF!,#REF!,#REF!,#REF!,#REF!,#REF!,#REF!,#REF!,#REF!</definedName>
    <definedName name="Cwvu.ADM._.SUMMARY." localSheetId="4" hidden="1">#REF!,#REF!,#REF!,#REF!</definedName>
    <definedName name="Cwvu.ADM._.SUMMARY." localSheetId="17" hidden="1">#REF!,#REF!,#REF!,#REF!</definedName>
    <definedName name="Cwvu.ADM._.SUMMARY." localSheetId="18" hidden="1">#REF!,#REF!,#REF!,#REF!</definedName>
    <definedName name="Cwvu.ADM._.SUMMARY." localSheetId="16" hidden="1">#REF!,#REF!,#REF!,#REF!</definedName>
    <definedName name="Cwvu.ADM._.SUMMARY." localSheetId="1" hidden="1">#REF!,#REF!,#REF!,#REF!</definedName>
    <definedName name="Cwvu.ADM._.SUMMARY." localSheetId="3" hidden="1">#REF!,#REF!,#REF!,#REF!</definedName>
    <definedName name="Cwvu.ADMIN._.CONST._.BUDGET." localSheetId="4"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6" hidden="1">#REF!,#REF!,#REF!,#REF!,#REF!,#REF!,#REF!</definedName>
    <definedName name="Cwvu.ADMIN._.CONST._.BUDGET." localSheetId="1" hidden="1">#REF!,#REF!,#REF!,#REF!,#REF!,#REF!,#REF!</definedName>
    <definedName name="Cwvu.ADMIN._.CONST._.BUDGET." localSheetId="3" hidden="1">#REF!,#REF!,#REF!,#REF!,#REF!,#REF!,#REF!</definedName>
    <definedName name="Cwvu.ADMIN._.GEN._.MGMNT._.BUDGET." localSheetId="4"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6" hidden="1">#REF!,#REF!,#REF!,#REF!,#REF!,#REF!</definedName>
    <definedName name="Cwvu.ADMIN._.GEN._.MGMNT._.BUDGET." localSheetId="1" hidden="1">#REF!,#REF!,#REF!,#REF!,#REF!,#REF!</definedName>
    <definedName name="Cwvu.ADMIN._.GEN._.MGMNT._.BUDGET." localSheetId="3" hidden="1">#REF!,#REF!,#REF!,#REF!,#REF!,#REF!</definedName>
    <definedName name="Cwvu.ADMIN._.OTHER._.MEALS." localSheetId="4"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6" hidden="1">#REF!,#REF!,#REF!,#REF!,#REF!,#REF!,#REF!,#REF!,#REF!</definedName>
    <definedName name="Cwvu.ADMIN._.OTHER._.MEALS." localSheetId="1" hidden="1">#REF!,#REF!,#REF!,#REF!,#REF!,#REF!,#REF!,#REF!,#REF!</definedName>
    <definedName name="Cwvu.ADMIN._.OTHER._.MEALS." localSheetId="3" hidden="1">#REF!,#REF!,#REF!,#REF!,#REF!,#REF!,#REF!,#REF!,#REF!</definedName>
    <definedName name="Cwvu.ADMIN._.OTHER._.REGISTRATIONS." localSheetId="4"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6" hidden="1">#REF!,#REF!,#REF!,#REF!,#REF!,#REF!,#REF!,#REF!,#REF!</definedName>
    <definedName name="Cwvu.ADMIN._.OTHER._.REGISTRATIONS." localSheetId="1" hidden="1">#REF!,#REF!,#REF!,#REF!,#REF!,#REF!,#REF!,#REF!,#REF!</definedName>
    <definedName name="Cwvu.ADMIN._.OTHER._.REGISTRATIONS." localSheetId="3" hidden="1">#REF!,#REF!,#REF!,#REF!,#REF!,#REF!,#REF!,#REF!,#REF!</definedName>
    <definedName name="Cwvu.ADMIN._.OTHER._.TRAVEL." localSheetId="4"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6" hidden="1">#REF!,#REF!,#REF!,#REF!,#REF!,#REF!,#REF!,#REF!,#REF!</definedName>
    <definedName name="Cwvu.ADMIN._.OTHER._.TRAVEL." localSheetId="1" hidden="1">#REF!,#REF!,#REF!,#REF!,#REF!,#REF!,#REF!,#REF!,#REF!</definedName>
    <definedName name="Cwvu.ADMIN._.OTHER._.TRAVEL." localSheetId="3" hidden="1">#REF!,#REF!,#REF!,#REF!,#REF!,#REF!,#REF!,#REF!,#REF!</definedName>
    <definedName name="Cwvu.CAM._.DEPREC." localSheetId="4" hidden="1">#REF!,#REF!,#REF!,#REF!,#REF!,#REF!,#REF!</definedName>
    <definedName name="Cwvu.CAM._.DEPREC." localSheetId="12" hidden="1">#REF!,#REF!,#REF!,#REF!,#REF!,#REF!,#REF!</definedName>
    <definedName name="Cwvu.CAM._.DEPREC." localSheetId="2" hidden="1">#REF!,#REF!,#REF!,#REF!,#REF!,#REF!,#REF!</definedName>
    <definedName name="Cwvu.CAM._.DEPREC." localSheetId="18" hidden="1">#REF!,#REF!,#REF!,#REF!,#REF!,#REF!,#REF!</definedName>
    <definedName name="Cwvu.CAM._.DEPREC." localSheetId="16" hidden="1">#REF!,#REF!,#REF!,#REF!,#REF!,#REF!,#REF!</definedName>
    <definedName name="Cwvu.CAM._.DEPREC." localSheetId="1" hidden="1">#REF!,#REF!,#REF!,#REF!,#REF!,#REF!,#REF!</definedName>
    <definedName name="Cwvu.CAM._.DEPREC." localSheetId="0" hidden="1">#REF!,#REF!,#REF!,#REF!,#REF!,#REF!,#REF!</definedName>
    <definedName name="Cwvu.CAM._.DEPREC." localSheetId="3" hidden="1">#REF!,#REF!,#REF!,#REF!,#REF!,#REF!,#REF!</definedName>
    <definedName name="Cwvu.CAPITAL._.ADDS." localSheetId="4" hidden="1">#REF!</definedName>
    <definedName name="Cwvu.CAPITAL._.ADDS." localSheetId="12" hidden="1">#REF!</definedName>
    <definedName name="Cwvu.CAPITAL._.ADDS." localSheetId="2" hidden="1">#REF!</definedName>
    <definedName name="Cwvu.CAPITAL._.ADDS." localSheetId="18" hidden="1">#REF!</definedName>
    <definedName name="Cwvu.CAPITAL._.ADDS." localSheetId="16" hidden="1">#REF!</definedName>
    <definedName name="Cwvu.CAPITAL._.ADDS." localSheetId="1" hidden="1">#REF!</definedName>
    <definedName name="Cwvu.CAPITAL._.ADDS." localSheetId="0" hidden="1">#REF!</definedName>
    <definedName name="Cwvu.CAPITAL._.ADDS." localSheetId="3" hidden="1">#REF!</definedName>
    <definedName name="Cwvu.CAPITAL._.DEPRECIATION." localSheetId="4" hidden="1">#REF!</definedName>
    <definedName name="Cwvu.CAPITAL._.DEPRECIATION." localSheetId="17" hidden="1">#REF!</definedName>
    <definedName name="Cwvu.CAPITAL._.DEPRECIATION." localSheetId="18" hidden="1">#REF!</definedName>
    <definedName name="Cwvu.CAPITAL._.DEPRECIATION." localSheetId="16" hidden="1">#REF!</definedName>
    <definedName name="Cwvu.CAPITAL._.DEPRECIATION." localSheetId="1" hidden="1">#REF!</definedName>
    <definedName name="Cwvu.CAPITAL._.DEPRECIATION." localSheetId="3" hidden="1">#REF!</definedName>
    <definedName name="Cwvu.clean._.and._.sweep._.bud." localSheetId="4" hidden="1">#REF!,#REF!,#REF!,#REF!,#REF!,#REF!,#REF!,#REF!,#REF!</definedName>
    <definedName name="Cwvu.clean._.and._.sweep._.bud." localSheetId="12"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6"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3" hidden="1">#REF!,#REF!,#REF!,#REF!,#REF!,#REF!,#REF!,#REF!,#REF!</definedName>
    <definedName name="Cwvu.CLEAN._.N._.SWEEP._.BUDGET." localSheetId="4" hidden="1">#REF!,#REF!,#REF!,#REF!,#REF!,#REF!,#REF!,#REF!,#REF!</definedName>
    <definedName name="Cwvu.CLEAN._.N._.SWEEP._.BUDGET." localSheetId="12"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6"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3" hidden="1">#REF!,#REF!,#REF!,#REF!,#REF!,#REF!,#REF!,#REF!,#REF!</definedName>
    <definedName name="Cwvu.DETAIL._.BACKUP." localSheetId="4" hidden="1">#REF!,#REF!,#REF!,#REF!</definedName>
    <definedName name="Cwvu.DETAIL._.BACKUP." localSheetId="17" hidden="1">#REF!,#REF!,#REF!,#REF!</definedName>
    <definedName name="Cwvu.DETAIL._.BACKUP." localSheetId="18" hidden="1">#REF!,#REF!,#REF!,#REF!</definedName>
    <definedName name="Cwvu.DETAIL._.BACKUP." localSheetId="16" hidden="1">#REF!,#REF!,#REF!,#REF!</definedName>
    <definedName name="Cwvu.DETAIL._.BACKUP." localSheetId="1" hidden="1">#REF!,#REF!,#REF!,#REF!</definedName>
    <definedName name="Cwvu.DETAIL._.BACKUP." localSheetId="3" hidden="1">#REF!,#REF!,#REF!,#REF!</definedName>
    <definedName name="Cwvu.JENNIFERS._.BUDGET." localSheetId="4" hidden="1">#REF!,#REF!,#REF!,#REF!</definedName>
    <definedName name="Cwvu.JENNIFERS._.BUDGET." localSheetId="17" hidden="1">#REF!,#REF!,#REF!,#REF!</definedName>
    <definedName name="Cwvu.JENNIFERS._.BUDGET." localSheetId="18" hidden="1">#REF!,#REF!,#REF!,#REF!</definedName>
    <definedName name="Cwvu.JENNIFERS._.BUDGET." localSheetId="16" hidden="1">#REF!,#REF!,#REF!,#REF!</definedName>
    <definedName name="Cwvu.JENNIFERS._.BUDGET." localSheetId="1" hidden="1">#REF!,#REF!,#REF!,#REF!</definedName>
    <definedName name="Cwvu.JENNIFERS._.BUDGET." localSheetId="3" hidden="1">#REF!,#REF!,#REF!,#REF!</definedName>
    <definedName name="Cwvu.MAIN._.BUDGET." localSheetId="4" hidden="1">#REF!,#REF!,#REF!,#REF!</definedName>
    <definedName name="Cwvu.MAIN._.BUDGET." localSheetId="17" hidden="1">#REF!,#REF!,#REF!,#REF!</definedName>
    <definedName name="Cwvu.MAIN._.BUDGET." localSheetId="18" hidden="1">#REF!,#REF!,#REF!,#REF!</definedName>
    <definedName name="Cwvu.MAIN._.BUDGET." localSheetId="16" hidden="1">#REF!,#REF!,#REF!,#REF!</definedName>
    <definedName name="Cwvu.MAIN._.BUDGET." localSheetId="1" hidden="1">#REF!,#REF!,#REF!,#REF!</definedName>
    <definedName name="Cwvu.MAIN._.BUDGET." localSheetId="3" hidden="1">#REF!,#REF!,#REF!,#REF!</definedName>
    <definedName name="Cwvu.PAYROLL." localSheetId="4" hidden="1">#REF!,#REF!,#REF!,#REF!</definedName>
    <definedName name="Cwvu.PAYROLL." localSheetId="17" hidden="1">#REF!,#REF!,#REF!,#REF!</definedName>
    <definedName name="Cwvu.PAYROLL." localSheetId="18" hidden="1">#REF!,#REF!,#REF!,#REF!</definedName>
    <definedName name="Cwvu.PAYROLL." localSheetId="16" hidden="1">#REF!,#REF!,#REF!,#REF!</definedName>
    <definedName name="Cwvu.PAYROLL." localSheetId="1" hidden="1">#REF!,#REF!,#REF!,#REF!</definedName>
    <definedName name="Cwvu.PAYROLL." localSheetId="3" hidden="1">#REF!,#REF!,#REF!,#REF!</definedName>
    <definedName name="Cwvu.PERS._.PROP._.DETAIL." localSheetId="4" hidden="1">#REF!,#REF!,#REF!,#REF!</definedName>
    <definedName name="Cwvu.PERS._.PROP._.DETAIL." localSheetId="17" hidden="1">#REF!,#REF!,#REF!,#REF!</definedName>
    <definedName name="Cwvu.PERS._.PROP._.DETAIL." localSheetId="18" hidden="1">#REF!,#REF!,#REF!,#REF!</definedName>
    <definedName name="Cwvu.PERS._.PROP._.DETAIL." localSheetId="16" hidden="1">#REF!,#REF!,#REF!,#REF!</definedName>
    <definedName name="Cwvu.PERS._.PROP._.DETAIL." localSheetId="1" hidden="1">#REF!,#REF!,#REF!,#REF!</definedName>
    <definedName name="Cwvu.PERS._.PROP._.DETAIL." localSheetId="3" hidden="1">#REF!,#REF!,#REF!,#REF!</definedName>
    <definedName name="D" localSheetId="4" hidden="1">{#N/A,#N/A,FALSE,"AD_Purch";#N/A,#N/A,FALSE,"Projections";#N/A,#N/A,FALSE,"DCF";#N/A,#N/A,FALSE,"Mkt Val"}</definedName>
    <definedName name="D" localSheetId="12"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6"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3" hidden="1">{#N/A,#N/A,FALSE,"AD_Purch";#N/A,#N/A,FALSE,"Projections";#N/A,#N/A,FALSE,"DCF";#N/A,#N/A,FALSE,"Mkt Val"}</definedName>
    <definedName name="def" localSheetId="4" hidden="1">{"histincome",#N/A,FALSE,"hyfins";"closing balance",#N/A,FALSE,"hyfins"}</definedName>
    <definedName name="def" localSheetId="12"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6"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3" hidden="1">{"histincome",#N/A,FALSE,"hyfins";"closing balance",#N/A,FALSE,"hyfins"}</definedName>
    <definedName name="Depo11914154285" localSheetId="4" hidden="1">#REF!</definedName>
    <definedName name="Depo11914154285" localSheetId="17" hidden="1">#REF!</definedName>
    <definedName name="Depo11914154285" localSheetId="18" hidden="1">#REF!</definedName>
    <definedName name="Depo11914154285" localSheetId="16" hidden="1">#REF!</definedName>
    <definedName name="Depo11914154285" localSheetId="1" hidden="1">#REF!</definedName>
    <definedName name="Depo11914154285" localSheetId="3" hidden="1">#REF!</definedName>
    <definedName name="depositline1" localSheetId="4" hidden="1">#REF!,#REF!</definedName>
    <definedName name="depositline1" localSheetId="17" hidden="1">#REF!,#REF!</definedName>
    <definedName name="depositline1" localSheetId="18" hidden="1">#REF!,#REF!</definedName>
    <definedName name="depositline1" localSheetId="16" hidden="1">#REF!,#REF!</definedName>
    <definedName name="depositline1" localSheetId="1" hidden="1">#REF!,#REF!</definedName>
    <definedName name="depositline1" localSheetId="3" hidden="1">#REF!,#REF!</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4" hidden="1">#REF!</definedName>
    <definedName name="ECARATES" localSheetId="17" hidden="1">#REF!</definedName>
    <definedName name="ECARATES" localSheetId="18" hidden="1">#REF!</definedName>
    <definedName name="ECARATES" localSheetId="16" hidden="1">#REF!</definedName>
    <definedName name="ECARATES" localSheetId="1" hidden="1">#REF!</definedName>
    <definedName name="ECARATES" localSheetId="3" hidden="1">#REF!</definedName>
    <definedName name="EQRATECAPA" localSheetId="4" hidden="1">#REF!</definedName>
    <definedName name="EQRATECAPA" localSheetId="17" hidden="1">#REF!</definedName>
    <definedName name="EQRATECAPA" localSheetId="18" hidden="1">#REF!</definedName>
    <definedName name="EQRATECAPA" localSheetId="16" hidden="1">#REF!</definedName>
    <definedName name="EQRATECAPA" localSheetId="1" hidden="1">#REF!</definedName>
    <definedName name="EQRATECAPA" localSheetId="3" hidden="1">#REF!</definedName>
    <definedName name="EQRATECURRENT" localSheetId="4" hidden="1">#REF!</definedName>
    <definedName name="EQRATECURRENT" localSheetId="17" hidden="1">#REF!</definedName>
    <definedName name="EQRATECURRENT" localSheetId="18" hidden="1">#REF!</definedName>
    <definedName name="EQRATECURRENT" localSheetId="16" hidden="1">#REF!</definedName>
    <definedName name="EQRATECURRENT" localSheetId="1" hidden="1">#REF!</definedName>
    <definedName name="EQRATECURRENT" localSheetId="3" hidden="1">#REF!</definedName>
    <definedName name="EQRATETEXAS" localSheetId="4" hidden="1">#REF!</definedName>
    <definedName name="EQRATETEXAS" localSheetId="17" hidden="1">#REF!</definedName>
    <definedName name="EQRATETEXAS" localSheetId="18" hidden="1">#REF!</definedName>
    <definedName name="EQRATETEXAS" localSheetId="16" hidden="1">#REF!</definedName>
    <definedName name="EQRATETEXAS" localSheetId="1" hidden="1">#REF!</definedName>
    <definedName name="EQRATETEXAS" localSheetId="3" hidden="1">#REF!</definedName>
    <definedName name="esnrc39c1_values" localSheetId="4" hidden="1">{"AT","COMPANIES",TRUE}</definedName>
    <definedName name="esnrc39c1_values" localSheetId="12"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6" hidden="1">{"AT","COMPANIES",TRUE}</definedName>
    <definedName name="esnrc39c1_values" localSheetId="1" hidden="1">{"AT","COMPANIES",TRUE}</definedName>
    <definedName name="esnrc39c1_values" localSheetId="0"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4" hidden="1">#REF!</definedName>
    <definedName name="FACRATE" localSheetId="17" hidden="1">#REF!</definedName>
    <definedName name="FACRATE" localSheetId="18" hidden="1">#REF!</definedName>
    <definedName name="FACRATE" localSheetId="16" hidden="1">#REF!</definedName>
    <definedName name="FACRATE" localSheetId="1" hidden="1">#REF!</definedName>
    <definedName name="FACRATE" localSheetId="3" hidden="1">#REF!</definedName>
    <definedName name="fdfghdf" localSheetId="4" hidden="1">{"inputs raw data",#N/A,TRUE,"INPUT"}</definedName>
    <definedName name="fdfghdf" localSheetId="12"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6" hidden="1">{"inputs raw data",#N/A,TRUE,"INPUT"}</definedName>
    <definedName name="fdfghdf" localSheetId="1" hidden="1">{"inputs raw data",#N/A,TRUE,"INPUT"}</definedName>
    <definedName name="fdfghdf" localSheetId="0" hidden="1">{"inputs raw data",#N/A,TRUE,"INPUT"}</definedName>
    <definedName name="fdfghdf" localSheetId="3" hidden="1">{"inputs raw data",#N/A,TRUE,"INPUT"}</definedName>
    <definedName name="fgh" localSheetId="4" hidden="1">#REF!</definedName>
    <definedName name="fgh" localSheetId="15" hidden="1">#REF!</definedName>
    <definedName name="fgh" localSheetId="17" hidden="1">#REF!</definedName>
    <definedName name="fgh" localSheetId="13" hidden="1">#REF!</definedName>
    <definedName name="fgh" localSheetId="18" hidden="1">#REF!</definedName>
    <definedName name="fgh" localSheetId="16" hidden="1">#REF!</definedName>
    <definedName name="fgh" localSheetId="1" hidden="1">#REF!</definedName>
    <definedName name="fgh" localSheetId="3" hidden="1">#REF!</definedName>
    <definedName name="FLOORLOCK" localSheetId="4" hidden="1">#REF!</definedName>
    <definedName name="FLOORLOCK" localSheetId="17" hidden="1">#REF!</definedName>
    <definedName name="FLOORLOCK" localSheetId="18" hidden="1">#REF!</definedName>
    <definedName name="FLOORLOCK" localSheetId="16" hidden="1">#REF!</definedName>
    <definedName name="FLOORLOCK" localSheetId="1" hidden="1">#REF!</definedName>
    <definedName name="FLOORLOCK" localSheetId="3" hidden="1">#REF!</definedName>
    <definedName name="FloorLock2" localSheetId="4" hidden="1">#REF!</definedName>
    <definedName name="FloorLock2" localSheetId="17" hidden="1">#REF!</definedName>
    <definedName name="FloorLock2" localSheetId="18" hidden="1">#REF!</definedName>
    <definedName name="FloorLock2" localSheetId="16" hidden="1">#REF!</definedName>
    <definedName name="FloorLock2" localSheetId="1" hidden="1">#REF!</definedName>
    <definedName name="FloorLock2" localSheetId="3" hidden="1">#REF!</definedName>
    <definedName name="FLOORPRIME" localSheetId="4" hidden="1">#REF!</definedName>
    <definedName name="FLOORPRIME" localSheetId="17" hidden="1">#REF!</definedName>
    <definedName name="FLOORPRIME" localSheetId="18" hidden="1">#REF!</definedName>
    <definedName name="FLOORPRIME" localSheetId="16" hidden="1">#REF!</definedName>
    <definedName name="FLOORPRIME" localSheetId="1" hidden="1">#REF!</definedName>
    <definedName name="FLOORPRIME" localSheetId="3" hidden="1">#REF!</definedName>
    <definedName name="FloorPRIME2" localSheetId="4" hidden="1">#REF!</definedName>
    <definedName name="FloorPRIME2" localSheetId="17" hidden="1">#REF!</definedName>
    <definedName name="FloorPRIME2" localSheetId="18" hidden="1">#REF!</definedName>
    <definedName name="FloorPRIME2" localSheetId="16" hidden="1">#REF!</definedName>
    <definedName name="FloorPRIME2" localSheetId="1" hidden="1">#REF!</definedName>
    <definedName name="FloorPRIME2" localSheetId="3" hidden="1">#REF!</definedName>
    <definedName name="gf" localSheetId="4" hidden="1">#REF!</definedName>
    <definedName name="gf" localSheetId="17" hidden="1">#REF!</definedName>
    <definedName name="gf" localSheetId="18" hidden="1">#REF!</definedName>
    <definedName name="gf" localSheetId="16" hidden="1">#REF!</definedName>
    <definedName name="gf" localSheetId="1" hidden="1">#REF!</definedName>
    <definedName name="gf" localSheetId="3" hidden="1">#REF!</definedName>
    <definedName name="hn.ExtDb" hidden="1">FALSE</definedName>
    <definedName name="hn.ModelType" hidden="1">"DEAL"</definedName>
    <definedName name="hn.ModelVersion" hidden="1">1</definedName>
    <definedName name="hn.NoUpload" hidden="1">0</definedName>
    <definedName name="hod" localSheetId="4"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4" hidden="1">{#N/A,#N/A,FALSE,"AD_Purchase";#N/A,#N/A,FALSE,"Credit";#N/A,#N/A,FALSE,"PF Acquisition";#N/A,#N/A,FALSE,"PF Offering"}</definedName>
    <definedName name="houy" localSheetId="12"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6"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4" hidden="1">#REF!</definedName>
    <definedName name="IQSSheet3B2" localSheetId="17" hidden="1">#REF!</definedName>
    <definedName name="IQSSheet3B2" localSheetId="18" hidden="1">#REF!</definedName>
    <definedName name="IQSSheet3B2" localSheetId="16" hidden="1">#REF!</definedName>
    <definedName name="IQSSheet3B2" localSheetId="1" hidden="1">#REF!</definedName>
    <definedName name="IQSSheet3B2" localSheetId="3" hidden="1">#REF!</definedName>
    <definedName name="IsColHidden" hidden="1">FALSE</definedName>
    <definedName name="IsLTMColHidden" hidden="1">FALSE</definedName>
    <definedName name="JEV" localSheetId="4"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4"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4"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4"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4" hidden="1">#REF!</definedName>
    <definedName name="LCES34109736" localSheetId="17" hidden="1">#REF!</definedName>
    <definedName name="LCES34109736" localSheetId="18" hidden="1">#REF!</definedName>
    <definedName name="LCES34109736" localSheetId="16" hidden="1">#REF!</definedName>
    <definedName name="LCES34109736" localSheetId="1" hidden="1">#REF!</definedName>
    <definedName name="LCES34109736" localSheetId="3" hidden="1">#REF!</definedName>
    <definedName name="LCLEQTBL" localSheetId="4" hidden="1">#REF!</definedName>
    <definedName name="LCLEQTBL" localSheetId="17" hidden="1">#REF!</definedName>
    <definedName name="LCLEQTBL" localSheetId="18" hidden="1">#REF!</definedName>
    <definedName name="LCLEQTBL" localSheetId="16" hidden="1">#REF!</definedName>
    <definedName name="LCLEQTBL" localSheetId="1" hidden="1">#REF!</definedName>
    <definedName name="LCLEQTBL" localSheetId="3" hidden="1">#REF!</definedName>
    <definedName name="lcline1" localSheetId="4" hidden="1">#REF!,#REF!,#REF!,#REF!,#REF!</definedName>
    <definedName name="lcline1" localSheetId="17" hidden="1">#REF!,#REF!,#REF!,#REF!,#REF!</definedName>
    <definedName name="lcline1" localSheetId="18" hidden="1">#REF!,#REF!,#REF!,#REF!,#REF!</definedName>
    <definedName name="lcline1" localSheetId="16" hidden="1">#REF!,#REF!,#REF!,#REF!,#REF!</definedName>
    <definedName name="lcline1" localSheetId="1" hidden="1">#REF!,#REF!,#REF!,#REF!,#REF!</definedName>
    <definedName name="lcline1" localSheetId="3" hidden="1">#REF!,#REF!,#REF!,#REF!,#REF!</definedName>
    <definedName name="LEQTBL" localSheetId="4" hidden="1">#REF!</definedName>
    <definedName name="LEQTBL" localSheetId="17" hidden="1">#REF!</definedName>
    <definedName name="LEQTBL" localSheetId="18" hidden="1">#REF!</definedName>
    <definedName name="LEQTBL" localSheetId="16" hidden="1">#REF!</definedName>
    <definedName name="LEQTBL" localSheetId="1" hidden="1">#REF!</definedName>
    <definedName name="LEQTBL" localSheetId="3" hidden="1">#REF!</definedName>
    <definedName name="LIBORLOCK" localSheetId="4" hidden="1">#REF!</definedName>
    <definedName name="LIBORLOCK" localSheetId="17" hidden="1">#REF!</definedName>
    <definedName name="LIBORLOCK" localSheetId="18" hidden="1">#REF!</definedName>
    <definedName name="LIBORLOCK" localSheetId="16" hidden="1">#REF!</definedName>
    <definedName name="LIBORLOCK" localSheetId="1" hidden="1">#REF!</definedName>
    <definedName name="LIBORLOCK" localSheetId="3" hidden="1">#REF!</definedName>
    <definedName name="LIBORLock2" localSheetId="4" hidden="1">#REF!</definedName>
    <definedName name="LIBORLock2" localSheetId="17" hidden="1">#REF!</definedName>
    <definedName name="LIBORLock2" localSheetId="18" hidden="1">#REF!</definedName>
    <definedName name="LIBORLock2" localSheetId="16" hidden="1">#REF!</definedName>
    <definedName name="LIBORLock2" localSheetId="1" hidden="1">#REF!</definedName>
    <definedName name="LIBORLock2" localSheetId="3" hidden="1">#REF!</definedName>
    <definedName name="LiquidityExp" localSheetId="4" hidden="1">#REF!</definedName>
    <definedName name="LiquidityExp" localSheetId="17" hidden="1">#REF!</definedName>
    <definedName name="LiquidityExp" localSheetId="18" hidden="1">#REF!</definedName>
    <definedName name="LiquidityExp" localSheetId="16" hidden="1">#REF!</definedName>
    <definedName name="LiquidityExp" localSheetId="1" hidden="1">#REF!</definedName>
    <definedName name="LiquidityExp" localSheetId="3" hidden="1">#REF!</definedName>
    <definedName name="ListOffset" hidden="1">1</definedName>
    <definedName name="LLRRATECAPA" localSheetId="4" hidden="1">#REF!</definedName>
    <definedName name="LLRRATECAPA" localSheetId="17" hidden="1">#REF!</definedName>
    <definedName name="LLRRATECAPA" localSheetId="18" hidden="1">#REF!</definedName>
    <definedName name="LLRRATECAPA" localSheetId="16" hidden="1">#REF!</definedName>
    <definedName name="LLRRATECAPA" localSheetId="1" hidden="1">#REF!</definedName>
    <definedName name="LLRRATECAPA" localSheetId="3" hidden="1">#REF!</definedName>
    <definedName name="LLRRATECURRENT" localSheetId="4" hidden="1">#REF!</definedName>
    <definedName name="LLRRATECURRENT" localSheetId="17" hidden="1">#REF!</definedName>
    <definedName name="LLRRATECURRENT" localSheetId="18" hidden="1">#REF!</definedName>
    <definedName name="LLRRATECURRENT" localSheetId="16" hidden="1">#REF!</definedName>
    <definedName name="LLRRATECURRENT" localSheetId="1" hidden="1">#REF!</definedName>
    <definedName name="LLRRATECURRENT" localSheetId="3" hidden="1">#REF!</definedName>
    <definedName name="LN6231554316" localSheetId="4" hidden="1">#REF!</definedName>
    <definedName name="LN6231554316" localSheetId="17" hidden="1">#REF!</definedName>
    <definedName name="LN6231554316" localSheetId="18" hidden="1">#REF!</definedName>
    <definedName name="LN6231554316" localSheetId="16" hidden="1">#REF!</definedName>
    <definedName name="LN6231554316" localSheetId="1" hidden="1">#REF!</definedName>
    <definedName name="LN6231554316" localSheetId="3" hidden="1">#REF!</definedName>
    <definedName name="LN62513154387" localSheetId="4" hidden="1">#REF!</definedName>
    <definedName name="LN62513154387" localSheetId="17" hidden="1">#REF!</definedName>
    <definedName name="LN62513154387" localSheetId="18" hidden="1">#REF!</definedName>
    <definedName name="LN62513154387" localSheetId="16" hidden="1">#REF!</definedName>
    <definedName name="LN62513154387" localSheetId="1" hidden="1">#REF!</definedName>
    <definedName name="LN62513154387" localSheetId="3" hidden="1">#REF!</definedName>
    <definedName name="LN62513155227" localSheetId="4" hidden="1">#REF!</definedName>
    <definedName name="LN62513155227" localSheetId="17" hidden="1">#REF!</definedName>
    <definedName name="LN62513155227" localSheetId="18" hidden="1">#REF!</definedName>
    <definedName name="LN62513155227" localSheetId="16" hidden="1">#REF!</definedName>
    <definedName name="LN62513155227" localSheetId="1" hidden="1">#REF!</definedName>
    <definedName name="LN62513155227" localSheetId="3" hidden="1">#REF!</definedName>
    <definedName name="LN62516321509" localSheetId="4" hidden="1">#REF!</definedName>
    <definedName name="LN62516321509" localSheetId="17" hidden="1">#REF!</definedName>
    <definedName name="LN62516321509" localSheetId="18" hidden="1">#REF!</definedName>
    <definedName name="LN62516321509" localSheetId="16" hidden="1">#REF!</definedName>
    <definedName name="LN62516321509" localSheetId="1" hidden="1">#REF!</definedName>
    <definedName name="LN62516321509" localSheetId="3" hidden="1">#REF!</definedName>
    <definedName name="LN62914241690" localSheetId="4" hidden="1">#REF!</definedName>
    <definedName name="LN62914241690" localSheetId="17" hidden="1">#REF!</definedName>
    <definedName name="LN62914241690" localSheetId="18" hidden="1">#REF!</definedName>
    <definedName name="LN62914241690" localSheetId="16" hidden="1">#REF!</definedName>
    <definedName name="LN62914241690" localSheetId="1" hidden="1">#REF!</definedName>
    <definedName name="LN62914241690" localSheetId="3" hidden="1">#REF!</definedName>
    <definedName name="LNBSL6231554316" localSheetId="4" hidden="1">#REF!</definedName>
    <definedName name="LNBSL6231554316" localSheetId="17" hidden="1">#REF!</definedName>
    <definedName name="LNBSL6231554316" localSheetId="18" hidden="1">#REF!</definedName>
    <definedName name="LNBSL6231554316" localSheetId="16" hidden="1">#REF!</definedName>
    <definedName name="LNBSL6231554316" localSheetId="1" hidden="1">#REF!</definedName>
    <definedName name="LNBSL6231554316" localSheetId="3" hidden="1">#REF!</definedName>
    <definedName name="LNBSL62513154387" localSheetId="4" hidden="1">#REF!</definedName>
    <definedName name="LNBSL62513154387" localSheetId="17" hidden="1">#REF!</definedName>
    <definedName name="LNBSL62513154387" localSheetId="18" hidden="1">#REF!</definedName>
    <definedName name="LNBSL62513154387" localSheetId="16" hidden="1">#REF!</definedName>
    <definedName name="LNBSL62513154387" localSheetId="1" hidden="1">#REF!</definedName>
    <definedName name="LNBSL62513154387" localSheetId="3" hidden="1">#REF!</definedName>
    <definedName name="LNBSL62513155227" localSheetId="4" hidden="1">#REF!</definedName>
    <definedName name="LNBSL62513155227" localSheetId="17" hidden="1">#REF!</definedName>
    <definedName name="LNBSL62513155227" localSheetId="18" hidden="1">#REF!</definedName>
    <definedName name="LNBSL62513155227" localSheetId="16" hidden="1">#REF!</definedName>
    <definedName name="LNBSL62513155227" localSheetId="1" hidden="1">#REF!</definedName>
    <definedName name="LNBSL62513155227" localSheetId="3" hidden="1">#REF!</definedName>
    <definedName name="LNBSL62516321509" localSheetId="4" hidden="1">#REF!</definedName>
    <definedName name="LNBSL62516321509" localSheetId="17" hidden="1">#REF!</definedName>
    <definedName name="LNBSL62516321509" localSheetId="18" hidden="1">#REF!</definedName>
    <definedName name="LNBSL62516321509" localSheetId="16" hidden="1">#REF!</definedName>
    <definedName name="LNBSL62516321509" localSheetId="1" hidden="1">#REF!</definedName>
    <definedName name="LNBSL62516321509" localSheetId="3" hidden="1">#REF!</definedName>
    <definedName name="LNBSL62914241690" localSheetId="4" hidden="1">#REF!</definedName>
    <definedName name="LNBSL62914241690" localSheetId="17" hidden="1">#REF!</definedName>
    <definedName name="LNBSL62914241690" localSheetId="18" hidden="1">#REF!</definedName>
    <definedName name="LNBSL62914241690" localSheetId="16" hidden="1">#REF!</definedName>
    <definedName name="LNBSL62914241690" localSheetId="1" hidden="1">#REF!</definedName>
    <definedName name="LNBSL62914241690" localSheetId="3" hidden="1">#REF!</definedName>
    <definedName name="LNBSU6231554316" localSheetId="4" hidden="1">#REF!</definedName>
    <definedName name="LNBSU6231554316" localSheetId="17" hidden="1">#REF!</definedName>
    <definedName name="LNBSU6231554316" localSheetId="18" hidden="1">#REF!</definedName>
    <definedName name="LNBSU6231554316" localSheetId="16" hidden="1">#REF!</definedName>
    <definedName name="LNBSU6231554316" localSheetId="1" hidden="1">#REF!</definedName>
    <definedName name="LNBSU6231554316" localSheetId="3" hidden="1">#REF!</definedName>
    <definedName name="LNBSU62513154387" localSheetId="4" hidden="1">#REF!</definedName>
    <definedName name="LNBSU62513154387" localSheetId="17" hidden="1">#REF!</definedName>
    <definedName name="LNBSU62513154387" localSheetId="18" hidden="1">#REF!</definedName>
    <definedName name="LNBSU62513154387" localSheetId="16" hidden="1">#REF!</definedName>
    <definedName name="LNBSU62513154387" localSheetId="1" hidden="1">#REF!</definedName>
    <definedName name="LNBSU62513154387" localSheetId="3" hidden="1">#REF!</definedName>
    <definedName name="LNBSU62513155227" localSheetId="4" hidden="1">#REF!</definedName>
    <definedName name="LNBSU62513155227" localSheetId="17" hidden="1">#REF!</definedName>
    <definedName name="LNBSU62513155227" localSheetId="18" hidden="1">#REF!</definedName>
    <definedName name="LNBSU62513155227" localSheetId="16" hidden="1">#REF!</definedName>
    <definedName name="LNBSU62513155227" localSheetId="1" hidden="1">#REF!</definedName>
    <definedName name="LNBSU62513155227" localSheetId="3" hidden="1">#REF!</definedName>
    <definedName name="LNBSU62516321509" localSheetId="4" hidden="1">#REF!</definedName>
    <definedName name="LNBSU62516321509" localSheetId="17" hidden="1">#REF!</definedName>
    <definedName name="LNBSU62516321509" localSheetId="18" hidden="1">#REF!</definedName>
    <definedName name="LNBSU62516321509" localSheetId="16" hidden="1">#REF!</definedName>
    <definedName name="LNBSU62516321509" localSheetId="1" hidden="1">#REF!</definedName>
    <definedName name="LNBSU62516321509" localSheetId="3" hidden="1">#REF!</definedName>
    <definedName name="LNBSU62914241690" localSheetId="4" hidden="1">#REF!</definedName>
    <definedName name="LNBSU62914241690" localSheetId="17" hidden="1">#REF!</definedName>
    <definedName name="LNBSU62914241690" localSheetId="18" hidden="1">#REF!</definedName>
    <definedName name="LNBSU62914241690" localSheetId="16" hidden="1">#REF!</definedName>
    <definedName name="LNBSU62914241690" localSheetId="1" hidden="1">#REF!</definedName>
    <definedName name="LNBSU62914241690" localSheetId="3" hidden="1">#REF!</definedName>
    <definedName name="LNEBSL6231554316" localSheetId="4" hidden="1">#REF!</definedName>
    <definedName name="LNEBSL6231554316" localSheetId="17" hidden="1">#REF!</definedName>
    <definedName name="LNEBSL6231554316" localSheetId="18" hidden="1">#REF!</definedName>
    <definedName name="LNEBSL6231554316" localSheetId="16" hidden="1">#REF!</definedName>
    <definedName name="LNEBSL6231554316" localSheetId="1" hidden="1">#REF!</definedName>
    <definedName name="LNEBSL6231554316" localSheetId="3" hidden="1">#REF!</definedName>
    <definedName name="LNEBSL62513154387" localSheetId="4" hidden="1">#REF!</definedName>
    <definedName name="LNEBSL62513154387" localSheetId="17" hidden="1">#REF!</definedName>
    <definedName name="LNEBSL62513154387" localSheetId="18" hidden="1">#REF!</definedName>
    <definedName name="LNEBSL62513154387" localSheetId="16" hidden="1">#REF!</definedName>
    <definedName name="LNEBSL62513154387" localSheetId="1" hidden="1">#REF!</definedName>
    <definedName name="LNEBSL62513154387" localSheetId="3" hidden="1">#REF!</definedName>
    <definedName name="LNEBSL62513155227" localSheetId="4" hidden="1">#REF!</definedName>
    <definedName name="LNEBSL62513155227" localSheetId="17" hidden="1">#REF!</definedName>
    <definedName name="LNEBSL62513155227" localSheetId="18" hidden="1">#REF!</definedName>
    <definedName name="LNEBSL62513155227" localSheetId="16" hidden="1">#REF!</definedName>
    <definedName name="LNEBSL62513155227" localSheetId="1" hidden="1">#REF!</definedName>
    <definedName name="LNEBSL62513155227" localSheetId="3" hidden="1">#REF!</definedName>
    <definedName name="LNEBSL62516321509" localSheetId="4" hidden="1">#REF!</definedName>
    <definedName name="LNEBSL62516321509" localSheetId="17" hidden="1">#REF!</definedName>
    <definedName name="LNEBSL62516321509" localSheetId="18" hidden="1">#REF!</definedName>
    <definedName name="LNEBSL62516321509" localSheetId="16" hidden="1">#REF!</definedName>
    <definedName name="LNEBSL62516321509" localSheetId="1" hidden="1">#REF!</definedName>
    <definedName name="LNEBSL62516321509" localSheetId="3" hidden="1">#REF!</definedName>
    <definedName name="LNEBSL62914241690" localSheetId="4" hidden="1">#REF!</definedName>
    <definedName name="LNEBSL62914241690" localSheetId="17" hidden="1">#REF!</definedName>
    <definedName name="LNEBSL62914241690" localSheetId="18" hidden="1">#REF!</definedName>
    <definedName name="LNEBSL62914241690" localSheetId="16" hidden="1">#REF!</definedName>
    <definedName name="LNEBSL62914241690" localSheetId="1" hidden="1">#REF!</definedName>
    <definedName name="LNEBSL62914241690" localSheetId="3" hidden="1">#REF!</definedName>
    <definedName name="LNEBSU6231554316" localSheetId="4" hidden="1">#REF!</definedName>
    <definedName name="LNEBSU6231554316" localSheetId="17" hidden="1">#REF!</definedName>
    <definedName name="LNEBSU6231554316" localSheetId="18" hidden="1">#REF!</definedName>
    <definedName name="LNEBSU6231554316" localSheetId="16" hidden="1">#REF!</definedName>
    <definedName name="LNEBSU6231554316" localSheetId="1" hidden="1">#REF!</definedName>
    <definedName name="LNEBSU6231554316" localSheetId="3" hidden="1">#REF!</definedName>
    <definedName name="LNEBSU62513154387" localSheetId="4" hidden="1">#REF!</definedName>
    <definedName name="LNEBSU62513154387" localSheetId="17" hidden="1">#REF!</definedName>
    <definedName name="LNEBSU62513154387" localSheetId="18" hidden="1">#REF!</definedName>
    <definedName name="LNEBSU62513154387" localSheetId="16" hidden="1">#REF!</definedName>
    <definedName name="LNEBSU62513154387" localSheetId="1" hidden="1">#REF!</definedName>
    <definedName name="LNEBSU62513154387" localSheetId="3" hidden="1">#REF!</definedName>
    <definedName name="LNEBSU62513155227" localSheetId="4" hidden="1">#REF!</definedName>
    <definedName name="LNEBSU62513155227" localSheetId="17" hidden="1">#REF!</definedName>
    <definedName name="LNEBSU62513155227" localSheetId="18" hidden="1">#REF!</definedName>
    <definedName name="LNEBSU62513155227" localSheetId="16" hidden="1">#REF!</definedName>
    <definedName name="LNEBSU62513155227" localSheetId="1" hidden="1">#REF!</definedName>
    <definedName name="LNEBSU62513155227" localSheetId="3" hidden="1">#REF!</definedName>
    <definedName name="LNEBSU62516321509" localSheetId="4" hidden="1">#REF!</definedName>
    <definedName name="LNEBSU62516321509" localSheetId="17" hidden="1">#REF!</definedName>
    <definedName name="LNEBSU62516321509" localSheetId="18" hidden="1">#REF!</definedName>
    <definedName name="LNEBSU62516321509" localSheetId="16" hidden="1">#REF!</definedName>
    <definedName name="LNEBSU62516321509" localSheetId="1" hidden="1">#REF!</definedName>
    <definedName name="LNEBSU62516321509" localSheetId="3" hidden="1">#REF!</definedName>
    <definedName name="LNEBSU62914241690" localSheetId="4" hidden="1">#REF!</definedName>
    <definedName name="LNEBSU62914241690" localSheetId="17" hidden="1">#REF!</definedName>
    <definedName name="LNEBSU62914241690" localSheetId="18" hidden="1">#REF!</definedName>
    <definedName name="LNEBSU62914241690" localSheetId="16" hidden="1">#REF!</definedName>
    <definedName name="LNEBSU62914241690" localSheetId="1" hidden="1">#REF!</definedName>
    <definedName name="LNEBSU62914241690" localSheetId="3" hidden="1">#REF!</definedName>
    <definedName name="LNEIS6231554316" localSheetId="4" hidden="1">#REF!</definedName>
    <definedName name="LNEIS6231554316" localSheetId="17" hidden="1">#REF!</definedName>
    <definedName name="LNEIS6231554316" localSheetId="18" hidden="1">#REF!</definedName>
    <definedName name="LNEIS6231554316" localSheetId="16" hidden="1">#REF!</definedName>
    <definedName name="LNEIS6231554316" localSheetId="1" hidden="1">#REF!</definedName>
    <definedName name="LNEIS6231554316" localSheetId="3" hidden="1">#REF!</definedName>
    <definedName name="LNEIS62513154387" localSheetId="4" hidden="1">#REF!</definedName>
    <definedName name="LNEIS62513154387" localSheetId="17" hidden="1">#REF!</definedName>
    <definedName name="LNEIS62513154387" localSheetId="18" hidden="1">#REF!</definedName>
    <definedName name="LNEIS62513154387" localSheetId="16" hidden="1">#REF!</definedName>
    <definedName name="LNEIS62513154387" localSheetId="1" hidden="1">#REF!</definedName>
    <definedName name="LNEIS62513154387" localSheetId="3" hidden="1">#REF!</definedName>
    <definedName name="LNEIS62513155227" localSheetId="4" hidden="1">#REF!</definedName>
    <definedName name="LNEIS62513155227" localSheetId="17" hidden="1">#REF!</definedName>
    <definedName name="LNEIS62513155227" localSheetId="18" hidden="1">#REF!</definedName>
    <definedName name="LNEIS62513155227" localSheetId="16" hidden="1">#REF!</definedName>
    <definedName name="LNEIS62513155227" localSheetId="1" hidden="1">#REF!</definedName>
    <definedName name="LNEIS62513155227" localSheetId="3" hidden="1">#REF!</definedName>
    <definedName name="LNEIS62516321509" localSheetId="4" hidden="1">#REF!</definedName>
    <definedName name="LNEIS62516321509" localSheetId="17" hidden="1">#REF!</definedName>
    <definedName name="LNEIS62516321509" localSheetId="18" hidden="1">#REF!</definedName>
    <definedName name="LNEIS62516321509" localSheetId="16" hidden="1">#REF!</definedName>
    <definedName name="LNEIS62516321509" localSheetId="1" hidden="1">#REF!</definedName>
    <definedName name="LNEIS62516321509" localSheetId="3" hidden="1">#REF!</definedName>
    <definedName name="LNEIS62914241690" localSheetId="4" hidden="1">#REF!</definedName>
    <definedName name="LNEIS62914241690" localSheetId="17" hidden="1">#REF!</definedName>
    <definedName name="LNEIS62914241690" localSheetId="18" hidden="1">#REF!</definedName>
    <definedName name="LNEIS62914241690" localSheetId="16" hidden="1">#REF!</definedName>
    <definedName name="LNEIS62914241690" localSheetId="1" hidden="1">#REF!</definedName>
    <definedName name="LNEIS62914241690" localSheetId="3" hidden="1">#REF!</definedName>
    <definedName name="LNES2107294445" localSheetId="4" hidden="1">#REF!</definedName>
    <definedName name="LNES2107294445" localSheetId="17" hidden="1">#REF!</definedName>
    <definedName name="LNES2107294445" localSheetId="18" hidden="1">#REF!</definedName>
    <definedName name="LNES2107294445" localSheetId="16" hidden="1">#REF!</definedName>
    <definedName name="LNES2107294445" localSheetId="1" hidden="1">#REF!</definedName>
    <definedName name="LNES2107294445" localSheetId="3" hidden="1">#REF!</definedName>
    <definedName name="LNES551064370" localSheetId="4" hidden="1">#REF!</definedName>
    <definedName name="LNES551064370" localSheetId="17" hidden="1">#REF!</definedName>
    <definedName name="LNES551064370" localSheetId="18" hidden="1">#REF!</definedName>
    <definedName name="LNES551064370" localSheetId="16" hidden="1">#REF!</definedName>
    <definedName name="LNES551064370" localSheetId="1" hidden="1">#REF!</definedName>
    <definedName name="LNES551064370" localSheetId="3" hidden="1">#REF!</definedName>
    <definedName name="LNES5910314600" localSheetId="4" hidden="1">#REF!</definedName>
    <definedName name="LNES5910314600" localSheetId="17" hidden="1">#REF!</definedName>
    <definedName name="LNES5910314600" localSheetId="16" hidden="1">#REF!</definedName>
    <definedName name="LNES5910314600" localSheetId="1" hidden="1">#REF!</definedName>
    <definedName name="LNES5910314600" localSheetId="3" hidden="1">#REF!</definedName>
    <definedName name="LNES6231554316" localSheetId="4" hidden="1">#REF!</definedName>
    <definedName name="LNES6231554316" localSheetId="17" hidden="1">#REF!</definedName>
    <definedName name="LNES6231554316" localSheetId="16" hidden="1">#REF!</definedName>
    <definedName name="LNES6231554316" localSheetId="1" hidden="1">#REF!</definedName>
    <definedName name="LNES6231554316" localSheetId="3" hidden="1">#REF!</definedName>
    <definedName name="LNES62513154387" localSheetId="4" hidden="1">#REF!</definedName>
    <definedName name="LNES62513154387" localSheetId="17" hidden="1">#REF!</definedName>
    <definedName name="LNES62513154387" localSheetId="16" hidden="1">#REF!</definedName>
    <definedName name="LNES62513154387" localSheetId="1" hidden="1">#REF!</definedName>
    <definedName name="LNES62513154387" localSheetId="3" hidden="1">#REF!</definedName>
    <definedName name="LNES62513155227" localSheetId="4" hidden="1">#REF!</definedName>
    <definedName name="LNES62513155227" localSheetId="17" hidden="1">#REF!</definedName>
    <definedName name="LNES62513155227" localSheetId="16" hidden="1">#REF!</definedName>
    <definedName name="LNES62513155227" localSheetId="1" hidden="1">#REF!</definedName>
    <definedName name="LNES62513155227" localSheetId="3" hidden="1">#REF!</definedName>
    <definedName name="LNES62516321509" localSheetId="4" hidden="1">#REF!</definedName>
    <definedName name="LNES62516321509" localSheetId="17" hidden="1">#REF!</definedName>
    <definedName name="LNES62516321509" localSheetId="16" hidden="1">#REF!</definedName>
    <definedName name="LNES62516321509" localSheetId="1" hidden="1">#REF!</definedName>
    <definedName name="LNES62516321509" localSheetId="3" hidden="1">#REF!</definedName>
    <definedName name="LNES62914241690" localSheetId="4" hidden="1">#REF!</definedName>
    <definedName name="LNES62914241690" localSheetId="17" hidden="1">#REF!</definedName>
    <definedName name="LNES62914241690" localSheetId="16" hidden="1">#REF!</definedName>
    <definedName name="LNES62914241690" localSheetId="1" hidden="1">#REF!</definedName>
    <definedName name="LNES62914241690" localSheetId="3" hidden="1">#REF!</definedName>
    <definedName name="LNES6814412133" localSheetId="4" hidden="1">#REF!</definedName>
    <definedName name="LNES6814412133" localSheetId="17" hidden="1">#REF!</definedName>
    <definedName name="LNES6814412133" localSheetId="16" hidden="1">#REF!</definedName>
    <definedName name="LNES6814412133" localSheetId="1" hidden="1">#REF!</definedName>
    <definedName name="LNES6814412133" localSheetId="3" hidden="1">#REF!</definedName>
    <definedName name="LNIS6231554316" localSheetId="4" hidden="1">#REF!</definedName>
    <definedName name="LNIS6231554316" localSheetId="17" hidden="1">#REF!</definedName>
    <definedName name="LNIS6231554316" localSheetId="18" hidden="1">#REF!</definedName>
    <definedName name="LNIS6231554316" localSheetId="16" hidden="1">#REF!</definedName>
    <definedName name="LNIS6231554316" localSheetId="1" hidden="1">#REF!</definedName>
    <definedName name="LNIS6231554316" localSheetId="3" hidden="1">#REF!</definedName>
    <definedName name="LNIS62513154387" localSheetId="4" hidden="1">#REF!</definedName>
    <definedName name="LNIS62513154387" localSheetId="17" hidden="1">#REF!</definedName>
    <definedName name="LNIS62513154387" localSheetId="18" hidden="1">#REF!</definedName>
    <definedName name="LNIS62513154387" localSheetId="16" hidden="1">#REF!</definedName>
    <definedName name="LNIS62513154387" localSheetId="1" hidden="1">#REF!</definedName>
    <definedName name="LNIS62513154387" localSheetId="3" hidden="1">#REF!</definedName>
    <definedName name="LNIS62513155227" localSheetId="4" hidden="1">#REF!</definedName>
    <definedName name="LNIS62513155227" localSheetId="17" hidden="1">#REF!</definedName>
    <definedName name="LNIS62513155227" localSheetId="18" hidden="1">#REF!</definedName>
    <definedName name="LNIS62513155227" localSheetId="16" hidden="1">#REF!</definedName>
    <definedName name="LNIS62513155227" localSheetId="1" hidden="1">#REF!</definedName>
    <definedName name="LNIS62513155227" localSheetId="3" hidden="1">#REF!</definedName>
    <definedName name="LNIS62516321509" localSheetId="4" hidden="1">#REF!</definedName>
    <definedName name="LNIS62516321509" localSheetId="17" hidden="1">#REF!</definedName>
    <definedName name="LNIS62516321509" localSheetId="18" hidden="1">#REF!</definedName>
    <definedName name="LNIS62516321509" localSheetId="16" hidden="1">#REF!</definedName>
    <definedName name="LNIS62516321509" localSheetId="1" hidden="1">#REF!</definedName>
    <definedName name="LNIS62516321509" localSheetId="3" hidden="1">#REF!</definedName>
    <definedName name="LNIS62914241690" localSheetId="4" hidden="1">#REF!</definedName>
    <definedName name="LNIS62914241690" localSheetId="17" hidden="1">#REF!</definedName>
    <definedName name="LNIS62914241690" localSheetId="18" hidden="1">#REF!</definedName>
    <definedName name="LNIS62914241690" localSheetId="16" hidden="1">#REF!</definedName>
    <definedName name="LNIS62914241690" localSheetId="1" hidden="1">#REF!</definedName>
    <definedName name="LNIS62914241690" localSheetId="3" hidden="1">#REF!</definedName>
    <definedName name="LNNBSL6231554316" localSheetId="4" hidden="1">#REF!</definedName>
    <definedName name="LNNBSL6231554316" localSheetId="17" hidden="1">#REF!</definedName>
    <definedName name="LNNBSL6231554316" localSheetId="18" hidden="1">#REF!</definedName>
    <definedName name="LNNBSL6231554316" localSheetId="16" hidden="1">#REF!</definedName>
    <definedName name="LNNBSL6231554316" localSheetId="1" hidden="1">#REF!</definedName>
    <definedName name="LNNBSL6231554316" localSheetId="3" hidden="1">#REF!</definedName>
    <definedName name="LNNBSL62513154387" localSheetId="4" hidden="1">#REF!</definedName>
    <definedName name="LNNBSL62513154387" localSheetId="17" hidden="1">#REF!</definedName>
    <definedName name="LNNBSL62513154387" localSheetId="18" hidden="1">#REF!</definedName>
    <definedName name="LNNBSL62513154387" localSheetId="16" hidden="1">#REF!</definedName>
    <definedName name="LNNBSL62513154387" localSheetId="1" hidden="1">#REF!</definedName>
    <definedName name="LNNBSL62513154387" localSheetId="3" hidden="1">#REF!</definedName>
    <definedName name="LNNBSL62513155227" localSheetId="4" hidden="1">#REF!</definedName>
    <definedName name="LNNBSL62513155227" localSheetId="17" hidden="1">#REF!</definedName>
    <definedName name="LNNBSL62513155227" localSheetId="18" hidden="1">#REF!</definedName>
    <definedName name="LNNBSL62513155227" localSheetId="16" hidden="1">#REF!</definedName>
    <definedName name="LNNBSL62513155227" localSheetId="1" hidden="1">#REF!</definedName>
    <definedName name="LNNBSL62513155227" localSheetId="3" hidden="1">#REF!</definedName>
    <definedName name="LNNBSL62516321509" localSheetId="4" hidden="1">#REF!</definedName>
    <definedName name="LNNBSL62516321509" localSheetId="17" hidden="1">#REF!</definedName>
    <definedName name="LNNBSL62516321509" localSheetId="18" hidden="1">#REF!</definedName>
    <definedName name="LNNBSL62516321509" localSheetId="16" hidden="1">#REF!</definedName>
    <definedName name="LNNBSL62516321509" localSheetId="1" hidden="1">#REF!</definedName>
    <definedName name="LNNBSL62516321509" localSheetId="3" hidden="1">#REF!</definedName>
    <definedName name="LNNBSL62914241690" localSheetId="4" hidden="1">#REF!</definedName>
    <definedName name="LNNBSL62914241690" localSheetId="17" hidden="1">#REF!</definedName>
    <definedName name="LNNBSL62914241690" localSheetId="18" hidden="1">#REF!</definedName>
    <definedName name="LNNBSL62914241690" localSheetId="16" hidden="1">#REF!</definedName>
    <definedName name="LNNBSL62914241690" localSheetId="1" hidden="1">#REF!</definedName>
    <definedName name="LNNBSL62914241690" localSheetId="3" hidden="1">#REF!</definedName>
    <definedName name="LNNBSU6231554316" localSheetId="4" hidden="1">#REF!</definedName>
    <definedName name="LNNBSU6231554316" localSheetId="17" hidden="1">#REF!</definedName>
    <definedName name="LNNBSU6231554316" localSheetId="18" hidden="1">#REF!</definedName>
    <definedName name="LNNBSU6231554316" localSheetId="16" hidden="1">#REF!</definedName>
    <definedName name="LNNBSU6231554316" localSheetId="1" hidden="1">#REF!</definedName>
    <definedName name="LNNBSU6231554316" localSheetId="3" hidden="1">#REF!</definedName>
    <definedName name="LNNBSU62513154387" localSheetId="4" hidden="1">#REF!</definedName>
    <definedName name="LNNBSU62513154387" localSheetId="17" hidden="1">#REF!</definedName>
    <definedName name="LNNBSU62513154387" localSheetId="18" hidden="1">#REF!</definedName>
    <definedName name="LNNBSU62513154387" localSheetId="16" hidden="1">#REF!</definedName>
    <definedName name="LNNBSU62513154387" localSheetId="1" hidden="1">#REF!</definedName>
    <definedName name="LNNBSU62513154387" localSheetId="3" hidden="1">#REF!</definedName>
    <definedName name="LNNBSU62513155227" localSheetId="4" hidden="1">#REF!</definedName>
    <definedName name="LNNBSU62513155227" localSheetId="17" hidden="1">#REF!</definedName>
    <definedName name="LNNBSU62513155227" localSheetId="18" hidden="1">#REF!</definedName>
    <definedName name="LNNBSU62513155227" localSheetId="16" hidden="1">#REF!</definedName>
    <definedName name="LNNBSU62513155227" localSheetId="1" hidden="1">#REF!</definedName>
    <definedName name="LNNBSU62513155227" localSheetId="3" hidden="1">#REF!</definedName>
    <definedName name="LNNBSU62516321509" localSheetId="4" hidden="1">#REF!</definedName>
    <definedName name="LNNBSU62516321509" localSheetId="17" hidden="1">#REF!</definedName>
    <definedName name="LNNBSU62516321509" localSheetId="18" hidden="1">#REF!</definedName>
    <definedName name="LNNBSU62516321509" localSheetId="16" hidden="1">#REF!</definedName>
    <definedName name="LNNBSU62516321509" localSheetId="1" hidden="1">#REF!</definedName>
    <definedName name="LNNBSU62516321509" localSheetId="3" hidden="1">#REF!</definedName>
    <definedName name="LNNBSU62914241690" localSheetId="4" hidden="1">#REF!</definedName>
    <definedName name="LNNBSU62914241690" localSheetId="17" hidden="1">#REF!</definedName>
    <definedName name="LNNBSU62914241690" localSheetId="18" hidden="1">#REF!</definedName>
    <definedName name="LNNBSU62914241690" localSheetId="16" hidden="1">#REF!</definedName>
    <definedName name="LNNBSU62914241690" localSheetId="1" hidden="1">#REF!</definedName>
    <definedName name="LNNBSU62914241690" localSheetId="3" hidden="1">#REF!</definedName>
    <definedName name="LNNIS6231554316" localSheetId="4" hidden="1">#REF!</definedName>
    <definedName name="LNNIS6231554316" localSheetId="17" hidden="1">#REF!</definedName>
    <definedName name="LNNIS6231554316" localSheetId="18" hidden="1">#REF!</definedName>
    <definedName name="LNNIS6231554316" localSheetId="16" hidden="1">#REF!</definedName>
    <definedName name="LNNIS6231554316" localSheetId="1" hidden="1">#REF!</definedName>
    <definedName name="LNNIS6231554316" localSheetId="3" hidden="1">#REF!</definedName>
    <definedName name="LNNIS62513154387" localSheetId="4" hidden="1">#REF!</definedName>
    <definedName name="LNNIS62513154387" localSheetId="17" hidden="1">#REF!</definedName>
    <definedName name="LNNIS62513154387" localSheetId="18" hidden="1">#REF!</definedName>
    <definedName name="LNNIS62513154387" localSheetId="16" hidden="1">#REF!</definedName>
    <definedName name="LNNIS62513154387" localSheetId="1" hidden="1">#REF!</definedName>
    <definedName name="LNNIS62513154387" localSheetId="3" hidden="1">#REF!</definedName>
    <definedName name="LNNIS62513155227" localSheetId="4" hidden="1">#REF!</definedName>
    <definedName name="LNNIS62513155227" localSheetId="17" hidden="1">#REF!</definedName>
    <definedName name="LNNIS62513155227" localSheetId="18" hidden="1">#REF!</definedName>
    <definedName name="LNNIS62513155227" localSheetId="16" hidden="1">#REF!</definedName>
    <definedName name="LNNIS62513155227" localSheetId="1" hidden="1">#REF!</definedName>
    <definedName name="LNNIS62513155227" localSheetId="3" hidden="1">#REF!</definedName>
    <definedName name="LNNIS62516321509" localSheetId="4" hidden="1">#REF!</definedName>
    <definedName name="LNNIS62516321509" localSheetId="17" hidden="1">#REF!</definedName>
    <definedName name="LNNIS62516321509" localSheetId="18" hidden="1">#REF!</definedName>
    <definedName name="LNNIS62516321509" localSheetId="16" hidden="1">#REF!</definedName>
    <definedName name="LNNIS62516321509" localSheetId="1" hidden="1">#REF!</definedName>
    <definedName name="LNNIS62516321509" localSheetId="3" hidden="1">#REF!</definedName>
    <definedName name="LNNIS62914241690" localSheetId="4" hidden="1">#REF!</definedName>
    <definedName name="LNNIS62914241690" localSheetId="17" hidden="1">#REF!</definedName>
    <definedName name="LNNIS62914241690" localSheetId="18" hidden="1">#REF!</definedName>
    <definedName name="LNNIS62914241690" localSheetId="16" hidden="1">#REF!</definedName>
    <definedName name="LNNIS62914241690" localSheetId="1" hidden="1">#REF!</definedName>
    <definedName name="LNNIS62914241690" localSheetId="3" hidden="1">#REF!</definedName>
    <definedName name="loanline1" localSheetId="4" hidden="1">#REF!,#REF!,#REF!,#REF!,#REF!</definedName>
    <definedName name="loanline1" localSheetId="17" hidden="1">#REF!,#REF!,#REF!,#REF!,#REF!</definedName>
    <definedName name="loanline1" localSheetId="18" hidden="1">#REF!,#REF!,#REF!,#REF!,#REF!</definedName>
    <definedName name="loanline1" localSheetId="16" hidden="1">#REF!,#REF!,#REF!,#REF!,#REF!</definedName>
    <definedName name="loanline1" localSheetId="1" hidden="1">#REF!,#REF!,#REF!,#REF!,#REF!</definedName>
    <definedName name="loanline1" localSheetId="3" hidden="1">#REF!,#REF!,#REF!,#REF!,#REF!</definedName>
    <definedName name="mmm" localSheetId="4"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4" hidden="1">#REF!</definedName>
    <definedName name="MTG182715124602" localSheetId="17" hidden="1">#REF!</definedName>
    <definedName name="MTG182715124602" localSheetId="18" hidden="1">#REF!</definedName>
    <definedName name="MTG182715124602" localSheetId="16" hidden="1">#REF!</definedName>
    <definedName name="MTG182715124602" localSheetId="1" hidden="1">#REF!</definedName>
    <definedName name="MTG182715124602" localSheetId="3" hidden="1">#REF!</definedName>
    <definedName name="MTG282715124602" localSheetId="4" hidden="1">#REF!</definedName>
    <definedName name="MTG282715124602" localSheetId="17" hidden="1">#REF!</definedName>
    <definedName name="MTG282715124602" localSheetId="18" hidden="1">#REF!</definedName>
    <definedName name="MTG282715124602" localSheetId="16" hidden="1">#REF!</definedName>
    <definedName name="MTG282715124602" localSheetId="1" hidden="1">#REF!</definedName>
    <definedName name="MTG282715124602" localSheetId="3" hidden="1">#REF!</definedName>
    <definedName name="MTG82714404809" localSheetId="4" hidden="1">#REF!</definedName>
    <definedName name="MTG82714404809" localSheetId="17" hidden="1">#REF!</definedName>
    <definedName name="MTG82714404809" localSheetId="18" hidden="1">#REF!</definedName>
    <definedName name="MTG82714404809" localSheetId="16" hidden="1">#REF!</definedName>
    <definedName name="MTG82714404809" localSheetId="1" hidden="1">#REF!</definedName>
    <definedName name="MTG82714404809" localSheetId="3" hidden="1">#REF!</definedName>
    <definedName name="MTG82714444243" localSheetId="4" hidden="1">#REF!</definedName>
    <definedName name="MTG82714444243" localSheetId="17" hidden="1">#REF!</definedName>
    <definedName name="MTG82714444243" localSheetId="18" hidden="1">#REF!</definedName>
    <definedName name="MTG82714444243" localSheetId="16" hidden="1">#REF!</definedName>
    <definedName name="MTG82714444243" localSheetId="1" hidden="1">#REF!</definedName>
    <definedName name="MTG82714444243" localSheetId="3" hidden="1">#REF!</definedName>
    <definedName name="MTG82714452266" localSheetId="4" hidden="1">#REF!</definedName>
    <definedName name="MTG82714452266" localSheetId="17" hidden="1">#REF!</definedName>
    <definedName name="MTG82714452266" localSheetId="18" hidden="1">#REF!</definedName>
    <definedName name="MTG82714452266" localSheetId="16" hidden="1">#REF!</definedName>
    <definedName name="MTG82714452266" localSheetId="1" hidden="1">#REF!</definedName>
    <definedName name="MTG82714452266" localSheetId="3" hidden="1">#REF!</definedName>
    <definedName name="MTG82714461576" localSheetId="4" hidden="1">#REF!</definedName>
    <definedName name="MTG82714461576" localSheetId="17" hidden="1">#REF!</definedName>
    <definedName name="MTG82714461576" localSheetId="18" hidden="1">#REF!</definedName>
    <definedName name="MTG82714461576" localSheetId="16" hidden="1">#REF!</definedName>
    <definedName name="MTG82714461576" localSheetId="1" hidden="1">#REF!</definedName>
    <definedName name="MTG82714461576" localSheetId="3" hidden="1">#REF!</definedName>
    <definedName name="MTG82714575062" localSheetId="4" hidden="1">#REF!</definedName>
    <definedName name="MTG82714575062" localSheetId="17" hidden="1">#REF!</definedName>
    <definedName name="MTG82714575062" localSheetId="18" hidden="1">#REF!</definedName>
    <definedName name="MTG82714575062" localSheetId="16" hidden="1">#REF!</definedName>
    <definedName name="MTG82714575062" localSheetId="1" hidden="1">#REF!</definedName>
    <definedName name="MTG82714575062" localSheetId="3" hidden="1">#REF!</definedName>
    <definedName name="MTG82715105447" localSheetId="4" hidden="1">#REF!</definedName>
    <definedName name="MTG82715105447" localSheetId="17" hidden="1">#REF!</definedName>
    <definedName name="MTG82715105447" localSheetId="18" hidden="1">#REF!</definedName>
    <definedName name="MTG82715105447" localSheetId="16" hidden="1">#REF!</definedName>
    <definedName name="MTG82715105447" localSheetId="1" hidden="1">#REF!</definedName>
    <definedName name="MTG82715105447" localSheetId="3" hidden="1">#REF!</definedName>
    <definedName name="MTG82715124602" localSheetId="4" hidden="1">#REF!</definedName>
    <definedName name="MTG82715124602" localSheetId="17" hidden="1">#REF!</definedName>
    <definedName name="MTG82715124602" localSheetId="18" hidden="1">#REF!</definedName>
    <definedName name="MTG82715124602" localSheetId="16" hidden="1">#REF!</definedName>
    <definedName name="MTG82715124602" localSheetId="1" hidden="1">#REF!</definedName>
    <definedName name="MTG82715124602" localSheetId="3" hidden="1">#REF!</definedName>
    <definedName name="MTG8271514283" localSheetId="4" hidden="1">#REF!</definedName>
    <definedName name="MTG8271514283" localSheetId="17" hidden="1">#REF!</definedName>
    <definedName name="MTG8271514283" localSheetId="18" hidden="1">#REF!</definedName>
    <definedName name="MTG8271514283" localSheetId="16" hidden="1">#REF!</definedName>
    <definedName name="MTG8271514283" localSheetId="1" hidden="1">#REF!</definedName>
    <definedName name="MTG8271514283" localSheetId="3" hidden="1">#REF!</definedName>
    <definedName name="MTGline1" localSheetId="4" hidden="1">#REF!,#REF!</definedName>
    <definedName name="MTGline1" localSheetId="17" hidden="1">#REF!,#REF!</definedName>
    <definedName name="MTGline1" localSheetId="18" hidden="1">#REF!,#REF!</definedName>
    <definedName name="MTGline1" localSheetId="16" hidden="1">#REF!,#REF!</definedName>
    <definedName name="MTGline1" localSheetId="1" hidden="1">#REF!,#REF!</definedName>
    <definedName name="MTGline1" localSheetId="3" hidden="1">#REF!,#REF!</definedName>
    <definedName name="MTGTable" localSheetId="4" hidden="1">#REF!</definedName>
    <definedName name="MTGTable" localSheetId="17" hidden="1">#REF!</definedName>
    <definedName name="MTGTable" localSheetId="18" hidden="1">#REF!</definedName>
    <definedName name="MTGTable" localSheetId="16" hidden="1">#REF!</definedName>
    <definedName name="MTGTable" localSheetId="1" hidden="1">#REF!</definedName>
    <definedName name="MTGTable" localSheetId="3" hidden="1">#REF!</definedName>
    <definedName name="new" localSheetId="4"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4" hidden="1">#REF!</definedName>
    <definedName name="NEWPREM" localSheetId="17" hidden="1">#REF!</definedName>
    <definedName name="NEWPREM" localSheetId="18" hidden="1">#REF!</definedName>
    <definedName name="NEWPREM" localSheetId="16" hidden="1">#REF!</definedName>
    <definedName name="NEWPREM" localSheetId="1" hidden="1">#REF!</definedName>
    <definedName name="NEWPREM" localSheetId="3" hidden="1">#REF!</definedName>
    <definedName name="O611911676" localSheetId="4" hidden="1">#REF!</definedName>
    <definedName name="O611911676" localSheetId="17" hidden="1">#REF!</definedName>
    <definedName name="O611911676" localSheetId="18" hidden="1">#REF!</definedName>
    <definedName name="O611911676" localSheetId="16" hidden="1">#REF!</definedName>
    <definedName name="O611911676" localSheetId="1" hidden="1">#REF!</definedName>
    <definedName name="O611911676" localSheetId="3" hidden="1">#REF!</definedName>
    <definedName name="OEIS611911676" localSheetId="4" hidden="1">#REF!</definedName>
    <definedName name="OEIS611911676" localSheetId="17" hidden="1">#REF!</definedName>
    <definedName name="OEIS611911676" localSheetId="18" hidden="1">#REF!</definedName>
    <definedName name="OEIS611911676" localSheetId="16" hidden="1">#REF!</definedName>
    <definedName name="OEIS611911676" localSheetId="1" hidden="1">#REF!</definedName>
    <definedName name="OEIS611911676" localSheetId="3" hidden="1">#REF!</definedName>
    <definedName name="OIS611911676" localSheetId="4" hidden="1">#REF!</definedName>
    <definedName name="OIS611911676" localSheetId="17" hidden="1">#REF!</definedName>
    <definedName name="OIS611911676" localSheetId="18" hidden="1">#REF!</definedName>
    <definedName name="OIS611911676" localSheetId="16" hidden="1">#REF!</definedName>
    <definedName name="OIS611911676" localSheetId="1" hidden="1">#REF!</definedName>
    <definedName name="OIS611911676" localSheetId="3" hidden="1">#REF!</definedName>
    <definedName name="ONIS611911676" localSheetId="4" hidden="1">#REF!</definedName>
    <definedName name="ONIS611911676" localSheetId="17" hidden="1">#REF!</definedName>
    <definedName name="ONIS611911676" localSheetId="18" hidden="1">#REF!</definedName>
    <definedName name="ONIS611911676" localSheetId="16" hidden="1">#REF!</definedName>
    <definedName name="ONIS611911676" localSheetId="1" hidden="1">#REF!</definedName>
    <definedName name="ONIS611911676" localSheetId="3" hidden="1">#REF!</definedName>
    <definedName name="OTHERCOST" localSheetId="4" hidden="1">#REF!</definedName>
    <definedName name="OTHERCOST" localSheetId="17" hidden="1">#REF!</definedName>
    <definedName name="OTHERCOST" localSheetId="18" hidden="1">#REF!</definedName>
    <definedName name="OTHERCOST" localSheetId="16" hidden="1">#REF!</definedName>
    <definedName name="OTHERCOST" localSheetId="1" hidden="1">#REF!</definedName>
    <definedName name="OTHERCOST" localSheetId="3" hidden="1">#REF!</definedName>
    <definedName name="otherline1" localSheetId="4" hidden="1">#REF!,#REF!</definedName>
    <definedName name="otherline1" localSheetId="17" hidden="1">#REF!,#REF!</definedName>
    <definedName name="otherline1" localSheetId="18" hidden="1">#REF!,#REF!</definedName>
    <definedName name="otherline1" localSheetId="16" hidden="1">#REF!,#REF!</definedName>
    <definedName name="otherline1" localSheetId="1" hidden="1">#REF!,#REF!</definedName>
    <definedName name="otherline1" localSheetId="3" hidden="1">#REF!,#REF!</definedName>
    <definedName name="PRICEGRID" localSheetId="4" hidden="1">#REF!</definedName>
    <definedName name="PRICEGRID" localSheetId="17" hidden="1">#REF!</definedName>
    <definedName name="PRICEGRID" localSheetId="18" hidden="1">#REF!</definedName>
    <definedName name="PRICEGRID" localSheetId="16" hidden="1">#REF!</definedName>
    <definedName name="PRICEGRID" localSheetId="1" hidden="1">#REF!</definedName>
    <definedName name="PRICEGRID" localSheetId="3" hidden="1">#REF!</definedName>
    <definedName name="PRIMEONLY" localSheetId="4" hidden="1">#REF!</definedName>
    <definedName name="PRIMEONLY" localSheetId="17" hidden="1">#REF!</definedName>
    <definedName name="PRIMEONLY" localSheetId="18" hidden="1">#REF!</definedName>
    <definedName name="PRIMEONLY" localSheetId="16" hidden="1">#REF!</definedName>
    <definedName name="PRIMEONLY" localSheetId="1" hidden="1">#REF!</definedName>
    <definedName name="PRIMEONLY" localSheetId="3" hidden="1">#REF!</definedName>
    <definedName name="PRIMEOnly2" localSheetId="4" hidden="1">#REF!</definedName>
    <definedName name="PRIMEOnly2" localSheetId="17" hidden="1">#REF!</definedName>
    <definedName name="PRIMEOnly2" localSheetId="18" hidden="1">#REF!</definedName>
    <definedName name="PRIMEOnly2" localSheetId="16" hidden="1">#REF!</definedName>
    <definedName name="PRIMEOnly2" localSheetId="1" hidden="1">#REF!</definedName>
    <definedName name="PRIMEOnly2" localSheetId="3" hidden="1">#REF!</definedName>
    <definedName name="PRIMEOPTION" localSheetId="4" hidden="1">#REF!</definedName>
    <definedName name="PRIMEOPTION" localSheetId="17" hidden="1">#REF!</definedName>
    <definedName name="PRIMEOPTION" localSheetId="18" hidden="1">#REF!</definedName>
    <definedName name="PRIMEOPTION" localSheetId="16" hidden="1">#REF!</definedName>
    <definedName name="PRIMEOPTION" localSheetId="1" hidden="1">#REF!</definedName>
    <definedName name="PRIMEOPTION" localSheetId="3" hidden="1">#REF!</definedName>
    <definedName name="PRIMEOption2" localSheetId="4" hidden="1">#REF!</definedName>
    <definedName name="PRIMEOption2" localSheetId="17" hidden="1">#REF!</definedName>
    <definedName name="PRIMEOption2" localSheetId="18" hidden="1">#REF!</definedName>
    <definedName name="PRIMEOption2" localSheetId="16" hidden="1">#REF!</definedName>
    <definedName name="PRIMEOption2" localSheetId="1" hidden="1">#REF!</definedName>
    <definedName name="PRIMEOption2" localSheetId="3" hidden="1">#REF!</definedName>
    <definedName name="quarterlybs" localSheetId="4" hidden="1">{#N/A,#N/A,FALSE,"JKFLASH2";#N/A,#N/A,FALSE,"Page 4";#N/A,#N/A,FALSE,"page 3"}</definedName>
    <definedName name="quarterlybs" localSheetId="12"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6"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3" hidden="1">{#N/A,#N/A,FALSE,"JKFLASH2";#N/A,#N/A,FALSE,"Page 4";#N/A,#N/A,FALSE,"page 3"}</definedName>
    <definedName name="qwq" localSheetId="4" hidden="1">{"AT","COMPANIES",TRUE}</definedName>
    <definedName name="qwq" localSheetId="12" hidden="1">{"AT","COMPANIES",TRUE}</definedName>
    <definedName name="qwq" localSheetId="2" hidden="1">{"AT","COMPANIES",TRUE}</definedName>
    <definedName name="qwq" localSheetId="17" hidden="1">{"AT","COMPANIES",TRUE}</definedName>
    <definedName name="qwq" localSheetId="18" hidden="1">{"AT","COMPANIES",TRUE}</definedName>
    <definedName name="qwq" localSheetId="16" hidden="1">{"AT","COMPANIES",TRUE}</definedName>
    <definedName name="qwq" localSheetId="1" hidden="1">{"AT","COMPANIES",TRUE}</definedName>
    <definedName name="qwq" localSheetId="0" hidden="1">{"AT","COMPANIES",TRUE}</definedName>
    <definedName name="qwq" localSheetId="3" hidden="1">{"AT","COMPANIES",TRUE}</definedName>
    <definedName name="qwqwqw" localSheetId="4" hidden="1">{"AT","COMPANIES",TRUE}</definedName>
    <definedName name="qwqwqw" localSheetId="12"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6" hidden="1">{"AT","COMPANIES",TRUE}</definedName>
    <definedName name="qwqwqw" localSheetId="1" hidden="1">{"AT","COMPANIES",TRUE}</definedName>
    <definedName name="qwqwqw" localSheetId="0"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4" hidden="1">#REF!,#REF!,#REF!</definedName>
    <definedName name="Rwvu.ADMIN._.OTHER._.MEALS." localSheetId="17" hidden="1">#REF!,#REF!,#REF!</definedName>
    <definedName name="Rwvu.ADMIN._.OTHER._.MEALS." localSheetId="18" hidden="1">#REF!,#REF!,#REF!</definedName>
    <definedName name="Rwvu.ADMIN._.OTHER._.MEALS." localSheetId="16" hidden="1">#REF!,#REF!,#REF!</definedName>
    <definedName name="Rwvu.ADMIN._.OTHER._.MEALS." localSheetId="1" hidden="1">#REF!,#REF!,#REF!</definedName>
    <definedName name="Rwvu.ADMIN._.OTHER._.MEALS." localSheetId="3" hidden="1">#REF!,#REF!,#REF!</definedName>
    <definedName name="Rwvu.ADMIN._.OTHER._.REGISTRATIONS." localSheetId="4" hidden="1">#REF!,#REF!</definedName>
    <definedName name="Rwvu.ADMIN._.OTHER._.REGISTRATIONS." localSheetId="17" hidden="1">#REF!,#REF!</definedName>
    <definedName name="Rwvu.ADMIN._.OTHER._.REGISTRATIONS." localSheetId="18" hidden="1">#REF!,#REF!</definedName>
    <definedName name="Rwvu.ADMIN._.OTHER._.REGISTRATIONS." localSheetId="16" hidden="1">#REF!,#REF!</definedName>
    <definedName name="Rwvu.ADMIN._.OTHER._.REGISTRATIONS." localSheetId="1" hidden="1">#REF!,#REF!</definedName>
    <definedName name="Rwvu.ADMIN._.OTHER._.REGISTRATIONS." localSheetId="3" hidden="1">#REF!,#REF!</definedName>
    <definedName name="Rwvu.Analysis1H95." localSheetId="4" hidden="1">#REF!,#REF!</definedName>
    <definedName name="Rwvu.Analysis1H95." localSheetId="17" hidden="1">#REF!,#REF!</definedName>
    <definedName name="Rwvu.Analysis1H95." localSheetId="18" hidden="1">#REF!,#REF!</definedName>
    <definedName name="Rwvu.Analysis1H95." localSheetId="16" hidden="1">#REF!,#REF!</definedName>
    <definedName name="Rwvu.Analysis1H95." localSheetId="1" hidden="1">#REF!,#REF!</definedName>
    <definedName name="Rwvu.Analysis1H95." localSheetId="3" hidden="1">#REF!,#REF!</definedName>
    <definedName name="Rwvu.Analysis1Q95." localSheetId="4" hidden="1">#REF!,#REF!</definedName>
    <definedName name="Rwvu.Analysis1Q95." localSheetId="17" hidden="1">#REF!,#REF!</definedName>
    <definedName name="Rwvu.Analysis1Q95." localSheetId="18" hidden="1">#REF!,#REF!</definedName>
    <definedName name="Rwvu.Analysis1Q95." localSheetId="16" hidden="1">#REF!,#REF!</definedName>
    <definedName name="Rwvu.Analysis1Q95." localSheetId="1" hidden="1">#REF!,#REF!</definedName>
    <definedName name="Rwvu.Analysis1Q95." localSheetId="3" hidden="1">#REF!,#REF!</definedName>
    <definedName name="Rwvu.Analysis2Q95." localSheetId="4" hidden="1">#REF!,#REF!</definedName>
    <definedName name="Rwvu.Analysis2Q95." localSheetId="17" hidden="1">#REF!,#REF!</definedName>
    <definedName name="Rwvu.Analysis2Q95." localSheetId="16" hidden="1">#REF!,#REF!</definedName>
    <definedName name="Rwvu.Analysis2Q95." localSheetId="1" hidden="1">#REF!,#REF!</definedName>
    <definedName name="Rwvu.Analysis2Q95." localSheetId="3" hidden="1">#REF!,#REF!</definedName>
    <definedName name="Rwvu.Margin._.Summary." localSheetId="4" hidden="1">#REF!,#REF!</definedName>
    <definedName name="Rwvu.Margin._.Summary." localSheetId="17" hidden="1">#REF!,#REF!</definedName>
    <definedName name="Rwvu.Margin._.Summary." localSheetId="16" hidden="1">#REF!,#REF!</definedName>
    <definedName name="Rwvu.Margin._.Summary." localSheetId="1" hidden="1">#REF!,#REF!</definedName>
    <definedName name="Rwvu.Margin._.Summary." localSheetId="3" hidden="1">#REF!,#REF!</definedName>
    <definedName name="s" localSheetId="4" hidden="1">{"AT","COMPANIES",TRUE}</definedName>
    <definedName name="s" localSheetId="12" hidden="1">{"AT","COMPANIES",TRUE}</definedName>
    <definedName name="s" localSheetId="2" hidden="1">{"AT","COMPANIES",TRUE}</definedName>
    <definedName name="s" localSheetId="17" hidden="1">{"AT","COMPANIES",TRUE}</definedName>
    <definedName name="s" localSheetId="18" hidden="1">{"AT","COMPANIES",TRUE}</definedName>
    <definedName name="s" localSheetId="16" hidden="1">{"AT","COMPANIES",TRUE}</definedName>
    <definedName name="s" localSheetId="1" hidden="1">{"AT","COMPANIES",TRUE}</definedName>
    <definedName name="s" localSheetId="0" hidden="1">{"AT","COMPANIES",TRUE}</definedName>
    <definedName name="s" localSheetId="3" hidden="1">{"AT","COMPANIES",TRUE}</definedName>
    <definedName name="sadf" localSheetId="4" hidden="1">{"ReportTop",#N/A,FALSE,"report top"}</definedName>
    <definedName name="sadf" localSheetId="12"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6" hidden="1">{"ReportTop",#N/A,FALSE,"report top"}</definedName>
    <definedName name="sadf" localSheetId="1" hidden="1">{"ReportTop",#N/A,FALSE,"report top"}</definedName>
    <definedName name="sadf" localSheetId="0" hidden="1">{"ReportTop",#N/A,FALSE,"report top"}</definedName>
    <definedName name="sadf" localSheetId="3" hidden="1">{"ReportTop",#N/A,FALSE,"report top"}</definedName>
    <definedName name="sadf_1" localSheetId="4" hidden="1">{"ReportTop",#N/A,FALSE,"report top"}</definedName>
    <definedName name="sadf_1" localSheetId="12"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6" hidden="1">{"ReportTop",#N/A,FALSE,"report top"}</definedName>
    <definedName name="sadf_1" localSheetId="1" hidden="1">{"ReportTop",#N/A,FALSE,"report top"}</definedName>
    <definedName name="sadf_1" localSheetId="0" hidden="1">{"ReportTop",#N/A,FALSE,"report top"}</definedName>
    <definedName name="sadf_1" localSheetId="3" hidden="1">{"ReportTop",#N/A,FALSE,"report top"}</definedName>
    <definedName name="sadf_2" localSheetId="4" hidden="1">{"ReportTop",#N/A,FALSE,"report top"}</definedName>
    <definedName name="sadf_2" localSheetId="12"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6" hidden="1">{"ReportTop",#N/A,FALSE,"report top"}</definedName>
    <definedName name="sadf_2" localSheetId="1" hidden="1">{"ReportTop",#N/A,FALSE,"report top"}</definedName>
    <definedName name="sadf_2" localSheetId="0" hidden="1">{"ReportTop",#N/A,FALSE,"report top"}</definedName>
    <definedName name="sadf_2" localSheetId="3" hidden="1">{"ReportTop",#N/A,FALSE,"report top"}</definedName>
    <definedName name="sadf_3" localSheetId="4" hidden="1">{"ReportTop",#N/A,FALSE,"report top"}</definedName>
    <definedName name="sadf_3" localSheetId="12"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6" hidden="1">{"ReportTop",#N/A,FALSE,"report top"}</definedName>
    <definedName name="sadf_3" localSheetId="1" hidden="1">{"ReportTop",#N/A,FALSE,"report top"}</definedName>
    <definedName name="sadf_3" localSheetId="0" hidden="1">{"ReportTop",#N/A,FALSE,"report top"}</definedName>
    <definedName name="sadf_3" localSheetId="3" hidden="1">{"ReportTop",#N/A,FALSE,"report top"}</definedName>
    <definedName name="sadf_4" localSheetId="4" hidden="1">{"ReportTop",#N/A,FALSE,"report top"}</definedName>
    <definedName name="sadf_4" localSheetId="12"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6" hidden="1">{"ReportTop",#N/A,FALSE,"report top"}</definedName>
    <definedName name="sadf_4" localSheetId="1" hidden="1">{"ReportTop",#N/A,FALSE,"report top"}</definedName>
    <definedName name="sadf_4" localSheetId="0" hidden="1">{"ReportTop",#N/A,FALSE,"report top"}</definedName>
    <definedName name="sadf_4" localSheetId="3" hidden="1">{"ReportTop",#N/A,FALSE,"report top"}</definedName>
    <definedName name="sadf_5" localSheetId="4" hidden="1">{"ReportTop",#N/A,FALSE,"report top"}</definedName>
    <definedName name="sadf_5" localSheetId="12"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6" hidden="1">{"ReportTop",#N/A,FALSE,"report top"}</definedName>
    <definedName name="sadf_5" localSheetId="1" hidden="1">{"ReportTop",#N/A,FALSE,"report top"}</definedName>
    <definedName name="sadf_5" localSheetId="0" hidden="1">{"ReportTop",#N/A,FALSE,"report top"}</definedName>
    <definedName name="sadf_5" localSheetId="3" hidden="1">{"ReportTop",#N/A,FALSE,"report top"}</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4" hidden="1">{#N/A,#N/A,FALSE,"Sheet1"}</definedName>
    <definedName name="sdfg" localSheetId="12" hidden="1">{#N/A,#N/A,FALSE,"Sheet1"}</definedName>
    <definedName name="sdfg" localSheetId="2" hidden="1">{#N/A,#N/A,FALSE,"Sheet1"}</definedName>
    <definedName name="sdfg" localSheetId="17" hidden="1">{#N/A,#N/A,FALSE,"Sheet1"}</definedName>
    <definedName name="sdfg" localSheetId="18" hidden="1">{#N/A,#N/A,FALSE,"Sheet1"}</definedName>
    <definedName name="sdfg" localSheetId="16" hidden="1">{#N/A,#N/A,FALSE,"Sheet1"}</definedName>
    <definedName name="sdfg" localSheetId="1" hidden="1">{#N/A,#N/A,FALSE,"Sheet1"}</definedName>
    <definedName name="sdfg" localSheetId="0" hidden="1">{#N/A,#N/A,FALSE,"Sheet1"}</definedName>
    <definedName name="sdfg" localSheetId="3" hidden="1">{#N/A,#N/A,FALSE,"Sheet1"}</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4" hidden="1">#REF!</definedName>
    <definedName name="SPREADREF" localSheetId="17" hidden="1">#REF!</definedName>
    <definedName name="SPREADREF" localSheetId="18" hidden="1">#REF!</definedName>
    <definedName name="SPREADREF" localSheetId="16" hidden="1">#REF!</definedName>
    <definedName name="SPREADREF" localSheetId="1" hidden="1">#REF!</definedName>
    <definedName name="SPREADREF" localSheetId="3" hidden="1">#REF!</definedName>
    <definedName name="SUMMARY_BOOK" localSheetId="4"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4" hidden="1">#REF!</definedName>
    <definedName name="Swvu.ADM._.GEN._.MGMNT._.DETAIL." localSheetId="17" hidden="1">#REF!</definedName>
    <definedName name="Swvu.ADM._.GEN._.MGMNT._.DETAIL." localSheetId="18" hidden="1">#REF!</definedName>
    <definedName name="Swvu.ADM._.GEN._.MGMNT._.DETAIL." localSheetId="16" hidden="1">#REF!</definedName>
    <definedName name="Swvu.ADM._.GEN._.MGMNT._.DETAIL." localSheetId="1" hidden="1">#REF!</definedName>
    <definedName name="Swvu.ADM._.GEN._.MGMNT._.DETAIL." localSheetId="3" hidden="1">#REF!</definedName>
    <definedName name="Swvu.Analysis1H95." localSheetId="4" hidden="1">#REF!</definedName>
    <definedName name="Swvu.Analysis1H95." localSheetId="17" hidden="1">#REF!</definedName>
    <definedName name="Swvu.Analysis1H95." localSheetId="18" hidden="1">#REF!</definedName>
    <definedName name="Swvu.Analysis1H95." localSheetId="16" hidden="1">#REF!</definedName>
    <definedName name="Swvu.Analysis1H95." localSheetId="1" hidden="1">#REF!</definedName>
    <definedName name="Swvu.Analysis1H95." localSheetId="3" hidden="1">#REF!</definedName>
    <definedName name="Swvu.Analysis1Q95." localSheetId="4" hidden="1">#REF!</definedName>
    <definedName name="Swvu.Analysis1Q95." localSheetId="17" hidden="1">#REF!</definedName>
    <definedName name="Swvu.Analysis1Q95." localSheetId="18" hidden="1">#REF!</definedName>
    <definedName name="Swvu.Analysis1Q95." localSheetId="16" hidden="1">#REF!</definedName>
    <definedName name="Swvu.Analysis1Q95." localSheetId="1" hidden="1">#REF!</definedName>
    <definedName name="Swvu.Analysis1Q95." localSheetId="3" hidden="1">#REF!</definedName>
    <definedName name="Swvu.Analysis2Q95." localSheetId="4" hidden="1">#REF!</definedName>
    <definedName name="Swvu.Analysis2Q95." localSheetId="17" hidden="1">#REF!</definedName>
    <definedName name="Swvu.Analysis2Q95." localSheetId="16" hidden="1">#REF!</definedName>
    <definedName name="Swvu.Analysis2Q95." localSheetId="1" hidden="1">#REF!</definedName>
    <definedName name="Swvu.Analysis2Q95." localSheetId="3" hidden="1">#REF!</definedName>
    <definedName name="Swvu.inputs._.raw._.data." localSheetId="4" hidden="1">#REF!</definedName>
    <definedName name="Swvu.inputs._.raw._.data." localSheetId="17" hidden="1">#REF!</definedName>
    <definedName name="Swvu.inputs._.raw._.data." localSheetId="16" hidden="1">#REF!</definedName>
    <definedName name="Swvu.inputs._.raw._.data." localSheetId="1" hidden="1">#REF!</definedName>
    <definedName name="Swvu.inputs._.raw._.data." localSheetId="3" hidden="1">#REF!</definedName>
    <definedName name="Swvu.Margin._.Summary." localSheetId="4" hidden="1">#REF!</definedName>
    <definedName name="Swvu.Margin._.Summary." localSheetId="17" hidden="1">#REF!</definedName>
    <definedName name="Swvu.Margin._.Summary." localSheetId="16" hidden="1">#REF!</definedName>
    <definedName name="Swvu.Margin._.Summary." localSheetId="1" hidden="1">#REF!</definedName>
    <definedName name="Swvu.Margin._.Summary." localSheetId="3" hidden="1">#REF!</definedName>
    <definedName name="Swvu.STORAGE._.RENTS." localSheetId="4" hidden="1">#REF!</definedName>
    <definedName name="Swvu.STORAGE._.RENTS." localSheetId="17" hidden="1">#REF!</definedName>
    <definedName name="Swvu.STORAGE._.RENTS." localSheetId="16" hidden="1">#REF!</definedName>
    <definedName name="Swvu.STORAGE._.RENTS." localSheetId="1" hidden="1">#REF!</definedName>
    <definedName name="Swvu.STORAGE._.RENTS." localSheetId="3" hidden="1">#REF!</definedName>
    <definedName name="Swvu.summary1." localSheetId="4" hidden="1">#REF!</definedName>
    <definedName name="Swvu.summary1." localSheetId="17" hidden="1">#REF!</definedName>
    <definedName name="Swvu.summary1." localSheetId="16" hidden="1">#REF!</definedName>
    <definedName name="Swvu.summary1." localSheetId="1" hidden="1">#REF!</definedName>
    <definedName name="Swvu.summary1." localSheetId="3" hidden="1">#REF!</definedName>
    <definedName name="Swvu.summary2." localSheetId="4" hidden="1">#REF!</definedName>
    <definedName name="Swvu.summary2." localSheetId="17" hidden="1">#REF!</definedName>
    <definedName name="Swvu.summary2." localSheetId="16" hidden="1">#REF!</definedName>
    <definedName name="Swvu.summary2." localSheetId="1" hidden="1">#REF!</definedName>
    <definedName name="Swvu.summary2." localSheetId="3" hidden="1">#REF!</definedName>
    <definedName name="Swvu.summary3." localSheetId="4" hidden="1">#REF!</definedName>
    <definedName name="Swvu.summary3." localSheetId="17" hidden="1">#REF!</definedName>
    <definedName name="Swvu.summary3." localSheetId="16" hidden="1">#REF!</definedName>
    <definedName name="Swvu.summary3." localSheetId="1" hidden="1">#REF!</definedName>
    <definedName name="Swvu.summary3." localSheetId="3" hidden="1">#REF!</definedName>
    <definedName name="TargetDCF2" localSheetId="4" hidden="1">{#N/A,#N/A,FALSE,"Sheet1"}</definedName>
    <definedName name="TargetDCF2" localSheetId="12"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6" hidden="1">{#N/A,#N/A,FALSE,"Sheet1"}</definedName>
    <definedName name="TargetDCF2" localSheetId="1" hidden="1">{#N/A,#N/A,FALSE,"Sheet1"}</definedName>
    <definedName name="TargetDCF2" localSheetId="0" hidden="1">{#N/A,#N/A,FALSE,"Sheet1"}</definedName>
    <definedName name="TargetDCF2" localSheetId="3" hidden="1">{#N/A,#N/A,FALSE,"Sheet1"}</definedName>
    <definedName name="TERMPREM" localSheetId="4" hidden="1">#REF!</definedName>
    <definedName name="TERMPREM" localSheetId="17" hidden="1">#REF!</definedName>
    <definedName name="TERMPREM" localSheetId="18" hidden="1">#REF!</definedName>
    <definedName name="TERMPREM" localSheetId="16" hidden="1">#REF!</definedName>
    <definedName name="TERMPREM" localSheetId="1" hidden="1">#REF!</definedName>
    <definedName name="TERMPREM" localSheetId="3" hidden="1">#REF!</definedName>
    <definedName name="TERMTYPE" localSheetId="4" hidden="1">#REF!</definedName>
    <definedName name="TERMTYPE" localSheetId="17" hidden="1">#REF!</definedName>
    <definedName name="TERMTYPE" localSheetId="18" hidden="1">#REF!</definedName>
    <definedName name="TERMTYPE" localSheetId="16" hidden="1">#REF!</definedName>
    <definedName name="TERMTYPE" localSheetId="1" hidden="1">#REF!</definedName>
    <definedName name="TERMTYPE" localSheetId="3" hidden="1">#REF!</definedName>
    <definedName name="test" localSheetId="4" hidden="1">{"histincome",#N/A,FALSE,"hyfins";"closing balance",#N/A,FALSE,"hyfins"}</definedName>
    <definedName name="test" localSheetId="12"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6"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3" hidden="1">{"histincome",#N/A,FALSE,"hyfins";"closing balance",#N/A,FALSE,"hyfins"}</definedName>
    <definedName name="test3" localSheetId="4" hidden="1">{"AT","COMPANIES",TRUE}</definedName>
    <definedName name="test3" localSheetId="12"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6" hidden="1">{"AT","COMPANIES",TRUE}</definedName>
    <definedName name="test3" localSheetId="1" hidden="1">{"AT","COMPANIES",TRUE}</definedName>
    <definedName name="test3" localSheetId="0" hidden="1">{"AT","COMPANIES",TRUE}</definedName>
    <definedName name="test3" localSheetId="3" hidden="1">{"AT","COMPANIES",TRUE}</definedName>
    <definedName name="test5" localSheetId="4" hidden="1">{"AT","COMPANIES",TRUE}</definedName>
    <definedName name="test5" localSheetId="12"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6" hidden="1">{"AT","COMPANIES",TRUE}</definedName>
    <definedName name="test5" localSheetId="1" hidden="1">{"AT","COMPANIES",TRUE}</definedName>
    <definedName name="test5" localSheetId="0" hidden="1">{"AT","COMPANIES",TRUE}</definedName>
    <definedName name="test5" localSheetId="3" hidden="1">{"AT","COMPANIES",TRUE}</definedName>
    <definedName name="TextRefCopyRangeCount" hidden="1">38</definedName>
    <definedName name="TMline1" localSheetId="4" hidden="1">#REF!,#REF!</definedName>
    <definedName name="TMline1" localSheetId="17" hidden="1">#REF!,#REF!</definedName>
    <definedName name="TMline1" localSheetId="18" hidden="1">#REF!,#REF!</definedName>
    <definedName name="TMline1" localSheetId="16" hidden="1">#REF!,#REF!</definedName>
    <definedName name="TMline1" localSheetId="1" hidden="1">#REF!,#REF!</definedName>
    <definedName name="TMline1" localSheetId="3" hidden="1">#REF!,#REF!</definedName>
    <definedName name="to" localSheetId="4"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4" hidden="1">#REF!</definedName>
    <definedName name="UNUSEDLEQTBL" localSheetId="17" hidden="1">#REF!</definedName>
    <definedName name="UNUSEDLEQTBL" localSheetId="18" hidden="1">#REF!</definedName>
    <definedName name="UNUSEDLEQTBL" localSheetId="16" hidden="1">#REF!</definedName>
    <definedName name="UNUSEDLEQTBL" localSheetId="1" hidden="1">#REF!</definedName>
    <definedName name="UNUSEDLEQTBL" localSheetId="3" hidden="1">#REF!</definedName>
    <definedName name="WCC" localSheetId="4" hidden="1">{#N/A,#N/A,TRUE,"Report"}</definedName>
    <definedName name="WCC" localSheetId="12" hidden="1">{#N/A,#N/A,TRUE,"Report"}</definedName>
    <definedName name="WCC" localSheetId="2" hidden="1">{#N/A,#N/A,TRUE,"Report"}</definedName>
    <definedName name="WCC" localSheetId="17" hidden="1">{#N/A,#N/A,TRUE,"Report"}</definedName>
    <definedName name="WCC" localSheetId="18" hidden="1">{#N/A,#N/A,TRUE,"Report"}</definedName>
    <definedName name="WCC" localSheetId="16" hidden="1">{#N/A,#N/A,TRUE,"Report"}</definedName>
    <definedName name="WCC" localSheetId="1" hidden="1">{#N/A,#N/A,TRUE,"Report"}</definedName>
    <definedName name="WCC" localSheetId="0" hidden="1">{#N/A,#N/A,TRUE,"Report"}</definedName>
    <definedName name="WCC" localSheetId="3" hidden="1">{#N/A,#N/A,TRUE,"Report"}</definedName>
    <definedName name="WCCa" localSheetId="4" hidden="1">{#N/A,#N/A,TRUE,"Report"}</definedName>
    <definedName name="WCCa" localSheetId="12" hidden="1">{#N/A,#N/A,TRUE,"Report"}</definedName>
    <definedName name="WCCa" localSheetId="2" hidden="1">{#N/A,#N/A,TRUE,"Report"}</definedName>
    <definedName name="WCCa" localSheetId="17" hidden="1">{#N/A,#N/A,TRUE,"Report"}</definedName>
    <definedName name="WCCa" localSheetId="18" hidden="1">{#N/A,#N/A,TRUE,"Report"}</definedName>
    <definedName name="WCCa" localSheetId="16" hidden="1">{#N/A,#N/A,TRUE,"Report"}</definedName>
    <definedName name="WCCa" localSheetId="1" hidden="1">{#N/A,#N/A,TRUE,"Report"}</definedName>
    <definedName name="WCCa" localSheetId="0" hidden="1">{#N/A,#N/A,TRUE,"Report"}</definedName>
    <definedName name="WCCa" localSheetId="3" hidden="1">{#N/A,#N/A,TRUE,"Report"}</definedName>
    <definedName name="whatever" localSheetId="4" hidden="1">#REF!</definedName>
    <definedName name="whatever" localSheetId="17" hidden="1">#REF!</definedName>
    <definedName name="whatever" localSheetId="18" hidden="1">#REF!</definedName>
    <definedName name="whatever" localSheetId="16" hidden="1">#REF!</definedName>
    <definedName name="whatever" localSheetId="1" hidden="1">#REF!</definedName>
    <definedName name="whatever" localSheetId="3" hidden="1">#REF!</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4" hidden="1">{#N/A,#N/A,FALSE,"Sheet1"}</definedName>
    <definedName name="wr" localSheetId="12" hidden="1">{#N/A,#N/A,FALSE,"Sheet1"}</definedName>
    <definedName name="wr" localSheetId="2" hidden="1">{#N/A,#N/A,FALSE,"Sheet1"}</definedName>
    <definedName name="wr" localSheetId="17" hidden="1">{#N/A,#N/A,FALSE,"Sheet1"}</definedName>
    <definedName name="wr" localSheetId="18" hidden="1">{#N/A,#N/A,FALSE,"Sheet1"}</definedName>
    <definedName name="wr" localSheetId="16" hidden="1">{#N/A,#N/A,FALSE,"Sheet1"}</definedName>
    <definedName name="wr" localSheetId="1" hidden="1">{#N/A,#N/A,FALSE,"Sheet1"}</definedName>
    <definedName name="wr" localSheetId="0" hidden="1">{#N/A,#N/A,FALSE,"Sheet1"}</definedName>
    <definedName name="wr" localSheetId="3" hidden="1">{#N/A,#N/A,FALSE,"Sheet1"}</definedName>
    <definedName name="wrn.1999._.budget." localSheetId="4"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4"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4" hidden="1">{#N/A,#N/A,FALSE,"Debt Accr";#N/A,#N/A,FALSE,"Stock Accr";#N/A,#N/A,FALSE,"Debt Stock Accr"}</definedName>
    <definedName name="wrn.Accr_Dil." localSheetId="12"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6"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3" hidden="1">{#N/A,#N/A,FALSE,"Debt Accr";#N/A,#N/A,FALSE,"Stock Accr";#N/A,#N/A,FALSE,"Debt Stock Accr"}</definedName>
    <definedName name="wrn.AcqState." localSheetId="4" hidden="1">{#N/A,#N/A,TRUE,"Acq-Ass";#N/A,#N/A,TRUE,"Acq-IS";#N/A,#N/A,TRUE,"Acq-BS";#N/A,#N/A,TRUE,"Acq-CF"}</definedName>
    <definedName name="wrn.AcqState." localSheetId="12"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6"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3" hidden="1">{#N/A,#N/A,TRUE,"Acq-Ass";#N/A,#N/A,TRUE,"Acq-IS";#N/A,#N/A,TRUE,"Acq-BS";#N/A,#N/A,TRUE,"Acq-CF"}</definedName>
    <definedName name="wrn.AcqState1" localSheetId="4" hidden="1">{#N/A,#N/A,TRUE,"Acq-Ass";#N/A,#N/A,TRUE,"Acq-IS";#N/A,#N/A,TRUE,"Acq-BS";#N/A,#N/A,TRUE,"Acq-CF"}</definedName>
    <definedName name="wrn.AcqState1" localSheetId="12"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6"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3" hidden="1">{#N/A,#N/A,TRUE,"Acq-Ass";#N/A,#N/A,TRUE,"Acq-IS";#N/A,#N/A,TRUE,"Acq-BS";#N/A,#N/A,TRUE,"Acq-CF"}</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4" hidden="1">{#N/A,#N/A,FALSE,"Acq-Val";#N/A,#N/A,FALSE,"Acq-Mult Val"}</definedName>
    <definedName name="wrn.AcqVal." localSheetId="12"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6"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3" hidden="1">{#N/A,#N/A,FALSE,"Acq-Val";#N/A,#N/A,FALSE,"Acq-Mult Val"}</definedName>
    <definedName name="wrn.Adjustments." localSheetId="4"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4"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4" hidden="1">{#N/A,#N/A,FALSE,"puboff";#N/A,#N/A,FALSE,"financials";#N/A,#N/A,FALSE,"valuation";#N/A,#N/A,FALSE,"split"}</definedName>
    <definedName name="wrn.ALL._.PAGES." localSheetId="12"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6"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3" hidden="1">{#N/A,#N/A,FALSE,"puboff";#N/A,#N/A,FALSE,"financials";#N/A,#N/A,FALSE,"valuation";#N/A,#N/A,FALSE,"split"}</definedName>
    <definedName name="wrn.ALL._.SHEETS." localSheetId="4"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4"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4"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4"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3" hidden="1">{#N/A,#N/A,FALSE,"AD_Purchase";#N/A,#N/A,FALSE,"Credit";#N/A,#N/A,FALSE,"PF Acquisition";#N/A,#N/A,FALSE,"PF Offering"}</definedName>
    <definedName name="wrn.allpages." localSheetId="4" hidden="1">{#N/A,#N/A,TRUE,"Historicals";#N/A,#N/A,TRUE,"Charts";#N/A,#N/A,TRUE,"Forecasts"}</definedName>
    <definedName name="wrn.allpages." localSheetId="12"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6"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3" hidden="1">{#N/A,#N/A,TRUE,"Historicals";#N/A,#N/A,TRUE,"Charts";#N/A,#N/A,TRUE,"Forecasts"}</definedName>
    <definedName name="wrn.Amortization." localSheetId="4"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4" hidden="1">{"Rev and Exp",#N/A,TRUE,"Financials";"Working Capital",#N/A,TRUE,"Financials"}</definedName>
    <definedName name="wrn.Assumptions." localSheetId="12"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6"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3" hidden="1">{"Rev and Exp",#N/A,TRUE,"Financials";"Working Capital",#N/A,TRUE,"Financials"}</definedName>
    <definedName name="wrn.Auto._.Comp." localSheetId="4" hidden="1">{#N/A,#N/A,FALSE,"Sheet1"}</definedName>
    <definedName name="wrn.Auto._.Comp." localSheetId="12"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6" hidden="1">{#N/A,#N/A,FALSE,"Sheet1"}</definedName>
    <definedName name="wrn.Auto._.Comp." localSheetId="1" hidden="1">{#N/A,#N/A,FALSE,"Sheet1"}</definedName>
    <definedName name="wrn.Auto._.Comp." localSheetId="0" hidden="1">{#N/A,#N/A,FALSE,"Sheet1"}</definedName>
    <definedName name="wrn.Auto._.Comp." localSheetId="3" hidden="1">{#N/A,#N/A,FALSE,"Sheet1"}</definedName>
    <definedName name="wrn.Baseline." localSheetId="4"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4"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4" hidden="1">{"book",#N/A,TRUE,"BS";"book",#N/A,TRUE,"CF";"book",#N/A,TRUE,"IS%";"book",#N/A,TRUE,"IS";#N/A,#N/A,TRUE,"Warranty"}</definedName>
    <definedName name="wrn.book." localSheetId="12"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6"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3" hidden="1">{"book",#N/A,TRUE,"BS";"book",#N/A,TRUE,"CF";"book",#N/A,TRUE,"IS%";"book",#N/A,TRUE,"IS";#N/A,#N/A,TRUE,"Warranty"}</definedName>
    <definedName name="wrn.BU." localSheetId="4" hidden="1">{#N/A,#N/A,FALSE,"Rsum";#N/A,#N/A,FALSE,"IS%";#N/A,#N/A,FALSE,"IS";#N/A,#N/A,FALSE,"COSsum";#N/A,#N/A,FALSE,"Warranty"}</definedName>
    <definedName name="wrn.BU." localSheetId="12"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6"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3" hidden="1">{#N/A,#N/A,FALSE,"Rsum";#N/A,#N/A,FALSE,"IS%";#N/A,#N/A,FALSE,"IS";#N/A,#N/A,FALSE,"COSsum";#N/A,#N/A,FALSE,"Warranty"}</definedName>
    <definedName name="wrn.Budget." localSheetId="4"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4" hidden="1">{#N/A,#N/A,FALSE,"Sheet1";#N/A,#N/A,FALSE,"Summary";#N/A,#N/A,FALSE,"proj1";#N/A,#N/A,FALSE,"proj2"}</definedName>
    <definedName name="wrn.bullshit1." localSheetId="12"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6"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3" hidden="1">{#N/A,#N/A,FALSE,"Sheet1";#N/A,#N/A,FALSE,"Summary";#N/A,#N/A,FALSE,"proj1";#N/A,#N/A,FALSE,"proj2"}</definedName>
    <definedName name="wrn.Capacity._.Calculations._.for._.FM3." localSheetId="4" hidden="1">{#N/A,#N/A,TRUE,"Report"}</definedName>
    <definedName name="wrn.Capacity._.Calculations._.for._.FM3." localSheetId="12"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6"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3" hidden="1">{#N/A,#N/A,TRUE,"Report"}</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4"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4" hidden="1">{#N/A,#N/A,FALSE,"Combo-Ass ";#N/A,#N/A,FALSE,"Combo-IS";#N/A,#N/A,FALSE,"Combo-BS";#N/A,#N/A,FALSE,"Combo-CF"}</definedName>
    <definedName name="wrn.ComboState." localSheetId="12"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6"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3" hidden="1">{#N/A,#N/A,FALSE,"Combo-Ass ";#N/A,#N/A,FALSE,"Combo-IS";#N/A,#N/A,FALSE,"Combo-BS";#N/A,#N/A,FALSE,"Combo-CF"}</definedName>
    <definedName name="wrn.compare." localSheetId="4"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4" hidden="1">{"view1",#N/A,FALSE,"EARN (US$)";"view1",#N/A,FALSE,"DASTBS (US$)";"view1",#N/A,FALSE,"DASTCF (US$)"}</definedName>
    <definedName name="wrn.Consolidated._.Statements." localSheetId="12"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6"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3" hidden="1">{"view1",#N/A,FALSE,"EARN (US$)";"view1",#N/A,FALSE,"DASTBS (US$)";"view1",#N/A,FALSE,"DASTCF (US$)"}</definedName>
    <definedName name="wrn.CORR." localSheetId="4" hidden="1">{"INCSTMT1",#N/A,FALSE,"COR";"INCSTMT2",#N/A,FALSE,"COR"}</definedName>
    <definedName name="wrn.CORR." localSheetId="12"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6" hidden="1">{"INCSTMT1",#N/A,FALSE,"COR";"INCSTMT2",#N/A,FALSE,"COR"}</definedName>
    <definedName name="wrn.CORR." localSheetId="1" hidden="1">{"INCSTMT1",#N/A,FALSE,"COR";"INCSTMT2",#N/A,FALSE,"COR"}</definedName>
    <definedName name="wrn.CORR." localSheetId="0" hidden="1">{"INCSTMT1",#N/A,FALSE,"COR";"INCSTMT2",#N/A,FALSE,"COR"}</definedName>
    <definedName name="wrn.CORR." localSheetId="3" hidden="1">{"INCSTMT1",#N/A,FALSE,"COR";"INCSTMT2",#N/A,FALSE,"COR"}</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4" hidden="1">{"ReportTop",#N/A,FALSE,"report top"}</definedName>
    <definedName name="wrn.cotop." localSheetId="12"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6" hidden="1">{"ReportTop",#N/A,FALSE,"report top"}</definedName>
    <definedName name="wrn.cotop." localSheetId="1" hidden="1">{"ReportTop",#N/A,FALSE,"report top"}</definedName>
    <definedName name="wrn.cotop." localSheetId="0" hidden="1">{"ReportTop",#N/A,FALSE,"report top"}</definedName>
    <definedName name="wrn.cotop." localSheetId="3" hidden="1">{"ReportTop",#N/A,FALSE,"report top"}</definedName>
    <definedName name="wrn.cotop._1" localSheetId="4" hidden="1">{"ReportTop",#N/A,FALSE,"report top"}</definedName>
    <definedName name="wrn.cotop._1" localSheetId="12"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6" hidden="1">{"ReportTop",#N/A,FALSE,"report top"}</definedName>
    <definedName name="wrn.cotop._1" localSheetId="1" hidden="1">{"ReportTop",#N/A,FALSE,"report top"}</definedName>
    <definedName name="wrn.cotop._1" localSheetId="0" hidden="1">{"ReportTop",#N/A,FALSE,"report top"}</definedName>
    <definedName name="wrn.cotop._1" localSheetId="3" hidden="1">{"ReportTop",#N/A,FALSE,"report top"}</definedName>
    <definedName name="wrn.cotop._2" localSheetId="4" hidden="1">{"ReportTop",#N/A,FALSE,"report top"}</definedName>
    <definedName name="wrn.cotop._2" localSheetId="12"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6" hidden="1">{"ReportTop",#N/A,FALSE,"report top"}</definedName>
    <definedName name="wrn.cotop._2" localSheetId="1" hidden="1">{"ReportTop",#N/A,FALSE,"report top"}</definedName>
    <definedName name="wrn.cotop._2" localSheetId="0" hidden="1">{"ReportTop",#N/A,FALSE,"report top"}</definedName>
    <definedName name="wrn.cotop._2" localSheetId="3" hidden="1">{"ReportTop",#N/A,FALSE,"report top"}</definedName>
    <definedName name="wrn.cotop._3" localSheetId="4" hidden="1">{"ReportTop",#N/A,FALSE,"report top"}</definedName>
    <definedName name="wrn.cotop._3" localSheetId="12"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6" hidden="1">{"ReportTop",#N/A,FALSE,"report top"}</definedName>
    <definedName name="wrn.cotop._3" localSheetId="1" hidden="1">{"ReportTop",#N/A,FALSE,"report top"}</definedName>
    <definedName name="wrn.cotop._3" localSheetId="0" hidden="1">{"ReportTop",#N/A,FALSE,"report top"}</definedName>
    <definedName name="wrn.cotop._3" localSheetId="3" hidden="1">{"ReportTop",#N/A,FALSE,"report top"}</definedName>
    <definedName name="wrn.cotop._4" localSheetId="4" hidden="1">{"ReportTop",#N/A,FALSE,"report top"}</definedName>
    <definedName name="wrn.cotop._4" localSheetId="12"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6" hidden="1">{"ReportTop",#N/A,FALSE,"report top"}</definedName>
    <definedName name="wrn.cotop._4" localSheetId="1" hidden="1">{"ReportTop",#N/A,FALSE,"report top"}</definedName>
    <definedName name="wrn.cotop._4" localSheetId="0" hidden="1">{"ReportTop",#N/A,FALSE,"report top"}</definedName>
    <definedName name="wrn.cotop._4" localSheetId="3" hidden="1">{"ReportTop",#N/A,FALSE,"report top"}</definedName>
    <definedName name="wrn.cotop._5" localSheetId="4" hidden="1">{"ReportTop",#N/A,FALSE,"report top"}</definedName>
    <definedName name="wrn.cotop._5" localSheetId="12"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6" hidden="1">{"ReportTop",#N/A,FALSE,"report top"}</definedName>
    <definedName name="wrn.cotop._5" localSheetId="1" hidden="1">{"ReportTop",#N/A,FALSE,"report top"}</definedName>
    <definedName name="wrn.cotop._5" localSheetId="0" hidden="1">{"ReportTop",#N/A,FALSE,"report top"}</definedName>
    <definedName name="wrn.cotop._5" localSheetId="3" hidden="1">{"ReportTop",#N/A,FALSE,"report top"}</definedName>
    <definedName name="wrn.Covers." localSheetId="4" hidden="1">{"view1",#N/A,FALSE,"MOTEARN";"view1",#N/A,FALSE,"Bal Sht";"view1",#N/A,FALSE,"Cash Flows"}</definedName>
    <definedName name="wrn.Covers." localSheetId="12"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6"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3" hidden="1">{"view1",#N/A,FALSE,"MOTEARN";"view1",#N/A,FALSE,"Bal Sht";"view1",#N/A,FALSE,"Cash Flows"}</definedName>
    <definedName name="wrn.cowboy." localSheetId="4"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4" hidden="1">{"GAAP Deprec",#N/A,TRUE,"Financials";"Tax Deprec",#N/A,TRUE,"Financials"}</definedName>
    <definedName name="wrn.Depreciation." localSheetId="12"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6"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3" hidden="1">{"GAAP Deprec",#N/A,TRUE,"Financials";"Tax Deprec",#N/A,TRUE,"Financials"}</definedName>
    <definedName name="wrn.FC." localSheetId="4" hidden="1">{"fc",#N/A,FALSE,"BS";"fc",#N/A,FALSE,"IS";"fc",#N/A,FALSE,"IS%";"fc",#N/A,FALSE,"CF";"fc",#N/A,FALSE,"Sum"}</definedName>
    <definedName name="wrn.FC." localSheetId="12"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6"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3" hidden="1">{"fc",#N/A,FALSE,"BS";"fc",#N/A,FALSE,"IS";"fc",#N/A,FALSE,"IS%";"fc",#N/A,FALSE,"CF";"fc",#N/A,FALSE,"Sum"}</definedName>
    <definedName name="wrn.Filter." localSheetId="4"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4"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4"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4" hidden="1">{#N/A,#N/A,FALSE,"Overview"}</definedName>
    <definedName name="wrn.First._.Grap._.on._.Things." localSheetId="12"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6" hidden="1">{#N/A,#N/A,FALSE,"Overview"}</definedName>
    <definedName name="wrn.First._.Grap._.on._.Things." localSheetId="1" hidden="1">{#N/A,#N/A,FALSE,"Overview"}</definedName>
    <definedName name="wrn.First._.Grap._.on._.Things." localSheetId="0" hidden="1">{#N/A,#N/A,FALSE,"Overview"}</definedName>
    <definedName name="wrn.First._.Grap._.on._.Things." localSheetId="3" hidden="1">{#N/A,#N/A,FALSE,"Overview"}</definedName>
    <definedName name="wrn.first2." localSheetId="4" hidden="1">{#N/A,#N/A,FALSE,"sum-don";#N/A,#N/A,FALSE,"inc-don"}</definedName>
    <definedName name="wrn.first2." localSheetId="12"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6" hidden="1">{#N/A,#N/A,FALSE,"sum-don";#N/A,#N/A,FALSE,"inc-don"}</definedName>
    <definedName name="wrn.first2." localSheetId="1" hidden="1">{#N/A,#N/A,FALSE,"sum-don";#N/A,#N/A,FALSE,"inc-don"}</definedName>
    <definedName name="wrn.first2." localSheetId="0" hidden="1">{#N/A,#N/A,FALSE,"sum-don";#N/A,#N/A,FALSE,"inc-don"}</definedName>
    <definedName name="wrn.first2." localSheetId="3" hidden="1">{#N/A,#N/A,FALSE,"sum-don";#N/A,#N/A,FALSE,"inc-don"}</definedName>
    <definedName name="wrn.first3." localSheetId="4" hidden="1">{#N/A,#N/A,FALSE,"Summary";#N/A,#N/A,FALSE,"proj1";#N/A,#N/A,FALSE,"proj2"}</definedName>
    <definedName name="wrn.first3." localSheetId="12"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6"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3" hidden="1">{#N/A,#N/A,FALSE,"Summary";#N/A,#N/A,FALSE,"proj1";#N/A,#N/A,FALSE,"proj2"}</definedName>
    <definedName name="wrn.first4." localSheetId="4" hidden="1">{#N/A,#N/A,FALSE,"Summary";#N/A,#N/A,FALSE,"proj1";#N/A,#N/A,FALSE,"proj2";#N/A,#N/A,FALSE,"DCF"}</definedName>
    <definedName name="wrn.first4." localSheetId="12"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6"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3" hidden="1">{#N/A,#N/A,FALSE,"Summary";#N/A,#N/A,FALSE,"proj1";#N/A,#N/A,FALSE,"proj2";#N/A,#N/A,FALSE,"DCF"}</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4" hidden="1">{#N/A,#N/A,FALSE,"JKFLASH2";#N/A,#N/A,FALSE,"Page 4";#N/A,#N/A,FALSE,"page 3"}</definedName>
    <definedName name="wrn.Flash." localSheetId="12"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6"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3" hidden="1">{#N/A,#N/A,FALSE,"JKFLASH2";#N/A,#N/A,FALSE,"Page 4";#N/A,#N/A,FALSE,"page 3"}</definedName>
    <definedName name="wrn.Full._.Report." localSheetId="4"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4" hidden="1">{#N/A,#N/A,FALSE,"FY97";#N/A,#N/A,FALSE,"FY98";#N/A,#N/A,FALSE,"FY99";#N/A,#N/A,FALSE,"FY00";#N/A,#N/A,FALSE,"FY01"}</definedName>
    <definedName name="wrn.FY97SBP." localSheetId="12"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6"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3" hidden="1">{#N/A,#N/A,FALSE,"FY97";#N/A,#N/A,FALSE,"FY98";#N/A,#N/A,FALSE,"FY99";#N/A,#N/A,FALSE,"FY00";#N/A,#N/A,FALSE,"FY01"}</definedName>
    <definedName name="wrn.graphs." localSheetId="4"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4"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4" hidden="1">{"Input1",#N/A,FALSE,"PF";"Input2",#N/A,FALSE,"PF";"Input3",#N/A,FALSE,"PF"}</definedName>
    <definedName name="wrn.Inputs." localSheetId="12"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6"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3" hidden="1">{"Input1",#N/A,FALSE,"PF";"Input2",#N/A,FALSE,"PF";"Input3",#N/A,FALSE,"PF"}</definedName>
    <definedName name="wrn.IPO._.Valuation." localSheetId="4" hidden="1">{"assumptions",#N/A,FALSE,"Scenario 1";"valuation",#N/A,FALSE,"Scenario 1"}</definedName>
    <definedName name="wrn.IPO._.Valuation." localSheetId="12"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6"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3" hidden="1">{"assumptions",#N/A,FALSE,"Scenario 1";"valuation",#N/A,FALSE,"Scenario 1"}</definedName>
    <definedName name="wrn.ipovalue." localSheetId="4"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4"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4"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4" hidden="1">{#N/A,#N/A,TRUE,"Header Data";#N/A,#N/A,TRUE,"Line Items"}</definedName>
    <definedName name="wrn.Journal._.Entry." localSheetId="12"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6"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3" hidden="1">{#N/A,#N/A,TRUE,"Header Data";#N/A,#N/A,TRUE,"Line Items"}</definedName>
    <definedName name="wrn.LBO._.Summary." localSheetId="4" hidden="1">{"LBO Summary",#N/A,FALSE,"Summary"}</definedName>
    <definedName name="wrn.LBO._.Summary." localSheetId="12"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6" hidden="1">{"LBO Summary",#N/A,FALSE,"Summary"}</definedName>
    <definedName name="wrn.LBO._.Summary." localSheetId="1" hidden="1">{"LBO Summary",#N/A,FALSE,"Summary"}</definedName>
    <definedName name="wrn.LBO._.Summary." localSheetId="0" hidden="1">{"LBO Summary",#N/A,FALSE,"Summary"}</definedName>
    <definedName name="wrn.LBO._.Summary." localSheetId="3" hidden="1">{"LBO Summary",#N/A,FALSE,"Summary"}</definedName>
    <definedName name="wrn.legal." localSheetId="4" hidden="1">{"long",#N/A,FALSE,"ESC"}</definedName>
    <definedName name="wrn.legal." localSheetId="12"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6" hidden="1">{"long",#N/A,FALSE,"ESC"}</definedName>
    <definedName name="wrn.legal." localSheetId="1" hidden="1">{"long",#N/A,FALSE,"ESC"}</definedName>
    <definedName name="wrn.legal." localSheetId="0" hidden="1">{"long",#N/A,FALSE,"ESC"}</definedName>
    <definedName name="wrn.legal." localSheetId="3" hidden="1">{"long",#N/A,FALSE,"ESC"}</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4" hidden="1">{"Assumptions",#N/A,TRUE,"Assumptions";"Income",#N/A,TRUE,"Income";"Balance",#N/A,TRUE,"Balance"}</definedName>
    <definedName name="wrn.Maine." localSheetId="12"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6"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3" hidden="1">{"Assumptions",#N/A,TRUE,"Assumptions";"Income",#N/A,TRUE,"Income";"Balance",#N/A,TRUE,"Balance"}</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4"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4"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4"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4"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4" hidden="1">{#N/A,#N/A,TRUE,"TS";#N/A,#N/A,TRUE,"Combo";#N/A,#N/A,TRUE,"FAIR";#N/A,#N/A,TRUE,"RBC";#N/A,#N/A,TRUE,"xxxx"}</definedName>
    <definedName name="wrn.newest." localSheetId="12"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6"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3" hidden="1">{#N/A,#N/A,TRUE,"TS";#N/A,#N/A,TRUE,"Combo";#N/A,#N/A,TRUE,"FAIR";#N/A,#N/A,TRUE,"RBC";#N/A,#N/A,TRUE,"xxxx"}</definedName>
    <definedName name="wrn.No.._.America._.Data." localSheetId="4" hidden="1">{"Data",#N/A,FALSE,"North America";"Sales Summary",#N/A,FALSE,"North America"}</definedName>
    <definedName name="wrn.No.._.America._.Data." localSheetId="12"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6"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3" hidden="1">{"Data",#N/A,FALSE,"North America";"Sales Summary",#N/A,FALSE,"North America"}</definedName>
    <definedName name="wrn.Operating._.Models." localSheetId="4"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4" hidden="1">{"page1",#N/A,FALSE,"PF";"page2",#N/A,FALSE,"PF";"page3",#N/A,FALSE,"PF";"page4",#N/A,FALSE,"Bal_Sht"}</definedName>
    <definedName name="wrn.print." localSheetId="12"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6"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3" hidden="1">{"page1",#N/A,FALSE,"PF";"page2",#N/A,FALSE,"PF";"page3",#N/A,FALSE,"PF";"page4",#N/A,FALSE,"Bal_Sht"}</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4"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4" hidden="1">{"inputs raw data",#N/A,TRUE,"INPUT"}</definedName>
    <definedName name="wrn.print._.raw._.data._.entry." localSheetId="12"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6"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3" hidden="1">{"inputs raw data",#N/A,TRUE,"INPUT"}</definedName>
    <definedName name="wrn.print._.raw._.data._.entry._1" localSheetId="4" hidden="1">{"inputs raw data",#N/A,TRUE,"INPUT"}</definedName>
    <definedName name="wrn.print._.raw._.data._.entry._1" localSheetId="12"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6"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3" hidden="1">{"inputs raw data",#N/A,TRUE,"INPUT"}</definedName>
    <definedName name="wrn.print._.raw._.data._.entry._2" localSheetId="4" hidden="1">{"inputs raw data",#N/A,TRUE,"INPUT"}</definedName>
    <definedName name="wrn.print._.raw._.data._.entry._2" localSheetId="12"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6"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3" hidden="1">{"inputs raw data",#N/A,TRUE,"INPUT"}</definedName>
    <definedName name="wrn.print._.raw._.data._.entry._3" localSheetId="4" hidden="1">{"inputs raw data",#N/A,TRUE,"INPUT"}</definedName>
    <definedName name="wrn.print._.raw._.data._.entry._3" localSheetId="12"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6"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3" hidden="1">{"inputs raw data",#N/A,TRUE,"INPUT"}</definedName>
    <definedName name="wrn.print._.raw._.data._.entry._4" localSheetId="4" hidden="1">{"inputs raw data",#N/A,TRUE,"INPUT"}</definedName>
    <definedName name="wrn.print._.raw._.data._.entry._4" localSheetId="12"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6"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3" hidden="1">{"inputs raw data",#N/A,TRUE,"INPUT"}</definedName>
    <definedName name="wrn.print._.raw._.data._.entry._5" localSheetId="4" hidden="1">{"inputs raw data",#N/A,TRUE,"INPUT"}</definedName>
    <definedName name="wrn.print._.raw._.data._.entry._5" localSheetId="12"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6"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3" hidden="1">{"inputs raw data",#N/A,TRUE,"INPUT"}</definedName>
    <definedName name="wrn.print._.summary._.sheets." localSheetId="4" hidden="1">{"summary1",#N/A,TRUE,"Comps";"summary2",#N/A,TRUE,"Comps";"summary3",#N/A,TRUE,"Comps"}</definedName>
    <definedName name="wrn.print._.summary._.sheets." localSheetId="12"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6"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3" hidden="1">{"summary1",#N/A,TRUE,"Comps";"summary2",#N/A,TRUE,"Comps";"summary3",#N/A,TRUE,"Comps"}</definedName>
    <definedName name="wrn.print._.summary._.sheets._1" localSheetId="4" hidden="1">{"summary1",#N/A,TRUE,"Comps";"summary2",#N/A,TRUE,"Comps";"summary3",#N/A,TRUE,"Comps"}</definedName>
    <definedName name="wrn.print._.summary._.sheets._1" localSheetId="12"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6"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3" hidden="1">{"summary1",#N/A,TRUE,"Comps";"summary2",#N/A,TRUE,"Comps";"summary3",#N/A,TRUE,"Comps"}</definedName>
    <definedName name="wrn.print._.summary._.sheets._2" localSheetId="4" hidden="1">{"summary1",#N/A,TRUE,"Comps";"summary2",#N/A,TRUE,"Comps";"summary3",#N/A,TRUE,"Comps"}</definedName>
    <definedName name="wrn.print._.summary._.sheets._2" localSheetId="12"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6"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3" hidden="1">{"summary1",#N/A,TRUE,"Comps";"summary2",#N/A,TRUE,"Comps";"summary3",#N/A,TRUE,"Comps"}</definedName>
    <definedName name="wrn.print._.summary._.sheets._3" localSheetId="4" hidden="1">{"summary1",#N/A,TRUE,"Comps";"summary2",#N/A,TRUE,"Comps";"summary3",#N/A,TRUE,"Comps"}</definedName>
    <definedName name="wrn.print._.summary._.sheets._3" localSheetId="12"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6"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3" hidden="1">{"summary1",#N/A,TRUE,"Comps";"summary2",#N/A,TRUE,"Comps";"summary3",#N/A,TRUE,"Comps"}</definedName>
    <definedName name="wrn.print._.summary._.sheets._4" localSheetId="4" hidden="1">{"summary1",#N/A,TRUE,"Comps";"summary2",#N/A,TRUE,"Comps";"summary3",#N/A,TRUE,"Comps"}</definedName>
    <definedName name="wrn.print._.summary._.sheets._4" localSheetId="12"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6"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3" hidden="1">{"summary1",#N/A,TRUE,"Comps";"summary2",#N/A,TRUE,"Comps";"summary3",#N/A,TRUE,"Comps"}</definedName>
    <definedName name="wrn.print._.summary._.sheets._5" localSheetId="4" hidden="1">{"summary1",#N/A,TRUE,"Comps";"summary2",#N/A,TRUE,"Comps";"summary3",#N/A,TRUE,"Comps"}</definedName>
    <definedName name="wrn.print._.summary._.sheets._5" localSheetId="12"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6"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3" hidden="1">{"summary1",#N/A,TRUE,"Comps";"summary2",#N/A,TRUE,"Comps";"summary3",#N/A,TRUE,"Comps"}</definedName>
    <definedName name="wrn.PRINT1." localSheetId="4" hidden="1">{"page1",#N/A,FALSE,"PF";"page2",#N/A,FALSE,"PF";"page3",#N/A,FALSE,"PF";"page4",#N/A,FALSE,"Bal_Sht"}</definedName>
    <definedName name="wrn.PRINT1." localSheetId="12"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6"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3" hidden="1">{"page1",#N/A,FALSE,"PF";"page2",#N/A,FALSE,"PF";"page3",#N/A,FALSE,"PF";"page4",#N/A,FALSE,"Bal_Sht"}</definedName>
    <definedName name="wrn.print2." localSheetId="4" hidden="1">{"page1",#N/A,FALSE,"PF";"page2",#N/A,FALSE,"PF";"page3",#N/A,FALSE,"PF";"page4",#N/A,FALSE,"Bal_Sht"}</definedName>
    <definedName name="wrn.print2." localSheetId="12"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6"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3" hidden="1">{"page1",#N/A,FALSE,"PF";"page2",#N/A,FALSE,"PF";"page3",#N/A,FALSE,"PF";"page4",#N/A,FALSE,"Bal_Sht"}</definedName>
    <definedName name="wrn.print3." localSheetId="4" hidden="1">{"page1",#N/A,FALSE,"PF";"page2",#N/A,FALSE,"PF";"page3",#N/A,FALSE,"PF";"page4",#N/A,FALSE,"Bal_Sht"}</definedName>
    <definedName name="wrn.print3." localSheetId="12"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6"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3" hidden="1">{"page1",#N/A,FALSE,"PF";"page2",#N/A,FALSE,"PF";"page3",#N/A,FALSE,"PF";"page4",#N/A,FALSE,"Bal_Sht"}</definedName>
    <definedName name="wrn.Pump." localSheetId="4"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4" hidden="1">{"Professional Service Summary",#N/A,FALSE,"Q3 Prof Serv"}</definedName>
    <definedName name="wrn.Q3._.Prof._.Serv._.Summary." localSheetId="12"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6"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3" hidden="1">{"Professional Service Summary",#N/A,FALSE,"Q3 Prof Serv"}</definedName>
    <definedName name="wrn.Q3._.Professional._.service._.detail." localSheetId="4" hidden="1">{"Professional Service Detail",#N/A,FALSE,"Q3 Prof Serv"}</definedName>
    <definedName name="wrn.Q3._.Professional._.service._.detail." localSheetId="12"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6"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3" hidden="1">{"Professional Service Detail",#N/A,FALSE,"Q3 Prof Serv"}</definedName>
    <definedName name="wrn.RELEVANTSHEETS." localSheetId="4" hidden="1">{#N/A,#N/A,FALSE,"AD_Purch";#N/A,#N/A,FALSE,"Projections";#N/A,#N/A,FALSE,"DCF";#N/A,#N/A,FALSE,"Mkt Val"}</definedName>
    <definedName name="wrn.RELEVANTSHEETS." localSheetId="12"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6"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3" hidden="1">{#N/A,#N/A,FALSE,"AD_Purch";#N/A,#N/A,FALSE,"Projections";#N/A,#N/A,FALSE,"DCF";#N/A,#N/A,FALSE,"Mkt Val"}</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4" hidden="1">{"RptRY",#N/A,FALSE,"CDGy";"RptRQ",#N/A,FALSE,"CDGq";"RptRM",#N/A,FALSE,"CDGm"}</definedName>
    <definedName name="wrn.Restricted._.Rpts." localSheetId="12"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6"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3" hidden="1">{"RptRY",#N/A,FALSE,"CDGy";"RptRQ",#N/A,FALSE,"CDGq";"RptRM",#N/A,FALSE,"CDGm"}</definedName>
    <definedName name="wrn.Restricted._.Rpts._1" localSheetId="4" hidden="1">{"RptRY",#N/A,FALSE,"CDGy";"RptRQ",#N/A,FALSE,"CDGq";"RptRM",#N/A,FALSE,"CDGm"}</definedName>
    <definedName name="wrn.Restricted._.Rpts._1" localSheetId="12"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6"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3" hidden="1">{"RptRY",#N/A,FALSE,"CDGy";"RptRQ",#N/A,FALSE,"CDGq";"RptRM",#N/A,FALSE,"CDGm"}</definedName>
    <definedName name="wrn.Restricted._.Rpts._2" localSheetId="4" hidden="1">{"RptRY",#N/A,FALSE,"CDGy";"RptRQ",#N/A,FALSE,"CDGq";"RptRM",#N/A,FALSE,"CDGm"}</definedName>
    <definedName name="wrn.Restricted._.Rpts._2" localSheetId="12"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6"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3" hidden="1">{"RptRY",#N/A,FALSE,"CDGy";"RptRQ",#N/A,FALSE,"CDGq";"RptRM",#N/A,FALSE,"CDGm"}</definedName>
    <definedName name="wrn.Restricted._.Rpts._3" localSheetId="4" hidden="1">{"RptRY",#N/A,FALSE,"CDGy";"RptRQ",#N/A,FALSE,"CDGq";"RptRM",#N/A,FALSE,"CDGm"}</definedName>
    <definedName name="wrn.Restricted._.Rpts._3" localSheetId="12"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6"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3" hidden="1">{"RptRY",#N/A,FALSE,"CDGy";"RptRQ",#N/A,FALSE,"CDGq";"RptRM",#N/A,FALSE,"CDGm"}</definedName>
    <definedName name="wrn.Restricted._.Rpts._4" localSheetId="4" hidden="1">{"RptRY",#N/A,FALSE,"CDGy";"RptRQ",#N/A,FALSE,"CDGq";"RptRM",#N/A,FALSE,"CDGm"}</definedName>
    <definedName name="wrn.Restricted._.Rpts._4" localSheetId="12"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6"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3" hidden="1">{"RptRY",#N/A,FALSE,"CDGy";"RptRQ",#N/A,FALSE,"CDGq";"RptRM",#N/A,FALSE,"CDGm"}</definedName>
    <definedName name="wrn.Restricted._.Rpts._5" localSheetId="4" hidden="1">{"RptRY",#N/A,FALSE,"CDGy";"RptRQ",#N/A,FALSE,"CDGq";"RptRM",#N/A,FALSE,"CDGm"}</definedName>
    <definedName name="wrn.Restricted._.Rpts._5" localSheetId="12"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6"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3" hidden="1">{"RptRY",#N/A,FALSE,"CDGy";"RptRQ",#N/A,FALSE,"CDGq";"RptRM",#N/A,FALSE,"CDGm"}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4" hidden="1">{"sens1\",#N/A,FALSE,"PF";"sens2",#N/A,FALSE,"PF";"sens3",#N/A,FALSE,"PF";"sens4",#N/A,FALSE,"PF"}</definedName>
    <definedName name="wrn.sens." localSheetId="12"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6"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3" hidden="1">{"sens1\",#N/A,FALSE,"PF";"sens2",#N/A,FALSE,"PF";"sens3",#N/A,FALSE,"PF";"sens4",#N/A,FALSE,"PF"}</definedName>
    <definedName name="wrn.sens3." localSheetId="4" hidden="1">{"sens1\",#N/A,FALSE,"PF";"sens2",#N/A,FALSE,"PF";"sens3",#N/A,FALSE,"PF";"sens4",#N/A,FALSE,"PF"}</definedName>
    <definedName name="wrn.sens3." localSheetId="12"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6"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3" hidden="1">{"sens1\",#N/A,FALSE,"PF";"sens2",#N/A,FALSE,"PF";"sens3",#N/A,FALSE,"PF";"sens4",#N/A,FALSE,"PF"}</definedName>
    <definedName name="wrn.Tables." localSheetId="4" hidden="1">{"view1",#N/A,FALSE,"Tables";"view2",#N/A,FALSE,"Tables";"view3",#N/A,FALSE,"Tables"}</definedName>
    <definedName name="wrn.Tables." localSheetId="12"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6"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3" hidden="1">{"view1",#N/A,FALSE,"Tables";"view2",#N/A,FALSE,"Tables";"view3",#N/A,FALSE,"Tables"}</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4" hidden="1">{#N/A,#N/A,FALSE,"Tar-Ass";#N/A,#N/A,FALSE,"Tar-IS";#N/A,#N/A,FALSE,"Tar-BS";#N/A,#N/A,FALSE,"Tar-Adg BS";#N/A,#N/A,FALSE,"Tar-CF"}</definedName>
    <definedName name="wrn.TargetState." localSheetId="12"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6"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3" hidden="1">{#N/A,#N/A,FALSE,"Tar-Ass";#N/A,#N/A,FALSE,"Tar-IS";#N/A,#N/A,FALSE,"Tar-BS";#N/A,#N/A,FALSE,"Tar-Adg BS";#N/A,#N/A,FALSE,"Tar-CF"}</definedName>
    <definedName name="wrn.TargetVal." localSheetId="4"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4"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4" hidden="1">{#N/A,#N/A,TRUE,"TransPrcd 1";#N/A,#N/A,TRUE,"TransPrcd 2";#N/A,#N/A,TRUE,"TransPrcd 3"}</definedName>
    <definedName name="wrn.TransPrcd_123." localSheetId="12"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6"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3" hidden="1">{#N/A,#N/A,TRUE,"TransPrcd 1";#N/A,#N/A,TRUE,"TransPrcd 2";#N/A,#N/A,TRUE,"TransPrcd 3"}</definedName>
    <definedName name="wrn.TRIALS." localSheetId="4" hidden="1">{#N/A,#N/A,FALSE,"exp-tr";#N/A,#N/A,FALSE,"696PL-TR";#N/A,#N/A,FALSE,"696bs-tr"}</definedName>
    <definedName name="wrn.TRIALS." localSheetId="12"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6"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3" hidden="1">{#N/A,#N/A,FALSE,"exp-tr";#N/A,#N/A,FALSE,"696PL-TR";#N/A,#N/A,FALSE,"696bs-tr"}</definedName>
    <definedName name="wrn.Universe." localSheetId="4"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4" hidden="1">{"histincome",#N/A,FALSE,"hyfins";"closing balance",#N/A,FALSE,"hyfins"}</definedName>
    <definedName name="wrn.upstairs." localSheetId="12"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6"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3" hidden="1">{"histincome",#N/A,FALSE,"hyfins";"closing balance",#N/A,FALSE,"hyfins"}</definedName>
    <definedName name="wrn.VALUATION." localSheetId="4" hidden="1">{#N/A,#N/A,FALSE,"Pooling";#N/A,#N/A,FALSE,"income";#N/A,#N/A,FALSE,"valuation"}</definedName>
    <definedName name="wrn.VALUATION." localSheetId="12"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6"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3" hidden="1">{#N/A,#N/A,FALSE,"Pooling";#N/A,#N/A,FALSE,"income";#N/A,#N/A,FALSE,"valuation"}</definedName>
    <definedName name="wrn.wicor." localSheetId="4" hidden="1">{#N/A,#N/A,FALSE,"FACTSHEETS";#N/A,#N/A,FALSE,"pump";#N/A,#N/A,FALSE,"filter"}</definedName>
    <definedName name="wrn.wicor." localSheetId="12"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6"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3" hidden="1">{#N/A,#N/A,FALSE,"FACTSHEETS";#N/A,#N/A,FALSE,"pump";#N/A,#N/A,FALSE,"filter"}</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4" hidden="1">{#N/A,#N/A,FALSE,"FY97";#N/A,#N/A,FALSE,"FY98";#N/A,#N/A,FALSE,"FY99";#N/A,#N/A,FALSE,"FY00";#N/A,#N/A,FALSE,"FY01"}</definedName>
    <definedName name="x" localSheetId="12"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6"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3" hidden="1">{#N/A,#N/A,FALSE,"FY97";#N/A,#N/A,FALSE,"FY98";#N/A,#N/A,FALSE,"FY99";#N/A,#N/A,FALSE,"FY00";#N/A,#N/A,FALSE,"FY01"}</definedName>
    <definedName name="xyz" localSheetId="4" hidden="1">{"histincome",#N/A,FALSE,"hyfins";"closing balance",#N/A,FALSE,"hyfins"}</definedName>
    <definedName name="xyz" localSheetId="12"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6"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3" hidden="1">{"histincome",#N/A,FALSE,"hyfins";"closing balance",#N/A,FALSE,"hyfins"}</definedName>
    <definedName name="Z_0ED1E0EB_DE2C_11D2_B938_00C04F5826AB_.wvu.PrintArea" localSheetId="4"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6" hidden="1">#REF!</definedName>
    <definedName name="Z_0ED1E0EB_DE2C_11D2_B938_00C04F5826AB_.wvu.PrintArea" localSheetId="1" hidden="1">#REF!</definedName>
    <definedName name="Z_0ED1E0EB_DE2C_11D2_B938_00C04F5826AB_.wvu.PrintArea" localSheetId="3" hidden="1">#REF!</definedName>
    <definedName name="Z_0EDF2572_F2C1_11D2_926B_00C04F5F225D_.wvu.PrintArea" localSheetId="4"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6" hidden="1">#REF!</definedName>
    <definedName name="Z_0EDF2572_F2C1_11D2_926B_00C04F5F225D_.wvu.PrintArea" localSheetId="1" hidden="1">#REF!</definedName>
    <definedName name="Z_0EDF2572_F2C1_11D2_926B_00C04F5F225D_.wvu.PrintArea" localSheetId="3" hidden="1">#REF!</definedName>
    <definedName name="Z_11F9FE5D_DD66_11D2_925D_00C04F5F225D_.wvu.PrintArea" localSheetId="4" hidden="1">#REF!</definedName>
    <definedName name="Z_11F9FE5D_DD66_11D2_925D_00C04F5F225D_.wvu.PrintArea" localSheetId="17" hidden="1">#REF!</definedName>
    <definedName name="Z_11F9FE5D_DD66_11D2_925D_00C04F5F225D_.wvu.PrintArea" localSheetId="16" hidden="1">#REF!</definedName>
    <definedName name="Z_11F9FE5D_DD66_11D2_925D_00C04F5F225D_.wvu.PrintArea" localSheetId="1" hidden="1">#REF!</definedName>
    <definedName name="Z_11F9FE5D_DD66_11D2_925D_00C04F5F225D_.wvu.PrintArea" localSheetId="3" hidden="1">#REF!</definedName>
    <definedName name="Z_16754C5B_0808_11D3_B965_00C04F5826AB_.wvu.PrintArea" localSheetId="4" hidden="1">#REF!</definedName>
    <definedName name="Z_16754C5B_0808_11D3_B965_00C04F5826AB_.wvu.PrintArea" localSheetId="17" hidden="1">#REF!</definedName>
    <definedName name="Z_16754C5B_0808_11D3_B965_00C04F5826AB_.wvu.PrintArea" localSheetId="16" hidden="1">#REF!</definedName>
    <definedName name="Z_16754C5B_0808_11D3_B965_00C04F5826AB_.wvu.PrintArea" localSheetId="1" hidden="1">#REF!</definedName>
    <definedName name="Z_16754C5B_0808_11D3_B965_00C04F5826AB_.wvu.PrintArea" localSheetId="3" hidden="1">#REF!</definedName>
    <definedName name="Z_19A07FCD_0D47_11D3_B969_00C04F582879_.wvu.PrintArea" localSheetId="4" hidden="1">#REF!</definedName>
    <definedName name="Z_19A07FCD_0D47_11D3_B969_00C04F582879_.wvu.PrintArea" localSheetId="17" hidden="1">#REF!</definedName>
    <definedName name="Z_19A07FCD_0D47_11D3_B969_00C04F582879_.wvu.PrintArea" localSheetId="16" hidden="1">#REF!</definedName>
    <definedName name="Z_19A07FCD_0D47_11D3_B969_00C04F582879_.wvu.PrintArea" localSheetId="1" hidden="1">#REF!</definedName>
    <definedName name="Z_19A07FCD_0D47_11D3_B969_00C04F582879_.wvu.PrintArea" localSheetId="3" hidden="1">#REF!</definedName>
    <definedName name="Z_1D7323BC_F695_11D2_9270_00C04F5F225D_.wvu.PrintArea" localSheetId="4" hidden="1">#REF!</definedName>
    <definedName name="Z_1D7323BC_F695_11D2_9270_00C04F5F225D_.wvu.PrintArea" localSheetId="17" hidden="1">#REF!</definedName>
    <definedName name="Z_1D7323BC_F695_11D2_9270_00C04F5F225D_.wvu.PrintArea" localSheetId="16" hidden="1">#REF!</definedName>
    <definedName name="Z_1D7323BC_F695_11D2_9270_00C04F5F225D_.wvu.PrintArea" localSheetId="1" hidden="1">#REF!</definedName>
    <definedName name="Z_1D7323BC_F695_11D2_9270_00C04F5F225D_.wvu.PrintArea" localSheetId="3" hidden="1">#REF!</definedName>
    <definedName name="Z_2369292A_F429_11D2_B94E_00C04F5826AB_.wvu.PrintArea" localSheetId="4" hidden="1">#REF!</definedName>
    <definedName name="Z_2369292A_F429_11D2_B94E_00C04F5826AB_.wvu.PrintArea" localSheetId="17" hidden="1">#REF!</definedName>
    <definedName name="Z_2369292A_F429_11D2_B94E_00C04F5826AB_.wvu.PrintArea" localSheetId="16" hidden="1">#REF!</definedName>
    <definedName name="Z_2369292A_F429_11D2_B94E_00C04F5826AB_.wvu.PrintArea" localSheetId="1" hidden="1">#REF!</definedName>
    <definedName name="Z_2369292A_F429_11D2_B94E_00C04F5826AB_.wvu.PrintArea" localSheetId="3" hidden="1">#REF!</definedName>
    <definedName name="Z_2D4BBD51_E78F_11D2_B93F_00C04F5826AB_.wvu.PrintArea" localSheetId="4" hidden="1">#REF!</definedName>
    <definedName name="Z_2D4BBD51_E78F_11D2_B93F_00C04F5826AB_.wvu.PrintArea" localSheetId="17" hidden="1">#REF!</definedName>
    <definedName name="Z_2D4BBD51_E78F_11D2_B93F_00C04F5826AB_.wvu.PrintArea" localSheetId="16" hidden="1">#REF!</definedName>
    <definedName name="Z_2D4BBD51_E78F_11D2_B93F_00C04F5826AB_.wvu.PrintArea" localSheetId="1" hidden="1">#REF!</definedName>
    <definedName name="Z_2D4BBD51_E78F_11D2_B93F_00C04F5826AB_.wvu.PrintArea" localSheetId="3" hidden="1">#REF!</definedName>
    <definedName name="Z_2E8248AF_0C95_11D3_B968_00C04F5826AB_.wvu.PrintArea" localSheetId="4" hidden="1">#REF!</definedName>
    <definedName name="Z_2E8248AF_0C95_11D3_B968_00C04F5826AB_.wvu.PrintArea" localSheetId="17" hidden="1">#REF!</definedName>
    <definedName name="Z_2E8248AF_0C95_11D3_B968_00C04F5826AB_.wvu.PrintArea" localSheetId="16" hidden="1">#REF!</definedName>
    <definedName name="Z_2E8248AF_0C95_11D3_B968_00C04F5826AB_.wvu.PrintArea" localSheetId="1" hidden="1">#REF!</definedName>
    <definedName name="Z_2E8248AF_0C95_11D3_B968_00C04F5826AB_.wvu.PrintArea" localSheetId="3" hidden="1">#REF!</definedName>
    <definedName name="Z_338AB5B2_F1BA_11D2_B949_00C04F5826AB_.wvu.PrintArea" localSheetId="4" hidden="1">#REF!</definedName>
    <definedName name="Z_338AB5B2_F1BA_11D2_B949_00C04F5826AB_.wvu.PrintArea" localSheetId="17" hidden="1">#REF!</definedName>
    <definedName name="Z_338AB5B2_F1BA_11D2_B949_00C04F5826AB_.wvu.PrintArea" localSheetId="16" hidden="1">#REF!</definedName>
    <definedName name="Z_338AB5B2_F1BA_11D2_B949_00C04F5826AB_.wvu.PrintArea" localSheetId="1" hidden="1">#REF!</definedName>
    <definedName name="Z_338AB5B2_F1BA_11D2_B949_00C04F5826AB_.wvu.PrintArea" localSheetId="3" hidden="1">#REF!</definedName>
    <definedName name="Z_34B767E5_0728_11D3_B964_00C04F5826AB_.wvu.PrintArea" localSheetId="4" hidden="1">#REF!</definedName>
    <definedName name="Z_34B767E5_0728_11D3_B964_00C04F5826AB_.wvu.PrintArea" localSheetId="17" hidden="1">#REF!</definedName>
    <definedName name="Z_34B767E5_0728_11D3_B964_00C04F5826AB_.wvu.PrintArea" localSheetId="16" hidden="1">#REF!</definedName>
    <definedName name="Z_34B767E5_0728_11D3_B964_00C04F5826AB_.wvu.PrintArea" localSheetId="1" hidden="1">#REF!</definedName>
    <definedName name="Z_34B767E5_0728_11D3_B964_00C04F5826AB_.wvu.PrintArea" localSheetId="3" hidden="1">#REF!</definedName>
    <definedName name="Z_374751BD_0A3F_11D3_B967_00C04F5826AB_.wvu.PrintArea" localSheetId="4" hidden="1">#REF!</definedName>
    <definedName name="Z_374751BD_0A3F_11D3_B967_00C04F5826AB_.wvu.PrintArea" localSheetId="17" hidden="1">#REF!</definedName>
    <definedName name="Z_374751BD_0A3F_11D3_B967_00C04F5826AB_.wvu.PrintArea" localSheetId="16" hidden="1">#REF!</definedName>
    <definedName name="Z_374751BD_0A3F_11D3_B967_00C04F5826AB_.wvu.PrintArea" localSheetId="1" hidden="1">#REF!</definedName>
    <definedName name="Z_374751BD_0A3F_11D3_B967_00C04F5826AB_.wvu.PrintArea" localSheetId="3" hidden="1">#REF!</definedName>
    <definedName name="Z_4770041C_F430_11D2_B94E_00C04F5826AB_.wvu.PrintArea" localSheetId="4" hidden="1">#REF!</definedName>
    <definedName name="Z_4770041C_F430_11D2_B94E_00C04F5826AB_.wvu.PrintArea" localSheetId="17" hidden="1">#REF!</definedName>
    <definedName name="Z_4770041C_F430_11D2_B94E_00C04F5826AB_.wvu.PrintArea" localSheetId="16" hidden="1">#REF!</definedName>
    <definedName name="Z_4770041C_F430_11D2_B94E_00C04F5826AB_.wvu.PrintArea" localSheetId="1" hidden="1">#REF!</definedName>
    <definedName name="Z_4770041C_F430_11D2_B94E_00C04F5826AB_.wvu.PrintArea" localSheetId="3" hidden="1">#REF!</definedName>
    <definedName name="Z_4E54E25B_F83D_11D2_B951_00C04F582879_.wvu.PrintArea" localSheetId="4" hidden="1">#REF!</definedName>
    <definedName name="Z_4E54E25B_F83D_11D2_B951_00C04F582879_.wvu.PrintArea" localSheetId="17" hidden="1">#REF!</definedName>
    <definedName name="Z_4E54E25B_F83D_11D2_B951_00C04F582879_.wvu.PrintArea" localSheetId="16" hidden="1">#REF!</definedName>
    <definedName name="Z_4E54E25B_F83D_11D2_B951_00C04F582879_.wvu.PrintArea" localSheetId="1" hidden="1">#REF!</definedName>
    <definedName name="Z_4E54E25B_F83D_11D2_B951_00C04F582879_.wvu.PrintArea" localSheetId="3" hidden="1">#REF!</definedName>
    <definedName name="Z_515AEF27_F40F_11D2_B94D_00C04F5826AB_.wvu.PrintArea" localSheetId="4" hidden="1">#REF!</definedName>
    <definedName name="Z_515AEF27_F40F_11D2_B94D_00C04F5826AB_.wvu.PrintArea" localSheetId="17" hidden="1">#REF!</definedName>
    <definedName name="Z_515AEF27_F40F_11D2_B94D_00C04F5826AB_.wvu.PrintArea" localSheetId="16" hidden="1">#REF!</definedName>
    <definedName name="Z_515AEF27_F40F_11D2_B94D_00C04F5826AB_.wvu.PrintArea" localSheetId="1" hidden="1">#REF!</definedName>
    <definedName name="Z_515AEF27_F40F_11D2_B94D_00C04F5826AB_.wvu.PrintArea" localSheetId="3" hidden="1">#REF!</definedName>
    <definedName name="Z_55834EDC_F6B0_11D2_9270_00C04F5F225D_.wvu.PrintArea" localSheetId="4" hidden="1">#REF!</definedName>
    <definedName name="Z_55834EDC_F6B0_11D2_9270_00C04F5F225D_.wvu.PrintArea" localSheetId="17" hidden="1">#REF!</definedName>
    <definedName name="Z_55834EDC_F6B0_11D2_9270_00C04F5F225D_.wvu.PrintArea" localSheetId="16" hidden="1">#REF!</definedName>
    <definedName name="Z_55834EDC_F6B0_11D2_9270_00C04F5F225D_.wvu.PrintArea" localSheetId="1" hidden="1">#REF!</definedName>
    <definedName name="Z_55834EDC_F6B0_11D2_9270_00C04F5F225D_.wvu.PrintArea" localSheetId="3" hidden="1">#REF!</definedName>
    <definedName name="Z_5ADE4FB4_DB2F_11D2_B934_00C04F5826AB_.wvu.PrintArea" localSheetId="4" hidden="1">#REF!</definedName>
    <definedName name="Z_5ADE4FB4_DB2F_11D2_B934_00C04F5826AB_.wvu.PrintArea" localSheetId="17" hidden="1">#REF!</definedName>
    <definedName name="Z_5ADE4FB4_DB2F_11D2_B934_00C04F5826AB_.wvu.PrintArea" localSheetId="16" hidden="1">#REF!</definedName>
    <definedName name="Z_5ADE4FB4_DB2F_11D2_B934_00C04F5826AB_.wvu.PrintArea" localSheetId="1" hidden="1">#REF!</definedName>
    <definedName name="Z_5ADE4FB4_DB2F_11D2_B934_00C04F5826AB_.wvu.PrintArea" localSheetId="3" hidden="1">#REF!</definedName>
    <definedName name="Z_5D4EE358_F74B_11D2_B950_00C04F582879_.wvu.PrintArea" localSheetId="4" hidden="1">#REF!</definedName>
    <definedName name="Z_5D4EE358_F74B_11D2_B950_00C04F582879_.wvu.PrintArea" localSheetId="17" hidden="1">#REF!</definedName>
    <definedName name="Z_5D4EE358_F74B_11D2_B950_00C04F582879_.wvu.PrintArea" localSheetId="16" hidden="1">#REF!</definedName>
    <definedName name="Z_5D4EE358_F74B_11D2_B950_00C04F582879_.wvu.PrintArea" localSheetId="1" hidden="1">#REF!</definedName>
    <definedName name="Z_5D4EE358_F74B_11D2_B950_00C04F582879_.wvu.PrintArea" localSheetId="3" hidden="1">#REF!</definedName>
    <definedName name="Z_5E8B326E_DD59_11D2_B937_00C04F5826AB_.wvu.PrintArea" localSheetId="4" hidden="1">#REF!</definedName>
    <definedName name="Z_5E8B326E_DD59_11D2_B937_00C04F5826AB_.wvu.PrintArea" localSheetId="17" hidden="1">#REF!</definedName>
    <definedName name="Z_5E8B326E_DD59_11D2_B937_00C04F5826AB_.wvu.PrintArea" localSheetId="16" hidden="1">#REF!</definedName>
    <definedName name="Z_5E8B326E_DD59_11D2_B937_00C04F5826AB_.wvu.PrintArea" localSheetId="1" hidden="1">#REF!</definedName>
    <definedName name="Z_5E8B326E_DD59_11D2_B937_00C04F5826AB_.wvu.PrintArea" localSheetId="3" hidden="1">#REF!</definedName>
    <definedName name="Z_5E8B32AD_DD59_11D2_B937_00C04F5826AB_.wvu.PrintArea" localSheetId="4" hidden="1">#REF!</definedName>
    <definedName name="Z_5E8B32AD_DD59_11D2_B937_00C04F5826AB_.wvu.PrintArea" localSheetId="17" hidden="1">#REF!</definedName>
    <definedName name="Z_5E8B32AD_DD59_11D2_B937_00C04F5826AB_.wvu.PrintArea" localSheetId="16" hidden="1">#REF!</definedName>
    <definedName name="Z_5E8B32AD_DD59_11D2_B937_00C04F5826AB_.wvu.PrintArea" localSheetId="1" hidden="1">#REF!</definedName>
    <definedName name="Z_5E8B32AD_DD59_11D2_B937_00C04F5826AB_.wvu.PrintArea" localSheetId="3" hidden="1">#REF!</definedName>
    <definedName name="Z_6042F49B_080C_11D3_B965_00C04F5826AB_.wvu.PrintArea" localSheetId="4" hidden="1">#REF!</definedName>
    <definedName name="Z_6042F49B_080C_11D3_B965_00C04F5826AB_.wvu.PrintArea" localSheetId="17" hidden="1">#REF!</definedName>
    <definedName name="Z_6042F49B_080C_11D3_B965_00C04F5826AB_.wvu.PrintArea" localSheetId="16" hidden="1">#REF!</definedName>
    <definedName name="Z_6042F49B_080C_11D3_B965_00C04F5826AB_.wvu.PrintArea" localSheetId="1" hidden="1">#REF!</definedName>
    <definedName name="Z_6042F49B_080C_11D3_B965_00C04F5826AB_.wvu.PrintArea" localSheetId="3" hidden="1">#REF!</definedName>
    <definedName name="Z_65C45D10_F349_11D2_926C_00C04F5F225D_.wvu.PrintArea" localSheetId="4" hidden="1">#REF!</definedName>
    <definedName name="Z_65C45D10_F349_11D2_926C_00C04F5F225D_.wvu.PrintArea" localSheetId="17" hidden="1">#REF!</definedName>
    <definedName name="Z_65C45D10_F349_11D2_926C_00C04F5F225D_.wvu.PrintArea" localSheetId="16" hidden="1">#REF!</definedName>
    <definedName name="Z_65C45D10_F349_11D2_926C_00C04F5F225D_.wvu.PrintArea" localSheetId="1" hidden="1">#REF!</definedName>
    <definedName name="Z_65C45D10_F349_11D2_926C_00C04F5F225D_.wvu.PrintArea" localSheetId="3" hidden="1">#REF!</definedName>
    <definedName name="Z_65C45D53_F349_11D2_926C_00C04F5F225D_.wvu.PrintArea" localSheetId="4" hidden="1">#REF!</definedName>
    <definedName name="Z_65C45D53_F349_11D2_926C_00C04F5F225D_.wvu.PrintArea" localSheetId="17" hidden="1">#REF!</definedName>
    <definedName name="Z_65C45D53_F349_11D2_926C_00C04F5F225D_.wvu.PrintArea" localSheetId="16" hidden="1">#REF!</definedName>
    <definedName name="Z_65C45D53_F349_11D2_926C_00C04F5F225D_.wvu.PrintArea" localSheetId="1" hidden="1">#REF!</definedName>
    <definedName name="Z_65C45D53_F349_11D2_926C_00C04F5F225D_.wvu.PrintArea" localSheetId="3" hidden="1">#REF!</definedName>
    <definedName name="Z_6C9C16C8_DC99_11D2_B936_00C04F5826AB_.wvu.PrintArea" localSheetId="4" hidden="1">#REF!</definedName>
    <definedName name="Z_6C9C16C8_DC99_11D2_B936_00C04F5826AB_.wvu.PrintArea" localSheetId="17" hidden="1">#REF!</definedName>
    <definedName name="Z_6C9C16C8_DC99_11D2_B936_00C04F5826AB_.wvu.PrintArea" localSheetId="16" hidden="1">#REF!</definedName>
    <definedName name="Z_6C9C16C8_DC99_11D2_B936_00C04F5826AB_.wvu.PrintArea" localSheetId="1" hidden="1">#REF!</definedName>
    <definedName name="Z_6C9C16C8_DC99_11D2_B936_00C04F5826AB_.wvu.PrintArea" localSheetId="3" hidden="1">#REF!</definedName>
    <definedName name="Z_6CB243F4_ED2D_11D2_B946_00C04F5826AB_.wvu.PrintArea" localSheetId="4" hidden="1">#REF!</definedName>
    <definedName name="Z_6CB243F4_ED2D_11D2_B946_00C04F5826AB_.wvu.PrintArea" localSheetId="17" hidden="1">#REF!</definedName>
    <definedName name="Z_6CB243F4_ED2D_11D2_B946_00C04F5826AB_.wvu.PrintArea" localSheetId="16" hidden="1">#REF!</definedName>
    <definedName name="Z_6CB243F4_ED2D_11D2_B946_00C04F5826AB_.wvu.PrintArea" localSheetId="1" hidden="1">#REF!</definedName>
    <definedName name="Z_6CB243F4_ED2D_11D2_B946_00C04F5826AB_.wvu.PrintArea" localSheetId="3" hidden="1">#REF!</definedName>
    <definedName name="Z_70A4360D_D1BF_11D2_B92A_00C04F5826AB_.wvu.PrintArea" localSheetId="4" hidden="1">#REF!</definedName>
    <definedName name="Z_70A4360D_D1BF_11D2_B92A_00C04F5826AB_.wvu.PrintArea" localSheetId="17" hidden="1">#REF!</definedName>
    <definedName name="Z_70A4360D_D1BF_11D2_B92A_00C04F5826AB_.wvu.PrintArea" localSheetId="16" hidden="1">#REF!</definedName>
    <definedName name="Z_70A4360D_D1BF_11D2_B92A_00C04F5826AB_.wvu.PrintArea" localSheetId="1" hidden="1">#REF!</definedName>
    <definedName name="Z_70A4360D_D1BF_11D2_B92A_00C04F5826AB_.wvu.PrintArea" localSheetId="3" hidden="1">#REF!</definedName>
    <definedName name="Z_78D9A7EE_F34E_11D2_B94B_00C04F5826AB_.wvu.PrintArea" localSheetId="4" hidden="1">#REF!</definedName>
    <definedName name="Z_78D9A7EE_F34E_11D2_B94B_00C04F5826AB_.wvu.PrintArea" localSheetId="17" hidden="1">#REF!</definedName>
    <definedName name="Z_78D9A7EE_F34E_11D2_B94B_00C04F5826AB_.wvu.PrintArea" localSheetId="16" hidden="1">#REF!</definedName>
    <definedName name="Z_78D9A7EE_F34E_11D2_B94B_00C04F5826AB_.wvu.PrintArea" localSheetId="1" hidden="1">#REF!</definedName>
    <definedName name="Z_78D9A7EE_F34E_11D2_B94B_00C04F5826AB_.wvu.PrintArea" localSheetId="3" hidden="1">#REF!</definedName>
    <definedName name="Z_85241E64_F1D6_11D2_B949_00C04F5826AB_.wvu.PrintArea" localSheetId="4" hidden="1">#REF!</definedName>
    <definedName name="Z_85241E64_F1D6_11D2_B949_00C04F5826AB_.wvu.PrintArea" localSheetId="17" hidden="1">#REF!</definedName>
    <definedName name="Z_85241E64_F1D6_11D2_B949_00C04F5826AB_.wvu.PrintArea" localSheetId="16" hidden="1">#REF!</definedName>
    <definedName name="Z_85241E64_F1D6_11D2_B949_00C04F5826AB_.wvu.PrintArea" localSheetId="1" hidden="1">#REF!</definedName>
    <definedName name="Z_85241E64_F1D6_11D2_B949_00C04F5826AB_.wvu.PrintArea" localSheetId="3" hidden="1">#REF!</definedName>
    <definedName name="Z_8E2C2973_08AE_11D3_B966_00C04F5826AB_.wvu.PrintArea" localSheetId="4" hidden="1">#REF!</definedName>
    <definedName name="Z_8E2C2973_08AE_11D3_B966_00C04F5826AB_.wvu.PrintArea" localSheetId="17" hidden="1">#REF!</definedName>
    <definedName name="Z_8E2C2973_08AE_11D3_B966_00C04F5826AB_.wvu.PrintArea" localSheetId="16" hidden="1">#REF!</definedName>
    <definedName name="Z_8E2C2973_08AE_11D3_B966_00C04F5826AB_.wvu.PrintArea" localSheetId="1" hidden="1">#REF!</definedName>
    <definedName name="Z_8E2C2973_08AE_11D3_B966_00C04F5826AB_.wvu.PrintArea" localSheetId="3" hidden="1">#REF!</definedName>
    <definedName name="Z_8F7CF4F4_DC05_11D2_B935_00C04F5826AB_.wvu.PrintArea" localSheetId="4" hidden="1">#REF!</definedName>
    <definedName name="Z_8F7CF4F4_DC05_11D2_B935_00C04F5826AB_.wvu.PrintArea" localSheetId="17" hidden="1">#REF!</definedName>
    <definedName name="Z_8F7CF4F4_DC05_11D2_B935_00C04F5826AB_.wvu.PrintArea" localSheetId="16" hidden="1">#REF!</definedName>
    <definedName name="Z_8F7CF4F4_DC05_11D2_B935_00C04F5826AB_.wvu.PrintArea" localSheetId="1" hidden="1">#REF!</definedName>
    <definedName name="Z_8F7CF4F4_DC05_11D2_B935_00C04F5826AB_.wvu.PrintArea" localSheetId="3" hidden="1">#REF!</definedName>
    <definedName name="Z_8F7CF50A_DC05_11D2_B935_00C04F5826AB_.wvu.PrintArea" localSheetId="4" hidden="1">#REF!</definedName>
    <definedName name="Z_8F7CF50A_DC05_11D2_B935_00C04F5826AB_.wvu.PrintArea" localSheetId="17" hidden="1">#REF!</definedName>
    <definedName name="Z_8F7CF50A_DC05_11D2_B935_00C04F5826AB_.wvu.PrintArea" localSheetId="16" hidden="1">#REF!</definedName>
    <definedName name="Z_8F7CF50A_DC05_11D2_B935_00C04F5826AB_.wvu.PrintArea" localSheetId="1" hidden="1">#REF!</definedName>
    <definedName name="Z_8F7CF50A_DC05_11D2_B935_00C04F5826AB_.wvu.PrintArea" localSheetId="3" hidden="1">#REF!</definedName>
    <definedName name="Z_A73F022C_DBF0_11D2_B935_00C04F5826AB_.wvu.PrintArea" localSheetId="4" hidden="1">#REF!</definedName>
    <definedName name="Z_A73F022C_DBF0_11D2_B935_00C04F5826AB_.wvu.PrintArea" localSheetId="17" hidden="1">#REF!</definedName>
    <definedName name="Z_A73F022C_DBF0_11D2_B935_00C04F5826AB_.wvu.PrintArea" localSheetId="16" hidden="1">#REF!</definedName>
    <definedName name="Z_A73F022C_DBF0_11D2_B935_00C04F5826AB_.wvu.PrintArea" localSheetId="1" hidden="1">#REF!</definedName>
    <definedName name="Z_A73F022C_DBF0_11D2_B935_00C04F5826AB_.wvu.PrintArea" localSheetId="3" hidden="1">#REF!</definedName>
    <definedName name="Z_A73F0257_DBF0_11D2_B935_00C04F5826AB_.wvu.PrintArea" localSheetId="4" hidden="1">#REF!</definedName>
    <definedName name="Z_A73F0257_DBF0_11D2_B935_00C04F5826AB_.wvu.PrintArea" localSheetId="17" hidden="1">#REF!</definedName>
    <definedName name="Z_A73F0257_DBF0_11D2_B935_00C04F5826AB_.wvu.PrintArea" localSheetId="16" hidden="1">#REF!</definedName>
    <definedName name="Z_A73F0257_DBF0_11D2_B935_00C04F5826AB_.wvu.PrintArea" localSheetId="1" hidden="1">#REF!</definedName>
    <definedName name="Z_A73F0257_DBF0_11D2_B935_00C04F5826AB_.wvu.PrintArea" localSheetId="3" hidden="1">#REF!</definedName>
    <definedName name="Z_ABB84380_5919_11D2_BBB7_00104B2ACF13_.wvu.Rows" localSheetId="4"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6" hidden="1">#REF!,#REF!,#REF!,#REF!</definedName>
    <definedName name="Z_ABB84380_5919_11D2_BBB7_00104B2ACF13_.wvu.Rows" localSheetId="1" hidden="1">#REF!,#REF!,#REF!,#REF!</definedName>
    <definedName name="Z_ABB84380_5919_11D2_BBB7_00104B2ACF13_.wvu.Rows" localSheetId="3" hidden="1">#REF!,#REF!,#REF!,#REF!</definedName>
    <definedName name="Z_C1E23D69_F2CE_11D2_B94A_00C04F5826AB_.wvu.PrintArea" localSheetId="4"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6" hidden="1">#REF!</definedName>
    <definedName name="Z_C1E23D69_F2CE_11D2_B94A_00C04F5826AB_.wvu.PrintArea" localSheetId="1" hidden="1">#REF!</definedName>
    <definedName name="Z_C1E23D69_F2CE_11D2_B94A_00C04F5826AB_.wvu.PrintArea" localSheetId="3" hidden="1">#REF!</definedName>
    <definedName name="Z_C5573F9A_F360_11D2_B94B_00C04F5826AB_.wvu.PrintArea" localSheetId="4"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6" hidden="1">#REF!</definedName>
    <definedName name="Z_C5573F9A_F360_11D2_B94B_00C04F5826AB_.wvu.PrintArea" localSheetId="1" hidden="1">#REF!</definedName>
    <definedName name="Z_C5573F9A_F360_11D2_B94B_00C04F5826AB_.wvu.PrintArea" localSheetId="3" hidden="1">#REF!</definedName>
    <definedName name="Z_C5574037_F360_11D2_B94B_00C04F5826AB_.wvu.PrintArea" localSheetId="4" hidden="1">#REF!</definedName>
    <definedName name="Z_C5574037_F360_11D2_B94B_00C04F5826AB_.wvu.PrintArea" localSheetId="17" hidden="1">#REF!</definedName>
    <definedName name="Z_C5574037_F360_11D2_B94B_00C04F5826AB_.wvu.PrintArea" localSheetId="16" hidden="1">#REF!</definedName>
    <definedName name="Z_C5574037_F360_11D2_B94B_00C04F5826AB_.wvu.PrintArea" localSheetId="1" hidden="1">#REF!</definedName>
    <definedName name="Z_C5574037_F360_11D2_B94B_00C04F5826AB_.wvu.PrintArea" localSheetId="3" hidden="1">#REF!</definedName>
    <definedName name="Z_CD1F122B_F37D_11D2_B94B_00C04F5826AB_.wvu.PrintArea" localSheetId="4" hidden="1">#REF!</definedName>
    <definedName name="Z_CD1F122B_F37D_11D2_B94B_00C04F5826AB_.wvu.PrintArea" localSheetId="17" hidden="1">#REF!</definedName>
    <definedName name="Z_CD1F122B_F37D_11D2_B94B_00C04F5826AB_.wvu.PrintArea" localSheetId="16" hidden="1">#REF!</definedName>
    <definedName name="Z_CD1F122B_F37D_11D2_B94B_00C04F5826AB_.wvu.PrintArea" localSheetId="1" hidden="1">#REF!</definedName>
    <definedName name="Z_CD1F122B_F37D_11D2_B94B_00C04F5826AB_.wvu.PrintArea" localSheetId="3" hidden="1">#REF!</definedName>
    <definedName name="Z_CFDC8565_F290_11D2_B94A_00C04F5826AB_.wvu.PrintArea" localSheetId="4" hidden="1">#REF!</definedName>
    <definedName name="Z_CFDC8565_F290_11D2_B94A_00C04F5826AB_.wvu.PrintArea" localSheetId="17" hidden="1">#REF!</definedName>
    <definedName name="Z_CFDC8565_F290_11D2_B94A_00C04F5826AB_.wvu.PrintArea" localSheetId="16" hidden="1">#REF!</definedName>
    <definedName name="Z_CFDC8565_F290_11D2_B94A_00C04F5826AB_.wvu.PrintArea" localSheetId="1" hidden="1">#REF!</definedName>
    <definedName name="Z_CFDC8565_F290_11D2_B94A_00C04F5826AB_.wvu.PrintArea" localSheetId="3" hidden="1">#REF!</definedName>
    <definedName name="Z_CFE2687B_F433_11D2_926E_00C04F5F225D_.wvu.PrintArea" localSheetId="4" hidden="1">#REF!</definedName>
    <definedName name="Z_CFE2687B_F433_11D2_926E_00C04F5F225D_.wvu.PrintArea" localSheetId="17" hidden="1">#REF!</definedName>
    <definedName name="Z_CFE2687B_F433_11D2_926E_00C04F5F225D_.wvu.PrintArea" localSheetId="16" hidden="1">#REF!</definedName>
    <definedName name="Z_CFE2687B_F433_11D2_926E_00C04F5F225D_.wvu.PrintArea" localSheetId="1" hidden="1">#REF!</definedName>
    <definedName name="Z_CFE2687B_F433_11D2_926E_00C04F5F225D_.wvu.PrintArea" localSheetId="3" hidden="1">#REF!</definedName>
    <definedName name="Z_D24F4BCD_0D76_11D3_B969_00C04F5826AB_.wvu.PrintArea" localSheetId="4" hidden="1">#REF!</definedName>
    <definedName name="Z_D24F4BCD_0D76_11D3_B969_00C04F5826AB_.wvu.PrintArea" localSheetId="17" hidden="1">#REF!</definedName>
    <definedName name="Z_D24F4BCD_0D76_11D3_B969_00C04F5826AB_.wvu.PrintArea" localSheetId="16" hidden="1">#REF!</definedName>
    <definedName name="Z_D24F4BCD_0D76_11D3_B969_00C04F5826AB_.wvu.PrintArea" localSheetId="1" hidden="1">#REF!</definedName>
    <definedName name="Z_D24F4BCD_0D76_11D3_B969_00C04F5826AB_.wvu.PrintArea" localSheetId="3" hidden="1">#REF!</definedName>
    <definedName name="Z_D250B94D_123F_11D1_9C77_B72C6A03E447_.wvu.Rows" localSheetId="4"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6" hidden="1">#REF!,#REF!,#REF!,#REF!,#REF!,#REF!,#REF!,#REF!</definedName>
    <definedName name="Z_D250B94D_123F_11D1_9C77_B72C6A03E447_.wvu.Rows" localSheetId="1" hidden="1">#REF!,#REF!,#REF!,#REF!,#REF!,#REF!,#REF!,#REF!</definedName>
    <definedName name="Z_D250B94D_123F_11D1_9C77_B72C6A03E447_.wvu.Rows" localSheetId="3" hidden="1">#REF!,#REF!,#REF!,#REF!,#REF!,#REF!,#REF!,#REF!</definedName>
    <definedName name="Z_D250B94E_123F_11D1_9C77_B72C6A03E447_.wvu.Rows" localSheetId="4"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6" hidden="1">#REF!,#REF!,#REF!,#REF!,#REF!,#REF!,#REF!</definedName>
    <definedName name="Z_D250B94E_123F_11D1_9C77_B72C6A03E447_.wvu.Rows" localSheetId="1" hidden="1">#REF!,#REF!,#REF!,#REF!,#REF!,#REF!,#REF!</definedName>
    <definedName name="Z_D250B94E_123F_11D1_9C77_B72C6A03E447_.wvu.Rows" localSheetId="3" hidden="1">#REF!,#REF!,#REF!,#REF!,#REF!,#REF!,#REF!</definedName>
    <definedName name="Z_D250B951_123F_11D1_9C77_B72C6A03E447_.wvu.Rows" localSheetId="4"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6" hidden="1">#REF!,#REF!,#REF!,#REF!,#REF!</definedName>
    <definedName name="Z_D250B951_123F_11D1_9C77_B72C6A03E447_.wvu.Rows" localSheetId="1" hidden="1">#REF!,#REF!,#REF!,#REF!,#REF!</definedName>
    <definedName name="Z_D250B951_123F_11D1_9C77_B72C6A03E447_.wvu.Rows" localSheetId="3" hidden="1">#REF!,#REF!,#REF!,#REF!,#REF!</definedName>
    <definedName name="Z_D250B955_123F_11D1_9C77_B72C6A03E447_.wvu.Rows" localSheetId="4"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6" hidden="1">#REF!,#REF!,#REF!,#REF!,#REF!</definedName>
    <definedName name="Z_D250B955_123F_11D1_9C77_B72C6A03E447_.wvu.Rows" localSheetId="1" hidden="1">#REF!,#REF!,#REF!,#REF!,#REF!</definedName>
    <definedName name="Z_D250B955_123F_11D1_9C77_B72C6A03E447_.wvu.Rows" localSheetId="3" hidden="1">#REF!,#REF!,#REF!,#REF!,#REF!</definedName>
    <definedName name="Z_D250B966_123F_11D1_9C77_B72C6A03E447_.wvu.Rows" localSheetId="4"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6" hidden="1">#REF!,#REF!,#REF!,#REF!,#REF!</definedName>
    <definedName name="Z_D250B966_123F_11D1_9C77_B72C6A03E447_.wvu.Rows" localSheetId="1" hidden="1">#REF!,#REF!,#REF!,#REF!,#REF!</definedName>
    <definedName name="Z_D250B966_123F_11D1_9C77_B72C6A03E447_.wvu.Rows" localSheetId="3" hidden="1">#REF!,#REF!,#REF!,#REF!,#REF!</definedName>
    <definedName name="Z_D4CC0A83_DCC3_11D2_B936_00C04F5826AB_.wvu.PrintArea" localSheetId="4"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6" hidden="1">#REF!</definedName>
    <definedName name="Z_D4CC0A83_DCC3_11D2_B936_00C04F5826AB_.wvu.PrintArea" localSheetId="1" hidden="1">#REF!</definedName>
    <definedName name="Z_D4CC0A83_DCC3_11D2_B936_00C04F5826AB_.wvu.PrintArea" localSheetId="3" hidden="1">#REF!</definedName>
    <definedName name="Z_D4CC0AB0_DCC3_11D2_B936_00C04F5826AB_.wvu.PrintArea" localSheetId="4"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6" hidden="1">#REF!</definedName>
    <definedName name="Z_D4CC0AB0_DCC3_11D2_B936_00C04F5826AB_.wvu.PrintArea" localSheetId="1" hidden="1">#REF!</definedName>
    <definedName name="Z_D4CC0AB0_DCC3_11D2_B936_00C04F5826AB_.wvu.PrintArea" localSheetId="3" hidden="1">#REF!</definedName>
    <definedName name="Z_D4CC0AE0_DCC3_11D2_B936_00C04F5826AB_.wvu.PrintArea" localSheetId="4" hidden="1">#REF!</definedName>
    <definedName name="Z_D4CC0AE0_DCC3_11D2_B936_00C04F5826AB_.wvu.PrintArea" localSheetId="17" hidden="1">#REF!</definedName>
    <definedName name="Z_D4CC0AE0_DCC3_11D2_B936_00C04F5826AB_.wvu.PrintArea" localSheetId="16" hidden="1">#REF!</definedName>
    <definedName name="Z_D4CC0AE0_DCC3_11D2_B936_00C04F5826AB_.wvu.PrintArea" localSheetId="1" hidden="1">#REF!</definedName>
    <definedName name="Z_D4CC0AE0_DCC3_11D2_B936_00C04F5826AB_.wvu.PrintArea" localSheetId="3" hidden="1">#REF!</definedName>
    <definedName name="Z_D4F64ACB_0A26_11D3_B967_00C04F5826AB_.wvu.PrintArea" localSheetId="4" hidden="1">#REF!</definedName>
    <definedName name="Z_D4F64ACB_0A26_11D3_B967_00C04F5826AB_.wvu.PrintArea" localSheetId="17" hidden="1">#REF!</definedName>
    <definedName name="Z_D4F64ACB_0A26_11D3_B967_00C04F5826AB_.wvu.PrintArea" localSheetId="16" hidden="1">#REF!</definedName>
    <definedName name="Z_D4F64ACB_0A26_11D3_B967_00C04F5826AB_.wvu.PrintArea" localSheetId="1" hidden="1">#REF!</definedName>
    <definedName name="Z_D4F64ACB_0A26_11D3_B967_00C04F5826AB_.wvu.PrintArea" localSheetId="3" hidden="1">#REF!</definedName>
    <definedName name="Z_DA5C128B_DD9F_11D2_B937_00C04F5826AB_.wvu.PrintArea" localSheetId="4" hidden="1">#REF!</definedName>
    <definedName name="Z_DA5C128B_DD9F_11D2_B937_00C04F5826AB_.wvu.PrintArea" localSheetId="17" hidden="1">#REF!</definedName>
    <definedName name="Z_DA5C128B_DD9F_11D2_B937_00C04F5826AB_.wvu.PrintArea" localSheetId="16" hidden="1">#REF!</definedName>
    <definedName name="Z_DA5C128B_DD9F_11D2_B937_00C04F5826AB_.wvu.PrintArea" localSheetId="1" hidden="1">#REF!</definedName>
    <definedName name="Z_DA5C128B_DD9F_11D2_B937_00C04F5826AB_.wvu.PrintArea" localSheetId="3" hidden="1">#REF!</definedName>
    <definedName name="Z_DED5673B_071B_11D3_B964_00C04F5826AB_.wvu.PrintArea" localSheetId="4" hidden="1">#REF!</definedName>
    <definedName name="Z_DED5673B_071B_11D3_B964_00C04F5826AB_.wvu.PrintArea" localSheetId="17" hidden="1">#REF!</definedName>
    <definedName name="Z_DED5673B_071B_11D3_B964_00C04F5826AB_.wvu.PrintArea" localSheetId="16" hidden="1">#REF!</definedName>
    <definedName name="Z_DED5673B_071B_11D3_B964_00C04F5826AB_.wvu.PrintArea" localSheetId="1" hidden="1">#REF!</definedName>
    <definedName name="Z_DED5673B_071B_11D3_B964_00C04F5826AB_.wvu.PrintArea" localSheetId="3" hidden="1">#REF!</definedName>
    <definedName name="Z_DED56759_071B_11D3_B964_00C04F5826AB_.wvu.PrintArea" localSheetId="4" hidden="1">#REF!</definedName>
    <definedName name="Z_DED56759_071B_11D3_B964_00C04F5826AB_.wvu.PrintArea" localSheetId="17" hidden="1">#REF!</definedName>
    <definedName name="Z_DED56759_071B_11D3_B964_00C04F5826AB_.wvu.PrintArea" localSheetId="16" hidden="1">#REF!</definedName>
    <definedName name="Z_DED56759_071B_11D3_B964_00C04F5826AB_.wvu.PrintArea" localSheetId="1" hidden="1">#REF!</definedName>
    <definedName name="Z_DED56759_071B_11D3_B964_00C04F5826AB_.wvu.PrintArea" localSheetId="3" hidden="1">#REF!</definedName>
    <definedName name="Z_DFA3EC7E_F2A1_11D2_B94A_00C04F5826AB_.wvu.PrintArea" localSheetId="4" hidden="1">#REF!</definedName>
    <definedName name="Z_DFA3EC7E_F2A1_11D2_B94A_00C04F5826AB_.wvu.PrintArea" localSheetId="17" hidden="1">#REF!</definedName>
    <definedName name="Z_DFA3EC7E_F2A1_11D2_B94A_00C04F5826AB_.wvu.PrintArea" localSheetId="16" hidden="1">#REF!</definedName>
    <definedName name="Z_DFA3EC7E_F2A1_11D2_B94A_00C04F5826AB_.wvu.PrintArea" localSheetId="1" hidden="1">#REF!</definedName>
    <definedName name="Z_DFA3EC7E_F2A1_11D2_B94A_00C04F5826AB_.wvu.PrintArea" localSheetId="3" hidden="1">#REF!</definedName>
    <definedName name="Z_E4F4E82B_E17E_11D2_B93A_00C04F5826AB_.wvu.PrintArea" localSheetId="4" hidden="1">#REF!</definedName>
    <definedName name="Z_E4F4E82B_E17E_11D2_B93A_00C04F5826AB_.wvu.PrintArea" localSheetId="17" hidden="1">#REF!</definedName>
    <definedName name="Z_E4F4E82B_E17E_11D2_B93A_00C04F5826AB_.wvu.PrintArea" localSheetId="16" hidden="1">#REF!</definedName>
    <definedName name="Z_E4F4E82B_E17E_11D2_B93A_00C04F5826AB_.wvu.PrintArea" localSheetId="1" hidden="1">#REF!</definedName>
    <definedName name="Z_E4F4E82B_E17E_11D2_B93A_00C04F5826AB_.wvu.PrintArea" localSheetId="3" hidden="1">#REF!</definedName>
    <definedName name="Z_E6414D44_F200_11D2_B949_00C04F5826AB_.wvu.PrintArea" localSheetId="4" hidden="1">#REF!</definedName>
    <definedName name="Z_E6414D44_F200_11D2_B949_00C04F5826AB_.wvu.PrintArea" localSheetId="17" hidden="1">#REF!</definedName>
    <definedName name="Z_E6414D44_F200_11D2_B949_00C04F5826AB_.wvu.PrintArea" localSheetId="16" hidden="1">#REF!</definedName>
    <definedName name="Z_E6414D44_F200_11D2_B949_00C04F5826AB_.wvu.PrintArea" localSheetId="1" hidden="1">#REF!</definedName>
    <definedName name="Z_E6414D44_F200_11D2_B949_00C04F5826AB_.wvu.PrintArea" localSheetId="3"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 i="64" l="1"/>
  <c r="S2" i="864"/>
  <c r="R2" i="863"/>
  <c r="B22" i="861"/>
  <c r="C22" i="861"/>
  <c r="D22" i="861"/>
  <c r="E22" i="861"/>
  <c r="F22" i="861"/>
  <c r="G22" i="861"/>
  <c r="H22" i="861"/>
  <c r="I22" i="861"/>
  <c r="J22" i="861"/>
  <c r="Q22" i="861"/>
  <c r="R22" i="861"/>
  <c r="B17" i="861"/>
  <c r="C17" i="861"/>
  <c r="D17" i="861"/>
  <c r="E17" i="861"/>
  <c r="F17" i="861"/>
  <c r="G17" i="861"/>
  <c r="H17" i="861"/>
  <c r="I17" i="861"/>
  <c r="J17" i="861"/>
  <c r="Q17" i="861"/>
  <c r="R17" i="861"/>
  <c r="B13" i="861"/>
  <c r="C13" i="861"/>
  <c r="D13" i="861"/>
  <c r="E13" i="861"/>
  <c r="F13" i="861"/>
  <c r="G13" i="861"/>
  <c r="H13" i="861"/>
  <c r="I13" i="861"/>
  <c r="J13" i="861"/>
  <c r="K13" i="861"/>
  <c r="L13" i="861"/>
  <c r="M13" i="861"/>
  <c r="N13" i="861"/>
  <c r="O13" i="861"/>
  <c r="P13" i="861"/>
  <c r="Q13" i="861"/>
  <c r="R13" i="861"/>
  <c r="N5" i="861"/>
  <c r="T3072" i="64"/>
  <c r="U3072" i="64"/>
  <c r="V3072" i="64"/>
  <c r="W3072" i="64"/>
  <c r="X3072" i="64"/>
  <c r="Y3072" i="64"/>
  <c r="Z3072" i="64"/>
  <c r="AA3072" i="64"/>
  <c r="AB3072" i="64"/>
  <c r="AC3072" i="64"/>
  <c r="AD3072" i="64"/>
  <c r="AE3072" i="64"/>
  <c r="AF3072" i="64"/>
  <c r="AG3072" i="64"/>
  <c r="AH3072" i="64"/>
  <c r="AI3072" i="64"/>
  <c r="AJ3072" i="64"/>
  <c r="AK3072" i="64"/>
  <c r="AL3072" i="64"/>
  <c r="AM3072" i="64"/>
  <c r="AN3072" i="64"/>
  <c r="AO3072" i="64"/>
  <c r="AP3072" i="64"/>
  <c r="AQ3072" i="64"/>
  <c r="AR3072" i="64"/>
  <c r="AS3072" i="64"/>
  <c r="AT3072" i="64"/>
  <c r="AU3072" i="64"/>
  <c r="AV3072" i="64"/>
  <c r="AW3072" i="64"/>
  <c r="AX3072" i="64"/>
  <c r="AY3072" i="64"/>
  <c r="AZ3072" i="64"/>
  <c r="BA3072" i="64"/>
  <c r="BB3072" i="64"/>
  <c r="BC3072" i="64"/>
  <c r="BD3072" i="64"/>
  <c r="BE3072" i="64"/>
  <c r="BF3072" i="64"/>
  <c r="BG3072" i="64"/>
  <c r="BH3072" i="64"/>
  <c r="BI3072" i="64"/>
  <c r="BJ3072" i="64"/>
  <c r="BK3072" i="64"/>
  <c r="BL3072" i="64"/>
  <c r="BM3072" i="64"/>
  <c r="BN3072" i="64"/>
  <c r="BO3072" i="64"/>
  <c r="BP3072" i="64"/>
  <c r="BQ3072" i="64"/>
  <c r="BR3072" i="64"/>
  <c r="BS3072" i="64"/>
  <c r="BT3072" i="64"/>
  <c r="BU3072" i="64"/>
  <c r="BV3072" i="64"/>
  <c r="BW3072" i="64"/>
  <c r="BX3072" i="64"/>
  <c r="BY3072" i="64"/>
  <c r="BZ3072" i="64"/>
  <c r="CA3072" i="64"/>
  <c r="CB3072" i="64"/>
  <c r="CC3072" i="64"/>
  <c r="CD3072" i="64"/>
  <c r="CE3072" i="64"/>
  <c r="CF3072" i="64"/>
  <c r="CG3072" i="64"/>
  <c r="CH3072" i="64"/>
  <c r="CI3072" i="64"/>
  <c r="CJ3072" i="64"/>
  <c r="CK3072" i="64"/>
  <c r="CL3072" i="64"/>
  <c r="S3072" i="64"/>
  <c r="T3068" i="64"/>
  <c r="U3068" i="64"/>
  <c r="V3068" i="64"/>
  <c r="W3068" i="64"/>
  <c r="X3068" i="64"/>
  <c r="Y3068" i="64"/>
  <c r="Z3068" i="64"/>
  <c r="AA3068" i="64"/>
  <c r="AB3068" i="64"/>
  <c r="AC3068" i="64"/>
  <c r="AD3068" i="64"/>
  <c r="AE3068" i="64"/>
  <c r="AF3068" i="64"/>
  <c r="AG3068" i="64"/>
  <c r="AH3068" i="64"/>
  <c r="AI3068" i="64"/>
  <c r="AJ3068" i="64"/>
  <c r="AK3068" i="64"/>
  <c r="AL3068" i="64"/>
  <c r="AM3068" i="64"/>
  <c r="AN3068" i="64"/>
  <c r="AO3068" i="64"/>
  <c r="AP3068" i="64"/>
  <c r="AQ3068" i="64"/>
  <c r="AR3068" i="64"/>
  <c r="AS3068" i="64"/>
  <c r="AT3068" i="64"/>
  <c r="AU3068" i="64"/>
  <c r="AV3068" i="64"/>
  <c r="AW3068" i="64"/>
  <c r="AX3068" i="64"/>
  <c r="AY3068" i="64"/>
  <c r="AZ3068" i="64"/>
  <c r="BA3068" i="64"/>
  <c r="BB3068" i="64"/>
  <c r="BC3068" i="64"/>
  <c r="BD3068" i="64"/>
  <c r="BE3068" i="64"/>
  <c r="BF3068" i="64"/>
  <c r="BG3068" i="64"/>
  <c r="BH3068" i="64"/>
  <c r="BI3068" i="64"/>
  <c r="BJ3068" i="64"/>
  <c r="BK3068" i="64"/>
  <c r="BL3068" i="64"/>
  <c r="BM3068" i="64"/>
  <c r="BN3068" i="64"/>
  <c r="BO3068" i="64"/>
  <c r="BP3068" i="64"/>
  <c r="BQ3068" i="64"/>
  <c r="BR3068" i="64"/>
  <c r="BS3068" i="64"/>
  <c r="BT3068" i="64"/>
  <c r="BU3068" i="64"/>
  <c r="BV3068" i="64"/>
  <c r="BW3068" i="64"/>
  <c r="BX3068" i="64"/>
  <c r="BY3068" i="64"/>
  <c r="BZ3068" i="64"/>
  <c r="CA3068" i="64"/>
  <c r="CB3068" i="64"/>
  <c r="CC3068" i="64"/>
  <c r="CD3068" i="64"/>
  <c r="CE3068" i="64"/>
  <c r="CF3068" i="64"/>
  <c r="CG3068" i="64"/>
  <c r="CH3068" i="64"/>
  <c r="CI3068" i="64"/>
  <c r="CJ3068" i="64"/>
  <c r="CK3068" i="64"/>
  <c r="CL3068" i="64"/>
  <c r="S3068" i="64"/>
  <c r="B3062" i="64"/>
  <c r="B3063" i="64"/>
  <c r="B3066" i="64"/>
  <c r="B3072" i="64"/>
  <c r="B3071" i="64"/>
  <c r="B3070" i="64"/>
  <c r="B3069" i="64"/>
  <c r="B3068" i="64"/>
  <c r="B3067" i="64"/>
  <c r="B3065" i="64"/>
  <c r="E3059" i="64"/>
  <c r="B58" i="64"/>
  <c r="T3045" i="64"/>
  <c r="U3045" i="64"/>
  <c r="V3045" i="64"/>
  <c r="W3045" i="64"/>
  <c r="X3045" i="64"/>
  <c r="Y3045" i="64"/>
  <c r="Z3045" i="64"/>
  <c r="AA3045" i="64"/>
  <c r="AB3045" i="64"/>
  <c r="AC3045" i="64"/>
  <c r="AD3045" i="64"/>
  <c r="AE3045" i="64"/>
  <c r="AF3045" i="64"/>
  <c r="AG3045" i="64"/>
  <c r="AH3045" i="64"/>
  <c r="AI3045" i="64"/>
  <c r="AJ3045" i="64"/>
  <c r="AK3045" i="64"/>
  <c r="AL3045" i="64"/>
  <c r="AM3045" i="64"/>
  <c r="AN3045" i="64"/>
  <c r="AO3045" i="64"/>
  <c r="AP3045" i="64"/>
  <c r="AQ3045" i="64"/>
  <c r="AR3045" i="64"/>
  <c r="AS3045" i="64"/>
  <c r="AT3045" i="64"/>
  <c r="AU3045" i="64"/>
  <c r="AV3045" i="64"/>
  <c r="AW3045" i="64"/>
  <c r="AX3045" i="64"/>
  <c r="AY3045" i="64"/>
  <c r="AZ3045" i="64"/>
  <c r="BA3045" i="64"/>
  <c r="BB3045" i="64"/>
  <c r="BC3045" i="64"/>
  <c r="BD3045" i="64"/>
  <c r="BE3045" i="64"/>
  <c r="BF3045" i="64"/>
  <c r="BG3045" i="64"/>
  <c r="BH3045" i="64"/>
  <c r="BI3045" i="64"/>
  <c r="BJ3045" i="64"/>
  <c r="BK3045" i="64"/>
  <c r="BL3045" i="64"/>
  <c r="BM3045" i="64"/>
  <c r="BN3045" i="64"/>
  <c r="BO3045" i="64"/>
  <c r="BP3045" i="64"/>
  <c r="BQ3045" i="64"/>
  <c r="BR3045" i="64"/>
  <c r="BS3045" i="64"/>
  <c r="BT3045" i="64"/>
  <c r="BU3045" i="64"/>
  <c r="BV3045" i="64"/>
  <c r="BW3045" i="64"/>
  <c r="BX3045" i="64"/>
  <c r="BY3045" i="64"/>
  <c r="BZ3045" i="64"/>
  <c r="CA3045" i="64"/>
  <c r="CB3045" i="64"/>
  <c r="CC3045" i="64"/>
  <c r="CD3045" i="64"/>
  <c r="CE3045" i="64"/>
  <c r="CF3045" i="64"/>
  <c r="CG3045" i="64"/>
  <c r="CH3045" i="64"/>
  <c r="CI3045" i="64"/>
  <c r="CJ3045" i="64"/>
  <c r="CK3045" i="64"/>
  <c r="CL3045" i="64"/>
  <c r="S3045" i="64"/>
  <c r="E3032" i="64"/>
  <c r="CL3049" i="64"/>
  <c r="CK3049" i="64"/>
  <c r="CJ3049" i="64"/>
  <c r="CI3049" i="64"/>
  <c r="CH3049" i="64"/>
  <c r="CG3049" i="64"/>
  <c r="CF3049" i="64"/>
  <c r="CE3049" i="64"/>
  <c r="CD3049" i="64"/>
  <c r="CC3049" i="64"/>
  <c r="CB3049" i="64"/>
  <c r="CA3049" i="64"/>
  <c r="BZ3049" i="64"/>
  <c r="BY3049" i="64"/>
  <c r="BX3049" i="64"/>
  <c r="BW3049" i="64"/>
  <c r="BV3049" i="64"/>
  <c r="BU3049" i="64"/>
  <c r="BT3049" i="64"/>
  <c r="BS3049" i="64"/>
  <c r="BR3049" i="64"/>
  <c r="BQ3049" i="64"/>
  <c r="BP3049" i="64"/>
  <c r="BO3049" i="64"/>
  <c r="BN3049" i="64"/>
  <c r="BM3049" i="64"/>
  <c r="BL3049" i="64"/>
  <c r="BK3049" i="64"/>
  <c r="BJ3049" i="64"/>
  <c r="BI3049" i="64"/>
  <c r="BH3049" i="64"/>
  <c r="BG3049" i="64"/>
  <c r="BF3049" i="64"/>
  <c r="BE3049" i="64"/>
  <c r="BD3049" i="64"/>
  <c r="BC3049" i="64"/>
  <c r="BB3049" i="64"/>
  <c r="BA3049" i="64"/>
  <c r="AZ3049" i="64"/>
  <c r="AY3049" i="64"/>
  <c r="AX3049" i="64"/>
  <c r="AW3049" i="64"/>
  <c r="AV3049" i="64"/>
  <c r="AU3049" i="64"/>
  <c r="AT3049" i="64"/>
  <c r="AS3049" i="64"/>
  <c r="AR3049" i="64"/>
  <c r="AQ3049" i="64"/>
  <c r="AP3049" i="64"/>
  <c r="AO3049" i="64"/>
  <c r="AN3049" i="64"/>
  <c r="AM3049" i="64"/>
  <c r="AL3049" i="64"/>
  <c r="AK3049" i="64"/>
  <c r="AJ3049" i="64"/>
  <c r="AI3049" i="64"/>
  <c r="AH3049" i="64"/>
  <c r="AG3049" i="64"/>
  <c r="AF3049" i="64"/>
  <c r="AE3049" i="64"/>
  <c r="AD3049" i="64"/>
  <c r="AC3049" i="64"/>
  <c r="AB3049" i="64"/>
  <c r="AA3049" i="64"/>
  <c r="Z3049" i="64"/>
  <c r="Y3049" i="64"/>
  <c r="X3049" i="64"/>
  <c r="W3049" i="64"/>
  <c r="V3049" i="64"/>
  <c r="U3049" i="64"/>
  <c r="T3049" i="64"/>
  <c r="S3049" i="64"/>
  <c r="B3049" i="64"/>
  <c r="B3048" i="64"/>
  <c r="B3047" i="64"/>
  <c r="B3046" i="64"/>
  <c r="B3045" i="64"/>
  <c r="B3044" i="64"/>
  <c r="B3043" i="64"/>
  <c r="B3040" i="64" s="1"/>
  <c r="B3035" i="64" s="1"/>
  <c r="B3042" i="64"/>
  <c r="G3038" i="64"/>
  <c r="S3036" i="64"/>
  <c r="B2848" i="64"/>
  <c r="T2852" i="64"/>
  <c r="U2852" i="64"/>
  <c r="V2852" i="64"/>
  <c r="W2852" i="64"/>
  <c r="X2852" i="64"/>
  <c r="Y2852" i="64"/>
  <c r="Z2852" i="64"/>
  <c r="AA2852" i="64"/>
  <c r="AB2852" i="64"/>
  <c r="AC2852" i="64"/>
  <c r="AD2852" i="64"/>
  <c r="AE2852" i="64"/>
  <c r="AF2852" i="64"/>
  <c r="AG2852" i="64"/>
  <c r="AH2852" i="64"/>
  <c r="AI2852" i="64"/>
  <c r="AJ2852" i="64"/>
  <c r="AK2852" i="64"/>
  <c r="AL2852" i="64"/>
  <c r="AM2852" i="64"/>
  <c r="AN2852" i="64"/>
  <c r="AO2852" i="64"/>
  <c r="AP2852" i="64"/>
  <c r="AQ2852" i="64"/>
  <c r="AR2852" i="64"/>
  <c r="AS2852" i="64"/>
  <c r="AT2852" i="64"/>
  <c r="AU2852" i="64"/>
  <c r="AV2852" i="64"/>
  <c r="AW2852" i="64"/>
  <c r="AX2852" i="64"/>
  <c r="AY2852" i="64"/>
  <c r="AZ2852" i="64"/>
  <c r="BA2852" i="64"/>
  <c r="BB2852" i="64"/>
  <c r="BC2852" i="64"/>
  <c r="BD2852" i="64"/>
  <c r="BE2852" i="64"/>
  <c r="BF2852" i="64"/>
  <c r="BG2852" i="64"/>
  <c r="BH2852" i="64"/>
  <c r="BI2852" i="64"/>
  <c r="BJ2852" i="64"/>
  <c r="BK2852" i="64"/>
  <c r="BL2852" i="64"/>
  <c r="BM2852" i="64"/>
  <c r="BN2852" i="64"/>
  <c r="BO2852" i="64"/>
  <c r="BP2852" i="64"/>
  <c r="BQ2852" i="64"/>
  <c r="BR2852" i="64"/>
  <c r="BS2852" i="64"/>
  <c r="BT2852" i="64"/>
  <c r="BU2852" i="64"/>
  <c r="BV2852" i="64"/>
  <c r="BW2852" i="64"/>
  <c r="BX2852" i="64"/>
  <c r="BY2852" i="64"/>
  <c r="BZ2852" i="64"/>
  <c r="CA2852" i="64"/>
  <c r="CB2852" i="64"/>
  <c r="CC2852" i="64"/>
  <c r="CD2852" i="64"/>
  <c r="CE2852" i="64"/>
  <c r="CF2852" i="64"/>
  <c r="CG2852" i="64"/>
  <c r="CH2852" i="64"/>
  <c r="CI2852" i="64"/>
  <c r="CJ2852" i="64"/>
  <c r="CK2852" i="64"/>
  <c r="CL2852" i="64"/>
  <c r="S2852" i="64"/>
  <c r="B2856" i="64"/>
  <c r="B2855" i="64"/>
  <c r="B2854" i="64"/>
  <c r="B2849" i="64"/>
  <c r="R58" i="64" a="1"/>
  <c r="R58" i="64" s="1"/>
  <c r="Q58" i="64" a="1"/>
  <c r="Q58" i="64" s="1"/>
  <c r="P58" i="64" a="1"/>
  <c r="P58" i="64" s="1"/>
  <c r="O58" i="64" a="1"/>
  <c r="O58" i="64" s="1"/>
  <c r="N58" i="64" a="1"/>
  <c r="N58" i="64" s="1"/>
  <c r="M58" i="64" a="1"/>
  <c r="M58" i="64" s="1"/>
  <c r="L58" i="64" a="1"/>
  <c r="L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391" i="64"/>
  <c r="H3390" i="64"/>
  <c r="E3402" i="64"/>
  <c r="B3402" i="64"/>
  <c r="E3401" i="64"/>
  <c r="B3401" i="64"/>
  <c r="CL3400" i="64"/>
  <c r="CK3400" i="64"/>
  <c r="CJ3400" i="64"/>
  <c r="CI3400" i="64"/>
  <c r="CH3400" i="64"/>
  <c r="CG3400" i="64"/>
  <c r="CF3400" i="64"/>
  <c r="CE3400" i="64"/>
  <c r="CD3400" i="64"/>
  <c r="CC3400" i="64"/>
  <c r="CB3400" i="64"/>
  <c r="CA3400" i="64"/>
  <c r="BZ3400" i="64"/>
  <c r="BY3400" i="64"/>
  <c r="BX3400" i="64"/>
  <c r="BW3400" i="64"/>
  <c r="BV3400" i="64"/>
  <c r="BU3400" i="64"/>
  <c r="BT3400" i="64"/>
  <c r="BS3400" i="64"/>
  <c r="BR3400" i="64"/>
  <c r="BQ3400" i="64"/>
  <c r="BP3400" i="64"/>
  <c r="BO3400" i="64"/>
  <c r="BN3400" i="64"/>
  <c r="BM3400" i="64"/>
  <c r="BL3400" i="64"/>
  <c r="BK3400" i="64"/>
  <c r="BJ3400" i="64"/>
  <c r="BI3400" i="64"/>
  <c r="BH3400" i="64"/>
  <c r="BG3400" i="64"/>
  <c r="BF3400" i="64"/>
  <c r="BE3400" i="64"/>
  <c r="BD3400" i="64"/>
  <c r="BC3400" i="64"/>
  <c r="BB3400" i="64"/>
  <c r="BA3400" i="64"/>
  <c r="AZ3400" i="64"/>
  <c r="AY3400" i="64"/>
  <c r="AX3400" i="64"/>
  <c r="AW3400" i="64"/>
  <c r="AV3400" i="64"/>
  <c r="AU3400" i="64"/>
  <c r="AT3400" i="64"/>
  <c r="AS3400" i="64"/>
  <c r="AR3400" i="64"/>
  <c r="AQ3400" i="64"/>
  <c r="AP3400" i="64"/>
  <c r="AO3400" i="64"/>
  <c r="AN3400" i="64"/>
  <c r="AM3400" i="64"/>
  <c r="AL3400" i="64"/>
  <c r="AK3400" i="64"/>
  <c r="AJ3400" i="64"/>
  <c r="AI3400" i="64"/>
  <c r="AH3400" i="64"/>
  <c r="AG3400" i="64"/>
  <c r="AF3400" i="64"/>
  <c r="AE3400" i="64"/>
  <c r="AD3400" i="64"/>
  <c r="AC3400" i="64"/>
  <c r="AB3400" i="64"/>
  <c r="AA3400" i="64"/>
  <c r="Z3400" i="64"/>
  <c r="Y3400" i="64"/>
  <c r="X3400" i="64"/>
  <c r="W3400" i="64"/>
  <c r="V3400" i="64"/>
  <c r="U3400" i="64"/>
  <c r="T3400" i="64"/>
  <c r="S3400" i="64"/>
  <c r="E3400" i="64"/>
  <c r="B3400" i="64"/>
  <c r="CL3399" i="64"/>
  <c r="CK3399" i="64"/>
  <c r="CJ3399" i="64"/>
  <c r="CI3399" i="64"/>
  <c r="CH3399" i="64"/>
  <c r="CG3399" i="64"/>
  <c r="CF3399" i="64"/>
  <c r="CE3399" i="64"/>
  <c r="CD3399" i="64"/>
  <c r="CC3399" i="64"/>
  <c r="CB3399" i="64"/>
  <c r="CA3399" i="64"/>
  <c r="BZ3399" i="64"/>
  <c r="BY3399" i="64"/>
  <c r="BX3399" i="64"/>
  <c r="BW3399" i="64"/>
  <c r="BV3399" i="64"/>
  <c r="BU3399" i="64"/>
  <c r="BT3399" i="64"/>
  <c r="BS3399" i="64"/>
  <c r="BR3399" i="64"/>
  <c r="BQ3399" i="64"/>
  <c r="BP3399" i="64"/>
  <c r="BO3399" i="64"/>
  <c r="BN3399" i="64"/>
  <c r="BM3399" i="64"/>
  <c r="BL3399" i="64"/>
  <c r="BK3399" i="64"/>
  <c r="BJ3399" i="64"/>
  <c r="BI3399" i="64"/>
  <c r="BH3399" i="64"/>
  <c r="BG3399" i="64"/>
  <c r="BF3399" i="64"/>
  <c r="BE3399" i="64"/>
  <c r="BD3399" i="64"/>
  <c r="BC3399" i="64"/>
  <c r="BB3399" i="64"/>
  <c r="BA3399" i="64"/>
  <c r="AZ3399" i="64"/>
  <c r="AY3399" i="64"/>
  <c r="AX3399" i="64"/>
  <c r="AW3399" i="64"/>
  <c r="AV3399" i="64"/>
  <c r="AU3399" i="64"/>
  <c r="AT3399" i="64"/>
  <c r="AS3399" i="64"/>
  <c r="AR3399" i="64"/>
  <c r="AQ3399" i="64"/>
  <c r="AP3399" i="64"/>
  <c r="AO3399" i="64"/>
  <c r="AN3399" i="64"/>
  <c r="AM3399" i="64"/>
  <c r="AL3399" i="64"/>
  <c r="AK3399" i="64"/>
  <c r="AJ3399" i="64"/>
  <c r="AI3399" i="64"/>
  <c r="AH3399" i="64"/>
  <c r="AG3399" i="64"/>
  <c r="AF3399" i="64"/>
  <c r="AE3399" i="64"/>
  <c r="AD3399" i="64"/>
  <c r="AC3399" i="64"/>
  <c r="AB3399" i="64"/>
  <c r="AA3399" i="64"/>
  <c r="Z3399" i="64"/>
  <c r="Y3399" i="64"/>
  <c r="X3399" i="64"/>
  <c r="W3399" i="64"/>
  <c r="V3399" i="64"/>
  <c r="U3399" i="64"/>
  <c r="T3399" i="64"/>
  <c r="S3399" i="64"/>
  <c r="E3399" i="64"/>
  <c r="B3399" i="64"/>
  <c r="E3398" i="64"/>
  <c r="B3398" i="64"/>
  <c r="E3397" i="64"/>
  <c r="B3397" i="64"/>
  <c r="CL3396" i="64"/>
  <c r="CK3396" i="64"/>
  <c r="CJ3396" i="64"/>
  <c r="CI3396" i="64"/>
  <c r="CH3396" i="64"/>
  <c r="CG3396" i="64"/>
  <c r="CF3396" i="64"/>
  <c r="CE3396" i="64"/>
  <c r="CD3396" i="64"/>
  <c r="CC3396" i="64"/>
  <c r="CB3396" i="64"/>
  <c r="CA3396" i="64"/>
  <c r="BZ3396" i="64"/>
  <c r="BY3396" i="64"/>
  <c r="BX3396" i="64"/>
  <c r="BW3396" i="64"/>
  <c r="BV3396" i="64"/>
  <c r="BU3396" i="64"/>
  <c r="BT3396" i="64"/>
  <c r="BS3396" i="64"/>
  <c r="BR3396" i="64"/>
  <c r="BQ3396" i="64"/>
  <c r="BP3396" i="64"/>
  <c r="BO3396" i="64"/>
  <c r="BN3396" i="64"/>
  <c r="BM3396" i="64"/>
  <c r="BL3396" i="64"/>
  <c r="BK3396" i="64"/>
  <c r="BJ3396" i="64"/>
  <c r="BI3396" i="64"/>
  <c r="BH3396" i="64"/>
  <c r="BG3396" i="64"/>
  <c r="BF3396" i="64"/>
  <c r="BE3396" i="64"/>
  <c r="BD3396" i="64"/>
  <c r="BC3396" i="64"/>
  <c r="BB3396" i="64"/>
  <c r="BA3396" i="64"/>
  <c r="AZ3396" i="64"/>
  <c r="AY3396" i="64"/>
  <c r="AX3396" i="64"/>
  <c r="AW3396" i="64"/>
  <c r="AV3396" i="64"/>
  <c r="AU3396" i="64"/>
  <c r="AT3396" i="64"/>
  <c r="AS3396" i="64"/>
  <c r="AR3396" i="64"/>
  <c r="AQ3396" i="64"/>
  <c r="AP3396" i="64"/>
  <c r="AO3396" i="64"/>
  <c r="AN3396" i="64"/>
  <c r="AM3396" i="64"/>
  <c r="AL3396" i="64"/>
  <c r="AK3396" i="64"/>
  <c r="AJ3396" i="64"/>
  <c r="AI3396" i="64"/>
  <c r="AH3396" i="64"/>
  <c r="AG3396" i="64"/>
  <c r="AF3396" i="64"/>
  <c r="AE3396" i="64"/>
  <c r="AD3396" i="64"/>
  <c r="AC3396" i="64"/>
  <c r="AB3396" i="64"/>
  <c r="AA3396" i="64"/>
  <c r="Z3396" i="64"/>
  <c r="Y3396" i="64"/>
  <c r="X3396" i="64"/>
  <c r="W3396" i="64"/>
  <c r="V3396" i="64"/>
  <c r="U3396" i="64"/>
  <c r="T3396" i="64"/>
  <c r="S3396" i="64"/>
  <c r="E3396" i="64"/>
  <c r="B3396" i="64"/>
  <c r="CL3395" i="64"/>
  <c r="CK3395" i="64"/>
  <c r="CJ3395" i="64"/>
  <c r="CI3395" i="64"/>
  <c r="CH3395" i="64"/>
  <c r="CG3395" i="64"/>
  <c r="CF3395" i="64"/>
  <c r="CE3395" i="64"/>
  <c r="CD3395" i="64"/>
  <c r="CC3395" i="64"/>
  <c r="CB3395" i="64"/>
  <c r="CA3395" i="64"/>
  <c r="BZ3395" i="64"/>
  <c r="BY3395" i="64"/>
  <c r="BX3395" i="64"/>
  <c r="BW3395" i="64"/>
  <c r="BV3395" i="64"/>
  <c r="BU3395" i="64"/>
  <c r="BT3395" i="64"/>
  <c r="BS3395" i="64"/>
  <c r="BR3395" i="64"/>
  <c r="BQ3395" i="64"/>
  <c r="BP3395" i="64"/>
  <c r="BO3395" i="64"/>
  <c r="BN3395" i="64"/>
  <c r="BM3395" i="64"/>
  <c r="BL3395" i="64"/>
  <c r="BK3395" i="64"/>
  <c r="BJ3395" i="64"/>
  <c r="BI3395" i="64"/>
  <c r="BH3395" i="64"/>
  <c r="BG3395" i="64"/>
  <c r="BF3395" i="64"/>
  <c r="BE3395" i="64"/>
  <c r="BD3395" i="64"/>
  <c r="BC3395" i="64"/>
  <c r="BB3395" i="64"/>
  <c r="BA3395" i="64"/>
  <c r="AZ3395" i="64"/>
  <c r="AY3395" i="64"/>
  <c r="AX3395" i="64"/>
  <c r="AW3395" i="64"/>
  <c r="AV3395" i="64"/>
  <c r="AU3395" i="64"/>
  <c r="AT3395" i="64"/>
  <c r="AS3395" i="64"/>
  <c r="AR3395" i="64"/>
  <c r="AQ3395" i="64"/>
  <c r="AP3395" i="64"/>
  <c r="AO3395" i="64"/>
  <c r="AN3395" i="64"/>
  <c r="AM3395" i="64"/>
  <c r="AL3395" i="64"/>
  <c r="AK3395" i="64"/>
  <c r="AJ3395" i="64"/>
  <c r="AI3395" i="64"/>
  <c r="AH3395" i="64"/>
  <c r="AG3395" i="64"/>
  <c r="AF3395" i="64"/>
  <c r="AE3395" i="64"/>
  <c r="AD3395" i="64"/>
  <c r="AC3395" i="64"/>
  <c r="AB3395" i="64"/>
  <c r="AA3395" i="64"/>
  <c r="Z3395" i="64"/>
  <c r="Y3395" i="64"/>
  <c r="X3395" i="64"/>
  <c r="W3395" i="64"/>
  <c r="V3395" i="64"/>
  <c r="U3395" i="64"/>
  <c r="T3395" i="64"/>
  <c r="S3395" i="64"/>
  <c r="E3395" i="64"/>
  <c r="B3395" i="64"/>
  <c r="E3387" i="64"/>
  <c r="E3366" i="64"/>
  <c r="G3366" i="64" s="1"/>
  <c r="E3367" i="64"/>
  <c r="G3367" i="64" s="1"/>
  <c r="E3368" i="64"/>
  <c r="G3368" i="64" s="1"/>
  <c r="E3369" i="64"/>
  <c r="G3369" i="64" s="1"/>
  <c r="E3377" i="64"/>
  <c r="B3377" i="64"/>
  <c r="E3376" i="64"/>
  <c r="B3376" i="64"/>
  <c r="CL3375" i="64"/>
  <c r="CK3375" i="64"/>
  <c r="CJ3375" i="64"/>
  <c r="CI3375" i="64"/>
  <c r="CH3375" i="64"/>
  <c r="CG3375" i="64"/>
  <c r="CF3375" i="64"/>
  <c r="CE3375" i="64"/>
  <c r="CD3375" i="64"/>
  <c r="CC3375" i="64"/>
  <c r="CB3375" i="64"/>
  <c r="CA3375" i="64"/>
  <c r="BZ3375" i="64"/>
  <c r="BY3375" i="64"/>
  <c r="BX3375" i="64"/>
  <c r="BW3375" i="64"/>
  <c r="BV3375" i="64"/>
  <c r="BU3375" i="64"/>
  <c r="BT3375" i="64"/>
  <c r="BS3375" i="64"/>
  <c r="BR3375" i="64"/>
  <c r="BQ3375" i="64"/>
  <c r="BP3375" i="64"/>
  <c r="BO3375" i="64"/>
  <c r="BN3375" i="64"/>
  <c r="BM3375" i="64"/>
  <c r="BL3375" i="64"/>
  <c r="BK3375" i="64"/>
  <c r="BJ3375" i="64"/>
  <c r="BI3375" i="64"/>
  <c r="BH3375" i="64"/>
  <c r="BG3375" i="64"/>
  <c r="BF3375" i="64"/>
  <c r="BE3375" i="64"/>
  <c r="BD3375" i="64"/>
  <c r="BC3375" i="64"/>
  <c r="BB3375" i="64"/>
  <c r="BA3375" i="64"/>
  <c r="AZ3375" i="64"/>
  <c r="AY3375" i="64"/>
  <c r="AX3375" i="64"/>
  <c r="AW3375" i="64"/>
  <c r="AV3375" i="64"/>
  <c r="AU3375" i="64"/>
  <c r="AT3375" i="64"/>
  <c r="AS3375" i="64"/>
  <c r="AR3375" i="64"/>
  <c r="AQ3375" i="64"/>
  <c r="AP3375" i="64"/>
  <c r="AO3375" i="64"/>
  <c r="AN3375" i="64"/>
  <c r="AM3375" i="64"/>
  <c r="AL3375" i="64"/>
  <c r="AK3375" i="64"/>
  <c r="AJ3375" i="64"/>
  <c r="AI3375" i="64"/>
  <c r="AH3375" i="64"/>
  <c r="AG3375" i="64"/>
  <c r="AF3375" i="64"/>
  <c r="AE3375" i="64"/>
  <c r="AD3375" i="64"/>
  <c r="AC3375" i="64"/>
  <c r="AB3375" i="64"/>
  <c r="AA3375" i="64"/>
  <c r="Z3375" i="64"/>
  <c r="Y3375" i="64"/>
  <c r="X3375" i="64"/>
  <c r="W3375" i="64"/>
  <c r="V3375" i="64"/>
  <c r="U3375" i="64"/>
  <c r="T3375" i="64"/>
  <c r="S3375" i="64"/>
  <c r="E3375" i="64"/>
  <c r="B3375" i="64"/>
  <c r="CL3374" i="64"/>
  <c r="CK3374" i="64"/>
  <c r="CJ3374" i="64"/>
  <c r="CI3374" i="64"/>
  <c r="CH3374" i="64"/>
  <c r="CG3374" i="64"/>
  <c r="CF3374" i="64"/>
  <c r="CE3374" i="64"/>
  <c r="CD3374" i="64"/>
  <c r="CC3374" i="64"/>
  <c r="CB3374" i="64"/>
  <c r="CA3374" i="64"/>
  <c r="BZ3374" i="64"/>
  <c r="BY3374" i="64"/>
  <c r="BX3374" i="64"/>
  <c r="BW3374" i="64"/>
  <c r="BV3374" i="64"/>
  <c r="BU3374" i="64"/>
  <c r="BT3374" i="64"/>
  <c r="BS3374" i="64"/>
  <c r="BR3374" i="64"/>
  <c r="BQ3374" i="64"/>
  <c r="BP3374" i="64"/>
  <c r="BO3374" i="64"/>
  <c r="BN3374" i="64"/>
  <c r="BM3374" i="64"/>
  <c r="BL3374" i="64"/>
  <c r="BK3374" i="64"/>
  <c r="BJ3374" i="64"/>
  <c r="BI3374" i="64"/>
  <c r="BH3374" i="64"/>
  <c r="BG3374" i="64"/>
  <c r="BF3374" i="64"/>
  <c r="BE3374" i="64"/>
  <c r="BD3374" i="64"/>
  <c r="BC3374" i="64"/>
  <c r="BB3374" i="64"/>
  <c r="BA3374" i="64"/>
  <c r="AZ3374" i="64"/>
  <c r="AY3374" i="64"/>
  <c r="AX3374" i="64"/>
  <c r="AW3374" i="64"/>
  <c r="AV3374" i="64"/>
  <c r="AU3374" i="64"/>
  <c r="AT3374" i="64"/>
  <c r="AS3374" i="64"/>
  <c r="AR3374" i="64"/>
  <c r="AQ3374" i="64"/>
  <c r="AP3374" i="64"/>
  <c r="AO3374" i="64"/>
  <c r="AN3374" i="64"/>
  <c r="AM3374" i="64"/>
  <c r="AL3374" i="64"/>
  <c r="AK3374" i="64"/>
  <c r="AJ3374" i="64"/>
  <c r="AI3374" i="64"/>
  <c r="AH3374" i="64"/>
  <c r="AG3374" i="64"/>
  <c r="AF3374" i="64"/>
  <c r="AE3374" i="64"/>
  <c r="AD3374" i="64"/>
  <c r="AC3374" i="64"/>
  <c r="AB3374" i="64"/>
  <c r="AA3374" i="64"/>
  <c r="Z3374" i="64"/>
  <c r="Y3374" i="64"/>
  <c r="X3374" i="64"/>
  <c r="W3374" i="64"/>
  <c r="V3374" i="64"/>
  <c r="U3374" i="64"/>
  <c r="T3374" i="64"/>
  <c r="S3374" i="64"/>
  <c r="E3374" i="64"/>
  <c r="B3374" i="64"/>
  <c r="E3373" i="64"/>
  <c r="B3373" i="64"/>
  <c r="E3372" i="64"/>
  <c r="B3372" i="64"/>
  <c r="CL3371" i="64"/>
  <c r="CK3371" i="64"/>
  <c r="CJ3371" i="64"/>
  <c r="CI3371" i="64"/>
  <c r="CH3371" i="64"/>
  <c r="CG3371" i="64"/>
  <c r="CF3371" i="64"/>
  <c r="CE3371" i="64"/>
  <c r="CD3371" i="64"/>
  <c r="CC3371" i="64"/>
  <c r="CB3371" i="64"/>
  <c r="CA3371" i="64"/>
  <c r="BZ3371" i="64"/>
  <c r="BY3371" i="64"/>
  <c r="BX3371" i="64"/>
  <c r="BW3371" i="64"/>
  <c r="BV3371" i="64"/>
  <c r="BU3371" i="64"/>
  <c r="BT3371" i="64"/>
  <c r="BS3371" i="64"/>
  <c r="BR3371" i="64"/>
  <c r="BQ3371" i="64"/>
  <c r="BP3371" i="64"/>
  <c r="BO3371" i="64"/>
  <c r="BN3371" i="64"/>
  <c r="BM3371" i="64"/>
  <c r="BL3371" i="64"/>
  <c r="BK3371" i="64"/>
  <c r="BJ3371" i="64"/>
  <c r="BI3371" i="64"/>
  <c r="BH3371" i="64"/>
  <c r="BG3371" i="64"/>
  <c r="BF3371" i="64"/>
  <c r="BE3371" i="64"/>
  <c r="BD3371" i="64"/>
  <c r="BC3371" i="64"/>
  <c r="BB3371" i="64"/>
  <c r="BA3371" i="64"/>
  <c r="AZ3371" i="64"/>
  <c r="AY3371" i="64"/>
  <c r="AX3371" i="64"/>
  <c r="AW3371" i="64"/>
  <c r="AV3371" i="64"/>
  <c r="AU3371" i="64"/>
  <c r="AT3371" i="64"/>
  <c r="AS3371" i="64"/>
  <c r="AR3371" i="64"/>
  <c r="AQ3371" i="64"/>
  <c r="AP3371" i="64"/>
  <c r="AO3371" i="64"/>
  <c r="AN3371" i="64"/>
  <c r="AM3371" i="64"/>
  <c r="AL3371" i="64"/>
  <c r="AK3371" i="64"/>
  <c r="AJ3371" i="64"/>
  <c r="AI3371" i="64"/>
  <c r="AH3371" i="64"/>
  <c r="AG3371" i="64"/>
  <c r="AF3371" i="64"/>
  <c r="AE3371" i="64"/>
  <c r="AD3371" i="64"/>
  <c r="AC3371" i="64"/>
  <c r="AB3371" i="64"/>
  <c r="AA3371" i="64"/>
  <c r="Z3371" i="64"/>
  <c r="Y3371" i="64"/>
  <c r="X3371" i="64"/>
  <c r="W3371" i="64"/>
  <c r="V3371" i="64"/>
  <c r="U3371" i="64"/>
  <c r="T3371" i="64"/>
  <c r="S3371" i="64"/>
  <c r="E3371" i="64"/>
  <c r="B3371" i="64"/>
  <c r="CL3370" i="64"/>
  <c r="CK3370" i="64"/>
  <c r="CJ3370" i="64"/>
  <c r="CI3370" i="64"/>
  <c r="CH3370" i="64"/>
  <c r="CG3370" i="64"/>
  <c r="CF3370" i="64"/>
  <c r="CE3370" i="64"/>
  <c r="CD3370" i="64"/>
  <c r="CC3370" i="64"/>
  <c r="CB3370" i="64"/>
  <c r="CA3370" i="64"/>
  <c r="BZ3370" i="64"/>
  <c r="BY3370" i="64"/>
  <c r="BX3370" i="64"/>
  <c r="BW3370" i="64"/>
  <c r="BV3370" i="64"/>
  <c r="BU3370" i="64"/>
  <c r="BT3370" i="64"/>
  <c r="BS3370" i="64"/>
  <c r="BR3370" i="64"/>
  <c r="BQ3370" i="64"/>
  <c r="BP3370" i="64"/>
  <c r="BO3370" i="64"/>
  <c r="BN3370" i="64"/>
  <c r="BM3370" i="64"/>
  <c r="BL3370" i="64"/>
  <c r="BK3370" i="64"/>
  <c r="BJ3370" i="64"/>
  <c r="BI3370" i="64"/>
  <c r="BH3370" i="64"/>
  <c r="BG3370" i="64"/>
  <c r="BF3370" i="64"/>
  <c r="BE3370" i="64"/>
  <c r="BD3370" i="64"/>
  <c r="BC3370" i="64"/>
  <c r="BB3370" i="64"/>
  <c r="BA3370" i="64"/>
  <c r="AZ3370" i="64"/>
  <c r="AY3370" i="64"/>
  <c r="AX3370" i="64"/>
  <c r="AW3370" i="64"/>
  <c r="AV3370" i="64"/>
  <c r="AU3370" i="64"/>
  <c r="AT3370" i="64"/>
  <c r="AS3370" i="64"/>
  <c r="AR3370" i="64"/>
  <c r="AQ3370" i="64"/>
  <c r="AP3370" i="64"/>
  <c r="AO3370" i="64"/>
  <c r="AN3370" i="64"/>
  <c r="AM3370" i="64"/>
  <c r="AL3370" i="64"/>
  <c r="AK3370" i="64"/>
  <c r="AJ3370" i="64"/>
  <c r="AI3370" i="64"/>
  <c r="AH3370" i="64"/>
  <c r="AG3370" i="64"/>
  <c r="AF3370" i="64"/>
  <c r="AE3370" i="64"/>
  <c r="AD3370" i="64"/>
  <c r="AC3370" i="64"/>
  <c r="AB3370" i="64"/>
  <c r="AA3370" i="64"/>
  <c r="Z3370" i="64"/>
  <c r="Y3370" i="64"/>
  <c r="X3370" i="64"/>
  <c r="W3370" i="64"/>
  <c r="V3370" i="64"/>
  <c r="U3370" i="64"/>
  <c r="T3370" i="64"/>
  <c r="S3370" i="64"/>
  <c r="E3370" i="64"/>
  <c r="B3370" i="64"/>
  <c r="E3365" i="64"/>
  <c r="G3365" i="64" s="1"/>
  <c r="B3365" i="64"/>
  <c r="E3364" i="64"/>
  <c r="G3364" i="64" s="1"/>
  <c r="R3363" i="64"/>
  <c r="Q3363" i="64"/>
  <c r="E3363" i="64"/>
  <c r="G3363" i="64" s="1"/>
  <c r="B3363" i="64"/>
  <c r="B3364" i="64" s="1"/>
  <c r="E3362" i="64"/>
  <c r="A8" i="564"/>
  <c r="T3345" i="64"/>
  <c r="U3345" i="64"/>
  <c r="V3345" i="64"/>
  <c r="W3345" i="64"/>
  <c r="X3345" i="64"/>
  <c r="Y3345" i="64"/>
  <c r="Z3345" i="64"/>
  <c r="AA3345" i="64"/>
  <c r="AB3345" i="64"/>
  <c r="AC3345" i="64"/>
  <c r="AD3345" i="64"/>
  <c r="AE3345" i="64"/>
  <c r="AF3345" i="64"/>
  <c r="AG3345" i="64"/>
  <c r="AH3345" i="64"/>
  <c r="AI3345" i="64"/>
  <c r="AJ3345" i="64"/>
  <c r="AK3345" i="64"/>
  <c r="AL3345" i="64"/>
  <c r="AM3345" i="64"/>
  <c r="AN3345" i="64"/>
  <c r="AO3345" i="64"/>
  <c r="AP3345" i="64"/>
  <c r="AQ3345" i="64"/>
  <c r="AR3345" i="64"/>
  <c r="AS3345" i="64"/>
  <c r="AT3345" i="64"/>
  <c r="AU3345" i="64"/>
  <c r="AV3345" i="64"/>
  <c r="AW3345" i="64"/>
  <c r="AX3345" i="64"/>
  <c r="AY3345" i="64"/>
  <c r="AZ3345" i="64"/>
  <c r="BA3345" i="64"/>
  <c r="BB3345" i="64"/>
  <c r="BC3345" i="64"/>
  <c r="BD3345" i="64"/>
  <c r="BE3345" i="64"/>
  <c r="BF3345" i="64"/>
  <c r="BG3345" i="64"/>
  <c r="BH3345" i="64"/>
  <c r="BI3345" i="64"/>
  <c r="BJ3345" i="64"/>
  <c r="BK3345" i="64"/>
  <c r="BL3345" i="64"/>
  <c r="BM3345" i="64"/>
  <c r="BN3345" i="64"/>
  <c r="BO3345" i="64"/>
  <c r="BP3345" i="64"/>
  <c r="BQ3345" i="64"/>
  <c r="BR3345" i="64"/>
  <c r="BS3345" i="64"/>
  <c r="BT3345" i="64"/>
  <c r="BU3345" i="64"/>
  <c r="BV3345" i="64"/>
  <c r="BW3345" i="64"/>
  <c r="BX3345" i="64"/>
  <c r="BY3345" i="64"/>
  <c r="BZ3345" i="64"/>
  <c r="CA3345" i="64"/>
  <c r="CB3345" i="64"/>
  <c r="CC3345" i="64"/>
  <c r="CD3345" i="64"/>
  <c r="CE3345" i="64"/>
  <c r="CF3345" i="64"/>
  <c r="CG3345" i="64"/>
  <c r="CH3345" i="64"/>
  <c r="CI3345" i="64"/>
  <c r="CJ3345" i="64"/>
  <c r="CK3345" i="64"/>
  <c r="CL3345" i="64"/>
  <c r="T3346" i="64"/>
  <c r="U3346" i="64"/>
  <c r="V3346" i="64"/>
  <c r="W3346" i="64"/>
  <c r="X3346" i="64"/>
  <c r="Y3346" i="64"/>
  <c r="Z3346" i="64"/>
  <c r="AA3346" i="64"/>
  <c r="AB3346" i="64"/>
  <c r="AC3346" i="64"/>
  <c r="AD3346" i="64"/>
  <c r="AE3346" i="64"/>
  <c r="AF3346" i="64"/>
  <c r="AG3346" i="64"/>
  <c r="AH3346" i="64"/>
  <c r="AI3346" i="64"/>
  <c r="AJ3346" i="64"/>
  <c r="AK3346" i="64"/>
  <c r="AL3346" i="64"/>
  <c r="AM3346" i="64"/>
  <c r="AN3346" i="64"/>
  <c r="AO3346" i="64"/>
  <c r="AP3346" i="64"/>
  <c r="AQ3346" i="64"/>
  <c r="AR3346" i="64"/>
  <c r="AS3346" i="64"/>
  <c r="AT3346" i="64"/>
  <c r="AU3346" i="64"/>
  <c r="AV3346" i="64"/>
  <c r="AW3346" i="64"/>
  <c r="AX3346" i="64"/>
  <c r="AY3346" i="64"/>
  <c r="AZ3346" i="64"/>
  <c r="BA3346" i="64"/>
  <c r="BB3346" i="64"/>
  <c r="BC3346" i="64"/>
  <c r="BD3346" i="64"/>
  <c r="BE3346" i="64"/>
  <c r="BF3346" i="64"/>
  <c r="BG3346" i="64"/>
  <c r="BH3346" i="64"/>
  <c r="BI3346" i="64"/>
  <c r="BJ3346" i="64"/>
  <c r="BK3346" i="64"/>
  <c r="BL3346" i="64"/>
  <c r="BM3346" i="64"/>
  <c r="BN3346" i="64"/>
  <c r="BO3346" i="64"/>
  <c r="BP3346" i="64"/>
  <c r="BQ3346" i="64"/>
  <c r="BR3346" i="64"/>
  <c r="BS3346" i="64"/>
  <c r="BT3346" i="64"/>
  <c r="BU3346" i="64"/>
  <c r="BV3346" i="64"/>
  <c r="BW3346" i="64"/>
  <c r="BX3346" i="64"/>
  <c r="BY3346" i="64"/>
  <c r="BZ3346" i="64"/>
  <c r="CA3346" i="64"/>
  <c r="CB3346" i="64"/>
  <c r="CC3346" i="64"/>
  <c r="CD3346" i="64"/>
  <c r="CE3346" i="64"/>
  <c r="CF3346" i="64"/>
  <c r="CG3346" i="64"/>
  <c r="CH3346" i="64"/>
  <c r="CI3346" i="64"/>
  <c r="CJ3346" i="64"/>
  <c r="CK3346" i="64"/>
  <c r="CL3346" i="64"/>
  <c r="T3349" i="64"/>
  <c r="U3349" i="64"/>
  <c r="V3349" i="64"/>
  <c r="W3349" i="64"/>
  <c r="X3349" i="64"/>
  <c r="Y3349" i="64"/>
  <c r="Z3349" i="64"/>
  <c r="AA3349" i="64"/>
  <c r="AB3349" i="64"/>
  <c r="AC3349" i="64"/>
  <c r="AD3349" i="64"/>
  <c r="AE3349" i="64"/>
  <c r="AF3349" i="64"/>
  <c r="AG3349" i="64"/>
  <c r="AH3349" i="64"/>
  <c r="AI3349" i="64"/>
  <c r="AJ3349" i="64"/>
  <c r="AK3349" i="64"/>
  <c r="AL3349" i="64"/>
  <c r="AM3349" i="64"/>
  <c r="AN3349" i="64"/>
  <c r="AO3349" i="64"/>
  <c r="AP3349" i="64"/>
  <c r="AQ3349" i="64"/>
  <c r="AR3349" i="64"/>
  <c r="AS3349" i="64"/>
  <c r="AT3349" i="64"/>
  <c r="AU3349" i="64"/>
  <c r="AV3349" i="64"/>
  <c r="AW3349" i="64"/>
  <c r="AX3349" i="64"/>
  <c r="AY3349" i="64"/>
  <c r="AZ3349" i="64"/>
  <c r="BA3349" i="64"/>
  <c r="BB3349" i="64"/>
  <c r="BC3349" i="64"/>
  <c r="BD3349" i="64"/>
  <c r="BE3349" i="64"/>
  <c r="BF3349" i="64"/>
  <c r="BG3349" i="64"/>
  <c r="BH3349" i="64"/>
  <c r="BI3349" i="64"/>
  <c r="BJ3349" i="64"/>
  <c r="BK3349" i="64"/>
  <c r="BL3349" i="64"/>
  <c r="BM3349" i="64"/>
  <c r="BN3349" i="64"/>
  <c r="BO3349" i="64"/>
  <c r="BP3349" i="64"/>
  <c r="BQ3349" i="64"/>
  <c r="BR3349" i="64"/>
  <c r="BS3349" i="64"/>
  <c r="BT3349" i="64"/>
  <c r="BU3349" i="64"/>
  <c r="BV3349" i="64"/>
  <c r="BW3349" i="64"/>
  <c r="BX3349" i="64"/>
  <c r="BY3349" i="64"/>
  <c r="BZ3349" i="64"/>
  <c r="CA3349" i="64"/>
  <c r="CB3349" i="64"/>
  <c r="CC3349" i="64"/>
  <c r="CD3349" i="64"/>
  <c r="CE3349" i="64"/>
  <c r="CF3349" i="64"/>
  <c r="CG3349" i="64"/>
  <c r="CH3349" i="64"/>
  <c r="CI3349" i="64"/>
  <c r="CJ3349" i="64"/>
  <c r="CK3349" i="64"/>
  <c r="CL3349" i="64"/>
  <c r="T3350" i="64"/>
  <c r="U3350" i="64"/>
  <c r="V3350" i="64"/>
  <c r="W3350" i="64"/>
  <c r="X3350" i="64"/>
  <c r="Y3350" i="64"/>
  <c r="Z3350" i="64"/>
  <c r="AA3350" i="64"/>
  <c r="AB3350" i="64"/>
  <c r="AC3350" i="64"/>
  <c r="AD3350" i="64"/>
  <c r="AE3350" i="64"/>
  <c r="AF3350" i="64"/>
  <c r="AG3350" i="64"/>
  <c r="AH3350" i="64"/>
  <c r="AI3350" i="64"/>
  <c r="AJ3350" i="64"/>
  <c r="AK3350" i="64"/>
  <c r="AL3350" i="64"/>
  <c r="AM3350" i="64"/>
  <c r="AN3350" i="64"/>
  <c r="AO3350" i="64"/>
  <c r="AP3350" i="64"/>
  <c r="AQ3350" i="64"/>
  <c r="AR3350" i="64"/>
  <c r="AS3350" i="64"/>
  <c r="AT3350" i="64"/>
  <c r="AU3350" i="64"/>
  <c r="AV3350" i="64"/>
  <c r="AW3350" i="64"/>
  <c r="AX3350" i="64"/>
  <c r="AY3350" i="64"/>
  <c r="AZ3350" i="64"/>
  <c r="BA3350" i="64"/>
  <c r="BB3350" i="64"/>
  <c r="BC3350" i="64"/>
  <c r="BD3350" i="64"/>
  <c r="BE3350" i="64"/>
  <c r="BF3350" i="64"/>
  <c r="BG3350" i="64"/>
  <c r="BH3350" i="64"/>
  <c r="BI3350" i="64"/>
  <c r="BJ3350" i="64"/>
  <c r="BK3350" i="64"/>
  <c r="BL3350" i="64"/>
  <c r="BM3350" i="64"/>
  <c r="BN3350" i="64"/>
  <c r="BO3350" i="64"/>
  <c r="BP3350" i="64"/>
  <c r="BQ3350" i="64"/>
  <c r="BR3350" i="64"/>
  <c r="BS3350" i="64"/>
  <c r="BT3350" i="64"/>
  <c r="BU3350" i="64"/>
  <c r="BV3350" i="64"/>
  <c r="BW3350" i="64"/>
  <c r="BX3350" i="64"/>
  <c r="BY3350" i="64"/>
  <c r="BZ3350" i="64"/>
  <c r="CA3350" i="64"/>
  <c r="CB3350" i="64"/>
  <c r="CC3350" i="64"/>
  <c r="CD3350" i="64"/>
  <c r="CE3350" i="64"/>
  <c r="CF3350" i="64"/>
  <c r="CG3350" i="64"/>
  <c r="CH3350" i="64"/>
  <c r="CI3350" i="64"/>
  <c r="CJ3350" i="64"/>
  <c r="CK3350" i="64"/>
  <c r="CL3350" i="64"/>
  <c r="S3346" i="64"/>
  <c r="S3349" i="64"/>
  <c r="S3350" i="64"/>
  <c r="S3345" i="64"/>
  <c r="B3346" i="64"/>
  <c r="B3347" i="64"/>
  <c r="B3348" i="64"/>
  <c r="B3349" i="64"/>
  <c r="B3350" i="64"/>
  <c r="B3351" i="64"/>
  <c r="B3352" i="64"/>
  <c r="B3345" i="64"/>
  <c r="E3352" i="64"/>
  <c r="E3351" i="64"/>
  <c r="E3350" i="64"/>
  <c r="E3349" i="64"/>
  <c r="E3348" i="64"/>
  <c r="E3347" i="64"/>
  <c r="E3346" i="64"/>
  <c r="E3345" i="64"/>
  <c r="B3344" i="64"/>
  <c r="E3344" i="64"/>
  <c r="G3344" i="64" s="1"/>
  <c r="E3343" i="64"/>
  <c r="G3343" i="64" s="1"/>
  <c r="R3342" i="64"/>
  <c r="Q3342" i="64"/>
  <c r="B3342" i="64"/>
  <c r="B3343" i="64" s="1"/>
  <c r="E3342" i="64"/>
  <c r="G3342" i="64" s="1"/>
  <c r="E3341" i="64"/>
  <c r="B3064" i="64" l="1"/>
  <c r="B3060" i="64"/>
  <c r="B3033" i="64"/>
  <c r="E1450" i="64"/>
  <c r="B1450" i="64"/>
  <c r="E1460" i="64"/>
  <c r="B1460" i="64"/>
  <c r="CL1459" i="64"/>
  <c r="CK1459" i="64"/>
  <c r="CJ1459" i="64"/>
  <c r="CI1459" i="64"/>
  <c r="CH1459" i="64"/>
  <c r="CG1459" i="64"/>
  <c r="CF1459" i="64"/>
  <c r="CE1459" i="64"/>
  <c r="CD1459" i="64"/>
  <c r="CC1459" i="64"/>
  <c r="CB1459" i="64"/>
  <c r="CA1459" i="64"/>
  <c r="BZ1459" i="64"/>
  <c r="BY1459" i="64"/>
  <c r="BX1459" i="64"/>
  <c r="BW1459" i="64"/>
  <c r="BV1459" i="64"/>
  <c r="BU1459" i="64"/>
  <c r="BT1459" i="64"/>
  <c r="BS1459" i="64"/>
  <c r="BR1459" i="64"/>
  <c r="BQ1459" i="64"/>
  <c r="BP1459" i="64"/>
  <c r="BO1459" i="64"/>
  <c r="BN1459" i="64"/>
  <c r="BM1459" i="64"/>
  <c r="BL1459" i="64"/>
  <c r="BK1459" i="64"/>
  <c r="BJ1459" i="64"/>
  <c r="BI1459" i="64"/>
  <c r="BH1459" i="64"/>
  <c r="BG1459" i="64"/>
  <c r="BF1459" i="64"/>
  <c r="BE1459" i="64"/>
  <c r="BD1459" i="64"/>
  <c r="BC1459" i="64"/>
  <c r="BB1459" i="64"/>
  <c r="BA1459" i="64"/>
  <c r="AZ1459" i="64"/>
  <c r="AY1459" i="64"/>
  <c r="AX1459" i="64"/>
  <c r="AW1459" i="64"/>
  <c r="AV1459" i="64"/>
  <c r="AU1459" i="64"/>
  <c r="AT1459" i="64"/>
  <c r="AS1459" i="64"/>
  <c r="AR1459" i="64"/>
  <c r="AQ1459" i="64"/>
  <c r="AP1459" i="64"/>
  <c r="AO1459" i="64"/>
  <c r="AN1459" i="64"/>
  <c r="AM1459" i="64"/>
  <c r="AL1459" i="64"/>
  <c r="AK1459" i="64"/>
  <c r="AJ1459" i="64"/>
  <c r="AI1459" i="64"/>
  <c r="AH1459" i="64"/>
  <c r="AG1459" i="64"/>
  <c r="AF1459" i="64"/>
  <c r="AE1459" i="64"/>
  <c r="AD1459" i="64"/>
  <c r="AC1459" i="64"/>
  <c r="AB1459" i="64"/>
  <c r="AA1459" i="64"/>
  <c r="Z1459" i="64"/>
  <c r="Y1459" i="64"/>
  <c r="X1459" i="64"/>
  <c r="W1459" i="64"/>
  <c r="V1459" i="64"/>
  <c r="U1459" i="64"/>
  <c r="T1459" i="64"/>
  <c r="S1459" i="64"/>
  <c r="E1459" i="64"/>
  <c r="B1459" i="64"/>
  <c r="E1458" i="64"/>
  <c r="B1458" i="64"/>
  <c r="CL1457" i="64"/>
  <c r="CK1457" i="64"/>
  <c r="CJ1457" i="64"/>
  <c r="CI1457" i="64"/>
  <c r="CH1457" i="64"/>
  <c r="CG1457" i="64"/>
  <c r="CF1457" i="64"/>
  <c r="CE1457" i="64"/>
  <c r="CD1457" i="64"/>
  <c r="CC1457" i="64"/>
  <c r="CB1457" i="64"/>
  <c r="CA1457" i="64"/>
  <c r="BZ1457" i="64"/>
  <c r="BY1457" i="64"/>
  <c r="BX1457" i="64"/>
  <c r="BW1457" i="64"/>
  <c r="BV1457" i="64"/>
  <c r="BU1457" i="64"/>
  <c r="BT1457" i="64"/>
  <c r="BS1457" i="64"/>
  <c r="BR1457" i="64"/>
  <c r="BQ1457" i="64"/>
  <c r="BP1457" i="64"/>
  <c r="BO1457" i="64"/>
  <c r="BN1457" i="64"/>
  <c r="BM1457" i="64"/>
  <c r="BL1457" i="64"/>
  <c r="BK1457" i="64"/>
  <c r="BJ1457" i="64"/>
  <c r="BI1457" i="64"/>
  <c r="BH1457" i="64"/>
  <c r="BG1457" i="64"/>
  <c r="BF1457" i="64"/>
  <c r="BE1457" i="64"/>
  <c r="BD1457" i="64"/>
  <c r="BC1457" i="64"/>
  <c r="BB1457" i="64"/>
  <c r="BA1457" i="64"/>
  <c r="AZ1457" i="64"/>
  <c r="AY1457" i="64"/>
  <c r="AX1457" i="64"/>
  <c r="AW1457" i="64"/>
  <c r="AV1457" i="64"/>
  <c r="AU1457" i="64"/>
  <c r="AT1457" i="64"/>
  <c r="AS1457" i="64"/>
  <c r="AR1457" i="64"/>
  <c r="AQ1457" i="64"/>
  <c r="AP1457" i="64"/>
  <c r="AO1457" i="64"/>
  <c r="AN1457" i="64"/>
  <c r="AM1457" i="64"/>
  <c r="AL1457" i="64"/>
  <c r="AK1457" i="64"/>
  <c r="AJ1457" i="64"/>
  <c r="AI1457" i="64"/>
  <c r="AH1457" i="64"/>
  <c r="AG1457" i="64"/>
  <c r="AF1457" i="64"/>
  <c r="AE1457" i="64"/>
  <c r="AD1457" i="64"/>
  <c r="AC1457" i="64"/>
  <c r="AB1457" i="64"/>
  <c r="AA1457" i="64"/>
  <c r="Z1457" i="64"/>
  <c r="Y1457" i="64"/>
  <c r="X1457" i="64"/>
  <c r="W1457" i="64"/>
  <c r="V1457" i="64"/>
  <c r="U1457" i="64"/>
  <c r="T1457" i="64"/>
  <c r="S1457" i="64"/>
  <c r="E1457" i="64"/>
  <c r="B1457" i="64"/>
  <c r="E1456" i="64"/>
  <c r="B1456" i="64"/>
  <c r="E1455" i="64"/>
  <c r="B1455" i="64"/>
  <c r="E1454" i="64"/>
  <c r="B1454" i="64"/>
  <c r="B1449" i="64" s="1"/>
  <c r="E1453" i="64"/>
  <c r="B1453" i="64"/>
  <c r="B1451" i="64" s="1"/>
  <c r="B1448" i="64" s="1"/>
  <c r="E1452" i="64"/>
  <c r="E1451" i="64"/>
  <c r="E1449" i="64"/>
  <c r="G1449" i="64" s="1"/>
  <c r="E1448" i="64"/>
  <c r="E1447" i="64"/>
  <c r="E1539" i="64"/>
  <c r="B1539" i="64"/>
  <c r="E1549" i="64"/>
  <c r="B1549"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E1548" i="64"/>
  <c r="B1548" i="64"/>
  <c r="E1547" i="64"/>
  <c r="B1547" i="64"/>
  <c r="CL1546"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S1546" i="64"/>
  <c r="E1546" i="64"/>
  <c r="B1546" i="64"/>
  <c r="E1545" i="64"/>
  <c r="B1545" i="64"/>
  <c r="E1544" i="64"/>
  <c r="B1544" i="64"/>
  <c r="E1543" i="64"/>
  <c r="B1543" i="64"/>
  <c r="B1538" i="64" s="1"/>
  <c r="E1542" i="64"/>
  <c r="B1542" i="64"/>
  <c r="B1540" i="64" s="1"/>
  <c r="B1537" i="64" s="1"/>
  <c r="E1541" i="64"/>
  <c r="E1540" i="64"/>
  <c r="E1538" i="64"/>
  <c r="G1538" i="64" s="1"/>
  <c r="E1537" i="64"/>
  <c r="E1536" i="64"/>
  <c r="E1526" i="64"/>
  <c r="B1526" i="64"/>
  <c r="CL1525" i="64"/>
  <c r="CK1525" i="64"/>
  <c r="CJ1525" i="64"/>
  <c r="CI1525" i="64"/>
  <c r="CH1525" i="64"/>
  <c r="CG1525" i="64"/>
  <c r="CF1525" i="64"/>
  <c r="CE1525" i="64"/>
  <c r="CD1525" i="64"/>
  <c r="CC1525" i="64"/>
  <c r="CB1525" i="64"/>
  <c r="CA1525" i="64"/>
  <c r="BZ1525" i="64"/>
  <c r="BY1525" i="64"/>
  <c r="BX1525" i="64"/>
  <c r="BW1525" i="64"/>
  <c r="BV1525" i="64"/>
  <c r="BU1525" i="64"/>
  <c r="BT1525" i="64"/>
  <c r="BS1525" i="64"/>
  <c r="BR1525" i="64"/>
  <c r="BQ1525" i="64"/>
  <c r="BP1525" i="64"/>
  <c r="BO1525" i="64"/>
  <c r="BN1525" i="64"/>
  <c r="BM1525" i="64"/>
  <c r="BL1525" i="64"/>
  <c r="BK1525" i="64"/>
  <c r="BJ1525" i="64"/>
  <c r="BI1525" i="64"/>
  <c r="BH1525" i="64"/>
  <c r="BG1525" i="64"/>
  <c r="BF1525" i="64"/>
  <c r="BE1525" i="64"/>
  <c r="BD1525" i="64"/>
  <c r="BC1525" i="64"/>
  <c r="BB1525" i="64"/>
  <c r="BA1525" i="64"/>
  <c r="AZ1525" i="64"/>
  <c r="AY1525" i="64"/>
  <c r="AX1525" i="64"/>
  <c r="AW1525" i="64"/>
  <c r="AV1525" i="64"/>
  <c r="AU1525" i="64"/>
  <c r="AT1525" i="64"/>
  <c r="AS1525" i="64"/>
  <c r="AR1525" i="64"/>
  <c r="AQ1525" i="64"/>
  <c r="AP1525" i="64"/>
  <c r="AO1525" i="64"/>
  <c r="AN1525" i="64"/>
  <c r="AM1525" i="64"/>
  <c r="AL1525" i="64"/>
  <c r="AK1525" i="64"/>
  <c r="AJ1525" i="64"/>
  <c r="AI1525" i="64"/>
  <c r="AH1525" i="64"/>
  <c r="AG1525" i="64"/>
  <c r="AF1525" i="64"/>
  <c r="AE1525" i="64"/>
  <c r="AD1525" i="64"/>
  <c r="AC1525" i="64"/>
  <c r="AB1525" i="64"/>
  <c r="AA1525" i="64"/>
  <c r="Z1525" i="64"/>
  <c r="Y1525" i="64"/>
  <c r="X1525" i="64"/>
  <c r="W1525" i="64"/>
  <c r="V1525" i="64"/>
  <c r="U1525" i="64"/>
  <c r="T1525" i="64"/>
  <c r="S1525" i="64"/>
  <c r="E1525" i="64"/>
  <c r="B1525" i="64"/>
  <c r="E1524" i="64"/>
  <c r="B1524" i="64"/>
  <c r="CL1523" i="64"/>
  <c r="CK1523" i="64"/>
  <c r="CJ1523" i="64"/>
  <c r="CI1523" i="64"/>
  <c r="CH1523" i="64"/>
  <c r="CG1523" i="64"/>
  <c r="CF1523" i="64"/>
  <c r="CE1523" i="64"/>
  <c r="CD1523" i="64"/>
  <c r="CC1523" i="64"/>
  <c r="CB1523" i="64"/>
  <c r="CA1523" i="64"/>
  <c r="BZ1523" i="64"/>
  <c r="BY1523" i="64"/>
  <c r="BX1523" i="64"/>
  <c r="BW1523" i="64"/>
  <c r="BV1523" i="64"/>
  <c r="BU1523" i="64"/>
  <c r="BT1523" i="64"/>
  <c r="BS1523" i="64"/>
  <c r="BR1523" i="64"/>
  <c r="BQ1523" i="64"/>
  <c r="BP1523" i="64"/>
  <c r="BO1523" i="64"/>
  <c r="BN1523" i="64"/>
  <c r="BM1523" i="64"/>
  <c r="BL1523" i="64"/>
  <c r="BK1523" i="64"/>
  <c r="BJ1523" i="64"/>
  <c r="BI1523" i="64"/>
  <c r="BH1523" i="64"/>
  <c r="BG1523" i="64"/>
  <c r="BF1523" i="64"/>
  <c r="BE1523" i="64"/>
  <c r="BD1523" i="64"/>
  <c r="BC1523" i="64"/>
  <c r="BB1523" i="64"/>
  <c r="BA1523" i="64"/>
  <c r="AZ1523" i="64"/>
  <c r="AY1523" i="64"/>
  <c r="AX1523" i="64"/>
  <c r="AW1523" i="64"/>
  <c r="AV1523" i="64"/>
  <c r="AU1523" i="64"/>
  <c r="AT1523" i="64"/>
  <c r="AS1523" i="64"/>
  <c r="AR1523" i="64"/>
  <c r="AQ1523" i="64"/>
  <c r="AP1523" i="64"/>
  <c r="AO1523" i="64"/>
  <c r="AN1523" i="64"/>
  <c r="AM1523" i="64"/>
  <c r="AL1523" i="64"/>
  <c r="AK1523" i="64"/>
  <c r="AJ1523" i="64"/>
  <c r="AI1523" i="64"/>
  <c r="AH1523" i="64"/>
  <c r="AG1523" i="64"/>
  <c r="AF1523" i="64"/>
  <c r="AE1523" i="64"/>
  <c r="AD1523" i="64"/>
  <c r="AC1523" i="64"/>
  <c r="AB1523" i="64"/>
  <c r="AA1523" i="64"/>
  <c r="Z1523" i="64"/>
  <c r="Y1523" i="64"/>
  <c r="X1523" i="64"/>
  <c r="W1523" i="64"/>
  <c r="V1523" i="64"/>
  <c r="U1523" i="64"/>
  <c r="T1523" i="64"/>
  <c r="S1523" i="64"/>
  <c r="E1523" i="64"/>
  <c r="B1523" i="64"/>
  <c r="E1522" i="64"/>
  <c r="B1522" i="64"/>
  <c r="E1521" i="64"/>
  <c r="B1521" i="64"/>
  <c r="E1520" i="64"/>
  <c r="B1520" i="64"/>
  <c r="B1516" i="64" s="1"/>
  <c r="E1519" i="64"/>
  <c r="B1519" i="64"/>
  <c r="B1517" i="64" s="1"/>
  <c r="B1515" i="64" s="1"/>
  <c r="E1518" i="64"/>
  <c r="E1517" i="64"/>
  <c r="E1516" i="64"/>
  <c r="G1516" i="64" s="1"/>
  <c r="E1515" i="64"/>
  <c r="E1514" i="64"/>
  <c r="E1504" i="64"/>
  <c r="B1504" i="64"/>
  <c r="CL1503" i="64"/>
  <c r="CK1503" i="64"/>
  <c r="CJ1503" i="64"/>
  <c r="CI1503" i="64"/>
  <c r="CH1503" i="64"/>
  <c r="CG1503" i="64"/>
  <c r="CF1503" i="64"/>
  <c r="CE1503" i="64"/>
  <c r="CD1503" i="64"/>
  <c r="CC1503" i="64"/>
  <c r="CB1503" i="64"/>
  <c r="CA1503" i="64"/>
  <c r="BZ1503" i="64"/>
  <c r="BY1503" i="64"/>
  <c r="BX1503" i="64"/>
  <c r="BW1503" i="64"/>
  <c r="BV1503" i="64"/>
  <c r="BU1503" i="64"/>
  <c r="BT1503" i="64"/>
  <c r="BS1503" i="64"/>
  <c r="BR1503" i="64"/>
  <c r="BQ1503" i="64"/>
  <c r="BP1503" i="64"/>
  <c r="BO1503" i="64"/>
  <c r="BN1503" i="64"/>
  <c r="BM1503" i="64"/>
  <c r="BL1503" i="64"/>
  <c r="BK1503" i="64"/>
  <c r="BJ1503" i="64"/>
  <c r="BI1503" i="64"/>
  <c r="BH1503" i="64"/>
  <c r="BG1503" i="64"/>
  <c r="BF1503" i="64"/>
  <c r="BE1503" i="64"/>
  <c r="BD1503" i="64"/>
  <c r="BC1503" i="64"/>
  <c r="BB1503" i="64"/>
  <c r="BA1503" i="64"/>
  <c r="AZ1503" i="64"/>
  <c r="AY1503" i="64"/>
  <c r="AX1503" i="64"/>
  <c r="AW1503" i="64"/>
  <c r="AV1503" i="64"/>
  <c r="AU1503" i="64"/>
  <c r="AT1503" i="64"/>
  <c r="AS1503" i="64"/>
  <c r="AR1503" i="64"/>
  <c r="AQ1503" i="64"/>
  <c r="AP1503" i="64"/>
  <c r="AO1503" i="64"/>
  <c r="AN1503" i="64"/>
  <c r="AM1503" i="64"/>
  <c r="AL1503" i="64"/>
  <c r="AK1503" i="64"/>
  <c r="AJ1503" i="64"/>
  <c r="AI1503" i="64"/>
  <c r="AH1503" i="64"/>
  <c r="AG1503" i="64"/>
  <c r="AF1503" i="64"/>
  <c r="AE1503" i="64"/>
  <c r="AD1503" i="64"/>
  <c r="AC1503" i="64"/>
  <c r="AB1503" i="64"/>
  <c r="AA1503" i="64"/>
  <c r="Z1503" i="64"/>
  <c r="Y1503" i="64"/>
  <c r="X1503" i="64"/>
  <c r="W1503" i="64"/>
  <c r="V1503" i="64"/>
  <c r="U1503" i="64"/>
  <c r="T1503" i="64"/>
  <c r="S1503" i="64"/>
  <c r="E1503" i="64"/>
  <c r="B1503" i="64"/>
  <c r="E1502" i="64"/>
  <c r="B1502" i="64"/>
  <c r="CL1501" i="64"/>
  <c r="CK1501" i="64"/>
  <c r="CJ1501" i="64"/>
  <c r="CI1501" i="64"/>
  <c r="CH1501" i="64"/>
  <c r="CG1501" i="64"/>
  <c r="CF1501" i="64"/>
  <c r="CE1501" i="64"/>
  <c r="CD1501" i="64"/>
  <c r="CC1501" i="64"/>
  <c r="CB1501" i="64"/>
  <c r="CA1501" i="64"/>
  <c r="BZ1501" i="64"/>
  <c r="BY1501" i="64"/>
  <c r="BX1501" i="64"/>
  <c r="BW1501" i="64"/>
  <c r="BV1501" i="64"/>
  <c r="BU1501" i="64"/>
  <c r="BT1501" i="64"/>
  <c r="BS1501" i="64"/>
  <c r="BR1501" i="64"/>
  <c r="BQ1501" i="64"/>
  <c r="BP1501" i="64"/>
  <c r="BO1501" i="64"/>
  <c r="BN1501" i="64"/>
  <c r="BM1501" i="64"/>
  <c r="BL1501" i="64"/>
  <c r="BK1501" i="64"/>
  <c r="BJ1501" i="64"/>
  <c r="BI1501" i="64"/>
  <c r="BH1501" i="64"/>
  <c r="BG1501" i="64"/>
  <c r="BF1501" i="64"/>
  <c r="BE1501" i="64"/>
  <c r="BD1501" i="64"/>
  <c r="BC1501" i="64"/>
  <c r="BB1501" i="64"/>
  <c r="BA1501" i="64"/>
  <c r="AZ1501" i="64"/>
  <c r="AY1501" i="64"/>
  <c r="AX1501" i="64"/>
  <c r="AW1501" i="64"/>
  <c r="AV1501" i="64"/>
  <c r="AU1501" i="64"/>
  <c r="AT1501" i="64"/>
  <c r="AS1501" i="64"/>
  <c r="AR1501" i="64"/>
  <c r="AQ1501" i="64"/>
  <c r="AP1501" i="64"/>
  <c r="AO1501" i="64"/>
  <c r="AN1501" i="64"/>
  <c r="AM1501" i="64"/>
  <c r="AL1501" i="64"/>
  <c r="AK1501" i="64"/>
  <c r="AJ1501" i="64"/>
  <c r="AI1501" i="64"/>
  <c r="AH1501" i="64"/>
  <c r="AG1501" i="64"/>
  <c r="AF1501" i="64"/>
  <c r="AE1501" i="64"/>
  <c r="AD1501" i="64"/>
  <c r="AC1501" i="64"/>
  <c r="AB1501" i="64"/>
  <c r="AA1501" i="64"/>
  <c r="Z1501" i="64"/>
  <c r="Y1501" i="64"/>
  <c r="X1501" i="64"/>
  <c r="W1501" i="64"/>
  <c r="V1501" i="64"/>
  <c r="U1501" i="64"/>
  <c r="T1501" i="64"/>
  <c r="S1501" i="64"/>
  <c r="E1501" i="64"/>
  <c r="B1501" i="64"/>
  <c r="E1500" i="64"/>
  <c r="B1500" i="64"/>
  <c r="E1499" i="64"/>
  <c r="B1499" i="64"/>
  <c r="E1498" i="64"/>
  <c r="B1498" i="64"/>
  <c r="B1494" i="64" s="1"/>
  <c r="E1497" i="64"/>
  <c r="B1497" i="64"/>
  <c r="B1495" i="64" s="1"/>
  <c r="B1493" i="64" s="1"/>
  <c r="E1496" i="64"/>
  <c r="E1495" i="64"/>
  <c r="E1494" i="64"/>
  <c r="G1494" i="64" s="1"/>
  <c r="E1493" i="64"/>
  <c r="E1492" i="64"/>
  <c r="E1482" i="64"/>
  <c r="B1482" i="64"/>
  <c r="CL1481" i="64"/>
  <c r="CK1481" i="64"/>
  <c r="CJ1481" i="64"/>
  <c r="CI1481" i="64"/>
  <c r="CH1481" i="64"/>
  <c r="CG1481" i="64"/>
  <c r="CF1481" i="64"/>
  <c r="CE1481" i="64"/>
  <c r="CD1481" i="64"/>
  <c r="CC1481" i="64"/>
  <c r="CB1481" i="64"/>
  <c r="CA1481" i="64"/>
  <c r="BZ1481" i="64"/>
  <c r="BY1481" i="64"/>
  <c r="BX1481" i="64"/>
  <c r="BW1481" i="64"/>
  <c r="BV1481" i="64"/>
  <c r="BU1481" i="64"/>
  <c r="BT1481" i="64"/>
  <c r="BS1481" i="64"/>
  <c r="BR1481" i="64"/>
  <c r="BQ1481" i="64"/>
  <c r="BP1481" i="64"/>
  <c r="BO1481" i="64"/>
  <c r="BN1481" i="64"/>
  <c r="BM1481" i="64"/>
  <c r="BL1481" i="64"/>
  <c r="BK1481" i="64"/>
  <c r="BJ1481" i="64"/>
  <c r="BI1481" i="64"/>
  <c r="BH1481" i="64"/>
  <c r="BG1481" i="64"/>
  <c r="BF1481" i="64"/>
  <c r="BE1481" i="64"/>
  <c r="BD1481" i="64"/>
  <c r="BC1481" i="64"/>
  <c r="BB1481" i="64"/>
  <c r="BA1481" i="64"/>
  <c r="AZ1481" i="64"/>
  <c r="AY1481" i="64"/>
  <c r="AX1481" i="64"/>
  <c r="AW1481" i="64"/>
  <c r="AV1481" i="64"/>
  <c r="AU1481" i="64"/>
  <c r="AT1481" i="64"/>
  <c r="AS1481" i="64"/>
  <c r="AR1481" i="64"/>
  <c r="AQ1481" i="64"/>
  <c r="AP1481" i="64"/>
  <c r="AO1481" i="64"/>
  <c r="AN1481" i="64"/>
  <c r="AM1481" i="64"/>
  <c r="AL1481" i="64"/>
  <c r="AK1481" i="64"/>
  <c r="AJ1481" i="64"/>
  <c r="AI1481" i="64"/>
  <c r="AH1481" i="64"/>
  <c r="AG1481" i="64"/>
  <c r="AF1481" i="64"/>
  <c r="AE1481" i="64"/>
  <c r="AD1481" i="64"/>
  <c r="AC1481" i="64"/>
  <c r="AB1481" i="64"/>
  <c r="AA1481" i="64"/>
  <c r="Z1481" i="64"/>
  <c r="Y1481" i="64"/>
  <c r="X1481" i="64"/>
  <c r="W1481" i="64"/>
  <c r="V1481" i="64"/>
  <c r="U1481" i="64"/>
  <c r="T1481" i="64"/>
  <c r="S1481" i="64"/>
  <c r="E1481" i="64"/>
  <c r="B1481" i="64"/>
  <c r="E1480" i="64"/>
  <c r="B1480" i="64"/>
  <c r="CL1479" i="64"/>
  <c r="CK1479" i="64"/>
  <c r="CJ1479" i="64"/>
  <c r="CI1479" i="64"/>
  <c r="CH1479" i="64"/>
  <c r="CG1479" i="64"/>
  <c r="CF1479" i="64"/>
  <c r="CE1479" i="64"/>
  <c r="CD1479" i="64"/>
  <c r="CC1479" i="64"/>
  <c r="CB1479" i="64"/>
  <c r="CA1479" i="64"/>
  <c r="BZ1479" i="64"/>
  <c r="BY1479" i="64"/>
  <c r="BX1479" i="64"/>
  <c r="BW1479" i="64"/>
  <c r="BV1479" i="64"/>
  <c r="BU1479" i="64"/>
  <c r="BT1479" i="64"/>
  <c r="BS1479" i="64"/>
  <c r="BR1479" i="64"/>
  <c r="BQ1479" i="64"/>
  <c r="BP1479" i="64"/>
  <c r="BO1479" i="64"/>
  <c r="BN1479" i="64"/>
  <c r="BM1479" i="64"/>
  <c r="BL1479" i="64"/>
  <c r="BK1479" i="64"/>
  <c r="BJ1479" i="64"/>
  <c r="BI1479" i="64"/>
  <c r="BH1479" i="64"/>
  <c r="BG1479" i="64"/>
  <c r="BF1479" i="64"/>
  <c r="BE1479" i="64"/>
  <c r="BD1479" i="64"/>
  <c r="BC1479" i="64"/>
  <c r="BB1479" i="64"/>
  <c r="BA1479" i="64"/>
  <c r="AZ1479" i="64"/>
  <c r="AY1479" i="64"/>
  <c r="AX1479" i="64"/>
  <c r="AW1479" i="64"/>
  <c r="AV1479" i="64"/>
  <c r="AU1479" i="64"/>
  <c r="AT1479" i="64"/>
  <c r="AS1479" i="64"/>
  <c r="AR1479" i="64"/>
  <c r="AQ1479" i="64"/>
  <c r="AP1479" i="64"/>
  <c r="AO1479" i="64"/>
  <c r="AN1479" i="64"/>
  <c r="AM1479" i="64"/>
  <c r="AL1479" i="64"/>
  <c r="AK1479" i="64"/>
  <c r="AJ1479" i="64"/>
  <c r="AI1479" i="64"/>
  <c r="AH1479" i="64"/>
  <c r="AG1479" i="64"/>
  <c r="AF1479" i="64"/>
  <c r="AE1479" i="64"/>
  <c r="AD1479" i="64"/>
  <c r="AC1479" i="64"/>
  <c r="AB1479" i="64"/>
  <c r="AA1479" i="64"/>
  <c r="Z1479" i="64"/>
  <c r="Y1479" i="64"/>
  <c r="X1479" i="64"/>
  <c r="W1479" i="64"/>
  <c r="V1479" i="64"/>
  <c r="U1479" i="64"/>
  <c r="T1479" i="64"/>
  <c r="S1479" i="64"/>
  <c r="E1479" i="64"/>
  <c r="B1479" i="64"/>
  <c r="E1478" i="64"/>
  <c r="B1478" i="64"/>
  <c r="E1477" i="64"/>
  <c r="B1477" i="64"/>
  <c r="E1476" i="64"/>
  <c r="B1476" i="64"/>
  <c r="B1472" i="64" s="1"/>
  <c r="E1475" i="64"/>
  <c r="B1475" i="64"/>
  <c r="B1473" i="64" s="1"/>
  <c r="B1471" i="64" s="1"/>
  <c r="E1474" i="64"/>
  <c r="E1473" i="64"/>
  <c r="E1472" i="64"/>
  <c r="G1472" i="64" s="1"/>
  <c r="E1471" i="64"/>
  <c r="E1470" i="64"/>
  <c r="E1437" i="64"/>
  <c r="B1437" i="64"/>
  <c r="CL1436" i="64"/>
  <c r="CK1436" i="64"/>
  <c r="CJ1436" i="64"/>
  <c r="CI1436" i="64"/>
  <c r="CH1436" i="64"/>
  <c r="CG1436" i="64"/>
  <c r="CF1436" i="64"/>
  <c r="CE1436" i="64"/>
  <c r="CD1436" i="64"/>
  <c r="CC1436" i="64"/>
  <c r="CB1436" i="64"/>
  <c r="CA1436" i="64"/>
  <c r="BZ1436" i="64"/>
  <c r="BY1436" i="64"/>
  <c r="BX1436" i="64"/>
  <c r="BW1436" i="64"/>
  <c r="BV1436" i="64"/>
  <c r="BU1436" i="64"/>
  <c r="BT1436" i="64"/>
  <c r="BS1436" i="64"/>
  <c r="BR1436" i="64"/>
  <c r="BQ1436" i="64"/>
  <c r="BP1436" i="64"/>
  <c r="BO1436" i="64"/>
  <c r="BN1436" i="64"/>
  <c r="BM1436" i="64"/>
  <c r="BL1436" i="64"/>
  <c r="BK1436" i="64"/>
  <c r="BJ1436" i="64"/>
  <c r="BI1436" i="64"/>
  <c r="BH1436" i="64"/>
  <c r="BG1436" i="64"/>
  <c r="BF1436" i="64"/>
  <c r="BE1436" i="64"/>
  <c r="BD1436" i="64"/>
  <c r="BC1436" i="64"/>
  <c r="BB1436" i="64"/>
  <c r="BA1436" i="64"/>
  <c r="AZ1436" i="64"/>
  <c r="AY1436" i="64"/>
  <c r="AX1436" i="64"/>
  <c r="AW1436" i="64"/>
  <c r="AV1436" i="64"/>
  <c r="AU1436" i="64"/>
  <c r="AT1436" i="64"/>
  <c r="AS1436" i="64"/>
  <c r="AR1436" i="64"/>
  <c r="AQ1436" i="64"/>
  <c r="AP1436" i="64"/>
  <c r="AO1436" i="64"/>
  <c r="AN1436" i="64"/>
  <c r="AM1436" i="64"/>
  <c r="AL1436" i="64"/>
  <c r="AK1436" i="64"/>
  <c r="AJ1436" i="64"/>
  <c r="AI1436" i="64"/>
  <c r="AH1436" i="64"/>
  <c r="AG1436" i="64"/>
  <c r="AF1436" i="64"/>
  <c r="AE1436" i="64"/>
  <c r="AD1436" i="64"/>
  <c r="AC1436" i="64"/>
  <c r="AB1436" i="64"/>
  <c r="AA1436" i="64"/>
  <c r="Z1436" i="64"/>
  <c r="Y1436" i="64"/>
  <c r="X1436" i="64"/>
  <c r="W1436" i="64"/>
  <c r="V1436" i="64"/>
  <c r="U1436" i="64"/>
  <c r="T1436" i="64"/>
  <c r="S1436" i="64"/>
  <c r="E1436" i="64"/>
  <c r="B1436" i="64"/>
  <c r="E1435" i="64"/>
  <c r="B1435" i="64"/>
  <c r="CL1434" i="64"/>
  <c r="CK1434" i="64"/>
  <c r="CJ1434" i="64"/>
  <c r="CI1434" i="64"/>
  <c r="CH1434" i="64"/>
  <c r="CG1434" i="64"/>
  <c r="CF1434" i="64"/>
  <c r="CE1434" i="64"/>
  <c r="CD1434" i="64"/>
  <c r="CC1434" i="64"/>
  <c r="CB1434" i="64"/>
  <c r="CA1434" i="64"/>
  <c r="BZ1434" i="64"/>
  <c r="BY1434" i="64"/>
  <c r="BX1434" i="64"/>
  <c r="BW1434" i="64"/>
  <c r="BV1434" i="64"/>
  <c r="BU1434" i="64"/>
  <c r="BT1434" i="64"/>
  <c r="BS1434" i="64"/>
  <c r="BR1434" i="64"/>
  <c r="BQ1434" i="64"/>
  <c r="BP1434" i="64"/>
  <c r="BO1434" i="64"/>
  <c r="BN1434" i="64"/>
  <c r="BM1434" i="64"/>
  <c r="BL1434" i="64"/>
  <c r="BK1434" i="64"/>
  <c r="BJ1434" i="64"/>
  <c r="BI1434" i="64"/>
  <c r="BH1434" i="64"/>
  <c r="BG1434" i="64"/>
  <c r="BF1434" i="64"/>
  <c r="BE1434" i="64"/>
  <c r="BD1434" i="64"/>
  <c r="BC1434" i="64"/>
  <c r="BB1434" i="64"/>
  <c r="BA1434" i="64"/>
  <c r="AZ1434" i="64"/>
  <c r="AY1434" i="64"/>
  <c r="AX1434" i="64"/>
  <c r="AW1434" i="64"/>
  <c r="AV1434" i="64"/>
  <c r="AU1434" i="64"/>
  <c r="AT1434" i="64"/>
  <c r="AS1434" i="64"/>
  <c r="AR1434" i="64"/>
  <c r="AQ1434" i="64"/>
  <c r="AP1434" i="64"/>
  <c r="AO1434" i="64"/>
  <c r="AN1434" i="64"/>
  <c r="AM1434" i="64"/>
  <c r="AL1434" i="64"/>
  <c r="AK1434" i="64"/>
  <c r="AJ1434" i="64"/>
  <c r="AI1434" i="64"/>
  <c r="AH1434" i="64"/>
  <c r="AG1434" i="64"/>
  <c r="AF1434" i="64"/>
  <c r="AE1434" i="64"/>
  <c r="AD1434" i="64"/>
  <c r="AC1434" i="64"/>
  <c r="AB1434" i="64"/>
  <c r="AA1434" i="64"/>
  <c r="Z1434" i="64"/>
  <c r="Y1434" i="64"/>
  <c r="X1434" i="64"/>
  <c r="W1434" i="64"/>
  <c r="V1434" i="64"/>
  <c r="U1434" i="64"/>
  <c r="T1434" i="64"/>
  <c r="S1434" i="64"/>
  <c r="E1434" i="64"/>
  <c r="B1434" i="64"/>
  <c r="E1433" i="64"/>
  <c r="B1433" i="64"/>
  <c r="E1432" i="64"/>
  <c r="B1432" i="64"/>
  <c r="E1431" i="64"/>
  <c r="B1431" i="64"/>
  <c r="B1427" i="64" s="1"/>
  <c r="E1430" i="64"/>
  <c r="B1430" i="64"/>
  <c r="B1428" i="64" s="1"/>
  <c r="B1426" i="64" s="1"/>
  <c r="E1429" i="64"/>
  <c r="E1428" i="64"/>
  <c r="E1427" i="64"/>
  <c r="G1427" i="64" s="1"/>
  <c r="E1426" i="64"/>
  <c r="E1425" i="64"/>
  <c r="CL691" i="64"/>
  <c r="CK691" i="64"/>
  <c r="CJ691" i="64"/>
  <c r="CI691" i="64"/>
  <c r="CH691" i="64"/>
  <c r="CG691" i="64"/>
  <c r="CF691" i="64"/>
  <c r="CE691" i="64"/>
  <c r="CD691" i="64"/>
  <c r="CC691" i="64"/>
  <c r="CB691" i="64"/>
  <c r="CA691" i="64"/>
  <c r="BZ691" i="64"/>
  <c r="BY691" i="64"/>
  <c r="BX691" i="64"/>
  <c r="BW691" i="64"/>
  <c r="BV691" i="64"/>
  <c r="BU691" i="64"/>
  <c r="BT691" i="64"/>
  <c r="BS691" i="64"/>
  <c r="BR691" i="64"/>
  <c r="BQ691" i="64"/>
  <c r="BP691" i="64"/>
  <c r="BO691" i="64"/>
  <c r="BN691" i="64"/>
  <c r="BM691" i="64"/>
  <c r="BL691" i="64"/>
  <c r="BK691" i="64"/>
  <c r="BJ691" i="64"/>
  <c r="BI691" i="64"/>
  <c r="BH691" i="64"/>
  <c r="BG691" i="64"/>
  <c r="BF691" i="64"/>
  <c r="BE691" i="64"/>
  <c r="BD691" i="64"/>
  <c r="BC691" i="64"/>
  <c r="BB691" i="64"/>
  <c r="BA691" i="64"/>
  <c r="AZ691" i="64"/>
  <c r="AY691" i="64"/>
  <c r="AX691" i="64"/>
  <c r="AW691" i="64"/>
  <c r="AV691" i="64"/>
  <c r="AU691" i="64"/>
  <c r="AT691" i="64"/>
  <c r="AS691" i="64"/>
  <c r="AR691" i="64"/>
  <c r="AQ691" i="64"/>
  <c r="AP691" i="64"/>
  <c r="AO691" i="64"/>
  <c r="AN691" i="64"/>
  <c r="AM691" i="64"/>
  <c r="AL691" i="64"/>
  <c r="AK691" i="64"/>
  <c r="AJ691" i="64"/>
  <c r="AI691" i="64"/>
  <c r="AH691" i="64"/>
  <c r="AG691" i="64"/>
  <c r="AF691" i="64"/>
  <c r="AE691" i="64"/>
  <c r="AD691" i="64"/>
  <c r="AC691" i="64"/>
  <c r="AB691" i="64"/>
  <c r="AA691" i="64"/>
  <c r="Z691" i="64"/>
  <c r="Y691" i="64"/>
  <c r="X691" i="64"/>
  <c r="W691" i="64"/>
  <c r="V691" i="64"/>
  <c r="U691" i="64"/>
  <c r="T691" i="64"/>
  <c r="S691" i="64"/>
  <c r="E691" i="64"/>
  <c r="B691" i="64"/>
  <c r="E690" i="64"/>
  <c r="B690" i="64"/>
  <c r="E689" i="64"/>
  <c r="B689" i="64"/>
  <c r="E688" i="64"/>
  <c r="B688" i="64"/>
  <c r="E687" i="64"/>
  <c r="B687" i="64"/>
  <c r="CL686" i="64"/>
  <c r="CK686" i="64"/>
  <c r="CJ686" i="64"/>
  <c r="CI686" i="64"/>
  <c r="CH686" i="64"/>
  <c r="CG686" i="64"/>
  <c r="CF686" i="64"/>
  <c r="CE686" i="64"/>
  <c r="CD686" i="64"/>
  <c r="CC686" i="64"/>
  <c r="CB686" i="64"/>
  <c r="CA686" i="64"/>
  <c r="BZ686" i="64"/>
  <c r="BY686" i="64"/>
  <c r="BX686" i="64"/>
  <c r="BW686" i="64"/>
  <c r="BV686" i="64"/>
  <c r="BU686" i="64"/>
  <c r="BT686" i="64"/>
  <c r="BS686" i="64"/>
  <c r="BR686" i="64"/>
  <c r="BQ686" i="64"/>
  <c r="BP686" i="64"/>
  <c r="BO686" i="64"/>
  <c r="BN686" i="64"/>
  <c r="BM686" i="64"/>
  <c r="BL686" i="64"/>
  <c r="BK686" i="64"/>
  <c r="BJ686" i="64"/>
  <c r="BI686" i="64"/>
  <c r="BH686" i="64"/>
  <c r="BG686" i="64"/>
  <c r="BF686" i="64"/>
  <c r="BE686" i="64"/>
  <c r="BD686" i="64"/>
  <c r="BC686" i="64"/>
  <c r="BB686" i="64"/>
  <c r="BA686" i="64"/>
  <c r="AZ686" i="64"/>
  <c r="AY686" i="64"/>
  <c r="AX686" i="64"/>
  <c r="AW686" i="64"/>
  <c r="AV686" i="64"/>
  <c r="AU686" i="64"/>
  <c r="AT686" i="64"/>
  <c r="AS686" i="64"/>
  <c r="AR686" i="64"/>
  <c r="AQ686" i="64"/>
  <c r="AP686" i="64"/>
  <c r="AO686" i="64"/>
  <c r="AN686" i="64"/>
  <c r="AM686" i="64"/>
  <c r="AL686" i="64"/>
  <c r="AK686" i="64"/>
  <c r="AJ686" i="64"/>
  <c r="AI686" i="64"/>
  <c r="AH686" i="64"/>
  <c r="AG686" i="64"/>
  <c r="AF686" i="64"/>
  <c r="AE686" i="64"/>
  <c r="AD686" i="64"/>
  <c r="AC686" i="64"/>
  <c r="AB686" i="64"/>
  <c r="AA686" i="64"/>
  <c r="Z686" i="64"/>
  <c r="Y686" i="64"/>
  <c r="X686" i="64"/>
  <c r="W686" i="64"/>
  <c r="V686" i="64"/>
  <c r="U686" i="64"/>
  <c r="T686" i="64"/>
  <c r="S686" i="64"/>
  <c r="E686" i="64"/>
  <c r="B686" i="64"/>
  <c r="E685" i="64"/>
  <c r="B685" i="64"/>
  <c r="B666" i="64" s="1"/>
  <c r="E684" i="64"/>
  <c r="B684" i="64"/>
  <c r="B682" i="64" s="1"/>
  <c r="B680" i="64" s="1"/>
  <c r="E683" i="64"/>
  <c r="E682" i="64"/>
  <c r="E681" i="64"/>
  <c r="G681" i="64" s="1"/>
  <c r="E680" i="64"/>
  <c r="E679" i="64"/>
  <c r="E678" i="64"/>
  <c r="E677" i="64"/>
  <c r="E676" i="64"/>
  <c r="E675" i="64"/>
  <c r="E674" i="64"/>
  <c r="E673" i="64"/>
  <c r="E672" i="64"/>
  <c r="E671" i="64"/>
  <c r="G671" i="64" s="1"/>
  <c r="E670" i="64"/>
  <c r="S669" i="64"/>
  <c r="E669" i="64"/>
  <c r="E668" i="64"/>
  <c r="E667" i="64"/>
  <c r="E666" i="64"/>
  <c r="E665" i="64"/>
  <c r="B673" i="64" l="1"/>
  <c r="B668" i="64" s="1"/>
  <c r="B677" i="64"/>
  <c r="CL16" i="64"/>
  <c r="CL17" i="64"/>
  <c r="CL18" i="64"/>
  <c r="CL19" i="64"/>
  <c r="CL48" i="64"/>
  <c r="CL86" i="64"/>
  <c r="CL91" i="64"/>
  <c r="CL100" i="64"/>
  <c r="CL118" i="64"/>
  <c r="CL170" i="64"/>
  <c r="CL171" i="64"/>
  <c r="CL202" i="64"/>
  <c r="CL217" i="64"/>
  <c r="CL237" i="64"/>
  <c r="CL269" i="64"/>
  <c r="CL288" i="64"/>
  <c r="CL305" i="64"/>
  <c r="CL324" i="64"/>
  <c r="CL338" i="64"/>
  <c r="CL356" i="64"/>
  <c r="CL371" i="64"/>
  <c r="CL388" i="64"/>
  <c r="CL443" i="64"/>
  <c r="CL445" i="64"/>
  <c r="CL492" i="64"/>
  <c r="CL543" i="64"/>
  <c r="CL567" i="64"/>
  <c r="CL568" i="64"/>
  <c r="CL591" i="64"/>
  <c r="CL614" i="64"/>
  <c r="CL650" i="64"/>
  <c r="CL655" i="64"/>
  <c r="CL812" i="64"/>
  <c r="CL813" i="64"/>
  <c r="CL873" i="64"/>
  <c r="CL896" i="64"/>
  <c r="CL916" i="64"/>
  <c r="CL944" i="64"/>
  <c r="CL960" i="64"/>
  <c r="CL966" i="64"/>
  <c r="CL968" i="64"/>
  <c r="CL976" i="64"/>
  <c r="CL1004" i="64"/>
  <c r="CL1006" i="64"/>
  <c r="CL1036" i="64"/>
  <c r="CL1038" i="64"/>
  <c r="CL1054" i="64"/>
  <c r="CL1055" i="64" s="1"/>
  <c r="CL1070" i="64"/>
  <c r="CL1079" i="64"/>
  <c r="CL1139" i="64"/>
  <c r="CL1174" i="64"/>
  <c r="CL1183" i="64"/>
  <c r="CL1185" i="64"/>
  <c r="CL1220" i="64"/>
  <c r="CL1288" i="64"/>
  <c r="CL1292" i="64"/>
  <c r="CL1314" i="64"/>
  <c r="CL1316" i="64"/>
  <c r="CL1342" i="64"/>
  <c r="CL1344" i="64"/>
  <c r="CL1364" i="64"/>
  <c r="CL1366" i="64"/>
  <c r="CL1390" i="64"/>
  <c r="CL1392" i="64"/>
  <c r="CL1412" i="64"/>
  <c r="CL1414" i="64"/>
  <c r="CL1579" i="64"/>
  <c r="CL1581" i="64"/>
  <c r="CL1608" i="64"/>
  <c r="CL1621" i="64"/>
  <c r="CL1749" i="64" s="1"/>
  <c r="CL1623" i="64"/>
  <c r="CL1751" i="64" s="1"/>
  <c r="CL1643" i="64"/>
  <c r="CL1670" i="64"/>
  <c r="CL1672" i="64"/>
  <c r="CL1773" i="64"/>
  <c r="CL1776" i="64"/>
  <c r="CL1795" i="64"/>
  <c r="CL1797" i="64"/>
  <c r="CL1821" i="64"/>
  <c r="CL1824" i="64"/>
  <c r="CL1890" i="64"/>
  <c r="CL1892" i="64"/>
  <c r="CL1893" i="64"/>
  <c r="CL1926" i="64"/>
  <c r="CL1928" i="64"/>
  <c r="CL1961" i="64"/>
  <c r="CL1963" i="64"/>
  <c r="CL1998" i="64"/>
  <c r="CL2000" i="64"/>
  <c r="CL2033" i="64"/>
  <c r="CL2035" i="64"/>
  <c r="CL2069" i="64"/>
  <c r="CL2071" i="64"/>
  <c r="CL2102" i="64"/>
  <c r="CL2113" i="64"/>
  <c r="CL2115" i="64"/>
  <c r="CL2146" i="64"/>
  <c r="CL2157" i="64"/>
  <c r="CL2159" i="64"/>
  <c r="CL2180" i="64"/>
  <c r="CL2182" i="64"/>
  <c r="CL2212" i="64"/>
  <c r="CL2214" i="64"/>
  <c r="CL2215" i="64"/>
  <c r="CL2238" i="64"/>
  <c r="CL2240" i="64"/>
  <c r="CL2269" i="64"/>
  <c r="CL2271" i="64"/>
  <c r="CL2272" i="64"/>
  <c r="CL2293" i="64"/>
  <c r="CL2295" i="64"/>
  <c r="CL2319" i="64"/>
  <c r="CL2320" i="64"/>
  <c r="CL2364" i="64"/>
  <c r="CL2368" i="64"/>
  <c r="CL2402" i="64"/>
  <c r="CL2404" i="64"/>
  <c r="CL2425" i="64"/>
  <c r="CL2427" i="64"/>
  <c r="CL2447" i="64"/>
  <c r="CL2449" i="64"/>
  <c r="CL2468" i="64"/>
  <c r="CL2470" i="64"/>
  <c r="CL2490" i="64"/>
  <c r="CL2492" i="64"/>
  <c r="CL2526" i="64"/>
  <c r="CL2528" i="64"/>
  <c r="CL2558" i="64"/>
  <c r="CL2560" i="64"/>
  <c r="CL2592" i="64"/>
  <c r="CL2596" i="64"/>
  <c r="CL2626" i="64"/>
  <c r="CL2628" i="64"/>
  <c r="CL2660" i="64"/>
  <c r="CL2662" i="64"/>
  <c r="CL2694" i="64"/>
  <c r="CL2696" i="64"/>
  <c r="CL2810" i="64"/>
  <c r="CL2812" i="64"/>
  <c r="CL2813" i="64"/>
  <c r="CL2830" i="64"/>
  <c r="CL2872" i="64"/>
  <c r="CL2907" i="64"/>
  <c r="CL2940" i="64"/>
  <c r="CL3016" i="64"/>
  <c r="CL3132" i="64"/>
  <c r="CL3134" i="64"/>
  <c r="CL3158" i="64"/>
  <c r="CL3159" i="64"/>
  <c r="CL3160" i="64"/>
  <c r="CL3183" i="64"/>
  <c r="CL3185" i="64"/>
  <c r="CL3186" i="64"/>
  <c r="CL3209" i="64"/>
  <c r="CL3211" i="64"/>
  <c r="CL3212" i="64"/>
  <c r="CL3235" i="64"/>
  <c r="CL3237" i="64"/>
  <c r="CL3238" i="64"/>
  <c r="CL3258" i="64"/>
  <c r="CL3260" i="64"/>
  <c r="CL3320" i="64"/>
  <c r="CL3322" i="64"/>
  <c r="CL3323" i="64"/>
  <c r="T68" i="861"/>
  <c r="U68" i="861"/>
  <c r="V68" i="861"/>
  <c r="W68" i="861"/>
  <c r="X68" i="861"/>
  <c r="Y68" i="861"/>
  <c r="Z68" i="861"/>
  <c r="AA68" i="861"/>
  <c r="AB68" i="861"/>
  <c r="AC68" i="861"/>
  <c r="AD68" i="861"/>
  <c r="AE68" i="861"/>
  <c r="AF68" i="861"/>
  <c r="AG68" i="861"/>
  <c r="AH68" i="861"/>
  <c r="AI68" i="861"/>
  <c r="AJ68" i="861"/>
  <c r="AK68" i="861"/>
  <c r="AL68" i="861"/>
  <c r="AM68" i="861"/>
  <c r="AN68" i="861"/>
  <c r="AO68" i="861"/>
  <c r="AP68" i="861"/>
  <c r="AQ68" i="861"/>
  <c r="AR68" i="861"/>
  <c r="AS68" i="861"/>
  <c r="AT68" i="861"/>
  <c r="AU68" i="861"/>
  <c r="AV68" i="861"/>
  <c r="AW68" i="861"/>
  <c r="AX68" i="861"/>
  <c r="AY68" i="861"/>
  <c r="AZ68" i="861"/>
  <c r="BA68" i="861"/>
  <c r="BB68" i="861"/>
  <c r="BC68" i="861"/>
  <c r="BD68" i="861"/>
  <c r="BE68" i="861"/>
  <c r="BF68" i="861"/>
  <c r="BG68" i="861"/>
  <c r="BH68" i="861"/>
  <c r="BI68" i="861"/>
  <c r="BJ68" i="861"/>
  <c r="BK68" i="861"/>
  <c r="BL68" i="861"/>
  <c r="BM68" i="861"/>
  <c r="BN68" i="861"/>
  <c r="BO68" i="861"/>
  <c r="BP68" i="861"/>
  <c r="BQ68" i="861"/>
  <c r="BR68" i="861"/>
  <c r="BS68" i="861"/>
  <c r="BT68" i="861"/>
  <c r="BU68" i="861"/>
  <c r="BV68" i="861"/>
  <c r="BW68" i="861"/>
  <c r="BX68" i="861"/>
  <c r="BY68" i="861"/>
  <c r="BZ68" i="861"/>
  <c r="CA68" i="861"/>
  <c r="CB68" i="861"/>
  <c r="CC68" i="861"/>
  <c r="CD68" i="861"/>
  <c r="CE68" i="861"/>
  <c r="CF68" i="861"/>
  <c r="CG68" i="861"/>
  <c r="CH68" i="861"/>
  <c r="CI68" i="861"/>
  <c r="CJ68" i="861"/>
  <c r="CK68" i="861"/>
  <c r="CL68" i="861"/>
  <c r="T89" i="861"/>
  <c r="U89" i="861"/>
  <c r="V89" i="861"/>
  <c r="W89" i="861"/>
  <c r="X89" i="861"/>
  <c r="Y89" i="861"/>
  <c r="Z89" i="861"/>
  <c r="AA89" i="861"/>
  <c r="AB89" i="861"/>
  <c r="AC89" i="861"/>
  <c r="AD89" i="861"/>
  <c r="AE89" i="861"/>
  <c r="AF89" i="861"/>
  <c r="AG89" i="861"/>
  <c r="AH89" i="861"/>
  <c r="AI89" i="861"/>
  <c r="AJ89" i="861"/>
  <c r="AK89" i="861"/>
  <c r="AL89" i="861"/>
  <c r="AM89" i="861"/>
  <c r="AN89" i="861"/>
  <c r="AO89" i="861"/>
  <c r="AP89" i="861"/>
  <c r="AQ89" i="861"/>
  <c r="AR89" i="861"/>
  <c r="AS89" i="861"/>
  <c r="AT89" i="861"/>
  <c r="AU89" i="861"/>
  <c r="AV89" i="861"/>
  <c r="AW89" i="861"/>
  <c r="AX89" i="861"/>
  <c r="AY89" i="861"/>
  <c r="AZ89" i="861"/>
  <c r="BA89" i="861"/>
  <c r="BB89" i="861"/>
  <c r="BC89" i="861"/>
  <c r="BD89" i="861"/>
  <c r="BE89" i="861"/>
  <c r="BF89" i="861"/>
  <c r="BG89" i="861"/>
  <c r="BH89" i="861"/>
  <c r="BI89" i="861"/>
  <c r="BJ89" i="861"/>
  <c r="BK89" i="861"/>
  <c r="BL89" i="861"/>
  <c r="BM89" i="861"/>
  <c r="BN89" i="861"/>
  <c r="BO89" i="861"/>
  <c r="BP89" i="861"/>
  <c r="BQ89" i="861"/>
  <c r="BR89" i="861"/>
  <c r="BS89" i="861"/>
  <c r="BT89" i="861"/>
  <c r="BU89" i="861"/>
  <c r="BV89" i="861"/>
  <c r="BW89" i="861"/>
  <c r="BX89" i="861"/>
  <c r="BY89" i="861"/>
  <c r="BZ89" i="861"/>
  <c r="CA89" i="861"/>
  <c r="CB89" i="861"/>
  <c r="CC89" i="861"/>
  <c r="CD89" i="861"/>
  <c r="CE89" i="861"/>
  <c r="CF89" i="861"/>
  <c r="CG89" i="861"/>
  <c r="CH89" i="861"/>
  <c r="CI89" i="861"/>
  <c r="CJ89" i="861"/>
  <c r="CK89" i="861"/>
  <c r="CL89" i="861"/>
  <c r="R211" i="64"/>
  <c r="R228" i="64"/>
  <c r="S86" i="64"/>
  <c r="S91" i="64"/>
  <c r="S100" i="64"/>
  <c r="S118" i="64"/>
  <c r="S170" i="64"/>
  <c r="S171" i="64"/>
  <c r="S202" i="64"/>
  <c r="S217" i="64"/>
  <c r="S237" i="64"/>
  <c r="S269" i="64"/>
  <c r="S288" i="64"/>
  <c r="S305" i="64"/>
  <c r="S324" i="64"/>
  <c r="S338" i="64"/>
  <c r="S356" i="64"/>
  <c r="S368" i="64"/>
  <c r="S371" i="64"/>
  <c r="S388" i="64"/>
  <c r="S443" i="64"/>
  <c r="S445" i="64"/>
  <c r="S462" i="64"/>
  <c r="S463" i="64"/>
  <c r="S464" i="64"/>
  <c r="S465" i="64"/>
  <c r="S466" i="64"/>
  <c r="S467" i="64"/>
  <c r="S468" i="64"/>
  <c r="S469" i="64"/>
  <c r="S470" i="64"/>
  <c r="S471" i="64"/>
  <c r="S472" i="64"/>
  <c r="S473" i="64"/>
  <c r="S474" i="64"/>
  <c r="S475" i="64"/>
  <c r="S476" i="64"/>
  <c r="S477" i="64"/>
  <c r="S478" i="64"/>
  <c r="S479" i="64"/>
  <c r="S480" i="64"/>
  <c r="S481" i="64"/>
  <c r="S482" i="64"/>
  <c r="S483" i="64"/>
  <c r="S484" i="64"/>
  <c r="S485" i="64"/>
  <c r="S492" i="64"/>
  <c r="S513" i="64"/>
  <c r="S514" i="64"/>
  <c r="S515" i="64"/>
  <c r="S516" i="64"/>
  <c r="S517" i="64"/>
  <c r="S518" i="64"/>
  <c r="S519" i="64"/>
  <c r="S520" i="64"/>
  <c r="S521" i="64"/>
  <c r="S522" i="64"/>
  <c r="S523" i="64"/>
  <c r="S524" i="64"/>
  <c r="S525" i="64"/>
  <c r="S526" i="64"/>
  <c r="S527" i="64"/>
  <c r="S528" i="64"/>
  <c r="S529" i="64"/>
  <c r="S530" i="64"/>
  <c r="S531" i="64"/>
  <c r="S532" i="64"/>
  <c r="S533" i="64"/>
  <c r="S534" i="64"/>
  <c r="S535" i="64"/>
  <c r="S536" i="64"/>
  <c r="S543" i="64"/>
  <c r="S567" i="64"/>
  <c r="S568" i="64"/>
  <c r="S591" i="64"/>
  <c r="S614" i="64"/>
  <c r="S637" i="64"/>
  <c r="S650" i="64"/>
  <c r="S655" i="64"/>
  <c r="S788" i="64"/>
  <c r="S799" i="64"/>
  <c r="S812" i="64"/>
  <c r="S813" i="64"/>
  <c r="S863" i="64"/>
  <c r="S873" i="64"/>
  <c r="S896" i="64"/>
  <c r="S916" i="64"/>
  <c r="S944" i="64"/>
  <c r="S960" i="64"/>
  <c r="S966" i="64"/>
  <c r="S968" i="64"/>
  <c r="S976" i="64"/>
  <c r="S1005" i="64" s="1"/>
  <c r="S988" i="64"/>
  <c r="S1004" i="64"/>
  <c r="S1006" i="64"/>
  <c r="S1036" i="64"/>
  <c r="S1038" i="64"/>
  <c r="S1054" i="64"/>
  <c r="S1055" i="64" s="1"/>
  <c r="S1070" i="64"/>
  <c r="S1079" i="64"/>
  <c r="S1139" i="64"/>
  <c r="S1174" i="64"/>
  <c r="S1183" i="64"/>
  <c r="S1185" i="64"/>
  <c r="S1220" i="64"/>
  <c r="S1288" i="64"/>
  <c r="S1292" i="64"/>
  <c r="S1314" i="64"/>
  <c r="S1316" i="64"/>
  <c r="S1342" i="64"/>
  <c r="S1344" i="64"/>
  <c r="S1364" i="64"/>
  <c r="S1366" i="64"/>
  <c r="S1390" i="64"/>
  <c r="S1392" i="64"/>
  <c r="S1412" i="64"/>
  <c r="S1414" i="64"/>
  <c r="S1579" i="64"/>
  <c r="S1581" i="64"/>
  <c r="S1608" i="64"/>
  <c r="S1621" i="64"/>
  <c r="S1749" i="64" s="1"/>
  <c r="S1623" i="64"/>
  <c r="S1751" i="64" s="1"/>
  <c r="S1643" i="64"/>
  <c r="S1670" i="64"/>
  <c r="S1672" i="64"/>
  <c r="S1773" i="64"/>
  <c r="S1776" i="64"/>
  <c r="S1795" i="64"/>
  <c r="S1797" i="64"/>
  <c r="S1821" i="64"/>
  <c r="S1824" i="64"/>
  <c r="S1890" i="64"/>
  <c r="S1892" i="64"/>
  <c r="S1893" i="64"/>
  <c r="S1926" i="64"/>
  <c r="S1928" i="64"/>
  <c r="S1961" i="64"/>
  <c r="S1963" i="64"/>
  <c r="S1998" i="64"/>
  <c r="S2000" i="64"/>
  <c r="S2033" i="64"/>
  <c r="S2035" i="64"/>
  <c r="S2069" i="64"/>
  <c r="S2071" i="64"/>
  <c r="S2102" i="64"/>
  <c r="S2113" i="64"/>
  <c r="S2115" i="64"/>
  <c r="S2146" i="64"/>
  <c r="S2157" i="64"/>
  <c r="S2159" i="64"/>
  <c r="S2180" i="64"/>
  <c r="S2182" i="64"/>
  <c r="S2197" i="64"/>
  <c r="S2212" i="64"/>
  <c r="S2214" i="64"/>
  <c r="S2215" i="64"/>
  <c r="S2238" i="64"/>
  <c r="S2240" i="64"/>
  <c r="S2253" i="64"/>
  <c r="S2269" i="64"/>
  <c r="S2271" i="64"/>
  <c r="S2272" i="64"/>
  <c r="S2293" i="64"/>
  <c r="S2295" i="64"/>
  <c r="S2319" i="64"/>
  <c r="S2320" i="64"/>
  <c r="S2364" i="64"/>
  <c r="S2368" i="64"/>
  <c r="S2402" i="64"/>
  <c r="S2404" i="64"/>
  <c r="S2425" i="64"/>
  <c r="S2427" i="64"/>
  <c r="S2447" i="64"/>
  <c r="S2449" i="64"/>
  <c r="S2468" i="64"/>
  <c r="S2470" i="64"/>
  <c r="S2490" i="64"/>
  <c r="S2492" i="64"/>
  <c r="S2526" i="64"/>
  <c r="S2528" i="64"/>
  <c r="S2558" i="64"/>
  <c r="S2560" i="64"/>
  <c r="S2592" i="64"/>
  <c r="S2596" i="64"/>
  <c r="S2626" i="64"/>
  <c r="S2628" i="64"/>
  <c r="S2660" i="64"/>
  <c r="S2662" i="64"/>
  <c r="S2694" i="64"/>
  <c r="S2696" i="64"/>
  <c r="S2810" i="64"/>
  <c r="S2812" i="64"/>
  <c r="S2813" i="64"/>
  <c r="S2830" i="64"/>
  <c r="S2872" i="64"/>
  <c r="S2907" i="64"/>
  <c r="S2940" i="64"/>
  <c r="S3016" i="64"/>
  <c r="S3132" i="64"/>
  <c r="S3134" i="64"/>
  <c r="S3158" i="64"/>
  <c r="S3159" i="64"/>
  <c r="S3160" i="64"/>
  <c r="S3183" i="64"/>
  <c r="S3185" i="64"/>
  <c r="S3186" i="64"/>
  <c r="S3209" i="64"/>
  <c r="S3211" i="64"/>
  <c r="S3212" i="64"/>
  <c r="S3235" i="64"/>
  <c r="S3237" i="64"/>
  <c r="S3238" i="64"/>
  <c r="S3258" i="64"/>
  <c r="S3260" i="64"/>
  <c r="S3282" i="64"/>
  <c r="S3279" i="64" s="1"/>
  <c r="S3312" i="64" s="1"/>
  <c r="S3290" i="64"/>
  <c r="K3290" i="64" s="1"/>
  <c r="S3320" i="64"/>
  <c r="S3322" i="64"/>
  <c r="S3323"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68" i="861"/>
  <c r="R65" i="861"/>
  <c r="R57" i="861"/>
  <c r="T42" i="861"/>
  <c r="U42" i="861"/>
  <c r="V42" i="861"/>
  <c r="W42" i="861"/>
  <c r="X42" i="861"/>
  <c r="Y42" i="861"/>
  <c r="Z42" i="861"/>
  <c r="AA42" i="861"/>
  <c r="AB42" i="861"/>
  <c r="AC42" i="861"/>
  <c r="AD42" i="861"/>
  <c r="AE42" i="861"/>
  <c r="AF42" i="861"/>
  <c r="AG42" i="861"/>
  <c r="AH42" i="861"/>
  <c r="AI42" i="861"/>
  <c r="AJ42" i="861"/>
  <c r="AK42" i="861"/>
  <c r="AL42" i="861"/>
  <c r="AM42" i="861"/>
  <c r="AN42" i="861"/>
  <c r="AO42" i="861"/>
  <c r="AP42" i="861"/>
  <c r="AQ42" i="861"/>
  <c r="AR42" i="861"/>
  <c r="AS42" i="861"/>
  <c r="AT42" i="861"/>
  <c r="AU42" i="861"/>
  <c r="AV42" i="861"/>
  <c r="AW42" i="861"/>
  <c r="AX42" i="861"/>
  <c r="AY42" i="861"/>
  <c r="AZ42" i="861"/>
  <c r="BA42" i="861"/>
  <c r="BB42" i="861"/>
  <c r="BC42" i="861"/>
  <c r="BD42" i="861"/>
  <c r="BE42" i="861"/>
  <c r="BF42" i="861"/>
  <c r="BG42" i="861"/>
  <c r="BH42" i="861"/>
  <c r="BI42" i="861"/>
  <c r="BJ42" i="861"/>
  <c r="BK42" i="861"/>
  <c r="BL42" i="861"/>
  <c r="BM42" i="861"/>
  <c r="BN42" i="861"/>
  <c r="BO42" i="861"/>
  <c r="BP42" i="861"/>
  <c r="BQ42" i="861"/>
  <c r="BR42" i="861"/>
  <c r="BS42" i="861"/>
  <c r="BT42" i="861"/>
  <c r="BU42" i="861"/>
  <c r="BV42" i="861"/>
  <c r="BW42" i="861"/>
  <c r="BX42" i="861"/>
  <c r="BY42" i="861"/>
  <c r="BZ42" i="861"/>
  <c r="CA42" i="861"/>
  <c r="CB42" i="861"/>
  <c r="CC42" i="861"/>
  <c r="CD42" i="861"/>
  <c r="CE42" i="861"/>
  <c r="CF42" i="861"/>
  <c r="CG42" i="861"/>
  <c r="CH42" i="861"/>
  <c r="CI42" i="861"/>
  <c r="CJ42" i="861"/>
  <c r="CK42" i="861"/>
  <c r="CL42" i="861"/>
  <c r="S42" i="861"/>
  <c r="T26" i="861"/>
  <c r="U26" i="861"/>
  <c r="V26" i="861"/>
  <c r="W26" i="861"/>
  <c r="X26" i="861"/>
  <c r="Y26" i="861"/>
  <c r="Z26" i="861"/>
  <c r="AA26" i="861"/>
  <c r="AB26" i="861"/>
  <c r="AC26" i="861"/>
  <c r="AD26" i="861"/>
  <c r="AE26" i="861"/>
  <c r="AF26" i="861"/>
  <c r="AG26" i="861"/>
  <c r="AH26" i="861"/>
  <c r="AI26" i="861"/>
  <c r="AJ26" i="861"/>
  <c r="AK26" i="861"/>
  <c r="AL26" i="861"/>
  <c r="AM26" i="861"/>
  <c r="AN26" i="861"/>
  <c r="AO26" i="861"/>
  <c r="AP26" i="861"/>
  <c r="AQ26" i="861"/>
  <c r="AR26" i="861"/>
  <c r="AS26" i="861"/>
  <c r="AT26" i="861"/>
  <c r="AU26" i="861"/>
  <c r="AV26" i="861"/>
  <c r="AW26" i="861"/>
  <c r="AX26" i="861"/>
  <c r="AY26" i="861"/>
  <c r="AZ26" i="861"/>
  <c r="BA26" i="861"/>
  <c r="BB26" i="861"/>
  <c r="BC26" i="861"/>
  <c r="BD26" i="861"/>
  <c r="BE26" i="861"/>
  <c r="BF26" i="861"/>
  <c r="BG26" i="861"/>
  <c r="BH26" i="861"/>
  <c r="BI26" i="861"/>
  <c r="BJ26" i="861"/>
  <c r="BK26" i="861"/>
  <c r="BL26" i="861"/>
  <c r="BM26" i="861"/>
  <c r="BN26" i="861"/>
  <c r="BO26" i="861"/>
  <c r="BP26" i="861"/>
  <c r="BQ26" i="861"/>
  <c r="BR26" i="861"/>
  <c r="BS26" i="861"/>
  <c r="BT26" i="861"/>
  <c r="BU26" i="861"/>
  <c r="BV26" i="861"/>
  <c r="BW26" i="861"/>
  <c r="BX26" i="861"/>
  <c r="BY26" i="861"/>
  <c r="BZ26" i="861"/>
  <c r="CA26" i="861"/>
  <c r="CB26" i="861"/>
  <c r="CC26" i="861"/>
  <c r="CD26" i="861"/>
  <c r="CE26" i="861"/>
  <c r="CF26" i="861"/>
  <c r="CG26" i="861"/>
  <c r="CH26" i="861"/>
  <c r="CI26" i="861"/>
  <c r="CJ26" i="861"/>
  <c r="CK26" i="861"/>
  <c r="CL26" i="861"/>
  <c r="T48" i="861"/>
  <c r="U48" i="861"/>
  <c r="V48" i="861"/>
  <c r="W48" i="861"/>
  <c r="X48" i="861"/>
  <c r="Y48" i="861"/>
  <c r="Z48" i="861"/>
  <c r="AA48" i="861"/>
  <c r="AB48" i="861"/>
  <c r="AC48" i="861"/>
  <c r="AD48" i="861"/>
  <c r="AE48" i="861"/>
  <c r="AF48" i="861"/>
  <c r="AG48" i="861"/>
  <c r="AH48" i="861"/>
  <c r="AI48" i="861"/>
  <c r="AJ48" i="861"/>
  <c r="AK48" i="861"/>
  <c r="AL48" i="861"/>
  <c r="AM48" i="861"/>
  <c r="AN48" i="861"/>
  <c r="AO48" i="861"/>
  <c r="AP48" i="861"/>
  <c r="AQ48" i="861"/>
  <c r="AR48" i="861"/>
  <c r="AS48" i="861"/>
  <c r="AT48" i="861"/>
  <c r="AU48" i="861"/>
  <c r="AV48" i="861"/>
  <c r="AW48" i="861"/>
  <c r="AX48" i="861"/>
  <c r="AY48" i="861"/>
  <c r="AZ48" i="861"/>
  <c r="BA48" i="861"/>
  <c r="BB48" i="861"/>
  <c r="BC48" i="861"/>
  <c r="BD48" i="861"/>
  <c r="BE48" i="861"/>
  <c r="BF48" i="861"/>
  <c r="BG48" i="861"/>
  <c r="BH48" i="861"/>
  <c r="BI48" i="861"/>
  <c r="BJ48" i="861"/>
  <c r="BK48" i="861"/>
  <c r="BL48" i="861"/>
  <c r="BM48" i="861"/>
  <c r="BN48" i="861"/>
  <c r="BO48" i="861"/>
  <c r="BP48" i="861"/>
  <c r="BQ48" i="861"/>
  <c r="BR48" i="861"/>
  <c r="BS48" i="861"/>
  <c r="BT48" i="861"/>
  <c r="BU48" i="861"/>
  <c r="BV48" i="861"/>
  <c r="BW48" i="861"/>
  <c r="BX48" i="861"/>
  <c r="BY48" i="861"/>
  <c r="BZ48" i="861"/>
  <c r="CA48" i="861"/>
  <c r="CB48" i="861"/>
  <c r="CC48" i="861"/>
  <c r="CD48" i="861"/>
  <c r="CE48" i="861"/>
  <c r="CF48" i="861"/>
  <c r="CG48" i="861"/>
  <c r="CH48" i="861"/>
  <c r="CI48" i="861"/>
  <c r="CJ48" i="861"/>
  <c r="CK48" i="861"/>
  <c r="CL48" i="861"/>
  <c r="S68" i="861"/>
  <c r="S48" i="861"/>
  <c r="S26" i="861"/>
  <c r="R60" i="861"/>
  <c r="Q1974" i="64"/>
  <c r="R1974" i="64"/>
  <c r="E1974" i="64"/>
  <c r="E1975" i="64"/>
  <c r="E1976" i="64"/>
  <c r="G1976" i="64" s="1"/>
  <c r="E1977" i="64"/>
  <c r="G1977" i="64" s="1"/>
  <c r="E1978" i="64"/>
  <c r="E1979" i="64"/>
  <c r="E1980" i="64"/>
  <c r="E1981" i="64"/>
  <c r="E1982" i="64"/>
  <c r="E1983" i="64"/>
  <c r="E1984" i="64"/>
  <c r="E1985" i="64"/>
  <c r="E1986" i="64"/>
  <c r="E1987" i="64"/>
  <c r="E1988" i="64"/>
  <c r="E1989" i="64"/>
  <c r="B2001" i="64"/>
  <c r="E2001" i="64"/>
  <c r="CK2000" i="64"/>
  <c r="CJ2000" i="64"/>
  <c r="CI2000" i="64"/>
  <c r="CH2000" i="64"/>
  <c r="CG2000" i="64"/>
  <c r="CF2000" i="64"/>
  <c r="CE2000" i="64"/>
  <c r="CD2000" i="64"/>
  <c r="CC2000" i="64"/>
  <c r="CB2000" i="64"/>
  <c r="CA2000" i="64"/>
  <c r="BZ2000" i="64"/>
  <c r="BY2000" i="64"/>
  <c r="BX2000" i="64"/>
  <c r="BW2000" i="64"/>
  <c r="BV2000" i="64"/>
  <c r="BU2000" i="64"/>
  <c r="BT2000" i="64"/>
  <c r="BS2000" i="64"/>
  <c r="BR2000" i="64"/>
  <c r="BQ2000" i="64"/>
  <c r="BP2000" i="64"/>
  <c r="BO2000" i="64"/>
  <c r="BN2000" i="64"/>
  <c r="BM2000" i="64"/>
  <c r="BL2000" i="64"/>
  <c r="BK2000" i="64"/>
  <c r="BJ2000" i="64"/>
  <c r="BI2000" i="64"/>
  <c r="BH2000" i="64"/>
  <c r="BG2000" i="64"/>
  <c r="BF2000" i="64"/>
  <c r="BE2000" i="64"/>
  <c r="BD2000" i="64"/>
  <c r="BC2000" i="64"/>
  <c r="BB2000" i="64"/>
  <c r="BA2000" i="64"/>
  <c r="AZ2000" i="64"/>
  <c r="AY2000" i="64"/>
  <c r="AX2000" i="64"/>
  <c r="AW2000" i="64"/>
  <c r="AV2000" i="64"/>
  <c r="AU2000" i="64"/>
  <c r="AT2000" i="64"/>
  <c r="AS2000" i="64"/>
  <c r="AR2000" i="64"/>
  <c r="AQ2000" i="64"/>
  <c r="AP2000" i="64"/>
  <c r="AO2000" i="64"/>
  <c r="AN2000" i="64"/>
  <c r="AM2000" i="64"/>
  <c r="AL2000" i="64"/>
  <c r="AK2000" i="64"/>
  <c r="AJ2000" i="64"/>
  <c r="AI2000" i="64"/>
  <c r="AH2000" i="64"/>
  <c r="AG2000" i="64"/>
  <c r="AF2000" i="64"/>
  <c r="AE2000" i="64"/>
  <c r="AD2000" i="64"/>
  <c r="AC2000" i="64"/>
  <c r="AB2000" i="64"/>
  <c r="AA2000" i="64"/>
  <c r="Z2000" i="64"/>
  <c r="Y2000" i="64"/>
  <c r="X2000" i="64"/>
  <c r="W2000" i="64"/>
  <c r="V2000" i="64"/>
  <c r="U2000" i="64"/>
  <c r="T2000" i="64"/>
  <c r="B2000" i="64"/>
  <c r="E2000" i="64"/>
  <c r="B1999" i="64"/>
  <c r="B1981" i="64" s="1"/>
  <c r="E1999" i="64"/>
  <c r="CK1998" i="64"/>
  <c r="CJ1998" i="64"/>
  <c r="CI1998" i="64"/>
  <c r="CH1998" i="64"/>
  <c r="CG1998" i="64"/>
  <c r="CF1998" i="64"/>
  <c r="CE1998" i="64"/>
  <c r="CD1998" i="64"/>
  <c r="CC1998" i="64"/>
  <c r="CB1998" i="64"/>
  <c r="CA1998" i="64"/>
  <c r="BZ1998" i="64"/>
  <c r="BY1998" i="64"/>
  <c r="BX1998" i="64"/>
  <c r="BW1998" i="64"/>
  <c r="BV1998" i="64"/>
  <c r="BU1998" i="64"/>
  <c r="BT1998" i="64"/>
  <c r="BS1998" i="64"/>
  <c r="BR1998" i="64"/>
  <c r="BQ1998" i="64"/>
  <c r="BP1998" i="64"/>
  <c r="BO1998" i="64"/>
  <c r="BN1998" i="64"/>
  <c r="BM1998" i="64"/>
  <c r="BL1998" i="64"/>
  <c r="BK1998" i="64"/>
  <c r="BJ1998" i="64"/>
  <c r="BI1998" i="64"/>
  <c r="BH1998" i="64"/>
  <c r="BG1998" i="64"/>
  <c r="BF1998" i="64"/>
  <c r="BE1998" i="64"/>
  <c r="BD1998" i="64"/>
  <c r="BC1998" i="64"/>
  <c r="BB1998" i="64"/>
  <c r="BA1998" i="64"/>
  <c r="AZ1998" i="64"/>
  <c r="AY1998" i="64"/>
  <c r="AX1998" i="64"/>
  <c r="AW1998" i="64"/>
  <c r="AV1998" i="64"/>
  <c r="AU1998" i="64"/>
  <c r="AT1998" i="64"/>
  <c r="AS1998" i="64"/>
  <c r="AR1998" i="64"/>
  <c r="AQ1998" i="64"/>
  <c r="AP1998" i="64"/>
  <c r="AO1998" i="64"/>
  <c r="AN1998" i="64"/>
  <c r="AM1998" i="64"/>
  <c r="AL1998" i="64"/>
  <c r="AK1998" i="64"/>
  <c r="AJ1998" i="64"/>
  <c r="AI1998" i="64"/>
  <c r="AH1998" i="64"/>
  <c r="AG1998" i="64"/>
  <c r="AF1998" i="64"/>
  <c r="AE1998" i="64"/>
  <c r="AD1998" i="64"/>
  <c r="AC1998" i="64"/>
  <c r="AB1998" i="64"/>
  <c r="AA1998" i="64"/>
  <c r="Z1998" i="64"/>
  <c r="Y1998" i="64"/>
  <c r="X1998" i="64"/>
  <c r="W1998" i="64"/>
  <c r="V1998" i="64"/>
  <c r="U1998" i="64"/>
  <c r="T1998" i="64"/>
  <c r="B1998" i="64"/>
  <c r="E1998" i="64"/>
  <c r="B1997" i="64"/>
  <c r="E1997" i="64"/>
  <c r="B1996" i="64"/>
  <c r="E1996" i="64"/>
  <c r="B1995" i="64"/>
  <c r="E1995" i="64"/>
  <c r="B1994" i="64"/>
  <c r="E1994" i="64"/>
  <c r="E1993" i="64"/>
  <c r="B1992" i="64"/>
  <c r="E1992" i="64"/>
  <c r="B1991" i="64"/>
  <c r="E1991" i="64"/>
  <c r="I1990" i="64"/>
  <c r="B1990" i="64"/>
  <c r="E1990" i="64"/>
  <c r="B1986" i="64"/>
  <c r="B1983" i="64"/>
  <c r="B1980" i="64" s="1"/>
  <c r="B1976" i="64"/>
  <c r="E1973" i="64"/>
  <c r="CK1824" i="64"/>
  <c r="CJ1824" i="64"/>
  <c r="CI1824" i="64"/>
  <c r="CH1824" i="64"/>
  <c r="CG1824" i="64"/>
  <c r="CF1824" i="64"/>
  <c r="CE1824" i="64"/>
  <c r="CD1824" i="64"/>
  <c r="CC1824" i="64"/>
  <c r="CB1824" i="64"/>
  <c r="CA1824" i="64"/>
  <c r="BZ1824" i="64"/>
  <c r="BY1824" i="64"/>
  <c r="BX1824" i="64"/>
  <c r="BW1824" i="64"/>
  <c r="BV1824" i="64"/>
  <c r="BU1824" i="64"/>
  <c r="BT1824" i="64"/>
  <c r="BS1824" i="64"/>
  <c r="BR1824" i="64"/>
  <c r="BQ1824" i="64"/>
  <c r="BP1824" i="64"/>
  <c r="BO1824" i="64"/>
  <c r="BN1824" i="64"/>
  <c r="BM1824" i="64"/>
  <c r="BL1824" i="64"/>
  <c r="BK1824" i="64"/>
  <c r="BJ1824" i="64"/>
  <c r="BI1824" i="64"/>
  <c r="BH1824" i="64"/>
  <c r="BG1824" i="64"/>
  <c r="BF1824" i="64"/>
  <c r="BE1824" i="64"/>
  <c r="BD1824" i="64"/>
  <c r="BC1824" i="64"/>
  <c r="BB1824" i="64"/>
  <c r="BA1824" i="64"/>
  <c r="AZ1824" i="64"/>
  <c r="AY1824" i="64"/>
  <c r="AX1824" i="64"/>
  <c r="AW1824" i="64"/>
  <c r="AV1824" i="64"/>
  <c r="AU1824" i="64"/>
  <c r="AT1824" i="64"/>
  <c r="AS1824" i="64"/>
  <c r="AR1824" i="64"/>
  <c r="AQ1824" i="64"/>
  <c r="AP1824" i="64"/>
  <c r="AO1824" i="64"/>
  <c r="AN1824" i="64"/>
  <c r="AM1824" i="64"/>
  <c r="AL1824" i="64"/>
  <c r="AK1824" i="64"/>
  <c r="AJ1824" i="64"/>
  <c r="AI1824" i="64"/>
  <c r="AH1824" i="64"/>
  <c r="AG1824" i="64"/>
  <c r="AF1824" i="64"/>
  <c r="AE1824" i="64"/>
  <c r="AD1824" i="64"/>
  <c r="AC1824" i="64"/>
  <c r="AB1824" i="64"/>
  <c r="AA1824" i="64"/>
  <c r="Z1824" i="64"/>
  <c r="Y1824" i="64"/>
  <c r="X1824" i="64"/>
  <c r="W1824" i="64"/>
  <c r="V1824" i="64"/>
  <c r="U1824" i="64"/>
  <c r="T1824" i="64"/>
  <c r="B1824" i="64"/>
  <c r="E1824" i="64"/>
  <c r="B1823" i="64"/>
  <c r="E1823" i="64"/>
  <c r="B1822" i="64"/>
  <c r="E1822" i="64"/>
  <c r="CK1821" i="64"/>
  <c r="CJ1821" i="64"/>
  <c r="CI1821" i="64"/>
  <c r="CH1821" i="64"/>
  <c r="CG1821" i="64"/>
  <c r="CF1821" i="64"/>
  <c r="CE1821" i="64"/>
  <c r="CD1821" i="64"/>
  <c r="CC1821" i="64"/>
  <c r="CB1821" i="64"/>
  <c r="CA1821" i="64"/>
  <c r="BZ1821" i="64"/>
  <c r="BY1821" i="64"/>
  <c r="BX1821" i="64"/>
  <c r="BW1821" i="64"/>
  <c r="BV1821" i="64"/>
  <c r="BU1821" i="64"/>
  <c r="BT1821" i="64"/>
  <c r="BS1821" i="64"/>
  <c r="BR1821" i="64"/>
  <c r="BQ1821" i="64"/>
  <c r="BP1821" i="64"/>
  <c r="BO1821" i="64"/>
  <c r="BN1821" i="64"/>
  <c r="BM1821" i="64"/>
  <c r="BL1821" i="64"/>
  <c r="BK1821" i="64"/>
  <c r="BJ1821" i="64"/>
  <c r="BI1821" i="64"/>
  <c r="BH1821" i="64"/>
  <c r="BG1821" i="64"/>
  <c r="BF1821" i="64"/>
  <c r="BE1821" i="64"/>
  <c r="BD1821" i="64"/>
  <c r="BC1821" i="64"/>
  <c r="BB1821" i="64"/>
  <c r="BA1821" i="64"/>
  <c r="AZ1821" i="64"/>
  <c r="AY1821" i="64"/>
  <c r="AX1821" i="64"/>
  <c r="AW1821" i="64"/>
  <c r="AV1821" i="64"/>
  <c r="AU1821" i="64"/>
  <c r="AT1821" i="64"/>
  <c r="AS1821" i="64"/>
  <c r="AR1821" i="64"/>
  <c r="AQ1821" i="64"/>
  <c r="AP1821" i="64"/>
  <c r="AO1821" i="64"/>
  <c r="AN1821" i="64"/>
  <c r="AM1821" i="64"/>
  <c r="AL1821" i="64"/>
  <c r="AK1821" i="64"/>
  <c r="AJ1821" i="64"/>
  <c r="AI1821" i="64"/>
  <c r="AH1821" i="64"/>
  <c r="AG1821" i="64"/>
  <c r="AF1821" i="64"/>
  <c r="AE1821" i="64"/>
  <c r="AD1821" i="64"/>
  <c r="AC1821" i="64"/>
  <c r="AB1821" i="64"/>
  <c r="AA1821" i="64"/>
  <c r="Z1821" i="64"/>
  <c r="Y1821" i="64"/>
  <c r="X1821" i="64"/>
  <c r="W1821" i="64"/>
  <c r="V1821" i="64"/>
  <c r="U1821" i="64"/>
  <c r="T1821" i="64"/>
  <c r="B1821" i="64"/>
  <c r="E1821" i="64"/>
  <c r="B1820" i="64"/>
  <c r="E1820" i="64"/>
  <c r="B1819" i="64"/>
  <c r="E1819" i="64"/>
  <c r="B1818" i="64"/>
  <c r="B1812" i="64" s="1"/>
  <c r="E1818" i="64"/>
  <c r="B1817" i="64"/>
  <c r="E1817" i="64"/>
  <c r="E1816" i="64"/>
  <c r="B1815" i="64"/>
  <c r="B1811" i="64" s="1"/>
  <c r="E1815" i="64"/>
  <c r="E1814" i="64"/>
  <c r="G1814" i="64" s="1"/>
  <c r="E1813" i="64"/>
  <c r="E1812" i="64"/>
  <c r="G1812" i="64" s="1"/>
  <c r="E1811" i="64"/>
  <c r="G1811" i="64" s="1"/>
  <c r="E1810" i="64"/>
  <c r="Q3272" i="64"/>
  <c r="R3272" i="64"/>
  <c r="E3274" i="64"/>
  <c r="G3274" i="64" s="1"/>
  <c r="E3275" i="64"/>
  <c r="G3275" i="64" s="1"/>
  <c r="E3276" i="64"/>
  <c r="G3276" i="64" s="1"/>
  <c r="E3277" i="64"/>
  <c r="G3277" i="64" s="1"/>
  <c r="E3278" i="64"/>
  <c r="G3278" i="64" s="1"/>
  <c r="E3279" i="64"/>
  <c r="G3279" i="64" s="1"/>
  <c r="E3280" i="64"/>
  <c r="G3280" i="64" s="1"/>
  <c r="E3281" i="64"/>
  <c r="G3281" i="64" s="1"/>
  <c r="E3282" i="64"/>
  <c r="G3282" i="64" s="1"/>
  <c r="E3283" i="64"/>
  <c r="G3283" i="64" s="1"/>
  <c r="E3284" i="64"/>
  <c r="G3284" i="64" s="1"/>
  <c r="E3285" i="64"/>
  <c r="G3285" i="64" s="1"/>
  <c r="E3286" i="64"/>
  <c r="G3286" i="64" s="1"/>
  <c r="E3287" i="64"/>
  <c r="G3287" i="64" s="1"/>
  <c r="E3288" i="64"/>
  <c r="G3288" i="64" s="1"/>
  <c r="E3289" i="64"/>
  <c r="G3289" i="64" s="1"/>
  <c r="E3290" i="64"/>
  <c r="G3290" i="64" s="1"/>
  <c r="E3291" i="64"/>
  <c r="G3291" i="64" s="1"/>
  <c r="E3292" i="64"/>
  <c r="G3292" i="64" s="1"/>
  <c r="E3293" i="64"/>
  <c r="G3293" i="64" s="1"/>
  <c r="E3294" i="64"/>
  <c r="G3294" i="64" s="1"/>
  <c r="E3295" i="64"/>
  <c r="G3295" i="64" s="1"/>
  <c r="E3296" i="64"/>
  <c r="G3296" i="64" s="1"/>
  <c r="E3297" i="64"/>
  <c r="G3297" i="64" s="1"/>
  <c r="E3298" i="64"/>
  <c r="G3298" i="64" s="1"/>
  <c r="E3299" i="64"/>
  <c r="G3299" i="64" s="1"/>
  <c r="E3300" i="64"/>
  <c r="G3300" i="64" s="1"/>
  <c r="E3301" i="64"/>
  <c r="G3301" i="64" s="1"/>
  <c r="E3302" i="64"/>
  <c r="G3302" i="64" s="1"/>
  <c r="E3303" i="64"/>
  <c r="G3303" i="64" s="1"/>
  <c r="E3304" i="64"/>
  <c r="G3304" i="64" s="1"/>
  <c r="E3305" i="64"/>
  <c r="G3305" i="64" s="1"/>
  <c r="E3306" i="64"/>
  <c r="G3306" i="64" s="1"/>
  <c r="E3307" i="64"/>
  <c r="G3307" i="64" s="1"/>
  <c r="E3308" i="64"/>
  <c r="G3308" i="64" s="1"/>
  <c r="E3309" i="64"/>
  <c r="G3309" i="64" s="1"/>
  <c r="E3310" i="64"/>
  <c r="G3310" i="64" s="1"/>
  <c r="E3311" i="64"/>
  <c r="G3311" i="64" s="1"/>
  <c r="E3312" i="64"/>
  <c r="G3312" i="64" s="1"/>
  <c r="E3313" i="64"/>
  <c r="G3313" i="64" s="1"/>
  <c r="E3314" i="64"/>
  <c r="G3314" i="64" s="1"/>
  <c r="E3271" i="64"/>
  <c r="E3272" i="64"/>
  <c r="G3272" i="64" s="1"/>
  <c r="E3273" i="64"/>
  <c r="G3273" i="64" s="1"/>
  <c r="K3282" i="64"/>
  <c r="E3315" i="64"/>
  <c r="E3316" i="64"/>
  <c r="E3317" i="64"/>
  <c r="E3318" i="64"/>
  <c r="E3319" i="64"/>
  <c r="T3320" i="64"/>
  <c r="U3320" i="64"/>
  <c r="V3320" i="64"/>
  <c r="W3320" i="64"/>
  <c r="X3320" i="64"/>
  <c r="Y3320" i="64"/>
  <c r="Z3320" i="64"/>
  <c r="AA3320" i="64"/>
  <c r="AB3320" i="64"/>
  <c r="AC3320" i="64"/>
  <c r="AD3320" i="64"/>
  <c r="AE3320" i="64"/>
  <c r="AF3320" i="64"/>
  <c r="AG3320" i="64"/>
  <c r="AH3320" i="64"/>
  <c r="AI3320" i="64"/>
  <c r="AJ3320" i="64"/>
  <c r="AK3320" i="64"/>
  <c r="AL3320" i="64"/>
  <c r="AM3320" i="64"/>
  <c r="AN3320" i="64"/>
  <c r="AO3320" i="64"/>
  <c r="AP3320" i="64"/>
  <c r="AQ3320" i="64"/>
  <c r="AR3320" i="64"/>
  <c r="AS3320" i="64"/>
  <c r="AT3320" i="64"/>
  <c r="AU3320" i="64"/>
  <c r="AV3320" i="64"/>
  <c r="AW3320" i="64"/>
  <c r="AX3320" i="64"/>
  <c r="AY3320" i="64"/>
  <c r="AZ3320" i="64"/>
  <c r="BA3320" i="64"/>
  <c r="BB3320" i="64"/>
  <c r="BC3320" i="64"/>
  <c r="BD3320" i="64"/>
  <c r="BE3320" i="64"/>
  <c r="BF3320" i="64"/>
  <c r="BG3320" i="64"/>
  <c r="BH3320" i="64"/>
  <c r="BI3320" i="64"/>
  <c r="BJ3320" i="64"/>
  <c r="BK3320" i="64"/>
  <c r="BL3320" i="64"/>
  <c r="BM3320" i="64"/>
  <c r="BN3320" i="64"/>
  <c r="BO3320" i="64"/>
  <c r="BP3320" i="64"/>
  <c r="BQ3320" i="64"/>
  <c r="BR3320" i="64"/>
  <c r="BS3320" i="64"/>
  <c r="BT3320" i="64"/>
  <c r="BU3320" i="64"/>
  <c r="BV3320" i="64"/>
  <c r="BW3320" i="64"/>
  <c r="BX3320" i="64"/>
  <c r="BY3320" i="64"/>
  <c r="BZ3320" i="64"/>
  <c r="CA3320" i="64"/>
  <c r="CB3320" i="64"/>
  <c r="CC3320" i="64"/>
  <c r="CD3320" i="64"/>
  <c r="CE3320" i="64"/>
  <c r="CF3320" i="64"/>
  <c r="CG3320" i="64"/>
  <c r="CH3320" i="64"/>
  <c r="CI3320" i="64"/>
  <c r="CJ3320" i="64"/>
  <c r="CK3320" i="64"/>
  <c r="E3320" i="64"/>
  <c r="B3320" i="64"/>
  <c r="E3321" i="64"/>
  <c r="T3322" i="64"/>
  <c r="U3322" i="64"/>
  <c r="V3322" i="64"/>
  <c r="W3322" i="64"/>
  <c r="X3322" i="64"/>
  <c r="Y3322" i="64"/>
  <c r="Z3322" i="64"/>
  <c r="AA3322" i="64"/>
  <c r="AB3322" i="64"/>
  <c r="AC3322" i="64"/>
  <c r="AD3322" i="64"/>
  <c r="AE3322" i="64"/>
  <c r="AF3322" i="64"/>
  <c r="AG3322" i="64"/>
  <c r="AH3322" i="64"/>
  <c r="AI3322" i="64"/>
  <c r="AJ3322" i="64"/>
  <c r="AK3322" i="64"/>
  <c r="AL3322" i="64"/>
  <c r="AM3322" i="64"/>
  <c r="AN3322" i="64"/>
  <c r="AO3322" i="64"/>
  <c r="AP3322" i="64"/>
  <c r="AQ3322" i="64"/>
  <c r="AR3322" i="64"/>
  <c r="AS3322" i="64"/>
  <c r="AT3322" i="64"/>
  <c r="AU3322" i="64"/>
  <c r="AV3322" i="64"/>
  <c r="AW3322" i="64"/>
  <c r="AX3322" i="64"/>
  <c r="AY3322" i="64"/>
  <c r="AZ3322" i="64"/>
  <c r="BA3322" i="64"/>
  <c r="BB3322" i="64"/>
  <c r="BC3322" i="64"/>
  <c r="BD3322" i="64"/>
  <c r="BE3322" i="64"/>
  <c r="BF3322" i="64"/>
  <c r="BG3322" i="64"/>
  <c r="BH3322" i="64"/>
  <c r="BI3322" i="64"/>
  <c r="BJ3322" i="64"/>
  <c r="BK3322" i="64"/>
  <c r="BL3322" i="64"/>
  <c r="BM3322" i="64"/>
  <c r="BN3322" i="64"/>
  <c r="BO3322" i="64"/>
  <c r="BP3322" i="64"/>
  <c r="BQ3322" i="64"/>
  <c r="BR3322" i="64"/>
  <c r="BS3322" i="64"/>
  <c r="BT3322" i="64"/>
  <c r="BU3322" i="64"/>
  <c r="BV3322" i="64"/>
  <c r="BW3322" i="64"/>
  <c r="BX3322" i="64"/>
  <c r="BY3322" i="64"/>
  <c r="BZ3322" i="64"/>
  <c r="CA3322" i="64"/>
  <c r="CB3322" i="64"/>
  <c r="CC3322" i="64"/>
  <c r="CD3322" i="64"/>
  <c r="CE3322" i="64"/>
  <c r="CF3322" i="64"/>
  <c r="CG3322" i="64"/>
  <c r="CH3322" i="64"/>
  <c r="CI3322" i="64"/>
  <c r="CJ3322" i="64"/>
  <c r="CK3322" i="64"/>
  <c r="E3322" i="64"/>
  <c r="T3323" i="64"/>
  <c r="U3323" i="64"/>
  <c r="V3323" i="64"/>
  <c r="W3323" i="64"/>
  <c r="X3323" i="64"/>
  <c r="Y3323" i="64"/>
  <c r="Z3323" i="64"/>
  <c r="AA3323" i="64"/>
  <c r="AB3323" i="64"/>
  <c r="AC3323" i="64"/>
  <c r="AD3323" i="64"/>
  <c r="AE3323" i="64"/>
  <c r="AF3323" i="64"/>
  <c r="AG3323" i="64"/>
  <c r="AH3323" i="64"/>
  <c r="AI3323" i="64"/>
  <c r="AJ3323" i="64"/>
  <c r="AK3323" i="64"/>
  <c r="AL3323" i="64"/>
  <c r="AM3323" i="64"/>
  <c r="AN3323" i="64"/>
  <c r="AO3323" i="64"/>
  <c r="AP3323" i="64"/>
  <c r="AQ3323" i="64"/>
  <c r="AR3323" i="64"/>
  <c r="AS3323" i="64"/>
  <c r="AT3323" i="64"/>
  <c r="AU3323" i="64"/>
  <c r="AV3323" i="64"/>
  <c r="AW3323" i="64"/>
  <c r="AX3323" i="64"/>
  <c r="AY3323" i="64"/>
  <c r="AZ3323" i="64"/>
  <c r="BA3323" i="64"/>
  <c r="BB3323" i="64"/>
  <c r="BC3323" i="64"/>
  <c r="BD3323" i="64"/>
  <c r="BE3323" i="64"/>
  <c r="BF3323" i="64"/>
  <c r="BG3323" i="64"/>
  <c r="BH3323" i="64"/>
  <c r="BI3323" i="64"/>
  <c r="BJ3323" i="64"/>
  <c r="BK3323" i="64"/>
  <c r="BL3323" i="64"/>
  <c r="BM3323" i="64"/>
  <c r="BN3323" i="64"/>
  <c r="BO3323" i="64"/>
  <c r="BP3323" i="64"/>
  <c r="BQ3323" i="64"/>
  <c r="BR3323" i="64"/>
  <c r="BS3323" i="64"/>
  <c r="BT3323" i="64"/>
  <c r="BU3323" i="64"/>
  <c r="BV3323" i="64"/>
  <c r="BW3323" i="64"/>
  <c r="BX3323" i="64"/>
  <c r="BY3323" i="64"/>
  <c r="BZ3323" i="64"/>
  <c r="CA3323" i="64"/>
  <c r="CB3323" i="64"/>
  <c r="CC3323" i="64"/>
  <c r="CD3323" i="64"/>
  <c r="CE3323" i="64"/>
  <c r="CF3323" i="64"/>
  <c r="CG3323" i="64"/>
  <c r="CH3323" i="64"/>
  <c r="CI3323" i="64"/>
  <c r="CJ3323" i="64"/>
  <c r="CK3323" i="64"/>
  <c r="E381" i="64"/>
  <c r="G381" i="64" s="1"/>
  <c r="E382" i="64"/>
  <c r="G382" i="64" s="1"/>
  <c r="E383" i="64"/>
  <c r="G383" i="64" s="1"/>
  <c r="E384" i="64"/>
  <c r="G384" i="64" s="1"/>
  <c r="E385" i="64"/>
  <c r="G385" i="64" s="1"/>
  <c r="B386" i="64"/>
  <c r="B384" i="64" s="1"/>
  <c r="S983" i="64" a="1"/>
  <c r="CL3031" i="64" l="1"/>
  <c r="CL3058" i="64"/>
  <c r="CL3030" i="64"/>
  <c r="CL3057" i="64"/>
  <c r="CL3027" i="64"/>
  <c r="CL3054" i="64"/>
  <c r="CL3026" i="64"/>
  <c r="CL3044" i="64" s="1"/>
  <c r="CL3053" i="64"/>
  <c r="CL3067" i="64" s="1"/>
  <c r="CL2839" i="64"/>
  <c r="CL3386" i="64"/>
  <c r="CL3402" i="64" s="1"/>
  <c r="CL2843" i="64"/>
  <c r="CL3385" i="64"/>
  <c r="CL3401" i="64" s="1"/>
  <c r="CL2842" i="64"/>
  <c r="CL3381" i="64"/>
  <c r="CL3397" i="64" s="1"/>
  <c r="CL2838" i="64"/>
  <c r="CL2851" i="64" s="1"/>
  <c r="CL3357" i="64"/>
  <c r="CL3373" i="64" s="1"/>
  <c r="CL3382" i="64"/>
  <c r="CL3398" i="64" s="1"/>
  <c r="CL2977" i="64"/>
  <c r="CL3340" i="64"/>
  <c r="CL3352" i="64" s="1"/>
  <c r="CL3361" i="64"/>
  <c r="CL3377" i="64" s="1"/>
  <c r="CL3339" i="64"/>
  <c r="CL3351" i="64" s="1"/>
  <c r="CL3360" i="64"/>
  <c r="CL3376" i="64" s="1"/>
  <c r="CL3335" i="64"/>
  <c r="CL3347" i="64" s="1"/>
  <c r="CL3356" i="64"/>
  <c r="CL3372" i="64" s="1"/>
  <c r="CL1442" i="64"/>
  <c r="CL1456" i="64" s="1"/>
  <c r="CL3336" i="64"/>
  <c r="CL3348" i="64" s="1"/>
  <c r="CL1535" i="64"/>
  <c r="CL1549" i="64" s="1"/>
  <c r="CL1446" i="64"/>
  <c r="CL1460" i="64" s="1"/>
  <c r="CL1971" i="64"/>
  <c r="CL1445" i="64"/>
  <c r="CL2165" i="64"/>
  <c r="CL2178" i="64" s="1"/>
  <c r="CL1441" i="64"/>
  <c r="CL1455" i="64" s="1"/>
  <c r="CL2124" i="64"/>
  <c r="CL1353" i="64"/>
  <c r="CL2223" i="64"/>
  <c r="CL2605" i="64"/>
  <c r="CL3194" i="64"/>
  <c r="CL2415" i="64"/>
  <c r="CL2428" i="64" s="1"/>
  <c r="CL2980" i="64"/>
  <c r="CL2376" i="64"/>
  <c r="CL3216" i="64"/>
  <c r="CL3233" i="64" s="1"/>
  <c r="CL1512" i="64"/>
  <c r="CL1534" i="64"/>
  <c r="CL1898" i="64"/>
  <c r="CL1925" i="64" s="1"/>
  <c r="CL1531" i="64"/>
  <c r="CL1545" i="64" s="1"/>
  <c r="CL1508" i="64"/>
  <c r="CL1521" i="64" s="1"/>
  <c r="CL1530" i="64"/>
  <c r="CL1544" i="64" s="1"/>
  <c r="CL1681" i="64"/>
  <c r="CL2800" i="64"/>
  <c r="CL2479" i="64"/>
  <c r="CL2280" i="64"/>
  <c r="CL3117" i="64"/>
  <c r="CL2436" i="64"/>
  <c r="CL1491" i="64"/>
  <c r="CL1504" i="64" s="1"/>
  <c r="CL1513" i="64"/>
  <c r="CL1526" i="64" s="1"/>
  <c r="CL1487" i="64"/>
  <c r="CL1500" i="64" s="1"/>
  <c r="CL1509" i="64"/>
  <c r="CL1522" i="64" s="1"/>
  <c r="CL2044" i="64"/>
  <c r="CL2884" i="64"/>
  <c r="CL2910" i="64" s="1"/>
  <c r="CL2191" i="64"/>
  <c r="CL2008" i="64"/>
  <c r="CL2864" i="64"/>
  <c r="CL2818" i="64"/>
  <c r="CL1878" i="64"/>
  <c r="CL3140" i="64"/>
  <c r="CL3157" i="64" s="1"/>
  <c r="CL1874" i="64"/>
  <c r="CL1889" i="64" s="1"/>
  <c r="CL2188" i="64"/>
  <c r="CL2211" i="64" s="1"/>
  <c r="CL930" i="64"/>
  <c r="CL936" i="64" s="1"/>
  <c r="CL3118" i="64"/>
  <c r="CL3135" i="64" s="1"/>
  <c r="CL1785" i="64"/>
  <c r="CL1798" i="64" s="1"/>
  <c r="CL1936" i="64"/>
  <c r="CL1490" i="64"/>
  <c r="CL1372" i="64"/>
  <c r="CL1388" i="64" s="1"/>
  <c r="CL1486" i="64"/>
  <c r="CL1499" i="64" s="1"/>
  <c r="CL2950" i="64"/>
  <c r="CL2638" i="64"/>
  <c r="CL2663" i="64" s="1"/>
  <c r="CL1932" i="64"/>
  <c r="CL1959" i="64" s="1"/>
  <c r="CL1682" i="64"/>
  <c r="CL3191" i="64"/>
  <c r="CL3208" i="64" s="1"/>
  <c r="CL2121" i="64"/>
  <c r="CL2156" i="64" s="1"/>
  <c r="CL1015" i="64"/>
  <c r="CL631" i="64"/>
  <c r="CL3220" i="64"/>
  <c r="CL2821" i="64"/>
  <c r="CL2454" i="64"/>
  <c r="CL2466" i="64" s="1"/>
  <c r="CL3113" i="64"/>
  <c r="CL3130" i="64" s="1"/>
  <c r="CL2276" i="64"/>
  <c r="CL2291" i="64" s="1"/>
  <c r="CL2004" i="64"/>
  <c r="CL2031" i="64" s="1"/>
  <c r="CL3003" i="64"/>
  <c r="CL3015" i="64" s="1"/>
  <c r="CL2565" i="64"/>
  <c r="CL2593" i="64" s="1"/>
  <c r="CL1808" i="64"/>
  <c r="CL1823" i="64" s="1"/>
  <c r="CL2749" i="64"/>
  <c r="CL2249" i="64"/>
  <c r="CL2705" i="64"/>
  <c r="CL2740" i="64" s="1"/>
  <c r="CL2537" i="64"/>
  <c r="CL3269" i="64"/>
  <c r="CL2949" i="64"/>
  <c r="CL2533" i="64"/>
  <c r="CL2556" i="64" s="1"/>
  <c r="CL1424" i="64"/>
  <c r="CL1437" i="64" s="1"/>
  <c r="CL1469" i="64"/>
  <c r="CL1482" i="64" s="1"/>
  <c r="CL1423" i="64"/>
  <c r="CL1468" i="64"/>
  <c r="CL2671" i="64"/>
  <c r="CL2080" i="64"/>
  <c r="CL1420" i="64"/>
  <c r="CL1433" i="64" s="1"/>
  <c r="CL1465" i="64"/>
  <c r="CL1478" i="64" s="1"/>
  <c r="CL1419" i="64"/>
  <c r="CL1432" i="64" s="1"/>
  <c r="CL1464" i="64"/>
  <c r="CL1477" i="64" s="1"/>
  <c r="CL3242" i="64"/>
  <c r="CL3256" i="64" s="1"/>
  <c r="CL1349" i="64"/>
  <c r="CL1362" i="64" s="1"/>
  <c r="CL2863" i="64"/>
  <c r="CL2637" i="64"/>
  <c r="CL2304" i="64"/>
  <c r="CL2040" i="64"/>
  <c r="CL2067" i="64" s="1"/>
  <c r="CL3246" i="64"/>
  <c r="CL3168" i="64"/>
  <c r="CL2953" i="64"/>
  <c r="CL2475" i="64"/>
  <c r="CL2488" i="64" s="1"/>
  <c r="CL2372" i="64"/>
  <c r="CL2400" i="64" s="1"/>
  <c r="CL1609" i="64"/>
  <c r="CL1624" i="64" s="1"/>
  <c r="CL1752" i="64" s="1"/>
  <c r="CL929" i="64"/>
  <c r="CL908" i="64"/>
  <c r="CL501" i="64"/>
  <c r="CL544" i="64" s="1"/>
  <c r="CL2797" i="64"/>
  <c r="CL2809" i="64" s="1"/>
  <c r="CL2458" i="64"/>
  <c r="CL2328" i="64"/>
  <c r="CL2220" i="64"/>
  <c r="CL2237" i="64" s="1"/>
  <c r="CL3143" i="64"/>
  <c r="CL2918" i="64"/>
  <c r="CL2944" i="64" s="1"/>
  <c r="CL2750" i="64"/>
  <c r="CL2569" i="64"/>
  <c r="CL2597" i="64" s="1"/>
  <c r="CL2455" i="64"/>
  <c r="CL2467" i="64" s="1"/>
  <c r="CL1554" i="64"/>
  <c r="CL1578" i="64" s="1"/>
  <c r="CL1019" i="64"/>
  <c r="CL1040" i="64" s="1"/>
  <c r="CL884" i="64"/>
  <c r="CL1784" i="64"/>
  <c r="CL1265" i="64"/>
  <c r="CL856" i="64"/>
  <c r="CL2881" i="64"/>
  <c r="CL2702" i="64"/>
  <c r="CL2737" i="64" s="1"/>
  <c r="CL2301" i="64"/>
  <c r="CL2316" i="64" s="1"/>
  <c r="CL2192" i="64"/>
  <c r="CL1401" i="64"/>
  <c r="CL1264" i="64"/>
  <c r="CL1293" i="64" s="1"/>
  <c r="CL3266" i="64"/>
  <c r="CL3319" i="64" s="1"/>
  <c r="CL3190" i="64"/>
  <c r="CL3207" i="64" s="1"/>
  <c r="CL3007" i="64"/>
  <c r="CL2822" i="64"/>
  <c r="CL2501" i="64"/>
  <c r="CL2414" i="64"/>
  <c r="CL2169" i="64"/>
  <c r="CL1152" i="64"/>
  <c r="CL957" i="64"/>
  <c r="CL970" i="64" s="1"/>
  <c r="CL628" i="64"/>
  <c r="CL651" i="64" s="1"/>
  <c r="CL2005" i="64"/>
  <c r="CL2032" i="64" s="1"/>
  <c r="CL1877" i="64"/>
  <c r="CL1350" i="64"/>
  <c r="CL1363" i="64" s="1"/>
  <c r="CL1083" i="64"/>
  <c r="CL933" i="64"/>
  <c r="CL3243" i="64"/>
  <c r="CL3257" i="64" s="1"/>
  <c r="CL3114" i="64"/>
  <c r="CL3131" i="64" s="1"/>
  <c r="CL2701" i="64"/>
  <c r="CL2736" i="64" s="1"/>
  <c r="CL2606" i="64"/>
  <c r="CL2629" i="64" s="1"/>
  <c r="CL2373" i="64"/>
  <c r="CL2401" i="64" s="1"/>
  <c r="CL2120" i="64"/>
  <c r="CL1677" i="64"/>
  <c r="CL1153" i="64"/>
  <c r="CL1188" i="64" s="1"/>
  <c r="CL857" i="64"/>
  <c r="CL2915" i="64"/>
  <c r="CL2941" i="64" s="1"/>
  <c r="CL2817" i="64"/>
  <c r="CL2829" i="64" s="1"/>
  <c r="CL2602" i="64"/>
  <c r="CL2625" i="64" s="1"/>
  <c r="CL2498" i="64"/>
  <c r="CL2525" i="64" s="1"/>
  <c r="CL2437" i="64"/>
  <c r="CL2450" i="64" s="1"/>
  <c r="CL2187" i="64"/>
  <c r="CL2210" i="64" s="1"/>
  <c r="CL1873" i="64"/>
  <c r="CL1888" i="64" s="1"/>
  <c r="CL1402" i="64"/>
  <c r="CL1415" i="64" s="1"/>
  <c r="CL1326" i="64"/>
  <c r="CL1149" i="64"/>
  <c r="CL1184" i="64" s="1"/>
  <c r="CL853" i="64"/>
  <c r="CL3165" i="64"/>
  <c r="CL3182" i="64" s="1"/>
  <c r="CL2914" i="64"/>
  <c r="CL2601" i="64"/>
  <c r="CL2624" i="64" s="1"/>
  <c r="CL2497" i="64"/>
  <c r="CL2524" i="64" s="1"/>
  <c r="CL1967" i="64"/>
  <c r="CL1996" i="64" s="1"/>
  <c r="CL1321" i="64"/>
  <c r="CL1148" i="64"/>
  <c r="CL852" i="64"/>
  <c r="CL872" i="64" s="1"/>
  <c r="CL3164" i="64"/>
  <c r="CL3181" i="64" s="1"/>
  <c r="CL3008" i="64"/>
  <c r="CL2433" i="64"/>
  <c r="CL2446" i="64" s="1"/>
  <c r="CL2245" i="64"/>
  <c r="CL2267" i="64" s="1"/>
  <c r="CL1640" i="64"/>
  <c r="CL1398" i="64"/>
  <c r="CL1411" i="64" s="1"/>
  <c r="CL2885" i="64"/>
  <c r="CL2911" i="64" s="1"/>
  <c r="CL2668" i="64"/>
  <c r="CL2693" i="64" s="1"/>
  <c r="CL2432" i="64"/>
  <c r="CL2445" i="64" s="1"/>
  <c r="CL2324" i="64"/>
  <c r="CL2076" i="64"/>
  <c r="CL2111" i="64" s="1"/>
  <c r="CL1639" i="64"/>
  <c r="CL1397" i="64"/>
  <c r="CL1410" i="64" s="1"/>
  <c r="CL3217" i="64"/>
  <c r="CL3234" i="64" s="1"/>
  <c r="CL3004" i="64"/>
  <c r="CL2667" i="64"/>
  <c r="CL2692" i="64" s="1"/>
  <c r="CL2570" i="64"/>
  <c r="CL2480" i="64"/>
  <c r="CL2493" i="64" s="1"/>
  <c r="CL2170" i="64"/>
  <c r="CL2183" i="64" s="1"/>
  <c r="CL1629" i="64"/>
  <c r="CL1669" i="64" s="1"/>
  <c r="CL1297" i="64"/>
  <c r="CL1312" i="64" s="1"/>
  <c r="CL953" i="64"/>
  <c r="CL3270" i="64"/>
  <c r="CL3144" i="64"/>
  <c r="CL2981" i="64"/>
  <c r="CL2880" i="64"/>
  <c r="CL2906" i="64" s="1"/>
  <c r="CL2796" i="64"/>
  <c r="CL2808" i="64" s="1"/>
  <c r="CL2566" i="64"/>
  <c r="CL2594" i="64" s="1"/>
  <c r="CL2476" i="64"/>
  <c r="CL2489" i="64" s="1"/>
  <c r="CL2305" i="64"/>
  <c r="CL2224" i="64"/>
  <c r="CL2241" i="64" s="1"/>
  <c r="CL2166" i="64"/>
  <c r="CL2179" i="64" s="1"/>
  <c r="CL2045" i="64"/>
  <c r="CL2072" i="64" s="1"/>
  <c r="CL1377" i="64"/>
  <c r="CL1393" i="64" s="1"/>
  <c r="CL3265" i="64"/>
  <c r="CL3318" i="64" s="1"/>
  <c r="CL3139" i="64"/>
  <c r="CL3156" i="64" s="1"/>
  <c r="CL2976" i="64"/>
  <c r="CL2746" i="64"/>
  <c r="CL2411" i="64"/>
  <c r="CL2424" i="64" s="1"/>
  <c r="CL2300" i="64"/>
  <c r="CL2315" i="64" s="1"/>
  <c r="CL2219" i="64"/>
  <c r="CL2236" i="64" s="1"/>
  <c r="CL1897" i="64"/>
  <c r="CL1924" i="64" s="1"/>
  <c r="CL1780" i="64"/>
  <c r="CL1793" i="64" s="1"/>
  <c r="CL1605" i="64"/>
  <c r="CL1620" i="64" s="1"/>
  <c r="CL1748" i="64" s="1"/>
  <c r="CL1020" i="64"/>
  <c r="CL1041" i="64" s="1"/>
  <c r="CL604" i="64"/>
  <c r="CL2954" i="64"/>
  <c r="CL2860" i="64"/>
  <c r="CL2745" i="64"/>
  <c r="CL2634" i="64"/>
  <c r="CL2659" i="64" s="1"/>
  <c r="CL2459" i="64"/>
  <c r="CL2471" i="64" s="1"/>
  <c r="CL2410" i="64"/>
  <c r="CL2423" i="64" s="1"/>
  <c r="CL1604" i="64"/>
  <c r="CL1619" i="64" s="1"/>
  <c r="CL1747" i="64" s="1"/>
  <c r="CL1192" i="64"/>
  <c r="CL2859" i="64"/>
  <c r="CL2871" i="64" s="1"/>
  <c r="CL2706" i="64"/>
  <c r="CL2741" i="64" s="1"/>
  <c r="CL2633" i="64"/>
  <c r="CL2658" i="64" s="1"/>
  <c r="CL2534" i="64"/>
  <c r="CL2557" i="64" s="1"/>
  <c r="CL2125" i="64"/>
  <c r="CL2160" i="64" s="1"/>
  <c r="CL1016" i="64"/>
  <c r="CL1037" i="64" s="1"/>
  <c r="CL578" i="64"/>
  <c r="CL422" i="64"/>
  <c r="CL446" i="64" s="1"/>
  <c r="CL664" i="64"/>
  <c r="CL421" i="64"/>
  <c r="CL663" i="64"/>
  <c r="CL418" i="64"/>
  <c r="CL442" i="64" s="1"/>
  <c r="CL660" i="64"/>
  <c r="CL500" i="64"/>
  <c r="CL659" i="64"/>
  <c r="CL2919" i="64"/>
  <c r="CL2945" i="64" s="1"/>
  <c r="CL2538" i="64"/>
  <c r="CL2561" i="64" s="1"/>
  <c r="CL2325" i="64"/>
  <c r="CL2365" i="64" s="1"/>
  <c r="CL1968" i="64"/>
  <c r="CL1997" i="64" s="1"/>
  <c r="CL1757" i="64"/>
  <c r="CL1772" i="64" s="1"/>
  <c r="CL1084" i="64"/>
  <c r="CL582" i="64"/>
  <c r="CL592" i="64" s="1"/>
  <c r="CL2250" i="64"/>
  <c r="CL2041" i="64"/>
  <c r="CL2068" i="64" s="1"/>
  <c r="CL1937" i="64"/>
  <c r="CL1964" i="64" s="1"/>
  <c r="CL1261" i="64"/>
  <c r="CL1290" i="64" s="1"/>
  <c r="CL954" i="64"/>
  <c r="CL967" i="64" s="1"/>
  <c r="CL3247" i="64"/>
  <c r="CL3261" i="64" s="1"/>
  <c r="CL3195" i="64"/>
  <c r="CL2801" i="64"/>
  <c r="CL2672" i="64"/>
  <c r="CL2697" i="64" s="1"/>
  <c r="CL2246" i="64"/>
  <c r="CL2268" i="64" s="1"/>
  <c r="CL1933" i="64"/>
  <c r="CL1960" i="64" s="1"/>
  <c r="CL1197" i="64"/>
  <c r="CL2502" i="64"/>
  <c r="CL2529" i="64" s="1"/>
  <c r="CL1644" i="64"/>
  <c r="CL934" i="64"/>
  <c r="CL783" i="64"/>
  <c r="CL2377" i="64"/>
  <c r="CL2405" i="64" s="1"/>
  <c r="CL2009" i="64"/>
  <c r="CL2036" i="64" s="1"/>
  <c r="CL2281" i="64"/>
  <c r="CL2296" i="64" s="1"/>
  <c r="CL2081" i="64"/>
  <c r="CL2116" i="64" s="1"/>
  <c r="CL1781" i="64"/>
  <c r="CL1794" i="64" s="1"/>
  <c r="CL1302" i="64"/>
  <c r="CL3221" i="64"/>
  <c r="CL3169" i="64"/>
  <c r="CL2329" i="64"/>
  <c r="CL2277" i="64"/>
  <c r="CL2292" i="64" s="1"/>
  <c r="CL2077" i="64"/>
  <c r="CL2112" i="64" s="1"/>
  <c r="CL1298" i="64"/>
  <c r="CL1313" i="64" s="1"/>
  <c r="CL885" i="64"/>
  <c r="CL601" i="64"/>
  <c r="CL615" i="64" s="1"/>
  <c r="CL1761" i="64"/>
  <c r="CL1633" i="64"/>
  <c r="CL1673" i="64" s="1"/>
  <c r="CL1558" i="64"/>
  <c r="CL1582" i="64" s="1"/>
  <c r="CL1376" i="64"/>
  <c r="CL1325" i="64"/>
  <c r="CL1345" i="64" s="1"/>
  <c r="CL1260" i="64"/>
  <c r="CL1289" i="64" s="1"/>
  <c r="CL980" i="64"/>
  <c r="CL1009" i="64" s="1"/>
  <c r="CL782" i="64"/>
  <c r="CL559" i="64"/>
  <c r="CL1809" i="64"/>
  <c r="CL1760" i="64"/>
  <c r="CL1775" i="64" s="1"/>
  <c r="CL1632" i="64"/>
  <c r="CL1557" i="64"/>
  <c r="CL1373" i="64"/>
  <c r="CL1389" i="64" s="1"/>
  <c r="CL1322" i="64"/>
  <c r="CL1341" i="64" s="1"/>
  <c r="CL979" i="64"/>
  <c r="CL1008" i="64" s="1"/>
  <c r="CL909" i="64"/>
  <c r="CL779" i="64"/>
  <c r="CL558" i="64"/>
  <c r="CL1972" i="64"/>
  <c r="CL2001" i="64" s="1"/>
  <c r="CL1902" i="64"/>
  <c r="CL1929" i="64" s="1"/>
  <c r="CL1805" i="64"/>
  <c r="CL1820" i="64" s="1"/>
  <c r="CL1756" i="64"/>
  <c r="CL1771" i="64" s="1"/>
  <c r="CL1628" i="64"/>
  <c r="CL1668" i="64" s="1"/>
  <c r="CL1553" i="64"/>
  <c r="CL1577" i="64" s="1"/>
  <c r="CL1196" i="64"/>
  <c r="CL1059" i="64"/>
  <c r="CL905" i="64"/>
  <c r="CL505" i="64"/>
  <c r="CL1901" i="64"/>
  <c r="CL1804" i="64"/>
  <c r="CL1819" i="64" s="1"/>
  <c r="CL1193" i="64"/>
  <c r="CL1221" i="64" s="1"/>
  <c r="CL1058" i="64"/>
  <c r="CL632" i="64"/>
  <c r="CL504" i="64"/>
  <c r="CL1678" i="64"/>
  <c r="CL1354" i="64"/>
  <c r="CL1367" i="64" s="1"/>
  <c r="CL1301" i="64"/>
  <c r="CL958" i="64"/>
  <c r="CL971" i="64" s="1"/>
  <c r="CL881" i="64"/>
  <c r="CL605" i="64"/>
  <c r="CL975" i="64"/>
  <c r="CL581" i="64"/>
  <c r="CL454" i="64"/>
  <c r="CL453" i="64"/>
  <c r="CL904" i="64"/>
  <c r="CL778" i="64"/>
  <c r="CL577" i="64"/>
  <c r="CL450" i="64"/>
  <c r="CL449" i="64"/>
  <c r="CL880" i="64"/>
  <c r="CL895" i="64" s="1"/>
  <c r="CL555" i="64"/>
  <c r="CL627" i="64"/>
  <c r="CL554" i="64"/>
  <c r="CL417" i="64"/>
  <c r="CL441" i="64" s="1"/>
  <c r="CL600" i="64"/>
  <c r="CL1071" i="64"/>
  <c r="CL1005" i="64"/>
  <c r="S3291" i="64"/>
  <c r="S983" i="64"/>
  <c r="S1071" i="64"/>
  <c r="B1982" i="64"/>
  <c r="I1991" i="64"/>
  <c r="B385" i="64"/>
  <c r="CL3037" i="64" a="1"/>
  <c r="CL789" i="64" a="1"/>
  <c r="CL512" i="64" a="1"/>
  <c r="CL461" i="64" a="1"/>
  <c r="CL1328" i="64" a="1"/>
  <c r="CL2845" i="64" a="1"/>
  <c r="CL2137" i="64" a="1"/>
  <c r="CL983" i="64" a="1"/>
  <c r="CL638" i="64" a="1"/>
  <c r="CL3012" i="64" a="1"/>
  <c r="CL1022" i="64" a="1"/>
  <c r="CL3037" i="64" l="1"/>
  <c r="CL2845" i="64"/>
  <c r="CL945" i="64"/>
  <c r="CL638" i="64"/>
  <c r="CL3012" i="64"/>
  <c r="CL1328" i="64"/>
  <c r="CL1022" i="64"/>
  <c r="CL2137" i="64"/>
  <c r="CL2145" i="64" s="1"/>
  <c r="CL1340" i="64"/>
  <c r="CL1080" i="64"/>
  <c r="CL2155" i="64"/>
  <c r="CL687" i="64"/>
  <c r="CL789" i="64"/>
  <c r="CL461" i="64"/>
  <c r="CL493" i="64"/>
  <c r="CL512" i="64"/>
  <c r="CL983" i="64"/>
  <c r="I1992" i="64"/>
  <c r="CL1102" i="64" a="1"/>
  <c r="CL670" i="64" a="1"/>
  <c r="CL2150" i="64" l="1"/>
  <c r="CL1102" i="64"/>
  <c r="CL1140" i="64"/>
  <c r="CL670" i="64"/>
  <c r="E392" i="64"/>
  <c r="E391" i="64"/>
  <c r="E390" i="64"/>
  <c r="E389" i="64"/>
  <c r="CK388" i="64"/>
  <c r="CJ388" i="64"/>
  <c r="CI388" i="64"/>
  <c r="CH388" i="64"/>
  <c r="CG388" i="64"/>
  <c r="CF388" i="64"/>
  <c r="CE388" i="64"/>
  <c r="CD388" i="64"/>
  <c r="CC388" i="64"/>
  <c r="CB388" i="64"/>
  <c r="CA388" i="64"/>
  <c r="BZ388" i="64"/>
  <c r="BY388" i="64"/>
  <c r="BX388" i="64"/>
  <c r="BW388" i="64"/>
  <c r="BV388" i="64"/>
  <c r="BU388" i="64"/>
  <c r="BT388" i="64"/>
  <c r="BS388" i="64"/>
  <c r="BR388" i="64"/>
  <c r="BQ388" i="64"/>
  <c r="BP388" i="64"/>
  <c r="BO388" i="64"/>
  <c r="BN388" i="64"/>
  <c r="BM388" i="64"/>
  <c r="BL388" i="64"/>
  <c r="BK388" i="64"/>
  <c r="BJ388" i="64"/>
  <c r="BI388" i="64"/>
  <c r="BH388" i="64"/>
  <c r="BG388" i="64"/>
  <c r="BF388" i="64"/>
  <c r="BE388" i="64"/>
  <c r="BD388" i="64"/>
  <c r="BC388" i="64"/>
  <c r="BB388" i="64"/>
  <c r="BA388" i="64"/>
  <c r="AZ388" i="64"/>
  <c r="AY388" i="64"/>
  <c r="AX388" i="64"/>
  <c r="AW388" i="64"/>
  <c r="AV388" i="64"/>
  <c r="AU388" i="64"/>
  <c r="AT388" i="64"/>
  <c r="AS388" i="64"/>
  <c r="AR388" i="64"/>
  <c r="AQ388" i="64"/>
  <c r="AP388" i="64"/>
  <c r="AO388" i="64"/>
  <c r="AN388" i="64"/>
  <c r="AM388" i="64"/>
  <c r="AL388" i="64"/>
  <c r="AK388" i="64"/>
  <c r="AJ388" i="64"/>
  <c r="AI388" i="64"/>
  <c r="AH388" i="64"/>
  <c r="AG388" i="64"/>
  <c r="AF388" i="64"/>
  <c r="AE388" i="64"/>
  <c r="AD388" i="64"/>
  <c r="AC388" i="64"/>
  <c r="AB388" i="64"/>
  <c r="AA388" i="64"/>
  <c r="Z388" i="64"/>
  <c r="Y388" i="64"/>
  <c r="X388" i="64"/>
  <c r="W388" i="64"/>
  <c r="V388" i="64"/>
  <c r="U388" i="64"/>
  <c r="T388" i="64"/>
  <c r="E388" i="64"/>
  <c r="E387" i="64"/>
  <c r="E386" i="64"/>
  <c r="E380" i="64"/>
  <c r="G380" i="64" s="1"/>
  <c r="E379" i="64"/>
  <c r="B369" i="64"/>
  <c r="B284"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64" i="64"/>
  <c r="U465" i="64" s="1"/>
  <c r="V466" i="64" s="1"/>
  <c r="W467" i="64" s="1"/>
  <c r="X468" i="64" s="1"/>
  <c r="Y469" i="64" s="1"/>
  <c r="Z470" i="64" s="1"/>
  <c r="AA471" i="64" s="1"/>
  <c r="AB472" i="64" s="1"/>
  <c r="AC473" i="64" s="1"/>
  <c r="AD474" i="64" s="1"/>
  <c r="AE475" i="64" s="1"/>
  <c r="AF476" i="64" s="1"/>
  <c r="AG477" i="64" s="1"/>
  <c r="AH478" i="64" s="1"/>
  <c r="AI479" i="64" s="1"/>
  <c r="AJ480" i="64" s="1"/>
  <c r="AK481" i="64" s="1"/>
  <c r="AL482" i="64" s="1"/>
  <c r="AM483" i="64" s="1"/>
  <c r="AN484" i="64" s="1"/>
  <c r="T465" i="64"/>
  <c r="U466" i="64" s="1"/>
  <c r="V467" i="64" s="1"/>
  <c r="W468" i="64" s="1"/>
  <c r="X469" i="64" s="1"/>
  <c r="Y470" i="64" s="1"/>
  <c r="Z471" i="64" s="1"/>
  <c r="AA472" i="64" s="1"/>
  <c r="AB473" i="64" s="1"/>
  <c r="AC474" i="64" s="1"/>
  <c r="AD475" i="64" s="1"/>
  <c r="AE476" i="64" s="1"/>
  <c r="AF477" i="64" s="1"/>
  <c r="AG478" i="64" s="1"/>
  <c r="AH479" i="64" s="1"/>
  <c r="AI480" i="64" s="1"/>
  <c r="AJ481" i="64" s="1"/>
  <c r="AK482" i="64" s="1"/>
  <c r="AL483" i="64" s="1"/>
  <c r="AM484" i="64" s="1"/>
  <c r="T466" i="64"/>
  <c r="U467" i="64" s="1"/>
  <c r="V468" i="64" s="1"/>
  <c r="W469" i="64" s="1"/>
  <c r="X470" i="64" s="1"/>
  <c r="Y471" i="64" s="1"/>
  <c r="Z472" i="64" s="1"/>
  <c r="AA473" i="64" s="1"/>
  <c r="AB474" i="64" s="1"/>
  <c r="AC475" i="64" s="1"/>
  <c r="AD476" i="64" s="1"/>
  <c r="AE477" i="64" s="1"/>
  <c r="AF478" i="64" s="1"/>
  <c r="AG479" i="64" s="1"/>
  <c r="AH480" i="64" s="1"/>
  <c r="AI481" i="64" s="1"/>
  <c r="AJ482" i="64" s="1"/>
  <c r="AK483" i="64" s="1"/>
  <c r="AL484" i="64" s="1"/>
  <c r="T467" i="64"/>
  <c r="U468" i="64" s="1"/>
  <c r="V469" i="64" s="1"/>
  <c r="W470" i="64" s="1"/>
  <c r="X471" i="64" s="1"/>
  <c r="Y472" i="64" s="1"/>
  <c r="Z473" i="64" s="1"/>
  <c r="AA474" i="64" s="1"/>
  <c r="AB475" i="64" s="1"/>
  <c r="AC476" i="64" s="1"/>
  <c r="AD477" i="64" s="1"/>
  <c r="AE478" i="64" s="1"/>
  <c r="AF479" i="64" s="1"/>
  <c r="AG480" i="64" s="1"/>
  <c r="AH481" i="64" s="1"/>
  <c r="AI482" i="64" s="1"/>
  <c r="AJ483" i="64" s="1"/>
  <c r="AK484" i="64" s="1"/>
  <c r="T468" i="64"/>
  <c r="U469" i="64" s="1"/>
  <c r="V470" i="64" s="1"/>
  <c r="W471" i="64" s="1"/>
  <c r="X472" i="64" s="1"/>
  <c r="Y473" i="64" s="1"/>
  <c r="Z474" i="64" s="1"/>
  <c r="AA475" i="64" s="1"/>
  <c r="AB476" i="64" s="1"/>
  <c r="AC477" i="64" s="1"/>
  <c r="AD478" i="64" s="1"/>
  <c r="AE479" i="64" s="1"/>
  <c r="AF480" i="64" s="1"/>
  <c r="AG481" i="64" s="1"/>
  <c r="AH482" i="64" s="1"/>
  <c r="AI483" i="64" s="1"/>
  <c r="AJ484" i="64" s="1"/>
  <c r="T469" i="64"/>
  <c r="U470" i="64" s="1"/>
  <c r="V471" i="64" s="1"/>
  <c r="W472" i="64" s="1"/>
  <c r="X473" i="64" s="1"/>
  <c r="Y474" i="64" s="1"/>
  <c r="Z475" i="64" s="1"/>
  <c r="AA476" i="64" s="1"/>
  <c r="AB477" i="64" s="1"/>
  <c r="AC478" i="64" s="1"/>
  <c r="AD479" i="64" s="1"/>
  <c r="AE480" i="64" s="1"/>
  <c r="AF481" i="64" s="1"/>
  <c r="AG482" i="64" s="1"/>
  <c r="AH483" i="64" s="1"/>
  <c r="AI484" i="64" s="1"/>
  <c r="T470" i="64"/>
  <c r="U471" i="64" s="1"/>
  <c r="V472" i="64" s="1"/>
  <c r="W473" i="64" s="1"/>
  <c r="X474" i="64" s="1"/>
  <c r="Y475" i="64" s="1"/>
  <c r="Z476" i="64" s="1"/>
  <c r="AA477" i="64" s="1"/>
  <c r="AB478" i="64" s="1"/>
  <c r="AC479" i="64" s="1"/>
  <c r="AD480" i="64" s="1"/>
  <c r="AE481" i="64" s="1"/>
  <c r="AF482" i="64" s="1"/>
  <c r="AG483" i="64" s="1"/>
  <c r="AH484" i="64" s="1"/>
  <c r="T471" i="64"/>
  <c r="U472" i="64" s="1"/>
  <c r="V473" i="64" s="1"/>
  <c r="W474" i="64" s="1"/>
  <c r="X475" i="64" s="1"/>
  <c r="Y476" i="64" s="1"/>
  <c r="Z477" i="64" s="1"/>
  <c r="AA478" i="64" s="1"/>
  <c r="AB479" i="64" s="1"/>
  <c r="AC480" i="64" s="1"/>
  <c r="AD481" i="64" s="1"/>
  <c r="AE482" i="64" s="1"/>
  <c r="AF483" i="64" s="1"/>
  <c r="AG484" i="64" s="1"/>
  <c r="T472" i="64"/>
  <c r="U473" i="64" s="1"/>
  <c r="V474" i="64" s="1"/>
  <c r="W475" i="64" s="1"/>
  <c r="X476" i="64" s="1"/>
  <c r="Y477" i="64" s="1"/>
  <c r="Z478" i="64" s="1"/>
  <c r="AA479" i="64" s="1"/>
  <c r="AB480" i="64" s="1"/>
  <c r="AC481" i="64" s="1"/>
  <c r="AD482" i="64" s="1"/>
  <c r="AE483" i="64" s="1"/>
  <c r="AF484" i="64" s="1"/>
  <c r="T473" i="64"/>
  <c r="U474" i="64" s="1"/>
  <c r="V475" i="64" s="1"/>
  <c r="W476" i="64" s="1"/>
  <c r="X477" i="64" s="1"/>
  <c r="Y478" i="64" s="1"/>
  <c r="Z479" i="64" s="1"/>
  <c r="AA480" i="64" s="1"/>
  <c r="AB481" i="64" s="1"/>
  <c r="AC482" i="64" s="1"/>
  <c r="AD483" i="64" s="1"/>
  <c r="AE484" i="64" s="1"/>
  <c r="T474" i="64"/>
  <c r="U475" i="64" s="1"/>
  <c r="V476" i="64" s="1"/>
  <c r="W477" i="64" s="1"/>
  <c r="X478" i="64" s="1"/>
  <c r="Y479" i="64" s="1"/>
  <c r="Z480" i="64" s="1"/>
  <c r="AA481" i="64" s="1"/>
  <c r="AB482" i="64" s="1"/>
  <c r="AC483" i="64" s="1"/>
  <c r="AD484" i="64" s="1"/>
  <c r="T475" i="64"/>
  <c r="U476" i="64" s="1"/>
  <c r="V477" i="64" s="1"/>
  <c r="W478" i="64" s="1"/>
  <c r="X479" i="64" s="1"/>
  <c r="Y480" i="64" s="1"/>
  <c r="Z481" i="64" s="1"/>
  <c r="AA482" i="64" s="1"/>
  <c r="AB483" i="64" s="1"/>
  <c r="AC484" i="64" s="1"/>
  <c r="T476" i="64"/>
  <c r="U477" i="64" s="1"/>
  <c r="V478" i="64" s="1"/>
  <c r="W479" i="64" s="1"/>
  <c r="X480" i="64" s="1"/>
  <c r="Y481" i="64" s="1"/>
  <c r="Z482" i="64" s="1"/>
  <c r="AA483" i="64" s="1"/>
  <c r="AB484" i="64" s="1"/>
  <c r="T477" i="64"/>
  <c r="U478" i="64" s="1"/>
  <c r="V479" i="64" s="1"/>
  <c r="W480" i="64" s="1"/>
  <c r="X481" i="64" s="1"/>
  <c r="Y482" i="64" s="1"/>
  <c r="Z483" i="64" s="1"/>
  <c r="AA484" i="64" s="1"/>
  <c r="T478" i="64"/>
  <c r="U479" i="64" s="1"/>
  <c r="V480" i="64" s="1"/>
  <c r="W481" i="64" s="1"/>
  <c r="X482" i="64" s="1"/>
  <c r="Y483" i="64" s="1"/>
  <c r="Z484" i="64" s="1"/>
  <c r="T479" i="64"/>
  <c r="U480" i="64" s="1"/>
  <c r="V481" i="64" s="1"/>
  <c r="W482" i="64" s="1"/>
  <c r="X483" i="64" s="1"/>
  <c r="Y484" i="64" s="1"/>
  <c r="T480" i="64"/>
  <c r="U481" i="64" s="1"/>
  <c r="V482" i="64" s="1"/>
  <c r="W483" i="64" s="1"/>
  <c r="X484" i="64" s="1"/>
  <c r="T481" i="64"/>
  <c r="U482" i="64" s="1"/>
  <c r="V483" i="64" s="1"/>
  <c r="W484" i="64" s="1"/>
  <c r="T482" i="64"/>
  <c r="U483" i="64" s="1"/>
  <c r="V484" i="64" s="1"/>
  <c r="T483" i="64"/>
  <c r="U484" i="64" s="1"/>
  <c r="T484" i="64"/>
  <c r="T463" i="64"/>
  <c r="U464" i="64" s="1"/>
  <c r="V465" i="64" s="1"/>
  <c r="W466" i="64" s="1"/>
  <c r="X467" i="64" s="1"/>
  <c r="Y468" i="64" s="1"/>
  <c r="Z469" i="64" s="1"/>
  <c r="AA470" i="64" s="1"/>
  <c r="AB471" i="64" s="1"/>
  <c r="AC472" i="64" s="1"/>
  <c r="AD473" i="64" s="1"/>
  <c r="AE474" i="64" s="1"/>
  <c r="AF475" i="64" s="1"/>
  <c r="AG476" i="64" s="1"/>
  <c r="AH477" i="64" s="1"/>
  <c r="AI478" i="64" s="1"/>
  <c r="AJ479" i="64" s="1"/>
  <c r="AK480" i="64" s="1"/>
  <c r="AL481" i="64" s="1"/>
  <c r="AM482" i="64" s="1"/>
  <c r="AN483" i="64" s="1"/>
  <c r="AO484" i="64" s="1"/>
  <c r="E497" i="64"/>
  <c r="E496" i="64"/>
  <c r="E495" i="64"/>
  <c r="B494" i="64"/>
  <c r="E494" i="64"/>
  <c r="E493" i="64"/>
  <c r="CK492" i="64"/>
  <c r="CJ492" i="64"/>
  <c r="CI492" i="64"/>
  <c r="CH492" i="64"/>
  <c r="CG492" i="64"/>
  <c r="CF492" i="64"/>
  <c r="CE492" i="64"/>
  <c r="CD492" i="64"/>
  <c r="CC492" i="64"/>
  <c r="CB492" i="64"/>
  <c r="CA492" i="64"/>
  <c r="BZ492" i="64"/>
  <c r="BY492" i="64"/>
  <c r="BX492" i="64"/>
  <c r="BW492" i="64"/>
  <c r="BV492" i="64"/>
  <c r="BU492" i="64"/>
  <c r="BT492" i="64"/>
  <c r="BS492" i="64"/>
  <c r="BR492" i="64"/>
  <c r="BQ492" i="64"/>
  <c r="BP492" i="64"/>
  <c r="BO492" i="64"/>
  <c r="BN492" i="64"/>
  <c r="BM492" i="64"/>
  <c r="BL492" i="64"/>
  <c r="BK492" i="64"/>
  <c r="BJ492" i="64"/>
  <c r="BI492" i="64"/>
  <c r="BH492" i="64"/>
  <c r="BG492" i="64"/>
  <c r="BF492" i="64"/>
  <c r="BE492" i="64"/>
  <c r="BD492" i="64"/>
  <c r="BC492" i="64"/>
  <c r="BB492" i="64"/>
  <c r="BA492" i="64"/>
  <c r="AZ492" i="64"/>
  <c r="AY492" i="64"/>
  <c r="AX492" i="64"/>
  <c r="AW492" i="64"/>
  <c r="AV492" i="64"/>
  <c r="AU492" i="64"/>
  <c r="AT492" i="64"/>
  <c r="AS492" i="64"/>
  <c r="AR492" i="64"/>
  <c r="AQ492" i="64"/>
  <c r="AP492" i="64"/>
  <c r="AO492" i="64"/>
  <c r="AN492" i="64"/>
  <c r="AM492" i="64"/>
  <c r="AL492" i="64"/>
  <c r="AK492" i="64"/>
  <c r="AJ492" i="64"/>
  <c r="AI492" i="64"/>
  <c r="AH492" i="64"/>
  <c r="AG492" i="64"/>
  <c r="AF492" i="64"/>
  <c r="AE492" i="64"/>
  <c r="AD492" i="64"/>
  <c r="AC492" i="64"/>
  <c r="AB492" i="64"/>
  <c r="AA492" i="64"/>
  <c r="Z492" i="64"/>
  <c r="Y492" i="64"/>
  <c r="X492" i="64"/>
  <c r="W492" i="64"/>
  <c r="V492" i="64"/>
  <c r="U492" i="64"/>
  <c r="T492" i="64"/>
  <c r="E492" i="64"/>
  <c r="B491" i="64"/>
  <c r="E491" i="64"/>
  <c r="B490" i="64"/>
  <c r="E490" i="64"/>
  <c r="E489" i="64"/>
  <c r="B488" i="64"/>
  <c r="E488" i="64"/>
  <c r="E487" i="64"/>
  <c r="B486" i="64"/>
  <c r="E486" i="64"/>
  <c r="E485" i="64"/>
  <c r="E484" i="64"/>
  <c r="E483" i="64"/>
  <c r="E482" i="64"/>
  <c r="E481" i="64"/>
  <c r="E480" i="64"/>
  <c r="E479" i="64"/>
  <c r="E478" i="64"/>
  <c r="E477" i="64"/>
  <c r="E476" i="64"/>
  <c r="E475" i="64"/>
  <c r="E474" i="64"/>
  <c r="E473" i="64"/>
  <c r="E472" i="64"/>
  <c r="E471" i="64"/>
  <c r="E470" i="64"/>
  <c r="E469" i="64"/>
  <c r="E468" i="64"/>
  <c r="E467" i="64"/>
  <c r="E466" i="64"/>
  <c r="E465" i="64"/>
  <c r="E464" i="64"/>
  <c r="E463" i="64"/>
  <c r="H462" i="64"/>
  <c r="H463" i="64" s="1"/>
  <c r="H464" i="64" s="1"/>
  <c r="H465" i="64" s="1"/>
  <c r="H466" i="64" s="1"/>
  <c r="H467" i="64" s="1"/>
  <c r="H468" i="64" s="1"/>
  <c r="H469" i="64" s="1"/>
  <c r="H470" i="64" s="1"/>
  <c r="H471" i="64" s="1"/>
  <c r="H472" i="64" s="1"/>
  <c r="H473" i="64" s="1"/>
  <c r="H474" i="64" s="1"/>
  <c r="H475" i="64" s="1"/>
  <c r="H476" i="64" s="1"/>
  <c r="H477" i="64" s="1"/>
  <c r="H478" i="64" s="1"/>
  <c r="H479" i="64" s="1"/>
  <c r="H480" i="64" s="1"/>
  <c r="H481" i="64" s="1"/>
  <c r="H482" i="64" s="1"/>
  <c r="H483" i="64" s="1"/>
  <c r="H484" i="64" s="1"/>
  <c r="H485" i="64" s="1"/>
  <c r="B462" i="64"/>
  <c r="B463" i="64" s="1"/>
  <c r="B464" i="64" s="1"/>
  <c r="B465" i="64" s="1"/>
  <c r="B466" i="64" s="1"/>
  <c r="B467" i="64" s="1"/>
  <c r="B468" i="64" s="1"/>
  <c r="B469" i="64" s="1"/>
  <c r="B470" i="64" s="1"/>
  <c r="B471" i="64" s="1"/>
  <c r="B472" i="64" s="1"/>
  <c r="B473" i="64" s="1"/>
  <c r="B474" i="64" s="1"/>
  <c r="B475" i="64" s="1"/>
  <c r="B476" i="64" s="1"/>
  <c r="B477" i="64" s="1"/>
  <c r="B478" i="64" s="1"/>
  <c r="B479" i="64" s="1"/>
  <c r="B480" i="64" s="1"/>
  <c r="B481" i="64" s="1"/>
  <c r="B482" i="64" s="1"/>
  <c r="B483" i="64" s="1"/>
  <c r="B484" i="64" s="1"/>
  <c r="E462" i="64"/>
  <c r="E461" i="64"/>
  <c r="B460" i="64"/>
  <c r="E460" i="64"/>
  <c r="E459" i="64"/>
  <c r="E458" i="64"/>
  <c r="B457" i="64"/>
  <c r="E457" i="64"/>
  <c r="E456" i="64"/>
  <c r="G456" i="64" s="1"/>
  <c r="E455" i="64"/>
  <c r="E509" i="64"/>
  <c r="T485" i="64" l="1"/>
  <c r="U485" i="64" s="1"/>
  <c r="V485" i="64" s="1"/>
  <c r="W485" i="64" s="1"/>
  <c r="X485" i="64" s="1"/>
  <c r="Y485" i="64" s="1"/>
  <c r="Z485" i="64" s="1"/>
  <c r="AA485" i="64" s="1"/>
  <c r="AB485" i="64" s="1"/>
  <c r="AC485" i="64" s="1"/>
  <c r="AD485" i="64" s="1"/>
  <c r="AE485" i="64" s="1"/>
  <c r="AF485" i="64" s="1"/>
  <c r="AG485" i="64" s="1"/>
  <c r="AH485" i="64" s="1"/>
  <c r="AI485" i="64" s="1"/>
  <c r="AJ485" i="64" s="1"/>
  <c r="AK485" i="64" s="1"/>
  <c r="AL485" i="64" s="1"/>
  <c r="AM485" i="64" s="1"/>
  <c r="AN485" i="64" s="1"/>
  <c r="AO485" i="64" s="1"/>
  <c r="AP485" i="64" s="1"/>
  <c r="E507" i="64" l="1"/>
  <c r="G507" i="64" s="1"/>
  <c r="E508" i="64"/>
  <c r="B508" i="64"/>
  <c r="E510" i="64"/>
  <c r="E511" i="64"/>
  <c r="B511" i="64"/>
  <c r="E512" i="64"/>
  <c r="E513" i="64" l="1"/>
  <c r="B513" i="64"/>
  <c r="B514" i="64" s="1"/>
  <c r="B515" i="64" s="1"/>
  <c r="B516" i="64" s="1"/>
  <c r="B517" i="64" s="1"/>
  <c r="B518" i="64" s="1"/>
  <c r="B519" i="64" s="1"/>
  <c r="B520" i="64" s="1"/>
  <c r="B521" i="64" s="1"/>
  <c r="B522" i="64" s="1"/>
  <c r="B523" i="64" s="1"/>
  <c r="B524" i="64" s="1"/>
  <c r="B525" i="64" s="1"/>
  <c r="B526" i="64" s="1"/>
  <c r="B527" i="64" s="1"/>
  <c r="B528" i="64" s="1"/>
  <c r="B529" i="64" s="1"/>
  <c r="B530" i="64" s="1"/>
  <c r="B531" i="64" s="1"/>
  <c r="B532" i="64" s="1"/>
  <c r="B533" i="64" s="1"/>
  <c r="B534" i="64" s="1"/>
  <c r="B535" i="64" s="1"/>
  <c r="H513" i="64"/>
  <c r="H514" i="64" s="1"/>
  <c r="H515" i="64" s="1"/>
  <c r="H516" i="64" s="1"/>
  <c r="H517" i="64" s="1"/>
  <c r="H518" i="64" s="1"/>
  <c r="H519" i="64" s="1"/>
  <c r="H520" i="64" s="1"/>
  <c r="H521" i="64" s="1"/>
  <c r="H522" i="64" s="1"/>
  <c r="H523" i="64" s="1"/>
  <c r="H524" i="64" s="1"/>
  <c r="H525" i="64" s="1"/>
  <c r="H526" i="64" s="1"/>
  <c r="H527" i="64" s="1"/>
  <c r="H528" i="64" s="1"/>
  <c r="H529" i="64" s="1"/>
  <c r="H530" i="64" s="1"/>
  <c r="H531" i="64" s="1"/>
  <c r="H532" i="64" s="1"/>
  <c r="H533" i="64" s="1"/>
  <c r="H534" i="64" s="1"/>
  <c r="H535" i="64" s="1"/>
  <c r="H536" i="64" s="1"/>
  <c r="T514" i="64"/>
  <c r="U515" i="64" s="1"/>
  <c r="V516" i="64" s="1"/>
  <c r="W517" i="64" s="1"/>
  <c r="X518" i="64" s="1"/>
  <c r="Y519" i="64" s="1"/>
  <c r="Z520" i="64" s="1"/>
  <c r="AA521" i="64" s="1"/>
  <c r="AB522" i="64" s="1"/>
  <c r="AC523" i="64" s="1"/>
  <c r="AD524" i="64" s="1"/>
  <c r="AE525" i="64" s="1"/>
  <c r="AF526" i="64" s="1"/>
  <c r="AG527" i="64" s="1"/>
  <c r="AH528" i="64" s="1"/>
  <c r="AI529" i="64" s="1"/>
  <c r="AJ530" i="64" s="1"/>
  <c r="AK531" i="64" s="1"/>
  <c r="AL532" i="64" s="1"/>
  <c r="AM533" i="64" s="1"/>
  <c r="AN534" i="64" s="1"/>
  <c r="AO535" i="64" s="1"/>
  <c r="E514" i="64"/>
  <c r="T515" i="64"/>
  <c r="U516" i="64" s="1"/>
  <c r="V517" i="64" s="1"/>
  <c r="W518" i="64" s="1"/>
  <c r="X519" i="64" s="1"/>
  <c r="Y520" i="64" s="1"/>
  <c r="Z521" i="64" s="1"/>
  <c r="AA522" i="64" s="1"/>
  <c r="AB523" i="64" s="1"/>
  <c r="AC524" i="64" s="1"/>
  <c r="AD525" i="64" s="1"/>
  <c r="AE526" i="64" s="1"/>
  <c r="AF527" i="64" s="1"/>
  <c r="AG528" i="64" s="1"/>
  <c r="AH529" i="64" s="1"/>
  <c r="AI530" i="64" s="1"/>
  <c r="AJ531" i="64" s="1"/>
  <c r="AK532" i="64" s="1"/>
  <c r="AL533" i="64" s="1"/>
  <c r="AM534" i="64" s="1"/>
  <c r="AN535" i="64" s="1"/>
  <c r="E515" i="64"/>
  <c r="T516" i="64"/>
  <c r="U517" i="64" s="1"/>
  <c r="V518" i="64" s="1"/>
  <c r="W519" i="64" s="1"/>
  <c r="X520" i="64" s="1"/>
  <c r="Y521" i="64" s="1"/>
  <c r="Z522" i="64" s="1"/>
  <c r="AA523" i="64" s="1"/>
  <c r="AB524" i="64" s="1"/>
  <c r="AC525" i="64" s="1"/>
  <c r="AD526" i="64" s="1"/>
  <c r="AE527" i="64" s="1"/>
  <c r="AF528" i="64" s="1"/>
  <c r="AG529" i="64" s="1"/>
  <c r="AH530" i="64" s="1"/>
  <c r="AI531" i="64" s="1"/>
  <c r="AJ532" i="64" s="1"/>
  <c r="AK533" i="64" s="1"/>
  <c r="AL534" i="64" s="1"/>
  <c r="AM535" i="64" s="1"/>
  <c r="E516" i="64"/>
  <c r="T517" i="64"/>
  <c r="U518" i="64" s="1"/>
  <c r="V519" i="64" s="1"/>
  <c r="W520" i="64" s="1"/>
  <c r="X521" i="64" s="1"/>
  <c r="Y522" i="64" s="1"/>
  <c r="Z523" i="64" s="1"/>
  <c r="AA524" i="64" s="1"/>
  <c r="AB525" i="64" s="1"/>
  <c r="AC526" i="64" s="1"/>
  <c r="AD527" i="64" s="1"/>
  <c r="AE528" i="64" s="1"/>
  <c r="AF529" i="64" s="1"/>
  <c r="AG530" i="64" s="1"/>
  <c r="AH531" i="64" s="1"/>
  <c r="AI532" i="64" s="1"/>
  <c r="AJ533" i="64" s="1"/>
  <c r="AK534" i="64" s="1"/>
  <c r="AL535" i="64" s="1"/>
  <c r="E517" i="64"/>
  <c r="T518" i="64"/>
  <c r="U519" i="64" s="1"/>
  <c r="V520" i="64" s="1"/>
  <c r="W521" i="64" s="1"/>
  <c r="X522" i="64" s="1"/>
  <c r="Y523" i="64" s="1"/>
  <c r="Z524" i="64" s="1"/>
  <c r="AA525" i="64" s="1"/>
  <c r="AB526" i="64" s="1"/>
  <c r="AC527" i="64" s="1"/>
  <c r="AD528" i="64" s="1"/>
  <c r="AE529" i="64" s="1"/>
  <c r="AF530" i="64" s="1"/>
  <c r="AG531" i="64" s="1"/>
  <c r="AH532" i="64" s="1"/>
  <c r="AI533" i="64" s="1"/>
  <c r="AJ534" i="64" s="1"/>
  <c r="AK535" i="64" s="1"/>
  <c r="E518" i="64"/>
  <c r="T519" i="64"/>
  <c r="U520" i="64" s="1"/>
  <c r="V521" i="64" s="1"/>
  <c r="W522" i="64" s="1"/>
  <c r="X523" i="64" s="1"/>
  <c r="Y524" i="64" s="1"/>
  <c r="Z525" i="64" s="1"/>
  <c r="AA526" i="64" s="1"/>
  <c r="AB527" i="64" s="1"/>
  <c r="AC528" i="64" s="1"/>
  <c r="AD529" i="64" s="1"/>
  <c r="AE530" i="64" s="1"/>
  <c r="AF531" i="64" s="1"/>
  <c r="AG532" i="64" s="1"/>
  <c r="AH533" i="64" s="1"/>
  <c r="AI534" i="64" s="1"/>
  <c r="AJ535" i="64" s="1"/>
  <c r="E519" i="64"/>
  <c r="T520" i="64"/>
  <c r="U521" i="64" s="1"/>
  <c r="V522" i="64" s="1"/>
  <c r="W523" i="64" s="1"/>
  <c r="X524" i="64" s="1"/>
  <c r="Y525" i="64" s="1"/>
  <c r="Z526" i="64" s="1"/>
  <c r="AA527" i="64" s="1"/>
  <c r="AB528" i="64" s="1"/>
  <c r="AC529" i="64" s="1"/>
  <c r="AD530" i="64" s="1"/>
  <c r="AE531" i="64" s="1"/>
  <c r="AF532" i="64" s="1"/>
  <c r="AG533" i="64" s="1"/>
  <c r="AH534" i="64" s="1"/>
  <c r="AI535" i="64" s="1"/>
  <c r="E520" i="64"/>
  <c r="T521" i="64"/>
  <c r="U522" i="64" s="1"/>
  <c r="V523" i="64" s="1"/>
  <c r="W524" i="64" s="1"/>
  <c r="X525" i="64" s="1"/>
  <c r="Y526" i="64" s="1"/>
  <c r="Z527" i="64" s="1"/>
  <c r="AA528" i="64" s="1"/>
  <c r="AB529" i="64" s="1"/>
  <c r="AC530" i="64" s="1"/>
  <c r="AD531" i="64" s="1"/>
  <c r="AE532" i="64" s="1"/>
  <c r="AF533" i="64" s="1"/>
  <c r="AG534" i="64" s="1"/>
  <c r="AH535" i="64" s="1"/>
  <c r="E521" i="64"/>
  <c r="T522" i="64"/>
  <c r="U523" i="64" s="1"/>
  <c r="V524" i="64" s="1"/>
  <c r="W525" i="64" s="1"/>
  <c r="X526" i="64" s="1"/>
  <c r="Y527" i="64" s="1"/>
  <c r="Z528" i="64" s="1"/>
  <c r="AA529" i="64" s="1"/>
  <c r="AB530" i="64" s="1"/>
  <c r="AC531" i="64" s="1"/>
  <c r="AD532" i="64" s="1"/>
  <c r="AE533" i="64" s="1"/>
  <c r="AF534" i="64" s="1"/>
  <c r="AG535" i="64" s="1"/>
  <c r="E522" i="64"/>
  <c r="T523" i="64"/>
  <c r="U524" i="64" s="1"/>
  <c r="V525" i="64" s="1"/>
  <c r="W526" i="64" s="1"/>
  <c r="X527" i="64" s="1"/>
  <c r="Y528" i="64" s="1"/>
  <c r="Z529" i="64" s="1"/>
  <c r="AA530" i="64" s="1"/>
  <c r="AB531" i="64" s="1"/>
  <c r="AC532" i="64" s="1"/>
  <c r="AD533" i="64" s="1"/>
  <c r="AE534" i="64" s="1"/>
  <c r="AF535" i="64" s="1"/>
  <c r="E523" i="64"/>
  <c r="T524" i="64"/>
  <c r="U525" i="64" s="1"/>
  <c r="V526" i="64" s="1"/>
  <c r="W527" i="64" s="1"/>
  <c r="X528" i="64" s="1"/>
  <c r="Y529" i="64" s="1"/>
  <c r="Z530" i="64" s="1"/>
  <c r="AA531" i="64" s="1"/>
  <c r="AB532" i="64" s="1"/>
  <c r="AC533" i="64" s="1"/>
  <c r="AD534" i="64" s="1"/>
  <c r="AE535" i="64" s="1"/>
  <c r="E524" i="64"/>
  <c r="T525" i="64"/>
  <c r="U526" i="64" s="1"/>
  <c r="V527" i="64" s="1"/>
  <c r="W528" i="64" s="1"/>
  <c r="X529" i="64" s="1"/>
  <c r="Y530" i="64" s="1"/>
  <c r="Z531" i="64" s="1"/>
  <c r="AA532" i="64" s="1"/>
  <c r="AB533" i="64" s="1"/>
  <c r="AC534" i="64" s="1"/>
  <c r="AD535" i="64" s="1"/>
  <c r="E525" i="64"/>
  <c r="T526" i="64"/>
  <c r="U527" i="64" s="1"/>
  <c r="V528" i="64" s="1"/>
  <c r="W529" i="64" s="1"/>
  <c r="X530" i="64" s="1"/>
  <c r="Y531" i="64" s="1"/>
  <c r="Z532" i="64" s="1"/>
  <c r="AA533" i="64" s="1"/>
  <c r="AB534" i="64" s="1"/>
  <c r="AC535" i="64" s="1"/>
  <c r="E526" i="64"/>
  <c r="T527" i="64"/>
  <c r="U528" i="64" s="1"/>
  <c r="V529" i="64" s="1"/>
  <c r="W530" i="64" s="1"/>
  <c r="X531" i="64" s="1"/>
  <c r="Y532" i="64" s="1"/>
  <c r="Z533" i="64" s="1"/>
  <c r="AA534" i="64" s="1"/>
  <c r="AB535" i="64" s="1"/>
  <c r="E527" i="64"/>
  <c r="T528" i="64"/>
  <c r="U529" i="64" s="1"/>
  <c r="V530" i="64" s="1"/>
  <c r="W531" i="64" s="1"/>
  <c r="X532" i="64" s="1"/>
  <c r="Y533" i="64" s="1"/>
  <c r="Z534" i="64" s="1"/>
  <c r="AA535" i="64" s="1"/>
  <c r="E528" i="64"/>
  <c r="T529" i="64"/>
  <c r="U530" i="64" s="1"/>
  <c r="V531" i="64" s="1"/>
  <c r="W532" i="64" s="1"/>
  <c r="X533" i="64" s="1"/>
  <c r="Y534" i="64" s="1"/>
  <c r="Z535" i="64" s="1"/>
  <c r="E529" i="64"/>
  <c r="T530" i="64"/>
  <c r="U531" i="64" s="1"/>
  <c r="V532" i="64" s="1"/>
  <c r="W533" i="64" s="1"/>
  <c r="X534" i="64" s="1"/>
  <c r="Y535" i="64" s="1"/>
  <c r="E530" i="64"/>
  <c r="T531" i="64"/>
  <c r="U532" i="64" s="1"/>
  <c r="V533" i="64" s="1"/>
  <c r="W534" i="64" s="1"/>
  <c r="X535" i="64" s="1"/>
  <c r="E531" i="64"/>
  <c r="T532" i="64"/>
  <c r="U533" i="64" s="1"/>
  <c r="V534" i="64" s="1"/>
  <c r="W535" i="64" s="1"/>
  <c r="E532" i="64"/>
  <c r="T533" i="64"/>
  <c r="U534" i="64" s="1"/>
  <c r="V535" i="64" s="1"/>
  <c r="E533" i="64"/>
  <c r="T534" i="64"/>
  <c r="U535" i="64" s="1"/>
  <c r="E534" i="64"/>
  <c r="T535" i="64"/>
  <c r="E535" i="64"/>
  <c r="T536" i="64"/>
  <c r="E536" i="64"/>
  <c r="E537" i="64"/>
  <c r="B537" i="64"/>
  <c r="E538" i="64"/>
  <c r="E539" i="64"/>
  <c r="B539" i="64"/>
  <c r="E540" i="64"/>
  <c r="E541" i="64"/>
  <c r="T543" i="64"/>
  <c r="U543" i="64"/>
  <c r="V543" i="64"/>
  <c r="W543" i="64"/>
  <c r="X543" i="64"/>
  <c r="Y543" i="64"/>
  <c r="Z543" i="64"/>
  <c r="AA543" i="64"/>
  <c r="AB543" i="64"/>
  <c r="AC543" i="64"/>
  <c r="AD543" i="64"/>
  <c r="AE543" i="64"/>
  <c r="AF543" i="64"/>
  <c r="AG543" i="64"/>
  <c r="AH543" i="64"/>
  <c r="AI543" i="64"/>
  <c r="AJ543" i="64"/>
  <c r="AK543" i="64"/>
  <c r="AL543" i="64"/>
  <c r="AM543" i="64"/>
  <c r="AN543" i="64"/>
  <c r="AO543" i="64"/>
  <c r="AP543" i="64"/>
  <c r="AQ543" i="64"/>
  <c r="AR543" i="64"/>
  <c r="AS543" i="64"/>
  <c r="AT543" i="64"/>
  <c r="AU543" i="64"/>
  <c r="AV543" i="64"/>
  <c r="AW543" i="64"/>
  <c r="AX543" i="64"/>
  <c r="AY543" i="64"/>
  <c r="AZ543" i="64"/>
  <c r="BA543" i="64"/>
  <c r="BB543" i="64"/>
  <c r="BC543" i="64"/>
  <c r="BD543" i="64"/>
  <c r="BE543" i="64"/>
  <c r="BF543" i="64"/>
  <c r="BG543" i="64"/>
  <c r="BH543" i="64"/>
  <c r="BI543" i="64"/>
  <c r="BJ543" i="64"/>
  <c r="BK543" i="64"/>
  <c r="BL543" i="64"/>
  <c r="BM543" i="64"/>
  <c r="BN543" i="64"/>
  <c r="BO543" i="64"/>
  <c r="BP543" i="64"/>
  <c r="BQ543" i="64"/>
  <c r="BR543" i="64"/>
  <c r="BS543" i="64"/>
  <c r="BT543" i="64"/>
  <c r="BU543" i="64"/>
  <c r="BV543" i="64"/>
  <c r="BW543" i="64"/>
  <c r="BX543" i="64"/>
  <c r="BY543" i="64"/>
  <c r="BZ543" i="64"/>
  <c r="CA543" i="64"/>
  <c r="CB543" i="64"/>
  <c r="CC543" i="64"/>
  <c r="CD543" i="64"/>
  <c r="CE543" i="64"/>
  <c r="CF543" i="64"/>
  <c r="CG543" i="64"/>
  <c r="CH543" i="64"/>
  <c r="CI543" i="64"/>
  <c r="CJ543" i="64"/>
  <c r="CK543" i="64"/>
  <c r="E548" i="64"/>
  <c r="E547" i="64"/>
  <c r="E546" i="64"/>
  <c r="B545" i="64"/>
  <c r="E545" i="64"/>
  <c r="E544" i="64"/>
  <c r="E543" i="64"/>
  <c r="B542" i="64"/>
  <c r="E542" i="64"/>
  <c r="B541" i="64"/>
  <c r="E506" i="64"/>
  <c r="U536" i="64" l="1"/>
  <c r="V536" i="64" s="1"/>
  <c r="W536" i="64" s="1"/>
  <c r="X536" i="64" s="1"/>
  <c r="Y536" i="64" s="1"/>
  <c r="Z536" i="64" s="1"/>
  <c r="AA536" i="64" s="1"/>
  <c r="AB536" i="64" s="1"/>
  <c r="AC536" i="64" s="1"/>
  <c r="AD536" i="64" s="1"/>
  <c r="AE536" i="64" s="1"/>
  <c r="AF536" i="64" s="1"/>
  <c r="AG536" i="64" s="1"/>
  <c r="AH536" i="64" s="1"/>
  <c r="AI536" i="64" s="1"/>
  <c r="AJ536" i="64" s="1"/>
  <c r="AK536" i="64" s="1"/>
  <c r="AL536" i="64" s="1"/>
  <c r="AM536" i="64" s="1"/>
  <c r="AN536" i="64" s="1"/>
  <c r="AO536" i="64" s="1"/>
  <c r="AP536"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582" i="64" l="1"/>
  <c r="E1582" i="64"/>
  <c r="CK1581" i="64"/>
  <c r="CJ1581" i="64"/>
  <c r="CI1581" i="64"/>
  <c r="CH1581" i="64"/>
  <c r="CG1581" i="64"/>
  <c r="CF1581" i="64"/>
  <c r="CE1581" i="64"/>
  <c r="CD1581" i="64"/>
  <c r="CC1581" i="64"/>
  <c r="CB1581" i="64"/>
  <c r="CA1581" i="64"/>
  <c r="BZ1581" i="64"/>
  <c r="BY1581" i="64"/>
  <c r="BX1581" i="64"/>
  <c r="BW1581" i="64"/>
  <c r="BV1581" i="64"/>
  <c r="BU1581" i="64"/>
  <c r="BT1581" i="64"/>
  <c r="BS1581" i="64"/>
  <c r="BR1581" i="64"/>
  <c r="BQ1581" i="64"/>
  <c r="BP1581" i="64"/>
  <c r="BO1581" i="64"/>
  <c r="BN1581" i="64"/>
  <c r="BM1581" i="64"/>
  <c r="BL1581" i="64"/>
  <c r="BK1581" i="64"/>
  <c r="BJ1581" i="64"/>
  <c r="BI1581" i="64"/>
  <c r="BH1581" i="64"/>
  <c r="BG1581" i="64"/>
  <c r="BF1581" i="64"/>
  <c r="BE1581" i="64"/>
  <c r="BD1581" i="64"/>
  <c r="BC1581" i="64"/>
  <c r="BB1581" i="64"/>
  <c r="BA1581" i="64"/>
  <c r="AZ1581" i="64"/>
  <c r="AY1581" i="64"/>
  <c r="AX1581" i="64"/>
  <c r="AW1581" i="64"/>
  <c r="AV1581" i="64"/>
  <c r="AU1581" i="64"/>
  <c r="AT1581" i="64"/>
  <c r="AS1581" i="64"/>
  <c r="AR1581" i="64"/>
  <c r="AQ1581" i="64"/>
  <c r="AP1581" i="64"/>
  <c r="AO1581" i="64"/>
  <c r="AN1581" i="64"/>
  <c r="AM1581" i="64"/>
  <c r="AL1581" i="64"/>
  <c r="AK1581" i="64"/>
  <c r="AJ1581" i="64"/>
  <c r="AI1581" i="64"/>
  <c r="AH1581" i="64"/>
  <c r="AG1581" i="64"/>
  <c r="AF1581" i="64"/>
  <c r="AE1581" i="64"/>
  <c r="AD1581" i="64"/>
  <c r="AC1581" i="64"/>
  <c r="AB1581" i="64"/>
  <c r="AA1581" i="64"/>
  <c r="Z1581" i="64"/>
  <c r="Y1581" i="64"/>
  <c r="X1581" i="64"/>
  <c r="W1581" i="64"/>
  <c r="V1581" i="64"/>
  <c r="U1581" i="64"/>
  <c r="T1581" i="64"/>
  <c r="B1581" i="64"/>
  <c r="E1581" i="64"/>
  <c r="B1580" i="64"/>
  <c r="E1580" i="64"/>
  <c r="CK1579" i="64"/>
  <c r="CJ1579" i="64"/>
  <c r="CI1579" i="64"/>
  <c r="CH1579" i="64"/>
  <c r="CG1579" i="64"/>
  <c r="CF1579" i="64"/>
  <c r="CE1579" i="64"/>
  <c r="CD1579" i="64"/>
  <c r="CC1579" i="64"/>
  <c r="CB1579" i="64"/>
  <c r="CA1579" i="64"/>
  <c r="BZ1579" i="64"/>
  <c r="BY1579" i="64"/>
  <c r="BX1579" i="64"/>
  <c r="BW1579" i="64"/>
  <c r="BV1579" i="64"/>
  <c r="BU1579" i="64"/>
  <c r="BT1579" i="64"/>
  <c r="BS1579" i="64"/>
  <c r="BR1579" i="64"/>
  <c r="BQ1579" i="64"/>
  <c r="BP1579" i="64"/>
  <c r="BO1579" i="64"/>
  <c r="BN1579" i="64"/>
  <c r="BM1579" i="64"/>
  <c r="BL1579" i="64"/>
  <c r="BK1579" i="64"/>
  <c r="BJ1579" i="64"/>
  <c r="BI1579" i="64"/>
  <c r="BH1579" i="64"/>
  <c r="BG1579" i="64"/>
  <c r="BF1579" i="64"/>
  <c r="BE1579" i="64"/>
  <c r="BD1579" i="64"/>
  <c r="BC1579" i="64"/>
  <c r="BB1579" i="64"/>
  <c r="BA1579" i="64"/>
  <c r="AZ1579" i="64"/>
  <c r="AY1579" i="64"/>
  <c r="AX1579" i="64"/>
  <c r="AW1579" i="64"/>
  <c r="AV1579" i="64"/>
  <c r="AU1579" i="64"/>
  <c r="AT1579" i="64"/>
  <c r="AS1579" i="64"/>
  <c r="AR1579" i="64"/>
  <c r="AQ1579" i="64"/>
  <c r="AP1579" i="64"/>
  <c r="AO1579" i="64"/>
  <c r="AN1579" i="64"/>
  <c r="AM1579" i="64"/>
  <c r="AL1579" i="64"/>
  <c r="AK1579" i="64"/>
  <c r="AJ1579" i="64"/>
  <c r="AI1579" i="64"/>
  <c r="AH1579" i="64"/>
  <c r="AG1579" i="64"/>
  <c r="AF1579" i="64"/>
  <c r="AE1579" i="64"/>
  <c r="AD1579" i="64"/>
  <c r="AC1579" i="64"/>
  <c r="AB1579" i="64"/>
  <c r="AA1579" i="64"/>
  <c r="Z1579" i="64"/>
  <c r="Y1579" i="64"/>
  <c r="X1579" i="64"/>
  <c r="W1579" i="64"/>
  <c r="V1579" i="64"/>
  <c r="U1579" i="64"/>
  <c r="T1579" i="64"/>
  <c r="B1579" i="64"/>
  <c r="E1579" i="64"/>
  <c r="B1578" i="64"/>
  <c r="E1578" i="64"/>
  <c r="B1577" i="64"/>
  <c r="E1577" i="64"/>
  <c r="B1576" i="64"/>
  <c r="E1576" i="64"/>
  <c r="B1575" i="64"/>
  <c r="E1575" i="64"/>
  <c r="E1574" i="64"/>
  <c r="B1573" i="64"/>
  <c r="E1573" i="64"/>
  <c r="E1572" i="64"/>
  <c r="B1571" i="64"/>
  <c r="E1571" i="64"/>
  <c r="B1570" i="64"/>
  <c r="E1570" i="64"/>
  <c r="R1569" i="64"/>
  <c r="R1571" i="64" s="1"/>
  <c r="S1567" i="64" s="1"/>
  <c r="B1569" i="64"/>
  <c r="E1569" i="64"/>
  <c r="G1569" i="64" s="1"/>
  <c r="B1568" i="64"/>
  <c r="E1568" i="64"/>
  <c r="K1567" i="64"/>
  <c r="E1567" i="64"/>
  <c r="E1566" i="64"/>
  <c r="E1565" i="64"/>
  <c r="E1564" i="64"/>
  <c r="G1564" i="64" s="1"/>
  <c r="E1563" i="64"/>
  <c r="G1563" i="64" s="1"/>
  <c r="E1562" i="64"/>
  <c r="G1562" i="64" s="1"/>
  <c r="E1561" i="64"/>
  <c r="G1561" i="64" s="1"/>
  <c r="B1560" i="64"/>
  <c r="E1560" i="64"/>
  <c r="G1560" i="64" s="1"/>
  <c r="E1559" i="64"/>
  <c r="E432" i="64"/>
  <c r="B432" i="64"/>
  <c r="B446" i="64"/>
  <c r="E446" i="64"/>
  <c r="CK445" i="64"/>
  <c r="CJ445" i="64"/>
  <c r="CI445" i="64"/>
  <c r="CH445" i="64"/>
  <c r="CG445" i="64"/>
  <c r="CF445" i="64"/>
  <c r="CE445" i="64"/>
  <c r="CD445" i="64"/>
  <c r="CC445" i="64"/>
  <c r="CB445" i="64"/>
  <c r="CA445" i="64"/>
  <c r="BZ445" i="64"/>
  <c r="BY445" i="64"/>
  <c r="BX445" i="64"/>
  <c r="BW445" i="64"/>
  <c r="BV445" i="64"/>
  <c r="BU445" i="64"/>
  <c r="BT445" i="64"/>
  <c r="BS445" i="64"/>
  <c r="BR445" i="64"/>
  <c r="BQ445" i="64"/>
  <c r="BP445" i="64"/>
  <c r="BO445" i="64"/>
  <c r="BN445" i="64"/>
  <c r="BM445" i="64"/>
  <c r="BL445" i="64"/>
  <c r="BK445" i="64"/>
  <c r="BJ445" i="64"/>
  <c r="BI445" i="64"/>
  <c r="BH445" i="64"/>
  <c r="BG445" i="64"/>
  <c r="BF445" i="64"/>
  <c r="BE445" i="64"/>
  <c r="BD445" i="64"/>
  <c r="BC445" i="64"/>
  <c r="BB445" i="64"/>
  <c r="BA445" i="64"/>
  <c r="AZ445" i="64"/>
  <c r="AY445" i="64"/>
  <c r="AX445" i="64"/>
  <c r="AW445" i="64"/>
  <c r="AV445" i="64"/>
  <c r="AU445" i="64"/>
  <c r="AT445" i="64"/>
  <c r="AS445" i="64"/>
  <c r="AR445" i="64"/>
  <c r="AQ445" i="64"/>
  <c r="AP445" i="64"/>
  <c r="AO445" i="64"/>
  <c r="AN445" i="64"/>
  <c r="AM445" i="64"/>
  <c r="AL445" i="64"/>
  <c r="AK445" i="64"/>
  <c r="AJ445" i="64"/>
  <c r="AI445" i="64"/>
  <c r="AH445" i="64"/>
  <c r="AG445" i="64"/>
  <c r="AF445" i="64"/>
  <c r="AE445" i="64"/>
  <c r="AD445" i="64"/>
  <c r="AC445" i="64"/>
  <c r="AB445" i="64"/>
  <c r="AA445" i="64"/>
  <c r="Z445" i="64"/>
  <c r="Y445" i="64"/>
  <c r="X445" i="64"/>
  <c r="W445" i="64"/>
  <c r="V445" i="64"/>
  <c r="U445" i="64"/>
  <c r="T445" i="64"/>
  <c r="B445" i="64"/>
  <c r="E445" i="64"/>
  <c r="B444" i="64"/>
  <c r="E444" i="64"/>
  <c r="CK443" i="64"/>
  <c r="CJ443" i="64"/>
  <c r="CI443" i="64"/>
  <c r="CH443" i="64"/>
  <c r="CG443" i="64"/>
  <c r="CF443" i="64"/>
  <c r="CE443" i="64"/>
  <c r="CD443" i="64"/>
  <c r="CC443" i="64"/>
  <c r="CB443" i="64"/>
  <c r="CA443" i="64"/>
  <c r="BZ443" i="64"/>
  <c r="BY443" i="64"/>
  <c r="BX443" i="64"/>
  <c r="BW443" i="64"/>
  <c r="BV443" i="64"/>
  <c r="BU443" i="64"/>
  <c r="BT443" i="64"/>
  <c r="BS443" i="64"/>
  <c r="BR443" i="64"/>
  <c r="BQ443" i="64"/>
  <c r="BP443" i="64"/>
  <c r="BO443" i="64"/>
  <c r="BN443" i="64"/>
  <c r="BM443" i="64"/>
  <c r="BL443" i="64"/>
  <c r="BK443" i="64"/>
  <c r="BJ443" i="64"/>
  <c r="BI443" i="64"/>
  <c r="BH443" i="64"/>
  <c r="BG443" i="64"/>
  <c r="BF443" i="64"/>
  <c r="BE443" i="64"/>
  <c r="BD443" i="64"/>
  <c r="BC443" i="64"/>
  <c r="BB443" i="64"/>
  <c r="BA443" i="64"/>
  <c r="AZ443" i="64"/>
  <c r="AY443" i="64"/>
  <c r="AX443" i="64"/>
  <c r="AW443" i="64"/>
  <c r="AV443" i="64"/>
  <c r="AU443" i="64"/>
  <c r="AT443" i="64"/>
  <c r="AS443" i="64"/>
  <c r="AR443" i="64"/>
  <c r="AQ443" i="64"/>
  <c r="AP443" i="64"/>
  <c r="AO443" i="64"/>
  <c r="AN443" i="64"/>
  <c r="AM443" i="64"/>
  <c r="AL443" i="64"/>
  <c r="AK443" i="64"/>
  <c r="AJ443" i="64"/>
  <c r="AI443" i="64"/>
  <c r="AH443" i="64"/>
  <c r="AG443" i="64"/>
  <c r="AF443" i="64"/>
  <c r="AE443" i="64"/>
  <c r="AD443" i="64"/>
  <c r="AC443" i="64"/>
  <c r="AB443" i="64"/>
  <c r="AA443" i="64"/>
  <c r="Z443" i="64"/>
  <c r="Y443" i="64"/>
  <c r="X443" i="64"/>
  <c r="W443" i="64"/>
  <c r="V443" i="64"/>
  <c r="U443" i="64"/>
  <c r="T443" i="64"/>
  <c r="B443" i="64"/>
  <c r="E443" i="64"/>
  <c r="B442" i="64"/>
  <c r="E442" i="64"/>
  <c r="B441" i="64"/>
  <c r="E441" i="64"/>
  <c r="B440" i="64"/>
  <c r="E440" i="64"/>
  <c r="B439" i="64"/>
  <c r="E439" i="64"/>
  <c r="E438" i="64"/>
  <c r="B437" i="64"/>
  <c r="E437" i="64"/>
  <c r="E436" i="64"/>
  <c r="B435" i="64"/>
  <c r="E435" i="64"/>
  <c r="B434" i="64"/>
  <c r="E434" i="64"/>
  <c r="R433" i="64"/>
  <c r="R435" i="64" s="1"/>
  <c r="S431" i="64" s="1"/>
  <c r="B433" i="64"/>
  <c r="E433" i="64"/>
  <c r="G433" i="64" s="1"/>
  <c r="K431" i="64"/>
  <c r="E431" i="64"/>
  <c r="E430" i="64"/>
  <c r="E429" i="64"/>
  <c r="E428" i="64"/>
  <c r="G428" i="64" s="1"/>
  <c r="E427" i="64"/>
  <c r="G427" i="64" s="1"/>
  <c r="E426" i="64"/>
  <c r="G426" i="64" s="1"/>
  <c r="E425" i="64"/>
  <c r="G425" i="64" s="1"/>
  <c r="B424" i="64"/>
  <c r="E424" i="64"/>
  <c r="G424" i="64" s="1"/>
  <c r="E423" i="64"/>
  <c r="T1220" i="64"/>
  <c r="U1220" i="64"/>
  <c r="V1220" i="64"/>
  <c r="W1220" i="64"/>
  <c r="X1220" i="64"/>
  <c r="Y1220" i="64"/>
  <c r="Z1220" i="64"/>
  <c r="AA1220" i="64"/>
  <c r="AB1220" i="64"/>
  <c r="AC1220" i="64"/>
  <c r="AD1220" i="64"/>
  <c r="AE1220" i="64"/>
  <c r="AF1220" i="64"/>
  <c r="AG1220" i="64"/>
  <c r="AH1220" i="64"/>
  <c r="AI1220" i="64"/>
  <c r="AJ1220" i="64"/>
  <c r="AK1220" i="64"/>
  <c r="AL1220" i="64"/>
  <c r="AM1220" i="64"/>
  <c r="AN1220" i="64"/>
  <c r="AO1220" i="64"/>
  <c r="AP1220" i="64"/>
  <c r="AQ1220" i="64"/>
  <c r="AR1220" i="64"/>
  <c r="AS1220" i="64"/>
  <c r="AT1220" i="64"/>
  <c r="AU1220" i="64"/>
  <c r="AV1220" i="64"/>
  <c r="AW1220" i="64"/>
  <c r="AX1220" i="64"/>
  <c r="AY1220" i="64"/>
  <c r="AZ1220" i="64"/>
  <c r="BA1220" i="64"/>
  <c r="BB1220" i="64"/>
  <c r="BC1220" i="64"/>
  <c r="BD1220" i="64"/>
  <c r="BE1220" i="64"/>
  <c r="BF1220" i="64"/>
  <c r="BG1220" i="64"/>
  <c r="BH1220" i="64"/>
  <c r="BI1220" i="64"/>
  <c r="BJ1220" i="64"/>
  <c r="BK1220" i="64"/>
  <c r="BL1220" i="64"/>
  <c r="BM1220" i="64"/>
  <c r="BN1220" i="64"/>
  <c r="BO1220" i="64"/>
  <c r="BP1220" i="64"/>
  <c r="BQ1220" i="64"/>
  <c r="BR1220" i="64"/>
  <c r="BS1220" i="64"/>
  <c r="BT1220" i="64"/>
  <c r="BU1220" i="64"/>
  <c r="BV1220" i="64"/>
  <c r="BW1220" i="64"/>
  <c r="BX1220" i="64"/>
  <c r="BY1220" i="64"/>
  <c r="BZ1220" i="64"/>
  <c r="CA1220" i="64"/>
  <c r="CB1220" i="64"/>
  <c r="CC1220" i="64"/>
  <c r="CD1220" i="64"/>
  <c r="CE1220" i="64"/>
  <c r="CF1220" i="64"/>
  <c r="CG1220" i="64"/>
  <c r="CH1220" i="64"/>
  <c r="CI1220" i="64"/>
  <c r="CJ1220" i="64"/>
  <c r="CK1220" i="64"/>
  <c r="B1293" i="64"/>
  <c r="E1293" i="64"/>
  <c r="CK1292" i="64"/>
  <c r="CJ1292" i="64"/>
  <c r="CI1292" i="64"/>
  <c r="CH1292" i="64"/>
  <c r="CG1292" i="64"/>
  <c r="CF1292" i="64"/>
  <c r="CE1292" i="64"/>
  <c r="CD1292" i="64"/>
  <c r="CC1292" i="64"/>
  <c r="CB1292" i="64"/>
  <c r="CA1292" i="64"/>
  <c r="BZ1292" i="64"/>
  <c r="BY1292" i="64"/>
  <c r="BX1292" i="64"/>
  <c r="BW1292" i="64"/>
  <c r="BV1292" i="64"/>
  <c r="BU1292" i="64"/>
  <c r="BT1292" i="64"/>
  <c r="BS1292" i="64"/>
  <c r="BR1292" i="64"/>
  <c r="BQ1292" i="64"/>
  <c r="BP1292" i="64"/>
  <c r="BO1292" i="64"/>
  <c r="BN1292" i="64"/>
  <c r="BM1292" i="64"/>
  <c r="BL1292" i="64"/>
  <c r="BK1292" i="64"/>
  <c r="BJ1292" i="64"/>
  <c r="BI1292" i="64"/>
  <c r="BH1292" i="64"/>
  <c r="BG1292" i="64"/>
  <c r="BF1292" i="64"/>
  <c r="BE1292" i="64"/>
  <c r="BD1292" i="64"/>
  <c r="BC1292" i="64"/>
  <c r="BB1292" i="64"/>
  <c r="BA1292" i="64"/>
  <c r="AZ1292" i="64"/>
  <c r="AY1292" i="64"/>
  <c r="AX1292" i="64"/>
  <c r="AW1292" i="64"/>
  <c r="AV1292" i="64"/>
  <c r="AU1292" i="64"/>
  <c r="AT1292" i="64"/>
  <c r="AS1292" i="64"/>
  <c r="AR1292" i="64"/>
  <c r="AQ1292" i="64"/>
  <c r="AP1292" i="64"/>
  <c r="AO1292" i="64"/>
  <c r="AN1292" i="64"/>
  <c r="AM1292" i="64"/>
  <c r="AL1292" i="64"/>
  <c r="AK1292" i="64"/>
  <c r="AJ1292" i="64"/>
  <c r="AI1292" i="64"/>
  <c r="AH1292" i="64"/>
  <c r="AG1292" i="64"/>
  <c r="AF1292" i="64"/>
  <c r="AE1292" i="64"/>
  <c r="AD1292" i="64"/>
  <c r="AC1292" i="64"/>
  <c r="AB1292" i="64"/>
  <c r="AA1292" i="64"/>
  <c r="Z1292" i="64"/>
  <c r="Y1292" i="64"/>
  <c r="X1292" i="64"/>
  <c r="W1292" i="64"/>
  <c r="V1292" i="64"/>
  <c r="U1292" i="64"/>
  <c r="T1292" i="64"/>
  <c r="B1292" i="64"/>
  <c r="E1292" i="64"/>
  <c r="B1291" i="64"/>
  <c r="E1291" i="64"/>
  <c r="B1290" i="64"/>
  <c r="E1290" i="64"/>
  <c r="B1289" i="64"/>
  <c r="E1289" i="64"/>
  <c r="CK1288" i="64"/>
  <c r="CJ1288" i="64"/>
  <c r="CI1288" i="64"/>
  <c r="CH1288" i="64"/>
  <c r="CG1288" i="64"/>
  <c r="CF1288" i="64"/>
  <c r="CE1288" i="64"/>
  <c r="CD1288" i="64"/>
  <c r="CC1288" i="64"/>
  <c r="CB1288" i="64"/>
  <c r="CA1288" i="64"/>
  <c r="BZ1288" i="64"/>
  <c r="BY1288" i="64"/>
  <c r="BX1288" i="64"/>
  <c r="BW1288" i="64"/>
  <c r="BV1288" i="64"/>
  <c r="BU1288" i="64"/>
  <c r="BT1288" i="64"/>
  <c r="BS1288" i="64"/>
  <c r="BR1288" i="64"/>
  <c r="BQ1288" i="64"/>
  <c r="BP1288" i="64"/>
  <c r="BO1288" i="64"/>
  <c r="BN1288" i="64"/>
  <c r="BM1288" i="64"/>
  <c r="BL1288" i="64"/>
  <c r="BK1288" i="64"/>
  <c r="BJ1288" i="64"/>
  <c r="BI1288" i="64"/>
  <c r="BH1288" i="64"/>
  <c r="BG1288" i="64"/>
  <c r="BF1288" i="64"/>
  <c r="BE1288" i="64"/>
  <c r="BD1288" i="64"/>
  <c r="BC1288" i="64"/>
  <c r="BB1288" i="64"/>
  <c r="BA1288" i="64"/>
  <c r="AZ1288" i="64"/>
  <c r="AY1288" i="64"/>
  <c r="AX1288" i="64"/>
  <c r="AW1288" i="64"/>
  <c r="AV1288" i="64"/>
  <c r="AU1288" i="64"/>
  <c r="AT1288" i="64"/>
  <c r="AS1288" i="64"/>
  <c r="AR1288" i="64"/>
  <c r="AQ1288" i="64"/>
  <c r="AP1288" i="64"/>
  <c r="AO1288" i="64"/>
  <c r="AN1288" i="64"/>
  <c r="AM1288" i="64"/>
  <c r="AL1288" i="64"/>
  <c r="AK1288" i="64"/>
  <c r="AJ1288" i="64"/>
  <c r="AI1288" i="64"/>
  <c r="AH1288" i="64"/>
  <c r="AG1288" i="64"/>
  <c r="AF1288" i="64"/>
  <c r="AE1288" i="64"/>
  <c r="AD1288" i="64"/>
  <c r="AC1288" i="64"/>
  <c r="AB1288" i="64"/>
  <c r="AA1288" i="64"/>
  <c r="Z1288" i="64"/>
  <c r="Y1288" i="64"/>
  <c r="X1288" i="64"/>
  <c r="W1288" i="64"/>
  <c r="V1288" i="64"/>
  <c r="U1288" i="64"/>
  <c r="T1288" i="64"/>
  <c r="B1288" i="64"/>
  <c r="E1288" i="64"/>
  <c r="B1287" i="64"/>
  <c r="E1287" i="64"/>
  <c r="B1286" i="64"/>
  <c r="E1286" i="64"/>
  <c r="E1285" i="64"/>
  <c r="G1285" i="64" s="1"/>
  <c r="R1284" i="64"/>
  <c r="B1284" i="64"/>
  <c r="E1284" i="64"/>
  <c r="G1284" i="64" s="1"/>
  <c r="B1283" i="64"/>
  <c r="E1283" i="64"/>
  <c r="G1283" i="64" s="1"/>
  <c r="E1282" i="64"/>
  <c r="G1282" i="64" s="1"/>
  <c r="E1281" i="64"/>
  <c r="G1281" i="64" s="1"/>
  <c r="B1280" i="64"/>
  <c r="E1280" i="64"/>
  <c r="G1280" i="64" s="1"/>
  <c r="E1279" i="64"/>
  <c r="G1279" i="64" s="1"/>
  <c r="B1278" i="64"/>
  <c r="E1278" i="64"/>
  <c r="G1278" i="64" s="1"/>
  <c r="B1277" i="64"/>
  <c r="E1277" i="64"/>
  <c r="G1277" i="64" s="1"/>
  <c r="R1276" i="64"/>
  <c r="R1283" i="64" s="1"/>
  <c r="B1276" i="64"/>
  <c r="E1276" i="64"/>
  <c r="G1276" i="64" s="1"/>
  <c r="E1275" i="64"/>
  <c r="G1275" i="64" s="1"/>
  <c r="K1274" i="64"/>
  <c r="E1274" i="64"/>
  <c r="G1274" i="64" s="1"/>
  <c r="E1273" i="64"/>
  <c r="G1273" i="64" s="1"/>
  <c r="E1272" i="64"/>
  <c r="G1272" i="64" s="1"/>
  <c r="E1271" i="64"/>
  <c r="G1271" i="64" s="1"/>
  <c r="E1270" i="64"/>
  <c r="G1270" i="64" s="1"/>
  <c r="E1269" i="64"/>
  <c r="G1269" i="64" s="1"/>
  <c r="E1268" i="64"/>
  <c r="G1268" i="64" s="1"/>
  <c r="B1267" i="64"/>
  <c r="E1267" i="64"/>
  <c r="G1267" i="64" s="1"/>
  <c r="E1266" i="64"/>
  <c r="E1207" i="64"/>
  <c r="G1207" i="64" s="1"/>
  <c r="R1208" i="64"/>
  <c r="R1215" i="64" s="1"/>
  <c r="B1225" i="64"/>
  <c r="E1225" i="64"/>
  <c r="B1224" i="64"/>
  <c r="E1224" i="64"/>
  <c r="B1223" i="64"/>
  <c r="E1223" i="64"/>
  <c r="B1222" i="64"/>
  <c r="E1222" i="64"/>
  <c r="B1221" i="64"/>
  <c r="E1221" i="64"/>
  <c r="B1220" i="64"/>
  <c r="E1220" i="64"/>
  <c r="B1219" i="64"/>
  <c r="E1219" i="64"/>
  <c r="B1218" i="64"/>
  <c r="E1218" i="64"/>
  <c r="E1217" i="64"/>
  <c r="G1217" i="64" s="1"/>
  <c r="R1216" i="64"/>
  <c r="B1216" i="64"/>
  <c r="E1216" i="64"/>
  <c r="G1216" i="64" s="1"/>
  <c r="B1215" i="64"/>
  <c r="E1215" i="64"/>
  <c r="G1215" i="64" s="1"/>
  <c r="E1214" i="64"/>
  <c r="G1214" i="64" s="1"/>
  <c r="E1213" i="64"/>
  <c r="G1213" i="64" s="1"/>
  <c r="B1212" i="64"/>
  <c r="E1212" i="64"/>
  <c r="G1212" i="64" s="1"/>
  <c r="E1211" i="64"/>
  <c r="G1211" i="64" s="1"/>
  <c r="B1210" i="64"/>
  <c r="E1210" i="64"/>
  <c r="G1210" i="64" s="1"/>
  <c r="B1209" i="64"/>
  <c r="E1209" i="64"/>
  <c r="G1209" i="64" s="1"/>
  <c r="B1208" i="64"/>
  <c r="E1208" i="64"/>
  <c r="G1208" i="64" s="1"/>
  <c r="K1206" i="64"/>
  <c r="E1206" i="64"/>
  <c r="G1206" i="64" s="1"/>
  <c r="E1205" i="64"/>
  <c r="G1205" i="64" s="1"/>
  <c r="E1204" i="64"/>
  <c r="G1204" i="64" s="1"/>
  <c r="E1203" i="64"/>
  <c r="G1203" i="64" s="1"/>
  <c r="E1202" i="64"/>
  <c r="G1202" i="64" s="1"/>
  <c r="E1201" i="64"/>
  <c r="G1201" i="64" s="1"/>
  <c r="E1200" i="64"/>
  <c r="G1200" i="64" s="1"/>
  <c r="B1199" i="64"/>
  <c r="E1199" i="64"/>
  <c r="G1199" i="64" s="1"/>
  <c r="E1198" i="64"/>
  <c r="R2588" i="64"/>
  <c r="K2587" i="64"/>
  <c r="E2589" i="64"/>
  <c r="G2589" i="64" s="1"/>
  <c r="B2588" i="64"/>
  <c r="B2587" i="64"/>
  <c r="E2586" i="64"/>
  <c r="G2586" i="64" s="1"/>
  <c r="E2587" i="64"/>
  <c r="G2587" i="64" s="1"/>
  <c r="E2588" i="64"/>
  <c r="G2588" i="64" s="1"/>
  <c r="B2584" i="64"/>
  <c r="B2582" i="64"/>
  <c r="B2597" i="64"/>
  <c r="E2597" i="64"/>
  <c r="CK2596" i="64"/>
  <c r="CJ2596" i="64"/>
  <c r="CI2596" i="64"/>
  <c r="CH2596" i="64"/>
  <c r="CG2596" i="64"/>
  <c r="CF2596" i="64"/>
  <c r="CE2596" i="64"/>
  <c r="CD2596" i="64"/>
  <c r="CC2596" i="64"/>
  <c r="CB2596" i="64"/>
  <c r="CA2596" i="64"/>
  <c r="BZ2596" i="64"/>
  <c r="BY2596" i="64"/>
  <c r="BX2596" i="64"/>
  <c r="BW2596" i="64"/>
  <c r="BV2596" i="64"/>
  <c r="BU2596" i="64"/>
  <c r="BT2596" i="64"/>
  <c r="BS2596" i="64"/>
  <c r="BR2596" i="64"/>
  <c r="BQ2596" i="64"/>
  <c r="BP2596" i="64"/>
  <c r="BO2596" i="64"/>
  <c r="BN2596" i="64"/>
  <c r="BM2596" i="64"/>
  <c r="BL2596" i="64"/>
  <c r="BK2596" i="64"/>
  <c r="BJ2596" i="64"/>
  <c r="BI2596" i="64"/>
  <c r="BH2596" i="64"/>
  <c r="BG2596" i="64"/>
  <c r="BF2596" i="64"/>
  <c r="BE2596" i="64"/>
  <c r="BD2596" i="64"/>
  <c r="BC2596" i="64"/>
  <c r="BB2596" i="64"/>
  <c r="BA2596" i="64"/>
  <c r="AZ2596" i="64"/>
  <c r="AY2596" i="64"/>
  <c r="AX2596" i="64"/>
  <c r="AW2596" i="64"/>
  <c r="AV2596" i="64"/>
  <c r="AU2596" i="64"/>
  <c r="AT2596" i="64"/>
  <c r="AS2596" i="64"/>
  <c r="AR2596" i="64"/>
  <c r="AQ2596" i="64"/>
  <c r="AP2596" i="64"/>
  <c r="AO2596" i="64"/>
  <c r="AN2596" i="64"/>
  <c r="AM2596" i="64"/>
  <c r="AL2596" i="64"/>
  <c r="AK2596" i="64"/>
  <c r="AJ2596" i="64"/>
  <c r="AI2596" i="64"/>
  <c r="AH2596" i="64"/>
  <c r="AG2596" i="64"/>
  <c r="AF2596" i="64"/>
  <c r="AE2596" i="64"/>
  <c r="AD2596" i="64"/>
  <c r="AC2596" i="64"/>
  <c r="AB2596" i="64"/>
  <c r="AA2596" i="64"/>
  <c r="Z2596" i="64"/>
  <c r="Y2596" i="64"/>
  <c r="X2596" i="64"/>
  <c r="W2596" i="64"/>
  <c r="V2596" i="64"/>
  <c r="U2596" i="64"/>
  <c r="T2596" i="64"/>
  <c r="B2596" i="64"/>
  <c r="E2596" i="64"/>
  <c r="B2595" i="64"/>
  <c r="E2595" i="64"/>
  <c r="B2594" i="64"/>
  <c r="E2594" i="64"/>
  <c r="B2593" i="64"/>
  <c r="E2593" i="64"/>
  <c r="B2592" i="64"/>
  <c r="E2592" i="64"/>
  <c r="B2591" i="64"/>
  <c r="E2591" i="64"/>
  <c r="B2590" i="64"/>
  <c r="E2590" i="64"/>
  <c r="E2585" i="64"/>
  <c r="G2585" i="64" s="1"/>
  <c r="E2584" i="64"/>
  <c r="G2584" i="64" s="1"/>
  <c r="E2583" i="64"/>
  <c r="G2583" i="64" s="1"/>
  <c r="E2582" i="64"/>
  <c r="G2582" i="64" s="1"/>
  <c r="B2581" i="64"/>
  <c r="E2581" i="64"/>
  <c r="G2581" i="64" s="1"/>
  <c r="R2580" i="64"/>
  <c r="R2587" i="64" s="1"/>
  <c r="B2580" i="64"/>
  <c r="E2580" i="64"/>
  <c r="G2580" i="64" s="1"/>
  <c r="K2579" i="64"/>
  <c r="E2579" i="64"/>
  <c r="G2579" i="64" s="1"/>
  <c r="E2578" i="64"/>
  <c r="G2578" i="64" s="1"/>
  <c r="E2577" i="64"/>
  <c r="G2577" i="64" s="1"/>
  <c r="E2576" i="64"/>
  <c r="G2576" i="64" s="1"/>
  <c r="E2575" i="64"/>
  <c r="G2575" i="64" s="1"/>
  <c r="E2574" i="64"/>
  <c r="G2574" i="64" s="1"/>
  <c r="E2573" i="64"/>
  <c r="G2573" i="64" s="1"/>
  <c r="B2572" i="64"/>
  <c r="E2572" i="64"/>
  <c r="G2572" i="64" s="1"/>
  <c r="E2571" i="64"/>
  <c r="T1183" i="64"/>
  <c r="U1183" i="64"/>
  <c r="V1183" i="64"/>
  <c r="W1183" i="64"/>
  <c r="X1183" i="64"/>
  <c r="Y1183" i="64"/>
  <c r="Z1183" i="64"/>
  <c r="AA1183" i="64"/>
  <c r="AB1183" i="64"/>
  <c r="AC1183" i="64"/>
  <c r="AD1183" i="64"/>
  <c r="AE1183" i="64"/>
  <c r="AF1183" i="64"/>
  <c r="AG1183" i="64"/>
  <c r="AH1183" i="64"/>
  <c r="AI1183" i="64"/>
  <c r="AJ1183" i="64"/>
  <c r="AK1183" i="64"/>
  <c r="AL1183" i="64"/>
  <c r="AM1183" i="64"/>
  <c r="AN1183" i="64"/>
  <c r="AO1183" i="64"/>
  <c r="AP1183" i="64"/>
  <c r="AQ1183" i="64"/>
  <c r="AR1183" i="64"/>
  <c r="AS1183" i="64"/>
  <c r="AT1183" i="64"/>
  <c r="AU1183" i="64"/>
  <c r="AV1183" i="64"/>
  <c r="AW1183" i="64"/>
  <c r="AX1183" i="64"/>
  <c r="AY1183" i="64"/>
  <c r="AZ1183" i="64"/>
  <c r="BA1183" i="64"/>
  <c r="BB1183" i="64"/>
  <c r="BC1183" i="64"/>
  <c r="BD1183" i="64"/>
  <c r="BE1183" i="64"/>
  <c r="BF1183" i="64"/>
  <c r="BG1183" i="64"/>
  <c r="BH1183" i="64"/>
  <c r="BI1183" i="64"/>
  <c r="BJ1183" i="64"/>
  <c r="BK1183" i="64"/>
  <c r="BL1183" i="64"/>
  <c r="BM1183" i="64"/>
  <c r="BN1183" i="64"/>
  <c r="BO1183" i="64"/>
  <c r="BP1183" i="64"/>
  <c r="BQ1183" i="64"/>
  <c r="BR1183" i="64"/>
  <c r="BS1183" i="64"/>
  <c r="BT1183" i="64"/>
  <c r="BU1183" i="64"/>
  <c r="BV1183" i="64"/>
  <c r="BW1183" i="64"/>
  <c r="BX1183" i="64"/>
  <c r="BY1183" i="64"/>
  <c r="BZ1183" i="64"/>
  <c r="CA1183" i="64"/>
  <c r="CB1183" i="64"/>
  <c r="CC1183" i="64"/>
  <c r="CD1183" i="64"/>
  <c r="CE1183" i="64"/>
  <c r="CF1183" i="64"/>
  <c r="CG1183" i="64"/>
  <c r="CH1183" i="64"/>
  <c r="CI1183" i="64"/>
  <c r="CJ1183" i="64"/>
  <c r="CK1183" i="64"/>
  <c r="B2387" i="64"/>
  <c r="B2405" i="64"/>
  <c r="E2405" i="64"/>
  <c r="CK2404" i="64"/>
  <c r="CJ2404" i="64"/>
  <c r="CI2404" i="64"/>
  <c r="CH2404" i="64"/>
  <c r="CG2404" i="64"/>
  <c r="CF2404" i="64"/>
  <c r="CE2404" i="64"/>
  <c r="CD2404" i="64"/>
  <c r="CC2404" i="64"/>
  <c r="CB2404" i="64"/>
  <c r="CA2404" i="64"/>
  <c r="BZ2404" i="64"/>
  <c r="BY2404" i="64"/>
  <c r="BX2404" i="64"/>
  <c r="BW2404" i="64"/>
  <c r="BV2404" i="64"/>
  <c r="BU2404" i="64"/>
  <c r="BT2404" i="64"/>
  <c r="BS2404" i="64"/>
  <c r="BR2404" i="64"/>
  <c r="BQ2404" i="64"/>
  <c r="BP2404" i="64"/>
  <c r="BO2404" i="64"/>
  <c r="BN2404" i="64"/>
  <c r="BM2404" i="64"/>
  <c r="BL2404" i="64"/>
  <c r="BK2404" i="64"/>
  <c r="BJ2404" i="64"/>
  <c r="BI2404" i="64"/>
  <c r="BH2404" i="64"/>
  <c r="BG2404" i="64"/>
  <c r="BF2404" i="64"/>
  <c r="BE2404" i="64"/>
  <c r="BD2404" i="64"/>
  <c r="BC2404" i="64"/>
  <c r="BB2404" i="64"/>
  <c r="BA2404" i="64"/>
  <c r="AZ2404" i="64"/>
  <c r="AY2404" i="64"/>
  <c r="AX2404" i="64"/>
  <c r="AW2404" i="64"/>
  <c r="AV2404" i="64"/>
  <c r="AU2404" i="64"/>
  <c r="AT2404" i="64"/>
  <c r="AS2404" i="64"/>
  <c r="AR2404" i="64"/>
  <c r="AQ2404" i="64"/>
  <c r="AP2404" i="64"/>
  <c r="AO2404" i="64"/>
  <c r="AN2404" i="64"/>
  <c r="AM2404" i="64"/>
  <c r="AL2404" i="64"/>
  <c r="AK2404" i="64"/>
  <c r="AJ2404" i="64"/>
  <c r="AI2404" i="64"/>
  <c r="AH2404" i="64"/>
  <c r="AG2404" i="64"/>
  <c r="AF2404" i="64"/>
  <c r="AE2404" i="64"/>
  <c r="AD2404" i="64"/>
  <c r="AC2404" i="64"/>
  <c r="AB2404" i="64"/>
  <c r="AA2404" i="64"/>
  <c r="Z2404" i="64"/>
  <c r="Y2404" i="64"/>
  <c r="X2404" i="64"/>
  <c r="W2404" i="64"/>
  <c r="V2404" i="64"/>
  <c r="U2404" i="64"/>
  <c r="T2404" i="64"/>
  <c r="B2404" i="64"/>
  <c r="E2404" i="64"/>
  <c r="B2403" i="64"/>
  <c r="E2403" i="64"/>
  <c r="CK2402" i="64"/>
  <c r="CJ2402" i="64"/>
  <c r="CI2402" i="64"/>
  <c r="CH2402" i="64"/>
  <c r="CG2402" i="64"/>
  <c r="CF2402" i="64"/>
  <c r="CE2402" i="64"/>
  <c r="CD2402" i="64"/>
  <c r="CC2402" i="64"/>
  <c r="CB2402" i="64"/>
  <c r="CA2402" i="64"/>
  <c r="BZ2402" i="64"/>
  <c r="BY2402" i="64"/>
  <c r="BX2402" i="64"/>
  <c r="BW2402" i="64"/>
  <c r="BV2402" i="64"/>
  <c r="BU2402" i="64"/>
  <c r="BT2402" i="64"/>
  <c r="BS2402" i="64"/>
  <c r="BR2402" i="64"/>
  <c r="BQ2402" i="64"/>
  <c r="BP2402" i="64"/>
  <c r="BO2402" i="64"/>
  <c r="BN2402" i="64"/>
  <c r="BM2402" i="64"/>
  <c r="BL2402" i="64"/>
  <c r="BK2402" i="64"/>
  <c r="BJ2402" i="64"/>
  <c r="BI2402" i="64"/>
  <c r="BH2402" i="64"/>
  <c r="BG2402" i="64"/>
  <c r="BF2402" i="64"/>
  <c r="BE2402" i="64"/>
  <c r="BD2402" i="64"/>
  <c r="BC2402" i="64"/>
  <c r="BB2402" i="64"/>
  <c r="BA2402" i="64"/>
  <c r="AZ2402" i="64"/>
  <c r="AY2402" i="64"/>
  <c r="AX2402" i="64"/>
  <c r="AW2402" i="64"/>
  <c r="AV2402" i="64"/>
  <c r="AU2402" i="64"/>
  <c r="AT2402" i="64"/>
  <c r="AS2402" i="64"/>
  <c r="AR2402" i="64"/>
  <c r="AQ2402" i="64"/>
  <c r="AP2402" i="64"/>
  <c r="AO2402" i="64"/>
  <c r="AN2402" i="64"/>
  <c r="AM2402" i="64"/>
  <c r="AL2402" i="64"/>
  <c r="AK2402" i="64"/>
  <c r="AJ2402" i="64"/>
  <c r="AI2402" i="64"/>
  <c r="AH2402" i="64"/>
  <c r="AG2402" i="64"/>
  <c r="AF2402" i="64"/>
  <c r="AE2402" i="64"/>
  <c r="AD2402" i="64"/>
  <c r="AC2402" i="64"/>
  <c r="AB2402" i="64"/>
  <c r="AA2402" i="64"/>
  <c r="Z2402" i="64"/>
  <c r="Y2402" i="64"/>
  <c r="X2402" i="64"/>
  <c r="W2402" i="64"/>
  <c r="V2402" i="64"/>
  <c r="U2402" i="64"/>
  <c r="T2402" i="64"/>
  <c r="B2402" i="64"/>
  <c r="E2402" i="64"/>
  <c r="B2401" i="64"/>
  <c r="E2401" i="64"/>
  <c r="B2400" i="64"/>
  <c r="E2400" i="64"/>
  <c r="B2399" i="64"/>
  <c r="E2399" i="64"/>
  <c r="B2398" i="64"/>
  <c r="E2398" i="64"/>
  <c r="E2397" i="64"/>
  <c r="E2396" i="64"/>
  <c r="E2395" i="64"/>
  <c r="E2394" i="64"/>
  <c r="E2393" i="64"/>
  <c r="B2392" i="64"/>
  <c r="E2392" i="64"/>
  <c r="E2391" i="64"/>
  <c r="B2390" i="64"/>
  <c r="E2390" i="64"/>
  <c r="B2389" i="64"/>
  <c r="E2389" i="64"/>
  <c r="B2388" i="64"/>
  <c r="E2388" i="64"/>
  <c r="G2388" i="64" s="1"/>
  <c r="B2386" i="64"/>
  <c r="E2386" i="64"/>
  <c r="G2386" i="64" s="1"/>
  <c r="K2385" i="64"/>
  <c r="E2385" i="64"/>
  <c r="E2384" i="64"/>
  <c r="E2383" i="64"/>
  <c r="E2382" i="64"/>
  <c r="G2382" i="64" s="1"/>
  <c r="E2381" i="64"/>
  <c r="G2381" i="64" s="1"/>
  <c r="E2380" i="64"/>
  <c r="G2380" i="64" s="1"/>
  <c r="B2379" i="64"/>
  <c r="E2379" i="64"/>
  <c r="G2379" i="64" s="1"/>
  <c r="E2378" i="64"/>
  <c r="E2416" i="64"/>
  <c r="E2417" i="64"/>
  <c r="G2417" i="64" s="1"/>
  <c r="B2417" i="64"/>
  <c r="B2419" i="64" s="1"/>
  <c r="R2417" i="64"/>
  <c r="S2417" i="64" s="1"/>
  <c r="S2419" i="64" s="1"/>
  <c r="E2418" i="64"/>
  <c r="E2419" i="64"/>
  <c r="E2420" i="64"/>
  <c r="E2421" i="64"/>
  <c r="B2421" i="64"/>
  <c r="E2422" i="64"/>
  <c r="B2422" i="64"/>
  <c r="E2423" i="64"/>
  <c r="B2423" i="64"/>
  <c r="E2424" i="64"/>
  <c r="B2424" i="64"/>
  <c r="E2425" i="64"/>
  <c r="B2425" i="64"/>
  <c r="T2425" i="64"/>
  <c r="U2425" i="64"/>
  <c r="V2425" i="64"/>
  <c r="W2425" i="64"/>
  <c r="X2425" i="64"/>
  <c r="Y2425" i="64"/>
  <c r="Z2425" i="64"/>
  <c r="AA2425" i="64"/>
  <c r="AB2425" i="64"/>
  <c r="AC2425" i="64"/>
  <c r="AD2425" i="64"/>
  <c r="AE2425" i="64"/>
  <c r="AF2425" i="64"/>
  <c r="AG2425" i="64"/>
  <c r="AH2425" i="64"/>
  <c r="AI2425" i="64"/>
  <c r="AJ2425" i="64"/>
  <c r="AK2425" i="64"/>
  <c r="AL2425" i="64"/>
  <c r="AM2425" i="64"/>
  <c r="AN2425" i="64"/>
  <c r="AO2425" i="64"/>
  <c r="AP2425" i="64"/>
  <c r="AQ2425" i="64"/>
  <c r="AR2425" i="64"/>
  <c r="AS2425" i="64"/>
  <c r="AT2425" i="64"/>
  <c r="AU2425" i="64"/>
  <c r="AV2425" i="64"/>
  <c r="AW2425" i="64"/>
  <c r="AX2425" i="64"/>
  <c r="AY2425" i="64"/>
  <c r="AZ2425" i="64"/>
  <c r="BA2425" i="64"/>
  <c r="BB2425" i="64"/>
  <c r="BC2425" i="64"/>
  <c r="BD2425" i="64"/>
  <c r="BE2425" i="64"/>
  <c r="BF2425" i="64"/>
  <c r="BG2425" i="64"/>
  <c r="BH2425" i="64"/>
  <c r="BI2425" i="64"/>
  <c r="BJ2425" i="64"/>
  <c r="BK2425" i="64"/>
  <c r="BL2425" i="64"/>
  <c r="BM2425" i="64"/>
  <c r="BN2425" i="64"/>
  <c r="BO2425" i="64"/>
  <c r="BP2425" i="64"/>
  <c r="BQ2425" i="64"/>
  <c r="BR2425" i="64"/>
  <c r="BS2425" i="64"/>
  <c r="BT2425" i="64"/>
  <c r="BU2425" i="64"/>
  <c r="BV2425" i="64"/>
  <c r="BW2425" i="64"/>
  <c r="BX2425" i="64"/>
  <c r="BY2425" i="64"/>
  <c r="BZ2425" i="64"/>
  <c r="CA2425" i="64"/>
  <c r="CB2425" i="64"/>
  <c r="CC2425" i="64"/>
  <c r="CD2425" i="64"/>
  <c r="CE2425" i="64"/>
  <c r="CF2425" i="64"/>
  <c r="CG2425" i="64"/>
  <c r="CH2425" i="64"/>
  <c r="CI2425" i="64"/>
  <c r="CJ2425" i="64"/>
  <c r="CK2425" i="64"/>
  <c r="E2426" i="64"/>
  <c r="B2426" i="64"/>
  <c r="E2427" i="64"/>
  <c r="B2427" i="64"/>
  <c r="T2427" i="64"/>
  <c r="U2427" i="64"/>
  <c r="V2427" i="64"/>
  <c r="W2427" i="64"/>
  <c r="X2427" i="64"/>
  <c r="Y2427" i="64"/>
  <c r="Z2427" i="64"/>
  <c r="AA2427" i="64"/>
  <c r="AB2427" i="64"/>
  <c r="AC2427" i="64"/>
  <c r="AD2427" i="64"/>
  <c r="AE2427" i="64"/>
  <c r="AF2427" i="64"/>
  <c r="AG2427" i="64"/>
  <c r="AH2427" i="64"/>
  <c r="AI2427" i="64"/>
  <c r="AJ2427" i="64"/>
  <c r="AK2427" i="64"/>
  <c r="AL2427" i="64"/>
  <c r="AM2427" i="64"/>
  <c r="AN2427" i="64"/>
  <c r="AO2427" i="64"/>
  <c r="AP2427" i="64"/>
  <c r="AQ2427" i="64"/>
  <c r="AR2427" i="64"/>
  <c r="AS2427" i="64"/>
  <c r="AT2427" i="64"/>
  <c r="AU2427" i="64"/>
  <c r="AV2427" i="64"/>
  <c r="AW2427" i="64"/>
  <c r="AX2427" i="64"/>
  <c r="AY2427" i="64"/>
  <c r="AZ2427" i="64"/>
  <c r="BA2427" i="64"/>
  <c r="BB2427" i="64"/>
  <c r="BC2427" i="64"/>
  <c r="BD2427" i="64"/>
  <c r="BE2427" i="64"/>
  <c r="BF2427" i="64"/>
  <c r="BG2427" i="64"/>
  <c r="BH2427" i="64"/>
  <c r="BI2427" i="64"/>
  <c r="BJ2427" i="64"/>
  <c r="BK2427" i="64"/>
  <c r="BL2427" i="64"/>
  <c r="BM2427" i="64"/>
  <c r="BN2427" i="64"/>
  <c r="BO2427" i="64"/>
  <c r="BP2427" i="64"/>
  <c r="BQ2427" i="64"/>
  <c r="BR2427" i="64"/>
  <c r="BS2427" i="64"/>
  <c r="BT2427" i="64"/>
  <c r="BU2427" i="64"/>
  <c r="BV2427" i="64"/>
  <c r="BW2427" i="64"/>
  <c r="BX2427" i="64"/>
  <c r="BY2427" i="64"/>
  <c r="BZ2427" i="64"/>
  <c r="CA2427" i="64"/>
  <c r="CB2427" i="64"/>
  <c r="CC2427" i="64"/>
  <c r="CD2427" i="64"/>
  <c r="CE2427" i="64"/>
  <c r="CF2427" i="64"/>
  <c r="CG2427" i="64"/>
  <c r="CH2427" i="64"/>
  <c r="CI2427" i="64"/>
  <c r="CJ2427" i="64"/>
  <c r="CK2427" i="64"/>
  <c r="E2428" i="64"/>
  <c r="B2428" i="64"/>
  <c r="E2438" i="64"/>
  <c r="E2439" i="64"/>
  <c r="G2439" i="64" s="1"/>
  <c r="B2439" i="64"/>
  <c r="R2439" i="64"/>
  <c r="E2440" i="64"/>
  <c r="B1188" i="64"/>
  <c r="E1188" i="64"/>
  <c r="B1187" i="64"/>
  <c r="E1187" i="64"/>
  <c r="B1186" i="64"/>
  <c r="E1186" i="64"/>
  <c r="CK1185" i="64"/>
  <c r="CJ1185" i="64"/>
  <c r="CI1185" i="64"/>
  <c r="CH1185" i="64"/>
  <c r="CG1185" i="64"/>
  <c r="CF1185" i="64"/>
  <c r="CE1185" i="64"/>
  <c r="CD1185" i="64"/>
  <c r="CC1185" i="64"/>
  <c r="CB1185" i="64"/>
  <c r="CA1185" i="64"/>
  <c r="BZ1185" i="64"/>
  <c r="BY1185" i="64"/>
  <c r="BX1185" i="64"/>
  <c r="BW1185" i="64"/>
  <c r="BV1185" i="64"/>
  <c r="BU1185" i="64"/>
  <c r="BT1185" i="64"/>
  <c r="BS1185" i="64"/>
  <c r="BR1185" i="64"/>
  <c r="BQ1185" i="64"/>
  <c r="BP1185" i="64"/>
  <c r="BO1185" i="64"/>
  <c r="BN1185" i="64"/>
  <c r="BM1185" i="64"/>
  <c r="BL1185" i="64"/>
  <c r="BK1185" i="64"/>
  <c r="BJ1185" i="64"/>
  <c r="BI1185" i="64"/>
  <c r="BH1185" i="64"/>
  <c r="BG1185" i="64"/>
  <c r="BF1185" i="64"/>
  <c r="BE1185" i="64"/>
  <c r="BD1185" i="64"/>
  <c r="BC1185" i="64"/>
  <c r="BB1185" i="64"/>
  <c r="BA1185" i="64"/>
  <c r="AZ1185" i="64"/>
  <c r="AY1185" i="64"/>
  <c r="AX1185" i="64"/>
  <c r="AW1185" i="64"/>
  <c r="AV1185" i="64"/>
  <c r="AU1185" i="64"/>
  <c r="AT1185" i="64"/>
  <c r="AS1185" i="64"/>
  <c r="AR1185" i="64"/>
  <c r="AQ1185" i="64"/>
  <c r="AP1185" i="64"/>
  <c r="AO1185" i="64"/>
  <c r="AN1185" i="64"/>
  <c r="AM1185" i="64"/>
  <c r="AL1185" i="64"/>
  <c r="AK1185" i="64"/>
  <c r="AJ1185" i="64"/>
  <c r="AI1185" i="64"/>
  <c r="AH1185" i="64"/>
  <c r="AG1185" i="64"/>
  <c r="AF1185" i="64"/>
  <c r="AE1185" i="64"/>
  <c r="AD1185" i="64"/>
  <c r="AC1185" i="64"/>
  <c r="AB1185" i="64"/>
  <c r="AA1185" i="64"/>
  <c r="Z1185" i="64"/>
  <c r="Y1185" i="64"/>
  <c r="X1185" i="64"/>
  <c r="W1185" i="64"/>
  <c r="V1185" i="64"/>
  <c r="U1185" i="64"/>
  <c r="T1185" i="64"/>
  <c r="B1185" i="64"/>
  <c r="E1185" i="64"/>
  <c r="B1184" i="64"/>
  <c r="E1184" i="64"/>
  <c r="B1183" i="64"/>
  <c r="E1183" i="64"/>
  <c r="B1182" i="64"/>
  <c r="E1182" i="64"/>
  <c r="B1181" i="64"/>
  <c r="E1181" i="64"/>
  <c r="E1180" i="64"/>
  <c r="E1179" i="64"/>
  <c r="E1178" i="64"/>
  <c r="E1177" i="64"/>
  <c r="E1176" i="64"/>
  <c r="E1175" i="64"/>
  <c r="CK1174" i="64"/>
  <c r="CJ1174" i="64"/>
  <c r="CI1174" i="64"/>
  <c r="CH1174" i="64"/>
  <c r="CG1174" i="64"/>
  <c r="CF1174" i="64"/>
  <c r="CE1174" i="64"/>
  <c r="CD1174" i="64"/>
  <c r="CC1174" i="64"/>
  <c r="CB1174" i="64"/>
  <c r="CA1174" i="64"/>
  <c r="BZ1174" i="64"/>
  <c r="BY1174" i="64"/>
  <c r="BX1174" i="64"/>
  <c r="BW1174" i="64"/>
  <c r="BV1174" i="64"/>
  <c r="BU1174" i="64"/>
  <c r="BT1174" i="64"/>
  <c r="BS1174" i="64"/>
  <c r="BR1174" i="64"/>
  <c r="BQ1174" i="64"/>
  <c r="BP1174" i="64"/>
  <c r="BO1174" i="64"/>
  <c r="BN1174" i="64"/>
  <c r="BM1174" i="64"/>
  <c r="BL1174" i="64"/>
  <c r="BK1174" i="64"/>
  <c r="BJ1174" i="64"/>
  <c r="BI1174" i="64"/>
  <c r="BH1174" i="64"/>
  <c r="BG1174" i="64"/>
  <c r="BF1174" i="64"/>
  <c r="BE1174" i="64"/>
  <c r="BD1174" i="64"/>
  <c r="BC1174" i="64"/>
  <c r="BB1174" i="64"/>
  <c r="BA1174" i="64"/>
  <c r="AZ1174" i="64"/>
  <c r="AY1174" i="64"/>
  <c r="AX1174" i="64"/>
  <c r="AW1174" i="64"/>
  <c r="AV1174" i="64"/>
  <c r="AU1174" i="64"/>
  <c r="AT1174" i="64"/>
  <c r="AS1174" i="64"/>
  <c r="AR1174" i="64"/>
  <c r="AQ1174" i="64"/>
  <c r="AP1174" i="64"/>
  <c r="AO1174" i="64"/>
  <c r="AN1174" i="64"/>
  <c r="AM1174" i="64"/>
  <c r="AL1174" i="64"/>
  <c r="AK1174" i="64"/>
  <c r="AJ1174" i="64"/>
  <c r="AI1174" i="64"/>
  <c r="AH1174" i="64"/>
  <c r="AG1174" i="64"/>
  <c r="AF1174" i="64"/>
  <c r="AE1174" i="64"/>
  <c r="AD1174" i="64"/>
  <c r="AC1174" i="64"/>
  <c r="AB1174" i="64"/>
  <c r="AA1174" i="64"/>
  <c r="Z1174" i="64"/>
  <c r="Y1174" i="64"/>
  <c r="X1174" i="64"/>
  <c r="W1174" i="64"/>
  <c r="V1174" i="64"/>
  <c r="U1174" i="64"/>
  <c r="T1174" i="64"/>
  <c r="E1174" i="64"/>
  <c r="E1173" i="64"/>
  <c r="E1172" i="64"/>
  <c r="E1171" i="64"/>
  <c r="B1170" i="64"/>
  <c r="E1170" i="64"/>
  <c r="E1169" i="64"/>
  <c r="B1168" i="64"/>
  <c r="E1168" i="64"/>
  <c r="B1167" i="64"/>
  <c r="B1175" i="64" s="1"/>
  <c r="E1167" i="64"/>
  <c r="B1166" i="64"/>
  <c r="B1174" i="64" s="1"/>
  <c r="E1166" i="64"/>
  <c r="E1165" i="64"/>
  <c r="G1165" i="64" s="1"/>
  <c r="B1164" i="64"/>
  <c r="B1173" i="64" s="1"/>
  <c r="E1164" i="64"/>
  <c r="E1163" i="64"/>
  <c r="E1162" i="64"/>
  <c r="E1161" i="64"/>
  <c r="E1160" i="64"/>
  <c r="E1159" i="64"/>
  <c r="E1158" i="64"/>
  <c r="G1158" i="64" s="1"/>
  <c r="E1157" i="64"/>
  <c r="G1157" i="64" s="1"/>
  <c r="E1156" i="64"/>
  <c r="G1156" i="64" s="1"/>
  <c r="B1155" i="64"/>
  <c r="E1155" i="64"/>
  <c r="G1155" i="64" s="1"/>
  <c r="E1154" i="64"/>
  <c r="B85" i="861"/>
  <c r="E2227" i="64"/>
  <c r="G2227" i="64" s="1"/>
  <c r="E2228" i="64"/>
  <c r="G2228" i="64" s="1"/>
  <c r="B2227" i="64"/>
  <c r="T655" i="64"/>
  <c r="U655" i="64"/>
  <c r="V655" i="64"/>
  <c r="W655" i="64"/>
  <c r="X655" i="64"/>
  <c r="Y655" i="64"/>
  <c r="Z655" i="64"/>
  <c r="AA655" i="64"/>
  <c r="AB655" i="64"/>
  <c r="AC655" i="64"/>
  <c r="AD655" i="64"/>
  <c r="AE655" i="64"/>
  <c r="AF655" i="64"/>
  <c r="AG655" i="64"/>
  <c r="AH655" i="64"/>
  <c r="AI655" i="64"/>
  <c r="AJ655" i="64"/>
  <c r="AK655" i="64"/>
  <c r="AL655" i="64"/>
  <c r="AM655" i="64"/>
  <c r="AN655" i="64"/>
  <c r="AO655" i="64"/>
  <c r="AP655" i="64"/>
  <c r="AQ655" i="64"/>
  <c r="AR655" i="64"/>
  <c r="AS655" i="64"/>
  <c r="AT655" i="64"/>
  <c r="AU655" i="64"/>
  <c r="AV655" i="64"/>
  <c r="AW655" i="64"/>
  <c r="AX655" i="64"/>
  <c r="AY655" i="64"/>
  <c r="AZ655" i="64"/>
  <c r="BA655" i="64"/>
  <c r="BB655" i="64"/>
  <c r="BC655" i="64"/>
  <c r="BD655" i="64"/>
  <c r="BE655" i="64"/>
  <c r="BF655" i="64"/>
  <c r="BG655" i="64"/>
  <c r="BH655" i="64"/>
  <c r="BI655" i="64"/>
  <c r="BJ655" i="64"/>
  <c r="BK655" i="64"/>
  <c r="BL655" i="64"/>
  <c r="BM655" i="64"/>
  <c r="BN655" i="64"/>
  <c r="BO655" i="64"/>
  <c r="BP655" i="64"/>
  <c r="BQ655" i="64"/>
  <c r="BR655" i="64"/>
  <c r="BS655" i="64"/>
  <c r="BT655" i="64"/>
  <c r="BU655" i="64"/>
  <c r="BV655" i="64"/>
  <c r="BW655" i="64"/>
  <c r="BX655" i="64"/>
  <c r="BY655" i="64"/>
  <c r="BZ655" i="64"/>
  <c r="CA655" i="64"/>
  <c r="CB655" i="64"/>
  <c r="CC655" i="64"/>
  <c r="CD655" i="64"/>
  <c r="CE655" i="64"/>
  <c r="CF655" i="64"/>
  <c r="CG655" i="64"/>
  <c r="CH655" i="64"/>
  <c r="CI655" i="64"/>
  <c r="CJ655" i="64"/>
  <c r="CK655" i="64"/>
  <c r="E2229" i="64"/>
  <c r="G2229" i="64" s="1"/>
  <c r="B2229" i="64"/>
  <c r="E1327" i="64"/>
  <c r="E1328" i="64"/>
  <c r="G1328" i="64" s="1"/>
  <c r="E1329" i="64"/>
  <c r="G1329" i="64" s="1"/>
  <c r="E1330" i="64"/>
  <c r="G1330" i="64" s="1"/>
  <c r="E1331" i="64"/>
  <c r="G1331" i="64" s="1"/>
  <c r="E1332" i="64"/>
  <c r="G1332" i="64" s="1"/>
  <c r="E1333" i="64"/>
  <c r="G1333" i="64" s="1"/>
  <c r="E1334" i="64"/>
  <c r="G1334" i="64" s="1"/>
  <c r="E1335" i="64"/>
  <c r="G1335" i="64" s="1"/>
  <c r="L1333" i="64"/>
  <c r="M1333" i="64"/>
  <c r="N1333" i="64"/>
  <c r="O1333" i="64"/>
  <c r="P1333" i="64"/>
  <c r="K1333" i="64"/>
  <c r="B1345" i="64"/>
  <c r="E1345" i="64"/>
  <c r="CK1344" i="64"/>
  <c r="CJ1344" i="64"/>
  <c r="CI1344" i="64"/>
  <c r="CH1344" i="64"/>
  <c r="CG1344" i="64"/>
  <c r="CF1344" i="64"/>
  <c r="CE1344" i="64"/>
  <c r="CD1344" i="64"/>
  <c r="CC1344" i="64"/>
  <c r="CB1344" i="64"/>
  <c r="CA1344" i="64"/>
  <c r="BZ1344" i="64"/>
  <c r="BY1344" i="64"/>
  <c r="BX1344" i="64"/>
  <c r="BW1344" i="64"/>
  <c r="BV1344" i="64"/>
  <c r="BU1344" i="64"/>
  <c r="BT1344" i="64"/>
  <c r="BS1344" i="64"/>
  <c r="BR1344" i="64"/>
  <c r="BQ1344" i="64"/>
  <c r="BP1344" i="64"/>
  <c r="BO1344" i="64"/>
  <c r="BN1344" i="64"/>
  <c r="BM1344" i="64"/>
  <c r="BL1344" i="64"/>
  <c r="BK1344" i="64"/>
  <c r="BJ1344" i="64"/>
  <c r="BI1344" i="64"/>
  <c r="BH1344" i="64"/>
  <c r="BG1344" i="64"/>
  <c r="BF1344" i="64"/>
  <c r="BE1344" i="64"/>
  <c r="BD1344" i="64"/>
  <c r="BC1344" i="64"/>
  <c r="BB1344" i="64"/>
  <c r="BA1344" i="64"/>
  <c r="AZ1344" i="64"/>
  <c r="AY1344" i="64"/>
  <c r="AX1344" i="64"/>
  <c r="AW1344" i="64"/>
  <c r="AV1344" i="64"/>
  <c r="AU1344" i="64"/>
  <c r="AT1344" i="64"/>
  <c r="AS1344" i="64"/>
  <c r="AR1344" i="64"/>
  <c r="AQ1344" i="64"/>
  <c r="AP1344" i="64"/>
  <c r="AO1344" i="64"/>
  <c r="AN1344" i="64"/>
  <c r="AM1344" i="64"/>
  <c r="AL1344" i="64"/>
  <c r="AK1344" i="64"/>
  <c r="AJ1344" i="64"/>
  <c r="AI1344" i="64"/>
  <c r="AH1344" i="64"/>
  <c r="AG1344" i="64"/>
  <c r="AF1344" i="64"/>
  <c r="AE1344" i="64"/>
  <c r="AD1344" i="64"/>
  <c r="AC1344" i="64"/>
  <c r="AB1344" i="64"/>
  <c r="AA1344" i="64"/>
  <c r="Z1344" i="64"/>
  <c r="Y1344" i="64"/>
  <c r="X1344" i="64"/>
  <c r="W1344" i="64"/>
  <c r="V1344" i="64"/>
  <c r="U1344" i="64"/>
  <c r="T1344" i="64"/>
  <c r="B1344" i="64"/>
  <c r="E1344" i="64"/>
  <c r="B1343" i="64"/>
  <c r="E1343" i="64"/>
  <c r="CK1342" i="64"/>
  <c r="CJ1342" i="64"/>
  <c r="CI1342" i="64"/>
  <c r="CH1342" i="64"/>
  <c r="CG1342" i="64"/>
  <c r="CF1342" i="64"/>
  <c r="CE1342" i="64"/>
  <c r="CD1342" i="64"/>
  <c r="CC1342" i="64"/>
  <c r="CB1342" i="64"/>
  <c r="CA1342" i="64"/>
  <c r="BZ1342" i="64"/>
  <c r="BY1342" i="64"/>
  <c r="BX1342" i="64"/>
  <c r="BW1342" i="64"/>
  <c r="BV1342" i="64"/>
  <c r="BU1342" i="64"/>
  <c r="BT1342" i="64"/>
  <c r="BS1342" i="64"/>
  <c r="BR1342" i="64"/>
  <c r="BQ1342" i="64"/>
  <c r="BP1342" i="64"/>
  <c r="BO1342" i="64"/>
  <c r="BN1342" i="64"/>
  <c r="BM1342" i="64"/>
  <c r="BL1342" i="64"/>
  <c r="BK1342" i="64"/>
  <c r="BJ1342" i="64"/>
  <c r="BI1342" i="64"/>
  <c r="BH1342" i="64"/>
  <c r="BG1342" i="64"/>
  <c r="BF1342" i="64"/>
  <c r="BE1342" i="64"/>
  <c r="BD1342" i="64"/>
  <c r="BC1342" i="64"/>
  <c r="BB1342" i="64"/>
  <c r="BA1342" i="64"/>
  <c r="AZ1342" i="64"/>
  <c r="AY1342" i="64"/>
  <c r="AX1342" i="64"/>
  <c r="AW1342" i="64"/>
  <c r="AV1342" i="64"/>
  <c r="AU1342" i="64"/>
  <c r="AT1342" i="64"/>
  <c r="AS1342" i="64"/>
  <c r="AR1342" i="64"/>
  <c r="AQ1342" i="64"/>
  <c r="AP1342" i="64"/>
  <c r="AO1342" i="64"/>
  <c r="AN1342" i="64"/>
  <c r="AM1342" i="64"/>
  <c r="AL1342" i="64"/>
  <c r="AK1342" i="64"/>
  <c r="AJ1342" i="64"/>
  <c r="AI1342" i="64"/>
  <c r="AH1342" i="64"/>
  <c r="AG1342" i="64"/>
  <c r="AF1342" i="64"/>
  <c r="AE1342" i="64"/>
  <c r="AD1342" i="64"/>
  <c r="AC1342" i="64"/>
  <c r="AB1342" i="64"/>
  <c r="AA1342" i="64"/>
  <c r="Z1342" i="64"/>
  <c r="Y1342" i="64"/>
  <c r="X1342" i="64"/>
  <c r="W1342" i="64"/>
  <c r="V1342" i="64"/>
  <c r="U1342" i="64"/>
  <c r="T1342" i="64"/>
  <c r="B1342" i="64"/>
  <c r="E1342" i="64"/>
  <c r="B1341" i="64"/>
  <c r="E1341" i="64"/>
  <c r="B1340" i="64"/>
  <c r="E1340" i="64"/>
  <c r="B1339" i="64"/>
  <c r="E1339" i="64"/>
  <c r="B1338" i="64"/>
  <c r="B1336" i="64" s="1"/>
  <c r="B1330" i="64" s="1"/>
  <c r="E1338" i="64"/>
  <c r="E1337" i="64"/>
  <c r="G1337" i="64" s="1"/>
  <c r="E1336" i="64"/>
  <c r="G1336" i="64" s="1"/>
  <c r="S2439" i="64" l="1"/>
  <c r="S2441" i="64" s="1"/>
  <c r="T2417" i="64"/>
  <c r="T2419" i="64" s="1"/>
  <c r="T2439" i="64" l="1"/>
  <c r="U2439" i="64" s="1"/>
  <c r="V2439" i="64" s="1"/>
  <c r="W2439" i="64" s="1"/>
  <c r="X2439" i="64" s="1"/>
  <c r="Y2439" i="64" s="1"/>
  <c r="Z2439" i="64" s="1"/>
  <c r="AA2439" i="64" s="1"/>
  <c r="AB2439" i="64" s="1"/>
  <c r="AC2439" i="64" s="1"/>
  <c r="AD2439" i="64" s="1"/>
  <c r="AE2439" i="64" s="1"/>
  <c r="AF2439" i="64" s="1"/>
  <c r="AG2439" i="64" s="1"/>
  <c r="AH2439" i="64" s="1"/>
  <c r="AI2439" i="64" s="1"/>
  <c r="AJ2439" i="64" s="1"/>
  <c r="AK2439" i="64" s="1"/>
  <c r="AL2439" i="64" s="1"/>
  <c r="AM2439" i="64" s="1"/>
  <c r="AN2439" i="64" s="1"/>
  <c r="AO2439" i="64" s="1"/>
  <c r="AP2439" i="64" s="1"/>
  <c r="AQ2439" i="64" s="1"/>
  <c r="AR2439" i="64" s="1"/>
  <c r="AS2439" i="64" s="1"/>
  <c r="AT2439" i="64" s="1"/>
  <c r="AU2439" i="64" s="1"/>
  <c r="AV2439" i="64" s="1"/>
  <c r="AW2439" i="64" s="1"/>
  <c r="AX2439" i="64" s="1"/>
  <c r="AY2439" i="64" s="1"/>
  <c r="AZ2439" i="64" s="1"/>
  <c r="BA2439" i="64" s="1"/>
  <c r="BB2439" i="64" s="1"/>
  <c r="U2417" i="64"/>
  <c r="U2419" i="64" s="1"/>
  <c r="E784" i="64"/>
  <c r="E785" i="64"/>
  <c r="E786" i="64"/>
  <c r="E787" i="64"/>
  <c r="E788" i="64"/>
  <c r="E789" i="64"/>
  <c r="E791" i="64"/>
  <c r="E792" i="64"/>
  <c r="E793" i="64"/>
  <c r="G793" i="64" s="1"/>
  <c r="E794" i="64"/>
  <c r="E795" i="64"/>
  <c r="E796" i="64"/>
  <c r="E797" i="64"/>
  <c r="E798" i="64"/>
  <c r="E799" i="64"/>
  <c r="E800" i="64"/>
  <c r="E801" i="64"/>
  <c r="G801" i="64" s="1"/>
  <c r="E802" i="64"/>
  <c r="E803" i="64"/>
  <c r="E804" i="64"/>
  <c r="E805" i="64"/>
  <c r="E806" i="64"/>
  <c r="E807" i="64"/>
  <c r="G807" i="64" s="1"/>
  <c r="E808" i="64"/>
  <c r="E809" i="64"/>
  <c r="E810" i="64"/>
  <c r="E811" i="64"/>
  <c r="E812" i="64"/>
  <c r="E813" i="64"/>
  <c r="E814" i="64"/>
  <c r="E815" i="64"/>
  <c r="E816" i="64"/>
  <c r="E817" i="64"/>
  <c r="E790" i="64"/>
  <c r="G790" i="64" s="1"/>
  <c r="B817" i="64"/>
  <c r="B816" i="64"/>
  <c r="B815" i="64"/>
  <c r="B814" i="64"/>
  <c r="CK813" i="64"/>
  <c r="CJ813" i="64"/>
  <c r="CI813" i="64"/>
  <c r="CH813" i="64"/>
  <c r="CG813" i="64"/>
  <c r="CF813" i="64"/>
  <c r="CE813" i="64"/>
  <c r="CD813" i="64"/>
  <c r="CC813" i="64"/>
  <c r="CB813" i="64"/>
  <c r="CA813" i="64"/>
  <c r="BZ813" i="64"/>
  <c r="BY813" i="64"/>
  <c r="BX813" i="64"/>
  <c r="BW813" i="64"/>
  <c r="BV813" i="64"/>
  <c r="BU813" i="64"/>
  <c r="BT813" i="64"/>
  <c r="BS813" i="64"/>
  <c r="BR813" i="64"/>
  <c r="BQ813" i="64"/>
  <c r="BP813" i="64"/>
  <c r="BO813" i="64"/>
  <c r="BN813" i="64"/>
  <c r="BM813" i="64"/>
  <c r="BL813" i="64"/>
  <c r="BK813" i="64"/>
  <c r="BJ813" i="64"/>
  <c r="BI813" i="64"/>
  <c r="BH813" i="64"/>
  <c r="BG813" i="64"/>
  <c r="BF813" i="64"/>
  <c r="BE813" i="64"/>
  <c r="BD813" i="64"/>
  <c r="BC813" i="64"/>
  <c r="BB813" i="64"/>
  <c r="BA813" i="64"/>
  <c r="AZ813" i="64"/>
  <c r="AY813" i="64"/>
  <c r="AX813" i="64"/>
  <c r="AW813" i="64"/>
  <c r="AV813" i="64"/>
  <c r="AU813" i="64"/>
  <c r="AT813" i="64"/>
  <c r="AS813" i="64"/>
  <c r="AR813" i="64"/>
  <c r="AQ813" i="64"/>
  <c r="AP813" i="64"/>
  <c r="AO813" i="64"/>
  <c r="AN813" i="64"/>
  <c r="AM813" i="64"/>
  <c r="AL813" i="64"/>
  <c r="AK813" i="64"/>
  <c r="AJ813" i="64"/>
  <c r="AI813" i="64"/>
  <c r="AH813" i="64"/>
  <c r="AG813" i="64"/>
  <c r="AF813" i="64"/>
  <c r="AE813" i="64"/>
  <c r="AD813" i="64"/>
  <c r="AC813" i="64"/>
  <c r="AB813" i="64"/>
  <c r="AA813" i="64"/>
  <c r="Z813" i="64"/>
  <c r="Y813" i="64"/>
  <c r="X813" i="64"/>
  <c r="W813" i="64"/>
  <c r="V813" i="64"/>
  <c r="U813" i="64"/>
  <c r="T813" i="64"/>
  <c r="B813" i="64"/>
  <c r="CK812" i="64"/>
  <c r="CJ812" i="64"/>
  <c r="CI812" i="64"/>
  <c r="CH812" i="64"/>
  <c r="CG812" i="64"/>
  <c r="CF812" i="64"/>
  <c r="CE812" i="64"/>
  <c r="CD812" i="64"/>
  <c r="CC812" i="64"/>
  <c r="CB812" i="64"/>
  <c r="CA812" i="64"/>
  <c r="BZ812" i="64"/>
  <c r="BY812" i="64"/>
  <c r="BX812" i="64"/>
  <c r="BW812" i="64"/>
  <c r="BV812" i="64"/>
  <c r="BU812" i="64"/>
  <c r="BT812" i="64"/>
  <c r="BS812" i="64"/>
  <c r="BR812" i="64"/>
  <c r="BQ812" i="64"/>
  <c r="BP812" i="64"/>
  <c r="BO812" i="64"/>
  <c r="BN812" i="64"/>
  <c r="BM812" i="64"/>
  <c r="BL812" i="64"/>
  <c r="BK812" i="64"/>
  <c r="BJ812" i="64"/>
  <c r="BI812" i="64"/>
  <c r="BH812" i="64"/>
  <c r="BG812" i="64"/>
  <c r="BF812" i="64"/>
  <c r="BE812" i="64"/>
  <c r="BD812" i="64"/>
  <c r="BC812" i="64"/>
  <c r="BB812" i="64"/>
  <c r="BA812" i="64"/>
  <c r="AZ812" i="64"/>
  <c r="AY812" i="64"/>
  <c r="AX812" i="64"/>
  <c r="AW812" i="64"/>
  <c r="AV812" i="64"/>
  <c r="AU812" i="64"/>
  <c r="AT812" i="64"/>
  <c r="AS812" i="64"/>
  <c r="AR812" i="64"/>
  <c r="AQ812" i="64"/>
  <c r="AP812" i="64"/>
  <c r="AO812" i="64"/>
  <c r="AN812" i="64"/>
  <c r="AM812" i="64"/>
  <c r="AL812" i="64"/>
  <c r="AK812" i="64"/>
  <c r="AJ812" i="64"/>
  <c r="AI812" i="64"/>
  <c r="AH812" i="64"/>
  <c r="AG812" i="64"/>
  <c r="AF812" i="64"/>
  <c r="AE812" i="64"/>
  <c r="AD812" i="64"/>
  <c r="AC812" i="64"/>
  <c r="AB812" i="64"/>
  <c r="AA812" i="64"/>
  <c r="Z812" i="64"/>
  <c r="Y812" i="64"/>
  <c r="X812" i="64"/>
  <c r="W812" i="64"/>
  <c r="V812" i="64"/>
  <c r="U812" i="64"/>
  <c r="T812" i="64"/>
  <c r="B812" i="64"/>
  <c r="B811" i="64"/>
  <c r="B785" i="64" s="1"/>
  <c r="B810" i="64"/>
  <c r="B808" i="64" s="1"/>
  <c r="B806" i="64" s="1"/>
  <c r="B1673" i="64"/>
  <c r="E1673" i="64"/>
  <c r="CK1672" i="64"/>
  <c r="CJ1672" i="64"/>
  <c r="CI1672" i="64"/>
  <c r="CH1672" i="64"/>
  <c r="CG1672" i="64"/>
  <c r="CF1672" i="64"/>
  <c r="CE1672" i="64"/>
  <c r="CD1672" i="64"/>
  <c r="CC1672" i="64"/>
  <c r="CB1672" i="64"/>
  <c r="CA1672" i="64"/>
  <c r="BZ1672" i="64"/>
  <c r="BY1672" i="64"/>
  <c r="BX1672" i="64"/>
  <c r="BW1672" i="64"/>
  <c r="BV1672" i="64"/>
  <c r="BU1672" i="64"/>
  <c r="BT1672" i="64"/>
  <c r="BS1672" i="64"/>
  <c r="BR1672" i="64"/>
  <c r="BQ1672" i="64"/>
  <c r="BP1672" i="64"/>
  <c r="BO1672" i="64"/>
  <c r="BN1672" i="64"/>
  <c r="BM1672" i="64"/>
  <c r="BL1672" i="64"/>
  <c r="BK1672" i="64"/>
  <c r="BJ1672" i="64"/>
  <c r="BI1672" i="64"/>
  <c r="BH1672" i="64"/>
  <c r="BG1672" i="64"/>
  <c r="BF1672" i="64"/>
  <c r="BE1672" i="64"/>
  <c r="BD1672" i="64"/>
  <c r="BC1672" i="64"/>
  <c r="BB1672" i="64"/>
  <c r="BA1672" i="64"/>
  <c r="AZ1672" i="64"/>
  <c r="AY1672" i="64"/>
  <c r="AX1672" i="64"/>
  <c r="AW1672" i="64"/>
  <c r="AV1672" i="64"/>
  <c r="AU1672" i="64"/>
  <c r="AT1672" i="64"/>
  <c r="AS1672" i="64"/>
  <c r="AR1672" i="64"/>
  <c r="AQ1672" i="64"/>
  <c r="AP1672" i="64"/>
  <c r="AO1672" i="64"/>
  <c r="AN1672" i="64"/>
  <c r="AM1672" i="64"/>
  <c r="AL1672" i="64"/>
  <c r="AK1672" i="64"/>
  <c r="AJ1672" i="64"/>
  <c r="AI1672" i="64"/>
  <c r="AH1672" i="64"/>
  <c r="AG1672" i="64"/>
  <c r="AF1672" i="64"/>
  <c r="AE1672" i="64"/>
  <c r="AD1672" i="64"/>
  <c r="AC1672" i="64"/>
  <c r="AB1672" i="64"/>
  <c r="AA1672" i="64"/>
  <c r="Z1672" i="64"/>
  <c r="Y1672" i="64"/>
  <c r="X1672" i="64"/>
  <c r="W1672" i="64"/>
  <c r="V1672" i="64"/>
  <c r="U1672" i="64"/>
  <c r="T1672" i="64"/>
  <c r="B1672" i="64"/>
  <c r="E1672" i="64"/>
  <c r="B1671" i="64"/>
  <c r="E1671" i="64"/>
  <c r="B1670" i="64"/>
  <c r="E1670" i="64"/>
  <c r="B1669" i="64"/>
  <c r="E1669" i="64"/>
  <c r="B1668" i="64"/>
  <c r="E1668" i="64"/>
  <c r="B1667" i="64"/>
  <c r="E1667" i="64"/>
  <c r="B1666" i="64"/>
  <c r="E1666" i="64"/>
  <c r="E1665" i="64"/>
  <c r="E1664" i="64"/>
  <c r="E1663" i="64"/>
  <c r="B1662" i="64"/>
  <c r="B1664" i="64" s="1"/>
  <c r="E1662" i="64"/>
  <c r="E1647" i="64"/>
  <c r="G1647" i="64" s="1"/>
  <c r="E1646" i="64"/>
  <c r="G1646" i="64" s="1"/>
  <c r="E1645" i="64"/>
  <c r="CK1643" i="64"/>
  <c r="CJ1643" i="64"/>
  <c r="CI1643" i="64"/>
  <c r="CH1643" i="64"/>
  <c r="CG1643" i="64"/>
  <c r="CF1643" i="64"/>
  <c r="CE1643" i="64"/>
  <c r="CD1643" i="64"/>
  <c r="CC1643" i="64"/>
  <c r="CB1643" i="64"/>
  <c r="CA1643" i="64"/>
  <c r="BZ1643" i="64"/>
  <c r="BY1643" i="64"/>
  <c r="BX1643" i="64"/>
  <c r="BW1643" i="64"/>
  <c r="BV1643" i="64"/>
  <c r="BU1643" i="64"/>
  <c r="BT1643" i="64"/>
  <c r="BS1643" i="64"/>
  <c r="BR1643" i="64"/>
  <c r="BQ1643" i="64"/>
  <c r="BP1643" i="64"/>
  <c r="BO1643" i="64"/>
  <c r="BN1643" i="64"/>
  <c r="BM1643" i="64"/>
  <c r="BL1643" i="64"/>
  <c r="BK1643" i="64"/>
  <c r="BJ1643" i="64"/>
  <c r="BI1643" i="64"/>
  <c r="BH1643" i="64"/>
  <c r="BG1643" i="64"/>
  <c r="BF1643" i="64"/>
  <c r="BE1643" i="64"/>
  <c r="BD1643" i="64"/>
  <c r="BC1643" i="64"/>
  <c r="BB1643" i="64"/>
  <c r="BA1643" i="64"/>
  <c r="AZ1643" i="64"/>
  <c r="AY1643" i="64"/>
  <c r="AX1643" i="64"/>
  <c r="AW1643" i="64"/>
  <c r="AV1643" i="64"/>
  <c r="AU1643" i="64"/>
  <c r="AT1643" i="64"/>
  <c r="AS1643" i="64"/>
  <c r="AR1643" i="64"/>
  <c r="AQ1643" i="64"/>
  <c r="AP1643" i="64"/>
  <c r="AO1643" i="64"/>
  <c r="AN1643" i="64"/>
  <c r="AM1643" i="64"/>
  <c r="AL1643" i="64"/>
  <c r="AK1643" i="64"/>
  <c r="AJ1643" i="64"/>
  <c r="AI1643" i="64"/>
  <c r="AH1643" i="64"/>
  <c r="AG1643" i="64"/>
  <c r="AF1643" i="64"/>
  <c r="AE1643" i="64"/>
  <c r="AD1643" i="64"/>
  <c r="AC1643" i="64"/>
  <c r="AB1643" i="64"/>
  <c r="AA1643" i="64"/>
  <c r="Z1643" i="64"/>
  <c r="Y1643" i="64"/>
  <c r="X1643" i="64"/>
  <c r="W1643" i="64"/>
  <c r="V1643" i="64"/>
  <c r="U1643" i="64"/>
  <c r="T1643" i="64"/>
  <c r="T170" i="64"/>
  <c r="U170" i="64"/>
  <c r="V170" i="64"/>
  <c r="W170" i="64"/>
  <c r="X170" i="64"/>
  <c r="Y170" i="64"/>
  <c r="Z170" i="64"/>
  <c r="AA170" i="64"/>
  <c r="AB170" i="64"/>
  <c r="AC170" i="64"/>
  <c r="AD170" i="64"/>
  <c r="AE170" i="64"/>
  <c r="AF170" i="64"/>
  <c r="AG170" i="64"/>
  <c r="AH170" i="64"/>
  <c r="AI170" i="64"/>
  <c r="AJ170" i="64"/>
  <c r="AK170" i="64"/>
  <c r="AL170" i="64"/>
  <c r="AM170" i="64"/>
  <c r="AN170" i="64"/>
  <c r="AO170" i="64"/>
  <c r="AP170" i="64"/>
  <c r="AQ170" i="64"/>
  <c r="AR170" i="64"/>
  <c r="AS170" i="64"/>
  <c r="AT170" i="64"/>
  <c r="AU170" i="64"/>
  <c r="AV170" i="64"/>
  <c r="AW170" i="64"/>
  <c r="AX170" i="64"/>
  <c r="AY170" i="64"/>
  <c r="AZ170" i="64"/>
  <c r="BA170" i="64"/>
  <c r="BB170" i="64"/>
  <c r="BC170" i="64"/>
  <c r="BD170" i="64"/>
  <c r="BE170" i="64"/>
  <c r="BF170" i="64"/>
  <c r="BG170" i="64"/>
  <c r="BH170" i="64"/>
  <c r="BI170" i="64"/>
  <c r="BJ170" i="64"/>
  <c r="BK170" i="64"/>
  <c r="BL170" i="64"/>
  <c r="BM170" i="64"/>
  <c r="BN170" i="64"/>
  <c r="BO170" i="64"/>
  <c r="BP170" i="64"/>
  <c r="BQ170" i="64"/>
  <c r="BR170" i="64"/>
  <c r="BS170" i="64"/>
  <c r="BT170" i="64"/>
  <c r="BU170" i="64"/>
  <c r="BV170" i="64"/>
  <c r="BW170" i="64"/>
  <c r="BX170" i="64"/>
  <c r="BY170" i="64"/>
  <c r="BZ170" i="64"/>
  <c r="CA170" i="64"/>
  <c r="CB170" i="64"/>
  <c r="CC170" i="64"/>
  <c r="CD170" i="64"/>
  <c r="CE170" i="64"/>
  <c r="CF170" i="64"/>
  <c r="CG170" i="64"/>
  <c r="CH170" i="64"/>
  <c r="CI170" i="64"/>
  <c r="CJ170" i="64"/>
  <c r="CK170" i="64"/>
  <c r="E175" i="64"/>
  <c r="E176" i="64"/>
  <c r="K143" i="64"/>
  <c r="B159" i="64"/>
  <c r="B160" i="64"/>
  <c r="B161" i="64"/>
  <c r="B162" i="64"/>
  <c r="B158" i="64"/>
  <c r="B152" i="64"/>
  <c r="B153" i="64"/>
  <c r="B154" i="64"/>
  <c r="B155" i="64"/>
  <c r="B151" i="64"/>
  <c r="B144" i="64"/>
  <c r="B145" i="64"/>
  <c r="B146" i="64"/>
  <c r="B147" i="64"/>
  <c r="B143" i="64"/>
  <c r="B137" i="64"/>
  <c r="B138" i="64"/>
  <c r="B139" i="64"/>
  <c r="B140" i="64"/>
  <c r="B136" i="64"/>
  <c r="E132" i="64"/>
  <c r="G132" i="64" s="1"/>
  <c r="E167" i="64"/>
  <c r="E166" i="64"/>
  <c r="E165" i="64"/>
  <c r="E164" i="64"/>
  <c r="E163" i="64"/>
  <c r="E162" i="64"/>
  <c r="E161" i="64"/>
  <c r="E160" i="64"/>
  <c r="E159" i="64"/>
  <c r="E158" i="64"/>
  <c r="E157" i="64"/>
  <c r="E156" i="64"/>
  <c r="E155" i="64"/>
  <c r="E154" i="64"/>
  <c r="E153" i="64"/>
  <c r="E152" i="64"/>
  <c r="E151" i="64"/>
  <c r="E150" i="64"/>
  <c r="E149" i="64"/>
  <c r="E148" i="64"/>
  <c r="E147" i="64"/>
  <c r="E146" i="64"/>
  <c r="E145" i="64"/>
  <c r="E144" i="64"/>
  <c r="E143" i="64"/>
  <c r="E142" i="64"/>
  <c r="E141" i="64"/>
  <c r="E140" i="64"/>
  <c r="E139" i="64"/>
  <c r="E138" i="64"/>
  <c r="E137" i="64"/>
  <c r="E136" i="64"/>
  <c r="E135" i="64"/>
  <c r="E168" i="64"/>
  <c r="B168" i="64"/>
  <c r="E169" i="64"/>
  <c r="B169" i="64"/>
  <c r="E170" i="64"/>
  <c r="E171" i="64"/>
  <c r="T171" i="64"/>
  <c r="U171" i="64"/>
  <c r="V171" i="64"/>
  <c r="W171" i="64"/>
  <c r="X171" i="64"/>
  <c r="Y171" i="64"/>
  <c r="Z171" i="64"/>
  <c r="AA171" i="64"/>
  <c r="AB171" i="64"/>
  <c r="AC171" i="64"/>
  <c r="AD171" i="64"/>
  <c r="AE171" i="64"/>
  <c r="AF171" i="64"/>
  <c r="AG171" i="64"/>
  <c r="AH171" i="64"/>
  <c r="AI171" i="64"/>
  <c r="AJ171" i="64"/>
  <c r="AK171" i="64"/>
  <c r="AL171" i="64"/>
  <c r="AM171" i="64"/>
  <c r="AN171" i="64"/>
  <c r="AO171" i="64"/>
  <c r="AP171" i="64"/>
  <c r="AQ171" i="64"/>
  <c r="AR171" i="64"/>
  <c r="AS171" i="64"/>
  <c r="AT171" i="64"/>
  <c r="AU171" i="64"/>
  <c r="AV171" i="64"/>
  <c r="AW171" i="64"/>
  <c r="AX171" i="64"/>
  <c r="AY171" i="64"/>
  <c r="AZ171" i="64"/>
  <c r="BA171" i="64"/>
  <c r="BB171" i="64"/>
  <c r="BC171" i="64"/>
  <c r="BD171" i="64"/>
  <c r="BE171" i="64"/>
  <c r="BF171" i="64"/>
  <c r="BG171" i="64"/>
  <c r="BH171" i="64"/>
  <c r="BI171" i="64"/>
  <c r="BJ171" i="64"/>
  <c r="BK171" i="64"/>
  <c r="BL171" i="64"/>
  <c r="BM171" i="64"/>
  <c r="BN171" i="64"/>
  <c r="BO171" i="64"/>
  <c r="BP171" i="64"/>
  <c r="BQ171" i="64"/>
  <c r="BR171" i="64"/>
  <c r="BS171" i="64"/>
  <c r="BT171" i="64"/>
  <c r="BU171" i="64"/>
  <c r="BV171" i="64"/>
  <c r="BW171" i="64"/>
  <c r="BX171" i="64"/>
  <c r="BY171" i="64"/>
  <c r="BZ171" i="64"/>
  <c r="CA171" i="64"/>
  <c r="CB171" i="64"/>
  <c r="CC171" i="64"/>
  <c r="CD171" i="64"/>
  <c r="CE171" i="64"/>
  <c r="CF171" i="64"/>
  <c r="CG171" i="64"/>
  <c r="CH171" i="64"/>
  <c r="CI171" i="64"/>
  <c r="CJ171" i="64"/>
  <c r="CK171" i="64"/>
  <c r="E172" i="64"/>
  <c r="B172" i="64"/>
  <c r="E174" i="64"/>
  <c r="E173" i="64"/>
  <c r="E133" i="64"/>
  <c r="G133" i="64" s="1"/>
  <c r="E131" i="64"/>
  <c r="G131" i="64" s="1"/>
  <c r="E130" i="64"/>
  <c r="G130" i="64" s="1"/>
  <c r="E129" i="64"/>
  <c r="G129" i="64" s="1"/>
  <c r="E128" i="64"/>
  <c r="G128" i="64" s="1"/>
  <c r="E127" i="64"/>
  <c r="G127" i="64" s="1"/>
  <c r="E126" i="64"/>
  <c r="T368" i="64"/>
  <c r="E365" i="64"/>
  <c r="G365" i="64" s="1"/>
  <c r="E366" i="64"/>
  <c r="G366" i="64" s="1"/>
  <c r="E367" i="64"/>
  <c r="G367" i="64" s="1"/>
  <c r="E368" i="64"/>
  <c r="G368" i="64" s="1"/>
  <c r="E369" i="64"/>
  <c r="E370" i="64"/>
  <c r="E371" i="64"/>
  <c r="E372" i="64"/>
  <c r="E373" i="64"/>
  <c r="E374" i="64"/>
  <c r="E375" i="64"/>
  <c r="B368" i="64"/>
  <c r="B367" i="64" s="1"/>
  <c r="CK371" i="64"/>
  <c r="CJ371" i="64"/>
  <c r="CI371" i="64"/>
  <c r="CH371" i="64"/>
  <c r="CG371" i="64"/>
  <c r="CF371" i="64"/>
  <c r="CE371" i="64"/>
  <c r="CD371" i="64"/>
  <c r="CC371" i="64"/>
  <c r="CB371" i="64"/>
  <c r="CA371" i="64"/>
  <c r="BZ371" i="64"/>
  <c r="BY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E364" i="64"/>
  <c r="B1415" i="64"/>
  <c r="E1415" i="64"/>
  <c r="CK1414" i="64"/>
  <c r="CJ1414" i="64"/>
  <c r="CI1414" i="64"/>
  <c r="CH1414" i="64"/>
  <c r="CG1414" i="64"/>
  <c r="CF1414" i="64"/>
  <c r="CE1414" i="64"/>
  <c r="CD1414" i="64"/>
  <c r="CC1414" i="64"/>
  <c r="CB1414" i="64"/>
  <c r="CA1414" i="64"/>
  <c r="BZ1414" i="64"/>
  <c r="BY1414" i="64"/>
  <c r="BX1414" i="64"/>
  <c r="BW1414" i="64"/>
  <c r="BV1414" i="64"/>
  <c r="BU1414" i="64"/>
  <c r="BT1414" i="64"/>
  <c r="BS1414" i="64"/>
  <c r="BR1414" i="64"/>
  <c r="BQ1414" i="64"/>
  <c r="BP1414" i="64"/>
  <c r="BO1414" i="64"/>
  <c r="BN1414" i="64"/>
  <c r="BM1414" i="64"/>
  <c r="BL1414" i="64"/>
  <c r="BK1414" i="64"/>
  <c r="BJ1414" i="64"/>
  <c r="BI1414" i="64"/>
  <c r="BH1414" i="64"/>
  <c r="BG1414" i="64"/>
  <c r="BF1414" i="64"/>
  <c r="BE1414" i="64"/>
  <c r="BD1414" i="64"/>
  <c r="BC1414" i="64"/>
  <c r="BB1414" i="64"/>
  <c r="BA1414" i="64"/>
  <c r="AZ1414" i="64"/>
  <c r="AY1414" i="64"/>
  <c r="AX1414" i="64"/>
  <c r="AW1414" i="64"/>
  <c r="AV1414" i="64"/>
  <c r="AU1414" i="64"/>
  <c r="AT1414" i="64"/>
  <c r="AS1414" i="64"/>
  <c r="AR1414" i="64"/>
  <c r="AQ1414" i="64"/>
  <c r="AP1414" i="64"/>
  <c r="AO1414" i="64"/>
  <c r="AN1414" i="64"/>
  <c r="AM1414" i="64"/>
  <c r="AL1414" i="64"/>
  <c r="AK1414" i="64"/>
  <c r="AJ1414" i="64"/>
  <c r="AI1414" i="64"/>
  <c r="AH1414" i="64"/>
  <c r="AG1414" i="64"/>
  <c r="AF1414" i="64"/>
  <c r="AE1414" i="64"/>
  <c r="AD1414" i="64"/>
  <c r="AC1414" i="64"/>
  <c r="AB1414" i="64"/>
  <c r="AA1414" i="64"/>
  <c r="Z1414" i="64"/>
  <c r="Y1414" i="64"/>
  <c r="X1414" i="64"/>
  <c r="W1414" i="64"/>
  <c r="V1414" i="64"/>
  <c r="U1414" i="64"/>
  <c r="T1414" i="64"/>
  <c r="B1414" i="64"/>
  <c r="E1414" i="64"/>
  <c r="B1413" i="64"/>
  <c r="E1413" i="64"/>
  <c r="CK1412" i="64"/>
  <c r="CJ1412" i="64"/>
  <c r="CI1412" i="64"/>
  <c r="CH1412" i="64"/>
  <c r="CG1412" i="64"/>
  <c r="CF1412" i="64"/>
  <c r="CE1412" i="64"/>
  <c r="CD1412" i="64"/>
  <c r="CC1412" i="64"/>
  <c r="CB1412" i="64"/>
  <c r="CA1412" i="64"/>
  <c r="BZ1412" i="64"/>
  <c r="BY1412" i="64"/>
  <c r="BX1412" i="64"/>
  <c r="BW1412" i="64"/>
  <c r="BV1412" i="64"/>
  <c r="BU1412" i="64"/>
  <c r="BT1412" i="64"/>
  <c r="BS1412" i="64"/>
  <c r="BR1412" i="64"/>
  <c r="BQ1412" i="64"/>
  <c r="BP1412" i="64"/>
  <c r="BO1412" i="64"/>
  <c r="BN1412" i="64"/>
  <c r="BM1412" i="64"/>
  <c r="BL1412" i="64"/>
  <c r="BK1412" i="64"/>
  <c r="BJ1412" i="64"/>
  <c r="BI1412" i="64"/>
  <c r="BH1412" i="64"/>
  <c r="BG1412" i="64"/>
  <c r="BF1412" i="64"/>
  <c r="BE1412" i="64"/>
  <c r="BD1412" i="64"/>
  <c r="BC1412" i="64"/>
  <c r="BB1412" i="64"/>
  <c r="BA1412" i="64"/>
  <c r="AZ1412" i="64"/>
  <c r="AY1412" i="64"/>
  <c r="AX1412" i="64"/>
  <c r="AW1412" i="64"/>
  <c r="AV1412" i="64"/>
  <c r="AU1412" i="64"/>
  <c r="AT1412" i="64"/>
  <c r="AS1412" i="64"/>
  <c r="AR1412" i="64"/>
  <c r="AQ1412" i="64"/>
  <c r="AP1412" i="64"/>
  <c r="AO1412" i="64"/>
  <c r="AN1412" i="64"/>
  <c r="AM1412" i="64"/>
  <c r="AL1412" i="64"/>
  <c r="AK1412" i="64"/>
  <c r="AJ1412" i="64"/>
  <c r="AI1412" i="64"/>
  <c r="AH1412" i="64"/>
  <c r="AG1412" i="64"/>
  <c r="AF1412" i="64"/>
  <c r="AE1412" i="64"/>
  <c r="AD1412" i="64"/>
  <c r="AC1412" i="64"/>
  <c r="AB1412" i="64"/>
  <c r="AA1412" i="64"/>
  <c r="Z1412" i="64"/>
  <c r="Y1412" i="64"/>
  <c r="X1412" i="64"/>
  <c r="W1412" i="64"/>
  <c r="V1412" i="64"/>
  <c r="U1412" i="64"/>
  <c r="T1412" i="64"/>
  <c r="B1412" i="64"/>
  <c r="E1412" i="64"/>
  <c r="B1411" i="64"/>
  <c r="E1411" i="64"/>
  <c r="B1410" i="64"/>
  <c r="E1410" i="64"/>
  <c r="B1409" i="64"/>
  <c r="B1405" i="64" s="1"/>
  <c r="E1409" i="64"/>
  <c r="B1408" i="64"/>
  <c r="B1406" i="64" s="1"/>
  <c r="B1404" i="64" s="1"/>
  <c r="E1408" i="64"/>
  <c r="E1407" i="64"/>
  <c r="E1406" i="64"/>
  <c r="E1405" i="64"/>
  <c r="G1405" i="64" s="1"/>
  <c r="E1404" i="64"/>
  <c r="E1403" i="64"/>
  <c r="K1140" i="64"/>
  <c r="L1140" i="64"/>
  <c r="M1140" i="64"/>
  <c r="N1140" i="64"/>
  <c r="O1140" i="64"/>
  <c r="P1140" i="64"/>
  <c r="R1140" i="64"/>
  <c r="E1798" i="64"/>
  <c r="E1799" i="64"/>
  <c r="E1800" i="64"/>
  <c r="E1134" i="64"/>
  <c r="E1135" i="64"/>
  <c r="E1136" i="64"/>
  <c r="E1133" i="64"/>
  <c r="E1132" i="64"/>
  <c r="E1131" i="64"/>
  <c r="E1130" i="64"/>
  <c r="E1129" i="64"/>
  <c r="E1128" i="64"/>
  <c r="E1127" i="64"/>
  <c r="E1126" i="64"/>
  <c r="E1125" i="64"/>
  <c r="E1124" i="64"/>
  <c r="E1123" i="64"/>
  <c r="E1122" i="64"/>
  <c r="E1121" i="64"/>
  <c r="E1120" i="64"/>
  <c r="E1119" i="64"/>
  <c r="E1143" i="64"/>
  <c r="E1144" i="64"/>
  <c r="E1088" i="64"/>
  <c r="E1089" i="64"/>
  <c r="E1090" i="64"/>
  <c r="E1091" i="64"/>
  <c r="E1092" i="64"/>
  <c r="E1093" i="64"/>
  <c r="E1094" i="64"/>
  <c r="E1095" i="64"/>
  <c r="E1096" i="64"/>
  <c r="E1097" i="64"/>
  <c r="E1098" i="64"/>
  <c r="E1099" i="64"/>
  <c r="E1100" i="64"/>
  <c r="E1101" i="64"/>
  <c r="E1102" i="64"/>
  <c r="E1103" i="64"/>
  <c r="E1104" i="64"/>
  <c r="E1105" i="64"/>
  <c r="E1106" i="64"/>
  <c r="E1107" i="64"/>
  <c r="E1108" i="64"/>
  <c r="E1109" i="64"/>
  <c r="E1110" i="64"/>
  <c r="E1111" i="64"/>
  <c r="E1112" i="64"/>
  <c r="E1113" i="64"/>
  <c r="E1114" i="64"/>
  <c r="E1115" i="64"/>
  <c r="E1116" i="64"/>
  <c r="E1117" i="64"/>
  <c r="E1118" i="64"/>
  <c r="E1137" i="64"/>
  <c r="E1138" i="64"/>
  <c r="E1139" i="64"/>
  <c r="E1140" i="64"/>
  <c r="E1141" i="64"/>
  <c r="E1142" i="64"/>
  <c r="E1086" i="64"/>
  <c r="E1087" i="64"/>
  <c r="B1144" i="64"/>
  <c r="B1143" i="64"/>
  <c r="B1142" i="64"/>
  <c r="B1141" i="64"/>
  <c r="B1140" i="64"/>
  <c r="CK1139" i="64"/>
  <c r="CJ1139" i="64"/>
  <c r="CI1139" i="64"/>
  <c r="CH1139" i="64"/>
  <c r="CG1139" i="64"/>
  <c r="CF1139" i="64"/>
  <c r="CE1139" i="64"/>
  <c r="CD1139" i="64"/>
  <c r="CC1139" i="64"/>
  <c r="CB1139" i="64"/>
  <c r="CA1139" i="64"/>
  <c r="BZ1139" i="64"/>
  <c r="BY1139" i="64"/>
  <c r="BX1139" i="64"/>
  <c r="BW1139" i="64"/>
  <c r="BV1139" i="64"/>
  <c r="BU1139" i="64"/>
  <c r="BT1139" i="64"/>
  <c r="BS1139" i="64"/>
  <c r="BR1139" i="64"/>
  <c r="BQ1139" i="64"/>
  <c r="BP1139" i="64"/>
  <c r="BO1139" i="64"/>
  <c r="BN1139" i="64"/>
  <c r="BM1139" i="64"/>
  <c r="BL1139" i="64"/>
  <c r="BK1139" i="64"/>
  <c r="BJ1139" i="64"/>
  <c r="BI1139" i="64"/>
  <c r="BH1139" i="64"/>
  <c r="BG1139" i="64"/>
  <c r="BF1139" i="64"/>
  <c r="BE1139" i="64"/>
  <c r="BD1139" i="64"/>
  <c r="BC1139" i="64"/>
  <c r="BB1139" i="64"/>
  <c r="BA1139" i="64"/>
  <c r="AZ1139" i="64"/>
  <c r="AY1139" i="64"/>
  <c r="AX1139" i="64"/>
  <c r="AW1139" i="64"/>
  <c r="AV1139" i="64"/>
  <c r="AU1139" i="64"/>
  <c r="AT1139" i="64"/>
  <c r="AS1139" i="64"/>
  <c r="AR1139" i="64"/>
  <c r="AQ1139" i="64"/>
  <c r="AP1139" i="64"/>
  <c r="AO1139" i="64"/>
  <c r="AN1139" i="64"/>
  <c r="AM1139" i="64"/>
  <c r="AL1139" i="64"/>
  <c r="AK1139" i="64"/>
  <c r="AJ1139" i="64"/>
  <c r="AI1139" i="64"/>
  <c r="AH1139" i="64"/>
  <c r="AG1139" i="64"/>
  <c r="AF1139" i="64"/>
  <c r="AE1139" i="64"/>
  <c r="AD1139" i="64"/>
  <c r="AC1139" i="64"/>
  <c r="AB1139" i="64"/>
  <c r="AA1139" i="64"/>
  <c r="Z1139" i="64"/>
  <c r="Y1139" i="64"/>
  <c r="X1139" i="64"/>
  <c r="W1139" i="64"/>
  <c r="V1139" i="64"/>
  <c r="U1139" i="64"/>
  <c r="T1139" i="64"/>
  <c r="B1139" i="64"/>
  <c r="B1138" i="64"/>
  <c r="B1102" i="64" s="1"/>
  <c r="B1137" i="64"/>
  <c r="E1085" i="64"/>
  <c r="CK1079" i="64"/>
  <c r="CJ1079" i="64"/>
  <c r="CI1079" i="64"/>
  <c r="CH1079" i="64"/>
  <c r="CG1079" i="64"/>
  <c r="CF1079" i="64"/>
  <c r="CE1079" i="64"/>
  <c r="CD1079" i="64"/>
  <c r="CC1079" i="64"/>
  <c r="CB1079" i="64"/>
  <c r="CA1079" i="64"/>
  <c r="BZ1079" i="64"/>
  <c r="BY1079" i="64"/>
  <c r="BX1079" i="64"/>
  <c r="BW1079" i="64"/>
  <c r="BV1079" i="64"/>
  <c r="BU1079" i="64"/>
  <c r="BT1079" i="64"/>
  <c r="BS1079" i="64"/>
  <c r="BR1079" i="64"/>
  <c r="BQ1079" i="64"/>
  <c r="BP1079" i="64"/>
  <c r="BO1079" i="64"/>
  <c r="BN1079" i="64"/>
  <c r="BM1079" i="64"/>
  <c r="BL1079" i="64"/>
  <c r="BK1079" i="64"/>
  <c r="BJ1079" i="64"/>
  <c r="BI1079" i="64"/>
  <c r="BH1079" i="64"/>
  <c r="BG1079" i="64"/>
  <c r="BF1079" i="64"/>
  <c r="BE1079" i="64"/>
  <c r="BD1079" i="64"/>
  <c r="BC1079" i="64"/>
  <c r="BB1079" i="64"/>
  <c r="BA1079" i="64"/>
  <c r="AZ1079" i="64"/>
  <c r="AY1079" i="64"/>
  <c r="AX1079" i="64"/>
  <c r="AW1079" i="64"/>
  <c r="AV1079" i="64"/>
  <c r="AU1079" i="64"/>
  <c r="AT1079" i="64"/>
  <c r="AS1079" i="64"/>
  <c r="AR1079" i="64"/>
  <c r="AQ1079" i="64"/>
  <c r="AP1079" i="64"/>
  <c r="AO1079" i="64"/>
  <c r="AN1079" i="64"/>
  <c r="AM1079" i="64"/>
  <c r="AL1079" i="64"/>
  <c r="AK1079" i="64"/>
  <c r="AJ1079" i="64"/>
  <c r="AI1079" i="64"/>
  <c r="AH1079" i="64"/>
  <c r="AG1079" i="64"/>
  <c r="AF1079" i="64"/>
  <c r="AE1079" i="64"/>
  <c r="AD1079" i="64"/>
  <c r="AC1079" i="64"/>
  <c r="AB1079" i="64"/>
  <c r="AA1079" i="64"/>
  <c r="Z1079" i="64"/>
  <c r="Y1079" i="64"/>
  <c r="X1079" i="64"/>
  <c r="W1079" i="64"/>
  <c r="V1079" i="64"/>
  <c r="U1079" i="64"/>
  <c r="T1079" i="64"/>
  <c r="E232" i="64"/>
  <c r="G232" i="64" s="1"/>
  <c r="E233" i="64"/>
  <c r="G233" i="64" s="1"/>
  <c r="U237" i="64"/>
  <c r="V237" i="64"/>
  <c r="W237" i="64"/>
  <c r="X237" i="64"/>
  <c r="Y237" i="64"/>
  <c r="Z237" i="64"/>
  <c r="AA237" i="64"/>
  <c r="AB237" i="64"/>
  <c r="AC237" i="64"/>
  <c r="AD237" i="64"/>
  <c r="AE237" i="64"/>
  <c r="AF237" i="64"/>
  <c r="AG237" i="64"/>
  <c r="AH237" i="64"/>
  <c r="AI237" i="64"/>
  <c r="AJ237" i="64"/>
  <c r="AK237" i="64"/>
  <c r="AL237" i="64"/>
  <c r="AM237" i="64"/>
  <c r="AN237" i="64"/>
  <c r="AO237" i="64"/>
  <c r="AP237" i="64"/>
  <c r="AQ237" i="64"/>
  <c r="AR237" i="64"/>
  <c r="AS237" i="64"/>
  <c r="AT237" i="64"/>
  <c r="AU237" i="64"/>
  <c r="AV237" i="64"/>
  <c r="AW237" i="64"/>
  <c r="AX237" i="64"/>
  <c r="AY237" i="64"/>
  <c r="AZ237" i="64"/>
  <c r="BA237" i="64"/>
  <c r="BB237" i="64"/>
  <c r="BC237" i="64"/>
  <c r="BD237" i="64"/>
  <c r="BE237" i="64"/>
  <c r="BF237" i="64"/>
  <c r="BG237" i="64"/>
  <c r="BH237" i="64"/>
  <c r="BI237" i="64"/>
  <c r="BJ237" i="64"/>
  <c r="BK237" i="64"/>
  <c r="BL237" i="64"/>
  <c r="BM237" i="64"/>
  <c r="BN237" i="64"/>
  <c r="BO237" i="64"/>
  <c r="BP237" i="64"/>
  <c r="BQ237" i="64"/>
  <c r="BR237" i="64"/>
  <c r="BS237" i="64"/>
  <c r="BT237" i="64"/>
  <c r="BU237" i="64"/>
  <c r="BV237" i="64"/>
  <c r="BW237" i="64"/>
  <c r="BX237" i="64"/>
  <c r="BY237" i="64"/>
  <c r="BZ237" i="64"/>
  <c r="CA237" i="64"/>
  <c r="CB237" i="64"/>
  <c r="CC237" i="64"/>
  <c r="CD237" i="64"/>
  <c r="CE237" i="64"/>
  <c r="CF237" i="64"/>
  <c r="CG237" i="64"/>
  <c r="CH237" i="64"/>
  <c r="CI237" i="64"/>
  <c r="CJ237" i="64"/>
  <c r="CK237" i="64"/>
  <c r="T237" i="64"/>
  <c r="E241" i="64"/>
  <c r="E240" i="64"/>
  <c r="E239" i="64"/>
  <c r="E238" i="64"/>
  <c r="E237" i="64"/>
  <c r="E236" i="64"/>
  <c r="B235" i="64"/>
  <c r="E235" i="64"/>
  <c r="B234" i="64"/>
  <c r="E234" i="64"/>
  <c r="B231" i="64"/>
  <c r="E231" i="64"/>
  <c r="G231" i="64" s="1"/>
  <c r="E230" i="64"/>
  <c r="G230" i="64" s="1"/>
  <c r="E229" i="64"/>
  <c r="G229" i="64" s="1"/>
  <c r="E228" i="64"/>
  <c r="G228" i="64" s="1"/>
  <c r="E227" i="64"/>
  <c r="B1393" i="64"/>
  <c r="E1393" i="64"/>
  <c r="CK1392" i="64"/>
  <c r="CJ1392" i="64"/>
  <c r="CI1392" i="64"/>
  <c r="CH1392" i="64"/>
  <c r="CG1392" i="64"/>
  <c r="CF1392" i="64"/>
  <c r="CE1392" i="64"/>
  <c r="CD1392" i="64"/>
  <c r="CC1392" i="64"/>
  <c r="CB1392" i="64"/>
  <c r="CA1392" i="64"/>
  <c r="BZ1392" i="64"/>
  <c r="BY1392" i="64"/>
  <c r="BX1392" i="64"/>
  <c r="BW1392" i="64"/>
  <c r="BV1392" i="64"/>
  <c r="BU1392" i="64"/>
  <c r="BT1392" i="64"/>
  <c r="BS1392" i="64"/>
  <c r="BR1392" i="64"/>
  <c r="BQ1392" i="64"/>
  <c r="BP1392" i="64"/>
  <c r="BO1392" i="64"/>
  <c r="BN1392" i="64"/>
  <c r="BM1392" i="64"/>
  <c r="BL1392" i="64"/>
  <c r="BK1392" i="64"/>
  <c r="BJ1392" i="64"/>
  <c r="BI1392" i="64"/>
  <c r="BH1392" i="64"/>
  <c r="BG1392" i="64"/>
  <c r="BF1392" i="64"/>
  <c r="BE1392" i="64"/>
  <c r="BD1392" i="64"/>
  <c r="BC1392" i="64"/>
  <c r="BB1392" i="64"/>
  <c r="BA1392" i="64"/>
  <c r="AZ1392" i="64"/>
  <c r="AY1392" i="64"/>
  <c r="AX1392" i="64"/>
  <c r="AW1392" i="64"/>
  <c r="AV1392" i="64"/>
  <c r="AU1392" i="64"/>
  <c r="AT1392" i="64"/>
  <c r="AS1392" i="64"/>
  <c r="AR1392" i="64"/>
  <c r="AQ1392" i="64"/>
  <c r="AP1392" i="64"/>
  <c r="AO1392" i="64"/>
  <c r="AN1392" i="64"/>
  <c r="AM1392" i="64"/>
  <c r="AL1392" i="64"/>
  <c r="AK1392" i="64"/>
  <c r="AJ1392" i="64"/>
  <c r="AI1392" i="64"/>
  <c r="AH1392" i="64"/>
  <c r="AG1392" i="64"/>
  <c r="AF1392" i="64"/>
  <c r="AE1392" i="64"/>
  <c r="AD1392" i="64"/>
  <c r="AC1392" i="64"/>
  <c r="AB1392" i="64"/>
  <c r="AA1392" i="64"/>
  <c r="Z1392" i="64"/>
  <c r="Y1392" i="64"/>
  <c r="X1392" i="64"/>
  <c r="W1392" i="64"/>
  <c r="V1392" i="64"/>
  <c r="U1392" i="64"/>
  <c r="T1392" i="64"/>
  <c r="B1392" i="64"/>
  <c r="E1392" i="64"/>
  <c r="B1391" i="64"/>
  <c r="E1391" i="64"/>
  <c r="CK1390" i="64"/>
  <c r="CJ1390" i="64"/>
  <c r="CI1390" i="64"/>
  <c r="CH1390" i="64"/>
  <c r="CG1390" i="64"/>
  <c r="CF1390" i="64"/>
  <c r="CE1390" i="64"/>
  <c r="CD1390" i="64"/>
  <c r="CC1390" i="64"/>
  <c r="CB1390" i="64"/>
  <c r="CA1390" i="64"/>
  <c r="BZ1390" i="64"/>
  <c r="BY1390" i="64"/>
  <c r="BX1390" i="64"/>
  <c r="BW1390" i="64"/>
  <c r="BV1390" i="64"/>
  <c r="BU1390" i="64"/>
  <c r="BT1390" i="64"/>
  <c r="BS1390" i="64"/>
  <c r="BR1390" i="64"/>
  <c r="BQ1390" i="64"/>
  <c r="BP1390" i="64"/>
  <c r="BO1390" i="64"/>
  <c r="BN1390" i="64"/>
  <c r="BM1390" i="64"/>
  <c r="BL1390" i="64"/>
  <c r="BK1390" i="64"/>
  <c r="BJ1390" i="64"/>
  <c r="BI1390" i="64"/>
  <c r="BH1390" i="64"/>
  <c r="BG1390" i="64"/>
  <c r="BF1390" i="64"/>
  <c r="BE1390" i="64"/>
  <c r="BD1390" i="64"/>
  <c r="BC1390" i="64"/>
  <c r="BB1390" i="64"/>
  <c r="BA1390" i="64"/>
  <c r="AZ1390" i="64"/>
  <c r="AY1390" i="64"/>
  <c r="AX1390" i="64"/>
  <c r="AW1390" i="64"/>
  <c r="AV1390" i="64"/>
  <c r="AU1390" i="64"/>
  <c r="AT1390" i="64"/>
  <c r="AS1390" i="64"/>
  <c r="AR1390" i="64"/>
  <c r="AQ1390" i="64"/>
  <c r="AP1390" i="64"/>
  <c r="AO1390" i="64"/>
  <c r="AN1390" i="64"/>
  <c r="AM1390" i="64"/>
  <c r="AL1390" i="64"/>
  <c r="AK1390" i="64"/>
  <c r="AJ1390" i="64"/>
  <c r="AI1390" i="64"/>
  <c r="AH1390" i="64"/>
  <c r="AG1390" i="64"/>
  <c r="AF1390" i="64"/>
  <c r="AE1390" i="64"/>
  <c r="AD1390" i="64"/>
  <c r="AC1390" i="64"/>
  <c r="AB1390" i="64"/>
  <c r="AA1390" i="64"/>
  <c r="Z1390" i="64"/>
  <c r="Y1390" i="64"/>
  <c r="X1390" i="64"/>
  <c r="W1390" i="64"/>
  <c r="V1390" i="64"/>
  <c r="U1390" i="64"/>
  <c r="T1390" i="64"/>
  <c r="B1390" i="64"/>
  <c r="E1390" i="64"/>
  <c r="B1389" i="64"/>
  <c r="E1389" i="64"/>
  <c r="B1388" i="64"/>
  <c r="E1388" i="64"/>
  <c r="B1387" i="64"/>
  <c r="B1380" i="64" s="1"/>
  <c r="E1387" i="64"/>
  <c r="B1386" i="64"/>
  <c r="B1381" i="64" s="1"/>
  <c r="B1379" i="64" s="1"/>
  <c r="E1386" i="64"/>
  <c r="E1385" i="64"/>
  <c r="E1384" i="64"/>
  <c r="E1383" i="64"/>
  <c r="E1382" i="64"/>
  <c r="E1381" i="64"/>
  <c r="E1380" i="64"/>
  <c r="G1380" i="64" s="1"/>
  <c r="E1379" i="64"/>
  <c r="E1378" i="64"/>
  <c r="B214" i="64"/>
  <c r="E859" i="64"/>
  <c r="E877" i="64"/>
  <c r="E1075" i="64"/>
  <c r="T1070" i="64"/>
  <c r="U1070" i="64"/>
  <c r="V1070" i="64"/>
  <c r="W1070" i="64"/>
  <c r="X1070" i="64"/>
  <c r="Y1070" i="64"/>
  <c r="Z1070" i="64"/>
  <c r="AA1070" i="64"/>
  <c r="AB1070" i="64"/>
  <c r="AC1070" i="64"/>
  <c r="AD1070" i="64"/>
  <c r="AE1070" i="64"/>
  <c r="AF1070" i="64"/>
  <c r="AG1070" i="64"/>
  <c r="AH1070" i="64"/>
  <c r="AI1070" i="64"/>
  <c r="AJ1070" i="64"/>
  <c r="AK1070" i="64"/>
  <c r="AL1070" i="64"/>
  <c r="AM1070" i="64"/>
  <c r="AN1070" i="64"/>
  <c r="AO1070" i="64"/>
  <c r="AP1070" i="64"/>
  <c r="AQ1070" i="64"/>
  <c r="AR1070" i="64"/>
  <c r="AS1070" i="64"/>
  <c r="AT1070" i="64"/>
  <c r="AU1070" i="64"/>
  <c r="AV1070" i="64"/>
  <c r="AW1070" i="64"/>
  <c r="AX1070" i="64"/>
  <c r="AY1070" i="64"/>
  <c r="AZ1070" i="64"/>
  <c r="BA1070" i="64"/>
  <c r="BB1070" i="64"/>
  <c r="BC1070" i="64"/>
  <c r="BD1070" i="64"/>
  <c r="BE1070" i="64"/>
  <c r="BF1070" i="64"/>
  <c r="BG1070" i="64"/>
  <c r="BH1070" i="64"/>
  <c r="BI1070" i="64"/>
  <c r="BJ1070" i="64"/>
  <c r="BK1070" i="64"/>
  <c r="BL1070" i="64"/>
  <c r="BM1070" i="64"/>
  <c r="BN1070" i="64"/>
  <c r="BO1070" i="64"/>
  <c r="BP1070" i="64"/>
  <c r="BQ1070" i="64"/>
  <c r="BR1070" i="64"/>
  <c r="BS1070" i="64"/>
  <c r="BT1070" i="64"/>
  <c r="BU1070" i="64"/>
  <c r="BV1070" i="64"/>
  <c r="BW1070" i="64"/>
  <c r="BX1070" i="64"/>
  <c r="BY1070" i="64"/>
  <c r="BZ1070" i="64"/>
  <c r="CA1070" i="64"/>
  <c r="CB1070" i="64"/>
  <c r="CC1070" i="64"/>
  <c r="CD1070" i="64"/>
  <c r="CE1070" i="64"/>
  <c r="CF1070" i="64"/>
  <c r="CG1070" i="64"/>
  <c r="CH1070" i="64"/>
  <c r="CI1070" i="64"/>
  <c r="CJ1070" i="64"/>
  <c r="CK1070" i="64"/>
  <c r="B1071" i="64"/>
  <c r="B1072" i="64"/>
  <c r="B1073" i="64"/>
  <c r="B1074" i="64"/>
  <c r="B1075" i="64"/>
  <c r="B1070" i="64"/>
  <c r="B1068" i="64"/>
  <c r="B1066" i="64" s="1"/>
  <c r="U1054" i="64"/>
  <c r="U1055" i="64" s="1"/>
  <c r="U1071" i="64" s="1"/>
  <c r="V1054" i="64"/>
  <c r="V1055" i="64" s="1"/>
  <c r="V1071" i="64" s="1"/>
  <c r="W1054" i="64"/>
  <c r="W1055" i="64" s="1"/>
  <c r="W1071" i="64" s="1"/>
  <c r="X1054" i="64"/>
  <c r="X1055" i="64" s="1"/>
  <c r="X1071" i="64" s="1"/>
  <c r="Y1054" i="64"/>
  <c r="Y1055" i="64" s="1"/>
  <c r="Y1071" i="64" s="1"/>
  <c r="Z1054" i="64"/>
  <c r="Z1055" i="64" s="1"/>
  <c r="Z1071" i="64" s="1"/>
  <c r="AA1054" i="64"/>
  <c r="AA1055" i="64" s="1"/>
  <c r="AA1071" i="64" s="1"/>
  <c r="AB1054" i="64"/>
  <c r="AB1055" i="64" s="1"/>
  <c r="AB1071" i="64" s="1"/>
  <c r="AC1054" i="64"/>
  <c r="AC1055" i="64" s="1"/>
  <c r="AC1071" i="64" s="1"/>
  <c r="AD1054" i="64"/>
  <c r="AD1055" i="64" s="1"/>
  <c r="AD1071" i="64" s="1"/>
  <c r="AE1054" i="64"/>
  <c r="AE1055" i="64" s="1"/>
  <c r="AE1071" i="64" s="1"/>
  <c r="AF1054" i="64"/>
  <c r="AF1055" i="64" s="1"/>
  <c r="AF1071" i="64" s="1"/>
  <c r="AG1054" i="64"/>
  <c r="AG1055" i="64" s="1"/>
  <c r="AG1071" i="64" s="1"/>
  <c r="AH1054" i="64"/>
  <c r="AH1055" i="64" s="1"/>
  <c r="AH1071" i="64" s="1"/>
  <c r="AI1054" i="64"/>
  <c r="AI1055" i="64" s="1"/>
  <c r="AI1071" i="64" s="1"/>
  <c r="AJ1054" i="64"/>
  <c r="AJ1055" i="64" s="1"/>
  <c r="AJ1071" i="64" s="1"/>
  <c r="AK1054" i="64"/>
  <c r="AK1055" i="64" s="1"/>
  <c r="AK1071" i="64" s="1"/>
  <c r="AL1054" i="64"/>
  <c r="AL1055" i="64" s="1"/>
  <c r="AL1071" i="64" s="1"/>
  <c r="AM1054" i="64"/>
  <c r="AM1055" i="64" s="1"/>
  <c r="AM1071" i="64" s="1"/>
  <c r="AN1054" i="64"/>
  <c r="AN1055" i="64" s="1"/>
  <c r="AN1071" i="64" s="1"/>
  <c r="AO1054" i="64"/>
  <c r="AO1055" i="64" s="1"/>
  <c r="AO1071" i="64" s="1"/>
  <c r="AP1054" i="64"/>
  <c r="AP1055" i="64" s="1"/>
  <c r="AP1071" i="64" s="1"/>
  <c r="AQ1054" i="64"/>
  <c r="AQ1055" i="64" s="1"/>
  <c r="AQ1071" i="64" s="1"/>
  <c r="AR1054" i="64"/>
  <c r="AR1055" i="64" s="1"/>
  <c r="AR1071" i="64" s="1"/>
  <c r="AS1054" i="64"/>
  <c r="AS1055" i="64" s="1"/>
  <c r="AS1071" i="64" s="1"/>
  <c r="AT1054" i="64"/>
  <c r="AT1055" i="64" s="1"/>
  <c r="AT1071" i="64" s="1"/>
  <c r="AU1054" i="64"/>
  <c r="AU1055" i="64" s="1"/>
  <c r="AU1071" i="64" s="1"/>
  <c r="AV1054" i="64"/>
  <c r="AV1055" i="64" s="1"/>
  <c r="AV1071" i="64" s="1"/>
  <c r="AW1054" i="64"/>
  <c r="AW1055" i="64" s="1"/>
  <c r="AW1071" i="64" s="1"/>
  <c r="AX1054" i="64"/>
  <c r="AX1055" i="64" s="1"/>
  <c r="AX1071" i="64" s="1"/>
  <c r="AY1054" i="64"/>
  <c r="AY1055" i="64" s="1"/>
  <c r="AY1071" i="64" s="1"/>
  <c r="AZ1054" i="64"/>
  <c r="AZ1055" i="64" s="1"/>
  <c r="AZ1071" i="64" s="1"/>
  <c r="BA1054" i="64"/>
  <c r="BA1055" i="64" s="1"/>
  <c r="BA1071" i="64" s="1"/>
  <c r="BB1054" i="64"/>
  <c r="BB1055" i="64" s="1"/>
  <c r="BB1071" i="64" s="1"/>
  <c r="BC1054" i="64"/>
  <c r="BC1055" i="64" s="1"/>
  <c r="BC1071" i="64" s="1"/>
  <c r="BD1054" i="64"/>
  <c r="BD1055" i="64" s="1"/>
  <c r="BD1071" i="64" s="1"/>
  <c r="BE1054" i="64"/>
  <c r="BE1055" i="64" s="1"/>
  <c r="BE1071" i="64" s="1"/>
  <c r="BF1054" i="64"/>
  <c r="BF1055" i="64" s="1"/>
  <c r="BF1071" i="64" s="1"/>
  <c r="BG1054" i="64"/>
  <c r="BG1055" i="64" s="1"/>
  <c r="BG1071" i="64" s="1"/>
  <c r="BH1054" i="64"/>
  <c r="BH1055" i="64" s="1"/>
  <c r="BH1071" i="64" s="1"/>
  <c r="BI1054" i="64"/>
  <c r="BI1055" i="64" s="1"/>
  <c r="BI1071" i="64" s="1"/>
  <c r="BJ1054" i="64"/>
  <c r="BJ1055" i="64" s="1"/>
  <c r="BJ1071" i="64" s="1"/>
  <c r="BK1054" i="64"/>
  <c r="BK1055" i="64" s="1"/>
  <c r="BK1071" i="64" s="1"/>
  <c r="BL1054" i="64"/>
  <c r="BL1055" i="64" s="1"/>
  <c r="BL1071" i="64" s="1"/>
  <c r="BM1054" i="64"/>
  <c r="BM1055" i="64" s="1"/>
  <c r="BM1071" i="64" s="1"/>
  <c r="BN1054" i="64"/>
  <c r="BN1055" i="64" s="1"/>
  <c r="BN1071" i="64" s="1"/>
  <c r="BO1054" i="64"/>
  <c r="BO1055" i="64" s="1"/>
  <c r="BO1071" i="64" s="1"/>
  <c r="BP1054" i="64"/>
  <c r="BP1055" i="64" s="1"/>
  <c r="BP1071" i="64" s="1"/>
  <c r="BQ1054" i="64"/>
  <c r="BQ1055" i="64" s="1"/>
  <c r="BQ1071" i="64" s="1"/>
  <c r="BR1054" i="64"/>
  <c r="BR1055" i="64" s="1"/>
  <c r="BR1071" i="64" s="1"/>
  <c r="BS1054" i="64"/>
  <c r="BS1055" i="64" s="1"/>
  <c r="BS1071" i="64" s="1"/>
  <c r="BT1054" i="64"/>
  <c r="BT1055" i="64" s="1"/>
  <c r="BT1071" i="64" s="1"/>
  <c r="BU1054" i="64"/>
  <c r="BU1055" i="64" s="1"/>
  <c r="BU1071" i="64" s="1"/>
  <c r="BV1054" i="64"/>
  <c r="BV1055" i="64" s="1"/>
  <c r="BV1071" i="64" s="1"/>
  <c r="BW1054" i="64"/>
  <c r="BW1055" i="64" s="1"/>
  <c r="BW1071" i="64" s="1"/>
  <c r="BX1054" i="64"/>
  <c r="BX1055" i="64" s="1"/>
  <c r="BX1071" i="64" s="1"/>
  <c r="BY1054" i="64"/>
  <c r="BY1055" i="64" s="1"/>
  <c r="BY1071" i="64" s="1"/>
  <c r="BZ1054" i="64"/>
  <c r="BZ1055" i="64" s="1"/>
  <c r="BZ1071" i="64" s="1"/>
  <c r="CA1054" i="64"/>
  <c r="CA1055" i="64" s="1"/>
  <c r="CA1071" i="64" s="1"/>
  <c r="CB1054" i="64"/>
  <c r="CB1055" i="64" s="1"/>
  <c r="CB1071" i="64" s="1"/>
  <c r="CC1054" i="64"/>
  <c r="CC1055" i="64" s="1"/>
  <c r="CC1071" i="64" s="1"/>
  <c r="CD1054" i="64"/>
  <c r="CD1055" i="64" s="1"/>
  <c r="CD1071" i="64" s="1"/>
  <c r="CE1054" i="64"/>
  <c r="CE1055" i="64" s="1"/>
  <c r="CE1071" i="64" s="1"/>
  <c r="CF1054" i="64"/>
  <c r="CF1055" i="64" s="1"/>
  <c r="CF1071" i="64" s="1"/>
  <c r="CG1054" i="64"/>
  <c r="CG1055" i="64" s="1"/>
  <c r="CG1071" i="64" s="1"/>
  <c r="CH1054" i="64"/>
  <c r="CH1055" i="64" s="1"/>
  <c r="CH1071" i="64" s="1"/>
  <c r="CI1054" i="64"/>
  <c r="CI1055" i="64" s="1"/>
  <c r="CI1071" i="64" s="1"/>
  <c r="CJ1054" i="64"/>
  <c r="CJ1055" i="64" s="1"/>
  <c r="CJ1071" i="64" s="1"/>
  <c r="CK1054" i="64"/>
  <c r="CK1055" i="64" s="1"/>
  <c r="CK1071" i="64" s="1"/>
  <c r="T1054" i="64"/>
  <c r="T1055" i="64" s="1"/>
  <c r="T1071" i="64" s="1"/>
  <c r="E1064" i="64"/>
  <c r="E1074" i="64"/>
  <c r="E1073" i="64"/>
  <c r="E1072" i="64"/>
  <c r="E1071" i="64"/>
  <c r="E1070" i="64"/>
  <c r="B1069" i="64"/>
  <c r="E1069" i="64"/>
  <c r="E1068" i="64"/>
  <c r="E1067" i="64"/>
  <c r="E1066" i="64"/>
  <c r="E1065" i="64"/>
  <c r="E1063" i="64"/>
  <c r="E1062" i="64"/>
  <c r="E1061" i="64"/>
  <c r="E1060" i="64"/>
  <c r="E360" i="64"/>
  <c r="E359" i="64"/>
  <c r="E358" i="64"/>
  <c r="E357" i="64"/>
  <c r="CK356" i="64"/>
  <c r="CJ356" i="64"/>
  <c r="CI356" i="64"/>
  <c r="CH356" i="64"/>
  <c r="CG356" i="64"/>
  <c r="CF356" i="64"/>
  <c r="CE356" i="64"/>
  <c r="CD356" i="64"/>
  <c r="CC356" i="64"/>
  <c r="CB356" i="64"/>
  <c r="CA356" i="64"/>
  <c r="BZ356" i="64"/>
  <c r="BY356" i="64"/>
  <c r="BX356" i="64"/>
  <c r="BW356" i="64"/>
  <c r="BV356" i="64"/>
  <c r="BU356" i="64"/>
  <c r="BT356" i="64"/>
  <c r="BS356" i="64"/>
  <c r="BR356" i="64"/>
  <c r="BQ356" i="64"/>
  <c r="BP356" i="64"/>
  <c r="BO356" i="64"/>
  <c r="BN356" i="64"/>
  <c r="BM356" i="64"/>
  <c r="BL356" i="64"/>
  <c r="BK356" i="64"/>
  <c r="BJ356" i="64"/>
  <c r="BI356" i="64"/>
  <c r="BH356" i="64"/>
  <c r="BG356" i="64"/>
  <c r="BF356" i="64"/>
  <c r="BE356" i="64"/>
  <c r="BD356" i="64"/>
  <c r="BC356" i="64"/>
  <c r="BB356" i="64"/>
  <c r="BA356" i="64"/>
  <c r="AZ356" i="64"/>
  <c r="AY356" i="64"/>
  <c r="AX356" i="64"/>
  <c r="AW356" i="64"/>
  <c r="AV356" i="64"/>
  <c r="AU356" i="64"/>
  <c r="AT356" i="64"/>
  <c r="AS356" i="64"/>
  <c r="AR356" i="64"/>
  <c r="AQ356" i="64"/>
  <c r="AP356" i="64"/>
  <c r="AO356" i="64"/>
  <c r="AN356" i="64"/>
  <c r="AM356" i="64"/>
  <c r="AL356" i="64"/>
  <c r="AK356" i="64"/>
  <c r="AJ356" i="64"/>
  <c r="AI356" i="64"/>
  <c r="AH356" i="64"/>
  <c r="AG356" i="64"/>
  <c r="AF356" i="64"/>
  <c r="AE356" i="64"/>
  <c r="AD356" i="64"/>
  <c r="AC356" i="64"/>
  <c r="AB356" i="64"/>
  <c r="AA356" i="64"/>
  <c r="Z356" i="64"/>
  <c r="Y356" i="64"/>
  <c r="X356" i="64"/>
  <c r="W356" i="64"/>
  <c r="V356" i="64"/>
  <c r="U356" i="64"/>
  <c r="T356" i="64"/>
  <c r="E356" i="64"/>
  <c r="E355" i="64"/>
  <c r="B354" i="64"/>
  <c r="E354" i="64"/>
  <c r="B353" i="64"/>
  <c r="E353" i="64"/>
  <c r="B352" i="64"/>
  <c r="E352" i="64"/>
  <c r="G352" i="64" s="1"/>
  <c r="E351" i="64"/>
  <c r="G351" i="64" s="1"/>
  <c r="E350" i="64"/>
  <c r="G350" i="64" s="1"/>
  <c r="B349" i="64"/>
  <c r="E349" i="64"/>
  <c r="G349" i="64" s="1"/>
  <c r="E348" i="64"/>
  <c r="G348" i="64" s="1"/>
  <c r="E347" i="64"/>
  <c r="G347" i="64" s="1"/>
  <c r="E346" i="64"/>
  <c r="E334" i="64"/>
  <c r="G334" i="64" s="1"/>
  <c r="L333" i="64"/>
  <c r="M333" i="64" s="1"/>
  <c r="N333" i="64" s="1"/>
  <c r="O333" i="64" s="1"/>
  <c r="P333" i="64" s="1"/>
  <c r="E342" i="64"/>
  <c r="E341" i="64"/>
  <c r="E340" i="64"/>
  <c r="E339" i="64"/>
  <c r="CK338" i="64"/>
  <c r="CJ338" i="64"/>
  <c r="CI338" i="64"/>
  <c r="CH338" i="64"/>
  <c r="CG338" i="64"/>
  <c r="CF338" i="64"/>
  <c r="CE338" i="64"/>
  <c r="CD338" i="64"/>
  <c r="CC338" i="64"/>
  <c r="CB338" i="64"/>
  <c r="CA338" i="64"/>
  <c r="BZ338" i="64"/>
  <c r="BY338" i="64"/>
  <c r="BX338" i="64"/>
  <c r="BW338" i="64"/>
  <c r="BV338" i="64"/>
  <c r="BU338" i="64"/>
  <c r="BT338" i="64"/>
  <c r="BS338" i="64"/>
  <c r="BR338" i="64"/>
  <c r="BQ338" i="64"/>
  <c r="BP338" i="64"/>
  <c r="BO338" i="64"/>
  <c r="BN338" i="64"/>
  <c r="BM338" i="64"/>
  <c r="BL338" i="64"/>
  <c r="BK338" i="64"/>
  <c r="BJ338" i="64"/>
  <c r="BI338" i="64"/>
  <c r="BH338" i="64"/>
  <c r="BG338" i="64"/>
  <c r="BF338" i="64"/>
  <c r="BE338" i="64"/>
  <c r="BD338" i="64"/>
  <c r="BC338" i="64"/>
  <c r="BB338" i="64"/>
  <c r="BA338" i="64"/>
  <c r="AZ338" i="64"/>
  <c r="AY338" i="64"/>
  <c r="AX338" i="64"/>
  <c r="AW338" i="64"/>
  <c r="AV338" i="64"/>
  <c r="AU338" i="64"/>
  <c r="AT338" i="64"/>
  <c r="AS338" i="64"/>
  <c r="AR338" i="64"/>
  <c r="AQ338" i="64"/>
  <c r="AP338" i="64"/>
  <c r="AO338" i="64"/>
  <c r="AN338" i="64"/>
  <c r="AM338" i="64"/>
  <c r="AL338" i="64"/>
  <c r="AK338" i="64"/>
  <c r="AJ338" i="64"/>
  <c r="AI338" i="64"/>
  <c r="AH338" i="64"/>
  <c r="AG338" i="64"/>
  <c r="AF338" i="64"/>
  <c r="AE338" i="64"/>
  <c r="AD338" i="64"/>
  <c r="AC338" i="64"/>
  <c r="AB338" i="64"/>
  <c r="AA338" i="64"/>
  <c r="Z338" i="64"/>
  <c r="Y338" i="64"/>
  <c r="X338" i="64"/>
  <c r="W338" i="64"/>
  <c r="V338" i="64"/>
  <c r="U338" i="64"/>
  <c r="T338" i="64"/>
  <c r="E338" i="64"/>
  <c r="E337" i="64"/>
  <c r="B336" i="64"/>
  <c r="E336" i="64"/>
  <c r="B335" i="64"/>
  <c r="E335" i="64"/>
  <c r="B333" i="64"/>
  <c r="E333" i="64"/>
  <c r="G333" i="64" s="1"/>
  <c r="E332" i="64"/>
  <c r="E315" i="64"/>
  <c r="G315" i="64" s="1"/>
  <c r="E316" i="64"/>
  <c r="G316" i="64" s="1"/>
  <c r="E317" i="64"/>
  <c r="G317" i="64" s="1"/>
  <c r="E318" i="64"/>
  <c r="G318" i="64" s="1"/>
  <c r="E319" i="64"/>
  <c r="G319" i="64" s="1"/>
  <c r="B320" i="64"/>
  <c r="B317" i="64"/>
  <c r="E328" i="64"/>
  <c r="E327" i="64"/>
  <c r="E326" i="64"/>
  <c r="E325" i="64"/>
  <c r="CK324" i="64"/>
  <c r="CJ324" i="64"/>
  <c r="CI324" i="64"/>
  <c r="CH324" i="64"/>
  <c r="CG324" i="64"/>
  <c r="CF324" i="64"/>
  <c r="CE324" i="64"/>
  <c r="CD324" i="64"/>
  <c r="CC324" i="64"/>
  <c r="CB324" i="64"/>
  <c r="CA324" i="64"/>
  <c r="BZ324" i="64"/>
  <c r="BY324" i="64"/>
  <c r="BX324" i="64"/>
  <c r="BW324" i="64"/>
  <c r="BV324" i="64"/>
  <c r="BU324" i="64"/>
  <c r="BT324" i="64"/>
  <c r="BS324" i="64"/>
  <c r="BR324" i="64"/>
  <c r="BQ324" i="64"/>
  <c r="BP324" i="64"/>
  <c r="BO324" i="64"/>
  <c r="BN324" i="64"/>
  <c r="BM324" i="64"/>
  <c r="BL324" i="64"/>
  <c r="BK324" i="64"/>
  <c r="BJ324" i="64"/>
  <c r="BI324" i="64"/>
  <c r="BH324" i="64"/>
  <c r="BG324" i="64"/>
  <c r="BF324" i="64"/>
  <c r="BE324" i="64"/>
  <c r="BD324" i="64"/>
  <c r="BC324" i="64"/>
  <c r="BB324" i="64"/>
  <c r="BA324" i="64"/>
  <c r="AZ324" i="64"/>
  <c r="AY324" i="64"/>
  <c r="AX324" i="64"/>
  <c r="AW324" i="64"/>
  <c r="AV324" i="64"/>
  <c r="AU324" i="64"/>
  <c r="AT324" i="64"/>
  <c r="AS324" i="64"/>
  <c r="AR324" i="64"/>
  <c r="AQ324" i="64"/>
  <c r="AP324" i="64"/>
  <c r="AO324" i="64"/>
  <c r="AN324" i="64"/>
  <c r="AM324" i="64"/>
  <c r="AL324" i="64"/>
  <c r="AK324" i="64"/>
  <c r="AJ324" i="64"/>
  <c r="AI324" i="64"/>
  <c r="AH324" i="64"/>
  <c r="AG324" i="64"/>
  <c r="AF324" i="64"/>
  <c r="AE324" i="64"/>
  <c r="AD324" i="64"/>
  <c r="AC324" i="64"/>
  <c r="AB324" i="64"/>
  <c r="AA324" i="64"/>
  <c r="Z324" i="64"/>
  <c r="Y324" i="64"/>
  <c r="X324" i="64"/>
  <c r="W324" i="64"/>
  <c r="V324" i="64"/>
  <c r="U324" i="64"/>
  <c r="T324" i="64"/>
  <c r="E324" i="64"/>
  <c r="E323" i="64"/>
  <c r="B322" i="64"/>
  <c r="E322" i="64"/>
  <c r="B321" i="64"/>
  <c r="E321" i="64"/>
  <c r="E320" i="64"/>
  <c r="G320" i="64" s="1"/>
  <c r="E314" i="64"/>
  <c r="E1024" i="64"/>
  <c r="E1025" i="64"/>
  <c r="E1026" i="64"/>
  <c r="E1027" i="64"/>
  <c r="E1030" i="64"/>
  <c r="E1031" i="64"/>
  <c r="E1033" i="64"/>
  <c r="E1032" i="64"/>
  <c r="B1041" i="64"/>
  <c r="E1041" i="64"/>
  <c r="B1040" i="64"/>
  <c r="E1040" i="64"/>
  <c r="B1039" i="64"/>
  <c r="E1039" i="64"/>
  <c r="CK1038" i="64"/>
  <c r="CJ1038" i="64"/>
  <c r="CI1038" i="64"/>
  <c r="CH1038" i="64"/>
  <c r="CG1038" i="64"/>
  <c r="CF1038" i="64"/>
  <c r="CE1038" i="64"/>
  <c r="CD1038" i="64"/>
  <c r="CC1038" i="64"/>
  <c r="CB1038" i="64"/>
  <c r="CA1038" i="64"/>
  <c r="BZ1038" i="64"/>
  <c r="BY1038" i="64"/>
  <c r="BX1038" i="64"/>
  <c r="BW1038" i="64"/>
  <c r="BV1038" i="64"/>
  <c r="BU1038" i="64"/>
  <c r="BT1038" i="64"/>
  <c r="BS1038" i="64"/>
  <c r="BR1038" i="64"/>
  <c r="BQ1038" i="64"/>
  <c r="BP1038" i="64"/>
  <c r="BO1038" i="64"/>
  <c r="BN1038" i="64"/>
  <c r="BM1038" i="64"/>
  <c r="BL1038" i="64"/>
  <c r="BK1038" i="64"/>
  <c r="BJ1038" i="64"/>
  <c r="BI1038" i="64"/>
  <c r="BH1038" i="64"/>
  <c r="BG1038" i="64"/>
  <c r="BF1038" i="64"/>
  <c r="BE1038" i="64"/>
  <c r="BD1038" i="64"/>
  <c r="BC1038" i="64"/>
  <c r="BB1038" i="64"/>
  <c r="BA1038" i="64"/>
  <c r="AZ1038" i="64"/>
  <c r="AY1038" i="64"/>
  <c r="AX1038" i="64"/>
  <c r="AW1038" i="64"/>
  <c r="AV1038" i="64"/>
  <c r="AU1038" i="64"/>
  <c r="AT1038" i="64"/>
  <c r="AS1038" i="64"/>
  <c r="AR1038" i="64"/>
  <c r="AQ1038" i="64"/>
  <c r="AP1038" i="64"/>
  <c r="AO1038" i="64"/>
  <c r="AN1038" i="64"/>
  <c r="AM1038" i="64"/>
  <c r="AL1038" i="64"/>
  <c r="AK1038" i="64"/>
  <c r="AJ1038" i="64"/>
  <c r="AI1038" i="64"/>
  <c r="AH1038" i="64"/>
  <c r="AG1038" i="64"/>
  <c r="AF1038" i="64"/>
  <c r="AE1038" i="64"/>
  <c r="AD1038" i="64"/>
  <c r="AC1038" i="64"/>
  <c r="AB1038" i="64"/>
  <c r="AA1038" i="64"/>
  <c r="Z1038" i="64"/>
  <c r="Y1038" i="64"/>
  <c r="X1038" i="64"/>
  <c r="W1038" i="64"/>
  <c r="V1038" i="64"/>
  <c r="U1038" i="64"/>
  <c r="T1038" i="64"/>
  <c r="B1038" i="64"/>
  <c r="B1030" i="64" s="1"/>
  <c r="E1038" i="64"/>
  <c r="E1037" i="64"/>
  <c r="CK1036" i="64"/>
  <c r="CJ1036" i="64"/>
  <c r="CI1036" i="64"/>
  <c r="CH1036" i="64"/>
  <c r="CG1036" i="64"/>
  <c r="CF1036" i="64"/>
  <c r="CE1036" i="64"/>
  <c r="CD1036" i="64"/>
  <c r="CC1036" i="64"/>
  <c r="CB1036" i="64"/>
  <c r="CA1036" i="64"/>
  <c r="BZ1036" i="64"/>
  <c r="BY1036" i="64"/>
  <c r="BX1036" i="64"/>
  <c r="BW1036" i="64"/>
  <c r="BV1036" i="64"/>
  <c r="BU1036" i="64"/>
  <c r="BT1036" i="64"/>
  <c r="BS1036" i="64"/>
  <c r="BR1036" i="64"/>
  <c r="BQ1036" i="64"/>
  <c r="BP1036" i="64"/>
  <c r="BO1036" i="64"/>
  <c r="BN1036" i="64"/>
  <c r="BM1036" i="64"/>
  <c r="BL1036" i="64"/>
  <c r="BK1036" i="64"/>
  <c r="BJ1036" i="64"/>
  <c r="BI1036" i="64"/>
  <c r="BH1036" i="64"/>
  <c r="BG1036" i="64"/>
  <c r="BF1036" i="64"/>
  <c r="BE1036" i="64"/>
  <c r="BD1036" i="64"/>
  <c r="BC1036" i="64"/>
  <c r="BB1036" i="64"/>
  <c r="BA1036" i="64"/>
  <c r="AZ1036" i="64"/>
  <c r="AY1036" i="64"/>
  <c r="AX1036" i="64"/>
  <c r="AW1036" i="64"/>
  <c r="AV1036" i="64"/>
  <c r="AU1036" i="64"/>
  <c r="AT1036" i="64"/>
  <c r="AS1036" i="64"/>
  <c r="AR1036" i="64"/>
  <c r="AQ1036" i="64"/>
  <c r="AP1036" i="64"/>
  <c r="AO1036" i="64"/>
  <c r="AN1036" i="64"/>
  <c r="AM1036" i="64"/>
  <c r="AL1036" i="64"/>
  <c r="AK1036" i="64"/>
  <c r="AJ1036" i="64"/>
  <c r="AI1036" i="64"/>
  <c r="AH1036" i="64"/>
  <c r="AG1036" i="64"/>
  <c r="AF1036" i="64"/>
  <c r="AE1036" i="64"/>
  <c r="AD1036" i="64"/>
  <c r="AC1036" i="64"/>
  <c r="AB1036" i="64"/>
  <c r="AA1036" i="64"/>
  <c r="Z1036" i="64"/>
  <c r="Y1036" i="64"/>
  <c r="X1036" i="64"/>
  <c r="W1036" i="64"/>
  <c r="V1036" i="64"/>
  <c r="U1036" i="64"/>
  <c r="T1036" i="64"/>
  <c r="E1036" i="64"/>
  <c r="B1035" i="64"/>
  <c r="B1022" i="64" s="1"/>
  <c r="E1035" i="64"/>
  <c r="B1034" i="64"/>
  <c r="B1028" i="64" s="1"/>
  <c r="E1034" i="64"/>
  <c r="E1029" i="64"/>
  <c r="E1028" i="64"/>
  <c r="E1023" i="64"/>
  <c r="G1023" i="64" s="1"/>
  <c r="E1022" i="64"/>
  <c r="E1021" i="64"/>
  <c r="B894" i="64"/>
  <c r="B916" i="64"/>
  <c r="B943" i="64"/>
  <c r="B965" i="64"/>
  <c r="B1003" i="64"/>
  <c r="B871" i="64"/>
  <c r="B649" i="64"/>
  <c r="B590" i="64"/>
  <c r="B586" i="64" s="1"/>
  <c r="B613" i="64"/>
  <c r="B609" i="64" s="1"/>
  <c r="B566" i="64"/>
  <c r="K2" i="861" l="1"/>
  <c r="S2" i="863"/>
  <c r="S3" i="861"/>
  <c r="V2417" i="64"/>
  <c r="V2419" i="64" s="1"/>
  <c r="BC2439" i="64"/>
  <c r="BD2439" i="64" s="1"/>
  <c r="BE2439" i="64" s="1"/>
  <c r="BF2439" i="64" s="1"/>
  <c r="BG2439" i="64" s="1"/>
  <c r="BH2439" i="64" s="1"/>
  <c r="BI2439" i="64" s="1"/>
  <c r="BJ2439" i="64" s="1"/>
  <c r="BK2439" i="64" s="1"/>
  <c r="BL2439" i="64" s="1"/>
  <c r="BM2439" i="64" s="1"/>
  <c r="BN2439" i="64" s="1"/>
  <c r="B795" i="64"/>
  <c r="B787" i="64" s="1"/>
  <c r="B803" i="64"/>
  <c r="B798" i="64" s="1"/>
  <c r="B1646" i="64"/>
  <c r="B127" i="64"/>
  <c r="B1094" i="64"/>
  <c r="B1119" i="64"/>
  <c r="B1104" i="64"/>
  <c r="B1064" i="64"/>
  <c r="B1065" i="64"/>
  <c r="B1061" i="64"/>
  <c r="B1032" i="64"/>
  <c r="B1023" i="64"/>
  <c r="B1026" i="64"/>
  <c r="Q35" i="861"/>
  <c r="B35" i="861"/>
  <c r="CL20" i="863"/>
  <c r="CL35" i="861" s="1"/>
  <c r="CK20" i="863"/>
  <c r="CK35" i="861" s="1"/>
  <c r="CJ20" i="863"/>
  <c r="CJ35" i="861" s="1"/>
  <c r="CI20" i="863"/>
  <c r="CI35" i="861" s="1"/>
  <c r="CH20" i="863"/>
  <c r="CH35" i="861" s="1"/>
  <c r="CG20" i="863"/>
  <c r="CG35" i="861" s="1"/>
  <c r="CF20" i="863"/>
  <c r="CF35" i="861" s="1"/>
  <c r="CE20" i="863"/>
  <c r="CE35" i="861" s="1"/>
  <c r="CD20" i="863"/>
  <c r="CD35" i="861" s="1"/>
  <c r="CC20" i="863"/>
  <c r="CC35" i="861" s="1"/>
  <c r="CB20" i="863"/>
  <c r="CB35" i="861" s="1"/>
  <c r="CA20" i="863"/>
  <c r="CA35" i="861" s="1"/>
  <c r="BZ20" i="863"/>
  <c r="BZ35" i="861" s="1"/>
  <c r="BY20" i="863"/>
  <c r="BY35" i="861" s="1"/>
  <c r="BX20" i="863"/>
  <c r="BX35" i="861" s="1"/>
  <c r="BW20" i="863"/>
  <c r="BW35" i="861" s="1"/>
  <c r="BV20" i="863"/>
  <c r="BV35" i="861" s="1"/>
  <c r="BU20" i="863"/>
  <c r="BU35" i="861" s="1"/>
  <c r="BT20" i="863"/>
  <c r="BT35" i="861" s="1"/>
  <c r="BS20" i="863"/>
  <c r="BS35" i="861" s="1"/>
  <c r="BR20" i="863"/>
  <c r="BR35" i="861" s="1"/>
  <c r="BQ20" i="863"/>
  <c r="BQ35" i="861" s="1"/>
  <c r="BP20" i="863"/>
  <c r="BP35" i="861" s="1"/>
  <c r="BO20" i="863"/>
  <c r="BO35" i="861" s="1"/>
  <c r="BN20" i="863"/>
  <c r="BN35" i="861" s="1"/>
  <c r="BM20" i="863"/>
  <c r="BM35" i="861" s="1"/>
  <c r="BL20" i="863"/>
  <c r="BL35" i="861" s="1"/>
  <c r="BK20" i="863"/>
  <c r="BK35" i="861" s="1"/>
  <c r="BJ20" i="863"/>
  <c r="BJ35" i="861" s="1"/>
  <c r="BI20" i="863"/>
  <c r="BI35" i="861" s="1"/>
  <c r="BH20" i="863"/>
  <c r="BH35" i="861" s="1"/>
  <c r="BG20" i="863"/>
  <c r="BG35" i="861" s="1"/>
  <c r="BF20" i="863"/>
  <c r="BF35" i="861" s="1"/>
  <c r="BE20" i="863"/>
  <c r="BE35" i="861" s="1"/>
  <c r="BD20" i="863"/>
  <c r="BD35" i="861" s="1"/>
  <c r="BC20" i="863"/>
  <c r="BC35" i="861" s="1"/>
  <c r="BB20" i="863"/>
  <c r="BB35" i="861" s="1"/>
  <c r="BA20" i="863"/>
  <c r="BA35" i="861" s="1"/>
  <c r="AZ20" i="863"/>
  <c r="AZ35" i="861" s="1"/>
  <c r="AY20" i="863"/>
  <c r="AY35" i="861" s="1"/>
  <c r="AX20" i="863"/>
  <c r="AX35" i="861" s="1"/>
  <c r="AW20" i="863"/>
  <c r="AW35" i="861" s="1"/>
  <c r="AV20" i="863"/>
  <c r="AV35" i="861" s="1"/>
  <c r="AU20" i="863"/>
  <c r="AU35" i="861" s="1"/>
  <c r="AT20" i="863"/>
  <c r="AT35" i="861" s="1"/>
  <c r="AS20" i="863"/>
  <c r="AS35" i="861" s="1"/>
  <c r="AR20" i="863"/>
  <c r="AR35" i="861" s="1"/>
  <c r="AQ20" i="863"/>
  <c r="AQ35" i="861" s="1"/>
  <c r="AP20" i="863"/>
  <c r="AP35" i="861" s="1"/>
  <c r="AO20" i="863"/>
  <c r="AO35" i="861" s="1"/>
  <c r="AN20" i="863"/>
  <c r="AN35" i="861" s="1"/>
  <c r="AM20" i="863"/>
  <c r="AM35" i="861" s="1"/>
  <c r="AL20" i="863"/>
  <c r="AL35" i="861" s="1"/>
  <c r="AK20" i="863"/>
  <c r="AK35" i="861" s="1"/>
  <c r="AJ20" i="863"/>
  <c r="AJ35" i="861" s="1"/>
  <c r="AI20" i="863"/>
  <c r="AI35" i="861" s="1"/>
  <c r="AH20" i="863"/>
  <c r="AH35" i="861" s="1"/>
  <c r="AG20" i="863"/>
  <c r="AG35" i="861" s="1"/>
  <c r="AF20" i="863"/>
  <c r="AF35" i="861" s="1"/>
  <c r="AE20" i="863"/>
  <c r="AE35" i="861" s="1"/>
  <c r="AD20" i="863"/>
  <c r="AD35" i="861" s="1"/>
  <c r="AC20" i="863"/>
  <c r="AC35" i="861" s="1"/>
  <c r="AB20" i="863"/>
  <c r="AB35" i="861" s="1"/>
  <c r="AA20" i="863"/>
  <c r="AA35" i="861" s="1"/>
  <c r="Z20" i="863"/>
  <c r="Z35" i="861" s="1"/>
  <c r="Y20" i="863"/>
  <c r="Y35" i="861" s="1"/>
  <c r="X20" i="863"/>
  <c r="X35" i="861" s="1"/>
  <c r="W20" i="863"/>
  <c r="W35" i="861" s="1"/>
  <c r="V20" i="863"/>
  <c r="V35" i="861" s="1"/>
  <c r="U20" i="863"/>
  <c r="U35" i="861" s="1"/>
  <c r="T20" i="863"/>
  <c r="T35" i="861" s="1"/>
  <c r="S20" i="863"/>
  <c r="S35" i="861" s="1"/>
  <c r="E982" i="64"/>
  <c r="B2127" i="64"/>
  <c r="B2083" i="64"/>
  <c r="B1939" i="64"/>
  <c r="B1904" i="64"/>
  <c r="E2733" i="64"/>
  <c r="E2689" i="64"/>
  <c r="E2655" i="64"/>
  <c r="E2621" i="64"/>
  <c r="E2553" i="64"/>
  <c r="E2521" i="64"/>
  <c r="E2485" i="64"/>
  <c r="E2442" i="64"/>
  <c r="E2152" i="64"/>
  <c r="E963" i="64"/>
  <c r="E941" i="64"/>
  <c r="E914" i="64"/>
  <c r="E892" i="64"/>
  <c r="E869" i="64"/>
  <c r="E647" i="64"/>
  <c r="E611" i="64"/>
  <c r="E588" i="64"/>
  <c r="E564" i="64"/>
  <c r="B2482" i="64"/>
  <c r="B2484" i="64" s="1"/>
  <c r="B2461" i="64"/>
  <c r="B2463" i="64" s="1"/>
  <c r="B2441" i="64"/>
  <c r="B3252" i="64"/>
  <c r="B2311" i="64"/>
  <c r="B1884" i="64"/>
  <c r="B1789" i="64"/>
  <c r="B1767" i="64"/>
  <c r="B2174" i="64"/>
  <c r="B2263" i="64"/>
  <c r="B2206" i="64"/>
  <c r="E2674" i="64"/>
  <c r="G2674" i="64" s="1"/>
  <c r="E2640" i="64"/>
  <c r="G2640" i="64" s="1"/>
  <c r="E2064" i="64"/>
  <c r="E2028" i="64"/>
  <c r="E1956" i="64"/>
  <c r="E1921" i="64"/>
  <c r="E1616" i="64"/>
  <c r="E1309" i="64"/>
  <c r="G1309" i="64" s="1"/>
  <c r="E1744" i="64"/>
  <c r="E1768" i="64"/>
  <c r="E2608" i="64"/>
  <c r="G2608" i="64" s="1"/>
  <c r="E2708" i="64"/>
  <c r="G2708" i="64" s="1"/>
  <c r="E2540" i="64"/>
  <c r="G2540" i="64" s="1"/>
  <c r="E2504" i="64"/>
  <c r="G2504" i="64" s="1"/>
  <c r="B2020" i="64"/>
  <c r="B2025" i="64"/>
  <c r="B2026" i="64"/>
  <c r="B2027" i="64"/>
  <c r="B2017" i="64"/>
  <c r="B1945" i="64"/>
  <c r="B1918" i="64"/>
  <c r="B1920" i="64"/>
  <c r="B1919" i="64"/>
  <c r="B1913" i="64"/>
  <c r="B1910" i="64"/>
  <c r="B2732" i="64"/>
  <c r="B2731" i="64"/>
  <c r="B2730" i="64"/>
  <c r="B2725" i="64"/>
  <c r="B2722" i="64"/>
  <c r="B2688" i="64"/>
  <c r="B2686" i="64"/>
  <c r="B2654" i="64"/>
  <c r="B2652" i="64"/>
  <c r="B2620" i="64"/>
  <c r="B2618" i="64"/>
  <c r="B2552" i="64"/>
  <c r="B2550" i="64"/>
  <c r="B2516" i="64"/>
  <c r="B2511" i="64"/>
  <c r="B2512" i="64"/>
  <c r="B2513" i="64"/>
  <c r="B2514" i="64"/>
  <c r="B2142" i="64"/>
  <c r="B2137" i="64"/>
  <c r="B2138" i="64"/>
  <c r="B2139" i="64"/>
  <c r="B2140" i="64"/>
  <c r="B2098" i="64"/>
  <c r="B2096" i="64"/>
  <c r="B2095" i="64"/>
  <c r="B2092" i="64"/>
  <c r="B2053" i="64"/>
  <c r="B2063" i="64"/>
  <c r="B2062" i="64"/>
  <c r="B2061" i="64"/>
  <c r="B2056" i="64"/>
  <c r="B1955" i="64"/>
  <c r="B1953" i="64"/>
  <c r="B1954" i="64"/>
  <c r="B1948" i="64"/>
  <c r="B2094" i="64"/>
  <c r="S298" i="64" l="1"/>
  <c r="S2616" i="64"/>
  <c r="S280" i="64"/>
  <c r="L2" i="861"/>
  <c r="S3" i="64"/>
  <c r="S3" i="863"/>
  <c r="S3" i="864"/>
  <c r="S4" i="861"/>
  <c r="W2417" i="64"/>
  <c r="X2417" i="64" s="1"/>
  <c r="X2419" i="64" s="1"/>
  <c r="BO2439" i="64"/>
  <c r="BP2439" i="64" s="1"/>
  <c r="BQ2439" i="64" s="1"/>
  <c r="BR2439" i="64" s="1"/>
  <c r="BS2439" i="64" s="1"/>
  <c r="BT2439" i="64" s="1"/>
  <c r="BU2439" i="64" s="1"/>
  <c r="BV2439" i="64" s="1"/>
  <c r="BW2439" i="64" s="1"/>
  <c r="BX2439" i="64" s="1"/>
  <c r="BY2439" i="64" s="1"/>
  <c r="BZ2439" i="64" s="1"/>
  <c r="CO19" i="864"/>
  <c r="P1" i="206"/>
  <c r="R13" i="864"/>
  <c r="E2047" i="64"/>
  <c r="G2047" i="64" s="1"/>
  <c r="E1938" i="64"/>
  <c r="E1904" i="64"/>
  <c r="G1904" i="64" s="1"/>
  <c r="E2011" i="64"/>
  <c r="G2011" i="64" s="1"/>
  <c r="B266" i="64"/>
  <c r="B31" i="206"/>
  <c r="B32" i="206"/>
  <c r="B33" i="206"/>
  <c r="B34" i="206"/>
  <c r="B35" i="206"/>
  <c r="B36" i="206"/>
  <c r="B37" i="206"/>
  <c r="B2011" i="64"/>
  <c r="B2047" i="64"/>
  <c r="B2363" i="64"/>
  <c r="B2338" i="64" s="1"/>
  <c r="B2504" i="64"/>
  <c r="B2540" i="64"/>
  <c r="B2608" i="64"/>
  <c r="B2708" i="64"/>
  <c r="B2674" i="64"/>
  <c r="B2640" i="64"/>
  <c r="E2264" i="64"/>
  <c r="E2226" i="64"/>
  <c r="G2226" i="64" s="1"/>
  <c r="E2127" i="64"/>
  <c r="G2127" i="64" s="1"/>
  <c r="E2083" i="64"/>
  <c r="G2083" i="64" s="1"/>
  <c r="B56" i="206"/>
  <c r="B302" i="64"/>
  <c r="B304" i="64"/>
  <c r="B303" i="64"/>
  <c r="B307" i="64"/>
  <c r="R269"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4" i="861"/>
  <c r="B34" i="861"/>
  <c r="Q33" i="861"/>
  <c r="B33" i="861"/>
  <c r="Q32" i="861"/>
  <c r="AC6" i="861"/>
  <c r="AB6" i="861"/>
  <c r="AA6" i="861"/>
  <c r="Z6" i="861"/>
  <c r="Y6" i="861"/>
  <c r="X6" i="861"/>
  <c r="W6" i="861"/>
  <c r="V6" i="861"/>
  <c r="U6" i="861"/>
  <c r="T6" i="861"/>
  <c r="S6" i="861"/>
  <c r="AP5" i="861"/>
  <c r="AO5" i="861"/>
  <c r="AN5" i="861"/>
  <c r="AM5" i="861"/>
  <c r="AL5" i="861"/>
  <c r="AK5" i="861"/>
  <c r="AJ5" i="861"/>
  <c r="AI5" i="861"/>
  <c r="AH5" i="861"/>
  <c r="AG5" i="861"/>
  <c r="AF5" i="861"/>
  <c r="AE5" i="861"/>
  <c r="B45" i="64"/>
  <c r="E310" i="64"/>
  <c r="E309" i="64"/>
  <c r="E308" i="64"/>
  <c r="E307" i="64"/>
  <c r="E306" i="64"/>
  <c r="CK305" i="64"/>
  <c r="CJ305" i="64"/>
  <c r="CI305" i="64"/>
  <c r="CH305" i="64"/>
  <c r="CG305" i="64"/>
  <c r="CF305" i="64"/>
  <c r="CE305" i="64"/>
  <c r="CD305" i="64"/>
  <c r="CC305" i="64"/>
  <c r="CB305" i="64"/>
  <c r="CA305" i="64"/>
  <c r="BZ305" i="64"/>
  <c r="BY305" i="64"/>
  <c r="BX305" i="64"/>
  <c r="BW305" i="64"/>
  <c r="BV305" i="64"/>
  <c r="BU305" i="64"/>
  <c r="BT305" i="64"/>
  <c r="BS305" i="64"/>
  <c r="BR305" i="64"/>
  <c r="BQ305" i="64"/>
  <c r="BP305" i="64"/>
  <c r="BO305" i="64"/>
  <c r="BN305" i="64"/>
  <c r="BM305" i="64"/>
  <c r="BL305" i="64"/>
  <c r="BK305" i="64"/>
  <c r="BJ305" i="64"/>
  <c r="BI305" i="64"/>
  <c r="BH305" i="64"/>
  <c r="BG305" i="64"/>
  <c r="BF305" i="64"/>
  <c r="BE305" i="64"/>
  <c r="BD305" i="64"/>
  <c r="BC305" i="64"/>
  <c r="BB305" i="64"/>
  <c r="BA305" i="64"/>
  <c r="AZ305" i="64"/>
  <c r="AY305" i="64"/>
  <c r="AX305" i="64"/>
  <c r="AW305" i="64"/>
  <c r="AV305" i="64"/>
  <c r="AU305" i="64"/>
  <c r="AT305" i="64"/>
  <c r="AS305" i="64"/>
  <c r="AR305" i="64"/>
  <c r="AQ305" i="64"/>
  <c r="AP305" i="64"/>
  <c r="AO305" i="64"/>
  <c r="AN305" i="64"/>
  <c r="AM305" i="64"/>
  <c r="AL305" i="64"/>
  <c r="AK305" i="64"/>
  <c r="AJ305" i="64"/>
  <c r="AI305" i="64"/>
  <c r="AH305" i="64"/>
  <c r="AG305" i="64"/>
  <c r="AF305" i="64"/>
  <c r="AE305" i="64"/>
  <c r="AD305" i="64"/>
  <c r="AC305" i="64"/>
  <c r="AB305" i="64"/>
  <c r="AA305" i="64"/>
  <c r="Z305" i="64"/>
  <c r="Y305" i="64"/>
  <c r="X305" i="64"/>
  <c r="W305" i="64"/>
  <c r="V305" i="64"/>
  <c r="U305" i="64"/>
  <c r="T305" i="64"/>
  <c r="E305" i="64"/>
  <c r="E304" i="64"/>
  <c r="E303" i="64"/>
  <c r="E302" i="64"/>
  <c r="G302" i="64" s="1"/>
  <c r="E301" i="64"/>
  <c r="G301" i="64" s="1"/>
  <c r="E300" i="64"/>
  <c r="G300" i="64" s="1"/>
  <c r="I299" i="64"/>
  <c r="S299" i="64" s="1"/>
  <c r="E299" i="64"/>
  <c r="G299" i="64" s="1"/>
  <c r="E298" i="64"/>
  <c r="G298" i="64" s="1"/>
  <c r="E297" i="64"/>
  <c r="G297" i="64" s="1"/>
  <c r="E296" i="64"/>
  <c r="E292" i="64"/>
  <c r="E291" i="64"/>
  <c r="E290" i="64"/>
  <c r="B289" i="64"/>
  <c r="E289" i="64"/>
  <c r="CK288" i="64"/>
  <c r="CJ288" i="64"/>
  <c r="CI288" i="64"/>
  <c r="CH288" i="64"/>
  <c r="CG288" i="64"/>
  <c r="CF288" i="64"/>
  <c r="CE288" i="64"/>
  <c r="CD288" i="64"/>
  <c r="CC288" i="64"/>
  <c r="CB288" i="64"/>
  <c r="CA288" i="64"/>
  <c r="BZ288" i="64"/>
  <c r="BY288" i="64"/>
  <c r="BX288" i="64"/>
  <c r="BW288" i="64"/>
  <c r="BV288" i="64"/>
  <c r="BU288" i="64"/>
  <c r="BT288" i="64"/>
  <c r="BS288" i="64"/>
  <c r="BR288" i="64"/>
  <c r="BQ288" i="64"/>
  <c r="BP288" i="64"/>
  <c r="BO288" i="64"/>
  <c r="BN288" i="64"/>
  <c r="BM288" i="64"/>
  <c r="BL288" i="64"/>
  <c r="BK288" i="64"/>
  <c r="BJ288" i="64"/>
  <c r="BI288" i="64"/>
  <c r="BH288" i="64"/>
  <c r="BG288" i="64"/>
  <c r="BF288" i="64"/>
  <c r="BE288" i="64"/>
  <c r="BD288" i="64"/>
  <c r="BC288" i="64"/>
  <c r="BB288" i="64"/>
  <c r="BA288" i="64"/>
  <c r="AZ288" i="64"/>
  <c r="AY288" i="64"/>
  <c r="AX288" i="64"/>
  <c r="AW288" i="64"/>
  <c r="AV288" i="64"/>
  <c r="AU288" i="64"/>
  <c r="AT288" i="64"/>
  <c r="AS288" i="64"/>
  <c r="AR288" i="64"/>
  <c r="AQ288" i="64"/>
  <c r="AP288" i="64"/>
  <c r="AO288" i="64"/>
  <c r="AN288" i="64"/>
  <c r="AM288" i="64"/>
  <c r="AL288" i="64"/>
  <c r="AK288" i="64"/>
  <c r="AJ288" i="64"/>
  <c r="AI288" i="64"/>
  <c r="AH288" i="64"/>
  <c r="AG288" i="64"/>
  <c r="AF288" i="64"/>
  <c r="AE288" i="64"/>
  <c r="AD288" i="64"/>
  <c r="AC288" i="64"/>
  <c r="AB288" i="64"/>
  <c r="AA288" i="64"/>
  <c r="Z288" i="64"/>
  <c r="Y288" i="64"/>
  <c r="X288" i="64"/>
  <c r="W288" i="64"/>
  <c r="V288" i="64"/>
  <c r="U288" i="64"/>
  <c r="T288" i="64"/>
  <c r="E288" i="64"/>
  <c r="E287" i="64"/>
  <c r="B286" i="64"/>
  <c r="E286" i="64"/>
  <c r="B285" i="64"/>
  <c r="E285" i="64"/>
  <c r="E284" i="64"/>
  <c r="G284" i="64" s="1"/>
  <c r="E283" i="64"/>
  <c r="G283" i="64" s="1"/>
  <c r="E282" i="64"/>
  <c r="G282" i="64" s="1"/>
  <c r="I281" i="64"/>
  <c r="S281" i="64" s="1"/>
  <c r="E281" i="64"/>
  <c r="G281" i="64" s="1"/>
  <c r="E280" i="64"/>
  <c r="G280" i="64" s="1"/>
  <c r="E279" i="64"/>
  <c r="G279" i="64" s="1"/>
  <c r="E278" i="64"/>
  <c r="S13" i="861" l="1"/>
  <c r="Y6" i="64"/>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3063" i="64" s="1" a="1"/>
  <c r="S3063" i="64" s="1"/>
  <c r="K1" i="861"/>
  <c r="AL5" i="863"/>
  <c r="AL5" i="864"/>
  <c r="V6" i="864"/>
  <c r="V6" i="863"/>
  <c r="AE5" i="863"/>
  <c r="AE5" i="864"/>
  <c r="AM5" i="864"/>
  <c r="AM5" i="863"/>
  <c r="W6" i="864"/>
  <c r="W6" i="863"/>
  <c r="AV5" i="861"/>
  <c r="AW5" i="861"/>
  <c r="AX5" i="861"/>
  <c r="AR5" i="861"/>
  <c r="S4" i="64"/>
  <c r="W2419" i="64"/>
  <c r="CA2439" i="64"/>
  <c r="CB2439" i="64" s="1"/>
  <c r="CC2439" i="64" s="1"/>
  <c r="CD2439" i="64" s="1"/>
  <c r="CE2439" i="64" s="1"/>
  <c r="CF2439" i="64" s="1"/>
  <c r="CG2439" i="64" s="1"/>
  <c r="CH2439" i="64" s="1"/>
  <c r="CI2439" i="64" s="1"/>
  <c r="CJ2439" i="64" s="1"/>
  <c r="CK2439" i="64" s="1"/>
  <c r="CL2439" i="64" s="1"/>
  <c r="CL2441" i="64" s="1"/>
  <c r="Y2417" i="64"/>
  <c r="Y2419"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1" i="863"/>
  <c r="AJ6" i="861"/>
  <c r="AK6" i="861"/>
  <c r="K2" i="863"/>
  <c r="S53" i="863" s="1" a="1"/>
  <c r="S53" i="863" s="1"/>
  <c r="AD6" i="861"/>
  <c r="AL6" i="861"/>
  <c r="AU5" i="861"/>
  <c r="S7" i="861"/>
  <c r="CP18" i="864"/>
  <c r="CP17" i="864"/>
  <c r="CP16" i="864"/>
  <c r="CN3" i="864"/>
  <c r="CN16" i="864"/>
  <c r="CN17" i="864"/>
  <c r="CQ2" i="864"/>
  <c r="CQ19" i="864" s="1"/>
  <c r="CP7" i="864"/>
  <c r="I282" i="64"/>
  <c r="S282" i="64" s="1"/>
  <c r="I300" i="64"/>
  <c r="S300" i="64" s="1"/>
  <c r="S3064" i="64" a="1"/>
  <c r="S22" i="861" l="1"/>
  <c r="S17" i="861"/>
  <c r="S3064" i="64"/>
  <c r="S3038" i="64" a="1"/>
  <c r="S3038" i="64" s="1"/>
  <c r="S2846" i="64" a="1"/>
  <c r="S2846" i="64" s="1"/>
  <c r="S2847" i="64" a="1"/>
  <c r="S2847" i="64" s="1"/>
  <c r="S3364" i="64" a="1"/>
  <c r="S3364" i="64" s="1"/>
  <c r="S59" i="64" a="1"/>
  <c r="S59" i="64" s="1"/>
  <c r="S61" i="64" a="1"/>
  <c r="S61" i="64" s="1"/>
  <c r="S60" i="64" a="1"/>
  <c r="S60" i="64" s="1"/>
  <c r="S58" i="64" s="1" a="1"/>
  <c r="S58" i="64" s="1"/>
  <c r="S1450" i="64" a="1"/>
  <c r="S1450" i="64" s="1"/>
  <c r="S3343" i="64" a="1"/>
  <c r="S3343" i="64" s="1"/>
  <c r="S1539" i="64" a="1"/>
  <c r="S1539" i="64" s="1"/>
  <c r="S1449" i="64" a="1"/>
  <c r="S1449" i="64" s="1"/>
  <c r="S1538" i="64" a="1"/>
  <c r="S1538" i="64" s="1"/>
  <c r="S1516" i="64" a="1"/>
  <c r="S1516" i="64" s="1"/>
  <c r="S1494" i="64" a="1"/>
  <c r="S1494" i="64" s="1"/>
  <c r="S1427" i="64" a="1"/>
  <c r="S1427" i="64" s="1"/>
  <c r="S1472" i="64" a="1"/>
  <c r="S1472" i="64" s="1"/>
  <c r="S113" i="64" a="1"/>
  <c r="S113" i="64" s="1"/>
  <c r="S671" i="64" a="1"/>
  <c r="S671" i="64" s="1"/>
  <c r="S677" i="64" a="1"/>
  <c r="S677" i="64" s="1"/>
  <c r="S681" i="64" a="1"/>
  <c r="S681" i="64" s="1"/>
  <c r="S44" i="64" a="1"/>
  <c r="S44" i="64" s="1"/>
  <c r="S3200" i="64" a="1"/>
  <c r="S3200" i="64" s="1"/>
  <c r="S865" i="64" a="1"/>
  <c r="S865" i="64" s="1"/>
  <c r="S2678" i="64" a="1"/>
  <c r="S2678" i="64" s="1"/>
  <c r="S2334" i="64" a="1"/>
  <c r="S2334" i="64" s="1"/>
  <c r="S1981" i="64" a="1"/>
  <c r="S1981" i="64" s="1"/>
  <c r="S1944" i="64" a="1"/>
  <c r="S1944" i="64" s="1"/>
  <c r="S1331" i="64" a="1"/>
  <c r="S1331" i="64" s="1"/>
  <c r="S586" i="64" a="1"/>
  <c r="S586" i="64" s="1"/>
  <c r="S2387" i="64" a="1"/>
  <c r="S2387" i="64" s="1"/>
  <c r="S2194" i="64" a="1"/>
  <c r="S2194" i="64" s="1"/>
  <c r="S128" i="64" a="1"/>
  <c r="S128" i="64" s="1"/>
  <c r="S2714" i="64" a="1"/>
  <c r="S2714" i="64" s="1"/>
  <c r="S2715" i="64" a="1"/>
  <c r="S2715" i="64" s="1"/>
  <c r="S2016" i="64" a="1"/>
  <c r="S2016" i="64" s="1"/>
  <c r="S989" i="64" a="1"/>
  <c r="S989" i="64" s="1"/>
  <c r="S961" i="64" a="1"/>
  <c r="S961" i="64" s="1"/>
  <c r="S2717" i="64" a="1"/>
  <c r="S2717" i="64" s="1"/>
  <c r="S2713" i="64" a="1"/>
  <c r="S2713" i="64" s="1"/>
  <c r="S508" i="64" a="1"/>
  <c r="S508" i="64" s="1"/>
  <c r="S1106" i="64" a="1"/>
  <c r="S1106" i="64" s="1"/>
  <c r="R2" i="64"/>
  <c r="R3" i="861"/>
  <c r="S2254" i="64" a="1"/>
  <c r="S2254" i="64" s="1"/>
  <c r="S608" i="64" a="1"/>
  <c r="S608" i="64" s="1"/>
  <c r="S1107" i="64" a="1"/>
  <c r="S1107" i="64" s="1"/>
  <c r="S151" i="64" a="1"/>
  <c r="S151" i="64" s="1"/>
  <c r="S140" i="64" a="1"/>
  <c r="S140" i="64" s="1"/>
  <c r="S1092" i="64" a="1"/>
  <c r="S1092" i="64" s="1"/>
  <c r="S1109" i="64" a="1"/>
  <c r="S1109" i="64" s="1"/>
  <c r="S1123" i="64" a="1"/>
  <c r="S1123" i="64" s="1"/>
  <c r="S81" i="64" a="1"/>
  <c r="S81" i="64" s="1"/>
  <c r="S2052" i="64" a="1"/>
  <c r="S2052" i="64" s="1"/>
  <c r="S1909" i="64" a="1"/>
  <c r="S1909" i="64" s="1"/>
  <c r="S860" i="64" a="1"/>
  <c r="S860" i="64" s="1"/>
  <c r="S74" i="64" a="1"/>
  <c r="S74" i="64" s="1"/>
  <c r="S96" i="64" a="1"/>
  <c r="S96" i="64" s="1"/>
  <c r="S381" i="64" a="1"/>
  <c r="S381" i="64" s="1"/>
  <c r="S1982" i="64" a="1"/>
  <c r="S1982" i="64" s="1"/>
  <c r="S2256" i="64" a="1"/>
  <c r="S2256" i="64" s="1"/>
  <c r="S2352" i="64" a="1"/>
  <c r="S2352" i="64" s="1"/>
  <c r="S75" i="64" a="1"/>
  <c r="S75" i="64" s="1"/>
  <c r="S3123" i="64" a="1"/>
  <c r="S3123" i="64" s="1"/>
  <c r="S2284" i="64" a="1"/>
  <c r="S2284" i="64" s="1"/>
  <c r="S2262" i="64" a="1"/>
  <c r="S2262" i="64" s="1"/>
  <c r="S2093" i="64" a="1"/>
  <c r="S2093" i="64" s="1"/>
  <c r="S80" i="64" a="1"/>
  <c r="S80" i="64" s="1"/>
  <c r="S807" i="64" a="1"/>
  <c r="S807" i="64" s="1"/>
  <c r="S2231" i="64" a="1"/>
  <c r="S2231" i="64" s="1"/>
  <c r="S1093" i="64" a="1"/>
  <c r="S1093" i="64" s="1"/>
  <c r="S639" i="64" a="1"/>
  <c r="S639" i="64" s="1"/>
  <c r="AF6" i="64"/>
  <c r="AI6" i="64"/>
  <c r="T2" i="64"/>
  <c r="AX5" i="64"/>
  <c r="S111" i="64" a="1"/>
  <c r="S111" i="64" s="1"/>
  <c r="S154" i="64" a="1"/>
  <c r="S154" i="64" s="1"/>
  <c r="S1089" i="64" a="1"/>
  <c r="S1089" i="64" s="1"/>
  <c r="S2344" i="64" a="1"/>
  <c r="S2344" i="64" s="1"/>
  <c r="S1090" i="64" a="1"/>
  <c r="S1090" i="64" s="1"/>
  <c r="S2343" i="64" a="1"/>
  <c r="S2343" i="64" s="1"/>
  <c r="S994" i="64" a="1"/>
  <c r="S994" i="64" s="1"/>
  <c r="S2720" i="64" a="1"/>
  <c r="S2720" i="64" s="1"/>
  <c r="S1124" i="64" a="1"/>
  <c r="S1124" i="64" s="1"/>
  <c r="S130" i="64" a="1"/>
  <c r="S130" i="64" s="1"/>
  <c r="S2308" i="64" a="1"/>
  <c r="S2308" i="64" s="1"/>
  <c r="S1105" i="64" a="1"/>
  <c r="S1105" i="64" s="1"/>
  <c r="S129" i="64" a="1"/>
  <c r="S129" i="64" s="1"/>
  <c r="S2229" i="64" a="1"/>
  <c r="S2229" i="64" s="1"/>
  <c r="S790" i="64" a="1"/>
  <c r="S790" i="64" s="1"/>
  <c r="S2805" i="64" a="1"/>
  <c r="S2805" i="64" s="1"/>
  <c r="S645" i="64" a="1"/>
  <c r="S645" i="64" s="1"/>
  <c r="S2205" i="64" a="1"/>
  <c r="S2205" i="64" s="1"/>
  <c r="S609" i="64" a="1"/>
  <c r="S609" i="64" s="1"/>
  <c r="AQ5" i="64"/>
  <c r="AW5" i="64"/>
  <c r="S937" i="64" a="1"/>
  <c r="S937" i="64" s="1"/>
  <c r="S3250" i="64" a="1"/>
  <c r="S3250" i="64" s="1"/>
  <c r="S1814" i="64" a="1"/>
  <c r="S1814" i="64" s="1"/>
  <c r="S432" i="64" a="1"/>
  <c r="S432" i="64" s="1"/>
  <c r="S2227" i="64" a="1"/>
  <c r="S2227" i="64" s="1"/>
  <c r="S1788" i="64" a="1"/>
  <c r="S1788" i="64" s="1"/>
  <c r="S562" i="64" a="1"/>
  <c r="S562" i="64" s="1"/>
  <c r="AN6" i="64"/>
  <c r="AR5" i="64"/>
  <c r="AU5" i="64"/>
  <c r="AL6" i="64"/>
  <c r="S1" i="64"/>
  <c r="S1766" i="64" a="1"/>
  <c r="S1766" i="64" s="1"/>
  <c r="S153" i="64" a="1"/>
  <c r="S153" i="64" s="1"/>
  <c r="S1027" i="64" a="1"/>
  <c r="S1027" i="64" s="1"/>
  <c r="S1108" i="64" a="1"/>
  <c r="S1108" i="64" s="1"/>
  <c r="S585" i="64" a="1"/>
  <c r="S585" i="64" s="1"/>
  <c r="S1764" i="64" a="1"/>
  <c r="S1764" i="64" s="1"/>
  <c r="S801" i="64" a="1"/>
  <c r="S801" i="64" s="1"/>
  <c r="S2310" i="64" a="1"/>
  <c r="S2310" i="64" s="1"/>
  <c r="S939" i="64" a="1"/>
  <c r="S939" i="64" s="1"/>
  <c r="S2825" i="64" a="1"/>
  <c r="S2825" i="64" s="1"/>
  <c r="S1881" i="64" a="1"/>
  <c r="S1881" i="64" s="1"/>
  <c r="S793" i="64" a="1"/>
  <c r="S793" i="64" s="1"/>
  <c r="S2867" i="64" a="1"/>
  <c r="S2867" i="64" s="1"/>
  <c r="S1647" i="64" a="1"/>
  <c r="S1647" i="64" s="1"/>
  <c r="S382" i="64" a="1"/>
  <c r="S382" i="64" s="1"/>
  <c r="S1812" i="64" a="1"/>
  <c r="S1812" i="64" s="1"/>
  <c r="S138" i="64" a="1"/>
  <c r="S138" i="64" s="1"/>
  <c r="S1120" i="64" a="1"/>
  <c r="S1120" i="64" s="1"/>
  <c r="AY5" i="64"/>
  <c r="AM6" i="64"/>
  <c r="BB5" i="64"/>
  <c r="AV5" i="64"/>
  <c r="AD6" i="64"/>
  <c r="BA5" i="64"/>
  <c r="AS5" i="64"/>
  <c r="S1335" i="64" a="1"/>
  <c r="S1335" i="64" s="1"/>
  <c r="S3174" i="64" a="1"/>
  <c r="S3174" i="64" s="1"/>
  <c r="S1023" i="64" a="1"/>
  <c r="S1023" i="64" s="1"/>
  <c r="S112" i="64" a="1"/>
  <c r="S112" i="64" s="1"/>
  <c r="S1742" i="64" a="1"/>
  <c r="S1742" i="64" s="1"/>
  <c r="S152" i="64" a="1"/>
  <c r="S152" i="64" s="1"/>
  <c r="S2173" i="64" a="1"/>
  <c r="S2173" i="64" s="1"/>
  <c r="S2174" i="64" s="1"/>
  <c r="S2719" i="64" a="1"/>
  <c r="S2719" i="64" s="1"/>
  <c r="S1568" i="64" a="1"/>
  <c r="S1568" i="64" s="1"/>
  <c r="S457" i="64" a="1"/>
  <c r="S457" i="64" s="1"/>
  <c r="S2718" i="64" a="1"/>
  <c r="S2718" i="64" s="1"/>
  <c r="S1275" i="64" a="1"/>
  <c r="S1275" i="64" s="1"/>
  <c r="S333" i="64" a="1"/>
  <c r="S333" i="64" s="1"/>
  <c r="S1405" i="64" a="1"/>
  <c r="S1405" i="64" s="1"/>
  <c r="S3226" i="64" a="1"/>
  <c r="S3226" i="64" s="1"/>
  <c r="S1091" i="64" a="1"/>
  <c r="S1091" i="64" s="1"/>
  <c r="S155" i="64" a="1"/>
  <c r="S155" i="64" s="1"/>
  <c r="AT5" i="64"/>
  <c r="AO6" i="64"/>
  <c r="S367" i="64" a="1"/>
  <c r="S367" i="64" s="1"/>
  <c r="S2199" i="64" a="1"/>
  <c r="S2199" i="64" s="1"/>
  <c r="S132" i="64" a="1"/>
  <c r="S132" i="64" s="1"/>
  <c r="S3149" i="64" a="1"/>
  <c r="S3149" i="64" s="1"/>
  <c r="S1612" i="64" a="1"/>
  <c r="S1612" i="64" s="1"/>
  <c r="S131" i="64" a="1"/>
  <c r="S131" i="64" s="1"/>
  <c r="S1883" i="64" a="1"/>
  <c r="S1883" i="64" s="1"/>
  <c r="S266" i="64" a="1"/>
  <c r="S266" i="64" s="1"/>
  <c r="S2644" i="64" a="1"/>
  <c r="S2644" i="64" s="1"/>
  <c r="S1305" i="64" a="1"/>
  <c r="S1305" i="64" s="1"/>
  <c r="S384" i="64" a="1"/>
  <c r="S384" i="64" s="1"/>
  <c r="S2548" i="64" a="1"/>
  <c r="S2548" i="64" s="1"/>
  <c r="S1165" i="64" a="1"/>
  <c r="S1165" i="64" s="1"/>
  <c r="S1380" i="64" a="1"/>
  <c r="S1380" i="64" s="1"/>
  <c r="S2716" i="64" a="1"/>
  <c r="S2716" i="64" s="1"/>
  <c r="S1065" i="64" a="1"/>
  <c r="S1065" i="64" s="1"/>
  <c r="S137" i="64" a="1"/>
  <c r="S137" i="64" s="1"/>
  <c r="AE6" i="64"/>
  <c r="AK6" i="64"/>
  <c r="AJ6" i="64"/>
  <c r="AZ5" i="64"/>
  <c r="AG6" i="64"/>
  <c r="AH6" i="64"/>
  <c r="S1357" i="64" a="1"/>
  <c r="S1357" i="64" s="1"/>
  <c r="S136" i="64" a="1"/>
  <c r="S136" i="64" s="1"/>
  <c r="S76" i="64" a="1"/>
  <c r="S76" i="64" s="1"/>
  <c r="S890" i="64" a="1"/>
  <c r="S890" i="64" s="1"/>
  <c r="S2721" i="64" a="1"/>
  <c r="S2721" i="64" s="1"/>
  <c r="S1332" i="64" a="1"/>
  <c r="S1332" i="64" s="1"/>
  <c r="S110" i="64" a="1"/>
  <c r="S110" i="64" s="1"/>
  <c r="S1740" i="64" a="1"/>
  <c r="S1740" i="64" s="1"/>
  <c r="S197" i="64" a="1"/>
  <c r="S197" i="64" s="1"/>
  <c r="S2580" i="64" a="1"/>
  <c r="S2580" i="64" s="1"/>
  <c r="S1207" i="64" a="1"/>
  <c r="S1207" i="64" s="1"/>
  <c r="S196" i="64" a="1"/>
  <c r="S196" i="64" s="1"/>
  <c r="S2511" i="64" a="1"/>
  <c r="S2511" i="64" s="1"/>
  <c r="S2519" i="64" s="1"/>
  <c r="S2520" i="64" s="1" a="1"/>
  <c r="S2520" i="64" s="1"/>
  <c r="S1122" i="64" a="1"/>
  <c r="S1122" i="64" s="1"/>
  <c r="S139" i="64" a="1"/>
  <c r="S139" i="64" s="1"/>
  <c r="S1121" i="64" a="1"/>
  <c r="S1121" i="64" s="1"/>
  <c r="S2353" i="64" a="1"/>
  <c r="S2353" i="64" s="1"/>
  <c r="S1031" i="64" a="1"/>
  <c r="S1031" i="64" s="1"/>
  <c r="N2" i="861"/>
  <c r="BH5" i="861"/>
  <c r="C2" i="1246"/>
  <c r="BJ5" i="86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K320" i="64" s="1"/>
  <c r="S320" i="64" s="1" a="1"/>
  <c r="S320" i="64" s="1"/>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AS5" i="864"/>
  <c r="AS5" i="863"/>
  <c r="AW5" i="863"/>
  <c r="AW5" i="864"/>
  <c r="BD5" i="861"/>
  <c r="BF5" i="861"/>
  <c r="BM5" i="861"/>
  <c r="BE5" i="861"/>
  <c r="BL5" i="861"/>
  <c r="BN5" i="861"/>
  <c r="AX6" i="861"/>
  <c r="BC5" i="861"/>
  <c r="T7" i="861"/>
  <c r="T3" i="861"/>
  <c r="Z2417" i="64"/>
  <c r="Z2419" i="64" s="1"/>
  <c r="R70" i="861"/>
  <c r="R3120" i="64"/>
  <c r="R3197" i="64"/>
  <c r="R3171" i="64"/>
  <c r="R3223" i="64"/>
  <c r="R3146"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83" i="64"/>
  <c r="S283" i="64" s="1"/>
  <c r="S284" i="64" s="1"/>
  <c r="I301" i="64"/>
  <c r="S301" i="64" s="1"/>
  <c r="S302" i="64" s="1"/>
  <c r="S990" i="64" a="1"/>
  <c r="S1064" i="64" a="1"/>
  <c r="S1662" i="64" a="1"/>
  <c r="S1613" i="64" a="1"/>
  <c r="BJ5" i="864" l="1"/>
  <c r="S20" i="864"/>
  <c r="BJ5" i="863"/>
  <c r="S21" i="863"/>
  <c r="S1662" i="64"/>
  <c r="S1664" i="64" s="1"/>
  <c r="S1613" i="64"/>
  <c r="S1615" i="64" s="1"/>
  <c r="S143" i="64"/>
  <c r="S33" i="863"/>
  <c r="S17" i="863" s="1"/>
  <c r="S44" i="863"/>
  <c r="BV5" i="861"/>
  <c r="S158" i="64"/>
  <c r="S77" i="64"/>
  <c r="S83" i="64" s="1"/>
  <c r="R1" i="64"/>
  <c r="BT5" i="861"/>
  <c r="S198" i="64"/>
  <c r="S1333" i="64"/>
  <c r="S383" i="64"/>
  <c r="S385" i="64" s="1"/>
  <c r="S990" i="64"/>
  <c r="S1000" i="64" s="1"/>
  <c r="R3" i="64"/>
  <c r="R4" i="861"/>
  <c r="R3" i="864"/>
  <c r="S2722" i="64"/>
  <c r="S1064" i="64"/>
  <c r="BL5" i="64"/>
  <c r="BK5" i="64"/>
  <c r="S114" i="64"/>
  <c r="T1" i="64"/>
  <c r="BM5" i="64"/>
  <c r="BJ5" i="64"/>
  <c r="AT6" i="64"/>
  <c r="AS6" i="64"/>
  <c r="U2" i="64"/>
  <c r="T3" i="64"/>
  <c r="T3063" i="64" s="1" a="1"/>
  <c r="T3063" i="64" s="1"/>
  <c r="BF5" i="64"/>
  <c r="S147" i="64"/>
  <c r="S162" i="64"/>
  <c r="S159" i="64"/>
  <c r="S144" i="64"/>
  <c r="S146" i="64"/>
  <c r="S161" i="64"/>
  <c r="AY6" i="64"/>
  <c r="AU6" i="64"/>
  <c r="T7" i="64"/>
  <c r="BD5" i="64"/>
  <c r="S230" i="64" a="1"/>
  <c r="S230" i="64" s="1"/>
  <c r="S212" i="64" a="1"/>
  <c r="S212" i="64" s="1"/>
  <c r="S912" i="64" a="1"/>
  <c r="S912" i="64" s="1"/>
  <c r="S213" i="64" a="1"/>
  <c r="S213" i="64" s="1"/>
  <c r="S229" i="64" a="1"/>
  <c r="S229" i="64" s="1"/>
  <c r="BH5" i="64"/>
  <c r="BE5" i="64"/>
  <c r="AV6" i="64"/>
  <c r="AP6" i="64"/>
  <c r="BC5" i="64"/>
  <c r="S133" i="64"/>
  <c r="AZ6" i="64"/>
  <c r="AW6" i="64"/>
  <c r="AR6" i="64"/>
  <c r="BG5" i="64"/>
  <c r="AQ6" i="64"/>
  <c r="AX6" i="64"/>
  <c r="S2587" i="64"/>
  <c r="S2581" i="64"/>
  <c r="S2588" i="64" s="1"/>
  <c r="S145" i="64"/>
  <c r="S160" i="64"/>
  <c r="BA6" i="64"/>
  <c r="BN5" i="64"/>
  <c r="BI5" i="64"/>
  <c r="BU5" i="861"/>
  <c r="BH5" i="863"/>
  <c r="BH5" i="864"/>
  <c r="O2" i="861"/>
  <c r="AV6" i="863"/>
  <c r="AV6" i="864"/>
  <c r="D2" i="1246"/>
  <c r="AW6" i="864"/>
  <c r="BX5" i="861"/>
  <c r="BI6" i="861"/>
  <c r="BH6" i="861"/>
  <c r="BI5" i="863"/>
  <c r="BI5" i="864"/>
  <c r="K352" i="64"/>
  <c r="S352" i="64" s="1" a="1"/>
  <c r="S352" i="64" s="1"/>
  <c r="AW6" i="863"/>
  <c r="BM6" i="861"/>
  <c r="BL6" i="861"/>
  <c r="BC6" i="861"/>
  <c r="BY5" i="861"/>
  <c r="BG5" i="864"/>
  <c r="BG5" i="863"/>
  <c r="AR6" i="863"/>
  <c r="AR6" i="864"/>
  <c r="BK5" i="864"/>
  <c r="BK5" i="863"/>
  <c r="AX6" i="864"/>
  <c r="AX6" i="863"/>
  <c r="BM5" i="864"/>
  <c r="BM5" i="863"/>
  <c r="L1" i="864"/>
  <c r="L1" i="64"/>
  <c r="M1" i="863"/>
  <c r="T1" i="864"/>
  <c r="T1" i="863"/>
  <c r="M2" i="864"/>
  <c r="M2" i="64"/>
  <c r="M1" i="861"/>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AA2417" i="64"/>
  <c r="AA2419" i="64" s="1"/>
  <c r="R62" i="861"/>
  <c r="R75" i="861" s="1"/>
  <c r="V2" i="861"/>
  <c r="U7" i="861"/>
  <c r="BJ6" i="861"/>
  <c r="BK6" i="86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G6" i="861"/>
  <c r="BF6" i="861"/>
  <c r="S34" i="863"/>
  <c r="R18" i="864"/>
  <c r="R17" i="864"/>
  <c r="R16" i="864"/>
  <c r="R1" i="864"/>
  <c r="CQ1" i="864"/>
  <c r="CR18" i="864"/>
  <c r="CR17" i="864"/>
  <c r="CR16" i="864"/>
  <c r="CS2" i="864"/>
  <c r="CS19" i="864" s="1"/>
  <c r="CR7" i="864"/>
  <c r="CR3" i="864"/>
  <c r="CR4" i="864" s="1"/>
  <c r="T3064" i="64" a="1"/>
  <c r="T13" i="861" l="1"/>
  <c r="T3064" i="64"/>
  <c r="T3038" i="64" a="1"/>
  <c r="T3038" i="64" s="1"/>
  <c r="T2846" i="64" a="1"/>
  <c r="T2846" i="64" s="1"/>
  <c r="T2847" i="64" a="1"/>
  <c r="T2847" i="64" s="1"/>
  <c r="T61" i="64" a="1"/>
  <c r="T61" i="64" s="1"/>
  <c r="T59" i="64" a="1"/>
  <c r="T59" i="64" s="1"/>
  <c r="T60" i="64" a="1"/>
  <c r="T60" i="64" s="1"/>
  <c r="T58" i="64" s="1" a="1"/>
  <c r="T58" i="64" s="1"/>
  <c r="T3364" i="64" a="1"/>
  <c r="T3364" i="64" s="1"/>
  <c r="T3343" i="64" a="1"/>
  <c r="T3343" i="64" s="1"/>
  <c r="S1974" i="64"/>
  <c r="S1983" i="64" s="1"/>
  <c r="S1990" i="64" s="1"/>
  <c r="T1449" i="64" a="1"/>
  <c r="T1449" i="64" s="1"/>
  <c r="T1450" i="64" a="1"/>
  <c r="T1450" i="64" s="1"/>
  <c r="T1538" i="64" a="1"/>
  <c r="T1538" i="64" s="1"/>
  <c r="T1539" i="64" a="1"/>
  <c r="T1539" i="64" s="1"/>
  <c r="T1494" i="64" a="1"/>
  <c r="T1494" i="64" s="1"/>
  <c r="T1516" i="64" a="1"/>
  <c r="T1516" i="64" s="1"/>
  <c r="T1427" i="64" a="1"/>
  <c r="T1427" i="64" s="1"/>
  <c r="T1472" i="64" a="1"/>
  <c r="T1472" i="64" s="1"/>
  <c r="BV5" i="864"/>
  <c r="BV5" i="863"/>
  <c r="CF5" i="861"/>
  <c r="CH5" i="861"/>
  <c r="BU6" i="861"/>
  <c r="BT6" i="861"/>
  <c r="CG5" i="861"/>
  <c r="BV5" i="64"/>
  <c r="T681" i="64" a="1"/>
  <c r="T681" i="64" s="1"/>
  <c r="T677" i="64" a="1"/>
  <c r="T677" i="64" s="1"/>
  <c r="T671" i="64" a="1"/>
  <c r="T671" i="64" s="1"/>
  <c r="T20" i="864"/>
  <c r="T92" i="861" s="1"/>
  <c r="T93" i="861" s="1"/>
  <c r="T21" i="863"/>
  <c r="BU5" i="864"/>
  <c r="T44" i="863"/>
  <c r="T33" i="863"/>
  <c r="T17" i="863" s="1"/>
  <c r="T32" i="861" s="1"/>
  <c r="S1066" i="64"/>
  <c r="K1064" i="64"/>
  <c r="BT5" i="64"/>
  <c r="BT5" i="863"/>
  <c r="BT5" i="864"/>
  <c r="BU5" i="863"/>
  <c r="S148" i="64"/>
  <c r="S163"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U3063" i="64" s="1" a="1"/>
  <c r="U3063" i="64" s="1"/>
  <c r="BW5" i="64"/>
  <c r="BC6" i="64"/>
  <c r="BI6" i="64"/>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2" i="864"/>
  <c r="N2" i="64"/>
  <c r="BV6" i="861"/>
  <c r="CD5" i="861"/>
  <c r="CB5" i="861"/>
  <c r="BP6" i="861"/>
  <c r="CL5" i="861"/>
  <c r="U4" i="861"/>
  <c r="CC5" i="861"/>
  <c r="BQ6" i="861"/>
  <c r="BO6" i="861"/>
  <c r="BN6" i="861"/>
  <c r="CA5" i="861"/>
  <c r="W2" i="861"/>
  <c r="V3" i="861"/>
  <c r="AB2417" i="64"/>
  <c r="AB2419" i="64" s="1"/>
  <c r="L320" i="64"/>
  <c r="L352" i="64"/>
  <c r="S92" i="861"/>
  <c r="S93" i="861" s="1"/>
  <c r="R3249" i="64"/>
  <c r="V7" i="861"/>
  <c r="V1" i="86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2" i="861"/>
  <c r="BS6" i="861"/>
  <c r="CE5" i="861"/>
  <c r="BR6" i="861"/>
  <c r="T34" i="863"/>
  <c r="U18" i="864"/>
  <c r="U17" i="864"/>
  <c r="U16" i="864"/>
  <c r="N2" i="863"/>
  <c r="CR1" i="864"/>
  <c r="U3064" i="64" a="1"/>
  <c r="T17" i="861" l="1"/>
  <c r="T22" i="861"/>
  <c r="U13" i="861"/>
  <c r="U3064" i="64"/>
  <c r="U3038" i="64" a="1"/>
  <c r="U3038" i="64" s="1"/>
  <c r="U2846" i="64" a="1"/>
  <c r="U2846" i="64" s="1"/>
  <c r="U2847" i="64" a="1"/>
  <c r="U2847" i="64" s="1"/>
  <c r="U61" i="64" a="1"/>
  <c r="U61" i="64" s="1"/>
  <c r="U59" i="64" a="1"/>
  <c r="U59" i="64" s="1"/>
  <c r="U60" i="64" a="1"/>
  <c r="U60" i="64" s="1"/>
  <c r="U58" i="64" s="1" a="1"/>
  <c r="U58" i="64" s="1"/>
  <c r="U3364" i="64" a="1"/>
  <c r="U3364" i="64" s="1"/>
  <c r="U1450" i="64" a="1"/>
  <c r="U1450" i="64" s="1"/>
  <c r="U3343" i="64" a="1"/>
  <c r="U3343" i="64" s="1"/>
  <c r="S1986" i="64"/>
  <c r="S1991" i="64" s="1"/>
  <c r="S1992" i="64" s="1"/>
  <c r="U1539" i="64" a="1"/>
  <c r="U1539" i="64" s="1"/>
  <c r="U1449" i="64" a="1"/>
  <c r="U1449" i="64" s="1"/>
  <c r="BT6" i="864"/>
  <c r="U1516" i="64" a="1"/>
  <c r="U1516" i="64" s="1"/>
  <c r="U1538" i="64" a="1"/>
  <c r="U1538" i="64" s="1"/>
  <c r="U1472" i="64" a="1"/>
  <c r="U1472" i="64" s="1"/>
  <c r="U1494" i="64" a="1"/>
  <c r="U1494" i="64" s="1"/>
  <c r="CH5" i="863"/>
  <c r="U1427" i="64" a="1"/>
  <c r="U1427" i="64" s="1"/>
  <c r="CG5" i="864"/>
  <c r="CG5" i="863"/>
  <c r="CF5" i="863"/>
  <c r="CF5" i="864"/>
  <c r="CG6" i="861"/>
  <c r="CF6" i="861"/>
  <c r="CF5" i="64"/>
  <c r="BU6" i="863"/>
  <c r="CH5" i="864"/>
  <c r="CH5" i="64"/>
  <c r="BT6" i="863"/>
  <c r="BT6" i="64"/>
  <c r="CG5" i="64"/>
  <c r="BU6" i="64"/>
  <c r="BU6" i="864"/>
  <c r="U20" i="864"/>
  <c r="U92" i="861" s="1"/>
  <c r="U93" i="861" s="1"/>
  <c r="CL5" i="64"/>
  <c r="U677" i="64" a="1"/>
  <c r="U677" i="64" s="1"/>
  <c r="U671" i="64" a="1"/>
  <c r="U671" i="64" s="1"/>
  <c r="U681" i="64" a="1"/>
  <c r="U681" i="64" s="1"/>
  <c r="U21" i="863"/>
  <c r="U44" i="863"/>
  <c r="U33" i="863"/>
  <c r="U17" i="863" s="1"/>
  <c r="U32" i="861" s="1"/>
  <c r="S165" i="64"/>
  <c r="S166" i="64" s="1"/>
  <c r="BX6" i="64"/>
  <c r="CB5" i="64"/>
  <c r="CE5" i="64"/>
  <c r="BN6" i="64"/>
  <c r="CD5" i="64"/>
  <c r="BR6" i="64"/>
  <c r="CA5" i="64"/>
  <c r="CJ5" i="64"/>
  <c r="BS6" i="64"/>
  <c r="BV6" i="64"/>
  <c r="CK5" i="64"/>
  <c r="BQ6" i="64"/>
  <c r="CC5" i="64"/>
  <c r="U4" i="64"/>
  <c r="CI5" i="64"/>
  <c r="V1" i="64"/>
  <c r="V3" i="64"/>
  <c r="V3063" i="64" s="1" a="1"/>
  <c r="V3063" i="64" s="1"/>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D5" i="864"/>
  <c r="CD5" i="863"/>
  <c r="CE5" i="864"/>
  <c r="CE5" i="863"/>
  <c r="BQ6" i="864"/>
  <c r="BQ6" i="863"/>
  <c r="BV6" i="864"/>
  <c r="BV6" i="863"/>
  <c r="CI5" i="864"/>
  <c r="CI5" i="863"/>
  <c r="CC5" i="864"/>
  <c r="CC5" i="863"/>
  <c r="BP6" i="863"/>
  <c r="BP6" i="864"/>
  <c r="N1" i="864"/>
  <c r="N1" i="64"/>
  <c r="O1" i="863"/>
  <c r="O2" i="864"/>
  <c r="O1" i="86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BZ6" i="861"/>
  <c r="CL6" i="861"/>
  <c r="V4" i="861"/>
  <c r="CC6" i="861"/>
  <c r="W3" i="861"/>
  <c r="CB6" i="861"/>
  <c r="S89" i="861"/>
  <c r="T1974" i="64"/>
  <c r="AC2417" i="64"/>
  <c r="AC2419" i="64" s="1"/>
  <c r="M320" i="64"/>
  <c r="M352" i="64"/>
  <c r="CS1" i="864"/>
  <c r="V18" i="864"/>
  <c r="V17" i="864"/>
  <c r="V16" i="864"/>
  <c r="CS20" i="864"/>
  <c r="CE6" i="861"/>
  <c r="CD6" i="86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681" i="64"/>
  <c r="B2687" i="64"/>
  <c r="B2644" i="64"/>
  <c r="B2647" i="64"/>
  <c r="B2653" i="64"/>
  <c r="B1943" i="64"/>
  <c r="B2051" i="64"/>
  <c r="E2051" i="64"/>
  <c r="B2015" i="64"/>
  <c r="E2015" i="64"/>
  <c r="B1908" i="64"/>
  <c r="E1908" i="64"/>
  <c r="G1908" i="64" s="1"/>
  <c r="E2727" i="64"/>
  <c r="G2727" i="64" s="1"/>
  <c r="R2727" i="64"/>
  <c r="E2728" i="64"/>
  <c r="E2686" i="64"/>
  <c r="E2687" i="64"/>
  <c r="E2688" i="64"/>
  <c r="E1952" i="64"/>
  <c r="E1953" i="64"/>
  <c r="E1954" i="64"/>
  <c r="E1955" i="64"/>
  <c r="E1943" i="64"/>
  <c r="V3064" i="64" a="1"/>
  <c r="U17" i="861" l="1"/>
  <c r="U22" i="861"/>
  <c r="V13" i="861"/>
  <c r="V3064" i="64"/>
  <c r="V3038" i="64" a="1"/>
  <c r="V3038" i="64" s="1"/>
  <c r="V2846" i="64" a="1"/>
  <c r="V2846" i="64" s="1"/>
  <c r="V2847" i="64" a="1"/>
  <c r="V2847" i="64" s="1"/>
  <c r="V61" i="64" a="1"/>
  <c r="V61" i="64" s="1"/>
  <c r="V59" i="64" a="1"/>
  <c r="V59" i="64" s="1"/>
  <c r="V60" i="64" a="1"/>
  <c r="V60" i="64" s="1"/>
  <c r="V58" i="64" s="1" a="1"/>
  <c r="V58" i="64" s="1"/>
  <c r="V3364" i="64" a="1"/>
  <c r="V3364" i="64" s="1"/>
  <c r="V1450" i="64" a="1"/>
  <c r="V1450" i="64" s="1"/>
  <c r="V3343" i="64" a="1"/>
  <c r="V3343" i="64" s="1"/>
  <c r="V1449" i="64" a="1"/>
  <c r="V1449" i="64" s="1"/>
  <c r="V1538" i="64" a="1"/>
  <c r="V1538" i="64" s="1"/>
  <c r="V1539" i="64" a="1"/>
  <c r="V1539" i="64" s="1"/>
  <c r="V1494" i="64" a="1"/>
  <c r="V1494" i="64" s="1"/>
  <c r="V1516" i="64" a="1"/>
  <c r="V1516" i="64" s="1"/>
  <c r="V1427" i="64" a="1"/>
  <c r="V1427" i="64" s="1"/>
  <c r="V1472" i="64" a="1"/>
  <c r="V1472" i="64" s="1"/>
  <c r="CF6" i="64"/>
  <c r="CG6" i="863"/>
  <c r="CF6" i="864"/>
  <c r="CG6" i="864"/>
  <c r="CF6" i="863"/>
  <c r="CG6" i="64"/>
  <c r="CL6" i="64"/>
  <c r="V681" i="64" a="1"/>
  <c r="V681" i="64" s="1"/>
  <c r="V677" i="64" a="1"/>
  <c r="V677" i="64" s="1"/>
  <c r="V671" i="64" a="1"/>
  <c r="V671" i="64" s="1"/>
  <c r="V21" i="863"/>
  <c r="CJ6" i="863"/>
  <c r="V20" i="864"/>
  <c r="V92" i="861" s="1"/>
  <c r="V93" i="861" s="1"/>
  <c r="V33" i="863"/>
  <c r="V17" i="863" s="1"/>
  <c r="V32" i="861" s="1"/>
  <c r="V44" i="863"/>
  <c r="CJ6" i="864"/>
  <c r="W7" i="64"/>
  <c r="CE6" i="64"/>
  <c r="CA6" i="64"/>
  <c r="CH6" i="64"/>
  <c r="BZ6" i="64"/>
  <c r="CB6" i="64"/>
  <c r="CI6" i="64"/>
  <c r="CJ6" i="64"/>
  <c r="CK6" i="64"/>
  <c r="CD6" i="64"/>
  <c r="W3" i="64"/>
  <c r="W3063" i="64" s="1" a="1"/>
  <c r="W3063" i="64" s="1"/>
  <c r="CI6" i="863"/>
  <c r="CC6" i="64"/>
  <c r="W1" i="64"/>
  <c r="V4" i="64"/>
  <c r="X2" i="64"/>
  <c r="W7" i="863"/>
  <c r="X7" i="861"/>
  <c r="X1" i="861"/>
  <c r="G2" i="1246"/>
  <c r="CI6" i="864"/>
  <c r="W7" i="864"/>
  <c r="CH6" i="863"/>
  <c r="CH6" i="864"/>
  <c r="Y2" i="861"/>
  <c r="X3" i="861"/>
  <c r="W1" i="864"/>
  <c r="W1" i="863"/>
  <c r="CK6" i="863"/>
  <c r="CK6" i="864"/>
  <c r="J2395" i="64"/>
  <c r="X2" i="864"/>
  <c r="X19" i="864" s="1"/>
  <c r="CE6" i="864"/>
  <c r="CE6" i="863"/>
  <c r="J2396" i="64"/>
  <c r="W3" i="863"/>
  <c r="W3" i="864"/>
  <c r="CD6" i="864"/>
  <c r="CD6" i="863"/>
  <c r="CC6" i="864"/>
  <c r="CC6" i="863"/>
  <c r="CL6" i="864"/>
  <c r="CL6" i="863"/>
  <c r="BZ6" i="864"/>
  <c r="BZ6" i="863"/>
  <c r="O1" i="864"/>
  <c r="O1" i="64"/>
  <c r="P1" i="863"/>
  <c r="P1" i="861"/>
  <c r="P2" i="864"/>
  <c r="P2" i="64"/>
  <c r="CA6" i="864"/>
  <c r="CA6" i="863"/>
  <c r="V4" i="864"/>
  <c r="V4" i="863"/>
  <c r="CB6" i="864"/>
  <c r="CB6" i="863"/>
  <c r="W4" i="861"/>
  <c r="I1986" i="64"/>
  <c r="S45" i="861"/>
  <c r="U1974" i="64"/>
  <c r="AD2417" i="64"/>
  <c r="CN1" i="860"/>
  <c r="CM1" i="860" s="1"/>
  <c r="N320" i="64"/>
  <c r="N352"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35" i="64"/>
  <c r="B2736" i="64"/>
  <c r="B2737" i="64"/>
  <c r="B2738" i="64"/>
  <c r="B2739" i="64"/>
  <c r="B2740" i="64"/>
  <c r="B2741" i="64"/>
  <c r="B2734" i="64"/>
  <c r="B3010" i="64"/>
  <c r="B3012" i="64" s="1"/>
  <c r="R976"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E984" i="64"/>
  <c r="E985" i="64"/>
  <c r="E986" i="64"/>
  <c r="E987" i="64"/>
  <c r="E988" i="64"/>
  <c r="E989" i="64"/>
  <c r="E990" i="64"/>
  <c r="E991" i="64"/>
  <c r="E992" i="64"/>
  <c r="E993" i="64"/>
  <c r="E994" i="64"/>
  <c r="G994" i="64" s="1"/>
  <c r="B1009" i="64"/>
  <c r="E1009" i="64"/>
  <c r="B1008" i="64"/>
  <c r="E1008" i="64"/>
  <c r="B1007" i="64"/>
  <c r="E1007" i="64"/>
  <c r="CK1006" i="64"/>
  <c r="CJ1006" i="64"/>
  <c r="CI1006" i="64"/>
  <c r="CH1006" i="64"/>
  <c r="CG1006" i="64"/>
  <c r="CF1006" i="64"/>
  <c r="CE1006" i="64"/>
  <c r="CD1006" i="64"/>
  <c r="CC1006" i="64"/>
  <c r="CB1006" i="64"/>
  <c r="CA1006" i="64"/>
  <c r="BZ1006" i="64"/>
  <c r="BY1006" i="64"/>
  <c r="BX1006" i="64"/>
  <c r="BW1006" i="64"/>
  <c r="BV1006" i="64"/>
  <c r="BU1006" i="64"/>
  <c r="BT1006" i="64"/>
  <c r="BS1006" i="64"/>
  <c r="BR1006" i="64"/>
  <c r="BQ1006" i="64"/>
  <c r="BP1006" i="64"/>
  <c r="BO1006" i="64"/>
  <c r="BN1006" i="64"/>
  <c r="BM1006" i="64"/>
  <c r="BL1006" i="64"/>
  <c r="BK1006" i="64"/>
  <c r="BJ1006" i="64"/>
  <c r="BI1006" i="64"/>
  <c r="BH1006" i="64"/>
  <c r="BG1006" i="64"/>
  <c r="BF1006" i="64"/>
  <c r="BE1006" i="64"/>
  <c r="BD1006" i="64"/>
  <c r="BC1006" i="64"/>
  <c r="BB1006" i="64"/>
  <c r="BA1006" i="64"/>
  <c r="AZ1006" i="64"/>
  <c r="AY1006" i="64"/>
  <c r="AX1006" i="64"/>
  <c r="AW1006" i="64"/>
  <c r="AV1006" i="64"/>
  <c r="AU1006" i="64"/>
  <c r="AT1006" i="64"/>
  <c r="AS1006" i="64"/>
  <c r="AR1006" i="64"/>
  <c r="AQ1006" i="64"/>
  <c r="AP1006" i="64"/>
  <c r="AO1006" i="64"/>
  <c r="AN1006" i="64"/>
  <c r="AM1006" i="64"/>
  <c r="AL1006" i="64"/>
  <c r="AK1006" i="64"/>
  <c r="AJ1006" i="64"/>
  <c r="AI1006" i="64"/>
  <c r="AH1006" i="64"/>
  <c r="AG1006" i="64"/>
  <c r="AF1006" i="64"/>
  <c r="AE1006" i="64"/>
  <c r="AD1006" i="64"/>
  <c r="AC1006" i="64"/>
  <c r="AB1006" i="64"/>
  <c r="AA1006" i="64"/>
  <c r="Z1006" i="64"/>
  <c r="Y1006" i="64"/>
  <c r="X1006" i="64"/>
  <c r="W1006" i="64"/>
  <c r="V1006" i="64"/>
  <c r="U1006" i="64"/>
  <c r="T1006" i="64"/>
  <c r="B1006" i="64"/>
  <c r="E1006" i="64"/>
  <c r="E1005" i="64"/>
  <c r="CK1004" i="64"/>
  <c r="CJ1004" i="64"/>
  <c r="CI1004" i="64"/>
  <c r="CH1004" i="64"/>
  <c r="CG1004" i="64"/>
  <c r="CF1004" i="64"/>
  <c r="CE1004" i="64"/>
  <c r="CD1004" i="64"/>
  <c r="CC1004" i="64"/>
  <c r="CB1004" i="64"/>
  <c r="CA1004" i="64"/>
  <c r="BZ1004" i="64"/>
  <c r="BY1004" i="64"/>
  <c r="BX1004" i="64"/>
  <c r="BW1004" i="64"/>
  <c r="BV1004" i="64"/>
  <c r="BU1004" i="64"/>
  <c r="BT1004" i="64"/>
  <c r="BS1004" i="64"/>
  <c r="BR1004" i="64"/>
  <c r="BQ1004" i="64"/>
  <c r="BP1004" i="64"/>
  <c r="BO1004" i="64"/>
  <c r="BN1004" i="64"/>
  <c r="BM1004" i="64"/>
  <c r="BL1004" i="64"/>
  <c r="BK1004" i="64"/>
  <c r="BJ1004" i="64"/>
  <c r="BI1004" i="64"/>
  <c r="BH1004" i="64"/>
  <c r="BG1004" i="64"/>
  <c r="BF1004" i="64"/>
  <c r="BE1004" i="64"/>
  <c r="BD1004" i="64"/>
  <c r="BC1004" i="64"/>
  <c r="BB1004" i="64"/>
  <c r="BA1004" i="64"/>
  <c r="AZ1004" i="64"/>
  <c r="AY1004" i="64"/>
  <c r="AX1004" i="64"/>
  <c r="AW1004" i="64"/>
  <c r="AV1004" i="64"/>
  <c r="AU1004" i="64"/>
  <c r="AT1004" i="64"/>
  <c r="AS1004" i="64"/>
  <c r="AR1004" i="64"/>
  <c r="AQ1004" i="64"/>
  <c r="AP1004" i="64"/>
  <c r="AO1004" i="64"/>
  <c r="AN1004" i="64"/>
  <c r="AM1004" i="64"/>
  <c r="AL1004" i="64"/>
  <c r="AK1004" i="64"/>
  <c r="AJ1004" i="64"/>
  <c r="AI1004" i="64"/>
  <c r="AH1004" i="64"/>
  <c r="AG1004" i="64"/>
  <c r="AF1004" i="64"/>
  <c r="AE1004" i="64"/>
  <c r="AD1004" i="64"/>
  <c r="AC1004" i="64"/>
  <c r="AB1004" i="64"/>
  <c r="AA1004" i="64"/>
  <c r="Z1004" i="64"/>
  <c r="Y1004" i="64"/>
  <c r="X1004" i="64"/>
  <c r="W1004" i="64"/>
  <c r="V1004" i="64"/>
  <c r="U1004" i="64"/>
  <c r="T1004" i="64"/>
  <c r="E1004" i="64"/>
  <c r="E1003" i="64"/>
  <c r="B1002" i="64"/>
  <c r="E1002" i="64"/>
  <c r="E995" i="64"/>
  <c r="E983" i="64"/>
  <c r="E981" i="64"/>
  <c r="E1939" i="64"/>
  <c r="G1939" i="64" s="1"/>
  <c r="E2712" i="64"/>
  <c r="E2713" i="64"/>
  <c r="E2714" i="64"/>
  <c r="E2715" i="64"/>
  <c r="E2716" i="64"/>
  <c r="E2717" i="64"/>
  <c r="E2718" i="64"/>
  <c r="E2719" i="64"/>
  <c r="E2720" i="64"/>
  <c r="E2721" i="64"/>
  <c r="B2712" i="64"/>
  <c r="E2741" i="64"/>
  <c r="E2740" i="64"/>
  <c r="E2739" i="64"/>
  <c r="E2738" i="64"/>
  <c r="E2737" i="64"/>
  <c r="E2736" i="64"/>
  <c r="E2735" i="64"/>
  <c r="E2734" i="64"/>
  <c r="E2732" i="64"/>
  <c r="E2731" i="64"/>
  <c r="J2730" i="64"/>
  <c r="E2730" i="64"/>
  <c r="E2729" i="64"/>
  <c r="E2726" i="64"/>
  <c r="E2725" i="64"/>
  <c r="E2724" i="64"/>
  <c r="E2723" i="64"/>
  <c r="E2722" i="64"/>
  <c r="G2722" i="64" s="1"/>
  <c r="E2711" i="64"/>
  <c r="E2710" i="64"/>
  <c r="G2710" i="64" s="1"/>
  <c r="E2709" i="64"/>
  <c r="G2709" i="64" s="1"/>
  <c r="E2707" i="64"/>
  <c r="B3020" i="64"/>
  <c r="E3020" i="64"/>
  <c r="B3019" i="64"/>
  <c r="E3019" i="64"/>
  <c r="B3018" i="64"/>
  <c r="E3018" i="64"/>
  <c r="B3017" i="64"/>
  <c r="E3017" i="64"/>
  <c r="CK3016" i="64"/>
  <c r="CJ3016" i="64"/>
  <c r="CI3016" i="64"/>
  <c r="CH3016" i="64"/>
  <c r="CG3016" i="64"/>
  <c r="CF3016" i="64"/>
  <c r="CE3016" i="64"/>
  <c r="CD3016" i="64"/>
  <c r="CC3016" i="64"/>
  <c r="CB3016" i="64"/>
  <c r="CA3016" i="64"/>
  <c r="BZ3016" i="64"/>
  <c r="BY3016" i="64"/>
  <c r="BX3016" i="64"/>
  <c r="BW3016" i="64"/>
  <c r="BV3016" i="64"/>
  <c r="BU3016" i="64"/>
  <c r="BT3016" i="64"/>
  <c r="BS3016" i="64"/>
  <c r="BR3016" i="64"/>
  <c r="BQ3016" i="64"/>
  <c r="BP3016" i="64"/>
  <c r="BO3016" i="64"/>
  <c r="BN3016" i="64"/>
  <c r="BM3016" i="64"/>
  <c r="BL3016" i="64"/>
  <c r="BK3016" i="64"/>
  <c r="BJ3016" i="64"/>
  <c r="BI3016" i="64"/>
  <c r="BH3016" i="64"/>
  <c r="BG3016" i="64"/>
  <c r="BF3016" i="64"/>
  <c r="BE3016" i="64"/>
  <c r="BD3016" i="64"/>
  <c r="BC3016" i="64"/>
  <c r="BB3016" i="64"/>
  <c r="BA3016" i="64"/>
  <c r="AZ3016" i="64"/>
  <c r="AY3016" i="64"/>
  <c r="AX3016" i="64"/>
  <c r="AW3016" i="64"/>
  <c r="AV3016" i="64"/>
  <c r="AU3016" i="64"/>
  <c r="AT3016" i="64"/>
  <c r="AS3016" i="64"/>
  <c r="AR3016" i="64"/>
  <c r="AQ3016" i="64"/>
  <c r="AP3016" i="64"/>
  <c r="AO3016" i="64"/>
  <c r="AN3016" i="64"/>
  <c r="AM3016" i="64"/>
  <c r="AL3016" i="64"/>
  <c r="AK3016" i="64"/>
  <c r="AJ3016" i="64"/>
  <c r="AI3016" i="64"/>
  <c r="AH3016" i="64"/>
  <c r="AG3016" i="64"/>
  <c r="AF3016" i="64"/>
  <c r="AE3016" i="64"/>
  <c r="AD3016" i="64"/>
  <c r="AC3016" i="64"/>
  <c r="AB3016" i="64"/>
  <c r="AA3016" i="64"/>
  <c r="Z3016" i="64"/>
  <c r="Y3016" i="64"/>
  <c r="X3016" i="64"/>
  <c r="W3016" i="64"/>
  <c r="V3016" i="64"/>
  <c r="U3016" i="64"/>
  <c r="T3016" i="64"/>
  <c r="E3016" i="64"/>
  <c r="E3015" i="64"/>
  <c r="B3014" i="64"/>
  <c r="E3014" i="64"/>
  <c r="B3013" i="64"/>
  <c r="E3013" i="64"/>
  <c r="E3012" i="64"/>
  <c r="E3011" i="64"/>
  <c r="E3010" i="64"/>
  <c r="E3009" i="64"/>
  <c r="E619" i="64"/>
  <c r="B618" i="64"/>
  <c r="E618" i="64"/>
  <c r="B617" i="64"/>
  <c r="E617" i="64"/>
  <c r="B616" i="64"/>
  <c r="E616" i="64"/>
  <c r="B615" i="64"/>
  <c r="E615" i="64"/>
  <c r="CK614" i="64"/>
  <c r="CJ614" i="64"/>
  <c r="CI614" i="64"/>
  <c r="CH614" i="64"/>
  <c r="CG614" i="64"/>
  <c r="CF614" i="64"/>
  <c r="CE614" i="64"/>
  <c r="CD614" i="64"/>
  <c r="CC614" i="64"/>
  <c r="CB614" i="64"/>
  <c r="CA614" i="64"/>
  <c r="BZ614" i="64"/>
  <c r="BX614" i="64"/>
  <c r="BW614" i="64"/>
  <c r="BV614" i="64"/>
  <c r="BU614" i="64"/>
  <c r="BT614" i="64"/>
  <c r="BS614" i="64"/>
  <c r="BR614" i="64"/>
  <c r="BQ614" i="64"/>
  <c r="BP614" i="64"/>
  <c r="BO614" i="64"/>
  <c r="BN614" i="64"/>
  <c r="BM614" i="64"/>
  <c r="BL614" i="64"/>
  <c r="BK614" i="64"/>
  <c r="BJ614" i="64"/>
  <c r="BI614" i="64"/>
  <c r="BH614" i="64"/>
  <c r="BG614" i="64"/>
  <c r="BF614" i="64"/>
  <c r="BE614" i="64"/>
  <c r="BD614" i="64"/>
  <c r="BC614" i="64"/>
  <c r="BB614" i="64"/>
  <c r="BA614" i="64"/>
  <c r="AZ614" i="64"/>
  <c r="AY614" i="64"/>
  <c r="AX614" i="64"/>
  <c r="AW614" i="64"/>
  <c r="AV614" i="64"/>
  <c r="AU614" i="64"/>
  <c r="AT614" i="64"/>
  <c r="AS614" i="64"/>
  <c r="AR614" i="64"/>
  <c r="AQ614" i="64"/>
  <c r="AP614" i="64"/>
  <c r="AO614" i="64"/>
  <c r="AN614" i="64"/>
  <c r="AM614" i="64"/>
  <c r="AL614" i="64"/>
  <c r="AK614" i="64"/>
  <c r="AJ614" i="64"/>
  <c r="AI614" i="64"/>
  <c r="AH614" i="64"/>
  <c r="AG614" i="64"/>
  <c r="AF614" i="64"/>
  <c r="AE614" i="64"/>
  <c r="AD614" i="64"/>
  <c r="AC614" i="64"/>
  <c r="AB614" i="64"/>
  <c r="AA614" i="64"/>
  <c r="Z614" i="64"/>
  <c r="Y614" i="64"/>
  <c r="X614" i="64"/>
  <c r="W614" i="64"/>
  <c r="V614" i="64"/>
  <c r="U614" i="64"/>
  <c r="T614" i="64"/>
  <c r="B614" i="64"/>
  <c r="E614" i="64"/>
  <c r="E613" i="64"/>
  <c r="B612" i="64"/>
  <c r="B610" i="64" s="1"/>
  <c r="E612" i="64"/>
  <c r="E610" i="64"/>
  <c r="E609" i="64"/>
  <c r="E608" i="64"/>
  <c r="E607" i="64"/>
  <c r="E606" i="64"/>
  <c r="E2983" i="64"/>
  <c r="E2984" i="64"/>
  <c r="E2985" i="64"/>
  <c r="E2986" i="64"/>
  <c r="E2987" i="64"/>
  <c r="E2988" i="64"/>
  <c r="E2989" i="64"/>
  <c r="E2990" i="64"/>
  <c r="E2991" i="64"/>
  <c r="B2984" i="64"/>
  <c r="B2999" i="64"/>
  <c r="E2999" i="64"/>
  <c r="B2998" i="64"/>
  <c r="E2998" i="64"/>
  <c r="B2997" i="64"/>
  <c r="E2997" i="64"/>
  <c r="B2996" i="64"/>
  <c r="E2996" i="64"/>
  <c r="B2995" i="64"/>
  <c r="E2995" i="64"/>
  <c r="B2994" i="64"/>
  <c r="E2994" i="64"/>
  <c r="B2993" i="64"/>
  <c r="E2993" i="64"/>
  <c r="B2992" i="64"/>
  <c r="E2992" i="64"/>
  <c r="H2991" i="64"/>
  <c r="I2988" i="64"/>
  <c r="I2989" i="64" s="1"/>
  <c r="I2990" i="64" s="1"/>
  <c r="B2983" i="64"/>
  <c r="E2982" i="64"/>
  <c r="T2940" i="64"/>
  <c r="U2940" i="64"/>
  <c r="V2940" i="64"/>
  <c r="W2940" i="64"/>
  <c r="X2940" i="64"/>
  <c r="Y2940" i="64"/>
  <c r="Z2940" i="64"/>
  <c r="AA2940" i="64"/>
  <c r="AB2940" i="64"/>
  <c r="AC2940" i="64"/>
  <c r="AD2940" i="64"/>
  <c r="AE2940" i="64"/>
  <c r="AF2940" i="64"/>
  <c r="AG2940" i="64"/>
  <c r="AH2940" i="64"/>
  <c r="AI2940" i="64"/>
  <c r="AJ2940" i="64"/>
  <c r="AK2940" i="64"/>
  <c r="AL2940" i="64"/>
  <c r="AM2940" i="64"/>
  <c r="AN2940" i="64"/>
  <c r="AO2940" i="64"/>
  <c r="AP2940" i="64"/>
  <c r="AQ2940" i="64"/>
  <c r="AR2940" i="64"/>
  <c r="AS2940" i="64"/>
  <c r="AT2940" i="64"/>
  <c r="AU2940" i="64"/>
  <c r="AV2940" i="64"/>
  <c r="AW2940" i="64"/>
  <c r="AX2940" i="64"/>
  <c r="AY2940" i="64"/>
  <c r="AZ2940" i="64"/>
  <c r="BA2940" i="64"/>
  <c r="BB2940" i="64"/>
  <c r="BC2940" i="64"/>
  <c r="BD2940" i="64"/>
  <c r="BE2940" i="64"/>
  <c r="BF2940" i="64"/>
  <c r="BG2940" i="64"/>
  <c r="BH2940" i="64"/>
  <c r="BI2940" i="64"/>
  <c r="BJ2940" i="64"/>
  <c r="BK2940" i="64"/>
  <c r="BL2940" i="64"/>
  <c r="BM2940" i="64"/>
  <c r="BN2940" i="64"/>
  <c r="BO2940" i="64"/>
  <c r="BP2940" i="64"/>
  <c r="BQ2940" i="64"/>
  <c r="BR2940" i="64"/>
  <c r="BS2940" i="64"/>
  <c r="BT2940" i="64"/>
  <c r="BU2940" i="64"/>
  <c r="BV2940" i="64"/>
  <c r="BW2940" i="64"/>
  <c r="BX2940" i="64"/>
  <c r="BY2940" i="64"/>
  <c r="BZ2940" i="64"/>
  <c r="CA2940" i="64"/>
  <c r="CB2940" i="64"/>
  <c r="CC2940" i="64"/>
  <c r="CD2940" i="64"/>
  <c r="CE2940" i="64"/>
  <c r="CF2940" i="64"/>
  <c r="CG2940" i="64"/>
  <c r="CH2940" i="64"/>
  <c r="CI2940" i="64"/>
  <c r="CJ2940" i="64"/>
  <c r="CK2940" i="64"/>
  <c r="T2907" i="64"/>
  <c r="U2907" i="64"/>
  <c r="V2907" i="64"/>
  <c r="W2907" i="64"/>
  <c r="X2907" i="64"/>
  <c r="Y2907" i="64"/>
  <c r="Z2907" i="64"/>
  <c r="AA2907" i="64"/>
  <c r="AB2907" i="64"/>
  <c r="AC2907" i="64"/>
  <c r="AD2907" i="64"/>
  <c r="AE2907" i="64"/>
  <c r="AF2907" i="64"/>
  <c r="AG2907" i="64"/>
  <c r="AH2907" i="64"/>
  <c r="AI2907" i="64"/>
  <c r="AJ2907" i="64"/>
  <c r="AK2907" i="64"/>
  <c r="AL2907" i="64"/>
  <c r="AM2907" i="64"/>
  <c r="AN2907" i="64"/>
  <c r="AO2907" i="64"/>
  <c r="AP2907" i="64"/>
  <c r="AQ2907" i="64"/>
  <c r="AR2907" i="64"/>
  <c r="AS2907" i="64"/>
  <c r="AT2907" i="64"/>
  <c r="AU2907" i="64"/>
  <c r="AV2907" i="64"/>
  <c r="AW2907" i="64"/>
  <c r="AX2907" i="64"/>
  <c r="AY2907" i="64"/>
  <c r="AZ2907" i="64"/>
  <c r="BA2907" i="64"/>
  <c r="BB2907" i="64"/>
  <c r="BC2907" i="64"/>
  <c r="BD2907" i="64"/>
  <c r="BE2907" i="64"/>
  <c r="BF2907" i="64"/>
  <c r="BG2907" i="64"/>
  <c r="BH2907" i="64"/>
  <c r="BI2907" i="64"/>
  <c r="BJ2907" i="64"/>
  <c r="BK2907" i="64"/>
  <c r="BL2907" i="64"/>
  <c r="BM2907" i="64"/>
  <c r="BN2907" i="64"/>
  <c r="BO2907" i="64"/>
  <c r="BP2907" i="64"/>
  <c r="BQ2907" i="64"/>
  <c r="BR2907" i="64"/>
  <c r="BS2907" i="64"/>
  <c r="BT2907" i="64"/>
  <c r="BU2907" i="64"/>
  <c r="BV2907" i="64"/>
  <c r="BW2907" i="64"/>
  <c r="BX2907" i="64"/>
  <c r="BY2907" i="64"/>
  <c r="BZ2907" i="64"/>
  <c r="CA2907" i="64"/>
  <c r="CB2907" i="64"/>
  <c r="CC2907" i="64"/>
  <c r="CD2907" i="64"/>
  <c r="CE2907" i="64"/>
  <c r="CF2907" i="64"/>
  <c r="CG2907" i="64"/>
  <c r="CH2907" i="64"/>
  <c r="CI2907" i="64"/>
  <c r="CJ2907" i="64"/>
  <c r="CK2907" i="64"/>
  <c r="B2972" i="64"/>
  <c r="E2972" i="64"/>
  <c r="B2971" i="64"/>
  <c r="E2971" i="64"/>
  <c r="B2970" i="64"/>
  <c r="E2970" i="64"/>
  <c r="B2969" i="64"/>
  <c r="E2969" i="64"/>
  <c r="B2968" i="64"/>
  <c r="E2968" i="64"/>
  <c r="B2967" i="64"/>
  <c r="E2967" i="64"/>
  <c r="B2966" i="64"/>
  <c r="E2966" i="64"/>
  <c r="B2965" i="64"/>
  <c r="E2965" i="64"/>
  <c r="H2964" i="64"/>
  <c r="I2961" i="64"/>
  <c r="I2962" i="64" s="1"/>
  <c r="I2963" i="64" s="1"/>
  <c r="B2957" i="64"/>
  <c r="B2956" i="64"/>
  <c r="E2956" i="64"/>
  <c r="E2955" i="64"/>
  <c r="B2922" i="64"/>
  <c r="B2945" i="64"/>
  <c r="E2945" i="64"/>
  <c r="B2944" i="64"/>
  <c r="E2944" i="64"/>
  <c r="B2943" i="64"/>
  <c r="E2943" i="64"/>
  <c r="B2942" i="64"/>
  <c r="E2942" i="64"/>
  <c r="B2941" i="64"/>
  <c r="E2941" i="64"/>
  <c r="B2940" i="64"/>
  <c r="E2940" i="64"/>
  <c r="B2939" i="64"/>
  <c r="E2939" i="64"/>
  <c r="B2938" i="64"/>
  <c r="E2938" i="64"/>
  <c r="H2937" i="64"/>
  <c r="I2926" i="64"/>
  <c r="I2927" i="64" s="1"/>
  <c r="I2928" i="64" s="1"/>
  <c r="I2929" i="64" s="1"/>
  <c r="I2930" i="64" s="1"/>
  <c r="I2931" i="64" s="1"/>
  <c r="I2932" i="64" s="1"/>
  <c r="I2933" i="64" s="1"/>
  <c r="I2934" i="64" s="1"/>
  <c r="I2935" i="64" s="1"/>
  <c r="I2936" i="64" s="1"/>
  <c r="B2926" i="64"/>
  <c r="B2927" i="64" s="1"/>
  <c r="B2928" i="64" s="1"/>
  <c r="B2929" i="64" s="1"/>
  <c r="B2930" i="64" s="1"/>
  <c r="B2931" i="64" s="1"/>
  <c r="B2932" i="64" s="1"/>
  <c r="B2933" i="64" s="1"/>
  <c r="B2934" i="64" s="1"/>
  <c r="B2935" i="64" s="1"/>
  <c r="B2936" i="64" s="1"/>
  <c r="B2921" i="64"/>
  <c r="E2921" i="64"/>
  <c r="E2920" i="64"/>
  <c r="B2905" i="64"/>
  <c r="B2906" i="64"/>
  <c r="B2907" i="64"/>
  <c r="B2908" i="64"/>
  <c r="B2909" i="64"/>
  <c r="B2910" i="64"/>
  <c r="B2911" i="64"/>
  <c r="B2888" i="64"/>
  <c r="I2892" i="64"/>
  <c r="I2893" i="64" s="1"/>
  <c r="I2894" i="64" s="1"/>
  <c r="I2895" i="64" s="1"/>
  <c r="I2896" i="64" s="1"/>
  <c r="I2897" i="64" s="1"/>
  <c r="I2898" i="64" s="1"/>
  <c r="I2899" i="64" s="1"/>
  <c r="I2900" i="64" s="1"/>
  <c r="I2901" i="64" s="1"/>
  <c r="I2902" i="64" s="1"/>
  <c r="B2892" i="64"/>
  <c r="B2893" i="64" s="1"/>
  <c r="B2894" i="64" s="1"/>
  <c r="B2895" i="64" s="1"/>
  <c r="B2896" i="64" s="1"/>
  <c r="B2897" i="64" s="1"/>
  <c r="B2898" i="64" s="1"/>
  <c r="B2899" i="64" s="1"/>
  <c r="B2900" i="64" s="1"/>
  <c r="B2901" i="64" s="1"/>
  <c r="B2902" i="64" s="1"/>
  <c r="E2911" i="64"/>
  <c r="E2910" i="64"/>
  <c r="E2909" i="64"/>
  <c r="E2908" i="64"/>
  <c r="E2907" i="64"/>
  <c r="E2906" i="64"/>
  <c r="E2905" i="64"/>
  <c r="B2904" i="64"/>
  <c r="E2904" i="64"/>
  <c r="B2887" i="64"/>
  <c r="E2887" i="64"/>
  <c r="E2886" i="64"/>
  <c r="BJ983" i="64" a="1"/>
  <c r="AK983" i="64" a="1"/>
  <c r="AZ983" i="64" a="1"/>
  <c r="AQ983" i="64" a="1"/>
  <c r="CI983" i="64" a="1"/>
  <c r="BU983" i="64" a="1"/>
  <c r="AN983" i="64" a="1"/>
  <c r="BM983" i="64" a="1"/>
  <c r="AA983" i="64" a="1"/>
  <c r="T983" i="64" a="1"/>
  <c r="BY983" i="64" a="1"/>
  <c r="AJ983" i="64" a="1"/>
  <c r="BZ983" i="64" a="1"/>
  <c r="BV983" i="64" a="1"/>
  <c r="BQ983" i="64" a="1"/>
  <c r="CH983" i="64" a="1"/>
  <c r="V983" i="64" a="1"/>
  <c r="BC983" i="64" a="1"/>
  <c r="U983" i="64" a="1"/>
  <c r="CD983" i="64" a="1"/>
  <c r="BT983" i="64" a="1"/>
  <c r="CC983" i="64" a="1"/>
  <c r="AX983" i="64" a="1"/>
  <c r="BK983" i="64" a="1"/>
  <c r="AE983" i="64" a="1"/>
  <c r="AC983" i="64" a="1"/>
  <c r="CF983" i="64" a="1"/>
  <c r="CK983" i="64" a="1"/>
  <c r="CE983" i="64" a="1"/>
  <c r="AH983" i="64" a="1"/>
  <c r="BN983" i="64" a="1"/>
  <c r="AO983" i="64" a="1"/>
  <c r="Y983" i="64" a="1"/>
  <c r="AD983" i="64" a="1"/>
  <c r="AV983" i="64" a="1"/>
  <c r="BL983" i="64" a="1"/>
  <c r="CG983" i="64" a="1"/>
  <c r="BO983" i="64" a="1"/>
  <c r="BD983" i="64" a="1"/>
  <c r="CJ983" i="64" a="1"/>
  <c r="BW983" i="64" a="1"/>
  <c r="BE983" i="64" a="1"/>
  <c r="AP983" i="64" a="1"/>
  <c r="CB983" i="64" a="1"/>
  <c r="BF983" i="64" a="1"/>
  <c r="AY983" i="64" a="1"/>
  <c r="AG983" i="64" a="1"/>
  <c r="AF983" i="64" a="1"/>
  <c r="CA983" i="64" a="1"/>
  <c r="BS983" i="64" a="1"/>
  <c r="AU983" i="64" a="1"/>
  <c r="AW983" i="64" a="1"/>
  <c r="W983" i="64" a="1"/>
  <c r="AL983" i="64" a="1"/>
  <c r="BG983" i="64" a="1"/>
  <c r="BI983" i="64" a="1"/>
  <c r="X983" i="64" a="1"/>
  <c r="BA983" i="64" a="1"/>
  <c r="AM983" i="64" a="1"/>
  <c r="BR983" i="64" a="1"/>
  <c r="BX983" i="64" a="1"/>
  <c r="BP983" i="64" a="1"/>
  <c r="W3064" i="64" a="1"/>
  <c r="AB983" i="64" a="1"/>
  <c r="AI983" i="64" a="1"/>
  <c r="AS983" i="64" a="1"/>
  <c r="Z983" i="64" a="1"/>
  <c r="AR983" i="64" a="1"/>
  <c r="BH983" i="64" a="1"/>
  <c r="AT983" i="64" a="1"/>
  <c r="BB983" i="64" a="1"/>
  <c r="V22" i="861" l="1"/>
  <c r="W13" i="861"/>
  <c r="V17" i="861"/>
  <c r="W3064" i="64"/>
  <c r="W3038" i="64" a="1"/>
  <c r="W3038" i="64" s="1"/>
  <c r="W2846" i="64" a="1"/>
  <c r="W2846" i="64" s="1"/>
  <c r="W2847" i="64" a="1"/>
  <c r="W2847" i="64" s="1"/>
  <c r="W61" i="64" a="1"/>
  <c r="W61" i="64" s="1"/>
  <c r="W59" i="64" a="1"/>
  <c r="W59" i="64" s="1"/>
  <c r="W60" i="64" a="1"/>
  <c r="W60" i="64" s="1"/>
  <c r="W58" i="64" s="1" a="1"/>
  <c r="W58" i="64" s="1"/>
  <c r="W3364" i="64" a="1"/>
  <c r="W3364" i="64" s="1"/>
  <c r="W3343" i="64" a="1"/>
  <c r="W3343" i="64" s="1"/>
  <c r="W1449" i="64" a="1"/>
  <c r="W1449" i="64" s="1"/>
  <c r="W1450" i="64" a="1"/>
  <c r="W1450" i="64" s="1"/>
  <c r="W1538" i="64" a="1"/>
  <c r="W1538" i="64" s="1"/>
  <c r="W1539" i="64" a="1"/>
  <c r="W1539" i="64" s="1"/>
  <c r="W1494" i="64" a="1"/>
  <c r="W1494" i="64" s="1"/>
  <c r="W1516" i="64" a="1"/>
  <c r="W1516" i="64" s="1"/>
  <c r="W1427" i="64" a="1"/>
  <c r="W1427" i="64" s="1"/>
  <c r="W1472" i="64" a="1"/>
  <c r="W1472" i="64" s="1"/>
  <c r="W21" i="863"/>
  <c r="W681" i="64" a="1"/>
  <c r="W681" i="64" s="1"/>
  <c r="W671" i="64" a="1"/>
  <c r="W671" i="64" s="1"/>
  <c r="W677" i="64" a="1"/>
  <c r="W677" i="64" s="1"/>
  <c r="W20" i="864"/>
  <c r="W92" i="861" s="1"/>
  <c r="W93" i="861" s="1"/>
  <c r="W33" i="863"/>
  <c r="W17" i="863" s="1"/>
  <c r="W32" i="861" s="1"/>
  <c r="W44" i="863"/>
  <c r="W4" i="64"/>
  <c r="X3" i="64"/>
  <c r="X3063" i="64" s="1" a="1"/>
  <c r="X3063" i="64" s="1"/>
  <c r="X7" i="64"/>
  <c r="Y2" i="64"/>
  <c r="X1" i="64"/>
  <c r="X7" i="863"/>
  <c r="X7" i="864"/>
  <c r="X1" i="863"/>
  <c r="X1" i="864"/>
  <c r="X4" i="861"/>
  <c r="Y7" i="861"/>
  <c r="Y3" i="861"/>
  <c r="Y1" i="861"/>
  <c r="Z2" i="861"/>
  <c r="Y2" i="864"/>
  <c r="Y19" i="864" s="1"/>
  <c r="X3" i="864"/>
  <c r="X3" i="863"/>
  <c r="P1" i="864"/>
  <c r="P1" i="64"/>
  <c r="H2" i="1246"/>
  <c r="W4" i="864"/>
  <c r="W4" i="863"/>
  <c r="V1974" i="64"/>
  <c r="T45" i="861"/>
  <c r="S60" i="861"/>
  <c r="AE2417" i="64"/>
  <c r="AD2419" i="64"/>
  <c r="O320" i="64"/>
  <c r="O352" i="64"/>
  <c r="B992" i="64"/>
  <c r="B982"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983" i="64"/>
  <c r="V983" i="64"/>
  <c r="Y983" i="64"/>
  <c r="U983" i="64"/>
  <c r="X983" i="64"/>
  <c r="T983" i="64"/>
  <c r="W983" i="64"/>
  <c r="AA983" i="64"/>
  <c r="CI983" i="64"/>
  <c r="CE983" i="64"/>
  <c r="CA983" i="64"/>
  <c r="BW983" i="64"/>
  <c r="BS983" i="64"/>
  <c r="BO983" i="64"/>
  <c r="BK983" i="64"/>
  <c r="BG983" i="64"/>
  <c r="BC983" i="64"/>
  <c r="AY983" i="64"/>
  <c r="AU983" i="64"/>
  <c r="AQ983" i="64"/>
  <c r="AM983" i="64"/>
  <c r="AI983" i="64"/>
  <c r="AE983" i="64"/>
  <c r="CH983" i="64"/>
  <c r="CD983" i="64"/>
  <c r="BZ983" i="64"/>
  <c r="BV983" i="64"/>
  <c r="BR983" i="64"/>
  <c r="BN983" i="64"/>
  <c r="BJ983" i="64"/>
  <c r="BF983" i="64"/>
  <c r="BB983" i="64"/>
  <c r="AX983" i="64"/>
  <c r="AT983" i="64"/>
  <c r="AP983" i="64"/>
  <c r="AL983" i="64"/>
  <c r="AH983" i="64"/>
  <c r="AD983" i="64"/>
  <c r="CK983" i="64"/>
  <c r="CG983" i="64"/>
  <c r="CC983" i="64"/>
  <c r="BY983" i="64"/>
  <c r="BU983" i="64"/>
  <c r="BQ983" i="64"/>
  <c r="BM983" i="64"/>
  <c r="BI983" i="64"/>
  <c r="BE983" i="64"/>
  <c r="BA983" i="64"/>
  <c r="AW983" i="64"/>
  <c r="AS983" i="64"/>
  <c r="AO983" i="64"/>
  <c r="AK983" i="64"/>
  <c r="AG983" i="64"/>
  <c r="AC983" i="64"/>
  <c r="CJ983" i="64"/>
  <c r="CF983" i="64"/>
  <c r="CB983" i="64"/>
  <c r="BX983" i="64"/>
  <c r="BT983" i="64"/>
  <c r="BP983" i="64"/>
  <c r="BL983" i="64"/>
  <c r="BH983" i="64"/>
  <c r="BD983" i="64"/>
  <c r="AZ983" i="64"/>
  <c r="AV983" i="64"/>
  <c r="AR983" i="64"/>
  <c r="AN983" i="64"/>
  <c r="AJ983" i="64"/>
  <c r="AF983" i="64"/>
  <c r="AB983" i="64"/>
  <c r="R2730" i="64"/>
  <c r="S2730" i="64" s="1"/>
  <c r="J2731" i="64"/>
  <c r="R2731" i="64" s="1"/>
  <c r="H2903" i="64"/>
  <c r="X3064" i="64" a="1"/>
  <c r="W17" i="861" l="1"/>
  <c r="X13" i="861"/>
  <c r="W22" i="861"/>
  <c r="S23" i="861"/>
  <c r="X3064" i="64"/>
  <c r="X3038" i="64" a="1"/>
  <c r="X3038" i="64" s="1"/>
  <c r="X2846" i="64" a="1"/>
  <c r="X2846" i="64" s="1"/>
  <c r="X2847" i="64" a="1"/>
  <c r="X2847" i="64" s="1"/>
  <c r="X61" i="64" a="1"/>
  <c r="X61" i="64" s="1"/>
  <c r="X59" i="64" a="1"/>
  <c r="X59" i="64" s="1"/>
  <c r="X60" i="64" a="1"/>
  <c r="X60" i="64" s="1"/>
  <c r="X58" i="64" s="1" a="1"/>
  <c r="X58" i="64" s="1"/>
  <c r="X3364" i="64" a="1"/>
  <c r="X3364" i="64" s="1"/>
  <c r="X3343" i="64" a="1"/>
  <c r="X3343" i="64" s="1"/>
  <c r="X1449" i="64" a="1"/>
  <c r="X1449" i="64" s="1"/>
  <c r="X1450" i="64" a="1"/>
  <c r="X1450" i="64" s="1"/>
  <c r="X1538" i="64" a="1"/>
  <c r="X1538" i="64" s="1"/>
  <c r="X1539" i="64" a="1"/>
  <c r="X1539" i="64" s="1"/>
  <c r="X1494" i="64" a="1"/>
  <c r="X1494" i="64" s="1"/>
  <c r="X1516" i="64" a="1"/>
  <c r="X1516" i="64" s="1"/>
  <c r="X1427" i="64" a="1"/>
  <c r="X1427" i="64" s="1"/>
  <c r="X1472" i="64" a="1"/>
  <c r="X1472" i="64" s="1"/>
  <c r="X20" i="864"/>
  <c r="X92" i="861" s="1"/>
  <c r="X93" i="861" s="1"/>
  <c r="X677" i="64" a="1"/>
  <c r="X677" i="64" s="1"/>
  <c r="X681" i="64" a="1"/>
  <c r="X681" i="64" s="1"/>
  <c r="X671" i="64" a="1"/>
  <c r="X671" i="64" s="1"/>
  <c r="X21" i="863"/>
  <c r="X33" i="863"/>
  <c r="X17" i="863" s="1"/>
  <c r="X32" i="861" s="1"/>
  <c r="X44" i="863"/>
  <c r="X4" i="64"/>
  <c r="Y7" i="64"/>
  <c r="Z2" i="64"/>
  <c r="Y1" i="64"/>
  <c r="Y3" i="64"/>
  <c r="Y3063" i="64" s="1" a="1"/>
  <c r="Y3063" i="64" s="1"/>
  <c r="Z7" i="861"/>
  <c r="AA2" i="861"/>
  <c r="X4" i="864"/>
  <c r="Z1" i="861"/>
  <c r="Z3" i="861"/>
  <c r="Y4" i="861"/>
  <c r="X4" i="863"/>
  <c r="Y3" i="863"/>
  <c r="Y3" i="864"/>
  <c r="Y7" i="864"/>
  <c r="Z2" i="864"/>
  <c r="Z19" i="864" s="1"/>
  <c r="Y1" i="864"/>
  <c r="Y7" i="863"/>
  <c r="Y1" i="863"/>
  <c r="T85" i="861"/>
  <c r="U45" i="861"/>
  <c r="T60" i="861"/>
  <c r="W1974" i="64"/>
  <c r="AF2417" i="64"/>
  <c r="AF2419" i="64" s="1"/>
  <c r="AE2419" i="64"/>
  <c r="P320" i="64"/>
  <c r="P352"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32" i="64"/>
  <c r="R2732" i="64" s="1"/>
  <c r="E2653" i="64"/>
  <c r="E2652" i="64"/>
  <c r="E2062" i="64"/>
  <c r="E2061" i="64"/>
  <c r="E2063" i="64"/>
  <c r="E2027" i="64"/>
  <c r="E2026" i="64"/>
  <c r="E2025" i="64"/>
  <c r="E2024" i="64"/>
  <c r="I1953" i="64"/>
  <c r="R1953" i="64" s="1"/>
  <c r="Y3064" i="64" a="1"/>
  <c r="X17" i="861" l="1"/>
  <c r="Y13" i="861"/>
  <c r="X22" i="861"/>
  <c r="S3146" i="64"/>
  <c r="S3150" i="64" s="1"/>
  <c r="S3152" i="64" s="1"/>
  <c r="Y3064" i="64"/>
  <c r="Y3038" i="64" a="1"/>
  <c r="Y3038" i="64" s="1"/>
  <c r="Y2846" i="64" a="1"/>
  <c r="Y2846" i="64" s="1"/>
  <c r="Y2847" i="64" a="1"/>
  <c r="Y2847" i="64" s="1"/>
  <c r="Y61" i="64" a="1"/>
  <c r="Y61" i="64" s="1"/>
  <c r="Y59" i="64" a="1"/>
  <c r="Y59" i="64" s="1"/>
  <c r="Y60" i="64" a="1"/>
  <c r="Y60" i="64" s="1"/>
  <c r="Y58" i="64" s="1" a="1"/>
  <c r="Y58" i="64" s="1"/>
  <c r="Y3364" i="64" a="1"/>
  <c r="Y3364" i="64" s="1"/>
  <c r="Y1450" i="64" a="1"/>
  <c r="Y1450" i="64" s="1"/>
  <c r="Y3343" i="64" a="1"/>
  <c r="Y3343" i="64" s="1"/>
  <c r="Y1539" i="64" a="1"/>
  <c r="Y1539" i="64" s="1"/>
  <c r="Y1449" i="64" a="1"/>
  <c r="Y1449" i="64" s="1"/>
  <c r="Y1516" i="64" a="1"/>
  <c r="Y1516" i="64" s="1"/>
  <c r="Y1538" i="64" a="1"/>
  <c r="Y1538" i="64" s="1"/>
  <c r="Y1472" i="64" a="1"/>
  <c r="Y1472" i="64" s="1"/>
  <c r="Y1494" i="64" a="1"/>
  <c r="Y1494" i="64" s="1"/>
  <c r="Y1427" i="64" a="1"/>
  <c r="Y1427" i="64" s="1"/>
  <c r="Y677" i="64" a="1"/>
  <c r="Y677" i="64" s="1"/>
  <c r="Y671" i="64" a="1"/>
  <c r="Y671" i="64" s="1"/>
  <c r="Y681" i="64" a="1"/>
  <c r="Y681" i="64" s="1"/>
  <c r="Y20" i="864"/>
  <c r="Y33" i="863"/>
  <c r="Y21" i="863"/>
  <c r="Y44" i="863"/>
  <c r="AA2" i="864"/>
  <c r="Z7" i="864"/>
  <c r="AB2" i="861"/>
  <c r="Z7" i="863"/>
  <c r="AA1" i="861"/>
  <c r="AA7" i="861"/>
  <c r="Y4" i="64"/>
  <c r="Z3" i="64"/>
  <c r="Z3063" i="64" s="1" a="1"/>
  <c r="Z3063" i="64" s="1"/>
  <c r="Z1" i="64"/>
  <c r="AA2" i="64"/>
  <c r="AA3" i="861"/>
  <c r="Z7" i="64"/>
  <c r="Z1" i="864"/>
  <c r="Z4" i="861"/>
  <c r="Z1" i="863"/>
  <c r="Z3" i="863"/>
  <c r="Y4" i="864"/>
  <c r="Y4" i="863"/>
  <c r="Z3" i="864"/>
  <c r="U85" i="861"/>
  <c r="V45" i="861"/>
  <c r="X1974" i="64"/>
  <c r="U60" i="861"/>
  <c r="AG2417" i="64"/>
  <c r="Z3064" i="64" a="1"/>
  <c r="Y17" i="861" l="1"/>
  <c r="Y22" i="861"/>
  <c r="Z13" i="861"/>
  <c r="Z3064" i="64"/>
  <c r="Z3038" i="64" a="1"/>
  <c r="Z3038" i="64" s="1"/>
  <c r="Z2846" i="64" a="1"/>
  <c r="Z2846" i="64" s="1"/>
  <c r="Z2847" i="64" a="1"/>
  <c r="Z2847" i="64" s="1"/>
  <c r="Z61" i="64" a="1"/>
  <c r="Z61" i="64" s="1"/>
  <c r="Z59" i="64" a="1"/>
  <c r="Z59" i="64" s="1"/>
  <c r="Z60" i="64" a="1"/>
  <c r="Z60" i="64" s="1"/>
  <c r="Z58" i="64" s="1" a="1"/>
  <c r="Z58" i="64" s="1"/>
  <c r="Z3364" i="64" a="1"/>
  <c r="Z3364" i="64" s="1"/>
  <c r="Z3343" i="64" a="1"/>
  <c r="Z3343" i="64" s="1"/>
  <c r="Z1449" i="64" a="1"/>
  <c r="Z1449" i="64" s="1"/>
  <c r="Z1450" i="64" a="1"/>
  <c r="Z1450" i="64" s="1"/>
  <c r="Z1538" i="64" a="1"/>
  <c r="Z1538" i="64" s="1"/>
  <c r="Z1539" i="64" a="1"/>
  <c r="Z1539" i="64" s="1"/>
  <c r="Z1494" i="64" a="1"/>
  <c r="Z1494" i="64" s="1"/>
  <c r="Z1516" i="64" a="1"/>
  <c r="Z1516" i="64" s="1"/>
  <c r="Z1427" i="64" a="1"/>
  <c r="Z1427" i="64" s="1"/>
  <c r="Z1472" i="64" a="1"/>
  <c r="Z1472" i="64" s="1"/>
  <c r="Z681" i="64" a="1"/>
  <c r="Z681" i="64" s="1"/>
  <c r="Z677" i="64" a="1"/>
  <c r="Z677" i="64" s="1"/>
  <c r="Z671" i="64" a="1"/>
  <c r="Z671" i="64" s="1"/>
  <c r="AB3" i="861"/>
  <c r="AB2" i="64"/>
  <c r="AB2" i="864"/>
  <c r="AA7" i="863"/>
  <c r="AA7" i="864"/>
  <c r="AA7" i="64"/>
  <c r="AA3" i="863"/>
  <c r="AA1" i="64"/>
  <c r="AA1" i="863"/>
  <c r="AA1" i="864"/>
  <c r="Z4" i="863"/>
  <c r="Z4" i="64"/>
  <c r="AA3" i="64"/>
  <c r="AA3063" i="64" s="1" a="1"/>
  <c r="AA3063" i="64" s="1"/>
  <c r="AA4" i="861"/>
  <c r="AA3" i="864"/>
  <c r="Z4" i="864"/>
  <c r="V85" i="861"/>
  <c r="W45" i="861"/>
  <c r="AH2417" i="64"/>
  <c r="AH2419" i="64" s="1"/>
  <c r="AG2419" i="64"/>
  <c r="CW1" i="864"/>
  <c r="CX18" i="864"/>
  <c r="CX17" i="864"/>
  <c r="CX16" i="864"/>
  <c r="CY2" i="864"/>
  <c r="CY19" i="864" s="1"/>
  <c r="CX7" i="864"/>
  <c r="CX3" i="864"/>
  <c r="CX4" i="864" s="1"/>
  <c r="CW20" i="864"/>
  <c r="AB7" i="861"/>
  <c r="AC2" i="861"/>
  <c r="AB1" i="86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92" i="861"/>
  <c r="Y93" i="861" s="1"/>
  <c r="Y34" i="863"/>
  <c r="Y17" i="863"/>
  <c r="Y32" i="861" s="1"/>
  <c r="CQ1" i="860"/>
  <c r="CR9" i="860"/>
  <c r="CR8" i="860"/>
  <c r="CR3" i="860"/>
  <c r="CS2" i="860"/>
  <c r="CQ4" i="860"/>
  <c r="I1954" i="64"/>
  <c r="I1955" i="64" s="1"/>
  <c r="R1955" i="64" s="1"/>
  <c r="E2802" i="64"/>
  <c r="E2803" i="64"/>
  <c r="G2803" i="64" s="1"/>
  <c r="E2804" i="64"/>
  <c r="G2804" i="64" s="1"/>
  <c r="E2805" i="64"/>
  <c r="G2805" i="64" s="1"/>
  <c r="E2806" i="64"/>
  <c r="B2806" i="64"/>
  <c r="E2807" i="64"/>
  <c r="B2807" i="64"/>
  <c r="E2808" i="64"/>
  <c r="B2808" i="64"/>
  <c r="E2809" i="64"/>
  <c r="B2809" i="64"/>
  <c r="E2810" i="64"/>
  <c r="B2810" i="64"/>
  <c r="T2810" i="64"/>
  <c r="U2810" i="64"/>
  <c r="V2810" i="64"/>
  <c r="W2810" i="64"/>
  <c r="X2810" i="64"/>
  <c r="Y2810" i="64"/>
  <c r="Z2810" i="64"/>
  <c r="AA2810" i="64"/>
  <c r="AB2810" i="64"/>
  <c r="AC2810" i="64"/>
  <c r="AD2810" i="64"/>
  <c r="AE2810" i="64"/>
  <c r="AF2810" i="64"/>
  <c r="AG2810" i="64"/>
  <c r="AH2810" i="64"/>
  <c r="AI2810" i="64"/>
  <c r="AJ2810" i="64"/>
  <c r="AK2810" i="64"/>
  <c r="AL2810" i="64"/>
  <c r="AM2810" i="64"/>
  <c r="AN2810" i="64"/>
  <c r="AO2810" i="64"/>
  <c r="AP2810" i="64"/>
  <c r="AQ2810" i="64"/>
  <c r="AR2810" i="64"/>
  <c r="AS2810" i="64"/>
  <c r="AT2810" i="64"/>
  <c r="AU2810" i="64"/>
  <c r="AV2810" i="64"/>
  <c r="AW2810" i="64"/>
  <c r="AX2810" i="64"/>
  <c r="AY2810" i="64"/>
  <c r="AZ2810" i="64"/>
  <c r="BA2810" i="64"/>
  <c r="BB2810" i="64"/>
  <c r="BC2810" i="64"/>
  <c r="BD2810" i="64"/>
  <c r="BE2810" i="64"/>
  <c r="BF2810" i="64"/>
  <c r="BG2810" i="64"/>
  <c r="BH2810" i="64"/>
  <c r="BI2810" i="64"/>
  <c r="BJ2810" i="64"/>
  <c r="BK2810" i="64"/>
  <c r="BL2810" i="64"/>
  <c r="BM2810" i="64"/>
  <c r="BN2810" i="64"/>
  <c r="BO2810" i="64"/>
  <c r="BP2810" i="64"/>
  <c r="BQ2810" i="64"/>
  <c r="BR2810" i="64"/>
  <c r="BS2810" i="64"/>
  <c r="BT2810" i="64"/>
  <c r="BU2810" i="64"/>
  <c r="BV2810" i="64"/>
  <c r="BW2810" i="64"/>
  <c r="BX2810" i="64"/>
  <c r="BY2810" i="64"/>
  <c r="BZ2810" i="64"/>
  <c r="CA2810" i="64"/>
  <c r="CB2810" i="64"/>
  <c r="CC2810" i="64"/>
  <c r="CD2810" i="64"/>
  <c r="CE2810" i="64"/>
  <c r="CF2810" i="64"/>
  <c r="CG2810" i="64"/>
  <c r="CH2810" i="64"/>
  <c r="CI2810" i="64"/>
  <c r="CJ2810" i="64"/>
  <c r="CK2810" i="64"/>
  <c r="E2811" i="64"/>
  <c r="B2811" i="64"/>
  <c r="E2812" i="64"/>
  <c r="B2812" i="64"/>
  <c r="T2812" i="64"/>
  <c r="U2812" i="64"/>
  <c r="V2812" i="64"/>
  <c r="W2812" i="64"/>
  <c r="X2812" i="64"/>
  <c r="Y2812" i="64"/>
  <c r="Z2812" i="64"/>
  <c r="AA2812" i="64"/>
  <c r="AB2812" i="64"/>
  <c r="AC2812" i="64"/>
  <c r="AD2812" i="64"/>
  <c r="AE2812" i="64"/>
  <c r="AF2812" i="64"/>
  <c r="AG2812" i="64"/>
  <c r="AH2812" i="64"/>
  <c r="AI2812" i="64"/>
  <c r="AJ2812" i="64"/>
  <c r="AK2812" i="64"/>
  <c r="AL2812" i="64"/>
  <c r="AM2812" i="64"/>
  <c r="AN2812" i="64"/>
  <c r="AO2812" i="64"/>
  <c r="AP2812" i="64"/>
  <c r="AQ2812" i="64"/>
  <c r="AR2812" i="64"/>
  <c r="AS2812" i="64"/>
  <c r="AT2812" i="64"/>
  <c r="AU2812" i="64"/>
  <c r="AV2812" i="64"/>
  <c r="AW2812" i="64"/>
  <c r="AX2812" i="64"/>
  <c r="AY2812" i="64"/>
  <c r="AZ2812" i="64"/>
  <c r="BA2812" i="64"/>
  <c r="BB2812" i="64"/>
  <c r="BC2812" i="64"/>
  <c r="BD2812" i="64"/>
  <c r="BE2812" i="64"/>
  <c r="BF2812" i="64"/>
  <c r="BG2812" i="64"/>
  <c r="BH2812" i="64"/>
  <c r="BI2812" i="64"/>
  <c r="BJ2812" i="64"/>
  <c r="BK2812" i="64"/>
  <c r="BL2812" i="64"/>
  <c r="BM2812" i="64"/>
  <c r="BN2812" i="64"/>
  <c r="BO2812" i="64"/>
  <c r="BP2812" i="64"/>
  <c r="BQ2812" i="64"/>
  <c r="BR2812" i="64"/>
  <c r="BS2812" i="64"/>
  <c r="BT2812" i="64"/>
  <c r="BU2812" i="64"/>
  <c r="BV2812" i="64"/>
  <c r="BW2812" i="64"/>
  <c r="BX2812" i="64"/>
  <c r="BY2812" i="64"/>
  <c r="BZ2812" i="64"/>
  <c r="CA2812" i="64"/>
  <c r="CB2812" i="64"/>
  <c r="CC2812" i="64"/>
  <c r="CD2812" i="64"/>
  <c r="CE2812" i="64"/>
  <c r="CF2812" i="64"/>
  <c r="CG2812" i="64"/>
  <c r="CH2812" i="64"/>
  <c r="CI2812" i="64"/>
  <c r="CJ2812" i="64"/>
  <c r="CK2812" i="64"/>
  <c r="E2813" i="64"/>
  <c r="B2813" i="64"/>
  <c r="T2813" i="64"/>
  <c r="U2813" i="64"/>
  <c r="V2813" i="64"/>
  <c r="W2813" i="64"/>
  <c r="X2813" i="64"/>
  <c r="Y2813" i="64"/>
  <c r="Z2813" i="64"/>
  <c r="AA2813" i="64"/>
  <c r="AB2813" i="64"/>
  <c r="AC2813" i="64"/>
  <c r="AD2813" i="64"/>
  <c r="AE2813" i="64"/>
  <c r="AF2813" i="64"/>
  <c r="AG2813" i="64"/>
  <c r="AH2813" i="64"/>
  <c r="AI2813" i="64"/>
  <c r="AJ2813" i="64"/>
  <c r="AK2813" i="64"/>
  <c r="AL2813" i="64"/>
  <c r="AM2813" i="64"/>
  <c r="AN2813" i="64"/>
  <c r="AO2813" i="64"/>
  <c r="AP2813" i="64"/>
  <c r="AQ2813" i="64"/>
  <c r="AR2813" i="64"/>
  <c r="AS2813" i="64"/>
  <c r="AT2813" i="64"/>
  <c r="AU2813" i="64"/>
  <c r="AV2813" i="64"/>
  <c r="AW2813" i="64"/>
  <c r="AX2813" i="64"/>
  <c r="AY2813" i="64"/>
  <c r="AZ2813" i="64"/>
  <c r="BA2813" i="64"/>
  <c r="BB2813" i="64"/>
  <c r="BC2813" i="64"/>
  <c r="BD2813" i="64"/>
  <c r="BE2813" i="64"/>
  <c r="BF2813" i="64"/>
  <c r="BG2813" i="64"/>
  <c r="BH2813" i="64"/>
  <c r="BI2813" i="64"/>
  <c r="BJ2813" i="64"/>
  <c r="BK2813" i="64"/>
  <c r="BL2813" i="64"/>
  <c r="BM2813" i="64"/>
  <c r="BN2813" i="64"/>
  <c r="BO2813" i="64"/>
  <c r="BP2813" i="64"/>
  <c r="BQ2813" i="64"/>
  <c r="BR2813" i="64"/>
  <c r="BS2813" i="64"/>
  <c r="BT2813" i="64"/>
  <c r="BU2813" i="64"/>
  <c r="BV2813" i="64"/>
  <c r="BW2813" i="64"/>
  <c r="BX2813" i="64"/>
  <c r="BY2813" i="64"/>
  <c r="BZ2813" i="64"/>
  <c r="CA2813" i="64"/>
  <c r="CB2813" i="64"/>
  <c r="CC2813" i="64"/>
  <c r="CD2813" i="64"/>
  <c r="CE2813" i="64"/>
  <c r="CF2813" i="64"/>
  <c r="CG2813" i="64"/>
  <c r="CH2813" i="64"/>
  <c r="CI2813" i="64"/>
  <c r="CJ2813" i="64"/>
  <c r="CK2813" i="64"/>
  <c r="E2823" i="64"/>
  <c r="E2824" i="64"/>
  <c r="B2824" i="64"/>
  <c r="E2825" i="64"/>
  <c r="E2826" i="64"/>
  <c r="E2827" i="64"/>
  <c r="B2827" i="64"/>
  <c r="E2828" i="64"/>
  <c r="B2828" i="64"/>
  <c r="E2829" i="64"/>
  <c r="E2830" i="64"/>
  <c r="T2830" i="64"/>
  <c r="U2830" i="64"/>
  <c r="V2830" i="64"/>
  <c r="W2830" i="64"/>
  <c r="X2830" i="64"/>
  <c r="Y2830" i="64"/>
  <c r="Z2830" i="64"/>
  <c r="AA2830" i="64"/>
  <c r="AB2830" i="64"/>
  <c r="AC2830" i="64"/>
  <c r="AD2830" i="64"/>
  <c r="AE2830" i="64"/>
  <c r="AF2830" i="64"/>
  <c r="AG2830" i="64"/>
  <c r="AH2830" i="64"/>
  <c r="AI2830" i="64"/>
  <c r="AJ2830" i="64"/>
  <c r="AK2830" i="64"/>
  <c r="AL2830" i="64"/>
  <c r="AM2830" i="64"/>
  <c r="AN2830" i="64"/>
  <c r="AO2830" i="64"/>
  <c r="AP2830" i="64"/>
  <c r="AQ2830" i="64"/>
  <c r="AR2830" i="64"/>
  <c r="AS2830" i="64"/>
  <c r="AT2830" i="64"/>
  <c r="AU2830" i="64"/>
  <c r="AV2830" i="64"/>
  <c r="AW2830" i="64"/>
  <c r="AX2830" i="64"/>
  <c r="AY2830" i="64"/>
  <c r="AZ2830" i="64"/>
  <c r="BA2830" i="64"/>
  <c r="BB2830" i="64"/>
  <c r="BC2830" i="64"/>
  <c r="BD2830" i="64"/>
  <c r="BE2830" i="64"/>
  <c r="BF2830" i="64"/>
  <c r="BG2830" i="64"/>
  <c r="BH2830" i="64"/>
  <c r="BI2830" i="64"/>
  <c r="BJ2830" i="64"/>
  <c r="BK2830" i="64"/>
  <c r="BL2830" i="64"/>
  <c r="BM2830" i="64"/>
  <c r="BN2830" i="64"/>
  <c r="BO2830" i="64"/>
  <c r="BP2830" i="64"/>
  <c r="BQ2830" i="64"/>
  <c r="BR2830" i="64"/>
  <c r="BS2830" i="64"/>
  <c r="BT2830" i="64"/>
  <c r="BU2830" i="64"/>
  <c r="BV2830" i="64"/>
  <c r="BW2830" i="64"/>
  <c r="BX2830" i="64"/>
  <c r="BY2830" i="64"/>
  <c r="BZ2830" i="64"/>
  <c r="CA2830" i="64"/>
  <c r="CB2830" i="64"/>
  <c r="CC2830" i="64"/>
  <c r="CD2830" i="64"/>
  <c r="CE2830" i="64"/>
  <c r="CF2830" i="64"/>
  <c r="CG2830" i="64"/>
  <c r="CH2830" i="64"/>
  <c r="CI2830" i="64"/>
  <c r="CJ2830" i="64"/>
  <c r="CK2830" i="64"/>
  <c r="E2831" i="64"/>
  <c r="B2831" i="64"/>
  <c r="E2832" i="64"/>
  <c r="B2832" i="64"/>
  <c r="E2833" i="64"/>
  <c r="B2833" i="64"/>
  <c r="E2834" i="64"/>
  <c r="B2834" i="64"/>
  <c r="B2493" i="64"/>
  <c r="E2493" i="64"/>
  <c r="CK2492" i="64"/>
  <c r="CJ2492" i="64"/>
  <c r="CI2492" i="64"/>
  <c r="CH2492" i="64"/>
  <c r="CG2492" i="64"/>
  <c r="CF2492" i="64"/>
  <c r="CE2492" i="64"/>
  <c r="CD2492" i="64"/>
  <c r="CC2492" i="64"/>
  <c r="CB2492" i="64"/>
  <c r="CA2492" i="64"/>
  <c r="BZ2492" i="64"/>
  <c r="BY2492" i="64"/>
  <c r="BX2492" i="64"/>
  <c r="BW2492" i="64"/>
  <c r="BV2492" i="64"/>
  <c r="BU2492" i="64"/>
  <c r="BT2492" i="64"/>
  <c r="BS2492" i="64"/>
  <c r="BR2492" i="64"/>
  <c r="BQ2492" i="64"/>
  <c r="BP2492" i="64"/>
  <c r="BO2492" i="64"/>
  <c r="BN2492" i="64"/>
  <c r="BM2492" i="64"/>
  <c r="BL2492" i="64"/>
  <c r="BK2492" i="64"/>
  <c r="BJ2492" i="64"/>
  <c r="BI2492" i="64"/>
  <c r="BH2492" i="64"/>
  <c r="BG2492" i="64"/>
  <c r="BF2492" i="64"/>
  <c r="BE2492" i="64"/>
  <c r="BD2492" i="64"/>
  <c r="BC2492" i="64"/>
  <c r="BB2492" i="64"/>
  <c r="BA2492" i="64"/>
  <c r="AZ2492" i="64"/>
  <c r="AY2492" i="64"/>
  <c r="AX2492" i="64"/>
  <c r="AW2492" i="64"/>
  <c r="AV2492" i="64"/>
  <c r="AU2492" i="64"/>
  <c r="AT2492" i="64"/>
  <c r="AS2492" i="64"/>
  <c r="AR2492" i="64"/>
  <c r="AQ2492" i="64"/>
  <c r="AP2492" i="64"/>
  <c r="AO2492" i="64"/>
  <c r="AN2492" i="64"/>
  <c r="AM2492" i="64"/>
  <c r="AL2492" i="64"/>
  <c r="AK2492" i="64"/>
  <c r="AJ2492" i="64"/>
  <c r="AI2492" i="64"/>
  <c r="AH2492" i="64"/>
  <c r="AG2492" i="64"/>
  <c r="AF2492" i="64"/>
  <c r="AE2492" i="64"/>
  <c r="AD2492" i="64"/>
  <c r="AC2492" i="64"/>
  <c r="AB2492" i="64"/>
  <c r="AA2492" i="64"/>
  <c r="Z2492" i="64"/>
  <c r="Y2492" i="64"/>
  <c r="X2492" i="64"/>
  <c r="W2492" i="64"/>
  <c r="V2492" i="64"/>
  <c r="U2492" i="64"/>
  <c r="T2492" i="64"/>
  <c r="B2492" i="64"/>
  <c r="E2492" i="64"/>
  <c r="B2491" i="64"/>
  <c r="E2491" i="64"/>
  <c r="CK2490" i="64"/>
  <c r="CJ2490" i="64"/>
  <c r="CI2490" i="64"/>
  <c r="CH2490" i="64"/>
  <c r="CG2490" i="64"/>
  <c r="CF2490" i="64"/>
  <c r="CE2490" i="64"/>
  <c r="CD2490" i="64"/>
  <c r="CC2490" i="64"/>
  <c r="CB2490" i="64"/>
  <c r="CA2490" i="64"/>
  <c r="BZ2490" i="64"/>
  <c r="BY2490" i="64"/>
  <c r="BX2490" i="64"/>
  <c r="BW2490" i="64"/>
  <c r="BV2490" i="64"/>
  <c r="BU2490" i="64"/>
  <c r="BT2490" i="64"/>
  <c r="BS2490" i="64"/>
  <c r="BR2490" i="64"/>
  <c r="BQ2490" i="64"/>
  <c r="BP2490" i="64"/>
  <c r="BO2490" i="64"/>
  <c r="BN2490" i="64"/>
  <c r="BM2490" i="64"/>
  <c r="BL2490" i="64"/>
  <c r="BK2490" i="64"/>
  <c r="BJ2490" i="64"/>
  <c r="BI2490" i="64"/>
  <c r="BH2490" i="64"/>
  <c r="BG2490" i="64"/>
  <c r="BF2490" i="64"/>
  <c r="BE2490" i="64"/>
  <c r="BD2490" i="64"/>
  <c r="BC2490" i="64"/>
  <c r="BB2490" i="64"/>
  <c r="BA2490" i="64"/>
  <c r="AZ2490" i="64"/>
  <c r="AY2490" i="64"/>
  <c r="AX2490" i="64"/>
  <c r="AW2490" i="64"/>
  <c r="AV2490" i="64"/>
  <c r="AU2490" i="64"/>
  <c r="AT2490" i="64"/>
  <c r="AS2490" i="64"/>
  <c r="AR2490" i="64"/>
  <c r="AQ2490" i="64"/>
  <c r="AP2490" i="64"/>
  <c r="AO2490" i="64"/>
  <c r="AN2490" i="64"/>
  <c r="AM2490" i="64"/>
  <c r="AL2490" i="64"/>
  <c r="AK2490" i="64"/>
  <c r="AJ2490" i="64"/>
  <c r="AI2490" i="64"/>
  <c r="AH2490" i="64"/>
  <c r="AG2490" i="64"/>
  <c r="AF2490" i="64"/>
  <c r="AE2490" i="64"/>
  <c r="AD2490" i="64"/>
  <c r="AC2490" i="64"/>
  <c r="AB2490" i="64"/>
  <c r="AA2490" i="64"/>
  <c r="Z2490" i="64"/>
  <c r="Y2490" i="64"/>
  <c r="X2490" i="64"/>
  <c r="W2490" i="64"/>
  <c r="V2490" i="64"/>
  <c r="U2490" i="64"/>
  <c r="T2490" i="64"/>
  <c r="B2490" i="64"/>
  <c r="E2490" i="64"/>
  <c r="B2489" i="64"/>
  <c r="E2489" i="64"/>
  <c r="B2488" i="64"/>
  <c r="E2488" i="64"/>
  <c r="B2487" i="64"/>
  <c r="E2487" i="64"/>
  <c r="B2486" i="64"/>
  <c r="E2486" i="64"/>
  <c r="E2484" i="64"/>
  <c r="E2483" i="64"/>
  <c r="R2482" i="64"/>
  <c r="S2482" i="64" s="1"/>
  <c r="S2484" i="64" s="1"/>
  <c r="E2482" i="64"/>
  <c r="G2482" i="64" s="1"/>
  <c r="E2481" i="64"/>
  <c r="B2471" i="64"/>
  <c r="E2471" i="64"/>
  <c r="CK2470" i="64"/>
  <c r="CJ2470" i="64"/>
  <c r="CI2470" i="64"/>
  <c r="CH2470" i="64"/>
  <c r="CG2470" i="64"/>
  <c r="CF2470" i="64"/>
  <c r="CE2470" i="64"/>
  <c r="CD2470" i="64"/>
  <c r="CC2470" i="64"/>
  <c r="CB2470" i="64"/>
  <c r="CA2470" i="64"/>
  <c r="BZ2470" i="64"/>
  <c r="BY2470" i="64"/>
  <c r="BX2470" i="64"/>
  <c r="BW2470" i="64"/>
  <c r="BV2470" i="64"/>
  <c r="BU2470" i="64"/>
  <c r="BT2470" i="64"/>
  <c r="BS2470" i="64"/>
  <c r="BR2470" i="64"/>
  <c r="BQ2470" i="64"/>
  <c r="BP2470" i="64"/>
  <c r="BO2470" i="64"/>
  <c r="BN2470" i="64"/>
  <c r="BM2470" i="64"/>
  <c r="BL2470" i="64"/>
  <c r="BK2470" i="64"/>
  <c r="BJ2470" i="64"/>
  <c r="BI2470" i="64"/>
  <c r="BH2470" i="64"/>
  <c r="BG2470" i="64"/>
  <c r="BF2470" i="64"/>
  <c r="BE2470" i="64"/>
  <c r="BD2470" i="64"/>
  <c r="BC2470" i="64"/>
  <c r="BB2470" i="64"/>
  <c r="BA2470" i="64"/>
  <c r="AZ2470" i="64"/>
  <c r="AY2470" i="64"/>
  <c r="AX2470" i="64"/>
  <c r="AW2470" i="64"/>
  <c r="AV2470" i="64"/>
  <c r="AU2470" i="64"/>
  <c r="AT2470" i="64"/>
  <c r="AS2470" i="64"/>
  <c r="AR2470" i="64"/>
  <c r="AQ2470" i="64"/>
  <c r="AP2470" i="64"/>
  <c r="AO2470" i="64"/>
  <c r="AN2470" i="64"/>
  <c r="AM2470" i="64"/>
  <c r="AL2470" i="64"/>
  <c r="AK2470" i="64"/>
  <c r="AJ2470" i="64"/>
  <c r="AI2470" i="64"/>
  <c r="AH2470" i="64"/>
  <c r="AG2470" i="64"/>
  <c r="AF2470" i="64"/>
  <c r="AE2470" i="64"/>
  <c r="AD2470" i="64"/>
  <c r="AC2470" i="64"/>
  <c r="AB2470" i="64"/>
  <c r="AA2470" i="64"/>
  <c r="Z2470" i="64"/>
  <c r="Y2470" i="64"/>
  <c r="X2470" i="64"/>
  <c r="W2470" i="64"/>
  <c r="V2470" i="64"/>
  <c r="U2470" i="64"/>
  <c r="T2470" i="64"/>
  <c r="B2470" i="64"/>
  <c r="E2470" i="64"/>
  <c r="B2469" i="64"/>
  <c r="E2469" i="64"/>
  <c r="CK2468" i="64"/>
  <c r="CJ2468" i="64"/>
  <c r="CI2468" i="64"/>
  <c r="CH2468" i="64"/>
  <c r="CG2468" i="64"/>
  <c r="CF2468" i="64"/>
  <c r="CE2468" i="64"/>
  <c r="CD2468" i="64"/>
  <c r="CC2468" i="64"/>
  <c r="CB2468" i="64"/>
  <c r="CA2468" i="64"/>
  <c r="BZ2468" i="64"/>
  <c r="BY2468" i="64"/>
  <c r="BX2468" i="64"/>
  <c r="BW2468" i="64"/>
  <c r="BV2468" i="64"/>
  <c r="BU2468" i="64"/>
  <c r="BT2468" i="64"/>
  <c r="BS2468" i="64"/>
  <c r="BR2468" i="64"/>
  <c r="BQ2468" i="64"/>
  <c r="BP2468" i="64"/>
  <c r="BO2468" i="64"/>
  <c r="BN2468" i="64"/>
  <c r="BM2468" i="64"/>
  <c r="BL2468" i="64"/>
  <c r="BK2468" i="64"/>
  <c r="BJ2468" i="64"/>
  <c r="BI2468" i="64"/>
  <c r="BH2468" i="64"/>
  <c r="BG2468" i="64"/>
  <c r="BF2468" i="64"/>
  <c r="BE2468" i="64"/>
  <c r="BD2468" i="64"/>
  <c r="BC2468" i="64"/>
  <c r="BB2468" i="64"/>
  <c r="BA2468" i="64"/>
  <c r="AZ2468" i="64"/>
  <c r="AY2468" i="64"/>
  <c r="AX2468" i="64"/>
  <c r="AW2468" i="64"/>
  <c r="AV2468" i="64"/>
  <c r="AU2468" i="64"/>
  <c r="AT2468" i="64"/>
  <c r="AS2468" i="64"/>
  <c r="AR2468" i="64"/>
  <c r="AQ2468" i="64"/>
  <c r="AP2468" i="64"/>
  <c r="AO2468" i="64"/>
  <c r="AN2468" i="64"/>
  <c r="AM2468" i="64"/>
  <c r="AL2468" i="64"/>
  <c r="AK2468" i="64"/>
  <c r="AJ2468" i="64"/>
  <c r="AI2468" i="64"/>
  <c r="AH2468" i="64"/>
  <c r="AG2468" i="64"/>
  <c r="AF2468" i="64"/>
  <c r="AE2468" i="64"/>
  <c r="AD2468" i="64"/>
  <c r="AC2468" i="64"/>
  <c r="AB2468" i="64"/>
  <c r="AA2468" i="64"/>
  <c r="Z2468" i="64"/>
  <c r="Y2468" i="64"/>
  <c r="X2468" i="64"/>
  <c r="W2468" i="64"/>
  <c r="V2468" i="64"/>
  <c r="U2468" i="64"/>
  <c r="T2468" i="64"/>
  <c r="B2468" i="64"/>
  <c r="E2468" i="64"/>
  <c r="B2467" i="64"/>
  <c r="E2467" i="64"/>
  <c r="B2466" i="64"/>
  <c r="E2466" i="64"/>
  <c r="B2465" i="64"/>
  <c r="E2465" i="64"/>
  <c r="B2464" i="64"/>
  <c r="E2464" i="64"/>
  <c r="E2463" i="64"/>
  <c r="E2462" i="64"/>
  <c r="R2461" i="64"/>
  <c r="E2461" i="64"/>
  <c r="G2461" i="64" s="1"/>
  <c r="E2460" i="64"/>
  <c r="B2450" i="64"/>
  <c r="E2450" i="64"/>
  <c r="CK2449" i="64"/>
  <c r="CJ2449" i="64"/>
  <c r="CI2449" i="64"/>
  <c r="CH2449" i="64"/>
  <c r="CG2449" i="64"/>
  <c r="CF2449" i="64"/>
  <c r="CE2449" i="64"/>
  <c r="CD2449" i="64"/>
  <c r="CC2449" i="64"/>
  <c r="CB2449" i="64"/>
  <c r="CA2449" i="64"/>
  <c r="BZ2449" i="64"/>
  <c r="BY2449" i="64"/>
  <c r="BX2449" i="64"/>
  <c r="BW2449" i="64"/>
  <c r="BV2449" i="64"/>
  <c r="BU2449" i="64"/>
  <c r="BT2449" i="64"/>
  <c r="BS2449" i="64"/>
  <c r="BR2449" i="64"/>
  <c r="BQ2449" i="64"/>
  <c r="BP2449" i="64"/>
  <c r="BO2449" i="64"/>
  <c r="BN2449" i="64"/>
  <c r="BM2449" i="64"/>
  <c r="BL2449" i="64"/>
  <c r="BK2449" i="64"/>
  <c r="BJ2449" i="64"/>
  <c r="BI2449" i="64"/>
  <c r="BH2449" i="64"/>
  <c r="BG2449" i="64"/>
  <c r="BF2449" i="64"/>
  <c r="BE2449" i="64"/>
  <c r="BD2449" i="64"/>
  <c r="BC2449" i="64"/>
  <c r="BB2449" i="64"/>
  <c r="BA2449" i="64"/>
  <c r="AZ2449" i="64"/>
  <c r="AY2449" i="64"/>
  <c r="AX2449" i="64"/>
  <c r="AW2449" i="64"/>
  <c r="AV2449" i="64"/>
  <c r="AU2449" i="64"/>
  <c r="AT2449" i="64"/>
  <c r="AS2449" i="64"/>
  <c r="AR2449" i="64"/>
  <c r="AQ2449" i="64"/>
  <c r="AP2449" i="64"/>
  <c r="AO2449" i="64"/>
  <c r="AN2449" i="64"/>
  <c r="AM2449" i="64"/>
  <c r="AL2449" i="64"/>
  <c r="AK2449" i="64"/>
  <c r="AJ2449" i="64"/>
  <c r="AI2449" i="64"/>
  <c r="AH2449" i="64"/>
  <c r="AG2449" i="64"/>
  <c r="AF2449" i="64"/>
  <c r="AE2449" i="64"/>
  <c r="AD2449" i="64"/>
  <c r="AC2449" i="64"/>
  <c r="AB2449" i="64"/>
  <c r="AA2449" i="64"/>
  <c r="Z2449" i="64"/>
  <c r="Y2449" i="64"/>
  <c r="X2449" i="64"/>
  <c r="W2449" i="64"/>
  <c r="V2449" i="64"/>
  <c r="U2449" i="64"/>
  <c r="T2449" i="64"/>
  <c r="B2449" i="64"/>
  <c r="E2449" i="64"/>
  <c r="B2448" i="64"/>
  <c r="E2448" i="64"/>
  <c r="CK2447" i="64"/>
  <c r="CJ2447" i="64"/>
  <c r="CI2447" i="64"/>
  <c r="CH2447" i="64"/>
  <c r="CG2447" i="64"/>
  <c r="CF2447" i="64"/>
  <c r="CE2447" i="64"/>
  <c r="CD2447" i="64"/>
  <c r="CC2447" i="64"/>
  <c r="CB2447" i="64"/>
  <c r="CA2447" i="64"/>
  <c r="BZ2447" i="64"/>
  <c r="BY2447" i="64"/>
  <c r="BX2447" i="64"/>
  <c r="BW2447" i="64"/>
  <c r="BV2447" i="64"/>
  <c r="BU2447" i="64"/>
  <c r="BT2447" i="64"/>
  <c r="BS2447" i="64"/>
  <c r="BR2447" i="64"/>
  <c r="BQ2447" i="64"/>
  <c r="BP2447" i="64"/>
  <c r="BO2447" i="64"/>
  <c r="BN2447" i="64"/>
  <c r="BM2447" i="64"/>
  <c r="BL2447" i="64"/>
  <c r="BK2447" i="64"/>
  <c r="BJ2447" i="64"/>
  <c r="BI2447" i="64"/>
  <c r="BH2447" i="64"/>
  <c r="BG2447" i="64"/>
  <c r="BF2447" i="64"/>
  <c r="BE2447" i="64"/>
  <c r="BD2447" i="64"/>
  <c r="BC2447" i="64"/>
  <c r="BB2447" i="64"/>
  <c r="BA2447" i="64"/>
  <c r="AZ2447" i="64"/>
  <c r="AY2447" i="64"/>
  <c r="AX2447" i="64"/>
  <c r="AW2447" i="64"/>
  <c r="AV2447" i="64"/>
  <c r="AU2447" i="64"/>
  <c r="AT2447" i="64"/>
  <c r="AS2447" i="64"/>
  <c r="AR2447" i="64"/>
  <c r="AQ2447" i="64"/>
  <c r="AP2447" i="64"/>
  <c r="AO2447" i="64"/>
  <c r="AN2447" i="64"/>
  <c r="AM2447" i="64"/>
  <c r="AL2447" i="64"/>
  <c r="AK2447" i="64"/>
  <c r="AJ2447" i="64"/>
  <c r="AI2447" i="64"/>
  <c r="AH2447" i="64"/>
  <c r="AG2447" i="64"/>
  <c r="AF2447" i="64"/>
  <c r="AE2447" i="64"/>
  <c r="AD2447" i="64"/>
  <c r="AC2447" i="64"/>
  <c r="AB2447" i="64"/>
  <c r="AA2447" i="64"/>
  <c r="Z2447" i="64"/>
  <c r="Y2447" i="64"/>
  <c r="X2447" i="64"/>
  <c r="W2447" i="64"/>
  <c r="V2447" i="64"/>
  <c r="U2447" i="64"/>
  <c r="T2447" i="64"/>
  <c r="B2447" i="64"/>
  <c r="E2447" i="64"/>
  <c r="B2446" i="64"/>
  <c r="E2446" i="64"/>
  <c r="B2445" i="64"/>
  <c r="E2445" i="64"/>
  <c r="B2444" i="64"/>
  <c r="E2444" i="64"/>
  <c r="B2443" i="64"/>
  <c r="E2443" i="64"/>
  <c r="E2441" i="64"/>
  <c r="CK3238" i="64"/>
  <c r="CJ3238" i="64"/>
  <c r="CI3238" i="64"/>
  <c r="CH3238" i="64"/>
  <c r="CG3238" i="64"/>
  <c r="CF3238" i="64"/>
  <c r="CE3238" i="64"/>
  <c r="CD3238" i="64"/>
  <c r="CC3238" i="64"/>
  <c r="CB3238" i="64"/>
  <c r="CA3238" i="64"/>
  <c r="BZ3238" i="64"/>
  <c r="BY3238" i="64"/>
  <c r="BX3238" i="64"/>
  <c r="BW3238" i="64"/>
  <c r="BV3238" i="64"/>
  <c r="BU3238" i="64"/>
  <c r="BT3238" i="64"/>
  <c r="BS3238" i="64"/>
  <c r="BR3238" i="64"/>
  <c r="BQ3238" i="64"/>
  <c r="BP3238" i="64"/>
  <c r="BO3238" i="64"/>
  <c r="BN3238" i="64"/>
  <c r="BM3238" i="64"/>
  <c r="BL3238" i="64"/>
  <c r="BK3238" i="64"/>
  <c r="BJ3238" i="64"/>
  <c r="BI3238" i="64"/>
  <c r="BH3238" i="64"/>
  <c r="BG3238" i="64"/>
  <c r="BF3238" i="64"/>
  <c r="BE3238" i="64"/>
  <c r="BD3238" i="64"/>
  <c r="BC3238" i="64"/>
  <c r="BB3238" i="64"/>
  <c r="BA3238" i="64"/>
  <c r="AZ3238" i="64"/>
  <c r="AY3238" i="64"/>
  <c r="AX3238" i="64"/>
  <c r="AW3238" i="64"/>
  <c r="AV3238" i="64"/>
  <c r="AU3238" i="64"/>
  <c r="AT3238" i="64"/>
  <c r="AS3238" i="64"/>
  <c r="AR3238" i="64"/>
  <c r="AQ3238" i="64"/>
  <c r="AP3238" i="64"/>
  <c r="AO3238" i="64"/>
  <c r="AN3238" i="64"/>
  <c r="AM3238" i="64"/>
  <c r="AL3238" i="64"/>
  <c r="AK3238" i="64"/>
  <c r="AJ3238" i="64"/>
  <c r="AI3238" i="64"/>
  <c r="AH3238" i="64"/>
  <c r="AG3238" i="64"/>
  <c r="AF3238" i="64"/>
  <c r="AE3238" i="64"/>
  <c r="AD3238" i="64"/>
  <c r="AC3238" i="64"/>
  <c r="AB3238" i="64"/>
  <c r="AA3238" i="64"/>
  <c r="Z3238" i="64"/>
  <c r="Y3238" i="64"/>
  <c r="X3238" i="64"/>
  <c r="W3238" i="64"/>
  <c r="V3238" i="64"/>
  <c r="U3238" i="64"/>
  <c r="T3238" i="64"/>
  <c r="E3238" i="64"/>
  <c r="CK3237" i="64"/>
  <c r="CJ3237" i="64"/>
  <c r="CI3237" i="64"/>
  <c r="CH3237" i="64"/>
  <c r="CG3237" i="64"/>
  <c r="CF3237" i="64"/>
  <c r="CE3237" i="64"/>
  <c r="CD3237" i="64"/>
  <c r="CC3237" i="64"/>
  <c r="CB3237" i="64"/>
  <c r="CA3237" i="64"/>
  <c r="BZ3237" i="64"/>
  <c r="BY3237" i="64"/>
  <c r="BX3237" i="64"/>
  <c r="BW3237" i="64"/>
  <c r="BV3237" i="64"/>
  <c r="BU3237" i="64"/>
  <c r="BT3237" i="64"/>
  <c r="BS3237" i="64"/>
  <c r="BR3237" i="64"/>
  <c r="BQ3237" i="64"/>
  <c r="BP3237" i="64"/>
  <c r="BO3237" i="64"/>
  <c r="BN3237" i="64"/>
  <c r="BM3237" i="64"/>
  <c r="BL3237" i="64"/>
  <c r="BK3237" i="64"/>
  <c r="BJ3237" i="64"/>
  <c r="BI3237" i="64"/>
  <c r="BH3237" i="64"/>
  <c r="BG3237" i="64"/>
  <c r="BF3237" i="64"/>
  <c r="BE3237" i="64"/>
  <c r="BD3237" i="64"/>
  <c r="BC3237" i="64"/>
  <c r="BB3237" i="64"/>
  <c r="BA3237" i="64"/>
  <c r="AZ3237" i="64"/>
  <c r="AY3237" i="64"/>
  <c r="AX3237" i="64"/>
  <c r="AW3237" i="64"/>
  <c r="AV3237" i="64"/>
  <c r="AU3237" i="64"/>
  <c r="AT3237" i="64"/>
  <c r="AS3237" i="64"/>
  <c r="AR3237" i="64"/>
  <c r="AQ3237" i="64"/>
  <c r="AP3237" i="64"/>
  <c r="AO3237" i="64"/>
  <c r="AN3237" i="64"/>
  <c r="AM3237" i="64"/>
  <c r="AL3237" i="64"/>
  <c r="AK3237" i="64"/>
  <c r="AJ3237" i="64"/>
  <c r="AI3237" i="64"/>
  <c r="AH3237" i="64"/>
  <c r="AG3237" i="64"/>
  <c r="AF3237" i="64"/>
  <c r="AE3237" i="64"/>
  <c r="AD3237" i="64"/>
  <c r="AC3237" i="64"/>
  <c r="AB3237" i="64"/>
  <c r="AA3237" i="64"/>
  <c r="Z3237" i="64"/>
  <c r="Y3237" i="64"/>
  <c r="X3237" i="64"/>
  <c r="W3237" i="64"/>
  <c r="V3237" i="64"/>
  <c r="U3237" i="64"/>
  <c r="T3237" i="64"/>
  <c r="E3237" i="64"/>
  <c r="B3236" i="64"/>
  <c r="E3236" i="64"/>
  <c r="CK3235" i="64"/>
  <c r="CJ3235" i="64"/>
  <c r="CI3235" i="64"/>
  <c r="CH3235" i="64"/>
  <c r="CG3235" i="64"/>
  <c r="CF3235" i="64"/>
  <c r="CE3235" i="64"/>
  <c r="CD3235" i="64"/>
  <c r="CC3235" i="64"/>
  <c r="CB3235" i="64"/>
  <c r="CA3235" i="64"/>
  <c r="BZ3235" i="64"/>
  <c r="BY3235" i="64"/>
  <c r="BX3235" i="64"/>
  <c r="BW3235" i="64"/>
  <c r="BV3235" i="64"/>
  <c r="BU3235" i="64"/>
  <c r="BT3235" i="64"/>
  <c r="BS3235" i="64"/>
  <c r="BR3235" i="64"/>
  <c r="BQ3235" i="64"/>
  <c r="BP3235" i="64"/>
  <c r="BO3235" i="64"/>
  <c r="BN3235" i="64"/>
  <c r="BM3235" i="64"/>
  <c r="BL3235" i="64"/>
  <c r="BK3235" i="64"/>
  <c r="BJ3235" i="64"/>
  <c r="BI3235" i="64"/>
  <c r="BH3235" i="64"/>
  <c r="BG3235" i="64"/>
  <c r="BF3235" i="64"/>
  <c r="BE3235" i="64"/>
  <c r="BD3235" i="64"/>
  <c r="BC3235" i="64"/>
  <c r="BB3235" i="64"/>
  <c r="BA3235" i="64"/>
  <c r="AZ3235" i="64"/>
  <c r="AY3235" i="64"/>
  <c r="AX3235" i="64"/>
  <c r="AW3235" i="64"/>
  <c r="AV3235" i="64"/>
  <c r="AU3235" i="64"/>
  <c r="AT3235" i="64"/>
  <c r="AS3235" i="64"/>
  <c r="AR3235" i="64"/>
  <c r="AQ3235" i="64"/>
  <c r="AP3235" i="64"/>
  <c r="AO3235" i="64"/>
  <c r="AN3235" i="64"/>
  <c r="AM3235" i="64"/>
  <c r="AL3235" i="64"/>
  <c r="AK3235" i="64"/>
  <c r="AJ3235" i="64"/>
  <c r="AI3235" i="64"/>
  <c r="AH3235" i="64"/>
  <c r="AG3235" i="64"/>
  <c r="AF3235" i="64"/>
  <c r="AE3235" i="64"/>
  <c r="AD3235" i="64"/>
  <c r="AC3235" i="64"/>
  <c r="AB3235" i="64"/>
  <c r="AA3235" i="64"/>
  <c r="Z3235" i="64"/>
  <c r="Y3235" i="64"/>
  <c r="X3235" i="64"/>
  <c r="W3235" i="64"/>
  <c r="V3235" i="64"/>
  <c r="U3235" i="64"/>
  <c r="T3235" i="64"/>
  <c r="E3235" i="64"/>
  <c r="E3234" i="64"/>
  <c r="E3233" i="64"/>
  <c r="E3232" i="64"/>
  <c r="E3231" i="64"/>
  <c r="E3230" i="64"/>
  <c r="G3230" i="64" s="1"/>
  <c r="B3229" i="64"/>
  <c r="E3229" i="64"/>
  <c r="G3229" i="64" s="1"/>
  <c r="E3228" i="64"/>
  <c r="G3228" i="64" s="1"/>
  <c r="E3227" i="64"/>
  <c r="G3227" i="64" s="1"/>
  <c r="E3226" i="64"/>
  <c r="G3226" i="64" s="1"/>
  <c r="B3225" i="64"/>
  <c r="E3225" i="64"/>
  <c r="G3225" i="64" s="1"/>
  <c r="E3224" i="64"/>
  <c r="G3224" i="64" s="1"/>
  <c r="E3223" i="64"/>
  <c r="G3223" i="64" s="1"/>
  <c r="E3222" i="64"/>
  <c r="AA3064" i="64" a="1"/>
  <c r="Z22" i="861" l="1"/>
  <c r="Z17" i="861"/>
  <c r="AA13" i="861"/>
  <c r="T23" i="861"/>
  <c r="AA3064" i="64"/>
  <c r="AA3038" i="64" a="1"/>
  <c r="AA3038" i="64" s="1"/>
  <c r="AA2846" i="64" a="1"/>
  <c r="AA2846" i="64" s="1"/>
  <c r="AA2847" i="64" a="1"/>
  <c r="AA2847" i="64" s="1"/>
  <c r="AA59" i="64" a="1"/>
  <c r="AA59" i="64" s="1"/>
  <c r="AA60" i="64" a="1"/>
  <c r="AA60" i="64" s="1"/>
  <c r="AA58" i="64" s="1" a="1"/>
  <c r="AA58" i="64" s="1"/>
  <c r="AA61" i="64" a="1"/>
  <c r="AA61" i="64" s="1"/>
  <c r="AA3364" i="64" a="1"/>
  <c r="AA3364" i="64" s="1"/>
  <c r="AA3343" i="64" a="1"/>
  <c r="AA3343" i="64" s="1"/>
  <c r="AA1449" i="64" a="1"/>
  <c r="AA1449" i="64" s="1"/>
  <c r="AA1450" i="64" a="1"/>
  <c r="AA1450" i="64" s="1"/>
  <c r="AA1538" i="64" a="1"/>
  <c r="AA1538" i="64" s="1"/>
  <c r="AA1539" i="64" a="1"/>
  <c r="AA1539" i="64" s="1"/>
  <c r="AA1494" i="64" a="1"/>
  <c r="AA1494" i="64" s="1"/>
  <c r="AA1516" i="64" a="1"/>
  <c r="AA1516" i="64" s="1"/>
  <c r="AA1427" i="64" a="1"/>
  <c r="AA1427" i="64" s="1"/>
  <c r="AA1472" i="64" a="1"/>
  <c r="AA1472" i="64" s="1"/>
  <c r="AB3" i="864"/>
  <c r="AB3" i="863"/>
  <c r="AB3" i="64"/>
  <c r="AB3063" i="64" s="1" a="1"/>
  <c r="AB3063" i="64" s="1"/>
  <c r="AA681" i="64" a="1"/>
  <c r="AA681" i="64" s="1"/>
  <c r="AA677" i="64" a="1"/>
  <c r="AA677" i="64" s="1"/>
  <c r="AA671" i="64" a="1"/>
  <c r="AA671" i="64" s="1"/>
  <c r="Z20" i="864"/>
  <c r="AB4" i="861"/>
  <c r="Z21" i="863"/>
  <c r="Z33" i="863"/>
  <c r="Z44" i="863"/>
  <c r="S2461" i="64"/>
  <c r="S2463" i="64" s="1"/>
  <c r="AA4" i="864"/>
  <c r="AA4" i="863"/>
  <c r="AA4" i="64"/>
  <c r="AB1" i="64"/>
  <c r="AC2" i="64"/>
  <c r="AB7" i="64"/>
  <c r="AC2" i="864"/>
  <c r="AB1" i="864"/>
  <c r="AB1" i="863"/>
  <c r="AB7" i="864"/>
  <c r="AB7" i="863"/>
  <c r="AC3" i="861"/>
  <c r="W85" i="861"/>
  <c r="X45" i="861"/>
  <c r="W60" i="861"/>
  <c r="V60" i="861"/>
  <c r="Y1974" i="64"/>
  <c r="AI2417" i="64"/>
  <c r="AB3064" i="64" a="1"/>
  <c r="AA17" i="861" l="1"/>
  <c r="AB13" i="861"/>
  <c r="AA22" i="861"/>
  <c r="AB3064" i="64"/>
  <c r="AB3038" i="64" a="1"/>
  <c r="AB3038" i="64" s="1"/>
  <c r="AB2846" i="64" a="1"/>
  <c r="AB2846" i="64" s="1"/>
  <c r="AB2847" i="64" a="1"/>
  <c r="AB2847" i="64" s="1"/>
  <c r="AB59" i="64" a="1"/>
  <c r="AB59" i="64" s="1"/>
  <c r="AB60" i="64" a="1"/>
  <c r="AB60" i="64" s="1"/>
  <c r="AB58" i="64" s="1" a="1"/>
  <c r="AB58" i="64" s="1"/>
  <c r="AB61" i="64" a="1"/>
  <c r="AB61" i="64" s="1"/>
  <c r="AB3364" i="64" a="1"/>
  <c r="AB3364" i="64" s="1"/>
  <c r="AB1450" i="64" a="1"/>
  <c r="AB1450" i="64" s="1"/>
  <c r="AB3343" i="64" a="1"/>
  <c r="AB3343" i="64" s="1"/>
  <c r="AB1539" i="64" a="1"/>
  <c r="AB1539" i="64" s="1"/>
  <c r="AB1449" i="64" a="1"/>
  <c r="AB1449" i="64" s="1"/>
  <c r="AB1516" i="64" a="1"/>
  <c r="AB1516" i="64" s="1"/>
  <c r="AB1538" i="64" a="1"/>
  <c r="AB1538" i="64" s="1"/>
  <c r="AB1472" i="64" a="1"/>
  <c r="AB1472" i="64" s="1"/>
  <c r="AB1494" i="64" a="1"/>
  <c r="AB1494" i="64" s="1"/>
  <c r="AB671" i="64" a="1"/>
  <c r="AB671" i="64" s="1"/>
  <c r="AB1427" i="64" a="1"/>
  <c r="AB1427" i="64" s="1"/>
  <c r="AB677" i="64" a="1"/>
  <c r="AB677" i="64" s="1"/>
  <c r="AB681" i="64" a="1"/>
  <c r="AB681" i="64" s="1"/>
  <c r="AB4" i="863"/>
  <c r="AB4" i="864"/>
  <c r="AB4" i="64"/>
  <c r="AC3" i="64"/>
  <c r="AC3063" i="64" s="1" a="1"/>
  <c r="AC3063" i="64" s="1"/>
  <c r="AC3" i="864"/>
  <c r="AC3" i="863"/>
  <c r="AC4" i="861"/>
  <c r="X85" i="861"/>
  <c r="Y45" i="861"/>
  <c r="X60" i="861"/>
  <c r="AJ2417" i="64"/>
  <c r="AJ2419" i="64" s="1"/>
  <c r="AI2419" i="64"/>
  <c r="Z53" i="863" a="1"/>
  <c r="Z53" i="863" s="1"/>
  <c r="Z51" i="863" a="1"/>
  <c r="Z51" i="863" s="1"/>
  <c r="Z49" i="863" a="1"/>
  <c r="Z49" i="863" s="1"/>
  <c r="CX20" i="864"/>
  <c r="AA18" i="864"/>
  <c r="AA17" i="864"/>
  <c r="AB19" i="864"/>
  <c r="AA16" i="864"/>
  <c r="Z34" i="863"/>
  <c r="Z17" i="863"/>
  <c r="Z32" i="861" s="1"/>
  <c r="AD2" i="861"/>
  <c r="AC1" i="861"/>
  <c r="AC7" i="861"/>
  <c r="Z92" i="861"/>
  <c r="Z93"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1954" i="64"/>
  <c r="B2825" i="64"/>
  <c r="B2826" i="64"/>
  <c r="T2482" i="64"/>
  <c r="T2461" i="64"/>
  <c r="T2463" i="64" s="1"/>
  <c r="T2441" i="64"/>
  <c r="B2358" i="64"/>
  <c r="B267" i="64"/>
  <c r="B215" i="64"/>
  <c r="B199" i="64"/>
  <c r="B115" i="64"/>
  <c r="B97" i="64"/>
  <c r="B84" i="64"/>
  <c r="E2350" i="64"/>
  <c r="E2359" i="64"/>
  <c r="E2360" i="64"/>
  <c r="E2361" i="64"/>
  <c r="T2368" i="64"/>
  <c r="U2368" i="64"/>
  <c r="V2368" i="64"/>
  <c r="W2368" i="64"/>
  <c r="X2368" i="64"/>
  <c r="Y2368" i="64"/>
  <c r="Z2368" i="64"/>
  <c r="AA2368" i="64"/>
  <c r="AB2368" i="64"/>
  <c r="AC2368" i="64"/>
  <c r="AD2368" i="64"/>
  <c r="AE2368" i="64"/>
  <c r="AF2368" i="64"/>
  <c r="AG2368" i="64"/>
  <c r="AH2368" i="64"/>
  <c r="AI2368" i="64"/>
  <c r="AJ2368" i="64"/>
  <c r="AK2368" i="64"/>
  <c r="AL2368" i="64"/>
  <c r="AM2368" i="64"/>
  <c r="AN2368" i="64"/>
  <c r="AO2368" i="64"/>
  <c r="AP2368" i="64"/>
  <c r="AQ2368" i="64"/>
  <c r="AR2368" i="64"/>
  <c r="AS2368" i="64"/>
  <c r="AT2368" i="64"/>
  <c r="AU2368" i="64"/>
  <c r="AV2368" i="64"/>
  <c r="AW2368" i="64"/>
  <c r="AX2368" i="64"/>
  <c r="AY2368" i="64"/>
  <c r="AZ2368" i="64"/>
  <c r="BA2368" i="64"/>
  <c r="BB2368" i="64"/>
  <c r="BC2368" i="64"/>
  <c r="BD2368" i="64"/>
  <c r="BE2368" i="64"/>
  <c r="BF2368" i="64"/>
  <c r="BG2368" i="64"/>
  <c r="BH2368" i="64"/>
  <c r="BI2368" i="64"/>
  <c r="BJ2368" i="64"/>
  <c r="BK2368" i="64"/>
  <c r="BL2368" i="64"/>
  <c r="BM2368" i="64"/>
  <c r="BN2368" i="64"/>
  <c r="BO2368" i="64"/>
  <c r="BP2368" i="64"/>
  <c r="BQ2368" i="64"/>
  <c r="BR2368" i="64"/>
  <c r="BS2368" i="64"/>
  <c r="BT2368" i="64"/>
  <c r="BU2368" i="64"/>
  <c r="BV2368" i="64"/>
  <c r="BW2368" i="64"/>
  <c r="BX2368" i="64"/>
  <c r="BY2368" i="64"/>
  <c r="BZ2368" i="64"/>
  <c r="CA2368" i="64"/>
  <c r="CB2368" i="64"/>
  <c r="CC2368" i="64"/>
  <c r="CD2368" i="64"/>
  <c r="CE2368" i="64"/>
  <c r="CF2368" i="64"/>
  <c r="CG2368" i="64"/>
  <c r="CH2368" i="64"/>
  <c r="CI2368" i="64"/>
  <c r="CJ2368" i="64"/>
  <c r="CK2368" i="64"/>
  <c r="B2342" i="64"/>
  <c r="E2358" i="64"/>
  <c r="E2357" i="64"/>
  <c r="E2356" i="64"/>
  <c r="E2355" i="64"/>
  <c r="E2354" i="64"/>
  <c r="E2353" i="64"/>
  <c r="E2352" i="64"/>
  <c r="E2351" i="64"/>
  <c r="E2332" i="64"/>
  <c r="E2333" i="64"/>
  <c r="E2334" i="64"/>
  <c r="E2335" i="64"/>
  <c r="E2336" i="64"/>
  <c r="E2337" i="64"/>
  <c r="E2338" i="64"/>
  <c r="E2339" i="64"/>
  <c r="E2340" i="64"/>
  <c r="E2341" i="64"/>
  <c r="E2342" i="64"/>
  <c r="E2343" i="64"/>
  <c r="E2344" i="64"/>
  <c r="E2345" i="64"/>
  <c r="E2346" i="64"/>
  <c r="E2347" i="64"/>
  <c r="E2348" i="64"/>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B2349" i="64"/>
  <c r="B2344" i="64"/>
  <c r="B2348" i="64" s="1"/>
  <c r="B2343" i="64"/>
  <c r="B2347" i="64" s="1"/>
  <c r="B2340" i="64"/>
  <c r="B2339" i="64"/>
  <c r="L2335" i="64"/>
  <c r="L2336" i="64" s="1"/>
  <c r="M2335" i="64"/>
  <c r="N2335" i="64"/>
  <c r="N2336" i="64" s="1"/>
  <c r="O2335" i="64"/>
  <c r="O2336" i="64" s="1"/>
  <c r="P2335" i="64"/>
  <c r="P2336" i="64" s="1"/>
  <c r="K2335" i="64"/>
  <c r="B2369" i="64"/>
  <c r="E2369" i="64"/>
  <c r="B2368" i="64"/>
  <c r="E2368" i="64"/>
  <c r="B2367" i="64"/>
  <c r="E2367" i="64"/>
  <c r="E2366" i="64"/>
  <c r="E2365" i="64"/>
  <c r="E2364" i="64"/>
  <c r="E2363" i="64"/>
  <c r="B2362" i="64"/>
  <c r="E2362" i="64"/>
  <c r="E2349" i="64"/>
  <c r="B2331" i="64"/>
  <c r="B2333" i="64" s="1"/>
  <c r="E2331" i="64"/>
  <c r="E2330" i="64"/>
  <c r="B268" i="64"/>
  <c r="B216" i="64"/>
  <c r="B200" i="64"/>
  <c r="B116" i="64"/>
  <c r="B98" i="64"/>
  <c r="B85" i="64"/>
  <c r="B46" i="64"/>
  <c r="B2866" i="64"/>
  <c r="B2876" i="64"/>
  <c r="E2876" i="64"/>
  <c r="B2875" i="64"/>
  <c r="E2875" i="64"/>
  <c r="B2874" i="64"/>
  <c r="E2874" i="64"/>
  <c r="B2873" i="64"/>
  <c r="E2873" i="64"/>
  <c r="CK2872" i="64"/>
  <c r="CJ2872" i="64"/>
  <c r="CI2872" i="64"/>
  <c r="CH2872" i="64"/>
  <c r="CG2872" i="64"/>
  <c r="CF2872" i="64"/>
  <c r="CE2872" i="64"/>
  <c r="CD2872" i="64"/>
  <c r="CC2872" i="64"/>
  <c r="CB2872" i="64"/>
  <c r="CA2872" i="64"/>
  <c r="BZ2872" i="64"/>
  <c r="BY2872" i="64"/>
  <c r="BX2872" i="64"/>
  <c r="BW2872" i="64"/>
  <c r="BV2872" i="64"/>
  <c r="BU2872" i="64"/>
  <c r="BT2872" i="64"/>
  <c r="BS2872" i="64"/>
  <c r="BR2872" i="64"/>
  <c r="BQ2872" i="64"/>
  <c r="BP2872" i="64"/>
  <c r="BO2872" i="64"/>
  <c r="BN2872" i="64"/>
  <c r="BM2872" i="64"/>
  <c r="BL2872" i="64"/>
  <c r="BK2872" i="64"/>
  <c r="BJ2872" i="64"/>
  <c r="BI2872" i="64"/>
  <c r="BH2872" i="64"/>
  <c r="BG2872" i="64"/>
  <c r="BF2872" i="64"/>
  <c r="BE2872" i="64"/>
  <c r="BD2872" i="64"/>
  <c r="BC2872" i="64"/>
  <c r="BB2872" i="64"/>
  <c r="BA2872" i="64"/>
  <c r="AZ2872" i="64"/>
  <c r="AY2872" i="64"/>
  <c r="AX2872" i="64"/>
  <c r="AW2872" i="64"/>
  <c r="AV2872" i="64"/>
  <c r="AU2872" i="64"/>
  <c r="AT2872" i="64"/>
  <c r="AS2872" i="64"/>
  <c r="AR2872" i="64"/>
  <c r="AQ2872" i="64"/>
  <c r="AP2872" i="64"/>
  <c r="AO2872" i="64"/>
  <c r="AN2872" i="64"/>
  <c r="AM2872" i="64"/>
  <c r="AL2872" i="64"/>
  <c r="AK2872" i="64"/>
  <c r="AJ2872" i="64"/>
  <c r="AI2872" i="64"/>
  <c r="AH2872" i="64"/>
  <c r="AG2872" i="64"/>
  <c r="AF2872" i="64"/>
  <c r="AE2872" i="64"/>
  <c r="AD2872" i="64"/>
  <c r="AC2872" i="64"/>
  <c r="AB2872" i="64"/>
  <c r="AA2872" i="64"/>
  <c r="Z2872" i="64"/>
  <c r="Y2872" i="64"/>
  <c r="X2872" i="64"/>
  <c r="W2872" i="64"/>
  <c r="V2872" i="64"/>
  <c r="U2872" i="64"/>
  <c r="T2872" i="64"/>
  <c r="E2872" i="64"/>
  <c r="E2871" i="64"/>
  <c r="B2870" i="64"/>
  <c r="B2868" i="64" s="1"/>
  <c r="E2870" i="64"/>
  <c r="B2869" i="64"/>
  <c r="E2869" i="64"/>
  <c r="E2868" i="64"/>
  <c r="E2867" i="64"/>
  <c r="E2866" i="64"/>
  <c r="E2865" i="64"/>
  <c r="AC3064" i="64" a="1"/>
  <c r="AB17" i="861" l="1"/>
  <c r="AB22" i="861"/>
  <c r="AC13" i="861"/>
  <c r="U23" i="861"/>
  <c r="AC3064" i="64"/>
  <c r="AC3038" i="64" a="1"/>
  <c r="AC3038" i="64" s="1"/>
  <c r="AC2846" i="64" a="1"/>
  <c r="AC2846" i="64" s="1"/>
  <c r="AC2847" i="64" a="1"/>
  <c r="AC2847" i="64" s="1"/>
  <c r="AC60" i="64" a="1"/>
  <c r="AC60" i="64" s="1"/>
  <c r="AC58" i="64" s="1" a="1"/>
  <c r="AC58" i="64" s="1"/>
  <c r="AC61" i="64" a="1"/>
  <c r="AC61" i="64" s="1"/>
  <c r="AC59" i="64" a="1"/>
  <c r="AC59" i="64" s="1"/>
  <c r="AC3364" i="64" a="1"/>
  <c r="AC3364" i="64" s="1"/>
  <c r="AC3343" i="64" a="1"/>
  <c r="AC3343" i="64" s="1"/>
  <c r="AC1449" i="64" a="1"/>
  <c r="AC1449" i="64" s="1"/>
  <c r="AC1450" i="64" a="1"/>
  <c r="AC1450" i="64" s="1"/>
  <c r="AC1538" i="64" a="1"/>
  <c r="AC1538" i="64" s="1"/>
  <c r="AC1539" i="64" a="1"/>
  <c r="AC1539" i="64" s="1"/>
  <c r="AC1494" i="64" a="1"/>
  <c r="AC1494" i="64" s="1"/>
  <c r="AC1516" i="64" a="1"/>
  <c r="AC1516" i="64" s="1"/>
  <c r="AC1427" i="64" a="1"/>
  <c r="AC1427" i="64" s="1"/>
  <c r="AC1472" i="64" a="1"/>
  <c r="AC1472" i="64" s="1"/>
  <c r="AC677" i="64" a="1"/>
  <c r="AC677" i="64" s="1"/>
  <c r="AC671" i="64" a="1"/>
  <c r="AC671" i="64" s="1"/>
  <c r="AC681" i="64" a="1"/>
  <c r="AC681" i="64" s="1"/>
  <c r="AA20" i="864"/>
  <c r="AA92" i="861" s="1"/>
  <c r="AA93" i="861" s="1"/>
  <c r="AA21" i="863"/>
  <c r="AA33" i="863"/>
  <c r="AA17" i="863" s="1"/>
  <c r="AA32" i="861" s="1"/>
  <c r="AA44" i="863"/>
  <c r="K2336" i="64"/>
  <c r="S2335" i="64" a="1"/>
  <c r="S2335" i="64" s="1"/>
  <c r="AC4" i="64"/>
  <c r="AC1" i="64"/>
  <c r="AD2" i="64"/>
  <c r="AC7" i="64"/>
  <c r="AD2" i="864"/>
  <c r="AC7" i="864"/>
  <c r="AC7" i="863"/>
  <c r="AC1" i="864"/>
  <c r="AC1" i="863"/>
  <c r="AC4" i="863"/>
  <c r="AC4" i="864"/>
  <c r="AD3" i="861"/>
  <c r="Y85" i="861"/>
  <c r="Y60" i="861"/>
  <c r="Z1974" i="64"/>
  <c r="AK2417" i="64"/>
  <c r="CY20" i="864"/>
  <c r="CY1" i="864"/>
  <c r="AE2" i="861"/>
  <c r="AD1" i="861"/>
  <c r="AD7" i="86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484" i="64"/>
  <c r="U2482" i="64"/>
  <c r="U2461" i="64"/>
  <c r="U2441" i="64"/>
  <c r="B2352" i="64"/>
  <c r="B2356" i="64" s="1"/>
  <c r="B2353" i="64"/>
  <c r="B2357" i="64" s="1"/>
  <c r="B2351" i="64"/>
  <c r="B2366" i="64"/>
  <c r="M2336" i="64"/>
  <c r="E861" i="64"/>
  <c r="E888" i="64"/>
  <c r="E889" i="64"/>
  <c r="B3210" i="64"/>
  <c r="B3184" i="64"/>
  <c r="B3159" i="64"/>
  <c r="B3133" i="64"/>
  <c r="B2317" i="64"/>
  <c r="B2294" i="64"/>
  <c r="B2270" i="64"/>
  <c r="B2239" i="64"/>
  <c r="B2213" i="64"/>
  <c r="B2181" i="64"/>
  <c r="B3259" i="64"/>
  <c r="B2158" i="64"/>
  <c r="B2114" i="64"/>
  <c r="B2627" i="64"/>
  <c r="B2559" i="64"/>
  <c r="B2527" i="64"/>
  <c r="B2070" i="64"/>
  <c r="B2034" i="64"/>
  <c r="B1962" i="64"/>
  <c r="B1927" i="64"/>
  <c r="B1909" i="64" s="1"/>
  <c r="B2661" i="64"/>
  <c r="B2695" i="64"/>
  <c r="B1891" i="64"/>
  <c r="B1796" i="64"/>
  <c r="B1750" i="64"/>
  <c r="B1622" i="64"/>
  <c r="B1365" i="64"/>
  <c r="B1315" i="64"/>
  <c r="B891" i="64"/>
  <c r="B867" i="64"/>
  <c r="B1774" i="64"/>
  <c r="B3129" i="64"/>
  <c r="AC22" i="861" l="1"/>
  <c r="AC17" i="861"/>
  <c r="AB20" i="864"/>
  <c r="AB92" i="861" s="1"/>
  <c r="AB93" i="861" s="1"/>
  <c r="AB21" i="863"/>
  <c r="AB44" i="863"/>
  <c r="AB33" i="863"/>
  <c r="AB17" i="863" s="1"/>
  <c r="AB32" i="861" s="1"/>
  <c r="AD1" i="64"/>
  <c r="AD7" i="64"/>
  <c r="AE2" i="64"/>
  <c r="AD3" i="64"/>
  <c r="AD3063" i="64" s="1" a="1"/>
  <c r="AD3063" i="64" s="1"/>
  <c r="AE2" i="864"/>
  <c r="AD7" i="864"/>
  <c r="AD7" i="863"/>
  <c r="AD1" i="864"/>
  <c r="AD1" i="863"/>
  <c r="AD3" i="864"/>
  <c r="AD3" i="863"/>
  <c r="AE3" i="861"/>
  <c r="AD4" i="861"/>
  <c r="Z45" i="861"/>
  <c r="AA1974" i="64"/>
  <c r="AL2417" i="64"/>
  <c r="AL2419" i="64" s="1"/>
  <c r="AK2419" i="64"/>
  <c r="B641" i="64"/>
  <c r="B634" i="64"/>
  <c r="CZ1" i="864"/>
  <c r="AB34" i="863"/>
  <c r="AF2" i="861"/>
  <c r="AE1" i="861"/>
  <c r="AE7" i="86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484" i="64"/>
  <c r="V2482" i="64"/>
  <c r="V2461" i="64"/>
  <c r="U2463" i="64"/>
  <c r="V2441" i="64"/>
  <c r="C214" i="64"/>
  <c r="C77" i="64"/>
  <c r="T966" i="64"/>
  <c r="U966" i="64"/>
  <c r="V966" i="64"/>
  <c r="W966" i="64"/>
  <c r="X966" i="64"/>
  <c r="Y966" i="64"/>
  <c r="Z966" i="64"/>
  <c r="AA966" i="64"/>
  <c r="AB966" i="64"/>
  <c r="AC966" i="64"/>
  <c r="AD966" i="64"/>
  <c r="AE966" i="64"/>
  <c r="AF966" i="64"/>
  <c r="AG966" i="64"/>
  <c r="AH966" i="64"/>
  <c r="AI966" i="64"/>
  <c r="AJ966" i="64"/>
  <c r="AK966" i="64"/>
  <c r="AL966" i="64"/>
  <c r="AM966" i="64"/>
  <c r="AN966" i="64"/>
  <c r="AO966" i="64"/>
  <c r="AP966" i="64"/>
  <c r="AQ966" i="64"/>
  <c r="AR966" i="64"/>
  <c r="AS966" i="64"/>
  <c r="AT966" i="64"/>
  <c r="AU966" i="64"/>
  <c r="AV966" i="64"/>
  <c r="AW966" i="64"/>
  <c r="AX966" i="64"/>
  <c r="AY966" i="64"/>
  <c r="AZ966" i="64"/>
  <c r="BA966" i="64"/>
  <c r="BB966" i="64"/>
  <c r="BC966" i="64"/>
  <c r="BD966" i="64"/>
  <c r="BE966" i="64"/>
  <c r="BF966" i="64"/>
  <c r="BG966" i="64"/>
  <c r="BH966" i="64"/>
  <c r="BI966" i="64"/>
  <c r="BJ966" i="64"/>
  <c r="BK966" i="64"/>
  <c r="BL966" i="64"/>
  <c r="BM966" i="64"/>
  <c r="BN966" i="64"/>
  <c r="BO966" i="64"/>
  <c r="BP966" i="64"/>
  <c r="BQ966" i="64"/>
  <c r="BR966" i="64"/>
  <c r="BS966" i="64"/>
  <c r="BT966" i="64"/>
  <c r="BU966" i="64"/>
  <c r="BV966" i="64"/>
  <c r="BW966" i="64"/>
  <c r="BX966" i="64"/>
  <c r="BY966" i="64"/>
  <c r="BZ966" i="64"/>
  <c r="CA966" i="64"/>
  <c r="CB966" i="64"/>
  <c r="CC966" i="64"/>
  <c r="CD966" i="64"/>
  <c r="CE966" i="64"/>
  <c r="CF966" i="64"/>
  <c r="CG966" i="64"/>
  <c r="CH966" i="64"/>
  <c r="CI966" i="64"/>
  <c r="CJ966" i="64"/>
  <c r="CK966" i="64"/>
  <c r="T2626" i="64"/>
  <c r="U2626" i="64"/>
  <c r="V2626" i="64"/>
  <c r="W2626" i="64"/>
  <c r="X2626" i="64"/>
  <c r="Y2626" i="64"/>
  <c r="Z2626" i="64"/>
  <c r="AA2626" i="64"/>
  <c r="AB2626" i="64"/>
  <c r="AC2626" i="64"/>
  <c r="AD2626" i="64"/>
  <c r="AE2626" i="64"/>
  <c r="AF2626" i="64"/>
  <c r="AG2626" i="64"/>
  <c r="AH2626" i="64"/>
  <c r="AI2626" i="64"/>
  <c r="AJ2626" i="64"/>
  <c r="AK2626" i="64"/>
  <c r="AL2626" i="64"/>
  <c r="AM2626" i="64"/>
  <c r="AN2626" i="64"/>
  <c r="AO2626" i="64"/>
  <c r="AP2626" i="64"/>
  <c r="AQ2626" i="64"/>
  <c r="AR2626" i="64"/>
  <c r="AS2626" i="64"/>
  <c r="AT2626" i="64"/>
  <c r="AU2626" i="64"/>
  <c r="AV2626" i="64"/>
  <c r="AW2626" i="64"/>
  <c r="AX2626" i="64"/>
  <c r="AY2626" i="64"/>
  <c r="AZ2626" i="64"/>
  <c r="BA2626" i="64"/>
  <c r="BB2626" i="64"/>
  <c r="BC2626" i="64"/>
  <c r="BD2626" i="64"/>
  <c r="BE2626" i="64"/>
  <c r="BF2626" i="64"/>
  <c r="BG2626" i="64"/>
  <c r="BH2626" i="64"/>
  <c r="BI2626" i="64"/>
  <c r="BJ2626" i="64"/>
  <c r="BK2626" i="64"/>
  <c r="BL2626" i="64"/>
  <c r="BM2626" i="64"/>
  <c r="BN2626" i="64"/>
  <c r="BO2626" i="64"/>
  <c r="BP2626" i="64"/>
  <c r="BQ2626" i="64"/>
  <c r="BR2626" i="64"/>
  <c r="BS2626" i="64"/>
  <c r="BT2626" i="64"/>
  <c r="BU2626" i="64"/>
  <c r="BV2626" i="64"/>
  <c r="BW2626" i="64"/>
  <c r="BX2626" i="64"/>
  <c r="BY2626" i="64"/>
  <c r="BZ2626" i="64"/>
  <c r="CA2626" i="64"/>
  <c r="CB2626" i="64"/>
  <c r="CC2626" i="64"/>
  <c r="CD2626" i="64"/>
  <c r="CE2626" i="64"/>
  <c r="CF2626" i="64"/>
  <c r="CG2626" i="64"/>
  <c r="CH2626" i="64"/>
  <c r="CI2626" i="64"/>
  <c r="CJ2626" i="64"/>
  <c r="CK2626" i="64"/>
  <c r="T2628" i="64"/>
  <c r="U2628" i="64"/>
  <c r="V2628" i="64"/>
  <c r="W2628" i="64"/>
  <c r="X2628" i="64"/>
  <c r="Y2628" i="64"/>
  <c r="Z2628" i="64"/>
  <c r="AA2628" i="64"/>
  <c r="AB2628" i="64"/>
  <c r="AC2628" i="64"/>
  <c r="AD2628" i="64"/>
  <c r="AE2628" i="64"/>
  <c r="AF2628" i="64"/>
  <c r="AG2628" i="64"/>
  <c r="AH2628" i="64"/>
  <c r="AI2628" i="64"/>
  <c r="AJ2628" i="64"/>
  <c r="AK2628" i="64"/>
  <c r="AL2628" i="64"/>
  <c r="AM2628" i="64"/>
  <c r="AN2628" i="64"/>
  <c r="AO2628" i="64"/>
  <c r="AP2628" i="64"/>
  <c r="AQ2628" i="64"/>
  <c r="AR2628" i="64"/>
  <c r="AS2628" i="64"/>
  <c r="AT2628" i="64"/>
  <c r="AU2628" i="64"/>
  <c r="AV2628" i="64"/>
  <c r="AW2628" i="64"/>
  <c r="AX2628" i="64"/>
  <c r="AY2628" i="64"/>
  <c r="AZ2628" i="64"/>
  <c r="BA2628" i="64"/>
  <c r="BB2628" i="64"/>
  <c r="BC2628" i="64"/>
  <c r="BD2628" i="64"/>
  <c r="BE2628" i="64"/>
  <c r="BF2628" i="64"/>
  <c r="BG2628" i="64"/>
  <c r="BH2628" i="64"/>
  <c r="BI2628" i="64"/>
  <c r="BJ2628" i="64"/>
  <c r="BK2628" i="64"/>
  <c r="BL2628" i="64"/>
  <c r="BM2628" i="64"/>
  <c r="BN2628" i="64"/>
  <c r="BO2628" i="64"/>
  <c r="BP2628" i="64"/>
  <c r="BQ2628" i="64"/>
  <c r="BR2628" i="64"/>
  <c r="BS2628" i="64"/>
  <c r="BT2628" i="64"/>
  <c r="BU2628" i="64"/>
  <c r="BV2628" i="64"/>
  <c r="BW2628" i="64"/>
  <c r="BX2628" i="64"/>
  <c r="BY2628" i="64"/>
  <c r="BZ2628" i="64"/>
  <c r="CA2628" i="64"/>
  <c r="CB2628" i="64"/>
  <c r="CC2628" i="64"/>
  <c r="CD2628" i="64"/>
  <c r="CE2628" i="64"/>
  <c r="CF2628" i="64"/>
  <c r="CG2628" i="64"/>
  <c r="CH2628" i="64"/>
  <c r="CI2628" i="64"/>
  <c r="CJ2628" i="64"/>
  <c r="CK2628" i="64"/>
  <c r="E48" i="64"/>
  <c r="E49" i="64"/>
  <c r="E50" i="64"/>
  <c r="E51" i="64"/>
  <c r="E52" i="64"/>
  <c r="B114" i="64"/>
  <c r="CK3212" i="64"/>
  <c r="CJ3212" i="64"/>
  <c r="CI3212" i="64"/>
  <c r="CH3212" i="64"/>
  <c r="CG3212" i="64"/>
  <c r="CF3212" i="64"/>
  <c r="CE3212" i="64"/>
  <c r="CD3212" i="64"/>
  <c r="CC3212" i="64"/>
  <c r="CB3212" i="64"/>
  <c r="CA3212" i="64"/>
  <c r="BZ3212" i="64"/>
  <c r="BY3212" i="64"/>
  <c r="BX3212" i="64"/>
  <c r="BW3212" i="64"/>
  <c r="BV3212" i="64"/>
  <c r="BU3212" i="64"/>
  <c r="BT3212" i="64"/>
  <c r="BS3212" i="64"/>
  <c r="BR3212" i="64"/>
  <c r="BQ3212" i="64"/>
  <c r="BP3212" i="64"/>
  <c r="BO3212" i="64"/>
  <c r="BN3212" i="64"/>
  <c r="BM3212" i="64"/>
  <c r="BL3212" i="64"/>
  <c r="BK3212" i="64"/>
  <c r="BJ3212" i="64"/>
  <c r="BI3212" i="64"/>
  <c r="BH3212" i="64"/>
  <c r="BG3212" i="64"/>
  <c r="BF3212" i="64"/>
  <c r="BE3212" i="64"/>
  <c r="BD3212" i="64"/>
  <c r="BC3212" i="64"/>
  <c r="BB3212" i="64"/>
  <c r="BA3212" i="64"/>
  <c r="AZ3212" i="64"/>
  <c r="AY3212" i="64"/>
  <c r="AX3212" i="64"/>
  <c r="AW3212" i="64"/>
  <c r="AV3212" i="64"/>
  <c r="AU3212" i="64"/>
  <c r="AT3212" i="64"/>
  <c r="AS3212" i="64"/>
  <c r="AR3212" i="64"/>
  <c r="AQ3212" i="64"/>
  <c r="AP3212" i="64"/>
  <c r="AO3212" i="64"/>
  <c r="AN3212" i="64"/>
  <c r="AM3212" i="64"/>
  <c r="AL3212" i="64"/>
  <c r="AK3212" i="64"/>
  <c r="AJ3212" i="64"/>
  <c r="AI3212" i="64"/>
  <c r="AH3212" i="64"/>
  <c r="AG3212" i="64"/>
  <c r="AF3212" i="64"/>
  <c r="AE3212" i="64"/>
  <c r="AD3212" i="64"/>
  <c r="AC3212" i="64"/>
  <c r="AB3212" i="64"/>
  <c r="AA3212" i="64"/>
  <c r="Z3212" i="64"/>
  <c r="Y3212" i="64"/>
  <c r="X3212" i="64"/>
  <c r="W3212" i="64"/>
  <c r="V3212" i="64"/>
  <c r="U3212" i="64"/>
  <c r="T3212" i="64"/>
  <c r="CK3211" i="64"/>
  <c r="CJ3211" i="64"/>
  <c r="CI3211" i="64"/>
  <c r="CH3211" i="64"/>
  <c r="CG3211" i="64"/>
  <c r="CF3211" i="64"/>
  <c r="CE3211" i="64"/>
  <c r="CD3211" i="64"/>
  <c r="CC3211" i="64"/>
  <c r="CB3211" i="64"/>
  <c r="CA3211" i="64"/>
  <c r="BZ3211" i="64"/>
  <c r="BY3211" i="64"/>
  <c r="BX3211" i="64"/>
  <c r="BW3211" i="64"/>
  <c r="BV3211" i="64"/>
  <c r="BU3211" i="64"/>
  <c r="BT3211" i="64"/>
  <c r="BS3211" i="64"/>
  <c r="BR3211" i="64"/>
  <c r="BQ3211" i="64"/>
  <c r="BP3211" i="64"/>
  <c r="BO3211" i="64"/>
  <c r="BN3211" i="64"/>
  <c r="BM3211" i="64"/>
  <c r="BL3211" i="64"/>
  <c r="BK3211" i="64"/>
  <c r="BJ3211" i="64"/>
  <c r="BI3211" i="64"/>
  <c r="BH3211" i="64"/>
  <c r="BG3211" i="64"/>
  <c r="BF3211" i="64"/>
  <c r="BE3211" i="64"/>
  <c r="BD3211" i="64"/>
  <c r="BC3211" i="64"/>
  <c r="BB3211" i="64"/>
  <c r="BA3211" i="64"/>
  <c r="AZ3211" i="64"/>
  <c r="AY3211" i="64"/>
  <c r="AX3211" i="64"/>
  <c r="AW3211" i="64"/>
  <c r="AV3211" i="64"/>
  <c r="AU3211" i="64"/>
  <c r="AT3211" i="64"/>
  <c r="AS3211" i="64"/>
  <c r="AR3211" i="64"/>
  <c r="AQ3211" i="64"/>
  <c r="AP3211" i="64"/>
  <c r="AO3211" i="64"/>
  <c r="AN3211" i="64"/>
  <c r="AM3211" i="64"/>
  <c r="AL3211" i="64"/>
  <c r="AK3211" i="64"/>
  <c r="AJ3211" i="64"/>
  <c r="AI3211" i="64"/>
  <c r="AH3211" i="64"/>
  <c r="AG3211" i="64"/>
  <c r="AF3211" i="64"/>
  <c r="AE3211" i="64"/>
  <c r="AD3211" i="64"/>
  <c r="AC3211" i="64"/>
  <c r="AB3211" i="64"/>
  <c r="AA3211" i="64"/>
  <c r="Z3211" i="64"/>
  <c r="Y3211" i="64"/>
  <c r="X3211" i="64"/>
  <c r="W3211" i="64"/>
  <c r="V3211" i="64"/>
  <c r="U3211" i="64"/>
  <c r="T3211" i="64"/>
  <c r="T3185" i="64"/>
  <c r="U3185" i="64"/>
  <c r="V3185" i="64"/>
  <c r="W3185" i="64"/>
  <c r="X3185" i="64"/>
  <c r="Y3185" i="64"/>
  <c r="Z3185" i="64"/>
  <c r="AA3185" i="64"/>
  <c r="AB3185" i="64"/>
  <c r="AC3185" i="64"/>
  <c r="AD3185" i="64"/>
  <c r="AE3185" i="64"/>
  <c r="AF3185" i="64"/>
  <c r="AG3185" i="64"/>
  <c r="AH3185" i="64"/>
  <c r="AI3185" i="64"/>
  <c r="AJ3185" i="64"/>
  <c r="AK3185" i="64"/>
  <c r="AL3185" i="64"/>
  <c r="AM3185" i="64"/>
  <c r="AN3185" i="64"/>
  <c r="AO3185" i="64"/>
  <c r="AP3185" i="64"/>
  <c r="AQ3185" i="64"/>
  <c r="AR3185" i="64"/>
  <c r="AS3185" i="64"/>
  <c r="AT3185" i="64"/>
  <c r="AU3185" i="64"/>
  <c r="AV3185" i="64"/>
  <c r="AW3185" i="64"/>
  <c r="AX3185" i="64"/>
  <c r="AY3185" i="64"/>
  <c r="AZ3185" i="64"/>
  <c r="BA3185" i="64"/>
  <c r="BB3185" i="64"/>
  <c r="BC3185" i="64"/>
  <c r="BD3185" i="64"/>
  <c r="BE3185" i="64"/>
  <c r="BF3185" i="64"/>
  <c r="BG3185" i="64"/>
  <c r="BH3185" i="64"/>
  <c r="BI3185" i="64"/>
  <c r="BJ3185" i="64"/>
  <c r="BK3185" i="64"/>
  <c r="BL3185" i="64"/>
  <c r="BM3185" i="64"/>
  <c r="BN3185" i="64"/>
  <c r="BO3185" i="64"/>
  <c r="BP3185" i="64"/>
  <c r="BQ3185" i="64"/>
  <c r="BR3185" i="64"/>
  <c r="BS3185" i="64"/>
  <c r="BT3185" i="64"/>
  <c r="BU3185" i="64"/>
  <c r="BV3185" i="64"/>
  <c r="BW3185" i="64"/>
  <c r="BX3185" i="64"/>
  <c r="BY3185" i="64"/>
  <c r="BZ3185" i="64"/>
  <c r="CA3185" i="64"/>
  <c r="CB3185" i="64"/>
  <c r="CC3185" i="64"/>
  <c r="CD3185" i="64"/>
  <c r="CE3185" i="64"/>
  <c r="CF3185" i="64"/>
  <c r="CG3185" i="64"/>
  <c r="CH3185" i="64"/>
  <c r="CI3185" i="64"/>
  <c r="CJ3185" i="64"/>
  <c r="CK3185" i="64"/>
  <c r="T3186" i="64"/>
  <c r="U3186" i="64"/>
  <c r="V3186" i="64"/>
  <c r="W3186" i="64"/>
  <c r="X3186" i="64"/>
  <c r="Y3186" i="64"/>
  <c r="Z3186" i="64"/>
  <c r="AA3186" i="64"/>
  <c r="AB3186" i="64"/>
  <c r="AC3186" i="64"/>
  <c r="AD3186" i="64"/>
  <c r="AE3186" i="64"/>
  <c r="AF3186" i="64"/>
  <c r="AG3186" i="64"/>
  <c r="AH3186" i="64"/>
  <c r="AI3186" i="64"/>
  <c r="AJ3186" i="64"/>
  <c r="AK3186" i="64"/>
  <c r="AL3186" i="64"/>
  <c r="AM3186" i="64"/>
  <c r="AN3186" i="64"/>
  <c r="AO3186" i="64"/>
  <c r="AP3186" i="64"/>
  <c r="AQ3186" i="64"/>
  <c r="AR3186" i="64"/>
  <c r="AS3186" i="64"/>
  <c r="AT3186" i="64"/>
  <c r="AU3186" i="64"/>
  <c r="AV3186" i="64"/>
  <c r="AW3186" i="64"/>
  <c r="AX3186" i="64"/>
  <c r="AY3186" i="64"/>
  <c r="AZ3186" i="64"/>
  <c r="BA3186" i="64"/>
  <c r="BB3186" i="64"/>
  <c r="BC3186" i="64"/>
  <c r="BD3186" i="64"/>
  <c r="BE3186" i="64"/>
  <c r="BF3186" i="64"/>
  <c r="BG3186" i="64"/>
  <c r="BH3186" i="64"/>
  <c r="BI3186" i="64"/>
  <c r="BJ3186" i="64"/>
  <c r="BK3186" i="64"/>
  <c r="BL3186" i="64"/>
  <c r="BM3186" i="64"/>
  <c r="BN3186" i="64"/>
  <c r="BO3186" i="64"/>
  <c r="BP3186" i="64"/>
  <c r="BQ3186" i="64"/>
  <c r="BR3186" i="64"/>
  <c r="BS3186" i="64"/>
  <c r="BT3186" i="64"/>
  <c r="BU3186" i="64"/>
  <c r="BV3186" i="64"/>
  <c r="BW3186" i="64"/>
  <c r="BX3186" i="64"/>
  <c r="BY3186" i="64"/>
  <c r="BZ3186" i="64"/>
  <c r="CA3186" i="64"/>
  <c r="CB3186" i="64"/>
  <c r="CC3186" i="64"/>
  <c r="CD3186" i="64"/>
  <c r="CE3186" i="64"/>
  <c r="CF3186" i="64"/>
  <c r="CG3186" i="64"/>
  <c r="CH3186" i="64"/>
  <c r="CI3186" i="64"/>
  <c r="CJ3186" i="64"/>
  <c r="CK3186" i="64"/>
  <c r="B3186" i="64"/>
  <c r="B3212" i="64" s="1"/>
  <c r="B3238" i="64" s="1"/>
  <c r="B3183" i="64"/>
  <c r="B3209" i="64" s="1"/>
  <c r="B3235" i="64" s="1"/>
  <c r="B3180" i="64"/>
  <c r="B3206" i="64" s="1"/>
  <c r="B3232" i="64" s="1"/>
  <c r="B3181" i="64"/>
  <c r="B3207" i="64" s="1"/>
  <c r="B3233" i="64" s="1"/>
  <c r="B3182" i="64"/>
  <c r="B3208" i="64" s="1"/>
  <c r="B3234" i="64" s="1"/>
  <c r="B3185" i="64"/>
  <c r="B3211" i="64" s="1"/>
  <c r="B3237" i="64" s="1"/>
  <c r="B3179" i="64"/>
  <c r="B3205" i="64" s="1"/>
  <c r="B3231" i="64" s="1"/>
  <c r="T3160" i="64"/>
  <c r="U3160" i="64"/>
  <c r="V3160" i="64"/>
  <c r="W3160" i="64"/>
  <c r="X3160" i="64"/>
  <c r="Y3160" i="64"/>
  <c r="Z3160" i="64"/>
  <c r="AA3160" i="64"/>
  <c r="AB3160" i="64"/>
  <c r="AC3160" i="64"/>
  <c r="AD3160" i="64"/>
  <c r="AE3160" i="64"/>
  <c r="AF3160" i="64"/>
  <c r="AG3160" i="64"/>
  <c r="AH3160" i="64"/>
  <c r="AI3160" i="64"/>
  <c r="AJ3160" i="64"/>
  <c r="AK3160" i="64"/>
  <c r="AL3160" i="64"/>
  <c r="AM3160" i="64"/>
  <c r="AN3160" i="64"/>
  <c r="AO3160" i="64"/>
  <c r="AP3160" i="64"/>
  <c r="AQ3160" i="64"/>
  <c r="AR3160" i="64"/>
  <c r="AS3160" i="64"/>
  <c r="AT3160" i="64"/>
  <c r="AU3160" i="64"/>
  <c r="AV3160" i="64"/>
  <c r="AW3160" i="64"/>
  <c r="AX3160" i="64"/>
  <c r="AY3160" i="64"/>
  <c r="AZ3160" i="64"/>
  <c r="BA3160" i="64"/>
  <c r="BB3160" i="64"/>
  <c r="BC3160" i="64"/>
  <c r="BD3160" i="64"/>
  <c r="BE3160" i="64"/>
  <c r="BF3160" i="64"/>
  <c r="BG3160" i="64"/>
  <c r="BH3160" i="64"/>
  <c r="BI3160" i="64"/>
  <c r="BJ3160" i="64"/>
  <c r="BK3160" i="64"/>
  <c r="BL3160" i="64"/>
  <c r="BM3160" i="64"/>
  <c r="BN3160" i="64"/>
  <c r="BO3160" i="64"/>
  <c r="BP3160" i="64"/>
  <c r="BQ3160" i="64"/>
  <c r="BR3160" i="64"/>
  <c r="BS3160" i="64"/>
  <c r="BT3160" i="64"/>
  <c r="BU3160" i="64"/>
  <c r="BV3160" i="64"/>
  <c r="BW3160" i="64"/>
  <c r="BX3160" i="64"/>
  <c r="BY3160" i="64"/>
  <c r="BZ3160" i="64"/>
  <c r="CA3160" i="64"/>
  <c r="CB3160" i="64"/>
  <c r="CC3160" i="64"/>
  <c r="CD3160" i="64"/>
  <c r="CE3160" i="64"/>
  <c r="CF3160" i="64"/>
  <c r="CG3160" i="64"/>
  <c r="CH3160" i="64"/>
  <c r="CI3160" i="64"/>
  <c r="CJ3160" i="64"/>
  <c r="CK3160" i="64"/>
  <c r="T3159" i="64"/>
  <c r="U3159" i="64"/>
  <c r="V3159" i="64"/>
  <c r="W3159" i="64"/>
  <c r="X3159" i="64"/>
  <c r="Y3159" i="64"/>
  <c r="Z3159" i="64"/>
  <c r="AA3159" i="64"/>
  <c r="AB3159" i="64"/>
  <c r="AC3159" i="64"/>
  <c r="AD3159" i="64"/>
  <c r="AE3159" i="64"/>
  <c r="AF3159" i="64"/>
  <c r="AG3159" i="64"/>
  <c r="AH3159" i="64"/>
  <c r="AI3159" i="64"/>
  <c r="AJ3159" i="64"/>
  <c r="AK3159" i="64"/>
  <c r="AL3159" i="64"/>
  <c r="AM3159" i="64"/>
  <c r="AN3159" i="64"/>
  <c r="AO3159" i="64"/>
  <c r="AP3159" i="64"/>
  <c r="AQ3159" i="64"/>
  <c r="AR3159" i="64"/>
  <c r="AS3159" i="64"/>
  <c r="AT3159" i="64"/>
  <c r="AU3159" i="64"/>
  <c r="AV3159" i="64"/>
  <c r="AW3159" i="64"/>
  <c r="AX3159" i="64"/>
  <c r="AY3159" i="64"/>
  <c r="AZ3159" i="64"/>
  <c r="BA3159" i="64"/>
  <c r="BB3159" i="64"/>
  <c r="BC3159" i="64"/>
  <c r="BD3159" i="64"/>
  <c r="BE3159" i="64"/>
  <c r="BF3159" i="64"/>
  <c r="BG3159" i="64"/>
  <c r="BH3159" i="64"/>
  <c r="BI3159" i="64"/>
  <c r="BJ3159" i="64"/>
  <c r="BK3159" i="64"/>
  <c r="BL3159" i="64"/>
  <c r="BM3159" i="64"/>
  <c r="BN3159" i="64"/>
  <c r="BO3159" i="64"/>
  <c r="BP3159" i="64"/>
  <c r="BQ3159" i="64"/>
  <c r="BR3159" i="64"/>
  <c r="BS3159" i="64"/>
  <c r="BT3159" i="64"/>
  <c r="BU3159" i="64"/>
  <c r="BV3159" i="64"/>
  <c r="BW3159" i="64"/>
  <c r="BX3159" i="64"/>
  <c r="BY3159" i="64"/>
  <c r="BZ3159" i="64"/>
  <c r="CA3159" i="64"/>
  <c r="CB3159" i="64"/>
  <c r="CC3159" i="64"/>
  <c r="CD3159" i="64"/>
  <c r="CE3159" i="64"/>
  <c r="CF3159" i="64"/>
  <c r="CG3159" i="64"/>
  <c r="CH3159" i="64"/>
  <c r="CI3159" i="64"/>
  <c r="CJ3159" i="64"/>
  <c r="CK3159" i="64"/>
  <c r="B3158" i="64"/>
  <c r="B3155" i="64"/>
  <c r="B3156" i="64"/>
  <c r="B3157" i="64"/>
  <c r="B3160" i="64"/>
  <c r="B3154" i="64"/>
  <c r="T3134" i="64"/>
  <c r="U3134" i="64"/>
  <c r="V3134" i="64"/>
  <c r="W3134" i="64"/>
  <c r="X3134" i="64"/>
  <c r="Y3134" i="64"/>
  <c r="Z3134" i="64"/>
  <c r="AA3134" i="64"/>
  <c r="AB3134" i="64"/>
  <c r="AC3134" i="64"/>
  <c r="AD3134" i="64"/>
  <c r="AE3134" i="64"/>
  <c r="AF3134" i="64"/>
  <c r="AG3134" i="64"/>
  <c r="AH3134" i="64"/>
  <c r="AI3134" i="64"/>
  <c r="AJ3134" i="64"/>
  <c r="AK3134" i="64"/>
  <c r="AL3134" i="64"/>
  <c r="AM3134" i="64"/>
  <c r="AN3134" i="64"/>
  <c r="AO3134" i="64"/>
  <c r="AP3134" i="64"/>
  <c r="AQ3134" i="64"/>
  <c r="AR3134" i="64"/>
  <c r="AS3134" i="64"/>
  <c r="AT3134" i="64"/>
  <c r="AU3134" i="64"/>
  <c r="AV3134" i="64"/>
  <c r="AW3134" i="64"/>
  <c r="AX3134" i="64"/>
  <c r="AY3134" i="64"/>
  <c r="AZ3134" i="64"/>
  <c r="BA3134" i="64"/>
  <c r="BB3134" i="64"/>
  <c r="BC3134" i="64"/>
  <c r="BD3134" i="64"/>
  <c r="BE3134" i="64"/>
  <c r="BF3134" i="64"/>
  <c r="BG3134" i="64"/>
  <c r="BH3134" i="64"/>
  <c r="BI3134" i="64"/>
  <c r="BJ3134" i="64"/>
  <c r="BK3134" i="64"/>
  <c r="BL3134" i="64"/>
  <c r="BM3134" i="64"/>
  <c r="BN3134" i="64"/>
  <c r="BO3134" i="64"/>
  <c r="BP3134" i="64"/>
  <c r="BQ3134" i="64"/>
  <c r="BR3134" i="64"/>
  <c r="BS3134" i="64"/>
  <c r="BT3134" i="64"/>
  <c r="BU3134" i="64"/>
  <c r="BV3134" i="64"/>
  <c r="BW3134" i="64"/>
  <c r="BX3134" i="64"/>
  <c r="BY3134" i="64"/>
  <c r="BZ3134" i="64"/>
  <c r="CA3134" i="64"/>
  <c r="CB3134" i="64"/>
  <c r="CC3134" i="64"/>
  <c r="CD3134" i="64"/>
  <c r="CE3134" i="64"/>
  <c r="CF3134" i="64"/>
  <c r="CG3134" i="64"/>
  <c r="CH3134" i="64"/>
  <c r="CI3134" i="64"/>
  <c r="CJ3134" i="64"/>
  <c r="CK3134" i="64"/>
  <c r="B3135" i="64"/>
  <c r="B3132" i="64"/>
  <c r="B3130" i="64"/>
  <c r="B3131" i="64"/>
  <c r="B3134" i="64"/>
  <c r="B3128" i="64"/>
  <c r="B2316" i="64"/>
  <c r="B2314" i="64"/>
  <c r="B2315" i="64"/>
  <c r="B2318" i="64"/>
  <c r="B2319" i="64"/>
  <c r="B2320" i="64"/>
  <c r="B2313" i="64"/>
  <c r="CK2295" i="64"/>
  <c r="CJ2295" i="64"/>
  <c r="CI2295" i="64"/>
  <c r="CH2295" i="64"/>
  <c r="CG2295" i="64"/>
  <c r="CF2295" i="64"/>
  <c r="CE2295" i="64"/>
  <c r="CD2295" i="64"/>
  <c r="CC2295" i="64"/>
  <c r="CB2295" i="64"/>
  <c r="CA2295" i="64"/>
  <c r="BZ2295" i="64"/>
  <c r="BY2295" i="64"/>
  <c r="BX2295" i="64"/>
  <c r="BW2295" i="64"/>
  <c r="BV2295" i="64"/>
  <c r="BU2295" i="64"/>
  <c r="BT2295" i="64"/>
  <c r="BS2295" i="64"/>
  <c r="BR2295" i="64"/>
  <c r="BQ2295" i="64"/>
  <c r="BP2295" i="64"/>
  <c r="BO2295" i="64"/>
  <c r="BN2295" i="64"/>
  <c r="BM2295" i="64"/>
  <c r="BL2295" i="64"/>
  <c r="BK2295" i="64"/>
  <c r="BJ2295" i="64"/>
  <c r="BI2295" i="64"/>
  <c r="BH2295" i="64"/>
  <c r="BG2295" i="64"/>
  <c r="BF2295" i="64"/>
  <c r="BE2295" i="64"/>
  <c r="BD2295" i="64"/>
  <c r="BC2295" i="64"/>
  <c r="BB2295" i="64"/>
  <c r="BA2295" i="64"/>
  <c r="AZ2295" i="64"/>
  <c r="AY2295" i="64"/>
  <c r="AX2295" i="64"/>
  <c r="AW2295" i="64"/>
  <c r="AV2295" i="64"/>
  <c r="AU2295" i="64"/>
  <c r="AT2295" i="64"/>
  <c r="AS2295" i="64"/>
  <c r="AR2295" i="64"/>
  <c r="AQ2295" i="64"/>
  <c r="AP2295" i="64"/>
  <c r="AO2295" i="64"/>
  <c r="AN2295" i="64"/>
  <c r="AM2295" i="64"/>
  <c r="AL2295" i="64"/>
  <c r="AK2295" i="64"/>
  <c r="AJ2295" i="64"/>
  <c r="AI2295" i="64"/>
  <c r="AH2295" i="64"/>
  <c r="AG2295" i="64"/>
  <c r="AF2295" i="64"/>
  <c r="AE2295" i="64"/>
  <c r="AD2295" i="64"/>
  <c r="AC2295" i="64"/>
  <c r="AB2295" i="64"/>
  <c r="AA2295" i="64"/>
  <c r="Z2295" i="64"/>
  <c r="Y2295" i="64"/>
  <c r="X2295" i="64"/>
  <c r="W2295" i="64"/>
  <c r="V2295" i="64"/>
  <c r="U2295" i="64"/>
  <c r="T2295" i="64"/>
  <c r="B2293" i="64"/>
  <c r="B2290" i="64"/>
  <c r="B2291" i="64"/>
  <c r="B2292" i="64"/>
  <c r="B2295" i="64"/>
  <c r="B2296" i="64"/>
  <c r="B2289" i="64"/>
  <c r="B2285" i="64" s="1"/>
  <c r="T2271" i="64"/>
  <c r="U2271" i="64"/>
  <c r="V2271" i="64"/>
  <c r="W2271" i="64"/>
  <c r="X2271" i="64"/>
  <c r="Y2271" i="64"/>
  <c r="Z2271" i="64"/>
  <c r="AA2271" i="64"/>
  <c r="AB2271" i="64"/>
  <c r="AC2271" i="64"/>
  <c r="AD2271" i="64"/>
  <c r="AE2271" i="64"/>
  <c r="AF2271" i="64"/>
  <c r="AG2271" i="64"/>
  <c r="AH2271" i="64"/>
  <c r="AI2271" i="64"/>
  <c r="AJ2271" i="64"/>
  <c r="AK2271" i="64"/>
  <c r="AL2271" i="64"/>
  <c r="AM2271" i="64"/>
  <c r="AN2271" i="64"/>
  <c r="AO2271" i="64"/>
  <c r="AP2271" i="64"/>
  <c r="AQ2271" i="64"/>
  <c r="AR2271" i="64"/>
  <c r="AS2271" i="64"/>
  <c r="AT2271" i="64"/>
  <c r="AU2271" i="64"/>
  <c r="AV2271" i="64"/>
  <c r="AW2271" i="64"/>
  <c r="AX2271" i="64"/>
  <c r="AY2271" i="64"/>
  <c r="AZ2271" i="64"/>
  <c r="BA2271" i="64"/>
  <c r="BB2271" i="64"/>
  <c r="BC2271" i="64"/>
  <c r="BD2271" i="64"/>
  <c r="BE2271" i="64"/>
  <c r="BF2271" i="64"/>
  <c r="BG2271" i="64"/>
  <c r="BH2271" i="64"/>
  <c r="BI2271" i="64"/>
  <c r="BJ2271" i="64"/>
  <c r="BK2271" i="64"/>
  <c r="BL2271" i="64"/>
  <c r="BM2271" i="64"/>
  <c r="BN2271" i="64"/>
  <c r="BO2271" i="64"/>
  <c r="BP2271" i="64"/>
  <c r="BQ2271" i="64"/>
  <c r="BR2271" i="64"/>
  <c r="BS2271" i="64"/>
  <c r="BT2271" i="64"/>
  <c r="BU2271" i="64"/>
  <c r="BV2271" i="64"/>
  <c r="BW2271" i="64"/>
  <c r="BX2271" i="64"/>
  <c r="BY2271" i="64"/>
  <c r="BZ2271" i="64"/>
  <c r="CA2271" i="64"/>
  <c r="CB2271" i="64"/>
  <c r="CC2271" i="64"/>
  <c r="CD2271" i="64"/>
  <c r="CE2271" i="64"/>
  <c r="CF2271" i="64"/>
  <c r="CG2271" i="64"/>
  <c r="CH2271" i="64"/>
  <c r="CI2271" i="64"/>
  <c r="CJ2271" i="64"/>
  <c r="CK2271" i="64"/>
  <c r="T2272" i="64"/>
  <c r="U2272" i="64"/>
  <c r="V2272" i="64"/>
  <c r="W2272" i="64"/>
  <c r="X2272" i="64"/>
  <c r="Y2272" i="64"/>
  <c r="Z2272" i="64"/>
  <c r="AA2272" i="64"/>
  <c r="AB2272" i="64"/>
  <c r="AC2272" i="64"/>
  <c r="AD2272" i="64"/>
  <c r="AE2272" i="64"/>
  <c r="AF2272" i="64"/>
  <c r="AG2272" i="64"/>
  <c r="AH2272" i="64"/>
  <c r="AI2272" i="64"/>
  <c r="AJ2272" i="64"/>
  <c r="AK2272" i="64"/>
  <c r="AL2272" i="64"/>
  <c r="AM2272" i="64"/>
  <c r="AN2272" i="64"/>
  <c r="AO2272" i="64"/>
  <c r="AP2272" i="64"/>
  <c r="AQ2272" i="64"/>
  <c r="AR2272" i="64"/>
  <c r="AS2272" i="64"/>
  <c r="AT2272" i="64"/>
  <c r="AU2272" i="64"/>
  <c r="AV2272" i="64"/>
  <c r="AW2272" i="64"/>
  <c r="AX2272" i="64"/>
  <c r="AY2272" i="64"/>
  <c r="AZ2272" i="64"/>
  <c r="BA2272" i="64"/>
  <c r="BB2272" i="64"/>
  <c r="BC2272" i="64"/>
  <c r="BD2272" i="64"/>
  <c r="BE2272" i="64"/>
  <c r="BF2272" i="64"/>
  <c r="BG2272" i="64"/>
  <c r="BH2272" i="64"/>
  <c r="BI2272" i="64"/>
  <c r="BJ2272" i="64"/>
  <c r="BK2272" i="64"/>
  <c r="BL2272" i="64"/>
  <c r="BM2272" i="64"/>
  <c r="BN2272" i="64"/>
  <c r="BO2272" i="64"/>
  <c r="BP2272" i="64"/>
  <c r="BQ2272" i="64"/>
  <c r="BR2272" i="64"/>
  <c r="BS2272" i="64"/>
  <c r="BT2272" i="64"/>
  <c r="BU2272" i="64"/>
  <c r="BV2272" i="64"/>
  <c r="BW2272" i="64"/>
  <c r="BX2272" i="64"/>
  <c r="BY2272" i="64"/>
  <c r="BZ2272" i="64"/>
  <c r="CA2272" i="64"/>
  <c r="CB2272" i="64"/>
  <c r="CC2272" i="64"/>
  <c r="CD2272" i="64"/>
  <c r="CE2272" i="64"/>
  <c r="CF2272" i="64"/>
  <c r="CG2272" i="64"/>
  <c r="CH2272" i="64"/>
  <c r="CI2272" i="64"/>
  <c r="CJ2272" i="64"/>
  <c r="CK2272" i="64"/>
  <c r="B2269" i="64"/>
  <c r="B2266" i="64"/>
  <c r="B2267" i="64"/>
  <c r="B2268" i="64"/>
  <c r="B2271" i="64"/>
  <c r="B2272" i="64"/>
  <c r="B2265" i="64"/>
  <c r="B2238" i="64"/>
  <c r="CK2240" i="64"/>
  <c r="CJ2240" i="64"/>
  <c r="CI2240" i="64"/>
  <c r="CH2240" i="64"/>
  <c r="CG2240" i="64"/>
  <c r="CF2240" i="64"/>
  <c r="CE2240" i="64"/>
  <c r="CD2240" i="64"/>
  <c r="CC2240" i="64"/>
  <c r="CB2240" i="64"/>
  <c r="CA2240" i="64"/>
  <c r="BZ2240" i="64"/>
  <c r="BY2240" i="64"/>
  <c r="BX2240" i="64"/>
  <c r="BW2240" i="64"/>
  <c r="BV2240" i="64"/>
  <c r="BU2240" i="64"/>
  <c r="BT2240" i="64"/>
  <c r="BS2240" i="64"/>
  <c r="BR2240" i="64"/>
  <c r="BQ2240" i="64"/>
  <c r="BP2240" i="64"/>
  <c r="BO2240" i="64"/>
  <c r="BN2240" i="64"/>
  <c r="BM2240" i="64"/>
  <c r="BL2240" i="64"/>
  <c r="BK2240" i="64"/>
  <c r="BJ2240" i="64"/>
  <c r="BI2240" i="64"/>
  <c r="BH2240" i="64"/>
  <c r="BG2240" i="64"/>
  <c r="BF2240" i="64"/>
  <c r="BE2240" i="64"/>
  <c r="BD2240" i="64"/>
  <c r="BC2240" i="64"/>
  <c r="BB2240" i="64"/>
  <c r="BA2240" i="64"/>
  <c r="AZ2240" i="64"/>
  <c r="AY2240" i="64"/>
  <c r="AX2240" i="64"/>
  <c r="AW2240" i="64"/>
  <c r="AV2240" i="64"/>
  <c r="AU2240" i="64"/>
  <c r="AT2240" i="64"/>
  <c r="AS2240" i="64"/>
  <c r="AR2240" i="64"/>
  <c r="AQ2240" i="64"/>
  <c r="AP2240" i="64"/>
  <c r="AO2240" i="64"/>
  <c r="AN2240" i="64"/>
  <c r="AM2240" i="64"/>
  <c r="AL2240" i="64"/>
  <c r="AK2240" i="64"/>
  <c r="AJ2240" i="64"/>
  <c r="AI2240" i="64"/>
  <c r="AH2240" i="64"/>
  <c r="AG2240" i="64"/>
  <c r="AF2240" i="64"/>
  <c r="AE2240" i="64"/>
  <c r="AD2240" i="64"/>
  <c r="AC2240" i="64"/>
  <c r="AB2240" i="64"/>
  <c r="AA2240" i="64"/>
  <c r="Z2240" i="64"/>
  <c r="Y2240" i="64"/>
  <c r="X2240" i="64"/>
  <c r="W2240" i="64"/>
  <c r="V2240" i="64"/>
  <c r="U2240" i="64"/>
  <c r="T2240" i="64"/>
  <c r="B2235" i="64"/>
  <c r="B2236" i="64"/>
  <c r="B2237" i="64"/>
  <c r="B2240" i="64"/>
  <c r="B2241" i="64"/>
  <c r="B2234" i="64"/>
  <c r="B2212" i="64"/>
  <c r="T2215" i="64"/>
  <c r="U2215" i="64"/>
  <c r="V2215" i="64"/>
  <c r="W2215" i="64"/>
  <c r="X2215" i="64"/>
  <c r="Y2215" i="64"/>
  <c r="Z2215" i="64"/>
  <c r="AA2215" i="64"/>
  <c r="AB2215" i="64"/>
  <c r="AC2215" i="64"/>
  <c r="AD2215" i="64"/>
  <c r="AE2215" i="64"/>
  <c r="AF2215" i="64"/>
  <c r="AG2215" i="64"/>
  <c r="AH2215" i="64"/>
  <c r="AI2215" i="64"/>
  <c r="AJ2215" i="64"/>
  <c r="AK2215" i="64"/>
  <c r="AL2215" i="64"/>
  <c r="AM2215" i="64"/>
  <c r="AN2215" i="64"/>
  <c r="AO2215" i="64"/>
  <c r="AP2215" i="64"/>
  <c r="AQ2215" i="64"/>
  <c r="AR2215" i="64"/>
  <c r="AS2215" i="64"/>
  <c r="AT2215" i="64"/>
  <c r="AU2215" i="64"/>
  <c r="AV2215" i="64"/>
  <c r="AW2215" i="64"/>
  <c r="AX2215" i="64"/>
  <c r="AY2215" i="64"/>
  <c r="AZ2215" i="64"/>
  <c r="BA2215" i="64"/>
  <c r="BB2215" i="64"/>
  <c r="BC2215" i="64"/>
  <c r="BD2215" i="64"/>
  <c r="BE2215" i="64"/>
  <c r="BF2215" i="64"/>
  <c r="BG2215" i="64"/>
  <c r="BH2215" i="64"/>
  <c r="BI2215" i="64"/>
  <c r="BJ2215" i="64"/>
  <c r="BK2215" i="64"/>
  <c r="BL2215" i="64"/>
  <c r="BM2215" i="64"/>
  <c r="BN2215" i="64"/>
  <c r="BO2215" i="64"/>
  <c r="BP2215" i="64"/>
  <c r="BQ2215" i="64"/>
  <c r="BR2215" i="64"/>
  <c r="BS2215" i="64"/>
  <c r="BT2215" i="64"/>
  <c r="BU2215" i="64"/>
  <c r="BV2215" i="64"/>
  <c r="BW2215" i="64"/>
  <c r="BX2215" i="64"/>
  <c r="BY2215" i="64"/>
  <c r="BZ2215" i="64"/>
  <c r="CA2215" i="64"/>
  <c r="CB2215" i="64"/>
  <c r="CC2215" i="64"/>
  <c r="CD2215" i="64"/>
  <c r="CE2215" i="64"/>
  <c r="CF2215" i="64"/>
  <c r="CG2215" i="64"/>
  <c r="CH2215" i="64"/>
  <c r="CI2215" i="64"/>
  <c r="CJ2215" i="64"/>
  <c r="CK2215" i="64"/>
  <c r="T2214" i="64"/>
  <c r="U2214" i="64"/>
  <c r="V2214" i="64"/>
  <c r="W2214" i="64"/>
  <c r="X2214" i="64"/>
  <c r="Y2214" i="64"/>
  <c r="Z2214" i="64"/>
  <c r="AA2214" i="64"/>
  <c r="AB2214" i="64"/>
  <c r="AC2214" i="64"/>
  <c r="AD2214" i="64"/>
  <c r="AE2214" i="64"/>
  <c r="AF2214" i="64"/>
  <c r="AG2214" i="64"/>
  <c r="AH2214" i="64"/>
  <c r="AI2214" i="64"/>
  <c r="AJ2214" i="64"/>
  <c r="AK2214" i="64"/>
  <c r="AL2214" i="64"/>
  <c r="AM2214" i="64"/>
  <c r="AN2214" i="64"/>
  <c r="AO2214" i="64"/>
  <c r="AP2214" i="64"/>
  <c r="AQ2214" i="64"/>
  <c r="AR2214" i="64"/>
  <c r="AS2214" i="64"/>
  <c r="AT2214" i="64"/>
  <c r="AU2214" i="64"/>
  <c r="AV2214" i="64"/>
  <c r="AW2214" i="64"/>
  <c r="AX2214" i="64"/>
  <c r="AY2214" i="64"/>
  <c r="AZ2214" i="64"/>
  <c r="BA2214" i="64"/>
  <c r="BB2214" i="64"/>
  <c r="BC2214" i="64"/>
  <c r="BD2214" i="64"/>
  <c r="BE2214" i="64"/>
  <c r="BF2214" i="64"/>
  <c r="BG2214" i="64"/>
  <c r="BH2214" i="64"/>
  <c r="BI2214" i="64"/>
  <c r="BJ2214" i="64"/>
  <c r="BK2214" i="64"/>
  <c r="BL2214" i="64"/>
  <c r="BM2214" i="64"/>
  <c r="BN2214" i="64"/>
  <c r="BO2214" i="64"/>
  <c r="BP2214" i="64"/>
  <c r="BQ2214" i="64"/>
  <c r="BR2214" i="64"/>
  <c r="BS2214" i="64"/>
  <c r="BT2214" i="64"/>
  <c r="BU2214" i="64"/>
  <c r="BV2214" i="64"/>
  <c r="BW2214" i="64"/>
  <c r="BX2214" i="64"/>
  <c r="BY2214" i="64"/>
  <c r="BZ2214" i="64"/>
  <c r="CA2214" i="64"/>
  <c r="CB2214" i="64"/>
  <c r="CC2214" i="64"/>
  <c r="CD2214" i="64"/>
  <c r="CE2214" i="64"/>
  <c r="CF2214" i="64"/>
  <c r="CG2214" i="64"/>
  <c r="CH2214" i="64"/>
  <c r="CI2214" i="64"/>
  <c r="CJ2214" i="64"/>
  <c r="CK2214" i="64"/>
  <c r="B2209" i="64"/>
  <c r="B2194" i="64" s="1"/>
  <c r="B2210" i="64"/>
  <c r="B2211" i="64"/>
  <c r="B2214" i="64"/>
  <c r="B2215" i="64"/>
  <c r="B2208" i="64"/>
  <c r="B2180" i="64"/>
  <c r="T2182" i="64"/>
  <c r="U2182" i="64"/>
  <c r="V2182" i="64"/>
  <c r="W2182" i="64"/>
  <c r="X2182" i="64"/>
  <c r="Y2182" i="64"/>
  <c r="Z2182" i="64"/>
  <c r="AA2182" i="64"/>
  <c r="AB2182" i="64"/>
  <c r="AC2182" i="64"/>
  <c r="AD2182" i="64"/>
  <c r="AE2182" i="64"/>
  <c r="AF2182" i="64"/>
  <c r="AG2182" i="64"/>
  <c r="AH2182" i="64"/>
  <c r="AI2182" i="64"/>
  <c r="AJ2182" i="64"/>
  <c r="AK2182" i="64"/>
  <c r="AL2182" i="64"/>
  <c r="AM2182" i="64"/>
  <c r="AN2182" i="64"/>
  <c r="AO2182" i="64"/>
  <c r="AP2182" i="64"/>
  <c r="AQ2182" i="64"/>
  <c r="AR2182" i="64"/>
  <c r="AS2182" i="64"/>
  <c r="AT2182" i="64"/>
  <c r="AU2182" i="64"/>
  <c r="AV2182" i="64"/>
  <c r="AW2182" i="64"/>
  <c r="AX2182" i="64"/>
  <c r="AY2182" i="64"/>
  <c r="AZ2182" i="64"/>
  <c r="BA2182" i="64"/>
  <c r="BB2182" i="64"/>
  <c r="BC2182" i="64"/>
  <c r="BD2182" i="64"/>
  <c r="BE2182" i="64"/>
  <c r="BF2182" i="64"/>
  <c r="BG2182" i="64"/>
  <c r="BH2182" i="64"/>
  <c r="BI2182" i="64"/>
  <c r="BJ2182" i="64"/>
  <c r="BK2182" i="64"/>
  <c r="BL2182" i="64"/>
  <c r="BM2182" i="64"/>
  <c r="BN2182" i="64"/>
  <c r="BO2182" i="64"/>
  <c r="BP2182" i="64"/>
  <c r="BQ2182" i="64"/>
  <c r="BR2182" i="64"/>
  <c r="BS2182" i="64"/>
  <c r="BT2182" i="64"/>
  <c r="BU2182" i="64"/>
  <c r="BV2182" i="64"/>
  <c r="BW2182" i="64"/>
  <c r="BX2182" i="64"/>
  <c r="BY2182" i="64"/>
  <c r="BZ2182" i="64"/>
  <c r="CA2182" i="64"/>
  <c r="CB2182" i="64"/>
  <c r="CC2182" i="64"/>
  <c r="CD2182" i="64"/>
  <c r="CE2182" i="64"/>
  <c r="CF2182" i="64"/>
  <c r="CG2182" i="64"/>
  <c r="CH2182" i="64"/>
  <c r="CI2182" i="64"/>
  <c r="CJ2182" i="64"/>
  <c r="CK2182" i="64"/>
  <c r="B2177" i="64"/>
  <c r="B2178" i="64"/>
  <c r="B2179" i="64"/>
  <c r="B2182" i="64"/>
  <c r="B2183" i="64"/>
  <c r="B2176" i="64"/>
  <c r="B1613" i="64"/>
  <c r="CK3260" i="64"/>
  <c r="CJ3260" i="64"/>
  <c r="CI3260" i="64"/>
  <c r="CH3260" i="64"/>
  <c r="CG3260" i="64"/>
  <c r="CF3260" i="64"/>
  <c r="CE3260" i="64"/>
  <c r="CD3260" i="64"/>
  <c r="CC3260" i="64"/>
  <c r="CB3260" i="64"/>
  <c r="CA3260" i="64"/>
  <c r="BZ3260" i="64"/>
  <c r="BY3260" i="64"/>
  <c r="BX3260" i="64"/>
  <c r="BW3260" i="64"/>
  <c r="BV3260" i="64"/>
  <c r="BU3260" i="64"/>
  <c r="BT3260" i="64"/>
  <c r="BS3260" i="64"/>
  <c r="BR3260" i="64"/>
  <c r="BQ3260" i="64"/>
  <c r="BP3260" i="64"/>
  <c r="BO3260" i="64"/>
  <c r="BN3260" i="64"/>
  <c r="BM3260" i="64"/>
  <c r="BL3260" i="64"/>
  <c r="BK3260" i="64"/>
  <c r="BJ3260" i="64"/>
  <c r="BI3260" i="64"/>
  <c r="BH3260" i="64"/>
  <c r="BG3260" i="64"/>
  <c r="BF3260" i="64"/>
  <c r="BE3260" i="64"/>
  <c r="BD3260" i="64"/>
  <c r="BC3260" i="64"/>
  <c r="BB3260" i="64"/>
  <c r="BA3260" i="64"/>
  <c r="AZ3260" i="64"/>
  <c r="AY3260" i="64"/>
  <c r="AX3260" i="64"/>
  <c r="AW3260" i="64"/>
  <c r="AV3260" i="64"/>
  <c r="AU3260" i="64"/>
  <c r="AT3260" i="64"/>
  <c r="AS3260" i="64"/>
  <c r="AR3260" i="64"/>
  <c r="AQ3260" i="64"/>
  <c r="AP3260" i="64"/>
  <c r="AO3260" i="64"/>
  <c r="AN3260" i="64"/>
  <c r="AM3260" i="64"/>
  <c r="AL3260" i="64"/>
  <c r="AK3260" i="64"/>
  <c r="AJ3260" i="64"/>
  <c r="AI3260" i="64"/>
  <c r="AH3260" i="64"/>
  <c r="AG3260" i="64"/>
  <c r="AF3260" i="64"/>
  <c r="AE3260" i="64"/>
  <c r="AD3260" i="64"/>
  <c r="AC3260" i="64"/>
  <c r="AB3260" i="64"/>
  <c r="AA3260" i="64"/>
  <c r="Z3260" i="64"/>
  <c r="Y3260" i="64"/>
  <c r="X3260" i="64"/>
  <c r="W3260" i="64"/>
  <c r="V3260" i="64"/>
  <c r="U3260" i="64"/>
  <c r="T3260" i="64"/>
  <c r="B3258" i="64"/>
  <c r="B3319" i="64" s="1"/>
  <c r="B3255" i="64"/>
  <c r="B3316" i="64" s="1"/>
  <c r="B3256" i="64"/>
  <c r="B3317" i="64" s="1"/>
  <c r="B3257" i="64"/>
  <c r="B3318" i="64" s="1"/>
  <c r="B3260" i="64"/>
  <c r="B3321" i="64" s="1"/>
  <c r="B3261" i="64"/>
  <c r="B3322" i="64" s="1"/>
  <c r="B3254" i="64"/>
  <c r="B3315" i="64" s="1"/>
  <c r="B2157" i="64"/>
  <c r="CK2159" i="64"/>
  <c r="CJ2159" i="64"/>
  <c r="CI2159" i="64"/>
  <c r="CH2159" i="64"/>
  <c r="CG2159" i="64"/>
  <c r="CF2159" i="64"/>
  <c r="CE2159" i="64"/>
  <c r="CD2159" i="64"/>
  <c r="CC2159" i="64"/>
  <c r="CB2159" i="64"/>
  <c r="CA2159" i="64"/>
  <c r="BZ2159" i="64"/>
  <c r="BY2159" i="64"/>
  <c r="BX2159" i="64"/>
  <c r="BW2159" i="64"/>
  <c r="BV2159" i="64"/>
  <c r="BU2159" i="64"/>
  <c r="BT2159" i="64"/>
  <c r="BS2159" i="64"/>
  <c r="BR2159" i="64"/>
  <c r="BQ2159" i="64"/>
  <c r="BP2159" i="64"/>
  <c r="BO2159" i="64"/>
  <c r="BN2159" i="64"/>
  <c r="BM2159" i="64"/>
  <c r="BL2159" i="64"/>
  <c r="BK2159" i="64"/>
  <c r="BJ2159" i="64"/>
  <c r="BI2159" i="64"/>
  <c r="BH2159" i="64"/>
  <c r="BG2159" i="64"/>
  <c r="BF2159" i="64"/>
  <c r="BE2159" i="64"/>
  <c r="BD2159" i="64"/>
  <c r="BC2159" i="64"/>
  <c r="BB2159" i="64"/>
  <c r="BA2159" i="64"/>
  <c r="AZ2159" i="64"/>
  <c r="AY2159" i="64"/>
  <c r="AX2159" i="64"/>
  <c r="AW2159" i="64"/>
  <c r="AV2159" i="64"/>
  <c r="AU2159" i="64"/>
  <c r="AT2159" i="64"/>
  <c r="AS2159" i="64"/>
  <c r="AR2159" i="64"/>
  <c r="AQ2159" i="64"/>
  <c r="AP2159" i="64"/>
  <c r="AO2159" i="64"/>
  <c r="AN2159" i="64"/>
  <c r="AM2159" i="64"/>
  <c r="AL2159" i="64"/>
  <c r="AK2159" i="64"/>
  <c r="AJ2159" i="64"/>
  <c r="AI2159" i="64"/>
  <c r="AH2159" i="64"/>
  <c r="AG2159" i="64"/>
  <c r="AF2159" i="64"/>
  <c r="AE2159" i="64"/>
  <c r="AD2159" i="64"/>
  <c r="AC2159" i="64"/>
  <c r="AB2159" i="64"/>
  <c r="AA2159" i="64"/>
  <c r="Z2159" i="64"/>
  <c r="Y2159" i="64"/>
  <c r="X2159" i="64"/>
  <c r="W2159" i="64"/>
  <c r="V2159" i="64"/>
  <c r="U2159" i="64"/>
  <c r="T2159" i="64"/>
  <c r="B2115" i="64"/>
  <c r="B2154" i="64"/>
  <c r="B2155" i="64"/>
  <c r="B2156" i="64"/>
  <c r="B2159" i="64"/>
  <c r="B2160" i="64"/>
  <c r="B2153" i="64"/>
  <c r="T2115" i="64"/>
  <c r="U2115" i="64"/>
  <c r="V2115" i="64"/>
  <c r="W2115" i="64"/>
  <c r="X2115" i="64"/>
  <c r="Y2115" i="64"/>
  <c r="Z2115" i="64"/>
  <c r="AA2115" i="64"/>
  <c r="AB2115" i="64"/>
  <c r="AC2115" i="64"/>
  <c r="AD2115" i="64"/>
  <c r="AE2115" i="64"/>
  <c r="AF2115" i="64"/>
  <c r="AG2115" i="64"/>
  <c r="AH2115" i="64"/>
  <c r="AI2115" i="64"/>
  <c r="AJ2115" i="64"/>
  <c r="AK2115" i="64"/>
  <c r="AL2115" i="64"/>
  <c r="AM2115" i="64"/>
  <c r="AN2115" i="64"/>
  <c r="AO2115" i="64"/>
  <c r="AP2115" i="64"/>
  <c r="AQ2115" i="64"/>
  <c r="AR2115" i="64"/>
  <c r="AS2115" i="64"/>
  <c r="AT2115" i="64"/>
  <c r="AU2115" i="64"/>
  <c r="AV2115" i="64"/>
  <c r="AW2115" i="64"/>
  <c r="AX2115" i="64"/>
  <c r="AY2115" i="64"/>
  <c r="AZ2115" i="64"/>
  <c r="BA2115" i="64"/>
  <c r="BB2115" i="64"/>
  <c r="BC2115" i="64"/>
  <c r="BD2115" i="64"/>
  <c r="BE2115" i="64"/>
  <c r="BF2115" i="64"/>
  <c r="BG2115" i="64"/>
  <c r="BH2115" i="64"/>
  <c r="BI2115" i="64"/>
  <c r="BJ2115" i="64"/>
  <c r="BK2115" i="64"/>
  <c r="BL2115" i="64"/>
  <c r="BM2115" i="64"/>
  <c r="BN2115" i="64"/>
  <c r="BO2115" i="64"/>
  <c r="BP2115" i="64"/>
  <c r="BQ2115" i="64"/>
  <c r="BR2115" i="64"/>
  <c r="BS2115" i="64"/>
  <c r="BT2115" i="64"/>
  <c r="BU2115" i="64"/>
  <c r="BV2115" i="64"/>
  <c r="BW2115" i="64"/>
  <c r="BX2115" i="64"/>
  <c r="BY2115" i="64"/>
  <c r="BZ2115" i="64"/>
  <c r="CA2115" i="64"/>
  <c r="CB2115" i="64"/>
  <c r="CC2115" i="64"/>
  <c r="CD2115" i="64"/>
  <c r="CE2115" i="64"/>
  <c r="CF2115" i="64"/>
  <c r="CG2115" i="64"/>
  <c r="CH2115" i="64"/>
  <c r="CI2115" i="64"/>
  <c r="CJ2115" i="64"/>
  <c r="CK2115" i="64"/>
  <c r="B2113" i="64"/>
  <c r="B2110" i="64"/>
  <c r="B2111" i="64"/>
  <c r="B2112" i="64"/>
  <c r="B2116" i="64"/>
  <c r="B2109" i="64"/>
  <c r="B2626" i="64"/>
  <c r="B2623" i="64"/>
  <c r="B2624" i="64"/>
  <c r="B2625" i="64"/>
  <c r="B2628" i="64"/>
  <c r="B2629" i="64"/>
  <c r="B2622" i="64"/>
  <c r="T2560" i="64"/>
  <c r="U2560" i="64"/>
  <c r="V2560" i="64"/>
  <c r="W2560" i="64"/>
  <c r="X2560" i="64"/>
  <c r="Y2560" i="64"/>
  <c r="Z2560" i="64"/>
  <c r="AA2560" i="64"/>
  <c r="AB2560" i="64"/>
  <c r="AC2560" i="64"/>
  <c r="AD2560" i="64"/>
  <c r="AE2560" i="64"/>
  <c r="AF2560" i="64"/>
  <c r="AG2560" i="64"/>
  <c r="AH2560" i="64"/>
  <c r="AI2560" i="64"/>
  <c r="AJ2560" i="64"/>
  <c r="AK2560" i="64"/>
  <c r="AL2560" i="64"/>
  <c r="AM2560" i="64"/>
  <c r="AN2560" i="64"/>
  <c r="AO2560" i="64"/>
  <c r="AP2560" i="64"/>
  <c r="AQ2560" i="64"/>
  <c r="AR2560" i="64"/>
  <c r="AS2560" i="64"/>
  <c r="AT2560" i="64"/>
  <c r="AU2560" i="64"/>
  <c r="AV2560" i="64"/>
  <c r="AW2560" i="64"/>
  <c r="AX2560" i="64"/>
  <c r="AY2560" i="64"/>
  <c r="AZ2560" i="64"/>
  <c r="BA2560" i="64"/>
  <c r="BB2560" i="64"/>
  <c r="BC2560" i="64"/>
  <c r="BD2560" i="64"/>
  <c r="BE2560" i="64"/>
  <c r="BF2560" i="64"/>
  <c r="BG2560" i="64"/>
  <c r="BH2560" i="64"/>
  <c r="BI2560" i="64"/>
  <c r="BJ2560" i="64"/>
  <c r="BK2560" i="64"/>
  <c r="BL2560" i="64"/>
  <c r="BM2560" i="64"/>
  <c r="BN2560" i="64"/>
  <c r="BO2560" i="64"/>
  <c r="BP2560" i="64"/>
  <c r="BQ2560" i="64"/>
  <c r="BR2560" i="64"/>
  <c r="BS2560" i="64"/>
  <c r="BT2560" i="64"/>
  <c r="BU2560" i="64"/>
  <c r="BV2560" i="64"/>
  <c r="BW2560" i="64"/>
  <c r="BX2560" i="64"/>
  <c r="BY2560" i="64"/>
  <c r="BZ2560" i="64"/>
  <c r="CA2560" i="64"/>
  <c r="CB2560" i="64"/>
  <c r="CC2560" i="64"/>
  <c r="CD2560" i="64"/>
  <c r="CE2560" i="64"/>
  <c r="CF2560" i="64"/>
  <c r="CG2560" i="64"/>
  <c r="CH2560" i="64"/>
  <c r="CI2560" i="64"/>
  <c r="CJ2560" i="64"/>
  <c r="CK2560" i="64"/>
  <c r="B2558" i="64"/>
  <c r="B2555" i="64"/>
  <c r="B2556" i="64"/>
  <c r="B2557" i="64"/>
  <c r="B2560" i="64"/>
  <c r="B2561" i="64"/>
  <c r="B2554" i="64"/>
  <c r="T2528" i="64"/>
  <c r="U2528" i="64"/>
  <c r="V2528" i="64"/>
  <c r="W2528" i="64"/>
  <c r="X2528" i="64"/>
  <c r="Y2528" i="64"/>
  <c r="Z2528" i="64"/>
  <c r="AA2528" i="64"/>
  <c r="AB2528" i="64"/>
  <c r="AC2528" i="64"/>
  <c r="AD2528" i="64"/>
  <c r="AE2528" i="64"/>
  <c r="AF2528" i="64"/>
  <c r="AG2528" i="64"/>
  <c r="AH2528" i="64"/>
  <c r="AI2528" i="64"/>
  <c r="AJ2528" i="64"/>
  <c r="AK2528" i="64"/>
  <c r="AL2528" i="64"/>
  <c r="AM2528" i="64"/>
  <c r="AN2528" i="64"/>
  <c r="AO2528" i="64"/>
  <c r="AP2528" i="64"/>
  <c r="AQ2528" i="64"/>
  <c r="AR2528" i="64"/>
  <c r="AS2528" i="64"/>
  <c r="AT2528" i="64"/>
  <c r="AU2528" i="64"/>
  <c r="AV2528" i="64"/>
  <c r="AW2528" i="64"/>
  <c r="AX2528" i="64"/>
  <c r="AY2528" i="64"/>
  <c r="AZ2528" i="64"/>
  <c r="BA2528" i="64"/>
  <c r="BB2528" i="64"/>
  <c r="BC2528" i="64"/>
  <c r="BD2528" i="64"/>
  <c r="BE2528" i="64"/>
  <c r="BF2528" i="64"/>
  <c r="BG2528" i="64"/>
  <c r="BH2528" i="64"/>
  <c r="BI2528" i="64"/>
  <c r="BJ2528" i="64"/>
  <c r="BK2528" i="64"/>
  <c r="BL2528" i="64"/>
  <c r="BM2528" i="64"/>
  <c r="BN2528" i="64"/>
  <c r="BO2528" i="64"/>
  <c r="BP2528" i="64"/>
  <c r="BQ2528" i="64"/>
  <c r="BR2528" i="64"/>
  <c r="BS2528" i="64"/>
  <c r="BT2528" i="64"/>
  <c r="BU2528" i="64"/>
  <c r="BV2528" i="64"/>
  <c r="BW2528" i="64"/>
  <c r="BX2528" i="64"/>
  <c r="BY2528" i="64"/>
  <c r="BZ2528" i="64"/>
  <c r="CA2528" i="64"/>
  <c r="CB2528" i="64"/>
  <c r="CC2528" i="64"/>
  <c r="CD2528" i="64"/>
  <c r="CE2528" i="64"/>
  <c r="CF2528" i="64"/>
  <c r="CG2528" i="64"/>
  <c r="CH2528" i="64"/>
  <c r="CI2528" i="64"/>
  <c r="CJ2528" i="64"/>
  <c r="CK2528" i="64"/>
  <c r="B2526" i="64"/>
  <c r="B2523" i="64"/>
  <c r="B2524" i="64"/>
  <c r="B2525" i="64"/>
  <c r="B2528" i="64"/>
  <c r="B2529" i="64"/>
  <c r="B2522" i="64"/>
  <c r="B2069"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B2066" i="64"/>
  <c r="B2067" i="64"/>
  <c r="B2068" i="64"/>
  <c r="B2071" i="64"/>
  <c r="B2072" i="64"/>
  <c r="B2065" i="64"/>
  <c r="T2035" i="64"/>
  <c r="U2035" i="64"/>
  <c r="V2035" i="64"/>
  <c r="W2035" i="64"/>
  <c r="X2035" i="64"/>
  <c r="Y2035" i="64"/>
  <c r="Z2035" i="64"/>
  <c r="AA2035" i="64"/>
  <c r="AB2035" i="64"/>
  <c r="AC2035" i="64"/>
  <c r="AD2035" i="64"/>
  <c r="AE2035" i="64"/>
  <c r="AF2035" i="64"/>
  <c r="AG2035" i="64"/>
  <c r="AH2035" i="64"/>
  <c r="AI2035" i="64"/>
  <c r="AJ2035" i="64"/>
  <c r="AK2035" i="64"/>
  <c r="AL2035" i="64"/>
  <c r="AM2035" i="64"/>
  <c r="AN2035" i="64"/>
  <c r="AO2035" i="64"/>
  <c r="AP2035" i="64"/>
  <c r="AQ2035" i="64"/>
  <c r="AR2035" i="64"/>
  <c r="AS2035" i="64"/>
  <c r="AT2035" i="64"/>
  <c r="AU2035" i="64"/>
  <c r="AV2035" i="64"/>
  <c r="AW2035" i="64"/>
  <c r="AX2035" i="64"/>
  <c r="AY2035" i="64"/>
  <c r="AZ2035" i="64"/>
  <c r="BA2035" i="64"/>
  <c r="BB2035" i="64"/>
  <c r="BC2035" i="64"/>
  <c r="BD2035" i="64"/>
  <c r="BE2035" i="64"/>
  <c r="BF2035" i="64"/>
  <c r="BG2035" i="64"/>
  <c r="BH2035" i="64"/>
  <c r="BI2035" i="64"/>
  <c r="BJ2035" i="64"/>
  <c r="BK2035" i="64"/>
  <c r="BL2035" i="64"/>
  <c r="BM2035" i="64"/>
  <c r="BN2035" i="64"/>
  <c r="BO2035" i="64"/>
  <c r="BP2035" i="64"/>
  <c r="BQ2035" i="64"/>
  <c r="BR2035" i="64"/>
  <c r="BS2035" i="64"/>
  <c r="BT2035" i="64"/>
  <c r="BU2035" i="64"/>
  <c r="BV2035" i="64"/>
  <c r="BW2035" i="64"/>
  <c r="BX2035" i="64"/>
  <c r="BY2035" i="64"/>
  <c r="BZ2035" i="64"/>
  <c r="CA2035" i="64"/>
  <c r="CB2035" i="64"/>
  <c r="CC2035" i="64"/>
  <c r="CD2035" i="64"/>
  <c r="CE2035" i="64"/>
  <c r="CF2035" i="64"/>
  <c r="CG2035" i="64"/>
  <c r="CH2035" i="64"/>
  <c r="CI2035" i="64"/>
  <c r="CJ2035" i="64"/>
  <c r="CK2035" i="64"/>
  <c r="B2033" i="64"/>
  <c r="B2030" i="64"/>
  <c r="B2031" i="64"/>
  <c r="B2032" i="64"/>
  <c r="B2035" i="64"/>
  <c r="B2036" i="64"/>
  <c r="B2029" i="64"/>
  <c r="T1963" i="64"/>
  <c r="U1963" i="64"/>
  <c r="V1963" i="64"/>
  <c r="W1963" i="64"/>
  <c r="X1963" i="64"/>
  <c r="Y1963" i="64"/>
  <c r="Z1963" i="64"/>
  <c r="AA1963" i="64"/>
  <c r="AB1963" i="64"/>
  <c r="AC1963" i="64"/>
  <c r="AD1963" i="64"/>
  <c r="AE1963" i="64"/>
  <c r="AF1963" i="64"/>
  <c r="AG1963" i="64"/>
  <c r="AH1963" i="64"/>
  <c r="AI1963" i="64"/>
  <c r="AJ1963" i="64"/>
  <c r="AK1963" i="64"/>
  <c r="AL1963" i="64"/>
  <c r="AM1963" i="64"/>
  <c r="AN1963" i="64"/>
  <c r="AO1963" i="64"/>
  <c r="AP1963" i="64"/>
  <c r="AQ1963" i="64"/>
  <c r="AR1963" i="64"/>
  <c r="AS1963" i="64"/>
  <c r="AT1963" i="64"/>
  <c r="AU1963" i="64"/>
  <c r="AV1963" i="64"/>
  <c r="AW1963" i="64"/>
  <c r="AX1963" i="64"/>
  <c r="AY1963" i="64"/>
  <c r="AZ1963" i="64"/>
  <c r="BA1963" i="64"/>
  <c r="BB1963" i="64"/>
  <c r="BC1963" i="64"/>
  <c r="BD1963" i="64"/>
  <c r="BE1963" i="64"/>
  <c r="BF1963" i="64"/>
  <c r="BG1963" i="64"/>
  <c r="BH1963" i="64"/>
  <c r="BI1963" i="64"/>
  <c r="BJ1963" i="64"/>
  <c r="BK1963" i="64"/>
  <c r="BL1963" i="64"/>
  <c r="BM1963" i="64"/>
  <c r="BN1963" i="64"/>
  <c r="BO1963" i="64"/>
  <c r="BP1963" i="64"/>
  <c r="BQ1963" i="64"/>
  <c r="BR1963" i="64"/>
  <c r="BS1963" i="64"/>
  <c r="BT1963" i="64"/>
  <c r="BU1963" i="64"/>
  <c r="BV1963" i="64"/>
  <c r="BW1963" i="64"/>
  <c r="BX1963" i="64"/>
  <c r="BY1963" i="64"/>
  <c r="BZ1963" i="64"/>
  <c r="CA1963" i="64"/>
  <c r="CB1963" i="64"/>
  <c r="CC1963" i="64"/>
  <c r="CD1963" i="64"/>
  <c r="CE1963" i="64"/>
  <c r="CF1963" i="64"/>
  <c r="CG1963" i="64"/>
  <c r="CH1963" i="64"/>
  <c r="CI1963" i="64"/>
  <c r="CJ1963" i="64"/>
  <c r="CK1963" i="64"/>
  <c r="B1961" i="64"/>
  <c r="B1958" i="64"/>
  <c r="B1959" i="64"/>
  <c r="B1960" i="64"/>
  <c r="B1963" i="64"/>
  <c r="B1964" i="64"/>
  <c r="B1957" i="64"/>
  <c r="T1928" i="64"/>
  <c r="U1928" i="64"/>
  <c r="V1928" i="64"/>
  <c r="W1928" i="64"/>
  <c r="X1928" i="64"/>
  <c r="Y1928" i="64"/>
  <c r="Z1928" i="64"/>
  <c r="AA1928" i="64"/>
  <c r="AB1928" i="64"/>
  <c r="AC1928" i="64"/>
  <c r="AD1928" i="64"/>
  <c r="AE1928" i="64"/>
  <c r="AF1928" i="64"/>
  <c r="AG1928" i="64"/>
  <c r="AH1928" i="64"/>
  <c r="AI1928" i="64"/>
  <c r="AJ1928" i="64"/>
  <c r="AK1928" i="64"/>
  <c r="AL1928" i="64"/>
  <c r="AM1928" i="64"/>
  <c r="AN1928" i="64"/>
  <c r="AO1928" i="64"/>
  <c r="AP1928" i="64"/>
  <c r="AQ1928" i="64"/>
  <c r="AR1928" i="64"/>
  <c r="AS1928" i="64"/>
  <c r="AT1928" i="64"/>
  <c r="AU1928" i="64"/>
  <c r="AV1928" i="64"/>
  <c r="AW1928" i="64"/>
  <c r="AX1928" i="64"/>
  <c r="AY1928" i="64"/>
  <c r="AZ1928" i="64"/>
  <c r="BA1928" i="64"/>
  <c r="BB1928" i="64"/>
  <c r="BC1928" i="64"/>
  <c r="BD1928" i="64"/>
  <c r="BE1928" i="64"/>
  <c r="BF1928" i="64"/>
  <c r="BG1928" i="64"/>
  <c r="BH1928" i="64"/>
  <c r="BI1928" i="64"/>
  <c r="BJ1928" i="64"/>
  <c r="BK1928" i="64"/>
  <c r="BL1928" i="64"/>
  <c r="BM1928" i="64"/>
  <c r="BN1928" i="64"/>
  <c r="BO1928" i="64"/>
  <c r="BP1928" i="64"/>
  <c r="BQ1928" i="64"/>
  <c r="BR1928" i="64"/>
  <c r="BS1928" i="64"/>
  <c r="BT1928" i="64"/>
  <c r="BU1928" i="64"/>
  <c r="BV1928" i="64"/>
  <c r="BW1928" i="64"/>
  <c r="BX1928" i="64"/>
  <c r="BY1928" i="64"/>
  <c r="BZ1928" i="64"/>
  <c r="CA1928" i="64"/>
  <c r="CB1928" i="64"/>
  <c r="CC1928" i="64"/>
  <c r="CD1928" i="64"/>
  <c r="CE1928" i="64"/>
  <c r="CF1928" i="64"/>
  <c r="CG1928" i="64"/>
  <c r="CH1928" i="64"/>
  <c r="CI1928" i="64"/>
  <c r="CJ1928" i="64"/>
  <c r="CK1928" i="64"/>
  <c r="B1926" i="64"/>
  <c r="B1923" i="64"/>
  <c r="B1944" i="64" s="1"/>
  <c r="B1924" i="64"/>
  <c r="B1925" i="64"/>
  <c r="B1928" i="64"/>
  <c r="B1929" i="64"/>
  <c r="B1922" i="64"/>
  <c r="B2660" i="64"/>
  <c r="T2662" i="64"/>
  <c r="U2662" i="64"/>
  <c r="V2662" i="64"/>
  <c r="W2662" i="64"/>
  <c r="X2662" i="64"/>
  <c r="Y2662" i="64"/>
  <c r="Z2662" i="64"/>
  <c r="AA2662" i="64"/>
  <c r="AB2662" i="64"/>
  <c r="AC2662" i="64"/>
  <c r="AD2662" i="64"/>
  <c r="AE2662" i="64"/>
  <c r="AF2662" i="64"/>
  <c r="AG2662" i="64"/>
  <c r="AH2662" i="64"/>
  <c r="AI2662" i="64"/>
  <c r="AJ2662" i="64"/>
  <c r="AK2662" i="64"/>
  <c r="AL2662" i="64"/>
  <c r="AM2662" i="64"/>
  <c r="AN2662" i="64"/>
  <c r="AO2662" i="64"/>
  <c r="AP2662" i="64"/>
  <c r="AQ2662" i="64"/>
  <c r="AR2662" i="64"/>
  <c r="AS2662" i="64"/>
  <c r="AT2662" i="64"/>
  <c r="AU2662" i="64"/>
  <c r="AV2662" i="64"/>
  <c r="AW2662" i="64"/>
  <c r="AX2662" i="64"/>
  <c r="AY2662" i="64"/>
  <c r="AZ2662" i="64"/>
  <c r="BA2662" i="64"/>
  <c r="BB2662" i="64"/>
  <c r="BC2662" i="64"/>
  <c r="BD2662" i="64"/>
  <c r="BE2662" i="64"/>
  <c r="BF2662" i="64"/>
  <c r="BG2662" i="64"/>
  <c r="BH2662" i="64"/>
  <c r="BI2662" i="64"/>
  <c r="BJ2662" i="64"/>
  <c r="BK2662" i="64"/>
  <c r="BL2662" i="64"/>
  <c r="BM2662" i="64"/>
  <c r="BN2662" i="64"/>
  <c r="BO2662" i="64"/>
  <c r="BP2662" i="64"/>
  <c r="BQ2662" i="64"/>
  <c r="BR2662" i="64"/>
  <c r="BS2662" i="64"/>
  <c r="BT2662" i="64"/>
  <c r="BU2662" i="64"/>
  <c r="BV2662" i="64"/>
  <c r="BW2662" i="64"/>
  <c r="BX2662" i="64"/>
  <c r="BY2662" i="64"/>
  <c r="BZ2662" i="64"/>
  <c r="CA2662" i="64"/>
  <c r="CB2662" i="64"/>
  <c r="CC2662" i="64"/>
  <c r="CD2662" i="64"/>
  <c r="CE2662" i="64"/>
  <c r="CF2662" i="64"/>
  <c r="CG2662" i="64"/>
  <c r="CH2662" i="64"/>
  <c r="CI2662" i="64"/>
  <c r="CJ2662" i="64"/>
  <c r="CK2662" i="64"/>
  <c r="B2657" i="64"/>
  <c r="B2658" i="64"/>
  <c r="B2659" i="64"/>
  <c r="B2662" i="64"/>
  <c r="B2663" i="64"/>
  <c r="B2656" i="64"/>
  <c r="T2696" i="64"/>
  <c r="U2696" i="64"/>
  <c r="V2696" i="64"/>
  <c r="W2696" i="64"/>
  <c r="X2696" i="64"/>
  <c r="Y2696" i="64"/>
  <c r="Z2696" i="64"/>
  <c r="AA2696" i="64"/>
  <c r="AB2696" i="64"/>
  <c r="AC2696" i="64"/>
  <c r="AD2696" i="64"/>
  <c r="AE2696" i="64"/>
  <c r="AF2696" i="64"/>
  <c r="AG2696" i="64"/>
  <c r="AH2696" i="64"/>
  <c r="AI2696" i="64"/>
  <c r="AJ2696" i="64"/>
  <c r="AK2696" i="64"/>
  <c r="AL2696" i="64"/>
  <c r="AM2696" i="64"/>
  <c r="AN2696" i="64"/>
  <c r="AO2696" i="64"/>
  <c r="AP2696" i="64"/>
  <c r="AQ2696" i="64"/>
  <c r="AR2696" i="64"/>
  <c r="AS2696" i="64"/>
  <c r="AT2696" i="64"/>
  <c r="AU2696" i="64"/>
  <c r="AV2696" i="64"/>
  <c r="AW2696" i="64"/>
  <c r="AX2696" i="64"/>
  <c r="AY2696" i="64"/>
  <c r="AZ2696" i="64"/>
  <c r="BA2696" i="64"/>
  <c r="BB2696" i="64"/>
  <c r="BC2696" i="64"/>
  <c r="BD2696" i="64"/>
  <c r="BE2696" i="64"/>
  <c r="BF2696" i="64"/>
  <c r="BG2696" i="64"/>
  <c r="BH2696" i="64"/>
  <c r="BI2696" i="64"/>
  <c r="BJ2696" i="64"/>
  <c r="BK2696" i="64"/>
  <c r="BL2696" i="64"/>
  <c r="BM2696" i="64"/>
  <c r="BN2696" i="64"/>
  <c r="BO2696" i="64"/>
  <c r="BP2696" i="64"/>
  <c r="BQ2696" i="64"/>
  <c r="BR2696" i="64"/>
  <c r="BS2696" i="64"/>
  <c r="BT2696" i="64"/>
  <c r="BU2696" i="64"/>
  <c r="BV2696" i="64"/>
  <c r="BW2696" i="64"/>
  <c r="BX2696" i="64"/>
  <c r="BY2696" i="64"/>
  <c r="BZ2696" i="64"/>
  <c r="CA2696" i="64"/>
  <c r="CB2696" i="64"/>
  <c r="CC2696" i="64"/>
  <c r="CD2696" i="64"/>
  <c r="CE2696" i="64"/>
  <c r="CF2696" i="64"/>
  <c r="CG2696" i="64"/>
  <c r="CH2696" i="64"/>
  <c r="CI2696" i="64"/>
  <c r="CJ2696" i="64"/>
  <c r="CK2696" i="64"/>
  <c r="B2694" i="64"/>
  <c r="B2691" i="64"/>
  <c r="B2692" i="64"/>
  <c r="B2693" i="64"/>
  <c r="B2696" i="64"/>
  <c r="B2697" i="64"/>
  <c r="B2690" i="64"/>
  <c r="T1890" i="64"/>
  <c r="U1890" i="64"/>
  <c r="V1890" i="64"/>
  <c r="W1890" i="64"/>
  <c r="X1890" i="64"/>
  <c r="Y1890" i="64"/>
  <c r="Z1890" i="64"/>
  <c r="AA1890" i="64"/>
  <c r="AB1890" i="64"/>
  <c r="AC1890" i="64"/>
  <c r="AD1890" i="64"/>
  <c r="AE1890" i="64"/>
  <c r="AF1890" i="64"/>
  <c r="AG1890" i="64"/>
  <c r="AH1890" i="64"/>
  <c r="AI1890" i="64"/>
  <c r="AJ1890" i="64"/>
  <c r="AK1890" i="64"/>
  <c r="AL1890" i="64"/>
  <c r="AM1890" i="64"/>
  <c r="AN1890" i="64"/>
  <c r="AO1890" i="64"/>
  <c r="AP1890" i="64"/>
  <c r="AQ1890" i="64"/>
  <c r="AR1890" i="64"/>
  <c r="AS1890" i="64"/>
  <c r="AT1890" i="64"/>
  <c r="AU1890" i="64"/>
  <c r="AV1890" i="64"/>
  <c r="AW1890" i="64"/>
  <c r="AX1890" i="64"/>
  <c r="AY1890" i="64"/>
  <c r="AZ1890" i="64"/>
  <c r="BA1890" i="64"/>
  <c r="BB1890" i="64"/>
  <c r="BC1890" i="64"/>
  <c r="BD1890" i="64"/>
  <c r="BE1890" i="64"/>
  <c r="BF1890" i="64"/>
  <c r="BG1890" i="64"/>
  <c r="BH1890" i="64"/>
  <c r="BI1890" i="64"/>
  <c r="BJ1890" i="64"/>
  <c r="BK1890" i="64"/>
  <c r="BL1890" i="64"/>
  <c r="BM1890" i="64"/>
  <c r="BN1890" i="64"/>
  <c r="BO1890" i="64"/>
  <c r="BP1890" i="64"/>
  <c r="BQ1890" i="64"/>
  <c r="BR1890" i="64"/>
  <c r="BS1890" i="64"/>
  <c r="BT1890" i="64"/>
  <c r="BU1890" i="64"/>
  <c r="BV1890" i="64"/>
  <c r="BW1890" i="64"/>
  <c r="BX1890" i="64"/>
  <c r="BY1890" i="64"/>
  <c r="BZ1890" i="64"/>
  <c r="CA1890" i="64"/>
  <c r="CB1890" i="64"/>
  <c r="CC1890" i="64"/>
  <c r="CD1890" i="64"/>
  <c r="CE1890" i="64"/>
  <c r="CF1890" i="64"/>
  <c r="CG1890" i="64"/>
  <c r="CH1890" i="64"/>
  <c r="CI1890" i="64"/>
  <c r="CJ1890" i="64"/>
  <c r="CK1890" i="64"/>
  <c r="T1892" i="64"/>
  <c r="U1892" i="64"/>
  <c r="V1892" i="64"/>
  <c r="W1892" i="64"/>
  <c r="X1892" i="64"/>
  <c r="Y1892" i="64"/>
  <c r="Z1892" i="64"/>
  <c r="AA1892" i="64"/>
  <c r="AB1892" i="64"/>
  <c r="AC1892" i="64"/>
  <c r="AD1892" i="64"/>
  <c r="AE1892" i="64"/>
  <c r="AF1892" i="64"/>
  <c r="AG1892" i="64"/>
  <c r="AH1892" i="64"/>
  <c r="AI1892" i="64"/>
  <c r="AJ1892" i="64"/>
  <c r="AK1892" i="64"/>
  <c r="AL1892" i="64"/>
  <c r="AM1892" i="64"/>
  <c r="AN1892" i="64"/>
  <c r="AO1892" i="64"/>
  <c r="AP1892" i="64"/>
  <c r="AQ1892" i="64"/>
  <c r="AR1892" i="64"/>
  <c r="AS1892" i="64"/>
  <c r="AT1892" i="64"/>
  <c r="AU1892" i="64"/>
  <c r="AV1892" i="64"/>
  <c r="AW1892" i="64"/>
  <c r="AX1892" i="64"/>
  <c r="AY1892" i="64"/>
  <c r="AZ1892" i="64"/>
  <c r="BA1892" i="64"/>
  <c r="BB1892" i="64"/>
  <c r="BC1892" i="64"/>
  <c r="BD1892" i="64"/>
  <c r="BE1892" i="64"/>
  <c r="BF1892" i="64"/>
  <c r="BG1892" i="64"/>
  <c r="BH1892" i="64"/>
  <c r="BI1892" i="64"/>
  <c r="BJ1892" i="64"/>
  <c r="BK1892" i="64"/>
  <c r="BL1892" i="64"/>
  <c r="BM1892" i="64"/>
  <c r="BN1892" i="64"/>
  <c r="BO1892" i="64"/>
  <c r="BP1892" i="64"/>
  <c r="BQ1892" i="64"/>
  <c r="BR1892" i="64"/>
  <c r="BS1892" i="64"/>
  <c r="BT1892" i="64"/>
  <c r="BU1892" i="64"/>
  <c r="BV1892" i="64"/>
  <c r="BW1892" i="64"/>
  <c r="BX1892" i="64"/>
  <c r="BY1892" i="64"/>
  <c r="BZ1892" i="64"/>
  <c r="CA1892" i="64"/>
  <c r="CB1892" i="64"/>
  <c r="CC1892" i="64"/>
  <c r="CD1892" i="64"/>
  <c r="CE1892" i="64"/>
  <c r="CF1892" i="64"/>
  <c r="CG1892" i="64"/>
  <c r="CH1892" i="64"/>
  <c r="CI1892" i="64"/>
  <c r="CJ1892" i="64"/>
  <c r="CK1892" i="64"/>
  <c r="T1893" i="64"/>
  <c r="U1893" i="64"/>
  <c r="V1893" i="64"/>
  <c r="W1893" i="64"/>
  <c r="X1893" i="64"/>
  <c r="Y1893" i="64"/>
  <c r="Z1893" i="64"/>
  <c r="AA1893" i="64"/>
  <c r="AB1893" i="64"/>
  <c r="AC1893" i="64"/>
  <c r="AD1893" i="64"/>
  <c r="AE1893" i="64"/>
  <c r="AF1893" i="64"/>
  <c r="AG1893" i="64"/>
  <c r="AH1893" i="64"/>
  <c r="AI1893" i="64"/>
  <c r="AJ1893" i="64"/>
  <c r="AK1893" i="64"/>
  <c r="AL1893" i="64"/>
  <c r="AM1893" i="64"/>
  <c r="AN1893" i="64"/>
  <c r="AO1893" i="64"/>
  <c r="AP1893" i="64"/>
  <c r="AQ1893" i="64"/>
  <c r="AR1893" i="64"/>
  <c r="AS1893" i="64"/>
  <c r="AT1893" i="64"/>
  <c r="AU1893" i="64"/>
  <c r="AV1893" i="64"/>
  <c r="AW1893" i="64"/>
  <c r="AX1893" i="64"/>
  <c r="AY1893" i="64"/>
  <c r="AZ1893" i="64"/>
  <c r="BA1893" i="64"/>
  <c r="BB1893" i="64"/>
  <c r="BC1893" i="64"/>
  <c r="BD1893" i="64"/>
  <c r="BE1893" i="64"/>
  <c r="BF1893" i="64"/>
  <c r="BG1893" i="64"/>
  <c r="BH1893" i="64"/>
  <c r="BI1893" i="64"/>
  <c r="BJ1893" i="64"/>
  <c r="BK1893" i="64"/>
  <c r="BL1893" i="64"/>
  <c r="BM1893" i="64"/>
  <c r="BN1893" i="64"/>
  <c r="BO1893" i="64"/>
  <c r="BP1893" i="64"/>
  <c r="BQ1893" i="64"/>
  <c r="BR1893" i="64"/>
  <c r="BS1893" i="64"/>
  <c r="BT1893" i="64"/>
  <c r="BU1893" i="64"/>
  <c r="BV1893" i="64"/>
  <c r="BW1893" i="64"/>
  <c r="BX1893" i="64"/>
  <c r="BY1893" i="64"/>
  <c r="BZ1893" i="64"/>
  <c r="CA1893" i="64"/>
  <c r="CB1893" i="64"/>
  <c r="CC1893" i="64"/>
  <c r="CD1893" i="64"/>
  <c r="CE1893" i="64"/>
  <c r="CF1893" i="64"/>
  <c r="CG1893" i="64"/>
  <c r="CH1893" i="64"/>
  <c r="CI1893" i="64"/>
  <c r="CJ1893" i="64"/>
  <c r="CK1893" i="64"/>
  <c r="B1890" i="64"/>
  <c r="B1887" i="64"/>
  <c r="B1881" i="64" s="1"/>
  <c r="B1888" i="64"/>
  <c r="B1889" i="64"/>
  <c r="B1892" i="64"/>
  <c r="B1893" i="64"/>
  <c r="B1886" i="64"/>
  <c r="T1797" i="64"/>
  <c r="U1797" i="64"/>
  <c r="V1797" i="64"/>
  <c r="W1797" i="64"/>
  <c r="X1797" i="64"/>
  <c r="Y1797" i="64"/>
  <c r="Z1797" i="64"/>
  <c r="AA1797" i="64"/>
  <c r="AB1797" i="64"/>
  <c r="AC1797" i="64"/>
  <c r="AD1797" i="64"/>
  <c r="AE1797" i="64"/>
  <c r="AF1797" i="64"/>
  <c r="AG1797" i="64"/>
  <c r="AH1797" i="64"/>
  <c r="AI1797" i="64"/>
  <c r="AJ1797" i="64"/>
  <c r="AK1797" i="64"/>
  <c r="AL1797" i="64"/>
  <c r="AM1797" i="64"/>
  <c r="AN1797" i="64"/>
  <c r="AO1797" i="64"/>
  <c r="AP1797" i="64"/>
  <c r="AQ1797" i="64"/>
  <c r="AR1797" i="64"/>
  <c r="AS1797" i="64"/>
  <c r="AT1797" i="64"/>
  <c r="AU1797" i="64"/>
  <c r="AV1797" i="64"/>
  <c r="AW1797" i="64"/>
  <c r="AX1797" i="64"/>
  <c r="AY1797" i="64"/>
  <c r="AZ1797" i="64"/>
  <c r="BA1797" i="64"/>
  <c r="BB1797" i="64"/>
  <c r="BC1797" i="64"/>
  <c r="BD1797" i="64"/>
  <c r="BE1797" i="64"/>
  <c r="BF1797" i="64"/>
  <c r="BG1797" i="64"/>
  <c r="BH1797" i="64"/>
  <c r="BI1797" i="64"/>
  <c r="BJ1797" i="64"/>
  <c r="BK1797" i="64"/>
  <c r="BL1797" i="64"/>
  <c r="BM1797" i="64"/>
  <c r="BN1797" i="64"/>
  <c r="BO1797" i="64"/>
  <c r="BP1797" i="64"/>
  <c r="BQ1797" i="64"/>
  <c r="BR1797" i="64"/>
  <c r="BS1797" i="64"/>
  <c r="BT1797" i="64"/>
  <c r="BU1797" i="64"/>
  <c r="BV1797" i="64"/>
  <c r="BW1797" i="64"/>
  <c r="BX1797" i="64"/>
  <c r="BY1797" i="64"/>
  <c r="BZ1797" i="64"/>
  <c r="CA1797" i="64"/>
  <c r="CB1797" i="64"/>
  <c r="CC1797" i="64"/>
  <c r="CD1797" i="64"/>
  <c r="CE1797" i="64"/>
  <c r="CF1797" i="64"/>
  <c r="CG1797" i="64"/>
  <c r="CH1797" i="64"/>
  <c r="CI1797" i="64"/>
  <c r="CJ1797" i="64"/>
  <c r="CK1797" i="64"/>
  <c r="B1795" i="64"/>
  <c r="B1792" i="64"/>
  <c r="B1793" i="64"/>
  <c r="B1794" i="64"/>
  <c r="B1797" i="64"/>
  <c r="B1798" i="64"/>
  <c r="B1791" i="64"/>
  <c r="T1776" i="64"/>
  <c r="U1776" i="64"/>
  <c r="V1776" i="64"/>
  <c r="W1776" i="64"/>
  <c r="X1776" i="64"/>
  <c r="Y1776" i="64"/>
  <c r="Z1776" i="64"/>
  <c r="AA1776" i="64"/>
  <c r="AB1776" i="64"/>
  <c r="AC1776" i="64"/>
  <c r="AD1776" i="64"/>
  <c r="AE1776" i="64"/>
  <c r="AF1776" i="64"/>
  <c r="AG1776" i="64"/>
  <c r="AH1776" i="64"/>
  <c r="AI1776" i="64"/>
  <c r="AJ1776" i="64"/>
  <c r="AK1776" i="64"/>
  <c r="AL1776" i="64"/>
  <c r="AM1776" i="64"/>
  <c r="AN1776" i="64"/>
  <c r="AO1776" i="64"/>
  <c r="AP1776" i="64"/>
  <c r="AQ1776" i="64"/>
  <c r="AR1776" i="64"/>
  <c r="AS1776" i="64"/>
  <c r="AT1776" i="64"/>
  <c r="AU1776" i="64"/>
  <c r="AV1776" i="64"/>
  <c r="AW1776" i="64"/>
  <c r="AX1776" i="64"/>
  <c r="AY1776" i="64"/>
  <c r="AZ1776" i="64"/>
  <c r="BA1776" i="64"/>
  <c r="BB1776" i="64"/>
  <c r="BC1776" i="64"/>
  <c r="BD1776" i="64"/>
  <c r="BE1776" i="64"/>
  <c r="BF1776" i="64"/>
  <c r="BG1776" i="64"/>
  <c r="BH1776" i="64"/>
  <c r="BI1776" i="64"/>
  <c r="BJ1776" i="64"/>
  <c r="BK1776" i="64"/>
  <c r="BL1776" i="64"/>
  <c r="BM1776" i="64"/>
  <c r="BN1776" i="64"/>
  <c r="BO1776" i="64"/>
  <c r="BP1776" i="64"/>
  <c r="BQ1776" i="64"/>
  <c r="BR1776" i="64"/>
  <c r="BS1776" i="64"/>
  <c r="BT1776" i="64"/>
  <c r="BU1776" i="64"/>
  <c r="BV1776" i="64"/>
  <c r="BW1776" i="64"/>
  <c r="BX1776" i="64"/>
  <c r="BY1776" i="64"/>
  <c r="BZ1776" i="64"/>
  <c r="CA1776" i="64"/>
  <c r="CB1776" i="64"/>
  <c r="CC1776" i="64"/>
  <c r="CD1776" i="64"/>
  <c r="CE1776" i="64"/>
  <c r="CF1776" i="64"/>
  <c r="CG1776" i="64"/>
  <c r="CH1776" i="64"/>
  <c r="CI1776" i="64"/>
  <c r="CJ1776" i="64"/>
  <c r="CK1776" i="64"/>
  <c r="B1773" i="64"/>
  <c r="B1770" i="64"/>
  <c r="B1771" i="64"/>
  <c r="B1772" i="64"/>
  <c r="B1775" i="64"/>
  <c r="B1776" i="64"/>
  <c r="B1769" i="64"/>
  <c r="B1749" i="64"/>
  <c r="T1623" i="64"/>
  <c r="U1623" i="64"/>
  <c r="V1623" i="64"/>
  <c r="W1623" i="64"/>
  <c r="X1623" i="64"/>
  <c r="Y1623" i="64"/>
  <c r="Z1623" i="64"/>
  <c r="AA1623" i="64"/>
  <c r="AB1623" i="64"/>
  <c r="AC1623" i="64"/>
  <c r="AD1623" i="64"/>
  <c r="AE1623" i="64"/>
  <c r="AF1623" i="64"/>
  <c r="AG1623" i="64"/>
  <c r="AH1623" i="64"/>
  <c r="AI1623" i="64"/>
  <c r="AJ1623" i="64"/>
  <c r="AK1623" i="64"/>
  <c r="AL1623" i="64"/>
  <c r="AM1623" i="64"/>
  <c r="AN1623" i="64"/>
  <c r="AO1623" i="64"/>
  <c r="AP1623" i="64"/>
  <c r="AQ1623" i="64"/>
  <c r="AR1623" i="64"/>
  <c r="AS1623" i="64"/>
  <c r="AT1623" i="64"/>
  <c r="AU1623" i="64"/>
  <c r="AV1623" i="64"/>
  <c r="AW1623" i="64"/>
  <c r="AX1623" i="64"/>
  <c r="AY1623" i="64"/>
  <c r="AZ1623" i="64"/>
  <c r="BA1623" i="64"/>
  <c r="BB1623" i="64"/>
  <c r="BC1623" i="64"/>
  <c r="BD1623" i="64"/>
  <c r="BE1623" i="64"/>
  <c r="BF1623" i="64"/>
  <c r="BG1623" i="64"/>
  <c r="BH1623" i="64"/>
  <c r="BI1623" i="64"/>
  <c r="BJ1623" i="64"/>
  <c r="BK1623" i="64"/>
  <c r="BL1623" i="64"/>
  <c r="BM1623" i="64"/>
  <c r="BN1623" i="64"/>
  <c r="BO1623" i="64"/>
  <c r="BP1623" i="64"/>
  <c r="BQ1623" i="64"/>
  <c r="BR1623" i="64"/>
  <c r="BS1623" i="64"/>
  <c r="BT1623" i="64"/>
  <c r="BU1623" i="64"/>
  <c r="BV1623" i="64"/>
  <c r="BW1623" i="64"/>
  <c r="BX1623" i="64"/>
  <c r="BY1623" i="64"/>
  <c r="BZ1623" i="64"/>
  <c r="CA1623" i="64"/>
  <c r="CB1623" i="64"/>
  <c r="CC1623" i="64"/>
  <c r="CD1623" i="64"/>
  <c r="CE1623" i="64"/>
  <c r="CF1623" i="64"/>
  <c r="CG1623" i="64"/>
  <c r="CH1623" i="64"/>
  <c r="CI1623" i="64"/>
  <c r="CJ1623" i="64"/>
  <c r="CK1623" i="64"/>
  <c r="B1621" i="64"/>
  <c r="B1746" i="64"/>
  <c r="B1747" i="64"/>
  <c r="B1748" i="64"/>
  <c r="B1751" i="64"/>
  <c r="B1752" i="64"/>
  <c r="B1745" i="64"/>
  <c r="B1743" i="64" s="1"/>
  <c r="B1618" i="64"/>
  <c r="B1619" i="64"/>
  <c r="B1620" i="64"/>
  <c r="B1623" i="64"/>
  <c r="B1624" i="64"/>
  <c r="B1617" i="64"/>
  <c r="T1608" i="64"/>
  <c r="U1608" i="64"/>
  <c r="V1608" i="64"/>
  <c r="W1608" i="64"/>
  <c r="X1608" i="64"/>
  <c r="Y1608" i="64"/>
  <c r="Z1608" i="64"/>
  <c r="AA1608" i="64"/>
  <c r="AB1608" i="64"/>
  <c r="AC1608" i="64"/>
  <c r="AD1608" i="64"/>
  <c r="AE1608" i="64"/>
  <c r="AF1608" i="64"/>
  <c r="AG1608" i="64"/>
  <c r="AH1608" i="64"/>
  <c r="AI1608" i="64"/>
  <c r="AJ1608" i="64"/>
  <c r="AK1608" i="64"/>
  <c r="AL1608" i="64"/>
  <c r="AM1608" i="64"/>
  <c r="AN1608" i="64"/>
  <c r="AO1608" i="64"/>
  <c r="AP1608" i="64"/>
  <c r="AQ1608" i="64"/>
  <c r="AR1608" i="64"/>
  <c r="AS1608" i="64"/>
  <c r="AT1608" i="64"/>
  <c r="AU1608" i="64"/>
  <c r="AV1608" i="64"/>
  <c r="AW1608" i="64"/>
  <c r="AX1608" i="64"/>
  <c r="AY1608" i="64"/>
  <c r="AZ1608" i="64"/>
  <c r="BA1608" i="64"/>
  <c r="BB1608" i="64"/>
  <c r="BC1608" i="64"/>
  <c r="BD1608" i="64"/>
  <c r="BE1608" i="64"/>
  <c r="BF1608" i="64"/>
  <c r="BG1608" i="64"/>
  <c r="BH1608" i="64"/>
  <c r="BI1608" i="64"/>
  <c r="BJ1608" i="64"/>
  <c r="BK1608" i="64"/>
  <c r="BL1608" i="64"/>
  <c r="BM1608" i="64"/>
  <c r="BN1608" i="64"/>
  <c r="BO1608" i="64"/>
  <c r="BP1608" i="64"/>
  <c r="BQ1608" i="64"/>
  <c r="BR1608" i="64"/>
  <c r="BS1608" i="64"/>
  <c r="BT1608" i="64"/>
  <c r="BU1608" i="64"/>
  <c r="BV1608" i="64"/>
  <c r="BW1608" i="64"/>
  <c r="BX1608" i="64"/>
  <c r="BY1608" i="64"/>
  <c r="BZ1608" i="64"/>
  <c r="CA1608" i="64"/>
  <c r="CB1608" i="64"/>
  <c r="CC1608" i="64"/>
  <c r="CD1608" i="64"/>
  <c r="CE1608" i="64"/>
  <c r="CF1608" i="64"/>
  <c r="CG1608" i="64"/>
  <c r="CH1608" i="64"/>
  <c r="CI1608" i="64"/>
  <c r="CJ1608" i="64"/>
  <c r="CK1608" i="64"/>
  <c r="B1364" i="64"/>
  <c r="B1361" i="64"/>
  <c r="B1357" i="64" s="1"/>
  <c r="B1362" i="64"/>
  <c r="B1363" i="64"/>
  <c r="B1366" i="64"/>
  <c r="B1367" i="64"/>
  <c r="B1360" i="64"/>
  <c r="B1358" i="64" s="1"/>
  <c r="B1311" i="64"/>
  <c r="B1312" i="64"/>
  <c r="B1313" i="64"/>
  <c r="B1314" i="64"/>
  <c r="B1316" i="64"/>
  <c r="B1317" i="64"/>
  <c r="B1310" i="64"/>
  <c r="B969" i="64"/>
  <c r="B970" i="64"/>
  <c r="B971" i="64"/>
  <c r="B968" i="64"/>
  <c r="B964" i="64"/>
  <c r="B961" i="64"/>
  <c r="B960" i="64"/>
  <c r="B947" i="64"/>
  <c r="B946" i="64"/>
  <c r="B942" i="64"/>
  <c r="B937" i="64"/>
  <c r="B936" i="64"/>
  <c r="B917" i="64"/>
  <c r="B918" i="64"/>
  <c r="B919" i="64"/>
  <c r="B920" i="64"/>
  <c r="B921" i="64"/>
  <c r="B915" i="64"/>
  <c r="B913" i="64" s="1"/>
  <c r="B895" i="64"/>
  <c r="B896" i="64"/>
  <c r="B898" i="64"/>
  <c r="B899" i="64"/>
  <c r="B900" i="64"/>
  <c r="B897" i="64"/>
  <c r="B893" i="64"/>
  <c r="B872" i="64"/>
  <c r="B873" i="64"/>
  <c r="B875" i="64"/>
  <c r="B876" i="64"/>
  <c r="B870" i="64"/>
  <c r="B859" i="64" s="1"/>
  <c r="B874" i="64" s="1"/>
  <c r="B654" i="64"/>
  <c r="B655" i="64"/>
  <c r="B650" i="64"/>
  <c r="B651" i="64"/>
  <c r="B652" i="64"/>
  <c r="B653" i="64"/>
  <c r="E649" i="64"/>
  <c r="B648" i="64"/>
  <c r="B589" i="64"/>
  <c r="B587" i="64" s="1"/>
  <c r="B565" i="64"/>
  <c r="B563" i="64" s="1"/>
  <c r="E2270" i="64"/>
  <c r="E2236" i="64"/>
  <c r="E969" i="64"/>
  <c r="E870" i="64"/>
  <c r="E871" i="64"/>
  <c r="E872" i="64"/>
  <c r="E873" i="64"/>
  <c r="E874" i="64"/>
  <c r="E875" i="64"/>
  <c r="E648" i="64"/>
  <c r="E650" i="64"/>
  <c r="E651" i="64"/>
  <c r="E652" i="64"/>
  <c r="E653" i="64"/>
  <c r="E654" i="64"/>
  <c r="E590" i="64"/>
  <c r="E591" i="64"/>
  <c r="B591" i="64"/>
  <c r="E592" i="64"/>
  <c r="B592" i="64"/>
  <c r="E593" i="64"/>
  <c r="B593" i="64"/>
  <c r="E594" i="64"/>
  <c r="B594" i="64"/>
  <c r="E595" i="64"/>
  <c r="B595" i="64"/>
  <c r="E566" i="64"/>
  <c r="E567" i="64"/>
  <c r="E568" i="64"/>
  <c r="E569" i="64"/>
  <c r="E570" i="64"/>
  <c r="E571" i="64"/>
  <c r="E572" i="64"/>
  <c r="E268" i="64"/>
  <c r="E269" i="64"/>
  <c r="E270" i="64"/>
  <c r="E271" i="64"/>
  <c r="E272" i="64"/>
  <c r="E216" i="64"/>
  <c r="E217" i="64"/>
  <c r="E218" i="64"/>
  <c r="E219" i="64"/>
  <c r="E220" i="64"/>
  <c r="E200" i="64"/>
  <c r="E198" i="64"/>
  <c r="G198" i="64" s="1"/>
  <c r="E116" i="64"/>
  <c r="E117" i="64"/>
  <c r="E118" i="64"/>
  <c r="E119" i="64"/>
  <c r="E120" i="64"/>
  <c r="E98" i="64"/>
  <c r="E99" i="64"/>
  <c r="E100" i="64"/>
  <c r="E101" i="64"/>
  <c r="E102" i="64"/>
  <c r="E103" i="64"/>
  <c r="E85" i="64"/>
  <c r="T1366" i="64"/>
  <c r="U1366" i="64"/>
  <c r="V1366" i="64"/>
  <c r="W1366" i="64"/>
  <c r="X1366" i="64"/>
  <c r="Y1366" i="64"/>
  <c r="Z1366" i="64"/>
  <c r="AA1366" i="64"/>
  <c r="AB1366" i="64"/>
  <c r="AC1366" i="64"/>
  <c r="AD1366" i="64"/>
  <c r="AE1366" i="64"/>
  <c r="AF1366" i="64"/>
  <c r="AG1366" i="64"/>
  <c r="AH1366" i="64"/>
  <c r="AI1366" i="64"/>
  <c r="AJ1366" i="64"/>
  <c r="AK1366" i="64"/>
  <c r="AL1366" i="64"/>
  <c r="AM1366" i="64"/>
  <c r="AN1366" i="64"/>
  <c r="AO1366" i="64"/>
  <c r="AP1366" i="64"/>
  <c r="AQ1366" i="64"/>
  <c r="AR1366" i="64"/>
  <c r="AS1366" i="64"/>
  <c r="AT1366" i="64"/>
  <c r="AU1366" i="64"/>
  <c r="AV1366" i="64"/>
  <c r="AW1366" i="64"/>
  <c r="AX1366" i="64"/>
  <c r="AY1366" i="64"/>
  <c r="AZ1366" i="64"/>
  <c r="BA1366" i="64"/>
  <c r="BB1366" i="64"/>
  <c r="BC1366" i="64"/>
  <c r="BD1366" i="64"/>
  <c r="BE1366" i="64"/>
  <c r="BF1366" i="64"/>
  <c r="BG1366" i="64"/>
  <c r="BH1366" i="64"/>
  <c r="BI1366" i="64"/>
  <c r="BJ1366" i="64"/>
  <c r="BK1366" i="64"/>
  <c r="BL1366" i="64"/>
  <c r="BM1366" i="64"/>
  <c r="BN1366" i="64"/>
  <c r="BO1366" i="64"/>
  <c r="BP1366" i="64"/>
  <c r="BQ1366" i="64"/>
  <c r="BR1366" i="64"/>
  <c r="BS1366" i="64"/>
  <c r="BT1366" i="64"/>
  <c r="BU1366" i="64"/>
  <c r="BV1366" i="64"/>
  <c r="BW1366" i="64"/>
  <c r="BX1366" i="64"/>
  <c r="BY1366" i="64"/>
  <c r="BZ1366" i="64"/>
  <c r="CA1366" i="64"/>
  <c r="CB1366" i="64"/>
  <c r="CC1366" i="64"/>
  <c r="CD1366" i="64"/>
  <c r="CE1366" i="64"/>
  <c r="CF1366" i="64"/>
  <c r="CG1366" i="64"/>
  <c r="CH1366" i="64"/>
  <c r="CI1366" i="64"/>
  <c r="CJ1366" i="64"/>
  <c r="CK1366"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E947" i="64"/>
  <c r="T944" i="64"/>
  <c r="U944" i="64"/>
  <c r="V944" i="64"/>
  <c r="W944" i="64"/>
  <c r="X944" i="64"/>
  <c r="Y944" i="64"/>
  <c r="Z944" i="64"/>
  <c r="AA944" i="64"/>
  <c r="AB944" i="64"/>
  <c r="AC944" i="64"/>
  <c r="AD944" i="64"/>
  <c r="AE944" i="64"/>
  <c r="AF944" i="64"/>
  <c r="AG944" i="64"/>
  <c r="AH944" i="64"/>
  <c r="AI944" i="64"/>
  <c r="AJ944" i="64"/>
  <c r="AK944" i="64"/>
  <c r="AL944" i="64"/>
  <c r="AM944" i="64"/>
  <c r="AN944" i="64"/>
  <c r="AO944" i="64"/>
  <c r="AP944" i="64"/>
  <c r="AQ944" i="64"/>
  <c r="AR944" i="64"/>
  <c r="AS944" i="64"/>
  <c r="AT944" i="64"/>
  <c r="AU944" i="64"/>
  <c r="AV944" i="64"/>
  <c r="AW944" i="64"/>
  <c r="AX944" i="64"/>
  <c r="AY944" i="64"/>
  <c r="AZ944" i="64"/>
  <c r="BA944" i="64"/>
  <c r="BB944" i="64"/>
  <c r="BC944" i="64"/>
  <c r="BD944" i="64"/>
  <c r="BE944" i="64"/>
  <c r="BF944" i="64"/>
  <c r="BG944" i="64"/>
  <c r="BH944" i="64"/>
  <c r="BI944" i="64"/>
  <c r="BJ944" i="64"/>
  <c r="BK944" i="64"/>
  <c r="BL944" i="64"/>
  <c r="BM944" i="64"/>
  <c r="BN944" i="64"/>
  <c r="BO944" i="64"/>
  <c r="BP944" i="64"/>
  <c r="BQ944" i="64"/>
  <c r="BR944" i="64"/>
  <c r="BS944" i="64"/>
  <c r="BT944" i="64"/>
  <c r="BU944" i="64"/>
  <c r="BV944" i="64"/>
  <c r="BW944" i="64"/>
  <c r="BX944" i="64"/>
  <c r="BY944" i="64"/>
  <c r="BZ944" i="64"/>
  <c r="CA944" i="64"/>
  <c r="CB944" i="64"/>
  <c r="CC944" i="64"/>
  <c r="CD944" i="64"/>
  <c r="CE944" i="64"/>
  <c r="CF944" i="64"/>
  <c r="CG944" i="64"/>
  <c r="CH944" i="64"/>
  <c r="CI944" i="64"/>
  <c r="CJ944" i="64"/>
  <c r="CK944" i="64"/>
  <c r="T916" i="64"/>
  <c r="U916" i="64"/>
  <c r="V916" i="64"/>
  <c r="W916" i="64"/>
  <c r="X916" i="64"/>
  <c r="Y916" i="64"/>
  <c r="Z916" i="64"/>
  <c r="AA916" i="64"/>
  <c r="AB916" i="64"/>
  <c r="AC916" i="64"/>
  <c r="AD916" i="64"/>
  <c r="AE916" i="64"/>
  <c r="AF916" i="64"/>
  <c r="AG916" i="64"/>
  <c r="AH916" i="64"/>
  <c r="AI916" i="64"/>
  <c r="AJ916" i="64"/>
  <c r="AK916" i="64"/>
  <c r="AL916" i="64"/>
  <c r="AM916" i="64"/>
  <c r="AN916" i="64"/>
  <c r="AO916" i="64"/>
  <c r="AP916" i="64"/>
  <c r="AQ916" i="64"/>
  <c r="AR916" i="64"/>
  <c r="AS916" i="64"/>
  <c r="AT916" i="64"/>
  <c r="AU916" i="64"/>
  <c r="AV916" i="64"/>
  <c r="AW916" i="64"/>
  <c r="AX916" i="64"/>
  <c r="AY916" i="64"/>
  <c r="AZ916" i="64"/>
  <c r="BA916" i="64"/>
  <c r="BB916" i="64"/>
  <c r="BC916" i="64"/>
  <c r="BD916" i="64"/>
  <c r="BE916" i="64"/>
  <c r="BF916" i="64"/>
  <c r="BG916" i="64"/>
  <c r="BH916" i="64"/>
  <c r="BI916" i="64"/>
  <c r="BJ916" i="64"/>
  <c r="BK916" i="64"/>
  <c r="BL916" i="64"/>
  <c r="BM916" i="64"/>
  <c r="BN916" i="64"/>
  <c r="BO916" i="64"/>
  <c r="BP916" i="64"/>
  <c r="BQ916" i="64"/>
  <c r="BR916" i="64"/>
  <c r="BS916" i="64"/>
  <c r="BT916" i="64"/>
  <c r="BU916" i="64"/>
  <c r="BV916" i="64"/>
  <c r="BW916" i="64"/>
  <c r="BX916" i="64"/>
  <c r="BY916" i="64"/>
  <c r="BZ916" i="64"/>
  <c r="CA916" i="64"/>
  <c r="CB916" i="64"/>
  <c r="CC916" i="64"/>
  <c r="CD916" i="64"/>
  <c r="CE916" i="64"/>
  <c r="CF916" i="64"/>
  <c r="CG916" i="64"/>
  <c r="CH916" i="64"/>
  <c r="CI916" i="64"/>
  <c r="CJ916" i="64"/>
  <c r="CK916" i="64"/>
  <c r="T896" i="64"/>
  <c r="U896" i="64"/>
  <c r="V896" i="64"/>
  <c r="W896" i="64"/>
  <c r="X896" i="64"/>
  <c r="Y896" i="64"/>
  <c r="Z896" i="64"/>
  <c r="AA896" i="64"/>
  <c r="AB896" i="64"/>
  <c r="AC896" i="64"/>
  <c r="AD896" i="64"/>
  <c r="AE896" i="64"/>
  <c r="AF896" i="64"/>
  <c r="AG896" i="64"/>
  <c r="AH896" i="64"/>
  <c r="AI896" i="64"/>
  <c r="AJ896" i="64"/>
  <c r="AK896" i="64"/>
  <c r="AL896" i="64"/>
  <c r="AM896" i="64"/>
  <c r="AN896" i="64"/>
  <c r="AO896" i="64"/>
  <c r="AP896" i="64"/>
  <c r="AQ896" i="64"/>
  <c r="AR896" i="64"/>
  <c r="AS896" i="64"/>
  <c r="AT896" i="64"/>
  <c r="AU896" i="64"/>
  <c r="AV896" i="64"/>
  <c r="AW896" i="64"/>
  <c r="AX896" i="64"/>
  <c r="AY896" i="64"/>
  <c r="AZ896" i="64"/>
  <c r="BA896" i="64"/>
  <c r="BB896" i="64"/>
  <c r="BC896" i="64"/>
  <c r="BD896" i="64"/>
  <c r="BE896" i="64"/>
  <c r="BF896" i="64"/>
  <c r="BG896" i="64"/>
  <c r="BH896" i="64"/>
  <c r="BI896" i="64"/>
  <c r="BJ896" i="64"/>
  <c r="BK896" i="64"/>
  <c r="BL896" i="64"/>
  <c r="BM896" i="64"/>
  <c r="BN896" i="64"/>
  <c r="BO896" i="64"/>
  <c r="BP896" i="64"/>
  <c r="BQ896" i="64"/>
  <c r="BR896" i="64"/>
  <c r="BS896" i="64"/>
  <c r="BT896" i="64"/>
  <c r="BU896" i="64"/>
  <c r="BV896" i="64"/>
  <c r="BW896" i="64"/>
  <c r="BX896" i="64"/>
  <c r="BY896" i="64"/>
  <c r="BZ896" i="64"/>
  <c r="CA896" i="64"/>
  <c r="CB896" i="64"/>
  <c r="CC896" i="64"/>
  <c r="CD896" i="64"/>
  <c r="CE896" i="64"/>
  <c r="CF896" i="64"/>
  <c r="CG896" i="64"/>
  <c r="CH896" i="64"/>
  <c r="CI896" i="64"/>
  <c r="CJ896" i="64"/>
  <c r="CK896" i="64"/>
  <c r="T873" i="64"/>
  <c r="U873" i="64"/>
  <c r="V873" i="64"/>
  <c r="W873" i="64"/>
  <c r="X873" i="64"/>
  <c r="Y873" i="64"/>
  <c r="Z873" i="64"/>
  <c r="AA873" i="64"/>
  <c r="AB873" i="64"/>
  <c r="AC873" i="64"/>
  <c r="AD873" i="64"/>
  <c r="AE873" i="64"/>
  <c r="AF873" i="64"/>
  <c r="AG873" i="64"/>
  <c r="AH873" i="64"/>
  <c r="AI873" i="64"/>
  <c r="AJ873" i="64"/>
  <c r="AK873" i="64"/>
  <c r="AL873" i="64"/>
  <c r="AM873" i="64"/>
  <c r="AN873" i="64"/>
  <c r="AO873" i="64"/>
  <c r="AP873" i="64"/>
  <c r="AQ873" i="64"/>
  <c r="AR873" i="64"/>
  <c r="AS873" i="64"/>
  <c r="AT873" i="64"/>
  <c r="AU873" i="64"/>
  <c r="AV873" i="64"/>
  <c r="AW873" i="64"/>
  <c r="AX873" i="64"/>
  <c r="AY873" i="64"/>
  <c r="AZ873" i="64"/>
  <c r="BA873" i="64"/>
  <c r="BB873" i="64"/>
  <c r="BC873" i="64"/>
  <c r="BD873" i="64"/>
  <c r="BE873" i="64"/>
  <c r="BF873" i="64"/>
  <c r="BG873" i="64"/>
  <c r="BH873" i="64"/>
  <c r="BI873" i="64"/>
  <c r="BJ873" i="64"/>
  <c r="BK873" i="64"/>
  <c r="BL873" i="64"/>
  <c r="BM873" i="64"/>
  <c r="BN873" i="64"/>
  <c r="BO873" i="64"/>
  <c r="BP873" i="64"/>
  <c r="BQ873" i="64"/>
  <c r="BR873" i="64"/>
  <c r="BS873" i="64"/>
  <c r="BT873" i="64"/>
  <c r="BU873" i="64"/>
  <c r="BV873" i="64"/>
  <c r="BW873" i="64"/>
  <c r="BX873" i="64"/>
  <c r="BY873" i="64"/>
  <c r="BZ873" i="64"/>
  <c r="CA873" i="64"/>
  <c r="CB873" i="64"/>
  <c r="CC873" i="64"/>
  <c r="CD873" i="64"/>
  <c r="CE873" i="64"/>
  <c r="CF873" i="64"/>
  <c r="CG873" i="64"/>
  <c r="CH873" i="64"/>
  <c r="CI873" i="64"/>
  <c r="CJ873" i="64"/>
  <c r="CK873" i="64"/>
  <c r="T2269" i="64"/>
  <c r="U2269" i="64"/>
  <c r="V2269" i="64"/>
  <c r="W2269" i="64"/>
  <c r="X2269" i="64"/>
  <c r="Y2269" i="64"/>
  <c r="Z2269" i="64"/>
  <c r="AA2269" i="64"/>
  <c r="AB2269" i="64"/>
  <c r="AC2269" i="64"/>
  <c r="AD2269" i="64"/>
  <c r="AE2269" i="64"/>
  <c r="AF2269" i="64"/>
  <c r="AG2269" i="64"/>
  <c r="AH2269" i="64"/>
  <c r="AI2269" i="64"/>
  <c r="AJ2269" i="64"/>
  <c r="AK2269" i="64"/>
  <c r="AL2269" i="64"/>
  <c r="AM2269" i="64"/>
  <c r="AN2269" i="64"/>
  <c r="AO2269" i="64"/>
  <c r="AP2269" i="64"/>
  <c r="AQ2269" i="64"/>
  <c r="AR2269" i="64"/>
  <c r="AS2269" i="64"/>
  <c r="AT2269" i="64"/>
  <c r="AU2269" i="64"/>
  <c r="AV2269" i="64"/>
  <c r="AW2269" i="64"/>
  <c r="AX2269" i="64"/>
  <c r="AY2269" i="64"/>
  <c r="AZ2269" i="64"/>
  <c r="BA2269" i="64"/>
  <c r="BB2269" i="64"/>
  <c r="BC2269" i="64"/>
  <c r="BD2269" i="64"/>
  <c r="BE2269" i="64"/>
  <c r="BF2269" i="64"/>
  <c r="BG2269" i="64"/>
  <c r="BH2269" i="64"/>
  <c r="BI2269" i="64"/>
  <c r="BJ2269" i="64"/>
  <c r="BK2269" i="64"/>
  <c r="BL2269" i="64"/>
  <c r="BM2269" i="64"/>
  <c r="BN2269" i="64"/>
  <c r="BO2269" i="64"/>
  <c r="BP2269" i="64"/>
  <c r="BQ2269" i="64"/>
  <c r="BR2269" i="64"/>
  <c r="BS2269" i="64"/>
  <c r="BT2269" i="64"/>
  <c r="BU2269" i="64"/>
  <c r="BV2269" i="64"/>
  <c r="BW2269" i="64"/>
  <c r="BX2269" i="64"/>
  <c r="BY2269" i="64"/>
  <c r="BZ2269" i="64"/>
  <c r="CA2269" i="64"/>
  <c r="CB2269" i="64"/>
  <c r="CC2269" i="64"/>
  <c r="CD2269" i="64"/>
  <c r="CE2269" i="64"/>
  <c r="CF2269" i="64"/>
  <c r="CG2269" i="64"/>
  <c r="CH2269" i="64"/>
  <c r="CI2269" i="64"/>
  <c r="CJ2269" i="64"/>
  <c r="CK2269" i="64"/>
  <c r="T3209" i="64"/>
  <c r="U3209" i="64"/>
  <c r="V3209" i="64"/>
  <c r="W3209" i="64"/>
  <c r="X3209" i="64"/>
  <c r="Y3209" i="64"/>
  <c r="Z3209" i="64"/>
  <c r="AA3209" i="64"/>
  <c r="AB3209" i="64"/>
  <c r="AC3209" i="64"/>
  <c r="AD3209" i="64"/>
  <c r="AE3209" i="64"/>
  <c r="AF3209" i="64"/>
  <c r="AG3209" i="64"/>
  <c r="AH3209" i="64"/>
  <c r="AI3209" i="64"/>
  <c r="AJ3209" i="64"/>
  <c r="AK3209" i="64"/>
  <c r="AL3209" i="64"/>
  <c r="AM3209" i="64"/>
  <c r="AN3209" i="64"/>
  <c r="AO3209" i="64"/>
  <c r="AP3209" i="64"/>
  <c r="AQ3209" i="64"/>
  <c r="AR3209" i="64"/>
  <c r="AS3209" i="64"/>
  <c r="AT3209" i="64"/>
  <c r="AU3209" i="64"/>
  <c r="AV3209" i="64"/>
  <c r="AW3209" i="64"/>
  <c r="AX3209" i="64"/>
  <c r="AY3209" i="64"/>
  <c r="AZ3209" i="64"/>
  <c r="BA3209" i="64"/>
  <c r="BB3209" i="64"/>
  <c r="BC3209" i="64"/>
  <c r="BD3209" i="64"/>
  <c r="BE3209" i="64"/>
  <c r="BF3209" i="64"/>
  <c r="BG3209" i="64"/>
  <c r="BH3209" i="64"/>
  <c r="BI3209" i="64"/>
  <c r="BJ3209" i="64"/>
  <c r="BK3209" i="64"/>
  <c r="BL3209" i="64"/>
  <c r="BM3209" i="64"/>
  <c r="BN3209" i="64"/>
  <c r="BO3209" i="64"/>
  <c r="BP3209" i="64"/>
  <c r="BQ3209" i="64"/>
  <c r="BR3209" i="64"/>
  <c r="BS3209" i="64"/>
  <c r="BT3209" i="64"/>
  <c r="BU3209" i="64"/>
  <c r="BV3209" i="64"/>
  <c r="BW3209" i="64"/>
  <c r="BX3209" i="64"/>
  <c r="BY3209" i="64"/>
  <c r="BZ3209" i="64"/>
  <c r="CA3209" i="64"/>
  <c r="CB3209" i="64"/>
  <c r="CC3209" i="64"/>
  <c r="CD3209" i="64"/>
  <c r="CE3209" i="64"/>
  <c r="CF3209" i="64"/>
  <c r="CG3209" i="64"/>
  <c r="CH3209" i="64"/>
  <c r="CI3209" i="64"/>
  <c r="CJ3209" i="64"/>
  <c r="CK3209" i="64"/>
  <c r="T3183" i="64"/>
  <c r="U3183" i="64"/>
  <c r="V3183" i="64"/>
  <c r="W3183" i="64"/>
  <c r="X3183" i="64"/>
  <c r="Y3183" i="64"/>
  <c r="Z3183" i="64"/>
  <c r="AA3183" i="64"/>
  <c r="AB3183" i="64"/>
  <c r="AC3183" i="64"/>
  <c r="AD3183" i="64"/>
  <c r="AE3183" i="64"/>
  <c r="AF3183" i="64"/>
  <c r="AG3183" i="64"/>
  <c r="AH3183" i="64"/>
  <c r="AI3183" i="64"/>
  <c r="AJ3183" i="64"/>
  <c r="AK3183" i="64"/>
  <c r="AL3183" i="64"/>
  <c r="AM3183" i="64"/>
  <c r="AN3183" i="64"/>
  <c r="AO3183" i="64"/>
  <c r="AP3183" i="64"/>
  <c r="AQ3183" i="64"/>
  <c r="AR3183" i="64"/>
  <c r="AS3183" i="64"/>
  <c r="AT3183" i="64"/>
  <c r="AU3183" i="64"/>
  <c r="AV3183" i="64"/>
  <c r="AW3183" i="64"/>
  <c r="AX3183" i="64"/>
  <c r="AY3183" i="64"/>
  <c r="AZ3183" i="64"/>
  <c r="BA3183" i="64"/>
  <c r="BB3183" i="64"/>
  <c r="BC3183" i="64"/>
  <c r="BD3183" i="64"/>
  <c r="BE3183" i="64"/>
  <c r="BF3183" i="64"/>
  <c r="BG3183" i="64"/>
  <c r="BH3183" i="64"/>
  <c r="BI3183" i="64"/>
  <c r="BJ3183" i="64"/>
  <c r="BK3183" i="64"/>
  <c r="BL3183" i="64"/>
  <c r="BM3183" i="64"/>
  <c r="BN3183" i="64"/>
  <c r="BO3183" i="64"/>
  <c r="BP3183" i="64"/>
  <c r="BQ3183" i="64"/>
  <c r="BR3183" i="64"/>
  <c r="BS3183" i="64"/>
  <c r="BT3183" i="64"/>
  <c r="BU3183" i="64"/>
  <c r="BV3183" i="64"/>
  <c r="BW3183" i="64"/>
  <c r="BX3183" i="64"/>
  <c r="BY3183" i="64"/>
  <c r="BZ3183" i="64"/>
  <c r="CA3183" i="64"/>
  <c r="CB3183" i="64"/>
  <c r="CC3183" i="64"/>
  <c r="CD3183" i="64"/>
  <c r="CE3183" i="64"/>
  <c r="CF3183" i="64"/>
  <c r="CG3183" i="64"/>
  <c r="CH3183" i="64"/>
  <c r="CI3183" i="64"/>
  <c r="CJ3183" i="64"/>
  <c r="CK3183" i="64"/>
  <c r="T3158" i="64"/>
  <c r="U3158" i="64"/>
  <c r="V3158" i="64"/>
  <c r="W3158" i="64"/>
  <c r="X3158" i="64"/>
  <c r="Y3158" i="64"/>
  <c r="Z3158" i="64"/>
  <c r="AA3158" i="64"/>
  <c r="AB3158" i="64"/>
  <c r="AC3158" i="64"/>
  <c r="AD3158" i="64"/>
  <c r="AE3158" i="64"/>
  <c r="AF3158" i="64"/>
  <c r="AG3158" i="64"/>
  <c r="AH3158" i="64"/>
  <c r="AI3158" i="64"/>
  <c r="AJ3158" i="64"/>
  <c r="AK3158" i="64"/>
  <c r="AL3158" i="64"/>
  <c r="AM3158" i="64"/>
  <c r="AN3158" i="64"/>
  <c r="AO3158" i="64"/>
  <c r="AP3158" i="64"/>
  <c r="AQ3158" i="64"/>
  <c r="AR3158" i="64"/>
  <c r="AS3158" i="64"/>
  <c r="AT3158" i="64"/>
  <c r="AU3158" i="64"/>
  <c r="AV3158" i="64"/>
  <c r="AW3158" i="64"/>
  <c r="AX3158" i="64"/>
  <c r="AY3158" i="64"/>
  <c r="AZ3158" i="64"/>
  <c r="BA3158" i="64"/>
  <c r="BB3158" i="64"/>
  <c r="BC3158" i="64"/>
  <c r="BD3158" i="64"/>
  <c r="BE3158" i="64"/>
  <c r="BF3158" i="64"/>
  <c r="BG3158" i="64"/>
  <c r="BH3158" i="64"/>
  <c r="BI3158" i="64"/>
  <c r="BJ3158" i="64"/>
  <c r="BK3158" i="64"/>
  <c r="BL3158" i="64"/>
  <c r="BM3158" i="64"/>
  <c r="BN3158" i="64"/>
  <c r="BO3158" i="64"/>
  <c r="BP3158" i="64"/>
  <c r="BQ3158" i="64"/>
  <c r="BR3158" i="64"/>
  <c r="BS3158" i="64"/>
  <c r="BT3158" i="64"/>
  <c r="BU3158" i="64"/>
  <c r="BV3158" i="64"/>
  <c r="BW3158" i="64"/>
  <c r="BX3158" i="64"/>
  <c r="BY3158" i="64"/>
  <c r="BZ3158" i="64"/>
  <c r="CA3158" i="64"/>
  <c r="CB3158" i="64"/>
  <c r="CC3158" i="64"/>
  <c r="CD3158" i="64"/>
  <c r="CE3158" i="64"/>
  <c r="CF3158" i="64"/>
  <c r="CG3158" i="64"/>
  <c r="CH3158" i="64"/>
  <c r="CI3158" i="64"/>
  <c r="CJ3158" i="64"/>
  <c r="CK3158" i="64"/>
  <c r="T3132" i="64"/>
  <c r="U3132" i="64"/>
  <c r="V3132" i="64"/>
  <c r="W3132" i="64"/>
  <c r="X3132" i="64"/>
  <c r="Y3132" i="64"/>
  <c r="Z3132" i="64"/>
  <c r="AA3132" i="64"/>
  <c r="AB3132" i="64"/>
  <c r="AC3132" i="64"/>
  <c r="AD3132" i="64"/>
  <c r="AE3132" i="64"/>
  <c r="AF3132" i="64"/>
  <c r="AG3132" i="64"/>
  <c r="AH3132" i="64"/>
  <c r="AI3132" i="64"/>
  <c r="AJ3132" i="64"/>
  <c r="AK3132" i="64"/>
  <c r="AL3132" i="64"/>
  <c r="AM3132" i="64"/>
  <c r="AN3132" i="64"/>
  <c r="AO3132" i="64"/>
  <c r="AP3132" i="64"/>
  <c r="AQ3132" i="64"/>
  <c r="AR3132" i="64"/>
  <c r="AS3132" i="64"/>
  <c r="AT3132" i="64"/>
  <c r="AU3132" i="64"/>
  <c r="AV3132" i="64"/>
  <c r="AW3132" i="64"/>
  <c r="AX3132" i="64"/>
  <c r="AY3132" i="64"/>
  <c r="AZ3132" i="64"/>
  <c r="BA3132" i="64"/>
  <c r="BB3132" i="64"/>
  <c r="BC3132" i="64"/>
  <c r="BD3132" i="64"/>
  <c r="BE3132" i="64"/>
  <c r="BF3132" i="64"/>
  <c r="BG3132" i="64"/>
  <c r="BH3132" i="64"/>
  <c r="BI3132" i="64"/>
  <c r="BJ3132" i="64"/>
  <c r="BK3132" i="64"/>
  <c r="BL3132" i="64"/>
  <c r="BM3132" i="64"/>
  <c r="BN3132" i="64"/>
  <c r="BO3132" i="64"/>
  <c r="BP3132" i="64"/>
  <c r="BQ3132" i="64"/>
  <c r="BR3132" i="64"/>
  <c r="BS3132" i="64"/>
  <c r="BT3132" i="64"/>
  <c r="BU3132" i="64"/>
  <c r="BV3132" i="64"/>
  <c r="BW3132" i="64"/>
  <c r="BX3132" i="64"/>
  <c r="BY3132" i="64"/>
  <c r="BZ3132" i="64"/>
  <c r="CA3132" i="64"/>
  <c r="CB3132" i="64"/>
  <c r="CC3132" i="64"/>
  <c r="CD3132" i="64"/>
  <c r="CE3132" i="64"/>
  <c r="CF3132" i="64"/>
  <c r="CG3132" i="64"/>
  <c r="CH3132" i="64"/>
  <c r="CI3132" i="64"/>
  <c r="CJ3132" i="64"/>
  <c r="CK3132" i="64"/>
  <c r="T2238" i="64"/>
  <c r="U2238" i="64"/>
  <c r="V2238" i="64"/>
  <c r="W2238" i="64"/>
  <c r="X2238" i="64"/>
  <c r="Y2238" i="64"/>
  <c r="Z2238" i="64"/>
  <c r="AA2238" i="64"/>
  <c r="AB2238" i="64"/>
  <c r="AC2238" i="64"/>
  <c r="AD2238" i="64"/>
  <c r="AE2238" i="64"/>
  <c r="AF2238" i="64"/>
  <c r="AG2238" i="64"/>
  <c r="AH2238" i="64"/>
  <c r="AI2238" i="64"/>
  <c r="AJ2238" i="64"/>
  <c r="AK2238" i="64"/>
  <c r="AL2238" i="64"/>
  <c r="AM2238" i="64"/>
  <c r="AN2238" i="64"/>
  <c r="AO2238" i="64"/>
  <c r="AP2238" i="64"/>
  <c r="AQ2238" i="64"/>
  <c r="AR2238" i="64"/>
  <c r="AS2238" i="64"/>
  <c r="AT2238" i="64"/>
  <c r="AU2238" i="64"/>
  <c r="AV2238" i="64"/>
  <c r="AW2238" i="64"/>
  <c r="AX2238" i="64"/>
  <c r="AY2238" i="64"/>
  <c r="AZ2238" i="64"/>
  <c r="BA2238" i="64"/>
  <c r="BB2238" i="64"/>
  <c r="BC2238" i="64"/>
  <c r="BD2238" i="64"/>
  <c r="BE2238" i="64"/>
  <c r="BF2238" i="64"/>
  <c r="BG2238" i="64"/>
  <c r="BH2238" i="64"/>
  <c r="BI2238" i="64"/>
  <c r="BJ2238" i="64"/>
  <c r="BK2238" i="64"/>
  <c r="BL2238" i="64"/>
  <c r="BM2238" i="64"/>
  <c r="BN2238" i="64"/>
  <c r="BO2238" i="64"/>
  <c r="BP2238" i="64"/>
  <c r="BQ2238" i="64"/>
  <c r="BR2238" i="64"/>
  <c r="BS2238" i="64"/>
  <c r="BT2238" i="64"/>
  <c r="BU2238" i="64"/>
  <c r="BV2238" i="64"/>
  <c r="BW2238" i="64"/>
  <c r="BX2238" i="64"/>
  <c r="BY2238" i="64"/>
  <c r="BZ2238" i="64"/>
  <c r="CA2238" i="64"/>
  <c r="CB2238" i="64"/>
  <c r="CC2238" i="64"/>
  <c r="CD2238" i="64"/>
  <c r="CE2238" i="64"/>
  <c r="CF2238" i="64"/>
  <c r="CG2238" i="64"/>
  <c r="CH2238" i="64"/>
  <c r="CI2238" i="64"/>
  <c r="CJ2238" i="64"/>
  <c r="CK2238" i="64"/>
  <c r="T2212" i="64"/>
  <c r="U2212" i="64"/>
  <c r="V2212" i="64"/>
  <c r="W2212" i="64"/>
  <c r="X2212" i="64"/>
  <c r="Y2212" i="64"/>
  <c r="Z2212" i="64"/>
  <c r="AA2212" i="64"/>
  <c r="AB2212" i="64"/>
  <c r="AC2212" i="64"/>
  <c r="AD2212" i="64"/>
  <c r="AE2212" i="64"/>
  <c r="AF2212" i="64"/>
  <c r="AG2212" i="64"/>
  <c r="AH2212" i="64"/>
  <c r="AI2212" i="64"/>
  <c r="AJ2212" i="64"/>
  <c r="AK2212" i="64"/>
  <c r="AL2212" i="64"/>
  <c r="AM2212" i="64"/>
  <c r="AN2212" i="64"/>
  <c r="AO2212" i="64"/>
  <c r="AP2212" i="64"/>
  <c r="AQ2212" i="64"/>
  <c r="AR2212" i="64"/>
  <c r="AS2212" i="64"/>
  <c r="AT2212" i="64"/>
  <c r="AU2212" i="64"/>
  <c r="AV2212" i="64"/>
  <c r="AW2212" i="64"/>
  <c r="AX2212" i="64"/>
  <c r="AY2212" i="64"/>
  <c r="AZ2212" i="64"/>
  <c r="BA2212" i="64"/>
  <c r="BB2212" i="64"/>
  <c r="BC2212" i="64"/>
  <c r="BD2212" i="64"/>
  <c r="BE2212" i="64"/>
  <c r="BF2212" i="64"/>
  <c r="BG2212" i="64"/>
  <c r="BH2212" i="64"/>
  <c r="BI2212" i="64"/>
  <c r="BJ2212" i="64"/>
  <c r="BK2212" i="64"/>
  <c r="BL2212" i="64"/>
  <c r="BM2212" i="64"/>
  <c r="BN2212" i="64"/>
  <c r="BO2212" i="64"/>
  <c r="BP2212" i="64"/>
  <c r="BQ2212" i="64"/>
  <c r="BR2212" i="64"/>
  <c r="BS2212" i="64"/>
  <c r="BT2212" i="64"/>
  <c r="BU2212" i="64"/>
  <c r="BV2212" i="64"/>
  <c r="BW2212" i="64"/>
  <c r="BX2212" i="64"/>
  <c r="BY2212" i="64"/>
  <c r="BZ2212" i="64"/>
  <c r="CA2212" i="64"/>
  <c r="CB2212" i="64"/>
  <c r="CC2212" i="64"/>
  <c r="CD2212" i="64"/>
  <c r="CE2212" i="64"/>
  <c r="CF2212" i="64"/>
  <c r="CG2212" i="64"/>
  <c r="CH2212" i="64"/>
  <c r="CI2212" i="64"/>
  <c r="CJ2212" i="64"/>
  <c r="CK2212" i="64"/>
  <c r="T2180" i="64"/>
  <c r="U2180" i="64"/>
  <c r="V2180" i="64"/>
  <c r="W2180" i="64"/>
  <c r="X2180" i="64"/>
  <c r="Y2180" i="64"/>
  <c r="Z2180" i="64"/>
  <c r="AA2180" i="64"/>
  <c r="AB2180" i="64"/>
  <c r="AC2180" i="64"/>
  <c r="AD2180" i="64"/>
  <c r="AE2180" i="64"/>
  <c r="AF2180" i="64"/>
  <c r="AG2180" i="64"/>
  <c r="AH2180" i="64"/>
  <c r="AI2180" i="64"/>
  <c r="AJ2180" i="64"/>
  <c r="AK2180" i="64"/>
  <c r="AL2180" i="64"/>
  <c r="AM2180" i="64"/>
  <c r="AN2180" i="64"/>
  <c r="AO2180" i="64"/>
  <c r="AP2180" i="64"/>
  <c r="AQ2180" i="64"/>
  <c r="AR2180" i="64"/>
  <c r="AS2180" i="64"/>
  <c r="AT2180" i="64"/>
  <c r="AU2180" i="64"/>
  <c r="AV2180" i="64"/>
  <c r="AW2180" i="64"/>
  <c r="AX2180" i="64"/>
  <c r="AY2180" i="64"/>
  <c r="AZ2180" i="64"/>
  <c r="BA2180" i="64"/>
  <c r="BB2180" i="64"/>
  <c r="BC2180" i="64"/>
  <c r="BD2180" i="64"/>
  <c r="BE2180" i="64"/>
  <c r="BF2180" i="64"/>
  <c r="BG2180" i="64"/>
  <c r="BH2180" i="64"/>
  <c r="BI2180" i="64"/>
  <c r="BJ2180" i="64"/>
  <c r="BK2180" i="64"/>
  <c r="BL2180" i="64"/>
  <c r="BM2180" i="64"/>
  <c r="BN2180" i="64"/>
  <c r="BO2180" i="64"/>
  <c r="BP2180" i="64"/>
  <c r="BQ2180" i="64"/>
  <c r="BR2180" i="64"/>
  <c r="BS2180" i="64"/>
  <c r="BT2180" i="64"/>
  <c r="BU2180" i="64"/>
  <c r="BV2180" i="64"/>
  <c r="BW2180" i="64"/>
  <c r="BX2180" i="64"/>
  <c r="BY2180" i="64"/>
  <c r="BZ2180" i="64"/>
  <c r="CA2180" i="64"/>
  <c r="CB2180" i="64"/>
  <c r="CC2180" i="64"/>
  <c r="CD2180" i="64"/>
  <c r="CE2180" i="64"/>
  <c r="CF2180" i="64"/>
  <c r="CG2180" i="64"/>
  <c r="CH2180" i="64"/>
  <c r="CI2180" i="64"/>
  <c r="CJ2180" i="64"/>
  <c r="CK2180" i="64"/>
  <c r="T3258" i="64"/>
  <c r="U3258" i="64"/>
  <c r="V3258" i="64"/>
  <c r="W3258" i="64"/>
  <c r="X3258" i="64"/>
  <c r="Y3258" i="64"/>
  <c r="Z3258" i="64"/>
  <c r="AA3258" i="64"/>
  <c r="AB3258" i="64"/>
  <c r="AC3258" i="64"/>
  <c r="AD3258" i="64"/>
  <c r="AE3258" i="64"/>
  <c r="AF3258" i="64"/>
  <c r="AG3258" i="64"/>
  <c r="AH3258" i="64"/>
  <c r="AI3258" i="64"/>
  <c r="AJ3258" i="64"/>
  <c r="AK3258" i="64"/>
  <c r="AL3258" i="64"/>
  <c r="AM3258" i="64"/>
  <c r="AN3258" i="64"/>
  <c r="AO3258" i="64"/>
  <c r="AP3258" i="64"/>
  <c r="AQ3258" i="64"/>
  <c r="AR3258" i="64"/>
  <c r="AS3258" i="64"/>
  <c r="AT3258" i="64"/>
  <c r="AU3258" i="64"/>
  <c r="AV3258" i="64"/>
  <c r="AW3258" i="64"/>
  <c r="AX3258" i="64"/>
  <c r="AY3258" i="64"/>
  <c r="AZ3258" i="64"/>
  <c r="BA3258" i="64"/>
  <c r="BB3258" i="64"/>
  <c r="BC3258" i="64"/>
  <c r="BD3258" i="64"/>
  <c r="BE3258" i="64"/>
  <c r="BF3258" i="64"/>
  <c r="BG3258" i="64"/>
  <c r="BH3258" i="64"/>
  <c r="BI3258" i="64"/>
  <c r="BJ3258" i="64"/>
  <c r="BK3258" i="64"/>
  <c r="BL3258" i="64"/>
  <c r="BM3258" i="64"/>
  <c r="BN3258" i="64"/>
  <c r="BO3258" i="64"/>
  <c r="BP3258" i="64"/>
  <c r="BQ3258" i="64"/>
  <c r="BR3258" i="64"/>
  <c r="BS3258" i="64"/>
  <c r="BT3258" i="64"/>
  <c r="BU3258" i="64"/>
  <c r="BV3258" i="64"/>
  <c r="BW3258" i="64"/>
  <c r="BX3258" i="64"/>
  <c r="BY3258" i="64"/>
  <c r="BZ3258" i="64"/>
  <c r="CA3258" i="64"/>
  <c r="CB3258" i="64"/>
  <c r="CC3258" i="64"/>
  <c r="CD3258" i="64"/>
  <c r="CE3258" i="64"/>
  <c r="CF3258" i="64"/>
  <c r="CG3258" i="64"/>
  <c r="CH3258" i="64"/>
  <c r="CI3258" i="64"/>
  <c r="CJ3258" i="64"/>
  <c r="CK3258" i="64"/>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T2113" i="64"/>
  <c r="U2113" i="64"/>
  <c r="V2113" i="64"/>
  <c r="W2113" i="64"/>
  <c r="X2113" i="64"/>
  <c r="Y2113" i="64"/>
  <c r="Z2113" i="64"/>
  <c r="AA2113" i="64"/>
  <c r="AB2113" i="64"/>
  <c r="AC2113" i="64"/>
  <c r="AD2113" i="64"/>
  <c r="AE2113" i="64"/>
  <c r="AF2113" i="64"/>
  <c r="AG2113" i="64"/>
  <c r="AH2113" i="64"/>
  <c r="AI2113" i="64"/>
  <c r="AJ2113" i="64"/>
  <c r="AK2113" i="64"/>
  <c r="AL2113" i="64"/>
  <c r="AM2113" i="64"/>
  <c r="AN2113" i="64"/>
  <c r="AO2113" i="64"/>
  <c r="AP2113" i="64"/>
  <c r="AQ2113" i="64"/>
  <c r="AR2113" i="64"/>
  <c r="AS2113" i="64"/>
  <c r="AT2113" i="64"/>
  <c r="AU2113" i="64"/>
  <c r="AV2113" i="64"/>
  <c r="AW2113" i="64"/>
  <c r="AX2113" i="64"/>
  <c r="AY2113" i="64"/>
  <c r="AZ2113" i="64"/>
  <c r="BA2113" i="64"/>
  <c r="BB2113" i="64"/>
  <c r="BC2113" i="64"/>
  <c r="BD2113" i="64"/>
  <c r="BE2113" i="64"/>
  <c r="BF2113" i="64"/>
  <c r="BG2113" i="64"/>
  <c r="BH2113" i="64"/>
  <c r="BI2113" i="64"/>
  <c r="BJ2113" i="64"/>
  <c r="BK2113" i="64"/>
  <c r="BL2113" i="64"/>
  <c r="BM2113" i="64"/>
  <c r="BN2113" i="64"/>
  <c r="BO2113" i="64"/>
  <c r="BP2113" i="64"/>
  <c r="BQ2113" i="64"/>
  <c r="BR2113" i="64"/>
  <c r="BS2113" i="64"/>
  <c r="BT2113" i="64"/>
  <c r="BU2113" i="64"/>
  <c r="BV2113" i="64"/>
  <c r="BW2113" i="64"/>
  <c r="BX2113" i="64"/>
  <c r="BY2113" i="64"/>
  <c r="BZ2113" i="64"/>
  <c r="CA2113" i="64"/>
  <c r="CB2113" i="64"/>
  <c r="CC2113" i="64"/>
  <c r="CD2113" i="64"/>
  <c r="CE2113" i="64"/>
  <c r="CF2113" i="64"/>
  <c r="CG2113" i="64"/>
  <c r="CH2113" i="64"/>
  <c r="CI2113" i="64"/>
  <c r="CJ2113" i="64"/>
  <c r="CK2113" i="64"/>
  <c r="T2558" i="64"/>
  <c r="U2558" i="64"/>
  <c r="V2558" i="64"/>
  <c r="W2558" i="64"/>
  <c r="X2558" i="64"/>
  <c r="Y2558" i="64"/>
  <c r="Z2558" i="64"/>
  <c r="AA2558" i="64"/>
  <c r="AB2558" i="64"/>
  <c r="AC2558" i="64"/>
  <c r="AD2558" i="64"/>
  <c r="AE2558" i="64"/>
  <c r="AF2558" i="64"/>
  <c r="AG2558" i="64"/>
  <c r="AH2558" i="64"/>
  <c r="AI2558" i="64"/>
  <c r="AJ2558" i="64"/>
  <c r="AK2558" i="64"/>
  <c r="AL2558" i="64"/>
  <c r="AM2558" i="64"/>
  <c r="AN2558" i="64"/>
  <c r="AO2558" i="64"/>
  <c r="AP2558" i="64"/>
  <c r="AQ2558" i="64"/>
  <c r="AR2558" i="64"/>
  <c r="AS2558" i="64"/>
  <c r="AT2558" i="64"/>
  <c r="AU2558" i="64"/>
  <c r="AV2558" i="64"/>
  <c r="AW2558" i="64"/>
  <c r="AX2558" i="64"/>
  <c r="AY2558" i="64"/>
  <c r="AZ2558" i="64"/>
  <c r="BA2558" i="64"/>
  <c r="BB2558" i="64"/>
  <c r="BC2558" i="64"/>
  <c r="BD2558" i="64"/>
  <c r="BE2558" i="64"/>
  <c r="BF2558" i="64"/>
  <c r="BG2558" i="64"/>
  <c r="BH2558" i="64"/>
  <c r="BI2558" i="64"/>
  <c r="BJ2558" i="64"/>
  <c r="BK2558" i="64"/>
  <c r="BL2558" i="64"/>
  <c r="BM2558" i="64"/>
  <c r="BN2558" i="64"/>
  <c r="BO2558" i="64"/>
  <c r="BP2558" i="64"/>
  <c r="BQ2558" i="64"/>
  <c r="BR2558" i="64"/>
  <c r="BS2558" i="64"/>
  <c r="BT2558" i="64"/>
  <c r="BU2558" i="64"/>
  <c r="BV2558" i="64"/>
  <c r="BW2558" i="64"/>
  <c r="BX2558" i="64"/>
  <c r="BY2558" i="64"/>
  <c r="BZ2558" i="64"/>
  <c r="CA2558" i="64"/>
  <c r="CB2558" i="64"/>
  <c r="CC2558" i="64"/>
  <c r="CD2558" i="64"/>
  <c r="CE2558" i="64"/>
  <c r="CF2558" i="64"/>
  <c r="CG2558" i="64"/>
  <c r="CH2558" i="64"/>
  <c r="CI2558" i="64"/>
  <c r="CJ2558" i="64"/>
  <c r="CK2558" i="64"/>
  <c r="T2526" i="64"/>
  <c r="U2526" i="64"/>
  <c r="V2526" i="64"/>
  <c r="W2526" i="64"/>
  <c r="X2526" i="64"/>
  <c r="Y2526" i="64"/>
  <c r="Z2526" i="64"/>
  <c r="AA2526" i="64"/>
  <c r="AB2526" i="64"/>
  <c r="AC2526" i="64"/>
  <c r="AD2526" i="64"/>
  <c r="AE2526" i="64"/>
  <c r="AF2526" i="64"/>
  <c r="AG2526" i="64"/>
  <c r="AH2526" i="64"/>
  <c r="AI2526" i="64"/>
  <c r="AJ2526" i="64"/>
  <c r="AK2526" i="64"/>
  <c r="AL2526" i="64"/>
  <c r="AM2526" i="64"/>
  <c r="AN2526" i="64"/>
  <c r="AO2526" i="64"/>
  <c r="AP2526" i="64"/>
  <c r="AQ2526" i="64"/>
  <c r="AR2526" i="64"/>
  <c r="AS2526" i="64"/>
  <c r="AT2526" i="64"/>
  <c r="AU2526" i="64"/>
  <c r="AV2526" i="64"/>
  <c r="AW2526" i="64"/>
  <c r="AX2526" i="64"/>
  <c r="AY2526" i="64"/>
  <c r="AZ2526" i="64"/>
  <c r="BA2526" i="64"/>
  <c r="BB2526" i="64"/>
  <c r="BC2526" i="64"/>
  <c r="BD2526" i="64"/>
  <c r="BE2526" i="64"/>
  <c r="BF2526" i="64"/>
  <c r="BG2526" i="64"/>
  <c r="BH2526" i="64"/>
  <c r="BI2526" i="64"/>
  <c r="BJ2526" i="64"/>
  <c r="BK2526" i="64"/>
  <c r="BL2526" i="64"/>
  <c r="BM2526" i="64"/>
  <c r="BN2526" i="64"/>
  <c r="BO2526" i="64"/>
  <c r="BP2526" i="64"/>
  <c r="BQ2526" i="64"/>
  <c r="BR2526" i="64"/>
  <c r="BS2526" i="64"/>
  <c r="BT2526" i="64"/>
  <c r="BU2526" i="64"/>
  <c r="BV2526" i="64"/>
  <c r="BW2526" i="64"/>
  <c r="BX2526" i="64"/>
  <c r="BY2526" i="64"/>
  <c r="BZ2526" i="64"/>
  <c r="CA2526" i="64"/>
  <c r="CB2526" i="64"/>
  <c r="CC2526" i="64"/>
  <c r="CD2526" i="64"/>
  <c r="CE2526" i="64"/>
  <c r="CF2526" i="64"/>
  <c r="CG2526" i="64"/>
  <c r="CH2526" i="64"/>
  <c r="CI2526" i="64"/>
  <c r="CJ2526" i="64"/>
  <c r="CK2526" i="64"/>
  <c r="T2069" i="64"/>
  <c r="U2069" i="64"/>
  <c r="V2069" i="64"/>
  <c r="W2069" i="64"/>
  <c r="X2069" i="64"/>
  <c r="Y2069" i="64"/>
  <c r="Z2069" i="64"/>
  <c r="AA2069" i="64"/>
  <c r="AB2069" i="64"/>
  <c r="AC2069" i="64"/>
  <c r="AD2069" i="64"/>
  <c r="AE2069" i="64"/>
  <c r="AF2069" i="64"/>
  <c r="AG2069" i="64"/>
  <c r="AH2069" i="64"/>
  <c r="AI2069" i="64"/>
  <c r="AJ2069" i="64"/>
  <c r="AK2069" i="64"/>
  <c r="AL2069" i="64"/>
  <c r="AM2069" i="64"/>
  <c r="AN2069" i="64"/>
  <c r="AO2069" i="64"/>
  <c r="AP2069" i="64"/>
  <c r="AQ2069" i="64"/>
  <c r="AR2069" i="64"/>
  <c r="AS2069" i="64"/>
  <c r="AT2069" i="64"/>
  <c r="AU2069" i="64"/>
  <c r="AV2069" i="64"/>
  <c r="AW2069" i="64"/>
  <c r="AX2069" i="64"/>
  <c r="AY2069" i="64"/>
  <c r="AZ2069" i="64"/>
  <c r="BA2069" i="64"/>
  <c r="BB2069" i="64"/>
  <c r="BC2069" i="64"/>
  <c r="BD2069" i="64"/>
  <c r="BE2069" i="64"/>
  <c r="BF2069" i="64"/>
  <c r="BG2069" i="64"/>
  <c r="BH2069" i="64"/>
  <c r="BI2069" i="64"/>
  <c r="BJ2069" i="64"/>
  <c r="BK2069" i="64"/>
  <c r="BL2069" i="64"/>
  <c r="BM2069" i="64"/>
  <c r="BN2069" i="64"/>
  <c r="BO2069" i="64"/>
  <c r="BP2069" i="64"/>
  <c r="BQ2069" i="64"/>
  <c r="BR2069" i="64"/>
  <c r="BS2069" i="64"/>
  <c r="BT2069" i="64"/>
  <c r="BU2069" i="64"/>
  <c r="BV2069" i="64"/>
  <c r="BW2069" i="64"/>
  <c r="BX2069" i="64"/>
  <c r="BY2069" i="64"/>
  <c r="BZ2069" i="64"/>
  <c r="CA2069" i="64"/>
  <c r="CB2069" i="64"/>
  <c r="CC2069" i="64"/>
  <c r="CD2069" i="64"/>
  <c r="CE2069" i="64"/>
  <c r="CF2069" i="64"/>
  <c r="CG2069" i="64"/>
  <c r="CH2069" i="64"/>
  <c r="CI2069" i="64"/>
  <c r="CJ2069" i="64"/>
  <c r="CK2069" i="64"/>
  <c r="T2033" i="64"/>
  <c r="U2033" i="64"/>
  <c r="V2033" i="64"/>
  <c r="W2033" i="64"/>
  <c r="X2033" i="64"/>
  <c r="Y2033" i="64"/>
  <c r="Z2033" i="64"/>
  <c r="AA2033" i="64"/>
  <c r="AB2033" i="64"/>
  <c r="AC2033" i="64"/>
  <c r="AD2033" i="64"/>
  <c r="AE2033" i="64"/>
  <c r="AF2033" i="64"/>
  <c r="AG2033" i="64"/>
  <c r="AH2033" i="64"/>
  <c r="AI2033" i="64"/>
  <c r="AJ2033" i="64"/>
  <c r="AK2033" i="64"/>
  <c r="AL2033" i="64"/>
  <c r="AM2033" i="64"/>
  <c r="AN2033" i="64"/>
  <c r="AO2033" i="64"/>
  <c r="AP2033" i="64"/>
  <c r="AQ2033" i="64"/>
  <c r="AR2033" i="64"/>
  <c r="AS2033" i="64"/>
  <c r="AT2033" i="64"/>
  <c r="AU2033" i="64"/>
  <c r="AV2033" i="64"/>
  <c r="AW2033" i="64"/>
  <c r="AX2033" i="64"/>
  <c r="AY2033" i="64"/>
  <c r="AZ2033" i="64"/>
  <c r="BA2033" i="64"/>
  <c r="BB2033" i="64"/>
  <c r="BC2033" i="64"/>
  <c r="BD2033" i="64"/>
  <c r="BE2033" i="64"/>
  <c r="BF2033" i="64"/>
  <c r="BG2033" i="64"/>
  <c r="BH2033" i="64"/>
  <c r="BI2033" i="64"/>
  <c r="BJ2033" i="64"/>
  <c r="BK2033" i="64"/>
  <c r="BL2033" i="64"/>
  <c r="BM2033" i="64"/>
  <c r="BN2033" i="64"/>
  <c r="BO2033" i="64"/>
  <c r="BP2033" i="64"/>
  <c r="BQ2033" i="64"/>
  <c r="BR2033" i="64"/>
  <c r="BS2033" i="64"/>
  <c r="BT2033" i="64"/>
  <c r="BU2033" i="64"/>
  <c r="BV2033" i="64"/>
  <c r="BW2033" i="64"/>
  <c r="BX2033" i="64"/>
  <c r="BY2033" i="64"/>
  <c r="BZ2033" i="64"/>
  <c r="CA2033" i="64"/>
  <c r="CB2033" i="64"/>
  <c r="CC2033" i="64"/>
  <c r="CD2033" i="64"/>
  <c r="CE2033" i="64"/>
  <c r="CF2033" i="64"/>
  <c r="CG2033" i="64"/>
  <c r="CH2033" i="64"/>
  <c r="CI2033" i="64"/>
  <c r="CJ2033" i="64"/>
  <c r="CK2033" i="64"/>
  <c r="T1961" i="64"/>
  <c r="U1961" i="64"/>
  <c r="V1961" i="64"/>
  <c r="W1961" i="64"/>
  <c r="X1961" i="64"/>
  <c r="Y1961" i="64"/>
  <c r="Z1961" i="64"/>
  <c r="AA1961" i="64"/>
  <c r="AB1961" i="64"/>
  <c r="AC1961" i="64"/>
  <c r="AD1961" i="64"/>
  <c r="AE1961" i="64"/>
  <c r="AF1961" i="64"/>
  <c r="AG1961" i="64"/>
  <c r="AH1961" i="64"/>
  <c r="AI1961" i="64"/>
  <c r="AJ1961" i="64"/>
  <c r="AK1961" i="64"/>
  <c r="AL1961" i="64"/>
  <c r="AM1961" i="64"/>
  <c r="AN1961" i="64"/>
  <c r="AO1961" i="64"/>
  <c r="AP1961" i="64"/>
  <c r="AQ1961" i="64"/>
  <c r="AR1961" i="64"/>
  <c r="AS1961" i="64"/>
  <c r="AT1961" i="64"/>
  <c r="AU1961" i="64"/>
  <c r="AV1961" i="64"/>
  <c r="AW1961" i="64"/>
  <c r="AX1961" i="64"/>
  <c r="AY1961" i="64"/>
  <c r="AZ1961" i="64"/>
  <c r="BA1961" i="64"/>
  <c r="BB1961" i="64"/>
  <c r="BC1961" i="64"/>
  <c r="BD1961" i="64"/>
  <c r="BE1961" i="64"/>
  <c r="BF1961" i="64"/>
  <c r="BG1961" i="64"/>
  <c r="BH1961" i="64"/>
  <c r="BI1961" i="64"/>
  <c r="BJ1961" i="64"/>
  <c r="BK1961" i="64"/>
  <c r="BL1961" i="64"/>
  <c r="BM1961" i="64"/>
  <c r="BN1961" i="64"/>
  <c r="BO1961" i="64"/>
  <c r="BP1961" i="64"/>
  <c r="BQ1961" i="64"/>
  <c r="BR1961" i="64"/>
  <c r="BS1961" i="64"/>
  <c r="BT1961" i="64"/>
  <c r="BU1961" i="64"/>
  <c r="BV1961" i="64"/>
  <c r="BW1961" i="64"/>
  <c r="BX1961" i="64"/>
  <c r="BY1961" i="64"/>
  <c r="BZ1961" i="64"/>
  <c r="CA1961" i="64"/>
  <c r="CB1961" i="64"/>
  <c r="CC1961" i="64"/>
  <c r="CD1961" i="64"/>
  <c r="CE1961" i="64"/>
  <c r="CF1961" i="64"/>
  <c r="CG1961" i="64"/>
  <c r="CH1961" i="64"/>
  <c r="CI1961" i="64"/>
  <c r="CJ1961" i="64"/>
  <c r="CK1961" i="64"/>
  <c r="T1926" i="64"/>
  <c r="U1926" i="64"/>
  <c r="V1926" i="64"/>
  <c r="W1926" i="64"/>
  <c r="X1926" i="64"/>
  <c r="Y1926" i="64"/>
  <c r="Z1926" i="64"/>
  <c r="AA1926" i="64"/>
  <c r="AB1926" i="64"/>
  <c r="AC1926" i="64"/>
  <c r="AD1926" i="64"/>
  <c r="AE1926" i="64"/>
  <c r="AF1926" i="64"/>
  <c r="AG1926" i="64"/>
  <c r="AH1926" i="64"/>
  <c r="AI1926" i="64"/>
  <c r="AJ1926" i="64"/>
  <c r="AK1926" i="64"/>
  <c r="AL1926" i="64"/>
  <c r="AM1926" i="64"/>
  <c r="AN1926" i="64"/>
  <c r="AO1926" i="64"/>
  <c r="AP1926" i="64"/>
  <c r="AQ1926" i="64"/>
  <c r="AR1926" i="64"/>
  <c r="AS1926" i="64"/>
  <c r="AT1926" i="64"/>
  <c r="AU1926" i="64"/>
  <c r="AV1926" i="64"/>
  <c r="AW1926" i="64"/>
  <c r="AX1926" i="64"/>
  <c r="AY1926" i="64"/>
  <c r="AZ1926" i="64"/>
  <c r="BA1926" i="64"/>
  <c r="BB1926" i="64"/>
  <c r="BC1926" i="64"/>
  <c r="BD1926" i="64"/>
  <c r="BE1926" i="64"/>
  <c r="BF1926" i="64"/>
  <c r="BG1926" i="64"/>
  <c r="BH1926" i="64"/>
  <c r="BI1926" i="64"/>
  <c r="BJ1926" i="64"/>
  <c r="BK1926" i="64"/>
  <c r="BL1926" i="64"/>
  <c r="BM1926" i="64"/>
  <c r="BN1926" i="64"/>
  <c r="BO1926" i="64"/>
  <c r="BP1926" i="64"/>
  <c r="BQ1926" i="64"/>
  <c r="BR1926" i="64"/>
  <c r="BS1926" i="64"/>
  <c r="BT1926" i="64"/>
  <c r="BU1926" i="64"/>
  <c r="BV1926" i="64"/>
  <c r="BW1926" i="64"/>
  <c r="BX1926" i="64"/>
  <c r="BY1926" i="64"/>
  <c r="BZ1926" i="64"/>
  <c r="CA1926" i="64"/>
  <c r="CB1926" i="64"/>
  <c r="CC1926" i="64"/>
  <c r="CD1926" i="64"/>
  <c r="CE1926" i="64"/>
  <c r="CF1926" i="64"/>
  <c r="CG1926" i="64"/>
  <c r="CH1926" i="64"/>
  <c r="CI1926" i="64"/>
  <c r="CJ1926" i="64"/>
  <c r="CK1926" i="64"/>
  <c r="T2660" i="64"/>
  <c r="U2660" i="64"/>
  <c r="V2660" i="64"/>
  <c r="W2660" i="64"/>
  <c r="X2660" i="64"/>
  <c r="Y2660" i="64"/>
  <c r="Z2660" i="64"/>
  <c r="AA2660" i="64"/>
  <c r="AB2660" i="64"/>
  <c r="AC2660" i="64"/>
  <c r="AD2660" i="64"/>
  <c r="AE2660" i="64"/>
  <c r="AF2660" i="64"/>
  <c r="AG2660" i="64"/>
  <c r="AH2660" i="64"/>
  <c r="AI2660" i="64"/>
  <c r="AJ2660" i="64"/>
  <c r="AK2660" i="64"/>
  <c r="AL2660" i="64"/>
  <c r="AM2660" i="64"/>
  <c r="AN2660" i="64"/>
  <c r="AO2660" i="64"/>
  <c r="AP2660" i="64"/>
  <c r="AQ2660" i="64"/>
  <c r="AR2660" i="64"/>
  <c r="AS2660" i="64"/>
  <c r="AT2660" i="64"/>
  <c r="AU2660" i="64"/>
  <c r="AV2660" i="64"/>
  <c r="AW2660" i="64"/>
  <c r="AX2660" i="64"/>
  <c r="AY2660" i="64"/>
  <c r="AZ2660" i="64"/>
  <c r="BA2660" i="64"/>
  <c r="BB2660" i="64"/>
  <c r="BC2660" i="64"/>
  <c r="BD2660" i="64"/>
  <c r="BE2660" i="64"/>
  <c r="BF2660" i="64"/>
  <c r="BG2660" i="64"/>
  <c r="BH2660" i="64"/>
  <c r="BI2660" i="64"/>
  <c r="BJ2660" i="64"/>
  <c r="BK2660" i="64"/>
  <c r="BL2660" i="64"/>
  <c r="BM2660" i="64"/>
  <c r="BN2660" i="64"/>
  <c r="BO2660" i="64"/>
  <c r="BP2660" i="64"/>
  <c r="BQ2660" i="64"/>
  <c r="BR2660" i="64"/>
  <c r="BS2660" i="64"/>
  <c r="BT2660" i="64"/>
  <c r="BU2660" i="64"/>
  <c r="BV2660" i="64"/>
  <c r="BW2660" i="64"/>
  <c r="BX2660" i="64"/>
  <c r="BY2660" i="64"/>
  <c r="BZ2660" i="64"/>
  <c r="CA2660" i="64"/>
  <c r="CB2660" i="64"/>
  <c r="CC2660" i="64"/>
  <c r="CD2660" i="64"/>
  <c r="CE2660" i="64"/>
  <c r="CF2660" i="64"/>
  <c r="CG2660" i="64"/>
  <c r="CH2660" i="64"/>
  <c r="CI2660" i="64"/>
  <c r="CJ2660" i="64"/>
  <c r="CK2660" i="64"/>
  <c r="T2694" i="64"/>
  <c r="U2694" i="64"/>
  <c r="V2694" i="64"/>
  <c r="W2694" i="64"/>
  <c r="X2694" i="64"/>
  <c r="Y2694" i="64"/>
  <c r="Z2694" i="64"/>
  <c r="AA2694" i="64"/>
  <c r="AB2694" i="64"/>
  <c r="AC2694" i="64"/>
  <c r="AD2694" i="64"/>
  <c r="AE2694" i="64"/>
  <c r="AF2694" i="64"/>
  <c r="AG2694" i="64"/>
  <c r="AH2694" i="64"/>
  <c r="AI2694" i="64"/>
  <c r="AJ2694" i="64"/>
  <c r="AK2694" i="64"/>
  <c r="AL2694" i="64"/>
  <c r="AM2694" i="64"/>
  <c r="AN2694" i="64"/>
  <c r="AO2694" i="64"/>
  <c r="AP2694" i="64"/>
  <c r="AQ2694" i="64"/>
  <c r="AR2694" i="64"/>
  <c r="AS2694" i="64"/>
  <c r="AT2694" i="64"/>
  <c r="AU2694" i="64"/>
  <c r="AV2694" i="64"/>
  <c r="AW2694" i="64"/>
  <c r="AX2694" i="64"/>
  <c r="AY2694" i="64"/>
  <c r="AZ2694" i="64"/>
  <c r="BA2694" i="64"/>
  <c r="BB2694" i="64"/>
  <c r="BC2694" i="64"/>
  <c r="BD2694" i="64"/>
  <c r="BE2694" i="64"/>
  <c r="BF2694" i="64"/>
  <c r="BG2694" i="64"/>
  <c r="BH2694" i="64"/>
  <c r="BI2694" i="64"/>
  <c r="BJ2694" i="64"/>
  <c r="BK2694" i="64"/>
  <c r="BL2694" i="64"/>
  <c r="BM2694" i="64"/>
  <c r="BN2694" i="64"/>
  <c r="BO2694" i="64"/>
  <c r="BP2694" i="64"/>
  <c r="BQ2694" i="64"/>
  <c r="BR2694" i="64"/>
  <c r="BS2694" i="64"/>
  <c r="BT2694" i="64"/>
  <c r="BU2694" i="64"/>
  <c r="BV2694" i="64"/>
  <c r="BW2694" i="64"/>
  <c r="BX2694" i="64"/>
  <c r="BY2694" i="64"/>
  <c r="BZ2694" i="64"/>
  <c r="CA2694" i="64"/>
  <c r="CB2694" i="64"/>
  <c r="CC2694" i="64"/>
  <c r="CD2694" i="64"/>
  <c r="CE2694" i="64"/>
  <c r="CF2694" i="64"/>
  <c r="CG2694" i="64"/>
  <c r="CH2694" i="64"/>
  <c r="CI2694" i="64"/>
  <c r="CJ2694" i="64"/>
  <c r="CK2694"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T1773" i="64"/>
  <c r="U1773" i="64"/>
  <c r="V1773" i="64"/>
  <c r="W1773" i="64"/>
  <c r="X1773" i="64"/>
  <c r="Y1773" i="64"/>
  <c r="Z1773" i="64"/>
  <c r="AA1773" i="64"/>
  <c r="AB1773" i="64"/>
  <c r="AC1773" i="64"/>
  <c r="AD1773" i="64"/>
  <c r="AE1773" i="64"/>
  <c r="AF1773" i="64"/>
  <c r="AG1773" i="64"/>
  <c r="AH1773" i="64"/>
  <c r="AI1773" i="64"/>
  <c r="AJ1773" i="64"/>
  <c r="AK1773" i="64"/>
  <c r="AL1773" i="64"/>
  <c r="AM1773" i="64"/>
  <c r="AN1773" i="64"/>
  <c r="AO1773" i="64"/>
  <c r="AP1773" i="64"/>
  <c r="AQ1773" i="64"/>
  <c r="AR1773" i="64"/>
  <c r="AS1773" i="64"/>
  <c r="AT1773" i="64"/>
  <c r="AU1773" i="64"/>
  <c r="AV1773" i="64"/>
  <c r="AW1773" i="64"/>
  <c r="AX1773" i="64"/>
  <c r="AY1773" i="64"/>
  <c r="AZ1773" i="64"/>
  <c r="BA1773" i="64"/>
  <c r="BB1773" i="64"/>
  <c r="BC1773" i="64"/>
  <c r="BD1773" i="64"/>
  <c r="BE1773" i="64"/>
  <c r="BF1773" i="64"/>
  <c r="BG1773" i="64"/>
  <c r="BH1773" i="64"/>
  <c r="BI1773" i="64"/>
  <c r="BJ1773" i="64"/>
  <c r="BK1773" i="64"/>
  <c r="BL1773" i="64"/>
  <c r="BM1773" i="64"/>
  <c r="BN1773" i="64"/>
  <c r="BO1773" i="64"/>
  <c r="BP1773" i="64"/>
  <c r="BQ1773" i="64"/>
  <c r="BR1773" i="64"/>
  <c r="BS1773" i="64"/>
  <c r="BT1773" i="64"/>
  <c r="BU1773" i="64"/>
  <c r="BV1773" i="64"/>
  <c r="BW1773" i="64"/>
  <c r="BX1773" i="64"/>
  <c r="BY1773" i="64"/>
  <c r="BZ1773" i="64"/>
  <c r="CA1773" i="64"/>
  <c r="CB1773" i="64"/>
  <c r="CC1773" i="64"/>
  <c r="CD1773" i="64"/>
  <c r="CE1773" i="64"/>
  <c r="CF1773" i="64"/>
  <c r="CG1773" i="64"/>
  <c r="CH1773" i="64"/>
  <c r="CI1773" i="64"/>
  <c r="CJ1773" i="64"/>
  <c r="CK1773" i="64"/>
  <c r="T1621" i="64"/>
  <c r="U1621" i="64"/>
  <c r="V1621" i="64"/>
  <c r="W1621" i="64"/>
  <c r="X1621" i="64"/>
  <c r="Y1621" i="64"/>
  <c r="Z1621" i="64"/>
  <c r="AA1621" i="64"/>
  <c r="AB1621" i="64"/>
  <c r="AC1621" i="64"/>
  <c r="AD1621" i="64"/>
  <c r="AE1621" i="64"/>
  <c r="AF1621" i="64"/>
  <c r="AG1621" i="64"/>
  <c r="AH1621" i="64"/>
  <c r="AI1621" i="64"/>
  <c r="AJ1621" i="64"/>
  <c r="AK1621" i="64"/>
  <c r="AL1621" i="64"/>
  <c r="AM1621" i="64"/>
  <c r="AN1621" i="64"/>
  <c r="AO1621" i="64"/>
  <c r="AP1621" i="64"/>
  <c r="AQ1621" i="64"/>
  <c r="AR1621" i="64"/>
  <c r="AS1621" i="64"/>
  <c r="AT1621" i="64"/>
  <c r="AU1621" i="64"/>
  <c r="AV1621" i="64"/>
  <c r="AW1621" i="64"/>
  <c r="AX1621" i="64"/>
  <c r="AY1621" i="64"/>
  <c r="AZ1621" i="64"/>
  <c r="BA1621" i="64"/>
  <c r="BB1621" i="64"/>
  <c r="BC1621" i="64"/>
  <c r="BD1621" i="64"/>
  <c r="BE1621" i="64"/>
  <c r="BF1621" i="64"/>
  <c r="BG1621" i="64"/>
  <c r="BH1621" i="64"/>
  <c r="BI1621" i="64"/>
  <c r="BJ1621" i="64"/>
  <c r="BK1621" i="64"/>
  <c r="BL1621" i="64"/>
  <c r="BM1621" i="64"/>
  <c r="BN1621" i="64"/>
  <c r="BO1621" i="64"/>
  <c r="BP1621" i="64"/>
  <c r="BQ1621" i="64"/>
  <c r="BR1621" i="64"/>
  <c r="BS1621" i="64"/>
  <c r="BT1621" i="64"/>
  <c r="BU1621" i="64"/>
  <c r="BV1621" i="64"/>
  <c r="BW1621" i="64"/>
  <c r="BX1621" i="64"/>
  <c r="BY1621" i="64"/>
  <c r="BZ1621" i="64"/>
  <c r="CA1621" i="64"/>
  <c r="CB1621" i="64"/>
  <c r="CC1621" i="64"/>
  <c r="CD1621" i="64"/>
  <c r="CE1621" i="64"/>
  <c r="CF1621" i="64"/>
  <c r="CG1621" i="64"/>
  <c r="CH1621" i="64"/>
  <c r="CI1621" i="64"/>
  <c r="CJ1621" i="64"/>
  <c r="CK1621" i="64"/>
  <c r="T968" i="64"/>
  <c r="U968" i="64"/>
  <c r="V968" i="64"/>
  <c r="W968" i="64"/>
  <c r="X968" i="64"/>
  <c r="Y968" i="64"/>
  <c r="Z968" i="64"/>
  <c r="AA968" i="64"/>
  <c r="AB968" i="64"/>
  <c r="AC968" i="64"/>
  <c r="AD968" i="64"/>
  <c r="AE968" i="64"/>
  <c r="AF968" i="64"/>
  <c r="AG968" i="64"/>
  <c r="AH968" i="64"/>
  <c r="AI968" i="64"/>
  <c r="AJ968" i="64"/>
  <c r="AK968" i="64"/>
  <c r="AL968" i="64"/>
  <c r="AM968" i="64"/>
  <c r="AN968" i="64"/>
  <c r="AO968" i="64"/>
  <c r="AP968" i="64"/>
  <c r="AQ968" i="64"/>
  <c r="AR968" i="64"/>
  <c r="AS968" i="64"/>
  <c r="AT968" i="64"/>
  <c r="AU968" i="64"/>
  <c r="AV968" i="64"/>
  <c r="AW968" i="64"/>
  <c r="AX968" i="64"/>
  <c r="AY968" i="64"/>
  <c r="AZ968" i="64"/>
  <c r="BA968" i="64"/>
  <c r="BB968" i="64"/>
  <c r="BC968" i="64"/>
  <c r="BD968" i="64"/>
  <c r="BE968" i="64"/>
  <c r="BF968" i="64"/>
  <c r="BG968" i="64"/>
  <c r="BH968" i="64"/>
  <c r="BI968" i="64"/>
  <c r="BJ968" i="64"/>
  <c r="BK968" i="64"/>
  <c r="BL968" i="64"/>
  <c r="BM968" i="64"/>
  <c r="BN968" i="64"/>
  <c r="BO968" i="64"/>
  <c r="BP968" i="64"/>
  <c r="BQ968" i="64"/>
  <c r="BR968" i="64"/>
  <c r="BS968" i="64"/>
  <c r="BT968" i="64"/>
  <c r="BU968" i="64"/>
  <c r="BV968" i="64"/>
  <c r="BW968" i="64"/>
  <c r="BX968" i="64"/>
  <c r="BY968" i="64"/>
  <c r="BZ968" i="64"/>
  <c r="CA968" i="64"/>
  <c r="CB968" i="64"/>
  <c r="CC968" i="64"/>
  <c r="CD968" i="64"/>
  <c r="CE968" i="64"/>
  <c r="CF968" i="64"/>
  <c r="CG968" i="64"/>
  <c r="CH968" i="64"/>
  <c r="CI968" i="64"/>
  <c r="CJ968" i="64"/>
  <c r="CK968" i="64"/>
  <c r="T1364" i="64"/>
  <c r="U1364" i="64"/>
  <c r="V1364" i="64"/>
  <c r="W1364" i="64"/>
  <c r="X1364" i="64"/>
  <c r="Y1364" i="64"/>
  <c r="Z1364" i="64"/>
  <c r="AA1364" i="64"/>
  <c r="AB1364" i="64"/>
  <c r="AC1364" i="64"/>
  <c r="AD1364" i="64"/>
  <c r="AE1364" i="64"/>
  <c r="AF1364" i="64"/>
  <c r="AG1364" i="64"/>
  <c r="AH1364" i="64"/>
  <c r="AI1364" i="64"/>
  <c r="AJ1364" i="64"/>
  <c r="AK1364" i="64"/>
  <c r="AL1364" i="64"/>
  <c r="AM1364" i="64"/>
  <c r="AN1364" i="64"/>
  <c r="AO1364" i="64"/>
  <c r="AP1364" i="64"/>
  <c r="AQ1364" i="64"/>
  <c r="AR1364" i="64"/>
  <c r="AS1364" i="64"/>
  <c r="AT1364" i="64"/>
  <c r="AU1364" i="64"/>
  <c r="AV1364" i="64"/>
  <c r="AW1364" i="64"/>
  <c r="AX1364" i="64"/>
  <c r="AY1364" i="64"/>
  <c r="AZ1364" i="64"/>
  <c r="BA1364" i="64"/>
  <c r="BB1364" i="64"/>
  <c r="BC1364" i="64"/>
  <c r="BD1364" i="64"/>
  <c r="BE1364" i="64"/>
  <c r="BF1364" i="64"/>
  <c r="BG1364" i="64"/>
  <c r="BH1364" i="64"/>
  <c r="BI1364" i="64"/>
  <c r="BJ1364" i="64"/>
  <c r="BK1364" i="64"/>
  <c r="BL1364" i="64"/>
  <c r="BM1364" i="64"/>
  <c r="BN1364" i="64"/>
  <c r="BO1364" i="64"/>
  <c r="BP1364" i="64"/>
  <c r="BQ1364" i="64"/>
  <c r="BR1364" i="64"/>
  <c r="BS1364" i="64"/>
  <c r="BT1364" i="64"/>
  <c r="BU1364" i="64"/>
  <c r="BV1364" i="64"/>
  <c r="BW1364" i="64"/>
  <c r="BX1364" i="64"/>
  <c r="BY1364" i="64"/>
  <c r="BZ1364" i="64"/>
  <c r="CA1364" i="64"/>
  <c r="CB1364" i="64"/>
  <c r="CC1364" i="64"/>
  <c r="CD1364" i="64"/>
  <c r="CE1364" i="64"/>
  <c r="CF1364" i="64"/>
  <c r="CG1364" i="64"/>
  <c r="CH1364" i="64"/>
  <c r="CI1364" i="64"/>
  <c r="CJ1364" i="64"/>
  <c r="CK1364" i="64"/>
  <c r="T1314" i="64"/>
  <c r="U1314" i="64"/>
  <c r="V1314" i="64"/>
  <c r="W1314" i="64"/>
  <c r="X1314" i="64"/>
  <c r="Y1314" i="64"/>
  <c r="Z1314" i="64"/>
  <c r="AA1314" i="64"/>
  <c r="AB1314" i="64"/>
  <c r="AC1314" i="64"/>
  <c r="AD1314" i="64"/>
  <c r="AE1314" i="64"/>
  <c r="AF1314" i="64"/>
  <c r="AG1314" i="64"/>
  <c r="AH1314" i="64"/>
  <c r="AI1314" i="64"/>
  <c r="AJ1314" i="64"/>
  <c r="AK1314" i="64"/>
  <c r="AL1314" i="64"/>
  <c r="AM1314" i="64"/>
  <c r="AN1314" i="64"/>
  <c r="AO1314" i="64"/>
  <c r="AP1314" i="64"/>
  <c r="AQ1314" i="64"/>
  <c r="AR1314" i="64"/>
  <c r="AS1314" i="64"/>
  <c r="AT1314" i="64"/>
  <c r="AU1314" i="64"/>
  <c r="AV1314" i="64"/>
  <c r="AW1314" i="64"/>
  <c r="AX1314" i="64"/>
  <c r="AY1314" i="64"/>
  <c r="AZ1314" i="64"/>
  <c r="BA1314" i="64"/>
  <c r="BB1314" i="64"/>
  <c r="BC1314" i="64"/>
  <c r="BD1314" i="64"/>
  <c r="BE1314" i="64"/>
  <c r="BF1314" i="64"/>
  <c r="BG1314" i="64"/>
  <c r="BH1314" i="64"/>
  <c r="BI1314" i="64"/>
  <c r="BJ1314" i="64"/>
  <c r="BK1314" i="64"/>
  <c r="BL1314" i="64"/>
  <c r="BM1314" i="64"/>
  <c r="BN1314" i="64"/>
  <c r="BO1314" i="64"/>
  <c r="BP1314" i="64"/>
  <c r="BQ1314" i="64"/>
  <c r="BR1314" i="64"/>
  <c r="BS1314" i="64"/>
  <c r="BT1314" i="64"/>
  <c r="BU1314" i="64"/>
  <c r="BV1314" i="64"/>
  <c r="BW1314" i="64"/>
  <c r="BX1314" i="64"/>
  <c r="BY1314" i="64"/>
  <c r="BZ1314" i="64"/>
  <c r="CA1314" i="64"/>
  <c r="CB1314" i="64"/>
  <c r="CC1314" i="64"/>
  <c r="CD1314" i="64"/>
  <c r="CE1314" i="64"/>
  <c r="CF1314" i="64"/>
  <c r="CG1314" i="64"/>
  <c r="CH1314" i="64"/>
  <c r="CI1314" i="64"/>
  <c r="CJ1314" i="64"/>
  <c r="CK1314" i="64"/>
  <c r="T2293" i="64"/>
  <c r="U2293" i="64"/>
  <c r="V2293" i="64"/>
  <c r="W2293" i="64"/>
  <c r="X2293" i="64"/>
  <c r="Y2293" i="64"/>
  <c r="Z2293" i="64"/>
  <c r="AA2293" i="64"/>
  <c r="AB2293" i="64"/>
  <c r="AC2293" i="64"/>
  <c r="AD2293" i="64"/>
  <c r="AE2293" i="64"/>
  <c r="AF2293" i="64"/>
  <c r="AG2293" i="64"/>
  <c r="AH2293" i="64"/>
  <c r="AI2293" i="64"/>
  <c r="AJ2293" i="64"/>
  <c r="AK2293" i="64"/>
  <c r="AL2293" i="64"/>
  <c r="AM2293" i="64"/>
  <c r="AN2293" i="64"/>
  <c r="AO2293" i="64"/>
  <c r="AP2293" i="64"/>
  <c r="AQ2293" i="64"/>
  <c r="AR2293" i="64"/>
  <c r="AS2293" i="64"/>
  <c r="AT2293" i="64"/>
  <c r="AU2293" i="64"/>
  <c r="AV2293" i="64"/>
  <c r="AW2293" i="64"/>
  <c r="AX2293" i="64"/>
  <c r="AY2293" i="64"/>
  <c r="AZ2293" i="64"/>
  <c r="BA2293" i="64"/>
  <c r="BB2293" i="64"/>
  <c r="BC2293" i="64"/>
  <c r="BD2293" i="64"/>
  <c r="BE2293" i="64"/>
  <c r="BF2293" i="64"/>
  <c r="BG2293" i="64"/>
  <c r="BH2293" i="64"/>
  <c r="BI2293" i="64"/>
  <c r="BJ2293" i="64"/>
  <c r="BK2293" i="64"/>
  <c r="BL2293" i="64"/>
  <c r="BM2293" i="64"/>
  <c r="BN2293" i="64"/>
  <c r="BO2293" i="64"/>
  <c r="BP2293" i="64"/>
  <c r="BQ2293" i="64"/>
  <c r="BR2293" i="64"/>
  <c r="BS2293" i="64"/>
  <c r="BT2293" i="64"/>
  <c r="BU2293" i="64"/>
  <c r="BV2293" i="64"/>
  <c r="BW2293" i="64"/>
  <c r="BX2293" i="64"/>
  <c r="BY2293" i="64"/>
  <c r="BZ2293" i="64"/>
  <c r="CA2293" i="64"/>
  <c r="CB2293" i="64"/>
  <c r="CC2293" i="64"/>
  <c r="CD2293" i="64"/>
  <c r="CE2293" i="64"/>
  <c r="CF2293" i="64"/>
  <c r="CG2293" i="64"/>
  <c r="CH2293" i="64"/>
  <c r="CI2293" i="64"/>
  <c r="CJ2293" i="64"/>
  <c r="CK2293" i="64"/>
  <c r="T2320" i="64"/>
  <c r="U2320" i="64"/>
  <c r="V2320" i="64"/>
  <c r="W2320" i="64"/>
  <c r="X2320" i="64"/>
  <c r="Y2320" i="64"/>
  <c r="Z2320" i="64"/>
  <c r="AA2320" i="64"/>
  <c r="AB2320" i="64"/>
  <c r="AC2320" i="64"/>
  <c r="AD2320" i="64"/>
  <c r="AE2320" i="64"/>
  <c r="AF2320" i="64"/>
  <c r="AG2320" i="64"/>
  <c r="AH2320" i="64"/>
  <c r="AI2320" i="64"/>
  <c r="AJ2320" i="64"/>
  <c r="AK2320" i="64"/>
  <c r="AL2320" i="64"/>
  <c r="AM2320" i="64"/>
  <c r="AN2320" i="64"/>
  <c r="AO2320" i="64"/>
  <c r="AP2320" i="64"/>
  <c r="AQ2320" i="64"/>
  <c r="AR2320" i="64"/>
  <c r="AS2320" i="64"/>
  <c r="AT2320" i="64"/>
  <c r="AU2320" i="64"/>
  <c r="AV2320" i="64"/>
  <c r="AW2320" i="64"/>
  <c r="AX2320" i="64"/>
  <c r="AY2320" i="64"/>
  <c r="AZ2320" i="64"/>
  <c r="BA2320" i="64"/>
  <c r="BB2320" i="64"/>
  <c r="BC2320" i="64"/>
  <c r="BD2320" i="64"/>
  <c r="BE2320" i="64"/>
  <c r="BF2320" i="64"/>
  <c r="BG2320" i="64"/>
  <c r="BH2320" i="64"/>
  <c r="BI2320" i="64"/>
  <c r="BJ2320" i="64"/>
  <c r="BK2320" i="64"/>
  <c r="BL2320" i="64"/>
  <c r="BM2320" i="64"/>
  <c r="BN2320" i="64"/>
  <c r="BO2320" i="64"/>
  <c r="BP2320" i="64"/>
  <c r="BQ2320" i="64"/>
  <c r="BR2320" i="64"/>
  <c r="BS2320" i="64"/>
  <c r="BT2320" i="64"/>
  <c r="BU2320" i="64"/>
  <c r="BV2320" i="64"/>
  <c r="BW2320" i="64"/>
  <c r="BX2320" i="64"/>
  <c r="BY2320" i="64"/>
  <c r="BZ2320" i="64"/>
  <c r="CA2320" i="64"/>
  <c r="CB2320" i="64"/>
  <c r="CC2320" i="64"/>
  <c r="CD2320" i="64"/>
  <c r="CE2320" i="64"/>
  <c r="CF2320" i="64"/>
  <c r="CG2320" i="64"/>
  <c r="CH2320" i="64"/>
  <c r="CI2320" i="64"/>
  <c r="CJ2320" i="64"/>
  <c r="CK2320" i="64"/>
  <c r="CK2319" i="64"/>
  <c r="CJ2319" i="64"/>
  <c r="CI2319" i="64"/>
  <c r="CH2319" i="64"/>
  <c r="CG2319" i="64"/>
  <c r="CF2319" i="64"/>
  <c r="CE2319" i="64"/>
  <c r="CD2319" i="64"/>
  <c r="CC2319" i="64"/>
  <c r="CB2319" i="64"/>
  <c r="CA2319" i="64"/>
  <c r="BZ2319" i="64"/>
  <c r="BY2319" i="64"/>
  <c r="BX2319" i="64"/>
  <c r="BW2319" i="64"/>
  <c r="BV2319" i="64"/>
  <c r="BU2319" i="64"/>
  <c r="BT2319" i="64"/>
  <c r="BS2319" i="64"/>
  <c r="BR2319" i="64"/>
  <c r="BQ2319" i="64"/>
  <c r="BP2319" i="64"/>
  <c r="BO2319" i="64"/>
  <c r="BN2319" i="64"/>
  <c r="BM2319" i="64"/>
  <c r="BL2319" i="64"/>
  <c r="BK2319" i="64"/>
  <c r="BJ2319" i="64"/>
  <c r="BI2319" i="64"/>
  <c r="BH2319" i="64"/>
  <c r="BG2319" i="64"/>
  <c r="BF2319" i="64"/>
  <c r="BE2319" i="64"/>
  <c r="BD2319" i="64"/>
  <c r="BC2319" i="64"/>
  <c r="BB2319" i="64"/>
  <c r="BA2319" i="64"/>
  <c r="AZ2319" i="64"/>
  <c r="AY2319" i="64"/>
  <c r="AX2319" i="64"/>
  <c r="AW2319" i="64"/>
  <c r="AV2319" i="64"/>
  <c r="AU2319" i="64"/>
  <c r="AT2319" i="64"/>
  <c r="AS2319" i="64"/>
  <c r="AR2319" i="64"/>
  <c r="AQ2319" i="64"/>
  <c r="AP2319" i="64"/>
  <c r="AO2319" i="64"/>
  <c r="AN2319" i="64"/>
  <c r="AM2319" i="64"/>
  <c r="AL2319" i="64"/>
  <c r="AK2319" i="64"/>
  <c r="AJ2319" i="64"/>
  <c r="AI2319" i="64"/>
  <c r="AH2319" i="64"/>
  <c r="AG2319" i="64"/>
  <c r="AF2319" i="64"/>
  <c r="AE2319" i="64"/>
  <c r="AD2319" i="64"/>
  <c r="AC2319" i="64"/>
  <c r="AB2319" i="64"/>
  <c r="AA2319" i="64"/>
  <c r="Z2319" i="64"/>
  <c r="Y2319" i="64"/>
  <c r="X2319" i="64"/>
  <c r="W2319" i="64"/>
  <c r="V2319" i="64"/>
  <c r="U2319" i="64"/>
  <c r="T2319" i="64"/>
  <c r="E2126" i="64"/>
  <c r="B569" i="64"/>
  <c r="E3145" i="64"/>
  <c r="E959" i="64"/>
  <c r="E1610" i="64"/>
  <c r="T567" i="64"/>
  <c r="U567" i="64"/>
  <c r="V567" i="64"/>
  <c r="W567" i="64"/>
  <c r="X567" i="64"/>
  <c r="Y567" i="64"/>
  <c r="Z567" i="64"/>
  <c r="AA567" i="64"/>
  <c r="AB567" i="64"/>
  <c r="AC567" i="64"/>
  <c r="AD567" i="64"/>
  <c r="AE567" i="64"/>
  <c r="AF567" i="64"/>
  <c r="AG567" i="64"/>
  <c r="AH567" i="64"/>
  <c r="AI567" i="64"/>
  <c r="AJ567" i="64"/>
  <c r="AK567" i="64"/>
  <c r="AL567" i="64"/>
  <c r="AM567" i="64"/>
  <c r="AN567" i="64"/>
  <c r="AO567" i="64"/>
  <c r="AP567" i="64"/>
  <c r="AQ567" i="64"/>
  <c r="AR567" i="64"/>
  <c r="AS567" i="64"/>
  <c r="AT567" i="64"/>
  <c r="AU567" i="64"/>
  <c r="AV567" i="64"/>
  <c r="AW567" i="64"/>
  <c r="AX567" i="64"/>
  <c r="AY567" i="64"/>
  <c r="AZ567" i="64"/>
  <c r="BA567" i="64"/>
  <c r="BB567" i="64"/>
  <c r="BC567" i="64"/>
  <c r="BD567" i="64"/>
  <c r="BE567" i="64"/>
  <c r="BF567" i="64"/>
  <c r="BG567" i="64"/>
  <c r="BH567" i="64"/>
  <c r="BI567" i="64"/>
  <c r="BJ567" i="64"/>
  <c r="BK567" i="64"/>
  <c r="BL567" i="64"/>
  <c r="BM567" i="64"/>
  <c r="BN567" i="64"/>
  <c r="BO567" i="64"/>
  <c r="BP567" i="64"/>
  <c r="BQ567" i="64"/>
  <c r="BR567" i="64"/>
  <c r="BS567" i="64"/>
  <c r="BT567" i="64"/>
  <c r="BU567" i="64"/>
  <c r="BV567" i="64"/>
  <c r="BW567" i="64"/>
  <c r="BX567" i="64"/>
  <c r="BY567" i="64"/>
  <c r="BZ567" i="64"/>
  <c r="CA567" i="64"/>
  <c r="CB567" i="64"/>
  <c r="CC567" i="64"/>
  <c r="CD567" i="64"/>
  <c r="CE567" i="64"/>
  <c r="CF567" i="64"/>
  <c r="CG567" i="64"/>
  <c r="CH567" i="64"/>
  <c r="CI567" i="64"/>
  <c r="CJ567" i="64"/>
  <c r="CK567" i="64"/>
  <c r="T118" i="64"/>
  <c r="U118" i="64"/>
  <c r="V118" i="64"/>
  <c r="W118" i="64"/>
  <c r="X118" i="64"/>
  <c r="Y118" i="64"/>
  <c r="Z118" i="64"/>
  <c r="AA118" i="64"/>
  <c r="AB118" i="64"/>
  <c r="AC118" i="64"/>
  <c r="AD118" i="64"/>
  <c r="AE118" i="64"/>
  <c r="AF118" i="64"/>
  <c r="AG118" i="64"/>
  <c r="AH118" i="64"/>
  <c r="AI118" i="64"/>
  <c r="AJ118" i="64"/>
  <c r="AK118" i="64"/>
  <c r="AL118" i="64"/>
  <c r="AM118" i="64"/>
  <c r="AN118" i="64"/>
  <c r="AO118" i="64"/>
  <c r="AP118" i="64"/>
  <c r="AQ118" i="64"/>
  <c r="AR118" i="64"/>
  <c r="AS118" i="64"/>
  <c r="AT118" i="64"/>
  <c r="AU118" i="64"/>
  <c r="AV118" i="64"/>
  <c r="AW118" i="64"/>
  <c r="AX118" i="64"/>
  <c r="AY118" i="64"/>
  <c r="AZ118" i="64"/>
  <c r="BA118" i="64"/>
  <c r="BB118" i="64"/>
  <c r="BC118" i="64"/>
  <c r="BD118" i="64"/>
  <c r="BE118" i="64"/>
  <c r="BF118" i="64"/>
  <c r="BG118" i="64"/>
  <c r="BH118" i="64"/>
  <c r="BI118" i="64"/>
  <c r="BJ118" i="64"/>
  <c r="BK118" i="64"/>
  <c r="BL118" i="64"/>
  <c r="BM118" i="64"/>
  <c r="BN118" i="64"/>
  <c r="BO118" i="64"/>
  <c r="BP118" i="64"/>
  <c r="BQ118" i="64"/>
  <c r="BR118" i="64"/>
  <c r="BS118" i="64"/>
  <c r="BT118" i="64"/>
  <c r="BU118" i="64"/>
  <c r="BV118" i="64"/>
  <c r="BW118" i="64"/>
  <c r="BX118" i="64"/>
  <c r="BY118" i="64"/>
  <c r="BZ118" i="64"/>
  <c r="CA118" i="64"/>
  <c r="CB118" i="64"/>
  <c r="CC118" i="64"/>
  <c r="CD118" i="64"/>
  <c r="CE118" i="64"/>
  <c r="CF118" i="64"/>
  <c r="CG118" i="64"/>
  <c r="CH118" i="64"/>
  <c r="CI118" i="64"/>
  <c r="CJ118" i="64"/>
  <c r="CK118" i="64"/>
  <c r="T269" i="64"/>
  <c r="U269" i="64"/>
  <c r="V269" i="64"/>
  <c r="W269" i="64"/>
  <c r="X269" i="64"/>
  <c r="Y269" i="64"/>
  <c r="Z269" i="64"/>
  <c r="AA269" i="64"/>
  <c r="AB269" i="64"/>
  <c r="AC269" i="64"/>
  <c r="AD269" i="64"/>
  <c r="AE269" i="64"/>
  <c r="AF269" i="64"/>
  <c r="AG269" i="64"/>
  <c r="AH269" i="64"/>
  <c r="AI269" i="64"/>
  <c r="AJ269" i="64"/>
  <c r="AK269" i="64"/>
  <c r="AL269" i="64"/>
  <c r="AM269" i="64"/>
  <c r="AN269" i="64"/>
  <c r="AO269" i="64"/>
  <c r="AP269" i="64"/>
  <c r="AQ269" i="64"/>
  <c r="AR269" i="64"/>
  <c r="AS269" i="64"/>
  <c r="AT269" i="64"/>
  <c r="AU269" i="64"/>
  <c r="AV269" i="64"/>
  <c r="AW269" i="64"/>
  <c r="AX269" i="64"/>
  <c r="AY269" i="64"/>
  <c r="AZ269" i="64"/>
  <c r="BA269" i="64"/>
  <c r="BB269" i="64"/>
  <c r="BC269" i="64"/>
  <c r="BD269" i="64"/>
  <c r="BE269" i="64"/>
  <c r="BF269" i="64"/>
  <c r="BG269" i="64"/>
  <c r="BH269" i="64"/>
  <c r="BI269" i="64"/>
  <c r="BJ269" i="64"/>
  <c r="BK269" i="64"/>
  <c r="BL269" i="64"/>
  <c r="BM269" i="64"/>
  <c r="BN269" i="64"/>
  <c r="BO269" i="64"/>
  <c r="BP269" i="64"/>
  <c r="BQ269" i="64"/>
  <c r="BR269" i="64"/>
  <c r="BS269" i="64"/>
  <c r="BT269" i="64"/>
  <c r="BU269" i="64"/>
  <c r="BV269" i="64"/>
  <c r="BW269" i="64"/>
  <c r="BX269" i="64"/>
  <c r="BY269" i="64"/>
  <c r="BZ269" i="64"/>
  <c r="CA269" i="64"/>
  <c r="CB269" i="64"/>
  <c r="CC269" i="64"/>
  <c r="CD269" i="64"/>
  <c r="CE269" i="64"/>
  <c r="CF269" i="64"/>
  <c r="CG269" i="64"/>
  <c r="CH269" i="64"/>
  <c r="CI269" i="64"/>
  <c r="CJ269" i="64"/>
  <c r="CK269" i="64"/>
  <c r="T217" i="64"/>
  <c r="U217" i="64"/>
  <c r="V217" i="64"/>
  <c r="W217" i="64"/>
  <c r="X217" i="64"/>
  <c r="Y217" i="64"/>
  <c r="Z217" i="64"/>
  <c r="AA217" i="64"/>
  <c r="AB217" i="64"/>
  <c r="AC217" i="64"/>
  <c r="AD217" i="64"/>
  <c r="AE217" i="64"/>
  <c r="AF217" i="64"/>
  <c r="AG217" i="64"/>
  <c r="AH217" i="64"/>
  <c r="AI217" i="64"/>
  <c r="AJ217" i="64"/>
  <c r="AK217" i="64"/>
  <c r="AL217" i="64"/>
  <c r="AM217" i="64"/>
  <c r="AN217" i="64"/>
  <c r="AO217" i="64"/>
  <c r="AP217" i="64"/>
  <c r="AQ217" i="64"/>
  <c r="AR217" i="64"/>
  <c r="AS217" i="64"/>
  <c r="AT217" i="64"/>
  <c r="AU217" i="64"/>
  <c r="AV217" i="64"/>
  <c r="AW217" i="64"/>
  <c r="AX217" i="64"/>
  <c r="AY217" i="64"/>
  <c r="AZ217" i="64"/>
  <c r="BA217" i="64"/>
  <c r="BB217" i="64"/>
  <c r="BC217" i="64"/>
  <c r="BD217" i="64"/>
  <c r="BE217" i="64"/>
  <c r="BF217" i="64"/>
  <c r="BG217" i="64"/>
  <c r="BH217" i="64"/>
  <c r="BI217" i="64"/>
  <c r="BJ217" i="64"/>
  <c r="BK217" i="64"/>
  <c r="BL217" i="64"/>
  <c r="BM217" i="64"/>
  <c r="BN217" i="64"/>
  <c r="BO217" i="64"/>
  <c r="BP217" i="64"/>
  <c r="BQ217" i="64"/>
  <c r="BR217" i="64"/>
  <c r="BS217" i="64"/>
  <c r="BT217" i="64"/>
  <c r="BU217" i="64"/>
  <c r="BV217" i="64"/>
  <c r="BW217" i="64"/>
  <c r="BX217" i="64"/>
  <c r="BY217" i="64"/>
  <c r="BZ217" i="64"/>
  <c r="CA217" i="64"/>
  <c r="CB217" i="64"/>
  <c r="CC217" i="64"/>
  <c r="CD217" i="64"/>
  <c r="CE217" i="64"/>
  <c r="CF217" i="64"/>
  <c r="CG217" i="64"/>
  <c r="CH217" i="64"/>
  <c r="CI217" i="64"/>
  <c r="CJ217" i="64"/>
  <c r="CK217" i="64"/>
  <c r="T202" i="64"/>
  <c r="U202" i="64"/>
  <c r="V202" i="64"/>
  <c r="W202" i="64"/>
  <c r="X202" i="64"/>
  <c r="Y202" i="64"/>
  <c r="Z202" i="64"/>
  <c r="AA202" i="64"/>
  <c r="AB202" i="64"/>
  <c r="AC202" i="64"/>
  <c r="AD202" i="64"/>
  <c r="AE202" i="64"/>
  <c r="AF202" i="64"/>
  <c r="AG202" i="64"/>
  <c r="AH202" i="64"/>
  <c r="AI202" i="64"/>
  <c r="AJ202" i="64"/>
  <c r="AK202" i="64"/>
  <c r="AL202" i="64"/>
  <c r="AM202" i="64"/>
  <c r="AN202" i="64"/>
  <c r="AO202" i="64"/>
  <c r="AP202" i="64"/>
  <c r="AQ202" i="64"/>
  <c r="AR202" i="64"/>
  <c r="AS202" i="64"/>
  <c r="AT202" i="64"/>
  <c r="AU202" i="64"/>
  <c r="AV202" i="64"/>
  <c r="AW202" i="64"/>
  <c r="AX202" i="64"/>
  <c r="AY202" i="64"/>
  <c r="AZ202" i="64"/>
  <c r="BA202" i="64"/>
  <c r="BB202" i="64"/>
  <c r="BC202" i="64"/>
  <c r="BD202" i="64"/>
  <c r="BE202" i="64"/>
  <c r="BF202" i="64"/>
  <c r="BG202" i="64"/>
  <c r="BH202" i="64"/>
  <c r="BI202" i="64"/>
  <c r="BJ202" i="64"/>
  <c r="BK202" i="64"/>
  <c r="BL202" i="64"/>
  <c r="BM202" i="64"/>
  <c r="BN202" i="64"/>
  <c r="BO202" i="64"/>
  <c r="BP202" i="64"/>
  <c r="BQ202" i="64"/>
  <c r="BR202" i="64"/>
  <c r="BS202" i="64"/>
  <c r="BT202" i="64"/>
  <c r="BU202" i="64"/>
  <c r="BV202" i="64"/>
  <c r="BW202" i="64"/>
  <c r="BX202" i="64"/>
  <c r="BY202" i="64"/>
  <c r="BZ202" i="64"/>
  <c r="CA202" i="64"/>
  <c r="CB202" i="64"/>
  <c r="CC202" i="64"/>
  <c r="CD202" i="64"/>
  <c r="CE202" i="64"/>
  <c r="CF202" i="64"/>
  <c r="CG202" i="64"/>
  <c r="CH202" i="64"/>
  <c r="CI202" i="64"/>
  <c r="CJ202" i="64"/>
  <c r="CK202" i="64"/>
  <c r="B198" i="64"/>
  <c r="B77" i="64"/>
  <c r="R17" i="64"/>
  <c r="S17" i="64"/>
  <c r="T17" i="64"/>
  <c r="U17" i="64"/>
  <c r="V17" i="64"/>
  <c r="W17" i="64"/>
  <c r="X17" i="64"/>
  <c r="Y17" i="64"/>
  <c r="Z17" i="64"/>
  <c r="AA17" i="64"/>
  <c r="AB17" i="64"/>
  <c r="AC17" i="64"/>
  <c r="AD17" i="64"/>
  <c r="AE17" i="64"/>
  <c r="AF17" i="64"/>
  <c r="AG17" i="64"/>
  <c r="AH17" i="64"/>
  <c r="AI17" i="64"/>
  <c r="AJ17" i="64"/>
  <c r="AK17" i="64"/>
  <c r="AL17" i="64"/>
  <c r="AM17" i="64"/>
  <c r="AN17" i="64"/>
  <c r="AO17" i="64"/>
  <c r="AP17" i="64"/>
  <c r="AQ17" i="64"/>
  <c r="AR17" i="64"/>
  <c r="AS17" i="64"/>
  <c r="AT17" i="64"/>
  <c r="AU17" i="64"/>
  <c r="AV17" i="64"/>
  <c r="AW17" i="64"/>
  <c r="AX17" i="64"/>
  <c r="AY17" i="64"/>
  <c r="AZ17" i="64"/>
  <c r="BA17" i="64"/>
  <c r="BB17" i="64"/>
  <c r="BC17" i="64"/>
  <c r="BD17" i="64"/>
  <c r="BE17" i="64"/>
  <c r="BF17" i="64"/>
  <c r="BG17" i="64"/>
  <c r="BH17" i="64"/>
  <c r="BI17" i="64"/>
  <c r="BJ17" i="64"/>
  <c r="BK17" i="64"/>
  <c r="BL17" i="64"/>
  <c r="BM17" i="64"/>
  <c r="BN17" i="64"/>
  <c r="BO17" i="64"/>
  <c r="BP17" i="64"/>
  <c r="BQ17" i="64"/>
  <c r="BR17" i="64"/>
  <c r="BS17" i="64"/>
  <c r="BT17" i="64"/>
  <c r="BU17" i="64"/>
  <c r="BV17" i="64"/>
  <c r="BW17" i="64"/>
  <c r="BX17" i="64"/>
  <c r="BY17" i="64"/>
  <c r="BZ17" i="64"/>
  <c r="CA17" i="64"/>
  <c r="CB17" i="64"/>
  <c r="CC17" i="64"/>
  <c r="CD17" i="64"/>
  <c r="CE17" i="64"/>
  <c r="CF17" i="64"/>
  <c r="CG17" i="64"/>
  <c r="CH17" i="64"/>
  <c r="CI17" i="64"/>
  <c r="CJ17" i="64"/>
  <c r="CK17" i="64"/>
  <c r="R18" i="64"/>
  <c r="S18" i="64"/>
  <c r="T18" i="64"/>
  <c r="U18" i="64"/>
  <c r="V18" i="64"/>
  <c r="W18" i="64"/>
  <c r="X18" i="64"/>
  <c r="Y18" i="64"/>
  <c r="Z18" i="64"/>
  <c r="AA18" i="64"/>
  <c r="AB18" i="64"/>
  <c r="AC18" i="64"/>
  <c r="AD18" i="64"/>
  <c r="AE18" i="64"/>
  <c r="AF18" i="64"/>
  <c r="AG18" i="64"/>
  <c r="AH18" i="64"/>
  <c r="AI18" i="64"/>
  <c r="AJ18" i="64"/>
  <c r="AK18" i="64"/>
  <c r="AL18" i="64"/>
  <c r="AM18" i="64"/>
  <c r="AN18" i="64"/>
  <c r="AO18" i="64"/>
  <c r="AP18" i="64"/>
  <c r="AQ18" i="64"/>
  <c r="AR18" i="64"/>
  <c r="AS18" i="64"/>
  <c r="AT18" i="64"/>
  <c r="AU18" i="64"/>
  <c r="AV18" i="64"/>
  <c r="AW18" i="64"/>
  <c r="AX18" i="64"/>
  <c r="AY18" i="64"/>
  <c r="AZ18" i="64"/>
  <c r="BA18" i="64"/>
  <c r="BB18" i="64"/>
  <c r="BC18" i="64"/>
  <c r="BD18" i="64"/>
  <c r="BE18" i="64"/>
  <c r="BF18" i="64"/>
  <c r="BG18" i="64"/>
  <c r="BH18" i="64"/>
  <c r="BI18" i="64"/>
  <c r="BJ18" i="64"/>
  <c r="BK18" i="64"/>
  <c r="BL18" i="64"/>
  <c r="BM18" i="64"/>
  <c r="BN18" i="64"/>
  <c r="BO18" i="64"/>
  <c r="BP18" i="64"/>
  <c r="BQ18" i="64"/>
  <c r="BR18" i="64"/>
  <c r="BS18" i="64"/>
  <c r="BT18" i="64"/>
  <c r="BU18" i="64"/>
  <c r="BV18" i="64"/>
  <c r="BW18" i="64"/>
  <c r="BX18" i="64"/>
  <c r="BY18" i="64"/>
  <c r="BZ18" i="64"/>
  <c r="CA18" i="64"/>
  <c r="CB18" i="64"/>
  <c r="CC18" i="64"/>
  <c r="CD18" i="64"/>
  <c r="CE18" i="64"/>
  <c r="CF18" i="64"/>
  <c r="CG18" i="64"/>
  <c r="CH18" i="64"/>
  <c r="CI18" i="64"/>
  <c r="CJ18" i="64"/>
  <c r="CK18" i="64"/>
  <c r="R19" i="64"/>
  <c r="S19" i="64"/>
  <c r="T19" i="64"/>
  <c r="U19" i="64"/>
  <c r="V19" i="64"/>
  <c r="W19" i="64"/>
  <c r="X19" i="64"/>
  <c r="Y19" i="64"/>
  <c r="Z19" i="64"/>
  <c r="AA19" i="64"/>
  <c r="AB19" i="64"/>
  <c r="AC19" i="64"/>
  <c r="AD19" i="64"/>
  <c r="AE19" i="64"/>
  <c r="AF19" i="64"/>
  <c r="AG19" i="64"/>
  <c r="AH19" i="64"/>
  <c r="AI19" i="64"/>
  <c r="AJ19" i="64"/>
  <c r="AK19" i="64"/>
  <c r="AL19" i="64"/>
  <c r="AM19" i="64"/>
  <c r="AN19" i="64"/>
  <c r="AO19" i="64"/>
  <c r="AP19" i="64"/>
  <c r="AQ19" i="64"/>
  <c r="AR19" i="64"/>
  <c r="AS19" i="64"/>
  <c r="AT19" i="64"/>
  <c r="AU19" i="64"/>
  <c r="AV19" i="64"/>
  <c r="AW19" i="64"/>
  <c r="AX19" i="64"/>
  <c r="AY19" i="64"/>
  <c r="AZ19" i="64"/>
  <c r="BA19" i="64"/>
  <c r="BB19" i="64"/>
  <c r="BC19" i="64"/>
  <c r="BD19" i="64"/>
  <c r="BE19" i="64"/>
  <c r="BF19" i="64"/>
  <c r="BG19" i="64"/>
  <c r="BH19" i="64"/>
  <c r="BI19" i="64"/>
  <c r="BJ19" i="64"/>
  <c r="BK19" i="64"/>
  <c r="BL19" i="64"/>
  <c r="BM19" i="64"/>
  <c r="BN19" i="64"/>
  <c r="BO19" i="64"/>
  <c r="BP19" i="64"/>
  <c r="BQ19" i="64"/>
  <c r="BR19" i="64"/>
  <c r="BS19" i="64"/>
  <c r="BT19" i="64"/>
  <c r="BU19" i="64"/>
  <c r="BV19" i="64"/>
  <c r="BW19" i="64"/>
  <c r="BX19" i="64"/>
  <c r="BY19" i="64"/>
  <c r="BZ19" i="64"/>
  <c r="CA19" i="64"/>
  <c r="CB19" i="64"/>
  <c r="CC19" i="64"/>
  <c r="CD19" i="64"/>
  <c r="CE19" i="64"/>
  <c r="CF19" i="64"/>
  <c r="CG19" i="64"/>
  <c r="CH19" i="64"/>
  <c r="CI19" i="64"/>
  <c r="CJ19" i="64"/>
  <c r="CK19" i="64"/>
  <c r="S16" i="64"/>
  <c r="T16" i="64"/>
  <c r="U16" i="64"/>
  <c r="V16" i="64"/>
  <c r="W16" i="64"/>
  <c r="X16" i="64"/>
  <c r="Y16" i="64"/>
  <c r="Z16" i="64"/>
  <c r="AA16" i="64"/>
  <c r="AB16" i="64"/>
  <c r="AC16" i="64"/>
  <c r="AD16" i="64"/>
  <c r="AE16" i="64"/>
  <c r="AF16" i="64"/>
  <c r="AG16" i="64"/>
  <c r="AH16" i="64"/>
  <c r="AI16" i="64"/>
  <c r="AJ16" i="64"/>
  <c r="AK16" i="64"/>
  <c r="AL16" i="64"/>
  <c r="AM16" i="64"/>
  <c r="AN16" i="64"/>
  <c r="AO16" i="64"/>
  <c r="AP16" i="64"/>
  <c r="AQ16" i="64"/>
  <c r="AR16" i="64"/>
  <c r="AS16" i="64"/>
  <c r="AT16" i="64"/>
  <c r="AU16" i="64"/>
  <c r="AV16" i="64"/>
  <c r="AW16" i="64"/>
  <c r="AX16" i="64"/>
  <c r="AY16" i="64"/>
  <c r="AZ16" i="64"/>
  <c r="BA16" i="64"/>
  <c r="BB16" i="64"/>
  <c r="BC16" i="64"/>
  <c r="BD16" i="64"/>
  <c r="BE16" i="64"/>
  <c r="BF16" i="64"/>
  <c r="BG16" i="64"/>
  <c r="BH16" i="64"/>
  <c r="BI16" i="64"/>
  <c r="BJ16" i="64"/>
  <c r="BK16" i="64"/>
  <c r="BL16" i="64"/>
  <c r="BM16" i="64"/>
  <c r="BN16" i="64"/>
  <c r="BO16" i="64"/>
  <c r="BP16" i="64"/>
  <c r="BQ16" i="64"/>
  <c r="BR16" i="64"/>
  <c r="BS16" i="64"/>
  <c r="BT16" i="64"/>
  <c r="BU16" i="64"/>
  <c r="BV16" i="64"/>
  <c r="BW16" i="64"/>
  <c r="BX16" i="64"/>
  <c r="BY16" i="64"/>
  <c r="BZ16" i="64"/>
  <c r="CA16" i="64"/>
  <c r="CB16" i="64"/>
  <c r="CC16" i="64"/>
  <c r="CD16" i="64"/>
  <c r="CE16" i="64"/>
  <c r="CF16" i="64"/>
  <c r="CG16" i="64"/>
  <c r="CH16" i="64"/>
  <c r="CI16" i="64"/>
  <c r="CJ16" i="64"/>
  <c r="CK16" i="64"/>
  <c r="R16" i="64"/>
  <c r="B17" i="64"/>
  <c r="B18" i="64"/>
  <c r="B19" i="64"/>
  <c r="B16" i="64"/>
  <c r="E2503" i="64"/>
  <c r="E2046" i="64"/>
  <c r="E633" i="64"/>
  <c r="E2306" i="64"/>
  <c r="B44" i="64"/>
  <c r="E3133" i="64"/>
  <c r="E2239" i="64"/>
  <c r="E2526" i="64"/>
  <c r="E1622" i="64"/>
  <c r="E971" i="64"/>
  <c r="E203" i="64"/>
  <c r="B119" i="64"/>
  <c r="CK91" i="64"/>
  <c r="CJ91" i="64"/>
  <c r="CI91" i="64"/>
  <c r="CH91" i="64"/>
  <c r="CG91" i="64"/>
  <c r="CF91" i="64"/>
  <c r="CE91" i="64"/>
  <c r="CD91" i="64"/>
  <c r="CC91" i="64"/>
  <c r="CB91" i="64"/>
  <c r="CA91" i="64"/>
  <c r="BZ91" i="64"/>
  <c r="BY91" i="64"/>
  <c r="BX91" i="64"/>
  <c r="BW91" i="64"/>
  <c r="BV91" i="64"/>
  <c r="BU91" i="64"/>
  <c r="BT91" i="64"/>
  <c r="BS91" i="64"/>
  <c r="BR91" i="64"/>
  <c r="BQ91" i="64"/>
  <c r="BP91" i="64"/>
  <c r="BO91" i="64"/>
  <c r="BN91" i="64"/>
  <c r="BM91" i="64"/>
  <c r="BL91" i="64"/>
  <c r="BK91" i="64"/>
  <c r="BJ91" i="64"/>
  <c r="BI91" i="64"/>
  <c r="BH91" i="64"/>
  <c r="BG91" i="64"/>
  <c r="BF91" i="64"/>
  <c r="BE91" i="64"/>
  <c r="BD91" i="64"/>
  <c r="BC91" i="64"/>
  <c r="BB91" i="64"/>
  <c r="BA91" i="64"/>
  <c r="AZ91" i="64"/>
  <c r="AY91" i="64"/>
  <c r="AX91" i="64"/>
  <c r="AW91" i="64"/>
  <c r="AV91" i="64"/>
  <c r="AU91" i="64"/>
  <c r="AT91" i="64"/>
  <c r="AS91" i="64"/>
  <c r="AR91" i="64"/>
  <c r="AQ91" i="64"/>
  <c r="AP91" i="64"/>
  <c r="AO91" i="64"/>
  <c r="AN91" i="64"/>
  <c r="AM91" i="64"/>
  <c r="AL91" i="64"/>
  <c r="AK91" i="64"/>
  <c r="AJ91" i="64"/>
  <c r="AI91" i="64"/>
  <c r="AH91" i="64"/>
  <c r="AG91" i="64"/>
  <c r="AF91" i="64"/>
  <c r="AE91" i="64"/>
  <c r="AD91" i="64"/>
  <c r="AC91" i="64"/>
  <c r="AB91" i="64"/>
  <c r="AA91" i="64"/>
  <c r="Z91" i="64"/>
  <c r="Y91" i="64"/>
  <c r="X91" i="64"/>
  <c r="W91" i="64"/>
  <c r="V91" i="64"/>
  <c r="U91" i="64"/>
  <c r="T91" i="64"/>
  <c r="B88" i="64"/>
  <c r="E88" i="64"/>
  <c r="B96" i="64"/>
  <c r="E860" i="64"/>
  <c r="G860" i="64" s="1"/>
  <c r="E868" i="64"/>
  <c r="E867" i="64"/>
  <c r="E866" i="64"/>
  <c r="E865" i="64"/>
  <c r="G865" i="64" s="1"/>
  <c r="E864" i="64"/>
  <c r="E863" i="64"/>
  <c r="E862" i="64"/>
  <c r="E858" i="64"/>
  <c r="T100" i="64"/>
  <c r="U100" i="64"/>
  <c r="V100" i="64"/>
  <c r="W100" i="64"/>
  <c r="X100" i="64"/>
  <c r="Y100" i="64"/>
  <c r="Z100" i="64"/>
  <c r="AA100" i="64"/>
  <c r="AB100" i="64"/>
  <c r="AC100" i="64"/>
  <c r="AD100" i="64"/>
  <c r="AE100" i="64"/>
  <c r="AF100" i="64"/>
  <c r="AG100" i="64"/>
  <c r="AH100" i="64"/>
  <c r="AI100" i="64"/>
  <c r="AJ100" i="64"/>
  <c r="AK100" i="64"/>
  <c r="AL100" i="64"/>
  <c r="AM100" i="64"/>
  <c r="AN100" i="64"/>
  <c r="AO100" i="64"/>
  <c r="AP100" i="64"/>
  <c r="AQ100" i="64"/>
  <c r="AR100" i="64"/>
  <c r="AS100" i="64"/>
  <c r="AT100" i="64"/>
  <c r="AU100" i="64"/>
  <c r="AV100" i="64"/>
  <c r="AW100" i="64"/>
  <c r="AX100" i="64"/>
  <c r="AY100" i="64"/>
  <c r="AZ100" i="64"/>
  <c r="BA100" i="64"/>
  <c r="BB100" i="64"/>
  <c r="BC100" i="64"/>
  <c r="BD100" i="64"/>
  <c r="BE100" i="64"/>
  <c r="BF100" i="64"/>
  <c r="BG100" i="64"/>
  <c r="BH100" i="64"/>
  <c r="BI100" i="64"/>
  <c r="BJ100" i="64"/>
  <c r="BK100" i="64"/>
  <c r="BL100" i="64"/>
  <c r="BM100" i="64"/>
  <c r="BN100" i="64"/>
  <c r="BO100" i="64"/>
  <c r="BP100" i="64"/>
  <c r="BQ100" i="64"/>
  <c r="BR100" i="64"/>
  <c r="BS100" i="64"/>
  <c r="BT100" i="64"/>
  <c r="BU100" i="64"/>
  <c r="BV100" i="64"/>
  <c r="BW100" i="64"/>
  <c r="BX100" i="64"/>
  <c r="BY100" i="64"/>
  <c r="BZ100" i="64"/>
  <c r="CA100" i="64"/>
  <c r="CB100" i="64"/>
  <c r="CC100" i="64"/>
  <c r="CD100" i="64"/>
  <c r="CE100" i="64"/>
  <c r="CF100" i="64"/>
  <c r="CG100" i="64"/>
  <c r="CH100" i="64"/>
  <c r="CI100" i="64"/>
  <c r="CJ100" i="64"/>
  <c r="CK100" i="64"/>
  <c r="T591" i="64"/>
  <c r="U591" i="64"/>
  <c r="V591" i="64"/>
  <c r="W591" i="64"/>
  <c r="X591" i="64"/>
  <c r="Y591" i="64"/>
  <c r="Z591" i="64"/>
  <c r="AA591" i="64"/>
  <c r="AB591" i="64"/>
  <c r="AC591" i="64"/>
  <c r="AD591" i="64"/>
  <c r="AE591" i="64"/>
  <c r="AF591" i="64"/>
  <c r="AG591" i="64"/>
  <c r="AH591" i="64"/>
  <c r="AI591" i="64"/>
  <c r="AJ591" i="64"/>
  <c r="AK591" i="64"/>
  <c r="AL591" i="64"/>
  <c r="AM591" i="64"/>
  <c r="AN591" i="64"/>
  <c r="AO591" i="64"/>
  <c r="AP591" i="64"/>
  <c r="AQ591" i="64"/>
  <c r="AR591" i="64"/>
  <c r="AS591" i="64"/>
  <c r="AT591" i="64"/>
  <c r="AU591" i="64"/>
  <c r="AV591" i="64"/>
  <c r="AW591" i="64"/>
  <c r="AX591" i="64"/>
  <c r="AY591" i="64"/>
  <c r="AZ591" i="64"/>
  <c r="BA591" i="64"/>
  <c r="BB591" i="64"/>
  <c r="BC591" i="64"/>
  <c r="BD591" i="64"/>
  <c r="BE591" i="64"/>
  <c r="BF591" i="64"/>
  <c r="BG591" i="64"/>
  <c r="BH591" i="64"/>
  <c r="BI591" i="64"/>
  <c r="BJ591" i="64"/>
  <c r="BK591" i="64"/>
  <c r="BL591" i="64"/>
  <c r="BM591" i="64"/>
  <c r="BN591" i="64"/>
  <c r="BO591" i="64"/>
  <c r="BP591" i="64"/>
  <c r="BQ591" i="64"/>
  <c r="BR591" i="64"/>
  <c r="BS591" i="64"/>
  <c r="BT591" i="64"/>
  <c r="BU591" i="64"/>
  <c r="BV591" i="64"/>
  <c r="BW591" i="64"/>
  <c r="BX591" i="64"/>
  <c r="BZ591" i="64"/>
  <c r="CA591" i="64"/>
  <c r="CB591" i="64"/>
  <c r="CC591" i="64"/>
  <c r="CD591" i="64"/>
  <c r="CE591" i="64"/>
  <c r="CF591" i="64"/>
  <c r="CG591" i="64"/>
  <c r="CH591" i="64"/>
  <c r="CI591" i="64"/>
  <c r="CJ591" i="64"/>
  <c r="CK591" i="64"/>
  <c r="E589" i="64"/>
  <c r="E587" i="64"/>
  <c r="E586" i="64"/>
  <c r="E585" i="64"/>
  <c r="E584" i="64"/>
  <c r="E583" i="64"/>
  <c r="E97" i="64"/>
  <c r="E96" i="64"/>
  <c r="G96" i="64" s="1"/>
  <c r="E95" i="64"/>
  <c r="B83" i="64"/>
  <c r="E79" i="64"/>
  <c r="G79" i="64" s="1"/>
  <c r="E80" i="64"/>
  <c r="G80" i="64" s="1"/>
  <c r="E81" i="64"/>
  <c r="G81" i="64" s="1"/>
  <c r="E82" i="64"/>
  <c r="G82" i="64" s="1"/>
  <c r="E83" i="64"/>
  <c r="G83" i="64" s="1"/>
  <c r="E84" i="64"/>
  <c r="E86" i="64"/>
  <c r="E87" i="64"/>
  <c r="E77" i="64"/>
  <c r="G77" i="64" s="1"/>
  <c r="T86" i="64"/>
  <c r="U86" i="64"/>
  <c r="V86" i="64"/>
  <c r="W86" i="64"/>
  <c r="X86" i="64"/>
  <c r="Y86" i="64"/>
  <c r="Z86" i="64"/>
  <c r="AA86" i="64"/>
  <c r="AB86" i="64"/>
  <c r="AC86" i="64"/>
  <c r="AD86" i="64"/>
  <c r="AE86" i="64"/>
  <c r="AF86" i="64"/>
  <c r="AG86" i="64"/>
  <c r="AH86" i="64"/>
  <c r="AI86" i="64"/>
  <c r="AJ86" i="64"/>
  <c r="AK86" i="64"/>
  <c r="AL86" i="64"/>
  <c r="AM86" i="64"/>
  <c r="AN86" i="64"/>
  <c r="AO86" i="64"/>
  <c r="AP86" i="64"/>
  <c r="AQ86" i="64"/>
  <c r="AR86" i="64"/>
  <c r="AS86" i="64"/>
  <c r="AT86" i="64"/>
  <c r="AU86" i="64"/>
  <c r="AV86" i="64"/>
  <c r="AW86" i="64"/>
  <c r="AX86" i="64"/>
  <c r="AY86" i="64"/>
  <c r="AZ86" i="64"/>
  <c r="BA86" i="64"/>
  <c r="BB86" i="64"/>
  <c r="BC86" i="64"/>
  <c r="BD86" i="64"/>
  <c r="BE86" i="64"/>
  <c r="BF86" i="64"/>
  <c r="BG86" i="64"/>
  <c r="BH86" i="64"/>
  <c r="BI86" i="64"/>
  <c r="BJ86" i="64"/>
  <c r="BK86" i="64"/>
  <c r="BL86" i="64"/>
  <c r="BM86" i="64"/>
  <c r="BN86" i="64"/>
  <c r="BO86" i="64"/>
  <c r="BP86" i="64"/>
  <c r="BQ86" i="64"/>
  <c r="BR86" i="64"/>
  <c r="BS86" i="64"/>
  <c r="BT86" i="64"/>
  <c r="BU86" i="64"/>
  <c r="BV86" i="64"/>
  <c r="BW86" i="64"/>
  <c r="BX86" i="64"/>
  <c r="BY86" i="64"/>
  <c r="BZ86" i="64"/>
  <c r="CA86" i="64"/>
  <c r="CB86" i="64"/>
  <c r="CC86" i="64"/>
  <c r="CD86" i="64"/>
  <c r="CE86" i="64"/>
  <c r="CF86" i="64"/>
  <c r="CG86" i="64"/>
  <c r="CH86" i="64"/>
  <c r="CI86" i="64"/>
  <c r="CJ86" i="64"/>
  <c r="CK86" i="64"/>
  <c r="B2258" i="64"/>
  <c r="B2201" i="64"/>
  <c r="E78" i="64"/>
  <c r="G78" i="64" s="1"/>
  <c r="E76" i="64"/>
  <c r="G76" i="64" s="1"/>
  <c r="E75" i="64"/>
  <c r="G75" i="64" s="1"/>
  <c r="E74" i="64"/>
  <c r="G74" i="64" s="1"/>
  <c r="E73" i="64"/>
  <c r="B911" i="64"/>
  <c r="E910" i="64"/>
  <c r="B2232" i="64"/>
  <c r="B2226" i="64" s="1"/>
  <c r="AD3064" i="64" a="1"/>
  <c r="AD13" i="861" l="1"/>
  <c r="AD3064" i="64"/>
  <c r="BZ3026" i="64"/>
  <c r="BZ3044" i="64" s="1"/>
  <c r="BZ3053" i="64"/>
  <c r="BZ3067" i="64" s="1"/>
  <c r="BQ3027" i="64"/>
  <c r="BQ3054" i="64"/>
  <c r="BY3026" i="64"/>
  <c r="BY3044" i="64" s="1"/>
  <c r="BY3053" i="64"/>
  <c r="BY3067" i="64" s="1"/>
  <c r="BI3026" i="64"/>
  <c r="BI3044" i="64" s="1"/>
  <c r="BI3053" i="64"/>
  <c r="BI3067" i="64" s="1"/>
  <c r="AS3026" i="64"/>
  <c r="AS3044" i="64" s="1"/>
  <c r="AS3053" i="64"/>
  <c r="AS3067" i="64" s="1"/>
  <c r="AC3026" i="64"/>
  <c r="AC3044" i="64" s="1"/>
  <c r="AC3053" i="64"/>
  <c r="AC3067" i="64" s="1"/>
  <c r="CF3031" i="64"/>
  <c r="CF3058" i="64"/>
  <c r="BP3031" i="64"/>
  <c r="BP3058" i="64"/>
  <c r="AZ3031" i="64"/>
  <c r="AZ3058" i="64"/>
  <c r="AJ3031" i="64"/>
  <c r="AJ3058" i="64"/>
  <c r="T3031" i="64"/>
  <c r="T3058" i="64"/>
  <c r="BX3030" i="64"/>
  <c r="BX3057" i="64"/>
  <c r="BH3030" i="64"/>
  <c r="BH3057" i="64"/>
  <c r="AR3030" i="64"/>
  <c r="AR3057" i="64"/>
  <c r="AB3030" i="64"/>
  <c r="AB3057" i="64"/>
  <c r="CF3027" i="64"/>
  <c r="CF3054" i="64"/>
  <c r="BP3027" i="64"/>
  <c r="BP3054" i="64"/>
  <c r="AZ3027" i="64"/>
  <c r="AZ3054" i="64"/>
  <c r="AJ3027" i="64"/>
  <c r="AJ3054" i="64"/>
  <c r="T3027" i="64"/>
  <c r="T3054" i="64"/>
  <c r="CG3027" i="64"/>
  <c r="CG3054" i="64"/>
  <c r="BX3026" i="64"/>
  <c r="BX3044" i="64" s="1"/>
  <c r="BX3053" i="64"/>
  <c r="BX3067" i="64" s="1"/>
  <c r="BH3026" i="64"/>
  <c r="BH3044" i="64" s="1"/>
  <c r="BH3053" i="64"/>
  <c r="BH3067" i="64" s="1"/>
  <c r="AR3026" i="64"/>
  <c r="AR3044" i="64" s="1"/>
  <c r="AR3053" i="64"/>
  <c r="AR3067" i="64" s="1"/>
  <c r="AB3026" i="64"/>
  <c r="AB3044" i="64" s="1"/>
  <c r="AB3053" i="64"/>
  <c r="AB3067" i="64" s="1"/>
  <c r="CE3031" i="64"/>
  <c r="CE3058" i="64"/>
  <c r="BO3031" i="64"/>
  <c r="BO3058" i="64"/>
  <c r="AY3031" i="64"/>
  <c r="AY3058" i="64"/>
  <c r="AI3031" i="64"/>
  <c r="AI3058" i="64"/>
  <c r="S3031" i="64"/>
  <c r="S3058" i="64"/>
  <c r="BW3030" i="64"/>
  <c r="BW3057" i="64"/>
  <c r="BG3030" i="64"/>
  <c r="BG3057" i="64"/>
  <c r="AQ3030" i="64"/>
  <c r="AQ3057" i="64"/>
  <c r="AA3030" i="64"/>
  <c r="AA3057" i="64"/>
  <c r="CE3027" i="64"/>
  <c r="CE3054" i="64"/>
  <c r="BO3027" i="64"/>
  <c r="BO3054" i="64"/>
  <c r="AY3027" i="64"/>
  <c r="AY3054" i="64"/>
  <c r="AI3027" i="64"/>
  <c r="AI3054" i="64"/>
  <c r="S3027" i="64"/>
  <c r="S3054" i="64"/>
  <c r="AT3026" i="64"/>
  <c r="AT3044" i="64" s="1"/>
  <c r="AT3053" i="64"/>
  <c r="AT3067" i="64" s="1"/>
  <c r="U3027" i="64"/>
  <c r="U3054" i="64"/>
  <c r="BW3026" i="64"/>
  <c r="BW3044" i="64" s="1"/>
  <c r="BW3053" i="64"/>
  <c r="BW3067" i="64" s="1"/>
  <c r="BG3026" i="64"/>
  <c r="BG3044" i="64" s="1"/>
  <c r="BG3053" i="64"/>
  <c r="BG3067" i="64" s="1"/>
  <c r="AQ3026" i="64"/>
  <c r="AQ3044" i="64" s="1"/>
  <c r="AQ3053" i="64"/>
  <c r="AQ3067" i="64" s="1"/>
  <c r="AA3026" i="64"/>
  <c r="AA3044" i="64" s="1"/>
  <c r="AA3053" i="64"/>
  <c r="AA3067" i="64" s="1"/>
  <c r="CD3031" i="64"/>
  <c r="CD3058" i="64"/>
  <c r="BN3031" i="64"/>
  <c r="BN3058" i="64"/>
  <c r="AX3031" i="64"/>
  <c r="AX3058" i="64"/>
  <c r="AH3031" i="64"/>
  <c r="AH3058" i="64"/>
  <c r="BV3030" i="64"/>
  <c r="BV3057" i="64"/>
  <c r="BF3030" i="64"/>
  <c r="BF3057" i="64"/>
  <c r="AP3030" i="64"/>
  <c r="AP3057" i="64"/>
  <c r="Z3030" i="64"/>
  <c r="Z3057" i="64"/>
  <c r="CD3027" i="64"/>
  <c r="CD3054" i="64"/>
  <c r="BN3027" i="64"/>
  <c r="BN3054" i="64"/>
  <c r="AX3027" i="64"/>
  <c r="AX3054" i="64"/>
  <c r="AH3027" i="64"/>
  <c r="AH3054" i="64"/>
  <c r="BJ3026" i="64"/>
  <c r="BJ3044" i="64" s="1"/>
  <c r="BJ3053" i="64"/>
  <c r="BJ3067" i="64" s="1"/>
  <c r="BV3026" i="64"/>
  <c r="BV3044" i="64" s="1"/>
  <c r="BV3053" i="64"/>
  <c r="BV3067" i="64" s="1"/>
  <c r="BF3026" i="64"/>
  <c r="BF3044" i="64" s="1"/>
  <c r="BF3053" i="64"/>
  <c r="BF3067" i="64" s="1"/>
  <c r="AP3026" i="64"/>
  <c r="AP3044" i="64" s="1"/>
  <c r="AP3053" i="64"/>
  <c r="AP3067" i="64" s="1"/>
  <c r="Z3026" i="64"/>
  <c r="Z3044" i="64" s="1"/>
  <c r="Z3053" i="64"/>
  <c r="Z3067" i="64" s="1"/>
  <c r="CC3031" i="64"/>
  <c r="CC3058" i="64"/>
  <c r="BM3031" i="64"/>
  <c r="BM3058" i="64"/>
  <c r="AW3031" i="64"/>
  <c r="AW3058" i="64"/>
  <c r="AG3031" i="64"/>
  <c r="AG3058" i="64"/>
  <c r="CK3030" i="64"/>
  <c r="CK3057" i="64"/>
  <c r="BU3030" i="64"/>
  <c r="BU3057" i="64"/>
  <c r="BE3030" i="64"/>
  <c r="BE3057" i="64"/>
  <c r="AO3030" i="64"/>
  <c r="AO3057" i="64"/>
  <c r="Y3030" i="64"/>
  <c r="Y3057" i="64"/>
  <c r="CC3027" i="64"/>
  <c r="CC3054" i="64"/>
  <c r="BM3027" i="64"/>
  <c r="BM3054" i="64"/>
  <c r="AW3027" i="64"/>
  <c r="AW3054" i="64"/>
  <c r="AG3027" i="64"/>
  <c r="AG3054" i="64"/>
  <c r="U3031" i="64"/>
  <c r="U3058" i="64"/>
  <c r="CK3026" i="64"/>
  <c r="CK3044" i="64" s="1"/>
  <c r="CK3053" i="64"/>
  <c r="CK3067" i="64" s="1"/>
  <c r="BU3026" i="64"/>
  <c r="BU3044" i="64" s="1"/>
  <c r="BU3053" i="64"/>
  <c r="BU3067" i="64" s="1"/>
  <c r="BE3026" i="64"/>
  <c r="BE3044" i="64" s="1"/>
  <c r="BE3053" i="64"/>
  <c r="BE3067" i="64" s="1"/>
  <c r="AO3026" i="64"/>
  <c r="AO3044" i="64" s="1"/>
  <c r="AO3053" i="64"/>
  <c r="AO3067" i="64" s="1"/>
  <c r="Y3026" i="64"/>
  <c r="Y3044" i="64" s="1"/>
  <c r="Y3053" i="64"/>
  <c r="Y3067" i="64" s="1"/>
  <c r="CB3031" i="64"/>
  <c r="CB3058" i="64"/>
  <c r="BL3031" i="64"/>
  <c r="BL3058" i="64"/>
  <c r="AV3031" i="64"/>
  <c r="AV3058" i="64"/>
  <c r="AF3031" i="64"/>
  <c r="AF3058" i="64"/>
  <c r="CJ3030" i="64"/>
  <c r="CJ3057" i="64"/>
  <c r="BT3030" i="64"/>
  <c r="BT3057" i="64"/>
  <c r="BD3030" i="64"/>
  <c r="BD3057" i="64"/>
  <c r="AN3030" i="64"/>
  <c r="AN3057" i="64"/>
  <c r="X3030" i="64"/>
  <c r="X3057" i="64"/>
  <c r="CB3027" i="64"/>
  <c r="CB3054" i="64"/>
  <c r="BL3027" i="64"/>
  <c r="BL3054" i="64"/>
  <c r="AV3027" i="64"/>
  <c r="AV3054" i="64"/>
  <c r="AF3027" i="64"/>
  <c r="AF3054" i="64"/>
  <c r="BA3027" i="64"/>
  <c r="BA3054" i="64"/>
  <c r="CJ3026" i="64"/>
  <c r="CJ3044" i="64" s="1"/>
  <c r="CJ3053" i="64"/>
  <c r="CJ3067" i="64" s="1"/>
  <c r="BT3026" i="64"/>
  <c r="BT3044" i="64" s="1"/>
  <c r="BT3053" i="64"/>
  <c r="BT3067" i="64" s="1"/>
  <c r="BD3026" i="64"/>
  <c r="BD3044" i="64" s="1"/>
  <c r="BD3053" i="64"/>
  <c r="BD3067" i="64" s="1"/>
  <c r="AN3026" i="64"/>
  <c r="AN3044" i="64" s="1"/>
  <c r="AN3053" i="64"/>
  <c r="AN3067" i="64" s="1"/>
  <c r="X3026" i="64"/>
  <c r="X3044" i="64" s="1"/>
  <c r="X3053" i="64"/>
  <c r="X3067" i="64" s="1"/>
  <c r="CA3031" i="64"/>
  <c r="CA3058" i="64"/>
  <c r="BK3031" i="64"/>
  <c r="BK3058" i="64"/>
  <c r="AU3031" i="64"/>
  <c r="AU3058" i="64"/>
  <c r="AE3031" i="64"/>
  <c r="AE3058" i="64"/>
  <c r="CI3030" i="64"/>
  <c r="CI3057" i="64"/>
  <c r="BS3030" i="64"/>
  <c r="BS3057" i="64"/>
  <c r="BC3030" i="64"/>
  <c r="BC3057" i="64"/>
  <c r="AM3030" i="64"/>
  <c r="AM3057" i="64"/>
  <c r="W3030" i="64"/>
  <c r="W3057" i="64"/>
  <c r="CA3027" i="64"/>
  <c r="CA3054" i="64"/>
  <c r="BK3027" i="64"/>
  <c r="BK3054" i="64"/>
  <c r="AU3027" i="64"/>
  <c r="AU3054" i="64"/>
  <c r="AE3027" i="64"/>
  <c r="AE3054" i="64"/>
  <c r="BA3031" i="64"/>
  <c r="BA3058" i="64"/>
  <c r="CI3026" i="64"/>
  <c r="CI3044" i="64" s="1"/>
  <c r="CI3053" i="64"/>
  <c r="CI3067" i="64" s="1"/>
  <c r="BS3026" i="64"/>
  <c r="BS3044" i="64" s="1"/>
  <c r="BS3053" i="64"/>
  <c r="BS3067" i="64" s="1"/>
  <c r="BC3026" i="64"/>
  <c r="BC3044" i="64" s="1"/>
  <c r="BC3053" i="64"/>
  <c r="BC3067" i="64" s="1"/>
  <c r="AM3026" i="64"/>
  <c r="AM3044" i="64" s="1"/>
  <c r="AM3053" i="64"/>
  <c r="AM3067" i="64" s="1"/>
  <c r="W3026" i="64"/>
  <c r="W3044" i="64" s="1"/>
  <c r="W3053" i="64"/>
  <c r="W3067" i="64" s="1"/>
  <c r="BZ3031" i="64"/>
  <c r="BZ3058" i="64"/>
  <c r="BJ3031" i="64"/>
  <c r="BJ3058" i="64"/>
  <c r="AT3031" i="64"/>
  <c r="AT3058" i="64"/>
  <c r="AD3031" i="64"/>
  <c r="AD3058" i="64"/>
  <c r="CH3030" i="64"/>
  <c r="CH3057" i="64"/>
  <c r="BR3030" i="64"/>
  <c r="BR3057" i="64"/>
  <c r="BB3030" i="64"/>
  <c r="BB3057" i="64"/>
  <c r="AL3030" i="64"/>
  <c r="AL3057" i="64"/>
  <c r="V3030" i="64"/>
  <c r="V3057" i="64"/>
  <c r="BZ3027" i="64"/>
  <c r="BZ3054" i="64"/>
  <c r="BJ3027" i="64"/>
  <c r="BJ3054" i="64"/>
  <c r="AT3027" i="64"/>
  <c r="AT3054" i="64"/>
  <c r="AD3027" i="64"/>
  <c r="AD3054" i="64"/>
  <c r="BQ3031" i="64"/>
  <c r="BQ3058" i="64"/>
  <c r="CH3026" i="64"/>
  <c r="CH3044" i="64" s="1"/>
  <c r="CH3053" i="64"/>
  <c r="CH3067" i="64" s="1"/>
  <c r="BR3026" i="64"/>
  <c r="BR3044" i="64" s="1"/>
  <c r="BR3053" i="64"/>
  <c r="BR3067" i="64" s="1"/>
  <c r="BB3026" i="64"/>
  <c r="BB3044" i="64" s="1"/>
  <c r="BB3053" i="64"/>
  <c r="BB3067" i="64" s="1"/>
  <c r="AL3026" i="64"/>
  <c r="AL3044" i="64" s="1"/>
  <c r="AL3053" i="64"/>
  <c r="AL3067" i="64" s="1"/>
  <c r="V3026" i="64"/>
  <c r="V3044" i="64" s="1"/>
  <c r="V3053" i="64"/>
  <c r="V3067" i="64" s="1"/>
  <c r="BY3031" i="64"/>
  <c r="BY3058" i="64"/>
  <c r="BI3031" i="64"/>
  <c r="BI3058" i="64"/>
  <c r="AS3031" i="64"/>
  <c r="AS3058" i="64"/>
  <c r="AC3031" i="64"/>
  <c r="AC3058" i="64"/>
  <c r="CG3030" i="64"/>
  <c r="CG3057" i="64"/>
  <c r="BQ3030" i="64"/>
  <c r="BQ3057" i="64"/>
  <c r="BA3030" i="64"/>
  <c r="BA3057" i="64"/>
  <c r="AK3030" i="64"/>
  <c r="AK3057" i="64"/>
  <c r="U3030" i="64"/>
  <c r="U3057" i="64"/>
  <c r="BY3027" i="64"/>
  <c r="BY3054" i="64"/>
  <c r="BI3027" i="64"/>
  <c r="BI3054" i="64"/>
  <c r="AS3027" i="64"/>
  <c r="AS3054" i="64"/>
  <c r="AC3027" i="64"/>
  <c r="AC3054" i="64"/>
  <c r="AD3026" i="64"/>
  <c r="AD3044" i="64" s="1"/>
  <c r="AD3053" i="64"/>
  <c r="AD3067" i="64" s="1"/>
  <c r="AK3027" i="64"/>
  <c r="AK3054" i="64"/>
  <c r="CG3026" i="64"/>
  <c r="CG3044" i="64" s="1"/>
  <c r="CG3053" i="64"/>
  <c r="CG3067" i="64" s="1"/>
  <c r="BQ3026" i="64"/>
  <c r="BQ3044" i="64" s="1"/>
  <c r="BQ3053" i="64"/>
  <c r="BQ3067" i="64" s="1"/>
  <c r="BA3026" i="64"/>
  <c r="BA3044" i="64" s="1"/>
  <c r="BA3053" i="64"/>
  <c r="BA3067" i="64" s="1"/>
  <c r="AK3026" i="64"/>
  <c r="AK3044" i="64" s="1"/>
  <c r="AK3053" i="64"/>
  <c r="AK3067" i="64" s="1"/>
  <c r="U3026" i="64"/>
  <c r="U3044" i="64" s="1"/>
  <c r="U3053" i="64"/>
  <c r="U3067" i="64" s="1"/>
  <c r="BX3031" i="64"/>
  <c r="BX3058" i="64"/>
  <c r="BH3031" i="64"/>
  <c r="BH3058" i="64"/>
  <c r="AR3031" i="64"/>
  <c r="AR3058" i="64"/>
  <c r="AB3031" i="64"/>
  <c r="AB3058" i="64"/>
  <c r="CF3030" i="64"/>
  <c r="CF3057" i="64"/>
  <c r="BP3030" i="64"/>
  <c r="BP3057" i="64"/>
  <c r="AZ3030" i="64"/>
  <c r="AZ3057" i="64"/>
  <c r="AJ3030" i="64"/>
  <c r="AJ3057" i="64"/>
  <c r="T3030" i="64"/>
  <c r="T3057" i="64"/>
  <c r="BX3027" i="64"/>
  <c r="BX3054" i="64"/>
  <c r="BH3027" i="64"/>
  <c r="BH3054" i="64"/>
  <c r="AR3027" i="64"/>
  <c r="AR3054" i="64"/>
  <c r="AB3027" i="64"/>
  <c r="AB3054" i="64"/>
  <c r="CG3031" i="64"/>
  <c r="CG3058" i="64"/>
  <c r="CF3026" i="64"/>
  <c r="CF3044" i="64" s="1"/>
  <c r="CF3053" i="64"/>
  <c r="CF3067" i="64" s="1"/>
  <c r="BP3026" i="64"/>
  <c r="BP3044" i="64" s="1"/>
  <c r="BP3053" i="64"/>
  <c r="BP3067" i="64" s="1"/>
  <c r="AZ3026" i="64"/>
  <c r="AZ3044" i="64" s="1"/>
  <c r="AZ3053" i="64"/>
  <c r="AZ3067" i="64" s="1"/>
  <c r="AJ3026" i="64"/>
  <c r="AJ3044" i="64" s="1"/>
  <c r="AJ3053" i="64"/>
  <c r="AJ3067" i="64" s="1"/>
  <c r="T3026" i="64"/>
  <c r="T3044" i="64" s="1"/>
  <c r="T3053" i="64"/>
  <c r="T3067" i="64" s="1"/>
  <c r="BW3031" i="64"/>
  <c r="BW3058" i="64"/>
  <c r="BG3031" i="64"/>
  <c r="BG3058" i="64"/>
  <c r="AQ3031" i="64"/>
  <c r="AQ3058" i="64"/>
  <c r="AA3031" i="64"/>
  <c r="AA3058" i="64"/>
  <c r="CE3030" i="64"/>
  <c r="CE3057" i="64"/>
  <c r="BO3030" i="64"/>
  <c r="BO3057" i="64"/>
  <c r="AY3030" i="64"/>
  <c r="AY3057" i="64"/>
  <c r="AI3030" i="64"/>
  <c r="AI3057" i="64"/>
  <c r="S3030" i="64"/>
  <c r="S3057" i="64"/>
  <c r="BW3027" i="64"/>
  <c r="BW3054" i="64"/>
  <c r="BG3027" i="64"/>
  <c r="BG3054" i="64"/>
  <c r="AQ3027" i="64"/>
  <c r="AQ3054" i="64"/>
  <c r="AA3027" i="64"/>
  <c r="AA3054" i="64"/>
  <c r="AS3030" i="64"/>
  <c r="AS3057" i="64"/>
  <c r="CE3026" i="64"/>
  <c r="CE3044" i="64" s="1"/>
  <c r="CE3053" i="64"/>
  <c r="CE3067" i="64" s="1"/>
  <c r="BO3026" i="64"/>
  <c r="BO3044" i="64" s="1"/>
  <c r="BO3053" i="64"/>
  <c r="BO3067" i="64" s="1"/>
  <c r="AY3026" i="64"/>
  <c r="AY3044" i="64" s="1"/>
  <c r="AY3053" i="64"/>
  <c r="AY3067" i="64" s="1"/>
  <c r="AI3026" i="64"/>
  <c r="AI3044" i="64" s="1"/>
  <c r="AI3053" i="64"/>
  <c r="AI3067" i="64" s="1"/>
  <c r="S3026" i="64"/>
  <c r="S3044" i="64" s="1"/>
  <c r="S3053" i="64"/>
  <c r="S3067" i="64" s="1"/>
  <c r="BV3031" i="64"/>
  <c r="BV3058" i="64"/>
  <c r="BF3031" i="64"/>
  <c r="BF3058" i="64"/>
  <c r="AP3031" i="64"/>
  <c r="AP3058" i="64"/>
  <c r="Z3031" i="64"/>
  <c r="Z3058" i="64"/>
  <c r="CD3030" i="64"/>
  <c r="CD3057" i="64"/>
  <c r="BN3030" i="64"/>
  <c r="BN3057" i="64"/>
  <c r="AX3030" i="64"/>
  <c r="AX3057" i="64"/>
  <c r="AH3030" i="64"/>
  <c r="AH3057" i="64"/>
  <c r="BV3027" i="64"/>
  <c r="BV3054" i="64"/>
  <c r="BF3027" i="64"/>
  <c r="BF3054" i="64"/>
  <c r="AP3027" i="64"/>
  <c r="AP3054" i="64"/>
  <c r="Z3027" i="64"/>
  <c r="Z3054" i="64"/>
  <c r="BI3030" i="64"/>
  <c r="BI3057" i="64"/>
  <c r="CD3026" i="64"/>
  <c r="CD3044" i="64" s="1"/>
  <c r="CD3053" i="64"/>
  <c r="CD3067" i="64" s="1"/>
  <c r="BN3026" i="64"/>
  <c r="BN3044" i="64" s="1"/>
  <c r="BN3053" i="64"/>
  <c r="BN3067" i="64" s="1"/>
  <c r="AX3026" i="64"/>
  <c r="AX3044" i="64" s="1"/>
  <c r="AX3053" i="64"/>
  <c r="AX3067" i="64" s="1"/>
  <c r="AH3026" i="64"/>
  <c r="AH3044" i="64" s="1"/>
  <c r="AH3053" i="64"/>
  <c r="AH3067" i="64" s="1"/>
  <c r="CK3031" i="64"/>
  <c r="CK3058" i="64"/>
  <c r="BU3031" i="64"/>
  <c r="BU3058" i="64"/>
  <c r="BE3031" i="64"/>
  <c r="BE3058" i="64"/>
  <c r="AO3031" i="64"/>
  <c r="AO3058" i="64"/>
  <c r="Y3031" i="64"/>
  <c r="Y3058" i="64"/>
  <c r="CC3030" i="64"/>
  <c r="CC3057" i="64"/>
  <c r="BM3030" i="64"/>
  <c r="BM3057" i="64"/>
  <c r="AW3030" i="64"/>
  <c r="AW3057" i="64"/>
  <c r="AG3030" i="64"/>
  <c r="AG3057" i="64"/>
  <c r="CK3027" i="64"/>
  <c r="CK3054" i="64"/>
  <c r="BU3027" i="64"/>
  <c r="BU3054" i="64"/>
  <c r="BE3027" i="64"/>
  <c r="BE3054" i="64"/>
  <c r="AO3027" i="64"/>
  <c r="AO3054" i="64"/>
  <c r="Y3027" i="64"/>
  <c r="Y3054" i="64"/>
  <c r="AC3030" i="64"/>
  <c r="AC3057" i="64"/>
  <c r="CC3026" i="64"/>
  <c r="CC3044" i="64" s="1"/>
  <c r="CC3053" i="64"/>
  <c r="CC3067" i="64" s="1"/>
  <c r="BM3026" i="64"/>
  <c r="BM3044" i="64" s="1"/>
  <c r="BM3053" i="64"/>
  <c r="BM3067" i="64" s="1"/>
  <c r="AW3026" i="64"/>
  <c r="AW3044" i="64" s="1"/>
  <c r="AW3053" i="64"/>
  <c r="AW3067" i="64" s="1"/>
  <c r="AG3026" i="64"/>
  <c r="AG3044" i="64" s="1"/>
  <c r="AG3053" i="64"/>
  <c r="AG3067" i="64" s="1"/>
  <c r="CJ3031" i="64"/>
  <c r="CJ3058" i="64"/>
  <c r="BT3031" i="64"/>
  <c r="BT3058" i="64"/>
  <c r="BD3031" i="64"/>
  <c r="BD3058" i="64"/>
  <c r="AN3031" i="64"/>
  <c r="AN3058" i="64"/>
  <c r="X3031" i="64"/>
  <c r="X3058" i="64"/>
  <c r="CB3030" i="64"/>
  <c r="CB3057" i="64"/>
  <c r="BL3030" i="64"/>
  <c r="BL3057" i="64"/>
  <c r="AV3030" i="64"/>
  <c r="AV3057" i="64"/>
  <c r="AF3030" i="64"/>
  <c r="AF3057" i="64"/>
  <c r="CJ3027" i="64"/>
  <c r="CJ3054" i="64"/>
  <c r="BT3027" i="64"/>
  <c r="BT3054" i="64"/>
  <c r="BD3027" i="64"/>
  <c r="BD3054" i="64"/>
  <c r="AN3027" i="64"/>
  <c r="AN3054" i="64"/>
  <c r="X3027" i="64"/>
  <c r="X3054" i="64"/>
  <c r="BY3030" i="64"/>
  <c r="BY3057" i="64"/>
  <c r="CB3026" i="64"/>
  <c r="CB3044" i="64" s="1"/>
  <c r="CB3053" i="64"/>
  <c r="CB3067" i="64" s="1"/>
  <c r="BL3026" i="64"/>
  <c r="BL3044" i="64" s="1"/>
  <c r="BL3053" i="64"/>
  <c r="BL3067" i="64" s="1"/>
  <c r="AV3026" i="64"/>
  <c r="AV3044" i="64" s="1"/>
  <c r="AV3053" i="64"/>
  <c r="AV3067" i="64" s="1"/>
  <c r="AF3026" i="64"/>
  <c r="AF3044" i="64" s="1"/>
  <c r="AF3053" i="64"/>
  <c r="AF3067" i="64" s="1"/>
  <c r="CI3031" i="64"/>
  <c r="CI3058" i="64"/>
  <c r="BS3031" i="64"/>
  <c r="BS3058" i="64"/>
  <c r="BC3031" i="64"/>
  <c r="BC3058" i="64"/>
  <c r="AM3031" i="64"/>
  <c r="AM3058" i="64"/>
  <c r="W3031" i="64"/>
  <c r="W3058" i="64"/>
  <c r="CA3030" i="64"/>
  <c r="CA3057" i="64"/>
  <c r="BK3030" i="64"/>
  <c r="BK3057" i="64"/>
  <c r="AU3030" i="64"/>
  <c r="AU3057" i="64"/>
  <c r="AE3030" i="64"/>
  <c r="AE3057" i="64"/>
  <c r="CI3027" i="64"/>
  <c r="CI3054" i="64"/>
  <c r="BS3027" i="64"/>
  <c r="BS3054" i="64"/>
  <c r="BC3027" i="64"/>
  <c r="BC3054" i="64"/>
  <c r="AM3027" i="64"/>
  <c r="AM3054" i="64"/>
  <c r="W3027" i="64"/>
  <c r="W3054" i="64"/>
  <c r="AK3031" i="64"/>
  <c r="AK3058" i="64"/>
  <c r="CA3026" i="64"/>
  <c r="CA3044" i="64" s="1"/>
  <c r="CA3053" i="64"/>
  <c r="CA3067" i="64" s="1"/>
  <c r="BK3026" i="64"/>
  <c r="BK3044" i="64" s="1"/>
  <c r="BK3053" i="64"/>
  <c r="BK3067" i="64" s="1"/>
  <c r="AU3026" i="64"/>
  <c r="AU3044" i="64" s="1"/>
  <c r="AU3053" i="64"/>
  <c r="AU3067" i="64" s="1"/>
  <c r="AE3026" i="64"/>
  <c r="AE3044" i="64" s="1"/>
  <c r="AE3053" i="64"/>
  <c r="AE3067" i="64" s="1"/>
  <c r="CH3031" i="64"/>
  <c r="CH3058" i="64"/>
  <c r="BR3031" i="64"/>
  <c r="BR3058" i="64"/>
  <c r="BB3031" i="64"/>
  <c r="BB3058" i="64"/>
  <c r="AL3031" i="64"/>
  <c r="AL3058" i="64"/>
  <c r="V3031" i="64"/>
  <c r="V3058" i="64"/>
  <c r="BZ3030" i="64"/>
  <c r="BZ3057" i="64"/>
  <c r="BJ3030" i="64"/>
  <c r="BJ3057" i="64"/>
  <c r="AT3030" i="64"/>
  <c r="AT3057" i="64"/>
  <c r="AD3030" i="64"/>
  <c r="AD3057" i="64"/>
  <c r="CH3027" i="64"/>
  <c r="CH3054" i="64"/>
  <c r="BR3027" i="64"/>
  <c r="BR3054" i="64"/>
  <c r="BB3027" i="64"/>
  <c r="BB3054" i="64"/>
  <c r="AL3027" i="64"/>
  <c r="AL3054" i="64"/>
  <c r="V3027" i="64"/>
  <c r="V3054" i="64"/>
  <c r="AD3038" i="64" a="1"/>
  <c r="AD3038" i="64" s="1"/>
  <c r="S2839" i="64"/>
  <c r="S2842" i="64"/>
  <c r="S2838" i="64"/>
  <c r="S2851" i="64" s="1"/>
  <c r="S2843" i="64"/>
  <c r="AD2846" i="64" a="1"/>
  <c r="AD2846" i="64" s="1"/>
  <c r="AD2847" i="64" a="1"/>
  <c r="AD2847" i="64" s="1"/>
  <c r="BM3381" i="64"/>
  <c r="BM3397" i="64" s="1"/>
  <c r="BM2838" i="64"/>
  <c r="BM2851" i="64" s="1"/>
  <c r="AV3385" i="64"/>
  <c r="AV3401" i="64" s="1"/>
  <c r="AV2842" i="64"/>
  <c r="CB3381" i="64"/>
  <c r="CB3397" i="64" s="1"/>
  <c r="CB2838" i="64"/>
  <c r="CB2851" i="64" s="1"/>
  <c r="BL3381" i="64"/>
  <c r="BL3397" i="64" s="1"/>
  <c r="BL2838" i="64"/>
  <c r="BL2851" i="64" s="1"/>
  <c r="AV3381" i="64"/>
  <c r="AV3397" i="64" s="1"/>
  <c r="AV2838" i="64"/>
  <c r="AV2851" i="64" s="1"/>
  <c r="AF3381" i="64"/>
  <c r="AF3397" i="64" s="1"/>
  <c r="AF2838" i="64"/>
  <c r="AF2851" i="64" s="1"/>
  <c r="CI3386" i="64"/>
  <c r="CI3402" i="64" s="1"/>
  <c r="CI2843" i="64"/>
  <c r="BS3386" i="64"/>
  <c r="BS3402" i="64" s="1"/>
  <c r="BS2843" i="64"/>
  <c r="BC3386" i="64"/>
  <c r="BC3402" i="64" s="1"/>
  <c r="BC2843" i="64"/>
  <c r="AM3386" i="64"/>
  <c r="AM3402" i="64" s="1"/>
  <c r="AM2843" i="64"/>
  <c r="W3386" i="64"/>
  <c r="W3402" i="64" s="1"/>
  <c r="W2843" i="64"/>
  <c r="CA3385" i="64"/>
  <c r="CA3401" i="64" s="1"/>
  <c r="CA2842" i="64"/>
  <c r="BK3385" i="64"/>
  <c r="BK3401" i="64" s="1"/>
  <c r="BK2842" i="64"/>
  <c r="AU3385" i="64"/>
  <c r="AU3401" i="64" s="1"/>
  <c r="AU2842" i="64"/>
  <c r="AE3385" i="64"/>
  <c r="AE3401" i="64" s="1"/>
  <c r="AE2842" i="64"/>
  <c r="CI3382" i="64"/>
  <c r="CI3398" i="64" s="1"/>
  <c r="CI2839" i="64"/>
  <c r="BS3382" i="64"/>
  <c r="BS3398" i="64" s="1"/>
  <c r="BS2839" i="64"/>
  <c r="BC3382" i="64"/>
  <c r="BC3398" i="64" s="1"/>
  <c r="BC2839" i="64"/>
  <c r="AM3382" i="64"/>
  <c r="AM3398" i="64" s="1"/>
  <c r="AM2839" i="64"/>
  <c r="W3382" i="64"/>
  <c r="W3398" i="64" s="1"/>
  <c r="W2839" i="64"/>
  <c r="AN3386" i="64"/>
  <c r="AN3402" i="64" s="1"/>
  <c r="AN2843" i="64"/>
  <c r="CA3381" i="64"/>
  <c r="CA3397" i="64" s="1"/>
  <c r="CA2838" i="64"/>
  <c r="CA2851" i="64" s="1"/>
  <c r="BK3381" i="64"/>
  <c r="BK3397" i="64" s="1"/>
  <c r="BK2838" i="64"/>
  <c r="BK2851" i="64" s="1"/>
  <c r="AU3381" i="64"/>
  <c r="AU3397" i="64" s="1"/>
  <c r="AU2838" i="64"/>
  <c r="AU2851" i="64" s="1"/>
  <c r="AE3381" i="64"/>
  <c r="AE3397" i="64" s="1"/>
  <c r="AE2838" i="64"/>
  <c r="AE2851" i="64" s="1"/>
  <c r="CH3386" i="64"/>
  <c r="CH3402" i="64" s="1"/>
  <c r="CH2843" i="64"/>
  <c r="BR3386" i="64"/>
  <c r="BR3402" i="64" s="1"/>
  <c r="BR2843" i="64"/>
  <c r="BB3386" i="64"/>
  <c r="BB3402" i="64" s="1"/>
  <c r="BB2843" i="64"/>
  <c r="AL3386" i="64"/>
  <c r="AL3402" i="64" s="1"/>
  <c r="AL2843" i="64"/>
  <c r="V3386" i="64"/>
  <c r="V3402" i="64" s="1"/>
  <c r="V2843" i="64"/>
  <c r="BZ3385" i="64"/>
  <c r="BZ3401" i="64" s="1"/>
  <c r="BZ2842" i="64"/>
  <c r="BJ3385" i="64"/>
  <c r="BJ3401" i="64" s="1"/>
  <c r="BJ2842" i="64"/>
  <c r="AT3385" i="64"/>
  <c r="AT3401" i="64" s="1"/>
  <c r="AT2842" i="64"/>
  <c r="AD3385" i="64"/>
  <c r="AD3401" i="64" s="1"/>
  <c r="AD2842" i="64"/>
  <c r="CH3382" i="64"/>
  <c r="CH3398" i="64" s="1"/>
  <c r="CH2839" i="64"/>
  <c r="BR3382" i="64"/>
  <c r="BR3398" i="64" s="1"/>
  <c r="BR2839" i="64"/>
  <c r="BB3382" i="64"/>
  <c r="BB3398" i="64" s="1"/>
  <c r="BB2839" i="64"/>
  <c r="AL3382" i="64"/>
  <c r="AL3398" i="64" s="1"/>
  <c r="AL2839" i="64"/>
  <c r="V3382" i="64"/>
  <c r="V3398" i="64" s="1"/>
  <c r="V2839" i="64"/>
  <c r="AF3385" i="64"/>
  <c r="AF3401" i="64" s="1"/>
  <c r="AF2842" i="64"/>
  <c r="BZ3381" i="64"/>
  <c r="BZ3397" i="64" s="1"/>
  <c r="BZ2838" i="64"/>
  <c r="BZ2851" i="64" s="1"/>
  <c r="BJ3381" i="64"/>
  <c r="BJ3397" i="64" s="1"/>
  <c r="BJ2838" i="64"/>
  <c r="BJ2851" i="64" s="1"/>
  <c r="AT3381" i="64"/>
  <c r="AT3397" i="64" s="1"/>
  <c r="AT2838" i="64"/>
  <c r="AT2851" i="64" s="1"/>
  <c r="AD3381" i="64"/>
  <c r="AD3397" i="64" s="1"/>
  <c r="AD2838" i="64"/>
  <c r="AD2851" i="64" s="1"/>
  <c r="CG3386" i="64"/>
  <c r="CG3402" i="64" s="1"/>
  <c r="CG2843" i="64"/>
  <c r="BQ3386" i="64"/>
  <c r="BQ3402" i="64" s="1"/>
  <c r="BQ2843" i="64"/>
  <c r="BA3386" i="64"/>
  <c r="BA3402" i="64" s="1"/>
  <c r="BA2843" i="64"/>
  <c r="AK3386" i="64"/>
  <c r="AK3402" i="64" s="1"/>
  <c r="AK2843" i="64"/>
  <c r="U3386" i="64"/>
  <c r="U3402" i="64" s="1"/>
  <c r="U2843" i="64"/>
  <c r="BY3385" i="64"/>
  <c r="BY3401" i="64" s="1"/>
  <c r="BY2842" i="64"/>
  <c r="BI3385" i="64"/>
  <c r="BI3401" i="64" s="1"/>
  <c r="BI2842" i="64"/>
  <c r="AS3385" i="64"/>
  <c r="AS3401" i="64" s="1"/>
  <c r="AS2842" i="64"/>
  <c r="AC3385" i="64"/>
  <c r="AC3401" i="64" s="1"/>
  <c r="AC2842" i="64"/>
  <c r="CG3382" i="64"/>
  <c r="CG3398" i="64" s="1"/>
  <c r="CG2839" i="64"/>
  <c r="BQ3382" i="64"/>
  <c r="BQ3398" i="64" s="1"/>
  <c r="BQ2839" i="64"/>
  <c r="BA3382" i="64"/>
  <c r="BA3398" i="64" s="1"/>
  <c r="BA2839" i="64"/>
  <c r="AK3382" i="64"/>
  <c r="AK3398" i="64" s="1"/>
  <c r="AK2839" i="64"/>
  <c r="U3382" i="64"/>
  <c r="U3398" i="64" s="1"/>
  <c r="U2839" i="64"/>
  <c r="BT3386" i="64"/>
  <c r="BT3402" i="64" s="1"/>
  <c r="BT2843" i="64"/>
  <c r="BY3381" i="64"/>
  <c r="BY3397" i="64" s="1"/>
  <c r="BY2838" i="64"/>
  <c r="BY2851" i="64" s="1"/>
  <c r="BI3381" i="64"/>
  <c r="BI3397" i="64" s="1"/>
  <c r="BI2838" i="64"/>
  <c r="BI2851" i="64" s="1"/>
  <c r="AS3381" i="64"/>
  <c r="AS3397" i="64" s="1"/>
  <c r="AS2838" i="64"/>
  <c r="AS2851" i="64" s="1"/>
  <c r="AC3381" i="64"/>
  <c r="AC3397" i="64" s="1"/>
  <c r="AC2838" i="64"/>
  <c r="AC2851" i="64" s="1"/>
  <c r="CF3386" i="64"/>
  <c r="CF3402" i="64" s="1"/>
  <c r="CF2843" i="64"/>
  <c r="BP3386" i="64"/>
  <c r="BP3402" i="64" s="1"/>
  <c r="BP2843" i="64"/>
  <c r="AZ3386" i="64"/>
  <c r="AZ3402" i="64" s="1"/>
  <c r="AZ2843" i="64"/>
  <c r="AJ3386" i="64"/>
  <c r="AJ3402" i="64" s="1"/>
  <c r="AJ2843" i="64"/>
  <c r="T3386" i="64"/>
  <c r="T3402" i="64" s="1"/>
  <c r="T2843" i="64"/>
  <c r="BX3385" i="64"/>
  <c r="BX3401" i="64" s="1"/>
  <c r="BX2842" i="64"/>
  <c r="BH3385" i="64"/>
  <c r="BH3401" i="64" s="1"/>
  <c r="BH2842" i="64"/>
  <c r="AR3385" i="64"/>
  <c r="AR3401" i="64" s="1"/>
  <c r="AR2842" i="64"/>
  <c r="AB3385" i="64"/>
  <c r="AB3401" i="64" s="1"/>
  <c r="AB2842" i="64"/>
  <c r="CF3382" i="64"/>
  <c r="CF3398" i="64" s="1"/>
  <c r="CF2839" i="64"/>
  <c r="BP3382" i="64"/>
  <c r="BP3398" i="64" s="1"/>
  <c r="BP2839" i="64"/>
  <c r="AZ3382" i="64"/>
  <c r="AZ3398" i="64" s="1"/>
  <c r="AZ2839" i="64"/>
  <c r="AJ3382" i="64"/>
  <c r="AJ3398" i="64" s="1"/>
  <c r="AJ2839" i="64"/>
  <c r="T3382" i="64"/>
  <c r="T3398" i="64" s="1"/>
  <c r="T2839" i="64"/>
  <c r="BL3385" i="64"/>
  <c r="BL3401" i="64" s="1"/>
  <c r="BL2842" i="64"/>
  <c r="BX3381" i="64"/>
  <c r="BX3397" i="64" s="1"/>
  <c r="BX2838" i="64"/>
  <c r="BX2851" i="64" s="1"/>
  <c r="BH3381" i="64"/>
  <c r="BH3397" i="64" s="1"/>
  <c r="BH2838" i="64"/>
  <c r="BH2851" i="64" s="1"/>
  <c r="AR3381" i="64"/>
  <c r="AR3397" i="64" s="1"/>
  <c r="AR2838" i="64"/>
  <c r="AR2851" i="64" s="1"/>
  <c r="AB3381" i="64"/>
  <c r="AB3397" i="64" s="1"/>
  <c r="AB2838" i="64"/>
  <c r="AB2851" i="64" s="1"/>
  <c r="CE3386" i="64"/>
  <c r="CE3402" i="64" s="1"/>
  <c r="CE2843" i="64"/>
  <c r="BO3386" i="64"/>
  <c r="BO3402" i="64" s="1"/>
  <c r="BO2843" i="64"/>
  <c r="AY3386" i="64"/>
  <c r="AY3402" i="64" s="1"/>
  <c r="AY2843" i="64"/>
  <c r="AI3386" i="64"/>
  <c r="AI3402" i="64" s="1"/>
  <c r="AI2843" i="64"/>
  <c r="BW3385" i="64"/>
  <c r="BW3401" i="64" s="1"/>
  <c r="BW2842" i="64"/>
  <c r="BG3385" i="64"/>
  <c r="BG3401" i="64" s="1"/>
  <c r="BG2842" i="64"/>
  <c r="AQ3385" i="64"/>
  <c r="AQ3401" i="64" s="1"/>
  <c r="AQ2842" i="64"/>
  <c r="AA3385" i="64"/>
  <c r="AA3401" i="64" s="1"/>
  <c r="AA2842" i="64"/>
  <c r="CE3382" i="64"/>
  <c r="CE3398" i="64" s="1"/>
  <c r="CE2839" i="64"/>
  <c r="BO3382" i="64"/>
  <c r="BO3398" i="64" s="1"/>
  <c r="BO2839" i="64"/>
  <c r="AY3382" i="64"/>
  <c r="AY3398" i="64" s="1"/>
  <c r="AY2839" i="64"/>
  <c r="AI3382" i="64"/>
  <c r="AI3398" i="64" s="1"/>
  <c r="AI2839" i="64"/>
  <c r="AW3381" i="64"/>
  <c r="AW3397" i="64" s="1"/>
  <c r="AW2838" i="64"/>
  <c r="AW2851" i="64" s="1"/>
  <c r="BD3382" i="64"/>
  <c r="BD3398" i="64" s="1"/>
  <c r="BD2839" i="64"/>
  <c r="BW3381" i="64"/>
  <c r="BW3397" i="64" s="1"/>
  <c r="BW2838" i="64"/>
  <c r="BW2851" i="64" s="1"/>
  <c r="BG3381" i="64"/>
  <c r="BG3397" i="64" s="1"/>
  <c r="BG2838" i="64"/>
  <c r="BG2851" i="64" s="1"/>
  <c r="AQ3381" i="64"/>
  <c r="AQ3397" i="64" s="1"/>
  <c r="AQ2838" i="64"/>
  <c r="AQ2851" i="64" s="1"/>
  <c r="AA3381" i="64"/>
  <c r="AA3397" i="64" s="1"/>
  <c r="AA2838" i="64"/>
  <c r="AA2851" i="64" s="1"/>
  <c r="CD3386" i="64"/>
  <c r="CD3402" i="64" s="1"/>
  <c r="CD2843" i="64"/>
  <c r="BN3386" i="64"/>
  <c r="BN3402" i="64" s="1"/>
  <c r="BN2843" i="64"/>
  <c r="AX3386" i="64"/>
  <c r="AX3402" i="64" s="1"/>
  <c r="AX2843" i="64"/>
  <c r="AH3386" i="64"/>
  <c r="AH3402" i="64" s="1"/>
  <c r="AH2843" i="64"/>
  <c r="BV3385" i="64"/>
  <c r="BV3401" i="64" s="1"/>
  <c r="BV2842" i="64"/>
  <c r="BF3385" i="64"/>
  <c r="BF3401" i="64" s="1"/>
  <c r="BF2842" i="64"/>
  <c r="AP3385" i="64"/>
  <c r="AP3401" i="64" s="1"/>
  <c r="AP2842" i="64"/>
  <c r="Z3385" i="64"/>
  <c r="Z3401" i="64" s="1"/>
  <c r="Z2842" i="64"/>
  <c r="CD3382" i="64"/>
  <c r="CD3398" i="64" s="1"/>
  <c r="CD2839" i="64"/>
  <c r="BN3382" i="64"/>
  <c r="BN3398" i="64" s="1"/>
  <c r="BN2839" i="64"/>
  <c r="AX3382" i="64"/>
  <c r="AX3398" i="64" s="1"/>
  <c r="AX2839" i="64"/>
  <c r="AH3382" i="64"/>
  <c r="AH3398" i="64" s="1"/>
  <c r="AH2839" i="64"/>
  <c r="CC3381" i="64"/>
  <c r="CC3397" i="64" s="1"/>
  <c r="CC2838" i="64"/>
  <c r="CC2851" i="64" s="1"/>
  <c r="BV3381" i="64"/>
  <c r="BV3397" i="64" s="1"/>
  <c r="BV2838" i="64"/>
  <c r="BV2851" i="64" s="1"/>
  <c r="BF3381" i="64"/>
  <c r="BF3397" i="64" s="1"/>
  <c r="BF2838" i="64"/>
  <c r="BF2851" i="64" s="1"/>
  <c r="AP3381" i="64"/>
  <c r="AP3397" i="64" s="1"/>
  <c r="AP2838" i="64"/>
  <c r="AP2851" i="64" s="1"/>
  <c r="Z3381" i="64"/>
  <c r="Z3397" i="64" s="1"/>
  <c r="Z2838" i="64"/>
  <c r="Z2851" i="64" s="1"/>
  <c r="CC3386" i="64"/>
  <c r="CC3402" i="64" s="1"/>
  <c r="CC2843" i="64"/>
  <c r="BM3386" i="64"/>
  <c r="BM3402" i="64" s="1"/>
  <c r="BM2843" i="64"/>
  <c r="AW3386" i="64"/>
  <c r="AW3402" i="64" s="1"/>
  <c r="AW2843" i="64"/>
  <c r="AG3386" i="64"/>
  <c r="AG3402" i="64" s="1"/>
  <c r="AG2843" i="64"/>
  <c r="CK3385" i="64"/>
  <c r="CK3401" i="64" s="1"/>
  <c r="CK2842" i="64"/>
  <c r="BU3385" i="64"/>
  <c r="BU3401" i="64" s="1"/>
  <c r="BU2842" i="64"/>
  <c r="BE3385" i="64"/>
  <c r="BE3401" i="64" s="1"/>
  <c r="BE2842" i="64"/>
  <c r="AO3385" i="64"/>
  <c r="AO3401" i="64" s="1"/>
  <c r="AO2842" i="64"/>
  <c r="Y3385" i="64"/>
  <c r="Y3401" i="64" s="1"/>
  <c r="Y2842" i="64"/>
  <c r="CC3382" i="64"/>
  <c r="CC3398" i="64" s="1"/>
  <c r="CC2839" i="64"/>
  <c r="BM3382" i="64"/>
  <c r="BM3398" i="64" s="1"/>
  <c r="BM2839" i="64"/>
  <c r="AW3382" i="64"/>
  <c r="AW3398" i="64" s="1"/>
  <c r="AW2839" i="64"/>
  <c r="AG3382" i="64"/>
  <c r="AG3398" i="64" s="1"/>
  <c r="AG2839" i="64"/>
  <c r="AN3382" i="64"/>
  <c r="AN3398" i="64" s="1"/>
  <c r="AN2839" i="64"/>
  <c r="CK3381" i="64"/>
  <c r="CK3397" i="64" s="1"/>
  <c r="CK2838" i="64"/>
  <c r="CK2851" i="64" s="1"/>
  <c r="BU3381" i="64"/>
  <c r="BU3397" i="64" s="1"/>
  <c r="BU2838" i="64"/>
  <c r="BU2851" i="64" s="1"/>
  <c r="BE3381" i="64"/>
  <c r="BE3397" i="64" s="1"/>
  <c r="BE2838" i="64"/>
  <c r="BE2851" i="64" s="1"/>
  <c r="AO3381" i="64"/>
  <c r="AO3397" i="64" s="1"/>
  <c r="AO2838" i="64"/>
  <c r="AO2851" i="64" s="1"/>
  <c r="Y3381" i="64"/>
  <c r="Y3397" i="64" s="1"/>
  <c r="Y2838" i="64"/>
  <c r="Y2851" i="64" s="1"/>
  <c r="CB3386" i="64"/>
  <c r="CB3402" i="64" s="1"/>
  <c r="CB2843" i="64"/>
  <c r="BL3386" i="64"/>
  <c r="BL3402" i="64" s="1"/>
  <c r="BL2843" i="64"/>
  <c r="AV3386" i="64"/>
  <c r="AV3402" i="64" s="1"/>
  <c r="AV2843" i="64"/>
  <c r="AF3386" i="64"/>
  <c r="AF3402" i="64" s="1"/>
  <c r="AF2843" i="64"/>
  <c r="CJ3385" i="64"/>
  <c r="CJ3401" i="64" s="1"/>
  <c r="CJ2842" i="64"/>
  <c r="BT3385" i="64"/>
  <c r="BT3401" i="64" s="1"/>
  <c r="BT2842" i="64"/>
  <c r="BD3385" i="64"/>
  <c r="BD3401" i="64" s="1"/>
  <c r="BD2842" i="64"/>
  <c r="AN3385" i="64"/>
  <c r="AN3401" i="64" s="1"/>
  <c r="AN2842" i="64"/>
  <c r="X3385" i="64"/>
  <c r="X3401" i="64" s="1"/>
  <c r="X2842" i="64"/>
  <c r="CB3382" i="64"/>
  <c r="CB3398" i="64" s="1"/>
  <c r="CB2839" i="64"/>
  <c r="BL3382" i="64"/>
  <c r="BL3398" i="64" s="1"/>
  <c r="BL2839" i="64"/>
  <c r="AV3382" i="64"/>
  <c r="AV3398" i="64" s="1"/>
  <c r="AV2839" i="64"/>
  <c r="AF3382" i="64"/>
  <c r="AF3398" i="64" s="1"/>
  <c r="AF2839" i="64"/>
  <c r="AG3381" i="64"/>
  <c r="AG3397" i="64" s="1"/>
  <c r="AG2838" i="64"/>
  <c r="AG2851" i="64" s="1"/>
  <c r="CJ3382" i="64"/>
  <c r="CJ3398" i="64" s="1"/>
  <c r="CJ2839" i="64"/>
  <c r="CJ3381" i="64"/>
  <c r="CJ3397" i="64" s="1"/>
  <c r="CJ2838" i="64"/>
  <c r="CJ2851" i="64" s="1"/>
  <c r="BT3381" i="64"/>
  <c r="BT3397" i="64" s="1"/>
  <c r="BT2838" i="64"/>
  <c r="BT2851" i="64" s="1"/>
  <c r="BD3381" i="64"/>
  <c r="BD3397" i="64" s="1"/>
  <c r="BD2838" i="64"/>
  <c r="BD2851" i="64" s="1"/>
  <c r="AN3381" i="64"/>
  <c r="AN3397" i="64" s="1"/>
  <c r="AN2838" i="64"/>
  <c r="AN2851" i="64" s="1"/>
  <c r="X3381" i="64"/>
  <c r="X3397" i="64" s="1"/>
  <c r="X2838" i="64"/>
  <c r="X2851" i="64" s="1"/>
  <c r="CA3386" i="64"/>
  <c r="CA3402" i="64" s="1"/>
  <c r="CA2843" i="64"/>
  <c r="BK3386" i="64"/>
  <c r="BK3402" i="64" s="1"/>
  <c r="BK2843" i="64"/>
  <c r="AU3386" i="64"/>
  <c r="AU3402" i="64" s="1"/>
  <c r="AU2843" i="64"/>
  <c r="AE3386" i="64"/>
  <c r="AE3402" i="64" s="1"/>
  <c r="AE2843" i="64"/>
  <c r="CI3385" i="64"/>
  <c r="CI3401" i="64" s="1"/>
  <c r="CI2842" i="64"/>
  <c r="BS3385" i="64"/>
  <c r="BS3401" i="64" s="1"/>
  <c r="BS2842" i="64"/>
  <c r="BC3385" i="64"/>
  <c r="BC3401" i="64" s="1"/>
  <c r="BC2842" i="64"/>
  <c r="AM3385" i="64"/>
  <c r="AM3401" i="64" s="1"/>
  <c r="AM2842" i="64"/>
  <c r="W3385" i="64"/>
  <c r="W3401" i="64" s="1"/>
  <c r="W2842" i="64"/>
  <c r="CA3382" i="64"/>
  <c r="CA3398" i="64" s="1"/>
  <c r="CA2839" i="64"/>
  <c r="BK3382" i="64"/>
  <c r="BK3398" i="64" s="1"/>
  <c r="BK2839" i="64"/>
  <c r="AU3382" i="64"/>
  <c r="AU3398" i="64" s="1"/>
  <c r="AU2839" i="64"/>
  <c r="AE3382" i="64"/>
  <c r="AE3398" i="64" s="1"/>
  <c r="AE2839" i="64"/>
  <c r="BS3381" i="64"/>
  <c r="BS3397" i="64" s="1"/>
  <c r="BS2838" i="64"/>
  <c r="BS2851" i="64" s="1"/>
  <c r="AT3386" i="64"/>
  <c r="AT3402" i="64" s="1"/>
  <c r="AT2843" i="64"/>
  <c r="V3385" i="64"/>
  <c r="V3401" i="64" s="1"/>
  <c r="V2842" i="64"/>
  <c r="AT3382" i="64"/>
  <c r="AT3398" i="64" s="1"/>
  <c r="AT2839" i="64"/>
  <c r="AD3382" i="64"/>
  <c r="AD3398" i="64" s="1"/>
  <c r="AD2839" i="64"/>
  <c r="CB3385" i="64"/>
  <c r="CB3401" i="64" s="1"/>
  <c r="CB2842" i="64"/>
  <c r="BZ3386" i="64"/>
  <c r="BZ3402" i="64" s="1"/>
  <c r="BZ2843" i="64"/>
  <c r="CH3385" i="64"/>
  <c r="CH3401" i="64" s="1"/>
  <c r="CH2842" i="64"/>
  <c r="BJ3382" i="64"/>
  <c r="BJ3398" i="64" s="1"/>
  <c r="BJ2839" i="64"/>
  <c r="CH3381" i="64"/>
  <c r="CH3397" i="64" s="1"/>
  <c r="CH2838" i="64"/>
  <c r="CH2851" i="64" s="1"/>
  <c r="BR3381" i="64"/>
  <c r="BR3397" i="64" s="1"/>
  <c r="BR2838" i="64"/>
  <c r="BR2851" i="64" s="1"/>
  <c r="BB3381" i="64"/>
  <c r="BB3397" i="64" s="1"/>
  <c r="BB2838" i="64"/>
  <c r="BB2851" i="64" s="1"/>
  <c r="AL3381" i="64"/>
  <c r="AL3397" i="64" s="1"/>
  <c r="AL2838" i="64"/>
  <c r="AL2851" i="64" s="1"/>
  <c r="V3381" i="64"/>
  <c r="V3397" i="64" s="1"/>
  <c r="V2838" i="64"/>
  <c r="V2851" i="64" s="1"/>
  <c r="BY3386" i="64"/>
  <c r="BY3402" i="64" s="1"/>
  <c r="BY2843" i="64"/>
  <c r="BI3386" i="64"/>
  <c r="BI3402" i="64" s="1"/>
  <c r="BI2843" i="64"/>
  <c r="AS3386" i="64"/>
  <c r="AS3402" i="64" s="1"/>
  <c r="AS2843" i="64"/>
  <c r="AC3386" i="64"/>
  <c r="AC3402" i="64" s="1"/>
  <c r="AC2843" i="64"/>
  <c r="CG3385" i="64"/>
  <c r="CG3401" i="64" s="1"/>
  <c r="CG2842" i="64"/>
  <c r="BQ3385" i="64"/>
  <c r="BQ3401" i="64" s="1"/>
  <c r="BQ2842" i="64"/>
  <c r="BA3385" i="64"/>
  <c r="BA3401" i="64" s="1"/>
  <c r="BA2842" i="64"/>
  <c r="AK3385" i="64"/>
  <c r="AK3401" i="64" s="1"/>
  <c r="AK2842" i="64"/>
  <c r="U3385" i="64"/>
  <c r="U3401" i="64" s="1"/>
  <c r="U2842" i="64"/>
  <c r="BY3382" i="64"/>
  <c r="BY3398" i="64" s="1"/>
  <c r="BY2839" i="64"/>
  <c r="BI3382" i="64"/>
  <c r="BI3398" i="64" s="1"/>
  <c r="BI2839" i="64"/>
  <c r="AS3382" i="64"/>
  <c r="AS3398" i="64" s="1"/>
  <c r="AS2839" i="64"/>
  <c r="AC3382" i="64"/>
  <c r="AC3398" i="64" s="1"/>
  <c r="AC2839" i="64"/>
  <c r="BT3382" i="64"/>
  <c r="BT3398" i="64" s="1"/>
  <c r="BT2839" i="64"/>
  <c r="AM3381" i="64"/>
  <c r="AM3397" i="64" s="1"/>
  <c r="AM2838" i="64"/>
  <c r="AM2851" i="64" s="1"/>
  <c r="AD3386" i="64"/>
  <c r="AD3402" i="64" s="1"/>
  <c r="AD2843" i="64"/>
  <c r="BZ3382" i="64"/>
  <c r="BZ3398" i="64" s="1"/>
  <c r="BZ2839" i="64"/>
  <c r="CG3381" i="64"/>
  <c r="CG3397" i="64" s="1"/>
  <c r="CG2838" i="64"/>
  <c r="CG2851" i="64" s="1"/>
  <c r="BQ3381" i="64"/>
  <c r="BQ3397" i="64" s="1"/>
  <c r="BQ2838" i="64"/>
  <c r="BQ2851" i="64" s="1"/>
  <c r="BA3381" i="64"/>
  <c r="BA3397" i="64" s="1"/>
  <c r="BA2838" i="64"/>
  <c r="BA2851" i="64" s="1"/>
  <c r="AK3381" i="64"/>
  <c r="AK3397" i="64" s="1"/>
  <c r="AK2838" i="64"/>
  <c r="AK2851" i="64" s="1"/>
  <c r="U3381" i="64"/>
  <c r="U3397" i="64" s="1"/>
  <c r="U2838" i="64"/>
  <c r="U2851" i="64" s="1"/>
  <c r="BX3386" i="64"/>
  <c r="BX3402" i="64" s="1"/>
  <c r="BX2843" i="64"/>
  <c r="BH3386" i="64"/>
  <c r="BH3402" i="64" s="1"/>
  <c r="BH2843" i="64"/>
  <c r="AR3386" i="64"/>
  <c r="AR3402" i="64" s="1"/>
  <c r="AR2843" i="64"/>
  <c r="AB3386" i="64"/>
  <c r="AB3402" i="64" s="1"/>
  <c r="AB2843" i="64"/>
  <c r="CF3385" i="64"/>
  <c r="CF3401" i="64" s="1"/>
  <c r="CF2842" i="64"/>
  <c r="BP3385" i="64"/>
  <c r="BP3401" i="64" s="1"/>
  <c r="BP2842" i="64"/>
  <c r="AZ3385" i="64"/>
  <c r="AZ3401" i="64" s="1"/>
  <c r="AZ2842" i="64"/>
  <c r="AJ3385" i="64"/>
  <c r="AJ3401" i="64" s="1"/>
  <c r="AJ2842" i="64"/>
  <c r="T3385" i="64"/>
  <c r="T3401" i="64" s="1"/>
  <c r="T2842" i="64"/>
  <c r="BX3382" i="64"/>
  <c r="BX3398" i="64" s="1"/>
  <c r="BX2839" i="64"/>
  <c r="BH3382" i="64"/>
  <c r="BH3398" i="64" s="1"/>
  <c r="BH2839" i="64"/>
  <c r="AR3382" i="64"/>
  <c r="AR3398" i="64" s="1"/>
  <c r="AR2839" i="64"/>
  <c r="AB3382" i="64"/>
  <c r="AB3398" i="64" s="1"/>
  <c r="AB2839" i="64"/>
  <c r="CJ3386" i="64"/>
  <c r="CJ3402" i="64" s="1"/>
  <c r="CJ2843" i="64"/>
  <c r="X3382" i="64"/>
  <c r="X3398" i="64" s="1"/>
  <c r="X2839" i="64"/>
  <c r="CI3381" i="64"/>
  <c r="CI3397" i="64" s="1"/>
  <c r="CI2838" i="64"/>
  <c r="CI2851" i="64" s="1"/>
  <c r="BJ3386" i="64"/>
  <c r="BJ3402" i="64" s="1"/>
  <c r="BJ2843" i="64"/>
  <c r="AL3385" i="64"/>
  <c r="AL3401" i="64" s="1"/>
  <c r="AL2842" i="64"/>
  <c r="CF3381" i="64"/>
  <c r="CF3397" i="64" s="1"/>
  <c r="CF2838" i="64"/>
  <c r="CF2851" i="64" s="1"/>
  <c r="BP3381" i="64"/>
  <c r="BP3397" i="64" s="1"/>
  <c r="BP2838" i="64"/>
  <c r="BP2851" i="64" s="1"/>
  <c r="AZ3381" i="64"/>
  <c r="AZ3397" i="64" s="1"/>
  <c r="AZ2838" i="64"/>
  <c r="AZ2851" i="64" s="1"/>
  <c r="AJ3381" i="64"/>
  <c r="AJ3397" i="64" s="1"/>
  <c r="AJ2838" i="64"/>
  <c r="AJ2851" i="64" s="1"/>
  <c r="T3381" i="64"/>
  <c r="T3397" i="64" s="1"/>
  <c r="T2838" i="64"/>
  <c r="T2851" i="64" s="1"/>
  <c r="BW3386" i="64"/>
  <c r="BW3402" i="64" s="1"/>
  <c r="BW2843" i="64"/>
  <c r="BG3386" i="64"/>
  <c r="BG3402" i="64" s="1"/>
  <c r="BG2843" i="64"/>
  <c r="AQ3386" i="64"/>
  <c r="AQ3402" i="64" s="1"/>
  <c r="AQ2843" i="64"/>
  <c r="AA3386" i="64"/>
  <c r="AA3402" i="64" s="1"/>
  <c r="AA2843" i="64"/>
  <c r="CE3385" i="64"/>
  <c r="CE3401" i="64" s="1"/>
  <c r="CE2842" i="64"/>
  <c r="BO3385" i="64"/>
  <c r="BO3401" i="64" s="1"/>
  <c r="BO2842" i="64"/>
  <c r="AY3385" i="64"/>
  <c r="AY3401" i="64" s="1"/>
  <c r="AY2842" i="64"/>
  <c r="AI3385" i="64"/>
  <c r="AI3401" i="64" s="1"/>
  <c r="AI2842" i="64"/>
  <c r="BW3382" i="64"/>
  <c r="BW3398" i="64" s="1"/>
  <c r="BW2839" i="64"/>
  <c r="BG3382" i="64"/>
  <c r="BG3398" i="64" s="1"/>
  <c r="BG2839" i="64"/>
  <c r="AQ3382" i="64"/>
  <c r="AQ3398" i="64" s="1"/>
  <c r="AQ2839" i="64"/>
  <c r="AA3382" i="64"/>
  <c r="AA3398" i="64" s="1"/>
  <c r="AA2839" i="64"/>
  <c r="X3386" i="64"/>
  <c r="X3402" i="64" s="1"/>
  <c r="X2843" i="64"/>
  <c r="BC3381" i="64"/>
  <c r="BC3397" i="64" s="1"/>
  <c r="BC2838" i="64"/>
  <c r="BC2851" i="64" s="1"/>
  <c r="BB3385" i="64"/>
  <c r="BB3401" i="64" s="1"/>
  <c r="BB2842" i="64"/>
  <c r="CE3381" i="64"/>
  <c r="CE3397" i="64" s="1"/>
  <c r="CE2838" i="64"/>
  <c r="CE2851" i="64" s="1"/>
  <c r="BO3381" i="64"/>
  <c r="BO3397" i="64" s="1"/>
  <c r="BO2838" i="64"/>
  <c r="BO2851" i="64" s="1"/>
  <c r="AY3381" i="64"/>
  <c r="AY3397" i="64" s="1"/>
  <c r="AY2838" i="64"/>
  <c r="AY2851" i="64" s="1"/>
  <c r="AI3381" i="64"/>
  <c r="AI3397" i="64" s="1"/>
  <c r="AI2838" i="64"/>
  <c r="AI2851" i="64" s="1"/>
  <c r="BV3386" i="64"/>
  <c r="BV3402" i="64" s="1"/>
  <c r="BV2843" i="64"/>
  <c r="BF3386" i="64"/>
  <c r="BF3402" i="64" s="1"/>
  <c r="BF2843" i="64"/>
  <c r="AP3386" i="64"/>
  <c r="AP3402" i="64" s="1"/>
  <c r="AP2843" i="64"/>
  <c r="Z3386" i="64"/>
  <c r="Z3402" i="64" s="1"/>
  <c r="Z2843" i="64"/>
  <c r="CD3385" i="64"/>
  <c r="CD3401" i="64" s="1"/>
  <c r="CD2842" i="64"/>
  <c r="BN3385" i="64"/>
  <c r="BN3401" i="64" s="1"/>
  <c r="BN2842" i="64"/>
  <c r="AX3385" i="64"/>
  <c r="AX3401" i="64" s="1"/>
  <c r="AX2842" i="64"/>
  <c r="AH3385" i="64"/>
  <c r="AH3401" i="64" s="1"/>
  <c r="AH2842" i="64"/>
  <c r="BV3382" i="64"/>
  <c r="BV3398" i="64" s="1"/>
  <c r="BV2839" i="64"/>
  <c r="BF3382" i="64"/>
  <c r="BF3398" i="64" s="1"/>
  <c r="BF2839" i="64"/>
  <c r="AP3382" i="64"/>
  <c r="AP3398" i="64" s="1"/>
  <c r="AP2839" i="64"/>
  <c r="Z3382" i="64"/>
  <c r="Z3398" i="64" s="1"/>
  <c r="Z2839" i="64"/>
  <c r="BD3386" i="64"/>
  <c r="BD3402" i="64" s="1"/>
  <c r="BD2843" i="64"/>
  <c r="W3381" i="64"/>
  <c r="W3397" i="64" s="1"/>
  <c r="W2838" i="64"/>
  <c r="W2851" i="64" s="1"/>
  <c r="BR3385" i="64"/>
  <c r="BR3401" i="64" s="1"/>
  <c r="BR2842" i="64"/>
  <c r="CD3381" i="64"/>
  <c r="CD3397" i="64" s="1"/>
  <c r="CD2838" i="64"/>
  <c r="CD2851" i="64" s="1"/>
  <c r="BN3381" i="64"/>
  <c r="BN3397" i="64" s="1"/>
  <c r="BN2838" i="64"/>
  <c r="BN2851" i="64" s="1"/>
  <c r="AX3381" i="64"/>
  <c r="AX3397" i="64" s="1"/>
  <c r="AX2838" i="64"/>
  <c r="AX2851" i="64" s="1"/>
  <c r="AH3381" i="64"/>
  <c r="AH3397" i="64" s="1"/>
  <c r="AH2838" i="64"/>
  <c r="AH2851" i="64" s="1"/>
  <c r="CK3386" i="64"/>
  <c r="CK3402" i="64" s="1"/>
  <c r="CK2843" i="64"/>
  <c r="BU3386" i="64"/>
  <c r="BU3402" i="64" s="1"/>
  <c r="BU2843" i="64"/>
  <c r="BE3386" i="64"/>
  <c r="BE3402" i="64" s="1"/>
  <c r="BE2843" i="64"/>
  <c r="AO3386" i="64"/>
  <c r="AO3402" i="64" s="1"/>
  <c r="AO2843" i="64"/>
  <c r="Y3386" i="64"/>
  <c r="Y3402" i="64" s="1"/>
  <c r="Y2843" i="64"/>
  <c r="CC3385" i="64"/>
  <c r="CC3401" i="64" s="1"/>
  <c r="CC2842" i="64"/>
  <c r="BM3385" i="64"/>
  <c r="BM3401" i="64" s="1"/>
  <c r="BM2842" i="64"/>
  <c r="AW3385" i="64"/>
  <c r="AW3401" i="64" s="1"/>
  <c r="AW2842" i="64"/>
  <c r="AG3385" i="64"/>
  <c r="AG3401" i="64" s="1"/>
  <c r="AG2842" i="64"/>
  <c r="CK3382" i="64"/>
  <c r="CK3398" i="64" s="1"/>
  <c r="CK2839" i="64"/>
  <c r="BU3382" i="64"/>
  <c r="BU3398" i="64" s="1"/>
  <c r="BU2839" i="64"/>
  <c r="BE3382" i="64"/>
  <c r="BE3398" i="64" s="1"/>
  <c r="BE2839" i="64"/>
  <c r="AO3382" i="64"/>
  <c r="AO3398" i="64" s="1"/>
  <c r="AO2839" i="64"/>
  <c r="Y3382" i="64"/>
  <c r="Y3398" i="64" s="1"/>
  <c r="Y2839" i="64"/>
  <c r="AD60" i="64" a="1"/>
  <c r="AD60" i="64" s="1"/>
  <c r="AD58" i="64" s="1" a="1"/>
  <c r="AD58" i="64" s="1"/>
  <c r="AD61" i="64" a="1"/>
  <c r="AD61" i="64" s="1"/>
  <c r="AD59" i="64" a="1"/>
  <c r="AD59" i="64" s="1"/>
  <c r="S3360" i="64"/>
  <c r="S3376" i="64" s="1"/>
  <c r="S3385" i="64"/>
  <c r="S3401" i="64" s="1"/>
  <c r="AD3364" i="64" a="1"/>
  <c r="AD3364" i="64" s="1"/>
  <c r="S3356" i="64"/>
  <c r="S3372" i="64" s="1"/>
  <c r="S3381" i="64"/>
  <c r="S3397" i="64" s="1"/>
  <c r="S3361" i="64"/>
  <c r="S3377" i="64" s="1"/>
  <c r="S3386" i="64"/>
  <c r="S3402" i="64" s="1"/>
  <c r="S3357" i="64"/>
  <c r="S3373" i="64" s="1"/>
  <c r="S3382" i="64"/>
  <c r="S3398" i="64" s="1"/>
  <c r="AO3340" i="64"/>
  <c r="AO3352" i="64" s="1"/>
  <c r="AO3361" i="64"/>
  <c r="AO3377" i="64" s="1"/>
  <c r="BL3339" i="64"/>
  <c r="BL3351" i="64" s="1"/>
  <c r="BL3360" i="64"/>
  <c r="BL3376" i="64" s="1"/>
  <c r="CB3335" i="64"/>
  <c r="CB3347" i="64" s="1"/>
  <c r="CB3356" i="64"/>
  <c r="CB3372" i="64" s="1"/>
  <c r="BL3335" i="64"/>
  <c r="BL3347" i="64" s="1"/>
  <c r="BL3356" i="64"/>
  <c r="BL3372" i="64" s="1"/>
  <c r="AV3335" i="64"/>
  <c r="AV3347" i="64" s="1"/>
  <c r="AV3356" i="64"/>
  <c r="AV3372" i="64" s="1"/>
  <c r="AF3335" i="64"/>
  <c r="AF3347" i="64" s="1"/>
  <c r="AF3356" i="64"/>
  <c r="AF3372" i="64" s="1"/>
  <c r="CI3340" i="64"/>
  <c r="CI3352" i="64" s="1"/>
  <c r="CI3361" i="64"/>
  <c r="CI3377" i="64" s="1"/>
  <c r="BS3340" i="64"/>
  <c r="BS3352" i="64" s="1"/>
  <c r="BS3361" i="64"/>
  <c r="BS3377" i="64" s="1"/>
  <c r="BC3340" i="64"/>
  <c r="BC3352" i="64" s="1"/>
  <c r="BC3361" i="64"/>
  <c r="BC3377" i="64" s="1"/>
  <c r="AM3340" i="64"/>
  <c r="AM3352" i="64" s="1"/>
  <c r="AM3361" i="64"/>
  <c r="AM3377" i="64" s="1"/>
  <c r="W3340" i="64"/>
  <c r="W3352" i="64" s="1"/>
  <c r="W3361" i="64"/>
  <c r="W3377" i="64" s="1"/>
  <c r="CA3339" i="64"/>
  <c r="CA3351" i="64" s="1"/>
  <c r="CA3360" i="64"/>
  <c r="CA3376" i="64" s="1"/>
  <c r="BK3339" i="64"/>
  <c r="BK3351" i="64" s="1"/>
  <c r="BK3360" i="64"/>
  <c r="BK3376" i="64" s="1"/>
  <c r="AU3339" i="64"/>
  <c r="AU3351" i="64" s="1"/>
  <c r="AU3360" i="64"/>
  <c r="AU3376" i="64" s="1"/>
  <c r="AE3339" i="64"/>
  <c r="AE3351" i="64" s="1"/>
  <c r="AE3360" i="64"/>
  <c r="AE3376" i="64" s="1"/>
  <c r="CI3336" i="64"/>
  <c r="CI3348" i="64" s="1"/>
  <c r="CI3357" i="64"/>
  <c r="CI3373" i="64" s="1"/>
  <c r="BS3336" i="64"/>
  <c r="BS3348" i="64" s="1"/>
  <c r="BS3357" i="64"/>
  <c r="BS3373" i="64" s="1"/>
  <c r="BC3336" i="64"/>
  <c r="BC3348" i="64" s="1"/>
  <c r="BC3357" i="64"/>
  <c r="BC3373" i="64" s="1"/>
  <c r="AM3336" i="64"/>
  <c r="AM3348" i="64" s="1"/>
  <c r="AM3357" i="64"/>
  <c r="AM3373" i="64" s="1"/>
  <c r="W3336" i="64"/>
  <c r="W3348" i="64" s="1"/>
  <c r="W3357" i="64"/>
  <c r="W3373" i="64" s="1"/>
  <c r="CD3335" i="64"/>
  <c r="CD3347" i="64" s="1"/>
  <c r="CD3356" i="64"/>
  <c r="CD3372" i="64" s="1"/>
  <c r="AG3339" i="64"/>
  <c r="AG3351" i="64" s="1"/>
  <c r="AG3360" i="64"/>
  <c r="AG3376" i="64" s="1"/>
  <c r="BT3340" i="64"/>
  <c r="BT3352" i="64" s="1"/>
  <c r="BT3361" i="64"/>
  <c r="BT3377" i="64" s="1"/>
  <c r="CA3335" i="64"/>
  <c r="CA3347" i="64" s="1"/>
  <c r="CA3356" i="64"/>
  <c r="CA3372" i="64" s="1"/>
  <c r="BK3335" i="64"/>
  <c r="BK3347" i="64" s="1"/>
  <c r="BK3356" i="64"/>
  <c r="BK3372" i="64" s="1"/>
  <c r="AU3335" i="64"/>
  <c r="AU3347" i="64" s="1"/>
  <c r="AU3356" i="64"/>
  <c r="AU3372" i="64" s="1"/>
  <c r="AE3335" i="64"/>
  <c r="AE3347" i="64" s="1"/>
  <c r="AE3356" i="64"/>
  <c r="AE3372" i="64" s="1"/>
  <c r="CH3340" i="64"/>
  <c r="CH3352" i="64" s="1"/>
  <c r="CH3361" i="64"/>
  <c r="CH3377" i="64" s="1"/>
  <c r="BR3340" i="64"/>
  <c r="BR3352" i="64" s="1"/>
  <c r="BR3361" i="64"/>
  <c r="BR3377" i="64" s="1"/>
  <c r="BB3340" i="64"/>
  <c r="BB3352" i="64" s="1"/>
  <c r="BB3361" i="64"/>
  <c r="BB3377" i="64" s="1"/>
  <c r="AL3340" i="64"/>
  <c r="AL3352" i="64" s="1"/>
  <c r="AL3361" i="64"/>
  <c r="AL3377" i="64" s="1"/>
  <c r="V3340" i="64"/>
  <c r="V3352" i="64" s="1"/>
  <c r="V3361" i="64"/>
  <c r="V3377" i="64" s="1"/>
  <c r="BZ3339" i="64"/>
  <c r="BZ3351" i="64" s="1"/>
  <c r="BZ3360" i="64"/>
  <c r="BZ3376" i="64" s="1"/>
  <c r="BJ3339" i="64"/>
  <c r="BJ3351" i="64" s="1"/>
  <c r="BJ3360" i="64"/>
  <c r="BJ3376" i="64" s="1"/>
  <c r="AT3339" i="64"/>
  <c r="AT3351" i="64" s="1"/>
  <c r="AT3360" i="64"/>
  <c r="AT3376" i="64" s="1"/>
  <c r="AD3339" i="64"/>
  <c r="AD3351" i="64" s="1"/>
  <c r="AD3360" i="64"/>
  <c r="AD3376" i="64" s="1"/>
  <c r="CH3336" i="64"/>
  <c r="CH3348" i="64" s="1"/>
  <c r="CH3357" i="64"/>
  <c r="CH3373" i="64" s="1"/>
  <c r="BR3336" i="64"/>
  <c r="BR3348" i="64" s="1"/>
  <c r="BR3357" i="64"/>
  <c r="BR3373" i="64" s="1"/>
  <c r="BB3336" i="64"/>
  <c r="BB3348" i="64" s="1"/>
  <c r="BB3357" i="64"/>
  <c r="BB3373" i="64" s="1"/>
  <c r="AL3336" i="64"/>
  <c r="AL3348" i="64" s="1"/>
  <c r="AL3357" i="64"/>
  <c r="AL3373" i="64" s="1"/>
  <c r="V3336" i="64"/>
  <c r="V3348" i="64" s="1"/>
  <c r="V3357" i="64"/>
  <c r="V3373" i="64" s="1"/>
  <c r="BU3340" i="64"/>
  <c r="BU3352" i="64" s="1"/>
  <c r="BU3361" i="64"/>
  <c r="BU3377" i="64" s="1"/>
  <c r="CC3335" i="64"/>
  <c r="CC3347" i="64" s="1"/>
  <c r="CC3356" i="64"/>
  <c r="CC3372" i="64" s="1"/>
  <c r="BD3336" i="64"/>
  <c r="BD3348" i="64" s="1"/>
  <c r="BD3357" i="64"/>
  <c r="BD3373" i="64" s="1"/>
  <c r="BZ3335" i="64"/>
  <c r="BZ3347" i="64" s="1"/>
  <c r="BZ3356" i="64"/>
  <c r="BZ3372" i="64" s="1"/>
  <c r="BJ3335" i="64"/>
  <c r="BJ3347" i="64" s="1"/>
  <c r="BJ3356" i="64"/>
  <c r="BJ3372" i="64" s="1"/>
  <c r="AT3335" i="64"/>
  <c r="AT3347" i="64" s="1"/>
  <c r="AT3356" i="64"/>
  <c r="AT3372" i="64" s="1"/>
  <c r="AD3335" i="64"/>
  <c r="AD3347" i="64" s="1"/>
  <c r="AD3356" i="64"/>
  <c r="AD3372" i="64" s="1"/>
  <c r="CG3340" i="64"/>
  <c r="CG3352" i="64" s="1"/>
  <c r="CG3361" i="64"/>
  <c r="CG3377" i="64" s="1"/>
  <c r="BQ3340" i="64"/>
  <c r="BQ3352" i="64" s="1"/>
  <c r="BQ3361" i="64"/>
  <c r="BQ3377" i="64" s="1"/>
  <c r="BA3340" i="64"/>
  <c r="BA3352" i="64" s="1"/>
  <c r="BA3361" i="64"/>
  <c r="BA3377" i="64" s="1"/>
  <c r="AK3340" i="64"/>
  <c r="AK3352" i="64" s="1"/>
  <c r="AK3361" i="64"/>
  <c r="AK3377" i="64" s="1"/>
  <c r="U3340" i="64"/>
  <c r="U3352" i="64" s="1"/>
  <c r="U3361" i="64"/>
  <c r="U3377" i="64" s="1"/>
  <c r="BY3339" i="64"/>
  <c r="BY3351" i="64" s="1"/>
  <c r="BY3360" i="64"/>
  <c r="BY3376" i="64" s="1"/>
  <c r="BI3339" i="64"/>
  <c r="BI3351" i="64" s="1"/>
  <c r="BI3360" i="64"/>
  <c r="BI3376" i="64" s="1"/>
  <c r="AS3339" i="64"/>
  <c r="AS3351" i="64" s="1"/>
  <c r="AS3360" i="64"/>
  <c r="AS3376" i="64" s="1"/>
  <c r="AC3339" i="64"/>
  <c r="AC3351" i="64" s="1"/>
  <c r="AC3360" i="64"/>
  <c r="AC3376" i="64" s="1"/>
  <c r="CG3336" i="64"/>
  <c r="CG3348" i="64" s="1"/>
  <c r="CG3357" i="64"/>
  <c r="CG3373" i="64" s="1"/>
  <c r="BQ3336" i="64"/>
  <c r="BQ3348" i="64" s="1"/>
  <c r="BQ3357" i="64"/>
  <c r="BQ3373" i="64" s="1"/>
  <c r="BA3336" i="64"/>
  <c r="BA3348" i="64" s="1"/>
  <c r="BA3357" i="64"/>
  <c r="BA3373" i="64" s="1"/>
  <c r="AK3336" i="64"/>
  <c r="AK3348" i="64" s="1"/>
  <c r="AK3357" i="64"/>
  <c r="AK3373" i="64" s="1"/>
  <c r="U3336" i="64"/>
  <c r="U3348" i="64" s="1"/>
  <c r="U3357" i="64"/>
  <c r="U3373" i="64" s="1"/>
  <c r="AO3336" i="64"/>
  <c r="AO3348" i="64" s="1"/>
  <c r="AO3357" i="64"/>
  <c r="AO3373" i="64" s="1"/>
  <c r="CB3339" i="64"/>
  <c r="CB3351" i="64" s="1"/>
  <c r="CB3360" i="64"/>
  <c r="CB3376" i="64" s="1"/>
  <c r="BY3335" i="64"/>
  <c r="BY3347" i="64" s="1"/>
  <c r="BY3356" i="64"/>
  <c r="BY3372" i="64" s="1"/>
  <c r="BI3335" i="64"/>
  <c r="BI3347" i="64" s="1"/>
  <c r="BI3356" i="64"/>
  <c r="BI3372" i="64" s="1"/>
  <c r="AS3335" i="64"/>
  <c r="AS3347" i="64" s="1"/>
  <c r="AS3356" i="64"/>
  <c r="AS3372" i="64" s="1"/>
  <c r="AC3335" i="64"/>
  <c r="AC3347" i="64" s="1"/>
  <c r="AC3356" i="64"/>
  <c r="AC3372" i="64" s="1"/>
  <c r="CF3340" i="64"/>
  <c r="CF3352" i="64" s="1"/>
  <c r="CF3361" i="64"/>
  <c r="CF3377" i="64" s="1"/>
  <c r="BP3340" i="64"/>
  <c r="BP3352" i="64" s="1"/>
  <c r="BP3361" i="64"/>
  <c r="BP3377" i="64" s="1"/>
  <c r="AZ3340" i="64"/>
  <c r="AZ3352" i="64" s="1"/>
  <c r="AZ3361" i="64"/>
  <c r="AZ3377" i="64" s="1"/>
  <c r="AJ3340" i="64"/>
  <c r="AJ3352" i="64" s="1"/>
  <c r="AJ3361" i="64"/>
  <c r="AJ3377" i="64" s="1"/>
  <c r="T3340" i="64"/>
  <c r="T3352" i="64" s="1"/>
  <c r="T3361" i="64"/>
  <c r="T3377" i="64" s="1"/>
  <c r="BX3339" i="64"/>
  <c r="BX3351" i="64" s="1"/>
  <c r="BX3360" i="64"/>
  <c r="BX3376" i="64" s="1"/>
  <c r="BH3339" i="64"/>
  <c r="BH3351" i="64" s="1"/>
  <c r="BH3360" i="64"/>
  <c r="BH3376" i="64" s="1"/>
  <c r="AR3339" i="64"/>
  <c r="AR3351" i="64" s="1"/>
  <c r="AR3360" i="64"/>
  <c r="AR3376" i="64" s="1"/>
  <c r="AB3339" i="64"/>
  <c r="AB3351" i="64" s="1"/>
  <c r="AB3360" i="64"/>
  <c r="AB3376" i="64" s="1"/>
  <c r="CF3336" i="64"/>
  <c r="CF3348" i="64" s="1"/>
  <c r="CF3357" i="64"/>
  <c r="CF3373" i="64" s="1"/>
  <c r="BP3336" i="64"/>
  <c r="BP3348" i="64" s="1"/>
  <c r="BP3357" i="64"/>
  <c r="BP3373" i="64" s="1"/>
  <c r="AZ3336" i="64"/>
  <c r="AZ3348" i="64" s="1"/>
  <c r="AZ3357" i="64"/>
  <c r="AZ3373" i="64" s="1"/>
  <c r="AJ3336" i="64"/>
  <c r="AJ3348" i="64" s="1"/>
  <c r="AJ3357" i="64"/>
  <c r="AJ3373" i="64" s="1"/>
  <c r="T3336" i="64"/>
  <c r="T3348" i="64" s="1"/>
  <c r="T3357" i="64"/>
  <c r="T3373" i="64" s="1"/>
  <c r="BN3335" i="64"/>
  <c r="BN3347" i="64" s="1"/>
  <c r="BN3356" i="64"/>
  <c r="BN3372" i="64" s="1"/>
  <c r="BE3336" i="64"/>
  <c r="BE3348" i="64" s="1"/>
  <c r="BE3357" i="64"/>
  <c r="BE3373" i="64" s="1"/>
  <c r="BM3335" i="64"/>
  <c r="BM3347" i="64" s="1"/>
  <c r="BM3356" i="64"/>
  <c r="BM3372" i="64" s="1"/>
  <c r="AF3339" i="64"/>
  <c r="AF3351" i="64" s="1"/>
  <c r="AF3360" i="64"/>
  <c r="AF3376" i="64" s="1"/>
  <c r="BX3335" i="64"/>
  <c r="BX3347" i="64" s="1"/>
  <c r="BX3356" i="64"/>
  <c r="BX3372" i="64" s="1"/>
  <c r="BH3335" i="64"/>
  <c r="BH3347" i="64" s="1"/>
  <c r="BH3356" i="64"/>
  <c r="BH3372" i="64" s="1"/>
  <c r="AR3335" i="64"/>
  <c r="AR3347" i="64" s="1"/>
  <c r="AR3356" i="64"/>
  <c r="AR3372" i="64" s="1"/>
  <c r="AB3335" i="64"/>
  <c r="AB3347" i="64" s="1"/>
  <c r="AB3356" i="64"/>
  <c r="AB3372" i="64" s="1"/>
  <c r="CE3340" i="64"/>
  <c r="CE3352" i="64" s="1"/>
  <c r="CE3361" i="64"/>
  <c r="CE3377" i="64" s="1"/>
  <c r="BO3340" i="64"/>
  <c r="BO3352" i="64" s="1"/>
  <c r="BO3361" i="64"/>
  <c r="BO3377" i="64" s="1"/>
  <c r="AY3340" i="64"/>
  <c r="AY3352" i="64" s="1"/>
  <c r="AY3361" i="64"/>
  <c r="AY3377" i="64" s="1"/>
  <c r="AI3340" i="64"/>
  <c r="AI3352" i="64" s="1"/>
  <c r="AI3361" i="64"/>
  <c r="AI3377" i="64" s="1"/>
  <c r="BW3339" i="64"/>
  <c r="BW3351" i="64" s="1"/>
  <c r="BW3360" i="64"/>
  <c r="BW3376" i="64" s="1"/>
  <c r="BG3339" i="64"/>
  <c r="BG3351" i="64" s="1"/>
  <c r="BG3360" i="64"/>
  <c r="BG3376" i="64" s="1"/>
  <c r="AQ3339" i="64"/>
  <c r="AQ3351" i="64" s="1"/>
  <c r="AQ3360" i="64"/>
  <c r="AQ3376" i="64" s="1"/>
  <c r="AA3339" i="64"/>
  <c r="AA3351" i="64" s="1"/>
  <c r="AA3360" i="64"/>
  <c r="AA3376" i="64" s="1"/>
  <c r="CE3336" i="64"/>
  <c r="CE3348" i="64" s="1"/>
  <c r="CE3357" i="64"/>
  <c r="CE3373" i="64" s="1"/>
  <c r="BO3336" i="64"/>
  <c r="BO3348" i="64" s="1"/>
  <c r="BO3357" i="64"/>
  <c r="BO3373" i="64" s="1"/>
  <c r="AY3336" i="64"/>
  <c r="AY3348" i="64" s="1"/>
  <c r="AY3357" i="64"/>
  <c r="AY3373" i="64" s="1"/>
  <c r="AI3336" i="64"/>
  <c r="AI3348" i="64" s="1"/>
  <c r="AI3357" i="64"/>
  <c r="AI3373" i="64" s="1"/>
  <c r="CC3339" i="64"/>
  <c r="CC3351" i="64" s="1"/>
  <c r="CC3360" i="64"/>
  <c r="CC3376" i="64" s="1"/>
  <c r="AN3340" i="64"/>
  <c r="AN3352" i="64" s="1"/>
  <c r="AN3361" i="64"/>
  <c r="AN3377" i="64" s="1"/>
  <c r="BW3335" i="64"/>
  <c r="BW3347" i="64" s="1"/>
  <c r="BW3356" i="64"/>
  <c r="BW3372" i="64" s="1"/>
  <c r="BG3335" i="64"/>
  <c r="BG3347" i="64" s="1"/>
  <c r="BG3356" i="64"/>
  <c r="BG3372" i="64" s="1"/>
  <c r="AQ3335" i="64"/>
  <c r="AQ3347" i="64" s="1"/>
  <c r="AQ3356" i="64"/>
  <c r="AQ3372" i="64" s="1"/>
  <c r="AA3335" i="64"/>
  <c r="AA3347" i="64" s="1"/>
  <c r="AA3356" i="64"/>
  <c r="AA3372" i="64" s="1"/>
  <c r="CD3340" i="64"/>
  <c r="CD3352" i="64" s="1"/>
  <c r="CD3361" i="64"/>
  <c r="CD3377" i="64" s="1"/>
  <c r="BN3340" i="64"/>
  <c r="BN3352" i="64" s="1"/>
  <c r="BN3361" i="64"/>
  <c r="BN3377" i="64" s="1"/>
  <c r="AX3340" i="64"/>
  <c r="AX3352" i="64" s="1"/>
  <c r="AX3361" i="64"/>
  <c r="AX3377" i="64" s="1"/>
  <c r="AH3340" i="64"/>
  <c r="AH3352" i="64" s="1"/>
  <c r="AH3361" i="64"/>
  <c r="AH3377" i="64" s="1"/>
  <c r="BV3339" i="64"/>
  <c r="BV3351" i="64" s="1"/>
  <c r="BV3360" i="64"/>
  <c r="BV3376" i="64" s="1"/>
  <c r="BF3339" i="64"/>
  <c r="BF3351" i="64" s="1"/>
  <c r="BF3360" i="64"/>
  <c r="BF3376" i="64" s="1"/>
  <c r="AP3339" i="64"/>
  <c r="AP3351" i="64" s="1"/>
  <c r="AP3360" i="64"/>
  <c r="AP3376" i="64" s="1"/>
  <c r="Z3339" i="64"/>
  <c r="Z3351" i="64" s="1"/>
  <c r="Z3360" i="64"/>
  <c r="Z3376" i="64" s="1"/>
  <c r="CD3336" i="64"/>
  <c r="CD3348" i="64" s="1"/>
  <c r="CD3357" i="64"/>
  <c r="CD3373" i="64" s="1"/>
  <c r="BN3336" i="64"/>
  <c r="BN3348" i="64" s="1"/>
  <c r="BN3357" i="64"/>
  <c r="BN3373" i="64" s="1"/>
  <c r="AX3336" i="64"/>
  <c r="AX3348" i="64" s="1"/>
  <c r="AX3357" i="64"/>
  <c r="AX3373" i="64" s="1"/>
  <c r="AH3336" i="64"/>
  <c r="AH3348" i="64" s="1"/>
  <c r="AH3357" i="64"/>
  <c r="AH3373" i="64" s="1"/>
  <c r="CK3336" i="64"/>
  <c r="CK3348" i="64" s="1"/>
  <c r="CK3357" i="64"/>
  <c r="CK3373" i="64" s="1"/>
  <c r="CJ3336" i="64"/>
  <c r="CJ3348" i="64" s="1"/>
  <c r="CJ3357" i="64"/>
  <c r="CJ3373" i="64" s="1"/>
  <c r="BV3335" i="64"/>
  <c r="BV3347" i="64" s="1"/>
  <c r="BV3356" i="64"/>
  <c r="BV3372" i="64" s="1"/>
  <c r="BF3335" i="64"/>
  <c r="BF3347" i="64" s="1"/>
  <c r="BF3356" i="64"/>
  <c r="BF3372" i="64" s="1"/>
  <c r="AP3335" i="64"/>
  <c r="AP3347" i="64" s="1"/>
  <c r="AP3356" i="64"/>
  <c r="AP3372" i="64" s="1"/>
  <c r="Z3335" i="64"/>
  <c r="Z3347" i="64" s="1"/>
  <c r="Z3356" i="64"/>
  <c r="Z3372" i="64" s="1"/>
  <c r="CC3340" i="64"/>
  <c r="CC3352" i="64" s="1"/>
  <c r="CC3361" i="64"/>
  <c r="CC3377" i="64" s="1"/>
  <c r="BM3340" i="64"/>
  <c r="BM3352" i="64" s="1"/>
  <c r="BM3361" i="64"/>
  <c r="BM3377" i="64" s="1"/>
  <c r="AW3340" i="64"/>
  <c r="AW3352" i="64" s="1"/>
  <c r="AW3361" i="64"/>
  <c r="AW3377" i="64" s="1"/>
  <c r="AG3340" i="64"/>
  <c r="AG3352" i="64" s="1"/>
  <c r="AG3361" i="64"/>
  <c r="AG3377" i="64" s="1"/>
  <c r="CK3339" i="64"/>
  <c r="CK3351" i="64" s="1"/>
  <c r="CK3360" i="64"/>
  <c r="CK3376" i="64" s="1"/>
  <c r="BU3339" i="64"/>
  <c r="BU3351" i="64" s="1"/>
  <c r="BU3360" i="64"/>
  <c r="BU3376" i="64" s="1"/>
  <c r="BE3339" i="64"/>
  <c r="BE3351" i="64" s="1"/>
  <c r="BE3360" i="64"/>
  <c r="BE3376" i="64" s="1"/>
  <c r="AO3339" i="64"/>
  <c r="AO3351" i="64" s="1"/>
  <c r="AO3360" i="64"/>
  <c r="AO3376" i="64" s="1"/>
  <c r="Y3339" i="64"/>
  <c r="Y3351" i="64" s="1"/>
  <c r="Y3360" i="64"/>
  <c r="Y3376" i="64" s="1"/>
  <c r="CC3336" i="64"/>
  <c r="CC3348" i="64" s="1"/>
  <c r="CC3357" i="64"/>
  <c r="CC3373" i="64" s="1"/>
  <c r="BM3336" i="64"/>
  <c r="BM3348" i="64" s="1"/>
  <c r="BM3357" i="64"/>
  <c r="BM3373" i="64" s="1"/>
  <c r="AW3336" i="64"/>
  <c r="AW3348" i="64" s="1"/>
  <c r="AW3357" i="64"/>
  <c r="AW3373" i="64" s="1"/>
  <c r="AG3336" i="64"/>
  <c r="AG3348" i="64" s="1"/>
  <c r="AG3357" i="64"/>
  <c r="AG3373" i="64" s="1"/>
  <c r="BE3340" i="64"/>
  <c r="BE3352" i="64" s="1"/>
  <c r="BE3361" i="64"/>
  <c r="BE3377" i="64" s="1"/>
  <c r="BD3340" i="64"/>
  <c r="BD3352" i="64" s="1"/>
  <c r="BD3361" i="64"/>
  <c r="BD3377" i="64" s="1"/>
  <c r="CK3335" i="64"/>
  <c r="CK3347" i="64" s="1"/>
  <c r="CK3356" i="64"/>
  <c r="CK3372" i="64" s="1"/>
  <c r="BU3335" i="64"/>
  <c r="BU3347" i="64" s="1"/>
  <c r="BU3356" i="64"/>
  <c r="BU3372" i="64" s="1"/>
  <c r="BE3335" i="64"/>
  <c r="BE3347" i="64" s="1"/>
  <c r="BE3356" i="64"/>
  <c r="BE3372" i="64" s="1"/>
  <c r="AO3335" i="64"/>
  <c r="AO3347" i="64" s="1"/>
  <c r="AO3356" i="64"/>
  <c r="AO3372" i="64" s="1"/>
  <c r="Y3335" i="64"/>
  <c r="Y3347" i="64" s="1"/>
  <c r="Y3356" i="64"/>
  <c r="Y3372" i="64" s="1"/>
  <c r="CB3340" i="64"/>
  <c r="CB3352" i="64" s="1"/>
  <c r="CB3361" i="64"/>
  <c r="CB3377" i="64" s="1"/>
  <c r="BL3340" i="64"/>
  <c r="BL3352" i="64" s="1"/>
  <c r="BL3361" i="64"/>
  <c r="BL3377" i="64" s="1"/>
  <c r="AV3340" i="64"/>
  <c r="AV3352" i="64" s="1"/>
  <c r="AV3361" i="64"/>
  <c r="AV3377" i="64" s="1"/>
  <c r="AF3340" i="64"/>
  <c r="AF3352" i="64" s="1"/>
  <c r="AF3361" i="64"/>
  <c r="AF3377" i="64" s="1"/>
  <c r="CJ3339" i="64"/>
  <c r="CJ3351" i="64" s="1"/>
  <c r="CJ3360" i="64"/>
  <c r="CJ3376" i="64" s="1"/>
  <c r="BT3339" i="64"/>
  <c r="BT3351" i="64" s="1"/>
  <c r="BT3360" i="64"/>
  <c r="BT3376" i="64" s="1"/>
  <c r="BD3339" i="64"/>
  <c r="BD3351" i="64" s="1"/>
  <c r="BD3360" i="64"/>
  <c r="BD3376" i="64" s="1"/>
  <c r="AN3339" i="64"/>
  <c r="AN3351" i="64" s="1"/>
  <c r="AN3360" i="64"/>
  <c r="AN3376" i="64" s="1"/>
  <c r="X3339" i="64"/>
  <c r="X3351" i="64" s="1"/>
  <c r="X3360" i="64"/>
  <c r="X3376" i="64" s="1"/>
  <c r="CB3336" i="64"/>
  <c r="CB3348" i="64" s="1"/>
  <c r="CB3357" i="64"/>
  <c r="CB3373" i="64" s="1"/>
  <c r="BL3336" i="64"/>
  <c r="BL3348" i="64" s="1"/>
  <c r="BL3357" i="64"/>
  <c r="BL3373" i="64" s="1"/>
  <c r="AV3336" i="64"/>
  <c r="AV3348" i="64" s="1"/>
  <c r="AV3357" i="64"/>
  <c r="AV3373" i="64" s="1"/>
  <c r="AF3336" i="64"/>
  <c r="AF3348" i="64" s="1"/>
  <c r="AF3357" i="64"/>
  <c r="AF3373" i="64" s="1"/>
  <c r="AH3335" i="64"/>
  <c r="AH3347" i="64" s="1"/>
  <c r="AH3356" i="64"/>
  <c r="AH3372" i="64" s="1"/>
  <c r="Y3336" i="64"/>
  <c r="Y3348" i="64" s="1"/>
  <c r="Y3357" i="64"/>
  <c r="Y3373" i="64" s="1"/>
  <c r="AV3339" i="64"/>
  <c r="AV3351" i="64" s="1"/>
  <c r="AV3360" i="64"/>
  <c r="AV3376" i="64" s="1"/>
  <c r="CJ3335" i="64"/>
  <c r="CJ3347" i="64" s="1"/>
  <c r="CJ3356" i="64"/>
  <c r="CJ3372" i="64" s="1"/>
  <c r="BT3335" i="64"/>
  <c r="BT3347" i="64" s="1"/>
  <c r="BT3356" i="64"/>
  <c r="BT3372" i="64" s="1"/>
  <c r="BD3335" i="64"/>
  <c r="BD3347" i="64" s="1"/>
  <c r="BD3356" i="64"/>
  <c r="BD3372" i="64" s="1"/>
  <c r="AN3335" i="64"/>
  <c r="AN3347" i="64" s="1"/>
  <c r="AN3356" i="64"/>
  <c r="AN3372" i="64" s="1"/>
  <c r="X3335" i="64"/>
  <c r="X3347" i="64" s="1"/>
  <c r="X3356" i="64"/>
  <c r="X3372" i="64" s="1"/>
  <c r="CA3340" i="64"/>
  <c r="CA3352" i="64" s="1"/>
  <c r="CA3361" i="64"/>
  <c r="CA3377" i="64" s="1"/>
  <c r="BK3340" i="64"/>
  <c r="BK3352" i="64" s="1"/>
  <c r="BK3361" i="64"/>
  <c r="BK3377" i="64" s="1"/>
  <c r="AU3340" i="64"/>
  <c r="AU3352" i="64" s="1"/>
  <c r="AU3361" i="64"/>
  <c r="AU3377" i="64" s="1"/>
  <c r="AE3340" i="64"/>
  <c r="AE3352" i="64" s="1"/>
  <c r="AE3361" i="64"/>
  <c r="AE3377" i="64" s="1"/>
  <c r="CI3339" i="64"/>
  <c r="CI3351" i="64" s="1"/>
  <c r="CI3360" i="64"/>
  <c r="CI3376" i="64" s="1"/>
  <c r="BS3339" i="64"/>
  <c r="BS3351" i="64" s="1"/>
  <c r="BS3360" i="64"/>
  <c r="BS3376" i="64" s="1"/>
  <c r="BC3339" i="64"/>
  <c r="BC3351" i="64" s="1"/>
  <c r="BC3360" i="64"/>
  <c r="BC3376" i="64" s="1"/>
  <c r="AM3339" i="64"/>
  <c r="AM3351" i="64" s="1"/>
  <c r="AM3360" i="64"/>
  <c r="AM3376" i="64" s="1"/>
  <c r="W3339" i="64"/>
  <c r="W3351" i="64" s="1"/>
  <c r="W3360" i="64"/>
  <c r="W3376" i="64" s="1"/>
  <c r="CA3336" i="64"/>
  <c r="CA3348" i="64" s="1"/>
  <c r="CA3357" i="64"/>
  <c r="CA3373" i="64" s="1"/>
  <c r="BK3336" i="64"/>
  <c r="BK3348" i="64" s="1"/>
  <c r="BK3357" i="64"/>
  <c r="BK3373" i="64" s="1"/>
  <c r="AU3336" i="64"/>
  <c r="AU3348" i="64" s="1"/>
  <c r="AU3357" i="64"/>
  <c r="AU3373" i="64" s="1"/>
  <c r="AE3336" i="64"/>
  <c r="AE3348" i="64" s="1"/>
  <c r="AE3357" i="64"/>
  <c r="AE3373" i="64" s="1"/>
  <c r="BM3339" i="64"/>
  <c r="BM3351" i="64" s="1"/>
  <c r="BM3360" i="64"/>
  <c r="BM3376" i="64" s="1"/>
  <c r="AG3335" i="64"/>
  <c r="AG3347" i="64" s="1"/>
  <c r="AG3356" i="64"/>
  <c r="AG3372" i="64" s="1"/>
  <c r="AN3336" i="64"/>
  <c r="AN3348" i="64" s="1"/>
  <c r="AN3357" i="64"/>
  <c r="AN3373" i="64" s="1"/>
  <c r="CI3335" i="64"/>
  <c r="CI3347" i="64" s="1"/>
  <c r="CI3356" i="64"/>
  <c r="CI3372" i="64" s="1"/>
  <c r="BS3335" i="64"/>
  <c r="BS3347" i="64" s="1"/>
  <c r="BS3356" i="64"/>
  <c r="BS3372" i="64" s="1"/>
  <c r="BC3335" i="64"/>
  <c r="BC3347" i="64" s="1"/>
  <c r="BC3356" i="64"/>
  <c r="BC3372" i="64" s="1"/>
  <c r="AM3335" i="64"/>
  <c r="AM3347" i="64" s="1"/>
  <c r="AM3356" i="64"/>
  <c r="AM3372" i="64" s="1"/>
  <c r="W3335" i="64"/>
  <c r="W3347" i="64" s="1"/>
  <c r="W3356" i="64"/>
  <c r="W3372" i="64" s="1"/>
  <c r="BZ3340" i="64"/>
  <c r="BZ3352" i="64" s="1"/>
  <c r="BZ3361" i="64"/>
  <c r="BZ3377" i="64" s="1"/>
  <c r="BJ3340" i="64"/>
  <c r="BJ3352" i="64" s="1"/>
  <c r="BJ3361" i="64"/>
  <c r="BJ3377" i="64" s="1"/>
  <c r="AT3340" i="64"/>
  <c r="AT3352" i="64" s="1"/>
  <c r="AT3361" i="64"/>
  <c r="AT3377" i="64" s="1"/>
  <c r="AD3340" i="64"/>
  <c r="AD3352" i="64" s="1"/>
  <c r="AD3361" i="64"/>
  <c r="AD3377" i="64" s="1"/>
  <c r="CH3339" i="64"/>
  <c r="CH3351" i="64" s="1"/>
  <c r="CH3360" i="64"/>
  <c r="CH3376" i="64" s="1"/>
  <c r="BR3339" i="64"/>
  <c r="BR3351" i="64" s="1"/>
  <c r="BR3360" i="64"/>
  <c r="BR3376" i="64" s="1"/>
  <c r="BB3339" i="64"/>
  <c r="BB3351" i="64" s="1"/>
  <c r="BB3360" i="64"/>
  <c r="BB3376" i="64" s="1"/>
  <c r="AL3339" i="64"/>
  <c r="AL3351" i="64" s="1"/>
  <c r="AL3360" i="64"/>
  <c r="AL3376" i="64" s="1"/>
  <c r="V3339" i="64"/>
  <c r="V3351" i="64" s="1"/>
  <c r="V3360" i="64"/>
  <c r="V3376" i="64" s="1"/>
  <c r="BZ3336" i="64"/>
  <c r="BZ3348" i="64" s="1"/>
  <c r="BZ3357" i="64"/>
  <c r="BZ3373" i="64" s="1"/>
  <c r="BJ3336" i="64"/>
  <c r="BJ3348" i="64" s="1"/>
  <c r="BJ3357" i="64"/>
  <c r="BJ3373" i="64" s="1"/>
  <c r="AT3336" i="64"/>
  <c r="AT3348" i="64" s="1"/>
  <c r="AT3357" i="64"/>
  <c r="AT3373" i="64" s="1"/>
  <c r="AD3336" i="64"/>
  <c r="AD3348" i="64" s="1"/>
  <c r="AD3357" i="64"/>
  <c r="AD3373" i="64" s="1"/>
  <c r="Y3340" i="64"/>
  <c r="Y3352" i="64" s="1"/>
  <c r="Y3361" i="64"/>
  <c r="Y3377" i="64" s="1"/>
  <c r="BT3336" i="64"/>
  <c r="BT3348" i="64" s="1"/>
  <c r="BT3357" i="64"/>
  <c r="BT3373" i="64" s="1"/>
  <c r="CH3335" i="64"/>
  <c r="CH3347" i="64" s="1"/>
  <c r="CH3356" i="64"/>
  <c r="CH3372" i="64" s="1"/>
  <c r="BR3335" i="64"/>
  <c r="BR3347" i="64" s="1"/>
  <c r="BR3356" i="64"/>
  <c r="BR3372" i="64" s="1"/>
  <c r="BB3335" i="64"/>
  <c r="BB3347" i="64" s="1"/>
  <c r="BB3356" i="64"/>
  <c r="BB3372" i="64" s="1"/>
  <c r="AL3335" i="64"/>
  <c r="AL3347" i="64" s="1"/>
  <c r="AL3356" i="64"/>
  <c r="AL3372" i="64" s="1"/>
  <c r="V3335" i="64"/>
  <c r="V3347" i="64" s="1"/>
  <c r="V3356" i="64"/>
  <c r="V3372" i="64" s="1"/>
  <c r="BY3340" i="64"/>
  <c r="BY3352" i="64" s="1"/>
  <c r="BY3361" i="64"/>
  <c r="BY3377" i="64" s="1"/>
  <c r="BI3340" i="64"/>
  <c r="BI3352" i="64" s="1"/>
  <c r="BI3361" i="64"/>
  <c r="BI3377" i="64" s="1"/>
  <c r="AS3340" i="64"/>
  <c r="AS3352" i="64" s="1"/>
  <c r="AS3361" i="64"/>
  <c r="AS3377" i="64" s="1"/>
  <c r="AC3340" i="64"/>
  <c r="AC3352" i="64" s="1"/>
  <c r="AC3361" i="64"/>
  <c r="AC3377" i="64" s="1"/>
  <c r="CG3339" i="64"/>
  <c r="CG3351" i="64" s="1"/>
  <c r="CG3360" i="64"/>
  <c r="CG3376" i="64" s="1"/>
  <c r="BQ3339" i="64"/>
  <c r="BQ3351" i="64" s="1"/>
  <c r="BQ3360" i="64"/>
  <c r="BQ3376" i="64" s="1"/>
  <c r="BA3339" i="64"/>
  <c r="BA3351" i="64" s="1"/>
  <c r="BA3360" i="64"/>
  <c r="BA3376" i="64" s="1"/>
  <c r="AK3339" i="64"/>
  <c r="AK3351" i="64" s="1"/>
  <c r="AK3360" i="64"/>
  <c r="AK3376" i="64" s="1"/>
  <c r="U3339" i="64"/>
  <c r="U3351" i="64" s="1"/>
  <c r="U3360" i="64"/>
  <c r="U3376" i="64" s="1"/>
  <c r="BY3336" i="64"/>
  <c r="BY3348" i="64" s="1"/>
  <c r="BY3357" i="64"/>
  <c r="BY3373" i="64" s="1"/>
  <c r="BI3336" i="64"/>
  <c r="BI3348" i="64" s="1"/>
  <c r="BI3357" i="64"/>
  <c r="BI3373" i="64" s="1"/>
  <c r="AS3336" i="64"/>
  <c r="AS3348" i="64" s="1"/>
  <c r="AS3357" i="64"/>
  <c r="AS3373" i="64" s="1"/>
  <c r="AC3336" i="64"/>
  <c r="AC3348" i="64" s="1"/>
  <c r="AC3357" i="64"/>
  <c r="AC3373" i="64" s="1"/>
  <c r="CK3340" i="64"/>
  <c r="CK3352" i="64" s="1"/>
  <c r="CK3361" i="64"/>
  <c r="CK3377" i="64" s="1"/>
  <c r="AW3335" i="64"/>
  <c r="AW3347" i="64" s="1"/>
  <c r="AW3356" i="64"/>
  <c r="AW3372" i="64" s="1"/>
  <c r="CG3335" i="64"/>
  <c r="CG3347" i="64" s="1"/>
  <c r="CG3356" i="64"/>
  <c r="CG3372" i="64" s="1"/>
  <c r="BQ3335" i="64"/>
  <c r="BQ3347" i="64" s="1"/>
  <c r="BQ3356" i="64"/>
  <c r="BQ3372" i="64" s="1"/>
  <c r="BA3335" i="64"/>
  <c r="BA3347" i="64" s="1"/>
  <c r="BA3356" i="64"/>
  <c r="BA3372" i="64" s="1"/>
  <c r="AK3335" i="64"/>
  <c r="AK3347" i="64" s="1"/>
  <c r="AK3356" i="64"/>
  <c r="AK3372" i="64" s="1"/>
  <c r="U3335" i="64"/>
  <c r="U3347" i="64" s="1"/>
  <c r="U3356" i="64"/>
  <c r="U3372" i="64" s="1"/>
  <c r="BX3340" i="64"/>
  <c r="BX3352" i="64" s="1"/>
  <c r="BX3361" i="64"/>
  <c r="BX3377" i="64" s="1"/>
  <c r="BH3340" i="64"/>
  <c r="BH3352" i="64" s="1"/>
  <c r="BH3361" i="64"/>
  <c r="BH3377" i="64" s="1"/>
  <c r="AR3340" i="64"/>
  <c r="AR3352" i="64" s="1"/>
  <c r="AR3361" i="64"/>
  <c r="AR3377" i="64" s="1"/>
  <c r="AB3340" i="64"/>
  <c r="AB3352" i="64" s="1"/>
  <c r="AB3361" i="64"/>
  <c r="AB3377" i="64" s="1"/>
  <c r="CF3339" i="64"/>
  <c r="CF3351" i="64" s="1"/>
  <c r="CF3360" i="64"/>
  <c r="CF3376" i="64" s="1"/>
  <c r="BP3339" i="64"/>
  <c r="BP3351" i="64" s="1"/>
  <c r="BP3360" i="64"/>
  <c r="BP3376" i="64" s="1"/>
  <c r="AZ3339" i="64"/>
  <c r="AZ3351" i="64" s="1"/>
  <c r="AZ3360" i="64"/>
  <c r="AZ3376" i="64" s="1"/>
  <c r="AJ3339" i="64"/>
  <c r="AJ3351" i="64" s="1"/>
  <c r="AJ3360" i="64"/>
  <c r="AJ3376" i="64" s="1"/>
  <c r="T3339" i="64"/>
  <c r="T3351" i="64" s="1"/>
  <c r="T3360" i="64"/>
  <c r="T3376" i="64" s="1"/>
  <c r="BX3336" i="64"/>
  <c r="BX3348" i="64" s="1"/>
  <c r="BX3357" i="64"/>
  <c r="BX3373" i="64" s="1"/>
  <c r="BH3336" i="64"/>
  <c r="BH3348" i="64" s="1"/>
  <c r="BH3357" i="64"/>
  <c r="BH3373" i="64" s="1"/>
  <c r="AR3336" i="64"/>
  <c r="AR3348" i="64" s="1"/>
  <c r="AR3357" i="64"/>
  <c r="AR3373" i="64" s="1"/>
  <c r="AB3336" i="64"/>
  <c r="AB3348" i="64" s="1"/>
  <c r="AB3357" i="64"/>
  <c r="AB3373" i="64" s="1"/>
  <c r="AX3335" i="64"/>
  <c r="AX3347" i="64" s="1"/>
  <c r="AX3356" i="64"/>
  <c r="AX3372" i="64" s="1"/>
  <c r="BU3336" i="64"/>
  <c r="BU3348" i="64" s="1"/>
  <c r="BU3357" i="64"/>
  <c r="BU3373" i="64" s="1"/>
  <c r="CJ3340" i="64"/>
  <c r="CJ3352" i="64" s="1"/>
  <c r="CJ3361" i="64"/>
  <c r="CJ3377" i="64" s="1"/>
  <c r="X3336" i="64"/>
  <c r="X3348" i="64" s="1"/>
  <c r="X3357" i="64"/>
  <c r="X3373" i="64" s="1"/>
  <c r="CF3335" i="64"/>
  <c r="CF3347" i="64" s="1"/>
  <c r="CF3356" i="64"/>
  <c r="CF3372" i="64" s="1"/>
  <c r="BP3335" i="64"/>
  <c r="BP3347" i="64" s="1"/>
  <c r="BP3356" i="64"/>
  <c r="BP3372" i="64" s="1"/>
  <c r="AZ3335" i="64"/>
  <c r="AZ3347" i="64" s="1"/>
  <c r="AZ3356" i="64"/>
  <c r="AZ3372" i="64" s="1"/>
  <c r="AJ3335" i="64"/>
  <c r="AJ3347" i="64" s="1"/>
  <c r="AJ3356" i="64"/>
  <c r="AJ3372" i="64" s="1"/>
  <c r="T3335" i="64"/>
  <c r="T3347" i="64" s="1"/>
  <c r="T3356" i="64"/>
  <c r="T3372" i="64" s="1"/>
  <c r="BW3340" i="64"/>
  <c r="BW3352" i="64" s="1"/>
  <c r="BW3361" i="64"/>
  <c r="BW3377" i="64" s="1"/>
  <c r="BG3340" i="64"/>
  <c r="BG3352" i="64" s="1"/>
  <c r="BG3361" i="64"/>
  <c r="BG3377" i="64" s="1"/>
  <c r="AQ3340" i="64"/>
  <c r="AQ3352" i="64" s="1"/>
  <c r="AQ3361" i="64"/>
  <c r="AQ3377" i="64" s="1"/>
  <c r="AA3340" i="64"/>
  <c r="AA3352" i="64" s="1"/>
  <c r="AA3361" i="64"/>
  <c r="AA3377" i="64" s="1"/>
  <c r="CE3339" i="64"/>
  <c r="CE3351" i="64" s="1"/>
  <c r="CE3360" i="64"/>
  <c r="CE3376" i="64" s="1"/>
  <c r="BO3339" i="64"/>
  <c r="BO3351" i="64" s="1"/>
  <c r="BO3360" i="64"/>
  <c r="BO3376" i="64" s="1"/>
  <c r="AY3339" i="64"/>
  <c r="AY3351" i="64" s="1"/>
  <c r="AY3360" i="64"/>
  <c r="AY3376" i="64" s="1"/>
  <c r="AI3339" i="64"/>
  <c r="AI3351" i="64" s="1"/>
  <c r="AI3360" i="64"/>
  <c r="AI3376" i="64" s="1"/>
  <c r="BW3336" i="64"/>
  <c r="BW3348" i="64" s="1"/>
  <c r="BW3357" i="64"/>
  <c r="BW3373" i="64" s="1"/>
  <c r="BG3336" i="64"/>
  <c r="BG3348" i="64" s="1"/>
  <c r="BG3357" i="64"/>
  <c r="BG3373" i="64" s="1"/>
  <c r="AQ3336" i="64"/>
  <c r="AQ3348" i="64" s="1"/>
  <c r="AQ3357" i="64"/>
  <c r="AQ3373" i="64" s="1"/>
  <c r="AA3336" i="64"/>
  <c r="AA3348" i="64" s="1"/>
  <c r="AA3357" i="64"/>
  <c r="AA3373" i="64" s="1"/>
  <c r="AD3343" i="64" a="1"/>
  <c r="AD3343" i="64" s="1"/>
  <c r="AW3339" i="64"/>
  <c r="AW3351" i="64" s="1"/>
  <c r="AW3360" i="64"/>
  <c r="AW3376" i="64" s="1"/>
  <c r="X3340" i="64"/>
  <c r="X3352" i="64" s="1"/>
  <c r="X3361" i="64"/>
  <c r="X3377" i="64" s="1"/>
  <c r="CE3335" i="64"/>
  <c r="CE3347" i="64" s="1"/>
  <c r="CE3356" i="64"/>
  <c r="CE3372" i="64" s="1"/>
  <c r="BO3335" i="64"/>
  <c r="BO3347" i="64" s="1"/>
  <c r="BO3356" i="64"/>
  <c r="BO3372" i="64" s="1"/>
  <c r="AY3335" i="64"/>
  <c r="AY3347" i="64" s="1"/>
  <c r="AY3356" i="64"/>
  <c r="AY3372" i="64" s="1"/>
  <c r="AI3335" i="64"/>
  <c r="AI3347" i="64" s="1"/>
  <c r="AI3356" i="64"/>
  <c r="AI3372" i="64" s="1"/>
  <c r="BV3340" i="64"/>
  <c r="BV3352" i="64" s="1"/>
  <c r="BV3361" i="64"/>
  <c r="BV3377" i="64" s="1"/>
  <c r="BF3340" i="64"/>
  <c r="BF3352" i="64" s="1"/>
  <c r="BF3361" i="64"/>
  <c r="BF3377" i="64" s="1"/>
  <c r="AP3340" i="64"/>
  <c r="AP3352" i="64" s="1"/>
  <c r="AP3361" i="64"/>
  <c r="AP3377" i="64" s="1"/>
  <c r="Z3340" i="64"/>
  <c r="Z3352" i="64" s="1"/>
  <c r="Z3361" i="64"/>
  <c r="Z3377" i="64" s="1"/>
  <c r="CD3339" i="64"/>
  <c r="CD3351" i="64" s="1"/>
  <c r="CD3360" i="64"/>
  <c r="CD3376" i="64" s="1"/>
  <c r="BN3339" i="64"/>
  <c r="BN3351" i="64" s="1"/>
  <c r="BN3360" i="64"/>
  <c r="BN3376" i="64" s="1"/>
  <c r="AX3339" i="64"/>
  <c r="AX3351" i="64" s="1"/>
  <c r="AX3360" i="64"/>
  <c r="AX3376" i="64" s="1"/>
  <c r="AH3339" i="64"/>
  <c r="AH3351" i="64" s="1"/>
  <c r="AH3360" i="64"/>
  <c r="AH3376" i="64" s="1"/>
  <c r="BV3336" i="64"/>
  <c r="BV3348" i="64" s="1"/>
  <c r="BV3357" i="64"/>
  <c r="BV3373" i="64" s="1"/>
  <c r="BF3336" i="64"/>
  <c r="BF3348" i="64" s="1"/>
  <c r="BF3357" i="64"/>
  <c r="BF3373" i="64" s="1"/>
  <c r="AP3336" i="64"/>
  <c r="AP3348" i="64" s="1"/>
  <c r="AP3357" i="64"/>
  <c r="AP3373" i="64" s="1"/>
  <c r="Z3336" i="64"/>
  <c r="Z3348" i="64" s="1"/>
  <c r="Z3357" i="64"/>
  <c r="Z3373" i="64" s="1"/>
  <c r="S1445" i="64"/>
  <c r="S3339" i="64"/>
  <c r="S3351" i="64" s="1"/>
  <c r="S1441" i="64"/>
  <c r="S1455" i="64" s="1"/>
  <c r="S3335" i="64"/>
  <c r="S3347" i="64" s="1"/>
  <c r="S1446" i="64"/>
  <c r="S1460" i="64" s="1"/>
  <c r="S3340" i="64"/>
  <c r="S3352" i="64" s="1"/>
  <c r="S1442" i="64"/>
  <c r="S3336" i="64"/>
  <c r="S3348" i="64" s="1"/>
  <c r="AD1449" i="64" a="1"/>
  <c r="AD1449" i="64" s="1"/>
  <c r="AD1450" i="64" a="1"/>
  <c r="AD1450" i="64" s="1"/>
  <c r="CF1531" i="64"/>
  <c r="CF1545" i="64" s="1"/>
  <c r="CF1442" i="64"/>
  <c r="CF1456" i="64" s="1"/>
  <c r="BW1530" i="64"/>
  <c r="BW1544" i="64" s="1"/>
  <c r="BW1441" i="64"/>
  <c r="BW1455" i="64" s="1"/>
  <c r="BG1530" i="64"/>
  <c r="BG1544" i="64" s="1"/>
  <c r="BG1441" i="64"/>
  <c r="BG1455" i="64" s="1"/>
  <c r="AQ1530" i="64"/>
  <c r="AQ1544" i="64" s="1"/>
  <c r="AQ1441" i="64"/>
  <c r="AQ1455" i="64" s="1"/>
  <c r="AA1530" i="64"/>
  <c r="AA1544" i="64" s="1"/>
  <c r="AA1441" i="64"/>
  <c r="AA1455" i="64" s="1"/>
  <c r="CD1535" i="64"/>
  <c r="CD1549" i="64" s="1"/>
  <c r="CD1446" i="64"/>
  <c r="CD1460" i="64" s="1"/>
  <c r="BN1535" i="64"/>
  <c r="BN1549" i="64" s="1"/>
  <c r="BN1446" i="64"/>
  <c r="BN1460" i="64" s="1"/>
  <c r="AX1535" i="64"/>
  <c r="AX1549" i="64" s="1"/>
  <c r="AX1446" i="64"/>
  <c r="AX1460" i="64" s="1"/>
  <c r="AH1535" i="64"/>
  <c r="AH1549" i="64" s="1"/>
  <c r="AH1446" i="64"/>
  <c r="AH1460" i="64" s="1"/>
  <c r="BV1534" i="64"/>
  <c r="BV1445" i="64"/>
  <c r="BF1534" i="64"/>
  <c r="BF1445" i="64"/>
  <c r="AP1534" i="64"/>
  <c r="AP1445" i="64"/>
  <c r="Z1534" i="64"/>
  <c r="Z1445" i="64"/>
  <c r="CD1531" i="64"/>
  <c r="CD1545" i="64" s="1"/>
  <c r="CD1442" i="64"/>
  <c r="CD1456" i="64" s="1"/>
  <c r="BN1531" i="64"/>
  <c r="BN1545" i="64" s="1"/>
  <c r="BN1442" i="64"/>
  <c r="BN1456" i="64" s="1"/>
  <c r="AX1531" i="64"/>
  <c r="AX1545" i="64" s="1"/>
  <c r="AX1442" i="64"/>
  <c r="AX1456" i="64" s="1"/>
  <c r="AH1531" i="64"/>
  <c r="AH1545" i="64" s="1"/>
  <c r="AH1442" i="64"/>
  <c r="AH1456" i="64" s="1"/>
  <c r="CF1535" i="64"/>
  <c r="CF1549" i="64" s="1"/>
  <c r="CF1446" i="64"/>
  <c r="CF1460" i="64" s="1"/>
  <c r="AY1535" i="64"/>
  <c r="AY1549" i="64" s="1"/>
  <c r="AY1446" i="64"/>
  <c r="AY1460" i="64" s="1"/>
  <c r="BV1530" i="64"/>
  <c r="BV1544" i="64" s="1"/>
  <c r="BV1441" i="64"/>
  <c r="BV1455" i="64" s="1"/>
  <c r="BF1530" i="64"/>
  <c r="BF1544" i="64" s="1"/>
  <c r="BF1441" i="64"/>
  <c r="BF1455" i="64" s="1"/>
  <c r="AP1530" i="64"/>
  <c r="AP1544" i="64" s="1"/>
  <c r="AP1441" i="64"/>
  <c r="AP1455" i="64" s="1"/>
  <c r="Z1530" i="64"/>
  <c r="Z1544" i="64" s="1"/>
  <c r="Z1441" i="64"/>
  <c r="Z1455" i="64" s="1"/>
  <c r="CC1535" i="64"/>
  <c r="CC1549" i="64" s="1"/>
  <c r="CC1446" i="64"/>
  <c r="CC1460" i="64" s="1"/>
  <c r="BM1535" i="64"/>
  <c r="BM1549" i="64" s="1"/>
  <c r="BM1446" i="64"/>
  <c r="BM1460" i="64" s="1"/>
  <c r="AW1535" i="64"/>
  <c r="AW1549" i="64" s="1"/>
  <c r="AW1446" i="64"/>
  <c r="AW1460" i="64" s="1"/>
  <c r="AG1535" i="64"/>
  <c r="AG1549" i="64" s="1"/>
  <c r="AG1446" i="64"/>
  <c r="AG1460" i="64" s="1"/>
  <c r="CK1534" i="64"/>
  <c r="CK1445" i="64"/>
  <c r="BU1534" i="64"/>
  <c r="BU1445" i="64"/>
  <c r="BE1534" i="64"/>
  <c r="BE1445" i="64"/>
  <c r="AO1534" i="64"/>
  <c r="AO1445" i="64"/>
  <c r="Y1534" i="64"/>
  <c r="Y1445" i="64"/>
  <c r="CC1531" i="64"/>
  <c r="CC1545" i="64" s="1"/>
  <c r="CC1442" i="64"/>
  <c r="CC1456" i="64" s="1"/>
  <c r="BM1531" i="64"/>
  <c r="BM1545" i="64" s="1"/>
  <c r="BM1442" i="64"/>
  <c r="BM1456" i="64" s="1"/>
  <c r="AW1531" i="64"/>
  <c r="AW1545" i="64" s="1"/>
  <c r="AW1442" i="64"/>
  <c r="AW1456" i="64" s="1"/>
  <c r="AG1531" i="64"/>
  <c r="AG1545" i="64" s="1"/>
  <c r="AG1442" i="64"/>
  <c r="AG1456" i="64" s="1"/>
  <c r="AJ1535" i="64"/>
  <c r="AJ1549" i="64" s="1"/>
  <c r="AJ1446" i="64"/>
  <c r="AJ1460" i="64" s="1"/>
  <c r="CE1535" i="64"/>
  <c r="CE1549" i="64" s="1"/>
  <c r="CE1446" i="64"/>
  <c r="CE1460" i="64" s="1"/>
  <c r="CK1530" i="64"/>
  <c r="CK1544" i="64" s="1"/>
  <c r="CK1441" i="64"/>
  <c r="CK1455" i="64" s="1"/>
  <c r="BU1530" i="64"/>
  <c r="BU1544" i="64" s="1"/>
  <c r="BU1441" i="64"/>
  <c r="BU1455" i="64" s="1"/>
  <c r="BE1530" i="64"/>
  <c r="BE1544" i="64" s="1"/>
  <c r="BE1441" i="64"/>
  <c r="BE1455" i="64" s="1"/>
  <c r="AO1530" i="64"/>
  <c r="AO1544" i="64" s="1"/>
  <c r="AO1441" i="64"/>
  <c r="AO1455" i="64" s="1"/>
  <c r="Y1530" i="64"/>
  <c r="Y1544" i="64" s="1"/>
  <c r="Y1441" i="64"/>
  <c r="Y1455" i="64" s="1"/>
  <c r="CB1535" i="64"/>
  <c r="CB1549" i="64" s="1"/>
  <c r="CB1446" i="64"/>
  <c r="CB1460" i="64" s="1"/>
  <c r="BL1535" i="64"/>
  <c r="BL1549" i="64" s="1"/>
  <c r="BL1446" i="64"/>
  <c r="BL1460" i="64" s="1"/>
  <c r="AV1535" i="64"/>
  <c r="AV1549" i="64" s="1"/>
  <c r="AV1446" i="64"/>
  <c r="AV1460" i="64" s="1"/>
  <c r="AF1535" i="64"/>
  <c r="AF1549" i="64" s="1"/>
  <c r="AF1446" i="64"/>
  <c r="AF1460" i="64" s="1"/>
  <c r="CJ1534" i="64"/>
  <c r="CJ1445" i="64"/>
  <c r="BT1534" i="64"/>
  <c r="BT1445" i="64"/>
  <c r="BD1534" i="64"/>
  <c r="BD1445" i="64"/>
  <c r="AN1534" i="64"/>
  <c r="AN1445" i="64"/>
  <c r="X1534" i="64"/>
  <c r="X1445" i="64"/>
  <c r="CB1531" i="64"/>
  <c r="CB1545" i="64" s="1"/>
  <c r="CB1442" i="64"/>
  <c r="CB1456" i="64" s="1"/>
  <c r="BL1531" i="64"/>
  <c r="BL1545" i="64" s="1"/>
  <c r="BL1442" i="64"/>
  <c r="BL1456" i="64" s="1"/>
  <c r="AV1531" i="64"/>
  <c r="AV1545" i="64" s="1"/>
  <c r="AV1442" i="64"/>
  <c r="AV1456" i="64" s="1"/>
  <c r="AF1531" i="64"/>
  <c r="AF1545" i="64" s="1"/>
  <c r="AF1442" i="64"/>
  <c r="AF1456" i="64" s="1"/>
  <c r="AR1534" i="64"/>
  <c r="AR1445" i="64"/>
  <c r="BX1530" i="64"/>
  <c r="BX1544" i="64" s="1"/>
  <c r="BX1441" i="64"/>
  <c r="BX1455" i="64" s="1"/>
  <c r="AI1531" i="64"/>
  <c r="AI1545" i="64" s="1"/>
  <c r="AI1442" i="64"/>
  <c r="AI1456" i="64" s="1"/>
  <c r="CJ1530" i="64"/>
  <c r="CJ1544" i="64" s="1"/>
  <c r="CJ1441" i="64"/>
  <c r="CJ1455" i="64" s="1"/>
  <c r="BT1530" i="64"/>
  <c r="BT1544" i="64" s="1"/>
  <c r="BT1441" i="64"/>
  <c r="BT1455" i="64" s="1"/>
  <c r="BD1530" i="64"/>
  <c r="BD1544" i="64" s="1"/>
  <c r="BD1441" i="64"/>
  <c r="BD1455" i="64" s="1"/>
  <c r="AN1530" i="64"/>
  <c r="AN1544" i="64" s="1"/>
  <c r="AN1441" i="64"/>
  <c r="AN1455" i="64" s="1"/>
  <c r="X1530" i="64"/>
  <c r="X1544" i="64" s="1"/>
  <c r="X1441" i="64"/>
  <c r="X1455" i="64" s="1"/>
  <c r="CA1535" i="64"/>
  <c r="CA1549" i="64" s="1"/>
  <c r="CA1446" i="64"/>
  <c r="CA1460" i="64" s="1"/>
  <c r="BK1535" i="64"/>
  <c r="BK1549" i="64" s="1"/>
  <c r="BK1446" i="64"/>
  <c r="BK1460" i="64" s="1"/>
  <c r="AU1535" i="64"/>
  <c r="AU1549" i="64" s="1"/>
  <c r="AU1446" i="64"/>
  <c r="AU1460" i="64" s="1"/>
  <c r="AE1535" i="64"/>
  <c r="AE1549" i="64" s="1"/>
  <c r="AE1446" i="64"/>
  <c r="AE1460" i="64" s="1"/>
  <c r="CI1534" i="64"/>
  <c r="CI1445" i="64"/>
  <c r="BS1534" i="64"/>
  <c r="BS1445" i="64"/>
  <c r="BC1534" i="64"/>
  <c r="BC1445" i="64"/>
  <c r="AM1534" i="64"/>
  <c r="AM1445" i="64"/>
  <c r="W1534" i="64"/>
  <c r="W1445" i="64"/>
  <c r="CA1531" i="64"/>
  <c r="CA1545" i="64" s="1"/>
  <c r="CA1442" i="64"/>
  <c r="CA1456" i="64" s="1"/>
  <c r="BK1531" i="64"/>
  <c r="BK1545" i="64" s="1"/>
  <c r="BK1442" i="64"/>
  <c r="BK1456" i="64" s="1"/>
  <c r="AU1531" i="64"/>
  <c r="AU1545" i="64" s="1"/>
  <c r="AU1442" i="64"/>
  <c r="AU1456" i="64" s="1"/>
  <c r="AE1531" i="64"/>
  <c r="AE1545" i="64" s="1"/>
  <c r="AE1442" i="64"/>
  <c r="AE1456" i="64" s="1"/>
  <c r="AZ1535" i="64"/>
  <c r="AZ1549" i="64" s="1"/>
  <c r="AZ1446" i="64"/>
  <c r="AZ1460" i="64" s="1"/>
  <c r="T1531" i="64"/>
  <c r="T1545" i="64" s="1"/>
  <c r="T1442" i="64"/>
  <c r="AB1530" i="64"/>
  <c r="AB1544" i="64" s="1"/>
  <c r="AB1441" i="64"/>
  <c r="AB1455" i="64" s="1"/>
  <c r="AA1534" i="64"/>
  <c r="AA1445" i="64"/>
  <c r="CI1530" i="64"/>
  <c r="CI1544" i="64" s="1"/>
  <c r="CI1441" i="64"/>
  <c r="CI1455" i="64" s="1"/>
  <c r="BS1530" i="64"/>
  <c r="BS1544" i="64" s="1"/>
  <c r="BS1441" i="64"/>
  <c r="BS1455" i="64" s="1"/>
  <c r="BC1530" i="64"/>
  <c r="BC1544" i="64" s="1"/>
  <c r="BC1441" i="64"/>
  <c r="BC1455" i="64" s="1"/>
  <c r="AM1530" i="64"/>
  <c r="AM1544" i="64" s="1"/>
  <c r="AM1441" i="64"/>
  <c r="AM1455" i="64" s="1"/>
  <c r="W1530" i="64"/>
  <c r="W1544" i="64" s="1"/>
  <c r="W1441" i="64"/>
  <c r="W1455" i="64" s="1"/>
  <c r="BZ1535" i="64"/>
  <c r="BZ1549" i="64" s="1"/>
  <c r="BZ1446" i="64"/>
  <c r="BZ1460" i="64" s="1"/>
  <c r="BJ1535" i="64"/>
  <c r="BJ1549" i="64" s="1"/>
  <c r="BJ1446" i="64"/>
  <c r="BJ1460" i="64" s="1"/>
  <c r="AT1535" i="64"/>
  <c r="AT1549" i="64" s="1"/>
  <c r="AT1446" i="64"/>
  <c r="AT1460" i="64" s="1"/>
  <c r="AD1535" i="64"/>
  <c r="AD1549" i="64" s="1"/>
  <c r="AD1446" i="64"/>
  <c r="AD1460" i="64" s="1"/>
  <c r="CH1534" i="64"/>
  <c r="CH1445" i="64"/>
  <c r="BR1534" i="64"/>
  <c r="BR1445" i="64"/>
  <c r="BB1534" i="64"/>
  <c r="BB1445" i="64"/>
  <c r="AL1534" i="64"/>
  <c r="AL1445" i="64"/>
  <c r="V1534" i="64"/>
  <c r="V1445" i="64"/>
  <c r="BZ1531" i="64"/>
  <c r="BZ1545" i="64" s="1"/>
  <c r="BZ1442" i="64"/>
  <c r="BZ1456" i="64" s="1"/>
  <c r="BJ1531" i="64"/>
  <c r="BJ1545" i="64" s="1"/>
  <c r="BJ1442" i="64"/>
  <c r="BJ1456" i="64" s="1"/>
  <c r="AT1531" i="64"/>
  <c r="AT1545" i="64" s="1"/>
  <c r="AT1442" i="64"/>
  <c r="AT1456" i="64" s="1"/>
  <c r="AD1531" i="64"/>
  <c r="AD1545" i="64" s="1"/>
  <c r="AD1442" i="64"/>
  <c r="AD1456" i="64" s="1"/>
  <c r="BP1535" i="64"/>
  <c r="BP1549" i="64" s="1"/>
  <c r="BP1446" i="64"/>
  <c r="BP1460" i="64" s="1"/>
  <c r="CE1531" i="64"/>
  <c r="CE1545" i="64" s="1"/>
  <c r="CE1442" i="64"/>
  <c r="CE1456" i="64" s="1"/>
  <c r="CH1530" i="64"/>
  <c r="CH1544" i="64" s="1"/>
  <c r="CH1441" i="64"/>
  <c r="CH1455" i="64" s="1"/>
  <c r="BR1530" i="64"/>
  <c r="BR1544" i="64" s="1"/>
  <c r="BR1441" i="64"/>
  <c r="BR1455" i="64" s="1"/>
  <c r="BB1530" i="64"/>
  <c r="BB1544" i="64" s="1"/>
  <c r="BB1441" i="64"/>
  <c r="BB1455" i="64" s="1"/>
  <c r="AL1530" i="64"/>
  <c r="AL1544" i="64" s="1"/>
  <c r="AL1441" i="64"/>
  <c r="AL1455" i="64" s="1"/>
  <c r="V1530" i="64"/>
  <c r="V1544" i="64" s="1"/>
  <c r="V1441" i="64"/>
  <c r="V1455" i="64" s="1"/>
  <c r="BY1535" i="64"/>
  <c r="BY1549" i="64" s="1"/>
  <c r="BY1446" i="64"/>
  <c r="BY1460" i="64" s="1"/>
  <c r="BI1535" i="64"/>
  <c r="BI1549" i="64" s="1"/>
  <c r="BI1446" i="64"/>
  <c r="BI1460" i="64" s="1"/>
  <c r="AS1535" i="64"/>
  <c r="AS1549" i="64" s="1"/>
  <c r="AS1446" i="64"/>
  <c r="AS1460" i="64" s="1"/>
  <c r="AC1535" i="64"/>
  <c r="AC1549" i="64" s="1"/>
  <c r="AC1446" i="64"/>
  <c r="AC1460" i="64" s="1"/>
  <c r="CG1534" i="64"/>
  <c r="CG1445" i="64"/>
  <c r="BQ1534" i="64"/>
  <c r="BQ1445" i="64"/>
  <c r="BA1534" i="64"/>
  <c r="BA1445" i="64"/>
  <c r="AK1534" i="64"/>
  <c r="AK1445" i="64"/>
  <c r="U1534" i="64"/>
  <c r="U1445" i="64"/>
  <c r="BY1531" i="64"/>
  <c r="BY1545" i="64" s="1"/>
  <c r="BY1442" i="64"/>
  <c r="BY1456" i="64" s="1"/>
  <c r="BI1531" i="64"/>
  <c r="BI1545" i="64" s="1"/>
  <c r="BI1442" i="64"/>
  <c r="BI1456" i="64" s="1"/>
  <c r="AS1531" i="64"/>
  <c r="AS1545" i="64" s="1"/>
  <c r="AS1442" i="64"/>
  <c r="AS1456" i="64" s="1"/>
  <c r="AC1531" i="64"/>
  <c r="AC1545" i="64" s="1"/>
  <c r="AC1442" i="64"/>
  <c r="BI1530" i="64"/>
  <c r="BI1544" i="64" s="1"/>
  <c r="BI1441" i="64"/>
  <c r="BI1455" i="64" s="1"/>
  <c r="AJ1531" i="64"/>
  <c r="AJ1545" i="64" s="1"/>
  <c r="AJ1442" i="64"/>
  <c r="AJ1456" i="64" s="1"/>
  <c r="AY1531" i="64"/>
  <c r="AY1545" i="64" s="1"/>
  <c r="AY1442" i="64"/>
  <c r="AY1456" i="64" s="1"/>
  <c r="CG1530" i="64"/>
  <c r="CG1544" i="64" s="1"/>
  <c r="CG1441" i="64"/>
  <c r="CG1455" i="64" s="1"/>
  <c r="BQ1530" i="64"/>
  <c r="BQ1544" i="64" s="1"/>
  <c r="BQ1441" i="64"/>
  <c r="BQ1455" i="64" s="1"/>
  <c r="BA1530" i="64"/>
  <c r="BA1544" i="64" s="1"/>
  <c r="BA1441" i="64"/>
  <c r="BA1455" i="64" s="1"/>
  <c r="AK1530" i="64"/>
  <c r="AK1544" i="64" s="1"/>
  <c r="AK1441" i="64"/>
  <c r="AK1455" i="64" s="1"/>
  <c r="U1530" i="64"/>
  <c r="U1544" i="64" s="1"/>
  <c r="U1441" i="64"/>
  <c r="U1455" i="64" s="1"/>
  <c r="BX1535" i="64"/>
  <c r="BX1549" i="64" s="1"/>
  <c r="BX1446" i="64"/>
  <c r="BX1460" i="64" s="1"/>
  <c r="BH1535" i="64"/>
  <c r="BH1549" i="64" s="1"/>
  <c r="BH1446" i="64"/>
  <c r="BH1460" i="64" s="1"/>
  <c r="AR1535" i="64"/>
  <c r="AR1549" i="64" s="1"/>
  <c r="AR1446" i="64"/>
  <c r="AR1460" i="64" s="1"/>
  <c r="AB1535" i="64"/>
  <c r="AB1549" i="64" s="1"/>
  <c r="AB1446" i="64"/>
  <c r="AB1460" i="64" s="1"/>
  <c r="CF1534" i="64"/>
  <c r="CF1445" i="64"/>
  <c r="BP1534" i="64"/>
  <c r="BP1445" i="64"/>
  <c r="AZ1534" i="64"/>
  <c r="AZ1445" i="64"/>
  <c r="AJ1534" i="64"/>
  <c r="AJ1445" i="64"/>
  <c r="T1534" i="64"/>
  <c r="T1445" i="64"/>
  <c r="BX1531" i="64"/>
  <c r="BX1545" i="64" s="1"/>
  <c r="BX1442" i="64"/>
  <c r="BX1456" i="64" s="1"/>
  <c r="BH1531" i="64"/>
  <c r="BH1545" i="64" s="1"/>
  <c r="BH1442" i="64"/>
  <c r="BH1456" i="64" s="1"/>
  <c r="AR1531" i="64"/>
  <c r="AR1545" i="64" s="1"/>
  <c r="AR1442" i="64"/>
  <c r="AR1456" i="64" s="1"/>
  <c r="AB1531" i="64"/>
  <c r="AB1545" i="64" s="1"/>
  <c r="AB1442" i="64"/>
  <c r="AB1534" i="64"/>
  <c r="AB1445" i="64"/>
  <c r="BH1530" i="64"/>
  <c r="BH1544" i="64" s="1"/>
  <c r="BH1441" i="64"/>
  <c r="BH1455" i="64" s="1"/>
  <c r="BO1531" i="64"/>
  <c r="BO1545" i="64" s="1"/>
  <c r="BO1442" i="64"/>
  <c r="BO1456" i="64" s="1"/>
  <c r="CF1530" i="64"/>
  <c r="CF1544" i="64" s="1"/>
  <c r="CF1441" i="64"/>
  <c r="CF1455" i="64" s="1"/>
  <c r="BP1530" i="64"/>
  <c r="BP1544" i="64" s="1"/>
  <c r="BP1441" i="64"/>
  <c r="BP1455" i="64" s="1"/>
  <c r="AZ1530" i="64"/>
  <c r="AZ1544" i="64" s="1"/>
  <c r="AZ1441" i="64"/>
  <c r="AZ1455" i="64" s="1"/>
  <c r="AJ1530" i="64"/>
  <c r="AJ1544" i="64" s="1"/>
  <c r="AJ1441" i="64"/>
  <c r="AJ1455" i="64" s="1"/>
  <c r="T1530" i="64"/>
  <c r="T1544" i="64" s="1"/>
  <c r="T1441" i="64"/>
  <c r="T1455" i="64" s="1"/>
  <c r="BW1535" i="64"/>
  <c r="BW1549" i="64" s="1"/>
  <c r="BW1446" i="64"/>
  <c r="BW1460" i="64" s="1"/>
  <c r="BG1535" i="64"/>
  <c r="BG1549" i="64" s="1"/>
  <c r="BG1446" i="64"/>
  <c r="BG1460" i="64" s="1"/>
  <c r="AQ1535" i="64"/>
  <c r="AQ1549" i="64" s="1"/>
  <c r="AQ1446" i="64"/>
  <c r="AQ1460" i="64" s="1"/>
  <c r="AA1535" i="64"/>
  <c r="AA1549" i="64" s="1"/>
  <c r="AA1446" i="64"/>
  <c r="AA1460" i="64" s="1"/>
  <c r="CE1534" i="64"/>
  <c r="CE1445" i="64"/>
  <c r="BO1534" i="64"/>
  <c r="BO1445" i="64"/>
  <c r="AY1534" i="64"/>
  <c r="AY1445" i="64"/>
  <c r="AI1534" i="64"/>
  <c r="AI1445" i="64"/>
  <c r="BW1531" i="64"/>
  <c r="BW1545" i="64" s="1"/>
  <c r="BW1442" i="64"/>
  <c r="BW1456" i="64" s="1"/>
  <c r="BG1531" i="64"/>
  <c r="BG1545" i="64" s="1"/>
  <c r="BG1442" i="64"/>
  <c r="BG1456" i="64" s="1"/>
  <c r="AQ1531" i="64"/>
  <c r="AQ1545" i="64" s="1"/>
  <c r="AQ1442" i="64"/>
  <c r="AQ1456" i="64" s="1"/>
  <c r="AA1531" i="64"/>
  <c r="AA1545" i="64" s="1"/>
  <c r="AA1442" i="64"/>
  <c r="BY1530" i="64"/>
  <c r="BY1544" i="64" s="1"/>
  <c r="BY1441" i="64"/>
  <c r="BY1455" i="64" s="1"/>
  <c r="BP1531" i="64"/>
  <c r="BP1545" i="64" s="1"/>
  <c r="BP1442" i="64"/>
  <c r="BP1456" i="64" s="1"/>
  <c r="AQ1534" i="64"/>
  <c r="AQ1445" i="64"/>
  <c r="CE1530" i="64"/>
  <c r="CE1544" i="64" s="1"/>
  <c r="CE1441" i="64"/>
  <c r="CE1455" i="64" s="1"/>
  <c r="BO1530" i="64"/>
  <c r="BO1544" i="64" s="1"/>
  <c r="BO1441" i="64"/>
  <c r="BO1455" i="64" s="1"/>
  <c r="AY1530" i="64"/>
  <c r="AY1544" i="64" s="1"/>
  <c r="AY1441" i="64"/>
  <c r="AY1455" i="64" s="1"/>
  <c r="AI1530" i="64"/>
  <c r="AI1544" i="64" s="1"/>
  <c r="AI1441" i="64"/>
  <c r="AI1455" i="64" s="1"/>
  <c r="BV1535" i="64"/>
  <c r="BV1549" i="64" s="1"/>
  <c r="BV1446" i="64"/>
  <c r="BV1460" i="64" s="1"/>
  <c r="BF1535" i="64"/>
  <c r="BF1549" i="64" s="1"/>
  <c r="BF1446" i="64"/>
  <c r="BF1460" i="64" s="1"/>
  <c r="AP1535" i="64"/>
  <c r="AP1549" i="64" s="1"/>
  <c r="AP1446" i="64"/>
  <c r="AP1460" i="64" s="1"/>
  <c r="Z1535" i="64"/>
  <c r="Z1549" i="64" s="1"/>
  <c r="Z1446" i="64"/>
  <c r="Z1460" i="64" s="1"/>
  <c r="CD1534" i="64"/>
  <c r="CD1445" i="64"/>
  <c r="BN1534" i="64"/>
  <c r="BN1445" i="64"/>
  <c r="AX1534" i="64"/>
  <c r="AX1445" i="64"/>
  <c r="AH1534" i="64"/>
  <c r="AH1445" i="64"/>
  <c r="BV1531" i="64"/>
  <c r="BV1545" i="64" s="1"/>
  <c r="BV1442" i="64"/>
  <c r="BV1456" i="64" s="1"/>
  <c r="BF1531" i="64"/>
  <c r="BF1545" i="64" s="1"/>
  <c r="BF1442" i="64"/>
  <c r="BF1456" i="64" s="1"/>
  <c r="AP1531" i="64"/>
  <c r="AP1545" i="64" s="1"/>
  <c r="AP1442" i="64"/>
  <c r="AP1456" i="64" s="1"/>
  <c r="Z1531" i="64"/>
  <c r="Z1545" i="64" s="1"/>
  <c r="Z1442" i="64"/>
  <c r="AC1530" i="64"/>
  <c r="AC1544" i="64" s="1"/>
  <c r="AC1441" i="64"/>
  <c r="AC1455" i="64" s="1"/>
  <c r="AI1535" i="64"/>
  <c r="AI1549" i="64" s="1"/>
  <c r="AI1446" i="64"/>
  <c r="AI1460" i="64" s="1"/>
  <c r="CD1530" i="64"/>
  <c r="CD1544" i="64" s="1"/>
  <c r="CD1441" i="64"/>
  <c r="CD1455" i="64" s="1"/>
  <c r="BN1530" i="64"/>
  <c r="BN1544" i="64" s="1"/>
  <c r="BN1441" i="64"/>
  <c r="BN1455" i="64" s="1"/>
  <c r="AX1530" i="64"/>
  <c r="AX1544" i="64" s="1"/>
  <c r="AX1441" i="64"/>
  <c r="AX1455" i="64" s="1"/>
  <c r="AH1530" i="64"/>
  <c r="AH1544" i="64" s="1"/>
  <c r="AH1441" i="64"/>
  <c r="AH1455" i="64" s="1"/>
  <c r="CK1535" i="64"/>
  <c r="CK1549" i="64" s="1"/>
  <c r="CK1446" i="64"/>
  <c r="CK1460" i="64" s="1"/>
  <c r="BU1535" i="64"/>
  <c r="BU1549" i="64" s="1"/>
  <c r="BU1446" i="64"/>
  <c r="BU1460" i="64" s="1"/>
  <c r="BE1535" i="64"/>
  <c r="BE1549" i="64" s="1"/>
  <c r="BE1446" i="64"/>
  <c r="BE1460" i="64" s="1"/>
  <c r="AO1535" i="64"/>
  <c r="AO1549" i="64" s="1"/>
  <c r="AO1446" i="64"/>
  <c r="AO1460" i="64" s="1"/>
  <c r="Y1535" i="64"/>
  <c r="Y1549" i="64" s="1"/>
  <c r="Y1446" i="64"/>
  <c r="Y1460" i="64" s="1"/>
  <c r="CC1534" i="64"/>
  <c r="CC1445" i="64"/>
  <c r="BM1534" i="64"/>
  <c r="BM1445" i="64"/>
  <c r="AW1534" i="64"/>
  <c r="AW1445" i="64"/>
  <c r="AG1534" i="64"/>
  <c r="AG1445" i="64"/>
  <c r="CK1531" i="64"/>
  <c r="CK1545" i="64" s="1"/>
  <c r="CK1442" i="64"/>
  <c r="CK1456" i="64" s="1"/>
  <c r="BU1531" i="64"/>
  <c r="BU1545" i="64" s="1"/>
  <c r="BU1442" i="64"/>
  <c r="BU1456" i="64" s="1"/>
  <c r="BE1531" i="64"/>
  <c r="BE1545" i="64" s="1"/>
  <c r="BE1442" i="64"/>
  <c r="BE1456" i="64" s="1"/>
  <c r="AO1531" i="64"/>
  <c r="AO1545" i="64" s="1"/>
  <c r="AO1442" i="64"/>
  <c r="AO1456" i="64" s="1"/>
  <c r="Y1531" i="64"/>
  <c r="Y1545" i="64" s="1"/>
  <c r="Y1442" i="64"/>
  <c r="T1535" i="64"/>
  <c r="T1446" i="64"/>
  <c r="T1460" i="64" s="1"/>
  <c r="BO1535" i="64"/>
  <c r="BO1549" i="64" s="1"/>
  <c r="BO1446" i="64"/>
  <c r="BO1460" i="64" s="1"/>
  <c r="CC1530" i="64"/>
  <c r="CC1544" i="64" s="1"/>
  <c r="CC1441" i="64"/>
  <c r="CC1455" i="64" s="1"/>
  <c r="BM1530" i="64"/>
  <c r="BM1544" i="64" s="1"/>
  <c r="BM1441" i="64"/>
  <c r="BM1455" i="64" s="1"/>
  <c r="AW1530" i="64"/>
  <c r="AW1544" i="64" s="1"/>
  <c r="AW1441" i="64"/>
  <c r="AW1455" i="64" s="1"/>
  <c r="AG1530" i="64"/>
  <c r="AG1544" i="64" s="1"/>
  <c r="AG1441" i="64"/>
  <c r="AG1455" i="64" s="1"/>
  <c r="CJ1535" i="64"/>
  <c r="CJ1549" i="64" s="1"/>
  <c r="CJ1446" i="64"/>
  <c r="CJ1460" i="64" s="1"/>
  <c r="BT1535" i="64"/>
  <c r="BT1549" i="64" s="1"/>
  <c r="BT1446" i="64"/>
  <c r="BT1460" i="64" s="1"/>
  <c r="BD1535" i="64"/>
  <c r="BD1549" i="64" s="1"/>
  <c r="BD1446" i="64"/>
  <c r="BD1460" i="64" s="1"/>
  <c r="AN1535" i="64"/>
  <c r="AN1549" i="64" s="1"/>
  <c r="AN1446" i="64"/>
  <c r="AN1460" i="64" s="1"/>
  <c r="X1535" i="64"/>
  <c r="X1549" i="64" s="1"/>
  <c r="X1446" i="64"/>
  <c r="X1460" i="64" s="1"/>
  <c r="CB1534" i="64"/>
  <c r="CB1445" i="64"/>
  <c r="BL1534" i="64"/>
  <c r="BL1445" i="64"/>
  <c r="AV1534" i="64"/>
  <c r="AV1445" i="64"/>
  <c r="AF1534" i="64"/>
  <c r="AF1445" i="64"/>
  <c r="CJ1531" i="64"/>
  <c r="CJ1545" i="64" s="1"/>
  <c r="CJ1442" i="64"/>
  <c r="CJ1456" i="64" s="1"/>
  <c r="BT1531" i="64"/>
  <c r="BT1545" i="64" s="1"/>
  <c r="BT1442" i="64"/>
  <c r="BT1456" i="64" s="1"/>
  <c r="BD1531" i="64"/>
  <c r="BD1545" i="64" s="1"/>
  <c r="BD1442" i="64"/>
  <c r="BD1456" i="64" s="1"/>
  <c r="AN1531" i="64"/>
  <c r="AN1545" i="64" s="1"/>
  <c r="AN1442" i="64"/>
  <c r="AN1456" i="64" s="1"/>
  <c r="X1531" i="64"/>
  <c r="X1545" i="64" s="1"/>
  <c r="X1442" i="64"/>
  <c r="BX1534" i="64"/>
  <c r="BX1445" i="64"/>
  <c r="AR1530" i="64"/>
  <c r="AR1544" i="64" s="1"/>
  <c r="AR1441" i="64"/>
  <c r="AR1455" i="64" s="1"/>
  <c r="BG1534" i="64"/>
  <c r="BG1445" i="64"/>
  <c r="CB1530" i="64"/>
  <c r="CB1544" i="64" s="1"/>
  <c r="CB1441" i="64"/>
  <c r="CB1455" i="64" s="1"/>
  <c r="BL1530" i="64"/>
  <c r="BL1544" i="64" s="1"/>
  <c r="BL1441" i="64"/>
  <c r="BL1455" i="64" s="1"/>
  <c r="AV1530" i="64"/>
  <c r="AV1544" i="64" s="1"/>
  <c r="AV1441" i="64"/>
  <c r="AV1455" i="64" s="1"/>
  <c r="AF1530" i="64"/>
  <c r="AF1544" i="64" s="1"/>
  <c r="AF1441" i="64"/>
  <c r="AF1455" i="64" s="1"/>
  <c r="CI1535" i="64"/>
  <c r="CI1549" i="64" s="1"/>
  <c r="CI1446" i="64"/>
  <c r="CI1460" i="64" s="1"/>
  <c r="BS1535" i="64"/>
  <c r="BS1549" i="64" s="1"/>
  <c r="BS1446" i="64"/>
  <c r="BS1460" i="64" s="1"/>
  <c r="BC1535" i="64"/>
  <c r="BC1549" i="64" s="1"/>
  <c r="BC1446" i="64"/>
  <c r="BC1460" i="64" s="1"/>
  <c r="AM1535" i="64"/>
  <c r="AM1549" i="64" s="1"/>
  <c r="AM1446" i="64"/>
  <c r="AM1460" i="64" s="1"/>
  <c r="W1535" i="64"/>
  <c r="W1549" i="64" s="1"/>
  <c r="W1446" i="64"/>
  <c r="W1460" i="64" s="1"/>
  <c r="CA1534" i="64"/>
  <c r="CA1445" i="64"/>
  <c r="BK1534" i="64"/>
  <c r="BK1445" i="64"/>
  <c r="AU1534" i="64"/>
  <c r="AU1445" i="64"/>
  <c r="AE1534" i="64"/>
  <c r="AE1445" i="64"/>
  <c r="CI1531" i="64"/>
  <c r="CI1545" i="64" s="1"/>
  <c r="CI1442" i="64"/>
  <c r="CI1456" i="64" s="1"/>
  <c r="BS1531" i="64"/>
  <c r="BS1545" i="64" s="1"/>
  <c r="BS1442" i="64"/>
  <c r="BS1456" i="64" s="1"/>
  <c r="BC1531" i="64"/>
  <c r="BC1545" i="64" s="1"/>
  <c r="BC1442" i="64"/>
  <c r="BC1456" i="64" s="1"/>
  <c r="AM1531" i="64"/>
  <c r="AM1545" i="64" s="1"/>
  <c r="AM1442" i="64"/>
  <c r="AM1456" i="64" s="1"/>
  <c r="W1531" i="64"/>
  <c r="W1545" i="64" s="1"/>
  <c r="W1442" i="64"/>
  <c r="AS1530" i="64"/>
  <c r="AS1544" i="64" s="1"/>
  <c r="AS1441" i="64"/>
  <c r="AS1455" i="64" s="1"/>
  <c r="AZ1531" i="64"/>
  <c r="AZ1545" i="64" s="1"/>
  <c r="AZ1442" i="64"/>
  <c r="AZ1456" i="64" s="1"/>
  <c r="BW1534" i="64"/>
  <c r="BW1445" i="64"/>
  <c r="CA1530" i="64"/>
  <c r="CA1544" i="64" s="1"/>
  <c r="CA1441" i="64"/>
  <c r="CA1455" i="64" s="1"/>
  <c r="BK1530" i="64"/>
  <c r="BK1544" i="64" s="1"/>
  <c r="BK1441" i="64"/>
  <c r="BK1455" i="64" s="1"/>
  <c r="AU1530" i="64"/>
  <c r="AU1544" i="64" s="1"/>
  <c r="AU1441" i="64"/>
  <c r="AU1455" i="64" s="1"/>
  <c r="AE1530" i="64"/>
  <c r="AE1544" i="64" s="1"/>
  <c r="AE1441" i="64"/>
  <c r="AE1455" i="64" s="1"/>
  <c r="CH1535" i="64"/>
  <c r="CH1549" i="64" s="1"/>
  <c r="CH1446" i="64"/>
  <c r="CH1460" i="64" s="1"/>
  <c r="BR1535" i="64"/>
  <c r="BR1549" i="64" s="1"/>
  <c r="BR1446" i="64"/>
  <c r="BR1460" i="64" s="1"/>
  <c r="BB1535" i="64"/>
  <c r="BB1549" i="64" s="1"/>
  <c r="BB1446" i="64"/>
  <c r="BB1460" i="64" s="1"/>
  <c r="AL1535" i="64"/>
  <c r="AL1549" i="64" s="1"/>
  <c r="AL1446" i="64"/>
  <c r="AL1460" i="64" s="1"/>
  <c r="V1535" i="64"/>
  <c r="V1549" i="64" s="1"/>
  <c r="V1446" i="64"/>
  <c r="V1460" i="64" s="1"/>
  <c r="BZ1534" i="64"/>
  <c r="BZ1445" i="64"/>
  <c r="BJ1534" i="64"/>
  <c r="BJ1445" i="64"/>
  <c r="AT1534" i="64"/>
  <c r="AT1445" i="64"/>
  <c r="AD1534" i="64"/>
  <c r="AD1445" i="64"/>
  <c r="CH1531" i="64"/>
  <c r="CH1545" i="64" s="1"/>
  <c r="CH1442" i="64"/>
  <c r="CH1456" i="64" s="1"/>
  <c r="BR1531" i="64"/>
  <c r="BR1545" i="64" s="1"/>
  <c r="BR1442" i="64"/>
  <c r="BR1456" i="64" s="1"/>
  <c r="BB1531" i="64"/>
  <c r="BB1545" i="64" s="1"/>
  <c r="BB1442" i="64"/>
  <c r="BB1456" i="64" s="1"/>
  <c r="AL1531" i="64"/>
  <c r="AL1545" i="64" s="1"/>
  <c r="AL1442" i="64"/>
  <c r="AL1456" i="64" s="1"/>
  <c r="V1531" i="64"/>
  <c r="V1545" i="64" s="1"/>
  <c r="V1442" i="64"/>
  <c r="BH1534" i="64"/>
  <c r="BH1445" i="64"/>
  <c r="S1456" i="64"/>
  <c r="BZ1530" i="64"/>
  <c r="BZ1544" i="64" s="1"/>
  <c r="BZ1441" i="64"/>
  <c r="BZ1455" i="64" s="1"/>
  <c r="BJ1530" i="64"/>
  <c r="BJ1544" i="64" s="1"/>
  <c r="BJ1441" i="64"/>
  <c r="BJ1455" i="64" s="1"/>
  <c r="AT1530" i="64"/>
  <c r="AT1544" i="64" s="1"/>
  <c r="AT1441" i="64"/>
  <c r="AT1455" i="64" s="1"/>
  <c r="AD1530" i="64"/>
  <c r="AD1544" i="64" s="1"/>
  <c r="AD1441" i="64"/>
  <c r="AD1455" i="64" s="1"/>
  <c r="CG1535" i="64"/>
  <c r="CG1549" i="64" s="1"/>
  <c r="CG1446" i="64"/>
  <c r="CG1460" i="64" s="1"/>
  <c r="BQ1535" i="64"/>
  <c r="BQ1549" i="64" s="1"/>
  <c r="BQ1446" i="64"/>
  <c r="BQ1460" i="64" s="1"/>
  <c r="BA1535" i="64"/>
  <c r="BA1549" i="64" s="1"/>
  <c r="BA1446" i="64"/>
  <c r="BA1460" i="64" s="1"/>
  <c r="AK1535" i="64"/>
  <c r="AK1549" i="64" s="1"/>
  <c r="AK1446" i="64"/>
  <c r="AK1460" i="64" s="1"/>
  <c r="U1535" i="64"/>
  <c r="U1446" i="64"/>
  <c r="U1460" i="64" s="1"/>
  <c r="BY1534" i="64"/>
  <c r="BY1445" i="64"/>
  <c r="BI1534" i="64"/>
  <c r="BI1445" i="64"/>
  <c r="AS1534" i="64"/>
  <c r="AS1445" i="64"/>
  <c r="AC1534" i="64"/>
  <c r="AC1445" i="64"/>
  <c r="CG1531" i="64"/>
  <c r="CG1545" i="64" s="1"/>
  <c r="CG1442" i="64"/>
  <c r="CG1456" i="64" s="1"/>
  <c r="BQ1531" i="64"/>
  <c r="BQ1545" i="64" s="1"/>
  <c r="BQ1442" i="64"/>
  <c r="BQ1456" i="64" s="1"/>
  <c r="BA1531" i="64"/>
  <c r="BA1545" i="64" s="1"/>
  <c r="BA1442" i="64"/>
  <c r="BA1456" i="64" s="1"/>
  <c r="AK1531" i="64"/>
  <c r="AK1545" i="64" s="1"/>
  <c r="AK1442" i="64"/>
  <c r="AK1456" i="64" s="1"/>
  <c r="U1531" i="64"/>
  <c r="U1545" i="64" s="1"/>
  <c r="U1442" i="64"/>
  <c r="AD1538" i="64" a="1"/>
  <c r="AD1538" i="64" s="1"/>
  <c r="AD1539" i="64" a="1"/>
  <c r="AD1539" i="64" s="1"/>
  <c r="S1513" i="64"/>
  <c r="S1535" i="64"/>
  <c r="S1509" i="64"/>
  <c r="S1522" i="64" s="1"/>
  <c r="S1531" i="64"/>
  <c r="S1545" i="64" s="1"/>
  <c r="S1512" i="64"/>
  <c r="S1534" i="64"/>
  <c r="S1508" i="64"/>
  <c r="S1521" i="64" s="1"/>
  <c r="S1530" i="64"/>
  <c r="S1544" i="64" s="1"/>
  <c r="AU1486" i="64"/>
  <c r="AU1499" i="64" s="1"/>
  <c r="AU1508" i="64"/>
  <c r="AU1521" i="64" s="1"/>
  <c r="AL1487" i="64"/>
  <c r="AL1500" i="64" s="1"/>
  <c r="AL1509" i="64"/>
  <c r="AL1522" i="64" s="1"/>
  <c r="BZ1486" i="64"/>
  <c r="BZ1499" i="64" s="1"/>
  <c r="BZ1508" i="64"/>
  <c r="BZ1521" i="64" s="1"/>
  <c r="BJ1486" i="64"/>
  <c r="BJ1499" i="64" s="1"/>
  <c r="BJ1508" i="64"/>
  <c r="BJ1521" i="64" s="1"/>
  <c r="AT1486" i="64"/>
  <c r="AT1499" i="64" s="1"/>
  <c r="AT1508" i="64"/>
  <c r="AT1521" i="64" s="1"/>
  <c r="AD1486" i="64"/>
  <c r="AD1499" i="64" s="1"/>
  <c r="AD1508" i="64"/>
  <c r="AD1521" i="64" s="1"/>
  <c r="CG1491" i="64"/>
  <c r="CG1504" i="64" s="1"/>
  <c r="CG1513" i="64"/>
  <c r="CG1526" i="64" s="1"/>
  <c r="BQ1491" i="64"/>
  <c r="BQ1504" i="64" s="1"/>
  <c r="BQ1513" i="64"/>
  <c r="BQ1526" i="64" s="1"/>
  <c r="BA1491" i="64"/>
  <c r="BA1504" i="64" s="1"/>
  <c r="BA1513" i="64"/>
  <c r="BA1526" i="64" s="1"/>
  <c r="AK1491" i="64"/>
  <c r="AK1504" i="64" s="1"/>
  <c r="AK1513" i="64"/>
  <c r="AK1526" i="64" s="1"/>
  <c r="U1491" i="64"/>
  <c r="U1504" i="64" s="1"/>
  <c r="U1513" i="64"/>
  <c r="BY1490" i="64"/>
  <c r="BY1512" i="64"/>
  <c r="BI1490" i="64"/>
  <c r="BI1512" i="64"/>
  <c r="AS1490" i="64"/>
  <c r="AS1512" i="64"/>
  <c r="AC1490" i="64"/>
  <c r="AC1512" i="64"/>
  <c r="CG1487" i="64"/>
  <c r="CG1500" i="64" s="1"/>
  <c r="CG1509" i="64"/>
  <c r="CG1522" i="64" s="1"/>
  <c r="BQ1487" i="64"/>
  <c r="BQ1500" i="64" s="1"/>
  <c r="BQ1509" i="64"/>
  <c r="BQ1522" i="64" s="1"/>
  <c r="BA1487" i="64"/>
  <c r="BA1500" i="64" s="1"/>
  <c r="BA1509" i="64"/>
  <c r="BA1522" i="64" s="1"/>
  <c r="AK1487" i="64"/>
  <c r="AK1500" i="64" s="1"/>
  <c r="AK1509" i="64"/>
  <c r="AK1522" i="64" s="1"/>
  <c r="U1487" i="64"/>
  <c r="U1509" i="64"/>
  <c r="CH1487" i="64"/>
  <c r="CH1500" i="64" s="1"/>
  <c r="CH1509" i="64"/>
  <c r="CH1522" i="64" s="1"/>
  <c r="BY1486" i="64"/>
  <c r="BY1499" i="64" s="1"/>
  <c r="BY1508" i="64"/>
  <c r="BY1521" i="64" s="1"/>
  <c r="BI1486" i="64"/>
  <c r="BI1499" i="64" s="1"/>
  <c r="BI1508" i="64"/>
  <c r="BI1521" i="64" s="1"/>
  <c r="AS1486" i="64"/>
  <c r="AS1499" i="64" s="1"/>
  <c r="AS1508" i="64"/>
  <c r="AS1521" i="64" s="1"/>
  <c r="AC1486" i="64"/>
  <c r="AC1499" i="64" s="1"/>
  <c r="AC1508" i="64"/>
  <c r="AC1521" i="64" s="1"/>
  <c r="CF1491" i="64"/>
  <c r="CF1504" i="64" s="1"/>
  <c r="CF1513" i="64"/>
  <c r="CF1526" i="64" s="1"/>
  <c r="BP1491" i="64"/>
  <c r="BP1504" i="64" s="1"/>
  <c r="BP1513" i="64"/>
  <c r="BP1526" i="64" s="1"/>
  <c r="AZ1491" i="64"/>
  <c r="AZ1504" i="64" s="1"/>
  <c r="AZ1513" i="64"/>
  <c r="AZ1526" i="64" s="1"/>
  <c r="AJ1491" i="64"/>
  <c r="AJ1504" i="64" s="1"/>
  <c r="AJ1513" i="64"/>
  <c r="AJ1526" i="64" s="1"/>
  <c r="T1491" i="64"/>
  <c r="T1504" i="64" s="1"/>
  <c r="T1513" i="64"/>
  <c r="BX1490" i="64"/>
  <c r="BX1512" i="64"/>
  <c r="BH1490" i="64"/>
  <c r="BH1512" i="64"/>
  <c r="AR1490" i="64"/>
  <c r="AR1512" i="64"/>
  <c r="AB1490" i="64"/>
  <c r="AB1512" i="64"/>
  <c r="CF1487" i="64"/>
  <c r="CF1500" i="64" s="1"/>
  <c r="CF1509" i="64"/>
  <c r="CF1522" i="64" s="1"/>
  <c r="BP1487" i="64"/>
  <c r="BP1500" i="64" s="1"/>
  <c r="BP1509" i="64"/>
  <c r="BP1522" i="64" s="1"/>
  <c r="AZ1487" i="64"/>
  <c r="AZ1500" i="64" s="1"/>
  <c r="AZ1509" i="64"/>
  <c r="AZ1522" i="64" s="1"/>
  <c r="AJ1487" i="64"/>
  <c r="AJ1500" i="64" s="1"/>
  <c r="AJ1509" i="64"/>
  <c r="AJ1522" i="64" s="1"/>
  <c r="T1487" i="64"/>
  <c r="T1509" i="64"/>
  <c r="BZ1490" i="64"/>
  <c r="BZ1512" i="64"/>
  <c r="BX1486" i="64"/>
  <c r="BX1499" i="64" s="1"/>
  <c r="BX1508" i="64"/>
  <c r="BX1521" i="64" s="1"/>
  <c r="BH1486" i="64"/>
  <c r="BH1499" i="64" s="1"/>
  <c r="BH1508" i="64"/>
  <c r="BH1521" i="64" s="1"/>
  <c r="AR1486" i="64"/>
  <c r="AR1499" i="64" s="1"/>
  <c r="AR1508" i="64"/>
  <c r="AR1521" i="64" s="1"/>
  <c r="AB1486" i="64"/>
  <c r="AB1499" i="64" s="1"/>
  <c r="AB1508" i="64"/>
  <c r="AB1521" i="64" s="1"/>
  <c r="CE1491" i="64"/>
  <c r="CE1504" i="64" s="1"/>
  <c r="CE1513" i="64"/>
  <c r="CE1526" i="64" s="1"/>
  <c r="BO1491" i="64"/>
  <c r="BO1504" i="64" s="1"/>
  <c r="BO1513" i="64"/>
  <c r="BO1526" i="64" s="1"/>
  <c r="AY1491" i="64"/>
  <c r="AY1504" i="64" s="1"/>
  <c r="AY1513" i="64"/>
  <c r="AY1526" i="64" s="1"/>
  <c r="AI1491" i="64"/>
  <c r="AI1504" i="64" s="1"/>
  <c r="AI1513" i="64"/>
  <c r="AI1526" i="64" s="1"/>
  <c r="BW1490" i="64"/>
  <c r="BW1512" i="64"/>
  <c r="BG1490" i="64"/>
  <c r="BG1512" i="64"/>
  <c r="AQ1490" i="64"/>
  <c r="AQ1512" i="64"/>
  <c r="AA1490" i="64"/>
  <c r="AA1512" i="64"/>
  <c r="CE1487" i="64"/>
  <c r="CE1500" i="64" s="1"/>
  <c r="CE1509" i="64"/>
  <c r="CE1522" i="64" s="1"/>
  <c r="BO1487" i="64"/>
  <c r="BO1500" i="64" s="1"/>
  <c r="BO1509" i="64"/>
  <c r="BO1522" i="64" s="1"/>
  <c r="AY1487" i="64"/>
  <c r="AY1500" i="64" s="1"/>
  <c r="AY1509" i="64"/>
  <c r="AY1522" i="64" s="1"/>
  <c r="AI1487" i="64"/>
  <c r="AI1500" i="64" s="1"/>
  <c r="AI1509" i="64"/>
  <c r="AI1522" i="64" s="1"/>
  <c r="BR1491" i="64"/>
  <c r="BR1504" i="64" s="1"/>
  <c r="BR1513" i="64"/>
  <c r="BR1526" i="64" s="1"/>
  <c r="BW1486" i="64"/>
  <c r="BW1499" i="64" s="1"/>
  <c r="BW1508" i="64"/>
  <c r="BW1521" i="64" s="1"/>
  <c r="BG1486" i="64"/>
  <c r="BG1499" i="64" s="1"/>
  <c r="BG1508" i="64"/>
  <c r="BG1521" i="64" s="1"/>
  <c r="AQ1486" i="64"/>
  <c r="AQ1499" i="64" s="1"/>
  <c r="AQ1508" i="64"/>
  <c r="AQ1521" i="64" s="1"/>
  <c r="AA1486" i="64"/>
  <c r="AA1499" i="64" s="1"/>
  <c r="AA1508" i="64"/>
  <c r="AA1521" i="64" s="1"/>
  <c r="CD1491" i="64"/>
  <c r="CD1504" i="64" s="1"/>
  <c r="CD1513" i="64"/>
  <c r="CD1526" i="64" s="1"/>
  <c r="BN1491" i="64"/>
  <c r="BN1504" i="64" s="1"/>
  <c r="BN1513" i="64"/>
  <c r="BN1526" i="64" s="1"/>
  <c r="AX1491" i="64"/>
  <c r="AX1504" i="64" s="1"/>
  <c r="AX1513" i="64"/>
  <c r="AX1526" i="64" s="1"/>
  <c r="AH1491" i="64"/>
  <c r="AH1504" i="64" s="1"/>
  <c r="AH1513" i="64"/>
  <c r="AH1526" i="64" s="1"/>
  <c r="BV1490" i="64"/>
  <c r="BV1512" i="64"/>
  <c r="BF1490" i="64"/>
  <c r="BF1512" i="64"/>
  <c r="AP1490" i="64"/>
  <c r="AP1512" i="64"/>
  <c r="Z1490" i="64"/>
  <c r="Z1512" i="64"/>
  <c r="CD1487" i="64"/>
  <c r="CD1500" i="64" s="1"/>
  <c r="CD1509" i="64"/>
  <c r="CD1522" i="64" s="1"/>
  <c r="BN1487" i="64"/>
  <c r="BN1500" i="64" s="1"/>
  <c r="BN1509" i="64"/>
  <c r="BN1522" i="64" s="1"/>
  <c r="AX1487" i="64"/>
  <c r="AX1500" i="64" s="1"/>
  <c r="AX1509" i="64"/>
  <c r="AX1522" i="64" s="1"/>
  <c r="AH1487" i="64"/>
  <c r="AH1500" i="64" s="1"/>
  <c r="AH1509" i="64"/>
  <c r="AH1522" i="64" s="1"/>
  <c r="CH1491" i="64"/>
  <c r="CH1504" i="64" s="1"/>
  <c r="CH1513" i="64"/>
  <c r="CH1526" i="64" s="1"/>
  <c r="BV1486" i="64"/>
  <c r="BV1499" i="64" s="1"/>
  <c r="BV1508" i="64"/>
  <c r="BV1521" i="64" s="1"/>
  <c r="BF1486" i="64"/>
  <c r="BF1499" i="64" s="1"/>
  <c r="BF1508" i="64"/>
  <c r="BF1521" i="64" s="1"/>
  <c r="AP1486" i="64"/>
  <c r="AP1499" i="64" s="1"/>
  <c r="AP1508" i="64"/>
  <c r="AP1521" i="64" s="1"/>
  <c r="Z1486" i="64"/>
  <c r="Z1499" i="64" s="1"/>
  <c r="Z1508" i="64"/>
  <c r="Z1521" i="64" s="1"/>
  <c r="CC1491" i="64"/>
  <c r="CC1504" i="64" s="1"/>
  <c r="CC1513" i="64"/>
  <c r="CC1526" i="64" s="1"/>
  <c r="BM1491" i="64"/>
  <c r="BM1504" i="64" s="1"/>
  <c r="BM1513" i="64"/>
  <c r="BM1526" i="64" s="1"/>
  <c r="AW1491" i="64"/>
  <c r="AW1504" i="64" s="1"/>
  <c r="AW1513" i="64"/>
  <c r="AW1526" i="64" s="1"/>
  <c r="AG1491" i="64"/>
  <c r="AG1504" i="64" s="1"/>
  <c r="AG1513" i="64"/>
  <c r="AG1526" i="64" s="1"/>
  <c r="CK1490" i="64"/>
  <c r="CK1512" i="64"/>
  <c r="BU1490" i="64"/>
  <c r="BU1512" i="64"/>
  <c r="BE1490" i="64"/>
  <c r="BE1512" i="64"/>
  <c r="AO1490" i="64"/>
  <c r="AO1512" i="64"/>
  <c r="Y1490" i="64"/>
  <c r="Y1512" i="64"/>
  <c r="CC1487" i="64"/>
  <c r="CC1500" i="64" s="1"/>
  <c r="CC1509" i="64"/>
  <c r="CC1522" i="64" s="1"/>
  <c r="BM1487" i="64"/>
  <c r="BM1500" i="64" s="1"/>
  <c r="BM1509" i="64"/>
  <c r="BM1522" i="64" s="1"/>
  <c r="AW1487" i="64"/>
  <c r="AW1500" i="64" s="1"/>
  <c r="AW1509" i="64"/>
  <c r="AW1522" i="64" s="1"/>
  <c r="AG1487" i="64"/>
  <c r="AG1500" i="64" s="1"/>
  <c r="AG1509" i="64"/>
  <c r="AG1522" i="64" s="1"/>
  <c r="AD1490" i="64"/>
  <c r="AD1512" i="64"/>
  <c r="CK1486" i="64"/>
  <c r="CK1499" i="64" s="1"/>
  <c r="CK1508" i="64"/>
  <c r="CK1521" i="64" s="1"/>
  <c r="BU1486" i="64"/>
  <c r="BU1499" i="64" s="1"/>
  <c r="BU1508" i="64"/>
  <c r="BU1521" i="64" s="1"/>
  <c r="BE1486" i="64"/>
  <c r="BE1499" i="64" s="1"/>
  <c r="BE1508" i="64"/>
  <c r="BE1521" i="64" s="1"/>
  <c r="AO1486" i="64"/>
  <c r="AO1499" i="64" s="1"/>
  <c r="AO1508" i="64"/>
  <c r="AO1521" i="64" s="1"/>
  <c r="Y1486" i="64"/>
  <c r="Y1499" i="64" s="1"/>
  <c r="Y1508" i="64"/>
  <c r="Y1521" i="64" s="1"/>
  <c r="CB1491" i="64"/>
  <c r="CB1504" i="64" s="1"/>
  <c r="CB1513" i="64"/>
  <c r="CB1526" i="64" s="1"/>
  <c r="BL1491" i="64"/>
  <c r="BL1504" i="64" s="1"/>
  <c r="BL1513" i="64"/>
  <c r="BL1526" i="64" s="1"/>
  <c r="AV1491" i="64"/>
  <c r="AV1504" i="64" s="1"/>
  <c r="AV1513" i="64"/>
  <c r="AV1526" i="64" s="1"/>
  <c r="AF1491" i="64"/>
  <c r="AF1504" i="64" s="1"/>
  <c r="AF1513" i="64"/>
  <c r="AF1526" i="64" s="1"/>
  <c r="CJ1490" i="64"/>
  <c r="CJ1512" i="64"/>
  <c r="BT1490" i="64"/>
  <c r="BT1512" i="64"/>
  <c r="BD1490" i="64"/>
  <c r="BD1512" i="64"/>
  <c r="AN1490" i="64"/>
  <c r="AN1512" i="64"/>
  <c r="X1490" i="64"/>
  <c r="X1512" i="64"/>
  <c r="CB1487" i="64"/>
  <c r="CB1500" i="64" s="1"/>
  <c r="CB1509" i="64"/>
  <c r="CB1522" i="64" s="1"/>
  <c r="BL1487" i="64"/>
  <c r="BL1500" i="64" s="1"/>
  <c r="BL1509" i="64"/>
  <c r="BL1522" i="64" s="1"/>
  <c r="AV1487" i="64"/>
  <c r="AV1500" i="64" s="1"/>
  <c r="AV1509" i="64"/>
  <c r="AV1522" i="64" s="1"/>
  <c r="AF1487" i="64"/>
  <c r="AF1500" i="64" s="1"/>
  <c r="AF1509" i="64"/>
  <c r="AF1522" i="64" s="1"/>
  <c r="CJ1486" i="64"/>
  <c r="CJ1499" i="64" s="1"/>
  <c r="CJ1508" i="64"/>
  <c r="CJ1521" i="64" s="1"/>
  <c r="BT1486" i="64"/>
  <c r="BT1499" i="64" s="1"/>
  <c r="BT1508" i="64"/>
  <c r="BT1521" i="64" s="1"/>
  <c r="BD1486" i="64"/>
  <c r="BD1499" i="64" s="1"/>
  <c r="BD1508" i="64"/>
  <c r="BD1521" i="64" s="1"/>
  <c r="AN1486" i="64"/>
  <c r="AN1499" i="64" s="1"/>
  <c r="AN1508" i="64"/>
  <c r="AN1521" i="64" s="1"/>
  <c r="X1486" i="64"/>
  <c r="X1499" i="64" s="1"/>
  <c r="X1508" i="64"/>
  <c r="X1521" i="64" s="1"/>
  <c r="CA1491" i="64"/>
  <c r="CA1504" i="64" s="1"/>
  <c r="CA1513" i="64"/>
  <c r="CA1526" i="64" s="1"/>
  <c r="BK1491" i="64"/>
  <c r="BK1504" i="64" s="1"/>
  <c r="BK1513" i="64"/>
  <c r="BK1526" i="64" s="1"/>
  <c r="AU1491" i="64"/>
  <c r="AU1504" i="64" s="1"/>
  <c r="AU1513" i="64"/>
  <c r="AU1526" i="64" s="1"/>
  <c r="AE1491" i="64"/>
  <c r="AE1504" i="64" s="1"/>
  <c r="AE1513" i="64"/>
  <c r="AE1526" i="64" s="1"/>
  <c r="CI1490" i="64"/>
  <c r="CI1512" i="64"/>
  <c r="BS1490" i="64"/>
  <c r="BS1512" i="64"/>
  <c r="BC1490" i="64"/>
  <c r="BC1512" i="64"/>
  <c r="AM1490" i="64"/>
  <c r="AM1512" i="64"/>
  <c r="W1490" i="64"/>
  <c r="W1512" i="64"/>
  <c r="CA1487" i="64"/>
  <c r="CA1500" i="64" s="1"/>
  <c r="CA1509" i="64"/>
  <c r="CA1522" i="64" s="1"/>
  <c r="BK1487" i="64"/>
  <c r="BK1500" i="64" s="1"/>
  <c r="BK1509" i="64"/>
  <c r="BK1522" i="64" s="1"/>
  <c r="AU1487" i="64"/>
  <c r="AU1500" i="64" s="1"/>
  <c r="AU1509" i="64"/>
  <c r="AU1522" i="64" s="1"/>
  <c r="AE1487" i="64"/>
  <c r="AE1500" i="64" s="1"/>
  <c r="AE1509" i="64"/>
  <c r="AE1522" i="64" s="1"/>
  <c r="BB1491" i="64"/>
  <c r="BB1504" i="64" s="1"/>
  <c r="BB1513" i="64"/>
  <c r="BB1526" i="64" s="1"/>
  <c r="CI1486" i="64"/>
  <c r="CI1499" i="64" s="1"/>
  <c r="CI1508" i="64"/>
  <c r="CI1521" i="64" s="1"/>
  <c r="BS1486" i="64"/>
  <c r="BS1499" i="64" s="1"/>
  <c r="BS1508" i="64"/>
  <c r="BS1521" i="64" s="1"/>
  <c r="BC1486" i="64"/>
  <c r="BC1499" i="64" s="1"/>
  <c r="BC1508" i="64"/>
  <c r="BC1521" i="64" s="1"/>
  <c r="AM1486" i="64"/>
  <c r="AM1499" i="64" s="1"/>
  <c r="AM1508" i="64"/>
  <c r="AM1521" i="64" s="1"/>
  <c r="W1486" i="64"/>
  <c r="W1499" i="64" s="1"/>
  <c r="W1508" i="64"/>
  <c r="W1521" i="64" s="1"/>
  <c r="BZ1491" i="64"/>
  <c r="BZ1504" i="64" s="1"/>
  <c r="BZ1513" i="64"/>
  <c r="BZ1526" i="64" s="1"/>
  <c r="BJ1491" i="64"/>
  <c r="BJ1504" i="64" s="1"/>
  <c r="BJ1513" i="64"/>
  <c r="BJ1526" i="64" s="1"/>
  <c r="AT1491" i="64"/>
  <c r="AT1504" i="64" s="1"/>
  <c r="AT1513" i="64"/>
  <c r="AT1526" i="64" s="1"/>
  <c r="AD1491" i="64"/>
  <c r="AD1504" i="64" s="1"/>
  <c r="AD1513" i="64"/>
  <c r="AD1526" i="64" s="1"/>
  <c r="CH1490" i="64"/>
  <c r="CH1512" i="64"/>
  <c r="BR1490" i="64"/>
  <c r="BR1512" i="64"/>
  <c r="BB1490" i="64"/>
  <c r="BB1512" i="64"/>
  <c r="AL1490" i="64"/>
  <c r="AL1512" i="64"/>
  <c r="V1490" i="64"/>
  <c r="V1512" i="64"/>
  <c r="BZ1487" i="64"/>
  <c r="BZ1500" i="64" s="1"/>
  <c r="BZ1509" i="64"/>
  <c r="BZ1522" i="64" s="1"/>
  <c r="BJ1487" i="64"/>
  <c r="BJ1500" i="64" s="1"/>
  <c r="BJ1509" i="64"/>
  <c r="BJ1522" i="64" s="1"/>
  <c r="AT1487" i="64"/>
  <c r="AT1500" i="64" s="1"/>
  <c r="AT1509" i="64"/>
  <c r="AT1522" i="64" s="1"/>
  <c r="AD1487" i="64"/>
  <c r="AD1500" i="64" s="1"/>
  <c r="AD1509" i="64"/>
  <c r="AD1522" i="64" s="1"/>
  <c r="AE1486" i="64"/>
  <c r="AE1499" i="64" s="1"/>
  <c r="AE1508" i="64"/>
  <c r="AE1521" i="64" s="1"/>
  <c r="BB1487" i="64"/>
  <c r="BB1500" i="64" s="1"/>
  <c r="BB1509" i="64"/>
  <c r="BB1522" i="64" s="1"/>
  <c r="CH1486" i="64"/>
  <c r="CH1499" i="64" s="1"/>
  <c r="CH1508" i="64"/>
  <c r="CH1521" i="64" s="1"/>
  <c r="BR1486" i="64"/>
  <c r="BR1499" i="64" s="1"/>
  <c r="BR1508" i="64"/>
  <c r="BR1521" i="64" s="1"/>
  <c r="BB1486" i="64"/>
  <c r="BB1499" i="64" s="1"/>
  <c r="BB1508" i="64"/>
  <c r="BB1521" i="64" s="1"/>
  <c r="AL1486" i="64"/>
  <c r="AL1499" i="64" s="1"/>
  <c r="AL1508" i="64"/>
  <c r="AL1521" i="64" s="1"/>
  <c r="V1486" i="64"/>
  <c r="V1499" i="64" s="1"/>
  <c r="V1508" i="64"/>
  <c r="V1521" i="64" s="1"/>
  <c r="BY1491" i="64"/>
  <c r="BY1504" i="64" s="1"/>
  <c r="BY1513" i="64"/>
  <c r="BY1526" i="64" s="1"/>
  <c r="BI1491" i="64"/>
  <c r="BI1504" i="64" s="1"/>
  <c r="BI1513" i="64"/>
  <c r="BI1526" i="64" s="1"/>
  <c r="AS1491" i="64"/>
  <c r="AS1504" i="64" s="1"/>
  <c r="AS1513" i="64"/>
  <c r="AS1526" i="64" s="1"/>
  <c r="AC1491" i="64"/>
  <c r="AC1504" i="64" s="1"/>
  <c r="AC1513" i="64"/>
  <c r="CG1490" i="64"/>
  <c r="CG1512" i="64"/>
  <c r="BQ1490" i="64"/>
  <c r="BQ1512" i="64"/>
  <c r="BA1490" i="64"/>
  <c r="BA1512" i="64"/>
  <c r="AK1490" i="64"/>
  <c r="AK1512" i="64"/>
  <c r="U1490" i="64"/>
  <c r="U1512" i="64"/>
  <c r="BY1487" i="64"/>
  <c r="BY1500" i="64" s="1"/>
  <c r="BY1509" i="64"/>
  <c r="BY1522" i="64" s="1"/>
  <c r="BI1487" i="64"/>
  <c r="BI1500" i="64" s="1"/>
  <c r="BI1509" i="64"/>
  <c r="BI1522" i="64" s="1"/>
  <c r="AS1487" i="64"/>
  <c r="AS1500" i="64" s="1"/>
  <c r="AS1509" i="64"/>
  <c r="AS1522" i="64" s="1"/>
  <c r="AC1487" i="64"/>
  <c r="AC1509" i="64"/>
  <c r="V1491" i="64"/>
  <c r="V1504" i="64" s="1"/>
  <c r="V1513" i="64"/>
  <c r="CG1486" i="64"/>
  <c r="CG1499" i="64" s="1"/>
  <c r="CG1508" i="64"/>
  <c r="CG1521" i="64" s="1"/>
  <c r="BQ1486" i="64"/>
  <c r="BQ1499" i="64" s="1"/>
  <c r="BQ1508" i="64"/>
  <c r="BQ1521" i="64" s="1"/>
  <c r="BA1486" i="64"/>
  <c r="BA1499" i="64" s="1"/>
  <c r="BA1508" i="64"/>
  <c r="BA1521" i="64" s="1"/>
  <c r="AK1486" i="64"/>
  <c r="AK1499" i="64" s="1"/>
  <c r="AK1508" i="64"/>
  <c r="AK1521" i="64" s="1"/>
  <c r="U1486" i="64"/>
  <c r="U1499" i="64" s="1"/>
  <c r="U1508" i="64"/>
  <c r="U1521" i="64" s="1"/>
  <c r="BX1491" i="64"/>
  <c r="BX1504" i="64" s="1"/>
  <c r="BX1513" i="64"/>
  <c r="BX1526" i="64" s="1"/>
  <c r="BH1491" i="64"/>
  <c r="BH1504" i="64" s="1"/>
  <c r="BH1513" i="64"/>
  <c r="BH1526" i="64" s="1"/>
  <c r="AR1491" i="64"/>
  <c r="AR1504" i="64" s="1"/>
  <c r="AR1513" i="64"/>
  <c r="AR1526" i="64" s="1"/>
  <c r="AB1491" i="64"/>
  <c r="AB1504" i="64" s="1"/>
  <c r="AB1513" i="64"/>
  <c r="CF1490" i="64"/>
  <c r="CF1512" i="64"/>
  <c r="BP1490" i="64"/>
  <c r="BP1512" i="64"/>
  <c r="AZ1490" i="64"/>
  <c r="AZ1512" i="64"/>
  <c r="AJ1490" i="64"/>
  <c r="AJ1512" i="64"/>
  <c r="T1490" i="64"/>
  <c r="T1512" i="64"/>
  <c r="BX1487" i="64"/>
  <c r="BX1500" i="64" s="1"/>
  <c r="BX1509" i="64"/>
  <c r="BX1522" i="64" s="1"/>
  <c r="BH1487" i="64"/>
  <c r="BH1500" i="64" s="1"/>
  <c r="BH1509" i="64"/>
  <c r="BH1522" i="64" s="1"/>
  <c r="AR1487" i="64"/>
  <c r="AR1500" i="64" s="1"/>
  <c r="AR1509" i="64"/>
  <c r="AR1522" i="64" s="1"/>
  <c r="AB1487" i="64"/>
  <c r="AB1509" i="64"/>
  <c r="BJ1490" i="64"/>
  <c r="BJ1512" i="64"/>
  <c r="CF1486" i="64"/>
  <c r="CF1499" i="64" s="1"/>
  <c r="CF1508" i="64"/>
  <c r="CF1521" i="64" s="1"/>
  <c r="BP1486" i="64"/>
  <c r="BP1499" i="64" s="1"/>
  <c r="BP1508" i="64"/>
  <c r="BP1521" i="64" s="1"/>
  <c r="AZ1486" i="64"/>
  <c r="AZ1499" i="64" s="1"/>
  <c r="AZ1508" i="64"/>
  <c r="AZ1521" i="64" s="1"/>
  <c r="AJ1486" i="64"/>
  <c r="AJ1499" i="64" s="1"/>
  <c r="AJ1508" i="64"/>
  <c r="AJ1521" i="64" s="1"/>
  <c r="T1486" i="64"/>
  <c r="T1499" i="64" s="1"/>
  <c r="T1508" i="64"/>
  <c r="T1521" i="64" s="1"/>
  <c r="BW1491" i="64"/>
  <c r="BW1504" i="64" s="1"/>
  <c r="BW1513" i="64"/>
  <c r="BW1526" i="64" s="1"/>
  <c r="BG1491" i="64"/>
  <c r="BG1504" i="64" s="1"/>
  <c r="BG1513" i="64"/>
  <c r="BG1526" i="64" s="1"/>
  <c r="AQ1491" i="64"/>
  <c r="AQ1504" i="64" s="1"/>
  <c r="AQ1513" i="64"/>
  <c r="AQ1526" i="64" s="1"/>
  <c r="AA1491" i="64"/>
  <c r="AA1513" i="64"/>
  <c r="CE1490" i="64"/>
  <c r="CE1512" i="64"/>
  <c r="BO1490" i="64"/>
  <c r="BO1512" i="64"/>
  <c r="AY1490" i="64"/>
  <c r="AY1512" i="64"/>
  <c r="AI1490" i="64"/>
  <c r="AI1512" i="64"/>
  <c r="BW1487" i="64"/>
  <c r="BW1500" i="64" s="1"/>
  <c r="BW1509" i="64"/>
  <c r="BW1522" i="64" s="1"/>
  <c r="BG1487" i="64"/>
  <c r="BG1500" i="64" s="1"/>
  <c r="BG1509" i="64"/>
  <c r="BG1522" i="64" s="1"/>
  <c r="AQ1487" i="64"/>
  <c r="AQ1500" i="64" s="1"/>
  <c r="AQ1509" i="64"/>
  <c r="AQ1522" i="64" s="1"/>
  <c r="AA1487" i="64"/>
  <c r="AA1509" i="64"/>
  <c r="AL1491" i="64"/>
  <c r="AL1504" i="64" s="1"/>
  <c r="AL1513" i="64"/>
  <c r="AL1526" i="64" s="1"/>
  <c r="CE1486" i="64"/>
  <c r="CE1499" i="64" s="1"/>
  <c r="CE1508" i="64"/>
  <c r="CE1521" i="64" s="1"/>
  <c r="BO1486" i="64"/>
  <c r="BO1499" i="64" s="1"/>
  <c r="BO1508" i="64"/>
  <c r="BO1521" i="64" s="1"/>
  <c r="AY1486" i="64"/>
  <c r="AY1499" i="64" s="1"/>
  <c r="AY1508" i="64"/>
  <c r="AY1521" i="64" s="1"/>
  <c r="AI1486" i="64"/>
  <c r="AI1499" i="64" s="1"/>
  <c r="AI1508" i="64"/>
  <c r="AI1521" i="64" s="1"/>
  <c r="BV1491" i="64"/>
  <c r="BV1504" i="64" s="1"/>
  <c r="BV1513" i="64"/>
  <c r="BV1526" i="64" s="1"/>
  <c r="BF1491" i="64"/>
  <c r="BF1504" i="64" s="1"/>
  <c r="BF1513" i="64"/>
  <c r="BF1526" i="64" s="1"/>
  <c r="AP1491" i="64"/>
  <c r="AP1504" i="64" s="1"/>
  <c r="AP1513" i="64"/>
  <c r="AP1526" i="64" s="1"/>
  <c r="Z1491" i="64"/>
  <c r="Z1504" i="64" s="1"/>
  <c r="Z1513" i="64"/>
  <c r="CD1490" i="64"/>
  <c r="CD1512" i="64"/>
  <c r="BN1490" i="64"/>
  <c r="BN1512" i="64"/>
  <c r="AX1490" i="64"/>
  <c r="AX1512" i="64"/>
  <c r="AH1490" i="64"/>
  <c r="AH1512" i="64"/>
  <c r="BV1487" i="64"/>
  <c r="BV1500" i="64" s="1"/>
  <c r="BV1509" i="64"/>
  <c r="BV1522" i="64" s="1"/>
  <c r="BF1487" i="64"/>
  <c r="BF1500" i="64" s="1"/>
  <c r="BF1509" i="64"/>
  <c r="BF1522" i="64" s="1"/>
  <c r="AP1487" i="64"/>
  <c r="AP1500" i="64" s="1"/>
  <c r="AP1509" i="64"/>
  <c r="AP1522" i="64" s="1"/>
  <c r="Z1487" i="64"/>
  <c r="Z1509" i="64"/>
  <c r="CA1486" i="64"/>
  <c r="CA1499" i="64" s="1"/>
  <c r="CA1508" i="64"/>
  <c r="CA1521" i="64" s="1"/>
  <c r="V1487" i="64"/>
  <c r="V1509" i="64"/>
  <c r="CD1486" i="64"/>
  <c r="CD1499" i="64" s="1"/>
  <c r="CD1508" i="64"/>
  <c r="CD1521" i="64" s="1"/>
  <c r="BN1486" i="64"/>
  <c r="BN1499" i="64" s="1"/>
  <c r="BN1508" i="64"/>
  <c r="BN1521" i="64" s="1"/>
  <c r="AX1486" i="64"/>
  <c r="AX1499" i="64" s="1"/>
  <c r="AX1508" i="64"/>
  <c r="AX1521" i="64" s="1"/>
  <c r="AH1486" i="64"/>
  <c r="AH1499" i="64" s="1"/>
  <c r="AH1508" i="64"/>
  <c r="AH1521" i="64" s="1"/>
  <c r="CK1491" i="64"/>
  <c r="CK1504" i="64" s="1"/>
  <c r="CK1513" i="64"/>
  <c r="CK1526" i="64" s="1"/>
  <c r="BU1491" i="64"/>
  <c r="BU1504" i="64" s="1"/>
  <c r="BU1513" i="64"/>
  <c r="BU1526" i="64" s="1"/>
  <c r="BE1491" i="64"/>
  <c r="BE1504" i="64" s="1"/>
  <c r="BE1513" i="64"/>
  <c r="BE1526" i="64" s="1"/>
  <c r="AO1491" i="64"/>
  <c r="AO1504" i="64" s="1"/>
  <c r="AO1513" i="64"/>
  <c r="AO1526" i="64" s="1"/>
  <c r="Y1491" i="64"/>
  <c r="Y1504" i="64" s="1"/>
  <c r="Y1513" i="64"/>
  <c r="CC1490" i="64"/>
  <c r="CC1512" i="64"/>
  <c r="BM1490" i="64"/>
  <c r="BM1512" i="64"/>
  <c r="AW1490" i="64"/>
  <c r="AW1512" i="64"/>
  <c r="AG1490" i="64"/>
  <c r="AG1512" i="64"/>
  <c r="CK1487" i="64"/>
  <c r="CK1500" i="64" s="1"/>
  <c r="CK1509" i="64"/>
  <c r="CK1522" i="64" s="1"/>
  <c r="BU1487" i="64"/>
  <c r="BU1500" i="64" s="1"/>
  <c r="BU1509" i="64"/>
  <c r="BU1522" i="64" s="1"/>
  <c r="BE1487" i="64"/>
  <c r="BE1500" i="64" s="1"/>
  <c r="BE1509" i="64"/>
  <c r="BE1522" i="64" s="1"/>
  <c r="AO1487" i="64"/>
  <c r="AO1500" i="64" s="1"/>
  <c r="AO1509" i="64"/>
  <c r="AO1522" i="64" s="1"/>
  <c r="Y1487" i="64"/>
  <c r="Y1509" i="64"/>
  <c r="AD1494" i="64" a="1"/>
  <c r="AD1494" i="64" s="1"/>
  <c r="AD1516" i="64" a="1"/>
  <c r="AD1516" i="64" s="1"/>
  <c r="BK1486" i="64"/>
  <c r="BK1499" i="64" s="1"/>
  <c r="BK1508" i="64"/>
  <c r="BK1521" i="64" s="1"/>
  <c r="BR1487" i="64"/>
  <c r="BR1500" i="64" s="1"/>
  <c r="BR1509" i="64"/>
  <c r="BR1522" i="64" s="1"/>
  <c r="CC1486" i="64"/>
  <c r="CC1499" i="64" s="1"/>
  <c r="CC1508" i="64"/>
  <c r="CC1521" i="64" s="1"/>
  <c r="BM1486" i="64"/>
  <c r="BM1499" i="64" s="1"/>
  <c r="BM1508" i="64"/>
  <c r="BM1521" i="64" s="1"/>
  <c r="AW1486" i="64"/>
  <c r="AW1499" i="64" s="1"/>
  <c r="AW1508" i="64"/>
  <c r="AW1521" i="64" s="1"/>
  <c r="AG1486" i="64"/>
  <c r="AG1499" i="64" s="1"/>
  <c r="AG1508" i="64"/>
  <c r="AG1521" i="64" s="1"/>
  <c r="CJ1491" i="64"/>
  <c r="CJ1504" i="64" s="1"/>
  <c r="CJ1513" i="64"/>
  <c r="CJ1526" i="64" s="1"/>
  <c r="BT1491" i="64"/>
  <c r="BT1504" i="64" s="1"/>
  <c r="BT1513" i="64"/>
  <c r="BT1526" i="64" s="1"/>
  <c r="BD1491" i="64"/>
  <c r="BD1504" i="64" s="1"/>
  <c r="BD1513" i="64"/>
  <c r="BD1526" i="64" s="1"/>
  <c r="AN1491" i="64"/>
  <c r="AN1504" i="64" s="1"/>
  <c r="AN1513" i="64"/>
  <c r="AN1526" i="64" s="1"/>
  <c r="X1491" i="64"/>
  <c r="X1504" i="64" s="1"/>
  <c r="X1513" i="64"/>
  <c r="CB1490" i="64"/>
  <c r="CB1512" i="64"/>
  <c r="BL1490" i="64"/>
  <c r="BL1512" i="64"/>
  <c r="AV1490" i="64"/>
  <c r="AV1512" i="64"/>
  <c r="AF1490" i="64"/>
  <c r="AF1512" i="64"/>
  <c r="CJ1487" i="64"/>
  <c r="CJ1500" i="64" s="1"/>
  <c r="CJ1509" i="64"/>
  <c r="CJ1522" i="64" s="1"/>
  <c r="BT1487" i="64"/>
  <c r="BT1500" i="64" s="1"/>
  <c r="BT1509" i="64"/>
  <c r="BT1522" i="64" s="1"/>
  <c r="BD1487" i="64"/>
  <c r="BD1500" i="64" s="1"/>
  <c r="BD1509" i="64"/>
  <c r="BD1522" i="64" s="1"/>
  <c r="AN1487" i="64"/>
  <c r="AN1500" i="64" s="1"/>
  <c r="AN1509" i="64"/>
  <c r="AN1522" i="64" s="1"/>
  <c r="X1487" i="64"/>
  <c r="X1509" i="64"/>
  <c r="AT1490" i="64"/>
  <c r="AT1512" i="64"/>
  <c r="CB1486" i="64"/>
  <c r="CB1499" i="64" s="1"/>
  <c r="CB1508" i="64"/>
  <c r="CB1521" i="64" s="1"/>
  <c r="BL1486" i="64"/>
  <c r="BL1499" i="64" s="1"/>
  <c r="BL1508" i="64"/>
  <c r="BL1521" i="64" s="1"/>
  <c r="AV1486" i="64"/>
  <c r="AV1499" i="64" s="1"/>
  <c r="AV1508" i="64"/>
  <c r="AV1521" i="64" s="1"/>
  <c r="AF1486" i="64"/>
  <c r="AF1499" i="64" s="1"/>
  <c r="AF1508" i="64"/>
  <c r="AF1521" i="64" s="1"/>
  <c r="CI1491" i="64"/>
  <c r="CI1504" i="64" s="1"/>
  <c r="CI1513" i="64"/>
  <c r="CI1526" i="64" s="1"/>
  <c r="BS1491" i="64"/>
  <c r="BS1504" i="64" s="1"/>
  <c r="BS1513" i="64"/>
  <c r="BS1526" i="64" s="1"/>
  <c r="BC1491" i="64"/>
  <c r="BC1504" i="64" s="1"/>
  <c r="BC1513" i="64"/>
  <c r="BC1526" i="64" s="1"/>
  <c r="AM1491" i="64"/>
  <c r="AM1504" i="64" s="1"/>
  <c r="AM1513" i="64"/>
  <c r="AM1526" i="64" s="1"/>
  <c r="W1491" i="64"/>
  <c r="W1504" i="64" s="1"/>
  <c r="W1513" i="64"/>
  <c r="CA1490" i="64"/>
  <c r="CA1512" i="64"/>
  <c r="BK1490" i="64"/>
  <c r="BK1512" i="64"/>
  <c r="AU1490" i="64"/>
  <c r="AU1512" i="64"/>
  <c r="AE1490" i="64"/>
  <c r="AE1512" i="64"/>
  <c r="CI1487" i="64"/>
  <c r="CI1500" i="64" s="1"/>
  <c r="CI1509" i="64"/>
  <c r="CI1522" i="64" s="1"/>
  <c r="BS1487" i="64"/>
  <c r="BS1500" i="64" s="1"/>
  <c r="BS1509" i="64"/>
  <c r="BS1522" i="64" s="1"/>
  <c r="BC1487" i="64"/>
  <c r="BC1500" i="64" s="1"/>
  <c r="BC1509" i="64"/>
  <c r="BC1522" i="64" s="1"/>
  <c r="AM1487" i="64"/>
  <c r="AM1500" i="64" s="1"/>
  <c r="AM1509" i="64"/>
  <c r="AM1522" i="64" s="1"/>
  <c r="W1487" i="64"/>
  <c r="W1509" i="64"/>
  <c r="S1469" i="64"/>
  <c r="S1491" i="64"/>
  <c r="S1465" i="64"/>
  <c r="S1478" i="64" s="1"/>
  <c r="S1487" i="64"/>
  <c r="AA1504" i="64"/>
  <c r="S1468" i="64"/>
  <c r="S1490" i="64"/>
  <c r="S1464" i="64"/>
  <c r="S1477" i="64" s="1"/>
  <c r="S1486" i="64"/>
  <c r="S1499" i="64" s="1"/>
  <c r="CA1419" i="64"/>
  <c r="CA1432" i="64" s="1"/>
  <c r="CA1464" i="64"/>
  <c r="CA1477" i="64" s="1"/>
  <c r="BK1419" i="64"/>
  <c r="BK1432" i="64" s="1"/>
  <c r="BK1464" i="64"/>
  <c r="BK1477" i="64" s="1"/>
  <c r="AU1419" i="64"/>
  <c r="AU1432" i="64" s="1"/>
  <c r="AU1464" i="64"/>
  <c r="AU1477" i="64" s="1"/>
  <c r="AE1419" i="64"/>
  <c r="AE1432" i="64" s="1"/>
  <c r="AE1464" i="64"/>
  <c r="AE1477" i="64" s="1"/>
  <c r="CH1424" i="64"/>
  <c r="CH1437" i="64" s="1"/>
  <c r="CH1469" i="64"/>
  <c r="CH1482" i="64" s="1"/>
  <c r="BR1424" i="64"/>
  <c r="BR1437" i="64" s="1"/>
  <c r="BR1469" i="64"/>
  <c r="BR1482" i="64" s="1"/>
  <c r="BB1424" i="64"/>
  <c r="BB1437" i="64" s="1"/>
  <c r="BB1469" i="64"/>
  <c r="BB1482" i="64" s="1"/>
  <c r="AL1424" i="64"/>
  <c r="AL1437" i="64" s="1"/>
  <c r="AL1469" i="64"/>
  <c r="AL1482" i="64" s="1"/>
  <c r="V1424" i="64"/>
  <c r="V1437" i="64" s="1"/>
  <c r="V1469" i="64"/>
  <c r="BZ1423" i="64"/>
  <c r="BZ1468" i="64"/>
  <c r="BJ1423" i="64"/>
  <c r="BJ1468" i="64"/>
  <c r="AT1423" i="64"/>
  <c r="AT1468" i="64"/>
  <c r="AD1423" i="64"/>
  <c r="AD1468" i="64"/>
  <c r="CH1420" i="64"/>
  <c r="CH1433" i="64" s="1"/>
  <c r="CH1465" i="64"/>
  <c r="CH1478" i="64" s="1"/>
  <c r="BR1420" i="64"/>
  <c r="BR1433" i="64" s="1"/>
  <c r="BR1465" i="64"/>
  <c r="BR1478" i="64" s="1"/>
  <c r="BB1420" i="64"/>
  <c r="BB1433" i="64" s="1"/>
  <c r="BB1465" i="64"/>
  <c r="BB1478" i="64" s="1"/>
  <c r="AL1420" i="64"/>
  <c r="AL1433" i="64" s="1"/>
  <c r="AL1465" i="64"/>
  <c r="AL1478" i="64" s="1"/>
  <c r="V1420" i="64"/>
  <c r="V1433" i="64" s="1"/>
  <c r="V1465" i="64"/>
  <c r="BZ1419" i="64"/>
  <c r="BZ1432" i="64" s="1"/>
  <c r="BZ1464" i="64"/>
  <c r="BZ1477" i="64" s="1"/>
  <c r="BJ1419" i="64"/>
  <c r="BJ1432" i="64" s="1"/>
  <c r="BJ1464" i="64"/>
  <c r="BJ1477" i="64" s="1"/>
  <c r="AT1419" i="64"/>
  <c r="AT1432" i="64" s="1"/>
  <c r="AT1464" i="64"/>
  <c r="AT1477" i="64" s="1"/>
  <c r="AD1419" i="64"/>
  <c r="AD1432" i="64" s="1"/>
  <c r="AD1464" i="64"/>
  <c r="AD1477" i="64" s="1"/>
  <c r="CG1424" i="64"/>
  <c r="CG1437" i="64" s="1"/>
  <c r="CG1469" i="64"/>
  <c r="CG1482" i="64" s="1"/>
  <c r="BQ1424" i="64"/>
  <c r="BQ1437" i="64" s="1"/>
  <c r="BQ1469" i="64"/>
  <c r="BQ1482" i="64" s="1"/>
  <c r="BA1424" i="64"/>
  <c r="BA1437" i="64" s="1"/>
  <c r="BA1469" i="64"/>
  <c r="BA1482" i="64" s="1"/>
  <c r="AK1424" i="64"/>
  <c r="AK1437" i="64" s="1"/>
  <c r="AK1469" i="64"/>
  <c r="AK1482" i="64" s="1"/>
  <c r="U1424" i="64"/>
  <c r="U1437" i="64" s="1"/>
  <c r="U1469" i="64"/>
  <c r="BY1423" i="64"/>
  <c r="BY1468" i="64"/>
  <c r="BI1423" i="64"/>
  <c r="BI1468" i="64"/>
  <c r="AS1423" i="64"/>
  <c r="AS1468" i="64"/>
  <c r="AC1423" i="64"/>
  <c r="AC1468" i="64"/>
  <c r="CG1420" i="64"/>
  <c r="CG1433" i="64" s="1"/>
  <c r="CG1465" i="64"/>
  <c r="CG1478" i="64" s="1"/>
  <c r="BQ1420" i="64"/>
  <c r="BQ1433" i="64" s="1"/>
  <c r="BQ1465" i="64"/>
  <c r="BQ1478" i="64" s="1"/>
  <c r="BA1420" i="64"/>
  <c r="BA1433" i="64" s="1"/>
  <c r="BA1465" i="64"/>
  <c r="BA1478" i="64" s="1"/>
  <c r="AK1420" i="64"/>
  <c r="AK1433" i="64" s="1"/>
  <c r="AK1465" i="64"/>
  <c r="AK1478" i="64" s="1"/>
  <c r="U1420" i="64"/>
  <c r="U1433" i="64" s="1"/>
  <c r="U1465" i="64"/>
  <c r="BY1419" i="64"/>
  <c r="BY1432" i="64" s="1"/>
  <c r="BY1464" i="64"/>
  <c r="BY1477" i="64" s="1"/>
  <c r="BI1419" i="64"/>
  <c r="BI1432" i="64" s="1"/>
  <c r="BI1464" i="64"/>
  <c r="BI1477" i="64" s="1"/>
  <c r="AS1419" i="64"/>
  <c r="AS1432" i="64" s="1"/>
  <c r="AS1464" i="64"/>
  <c r="AS1477" i="64" s="1"/>
  <c r="AC1419" i="64"/>
  <c r="AC1432" i="64" s="1"/>
  <c r="AC1464" i="64"/>
  <c r="AC1477" i="64" s="1"/>
  <c r="CF1424" i="64"/>
  <c r="CF1437" i="64" s="1"/>
  <c r="CF1469" i="64"/>
  <c r="CF1482" i="64" s="1"/>
  <c r="BP1424" i="64"/>
  <c r="BP1437" i="64" s="1"/>
  <c r="BP1469" i="64"/>
  <c r="BP1482" i="64" s="1"/>
  <c r="AZ1424" i="64"/>
  <c r="AZ1437" i="64" s="1"/>
  <c r="AZ1469" i="64"/>
  <c r="AZ1482" i="64" s="1"/>
  <c r="AJ1424" i="64"/>
  <c r="AJ1437" i="64" s="1"/>
  <c r="AJ1469" i="64"/>
  <c r="AJ1482" i="64" s="1"/>
  <c r="T1424" i="64"/>
  <c r="T1437" i="64" s="1"/>
  <c r="T1469" i="64"/>
  <c r="BX1423" i="64"/>
  <c r="BX1468" i="64"/>
  <c r="BH1423" i="64"/>
  <c r="BH1468" i="64"/>
  <c r="AR1423" i="64"/>
  <c r="AR1468" i="64"/>
  <c r="AB1423" i="64"/>
  <c r="AB1468" i="64"/>
  <c r="CF1420" i="64"/>
  <c r="CF1433" i="64" s="1"/>
  <c r="CF1465" i="64"/>
  <c r="CF1478" i="64" s="1"/>
  <c r="BP1420" i="64"/>
  <c r="BP1433" i="64" s="1"/>
  <c r="BP1465" i="64"/>
  <c r="BP1478" i="64" s="1"/>
  <c r="AZ1420" i="64"/>
  <c r="AZ1433" i="64" s="1"/>
  <c r="AZ1465" i="64"/>
  <c r="AZ1478" i="64" s="1"/>
  <c r="AJ1420" i="64"/>
  <c r="AJ1433" i="64" s="1"/>
  <c r="AJ1465" i="64"/>
  <c r="AJ1478" i="64" s="1"/>
  <c r="T1420" i="64"/>
  <c r="T1465" i="64"/>
  <c r="BX1419" i="64"/>
  <c r="BX1432" i="64" s="1"/>
  <c r="BX1464" i="64"/>
  <c r="BX1477" i="64" s="1"/>
  <c r="BH1419" i="64"/>
  <c r="BH1432" i="64" s="1"/>
  <c r="BH1464" i="64"/>
  <c r="BH1477" i="64" s="1"/>
  <c r="AR1419" i="64"/>
  <c r="AR1432" i="64" s="1"/>
  <c r="AR1464" i="64"/>
  <c r="AR1477" i="64" s="1"/>
  <c r="AB1419" i="64"/>
  <c r="AB1432" i="64" s="1"/>
  <c r="AB1464" i="64"/>
  <c r="AB1477" i="64" s="1"/>
  <c r="CE1424" i="64"/>
  <c r="CE1437" i="64" s="1"/>
  <c r="CE1469" i="64"/>
  <c r="CE1482" i="64" s="1"/>
  <c r="BO1424" i="64"/>
  <c r="BO1437" i="64" s="1"/>
  <c r="BO1469" i="64"/>
  <c r="BO1482" i="64" s="1"/>
  <c r="AY1424" i="64"/>
  <c r="AY1437" i="64" s="1"/>
  <c r="AY1469" i="64"/>
  <c r="AY1482" i="64" s="1"/>
  <c r="AI1424" i="64"/>
  <c r="AI1437" i="64" s="1"/>
  <c r="AI1469" i="64"/>
  <c r="AI1482" i="64" s="1"/>
  <c r="BW1423" i="64"/>
  <c r="BW1468" i="64"/>
  <c r="BG1423" i="64"/>
  <c r="BG1468" i="64"/>
  <c r="AQ1423" i="64"/>
  <c r="AQ1468" i="64"/>
  <c r="AA1423" i="64"/>
  <c r="AA1468" i="64"/>
  <c r="CE1420" i="64"/>
  <c r="CE1433" i="64" s="1"/>
  <c r="CE1465" i="64"/>
  <c r="CE1478" i="64" s="1"/>
  <c r="BO1420" i="64"/>
  <c r="BO1433" i="64" s="1"/>
  <c r="BO1465" i="64"/>
  <c r="BO1478" i="64" s="1"/>
  <c r="AY1420" i="64"/>
  <c r="AY1433" i="64" s="1"/>
  <c r="AY1465" i="64"/>
  <c r="AY1478" i="64" s="1"/>
  <c r="AI1420" i="64"/>
  <c r="AI1433" i="64" s="1"/>
  <c r="AI1465" i="64"/>
  <c r="AI1478" i="64" s="1"/>
  <c r="BW1419" i="64"/>
  <c r="BW1432" i="64" s="1"/>
  <c r="BW1464" i="64"/>
  <c r="BW1477" i="64" s="1"/>
  <c r="BG1419" i="64"/>
  <c r="BG1432" i="64" s="1"/>
  <c r="BG1464" i="64"/>
  <c r="BG1477" i="64" s="1"/>
  <c r="AQ1419" i="64"/>
  <c r="AQ1432" i="64" s="1"/>
  <c r="AQ1464" i="64"/>
  <c r="AQ1477" i="64" s="1"/>
  <c r="AA1419" i="64"/>
  <c r="AA1432" i="64" s="1"/>
  <c r="AA1464" i="64"/>
  <c r="AA1477" i="64" s="1"/>
  <c r="CD1424" i="64"/>
  <c r="CD1437" i="64" s="1"/>
  <c r="CD1469" i="64"/>
  <c r="CD1482" i="64" s="1"/>
  <c r="BN1424" i="64"/>
  <c r="BN1437" i="64" s="1"/>
  <c r="BN1469" i="64"/>
  <c r="BN1482" i="64" s="1"/>
  <c r="AX1424" i="64"/>
  <c r="AX1437" i="64" s="1"/>
  <c r="AX1469" i="64"/>
  <c r="AX1482" i="64" s="1"/>
  <c r="AH1424" i="64"/>
  <c r="AH1437" i="64" s="1"/>
  <c r="AH1469" i="64"/>
  <c r="AH1482" i="64" s="1"/>
  <c r="BV1423" i="64"/>
  <c r="BV1468" i="64"/>
  <c r="BF1423" i="64"/>
  <c r="BF1468" i="64"/>
  <c r="AP1423" i="64"/>
  <c r="AP1468" i="64"/>
  <c r="Z1423" i="64"/>
  <c r="Z1468" i="64"/>
  <c r="CD1420" i="64"/>
  <c r="CD1433" i="64" s="1"/>
  <c r="CD1465" i="64"/>
  <c r="CD1478" i="64" s="1"/>
  <c r="BN1420" i="64"/>
  <c r="BN1433" i="64" s="1"/>
  <c r="BN1465" i="64"/>
  <c r="BN1478" i="64" s="1"/>
  <c r="AX1420" i="64"/>
  <c r="AX1433" i="64" s="1"/>
  <c r="AX1465" i="64"/>
  <c r="AX1478" i="64" s="1"/>
  <c r="AH1420" i="64"/>
  <c r="AH1433" i="64" s="1"/>
  <c r="AH1465" i="64"/>
  <c r="AH1478" i="64" s="1"/>
  <c r="BV1419" i="64"/>
  <c r="BV1432" i="64" s="1"/>
  <c r="BV1464" i="64"/>
  <c r="BV1477" i="64" s="1"/>
  <c r="BF1419" i="64"/>
  <c r="BF1432" i="64" s="1"/>
  <c r="BF1464" i="64"/>
  <c r="BF1477" i="64" s="1"/>
  <c r="AP1419" i="64"/>
  <c r="AP1432" i="64" s="1"/>
  <c r="AP1464" i="64"/>
  <c r="AP1477" i="64" s="1"/>
  <c r="Z1419" i="64"/>
  <c r="Z1432" i="64" s="1"/>
  <c r="Z1464" i="64"/>
  <c r="Z1477" i="64" s="1"/>
  <c r="CC1424" i="64"/>
  <c r="CC1437" i="64" s="1"/>
  <c r="CC1469" i="64"/>
  <c r="CC1482" i="64" s="1"/>
  <c r="BM1424" i="64"/>
  <c r="BM1437" i="64" s="1"/>
  <c r="BM1469" i="64"/>
  <c r="BM1482" i="64" s="1"/>
  <c r="AW1424" i="64"/>
  <c r="AW1437" i="64" s="1"/>
  <c r="AW1469" i="64"/>
  <c r="AW1482" i="64" s="1"/>
  <c r="AG1424" i="64"/>
  <c r="AG1437" i="64" s="1"/>
  <c r="AG1469" i="64"/>
  <c r="AG1482" i="64" s="1"/>
  <c r="CK1423" i="64"/>
  <c r="CK1468" i="64"/>
  <c r="BU1423" i="64"/>
  <c r="BU1468" i="64"/>
  <c r="BE1423" i="64"/>
  <c r="BE1468" i="64"/>
  <c r="AO1423" i="64"/>
  <c r="AO1468" i="64"/>
  <c r="Y1423" i="64"/>
  <c r="Y1468" i="64"/>
  <c r="CC1420" i="64"/>
  <c r="CC1433" i="64" s="1"/>
  <c r="CC1465" i="64"/>
  <c r="CC1478" i="64" s="1"/>
  <c r="BM1420" i="64"/>
  <c r="BM1433" i="64" s="1"/>
  <c r="BM1465" i="64"/>
  <c r="BM1478" i="64" s="1"/>
  <c r="AW1420" i="64"/>
  <c r="AW1433" i="64" s="1"/>
  <c r="AW1465" i="64"/>
  <c r="AW1478" i="64" s="1"/>
  <c r="AG1420" i="64"/>
  <c r="AG1433" i="64" s="1"/>
  <c r="AG1465" i="64"/>
  <c r="AG1478" i="64" s="1"/>
  <c r="CK1419" i="64"/>
  <c r="CK1432" i="64" s="1"/>
  <c r="CK1464" i="64"/>
  <c r="CK1477" i="64" s="1"/>
  <c r="BU1419" i="64"/>
  <c r="BU1432" i="64" s="1"/>
  <c r="BU1464" i="64"/>
  <c r="BU1477" i="64" s="1"/>
  <c r="BE1419" i="64"/>
  <c r="BE1432" i="64" s="1"/>
  <c r="BE1464" i="64"/>
  <c r="BE1477" i="64" s="1"/>
  <c r="AO1419" i="64"/>
  <c r="AO1432" i="64" s="1"/>
  <c r="AO1464" i="64"/>
  <c r="AO1477" i="64" s="1"/>
  <c r="Y1419" i="64"/>
  <c r="Y1432" i="64" s="1"/>
  <c r="Y1464" i="64"/>
  <c r="Y1477" i="64" s="1"/>
  <c r="CB1424" i="64"/>
  <c r="CB1437" i="64" s="1"/>
  <c r="CB1469" i="64"/>
  <c r="CB1482" i="64" s="1"/>
  <c r="BL1424" i="64"/>
  <c r="BL1437" i="64" s="1"/>
  <c r="BL1469" i="64"/>
  <c r="BL1482" i="64" s="1"/>
  <c r="AV1424" i="64"/>
  <c r="AV1437" i="64" s="1"/>
  <c r="AV1469" i="64"/>
  <c r="AV1482" i="64" s="1"/>
  <c r="AF1424" i="64"/>
  <c r="AF1437" i="64" s="1"/>
  <c r="AF1469" i="64"/>
  <c r="AF1482" i="64" s="1"/>
  <c r="CJ1423" i="64"/>
  <c r="CJ1468" i="64"/>
  <c r="BT1423" i="64"/>
  <c r="BT1468" i="64"/>
  <c r="BD1423" i="64"/>
  <c r="BD1468" i="64"/>
  <c r="AN1423" i="64"/>
  <c r="AN1468" i="64"/>
  <c r="X1423" i="64"/>
  <c r="X1468" i="64"/>
  <c r="CB1420" i="64"/>
  <c r="CB1433" i="64" s="1"/>
  <c r="CB1465" i="64"/>
  <c r="CB1478" i="64" s="1"/>
  <c r="BL1420" i="64"/>
  <c r="BL1433" i="64" s="1"/>
  <c r="BL1465" i="64"/>
  <c r="BL1478" i="64" s="1"/>
  <c r="AV1420" i="64"/>
  <c r="AV1433" i="64" s="1"/>
  <c r="AV1465" i="64"/>
  <c r="AV1478" i="64" s="1"/>
  <c r="AF1420" i="64"/>
  <c r="AF1433" i="64" s="1"/>
  <c r="AF1465" i="64"/>
  <c r="AF1478" i="64" s="1"/>
  <c r="CJ1419" i="64"/>
  <c r="CJ1432" i="64" s="1"/>
  <c r="CJ1464" i="64"/>
  <c r="CJ1477" i="64" s="1"/>
  <c r="BT1419" i="64"/>
  <c r="BT1432" i="64" s="1"/>
  <c r="BT1464" i="64"/>
  <c r="BT1477" i="64" s="1"/>
  <c r="BD1419" i="64"/>
  <c r="BD1432" i="64" s="1"/>
  <c r="BD1464" i="64"/>
  <c r="BD1477" i="64" s="1"/>
  <c r="AN1419" i="64"/>
  <c r="AN1432" i="64" s="1"/>
  <c r="AN1464" i="64"/>
  <c r="AN1477" i="64" s="1"/>
  <c r="X1419" i="64"/>
  <c r="X1432" i="64" s="1"/>
  <c r="X1464" i="64"/>
  <c r="X1477" i="64" s="1"/>
  <c r="CA1424" i="64"/>
  <c r="CA1437" i="64" s="1"/>
  <c r="CA1469" i="64"/>
  <c r="CA1482" i="64" s="1"/>
  <c r="BK1424" i="64"/>
  <c r="BK1437" i="64" s="1"/>
  <c r="BK1469" i="64"/>
  <c r="BK1482" i="64" s="1"/>
  <c r="AU1424" i="64"/>
  <c r="AU1437" i="64" s="1"/>
  <c r="AU1469" i="64"/>
  <c r="AU1482" i="64" s="1"/>
  <c r="AE1424" i="64"/>
  <c r="AE1437" i="64" s="1"/>
  <c r="AE1469" i="64"/>
  <c r="AE1482" i="64" s="1"/>
  <c r="CI1423" i="64"/>
  <c r="CI1468" i="64"/>
  <c r="BS1423" i="64"/>
  <c r="BS1468" i="64"/>
  <c r="BC1423" i="64"/>
  <c r="BC1468" i="64"/>
  <c r="AM1423" i="64"/>
  <c r="AM1468" i="64"/>
  <c r="W1423" i="64"/>
  <c r="W1468" i="64"/>
  <c r="CA1420" i="64"/>
  <c r="CA1433" i="64" s="1"/>
  <c r="CA1465" i="64"/>
  <c r="CA1478" i="64" s="1"/>
  <c r="BK1420" i="64"/>
  <c r="BK1433" i="64" s="1"/>
  <c r="BK1465" i="64"/>
  <c r="BK1478" i="64" s="1"/>
  <c r="AU1420" i="64"/>
  <c r="AU1433" i="64" s="1"/>
  <c r="AU1465" i="64"/>
  <c r="AU1478" i="64" s="1"/>
  <c r="AE1420" i="64"/>
  <c r="AE1433" i="64" s="1"/>
  <c r="AE1465" i="64"/>
  <c r="AE1478" i="64" s="1"/>
  <c r="CI1419" i="64"/>
  <c r="CI1432" i="64" s="1"/>
  <c r="CI1464" i="64"/>
  <c r="CI1477" i="64" s="1"/>
  <c r="BS1419" i="64"/>
  <c r="BS1432" i="64" s="1"/>
  <c r="BS1464" i="64"/>
  <c r="BS1477" i="64" s="1"/>
  <c r="BC1419" i="64"/>
  <c r="BC1432" i="64" s="1"/>
  <c r="BC1464" i="64"/>
  <c r="BC1477" i="64" s="1"/>
  <c r="AM1419" i="64"/>
  <c r="AM1432" i="64" s="1"/>
  <c r="AM1464" i="64"/>
  <c r="AM1477" i="64" s="1"/>
  <c r="W1419" i="64"/>
  <c r="W1432" i="64" s="1"/>
  <c r="W1464" i="64"/>
  <c r="W1477" i="64" s="1"/>
  <c r="BZ1424" i="64"/>
  <c r="BZ1437" i="64" s="1"/>
  <c r="BZ1469" i="64"/>
  <c r="BZ1482" i="64" s="1"/>
  <c r="BJ1424" i="64"/>
  <c r="BJ1437" i="64" s="1"/>
  <c r="BJ1469" i="64"/>
  <c r="BJ1482" i="64" s="1"/>
  <c r="AT1424" i="64"/>
  <c r="AT1437" i="64" s="1"/>
  <c r="AT1469" i="64"/>
  <c r="AT1482" i="64" s="1"/>
  <c r="AD1424" i="64"/>
  <c r="AD1437" i="64" s="1"/>
  <c r="AD1469" i="64"/>
  <c r="AD1482" i="64" s="1"/>
  <c r="CH1423" i="64"/>
  <c r="CH1468" i="64"/>
  <c r="BR1423" i="64"/>
  <c r="BR1468" i="64"/>
  <c r="BB1423" i="64"/>
  <c r="BB1468" i="64"/>
  <c r="AL1423" i="64"/>
  <c r="AL1468" i="64"/>
  <c r="V1423" i="64"/>
  <c r="V1468" i="64"/>
  <c r="BZ1420" i="64"/>
  <c r="BZ1433" i="64" s="1"/>
  <c r="BZ1465" i="64"/>
  <c r="BZ1478" i="64" s="1"/>
  <c r="BJ1420" i="64"/>
  <c r="BJ1433" i="64" s="1"/>
  <c r="BJ1465" i="64"/>
  <c r="BJ1478" i="64" s="1"/>
  <c r="AT1420" i="64"/>
  <c r="AT1433" i="64" s="1"/>
  <c r="AT1465" i="64"/>
  <c r="AT1478" i="64" s="1"/>
  <c r="AD1420" i="64"/>
  <c r="AD1433" i="64" s="1"/>
  <c r="AD1465" i="64"/>
  <c r="AD1478" i="64" s="1"/>
  <c r="CH1419" i="64"/>
  <c r="CH1432" i="64" s="1"/>
  <c r="CH1464" i="64"/>
  <c r="CH1477" i="64" s="1"/>
  <c r="BR1419" i="64"/>
  <c r="BR1432" i="64" s="1"/>
  <c r="BR1464" i="64"/>
  <c r="BR1477" i="64" s="1"/>
  <c r="BB1419" i="64"/>
  <c r="BB1432" i="64" s="1"/>
  <c r="BB1464" i="64"/>
  <c r="BB1477" i="64" s="1"/>
  <c r="AL1419" i="64"/>
  <c r="AL1432" i="64" s="1"/>
  <c r="AL1464" i="64"/>
  <c r="AL1477" i="64" s="1"/>
  <c r="V1419" i="64"/>
  <c r="V1432" i="64" s="1"/>
  <c r="V1464" i="64"/>
  <c r="V1477" i="64" s="1"/>
  <c r="BY1424" i="64"/>
  <c r="BY1437" i="64" s="1"/>
  <c r="BY1469" i="64"/>
  <c r="BY1482" i="64" s="1"/>
  <c r="BI1424" i="64"/>
  <c r="BI1437" i="64" s="1"/>
  <c r="BI1469" i="64"/>
  <c r="BI1482" i="64" s="1"/>
  <c r="AS1424" i="64"/>
  <c r="AS1437" i="64" s="1"/>
  <c r="AS1469" i="64"/>
  <c r="AS1482" i="64" s="1"/>
  <c r="AC1424" i="64"/>
  <c r="AC1437" i="64" s="1"/>
  <c r="AC1469" i="64"/>
  <c r="CG1423" i="64"/>
  <c r="CG1468" i="64"/>
  <c r="BQ1423" i="64"/>
  <c r="BQ1468" i="64"/>
  <c r="BA1423" i="64"/>
  <c r="BA1468" i="64"/>
  <c r="AK1423" i="64"/>
  <c r="AK1468" i="64"/>
  <c r="U1423" i="64"/>
  <c r="U1468" i="64"/>
  <c r="BY1420" i="64"/>
  <c r="BY1433" i="64" s="1"/>
  <c r="BY1465" i="64"/>
  <c r="BY1478" i="64" s="1"/>
  <c r="BI1420" i="64"/>
  <c r="BI1433" i="64" s="1"/>
  <c r="BI1465" i="64"/>
  <c r="BI1478" i="64" s="1"/>
  <c r="AS1420" i="64"/>
  <c r="AS1433" i="64" s="1"/>
  <c r="AS1465" i="64"/>
  <c r="AS1478" i="64" s="1"/>
  <c r="AC1420" i="64"/>
  <c r="AC1433" i="64" s="1"/>
  <c r="AC1465" i="64"/>
  <c r="CG1419" i="64"/>
  <c r="CG1432" i="64" s="1"/>
  <c r="CG1464" i="64"/>
  <c r="CG1477" i="64" s="1"/>
  <c r="BQ1419" i="64"/>
  <c r="BQ1432" i="64" s="1"/>
  <c r="BQ1464" i="64"/>
  <c r="BQ1477" i="64" s="1"/>
  <c r="BA1419" i="64"/>
  <c r="BA1432" i="64" s="1"/>
  <c r="BA1464" i="64"/>
  <c r="BA1477" i="64" s="1"/>
  <c r="AK1419" i="64"/>
  <c r="AK1432" i="64" s="1"/>
  <c r="AK1464" i="64"/>
  <c r="AK1477" i="64" s="1"/>
  <c r="U1419" i="64"/>
  <c r="U1432" i="64" s="1"/>
  <c r="U1464" i="64"/>
  <c r="U1477" i="64" s="1"/>
  <c r="BX1424" i="64"/>
  <c r="BX1437" i="64" s="1"/>
  <c r="BX1469" i="64"/>
  <c r="BX1482" i="64" s="1"/>
  <c r="BH1424" i="64"/>
  <c r="BH1437" i="64" s="1"/>
  <c r="BH1469" i="64"/>
  <c r="BH1482" i="64" s="1"/>
  <c r="AR1424" i="64"/>
  <c r="AR1437" i="64" s="1"/>
  <c r="AR1469" i="64"/>
  <c r="AR1482" i="64" s="1"/>
  <c r="AB1424" i="64"/>
  <c r="AB1437" i="64" s="1"/>
  <c r="AB1469" i="64"/>
  <c r="CF1423" i="64"/>
  <c r="CF1468" i="64"/>
  <c r="BP1423" i="64"/>
  <c r="BP1468" i="64"/>
  <c r="AZ1423" i="64"/>
  <c r="AZ1468" i="64"/>
  <c r="AJ1423" i="64"/>
  <c r="AJ1468" i="64"/>
  <c r="T1423" i="64"/>
  <c r="T1468" i="64"/>
  <c r="BX1420" i="64"/>
  <c r="BX1433" i="64" s="1"/>
  <c r="BX1465" i="64"/>
  <c r="BX1478" i="64" s="1"/>
  <c r="BH1420" i="64"/>
  <c r="BH1433" i="64" s="1"/>
  <c r="BH1465" i="64"/>
  <c r="BH1478" i="64" s="1"/>
  <c r="AR1420" i="64"/>
  <c r="AR1433" i="64" s="1"/>
  <c r="AR1465" i="64"/>
  <c r="AR1478" i="64" s="1"/>
  <c r="AB1420" i="64"/>
  <c r="AB1433" i="64" s="1"/>
  <c r="AB1465" i="64"/>
  <c r="CF1419" i="64"/>
  <c r="CF1432" i="64" s="1"/>
  <c r="CF1464" i="64"/>
  <c r="CF1477" i="64" s="1"/>
  <c r="BP1419" i="64"/>
  <c r="BP1432" i="64" s="1"/>
  <c r="BP1464" i="64"/>
  <c r="BP1477" i="64" s="1"/>
  <c r="AZ1419" i="64"/>
  <c r="AZ1432" i="64" s="1"/>
  <c r="AZ1464" i="64"/>
  <c r="AZ1477" i="64" s="1"/>
  <c r="AJ1419" i="64"/>
  <c r="AJ1432" i="64" s="1"/>
  <c r="AJ1464" i="64"/>
  <c r="AJ1477" i="64" s="1"/>
  <c r="T1419" i="64"/>
  <c r="T1432" i="64" s="1"/>
  <c r="T1464" i="64"/>
  <c r="T1477" i="64" s="1"/>
  <c r="BW1424" i="64"/>
  <c r="BW1437" i="64" s="1"/>
  <c r="BW1469" i="64"/>
  <c r="BW1482" i="64" s="1"/>
  <c r="BG1424" i="64"/>
  <c r="BG1437" i="64" s="1"/>
  <c r="BG1469" i="64"/>
  <c r="BG1482" i="64" s="1"/>
  <c r="AQ1424" i="64"/>
  <c r="AQ1437" i="64" s="1"/>
  <c r="AQ1469" i="64"/>
  <c r="AQ1482" i="64" s="1"/>
  <c r="AA1424" i="64"/>
  <c r="AA1437" i="64" s="1"/>
  <c r="AA1469" i="64"/>
  <c r="CE1423" i="64"/>
  <c r="CE1468" i="64"/>
  <c r="BO1423" i="64"/>
  <c r="BO1468" i="64"/>
  <c r="AY1423" i="64"/>
  <c r="AY1468" i="64"/>
  <c r="AI1423" i="64"/>
  <c r="AI1468" i="64"/>
  <c r="BW1420" i="64"/>
  <c r="BW1433" i="64" s="1"/>
  <c r="BW1465" i="64"/>
  <c r="BW1478" i="64" s="1"/>
  <c r="BG1420" i="64"/>
  <c r="BG1433" i="64" s="1"/>
  <c r="BG1465" i="64"/>
  <c r="BG1478" i="64" s="1"/>
  <c r="AQ1420" i="64"/>
  <c r="AQ1433" i="64" s="1"/>
  <c r="AQ1465" i="64"/>
  <c r="AQ1478" i="64" s="1"/>
  <c r="AA1420" i="64"/>
  <c r="AA1433" i="64" s="1"/>
  <c r="AA1465" i="64"/>
  <c r="CE1419" i="64"/>
  <c r="CE1432" i="64" s="1"/>
  <c r="CE1464" i="64"/>
  <c r="CE1477" i="64" s="1"/>
  <c r="BO1419" i="64"/>
  <c r="BO1432" i="64" s="1"/>
  <c r="BO1464" i="64"/>
  <c r="BO1477" i="64" s="1"/>
  <c r="AY1419" i="64"/>
  <c r="AY1432" i="64" s="1"/>
  <c r="AY1464" i="64"/>
  <c r="AY1477" i="64" s="1"/>
  <c r="AI1419" i="64"/>
  <c r="AI1432" i="64" s="1"/>
  <c r="AI1464" i="64"/>
  <c r="AI1477" i="64" s="1"/>
  <c r="BV1424" i="64"/>
  <c r="BV1437" i="64" s="1"/>
  <c r="BV1469" i="64"/>
  <c r="BV1482" i="64" s="1"/>
  <c r="BF1424" i="64"/>
  <c r="BF1437" i="64" s="1"/>
  <c r="BF1469" i="64"/>
  <c r="BF1482" i="64" s="1"/>
  <c r="AP1424" i="64"/>
  <c r="AP1437" i="64" s="1"/>
  <c r="AP1469" i="64"/>
  <c r="AP1482" i="64" s="1"/>
  <c r="Z1424" i="64"/>
  <c r="Z1437" i="64" s="1"/>
  <c r="Z1469" i="64"/>
  <c r="CD1423" i="64"/>
  <c r="CD1468" i="64"/>
  <c r="BN1423" i="64"/>
  <c r="BN1468" i="64"/>
  <c r="AX1423" i="64"/>
  <c r="AX1468" i="64"/>
  <c r="AH1423" i="64"/>
  <c r="AH1468" i="64"/>
  <c r="BV1420" i="64"/>
  <c r="BV1433" i="64" s="1"/>
  <c r="BV1465" i="64"/>
  <c r="BV1478" i="64" s="1"/>
  <c r="BF1420" i="64"/>
  <c r="BF1433" i="64" s="1"/>
  <c r="BF1465" i="64"/>
  <c r="BF1478" i="64" s="1"/>
  <c r="AP1420" i="64"/>
  <c r="AP1433" i="64" s="1"/>
  <c r="AP1465" i="64"/>
  <c r="AP1478" i="64" s="1"/>
  <c r="Z1420" i="64"/>
  <c r="Z1433" i="64" s="1"/>
  <c r="Z1465" i="64"/>
  <c r="CD1419" i="64"/>
  <c r="CD1432" i="64" s="1"/>
  <c r="CD1464" i="64"/>
  <c r="CD1477" i="64" s="1"/>
  <c r="BN1419" i="64"/>
  <c r="BN1432" i="64" s="1"/>
  <c r="BN1464" i="64"/>
  <c r="BN1477" i="64" s="1"/>
  <c r="AX1419" i="64"/>
  <c r="AX1432" i="64" s="1"/>
  <c r="AX1464" i="64"/>
  <c r="AX1477" i="64" s="1"/>
  <c r="AH1419" i="64"/>
  <c r="AH1432" i="64" s="1"/>
  <c r="AH1464" i="64"/>
  <c r="AH1477" i="64" s="1"/>
  <c r="CK1424" i="64"/>
  <c r="CK1437" i="64" s="1"/>
  <c r="CK1469" i="64"/>
  <c r="CK1482" i="64" s="1"/>
  <c r="BU1424" i="64"/>
  <c r="BU1437" i="64" s="1"/>
  <c r="BU1469" i="64"/>
  <c r="BU1482" i="64" s="1"/>
  <c r="BE1424" i="64"/>
  <c r="BE1437" i="64" s="1"/>
  <c r="BE1469" i="64"/>
  <c r="BE1482" i="64" s="1"/>
  <c r="AO1424" i="64"/>
  <c r="AO1437" i="64" s="1"/>
  <c r="AO1469" i="64"/>
  <c r="AO1482" i="64" s="1"/>
  <c r="Y1424" i="64"/>
  <c r="Y1437" i="64" s="1"/>
  <c r="Y1469" i="64"/>
  <c r="CC1423" i="64"/>
  <c r="CC1468" i="64"/>
  <c r="BM1423" i="64"/>
  <c r="BM1468" i="64"/>
  <c r="AW1423" i="64"/>
  <c r="AW1468" i="64"/>
  <c r="AG1423" i="64"/>
  <c r="AG1468" i="64"/>
  <c r="CK1420" i="64"/>
  <c r="CK1433" i="64" s="1"/>
  <c r="CK1465" i="64"/>
  <c r="CK1478" i="64" s="1"/>
  <c r="BU1420" i="64"/>
  <c r="BU1433" i="64" s="1"/>
  <c r="BU1465" i="64"/>
  <c r="BU1478" i="64" s="1"/>
  <c r="BE1420" i="64"/>
  <c r="BE1433" i="64" s="1"/>
  <c r="BE1465" i="64"/>
  <c r="BE1478" i="64" s="1"/>
  <c r="AO1420" i="64"/>
  <c r="AO1433" i="64" s="1"/>
  <c r="AO1465" i="64"/>
  <c r="AO1478" i="64" s="1"/>
  <c r="Y1420" i="64"/>
  <c r="Y1433" i="64" s="1"/>
  <c r="Y1465" i="64"/>
  <c r="AD1427" i="64" a="1"/>
  <c r="AD1427" i="64" s="1"/>
  <c r="AD1472" i="64" a="1"/>
  <c r="AD1472" i="64" s="1"/>
  <c r="CC1419" i="64"/>
  <c r="CC1432" i="64" s="1"/>
  <c r="CC1464" i="64"/>
  <c r="CC1477" i="64" s="1"/>
  <c r="BM1419" i="64"/>
  <c r="BM1432" i="64" s="1"/>
  <c r="BM1464" i="64"/>
  <c r="BM1477" i="64" s="1"/>
  <c r="AW1419" i="64"/>
  <c r="AW1432" i="64" s="1"/>
  <c r="AW1464" i="64"/>
  <c r="AW1477" i="64" s="1"/>
  <c r="AG1419" i="64"/>
  <c r="AG1432" i="64" s="1"/>
  <c r="AG1464" i="64"/>
  <c r="AG1477" i="64" s="1"/>
  <c r="CJ1424" i="64"/>
  <c r="CJ1437" i="64" s="1"/>
  <c r="CJ1469" i="64"/>
  <c r="CJ1482" i="64" s="1"/>
  <c r="BT1424" i="64"/>
  <c r="BT1437" i="64" s="1"/>
  <c r="BT1469" i="64"/>
  <c r="BT1482" i="64" s="1"/>
  <c r="BD1424" i="64"/>
  <c r="BD1437" i="64" s="1"/>
  <c r="BD1469" i="64"/>
  <c r="BD1482" i="64" s="1"/>
  <c r="AN1424" i="64"/>
  <c r="AN1437" i="64" s="1"/>
  <c r="AN1469" i="64"/>
  <c r="AN1482" i="64" s="1"/>
  <c r="X1424" i="64"/>
  <c r="X1437" i="64" s="1"/>
  <c r="X1469" i="64"/>
  <c r="CB1423" i="64"/>
  <c r="CB1468" i="64"/>
  <c r="BL1423" i="64"/>
  <c r="BL1468" i="64"/>
  <c r="AV1423" i="64"/>
  <c r="AV1468" i="64"/>
  <c r="AF1423" i="64"/>
  <c r="AF1468" i="64"/>
  <c r="CJ1420" i="64"/>
  <c r="CJ1433" i="64" s="1"/>
  <c r="CJ1465" i="64"/>
  <c r="CJ1478" i="64" s="1"/>
  <c r="BT1420" i="64"/>
  <c r="BT1433" i="64" s="1"/>
  <c r="BT1465" i="64"/>
  <c r="BT1478" i="64" s="1"/>
  <c r="BD1420" i="64"/>
  <c r="BD1433" i="64" s="1"/>
  <c r="BD1465" i="64"/>
  <c r="BD1478" i="64" s="1"/>
  <c r="AN1420" i="64"/>
  <c r="AN1433" i="64" s="1"/>
  <c r="AN1465" i="64"/>
  <c r="AN1478" i="64" s="1"/>
  <c r="X1420" i="64"/>
  <c r="X1433" i="64" s="1"/>
  <c r="X1465" i="64"/>
  <c r="CB1419" i="64"/>
  <c r="CB1432" i="64" s="1"/>
  <c r="CB1464" i="64"/>
  <c r="CB1477" i="64" s="1"/>
  <c r="BL1419" i="64"/>
  <c r="BL1432" i="64" s="1"/>
  <c r="BL1464" i="64"/>
  <c r="BL1477" i="64" s="1"/>
  <c r="AV1419" i="64"/>
  <c r="AV1432" i="64" s="1"/>
  <c r="AV1464" i="64"/>
  <c r="AV1477" i="64" s="1"/>
  <c r="AF1419" i="64"/>
  <c r="AF1432" i="64" s="1"/>
  <c r="AF1464" i="64"/>
  <c r="AF1477" i="64" s="1"/>
  <c r="CI1424" i="64"/>
  <c r="CI1437" i="64" s="1"/>
  <c r="CI1469" i="64"/>
  <c r="CI1482" i="64" s="1"/>
  <c r="BS1424" i="64"/>
  <c r="BS1437" i="64" s="1"/>
  <c r="BS1469" i="64"/>
  <c r="BS1482" i="64" s="1"/>
  <c r="BC1424" i="64"/>
  <c r="BC1437" i="64" s="1"/>
  <c r="BC1469" i="64"/>
  <c r="BC1482" i="64" s="1"/>
  <c r="AM1424" i="64"/>
  <c r="AM1437" i="64" s="1"/>
  <c r="AM1469" i="64"/>
  <c r="AM1482" i="64" s="1"/>
  <c r="W1424" i="64"/>
  <c r="W1437" i="64" s="1"/>
  <c r="W1469" i="64"/>
  <c r="CA1423" i="64"/>
  <c r="CA1468" i="64"/>
  <c r="BK1423" i="64"/>
  <c r="BK1468" i="64"/>
  <c r="AU1423" i="64"/>
  <c r="AU1468" i="64"/>
  <c r="AE1423" i="64"/>
  <c r="AE1468" i="64"/>
  <c r="CI1420" i="64"/>
  <c r="CI1433" i="64" s="1"/>
  <c r="CI1465" i="64"/>
  <c r="CI1478" i="64" s="1"/>
  <c r="BS1420" i="64"/>
  <c r="BS1433" i="64" s="1"/>
  <c r="BS1465" i="64"/>
  <c r="BS1478" i="64" s="1"/>
  <c r="BC1420" i="64"/>
  <c r="BC1433" i="64" s="1"/>
  <c r="BC1465" i="64"/>
  <c r="BC1478" i="64" s="1"/>
  <c r="AM1420" i="64"/>
  <c r="AM1433" i="64" s="1"/>
  <c r="AM1465" i="64"/>
  <c r="AM1478" i="64" s="1"/>
  <c r="W1420" i="64"/>
  <c r="W1433" i="64" s="1"/>
  <c r="W1465" i="64"/>
  <c r="T1433" i="64"/>
  <c r="S659" i="64"/>
  <c r="S1419" i="64"/>
  <c r="S1432" i="64" s="1"/>
  <c r="S664" i="64"/>
  <c r="S1424" i="64"/>
  <c r="S660" i="64"/>
  <c r="S687" i="64" s="1"/>
  <c r="S1420" i="64"/>
  <c r="S663" i="64"/>
  <c r="S1423" i="64"/>
  <c r="CE1967" i="64"/>
  <c r="CE1996" i="64" s="1"/>
  <c r="CE659" i="64"/>
  <c r="BO1967" i="64"/>
  <c r="BO1996" i="64" s="1"/>
  <c r="BO659" i="64"/>
  <c r="AY1967" i="64"/>
  <c r="AY1996" i="64" s="1"/>
  <c r="AY659" i="64"/>
  <c r="AI1967" i="64"/>
  <c r="AI1996" i="64" s="1"/>
  <c r="AI659" i="64"/>
  <c r="BV1972" i="64"/>
  <c r="BV2001" i="64" s="1"/>
  <c r="BV664" i="64"/>
  <c r="BF1972" i="64"/>
  <c r="BF2001" i="64" s="1"/>
  <c r="BF664" i="64"/>
  <c r="AP1972" i="64"/>
  <c r="AP2001" i="64" s="1"/>
  <c r="AP664" i="64"/>
  <c r="Z1972" i="64"/>
  <c r="Z2001" i="64" s="1"/>
  <c r="Z664" i="64"/>
  <c r="CD1971" i="64"/>
  <c r="CD663" i="64"/>
  <c r="BN1971" i="64"/>
  <c r="BN663" i="64"/>
  <c r="AX1971" i="64"/>
  <c r="AX663" i="64"/>
  <c r="AH1971" i="64"/>
  <c r="AH663" i="64"/>
  <c r="BV1968" i="64"/>
  <c r="BV1997" i="64" s="1"/>
  <c r="BV660" i="64"/>
  <c r="BF1968" i="64"/>
  <c r="BF1997" i="64" s="1"/>
  <c r="BF660" i="64"/>
  <c r="AP1968" i="64"/>
  <c r="AP1997" i="64" s="1"/>
  <c r="AP660" i="64"/>
  <c r="Z1968" i="64"/>
  <c r="Z660" i="64"/>
  <c r="CD1967" i="64"/>
  <c r="CD1996" i="64" s="1"/>
  <c r="CD659" i="64"/>
  <c r="BN1967" i="64"/>
  <c r="BN1996" i="64" s="1"/>
  <c r="BN659" i="64"/>
  <c r="AX1967" i="64"/>
  <c r="AX1996" i="64" s="1"/>
  <c r="AX659" i="64"/>
  <c r="AH1967" i="64"/>
  <c r="AH1996" i="64" s="1"/>
  <c r="AH659" i="64"/>
  <c r="CK1972" i="64"/>
  <c r="CK2001" i="64" s="1"/>
  <c r="CK664" i="64"/>
  <c r="BU1972" i="64"/>
  <c r="BU2001" i="64" s="1"/>
  <c r="BU664" i="64"/>
  <c r="BE1972" i="64"/>
  <c r="BE2001" i="64" s="1"/>
  <c r="BE664" i="64"/>
  <c r="AO1972" i="64"/>
  <c r="AO2001" i="64" s="1"/>
  <c r="AO664" i="64"/>
  <c r="Y1972" i="64"/>
  <c r="Y2001" i="64" s="1"/>
  <c r="Y664" i="64"/>
  <c r="CC1971" i="64"/>
  <c r="CC663" i="64"/>
  <c r="BM1971" i="64"/>
  <c r="BM663" i="64"/>
  <c r="AW1971" i="64"/>
  <c r="AW663" i="64"/>
  <c r="AG1971" i="64"/>
  <c r="AG663" i="64"/>
  <c r="CK1968" i="64"/>
  <c r="CK1997" i="64" s="1"/>
  <c r="CK660" i="64"/>
  <c r="BU1968" i="64"/>
  <c r="BU1997" i="64" s="1"/>
  <c r="BU660" i="64"/>
  <c r="BE1968" i="64"/>
  <c r="BE1997" i="64" s="1"/>
  <c r="BE660" i="64"/>
  <c r="AO1968" i="64"/>
  <c r="AO1997" i="64" s="1"/>
  <c r="AO660" i="64"/>
  <c r="Y1968" i="64"/>
  <c r="Y1997" i="64" s="1"/>
  <c r="Y660" i="64"/>
  <c r="CC1967" i="64"/>
  <c r="CC1996" i="64" s="1"/>
  <c r="CC659" i="64"/>
  <c r="BM1967" i="64"/>
  <c r="BM1996" i="64" s="1"/>
  <c r="BM659" i="64"/>
  <c r="AW1967" i="64"/>
  <c r="AW1996" i="64" s="1"/>
  <c r="AW659" i="64"/>
  <c r="AG1967" i="64"/>
  <c r="AG1996" i="64" s="1"/>
  <c r="AG659" i="64"/>
  <c r="CJ1972" i="64"/>
  <c r="CJ2001" i="64" s="1"/>
  <c r="CJ664" i="64"/>
  <c r="BT1972" i="64"/>
  <c r="BT2001" i="64" s="1"/>
  <c r="BT664" i="64"/>
  <c r="BD1972" i="64"/>
  <c r="BD2001" i="64" s="1"/>
  <c r="BD664" i="64"/>
  <c r="AN1972" i="64"/>
  <c r="AN2001" i="64" s="1"/>
  <c r="AN664" i="64"/>
  <c r="X1972" i="64"/>
  <c r="X2001" i="64" s="1"/>
  <c r="X664" i="64"/>
  <c r="CB1971" i="64"/>
  <c r="CB663" i="64"/>
  <c r="BL1971" i="64"/>
  <c r="BL663" i="64"/>
  <c r="AV1971" i="64"/>
  <c r="AV663" i="64"/>
  <c r="AF1971" i="64"/>
  <c r="AF663" i="64"/>
  <c r="CJ1968" i="64"/>
  <c r="CJ1997" i="64" s="1"/>
  <c r="CJ660" i="64"/>
  <c r="BT1968" i="64"/>
  <c r="BT1997" i="64" s="1"/>
  <c r="BT660" i="64"/>
  <c r="BD1968" i="64"/>
  <c r="BD1997" i="64" s="1"/>
  <c r="BD660" i="64"/>
  <c r="AN1968" i="64"/>
  <c r="AN1997" i="64" s="1"/>
  <c r="AN660" i="64"/>
  <c r="X1968" i="64"/>
  <c r="X1997" i="64" s="1"/>
  <c r="X660" i="64"/>
  <c r="AD681" i="64" a="1"/>
  <c r="AD681" i="64" s="1"/>
  <c r="AD677" i="64" a="1"/>
  <c r="AD677" i="64" s="1"/>
  <c r="AD671" i="64" a="1"/>
  <c r="AD671" i="64" s="1"/>
  <c r="CB1967" i="64"/>
  <c r="CB1996" i="64" s="1"/>
  <c r="CB659" i="64"/>
  <c r="BL1967" i="64"/>
  <c r="BL1996" i="64" s="1"/>
  <c r="BL659" i="64"/>
  <c r="AV1967" i="64"/>
  <c r="AV1996" i="64" s="1"/>
  <c r="AV659" i="64"/>
  <c r="AF1967" i="64"/>
  <c r="AF1996" i="64" s="1"/>
  <c r="AF659" i="64"/>
  <c r="CI1972" i="64"/>
  <c r="CI2001" i="64" s="1"/>
  <c r="CI664" i="64"/>
  <c r="BS1972" i="64"/>
  <c r="BS2001" i="64" s="1"/>
  <c r="BS664" i="64"/>
  <c r="BC1972" i="64"/>
  <c r="BC2001" i="64" s="1"/>
  <c r="BC664" i="64"/>
  <c r="AM1972" i="64"/>
  <c r="AM2001" i="64" s="1"/>
  <c r="AM664" i="64"/>
  <c r="W1972" i="64"/>
  <c r="W2001" i="64" s="1"/>
  <c r="W664" i="64"/>
  <c r="CA1971" i="64"/>
  <c r="CA663" i="64"/>
  <c r="BK1971" i="64"/>
  <c r="BK663" i="64"/>
  <c r="AU1971" i="64"/>
  <c r="AU663" i="64"/>
  <c r="AE1971" i="64"/>
  <c r="AE663" i="64"/>
  <c r="CI1968" i="64"/>
  <c r="CI1997" i="64" s="1"/>
  <c r="CI660" i="64"/>
  <c r="BS1968" i="64"/>
  <c r="BS1997" i="64" s="1"/>
  <c r="BS660" i="64"/>
  <c r="BC1968" i="64"/>
  <c r="BC1997" i="64" s="1"/>
  <c r="BC660" i="64"/>
  <c r="AM1968" i="64"/>
  <c r="AM1997" i="64" s="1"/>
  <c r="AM660" i="64"/>
  <c r="W1968" i="64"/>
  <c r="W1997" i="64" s="1"/>
  <c r="W660" i="64"/>
  <c r="CA1967" i="64"/>
  <c r="CA1996" i="64" s="1"/>
  <c r="CA659" i="64"/>
  <c r="BK1967" i="64"/>
  <c r="BK1996" i="64" s="1"/>
  <c r="BK659" i="64"/>
  <c r="AU1967" i="64"/>
  <c r="AU1996" i="64" s="1"/>
  <c r="AU659" i="64"/>
  <c r="AE1967" i="64"/>
  <c r="AE1996" i="64" s="1"/>
  <c r="AE659" i="64"/>
  <c r="CH1972" i="64"/>
  <c r="CH2001" i="64" s="1"/>
  <c r="CH664" i="64"/>
  <c r="BR1972" i="64"/>
  <c r="BR2001" i="64" s="1"/>
  <c r="BR664" i="64"/>
  <c r="BB1972" i="64"/>
  <c r="BB2001" i="64" s="1"/>
  <c r="BB664" i="64"/>
  <c r="AL1972" i="64"/>
  <c r="AL2001" i="64" s="1"/>
  <c r="AL664" i="64"/>
  <c r="V1972" i="64"/>
  <c r="V2001" i="64" s="1"/>
  <c r="V664" i="64"/>
  <c r="BZ1971" i="64"/>
  <c r="BZ663" i="64"/>
  <c r="BJ1971" i="64"/>
  <c r="BJ663" i="64"/>
  <c r="AT1971" i="64"/>
  <c r="AT663" i="64"/>
  <c r="AD1971" i="64"/>
  <c r="AD663" i="64"/>
  <c r="CH1968" i="64"/>
  <c r="CH1997" i="64" s="1"/>
  <c r="CH660" i="64"/>
  <c r="BR1968" i="64"/>
  <c r="BR1997" i="64" s="1"/>
  <c r="BR660" i="64"/>
  <c r="BB1968" i="64"/>
  <c r="BB1997" i="64" s="1"/>
  <c r="BB660" i="64"/>
  <c r="AL1968" i="64"/>
  <c r="AL1997" i="64" s="1"/>
  <c r="AL660" i="64"/>
  <c r="V1968" i="64"/>
  <c r="V1997" i="64" s="1"/>
  <c r="V660" i="64"/>
  <c r="BZ1967" i="64"/>
  <c r="BZ1996" i="64" s="1"/>
  <c r="BZ659" i="64"/>
  <c r="BJ1967" i="64"/>
  <c r="BJ1996" i="64" s="1"/>
  <c r="BJ659" i="64"/>
  <c r="AT1967" i="64"/>
  <c r="AT1996" i="64" s="1"/>
  <c r="AT659" i="64"/>
  <c r="AD1967" i="64"/>
  <c r="AD1996" i="64" s="1"/>
  <c r="AD659" i="64"/>
  <c r="CG1972" i="64"/>
  <c r="CG2001" i="64" s="1"/>
  <c r="CG664" i="64"/>
  <c r="BQ1972" i="64"/>
  <c r="BQ2001" i="64" s="1"/>
  <c r="BQ664" i="64"/>
  <c r="BA1972" i="64"/>
  <c r="BA2001" i="64" s="1"/>
  <c r="BA664" i="64"/>
  <c r="AK1972" i="64"/>
  <c r="AK2001" i="64" s="1"/>
  <c r="AK664" i="64"/>
  <c r="U1972" i="64"/>
  <c r="U2001" i="64" s="1"/>
  <c r="U664" i="64"/>
  <c r="BY1971" i="64"/>
  <c r="BY663" i="64"/>
  <c r="BI1971" i="64"/>
  <c r="BI663" i="64"/>
  <c r="AS1971" i="64"/>
  <c r="AS663" i="64"/>
  <c r="AC1971" i="64"/>
  <c r="AC663" i="64"/>
  <c r="CG1968" i="64"/>
  <c r="CG1997" i="64" s="1"/>
  <c r="CG660" i="64"/>
  <c r="BQ1968" i="64"/>
  <c r="BQ1997" i="64" s="1"/>
  <c r="BQ660" i="64"/>
  <c r="BA1968" i="64"/>
  <c r="BA1997" i="64" s="1"/>
  <c r="BA660" i="64"/>
  <c r="AK1968" i="64"/>
  <c r="AK1997" i="64" s="1"/>
  <c r="AK660" i="64"/>
  <c r="U1968" i="64"/>
  <c r="U1997" i="64" s="1"/>
  <c r="U660" i="64"/>
  <c r="BY1967" i="64"/>
  <c r="BY1996" i="64" s="1"/>
  <c r="BY659" i="64"/>
  <c r="BI1967" i="64"/>
  <c r="BI1996" i="64" s="1"/>
  <c r="BI659" i="64"/>
  <c r="AS1967" i="64"/>
  <c r="AS1996" i="64" s="1"/>
  <c r="AS659" i="64"/>
  <c r="AC1967" i="64"/>
  <c r="AC1996" i="64" s="1"/>
  <c r="AC659" i="64"/>
  <c r="CF1972" i="64"/>
  <c r="CF2001" i="64" s="1"/>
  <c r="CF664" i="64"/>
  <c r="BP1972" i="64"/>
  <c r="BP2001" i="64" s="1"/>
  <c r="BP664" i="64"/>
  <c r="AZ1972" i="64"/>
  <c r="AZ2001" i="64" s="1"/>
  <c r="AZ664" i="64"/>
  <c r="AJ1972" i="64"/>
  <c r="AJ2001" i="64" s="1"/>
  <c r="AJ664" i="64"/>
  <c r="T1972" i="64"/>
  <c r="T2001" i="64" s="1"/>
  <c r="T664" i="64"/>
  <c r="BX1971" i="64"/>
  <c r="BX663" i="64"/>
  <c r="BH1971" i="64"/>
  <c r="BH663" i="64"/>
  <c r="AR1971" i="64"/>
  <c r="AR663" i="64"/>
  <c r="AB1971" i="64"/>
  <c r="AB663" i="64"/>
  <c r="CF1968" i="64"/>
  <c r="CF1997" i="64" s="1"/>
  <c r="CF660" i="64"/>
  <c r="BP1968" i="64"/>
  <c r="BP1997" i="64" s="1"/>
  <c r="BP660" i="64"/>
  <c r="AZ1968" i="64"/>
  <c r="AZ1997" i="64" s="1"/>
  <c r="AZ660" i="64"/>
  <c r="AJ1968" i="64"/>
  <c r="AJ1997" i="64" s="1"/>
  <c r="AJ660" i="64"/>
  <c r="T1968" i="64"/>
  <c r="T1997" i="64" s="1"/>
  <c r="T660" i="64"/>
  <c r="BX1967" i="64"/>
  <c r="BX1996" i="64" s="1"/>
  <c r="BX659" i="64"/>
  <c r="BH1967" i="64"/>
  <c r="BH1996" i="64" s="1"/>
  <c r="BH659" i="64"/>
  <c r="AR1967" i="64"/>
  <c r="AR1996" i="64" s="1"/>
  <c r="AR659" i="64"/>
  <c r="AB1967" i="64"/>
  <c r="AB1996" i="64" s="1"/>
  <c r="AB659" i="64"/>
  <c r="CE1972" i="64"/>
  <c r="CE2001" i="64" s="1"/>
  <c r="CE664" i="64"/>
  <c r="BO1972" i="64"/>
  <c r="BO2001" i="64" s="1"/>
  <c r="BO664" i="64"/>
  <c r="AY1972" i="64"/>
  <c r="AY2001" i="64" s="1"/>
  <c r="AY664" i="64"/>
  <c r="AI1972" i="64"/>
  <c r="AI2001" i="64" s="1"/>
  <c r="AI664" i="64"/>
  <c r="BW1971" i="64"/>
  <c r="BW663" i="64"/>
  <c r="BG1971" i="64"/>
  <c r="BG663" i="64"/>
  <c r="AQ1971" i="64"/>
  <c r="AQ663" i="64"/>
  <c r="AA1971" i="64"/>
  <c r="AA663" i="64"/>
  <c r="CE1968" i="64"/>
  <c r="CE1997" i="64" s="1"/>
  <c r="CE660" i="64"/>
  <c r="BO1968" i="64"/>
  <c r="BO1997" i="64" s="1"/>
  <c r="BO660" i="64"/>
  <c r="AY1968" i="64"/>
  <c r="AY1997" i="64" s="1"/>
  <c r="AY660" i="64"/>
  <c r="AI1968" i="64"/>
  <c r="AI1997" i="64" s="1"/>
  <c r="AI660" i="64"/>
  <c r="BW1967" i="64"/>
  <c r="BW1996" i="64" s="1"/>
  <c r="BW659" i="64"/>
  <c r="BG1967" i="64"/>
  <c r="BG1996" i="64" s="1"/>
  <c r="BG659" i="64"/>
  <c r="AQ1967" i="64"/>
  <c r="AQ1996" i="64" s="1"/>
  <c r="AQ659" i="64"/>
  <c r="AA1967" i="64"/>
  <c r="AA1996" i="64" s="1"/>
  <c r="AA659" i="64"/>
  <c r="CD1972" i="64"/>
  <c r="CD2001" i="64" s="1"/>
  <c r="CD664" i="64"/>
  <c r="BN1972" i="64"/>
  <c r="BN2001" i="64" s="1"/>
  <c r="BN664" i="64"/>
  <c r="AX1972" i="64"/>
  <c r="AX2001" i="64" s="1"/>
  <c r="AX664" i="64"/>
  <c r="AH1972" i="64"/>
  <c r="AH2001" i="64" s="1"/>
  <c r="AH664" i="64"/>
  <c r="BV1971" i="64"/>
  <c r="BV663" i="64"/>
  <c r="BF1971" i="64"/>
  <c r="BF663" i="64"/>
  <c r="AP1971" i="64"/>
  <c r="AP663" i="64"/>
  <c r="Z1971" i="64"/>
  <c r="Z663" i="64"/>
  <c r="CD1968" i="64"/>
  <c r="CD1997" i="64" s="1"/>
  <c r="CD660" i="64"/>
  <c r="BN1968" i="64"/>
  <c r="BN1997" i="64" s="1"/>
  <c r="BN660" i="64"/>
  <c r="AX1968" i="64"/>
  <c r="AX1997" i="64" s="1"/>
  <c r="AX660" i="64"/>
  <c r="AH1968" i="64"/>
  <c r="AH1997" i="64" s="1"/>
  <c r="AH660" i="64"/>
  <c r="BV1967" i="64"/>
  <c r="BV1996" i="64" s="1"/>
  <c r="BV659" i="64"/>
  <c r="BF1967" i="64"/>
  <c r="BF1996" i="64" s="1"/>
  <c r="BF659" i="64"/>
  <c r="AP1967" i="64"/>
  <c r="AP1996" i="64" s="1"/>
  <c r="AP659" i="64"/>
  <c r="Z1967" i="64"/>
  <c r="Z1996" i="64" s="1"/>
  <c r="Z659" i="64"/>
  <c r="CC1972" i="64"/>
  <c r="CC2001" i="64" s="1"/>
  <c r="CC664" i="64"/>
  <c r="BM1972" i="64"/>
  <c r="BM2001" i="64" s="1"/>
  <c r="BM664" i="64"/>
  <c r="AW1972" i="64"/>
  <c r="AW2001" i="64" s="1"/>
  <c r="AW664" i="64"/>
  <c r="AG1972" i="64"/>
  <c r="AG2001" i="64" s="1"/>
  <c r="AG664" i="64"/>
  <c r="CK1971" i="64"/>
  <c r="CK663" i="64"/>
  <c r="BU1971" i="64"/>
  <c r="BU663" i="64"/>
  <c r="BE1971" i="64"/>
  <c r="BE663" i="64"/>
  <c r="AO1971" i="64"/>
  <c r="AO663" i="64"/>
  <c r="Y1971" i="64"/>
  <c r="Y663" i="64"/>
  <c r="CC1968" i="64"/>
  <c r="CC1997" i="64" s="1"/>
  <c r="CC660" i="64"/>
  <c r="BM1968" i="64"/>
  <c r="BM1997" i="64" s="1"/>
  <c r="BM660" i="64"/>
  <c r="AW1968" i="64"/>
  <c r="AW1997" i="64" s="1"/>
  <c r="AW660" i="64"/>
  <c r="AG1968" i="64"/>
  <c r="AG1997" i="64" s="1"/>
  <c r="AG660" i="64"/>
  <c r="CK1967" i="64"/>
  <c r="CK1996" i="64" s="1"/>
  <c r="CK659" i="64"/>
  <c r="BU1967" i="64"/>
  <c r="BU1996" i="64" s="1"/>
  <c r="BU659" i="64"/>
  <c r="BE1967" i="64"/>
  <c r="BE1996" i="64" s="1"/>
  <c r="BE659" i="64"/>
  <c r="AO1967" i="64"/>
  <c r="AO1996" i="64" s="1"/>
  <c r="AO659" i="64"/>
  <c r="Y1967" i="64"/>
  <c r="Y1996" i="64" s="1"/>
  <c r="Y659" i="64"/>
  <c r="CB1972" i="64"/>
  <c r="CB2001" i="64" s="1"/>
  <c r="CB664" i="64"/>
  <c r="BL1972" i="64"/>
  <c r="BL2001" i="64" s="1"/>
  <c r="BL664" i="64"/>
  <c r="AV1972" i="64"/>
  <c r="AV2001" i="64" s="1"/>
  <c r="AV664" i="64"/>
  <c r="AF1972" i="64"/>
  <c r="AF2001" i="64" s="1"/>
  <c r="AF664" i="64"/>
  <c r="CJ1971" i="64"/>
  <c r="CJ663" i="64"/>
  <c r="BT1971" i="64"/>
  <c r="BT663" i="64"/>
  <c r="BD1971" i="64"/>
  <c r="BD663" i="64"/>
  <c r="AN1971" i="64"/>
  <c r="AN663" i="64"/>
  <c r="X1971" i="64"/>
  <c r="X663" i="64"/>
  <c r="CB1968" i="64"/>
  <c r="CB1997" i="64" s="1"/>
  <c r="CB660" i="64"/>
  <c r="BL1968" i="64"/>
  <c r="BL1997" i="64" s="1"/>
  <c r="BL660" i="64"/>
  <c r="AV1968" i="64"/>
  <c r="AV1997" i="64" s="1"/>
  <c r="AV660" i="64"/>
  <c r="AF1968" i="64"/>
  <c r="AF1997" i="64" s="1"/>
  <c r="AF660" i="64"/>
  <c r="CJ1967" i="64"/>
  <c r="CJ1996" i="64" s="1"/>
  <c r="CJ659" i="64"/>
  <c r="BT1967" i="64"/>
  <c r="BT1996" i="64" s="1"/>
  <c r="BT659" i="64"/>
  <c r="BD1967" i="64"/>
  <c r="BD1996" i="64" s="1"/>
  <c r="BD659" i="64"/>
  <c r="AN1967" i="64"/>
  <c r="AN1996" i="64" s="1"/>
  <c r="AN659" i="64"/>
  <c r="X1967" i="64"/>
  <c r="X1996" i="64" s="1"/>
  <c r="X659" i="64"/>
  <c r="CA1972" i="64"/>
  <c r="CA2001" i="64" s="1"/>
  <c r="CA664" i="64"/>
  <c r="BK1972" i="64"/>
  <c r="BK2001" i="64" s="1"/>
  <c r="BK664" i="64"/>
  <c r="AU1972" i="64"/>
  <c r="AU2001" i="64" s="1"/>
  <c r="AU664" i="64"/>
  <c r="AE1972" i="64"/>
  <c r="AE2001" i="64" s="1"/>
  <c r="AE664" i="64"/>
  <c r="CI1971" i="64"/>
  <c r="CI663" i="64"/>
  <c r="BS1971" i="64"/>
  <c r="BS663" i="64"/>
  <c r="BC1971" i="64"/>
  <c r="BC663" i="64"/>
  <c r="AM1971" i="64"/>
  <c r="AM663" i="64"/>
  <c r="W1971" i="64"/>
  <c r="W663" i="64"/>
  <c r="CA1968" i="64"/>
  <c r="CA1997" i="64" s="1"/>
  <c r="CA660" i="64"/>
  <c r="BK1968" i="64"/>
  <c r="BK1997" i="64" s="1"/>
  <c r="BK660" i="64"/>
  <c r="AU1968" i="64"/>
  <c r="AU1997" i="64" s="1"/>
  <c r="AU660" i="64"/>
  <c r="AE1968" i="64"/>
  <c r="AE1997" i="64" s="1"/>
  <c r="AE660" i="64"/>
  <c r="CI1967" i="64"/>
  <c r="CI1996" i="64" s="1"/>
  <c r="CI659" i="64"/>
  <c r="BS1967" i="64"/>
  <c r="BS1996" i="64" s="1"/>
  <c r="BS659" i="64"/>
  <c r="BC1967" i="64"/>
  <c r="BC1996" i="64" s="1"/>
  <c r="BC659" i="64"/>
  <c r="AM1967" i="64"/>
  <c r="AM1996" i="64" s="1"/>
  <c r="AM659" i="64"/>
  <c r="W1967" i="64"/>
  <c r="W1996" i="64" s="1"/>
  <c r="W659" i="64"/>
  <c r="BZ1972" i="64"/>
  <c r="BZ2001" i="64" s="1"/>
  <c r="BZ664" i="64"/>
  <c r="BJ1972" i="64"/>
  <c r="BJ2001" i="64" s="1"/>
  <c r="BJ664" i="64"/>
  <c r="AT1972" i="64"/>
  <c r="AT2001" i="64" s="1"/>
  <c r="AT664" i="64"/>
  <c r="AD1972" i="64"/>
  <c r="AD2001" i="64" s="1"/>
  <c r="AD664" i="64"/>
  <c r="CH1971" i="64"/>
  <c r="CH663" i="64"/>
  <c r="BR1971" i="64"/>
  <c r="BR663" i="64"/>
  <c r="BB1971" i="64"/>
  <c r="BB663" i="64"/>
  <c r="AL1971" i="64"/>
  <c r="AL663" i="64"/>
  <c r="V1971" i="64"/>
  <c r="V663" i="64"/>
  <c r="BZ1968" i="64"/>
  <c r="BZ1997" i="64" s="1"/>
  <c r="BZ660" i="64"/>
  <c r="BJ1968" i="64"/>
  <c r="BJ1997" i="64" s="1"/>
  <c r="BJ660" i="64"/>
  <c r="AT1968" i="64"/>
  <c r="AT1997" i="64" s="1"/>
  <c r="AT660" i="64"/>
  <c r="AD1968" i="64"/>
  <c r="AD1997" i="64" s="1"/>
  <c r="AD660" i="64"/>
  <c r="CH1967" i="64"/>
  <c r="CH1996" i="64" s="1"/>
  <c r="CH659" i="64"/>
  <c r="BR1967" i="64"/>
  <c r="BR1996" i="64" s="1"/>
  <c r="BR659" i="64"/>
  <c r="BB1967" i="64"/>
  <c r="BB1996" i="64" s="1"/>
  <c r="BB659" i="64"/>
  <c r="AL1967" i="64"/>
  <c r="AL1996" i="64" s="1"/>
  <c r="AL659" i="64"/>
  <c r="V1967" i="64"/>
  <c r="V1996" i="64" s="1"/>
  <c r="V659" i="64"/>
  <c r="BY1972" i="64"/>
  <c r="BY2001" i="64" s="1"/>
  <c r="BY664" i="64"/>
  <c r="BI1972" i="64"/>
  <c r="BI2001" i="64" s="1"/>
  <c r="BI664" i="64"/>
  <c r="AS1972" i="64"/>
  <c r="AS2001" i="64" s="1"/>
  <c r="AS664" i="64"/>
  <c r="AC1972" i="64"/>
  <c r="AC2001" i="64" s="1"/>
  <c r="AC664" i="64"/>
  <c r="CG1971" i="64"/>
  <c r="CG663" i="64"/>
  <c r="BQ1971" i="64"/>
  <c r="BQ663" i="64"/>
  <c r="BA1971" i="64"/>
  <c r="BA663" i="64"/>
  <c r="AK1971" i="64"/>
  <c r="AK663" i="64"/>
  <c r="U1971" i="64"/>
  <c r="U663" i="64"/>
  <c r="BY1968" i="64"/>
  <c r="BY1997" i="64" s="1"/>
  <c r="BY660" i="64"/>
  <c r="BI1968" i="64"/>
  <c r="BI1997" i="64" s="1"/>
  <c r="BI660" i="64"/>
  <c r="AS1968" i="64"/>
  <c r="AS1997" i="64" s="1"/>
  <c r="AS660" i="64"/>
  <c r="AC1968" i="64"/>
  <c r="AC1997" i="64" s="1"/>
  <c r="AC660" i="64"/>
  <c r="CG1967" i="64"/>
  <c r="CG1996" i="64" s="1"/>
  <c r="CG659" i="64"/>
  <c r="BQ1967" i="64"/>
  <c r="BQ1996" i="64" s="1"/>
  <c r="BQ659" i="64"/>
  <c r="BA1967" i="64"/>
  <c r="BA1996" i="64" s="1"/>
  <c r="BA659" i="64"/>
  <c r="AK1967" i="64"/>
  <c r="AK1996" i="64" s="1"/>
  <c r="AK659" i="64"/>
  <c r="U1967" i="64"/>
  <c r="U1996" i="64" s="1"/>
  <c r="U659" i="64"/>
  <c r="BX1972" i="64"/>
  <c r="BX2001" i="64" s="1"/>
  <c r="BX664" i="64"/>
  <c r="BH1972" i="64"/>
  <c r="BH2001" i="64" s="1"/>
  <c r="BH664" i="64"/>
  <c r="AR1972" i="64"/>
  <c r="AR2001" i="64" s="1"/>
  <c r="AR664" i="64"/>
  <c r="AB1972" i="64"/>
  <c r="AB2001" i="64" s="1"/>
  <c r="AB664" i="64"/>
  <c r="CF1971" i="64"/>
  <c r="CF663" i="64"/>
  <c r="BP1971" i="64"/>
  <c r="BP663" i="64"/>
  <c r="AZ1971" i="64"/>
  <c r="AZ663" i="64"/>
  <c r="AJ1971" i="64"/>
  <c r="AJ663" i="64"/>
  <c r="T1971" i="64"/>
  <c r="T663" i="64"/>
  <c r="BX1968" i="64"/>
  <c r="BX1997" i="64" s="1"/>
  <c r="BX660" i="64"/>
  <c r="BH1968" i="64"/>
  <c r="BH1997" i="64" s="1"/>
  <c r="BH660" i="64"/>
  <c r="AR1968" i="64"/>
  <c r="AR1997" i="64" s="1"/>
  <c r="AR660" i="64"/>
  <c r="AB1968" i="64"/>
  <c r="AB1997" i="64" s="1"/>
  <c r="AB660" i="64"/>
  <c r="CF1967" i="64"/>
  <c r="CF1996" i="64" s="1"/>
  <c r="CF659" i="64"/>
  <c r="BP1967" i="64"/>
  <c r="BP1996" i="64" s="1"/>
  <c r="BP659" i="64"/>
  <c r="AZ1967" i="64"/>
  <c r="AZ1996" i="64" s="1"/>
  <c r="AZ659" i="64"/>
  <c r="AJ1967" i="64"/>
  <c r="AJ1996" i="64" s="1"/>
  <c r="AJ659" i="64"/>
  <c r="T1967" i="64"/>
  <c r="T1996" i="64" s="1"/>
  <c r="T659" i="64"/>
  <c r="BW1972" i="64"/>
  <c r="BW2001" i="64" s="1"/>
  <c r="BW664" i="64"/>
  <c r="BG1972" i="64"/>
  <c r="BG2001" i="64" s="1"/>
  <c r="BG664" i="64"/>
  <c r="AQ1972" i="64"/>
  <c r="AQ2001" i="64" s="1"/>
  <c r="AQ664" i="64"/>
  <c r="AA1972" i="64"/>
  <c r="AA2001" i="64" s="1"/>
  <c r="AA664" i="64"/>
  <c r="CE1971" i="64"/>
  <c r="CE663" i="64"/>
  <c r="BO1971" i="64"/>
  <c r="BO663" i="64"/>
  <c r="AY1971" i="64"/>
  <c r="AY663" i="64"/>
  <c r="AI1971" i="64"/>
  <c r="AI663" i="64"/>
  <c r="BW1968" i="64"/>
  <c r="BW1997" i="64" s="1"/>
  <c r="BW660" i="64"/>
  <c r="BG1968" i="64"/>
  <c r="BG1997" i="64" s="1"/>
  <c r="BG660" i="64"/>
  <c r="AQ1968" i="64"/>
  <c r="AQ1997" i="64" s="1"/>
  <c r="AQ660" i="64"/>
  <c r="AA1968" i="64"/>
  <c r="AA1997" i="64" s="1"/>
  <c r="AA660" i="64"/>
  <c r="AC20" i="864"/>
  <c r="AC92" i="861" s="1"/>
  <c r="AC93" i="861" s="1"/>
  <c r="AC33" i="863"/>
  <c r="AC17" i="863" s="1"/>
  <c r="AC32" i="861" s="1"/>
  <c r="AC21" i="863"/>
  <c r="AC44" i="863"/>
  <c r="S885" i="64"/>
  <c r="S958" i="64"/>
  <c r="S971" i="64" s="1"/>
  <c r="S980" i="64"/>
  <c r="S1009" i="64" s="1"/>
  <c r="S1059" i="64"/>
  <c r="S1265" i="64"/>
  <c r="S1302" i="64"/>
  <c r="S1326" i="64"/>
  <c r="S1354" i="64"/>
  <c r="S1367" i="64" s="1"/>
  <c r="S1402" i="64"/>
  <c r="S1558" i="64"/>
  <c r="S1582" i="64" s="1"/>
  <c r="S1902" i="64"/>
  <c r="S1929" i="64" s="1"/>
  <c r="S1937" i="64"/>
  <c r="S1964" i="64" s="1"/>
  <c r="S2250" i="64"/>
  <c r="S2329" i="64"/>
  <c r="S2502" i="64"/>
  <c r="S2529" i="64" s="1"/>
  <c r="S2822" i="64"/>
  <c r="S2954" i="64"/>
  <c r="S3008" i="64"/>
  <c r="S3247" i="64"/>
  <c r="S3261" i="64" s="1"/>
  <c r="S632" i="64"/>
  <c r="S783" i="64"/>
  <c r="S857" i="64"/>
  <c r="S1020" i="64"/>
  <c r="S1041" i="64" s="1"/>
  <c r="S1377" i="64"/>
  <c r="S1393" i="64" s="1"/>
  <c r="S1972" i="64"/>
  <c r="S2001" i="64" s="1"/>
  <c r="S2919" i="64"/>
  <c r="S2945" i="64" s="1"/>
  <c r="S3270" i="64"/>
  <c r="S505" i="64"/>
  <c r="S1153" i="64"/>
  <c r="S1188" i="64" s="1"/>
  <c r="S1197" i="64"/>
  <c r="S1609" i="64"/>
  <c r="S1624" i="64" s="1"/>
  <c r="S1752" i="64" s="1"/>
  <c r="S1633" i="64"/>
  <c r="S1673" i="64" s="1"/>
  <c r="S2009" i="64"/>
  <c r="S2036" i="64" s="1"/>
  <c r="S2045" i="64"/>
  <c r="S2072" i="64" s="1"/>
  <c r="S2281" i="64"/>
  <c r="S2296" i="64" s="1"/>
  <c r="S2305" i="64"/>
  <c r="S422" i="64"/>
  <c r="S446" i="64" s="1"/>
  <c r="S605" i="64"/>
  <c r="S934" i="64"/>
  <c r="S2081" i="64"/>
  <c r="S2116" i="64" s="1"/>
  <c r="S2750" i="64"/>
  <c r="S454" i="64"/>
  <c r="S2125" i="64"/>
  <c r="S2160" i="64" s="1"/>
  <c r="S2638" i="64"/>
  <c r="S2663" i="64" s="1"/>
  <c r="S2672" i="64"/>
  <c r="S2697" i="64" s="1"/>
  <c r="S2706" i="64"/>
  <c r="S2741" i="64" s="1"/>
  <c r="S2885" i="64"/>
  <c r="S2911" i="64" s="1"/>
  <c r="S2981" i="64"/>
  <c r="S582" i="64"/>
  <c r="S592" i="64" s="1"/>
  <c r="S1084" i="64"/>
  <c r="S909" i="64"/>
  <c r="S1644" i="64"/>
  <c r="S1761" i="64"/>
  <c r="S2170" i="64"/>
  <c r="S2183" i="64" s="1"/>
  <c r="S2192" i="64"/>
  <c r="S2377" i="64"/>
  <c r="S2405" i="64" s="1"/>
  <c r="S2415" i="64"/>
  <c r="S2428" i="64" s="1"/>
  <c r="S2437" i="64"/>
  <c r="S2450" i="64" s="1"/>
  <c r="S2459" i="64"/>
  <c r="S2471" i="64" s="1"/>
  <c r="S2606" i="64"/>
  <c r="S2629" i="64" s="1"/>
  <c r="S2864" i="64"/>
  <c r="S3118" i="64"/>
  <c r="S3135" i="64" s="1"/>
  <c r="S559" i="64"/>
  <c r="S1682" i="64"/>
  <c r="S1785" i="64"/>
  <c r="S1798" i="64" s="1"/>
  <c r="S1809" i="64"/>
  <c r="S1878" i="64"/>
  <c r="S2224" i="64"/>
  <c r="S2241" i="64" s="1"/>
  <c r="S2480" i="64"/>
  <c r="S2493" i="64" s="1"/>
  <c r="S2538" i="64"/>
  <c r="S2561" i="64" s="1"/>
  <c r="S2570" i="64"/>
  <c r="S2801" i="64"/>
  <c r="S3144" i="64"/>
  <c r="S3169" i="64"/>
  <c r="S3195" i="64"/>
  <c r="S3221" i="64"/>
  <c r="S631" i="64"/>
  <c r="S782" i="64"/>
  <c r="S856" i="64"/>
  <c r="S1019" i="64"/>
  <c r="S1040" i="64" s="1"/>
  <c r="S1376" i="64"/>
  <c r="S1971" i="64"/>
  <c r="S2918" i="64"/>
  <c r="S2944" i="64" s="1"/>
  <c r="S3269" i="64"/>
  <c r="S504" i="64"/>
  <c r="S1152" i="64"/>
  <c r="S1196" i="64"/>
  <c r="S1632" i="64"/>
  <c r="S2008" i="64"/>
  <c r="S2044" i="64"/>
  <c r="S2280" i="64"/>
  <c r="S2304" i="64"/>
  <c r="S421" i="64"/>
  <c r="S604" i="64"/>
  <c r="S933" i="64"/>
  <c r="S2080" i="64"/>
  <c r="S2749" i="64"/>
  <c r="S453" i="64"/>
  <c r="S2124" i="64"/>
  <c r="S2637" i="64"/>
  <c r="S2671" i="64"/>
  <c r="S2705" i="64"/>
  <c r="S2740" i="64" s="1"/>
  <c r="S2884" i="64"/>
  <c r="S2910" i="64" s="1"/>
  <c r="S2980" i="64"/>
  <c r="S581" i="64"/>
  <c r="S1083" i="64"/>
  <c r="S908" i="64"/>
  <c r="S1760" i="64"/>
  <c r="S1775" i="64" s="1"/>
  <c r="S2169" i="64"/>
  <c r="S2191" i="64"/>
  <c r="S2376" i="64"/>
  <c r="S2414" i="64"/>
  <c r="S2436" i="64"/>
  <c r="S2458" i="64"/>
  <c r="S2605" i="64"/>
  <c r="S2863" i="64"/>
  <c r="S3117" i="64"/>
  <c r="S558" i="64"/>
  <c r="S1681" i="64"/>
  <c r="S1784" i="64"/>
  <c r="S1808" i="64"/>
  <c r="S1823" i="64" s="1"/>
  <c r="S1877" i="64"/>
  <c r="S2223" i="64"/>
  <c r="S2479" i="64"/>
  <c r="S2537" i="64"/>
  <c r="S2569" i="64"/>
  <c r="S2597" i="64" s="1"/>
  <c r="S2800" i="64"/>
  <c r="S3143" i="64"/>
  <c r="S3168" i="64"/>
  <c r="S3194" i="64"/>
  <c r="S3220" i="64"/>
  <c r="S884" i="64"/>
  <c r="S957" i="64"/>
  <c r="S970" i="64" s="1"/>
  <c r="S979" i="64"/>
  <c r="S1008" i="64" s="1"/>
  <c r="S1058" i="64"/>
  <c r="S1264" i="64"/>
  <c r="S1293" i="64" s="1"/>
  <c r="S1301" i="64"/>
  <c r="S1325" i="64"/>
  <c r="S1345" i="64" s="1"/>
  <c r="S1353" i="64"/>
  <c r="S1401" i="64"/>
  <c r="S1557" i="64"/>
  <c r="S1901" i="64"/>
  <c r="S1936" i="64"/>
  <c r="S2249" i="64"/>
  <c r="S2328" i="64"/>
  <c r="S2501" i="64"/>
  <c r="S2821" i="64"/>
  <c r="S2953" i="64"/>
  <c r="S3007" i="64"/>
  <c r="S3246" i="64"/>
  <c r="S501" i="64"/>
  <c r="S1149" i="64"/>
  <c r="S1193" i="64"/>
  <c r="S1605" i="64"/>
  <c r="S1620" i="64" s="1"/>
  <c r="S1748" i="64" s="1"/>
  <c r="S1629" i="64"/>
  <c r="S2005" i="64"/>
  <c r="S2032" i="64" s="1"/>
  <c r="S2041" i="64"/>
  <c r="S2068" i="64" s="1"/>
  <c r="S2277" i="64"/>
  <c r="S2292" i="64" s="1"/>
  <c r="S2301" i="64"/>
  <c r="S418" i="64"/>
  <c r="S601" i="64"/>
  <c r="S930" i="64"/>
  <c r="S2077" i="64"/>
  <c r="S2746" i="64"/>
  <c r="S450" i="64"/>
  <c r="S2121" i="64"/>
  <c r="S2156" i="64" s="1"/>
  <c r="S2634" i="64"/>
  <c r="S2659" i="64" s="1"/>
  <c r="S2668" i="64"/>
  <c r="S2693" i="64" s="1"/>
  <c r="S2702" i="64"/>
  <c r="S2737" i="64" s="1"/>
  <c r="S2881" i="64"/>
  <c r="S2977" i="64"/>
  <c r="S578" i="64"/>
  <c r="S905" i="64"/>
  <c r="S1640" i="64"/>
  <c r="S1757" i="64"/>
  <c r="S1772" i="64" s="1"/>
  <c r="S2166" i="64"/>
  <c r="S2179" i="64" s="1"/>
  <c r="S2188" i="64"/>
  <c r="S2211" i="64" s="1"/>
  <c r="S2373" i="64"/>
  <c r="S2401" i="64" s="1"/>
  <c r="S2411" i="64"/>
  <c r="S2424" i="64" s="1"/>
  <c r="S2433" i="64"/>
  <c r="S2446" i="64" s="1"/>
  <c r="S2455" i="64"/>
  <c r="S2467" i="64" s="1"/>
  <c r="S2602" i="64"/>
  <c r="S2625" i="64" s="1"/>
  <c r="S2860" i="64"/>
  <c r="S3114" i="64"/>
  <c r="S3131" i="64" s="1"/>
  <c r="S555" i="64"/>
  <c r="S1678" i="64"/>
  <c r="S1781" i="64"/>
  <c r="S1794" i="64" s="1"/>
  <c r="S1805" i="64"/>
  <c r="S1874" i="64"/>
  <c r="S2220" i="64"/>
  <c r="S2476" i="64"/>
  <c r="S2489" i="64" s="1"/>
  <c r="S2534" i="64"/>
  <c r="S2557" i="64" s="1"/>
  <c r="S2566" i="64"/>
  <c r="S2594" i="64" s="1"/>
  <c r="S2797" i="64"/>
  <c r="S2809" i="64" s="1"/>
  <c r="S3140" i="64"/>
  <c r="S3157" i="64" s="1"/>
  <c r="S3165" i="64"/>
  <c r="S3182" i="64" s="1"/>
  <c r="S3191" i="64"/>
  <c r="S3208" i="64" s="1"/>
  <c r="S3217" i="64"/>
  <c r="S3234" i="64" s="1"/>
  <c r="S881" i="64"/>
  <c r="S954" i="64"/>
  <c r="S1261" i="64"/>
  <c r="S1298" i="64"/>
  <c r="S1313" i="64" s="1"/>
  <c r="S1322" i="64"/>
  <c r="S1341" i="64" s="1"/>
  <c r="S1350" i="64"/>
  <c r="S1398" i="64"/>
  <c r="S1554" i="64"/>
  <c r="S1898" i="64"/>
  <c r="S1933" i="64"/>
  <c r="S2246" i="64"/>
  <c r="S2268" i="64" s="1"/>
  <c r="S2325" i="64"/>
  <c r="S2498" i="64"/>
  <c r="S2525" i="64" s="1"/>
  <c r="S2818" i="64"/>
  <c r="S2950" i="64"/>
  <c r="S3004" i="64"/>
  <c r="S3243" i="64"/>
  <c r="S3257" i="64" s="1"/>
  <c r="S628" i="64"/>
  <c r="S779" i="64"/>
  <c r="S853" i="64"/>
  <c r="S1016" i="64"/>
  <c r="S1373" i="64"/>
  <c r="S1968" i="64"/>
  <c r="S1997" i="64" s="1"/>
  <c r="S2915" i="64"/>
  <c r="S2941" i="64" s="1"/>
  <c r="S3266" i="64"/>
  <c r="S3319" i="64" s="1"/>
  <c r="S417" i="64"/>
  <c r="S441" i="64" s="1"/>
  <c r="S600" i="64"/>
  <c r="S929" i="64"/>
  <c r="S2076" i="64"/>
  <c r="S2111" i="64" s="1"/>
  <c r="S2745" i="64"/>
  <c r="S449" i="64"/>
  <c r="S2120" i="64"/>
  <c r="S2633" i="64"/>
  <c r="S2658" i="64" s="1"/>
  <c r="S2667" i="64"/>
  <c r="S2692" i="64" s="1"/>
  <c r="S2701" i="64"/>
  <c r="S2736" i="64" s="1"/>
  <c r="S2880" i="64"/>
  <c r="S2906" i="64" s="1"/>
  <c r="S2976" i="64"/>
  <c r="S577" i="64"/>
  <c r="S904" i="64"/>
  <c r="S1639" i="64"/>
  <c r="S1756" i="64"/>
  <c r="S2165" i="64"/>
  <c r="S2178" i="64" s="1"/>
  <c r="S2187" i="64"/>
  <c r="S2372" i="64"/>
  <c r="S2410" i="64"/>
  <c r="S2423" i="64" s="1"/>
  <c r="S2432" i="64"/>
  <c r="S2445" i="64" s="1"/>
  <c r="S2454" i="64"/>
  <c r="S2466" i="64" s="1"/>
  <c r="S2601" i="64"/>
  <c r="S2624" i="64" s="1"/>
  <c r="S2859" i="64"/>
  <c r="S2871" i="64" s="1"/>
  <c r="S3113" i="64"/>
  <c r="S3130" i="64" s="1"/>
  <c r="S554" i="64"/>
  <c r="S1677" i="64"/>
  <c r="S1780" i="64"/>
  <c r="S1804" i="64"/>
  <c r="S1819" i="64" s="1"/>
  <c r="S1873" i="64"/>
  <c r="S1888" i="64" s="1"/>
  <c r="S2219" i="64"/>
  <c r="S2236" i="64" s="1"/>
  <c r="S2475" i="64"/>
  <c r="S2488" i="64" s="1"/>
  <c r="S2533" i="64"/>
  <c r="S2556" i="64" s="1"/>
  <c r="S2565" i="64"/>
  <c r="S2593" i="64" s="1"/>
  <c r="S2796" i="64"/>
  <c r="S2808" i="64" s="1"/>
  <c r="S3139" i="64"/>
  <c r="S3156" i="64" s="1"/>
  <c r="S3164" i="64"/>
  <c r="S3181" i="64" s="1"/>
  <c r="S3190" i="64"/>
  <c r="S3207" i="64" s="1"/>
  <c r="S3216" i="64"/>
  <c r="S3233" i="64" s="1"/>
  <c r="S880" i="64"/>
  <c r="S953" i="64"/>
  <c r="S975" i="64"/>
  <c r="S1260" i="64"/>
  <c r="S1289" i="64" s="1"/>
  <c r="S1297" i="64"/>
  <c r="S1321" i="64"/>
  <c r="S1349" i="64"/>
  <c r="S1362" i="64" s="1"/>
  <c r="S1397" i="64"/>
  <c r="S1410" i="64" s="1"/>
  <c r="S1553" i="64"/>
  <c r="S1577" i="64" s="1"/>
  <c r="S1897" i="64"/>
  <c r="S1924" i="64" s="1"/>
  <c r="S1932" i="64"/>
  <c r="S1959" i="64" s="1"/>
  <c r="S2245" i="64"/>
  <c r="S2324" i="64"/>
  <c r="S2497" i="64"/>
  <c r="S2524" i="64" s="1"/>
  <c r="S2817" i="64"/>
  <c r="S2829" i="64" s="1"/>
  <c r="S2949" i="64"/>
  <c r="S3003" i="64"/>
  <c r="S3015" i="64" s="1"/>
  <c r="S3242" i="64"/>
  <c r="S3256" i="64" s="1"/>
  <c r="S627" i="64"/>
  <c r="S778" i="64"/>
  <c r="S852" i="64"/>
  <c r="S1015" i="64"/>
  <c r="S1372" i="64"/>
  <c r="S1967" i="64"/>
  <c r="S1996" i="64" s="1"/>
  <c r="S2914" i="64"/>
  <c r="S3265" i="64"/>
  <c r="S3318" i="64" s="1"/>
  <c r="S500" i="64"/>
  <c r="S1148" i="64"/>
  <c r="S1192" i="64"/>
  <c r="S1604" i="64"/>
  <c r="S1619" i="64" s="1"/>
  <c r="S1747" i="64" s="1"/>
  <c r="S1628" i="64"/>
  <c r="S1668" i="64" s="1"/>
  <c r="S2004" i="64"/>
  <c r="S2040" i="64"/>
  <c r="S2276" i="64"/>
  <c r="S2300" i="64"/>
  <c r="S2315" i="64" s="1"/>
  <c r="AD4" i="64"/>
  <c r="AE7" i="64"/>
  <c r="AE3" i="64"/>
  <c r="AE3063" i="64" s="1" a="1"/>
  <c r="AE3063" i="64" s="1"/>
  <c r="AE1" i="64"/>
  <c r="AF2" i="64"/>
  <c r="AF2" i="864"/>
  <c r="AE7" i="864"/>
  <c r="AE7" i="863"/>
  <c r="AE1" i="863"/>
  <c r="AE1" i="864"/>
  <c r="AD4" i="864"/>
  <c r="AD4" i="863"/>
  <c r="AE3" i="863"/>
  <c r="AE3" i="864"/>
  <c r="AF3" i="861"/>
  <c r="AE4" i="861"/>
  <c r="Z85" i="861"/>
  <c r="AB1974" i="64"/>
  <c r="Z60" i="861"/>
  <c r="AA45" i="861"/>
  <c r="Z1997" i="64"/>
  <c r="BY3265" i="64"/>
  <c r="BY3318" i="64" s="1"/>
  <c r="BY1804" i="64"/>
  <c r="BI3265" i="64"/>
  <c r="BI3318" i="64" s="1"/>
  <c r="BI1804" i="64"/>
  <c r="AS3265" i="64"/>
  <c r="AS3318" i="64" s="1"/>
  <c r="AS1804" i="64"/>
  <c r="AC3265" i="64"/>
  <c r="AC3318" i="64" s="1"/>
  <c r="AC1804" i="64"/>
  <c r="CG3270" i="64"/>
  <c r="CG1809" i="64"/>
  <c r="BQ3270" i="64"/>
  <c r="BQ1809" i="64"/>
  <c r="BA3270" i="64"/>
  <c r="BA1809" i="64"/>
  <c r="AK3270" i="64"/>
  <c r="AK1809" i="64"/>
  <c r="U3270" i="64"/>
  <c r="U1809" i="64"/>
  <c r="BZ3269" i="64"/>
  <c r="BZ1808" i="64"/>
  <c r="BZ1823" i="64" s="1"/>
  <c r="BJ3269" i="64"/>
  <c r="BJ1808" i="64"/>
  <c r="BJ1823" i="64" s="1"/>
  <c r="AT3269" i="64"/>
  <c r="AT1808" i="64"/>
  <c r="AT1823" i="64" s="1"/>
  <c r="AD3269" i="64"/>
  <c r="AD1808" i="64"/>
  <c r="AD1823" i="64" s="1"/>
  <c r="CI3266" i="64"/>
  <c r="CI3319" i="64" s="1"/>
  <c r="CI1805" i="64"/>
  <c r="CI1820" i="64" s="1"/>
  <c r="BS3266" i="64"/>
  <c r="BS3319" i="64" s="1"/>
  <c r="BS1805" i="64"/>
  <c r="BS1820" i="64" s="1"/>
  <c r="BC3266" i="64"/>
  <c r="BC3319" i="64" s="1"/>
  <c r="BC1805" i="64"/>
  <c r="BC1820" i="64" s="1"/>
  <c r="AM3266" i="64"/>
  <c r="AM3319" i="64" s="1"/>
  <c r="AM1805" i="64"/>
  <c r="AM1820" i="64" s="1"/>
  <c r="W3266" i="64"/>
  <c r="W3319" i="64" s="1"/>
  <c r="W1805" i="64"/>
  <c r="BX3265" i="64"/>
  <c r="BX3318" i="64" s="1"/>
  <c r="BX1804" i="64"/>
  <c r="BH3265" i="64"/>
  <c r="BH3318" i="64" s="1"/>
  <c r="BH1804" i="64"/>
  <c r="AR3265" i="64"/>
  <c r="AR3318" i="64" s="1"/>
  <c r="AR1804" i="64"/>
  <c r="AB3265" i="64"/>
  <c r="AB3318" i="64" s="1"/>
  <c r="AB1804" i="64"/>
  <c r="CF3270" i="64"/>
  <c r="CF1809" i="64"/>
  <c r="BP3270" i="64"/>
  <c r="BP1809" i="64"/>
  <c r="AZ3270" i="64"/>
  <c r="AZ1809" i="64"/>
  <c r="AJ3270" i="64"/>
  <c r="AJ1809" i="64"/>
  <c r="T3270" i="64"/>
  <c r="T1809" i="64"/>
  <c r="BY3269" i="64"/>
  <c r="BY1808" i="64"/>
  <c r="BY1823" i="64" s="1"/>
  <c r="BI3269" i="64"/>
  <c r="BI1808" i="64"/>
  <c r="BI1823" i="64" s="1"/>
  <c r="AS3269" i="64"/>
  <c r="AS1808" i="64"/>
  <c r="AS1823" i="64" s="1"/>
  <c r="AC3269" i="64"/>
  <c r="AC1808" i="64"/>
  <c r="AC1823" i="64" s="1"/>
  <c r="CH3266" i="64"/>
  <c r="CH3319" i="64" s="1"/>
  <c r="CH1805" i="64"/>
  <c r="CH1820" i="64" s="1"/>
  <c r="BR3266" i="64"/>
  <c r="BR3319" i="64" s="1"/>
  <c r="BR1805" i="64"/>
  <c r="BR1820" i="64" s="1"/>
  <c r="BB3266" i="64"/>
  <c r="BB3319" i="64" s="1"/>
  <c r="BB1805" i="64"/>
  <c r="BB1820" i="64" s="1"/>
  <c r="AL3266" i="64"/>
  <c r="AL3319" i="64" s="1"/>
  <c r="AL1805" i="64"/>
  <c r="AL1820" i="64" s="1"/>
  <c r="V3266" i="64"/>
  <c r="V3319" i="64" s="1"/>
  <c r="V1805" i="64"/>
  <c r="BW3265" i="64"/>
  <c r="BW3318" i="64" s="1"/>
  <c r="BW1804" i="64"/>
  <c r="BG3265" i="64"/>
  <c r="BG3318" i="64" s="1"/>
  <c r="BG1804" i="64"/>
  <c r="AQ3265" i="64"/>
  <c r="AQ3318" i="64" s="1"/>
  <c r="AQ1804" i="64"/>
  <c r="AA3265" i="64"/>
  <c r="AA3318" i="64" s="1"/>
  <c r="AA1804" i="64"/>
  <c r="CE3270" i="64"/>
  <c r="CE1809" i="64"/>
  <c r="BO3270" i="64"/>
  <c r="BO1809" i="64"/>
  <c r="AY3270" i="64"/>
  <c r="AY1809" i="64"/>
  <c r="AI3270" i="64"/>
  <c r="AI1809" i="64"/>
  <c r="BX3269" i="64"/>
  <c r="BX1808" i="64"/>
  <c r="BX1823" i="64" s="1"/>
  <c r="BH3269" i="64"/>
  <c r="BH1808" i="64"/>
  <c r="BH1823" i="64" s="1"/>
  <c r="AR3269" i="64"/>
  <c r="AR1808" i="64"/>
  <c r="AR1823" i="64" s="1"/>
  <c r="AB3269" i="64"/>
  <c r="AB1808" i="64"/>
  <c r="AB1823" i="64" s="1"/>
  <c r="CG3266" i="64"/>
  <c r="CG3319" i="64" s="1"/>
  <c r="CG1805" i="64"/>
  <c r="CG1820" i="64" s="1"/>
  <c r="BQ3266" i="64"/>
  <c r="BQ3319" i="64" s="1"/>
  <c r="BQ1805" i="64"/>
  <c r="BQ1820" i="64" s="1"/>
  <c r="BA3266" i="64"/>
  <c r="BA3319" i="64" s="1"/>
  <c r="BA1805" i="64"/>
  <c r="BA1820" i="64" s="1"/>
  <c r="AK3266" i="64"/>
  <c r="AK3319" i="64" s="1"/>
  <c r="AK1805" i="64"/>
  <c r="AK1820" i="64" s="1"/>
  <c r="U3266" i="64"/>
  <c r="U3319" i="64" s="1"/>
  <c r="U1805" i="64"/>
  <c r="BV3265" i="64"/>
  <c r="BV3318" i="64" s="1"/>
  <c r="BV1804" i="64"/>
  <c r="BF3265" i="64"/>
  <c r="BF3318" i="64" s="1"/>
  <c r="BF1804" i="64"/>
  <c r="AP3265" i="64"/>
  <c r="AP3318" i="64" s="1"/>
  <c r="AP1804" i="64"/>
  <c r="Z3265" i="64"/>
  <c r="Z3318" i="64" s="1"/>
  <c r="Z1804" i="64"/>
  <c r="CD3270" i="64"/>
  <c r="CD1809" i="64"/>
  <c r="BN3270" i="64"/>
  <c r="BN1809" i="64"/>
  <c r="AX3270" i="64"/>
  <c r="AX1809" i="64"/>
  <c r="AH3270" i="64"/>
  <c r="AH1809" i="64"/>
  <c r="BW3269" i="64"/>
  <c r="BW1808" i="64"/>
  <c r="BW1823" i="64" s="1"/>
  <c r="BG3269" i="64"/>
  <c r="BG1808" i="64"/>
  <c r="BG1823" i="64" s="1"/>
  <c r="AQ3269" i="64"/>
  <c r="AQ1808" i="64"/>
  <c r="AQ1823" i="64" s="1"/>
  <c r="AA3269" i="64"/>
  <c r="AA1808" i="64"/>
  <c r="AA1823" i="64" s="1"/>
  <c r="CF3266" i="64"/>
  <c r="CF3319" i="64" s="1"/>
  <c r="CF1805" i="64"/>
  <c r="CF1820" i="64" s="1"/>
  <c r="BP3266" i="64"/>
  <c r="BP3319" i="64" s="1"/>
  <c r="BP1805" i="64"/>
  <c r="BP1820" i="64" s="1"/>
  <c r="AZ3266" i="64"/>
  <c r="AZ3319" i="64" s="1"/>
  <c r="AZ1805" i="64"/>
  <c r="AZ1820" i="64" s="1"/>
  <c r="AJ3266" i="64"/>
  <c r="AJ3319" i="64" s="1"/>
  <c r="AJ1805" i="64"/>
  <c r="AJ1820" i="64" s="1"/>
  <c r="T3266" i="64"/>
  <c r="T3319" i="64" s="1"/>
  <c r="T1805" i="64"/>
  <c r="CK3265" i="64"/>
  <c r="CK3318" i="64" s="1"/>
  <c r="CK1804" i="64"/>
  <c r="BU3265" i="64"/>
  <c r="BU3318" i="64" s="1"/>
  <c r="BU1804" i="64"/>
  <c r="BE3265" i="64"/>
  <c r="BE3318" i="64" s="1"/>
  <c r="BE1804" i="64"/>
  <c r="AO3265" i="64"/>
  <c r="AO3318" i="64" s="1"/>
  <c r="AO1804" i="64"/>
  <c r="Y3265" i="64"/>
  <c r="Y3318" i="64" s="1"/>
  <c r="Y1804" i="64"/>
  <c r="CC3270" i="64"/>
  <c r="CC1809" i="64"/>
  <c r="BM3270" i="64"/>
  <c r="BM1809" i="64"/>
  <c r="AW3270" i="64"/>
  <c r="AW1809" i="64"/>
  <c r="AG3270" i="64"/>
  <c r="AG1809" i="64"/>
  <c r="BV3269" i="64"/>
  <c r="BV1808" i="64"/>
  <c r="BV1823" i="64" s="1"/>
  <c r="BF3269" i="64"/>
  <c r="BF1808" i="64"/>
  <c r="BF1823" i="64" s="1"/>
  <c r="AP3269" i="64"/>
  <c r="AP1808" i="64"/>
  <c r="AP1823" i="64" s="1"/>
  <c r="Z3269" i="64"/>
  <c r="Z1808" i="64"/>
  <c r="Z1823" i="64" s="1"/>
  <c r="CE3266" i="64"/>
  <c r="CE3319" i="64" s="1"/>
  <c r="CE1805" i="64"/>
  <c r="CE1820" i="64" s="1"/>
  <c r="BO3266" i="64"/>
  <c r="BO3319" i="64" s="1"/>
  <c r="BO1805" i="64"/>
  <c r="BO1820" i="64" s="1"/>
  <c r="AY3266" i="64"/>
  <c r="AY3319" i="64" s="1"/>
  <c r="AY1805" i="64"/>
  <c r="AY1820" i="64" s="1"/>
  <c r="AI3266" i="64"/>
  <c r="AI3319" i="64" s="1"/>
  <c r="AI1805" i="64"/>
  <c r="AI1820" i="64" s="1"/>
  <c r="CJ3265" i="64"/>
  <c r="CJ3318" i="64" s="1"/>
  <c r="CJ1804" i="64"/>
  <c r="BT3265" i="64"/>
  <c r="BT3318" i="64" s="1"/>
  <c r="BT1804" i="64"/>
  <c r="BD3265" i="64"/>
  <c r="BD3318" i="64" s="1"/>
  <c r="BD1804" i="64"/>
  <c r="AN3265" i="64"/>
  <c r="AN3318" i="64" s="1"/>
  <c r="AN1804" i="64"/>
  <c r="X3265" i="64"/>
  <c r="X3318" i="64" s="1"/>
  <c r="X1804" i="64"/>
  <c r="CB3270" i="64"/>
  <c r="CB1809" i="64"/>
  <c r="BL3270" i="64"/>
  <c r="BL1809" i="64"/>
  <c r="AV3270" i="64"/>
  <c r="AV1809" i="64"/>
  <c r="AF3270" i="64"/>
  <c r="AF1809" i="64"/>
  <c r="CK3269" i="64"/>
  <c r="CK1808" i="64"/>
  <c r="CK1823" i="64" s="1"/>
  <c r="BU3269" i="64"/>
  <c r="BU1808" i="64"/>
  <c r="BU1823" i="64" s="1"/>
  <c r="BE3269" i="64"/>
  <c r="BE1808" i="64"/>
  <c r="BE1823" i="64" s="1"/>
  <c r="AO3269" i="64"/>
  <c r="AO1808" i="64"/>
  <c r="AO1823" i="64" s="1"/>
  <c r="Y3269" i="64"/>
  <c r="Y1808" i="64"/>
  <c r="Y1823" i="64" s="1"/>
  <c r="CD3266" i="64"/>
  <c r="CD3319" i="64" s="1"/>
  <c r="CD1805" i="64"/>
  <c r="CD1820" i="64" s="1"/>
  <c r="BN3266" i="64"/>
  <c r="BN3319" i="64" s="1"/>
  <c r="BN1805" i="64"/>
  <c r="BN1820" i="64" s="1"/>
  <c r="AX3266" i="64"/>
  <c r="AX3319" i="64" s="1"/>
  <c r="AX1805" i="64"/>
  <c r="AX1820" i="64" s="1"/>
  <c r="AH3266" i="64"/>
  <c r="AH3319" i="64" s="1"/>
  <c r="AH1805" i="64"/>
  <c r="AH1820" i="64" s="1"/>
  <c r="CI3265" i="64"/>
  <c r="CI3318" i="64" s="1"/>
  <c r="CI1804" i="64"/>
  <c r="BS3265" i="64"/>
  <c r="BS3318" i="64" s="1"/>
  <c r="BS1804" i="64"/>
  <c r="BC3265" i="64"/>
  <c r="BC3318" i="64" s="1"/>
  <c r="BC1804" i="64"/>
  <c r="AM3265" i="64"/>
  <c r="AM3318" i="64" s="1"/>
  <c r="AM1804" i="64"/>
  <c r="W3265" i="64"/>
  <c r="W3318" i="64" s="1"/>
  <c r="W1804" i="64"/>
  <c r="CA3270" i="64"/>
  <c r="CA1809" i="64"/>
  <c r="BK3270" i="64"/>
  <c r="BK1809" i="64"/>
  <c r="AU3270" i="64"/>
  <c r="AU1809" i="64"/>
  <c r="AE3270" i="64"/>
  <c r="AE1809" i="64"/>
  <c r="CJ3269" i="64"/>
  <c r="CJ1808" i="64"/>
  <c r="CJ1823" i="64" s="1"/>
  <c r="BT3269" i="64"/>
  <c r="BT1808" i="64"/>
  <c r="BT1823" i="64" s="1"/>
  <c r="BD3269" i="64"/>
  <c r="BD1808" i="64"/>
  <c r="BD1823" i="64" s="1"/>
  <c r="AN3269" i="64"/>
  <c r="AN1808" i="64"/>
  <c r="AN1823" i="64" s="1"/>
  <c r="X3269" i="64"/>
  <c r="X1808" i="64"/>
  <c r="X1823" i="64" s="1"/>
  <c r="CC3266" i="64"/>
  <c r="CC3319" i="64" s="1"/>
  <c r="CC1805" i="64"/>
  <c r="CC1820" i="64" s="1"/>
  <c r="BM3266" i="64"/>
  <c r="BM3319" i="64" s="1"/>
  <c r="BM1805" i="64"/>
  <c r="BM1820" i="64" s="1"/>
  <c r="AW3266" i="64"/>
  <c r="AW3319" i="64" s="1"/>
  <c r="AW1805" i="64"/>
  <c r="AW1820" i="64" s="1"/>
  <c r="AG3266" i="64"/>
  <c r="AG3319" i="64" s="1"/>
  <c r="AG1805" i="64"/>
  <c r="AG1820" i="64" s="1"/>
  <c r="CH3265" i="64"/>
  <c r="CH3318" i="64" s="1"/>
  <c r="CH1804" i="64"/>
  <c r="BR3265" i="64"/>
  <c r="BR3318" i="64" s="1"/>
  <c r="BR1804" i="64"/>
  <c r="BB3265" i="64"/>
  <c r="BB3318" i="64" s="1"/>
  <c r="BB1804" i="64"/>
  <c r="AL3265" i="64"/>
  <c r="AL3318" i="64" s="1"/>
  <c r="AL1804" i="64"/>
  <c r="V3265" i="64"/>
  <c r="V3318" i="64" s="1"/>
  <c r="V1804" i="64"/>
  <c r="BZ3270" i="64"/>
  <c r="BZ1809" i="64"/>
  <c r="BJ3270" i="64"/>
  <c r="BJ1809" i="64"/>
  <c r="AT3270" i="64"/>
  <c r="AT1809" i="64"/>
  <c r="AD3270" i="64"/>
  <c r="AD1809" i="64"/>
  <c r="CI3269" i="64"/>
  <c r="CI1808" i="64"/>
  <c r="CI1823" i="64" s="1"/>
  <c r="BS3269" i="64"/>
  <c r="BS1808" i="64"/>
  <c r="BS1823" i="64" s="1"/>
  <c r="BC3269" i="64"/>
  <c r="BC1808" i="64"/>
  <c r="BC1823" i="64" s="1"/>
  <c r="AM3269" i="64"/>
  <c r="AM1808" i="64"/>
  <c r="AM1823" i="64" s="1"/>
  <c r="W3269" i="64"/>
  <c r="W1808" i="64"/>
  <c r="W1823" i="64" s="1"/>
  <c r="CB3266" i="64"/>
  <c r="CB3319" i="64" s="1"/>
  <c r="CB1805" i="64"/>
  <c r="CB1820" i="64" s="1"/>
  <c r="BL3266" i="64"/>
  <c r="BL3319" i="64" s="1"/>
  <c r="BL1805" i="64"/>
  <c r="BL1820" i="64" s="1"/>
  <c r="AV3266" i="64"/>
  <c r="AV3319" i="64" s="1"/>
  <c r="AV1805" i="64"/>
  <c r="AV1820" i="64" s="1"/>
  <c r="AF3266" i="64"/>
  <c r="AF3319" i="64" s="1"/>
  <c r="AF1805" i="64"/>
  <c r="AF1820" i="64" s="1"/>
  <c r="CG3265" i="64"/>
  <c r="CG3318" i="64" s="1"/>
  <c r="CG1804" i="64"/>
  <c r="BQ3265" i="64"/>
  <c r="BQ3318" i="64" s="1"/>
  <c r="BQ1804" i="64"/>
  <c r="BA3265" i="64"/>
  <c r="BA3318" i="64" s="1"/>
  <c r="BA1804" i="64"/>
  <c r="AK3265" i="64"/>
  <c r="AK3318" i="64" s="1"/>
  <c r="AK1804" i="64"/>
  <c r="U3265" i="64"/>
  <c r="U3318" i="64" s="1"/>
  <c r="U1804" i="64"/>
  <c r="BY3270" i="64"/>
  <c r="BY1809" i="64"/>
  <c r="BI3270" i="64"/>
  <c r="BI1809" i="64"/>
  <c r="AS3270" i="64"/>
  <c r="AS1809" i="64"/>
  <c r="AC3270" i="64"/>
  <c r="AC1809" i="64"/>
  <c r="CH3269" i="64"/>
  <c r="CH1808" i="64"/>
  <c r="CH1823" i="64" s="1"/>
  <c r="BR3269" i="64"/>
  <c r="BR1808" i="64"/>
  <c r="BR1823" i="64" s="1"/>
  <c r="BB3269" i="64"/>
  <c r="BB1808" i="64"/>
  <c r="BB1823" i="64" s="1"/>
  <c r="AL3269" i="64"/>
  <c r="AL1808" i="64"/>
  <c r="AL1823" i="64" s="1"/>
  <c r="V3269" i="64"/>
  <c r="V1808" i="64"/>
  <c r="V1823" i="64" s="1"/>
  <c r="CA3266" i="64"/>
  <c r="CA3319" i="64" s="1"/>
  <c r="CA1805" i="64"/>
  <c r="CA1820" i="64" s="1"/>
  <c r="BK3266" i="64"/>
  <c r="BK3319" i="64" s="1"/>
  <c r="BK1805" i="64"/>
  <c r="BK1820" i="64" s="1"/>
  <c r="AU3266" i="64"/>
  <c r="AU3319" i="64" s="1"/>
  <c r="AU1805" i="64"/>
  <c r="AU1820" i="64" s="1"/>
  <c r="AE3266" i="64"/>
  <c r="AE3319" i="64" s="1"/>
  <c r="AE1805" i="64"/>
  <c r="AE1820" i="64" s="1"/>
  <c r="CF3265" i="64"/>
  <c r="CF3318" i="64" s="1"/>
  <c r="CF1804" i="64"/>
  <c r="BP3265" i="64"/>
  <c r="BP3318" i="64" s="1"/>
  <c r="BP1804" i="64"/>
  <c r="AZ3265" i="64"/>
  <c r="AZ3318" i="64" s="1"/>
  <c r="AZ1804" i="64"/>
  <c r="AJ3265" i="64"/>
  <c r="AJ3318" i="64" s="1"/>
  <c r="AJ1804" i="64"/>
  <c r="T3265" i="64"/>
  <c r="T3318" i="64" s="1"/>
  <c r="T1804" i="64"/>
  <c r="BX3270" i="64"/>
  <c r="BX1809" i="64"/>
  <c r="BH3270" i="64"/>
  <c r="BH1809" i="64"/>
  <c r="AR3270" i="64"/>
  <c r="AR1809" i="64"/>
  <c r="AB3270" i="64"/>
  <c r="AB1809" i="64"/>
  <c r="CG3269" i="64"/>
  <c r="CG1808" i="64"/>
  <c r="CG1823" i="64" s="1"/>
  <c r="BQ3269" i="64"/>
  <c r="BQ1808" i="64"/>
  <c r="BQ1823" i="64" s="1"/>
  <c r="BA3269" i="64"/>
  <c r="BA1808" i="64"/>
  <c r="BA1823" i="64" s="1"/>
  <c r="AK3269" i="64"/>
  <c r="AK1808" i="64"/>
  <c r="AK1823" i="64" s="1"/>
  <c r="U3269" i="64"/>
  <c r="U1808" i="64"/>
  <c r="U1823" i="64" s="1"/>
  <c r="BZ3266" i="64"/>
  <c r="BZ3319" i="64" s="1"/>
  <c r="BZ1805" i="64"/>
  <c r="BZ1820" i="64" s="1"/>
  <c r="BJ3266" i="64"/>
  <c r="BJ3319" i="64" s="1"/>
  <c r="BJ1805" i="64"/>
  <c r="BJ1820" i="64" s="1"/>
  <c r="AT3266" i="64"/>
  <c r="AT3319" i="64" s="1"/>
  <c r="AT1805" i="64"/>
  <c r="AT1820" i="64" s="1"/>
  <c r="AD3266" i="64"/>
  <c r="AD3319" i="64" s="1"/>
  <c r="AD1805" i="64"/>
  <c r="AD1820" i="64" s="1"/>
  <c r="CE3265" i="64"/>
  <c r="CE3318" i="64" s="1"/>
  <c r="CE1804" i="64"/>
  <c r="BO3265" i="64"/>
  <c r="BO3318" i="64" s="1"/>
  <c r="BO1804" i="64"/>
  <c r="AY3265" i="64"/>
  <c r="AY3318" i="64" s="1"/>
  <c r="AY1804" i="64"/>
  <c r="AI3265" i="64"/>
  <c r="AI3318" i="64" s="1"/>
  <c r="AI1804" i="64"/>
  <c r="BW3270" i="64"/>
  <c r="BW1809" i="64"/>
  <c r="BG3270" i="64"/>
  <c r="BG1809" i="64"/>
  <c r="AQ3270" i="64"/>
  <c r="AQ1809" i="64"/>
  <c r="AA3270" i="64"/>
  <c r="AA1809" i="64"/>
  <c r="CF3269" i="64"/>
  <c r="CF1808" i="64"/>
  <c r="CF1823" i="64" s="1"/>
  <c r="BP3269" i="64"/>
  <c r="BP1808" i="64"/>
  <c r="BP1823" i="64" s="1"/>
  <c r="AZ3269" i="64"/>
  <c r="AZ1808" i="64"/>
  <c r="AZ1823" i="64" s="1"/>
  <c r="AJ3269" i="64"/>
  <c r="AJ1808" i="64"/>
  <c r="AJ1823" i="64" s="1"/>
  <c r="T3269" i="64"/>
  <c r="T1808" i="64"/>
  <c r="T1823" i="64" s="1"/>
  <c r="BY3266" i="64"/>
  <c r="BY3319" i="64" s="1"/>
  <c r="BY1805" i="64"/>
  <c r="BY1820" i="64" s="1"/>
  <c r="BI3266" i="64"/>
  <c r="BI3319" i="64" s="1"/>
  <c r="BI1805" i="64"/>
  <c r="BI1820" i="64" s="1"/>
  <c r="AS3266" i="64"/>
  <c r="AS3319" i="64" s="1"/>
  <c r="AS1805" i="64"/>
  <c r="AS1820" i="64" s="1"/>
  <c r="AC3266" i="64"/>
  <c r="AC3319" i="64" s="1"/>
  <c r="AC1805" i="64"/>
  <c r="AC1820" i="64" s="1"/>
  <c r="CD3265" i="64"/>
  <c r="CD3318" i="64" s="1"/>
  <c r="CD1804" i="64"/>
  <c r="BN3265" i="64"/>
  <c r="BN3318" i="64" s="1"/>
  <c r="BN1804" i="64"/>
  <c r="AX3265" i="64"/>
  <c r="AX3318" i="64" s="1"/>
  <c r="AX1804" i="64"/>
  <c r="AH3265" i="64"/>
  <c r="AH3318" i="64" s="1"/>
  <c r="AH1804" i="64"/>
  <c r="BV3270" i="64"/>
  <c r="BV1809" i="64"/>
  <c r="BF3270" i="64"/>
  <c r="BF1809" i="64"/>
  <c r="AP3270" i="64"/>
  <c r="AP1809" i="64"/>
  <c r="Z3270" i="64"/>
  <c r="Z1809" i="64"/>
  <c r="CE3269" i="64"/>
  <c r="CE1808" i="64"/>
  <c r="CE1823" i="64" s="1"/>
  <c r="BO3269" i="64"/>
  <c r="BO1808" i="64"/>
  <c r="BO1823" i="64" s="1"/>
  <c r="AY3269" i="64"/>
  <c r="AY1808" i="64"/>
  <c r="AY1823" i="64" s="1"/>
  <c r="AI3269" i="64"/>
  <c r="AI1808" i="64"/>
  <c r="AI1823" i="64" s="1"/>
  <c r="BX3266" i="64"/>
  <c r="BX3319" i="64" s="1"/>
  <c r="BX1805" i="64"/>
  <c r="BX1820" i="64" s="1"/>
  <c r="BH3266" i="64"/>
  <c r="BH3319" i="64" s="1"/>
  <c r="BH1805" i="64"/>
  <c r="BH1820" i="64" s="1"/>
  <c r="AR3266" i="64"/>
  <c r="AR3319" i="64" s="1"/>
  <c r="AR1805" i="64"/>
  <c r="AR1820" i="64" s="1"/>
  <c r="AB3266" i="64"/>
  <c r="AB3319" i="64" s="1"/>
  <c r="AB1805" i="64"/>
  <c r="CC3265" i="64"/>
  <c r="CC3318" i="64" s="1"/>
  <c r="CC1804" i="64"/>
  <c r="BM3265" i="64"/>
  <c r="BM3318" i="64" s="1"/>
  <c r="BM1804" i="64"/>
  <c r="AW3265" i="64"/>
  <c r="AW3318" i="64" s="1"/>
  <c r="AW1804" i="64"/>
  <c r="AG3265" i="64"/>
  <c r="AG3318" i="64" s="1"/>
  <c r="AG1804" i="64"/>
  <c r="CK3270" i="64"/>
  <c r="CK1809" i="64"/>
  <c r="BU3270" i="64"/>
  <c r="BU1809" i="64"/>
  <c r="BE3270" i="64"/>
  <c r="BE1809" i="64"/>
  <c r="AO3270" i="64"/>
  <c r="AO1809" i="64"/>
  <c r="Y3270" i="64"/>
  <c r="Y1809" i="64"/>
  <c r="CD3269" i="64"/>
  <c r="CD1808" i="64"/>
  <c r="CD1823" i="64" s="1"/>
  <c r="BN3269" i="64"/>
  <c r="BN1808" i="64"/>
  <c r="BN1823" i="64" s="1"/>
  <c r="AX3269" i="64"/>
  <c r="AX1808" i="64"/>
  <c r="AX1823" i="64" s="1"/>
  <c r="AH3269" i="64"/>
  <c r="AH1808" i="64"/>
  <c r="AH1823" i="64" s="1"/>
  <c r="BW3266" i="64"/>
  <c r="BW3319" i="64" s="1"/>
  <c r="BW1805" i="64"/>
  <c r="BW1820" i="64" s="1"/>
  <c r="BG3266" i="64"/>
  <c r="BG3319" i="64" s="1"/>
  <c r="BG1805" i="64"/>
  <c r="BG1820" i="64" s="1"/>
  <c r="AQ3266" i="64"/>
  <c r="AQ3319" i="64" s="1"/>
  <c r="AQ1805" i="64"/>
  <c r="AQ1820" i="64" s="1"/>
  <c r="AA3266" i="64"/>
  <c r="AA3319" i="64" s="1"/>
  <c r="AA1805" i="64"/>
  <c r="CB3265" i="64"/>
  <c r="CB3318" i="64" s="1"/>
  <c r="CB1804" i="64"/>
  <c r="BL3265" i="64"/>
  <c r="BL3318" i="64" s="1"/>
  <c r="BL1804" i="64"/>
  <c r="AV3265" i="64"/>
  <c r="AV3318" i="64" s="1"/>
  <c r="AV1804" i="64"/>
  <c r="AF3265" i="64"/>
  <c r="AF3318" i="64" s="1"/>
  <c r="AF1804" i="64"/>
  <c r="CJ3270" i="64"/>
  <c r="CJ1809" i="64"/>
  <c r="BT3270" i="64"/>
  <c r="BT1809" i="64"/>
  <c r="BD3270" i="64"/>
  <c r="BD1809" i="64"/>
  <c r="AN3270" i="64"/>
  <c r="AN1809" i="64"/>
  <c r="X3270" i="64"/>
  <c r="X1809" i="64"/>
  <c r="CC3269" i="64"/>
  <c r="CC1808" i="64"/>
  <c r="CC1823" i="64" s="1"/>
  <c r="BM3269" i="64"/>
  <c r="BM1808" i="64"/>
  <c r="BM1823" i="64" s="1"/>
  <c r="AW3269" i="64"/>
  <c r="AW1808" i="64"/>
  <c r="AW1823" i="64" s="1"/>
  <c r="AG3269" i="64"/>
  <c r="AG1808" i="64"/>
  <c r="AG1823" i="64" s="1"/>
  <c r="BV3266" i="64"/>
  <c r="BV3319" i="64" s="1"/>
  <c r="BV1805" i="64"/>
  <c r="BV1820" i="64" s="1"/>
  <c r="BF3266" i="64"/>
  <c r="BF3319" i="64" s="1"/>
  <c r="BF1805" i="64"/>
  <c r="BF1820" i="64" s="1"/>
  <c r="AP3266" i="64"/>
  <c r="AP3319" i="64" s="1"/>
  <c r="AP1805" i="64"/>
  <c r="AP1820" i="64" s="1"/>
  <c r="Z3266" i="64"/>
  <c r="Z3319" i="64" s="1"/>
  <c r="Z1805" i="64"/>
  <c r="CA3265" i="64"/>
  <c r="CA3318" i="64" s="1"/>
  <c r="CA1804" i="64"/>
  <c r="BK3265" i="64"/>
  <c r="BK3318" i="64" s="1"/>
  <c r="BK1804" i="64"/>
  <c r="AU3265" i="64"/>
  <c r="AU3318" i="64" s="1"/>
  <c r="AU1804" i="64"/>
  <c r="AE3265" i="64"/>
  <c r="AE3318" i="64" s="1"/>
  <c r="AE1804" i="64"/>
  <c r="CI3270" i="64"/>
  <c r="CI1809" i="64"/>
  <c r="BS3270" i="64"/>
  <c r="BS1809" i="64"/>
  <c r="BC3270" i="64"/>
  <c r="BC1809" i="64"/>
  <c r="AM3270" i="64"/>
  <c r="AM1809" i="64"/>
  <c r="W3270" i="64"/>
  <c r="W1809" i="64"/>
  <c r="CB3269" i="64"/>
  <c r="CB1808" i="64"/>
  <c r="CB1823" i="64" s="1"/>
  <c r="BL3269" i="64"/>
  <c r="BL1808" i="64"/>
  <c r="BL1823" i="64" s="1"/>
  <c r="AV3269" i="64"/>
  <c r="AV1808" i="64"/>
  <c r="AV1823" i="64" s="1"/>
  <c r="AF3269" i="64"/>
  <c r="AF1808" i="64"/>
  <c r="AF1823" i="64" s="1"/>
  <c r="CK3266" i="64"/>
  <c r="CK3319" i="64" s="1"/>
  <c r="CK1805" i="64"/>
  <c r="CK1820" i="64" s="1"/>
  <c r="BU3266" i="64"/>
  <c r="BU3319" i="64" s="1"/>
  <c r="BU1805" i="64"/>
  <c r="BU1820" i="64" s="1"/>
  <c r="BE3266" i="64"/>
  <c r="BE3319" i="64" s="1"/>
  <c r="BE1805" i="64"/>
  <c r="BE1820" i="64" s="1"/>
  <c r="AO3266" i="64"/>
  <c r="AO3319" i="64" s="1"/>
  <c r="AO1805" i="64"/>
  <c r="AO1820" i="64" s="1"/>
  <c r="Y3266" i="64"/>
  <c r="Y3319" i="64" s="1"/>
  <c r="Y1805" i="64"/>
  <c r="BZ3265" i="64"/>
  <c r="BZ3318" i="64" s="1"/>
  <c r="BZ1804" i="64"/>
  <c r="BJ3265" i="64"/>
  <c r="BJ3318" i="64" s="1"/>
  <c r="BJ1804" i="64"/>
  <c r="AT3265" i="64"/>
  <c r="AT3318" i="64" s="1"/>
  <c r="AT1804" i="64"/>
  <c r="AD3265" i="64"/>
  <c r="AD3318" i="64" s="1"/>
  <c r="AD1804" i="64"/>
  <c r="CH3270" i="64"/>
  <c r="CH1809" i="64"/>
  <c r="BR3270" i="64"/>
  <c r="BR1809" i="64"/>
  <c r="BB3270" i="64"/>
  <c r="BB1809" i="64"/>
  <c r="AL3270" i="64"/>
  <c r="AL1809" i="64"/>
  <c r="V3270" i="64"/>
  <c r="V1809" i="64"/>
  <c r="CA3269" i="64"/>
  <c r="CA1808" i="64"/>
  <c r="CA1823" i="64" s="1"/>
  <c r="BK3269" i="64"/>
  <c r="BK1808" i="64"/>
  <c r="BK1823" i="64" s="1"/>
  <c r="AU3269" i="64"/>
  <c r="AU1808" i="64"/>
  <c r="AU1823" i="64" s="1"/>
  <c r="AE3269" i="64"/>
  <c r="AE1808" i="64"/>
  <c r="AE1823" i="64" s="1"/>
  <c r="CJ3266" i="64"/>
  <c r="CJ3319" i="64" s="1"/>
  <c r="CJ1805" i="64"/>
  <c r="CJ1820" i="64" s="1"/>
  <c r="BT3266" i="64"/>
  <c r="BT3319" i="64" s="1"/>
  <c r="BT1805" i="64"/>
  <c r="BT1820" i="64" s="1"/>
  <c r="BD3266" i="64"/>
  <c r="BD3319" i="64" s="1"/>
  <c r="BD1805" i="64"/>
  <c r="BD1820" i="64" s="1"/>
  <c r="AN3266" i="64"/>
  <c r="AN3319" i="64" s="1"/>
  <c r="AN1805" i="64"/>
  <c r="AN1820" i="64" s="1"/>
  <c r="X3266" i="64"/>
  <c r="X3319" i="64" s="1"/>
  <c r="X1805" i="64"/>
  <c r="CA449" i="64"/>
  <c r="AV453" i="64"/>
  <c r="BK453" i="64"/>
  <c r="BY449" i="64"/>
  <c r="BI449" i="64"/>
  <c r="AS449" i="64"/>
  <c r="AC449" i="64"/>
  <c r="CG454" i="64"/>
  <c r="BQ454" i="64"/>
  <c r="BA454" i="64"/>
  <c r="AK454" i="64"/>
  <c r="U454" i="64"/>
  <c r="BZ453" i="64"/>
  <c r="BJ453" i="64"/>
  <c r="AT453" i="64"/>
  <c r="AD453" i="64"/>
  <c r="CI450" i="64"/>
  <c r="CI493" i="64" s="1"/>
  <c r="BS450" i="64"/>
  <c r="BS493" i="64" s="1"/>
  <c r="BC450" i="64"/>
  <c r="BC493" i="64" s="1"/>
  <c r="AM450" i="64"/>
  <c r="AM493" i="64" s="1"/>
  <c r="W450" i="64"/>
  <c r="W493" i="64" s="1"/>
  <c r="BU450" i="64"/>
  <c r="BU493" i="64" s="1"/>
  <c r="AL454" i="64"/>
  <c r="BX449" i="64"/>
  <c r="BH449" i="64"/>
  <c r="AR449" i="64"/>
  <c r="AB449" i="64"/>
  <c r="CF454" i="64"/>
  <c r="BP454" i="64"/>
  <c r="AZ454" i="64"/>
  <c r="AJ454" i="64"/>
  <c r="T454" i="64"/>
  <c r="BY453" i="64"/>
  <c r="BI453" i="64"/>
  <c r="AS453" i="64"/>
  <c r="AC453" i="64"/>
  <c r="CH450" i="64"/>
  <c r="CH493" i="64" s="1"/>
  <c r="BR450" i="64"/>
  <c r="BR493" i="64" s="1"/>
  <c r="BB450" i="64"/>
  <c r="BB493" i="64" s="1"/>
  <c r="AL450" i="64"/>
  <c r="AL493" i="64" s="1"/>
  <c r="V450" i="64"/>
  <c r="AM454" i="64"/>
  <c r="BJ449" i="64"/>
  <c r="BD450" i="64"/>
  <c r="BD493" i="64" s="1"/>
  <c r="BW449" i="64"/>
  <c r="BG449" i="64"/>
  <c r="AQ449" i="64"/>
  <c r="AA449" i="64"/>
  <c r="CE454" i="64"/>
  <c r="BO454" i="64"/>
  <c r="AY454" i="64"/>
  <c r="AI454" i="64"/>
  <c r="BX453" i="64"/>
  <c r="BH453" i="64"/>
  <c r="AR453" i="64"/>
  <c r="AB453" i="64"/>
  <c r="CG450" i="64"/>
  <c r="BQ450" i="64"/>
  <c r="BQ493" i="64" s="1"/>
  <c r="BA450" i="64"/>
  <c r="BA493" i="64" s="1"/>
  <c r="AK450" i="64"/>
  <c r="AK493" i="64" s="1"/>
  <c r="U450" i="64"/>
  <c r="U493" i="64" s="1"/>
  <c r="CK450" i="64"/>
  <c r="CK493" i="64" s="1"/>
  <c r="AT449" i="64"/>
  <c r="BT450" i="64"/>
  <c r="BT493" i="64" s="1"/>
  <c r="BV449" i="64"/>
  <c r="BF449" i="64"/>
  <c r="AP449" i="64"/>
  <c r="Z449" i="64"/>
  <c r="CD454" i="64"/>
  <c r="BN454" i="64"/>
  <c r="AX454" i="64"/>
  <c r="AH454" i="64"/>
  <c r="BW453" i="64"/>
  <c r="BG453" i="64"/>
  <c r="AQ453" i="64"/>
  <c r="AA453" i="64"/>
  <c r="CF450" i="64"/>
  <c r="CF493" i="64" s="1"/>
  <c r="BP450" i="64"/>
  <c r="BP493" i="64" s="1"/>
  <c r="AZ450" i="64"/>
  <c r="AZ493" i="64" s="1"/>
  <c r="AJ450" i="64"/>
  <c r="AJ493" i="64" s="1"/>
  <c r="T450" i="64"/>
  <c r="T493" i="64" s="1"/>
  <c r="AU449" i="64"/>
  <c r="AO450" i="64"/>
  <c r="CH454" i="64"/>
  <c r="X450" i="64"/>
  <c r="X493" i="64" s="1"/>
  <c r="CK449" i="64"/>
  <c r="BU449" i="64"/>
  <c r="BE449" i="64"/>
  <c r="AO449" i="64"/>
  <c r="Y449" i="64"/>
  <c r="CC454" i="64"/>
  <c r="BM454" i="64"/>
  <c r="AW454" i="64"/>
  <c r="AG454" i="64"/>
  <c r="BV453" i="64"/>
  <c r="BF453" i="64"/>
  <c r="AP453" i="64"/>
  <c r="Z453" i="64"/>
  <c r="CE450" i="64"/>
  <c r="CE493" i="64" s="1"/>
  <c r="BO450" i="64"/>
  <c r="BO493" i="64" s="1"/>
  <c r="AY450" i="64"/>
  <c r="AY493" i="64" s="1"/>
  <c r="AI450" i="64"/>
  <c r="AI493" i="64" s="1"/>
  <c r="CI454" i="64"/>
  <c r="CA453" i="64"/>
  <c r="CJ449" i="64"/>
  <c r="BT449" i="64"/>
  <c r="BD449" i="64"/>
  <c r="AN449" i="64"/>
  <c r="X449" i="64"/>
  <c r="CB454" i="64"/>
  <c r="BL454" i="64"/>
  <c r="AV454" i="64"/>
  <c r="AF454" i="64"/>
  <c r="CK453" i="64"/>
  <c r="BU453" i="64"/>
  <c r="BE453" i="64"/>
  <c r="AO453" i="64"/>
  <c r="Y453" i="64"/>
  <c r="CD450" i="64"/>
  <c r="CD493" i="64" s="1"/>
  <c r="BN450" i="64"/>
  <c r="BN493" i="64" s="1"/>
  <c r="AX450" i="64"/>
  <c r="AX493" i="64" s="1"/>
  <c r="AH450" i="64"/>
  <c r="BS454" i="64"/>
  <c r="CI449" i="64"/>
  <c r="BS449" i="64"/>
  <c r="BC449" i="64"/>
  <c r="AM449" i="64"/>
  <c r="W449" i="64"/>
  <c r="CA454" i="64"/>
  <c r="BK454" i="64"/>
  <c r="AU454" i="64"/>
  <c r="AE454" i="64"/>
  <c r="CJ453" i="64"/>
  <c r="BT453" i="64"/>
  <c r="BD453" i="64"/>
  <c r="AN453" i="64"/>
  <c r="X453" i="64"/>
  <c r="CC450" i="64"/>
  <c r="CC493" i="64" s="1"/>
  <c r="BM450" i="64"/>
  <c r="BM493" i="64" s="1"/>
  <c r="AW450" i="64"/>
  <c r="AG450" i="64"/>
  <c r="AG493" i="64" s="1"/>
  <c r="BC454" i="64"/>
  <c r="BR454" i="64"/>
  <c r="CH449" i="64"/>
  <c r="BR449" i="64"/>
  <c r="BB449" i="64"/>
  <c r="AL449" i="64"/>
  <c r="V449" i="64"/>
  <c r="BZ454" i="64"/>
  <c r="BJ454" i="64"/>
  <c r="AT454" i="64"/>
  <c r="AD454" i="64"/>
  <c r="CI453" i="64"/>
  <c r="BS453" i="64"/>
  <c r="BC453" i="64"/>
  <c r="AM453" i="64"/>
  <c r="W453" i="64"/>
  <c r="CB450" i="64"/>
  <c r="BL450" i="64"/>
  <c r="BL493" i="64" s="1"/>
  <c r="AV450" i="64"/>
  <c r="AV493" i="64" s="1"/>
  <c r="AF450" i="64"/>
  <c r="AF493" i="64" s="1"/>
  <c r="CB453" i="64"/>
  <c r="AE453" i="64"/>
  <c r="CG449" i="64"/>
  <c r="BQ449" i="64"/>
  <c r="BA449" i="64"/>
  <c r="AK449" i="64"/>
  <c r="U449" i="64"/>
  <c r="BY454" i="64"/>
  <c r="BI454" i="64"/>
  <c r="AS454" i="64"/>
  <c r="AC454" i="64"/>
  <c r="CH453" i="64"/>
  <c r="BR453" i="64"/>
  <c r="BB453" i="64"/>
  <c r="AL453" i="64"/>
  <c r="V453" i="64"/>
  <c r="CA450" i="64"/>
  <c r="CA493" i="64" s="1"/>
  <c r="BK450" i="64"/>
  <c r="BK493" i="64" s="1"/>
  <c r="AU450" i="64"/>
  <c r="AU493" i="64" s="1"/>
  <c r="AE450" i="64"/>
  <c r="AE493" i="64" s="1"/>
  <c r="AF453" i="64"/>
  <c r="BB454" i="64"/>
  <c r="CF449" i="64"/>
  <c r="BP449" i="64"/>
  <c r="AZ449" i="64"/>
  <c r="AJ449" i="64"/>
  <c r="T449" i="64"/>
  <c r="BX454" i="64"/>
  <c r="BH454" i="64"/>
  <c r="AR454" i="64"/>
  <c r="AB454" i="64"/>
  <c r="CG453" i="64"/>
  <c r="BQ453" i="64"/>
  <c r="BA453" i="64"/>
  <c r="AK453" i="64"/>
  <c r="U453" i="64"/>
  <c r="BZ450" i="64"/>
  <c r="BZ493" i="64" s="1"/>
  <c r="BJ450" i="64"/>
  <c r="BJ493" i="64" s="1"/>
  <c r="AT450" i="64"/>
  <c r="AT493" i="64" s="1"/>
  <c r="AD450" i="64"/>
  <c r="AD493" i="64" s="1"/>
  <c r="BL453" i="64"/>
  <c r="BZ449" i="64"/>
  <c r="AU453" i="64"/>
  <c r="CE449" i="64"/>
  <c r="BO449" i="64"/>
  <c r="AY449" i="64"/>
  <c r="AI449" i="64"/>
  <c r="BW454" i="64"/>
  <c r="BG454" i="64"/>
  <c r="AQ454" i="64"/>
  <c r="AA454" i="64"/>
  <c r="CF453" i="64"/>
  <c r="BP453" i="64"/>
  <c r="AZ453" i="64"/>
  <c r="AJ453" i="64"/>
  <c r="T453" i="64"/>
  <c r="BY450" i="64"/>
  <c r="BI450" i="64"/>
  <c r="BI493" i="64" s="1"/>
  <c r="AS450" i="64"/>
  <c r="AS493" i="64" s="1"/>
  <c r="AC450" i="64"/>
  <c r="AC493" i="64" s="1"/>
  <c r="AE449" i="64"/>
  <c r="Y450" i="64"/>
  <c r="Y493" i="64" s="1"/>
  <c r="CJ450" i="64"/>
  <c r="CJ493" i="64" s="1"/>
  <c r="CD449" i="64"/>
  <c r="BN449" i="64"/>
  <c r="AX449" i="64"/>
  <c r="AH449" i="64"/>
  <c r="BV454" i="64"/>
  <c r="BF454" i="64"/>
  <c r="AP454" i="64"/>
  <c r="Z454" i="64"/>
  <c r="CE453" i="64"/>
  <c r="BO453" i="64"/>
  <c r="AY453" i="64"/>
  <c r="AI453" i="64"/>
  <c r="BX450" i="64"/>
  <c r="BX493" i="64" s="1"/>
  <c r="BH450" i="64"/>
  <c r="BH493" i="64" s="1"/>
  <c r="AR450" i="64"/>
  <c r="AR493" i="64" s="1"/>
  <c r="AB450" i="64"/>
  <c r="AB493" i="64" s="1"/>
  <c r="W454" i="64"/>
  <c r="AD449" i="64"/>
  <c r="AN450" i="64"/>
  <c r="CC449" i="64"/>
  <c r="BM449" i="64"/>
  <c r="AW449" i="64"/>
  <c r="AG449" i="64"/>
  <c r="CK454" i="64"/>
  <c r="BU454" i="64"/>
  <c r="BE454" i="64"/>
  <c r="AO454" i="64"/>
  <c r="Y454" i="64"/>
  <c r="CD453" i="64"/>
  <c r="BN453" i="64"/>
  <c r="AX453" i="64"/>
  <c r="AH453" i="64"/>
  <c r="BW450" i="64"/>
  <c r="BW493" i="64" s="1"/>
  <c r="BG450" i="64"/>
  <c r="BG493" i="64" s="1"/>
  <c r="AQ450" i="64"/>
  <c r="AQ493" i="64" s="1"/>
  <c r="AA450" i="64"/>
  <c r="AA493" i="64" s="1"/>
  <c r="BK449" i="64"/>
  <c r="BE450" i="64"/>
  <c r="BE493" i="64" s="1"/>
  <c r="V454" i="64"/>
  <c r="CB449" i="64"/>
  <c r="BL449" i="64"/>
  <c r="AV449" i="64"/>
  <c r="AF449" i="64"/>
  <c r="CJ454" i="64"/>
  <c r="BT454" i="64"/>
  <c r="BD454" i="64"/>
  <c r="AN454" i="64"/>
  <c r="X454" i="64"/>
  <c r="CC453" i="64"/>
  <c r="BM453" i="64"/>
  <c r="AW453" i="64"/>
  <c r="AG453" i="64"/>
  <c r="BV450" i="64"/>
  <c r="BV493" i="64" s="1"/>
  <c r="BF450" i="64"/>
  <c r="BF493" i="64" s="1"/>
  <c r="AP450" i="64"/>
  <c r="AP493" i="64" s="1"/>
  <c r="Z450" i="64"/>
  <c r="Z493" i="64" s="1"/>
  <c r="AY505" i="64"/>
  <c r="AY559" i="64"/>
  <c r="AO500" i="64"/>
  <c r="AO554" i="64"/>
  <c r="CJ500" i="64"/>
  <c r="CJ554" i="64"/>
  <c r="BT500" i="64"/>
  <c r="BT554" i="64"/>
  <c r="BD500" i="64"/>
  <c r="BD554" i="64"/>
  <c r="AN500" i="64"/>
  <c r="AN554" i="64"/>
  <c r="X500" i="64"/>
  <c r="X554" i="64"/>
  <c r="CB505" i="64"/>
  <c r="CB559" i="64"/>
  <c r="BL505" i="64"/>
  <c r="BL559" i="64"/>
  <c r="AV505" i="64"/>
  <c r="AV559" i="64"/>
  <c r="AF505" i="64"/>
  <c r="AF559" i="64"/>
  <c r="CK504" i="64"/>
  <c r="CK558" i="64"/>
  <c r="BU504" i="64"/>
  <c r="BU558" i="64"/>
  <c r="BE504" i="64"/>
  <c r="BE558" i="64"/>
  <c r="AO504" i="64"/>
  <c r="AO558" i="64"/>
  <c r="Y504" i="64"/>
  <c r="Y558" i="64"/>
  <c r="CD501" i="64"/>
  <c r="CD544" i="64" s="1"/>
  <c r="CD555" i="64"/>
  <c r="BN501" i="64"/>
  <c r="BN544" i="64" s="1"/>
  <c r="BN555" i="64"/>
  <c r="AX501" i="64"/>
  <c r="AX544" i="64" s="1"/>
  <c r="AX555" i="64"/>
  <c r="AH501" i="64"/>
  <c r="AH544" i="64" s="1"/>
  <c r="AH555" i="64"/>
  <c r="AQ500" i="64"/>
  <c r="AQ554" i="64"/>
  <c r="CI500" i="64"/>
  <c r="CI554" i="64"/>
  <c r="BS500" i="64"/>
  <c r="BS554" i="64"/>
  <c r="BC500" i="64"/>
  <c r="BC554" i="64"/>
  <c r="AM500" i="64"/>
  <c r="AM554" i="64"/>
  <c r="W500" i="64"/>
  <c r="W554" i="64"/>
  <c r="CA505" i="64"/>
  <c r="CA559" i="64"/>
  <c r="BK505" i="64"/>
  <c r="BK559" i="64"/>
  <c r="AU505" i="64"/>
  <c r="AU559" i="64"/>
  <c r="AE505" i="64"/>
  <c r="AE559" i="64"/>
  <c r="CJ504" i="64"/>
  <c r="CJ558" i="64"/>
  <c r="BT504" i="64"/>
  <c r="BT558" i="64"/>
  <c r="BD504" i="64"/>
  <c r="BD558" i="64"/>
  <c r="AN504" i="64"/>
  <c r="AN558" i="64"/>
  <c r="X504" i="64"/>
  <c r="X558" i="64"/>
  <c r="CC501" i="64"/>
  <c r="CC544" i="64" s="1"/>
  <c r="CC555" i="64"/>
  <c r="BM501" i="64"/>
  <c r="BM555" i="64"/>
  <c r="AW501" i="64"/>
  <c r="AW544" i="64" s="1"/>
  <c r="AW555" i="64"/>
  <c r="AG501" i="64"/>
  <c r="AG544" i="64" s="1"/>
  <c r="AG555" i="64"/>
  <c r="BO505" i="64"/>
  <c r="BO559" i="64"/>
  <c r="CH500" i="64"/>
  <c r="CH554" i="64"/>
  <c r="BR500" i="64"/>
  <c r="BR554" i="64"/>
  <c r="BB500" i="64"/>
  <c r="BB554" i="64"/>
  <c r="AL500" i="64"/>
  <c r="AL554" i="64"/>
  <c r="V500" i="64"/>
  <c r="V554" i="64"/>
  <c r="BZ505" i="64"/>
  <c r="BZ559" i="64"/>
  <c r="BJ505" i="64"/>
  <c r="BJ559" i="64"/>
  <c r="AT505" i="64"/>
  <c r="AT559" i="64"/>
  <c r="AD505" i="64"/>
  <c r="AD559" i="64"/>
  <c r="CI504" i="64"/>
  <c r="CI558" i="64"/>
  <c r="BS504" i="64"/>
  <c r="BS558" i="64"/>
  <c r="BC504" i="64"/>
  <c r="BC558" i="64"/>
  <c r="AM504" i="64"/>
  <c r="AM558" i="64"/>
  <c r="W504" i="64"/>
  <c r="W558" i="64"/>
  <c r="CB501" i="64"/>
  <c r="CB544" i="64" s="1"/>
  <c r="CB555" i="64"/>
  <c r="BL501" i="64"/>
  <c r="BL544" i="64" s="1"/>
  <c r="BL555" i="64"/>
  <c r="AV501" i="64"/>
  <c r="AV544" i="64" s="1"/>
  <c r="AV555" i="64"/>
  <c r="AF501" i="64"/>
  <c r="AF544" i="64" s="1"/>
  <c r="AF555" i="64"/>
  <c r="CG500" i="64"/>
  <c r="CG554" i="64"/>
  <c r="BQ500" i="64"/>
  <c r="BQ554" i="64"/>
  <c r="BA500" i="64"/>
  <c r="BA554" i="64"/>
  <c r="AK500" i="64"/>
  <c r="AK554" i="64"/>
  <c r="U500" i="64"/>
  <c r="U554" i="64"/>
  <c r="BY505" i="64"/>
  <c r="BY559" i="64"/>
  <c r="BI505" i="64"/>
  <c r="BI559" i="64"/>
  <c r="AS505" i="64"/>
  <c r="AS559" i="64"/>
  <c r="AC505" i="64"/>
  <c r="AC559" i="64"/>
  <c r="CH504" i="64"/>
  <c r="CH558" i="64"/>
  <c r="BR504" i="64"/>
  <c r="BR558" i="64"/>
  <c r="BB504" i="64"/>
  <c r="BB558" i="64"/>
  <c r="AL504" i="64"/>
  <c r="AL558" i="64"/>
  <c r="V504" i="64"/>
  <c r="V558" i="64"/>
  <c r="CA501" i="64"/>
  <c r="CA544" i="64" s="1"/>
  <c r="CA555" i="64"/>
  <c r="BK501" i="64"/>
  <c r="BK544" i="64" s="1"/>
  <c r="BK555" i="64"/>
  <c r="AU501" i="64"/>
  <c r="AU544" i="64" s="1"/>
  <c r="AU555" i="64"/>
  <c r="AE501" i="64"/>
  <c r="AE544" i="64" s="1"/>
  <c r="AE555" i="64"/>
  <c r="BG500" i="64"/>
  <c r="BG554" i="64"/>
  <c r="CF500" i="64"/>
  <c r="CF554" i="64"/>
  <c r="BP500" i="64"/>
  <c r="BP554" i="64"/>
  <c r="AZ500" i="64"/>
  <c r="AZ554" i="64"/>
  <c r="AJ500" i="64"/>
  <c r="AJ554" i="64"/>
  <c r="T500" i="64"/>
  <c r="T554" i="64"/>
  <c r="BX505" i="64"/>
  <c r="BX559" i="64"/>
  <c r="BH505" i="64"/>
  <c r="BH559" i="64"/>
  <c r="AR505" i="64"/>
  <c r="AR559" i="64"/>
  <c r="AB505" i="64"/>
  <c r="AB559" i="64"/>
  <c r="CG504" i="64"/>
  <c r="CG558" i="64"/>
  <c r="BQ504" i="64"/>
  <c r="BQ558" i="64"/>
  <c r="BA504" i="64"/>
  <c r="BA558" i="64"/>
  <c r="AK504" i="64"/>
  <c r="AK558" i="64"/>
  <c r="U504" i="64"/>
  <c r="U558" i="64"/>
  <c r="BZ501" i="64"/>
  <c r="BZ544" i="64" s="1"/>
  <c r="BZ555" i="64"/>
  <c r="BJ501" i="64"/>
  <c r="BJ544" i="64" s="1"/>
  <c r="BJ555" i="64"/>
  <c r="AT501" i="64"/>
  <c r="AT544" i="64" s="1"/>
  <c r="AT555" i="64"/>
  <c r="AD501" i="64"/>
  <c r="AD555" i="64"/>
  <c r="BO500" i="64"/>
  <c r="BO554" i="64"/>
  <c r="AI500" i="64"/>
  <c r="AI554" i="64"/>
  <c r="AQ505" i="64"/>
  <c r="AQ559" i="64"/>
  <c r="AA505" i="64"/>
  <c r="AA559" i="64"/>
  <c r="CF504" i="64"/>
  <c r="CF558" i="64"/>
  <c r="BP504" i="64"/>
  <c r="BP558" i="64"/>
  <c r="AZ504" i="64"/>
  <c r="AZ558" i="64"/>
  <c r="AJ504" i="64"/>
  <c r="AJ558" i="64"/>
  <c r="T504" i="64"/>
  <c r="T558" i="64"/>
  <c r="BY501" i="64"/>
  <c r="BY544" i="64" s="1"/>
  <c r="BY555" i="64"/>
  <c r="BI501" i="64"/>
  <c r="BI555" i="64"/>
  <c r="AS501" i="64"/>
  <c r="AS544" i="64" s="1"/>
  <c r="AS555" i="64"/>
  <c r="AC501" i="64"/>
  <c r="AC544" i="64" s="1"/>
  <c r="AC555" i="64"/>
  <c r="BQ501" i="64"/>
  <c r="BQ544" i="64" s="1"/>
  <c r="BQ555" i="64"/>
  <c r="CE500" i="64"/>
  <c r="CE554" i="64"/>
  <c r="AY500" i="64"/>
  <c r="AY554" i="64"/>
  <c r="BW505" i="64"/>
  <c r="BW559" i="64"/>
  <c r="BG505" i="64"/>
  <c r="BG559" i="64"/>
  <c r="CD500" i="64"/>
  <c r="CD554" i="64"/>
  <c r="BN500" i="64"/>
  <c r="BN554" i="64"/>
  <c r="AX500" i="64"/>
  <c r="AX554" i="64"/>
  <c r="AH500" i="64"/>
  <c r="AH554" i="64"/>
  <c r="BV505" i="64"/>
  <c r="BV559" i="64"/>
  <c r="BF505" i="64"/>
  <c r="BF559" i="64"/>
  <c r="AP505" i="64"/>
  <c r="AP559" i="64"/>
  <c r="Z505" i="64"/>
  <c r="Z559" i="64"/>
  <c r="CE504" i="64"/>
  <c r="CE558" i="64"/>
  <c r="BO504" i="64"/>
  <c r="BO558" i="64"/>
  <c r="AY504" i="64"/>
  <c r="AY558" i="64"/>
  <c r="AI504" i="64"/>
  <c r="AI558" i="64"/>
  <c r="BX501" i="64"/>
  <c r="BX544" i="64" s="1"/>
  <c r="BX555" i="64"/>
  <c r="BH501" i="64"/>
  <c r="BH544" i="64" s="1"/>
  <c r="BH555" i="64"/>
  <c r="AR501" i="64"/>
  <c r="AR544" i="64" s="1"/>
  <c r="AR555" i="64"/>
  <c r="AB501" i="64"/>
  <c r="AB555" i="64"/>
  <c r="BX504" i="64"/>
  <c r="BX558" i="64"/>
  <c r="CC500" i="64"/>
  <c r="CC554" i="64"/>
  <c r="AW500" i="64"/>
  <c r="AW554" i="64"/>
  <c r="AG500" i="64"/>
  <c r="AG554" i="64"/>
  <c r="CK505" i="64"/>
  <c r="CK559" i="64"/>
  <c r="BE505" i="64"/>
  <c r="BE559" i="64"/>
  <c r="AO505" i="64"/>
  <c r="AO559" i="64"/>
  <c r="Y505" i="64"/>
  <c r="Y559" i="64"/>
  <c r="CD504" i="64"/>
  <c r="CD558" i="64"/>
  <c r="BN504" i="64"/>
  <c r="BN558" i="64"/>
  <c r="AX504" i="64"/>
  <c r="AX558" i="64"/>
  <c r="AH504" i="64"/>
  <c r="AH558" i="64"/>
  <c r="BW501" i="64"/>
  <c r="BW544" i="64" s="1"/>
  <c r="BW555" i="64"/>
  <c r="BG501" i="64"/>
  <c r="BG544" i="64" s="1"/>
  <c r="BG555" i="64"/>
  <c r="AQ501" i="64"/>
  <c r="AQ544" i="64" s="1"/>
  <c r="AQ555" i="64"/>
  <c r="AA501" i="64"/>
  <c r="AA544" i="64" s="1"/>
  <c r="AA555" i="64"/>
  <c r="BM500" i="64"/>
  <c r="BM554" i="64"/>
  <c r="BU505" i="64"/>
  <c r="BU559" i="64"/>
  <c r="CB500" i="64"/>
  <c r="CB554" i="64"/>
  <c r="BL500" i="64"/>
  <c r="BL554" i="64"/>
  <c r="AV500" i="64"/>
  <c r="AV554" i="64"/>
  <c r="AF500" i="64"/>
  <c r="AF554" i="64"/>
  <c r="CJ505" i="64"/>
  <c r="CJ559" i="64"/>
  <c r="BT505" i="64"/>
  <c r="BT559" i="64"/>
  <c r="BD505" i="64"/>
  <c r="BD559" i="64"/>
  <c r="AN505" i="64"/>
  <c r="AN559" i="64"/>
  <c r="X505" i="64"/>
  <c r="X559" i="64"/>
  <c r="CC504" i="64"/>
  <c r="CC558" i="64"/>
  <c r="BM504" i="64"/>
  <c r="BM558" i="64"/>
  <c r="AW504" i="64"/>
  <c r="AW558" i="64"/>
  <c r="AG504" i="64"/>
  <c r="AG558" i="64"/>
  <c r="BV501" i="64"/>
  <c r="BV544" i="64" s="1"/>
  <c r="BV555" i="64"/>
  <c r="BF501" i="64"/>
  <c r="BF544" i="64" s="1"/>
  <c r="BF555" i="64"/>
  <c r="AP501" i="64"/>
  <c r="AP544" i="64" s="1"/>
  <c r="AP555" i="64"/>
  <c r="Z501" i="64"/>
  <c r="Z555" i="64"/>
  <c r="AK501" i="64"/>
  <c r="AK544" i="64" s="1"/>
  <c r="AK555" i="64"/>
  <c r="CA500" i="64"/>
  <c r="CA554" i="64"/>
  <c r="BK500" i="64"/>
  <c r="BK554" i="64"/>
  <c r="AU500" i="64"/>
  <c r="AU554" i="64"/>
  <c r="AE500" i="64"/>
  <c r="AE554" i="64"/>
  <c r="CI505" i="64"/>
  <c r="CI559" i="64"/>
  <c r="BS505" i="64"/>
  <c r="BS559" i="64"/>
  <c r="BC505" i="64"/>
  <c r="BC559" i="64"/>
  <c r="AM505" i="64"/>
  <c r="AM559" i="64"/>
  <c r="W505" i="64"/>
  <c r="W559" i="64"/>
  <c r="CB504" i="64"/>
  <c r="CB558" i="64"/>
  <c r="BL504" i="64"/>
  <c r="BL558" i="64"/>
  <c r="AV504" i="64"/>
  <c r="AV558" i="64"/>
  <c r="AF504" i="64"/>
  <c r="AF558" i="64"/>
  <c r="CK501" i="64"/>
  <c r="CK544" i="64" s="1"/>
  <c r="CK555" i="64"/>
  <c r="BU501" i="64"/>
  <c r="BU544" i="64" s="1"/>
  <c r="BU555" i="64"/>
  <c r="BE501" i="64"/>
  <c r="BE544" i="64" s="1"/>
  <c r="BE555" i="64"/>
  <c r="AO501" i="64"/>
  <c r="AO544" i="64" s="1"/>
  <c r="AO555" i="64"/>
  <c r="Y501" i="64"/>
  <c r="Y544" i="64" s="1"/>
  <c r="Y555" i="64"/>
  <c r="AR504" i="64"/>
  <c r="AR558" i="64"/>
  <c r="BZ500" i="64"/>
  <c r="BZ554" i="64"/>
  <c r="BJ500" i="64"/>
  <c r="BJ554" i="64"/>
  <c r="AT500" i="64"/>
  <c r="AT554" i="64"/>
  <c r="AD500" i="64"/>
  <c r="AD554" i="64"/>
  <c r="CH505" i="64"/>
  <c r="CH559" i="64"/>
  <c r="BR505" i="64"/>
  <c r="BR559" i="64"/>
  <c r="BB505" i="64"/>
  <c r="BB559" i="64"/>
  <c r="AL505" i="64"/>
  <c r="AL559" i="64"/>
  <c r="V505" i="64"/>
  <c r="V559" i="64"/>
  <c r="CA504" i="64"/>
  <c r="CA558" i="64"/>
  <c r="BK504" i="64"/>
  <c r="BK558" i="64"/>
  <c r="AU504" i="64"/>
  <c r="AU558" i="64"/>
  <c r="AE504" i="64"/>
  <c r="AE558" i="64"/>
  <c r="CJ501" i="64"/>
  <c r="CJ544" i="64" s="1"/>
  <c r="CJ555" i="64"/>
  <c r="BT501" i="64"/>
  <c r="BT544" i="64" s="1"/>
  <c r="BT555" i="64"/>
  <c r="BD501" i="64"/>
  <c r="BD555" i="64"/>
  <c r="AN501" i="64"/>
  <c r="AN544" i="64" s="1"/>
  <c r="AN555" i="64"/>
  <c r="X501" i="64"/>
  <c r="X544" i="64" s="1"/>
  <c r="X555" i="64"/>
  <c r="BH504" i="64"/>
  <c r="BH558" i="64"/>
  <c r="BY500" i="64"/>
  <c r="BY554" i="64"/>
  <c r="BI500" i="64"/>
  <c r="BI554" i="64"/>
  <c r="AS500" i="64"/>
  <c r="AS554" i="64"/>
  <c r="AC500" i="64"/>
  <c r="AC554" i="64"/>
  <c r="CG505" i="64"/>
  <c r="CG559" i="64"/>
  <c r="BQ505" i="64"/>
  <c r="BQ559" i="64"/>
  <c r="BA505" i="64"/>
  <c r="BA559" i="64"/>
  <c r="AK505" i="64"/>
  <c r="AK559" i="64"/>
  <c r="U505" i="64"/>
  <c r="U559" i="64"/>
  <c r="BZ504" i="64"/>
  <c r="BZ558" i="64"/>
  <c r="BJ504" i="64"/>
  <c r="BJ558" i="64"/>
  <c r="AT504" i="64"/>
  <c r="AT558" i="64"/>
  <c r="AD504" i="64"/>
  <c r="AD558" i="64"/>
  <c r="CI501" i="64"/>
  <c r="CI544" i="64" s="1"/>
  <c r="CI555" i="64"/>
  <c r="BS501" i="64"/>
  <c r="BS544" i="64" s="1"/>
  <c r="BS555" i="64"/>
  <c r="BC501" i="64"/>
  <c r="BC544" i="64" s="1"/>
  <c r="BC555" i="64"/>
  <c r="AM501" i="64"/>
  <c r="AM555" i="64"/>
  <c r="W501" i="64"/>
  <c r="W544" i="64" s="1"/>
  <c r="W555" i="64"/>
  <c r="AI505" i="64"/>
  <c r="AI559" i="64"/>
  <c r="U501" i="64"/>
  <c r="U544" i="64" s="1"/>
  <c r="U555" i="64"/>
  <c r="BX500" i="64"/>
  <c r="BX554" i="64"/>
  <c r="BH500" i="64"/>
  <c r="BH554" i="64"/>
  <c r="AR500" i="64"/>
  <c r="AR554" i="64"/>
  <c r="AB500" i="64"/>
  <c r="AB554" i="64"/>
  <c r="CF505" i="64"/>
  <c r="CF559" i="64"/>
  <c r="BP505" i="64"/>
  <c r="BP559" i="64"/>
  <c r="AZ505" i="64"/>
  <c r="AZ559" i="64"/>
  <c r="AJ505" i="64"/>
  <c r="AJ559" i="64"/>
  <c r="T505" i="64"/>
  <c r="T559" i="64"/>
  <c r="BY504" i="64"/>
  <c r="BY558" i="64"/>
  <c r="BI504" i="64"/>
  <c r="BI558" i="64"/>
  <c r="AS504" i="64"/>
  <c r="AS558" i="64"/>
  <c r="AC504" i="64"/>
  <c r="AC558" i="64"/>
  <c r="CH501" i="64"/>
  <c r="CH544" i="64" s="1"/>
  <c r="CH555" i="64"/>
  <c r="BR501" i="64"/>
  <c r="BR544" i="64" s="1"/>
  <c r="BR555" i="64"/>
  <c r="BB501" i="64"/>
  <c r="BB544" i="64" s="1"/>
  <c r="BB555" i="64"/>
  <c r="AL501" i="64"/>
  <c r="AL544" i="64" s="1"/>
  <c r="AL555" i="64"/>
  <c r="V501" i="64"/>
  <c r="V544" i="64" s="1"/>
  <c r="V555" i="64"/>
  <c r="CE505" i="64"/>
  <c r="CE559" i="64"/>
  <c r="CG501" i="64"/>
  <c r="CG544" i="64" s="1"/>
  <c r="CG555" i="64"/>
  <c r="AA500" i="64"/>
  <c r="AA554" i="64"/>
  <c r="AB504" i="64"/>
  <c r="AB558" i="64"/>
  <c r="BA501" i="64"/>
  <c r="BA544" i="64" s="1"/>
  <c r="BA555" i="64"/>
  <c r="BV500" i="64"/>
  <c r="BV554" i="64"/>
  <c r="BF500" i="64"/>
  <c r="BF554" i="64"/>
  <c r="AP500" i="64"/>
  <c r="AP554" i="64"/>
  <c r="Z500" i="64"/>
  <c r="Z554" i="64"/>
  <c r="CD505" i="64"/>
  <c r="CD559" i="64"/>
  <c r="BN505" i="64"/>
  <c r="BN559" i="64"/>
  <c r="AX505" i="64"/>
  <c r="AX559" i="64"/>
  <c r="AH505" i="64"/>
  <c r="AH559" i="64"/>
  <c r="BW504" i="64"/>
  <c r="BW558" i="64"/>
  <c r="BG504" i="64"/>
  <c r="BG558" i="64"/>
  <c r="AQ504" i="64"/>
  <c r="AQ558" i="64"/>
  <c r="AA504" i="64"/>
  <c r="AA558" i="64"/>
  <c r="CF501" i="64"/>
  <c r="CF555" i="64"/>
  <c r="BP501" i="64"/>
  <c r="BP544" i="64" s="1"/>
  <c r="BP555" i="64"/>
  <c r="AZ501" i="64"/>
  <c r="AZ544" i="64" s="1"/>
  <c r="AZ555" i="64"/>
  <c r="AJ501" i="64"/>
  <c r="AJ544" i="64" s="1"/>
  <c r="AJ555" i="64"/>
  <c r="T501" i="64"/>
  <c r="T544" i="64" s="1"/>
  <c r="T555" i="64"/>
  <c r="BW500" i="64"/>
  <c r="BW554" i="64"/>
  <c r="CK500" i="64"/>
  <c r="CK554" i="64"/>
  <c r="BU500" i="64"/>
  <c r="BU554" i="64"/>
  <c r="BE500" i="64"/>
  <c r="BE554" i="64"/>
  <c r="Y500" i="64"/>
  <c r="Y554" i="64"/>
  <c r="CC505" i="64"/>
  <c r="CC559" i="64"/>
  <c r="BM505" i="64"/>
  <c r="BM559" i="64"/>
  <c r="AW505" i="64"/>
  <c r="AW559" i="64"/>
  <c r="AG505" i="64"/>
  <c r="AG559" i="64"/>
  <c r="BV504" i="64"/>
  <c r="BV558" i="64"/>
  <c r="BF504" i="64"/>
  <c r="BF558" i="64"/>
  <c r="AP504" i="64"/>
  <c r="AP558" i="64"/>
  <c r="Z504" i="64"/>
  <c r="Z558" i="64"/>
  <c r="CE501" i="64"/>
  <c r="CE544" i="64" s="1"/>
  <c r="CE555" i="64"/>
  <c r="BO501" i="64"/>
  <c r="BO544" i="64" s="1"/>
  <c r="BO555" i="64"/>
  <c r="AY501" i="64"/>
  <c r="AY544" i="64" s="1"/>
  <c r="AY555" i="64"/>
  <c r="AI501" i="64"/>
  <c r="AI544" i="64" s="1"/>
  <c r="AI555" i="64"/>
  <c r="CB417" i="64"/>
  <c r="CB441" i="64" s="1"/>
  <c r="CB1553" i="64"/>
  <c r="CB1577" i="64" s="1"/>
  <c r="BL417" i="64"/>
  <c r="BL441" i="64" s="1"/>
  <c r="BL1553" i="64"/>
  <c r="BL1577" i="64" s="1"/>
  <c r="AV417" i="64"/>
  <c r="AV441" i="64" s="1"/>
  <c r="AV1553" i="64"/>
  <c r="AV1577" i="64" s="1"/>
  <c r="AF417" i="64"/>
  <c r="AF441" i="64" s="1"/>
  <c r="AF1553" i="64"/>
  <c r="AF1577" i="64" s="1"/>
  <c r="CJ422" i="64"/>
  <c r="CJ446" i="64" s="1"/>
  <c r="CJ1558" i="64"/>
  <c r="CJ1582" i="64" s="1"/>
  <c r="BT422" i="64"/>
  <c r="BT446" i="64" s="1"/>
  <c r="BT1558" i="64"/>
  <c r="BT1582" i="64" s="1"/>
  <c r="BD422" i="64"/>
  <c r="BD446" i="64" s="1"/>
  <c r="BD1558" i="64"/>
  <c r="BD1582" i="64" s="1"/>
  <c r="AN422" i="64"/>
  <c r="AN446" i="64" s="1"/>
  <c r="AN1558" i="64"/>
  <c r="AN1582" i="64" s="1"/>
  <c r="X422" i="64"/>
  <c r="X446" i="64" s="1"/>
  <c r="X1558" i="64"/>
  <c r="X1582" i="64" s="1"/>
  <c r="CC421" i="64"/>
  <c r="CC1557" i="64"/>
  <c r="BM421" i="64"/>
  <c r="BM1557" i="64"/>
  <c r="AW421" i="64"/>
  <c r="AW1557" i="64"/>
  <c r="AG421" i="64"/>
  <c r="AG1557" i="64"/>
  <c r="BV418" i="64"/>
  <c r="BV442" i="64" s="1"/>
  <c r="BV1554" i="64"/>
  <c r="BV1578" i="64" s="1"/>
  <c r="BF418" i="64"/>
  <c r="BF442" i="64" s="1"/>
  <c r="BF1554" i="64"/>
  <c r="BF1578" i="64" s="1"/>
  <c r="AP418" i="64"/>
  <c r="AP442" i="64" s="1"/>
  <c r="AP1554" i="64"/>
  <c r="AP1578" i="64" s="1"/>
  <c r="Z418" i="64"/>
  <c r="Z1554" i="64"/>
  <c r="Z1578" i="64" s="1"/>
  <c r="CA417" i="64"/>
  <c r="CA441" i="64" s="1"/>
  <c r="CA1553" i="64"/>
  <c r="CA1577" i="64" s="1"/>
  <c r="BK417" i="64"/>
  <c r="BK441" i="64" s="1"/>
  <c r="BK1553" i="64"/>
  <c r="BK1577" i="64" s="1"/>
  <c r="AU417" i="64"/>
  <c r="AU441" i="64" s="1"/>
  <c r="AU1553" i="64"/>
  <c r="AU1577" i="64" s="1"/>
  <c r="AE417" i="64"/>
  <c r="AE441" i="64" s="1"/>
  <c r="AE1553" i="64"/>
  <c r="AE1577" i="64" s="1"/>
  <c r="CI422" i="64"/>
  <c r="CI446" i="64" s="1"/>
  <c r="CI1558" i="64"/>
  <c r="CI1582" i="64" s="1"/>
  <c r="BS422" i="64"/>
  <c r="BS446" i="64" s="1"/>
  <c r="BS1558" i="64"/>
  <c r="BS1582" i="64" s="1"/>
  <c r="BC422" i="64"/>
  <c r="BC446" i="64" s="1"/>
  <c r="BC1558" i="64"/>
  <c r="BC1582" i="64" s="1"/>
  <c r="AM422" i="64"/>
  <c r="AM446" i="64" s="1"/>
  <c r="AM1558" i="64"/>
  <c r="AM1582" i="64" s="1"/>
  <c r="W422" i="64"/>
  <c r="W446" i="64" s="1"/>
  <c r="W1558" i="64"/>
  <c r="W1582" i="64" s="1"/>
  <c r="CB421" i="64"/>
  <c r="CB1557" i="64"/>
  <c r="BL421" i="64"/>
  <c r="BL1557" i="64"/>
  <c r="AV421" i="64"/>
  <c r="AV1557" i="64"/>
  <c r="AF421" i="64"/>
  <c r="AF1557" i="64"/>
  <c r="CK418" i="64"/>
  <c r="CK442" i="64" s="1"/>
  <c r="CK1554" i="64"/>
  <c r="CK1578" i="64" s="1"/>
  <c r="BU418" i="64"/>
  <c r="BU442" i="64" s="1"/>
  <c r="BU1554" i="64"/>
  <c r="BU1578" i="64" s="1"/>
  <c r="BE418" i="64"/>
  <c r="BE442" i="64" s="1"/>
  <c r="BE1554" i="64"/>
  <c r="BE1578" i="64" s="1"/>
  <c r="AO418" i="64"/>
  <c r="AO442" i="64" s="1"/>
  <c r="AO1554" i="64"/>
  <c r="AO1578" i="64" s="1"/>
  <c r="Y418" i="64"/>
  <c r="Y1554" i="64"/>
  <c r="Y1578" i="64" s="1"/>
  <c r="BZ417" i="64"/>
  <c r="BZ441" i="64" s="1"/>
  <c r="BZ1553" i="64"/>
  <c r="BZ1577" i="64" s="1"/>
  <c r="BJ417" i="64"/>
  <c r="BJ441" i="64" s="1"/>
  <c r="BJ1553" i="64"/>
  <c r="BJ1577" i="64" s="1"/>
  <c r="AT417" i="64"/>
  <c r="AT441" i="64" s="1"/>
  <c r="AT1553" i="64"/>
  <c r="AT1577" i="64" s="1"/>
  <c r="AD417" i="64"/>
  <c r="AD441" i="64" s="1"/>
  <c r="AD1553" i="64"/>
  <c r="AD1577" i="64" s="1"/>
  <c r="CH422" i="64"/>
  <c r="CH446" i="64" s="1"/>
  <c r="CH1558" i="64"/>
  <c r="CH1582" i="64" s="1"/>
  <c r="BR422" i="64"/>
  <c r="BR446" i="64" s="1"/>
  <c r="BR1558" i="64"/>
  <c r="BR1582" i="64" s="1"/>
  <c r="BB422" i="64"/>
  <c r="BB446" i="64" s="1"/>
  <c r="BB1558" i="64"/>
  <c r="BB1582" i="64" s="1"/>
  <c r="AL422" i="64"/>
  <c r="AL446" i="64" s="1"/>
  <c r="AL1558" i="64"/>
  <c r="AL1582" i="64" s="1"/>
  <c r="V422" i="64"/>
  <c r="V446" i="64" s="1"/>
  <c r="V1558" i="64"/>
  <c r="V1582" i="64" s="1"/>
  <c r="CA421" i="64"/>
  <c r="CA1557" i="64"/>
  <c r="BK421" i="64"/>
  <c r="BK1557" i="64"/>
  <c r="AU421" i="64"/>
  <c r="AU1557" i="64"/>
  <c r="AE421" i="64"/>
  <c r="AE1557" i="64"/>
  <c r="CJ418" i="64"/>
  <c r="CJ442" i="64" s="1"/>
  <c r="CJ1554" i="64"/>
  <c r="CJ1578" i="64" s="1"/>
  <c r="BT418" i="64"/>
  <c r="BT442" i="64" s="1"/>
  <c r="BT1554" i="64"/>
  <c r="BT1578" i="64" s="1"/>
  <c r="BD418" i="64"/>
  <c r="BD442" i="64" s="1"/>
  <c r="BD1554" i="64"/>
  <c r="BD1578" i="64" s="1"/>
  <c r="AN418" i="64"/>
  <c r="AN442" i="64" s="1"/>
  <c r="AN1554" i="64"/>
  <c r="AN1578" i="64" s="1"/>
  <c r="X418" i="64"/>
  <c r="X1554" i="64"/>
  <c r="X1578" i="64" s="1"/>
  <c r="BY417" i="64"/>
  <c r="BY441" i="64" s="1"/>
  <c r="BY1553" i="64"/>
  <c r="BY1577" i="64" s="1"/>
  <c r="BI417" i="64"/>
  <c r="BI441" i="64" s="1"/>
  <c r="BI1553" i="64"/>
  <c r="BI1577" i="64" s="1"/>
  <c r="AS417" i="64"/>
  <c r="AS441" i="64" s="1"/>
  <c r="AS1553" i="64"/>
  <c r="AS1577" i="64" s="1"/>
  <c r="AC417" i="64"/>
  <c r="AC441" i="64" s="1"/>
  <c r="AC1553" i="64"/>
  <c r="AC1577" i="64" s="1"/>
  <c r="CG422" i="64"/>
  <c r="CG446" i="64" s="1"/>
  <c r="CG1558" i="64"/>
  <c r="CG1582" i="64" s="1"/>
  <c r="BQ422" i="64"/>
  <c r="BQ446" i="64" s="1"/>
  <c r="BQ1558" i="64"/>
  <c r="BQ1582" i="64" s="1"/>
  <c r="BA422" i="64"/>
  <c r="BA446" i="64" s="1"/>
  <c r="BA1558" i="64"/>
  <c r="BA1582" i="64" s="1"/>
  <c r="AK422" i="64"/>
  <c r="AK446" i="64" s="1"/>
  <c r="AK1558" i="64"/>
  <c r="AK1582" i="64" s="1"/>
  <c r="U422" i="64"/>
  <c r="U446" i="64" s="1"/>
  <c r="U1558" i="64"/>
  <c r="U1582" i="64" s="1"/>
  <c r="BZ421" i="64"/>
  <c r="BZ1557" i="64"/>
  <c r="BJ421" i="64"/>
  <c r="BJ1557" i="64"/>
  <c r="AT421" i="64"/>
  <c r="AT1557" i="64"/>
  <c r="AD421" i="64"/>
  <c r="AD1557" i="64"/>
  <c r="CI418" i="64"/>
  <c r="CI442" i="64" s="1"/>
  <c r="CI1554" i="64"/>
  <c r="CI1578" i="64" s="1"/>
  <c r="BS418" i="64"/>
  <c r="BS442" i="64" s="1"/>
  <c r="BS1554" i="64"/>
  <c r="BS1578" i="64" s="1"/>
  <c r="BC418" i="64"/>
  <c r="BC442" i="64" s="1"/>
  <c r="BC1554" i="64"/>
  <c r="BC1578" i="64" s="1"/>
  <c r="AM418" i="64"/>
  <c r="AM442" i="64" s="1"/>
  <c r="AM1554" i="64"/>
  <c r="AM1578" i="64" s="1"/>
  <c r="W418" i="64"/>
  <c r="W1554" i="64"/>
  <c r="W1578" i="64" s="1"/>
  <c r="BX417" i="64"/>
  <c r="BX441" i="64" s="1"/>
  <c r="BX1553" i="64"/>
  <c r="BX1577" i="64" s="1"/>
  <c r="BH417" i="64"/>
  <c r="BH441" i="64" s="1"/>
  <c r="BH1553" i="64"/>
  <c r="BH1577" i="64" s="1"/>
  <c r="AR417" i="64"/>
  <c r="AR441" i="64" s="1"/>
  <c r="AR1553" i="64"/>
  <c r="AR1577" i="64" s="1"/>
  <c r="AB417" i="64"/>
  <c r="AB441" i="64" s="1"/>
  <c r="AB1553" i="64"/>
  <c r="AB1577" i="64" s="1"/>
  <c r="CF422" i="64"/>
  <c r="CF446" i="64" s="1"/>
  <c r="CF1558" i="64"/>
  <c r="CF1582" i="64" s="1"/>
  <c r="BP422" i="64"/>
  <c r="BP446" i="64" s="1"/>
  <c r="BP1558" i="64"/>
  <c r="BP1582" i="64" s="1"/>
  <c r="AZ422" i="64"/>
  <c r="AZ446" i="64" s="1"/>
  <c r="AZ1558" i="64"/>
  <c r="AZ1582" i="64" s="1"/>
  <c r="AJ422" i="64"/>
  <c r="AJ446" i="64" s="1"/>
  <c r="AJ1558" i="64"/>
  <c r="AJ1582" i="64" s="1"/>
  <c r="T422" i="64"/>
  <c r="T446" i="64" s="1"/>
  <c r="T1558" i="64"/>
  <c r="T1582" i="64" s="1"/>
  <c r="BY421" i="64"/>
  <c r="BY1557" i="64"/>
  <c r="BI421" i="64"/>
  <c r="BI1557" i="64"/>
  <c r="AS421" i="64"/>
  <c r="AS1557" i="64"/>
  <c r="AC421" i="64"/>
  <c r="AC1557" i="64"/>
  <c r="CH418" i="64"/>
  <c r="CH442" i="64" s="1"/>
  <c r="CH1554" i="64"/>
  <c r="CH1578" i="64" s="1"/>
  <c r="BR418" i="64"/>
  <c r="BR442" i="64" s="1"/>
  <c r="BR1554" i="64"/>
  <c r="BR1578" i="64" s="1"/>
  <c r="BB418" i="64"/>
  <c r="BB442" i="64" s="1"/>
  <c r="BB1554" i="64"/>
  <c r="BB1578" i="64" s="1"/>
  <c r="AL418" i="64"/>
  <c r="AL442" i="64" s="1"/>
  <c r="AL1554" i="64"/>
  <c r="AL1578" i="64" s="1"/>
  <c r="V418" i="64"/>
  <c r="V1554" i="64"/>
  <c r="V1578" i="64" s="1"/>
  <c r="BW417" i="64"/>
  <c r="BW441" i="64" s="1"/>
  <c r="BW1553" i="64"/>
  <c r="BW1577" i="64" s="1"/>
  <c r="BG417" i="64"/>
  <c r="BG441" i="64" s="1"/>
  <c r="BG1553" i="64"/>
  <c r="BG1577" i="64" s="1"/>
  <c r="AQ417" i="64"/>
  <c r="AQ441" i="64" s="1"/>
  <c r="AQ1553" i="64"/>
  <c r="AQ1577" i="64" s="1"/>
  <c r="AA417" i="64"/>
  <c r="AA441" i="64" s="1"/>
  <c r="AA1553" i="64"/>
  <c r="AA1577" i="64" s="1"/>
  <c r="CE422" i="64"/>
  <c r="CE446" i="64" s="1"/>
  <c r="CE1558" i="64"/>
  <c r="CE1582" i="64" s="1"/>
  <c r="BO422" i="64"/>
  <c r="BO446" i="64" s="1"/>
  <c r="BO1558" i="64"/>
  <c r="BO1582" i="64" s="1"/>
  <c r="AY422" i="64"/>
  <c r="AY446" i="64" s="1"/>
  <c r="AY1558" i="64"/>
  <c r="AY1582" i="64" s="1"/>
  <c r="AI422" i="64"/>
  <c r="AI446" i="64" s="1"/>
  <c r="AI1558" i="64"/>
  <c r="AI1582" i="64" s="1"/>
  <c r="BX421" i="64"/>
  <c r="BX1557" i="64"/>
  <c r="BH421" i="64"/>
  <c r="BH1557" i="64"/>
  <c r="AR421" i="64"/>
  <c r="AR1557" i="64"/>
  <c r="AB421" i="64"/>
  <c r="AB1557" i="64"/>
  <c r="CG418" i="64"/>
  <c r="CG442" i="64" s="1"/>
  <c r="CG1554" i="64"/>
  <c r="CG1578" i="64" s="1"/>
  <c r="BQ418" i="64"/>
  <c r="BQ442" i="64" s="1"/>
  <c r="BQ1554" i="64"/>
  <c r="BQ1578" i="64" s="1"/>
  <c r="BA418" i="64"/>
  <c r="BA442" i="64" s="1"/>
  <c r="BA1554" i="64"/>
  <c r="BA1578" i="64" s="1"/>
  <c r="AK418" i="64"/>
  <c r="AK442" i="64" s="1"/>
  <c r="AK1554" i="64"/>
  <c r="AK1578" i="64" s="1"/>
  <c r="U418" i="64"/>
  <c r="U1554" i="64"/>
  <c r="U1578" i="64" s="1"/>
  <c r="BV417" i="64"/>
  <c r="BV441" i="64" s="1"/>
  <c r="BV1553" i="64"/>
  <c r="BV1577" i="64" s="1"/>
  <c r="BF417" i="64"/>
  <c r="BF441" i="64" s="1"/>
  <c r="BF1553" i="64"/>
  <c r="BF1577" i="64" s="1"/>
  <c r="AP417" i="64"/>
  <c r="AP441" i="64" s="1"/>
  <c r="AP1553" i="64"/>
  <c r="AP1577" i="64" s="1"/>
  <c r="Z417" i="64"/>
  <c r="Z441" i="64" s="1"/>
  <c r="Z1553" i="64"/>
  <c r="Z1577" i="64" s="1"/>
  <c r="CD422" i="64"/>
  <c r="CD446" i="64" s="1"/>
  <c r="CD1558" i="64"/>
  <c r="CD1582" i="64" s="1"/>
  <c r="BN422" i="64"/>
  <c r="BN446" i="64" s="1"/>
  <c r="BN1558" i="64"/>
  <c r="BN1582" i="64" s="1"/>
  <c r="AX422" i="64"/>
  <c r="AX446" i="64" s="1"/>
  <c r="AX1558" i="64"/>
  <c r="AX1582" i="64" s="1"/>
  <c r="AH422" i="64"/>
  <c r="AH446" i="64" s="1"/>
  <c r="AH1558" i="64"/>
  <c r="AH1582" i="64" s="1"/>
  <c r="BW421" i="64"/>
  <c r="BW1557" i="64"/>
  <c r="BG421" i="64"/>
  <c r="BG1557" i="64"/>
  <c r="AQ421" i="64"/>
  <c r="AQ1557" i="64"/>
  <c r="AA421" i="64"/>
  <c r="AA1557" i="64"/>
  <c r="CF418" i="64"/>
  <c r="CF442" i="64" s="1"/>
  <c r="CF1554" i="64"/>
  <c r="CF1578" i="64" s="1"/>
  <c r="BP418" i="64"/>
  <c r="BP442" i="64" s="1"/>
  <c r="BP1554" i="64"/>
  <c r="BP1578" i="64" s="1"/>
  <c r="AZ418" i="64"/>
  <c r="AZ442" i="64" s="1"/>
  <c r="AZ1554" i="64"/>
  <c r="AZ1578" i="64" s="1"/>
  <c r="AJ418" i="64"/>
  <c r="AJ442" i="64" s="1"/>
  <c r="AJ1554" i="64"/>
  <c r="AJ1578" i="64" s="1"/>
  <c r="T418" i="64"/>
  <c r="T1554" i="64"/>
  <c r="T1578" i="64" s="1"/>
  <c r="CK417" i="64"/>
  <c r="CK441" i="64" s="1"/>
  <c r="CK1553" i="64"/>
  <c r="CK1577" i="64" s="1"/>
  <c r="BE417" i="64"/>
  <c r="BE441" i="64" s="1"/>
  <c r="BE1553" i="64"/>
  <c r="BE1577" i="64" s="1"/>
  <c r="AO417" i="64"/>
  <c r="AO441" i="64" s="1"/>
  <c r="AO1553" i="64"/>
  <c r="AO1577" i="64" s="1"/>
  <c r="CC422" i="64"/>
  <c r="CC446" i="64" s="1"/>
  <c r="CC1558" i="64"/>
  <c r="CC1582" i="64" s="1"/>
  <c r="BM422" i="64"/>
  <c r="BM446" i="64" s="1"/>
  <c r="BM1558" i="64"/>
  <c r="BM1582" i="64" s="1"/>
  <c r="AW422" i="64"/>
  <c r="AW446" i="64" s="1"/>
  <c r="AW1558" i="64"/>
  <c r="AW1582" i="64" s="1"/>
  <c r="AG422" i="64"/>
  <c r="AG446" i="64" s="1"/>
  <c r="AG1558" i="64"/>
  <c r="AG1582" i="64" s="1"/>
  <c r="BV421" i="64"/>
  <c r="BV1557" i="64"/>
  <c r="BF421" i="64"/>
  <c r="BF1557" i="64"/>
  <c r="AP421" i="64"/>
  <c r="AP1557" i="64"/>
  <c r="Z421" i="64"/>
  <c r="Z1557" i="64"/>
  <c r="CE418" i="64"/>
  <c r="CE442" i="64" s="1"/>
  <c r="CE1554" i="64"/>
  <c r="CE1578" i="64" s="1"/>
  <c r="BO418" i="64"/>
  <c r="BO442" i="64" s="1"/>
  <c r="BO1554" i="64"/>
  <c r="BO1578" i="64" s="1"/>
  <c r="AY418" i="64"/>
  <c r="AY442" i="64" s="1"/>
  <c r="AY1554" i="64"/>
  <c r="AY1578" i="64" s="1"/>
  <c r="AI418" i="64"/>
  <c r="AI442" i="64" s="1"/>
  <c r="AI1554" i="64"/>
  <c r="AI1578" i="64" s="1"/>
  <c r="BU417" i="64"/>
  <c r="BU441" i="64" s="1"/>
  <c r="BU1553" i="64"/>
  <c r="BU1577" i="64" s="1"/>
  <c r="Y417" i="64"/>
  <c r="Y441" i="64" s="1"/>
  <c r="Y1553" i="64"/>
  <c r="Y1577" i="64" s="1"/>
  <c r="CJ417" i="64"/>
  <c r="CJ441" i="64" s="1"/>
  <c r="CJ1553" i="64"/>
  <c r="CJ1577" i="64" s="1"/>
  <c r="BT417" i="64"/>
  <c r="BT441" i="64" s="1"/>
  <c r="BT1553" i="64"/>
  <c r="BT1577" i="64" s="1"/>
  <c r="BD417" i="64"/>
  <c r="BD441" i="64" s="1"/>
  <c r="BD1553" i="64"/>
  <c r="BD1577" i="64" s="1"/>
  <c r="AN417" i="64"/>
  <c r="AN441" i="64" s="1"/>
  <c r="AN1553" i="64"/>
  <c r="AN1577" i="64" s="1"/>
  <c r="X417" i="64"/>
  <c r="X441" i="64" s="1"/>
  <c r="X1553" i="64"/>
  <c r="X1577" i="64" s="1"/>
  <c r="CB422" i="64"/>
  <c r="CB446" i="64" s="1"/>
  <c r="CB1558" i="64"/>
  <c r="CB1582" i="64" s="1"/>
  <c r="BL422" i="64"/>
  <c r="BL446" i="64" s="1"/>
  <c r="BL1558" i="64"/>
  <c r="BL1582" i="64" s="1"/>
  <c r="AV422" i="64"/>
  <c r="AV446" i="64" s="1"/>
  <c r="AV1558" i="64"/>
  <c r="AV1582" i="64" s="1"/>
  <c r="AF422" i="64"/>
  <c r="AF446" i="64" s="1"/>
  <c r="AF1558" i="64"/>
  <c r="AF1582" i="64" s="1"/>
  <c r="CK421" i="64"/>
  <c r="CK1557" i="64"/>
  <c r="BU421" i="64"/>
  <c r="BU1557" i="64"/>
  <c r="BE421" i="64"/>
  <c r="BE1557" i="64"/>
  <c r="AO421" i="64"/>
  <c r="AO1557" i="64"/>
  <c r="Y421" i="64"/>
  <c r="Y1557" i="64"/>
  <c r="CD418" i="64"/>
  <c r="CD442" i="64" s="1"/>
  <c r="CD1554" i="64"/>
  <c r="CD1578" i="64" s="1"/>
  <c r="BN418" i="64"/>
  <c r="BN442" i="64" s="1"/>
  <c r="BN1554" i="64"/>
  <c r="BN1578" i="64" s="1"/>
  <c r="AX418" i="64"/>
  <c r="AX442" i="64" s="1"/>
  <c r="AX1554" i="64"/>
  <c r="AX1578" i="64" s="1"/>
  <c r="AH418" i="64"/>
  <c r="AH442" i="64" s="1"/>
  <c r="AH1554" i="64"/>
  <c r="AH1578" i="64" s="1"/>
  <c r="CI417" i="64"/>
  <c r="CI441" i="64" s="1"/>
  <c r="CI1553" i="64"/>
  <c r="CI1577" i="64" s="1"/>
  <c r="BS417" i="64"/>
  <c r="BS441" i="64" s="1"/>
  <c r="BS1553" i="64"/>
  <c r="BS1577" i="64" s="1"/>
  <c r="BC417" i="64"/>
  <c r="BC441" i="64" s="1"/>
  <c r="BC1553" i="64"/>
  <c r="BC1577" i="64" s="1"/>
  <c r="AM417" i="64"/>
  <c r="AM441" i="64" s="1"/>
  <c r="AM1553" i="64"/>
  <c r="AM1577" i="64" s="1"/>
  <c r="W417" i="64"/>
  <c r="W441" i="64" s="1"/>
  <c r="W1553" i="64"/>
  <c r="W1577" i="64" s="1"/>
  <c r="CA422" i="64"/>
  <c r="CA446" i="64" s="1"/>
  <c r="CA1558" i="64"/>
  <c r="CA1582" i="64" s="1"/>
  <c r="BK422" i="64"/>
  <c r="BK446" i="64" s="1"/>
  <c r="BK1558" i="64"/>
  <c r="BK1582" i="64" s="1"/>
  <c r="AU422" i="64"/>
  <c r="AU446" i="64" s="1"/>
  <c r="AU1558" i="64"/>
  <c r="AU1582" i="64" s="1"/>
  <c r="AE422" i="64"/>
  <c r="AE446" i="64" s="1"/>
  <c r="AE1558" i="64"/>
  <c r="AE1582" i="64" s="1"/>
  <c r="CJ421" i="64"/>
  <c r="CJ1557" i="64"/>
  <c r="BT421" i="64"/>
  <c r="BT1557" i="64"/>
  <c r="BD421" i="64"/>
  <c r="BD1557" i="64"/>
  <c r="AN421" i="64"/>
  <c r="AN1557" i="64"/>
  <c r="X421" i="64"/>
  <c r="X1557" i="64"/>
  <c r="CC418" i="64"/>
  <c r="CC442" i="64" s="1"/>
  <c r="CC1554" i="64"/>
  <c r="CC1578" i="64" s="1"/>
  <c r="BM418" i="64"/>
  <c r="BM442" i="64" s="1"/>
  <c r="BM1554" i="64"/>
  <c r="BM1578" i="64" s="1"/>
  <c r="AW418" i="64"/>
  <c r="AW442" i="64" s="1"/>
  <c r="AW1554" i="64"/>
  <c r="AW1578" i="64" s="1"/>
  <c r="AG418" i="64"/>
  <c r="AG442" i="64" s="1"/>
  <c r="AG1554" i="64"/>
  <c r="AG1578" i="64" s="1"/>
  <c r="CH417" i="64"/>
  <c r="CH441" i="64" s="1"/>
  <c r="CH1553" i="64"/>
  <c r="CH1577" i="64" s="1"/>
  <c r="BR417" i="64"/>
  <c r="BR441" i="64" s="1"/>
  <c r="BR1553" i="64"/>
  <c r="BR1577" i="64" s="1"/>
  <c r="BB417" i="64"/>
  <c r="BB441" i="64" s="1"/>
  <c r="BB1553" i="64"/>
  <c r="BB1577" i="64" s="1"/>
  <c r="AL417" i="64"/>
  <c r="AL441" i="64" s="1"/>
  <c r="AL1553" i="64"/>
  <c r="AL1577" i="64" s="1"/>
  <c r="V417" i="64"/>
  <c r="V441" i="64" s="1"/>
  <c r="V1553" i="64"/>
  <c r="V1577" i="64" s="1"/>
  <c r="BZ422" i="64"/>
  <c r="BZ446" i="64" s="1"/>
  <c r="BZ1558" i="64"/>
  <c r="BZ1582" i="64" s="1"/>
  <c r="BJ422" i="64"/>
  <c r="BJ446" i="64" s="1"/>
  <c r="BJ1558" i="64"/>
  <c r="BJ1582" i="64" s="1"/>
  <c r="AT422" i="64"/>
  <c r="AT446" i="64" s="1"/>
  <c r="AT1558" i="64"/>
  <c r="AT1582" i="64" s="1"/>
  <c r="AD422" i="64"/>
  <c r="AD446" i="64" s="1"/>
  <c r="AD1558" i="64"/>
  <c r="AD1582" i="64" s="1"/>
  <c r="CI421" i="64"/>
  <c r="CI1557" i="64"/>
  <c r="BS421" i="64"/>
  <c r="BS1557" i="64"/>
  <c r="BC421" i="64"/>
  <c r="BC1557" i="64"/>
  <c r="AM421" i="64"/>
  <c r="AM1557" i="64"/>
  <c r="W421" i="64"/>
  <c r="W1557" i="64"/>
  <c r="CB418" i="64"/>
  <c r="CB442" i="64" s="1"/>
  <c r="CB1554" i="64"/>
  <c r="CB1578" i="64" s="1"/>
  <c r="BL418" i="64"/>
  <c r="BL442" i="64" s="1"/>
  <c r="BL1554" i="64"/>
  <c r="BL1578" i="64" s="1"/>
  <c r="AV418" i="64"/>
  <c r="AV442" i="64" s="1"/>
  <c r="AV1554" i="64"/>
  <c r="AV1578" i="64" s="1"/>
  <c r="AF418" i="64"/>
  <c r="AF442" i="64" s="1"/>
  <c r="AF1554" i="64"/>
  <c r="AF1578" i="64" s="1"/>
  <c r="CG417" i="64"/>
  <c r="CG441" i="64" s="1"/>
  <c r="CG1553" i="64"/>
  <c r="CG1577" i="64" s="1"/>
  <c r="BQ417" i="64"/>
  <c r="BQ441" i="64" s="1"/>
  <c r="BQ1553" i="64"/>
  <c r="BQ1577" i="64" s="1"/>
  <c r="BA417" i="64"/>
  <c r="BA441" i="64" s="1"/>
  <c r="BA1553" i="64"/>
  <c r="BA1577" i="64" s="1"/>
  <c r="AK417" i="64"/>
  <c r="AK441" i="64" s="1"/>
  <c r="AK1553" i="64"/>
  <c r="AK1577" i="64" s="1"/>
  <c r="U417" i="64"/>
  <c r="U441" i="64" s="1"/>
  <c r="U1553" i="64"/>
  <c r="U1577" i="64" s="1"/>
  <c r="BY422" i="64"/>
  <c r="BY446" i="64" s="1"/>
  <c r="BY1558" i="64"/>
  <c r="BY1582" i="64" s="1"/>
  <c r="BI422" i="64"/>
  <c r="BI446" i="64" s="1"/>
  <c r="BI1558" i="64"/>
  <c r="BI1582" i="64" s="1"/>
  <c r="AS422" i="64"/>
  <c r="AS446" i="64" s="1"/>
  <c r="AS1558" i="64"/>
  <c r="AS1582" i="64" s="1"/>
  <c r="AC422" i="64"/>
  <c r="AC446" i="64" s="1"/>
  <c r="AC1558" i="64"/>
  <c r="AC1582" i="64" s="1"/>
  <c r="CH421" i="64"/>
  <c r="CH1557" i="64"/>
  <c r="BR421" i="64"/>
  <c r="BR1557" i="64"/>
  <c r="BB421" i="64"/>
  <c r="BB1557" i="64"/>
  <c r="AL421" i="64"/>
  <c r="AL1557" i="64"/>
  <c r="V421" i="64"/>
  <c r="V1557" i="64"/>
  <c r="CA418" i="64"/>
  <c r="CA442" i="64" s="1"/>
  <c r="CA1554" i="64"/>
  <c r="CA1578" i="64" s="1"/>
  <c r="BK418" i="64"/>
  <c r="BK442" i="64" s="1"/>
  <c r="BK1554" i="64"/>
  <c r="BK1578" i="64" s="1"/>
  <c r="AU418" i="64"/>
  <c r="AU442" i="64" s="1"/>
  <c r="AU1554" i="64"/>
  <c r="AU1578" i="64" s="1"/>
  <c r="AE418" i="64"/>
  <c r="AE442" i="64" s="1"/>
  <c r="AE1554" i="64"/>
  <c r="AE1578" i="64" s="1"/>
  <c r="CF417" i="64"/>
  <c r="CF441" i="64" s="1"/>
  <c r="CF1553" i="64"/>
  <c r="CF1577" i="64" s="1"/>
  <c r="BP417" i="64"/>
  <c r="BP441" i="64" s="1"/>
  <c r="BP1553" i="64"/>
  <c r="BP1577" i="64" s="1"/>
  <c r="AZ417" i="64"/>
  <c r="AZ441" i="64" s="1"/>
  <c r="AZ1553" i="64"/>
  <c r="AZ1577" i="64" s="1"/>
  <c r="AJ417" i="64"/>
  <c r="AJ441" i="64" s="1"/>
  <c r="AJ1553" i="64"/>
  <c r="AJ1577" i="64" s="1"/>
  <c r="T417" i="64"/>
  <c r="T441" i="64" s="1"/>
  <c r="T1553" i="64"/>
  <c r="T1577" i="64" s="1"/>
  <c r="BX422" i="64"/>
  <c r="BX446" i="64" s="1"/>
  <c r="BX1558" i="64"/>
  <c r="BX1582" i="64" s="1"/>
  <c r="BH422" i="64"/>
  <c r="BH446" i="64" s="1"/>
  <c r="BH1558" i="64"/>
  <c r="BH1582" i="64" s="1"/>
  <c r="AR422" i="64"/>
  <c r="AR446" i="64" s="1"/>
  <c r="AR1558" i="64"/>
  <c r="AR1582" i="64" s="1"/>
  <c r="AB422" i="64"/>
  <c r="AB446" i="64" s="1"/>
  <c r="AB1558" i="64"/>
  <c r="AB1582" i="64" s="1"/>
  <c r="CG421" i="64"/>
  <c r="CG1557" i="64"/>
  <c r="BQ421" i="64"/>
  <c r="BQ1557" i="64"/>
  <c r="BA421" i="64"/>
  <c r="BA1557" i="64"/>
  <c r="AK421" i="64"/>
  <c r="AK1557" i="64"/>
  <c r="U421" i="64"/>
  <c r="U1557" i="64"/>
  <c r="BZ418" i="64"/>
  <c r="BZ442" i="64" s="1"/>
  <c r="BZ1554" i="64"/>
  <c r="BZ1578" i="64" s="1"/>
  <c r="BJ418" i="64"/>
  <c r="BJ442" i="64" s="1"/>
  <c r="BJ1554" i="64"/>
  <c r="BJ1578" i="64" s="1"/>
  <c r="AT418" i="64"/>
  <c r="AT442" i="64" s="1"/>
  <c r="AT1554" i="64"/>
  <c r="AT1578" i="64" s="1"/>
  <c r="AD418" i="64"/>
  <c r="AD442" i="64" s="1"/>
  <c r="AD1554" i="64"/>
  <c r="AD1578" i="64" s="1"/>
  <c r="CE417" i="64"/>
  <c r="CE441" i="64" s="1"/>
  <c r="CE1553" i="64"/>
  <c r="CE1577" i="64" s="1"/>
  <c r="BO417" i="64"/>
  <c r="BO441" i="64" s="1"/>
  <c r="BO1553" i="64"/>
  <c r="BO1577" i="64" s="1"/>
  <c r="AY417" i="64"/>
  <c r="AY441" i="64" s="1"/>
  <c r="AY1553" i="64"/>
  <c r="AY1577" i="64" s="1"/>
  <c r="AI417" i="64"/>
  <c r="AI441" i="64" s="1"/>
  <c r="AI1553" i="64"/>
  <c r="AI1577" i="64" s="1"/>
  <c r="BW422" i="64"/>
  <c r="BW446" i="64" s="1"/>
  <c r="BW1558" i="64"/>
  <c r="BW1582" i="64" s="1"/>
  <c r="BG422" i="64"/>
  <c r="BG446" i="64" s="1"/>
  <c r="BG1558" i="64"/>
  <c r="BG1582" i="64" s="1"/>
  <c r="AQ422" i="64"/>
  <c r="AQ446" i="64" s="1"/>
  <c r="AQ1558" i="64"/>
  <c r="AQ1582" i="64" s="1"/>
  <c r="AA422" i="64"/>
  <c r="AA446" i="64" s="1"/>
  <c r="AA1558" i="64"/>
  <c r="AA1582" i="64" s="1"/>
  <c r="CF421" i="64"/>
  <c r="CF1557" i="64"/>
  <c r="BP421" i="64"/>
  <c r="BP1557" i="64"/>
  <c r="AZ421" i="64"/>
  <c r="AZ1557" i="64"/>
  <c r="AJ421" i="64"/>
  <c r="AJ1557" i="64"/>
  <c r="T421" i="64"/>
  <c r="T1557" i="64"/>
  <c r="BY418" i="64"/>
  <c r="BY442" i="64" s="1"/>
  <c r="BY1554" i="64"/>
  <c r="BY1578" i="64" s="1"/>
  <c r="BI418" i="64"/>
  <c r="BI442" i="64" s="1"/>
  <c r="BI1554" i="64"/>
  <c r="BI1578" i="64" s="1"/>
  <c r="AS418" i="64"/>
  <c r="AS442" i="64" s="1"/>
  <c r="AS1554" i="64"/>
  <c r="AS1578" i="64" s="1"/>
  <c r="AC418" i="64"/>
  <c r="AC442" i="64" s="1"/>
  <c r="AC1554" i="64"/>
  <c r="AC1578" i="64" s="1"/>
  <c r="CD417" i="64"/>
  <c r="CD441" i="64" s="1"/>
  <c r="CD1553" i="64"/>
  <c r="CD1577" i="64" s="1"/>
  <c r="BN417" i="64"/>
  <c r="BN441" i="64" s="1"/>
  <c r="BN1553" i="64"/>
  <c r="BN1577" i="64" s="1"/>
  <c r="AX417" i="64"/>
  <c r="AX441" i="64" s="1"/>
  <c r="AX1553" i="64"/>
  <c r="AX1577" i="64" s="1"/>
  <c r="AH417" i="64"/>
  <c r="AH441" i="64" s="1"/>
  <c r="AH1553" i="64"/>
  <c r="AH1577" i="64" s="1"/>
  <c r="BV422" i="64"/>
  <c r="BV446" i="64" s="1"/>
  <c r="BV1558" i="64"/>
  <c r="BV1582" i="64" s="1"/>
  <c r="BF422" i="64"/>
  <c r="BF446" i="64" s="1"/>
  <c r="BF1558" i="64"/>
  <c r="BF1582" i="64" s="1"/>
  <c r="AP422" i="64"/>
  <c r="AP446" i="64" s="1"/>
  <c r="AP1558" i="64"/>
  <c r="AP1582" i="64" s="1"/>
  <c r="Z422" i="64"/>
  <c r="Z446" i="64" s="1"/>
  <c r="Z1558" i="64"/>
  <c r="Z1582" i="64" s="1"/>
  <c r="CE421" i="64"/>
  <c r="CE1557" i="64"/>
  <c r="BO421" i="64"/>
  <c r="BO1557" i="64"/>
  <c r="AY421" i="64"/>
  <c r="AY1557" i="64"/>
  <c r="AI421" i="64"/>
  <c r="AI1557" i="64"/>
  <c r="BX418" i="64"/>
  <c r="BX442" i="64" s="1"/>
  <c r="BX1554" i="64"/>
  <c r="BX1578" i="64" s="1"/>
  <c r="BH418" i="64"/>
  <c r="BH442" i="64" s="1"/>
  <c r="BH1554" i="64"/>
  <c r="BH1578" i="64" s="1"/>
  <c r="AR418" i="64"/>
  <c r="AR442" i="64" s="1"/>
  <c r="AR1554" i="64"/>
  <c r="AR1578" i="64" s="1"/>
  <c r="AB418" i="64"/>
  <c r="AB1554" i="64"/>
  <c r="AB1578" i="64" s="1"/>
  <c r="CC417" i="64"/>
  <c r="CC441" i="64" s="1"/>
  <c r="CC1553" i="64"/>
  <c r="CC1577" i="64" s="1"/>
  <c r="BM417" i="64"/>
  <c r="BM441" i="64" s="1"/>
  <c r="BM1553" i="64"/>
  <c r="BM1577" i="64" s="1"/>
  <c r="AW417" i="64"/>
  <c r="AW441" i="64" s="1"/>
  <c r="AW1553" i="64"/>
  <c r="AW1577" i="64" s="1"/>
  <c r="AG417" i="64"/>
  <c r="AG441" i="64" s="1"/>
  <c r="AG1553" i="64"/>
  <c r="AG1577" i="64" s="1"/>
  <c r="CK422" i="64"/>
  <c r="CK446" i="64" s="1"/>
  <c r="CK1558" i="64"/>
  <c r="CK1582" i="64" s="1"/>
  <c r="BU422" i="64"/>
  <c r="BU446" i="64" s="1"/>
  <c r="BU1558" i="64"/>
  <c r="BU1582" i="64" s="1"/>
  <c r="BE422" i="64"/>
  <c r="BE446" i="64" s="1"/>
  <c r="BE1558" i="64"/>
  <c r="BE1582" i="64" s="1"/>
  <c r="AO422" i="64"/>
  <c r="AO446" i="64" s="1"/>
  <c r="AO1558" i="64"/>
  <c r="AO1582" i="64" s="1"/>
  <c r="Y422" i="64"/>
  <c r="Y446" i="64" s="1"/>
  <c r="Y1558" i="64"/>
  <c r="Y1582" i="64" s="1"/>
  <c r="CD421" i="64"/>
  <c r="CD1557" i="64"/>
  <c r="BN421" i="64"/>
  <c r="BN1557" i="64"/>
  <c r="AX421" i="64"/>
  <c r="AX1557" i="64"/>
  <c r="AH421" i="64"/>
  <c r="AH1557" i="64"/>
  <c r="BW418" i="64"/>
  <c r="BW442" i="64" s="1"/>
  <c r="BW1554" i="64"/>
  <c r="BW1578" i="64" s="1"/>
  <c r="BG418" i="64"/>
  <c r="BG442" i="64" s="1"/>
  <c r="BG1554" i="64"/>
  <c r="BG1578" i="64" s="1"/>
  <c r="AQ418" i="64"/>
  <c r="AQ442" i="64" s="1"/>
  <c r="AQ1554" i="64"/>
  <c r="AQ1578" i="64" s="1"/>
  <c r="AA418" i="64"/>
  <c r="AA1554" i="64"/>
  <c r="AA1578" i="64" s="1"/>
  <c r="AE1197" i="64"/>
  <c r="AE1265" i="64"/>
  <c r="BC1192" i="64"/>
  <c r="BC1260" i="64"/>
  <c r="BC1289" i="64" s="1"/>
  <c r="AW1193" i="64"/>
  <c r="AW1221" i="64" s="1"/>
  <c r="AW1261" i="64"/>
  <c r="AW1290" i="64" s="1"/>
  <c r="CH1192" i="64"/>
  <c r="CH1260" i="64"/>
  <c r="CH1289" i="64" s="1"/>
  <c r="BL1193" i="64"/>
  <c r="BL1221" i="64" s="1"/>
  <c r="BL1261" i="64"/>
  <c r="BL1290" i="64" s="1"/>
  <c r="CG1192" i="64"/>
  <c r="CG1260" i="64"/>
  <c r="CG1289" i="64" s="1"/>
  <c r="BQ1192" i="64"/>
  <c r="BQ1260" i="64"/>
  <c r="BQ1289" i="64" s="1"/>
  <c r="BA1192" i="64"/>
  <c r="BA1260" i="64"/>
  <c r="BA1289" i="64" s="1"/>
  <c r="AK1192" i="64"/>
  <c r="AK1260" i="64"/>
  <c r="AK1289" i="64" s="1"/>
  <c r="U1192" i="64"/>
  <c r="U1260" i="64"/>
  <c r="U1289" i="64" s="1"/>
  <c r="BY1197" i="64"/>
  <c r="BY1265" i="64"/>
  <c r="BI1197" i="64"/>
  <c r="BI1265" i="64"/>
  <c r="AS1197" i="64"/>
  <c r="AS1265" i="64"/>
  <c r="AC1197" i="64"/>
  <c r="AC1265" i="64"/>
  <c r="CH1196" i="64"/>
  <c r="CH1264" i="64"/>
  <c r="CH1293" i="64" s="1"/>
  <c r="BR1196" i="64"/>
  <c r="BR1264" i="64"/>
  <c r="BR1293" i="64" s="1"/>
  <c r="BB1196" i="64"/>
  <c r="BB1264" i="64"/>
  <c r="BB1293" i="64" s="1"/>
  <c r="AL1196" i="64"/>
  <c r="AL1264" i="64"/>
  <c r="AL1293" i="64" s="1"/>
  <c r="V1196" i="64"/>
  <c r="V1264" i="64"/>
  <c r="V1293" i="64" s="1"/>
  <c r="CA1193" i="64"/>
  <c r="CA1221" i="64" s="1"/>
  <c r="CA1261" i="64"/>
  <c r="CA1290" i="64" s="1"/>
  <c r="BK1193" i="64"/>
  <c r="BK1221" i="64" s="1"/>
  <c r="BK1261" i="64"/>
  <c r="BK1290" i="64" s="1"/>
  <c r="AU1193" i="64"/>
  <c r="AU1221" i="64" s="1"/>
  <c r="AU1261" i="64"/>
  <c r="AU1290" i="64" s="1"/>
  <c r="AE1193" i="64"/>
  <c r="AE1221" i="64" s="1"/>
  <c r="AE1261" i="64"/>
  <c r="AE1290" i="64" s="1"/>
  <c r="CI1196" i="64"/>
  <c r="CI1264" i="64"/>
  <c r="CI1293" i="64" s="1"/>
  <c r="CF1192" i="64"/>
  <c r="CF1260" i="64"/>
  <c r="CF1289" i="64" s="1"/>
  <c r="BP1192" i="64"/>
  <c r="BP1260" i="64"/>
  <c r="BP1289" i="64" s="1"/>
  <c r="AZ1192" i="64"/>
  <c r="AZ1260" i="64"/>
  <c r="AZ1289" i="64" s="1"/>
  <c r="AJ1192" i="64"/>
  <c r="AJ1260" i="64"/>
  <c r="AJ1289" i="64" s="1"/>
  <c r="T1192" i="64"/>
  <c r="T1260" i="64"/>
  <c r="T1289" i="64" s="1"/>
  <c r="BX1197" i="64"/>
  <c r="BX1265" i="64"/>
  <c r="BH1197" i="64"/>
  <c r="BH1265" i="64"/>
  <c r="AR1197" i="64"/>
  <c r="AR1265" i="64"/>
  <c r="AB1197" i="64"/>
  <c r="AB1265" i="64"/>
  <c r="CG1196" i="64"/>
  <c r="CG1264" i="64"/>
  <c r="CG1293" i="64" s="1"/>
  <c r="BQ1196" i="64"/>
  <c r="BQ1264" i="64"/>
  <c r="BQ1293" i="64" s="1"/>
  <c r="BA1196" i="64"/>
  <c r="BA1264" i="64"/>
  <c r="BA1293" i="64" s="1"/>
  <c r="AK1196" i="64"/>
  <c r="AK1264" i="64"/>
  <c r="AK1293" i="64" s="1"/>
  <c r="U1196" i="64"/>
  <c r="U1264" i="64"/>
  <c r="U1293" i="64" s="1"/>
  <c r="BZ1193" i="64"/>
  <c r="BZ1221" i="64" s="1"/>
  <c r="BZ1261" i="64"/>
  <c r="BZ1290" i="64" s="1"/>
  <c r="BJ1193" i="64"/>
  <c r="BJ1221" i="64" s="1"/>
  <c r="BJ1261" i="64"/>
  <c r="BJ1290" i="64" s="1"/>
  <c r="AT1193" i="64"/>
  <c r="AT1221" i="64" s="1"/>
  <c r="AT1261" i="64"/>
  <c r="AT1290" i="64" s="1"/>
  <c r="AD1193" i="64"/>
  <c r="AD1221" i="64" s="1"/>
  <c r="AD1261" i="64"/>
  <c r="AD1290" i="64" s="1"/>
  <c r="BK1197" i="64"/>
  <c r="BK1265" i="64"/>
  <c r="AG1193" i="64"/>
  <c r="AG1221" i="64" s="1"/>
  <c r="AG1261" i="64"/>
  <c r="AG1290" i="64" s="1"/>
  <c r="AT1197" i="64"/>
  <c r="AT1265" i="64"/>
  <c r="CE1192" i="64"/>
  <c r="CE1260" i="64"/>
  <c r="CE1289" i="64" s="1"/>
  <c r="BO1192" i="64"/>
  <c r="BO1260" i="64"/>
  <c r="BO1289" i="64" s="1"/>
  <c r="AY1192" i="64"/>
  <c r="AY1260" i="64"/>
  <c r="AY1289" i="64" s="1"/>
  <c r="AI1192" i="64"/>
  <c r="AI1260" i="64"/>
  <c r="AI1289" i="64" s="1"/>
  <c r="BW1197" i="64"/>
  <c r="BW1265" i="64"/>
  <c r="BG1197" i="64"/>
  <c r="BG1265" i="64"/>
  <c r="AQ1197" i="64"/>
  <c r="AQ1265" i="64"/>
  <c r="AA1197" i="64"/>
  <c r="AA1265" i="64"/>
  <c r="CF1196" i="64"/>
  <c r="CF1264" i="64"/>
  <c r="CF1293" i="64" s="1"/>
  <c r="BP1196" i="64"/>
  <c r="BP1264" i="64"/>
  <c r="BP1293" i="64" s="1"/>
  <c r="AZ1196" i="64"/>
  <c r="AZ1264" i="64"/>
  <c r="AZ1293" i="64" s="1"/>
  <c r="AJ1196" i="64"/>
  <c r="AJ1264" i="64"/>
  <c r="AJ1293" i="64" s="1"/>
  <c r="T1196" i="64"/>
  <c r="T1264" i="64"/>
  <c r="T1293" i="64" s="1"/>
  <c r="BY1193" i="64"/>
  <c r="BY1221" i="64" s="1"/>
  <c r="BY1261" i="64"/>
  <c r="BY1290" i="64" s="1"/>
  <c r="BI1193" i="64"/>
  <c r="BI1221" i="64" s="1"/>
  <c r="BI1261" i="64"/>
  <c r="BI1290" i="64" s="1"/>
  <c r="AS1193" i="64"/>
  <c r="AS1221" i="64" s="1"/>
  <c r="AS1261" i="64"/>
  <c r="AS1290" i="64" s="1"/>
  <c r="AC1193" i="64"/>
  <c r="AC1221" i="64" s="1"/>
  <c r="AC1261" i="64"/>
  <c r="AC1290" i="64" s="1"/>
  <c r="BD1196" i="64"/>
  <c r="BD1264" i="64"/>
  <c r="BD1293" i="64" s="1"/>
  <c r="BC1196" i="64"/>
  <c r="BC1264" i="64"/>
  <c r="BC1293" i="64" s="1"/>
  <c r="CD1192" i="64"/>
  <c r="CD1260" i="64"/>
  <c r="CD1289" i="64" s="1"/>
  <c r="BN1192" i="64"/>
  <c r="BN1260" i="64"/>
  <c r="BN1289" i="64" s="1"/>
  <c r="AX1192" i="64"/>
  <c r="AX1260" i="64"/>
  <c r="AX1289" i="64" s="1"/>
  <c r="AH1192" i="64"/>
  <c r="AH1260" i="64"/>
  <c r="AH1289" i="64" s="1"/>
  <c r="BV1197" i="64"/>
  <c r="BV1265" i="64"/>
  <c r="BF1197" i="64"/>
  <c r="BF1265" i="64"/>
  <c r="AP1197" i="64"/>
  <c r="AP1265" i="64"/>
  <c r="Z1197" i="64"/>
  <c r="Z1265" i="64"/>
  <c r="CE1196" i="64"/>
  <c r="CE1264" i="64"/>
  <c r="CE1293" i="64" s="1"/>
  <c r="BO1196" i="64"/>
  <c r="BO1264" i="64"/>
  <c r="BO1293" i="64" s="1"/>
  <c r="AY1196" i="64"/>
  <c r="AY1264" i="64"/>
  <c r="AY1293" i="64" s="1"/>
  <c r="AI1196" i="64"/>
  <c r="AI1264" i="64"/>
  <c r="AI1293" i="64" s="1"/>
  <c r="BX1193" i="64"/>
  <c r="BX1221" i="64" s="1"/>
  <c r="BX1261" i="64"/>
  <c r="BX1290" i="64" s="1"/>
  <c r="BH1193" i="64"/>
  <c r="BH1221" i="64" s="1"/>
  <c r="BH1261" i="64"/>
  <c r="BH1290" i="64" s="1"/>
  <c r="AR1193" i="64"/>
  <c r="AR1221" i="64" s="1"/>
  <c r="AR1261" i="64"/>
  <c r="AR1290" i="64" s="1"/>
  <c r="AB1193" i="64"/>
  <c r="AB1221" i="64" s="1"/>
  <c r="AB1261" i="64"/>
  <c r="AB1290" i="64" s="1"/>
  <c r="AD1197" i="64"/>
  <c r="AD1265" i="64"/>
  <c r="CC1192" i="64"/>
  <c r="CC1260" i="64"/>
  <c r="CC1289" i="64" s="1"/>
  <c r="BM1192" i="64"/>
  <c r="BM1260" i="64"/>
  <c r="BM1289" i="64" s="1"/>
  <c r="AW1192" i="64"/>
  <c r="AW1260" i="64"/>
  <c r="AW1289" i="64" s="1"/>
  <c r="AG1192" i="64"/>
  <c r="AG1260" i="64"/>
  <c r="AG1289" i="64" s="1"/>
  <c r="CK1197" i="64"/>
  <c r="CK1265" i="64"/>
  <c r="BU1197" i="64"/>
  <c r="BU1265" i="64"/>
  <c r="BE1197" i="64"/>
  <c r="BE1265" i="64"/>
  <c r="AO1197" i="64"/>
  <c r="AO1265" i="64"/>
  <c r="Y1197" i="64"/>
  <c r="Y1265" i="64"/>
  <c r="CD1196" i="64"/>
  <c r="CD1264" i="64"/>
  <c r="CD1293" i="64" s="1"/>
  <c r="BN1196" i="64"/>
  <c r="BN1264" i="64"/>
  <c r="BN1293" i="64" s="1"/>
  <c r="AX1196" i="64"/>
  <c r="AX1264" i="64"/>
  <c r="AX1293" i="64" s="1"/>
  <c r="AH1196" i="64"/>
  <c r="AH1264" i="64"/>
  <c r="AH1293" i="64" s="1"/>
  <c r="BW1193" i="64"/>
  <c r="BW1221" i="64" s="1"/>
  <c r="BW1261" i="64"/>
  <c r="BW1290" i="64" s="1"/>
  <c r="BG1193" i="64"/>
  <c r="BG1221" i="64" s="1"/>
  <c r="BG1261" i="64"/>
  <c r="BG1290" i="64" s="1"/>
  <c r="AQ1193" i="64"/>
  <c r="AQ1221" i="64" s="1"/>
  <c r="AQ1261" i="64"/>
  <c r="AQ1290" i="64" s="1"/>
  <c r="AA1193" i="64"/>
  <c r="AA1221" i="64" s="1"/>
  <c r="AA1261" i="64"/>
  <c r="AM1192" i="64"/>
  <c r="AM1260" i="64"/>
  <c r="AM1289" i="64" s="1"/>
  <c r="BM1193" i="64"/>
  <c r="BM1221" i="64" s="1"/>
  <c r="BM1261" i="64"/>
  <c r="BM1290" i="64" s="1"/>
  <c r="BR1192" i="64"/>
  <c r="BR1260" i="64"/>
  <c r="BR1289" i="64" s="1"/>
  <c r="CB1193" i="64"/>
  <c r="CB1221" i="64" s="1"/>
  <c r="CB1261" i="64"/>
  <c r="CB1290" i="64" s="1"/>
  <c r="CB1192" i="64"/>
  <c r="CB1260" i="64"/>
  <c r="CB1289" i="64" s="1"/>
  <c r="BL1192" i="64"/>
  <c r="BL1260" i="64"/>
  <c r="BL1289" i="64" s="1"/>
  <c r="AV1192" i="64"/>
  <c r="AV1260" i="64"/>
  <c r="AV1289" i="64" s="1"/>
  <c r="AF1192" i="64"/>
  <c r="AF1260" i="64"/>
  <c r="AF1289" i="64" s="1"/>
  <c r="CJ1197" i="64"/>
  <c r="CJ1265" i="64"/>
  <c r="BT1197" i="64"/>
  <c r="BT1265" i="64"/>
  <c r="BD1197" i="64"/>
  <c r="BD1265" i="64"/>
  <c r="AN1197" i="64"/>
  <c r="AN1265" i="64"/>
  <c r="X1197" i="64"/>
  <c r="X1265" i="64"/>
  <c r="CC1196" i="64"/>
  <c r="CC1264" i="64"/>
  <c r="CC1293" i="64" s="1"/>
  <c r="BM1196" i="64"/>
  <c r="BM1264" i="64"/>
  <c r="BM1293" i="64" s="1"/>
  <c r="AW1196" i="64"/>
  <c r="AW1264" i="64"/>
  <c r="AW1293" i="64" s="1"/>
  <c r="AG1196" i="64"/>
  <c r="AG1264" i="64"/>
  <c r="AG1293" i="64" s="1"/>
  <c r="BV1193" i="64"/>
  <c r="BV1221" i="64" s="1"/>
  <c r="BV1261" i="64"/>
  <c r="BV1290" i="64" s="1"/>
  <c r="BF1193" i="64"/>
  <c r="BF1221" i="64" s="1"/>
  <c r="BF1261" i="64"/>
  <c r="BF1290" i="64" s="1"/>
  <c r="AP1193" i="64"/>
  <c r="AP1221" i="64" s="1"/>
  <c r="AP1261" i="64"/>
  <c r="AP1290" i="64" s="1"/>
  <c r="Z1193" i="64"/>
  <c r="Z1221" i="64" s="1"/>
  <c r="Z1261" i="64"/>
  <c r="CA1197" i="64"/>
  <c r="CA1265" i="64"/>
  <c r="AM1196" i="64"/>
  <c r="AM1264" i="64"/>
  <c r="AM1293" i="64" s="1"/>
  <c r="CA1192" i="64"/>
  <c r="CA1260" i="64"/>
  <c r="CA1289" i="64" s="1"/>
  <c r="BK1192" i="64"/>
  <c r="BK1260" i="64"/>
  <c r="BK1289" i="64" s="1"/>
  <c r="AU1192" i="64"/>
  <c r="AU1260" i="64"/>
  <c r="AU1289" i="64" s="1"/>
  <c r="AE1192" i="64"/>
  <c r="AE1260" i="64"/>
  <c r="AE1289" i="64" s="1"/>
  <c r="CI1197" i="64"/>
  <c r="CI1265" i="64"/>
  <c r="BS1197" i="64"/>
  <c r="BS1265" i="64"/>
  <c r="BC1197" i="64"/>
  <c r="BC1265" i="64"/>
  <c r="AM1197" i="64"/>
  <c r="AM1265" i="64"/>
  <c r="W1197" i="64"/>
  <c r="W1265" i="64"/>
  <c r="CB1196" i="64"/>
  <c r="CB1264" i="64"/>
  <c r="CB1293" i="64" s="1"/>
  <c r="BL1196" i="64"/>
  <c r="BL1264" i="64"/>
  <c r="BL1293" i="64" s="1"/>
  <c r="AV1196" i="64"/>
  <c r="AV1264" i="64"/>
  <c r="AV1293" i="64" s="1"/>
  <c r="AF1196" i="64"/>
  <c r="AF1264" i="64"/>
  <c r="AF1293" i="64" s="1"/>
  <c r="CK1193" i="64"/>
  <c r="CK1221" i="64" s="1"/>
  <c r="CK1261" i="64"/>
  <c r="CK1290" i="64" s="1"/>
  <c r="BU1193" i="64"/>
  <c r="BU1221" i="64" s="1"/>
  <c r="BU1261" i="64"/>
  <c r="BU1290" i="64" s="1"/>
  <c r="BE1193" i="64"/>
  <c r="BE1221" i="64" s="1"/>
  <c r="BE1261" i="64"/>
  <c r="BE1290" i="64" s="1"/>
  <c r="AO1193" i="64"/>
  <c r="AO1221" i="64" s="1"/>
  <c r="AO1261" i="64"/>
  <c r="AO1290" i="64" s="1"/>
  <c r="Y1193" i="64"/>
  <c r="Y1221" i="64" s="1"/>
  <c r="Y1261" i="64"/>
  <c r="AU1197" i="64"/>
  <c r="AU1265" i="64"/>
  <c r="BB1192" i="64"/>
  <c r="BB1260" i="64"/>
  <c r="BB1289" i="64" s="1"/>
  <c r="AV1193" i="64"/>
  <c r="AV1221" i="64" s="1"/>
  <c r="AV1261" i="64"/>
  <c r="AV1290" i="64" s="1"/>
  <c r="BZ1192" i="64"/>
  <c r="BZ1260" i="64"/>
  <c r="BZ1289" i="64" s="1"/>
  <c r="BJ1192" i="64"/>
  <c r="BJ1260" i="64"/>
  <c r="BJ1289" i="64" s="1"/>
  <c r="AT1192" i="64"/>
  <c r="AT1260" i="64"/>
  <c r="AT1289" i="64" s="1"/>
  <c r="AD1192" i="64"/>
  <c r="AD1260" i="64"/>
  <c r="AD1289" i="64" s="1"/>
  <c r="CH1197" i="64"/>
  <c r="CH1265" i="64"/>
  <c r="BR1197" i="64"/>
  <c r="BR1265" i="64"/>
  <c r="BB1197" i="64"/>
  <c r="BB1265" i="64"/>
  <c r="AL1197" i="64"/>
  <c r="AL1265" i="64"/>
  <c r="V1197" i="64"/>
  <c r="V1265" i="64"/>
  <c r="CA1196" i="64"/>
  <c r="CA1264" i="64"/>
  <c r="CA1293" i="64" s="1"/>
  <c r="BK1196" i="64"/>
  <c r="BK1264" i="64"/>
  <c r="BK1293" i="64" s="1"/>
  <c r="AU1196" i="64"/>
  <c r="AU1264" i="64"/>
  <c r="AU1293" i="64" s="1"/>
  <c r="AE1196" i="64"/>
  <c r="AE1264" i="64"/>
  <c r="AE1293" i="64" s="1"/>
  <c r="CJ1193" i="64"/>
  <c r="CJ1221" i="64" s="1"/>
  <c r="CJ1261" i="64"/>
  <c r="CJ1290" i="64" s="1"/>
  <c r="BT1193" i="64"/>
  <c r="BT1221" i="64" s="1"/>
  <c r="BT1261" i="64"/>
  <c r="BT1290" i="64" s="1"/>
  <c r="BD1193" i="64"/>
  <c r="BD1221" i="64" s="1"/>
  <c r="BD1261" i="64"/>
  <c r="BD1290" i="64" s="1"/>
  <c r="AN1193" i="64"/>
  <c r="AN1221" i="64" s="1"/>
  <c r="AN1261" i="64"/>
  <c r="AN1290" i="64" s="1"/>
  <c r="X1193" i="64"/>
  <c r="X1221" i="64" s="1"/>
  <c r="X1261" i="64"/>
  <c r="BT1196" i="64"/>
  <c r="BT1264" i="64"/>
  <c r="BT1293" i="64" s="1"/>
  <c r="BZ1197" i="64"/>
  <c r="BZ1265" i="64"/>
  <c r="BY1192" i="64"/>
  <c r="BY1260" i="64"/>
  <c r="BY1289" i="64" s="1"/>
  <c r="BI1192" i="64"/>
  <c r="BI1260" i="64"/>
  <c r="BI1289" i="64" s="1"/>
  <c r="AS1192" i="64"/>
  <c r="AS1260" i="64"/>
  <c r="AS1289" i="64" s="1"/>
  <c r="AC1192" i="64"/>
  <c r="AC1260" i="64"/>
  <c r="AC1289" i="64" s="1"/>
  <c r="CG1197" i="64"/>
  <c r="CG1265" i="64"/>
  <c r="BQ1197" i="64"/>
  <c r="BQ1265" i="64"/>
  <c r="BA1197" i="64"/>
  <c r="BA1265" i="64"/>
  <c r="AK1197" i="64"/>
  <c r="AK1265" i="64"/>
  <c r="U1197" i="64"/>
  <c r="U1265" i="64"/>
  <c r="BZ1196" i="64"/>
  <c r="BZ1264" i="64"/>
  <c r="BZ1293" i="64" s="1"/>
  <c r="BJ1196" i="64"/>
  <c r="BJ1264" i="64"/>
  <c r="BJ1293" i="64" s="1"/>
  <c r="AT1196" i="64"/>
  <c r="AT1264" i="64"/>
  <c r="AT1293" i="64" s="1"/>
  <c r="AD1196" i="64"/>
  <c r="AD1264" i="64"/>
  <c r="AD1293" i="64" s="1"/>
  <c r="CI1193" i="64"/>
  <c r="CI1221" i="64" s="1"/>
  <c r="CI1261" i="64"/>
  <c r="CI1290" i="64" s="1"/>
  <c r="BS1193" i="64"/>
  <c r="BS1221" i="64" s="1"/>
  <c r="BS1261" i="64"/>
  <c r="BS1290" i="64" s="1"/>
  <c r="BC1193" i="64"/>
  <c r="BC1221" i="64" s="1"/>
  <c r="BC1261" i="64"/>
  <c r="BC1290" i="64" s="1"/>
  <c r="AM1193" i="64"/>
  <c r="AM1221" i="64" s="1"/>
  <c r="AM1261" i="64"/>
  <c r="AM1290" i="64" s="1"/>
  <c r="W1193" i="64"/>
  <c r="W1221" i="64" s="1"/>
  <c r="W1261" i="64"/>
  <c r="AN1196" i="64"/>
  <c r="AN1264" i="64"/>
  <c r="AN1293" i="64" s="1"/>
  <c r="AL1192" i="64"/>
  <c r="AL1260" i="64"/>
  <c r="AL1289" i="64" s="1"/>
  <c r="W1196" i="64"/>
  <c r="W1264" i="64"/>
  <c r="W1293" i="64" s="1"/>
  <c r="BX1192" i="64"/>
  <c r="BX1260" i="64"/>
  <c r="BX1289" i="64" s="1"/>
  <c r="BH1192" i="64"/>
  <c r="BH1260" i="64"/>
  <c r="BH1289" i="64" s="1"/>
  <c r="AR1192" i="64"/>
  <c r="AR1260" i="64"/>
  <c r="AR1289" i="64" s="1"/>
  <c r="AB1192" i="64"/>
  <c r="AB1260" i="64"/>
  <c r="AB1289" i="64" s="1"/>
  <c r="CF1197" i="64"/>
  <c r="CF1265" i="64"/>
  <c r="BP1197" i="64"/>
  <c r="BP1265" i="64"/>
  <c r="AZ1197" i="64"/>
  <c r="AZ1265" i="64"/>
  <c r="AJ1197" i="64"/>
  <c r="AJ1265" i="64"/>
  <c r="T1197" i="64"/>
  <c r="T1265" i="64"/>
  <c r="BY1196" i="64"/>
  <c r="BY1264" i="64"/>
  <c r="BY1293" i="64" s="1"/>
  <c r="BI1196" i="64"/>
  <c r="BI1264" i="64"/>
  <c r="BI1293" i="64" s="1"/>
  <c r="AS1196" i="64"/>
  <c r="AS1264" i="64"/>
  <c r="AS1293" i="64" s="1"/>
  <c r="AC1196" i="64"/>
  <c r="AC1264" i="64"/>
  <c r="AC1293" i="64" s="1"/>
  <c r="CH1193" i="64"/>
  <c r="CH1221" i="64" s="1"/>
  <c r="CH1261" i="64"/>
  <c r="CH1290" i="64" s="1"/>
  <c r="BR1193" i="64"/>
  <c r="BR1221" i="64" s="1"/>
  <c r="BR1261" i="64"/>
  <c r="BR1290" i="64" s="1"/>
  <c r="BB1193" i="64"/>
  <c r="BB1221" i="64" s="1"/>
  <c r="BB1261" i="64"/>
  <c r="BB1290" i="64" s="1"/>
  <c r="AL1193" i="64"/>
  <c r="AL1221" i="64" s="1"/>
  <c r="AL1261" i="64"/>
  <c r="AL1290" i="64" s="1"/>
  <c r="V1193" i="64"/>
  <c r="V1221" i="64" s="1"/>
  <c r="V1261" i="64"/>
  <c r="CI1192" i="64"/>
  <c r="CI1260" i="64"/>
  <c r="CI1289" i="64" s="1"/>
  <c r="X1196" i="64"/>
  <c r="X1264" i="64"/>
  <c r="X1293" i="64" s="1"/>
  <c r="AF1193" i="64"/>
  <c r="AF1221" i="64" s="1"/>
  <c r="AF1261" i="64"/>
  <c r="AF1290" i="64" s="1"/>
  <c r="BW1192" i="64"/>
  <c r="BW1260" i="64"/>
  <c r="BW1289" i="64" s="1"/>
  <c r="BG1192" i="64"/>
  <c r="BG1260" i="64"/>
  <c r="BG1289" i="64" s="1"/>
  <c r="AQ1192" i="64"/>
  <c r="AQ1260" i="64"/>
  <c r="AQ1289" i="64" s="1"/>
  <c r="AA1192" i="64"/>
  <c r="AA1260" i="64"/>
  <c r="AA1289" i="64" s="1"/>
  <c r="CE1197" i="64"/>
  <c r="CE1265" i="64"/>
  <c r="BO1197" i="64"/>
  <c r="BO1265" i="64"/>
  <c r="AY1197" i="64"/>
  <c r="AY1265" i="64"/>
  <c r="AI1197" i="64"/>
  <c r="AI1265" i="64"/>
  <c r="BX1196" i="64"/>
  <c r="BX1264" i="64"/>
  <c r="BX1293" i="64" s="1"/>
  <c r="BH1196" i="64"/>
  <c r="BH1264" i="64"/>
  <c r="BH1293" i="64" s="1"/>
  <c r="AR1196" i="64"/>
  <c r="AR1264" i="64"/>
  <c r="AR1293" i="64" s="1"/>
  <c r="AB1196" i="64"/>
  <c r="AB1264" i="64"/>
  <c r="AB1293" i="64" s="1"/>
  <c r="CG1193" i="64"/>
  <c r="CG1221" i="64" s="1"/>
  <c r="CG1261" i="64"/>
  <c r="CG1290" i="64" s="1"/>
  <c r="BQ1193" i="64"/>
  <c r="BQ1221" i="64" s="1"/>
  <c r="BQ1261" i="64"/>
  <c r="BQ1290" i="64" s="1"/>
  <c r="BA1193" i="64"/>
  <c r="BA1221" i="64" s="1"/>
  <c r="BA1261" i="64"/>
  <c r="BA1290" i="64" s="1"/>
  <c r="AK1193" i="64"/>
  <c r="AK1221" i="64" s="1"/>
  <c r="AK1261" i="64"/>
  <c r="AK1290" i="64" s="1"/>
  <c r="U1193" i="64"/>
  <c r="U1221" i="64" s="1"/>
  <c r="U1261" i="64"/>
  <c r="CJ1196" i="64"/>
  <c r="CJ1264" i="64"/>
  <c r="CJ1293" i="64" s="1"/>
  <c r="BJ1197" i="64"/>
  <c r="BJ1265" i="64"/>
  <c r="BV1192" i="64"/>
  <c r="BV1260" i="64"/>
  <c r="BV1289" i="64" s="1"/>
  <c r="BF1192" i="64"/>
  <c r="BF1260" i="64"/>
  <c r="BF1289" i="64" s="1"/>
  <c r="AP1192" i="64"/>
  <c r="AP1260" i="64"/>
  <c r="AP1289" i="64" s="1"/>
  <c r="Z1192" i="64"/>
  <c r="Z1260" i="64"/>
  <c r="Z1289" i="64" s="1"/>
  <c r="CD1197" i="64"/>
  <c r="CD1265" i="64"/>
  <c r="BN1197" i="64"/>
  <c r="BN1265" i="64"/>
  <c r="AX1197" i="64"/>
  <c r="AX1265" i="64"/>
  <c r="AH1197" i="64"/>
  <c r="AH1265" i="64"/>
  <c r="BW1196" i="64"/>
  <c r="BW1264" i="64"/>
  <c r="BW1293" i="64" s="1"/>
  <c r="BG1196" i="64"/>
  <c r="BG1264" i="64"/>
  <c r="BG1293" i="64" s="1"/>
  <c r="AQ1196" i="64"/>
  <c r="AQ1264" i="64"/>
  <c r="AQ1293" i="64" s="1"/>
  <c r="AA1196" i="64"/>
  <c r="AA1264" i="64"/>
  <c r="AA1293" i="64" s="1"/>
  <c r="CF1193" i="64"/>
  <c r="CF1221" i="64" s="1"/>
  <c r="CF1261" i="64"/>
  <c r="CF1290" i="64" s="1"/>
  <c r="BP1193" i="64"/>
  <c r="BP1221" i="64" s="1"/>
  <c r="BP1261" i="64"/>
  <c r="BP1290" i="64" s="1"/>
  <c r="AZ1193" i="64"/>
  <c r="AZ1221" i="64" s="1"/>
  <c r="AZ1261" i="64"/>
  <c r="AZ1290" i="64" s="1"/>
  <c r="AJ1193" i="64"/>
  <c r="AJ1221" i="64" s="1"/>
  <c r="AJ1261" i="64"/>
  <c r="AJ1290" i="64" s="1"/>
  <c r="T1193" i="64"/>
  <c r="T1221" i="64" s="1"/>
  <c r="T1261" i="64"/>
  <c r="W1192" i="64"/>
  <c r="W1260" i="64"/>
  <c r="W1289" i="64" s="1"/>
  <c r="BS1196" i="64"/>
  <c r="BS1264" i="64"/>
  <c r="BS1293" i="64" s="1"/>
  <c r="CK1192" i="64"/>
  <c r="CK1260" i="64"/>
  <c r="CK1289" i="64" s="1"/>
  <c r="BU1192" i="64"/>
  <c r="BU1260" i="64"/>
  <c r="BU1289" i="64" s="1"/>
  <c r="BE1192" i="64"/>
  <c r="BE1260" i="64"/>
  <c r="BE1289" i="64" s="1"/>
  <c r="AO1192" i="64"/>
  <c r="AO1260" i="64"/>
  <c r="AO1289" i="64" s="1"/>
  <c r="Y1192" i="64"/>
  <c r="Y1260" i="64"/>
  <c r="Y1289" i="64" s="1"/>
  <c r="CC1197" i="64"/>
  <c r="CC1265" i="64"/>
  <c r="BM1197" i="64"/>
  <c r="BM1265" i="64"/>
  <c r="AW1197" i="64"/>
  <c r="AW1265" i="64"/>
  <c r="AG1197" i="64"/>
  <c r="AG1265" i="64"/>
  <c r="BV1196" i="64"/>
  <c r="BV1264" i="64"/>
  <c r="BV1293" i="64" s="1"/>
  <c r="BF1196" i="64"/>
  <c r="BF1264" i="64"/>
  <c r="BF1293" i="64" s="1"/>
  <c r="AP1196" i="64"/>
  <c r="AP1264" i="64"/>
  <c r="AP1293" i="64" s="1"/>
  <c r="Z1196" i="64"/>
  <c r="Z1264" i="64"/>
  <c r="Z1293" i="64" s="1"/>
  <c r="CE1193" i="64"/>
  <c r="CE1221" i="64" s="1"/>
  <c r="CE1261" i="64"/>
  <c r="CE1290" i="64" s="1"/>
  <c r="BO1193" i="64"/>
  <c r="BO1221" i="64" s="1"/>
  <c r="BO1261" i="64"/>
  <c r="BO1290" i="64" s="1"/>
  <c r="AY1193" i="64"/>
  <c r="AY1221" i="64" s="1"/>
  <c r="AY1261" i="64"/>
  <c r="AY1290" i="64" s="1"/>
  <c r="AI1193" i="64"/>
  <c r="AI1221" i="64" s="1"/>
  <c r="AI1261" i="64"/>
  <c r="AI1290" i="64" s="1"/>
  <c r="BS1192" i="64"/>
  <c r="BS1260" i="64"/>
  <c r="BS1289" i="64" s="1"/>
  <c r="CC1193" i="64"/>
  <c r="CC1221" i="64" s="1"/>
  <c r="CC1261" i="64"/>
  <c r="CC1290" i="64" s="1"/>
  <c r="V1192" i="64"/>
  <c r="V1260" i="64"/>
  <c r="V1289" i="64" s="1"/>
  <c r="CJ1192" i="64"/>
  <c r="CJ1260" i="64"/>
  <c r="CJ1289" i="64" s="1"/>
  <c r="BT1192" i="64"/>
  <c r="BT1260" i="64"/>
  <c r="BT1289" i="64" s="1"/>
  <c r="BD1192" i="64"/>
  <c r="BD1260" i="64"/>
  <c r="BD1289" i="64" s="1"/>
  <c r="AN1192" i="64"/>
  <c r="AN1260" i="64"/>
  <c r="AN1289" i="64" s="1"/>
  <c r="X1192" i="64"/>
  <c r="X1260" i="64"/>
  <c r="X1289" i="64" s="1"/>
  <c r="CB1197" i="64"/>
  <c r="CB1265" i="64"/>
  <c r="BL1197" i="64"/>
  <c r="BL1265" i="64"/>
  <c r="AV1197" i="64"/>
  <c r="AV1265" i="64"/>
  <c r="AF1197" i="64"/>
  <c r="AF1265" i="64"/>
  <c r="CK1196" i="64"/>
  <c r="CK1264" i="64"/>
  <c r="CK1293" i="64" s="1"/>
  <c r="BU1196" i="64"/>
  <c r="BU1264" i="64"/>
  <c r="BU1293" i="64" s="1"/>
  <c r="BE1196" i="64"/>
  <c r="BE1264" i="64"/>
  <c r="BE1293" i="64" s="1"/>
  <c r="AO1196" i="64"/>
  <c r="AO1264" i="64"/>
  <c r="AO1293" i="64" s="1"/>
  <c r="Y1196" i="64"/>
  <c r="Y1264" i="64"/>
  <c r="Y1293" i="64" s="1"/>
  <c r="CD1193" i="64"/>
  <c r="CD1221" i="64" s="1"/>
  <c r="CD1261" i="64"/>
  <c r="CD1290" i="64" s="1"/>
  <c r="BN1193" i="64"/>
  <c r="BN1221" i="64" s="1"/>
  <c r="BN1261" i="64"/>
  <c r="BN1290" i="64" s="1"/>
  <c r="AX1193" i="64"/>
  <c r="AX1221" i="64" s="1"/>
  <c r="AX1261" i="64"/>
  <c r="AX1290" i="64" s="1"/>
  <c r="AH1193" i="64"/>
  <c r="AH1221" i="64" s="1"/>
  <c r="AH1261" i="64"/>
  <c r="AH1290" i="64" s="1"/>
  <c r="CH2565" i="64"/>
  <c r="CH2592" i="64" s="1"/>
  <c r="AD2570" i="64"/>
  <c r="BL2566" i="64"/>
  <c r="AF2566" i="64"/>
  <c r="BS2569" i="64"/>
  <c r="CH2569" i="64"/>
  <c r="BH2570" i="64"/>
  <c r="CD2565" i="64"/>
  <c r="CD2592" i="64" s="1"/>
  <c r="BN2565" i="64"/>
  <c r="BN2592" i="64" s="1"/>
  <c r="AX2565" i="64"/>
  <c r="AX2592" i="64" s="1"/>
  <c r="AH2565" i="64"/>
  <c r="AH2592" i="64" s="1"/>
  <c r="BV2570" i="64"/>
  <c r="BF2570" i="64"/>
  <c r="AP2570" i="64"/>
  <c r="Z2570" i="64"/>
  <c r="CE2569" i="64"/>
  <c r="BO2569" i="64"/>
  <c r="AY2569" i="64"/>
  <c r="AI2569" i="64"/>
  <c r="BX2566" i="64"/>
  <c r="BH2566" i="64"/>
  <c r="AR2566" i="64"/>
  <c r="AB2566" i="64"/>
  <c r="V2565" i="64"/>
  <c r="V2592" i="64" s="1"/>
  <c r="BI2570" i="64"/>
  <c r="BX2570" i="64"/>
  <c r="BZ2566" i="64"/>
  <c r="AZ2569" i="64"/>
  <c r="CC2565" i="64"/>
  <c r="CC2592" i="64" s="1"/>
  <c r="BM2565" i="64"/>
  <c r="BM2592" i="64" s="1"/>
  <c r="AW2565" i="64"/>
  <c r="AW2592" i="64" s="1"/>
  <c r="AG2565" i="64"/>
  <c r="AG2592" i="64" s="1"/>
  <c r="CK2570" i="64"/>
  <c r="BU2570" i="64"/>
  <c r="BE2570" i="64"/>
  <c r="AO2570" i="64"/>
  <c r="Y2570" i="64"/>
  <c r="CD2569" i="64"/>
  <c r="BN2569" i="64"/>
  <c r="AX2569" i="64"/>
  <c r="AH2569" i="64"/>
  <c r="BW2566" i="64"/>
  <c r="BG2566" i="64"/>
  <c r="AQ2566" i="64"/>
  <c r="AA2566" i="64"/>
  <c r="BC2569" i="64"/>
  <c r="BA2565" i="64"/>
  <c r="BA2592" i="64" s="1"/>
  <c r="V2569" i="64"/>
  <c r="AR2570" i="64"/>
  <c r="CE2565" i="64"/>
  <c r="CE2592" i="64" s="1"/>
  <c r="CF2569" i="64"/>
  <c r="BT2570" i="64"/>
  <c r="BD2570" i="64"/>
  <c r="AN2570" i="64"/>
  <c r="X2570" i="64"/>
  <c r="CC2569" i="64"/>
  <c r="BM2569" i="64"/>
  <c r="AW2569" i="64"/>
  <c r="AG2569" i="64"/>
  <c r="BV2566" i="64"/>
  <c r="BF2566" i="64"/>
  <c r="AP2566" i="64"/>
  <c r="Z2566" i="64"/>
  <c r="BZ2570" i="64"/>
  <c r="AL2569" i="64"/>
  <c r="AZ2565" i="64"/>
  <c r="AZ2592" i="64" s="1"/>
  <c r="U2569" i="64"/>
  <c r="AI2565" i="64"/>
  <c r="AI2592" i="64" s="1"/>
  <c r="AS2566" i="64"/>
  <c r="CA2565" i="64"/>
  <c r="CA2592" i="64" s="1"/>
  <c r="BK2565" i="64"/>
  <c r="BK2592" i="64" s="1"/>
  <c r="AU2565" i="64"/>
  <c r="AU2592" i="64" s="1"/>
  <c r="AE2565" i="64"/>
  <c r="AE2592" i="64" s="1"/>
  <c r="CI2570" i="64"/>
  <c r="BS2570" i="64"/>
  <c r="BC2570" i="64"/>
  <c r="AM2570" i="64"/>
  <c r="W2570" i="64"/>
  <c r="CB2569" i="64"/>
  <c r="BL2569" i="64"/>
  <c r="AV2569" i="64"/>
  <c r="AF2569" i="64"/>
  <c r="CK2566" i="64"/>
  <c r="BU2566" i="64"/>
  <c r="BE2566" i="64"/>
  <c r="AO2566" i="64"/>
  <c r="Y2566" i="64"/>
  <c r="CI2569" i="64"/>
  <c r="AS2570" i="64"/>
  <c r="AJ2565" i="64"/>
  <c r="AJ2592" i="64" s="1"/>
  <c r="AT2566" i="64"/>
  <c r="BO2565" i="64"/>
  <c r="BO2592" i="64" s="1"/>
  <c r="AJ2569" i="64"/>
  <c r="CJ2570" i="64"/>
  <c r="BZ2565" i="64"/>
  <c r="BZ2592" i="64" s="1"/>
  <c r="BJ2565" i="64"/>
  <c r="BJ2592" i="64" s="1"/>
  <c r="AT2565" i="64"/>
  <c r="AT2592" i="64" s="1"/>
  <c r="AD2565" i="64"/>
  <c r="AD2592" i="64" s="1"/>
  <c r="CH2570" i="64"/>
  <c r="BR2570" i="64"/>
  <c r="BB2570" i="64"/>
  <c r="AL2570" i="64"/>
  <c r="V2570" i="64"/>
  <c r="CA2569" i="64"/>
  <c r="BK2569" i="64"/>
  <c r="AU2569" i="64"/>
  <c r="AE2569" i="64"/>
  <c r="CJ2566" i="64"/>
  <c r="BT2566" i="64"/>
  <c r="BD2566" i="64"/>
  <c r="AN2566" i="64"/>
  <c r="X2566" i="64"/>
  <c r="AV2566" i="64"/>
  <c r="BY2570" i="64"/>
  <c r="AE2566" i="64"/>
  <c r="BP2565" i="64"/>
  <c r="BP2592" i="64" s="1"/>
  <c r="BJ2566" i="64"/>
  <c r="BP2569" i="64"/>
  <c r="CB2565" i="64"/>
  <c r="CB2592" i="64" s="1"/>
  <c r="BY2565" i="64"/>
  <c r="BY2592" i="64" s="1"/>
  <c r="BI2565" i="64"/>
  <c r="BI2592" i="64" s="1"/>
  <c r="AS2565" i="64"/>
  <c r="AS2592" i="64" s="1"/>
  <c r="AC2565" i="64"/>
  <c r="AC2592" i="64" s="1"/>
  <c r="CG2570" i="64"/>
  <c r="BQ2570" i="64"/>
  <c r="BA2570" i="64"/>
  <c r="AK2570" i="64"/>
  <c r="U2570" i="64"/>
  <c r="BZ2569" i="64"/>
  <c r="BJ2569" i="64"/>
  <c r="AT2569" i="64"/>
  <c r="AD2569" i="64"/>
  <c r="CI2566" i="64"/>
  <c r="BS2566" i="64"/>
  <c r="BC2566" i="64"/>
  <c r="AM2566" i="64"/>
  <c r="W2566" i="64"/>
  <c r="AT2570" i="64"/>
  <c r="BQ2565" i="64"/>
  <c r="BQ2592" i="64" s="1"/>
  <c r="BR2569" i="64"/>
  <c r="BA2569" i="64"/>
  <c r="T2569" i="64"/>
  <c r="BL2565" i="64"/>
  <c r="BL2592" i="64" s="1"/>
  <c r="BX2565" i="64"/>
  <c r="BX2592" i="64" s="1"/>
  <c r="BH2565" i="64"/>
  <c r="BH2592" i="64" s="1"/>
  <c r="AR2565" i="64"/>
  <c r="AR2592" i="64" s="1"/>
  <c r="AB2565" i="64"/>
  <c r="AB2592" i="64" s="1"/>
  <c r="CF2570" i="64"/>
  <c r="BP2570" i="64"/>
  <c r="AZ2570" i="64"/>
  <c r="AJ2570" i="64"/>
  <c r="T2570" i="64"/>
  <c r="BY2569" i="64"/>
  <c r="BI2569" i="64"/>
  <c r="AS2569" i="64"/>
  <c r="AC2569" i="64"/>
  <c r="CH2566" i="64"/>
  <c r="BR2566" i="64"/>
  <c r="BB2566" i="64"/>
  <c r="AL2566" i="64"/>
  <c r="V2566" i="64"/>
  <c r="CA2566" i="64"/>
  <c r="BQ2569" i="64"/>
  <c r="AA2570" i="64"/>
  <c r="BW2565" i="64"/>
  <c r="BW2592" i="64" s="1"/>
  <c r="BG2565" i="64"/>
  <c r="BG2592" i="64" s="1"/>
  <c r="AQ2565" i="64"/>
  <c r="AQ2592" i="64" s="1"/>
  <c r="AA2565" i="64"/>
  <c r="AA2592" i="64" s="1"/>
  <c r="CE2570" i="64"/>
  <c r="BO2570" i="64"/>
  <c r="AY2570" i="64"/>
  <c r="AI2570" i="64"/>
  <c r="BX2569" i="64"/>
  <c r="BH2569" i="64"/>
  <c r="AR2569" i="64"/>
  <c r="AB2569" i="64"/>
  <c r="CG2566" i="64"/>
  <c r="BQ2566" i="64"/>
  <c r="BA2566" i="64"/>
  <c r="AK2566" i="64"/>
  <c r="U2566" i="64"/>
  <c r="BR2565" i="64"/>
  <c r="BR2592" i="64" s="1"/>
  <c r="W2569" i="64"/>
  <c r="AC2570" i="64"/>
  <c r="AB2570" i="64"/>
  <c r="BG2570" i="64"/>
  <c r="AV2565" i="64"/>
  <c r="AV2592" i="64" s="1"/>
  <c r="BV2565" i="64"/>
  <c r="BV2592" i="64" s="1"/>
  <c r="BF2565" i="64"/>
  <c r="BF2592" i="64" s="1"/>
  <c r="AP2565" i="64"/>
  <c r="AP2592" i="64" s="1"/>
  <c r="Z2565" i="64"/>
  <c r="Z2592" i="64" s="1"/>
  <c r="CD2570" i="64"/>
  <c r="BN2570" i="64"/>
  <c r="AX2570" i="64"/>
  <c r="AH2570" i="64"/>
  <c r="BW2569" i="64"/>
  <c r="BG2569" i="64"/>
  <c r="AQ2569" i="64"/>
  <c r="AA2569" i="64"/>
  <c r="CF2566" i="64"/>
  <c r="BP2566" i="64"/>
  <c r="AZ2566" i="64"/>
  <c r="AJ2566" i="64"/>
  <c r="T2566" i="64"/>
  <c r="BJ2570" i="64"/>
  <c r="AK2565" i="64"/>
  <c r="AK2592" i="64" s="1"/>
  <c r="BB2569" i="64"/>
  <c r="CF2565" i="64"/>
  <c r="CF2592" i="64" s="1"/>
  <c r="AK2569" i="64"/>
  <c r="BW2570" i="64"/>
  <c r="BI2566" i="64"/>
  <c r="AF2565" i="64"/>
  <c r="AF2592" i="64" s="1"/>
  <c r="CK2565" i="64"/>
  <c r="CK2592" i="64" s="1"/>
  <c r="BU2565" i="64"/>
  <c r="BU2592" i="64" s="1"/>
  <c r="BE2565" i="64"/>
  <c r="BE2592" i="64" s="1"/>
  <c r="AO2565" i="64"/>
  <c r="AO2592" i="64" s="1"/>
  <c r="Y2565" i="64"/>
  <c r="Y2592" i="64" s="1"/>
  <c r="CC2570" i="64"/>
  <c r="BM2570" i="64"/>
  <c r="AW2570" i="64"/>
  <c r="AG2570" i="64"/>
  <c r="BV2569" i="64"/>
  <c r="BF2569" i="64"/>
  <c r="AP2569" i="64"/>
  <c r="Z2569" i="64"/>
  <c r="CE2566" i="64"/>
  <c r="BO2566" i="64"/>
  <c r="AY2566" i="64"/>
  <c r="AI2566" i="64"/>
  <c r="AL2565" i="64"/>
  <c r="AL2592" i="64" s="1"/>
  <c r="CB2566" i="64"/>
  <c r="U2565" i="64"/>
  <c r="U2592" i="64" s="1"/>
  <c r="BK2566" i="64"/>
  <c r="CG2569" i="64"/>
  <c r="AQ2570" i="64"/>
  <c r="AC2566" i="64"/>
  <c r="CJ2565" i="64"/>
  <c r="CJ2592" i="64" s="1"/>
  <c r="BT2565" i="64"/>
  <c r="BT2592" i="64" s="1"/>
  <c r="BD2565" i="64"/>
  <c r="BD2592" i="64" s="1"/>
  <c r="AN2565" i="64"/>
  <c r="AN2592" i="64" s="1"/>
  <c r="X2565" i="64"/>
  <c r="X2592" i="64" s="1"/>
  <c r="CB2570" i="64"/>
  <c r="BL2570" i="64"/>
  <c r="AV2570" i="64"/>
  <c r="AF2570" i="64"/>
  <c r="CK2569" i="64"/>
  <c r="BU2569" i="64"/>
  <c r="BE2569" i="64"/>
  <c r="AO2569" i="64"/>
  <c r="Y2569" i="64"/>
  <c r="CD2566" i="64"/>
  <c r="BN2566" i="64"/>
  <c r="AX2566" i="64"/>
  <c r="AH2566" i="64"/>
  <c r="BB2565" i="64"/>
  <c r="BB2592" i="64" s="1"/>
  <c r="AM2569" i="64"/>
  <c r="CG2565" i="64"/>
  <c r="CG2592" i="64" s="1"/>
  <c r="AU2566" i="64"/>
  <c r="T2565" i="64"/>
  <c r="T2592" i="64" s="1"/>
  <c r="AD2566" i="64"/>
  <c r="AY2565" i="64"/>
  <c r="AY2592" i="64" s="1"/>
  <c r="BY2566" i="64"/>
  <c r="CI2565" i="64"/>
  <c r="CI2592" i="64" s="1"/>
  <c r="BS2565" i="64"/>
  <c r="BS2592" i="64" s="1"/>
  <c r="BC2565" i="64"/>
  <c r="BC2592" i="64" s="1"/>
  <c r="AM2565" i="64"/>
  <c r="AM2592" i="64" s="1"/>
  <c r="W2565" i="64"/>
  <c r="W2592" i="64" s="1"/>
  <c r="CA2570" i="64"/>
  <c r="BK2570" i="64"/>
  <c r="AU2570" i="64"/>
  <c r="AE2570" i="64"/>
  <c r="CJ2569" i="64"/>
  <c r="BT2569" i="64"/>
  <c r="BD2569" i="64"/>
  <c r="AN2569" i="64"/>
  <c r="X2569" i="64"/>
  <c r="CC2566" i="64"/>
  <c r="BM2566" i="64"/>
  <c r="AW2566" i="64"/>
  <c r="AG2566" i="64"/>
  <c r="BD2432" i="64"/>
  <c r="BD2445" i="64" s="1"/>
  <c r="BD2410" i="64"/>
  <c r="BD2423" i="64" s="1"/>
  <c r="BD2372" i="64"/>
  <c r="BD2400" i="64" s="1"/>
  <c r="AH2373" i="64"/>
  <c r="AH2401" i="64" s="1"/>
  <c r="AH2433" i="64"/>
  <c r="AH2446" i="64" s="1"/>
  <c r="AH2411" i="64"/>
  <c r="AH2424" i="64" s="1"/>
  <c r="CI2410" i="64"/>
  <c r="CI2423" i="64" s="1"/>
  <c r="CI2372" i="64"/>
  <c r="CI2400" i="64" s="1"/>
  <c r="CI2432" i="64"/>
  <c r="CI2445" i="64" s="1"/>
  <c r="BS2432" i="64"/>
  <c r="BS2445" i="64" s="1"/>
  <c r="BS2410" i="64"/>
  <c r="BS2423" i="64" s="1"/>
  <c r="BS2372" i="64"/>
  <c r="BS2400" i="64" s="1"/>
  <c r="BC2432" i="64"/>
  <c r="BC2445" i="64" s="1"/>
  <c r="BC2410" i="64"/>
  <c r="BC2423" i="64" s="1"/>
  <c r="BC2372" i="64"/>
  <c r="BC2400" i="64" s="1"/>
  <c r="AM2432" i="64"/>
  <c r="AM2445" i="64" s="1"/>
  <c r="AM2410" i="64"/>
  <c r="AM2423" i="64" s="1"/>
  <c r="AM2372" i="64"/>
  <c r="AM2400" i="64" s="1"/>
  <c r="W2432" i="64"/>
  <c r="W2445" i="64" s="1"/>
  <c r="W2410" i="64"/>
  <c r="W2423" i="64" s="1"/>
  <c r="W2372" i="64"/>
  <c r="CA2377" i="64"/>
  <c r="CA2405" i="64" s="1"/>
  <c r="CA2415" i="64"/>
  <c r="CA2428" i="64" s="1"/>
  <c r="CA2437" i="64"/>
  <c r="CA2450" i="64" s="1"/>
  <c r="BK2415" i="64"/>
  <c r="BK2428" i="64" s="1"/>
  <c r="BK2377" i="64"/>
  <c r="BK2405" i="64" s="1"/>
  <c r="BK2437" i="64"/>
  <c r="BK2450" i="64" s="1"/>
  <c r="AU2377" i="64"/>
  <c r="AU2405" i="64" s="1"/>
  <c r="AU2415" i="64"/>
  <c r="AU2428" i="64" s="1"/>
  <c r="AU2437" i="64"/>
  <c r="AU2450" i="64" s="1"/>
  <c r="AE2377" i="64"/>
  <c r="AE2405" i="64" s="1"/>
  <c r="AE2415" i="64"/>
  <c r="AE2428" i="64" s="1"/>
  <c r="AE2437" i="64"/>
  <c r="AE2450" i="64" s="1"/>
  <c r="CJ2376" i="64"/>
  <c r="CJ2414" i="64"/>
  <c r="CJ2436" i="64"/>
  <c r="BT2414" i="64"/>
  <c r="BT2376" i="64"/>
  <c r="BT2436" i="64"/>
  <c r="BD2414" i="64"/>
  <c r="BD2376" i="64"/>
  <c r="BD2436" i="64"/>
  <c r="AN2414" i="64"/>
  <c r="AN2376" i="64"/>
  <c r="AN2436" i="64"/>
  <c r="X2414" i="64"/>
  <c r="X2376" i="64"/>
  <c r="X2436" i="64"/>
  <c r="CC2373" i="64"/>
  <c r="CC2401" i="64" s="1"/>
  <c r="CC2411" i="64"/>
  <c r="CC2424" i="64" s="1"/>
  <c r="CC2433" i="64"/>
  <c r="CC2446" i="64" s="1"/>
  <c r="BM2373" i="64"/>
  <c r="BM2401" i="64" s="1"/>
  <c r="BM2433" i="64"/>
  <c r="BM2446" i="64" s="1"/>
  <c r="BM2411" i="64"/>
  <c r="BM2424" i="64" s="1"/>
  <c r="AW2373" i="64"/>
  <c r="AW2401" i="64" s="1"/>
  <c r="AW2433" i="64"/>
  <c r="AW2446" i="64" s="1"/>
  <c r="AW2411" i="64"/>
  <c r="AW2424" i="64" s="1"/>
  <c r="AG2373" i="64"/>
  <c r="AG2401" i="64" s="1"/>
  <c r="AG2411" i="64"/>
  <c r="AG2424" i="64" s="1"/>
  <c r="AG2433" i="64"/>
  <c r="AG2446" i="64" s="1"/>
  <c r="AN2432" i="64"/>
  <c r="AN2445" i="64" s="1"/>
  <c r="AN2410" i="64"/>
  <c r="AN2423" i="64" s="1"/>
  <c r="AN2372" i="64"/>
  <c r="AN2400" i="64" s="1"/>
  <c r="CH2410" i="64"/>
  <c r="CH2423" i="64" s="1"/>
  <c r="CH2372" i="64"/>
  <c r="CH2400" i="64" s="1"/>
  <c r="CH2432" i="64"/>
  <c r="CH2445" i="64" s="1"/>
  <c r="BR2432" i="64"/>
  <c r="BR2445" i="64" s="1"/>
  <c r="BR2410" i="64"/>
  <c r="BR2423" i="64" s="1"/>
  <c r="BR2372" i="64"/>
  <c r="BR2400" i="64" s="1"/>
  <c r="BB2432" i="64"/>
  <c r="BB2445" i="64" s="1"/>
  <c r="BB2410" i="64"/>
  <c r="BB2423" i="64" s="1"/>
  <c r="BB2372" i="64"/>
  <c r="BB2400" i="64" s="1"/>
  <c r="AL2432" i="64"/>
  <c r="AL2445" i="64" s="1"/>
  <c r="AL2410" i="64"/>
  <c r="AL2423" i="64" s="1"/>
  <c r="AL2372" i="64"/>
  <c r="AL2400" i="64" s="1"/>
  <c r="V2432" i="64"/>
  <c r="V2445" i="64" s="1"/>
  <c r="V2410" i="64"/>
  <c r="V2423" i="64" s="1"/>
  <c r="V2372" i="64"/>
  <c r="BZ2377" i="64"/>
  <c r="BZ2405" i="64" s="1"/>
  <c r="BZ2415" i="64"/>
  <c r="BZ2428" i="64" s="1"/>
  <c r="BZ2437" i="64"/>
  <c r="BZ2450" i="64" s="1"/>
  <c r="BJ2415" i="64"/>
  <c r="BJ2428" i="64" s="1"/>
  <c r="BJ2377" i="64"/>
  <c r="BJ2405" i="64" s="1"/>
  <c r="BJ2437" i="64"/>
  <c r="BJ2450" i="64" s="1"/>
  <c r="AT2377" i="64"/>
  <c r="AT2405" i="64" s="1"/>
  <c r="AT2415" i="64"/>
  <c r="AT2428" i="64" s="1"/>
  <c r="AT2437" i="64"/>
  <c r="AT2450" i="64" s="1"/>
  <c r="AD2377" i="64"/>
  <c r="AD2405" i="64" s="1"/>
  <c r="AD2415" i="64"/>
  <c r="AD2428" i="64" s="1"/>
  <c r="AD2437" i="64"/>
  <c r="AD2450" i="64" s="1"/>
  <c r="CI2376" i="64"/>
  <c r="CI2414" i="64"/>
  <c r="CI2436" i="64"/>
  <c r="BS2376" i="64"/>
  <c r="BS2414" i="64"/>
  <c r="BS2436" i="64"/>
  <c r="BC2414" i="64"/>
  <c r="BC2376" i="64"/>
  <c r="BC2436" i="64"/>
  <c r="AM2414" i="64"/>
  <c r="AM2376" i="64"/>
  <c r="AM2436" i="64"/>
  <c r="W2414" i="64"/>
  <c r="W2376" i="64"/>
  <c r="W2436" i="64"/>
  <c r="CB2373" i="64"/>
  <c r="CB2401" i="64" s="1"/>
  <c r="CB2411" i="64"/>
  <c r="CB2424" i="64" s="1"/>
  <c r="CB2433" i="64"/>
  <c r="CB2446" i="64" s="1"/>
  <c r="BL2373" i="64"/>
  <c r="BL2401" i="64" s="1"/>
  <c r="BL2411" i="64"/>
  <c r="BL2424" i="64" s="1"/>
  <c r="BL2433" i="64"/>
  <c r="BL2446" i="64" s="1"/>
  <c r="AV2373" i="64"/>
  <c r="AV2401" i="64" s="1"/>
  <c r="AV2411" i="64"/>
  <c r="AV2424" i="64" s="1"/>
  <c r="AV2433" i="64"/>
  <c r="AV2446" i="64" s="1"/>
  <c r="AF2373" i="64"/>
  <c r="AF2401" i="64" s="1"/>
  <c r="AF2411" i="64"/>
  <c r="AF2424" i="64" s="1"/>
  <c r="AF2433" i="64"/>
  <c r="AF2446" i="64" s="1"/>
  <c r="AF2377" i="64"/>
  <c r="AF2405" i="64" s="1"/>
  <c r="AF2415" i="64"/>
  <c r="AF2428" i="64" s="1"/>
  <c r="AF2437" i="64"/>
  <c r="AF2450" i="64" s="1"/>
  <c r="CG2410" i="64"/>
  <c r="CG2423" i="64" s="1"/>
  <c r="CG2372" i="64"/>
  <c r="CG2400" i="64" s="1"/>
  <c r="CG2432" i="64"/>
  <c r="CG2445" i="64" s="1"/>
  <c r="BQ2410" i="64"/>
  <c r="BQ2423" i="64" s="1"/>
  <c r="BQ2372" i="64"/>
  <c r="BQ2400" i="64" s="1"/>
  <c r="BQ2432" i="64"/>
  <c r="BQ2445" i="64" s="1"/>
  <c r="BA2410" i="64"/>
  <c r="BA2423" i="64" s="1"/>
  <c r="BA2372" i="64"/>
  <c r="BA2400" i="64" s="1"/>
  <c r="BA2432" i="64"/>
  <c r="BA2445" i="64" s="1"/>
  <c r="AK2410" i="64"/>
  <c r="AK2423" i="64" s="1"/>
  <c r="AK2372" i="64"/>
  <c r="AK2400" i="64" s="1"/>
  <c r="AK2432" i="64"/>
  <c r="AK2445" i="64" s="1"/>
  <c r="U2410" i="64"/>
  <c r="U2423" i="64" s="1"/>
  <c r="U2372" i="64"/>
  <c r="U2432" i="64"/>
  <c r="U2445" i="64" s="1"/>
  <c r="BY2377" i="64"/>
  <c r="BY2405" i="64" s="1"/>
  <c r="BY2415" i="64"/>
  <c r="BY2428" i="64" s="1"/>
  <c r="BY2437" i="64"/>
  <c r="BI2415" i="64"/>
  <c r="BI2428" i="64" s="1"/>
  <c r="BI2377" i="64"/>
  <c r="BI2405" i="64" s="1"/>
  <c r="BI2437" i="64"/>
  <c r="BI2450" i="64" s="1"/>
  <c r="AS2415" i="64"/>
  <c r="AS2428" i="64" s="1"/>
  <c r="AS2377" i="64"/>
  <c r="AS2405" i="64" s="1"/>
  <c r="AS2437" i="64"/>
  <c r="AS2450" i="64" s="1"/>
  <c r="AC2377" i="64"/>
  <c r="AC2405" i="64" s="1"/>
  <c r="AC2415" i="64"/>
  <c r="AC2428" i="64" s="1"/>
  <c r="AC2437" i="64"/>
  <c r="AC2450" i="64" s="1"/>
  <c r="CH2376" i="64"/>
  <c r="CH2414" i="64"/>
  <c r="CH2436" i="64"/>
  <c r="BR2376" i="64"/>
  <c r="BR2414" i="64"/>
  <c r="BR2436" i="64"/>
  <c r="BB2376" i="64"/>
  <c r="BB2414" i="64"/>
  <c r="BB2436" i="64"/>
  <c r="AL2414" i="64"/>
  <c r="AL2376" i="64"/>
  <c r="AL2436" i="64"/>
  <c r="V2414" i="64"/>
  <c r="V2376" i="64"/>
  <c r="V2436" i="64"/>
  <c r="CA2373" i="64"/>
  <c r="CA2401" i="64" s="1"/>
  <c r="CA2411" i="64"/>
  <c r="CA2424" i="64" s="1"/>
  <c r="CA2433" i="64"/>
  <c r="CA2446" i="64" s="1"/>
  <c r="BK2373" i="64"/>
  <c r="BK2401" i="64" s="1"/>
  <c r="BK2411" i="64"/>
  <c r="BK2424" i="64" s="1"/>
  <c r="BK2433" i="64"/>
  <c r="BK2446" i="64" s="1"/>
  <c r="AU2373" i="64"/>
  <c r="AU2401" i="64" s="1"/>
  <c r="AU2411" i="64"/>
  <c r="AU2424" i="64" s="1"/>
  <c r="AU2433" i="64"/>
  <c r="AU2446" i="64" s="1"/>
  <c r="AE2373" i="64"/>
  <c r="AE2401" i="64" s="1"/>
  <c r="AE2411" i="64"/>
  <c r="AE2424" i="64" s="1"/>
  <c r="AE2433" i="64"/>
  <c r="AE2446" i="64" s="1"/>
  <c r="Y2414" i="64"/>
  <c r="Y2376" i="64"/>
  <c r="Y2436" i="64"/>
  <c r="CF2410" i="64"/>
  <c r="CF2423" i="64" s="1"/>
  <c r="CF2432" i="64"/>
  <c r="CF2445" i="64" s="1"/>
  <c r="CF2372" i="64"/>
  <c r="CF2400" i="64" s="1"/>
  <c r="BP2410" i="64"/>
  <c r="BP2423" i="64" s="1"/>
  <c r="BP2372" i="64"/>
  <c r="BP2400" i="64" s="1"/>
  <c r="BP2432" i="64"/>
  <c r="BP2445" i="64" s="1"/>
  <c r="AZ2410" i="64"/>
  <c r="AZ2423" i="64" s="1"/>
  <c r="AZ2372" i="64"/>
  <c r="AZ2400" i="64" s="1"/>
  <c r="AZ2432" i="64"/>
  <c r="AZ2445" i="64" s="1"/>
  <c r="AJ2410" i="64"/>
  <c r="AJ2423" i="64" s="1"/>
  <c r="AJ2432" i="64"/>
  <c r="AJ2445" i="64" s="1"/>
  <c r="AJ2372" i="64"/>
  <c r="AJ2400" i="64" s="1"/>
  <c r="T2410" i="64"/>
  <c r="T2423" i="64" s="1"/>
  <c r="T2432" i="64"/>
  <c r="T2445" i="64" s="1"/>
  <c r="T2372" i="64"/>
  <c r="BX2377" i="64"/>
  <c r="BX2405" i="64" s="1"/>
  <c r="BX2415" i="64"/>
  <c r="BX2428" i="64" s="1"/>
  <c r="BX2437" i="64"/>
  <c r="BX2450" i="64" s="1"/>
  <c r="BH2377" i="64"/>
  <c r="BH2405" i="64" s="1"/>
  <c r="BH2415" i="64"/>
  <c r="BH2428" i="64" s="1"/>
  <c r="BH2437" i="64"/>
  <c r="BH2450" i="64" s="1"/>
  <c r="AR2415" i="64"/>
  <c r="AR2428" i="64" s="1"/>
  <c r="AR2377" i="64"/>
  <c r="AR2405" i="64" s="1"/>
  <c r="AR2437" i="64"/>
  <c r="AR2450" i="64" s="1"/>
  <c r="AB2377" i="64"/>
  <c r="AB2405" i="64" s="1"/>
  <c r="AB2415" i="64"/>
  <c r="AB2428" i="64" s="1"/>
  <c r="AB2437" i="64"/>
  <c r="AB2450" i="64" s="1"/>
  <c r="CG2414" i="64"/>
  <c r="CG2376" i="64"/>
  <c r="CG2436" i="64"/>
  <c r="BQ2376" i="64"/>
  <c r="BQ2414" i="64"/>
  <c r="BQ2436" i="64"/>
  <c r="BA2414" i="64"/>
  <c r="BA2376" i="64"/>
  <c r="BA2436" i="64"/>
  <c r="AK2414" i="64"/>
  <c r="AK2376" i="64"/>
  <c r="AK2436" i="64"/>
  <c r="U2414" i="64"/>
  <c r="U2376" i="64"/>
  <c r="U2436" i="64"/>
  <c r="BZ2373" i="64"/>
  <c r="BZ2401" i="64" s="1"/>
  <c r="BZ2411" i="64"/>
  <c r="BZ2424" i="64" s="1"/>
  <c r="BZ2433" i="64"/>
  <c r="BZ2446" i="64" s="1"/>
  <c r="BJ2373" i="64"/>
  <c r="BJ2401" i="64" s="1"/>
  <c r="BJ2411" i="64"/>
  <c r="BJ2424" i="64" s="1"/>
  <c r="BJ2433" i="64"/>
  <c r="BJ2446" i="64" s="1"/>
  <c r="AT2373" i="64"/>
  <c r="AT2401" i="64" s="1"/>
  <c r="AT2411" i="64"/>
  <c r="AT2424" i="64" s="1"/>
  <c r="AT2433" i="64"/>
  <c r="AT2446" i="64" s="1"/>
  <c r="AD2373" i="64"/>
  <c r="AD2401" i="64" s="1"/>
  <c r="AD2411" i="64"/>
  <c r="AD2424" i="64" s="1"/>
  <c r="AD2433" i="64"/>
  <c r="AD2446" i="64" s="1"/>
  <c r="BU2414" i="64"/>
  <c r="BU2436" i="64"/>
  <c r="BU2376" i="64"/>
  <c r="CE2410" i="64"/>
  <c r="CE2423" i="64" s="1"/>
  <c r="CE2432" i="64"/>
  <c r="CE2445" i="64" s="1"/>
  <c r="CE2372" i="64"/>
  <c r="CE2400" i="64" s="1"/>
  <c r="BO2410" i="64"/>
  <c r="BO2423" i="64" s="1"/>
  <c r="BO2432" i="64"/>
  <c r="BO2445" i="64" s="1"/>
  <c r="BO2372" i="64"/>
  <c r="BO2400" i="64" s="1"/>
  <c r="AY2410" i="64"/>
  <c r="AY2423" i="64" s="1"/>
  <c r="AY2432" i="64"/>
  <c r="AY2445" i="64" s="1"/>
  <c r="AY2372" i="64"/>
  <c r="AY2400" i="64" s="1"/>
  <c r="AI2410" i="64"/>
  <c r="AI2423" i="64" s="1"/>
  <c r="AI2432" i="64"/>
  <c r="AI2445" i="64" s="1"/>
  <c r="AI2372" i="64"/>
  <c r="AI2400" i="64" s="1"/>
  <c r="BW2377" i="64"/>
  <c r="BW2405" i="64" s="1"/>
  <c r="BW2415" i="64"/>
  <c r="BW2428" i="64" s="1"/>
  <c r="BW2437" i="64"/>
  <c r="BW2450" i="64" s="1"/>
  <c r="BG2377" i="64"/>
  <c r="BG2405" i="64" s="1"/>
  <c r="BG2415" i="64"/>
  <c r="BG2428" i="64" s="1"/>
  <c r="BG2437" i="64"/>
  <c r="BG2450" i="64" s="1"/>
  <c r="AQ2415" i="64"/>
  <c r="AQ2428" i="64" s="1"/>
  <c r="AQ2377" i="64"/>
  <c r="AQ2405" i="64" s="1"/>
  <c r="AQ2437" i="64"/>
  <c r="AQ2450" i="64" s="1"/>
  <c r="AA2415" i="64"/>
  <c r="AA2428" i="64" s="1"/>
  <c r="AA2377" i="64"/>
  <c r="AA2405" i="64" s="1"/>
  <c r="AA2437" i="64"/>
  <c r="AA2450" i="64" s="1"/>
  <c r="CF2376" i="64"/>
  <c r="CF2414" i="64"/>
  <c r="CF2436" i="64"/>
  <c r="BP2376" i="64"/>
  <c r="BP2414" i="64"/>
  <c r="BP2436" i="64"/>
  <c r="AZ2414" i="64"/>
  <c r="AZ2376" i="64"/>
  <c r="AZ2436" i="64"/>
  <c r="AJ2414" i="64"/>
  <c r="AJ2436" i="64"/>
  <c r="AJ2376" i="64"/>
  <c r="T2414" i="64"/>
  <c r="T2436" i="64"/>
  <c r="T2376" i="64"/>
  <c r="BY2373" i="64"/>
  <c r="BY2401" i="64" s="1"/>
  <c r="BY2411" i="64"/>
  <c r="BY2424" i="64" s="1"/>
  <c r="BY2433" i="64"/>
  <c r="BY2446" i="64" s="1"/>
  <c r="BI2373" i="64"/>
  <c r="BI2401" i="64" s="1"/>
  <c r="BI2411" i="64"/>
  <c r="BI2424" i="64" s="1"/>
  <c r="BI2433" i="64"/>
  <c r="BI2446" i="64" s="1"/>
  <c r="AS2373" i="64"/>
  <c r="AS2401" i="64" s="1"/>
  <c r="AS2411" i="64"/>
  <c r="AS2424" i="64" s="1"/>
  <c r="AS2433" i="64"/>
  <c r="AS2446" i="64" s="1"/>
  <c r="AC2373" i="64"/>
  <c r="AC2401" i="64" s="1"/>
  <c r="AC2411" i="64"/>
  <c r="AC2424" i="64" s="1"/>
  <c r="AC2433" i="64"/>
  <c r="AC2446" i="64" s="1"/>
  <c r="X2432" i="64"/>
  <c r="X2445" i="64" s="1"/>
  <c r="X2410" i="64"/>
  <c r="X2423" i="64" s="1"/>
  <c r="X2372" i="64"/>
  <c r="CD2372" i="64"/>
  <c r="CD2400" i="64" s="1"/>
  <c r="CD2432" i="64"/>
  <c r="CD2445" i="64" s="1"/>
  <c r="CD2410" i="64"/>
  <c r="CD2423" i="64" s="1"/>
  <c r="BN2372" i="64"/>
  <c r="BN2400" i="64" s="1"/>
  <c r="BN2432" i="64"/>
  <c r="BN2445" i="64" s="1"/>
  <c r="BN2410" i="64"/>
  <c r="BN2423" i="64" s="1"/>
  <c r="AX2372" i="64"/>
  <c r="AX2400" i="64" s="1"/>
  <c r="AX2432" i="64"/>
  <c r="AX2445" i="64" s="1"/>
  <c r="AX2410" i="64"/>
  <c r="AX2423" i="64" s="1"/>
  <c r="AH2372" i="64"/>
  <c r="AH2400" i="64" s="1"/>
  <c r="AH2432" i="64"/>
  <c r="AH2445" i="64" s="1"/>
  <c r="AH2410" i="64"/>
  <c r="AH2423" i="64" s="1"/>
  <c r="BV2377" i="64"/>
  <c r="BV2405" i="64" s="1"/>
  <c r="BV2415" i="64"/>
  <c r="BV2428" i="64" s="1"/>
  <c r="BV2437" i="64"/>
  <c r="BV2450" i="64" s="1"/>
  <c r="BF2377" i="64"/>
  <c r="BF2405" i="64" s="1"/>
  <c r="BF2415" i="64"/>
  <c r="BF2428" i="64" s="1"/>
  <c r="BF2437" i="64"/>
  <c r="BF2450" i="64" s="1"/>
  <c r="AP2377" i="64"/>
  <c r="AP2405" i="64" s="1"/>
  <c r="AP2415" i="64"/>
  <c r="AP2428" i="64" s="1"/>
  <c r="AP2437" i="64"/>
  <c r="AP2450" i="64" s="1"/>
  <c r="Z2377" i="64"/>
  <c r="Z2405" i="64" s="1"/>
  <c r="Z2415" i="64"/>
  <c r="Z2428" i="64" s="1"/>
  <c r="Z2437" i="64"/>
  <c r="Z2450" i="64" s="1"/>
  <c r="CE2414" i="64"/>
  <c r="CE2376" i="64"/>
  <c r="CE2436" i="64"/>
  <c r="BO2414" i="64"/>
  <c r="BO2376" i="64"/>
  <c r="BO2436" i="64"/>
  <c r="AY2414" i="64"/>
  <c r="AY2436" i="64"/>
  <c r="AY2376" i="64"/>
  <c r="AI2414" i="64"/>
  <c r="AI2436" i="64"/>
  <c r="AI2376" i="64"/>
  <c r="BX2373" i="64"/>
  <c r="BX2401" i="64" s="1"/>
  <c r="BX2411" i="64"/>
  <c r="BX2424" i="64" s="1"/>
  <c r="BX2433" i="64"/>
  <c r="BX2446" i="64" s="1"/>
  <c r="BH2373" i="64"/>
  <c r="BH2401" i="64" s="1"/>
  <c r="BH2411" i="64"/>
  <c r="BH2424" i="64" s="1"/>
  <c r="BH2433" i="64"/>
  <c r="BH2446" i="64" s="1"/>
  <c r="AR2373" i="64"/>
  <c r="AR2401" i="64" s="1"/>
  <c r="AR2411" i="64"/>
  <c r="AR2424" i="64" s="1"/>
  <c r="AR2433" i="64"/>
  <c r="AR2446" i="64" s="1"/>
  <c r="AB2373" i="64"/>
  <c r="AB2401" i="64" s="1"/>
  <c r="AB2411" i="64"/>
  <c r="AB2424" i="64" s="1"/>
  <c r="AB2433" i="64"/>
  <c r="AB2446" i="64" s="1"/>
  <c r="CD2373" i="64"/>
  <c r="CD2401" i="64" s="1"/>
  <c r="CD2433" i="64"/>
  <c r="CD2446" i="64" s="1"/>
  <c r="CD2411" i="64"/>
  <c r="CD2424" i="64" s="1"/>
  <c r="CC2372" i="64"/>
  <c r="CC2400" i="64" s="1"/>
  <c r="CC2432" i="64"/>
  <c r="CC2445" i="64" s="1"/>
  <c r="CC2410" i="64"/>
  <c r="CC2423" i="64" s="1"/>
  <c r="BM2372" i="64"/>
  <c r="BM2400" i="64" s="1"/>
  <c r="BM2432" i="64"/>
  <c r="BM2445" i="64" s="1"/>
  <c r="BM2410" i="64"/>
  <c r="BM2423" i="64" s="1"/>
  <c r="AW2372" i="64"/>
  <c r="AW2400" i="64" s="1"/>
  <c r="AW2432" i="64"/>
  <c r="AW2445" i="64" s="1"/>
  <c r="AW2410" i="64"/>
  <c r="AW2423" i="64" s="1"/>
  <c r="AG2372" i="64"/>
  <c r="AG2400" i="64" s="1"/>
  <c r="AG2432" i="64"/>
  <c r="AG2445" i="64" s="1"/>
  <c r="AG2410" i="64"/>
  <c r="AG2423" i="64" s="1"/>
  <c r="CK2415" i="64"/>
  <c r="CK2428" i="64" s="1"/>
  <c r="CK2377" i="64"/>
  <c r="CK2405" i="64" s="1"/>
  <c r="CK2437" i="64"/>
  <c r="CK2450" i="64" s="1"/>
  <c r="BU2377" i="64"/>
  <c r="BU2405" i="64" s="1"/>
  <c r="BU2415" i="64"/>
  <c r="BU2428" i="64" s="1"/>
  <c r="BU2437" i="64"/>
  <c r="BU2450" i="64" s="1"/>
  <c r="BE2377" i="64"/>
  <c r="BE2405" i="64" s="1"/>
  <c r="BE2415" i="64"/>
  <c r="BE2428" i="64" s="1"/>
  <c r="BE2437" i="64"/>
  <c r="BE2450" i="64" s="1"/>
  <c r="AO2415" i="64"/>
  <c r="AO2428" i="64" s="1"/>
  <c r="AO2437" i="64"/>
  <c r="AO2450" i="64" s="1"/>
  <c r="AO2377" i="64"/>
  <c r="AO2405" i="64" s="1"/>
  <c r="Y2415" i="64"/>
  <c r="Y2428" i="64" s="1"/>
  <c r="Y2377" i="64"/>
  <c r="Y2405" i="64" s="1"/>
  <c r="Y2437" i="64"/>
  <c r="Y2450" i="64" s="1"/>
  <c r="CD2376" i="64"/>
  <c r="CD2436" i="64"/>
  <c r="CD2414" i="64"/>
  <c r="BN2376" i="64"/>
  <c r="BN2436" i="64"/>
  <c r="BN2414" i="64"/>
  <c r="AX2376" i="64"/>
  <c r="AX2436" i="64"/>
  <c r="AX2414" i="64"/>
  <c r="AH2376" i="64"/>
  <c r="AH2436" i="64"/>
  <c r="AH2414" i="64"/>
  <c r="BW2373" i="64"/>
  <c r="BW2401" i="64" s="1"/>
  <c r="BW2411" i="64"/>
  <c r="BW2424" i="64" s="1"/>
  <c r="BW2433" i="64"/>
  <c r="BW2446" i="64" s="1"/>
  <c r="BG2373" i="64"/>
  <c r="BG2401" i="64" s="1"/>
  <c r="BG2411" i="64"/>
  <c r="BG2424" i="64" s="1"/>
  <c r="BG2433" i="64"/>
  <c r="BG2446" i="64" s="1"/>
  <c r="AQ2373" i="64"/>
  <c r="AQ2401" i="64" s="1"/>
  <c r="AQ2411" i="64"/>
  <c r="AQ2424" i="64" s="1"/>
  <c r="AQ2433" i="64"/>
  <c r="AQ2446" i="64" s="1"/>
  <c r="AA2373" i="64"/>
  <c r="AA2401" i="64" s="1"/>
  <c r="AA2411" i="64"/>
  <c r="AA2424" i="64" s="1"/>
  <c r="AA2433" i="64"/>
  <c r="AA2446" i="64" s="1"/>
  <c r="BL2377" i="64"/>
  <c r="BL2405" i="64" s="1"/>
  <c r="BL2415" i="64"/>
  <c r="BL2428" i="64" s="1"/>
  <c r="BL2437" i="64"/>
  <c r="BL2450" i="64" s="1"/>
  <c r="CB2372" i="64"/>
  <c r="CB2400" i="64" s="1"/>
  <c r="CB2410" i="64"/>
  <c r="CB2423" i="64" s="1"/>
  <c r="CB2432" i="64"/>
  <c r="CB2445" i="64" s="1"/>
  <c r="BL2372" i="64"/>
  <c r="BL2400" i="64" s="1"/>
  <c r="BL2432" i="64"/>
  <c r="BL2445" i="64" s="1"/>
  <c r="BL2410" i="64"/>
  <c r="BL2423" i="64" s="1"/>
  <c r="AV2372" i="64"/>
  <c r="AV2400" i="64" s="1"/>
  <c r="AV2432" i="64"/>
  <c r="AV2445" i="64" s="1"/>
  <c r="AV2410" i="64"/>
  <c r="AV2423" i="64" s="1"/>
  <c r="AF2372" i="64"/>
  <c r="AF2400" i="64" s="1"/>
  <c r="AF2432" i="64"/>
  <c r="AF2445" i="64" s="1"/>
  <c r="AF2410" i="64"/>
  <c r="AF2423" i="64" s="1"/>
  <c r="CJ2415" i="64"/>
  <c r="CJ2428" i="64" s="1"/>
  <c r="CJ2377" i="64"/>
  <c r="CJ2405" i="64" s="1"/>
  <c r="CJ2437" i="64"/>
  <c r="CJ2450" i="64" s="1"/>
  <c r="BT2415" i="64"/>
  <c r="BT2428" i="64" s="1"/>
  <c r="BT2377" i="64"/>
  <c r="BT2405" i="64" s="1"/>
  <c r="BT2437" i="64"/>
  <c r="BT2450" i="64" s="1"/>
  <c r="BD2377" i="64"/>
  <c r="BD2405" i="64" s="1"/>
  <c r="BD2415" i="64"/>
  <c r="BD2428" i="64" s="1"/>
  <c r="BD2437" i="64"/>
  <c r="BD2450" i="64" s="1"/>
  <c r="AN2415" i="64"/>
  <c r="AN2428" i="64" s="1"/>
  <c r="AN2437" i="64"/>
  <c r="AN2450" i="64" s="1"/>
  <c r="AN2377" i="64"/>
  <c r="AN2405" i="64" s="1"/>
  <c r="X2415" i="64"/>
  <c r="X2428" i="64" s="1"/>
  <c r="X2377" i="64"/>
  <c r="X2405" i="64" s="1"/>
  <c r="X2437" i="64"/>
  <c r="X2450" i="64" s="1"/>
  <c r="CC2376" i="64"/>
  <c r="CC2436" i="64"/>
  <c r="CC2414" i="64"/>
  <c r="BM2376" i="64"/>
  <c r="BM2414" i="64"/>
  <c r="BM2436" i="64"/>
  <c r="AW2376" i="64"/>
  <c r="AW2436" i="64"/>
  <c r="AW2414" i="64"/>
  <c r="AG2376" i="64"/>
  <c r="AG2436" i="64"/>
  <c r="AG2414" i="64"/>
  <c r="BV2411" i="64"/>
  <c r="BV2424" i="64" s="1"/>
  <c r="BV2373" i="64"/>
  <c r="BV2401" i="64" s="1"/>
  <c r="BV2433" i="64"/>
  <c r="BV2446" i="64" s="1"/>
  <c r="BF2411" i="64"/>
  <c r="BF2424" i="64" s="1"/>
  <c r="BF2373" i="64"/>
  <c r="BF2401" i="64" s="1"/>
  <c r="BF2433" i="64"/>
  <c r="BF2446" i="64" s="1"/>
  <c r="AP2411" i="64"/>
  <c r="AP2424" i="64" s="1"/>
  <c r="AP2373" i="64"/>
  <c r="AP2401" i="64" s="1"/>
  <c r="AP2433" i="64"/>
  <c r="AP2446" i="64" s="1"/>
  <c r="Z2411" i="64"/>
  <c r="Z2424" i="64" s="1"/>
  <c r="Z2373" i="64"/>
  <c r="Z2401" i="64" s="1"/>
  <c r="Z2433" i="64"/>
  <c r="Z2446" i="64" s="1"/>
  <c r="BT2432" i="64"/>
  <c r="BT2445" i="64" s="1"/>
  <c r="BT2410" i="64"/>
  <c r="BT2423" i="64" s="1"/>
  <c r="BT2372" i="64"/>
  <c r="BT2400" i="64" s="1"/>
  <c r="AX2373" i="64"/>
  <c r="AX2401" i="64" s="1"/>
  <c r="AX2433" i="64"/>
  <c r="AX2446" i="64" s="1"/>
  <c r="AX2411" i="64"/>
  <c r="AX2424" i="64" s="1"/>
  <c r="CA2372" i="64"/>
  <c r="CA2400" i="64" s="1"/>
  <c r="CA2410" i="64"/>
  <c r="CA2423" i="64" s="1"/>
  <c r="CA2432" i="64"/>
  <c r="CA2445" i="64" s="1"/>
  <c r="BK2372" i="64"/>
  <c r="BK2400" i="64" s="1"/>
  <c r="BK2432" i="64"/>
  <c r="BK2445" i="64" s="1"/>
  <c r="BK2410" i="64"/>
  <c r="BK2423" i="64" s="1"/>
  <c r="AU2372" i="64"/>
  <c r="AU2400" i="64" s="1"/>
  <c r="AU2432" i="64"/>
  <c r="AU2445" i="64" s="1"/>
  <c r="AU2410" i="64"/>
  <c r="AU2423" i="64" s="1"/>
  <c r="AE2372" i="64"/>
  <c r="AE2400" i="64" s="1"/>
  <c r="AE2432" i="64"/>
  <c r="AE2445" i="64" s="1"/>
  <c r="AE2410" i="64"/>
  <c r="AE2423" i="64" s="1"/>
  <c r="CI2415" i="64"/>
  <c r="CI2428" i="64" s="1"/>
  <c r="CI2377" i="64"/>
  <c r="CI2405" i="64" s="1"/>
  <c r="CI2437" i="64"/>
  <c r="CI2450" i="64" s="1"/>
  <c r="BS2415" i="64"/>
  <c r="BS2428" i="64" s="1"/>
  <c r="BS2377" i="64"/>
  <c r="BS2405" i="64" s="1"/>
  <c r="BS2437" i="64"/>
  <c r="BS2450" i="64" s="1"/>
  <c r="BC2377" i="64"/>
  <c r="BC2405" i="64" s="1"/>
  <c r="BC2415" i="64"/>
  <c r="BC2428" i="64" s="1"/>
  <c r="BC2437" i="64"/>
  <c r="BC2450" i="64" s="1"/>
  <c r="AM2377" i="64"/>
  <c r="AM2405" i="64" s="1"/>
  <c r="AM2415" i="64"/>
  <c r="AM2428" i="64" s="1"/>
  <c r="AM2437" i="64"/>
  <c r="AM2450" i="64" s="1"/>
  <c r="W2415" i="64"/>
  <c r="W2428" i="64" s="1"/>
  <c r="W2377" i="64"/>
  <c r="W2405" i="64" s="1"/>
  <c r="W2437" i="64"/>
  <c r="W2450" i="64" s="1"/>
  <c r="CB2376" i="64"/>
  <c r="CB2414" i="64"/>
  <c r="CB2436" i="64"/>
  <c r="BL2376" i="64"/>
  <c r="BL2414" i="64"/>
  <c r="BL2436" i="64"/>
  <c r="AV2376" i="64"/>
  <c r="AV2414" i="64"/>
  <c r="AV2436" i="64"/>
  <c r="AF2376" i="64"/>
  <c r="AF2414" i="64"/>
  <c r="AF2436" i="64"/>
  <c r="CK2411" i="64"/>
  <c r="CK2424" i="64" s="1"/>
  <c r="CK2373" i="64"/>
  <c r="CK2401" i="64" s="1"/>
  <c r="CK2433" i="64"/>
  <c r="CK2446" i="64" s="1"/>
  <c r="BU2411" i="64"/>
  <c r="BU2424" i="64" s="1"/>
  <c r="BU2373" i="64"/>
  <c r="BU2401" i="64" s="1"/>
  <c r="BU2433" i="64"/>
  <c r="BU2446" i="64" s="1"/>
  <c r="BE2411" i="64"/>
  <c r="BE2424" i="64" s="1"/>
  <c r="BE2373" i="64"/>
  <c r="BE2401" i="64" s="1"/>
  <c r="BE2433" i="64"/>
  <c r="BE2446" i="64" s="1"/>
  <c r="AO2411" i="64"/>
  <c r="AO2424" i="64" s="1"/>
  <c r="AO2373" i="64"/>
  <c r="AO2401" i="64" s="1"/>
  <c r="AO2433" i="64"/>
  <c r="AO2446" i="64" s="1"/>
  <c r="Y2411" i="64"/>
  <c r="Y2424" i="64" s="1"/>
  <c r="Y2373" i="64"/>
  <c r="Y2401" i="64" s="1"/>
  <c r="Y2433" i="64"/>
  <c r="Y2446" i="64" s="1"/>
  <c r="CB2377" i="64"/>
  <c r="CB2405" i="64" s="1"/>
  <c r="CB2415" i="64"/>
  <c r="CB2428" i="64" s="1"/>
  <c r="CB2437" i="64"/>
  <c r="CB2450" i="64" s="1"/>
  <c r="BZ2372" i="64"/>
  <c r="BZ2400" i="64" s="1"/>
  <c r="BZ2432" i="64"/>
  <c r="BZ2445" i="64" s="1"/>
  <c r="BZ2410" i="64"/>
  <c r="BZ2423" i="64" s="1"/>
  <c r="BJ2372" i="64"/>
  <c r="BJ2400" i="64" s="1"/>
  <c r="BJ2432" i="64"/>
  <c r="BJ2445" i="64" s="1"/>
  <c r="BJ2410" i="64"/>
  <c r="BJ2423" i="64" s="1"/>
  <c r="AT2372" i="64"/>
  <c r="AT2400" i="64" s="1"/>
  <c r="AT2432" i="64"/>
  <c r="AT2445" i="64" s="1"/>
  <c r="AT2410" i="64"/>
  <c r="AT2423" i="64" s="1"/>
  <c r="AD2372" i="64"/>
  <c r="AD2400" i="64" s="1"/>
  <c r="AD2432" i="64"/>
  <c r="AD2445" i="64" s="1"/>
  <c r="AD2410" i="64"/>
  <c r="AD2423" i="64" s="1"/>
  <c r="CH2377" i="64"/>
  <c r="CH2405" i="64" s="1"/>
  <c r="CH2415" i="64"/>
  <c r="CH2428" i="64" s="1"/>
  <c r="CH2437" i="64"/>
  <c r="CH2450" i="64" s="1"/>
  <c r="BR2377" i="64"/>
  <c r="BR2405" i="64" s="1"/>
  <c r="BR2415" i="64"/>
  <c r="BR2428" i="64" s="1"/>
  <c r="BR2437" i="64"/>
  <c r="BR2450" i="64" s="1"/>
  <c r="BB2377" i="64"/>
  <c r="BB2405" i="64" s="1"/>
  <c r="BB2415" i="64"/>
  <c r="BB2428" i="64" s="1"/>
  <c r="BB2437" i="64"/>
  <c r="BB2450" i="64" s="1"/>
  <c r="AL2377" i="64"/>
  <c r="AL2405" i="64" s="1"/>
  <c r="AL2415" i="64"/>
  <c r="AL2428" i="64" s="1"/>
  <c r="AL2437" i="64"/>
  <c r="AL2450" i="64" s="1"/>
  <c r="V2377" i="64"/>
  <c r="V2405" i="64" s="1"/>
  <c r="V2415" i="64"/>
  <c r="V2428" i="64" s="1"/>
  <c r="V2437" i="64"/>
  <c r="V2450" i="64" s="1"/>
  <c r="CA2376" i="64"/>
  <c r="CA2414" i="64"/>
  <c r="CA2436" i="64"/>
  <c r="BK2376" i="64"/>
  <c r="BK2414" i="64"/>
  <c r="BK2436" i="64"/>
  <c r="AU2376" i="64"/>
  <c r="AU2414" i="64"/>
  <c r="AU2436" i="64"/>
  <c r="AE2376" i="64"/>
  <c r="AE2414" i="64"/>
  <c r="AE2436" i="64"/>
  <c r="CJ2411" i="64"/>
  <c r="CJ2424" i="64" s="1"/>
  <c r="CJ2373" i="64"/>
  <c r="CJ2401" i="64" s="1"/>
  <c r="CJ2433" i="64"/>
  <c r="CJ2446" i="64" s="1"/>
  <c r="BT2411" i="64"/>
  <c r="BT2424" i="64" s="1"/>
  <c r="BT2373" i="64"/>
  <c r="BT2401" i="64" s="1"/>
  <c r="BT2433" i="64"/>
  <c r="BT2446" i="64" s="1"/>
  <c r="BD2411" i="64"/>
  <c r="BD2424" i="64" s="1"/>
  <c r="BD2373" i="64"/>
  <c r="BD2401" i="64" s="1"/>
  <c r="BD2433" i="64"/>
  <c r="BD2446" i="64" s="1"/>
  <c r="AN2411" i="64"/>
  <c r="AN2424" i="64" s="1"/>
  <c r="AN2373" i="64"/>
  <c r="AN2401" i="64" s="1"/>
  <c r="AN2433" i="64"/>
  <c r="AN2446" i="64" s="1"/>
  <c r="X2411" i="64"/>
  <c r="X2424" i="64" s="1"/>
  <c r="X2373" i="64"/>
  <c r="X2401" i="64" s="1"/>
  <c r="X2433" i="64"/>
  <c r="X2446" i="64" s="1"/>
  <c r="BE2414" i="64"/>
  <c r="BE2376" i="64"/>
  <c r="BE2436" i="64"/>
  <c r="BY2372" i="64"/>
  <c r="BY2400" i="64" s="1"/>
  <c r="BY2432" i="64"/>
  <c r="BY2445" i="64" s="1"/>
  <c r="BY2410" i="64"/>
  <c r="BY2423" i="64" s="1"/>
  <c r="BI2372" i="64"/>
  <c r="BI2400" i="64" s="1"/>
  <c r="BI2432" i="64"/>
  <c r="BI2445" i="64" s="1"/>
  <c r="BI2410" i="64"/>
  <c r="BI2423" i="64" s="1"/>
  <c r="AS2372" i="64"/>
  <c r="AS2400" i="64" s="1"/>
  <c r="AS2432" i="64"/>
  <c r="AS2445" i="64" s="1"/>
  <c r="AS2410" i="64"/>
  <c r="AS2423" i="64" s="1"/>
  <c r="AC2372" i="64"/>
  <c r="AC2400" i="64" s="1"/>
  <c r="AC2432" i="64"/>
  <c r="AC2445" i="64" s="1"/>
  <c r="AC2410" i="64"/>
  <c r="AC2423" i="64" s="1"/>
  <c r="CG2415" i="64"/>
  <c r="CG2428" i="64" s="1"/>
  <c r="CG2377" i="64"/>
  <c r="CG2405" i="64" s="1"/>
  <c r="CG2437" i="64"/>
  <c r="CG2450" i="64" s="1"/>
  <c r="BQ2415" i="64"/>
  <c r="BQ2428" i="64" s="1"/>
  <c r="BQ2377" i="64"/>
  <c r="BQ2405" i="64" s="1"/>
  <c r="BQ2437" i="64"/>
  <c r="BQ2450" i="64" s="1"/>
  <c r="BA2415" i="64"/>
  <c r="BA2428" i="64" s="1"/>
  <c r="BA2377" i="64"/>
  <c r="BA2405" i="64" s="1"/>
  <c r="BA2437" i="64"/>
  <c r="BA2450" i="64" s="1"/>
  <c r="AK2377" i="64"/>
  <c r="AK2405" i="64" s="1"/>
  <c r="AK2415" i="64"/>
  <c r="AK2428" i="64" s="1"/>
  <c r="AK2437" i="64"/>
  <c r="AK2450" i="64" s="1"/>
  <c r="U2415" i="64"/>
  <c r="U2428" i="64" s="1"/>
  <c r="U2377" i="64"/>
  <c r="U2405" i="64" s="1"/>
  <c r="U2437" i="64"/>
  <c r="U2450" i="64" s="1"/>
  <c r="BZ2376" i="64"/>
  <c r="BZ2414" i="64"/>
  <c r="BZ2436" i="64"/>
  <c r="BJ2376" i="64"/>
  <c r="BJ2414" i="64"/>
  <c r="BJ2436" i="64"/>
  <c r="AT2376" i="64"/>
  <c r="AT2414" i="64"/>
  <c r="AT2436" i="64"/>
  <c r="AD2376" i="64"/>
  <c r="AD2414" i="64"/>
  <c r="AD2436" i="64"/>
  <c r="CI2411" i="64"/>
  <c r="CI2424" i="64" s="1"/>
  <c r="CI2373" i="64"/>
  <c r="CI2401" i="64" s="1"/>
  <c r="CI2433" i="64"/>
  <c r="CI2446" i="64" s="1"/>
  <c r="BS2411" i="64"/>
  <c r="BS2424" i="64" s="1"/>
  <c r="BS2373" i="64"/>
  <c r="BS2401" i="64" s="1"/>
  <c r="BS2433" i="64"/>
  <c r="BS2446" i="64" s="1"/>
  <c r="BC2411" i="64"/>
  <c r="BC2424" i="64" s="1"/>
  <c r="BC2373" i="64"/>
  <c r="BC2401" i="64" s="1"/>
  <c r="BC2433" i="64"/>
  <c r="BC2446" i="64" s="1"/>
  <c r="AM2411" i="64"/>
  <c r="AM2424" i="64" s="1"/>
  <c r="AM2373" i="64"/>
  <c r="AM2401" i="64" s="1"/>
  <c r="AM2433" i="64"/>
  <c r="AM2446" i="64" s="1"/>
  <c r="W2411" i="64"/>
  <c r="W2424" i="64" s="1"/>
  <c r="W2373" i="64"/>
  <c r="W2401" i="64" s="1"/>
  <c r="W2433" i="64"/>
  <c r="W2446" i="64" s="1"/>
  <c r="AO2414" i="64"/>
  <c r="AO2376" i="64"/>
  <c r="AO2436" i="64"/>
  <c r="BX2372" i="64"/>
  <c r="BX2400" i="64" s="1"/>
  <c r="BX2432" i="64"/>
  <c r="BX2445" i="64" s="1"/>
  <c r="BX2410" i="64"/>
  <c r="BX2423" i="64" s="1"/>
  <c r="BH2372" i="64"/>
  <c r="BH2400" i="64" s="1"/>
  <c r="BH2432" i="64"/>
  <c r="BH2445" i="64" s="1"/>
  <c r="BH2410" i="64"/>
  <c r="BH2423" i="64" s="1"/>
  <c r="AR2372" i="64"/>
  <c r="AR2400" i="64" s="1"/>
  <c r="AR2432" i="64"/>
  <c r="AR2445" i="64" s="1"/>
  <c r="AR2410" i="64"/>
  <c r="AR2423" i="64" s="1"/>
  <c r="AB2372" i="64"/>
  <c r="AB2432" i="64"/>
  <c r="AB2445" i="64" s="1"/>
  <c r="AB2410" i="64"/>
  <c r="AB2423" i="64" s="1"/>
  <c r="CF2377" i="64"/>
  <c r="CF2405" i="64" s="1"/>
  <c r="CF2415" i="64"/>
  <c r="CF2428" i="64" s="1"/>
  <c r="CF2437" i="64"/>
  <c r="CF2450" i="64" s="1"/>
  <c r="BP2377" i="64"/>
  <c r="BP2405" i="64" s="1"/>
  <c r="BP2415" i="64"/>
  <c r="BP2428" i="64" s="1"/>
  <c r="BP2437" i="64"/>
  <c r="BP2450" i="64" s="1"/>
  <c r="AZ2377" i="64"/>
  <c r="AZ2405" i="64" s="1"/>
  <c r="AZ2415" i="64"/>
  <c r="AZ2428" i="64" s="1"/>
  <c r="AZ2437" i="64"/>
  <c r="AZ2450" i="64" s="1"/>
  <c r="AJ2377" i="64"/>
  <c r="AJ2405" i="64" s="1"/>
  <c r="AJ2415" i="64"/>
  <c r="AJ2428" i="64" s="1"/>
  <c r="AJ2437" i="64"/>
  <c r="AJ2450" i="64" s="1"/>
  <c r="T2377" i="64"/>
  <c r="T2405" i="64" s="1"/>
  <c r="T2415" i="64"/>
  <c r="T2428" i="64" s="1"/>
  <c r="T2437" i="64"/>
  <c r="T2450" i="64" s="1"/>
  <c r="BY2414" i="64"/>
  <c r="BY2376" i="64"/>
  <c r="BY2436" i="64"/>
  <c r="BI2376" i="64"/>
  <c r="BI2414" i="64"/>
  <c r="BI2436" i="64"/>
  <c r="AS2376" i="64"/>
  <c r="AS2414" i="64"/>
  <c r="AS2436" i="64"/>
  <c r="AC2376" i="64"/>
  <c r="AC2414" i="64"/>
  <c r="AC2436" i="64"/>
  <c r="CH2411" i="64"/>
  <c r="CH2424" i="64" s="1"/>
  <c r="CH2373" i="64"/>
  <c r="CH2401" i="64" s="1"/>
  <c r="CH2433" i="64"/>
  <c r="CH2446" i="64" s="1"/>
  <c r="BR2411" i="64"/>
  <c r="BR2424" i="64" s="1"/>
  <c r="BR2373" i="64"/>
  <c r="BR2401" i="64" s="1"/>
  <c r="BR2433" i="64"/>
  <c r="BR2446" i="64" s="1"/>
  <c r="BB2411" i="64"/>
  <c r="BB2424" i="64" s="1"/>
  <c r="BB2373" i="64"/>
  <c r="BB2401" i="64" s="1"/>
  <c r="BB2433" i="64"/>
  <c r="BB2446" i="64" s="1"/>
  <c r="AL2411" i="64"/>
  <c r="AL2424" i="64" s="1"/>
  <c r="AL2373" i="64"/>
  <c r="AL2401" i="64" s="1"/>
  <c r="AL2433" i="64"/>
  <c r="AL2446" i="64" s="1"/>
  <c r="V2411" i="64"/>
  <c r="V2424" i="64" s="1"/>
  <c r="V2373" i="64"/>
  <c r="V2401" i="64" s="1"/>
  <c r="V2433" i="64"/>
  <c r="V2446" i="64" s="1"/>
  <c r="CK2376" i="64"/>
  <c r="CK2414" i="64"/>
  <c r="CK2436" i="64"/>
  <c r="BW2432" i="64"/>
  <c r="BW2445" i="64" s="1"/>
  <c r="BW2372" i="64"/>
  <c r="BW2400" i="64" s="1"/>
  <c r="BW2410" i="64"/>
  <c r="BW2423" i="64" s="1"/>
  <c r="BG2432" i="64"/>
  <c r="BG2445" i="64" s="1"/>
  <c r="BG2372" i="64"/>
  <c r="BG2400" i="64" s="1"/>
  <c r="BG2410" i="64"/>
  <c r="BG2423" i="64" s="1"/>
  <c r="AQ2432" i="64"/>
  <c r="AQ2445" i="64" s="1"/>
  <c r="AQ2372" i="64"/>
  <c r="AQ2400" i="64" s="1"/>
  <c r="AQ2410" i="64"/>
  <c r="AQ2423" i="64" s="1"/>
  <c r="AA2432" i="64"/>
  <c r="AA2445" i="64" s="1"/>
  <c r="AA2372" i="64"/>
  <c r="AA2410" i="64"/>
  <c r="AA2423" i="64" s="1"/>
  <c r="CE2415" i="64"/>
  <c r="CE2428" i="64" s="1"/>
  <c r="CE2437" i="64"/>
  <c r="CE2450" i="64" s="1"/>
  <c r="CE2377" i="64"/>
  <c r="CE2405" i="64" s="1"/>
  <c r="BO2415" i="64"/>
  <c r="BO2428" i="64" s="1"/>
  <c r="BO2377" i="64"/>
  <c r="BO2405" i="64" s="1"/>
  <c r="BO2437" i="64"/>
  <c r="BO2450" i="64" s="1"/>
  <c r="AY2415" i="64"/>
  <c r="AY2428" i="64" s="1"/>
  <c r="AY2377" i="64"/>
  <c r="AY2405" i="64" s="1"/>
  <c r="AY2437" i="64"/>
  <c r="AY2450" i="64" s="1"/>
  <c r="AI2415" i="64"/>
  <c r="AI2428" i="64" s="1"/>
  <c r="AI2377" i="64"/>
  <c r="AI2405" i="64" s="1"/>
  <c r="AI2437" i="64"/>
  <c r="AI2450" i="64" s="1"/>
  <c r="BX2414" i="64"/>
  <c r="BX2376" i="64"/>
  <c r="BX2436" i="64"/>
  <c r="BH2376" i="64"/>
  <c r="BH2414" i="64"/>
  <c r="BH2436" i="64"/>
  <c r="AR2376" i="64"/>
  <c r="AR2414" i="64"/>
  <c r="AR2436" i="64"/>
  <c r="AB2376" i="64"/>
  <c r="AB2414" i="64"/>
  <c r="AB2436" i="64"/>
  <c r="CG2411" i="64"/>
  <c r="CG2424" i="64" s="1"/>
  <c r="CG2373" i="64"/>
  <c r="CG2401" i="64" s="1"/>
  <c r="CG2433" i="64"/>
  <c r="CG2446" i="64" s="1"/>
  <c r="BQ2411" i="64"/>
  <c r="BQ2424" i="64" s="1"/>
  <c r="BQ2373" i="64"/>
  <c r="BQ2401" i="64" s="1"/>
  <c r="BQ2433" i="64"/>
  <c r="BQ2446" i="64" s="1"/>
  <c r="BA2411" i="64"/>
  <c r="BA2424" i="64" s="1"/>
  <c r="BA2373" i="64"/>
  <c r="BA2401" i="64" s="1"/>
  <c r="BA2433" i="64"/>
  <c r="BA2446" i="64" s="1"/>
  <c r="AK2411" i="64"/>
  <c r="AK2424" i="64" s="1"/>
  <c r="AK2373" i="64"/>
  <c r="AK2401" i="64" s="1"/>
  <c r="AK2433" i="64"/>
  <c r="AK2446" i="64" s="1"/>
  <c r="U2411" i="64"/>
  <c r="U2424" i="64" s="1"/>
  <c r="U2373" i="64"/>
  <c r="U2401" i="64" s="1"/>
  <c r="U2433" i="64"/>
  <c r="U2446" i="64" s="1"/>
  <c r="AV2377" i="64"/>
  <c r="AV2405" i="64" s="1"/>
  <c r="AV2415" i="64"/>
  <c r="AV2428" i="64" s="1"/>
  <c r="AV2437" i="64"/>
  <c r="AV2450" i="64" s="1"/>
  <c r="BV2432" i="64"/>
  <c r="BV2445" i="64" s="1"/>
  <c r="BV2410" i="64"/>
  <c r="BV2423" i="64" s="1"/>
  <c r="BV2372" i="64"/>
  <c r="BV2400" i="64" s="1"/>
  <c r="BF2432" i="64"/>
  <c r="BF2445" i="64" s="1"/>
  <c r="BF2410" i="64"/>
  <c r="BF2423" i="64" s="1"/>
  <c r="BF2372" i="64"/>
  <c r="BF2400" i="64" s="1"/>
  <c r="AP2432" i="64"/>
  <c r="AP2445" i="64" s="1"/>
  <c r="AP2410" i="64"/>
  <c r="AP2423" i="64" s="1"/>
  <c r="AP2372" i="64"/>
  <c r="AP2400" i="64" s="1"/>
  <c r="Z2432" i="64"/>
  <c r="Z2445" i="64" s="1"/>
  <c r="Z2410" i="64"/>
  <c r="Z2423" i="64" s="1"/>
  <c r="Z2372" i="64"/>
  <c r="CD2377" i="64"/>
  <c r="CD2405" i="64" s="1"/>
  <c r="CD2437" i="64"/>
  <c r="CD2450" i="64" s="1"/>
  <c r="CD2415" i="64"/>
  <c r="CD2428" i="64" s="1"/>
  <c r="BN2377" i="64"/>
  <c r="BN2405" i="64" s="1"/>
  <c r="BN2437" i="64"/>
  <c r="BN2450" i="64" s="1"/>
  <c r="BN2415" i="64"/>
  <c r="BN2428" i="64" s="1"/>
  <c r="AX2377" i="64"/>
  <c r="AX2405" i="64" s="1"/>
  <c r="AX2437" i="64"/>
  <c r="AX2450" i="64" s="1"/>
  <c r="AX2415" i="64"/>
  <c r="AX2428" i="64" s="1"/>
  <c r="AH2377" i="64"/>
  <c r="AH2405" i="64" s="1"/>
  <c r="AH2437" i="64"/>
  <c r="AH2450" i="64" s="1"/>
  <c r="AH2415" i="64"/>
  <c r="AH2428" i="64" s="1"/>
  <c r="BW2414" i="64"/>
  <c r="BW2376" i="64"/>
  <c r="BW2436" i="64"/>
  <c r="BG2414" i="64"/>
  <c r="BG2376" i="64"/>
  <c r="BG2436" i="64"/>
  <c r="AQ2376" i="64"/>
  <c r="AQ2414" i="64"/>
  <c r="AQ2436" i="64"/>
  <c r="AA2376" i="64"/>
  <c r="AA2414" i="64"/>
  <c r="AA2436" i="64"/>
  <c r="CF2411" i="64"/>
  <c r="CF2424" i="64" s="1"/>
  <c r="CF2433" i="64"/>
  <c r="CF2446" i="64" s="1"/>
  <c r="CF2373" i="64"/>
  <c r="CF2401" i="64" s="1"/>
  <c r="BP2411" i="64"/>
  <c r="BP2424" i="64" s="1"/>
  <c r="BP2433" i="64"/>
  <c r="BP2446" i="64" s="1"/>
  <c r="BP2373" i="64"/>
  <c r="BP2401" i="64" s="1"/>
  <c r="AZ2411" i="64"/>
  <c r="AZ2424" i="64" s="1"/>
  <c r="AZ2433" i="64"/>
  <c r="AZ2446" i="64" s="1"/>
  <c r="AZ2373" i="64"/>
  <c r="AZ2401" i="64" s="1"/>
  <c r="AJ2411" i="64"/>
  <c r="AJ2424" i="64" s="1"/>
  <c r="AJ2373" i="64"/>
  <c r="AJ2401" i="64" s="1"/>
  <c r="AJ2433" i="64"/>
  <c r="AJ2446" i="64" s="1"/>
  <c r="T2411" i="64"/>
  <c r="T2424" i="64" s="1"/>
  <c r="T2373" i="64"/>
  <c r="T2401" i="64" s="1"/>
  <c r="T2433" i="64"/>
  <c r="T2446" i="64" s="1"/>
  <c r="CJ2410" i="64"/>
  <c r="CJ2423" i="64" s="1"/>
  <c r="CJ2372" i="64"/>
  <c r="CJ2400" i="64" s="1"/>
  <c r="CJ2432" i="64"/>
  <c r="CJ2445" i="64" s="1"/>
  <c r="BN2373" i="64"/>
  <c r="BN2401" i="64" s="1"/>
  <c r="BN2411" i="64"/>
  <c r="BN2424" i="64" s="1"/>
  <c r="BN2433" i="64"/>
  <c r="BN2446" i="64" s="1"/>
  <c r="CK2410" i="64"/>
  <c r="CK2423" i="64" s="1"/>
  <c r="CK2372" i="64"/>
  <c r="CK2400" i="64" s="1"/>
  <c r="CK2432" i="64"/>
  <c r="CK2445" i="64" s="1"/>
  <c r="BU2432" i="64"/>
  <c r="BU2445" i="64" s="1"/>
  <c r="BU2410" i="64"/>
  <c r="BU2423" i="64" s="1"/>
  <c r="BU2372" i="64"/>
  <c r="BU2400" i="64" s="1"/>
  <c r="BE2432" i="64"/>
  <c r="BE2445" i="64" s="1"/>
  <c r="BE2410" i="64"/>
  <c r="BE2423" i="64" s="1"/>
  <c r="BE2372" i="64"/>
  <c r="BE2400" i="64" s="1"/>
  <c r="AO2432" i="64"/>
  <c r="AO2445" i="64" s="1"/>
  <c r="AO2410" i="64"/>
  <c r="AO2423" i="64" s="1"/>
  <c r="AO2372" i="64"/>
  <c r="AO2400" i="64" s="1"/>
  <c r="Y2432" i="64"/>
  <c r="Y2445" i="64" s="1"/>
  <c r="Y2410" i="64"/>
  <c r="Y2423" i="64" s="1"/>
  <c r="Y2372" i="64"/>
  <c r="CC2377" i="64"/>
  <c r="CC2405" i="64" s="1"/>
  <c r="CC2415" i="64"/>
  <c r="CC2428" i="64" s="1"/>
  <c r="CC2437" i="64"/>
  <c r="CC2450" i="64" s="1"/>
  <c r="BM2377" i="64"/>
  <c r="BM2405" i="64" s="1"/>
  <c r="BM2415" i="64"/>
  <c r="BM2428" i="64" s="1"/>
  <c r="BM2437" i="64"/>
  <c r="BM2450" i="64" s="1"/>
  <c r="AW2377" i="64"/>
  <c r="AW2405" i="64" s="1"/>
  <c r="AW2437" i="64"/>
  <c r="AW2450" i="64" s="1"/>
  <c r="AW2415" i="64"/>
  <c r="AW2428" i="64" s="1"/>
  <c r="AG2377" i="64"/>
  <c r="AG2405" i="64" s="1"/>
  <c r="AG2415" i="64"/>
  <c r="AG2428" i="64" s="1"/>
  <c r="AG2437" i="64"/>
  <c r="AG2450" i="64" s="1"/>
  <c r="BV2376" i="64"/>
  <c r="BV2414" i="64"/>
  <c r="BV2436" i="64"/>
  <c r="BF2376" i="64"/>
  <c r="BF2414" i="64"/>
  <c r="BF2436" i="64"/>
  <c r="AP2414" i="64"/>
  <c r="AP2376" i="64"/>
  <c r="AP2436" i="64"/>
  <c r="Z2414" i="64"/>
  <c r="Z2376" i="64"/>
  <c r="Z2436" i="64"/>
  <c r="CE2411" i="64"/>
  <c r="CE2424" i="64" s="1"/>
  <c r="CE2433" i="64"/>
  <c r="CE2446" i="64" s="1"/>
  <c r="CE2373" i="64"/>
  <c r="CE2401" i="64" s="1"/>
  <c r="BO2411" i="64"/>
  <c r="BO2424" i="64" s="1"/>
  <c r="BO2433" i="64"/>
  <c r="BO2446" i="64" s="1"/>
  <c r="BO2373" i="64"/>
  <c r="BO2401" i="64" s="1"/>
  <c r="AY2411" i="64"/>
  <c r="AY2424" i="64" s="1"/>
  <c r="AY2433" i="64"/>
  <c r="AY2446" i="64" s="1"/>
  <c r="AY2373" i="64"/>
  <c r="AY2401" i="64" s="1"/>
  <c r="AI2411" i="64"/>
  <c r="AI2424" i="64" s="1"/>
  <c r="AI2373" i="64"/>
  <c r="AI2401" i="64" s="1"/>
  <c r="AI2433" i="64"/>
  <c r="AI2446" i="64" s="1"/>
  <c r="AM2417" i="64"/>
  <c r="CB1148" i="64"/>
  <c r="BL1148" i="64"/>
  <c r="AV1148" i="64"/>
  <c r="AF1148" i="64"/>
  <c r="CJ1153" i="64"/>
  <c r="CJ1188" i="64" s="1"/>
  <c r="BT1153" i="64"/>
  <c r="BT1188" i="64" s="1"/>
  <c r="BD1153" i="64"/>
  <c r="BD1188" i="64" s="1"/>
  <c r="AN1153" i="64"/>
  <c r="AN1188" i="64" s="1"/>
  <c r="X1153" i="64"/>
  <c r="X1188" i="64" s="1"/>
  <c r="CC1152" i="64"/>
  <c r="BM1152" i="64"/>
  <c r="AW1152" i="64"/>
  <c r="AG1152" i="64"/>
  <c r="BV1149" i="64"/>
  <c r="BV1184" i="64" s="1"/>
  <c r="BF1149" i="64"/>
  <c r="BF1184" i="64" s="1"/>
  <c r="AP1149" i="64"/>
  <c r="AP1184" i="64" s="1"/>
  <c r="Z1149" i="64"/>
  <c r="CA1148" i="64"/>
  <c r="BK1148" i="64"/>
  <c r="AU1148" i="64"/>
  <c r="AE1148" i="64"/>
  <c r="CI1153" i="64"/>
  <c r="CI1188" i="64" s="1"/>
  <c r="BS1153" i="64"/>
  <c r="BS1188" i="64" s="1"/>
  <c r="BC1153" i="64"/>
  <c r="BC1188" i="64" s="1"/>
  <c r="AM1153" i="64"/>
  <c r="AM1188" i="64" s="1"/>
  <c r="W1153" i="64"/>
  <c r="W1188" i="64" s="1"/>
  <c r="CB1152" i="64"/>
  <c r="BL1152" i="64"/>
  <c r="AV1152" i="64"/>
  <c r="AF1152" i="64"/>
  <c r="CK1149" i="64"/>
  <c r="CK1184" i="64" s="1"/>
  <c r="BU1149" i="64"/>
  <c r="BU1184" i="64" s="1"/>
  <c r="BE1149" i="64"/>
  <c r="BE1184" i="64" s="1"/>
  <c r="AO1149" i="64"/>
  <c r="AO1184" i="64" s="1"/>
  <c r="Y1149" i="64"/>
  <c r="BZ1148" i="64"/>
  <c r="BJ1148" i="64"/>
  <c r="AT1148" i="64"/>
  <c r="AD1148" i="64"/>
  <c r="CH1153" i="64"/>
  <c r="CH1188" i="64" s="1"/>
  <c r="BR1153" i="64"/>
  <c r="BR1188" i="64" s="1"/>
  <c r="BB1153" i="64"/>
  <c r="BB1188" i="64" s="1"/>
  <c r="AL1153" i="64"/>
  <c r="AL1188" i="64" s="1"/>
  <c r="V1153" i="64"/>
  <c r="V1188" i="64" s="1"/>
  <c r="CA1152" i="64"/>
  <c r="BK1152" i="64"/>
  <c r="AU1152" i="64"/>
  <c r="AE1152" i="64"/>
  <c r="CJ1149" i="64"/>
  <c r="CJ1184" i="64" s="1"/>
  <c r="BT1149" i="64"/>
  <c r="BT1184" i="64" s="1"/>
  <c r="BD1149" i="64"/>
  <c r="BD1184" i="64" s="1"/>
  <c r="AN1149" i="64"/>
  <c r="AN1184" i="64" s="1"/>
  <c r="X1149" i="64"/>
  <c r="BY1148" i="64"/>
  <c r="BI1148" i="64"/>
  <c r="AS1148" i="64"/>
  <c r="AC1148" i="64"/>
  <c r="CG1153" i="64"/>
  <c r="CG1188" i="64" s="1"/>
  <c r="BQ1153" i="64"/>
  <c r="BQ1188" i="64" s="1"/>
  <c r="BA1153" i="64"/>
  <c r="BA1188" i="64" s="1"/>
  <c r="AK1153" i="64"/>
  <c r="AK1188" i="64" s="1"/>
  <c r="U1153" i="64"/>
  <c r="U1188" i="64" s="1"/>
  <c r="BZ1152" i="64"/>
  <c r="BJ1152" i="64"/>
  <c r="AT1152" i="64"/>
  <c r="AD1152" i="64"/>
  <c r="CI1149" i="64"/>
  <c r="CI1184" i="64" s="1"/>
  <c r="BS1149" i="64"/>
  <c r="BS1184" i="64" s="1"/>
  <c r="BC1149" i="64"/>
  <c r="BC1184" i="64" s="1"/>
  <c r="AM1149" i="64"/>
  <c r="AM1184" i="64" s="1"/>
  <c r="W1149" i="64"/>
  <c r="BX1148" i="64"/>
  <c r="BH1148" i="64"/>
  <c r="AR1148" i="64"/>
  <c r="AB1148" i="64"/>
  <c r="CF1153" i="64"/>
  <c r="CF1188" i="64" s="1"/>
  <c r="BP1153" i="64"/>
  <c r="BP1188" i="64" s="1"/>
  <c r="AZ1153" i="64"/>
  <c r="AZ1188" i="64" s="1"/>
  <c r="AJ1153" i="64"/>
  <c r="AJ1188" i="64" s="1"/>
  <c r="T1153" i="64"/>
  <c r="T1188" i="64" s="1"/>
  <c r="BY1152" i="64"/>
  <c r="BI1152" i="64"/>
  <c r="AS1152" i="64"/>
  <c r="AC1152" i="64"/>
  <c r="CH1149" i="64"/>
  <c r="CH1184" i="64" s="1"/>
  <c r="BR1149" i="64"/>
  <c r="BR1184" i="64" s="1"/>
  <c r="BB1149" i="64"/>
  <c r="BB1184" i="64" s="1"/>
  <c r="AL1149" i="64"/>
  <c r="AL1184" i="64" s="1"/>
  <c r="V1149" i="64"/>
  <c r="BW1148" i="64"/>
  <c r="BG1148" i="64"/>
  <c r="AQ1148" i="64"/>
  <c r="AA1148" i="64"/>
  <c r="CE1153" i="64"/>
  <c r="CE1188" i="64" s="1"/>
  <c r="BO1153" i="64"/>
  <c r="BO1188" i="64" s="1"/>
  <c r="AY1153" i="64"/>
  <c r="AY1188" i="64" s="1"/>
  <c r="AI1153" i="64"/>
  <c r="AI1188" i="64" s="1"/>
  <c r="BX1152" i="64"/>
  <c r="BH1152" i="64"/>
  <c r="AR1152" i="64"/>
  <c r="AB1152" i="64"/>
  <c r="CG1149" i="64"/>
  <c r="CG1184" i="64" s="1"/>
  <c r="BQ1149" i="64"/>
  <c r="BQ1184" i="64" s="1"/>
  <c r="BA1149" i="64"/>
  <c r="BA1184" i="64" s="1"/>
  <c r="AK1149" i="64"/>
  <c r="AK1184" i="64" s="1"/>
  <c r="U1149" i="64"/>
  <c r="BV1148" i="64"/>
  <c r="BF1148" i="64"/>
  <c r="AP1148" i="64"/>
  <c r="Z1148" i="64"/>
  <c r="CD1153" i="64"/>
  <c r="CD1188" i="64" s="1"/>
  <c r="BN1153" i="64"/>
  <c r="BN1188" i="64" s="1"/>
  <c r="AX1153" i="64"/>
  <c r="AX1188" i="64" s="1"/>
  <c r="AH1153" i="64"/>
  <c r="AH1188" i="64" s="1"/>
  <c r="BW1152" i="64"/>
  <c r="BG1152" i="64"/>
  <c r="AQ1152" i="64"/>
  <c r="AA1152" i="64"/>
  <c r="CF1149" i="64"/>
  <c r="CF1184" i="64" s="1"/>
  <c r="BP1149" i="64"/>
  <c r="BP1184" i="64" s="1"/>
  <c r="AZ1149" i="64"/>
  <c r="AZ1184" i="64" s="1"/>
  <c r="AJ1149" i="64"/>
  <c r="AJ1184" i="64" s="1"/>
  <c r="T1149" i="64"/>
  <c r="CK1148" i="64"/>
  <c r="BU1148" i="64"/>
  <c r="BE1148" i="64"/>
  <c r="AO1148" i="64"/>
  <c r="Y1148" i="64"/>
  <c r="CC1153" i="64"/>
  <c r="CC1188" i="64" s="1"/>
  <c r="BM1153" i="64"/>
  <c r="BM1188" i="64" s="1"/>
  <c r="AW1153" i="64"/>
  <c r="AW1188" i="64" s="1"/>
  <c r="AG1153" i="64"/>
  <c r="AG1188" i="64" s="1"/>
  <c r="BV1152" i="64"/>
  <c r="BF1152" i="64"/>
  <c r="AP1152" i="64"/>
  <c r="Z1152" i="64"/>
  <c r="CE1149" i="64"/>
  <c r="CE1184" i="64" s="1"/>
  <c r="BO1149" i="64"/>
  <c r="BO1184" i="64" s="1"/>
  <c r="AY1149" i="64"/>
  <c r="AY1184" i="64" s="1"/>
  <c r="AI1149" i="64"/>
  <c r="AI1184" i="64" s="1"/>
  <c r="CJ1148" i="64"/>
  <c r="BT1148" i="64"/>
  <c r="BD1148" i="64"/>
  <c r="AN1148" i="64"/>
  <c r="X1148" i="64"/>
  <c r="CB1153" i="64"/>
  <c r="CB1188" i="64" s="1"/>
  <c r="BL1153" i="64"/>
  <c r="BL1188" i="64" s="1"/>
  <c r="AV1153" i="64"/>
  <c r="AV1188" i="64" s="1"/>
  <c r="AF1153" i="64"/>
  <c r="AF1188" i="64" s="1"/>
  <c r="CK1152" i="64"/>
  <c r="BU1152" i="64"/>
  <c r="BE1152" i="64"/>
  <c r="AO1152" i="64"/>
  <c r="Y1152" i="64"/>
  <c r="CD1149" i="64"/>
  <c r="CD1184" i="64" s="1"/>
  <c r="BN1149" i="64"/>
  <c r="BN1184" i="64" s="1"/>
  <c r="AX1149" i="64"/>
  <c r="AX1184" i="64" s="1"/>
  <c r="AH1149" i="64"/>
  <c r="AH1184" i="64" s="1"/>
  <c r="CI1148" i="64"/>
  <c r="BK1153" i="64"/>
  <c r="BK1188" i="64" s="1"/>
  <c r="AU1153" i="64"/>
  <c r="AU1188" i="64" s="1"/>
  <c r="AE1153" i="64"/>
  <c r="AE1188" i="64" s="1"/>
  <c r="CJ1152" i="64"/>
  <c r="BT1152" i="64"/>
  <c r="BD1152" i="64"/>
  <c r="AN1152" i="64"/>
  <c r="X1152" i="64"/>
  <c r="CC1149" i="64"/>
  <c r="CC1184" i="64" s="1"/>
  <c r="BM1149" i="64"/>
  <c r="BM1184" i="64" s="1"/>
  <c r="AW1149" i="64"/>
  <c r="AW1184" i="64" s="1"/>
  <c r="AG1149" i="64"/>
  <c r="AG1184" i="64" s="1"/>
  <c r="BC1148" i="64"/>
  <c r="CH1148" i="64"/>
  <c r="BR1148" i="64"/>
  <c r="BB1148" i="64"/>
  <c r="AL1148" i="64"/>
  <c r="V1148" i="64"/>
  <c r="BZ1153" i="64"/>
  <c r="BZ1188" i="64" s="1"/>
  <c r="BJ1153" i="64"/>
  <c r="BJ1188" i="64" s="1"/>
  <c r="AT1153" i="64"/>
  <c r="AT1188" i="64" s="1"/>
  <c r="AD1153" i="64"/>
  <c r="AD1188" i="64" s="1"/>
  <c r="CI1152" i="64"/>
  <c r="BS1152" i="64"/>
  <c r="BC1152" i="64"/>
  <c r="AM1152" i="64"/>
  <c r="W1152" i="64"/>
  <c r="CB1149" i="64"/>
  <c r="CB1184" i="64" s="1"/>
  <c r="BL1149" i="64"/>
  <c r="BL1184" i="64" s="1"/>
  <c r="AV1149" i="64"/>
  <c r="AV1184" i="64" s="1"/>
  <c r="AF1149" i="64"/>
  <c r="AF1184" i="64" s="1"/>
  <c r="W1148" i="64"/>
  <c r="CG1148" i="64"/>
  <c r="BQ1148" i="64"/>
  <c r="BA1148" i="64"/>
  <c r="AK1148" i="64"/>
  <c r="U1148" i="64"/>
  <c r="BY1153" i="64"/>
  <c r="BY1188" i="64" s="1"/>
  <c r="BI1153" i="64"/>
  <c r="BI1188" i="64" s="1"/>
  <c r="AS1153" i="64"/>
  <c r="AS1188" i="64" s="1"/>
  <c r="AC1153" i="64"/>
  <c r="AC1188" i="64" s="1"/>
  <c r="CH1152" i="64"/>
  <c r="BR1152" i="64"/>
  <c r="BB1152" i="64"/>
  <c r="AL1152" i="64"/>
  <c r="V1152" i="64"/>
  <c r="CA1149" i="64"/>
  <c r="CA1184" i="64" s="1"/>
  <c r="BK1149" i="64"/>
  <c r="BK1184" i="64" s="1"/>
  <c r="AU1149" i="64"/>
  <c r="AU1184" i="64" s="1"/>
  <c r="AE1149" i="64"/>
  <c r="AE1184" i="64" s="1"/>
  <c r="CA1153" i="64"/>
  <c r="CA1188" i="64" s="1"/>
  <c r="CF1148" i="64"/>
  <c r="BP1148" i="64"/>
  <c r="AZ1148" i="64"/>
  <c r="AJ1148" i="64"/>
  <c r="T1148" i="64"/>
  <c r="BX1153" i="64"/>
  <c r="BX1188" i="64" s="1"/>
  <c r="BH1153" i="64"/>
  <c r="BH1188" i="64" s="1"/>
  <c r="AR1153" i="64"/>
  <c r="AR1188" i="64" s="1"/>
  <c r="AB1153" i="64"/>
  <c r="AB1188" i="64" s="1"/>
  <c r="CG1152" i="64"/>
  <c r="BQ1152" i="64"/>
  <c r="BA1152" i="64"/>
  <c r="AK1152" i="64"/>
  <c r="U1152" i="64"/>
  <c r="BZ1149" i="64"/>
  <c r="BZ1184" i="64" s="1"/>
  <c r="BJ1149" i="64"/>
  <c r="BJ1184" i="64" s="1"/>
  <c r="AT1149" i="64"/>
  <c r="AT1184" i="64" s="1"/>
  <c r="AD1149" i="64"/>
  <c r="AD1184" i="64" s="1"/>
  <c r="AM1148" i="64"/>
  <c r="CE1148" i="64"/>
  <c r="BO1148" i="64"/>
  <c r="AY1148" i="64"/>
  <c r="AI1148" i="64"/>
  <c r="BW1153" i="64"/>
  <c r="BW1188" i="64" s="1"/>
  <c r="BG1153" i="64"/>
  <c r="BG1188" i="64" s="1"/>
  <c r="AQ1153" i="64"/>
  <c r="AQ1188" i="64" s="1"/>
  <c r="AA1153" i="64"/>
  <c r="AA1188" i="64" s="1"/>
  <c r="CF1152" i="64"/>
  <c r="BP1152" i="64"/>
  <c r="AZ1152" i="64"/>
  <c r="AJ1152" i="64"/>
  <c r="T1152" i="64"/>
  <c r="BY1149" i="64"/>
  <c r="BY1184" i="64" s="1"/>
  <c r="BI1149" i="64"/>
  <c r="BI1184" i="64" s="1"/>
  <c r="AS1149" i="64"/>
  <c r="AS1184" i="64" s="1"/>
  <c r="AC1149" i="64"/>
  <c r="AC1184" i="64" s="1"/>
  <c r="BS1148" i="64"/>
  <c r="CD1148" i="64"/>
  <c r="BN1148" i="64"/>
  <c r="AX1148" i="64"/>
  <c r="AH1148" i="64"/>
  <c r="BV1153" i="64"/>
  <c r="BV1188" i="64" s="1"/>
  <c r="BF1153" i="64"/>
  <c r="BF1188" i="64" s="1"/>
  <c r="AP1153" i="64"/>
  <c r="AP1188" i="64" s="1"/>
  <c r="Z1153" i="64"/>
  <c r="Z1188" i="64" s="1"/>
  <c r="CE1152" i="64"/>
  <c r="BO1152" i="64"/>
  <c r="AY1152" i="64"/>
  <c r="AI1152" i="64"/>
  <c r="BX1149" i="64"/>
  <c r="BX1184" i="64" s="1"/>
  <c r="BH1149" i="64"/>
  <c r="BH1184" i="64" s="1"/>
  <c r="AR1149" i="64"/>
  <c r="AR1184" i="64" s="1"/>
  <c r="AB1149" i="64"/>
  <c r="CC1148" i="64"/>
  <c r="BM1148" i="64"/>
  <c r="AW1148" i="64"/>
  <c r="AG1148" i="64"/>
  <c r="CK1153" i="64"/>
  <c r="CK1188" i="64" s="1"/>
  <c r="BU1153" i="64"/>
  <c r="BU1188" i="64" s="1"/>
  <c r="BE1153" i="64"/>
  <c r="BE1188" i="64" s="1"/>
  <c r="AO1153" i="64"/>
  <c r="AO1188" i="64" s="1"/>
  <c r="Y1153" i="64"/>
  <c r="Y1188" i="64" s="1"/>
  <c r="CD1152" i="64"/>
  <c r="BN1152" i="64"/>
  <c r="AX1152" i="64"/>
  <c r="AH1152" i="64"/>
  <c r="BW1149" i="64"/>
  <c r="BW1184" i="64" s="1"/>
  <c r="BG1149" i="64"/>
  <c r="BG1184" i="64" s="1"/>
  <c r="AQ1149" i="64"/>
  <c r="AQ1184" i="64" s="1"/>
  <c r="AA1149" i="64"/>
  <c r="BL778" i="64"/>
  <c r="BL1321" i="64"/>
  <c r="BL1340" i="64" s="1"/>
  <c r="BV779" i="64"/>
  <c r="BV1322" i="64"/>
  <c r="BV1341" i="64" s="1"/>
  <c r="AE778" i="64"/>
  <c r="AE1321" i="64"/>
  <c r="AE1340" i="64" s="1"/>
  <c r="Y779" i="64"/>
  <c r="Y1322" i="64"/>
  <c r="Y1341" i="64" s="1"/>
  <c r="BM782" i="64"/>
  <c r="BM1325" i="64"/>
  <c r="CI783" i="64"/>
  <c r="CI1326" i="64"/>
  <c r="BJ778" i="64"/>
  <c r="BJ1321" i="64"/>
  <c r="BJ1340" i="64" s="1"/>
  <c r="AN779" i="64"/>
  <c r="AN1322" i="64"/>
  <c r="AN1341" i="64" s="1"/>
  <c r="BY778" i="64"/>
  <c r="BY1321" i="64"/>
  <c r="BY1340" i="64" s="1"/>
  <c r="BI778" i="64"/>
  <c r="BI1321" i="64"/>
  <c r="BI1340" i="64" s="1"/>
  <c r="AS778" i="64"/>
  <c r="AS1321" i="64"/>
  <c r="AS1340" i="64" s="1"/>
  <c r="AC778" i="64"/>
  <c r="AC1321" i="64"/>
  <c r="AC1340" i="64" s="1"/>
  <c r="CG783" i="64"/>
  <c r="CG1326" i="64"/>
  <c r="BQ783" i="64"/>
  <c r="BQ1326" i="64"/>
  <c r="BA783" i="64"/>
  <c r="BA1326" i="64"/>
  <c r="AK783" i="64"/>
  <c r="AK1326" i="64"/>
  <c r="U783" i="64"/>
  <c r="U1326" i="64"/>
  <c r="BZ782" i="64"/>
  <c r="BZ1325" i="64"/>
  <c r="BJ782" i="64"/>
  <c r="BJ1325" i="64"/>
  <c r="AT782" i="64"/>
  <c r="AT1325" i="64"/>
  <c r="AD782" i="64"/>
  <c r="AD1325" i="64"/>
  <c r="CI779" i="64"/>
  <c r="CI1322" i="64"/>
  <c r="CI1341" i="64" s="1"/>
  <c r="BS779" i="64"/>
  <c r="BS1322" i="64"/>
  <c r="BS1341" i="64" s="1"/>
  <c r="BC779" i="64"/>
  <c r="BC1322" i="64"/>
  <c r="BC1341" i="64" s="1"/>
  <c r="AM779" i="64"/>
  <c r="AM1322" i="64"/>
  <c r="AM1341" i="64" s="1"/>
  <c r="W779" i="64"/>
  <c r="W1322" i="64"/>
  <c r="W1341" i="64" s="1"/>
  <c r="AW782" i="64"/>
  <c r="AW1325" i="64"/>
  <c r="AM783" i="64"/>
  <c r="AM1326" i="64"/>
  <c r="AT778" i="64"/>
  <c r="AT1321" i="64"/>
  <c r="AT1340" i="64" s="1"/>
  <c r="X779" i="64"/>
  <c r="X1322" i="64"/>
  <c r="X1341" i="64" s="1"/>
  <c r="BX778" i="64"/>
  <c r="BX1321" i="64"/>
  <c r="BX1340" i="64" s="1"/>
  <c r="BH778" i="64"/>
  <c r="BH1321" i="64"/>
  <c r="BH1340" i="64" s="1"/>
  <c r="AR778" i="64"/>
  <c r="AR1321" i="64"/>
  <c r="AR1340" i="64" s="1"/>
  <c r="AB778" i="64"/>
  <c r="AB1321" i="64"/>
  <c r="AB1340" i="64" s="1"/>
  <c r="CF783" i="64"/>
  <c r="CF1326" i="64"/>
  <c r="BP783" i="64"/>
  <c r="BP1326" i="64"/>
  <c r="AZ783" i="64"/>
  <c r="AZ1326" i="64"/>
  <c r="AJ783" i="64"/>
  <c r="AJ1326" i="64"/>
  <c r="T783" i="64"/>
  <c r="T1326" i="64"/>
  <c r="BY782" i="64"/>
  <c r="BY1325" i="64"/>
  <c r="BI782" i="64"/>
  <c r="BI1325" i="64"/>
  <c r="AS782" i="64"/>
  <c r="AS1325" i="64"/>
  <c r="AC782" i="64"/>
  <c r="AC1325" i="64"/>
  <c r="CH779" i="64"/>
  <c r="CH1322" i="64"/>
  <c r="CH1341" i="64" s="1"/>
  <c r="BR779" i="64"/>
  <c r="BR1322" i="64"/>
  <c r="BR1341" i="64" s="1"/>
  <c r="BB779" i="64"/>
  <c r="BB1322" i="64"/>
  <c r="BB1341" i="64" s="1"/>
  <c r="AL779" i="64"/>
  <c r="AL1322" i="64"/>
  <c r="AL1341" i="64" s="1"/>
  <c r="V779" i="64"/>
  <c r="V1322" i="64"/>
  <c r="V1341" i="64" s="1"/>
  <c r="AN783" i="64"/>
  <c r="AN1326" i="64"/>
  <c r="BL782" i="64"/>
  <c r="BL1325" i="64"/>
  <c r="V783" i="64"/>
  <c r="V1326" i="64"/>
  <c r="BW778" i="64"/>
  <c r="BW1321" i="64"/>
  <c r="BW1340" i="64" s="1"/>
  <c r="BG778" i="64"/>
  <c r="BG1321" i="64"/>
  <c r="BG1340" i="64" s="1"/>
  <c r="AQ778" i="64"/>
  <c r="AQ1321" i="64"/>
  <c r="AQ1340" i="64" s="1"/>
  <c r="AA778" i="64"/>
  <c r="AA1321" i="64"/>
  <c r="AA1340" i="64" s="1"/>
  <c r="CE783" i="64"/>
  <c r="CE1326" i="64"/>
  <c r="BO783" i="64"/>
  <c r="BO1326" i="64"/>
  <c r="AY783" i="64"/>
  <c r="AY1326" i="64"/>
  <c r="AI783" i="64"/>
  <c r="AI1326" i="64"/>
  <c r="BX782" i="64"/>
  <c r="BX1325" i="64"/>
  <c r="BH782" i="64"/>
  <c r="BH1325" i="64"/>
  <c r="AR782" i="64"/>
  <c r="AR1325" i="64"/>
  <c r="AB782" i="64"/>
  <c r="AB1325" i="64"/>
  <c r="CG779" i="64"/>
  <c r="CG1322" i="64"/>
  <c r="CG1341" i="64" s="1"/>
  <c r="BQ779" i="64"/>
  <c r="BQ1322" i="64"/>
  <c r="BQ1341" i="64" s="1"/>
  <c r="BA779" i="64"/>
  <c r="BA1322" i="64"/>
  <c r="BA1341" i="64" s="1"/>
  <c r="AK779" i="64"/>
  <c r="AK1322" i="64"/>
  <c r="AK1341" i="64" s="1"/>
  <c r="U779" i="64"/>
  <c r="U1322" i="64"/>
  <c r="U1341" i="64" s="1"/>
  <c r="CC782" i="64"/>
  <c r="CC1325" i="64"/>
  <c r="CA778" i="64"/>
  <c r="CA1321" i="64"/>
  <c r="CA1340" i="64" s="1"/>
  <c r="BU779" i="64"/>
  <c r="BU1322" i="64"/>
  <c r="BU1341" i="64" s="1"/>
  <c r="CA782" i="64"/>
  <c r="CA1325" i="64"/>
  <c r="BV778" i="64"/>
  <c r="BV1321" i="64"/>
  <c r="BV1340" i="64" s="1"/>
  <c r="BF778" i="64"/>
  <c r="BF1321" i="64"/>
  <c r="BF1340" i="64" s="1"/>
  <c r="AP778" i="64"/>
  <c r="AP1321" i="64"/>
  <c r="AP1340" i="64" s="1"/>
  <c r="Z778" i="64"/>
  <c r="Z1321" i="64"/>
  <c r="Z1340" i="64" s="1"/>
  <c r="CD783" i="64"/>
  <c r="CD1326" i="64"/>
  <c r="BN783" i="64"/>
  <c r="BN1326" i="64"/>
  <c r="AX783" i="64"/>
  <c r="AX1326" i="64"/>
  <c r="AH783" i="64"/>
  <c r="AH1326" i="64"/>
  <c r="BW782" i="64"/>
  <c r="BW1325" i="64"/>
  <c r="BG782" i="64"/>
  <c r="BG1325" i="64"/>
  <c r="AQ782" i="64"/>
  <c r="AQ1325" i="64"/>
  <c r="AA782" i="64"/>
  <c r="AA1325" i="64"/>
  <c r="CF779" i="64"/>
  <c r="CF1322" i="64"/>
  <c r="CF1341" i="64" s="1"/>
  <c r="BP779" i="64"/>
  <c r="BP1322" i="64"/>
  <c r="BP1341" i="64" s="1"/>
  <c r="AZ779" i="64"/>
  <c r="AZ1322" i="64"/>
  <c r="AZ1341" i="64" s="1"/>
  <c r="AJ779" i="64"/>
  <c r="AJ1322" i="64"/>
  <c r="AJ1341" i="64" s="1"/>
  <c r="T779" i="64"/>
  <c r="T1322" i="64"/>
  <c r="T1341" i="64" s="1"/>
  <c r="BD783" i="64"/>
  <c r="BD1326" i="64"/>
  <c r="W783" i="64"/>
  <c r="W1326" i="64"/>
  <c r="AU782" i="64"/>
  <c r="AU1325" i="64"/>
  <c r="CK778" i="64"/>
  <c r="CK1321" i="64"/>
  <c r="CK1340" i="64" s="1"/>
  <c r="BU778" i="64"/>
  <c r="BU1321" i="64"/>
  <c r="BU1340" i="64" s="1"/>
  <c r="BE778" i="64"/>
  <c r="BE1321" i="64"/>
  <c r="BE1340" i="64" s="1"/>
  <c r="AO778" i="64"/>
  <c r="AO1321" i="64"/>
  <c r="AO1340" i="64" s="1"/>
  <c r="Y778" i="64"/>
  <c r="Y1321" i="64"/>
  <c r="Y1340" i="64" s="1"/>
  <c r="CC783" i="64"/>
  <c r="CC1326" i="64"/>
  <c r="BM783" i="64"/>
  <c r="BM1326" i="64"/>
  <c r="AW783" i="64"/>
  <c r="AW1326" i="64"/>
  <c r="AG783" i="64"/>
  <c r="AG1326" i="64"/>
  <c r="BV782" i="64"/>
  <c r="BV1325" i="64"/>
  <c r="BF782" i="64"/>
  <c r="BF1325" i="64"/>
  <c r="AP782" i="64"/>
  <c r="AP1325" i="64"/>
  <c r="Z782" i="64"/>
  <c r="Z1325" i="64"/>
  <c r="CE779" i="64"/>
  <c r="CE1322" i="64"/>
  <c r="CE1341" i="64" s="1"/>
  <c r="BO779" i="64"/>
  <c r="BO1322" i="64"/>
  <c r="BO1341" i="64" s="1"/>
  <c r="AY779" i="64"/>
  <c r="AY1322" i="64"/>
  <c r="AY1341" i="64" s="1"/>
  <c r="AI779" i="64"/>
  <c r="AI1322" i="64"/>
  <c r="AI1341" i="64" s="1"/>
  <c r="BT783" i="64"/>
  <c r="BT1326" i="64"/>
  <c r="Z779" i="64"/>
  <c r="Z1322" i="64"/>
  <c r="Z1341" i="64" s="1"/>
  <c r="BC783" i="64"/>
  <c r="BC1326" i="64"/>
  <c r="AD778" i="64"/>
  <c r="AD1321" i="64"/>
  <c r="AD1340" i="64" s="1"/>
  <c r="BD779" i="64"/>
  <c r="BD1322" i="64"/>
  <c r="BD1341" i="64" s="1"/>
  <c r="CJ778" i="64"/>
  <c r="CJ1321" i="64"/>
  <c r="CJ1340" i="64" s="1"/>
  <c r="BT778" i="64"/>
  <c r="BT1321" i="64"/>
  <c r="BT1340" i="64" s="1"/>
  <c r="BD778" i="64"/>
  <c r="BD1321" i="64"/>
  <c r="BD1340" i="64" s="1"/>
  <c r="AN778" i="64"/>
  <c r="AN1321" i="64"/>
  <c r="AN1340" i="64" s="1"/>
  <c r="X778" i="64"/>
  <c r="X1321" i="64"/>
  <c r="X1340" i="64" s="1"/>
  <c r="CB783" i="64"/>
  <c r="CB1326" i="64"/>
  <c r="BL783" i="64"/>
  <c r="BL1326" i="64"/>
  <c r="AV783" i="64"/>
  <c r="AV1326" i="64"/>
  <c r="AF783" i="64"/>
  <c r="AF1326" i="64"/>
  <c r="CK782" i="64"/>
  <c r="CK1325" i="64"/>
  <c r="BU782" i="64"/>
  <c r="BU1325" i="64"/>
  <c r="BE782" i="64"/>
  <c r="BE1325" i="64"/>
  <c r="AO782" i="64"/>
  <c r="AO1325" i="64"/>
  <c r="Y782" i="64"/>
  <c r="Y1325" i="64"/>
  <c r="CD779" i="64"/>
  <c r="CD1322" i="64"/>
  <c r="CD1341" i="64" s="1"/>
  <c r="BN779" i="64"/>
  <c r="BN1322" i="64"/>
  <c r="BN1341" i="64" s="1"/>
  <c r="AX779" i="64"/>
  <c r="AX1322" i="64"/>
  <c r="AX1341" i="64" s="1"/>
  <c r="AH779" i="64"/>
  <c r="AH1322" i="64"/>
  <c r="AH1341" i="64" s="1"/>
  <c r="CK779" i="64"/>
  <c r="CK1322" i="64"/>
  <c r="CK1341" i="64" s="1"/>
  <c r="BB783" i="64"/>
  <c r="BB1326" i="64"/>
  <c r="CI778" i="64"/>
  <c r="CI1321" i="64"/>
  <c r="CI1340" i="64" s="1"/>
  <c r="BS778" i="64"/>
  <c r="BS1321" i="64"/>
  <c r="BS1340" i="64" s="1"/>
  <c r="BC778" i="64"/>
  <c r="BC1321" i="64"/>
  <c r="BC1340" i="64" s="1"/>
  <c r="AM778" i="64"/>
  <c r="AM1321" i="64"/>
  <c r="AM1340" i="64" s="1"/>
  <c r="W778" i="64"/>
  <c r="W1321" i="64"/>
  <c r="W1340" i="64" s="1"/>
  <c r="CA783" i="64"/>
  <c r="CA1326" i="64"/>
  <c r="BK783" i="64"/>
  <c r="BK1326" i="64"/>
  <c r="AU783" i="64"/>
  <c r="AU1326" i="64"/>
  <c r="AE783" i="64"/>
  <c r="AE1326" i="64"/>
  <c r="CJ782" i="64"/>
  <c r="CJ1325" i="64"/>
  <c r="BT782" i="64"/>
  <c r="BT1325" i="64"/>
  <c r="BD782" i="64"/>
  <c r="BD1325" i="64"/>
  <c r="AN782" i="64"/>
  <c r="AN1325" i="64"/>
  <c r="X782" i="64"/>
  <c r="X1325" i="64"/>
  <c r="CC779" i="64"/>
  <c r="CC1322" i="64"/>
  <c r="CC1341" i="64" s="1"/>
  <c r="BM779" i="64"/>
  <c r="BM1322" i="64"/>
  <c r="BM1341" i="64" s="1"/>
  <c r="AW779" i="64"/>
  <c r="AW1322" i="64"/>
  <c r="AW1341" i="64" s="1"/>
  <c r="AG779" i="64"/>
  <c r="AG1322" i="64"/>
  <c r="AG1341" i="64" s="1"/>
  <c r="AV782" i="64"/>
  <c r="AV1325" i="64"/>
  <c r="AE782" i="64"/>
  <c r="AE1325" i="64"/>
  <c r="CH778" i="64"/>
  <c r="CH1321" i="64"/>
  <c r="CH1340" i="64" s="1"/>
  <c r="BR778" i="64"/>
  <c r="BR1321" i="64"/>
  <c r="BR1340" i="64" s="1"/>
  <c r="BB778" i="64"/>
  <c r="BB1321" i="64"/>
  <c r="BB1340" i="64" s="1"/>
  <c r="AL778" i="64"/>
  <c r="AL1321" i="64"/>
  <c r="AL1340" i="64" s="1"/>
  <c r="V778" i="64"/>
  <c r="V1321" i="64"/>
  <c r="V1340" i="64" s="1"/>
  <c r="BZ783" i="64"/>
  <c r="BZ1326" i="64"/>
  <c r="BJ783" i="64"/>
  <c r="BJ1326" i="64"/>
  <c r="AT783" i="64"/>
  <c r="AT1326" i="64"/>
  <c r="AD783" i="64"/>
  <c r="AD1326" i="64"/>
  <c r="CI782" i="64"/>
  <c r="CI1325" i="64"/>
  <c r="BS782" i="64"/>
  <c r="BS1325" i="64"/>
  <c r="BC782" i="64"/>
  <c r="BC1325" i="64"/>
  <c r="AM782" i="64"/>
  <c r="AM1325" i="64"/>
  <c r="W782" i="64"/>
  <c r="W1325" i="64"/>
  <c r="CB779" i="64"/>
  <c r="CB1322" i="64"/>
  <c r="CB1341" i="64" s="1"/>
  <c r="BL779" i="64"/>
  <c r="BL1322" i="64"/>
  <c r="BL1341" i="64" s="1"/>
  <c r="AV779" i="64"/>
  <c r="AV1322" i="64"/>
  <c r="AV1341" i="64" s="1"/>
  <c r="AF779" i="64"/>
  <c r="AF1322" i="64"/>
  <c r="AF1341" i="64" s="1"/>
  <c r="CB778" i="64"/>
  <c r="CB1321" i="64"/>
  <c r="CB1340" i="64" s="1"/>
  <c r="AG782" i="64"/>
  <c r="AG1325" i="64"/>
  <c r="AU778" i="64"/>
  <c r="AU1321" i="64"/>
  <c r="AU1340" i="64" s="1"/>
  <c r="BE779" i="64"/>
  <c r="BE1322" i="64"/>
  <c r="BE1341" i="64" s="1"/>
  <c r="CH783" i="64"/>
  <c r="CH1326" i="64"/>
  <c r="CG778" i="64"/>
  <c r="CG1321" i="64"/>
  <c r="CG1340" i="64" s="1"/>
  <c r="BQ778" i="64"/>
  <c r="BQ1321" i="64"/>
  <c r="BQ1340" i="64" s="1"/>
  <c r="BA778" i="64"/>
  <c r="BA1321" i="64"/>
  <c r="BA1340" i="64" s="1"/>
  <c r="AK778" i="64"/>
  <c r="AK1321" i="64"/>
  <c r="AK1340" i="64" s="1"/>
  <c r="U778" i="64"/>
  <c r="U1321" i="64"/>
  <c r="U1340" i="64" s="1"/>
  <c r="BY783" i="64"/>
  <c r="BY1326" i="64"/>
  <c r="BI783" i="64"/>
  <c r="BI1326" i="64"/>
  <c r="AS783" i="64"/>
  <c r="AS1326" i="64"/>
  <c r="AC783" i="64"/>
  <c r="AC1326" i="64"/>
  <c r="CH782" i="64"/>
  <c r="CH1325" i="64"/>
  <c r="BR782" i="64"/>
  <c r="BR1325" i="64"/>
  <c r="BB782" i="64"/>
  <c r="BB1325" i="64"/>
  <c r="AL782" i="64"/>
  <c r="AL1325" i="64"/>
  <c r="V782" i="64"/>
  <c r="V1325" i="64"/>
  <c r="CA779" i="64"/>
  <c r="CA1322" i="64"/>
  <c r="CA1341" i="64" s="1"/>
  <c r="BK779" i="64"/>
  <c r="BK1322" i="64"/>
  <c r="BK1341" i="64" s="1"/>
  <c r="AU779" i="64"/>
  <c r="AU1322" i="64"/>
  <c r="AU1341" i="64" s="1"/>
  <c r="AE779" i="64"/>
  <c r="AE1322" i="64"/>
  <c r="AE1341" i="64" s="1"/>
  <c r="CJ783" i="64"/>
  <c r="CJ1326" i="64"/>
  <c r="BF779" i="64"/>
  <c r="BF1322" i="64"/>
  <c r="BF1341" i="64" s="1"/>
  <c r="BS783" i="64"/>
  <c r="BS1326" i="64"/>
  <c r="AL783" i="64"/>
  <c r="AL1326" i="64"/>
  <c r="CF778" i="64"/>
  <c r="CF1321" i="64"/>
  <c r="CF1340" i="64" s="1"/>
  <c r="BP778" i="64"/>
  <c r="BP1321" i="64"/>
  <c r="BP1340" i="64" s="1"/>
  <c r="AZ778" i="64"/>
  <c r="AZ1321" i="64"/>
  <c r="AZ1340" i="64" s="1"/>
  <c r="AJ778" i="64"/>
  <c r="AJ1321" i="64"/>
  <c r="AJ1340" i="64" s="1"/>
  <c r="T778" i="64"/>
  <c r="T1321" i="64"/>
  <c r="T1340" i="64" s="1"/>
  <c r="BX783" i="64"/>
  <c r="BX1326" i="64"/>
  <c r="BH783" i="64"/>
  <c r="BH1326" i="64"/>
  <c r="AR783" i="64"/>
  <c r="AR1326" i="64"/>
  <c r="AB783" i="64"/>
  <c r="AB1326" i="64"/>
  <c r="CG782" i="64"/>
  <c r="CG1325" i="64"/>
  <c r="BQ782" i="64"/>
  <c r="BQ1325" i="64"/>
  <c r="BA782" i="64"/>
  <c r="BA1325" i="64"/>
  <c r="AK782" i="64"/>
  <c r="AK1325" i="64"/>
  <c r="U782" i="64"/>
  <c r="U1325" i="64"/>
  <c r="BZ779" i="64"/>
  <c r="BZ1322" i="64"/>
  <c r="BZ1341" i="64" s="1"/>
  <c r="BJ779" i="64"/>
  <c r="BJ1322" i="64"/>
  <c r="BJ1341" i="64" s="1"/>
  <c r="AT779" i="64"/>
  <c r="AT1322" i="64"/>
  <c r="AT1341" i="64" s="1"/>
  <c r="AD779" i="64"/>
  <c r="AD1322" i="64"/>
  <c r="AD1341" i="64" s="1"/>
  <c r="AV778" i="64"/>
  <c r="AV1321" i="64"/>
  <c r="AV1340" i="64" s="1"/>
  <c r="AP779" i="64"/>
  <c r="AP1322" i="64"/>
  <c r="AP1341" i="64" s="1"/>
  <c r="AF782" i="64"/>
  <c r="AF1325" i="64"/>
  <c r="BK782" i="64"/>
  <c r="BK1325" i="64"/>
  <c r="CE778" i="64"/>
  <c r="CE1321" i="64"/>
  <c r="CE1340" i="64" s="1"/>
  <c r="BO778" i="64"/>
  <c r="BO1321" i="64"/>
  <c r="BO1340" i="64" s="1"/>
  <c r="AY778" i="64"/>
  <c r="AY1321" i="64"/>
  <c r="AY1340" i="64" s="1"/>
  <c r="AI778" i="64"/>
  <c r="AI1321" i="64"/>
  <c r="AI1340" i="64" s="1"/>
  <c r="BW783" i="64"/>
  <c r="BW1326" i="64"/>
  <c r="BG783" i="64"/>
  <c r="BG1326" i="64"/>
  <c r="AQ783" i="64"/>
  <c r="AQ1326" i="64"/>
  <c r="AA783" i="64"/>
  <c r="AA1326" i="64"/>
  <c r="CF782" i="64"/>
  <c r="CF1325" i="64"/>
  <c r="BP782" i="64"/>
  <c r="BP1325" i="64"/>
  <c r="AZ782" i="64"/>
  <c r="AZ1325" i="64"/>
  <c r="AJ782" i="64"/>
  <c r="AJ1325" i="64"/>
  <c r="T782" i="64"/>
  <c r="T1325" i="64"/>
  <c r="BY779" i="64"/>
  <c r="BY1322" i="64"/>
  <c r="BY1341" i="64" s="1"/>
  <c r="BI779" i="64"/>
  <c r="BI1322" i="64"/>
  <c r="BI1341" i="64" s="1"/>
  <c r="AS779" i="64"/>
  <c r="AS1322" i="64"/>
  <c r="AS1341" i="64" s="1"/>
  <c r="AC779" i="64"/>
  <c r="AC1322" i="64"/>
  <c r="AC1341" i="64" s="1"/>
  <c r="X783" i="64"/>
  <c r="X1326" i="64"/>
  <c r="BK778" i="64"/>
  <c r="BK1321" i="64"/>
  <c r="BK1340" i="64" s="1"/>
  <c r="AO779" i="64"/>
  <c r="AO1322" i="64"/>
  <c r="AO1341" i="64" s="1"/>
  <c r="BR783" i="64"/>
  <c r="BR1326" i="64"/>
  <c r="BT779" i="64"/>
  <c r="BT1322" i="64"/>
  <c r="BT1341" i="64" s="1"/>
  <c r="CD778" i="64"/>
  <c r="CD1321" i="64"/>
  <c r="CD1340" i="64" s="1"/>
  <c r="BN778" i="64"/>
  <c r="BN1321" i="64"/>
  <c r="BN1340" i="64" s="1"/>
  <c r="AX778" i="64"/>
  <c r="AX1321" i="64"/>
  <c r="AX1340" i="64" s="1"/>
  <c r="AH778" i="64"/>
  <c r="AH1321" i="64"/>
  <c r="AH1340" i="64" s="1"/>
  <c r="BV783" i="64"/>
  <c r="BV1326" i="64"/>
  <c r="BF783" i="64"/>
  <c r="BF1326" i="64"/>
  <c r="AP783" i="64"/>
  <c r="AP1326" i="64"/>
  <c r="Z783" i="64"/>
  <c r="Z1326" i="64"/>
  <c r="CE782" i="64"/>
  <c r="CE1325" i="64"/>
  <c r="BO782" i="64"/>
  <c r="BO1325" i="64"/>
  <c r="AY782" i="64"/>
  <c r="AY1325" i="64"/>
  <c r="AI782" i="64"/>
  <c r="AI1325" i="64"/>
  <c r="BX779" i="64"/>
  <c r="BX1322" i="64"/>
  <c r="BX1341" i="64" s="1"/>
  <c r="BH779" i="64"/>
  <c r="BH1322" i="64"/>
  <c r="BH1341" i="64" s="1"/>
  <c r="AR779" i="64"/>
  <c r="AR1322" i="64"/>
  <c r="AR1341" i="64" s="1"/>
  <c r="AB779" i="64"/>
  <c r="AB1322" i="64"/>
  <c r="AB1341" i="64" s="1"/>
  <c r="AF778" i="64"/>
  <c r="AF1321" i="64"/>
  <c r="AF1340" i="64" s="1"/>
  <c r="CB782" i="64"/>
  <c r="CB1325" i="64"/>
  <c r="BZ778" i="64"/>
  <c r="BZ1321" i="64"/>
  <c r="BZ1340" i="64" s="1"/>
  <c r="CJ779" i="64"/>
  <c r="CJ1322" i="64"/>
  <c r="CJ1341" i="64" s="1"/>
  <c r="CC778" i="64"/>
  <c r="CC1321" i="64"/>
  <c r="CC1340" i="64" s="1"/>
  <c r="BM778" i="64"/>
  <c r="BM1321" i="64"/>
  <c r="BM1340" i="64" s="1"/>
  <c r="AW778" i="64"/>
  <c r="AW1321" i="64"/>
  <c r="AW1340" i="64" s="1"/>
  <c r="AG778" i="64"/>
  <c r="AG1321" i="64"/>
  <c r="AG1340" i="64" s="1"/>
  <c r="CK783" i="64"/>
  <c r="CK1326" i="64"/>
  <c r="CK1345" i="64" s="1"/>
  <c r="BU783" i="64"/>
  <c r="BU1326" i="64"/>
  <c r="BU1345" i="64" s="1"/>
  <c r="BE783" i="64"/>
  <c r="BE1326" i="64"/>
  <c r="BE1345" i="64" s="1"/>
  <c r="AO783" i="64"/>
  <c r="AO1326" i="64"/>
  <c r="Y783" i="64"/>
  <c r="Y1326" i="64"/>
  <c r="CD782" i="64"/>
  <c r="CD1325" i="64"/>
  <c r="BN782" i="64"/>
  <c r="BN1325" i="64"/>
  <c r="AX782" i="64"/>
  <c r="AX1325" i="64"/>
  <c r="AH782" i="64"/>
  <c r="AH1325" i="64"/>
  <c r="BW779" i="64"/>
  <c r="BW1322" i="64"/>
  <c r="BW1341" i="64" s="1"/>
  <c r="BG779" i="64"/>
  <c r="BG1322" i="64"/>
  <c r="BG1341" i="64" s="1"/>
  <c r="AQ779" i="64"/>
  <c r="AQ1322" i="64"/>
  <c r="AQ1341" i="64" s="1"/>
  <c r="AA779" i="64"/>
  <c r="AA1322" i="64"/>
  <c r="AA1341" i="64" s="1"/>
  <c r="BH1639" i="64"/>
  <c r="BH1677" i="64"/>
  <c r="BI1401" i="64"/>
  <c r="BI1681" i="64"/>
  <c r="BZ1677" i="64"/>
  <c r="BZ1639" i="64"/>
  <c r="BJ1639" i="64"/>
  <c r="BJ1677" i="64"/>
  <c r="AT1677" i="64"/>
  <c r="AT1639" i="64"/>
  <c r="AD1639" i="64"/>
  <c r="AD1677" i="64"/>
  <c r="CH1402" i="64"/>
  <c r="CH1415" i="64" s="1"/>
  <c r="CH1644" i="64"/>
  <c r="CH1682" i="64"/>
  <c r="BR1402" i="64"/>
  <c r="BR1415" i="64" s="1"/>
  <c r="BR1644" i="64"/>
  <c r="BR1682" i="64"/>
  <c r="BB1402" i="64"/>
  <c r="BB1415" i="64" s="1"/>
  <c r="BB1644" i="64"/>
  <c r="BB1682" i="64"/>
  <c r="AL1402" i="64"/>
  <c r="AL1415" i="64" s="1"/>
  <c r="AL1644" i="64"/>
  <c r="AL1682" i="64"/>
  <c r="V1402" i="64"/>
  <c r="V1415" i="64" s="1"/>
  <c r="V1644" i="64"/>
  <c r="V1682" i="64"/>
  <c r="CA1401" i="64"/>
  <c r="CA1681" i="64"/>
  <c r="BK1401" i="64"/>
  <c r="BK1681" i="64"/>
  <c r="AU1401" i="64"/>
  <c r="AU1681" i="64"/>
  <c r="AE1401" i="64"/>
  <c r="AE1681" i="64"/>
  <c r="CJ1640" i="64"/>
  <c r="CJ1678" i="64"/>
  <c r="BT1640" i="64"/>
  <c r="BT1678" i="64"/>
  <c r="BD1640" i="64"/>
  <c r="BD1678" i="64"/>
  <c r="AN1640" i="64"/>
  <c r="AN1678" i="64"/>
  <c r="X1640" i="64"/>
  <c r="X1678" i="64"/>
  <c r="BY1677" i="64"/>
  <c r="BY1639" i="64"/>
  <c r="BI1677" i="64"/>
  <c r="BI1639" i="64"/>
  <c r="AS1677" i="64"/>
  <c r="AS1639" i="64"/>
  <c r="AC1639" i="64"/>
  <c r="AC1677" i="64"/>
  <c r="CG1402" i="64"/>
  <c r="CG1415" i="64" s="1"/>
  <c r="CG1644" i="64"/>
  <c r="CG1682" i="64"/>
  <c r="BQ1402" i="64"/>
  <c r="BQ1415" i="64" s="1"/>
  <c r="BQ1644" i="64"/>
  <c r="BQ1682" i="64"/>
  <c r="BA1402" i="64"/>
  <c r="BA1415" i="64" s="1"/>
  <c r="BA1644" i="64"/>
  <c r="BA1682" i="64"/>
  <c r="AK1402" i="64"/>
  <c r="AK1415" i="64" s="1"/>
  <c r="AK1644" i="64"/>
  <c r="AK1682" i="64"/>
  <c r="U1402" i="64"/>
  <c r="U1415" i="64" s="1"/>
  <c r="U1644" i="64"/>
  <c r="U1682" i="64"/>
  <c r="BZ1401" i="64"/>
  <c r="BZ1681" i="64"/>
  <c r="BJ1401" i="64"/>
  <c r="BJ1681" i="64"/>
  <c r="AT1401" i="64"/>
  <c r="AT1681" i="64"/>
  <c r="AD1401" i="64"/>
  <c r="AD1681" i="64"/>
  <c r="CI1640" i="64"/>
  <c r="CI1678" i="64"/>
  <c r="BS1640" i="64"/>
  <c r="BS1678" i="64"/>
  <c r="BC1640" i="64"/>
  <c r="BC1678" i="64"/>
  <c r="AM1640" i="64"/>
  <c r="AM1678" i="64"/>
  <c r="W1640" i="64"/>
  <c r="W1678" i="64"/>
  <c r="AR1639" i="64"/>
  <c r="AR1677" i="64"/>
  <c r="CH1640" i="64"/>
  <c r="CH1678" i="64"/>
  <c r="AA1639" i="64"/>
  <c r="AA1677" i="64"/>
  <c r="AB1401" i="64"/>
  <c r="AB1681" i="64"/>
  <c r="BF1639" i="64"/>
  <c r="BF1677" i="64"/>
  <c r="Z1639" i="64"/>
  <c r="Z1677" i="64"/>
  <c r="BN1402" i="64"/>
  <c r="BN1415" i="64" s="1"/>
  <c r="BN1682" i="64"/>
  <c r="BN1644" i="64"/>
  <c r="AH1402" i="64"/>
  <c r="AH1415" i="64" s="1"/>
  <c r="AH1682" i="64"/>
  <c r="AH1644" i="64"/>
  <c r="BW1401" i="64"/>
  <c r="BW1681" i="64"/>
  <c r="AQ1401" i="64"/>
  <c r="AQ1681" i="64"/>
  <c r="CF1640" i="64"/>
  <c r="CF1678" i="64"/>
  <c r="AZ1678" i="64"/>
  <c r="AZ1640" i="64"/>
  <c r="T1640" i="64"/>
  <c r="T1678" i="64"/>
  <c r="BV1639" i="64"/>
  <c r="BV1677" i="64"/>
  <c r="AP1639" i="64"/>
  <c r="AP1677" i="64"/>
  <c r="CD1402" i="64"/>
  <c r="CD1415" i="64" s="1"/>
  <c r="CD1682" i="64"/>
  <c r="CD1644" i="64"/>
  <c r="AX1402" i="64"/>
  <c r="AX1415" i="64" s="1"/>
  <c r="AX1682" i="64"/>
  <c r="AX1644" i="64"/>
  <c r="BG1401" i="64"/>
  <c r="BG1681" i="64"/>
  <c r="AA1401" i="64"/>
  <c r="AA1681" i="64"/>
  <c r="BP1678" i="64"/>
  <c r="BP1640" i="64"/>
  <c r="AJ1640" i="64"/>
  <c r="AJ1678" i="64"/>
  <c r="CK1639" i="64"/>
  <c r="CK1677" i="64"/>
  <c r="BU1639" i="64"/>
  <c r="BU1677" i="64"/>
  <c r="BE1639" i="64"/>
  <c r="BE1677" i="64"/>
  <c r="AO1639" i="64"/>
  <c r="AO1677" i="64"/>
  <c r="Y1639" i="64"/>
  <c r="Y1677" i="64"/>
  <c r="CC1402" i="64"/>
  <c r="CC1415" i="64" s="1"/>
  <c r="CC1682" i="64"/>
  <c r="CC1644" i="64"/>
  <c r="BM1402" i="64"/>
  <c r="BM1415" i="64" s="1"/>
  <c r="BM1682" i="64"/>
  <c r="BM1644" i="64"/>
  <c r="AW1402" i="64"/>
  <c r="AW1415" i="64" s="1"/>
  <c r="AW1682" i="64"/>
  <c r="AW1644" i="64"/>
  <c r="AG1402" i="64"/>
  <c r="AG1415" i="64" s="1"/>
  <c r="AG1682" i="64"/>
  <c r="AG1644" i="64"/>
  <c r="BV1401" i="64"/>
  <c r="BV1681" i="64"/>
  <c r="BF1401" i="64"/>
  <c r="BF1681" i="64"/>
  <c r="AP1401" i="64"/>
  <c r="AP1681" i="64"/>
  <c r="Z1401" i="64"/>
  <c r="Z1681" i="64"/>
  <c r="CE1640" i="64"/>
  <c r="CE1678" i="64"/>
  <c r="BO1640" i="64"/>
  <c r="BO1678" i="64"/>
  <c r="AY1678" i="64"/>
  <c r="AY1640" i="64"/>
  <c r="AI1678" i="64"/>
  <c r="AI1640" i="64"/>
  <c r="BX1639" i="64"/>
  <c r="BX1677" i="64"/>
  <c r="AS1401" i="64"/>
  <c r="AS1681" i="64"/>
  <c r="BW1639" i="64"/>
  <c r="BW1677" i="64"/>
  <c r="BX1401" i="64"/>
  <c r="BX1681" i="64"/>
  <c r="AN1639" i="64"/>
  <c r="AN1677" i="64"/>
  <c r="BU1401" i="64"/>
  <c r="BU1681" i="64"/>
  <c r="AM1639" i="64"/>
  <c r="AM1677" i="64"/>
  <c r="X1401" i="64"/>
  <c r="X1681" i="64"/>
  <c r="CH1639" i="64"/>
  <c r="CH1677" i="64"/>
  <c r="BR1639" i="64"/>
  <c r="BR1677" i="64"/>
  <c r="BB1639" i="64"/>
  <c r="BB1677" i="64"/>
  <c r="AL1639" i="64"/>
  <c r="AL1677" i="64"/>
  <c r="V1639" i="64"/>
  <c r="V1677" i="64"/>
  <c r="BZ1402" i="64"/>
  <c r="BZ1415" i="64" s="1"/>
  <c r="BZ1644" i="64"/>
  <c r="BZ1682" i="64"/>
  <c r="BJ1402" i="64"/>
  <c r="BJ1415" i="64" s="1"/>
  <c r="BJ1644" i="64"/>
  <c r="BJ1682" i="64"/>
  <c r="AT1402" i="64"/>
  <c r="AT1415" i="64" s="1"/>
  <c r="AT1682" i="64"/>
  <c r="AT1644" i="64"/>
  <c r="AD1402" i="64"/>
  <c r="AD1415" i="64" s="1"/>
  <c r="AD1682" i="64"/>
  <c r="AD1644" i="64"/>
  <c r="CI1401" i="64"/>
  <c r="CI1681" i="64"/>
  <c r="BS1401" i="64"/>
  <c r="BS1681" i="64"/>
  <c r="BC1401" i="64"/>
  <c r="BC1681" i="64"/>
  <c r="AM1401" i="64"/>
  <c r="AM1681" i="64"/>
  <c r="W1401" i="64"/>
  <c r="W1681" i="64"/>
  <c r="CB1678" i="64"/>
  <c r="CB1640" i="64"/>
  <c r="BL1678" i="64"/>
  <c r="BL1640" i="64"/>
  <c r="AV1678" i="64"/>
  <c r="AV1640" i="64"/>
  <c r="AF1678" i="64"/>
  <c r="AF1640" i="64"/>
  <c r="T1402" i="64"/>
  <c r="T1415" i="64" s="1"/>
  <c r="T1682" i="64"/>
  <c r="T1644" i="64"/>
  <c r="BB1640" i="64"/>
  <c r="BB1678" i="64"/>
  <c r="BO1402" i="64"/>
  <c r="BO1415" i="64" s="1"/>
  <c r="BO1682" i="64"/>
  <c r="BO1644" i="64"/>
  <c r="BQ1640" i="64"/>
  <c r="BQ1678" i="64"/>
  <c r="CD1678" i="64"/>
  <c r="CD1640" i="64"/>
  <c r="BC1639" i="64"/>
  <c r="BC1677" i="64"/>
  <c r="CG1639" i="64"/>
  <c r="CG1677" i="64"/>
  <c r="BQ1639" i="64"/>
  <c r="BQ1677" i="64"/>
  <c r="BA1639" i="64"/>
  <c r="BA1677" i="64"/>
  <c r="AK1639" i="64"/>
  <c r="AK1677" i="64"/>
  <c r="U1639" i="64"/>
  <c r="U1677" i="64"/>
  <c r="BY1402" i="64"/>
  <c r="BY1415" i="64" s="1"/>
  <c r="BY1644" i="64"/>
  <c r="BY1682" i="64"/>
  <c r="BI1402" i="64"/>
  <c r="BI1415" i="64" s="1"/>
  <c r="BI1644" i="64"/>
  <c r="BI1682" i="64"/>
  <c r="AS1402" i="64"/>
  <c r="AS1415" i="64" s="1"/>
  <c r="AS1644" i="64"/>
  <c r="AS1682" i="64"/>
  <c r="AC1402" i="64"/>
  <c r="AC1415" i="64" s="1"/>
  <c r="AC1682" i="64"/>
  <c r="AC1644" i="64"/>
  <c r="CH1401" i="64"/>
  <c r="CH1681" i="64"/>
  <c r="BR1401" i="64"/>
  <c r="BR1681" i="64"/>
  <c r="BB1401" i="64"/>
  <c r="BB1681" i="64"/>
  <c r="AL1401" i="64"/>
  <c r="AL1681" i="64"/>
  <c r="V1401" i="64"/>
  <c r="V1681" i="64"/>
  <c r="CA1678" i="64"/>
  <c r="CA1640" i="64"/>
  <c r="BK1678" i="64"/>
  <c r="BK1640" i="64"/>
  <c r="AU1678" i="64"/>
  <c r="AU1640" i="64"/>
  <c r="AE1678" i="64"/>
  <c r="AE1640" i="64"/>
  <c r="AZ1402" i="64"/>
  <c r="AZ1415" i="64" s="1"/>
  <c r="AZ1682" i="64"/>
  <c r="AZ1644" i="64"/>
  <c r="AL1640" i="64"/>
  <c r="AL1678" i="64"/>
  <c r="BG1639" i="64"/>
  <c r="BG1677" i="64"/>
  <c r="BH1401" i="64"/>
  <c r="BH1681" i="64"/>
  <c r="X1639" i="64"/>
  <c r="X1677" i="64"/>
  <c r="Y1401" i="64"/>
  <c r="Y1681" i="64"/>
  <c r="AU1402" i="64"/>
  <c r="AU1415" i="64" s="1"/>
  <c r="AU1682" i="64"/>
  <c r="AU1644" i="64"/>
  <c r="CC1678" i="64"/>
  <c r="CC1640" i="64"/>
  <c r="CF1677" i="64"/>
  <c r="CF1639" i="64"/>
  <c r="BP1677" i="64"/>
  <c r="BP1639" i="64"/>
  <c r="AZ1677" i="64"/>
  <c r="AZ1639" i="64"/>
  <c r="AJ1639" i="64"/>
  <c r="AJ1677" i="64"/>
  <c r="T1639" i="64"/>
  <c r="T1677" i="64"/>
  <c r="BX1402" i="64"/>
  <c r="BX1415" i="64" s="1"/>
  <c r="BX1644" i="64"/>
  <c r="BX1682" i="64"/>
  <c r="BH1402" i="64"/>
  <c r="BH1415" i="64" s="1"/>
  <c r="BH1644" i="64"/>
  <c r="BH1682" i="64"/>
  <c r="AR1402" i="64"/>
  <c r="AR1415" i="64" s="1"/>
  <c r="AR1644" i="64"/>
  <c r="AR1682" i="64"/>
  <c r="AB1402" i="64"/>
  <c r="AB1415" i="64" s="1"/>
  <c r="AB1644" i="64"/>
  <c r="AB1682" i="64"/>
  <c r="CG1401" i="64"/>
  <c r="CG1681" i="64"/>
  <c r="BQ1401" i="64"/>
  <c r="BQ1681" i="64"/>
  <c r="BA1401" i="64"/>
  <c r="BA1681" i="64"/>
  <c r="AK1401" i="64"/>
  <c r="AK1681" i="64"/>
  <c r="U1401" i="64"/>
  <c r="U1681" i="64"/>
  <c r="BZ1678" i="64"/>
  <c r="BZ1640" i="64"/>
  <c r="BJ1678" i="64"/>
  <c r="BJ1640" i="64"/>
  <c r="AT1640" i="64"/>
  <c r="AT1678" i="64"/>
  <c r="AD1640" i="64"/>
  <c r="AD1678" i="64"/>
  <c r="BP1402" i="64"/>
  <c r="BP1415" i="64" s="1"/>
  <c r="BP1644" i="64"/>
  <c r="BP1682" i="64"/>
  <c r="AC1401" i="64"/>
  <c r="AC1681" i="64"/>
  <c r="AQ1639" i="64"/>
  <c r="AQ1677" i="64"/>
  <c r="AR1401" i="64"/>
  <c r="AR1681" i="64"/>
  <c r="BL1402" i="64"/>
  <c r="BL1415" i="64" s="1"/>
  <c r="BL1682" i="64"/>
  <c r="BL1644" i="64"/>
  <c r="AO1401" i="64"/>
  <c r="AO1681" i="64"/>
  <c r="BK1402" i="64"/>
  <c r="BK1415" i="64" s="1"/>
  <c r="BK1682" i="64"/>
  <c r="BK1644" i="64"/>
  <c r="AN1401" i="64"/>
  <c r="AN1681" i="64"/>
  <c r="CE1677" i="64"/>
  <c r="CE1639" i="64"/>
  <c r="BO1639" i="64"/>
  <c r="BO1677" i="64"/>
  <c r="AY1639" i="64"/>
  <c r="AY1677" i="64"/>
  <c r="AI1677" i="64"/>
  <c r="AI1639" i="64"/>
  <c r="BW1402" i="64"/>
  <c r="BW1415" i="64" s="1"/>
  <c r="BW1644" i="64"/>
  <c r="BW1682" i="64"/>
  <c r="BG1402" i="64"/>
  <c r="BG1415" i="64" s="1"/>
  <c r="BG1644" i="64"/>
  <c r="BG1682" i="64"/>
  <c r="AQ1402" i="64"/>
  <c r="AQ1415" i="64" s="1"/>
  <c r="AQ1644" i="64"/>
  <c r="AQ1682" i="64"/>
  <c r="AA1402" i="64"/>
  <c r="AA1415" i="64" s="1"/>
  <c r="AA1644" i="64"/>
  <c r="AA1682" i="64"/>
  <c r="CF1401" i="64"/>
  <c r="CF1681" i="64"/>
  <c r="BP1401" i="64"/>
  <c r="BP1681" i="64"/>
  <c r="AZ1401" i="64"/>
  <c r="AZ1681" i="64"/>
  <c r="AJ1401" i="64"/>
  <c r="AJ1681" i="64"/>
  <c r="T1401" i="64"/>
  <c r="T1681" i="64"/>
  <c r="BY1678" i="64"/>
  <c r="BY1640" i="64"/>
  <c r="BI1678" i="64"/>
  <c r="BI1640" i="64"/>
  <c r="AS1678" i="64"/>
  <c r="AS1640" i="64"/>
  <c r="AC1640" i="64"/>
  <c r="AC1678" i="64"/>
  <c r="AB1639" i="64"/>
  <c r="AB1677" i="64"/>
  <c r="CE1402" i="64"/>
  <c r="CE1415" i="64" s="1"/>
  <c r="CE1682" i="64"/>
  <c r="CE1644" i="64"/>
  <c r="CG1640" i="64"/>
  <c r="CG1678" i="64"/>
  <c r="BT1639" i="64"/>
  <c r="BT1677" i="64"/>
  <c r="AF1402" i="64"/>
  <c r="AF1415" i="64" s="1"/>
  <c r="AF1682" i="64"/>
  <c r="AF1644" i="64"/>
  <c r="AX1678" i="64"/>
  <c r="AX1640" i="64"/>
  <c r="W1639" i="64"/>
  <c r="W1677" i="64"/>
  <c r="CJ1401" i="64"/>
  <c r="CJ1681" i="64"/>
  <c r="AW1678" i="64"/>
  <c r="AW1640" i="64"/>
  <c r="CD1677" i="64"/>
  <c r="CD1639" i="64"/>
  <c r="BN1677" i="64"/>
  <c r="BN1639" i="64"/>
  <c r="AX1677" i="64"/>
  <c r="AX1639" i="64"/>
  <c r="AH1677" i="64"/>
  <c r="AH1639" i="64"/>
  <c r="BV1402" i="64"/>
  <c r="BV1415" i="64" s="1"/>
  <c r="BV1644" i="64"/>
  <c r="BV1682" i="64"/>
  <c r="BF1402" i="64"/>
  <c r="BF1415" i="64" s="1"/>
  <c r="BF1644" i="64"/>
  <c r="BF1682" i="64"/>
  <c r="AP1402" i="64"/>
  <c r="AP1415" i="64" s="1"/>
  <c r="AP1644" i="64"/>
  <c r="AP1682" i="64"/>
  <c r="Z1402" i="64"/>
  <c r="Z1415" i="64" s="1"/>
  <c r="Z1644" i="64"/>
  <c r="Z1682" i="64"/>
  <c r="CE1401" i="64"/>
  <c r="CE1681" i="64"/>
  <c r="BO1401" i="64"/>
  <c r="BO1681" i="64"/>
  <c r="AY1401" i="64"/>
  <c r="AY1681" i="64"/>
  <c r="AI1401" i="64"/>
  <c r="AI1681" i="64"/>
  <c r="BX1640" i="64"/>
  <c r="BX1678" i="64"/>
  <c r="BH1640" i="64"/>
  <c r="BH1678" i="64"/>
  <c r="AR1640" i="64"/>
  <c r="AR1678" i="64"/>
  <c r="AB1640" i="64"/>
  <c r="AB1678" i="64"/>
  <c r="CF1402" i="64"/>
  <c r="CF1415" i="64" s="1"/>
  <c r="CF1644" i="64"/>
  <c r="CF1682" i="64"/>
  <c r="BR1640" i="64"/>
  <c r="BR1678" i="64"/>
  <c r="U1640" i="64"/>
  <c r="U1678" i="64"/>
  <c r="BD1639" i="64"/>
  <c r="BD1677" i="64"/>
  <c r="CK1401" i="64"/>
  <c r="CK1681" i="64"/>
  <c r="AH1678" i="64"/>
  <c r="AH1640" i="64"/>
  <c r="CA1402" i="64"/>
  <c r="CA1415" i="64" s="1"/>
  <c r="CA1682" i="64"/>
  <c r="CA1644" i="64"/>
  <c r="BT1401" i="64"/>
  <c r="BT1681" i="64"/>
  <c r="BM1678" i="64"/>
  <c r="BM1640" i="64"/>
  <c r="CC1677" i="64"/>
  <c r="CC1639" i="64"/>
  <c r="BM1677" i="64"/>
  <c r="BM1639" i="64"/>
  <c r="AW1677" i="64"/>
  <c r="AW1639" i="64"/>
  <c r="AG1677" i="64"/>
  <c r="AG1639" i="64"/>
  <c r="CK1402" i="64"/>
  <c r="CK1415" i="64" s="1"/>
  <c r="CK1644" i="64"/>
  <c r="CK1682" i="64"/>
  <c r="BU1402" i="64"/>
  <c r="BU1415" i="64" s="1"/>
  <c r="BU1644" i="64"/>
  <c r="BU1682" i="64"/>
  <c r="BE1402" i="64"/>
  <c r="BE1415" i="64" s="1"/>
  <c r="BE1644" i="64"/>
  <c r="BE1682" i="64"/>
  <c r="AO1402" i="64"/>
  <c r="AO1415" i="64" s="1"/>
  <c r="AO1644" i="64"/>
  <c r="AO1682" i="64"/>
  <c r="Y1402" i="64"/>
  <c r="Y1415" i="64" s="1"/>
  <c r="Y1644" i="64"/>
  <c r="Y1682" i="64"/>
  <c r="CD1401" i="64"/>
  <c r="CD1681" i="64"/>
  <c r="BN1401" i="64"/>
  <c r="BN1681" i="64"/>
  <c r="AX1401" i="64"/>
  <c r="AX1681" i="64"/>
  <c r="AH1401" i="64"/>
  <c r="AH1681" i="64"/>
  <c r="BW1640" i="64"/>
  <c r="BW1678" i="64"/>
  <c r="BG1640" i="64"/>
  <c r="BG1678" i="64"/>
  <c r="AQ1640" i="64"/>
  <c r="AQ1678" i="64"/>
  <c r="AA1640" i="64"/>
  <c r="AA1678" i="64"/>
  <c r="AJ1402" i="64"/>
  <c r="AJ1415" i="64" s="1"/>
  <c r="AJ1682" i="64"/>
  <c r="AJ1644" i="64"/>
  <c r="V1640" i="64"/>
  <c r="V1678" i="64"/>
  <c r="AI1402" i="64"/>
  <c r="AI1415" i="64" s="1"/>
  <c r="AI1682" i="64"/>
  <c r="AI1644" i="64"/>
  <c r="BA1640" i="64"/>
  <c r="BA1678" i="64"/>
  <c r="CB1402" i="64"/>
  <c r="CB1415" i="64" s="1"/>
  <c r="CB1682" i="64"/>
  <c r="CB1644" i="64"/>
  <c r="BE1401" i="64"/>
  <c r="BE1681" i="64"/>
  <c r="CI1639" i="64"/>
  <c r="CI1677" i="64"/>
  <c r="BD1401" i="64"/>
  <c r="BD1681" i="64"/>
  <c r="CB1677" i="64"/>
  <c r="CB1639" i="64"/>
  <c r="BL1677" i="64"/>
  <c r="BL1639" i="64"/>
  <c r="AV1677" i="64"/>
  <c r="AV1639" i="64"/>
  <c r="AF1677" i="64"/>
  <c r="AF1639" i="64"/>
  <c r="CJ1402" i="64"/>
  <c r="CJ1415" i="64" s="1"/>
  <c r="CJ1644" i="64"/>
  <c r="CJ1682" i="64"/>
  <c r="BT1402" i="64"/>
  <c r="BT1415" i="64" s="1"/>
  <c r="BT1644" i="64"/>
  <c r="BT1682" i="64"/>
  <c r="BD1402" i="64"/>
  <c r="BD1415" i="64" s="1"/>
  <c r="BD1644" i="64"/>
  <c r="BD1682" i="64"/>
  <c r="AN1402" i="64"/>
  <c r="AN1415" i="64" s="1"/>
  <c r="AN1644" i="64"/>
  <c r="AN1682" i="64"/>
  <c r="X1402" i="64"/>
  <c r="X1415" i="64" s="1"/>
  <c r="X1644" i="64"/>
  <c r="X1682" i="64"/>
  <c r="CC1401" i="64"/>
  <c r="CC1681" i="64"/>
  <c r="BM1401" i="64"/>
  <c r="BM1681" i="64"/>
  <c r="AW1401" i="64"/>
  <c r="AW1681" i="64"/>
  <c r="AG1401" i="64"/>
  <c r="AG1681" i="64"/>
  <c r="BV1640" i="64"/>
  <c r="BV1678" i="64"/>
  <c r="BF1640" i="64"/>
  <c r="BF1678" i="64"/>
  <c r="AP1640" i="64"/>
  <c r="AP1678" i="64"/>
  <c r="Z1640" i="64"/>
  <c r="Z1678" i="64"/>
  <c r="BY1401" i="64"/>
  <c r="BY1681" i="64"/>
  <c r="AY1402" i="64"/>
  <c r="AY1415" i="64" s="1"/>
  <c r="AY1682" i="64"/>
  <c r="AY1644" i="64"/>
  <c r="AK1640" i="64"/>
  <c r="AK1678" i="64"/>
  <c r="CJ1639" i="64"/>
  <c r="CJ1677" i="64"/>
  <c r="AV1402" i="64"/>
  <c r="AV1415" i="64" s="1"/>
  <c r="AV1682" i="64"/>
  <c r="AV1644" i="64"/>
  <c r="BN1678" i="64"/>
  <c r="BN1640" i="64"/>
  <c r="BS1639" i="64"/>
  <c r="BS1677" i="64"/>
  <c r="AE1402" i="64"/>
  <c r="AE1415" i="64" s="1"/>
  <c r="AE1682" i="64"/>
  <c r="AE1644" i="64"/>
  <c r="AG1678" i="64"/>
  <c r="AG1640" i="64"/>
  <c r="CA1677" i="64"/>
  <c r="CA1639" i="64"/>
  <c r="BK1677" i="64"/>
  <c r="BK1639" i="64"/>
  <c r="AU1677" i="64"/>
  <c r="AU1639" i="64"/>
  <c r="AE1677" i="64"/>
  <c r="AE1639" i="64"/>
  <c r="CI1402" i="64"/>
  <c r="CI1415" i="64" s="1"/>
  <c r="CI1644" i="64"/>
  <c r="CI1682" i="64"/>
  <c r="BS1402" i="64"/>
  <c r="BS1415" i="64" s="1"/>
  <c r="BS1644" i="64"/>
  <c r="BS1682" i="64"/>
  <c r="BC1402" i="64"/>
  <c r="BC1415" i="64" s="1"/>
  <c r="BC1644" i="64"/>
  <c r="BC1682" i="64"/>
  <c r="AM1402" i="64"/>
  <c r="AM1415" i="64" s="1"/>
  <c r="AM1644" i="64"/>
  <c r="AM1682" i="64"/>
  <c r="W1402" i="64"/>
  <c r="W1415" i="64" s="1"/>
  <c r="W1644" i="64"/>
  <c r="W1682" i="64"/>
  <c r="CB1401" i="64"/>
  <c r="CB1681" i="64"/>
  <c r="BL1401" i="64"/>
  <c r="BL1681" i="64"/>
  <c r="AV1401" i="64"/>
  <c r="AV1681" i="64"/>
  <c r="AF1401" i="64"/>
  <c r="AF1681" i="64"/>
  <c r="CK1640" i="64"/>
  <c r="CK1678" i="64"/>
  <c r="BU1640" i="64"/>
  <c r="BU1678" i="64"/>
  <c r="BE1640" i="64"/>
  <c r="BE1678" i="64"/>
  <c r="AO1640" i="64"/>
  <c r="AO1678" i="64"/>
  <c r="Y1640" i="64"/>
  <c r="Y1678" i="64"/>
  <c r="BK1372" i="64"/>
  <c r="BK1388" i="64" s="1"/>
  <c r="BK1397" i="64"/>
  <c r="BK1410" i="64" s="1"/>
  <c r="CK1373" i="64"/>
  <c r="CK1389" i="64" s="1"/>
  <c r="CK1398" i="64"/>
  <c r="CK1411" i="64" s="1"/>
  <c r="BJ1372" i="64"/>
  <c r="BJ1388" i="64" s="1"/>
  <c r="BJ1397" i="64"/>
  <c r="BJ1410" i="64" s="1"/>
  <c r="CJ1373" i="64"/>
  <c r="CJ1389" i="64" s="1"/>
  <c r="CJ1398" i="64"/>
  <c r="CJ1411" i="64" s="1"/>
  <c r="BT1373" i="64"/>
  <c r="BT1389" i="64" s="1"/>
  <c r="BT1398" i="64"/>
  <c r="BT1411" i="64" s="1"/>
  <c r="BD1373" i="64"/>
  <c r="BD1389" i="64" s="1"/>
  <c r="BD1398" i="64"/>
  <c r="BD1411" i="64" s="1"/>
  <c r="AN1373" i="64"/>
  <c r="AN1389" i="64" s="1"/>
  <c r="AN1398" i="64"/>
  <c r="AN1411" i="64" s="1"/>
  <c r="X1373" i="64"/>
  <c r="X1398" i="64"/>
  <c r="Y1373" i="64"/>
  <c r="Y1398" i="64"/>
  <c r="BY1372" i="64"/>
  <c r="BY1388" i="64" s="1"/>
  <c r="BY1397" i="64"/>
  <c r="BY1410" i="64" s="1"/>
  <c r="BI1372" i="64"/>
  <c r="BI1388" i="64" s="1"/>
  <c r="BI1397" i="64"/>
  <c r="BI1410" i="64" s="1"/>
  <c r="AS1372" i="64"/>
  <c r="AS1388" i="64" s="1"/>
  <c r="AS1397" i="64"/>
  <c r="AS1410" i="64" s="1"/>
  <c r="AC1372" i="64"/>
  <c r="AC1388" i="64" s="1"/>
  <c r="AC1397" i="64"/>
  <c r="AC1410" i="64" s="1"/>
  <c r="CI1373" i="64"/>
  <c r="CI1389" i="64" s="1"/>
  <c r="CI1398" i="64"/>
  <c r="CI1411" i="64" s="1"/>
  <c r="BS1373" i="64"/>
  <c r="BS1389" i="64" s="1"/>
  <c r="BS1398" i="64"/>
  <c r="BS1411" i="64" s="1"/>
  <c r="BC1373" i="64"/>
  <c r="BC1389" i="64" s="1"/>
  <c r="BC1398" i="64"/>
  <c r="BC1411" i="64" s="1"/>
  <c r="AM1373" i="64"/>
  <c r="AM1389" i="64" s="1"/>
  <c r="AM1398" i="64"/>
  <c r="AM1411" i="64" s="1"/>
  <c r="W1373" i="64"/>
  <c r="W1398" i="64"/>
  <c r="AD1372" i="64"/>
  <c r="AD1388" i="64" s="1"/>
  <c r="AD1397" i="64"/>
  <c r="AD1410" i="64" s="1"/>
  <c r="BX1372" i="64"/>
  <c r="BX1388" i="64" s="1"/>
  <c r="BX1397" i="64"/>
  <c r="BX1410" i="64" s="1"/>
  <c r="BH1372" i="64"/>
  <c r="BH1388" i="64" s="1"/>
  <c r="BH1397" i="64"/>
  <c r="BH1410" i="64" s="1"/>
  <c r="AR1372" i="64"/>
  <c r="AR1388" i="64" s="1"/>
  <c r="AR1397" i="64"/>
  <c r="AR1410" i="64" s="1"/>
  <c r="AB1372" i="64"/>
  <c r="AB1388" i="64" s="1"/>
  <c r="AB1397" i="64"/>
  <c r="AB1410" i="64" s="1"/>
  <c r="CH1373" i="64"/>
  <c r="CH1389" i="64" s="1"/>
  <c r="CH1398" i="64"/>
  <c r="CH1411" i="64" s="1"/>
  <c r="BR1373" i="64"/>
  <c r="BR1389" i="64" s="1"/>
  <c r="BR1398" i="64"/>
  <c r="BR1411" i="64" s="1"/>
  <c r="BB1373" i="64"/>
  <c r="BB1389" i="64" s="1"/>
  <c r="BB1398" i="64"/>
  <c r="BB1411" i="64" s="1"/>
  <c r="AL1373" i="64"/>
  <c r="AL1389" i="64" s="1"/>
  <c r="AL1398" i="64"/>
  <c r="AL1411" i="64" s="1"/>
  <c r="V1373" i="64"/>
  <c r="V1398" i="64"/>
  <c r="CA1372" i="64"/>
  <c r="CA1388" i="64" s="1"/>
  <c r="CA1397" i="64"/>
  <c r="CA1410" i="64" s="1"/>
  <c r="BE1373" i="64"/>
  <c r="BE1389" i="64" s="1"/>
  <c r="BE1398" i="64"/>
  <c r="BE1411" i="64" s="1"/>
  <c r="BW1372" i="64"/>
  <c r="BW1388" i="64" s="1"/>
  <c r="BW1397" i="64"/>
  <c r="BW1410" i="64" s="1"/>
  <c r="BG1372" i="64"/>
  <c r="BG1388" i="64" s="1"/>
  <c r="BG1397" i="64"/>
  <c r="BG1410" i="64" s="1"/>
  <c r="AQ1372" i="64"/>
  <c r="AQ1388" i="64" s="1"/>
  <c r="AQ1397" i="64"/>
  <c r="AQ1410" i="64" s="1"/>
  <c r="AA1372" i="64"/>
  <c r="AA1388" i="64" s="1"/>
  <c r="AA1397" i="64"/>
  <c r="AA1410" i="64" s="1"/>
  <c r="CG1373" i="64"/>
  <c r="CG1389" i="64" s="1"/>
  <c r="CG1398" i="64"/>
  <c r="CG1411" i="64" s="1"/>
  <c r="BQ1373" i="64"/>
  <c r="BQ1389" i="64" s="1"/>
  <c r="BQ1398" i="64"/>
  <c r="BQ1411" i="64" s="1"/>
  <c r="BA1373" i="64"/>
  <c r="BA1389" i="64" s="1"/>
  <c r="BA1398" i="64"/>
  <c r="BA1411" i="64" s="1"/>
  <c r="AK1373" i="64"/>
  <c r="AK1389" i="64" s="1"/>
  <c r="AK1398" i="64"/>
  <c r="AK1411" i="64" s="1"/>
  <c r="U1373" i="64"/>
  <c r="U1398" i="64"/>
  <c r="AT1372" i="64"/>
  <c r="AT1388" i="64" s="1"/>
  <c r="AT1397" i="64"/>
  <c r="AT1410" i="64" s="1"/>
  <c r="BV1372" i="64"/>
  <c r="BV1388" i="64" s="1"/>
  <c r="BV1397" i="64"/>
  <c r="BV1410" i="64" s="1"/>
  <c r="BF1372" i="64"/>
  <c r="BF1388" i="64" s="1"/>
  <c r="BF1397" i="64"/>
  <c r="BF1410" i="64" s="1"/>
  <c r="AP1372" i="64"/>
  <c r="AP1388" i="64" s="1"/>
  <c r="AP1397" i="64"/>
  <c r="AP1410" i="64" s="1"/>
  <c r="Z1372" i="64"/>
  <c r="Z1388" i="64" s="1"/>
  <c r="Z1397" i="64"/>
  <c r="Z1410" i="64" s="1"/>
  <c r="CF1373" i="64"/>
  <c r="CF1389" i="64" s="1"/>
  <c r="CF1398" i="64"/>
  <c r="CF1411" i="64" s="1"/>
  <c r="BP1373" i="64"/>
  <c r="BP1389" i="64" s="1"/>
  <c r="BP1398" i="64"/>
  <c r="BP1411" i="64" s="1"/>
  <c r="AZ1373" i="64"/>
  <c r="AZ1389" i="64" s="1"/>
  <c r="AZ1398" i="64"/>
  <c r="AZ1411" i="64" s="1"/>
  <c r="AJ1373" i="64"/>
  <c r="AJ1389" i="64" s="1"/>
  <c r="AJ1398" i="64"/>
  <c r="AJ1411" i="64" s="1"/>
  <c r="T1373" i="64"/>
  <c r="T1398" i="64"/>
  <c r="AO1373" i="64"/>
  <c r="AO1389" i="64" s="1"/>
  <c r="AO1398" i="64"/>
  <c r="AO1411" i="64" s="1"/>
  <c r="CK1372" i="64"/>
  <c r="CK1388" i="64" s="1"/>
  <c r="CK1397" i="64"/>
  <c r="CK1410" i="64" s="1"/>
  <c r="BU1372" i="64"/>
  <c r="BU1388" i="64" s="1"/>
  <c r="BU1397" i="64"/>
  <c r="BU1410" i="64" s="1"/>
  <c r="BE1372" i="64"/>
  <c r="BE1388" i="64" s="1"/>
  <c r="BE1397" i="64"/>
  <c r="BE1410" i="64" s="1"/>
  <c r="AO1372" i="64"/>
  <c r="AO1388" i="64" s="1"/>
  <c r="AO1397" i="64"/>
  <c r="AO1410" i="64" s="1"/>
  <c r="Y1372" i="64"/>
  <c r="Y1388" i="64" s="1"/>
  <c r="Y1397" i="64"/>
  <c r="Y1410" i="64" s="1"/>
  <c r="CE1373" i="64"/>
  <c r="CE1389" i="64" s="1"/>
  <c r="CE1398" i="64"/>
  <c r="CE1411" i="64" s="1"/>
  <c r="BO1373" i="64"/>
  <c r="BO1389" i="64" s="1"/>
  <c r="BO1398" i="64"/>
  <c r="BO1411" i="64" s="1"/>
  <c r="AY1373" i="64"/>
  <c r="AY1389" i="64" s="1"/>
  <c r="AY1398" i="64"/>
  <c r="AY1411" i="64" s="1"/>
  <c r="AI1373" i="64"/>
  <c r="AI1389" i="64" s="1"/>
  <c r="AI1398" i="64"/>
  <c r="AI1411" i="64" s="1"/>
  <c r="CJ1372" i="64"/>
  <c r="CJ1388" i="64" s="1"/>
  <c r="CJ1397" i="64"/>
  <c r="CJ1410" i="64" s="1"/>
  <c r="BT1372" i="64"/>
  <c r="BT1388" i="64" s="1"/>
  <c r="BT1397" i="64"/>
  <c r="BT1410" i="64" s="1"/>
  <c r="BD1372" i="64"/>
  <c r="BD1388" i="64" s="1"/>
  <c r="BD1397" i="64"/>
  <c r="BD1410" i="64" s="1"/>
  <c r="AN1372" i="64"/>
  <c r="AN1388" i="64" s="1"/>
  <c r="AN1397" i="64"/>
  <c r="AN1410" i="64" s="1"/>
  <c r="X1372" i="64"/>
  <c r="X1388" i="64" s="1"/>
  <c r="X1397" i="64"/>
  <c r="X1410" i="64" s="1"/>
  <c r="CD1373" i="64"/>
  <c r="CD1389" i="64" s="1"/>
  <c r="CD1398" i="64"/>
  <c r="CD1411" i="64" s="1"/>
  <c r="BN1373" i="64"/>
  <c r="BN1389" i="64" s="1"/>
  <c r="BN1398" i="64"/>
  <c r="BN1411" i="64" s="1"/>
  <c r="AX1373" i="64"/>
  <c r="AX1389" i="64" s="1"/>
  <c r="AX1398" i="64"/>
  <c r="AX1411" i="64" s="1"/>
  <c r="AH1373" i="64"/>
  <c r="AH1389" i="64" s="1"/>
  <c r="AH1398" i="64"/>
  <c r="AH1411" i="64" s="1"/>
  <c r="AE1372" i="64"/>
  <c r="AE1388" i="64" s="1"/>
  <c r="AE1397" i="64"/>
  <c r="AE1410" i="64" s="1"/>
  <c r="CI1372" i="64"/>
  <c r="CI1388" i="64" s="1"/>
  <c r="CI1397" i="64"/>
  <c r="CI1410" i="64" s="1"/>
  <c r="BS1372" i="64"/>
  <c r="BS1388" i="64" s="1"/>
  <c r="BS1397" i="64"/>
  <c r="BS1410" i="64" s="1"/>
  <c r="BC1372" i="64"/>
  <c r="BC1388" i="64" s="1"/>
  <c r="BC1397" i="64"/>
  <c r="BC1410" i="64" s="1"/>
  <c r="AM1372" i="64"/>
  <c r="AM1388" i="64" s="1"/>
  <c r="AM1397" i="64"/>
  <c r="AM1410" i="64" s="1"/>
  <c r="W1372" i="64"/>
  <c r="W1388" i="64" s="1"/>
  <c r="W1397" i="64"/>
  <c r="W1410" i="64" s="1"/>
  <c r="CC1373" i="64"/>
  <c r="CC1389" i="64" s="1"/>
  <c r="CC1398" i="64"/>
  <c r="CC1411" i="64" s="1"/>
  <c r="BM1373" i="64"/>
  <c r="BM1389" i="64" s="1"/>
  <c r="BM1398" i="64"/>
  <c r="BM1411" i="64" s="1"/>
  <c r="AW1373" i="64"/>
  <c r="AW1389" i="64" s="1"/>
  <c r="AW1398" i="64"/>
  <c r="AW1411" i="64" s="1"/>
  <c r="AG1373" i="64"/>
  <c r="AG1389" i="64" s="1"/>
  <c r="AG1398" i="64"/>
  <c r="AG1411" i="64" s="1"/>
  <c r="CH1372" i="64"/>
  <c r="CH1388" i="64" s="1"/>
  <c r="CH1397" i="64"/>
  <c r="CH1410" i="64" s="1"/>
  <c r="BR1372" i="64"/>
  <c r="BR1388" i="64" s="1"/>
  <c r="BR1397" i="64"/>
  <c r="BR1410" i="64" s="1"/>
  <c r="BB1372" i="64"/>
  <c r="BB1388" i="64" s="1"/>
  <c r="BB1397" i="64"/>
  <c r="BB1410" i="64" s="1"/>
  <c r="AL1372" i="64"/>
  <c r="AL1388" i="64" s="1"/>
  <c r="AL1397" i="64"/>
  <c r="AL1410" i="64" s="1"/>
  <c r="V1372" i="64"/>
  <c r="V1388" i="64" s="1"/>
  <c r="V1397" i="64"/>
  <c r="V1410" i="64" s="1"/>
  <c r="CB1373" i="64"/>
  <c r="CB1389" i="64" s="1"/>
  <c r="CB1398" i="64"/>
  <c r="CB1411" i="64" s="1"/>
  <c r="BL1373" i="64"/>
  <c r="BL1389" i="64" s="1"/>
  <c r="BL1398" i="64"/>
  <c r="BL1411" i="64" s="1"/>
  <c r="AV1373" i="64"/>
  <c r="AV1389" i="64" s="1"/>
  <c r="AV1398" i="64"/>
  <c r="AV1411" i="64" s="1"/>
  <c r="AF1373" i="64"/>
  <c r="AF1389" i="64" s="1"/>
  <c r="AF1398" i="64"/>
  <c r="AF1411" i="64" s="1"/>
  <c r="BZ1372" i="64"/>
  <c r="BZ1388" i="64" s="1"/>
  <c r="BZ1397" i="64"/>
  <c r="BZ1410" i="64" s="1"/>
  <c r="CG1372" i="64"/>
  <c r="CG1388" i="64" s="1"/>
  <c r="CG1397" i="64"/>
  <c r="CG1410" i="64" s="1"/>
  <c r="BQ1372" i="64"/>
  <c r="BQ1388" i="64" s="1"/>
  <c r="BQ1397" i="64"/>
  <c r="BQ1410" i="64" s="1"/>
  <c r="BA1372" i="64"/>
  <c r="BA1388" i="64" s="1"/>
  <c r="BA1397" i="64"/>
  <c r="BA1410" i="64" s="1"/>
  <c r="AK1372" i="64"/>
  <c r="AK1388" i="64" s="1"/>
  <c r="AK1397" i="64"/>
  <c r="AK1410" i="64" s="1"/>
  <c r="U1372" i="64"/>
  <c r="U1388" i="64" s="1"/>
  <c r="U1397" i="64"/>
  <c r="U1410" i="64" s="1"/>
  <c r="CA1373" i="64"/>
  <c r="CA1389" i="64" s="1"/>
  <c r="CA1398" i="64"/>
  <c r="CA1411" i="64" s="1"/>
  <c r="BK1373" i="64"/>
  <c r="BK1389" i="64" s="1"/>
  <c r="BK1398" i="64"/>
  <c r="BK1411" i="64" s="1"/>
  <c r="AU1373" i="64"/>
  <c r="AU1389" i="64" s="1"/>
  <c r="AU1398" i="64"/>
  <c r="AU1411" i="64" s="1"/>
  <c r="AE1373" i="64"/>
  <c r="AE1389" i="64" s="1"/>
  <c r="AE1398" i="64"/>
  <c r="AE1411" i="64" s="1"/>
  <c r="CF1372" i="64"/>
  <c r="CF1388" i="64" s="1"/>
  <c r="CF1397" i="64"/>
  <c r="CF1410" i="64" s="1"/>
  <c r="BP1372" i="64"/>
  <c r="BP1388" i="64" s="1"/>
  <c r="BP1397" i="64"/>
  <c r="BP1410" i="64" s="1"/>
  <c r="AZ1372" i="64"/>
  <c r="AZ1388" i="64" s="1"/>
  <c r="AZ1397" i="64"/>
  <c r="AZ1410" i="64" s="1"/>
  <c r="AJ1372" i="64"/>
  <c r="AJ1388" i="64" s="1"/>
  <c r="AJ1397" i="64"/>
  <c r="AJ1410" i="64" s="1"/>
  <c r="T1372" i="64"/>
  <c r="T1388" i="64" s="1"/>
  <c r="T1397" i="64"/>
  <c r="T1410" i="64" s="1"/>
  <c r="BZ1373" i="64"/>
  <c r="BZ1389" i="64" s="1"/>
  <c r="BZ1398" i="64"/>
  <c r="BZ1411" i="64" s="1"/>
  <c r="BJ1373" i="64"/>
  <c r="BJ1389" i="64" s="1"/>
  <c r="BJ1398" i="64"/>
  <c r="BJ1411" i="64" s="1"/>
  <c r="AT1373" i="64"/>
  <c r="AT1389" i="64" s="1"/>
  <c r="AT1398" i="64"/>
  <c r="AT1411" i="64" s="1"/>
  <c r="AD1373" i="64"/>
  <c r="AD1389" i="64" s="1"/>
  <c r="AD1398" i="64"/>
  <c r="AD1411" i="64" s="1"/>
  <c r="CE1372" i="64"/>
  <c r="CE1388" i="64" s="1"/>
  <c r="CE1397" i="64"/>
  <c r="CE1410" i="64" s="1"/>
  <c r="BO1372" i="64"/>
  <c r="BO1388" i="64" s="1"/>
  <c r="BO1397" i="64"/>
  <c r="BO1410" i="64" s="1"/>
  <c r="AY1372" i="64"/>
  <c r="AY1388" i="64" s="1"/>
  <c r="AY1397" i="64"/>
  <c r="AY1410" i="64" s="1"/>
  <c r="AI1372" i="64"/>
  <c r="AI1388" i="64" s="1"/>
  <c r="AI1397" i="64"/>
  <c r="AI1410" i="64" s="1"/>
  <c r="BY1373" i="64"/>
  <c r="BY1389" i="64" s="1"/>
  <c r="BY1398" i="64"/>
  <c r="BY1411" i="64" s="1"/>
  <c r="BI1373" i="64"/>
  <c r="BI1389" i="64" s="1"/>
  <c r="BI1398" i="64"/>
  <c r="BI1411" i="64" s="1"/>
  <c r="AS1373" i="64"/>
  <c r="AS1389" i="64" s="1"/>
  <c r="AS1398" i="64"/>
  <c r="AS1411" i="64" s="1"/>
  <c r="AC1373" i="64"/>
  <c r="AC1389" i="64" s="1"/>
  <c r="AC1398" i="64"/>
  <c r="AU1372" i="64"/>
  <c r="AU1388" i="64" s="1"/>
  <c r="AU1397" i="64"/>
  <c r="AU1410" i="64" s="1"/>
  <c r="BU1373" i="64"/>
  <c r="BU1389" i="64" s="1"/>
  <c r="BU1398" i="64"/>
  <c r="BU1411" i="64" s="1"/>
  <c r="CD1372" i="64"/>
  <c r="CD1388" i="64" s="1"/>
  <c r="CD1397" i="64"/>
  <c r="CD1410" i="64" s="1"/>
  <c r="BN1372" i="64"/>
  <c r="BN1388" i="64" s="1"/>
  <c r="BN1397" i="64"/>
  <c r="BN1410" i="64" s="1"/>
  <c r="AX1372" i="64"/>
  <c r="AX1388" i="64" s="1"/>
  <c r="AX1397" i="64"/>
  <c r="AX1410" i="64" s="1"/>
  <c r="AH1372" i="64"/>
  <c r="AH1388" i="64" s="1"/>
  <c r="AH1397" i="64"/>
  <c r="AH1410" i="64" s="1"/>
  <c r="BX1373" i="64"/>
  <c r="BX1389" i="64" s="1"/>
  <c r="BX1398" i="64"/>
  <c r="BX1411" i="64" s="1"/>
  <c r="BH1373" i="64"/>
  <c r="BH1389" i="64" s="1"/>
  <c r="BH1398" i="64"/>
  <c r="BH1411" i="64" s="1"/>
  <c r="AR1373" i="64"/>
  <c r="AR1389" i="64" s="1"/>
  <c r="AR1398" i="64"/>
  <c r="AR1411" i="64" s="1"/>
  <c r="AB1373" i="64"/>
  <c r="AB1398" i="64"/>
  <c r="CC1372" i="64"/>
  <c r="CC1388" i="64" s="1"/>
  <c r="CC1397" i="64"/>
  <c r="CC1410" i="64" s="1"/>
  <c r="BM1372" i="64"/>
  <c r="BM1388" i="64" s="1"/>
  <c r="BM1397" i="64"/>
  <c r="BM1410" i="64" s="1"/>
  <c r="AW1372" i="64"/>
  <c r="AW1388" i="64" s="1"/>
  <c r="AW1397" i="64"/>
  <c r="AW1410" i="64" s="1"/>
  <c r="AG1372" i="64"/>
  <c r="AG1388" i="64" s="1"/>
  <c r="AG1397" i="64"/>
  <c r="AG1410" i="64" s="1"/>
  <c r="BW1373" i="64"/>
  <c r="BW1389" i="64" s="1"/>
  <c r="BW1398" i="64"/>
  <c r="BW1411" i="64" s="1"/>
  <c r="BG1373" i="64"/>
  <c r="BG1389" i="64" s="1"/>
  <c r="BG1398" i="64"/>
  <c r="BG1411" i="64" s="1"/>
  <c r="AQ1373" i="64"/>
  <c r="AQ1389" i="64" s="1"/>
  <c r="AQ1398" i="64"/>
  <c r="AQ1411" i="64" s="1"/>
  <c r="AA1373" i="64"/>
  <c r="AA1398" i="64"/>
  <c r="CB1372" i="64"/>
  <c r="CB1388" i="64" s="1"/>
  <c r="CB1397" i="64"/>
  <c r="CB1410" i="64" s="1"/>
  <c r="BL1372" i="64"/>
  <c r="BL1388" i="64" s="1"/>
  <c r="BL1397" i="64"/>
  <c r="BL1410" i="64" s="1"/>
  <c r="AV1372" i="64"/>
  <c r="AV1388" i="64" s="1"/>
  <c r="AV1397" i="64"/>
  <c r="AV1410" i="64" s="1"/>
  <c r="AF1372" i="64"/>
  <c r="AF1388" i="64" s="1"/>
  <c r="AF1397" i="64"/>
  <c r="AF1410" i="64" s="1"/>
  <c r="BV1373" i="64"/>
  <c r="BV1389" i="64" s="1"/>
  <c r="BV1398" i="64"/>
  <c r="BV1411" i="64" s="1"/>
  <c r="BF1373" i="64"/>
  <c r="BF1389" i="64" s="1"/>
  <c r="BF1398" i="64"/>
  <c r="BF1411" i="64" s="1"/>
  <c r="AP1373" i="64"/>
  <c r="AP1389" i="64" s="1"/>
  <c r="AP1398" i="64"/>
  <c r="AP1411" i="64" s="1"/>
  <c r="Z1373" i="64"/>
  <c r="Z1398" i="64"/>
  <c r="CB1377" i="64"/>
  <c r="CB1393" i="64" s="1"/>
  <c r="CB1084" i="64"/>
  <c r="AN1377" i="64"/>
  <c r="AN1393" i="64" s="1"/>
  <c r="AN1084" i="64"/>
  <c r="BM1376" i="64"/>
  <c r="BM1083" i="64"/>
  <c r="BC1377" i="64"/>
  <c r="BC1393" i="64" s="1"/>
  <c r="BC1084" i="64"/>
  <c r="CJ1376" i="64"/>
  <c r="CJ1083" i="64"/>
  <c r="AV1376" i="64"/>
  <c r="AV1083" i="64"/>
  <c r="BJ1377" i="64"/>
  <c r="BJ1393" i="64" s="1"/>
  <c r="BJ1084" i="64"/>
  <c r="CI1376" i="64"/>
  <c r="CI1083" i="64"/>
  <c r="AU1376" i="64"/>
  <c r="AU1083" i="64"/>
  <c r="W1376" i="64"/>
  <c r="W1083" i="64"/>
  <c r="BD1377" i="64"/>
  <c r="BD1393" i="64" s="1"/>
  <c r="BD1084" i="64"/>
  <c r="CC1376" i="64"/>
  <c r="CC1083" i="64"/>
  <c r="Y1376" i="64"/>
  <c r="Y1083" i="64"/>
  <c r="W1377" i="64"/>
  <c r="W1393" i="64" s="1"/>
  <c r="W1084" i="64"/>
  <c r="CH1377" i="64"/>
  <c r="CH1393" i="64" s="1"/>
  <c r="CH1084" i="64"/>
  <c r="V1377" i="64"/>
  <c r="V1393" i="64" s="1"/>
  <c r="V1084" i="64"/>
  <c r="AM1376" i="64"/>
  <c r="AM1083" i="64"/>
  <c r="CG1377" i="64"/>
  <c r="CG1393" i="64" s="1"/>
  <c r="CG1084" i="64"/>
  <c r="BY1377" i="64"/>
  <c r="BY1393" i="64" s="1"/>
  <c r="BY1084" i="64"/>
  <c r="BQ1377" i="64"/>
  <c r="BQ1393" i="64" s="1"/>
  <c r="BQ1084" i="64"/>
  <c r="BI1377" i="64"/>
  <c r="BI1393" i="64" s="1"/>
  <c r="BI1084" i="64"/>
  <c r="BA1377" i="64"/>
  <c r="BA1393" i="64" s="1"/>
  <c r="BA1084" i="64"/>
  <c r="AS1377" i="64"/>
  <c r="AS1393" i="64" s="1"/>
  <c r="AS1084" i="64"/>
  <c r="AK1377" i="64"/>
  <c r="AK1393" i="64" s="1"/>
  <c r="AK1084" i="64"/>
  <c r="AC1377" i="64"/>
  <c r="AC1393" i="64" s="1"/>
  <c r="AC1084" i="64"/>
  <c r="U1377" i="64"/>
  <c r="U1393" i="64" s="1"/>
  <c r="U1084" i="64"/>
  <c r="CH1376" i="64"/>
  <c r="CH1083" i="64"/>
  <c r="BZ1376" i="64"/>
  <c r="BZ1083" i="64"/>
  <c r="BR1376" i="64"/>
  <c r="BR1083" i="64"/>
  <c r="BJ1376" i="64"/>
  <c r="BJ1083" i="64"/>
  <c r="BB1376" i="64"/>
  <c r="BB1083" i="64"/>
  <c r="AT1376" i="64"/>
  <c r="AT1083" i="64"/>
  <c r="AL1376" i="64"/>
  <c r="AL1083" i="64"/>
  <c r="AD1376" i="64"/>
  <c r="AD1083" i="64"/>
  <c r="V1376" i="64"/>
  <c r="V1083" i="64"/>
  <c r="X1377" i="64"/>
  <c r="X1393" i="64" s="1"/>
  <c r="X1084" i="64"/>
  <c r="AG1376" i="64"/>
  <c r="AG1083" i="64"/>
  <c r="CA1377" i="64"/>
  <c r="CA1393" i="64" s="1"/>
  <c r="CA1084" i="64"/>
  <c r="BD1376" i="64"/>
  <c r="BD1083" i="64"/>
  <c r="BB1377" i="64"/>
  <c r="BB1393" i="64" s="1"/>
  <c r="BB1084" i="64"/>
  <c r="BC1376" i="64"/>
  <c r="BC1083" i="64"/>
  <c r="CF1377" i="64"/>
  <c r="CF1393" i="64" s="1"/>
  <c r="CF1084" i="64"/>
  <c r="AZ1377" i="64"/>
  <c r="AZ1393" i="64" s="1"/>
  <c r="AZ1084" i="64"/>
  <c r="T1377" i="64"/>
  <c r="T1393" i="64" s="1"/>
  <c r="T1084" i="64"/>
  <c r="BQ1376" i="64"/>
  <c r="BQ1083" i="64"/>
  <c r="AK1376" i="64"/>
  <c r="AK1083" i="64"/>
  <c r="BT1377" i="64"/>
  <c r="BT1393" i="64" s="1"/>
  <c r="BT1084" i="64"/>
  <c r="AF1377" i="64"/>
  <c r="AF1393" i="64" s="1"/>
  <c r="AF1084" i="64"/>
  <c r="AW1376" i="64"/>
  <c r="AW1083" i="64"/>
  <c r="BK1377" i="64"/>
  <c r="BK1393" i="64" s="1"/>
  <c r="BK1084" i="64"/>
  <c r="AM1377" i="64"/>
  <c r="AM1393" i="64" s="1"/>
  <c r="AM1084" i="64"/>
  <c r="CB1376" i="64"/>
  <c r="CB1083" i="64"/>
  <c r="AN1376" i="64"/>
  <c r="AN1083" i="64"/>
  <c r="BR1377" i="64"/>
  <c r="BR1393" i="64" s="1"/>
  <c r="BR1084" i="64"/>
  <c r="AD1377" i="64"/>
  <c r="AD1393" i="64" s="1"/>
  <c r="AD1084" i="64"/>
  <c r="BK1376" i="64"/>
  <c r="BK1083" i="64"/>
  <c r="BX1377" i="64"/>
  <c r="BX1393" i="64" s="1"/>
  <c r="BX1084" i="64"/>
  <c r="U1376" i="64"/>
  <c r="U1083" i="64"/>
  <c r="CE1377" i="64"/>
  <c r="CE1393" i="64" s="1"/>
  <c r="CE1084" i="64"/>
  <c r="BO1377" i="64"/>
  <c r="BO1393" i="64" s="1"/>
  <c r="BO1084" i="64"/>
  <c r="AY1377" i="64"/>
  <c r="AY1393" i="64" s="1"/>
  <c r="AY1084" i="64"/>
  <c r="AI1377" i="64"/>
  <c r="AI1393" i="64" s="1"/>
  <c r="AI1084" i="64"/>
  <c r="BX1376" i="64"/>
  <c r="BX1083" i="64"/>
  <c r="BH1376" i="64"/>
  <c r="BH1083" i="64"/>
  <c r="AR1376" i="64"/>
  <c r="AR1083" i="64"/>
  <c r="AB1376" i="64"/>
  <c r="AB1083" i="64"/>
  <c r="CJ1377" i="64"/>
  <c r="CJ1393" i="64" s="1"/>
  <c r="CJ1084" i="64"/>
  <c r="AV1377" i="64"/>
  <c r="AV1393" i="64" s="1"/>
  <c r="AV1084" i="64"/>
  <c r="BU1376" i="64"/>
  <c r="BU1083" i="64"/>
  <c r="AO1376" i="64"/>
  <c r="AO1083" i="64"/>
  <c r="BS1377" i="64"/>
  <c r="BS1393" i="64" s="1"/>
  <c r="BS1084" i="64"/>
  <c r="AE1377" i="64"/>
  <c r="AE1393" i="64" s="1"/>
  <c r="AE1084" i="64"/>
  <c r="BL1376" i="64"/>
  <c r="BL1083" i="64"/>
  <c r="X1376" i="64"/>
  <c r="X1083" i="64"/>
  <c r="AT1377" i="64"/>
  <c r="AT1393" i="64" s="1"/>
  <c r="AT1084" i="64"/>
  <c r="CA1376" i="64"/>
  <c r="CA1083" i="64"/>
  <c r="BP1377" i="64"/>
  <c r="BP1393" i="64" s="1"/>
  <c r="BP1084" i="64"/>
  <c r="AR1377" i="64"/>
  <c r="AR1393" i="64" s="1"/>
  <c r="AR1084" i="64"/>
  <c r="AB1377" i="64"/>
  <c r="AB1393" i="64" s="1"/>
  <c r="AB1084" i="64"/>
  <c r="CG1376" i="64"/>
  <c r="CG1083" i="64"/>
  <c r="BI1376" i="64"/>
  <c r="BI1083" i="64"/>
  <c r="AS1376" i="64"/>
  <c r="AS1083" i="64"/>
  <c r="BW1377" i="64"/>
  <c r="BW1393" i="64" s="1"/>
  <c r="BW1084" i="64"/>
  <c r="BG1377" i="64"/>
  <c r="BG1393" i="64" s="1"/>
  <c r="BG1084" i="64"/>
  <c r="AQ1377" i="64"/>
  <c r="AQ1393" i="64" s="1"/>
  <c r="AQ1084" i="64"/>
  <c r="AA1377" i="64"/>
  <c r="AA1393" i="64" s="1"/>
  <c r="AA1084" i="64"/>
  <c r="CF1376" i="64"/>
  <c r="CF1083" i="64"/>
  <c r="BP1376" i="64"/>
  <c r="BP1083" i="64"/>
  <c r="AZ1376" i="64"/>
  <c r="AZ1083" i="64"/>
  <c r="AJ1376" i="64"/>
  <c r="AJ1083" i="64"/>
  <c r="T1376" i="64"/>
  <c r="T1083" i="64"/>
  <c r="CD1377" i="64"/>
  <c r="CD1393" i="64" s="1"/>
  <c r="CD1084" i="64"/>
  <c r="BV1377" i="64"/>
  <c r="BV1393" i="64" s="1"/>
  <c r="BV1084" i="64"/>
  <c r="BN1377" i="64"/>
  <c r="BN1393" i="64" s="1"/>
  <c r="BN1084" i="64"/>
  <c r="BF1377" i="64"/>
  <c r="BF1393" i="64" s="1"/>
  <c r="BF1084" i="64"/>
  <c r="AX1377" i="64"/>
  <c r="AX1393" i="64" s="1"/>
  <c r="AX1084" i="64"/>
  <c r="AP1377" i="64"/>
  <c r="AP1393" i="64" s="1"/>
  <c r="AP1084" i="64"/>
  <c r="AH1377" i="64"/>
  <c r="AH1393" i="64" s="1"/>
  <c r="AH1084" i="64"/>
  <c r="Z1377" i="64"/>
  <c r="Z1393" i="64" s="1"/>
  <c r="Z1084" i="64"/>
  <c r="CE1376" i="64"/>
  <c r="CE1083" i="64"/>
  <c r="BW1376" i="64"/>
  <c r="BW1083" i="64"/>
  <c r="BO1376" i="64"/>
  <c r="BO1083" i="64"/>
  <c r="BG1376" i="64"/>
  <c r="BG1083" i="64"/>
  <c r="AY1376" i="64"/>
  <c r="AY1083" i="64"/>
  <c r="AQ1376" i="64"/>
  <c r="AQ1083" i="64"/>
  <c r="AI1376" i="64"/>
  <c r="AI1083" i="64"/>
  <c r="AA1376" i="64"/>
  <c r="AA1083" i="64"/>
  <c r="BL1377" i="64"/>
  <c r="BL1393" i="64" s="1"/>
  <c r="BL1084" i="64"/>
  <c r="CK1376" i="64"/>
  <c r="CK1083" i="64"/>
  <c r="BE1376" i="64"/>
  <c r="BE1083" i="64"/>
  <c r="CI1377" i="64"/>
  <c r="CI1393" i="64" s="1"/>
  <c r="CI1084" i="64"/>
  <c r="AU1377" i="64"/>
  <c r="AU1393" i="64" s="1"/>
  <c r="AU1084" i="64"/>
  <c r="BT1376" i="64"/>
  <c r="BT1083" i="64"/>
  <c r="AF1376" i="64"/>
  <c r="AF1083" i="64"/>
  <c r="BZ1377" i="64"/>
  <c r="BZ1393" i="64" s="1"/>
  <c r="BZ1084" i="64"/>
  <c r="AL1377" i="64"/>
  <c r="AL1393" i="64" s="1"/>
  <c r="AL1084" i="64"/>
  <c r="BS1376" i="64"/>
  <c r="BS1083" i="64"/>
  <c r="AE1376" i="64"/>
  <c r="AE1083" i="64"/>
  <c r="BH1377" i="64"/>
  <c r="BH1393" i="64" s="1"/>
  <c r="BH1084" i="64"/>
  <c r="AJ1377" i="64"/>
  <c r="AJ1393" i="64" s="1"/>
  <c r="AJ1084" i="64"/>
  <c r="BY1376" i="64"/>
  <c r="BY1083" i="64"/>
  <c r="BA1376" i="64"/>
  <c r="BA1083" i="64"/>
  <c r="AC1376" i="64"/>
  <c r="AC1083" i="64"/>
  <c r="CK1377" i="64"/>
  <c r="CK1393" i="64" s="1"/>
  <c r="CK1084" i="64"/>
  <c r="CC1377" i="64"/>
  <c r="CC1393" i="64" s="1"/>
  <c r="CC1084" i="64"/>
  <c r="BU1377" i="64"/>
  <c r="BU1393" i="64" s="1"/>
  <c r="BU1084" i="64"/>
  <c r="BM1377" i="64"/>
  <c r="BM1393" i="64" s="1"/>
  <c r="BM1084" i="64"/>
  <c r="BE1377" i="64"/>
  <c r="BE1393" i="64" s="1"/>
  <c r="BE1084" i="64"/>
  <c r="AW1377" i="64"/>
  <c r="AW1393" i="64" s="1"/>
  <c r="AW1084" i="64"/>
  <c r="AO1377" i="64"/>
  <c r="AO1393" i="64" s="1"/>
  <c r="AO1084" i="64"/>
  <c r="AG1377" i="64"/>
  <c r="AG1393" i="64" s="1"/>
  <c r="AG1084" i="64"/>
  <c r="Y1377" i="64"/>
  <c r="Y1393" i="64" s="1"/>
  <c r="Y1084" i="64"/>
  <c r="CD1376" i="64"/>
  <c r="CD1083" i="64"/>
  <c r="BV1376" i="64"/>
  <c r="BV1083" i="64"/>
  <c r="BN1376" i="64"/>
  <c r="BN1083" i="64"/>
  <c r="BF1376" i="64"/>
  <c r="BF1083" i="64"/>
  <c r="AX1376" i="64"/>
  <c r="AX1083" i="64"/>
  <c r="AP1376" i="64"/>
  <c r="AP1083" i="64"/>
  <c r="AH1376" i="64"/>
  <c r="AH1083" i="64"/>
  <c r="Z1376" i="64"/>
  <c r="Z1083" i="64"/>
  <c r="CI1015" i="64"/>
  <c r="CA1015" i="64"/>
  <c r="BS1015" i="64"/>
  <c r="BK1015" i="64"/>
  <c r="BC1015" i="64"/>
  <c r="AU1015" i="64"/>
  <c r="AM1015" i="64"/>
  <c r="AE1015" i="64"/>
  <c r="W1015" i="64"/>
  <c r="CI1020" i="64"/>
  <c r="CI1041" i="64" s="1"/>
  <c r="CI1059" i="64"/>
  <c r="CA1020" i="64"/>
  <c r="CA1041" i="64" s="1"/>
  <c r="CA1059" i="64"/>
  <c r="BS1020" i="64"/>
  <c r="BS1041" i="64" s="1"/>
  <c r="BS1059" i="64"/>
  <c r="BK1020" i="64"/>
  <c r="BK1041" i="64" s="1"/>
  <c r="BK1059" i="64"/>
  <c r="BC1020" i="64"/>
  <c r="BC1041" i="64" s="1"/>
  <c r="BC1059" i="64"/>
  <c r="AU1020" i="64"/>
  <c r="AU1041" i="64" s="1"/>
  <c r="AU1059" i="64"/>
  <c r="AM1020" i="64"/>
  <c r="AM1041" i="64" s="1"/>
  <c r="AM1059" i="64"/>
  <c r="AE1020" i="64"/>
  <c r="AE1041" i="64" s="1"/>
  <c r="AE1059" i="64"/>
  <c r="W1020" i="64"/>
  <c r="W1041" i="64" s="1"/>
  <c r="W1059" i="64"/>
  <c r="CJ1019" i="64"/>
  <c r="CJ1040" i="64" s="1"/>
  <c r="CJ1058" i="64"/>
  <c r="CB1019" i="64"/>
  <c r="CB1040" i="64" s="1"/>
  <c r="CB1058" i="64"/>
  <c r="BT1019" i="64"/>
  <c r="BT1040" i="64" s="1"/>
  <c r="BT1058" i="64"/>
  <c r="BL1019" i="64"/>
  <c r="BL1040" i="64" s="1"/>
  <c r="BL1058" i="64"/>
  <c r="BD1019" i="64"/>
  <c r="BD1040" i="64" s="1"/>
  <c r="BD1058" i="64"/>
  <c r="AV1019" i="64"/>
  <c r="AV1040" i="64" s="1"/>
  <c r="AV1058" i="64"/>
  <c r="AN1019" i="64"/>
  <c r="AN1040" i="64" s="1"/>
  <c r="AN1058" i="64"/>
  <c r="AF1019" i="64"/>
  <c r="AF1040" i="64" s="1"/>
  <c r="AF1058" i="64"/>
  <c r="X1019" i="64"/>
  <c r="X1040" i="64" s="1"/>
  <c r="X1058" i="64"/>
  <c r="CH1015" i="64"/>
  <c r="BZ1015" i="64"/>
  <c r="BR1015" i="64"/>
  <c r="BJ1015" i="64"/>
  <c r="BB1015" i="64"/>
  <c r="AT1015" i="64"/>
  <c r="AL1015" i="64"/>
  <c r="AD1015" i="64"/>
  <c r="V1015" i="64"/>
  <c r="CH1020" i="64"/>
  <c r="CH1041" i="64" s="1"/>
  <c r="CH1059" i="64"/>
  <c r="BZ1020" i="64"/>
  <c r="BZ1041" i="64" s="1"/>
  <c r="BZ1059" i="64"/>
  <c r="BR1020" i="64"/>
  <c r="BR1041" i="64" s="1"/>
  <c r="BR1059" i="64"/>
  <c r="BJ1020" i="64"/>
  <c r="BJ1041" i="64" s="1"/>
  <c r="BJ1059" i="64"/>
  <c r="BB1020" i="64"/>
  <c r="BB1041" i="64" s="1"/>
  <c r="BB1059" i="64"/>
  <c r="AT1020" i="64"/>
  <c r="AT1041" i="64" s="1"/>
  <c r="AT1059" i="64"/>
  <c r="AL1020" i="64"/>
  <c r="AL1041" i="64" s="1"/>
  <c r="AL1059" i="64"/>
  <c r="AD1020" i="64"/>
  <c r="AD1041" i="64" s="1"/>
  <c r="AD1059" i="64"/>
  <c r="V1020" i="64"/>
  <c r="V1041" i="64" s="1"/>
  <c r="V1059" i="64"/>
  <c r="CI1019" i="64"/>
  <c r="CI1040" i="64" s="1"/>
  <c r="CI1058" i="64"/>
  <c r="CA1019" i="64"/>
  <c r="CA1040" i="64" s="1"/>
  <c r="CA1058" i="64"/>
  <c r="BS1019" i="64"/>
  <c r="BS1040" i="64" s="1"/>
  <c r="BS1058" i="64"/>
  <c r="BK1019" i="64"/>
  <c r="BK1040" i="64" s="1"/>
  <c r="BK1058" i="64"/>
  <c r="BC1019" i="64"/>
  <c r="BC1040" i="64" s="1"/>
  <c r="BC1058" i="64"/>
  <c r="AU1019" i="64"/>
  <c r="AU1040" i="64" s="1"/>
  <c r="AU1058" i="64"/>
  <c r="AM1019" i="64"/>
  <c r="AM1040" i="64" s="1"/>
  <c r="AM1058" i="64"/>
  <c r="AE1019" i="64"/>
  <c r="AE1040" i="64" s="1"/>
  <c r="AE1058" i="64"/>
  <c r="W1019" i="64"/>
  <c r="W1040" i="64" s="1"/>
  <c r="W1058" i="64"/>
  <c r="CG1015" i="64"/>
  <c r="BY1015" i="64"/>
  <c r="BQ1015" i="64"/>
  <c r="BI1015" i="64"/>
  <c r="BA1015" i="64"/>
  <c r="AS1015" i="64"/>
  <c r="AK1015" i="64"/>
  <c r="AC1015" i="64"/>
  <c r="U1015" i="64"/>
  <c r="CG1020" i="64"/>
  <c r="CG1041" i="64" s="1"/>
  <c r="CG1059" i="64"/>
  <c r="BY1020" i="64"/>
  <c r="BY1041" i="64" s="1"/>
  <c r="BY1059" i="64"/>
  <c r="BQ1020" i="64"/>
  <c r="BQ1041" i="64" s="1"/>
  <c r="BQ1059" i="64"/>
  <c r="BI1020" i="64"/>
  <c r="BI1041" i="64" s="1"/>
  <c r="BI1059" i="64"/>
  <c r="BA1020" i="64"/>
  <c r="BA1041" i="64" s="1"/>
  <c r="BA1059" i="64"/>
  <c r="AS1020" i="64"/>
  <c r="AS1041" i="64" s="1"/>
  <c r="AS1059" i="64"/>
  <c r="AK1020" i="64"/>
  <c r="AK1041" i="64" s="1"/>
  <c r="AK1059" i="64"/>
  <c r="AC1020" i="64"/>
  <c r="AC1041" i="64" s="1"/>
  <c r="AC1059" i="64"/>
  <c r="U1020" i="64"/>
  <c r="U1041" i="64" s="1"/>
  <c r="U1059" i="64"/>
  <c r="CH1019" i="64"/>
  <c r="CH1040" i="64" s="1"/>
  <c r="CH1058" i="64"/>
  <c r="BZ1019" i="64"/>
  <c r="BZ1040" i="64" s="1"/>
  <c r="BZ1058" i="64"/>
  <c r="BR1019" i="64"/>
  <c r="BR1040" i="64" s="1"/>
  <c r="BR1058" i="64"/>
  <c r="BJ1019" i="64"/>
  <c r="BJ1040" i="64" s="1"/>
  <c r="BJ1058" i="64"/>
  <c r="BB1019" i="64"/>
  <c r="BB1040" i="64" s="1"/>
  <c r="BB1058" i="64"/>
  <c r="AT1019" i="64"/>
  <c r="AT1040" i="64" s="1"/>
  <c r="AT1058" i="64"/>
  <c r="AL1019" i="64"/>
  <c r="AL1040" i="64" s="1"/>
  <c r="AL1058" i="64"/>
  <c r="AD1019" i="64"/>
  <c r="AD1040" i="64" s="1"/>
  <c r="AD1058" i="64"/>
  <c r="V1019" i="64"/>
  <c r="V1040" i="64" s="1"/>
  <c r="V1058" i="64"/>
  <c r="CF1015" i="64"/>
  <c r="BX1015" i="64"/>
  <c r="BP1015" i="64"/>
  <c r="BH1015" i="64"/>
  <c r="AZ1015" i="64"/>
  <c r="AR1015" i="64"/>
  <c r="AJ1015" i="64"/>
  <c r="AB1015" i="64"/>
  <c r="T1015" i="64"/>
  <c r="CF1020" i="64"/>
  <c r="CF1041" i="64" s="1"/>
  <c r="CF1059" i="64"/>
  <c r="BX1020" i="64"/>
  <c r="BX1041" i="64" s="1"/>
  <c r="BX1059" i="64"/>
  <c r="BP1020" i="64"/>
  <c r="BP1041" i="64" s="1"/>
  <c r="BP1059" i="64"/>
  <c r="BH1020" i="64"/>
  <c r="BH1041" i="64" s="1"/>
  <c r="BH1059" i="64"/>
  <c r="AZ1020" i="64"/>
  <c r="AZ1041" i="64" s="1"/>
  <c r="AZ1059" i="64"/>
  <c r="AR1020" i="64"/>
  <c r="AR1041" i="64" s="1"/>
  <c r="AR1059" i="64"/>
  <c r="AJ1020" i="64"/>
  <c r="AJ1041" i="64" s="1"/>
  <c r="AJ1059" i="64"/>
  <c r="AB1020" i="64"/>
  <c r="AB1041" i="64" s="1"/>
  <c r="AB1059" i="64"/>
  <c r="T1020" i="64"/>
  <c r="T1041" i="64" s="1"/>
  <c r="T1059" i="64"/>
  <c r="CG1019" i="64"/>
  <c r="CG1040" i="64" s="1"/>
  <c r="CG1058" i="64"/>
  <c r="BY1019" i="64"/>
  <c r="BY1040" i="64" s="1"/>
  <c r="BY1058" i="64"/>
  <c r="BQ1019" i="64"/>
  <c r="BQ1040" i="64" s="1"/>
  <c r="BQ1058" i="64"/>
  <c r="BI1019" i="64"/>
  <c r="BI1040" i="64" s="1"/>
  <c r="BI1058" i="64"/>
  <c r="BA1019" i="64"/>
  <c r="BA1040" i="64" s="1"/>
  <c r="BA1058" i="64"/>
  <c r="AS1019" i="64"/>
  <c r="AS1040" i="64" s="1"/>
  <c r="AS1058" i="64"/>
  <c r="AK1019" i="64"/>
  <c r="AK1040" i="64" s="1"/>
  <c r="AK1058" i="64"/>
  <c r="AC1019" i="64"/>
  <c r="AC1040" i="64" s="1"/>
  <c r="AC1058" i="64"/>
  <c r="U1019" i="64"/>
  <c r="U1040" i="64" s="1"/>
  <c r="U1058" i="64"/>
  <c r="CE1015" i="64"/>
  <c r="BW1015" i="64"/>
  <c r="BO1015" i="64"/>
  <c r="BG1015" i="64"/>
  <c r="AY1015" i="64"/>
  <c r="AQ1015" i="64"/>
  <c r="AI1015" i="64"/>
  <c r="AA1015" i="64"/>
  <c r="CE1020" i="64"/>
  <c r="CE1041" i="64" s="1"/>
  <c r="CE1059" i="64"/>
  <c r="BW1020" i="64"/>
  <c r="BW1041" i="64" s="1"/>
  <c r="BW1059" i="64"/>
  <c r="BO1020" i="64"/>
  <c r="BO1041" i="64" s="1"/>
  <c r="BO1059" i="64"/>
  <c r="BG1020" i="64"/>
  <c r="BG1041" i="64" s="1"/>
  <c r="BG1059" i="64"/>
  <c r="AY1020" i="64"/>
  <c r="AY1041" i="64" s="1"/>
  <c r="AY1059" i="64"/>
  <c r="AQ1020" i="64"/>
  <c r="AQ1041" i="64" s="1"/>
  <c r="AQ1059" i="64"/>
  <c r="AI1020" i="64"/>
  <c r="AI1041" i="64" s="1"/>
  <c r="AI1059" i="64"/>
  <c r="AA1020" i="64"/>
  <c r="AA1041" i="64" s="1"/>
  <c r="AA1059" i="64"/>
  <c r="CF1019" i="64"/>
  <c r="CF1040" i="64" s="1"/>
  <c r="CF1058" i="64"/>
  <c r="BX1019" i="64"/>
  <c r="BX1040" i="64" s="1"/>
  <c r="BX1058" i="64"/>
  <c r="BP1019" i="64"/>
  <c r="BP1040" i="64" s="1"/>
  <c r="BP1058" i="64"/>
  <c r="BH1019" i="64"/>
  <c r="BH1040" i="64" s="1"/>
  <c r="BH1058" i="64"/>
  <c r="AZ1019" i="64"/>
  <c r="AZ1040" i="64" s="1"/>
  <c r="AZ1058" i="64"/>
  <c r="AR1019" i="64"/>
  <c r="AR1040" i="64" s="1"/>
  <c r="AR1058" i="64"/>
  <c r="AJ1019" i="64"/>
  <c r="AJ1040" i="64" s="1"/>
  <c r="AJ1058" i="64"/>
  <c r="AB1019" i="64"/>
  <c r="AB1040" i="64" s="1"/>
  <c r="AB1058" i="64"/>
  <c r="T1019" i="64"/>
  <c r="T1040" i="64" s="1"/>
  <c r="T1058" i="64"/>
  <c r="CD1015" i="64"/>
  <c r="BV1015" i="64"/>
  <c r="BN1015" i="64"/>
  <c r="BF1015" i="64"/>
  <c r="AX1015" i="64"/>
  <c r="AP1015" i="64"/>
  <c r="AH1015" i="64"/>
  <c r="Z1015" i="64"/>
  <c r="CD1020" i="64"/>
  <c r="CD1041" i="64" s="1"/>
  <c r="CD1059" i="64"/>
  <c r="BV1020" i="64"/>
  <c r="BV1041" i="64" s="1"/>
  <c r="BV1059" i="64"/>
  <c r="BN1020" i="64"/>
  <c r="BN1041" i="64" s="1"/>
  <c r="BN1059" i="64"/>
  <c r="BF1020" i="64"/>
  <c r="BF1041" i="64" s="1"/>
  <c r="BF1059" i="64"/>
  <c r="AX1020" i="64"/>
  <c r="AX1041" i="64" s="1"/>
  <c r="AX1059" i="64"/>
  <c r="AP1020" i="64"/>
  <c r="AP1041" i="64" s="1"/>
  <c r="AP1059" i="64"/>
  <c r="AH1020" i="64"/>
  <c r="AH1041" i="64" s="1"/>
  <c r="AH1059" i="64"/>
  <c r="Z1020" i="64"/>
  <c r="Z1041" i="64" s="1"/>
  <c r="Z1059" i="64"/>
  <c r="CE1019" i="64"/>
  <c r="CE1040" i="64" s="1"/>
  <c r="CE1058" i="64"/>
  <c r="BW1019" i="64"/>
  <c r="BW1040" i="64" s="1"/>
  <c r="BW1058" i="64"/>
  <c r="BO1019" i="64"/>
  <c r="BO1040" i="64" s="1"/>
  <c r="BO1058" i="64"/>
  <c r="BG1019" i="64"/>
  <c r="BG1040" i="64" s="1"/>
  <c r="BG1058" i="64"/>
  <c r="AY1019" i="64"/>
  <c r="AY1040" i="64" s="1"/>
  <c r="AY1058" i="64"/>
  <c r="AQ1019" i="64"/>
  <c r="AQ1040" i="64" s="1"/>
  <c r="AQ1058" i="64"/>
  <c r="AI1019" i="64"/>
  <c r="AI1040" i="64" s="1"/>
  <c r="AI1058" i="64"/>
  <c r="AA1019" i="64"/>
  <c r="AA1040" i="64" s="1"/>
  <c r="AA1058" i="64"/>
  <c r="CK1015" i="64"/>
  <c r="CC1015" i="64"/>
  <c r="BU1015" i="64"/>
  <c r="BM1015" i="64"/>
  <c r="BE1015" i="64"/>
  <c r="AW1015" i="64"/>
  <c r="AO1015" i="64"/>
  <c r="AG1015" i="64"/>
  <c r="Y1015" i="64"/>
  <c r="CK1020" i="64"/>
  <c r="CK1041" i="64" s="1"/>
  <c r="CK1059" i="64"/>
  <c r="CC1020" i="64"/>
  <c r="CC1041" i="64" s="1"/>
  <c r="CC1059" i="64"/>
  <c r="BU1020" i="64"/>
  <c r="BU1041" i="64" s="1"/>
  <c r="BU1059" i="64"/>
  <c r="BM1020" i="64"/>
  <c r="BM1041" i="64" s="1"/>
  <c r="BM1059" i="64"/>
  <c r="BE1020" i="64"/>
  <c r="BE1041" i="64" s="1"/>
  <c r="BE1059" i="64"/>
  <c r="AW1020" i="64"/>
  <c r="AW1041" i="64" s="1"/>
  <c r="AW1059" i="64"/>
  <c r="AO1020" i="64"/>
  <c r="AO1041" i="64" s="1"/>
  <c r="AO1059" i="64"/>
  <c r="AG1020" i="64"/>
  <c r="AG1041" i="64" s="1"/>
  <c r="AG1059" i="64"/>
  <c r="Y1020" i="64"/>
  <c r="Y1041" i="64" s="1"/>
  <c r="Y1059" i="64"/>
  <c r="CD1019" i="64"/>
  <c r="CD1040" i="64" s="1"/>
  <c r="CD1058" i="64"/>
  <c r="BV1019" i="64"/>
  <c r="BV1040" i="64" s="1"/>
  <c r="BV1058" i="64"/>
  <c r="BN1019" i="64"/>
  <c r="BN1040" i="64" s="1"/>
  <c r="BN1058" i="64"/>
  <c r="BF1019" i="64"/>
  <c r="BF1040" i="64" s="1"/>
  <c r="BF1058" i="64"/>
  <c r="AX1019" i="64"/>
  <c r="AX1040" i="64" s="1"/>
  <c r="AX1058" i="64"/>
  <c r="AP1019" i="64"/>
  <c r="AP1040" i="64" s="1"/>
  <c r="AP1058" i="64"/>
  <c r="AH1019" i="64"/>
  <c r="AH1040" i="64" s="1"/>
  <c r="AH1058" i="64"/>
  <c r="Z1019" i="64"/>
  <c r="Z1040" i="64" s="1"/>
  <c r="Z1058" i="64"/>
  <c r="CJ1015" i="64"/>
  <c r="CB1015" i="64"/>
  <c r="BT1015" i="64"/>
  <c r="BL1015" i="64"/>
  <c r="BD1015" i="64"/>
  <c r="AV1015" i="64"/>
  <c r="AN1015" i="64"/>
  <c r="AF1015" i="64"/>
  <c r="X1015" i="64"/>
  <c r="CJ1020" i="64"/>
  <c r="CJ1041" i="64" s="1"/>
  <c r="CJ1059" i="64"/>
  <c r="CB1020" i="64"/>
  <c r="CB1041" i="64" s="1"/>
  <c r="CB1059" i="64"/>
  <c r="BT1020" i="64"/>
  <c r="BT1041" i="64" s="1"/>
  <c r="BT1059" i="64"/>
  <c r="BL1020" i="64"/>
  <c r="BL1041" i="64" s="1"/>
  <c r="BL1059" i="64"/>
  <c r="BD1020" i="64"/>
  <c r="BD1041" i="64" s="1"/>
  <c r="BD1059" i="64"/>
  <c r="AV1020" i="64"/>
  <c r="AV1041" i="64" s="1"/>
  <c r="AV1059" i="64"/>
  <c r="AN1020" i="64"/>
  <c r="AN1041" i="64" s="1"/>
  <c r="AN1059" i="64"/>
  <c r="AF1020" i="64"/>
  <c r="AF1041" i="64" s="1"/>
  <c r="AF1059" i="64"/>
  <c r="X1020" i="64"/>
  <c r="X1041" i="64" s="1"/>
  <c r="X1059" i="64"/>
  <c r="CK1019" i="64"/>
  <c r="CK1040" i="64" s="1"/>
  <c r="CK1058" i="64"/>
  <c r="CC1019" i="64"/>
  <c r="CC1040" i="64" s="1"/>
  <c r="CC1058" i="64"/>
  <c r="BU1019" i="64"/>
  <c r="BU1040" i="64" s="1"/>
  <c r="BU1058" i="64"/>
  <c r="BM1019" i="64"/>
  <c r="BM1040" i="64" s="1"/>
  <c r="BM1058" i="64"/>
  <c r="BE1019" i="64"/>
  <c r="BE1040" i="64" s="1"/>
  <c r="BE1058" i="64"/>
  <c r="AW1019" i="64"/>
  <c r="AW1040" i="64" s="1"/>
  <c r="AW1058" i="64"/>
  <c r="AO1019" i="64"/>
  <c r="AO1040" i="64" s="1"/>
  <c r="AO1058" i="64"/>
  <c r="AG1019" i="64"/>
  <c r="AG1040" i="64" s="1"/>
  <c r="AG1058" i="64"/>
  <c r="Y1019" i="64"/>
  <c r="Y1040" i="64" s="1"/>
  <c r="Y1058" i="64"/>
  <c r="BK2746" i="64"/>
  <c r="BK1016" i="64"/>
  <c r="BK1080" i="64" s="1"/>
  <c r="AE2746" i="64"/>
  <c r="AE1016" i="64"/>
  <c r="AE1080" i="64" s="1"/>
  <c r="AT2746" i="64"/>
  <c r="AT1016" i="64"/>
  <c r="AT1080" i="64" s="1"/>
  <c r="BI2746" i="64"/>
  <c r="BI1016" i="64"/>
  <c r="BI1080" i="64" s="1"/>
  <c r="CA2746" i="64"/>
  <c r="CA1016" i="64"/>
  <c r="CA1080" i="64" s="1"/>
  <c r="W2746" i="64"/>
  <c r="W1016" i="64"/>
  <c r="W1080" i="64" s="1"/>
  <c r="BZ2746" i="64"/>
  <c r="BZ1016" i="64"/>
  <c r="BZ1080" i="64" s="1"/>
  <c r="AL2746" i="64"/>
  <c r="AL1016" i="64"/>
  <c r="AL1080" i="64" s="1"/>
  <c r="AK2746" i="64"/>
  <c r="AK1016" i="64"/>
  <c r="AK1080" i="64" s="1"/>
  <c r="CF2746" i="64"/>
  <c r="CF1016" i="64"/>
  <c r="CF1080" i="64" s="1"/>
  <c r="BX2746" i="64"/>
  <c r="BX1016" i="64"/>
  <c r="BX1080" i="64" s="1"/>
  <c r="BP2746" i="64"/>
  <c r="BP1016" i="64"/>
  <c r="BP1080" i="64" s="1"/>
  <c r="BH2746" i="64"/>
  <c r="BH1016" i="64"/>
  <c r="BH1080" i="64" s="1"/>
  <c r="AZ2746" i="64"/>
  <c r="AZ1016" i="64"/>
  <c r="AZ1080" i="64" s="1"/>
  <c r="AR2746" i="64"/>
  <c r="AR1016" i="64"/>
  <c r="AR1080" i="64" s="1"/>
  <c r="AJ2746" i="64"/>
  <c r="AJ1016" i="64"/>
  <c r="AJ1080" i="64" s="1"/>
  <c r="AB2746" i="64"/>
  <c r="AB1016" i="64"/>
  <c r="AB1080" i="64" s="1"/>
  <c r="T2746" i="64"/>
  <c r="T1016" i="64"/>
  <c r="T1080" i="64" s="1"/>
  <c r="CI2746" i="64"/>
  <c r="CI1016" i="64"/>
  <c r="CI1080" i="64" s="1"/>
  <c r="AU2746" i="64"/>
  <c r="AU1016" i="64"/>
  <c r="AU1080" i="64" s="1"/>
  <c r="CH2746" i="64"/>
  <c r="CH1016" i="64"/>
  <c r="CH1080" i="64" s="1"/>
  <c r="AD2746" i="64"/>
  <c r="AD1016" i="64"/>
  <c r="AD1080" i="64" s="1"/>
  <c r="CG2746" i="64"/>
  <c r="CG1016" i="64"/>
  <c r="CG1080" i="64" s="1"/>
  <c r="AS2746" i="64"/>
  <c r="AS1016" i="64"/>
  <c r="AS1080" i="64" s="1"/>
  <c r="CE2746" i="64"/>
  <c r="CE1016" i="64"/>
  <c r="CE1080" i="64" s="1"/>
  <c r="BW2746" i="64"/>
  <c r="BW1016" i="64"/>
  <c r="BW1080" i="64" s="1"/>
  <c r="BO2746" i="64"/>
  <c r="BO1016" i="64"/>
  <c r="BO1080" i="64" s="1"/>
  <c r="BG2746" i="64"/>
  <c r="BG1016" i="64"/>
  <c r="BG1080" i="64" s="1"/>
  <c r="AY2746" i="64"/>
  <c r="AY1016" i="64"/>
  <c r="AY1080" i="64" s="1"/>
  <c r="AQ2746" i="64"/>
  <c r="AQ1016" i="64"/>
  <c r="AQ1080" i="64" s="1"/>
  <c r="AI2746" i="64"/>
  <c r="AI1016" i="64"/>
  <c r="AI1080" i="64" s="1"/>
  <c r="AA2746" i="64"/>
  <c r="AA1016" i="64"/>
  <c r="AA1080" i="64" s="1"/>
  <c r="BC2746" i="64"/>
  <c r="BC1016" i="64"/>
  <c r="BC1080" i="64" s="1"/>
  <c r="BB2746" i="64"/>
  <c r="BB1016" i="64"/>
  <c r="BB1080" i="64" s="1"/>
  <c r="BQ2746" i="64"/>
  <c r="BQ1016" i="64"/>
  <c r="BQ1080" i="64" s="1"/>
  <c r="AC2746" i="64"/>
  <c r="AC1016" i="64"/>
  <c r="AC1080" i="64" s="1"/>
  <c r="CD2746" i="64"/>
  <c r="CD1016" i="64"/>
  <c r="CD1080" i="64" s="1"/>
  <c r="BF2746" i="64"/>
  <c r="BF1016" i="64"/>
  <c r="BF1080" i="64" s="1"/>
  <c r="Z2746" i="64"/>
  <c r="Z1016" i="64"/>
  <c r="Z1080" i="64" s="1"/>
  <c r="BS2746" i="64"/>
  <c r="BS1016" i="64"/>
  <c r="BS1080" i="64" s="1"/>
  <c r="AM2746" i="64"/>
  <c r="AM1016" i="64"/>
  <c r="AM1080" i="64" s="1"/>
  <c r="BR2746" i="64"/>
  <c r="BR1016" i="64"/>
  <c r="BR1080" i="64" s="1"/>
  <c r="V2746" i="64"/>
  <c r="V1016" i="64"/>
  <c r="V1080" i="64" s="1"/>
  <c r="BA2746" i="64"/>
  <c r="BA1016" i="64"/>
  <c r="BA1080" i="64" s="1"/>
  <c r="BV2746" i="64"/>
  <c r="BV1016" i="64"/>
  <c r="BV1080" i="64" s="1"/>
  <c r="AX2746" i="64"/>
  <c r="AX1016" i="64"/>
  <c r="AX1080" i="64" s="1"/>
  <c r="AH2746" i="64"/>
  <c r="AH1016" i="64"/>
  <c r="AH1080" i="64" s="1"/>
  <c r="CK2746" i="64"/>
  <c r="CK1016" i="64"/>
  <c r="CK1080" i="64" s="1"/>
  <c r="CC2746" i="64"/>
  <c r="CC1016" i="64"/>
  <c r="CC1080" i="64" s="1"/>
  <c r="BU2746" i="64"/>
  <c r="BU1016" i="64"/>
  <c r="BU1080" i="64" s="1"/>
  <c r="BM2746" i="64"/>
  <c r="BM1016" i="64"/>
  <c r="BM1080" i="64" s="1"/>
  <c r="BE2746" i="64"/>
  <c r="BE1016" i="64"/>
  <c r="BE1080" i="64" s="1"/>
  <c r="AW2746" i="64"/>
  <c r="AW1016" i="64"/>
  <c r="AW1080" i="64" s="1"/>
  <c r="AO2746" i="64"/>
  <c r="AO1016" i="64"/>
  <c r="AO1080" i="64" s="1"/>
  <c r="AG2746" i="64"/>
  <c r="AG1016" i="64"/>
  <c r="AG1080" i="64" s="1"/>
  <c r="Y2746" i="64"/>
  <c r="Y1016" i="64"/>
  <c r="Y1080" i="64" s="1"/>
  <c r="BJ2746" i="64"/>
  <c r="BJ1016" i="64"/>
  <c r="BJ1080" i="64" s="1"/>
  <c r="BY2746" i="64"/>
  <c r="BY1016" i="64"/>
  <c r="BY1080" i="64" s="1"/>
  <c r="U2746" i="64"/>
  <c r="U1016" i="64"/>
  <c r="U1080" i="64" s="1"/>
  <c r="BN2746" i="64"/>
  <c r="BN1016" i="64"/>
  <c r="BN1080" i="64" s="1"/>
  <c r="AP2746" i="64"/>
  <c r="AP1016" i="64"/>
  <c r="AP1080" i="64" s="1"/>
  <c r="CJ2746" i="64"/>
  <c r="CJ1016" i="64"/>
  <c r="CJ1080" i="64" s="1"/>
  <c r="CB2746" i="64"/>
  <c r="CB1016" i="64"/>
  <c r="CB1080" i="64" s="1"/>
  <c r="BT2746" i="64"/>
  <c r="BT1016" i="64"/>
  <c r="BT1080" i="64" s="1"/>
  <c r="BL2746" i="64"/>
  <c r="BL1016" i="64"/>
  <c r="BL1080" i="64" s="1"/>
  <c r="BD2746" i="64"/>
  <c r="BD1016" i="64"/>
  <c r="BD1080" i="64" s="1"/>
  <c r="AV2746" i="64"/>
  <c r="AV1016" i="64"/>
  <c r="AV1080" i="64" s="1"/>
  <c r="AN2746" i="64"/>
  <c r="AN1016" i="64"/>
  <c r="AN1080" i="64" s="1"/>
  <c r="AF2746" i="64"/>
  <c r="AF1016" i="64"/>
  <c r="AF1080" i="64" s="1"/>
  <c r="X2746" i="64"/>
  <c r="X1016" i="64"/>
  <c r="X1080" i="64" s="1"/>
  <c r="B646"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F1" i="861"/>
  <c r="AF7" i="861"/>
  <c r="AC34" i="863"/>
  <c r="DA1" i="864"/>
  <c r="J2" i="860"/>
  <c r="I2" i="860" s="1"/>
  <c r="J1" i="860"/>
  <c r="I1" i="860" s="1"/>
  <c r="R2" i="860"/>
  <c r="CV9" i="860"/>
  <c r="CV8" i="860"/>
  <c r="CV3" i="860"/>
  <c r="CW2" i="860"/>
  <c r="CU4" i="860"/>
  <c r="CU1" i="860"/>
  <c r="AO2745" i="64"/>
  <c r="BE2750" i="64"/>
  <c r="CD2749" i="64"/>
  <c r="AH2749" i="64"/>
  <c r="CJ2745" i="64"/>
  <c r="CB2745" i="64"/>
  <c r="BT2745" i="64"/>
  <c r="BL2745" i="64"/>
  <c r="BD2745" i="64"/>
  <c r="AV2745" i="64"/>
  <c r="AN2745" i="64"/>
  <c r="AF2745" i="64"/>
  <c r="X2745" i="64"/>
  <c r="CJ2750" i="64"/>
  <c r="CB2750" i="64"/>
  <c r="BT2750" i="64"/>
  <c r="BL2750" i="64"/>
  <c r="BD2750" i="64"/>
  <c r="AV2750" i="64"/>
  <c r="AN2750" i="64"/>
  <c r="AF2750" i="64"/>
  <c r="X2750" i="64"/>
  <c r="CK2749" i="64"/>
  <c r="CC2749" i="64"/>
  <c r="BU2749" i="64"/>
  <c r="BM2749" i="64"/>
  <c r="BE2749" i="64"/>
  <c r="AW2749" i="64"/>
  <c r="AO2749" i="64"/>
  <c r="AG2749" i="64"/>
  <c r="Y2749" i="64"/>
  <c r="BE2745" i="64"/>
  <c r="BU2750" i="64"/>
  <c r="BV2749" i="64"/>
  <c r="CI2745" i="64"/>
  <c r="CA2745" i="64"/>
  <c r="BS2745" i="64"/>
  <c r="BK2745" i="64"/>
  <c r="BC2745" i="64"/>
  <c r="AU2745" i="64"/>
  <c r="AM2745" i="64"/>
  <c r="AE2745" i="64"/>
  <c r="W2745" i="64"/>
  <c r="CI2750" i="64"/>
  <c r="CA2750" i="64"/>
  <c r="BS2750" i="64"/>
  <c r="BK2750" i="64"/>
  <c r="BC2750" i="64"/>
  <c r="AU2750" i="64"/>
  <c r="AM2750" i="64"/>
  <c r="AE2750" i="64"/>
  <c r="W2750" i="64"/>
  <c r="CJ2749" i="64"/>
  <c r="CB2749" i="64"/>
  <c r="BT2749" i="64"/>
  <c r="BL2749" i="64"/>
  <c r="BD2749" i="64"/>
  <c r="AV2749" i="64"/>
  <c r="AN2749" i="64"/>
  <c r="AF2749" i="64"/>
  <c r="X2749" i="64"/>
  <c r="AW2745" i="64"/>
  <c r="AW2750" i="64"/>
  <c r="AP2749" i="64"/>
  <c r="CH2745" i="64"/>
  <c r="BZ2745" i="64"/>
  <c r="BR2745" i="64"/>
  <c r="BJ2745" i="64"/>
  <c r="BB2745" i="64"/>
  <c r="AT2745" i="64"/>
  <c r="AL2745" i="64"/>
  <c r="AD2745" i="64"/>
  <c r="V2745" i="64"/>
  <c r="CH2750" i="64"/>
  <c r="BZ2750" i="64"/>
  <c r="BR2750" i="64"/>
  <c r="BJ2750" i="64"/>
  <c r="BB2750" i="64"/>
  <c r="AT2750" i="64"/>
  <c r="AL2750" i="64"/>
  <c r="AD2750" i="64"/>
  <c r="V2750" i="64"/>
  <c r="CI2749" i="64"/>
  <c r="CA2749" i="64"/>
  <c r="BS2749" i="64"/>
  <c r="BK2749" i="64"/>
  <c r="BC2749" i="64"/>
  <c r="AU2749" i="64"/>
  <c r="AM2749" i="64"/>
  <c r="AE2749" i="64"/>
  <c r="W2749" i="64"/>
  <c r="BU2745" i="64"/>
  <c r="CK2750" i="64"/>
  <c r="AG2750" i="64"/>
  <c r="BF2749" i="64"/>
  <c r="CG2745" i="64"/>
  <c r="BY2745" i="64"/>
  <c r="BQ2745" i="64"/>
  <c r="BI2745" i="64"/>
  <c r="BA2745" i="64"/>
  <c r="AS2745" i="64"/>
  <c r="AK2745" i="64"/>
  <c r="AC2745" i="64"/>
  <c r="U2745" i="64"/>
  <c r="CG2750" i="64"/>
  <c r="BY2750" i="64"/>
  <c r="BQ2750" i="64"/>
  <c r="BI2750" i="64"/>
  <c r="BA2750" i="64"/>
  <c r="AS2750" i="64"/>
  <c r="AK2750" i="64"/>
  <c r="AC2750" i="64"/>
  <c r="U2750" i="64"/>
  <c r="CH2749" i="64"/>
  <c r="BZ2749" i="64"/>
  <c r="BR2749" i="64"/>
  <c r="BJ2749" i="64"/>
  <c r="BB2749" i="64"/>
  <c r="AT2749" i="64"/>
  <c r="AL2749" i="64"/>
  <c r="AD2749" i="64"/>
  <c r="V2749" i="64"/>
  <c r="CC2745" i="64"/>
  <c r="Y2745" i="64"/>
  <c r="AO2750" i="64"/>
  <c r="BN2749" i="64"/>
  <c r="Z2749" i="64"/>
  <c r="CF2745" i="64"/>
  <c r="BX2745" i="64"/>
  <c r="BP2745" i="64"/>
  <c r="BH2745" i="64"/>
  <c r="AZ2745" i="64"/>
  <c r="AR2745" i="64"/>
  <c r="AJ2745" i="64"/>
  <c r="AB2745" i="64"/>
  <c r="T2745" i="64"/>
  <c r="CF2750" i="64"/>
  <c r="BX2750" i="64"/>
  <c r="BP2750" i="64"/>
  <c r="BH2750" i="64"/>
  <c r="AZ2750" i="64"/>
  <c r="AR2750" i="64"/>
  <c r="AJ2750" i="64"/>
  <c r="AB2750" i="64"/>
  <c r="T2750" i="64"/>
  <c r="CG2749" i="64"/>
  <c r="BY2749" i="64"/>
  <c r="BQ2749" i="64"/>
  <c r="BI2749" i="64"/>
  <c r="BA2749" i="64"/>
  <c r="AS2749" i="64"/>
  <c r="AK2749" i="64"/>
  <c r="AC2749" i="64"/>
  <c r="U2749" i="64"/>
  <c r="CK2745" i="64"/>
  <c r="AG2745" i="64"/>
  <c r="BM2750" i="64"/>
  <c r="Y2750" i="64"/>
  <c r="AX2749" i="64"/>
  <c r="CE2745" i="64"/>
  <c r="BW2745" i="64"/>
  <c r="BO2745" i="64"/>
  <c r="BG2745" i="64"/>
  <c r="AY2745" i="64"/>
  <c r="AQ2745" i="64"/>
  <c r="AI2745" i="64"/>
  <c r="AA2745" i="64"/>
  <c r="CE2750" i="64"/>
  <c r="BW2750" i="64"/>
  <c r="BO2750" i="64"/>
  <c r="BG2750" i="64"/>
  <c r="AY2750" i="64"/>
  <c r="AQ2750" i="64"/>
  <c r="AI2750" i="64"/>
  <c r="AA2750" i="64"/>
  <c r="CF2749" i="64"/>
  <c r="BX2749" i="64"/>
  <c r="BP2749" i="64"/>
  <c r="BH2749" i="64"/>
  <c r="AZ2749" i="64"/>
  <c r="AR2749" i="64"/>
  <c r="AJ2749" i="64"/>
  <c r="AB2749" i="64"/>
  <c r="T2749" i="64"/>
  <c r="BM2745" i="64"/>
  <c r="CC2750" i="64"/>
  <c r="CD2745" i="64"/>
  <c r="BV2745" i="64"/>
  <c r="BN2745" i="64"/>
  <c r="BF2745" i="64"/>
  <c r="AX2745" i="64"/>
  <c r="AP2745" i="64"/>
  <c r="AH2745" i="64"/>
  <c r="Z2745" i="64"/>
  <c r="CD2750" i="64"/>
  <c r="BV2750" i="64"/>
  <c r="BN2750" i="64"/>
  <c r="BF2750" i="64"/>
  <c r="AX2750" i="64"/>
  <c r="AP2750" i="64"/>
  <c r="AH2750" i="64"/>
  <c r="Z2750" i="64"/>
  <c r="CE2749" i="64"/>
  <c r="BW2749" i="64"/>
  <c r="BO2749" i="64"/>
  <c r="BG2749" i="64"/>
  <c r="AY2749" i="64"/>
  <c r="AQ2749" i="64"/>
  <c r="AI2749" i="64"/>
  <c r="AA2749" i="64"/>
  <c r="AC2702" i="64"/>
  <c r="AC2737" i="64" s="1"/>
  <c r="CE2702" i="64"/>
  <c r="CE2737" i="64" s="1"/>
  <c r="BW2702" i="64"/>
  <c r="BW2737" i="64" s="1"/>
  <c r="BO2702" i="64"/>
  <c r="BO2737" i="64" s="1"/>
  <c r="BG2702" i="64"/>
  <c r="BG2737" i="64" s="1"/>
  <c r="AY2702" i="64"/>
  <c r="AY2737" i="64" s="1"/>
  <c r="AQ2702" i="64"/>
  <c r="AQ2737" i="64" s="1"/>
  <c r="AI2702" i="64"/>
  <c r="AI2737" i="64" s="1"/>
  <c r="AA2702" i="64"/>
  <c r="AA2737" i="64" s="1"/>
  <c r="CD2702" i="64"/>
  <c r="CD2737" i="64" s="1"/>
  <c r="BV2702" i="64"/>
  <c r="BV2737" i="64" s="1"/>
  <c r="BN2702" i="64"/>
  <c r="BN2737" i="64" s="1"/>
  <c r="BF2702" i="64"/>
  <c r="BF2737" i="64" s="1"/>
  <c r="AX2702" i="64"/>
  <c r="AX2737" i="64" s="1"/>
  <c r="AP2702" i="64"/>
  <c r="AP2737" i="64" s="1"/>
  <c r="AH2702" i="64"/>
  <c r="AH2737" i="64" s="1"/>
  <c r="Z2702" i="64"/>
  <c r="Z2737" i="64" s="1"/>
  <c r="CC2702" i="64"/>
  <c r="CC2737" i="64" s="1"/>
  <c r="BM2702" i="64"/>
  <c r="BM2737" i="64" s="1"/>
  <c r="BE2702" i="64"/>
  <c r="BE2737" i="64" s="1"/>
  <c r="AO2702" i="64"/>
  <c r="AO2737" i="64" s="1"/>
  <c r="AG2702" i="64"/>
  <c r="AG2737" i="64" s="1"/>
  <c r="CK2702" i="64"/>
  <c r="CK2737" i="64" s="1"/>
  <c r="AW2702" i="64"/>
  <c r="AW2737" i="64" s="1"/>
  <c r="CJ2702" i="64"/>
  <c r="CJ2737" i="64" s="1"/>
  <c r="CB2702" i="64"/>
  <c r="CB2737" i="64" s="1"/>
  <c r="BT2702" i="64"/>
  <c r="BT2737" i="64" s="1"/>
  <c r="BL2702" i="64"/>
  <c r="BL2737" i="64" s="1"/>
  <c r="BD2702" i="64"/>
  <c r="BD2737" i="64" s="1"/>
  <c r="AV2702" i="64"/>
  <c r="AV2737" i="64" s="1"/>
  <c r="AN2702" i="64"/>
  <c r="AN2737" i="64" s="1"/>
  <c r="AF2702" i="64"/>
  <c r="AF2737" i="64" s="1"/>
  <c r="X2702" i="64"/>
  <c r="X2737" i="64" s="1"/>
  <c r="BU2702" i="64"/>
  <c r="BU2737" i="64" s="1"/>
  <c r="Y2702" i="64"/>
  <c r="Y2737" i="64" s="1"/>
  <c r="CI2702" i="64"/>
  <c r="CI2737" i="64" s="1"/>
  <c r="CA2702" i="64"/>
  <c r="CA2737" i="64" s="1"/>
  <c r="BS2702" i="64"/>
  <c r="BS2737" i="64" s="1"/>
  <c r="BK2702" i="64"/>
  <c r="BK2737" i="64" s="1"/>
  <c r="BC2702" i="64"/>
  <c r="BC2737" i="64" s="1"/>
  <c r="AU2702" i="64"/>
  <c r="AU2737" i="64" s="1"/>
  <c r="AM2702" i="64"/>
  <c r="AM2737" i="64" s="1"/>
  <c r="AE2702" i="64"/>
  <c r="AE2737" i="64" s="1"/>
  <c r="W2702" i="64"/>
  <c r="W2737" i="64" s="1"/>
  <c r="CH2702" i="64"/>
  <c r="CH2737" i="64" s="1"/>
  <c r="BZ2702" i="64"/>
  <c r="BZ2737" i="64" s="1"/>
  <c r="BR2702" i="64"/>
  <c r="BR2737" i="64" s="1"/>
  <c r="BJ2702" i="64"/>
  <c r="BJ2737" i="64" s="1"/>
  <c r="BB2702" i="64"/>
  <c r="BB2737" i="64" s="1"/>
  <c r="AT2702" i="64"/>
  <c r="AT2737" i="64" s="1"/>
  <c r="AL2702" i="64"/>
  <c r="AL2737" i="64" s="1"/>
  <c r="AD2702" i="64"/>
  <c r="AD2737" i="64" s="1"/>
  <c r="V2702" i="64"/>
  <c r="V2737" i="64" s="1"/>
  <c r="BY2702" i="64"/>
  <c r="BY2737" i="64" s="1"/>
  <c r="BQ2702" i="64"/>
  <c r="BQ2737" i="64" s="1"/>
  <c r="BI2702" i="64"/>
  <c r="BI2737" i="64" s="1"/>
  <c r="BA2702" i="64"/>
  <c r="BA2737" i="64" s="1"/>
  <c r="AS2702" i="64"/>
  <c r="AS2737" i="64" s="1"/>
  <c r="U2702" i="64"/>
  <c r="U2737" i="64" s="1"/>
  <c r="CG2702" i="64"/>
  <c r="CG2737" i="64" s="1"/>
  <c r="AK2702" i="64"/>
  <c r="AK2737" i="64" s="1"/>
  <c r="CF2702" i="64"/>
  <c r="CF2737" i="64" s="1"/>
  <c r="BX2702" i="64"/>
  <c r="BX2737" i="64" s="1"/>
  <c r="BP2702" i="64"/>
  <c r="BP2737" i="64" s="1"/>
  <c r="BH2702" i="64"/>
  <c r="BH2737" i="64" s="1"/>
  <c r="AZ2702" i="64"/>
  <c r="AZ2737" i="64" s="1"/>
  <c r="AR2702" i="64"/>
  <c r="AR2737" i="64" s="1"/>
  <c r="AJ2702" i="64"/>
  <c r="AJ2737" i="64" s="1"/>
  <c r="AB2702" i="64"/>
  <c r="AB2737" i="64" s="1"/>
  <c r="T2702" i="64"/>
  <c r="T2737" i="64" s="1"/>
  <c r="AS975" i="64"/>
  <c r="AS2701" i="64"/>
  <c r="AS2736" i="64" s="1"/>
  <c r="BQ980" i="64"/>
  <c r="BQ1009" i="64" s="1"/>
  <c r="BQ2706" i="64"/>
  <c r="BQ2741" i="64" s="1"/>
  <c r="CH979" i="64"/>
  <c r="CH1008" i="64" s="1"/>
  <c r="CH2705" i="64"/>
  <c r="CH2740" i="64" s="1"/>
  <c r="BB979" i="64"/>
  <c r="BB1008" i="64" s="1"/>
  <c r="BB2705" i="64"/>
  <c r="BB2740" i="64" s="1"/>
  <c r="BX975" i="64"/>
  <c r="BX2701" i="64"/>
  <c r="BX2736" i="64" s="1"/>
  <c r="AZ975" i="64"/>
  <c r="AZ2701" i="64"/>
  <c r="AZ2736" i="64" s="1"/>
  <c r="AJ975" i="64"/>
  <c r="AJ2701" i="64"/>
  <c r="AJ2736" i="64" s="1"/>
  <c r="CF980" i="64"/>
  <c r="CF1009" i="64" s="1"/>
  <c r="CF2706" i="64"/>
  <c r="CF2741" i="64" s="1"/>
  <c r="BH980" i="64"/>
  <c r="BH1009" i="64" s="1"/>
  <c r="BH2706" i="64"/>
  <c r="BH2741" i="64" s="1"/>
  <c r="AJ980" i="64"/>
  <c r="AJ1009" i="64" s="1"/>
  <c r="AJ2706" i="64"/>
  <c r="AJ2741" i="64" s="1"/>
  <c r="BY979" i="64"/>
  <c r="BY1008" i="64" s="1"/>
  <c r="BY2705" i="64"/>
  <c r="BY2740" i="64" s="1"/>
  <c r="BA979" i="64"/>
  <c r="BA1008" i="64" s="1"/>
  <c r="BA2705" i="64"/>
  <c r="BA2740" i="64" s="1"/>
  <c r="AC979" i="64"/>
  <c r="AC1008" i="64" s="1"/>
  <c r="AC2705" i="64"/>
  <c r="AC2740" i="64" s="1"/>
  <c r="CE975" i="64"/>
  <c r="CE2701" i="64"/>
  <c r="CE2736" i="64" s="1"/>
  <c r="BO975" i="64"/>
  <c r="BO2701" i="64"/>
  <c r="BO2736" i="64" s="1"/>
  <c r="AY975" i="64"/>
  <c r="AY2701" i="64"/>
  <c r="AY2736" i="64" s="1"/>
  <c r="AI975" i="64"/>
  <c r="AI2701" i="64"/>
  <c r="AI2736" i="64" s="1"/>
  <c r="BW980" i="64"/>
  <c r="BW1009" i="64" s="1"/>
  <c r="BW2706" i="64"/>
  <c r="BW2741" i="64" s="1"/>
  <c r="BG980" i="64"/>
  <c r="BG1009" i="64" s="1"/>
  <c r="BG2706" i="64"/>
  <c r="BG2741" i="64" s="1"/>
  <c r="AQ980" i="64"/>
  <c r="AQ1009" i="64" s="1"/>
  <c r="AQ2706" i="64"/>
  <c r="AQ2741" i="64" s="1"/>
  <c r="AA980" i="64"/>
  <c r="AA1009" i="64" s="1"/>
  <c r="AA2706" i="64"/>
  <c r="AA2741" i="64" s="1"/>
  <c r="BP979" i="64"/>
  <c r="BP1008" i="64" s="1"/>
  <c r="BP2705" i="64"/>
  <c r="BP2740" i="64" s="1"/>
  <c r="CD975" i="64"/>
  <c r="CD2701" i="64"/>
  <c r="CD2736" i="64" s="1"/>
  <c r="BV975" i="64"/>
  <c r="BV2701" i="64"/>
  <c r="BV2736" i="64" s="1"/>
  <c r="BN975" i="64"/>
  <c r="BN2701" i="64"/>
  <c r="BN2736" i="64" s="1"/>
  <c r="BF975" i="64"/>
  <c r="BF2701" i="64"/>
  <c r="BF2736" i="64" s="1"/>
  <c r="AX975" i="64"/>
  <c r="AX2701" i="64"/>
  <c r="AX2736" i="64" s="1"/>
  <c r="AP975" i="64"/>
  <c r="AP2701" i="64"/>
  <c r="AP2736" i="64" s="1"/>
  <c r="AH975" i="64"/>
  <c r="AH2701" i="64"/>
  <c r="AH2736" i="64" s="1"/>
  <c r="Z975" i="64"/>
  <c r="Z2701" i="64"/>
  <c r="Z2736" i="64" s="1"/>
  <c r="CD980" i="64"/>
  <c r="CD1009" i="64" s="1"/>
  <c r="CD2706" i="64"/>
  <c r="CD2741" i="64" s="1"/>
  <c r="BV980" i="64"/>
  <c r="BV1009" i="64" s="1"/>
  <c r="BV2706" i="64"/>
  <c r="BV2741" i="64" s="1"/>
  <c r="BN980" i="64"/>
  <c r="BN1009" i="64" s="1"/>
  <c r="BN2706" i="64"/>
  <c r="BN2741" i="64" s="1"/>
  <c r="BF980" i="64"/>
  <c r="BF1009" i="64" s="1"/>
  <c r="BF2706" i="64"/>
  <c r="BF2741" i="64" s="1"/>
  <c r="AX980" i="64"/>
  <c r="AX1009" i="64" s="1"/>
  <c r="AX2706" i="64"/>
  <c r="AX2741" i="64" s="1"/>
  <c r="AP980" i="64"/>
  <c r="AP1009" i="64" s="1"/>
  <c r="AP2706" i="64"/>
  <c r="AP2741" i="64" s="1"/>
  <c r="AH980" i="64"/>
  <c r="AH1009" i="64" s="1"/>
  <c r="AH2706" i="64"/>
  <c r="AH2741" i="64" s="1"/>
  <c r="Z980" i="64"/>
  <c r="Z1009" i="64" s="1"/>
  <c r="Z2706" i="64"/>
  <c r="Z2741" i="64" s="1"/>
  <c r="CE979" i="64"/>
  <c r="CE1008" i="64" s="1"/>
  <c r="CE2705" i="64"/>
  <c r="CE2740" i="64" s="1"/>
  <c r="BW979" i="64"/>
  <c r="BW1008" i="64" s="1"/>
  <c r="BW2705" i="64"/>
  <c r="BW2740" i="64" s="1"/>
  <c r="BO979" i="64"/>
  <c r="BO1008" i="64" s="1"/>
  <c r="BO2705" i="64"/>
  <c r="BO2740" i="64" s="1"/>
  <c r="BG979" i="64"/>
  <c r="BG1008" i="64" s="1"/>
  <c r="BG2705" i="64"/>
  <c r="BG2740" i="64" s="1"/>
  <c r="AY979" i="64"/>
  <c r="AY1008" i="64" s="1"/>
  <c r="AY2705" i="64"/>
  <c r="AY2740" i="64" s="1"/>
  <c r="AQ979" i="64"/>
  <c r="AQ1008" i="64" s="1"/>
  <c r="AQ2705" i="64"/>
  <c r="AQ2740" i="64" s="1"/>
  <c r="AI979" i="64"/>
  <c r="AI1008" i="64" s="1"/>
  <c r="AI2705" i="64"/>
  <c r="AI2740" i="64" s="1"/>
  <c r="AA979" i="64"/>
  <c r="AA1008" i="64" s="1"/>
  <c r="AA2705" i="64"/>
  <c r="AA2740" i="64" s="1"/>
  <c r="BA975" i="64"/>
  <c r="BA2701" i="64"/>
  <c r="BA2736" i="64" s="1"/>
  <c r="AS980" i="64"/>
  <c r="AS1009" i="64" s="1"/>
  <c r="AS2706" i="64"/>
  <c r="AS2741" i="64" s="1"/>
  <c r="CK975" i="64"/>
  <c r="CK2701" i="64"/>
  <c r="CK2736" i="64" s="1"/>
  <c r="BM975" i="64"/>
  <c r="BM2701" i="64"/>
  <c r="BM2736" i="64" s="1"/>
  <c r="AO975" i="64"/>
  <c r="AO2701" i="64"/>
  <c r="AO2736" i="64" s="1"/>
  <c r="CK980" i="64"/>
  <c r="CK1009" i="64" s="1"/>
  <c r="CK2706" i="64"/>
  <c r="CK2741" i="64" s="1"/>
  <c r="BM980" i="64"/>
  <c r="BM1009" i="64" s="1"/>
  <c r="BM2706" i="64"/>
  <c r="BM2741" i="64" s="1"/>
  <c r="AO980" i="64"/>
  <c r="AO1009" i="64" s="1"/>
  <c r="AO2706" i="64"/>
  <c r="AO2741" i="64" s="1"/>
  <c r="BN979" i="64"/>
  <c r="BN1008" i="64" s="1"/>
  <c r="BN2705" i="64"/>
  <c r="BN2740" i="64" s="1"/>
  <c r="AP979" i="64"/>
  <c r="AP1008" i="64" s="1"/>
  <c r="AP2705" i="64"/>
  <c r="AP2740" i="64" s="1"/>
  <c r="CG975" i="64"/>
  <c r="CG2701" i="64"/>
  <c r="CG2736" i="64" s="1"/>
  <c r="AC975" i="64"/>
  <c r="AC2701" i="64"/>
  <c r="AC2736" i="64" s="1"/>
  <c r="AC980" i="64"/>
  <c r="AC1009" i="64" s="1"/>
  <c r="AC2706" i="64"/>
  <c r="AC2741" i="64" s="1"/>
  <c r="BU975" i="64"/>
  <c r="BU2701" i="64"/>
  <c r="BU2736" i="64" s="1"/>
  <c r="AW975" i="64"/>
  <c r="AW2701" i="64"/>
  <c r="AW2736" i="64" s="1"/>
  <c r="Y975" i="64"/>
  <c r="Y2701" i="64"/>
  <c r="Y2736" i="64" s="1"/>
  <c r="BU980" i="64"/>
  <c r="BU1009" i="64" s="1"/>
  <c r="BU2706" i="64"/>
  <c r="BU2741" i="64" s="1"/>
  <c r="AW980" i="64"/>
  <c r="AW1009" i="64" s="1"/>
  <c r="AW2706" i="64"/>
  <c r="AW2741" i="64" s="1"/>
  <c r="Y980" i="64"/>
  <c r="Y1009" i="64" s="1"/>
  <c r="Y2706" i="64"/>
  <c r="Y2741" i="64" s="1"/>
  <c r="BV979" i="64"/>
  <c r="BV1008" i="64" s="1"/>
  <c r="BV2705" i="64"/>
  <c r="BV2740" i="64" s="1"/>
  <c r="AX979" i="64"/>
  <c r="AX1008" i="64" s="1"/>
  <c r="AX2705" i="64"/>
  <c r="AX2740" i="64" s="1"/>
  <c r="Z979" i="64"/>
  <c r="Z1008" i="64" s="1"/>
  <c r="Z2705" i="64"/>
  <c r="Z2740" i="64" s="1"/>
  <c r="CB975" i="64"/>
  <c r="CB2701" i="64"/>
  <c r="CB2736" i="64" s="1"/>
  <c r="BL975" i="64"/>
  <c r="BL2701" i="64"/>
  <c r="BL2736" i="64" s="1"/>
  <c r="AV975" i="64"/>
  <c r="AV2701" i="64"/>
  <c r="AV2736" i="64" s="1"/>
  <c r="AF975" i="64"/>
  <c r="AF2701" i="64"/>
  <c r="AF2736" i="64" s="1"/>
  <c r="CJ980" i="64"/>
  <c r="CJ1009" i="64" s="1"/>
  <c r="CJ2706" i="64"/>
  <c r="CJ2741" i="64" s="1"/>
  <c r="CB980" i="64"/>
  <c r="CB1009" i="64" s="1"/>
  <c r="CB2706" i="64"/>
  <c r="CB2741" i="64" s="1"/>
  <c r="BT980" i="64"/>
  <c r="BT1009" i="64" s="1"/>
  <c r="BT2706" i="64"/>
  <c r="BT2741" i="64" s="1"/>
  <c r="BD980" i="64"/>
  <c r="BD1009" i="64" s="1"/>
  <c r="BD2706" i="64"/>
  <c r="BD2741" i="64" s="1"/>
  <c r="AN980" i="64"/>
  <c r="AN1009" i="64" s="1"/>
  <c r="AN2706" i="64"/>
  <c r="AN2741" i="64" s="1"/>
  <c r="AF980" i="64"/>
  <c r="AF1009" i="64" s="1"/>
  <c r="AF2706" i="64"/>
  <c r="AF2741" i="64" s="1"/>
  <c r="X980" i="64"/>
  <c r="X1009" i="64" s="1"/>
  <c r="X2706" i="64"/>
  <c r="X2741" i="64" s="1"/>
  <c r="CC979" i="64"/>
  <c r="CC1008" i="64" s="1"/>
  <c r="CC2705" i="64"/>
  <c r="CC2740" i="64" s="1"/>
  <c r="BU979" i="64"/>
  <c r="BU1008" i="64" s="1"/>
  <c r="BU2705" i="64"/>
  <c r="BU2740" i="64" s="1"/>
  <c r="BM979" i="64"/>
  <c r="BM1008" i="64" s="1"/>
  <c r="BM2705" i="64"/>
  <c r="BM2740" i="64" s="1"/>
  <c r="BE979" i="64"/>
  <c r="BE1008" i="64" s="1"/>
  <c r="BE2705" i="64"/>
  <c r="BE2740" i="64" s="1"/>
  <c r="AW979" i="64"/>
  <c r="AW1008" i="64" s="1"/>
  <c r="AW2705" i="64"/>
  <c r="AW2740" i="64" s="1"/>
  <c r="AO979" i="64"/>
  <c r="AO1008" i="64" s="1"/>
  <c r="AO2705" i="64"/>
  <c r="AO2740" i="64" s="1"/>
  <c r="AG979" i="64"/>
  <c r="AG1008" i="64" s="1"/>
  <c r="AG2705" i="64"/>
  <c r="AG2740" i="64" s="1"/>
  <c r="Y979" i="64"/>
  <c r="Y1008" i="64" s="1"/>
  <c r="Y2705" i="64"/>
  <c r="Y2740" i="64" s="1"/>
  <c r="BQ975" i="64"/>
  <c r="BQ2701" i="64"/>
  <c r="BQ2736" i="64" s="1"/>
  <c r="CG980" i="64"/>
  <c r="CG1009" i="64" s="1"/>
  <c r="CG2706" i="64"/>
  <c r="CG2741" i="64" s="1"/>
  <c r="U980" i="64"/>
  <c r="U1009" i="64" s="1"/>
  <c r="U2706" i="64"/>
  <c r="U2741" i="64" s="1"/>
  <c r="CC975" i="64"/>
  <c r="CC2701" i="64"/>
  <c r="CC2736" i="64" s="1"/>
  <c r="BE975" i="64"/>
  <c r="BE2701" i="64"/>
  <c r="BE2736" i="64" s="1"/>
  <c r="AG975" i="64"/>
  <c r="AG2701" i="64"/>
  <c r="AG2736" i="64" s="1"/>
  <c r="CC980" i="64"/>
  <c r="CC1009" i="64" s="1"/>
  <c r="CC2706" i="64"/>
  <c r="CC2741" i="64" s="1"/>
  <c r="BE980" i="64"/>
  <c r="BE1009" i="64" s="1"/>
  <c r="BE2706" i="64"/>
  <c r="BE2741" i="64" s="1"/>
  <c r="AG980" i="64"/>
  <c r="AG1009" i="64" s="1"/>
  <c r="AG2706" i="64"/>
  <c r="AG2741" i="64" s="1"/>
  <c r="CD979" i="64"/>
  <c r="CD1008" i="64" s="1"/>
  <c r="CD2705" i="64"/>
  <c r="CD2740" i="64" s="1"/>
  <c r="BF979" i="64"/>
  <c r="BF1008" i="64" s="1"/>
  <c r="BF2705" i="64"/>
  <c r="BF2740" i="64" s="1"/>
  <c r="AH979" i="64"/>
  <c r="AH1008" i="64" s="1"/>
  <c r="AH2705" i="64"/>
  <c r="AH2740" i="64" s="1"/>
  <c r="CJ975" i="64"/>
  <c r="CJ2701" i="64"/>
  <c r="CJ2736" i="64" s="1"/>
  <c r="BT975" i="64"/>
  <c r="BT2701" i="64"/>
  <c r="BT2736" i="64" s="1"/>
  <c r="BD975" i="64"/>
  <c r="BD2701" i="64"/>
  <c r="BD2736" i="64" s="1"/>
  <c r="AN975" i="64"/>
  <c r="AN2701" i="64"/>
  <c r="AN2736" i="64" s="1"/>
  <c r="X975" i="64"/>
  <c r="X2701" i="64"/>
  <c r="X2736" i="64" s="1"/>
  <c r="BL980" i="64"/>
  <c r="BL1009" i="64" s="1"/>
  <c r="BL2706" i="64"/>
  <c r="BL2741" i="64" s="1"/>
  <c r="AV980" i="64"/>
  <c r="AV1009" i="64" s="1"/>
  <c r="AV2706" i="64"/>
  <c r="AV2741" i="64" s="1"/>
  <c r="CK979" i="64"/>
  <c r="CK1008" i="64" s="1"/>
  <c r="CK2705" i="64"/>
  <c r="CK2740" i="64" s="1"/>
  <c r="CI975" i="64"/>
  <c r="CI2701" i="64"/>
  <c r="CI2736" i="64" s="1"/>
  <c r="CA975" i="64"/>
  <c r="CA2701" i="64"/>
  <c r="CA2736" i="64" s="1"/>
  <c r="BS975" i="64"/>
  <c r="BS2701" i="64"/>
  <c r="BS2736" i="64" s="1"/>
  <c r="BK975" i="64"/>
  <c r="BK2701" i="64"/>
  <c r="BK2736" i="64" s="1"/>
  <c r="BC975" i="64"/>
  <c r="BC2701" i="64"/>
  <c r="BC2736" i="64" s="1"/>
  <c r="AU975" i="64"/>
  <c r="AU2701" i="64"/>
  <c r="AU2736" i="64" s="1"/>
  <c r="AM975" i="64"/>
  <c r="AM2701" i="64"/>
  <c r="AM2736" i="64" s="1"/>
  <c r="AE975" i="64"/>
  <c r="AE2701" i="64"/>
  <c r="AE2736" i="64" s="1"/>
  <c r="W975" i="64"/>
  <c r="W2701" i="64"/>
  <c r="W2736" i="64" s="1"/>
  <c r="CI980" i="64"/>
  <c r="CI1009" i="64" s="1"/>
  <c r="CI2706" i="64"/>
  <c r="CI2741" i="64" s="1"/>
  <c r="CA980" i="64"/>
  <c r="CA1009" i="64" s="1"/>
  <c r="CA2706" i="64"/>
  <c r="CA2741" i="64" s="1"/>
  <c r="BS980" i="64"/>
  <c r="BS1009" i="64" s="1"/>
  <c r="BS2706" i="64"/>
  <c r="BS2741" i="64" s="1"/>
  <c r="BK980" i="64"/>
  <c r="BK1009" i="64" s="1"/>
  <c r="BK2706" i="64"/>
  <c r="BK2741" i="64" s="1"/>
  <c r="BC980" i="64"/>
  <c r="BC1009" i="64" s="1"/>
  <c r="BC2706" i="64"/>
  <c r="BC2741" i="64" s="1"/>
  <c r="AU980" i="64"/>
  <c r="AU1009" i="64" s="1"/>
  <c r="AU2706" i="64"/>
  <c r="AU2741" i="64" s="1"/>
  <c r="AM980" i="64"/>
  <c r="AM1009" i="64" s="1"/>
  <c r="AM2706" i="64"/>
  <c r="AM2741" i="64" s="1"/>
  <c r="AE980" i="64"/>
  <c r="AE1009" i="64" s="1"/>
  <c r="AE2706" i="64"/>
  <c r="AE2741" i="64" s="1"/>
  <c r="W980" i="64"/>
  <c r="W1009" i="64" s="1"/>
  <c r="W2706" i="64"/>
  <c r="W2741" i="64" s="1"/>
  <c r="CJ979" i="64"/>
  <c r="CJ1008" i="64" s="1"/>
  <c r="CJ2705" i="64"/>
  <c r="CJ2740" i="64" s="1"/>
  <c r="CB979" i="64"/>
  <c r="CB1008" i="64" s="1"/>
  <c r="CB2705" i="64"/>
  <c r="CB2740" i="64" s="1"/>
  <c r="BT979" i="64"/>
  <c r="BT1008" i="64" s="1"/>
  <c r="BT2705" i="64"/>
  <c r="BT2740" i="64" s="1"/>
  <c r="BL979" i="64"/>
  <c r="BL1008" i="64" s="1"/>
  <c r="BL2705" i="64"/>
  <c r="BL2740" i="64" s="1"/>
  <c r="BD979" i="64"/>
  <c r="BD1008" i="64" s="1"/>
  <c r="BD2705" i="64"/>
  <c r="BD2740" i="64" s="1"/>
  <c r="AV979" i="64"/>
  <c r="AV1008" i="64" s="1"/>
  <c r="AV2705" i="64"/>
  <c r="AV2740" i="64" s="1"/>
  <c r="AN979" i="64"/>
  <c r="AN1008" i="64" s="1"/>
  <c r="AN2705" i="64"/>
  <c r="AN2740" i="64" s="1"/>
  <c r="AF979" i="64"/>
  <c r="AF1008" i="64" s="1"/>
  <c r="AF2705" i="64"/>
  <c r="AF2740" i="64" s="1"/>
  <c r="X979" i="64"/>
  <c r="X1008" i="64" s="1"/>
  <c r="X2705" i="64"/>
  <c r="X2740" i="64" s="1"/>
  <c r="CH975" i="64"/>
  <c r="CH2701" i="64"/>
  <c r="CH2736" i="64" s="1"/>
  <c r="BZ975" i="64"/>
  <c r="BZ2701" i="64"/>
  <c r="BZ2736" i="64" s="1"/>
  <c r="BR975" i="64"/>
  <c r="BR2701" i="64"/>
  <c r="BR2736" i="64" s="1"/>
  <c r="BJ975" i="64"/>
  <c r="BJ2701" i="64"/>
  <c r="BJ2736" i="64" s="1"/>
  <c r="BB975" i="64"/>
  <c r="BB2701" i="64"/>
  <c r="BB2736" i="64" s="1"/>
  <c r="AT975" i="64"/>
  <c r="AT2701" i="64"/>
  <c r="AT2736" i="64" s="1"/>
  <c r="AL975" i="64"/>
  <c r="AL2701" i="64"/>
  <c r="AL2736" i="64" s="1"/>
  <c r="AD975" i="64"/>
  <c r="AD2701" i="64"/>
  <c r="AD2736" i="64" s="1"/>
  <c r="V975" i="64"/>
  <c r="V2701" i="64"/>
  <c r="V2736" i="64" s="1"/>
  <c r="CH980" i="64"/>
  <c r="CH1009" i="64" s="1"/>
  <c r="CH2706" i="64"/>
  <c r="CH2741" i="64" s="1"/>
  <c r="BZ980" i="64"/>
  <c r="BZ1009" i="64" s="1"/>
  <c r="BZ2706" i="64"/>
  <c r="BZ2741" i="64" s="1"/>
  <c r="BR980" i="64"/>
  <c r="BR1009" i="64" s="1"/>
  <c r="BR2706" i="64"/>
  <c r="BR2741" i="64" s="1"/>
  <c r="BJ980" i="64"/>
  <c r="BJ1009" i="64" s="1"/>
  <c r="BJ2706" i="64"/>
  <c r="BJ2741" i="64" s="1"/>
  <c r="BB980" i="64"/>
  <c r="BB1009" i="64" s="1"/>
  <c r="BB2706" i="64"/>
  <c r="BB2741" i="64" s="1"/>
  <c r="AT980" i="64"/>
  <c r="AT1009" i="64" s="1"/>
  <c r="AT2706" i="64"/>
  <c r="AT2741" i="64" s="1"/>
  <c r="AL980" i="64"/>
  <c r="AL1009" i="64" s="1"/>
  <c r="AL2706" i="64"/>
  <c r="AL2741" i="64" s="1"/>
  <c r="AD980" i="64"/>
  <c r="AD1009" i="64" s="1"/>
  <c r="AD2706" i="64"/>
  <c r="AD2741" i="64" s="1"/>
  <c r="V980" i="64"/>
  <c r="V1009" i="64" s="1"/>
  <c r="V2706" i="64"/>
  <c r="V2741" i="64" s="1"/>
  <c r="CI979" i="64"/>
  <c r="CI1008" i="64" s="1"/>
  <c r="CI2705" i="64"/>
  <c r="CI2740" i="64" s="1"/>
  <c r="CA979" i="64"/>
  <c r="CA1008" i="64" s="1"/>
  <c r="CA2705" i="64"/>
  <c r="CA2740" i="64" s="1"/>
  <c r="BS979" i="64"/>
  <c r="BS1008" i="64" s="1"/>
  <c r="BS2705" i="64"/>
  <c r="BS2740" i="64" s="1"/>
  <c r="BK979" i="64"/>
  <c r="BK1008" i="64" s="1"/>
  <c r="BK2705" i="64"/>
  <c r="BK2740" i="64" s="1"/>
  <c r="BC979" i="64"/>
  <c r="BC1008" i="64" s="1"/>
  <c r="BC2705" i="64"/>
  <c r="BC2740" i="64" s="1"/>
  <c r="AU979" i="64"/>
  <c r="AU1008" i="64" s="1"/>
  <c r="AU2705" i="64"/>
  <c r="AU2740" i="64" s="1"/>
  <c r="AM979" i="64"/>
  <c r="AM1008" i="64" s="1"/>
  <c r="AM2705" i="64"/>
  <c r="AM2740" i="64" s="1"/>
  <c r="AE979" i="64"/>
  <c r="AE1008" i="64" s="1"/>
  <c r="AE2705" i="64"/>
  <c r="AE2740" i="64" s="1"/>
  <c r="W979" i="64"/>
  <c r="W1008" i="64" s="1"/>
  <c r="W2705" i="64"/>
  <c r="W2740" i="64" s="1"/>
  <c r="BI975" i="64"/>
  <c r="BI2701" i="64"/>
  <c r="BI2736" i="64" s="1"/>
  <c r="BY980" i="64"/>
  <c r="BY1009" i="64" s="1"/>
  <c r="BY2706" i="64"/>
  <c r="BY2741" i="64" s="1"/>
  <c r="AK980" i="64"/>
  <c r="AK1009" i="64" s="1"/>
  <c r="AK2706" i="64"/>
  <c r="AK2741" i="64" s="1"/>
  <c r="BJ979" i="64"/>
  <c r="BJ1008" i="64" s="1"/>
  <c r="BJ2705" i="64"/>
  <c r="BJ2740" i="64" s="1"/>
  <c r="AD979" i="64"/>
  <c r="AD1008" i="64" s="1"/>
  <c r="AD2705" i="64"/>
  <c r="AD2740" i="64" s="1"/>
  <c r="BY975" i="64"/>
  <c r="BY2701" i="64"/>
  <c r="BY2736" i="64" s="1"/>
  <c r="U975" i="64"/>
  <c r="U2701" i="64"/>
  <c r="U2736" i="64" s="1"/>
  <c r="BA980" i="64"/>
  <c r="BA1009" i="64" s="1"/>
  <c r="BA2706" i="64"/>
  <c r="BA2741" i="64" s="1"/>
  <c r="BR979" i="64"/>
  <c r="BR1008" i="64" s="1"/>
  <c r="BR2705" i="64"/>
  <c r="BR2740" i="64" s="1"/>
  <c r="AL979" i="64"/>
  <c r="AL1008" i="64" s="1"/>
  <c r="AL2705" i="64"/>
  <c r="AL2740" i="64" s="1"/>
  <c r="CF975" i="64"/>
  <c r="CF2701" i="64"/>
  <c r="CF2736" i="64" s="1"/>
  <c r="BP975" i="64"/>
  <c r="BP2701" i="64"/>
  <c r="BP2736" i="64" s="1"/>
  <c r="AR975" i="64"/>
  <c r="AR2701" i="64"/>
  <c r="AR2736" i="64" s="1"/>
  <c r="T975" i="64"/>
  <c r="T2701" i="64"/>
  <c r="T2736" i="64" s="1"/>
  <c r="BP980" i="64"/>
  <c r="BP1009" i="64" s="1"/>
  <c r="BP2706" i="64"/>
  <c r="BP2741" i="64" s="1"/>
  <c r="AR980" i="64"/>
  <c r="AR1009" i="64" s="1"/>
  <c r="AR2706" i="64"/>
  <c r="AR2741" i="64" s="1"/>
  <c r="T980" i="64"/>
  <c r="T1009" i="64" s="1"/>
  <c r="T2706" i="64"/>
  <c r="T2741" i="64" s="1"/>
  <c r="BQ979" i="64"/>
  <c r="BQ1008" i="64" s="1"/>
  <c r="BQ2705" i="64"/>
  <c r="BQ2740" i="64" s="1"/>
  <c r="AS979" i="64"/>
  <c r="AS1008" i="64" s="1"/>
  <c r="AS2705" i="64"/>
  <c r="AS2740" i="64" s="1"/>
  <c r="U979" i="64"/>
  <c r="U1008" i="64" s="1"/>
  <c r="U2705" i="64"/>
  <c r="U2740" i="64" s="1"/>
  <c r="AK975" i="64"/>
  <c r="AK2701" i="64"/>
  <c r="AK2736" i="64" s="1"/>
  <c r="BI980" i="64"/>
  <c r="BI1009" i="64" s="1"/>
  <c r="BI2706" i="64"/>
  <c r="BI2741" i="64" s="1"/>
  <c r="BZ979" i="64"/>
  <c r="BZ1008" i="64" s="1"/>
  <c r="BZ2705" i="64"/>
  <c r="BZ2740" i="64" s="1"/>
  <c r="AT979" i="64"/>
  <c r="AT1008" i="64" s="1"/>
  <c r="AT2705" i="64"/>
  <c r="AT2740" i="64" s="1"/>
  <c r="V979" i="64"/>
  <c r="V1008" i="64" s="1"/>
  <c r="V2705" i="64"/>
  <c r="V2740" i="64" s="1"/>
  <c r="BH975" i="64"/>
  <c r="BH2701" i="64"/>
  <c r="BH2736" i="64" s="1"/>
  <c r="AB975" i="64"/>
  <c r="AB2701" i="64"/>
  <c r="AB2736" i="64" s="1"/>
  <c r="BX980" i="64"/>
  <c r="BX1009" i="64" s="1"/>
  <c r="BX2706" i="64"/>
  <c r="BX2741" i="64" s="1"/>
  <c r="AZ980" i="64"/>
  <c r="AZ1009" i="64" s="1"/>
  <c r="AZ2706" i="64"/>
  <c r="AZ2741" i="64" s="1"/>
  <c r="AB980" i="64"/>
  <c r="AB1009" i="64" s="1"/>
  <c r="AB2706" i="64"/>
  <c r="AB2741" i="64" s="1"/>
  <c r="CG979" i="64"/>
  <c r="CG1008" i="64" s="1"/>
  <c r="CG2705" i="64"/>
  <c r="CG2740" i="64" s="1"/>
  <c r="BI979" i="64"/>
  <c r="BI1008" i="64" s="1"/>
  <c r="BI2705" i="64"/>
  <c r="BI2740" i="64" s="1"/>
  <c r="AK979" i="64"/>
  <c r="AK1008" i="64" s="1"/>
  <c r="AK2705" i="64"/>
  <c r="AK2740" i="64" s="1"/>
  <c r="BW975" i="64"/>
  <c r="BW2701" i="64"/>
  <c r="BW2736" i="64" s="1"/>
  <c r="BG975" i="64"/>
  <c r="BG2701" i="64"/>
  <c r="BG2736" i="64" s="1"/>
  <c r="AQ975" i="64"/>
  <c r="AQ2701" i="64"/>
  <c r="AQ2736" i="64" s="1"/>
  <c r="AA975" i="64"/>
  <c r="AA2701" i="64"/>
  <c r="AA2736" i="64" s="1"/>
  <c r="CE980" i="64"/>
  <c r="CE1009" i="64" s="1"/>
  <c r="CE2706" i="64"/>
  <c r="CE2741" i="64" s="1"/>
  <c r="BO980" i="64"/>
  <c r="BO1009" i="64" s="1"/>
  <c r="BO2706" i="64"/>
  <c r="BO2741" i="64" s="1"/>
  <c r="AY980" i="64"/>
  <c r="AY1009" i="64" s="1"/>
  <c r="AY2706" i="64"/>
  <c r="AY2741" i="64" s="1"/>
  <c r="AI980" i="64"/>
  <c r="AI1009" i="64" s="1"/>
  <c r="AI2706" i="64"/>
  <c r="AI2741" i="64" s="1"/>
  <c r="CF979" i="64"/>
  <c r="CF1008" i="64" s="1"/>
  <c r="CF2705" i="64"/>
  <c r="CF2740" i="64" s="1"/>
  <c r="BX979" i="64"/>
  <c r="BX1008" i="64" s="1"/>
  <c r="BX2705" i="64"/>
  <c r="BX2740" i="64" s="1"/>
  <c r="BH979" i="64"/>
  <c r="BH1008" i="64" s="1"/>
  <c r="BH2705" i="64"/>
  <c r="BH2740" i="64" s="1"/>
  <c r="AZ979" i="64"/>
  <c r="AZ1008" i="64" s="1"/>
  <c r="AZ2705" i="64"/>
  <c r="AZ2740" i="64" s="1"/>
  <c r="AR979" i="64"/>
  <c r="AR1008" i="64" s="1"/>
  <c r="AR2705" i="64"/>
  <c r="AR2740" i="64" s="1"/>
  <c r="AJ979" i="64"/>
  <c r="AJ1008" i="64" s="1"/>
  <c r="AJ2705" i="64"/>
  <c r="AJ2740" i="64" s="1"/>
  <c r="AB979" i="64"/>
  <c r="AB1008" i="64" s="1"/>
  <c r="AB2705" i="64"/>
  <c r="AB2740" i="64" s="1"/>
  <c r="T979" i="64"/>
  <c r="T1008" i="64" s="1"/>
  <c r="T2705" i="64"/>
  <c r="T2740" i="64" s="1"/>
  <c r="CC1005" i="64"/>
  <c r="Y1005" i="64"/>
  <c r="BU1005" i="64"/>
  <c r="CJ1005" i="64"/>
  <c r="CB1005" i="64"/>
  <c r="BT1005" i="64"/>
  <c r="BL1005" i="64"/>
  <c r="BD1005" i="64"/>
  <c r="AV1005" i="64"/>
  <c r="AN1005" i="64"/>
  <c r="AF1005" i="64"/>
  <c r="X1005" i="64"/>
  <c r="AW1005" i="64"/>
  <c r="CI1005" i="64"/>
  <c r="CA1005" i="64"/>
  <c r="BS1005" i="64"/>
  <c r="BK1005" i="64"/>
  <c r="BC1005" i="64"/>
  <c r="AU1005" i="64"/>
  <c r="AM1005" i="64"/>
  <c r="AE1005" i="64"/>
  <c r="W1005" i="64"/>
  <c r="CH1005" i="64"/>
  <c r="BZ1005" i="64"/>
  <c r="BR1005" i="64"/>
  <c r="BJ1005" i="64"/>
  <c r="BB1005" i="64"/>
  <c r="AT1005" i="64"/>
  <c r="AL1005" i="64"/>
  <c r="AD1005" i="64"/>
  <c r="V1005" i="64"/>
  <c r="CK1005" i="64"/>
  <c r="AG1005" i="64"/>
  <c r="CG1005" i="64"/>
  <c r="BY1005" i="64"/>
  <c r="BQ1005" i="64"/>
  <c r="BI1005" i="64"/>
  <c r="BA1005" i="64"/>
  <c r="AS1005" i="64"/>
  <c r="AK1005" i="64"/>
  <c r="AC1005" i="64"/>
  <c r="U1005" i="64"/>
  <c r="BM1005" i="64"/>
  <c r="CF1005" i="64"/>
  <c r="BX1005" i="64"/>
  <c r="BP1005" i="64"/>
  <c r="BH1005" i="64"/>
  <c r="AZ1005" i="64"/>
  <c r="AR1005" i="64"/>
  <c r="AJ1005" i="64"/>
  <c r="AB1005" i="64"/>
  <c r="T1005" i="64"/>
  <c r="BE1005" i="64"/>
  <c r="CE1005" i="64"/>
  <c r="BW1005" i="64"/>
  <c r="BO1005" i="64"/>
  <c r="BG1005" i="64"/>
  <c r="AY1005" i="64"/>
  <c r="AQ1005" i="64"/>
  <c r="AI1005" i="64"/>
  <c r="AA1005" i="64"/>
  <c r="AO1005" i="64"/>
  <c r="CD1005" i="64"/>
  <c r="BV1005" i="64"/>
  <c r="BN1005" i="64"/>
  <c r="BF1005" i="64"/>
  <c r="AX1005" i="64"/>
  <c r="AP1005" i="64"/>
  <c r="AH1005" i="64"/>
  <c r="Z1005" i="64"/>
  <c r="AV2976" i="64"/>
  <c r="AV600" i="64"/>
  <c r="AV3003" i="64"/>
  <c r="AV3015" i="64" s="1"/>
  <c r="BT2981" i="64"/>
  <c r="BT3008" i="64"/>
  <c r="BT605" i="64"/>
  <c r="AN2981" i="64"/>
  <c r="AN3008" i="64"/>
  <c r="AN605" i="64"/>
  <c r="BM2980" i="64"/>
  <c r="BM604" i="64"/>
  <c r="BM3007" i="64"/>
  <c r="CD2977" i="64"/>
  <c r="CD3004" i="64"/>
  <c r="CD601" i="64"/>
  <c r="AH2977" i="64"/>
  <c r="AH3004" i="64"/>
  <c r="AH601" i="64"/>
  <c r="CI2976" i="64"/>
  <c r="CI3003" i="64"/>
  <c r="CI3015" i="64" s="1"/>
  <c r="CI600" i="64"/>
  <c r="CA2976" i="64"/>
  <c r="CA3003" i="64"/>
  <c r="CA3015" i="64" s="1"/>
  <c r="CA600" i="64"/>
  <c r="BS2976" i="64"/>
  <c r="BS3003" i="64"/>
  <c r="BS3015" i="64" s="1"/>
  <c r="BS600" i="64"/>
  <c r="BK2976" i="64"/>
  <c r="BK3003" i="64"/>
  <c r="BK3015" i="64" s="1"/>
  <c r="BK600" i="64"/>
  <c r="BC2976" i="64"/>
  <c r="BC3003" i="64"/>
  <c r="BC3015" i="64" s="1"/>
  <c r="BC600" i="64"/>
  <c r="AU2976" i="64"/>
  <c r="AU3003" i="64"/>
  <c r="AU3015" i="64" s="1"/>
  <c r="AU600" i="64"/>
  <c r="AM2976" i="64"/>
  <c r="AM3003" i="64"/>
  <c r="AM3015" i="64" s="1"/>
  <c r="AM600" i="64"/>
  <c r="AE2976" i="64"/>
  <c r="AE3003" i="64"/>
  <c r="AE3015" i="64" s="1"/>
  <c r="AE600" i="64"/>
  <c r="W2976" i="64"/>
  <c r="W3003" i="64"/>
  <c r="W3015" i="64" s="1"/>
  <c r="W600" i="64"/>
  <c r="CI2981" i="64"/>
  <c r="CI3008" i="64"/>
  <c r="CI605" i="64"/>
  <c r="CA2981" i="64"/>
  <c r="CA3008" i="64"/>
  <c r="CA605" i="64"/>
  <c r="BS2981" i="64"/>
  <c r="BS3008" i="64"/>
  <c r="BS605" i="64"/>
  <c r="BK2981" i="64"/>
  <c r="BK3008" i="64"/>
  <c r="BK605" i="64"/>
  <c r="BC2981" i="64"/>
  <c r="BC3008" i="64"/>
  <c r="BC605" i="64"/>
  <c r="AU2981" i="64"/>
  <c r="AU3008" i="64"/>
  <c r="AU605" i="64"/>
  <c r="AM2981" i="64"/>
  <c r="AM3008" i="64"/>
  <c r="AM605" i="64"/>
  <c r="AE2981" i="64"/>
  <c r="AE3008" i="64"/>
  <c r="AE605" i="64"/>
  <c r="W2981" i="64"/>
  <c r="W3008" i="64"/>
  <c r="W605" i="64"/>
  <c r="CJ2980" i="64"/>
  <c r="CJ3007" i="64"/>
  <c r="CJ604" i="64"/>
  <c r="CB2980" i="64"/>
  <c r="CB3007" i="64"/>
  <c r="CB604" i="64"/>
  <c r="BT2980" i="64"/>
  <c r="BT3007" i="64"/>
  <c r="BT604" i="64"/>
  <c r="BL2980" i="64"/>
  <c r="BL3007" i="64"/>
  <c r="BL604" i="64"/>
  <c r="BD2980" i="64"/>
  <c r="BD3007" i="64"/>
  <c r="BD604" i="64"/>
  <c r="AV2980" i="64"/>
  <c r="AV3007" i="64"/>
  <c r="AV604" i="64"/>
  <c r="AN2980" i="64"/>
  <c r="AN3007" i="64"/>
  <c r="AN604" i="64"/>
  <c r="AF2980" i="64"/>
  <c r="AF3007" i="64"/>
  <c r="AF604" i="64"/>
  <c r="X2980" i="64"/>
  <c r="X3007" i="64"/>
  <c r="X604" i="64"/>
  <c r="CK2977" i="64"/>
  <c r="CK3004" i="64"/>
  <c r="CK601" i="64"/>
  <c r="CC2977" i="64"/>
  <c r="CC3004" i="64"/>
  <c r="CC601" i="64"/>
  <c r="BU2977" i="64"/>
  <c r="BU3004" i="64"/>
  <c r="BU601" i="64"/>
  <c r="BM2977" i="64"/>
  <c r="BM601" i="64"/>
  <c r="BM3004" i="64"/>
  <c r="BE2977" i="64"/>
  <c r="BE3004" i="64"/>
  <c r="BE601" i="64"/>
  <c r="AW2977" i="64"/>
  <c r="AW3004" i="64"/>
  <c r="AW601" i="64"/>
  <c r="AO2977" i="64"/>
  <c r="AO3004" i="64"/>
  <c r="AO601" i="64"/>
  <c r="AG2977" i="64"/>
  <c r="AG3004" i="64"/>
  <c r="AG601" i="64"/>
  <c r="Y2977" i="64"/>
  <c r="Y3004" i="64"/>
  <c r="Y601" i="64"/>
  <c r="CB2976" i="64"/>
  <c r="CB3003" i="64"/>
  <c r="CB3015" i="64" s="1"/>
  <c r="CB600" i="64"/>
  <c r="X2976" i="64"/>
  <c r="X3003" i="64"/>
  <c r="X3015" i="64" s="1"/>
  <c r="X600" i="64"/>
  <c r="X2981" i="64"/>
  <c r="X3008" i="64"/>
  <c r="X605" i="64"/>
  <c r="AO2980" i="64"/>
  <c r="AO3007" i="64"/>
  <c r="AO604" i="64"/>
  <c r="BF2977" i="64"/>
  <c r="BF3004" i="64"/>
  <c r="BF601" i="64"/>
  <c r="BR2976" i="64"/>
  <c r="BR3003" i="64"/>
  <c r="BR3015" i="64" s="1"/>
  <c r="BR600" i="64"/>
  <c r="V2976" i="64"/>
  <c r="V3003" i="64"/>
  <c r="V3015" i="64" s="1"/>
  <c r="V600" i="64"/>
  <c r="BB2981" i="64"/>
  <c r="BB3008" i="64"/>
  <c r="BB605" i="64"/>
  <c r="CI2980" i="64"/>
  <c r="CI3007" i="64"/>
  <c r="CI604" i="64"/>
  <c r="CJ2977" i="64"/>
  <c r="CJ3004" i="64"/>
  <c r="CJ601" i="64"/>
  <c r="CG2976" i="64"/>
  <c r="CG3003" i="64"/>
  <c r="CG3015" i="64" s="1"/>
  <c r="CG600" i="64"/>
  <c r="BY2976" i="64"/>
  <c r="BY3003" i="64"/>
  <c r="BY3015" i="64" s="1"/>
  <c r="BY600" i="64"/>
  <c r="BY614" i="64" s="1"/>
  <c r="BQ2976" i="64"/>
  <c r="BQ3003" i="64"/>
  <c r="BQ3015" i="64" s="1"/>
  <c r="BQ600" i="64"/>
  <c r="AK2976" i="64"/>
  <c r="AK3003" i="64"/>
  <c r="AK3015" i="64" s="1"/>
  <c r="AK600" i="64"/>
  <c r="AC2976" i="64"/>
  <c r="AC3003" i="64"/>
  <c r="AC3015" i="64" s="1"/>
  <c r="AC600" i="64"/>
  <c r="U2976" i="64"/>
  <c r="U3003" i="64"/>
  <c r="U3015" i="64" s="1"/>
  <c r="U600" i="64"/>
  <c r="CG2981" i="64"/>
  <c r="CG3008" i="64"/>
  <c r="CG605" i="64"/>
  <c r="BY2981" i="64"/>
  <c r="BY3008" i="64"/>
  <c r="BY605" i="64"/>
  <c r="BQ2981" i="64"/>
  <c r="BQ3008" i="64"/>
  <c r="BQ605" i="64"/>
  <c r="BI2981" i="64"/>
  <c r="BI3008" i="64"/>
  <c r="BI605" i="64"/>
  <c r="BA2981" i="64"/>
  <c r="BA3008" i="64"/>
  <c r="BA605" i="64"/>
  <c r="AS2981" i="64"/>
  <c r="AS3008" i="64"/>
  <c r="AS605" i="64"/>
  <c r="AK2981" i="64"/>
  <c r="AK3008" i="64"/>
  <c r="AK605" i="64"/>
  <c r="AC2981" i="64"/>
  <c r="AC3008" i="64"/>
  <c r="AC605" i="64"/>
  <c r="U2981" i="64"/>
  <c r="U3008" i="64"/>
  <c r="U605" i="64"/>
  <c r="CH2980" i="64"/>
  <c r="CH3007" i="64"/>
  <c r="CH604" i="64"/>
  <c r="BZ2980" i="64"/>
  <c r="BZ3007" i="64"/>
  <c r="BZ604" i="64"/>
  <c r="BR2980" i="64"/>
  <c r="BR3007" i="64"/>
  <c r="BR604" i="64"/>
  <c r="BJ2980" i="64"/>
  <c r="BJ604" i="64"/>
  <c r="BJ3007" i="64"/>
  <c r="BB2980" i="64"/>
  <c r="BB3007" i="64"/>
  <c r="BB604" i="64"/>
  <c r="AT2980" i="64"/>
  <c r="AT3007" i="64"/>
  <c r="AT604" i="64"/>
  <c r="AL2980" i="64"/>
  <c r="AL3007" i="64"/>
  <c r="AL604" i="64"/>
  <c r="AD2980" i="64"/>
  <c r="AD3007" i="64"/>
  <c r="AD604" i="64"/>
  <c r="V2980" i="64"/>
  <c r="V3007" i="64"/>
  <c r="V604" i="64"/>
  <c r="CI2977" i="64"/>
  <c r="CI3004" i="64"/>
  <c r="CI601" i="64"/>
  <c r="CA2977" i="64"/>
  <c r="CA3004" i="64"/>
  <c r="CA601" i="64"/>
  <c r="BS2977" i="64"/>
  <c r="BS3004" i="64"/>
  <c r="BS601" i="64"/>
  <c r="BK2977" i="64"/>
  <c r="BK3004" i="64"/>
  <c r="BK601" i="64"/>
  <c r="BC2977" i="64"/>
  <c r="BC3004" i="64"/>
  <c r="BC601" i="64"/>
  <c r="AU2977" i="64"/>
  <c r="AU3004" i="64"/>
  <c r="AU601" i="64"/>
  <c r="AM2977" i="64"/>
  <c r="AM3004" i="64"/>
  <c r="AM601" i="64"/>
  <c r="AE2977" i="64"/>
  <c r="AE3004" i="64"/>
  <c r="AE601" i="64"/>
  <c r="W2977" i="64"/>
  <c r="W3004" i="64"/>
  <c r="W601" i="64"/>
  <c r="BT2976" i="64"/>
  <c r="BT3003" i="64"/>
  <c r="BT3015" i="64" s="1"/>
  <c r="BT600" i="64"/>
  <c r="AF2976" i="64"/>
  <c r="AF3003" i="64"/>
  <c r="AF3015" i="64" s="1"/>
  <c r="AF600" i="64"/>
  <c r="BD2981" i="64"/>
  <c r="BD3008" i="64"/>
  <c r="BD605" i="64"/>
  <c r="CC2980" i="64"/>
  <c r="CC3007" i="64"/>
  <c r="CC604" i="64"/>
  <c r="Y2980" i="64"/>
  <c r="Y3007" i="64"/>
  <c r="Y604" i="64"/>
  <c r="AP2977" i="64"/>
  <c r="AP3004" i="64"/>
  <c r="AP601" i="64"/>
  <c r="BJ2976" i="64"/>
  <c r="BJ3003" i="64"/>
  <c r="BJ3015" i="64" s="1"/>
  <c r="BJ600" i="64"/>
  <c r="AD2976" i="64"/>
  <c r="AD3003" i="64"/>
  <c r="AD3015" i="64" s="1"/>
  <c r="AD600" i="64"/>
  <c r="BJ2981" i="64"/>
  <c r="BJ605" i="64"/>
  <c r="BJ3008" i="64"/>
  <c r="V2981" i="64"/>
  <c r="V3008" i="64"/>
  <c r="V605" i="64"/>
  <c r="BC2980" i="64"/>
  <c r="BC3007" i="64"/>
  <c r="BC604" i="64"/>
  <c r="W2980" i="64"/>
  <c r="W3007" i="64"/>
  <c r="W604" i="64"/>
  <c r="BD2977" i="64"/>
  <c r="BD3004" i="64"/>
  <c r="BD601" i="64"/>
  <c r="X2977" i="64"/>
  <c r="X3004" i="64"/>
  <c r="X601" i="64"/>
  <c r="AS2976" i="64"/>
  <c r="AS3003" i="64"/>
  <c r="AS3015" i="64" s="1"/>
  <c r="AS600" i="64"/>
  <c r="CF2976" i="64"/>
  <c r="CF3003" i="64"/>
  <c r="CF3015" i="64" s="1"/>
  <c r="CF600" i="64"/>
  <c r="BX2976" i="64"/>
  <c r="BX3003" i="64"/>
  <c r="BX3015" i="64" s="1"/>
  <c r="BX600" i="64"/>
  <c r="BP2976" i="64"/>
  <c r="BP3003" i="64"/>
  <c r="BP3015" i="64" s="1"/>
  <c r="BP600" i="64"/>
  <c r="BH2976" i="64"/>
  <c r="BH3003" i="64"/>
  <c r="BH3015" i="64" s="1"/>
  <c r="BH600" i="64"/>
  <c r="AZ2976" i="64"/>
  <c r="AZ3003" i="64"/>
  <c r="AZ3015" i="64" s="1"/>
  <c r="AZ600" i="64"/>
  <c r="AR2976" i="64"/>
  <c r="AR3003" i="64"/>
  <c r="AR3015" i="64" s="1"/>
  <c r="AR600" i="64"/>
  <c r="AJ2976" i="64"/>
  <c r="AJ3003" i="64"/>
  <c r="AJ3015" i="64" s="1"/>
  <c r="AJ600" i="64"/>
  <c r="AB2976" i="64"/>
  <c r="AB3003" i="64"/>
  <c r="AB3015" i="64" s="1"/>
  <c r="AB600" i="64"/>
  <c r="T2976" i="64"/>
  <c r="T3003" i="64"/>
  <c r="T3015" i="64" s="1"/>
  <c r="T600" i="64"/>
  <c r="CF2981" i="64"/>
  <c r="CF3008" i="64"/>
  <c r="CF605" i="64"/>
  <c r="BX2981" i="64"/>
  <c r="BX3008" i="64"/>
  <c r="BX605" i="64"/>
  <c r="BP2981" i="64"/>
  <c r="BP3008" i="64"/>
  <c r="BP605" i="64"/>
  <c r="BH2981" i="64"/>
  <c r="BH3008" i="64"/>
  <c r="BH605" i="64"/>
  <c r="AZ2981" i="64"/>
  <c r="AZ3008" i="64"/>
  <c r="AZ605" i="64"/>
  <c r="AR2981" i="64"/>
  <c r="AR3008" i="64"/>
  <c r="AR605" i="64"/>
  <c r="AJ2981" i="64"/>
  <c r="AJ3008" i="64"/>
  <c r="AJ605" i="64"/>
  <c r="AB2981" i="64"/>
  <c r="AB3008" i="64"/>
  <c r="AB605" i="64"/>
  <c r="T2981" i="64"/>
  <c r="T3008" i="64"/>
  <c r="T605" i="64"/>
  <c r="CG2980" i="64"/>
  <c r="CG3007" i="64"/>
  <c r="CG604" i="64"/>
  <c r="BY2980" i="64"/>
  <c r="BY3007" i="64"/>
  <c r="BY604" i="64"/>
  <c r="BQ2980" i="64"/>
  <c r="BQ3007" i="64"/>
  <c r="BQ604" i="64"/>
  <c r="BI2980" i="64"/>
  <c r="BI3007" i="64"/>
  <c r="BI604" i="64"/>
  <c r="BA2980" i="64"/>
  <c r="BA3007" i="64"/>
  <c r="BA604" i="64"/>
  <c r="AS2980" i="64"/>
  <c r="AS3007" i="64"/>
  <c r="AS604" i="64"/>
  <c r="AK2980" i="64"/>
  <c r="AK3007" i="64"/>
  <c r="AK604" i="64"/>
  <c r="AC2980" i="64"/>
  <c r="AC3007" i="64"/>
  <c r="AC604" i="64"/>
  <c r="U2980" i="64"/>
  <c r="U3007" i="64"/>
  <c r="U604" i="64"/>
  <c r="CH2977" i="64"/>
  <c r="CH601" i="64"/>
  <c r="CH3004" i="64"/>
  <c r="BZ2977" i="64"/>
  <c r="BZ3004" i="64"/>
  <c r="BZ601" i="64"/>
  <c r="BR2977" i="64"/>
  <c r="BR3004" i="64"/>
  <c r="BR601" i="64"/>
  <c r="BJ2977" i="64"/>
  <c r="BJ3004" i="64"/>
  <c r="BJ601" i="64"/>
  <c r="BB2977" i="64"/>
  <c r="BB3004" i="64"/>
  <c r="BB601" i="64"/>
  <c r="AT2977" i="64"/>
  <c r="AT3004" i="64"/>
  <c r="AT601" i="64"/>
  <c r="AL2977" i="64"/>
  <c r="AL3004" i="64"/>
  <c r="AL601" i="64"/>
  <c r="AD2977" i="64"/>
  <c r="AD3004" i="64"/>
  <c r="AD601" i="64"/>
  <c r="V2977" i="64"/>
  <c r="V3004" i="64"/>
  <c r="V601" i="64"/>
  <c r="CJ2976" i="64"/>
  <c r="CJ3003" i="64"/>
  <c r="CJ3015" i="64" s="1"/>
  <c r="CJ600" i="64"/>
  <c r="AN2976" i="64"/>
  <c r="AN3003" i="64"/>
  <c r="AN3015" i="64" s="1"/>
  <c r="AN600" i="64"/>
  <c r="BL2981" i="64"/>
  <c r="BL3008" i="64"/>
  <c r="BL605" i="64"/>
  <c r="CK2980" i="64"/>
  <c r="CK3007" i="64"/>
  <c r="CK604" i="64"/>
  <c r="AW2980" i="64"/>
  <c r="AW3007" i="64"/>
  <c r="AW604" i="64"/>
  <c r="BV2977" i="64"/>
  <c r="BV3004" i="64"/>
  <c r="BV601" i="64"/>
  <c r="Z2977" i="64"/>
  <c r="Z3004" i="64"/>
  <c r="Z601" i="64"/>
  <c r="BZ2976" i="64"/>
  <c r="BZ3003" i="64"/>
  <c r="BZ3015" i="64" s="1"/>
  <c r="BZ600" i="64"/>
  <c r="BB2976" i="64"/>
  <c r="BB3003" i="64"/>
  <c r="BB3015" i="64" s="1"/>
  <c r="BB600" i="64"/>
  <c r="CH2981" i="64"/>
  <c r="CH3008" i="64"/>
  <c r="CH605" i="64"/>
  <c r="AT2981" i="64"/>
  <c r="AT3008" i="64"/>
  <c r="AT605" i="64"/>
  <c r="CA2980" i="64"/>
  <c r="CA3007" i="64"/>
  <c r="CA604" i="64"/>
  <c r="AU2980" i="64"/>
  <c r="AU3007" i="64"/>
  <c r="AU604" i="64"/>
  <c r="CB2977" i="64"/>
  <c r="CB3004" i="64"/>
  <c r="CB601" i="64"/>
  <c r="AV2977" i="64"/>
  <c r="AV3004" i="64"/>
  <c r="AV601" i="64"/>
  <c r="BA2976" i="64"/>
  <c r="BA3003" i="64"/>
  <c r="BA3015" i="64" s="1"/>
  <c r="BA600" i="64"/>
  <c r="CE2976" i="64"/>
  <c r="CE3003" i="64"/>
  <c r="CE3015" i="64" s="1"/>
  <c r="CE600" i="64"/>
  <c r="BW2976" i="64"/>
  <c r="BW3003" i="64"/>
  <c r="BW3015" i="64" s="1"/>
  <c r="BW600" i="64"/>
  <c r="BO2976" i="64"/>
  <c r="BO3003" i="64"/>
  <c r="BO3015" i="64" s="1"/>
  <c r="BO600" i="64"/>
  <c r="BG2976" i="64"/>
  <c r="BG3003" i="64"/>
  <c r="BG3015" i="64" s="1"/>
  <c r="BG600" i="64"/>
  <c r="AY2976" i="64"/>
  <c r="AY3003" i="64"/>
  <c r="AY3015" i="64" s="1"/>
  <c r="AY600" i="64"/>
  <c r="AQ2976" i="64"/>
  <c r="AQ3003" i="64"/>
  <c r="AQ3015" i="64" s="1"/>
  <c r="AQ600" i="64"/>
  <c r="AI2976" i="64"/>
  <c r="AI3003" i="64"/>
  <c r="AI3015" i="64" s="1"/>
  <c r="AI600" i="64"/>
  <c r="AA2976" i="64"/>
  <c r="AA3003" i="64"/>
  <c r="AA3015" i="64" s="1"/>
  <c r="AA600" i="64"/>
  <c r="CE2981" i="64"/>
  <c r="CE3008" i="64"/>
  <c r="CE605" i="64"/>
  <c r="BW2981" i="64"/>
  <c r="BW3008" i="64"/>
  <c r="BW605" i="64"/>
  <c r="BO2981" i="64"/>
  <c r="BO3008" i="64"/>
  <c r="BO605" i="64"/>
  <c r="BG2981" i="64"/>
  <c r="BG3008" i="64"/>
  <c r="BG605" i="64"/>
  <c r="AY2981" i="64"/>
  <c r="AY3008" i="64"/>
  <c r="AY605" i="64"/>
  <c r="AQ2981" i="64"/>
  <c r="AQ3008" i="64"/>
  <c r="AQ605" i="64"/>
  <c r="AI2981" i="64"/>
  <c r="AI3008" i="64"/>
  <c r="AI605" i="64"/>
  <c r="AA2981" i="64"/>
  <c r="AA3008" i="64"/>
  <c r="AA605" i="64"/>
  <c r="CF2980" i="64"/>
  <c r="CF3007" i="64"/>
  <c r="CF604" i="64"/>
  <c r="BX2980" i="64"/>
  <c r="BX3007" i="64"/>
  <c r="BX604" i="64"/>
  <c r="BP2980" i="64"/>
  <c r="BP3007" i="64"/>
  <c r="BP604" i="64"/>
  <c r="BH2980" i="64"/>
  <c r="BH3007" i="64"/>
  <c r="BH604" i="64"/>
  <c r="AZ2980" i="64"/>
  <c r="AZ3007" i="64"/>
  <c r="AZ604" i="64"/>
  <c r="AR2980" i="64"/>
  <c r="AR3007" i="64"/>
  <c r="AR604" i="64"/>
  <c r="AJ2980" i="64"/>
  <c r="AJ604" i="64"/>
  <c r="AJ3007" i="64"/>
  <c r="AB2980" i="64"/>
  <c r="AB3007" i="64"/>
  <c r="AB604" i="64"/>
  <c r="T2980" i="64"/>
  <c r="T3007" i="64"/>
  <c r="T604" i="64"/>
  <c r="CG2977" i="64"/>
  <c r="CG3004" i="64"/>
  <c r="CG601" i="64"/>
  <c r="BY2977" i="64"/>
  <c r="BY3004" i="64"/>
  <c r="BY601" i="64"/>
  <c r="BQ2977" i="64"/>
  <c r="BQ3004" i="64"/>
  <c r="BQ601" i="64"/>
  <c r="BI2977" i="64"/>
  <c r="BI3004" i="64"/>
  <c r="BI601" i="64"/>
  <c r="BA2977" i="64"/>
  <c r="BA3004" i="64"/>
  <c r="BA601" i="64"/>
  <c r="AS2977" i="64"/>
  <c r="AS3004" i="64"/>
  <c r="AS601" i="64"/>
  <c r="AK2977" i="64"/>
  <c r="AK3004" i="64"/>
  <c r="AK601" i="64"/>
  <c r="AC2977" i="64"/>
  <c r="AC3004" i="64"/>
  <c r="AC601" i="64"/>
  <c r="U2977" i="64"/>
  <c r="U3004" i="64"/>
  <c r="U601" i="64"/>
  <c r="BD2976" i="64"/>
  <c r="BD3003" i="64"/>
  <c r="BD3015" i="64" s="1"/>
  <c r="BD600" i="64"/>
  <c r="CB2981" i="64"/>
  <c r="CB3008" i="64"/>
  <c r="CB605" i="64"/>
  <c r="AF2981" i="64"/>
  <c r="AF3008" i="64"/>
  <c r="AF605" i="64"/>
  <c r="BE2980" i="64"/>
  <c r="BE3007" i="64"/>
  <c r="BE604" i="64"/>
  <c r="AX2977" i="64"/>
  <c r="AX3004" i="64"/>
  <c r="AX601" i="64"/>
  <c r="AL2976" i="64"/>
  <c r="AL3003" i="64"/>
  <c r="AL3015" i="64" s="1"/>
  <c r="AL600" i="64"/>
  <c r="BR2981" i="64"/>
  <c r="BR3008" i="64"/>
  <c r="BR605" i="64"/>
  <c r="AL2981" i="64"/>
  <c r="AL3008" i="64"/>
  <c r="AL605" i="64"/>
  <c r="BS2980" i="64"/>
  <c r="BS3007" i="64"/>
  <c r="BS604" i="64"/>
  <c r="AM2980" i="64"/>
  <c r="AM3007" i="64"/>
  <c r="AM604" i="64"/>
  <c r="BT2977" i="64"/>
  <c r="BT3004" i="64"/>
  <c r="BT601" i="64"/>
  <c r="AF2977" i="64"/>
  <c r="AF3004" i="64"/>
  <c r="AF601" i="64"/>
  <c r="BI2976" i="64"/>
  <c r="BI3003" i="64"/>
  <c r="BI3015" i="64" s="1"/>
  <c r="BI600" i="64"/>
  <c r="CD2976" i="64"/>
  <c r="CD3003" i="64"/>
  <c r="CD3015" i="64" s="1"/>
  <c r="CD600" i="64"/>
  <c r="BV2976" i="64"/>
  <c r="BV3003" i="64"/>
  <c r="BV3015" i="64" s="1"/>
  <c r="BV600" i="64"/>
  <c r="BN2976" i="64"/>
  <c r="BN3003" i="64"/>
  <c r="BN3015" i="64" s="1"/>
  <c r="BN600" i="64"/>
  <c r="BF2976" i="64"/>
  <c r="BF3003" i="64"/>
  <c r="BF3015" i="64" s="1"/>
  <c r="BF600" i="64"/>
  <c r="AX2976" i="64"/>
  <c r="AX3003" i="64"/>
  <c r="AX3015" i="64" s="1"/>
  <c r="AX600" i="64"/>
  <c r="AP2976" i="64"/>
  <c r="AP3003" i="64"/>
  <c r="AP3015" i="64" s="1"/>
  <c r="AP600" i="64"/>
  <c r="AH2976" i="64"/>
  <c r="AH3003" i="64"/>
  <c r="AH3015" i="64" s="1"/>
  <c r="AH600" i="64"/>
  <c r="Z2976" i="64"/>
  <c r="Z3003" i="64"/>
  <c r="Z3015" i="64" s="1"/>
  <c r="Z600" i="64"/>
  <c r="CD2981" i="64"/>
  <c r="CD3008" i="64"/>
  <c r="CD605" i="64"/>
  <c r="BV2981" i="64"/>
  <c r="BV3008" i="64"/>
  <c r="BV605" i="64"/>
  <c r="BN2981" i="64"/>
  <c r="BN3008" i="64"/>
  <c r="BN605" i="64"/>
  <c r="BF2981" i="64"/>
  <c r="BF3008" i="64"/>
  <c r="BF605" i="64"/>
  <c r="AX2981" i="64"/>
  <c r="AX3008" i="64"/>
  <c r="AX605" i="64"/>
  <c r="AP2981" i="64"/>
  <c r="AP3008" i="64"/>
  <c r="AP605" i="64"/>
  <c r="AH2981" i="64"/>
  <c r="AH3008" i="64"/>
  <c r="AH605" i="64"/>
  <c r="Z2981" i="64"/>
  <c r="Z3008" i="64"/>
  <c r="Z605" i="64"/>
  <c r="CE2980" i="64"/>
  <c r="CE3007" i="64"/>
  <c r="CE604" i="64"/>
  <c r="BW2980" i="64"/>
  <c r="BW3007" i="64"/>
  <c r="BW604" i="64"/>
  <c r="BO2980" i="64"/>
  <c r="BO3007" i="64"/>
  <c r="BO604" i="64"/>
  <c r="BG2980" i="64"/>
  <c r="BG3007" i="64"/>
  <c r="BG604" i="64"/>
  <c r="AY2980" i="64"/>
  <c r="AY3007" i="64"/>
  <c r="AY604" i="64"/>
  <c r="AQ2980" i="64"/>
  <c r="AQ3007" i="64"/>
  <c r="AQ604" i="64"/>
  <c r="AI2980" i="64"/>
  <c r="AI3007" i="64"/>
  <c r="AI604" i="64"/>
  <c r="AA2980" i="64"/>
  <c r="AA3007" i="64"/>
  <c r="AA604" i="64"/>
  <c r="CF2977" i="64"/>
  <c r="CF3004" i="64"/>
  <c r="CF601" i="64"/>
  <c r="BX2977" i="64"/>
  <c r="BX3004" i="64"/>
  <c r="BX601" i="64"/>
  <c r="BP2977" i="64"/>
  <c r="BP601" i="64"/>
  <c r="BP3004" i="64"/>
  <c r="BH2977" i="64"/>
  <c r="BH3004" i="64"/>
  <c r="BH601" i="64"/>
  <c r="AZ2977" i="64"/>
  <c r="AZ601" i="64"/>
  <c r="AZ3004" i="64"/>
  <c r="AR2977" i="64"/>
  <c r="AR3004" i="64"/>
  <c r="AR601" i="64"/>
  <c r="AJ2977" i="64"/>
  <c r="AJ3004" i="64"/>
  <c r="AJ601" i="64"/>
  <c r="AB2977" i="64"/>
  <c r="AB3004" i="64"/>
  <c r="AB601" i="64"/>
  <c r="T2977" i="64"/>
  <c r="T3004" i="64"/>
  <c r="T601" i="64"/>
  <c r="BL2976" i="64"/>
  <c r="BL3003" i="64"/>
  <c r="BL3015" i="64" s="1"/>
  <c r="BL600" i="64"/>
  <c r="CJ2981" i="64"/>
  <c r="CJ3008" i="64"/>
  <c r="CJ605" i="64"/>
  <c r="AV2981" i="64"/>
  <c r="AV3008" i="64"/>
  <c r="AV605" i="64"/>
  <c r="BU2980" i="64"/>
  <c r="BU3007" i="64"/>
  <c r="BU604" i="64"/>
  <c r="AG2980" i="64"/>
  <c r="AG604" i="64"/>
  <c r="AG3007" i="64"/>
  <c r="BN2977" i="64"/>
  <c r="BN3004" i="64"/>
  <c r="BN601" i="64"/>
  <c r="CH2976" i="64"/>
  <c r="CH3003" i="64"/>
  <c r="CH3015" i="64" s="1"/>
  <c r="CH600" i="64"/>
  <c r="AT2976" i="64"/>
  <c r="AT3003" i="64"/>
  <c r="AT3015" i="64" s="1"/>
  <c r="AT600" i="64"/>
  <c r="BZ2981" i="64"/>
  <c r="BZ3008" i="64"/>
  <c r="BZ605" i="64"/>
  <c r="AD2981" i="64"/>
  <c r="AD3008" i="64"/>
  <c r="AD605" i="64"/>
  <c r="BK2980" i="64"/>
  <c r="BK3007" i="64"/>
  <c r="BK604" i="64"/>
  <c r="AE2980" i="64"/>
  <c r="AE3007" i="64"/>
  <c r="AE604" i="64"/>
  <c r="BL2977" i="64"/>
  <c r="BL3004" i="64"/>
  <c r="BL601" i="64"/>
  <c r="AN2977" i="64"/>
  <c r="AN3004" i="64"/>
  <c r="AN601" i="64"/>
  <c r="CK2976" i="64"/>
  <c r="CK3003" i="64"/>
  <c r="CK3015" i="64" s="1"/>
  <c r="CK600" i="64"/>
  <c r="CC2976" i="64"/>
  <c r="CC600" i="64"/>
  <c r="CC3003" i="64"/>
  <c r="CC3015" i="64" s="1"/>
  <c r="BU2976" i="64"/>
  <c r="BU3003" i="64"/>
  <c r="BU3015" i="64" s="1"/>
  <c r="BU600" i="64"/>
  <c r="BM2976" i="64"/>
  <c r="BM3003" i="64"/>
  <c r="BM3015" i="64" s="1"/>
  <c r="BM600" i="64"/>
  <c r="BE2976" i="64"/>
  <c r="BE3003" i="64"/>
  <c r="BE3015" i="64" s="1"/>
  <c r="BE600" i="64"/>
  <c r="AW2976" i="64"/>
  <c r="AW600" i="64"/>
  <c r="AW3003" i="64"/>
  <c r="AW3015" i="64" s="1"/>
  <c r="AO2976" i="64"/>
  <c r="AO3003" i="64"/>
  <c r="AO3015" i="64" s="1"/>
  <c r="AO600" i="64"/>
  <c r="AG2976" i="64"/>
  <c r="AG3003" i="64"/>
  <c r="AG3015" i="64" s="1"/>
  <c r="AG600" i="64"/>
  <c r="Y2976" i="64"/>
  <c r="Y3003" i="64"/>
  <c r="Y3015" i="64" s="1"/>
  <c r="Y600" i="64"/>
  <c r="CK2981" i="64"/>
  <c r="CK3008" i="64"/>
  <c r="CK605" i="64"/>
  <c r="CC2981" i="64"/>
  <c r="CC3008" i="64"/>
  <c r="CC605" i="64"/>
  <c r="BU2981" i="64"/>
  <c r="BU3008" i="64"/>
  <c r="BU605" i="64"/>
  <c r="BM2981" i="64"/>
  <c r="BM605" i="64"/>
  <c r="BM3008" i="64"/>
  <c r="BE2981" i="64"/>
  <c r="BE3008" i="64"/>
  <c r="BE605" i="64"/>
  <c r="AW2981" i="64"/>
  <c r="AW3008" i="64"/>
  <c r="AW605" i="64"/>
  <c r="AO2981" i="64"/>
  <c r="AO3008" i="64"/>
  <c r="AO605" i="64"/>
  <c r="AG2981" i="64"/>
  <c r="AG3008" i="64"/>
  <c r="AG605" i="64"/>
  <c r="Y2981" i="64"/>
  <c r="Y3008" i="64"/>
  <c r="Y605" i="64"/>
  <c r="CD2980" i="64"/>
  <c r="CD3007" i="64"/>
  <c r="CD604" i="64"/>
  <c r="BV2980" i="64"/>
  <c r="BV3007" i="64"/>
  <c r="BV604" i="64"/>
  <c r="BN2980" i="64"/>
  <c r="BN3007" i="64"/>
  <c r="BN604" i="64"/>
  <c r="BF2980" i="64"/>
  <c r="BF3007" i="64"/>
  <c r="BF604" i="64"/>
  <c r="AX2980" i="64"/>
  <c r="AX3007" i="64"/>
  <c r="AX604" i="64"/>
  <c r="AP2980" i="64"/>
  <c r="AP3007" i="64"/>
  <c r="AP604" i="64"/>
  <c r="AH2980" i="64"/>
  <c r="AH3007" i="64"/>
  <c r="AH604" i="64"/>
  <c r="Z2980" i="64"/>
  <c r="Z3007" i="64"/>
  <c r="Z604" i="64"/>
  <c r="CE2977" i="64"/>
  <c r="CE3004" i="64"/>
  <c r="CE601" i="64"/>
  <c r="BW2977" i="64"/>
  <c r="BW3004" i="64"/>
  <c r="BW601" i="64"/>
  <c r="BO2977" i="64"/>
  <c r="BO3004" i="64"/>
  <c r="BO601" i="64"/>
  <c r="BG2977" i="64"/>
  <c r="BG3004" i="64"/>
  <c r="BG601" i="64"/>
  <c r="AY2977" i="64"/>
  <c r="AY3004" i="64"/>
  <c r="AY601" i="64"/>
  <c r="AQ2977" i="64"/>
  <c r="AQ3004" i="64"/>
  <c r="AQ601" i="64"/>
  <c r="AI2977" i="64"/>
  <c r="AI3004" i="64"/>
  <c r="AI601" i="64"/>
  <c r="AA2977" i="64"/>
  <c r="AA3004" i="64"/>
  <c r="AA601" i="64"/>
  <c r="AZ2880" i="64"/>
  <c r="AZ2906" i="64" s="1"/>
  <c r="AZ2949" i="64"/>
  <c r="AZ2914" i="64"/>
  <c r="BP2885" i="64"/>
  <c r="BP2911" i="64" s="1"/>
  <c r="BP2919" i="64"/>
  <c r="BP2945" i="64" s="1"/>
  <c r="BP2954" i="64"/>
  <c r="CG2884" i="64"/>
  <c r="CG2910" i="64" s="1"/>
  <c r="CG2918" i="64"/>
  <c r="CG2944" i="64" s="1"/>
  <c r="CG2953" i="64"/>
  <c r="AK2884" i="64"/>
  <c r="AK2910" i="64" s="1"/>
  <c r="AK2918" i="64"/>
  <c r="AK2944" i="64" s="1"/>
  <c r="AK2953" i="64"/>
  <c r="BJ2881" i="64"/>
  <c r="BJ2950" i="64"/>
  <c r="BJ2915" i="64"/>
  <c r="BJ2941" i="64" s="1"/>
  <c r="CE2880" i="64"/>
  <c r="CE2906" i="64" s="1"/>
  <c r="CE2949" i="64"/>
  <c r="CE2914" i="64"/>
  <c r="BW2880" i="64"/>
  <c r="BW2906" i="64" s="1"/>
  <c r="BW2949" i="64"/>
  <c r="BW2914" i="64"/>
  <c r="BO2880" i="64"/>
  <c r="BO2906" i="64" s="1"/>
  <c r="BO2949" i="64"/>
  <c r="BO2914" i="64"/>
  <c r="BG2880" i="64"/>
  <c r="BG2906" i="64" s="1"/>
  <c r="BG2949" i="64"/>
  <c r="BG2914" i="64"/>
  <c r="AY2880" i="64"/>
  <c r="AY2906" i="64" s="1"/>
  <c r="AY2914" i="64"/>
  <c r="AY2949" i="64"/>
  <c r="AQ2880" i="64"/>
  <c r="AQ2906" i="64" s="1"/>
  <c r="AQ2949" i="64"/>
  <c r="AQ2914" i="64"/>
  <c r="AI2880" i="64"/>
  <c r="AI2906" i="64" s="1"/>
  <c r="AI2949" i="64"/>
  <c r="AI2914" i="64"/>
  <c r="AA2880" i="64"/>
  <c r="AA2906" i="64" s="1"/>
  <c r="AA2949" i="64"/>
  <c r="AA2914" i="64"/>
  <c r="CE2885" i="64"/>
  <c r="CE2911" i="64" s="1"/>
  <c r="CE2919" i="64"/>
  <c r="CE2945" i="64" s="1"/>
  <c r="CE2954" i="64"/>
  <c r="BW2885" i="64"/>
  <c r="BW2911" i="64" s="1"/>
  <c r="BW2919" i="64"/>
  <c r="BW2945" i="64" s="1"/>
  <c r="BW2954" i="64"/>
  <c r="BO2885" i="64"/>
  <c r="BO2911" i="64" s="1"/>
  <c r="BO2919" i="64"/>
  <c r="BO2945" i="64" s="1"/>
  <c r="BO2954" i="64"/>
  <c r="BG2885" i="64"/>
  <c r="BG2911" i="64" s="1"/>
  <c r="BG2919" i="64"/>
  <c r="BG2945" i="64" s="1"/>
  <c r="BG2954" i="64"/>
  <c r="AY2885" i="64"/>
  <c r="AY2911" i="64" s="1"/>
  <c r="AY2919" i="64"/>
  <c r="AY2945" i="64" s="1"/>
  <c r="AY2954" i="64"/>
  <c r="AQ2885" i="64"/>
  <c r="AQ2911" i="64" s="1"/>
  <c r="AQ2919" i="64"/>
  <c r="AQ2945" i="64" s="1"/>
  <c r="AQ2954" i="64"/>
  <c r="AI2885" i="64"/>
  <c r="AI2911" i="64" s="1"/>
  <c r="AI2919" i="64"/>
  <c r="AI2945" i="64" s="1"/>
  <c r="AI2954" i="64"/>
  <c r="AA2885" i="64"/>
  <c r="AA2911" i="64" s="1"/>
  <c r="AA2919" i="64"/>
  <c r="AA2945" i="64" s="1"/>
  <c r="AA2954" i="64"/>
  <c r="CF2884" i="64"/>
  <c r="CF2910" i="64" s="1"/>
  <c r="CF2918" i="64"/>
  <c r="CF2944" i="64" s="1"/>
  <c r="CF2953" i="64"/>
  <c r="BX2884" i="64"/>
  <c r="BX2910" i="64" s="1"/>
  <c r="BX2918" i="64"/>
  <c r="BX2944" i="64" s="1"/>
  <c r="BX2953" i="64"/>
  <c r="BP2884" i="64"/>
  <c r="BP2910" i="64" s="1"/>
  <c r="BP2918" i="64"/>
  <c r="BP2944" i="64" s="1"/>
  <c r="BP2953" i="64"/>
  <c r="BH2884" i="64"/>
  <c r="BH2910" i="64" s="1"/>
  <c r="BH2918" i="64"/>
  <c r="BH2944" i="64" s="1"/>
  <c r="BH2953" i="64"/>
  <c r="AZ2884" i="64"/>
  <c r="AZ2910" i="64" s="1"/>
  <c r="AZ2918" i="64"/>
  <c r="AZ2944" i="64" s="1"/>
  <c r="AZ2953" i="64"/>
  <c r="AR2884" i="64"/>
  <c r="AR2910" i="64" s="1"/>
  <c r="AR2918" i="64"/>
  <c r="AR2944" i="64" s="1"/>
  <c r="AR2953" i="64"/>
  <c r="AJ2884" i="64"/>
  <c r="AJ2910" i="64" s="1"/>
  <c r="AJ2918" i="64"/>
  <c r="AJ2944" i="64" s="1"/>
  <c r="AJ2953" i="64"/>
  <c r="AB2884" i="64"/>
  <c r="AB2910" i="64" s="1"/>
  <c r="AB2918" i="64"/>
  <c r="AB2944" i="64" s="1"/>
  <c r="AB2953" i="64"/>
  <c r="T2884" i="64"/>
  <c r="T2910" i="64" s="1"/>
  <c r="T2918" i="64"/>
  <c r="T2944" i="64" s="1"/>
  <c r="T2953" i="64"/>
  <c r="CG2881" i="64"/>
  <c r="CG2950" i="64"/>
  <c r="CG2915" i="64"/>
  <c r="CG2941" i="64" s="1"/>
  <c r="BY2881" i="64"/>
  <c r="BY2950" i="64"/>
  <c r="BY2915" i="64"/>
  <c r="BY2941" i="64" s="1"/>
  <c r="BQ2881" i="64"/>
  <c r="BQ2950" i="64"/>
  <c r="BQ2915" i="64"/>
  <c r="BQ2941" i="64" s="1"/>
  <c r="BI2881" i="64"/>
  <c r="BI2950" i="64"/>
  <c r="BI2915" i="64"/>
  <c r="BI2941" i="64" s="1"/>
  <c r="BA2881" i="64"/>
  <c r="BA2950" i="64"/>
  <c r="BA2915" i="64"/>
  <c r="BA2941" i="64" s="1"/>
  <c r="AS2881" i="64"/>
  <c r="AS2950" i="64"/>
  <c r="AS2915" i="64"/>
  <c r="AS2941" i="64" s="1"/>
  <c r="AK2881" i="64"/>
  <c r="AK2950" i="64"/>
  <c r="AK2915" i="64"/>
  <c r="AK2941" i="64" s="1"/>
  <c r="AC2881" i="64"/>
  <c r="AC2950" i="64"/>
  <c r="AC2915" i="64"/>
  <c r="AC2941" i="64" s="1"/>
  <c r="U2881" i="64"/>
  <c r="U2950" i="64"/>
  <c r="U2915" i="64"/>
  <c r="U2941" i="64" s="1"/>
  <c r="AJ2880" i="64"/>
  <c r="AJ2906" i="64" s="1"/>
  <c r="AJ2949" i="64"/>
  <c r="AJ2914" i="64"/>
  <c r="AR2885" i="64"/>
  <c r="AR2911" i="64" s="1"/>
  <c r="AR2919" i="64"/>
  <c r="AR2945" i="64" s="1"/>
  <c r="AR2954" i="64"/>
  <c r="AS2884" i="64"/>
  <c r="AS2910" i="64" s="1"/>
  <c r="AS2918" i="64"/>
  <c r="AS2944" i="64" s="1"/>
  <c r="AS2953" i="64"/>
  <c r="AL2881" i="64"/>
  <c r="AL2950" i="64"/>
  <c r="AL2915" i="64"/>
  <c r="AL2941" i="64" s="1"/>
  <c r="AX2880" i="64"/>
  <c r="AX2906" i="64" s="1"/>
  <c r="AX2949" i="64"/>
  <c r="AX2914" i="64"/>
  <c r="BF2885" i="64"/>
  <c r="BF2911" i="64" s="1"/>
  <c r="BF2919" i="64"/>
  <c r="BF2945" i="64" s="1"/>
  <c r="BF2954" i="64"/>
  <c r="AH2885" i="64"/>
  <c r="AH2911" i="64" s="1"/>
  <c r="AH2919" i="64"/>
  <c r="AH2945" i="64" s="1"/>
  <c r="AH2954" i="64"/>
  <c r="CE2884" i="64"/>
  <c r="CE2910" i="64" s="1"/>
  <c r="CE2918" i="64"/>
  <c r="CE2944" i="64" s="1"/>
  <c r="CE2953" i="64"/>
  <c r="BG2884" i="64"/>
  <c r="BG2910" i="64" s="1"/>
  <c r="BG2918" i="64"/>
  <c r="BG2944" i="64" s="1"/>
  <c r="BG2953" i="64"/>
  <c r="AQ2884" i="64"/>
  <c r="AQ2910" i="64" s="1"/>
  <c r="AQ2918" i="64"/>
  <c r="AQ2944" i="64" s="1"/>
  <c r="AQ2953" i="64"/>
  <c r="BX2881" i="64"/>
  <c r="BX2950" i="64"/>
  <c r="BX2915" i="64"/>
  <c r="BX2941" i="64" s="1"/>
  <c r="BH2881" i="64"/>
  <c r="BH2950" i="64"/>
  <c r="BH2915" i="64"/>
  <c r="BH2941" i="64" s="1"/>
  <c r="AJ2881" i="64"/>
  <c r="AJ2950" i="64"/>
  <c r="AJ2915" i="64"/>
  <c r="AJ2941" i="64" s="1"/>
  <c r="AR2880" i="64"/>
  <c r="AR2906" i="64" s="1"/>
  <c r="AR2949" i="64"/>
  <c r="AR2914" i="64"/>
  <c r="BH2885" i="64"/>
  <c r="BH2911" i="64" s="1"/>
  <c r="BH2919" i="64"/>
  <c r="BH2945" i="64" s="1"/>
  <c r="BH2954" i="64"/>
  <c r="BY2884" i="64"/>
  <c r="BY2910" i="64" s="1"/>
  <c r="BY2918" i="64"/>
  <c r="BY2944" i="64" s="1"/>
  <c r="BY2953" i="64"/>
  <c r="AC2884" i="64"/>
  <c r="AC2910" i="64" s="1"/>
  <c r="AC2918" i="64"/>
  <c r="AC2944" i="64" s="1"/>
  <c r="AC2953" i="64"/>
  <c r="BB2881" i="64"/>
  <c r="BB2950" i="64"/>
  <c r="BB2915" i="64"/>
  <c r="BB2941" i="64" s="1"/>
  <c r="AP2880" i="64"/>
  <c r="AP2906" i="64" s="1"/>
  <c r="AP2949" i="64"/>
  <c r="AP2914" i="64"/>
  <c r="CD2885" i="64"/>
  <c r="CD2911" i="64" s="1"/>
  <c r="CD2919" i="64"/>
  <c r="CD2945" i="64" s="1"/>
  <c r="CD2954" i="64"/>
  <c r="BN2885" i="64"/>
  <c r="BN2911" i="64" s="1"/>
  <c r="BN2919" i="64"/>
  <c r="BN2945" i="64" s="1"/>
  <c r="BN2954" i="64"/>
  <c r="AP2885" i="64"/>
  <c r="AP2911" i="64" s="1"/>
  <c r="AP2919" i="64"/>
  <c r="AP2945" i="64" s="1"/>
  <c r="AP2954" i="64"/>
  <c r="Z2885" i="64"/>
  <c r="Z2911" i="64" s="1"/>
  <c r="Z2919" i="64"/>
  <c r="Z2945" i="64" s="1"/>
  <c r="Z2954" i="64"/>
  <c r="BO2884" i="64"/>
  <c r="BO2910" i="64" s="1"/>
  <c r="BO2918" i="64"/>
  <c r="BO2944" i="64" s="1"/>
  <c r="BO2953" i="64"/>
  <c r="AY2884" i="64"/>
  <c r="AY2910" i="64" s="1"/>
  <c r="AY2918" i="64"/>
  <c r="AY2944" i="64" s="1"/>
  <c r="AY2953" i="64"/>
  <c r="AI2884" i="64"/>
  <c r="AI2910" i="64" s="1"/>
  <c r="AI2918" i="64"/>
  <c r="AI2944" i="64" s="1"/>
  <c r="AI2953" i="64"/>
  <c r="AA2884" i="64"/>
  <c r="AA2910" i="64" s="1"/>
  <c r="AA2918" i="64"/>
  <c r="AA2944" i="64" s="1"/>
  <c r="AA2953" i="64"/>
  <c r="CF2881" i="64"/>
  <c r="CF2950" i="64"/>
  <c r="CF2915" i="64"/>
  <c r="CF2941" i="64" s="1"/>
  <c r="BP2881" i="64"/>
  <c r="BP2950" i="64"/>
  <c r="BP2915" i="64"/>
  <c r="BP2941" i="64" s="1"/>
  <c r="AZ2881" i="64"/>
  <c r="AZ2950" i="64"/>
  <c r="AZ2915" i="64"/>
  <c r="AZ2941" i="64" s="1"/>
  <c r="AR2881" i="64"/>
  <c r="AR2950" i="64"/>
  <c r="AR2915" i="64"/>
  <c r="AR2941" i="64" s="1"/>
  <c r="AB2881" i="64"/>
  <c r="AB2950" i="64"/>
  <c r="AB2915" i="64"/>
  <c r="AB2941" i="64" s="1"/>
  <c r="T2881" i="64"/>
  <c r="T2950" i="64"/>
  <c r="T2915" i="64"/>
  <c r="T2941" i="64" s="1"/>
  <c r="BU2880" i="64"/>
  <c r="BU2906" i="64" s="1"/>
  <c r="BU2949" i="64"/>
  <c r="BU2914" i="64"/>
  <c r="AG2880" i="64"/>
  <c r="AG2906" i="64" s="1"/>
  <c r="AG2949" i="64"/>
  <c r="AG2914" i="64"/>
  <c r="BM2885" i="64"/>
  <c r="BM2911" i="64" s="1"/>
  <c r="BM2954" i="64"/>
  <c r="BM2919" i="64"/>
  <c r="BM2945" i="64" s="1"/>
  <c r="Y2885" i="64"/>
  <c r="Y2911" i="64" s="1"/>
  <c r="Y2954" i="64"/>
  <c r="Y2919" i="64"/>
  <c r="Y2945" i="64" s="1"/>
  <c r="BF2884" i="64"/>
  <c r="BF2910" i="64" s="1"/>
  <c r="BF2918" i="64"/>
  <c r="BF2944" i="64" s="1"/>
  <c r="BF2953" i="64"/>
  <c r="AY2881" i="64"/>
  <c r="AY2950" i="64"/>
  <c r="AY2915" i="64"/>
  <c r="AY2941" i="64" s="1"/>
  <c r="BH2880" i="64"/>
  <c r="BH2906" i="64" s="1"/>
  <c r="BH2949" i="64"/>
  <c r="BH2914" i="64"/>
  <c r="BX2885" i="64"/>
  <c r="BX2911" i="64" s="1"/>
  <c r="BX2919" i="64"/>
  <c r="BX2945" i="64" s="1"/>
  <c r="BX2954" i="64"/>
  <c r="T2885" i="64"/>
  <c r="T2911" i="64" s="1"/>
  <c r="T2919" i="64"/>
  <c r="T2945" i="64" s="1"/>
  <c r="T2954" i="64"/>
  <c r="CH2881" i="64"/>
  <c r="CH2950" i="64"/>
  <c r="CH2915" i="64"/>
  <c r="CH2941" i="64" s="1"/>
  <c r="BF2880" i="64"/>
  <c r="BF2906" i="64" s="1"/>
  <c r="BF2949" i="64"/>
  <c r="BF2914" i="64"/>
  <c r="BM2880" i="64"/>
  <c r="BM2906" i="64" s="1"/>
  <c r="BM2949" i="64"/>
  <c r="BM2914" i="64"/>
  <c r="Y2880" i="64"/>
  <c r="Y2906" i="64" s="1"/>
  <c r="Y2949" i="64"/>
  <c r="Y2914" i="64"/>
  <c r="BE2885" i="64"/>
  <c r="BE2911" i="64" s="1"/>
  <c r="BE2954" i="64"/>
  <c r="BE2919" i="64"/>
  <c r="BE2945" i="64" s="1"/>
  <c r="CD2884" i="64"/>
  <c r="CD2910" i="64" s="1"/>
  <c r="CD2918" i="64"/>
  <c r="CD2944" i="64" s="1"/>
  <c r="CD2953" i="64"/>
  <c r="AH2884" i="64"/>
  <c r="AH2910" i="64" s="1"/>
  <c r="AH2918" i="64"/>
  <c r="AH2944" i="64" s="1"/>
  <c r="AH2953" i="64"/>
  <c r="BO2881" i="64"/>
  <c r="BO2950" i="64"/>
  <c r="BO2915" i="64"/>
  <c r="BO2941" i="64" s="1"/>
  <c r="AA2881" i="64"/>
  <c r="AA2950" i="64"/>
  <c r="AA2915" i="64"/>
  <c r="AA2941" i="64" s="1"/>
  <c r="CJ2880" i="64"/>
  <c r="CJ2906" i="64" s="1"/>
  <c r="CJ2914" i="64"/>
  <c r="CJ2949" i="64"/>
  <c r="CB2880" i="64"/>
  <c r="CB2906" i="64" s="1"/>
  <c r="CB2914" i="64"/>
  <c r="CB2949" i="64"/>
  <c r="BT2880" i="64"/>
  <c r="BT2906" i="64" s="1"/>
  <c r="BT2949" i="64"/>
  <c r="BT2914" i="64"/>
  <c r="BL2880" i="64"/>
  <c r="BL2906" i="64" s="1"/>
  <c r="BL2914" i="64"/>
  <c r="BL2949" i="64"/>
  <c r="BD2880" i="64"/>
  <c r="BD2906" i="64" s="1"/>
  <c r="BD2914" i="64"/>
  <c r="BD2949" i="64"/>
  <c r="AV2880" i="64"/>
  <c r="AV2906" i="64" s="1"/>
  <c r="AV2949" i="64"/>
  <c r="AV2914" i="64"/>
  <c r="AN2880" i="64"/>
  <c r="AN2906" i="64" s="1"/>
  <c r="AN2914" i="64"/>
  <c r="AN2949" i="64"/>
  <c r="AF2880" i="64"/>
  <c r="AF2906" i="64" s="1"/>
  <c r="AF2914" i="64"/>
  <c r="AF2949" i="64"/>
  <c r="X2880" i="64"/>
  <c r="X2906" i="64" s="1"/>
  <c r="X2914" i="64"/>
  <c r="X2949" i="64"/>
  <c r="CJ2885" i="64"/>
  <c r="CJ2911" i="64" s="1"/>
  <c r="CJ2919" i="64"/>
  <c r="CJ2945" i="64" s="1"/>
  <c r="CJ2954" i="64"/>
  <c r="CB2885" i="64"/>
  <c r="CB2911" i="64" s="1"/>
  <c r="CB2954" i="64"/>
  <c r="CB2919" i="64"/>
  <c r="CB2945" i="64" s="1"/>
  <c r="BT2885" i="64"/>
  <c r="BT2911" i="64" s="1"/>
  <c r="BT2919" i="64"/>
  <c r="BT2945" i="64" s="1"/>
  <c r="BT2954" i="64"/>
  <c r="BL2885" i="64"/>
  <c r="BL2911" i="64" s="1"/>
  <c r="BL2919" i="64"/>
  <c r="BL2945" i="64" s="1"/>
  <c r="BL2954" i="64"/>
  <c r="BD2885" i="64"/>
  <c r="BD2911" i="64" s="1"/>
  <c r="BD2954" i="64"/>
  <c r="BD2919" i="64"/>
  <c r="BD2945" i="64" s="1"/>
  <c r="AV2885" i="64"/>
  <c r="AV2911" i="64" s="1"/>
  <c r="AV2919" i="64"/>
  <c r="AV2945" i="64" s="1"/>
  <c r="AV2954" i="64"/>
  <c r="AN2885" i="64"/>
  <c r="AN2911" i="64" s="1"/>
  <c r="AN2954" i="64"/>
  <c r="AN2919" i="64"/>
  <c r="AN2945" i="64" s="1"/>
  <c r="AF2885" i="64"/>
  <c r="AF2911" i="64" s="1"/>
  <c r="AF2919" i="64"/>
  <c r="AF2945" i="64" s="1"/>
  <c r="AF2954" i="64"/>
  <c r="X2885" i="64"/>
  <c r="X2911" i="64" s="1"/>
  <c r="X2919" i="64"/>
  <c r="X2945" i="64" s="1"/>
  <c r="X2954" i="64"/>
  <c r="CK2884" i="64"/>
  <c r="CK2910" i="64" s="1"/>
  <c r="CK2953" i="64"/>
  <c r="CK2918" i="64"/>
  <c r="CK2944" i="64" s="1"/>
  <c r="CC2884" i="64"/>
  <c r="CC2910" i="64" s="1"/>
  <c r="CC2953" i="64"/>
  <c r="CC2918" i="64"/>
  <c r="CC2944" i="64" s="1"/>
  <c r="BU2884" i="64"/>
  <c r="BU2910" i="64" s="1"/>
  <c r="BU2953" i="64"/>
  <c r="BU2918" i="64"/>
  <c r="BU2944" i="64" s="1"/>
  <c r="BM2884" i="64"/>
  <c r="BM2910" i="64" s="1"/>
  <c r="BM2953" i="64"/>
  <c r="BM2918" i="64"/>
  <c r="BM2944" i="64" s="1"/>
  <c r="BE2884" i="64"/>
  <c r="BE2910" i="64" s="1"/>
  <c r="BE2953" i="64"/>
  <c r="BE2918" i="64"/>
  <c r="BE2944" i="64" s="1"/>
  <c r="AW2884" i="64"/>
  <c r="AW2910" i="64" s="1"/>
  <c r="AW2953" i="64"/>
  <c r="AW2918" i="64"/>
  <c r="AW2944" i="64" s="1"/>
  <c r="AO2884" i="64"/>
  <c r="AO2910" i="64" s="1"/>
  <c r="AO2953" i="64"/>
  <c r="AO2918" i="64"/>
  <c r="AO2944" i="64" s="1"/>
  <c r="AG2884" i="64"/>
  <c r="AG2910" i="64" s="1"/>
  <c r="AG2953" i="64"/>
  <c r="AG2918" i="64"/>
  <c r="AG2944" i="64" s="1"/>
  <c r="Y2884" i="64"/>
  <c r="Y2910" i="64" s="1"/>
  <c r="Y2953" i="64"/>
  <c r="Y2918" i="64"/>
  <c r="Y2944" i="64" s="1"/>
  <c r="CD2881" i="64"/>
  <c r="CD2950" i="64"/>
  <c r="CD2915" i="64"/>
  <c r="CD2941" i="64" s="1"/>
  <c r="BV2881" i="64"/>
  <c r="BV2915" i="64"/>
  <c r="BV2941" i="64" s="1"/>
  <c r="BV2950" i="64"/>
  <c r="BN2881" i="64"/>
  <c r="BN2950" i="64"/>
  <c r="BN2915" i="64"/>
  <c r="BN2941" i="64" s="1"/>
  <c r="BF2881" i="64"/>
  <c r="BF2950" i="64"/>
  <c r="BF2915" i="64"/>
  <c r="BF2941" i="64" s="1"/>
  <c r="AX2881" i="64"/>
  <c r="AX2915" i="64"/>
  <c r="AX2941" i="64" s="1"/>
  <c r="AX2950" i="64"/>
  <c r="AP2881" i="64"/>
  <c r="AP2950" i="64"/>
  <c r="AP2915" i="64"/>
  <c r="AP2941" i="64" s="1"/>
  <c r="AH2881" i="64"/>
  <c r="AH2950" i="64"/>
  <c r="AH2915" i="64"/>
  <c r="AH2941" i="64" s="1"/>
  <c r="Z2881" i="64"/>
  <c r="Z2915" i="64"/>
  <c r="Z2941" i="64" s="1"/>
  <c r="Z2950" i="64"/>
  <c r="BX2880" i="64"/>
  <c r="BX2906" i="64" s="1"/>
  <c r="BX2949" i="64"/>
  <c r="BX2914" i="64"/>
  <c r="T2880" i="64"/>
  <c r="T2906" i="64" s="1"/>
  <c r="T2949" i="64"/>
  <c r="T2914" i="64"/>
  <c r="AJ2885" i="64"/>
  <c r="AJ2911" i="64" s="1"/>
  <c r="AJ2919" i="64"/>
  <c r="AJ2945" i="64" s="1"/>
  <c r="AJ2954" i="64"/>
  <c r="BI2884" i="64"/>
  <c r="BI2910" i="64" s="1"/>
  <c r="BI2918" i="64"/>
  <c r="BI2944" i="64" s="1"/>
  <c r="BI2953" i="64"/>
  <c r="BZ2881" i="64"/>
  <c r="BZ2950" i="64"/>
  <c r="BZ2915" i="64"/>
  <c r="BZ2941" i="64" s="1"/>
  <c r="AD2881" i="64"/>
  <c r="AD2950" i="64"/>
  <c r="AD2915" i="64"/>
  <c r="AD2941" i="64" s="1"/>
  <c r="BV2880" i="64"/>
  <c r="BV2906" i="64" s="1"/>
  <c r="BV2914" i="64"/>
  <c r="BV2949" i="64"/>
  <c r="AH2880" i="64"/>
  <c r="AH2906" i="64" s="1"/>
  <c r="AH2914" i="64"/>
  <c r="AH2949" i="64"/>
  <c r="AX2885" i="64"/>
  <c r="AX2911" i="64" s="1"/>
  <c r="AX2919" i="64"/>
  <c r="AX2945" i="64" s="1"/>
  <c r="AX2954" i="64"/>
  <c r="BE2880" i="64"/>
  <c r="BE2906" i="64" s="1"/>
  <c r="BE2949" i="64"/>
  <c r="BE2914" i="64"/>
  <c r="CK2885" i="64"/>
  <c r="CK2911" i="64" s="1"/>
  <c r="CK2954" i="64"/>
  <c r="CK2919" i="64"/>
  <c r="CK2945" i="64" s="1"/>
  <c r="AW2885" i="64"/>
  <c r="AW2911" i="64" s="1"/>
  <c r="AW2954" i="64"/>
  <c r="AW2919" i="64"/>
  <c r="AW2945" i="64" s="1"/>
  <c r="AX2884" i="64"/>
  <c r="AX2910" i="64" s="1"/>
  <c r="AX2918" i="64"/>
  <c r="AX2944" i="64" s="1"/>
  <c r="AX2953" i="64"/>
  <c r="CE2881" i="64"/>
  <c r="CE2915" i="64"/>
  <c r="CE2941" i="64" s="1"/>
  <c r="CE2950" i="64"/>
  <c r="AI2881" i="64"/>
  <c r="AI2950" i="64"/>
  <c r="AI2915" i="64"/>
  <c r="AI2941" i="64" s="1"/>
  <c r="CI2880" i="64"/>
  <c r="CI2906" i="64" s="1"/>
  <c r="CI2949" i="64"/>
  <c r="CI2914" i="64"/>
  <c r="CA2880" i="64"/>
  <c r="CA2906" i="64" s="1"/>
  <c r="CA2949" i="64"/>
  <c r="CA2914" i="64"/>
  <c r="BS2880" i="64"/>
  <c r="BS2906" i="64" s="1"/>
  <c r="BS2949" i="64"/>
  <c r="BS2914" i="64"/>
  <c r="BK2880" i="64"/>
  <c r="BK2906" i="64" s="1"/>
  <c r="BK2949" i="64"/>
  <c r="BK2914" i="64"/>
  <c r="BC2880" i="64"/>
  <c r="BC2906" i="64" s="1"/>
  <c r="BC2949" i="64"/>
  <c r="BC2914" i="64"/>
  <c r="AU2880" i="64"/>
  <c r="AU2906" i="64" s="1"/>
  <c r="AU2949" i="64"/>
  <c r="AU2914" i="64"/>
  <c r="AM2880" i="64"/>
  <c r="AM2906" i="64" s="1"/>
  <c r="AM2949" i="64"/>
  <c r="AM2914" i="64"/>
  <c r="AE2880" i="64"/>
  <c r="AE2906" i="64" s="1"/>
  <c r="AE2949" i="64"/>
  <c r="AE2914" i="64"/>
  <c r="W2880" i="64"/>
  <c r="W2906" i="64" s="1"/>
  <c r="W2949" i="64"/>
  <c r="W2914" i="64"/>
  <c r="CI2885" i="64"/>
  <c r="CI2911" i="64" s="1"/>
  <c r="CI2954" i="64"/>
  <c r="CI2919" i="64"/>
  <c r="CI2945" i="64" s="1"/>
  <c r="CA2885" i="64"/>
  <c r="CA2911" i="64" s="1"/>
  <c r="CA2954" i="64"/>
  <c r="CA2919" i="64"/>
  <c r="CA2945" i="64" s="1"/>
  <c r="BS2885" i="64"/>
  <c r="BS2911" i="64" s="1"/>
  <c r="BS2954" i="64"/>
  <c r="BS2919" i="64"/>
  <c r="BS2945" i="64" s="1"/>
  <c r="BK2885" i="64"/>
  <c r="BK2911" i="64" s="1"/>
  <c r="BK2954" i="64"/>
  <c r="BK2919" i="64"/>
  <c r="BK2945" i="64" s="1"/>
  <c r="BC2885" i="64"/>
  <c r="BC2911" i="64" s="1"/>
  <c r="BC2954" i="64"/>
  <c r="BC2919" i="64"/>
  <c r="BC2945" i="64" s="1"/>
  <c r="AU2885" i="64"/>
  <c r="AU2911" i="64" s="1"/>
  <c r="AU2954" i="64"/>
  <c r="AU2919" i="64"/>
  <c r="AU2945" i="64" s="1"/>
  <c r="AM2885" i="64"/>
  <c r="AM2911" i="64" s="1"/>
  <c r="AM2954" i="64"/>
  <c r="AM2919" i="64"/>
  <c r="AM2945" i="64" s="1"/>
  <c r="AE2885" i="64"/>
  <c r="AE2911" i="64" s="1"/>
  <c r="AE2954" i="64"/>
  <c r="AE2919" i="64"/>
  <c r="AE2945" i="64" s="1"/>
  <c r="W2885" i="64"/>
  <c r="W2911" i="64" s="1"/>
  <c r="W2954" i="64"/>
  <c r="W2919" i="64"/>
  <c r="W2945" i="64" s="1"/>
  <c r="CJ2884" i="64"/>
  <c r="CJ2910" i="64" s="1"/>
  <c r="CJ2918" i="64"/>
  <c r="CJ2944" i="64" s="1"/>
  <c r="CJ2953" i="64"/>
  <c r="CB2884" i="64"/>
  <c r="CB2910" i="64" s="1"/>
  <c r="CB2918" i="64"/>
  <c r="CB2944" i="64" s="1"/>
  <c r="CB2953" i="64"/>
  <c r="BT2884" i="64"/>
  <c r="BT2910" i="64" s="1"/>
  <c r="BT2953" i="64"/>
  <c r="BT2918" i="64"/>
  <c r="BT2944" i="64" s="1"/>
  <c r="BL2884" i="64"/>
  <c r="BL2910" i="64" s="1"/>
  <c r="BL2918" i="64"/>
  <c r="BL2944" i="64" s="1"/>
  <c r="BL2953" i="64"/>
  <c r="BD2884" i="64"/>
  <c r="BD2910" i="64" s="1"/>
  <c r="BD2918" i="64"/>
  <c r="BD2944" i="64" s="1"/>
  <c r="BD2953" i="64"/>
  <c r="AV2884" i="64"/>
  <c r="AV2910" i="64" s="1"/>
  <c r="AV2953" i="64"/>
  <c r="AV2918" i="64"/>
  <c r="AV2944" i="64" s="1"/>
  <c r="AN2884" i="64"/>
  <c r="AN2910" i="64" s="1"/>
  <c r="AN2918" i="64"/>
  <c r="AN2944" i="64" s="1"/>
  <c r="AN2953" i="64"/>
  <c r="AF2884" i="64"/>
  <c r="AF2910" i="64" s="1"/>
  <c r="AF2918" i="64"/>
  <c r="AF2944" i="64" s="1"/>
  <c r="AF2953" i="64"/>
  <c r="X2884" i="64"/>
  <c r="X2910" i="64" s="1"/>
  <c r="X2953" i="64"/>
  <c r="X2918" i="64"/>
  <c r="X2944" i="64" s="1"/>
  <c r="CK2881" i="64"/>
  <c r="CK2950" i="64"/>
  <c r="CK2915" i="64"/>
  <c r="CK2941" i="64" s="1"/>
  <c r="CC2881" i="64"/>
  <c r="CC2950" i="64"/>
  <c r="CC2915" i="64"/>
  <c r="CC2941" i="64" s="1"/>
  <c r="BU2881" i="64"/>
  <c r="BU2950" i="64"/>
  <c r="BU2915" i="64"/>
  <c r="BU2941" i="64" s="1"/>
  <c r="BM2881" i="64"/>
  <c r="BM2950" i="64"/>
  <c r="BM2915" i="64"/>
  <c r="BM2941" i="64" s="1"/>
  <c r="BE2881" i="64"/>
  <c r="BE2950" i="64"/>
  <c r="BE2915" i="64"/>
  <c r="BE2941" i="64" s="1"/>
  <c r="AW2881" i="64"/>
  <c r="AW2950" i="64"/>
  <c r="AW2915" i="64"/>
  <c r="AW2941" i="64" s="1"/>
  <c r="AO2881" i="64"/>
  <c r="AO2950" i="64"/>
  <c r="AO2915" i="64"/>
  <c r="AO2941" i="64" s="1"/>
  <c r="AG2881" i="64"/>
  <c r="AG2950" i="64"/>
  <c r="AG2915" i="64"/>
  <c r="AG2941" i="64" s="1"/>
  <c r="Y2881" i="64"/>
  <c r="Y2950" i="64"/>
  <c r="Y2915" i="64"/>
  <c r="Y2941" i="64" s="1"/>
  <c r="BP2880" i="64"/>
  <c r="BP2906" i="64" s="1"/>
  <c r="BP2949" i="64"/>
  <c r="BP2914" i="64"/>
  <c r="CF2885" i="64"/>
  <c r="CF2911" i="64" s="1"/>
  <c r="CF2919" i="64"/>
  <c r="CF2945" i="64" s="1"/>
  <c r="CF2954" i="64"/>
  <c r="AB2885" i="64"/>
  <c r="AB2911" i="64" s="1"/>
  <c r="AB2919" i="64"/>
  <c r="AB2945" i="64" s="1"/>
  <c r="AB2954" i="64"/>
  <c r="BA2884" i="64"/>
  <c r="BA2910" i="64" s="1"/>
  <c r="BA2918" i="64"/>
  <c r="BA2944" i="64" s="1"/>
  <c r="BA2953" i="64"/>
  <c r="BR2881" i="64"/>
  <c r="BR2950" i="64"/>
  <c r="BR2915" i="64"/>
  <c r="BR2941" i="64" s="1"/>
  <c r="V2881" i="64"/>
  <c r="V2950" i="64"/>
  <c r="V2915" i="64"/>
  <c r="V2941" i="64" s="1"/>
  <c r="BN2880" i="64"/>
  <c r="BN2906" i="64" s="1"/>
  <c r="BN2949" i="64"/>
  <c r="BN2914" i="64"/>
  <c r="CK2880" i="64"/>
  <c r="CK2906" i="64" s="1"/>
  <c r="CK2949" i="64"/>
  <c r="CK2914" i="64"/>
  <c r="AW2880" i="64"/>
  <c r="AW2906" i="64" s="1"/>
  <c r="AW2949" i="64"/>
  <c r="AW2914" i="64"/>
  <c r="CC2885" i="64"/>
  <c r="CC2911" i="64" s="1"/>
  <c r="CC2954" i="64"/>
  <c r="CC2919" i="64"/>
  <c r="CC2945" i="64" s="1"/>
  <c r="AO2885" i="64"/>
  <c r="AO2911" i="64" s="1"/>
  <c r="AO2954" i="64"/>
  <c r="AO2919" i="64"/>
  <c r="AO2945" i="64" s="1"/>
  <c r="BV2884" i="64"/>
  <c r="BV2910" i="64" s="1"/>
  <c r="BV2918" i="64"/>
  <c r="BV2944" i="64" s="1"/>
  <c r="BV2953" i="64"/>
  <c r="AP2884" i="64"/>
  <c r="AP2910" i="64" s="1"/>
  <c r="AP2918" i="64"/>
  <c r="AP2944" i="64" s="1"/>
  <c r="AP2953" i="64"/>
  <c r="BW2881" i="64"/>
  <c r="BW2950" i="64"/>
  <c r="BW2915" i="64"/>
  <c r="BW2941" i="64" s="1"/>
  <c r="AQ2881" i="64"/>
  <c r="AQ2950" i="64"/>
  <c r="AQ2915" i="64"/>
  <c r="AQ2941" i="64" s="1"/>
  <c r="CH2880" i="64"/>
  <c r="CH2906" i="64" s="1"/>
  <c r="CH2949" i="64"/>
  <c r="CH2914" i="64"/>
  <c r="BZ2880" i="64"/>
  <c r="BZ2906" i="64" s="1"/>
  <c r="BZ2949" i="64"/>
  <c r="BZ2914" i="64"/>
  <c r="BR2880" i="64"/>
  <c r="BR2906" i="64" s="1"/>
  <c r="BR2949" i="64"/>
  <c r="BR2914" i="64"/>
  <c r="BJ2880" i="64"/>
  <c r="BJ2906" i="64" s="1"/>
  <c r="BJ2949" i="64"/>
  <c r="BJ2914" i="64"/>
  <c r="BB2880" i="64"/>
  <c r="BB2906" i="64" s="1"/>
  <c r="BB2949" i="64"/>
  <c r="BB2914" i="64"/>
  <c r="AT2880" i="64"/>
  <c r="AT2906" i="64" s="1"/>
  <c r="AT2949" i="64"/>
  <c r="AT2914" i="64"/>
  <c r="AL2880" i="64"/>
  <c r="AL2906" i="64" s="1"/>
  <c r="AL2949" i="64"/>
  <c r="AL2914" i="64"/>
  <c r="AD2880" i="64"/>
  <c r="AD2906" i="64" s="1"/>
  <c r="AD2949" i="64"/>
  <c r="AD2914" i="64"/>
  <c r="V2880" i="64"/>
  <c r="V2906" i="64" s="1"/>
  <c r="V2949" i="64"/>
  <c r="V2914" i="64"/>
  <c r="CH2885" i="64"/>
  <c r="CH2911" i="64" s="1"/>
  <c r="CH2954" i="64"/>
  <c r="CH2919" i="64"/>
  <c r="CH2945" i="64" s="1"/>
  <c r="BZ2885" i="64"/>
  <c r="BZ2911" i="64" s="1"/>
  <c r="BZ2954" i="64"/>
  <c r="BZ2919" i="64"/>
  <c r="BZ2945" i="64" s="1"/>
  <c r="BR2885" i="64"/>
  <c r="BR2911" i="64" s="1"/>
  <c r="BR2954" i="64"/>
  <c r="BR2919" i="64"/>
  <c r="BR2945" i="64" s="1"/>
  <c r="BJ2885" i="64"/>
  <c r="BJ2911" i="64" s="1"/>
  <c r="BJ2954" i="64"/>
  <c r="BJ2919" i="64"/>
  <c r="BJ2945" i="64" s="1"/>
  <c r="BB2885" i="64"/>
  <c r="BB2911" i="64" s="1"/>
  <c r="BB2954" i="64"/>
  <c r="BB2919" i="64"/>
  <c r="BB2945" i="64" s="1"/>
  <c r="AT2885" i="64"/>
  <c r="AT2911" i="64" s="1"/>
  <c r="AT2954" i="64"/>
  <c r="AT2919" i="64"/>
  <c r="AT2945" i="64" s="1"/>
  <c r="AL2885" i="64"/>
  <c r="AL2911" i="64" s="1"/>
  <c r="AL2954" i="64"/>
  <c r="AL2919" i="64"/>
  <c r="AL2945" i="64" s="1"/>
  <c r="AD2885" i="64"/>
  <c r="AD2911" i="64" s="1"/>
  <c r="AD2954" i="64"/>
  <c r="AD2919" i="64"/>
  <c r="AD2945" i="64" s="1"/>
  <c r="V2885" i="64"/>
  <c r="V2911" i="64" s="1"/>
  <c r="V2954" i="64"/>
  <c r="V2919" i="64"/>
  <c r="V2945" i="64" s="1"/>
  <c r="CI2884" i="64"/>
  <c r="CI2910" i="64" s="1"/>
  <c r="CI2953" i="64"/>
  <c r="CI2918" i="64"/>
  <c r="CI2944" i="64" s="1"/>
  <c r="CA2884" i="64"/>
  <c r="CA2910" i="64" s="1"/>
  <c r="CA2953" i="64"/>
  <c r="CA2918" i="64"/>
  <c r="CA2944" i="64" s="1"/>
  <c r="BS2884" i="64"/>
  <c r="BS2910" i="64" s="1"/>
  <c r="BS2953" i="64"/>
  <c r="BS2918" i="64"/>
  <c r="BS2944" i="64" s="1"/>
  <c r="BK2884" i="64"/>
  <c r="BK2910" i="64" s="1"/>
  <c r="BK2953" i="64"/>
  <c r="BK2918" i="64"/>
  <c r="BK2944" i="64" s="1"/>
  <c r="BC2884" i="64"/>
  <c r="BC2910" i="64" s="1"/>
  <c r="BC2953" i="64"/>
  <c r="BC2918" i="64"/>
  <c r="BC2944" i="64" s="1"/>
  <c r="AU2884" i="64"/>
  <c r="AU2910" i="64" s="1"/>
  <c r="AU2953" i="64"/>
  <c r="AU2918" i="64"/>
  <c r="AU2944" i="64" s="1"/>
  <c r="AM2884" i="64"/>
  <c r="AM2910" i="64" s="1"/>
  <c r="AM2953" i="64"/>
  <c r="AM2918" i="64"/>
  <c r="AM2944" i="64" s="1"/>
  <c r="AE2884" i="64"/>
  <c r="AE2910" i="64" s="1"/>
  <c r="AE2953" i="64"/>
  <c r="AE2918" i="64"/>
  <c r="AE2944" i="64" s="1"/>
  <c r="W2884" i="64"/>
  <c r="W2910" i="64" s="1"/>
  <c r="W2953" i="64"/>
  <c r="W2918" i="64"/>
  <c r="W2944" i="64" s="1"/>
  <c r="CJ2881" i="64"/>
  <c r="CJ2915" i="64"/>
  <c r="CJ2941" i="64" s="1"/>
  <c r="CJ2950" i="64"/>
  <c r="CB2881" i="64"/>
  <c r="CB2950" i="64"/>
  <c r="CB2915" i="64"/>
  <c r="CB2941" i="64" s="1"/>
  <c r="BT2881" i="64"/>
  <c r="BT2915" i="64"/>
  <c r="BT2941" i="64" s="1"/>
  <c r="BT2950" i="64"/>
  <c r="BL2881" i="64"/>
  <c r="BL2915" i="64"/>
  <c r="BL2941" i="64" s="1"/>
  <c r="BL2950" i="64"/>
  <c r="BD2881" i="64"/>
  <c r="BD2915" i="64"/>
  <c r="BD2941" i="64" s="1"/>
  <c r="BD2950" i="64"/>
  <c r="AV2881" i="64"/>
  <c r="AV2915" i="64"/>
  <c r="AV2941" i="64" s="1"/>
  <c r="AV2950" i="64"/>
  <c r="AN2881" i="64"/>
  <c r="AN2950" i="64"/>
  <c r="AN2915" i="64"/>
  <c r="AN2941" i="64" s="1"/>
  <c r="AF2881" i="64"/>
  <c r="AF2915" i="64"/>
  <c r="AF2941" i="64" s="1"/>
  <c r="AF2950" i="64"/>
  <c r="X2881" i="64"/>
  <c r="X2915" i="64"/>
  <c r="X2941" i="64" s="1"/>
  <c r="X2950" i="64"/>
  <c r="CF2880" i="64"/>
  <c r="CF2906" i="64" s="1"/>
  <c r="CF2949" i="64"/>
  <c r="CF2914" i="64"/>
  <c r="AB2880" i="64"/>
  <c r="AB2906" i="64" s="1"/>
  <c r="AB2949" i="64"/>
  <c r="AB2914" i="64"/>
  <c r="AZ2885" i="64"/>
  <c r="AZ2911" i="64" s="1"/>
  <c r="AZ2919" i="64"/>
  <c r="AZ2945" i="64" s="1"/>
  <c r="AZ2954" i="64"/>
  <c r="BQ2884" i="64"/>
  <c r="BQ2910" i="64" s="1"/>
  <c r="BQ2918" i="64"/>
  <c r="BQ2944" i="64" s="1"/>
  <c r="BQ2953" i="64"/>
  <c r="U2884" i="64"/>
  <c r="U2910" i="64" s="1"/>
  <c r="U2918" i="64"/>
  <c r="U2944" i="64" s="1"/>
  <c r="U2953" i="64"/>
  <c r="AT2881" i="64"/>
  <c r="AT2950" i="64"/>
  <c r="AT2915" i="64"/>
  <c r="AT2941" i="64" s="1"/>
  <c r="CD2880" i="64"/>
  <c r="CD2906" i="64" s="1"/>
  <c r="CD2914" i="64"/>
  <c r="CD2949" i="64"/>
  <c r="Z2880" i="64"/>
  <c r="Z2906" i="64" s="1"/>
  <c r="Z2949" i="64"/>
  <c r="Z2914" i="64"/>
  <c r="BV2885" i="64"/>
  <c r="BV2911" i="64" s="1"/>
  <c r="BV2919" i="64"/>
  <c r="BV2945" i="64" s="1"/>
  <c r="BV2954" i="64"/>
  <c r="BW2884" i="64"/>
  <c r="BW2910" i="64" s="1"/>
  <c r="BW2918" i="64"/>
  <c r="BW2944" i="64" s="1"/>
  <c r="BW2953" i="64"/>
  <c r="CC2880" i="64"/>
  <c r="CC2906" i="64" s="1"/>
  <c r="CC2949" i="64"/>
  <c r="CC2914" i="64"/>
  <c r="AO2880" i="64"/>
  <c r="AO2906" i="64" s="1"/>
  <c r="AO2949" i="64"/>
  <c r="AO2914" i="64"/>
  <c r="BU2885" i="64"/>
  <c r="BU2911" i="64" s="1"/>
  <c r="BU2954" i="64"/>
  <c r="BU2919" i="64"/>
  <c r="BU2945" i="64" s="1"/>
  <c r="AG2885" i="64"/>
  <c r="AG2911" i="64" s="1"/>
  <c r="AG2954" i="64"/>
  <c r="AG2919" i="64"/>
  <c r="AG2945" i="64" s="1"/>
  <c r="BN2884" i="64"/>
  <c r="BN2910" i="64" s="1"/>
  <c r="BN2918" i="64"/>
  <c r="BN2944" i="64" s="1"/>
  <c r="BN2953" i="64"/>
  <c r="Z2884" i="64"/>
  <c r="Z2910" i="64" s="1"/>
  <c r="Z2918" i="64"/>
  <c r="Z2944" i="64" s="1"/>
  <c r="Z2953" i="64"/>
  <c r="BG2881" i="64"/>
  <c r="BG2950" i="64"/>
  <c r="BG2915" i="64"/>
  <c r="BG2941" i="64" s="1"/>
  <c r="CG2880" i="64"/>
  <c r="CG2906" i="64" s="1"/>
  <c r="CG2949" i="64"/>
  <c r="CG2914" i="64"/>
  <c r="BY2880" i="64"/>
  <c r="BY2906" i="64" s="1"/>
  <c r="BY2949" i="64"/>
  <c r="BY2914" i="64"/>
  <c r="BQ2880" i="64"/>
  <c r="BQ2906" i="64" s="1"/>
  <c r="BQ2949" i="64"/>
  <c r="BQ2914" i="64"/>
  <c r="BI2880" i="64"/>
  <c r="BI2906" i="64" s="1"/>
  <c r="BI2949" i="64"/>
  <c r="BI2914" i="64"/>
  <c r="BA2880" i="64"/>
  <c r="BA2906" i="64" s="1"/>
  <c r="BA2949" i="64"/>
  <c r="BA2914" i="64"/>
  <c r="AS2880" i="64"/>
  <c r="AS2906" i="64" s="1"/>
  <c r="AS2949" i="64"/>
  <c r="AS2914" i="64"/>
  <c r="AK2880" i="64"/>
  <c r="AK2906" i="64" s="1"/>
  <c r="AK2949" i="64"/>
  <c r="AK2914" i="64"/>
  <c r="AC2880" i="64"/>
  <c r="AC2906" i="64" s="1"/>
  <c r="AC2949" i="64"/>
  <c r="AC2914" i="64"/>
  <c r="U2880" i="64"/>
  <c r="U2906" i="64" s="1"/>
  <c r="U2949" i="64"/>
  <c r="U2914" i="64"/>
  <c r="CG2885" i="64"/>
  <c r="CG2911" i="64" s="1"/>
  <c r="CG2919" i="64"/>
  <c r="CG2945" i="64" s="1"/>
  <c r="CG2954" i="64"/>
  <c r="BY2885" i="64"/>
  <c r="BY2911" i="64" s="1"/>
  <c r="BY2919" i="64"/>
  <c r="BY2945" i="64" s="1"/>
  <c r="BY2954" i="64"/>
  <c r="BQ2885" i="64"/>
  <c r="BQ2911" i="64" s="1"/>
  <c r="BQ2919" i="64"/>
  <c r="BQ2945" i="64" s="1"/>
  <c r="BQ2954" i="64"/>
  <c r="BI2885" i="64"/>
  <c r="BI2911" i="64" s="1"/>
  <c r="BI2919" i="64"/>
  <c r="BI2945" i="64" s="1"/>
  <c r="BI2954" i="64"/>
  <c r="BA2885" i="64"/>
  <c r="BA2911" i="64" s="1"/>
  <c r="BA2919" i="64"/>
  <c r="BA2945" i="64" s="1"/>
  <c r="BA2954" i="64"/>
  <c r="AS2885" i="64"/>
  <c r="AS2911" i="64" s="1"/>
  <c r="AS2919" i="64"/>
  <c r="AS2945" i="64" s="1"/>
  <c r="AS2954" i="64"/>
  <c r="AK2885" i="64"/>
  <c r="AK2911" i="64" s="1"/>
  <c r="AK2919" i="64"/>
  <c r="AK2945" i="64" s="1"/>
  <c r="AK2954" i="64"/>
  <c r="AC2885" i="64"/>
  <c r="AC2911" i="64" s="1"/>
  <c r="AC2919" i="64"/>
  <c r="AC2945" i="64" s="1"/>
  <c r="AC2954" i="64"/>
  <c r="U2885" i="64"/>
  <c r="U2911" i="64" s="1"/>
  <c r="U2919" i="64"/>
  <c r="U2945" i="64" s="1"/>
  <c r="U2954" i="64"/>
  <c r="CH2884" i="64"/>
  <c r="CH2910" i="64" s="1"/>
  <c r="CH2953" i="64"/>
  <c r="CH2918" i="64"/>
  <c r="CH2944" i="64" s="1"/>
  <c r="BZ2884" i="64"/>
  <c r="BZ2910" i="64" s="1"/>
  <c r="BZ2953" i="64"/>
  <c r="BZ2918" i="64"/>
  <c r="BZ2944" i="64" s="1"/>
  <c r="BR2884" i="64"/>
  <c r="BR2910" i="64" s="1"/>
  <c r="BR2953" i="64"/>
  <c r="BR2918" i="64"/>
  <c r="BR2944" i="64" s="1"/>
  <c r="BJ2884" i="64"/>
  <c r="BJ2910" i="64" s="1"/>
  <c r="BJ2953" i="64"/>
  <c r="BJ2918" i="64"/>
  <c r="BJ2944" i="64" s="1"/>
  <c r="BB2884" i="64"/>
  <c r="BB2910" i="64" s="1"/>
  <c r="BB2953" i="64"/>
  <c r="BB2918" i="64"/>
  <c r="BB2944" i="64" s="1"/>
  <c r="AT2884" i="64"/>
  <c r="AT2910" i="64" s="1"/>
  <c r="AT2953" i="64"/>
  <c r="AT2918" i="64"/>
  <c r="AT2944" i="64" s="1"/>
  <c r="AL2884" i="64"/>
  <c r="AL2910" i="64" s="1"/>
  <c r="AL2953" i="64"/>
  <c r="AL2918" i="64"/>
  <c r="AL2944" i="64" s="1"/>
  <c r="AD2884" i="64"/>
  <c r="AD2910" i="64" s="1"/>
  <c r="AD2953" i="64"/>
  <c r="AD2918" i="64"/>
  <c r="AD2944" i="64" s="1"/>
  <c r="V2884" i="64"/>
  <c r="V2910" i="64" s="1"/>
  <c r="V2953" i="64"/>
  <c r="V2918" i="64"/>
  <c r="V2944" i="64" s="1"/>
  <c r="CI2881" i="64"/>
  <c r="CI2950" i="64"/>
  <c r="CI2915" i="64"/>
  <c r="CI2941" i="64" s="1"/>
  <c r="CA2881" i="64"/>
  <c r="CA2950" i="64"/>
  <c r="CA2915" i="64"/>
  <c r="CA2941" i="64" s="1"/>
  <c r="BS2881" i="64"/>
  <c r="BS2950" i="64"/>
  <c r="BS2915" i="64"/>
  <c r="BS2941" i="64" s="1"/>
  <c r="BK2881" i="64"/>
  <c r="BK2950" i="64"/>
  <c r="BK2915" i="64"/>
  <c r="BK2941" i="64" s="1"/>
  <c r="BC2881" i="64"/>
  <c r="BC2950" i="64"/>
  <c r="BC2915" i="64"/>
  <c r="BC2941" i="64" s="1"/>
  <c r="AU2881" i="64"/>
  <c r="AU2950" i="64"/>
  <c r="AU2915" i="64"/>
  <c r="AU2941" i="64" s="1"/>
  <c r="AM2881" i="64"/>
  <c r="AM2950" i="64"/>
  <c r="AM2915" i="64"/>
  <c r="AM2941" i="64" s="1"/>
  <c r="AE2881" i="64"/>
  <c r="AE2950" i="64"/>
  <c r="AE2915" i="64"/>
  <c r="AE2941" i="64" s="1"/>
  <c r="W2881" i="64"/>
  <c r="W2950" i="64"/>
  <c r="W2915" i="64"/>
  <c r="W2941" i="64" s="1"/>
  <c r="BA2796" i="64"/>
  <c r="BA2808" i="64" s="1"/>
  <c r="BA2817" i="64"/>
  <c r="BA2829" i="64" s="1"/>
  <c r="CD2796" i="64"/>
  <c r="CD2808" i="64" s="1"/>
  <c r="CD2817" i="64"/>
  <c r="CD2829" i="64" s="1"/>
  <c r="BV2796" i="64"/>
  <c r="BV2808" i="64" s="1"/>
  <c r="BV2817" i="64"/>
  <c r="BV2829" i="64" s="1"/>
  <c r="BN2796" i="64"/>
  <c r="BN2808" i="64" s="1"/>
  <c r="BN2817" i="64"/>
  <c r="BN2829" i="64" s="1"/>
  <c r="BF2796" i="64"/>
  <c r="BF2808" i="64" s="1"/>
  <c r="BF2817" i="64"/>
  <c r="BF2829" i="64" s="1"/>
  <c r="AX2796" i="64"/>
  <c r="AX2808" i="64" s="1"/>
  <c r="AX2817" i="64"/>
  <c r="AX2829" i="64" s="1"/>
  <c r="AP2796" i="64"/>
  <c r="AP2808" i="64" s="1"/>
  <c r="AP2817" i="64"/>
  <c r="AP2829" i="64" s="1"/>
  <c r="AH2796" i="64"/>
  <c r="AH2808" i="64" s="1"/>
  <c r="AH2817" i="64"/>
  <c r="AH2829" i="64" s="1"/>
  <c r="Z2796" i="64"/>
  <c r="Z2808" i="64" s="1"/>
  <c r="Z2817" i="64"/>
  <c r="Z2829" i="64" s="1"/>
  <c r="CD2801" i="64"/>
  <c r="CD2822" i="64"/>
  <c r="BV2801" i="64"/>
  <c r="BV2822" i="64"/>
  <c r="BN2801" i="64"/>
  <c r="BN2822" i="64"/>
  <c r="BF2801" i="64"/>
  <c r="BF2822" i="64"/>
  <c r="AX2801" i="64"/>
  <c r="AX2822" i="64"/>
  <c r="AP2801" i="64"/>
  <c r="AP2822" i="64"/>
  <c r="AH2801" i="64"/>
  <c r="AH2822" i="64"/>
  <c r="Z2801" i="64"/>
  <c r="Z2822" i="64"/>
  <c r="CE2800" i="64"/>
  <c r="CE2821" i="64"/>
  <c r="BW2800" i="64"/>
  <c r="BW2821" i="64"/>
  <c r="BO2800" i="64"/>
  <c r="BO2821" i="64"/>
  <c r="BG2800" i="64"/>
  <c r="BG2821" i="64"/>
  <c r="AY2800" i="64"/>
  <c r="AY2821" i="64"/>
  <c r="AQ2800" i="64"/>
  <c r="AQ2821" i="64"/>
  <c r="AI2800" i="64"/>
  <c r="AI2821" i="64"/>
  <c r="AA2800" i="64"/>
  <c r="AA2821" i="64"/>
  <c r="CF2797" i="64"/>
  <c r="CF2809" i="64" s="1"/>
  <c r="CF2818" i="64"/>
  <c r="BX2797" i="64"/>
  <c r="BX2809" i="64" s="1"/>
  <c r="BX2818" i="64"/>
  <c r="BP2797" i="64"/>
  <c r="BP2809" i="64" s="1"/>
  <c r="BP2818" i="64"/>
  <c r="BH2797" i="64"/>
  <c r="BH2809" i="64" s="1"/>
  <c r="BH2818" i="64"/>
  <c r="AZ2797" i="64"/>
  <c r="AZ2809" i="64" s="1"/>
  <c r="AZ2818" i="64"/>
  <c r="AR2797" i="64"/>
  <c r="AR2809" i="64" s="1"/>
  <c r="AR2818" i="64"/>
  <c r="AJ2797" i="64"/>
  <c r="AJ2809" i="64" s="1"/>
  <c r="AJ2818" i="64"/>
  <c r="AB2797" i="64"/>
  <c r="AB2809" i="64" s="1"/>
  <c r="AB2818" i="64"/>
  <c r="T2797" i="64"/>
  <c r="T2809" i="64" s="1"/>
  <c r="T2818" i="64"/>
  <c r="BI2796" i="64"/>
  <c r="BI2808" i="64" s="1"/>
  <c r="BI2817" i="64"/>
  <c r="BI2829" i="64" s="1"/>
  <c r="CK2796" i="64"/>
  <c r="CK2808" i="64" s="1"/>
  <c r="CK2817" i="64"/>
  <c r="CK2829" i="64" s="1"/>
  <c r="CC2796" i="64"/>
  <c r="CC2808" i="64" s="1"/>
  <c r="CC2817" i="64"/>
  <c r="CC2829" i="64" s="1"/>
  <c r="BU2796" i="64"/>
  <c r="BU2808" i="64" s="1"/>
  <c r="BU2817" i="64"/>
  <c r="BU2829" i="64" s="1"/>
  <c r="BM2796" i="64"/>
  <c r="BM2808" i="64" s="1"/>
  <c r="BM2817" i="64"/>
  <c r="BM2829" i="64" s="1"/>
  <c r="BE2796" i="64"/>
  <c r="BE2808" i="64" s="1"/>
  <c r="BE2817" i="64"/>
  <c r="BE2829" i="64" s="1"/>
  <c r="AW2796" i="64"/>
  <c r="AW2808" i="64" s="1"/>
  <c r="AW2817" i="64"/>
  <c r="AW2829" i="64" s="1"/>
  <c r="AO2796" i="64"/>
  <c r="AO2808" i="64" s="1"/>
  <c r="AO2817" i="64"/>
  <c r="AO2829" i="64" s="1"/>
  <c r="AG2796" i="64"/>
  <c r="AG2808" i="64" s="1"/>
  <c r="AG2817" i="64"/>
  <c r="AG2829" i="64" s="1"/>
  <c r="Y2796" i="64"/>
  <c r="Y2808" i="64" s="1"/>
  <c r="Y2817" i="64"/>
  <c r="Y2829" i="64" s="1"/>
  <c r="CK2801" i="64"/>
  <c r="CK2822" i="64"/>
  <c r="CC2801" i="64"/>
  <c r="CC2822" i="64"/>
  <c r="BU2801" i="64"/>
  <c r="BU2822" i="64"/>
  <c r="BM2801" i="64"/>
  <c r="BM2822" i="64"/>
  <c r="BE2801" i="64"/>
  <c r="BE2822" i="64"/>
  <c r="AW2801" i="64"/>
  <c r="AW2822" i="64"/>
  <c r="AO2801" i="64"/>
  <c r="AO2822" i="64"/>
  <c r="AG2801" i="64"/>
  <c r="AG2822" i="64"/>
  <c r="Y2801" i="64"/>
  <c r="Y2822" i="64"/>
  <c r="CD2800" i="64"/>
  <c r="CD2821" i="64"/>
  <c r="BV2800" i="64"/>
  <c r="BV2821" i="64"/>
  <c r="BN2800" i="64"/>
  <c r="BN2821" i="64"/>
  <c r="BF2800" i="64"/>
  <c r="BF2821" i="64"/>
  <c r="AX2800" i="64"/>
  <c r="AX2821" i="64"/>
  <c r="AP2800" i="64"/>
  <c r="AP2821" i="64"/>
  <c r="AH2800" i="64"/>
  <c r="AH2821" i="64"/>
  <c r="Z2800" i="64"/>
  <c r="Z2821" i="64"/>
  <c r="CE2797" i="64"/>
  <c r="CE2809" i="64" s="1"/>
  <c r="CE2818" i="64"/>
  <c r="BW2797" i="64"/>
  <c r="BW2809" i="64" s="1"/>
  <c r="BW2818" i="64"/>
  <c r="BO2797" i="64"/>
  <c r="BO2809" i="64" s="1"/>
  <c r="BO2818" i="64"/>
  <c r="BG2797" i="64"/>
  <c r="BG2809" i="64" s="1"/>
  <c r="BG2818" i="64"/>
  <c r="AY2797" i="64"/>
  <c r="AY2809" i="64" s="1"/>
  <c r="AY2818" i="64"/>
  <c r="AQ2797" i="64"/>
  <c r="AQ2809" i="64" s="1"/>
  <c r="AQ2818" i="64"/>
  <c r="AI2797" i="64"/>
  <c r="AI2809" i="64" s="1"/>
  <c r="AI2818" i="64"/>
  <c r="AA2797" i="64"/>
  <c r="AA2809" i="64" s="1"/>
  <c r="AA2818" i="64"/>
  <c r="CG2796" i="64"/>
  <c r="CG2808" i="64" s="1"/>
  <c r="CG2817" i="64"/>
  <c r="CG2829" i="64" s="1"/>
  <c r="AC2796" i="64"/>
  <c r="AC2808" i="64" s="1"/>
  <c r="AC2817" i="64"/>
  <c r="AC2829" i="64" s="1"/>
  <c r="CJ2796" i="64"/>
  <c r="CJ2808" i="64" s="1"/>
  <c r="CJ2817" i="64"/>
  <c r="CJ2829" i="64" s="1"/>
  <c r="CB2796" i="64"/>
  <c r="CB2808" i="64" s="1"/>
  <c r="CB2817" i="64"/>
  <c r="CB2829" i="64" s="1"/>
  <c r="BT2796" i="64"/>
  <c r="BT2808" i="64" s="1"/>
  <c r="BT2817" i="64"/>
  <c r="BT2829" i="64" s="1"/>
  <c r="BL2796" i="64"/>
  <c r="BL2808" i="64" s="1"/>
  <c r="BL2817" i="64"/>
  <c r="BL2829" i="64" s="1"/>
  <c r="BD2796" i="64"/>
  <c r="BD2808" i="64" s="1"/>
  <c r="BD2817" i="64"/>
  <c r="BD2829" i="64" s="1"/>
  <c r="AV2796" i="64"/>
  <c r="AV2808" i="64" s="1"/>
  <c r="AV2817" i="64"/>
  <c r="AV2829" i="64" s="1"/>
  <c r="AN2796" i="64"/>
  <c r="AN2808" i="64" s="1"/>
  <c r="AN2817" i="64"/>
  <c r="AN2829" i="64" s="1"/>
  <c r="AF2796" i="64"/>
  <c r="AF2808" i="64" s="1"/>
  <c r="AF2817" i="64"/>
  <c r="AF2829" i="64" s="1"/>
  <c r="X2796" i="64"/>
  <c r="X2808" i="64" s="1"/>
  <c r="X2817" i="64"/>
  <c r="X2829" i="64" s="1"/>
  <c r="CJ2801" i="64"/>
  <c r="CJ2822" i="64"/>
  <c r="CB2801" i="64"/>
  <c r="CB2822" i="64"/>
  <c r="BT2801" i="64"/>
  <c r="BT2822" i="64"/>
  <c r="BL2801" i="64"/>
  <c r="BL2822" i="64"/>
  <c r="BD2801" i="64"/>
  <c r="BD2822" i="64"/>
  <c r="AV2801" i="64"/>
  <c r="AV2822" i="64"/>
  <c r="AN2801" i="64"/>
  <c r="AN2822" i="64"/>
  <c r="AF2801" i="64"/>
  <c r="AF2822" i="64"/>
  <c r="X2801" i="64"/>
  <c r="X2822" i="64"/>
  <c r="CK2800" i="64"/>
  <c r="CK2821" i="64"/>
  <c r="CC2800" i="64"/>
  <c r="CC2821" i="64"/>
  <c r="BU2800" i="64"/>
  <c r="BU2821" i="64"/>
  <c r="BM2800" i="64"/>
  <c r="BM2821" i="64"/>
  <c r="BE2800" i="64"/>
  <c r="BE2821" i="64"/>
  <c r="AW2800" i="64"/>
  <c r="AW2821" i="64"/>
  <c r="AO2800" i="64"/>
  <c r="AO2821" i="64"/>
  <c r="AG2800" i="64"/>
  <c r="AG2821" i="64"/>
  <c r="Y2800" i="64"/>
  <c r="Y2821" i="64"/>
  <c r="CD2797" i="64"/>
  <c r="CD2809" i="64" s="1"/>
  <c r="CD2818" i="64"/>
  <c r="BV2797" i="64"/>
  <c r="BV2809" i="64" s="1"/>
  <c r="BV2818" i="64"/>
  <c r="BN2797" i="64"/>
  <c r="BN2809" i="64" s="1"/>
  <c r="BN2818" i="64"/>
  <c r="BF2797" i="64"/>
  <c r="BF2809" i="64" s="1"/>
  <c r="BF2818" i="64"/>
  <c r="AX2797" i="64"/>
  <c r="AX2809" i="64" s="1"/>
  <c r="AX2818" i="64"/>
  <c r="AP2797" i="64"/>
  <c r="AP2809" i="64" s="1"/>
  <c r="AP2818" i="64"/>
  <c r="AH2797" i="64"/>
  <c r="AH2809" i="64" s="1"/>
  <c r="AH2818" i="64"/>
  <c r="Z2797" i="64"/>
  <c r="Z2809" i="64" s="1"/>
  <c r="Z2818" i="64"/>
  <c r="CI2796" i="64"/>
  <c r="CI2808" i="64" s="1"/>
  <c r="CI2817" i="64"/>
  <c r="CI2829" i="64" s="1"/>
  <c r="CA2796" i="64"/>
  <c r="CA2808" i="64" s="1"/>
  <c r="CA2817" i="64"/>
  <c r="CA2829" i="64" s="1"/>
  <c r="BS2796" i="64"/>
  <c r="BS2808" i="64" s="1"/>
  <c r="BS2817" i="64"/>
  <c r="BS2829" i="64" s="1"/>
  <c r="BK2796" i="64"/>
  <c r="BK2808" i="64" s="1"/>
  <c r="BK2817" i="64"/>
  <c r="BK2829" i="64" s="1"/>
  <c r="BC2796" i="64"/>
  <c r="BC2808" i="64" s="1"/>
  <c r="BC2817" i="64"/>
  <c r="BC2829" i="64" s="1"/>
  <c r="AU2796" i="64"/>
  <c r="AU2808" i="64" s="1"/>
  <c r="AU2817" i="64"/>
  <c r="AU2829" i="64" s="1"/>
  <c r="AM2796" i="64"/>
  <c r="AM2808" i="64" s="1"/>
  <c r="AM2817" i="64"/>
  <c r="AM2829" i="64" s="1"/>
  <c r="AE2796" i="64"/>
  <c r="AE2808" i="64" s="1"/>
  <c r="AE2817" i="64"/>
  <c r="AE2829" i="64" s="1"/>
  <c r="W2796" i="64"/>
  <c r="W2808" i="64" s="1"/>
  <c r="W2817" i="64"/>
  <c r="W2829" i="64" s="1"/>
  <c r="CI2801" i="64"/>
  <c r="CI2822" i="64"/>
  <c r="CA2801" i="64"/>
  <c r="CA2822" i="64"/>
  <c r="BS2801" i="64"/>
  <c r="BS2822" i="64"/>
  <c r="BK2801" i="64"/>
  <c r="BK2822" i="64"/>
  <c r="BC2801" i="64"/>
  <c r="BC2822" i="64"/>
  <c r="AU2801" i="64"/>
  <c r="AU2822" i="64"/>
  <c r="AM2801" i="64"/>
  <c r="AM2822" i="64"/>
  <c r="AE2801" i="64"/>
  <c r="AE2822" i="64"/>
  <c r="W2801" i="64"/>
  <c r="W2822" i="64"/>
  <c r="CJ2800" i="64"/>
  <c r="CJ2821" i="64"/>
  <c r="CB2800" i="64"/>
  <c r="CB2821" i="64"/>
  <c r="BT2800" i="64"/>
  <c r="BT2821" i="64"/>
  <c r="BL2800" i="64"/>
  <c r="BL2821" i="64"/>
  <c r="BD2800" i="64"/>
  <c r="BD2821" i="64"/>
  <c r="AV2800" i="64"/>
  <c r="AV2821" i="64"/>
  <c r="AN2800" i="64"/>
  <c r="AN2821" i="64"/>
  <c r="AF2800" i="64"/>
  <c r="AF2821" i="64"/>
  <c r="X2800" i="64"/>
  <c r="X2821" i="64"/>
  <c r="CK2797" i="64"/>
  <c r="CK2809" i="64" s="1"/>
  <c r="CK2818" i="64"/>
  <c r="CC2797" i="64"/>
  <c r="CC2809" i="64" s="1"/>
  <c r="CC2818" i="64"/>
  <c r="BU2797" i="64"/>
  <c r="BU2809" i="64" s="1"/>
  <c r="BU2818" i="64"/>
  <c r="BM2797" i="64"/>
  <c r="BM2809" i="64" s="1"/>
  <c r="BM2818" i="64"/>
  <c r="BE2797" i="64"/>
  <c r="BE2809" i="64" s="1"/>
  <c r="BE2818" i="64"/>
  <c r="AW2797" i="64"/>
  <c r="AW2809" i="64" s="1"/>
  <c r="AW2818" i="64"/>
  <c r="AO2797" i="64"/>
  <c r="AO2809" i="64" s="1"/>
  <c r="AO2818" i="64"/>
  <c r="AG2797" i="64"/>
  <c r="AG2809" i="64" s="1"/>
  <c r="AG2818" i="64"/>
  <c r="Y2797" i="64"/>
  <c r="Y2809" i="64" s="1"/>
  <c r="Y2818" i="64"/>
  <c r="CH2796" i="64"/>
  <c r="CH2808" i="64" s="1"/>
  <c r="CH2817" i="64"/>
  <c r="CH2829" i="64" s="1"/>
  <c r="BZ2796" i="64"/>
  <c r="BZ2808" i="64" s="1"/>
  <c r="BZ2817" i="64"/>
  <c r="BZ2829" i="64" s="1"/>
  <c r="BR2796" i="64"/>
  <c r="BR2808" i="64" s="1"/>
  <c r="BR2817" i="64"/>
  <c r="BR2829" i="64" s="1"/>
  <c r="BJ2796" i="64"/>
  <c r="BJ2808" i="64" s="1"/>
  <c r="BJ2817" i="64"/>
  <c r="BJ2829" i="64" s="1"/>
  <c r="BB2796" i="64"/>
  <c r="BB2808" i="64" s="1"/>
  <c r="BB2817" i="64"/>
  <c r="BB2829" i="64" s="1"/>
  <c r="AT2796" i="64"/>
  <c r="AT2808" i="64" s="1"/>
  <c r="AT2817" i="64"/>
  <c r="AT2829" i="64" s="1"/>
  <c r="AL2796" i="64"/>
  <c r="AL2808" i="64" s="1"/>
  <c r="AL2817" i="64"/>
  <c r="AL2829" i="64" s="1"/>
  <c r="AD2796" i="64"/>
  <c r="AD2808" i="64" s="1"/>
  <c r="AD2817" i="64"/>
  <c r="AD2829" i="64" s="1"/>
  <c r="V2796" i="64"/>
  <c r="V2808" i="64" s="1"/>
  <c r="V2817" i="64"/>
  <c r="V2829" i="64" s="1"/>
  <c r="CH2801" i="64"/>
  <c r="CH2822" i="64"/>
  <c r="BZ2801" i="64"/>
  <c r="BZ2822" i="64"/>
  <c r="BR2801" i="64"/>
  <c r="BR2822" i="64"/>
  <c r="BJ2801" i="64"/>
  <c r="BJ2822" i="64"/>
  <c r="BB2801" i="64"/>
  <c r="BB2822" i="64"/>
  <c r="AT2801" i="64"/>
  <c r="AT2822" i="64"/>
  <c r="AL2801" i="64"/>
  <c r="AL2822" i="64"/>
  <c r="AD2801" i="64"/>
  <c r="AD2822" i="64"/>
  <c r="V2801" i="64"/>
  <c r="V2822" i="64"/>
  <c r="CI2800" i="64"/>
  <c r="CI2821" i="64"/>
  <c r="CA2800" i="64"/>
  <c r="CA2821" i="64"/>
  <c r="BS2800" i="64"/>
  <c r="BS2821" i="64"/>
  <c r="BK2800" i="64"/>
  <c r="BK2821" i="64"/>
  <c r="BC2800" i="64"/>
  <c r="BC2821" i="64"/>
  <c r="AU2800" i="64"/>
  <c r="AU2821" i="64"/>
  <c r="AM2800" i="64"/>
  <c r="AM2821" i="64"/>
  <c r="AE2800" i="64"/>
  <c r="AE2821" i="64"/>
  <c r="W2800" i="64"/>
  <c r="W2821" i="64"/>
  <c r="CJ2797" i="64"/>
  <c r="CJ2809" i="64" s="1"/>
  <c r="CJ2818" i="64"/>
  <c r="CB2797" i="64"/>
  <c r="CB2809" i="64" s="1"/>
  <c r="CB2818" i="64"/>
  <c r="BT2797" i="64"/>
  <c r="BT2809" i="64" s="1"/>
  <c r="BT2818" i="64"/>
  <c r="BL2797" i="64"/>
  <c r="BL2809" i="64" s="1"/>
  <c r="BL2818" i="64"/>
  <c r="BD2797" i="64"/>
  <c r="BD2809" i="64" s="1"/>
  <c r="BD2818" i="64"/>
  <c r="AV2797" i="64"/>
  <c r="AV2809" i="64" s="1"/>
  <c r="AV2818" i="64"/>
  <c r="AN2797" i="64"/>
  <c r="AN2809" i="64" s="1"/>
  <c r="AN2818" i="64"/>
  <c r="AF2797" i="64"/>
  <c r="AF2809" i="64" s="1"/>
  <c r="AF2818" i="64"/>
  <c r="X2797" i="64"/>
  <c r="X2809" i="64" s="1"/>
  <c r="X2818" i="64"/>
  <c r="BY2796" i="64"/>
  <c r="BY2808" i="64" s="1"/>
  <c r="BY2817" i="64"/>
  <c r="BY2829" i="64" s="1"/>
  <c r="BQ2796" i="64"/>
  <c r="BQ2808" i="64" s="1"/>
  <c r="BQ2817" i="64"/>
  <c r="BQ2829" i="64" s="1"/>
  <c r="AS2796" i="64"/>
  <c r="AS2808" i="64" s="1"/>
  <c r="AS2817" i="64"/>
  <c r="AS2829" i="64" s="1"/>
  <c r="CG2801" i="64"/>
  <c r="CG2822" i="64"/>
  <c r="BY2801" i="64"/>
  <c r="BY2822" i="64"/>
  <c r="BQ2801" i="64"/>
  <c r="BQ2822" i="64"/>
  <c r="BI2801" i="64"/>
  <c r="BI2822" i="64"/>
  <c r="BA2801" i="64"/>
  <c r="BA2822" i="64"/>
  <c r="AS2801" i="64"/>
  <c r="AS2822" i="64"/>
  <c r="AK2801" i="64"/>
  <c r="AK2822" i="64"/>
  <c r="AC2801" i="64"/>
  <c r="AC2822" i="64"/>
  <c r="U2801" i="64"/>
  <c r="U2822" i="64"/>
  <c r="CH2800" i="64"/>
  <c r="CH2821" i="64"/>
  <c r="BZ2800" i="64"/>
  <c r="BZ2821" i="64"/>
  <c r="BR2800" i="64"/>
  <c r="BR2821" i="64"/>
  <c r="BJ2800" i="64"/>
  <c r="BJ2821" i="64"/>
  <c r="BB2800" i="64"/>
  <c r="BB2821" i="64"/>
  <c r="AT2800" i="64"/>
  <c r="AT2821" i="64"/>
  <c r="AL2800" i="64"/>
  <c r="AL2821" i="64"/>
  <c r="AD2800" i="64"/>
  <c r="AD2821" i="64"/>
  <c r="V2800" i="64"/>
  <c r="V2821" i="64"/>
  <c r="CI2797" i="64"/>
  <c r="CI2809" i="64" s="1"/>
  <c r="CI2818" i="64"/>
  <c r="CA2797" i="64"/>
  <c r="CA2809" i="64" s="1"/>
  <c r="CA2818" i="64"/>
  <c r="BS2797" i="64"/>
  <c r="BS2809" i="64" s="1"/>
  <c r="BS2818" i="64"/>
  <c r="BK2797" i="64"/>
  <c r="BK2809" i="64" s="1"/>
  <c r="BK2818" i="64"/>
  <c r="BC2797" i="64"/>
  <c r="BC2809" i="64" s="1"/>
  <c r="BC2818" i="64"/>
  <c r="AU2797" i="64"/>
  <c r="AU2809" i="64" s="1"/>
  <c r="AU2818" i="64"/>
  <c r="AM2797" i="64"/>
  <c r="AM2809" i="64" s="1"/>
  <c r="AM2818" i="64"/>
  <c r="AE2797" i="64"/>
  <c r="AE2809" i="64" s="1"/>
  <c r="AE2818" i="64"/>
  <c r="W2797" i="64"/>
  <c r="W2809" i="64" s="1"/>
  <c r="W2818" i="64"/>
  <c r="U2796" i="64"/>
  <c r="U2808" i="64" s="1"/>
  <c r="U2817" i="64"/>
  <c r="U2829" i="64" s="1"/>
  <c r="CF2796" i="64"/>
  <c r="CF2808" i="64" s="1"/>
  <c r="CF2817" i="64"/>
  <c r="CF2829" i="64" s="1"/>
  <c r="BX2796" i="64"/>
  <c r="BX2808" i="64" s="1"/>
  <c r="BX2817" i="64"/>
  <c r="BX2829" i="64" s="1"/>
  <c r="BP2796" i="64"/>
  <c r="BP2808" i="64" s="1"/>
  <c r="BP2817" i="64"/>
  <c r="BP2829" i="64" s="1"/>
  <c r="BH2796" i="64"/>
  <c r="BH2808" i="64" s="1"/>
  <c r="BH2817" i="64"/>
  <c r="BH2829" i="64" s="1"/>
  <c r="AZ2796" i="64"/>
  <c r="AZ2808" i="64" s="1"/>
  <c r="AZ2817" i="64"/>
  <c r="AZ2829" i="64" s="1"/>
  <c r="AR2796" i="64"/>
  <c r="AR2808" i="64" s="1"/>
  <c r="AR2817" i="64"/>
  <c r="AR2829" i="64" s="1"/>
  <c r="AJ2796" i="64"/>
  <c r="AJ2808" i="64" s="1"/>
  <c r="AJ2817" i="64"/>
  <c r="AJ2829" i="64" s="1"/>
  <c r="AB2796" i="64"/>
  <c r="AB2808" i="64" s="1"/>
  <c r="AB2817" i="64"/>
  <c r="AB2829" i="64" s="1"/>
  <c r="T2796" i="64"/>
  <c r="T2808" i="64" s="1"/>
  <c r="T2817" i="64"/>
  <c r="T2829" i="64" s="1"/>
  <c r="CF2801" i="64"/>
  <c r="CF2822" i="64"/>
  <c r="BX2801" i="64"/>
  <c r="BX2822" i="64"/>
  <c r="BP2801" i="64"/>
  <c r="BP2822" i="64"/>
  <c r="BH2801" i="64"/>
  <c r="BH2822" i="64"/>
  <c r="AZ2801" i="64"/>
  <c r="AZ2822" i="64"/>
  <c r="AR2801" i="64"/>
  <c r="AR2822" i="64"/>
  <c r="AJ2801" i="64"/>
  <c r="AJ2822" i="64"/>
  <c r="AB2801" i="64"/>
  <c r="AB2822" i="64"/>
  <c r="T2801" i="64"/>
  <c r="T2822" i="64"/>
  <c r="CG2800" i="64"/>
  <c r="CG2821" i="64"/>
  <c r="BY2800" i="64"/>
  <c r="BY2821" i="64"/>
  <c r="BQ2800" i="64"/>
  <c r="BQ2821" i="64"/>
  <c r="BI2800" i="64"/>
  <c r="BI2821" i="64"/>
  <c r="BA2800" i="64"/>
  <c r="BA2821" i="64"/>
  <c r="AS2800" i="64"/>
  <c r="AS2821" i="64"/>
  <c r="AK2800" i="64"/>
  <c r="AK2821" i="64"/>
  <c r="AC2800" i="64"/>
  <c r="AC2821" i="64"/>
  <c r="U2800" i="64"/>
  <c r="U2821" i="64"/>
  <c r="CH2797" i="64"/>
  <c r="CH2809" i="64" s="1"/>
  <c r="CH2818" i="64"/>
  <c r="BZ2797" i="64"/>
  <c r="BZ2809" i="64" s="1"/>
  <c r="BZ2818" i="64"/>
  <c r="BR2797" i="64"/>
  <c r="BR2809" i="64" s="1"/>
  <c r="BR2818" i="64"/>
  <c r="BJ2797" i="64"/>
  <c r="BJ2809" i="64" s="1"/>
  <c r="BJ2818" i="64"/>
  <c r="BB2797" i="64"/>
  <c r="BB2809" i="64" s="1"/>
  <c r="BB2818" i="64"/>
  <c r="AT2797" i="64"/>
  <c r="AT2809" i="64" s="1"/>
  <c r="AT2818" i="64"/>
  <c r="AL2797" i="64"/>
  <c r="AL2809" i="64" s="1"/>
  <c r="AL2818" i="64"/>
  <c r="AD2797" i="64"/>
  <c r="AD2809" i="64" s="1"/>
  <c r="AD2818" i="64"/>
  <c r="V2797" i="64"/>
  <c r="V2809" i="64" s="1"/>
  <c r="V2818" i="64"/>
  <c r="AK2796" i="64"/>
  <c r="AK2808" i="64" s="1"/>
  <c r="AK2817" i="64"/>
  <c r="AK2829" i="64" s="1"/>
  <c r="CE2796" i="64"/>
  <c r="CE2808" i="64" s="1"/>
  <c r="CE2817" i="64"/>
  <c r="CE2829" i="64" s="1"/>
  <c r="BW2796" i="64"/>
  <c r="BW2808" i="64" s="1"/>
  <c r="BW2817" i="64"/>
  <c r="BW2829" i="64" s="1"/>
  <c r="BO2796" i="64"/>
  <c r="BO2808" i="64" s="1"/>
  <c r="BO2817" i="64"/>
  <c r="BO2829" i="64" s="1"/>
  <c r="BG2796" i="64"/>
  <c r="BG2808" i="64" s="1"/>
  <c r="BG2817" i="64"/>
  <c r="BG2829" i="64" s="1"/>
  <c r="AY2796" i="64"/>
  <c r="AY2808" i="64" s="1"/>
  <c r="AY2817" i="64"/>
  <c r="AY2829" i="64" s="1"/>
  <c r="AQ2796" i="64"/>
  <c r="AQ2808" i="64" s="1"/>
  <c r="AQ2817" i="64"/>
  <c r="AQ2829" i="64" s="1"/>
  <c r="AI2796" i="64"/>
  <c r="AI2808" i="64" s="1"/>
  <c r="AI2817" i="64"/>
  <c r="AI2829" i="64" s="1"/>
  <c r="AA2796" i="64"/>
  <c r="AA2808" i="64" s="1"/>
  <c r="AA2817" i="64"/>
  <c r="AA2829" i="64" s="1"/>
  <c r="CE2801" i="64"/>
  <c r="CE2822" i="64"/>
  <c r="BW2801" i="64"/>
  <c r="BW2822" i="64"/>
  <c r="BO2801" i="64"/>
  <c r="BO2822" i="64"/>
  <c r="BG2801" i="64"/>
  <c r="BG2822" i="64"/>
  <c r="AY2801" i="64"/>
  <c r="AY2822" i="64"/>
  <c r="AQ2801" i="64"/>
  <c r="AQ2822" i="64"/>
  <c r="AI2801" i="64"/>
  <c r="AI2822" i="64"/>
  <c r="AA2801" i="64"/>
  <c r="AA2822" i="64"/>
  <c r="CF2800" i="64"/>
  <c r="CF2821" i="64"/>
  <c r="BX2800" i="64"/>
  <c r="BX2821" i="64"/>
  <c r="BP2800" i="64"/>
  <c r="BP2821" i="64"/>
  <c r="BH2800" i="64"/>
  <c r="BH2821" i="64"/>
  <c r="AZ2800" i="64"/>
  <c r="AZ2821" i="64"/>
  <c r="AR2800" i="64"/>
  <c r="AR2821" i="64"/>
  <c r="AJ2800" i="64"/>
  <c r="AJ2821" i="64"/>
  <c r="AB2800" i="64"/>
  <c r="AB2821" i="64"/>
  <c r="T2800" i="64"/>
  <c r="T2821" i="64"/>
  <c r="CG2797" i="64"/>
  <c r="CG2809" i="64" s="1"/>
  <c r="CG2818" i="64"/>
  <c r="BY2797" i="64"/>
  <c r="BY2809" i="64" s="1"/>
  <c r="BY2818" i="64"/>
  <c r="BQ2797" i="64"/>
  <c r="BQ2809" i="64" s="1"/>
  <c r="BQ2818" i="64"/>
  <c r="BI2797" i="64"/>
  <c r="BI2809" i="64" s="1"/>
  <c r="BI2818" i="64"/>
  <c r="BA2797" i="64"/>
  <c r="BA2809" i="64" s="1"/>
  <c r="BA2818" i="64"/>
  <c r="AS2797" i="64"/>
  <c r="AS2809" i="64" s="1"/>
  <c r="AS2818" i="64"/>
  <c r="AK2797" i="64"/>
  <c r="AK2809" i="64" s="1"/>
  <c r="AK2818" i="64"/>
  <c r="AC2797" i="64"/>
  <c r="AC2809" i="64" s="1"/>
  <c r="AC2818" i="64"/>
  <c r="U2797" i="64"/>
  <c r="U2809" i="64" s="1"/>
  <c r="U2818" i="64"/>
  <c r="AS2475" i="64"/>
  <c r="AS2488" i="64" s="1"/>
  <c r="AS2454" i="64"/>
  <c r="AS2466" i="64" s="1"/>
  <c r="BZ2479" i="64"/>
  <c r="BZ2458" i="64"/>
  <c r="AD2479" i="64"/>
  <c r="AD2458" i="64"/>
  <c r="AM2476" i="64"/>
  <c r="AM2489" i="64" s="1"/>
  <c r="AM2455" i="64"/>
  <c r="AM2467" i="64" s="1"/>
  <c r="CF2475" i="64"/>
  <c r="CF2488" i="64" s="1"/>
  <c r="CF2454" i="64"/>
  <c r="CF2466" i="64" s="1"/>
  <c r="BX2475" i="64"/>
  <c r="BX2488" i="64" s="1"/>
  <c r="BX2454" i="64"/>
  <c r="BX2466" i="64" s="1"/>
  <c r="BP2475" i="64"/>
  <c r="BP2488" i="64" s="1"/>
  <c r="BP2454" i="64"/>
  <c r="BP2466" i="64" s="1"/>
  <c r="BH2475" i="64"/>
  <c r="BH2488" i="64" s="1"/>
  <c r="BH2454" i="64"/>
  <c r="BH2466" i="64" s="1"/>
  <c r="AZ2475" i="64"/>
  <c r="AZ2488" i="64" s="1"/>
  <c r="AZ2454" i="64"/>
  <c r="AZ2466" i="64" s="1"/>
  <c r="AR2475" i="64"/>
  <c r="AR2488" i="64" s="1"/>
  <c r="AR2454" i="64"/>
  <c r="AR2466" i="64" s="1"/>
  <c r="AJ2475" i="64"/>
  <c r="AJ2488" i="64" s="1"/>
  <c r="AJ2454" i="64"/>
  <c r="AJ2466" i="64" s="1"/>
  <c r="AB2475" i="64"/>
  <c r="AB2488" i="64" s="1"/>
  <c r="AB2454" i="64"/>
  <c r="AB2466" i="64" s="1"/>
  <c r="T2475" i="64"/>
  <c r="T2488" i="64" s="1"/>
  <c r="T2454" i="64"/>
  <c r="T2466" i="64" s="1"/>
  <c r="CF2480" i="64"/>
  <c r="CF2493" i="64" s="1"/>
  <c r="CF2459" i="64"/>
  <c r="CF2471" i="64" s="1"/>
  <c r="BX2480" i="64"/>
  <c r="BX2493" i="64" s="1"/>
  <c r="BX2459" i="64"/>
  <c r="BX2471" i="64" s="1"/>
  <c r="BP2480" i="64"/>
  <c r="BP2493" i="64" s="1"/>
  <c r="BP2459" i="64"/>
  <c r="BP2471" i="64" s="1"/>
  <c r="BH2480" i="64"/>
  <c r="BH2493" i="64" s="1"/>
  <c r="BH2459" i="64"/>
  <c r="BH2471" i="64" s="1"/>
  <c r="AZ2480" i="64"/>
  <c r="AZ2493" i="64" s="1"/>
  <c r="AZ2459" i="64"/>
  <c r="AZ2471" i="64" s="1"/>
  <c r="AR2480" i="64"/>
  <c r="AR2493" i="64" s="1"/>
  <c r="AR2459" i="64"/>
  <c r="AR2471" i="64" s="1"/>
  <c r="AJ2480" i="64"/>
  <c r="AJ2493" i="64" s="1"/>
  <c r="AJ2459" i="64"/>
  <c r="AJ2471" i="64" s="1"/>
  <c r="AB2480" i="64"/>
  <c r="AB2493" i="64" s="1"/>
  <c r="AB2459" i="64"/>
  <c r="AB2471" i="64" s="1"/>
  <c r="T2480" i="64"/>
  <c r="T2493" i="64" s="1"/>
  <c r="T2459" i="64"/>
  <c r="T2471" i="64" s="1"/>
  <c r="CG2479" i="64"/>
  <c r="CG2458" i="64"/>
  <c r="BY2479" i="64"/>
  <c r="BY2458" i="64"/>
  <c r="BQ2458" i="64"/>
  <c r="BQ2479" i="64"/>
  <c r="BI2479" i="64"/>
  <c r="BI2458" i="64"/>
  <c r="BA2479" i="64"/>
  <c r="BA2458" i="64"/>
  <c r="AS2479" i="64"/>
  <c r="AS2458" i="64"/>
  <c r="AK2479" i="64"/>
  <c r="AK2458" i="64"/>
  <c r="AC2479" i="64"/>
  <c r="AC2458" i="64"/>
  <c r="U2479" i="64"/>
  <c r="U2458" i="64"/>
  <c r="CH2476" i="64"/>
  <c r="CH2489" i="64" s="1"/>
  <c r="CH2455" i="64"/>
  <c r="CH2467" i="64" s="1"/>
  <c r="BZ2476" i="64"/>
  <c r="BZ2489" i="64" s="1"/>
  <c r="BZ2455" i="64"/>
  <c r="BZ2467" i="64" s="1"/>
  <c r="BR2476" i="64"/>
  <c r="BR2489" i="64" s="1"/>
  <c r="BR2455" i="64"/>
  <c r="BR2467" i="64" s="1"/>
  <c r="BJ2476" i="64"/>
  <c r="BJ2489" i="64" s="1"/>
  <c r="BJ2455" i="64"/>
  <c r="BJ2467" i="64" s="1"/>
  <c r="BB2476" i="64"/>
  <c r="BB2489" i="64" s="1"/>
  <c r="BB2455" i="64"/>
  <c r="BB2467" i="64" s="1"/>
  <c r="AT2476" i="64"/>
  <c r="AT2489" i="64" s="1"/>
  <c r="AT2455" i="64"/>
  <c r="AT2467" i="64" s="1"/>
  <c r="AL2476" i="64"/>
  <c r="AL2489" i="64" s="1"/>
  <c r="AL2455" i="64"/>
  <c r="AL2467" i="64" s="1"/>
  <c r="AD2476" i="64"/>
  <c r="AD2489" i="64" s="1"/>
  <c r="AD2455" i="64"/>
  <c r="AD2467" i="64" s="1"/>
  <c r="V2476" i="64"/>
  <c r="V2489" i="64" s="1"/>
  <c r="V2455" i="64"/>
  <c r="V2467" i="64" s="1"/>
  <c r="BQ2454" i="64"/>
  <c r="BQ2466" i="64" s="1"/>
  <c r="BQ2475" i="64"/>
  <c r="BQ2488" i="64" s="1"/>
  <c r="CG2480" i="64"/>
  <c r="CG2493" i="64" s="1"/>
  <c r="CG2459" i="64"/>
  <c r="CG2471" i="64" s="1"/>
  <c r="AS2480" i="64"/>
  <c r="AS2493" i="64" s="1"/>
  <c r="AS2459" i="64"/>
  <c r="AS2471" i="64" s="1"/>
  <c r="CH2479" i="64"/>
  <c r="CH2458" i="64"/>
  <c r="V2479" i="64"/>
  <c r="V2458" i="64"/>
  <c r="AU2476" i="64"/>
  <c r="AU2489" i="64" s="1"/>
  <c r="AU2455" i="64"/>
  <c r="AU2467" i="64" s="1"/>
  <c r="CE2475" i="64"/>
  <c r="CE2488" i="64" s="1"/>
  <c r="CE2454" i="64"/>
  <c r="CE2466" i="64" s="1"/>
  <c r="BW2475" i="64"/>
  <c r="BW2488" i="64" s="1"/>
  <c r="BW2454" i="64"/>
  <c r="BW2466" i="64" s="1"/>
  <c r="BO2475" i="64"/>
  <c r="BO2488" i="64" s="1"/>
  <c r="BO2454" i="64"/>
  <c r="BO2466" i="64" s="1"/>
  <c r="BG2475" i="64"/>
  <c r="BG2488" i="64" s="1"/>
  <c r="BG2454" i="64"/>
  <c r="BG2466" i="64" s="1"/>
  <c r="AY2475" i="64"/>
  <c r="AY2488" i="64" s="1"/>
  <c r="AY2454" i="64"/>
  <c r="AY2466" i="64" s="1"/>
  <c r="AQ2475" i="64"/>
  <c r="AQ2488" i="64" s="1"/>
  <c r="AQ2454" i="64"/>
  <c r="AQ2466" i="64" s="1"/>
  <c r="AI2475" i="64"/>
  <c r="AI2488" i="64" s="1"/>
  <c r="AI2454" i="64"/>
  <c r="AI2466" i="64" s="1"/>
  <c r="AA2475" i="64"/>
  <c r="AA2488" i="64" s="1"/>
  <c r="AA2454" i="64"/>
  <c r="AA2466" i="64" s="1"/>
  <c r="CE2480" i="64"/>
  <c r="CE2493" i="64" s="1"/>
  <c r="CE2459" i="64"/>
  <c r="CE2471" i="64" s="1"/>
  <c r="BW2480" i="64"/>
  <c r="BW2493" i="64" s="1"/>
  <c r="BW2459" i="64"/>
  <c r="BW2471" i="64" s="1"/>
  <c r="BO2480" i="64"/>
  <c r="BO2493" i="64" s="1"/>
  <c r="BO2459" i="64"/>
  <c r="BO2471" i="64" s="1"/>
  <c r="BG2480" i="64"/>
  <c r="BG2493" i="64" s="1"/>
  <c r="BG2459" i="64"/>
  <c r="BG2471" i="64" s="1"/>
  <c r="AY2480" i="64"/>
  <c r="AY2493" i="64" s="1"/>
  <c r="AY2459" i="64"/>
  <c r="AY2471" i="64" s="1"/>
  <c r="AQ2480" i="64"/>
  <c r="AQ2493" i="64" s="1"/>
  <c r="AQ2459" i="64"/>
  <c r="AQ2471" i="64" s="1"/>
  <c r="AI2480" i="64"/>
  <c r="AI2493" i="64" s="1"/>
  <c r="AI2459" i="64"/>
  <c r="AI2471" i="64" s="1"/>
  <c r="AA2480" i="64"/>
  <c r="AA2493" i="64" s="1"/>
  <c r="AA2459" i="64"/>
  <c r="AA2471" i="64" s="1"/>
  <c r="CF2479" i="64"/>
  <c r="CF2458" i="64"/>
  <c r="BX2479" i="64"/>
  <c r="BX2458" i="64"/>
  <c r="BP2479" i="64"/>
  <c r="BP2458" i="64"/>
  <c r="BH2479" i="64"/>
  <c r="BH2458" i="64"/>
  <c r="AZ2479" i="64"/>
  <c r="AZ2458" i="64"/>
  <c r="AR2479" i="64"/>
  <c r="AR2458" i="64"/>
  <c r="AJ2479" i="64"/>
  <c r="AJ2458" i="64"/>
  <c r="AB2479" i="64"/>
  <c r="AB2458" i="64"/>
  <c r="T2479" i="64"/>
  <c r="T2458" i="64"/>
  <c r="CG2476" i="64"/>
  <c r="CG2489" i="64" s="1"/>
  <c r="CG2455" i="64"/>
  <c r="CG2467" i="64" s="1"/>
  <c r="BY2476" i="64"/>
  <c r="BY2489" i="64" s="1"/>
  <c r="BY2455" i="64"/>
  <c r="BY2467" i="64" s="1"/>
  <c r="BQ2476" i="64"/>
  <c r="BQ2489" i="64" s="1"/>
  <c r="BQ2455" i="64"/>
  <c r="BQ2467" i="64" s="1"/>
  <c r="BI2476" i="64"/>
  <c r="BI2489" i="64" s="1"/>
  <c r="BI2455" i="64"/>
  <c r="BI2467" i="64" s="1"/>
  <c r="BA2476" i="64"/>
  <c r="BA2489" i="64" s="1"/>
  <c r="BA2455" i="64"/>
  <c r="BA2467" i="64" s="1"/>
  <c r="AS2476" i="64"/>
  <c r="AS2489" i="64" s="1"/>
  <c r="AS2455" i="64"/>
  <c r="AS2467" i="64" s="1"/>
  <c r="AK2455" i="64"/>
  <c r="AK2467" i="64" s="1"/>
  <c r="AK2476" i="64"/>
  <c r="AK2489" i="64" s="1"/>
  <c r="AC2476" i="64"/>
  <c r="AC2489" i="64" s="1"/>
  <c r="AC2455" i="64"/>
  <c r="AC2467" i="64" s="1"/>
  <c r="U2476" i="64"/>
  <c r="U2489" i="64" s="1"/>
  <c r="U2455" i="64"/>
  <c r="U2467" i="64" s="1"/>
  <c r="BY2475" i="64"/>
  <c r="BY2488" i="64" s="1"/>
  <c r="BY2454" i="64"/>
  <c r="BY2466" i="64" s="1"/>
  <c r="U2475" i="64"/>
  <c r="U2488" i="64" s="1"/>
  <c r="U2454" i="64"/>
  <c r="U2466" i="64" s="1"/>
  <c r="BI2480" i="64"/>
  <c r="BI2493" i="64" s="1"/>
  <c r="BI2459" i="64"/>
  <c r="BI2471" i="64" s="1"/>
  <c r="U2480" i="64"/>
  <c r="U2493" i="64" s="1"/>
  <c r="U2459" i="64"/>
  <c r="U2471" i="64" s="1"/>
  <c r="AT2479" i="64"/>
  <c r="AT2458" i="64"/>
  <c r="BS2476" i="64"/>
  <c r="BS2489" i="64" s="1"/>
  <c r="BS2455" i="64"/>
  <c r="BS2467" i="64" s="1"/>
  <c r="W2476" i="64"/>
  <c r="W2489" i="64" s="1"/>
  <c r="W2455" i="64"/>
  <c r="W2467" i="64" s="1"/>
  <c r="CD2475" i="64"/>
  <c r="CD2488" i="64" s="1"/>
  <c r="CD2454" i="64"/>
  <c r="CD2466" i="64" s="1"/>
  <c r="BV2475" i="64"/>
  <c r="BV2488" i="64" s="1"/>
  <c r="BV2454" i="64"/>
  <c r="BV2466" i="64" s="1"/>
  <c r="BN2475" i="64"/>
  <c r="BN2488" i="64" s="1"/>
  <c r="BN2454" i="64"/>
  <c r="BN2466" i="64" s="1"/>
  <c r="BF2475" i="64"/>
  <c r="BF2488" i="64" s="1"/>
  <c r="BF2454" i="64"/>
  <c r="BF2466" i="64" s="1"/>
  <c r="AX2475" i="64"/>
  <c r="AX2488" i="64" s="1"/>
  <c r="AX2454" i="64"/>
  <c r="AX2466" i="64" s="1"/>
  <c r="AP2475" i="64"/>
  <c r="AP2488" i="64" s="1"/>
  <c r="AP2454" i="64"/>
  <c r="AP2466" i="64" s="1"/>
  <c r="AH2475" i="64"/>
  <c r="AH2488" i="64" s="1"/>
  <c r="AH2454" i="64"/>
  <c r="AH2466" i="64" s="1"/>
  <c r="Z2475" i="64"/>
  <c r="Z2488" i="64" s="1"/>
  <c r="Z2454" i="64"/>
  <c r="Z2466" i="64" s="1"/>
  <c r="CD2480" i="64"/>
  <c r="CD2493" i="64" s="1"/>
  <c r="CD2459" i="64"/>
  <c r="CD2471" i="64" s="1"/>
  <c r="BV2480" i="64"/>
  <c r="BV2493" i="64" s="1"/>
  <c r="BV2459" i="64"/>
  <c r="BV2471" i="64" s="1"/>
  <c r="BN2480" i="64"/>
  <c r="BN2493" i="64" s="1"/>
  <c r="BN2459" i="64"/>
  <c r="BN2471" i="64" s="1"/>
  <c r="BF2480" i="64"/>
  <c r="BF2493" i="64" s="1"/>
  <c r="BF2459" i="64"/>
  <c r="BF2471" i="64" s="1"/>
  <c r="AX2480" i="64"/>
  <c r="AX2493" i="64" s="1"/>
  <c r="AX2459" i="64"/>
  <c r="AX2471" i="64" s="1"/>
  <c r="AP2480" i="64"/>
  <c r="AP2493" i="64" s="1"/>
  <c r="AP2459" i="64"/>
  <c r="AP2471" i="64" s="1"/>
  <c r="AH2480" i="64"/>
  <c r="AH2493" i="64" s="1"/>
  <c r="AH2459" i="64"/>
  <c r="AH2471" i="64" s="1"/>
  <c r="Z2480" i="64"/>
  <c r="Z2493" i="64" s="1"/>
  <c r="Z2459" i="64"/>
  <c r="Z2471" i="64" s="1"/>
  <c r="CE2479" i="64"/>
  <c r="CE2458" i="64"/>
  <c r="BW2479" i="64"/>
  <c r="BW2458" i="64"/>
  <c r="BO2479" i="64"/>
  <c r="BO2458" i="64"/>
  <c r="BG2479" i="64"/>
  <c r="BG2458" i="64"/>
  <c r="AY2479" i="64"/>
  <c r="AY2458" i="64"/>
  <c r="AQ2479" i="64"/>
  <c r="AQ2458" i="64"/>
  <c r="AI2479" i="64"/>
  <c r="AI2458" i="64"/>
  <c r="AA2479" i="64"/>
  <c r="AA2458" i="64"/>
  <c r="CF2476" i="64"/>
  <c r="CF2489" i="64" s="1"/>
  <c r="CF2455" i="64"/>
  <c r="CF2467" i="64" s="1"/>
  <c r="BX2476" i="64"/>
  <c r="BX2489" i="64" s="1"/>
  <c r="BX2455" i="64"/>
  <c r="BX2467" i="64" s="1"/>
  <c r="BP2476" i="64"/>
  <c r="BP2489" i="64" s="1"/>
  <c r="BP2455" i="64"/>
  <c r="BP2467" i="64" s="1"/>
  <c r="BH2476" i="64"/>
  <c r="BH2489" i="64" s="1"/>
  <c r="BH2455" i="64"/>
  <c r="BH2467" i="64" s="1"/>
  <c r="AZ2476" i="64"/>
  <c r="AZ2489" i="64" s="1"/>
  <c r="AZ2455" i="64"/>
  <c r="AZ2467" i="64" s="1"/>
  <c r="AR2476" i="64"/>
  <c r="AR2489" i="64" s="1"/>
  <c r="AR2455" i="64"/>
  <c r="AR2467" i="64" s="1"/>
  <c r="AJ2476" i="64"/>
  <c r="AJ2489" i="64" s="1"/>
  <c r="AJ2455" i="64"/>
  <c r="AJ2467" i="64" s="1"/>
  <c r="AB2476" i="64"/>
  <c r="AB2489" i="64" s="1"/>
  <c r="AB2455" i="64"/>
  <c r="AB2467" i="64" s="1"/>
  <c r="T2476" i="64"/>
  <c r="T2489" i="64" s="1"/>
  <c r="T2455" i="64"/>
  <c r="T2467" i="64" s="1"/>
  <c r="W2441" i="64"/>
  <c r="BI2475" i="64"/>
  <c r="BI2488" i="64" s="1"/>
  <c r="BI2454" i="64"/>
  <c r="BI2466" i="64" s="1"/>
  <c r="BY2450" i="64"/>
  <c r="BY2480" i="64"/>
  <c r="BY2493" i="64" s="1"/>
  <c r="BY2459" i="64"/>
  <c r="BY2471" i="64" s="1"/>
  <c r="AL2479" i="64"/>
  <c r="AL2458" i="64"/>
  <c r="BK2476" i="64"/>
  <c r="BK2489" i="64" s="1"/>
  <c r="BK2455" i="64"/>
  <c r="BK2467" i="64" s="1"/>
  <c r="CK2475" i="64"/>
  <c r="CK2488" i="64" s="1"/>
  <c r="CK2454" i="64"/>
  <c r="CK2466" i="64" s="1"/>
  <c r="CC2475" i="64"/>
  <c r="CC2488" i="64" s="1"/>
  <c r="CC2454" i="64"/>
  <c r="CC2466" i="64" s="1"/>
  <c r="BU2475" i="64"/>
  <c r="BU2488" i="64" s="1"/>
  <c r="BU2454" i="64"/>
  <c r="BU2466" i="64" s="1"/>
  <c r="BM2475" i="64"/>
  <c r="BM2488" i="64" s="1"/>
  <c r="BM2454" i="64"/>
  <c r="BM2466" i="64" s="1"/>
  <c r="BE2475" i="64"/>
  <c r="BE2488" i="64" s="1"/>
  <c r="BE2454" i="64"/>
  <c r="BE2466" i="64" s="1"/>
  <c r="AW2475" i="64"/>
  <c r="AW2488" i="64" s="1"/>
  <c r="AW2454" i="64"/>
  <c r="AW2466" i="64" s="1"/>
  <c r="AO2475" i="64"/>
  <c r="AO2488" i="64" s="1"/>
  <c r="AO2454" i="64"/>
  <c r="AO2466" i="64" s="1"/>
  <c r="AG2475" i="64"/>
  <c r="AG2488" i="64" s="1"/>
  <c r="AG2454" i="64"/>
  <c r="AG2466" i="64" s="1"/>
  <c r="Y2475" i="64"/>
  <c r="Y2488" i="64" s="1"/>
  <c r="Y2454" i="64"/>
  <c r="Y2466" i="64" s="1"/>
  <c r="CK2480" i="64"/>
  <c r="CK2493" i="64" s="1"/>
  <c r="CK2459" i="64"/>
  <c r="CK2471" i="64" s="1"/>
  <c r="CC2480" i="64"/>
  <c r="CC2493" i="64" s="1"/>
  <c r="CC2459" i="64"/>
  <c r="CC2471" i="64" s="1"/>
  <c r="BU2480" i="64"/>
  <c r="BU2493" i="64" s="1"/>
  <c r="BU2459" i="64"/>
  <c r="BU2471" i="64" s="1"/>
  <c r="BM2480" i="64"/>
  <c r="BM2493" i="64" s="1"/>
  <c r="BM2459" i="64"/>
  <c r="BM2471" i="64" s="1"/>
  <c r="BE2480" i="64"/>
  <c r="BE2493" i="64" s="1"/>
  <c r="BE2459" i="64"/>
  <c r="BE2471" i="64" s="1"/>
  <c r="AW2480" i="64"/>
  <c r="AW2493" i="64" s="1"/>
  <c r="AW2459" i="64"/>
  <c r="AW2471" i="64" s="1"/>
  <c r="AO2480" i="64"/>
  <c r="AO2493" i="64" s="1"/>
  <c r="AO2459" i="64"/>
  <c r="AO2471" i="64" s="1"/>
  <c r="AG2480" i="64"/>
  <c r="AG2493" i="64" s="1"/>
  <c r="AG2459" i="64"/>
  <c r="AG2471" i="64" s="1"/>
  <c r="Y2480" i="64"/>
  <c r="Y2493" i="64" s="1"/>
  <c r="Y2459" i="64"/>
  <c r="Y2471" i="64" s="1"/>
  <c r="CD2479" i="64"/>
  <c r="CD2458" i="64"/>
  <c r="BV2479" i="64"/>
  <c r="BV2458" i="64"/>
  <c r="BN2479" i="64"/>
  <c r="BN2458" i="64"/>
  <c r="BF2479" i="64"/>
  <c r="BF2458" i="64"/>
  <c r="AX2479" i="64"/>
  <c r="AX2458" i="64"/>
  <c r="AP2479" i="64"/>
  <c r="AP2458" i="64"/>
  <c r="AH2479" i="64"/>
  <c r="AH2458" i="64"/>
  <c r="Z2479" i="64"/>
  <c r="Z2458" i="64"/>
  <c r="CE2476" i="64"/>
  <c r="CE2489" i="64" s="1"/>
  <c r="CE2455" i="64"/>
  <c r="CE2467" i="64" s="1"/>
  <c r="BW2476" i="64"/>
  <c r="BW2489" i="64" s="1"/>
  <c r="BW2455" i="64"/>
  <c r="BW2467" i="64" s="1"/>
  <c r="BO2476" i="64"/>
  <c r="BO2489" i="64" s="1"/>
  <c r="BO2455" i="64"/>
  <c r="BO2467" i="64" s="1"/>
  <c r="BG2476" i="64"/>
  <c r="BG2489" i="64" s="1"/>
  <c r="BG2455" i="64"/>
  <c r="BG2467" i="64" s="1"/>
  <c r="AY2476" i="64"/>
  <c r="AY2489" i="64" s="1"/>
  <c r="AY2455" i="64"/>
  <c r="AY2467" i="64" s="1"/>
  <c r="AQ2476" i="64"/>
  <c r="AQ2489" i="64" s="1"/>
  <c r="AQ2455" i="64"/>
  <c r="AQ2467" i="64" s="1"/>
  <c r="AI2476" i="64"/>
  <c r="AI2489" i="64" s="1"/>
  <c r="AI2455" i="64"/>
  <c r="AI2467" i="64" s="1"/>
  <c r="AA2476" i="64"/>
  <c r="AA2489" i="64" s="1"/>
  <c r="AA2455" i="64"/>
  <c r="AA2467" i="64" s="1"/>
  <c r="AK2454" i="64"/>
  <c r="AK2466" i="64" s="1"/>
  <c r="AK2475" i="64"/>
  <c r="AK2488" i="64" s="1"/>
  <c r="AK2459" i="64"/>
  <c r="AK2471" i="64" s="1"/>
  <c r="AK2480" i="64"/>
  <c r="AK2493" i="64" s="1"/>
  <c r="BJ2479" i="64"/>
  <c r="BJ2458" i="64"/>
  <c r="BC2476" i="64"/>
  <c r="BC2489" i="64" s="1"/>
  <c r="BC2455" i="64"/>
  <c r="BC2467" i="64" s="1"/>
  <c r="CB2475" i="64"/>
  <c r="CB2488" i="64" s="1"/>
  <c r="CB2454" i="64"/>
  <c r="CB2466" i="64" s="1"/>
  <c r="BD2475" i="64"/>
  <c r="BD2488" i="64" s="1"/>
  <c r="BD2454" i="64"/>
  <c r="BD2466" i="64" s="1"/>
  <c r="AF2475" i="64"/>
  <c r="AF2488" i="64" s="1"/>
  <c r="AF2454" i="64"/>
  <c r="AF2466" i="64" s="1"/>
  <c r="CB2480" i="64"/>
  <c r="CB2493" i="64" s="1"/>
  <c r="CB2459" i="64"/>
  <c r="CB2471" i="64" s="1"/>
  <c r="BD2480" i="64"/>
  <c r="BD2493" i="64" s="1"/>
  <c r="BD2459" i="64"/>
  <c r="BD2471" i="64" s="1"/>
  <c r="AF2480" i="64"/>
  <c r="AF2493" i="64" s="1"/>
  <c r="AF2459" i="64"/>
  <c r="AF2471" i="64" s="1"/>
  <c r="X2480" i="64"/>
  <c r="X2493" i="64" s="1"/>
  <c r="X2459" i="64"/>
  <c r="X2471" i="64" s="1"/>
  <c r="CK2479" i="64"/>
  <c r="CK2458" i="64"/>
  <c r="BM2479" i="64"/>
  <c r="BM2458" i="64"/>
  <c r="BE2479" i="64"/>
  <c r="BE2458" i="64"/>
  <c r="AW2479" i="64"/>
  <c r="AW2458" i="64"/>
  <c r="AO2479" i="64"/>
  <c r="AO2458" i="64"/>
  <c r="AG2479" i="64"/>
  <c r="AG2458" i="64"/>
  <c r="Y2479" i="64"/>
  <c r="Y2458" i="64"/>
  <c r="CD2476" i="64"/>
  <c r="CD2489" i="64" s="1"/>
  <c r="CD2455" i="64"/>
  <c r="CD2467" i="64" s="1"/>
  <c r="BV2476" i="64"/>
  <c r="BV2489" i="64" s="1"/>
  <c r="BV2455" i="64"/>
  <c r="BV2467" i="64" s="1"/>
  <c r="BN2476" i="64"/>
  <c r="BN2489" i="64" s="1"/>
  <c r="BN2455" i="64"/>
  <c r="BN2467" i="64" s="1"/>
  <c r="BF2476" i="64"/>
  <c r="BF2489" i="64" s="1"/>
  <c r="BF2455" i="64"/>
  <c r="BF2467" i="64" s="1"/>
  <c r="AX2476" i="64"/>
  <c r="AX2489" i="64" s="1"/>
  <c r="AX2455" i="64"/>
  <c r="AX2467" i="64" s="1"/>
  <c r="AP2476" i="64"/>
  <c r="AP2489" i="64" s="1"/>
  <c r="AP2455" i="64"/>
  <c r="AP2467" i="64" s="1"/>
  <c r="AH2476" i="64"/>
  <c r="AH2489" i="64" s="1"/>
  <c r="AH2455" i="64"/>
  <c r="AH2467" i="64" s="1"/>
  <c r="Z2476" i="64"/>
  <c r="Z2489" i="64" s="1"/>
  <c r="Z2455" i="64"/>
  <c r="Z2467" i="64" s="1"/>
  <c r="CG2475" i="64"/>
  <c r="CG2488" i="64" s="1"/>
  <c r="CG2454" i="64"/>
  <c r="CG2466" i="64" s="1"/>
  <c r="AC2475" i="64"/>
  <c r="AC2488" i="64" s="1"/>
  <c r="AC2454" i="64"/>
  <c r="AC2466" i="64" s="1"/>
  <c r="BA2480" i="64"/>
  <c r="BA2493" i="64" s="1"/>
  <c r="BA2459" i="64"/>
  <c r="BA2471" i="64" s="1"/>
  <c r="BR2479" i="64"/>
  <c r="BR2458" i="64"/>
  <c r="CI2476" i="64"/>
  <c r="CI2489" i="64" s="1"/>
  <c r="CI2455" i="64"/>
  <c r="CI2467" i="64" s="1"/>
  <c r="AE2476" i="64"/>
  <c r="AE2489" i="64" s="1"/>
  <c r="AE2455" i="64"/>
  <c r="AE2467" i="64" s="1"/>
  <c r="CJ2475" i="64"/>
  <c r="CJ2488" i="64" s="1"/>
  <c r="CJ2454" i="64"/>
  <c r="CJ2466" i="64" s="1"/>
  <c r="BL2475" i="64"/>
  <c r="BL2488" i="64" s="1"/>
  <c r="BL2454" i="64"/>
  <c r="BL2466" i="64" s="1"/>
  <c r="AN2475" i="64"/>
  <c r="AN2488" i="64" s="1"/>
  <c r="AN2454" i="64"/>
  <c r="AN2466" i="64" s="1"/>
  <c r="CJ2480" i="64"/>
  <c r="CJ2493" i="64" s="1"/>
  <c r="CJ2459" i="64"/>
  <c r="CJ2471" i="64" s="1"/>
  <c r="BL2480" i="64"/>
  <c r="BL2493" i="64" s="1"/>
  <c r="BL2459" i="64"/>
  <c r="BL2471" i="64" s="1"/>
  <c r="AV2480" i="64"/>
  <c r="AV2493" i="64" s="1"/>
  <c r="AV2459" i="64"/>
  <c r="AV2471" i="64" s="1"/>
  <c r="BU2479" i="64"/>
  <c r="BU2458" i="64"/>
  <c r="CI2475" i="64"/>
  <c r="CI2488" i="64" s="1"/>
  <c r="CI2454" i="64"/>
  <c r="CI2466" i="64" s="1"/>
  <c r="CA2475" i="64"/>
  <c r="CA2488" i="64" s="1"/>
  <c r="CA2454" i="64"/>
  <c r="CA2466" i="64" s="1"/>
  <c r="BS2475" i="64"/>
  <c r="BS2488" i="64" s="1"/>
  <c r="BS2454" i="64"/>
  <c r="BS2466" i="64" s="1"/>
  <c r="BK2475" i="64"/>
  <c r="BK2488" i="64" s="1"/>
  <c r="BK2454" i="64"/>
  <c r="BK2466" i="64" s="1"/>
  <c r="BC2475" i="64"/>
  <c r="BC2488" i="64" s="1"/>
  <c r="BC2454" i="64"/>
  <c r="BC2466" i="64" s="1"/>
  <c r="AU2475" i="64"/>
  <c r="AU2488" i="64" s="1"/>
  <c r="AU2454" i="64"/>
  <c r="AU2466" i="64" s="1"/>
  <c r="AM2475" i="64"/>
  <c r="AM2488" i="64" s="1"/>
  <c r="AM2454" i="64"/>
  <c r="AM2466" i="64" s="1"/>
  <c r="AE2475" i="64"/>
  <c r="AE2488" i="64" s="1"/>
  <c r="AE2454" i="64"/>
  <c r="AE2466" i="64" s="1"/>
  <c r="W2475" i="64"/>
  <c r="W2488" i="64" s="1"/>
  <c r="W2454" i="64"/>
  <c r="W2466" i="64" s="1"/>
  <c r="CI2480" i="64"/>
  <c r="CI2493" i="64" s="1"/>
  <c r="CI2459" i="64"/>
  <c r="CI2471" i="64" s="1"/>
  <c r="CA2480" i="64"/>
  <c r="CA2493" i="64" s="1"/>
  <c r="CA2459" i="64"/>
  <c r="CA2471" i="64" s="1"/>
  <c r="BS2480" i="64"/>
  <c r="BS2493" i="64" s="1"/>
  <c r="BS2459" i="64"/>
  <c r="BS2471" i="64" s="1"/>
  <c r="BK2480" i="64"/>
  <c r="BK2493" i="64" s="1"/>
  <c r="BK2459" i="64"/>
  <c r="BK2471" i="64" s="1"/>
  <c r="BC2480" i="64"/>
  <c r="BC2493" i="64" s="1"/>
  <c r="BC2459" i="64"/>
  <c r="BC2471" i="64" s="1"/>
  <c r="AU2480" i="64"/>
  <c r="AU2493" i="64" s="1"/>
  <c r="AU2459" i="64"/>
  <c r="AU2471" i="64" s="1"/>
  <c r="AM2480" i="64"/>
  <c r="AM2493" i="64" s="1"/>
  <c r="AM2459" i="64"/>
  <c r="AM2471" i="64" s="1"/>
  <c r="AE2480" i="64"/>
  <c r="AE2493" i="64" s="1"/>
  <c r="AE2459" i="64"/>
  <c r="AE2471" i="64" s="1"/>
  <c r="W2480" i="64"/>
  <c r="W2493" i="64" s="1"/>
  <c r="W2459" i="64"/>
  <c r="W2471" i="64" s="1"/>
  <c r="CJ2479" i="64"/>
  <c r="CJ2458" i="64"/>
  <c r="CB2479" i="64"/>
  <c r="CB2458" i="64"/>
  <c r="BT2479" i="64"/>
  <c r="BT2458" i="64"/>
  <c r="BL2479" i="64"/>
  <c r="BL2458" i="64"/>
  <c r="BD2479" i="64"/>
  <c r="BD2458" i="64"/>
  <c r="AV2479" i="64"/>
  <c r="AV2458" i="64"/>
  <c r="AN2479" i="64"/>
  <c r="AN2458" i="64"/>
  <c r="AF2479" i="64"/>
  <c r="AF2458" i="64"/>
  <c r="X2479" i="64"/>
  <c r="X2458" i="64"/>
  <c r="CK2476" i="64"/>
  <c r="CK2489" i="64" s="1"/>
  <c r="CK2455" i="64"/>
  <c r="CK2467" i="64" s="1"/>
  <c r="CC2476" i="64"/>
  <c r="CC2489" i="64" s="1"/>
  <c r="CC2455" i="64"/>
  <c r="CC2467" i="64" s="1"/>
  <c r="BU2476" i="64"/>
  <c r="BU2489" i="64" s="1"/>
  <c r="BU2455" i="64"/>
  <c r="BU2467" i="64" s="1"/>
  <c r="BM2476" i="64"/>
  <c r="BM2489" i="64" s="1"/>
  <c r="BM2455" i="64"/>
  <c r="BM2467" i="64" s="1"/>
  <c r="BE2476" i="64"/>
  <c r="BE2489" i="64" s="1"/>
  <c r="BE2455" i="64"/>
  <c r="BE2467" i="64" s="1"/>
  <c r="AW2476" i="64"/>
  <c r="AW2489" i="64" s="1"/>
  <c r="AW2455" i="64"/>
  <c r="AW2467" i="64" s="1"/>
  <c r="AO2476" i="64"/>
  <c r="AO2489" i="64" s="1"/>
  <c r="AO2455" i="64"/>
  <c r="AO2467" i="64" s="1"/>
  <c r="AG2476" i="64"/>
  <c r="AG2489" i="64" s="1"/>
  <c r="AG2455" i="64"/>
  <c r="AG2467" i="64" s="1"/>
  <c r="Y2476" i="64"/>
  <c r="Y2489" i="64" s="1"/>
  <c r="Y2455" i="64"/>
  <c r="Y2467" i="64" s="1"/>
  <c r="W2482" i="64"/>
  <c r="V2484" i="64"/>
  <c r="BA2475" i="64"/>
  <c r="BA2488" i="64" s="1"/>
  <c r="BA2454" i="64"/>
  <c r="BA2466" i="64" s="1"/>
  <c r="BQ2480" i="64"/>
  <c r="BQ2493" i="64" s="1"/>
  <c r="BQ2459" i="64"/>
  <c r="BQ2471" i="64" s="1"/>
  <c r="AC2480" i="64"/>
  <c r="AC2493" i="64" s="1"/>
  <c r="AC2459" i="64"/>
  <c r="AC2471" i="64" s="1"/>
  <c r="BB2479" i="64"/>
  <c r="BB2458" i="64"/>
  <c r="CA2476" i="64"/>
  <c r="CA2489" i="64" s="1"/>
  <c r="CA2455" i="64"/>
  <c r="CA2467" i="64" s="1"/>
  <c r="BT2475" i="64"/>
  <c r="BT2488" i="64" s="1"/>
  <c r="BT2454" i="64"/>
  <c r="BT2466" i="64" s="1"/>
  <c r="AV2475" i="64"/>
  <c r="AV2488" i="64" s="1"/>
  <c r="AV2454" i="64"/>
  <c r="AV2466" i="64" s="1"/>
  <c r="X2475" i="64"/>
  <c r="X2488" i="64" s="1"/>
  <c r="X2454" i="64"/>
  <c r="X2466" i="64" s="1"/>
  <c r="BT2480" i="64"/>
  <c r="BT2493" i="64" s="1"/>
  <c r="BT2459" i="64"/>
  <c r="BT2471" i="64" s="1"/>
  <c r="AN2480" i="64"/>
  <c r="AN2493" i="64" s="1"/>
  <c r="AN2459" i="64"/>
  <c r="AN2471" i="64" s="1"/>
  <c r="CC2479" i="64"/>
  <c r="CC2458" i="64"/>
  <c r="CH2475" i="64"/>
  <c r="CH2488" i="64" s="1"/>
  <c r="CH2454" i="64"/>
  <c r="CH2466" i="64" s="1"/>
  <c r="BZ2475" i="64"/>
  <c r="BZ2488" i="64" s="1"/>
  <c r="BZ2454" i="64"/>
  <c r="BZ2466" i="64" s="1"/>
  <c r="BR2475" i="64"/>
  <c r="BR2488" i="64" s="1"/>
  <c r="BR2454" i="64"/>
  <c r="BR2466" i="64" s="1"/>
  <c r="BJ2475" i="64"/>
  <c r="BJ2488" i="64" s="1"/>
  <c r="BJ2454" i="64"/>
  <c r="BJ2466" i="64" s="1"/>
  <c r="BB2475" i="64"/>
  <c r="BB2488" i="64" s="1"/>
  <c r="BB2454" i="64"/>
  <c r="BB2466" i="64" s="1"/>
  <c r="AT2475" i="64"/>
  <c r="AT2488" i="64" s="1"/>
  <c r="AT2454" i="64"/>
  <c r="AT2466" i="64" s="1"/>
  <c r="AL2475" i="64"/>
  <c r="AL2488" i="64" s="1"/>
  <c r="AL2454" i="64"/>
  <c r="AL2466" i="64" s="1"/>
  <c r="AD2475" i="64"/>
  <c r="AD2488" i="64" s="1"/>
  <c r="AD2454" i="64"/>
  <c r="AD2466" i="64" s="1"/>
  <c r="V2475" i="64"/>
  <c r="V2488" i="64" s="1"/>
  <c r="V2454" i="64"/>
  <c r="V2466" i="64" s="1"/>
  <c r="CH2480" i="64"/>
  <c r="CH2493" i="64" s="1"/>
  <c r="CH2459" i="64"/>
  <c r="CH2471" i="64" s="1"/>
  <c r="BZ2480" i="64"/>
  <c r="BZ2493" i="64" s="1"/>
  <c r="BZ2459" i="64"/>
  <c r="BZ2471" i="64" s="1"/>
  <c r="BR2480" i="64"/>
  <c r="BR2493" i="64" s="1"/>
  <c r="BR2459" i="64"/>
  <c r="BR2471" i="64" s="1"/>
  <c r="BJ2480" i="64"/>
  <c r="BJ2493" i="64" s="1"/>
  <c r="BJ2459" i="64"/>
  <c r="BJ2471" i="64" s="1"/>
  <c r="BB2480" i="64"/>
  <c r="BB2493" i="64" s="1"/>
  <c r="BB2459" i="64"/>
  <c r="BB2471" i="64" s="1"/>
  <c r="AT2480" i="64"/>
  <c r="AT2493" i="64" s="1"/>
  <c r="AT2459" i="64"/>
  <c r="AT2471" i="64" s="1"/>
  <c r="AL2480" i="64"/>
  <c r="AL2493" i="64" s="1"/>
  <c r="AL2459" i="64"/>
  <c r="AL2471" i="64" s="1"/>
  <c r="AD2480" i="64"/>
  <c r="AD2493" i="64" s="1"/>
  <c r="AD2459" i="64"/>
  <c r="AD2471" i="64" s="1"/>
  <c r="V2480" i="64"/>
  <c r="V2493" i="64" s="1"/>
  <c r="V2459" i="64"/>
  <c r="V2471" i="64" s="1"/>
  <c r="CI2479" i="64"/>
  <c r="CI2458" i="64"/>
  <c r="CA2479" i="64"/>
  <c r="CA2458" i="64"/>
  <c r="BS2458" i="64"/>
  <c r="BS2479" i="64"/>
  <c r="BK2479" i="64"/>
  <c r="BK2458" i="64"/>
  <c r="BC2479" i="64"/>
  <c r="BC2458" i="64"/>
  <c r="AU2479" i="64"/>
  <c r="AU2458" i="64"/>
  <c r="AM2479" i="64"/>
  <c r="AM2458" i="64"/>
  <c r="AE2479" i="64"/>
  <c r="AE2458" i="64"/>
  <c r="W2479" i="64"/>
  <c r="W2458" i="64"/>
  <c r="CJ2476" i="64"/>
  <c r="CJ2489" i="64" s="1"/>
  <c r="CJ2455" i="64"/>
  <c r="CJ2467" i="64" s="1"/>
  <c r="CB2476" i="64"/>
  <c r="CB2489" i="64" s="1"/>
  <c r="CB2455" i="64"/>
  <c r="CB2467" i="64" s="1"/>
  <c r="BT2476" i="64"/>
  <c r="BT2489" i="64" s="1"/>
  <c r="BT2455" i="64"/>
  <c r="BT2467" i="64" s="1"/>
  <c r="BL2476" i="64"/>
  <c r="BL2489" i="64" s="1"/>
  <c r="BL2455" i="64"/>
  <c r="BL2467" i="64" s="1"/>
  <c r="BD2476" i="64"/>
  <c r="BD2489" i="64" s="1"/>
  <c r="BD2455" i="64"/>
  <c r="BD2467" i="64" s="1"/>
  <c r="AV2476" i="64"/>
  <c r="AV2489" i="64" s="1"/>
  <c r="AV2455" i="64"/>
  <c r="AV2467" i="64" s="1"/>
  <c r="AN2476" i="64"/>
  <c r="AN2489" i="64" s="1"/>
  <c r="AN2455" i="64"/>
  <c r="AN2467" i="64" s="1"/>
  <c r="AF2476" i="64"/>
  <c r="AF2489" i="64" s="1"/>
  <c r="AF2455" i="64"/>
  <c r="AF2467" i="64" s="1"/>
  <c r="X2476" i="64"/>
  <c r="X2489" i="64" s="1"/>
  <c r="X2455" i="64"/>
  <c r="X2467" i="64" s="1"/>
  <c r="W2461" i="64"/>
  <c r="V2463" i="64"/>
  <c r="Z3216" i="64"/>
  <c r="Z3233" i="64" s="1"/>
  <c r="AH3221" i="64"/>
  <c r="AZ3217" i="64"/>
  <c r="AZ3234" i="64" s="1"/>
  <c r="CD3216" i="64"/>
  <c r="CD3233" i="64" s="1"/>
  <c r="AH3216" i="64"/>
  <c r="AH3233" i="64" s="1"/>
  <c r="BF3221" i="64"/>
  <c r="CE3220" i="64"/>
  <c r="AI3220" i="64"/>
  <c r="BH3217" i="64"/>
  <c r="BH3234" i="64" s="1"/>
  <c r="CK3216" i="64"/>
  <c r="CK3233" i="64" s="1"/>
  <c r="CC3216" i="64"/>
  <c r="CC3233" i="64" s="1"/>
  <c r="BU3216" i="64"/>
  <c r="BU3233" i="64" s="1"/>
  <c r="BM3216" i="64"/>
  <c r="BM3233" i="64" s="1"/>
  <c r="BE3216" i="64"/>
  <c r="BE3233" i="64" s="1"/>
  <c r="AW3216" i="64"/>
  <c r="AW3233" i="64" s="1"/>
  <c r="AO3216" i="64"/>
  <c r="AO3233" i="64" s="1"/>
  <c r="AG3216" i="64"/>
  <c r="AG3233" i="64" s="1"/>
  <c r="Y3216" i="64"/>
  <c r="Y3233" i="64" s="1"/>
  <c r="CK3221" i="64"/>
  <c r="CC3221" i="64"/>
  <c r="BU3221" i="64"/>
  <c r="BM3221" i="64"/>
  <c r="BE3221" i="64"/>
  <c r="AW3221" i="64"/>
  <c r="AO3221" i="64"/>
  <c r="Y3221" i="64"/>
  <c r="CD3220" i="64"/>
  <c r="BV3220" i="64"/>
  <c r="BN3220" i="64"/>
  <c r="BF3220" i="64"/>
  <c r="AX3220" i="64"/>
  <c r="AP3220" i="64"/>
  <c r="AH3220" i="64"/>
  <c r="Z3220" i="64"/>
  <c r="CE3217" i="64"/>
  <c r="CE3234" i="64" s="1"/>
  <c r="BW3217" i="64"/>
  <c r="BW3234" i="64" s="1"/>
  <c r="BO3217" i="64"/>
  <c r="BO3234" i="64" s="1"/>
  <c r="BG3217" i="64"/>
  <c r="BG3234" i="64" s="1"/>
  <c r="AY3217" i="64"/>
  <c r="AY3234" i="64" s="1"/>
  <c r="AQ3217" i="64"/>
  <c r="AQ3234" i="64" s="1"/>
  <c r="AI3217" i="64"/>
  <c r="AI3234" i="64" s="1"/>
  <c r="AA3217" i="64"/>
  <c r="AA3234" i="64" s="1"/>
  <c r="BS3216" i="64"/>
  <c r="BS3233" i="64" s="1"/>
  <c r="BC3216" i="64"/>
  <c r="BC3233" i="64" s="1"/>
  <c r="AM3216" i="64"/>
  <c r="AM3233" i="64" s="1"/>
  <c r="W3216" i="64"/>
  <c r="W3233" i="64" s="1"/>
  <c r="CI3221" i="64"/>
  <c r="CA3221" i="64"/>
  <c r="BC3221" i="64"/>
  <c r="AE3221" i="64"/>
  <c r="W3221" i="64"/>
  <c r="CJ3220" i="64"/>
  <c r="BT3220" i="64"/>
  <c r="AN3220" i="64"/>
  <c r="AF3220" i="64"/>
  <c r="X3220" i="64"/>
  <c r="CK3217" i="64"/>
  <c r="CK3234" i="64" s="1"/>
  <c r="BM3217" i="64"/>
  <c r="BM3234" i="64" s="1"/>
  <c r="BE3217" i="64"/>
  <c r="BE3234" i="64" s="1"/>
  <c r="AG3217" i="64"/>
  <c r="AG3234" i="64" s="1"/>
  <c r="BV3216" i="64"/>
  <c r="BV3233" i="64" s="1"/>
  <c r="AP3216" i="64"/>
  <c r="AP3233" i="64" s="1"/>
  <c r="BN3221" i="64"/>
  <c r="Z3221" i="64"/>
  <c r="BG3220" i="64"/>
  <c r="AR3217" i="64"/>
  <c r="AR3234" i="64" s="1"/>
  <c r="CB3216" i="64"/>
  <c r="CB3233" i="64" s="1"/>
  <c r="BL3216" i="64"/>
  <c r="BL3233" i="64" s="1"/>
  <c r="AV3216" i="64"/>
  <c r="AV3233" i="64" s="1"/>
  <c r="BT3221" i="64"/>
  <c r="BD3221" i="64"/>
  <c r="AN3221" i="64"/>
  <c r="AF3221" i="64"/>
  <c r="CK3220" i="64"/>
  <c r="BU3220" i="64"/>
  <c r="BE3220" i="64"/>
  <c r="AO3220" i="64"/>
  <c r="Y3220" i="64"/>
  <c r="CD3217" i="64"/>
  <c r="CD3234" i="64" s="1"/>
  <c r="AX3217" i="64"/>
  <c r="AX3234" i="64" s="1"/>
  <c r="AP3217" i="64"/>
  <c r="AP3234" i="64" s="1"/>
  <c r="AH3217" i="64"/>
  <c r="AH3234" i="64" s="1"/>
  <c r="AT3216" i="64"/>
  <c r="AT3233" i="64" s="1"/>
  <c r="CH3221" i="64"/>
  <c r="BZ3221" i="64"/>
  <c r="BR3221" i="64"/>
  <c r="BB3221" i="64"/>
  <c r="AT3221" i="64"/>
  <c r="AL3221" i="64"/>
  <c r="AD3221" i="64"/>
  <c r="V3221" i="64"/>
  <c r="BS3220" i="64"/>
  <c r="BD3217" i="64"/>
  <c r="BD3234" i="64" s="1"/>
  <c r="AX3216" i="64"/>
  <c r="AX3233" i="64" s="1"/>
  <c r="BV3221" i="64"/>
  <c r="AQ3220" i="64"/>
  <c r="BP3217" i="64"/>
  <c r="BP3234" i="64" s="1"/>
  <c r="T3217" i="64"/>
  <c r="T3234" i="64" s="1"/>
  <c r="CJ3216" i="64"/>
  <c r="CJ3233" i="64" s="1"/>
  <c r="BT3216" i="64"/>
  <c r="BT3233" i="64" s="1"/>
  <c r="BD3216" i="64"/>
  <c r="BD3233" i="64" s="1"/>
  <c r="AN3216" i="64"/>
  <c r="AN3233" i="64" s="1"/>
  <c r="AF3216" i="64"/>
  <c r="AF3233" i="64" s="1"/>
  <c r="X3216" i="64"/>
  <c r="X3233" i="64" s="1"/>
  <c r="CB3221" i="64"/>
  <c r="BL3221" i="64"/>
  <c r="AV3221" i="64"/>
  <c r="X3221" i="64"/>
  <c r="BM3220" i="64"/>
  <c r="AW3220" i="64"/>
  <c r="AG3220" i="64"/>
  <c r="BV3217" i="64"/>
  <c r="BV3234" i="64" s="1"/>
  <c r="BF3217" i="64"/>
  <c r="BF3234" i="64" s="1"/>
  <c r="U3216" i="64"/>
  <c r="U3233" i="64" s="1"/>
  <c r="CG3221" i="64"/>
  <c r="BQ3221" i="64"/>
  <c r="BI3221" i="64"/>
  <c r="BA3221" i="64"/>
  <c r="AS3221" i="64"/>
  <c r="AK3221" i="64"/>
  <c r="AC3221" i="64"/>
  <c r="U3221" i="64"/>
  <c r="CH3220" i="64"/>
  <c r="V3220" i="64"/>
  <c r="BS3217" i="64"/>
  <c r="BS3234" i="64" s="1"/>
  <c r="CD3221" i="64"/>
  <c r="AP3221" i="64"/>
  <c r="BO3220" i="64"/>
  <c r="AJ3217" i="64"/>
  <c r="AJ3234" i="64" s="1"/>
  <c r="BP3216" i="64"/>
  <c r="BP3233" i="64" s="1"/>
  <c r="BH3216" i="64"/>
  <c r="BH3233" i="64" s="1"/>
  <c r="AZ3216" i="64"/>
  <c r="AZ3233" i="64" s="1"/>
  <c r="AJ3216" i="64"/>
  <c r="AJ3233" i="64" s="1"/>
  <c r="AB3216" i="64"/>
  <c r="AB3233" i="64" s="1"/>
  <c r="T3216" i="64"/>
  <c r="T3233" i="64" s="1"/>
  <c r="CF3221" i="64"/>
  <c r="BX3221" i="64"/>
  <c r="BP3221" i="64"/>
  <c r="BH3221" i="64"/>
  <c r="AZ3221" i="64"/>
  <c r="AR3221" i="64"/>
  <c r="AJ3221" i="64"/>
  <c r="T3221" i="64"/>
  <c r="CG3220" i="64"/>
  <c r="BY3220" i="64"/>
  <c r="BQ3220" i="64"/>
  <c r="BA3220" i="64"/>
  <c r="AS3220" i="64"/>
  <c r="AK3220" i="64"/>
  <c r="AC3220" i="64"/>
  <c r="BB3217" i="64"/>
  <c r="BB3234" i="64" s="1"/>
  <c r="AL3217" i="64"/>
  <c r="AL3234" i="64" s="1"/>
  <c r="BN3216" i="64"/>
  <c r="BN3233" i="64" s="1"/>
  <c r="AX3221" i="64"/>
  <c r="AY3220" i="64"/>
  <c r="CF3217" i="64"/>
  <c r="CF3234" i="64" s="1"/>
  <c r="AB3217" i="64"/>
  <c r="AB3234" i="64" s="1"/>
  <c r="Z3217" i="64"/>
  <c r="Z3234" i="64" s="1"/>
  <c r="CE3216" i="64"/>
  <c r="CE3233" i="64" s="1"/>
  <c r="BW3216" i="64"/>
  <c r="BW3233" i="64" s="1"/>
  <c r="BO3216" i="64"/>
  <c r="BO3233" i="64" s="1"/>
  <c r="BG3216" i="64"/>
  <c r="BG3233" i="64" s="1"/>
  <c r="AY3216" i="64"/>
  <c r="AY3233" i="64" s="1"/>
  <c r="AQ3216" i="64"/>
  <c r="AQ3233" i="64" s="1"/>
  <c r="AI3216" i="64"/>
  <c r="AI3233" i="64" s="1"/>
  <c r="AA3216" i="64"/>
  <c r="AA3233" i="64" s="1"/>
  <c r="CE3221" i="64"/>
  <c r="BW3221" i="64"/>
  <c r="BO3221" i="64"/>
  <c r="BG3221" i="64"/>
  <c r="AY3221" i="64"/>
  <c r="AI3221" i="64"/>
  <c r="AA3221" i="64"/>
  <c r="CF3220" i="64"/>
  <c r="BP3220" i="64"/>
  <c r="AZ3220" i="64"/>
  <c r="AR3220" i="64"/>
  <c r="AB3220" i="64"/>
  <c r="T3220" i="64"/>
  <c r="BY3217" i="64"/>
  <c r="BY3234" i="64" s="1"/>
  <c r="BQ3217" i="64"/>
  <c r="BQ3234" i="64" s="1"/>
  <c r="AC3217" i="64"/>
  <c r="AC3234" i="64" s="1"/>
  <c r="CJ2329" i="64"/>
  <c r="CJ3221" i="64"/>
  <c r="CC2328" i="64"/>
  <c r="CC3220" i="64"/>
  <c r="BN2325" i="64"/>
  <c r="BN2365" i="64" s="1"/>
  <c r="BN3217" i="64"/>
  <c r="BN3234" i="64" s="1"/>
  <c r="AG2329" i="64"/>
  <c r="AG3221" i="64"/>
  <c r="CI2324" i="64"/>
  <c r="CI3216" i="64"/>
  <c r="CI3233" i="64" s="1"/>
  <c r="CA2324" i="64"/>
  <c r="CA3216" i="64"/>
  <c r="CA3233" i="64" s="1"/>
  <c r="BK2324" i="64"/>
  <c r="BK3216" i="64"/>
  <c r="BK3233" i="64" s="1"/>
  <c r="AU2324" i="64"/>
  <c r="AU3216" i="64"/>
  <c r="AU3233" i="64" s="1"/>
  <c r="AE2324" i="64"/>
  <c r="AE3216" i="64"/>
  <c r="AE3233" i="64" s="1"/>
  <c r="BS2329" i="64"/>
  <c r="BS3221" i="64"/>
  <c r="BK2329" i="64"/>
  <c r="BK3221" i="64"/>
  <c r="AU2329" i="64"/>
  <c r="AU3221" i="64"/>
  <c r="AM2329" i="64"/>
  <c r="AM3221" i="64"/>
  <c r="CB2328" i="64"/>
  <c r="CB3220" i="64"/>
  <c r="BL2328" i="64"/>
  <c r="BL3220" i="64"/>
  <c r="BD2328" i="64"/>
  <c r="BD3220" i="64"/>
  <c r="AV2328" i="64"/>
  <c r="AV3220" i="64"/>
  <c r="CC2325" i="64"/>
  <c r="CC2365" i="64" s="1"/>
  <c r="CC3217" i="64"/>
  <c r="CC3234" i="64" s="1"/>
  <c r="BU2325" i="64"/>
  <c r="BU2365" i="64" s="1"/>
  <c r="BU3217" i="64"/>
  <c r="BU3234" i="64" s="1"/>
  <c r="AW2325" i="64"/>
  <c r="AW2365" i="64" s="1"/>
  <c r="AW3217" i="64"/>
  <c r="AW3234" i="64" s="1"/>
  <c r="AO2325" i="64"/>
  <c r="AO2365" i="64" s="1"/>
  <c r="AO3217" i="64"/>
  <c r="AO3234" i="64" s="1"/>
  <c r="Y2325" i="64"/>
  <c r="Y2365" i="64" s="1"/>
  <c r="Y3217" i="64"/>
  <c r="Y3234" i="64" s="1"/>
  <c r="CH2324" i="64"/>
  <c r="CH3216" i="64"/>
  <c r="CH3233" i="64" s="1"/>
  <c r="BZ2324" i="64"/>
  <c r="BZ3216" i="64"/>
  <c r="BZ3233" i="64" s="1"/>
  <c r="BR2324" i="64"/>
  <c r="BR3216" i="64"/>
  <c r="BR3233" i="64" s="1"/>
  <c r="BJ2324" i="64"/>
  <c r="BJ3216" i="64"/>
  <c r="BJ3233" i="64" s="1"/>
  <c r="BB2324" i="64"/>
  <c r="BB3216" i="64"/>
  <c r="BB3233" i="64" s="1"/>
  <c r="AL2324" i="64"/>
  <c r="AL3216" i="64"/>
  <c r="AL3233" i="64" s="1"/>
  <c r="AD2324" i="64"/>
  <c r="AD3216" i="64"/>
  <c r="AD3233" i="64" s="1"/>
  <c r="V2324" i="64"/>
  <c r="V3216" i="64"/>
  <c r="V3233" i="64" s="1"/>
  <c r="BJ2329" i="64"/>
  <c r="BJ3221" i="64"/>
  <c r="CI2328" i="64"/>
  <c r="CI3220" i="64"/>
  <c r="CA2328" i="64"/>
  <c r="CA3220" i="64"/>
  <c r="BK2328" i="64"/>
  <c r="BK3220" i="64"/>
  <c r="BC2328" i="64"/>
  <c r="BC3220" i="64"/>
  <c r="AU2328" i="64"/>
  <c r="AU3220" i="64"/>
  <c r="AM2328" i="64"/>
  <c r="AM3220" i="64"/>
  <c r="AE2328" i="64"/>
  <c r="AE3220" i="64"/>
  <c r="W2328" i="64"/>
  <c r="W3220" i="64"/>
  <c r="CJ2325" i="64"/>
  <c r="CJ2365" i="64" s="1"/>
  <c r="CJ3217" i="64"/>
  <c r="CJ3234" i="64" s="1"/>
  <c r="CB2325" i="64"/>
  <c r="CB2365" i="64" s="1"/>
  <c r="CB3217" i="64"/>
  <c r="CB3234" i="64" s="1"/>
  <c r="BT2325" i="64"/>
  <c r="BT2365" i="64" s="1"/>
  <c r="BT3217" i="64"/>
  <c r="BT3234" i="64" s="1"/>
  <c r="BL2325" i="64"/>
  <c r="BL2365" i="64" s="1"/>
  <c r="BL3217" i="64"/>
  <c r="BL3234" i="64" s="1"/>
  <c r="AV2325" i="64"/>
  <c r="AV2365" i="64" s="1"/>
  <c r="AV3217" i="64"/>
  <c r="AV3234" i="64" s="1"/>
  <c r="AN2325" i="64"/>
  <c r="AN2365" i="64" s="1"/>
  <c r="AN3217" i="64"/>
  <c r="AN3234" i="64" s="1"/>
  <c r="AF2325" i="64"/>
  <c r="AF2365" i="64" s="1"/>
  <c r="AF3217" i="64"/>
  <c r="AF3234" i="64" s="1"/>
  <c r="X2325" i="64"/>
  <c r="X2365" i="64" s="1"/>
  <c r="X3217" i="64"/>
  <c r="X3234" i="64" s="1"/>
  <c r="CG2324" i="64"/>
  <c r="CG3216" i="64"/>
  <c r="CG3233" i="64" s="1"/>
  <c r="BY2324" i="64"/>
  <c r="BY3216" i="64"/>
  <c r="BY3233" i="64" s="1"/>
  <c r="BQ2324" i="64"/>
  <c r="BQ3216" i="64"/>
  <c r="BQ3233" i="64" s="1"/>
  <c r="BI2324" i="64"/>
  <c r="BI3216" i="64"/>
  <c r="BI3233" i="64" s="1"/>
  <c r="BA2324" i="64"/>
  <c r="BA3216" i="64"/>
  <c r="BA3233" i="64" s="1"/>
  <c r="AS2324" i="64"/>
  <c r="AS3216" i="64"/>
  <c r="AS3233" i="64" s="1"/>
  <c r="AK2324" i="64"/>
  <c r="AK3216" i="64"/>
  <c r="AK3233" i="64" s="1"/>
  <c r="AC2324" i="64"/>
  <c r="AC3216" i="64"/>
  <c r="AC3233" i="64" s="1"/>
  <c r="BY2329" i="64"/>
  <c r="BY3221" i="64"/>
  <c r="BZ2328" i="64"/>
  <c r="BZ3220" i="64"/>
  <c r="BR2328" i="64"/>
  <c r="BR3220" i="64"/>
  <c r="BJ2328" i="64"/>
  <c r="BJ3220" i="64"/>
  <c r="BB2328" i="64"/>
  <c r="BB3220" i="64"/>
  <c r="AT2328" i="64"/>
  <c r="AT3220" i="64"/>
  <c r="AL2328" i="64"/>
  <c r="AL3220" i="64"/>
  <c r="AD2328" i="64"/>
  <c r="AD3220" i="64"/>
  <c r="CI2325" i="64"/>
  <c r="CI2365" i="64" s="1"/>
  <c r="CI3217" i="64"/>
  <c r="CI3234" i="64" s="1"/>
  <c r="CA2325" i="64"/>
  <c r="CA2365" i="64" s="1"/>
  <c r="CA3217" i="64"/>
  <c r="CA3234" i="64" s="1"/>
  <c r="BK2325" i="64"/>
  <c r="BK2365" i="64" s="1"/>
  <c r="BK3217" i="64"/>
  <c r="BK3234" i="64" s="1"/>
  <c r="BC2325" i="64"/>
  <c r="BC2365" i="64" s="1"/>
  <c r="BC3217" i="64"/>
  <c r="BC3234" i="64" s="1"/>
  <c r="AU2325" i="64"/>
  <c r="AU2365" i="64" s="1"/>
  <c r="AU3217" i="64"/>
  <c r="AU3234" i="64" s="1"/>
  <c r="AM2325" i="64"/>
  <c r="AM2365" i="64" s="1"/>
  <c r="AM3217" i="64"/>
  <c r="AM3234" i="64" s="1"/>
  <c r="AE2325" i="64"/>
  <c r="AE2365" i="64" s="1"/>
  <c r="AE3217" i="64"/>
  <c r="AE3234" i="64" s="1"/>
  <c r="W2325" i="64"/>
  <c r="W2365" i="64" s="1"/>
  <c r="W3217" i="64"/>
  <c r="W3234" i="64" s="1"/>
  <c r="CF2324" i="64"/>
  <c r="CF3216" i="64"/>
  <c r="CF3233" i="64" s="1"/>
  <c r="BX2324" i="64"/>
  <c r="BX3216" i="64"/>
  <c r="BX3233" i="64" s="1"/>
  <c r="AR2324" i="64"/>
  <c r="AR3216" i="64"/>
  <c r="AR3233" i="64" s="1"/>
  <c r="AB2329" i="64"/>
  <c r="AB3221" i="64"/>
  <c r="BI2328" i="64"/>
  <c r="BI3220" i="64"/>
  <c r="U2328" i="64"/>
  <c r="U3220" i="64"/>
  <c r="CH2325" i="64"/>
  <c r="CH2365" i="64" s="1"/>
  <c r="CH3217" i="64"/>
  <c r="CH3234" i="64" s="1"/>
  <c r="BZ2325" i="64"/>
  <c r="BZ2365" i="64" s="1"/>
  <c r="BZ3217" i="64"/>
  <c r="BZ3234" i="64" s="1"/>
  <c r="BR2325" i="64"/>
  <c r="BR2365" i="64" s="1"/>
  <c r="BR3217" i="64"/>
  <c r="BR3234" i="64" s="1"/>
  <c r="BJ2325" i="64"/>
  <c r="BJ2365" i="64" s="1"/>
  <c r="BJ3217" i="64"/>
  <c r="BJ3234" i="64" s="1"/>
  <c r="AT2325" i="64"/>
  <c r="AT2365" i="64" s="1"/>
  <c r="AT3217" i="64"/>
  <c r="AT3234" i="64" s="1"/>
  <c r="AD2325" i="64"/>
  <c r="AD2365" i="64" s="1"/>
  <c r="AD3217" i="64"/>
  <c r="AD3234" i="64" s="1"/>
  <c r="V2325" i="64"/>
  <c r="V2365" i="64" s="1"/>
  <c r="V3217" i="64"/>
  <c r="V3234" i="64" s="1"/>
  <c r="AQ2329" i="64"/>
  <c r="AQ3221" i="64"/>
  <c r="BX2328" i="64"/>
  <c r="BX3220" i="64"/>
  <c r="BH2328" i="64"/>
  <c r="BH3220" i="64"/>
  <c r="AJ2328" i="64"/>
  <c r="AJ3220" i="64"/>
  <c r="CG2325" i="64"/>
  <c r="CG2365" i="64" s="1"/>
  <c r="CG3217" i="64"/>
  <c r="CG3234" i="64" s="1"/>
  <c r="BI2325" i="64"/>
  <c r="BI2365" i="64" s="1"/>
  <c r="BI3217" i="64"/>
  <c r="BI3234" i="64" s="1"/>
  <c r="BA2325" i="64"/>
  <c r="BA2365" i="64" s="1"/>
  <c r="BA3217" i="64"/>
  <c r="BA3234" i="64" s="1"/>
  <c r="AS2325" i="64"/>
  <c r="AS2365" i="64" s="1"/>
  <c r="AS3217" i="64"/>
  <c r="AS3234" i="64" s="1"/>
  <c r="AK2325" i="64"/>
  <c r="AK2365" i="64" s="1"/>
  <c r="AK3217" i="64"/>
  <c r="AK3234" i="64" s="1"/>
  <c r="U2325" i="64"/>
  <c r="U2365" i="64" s="1"/>
  <c r="U3217" i="64"/>
  <c r="U3234" i="64" s="1"/>
  <c r="BF2324" i="64"/>
  <c r="BF3216" i="64"/>
  <c r="BF3233" i="64" s="1"/>
  <c r="BW2328" i="64"/>
  <c r="BW3220" i="64"/>
  <c r="AA2328" i="64"/>
  <c r="AA3220" i="64"/>
  <c r="BX2325" i="64"/>
  <c r="BX2365" i="64" s="1"/>
  <c r="BX3217" i="64"/>
  <c r="BX3234" i="64" s="1"/>
  <c r="BT2859" i="64"/>
  <c r="BT2871" i="64" s="1"/>
  <c r="BT2324" i="64"/>
  <c r="AN2859" i="64"/>
  <c r="AN2871" i="64" s="1"/>
  <c r="AN2324" i="64"/>
  <c r="CB2864" i="64"/>
  <c r="CB2329" i="64"/>
  <c r="BD2864" i="64"/>
  <c r="BD2329" i="64"/>
  <c r="X2864" i="64"/>
  <c r="X2329" i="64"/>
  <c r="BM2863" i="64"/>
  <c r="BM2328" i="64"/>
  <c r="AW2863" i="64"/>
  <c r="AW2328" i="64"/>
  <c r="Y2863" i="64"/>
  <c r="Y2328" i="64"/>
  <c r="CD2860" i="64"/>
  <c r="CD2325" i="64"/>
  <c r="CD2365" i="64" s="1"/>
  <c r="AH2860" i="64"/>
  <c r="AH2325" i="64"/>
  <c r="AH2365" i="64" s="1"/>
  <c r="CH2864" i="64"/>
  <c r="CH2329" i="64"/>
  <c r="BR2864" i="64"/>
  <c r="BR2329" i="64"/>
  <c r="BB2864" i="64"/>
  <c r="BB2329" i="64"/>
  <c r="AL2864" i="64"/>
  <c r="AL2329" i="64"/>
  <c r="V2864" i="64"/>
  <c r="V2329" i="64"/>
  <c r="U2859" i="64"/>
  <c r="U2871" i="64" s="1"/>
  <c r="U2324" i="64"/>
  <c r="CG2864" i="64"/>
  <c r="CG2329" i="64"/>
  <c r="BQ2864" i="64"/>
  <c r="BQ2329" i="64"/>
  <c r="BI2864" i="64"/>
  <c r="BI2329" i="64"/>
  <c r="BA2864" i="64"/>
  <c r="BA2329" i="64"/>
  <c r="AS2864" i="64"/>
  <c r="AS2329" i="64"/>
  <c r="AK2864" i="64"/>
  <c r="AK2329" i="64"/>
  <c r="AC2864" i="64"/>
  <c r="AC2329" i="64"/>
  <c r="U2864" i="64"/>
  <c r="U2329" i="64"/>
  <c r="CH2863" i="64"/>
  <c r="CH2328" i="64"/>
  <c r="V2863" i="64"/>
  <c r="V2328" i="64"/>
  <c r="BS2860" i="64"/>
  <c r="BS2325" i="64"/>
  <c r="BS2365" i="64" s="1"/>
  <c r="BH2859" i="64"/>
  <c r="BH2871" i="64" s="1"/>
  <c r="BH2324" i="64"/>
  <c r="AJ2859" i="64"/>
  <c r="AJ2871" i="64" s="1"/>
  <c r="AJ2324" i="64"/>
  <c r="AB2859" i="64"/>
  <c r="AB2871" i="64" s="1"/>
  <c r="AB2324" i="64"/>
  <c r="BX2864" i="64"/>
  <c r="BX2329" i="64"/>
  <c r="BH2864" i="64"/>
  <c r="BH2329" i="64"/>
  <c r="AJ2864" i="64"/>
  <c r="AJ2329" i="64"/>
  <c r="T2864" i="64"/>
  <c r="T2329" i="64"/>
  <c r="BY2863" i="64"/>
  <c r="BY2328" i="64"/>
  <c r="BA2863" i="64"/>
  <c r="BA2328" i="64"/>
  <c r="AS2863" i="64"/>
  <c r="AS2328" i="64"/>
  <c r="AC2863" i="64"/>
  <c r="AC2328" i="64"/>
  <c r="BB2860" i="64"/>
  <c r="BB2325" i="64"/>
  <c r="BB2365" i="64" s="1"/>
  <c r="BP2859" i="64"/>
  <c r="BP2871" i="64" s="1"/>
  <c r="BP2324" i="64"/>
  <c r="T2859" i="64"/>
  <c r="T2871" i="64" s="1"/>
  <c r="T2324" i="64"/>
  <c r="BP2864" i="64"/>
  <c r="BP2329" i="64"/>
  <c r="AZ2864" i="64"/>
  <c r="AZ2329" i="64"/>
  <c r="CG2863" i="64"/>
  <c r="CG2328" i="64"/>
  <c r="BQ2863" i="64"/>
  <c r="BQ2328" i="64"/>
  <c r="AK2863" i="64"/>
  <c r="AK2328" i="64"/>
  <c r="AL2860" i="64"/>
  <c r="AL2325" i="64"/>
  <c r="AL2365" i="64" s="1"/>
  <c r="CE2859" i="64"/>
  <c r="CE2871" i="64" s="1"/>
  <c r="CE2324" i="64"/>
  <c r="BW2859" i="64"/>
  <c r="BW2871" i="64" s="1"/>
  <c r="BW2324" i="64"/>
  <c r="BO2859" i="64"/>
  <c r="BO2871" i="64" s="1"/>
  <c r="BO2324" i="64"/>
  <c r="BG2859" i="64"/>
  <c r="BG2871" i="64" s="1"/>
  <c r="BG2324" i="64"/>
  <c r="AY2859" i="64"/>
  <c r="AY2871" i="64" s="1"/>
  <c r="AY2324" i="64"/>
  <c r="AQ2859" i="64"/>
  <c r="AQ2871" i="64" s="1"/>
  <c r="AQ2324" i="64"/>
  <c r="AI2859" i="64"/>
  <c r="AI2871" i="64" s="1"/>
  <c r="AI2324" i="64"/>
  <c r="AA2859" i="64"/>
  <c r="AA2871" i="64" s="1"/>
  <c r="AA2324" i="64"/>
  <c r="CE2864" i="64"/>
  <c r="CE2329" i="64"/>
  <c r="BW2864" i="64"/>
  <c r="BW2329" i="64"/>
  <c r="BO2864" i="64"/>
  <c r="BO2329" i="64"/>
  <c r="BG2864" i="64"/>
  <c r="BG2329" i="64"/>
  <c r="AY2864" i="64"/>
  <c r="AY2329" i="64"/>
  <c r="AI2864" i="64"/>
  <c r="AI2329" i="64"/>
  <c r="AA2864" i="64"/>
  <c r="AA2329" i="64"/>
  <c r="CF2863" i="64"/>
  <c r="CF2328" i="64"/>
  <c r="BP2863" i="64"/>
  <c r="BP2328" i="64"/>
  <c r="AZ2863" i="64"/>
  <c r="AZ2328" i="64"/>
  <c r="AR2863" i="64"/>
  <c r="AR2328" i="64"/>
  <c r="AB2863" i="64"/>
  <c r="AB2328" i="64"/>
  <c r="T2863" i="64"/>
  <c r="T2328" i="64"/>
  <c r="BY2860" i="64"/>
  <c r="BY2325" i="64"/>
  <c r="BY2365" i="64" s="1"/>
  <c r="BQ2860" i="64"/>
  <c r="BQ2325" i="64"/>
  <c r="BQ2365" i="64" s="1"/>
  <c r="AC2860" i="64"/>
  <c r="AC2325" i="64"/>
  <c r="AC2365" i="64" s="1"/>
  <c r="CJ2859" i="64"/>
  <c r="CJ2871" i="64" s="1"/>
  <c r="CJ2324" i="64"/>
  <c r="BD2859" i="64"/>
  <c r="BD2871" i="64" s="1"/>
  <c r="BD2324" i="64"/>
  <c r="AN2864" i="64"/>
  <c r="AN2329" i="64"/>
  <c r="AX2860" i="64"/>
  <c r="AX2325" i="64"/>
  <c r="AX2365" i="64" s="1"/>
  <c r="AZ2859" i="64"/>
  <c r="AZ2871" i="64" s="1"/>
  <c r="AZ2324" i="64"/>
  <c r="AR2864" i="64"/>
  <c r="AR2329" i="64"/>
  <c r="BV2859" i="64"/>
  <c r="BV2871" i="64" s="1"/>
  <c r="BV2324" i="64"/>
  <c r="AH2859" i="64"/>
  <c r="AH2871" i="64" s="1"/>
  <c r="AH2324" i="64"/>
  <c r="BV2864" i="64"/>
  <c r="BV2329" i="64"/>
  <c r="BF2864" i="64"/>
  <c r="BF2329" i="64"/>
  <c r="AP2864" i="64"/>
  <c r="AP2329" i="64"/>
  <c r="Z2864" i="64"/>
  <c r="Z2329" i="64"/>
  <c r="BG2863" i="64"/>
  <c r="BG2328" i="64"/>
  <c r="AQ2863" i="64"/>
  <c r="AQ2328" i="64"/>
  <c r="CF2860" i="64"/>
  <c r="CF2325" i="64"/>
  <c r="CF2365" i="64" s="1"/>
  <c r="BP2860" i="64"/>
  <c r="BP2325" i="64"/>
  <c r="BP2365" i="64" s="1"/>
  <c r="AZ2860" i="64"/>
  <c r="AZ2325" i="64"/>
  <c r="AZ2365" i="64" s="1"/>
  <c r="AJ2860" i="64"/>
  <c r="AJ2325" i="64"/>
  <c r="AJ2365" i="64" s="1"/>
  <c r="T2860" i="64"/>
  <c r="T2325" i="64"/>
  <c r="T2365" i="64" s="1"/>
  <c r="CB2859" i="64"/>
  <c r="CB2871" i="64" s="1"/>
  <c r="CB2324" i="64"/>
  <c r="AV2859" i="64"/>
  <c r="AV2871" i="64" s="1"/>
  <c r="AV2324" i="64"/>
  <c r="X2859" i="64"/>
  <c r="X2871" i="64" s="1"/>
  <c r="X2324" i="64"/>
  <c r="BL2864" i="64"/>
  <c r="BL2329" i="64"/>
  <c r="AV2864" i="64"/>
  <c r="AV2329" i="64"/>
  <c r="CK2863" i="64"/>
  <c r="CK2328" i="64"/>
  <c r="BU2863" i="64"/>
  <c r="BU2328" i="64"/>
  <c r="BE2863" i="64"/>
  <c r="BE2328" i="64"/>
  <c r="AO2863" i="64"/>
  <c r="AO2328" i="64"/>
  <c r="AG2863" i="64"/>
  <c r="AG2328" i="64"/>
  <c r="BV2860" i="64"/>
  <c r="BV2325" i="64"/>
  <c r="BV2365" i="64" s="1"/>
  <c r="BF2860" i="64"/>
  <c r="BF2325" i="64"/>
  <c r="BF2365" i="64" s="1"/>
  <c r="Z2860" i="64"/>
  <c r="Z2325" i="64"/>
  <c r="Z2365" i="64" s="1"/>
  <c r="CF2864" i="64"/>
  <c r="CF2329" i="64"/>
  <c r="CD2859" i="64"/>
  <c r="CD2871" i="64" s="1"/>
  <c r="CD2324" i="64"/>
  <c r="BN2859" i="64"/>
  <c r="BN2871" i="64" s="1"/>
  <c r="BN2324" i="64"/>
  <c r="AX2859" i="64"/>
  <c r="AX2871" i="64" s="1"/>
  <c r="AX2324" i="64"/>
  <c r="AP2859" i="64"/>
  <c r="AP2871" i="64" s="1"/>
  <c r="AP2324" i="64"/>
  <c r="Z2859" i="64"/>
  <c r="Z2871" i="64" s="1"/>
  <c r="Z2324" i="64"/>
  <c r="CD2864" i="64"/>
  <c r="CD2329" i="64"/>
  <c r="BN2864" i="64"/>
  <c r="BN2329" i="64"/>
  <c r="AX2864" i="64"/>
  <c r="AX2329" i="64"/>
  <c r="AH2864" i="64"/>
  <c r="AH2329" i="64"/>
  <c r="CE2863" i="64"/>
  <c r="CE2328" i="64"/>
  <c r="BO2863" i="64"/>
  <c r="BO2328" i="64"/>
  <c r="AY2863" i="64"/>
  <c r="AY2328" i="64"/>
  <c r="AI2863" i="64"/>
  <c r="AI2328" i="64"/>
  <c r="BH2860" i="64"/>
  <c r="BH2325" i="64"/>
  <c r="BH2365" i="64" s="1"/>
  <c r="AR2860" i="64"/>
  <c r="AR2325" i="64"/>
  <c r="AR2365" i="64" s="1"/>
  <c r="AB2860" i="64"/>
  <c r="AB2325" i="64"/>
  <c r="AB2365" i="64" s="1"/>
  <c r="CK2859" i="64"/>
  <c r="CK2871" i="64" s="1"/>
  <c r="CK2324" i="64"/>
  <c r="CC2859" i="64"/>
  <c r="CC2871" i="64" s="1"/>
  <c r="CC2324" i="64"/>
  <c r="BU2859" i="64"/>
  <c r="BU2871" i="64" s="1"/>
  <c r="BU2324" i="64"/>
  <c r="BM2859" i="64"/>
  <c r="BM2871" i="64" s="1"/>
  <c r="BM2324" i="64"/>
  <c r="BE2859" i="64"/>
  <c r="BE2871" i="64" s="1"/>
  <c r="BE2324" i="64"/>
  <c r="AW2859" i="64"/>
  <c r="AW2871" i="64" s="1"/>
  <c r="AW2324" i="64"/>
  <c r="AO2859" i="64"/>
  <c r="AO2871" i="64" s="1"/>
  <c r="AO2324" i="64"/>
  <c r="AG2859" i="64"/>
  <c r="AG2871" i="64" s="1"/>
  <c r="AG2324" i="64"/>
  <c r="Y2859" i="64"/>
  <c r="Y2871" i="64" s="1"/>
  <c r="Y2324" i="64"/>
  <c r="CK2864" i="64"/>
  <c r="CK2329" i="64"/>
  <c r="CC2864" i="64"/>
  <c r="CC2329" i="64"/>
  <c r="BU2864" i="64"/>
  <c r="BU2329" i="64"/>
  <c r="BM2864" i="64"/>
  <c r="BM2329" i="64"/>
  <c r="BE2864" i="64"/>
  <c r="BE2329" i="64"/>
  <c r="AW2864" i="64"/>
  <c r="AW2329" i="64"/>
  <c r="AO2864" i="64"/>
  <c r="AO2329" i="64"/>
  <c r="Y2864" i="64"/>
  <c r="Y2329" i="64"/>
  <c r="CD2863" i="64"/>
  <c r="CD2328" i="64"/>
  <c r="BV2863" i="64"/>
  <c r="BV2328" i="64"/>
  <c r="BN2863" i="64"/>
  <c r="BN2328" i="64"/>
  <c r="BF2863" i="64"/>
  <c r="BF2328" i="64"/>
  <c r="AX2863" i="64"/>
  <c r="AX2328" i="64"/>
  <c r="AP2863" i="64"/>
  <c r="AP2328" i="64"/>
  <c r="AH2863" i="64"/>
  <c r="AH2328" i="64"/>
  <c r="Z2863" i="64"/>
  <c r="Z2328" i="64"/>
  <c r="CE2860" i="64"/>
  <c r="CE2325" i="64"/>
  <c r="CE2365" i="64" s="1"/>
  <c r="BW2860" i="64"/>
  <c r="BW2325" i="64"/>
  <c r="BW2365" i="64" s="1"/>
  <c r="BO2860" i="64"/>
  <c r="BO2325" i="64"/>
  <c r="BO2365" i="64" s="1"/>
  <c r="BG2860" i="64"/>
  <c r="BG2325" i="64"/>
  <c r="BG2365" i="64" s="1"/>
  <c r="AY2860" i="64"/>
  <c r="AY2325" i="64"/>
  <c r="AY2365" i="64" s="1"/>
  <c r="AQ2860" i="64"/>
  <c r="AQ2325" i="64"/>
  <c r="AQ2365" i="64" s="1"/>
  <c r="AI2860" i="64"/>
  <c r="AI2325" i="64"/>
  <c r="AI2365" i="64" s="1"/>
  <c r="AA2860" i="64"/>
  <c r="AA2325" i="64"/>
  <c r="AA2365" i="64" s="1"/>
  <c r="BS2859" i="64"/>
  <c r="BS2871" i="64" s="1"/>
  <c r="BS2324" i="64"/>
  <c r="BC2859" i="64"/>
  <c r="BC2871" i="64" s="1"/>
  <c r="BC2324" i="64"/>
  <c r="AM2859" i="64"/>
  <c r="AM2871" i="64" s="1"/>
  <c r="AM2324" i="64"/>
  <c r="W2859" i="64"/>
  <c r="W2871" i="64" s="1"/>
  <c r="W2324" i="64"/>
  <c r="CI2864" i="64"/>
  <c r="CI2329" i="64"/>
  <c r="CA2864" i="64"/>
  <c r="CA2329" i="64"/>
  <c r="BC2864" i="64"/>
  <c r="BC2329" i="64"/>
  <c r="AE2864" i="64"/>
  <c r="AE2329" i="64"/>
  <c r="W2864" i="64"/>
  <c r="W2329" i="64"/>
  <c r="CJ2863" i="64"/>
  <c r="CJ2328" i="64"/>
  <c r="BT2863" i="64"/>
  <c r="BT2328" i="64"/>
  <c r="AN2863" i="64"/>
  <c r="AN2328" i="64"/>
  <c r="AF2863" i="64"/>
  <c r="AF2328" i="64"/>
  <c r="X2863" i="64"/>
  <c r="X2328" i="64"/>
  <c r="CK2860" i="64"/>
  <c r="CK2325" i="64"/>
  <c r="CK2365" i="64" s="1"/>
  <c r="BM2860" i="64"/>
  <c r="BM2325" i="64"/>
  <c r="BM2365" i="64" s="1"/>
  <c r="BE2860" i="64"/>
  <c r="BE2325" i="64"/>
  <c r="BE2365" i="64" s="1"/>
  <c r="AG2860" i="64"/>
  <c r="AG2325" i="64"/>
  <c r="AG2365" i="64" s="1"/>
  <c r="BL2859" i="64"/>
  <c r="BL2871" i="64" s="1"/>
  <c r="BL2324" i="64"/>
  <c r="AF2859" i="64"/>
  <c r="AF2871" i="64" s="1"/>
  <c r="AF2324" i="64"/>
  <c r="BT2864" i="64"/>
  <c r="BT2329" i="64"/>
  <c r="AF2864" i="64"/>
  <c r="AF2329" i="64"/>
  <c r="AP2860" i="64"/>
  <c r="AP2325" i="64"/>
  <c r="AP2365" i="64" s="1"/>
  <c r="AT2859" i="64"/>
  <c r="AT2871" i="64" s="1"/>
  <c r="AT2324" i="64"/>
  <c r="BZ2864" i="64"/>
  <c r="BZ2329" i="64"/>
  <c r="AT2864" i="64"/>
  <c r="AT2329" i="64"/>
  <c r="AD2864" i="64"/>
  <c r="AD2329" i="64"/>
  <c r="BS2863" i="64"/>
  <c r="BS2328" i="64"/>
  <c r="BD2860" i="64"/>
  <c r="BD2325" i="64"/>
  <c r="BD2365" i="64" s="1"/>
  <c r="CG2860" i="64"/>
  <c r="AK2860" i="64"/>
  <c r="BW2863" i="64"/>
  <c r="AA2863" i="64"/>
  <c r="BX2860" i="64"/>
  <c r="BX2863" i="64"/>
  <c r="BF2859" i="64"/>
  <c r="BF2871" i="64" s="1"/>
  <c r="AG2864" i="64"/>
  <c r="U2860" i="64"/>
  <c r="CJ2864" i="64"/>
  <c r="CC2863" i="64"/>
  <c r="BN2860" i="64"/>
  <c r="AS2860" i="64"/>
  <c r="CI2859" i="64"/>
  <c r="CI2871" i="64" s="1"/>
  <c r="CA2859" i="64"/>
  <c r="CA2871" i="64" s="1"/>
  <c r="BK2859" i="64"/>
  <c r="BK2871" i="64" s="1"/>
  <c r="AU2859" i="64"/>
  <c r="AU2871" i="64" s="1"/>
  <c r="AE2859" i="64"/>
  <c r="AE2871" i="64" s="1"/>
  <c r="BS2864" i="64"/>
  <c r="BK2864" i="64"/>
  <c r="AU2864" i="64"/>
  <c r="AM2864" i="64"/>
  <c r="CB2863" i="64"/>
  <c r="BL2863" i="64"/>
  <c r="BD2863" i="64"/>
  <c r="AV2863" i="64"/>
  <c r="CC2860" i="64"/>
  <c r="BU2860" i="64"/>
  <c r="AW2860" i="64"/>
  <c r="AO2860" i="64"/>
  <c r="Y2860" i="64"/>
  <c r="BH2863" i="64"/>
  <c r="AJ2863" i="64"/>
  <c r="BI2860" i="64"/>
  <c r="CH2859" i="64"/>
  <c r="CH2871" i="64" s="1"/>
  <c r="BZ2859" i="64"/>
  <c r="BZ2871" i="64" s="1"/>
  <c r="BR2859" i="64"/>
  <c r="BR2871" i="64" s="1"/>
  <c r="BJ2859" i="64"/>
  <c r="BJ2871" i="64" s="1"/>
  <c r="BB2859" i="64"/>
  <c r="BB2871" i="64" s="1"/>
  <c r="AL2859" i="64"/>
  <c r="AL2871" i="64" s="1"/>
  <c r="AD2859" i="64"/>
  <c r="AD2871" i="64" s="1"/>
  <c r="V2859" i="64"/>
  <c r="V2871" i="64" s="1"/>
  <c r="BJ2864" i="64"/>
  <c r="CI2863" i="64"/>
  <c r="CA2863" i="64"/>
  <c r="BK2863" i="64"/>
  <c r="BC2863" i="64"/>
  <c r="AU2863" i="64"/>
  <c r="AM2863" i="64"/>
  <c r="AE2863" i="64"/>
  <c r="W2863" i="64"/>
  <c r="CJ2860" i="64"/>
  <c r="CB2860" i="64"/>
  <c r="BT2860" i="64"/>
  <c r="BL2860" i="64"/>
  <c r="AV2860" i="64"/>
  <c r="AN2860" i="64"/>
  <c r="AF2860" i="64"/>
  <c r="X2860" i="64"/>
  <c r="AQ2864" i="64"/>
  <c r="BA2860" i="64"/>
  <c r="CG2859" i="64"/>
  <c r="CG2871" i="64" s="1"/>
  <c r="BY2859" i="64"/>
  <c r="BY2871" i="64" s="1"/>
  <c r="BQ2859" i="64"/>
  <c r="BQ2871" i="64" s="1"/>
  <c r="BI2859" i="64"/>
  <c r="BI2871" i="64" s="1"/>
  <c r="BA2859" i="64"/>
  <c r="BA2871" i="64" s="1"/>
  <c r="AS2859" i="64"/>
  <c r="AS2871" i="64" s="1"/>
  <c r="AK2859" i="64"/>
  <c r="AK2871" i="64" s="1"/>
  <c r="AC2859" i="64"/>
  <c r="AC2871" i="64" s="1"/>
  <c r="BY2864" i="64"/>
  <c r="BZ2863" i="64"/>
  <c r="BR2863" i="64"/>
  <c r="BJ2863" i="64"/>
  <c r="BB2863" i="64"/>
  <c r="AT2863" i="64"/>
  <c r="AL2863" i="64"/>
  <c r="AD2863" i="64"/>
  <c r="CI2860" i="64"/>
  <c r="CA2860" i="64"/>
  <c r="BK2860" i="64"/>
  <c r="BC2860" i="64"/>
  <c r="AU2860" i="64"/>
  <c r="AM2860" i="64"/>
  <c r="AE2860" i="64"/>
  <c r="W2860" i="64"/>
  <c r="CF2859" i="64"/>
  <c r="CF2871" i="64" s="1"/>
  <c r="BX2859" i="64"/>
  <c r="BX2871" i="64" s="1"/>
  <c r="AR2859" i="64"/>
  <c r="AR2871" i="64" s="1"/>
  <c r="AB2864" i="64"/>
  <c r="BI2863" i="64"/>
  <c r="U2863" i="64"/>
  <c r="CH2860" i="64"/>
  <c r="BZ2860" i="64"/>
  <c r="BR2860" i="64"/>
  <c r="BJ2860" i="64"/>
  <c r="AT2860" i="64"/>
  <c r="AD2860" i="64"/>
  <c r="V2860" i="64"/>
  <c r="BM852" i="64"/>
  <c r="BM872" i="64" s="1"/>
  <c r="BU909" i="64"/>
  <c r="BV908" i="64"/>
  <c r="BW2301" i="64"/>
  <c r="BW2316" i="64" s="1"/>
  <c r="AQ2301" i="64"/>
  <c r="AQ2316" i="64" s="1"/>
  <c r="AV627" i="64"/>
  <c r="BT632" i="64"/>
  <c r="Y631" i="64"/>
  <c r="Z628" i="64"/>
  <c r="Z651" i="64" s="1"/>
  <c r="BS577" i="64"/>
  <c r="AM627" i="64"/>
  <c r="W2300" i="64"/>
  <c r="W2315" i="64" s="1"/>
  <c r="CI582" i="64"/>
  <c r="CI592" i="64" s="1"/>
  <c r="CA582" i="64"/>
  <c r="CA592" i="64" s="1"/>
  <c r="BC632" i="64"/>
  <c r="AE632" i="64"/>
  <c r="W582" i="64"/>
  <c r="W592" i="64" s="1"/>
  <c r="CJ856" i="64"/>
  <c r="AN631" i="64"/>
  <c r="X631" i="64"/>
  <c r="BM853" i="64"/>
  <c r="BE578" i="64"/>
  <c r="AG578" i="64"/>
  <c r="BU852" i="64"/>
  <c r="BU872" i="64" s="1"/>
  <c r="AO1349" i="64"/>
  <c r="AO1362" i="64" s="1"/>
  <c r="CE905" i="64"/>
  <c r="AY1298" i="64"/>
  <c r="AY1313" i="64" s="1"/>
  <c r="BD627" i="64"/>
  <c r="CB934" i="64"/>
  <c r="AO631" i="64"/>
  <c r="AX628" i="64"/>
  <c r="AX651" i="64" s="1"/>
  <c r="AT880" i="64"/>
  <c r="AT895" i="64" s="1"/>
  <c r="AL632" i="64"/>
  <c r="BS631" i="64"/>
  <c r="BD628" i="64"/>
  <c r="BD651" i="64" s="1"/>
  <c r="CC852" i="64"/>
  <c r="CC872" i="64" s="1"/>
  <c r="AG627" i="64"/>
  <c r="BF908" i="64"/>
  <c r="AI2301" i="64"/>
  <c r="AI2316" i="64" s="1"/>
  <c r="BT627" i="64"/>
  <c r="AF627" i="64"/>
  <c r="U2276" i="64"/>
  <c r="U2291" i="64" s="1"/>
  <c r="CG885" i="64"/>
  <c r="U885" i="64"/>
  <c r="CH631" i="64"/>
  <c r="V631" i="64"/>
  <c r="BS628" i="64"/>
  <c r="BS651" i="64" s="1"/>
  <c r="BD1354" i="64"/>
  <c r="BD1367" i="64" s="1"/>
  <c r="CK631" i="64"/>
  <c r="BF628" i="64"/>
  <c r="BF651" i="64" s="1"/>
  <c r="BH1756" i="64"/>
  <c r="BH1771" i="64" s="1"/>
  <c r="AB2300" i="64"/>
  <c r="AB2315" i="64" s="1"/>
  <c r="AS1353" i="64"/>
  <c r="AL881" i="64"/>
  <c r="BE627" i="64"/>
  <c r="BE632" i="64"/>
  <c r="BG905" i="64"/>
  <c r="AN929" i="64"/>
  <c r="BM631" i="64"/>
  <c r="BP2300" i="64"/>
  <c r="BP2315" i="64" s="1"/>
  <c r="AZ2300" i="64"/>
  <c r="AZ2315" i="64" s="1"/>
  <c r="AK884" i="64"/>
  <c r="CE2300" i="64"/>
  <c r="CE2315" i="64" s="1"/>
  <c r="BW904" i="64"/>
  <c r="BO904" i="64"/>
  <c r="BG1297" i="64"/>
  <c r="BG1312" i="64" s="1"/>
  <c r="AY577" i="64"/>
  <c r="AQ953" i="64"/>
  <c r="AI577" i="64"/>
  <c r="AA577" i="64"/>
  <c r="CE2305" i="64"/>
  <c r="BW2281" i="64"/>
  <c r="BW2296" i="64" s="1"/>
  <c r="AY909" i="64"/>
  <c r="CF581" i="64"/>
  <c r="BY2277" i="64"/>
  <c r="BY2292" i="64" s="1"/>
  <c r="BQ930" i="64"/>
  <c r="BQ945" i="64" s="1"/>
  <c r="AC930" i="64"/>
  <c r="AC945" i="64" s="1"/>
  <c r="AW2300" i="64"/>
  <c r="AW2315" i="64" s="1"/>
  <c r="BN908" i="64"/>
  <c r="BO905" i="64"/>
  <c r="AA578" i="64"/>
  <c r="BL1349" i="64"/>
  <c r="BL1362" i="64" s="1"/>
  <c r="BV628" i="64"/>
  <c r="BV651" i="64" s="1"/>
  <c r="AH628" i="64"/>
  <c r="AH651" i="64" s="1"/>
  <c r="T929" i="64"/>
  <c r="CG581" i="64"/>
  <c r="AC884" i="64"/>
  <c r="BB930" i="64"/>
  <c r="BB945" i="64" s="1"/>
  <c r="CD627" i="64"/>
  <c r="BV577" i="64"/>
  <c r="BN627" i="64"/>
  <c r="AX577" i="64"/>
  <c r="AP627" i="64"/>
  <c r="AH2300" i="64"/>
  <c r="AH2315" i="64" s="1"/>
  <c r="Z627" i="64"/>
  <c r="AH1302" i="64"/>
  <c r="CE1301" i="64"/>
  <c r="BO581" i="64"/>
  <c r="BG581" i="64"/>
  <c r="AY1760" i="64"/>
  <c r="AY1775" i="64" s="1"/>
  <c r="AQ581" i="64"/>
  <c r="AI2280" i="64"/>
  <c r="CF578" i="64"/>
  <c r="BP2301" i="64"/>
  <c r="BP2316" i="64" s="1"/>
  <c r="BH578" i="64"/>
  <c r="AZ578" i="64"/>
  <c r="AR578" i="64"/>
  <c r="AJ2301" i="64"/>
  <c r="AJ2316" i="64" s="1"/>
  <c r="AB1298" i="64"/>
  <c r="AB1313" i="64" s="1"/>
  <c r="T1629" i="64"/>
  <c r="E89" i="64"/>
  <c r="E2240" i="64"/>
  <c r="E2181" i="64"/>
  <c r="E2070" i="64"/>
  <c r="E2527" i="64"/>
  <c r="E2034" i="64"/>
  <c r="E1315" i="64"/>
  <c r="E1365" i="64"/>
  <c r="E898" i="64"/>
  <c r="E899" i="64"/>
  <c r="E204" i="64"/>
  <c r="E911" i="64"/>
  <c r="E915" i="64"/>
  <c r="E912" i="64"/>
  <c r="G912" i="64" s="1"/>
  <c r="E946" i="64"/>
  <c r="AA2301" i="64"/>
  <c r="AA2316" i="64" s="1"/>
  <c r="AH908" i="64"/>
  <c r="BA582" i="64"/>
  <c r="BA592" i="64" s="1"/>
  <c r="CJ632" i="64"/>
  <c r="BW2672" i="64"/>
  <c r="BW2697" i="64" s="1"/>
  <c r="BY627" i="64"/>
  <c r="BQ628" i="64"/>
  <c r="BQ651" i="64" s="1"/>
  <c r="U884" i="64"/>
  <c r="CC577" i="64"/>
  <c r="AT631" i="64"/>
  <c r="AO852" i="64"/>
  <c r="AO872" i="64" s="1"/>
  <c r="BI2277" i="64"/>
  <c r="BI2292" i="64" s="1"/>
  <c r="Y577" i="64"/>
  <c r="CK577" i="64"/>
  <c r="BM582" i="64"/>
  <c r="BM592" i="64" s="1"/>
  <c r="CK627" i="64"/>
  <c r="BE631" i="64"/>
  <c r="AZ2301" i="64"/>
  <c r="AZ2316" i="64" s="1"/>
  <c r="CG884" i="64"/>
  <c r="Z909" i="64"/>
  <c r="AG577" i="64"/>
  <c r="BW582" i="64"/>
  <c r="BW592" i="64" s="1"/>
  <c r="AE628" i="64"/>
  <c r="AE651" i="64" s="1"/>
  <c r="CF2301" i="64"/>
  <c r="CF2316" i="64" s="1"/>
  <c r="BT857" i="64"/>
  <c r="BY885" i="64"/>
  <c r="AA2281" i="64"/>
  <c r="AA2296" i="64" s="1"/>
  <c r="AO577" i="64"/>
  <c r="BU581" i="64"/>
  <c r="AP628" i="64"/>
  <c r="AP651" i="64" s="1"/>
  <c r="CF631" i="64"/>
  <c r="AW577" i="64"/>
  <c r="CE581" i="64"/>
  <c r="X632" i="64"/>
  <c r="AA2300" i="64"/>
  <c r="BO2304" i="64"/>
  <c r="AB568" i="64"/>
  <c r="BE577" i="64"/>
  <c r="U582" i="64"/>
  <c r="U592" i="64" s="1"/>
  <c r="Y627" i="64"/>
  <c r="AO2300" i="64"/>
  <c r="BG2305" i="64"/>
  <c r="AY904" i="64"/>
  <c r="T568" i="64"/>
  <c r="BM577" i="64"/>
  <c r="AG582" i="64"/>
  <c r="AG592" i="64" s="1"/>
  <c r="AX627" i="64"/>
  <c r="AW632" i="64"/>
  <c r="AQ905" i="64"/>
  <c r="BU577" i="64"/>
  <c r="AQ582" i="64"/>
  <c r="AQ592" i="64" s="1"/>
  <c r="BL627" i="64"/>
  <c r="T631" i="64"/>
  <c r="BX632" i="64"/>
  <c r="BN2300" i="64"/>
  <c r="CA2245" i="64"/>
  <c r="CA3139" i="64"/>
  <c r="CA3156" i="64" s="1"/>
  <c r="CA3190" i="64"/>
  <c r="CA3207" i="64" s="1"/>
  <c r="CA3164" i="64"/>
  <c r="CA3181" i="64" s="1"/>
  <c r="CA3113" i="64"/>
  <c r="CA3130" i="64" s="1"/>
  <c r="CA2187" i="64"/>
  <c r="CA2210" i="64" s="1"/>
  <c r="CA2076" i="64"/>
  <c r="CA2111" i="64" s="1"/>
  <c r="CA2219" i="64"/>
  <c r="CA2236" i="64" s="1"/>
  <c r="CA2165" i="64"/>
  <c r="CA2178" i="64" s="1"/>
  <c r="CA3242" i="64"/>
  <c r="CA3256" i="64" s="1"/>
  <c r="CA2120" i="64"/>
  <c r="CA1932" i="64"/>
  <c r="CA1959" i="64" s="1"/>
  <c r="CA2497" i="64"/>
  <c r="CA2524" i="64" s="1"/>
  <c r="CA2040" i="64"/>
  <c r="CA2067" i="64" s="1"/>
  <c r="CA2004" i="64"/>
  <c r="CA2031" i="64" s="1"/>
  <c r="CA2633" i="64"/>
  <c r="CA2658" i="64" s="1"/>
  <c r="CA2667" i="64"/>
  <c r="CA2692" i="64" s="1"/>
  <c r="CA2601" i="64"/>
  <c r="CA2624" i="64" s="1"/>
  <c r="CA2533" i="64"/>
  <c r="CA2556" i="64" s="1"/>
  <c r="CA1897" i="64"/>
  <c r="CA1924" i="64" s="1"/>
  <c r="CA1780" i="64"/>
  <c r="CA1793" i="64" s="1"/>
  <c r="CA1628" i="64"/>
  <c r="CA1349" i="64"/>
  <c r="CA1362" i="64" s="1"/>
  <c r="CA1756" i="64"/>
  <c r="CA1771" i="64" s="1"/>
  <c r="CA1604" i="64"/>
  <c r="CA1619" i="64" s="1"/>
  <c r="CA1297" i="64"/>
  <c r="CA1312" i="64" s="1"/>
  <c r="CA2276" i="64"/>
  <c r="CA2291" i="64" s="1"/>
  <c r="CA1873" i="64"/>
  <c r="CA1888" i="64" s="1"/>
  <c r="CA953" i="64"/>
  <c r="CA852" i="64"/>
  <c r="CA872" i="64" s="1"/>
  <c r="CA904" i="64"/>
  <c r="CA929" i="64"/>
  <c r="CA880" i="64"/>
  <c r="CA895" i="64" s="1"/>
  <c r="AE2245" i="64"/>
  <c r="AE3190" i="64"/>
  <c r="AE3207" i="64" s="1"/>
  <c r="AE3164" i="64"/>
  <c r="AE3181" i="64" s="1"/>
  <c r="AE2219" i="64"/>
  <c r="AE2236" i="64" s="1"/>
  <c r="AE2187" i="64"/>
  <c r="AE2210" i="64" s="1"/>
  <c r="AE3139" i="64"/>
  <c r="AE3156" i="64" s="1"/>
  <c r="AE3113" i="64"/>
  <c r="AE3130" i="64" s="1"/>
  <c r="AE2165" i="64"/>
  <c r="AE2178" i="64" s="1"/>
  <c r="AE2076" i="64"/>
  <c r="AE2111" i="64" s="1"/>
  <c r="AE3242" i="64"/>
  <c r="AE3256" i="64" s="1"/>
  <c r="AE2120" i="64"/>
  <c r="AE2497" i="64"/>
  <c r="AE2524" i="64" s="1"/>
  <c r="AE2601" i="64"/>
  <c r="AE2624" i="64" s="1"/>
  <c r="AE2533" i="64"/>
  <c r="AE2556" i="64" s="1"/>
  <c r="AE2040" i="64"/>
  <c r="AE2067" i="64" s="1"/>
  <c r="AE2633" i="64"/>
  <c r="AE2658" i="64" s="1"/>
  <c r="AE2667" i="64"/>
  <c r="AE2692" i="64" s="1"/>
  <c r="AE1897" i="64"/>
  <c r="AE1924" i="64" s="1"/>
  <c r="AE2004" i="64"/>
  <c r="AE2031" i="64" s="1"/>
  <c r="AE1932" i="64"/>
  <c r="AE1959" i="64" s="1"/>
  <c r="AE1873" i="64"/>
  <c r="AE1888" i="64" s="1"/>
  <c r="AE1756" i="64"/>
  <c r="AE1771" i="64" s="1"/>
  <c r="AE1349" i="64"/>
  <c r="AE1362" i="64" s="1"/>
  <c r="AE1604" i="64"/>
  <c r="AE1619" i="64" s="1"/>
  <c r="AE1297" i="64"/>
  <c r="AE1312" i="64" s="1"/>
  <c r="AE1628" i="64"/>
  <c r="AE2276" i="64"/>
  <c r="AE2291" i="64" s="1"/>
  <c r="AE953" i="64"/>
  <c r="AE1780" i="64"/>
  <c r="AE1793" i="64" s="1"/>
  <c r="AE852" i="64"/>
  <c r="AE872" i="64" s="1"/>
  <c r="AE904" i="64"/>
  <c r="AE929" i="64"/>
  <c r="AE880" i="64"/>
  <c r="AE895" i="64" s="1"/>
  <c r="AM2250" i="64"/>
  <c r="AM3195" i="64"/>
  <c r="AM3169" i="64"/>
  <c r="AM3144" i="64"/>
  <c r="AM2192" i="64"/>
  <c r="AM2224" i="64"/>
  <c r="AM2241" i="64" s="1"/>
  <c r="AM2170" i="64"/>
  <c r="AM2183" i="64" s="1"/>
  <c r="AM3118" i="64"/>
  <c r="AM3135" i="64" s="1"/>
  <c r="AM3247" i="64"/>
  <c r="AM3261" i="64" s="1"/>
  <c r="AM2081" i="64"/>
  <c r="AM2116" i="64" s="1"/>
  <c r="AM2125" i="64"/>
  <c r="AM2160" i="64" s="1"/>
  <c r="AM2606" i="64"/>
  <c r="AM2629" i="64" s="1"/>
  <c r="AM2502" i="64"/>
  <c r="AM2529" i="64" s="1"/>
  <c r="AM2045" i="64"/>
  <c r="AM2072" i="64" s="1"/>
  <c r="AM2638" i="64"/>
  <c r="AM2663" i="64" s="1"/>
  <c r="AM2538" i="64"/>
  <c r="AM2561" i="64" s="1"/>
  <c r="AM1937" i="64"/>
  <c r="AM1964" i="64" s="1"/>
  <c r="AM2672" i="64"/>
  <c r="AM2697" i="64" s="1"/>
  <c r="AM1902" i="64"/>
  <c r="AM1929" i="64" s="1"/>
  <c r="AM2009" i="64"/>
  <c r="AM2036" i="64" s="1"/>
  <c r="AM1878" i="64"/>
  <c r="AM1761" i="64"/>
  <c r="AM1633" i="64"/>
  <c r="AM1785" i="64"/>
  <c r="AM1798" i="64" s="1"/>
  <c r="AM1302" i="64"/>
  <c r="AM2281" i="64"/>
  <c r="AM2296" i="64" s="1"/>
  <c r="AM958" i="64"/>
  <c r="AM971" i="64" s="1"/>
  <c r="AM857" i="64"/>
  <c r="AM909" i="64"/>
  <c r="AM2305" i="64"/>
  <c r="AM1609" i="64"/>
  <c r="AM1624" i="64" s="1"/>
  <c r="AM934" i="64"/>
  <c r="AM885" i="64"/>
  <c r="AM1354" i="64"/>
  <c r="AM1367" i="64" s="1"/>
  <c r="BL2249" i="64"/>
  <c r="BL3194" i="64"/>
  <c r="BL3143" i="64"/>
  <c r="BL3168" i="64"/>
  <c r="BL3117" i="64"/>
  <c r="BL2223" i="64"/>
  <c r="BL2191" i="64"/>
  <c r="BL2169" i="64"/>
  <c r="BL3246" i="64"/>
  <c r="BL2080" i="64"/>
  <c r="BL2501" i="64"/>
  <c r="BL2044" i="64"/>
  <c r="BL2605" i="64"/>
  <c r="BL2124" i="64"/>
  <c r="BL2537" i="64"/>
  <c r="BL2671" i="64"/>
  <c r="BL1901" i="64"/>
  <c r="BL2008" i="64"/>
  <c r="BL2637" i="64"/>
  <c r="BL1784" i="64"/>
  <c r="BL1760" i="64"/>
  <c r="BL1775" i="64" s="1"/>
  <c r="BL1936" i="64"/>
  <c r="BL1877" i="64"/>
  <c r="BL1632" i="64"/>
  <c r="BL1751" i="64" s="1"/>
  <c r="BL2280" i="64"/>
  <c r="BL957" i="64"/>
  <c r="BL970" i="64" s="1"/>
  <c r="BL908" i="64"/>
  <c r="BL2304" i="64"/>
  <c r="BL933" i="64"/>
  <c r="BL884" i="64"/>
  <c r="CC2246" i="64"/>
  <c r="CC2268" i="64" s="1"/>
  <c r="CC3191" i="64"/>
  <c r="CC3208" i="64" s="1"/>
  <c r="CC3165" i="64"/>
  <c r="CC3182" i="64" s="1"/>
  <c r="CC3140" i="64"/>
  <c r="CC3157" i="64" s="1"/>
  <c r="CC3114" i="64"/>
  <c r="CC3131" i="64" s="1"/>
  <c r="CC2220" i="64"/>
  <c r="CC2237" i="64" s="1"/>
  <c r="CC2188" i="64"/>
  <c r="CC2211" i="64" s="1"/>
  <c r="CC3243" i="64"/>
  <c r="CC3257" i="64" s="1"/>
  <c r="CC2166" i="64"/>
  <c r="CC2179" i="64" s="1"/>
  <c r="CC2121" i="64"/>
  <c r="CC2156" i="64" s="1"/>
  <c r="CC2498" i="64"/>
  <c r="CC2525" i="64" s="1"/>
  <c r="CC2077" i="64"/>
  <c r="CC2112" i="64" s="1"/>
  <c r="CC2602" i="64"/>
  <c r="CC2625" i="64" s="1"/>
  <c r="CC2534" i="64"/>
  <c r="CC2557" i="64" s="1"/>
  <c r="CC2041" i="64"/>
  <c r="CC2068" i="64" s="1"/>
  <c r="CC1933" i="64"/>
  <c r="CC1960" i="64" s="1"/>
  <c r="CC2668" i="64"/>
  <c r="CC2693" i="64" s="1"/>
  <c r="CC2005" i="64"/>
  <c r="CC2032" i="64" s="1"/>
  <c r="CC1898" i="64"/>
  <c r="CC1925" i="64" s="1"/>
  <c r="CC2634" i="64"/>
  <c r="CC2659" i="64" s="1"/>
  <c r="CC1757" i="64"/>
  <c r="CC1772" i="64" s="1"/>
  <c r="CC1781" i="64"/>
  <c r="CC1794" i="64" s="1"/>
  <c r="CC1629" i="64"/>
  <c r="CC1605" i="64"/>
  <c r="CC1620" i="64" s="1"/>
  <c r="CC2277" i="64"/>
  <c r="CC2292" i="64" s="1"/>
  <c r="CC954" i="64"/>
  <c r="CC967" i="64" s="1"/>
  <c r="CC930" i="64"/>
  <c r="CC905" i="64"/>
  <c r="CC2301" i="64"/>
  <c r="CC2316" i="64" s="1"/>
  <c r="CC1298" i="64"/>
  <c r="CC1313" i="64" s="1"/>
  <c r="CC881" i="64"/>
  <c r="CC1350" i="64"/>
  <c r="CC1363" i="64" s="1"/>
  <c r="CC1874" i="64"/>
  <c r="AW2246" i="64"/>
  <c r="AW2268" i="64" s="1"/>
  <c r="AW3191" i="64"/>
  <c r="AW3208" i="64" s="1"/>
  <c r="AW3165" i="64"/>
  <c r="AW3182" i="64" s="1"/>
  <c r="AW3140" i="64"/>
  <c r="AW3157" i="64" s="1"/>
  <c r="AW3114" i="64"/>
  <c r="AW3131" i="64" s="1"/>
  <c r="AW2220" i="64"/>
  <c r="AW2237" i="64" s="1"/>
  <c r="AW2188" i="64"/>
  <c r="AW2211" i="64" s="1"/>
  <c r="AW2166" i="64"/>
  <c r="AW2179" i="64" s="1"/>
  <c r="AW3243" i="64"/>
  <c r="AW3257" i="64" s="1"/>
  <c r="AW2121" i="64"/>
  <c r="AW2156" i="64" s="1"/>
  <c r="AW2498" i="64"/>
  <c r="AW2525" i="64" s="1"/>
  <c r="AW2602" i="64"/>
  <c r="AW2625" i="64" s="1"/>
  <c r="AW2077" i="64"/>
  <c r="AW2112" i="64" s="1"/>
  <c r="AW2041" i="64"/>
  <c r="AW2068" i="64" s="1"/>
  <c r="AW2534" i="64"/>
  <c r="AW2557" i="64" s="1"/>
  <c r="AW2005" i="64"/>
  <c r="AW2032" i="64" s="1"/>
  <c r="AW2668" i="64"/>
  <c r="AW2693" i="64" s="1"/>
  <c r="AW1898" i="64"/>
  <c r="AW1925" i="64" s="1"/>
  <c r="AW1933" i="64"/>
  <c r="AW1960" i="64" s="1"/>
  <c r="AW1757" i="64"/>
  <c r="AW1772" i="64" s="1"/>
  <c r="AW1781" i="64"/>
  <c r="AW1794" i="64" s="1"/>
  <c r="AW2634" i="64"/>
  <c r="AW2659" i="64" s="1"/>
  <c r="AW1629" i="64"/>
  <c r="AW1605" i="64"/>
  <c r="AW1620" i="64" s="1"/>
  <c r="AW1874" i="64"/>
  <c r="AW2277" i="64"/>
  <c r="AW2292" i="64" s="1"/>
  <c r="AW954" i="64"/>
  <c r="AW967" i="64" s="1"/>
  <c r="AW1298" i="64"/>
  <c r="AW1313" i="64" s="1"/>
  <c r="AW1350" i="64"/>
  <c r="AW1363" i="64" s="1"/>
  <c r="AW930" i="64"/>
  <c r="AW905" i="64"/>
  <c r="AW2301" i="64"/>
  <c r="AW2316" i="64" s="1"/>
  <c r="AW881" i="64"/>
  <c r="AO578" i="64"/>
  <c r="CC578" i="64"/>
  <c r="AN581" i="64"/>
  <c r="CB856" i="64"/>
  <c r="CH3190" i="64"/>
  <c r="CH3207" i="64" s="1"/>
  <c r="CH2245" i="64"/>
  <c r="CH3164" i="64"/>
  <c r="CH3181" i="64" s="1"/>
  <c r="CH3113" i="64"/>
  <c r="CH3130" i="64" s="1"/>
  <c r="CH3139" i="64"/>
  <c r="CH3156" i="64" s="1"/>
  <c r="CH2219" i="64"/>
  <c r="CH2236" i="64" s="1"/>
  <c r="CH2187" i="64"/>
  <c r="CH2210" i="64" s="1"/>
  <c r="CH2165" i="64"/>
  <c r="CH2178" i="64" s="1"/>
  <c r="CH2076" i="64"/>
  <c r="CH2111" i="64" s="1"/>
  <c r="CH3242" i="64"/>
  <c r="CH3256" i="64" s="1"/>
  <c r="CH2120" i="64"/>
  <c r="CH2533" i="64"/>
  <c r="CH2556" i="64" s="1"/>
  <c r="CH2497" i="64"/>
  <c r="CH2524" i="64" s="1"/>
  <c r="CH2601" i="64"/>
  <c r="CH2624" i="64" s="1"/>
  <c r="CH1932" i="64"/>
  <c r="CH1959" i="64" s="1"/>
  <c r="CH2633" i="64"/>
  <c r="CH2658" i="64" s="1"/>
  <c r="CH1780" i="64"/>
  <c r="CH1793" i="64" s="1"/>
  <c r="CH2040" i="64"/>
  <c r="CH2067" i="64" s="1"/>
  <c r="CH2004" i="64"/>
  <c r="CH2031" i="64" s="1"/>
  <c r="CH1628" i="64"/>
  <c r="CH1897" i="64"/>
  <c r="CH1924" i="64" s="1"/>
  <c r="CH1873" i="64"/>
  <c r="CH1888" i="64" s="1"/>
  <c r="CH2667" i="64"/>
  <c r="CH2692" i="64" s="1"/>
  <c r="CH1756" i="64"/>
  <c r="CH1771" i="64" s="1"/>
  <c r="CH1604" i="64"/>
  <c r="CH1619" i="64" s="1"/>
  <c r="CH1297" i="64"/>
  <c r="CH1312" i="64" s="1"/>
  <c r="CH929" i="64"/>
  <c r="CH852" i="64"/>
  <c r="CH872" i="64" s="1"/>
  <c r="CH627" i="64"/>
  <c r="CH904" i="64"/>
  <c r="CH2300" i="64"/>
  <c r="CH953" i="64"/>
  <c r="CH2276" i="64"/>
  <c r="CH2291" i="64" s="1"/>
  <c r="BZ3190" i="64"/>
  <c r="BZ3207" i="64" s="1"/>
  <c r="BZ2245" i="64"/>
  <c r="BZ3164" i="64"/>
  <c r="BZ3181" i="64" s="1"/>
  <c r="BZ3139" i="64"/>
  <c r="BZ3156" i="64" s="1"/>
  <c r="BZ2219" i="64"/>
  <c r="BZ2236" i="64" s="1"/>
  <c r="BZ3113" i="64"/>
  <c r="BZ3130" i="64" s="1"/>
  <c r="BZ2187" i="64"/>
  <c r="BZ2210" i="64" s="1"/>
  <c r="BZ2165" i="64"/>
  <c r="BZ2178" i="64" s="1"/>
  <c r="BZ3242" i="64"/>
  <c r="BZ3256" i="64" s="1"/>
  <c r="BZ2533" i="64"/>
  <c r="BZ2556" i="64" s="1"/>
  <c r="BZ2120" i="64"/>
  <c r="BZ2076" i="64"/>
  <c r="BZ2111" i="64" s="1"/>
  <c r="BZ2497" i="64"/>
  <c r="BZ2524" i="64" s="1"/>
  <c r="BZ1932" i="64"/>
  <c r="BZ1959" i="64" s="1"/>
  <c r="BZ2004" i="64"/>
  <c r="BZ2031" i="64" s="1"/>
  <c r="BZ2633" i="64"/>
  <c r="BZ2658" i="64" s="1"/>
  <c r="BZ1780" i="64"/>
  <c r="BZ1793" i="64" s="1"/>
  <c r="BZ2601" i="64"/>
  <c r="BZ2624" i="64" s="1"/>
  <c r="BZ1873" i="64"/>
  <c r="BZ1888" i="64" s="1"/>
  <c r="BZ1628" i="64"/>
  <c r="BZ2667" i="64"/>
  <c r="BZ2692" i="64" s="1"/>
  <c r="BZ1897" i="64"/>
  <c r="BZ1924" i="64" s="1"/>
  <c r="BZ1756" i="64"/>
  <c r="BZ1771" i="64" s="1"/>
  <c r="BZ2040" i="64"/>
  <c r="BZ2067" i="64" s="1"/>
  <c r="BZ1604" i="64"/>
  <c r="BZ1619" i="64" s="1"/>
  <c r="BZ1297" i="64"/>
  <c r="BZ1312" i="64" s="1"/>
  <c r="BZ953" i="64"/>
  <c r="BZ1349" i="64"/>
  <c r="BZ1362" i="64" s="1"/>
  <c r="BZ2276" i="64"/>
  <c r="BZ2291" i="64" s="1"/>
  <c r="BZ852" i="64"/>
  <c r="BZ872" i="64" s="1"/>
  <c r="BZ627" i="64"/>
  <c r="BZ904" i="64"/>
  <c r="BZ929" i="64"/>
  <c r="BZ2300" i="64"/>
  <c r="BR3190" i="64"/>
  <c r="BR3207" i="64" s="1"/>
  <c r="BR2245" i="64"/>
  <c r="BR3164" i="64"/>
  <c r="BR3181" i="64" s="1"/>
  <c r="BR3139" i="64"/>
  <c r="BR3156" i="64" s="1"/>
  <c r="BR2219" i="64"/>
  <c r="BR2236" i="64" s="1"/>
  <c r="BR2187" i="64"/>
  <c r="BR2210" i="64" s="1"/>
  <c r="BR3113" i="64"/>
  <c r="BR3130" i="64" s="1"/>
  <c r="BR2165" i="64"/>
  <c r="BR2178" i="64" s="1"/>
  <c r="BR2076" i="64"/>
  <c r="BR2111" i="64" s="1"/>
  <c r="BR2120" i="64"/>
  <c r="BR2533" i="64"/>
  <c r="BR2556" i="64" s="1"/>
  <c r="BR3242" i="64"/>
  <c r="BR3256" i="64" s="1"/>
  <c r="BR2497" i="64"/>
  <c r="BR2524" i="64" s="1"/>
  <c r="BR2601" i="64"/>
  <c r="BR2624" i="64" s="1"/>
  <c r="BR1932" i="64"/>
  <c r="BR1959" i="64" s="1"/>
  <c r="BR2040" i="64"/>
  <c r="BR2067" i="64" s="1"/>
  <c r="BR2633" i="64"/>
  <c r="BR2658" i="64" s="1"/>
  <c r="BR1780" i="64"/>
  <c r="BR1793" i="64" s="1"/>
  <c r="BR1628" i="64"/>
  <c r="BR1897" i="64"/>
  <c r="BR1924" i="64" s="1"/>
  <c r="BR2667" i="64"/>
  <c r="BR2692" i="64" s="1"/>
  <c r="BR1756" i="64"/>
  <c r="BR1771" i="64" s="1"/>
  <c r="BR2004" i="64"/>
  <c r="BR2031" i="64" s="1"/>
  <c r="BR1873" i="64"/>
  <c r="BR1888" i="64" s="1"/>
  <c r="BR1604" i="64"/>
  <c r="BR1619" i="64" s="1"/>
  <c r="BR1297" i="64"/>
  <c r="BR1312" i="64" s="1"/>
  <c r="BR929" i="64"/>
  <c r="BR852" i="64"/>
  <c r="BR872" i="64" s="1"/>
  <c r="BR627" i="64"/>
  <c r="BR953" i="64"/>
  <c r="BR904" i="64"/>
  <c r="BR1349" i="64"/>
  <c r="BR1362" i="64" s="1"/>
  <c r="BR2300" i="64"/>
  <c r="BR2276" i="64"/>
  <c r="BR2291" i="64" s="1"/>
  <c r="BJ3190" i="64"/>
  <c r="BJ3207" i="64" s="1"/>
  <c r="BJ2245" i="64"/>
  <c r="BJ3164" i="64"/>
  <c r="BJ3181" i="64" s="1"/>
  <c r="BJ2219" i="64"/>
  <c r="BJ2236" i="64" s="1"/>
  <c r="BJ3113" i="64"/>
  <c r="BJ3130" i="64" s="1"/>
  <c r="BJ2187" i="64"/>
  <c r="BJ2210" i="64" s="1"/>
  <c r="BJ2165" i="64"/>
  <c r="BJ2178" i="64" s="1"/>
  <c r="BJ3139" i="64"/>
  <c r="BJ3156" i="64" s="1"/>
  <c r="BJ2120" i="64"/>
  <c r="BJ2533" i="64"/>
  <c r="BJ2556" i="64" s="1"/>
  <c r="BJ2497" i="64"/>
  <c r="BJ2524" i="64" s="1"/>
  <c r="BJ2601" i="64"/>
  <c r="BJ2624" i="64" s="1"/>
  <c r="BJ3242" i="64"/>
  <c r="BJ3256" i="64" s="1"/>
  <c r="BJ1932" i="64"/>
  <c r="BJ1959" i="64" s="1"/>
  <c r="BJ2076" i="64"/>
  <c r="BJ2111" i="64" s="1"/>
  <c r="BJ2633" i="64"/>
  <c r="BJ2658" i="64" s="1"/>
  <c r="BJ2040" i="64"/>
  <c r="BJ2067" i="64" s="1"/>
  <c r="BJ1780" i="64"/>
  <c r="BJ1793" i="64" s="1"/>
  <c r="BJ2004" i="64"/>
  <c r="BJ2031" i="64" s="1"/>
  <c r="BJ1628" i="64"/>
  <c r="BJ2667" i="64"/>
  <c r="BJ2692" i="64" s="1"/>
  <c r="BJ1873" i="64"/>
  <c r="BJ1888" i="64" s="1"/>
  <c r="BJ1897" i="64"/>
  <c r="BJ1924" i="64" s="1"/>
  <c r="BJ1756" i="64"/>
  <c r="BJ1771" i="64" s="1"/>
  <c r="BJ1604" i="64"/>
  <c r="BJ1619" i="64" s="1"/>
  <c r="BJ1297" i="64"/>
  <c r="BJ1312" i="64" s="1"/>
  <c r="BJ1349" i="64"/>
  <c r="BJ1362" i="64" s="1"/>
  <c r="BJ2276" i="64"/>
  <c r="BJ2291" i="64" s="1"/>
  <c r="BJ852" i="64"/>
  <c r="BJ872" i="64" s="1"/>
  <c r="BJ627" i="64"/>
  <c r="BJ904" i="64"/>
  <c r="BJ2300" i="64"/>
  <c r="BB3190" i="64"/>
  <c r="BB3207" i="64" s="1"/>
  <c r="BB2245" i="64"/>
  <c r="BB3164" i="64"/>
  <c r="BB3181" i="64" s="1"/>
  <c r="BB3139" i="64"/>
  <c r="BB3156" i="64" s="1"/>
  <c r="BB3113" i="64"/>
  <c r="BB3130" i="64" s="1"/>
  <c r="BB2219" i="64"/>
  <c r="BB2236" i="64" s="1"/>
  <c r="BB2187" i="64"/>
  <c r="BB2210" i="64" s="1"/>
  <c r="BB2165" i="64"/>
  <c r="BB2178" i="64" s="1"/>
  <c r="BB2076" i="64"/>
  <c r="BB2111" i="64" s="1"/>
  <c r="BB3242" i="64"/>
  <c r="BB3256" i="64" s="1"/>
  <c r="BB2120" i="64"/>
  <c r="BB2533" i="64"/>
  <c r="BB2556" i="64" s="1"/>
  <c r="BB2497" i="64"/>
  <c r="BB2524" i="64" s="1"/>
  <c r="BB1932" i="64"/>
  <c r="BB1959" i="64" s="1"/>
  <c r="BB2601" i="64"/>
  <c r="BB2624" i="64" s="1"/>
  <c r="BB2004" i="64"/>
  <c r="BB2031" i="64" s="1"/>
  <c r="BB2633" i="64"/>
  <c r="BB2658" i="64" s="1"/>
  <c r="BB1780" i="64"/>
  <c r="BB1793" i="64" s="1"/>
  <c r="BB2040" i="64"/>
  <c r="BB2067" i="64" s="1"/>
  <c r="BB1628" i="64"/>
  <c r="BB1873" i="64"/>
  <c r="BB1888" i="64" s="1"/>
  <c r="BB2667" i="64"/>
  <c r="BB2692" i="64" s="1"/>
  <c r="BB1756" i="64"/>
  <c r="BB1771" i="64" s="1"/>
  <c r="BB1897" i="64"/>
  <c r="BB1924" i="64" s="1"/>
  <c r="BB1604" i="64"/>
  <c r="BB1619" i="64" s="1"/>
  <c r="BB1297" i="64"/>
  <c r="BB1312" i="64" s="1"/>
  <c r="BB953" i="64"/>
  <c r="BB852" i="64"/>
  <c r="BB872" i="64" s="1"/>
  <c r="BB1349" i="64"/>
  <c r="BB1362" i="64" s="1"/>
  <c r="BB627" i="64"/>
  <c r="BB904" i="64"/>
  <c r="BB929" i="64"/>
  <c r="BB2300" i="64"/>
  <c r="BB2276" i="64"/>
  <c r="BB2291" i="64" s="1"/>
  <c r="AT3190" i="64"/>
  <c r="AT3207" i="64" s="1"/>
  <c r="AT2245" i="64"/>
  <c r="AT3164" i="64"/>
  <c r="AT3181" i="64" s="1"/>
  <c r="AT3139" i="64"/>
  <c r="AT3156" i="64" s="1"/>
  <c r="AT3113" i="64"/>
  <c r="AT3130" i="64" s="1"/>
  <c r="AT2187" i="64"/>
  <c r="AT2210" i="64" s="1"/>
  <c r="AT2219" i="64"/>
  <c r="AT2236" i="64" s="1"/>
  <c r="AT2165" i="64"/>
  <c r="AT2178" i="64" s="1"/>
  <c r="AT2533" i="64"/>
  <c r="AT2556" i="64" s="1"/>
  <c r="AT3242" i="64"/>
  <c r="AT3256" i="64" s="1"/>
  <c r="AT2120" i="64"/>
  <c r="AT2497" i="64"/>
  <c r="AT2524" i="64" s="1"/>
  <c r="AT2076" i="64"/>
  <c r="AT2111" i="64" s="1"/>
  <c r="AT2601" i="64"/>
  <c r="AT2624" i="64" s="1"/>
  <c r="AT1932" i="64"/>
  <c r="AT1959" i="64" s="1"/>
  <c r="AT2633" i="64"/>
  <c r="AT2658" i="64" s="1"/>
  <c r="AT1780" i="64"/>
  <c r="AT1793" i="64" s="1"/>
  <c r="AT2004" i="64"/>
  <c r="AT2031" i="64" s="1"/>
  <c r="AT1873" i="64"/>
  <c r="AT1888" i="64" s="1"/>
  <c r="AT1628" i="64"/>
  <c r="AT2667" i="64"/>
  <c r="AT2692" i="64" s="1"/>
  <c r="AT1756" i="64"/>
  <c r="AT1771" i="64" s="1"/>
  <c r="AT2040" i="64"/>
  <c r="AT2067" i="64" s="1"/>
  <c r="AT1604" i="64"/>
  <c r="AT1619" i="64" s="1"/>
  <c r="AT1897" i="64"/>
  <c r="AT1924" i="64" s="1"/>
  <c r="AT1297" i="64"/>
  <c r="AT1312" i="64" s="1"/>
  <c r="AT2276" i="64"/>
  <c r="AT2291" i="64" s="1"/>
  <c r="AT852" i="64"/>
  <c r="AT872" i="64" s="1"/>
  <c r="AT929" i="64"/>
  <c r="AT627" i="64"/>
  <c r="AT904" i="64"/>
  <c r="AT953" i="64"/>
  <c r="AT2300" i="64"/>
  <c r="AT1349" i="64"/>
  <c r="AT1362" i="64" s="1"/>
  <c r="AL3190" i="64"/>
  <c r="AL3207" i="64" s="1"/>
  <c r="AL2245" i="64"/>
  <c r="AL3164" i="64"/>
  <c r="AL3181" i="64" s="1"/>
  <c r="AL3113" i="64"/>
  <c r="AL3130" i="64" s="1"/>
  <c r="AL3139" i="64"/>
  <c r="AL3156" i="64" s="1"/>
  <c r="AL2219" i="64"/>
  <c r="AL2236" i="64" s="1"/>
  <c r="AL2187" i="64"/>
  <c r="AL2210" i="64" s="1"/>
  <c r="AL3242" i="64"/>
  <c r="AL3256" i="64" s="1"/>
  <c r="AL2165" i="64"/>
  <c r="AL2178" i="64" s="1"/>
  <c r="AL2076" i="64"/>
  <c r="AL2111" i="64" s="1"/>
  <c r="AL2533" i="64"/>
  <c r="AL2556" i="64" s="1"/>
  <c r="AL2497" i="64"/>
  <c r="AL2524" i="64" s="1"/>
  <c r="AL2601" i="64"/>
  <c r="AL2624" i="64" s="1"/>
  <c r="AL1932" i="64"/>
  <c r="AL1959" i="64" s="1"/>
  <c r="AL2120" i="64"/>
  <c r="AL2040" i="64"/>
  <c r="AL2067" i="64" s="1"/>
  <c r="AL2633" i="64"/>
  <c r="AL2658" i="64" s="1"/>
  <c r="AL2004" i="64"/>
  <c r="AL2031" i="64" s="1"/>
  <c r="AL1780" i="64"/>
  <c r="AL1793" i="64" s="1"/>
  <c r="AL1897" i="64"/>
  <c r="AL1924" i="64" s="1"/>
  <c r="AL1628" i="64"/>
  <c r="AL2667" i="64"/>
  <c r="AL2692" i="64" s="1"/>
  <c r="AL1756" i="64"/>
  <c r="AL1771" i="64" s="1"/>
  <c r="AL1873" i="64"/>
  <c r="AL1888" i="64" s="1"/>
  <c r="AL1604" i="64"/>
  <c r="AL1619" i="64" s="1"/>
  <c r="AL1297" i="64"/>
  <c r="AL1312" i="64" s="1"/>
  <c r="AL953" i="64"/>
  <c r="AL1349" i="64"/>
  <c r="AL1362" i="64" s="1"/>
  <c r="AL929" i="64"/>
  <c r="AL852" i="64"/>
  <c r="AL872" i="64" s="1"/>
  <c r="AL627" i="64"/>
  <c r="AL904" i="64"/>
  <c r="AL2300" i="64"/>
  <c r="AL2276" i="64"/>
  <c r="AL2291" i="64" s="1"/>
  <c r="AD3190" i="64"/>
  <c r="AD3207" i="64" s="1"/>
  <c r="AD2245" i="64"/>
  <c r="AD3164" i="64"/>
  <c r="AD3181" i="64" s="1"/>
  <c r="AD2219" i="64"/>
  <c r="AD2236" i="64" s="1"/>
  <c r="AD2187" i="64"/>
  <c r="AD2210" i="64" s="1"/>
  <c r="AD3139" i="64"/>
  <c r="AD3156" i="64" s="1"/>
  <c r="AD3113" i="64"/>
  <c r="AD3130" i="64" s="1"/>
  <c r="AD2165" i="64"/>
  <c r="AD2178" i="64" s="1"/>
  <c r="AD2120" i="64"/>
  <c r="AD3242" i="64"/>
  <c r="AD3256" i="64" s="1"/>
  <c r="AD2533" i="64"/>
  <c r="AD2556" i="64" s="1"/>
  <c r="AD2497" i="64"/>
  <c r="AD2524" i="64" s="1"/>
  <c r="AD1932" i="64"/>
  <c r="AD1959" i="64" s="1"/>
  <c r="AD2601" i="64"/>
  <c r="AD2624" i="64" s="1"/>
  <c r="AD2004" i="64"/>
  <c r="AD2031" i="64" s="1"/>
  <c r="AD2633" i="64"/>
  <c r="AD2658" i="64" s="1"/>
  <c r="AD2076" i="64"/>
  <c r="AD2111" i="64" s="1"/>
  <c r="AD2040" i="64"/>
  <c r="AD2067" i="64" s="1"/>
  <c r="AD1780" i="64"/>
  <c r="AD1793" i="64" s="1"/>
  <c r="AD1628" i="64"/>
  <c r="AD1897" i="64"/>
  <c r="AD1924" i="64" s="1"/>
  <c r="AD2667" i="64"/>
  <c r="AD2692" i="64" s="1"/>
  <c r="AD1873" i="64"/>
  <c r="AD1888" i="64" s="1"/>
  <c r="AD1756" i="64"/>
  <c r="AD1771" i="64" s="1"/>
  <c r="AD1604" i="64"/>
  <c r="AD1619" i="64" s="1"/>
  <c r="AD1297" i="64"/>
  <c r="AD1312" i="64" s="1"/>
  <c r="AD2276" i="64"/>
  <c r="AD2291" i="64" s="1"/>
  <c r="AD852" i="64"/>
  <c r="AD872" i="64" s="1"/>
  <c r="AD953" i="64"/>
  <c r="AD627" i="64"/>
  <c r="AD1349" i="64"/>
  <c r="AD1362" i="64" s="1"/>
  <c r="AD904" i="64"/>
  <c r="AD2300" i="64"/>
  <c r="V3190" i="64"/>
  <c r="V3207" i="64" s="1"/>
  <c r="V2245" i="64"/>
  <c r="V3164" i="64"/>
  <c r="V3181" i="64" s="1"/>
  <c r="V3113" i="64"/>
  <c r="V3130" i="64" s="1"/>
  <c r="V3139" i="64"/>
  <c r="V3156" i="64" s="1"/>
  <c r="V2219" i="64"/>
  <c r="V2236" i="64" s="1"/>
  <c r="V2187" i="64"/>
  <c r="V2210" i="64" s="1"/>
  <c r="V2165" i="64"/>
  <c r="V2178" i="64" s="1"/>
  <c r="V2076" i="64"/>
  <c r="V2111" i="64" s="1"/>
  <c r="V2533" i="64"/>
  <c r="V2556" i="64" s="1"/>
  <c r="V3242" i="64"/>
  <c r="V3256" i="64" s="1"/>
  <c r="V2497" i="64"/>
  <c r="V2524" i="64" s="1"/>
  <c r="V2601" i="64"/>
  <c r="V2624" i="64" s="1"/>
  <c r="V1932" i="64"/>
  <c r="V1959" i="64" s="1"/>
  <c r="V2633" i="64"/>
  <c r="V2658" i="64" s="1"/>
  <c r="V1780" i="64"/>
  <c r="V1793" i="64" s="1"/>
  <c r="V2040" i="64"/>
  <c r="V2067" i="64" s="1"/>
  <c r="V2004" i="64"/>
  <c r="V2031" i="64" s="1"/>
  <c r="V2120" i="64"/>
  <c r="V1628" i="64"/>
  <c r="V1897" i="64"/>
  <c r="V1924" i="64" s="1"/>
  <c r="V1873" i="64"/>
  <c r="V1888" i="64" s="1"/>
  <c r="V1756" i="64"/>
  <c r="V1771" i="64" s="1"/>
  <c r="V2667" i="64"/>
  <c r="V2692" i="64" s="1"/>
  <c r="V1604" i="64"/>
  <c r="V1619" i="64" s="1"/>
  <c r="V1297" i="64"/>
  <c r="V1312" i="64" s="1"/>
  <c r="V852" i="64"/>
  <c r="V872" i="64" s="1"/>
  <c r="V627" i="64"/>
  <c r="V904" i="64"/>
  <c r="V929" i="64"/>
  <c r="V2300" i="64"/>
  <c r="V953" i="64"/>
  <c r="V2276" i="64"/>
  <c r="V2291" i="64" s="1"/>
  <c r="CH2250" i="64"/>
  <c r="CH3169" i="64"/>
  <c r="CH3144" i="64"/>
  <c r="CH2224" i="64"/>
  <c r="CH2241" i="64" s="1"/>
  <c r="CH3195" i="64"/>
  <c r="CH3118" i="64"/>
  <c r="CH3135" i="64" s="1"/>
  <c r="CH2192" i="64"/>
  <c r="CH2170" i="64"/>
  <c r="CH2183" i="64" s="1"/>
  <c r="CH2081" i="64"/>
  <c r="CH2116" i="64" s="1"/>
  <c r="CH2606" i="64"/>
  <c r="CH2629" i="64" s="1"/>
  <c r="CH3247" i="64"/>
  <c r="CH3261" i="64" s="1"/>
  <c r="CH2125" i="64"/>
  <c r="CH2160" i="64" s="1"/>
  <c r="CH2502" i="64"/>
  <c r="CH2529" i="64" s="1"/>
  <c r="CH2009" i="64"/>
  <c r="CH2036" i="64" s="1"/>
  <c r="CH2538" i="64"/>
  <c r="CH2561" i="64" s="1"/>
  <c r="CH1937" i="64"/>
  <c r="CH1964" i="64" s="1"/>
  <c r="CH2638" i="64"/>
  <c r="CH2663" i="64" s="1"/>
  <c r="CH2045" i="64"/>
  <c r="CH2072" i="64" s="1"/>
  <c r="CH2672" i="64"/>
  <c r="CH2697" i="64" s="1"/>
  <c r="CH1902" i="64"/>
  <c r="CH1929" i="64" s="1"/>
  <c r="CH1785" i="64"/>
  <c r="CH1798" i="64" s="1"/>
  <c r="CH1761" i="64"/>
  <c r="CH1878" i="64"/>
  <c r="CH1354" i="64"/>
  <c r="CH1367" i="64" s="1"/>
  <c r="CH1609" i="64"/>
  <c r="CH1624" i="64" s="1"/>
  <c r="CH1302" i="64"/>
  <c r="CH1633" i="64"/>
  <c r="CH2281" i="64"/>
  <c r="CH2296" i="64" s="1"/>
  <c r="CH958" i="64"/>
  <c r="CH971" i="64" s="1"/>
  <c r="CH857" i="64"/>
  <c r="CH2305" i="64"/>
  <c r="CH934" i="64"/>
  <c r="CH582" i="64"/>
  <c r="CH592" i="64" s="1"/>
  <c r="CH909" i="64"/>
  <c r="CH885" i="64"/>
  <c r="BZ2250" i="64"/>
  <c r="BZ3195" i="64"/>
  <c r="BZ3144" i="64"/>
  <c r="BZ3169" i="64"/>
  <c r="BZ2224" i="64"/>
  <c r="BZ2241" i="64" s="1"/>
  <c r="BZ2170" i="64"/>
  <c r="BZ2183" i="64" s="1"/>
  <c r="BZ3118" i="64"/>
  <c r="BZ3135" i="64" s="1"/>
  <c r="BZ2192" i="64"/>
  <c r="BZ3247" i="64"/>
  <c r="BZ3261" i="64" s="1"/>
  <c r="BZ2081" i="64"/>
  <c r="BZ2116" i="64" s="1"/>
  <c r="BZ2125" i="64"/>
  <c r="BZ2160" i="64" s="1"/>
  <c r="BZ2606" i="64"/>
  <c r="BZ2629" i="64" s="1"/>
  <c r="BZ2009" i="64"/>
  <c r="BZ2036" i="64" s="1"/>
  <c r="BZ1937" i="64"/>
  <c r="BZ1964" i="64" s="1"/>
  <c r="BZ2045" i="64"/>
  <c r="BZ2072" i="64" s="1"/>
  <c r="BZ2502" i="64"/>
  <c r="BZ2529" i="64" s="1"/>
  <c r="BZ2638" i="64"/>
  <c r="BZ2663" i="64" s="1"/>
  <c r="BZ2538" i="64"/>
  <c r="BZ2561" i="64" s="1"/>
  <c r="BZ2672" i="64"/>
  <c r="BZ2697" i="64" s="1"/>
  <c r="BZ1902" i="64"/>
  <c r="BZ1929" i="64" s="1"/>
  <c r="BZ1785" i="64"/>
  <c r="BZ1798" i="64" s="1"/>
  <c r="BZ1878" i="64"/>
  <c r="BZ1761" i="64"/>
  <c r="BZ1354" i="64"/>
  <c r="BZ1367" i="64" s="1"/>
  <c r="BZ1633" i="64"/>
  <c r="BZ1609" i="64"/>
  <c r="BZ1624" i="64" s="1"/>
  <c r="BZ1302" i="64"/>
  <c r="BZ2281" i="64"/>
  <c r="BZ2296" i="64" s="1"/>
  <c r="BZ958" i="64"/>
  <c r="BZ971" i="64" s="1"/>
  <c r="BZ934" i="64"/>
  <c r="BZ857" i="64"/>
  <c r="BZ909" i="64"/>
  <c r="BZ2305" i="64"/>
  <c r="BZ582" i="64"/>
  <c r="BZ592" i="64" s="1"/>
  <c r="BZ885" i="64"/>
  <c r="BR2250" i="64"/>
  <c r="BR3169" i="64"/>
  <c r="BR3195" i="64"/>
  <c r="BR3144" i="64"/>
  <c r="BR2224" i="64"/>
  <c r="BR2241" i="64" s="1"/>
  <c r="BR3118" i="64"/>
  <c r="BR3135" i="64" s="1"/>
  <c r="BR2192" i="64"/>
  <c r="BR2081" i="64"/>
  <c r="BR2116" i="64" s="1"/>
  <c r="BR2170" i="64"/>
  <c r="BR2183" i="64" s="1"/>
  <c r="BR3247" i="64"/>
  <c r="BR3261" i="64" s="1"/>
  <c r="BR2125" i="64"/>
  <c r="BR2160" i="64" s="1"/>
  <c r="BR2009" i="64"/>
  <c r="BR2036" i="64" s="1"/>
  <c r="BR2045" i="64"/>
  <c r="BR2072" i="64" s="1"/>
  <c r="BR2502" i="64"/>
  <c r="BR2529" i="64" s="1"/>
  <c r="BR1937" i="64"/>
  <c r="BR1964" i="64" s="1"/>
  <c r="BR2538" i="64"/>
  <c r="BR2561" i="64" s="1"/>
  <c r="BR2638" i="64"/>
  <c r="BR2663" i="64" s="1"/>
  <c r="BR2672" i="64"/>
  <c r="BR2697" i="64" s="1"/>
  <c r="BR1902" i="64"/>
  <c r="BR1929" i="64" s="1"/>
  <c r="BR2606" i="64"/>
  <c r="BR2629" i="64" s="1"/>
  <c r="BR1878" i="64"/>
  <c r="BR1761" i="64"/>
  <c r="BR1785" i="64"/>
  <c r="BR1798" i="64" s="1"/>
  <c r="BR1609" i="64"/>
  <c r="BR1624" i="64" s="1"/>
  <c r="BR1354" i="64"/>
  <c r="BR1367" i="64" s="1"/>
  <c r="BR1302" i="64"/>
  <c r="BR2281" i="64"/>
  <c r="BR2296" i="64" s="1"/>
  <c r="BR958" i="64"/>
  <c r="BR971" i="64" s="1"/>
  <c r="BR857" i="64"/>
  <c r="BR909" i="64"/>
  <c r="BR2305" i="64"/>
  <c r="BR934" i="64"/>
  <c r="BR582" i="64"/>
  <c r="BR592" i="64" s="1"/>
  <c r="BR1633" i="64"/>
  <c r="BR885" i="64"/>
  <c r="BJ2250" i="64"/>
  <c r="BJ3195" i="64"/>
  <c r="BJ3144" i="64"/>
  <c r="BJ3169" i="64"/>
  <c r="BJ2224" i="64"/>
  <c r="BJ2241" i="64" s="1"/>
  <c r="BJ3118" i="64"/>
  <c r="BJ3135" i="64" s="1"/>
  <c r="BJ2192" i="64"/>
  <c r="BJ2170" i="64"/>
  <c r="BJ2183" i="64" s="1"/>
  <c r="BJ3247" i="64"/>
  <c r="BJ3261" i="64" s="1"/>
  <c r="BJ2081" i="64"/>
  <c r="BJ2116" i="64" s="1"/>
  <c r="BJ2125" i="64"/>
  <c r="BJ2160" i="64" s="1"/>
  <c r="BJ2606" i="64"/>
  <c r="BJ2629" i="64" s="1"/>
  <c r="BJ2009" i="64"/>
  <c r="BJ2036" i="64" s="1"/>
  <c r="BJ2538" i="64"/>
  <c r="BJ2561" i="64" s="1"/>
  <c r="BJ1937" i="64"/>
  <c r="BJ1964" i="64" s="1"/>
  <c r="BJ2638" i="64"/>
  <c r="BJ2663" i="64" s="1"/>
  <c r="BJ2672" i="64"/>
  <c r="BJ2697" i="64" s="1"/>
  <c r="BJ2502" i="64"/>
  <c r="BJ2529" i="64" s="1"/>
  <c r="BJ2045" i="64"/>
  <c r="BJ2072" i="64" s="1"/>
  <c r="BJ1902" i="64"/>
  <c r="BJ1929" i="64" s="1"/>
  <c r="BJ1878" i="64"/>
  <c r="BJ1761" i="64"/>
  <c r="BJ1785" i="64"/>
  <c r="BJ1798" i="64" s="1"/>
  <c r="BJ1354" i="64"/>
  <c r="BJ1367" i="64" s="1"/>
  <c r="BJ1633" i="64"/>
  <c r="BJ1302" i="64"/>
  <c r="BJ2281" i="64"/>
  <c r="BJ2296" i="64" s="1"/>
  <c r="BJ1609" i="64"/>
  <c r="BJ1624" i="64" s="1"/>
  <c r="BJ958" i="64"/>
  <c r="BJ971" i="64" s="1"/>
  <c r="BJ909" i="64"/>
  <c r="BJ934" i="64"/>
  <c r="BJ857" i="64"/>
  <c r="BJ2305" i="64"/>
  <c r="BJ582" i="64"/>
  <c r="BJ592" i="64" s="1"/>
  <c r="BJ885" i="64"/>
  <c r="BB2250" i="64"/>
  <c r="BB3169" i="64"/>
  <c r="BB3144" i="64"/>
  <c r="BB3195" i="64"/>
  <c r="BB2224" i="64"/>
  <c r="BB2241" i="64" s="1"/>
  <c r="BB3118" i="64"/>
  <c r="BB3135" i="64" s="1"/>
  <c r="BB3247" i="64"/>
  <c r="BB3261" i="64" s="1"/>
  <c r="BB2192" i="64"/>
  <c r="BB2170" i="64"/>
  <c r="BB2183" i="64" s="1"/>
  <c r="BB2081" i="64"/>
  <c r="BB2116" i="64" s="1"/>
  <c r="BB2606" i="64"/>
  <c r="BB2629" i="64" s="1"/>
  <c r="BB2125" i="64"/>
  <c r="BB2160" i="64" s="1"/>
  <c r="BB2009" i="64"/>
  <c r="BB2036" i="64" s="1"/>
  <c r="BB2045" i="64"/>
  <c r="BB2072" i="64" s="1"/>
  <c r="BB1937" i="64"/>
  <c r="BB1964" i="64" s="1"/>
  <c r="BB2502" i="64"/>
  <c r="BB2529" i="64" s="1"/>
  <c r="BB2638" i="64"/>
  <c r="BB2663" i="64" s="1"/>
  <c r="BB2672" i="64"/>
  <c r="BB2697" i="64" s="1"/>
  <c r="BB2538" i="64"/>
  <c r="BB2561" i="64" s="1"/>
  <c r="BB1902" i="64"/>
  <c r="BB1929" i="64" s="1"/>
  <c r="BB1785" i="64"/>
  <c r="BB1798" i="64" s="1"/>
  <c r="BB1761" i="64"/>
  <c r="BB1878" i="64"/>
  <c r="BB1633" i="64"/>
  <c r="BB1354" i="64"/>
  <c r="BB1367" i="64" s="1"/>
  <c r="BB1609" i="64"/>
  <c r="BB1624" i="64" s="1"/>
  <c r="BB1302" i="64"/>
  <c r="BB2281" i="64"/>
  <c r="BB2296" i="64" s="1"/>
  <c r="BB958" i="64"/>
  <c r="BB971" i="64" s="1"/>
  <c r="BB857" i="64"/>
  <c r="BB2305" i="64"/>
  <c r="BB934" i="64"/>
  <c r="BB582" i="64"/>
  <c r="BB592" i="64" s="1"/>
  <c r="BB909" i="64"/>
  <c r="BB885" i="64"/>
  <c r="AT2250" i="64"/>
  <c r="AT3144" i="64"/>
  <c r="AT3195" i="64"/>
  <c r="AT3169" i="64"/>
  <c r="AT2224" i="64"/>
  <c r="AT2241" i="64" s="1"/>
  <c r="AT3118" i="64"/>
  <c r="AT3135" i="64" s="1"/>
  <c r="AT2192" i="64"/>
  <c r="AT2081" i="64"/>
  <c r="AT2116" i="64" s="1"/>
  <c r="AT2170" i="64"/>
  <c r="AT2183" i="64" s="1"/>
  <c r="AT3247" i="64"/>
  <c r="AT3261" i="64" s="1"/>
  <c r="AT2125" i="64"/>
  <c r="AT2160" i="64" s="1"/>
  <c r="AT2045" i="64"/>
  <c r="AT2072" i="64" s="1"/>
  <c r="AT2009" i="64"/>
  <c r="AT2036" i="64" s="1"/>
  <c r="AT2502" i="64"/>
  <c r="AT2529" i="64" s="1"/>
  <c r="AT2538" i="64"/>
  <c r="AT2561" i="64" s="1"/>
  <c r="AT1937" i="64"/>
  <c r="AT1964" i="64" s="1"/>
  <c r="AT2606" i="64"/>
  <c r="AT2629" i="64" s="1"/>
  <c r="AT2638" i="64"/>
  <c r="AT2663" i="64" s="1"/>
  <c r="AT2672" i="64"/>
  <c r="AT2697" i="64" s="1"/>
  <c r="AT1902" i="64"/>
  <c r="AT1929" i="64" s="1"/>
  <c r="AT1785" i="64"/>
  <c r="AT1798" i="64" s="1"/>
  <c r="AT1878" i="64"/>
  <c r="AT1761" i="64"/>
  <c r="AT1354" i="64"/>
  <c r="AT1367" i="64" s="1"/>
  <c r="AT1609" i="64"/>
  <c r="AT1624" i="64" s="1"/>
  <c r="AT1302" i="64"/>
  <c r="AT2281" i="64"/>
  <c r="AT2296" i="64" s="1"/>
  <c r="AT1633" i="64"/>
  <c r="AT958" i="64"/>
  <c r="AT971" i="64" s="1"/>
  <c r="AT934" i="64"/>
  <c r="AT857" i="64"/>
  <c r="AT909" i="64"/>
  <c r="AT2305" i="64"/>
  <c r="AT582" i="64"/>
  <c r="AT592" i="64" s="1"/>
  <c r="AT885" i="64"/>
  <c r="AL2250" i="64"/>
  <c r="AL3169" i="64"/>
  <c r="AL3144" i="64"/>
  <c r="AL3195" i="64"/>
  <c r="AL2224" i="64"/>
  <c r="AL2241" i="64" s="1"/>
  <c r="AL2192" i="64"/>
  <c r="AL2170" i="64"/>
  <c r="AL2183" i="64" s="1"/>
  <c r="AL3118" i="64"/>
  <c r="AL3135" i="64" s="1"/>
  <c r="AL3247" i="64"/>
  <c r="AL3261" i="64" s="1"/>
  <c r="AL2081" i="64"/>
  <c r="AL2116" i="64" s="1"/>
  <c r="AL2125" i="64"/>
  <c r="AL2160" i="64" s="1"/>
  <c r="AL2606" i="64"/>
  <c r="AL2629" i="64" s="1"/>
  <c r="AL2538" i="64"/>
  <c r="AL2561" i="64" s="1"/>
  <c r="AL2009" i="64"/>
  <c r="AL2036" i="64" s="1"/>
  <c r="AL1937" i="64"/>
  <c r="AL1964" i="64" s="1"/>
  <c r="AL2045" i="64"/>
  <c r="AL2072" i="64" s="1"/>
  <c r="AL2502" i="64"/>
  <c r="AL2529" i="64" s="1"/>
  <c r="AL2638" i="64"/>
  <c r="AL2663" i="64" s="1"/>
  <c r="AL2672" i="64"/>
  <c r="AL2697" i="64" s="1"/>
  <c r="AL1902" i="64"/>
  <c r="AL1929" i="64" s="1"/>
  <c r="AL1878" i="64"/>
  <c r="AL1761" i="64"/>
  <c r="AL1609" i="64"/>
  <c r="AL1624" i="64" s="1"/>
  <c r="AL1354" i="64"/>
  <c r="AL1367" i="64" s="1"/>
  <c r="AL1633" i="64"/>
  <c r="AL1785" i="64"/>
  <c r="AL1798" i="64" s="1"/>
  <c r="AL1302" i="64"/>
  <c r="AL2281" i="64"/>
  <c r="AL2296" i="64" s="1"/>
  <c r="AL958" i="64"/>
  <c r="AL971" i="64" s="1"/>
  <c r="AL857" i="64"/>
  <c r="AL909" i="64"/>
  <c r="AL2305" i="64"/>
  <c r="AL934" i="64"/>
  <c r="AL582" i="64"/>
  <c r="AL592" i="64" s="1"/>
  <c r="AL885" i="64"/>
  <c r="AD2250" i="64"/>
  <c r="AD3144" i="64"/>
  <c r="AD3195" i="64"/>
  <c r="AD3169" i="64"/>
  <c r="AD2224" i="64"/>
  <c r="AD2241" i="64" s="1"/>
  <c r="AD3118" i="64"/>
  <c r="AD3135" i="64" s="1"/>
  <c r="AD2192" i="64"/>
  <c r="AD2170" i="64"/>
  <c r="AD2183" i="64" s="1"/>
  <c r="AD2081" i="64"/>
  <c r="AD2116" i="64" s="1"/>
  <c r="AD2125" i="64"/>
  <c r="AD2160" i="64" s="1"/>
  <c r="AD3247" i="64"/>
  <c r="AD3261" i="64" s="1"/>
  <c r="AD2045" i="64"/>
  <c r="AD2072" i="64" s="1"/>
  <c r="AD2606" i="64"/>
  <c r="AD2629" i="64" s="1"/>
  <c r="AD2502" i="64"/>
  <c r="AD2529" i="64" s="1"/>
  <c r="AD1937" i="64"/>
  <c r="AD1964" i="64" s="1"/>
  <c r="AD2538" i="64"/>
  <c r="AD2561" i="64" s="1"/>
  <c r="AD2009" i="64"/>
  <c r="AD2036" i="64" s="1"/>
  <c r="AD2638" i="64"/>
  <c r="AD2663" i="64" s="1"/>
  <c r="AD2672" i="64"/>
  <c r="AD2697" i="64" s="1"/>
  <c r="AD1902" i="64"/>
  <c r="AD1929" i="64" s="1"/>
  <c r="AD1878" i="64"/>
  <c r="AD1761" i="64"/>
  <c r="AD1785" i="64"/>
  <c r="AD1798" i="64" s="1"/>
  <c r="AD1633" i="64"/>
  <c r="AD1354" i="64"/>
  <c r="AD1367" i="64" s="1"/>
  <c r="AD1302" i="64"/>
  <c r="AD2281" i="64"/>
  <c r="AD2296" i="64" s="1"/>
  <c r="AD1609" i="64"/>
  <c r="AD1624" i="64" s="1"/>
  <c r="AD958" i="64"/>
  <c r="AD971" i="64" s="1"/>
  <c r="AD934" i="64"/>
  <c r="AD857" i="64"/>
  <c r="AD909" i="64"/>
  <c r="AD2305" i="64"/>
  <c r="AD582" i="64"/>
  <c r="AD592" i="64" s="1"/>
  <c r="AD885" i="64"/>
  <c r="V2250" i="64"/>
  <c r="V3144" i="64"/>
  <c r="V3169" i="64"/>
  <c r="V2224" i="64"/>
  <c r="V2241" i="64" s="1"/>
  <c r="V3195" i="64"/>
  <c r="V2192" i="64"/>
  <c r="V3118" i="64"/>
  <c r="V3135" i="64" s="1"/>
  <c r="V2081" i="64"/>
  <c r="V2116" i="64" s="1"/>
  <c r="V3247" i="64"/>
  <c r="V3261" i="64" s="1"/>
  <c r="V2606" i="64"/>
  <c r="V2629" i="64" s="1"/>
  <c r="V2170" i="64"/>
  <c r="V2183" i="64" s="1"/>
  <c r="V2125" i="64"/>
  <c r="V2160" i="64" s="1"/>
  <c r="V2502" i="64"/>
  <c r="V2529" i="64" s="1"/>
  <c r="V2538" i="64"/>
  <c r="V2561" i="64" s="1"/>
  <c r="V1937" i="64"/>
  <c r="V1964" i="64" s="1"/>
  <c r="V2638" i="64"/>
  <c r="V2663" i="64" s="1"/>
  <c r="V2009" i="64"/>
  <c r="V2036" i="64" s="1"/>
  <c r="V2672" i="64"/>
  <c r="V2697" i="64" s="1"/>
  <c r="V2045" i="64"/>
  <c r="V2072" i="64" s="1"/>
  <c r="V1902" i="64"/>
  <c r="V1929" i="64" s="1"/>
  <c r="V1785" i="64"/>
  <c r="V1798" i="64" s="1"/>
  <c r="V1761" i="64"/>
  <c r="V1878" i="64"/>
  <c r="V1354" i="64"/>
  <c r="V1367" i="64" s="1"/>
  <c r="V1609" i="64"/>
  <c r="V1624" i="64" s="1"/>
  <c r="V1302" i="64"/>
  <c r="V1633" i="64"/>
  <c r="V2281" i="64"/>
  <c r="V2296" i="64" s="1"/>
  <c r="V958" i="64"/>
  <c r="V971" i="64" s="1"/>
  <c r="V857" i="64"/>
  <c r="V909" i="64"/>
  <c r="V2305" i="64"/>
  <c r="V934" i="64"/>
  <c r="V582" i="64"/>
  <c r="V592" i="64" s="1"/>
  <c r="V885" i="64"/>
  <c r="CI2249" i="64"/>
  <c r="CI3194" i="64"/>
  <c r="CI3168" i="64"/>
  <c r="CI3143" i="64"/>
  <c r="CI2191" i="64"/>
  <c r="CI2223" i="64"/>
  <c r="CI2169" i="64"/>
  <c r="CI3117" i="64"/>
  <c r="CI2080" i="64"/>
  <c r="CI2605" i="64"/>
  <c r="CI2501" i="64"/>
  <c r="CI3246" i="64"/>
  <c r="CI2124" i="64"/>
  <c r="CI2044" i="64"/>
  <c r="CI2637" i="64"/>
  <c r="CI1936" i="64"/>
  <c r="CI2671" i="64"/>
  <c r="CI2537" i="64"/>
  <c r="CI1901" i="64"/>
  <c r="CI2008" i="64"/>
  <c r="CI1784" i="64"/>
  <c r="CI1877" i="64"/>
  <c r="CI1760" i="64"/>
  <c r="CI1775" i="64" s="1"/>
  <c r="CI1632" i="64"/>
  <c r="CI1751" i="64" s="1"/>
  <c r="CI1301" i="64"/>
  <c r="CI2280" i="64"/>
  <c r="CI957" i="64"/>
  <c r="CI970" i="64" s="1"/>
  <c r="CI933" i="64"/>
  <c r="CI856" i="64"/>
  <c r="CI908" i="64"/>
  <c r="CI2304" i="64"/>
  <c r="CI884" i="64"/>
  <c r="CA2249" i="64"/>
  <c r="CA3194" i="64"/>
  <c r="CA3168" i="64"/>
  <c r="CA3143" i="64"/>
  <c r="CA2191" i="64"/>
  <c r="CA3117" i="64"/>
  <c r="CA2223" i="64"/>
  <c r="CA2169" i="64"/>
  <c r="CA2080" i="64"/>
  <c r="CA3246" i="64"/>
  <c r="CA2124" i="64"/>
  <c r="CA2501" i="64"/>
  <c r="CA2044" i="64"/>
  <c r="CA2605" i="64"/>
  <c r="CA2537" i="64"/>
  <c r="CA2637" i="64"/>
  <c r="CA2008" i="64"/>
  <c r="CA2671" i="64"/>
  <c r="CA1901" i="64"/>
  <c r="CA1936" i="64"/>
  <c r="CA1877" i="64"/>
  <c r="CA1760" i="64"/>
  <c r="CA1775" i="64" s="1"/>
  <c r="CA1784" i="64"/>
  <c r="CA1301" i="64"/>
  <c r="CA2280" i="64"/>
  <c r="CA957" i="64"/>
  <c r="CA970" i="64" s="1"/>
  <c r="CA1632" i="64"/>
  <c r="CA1751" i="64" s="1"/>
  <c r="CA856" i="64"/>
  <c r="CA1353" i="64"/>
  <c r="CA908" i="64"/>
  <c r="CA2304" i="64"/>
  <c r="CA933" i="64"/>
  <c r="CA884" i="64"/>
  <c r="BS2249" i="64"/>
  <c r="BS3194" i="64"/>
  <c r="BS3143" i="64"/>
  <c r="BS2223" i="64"/>
  <c r="BS2191" i="64"/>
  <c r="BS3168" i="64"/>
  <c r="BS3117" i="64"/>
  <c r="BS2169" i="64"/>
  <c r="BS2080" i="64"/>
  <c r="BS2124" i="64"/>
  <c r="BS3246" i="64"/>
  <c r="BS2501" i="64"/>
  <c r="BS2605" i="64"/>
  <c r="BS2537" i="64"/>
  <c r="BS2044" i="64"/>
  <c r="BS2637" i="64"/>
  <c r="BS1936" i="64"/>
  <c r="BS2671" i="64"/>
  <c r="BS2008" i="64"/>
  <c r="BS1901" i="64"/>
  <c r="BS1760" i="64"/>
  <c r="BS1775" i="64" s="1"/>
  <c r="BS1784" i="64"/>
  <c r="BS1877" i="64"/>
  <c r="BS1632" i="64"/>
  <c r="BS1751" i="64" s="1"/>
  <c r="BS1301" i="64"/>
  <c r="BS2280" i="64"/>
  <c r="BS957" i="64"/>
  <c r="BS970" i="64" s="1"/>
  <c r="BS933" i="64"/>
  <c r="BS856" i="64"/>
  <c r="BS908" i="64"/>
  <c r="BS2304" i="64"/>
  <c r="BS1353" i="64"/>
  <c r="BS884" i="64"/>
  <c r="BK2249" i="64"/>
  <c r="BK3194" i="64"/>
  <c r="BK3143" i="64"/>
  <c r="BK3168" i="64"/>
  <c r="BK2191" i="64"/>
  <c r="BK3117" i="64"/>
  <c r="BK2169" i="64"/>
  <c r="BK2223" i="64"/>
  <c r="BK2080" i="64"/>
  <c r="BK2124" i="64"/>
  <c r="BK2605" i="64"/>
  <c r="BK3246" i="64"/>
  <c r="BK2501" i="64"/>
  <c r="BK2044" i="64"/>
  <c r="BK2537" i="64"/>
  <c r="BK1936" i="64"/>
  <c r="BK2637" i="64"/>
  <c r="BK2671" i="64"/>
  <c r="BK1901" i="64"/>
  <c r="BK1784" i="64"/>
  <c r="BK1760" i="64"/>
  <c r="BK1775" i="64" s="1"/>
  <c r="BK2008" i="64"/>
  <c r="BK1877" i="64"/>
  <c r="BK1632" i="64"/>
  <c r="BK1751" i="64" s="1"/>
  <c r="BK1301" i="64"/>
  <c r="BK2280" i="64"/>
  <c r="BK957" i="64"/>
  <c r="BK970" i="64" s="1"/>
  <c r="BK1353" i="64"/>
  <c r="BK856" i="64"/>
  <c r="BK908" i="64"/>
  <c r="BK2304" i="64"/>
  <c r="BK933" i="64"/>
  <c r="BK884" i="64"/>
  <c r="BC2249" i="64"/>
  <c r="BC3194" i="64"/>
  <c r="BC3143" i="64"/>
  <c r="BC3168" i="64"/>
  <c r="BC2191" i="64"/>
  <c r="BC2223" i="64"/>
  <c r="BC2169" i="64"/>
  <c r="BC3117" i="64"/>
  <c r="BC2080" i="64"/>
  <c r="BC2124" i="64"/>
  <c r="BC2501" i="64"/>
  <c r="BC3246" i="64"/>
  <c r="BC2537" i="64"/>
  <c r="BC2605" i="64"/>
  <c r="BC2637" i="64"/>
  <c r="BC2008" i="64"/>
  <c r="BC2044" i="64"/>
  <c r="BC2671" i="64"/>
  <c r="BC1936" i="64"/>
  <c r="BC1901" i="64"/>
  <c r="BC1784" i="64"/>
  <c r="BC1877" i="64"/>
  <c r="BC1760" i="64"/>
  <c r="BC1775" i="64" s="1"/>
  <c r="BC1301" i="64"/>
  <c r="BC2280" i="64"/>
  <c r="BC1632" i="64"/>
  <c r="BC1751" i="64" s="1"/>
  <c r="BC957" i="64"/>
  <c r="BC970" i="64" s="1"/>
  <c r="BC933" i="64"/>
  <c r="BC856" i="64"/>
  <c r="BC908" i="64"/>
  <c r="BC1353" i="64"/>
  <c r="BC2304" i="64"/>
  <c r="BC884" i="64"/>
  <c r="AU2249" i="64"/>
  <c r="AU3194" i="64"/>
  <c r="AU3143" i="64"/>
  <c r="AU3168" i="64"/>
  <c r="AU2191" i="64"/>
  <c r="AU2223" i="64"/>
  <c r="AU3117" i="64"/>
  <c r="AU2169" i="64"/>
  <c r="AU2080" i="64"/>
  <c r="AU2124" i="64"/>
  <c r="AU2501" i="64"/>
  <c r="AU2044" i="64"/>
  <c r="AU3246" i="64"/>
  <c r="AU2605" i="64"/>
  <c r="AU2637" i="64"/>
  <c r="AU1936" i="64"/>
  <c r="AU2537" i="64"/>
  <c r="AU2671" i="64"/>
  <c r="AU2008" i="64"/>
  <c r="AU1901" i="64"/>
  <c r="AU1877" i="64"/>
  <c r="AU1760" i="64"/>
  <c r="AU1775" i="64" s="1"/>
  <c r="AU1632" i="64"/>
  <c r="AU1751" i="64" s="1"/>
  <c r="AU1301" i="64"/>
  <c r="AU2280" i="64"/>
  <c r="AU957" i="64"/>
  <c r="AU970" i="64" s="1"/>
  <c r="AU856" i="64"/>
  <c r="AU908" i="64"/>
  <c r="AU2304" i="64"/>
  <c r="AU1784" i="64"/>
  <c r="AU933" i="64"/>
  <c r="AU884" i="64"/>
  <c r="AU1353" i="64"/>
  <c r="AM2249" i="64"/>
  <c r="AM3194" i="64"/>
  <c r="AM3143" i="64"/>
  <c r="AM3168" i="64"/>
  <c r="AM2191" i="64"/>
  <c r="AM3117" i="64"/>
  <c r="AM2223" i="64"/>
  <c r="AM2080" i="64"/>
  <c r="AM2169" i="64"/>
  <c r="AM3246" i="64"/>
  <c r="AM2501" i="64"/>
  <c r="AM2605" i="64"/>
  <c r="AM2044" i="64"/>
  <c r="AM2537" i="64"/>
  <c r="AM2124" i="64"/>
  <c r="AM2008" i="64"/>
  <c r="AM2637" i="64"/>
  <c r="AM2671" i="64"/>
  <c r="AM1901" i="64"/>
  <c r="AM1760" i="64"/>
  <c r="AM1775" i="64" s="1"/>
  <c r="AM1784" i="64"/>
  <c r="AM1936" i="64"/>
  <c r="AM1877" i="64"/>
  <c r="AM1301" i="64"/>
  <c r="AM2280" i="64"/>
  <c r="AM957" i="64"/>
  <c r="AM970" i="64" s="1"/>
  <c r="AM933" i="64"/>
  <c r="AM856" i="64"/>
  <c r="AM1353" i="64"/>
  <c r="AM908" i="64"/>
  <c r="AM2304" i="64"/>
  <c r="AM884" i="64"/>
  <c r="AM1632" i="64"/>
  <c r="AM1751" i="64" s="1"/>
  <c r="AE2249" i="64"/>
  <c r="AE3194" i="64"/>
  <c r="AE3143" i="64"/>
  <c r="AE3168" i="64"/>
  <c r="AE3117" i="64"/>
  <c r="AE2191" i="64"/>
  <c r="AE2223" i="64"/>
  <c r="AE2169" i="64"/>
  <c r="AE2080" i="64"/>
  <c r="AE3246" i="64"/>
  <c r="AE2124" i="64"/>
  <c r="AE2501" i="64"/>
  <c r="AE2605" i="64"/>
  <c r="AE2537" i="64"/>
  <c r="AE2637" i="64"/>
  <c r="AE2008" i="64"/>
  <c r="AE2671" i="64"/>
  <c r="AE1936" i="64"/>
  <c r="AE1901" i="64"/>
  <c r="AE2044" i="64"/>
  <c r="AE1784" i="64"/>
  <c r="AE1760" i="64"/>
  <c r="AE1775" i="64" s="1"/>
  <c r="AE1877" i="64"/>
  <c r="AE1301" i="64"/>
  <c r="AE1632" i="64"/>
  <c r="AE1751" i="64" s="1"/>
  <c r="AE2280" i="64"/>
  <c r="AE957" i="64"/>
  <c r="AE970" i="64" s="1"/>
  <c r="AE856" i="64"/>
  <c r="AE908" i="64"/>
  <c r="AE2304" i="64"/>
  <c r="AE1353" i="64"/>
  <c r="AE933" i="64"/>
  <c r="AE884" i="64"/>
  <c r="W2249" i="64"/>
  <c r="W3194" i="64"/>
  <c r="W3143" i="64"/>
  <c r="W3168" i="64"/>
  <c r="W2191" i="64"/>
  <c r="W3117" i="64"/>
  <c r="W2223" i="64"/>
  <c r="W2080" i="64"/>
  <c r="W2169" i="64"/>
  <c r="W2124" i="64"/>
  <c r="W2501" i="64"/>
  <c r="W3246" i="64"/>
  <c r="W2605" i="64"/>
  <c r="W2044" i="64"/>
  <c r="W2637" i="64"/>
  <c r="W1936" i="64"/>
  <c r="W2671" i="64"/>
  <c r="W1901" i="64"/>
  <c r="W2537" i="64"/>
  <c r="W2008" i="64"/>
  <c r="W1784" i="64"/>
  <c r="W1877" i="64"/>
  <c r="W1760" i="64"/>
  <c r="W1775" i="64" s="1"/>
  <c r="W1632" i="64"/>
  <c r="W1751" i="64" s="1"/>
  <c r="W1301" i="64"/>
  <c r="W2280" i="64"/>
  <c r="W957" i="64"/>
  <c r="W970" i="64" s="1"/>
  <c r="W933" i="64"/>
  <c r="W856" i="64"/>
  <c r="W908" i="64"/>
  <c r="W2304" i="64"/>
  <c r="W884" i="64"/>
  <c r="CJ2246" i="64"/>
  <c r="CJ2268" i="64" s="1"/>
  <c r="CJ3191" i="64"/>
  <c r="CJ3208" i="64" s="1"/>
  <c r="CJ3140" i="64"/>
  <c r="CJ3157" i="64" s="1"/>
  <c r="CJ3165" i="64"/>
  <c r="CJ3182" i="64" s="1"/>
  <c r="CJ2188" i="64"/>
  <c r="CJ2211" i="64" s="1"/>
  <c r="CJ3114" i="64"/>
  <c r="CJ3131" i="64" s="1"/>
  <c r="CJ2220" i="64"/>
  <c r="CJ2237" i="64" s="1"/>
  <c r="CJ2166" i="64"/>
  <c r="CJ2179" i="64" s="1"/>
  <c r="CJ2077" i="64"/>
  <c r="CJ2112" i="64" s="1"/>
  <c r="CJ2121" i="64"/>
  <c r="CJ2156" i="64" s="1"/>
  <c r="CJ3243" i="64"/>
  <c r="CJ3257" i="64" s="1"/>
  <c r="CJ2498" i="64"/>
  <c r="CJ2525" i="64" s="1"/>
  <c r="CJ2602" i="64"/>
  <c r="CJ2625" i="64" s="1"/>
  <c r="CJ2534" i="64"/>
  <c r="CJ2557" i="64" s="1"/>
  <c r="CJ2041" i="64"/>
  <c r="CJ2068" i="64" s="1"/>
  <c r="CJ2634" i="64"/>
  <c r="CJ2659" i="64" s="1"/>
  <c r="CJ2005" i="64"/>
  <c r="CJ2032" i="64" s="1"/>
  <c r="CJ2668" i="64"/>
  <c r="CJ2693" i="64" s="1"/>
  <c r="CJ1898" i="64"/>
  <c r="CJ1925" i="64" s="1"/>
  <c r="CJ1933" i="64"/>
  <c r="CJ1960" i="64" s="1"/>
  <c r="CJ1874" i="64"/>
  <c r="CJ1757" i="64"/>
  <c r="CJ1772" i="64" s="1"/>
  <c r="CJ1605" i="64"/>
  <c r="CJ1620" i="64" s="1"/>
  <c r="CJ1298" i="64"/>
  <c r="CJ1313" i="64" s="1"/>
  <c r="CJ2277" i="64"/>
  <c r="CJ2292" i="64" s="1"/>
  <c r="CJ954" i="64"/>
  <c r="CJ967" i="64" s="1"/>
  <c r="CJ1781" i="64"/>
  <c r="CJ1794" i="64" s="1"/>
  <c r="CJ853" i="64"/>
  <c r="CJ1629" i="64"/>
  <c r="CJ905" i="64"/>
  <c r="CJ1350" i="64"/>
  <c r="CJ1363" i="64" s="1"/>
  <c r="CJ2301" i="64"/>
  <c r="CJ2316" i="64" s="1"/>
  <c r="CJ930" i="64"/>
  <c r="CJ881" i="64"/>
  <c r="CB2246" i="64"/>
  <c r="CB2268" i="64" s="1"/>
  <c r="CB3191" i="64"/>
  <c r="CB3208" i="64" s="1"/>
  <c r="CB3140" i="64"/>
  <c r="CB3157" i="64" s="1"/>
  <c r="CB3165" i="64"/>
  <c r="CB3182" i="64" s="1"/>
  <c r="CB3114" i="64"/>
  <c r="CB3131" i="64" s="1"/>
  <c r="CB2220" i="64"/>
  <c r="CB2237" i="64" s="1"/>
  <c r="CB2188" i="64"/>
  <c r="CB2211" i="64" s="1"/>
  <c r="CB2077" i="64"/>
  <c r="CB2112" i="64" s="1"/>
  <c r="CB2166" i="64"/>
  <c r="CB2179" i="64" s="1"/>
  <c r="CB2121" i="64"/>
  <c r="CB2156" i="64" s="1"/>
  <c r="CB3243" i="64"/>
  <c r="CB3257" i="64" s="1"/>
  <c r="CB2498" i="64"/>
  <c r="CB2525" i="64" s="1"/>
  <c r="CB2602" i="64"/>
  <c r="CB2625" i="64" s="1"/>
  <c r="CB2534" i="64"/>
  <c r="CB2557" i="64" s="1"/>
  <c r="CB2041" i="64"/>
  <c r="CB2068" i="64" s="1"/>
  <c r="CB2634" i="64"/>
  <c r="CB2659" i="64" s="1"/>
  <c r="CB1933" i="64"/>
  <c r="CB1960" i="64" s="1"/>
  <c r="CB2668" i="64"/>
  <c r="CB2693" i="64" s="1"/>
  <c r="CB2005" i="64"/>
  <c r="CB2032" i="64" s="1"/>
  <c r="CB1898" i="64"/>
  <c r="CB1925" i="64" s="1"/>
  <c r="CB1874" i="64"/>
  <c r="CB1757" i="64"/>
  <c r="CB1772" i="64" s="1"/>
  <c r="CB1781" i="64"/>
  <c r="CB1794" i="64" s="1"/>
  <c r="CB1605" i="64"/>
  <c r="CB1620" i="64" s="1"/>
  <c r="CB1298" i="64"/>
  <c r="CB1313" i="64" s="1"/>
  <c r="CB1629" i="64"/>
  <c r="CB2277" i="64"/>
  <c r="CB2292" i="64" s="1"/>
  <c r="CB954" i="64"/>
  <c r="CB967" i="64" s="1"/>
  <c r="CB853" i="64"/>
  <c r="CB930" i="64"/>
  <c r="CB905" i="64"/>
  <c r="CB2301" i="64"/>
  <c r="CB2316" i="64" s="1"/>
  <c r="CB881" i="64"/>
  <c r="CB1350" i="64"/>
  <c r="CB1363" i="64" s="1"/>
  <c r="BT2246" i="64"/>
  <c r="BT2268" i="64" s="1"/>
  <c r="BT3191" i="64"/>
  <c r="BT3208" i="64" s="1"/>
  <c r="BT3140" i="64"/>
  <c r="BT3157" i="64" s="1"/>
  <c r="BT3165" i="64"/>
  <c r="BT3182" i="64" s="1"/>
  <c r="BT2188" i="64"/>
  <c r="BT2211" i="64" s="1"/>
  <c r="BT3114" i="64"/>
  <c r="BT3131" i="64" s="1"/>
  <c r="BT2220" i="64"/>
  <c r="BT2237" i="64" s="1"/>
  <c r="BT2077" i="64"/>
  <c r="BT2112" i="64" s="1"/>
  <c r="BT2166" i="64"/>
  <c r="BT2179" i="64" s="1"/>
  <c r="BT2498" i="64"/>
  <c r="BT2525" i="64" s="1"/>
  <c r="BT3243" i="64"/>
  <c r="BT3257" i="64" s="1"/>
  <c r="BT2602" i="64"/>
  <c r="BT2625" i="64" s="1"/>
  <c r="BT2121" i="64"/>
  <c r="BT2156" i="64" s="1"/>
  <c r="BT2041" i="64"/>
  <c r="BT2068" i="64" s="1"/>
  <c r="BT2005" i="64"/>
  <c r="BT2032" i="64" s="1"/>
  <c r="BT1933" i="64"/>
  <c r="BT1960" i="64" s="1"/>
  <c r="BT2634" i="64"/>
  <c r="BT2659" i="64" s="1"/>
  <c r="BT2534" i="64"/>
  <c r="BT2557" i="64" s="1"/>
  <c r="BT2668" i="64"/>
  <c r="BT2693" i="64" s="1"/>
  <c r="BT1898" i="64"/>
  <c r="BT1925" i="64" s="1"/>
  <c r="BT1781" i="64"/>
  <c r="BT1794" i="64" s="1"/>
  <c r="BT1757" i="64"/>
  <c r="BT1772" i="64" s="1"/>
  <c r="BT1874" i="64"/>
  <c r="BT1629" i="64"/>
  <c r="BT1605" i="64"/>
  <c r="BT1620" i="64" s="1"/>
  <c r="BT1298" i="64"/>
  <c r="BT1313" i="64" s="1"/>
  <c r="BT2277" i="64"/>
  <c r="BT2292" i="64" s="1"/>
  <c r="BT954" i="64"/>
  <c r="BT967" i="64" s="1"/>
  <c r="BT853" i="64"/>
  <c r="BT1350" i="64"/>
  <c r="BT1363" i="64" s="1"/>
  <c r="BT905" i="64"/>
  <c r="BT2301" i="64"/>
  <c r="BT2316" i="64" s="1"/>
  <c r="BT930" i="64"/>
  <c r="BT881" i="64"/>
  <c r="BL2246" i="64"/>
  <c r="BL2268" i="64" s="1"/>
  <c r="BL3191" i="64"/>
  <c r="BL3208" i="64" s="1"/>
  <c r="BL3140" i="64"/>
  <c r="BL3157" i="64" s="1"/>
  <c r="BL3165" i="64"/>
  <c r="BL3182" i="64" s="1"/>
  <c r="BL2188" i="64"/>
  <c r="BL2211" i="64" s="1"/>
  <c r="BL3114" i="64"/>
  <c r="BL3131" i="64" s="1"/>
  <c r="BL2220" i="64"/>
  <c r="BL2237" i="64" s="1"/>
  <c r="BL2166" i="64"/>
  <c r="BL2179" i="64" s="1"/>
  <c r="BL2077" i="64"/>
  <c r="BL2112" i="64" s="1"/>
  <c r="BL3243" i="64"/>
  <c r="BL3257" i="64" s="1"/>
  <c r="BL2121" i="64"/>
  <c r="BL2156" i="64" s="1"/>
  <c r="BL2498" i="64"/>
  <c r="BL2525" i="64" s="1"/>
  <c r="BL2602" i="64"/>
  <c r="BL2625" i="64" s="1"/>
  <c r="BL2534" i="64"/>
  <c r="BL2557" i="64" s="1"/>
  <c r="BL2041" i="64"/>
  <c r="BL2068" i="64" s="1"/>
  <c r="BL2634" i="64"/>
  <c r="BL2659" i="64" s="1"/>
  <c r="BL2005" i="64"/>
  <c r="BL2032" i="64" s="1"/>
  <c r="BL2668" i="64"/>
  <c r="BL2693" i="64" s="1"/>
  <c r="BL1933" i="64"/>
  <c r="BL1960" i="64" s="1"/>
  <c r="BL1898" i="64"/>
  <c r="BL1925" i="64" s="1"/>
  <c r="BL1781" i="64"/>
  <c r="BL1794" i="64" s="1"/>
  <c r="BL1757" i="64"/>
  <c r="BL1772" i="64" s="1"/>
  <c r="BL1874" i="64"/>
  <c r="BL1605" i="64"/>
  <c r="BL1620" i="64" s="1"/>
  <c r="BL1298" i="64"/>
  <c r="BL1313" i="64" s="1"/>
  <c r="BL2277" i="64"/>
  <c r="BL2292" i="64" s="1"/>
  <c r="BL954" i="64"/>
  <c r="BL967" i="64" s="1"/>
  <c r="BL1629" i="64"/>
  <c r="BL853" i="64"/>
  <c r="BL930" i="64"/>
  <c r="BL905" i="64"/>
  <c r="BL2301" i="64"/>
  <c r="BL2316" i="64" s="1"/>
  <c r="BL1350" i="64"/>
  <c r="BL1363" i="64" s="1"/>
  <c r="BL881" i="64"/>
  <c r="BD2246" i="64"/>
  <c r="BD2268" i="64" s="1"/>
  <c r="BD3191" i="64"/>
  <c r="BD3208" i="64" s="1"/>
  <c r="BD3140" i="64"/>
  <c r="BD3157" i="64" s="1"/>
  <c r="BD3165" i="64"/>
  <c r="BD3182" i="64" s="1"/>
  <c r="BD2188" i="64"/>
  <c r="BD2211" i="64" s="1"/>
  <c r="BD3114" i="64"/>
  <c r="BD3131" i="64" s="1"/>
  <c r="BD2220" i="64"/>
  <c r="BD2237" i="64" s="1"/>
  <c r="BD2077" i="64"/>
  <c r="BD2112" i="64" s="1"/>
  <c r="BD2166" i="64"/>
  <c r="BD2179" i="64" s="1"/>
  <c r="BD2121" i="64"/>
  <c r="BD2156" i="64" s="1"/>
  <c r="BD3243" i="64"/>
  <c r="BD3257" i="64" s="1"/>
  <c r="BD2498" i="64"/>
  <c r="BD2525" i="64" s="1"/>
  <c r="BD2602" i="64"/>
  <c r="BD2625" i="64" s="1"/>
  <c r="BD2534" i="64"/>
  <c r="BD2557" i="64" s="1"/>
  <c r="BD2041" i="64"/>
  <c r="BD2068" i="64" s="1"/>
  <c r="BD2634" i="64"/>
  <c r="BD2659" i="64" s="1"/>
  <c r="BD1933" i="64"/>
  <c r="BD1960" i="64" s="1"/>
  <c r="BD2668" i="64"/>
  <c r="BD2693" i="64" s="1"/>
  <c r="BD1898" i="64"/>
  <c r="BD1925" i="64" s="1"/>
  <c r="BD2005" i="64"/>
  <c r="BD2032" i="64" s="1"/>
  <c r="BD1874" i="64"/>
  <c r="BD1757" i="64"/>
  <c r="BD1772" i="64" s="1"/>
  <c r="BD1605" i="64"/>
  <c r="BD1620" i="64" s="1"/>
  <c r="BD1298" i="64"/>
  <c r="BD1313" i="64" s="1"/>
  <c r="BD1781" i="64"/>
  <c r="BD1794" i="64" s="1"/>
  <c r="BD1629" i="64"/>
  <c r="BD2277" i="64"/>
  <c r="BD2292" i="64" s="1"/>
  <c r="BD954" i="64"/>
  <c r="BD967" i="64" s="1"/>
  <c r="BD853" i="64"/>
  <c r="BD905" i="64"/>
  <c r="BD2301" i="64"/>
  <c r="BD2316" i="64" s="1"/>
  <c r="BD930" i="64"/>
  <c r="BD881" i="64"/>
  <c r="AV2246" i="64"/>
  <c r="AV2268" i="64" s="1"/>
  <c r="AV3191" i="64"/>
  <c r="AV3208" i="64" s="1"/>
  <c r="AV3140" i="64"/>
  <c r="AV3157" i="64" s="1"/>
  <c r="AV3165" i="64"/>
  <c r="AV3182" i="64" s="1"/>
  <c r="AV3114" i="64"/>
  <c r="AV3131" i="64" s="1"/>
  <c r="AV2220" i="64"/>
  <c r="AV2237" i="64" s="1"/>
  <c r="AV2188" i="64"/>
  <c r="AV2211" i="64" s="1"/>
  <c r="AV2166" i="64"/>
  <c r="AV2179" i="64" s="1"/>
  <c r="AV2077" i="64"/>
  <c r="AV2112" i="64" s="1"/>
  <c r="AV2121" i="64"/>
  <c r="AV2156" i="64" s="1"/>
  <c r="AV2498" i="64"/>
  <c r="AV2525" i="64" s="1"/>
  <c r="AV3243" i="64"/>
  <c r="AV3257" i="64" s="1"/>
  <c r="AV2602" i="64"/>
  <c r="AV2625" i="64" s="1"/>
  <c r="AV2041" i="64"/>
  <c r="AV2068" i="64" s="1"/>
  <c r="AV2534" i="64"/>
  <c r="AV2557" i="64" s="1"/>
  <c r="AV2634" i="64"/>
  <c r="AV2659" i="64" s="1"/>
  <c r="AV2005" i="64"/>
  <c r="AV2032" i="64" s="1"/>
  <c r="AV2668" i="64"/>
  <c r="AV2693" i="64" s="1"/>
  <c r="AV1898" i="64"/>
  <c r="AV1925" i="64" s="1"/>
  <c r="AV1874" i="64"/>
  <c r="AV1933" i="64"/>
  <c r="AV1960" i="64" s="1"/>
  <c r="AV1757" i="64"/>
  <c r="AV1772" i="64" s="1"/>
  <c r="AV1781" i="64"/>
  <c r="AV1794" i="64" s="1"/>
  <c r="AV1629" i="64"/>
  <c r="AV1605" i="64"/>
  <c r="AV1620" i="64" s="1"/>
  <c r="AV1298" i="64"/>
  <c r="AV1313" i="64" s="1"/>
  <c r="AV2277" i="64"/>
  <c r="AV2292" i="64" s="1"/>
  <c r="AV954" i="64"/>
  <c r="AV967" i="64" s="1"/>
  <c r="AV853" i="64"/>
  <c r="AV1350" i="64"/>
  <c r="AV1363" i="64" s="1"/>
  <c r="AV930" i="64"/>
  <c r="AV905" i="64"/>
  <c r="AV2301" i="64"/>
  <c r="AV2316" i="64" s="1"/>
  <c r="AV881" i="64"/>
  <c r="AN2246" i="64"/>
  <c r="AN2268" i="64" s="1"/>
  <c r="AN3191" i="64"/>
  <c r="AN3208" i="64" s="1"/>
  <c r="AN3140" i="64"/>
  <c r="AN3157" i="64" s="1"/>
  <c r="AN3165" i="64"/>
  <c r="AN3182" i="64" s="1"/>
  <c r="AN2220" i="64"/>
  <c r="AN2237" i="64" s="1"/>
  <c r="AN2188" i="64"/>
  <c r="AN2211" i="64" s="1"/>
  <c r="AN3114" i="64"/>
  <c r="AN3131" i="64" s="1"/>
  <c r="AN2166" i="64"/>
  <c r="AN2179" i="64" s="1"/>
  <c r="AN2077" i="64"/>
  <c r="AN2112" i="64" s="1"/>
  <c r="AN2498" i="64"/>
  <c r="AN2525" i="64" s="1"/>
  <c r="AN2121" i="64"/>
  <c r="AN2156" i="64" s="1"/>
  <c r="AN2602" i="64"/>
  <c r="AN2625" i="64" s="1"/>
  <c r="AN3243" i="64"/>
  <c r="AN3257" i="64" s="1"/>
  <c r="AN2534" i="64"/>
  <c r="AN2557" i="64" s="1"/>
  <c r="AN2041" i="64"/>
  <c r="AN2068" i="64" s="1"/>
  <c r="AN2634" i="64"/>
  <c r="AN2659" i="64" s="1"/>
  <c r="AN2668" i="64"/>
  <c r="AN2693" i="64" s="1"/>
  <c r="AN1933" i="64"/>
  <c r="AN1960" i="64" s="1"/>
  <c r="AN2005" i="64"/>
  <c r="AN2032" i="64" s="1"/>
  <c r="AN1898" i="64"/>
  <c r="AN1925" i="64" s="1"/>
  <c r="AN1781" i="64"/>
  <c r="AN1794" i="64" s="1"/>
  <c r="AN1757" i="64"/>
  <c r="AN1772" i="64" s="1"/>
  <c r="AN1874" i="64"/>
  <c r="AN1629" i="64"/>
  <c r="AN1605" i="64"/>
  <c r="AN1620" i="64" s="1"/>
  <c r="AN1298" i="64"/>
  <c r="AN1313" i="64" s="1"/>
  <c r="AN2277" i="64"/>
  <c r="AN2292" i="64" s="1"/>
  <c r="AN954" i="64"/>
  <c r="AN967" i="64" s="1"/>
  <c r="AN853" i="64"/>
  <c r="AN905" i="64"/>
  <c r="AN2301" i="64"/>
  <c r="AN2316" i="64" s="1"/>
  <c r="AN1350" i="64"/>
  <c r="AN1363" i="64" s="1"/>
  <c r="AN881" i="64"/>
  <c r="AF2246" i="64"/>
  <c r="AF2268" i="64" s="1"/>
  <c r="AF3191" i="64"/>
  <c r="AF3208" i="64" s="1"/>
  <c r="AF3140" i="64"/>
  <c r="AF3157" i="64" s="1"/>
  <c r="AF3165" i="64"/>
  <c r="AF3182" i="64" s="1"/>
  <c r="AF2188" i="64"/>
  <c r="AF2211" i="64" s="1"/>
  <c r="AF3114" i="64"/>
  <c r="AF3131" i="64" s="1"/>
  <c r="AF2220" i="64"/>
  <c r="AF2237" i="64" s="1"/>
  <c r="AF2077" i="64"/>
  <c r="AF2112" i="64" s="1"/>
  <c r="AF2166" i="64"/>
  <c r="AF2179" i="64" s="1"/>
  <c r="AF2121" i="64"/>
  <c r="AF2156" i="64" s="1"/>
  <c r="AF3243" i="64"/>
  <c r="AF3257" i="64" s="1"/>
  <c r="AF2498" i="64"/>
  <c r="AF2525" i="64" s="1"/>
  <c r="AF2602" i="64"/>
  <c r="AF2625" i="64" s="1"/>
  <c r="AF2041" i="64"/>
  <c r="AF2068" i="64" s="1"/>
  <c r="AF2634" i="64"/>
  <c r="AF2659" i="64" s="1"/>
  <c r="AF2005" i="64"/>
  <c r="AF2032" i="64" s="1"/>
  <c r="AF1933" i="64"/>
  <c r="AF1960" i="64" s="1"/>
  <c r="AF2534" i="64"/>
  <c r="AF2557" i="64" s="1"/>
  <c r="AF2668" i="64"/>
  <c r="AF2693" i="64" s="1"/>
  <c r="AF1898" i="64"/>
  <c r="AF1925" i="64" s="1"/>
  <c r="AF1781" i="64"/>
  <c r="AF1794" i="64" s="1"/>
  <c r="AF1757" i="64"/>
  <c r="AF1772" i="64" s="1"/>
  <c r="AF1874" i="64"/>
  <c r="AF1605" i="64"/>
  <c r="AF1620" i="64" s="1"/>
  <c r="AF1298" i="64"/>
  <c r="AF1313" i="64" s="1"/>
  <c r="AF2277" i="64"/>
  <c r="AF2292" i="64" s="1"/>
  <c r="AF954" i="64"/>
  <c r="AF967" i="64" s="1"/>
  <c r="AF1629" i="64"/>
  <c r="AF1350" i="64"/>
  <c r="AF1363" i="64" s="1"/>
  <c r="AF853" i="64"/>
  <c r="AF905" i="64"/>
  <c r="AF2301" i="64"/>
  <c r="AF2316" i="64" s="1"/>
  <c r="AF930" i="64"/>
  <c r="AF881" i="64"/>
  <c r="X2246" i="64"/>
  <c r="X2268" i="64" s="1"/>
  <c r="X3191" i="64"/>
  <c r="X3208" i="64" s="1"/>
  <c r="X3140" i="64"/>
  <c r="X3157" i="64" s="1"/>
  <c r="X3165" i="64"/>
  <c r="X3182" i="64" s="1"/>
  <c r="X3114" i="64"/>
  <c r="X3131" i="64" s="1"/>
  <c r="X2188" i="64"/>
  <c r="X2211" i="64" s="1"/>
  <c r="X2220" i="64"/>
  <c r="X2166" i="64"/>
  <c r="X2179" i="64" s="1"/>
  <c r="X2077" i="64"/>
  <c r="X2112" i="64" s="1"/>
  <c r="X3243" i="64"/>
  <c r="X3257" i="64" s="1"/>
  <c r="X2498" i="64"/>
  <c r="X2525" i="64" s="1"/>
  <c r="X2121" i="64"/>
  <c r="X2156" i="64" s="1"/>
  <c r="X2602" i="64"/>
  <c r="X2625" i="64" s="1"/>
  <c r="X2534" i="64"/>
  <c r="X2557" i="64" s="1"/>
  <c r="X2041" i="64"/>
  <c r="X2068" i="64" s="1"/>
  <c r="X2634" i="64"/>
  <c r="X2659" i="64" s="1"/>
  <c r="X2668" i="64"/>
  <c r="X2693" i="64" s="1"/>
  <c r="X1898" i="64"/>
  <c r="X1925" i="64" s="1"/>
  <c r="X2005" i="64"/>
  <c r="X2032" i="64" s="1"/>
  <c r="X1933" i="64"/>
  <c r="X1960" i="64" s="1"/>
  <c r="X1874" i="64"/>
  <c r="X1757" i="64"/>
  <c r="X1772" i="64" s="1"/>
  <c r="X1781" i="64"/>
  <c r="X1794" i="64" s="1"/>
  <c r="X1605" i="64"/>
  <c r="X1620" i="64" s="1"/>
  <c r="X1298" i="64"/>
  <c r="X1313" i="64" s="1"/>
  <c r="X1629" i="64"/>
  <c r="X2277" i="64"/>
  <c r="X2292" i="64" s="1"/>
  <c r="X954" i="64"/>
  <c r="X967" i="64" s="1"/>
  <c r="X853" i="64"/>
  <c r="X930" i="64"/>
  <c r="X905" i="64"/>
  <c r="X1350" i="64"/>
  <c r="X1363" i="64" s="1"/>
  <c r="X2301" i="64"/>
  <c r="X2316" i="64" s="1"/>
  <c r="X881" i="64"/>
  <c r="AA568" i="64"/>
  <c r="Z577" i="64"/>
  <c r="AH577" i="64"/>
  <c r="AP577" i="64"/>
  <c r="BF577" i="64"/>
  <c r="BN577" i="64"/>
  <c r="CD577" i="64"/>
  <c r="Z578" i="64"/>
  <c r="AH578" i="64"/>
  <c r="AP578" i="64"/>
  <c r="AX578" i="64"/>
  <c r="BF578" i="64"/>
  <c r="BN578" i="64"/>
  <c r="BV578" i="64"/>
  <c r="CD578" i="64"/>
  <c r="Y581" i="64"/>
  <c r="AG581" i="64"/>
  <c r="AO581" i="64"/>
  <c r="AW581" i="64"/>
  <c r="BE581" i="64"/>
  <c r="BM581" i="64"/>
  <c r="BV581" i="64"/>
  <c r="AH582" i="64"/>
  <c r="AH592" i="64" s="1"/>
  <c r="AR582" i="64"/>
  <c r="AR592" i="64" s="1"/>
  <c r="BC582" i="64"/>
  <c r="BC592" i="64" s="1"/>
  <c r="BN582" i="64"/>
  <c r="BN592" i="64" s="1"/>
  <c r="BX582" i="64"/>
  <c r="BX592" i="64" s="1"/>
  <c r="CK582" i="64"/>
  <c r="CK592" i="64" s="1"/>
  <c r="AN627" i="64"/>
  <c r="BA627" i="64"/>
  <c r="BM627" i="64"/>
  <c r="CA627" i="64"/>
  <c r="AF628" i="64"/>
  <c r="AF651" i="64" s="1"/>
  <c r="AS628" i="64"/>
  <c r="AS651" i="64" s="1"/>
  <c r="BE628" i="64"/>
  <c r="BE651" i="64" s="1"/>
  <c r="CD628" i="64"/>
  <c r="CD651" i="64" s="1"/>
  <c r="AG631" i="64"/>
  <c r="AU631" i="64"/>
  <c r="BH631" i="64"/>
  <c r="BT631" i="64"/>
  <c r="Y632" i="64"/>
  <c r="AM632" i="64"/>
  <c r="AZ632" i="64"/>
  <c r="BL632" i="64"/>
  <c r="BZ632" i="64"/>
  <c r="CK632" i="64"/>
  <c r="AP2300" i="64"/>
  <c r="BC2300" i="64"/>
  <c r="BO2300" i="64"/>
  <c r="CC2300" i="64"/>
  <c r="AB2301" i="64"/>
  <c r="AB2316" i="64" s="1"/>
  <c r="BG2301" i="64"/>
  <c r="BG2316" i="64" s="1"/>
  <c r="BW2304" i="64"/>
  <c r="BO2305" i="64"/>
  <c r="AW852" i="64"/>
  <c r="AW872" i="64" s="1"/>
  <c r="AO853" i="64"/>
  <c r="X856" i="64"/>
  <c r="CB857" i="64"/>
  <c r="BB880" i="64"/>
  <c r="BB895" i="64" s="1"/>
  <c r="AT881" i="64"/>
  <c r="BG904" i="64"/>
  <c r="AY905" i="64"/>
  <c r="AP908" i="64"/>
  <c r="AH909" i="64"/>
  <c r="AN930" i="64"/>
  <c r="BT933" i="64"/>
  <c r="AQ2281" i="64"/>
  <c r="AQ2296" i="64" s="1"/>
  <c r="AJ1297" i="64"/>
  <c r="AJ1312" i="64" s="1"/>
  <c r="AP1301" i="64"/>
  <c r="V1349" i="64"/>
  <c r="V1362" i="64" s="1"/>
  <c r="W1353" i="64"/>
  <c r="BI957" i="64"/>
  <c r="BI970" i="64" s="1"/>
  <c r="BK2245" i="64"/>
  <c r="BK3139" i="64"/>
  <c r="BK3156" i="64" s="1"/>
  <c r="BK3190" i="64"/>
  <c r="BK3207" i="64" s="1"/>
  <c r="BK3113" i="64"/>
  <c r="BK3130" i="64" s="1"/>
  <c r="BK3164" i="64"/>
  <c r="BK3181" i="64" s="1"/>
  <c r="BK2219" i="64"/>
  <c r="BK2236" i="64" s="1"/>
  <c r="BK2187" i="64"/>
  <c r="BK2210" i="64" s="1"/>
  <c r="BK2076" i="64"/>
  <c r="BK2111" i="64" s="1"/>
  <c r="BK3242" i="64"/>
  <c r="BK3256" i="64" s="1"/>
  <c r="BK2165" i="64"/>
  <c r="BK2178" i="64" s="1"/>
  <c r="BK2120" i="64"/>
  <c r="BK2601" i="64"/>
  <c r="BK2624" i="64" s="1"/>
  <c r="BK2533" i="64"/>
  <c r="BK2556" i="64" s="1"/>
  <c r="BK1932" i="64"/>
  <c r="BK1959" i="64" s="1"/>
  <c r="BK2040" i="64"/>
  <c r="BK2067" i="64" s="1"/>
  <c r="BK2497" i="64"/>
  <c r="BK2524" i="64" s="1"/>
  <c r="BK2633" i="64"/>
  <c r="BK2658" i="64" s="1"/>
  <c r="BK2004" i="64"/>
  <c r="BK2031" i="64" s="1"/>
  <c r="BK2667" i="64"/>
  <c r="BK2692" i="64" s="1"/>
  <c r="BK1897" i="64"/>
  <c r="BK1924" i="64" s="1"/>
  <c r="BK1873" i="64"/>
  <c r="BK1888" i="64" s="1"/>
  <c r="BK1780" i="64"/>
  <c r="BK1793" i="64" s="1"/>
  <c r="BK1349" i="64"/>
  <c r="BK1362" i="64" s="1"/>
  <c r="BK1604" i="64"/>
  <c r="BK1619" i="64" s="1"/>
  <c r="BK1297" i="64"/>
  <c r="BK1312" i="64" s="1"/>
  <c r="BK1756" i="64"/>
  <c r="BK1771" i="64" s="1"/>
  <c r="BK1628" i="64"/>
  <c r="BK2276" i="64"/>
  <c r="BK2291" i="64" s="1"/>
  <c r="BK953" i="64"/>
  <c r="BK852" i="64"/>
  <c r="BK872" i="64" s="1"/>
  <c r="BK904" i="64"/>
  <c r="BK929" i="64"/>
  <c r="BK880" i="64"/>
  <c r="BK895" i="64" s="1"/>
  <c r="BS2250" i="64"/>
  <c r="BS3195" i="64"/>
  <c r="BS3144" i="64"/>
  <c r="BS3169" i="64"/>
  <c r="BS2192" i="64"/>
  <c r="BS3118" i="64"/>
  <c r="BS3135" i="64" s="1"/>
  <c r="BS2224" i="64"/>
  <c r="BS2241" i="64" s="1"/>
  <c r="BS2170" i="64"/>
  <c r="BS2183" i="64" s="1"/>
  <c r="BS3247" i="64"/>
  <c r="BS3261" i="64" s="1"/>
  <c r="BS2081" i="64"/>
  <c r="BS2116" i="64" s="1"/>
  <c r="BS2125" i="64"/>
  <c r="BS2160" i="64" s="1"/>
  <c r="BS2502" i="64"/>
  <c r="BS2529" i="64" s="1"/>
  <c r="BS2606" i="64"/>
  <c r="BS2629" i="64" s="1"/>
  <c r="BS2045" i="64"/>
  <c r="BS2072" i="64" s="1"/>
  <c r="BS2538" i="64"/>
  <c r="BS2561" i="64" s="1"/>
  <c r="BS2638" i="64"/>
  <c r="BS2663" i="64" s="1"/>
  <c r="BS2672" i="64"/>
  <c r="BS2697" i="64" s="1"/>
  <c r="BS1902" i="64"/>
  <c r="BS1929" i="64" s="1"/>
  <c r="BS2009" i="64"/>
  <c r="BS2036" i="64" s="1"/>
  <c r="BS1937" i="64"/>
  <c r="BS1964" i="64" s="1"/>
  <c r="BS1878" i="64"/>
  <c r="BS1761" i="64"/>
  <c r="BS1785" i="64"/>
  <c r="BS1798" i="64" s="1"/>
  <c r="BS1302" i="64"/>
  <c r="BS2281" i="64"/>
  <c r="BS2296" i="64" s="1"/>
  <c r="BS958" i="64"/>
  <c r="BS971" i="64" s="1"/>
  <c r="BS1633" i="64"/>
  <c r="BS857" i="64"/>
  <c r="BS1609" i="64"/>
  <c r="BS1624" i="64" s="1"/>
  <c r="BS909" i="64"/>
  <c r="BS1354" i="64"/>
  <c r="BS1367" i="64" s="1"/>
  <c r="BS2305" i="64"/>
  <c r="BS934" i="64"/>
  <c r="BS885" i="64"/>
  <c r="CJ2249" i="64"/>
  <c r="CJ3194" i="64"/>
  <c r="CJ3168" i="64"/>
  <c r="CJ3143" i="64"/>
  <c r="CJ3117" i="64"/>
  <c r="CJ2223" i="64"/>
  <c r="CJ2191" i="64"/>
  <c r="CJ2169" i="64"/>
  <c r="CJ3246" i="64"/>
  <c r="CJ2501" i="64"/>
  <c r="CJ2124" i="64"/>
  <c r="CJ2044" i="64"/>
  <c r="CJ2605" i="64"/>
  <c r="CJ2080" i="64"/>
  <c r="CJ2537" i="64"/>
  <c r="CJ1936" i="64"/>
  <c r="CJ2671" i="64"/>
  <c r="CJ1901" i="64"/>
  <c r="CJ2008" i="64"/>
  <c r="CJ1877" i="64"/>
  <c r="CJ1760" i="64"/>
  <c r="CJ1775" i="64" s="1"/>
  <c r="CJ1632" i="64"/>
  <c r="CJ1751" i="64" s="1"/>
  <c r="CJ2637" i="64"/>
  <c r="CJ1784" i="64"/>
  <c r="CJ2280" i="64"/>
  <c r="CJ957" i="64"/>
  <c r="CJ970" i="64" s="1"/>
  <c r="CJ908" i="64"/>
  <c r="CJ2304" i="64"/>
  <c r="CJ581" i="64"/>
  <c r="CJ884" i="64"/>
  <c r="CJ1353" i="64"/>
  <c r="CJ1301" i="64"/>
  <c r="AV2249" i="64"/>
  <c r="AV3194" i="64"/>
  <c r="AV3143" i="64"/>
  <c r="AV3168" i="64"/>
  <c r="AV3117" i="64"/>
  <c r="AV2191" i="64"/>
  <c r="AV2169" i="64"/>
  <c r="AV2223" i="64"/>
  <c r="AV3246" i="64"/>
  <c r="AV2080" i="64"/>
  <c r="AV2501" i="64"/>
  <c r="AV2124" i="64"/>
  <c r="AV2605" i="64"/>
  <c r="AV2044" i="64"/>
  <c r="AV1936" i="64"/>
  <c r="AV2537" i="64"/>
  <c r="AV2671" i="64"/>
  <c r="AV2008" i="64"/>
  <c r="AV1901" i="64"/>
  <c r="AV1877" i="64"/>
  <c r="AV1760" i="64"/>
  <c r="AV1775" i="64" s="1"/>
  <c r="AV2637" i="64"/>
  <c r="AV1784" i="64"/>
  <c r="AV1632" i="64"/>
  <c r="AV1751" i="64" s="1"/>
  <c r="AV2280" i="64"/>
  <c r="AV957" i="64"/>
  <c r="AV970" i="64" s="1"/>
  <c r="AV908" i="64"/>
  <c r="AV2304" i="64"/>
  <c r="AV933" i="64"/>
  <c r="AV884" i="64"/>
  <c r="AV1353" i="64"/>
  <c r="AV1301" i="64"/>
  <c r="Y2246" i="64"/>
  <c r="Y2268" i="64" s="1"/>
  <c r="Y3191" i="64"/>
  <c r="Y3208" i="64" s="1"/>
  <c r="Y3165" i="64"/>
  <c r="Y3182" i="64" s="1"/>
  <c r="Y3140" i="64"/>
  <c r="Y3157" i="64" s="1"/>
  <c r="Y3114" i="64"/>
  <c r="Y3131" i="64" s="1"/>
  <c r="Y2220" i="64"/>
  <c r="Y2188" i="64"/>
  <c r="Y2211" i="64" s="1"/>
  <c r="Y2166" i="64"/>
  <c r="Y2179" i="64" s="1"/>
  <c r="Y3243" i="64"/>
  <c r="Y3257" i="64" s="1"/>
  <c r="Y2498" i="64"/>
  <c r="Y2525" i="64" s="1"/>
  <c r="Y2077" i="64"/>
  <c r="Y2112" i="64" s="1"/>
  <c r="Y2121" i="64"/>
  <c r="Y2156" i="64" s="1"/>
  <c r="Y2602" i="64"/>
  <c r="Y2625" i="64" s="1"/>
  <c r="Y2534" i="64"/>
  <c r="Y2557" i="64" s="1"/>
  <c r="Y2041" i="64"/>
  <c r="Y2068" i="64" s="1"/>
  <c r="Y2668" i="64"/>
  <c r="Y2693" i="64" s="1"/>
  <c r="Y1898" i="64"/>
  <c r="Y1925" i="64" s="1"/>
  <c r="Y2005" i="64"/>
  <c r="Y2032" i="64" s="1"/>
  <c r="Y1933" i="64"/>
  <c r="Y1960" i="64" s="1"/>
  <c r="Y2634" i="64"/>
  <c r="Y2659" i="64" s="1"/>
  <c r="Y1874" i="64"/>
  <c r="Y1757" i="64"/>
  <c r="Y1772" i="64" s="1"/>
  <c r="Y1781" i="64"/>
  <c r="Y1794" i="64" s="1"/>
  <c r="Y1629" i="64"/>
  <c r="Y1605" i="64"/>
  <c r="Y1620" i="64" s="1"/>
  <c r="Y2277" i="64"/>
  <c r="Y2292" i="64" s="1"/>
  <c r="Y954" i="64"/>
  <c r="Y967" i="64" s="1"/>
  <c r="Y930" i="64"/>
  <c r="Y1298" i="64"/>
  <c r="Y1313" i="64" s="1"/>
  <c r="Y905" i="64"/>
  <c r="Y1350" i="64"/>
  <c r="Y1363" i="64" s="1"/>
  <c r="Y2301" i="64"/>
  <c r="Y2316" i="64" s="1"/>
  <c r="Y881" i="64"/>
  <c r="CG2245" i="64"/>
  <c r="CG3164" i="64"/>
  <c r="CG3181" i="64" s="1"/>
  <c r="CG3190" i="64"/>
  <c r="CG3207" i="64" s="1"/>
  <c r="CG3139" i="64"/>
  <c r="CG3156" i="64" s="1"/>
  <c r="CG2219" i="64"/>
  <c r="CG2236" i="64" s="1"/>
  <c r="CG3113" i="64"/>
  <c r="CG3130" i="64" s="1"/>
  <c r="CG2187" i="64"/>
  <c r="CG2210" i="64" s="1"/>
  <c r="CG2165" i="64"/>
  <c r="CG2178" i="64" s="1"/>
  <c r="CG2120" i="64"/>
  <c r="CG3242" i="64"/>
  <c r="CG3256" i="64" s="1"/>
  <c r="CG2076" i="64"/>
  <c r="CG2111" i="64" s="1"/>
  <c r="CG2533" i="64"/>
  <c r="CG2556" i="64" s="1"/>
  <c r="CG2497" i="64"/>
  <c r="CG2524" i="64" s="1"/>
  <c r="CG2601" i="64"/>
  <c r="CG2624" i="64" s="1"/>
  <c r="CG1932" i="64"/>
  <c r="CG1959" i="64" s="1"/>
  <c r="CG1897" i="64"/>
  <c r="CG1924" i="64" s="1"/>
  <c r="CG2633" i="64"/>
  <c r="CG2658" i="64" s="1"/>
  <c r="CG1780" i="64"/>
  <c r="CG1793" i="64" s="1"/>
  <c r="CG2040" i="64"/>
  <c r="CG2067" i="64" s="1"/>
  <c r="CG2004" i="64"/>
  <c r="CG2031" i="64" s="1"/>
  <c r="CG1873" i="64"/>
  <c r="CG1888" i="64" s="1"/>
  <c r="CG2667" i="64"/>
  <c r="CG2692" i="64" s="1"/>
  <c r="CG1349" i="64"/>
  <c r="CG1362" i="64" s="1"/>
  <c r="CG1628" i="64"/>
  <c r="CG1604" i="64"/>
  <c r="CG1619" i="64" s="1"/>
  <c r="CG1297" i="64"/>
  <c r="CG1312" i="64" s="1"/>
  <c r="CG880" i="64"/>
  <c r="CG895" i="64" s="1"/>
  <c r="CG929" i="64"/>
  <c r="CG852" i="64"/>
  <c r="CG872" i="64" s="1"/>
  <c r="CG1756" i="64"/>
  <c r="CG1771" i="64" s="1"/>
  <c r="CG904" i="64"/>
  <c r="CG2300" i="64"/>
  <c r="BY2245" i="64"/>
  <c r="BY3164" i="64"/>
  <c r="BY3181" i="64" s="1"/>
  <c r="BY3139" i="64"/>
  <c r="BY3156" i="64" s="1"/>
  <c r="BY3190" i="64"/>
  <c r="BY3207" i="64" s="1"/>
  <c r="BY3113" i="64"/>
  <c r="BY3130" i="64" s="1"/>
  <c r="BY2219" i="64"/>
  <c r="BY2236" i="64" s="1"/>
  <c r="BY2165" i="64"/>
  <c r="BY2178" i="64" s="1"/>
  <c r="BY2187" i="64"/>
  <c r="BY2210" i="64" s="1"/>
  <c r="BY2120" i="64"/>
  <c r="BY3242" i="64"/>
  <c r="BY3256" i="64" s="1"/>
  <c r="BY2533" i="64"/>
  <c r="BY2556" i="64" s="1"/>
  <c r="BY2601" i="64"/>
  <c r="BY2624" i="64" s="1"/>
  <c r="BY2076" i="64"/>
  <c r="BY2111" i="64" s="1"/>
  <c r="BY2497" i="64"/>
  <c r="BY2524" i="64" s="1"/>
  <c r="BY1932" i="64"/>
  <c r="BY1959" i="64" s="1"/>
  <c r="BY2040" i="64"/>
  <c r="BY2067" i="64" s="1"/>
  <c r="BY1897" i="64"/>
  <c r="BY1924" i="64" s="1"/>
  <c r="BY2004" i="64"/>
  <c r="BY2031" i="64" s="1"/>
  <c r="BY2633" i="64"/>
  <c r="BY2658" i="64" s="1"/>
  <c r="BY1780" i="64"/>
  <c r="BY1793" i="64" s="1"/>
  <c r="BY1873" i="64"/>
  <c r="BY1888" i="64" s="1"/>
  <c r="BY2667" i="64"/>
  <c r="BY2692" i="64" s="1"/>
  <c r="BY1628" i="64"/>
  <c r="BY1349" i="64"/>
  <c r="BY1362" i="64" s="1"/>
  <c r="BY1756" i="64"/>
  <c r="BY1771" i="64" s="1"/>
  <c r="BY1604" i="64"/>
  <c r="BY1619" i="64" s="1"/>
  <c r="BY1297" i="64"/>
  <c r="BY1312" i="64" s="1"/>
  <c r="BY880" i="64"/>
  <c r="BY895" i="64" s="1"/>
  <c r="BY953" i="64"/>
  <c r="BY2276" i="64"/>
  <c r="BY2291" i="64" s="1"/>
  <c r="BY852" i="64"/>
  <c r="BY872" i="64" s="1"/>
  <c r="BY904" i="64"/>
  <c r="BY929" i="64"/>
  <c r="BY2300" i="64"/>
  <c r="BQ2245" i="64"/>
  <c r="BQ3164" i="64"/>
  <c r="BQ3181" i="64" s="1"/>
  <c r="BQ3190" i="64"/>
  <c r="BQ3207" i="64" s="1"/>
  <c r="BQ2219" i="64"/>
  <c r="BQ2236" i="64" s="1"/>
  <c r="BQ3113" i="64"/>
  <c r="BQ3130" i="64" s="1"/>
  <c r="BQ2187" i="64"/>
  <c r="BQ2210" i="64" s="1"/>
  <c r="BQ2165" i="64"/>
  <c r="BQ2178" i="64" s="1"/>
  <c r="BQ3139" i="64"/>
  <c r="BQ3156" i="64" s="1"/>
  <c r="BQ2120" i="64"/>
  <c r="BQ3242" i="64"/>
  <c r="BQ3256" i="64" s="1"/>
  <c r="BQ2076" i="64"/>
  <c r="BQ2111" i="64" s="1"/>
  <c r="BQ2533" i="64"/>
  <c r="BQ2556" i="64" s="1"/>
  <c r="BQ2497" i="64"/>
  <c r="BQ2524" i="64" s="1"/>
  <c r="BQ2601" i="64"/>
  <c r="BQ2624" i="64" s="1"/>
  <c r="BQ1932" i="64"/>
  <c r="BQ1959" i="64" s="1"/>
  <c r="BQ2004" i="64"/>
  <c r="BQ2031" i="64" s="1"/>
  <c r="BQ1897" i="64"/>
  <c r="BQ1924" i="64" s="1"/>
  <c r="BQ2040" i="64"/>
  <c r="BQ2067" i="64" s="1"/>
  <c r="BQ2633" i="64"/>
  <c r="BQ2658" i="64" s="1"/>
  <c r="BQ1780" i="64"/>
  <c r="BQ1793" i="64" s="1"/>
  <c r="BQ2667" i="64"/>
  <c r="BQ2692" i="64" s="1"/>
  <c r="BQ1628" i="64"/>
  <c r="BQ1756" i="64"/>
  <c r="BQ1771" i="64" s="1"/>
  <c r="BQ1349" i="64"/>
  <c r="BQ1362" i="64" s="1"/>
  <c r="BQ1604" i="64"/>
  <c r="BQ1619" i="64" s="1"/>
  <c r="BQ1297" i="64"/>
  <c r="BQ1312" i="64" s="1"/>
  <c r="BQ880" i="64"/>
  <c r="BQ895" i="64" s="1"/>
  <c r="BQ929" i="64"/>
  <c r="BQ852" i="64"/>
  <c r="BQ872" i="64" s="1"/>
  <c r="BQ953" i="64"/>
  <c r="BQ904" i="64"/>
  <c r="BQ2300" i="64"/>
  <c r="BI2245" i="64"/>
  <c r="BI3164" i="64"/>
  <c r="BI3181" i="64" s="1"/>
  <c r="BI3190" i="64"/>
  <c r="BI3207" i="64" s="1"/>
  <c r="BI3139" i="64"/>
  <c r="BI3156" i="64" s="1"/>
  <c r="BI2219" i="64"/>
  <c r="BI2236" i="64" s="1"/>
  <c r="BI3113" i="64"/>
  <c r="BI3130" i="64" s="1"/>
  <c r="BI2187" i="64"/>
  <c r="BI2210" i="64" s="1"/>
  <c r="BI2165" i="64"/>
  <c r="BI2178" i="64" s="1"/>
  <c r="BI2120" i="64"/>
  <c r="BI3242" i="64"/>
  <c r="BI3256" i="64" s="1"/>
  <c r="BI2533" i="64"/>
  <c r="BI2556" i="64" s="1"/>
  <c r="BI2076" i="64"/>
  <c r="BI2111" i="64" s="1"/>
  <c r="BI2601" i="64"/>
  <c r="BI2624" i="64" s="1"/>
  <c r="BI1932" i="64"/>
  <c r="BI1959" i="64" s="1"/>
  <c r="BI1897" i="64"/>
  <c r="BI1924" i="64" s="1"/>
  <c r="BI2497" i="64"/>
  <c r="BI2524" i="64" s="1"/>
  <c r="BI2633" i="64"/>
  <c r="BI2658" i="64" s="1"/>
  <c r="BI2040" i="64"/>
  <c r="BI2067" i="64" s="1"/>
  <c r="BI1780" i="64"/>
  <c r="BI1793" i="64" s="1"/>
  <c r="BI2004" i="64"/>
  <c r="BI2031" i="64" s="1"/>
  <c r="BI2667" i="64"/>
  <c r="BI2692" i="64" s="1"/>
  <c r="BI1873" i="64"/>
  <c r="BI1888" i="64" s="1"/>
  <c r="BI1349" i="64"/>
  <c r="BI1362" i="64" s="1"/>
  <c r="BI1604" i="64"/>
  <c r="BI1619" i="64" s="1"/>
  <c r="BI1756" i="64"/>
  <c r="BI1771" i="64" s="1"/>
  <c r="BI1628" i="64"/>
  <c r="BI1297" i="64"/>
  <c r="BI1312" i="64" s="1"/>
  <c r="BI953" i="64"/>
  <c r="BI929" i="64"/>
  <c r="BI880" i="64"/>
  <c r="BI895" i="64" s="1"/>
  <c r="BI2276" i="64"/>
  <c r="BI2291" i="64" s="1"/>
  <c r="BI852" i="64"/>
  <c r="BI872" i="64" s="1"/>
  <c r="BI904" i="64"/>
  <c r="BI2300" i="64"/>
  <c r="BA2245" i="64"/>
  <c r="BA3190" i="64"/>
  <c r="BA3207" i="64" s="1"/>
  <c r="BA3164" i="64"/>
  <c r="BA3181" i="64" s="1"/>
  <c r="BA3139" i="64"/>
  <c r="BA3156" i="64" s="1"/>
  <c r="BA2219" i="64"/>
  <c r="BA2236" i="64" s="1"/>
  <c r="BA3113" i="64"/>
  <c r="BA3130" i="64" s="1"/>
  <c r="BA2165" i="64"/>
  <c r="BA2178" i="64" s="1"/>
  <c r="BA2187" i="64"/>
  <c r="BA2210" i="64" s="1"/>
  <c r="BA2120" i="64"/>
  <c r="BA3242" i="64"/>
  <c r="BA3256" i="64" s="1"/>
  <c r="BA2076" i="64"/>
  <c r="BA2111" i="64" s="1"/>
  <c r="BA2533" i="64"/>
  <c r="BA2556" i="64" s="1"/>
  <c r="BA2497" i="64"/>
  <c r="BA2524" i="64" s="1"/>
  <c r="BA1932" i="64"/>
  <c r="BA1959" i="64" s="1"/>
  <c r="BA1897" i="64"/>
  <c r="BA1924" i="64" s="1"/>
  <c r="BA2601" i="64"/>
  <c r="BA2624" i="64" s="1"/>
  <c r="BA2004" i="64"/>
  <c r="BA2031" i="64" s="1"/>
  <c r="BA2633" i="64"/>
  <c r="BA2658" i="64" s="1"/>
  <c r="BA1780" i="64"/>
  <c r="BA1793" i="64" s="1"/>
  <c r="BA2040" i="64"/>
  <c r="BA2067" i="64" s="1"/>
  <c r="BA1873" i="64"/>
  <c r="BA1888" i="64" s="1"/>
  <c r="BA2667" i="64"/>
  <c r="BA2692" i="64" s="1"/>
  <c r="BA1756" i="64"/>
  <c r="BA1771" i="64" s="1"/>
  <c r="BA1349" i="64"/>
  <c r="BA1362" i="64" s="1"/>
  <c r="BA1628" i="64"/>
  <c r="BA1604" i="64"/>
  <c r="BA1619" i="64" s="1"/>
  <c r="BA1297" i="64"/>
  <c r="BA1312" i="64" s="1"/>
  <c r="BA880" i="64"/>
  <c r="BA895" i="64" s="1"/>
  <c r="BA953" i="64"/>
  <c r="BA852" i="64"/>
  <c r="BA872" i="64" s="1"/>
  <c r="BA904" i="64"/>
  <c r="BA929" i="64"/>
  <c r="BA2300" i="64"/>
  <c r="AS2245" i="64"/>
  <c r="AS3164" i="64"/>
  <c r="AS3181" i="64" s="1"/>
  <c r="AS3190" i="64"/>
  <c r="AS3207" i="64" s="1"/>
  <c r="AS3139" i="64"/>
  <c r="AS3156" i="64" s="1"/>
  <c r="AS2219" i="64"/>
  <c r="AS2236" i="64" s="1"/>
  <c r="AS3113" i="64"/>
  <c r="AS3130" i="64" s="1"/>
  <c r="AS2187" i="64"/>
  <c r="AS2210" i="64" s="1"/>
  <c r="AS2165" i="64"/>
  <c r="AS2178" i="64" s="1"/>
  <c r="AS2120" i="64"/>
  <c r="AS3242" i="64"/>
  <c r="AS3256" i="64" s="1"/>
  <c r="AS2533" i="64"/>
  <c r="AS2556" i="64" s="1"/>
  <c r="AS2497" i="64"/>
  <c r="AS2524" i="64" s="1"/>
  <c r="AS2076" i="64"/>
  <c r="AS2111" i="64" s="1"/>
  <c r="AS2601" i="64"/>
  <c r="AS2624" i="64" s="1"/>
  <c r="AS1932" i="64"/>
  <c r="AS1959" i="64" s="1"/>
  <c r="AS2040" i="64"/>
  <c r="AS2067" i="64" s="1"/>
  <c r="AS1897" i="64"/>
  <c r="AS1924" i="64" s="1"/>
  <c r="AS2633" i="64"/>
  <c r="AS2658" i="64" s="1"/>
  <c r="AS1780" i="64"/>
  <c r="AS1793" i="64" s="1"/>
  <c r="AS2004" i="64"/>
  <c r="AS2031" i="64" s="1"/>
  <c r="AS1873" i="64"/>
  <c r="AS1888" i="64" s="1"/>
  <c r="AS2667" i="64"/>
  <c r="AS2692" i="64" s="1"/>
  <c r="AS1756" i="64"/>
  <c r="AS1771" i="64" s="1"/>
  <c r="AS1628" i="64"/>
  <c r="AS1349" i="64"/>
  <c r="AS1362" i="64" s="1"/>
  <c r="AS1604" i="64"/>
  <c r="AS1619" i="64" s="1"/>
  <c r="AS1297" i="64"/>
  <c r="AS1312" i="64" s="1"/>
  <c r="AS880" i="64"/>
  <c r="AS895" i="64" s="1"/>
  <c r="AS2276" i="64"/>
  <c r="AS2291" i="64" s="1"/>
  <c r="AS852" i="64"/>
  <c r="AS872" i="64" s="1"/>
  <c r="AS929" i="64"/>
  <c r="AS904" i="64"/>
  <c r="AS953" i="64"/>
  <c r="AS2300" i="64"/>
  <c r="AK2245" i="64"/>
  <c r="AK3164" i="64"/>
  <c r="AK3181" i="64" s="1"/>
  <c r="AK3190" i="64"/>
  <c r="AK3207" i="64" s="1"/>
  <c r="AK3139" i="64"/>
  <c r="AK3156" i="64" s="1"/>
  <c r="AK2219" i="64"/>
  <c r="AK2236" i="64" s="1"/>
  <c r="AK2165" i="64"/>
  <c r="AK2178" i="64" s="1"/>
  <c r="AK3113" i="64"/>
  <c r="AK3130" i="64" s="1"/>
  <c r="AK2187" i="64"/>
  <c r="AK2210" i="64" s="1"/>
  <c r="AK2120" i="64"/>
  <c r="AK3242" i="64"/>
  <c r="AK3256" i="64" s="1"/>
  <c r="AK2533" i="64"/>
  <c r="AK2556" i="64" s="1"/>
  <c r="AK2076" i="64"/>
  <c r="AK2111" i="64" s="1"/>
  <c r="AK2601" i="64"/>
  <c r="AK2624" i="64" s="1"/>
  <c r="AK1932" i="64"/>
  <c r="AK1959" i="64" s="1"/>
  <c r="AK1897" i="64"/>
  <c r="AK1924" i="64" s="1"/>
  <c r="AK2040" i="64"/>
  <c r="AK2067" i="64" s="1"/>
  <c r="AK2633" i="64"/>
  <c r="AK2658" i="64" s="1"/>
  <c r="AK2497" i="64"/>
  <c r="AK2524" i="64" s="1"/>
  <c r="AK2004" i="64"/>
  <c r="AK2031" i="64" s="1"/>
  <c r="AK1780" i="64"/>
  <c r="AK1793" i="64" s="1"/>
  <c r="AK2667" i="64"/>
  <c r="AK2692" i="64" s="1"/>
  <c r="AK1628" i="64"/>
  <c r="AK1873" i="64"/>
  <c r="AK1888" i="64" s="1"/>
  <c r="AK1349" i="64"/>
  <c r="AK1362" i="64" s="1"/>
  <c r="AK1756" i="64"/>
  <c r="AK1771" i="64" s="1"/>
  <c r="AK1604" i="64"/>
  <c r="AK1619" i="64" s="1"/>
  <c r="AK1297" i="64"/>
  <c r="AK1312" i="64" s="1"/>
  <c r="AK880" i="64"/>
  <c r="AK895" i="64" s="1"/>
  <c r="AK953" i="64"/>
  <c r="AK929" i="64"/>
  <c r="AK852" i="64"/>
  <c r="AK872" i="64" s="1"/>
  <c r="AK904" i="64"/>
  <c r="AK2300" i="64"/>
  <c r="AC2245" i="64"/>
  <c r="AC3190" i="64"/>
  <c r="AC3207" i="64" s="1"/>
  <c r="AC3164" i="64"/>
  <c r="AC3181" i="64" s="1"/>
  <c r="AC3139" i="64"/>
  <c r="AC3156" i="64" s="1"/>
  <c r="AC2219" i="64"/>
  <c r="AC2236" i="64" s="1"/>
  <c r="AC3113" i="64"/>
  <c r="AC3130" i="64" s="1"/>
  <c r="AC2165" i="64"/>
  <c r="AC2178" i="64" s="1"/>
  <c r="AC2187" i="64"/>
  <c r="AC2210" i="64" s="1"/>
  <c r="AC2120" i="64"/>
  <c r="AC2076" i="64"/>
  <c r="AC2111" i="64" s="1"/>
  <c r="AC3242" i="64"/>
  <c r="AC3256" i="64" s="1"/>
  <c r="AC2533" i="64"/>
  <c r="AC2556" i="64" s="1"/>
  <c r="AC2497" i="64"/>
  <c r="AC2524" i="64" s="1"/>
  <c r="AC1932" i="64"/>
  <c r="AC1959" i="64" s="1"/>
  <c r="AC1897" i="64"/>
  <c r="AC1924" i="64" s="1"/>
  <c r="AC2004" i="64"/>
  <c r="AC2031" i="64" s="1"/>
  <c r="AC2633" i="64"/>
  <c r="AC2658" i="64" s="1"/>
  <c r="AC2040" i="64"/>
  <c r="AC2067" i="64" s="1"/>
  <c r="AC1780" i="64"/>
  <c r="AC1793" i="64" s="1"/>
  <c r="AC2601" i="64"/>
  <c r="AC2624" i="64" s="1"/>
  <c r="AC2667" i="64"/>
  <c r="AC2692" i="64" s="1"/>
  <c r="AC1873" i="64"/>
  <c r="AC1888" i="64" s="1"/>
  <c r="AC1756" i="64"/>
  <c r="AC1771" i="64" s="1"/>
  <c r="AC1349" i="64"/>
  <c r="AC1362" i="64" s="1"/>
  <c r="AC1604" i="64"/>
  <c r="AC1619" i="64" s="1"/>
  <c r="AC1628" i="64"/>
  <c r="AC1297" i="64"/>
  <c r="AC1312" i="64" s="1"/>
  <c r="AC929" i="64"/>
  <c r="AC880" i="64"/>
  <c r="AC895" i="64" s="1"/>
  <c r="AC2276" i="64"/>
  <c r="AC2291" i="64" s="1"/>
  <c r="AC852" i="64"/>
  <c r="AC872" i="64" s="1"/>
  <c r="AC953" i="64"/>
  <c r="AC904" i="64"/>
  <c r="AC2300" i="64"/>
  <c r="U2245" i="64"/>
  <c r="U3164" i="64"/>
  <c r="U3181" i="64" s="1"/>
  <c r="U3190" i="64"/>
  <c r="U3207" i="64" s="1"/>
  <c r="U2219" i="64"/>
  <c r="U2236" i="64" s="1"/>
  <c r="U3113" i="64"/>
  <c r="U3130" i="64" s="1"/>
  <c r="U3139" i="64"/>
  <c r="U3156" i="64" s="1"/>
  <c r="U2187" i="64"/>
  <c r="U2210" i="64" s="1"/>
  <c r="U2165" i="64"/>
  <c r="U2178" i="64" s="1"/>
  <c r="U2120" i="64"/>
  <c r="U2533" i="64"/>
  <c r="U2556" i="64" s="1"/>
  <c r="U3242" i="64"/>
  <c r="U3256" i="64" s="1"/>
  <c r="U2076" i="64"/>
  <c r="U2111" i="64" s="1"/>
  <c r="U2497" i="64"/>
  <c r="U2524" i="64" s="1"/>
  <c r="U2601" i="64"/>
  <c r="U2624" i="64" s="1"/>
  <c r="U1897" i="64"/>
  <c r="U1924" i="64" s="1"/>
  <c r="U2633" i="64"/>
  <c r="U2658" i="64" s="1"/>
  <c r="U1780" i="64"/>
  <c r="U1793" i="64" s="1"/>
  <c r="U2040" i="64"/>
  <c r="U2067" i="64" s="1"/>
  <c r="U2004" i="64"/>
  <c r="U2031" i="64" s="1"/>
  <c r="U1932" i="64"/>
  <c r="U1959" i="64" s="1"/>
  <c r="U1873" i="64"/>
  <c r="U1888" i="64" s="1"/>
  <c r="U1349" i="64"/>
  <c r="U1362" i="64" s="1"/>
  <c r="U1628" i="64"/>
  <c r="U2667" i="64"/>
  <c r="U2692" i="64" s="1"/>
  <c r="U1604" i="64"/>
  <c r="U1619" i="64" s="1"/>
  <c r="U1297" i="64"/>
  <c r="U1312" i="64" s="1"/>
  <c r="U880" i="64"/>
  <c r="U895" i="64" s="1"/>
  <c r="U1756" i="64"/>
  <c r="U1771" i="64" s="1"/>
  <c r="U852" i="64"/>
  <c r="U872" i="64" s="1"/>
  <c r="U904" i="64"/>
  <c r="U929" i="64"/>
  <c r="U2300" i="64"/>
  <c r="CG3195" i="64"/>
  <c r="CG3169" i="64"/>
  <c r="CG2250" i="64"/>
  <c r="CG3144" i="64"/>
  <c r="CG2224" i="64"/>
  <c r="CG2241" i="64" s="1"/>
  <c r="CG2192" i="64"/>
  <c r="CG3118" i="64"/>
  <c r="CG3135" i="64" s="1"/>
  <c r="CG2170" i="64"/>
  <c r="CG2183" i="64" s="1"/>
  <c r="CG3247" i="64"/>
  <c r="CG3261" i="64" s="1"/>
  <c r="CG2125" i="64"/>
  <c r="CG2160" i="64" s="1"/>
  <c r="CG2538" i="64"/>
  <c r="CG2561" i="64" s="1"/>
  <c r="CG2606" i="64"/>
  <c r="CG2629" i="64" s="1"/>
  <c r="CG2081" i="64"/>
  <c r="CG2116" i="64" s="1"/>
  <c r="CG2502" i="64"/>
  <c r="CG2529" i="64" s="1"/>
  <c r="CG2045" i="64"/>
  <c r="CG2072" i="64" s="1"/>
  <c r="CG2009" i="64"/>
  <c r="CG2036" i="64" s="1"/>
  <c r="CG1937" i="64"/>
  <c r="CG1964" i="64" s="1"/>
  <c r="CG2638" i="64"/>
  <c r="CG2663" i="64" s="1"/>
  <c r="CG1785" i="64"/>
  <c r="CG1798" i="64" s="1"/>
  <c r="CG1633" i="64"/>
  <c r="CG2672" i="64"/>
  <c r="CG2697" i="64" s="1"/>
  <c r="CG1761" i="64"/>
  <c r="CG1902" i="64"/>
  <c r="CG1929" i="64" s="1"/>
  <c r="CG1878" i="64"/>
  <c r="CG934" i="64"/>
  <c r="CG909" i="64"/>
  <c r="CG1609" i="64"/>
  <c r="CG1624" i="64" s="1"/>
  <c r="CG1302" i="64"/>
  <c r="CG2281" i="64"/>
  <c r="CG2296" i="64" s="1"/>
  <c r="CG857" i="64"/>
  <c r="CG958" i="64"/>
  <c r="CG971" i="64" s="1"/>
  <c r="CG632" i="64"/>
  <c r="CG1354" i="64"/>
  <c r="CG1367" i="64" s="1"/>
  <c r="CG2305" i="64"/>
  <c r="CG582" i="64"/>
  <c r="CG592" i="64" s="1"/>
  <c r="BY3195" i="64"/>
  <c r="BY3169" i="64"/>
  <c r="BY2250" i="64"/>
  <c r="BY3144" i="64"/>
  <c r="BY2224" i="64"/>
  <c r="BY2241" i="64" s="1"/>
  <c r="BY2192" i="64"/>
  <c r="BY3118" i="64"/>
  <c r="BY3135" i="64" s="1"/>
  <c r="BY2170" i="64"/>
  <c r="BY2183" i="64" s="1"/>
  <c r="BY3247" i="64"/>
  <c r="BY3261" i="64" s="1"/>
  <c r="BY2125" i="64"/>
  <c r="BY2160" i="64" s="1"/>
  <c r="BY2081" i="64"/>
  <c r="BY2116" i="64" s="1"/>
  <c r="BY2606" i="64"/>
  <c r="BY2629" i="64" s="1"/>
  <c r="BY2538" i="64"/>
  <c r="BY2561" i="64" s="1"/>
  <c r="BY2502" i="64"/>
  <c r="BY2529" i="64" s="1"/>
  <c r="BY2009" i="64"/>
  <c r="BY2036" i="64" s="1"/>
  <c r="BY1937" i="64"/>
  <c r="BY1964" i="64" s="1"/>
  <c r="BY2045" i="64"/>
  <c r="BY2072" i="64" s="1"/>
  <c r="BY2638" i="64"/>
  <c r="BY2663" i="64" s="1"/>
  <c r="BY1785" i="64"/>
  <c r="BY1798" i="64" s="1"/>
  <c r="BY1633" i="64"/>
  <c r="BY1878" i="64"/>
  <c r="BY1761" i="64"/>
  <c r="BY2672" i="64"/>
  <c r="BY2697" i="64" s="1"/>
  <c r="BY1902" i="64"/>
  <c r="BY1929" i="64" s="1"/>
  <c r="BY934" i="64"/>
  <c r="BY1609" i="64"/>
  <c r="BY1624" i="64" s="1"/>
  <c r="BY909" i="64"/>
  <c r="BY1302" i="64"/>
  <c r="BY1354" i="64"/>
  <c r="BY1367" i="64" s="1"/>
  <c r="BY857" i="64"/>
  <c r="BY632" i="64"/>
  <c r="BY958" i="64"/>
  <c r="BY971" i="64" s="1"/>
  <c r="BY2281" i="64"/>
  <c r="BY2296" i="64" s="1"/>
  <c r="BY2305" i="64"/>
  <c r="BQ3195" i="64"/>
  <c r="BQ3169" i="64"/>
  <c r="BQ2250" i="64"/>
  <c r="BQ3144" i="64"/>
  <c r="BQ2224" i="64"/>
  <c r="BQ2241" i="64" s="1"/>
  <c r="BQ2192" i="64"/>
  <c r="BQ3118" i="64"/>
  <c r="BQ3135" i="64" s="1"/>
  <c r="BQ2170" i="64"/>
  <c r="BQ2183" i="64" s="1"/>
  <c r="BQ3247" i="64"/>
  <c r="BQ3261" i="64" s="1"/>
  <c r="BQ2125" i="64"/>
  <c r="BQ2160" i="64" s="1"/>
  <c r="BQ2538" i="64"/>
  <c r="BQ2561" i="64" s="1"/>
  <c r="BQ2081" i="64"/>
  <c r="BQ2116" i="64" s="1"/>
  <c r="BQ2502" i="64"/>
  <c r="BQ2529" i="64" s="1"/>
  <c r="BQ2606" i="64"/>
  <c r="BQ2629" i="64" s="1"/>
  <c r="BQ2009" i="64"/>
  <c r="BQ2036" i="64" s="1"/>
  <c r="BQ2045" i="64"/>
  <c r="BQ2072" i="64" s="1"/>
  <c r="BQ1937" i="64"/>
  <c r="BQ1964" i="64" s="1"/>
  <c r="BQ2638" i="64"/>
  <c r="BQ2663" i="64" s="1"/>
  <c r="BQ1785" i="64"/>
  <c r="BQ1798" i="64" s="1"/>
  <c r="BQ1902" i="64"/>
  <c r="BQ1929" i="64" s="1"/>
  <c r="BQ2672" i="64"/>
  <c r="BQ2697" i="64" s="1"/>
  <c r="BQ1633" i="64"/>
  <c r="BQ1878" i="64"/>
  <c r="BQ1761" i="64"/>
  <c r="BQ1609" i="64"/>
  <c r="BQ1624" i="64" s="1"/>
  <c r="BQ934" i="64"/>
  <c r="BQ909" i="64"/>
  <c r="BQ1302" i="64"/>
  <c r="BQ2281" i="64"/>
  <c r="BQ2296" i="64" s="1"/>
  <c r="BQ857" i="64"/>
  <c r="BQ1354" i="64"/>
  <c r="BQ1367" i="64" s="1"/>
  <c r="BQ632" i="64"/>
  <c r="BQ958" i="64"/>
  <c r="BQ971" i="64" s="1"/>
  <c r="BQ2305" i="64"/>
  <c r="BI3195" i="64"/>
  <c r="BI3169" i="64"/>
  <c r="BI2250" i="64"/>
  <c r="BI3144" i="64"/>
  <c r="BI2224" i="64"/>
  <c r="BI2241" i="64" s="1"/>
  <c r="BI2192" i="64"/>
  <c r="BI3118" i="64"/>
  <c r="BI3135" i="64" s="1"/>
  <c r="BI2170" i="64"/>
  <c r="BI2183" i="64" s="1"/>
  <c r="BI2081" i="64"/>
  <c r="BI2116" i="64" s="1"/>
  <c r="BI2538" i="64"/>
  <c r="BI2561" i="64" s="1"/>
  <c r="BI2125" i="64"/>
  <c r="BI2160" i="64" s="1"/>
  <c r="BI2606" i="64"/>
  <c r="BI2629" i="64" s="1"/>
  <c r="BI3247" i="64"/>
  <c r="BI3261" i="64" s="1"/>
  <c r="BI2502" i="64"/>
  <c r="BI2529" i="64" s="1"/>
  <c r="BI2009" i="64"/>
  <c r="BI2036" i="64" s="1"/>
  <c r="BI1937" i="64"/>
  <c r="BI1964" i="64" s="1"/>
  <c r="BI2638" i="64"/>
  <c r="BI2663" i="64" s="1"/>
  <c r="BI1785" i="64"/>
  <c r="BI1798" i="64" s="1"/>
  <c r="BI2045" i="64"/>
  <c r="BI2072" i="64" s="1"/>
  <c r="BI1633" i="64"/>
  <c r="BI1902" i="64"/>
  <c r="BI1929" i="64" s="1"/>
  <c r="BI1878" i="64"/>
  <c r="BI2672" i="64"/>
  <c r="BI2697" i="64" s="1"/>
  <c r="BI1761" i="64"/>
  <c r="BI934" i="64"/>
  <c r="BI909" i="64"/>
  <c r="BI1302" i="64"/>
  <c r="BI1609" i="64"/>
  <c r="BI1624" i="64" s="1"/>
  <c r="BI857" i="64"/>
  <c r="BI632" i="64"/>
  <c r="BI2281" i="64"/>
  <c r="BI2296" i="64" s="1"/>
  <c r="BI2305" i="64"/>
  <c r="BI958" i="64"/>
  <c r="BI971" i="64" s="1"/>
  <c r="BI1354" i="64"/>
  <c r="BI1367" i="64" s="1"/>
  <c r="BA3195" i="64"/>
  <c r="BA3169" i="64"/>
  <c r="BA2250" i="64"/>
  <c r="BA3144" i="64"/>
  <c r="BA2224" i="64"/>
  <c r="BA2241" i="64" s="1"/>
  <c r="BA2192" i="64"/>
  <c r="BA3118" i="64"/>
  <c r="BA3135" i="64" s="1"/>
  <c r="BA3247" i="64"/>
  <c r="BA3261" i="64" s="1"/>
  <c r="BA2170" i="64"/>
  <c r="BA2183" i="64" s="1"/>
  <c r="BA2125" i="64"/>
  <c r="BA2160" i="64" s="1"/>
  <c r="BA2606" i="64"/>
  <c r="BA2629" i="64" s="1"/>
  <c r="BA2538" i="64"/>
  <c r="BA2561" i="64" s="1"/>
  <c r="BA2081" i="64"/>
  <c r="BA2116" i="64" s="1"/>
  <c r="BA2502" i="64"/>
  <c r="BA2529" i="64" s="1"/>
  <c r="BA2009" i="64"/>
  <c r="BA2036" i="64" s="1"/>
  <c r="BA2045" i="64"/>
  <c r="BA2072" i="64" s="1"/>
  <c r="BA1937" i="64"/>
  <c r="BA1964" i="64" s="1"/>
  <c r="BA2638" i="64"/>
  <c r="BA2663" i="64" s="1"/>
  <c r="BA1785" i="64"/>
  <c r="BA1798" i="64" s="1"/>
  <c r="BA1633" i="64"/>
  <c r="BA1902" i="64"/>
  <c r="BA1929" i="64" s="1"/>
  <c r="BA2672" i="64"/>
  <c r="BA2697" i="64" s="1"/>
  <c r="BA1761" i="64"/>
  <c r="BA934" i="64"/>
  <c r="BA1878" i="64"/>
  <c r="BA909" i="64"/>
  <c r="BA1609" i="64"/>
  <c r="BA1624" i="64" s="1"/>
  <c r="BA1302" i="64"/>
  <c r="BA1354" i="64"/>
  <c r="BA1367" i="64" s="1"/>
  <c r="BA2281" i="64"/>
  <c r="BA2296" i="64" s="1"/>
  <c r="BA857" i="64"/>
  <c r="BA632" i="64"/>
  <c r="BA2305" i="64"/>
  <c r="AS3195" i="64"/>
  <c r="AS3169" i="64"/>
  <c r="AS2250" i="64"/>
  <c r="AS3144" i="64"/>
  <c r="AS2224" i="64"/>
  <c r="AS2241" i="64" s="1"/>
  <c r="AS2192" i="64"/>
  <c r="AS3118" i="64"/>
  <c r="AS3135" i="64" s="1"/>
  <c r="AS2170" i="64"/>
  <c r="AS2183" i="64" s="1"/>
  <c r="AS2081" i="64"/>
  <c r="AS2116" i="64" s="1"/>
  <c r="AS3247" i="64"/>
  <c r="AS3261" i="64" s="1"/>
  <c r="AS2125" i="64"/>
  <c r="AS2160" i="64" s="1"/>
  <c r="AS2538" i="64"/>
  <c r="AS2561" i="64" s="1"/>
  <c r="AS2502" i="64"/>
  <c r="AS2529" i="64" s="1"/>
  <c r="AS2045" i="64"/>
  <c r="AS2072" i="64" s="1"/>
  <c r="AS2009" i="64"/>
  <c r="AS2036" i="64" s="1"/>
  <c r="AS1937" i="64"/>
  <c r="AS1964" i="64" s="1"/>
  <c r="AS2606" i="64"/>
  <c r="AS2629" i="64" s="1"/>
  <c r="AS2638" i="64"/>
  <c r="AS2663" i="64" s="1"/>
  <c r="AS1785" i="64"/>
  <c r="AS1798" i="64" s="1"/>
  <c r="AS1633" i="64"/>
  <c r="AS1902" i="64"/>
  <c r="AS1929" i="64" s="1"/>
  <c r="AS1878" i="64"/>
  <c r="AS1761" i="64"/>
  <c r="AS2672" i="64"/>
  <c r="AS2697" i="64" s="1"/>
  <c r="AS934" i="64"/>
  <c r="AS1609" i="64"/>
  <c r="AS1624" i="64" s="1"/>
  <c r="AS1302" i="64"/>
  <c r="AS958" i="64"/>
  <c r="AS971" i="64" s="1"/>
  <c r="AS857" i="64"/>
  <c r="AS632" i="64"/>
  <c r="AS1354" i="64"/>
  <c r="AS1367" i="64" s="1"/>
  <c r="AS2281" i="64"/>
  <c r="AS2296" i="64" s="1"/>
  <c r="AS909" i="64"/>
  <c r="AS2305" i="64"/>
  <c r="AK3195" i="64"/>
  <c r="AK3169" i="64"/>
  <c r="AK2250" i="64"/>
  <c r="AK3144" i="64"/>
  <c r="AK2224" i="64"/>
  <c r="AK2241" i="64" s="1"/>
  <c r="AK3118" i="64"/>
  <c r="AK3135" i="64" s="1"/>
  <c r="AK2192" i="64"/>
  <c r="AK2170" i="64"/>
  <c r="AK2183" i="64" s="1"/>
  <c r="AK3247" i="64"/>
  <c r="AK3261" i="64" s="1"/>
  <c r="AK2538" i="64"/>
  <c r="AK2561" i="64" s="1"/>
  <c r="AK2081" i="64"/>
  <c r="AK2116" i="64" s="1"/>
  <c r="AK2606" i="64"/>
  <c r="AK2629" i="64" s="1"/>
  <c r="AK2125" i="64"/>
  <c r="AK2160" i="64" s="1"/>
  <c r="AK2502" i="64"/>
  <c r="AK2529" i="64" s="1"/>
  <c r="AK2009" i="64"/>
  <c r="AK2036" i="64" s="1"/>
  <c r="AK1937" i="64"/>
  <c r="AK1964" i="64" s="1"/>
  <c r="AK2045" i="64"/>
  <c r="AK2072" i="64" s="1"/>
  <c r="AK2638" i="64"/>
  <c r="AK2663" i="64" s="1"/>
  <c r="AK1785" i="64"/>
  <c r="AK1798" i="64" s="1"/>
  <c r="AK2672" i="64"/>
  <c r="AK2697" i="64" s="1"/>
  <c r="AK1633" i="64"/>
  <c r="AK1878" i="64"/>
  <c r="AK1902" i="64"/>
  <c r="AK1929" i="64" s="1"/>
  <c r="AK1761" i="64"/>
  <c r="AK1609" i="64"/>
  <c r="AK1624" i="64" s="1"/>
  <c r="AK934" i="64"/>
  <c r="AK1302" i="64"/>
  <c r="AK958" i="64"/>
  <c r="AK971" i="64" s="1"/>
  <c r="AK2281" i="64"/>
  <c r="AK2296" i="64" s="1"/>
  <c r="AK857" i="64"/>
  <c r="AK632" i="64"/>
  <c r="AK909" i="64"/>
  <c r="AK2305" i="64"/>
  <c r="AC3195" i="64"/>
  <c r="AC3169" i="64"/>
  <c r="AC2250" i="64"/>
  <c r="AC3144" i="64"/>
  <c r="AC2224" i="64"/>
  <c r="AC2241" i="64" s="1"/>
  <c r="AC2192" i="64"/>
  <c r="AC3118" i="64"/>
  <c r="AC3135" i="64" s="1"/>
  <c r="AC3247" i="64"/>
  <c r="AC3261" i="64" s="1"/>
  <c r="AC2170" i="64"/>
  <c r="AC2183" i="64" s="1"/>
  <c r="AC2081" i="64"/>
  <c r="AC2116" i="64" s="1"/>
  <c r="AC2125" i="64"/>
  <c r="AC2160" i="64" s="1"/>
  <c r="AC2538" i="64"/>
  <c r="AC2561" i="64" s="1"/>
  <c r="AC2502" i="64"/>
  <c r="AC2529" i="64" s="1"/>
  <c r="AC2009" i="64"/>
  <c r="AC2036" i="64" s="1"/>
  <c r="AC2045" i="64"/>
  <c r="AC2072" i="64" s="1"/>
  <c r="AC2606" i="64"/>
  <c r="AC2629" i="64" s="1"/>
  <c r="AC1937" i="64"/>
  <c r="AC1964" i="64" s="1"/>
  <c r="AC2638" i="64"/>
  <c r="AC2663" i="64" s="1"/>
  <c r="AC1785" i="64"/>
  <c r="AC1798" i="64" s="1"/>
  <c r="AC1633" i="64"/>
  <c r="AC1878" i="64"/>
  <c r="AC2672" i="64"/>
  <c r="AC2697" i="64" s="1"/>
  <c r="AC1902" i="64"/>
  <c r="AC1929" i="64" s="1"/>
  <c r="AC1761" i="64"/>
  <c r="AC934" i="64"/>
  <c r="AC1302" i="64"/>
  <c r="AC958" i="64"/>
  <c r="AC971" i="64" s="1"/>
  <c r="AC1354" i="64"/>
  <c r="AC1367" i="64" s="1"/>
  <c r="AC857" i="64"/>
  <c r="AC632" i="64"/>
  <c r="AC909" i="64"/>
  <c r="AC1609" i="64"/>
  <c r="AC1624" i="64" s="1"/>
  <c r="AC2281" i="64"/>
  <c r="AC2296" i="64" s="1"/>
  <c r="AC2305" i="64"/>
  <c r="U3195" i="64"/>
  <c r="U3169" i="64"/>
  <c r="U2250" i="64"/>
  <c r="U3144" i="64"/>
  <c r="U2224" i="64"/>
  <c r="U2241" i="64" s="1"/>
  <c r="U3118" i="64"/>
  <c r="U3135" i="64" s="1"/>
  <c r="U2192" i="64"/>
  <c r="U2170" i="64"/>
  <c r="U2183" i="64" s="1"/>
  <c r="U3247" i="64"/>
  <c r="U3261" i="64" s="1"/>
  <c r="U2125" i="64"/>
  <c r="U2160" i="64" s="1"/>
  <c r="U2538" i="64"/>
  <c r="U2561" i="64" s="1"/>
  <c r="U2081" i="64"/>
  <c r="U2116" i="64" s="1"/>
  <c r="U2502" i="64"/>
  <c r="U2529" i="64" s="1"/>
  <c r="U2045" i="64"/>
  <c r="U2072" i="64" s="1"/>
  <c r="U2009" i="64"/>
  <c r="U2036" i="64" s="1"/>
  <c r="U1937" i="64"/>
  <c r="U1964" i="64" s="1"/>
  <c r="U2606" i="64"/>
  <c r="U2629" i="64" s="1"/>
  <c r="U2638" i="64"/>
  <c r="U2663" i="64" s="1"/>
  <c r="U1785" i="64"/>
  <c r="U1798" i="64" s="1"/>
  <c r="U1633" i="64"/>
  <c r="U2672" i="64"/>
  <c r="U2697" i="64" s="1"/>
  <c r="U1761" i="64"/>
  <c r="U1902" i="64"/>
  <c r="U1929" i="64" s="1"/>
  <c r="U934" i="64"/>
  <c r="U1609" i="64"/>
  <c r="U1624" i="64" s="1"/>
  <c r="U1302" i="64"/>
  <c r="U1878" i="64"/>
  <c r="U2281" i="64"/>
  <c r="U2296" i="64" s="1"/>
  <c r="U857" i="64"/>
  <c r="U958" i="64"/>
  <c r="U971" i="64" s="1"/>
  <c r="U632" i="64"/>
  <c r="U909" i="64"/>
  <c r="U1354" i="64"/>
  <c r="U1367" i="64" s="1"/>
  <c r="U2305" i="64"/>
  <c r="CH2249" i="64"/>
  <c r="CH3194" i="64"/>
  <c r="CH3168" i="64"/>
  <c r="CH3143" i="64"/>
  <c r="CH2223" i="64"/>
  <c r="CH3117" i="64"/>
  <c r="CH2169" i="64"/>
  <c r="CH2080" i="64"/>
  <c r="CH2191" i="64"/>
  <c r="CH3246" i="64"/>
  <c r="CH2124" i="64"/>
  <c r="CH2605" i="64"/>
  <c r="CH1936" i="64"/>
  <c r="CH2044" i="64"/>
  <c r="CH2501" i="64"/>
  <c r="CH2637" i="64"/>
  <c r="CH2671" i="64"/>
  <c r="CH2537" i="64"/>
  <c r="CH1901" i="64"/>
  <c r="CH1784" i="64"/>
  <c r="CH2008" i="64"/>
  <c r="CH1877" i="64"/>
  <c r="CH1760" i="64"/>
  <c r="CH1775" i="64" s="1"/>
  <c r="CH1353" i="64"/>
  <c r="CH1632" i="64"/>
  <c r="CH1751" i="64" s="1"/>
  <c r="CH1301" i="64"/>
  <c r="CH2280" i="64"/>
  <c r="CH957" i="64"/>
  <c r="CH970" i="64" s="1"/>
  <c r="CH933" i="64"/>
  <c r="CH856" i="64"/>
  <c r="CH908" i="64"/>
  <c r="CH2304" i="64"/>
  <c r="CH581" i="64"/>
  <c r="CH884" i="64"/>
  <c r="BZ2249" i="64"/>
  <c r="BZ3194" i="64"/>
  <c r="BZ3168" i="64"/>
  <c r="BZ3143" i="64"/>
  <c r="BZ2223" i="64"/>
  <c r="BZ3117" i="64"/>
  <c r="BZ2191" i="64"/>
  <c r="BZ2080" i="64"/>
  <c r="BZ2169" i="64"/>
  <c r="BZ3246" i="64"/>
  <c r="BZ2124" i="64"/>
  <c r="BZ2044" i="64"/>
  <c r="BZ2501" i="64"/>
  <c r="BZ2605" i="64"/>
  <c r="BZ1936" i="64"/>
  <c r="BZ2537" i="64"/>
  <c r="BZ2637" i="64"/>
  <c r="BZ2008" i="64"/>
  <c r="BZ2671" i="64"/>
  <c r="BZ1901" i="64"/>
  <c r="BZ1877" i="64"/>
  <c r="BZ1760" i="64"/>
  <c r="BZ1775" i="64" s="1"/>
  <c r="BZ1353" i="64"/>
  <c r="BZ1784" i="64"/>
  <c r="BZ1301" i="64"/>
  <c r="BZ2280" i="64"/>
  <c r="BZ957" i="64"/>
  <c r="BZ970" i="64" s="1"/>
  <c r="BZ856" i="64"/>
  <c r="BZ1632" i="64"/>
  <c r="BZ1751" i="64" s="1"/>
  <c r="BZ908" i="64"/>
  <c r="BZ2304" i="64"/>
  <c r="BZ933" i="64"/>
  <c r="BZ581" i="64"/>
  <c r="BZ884" i="64"/>
  <c r="BR2249" i="64"/>
  <c r="BR3168" i="64"/>
  <c r="BR3194" i="64"/>
  <c r="BR3143" i="64"/>
  <c r="BR2223" i="64"/>
  <c r="BR3117" i="64"/>
  <c r="BR2191" i="64"/>
  <c r="BR2169" i="64"/>
  <c r="BR2080" i="64"/>
  <c r="BR3246" i="64"/>
  <c r="BR2124" i="64"/>
  <c r="BR2605" i="64"/>
  <c r="BR2537" i="64"/>
  <c r="BR1936" i="64"/>
  <c r="BR2501" i="64"/>
  <c r="BR2044" i="64"/>
  <c r="BR2637" i="64"/>
  <c r="BR2671" i="64"/>
  <c r="BR2008" i="64"/>
  <c r="BR1901" i="64"/>
  <c r="BR1877" i="64"/>
  <c r="BR1760" i="64"/>
  <c r="BR1775" i="64" s="1"/>
  <c r="BR1784" i="64"/>
  <c r="BR1353" i="64"/>
  <c r="BR1632" i="64"/>
  <c r="BR1751" i="64" s="1"/>
  <c r="BR1301" i="64"/>
  <c r="BR2280" i="64"/>
  <c r="BR957" i="64"/>
  <c r="BR970" i="64" s="1"/>
  <c r="BR933" i="64"/>
  <c r="BR856" i="64"/>
  <c r="BR908" i="64"/>
  <c r="BR2304" i="64"/>
  <c r="BR581" i="64"/>
  <c r="BR884" i="64"/>
  <c r="BJ2249" i="64"/>
  <c r="BJ3143" i="64"/>
  <c r="BJ3194" i="64"/>
  <c r="BJ2223" i="64"/>
  <c r="BJ3168" i="64"/>
  <c r="BJ3117" i="64"/>
  <c r="BJ2191" i="64"/>
  <c r="BJ2169" i="64"/>
  <c r="BJ2080" i="64"/>
  <c r="BJ3246" i="64"/>
  <c r="BJ2124" i="64"/>
  <c r="BJ2605" i="64"/>
  <c r="BJ2044" i="64"/>
  <c r="BJ1936" i="64"/>
  <c r="BJ2501" i="64"/>
  <c r="BJ2537" i="64"/>
  <c r="BJ2008" i="64"/>
  <c r="BJ2637" i="64"/>
  <c r="BJ2671" i="64"/>
  <c r="BJ1901" i="64"/>
  <c r="BJ1784" i="64"/>
  <c r="BJ1760" i="64"/>
  <c r="BJ1775" i="64" s="1"/>
  <c r="BJ1877" i="64"/>
  <c r="BJ1632" i="64"/>
  <c r="BJ1751" i="64" s="1"/>
  <c r="BJ1353" i="64"/>
  <c r="BJ1301" i="64"/>
  <c r="BJ2280" i="64"/>
  <c r="BJ957" i="64"/>
  <c r="BJ970" i="64" s="1"/>
  <c r="BJ856" i="64"/>
  <c r="BJ908" i="64"/>
  <c r="BJ2304" i="64"/>
  <c r="BJ933" i="64"/>
  <c r="BJ884" i="64"/>
  <c r="BB2249" i="64"/>
  <c r="BB3143" i="64"/>
  <c r="BB3194" i="64"/>
  <c r="BB3168" i="64"/>
  <c r="BB2223" i="64"/>
  <c r="BB3117" i="64"/>
  <c r="BB2191" i="64"/>
  <c r="BB2080" i="64"/>
  <c r="BB2169" i="64"/>
  <c r="BB3246" i="64"/>
  <c r="BB2124" i="64"/>
  <c r="BB2044" i="64"/>
  <c r="BB2501" i="64"/>
  <c r="BB2537" i="64"/>
  <c r="BB1936" i="64"/>
  <c r="BB2605" i="64"/>
  <c r="BB2637" i="64"/>
  <c r="BB2008" i="64"/>
  <c r="BB2671" i="64"/>
  <c r="BB1901" i="64"/>
  <c r="BB1784" i="64"/>
  <c r="BB1877" i="64"/>
  <c r="BB1760" i="64"/>
  <c r="BB1775" i="64" s="1"/>
  <c r="BB1353" i="64"/>
  <c r="BB1301" i="64"/>
  <c r="BB2280" i="64"/>
  <c r="BB1632" i="64"/>
  <c r="BB1751" i="64" s="1"/>
  <c r="BB957" i="64"/>
  <c r="BB970" i="64" s="1"/>
  <c r="BB933" i="64"/>
  <c r="BB856" i="64"/>
  <c r="BB908" i="64"/>
  <c r="BB2304" i="64"/>
  <c r="BB884" i="64"/>
  <c r="AT2249" i="64"/>
  <c r="AT3143" i="64"/>
  <c r="AT3194" i="64"/>
  <c r="AT2223" i="64"/>
  <c r="AT3168" i="64"/>
  <c r="AT3117" i="64"/>
  <c r="AT2169" i="64"/>
  <c r="AT2080" i="64"/>
  <c r="AT3246" i="64"/>
  <c r="AT2124" i="64"/>
  <c r="AT2191" i="64"/>
  <c r="AT2537" i="64"/>
  <c r="AT1936" i="64"/>
  <c r="AT2044" i="64"/>
  <c r="AT2637" i="64"/>
  <c r="AT2501" i="64"/>
  <c r="AT2671" i="64"/>
  <c r="AT2605" i="64"/>
  <c r="AT2008" i="64"/>
  <c r="AT1901" i="64"/>
  <c r="AT1877" i="64"/>
  <c r="AT1760" i="64"/>
  <c r="AT1775" i="64" s="1"/>
  <c r="AT1784" i="64"/>
  <c r="AT1353" i="64"/>
  <c r="AT1632" i="64"/>
  <c r="AT1751" i="64" s="1"/>
  <c r="AT1301" i="64"/>
  <c r="AT2280" i="64"/>
  <c r="AT957" i="64"/>
  <c r="AT970" i="64" s="1"/>
  <c r="AT856" i="64"/>
  <c r="AT908" i="64"/>
  <c r="AT2304" i="64"/>
  <c r="AT933" i="64"/>
  <c r="AT884" i="64"/>
  <c r="AL2249" i="64"/>
  <c r="AL3143" i="64"/>
  <c r="AL3194" i="64"/>
  <c r="AL2223" i="64"/>
  <c r="AL3168" i="64"/>
  <c r="AL2191" i="64"/>
  <c r="AL2080" i="64"/>
  <c r="AL3117" i="64"/>
  <c r="AL2169" i="64"/>
  <c r="AL3246" i="64"/>
  <c r="AL2124" i="64"/>
  <c r="AL2605" i="64"/>
  <c r="AL2044" i="64"/>
  <c r="AL2501" i="64"/>
  <c r="AL1936" i="64"/>
  <c r="AL2537" i="64"/>
  <c r="AL2008" i="64"/>
  <c r="AL2637" i="64"/>
  <c r="AL2671" i="64"/>
  <c r="AL1901" i="64"/>
  <c r="AL1877" i="64"/>
  <c r="AL1760" i="64"/>
  <c r="AL1775" i="64" s="1"/>
  <c r="AL1784" i="64"/>
  <c r="AL1632" i="64"/>
  <c r="AL1751" i="64" s="1"/>
  <c r="AL1353" i="64"/>
  <c r="AL1301" i="64"/>
  <c r="AL2280" i="64"/>
  <c r="AL957" i="64"/>
  <c r="AL970" i="64" s="1"/>
  <c r="AL933" i="64"/>
  <c r="AL856" i="64"/>
  <c r="AL908" i="64"/>
  <c r="AL2304" i="64"/>
  <c r="AL884" i="64"/>
  <c r="AD2249" i="64"/>
  <c r="AD3194" i="64"/>
  <c r="AD3143" i="64"/>
  <c r="AD2223" i="64"/>
  <c r="AD3168" i="64"/>
  <c r="AD2191" i="64"/>
  <c r="AD3117" i="64"/>
  <c r="AD2169" i="64"/>
  <c r="AD2080" i="64"/>
  <c r="AD3246" i="64"/>
  <c r="AD2124" i="64"/>
  <c r="AD2501" i="64"/>
  <c r="AD2537" i="64"/>
  <c r="AD1936" i="64"/>
  <c r="AD2605" i="64"/>
  <c r="AD2637" i="64"/>
  <c r="AD2008" i="64"/>
  <c r="AD2671" i="64"/>
  <c r="AD1901" i="64"/>
  <c r="AD2044" i="64"/>
  <c r="AD1784" i="64"/>
  <c r="AD1760" i="64"/>
  <c r="AD1775" i="64" s="1"/>
  <c r="AD1877" i="64"/>
  <c r="AD1353" i="64"/>
  <c r="AD1301" i="64"/>
  <c r="AD1632" i="64"/>
  <c r="AD1751" i="64" s="1"/>
  <c r="AD2280" i="64"/>
  <c r="AD957" i="64"/>
  <c r="AD970" i="64" s="1"/>
  <c r="AD856" i="64"/>
  <c r="AD908" i="64"/>
  <c r="AD2304" i="64"/>
  <c r="AD933" i="64"/>
  <c r="AD884" i="64"/>
  <c r="V2249" i="64"/>
  <c r="V3143" i="64"/>
  <c r="V3194" i="64"/>
  <c r="V2223" i="64"/>
  <c r="V3117" i="64"/>
  <c r="V2191" i="64"/>
  <c r="V3168" i="64"/>
  <c r="V2080" i="64"/>
  <c r="V2169" i="64"/>
  <c r="V3246" i="64"/>
  <c r="V2124" i="64"/>
  <c r="V2605" i="64"/>
  <c r="V1936" i="64"/>
  <c r="V2501" i="64"/>
  <c r="V2044" i="64"/>
  <c r="V2637" i="64"/>
  <c r="V2671" i="64"/>
  <c r="V1901" i="64"/>
  <c r="V2537" i="64"/>
  <c r="V1784" i="64"/>
  <c r="V1877" i="64"/>
  <c r="V1760" i="64"/>
  <c r="V1775" i="64" s="1"/>
  <c r="V1353" i="64"/>
  <c r="V1632" i="64"/>
  <c r="V1751" i="64" s="1"/>
  <c r="V1301" i="64"/>
  <c r="V2280" i="64"/>
  <c r="V2008" i="64"/>
  <c r="V957" i="64"/>
  <c r="V970" i="64" s="1"/>
  <c r="V933" i="64"/>
  <c r="V856" i="64"/>
  <c r="V908" i="64"/>
  <c r="V2304" i="64"/>
  <c r="V884" i="64"/>
  <c r="CI2246" i="64"/>
  <c r="CI2268" i="64" s="1"/>
  <c r="CI3191" i="64"/>
  <c r="CI3208" i="64" s="1"/>
  <c r="CI3140" i="64"/>
  <c r="CI3157" i="64" s="1"/>
  <c r="CI2220" i="64"/>
  <c r="CI2237" i="64" s="1"/>
  <c r="CI3165" i="64"/>
  <c r="CI3182" i="64" s="1"/>
  <c r="CI2188" i="64"/>
  <c r="CI2211" i="64" s="1"/>
  <c r="CI3114" i="64"/>
  <c r="CI3131" i="64" s="1"/>
  <c r="CI2166" i="64"/>
  <c r="CI2179" i="64" s="1"/>
  <c r="CI2077" i="64"/>
  <c r="CI2112" i="64" s="1"/>
  <c r="CI3243" i="64"/>
  <c r="CI3257" i="64" s="1"/>
  <c r="CI2121" i="64"/>
  <c r="CI2156" i="64" s="1"/>
  <c r="CI2498" i="64"/>
  <c r="CI2525" i="64" s="1"/>
  <c r="CI1933" i="64"/>
  <c r="CI1960" i="64" s="1"/>
  <c r="CI2534" i="64"/>
  <c r="CI2557" i="64" s="1"/>
  <c r="CI2041" i="64"/>
  <c r="CI2068" i="64" s="1"/>
  <c r="CI2634" i="64"/>
  <c r="CI2659" i="64" s="1"/>
  <c r="CI2602" i="64"/>
  <c r="CI2625" i="64" s="1"/>
  <c r="CI2005" i="64"/>
  <c r="CI2032" i="64" s="1"/>
  <c r="CI2668" i="64"/>
  <c r="CI2693" i="64" s="1"/>
  <c r="CI1898" i="64"/>
  <c r="CI1925" i="64" s="1"/>
  <c r="CI1874" i="64"/>
  <c r="CI1757" i="64"/>
  <c r="CI1772" i="64" s="1"/>
  <c r="CI1629" i="64"/>
  <c r="CI1350" i="64"/>
  <c r="CI1363" i="64" s="1"/>
  <c r="CI1605" i="64"/>
  <c r="CI1620" i="64" s="1"/>
  <c r="CI1298" i="64"/>
  <c r="CI1313" i="64" s="1"/>
  <c r="CI2277" i="64"/>
  <c r="CI2292" i="64" s="1"/>
  <c r="CI954" i="64"/>
  <c r="CI967" i="64" s="1"/>
  <c r="CI853" i="64"/>
  <c r="CI905" i="64"/>
  <c r="CI2301" i="64"/>
  <c r="CI2316" i="64" s="1"/>
  <c r="CI1781" i="64"/>
  <c r="CI1794" i="64" s="1"/>
  <c r="CI930" i="64"/>
  <c r="CI881" i="64"/>
  <c r="CA2246" i="64"/>
  <c r="CA2268" i="64" s="1"/>
  <c r="CA3140" i="64"/>
  <c r="CA3157" i="64" s="1"/>
  <c r="CA3191" i="64"/>
  <c r="CA3208" i="64" s="1"/>
  <c r="CA2220" i="64"/>
  <c r="CA2237" i="64" s="1"/>
  <c r="CA3114" i="64"/>
  <c r="CA3131" i="64" s="1"/>
  <c r="CA3165" i="64"/>
  <c r="CA3182" i="64" s="1"/>
  <c r="CA2166" i="64"/>
  <c r="CA2179" i="64" s="1"/>
  <c r="CA2188" i="64"/>
  <c r="CA2211" i="64" s="1"/>
  <c r="CA2077" i="64"/>
  <c r="CA2112" i="64" s="1"/>
  <c r="CA3243" i="64"/>
  <c r="CA3257" i="64" s="1"/>
  <c r="CA2121" i="64"/>
  <c r="CA2156" i="64" s="1"/>
  <c r="CA2602" i="64"/>
  <c r="CA2625" i="64" s="1"/>
  <c r="CA2534" i="64"/>
  <c r="CA2557" i="64" s="1"/>
  <c r="CA1933" i="64"/>
  <c r="CA1960" i="64" s="1"/>
  <c r="CA2041" i="64"/>
  <c r="CA2068" i="64" s="1"/>
  <c r="CA2634" i="64"/>
  <c r="CA2659" i="64" s="1"/>
  <c r="CA2498" i="64"/>
  <c r="CA2525" i="64" s="1"/>
  <c r="CA2668" i="64"/>
  <c r="CA2693" i="64" s="1"/>
  <c r="CA2005" i="64"/>
  <c r="CA2032" i="64" s="1"/>
  <c r="CA1898" i="64"/>
  <c r="CA1925" i="64" s="1"/>
  <c r="CA1874" i="64"/>
  <c r="CA1757" i="64"/>
  <c r="CA1772" i="64" s="1"/>
  <c r="CA1781" i="64"/>
  <c r="CA1794" i="64" s="1"/>
  <c r="CA1350" i="64"/>
  <c r="CA1363" i="64" s="1"/>
  <c r="CA1605" i="64"/>
  <c r="CA1620" i="64" s="1"/>
  <c r="CA1298" i="64"/>
  <c r="CA1313" i="64" s="1"/>
  <c r="CA1629" i="64"/>
  <c r="CA2277" i="64"/>
  <c r="CA2292" i="64" s="1"/>
  <c r="CA954" i="64"/>
  <c r="CA967" i="64" s="1"/>
  <c r="CA853" i="64"/>
  <c r="CA930" i="64"/>
  <c r="CA905" i="64"/>
  <c r="CA2301" i="64"/>
  <c r="CA2316" i="64" s="1"/>
  <c r="CA881" i="64"/>
  <c r="BS2246" i="64"/>
  <c r="BS2268" i="64" s="1"/>
  <c r="BS3140" i="64"/>
  <c r="BS3157" i="64" s="1"/>
  <c r="BS3191" i="64"/>
  <c r="BS3208" i="64" s="1"/>
  <c r="BS3165" i="64"/>
  <c r="BS3182" i="64" s="1"/>
  <c r="BS2220" i="64"/>
  <c r="BS2237" i="64" s="1"/>
  <c r="BS3114" i="64"/>
  <c r="BS3131" i="64" s="1"/>
  <c r="BS2188" i="64"/>
  <c r="BS2211" i="64" s="1"/>
  <c r="BS2077" i="64"/>
  <c r="BS2112" i="64" s="1"/>
  <c r="BS2166" i="64"/>
  <c r="BS2179" i="64" s="1"/>
  <c r="BS3243" i="64"/>
  <c r="BS3257" i="64" s="1"/>
  <c r="BS2121" i="64"/>
  <c r="BS2156" i="64" s="1"/>
  <c r="BS1933" i="64"/>
  <c r="BS1960" i="64" s="1"/>
  <c r="BS2498" i="64"/>
  <c r="BS2525" i="64" s="1"/>
  <c r="BS2041" i="64"/>
  <c r="BS2068" i="64" s="1"/>
  <c r="BS2005" i="64"/>
  <c r="BS2032" i="64" s="1"/>
  <c r="BS2634" i="64"/>
  <c r="BS2659" i="64" s="1"/>
  <c r="BS2534" i="64"/>
  <c r="BS2557" i="64" s="1"/>
  <c r="BS2668" i="64"/>
  <c r="BS2693" i="64" s="1"/>
  <c r="BS2602" i="64"/>
  <c r="BS2625" i="64" s="1"/>
  <c r="BS1898" i="64"/>
  <c r="BS1925" i="64" s="1"/>
  <c r="BS1781" i="64"/>
  <c r="BS1794" i="64" s="1"/>
  <c r="BS1757" i="64"/>
  <c r="BS1772" i="64" s="1"/>
  <c r="BS1874" i="64"/>
  <c r="BS1350" i="64"/>
  <c r="BS1363" i="64" s="1"/>
  <c r="BS1629" i="64"/>
  <c r="BS1605" i="64"/>
  <c r="BS1620" i="64" s="1"/>
  <c r="BS1298" i="64"/>
  <c r="BS1313" i="64" s="1"/>
  <c r="BS2277" i="64"/>
  <c r="BS2292" i="64" s="1"/>
  <c r="BS954" i="64"/>
  <c r="BS967" i="64" s="1"/>
  <c r="BS853" i="64"/>
  <c r="BS905" i="64"/>
  <c r="BS2301" i="64"/>
  <c r="BS2316" i="64" s="1"/>
  <c r="BS930" i="64"/>
  <c r="BS881" i="64"/>
  <c r="BK2246" i="64"/>
  <c r="BK2268" i="64" s="1"/>
  <c r="BK3191" i="64"/>
  <c r="BK3208" i="64" s="1"/>
  <c r="BK3140" i="64"/>
  <c r="BK3157" i="64" s="1"/>
  <c r="BK2220" i="64"/>
  <c r="BK2237" i="64" s="1"/>
  <c r="BK3165" i="64"/>
  <c r="BK3182" i="64" s="1"/>
  <c r="BK3114" i="64"/>
  <c r="BK3131" i="64" s="1"/>
  <c r="BK2188" i="64"/>
  <c r="BK2211" i="64" s="1"/>
  <c r="BK2166" i="64"/>
  <c r="BK2179" i="64" s="1"/>
  <c r="BK2077" i="64"/>
  <c r="BK2112" i="64" s="1"/>
  <c r="BK3243" i="64"/>
  <c r="BK3257" i="64" s="1"/>
  <c r="BK2121" i="64"/>
  <c r="BK2156" i="64" s="1"/>
  <c r="BK2498" i="64"/>
  <c r="BK2525" i="64" s="1"/>
  <c r="BK2602" i="64"/>
  <c r="BK2625" i="64" s="1"/>
  <c r="BK1933" i="64"/>
  <c r="BK1960" i="64" s="1"/>
  <c r="BK2534" i="64"/>
  <c r="BK2557" i="64" s="1"/>
  <c r="BK2041" i="64"/>
  <c r="BK2068" i="64" s="1"/>
  <c r="BK2634" i="64"/>
  <c r="BK2659" i="64" s="1"/>
  <c r="BK2005" i="64"/>
  <c r="BK2032" i="64" s="1"/>
  <c r="BK2668" i="64"/>
  <c r="BK2693" i="64" s="1"/>
  <c r="BK1898" i="64"/>
  <c r="BK1925" i="64" s="1"/>
  <c r="BK1781" i="64"/>
  <c r="BK1794" i="64" s="1"/>
  <c r="BK1757" i="64"/>
  <c r="BK1772" i="64" s="1"/>
  <c r="BK1874" i="64"/>
  <c r="BK1350" i="64"/>
  <c r="BK1363" i="64" s="1"/>
  <c r="BK1605" i="64"/>
  <c r="BK1620" i="64" s="1"/>
  <c r="BK1298" i="64"/>
  <c r="BK1313" i="64" s="1"/>
  <c r="BK2277" i="64"/>
  <c r="BK2292" i="64" s="1"/>
  <c r="BK954" i="64"/>
  <c r="BK967" i="64" s="1"/>
  <c r="BK853" i="64"/>
  <c r="BK930" i="64"/>
  <c r="BK1629" i="64"/>
  <c r="BK905" i="64"/>
  <c r="BK2301" i="64"/>
  <c r="BK2316" i="64" s="1"/>
  <c r="BK881" i="64"/>
  <c r="BC2246" i="64"/>
  <c r="BC2268" i="64" s="1"/>
  <c r="BC3140" i="64"/>
  <c r="BC3157" i="64" s="1"/>
  <c r="BC3191" i="64"/>
  <c r="BC3208" i="64" s="1"/>
  <c r="BC2220" i="64"/>
  <c r="BC2237" i="64" s="1"/>
  <c r="BC3114" i="64"/>
  <c r="BC3131" i="64" s="1"/>
  <c r="BC2188" i="64"/>
  <c r="BC2211" i="64" s="1"/>
  <c r="BC3165" i="64"/>
  <c r="BC3182" i="64" s="1"/>
  <c r="BC2077" i="64"/>
  <c r="BC2112" i="64" s="1"/>
  <c r="BC3243" i="64"/>
  <c r="BC3257" i="64" s="1"/>
  <c r="BC2121" i="64"/>
  <c r="BC2156" i="64" s="1"/>
  <c r="BC2166" i="64"/>
  <c r="BC2179" i="64" s="1"/>
  <c r="BC2534" i="64"/>
  <c r="BC2557" i="64" s="1"/>
  <c r="BC1933" i="64"/>
  <c r="BC1960" i="64" s="1"/>
  <c r="BC2041" i="64"/>
  <c r="BC2068" i="64" s="1"/>
  <c r="BC2634" i="64"/>
  <c r="BC2659" i="64" s="1"/>
  <c r="BC2668" i="64"/>
  <c r="BC2693" i="64" s="1"/>
  <c r="BC2498" i="64"/>
  <c r="BC2525" i="64" s="1"/>
  <c r="BC1898" i="64"/>
  <c r="BC1925" i="64" s="1"/>
  <c r="BC2005" i="64"/>
  <c r="BC2032" i="64" s="1"/>
  <c r="BC2602" i="64"/>
  <c r="BC2625" i="64" s="1"/>
  <c r="BC1874" i="64"/>
  <c r="BC1757" i="64"/>
  <c r="BC1772" i="64" s="1"/>
  <c r="BC1350" i="64"/>
  <c r="BC1363" i="64" s="1"/>
  <c r="BC1605" i="64"/>
  <c r="BC1620" i="64" s="1"/>
  <c r="BC1298" i="64"/>
  <c r="BC1313" i="64" s="1"/>
  <c r="BC1781" i="64"/>
  <c r="BC1794" i="64" s="1"/>
  <c r="BC1629" i="64"/>
  <c r="BC2277" i="64"/>
  <c r="BC2292" i="64" s="1"/>
  <c r="BC954" i="64"/>
  <c r="BC967" i="64" s="1"/>
  <c r="BC853" i="64"/>
  <c r="BC905" i="64"/>
  <c r="BC2301" i="64"/>
  <c r="BC2316" i="64" s="1"/>
  <c r="BC930" i="64"/>
  <c r="BC881" i="64"/>
  <c r="AU2246" i="64"/>
  <c r="AU2268" i="64" s="1"/>
  <c r="AU3140" i="64"/>
  <c r="AU3157" i="64" s="1"/>
  <c r="AU2220" i="64"/>
  <c r="AU2237" i="64" s="1"/>
  <c r="AU3191" i="64"/>
  <c r="AU3208" i="64" s="1"/>
  <c r="AU3165" i="64"/>
  <c r="AU3182" i="64" s="1"/>
  <c r="AU3114" i="64"/>
  <c r="AU3131" i="64" s="1"/>
  <c r="AU2188" i="64"/>
  <c r="AU2211" i="64" s="1"/>
  <c r="AU2166" i="64"/>
  <c r="AU2179" i="64" s="1"/>
  <c r="AU2077" i="64"/>
  <c r="AU2112" i="64" s="1"/>
  <c r="AU3243" i="64"/>
  <c r="AU3257" i="64" s="1"/>
  <c r="AU2121" i="64"/>
  <c r="AU2156" i="64" s="1"/>
  <c r="AU2602" i="64"/>
  <c r="AU2625" i="64" s="1"/>
  <c r="AU2498" i="64"/>
  <c r="AU2525" i="64" s="1"/>
  <c r="AU1933" i="64"/>
  <c r="AU1960" i="64" s="1"/>
  <c r="AU2041" i="64"/>
  <c r="AU2068" i="64" s="1"/>
  <c r="AU2634" i="64"/>
  <c r="AU2659" i="64" s="1"/>
  <c r="AU2005" i="64"/>
  <c r="AU2032" i="64" s="1"/>
  <c r="AU2668" i="64"/>
  <c r="AU2693" i="64" s="1"/>
  <c r="AU1898" i="64"/>
  <c r="AU1925" i="64" s="1"/>
  <c r="AU1874" i="64"/>
  <c r="AU2534" i="64"/>
  <c r="AU2557" i="64" s="1"/>
  <c r="AU1757" i="64"/>
  <c r="AU1772" i="64" s="1"/>
  <c r="AU1781" i="64"/>
  <c r="AU1794" i="64" s="1"/>
  <c r="AU1350" i="64"/>
  <c r="AU1363" i="64" s="1"/>
  <c r="AU1629" i="64"/>
  <c r="AU1605" i="64"/>
  <c r="AU1620" i="64" s="1"/>
  <c r="AU1298" i="64"/>
  <c r="AU1313" i="64" s="1"/>
  <c r="AU2277" i="64"/>
  <c r="AU2292" i="64" s="1"/>
  <c r="AU954" i="64"/>
  <c r="AU967" i="64" s="1"/>
  <c r="AU853" i="64"/>
  <c r="AU930" i="64"/>
  <c r="AU905" i="64"/>
  <c r="AU2301" i="64"/>
  <c r="AU2316" i="64" s="1"/>
  <c r="AU881" i="64"/>
  <c r="AM2246" i="64"/>
  <c r="AM2268" i="64" s="1"/>
  <c r="AM3191" i="64"/>
  <c r="AM3208" i="64" s="1"/>
  <c r="AM3140" i="64"/>
  <c r="AM3157" i="64" s="1"/>
  <c r="AM2220" i="64"/>
  <c r="AM2237" i="64" s="1"/>
  <c r="AM3114" i="64"/>
  <c r="AM3131" i="64" s="1"/>
  <c r="AM2188" i="64"/>
  <c r="AM2211" i="64" s="1"/>
  <c r="AM3165" i="64"/>
  <c r="AM3182" i="64" s="1"/>
  <c r="AM2166" i="64"/>
  <c r="AM2179" i="64" s="1"/>
  <c r="AM2077" i="64"/>
  <c r="AM2112" i="64" s="1"/>
  <c r="AM3243" i="64"/>
  <c r="AM3257" i="64" s="1"/>
  <c r="AM2121" i="64"/>
  <c r="AM2156" i="64" s="1"/>
  <c r="AM2498" i="64"/>
  <c r="AM2525" i="64" s="1"/>
  <c r="AM2534" i="64"/>
  <c r="AM2557" i="64" s="1"/>
  <c r="AM1933" i="64"/>
  <c r="AM1960" i="64" s="1"/>
  <c r="AM2041" i="64"/>
  <c r="AM2068" i="64" s="1"/>
  <c r="AM2602" i="64"/>
  <c r="AM2625" i="64" s="1"/>
  <c r="AM2634" i="64"/>
  <c r="AM2659" i="64" s="1"/>
  <c r="AM2668" i="64"/>
  <c r="AM2693" i="64" s="1"/>
  <c r="AM2005" i="64"/>
  <c r="AM2032" i="64" s="1"/>
  <c r="AM1898" i="64"/>
  <c r="AM1925" i="64" s="1"/>
  <c r="AM1781" i="64"/>
  <c r="AM1794" i="64" s="1"/>
  <c r="AM1757" i="64"/>
  <c r="AM1772" i="64" s="1"/>
  <c r="AM1629" i="64"/>
  <c r="AM1350" i="64"/>
  <c r="AM1363" i="64" s="1"/>
  <c r="AM1874" i="64"/>
  <c r="AM1605" i="64"/>
  <c r="AM1620" i="64" s="1"/>
  <c r="AM1298" i="64"/>
  <c r="AM1313" i="64" s="1"/>
  <c r="AM2277" i="64"/>
  <c r="AM2292" i="64" s="1"/>
  <c r="AM954" i="64"/>
  <c r="AM967" i="64" s="1"/>
  <c r="AM930" i="64"/>
  <c r="AM853" i="64"/>
  <c r="AM905" i="64"/>
  <c r="AM2301" i="64"/>
  <c r="AM2316" i="64" s="1"/>
  <c r="AM881" i="64"/>
  <c r="AE2246" i="64"/>
  <c r="AE2268" i="64" s="1"/>
  <c r="AE3140" i="64"/>
  <c r="AE3157" i="64" s="1"/>
  <c r="AE3191" i="64"/>
  <c r="AE3208" i="64" s="1"/>
  <c r="AE2220" i="64"/>
  <c r="AE2237" i="64" s="1"/>
  <c r="AE3165" i="64"/>
  <c r="AE3182" i="64" s="1"/>
  <c r="AE3114" i="64"/>
  <c r="AE3131" i="64" s="1"/>
  <c r="AE2188" i="64"/>
  <c r="AE2211" i="64" s="1"/>
  <c r="AE2077" i="64"/>
  <c r="AE2112" i="64" s="1"/>
  <c r="AE2166" i="64"/>
  <c r="AE2179" i="64" s="1"/>
  <c r="AE3243" i="64"/>
  <c r="AE3257" i="64" s="1"/>
  <c r="AE2121" i="64"/>
  <c r="AE2156" i="64" s="1"/>
  <c r="AE2534" i="64"/>
  <c r="AE2557" i="64" s="1"/>
  <c r="AE2602" i="64"/>
  <c r="AE2625" i="64" s="1"/>
  <c r="AE1933" i="64"/>
  <c r="AE1960" i="64" s="1"/>
  <c r="AE2498" i="64"/>
  <c r="AE2525" i="64" s="1"/>
  <c r="AE2041" i="64"/>
  <c r="AE2068" i="64" s="1"/>
  <c r="AE2634" i="64"/>
  <c r="AE2659" i="64" s="1"/>
  <c r="AE2005" i="64"/>
  <c r="AE2032" i="64" s="1"/>
  <c r="AE2668" i="64"/>
  <c r="AE2693" i="64" s="1"/>
  <c r="AE1898" i="64"/>
  <c r="AE1925" i="64" s="1"/>
  <c r="AE1781" i="64"/>
  <c r="AE1794" i="64" s="1"/>
  <c r="AE1757" i="64"/>
  <c r="AE1772" i="64" s="1"/>
  <c r="AE1874" i="64"/>
  <c r="AE1350" i="64"/>
  <c r="AE1363" i="64" s="1"/>
  <c r="AE1605" i="64"/>
  <c r="AE1620" i="64" s="1"/>
  <c r="AE1298" i="64"/>
  <c r="AE1313" i="64" s="1"/>
  <c r="AE2277" i="64"/>
  <c r="AE2292" i="64" s="1"/>
  <c r="AE954" i="64"/>
  <c r="AE967" i="64" s="1"/>
  <c r="AE853" i="64"/>
  <c r="AE905" i="64"/>
  <c r="AE930" i="64"/>
  <c r="AE1629" i="64"/>
  <c r="AE881" i="64"/>
  <c r="W2246" i="64"/>
  <c r="W2268" i="64" s="1"/>
  <c r="W3191" i="64"/>
  <c r="W3208" i="64" s="1"/>
  <c r="W3140" i="64"/>
  <c r="W3157" i="64" s="1"/>
  <c r="W3165" i="64"/>
  <c r="W3182" i="64" s="1"/>
  <c r="W2220" i="64"/>
  <c r="W2188" i="64"/>
  <c r="W2211" i="64" s="1"/>
  <c r="W3114" i="64"/>
  <c r="W3131" i="64" s="1"/>
  <c r="W2166" i="64"/>
  <c r="W2179" i="64" s="1"/>
  <c r="W2077" i="64"/>
  <c r="W2112" i="64" s="1"/>
  <c r="W3243" i="64"/>
  <c r="W3257" i="64" s="1"/>
  <c r="W2121" i="64"/>
  <c r="W2156" i="64" s="1"/>
  <c r="W2498" i="64"/>
  <c r="W2525" i="64" s="1"/>
  <c r="W1933" i="64"/>
  <c r="W1960" i="64" s="1"/>
  <c r="W2534" i="64"/>
  <c r="W2557" i="64" s="1"/>
  <c r="W2041" i="64"/>
  <c r="W2068" i="64" s="1"/>
  <c r="W2634" i="64"/>
  <c r="W2659" i="64" s="1"/>
  <c r="W2602" i="64"/>
  <c r="W2625" i="64" s="1"/>
  <c r="W2668" i="64"/>
  <c r="W2693" i="64" s="1"/>
  <c r="W1898" i="64"/>
  <c r="W1925" i="64" s="1"/>
  <c r="W1874" i="64"/>
  <c r="W2005" i="64"/>
  <c r="W2032" i="64" s="1"/>
  <c r="W1757" i="64"/>
  <c r="W1772" i="64" s="1"/>
  <c r="W1350" i="64"/>
  <c r="W1363" i="64" s="1"/>
  <c r="W1781" i="64"/>
  <c r="W1794" i="64" s="1"/>
  <c r="W1605" i="64"/>
  <c r="W1620" i="64" s="1"/>
  <c r="W1298" i="64"/>
  <c r="W1313" i="64" s="1"/>
  <c r="W1629" i="64"/>
  <c r="W2277" i="64"/>
  <c r="W2292" i="64" s="1"/>
  <c r="W954" i="64"/>
  <c r="W967" i="64" s="1"/>
  <c r="W853" i="64"/>
  <c r="W930" i="64"/>
  <c r="W905" i="64"/>
  <c r="W881" i="64"/>
  <c r="Z568" i="64"/>
  <c r="AQ577" i="64"/>
  <c r="BG577" i="64"/>
  <c r="BO577" i="64"/>
  <c r="BW577" i="64"/>
  <c r="CE577" i="64"/>
  <c r="AI578" i="64"/>
  <c r="AQ578" i="64"/>
  <c r="AY578" i="64"/>
  <c r="BG578" i="64"/>
  <c r="BO578" i="64"/>
  <c r="BW578" i="64"/>
  <c r="CE578" i="64"/>
  <c r="Z581" i="64"/>
  <c r="AH581" i="64"/>
  <c r="AP581" i="64"/>
  <c r="AX581" i="64"/>
  <c r="BF581" i="64"/>
  <c r="BN581" i="64"/>
  <c r="BW581" i="64"/>
  <c r="Y582" i="64"/>
  <c r="Y592" i="64" s="1"/>
  <c r="AI582" i="64"/>
  <c r="AI592" i="64" s="1"/>
  <c r="AS582" i="64"/>
  <c r="AS592" i="64" s="1"/>
  <c r="BE582" i="64"/>
  <c r="BE592" i="64" s="1"/>
  <c r="BO582" i="64"/>
  <c r="BO592" i="64" s="1"/>
  <c r="BY582" i="64"/>
  <c r="BY592" i="64" s="1"/>
  <c r="AC627" i="64"/>
  <c r="AO627" i="64"/>
  <c r="BC627" i="64"/>
  <c r="CB627" i="64"/>
  <c r="U628" i="64"/>
  <c r="U651" i="64" s="1"/>
  <c r="AG628" i="64"/>
  <c r="AG651" i="64" s="1"/>
  <c r="AU628" i="64"/>
  <c r="AU651" i="64" s="1"/>
  <c r="BT628" i="64"/>
  <c r="BT651" i="64" s="1"/>
  <c r="CG628" i="64"/>
  <c r="CG651" i="64" s="1"/>
  <c r="W631" i="64"/>
  <c r="AJ631" i="64"/>
  <c r="AV631" i="64"/>
  <c r="BJ631" i="64"/>
  <c r="BU631" i="64"/>
  <c r="CI631" i="64"/>
  <c r="AB632" i="64"/>
  <c r="AN632" i="64"/>
  <c r="BB632" i="64"/>
  <c r="BM632" i="64"/>
  <c r="CA632" i="64"/>
  <c r="AE2300" i="64"/>
  <c r="AQ2300" i="64"/>
  <c r="BE2300" i="64"/>
  <c r="AE2301" i="64"/>
  <c r="AE2316" i="64" s="1"/>
  <c r="BH2301" i="64"/>
  <c r="BH2316" i="64" s="1"/>
  <c r="CE2304" i="64"/>
  <c r="BW2305" i="64"/>
  <c r="BE852" i="64"/>
  <c r="BE872" i="64" s="1"/>
  <c r="AW853" i="64"/>
  <c r="AF856" i="64"/>
  <c r="X857" i="64"/>
  <c r="CJ857" i="64"/>
  <c r="BJ880" i="64"/>
  <c r="BJ895" i="64" s="1"/>
  <c r="BB881" i="64"/>
  <c r="AC885" i="64"/>
  <c r="AX908" i="64"/>
  <c r="AP909" i="64"/>
  <c r="AD929" i="64"/>
  <c r="CJ933" i="64"/>
  <c r="AK2276" i="64"/>
  <c r="AK2291" i="64" s="1"/>
  <c r="BG2281" i="64"/>
  <c r="BG2296" i="64" s="1"/>
  <c r="BL1301" i="64"/>
  <c r="U953" i="64"/>
  <c r="BA958" i="64"/>
  <c r="BA971" i="64" s="1"/>
  <c r="CI2245" i="64"/>
  <c r="CI3139" i="64"/>
  <c r="CI3156" i="64" s="1"/>
  <c r="CI3190" i="64"/>
  <c r="CI3207" i="64" s="1"/>
  <c r="CI2219" i="64"/>
  <c r="CI2236" i="64" s="1"/>
  <c r="CI3113" i="64"/>
  <c r="CI3130" i="64" s="1"/>
  <c r="CI3164" i="64"/>
  <c r="CI3181" i="64" s="1"/>
  <c r="CI2165" i="64"/>
  <c r="CI2178" i="64" s="1"/>
  <c r="CI2076" i="64"/>
  <c r="CI2111" i="64" s="1"/>
  <c r="CI2187" i="64"/>
  <c r="CI2210" i="64" s="1"/>
  <c r="CI3242" i="64"/>
  <c r="CI3256" i="64" s="1"/>
  <c r="CI2120" i="64"/>
  <c r="CI2601" i="64"/>
  <c r="CI2624" i="64" s="1"/>
  <c r="CI2533" i="64"/>
  <c r="CI2556" i="64" s="1"/>
  <c r="CI1932" i="64"/>
  <c r="CI1959" i="64" s="1"/>
  <c r="CI2040" i="64"/>
  <c r="CI2067" i="64" s="1"/>
  <c r="CI2633" i="64"/>
  <c r="CI2658" i="64" s="1"/>
  <c r="CI2004" i="64"/>
  <c r="CI2031" i="64" s="1"/>
  <c r="CI2667" i="64"/>
  <c r="CI2692" i="64" s="1"/>
  <c r="CI2497" i="64"/>
  <c r="CI2524" i="64" s="1"/>
  <c r="CI1897" i="64"/>
  <c r="CI1924" i="64" s="1"/>
  <c r="CI1873" i="64"/>
  <c r="CI1888" i="64" s="1"/>
  <c r="CI1756" i="64"/>
  <c r="CI1771" i="64" s="1"/>
  <c r="CI1780" i="64"/>
  <c r="CI1793" i="64" s="1"/>
  <c r="CI1349" i="64"/>
  <c r="CI1362" i="64" s="1"/>
  <c r="CI1628" i="64"/>
  <c r="CI1604" i="64"/>
  <c r="CI1619" i="64" s="1"/>
  <c r="CI1297" i="64"/>
  <c r="CI1312" i="64" s="1"/>
  <c r="CI2276" i="64"/>
  <c r="CI2291" i="64" s="1"/>
  <c r="CI953" i="64"/>
  <c r="CI852" i="64"/>
  <c r="CI872" i="64" s="1"/>
  <c r="CI904" i="64"/>
  <c r="CI880" i="64"/>
  <c r="CI895" i="64" s="1"/>
  <c r="AU2245" i="64"/>
  <c r="AU3190" i="64"/>
  <c r="AU3207" i="64" s="1"/>
  <c r="AU3139" i="64"/>
  <c r="AU3156" i="64" s="1"/>
  <c r="AU3113" i="64"/>
  <c r="AU3130" i="64" s="1"/>
  <c r="AU3164" i="64"/>
  <c r="AU3181" i="64" s="1"/>
  <c r="AU2219" i="64"/>
  <c r="AU2236" i="64" s="1"/>
  <c r="AU2187" i="64"/>
  <c r="AU2210" i="64" s="1"/>
  <c r="AU2165" i="64"/>
  <c r="AU2178" i="64" s="1"/>
  <c r="AU2076" i="64"/>
  <c r="AU2111" i="64" s="1"/>
  <c r="AU3242" i="64"/>
  <c r="AU3256" i="64" s="1"/>
  <c r="AU2120" i="64"/>
  <c r="AU2497" i="64"/>
  <c r="AU2524" i="64" s="1"/>
  <c r="AU2601" i="64"/>
  <c r="AU2624" i="64" s="1"/>
  <c r="AU2533" i="64"/>
  <c r="AU2556" i="64" s="1"/>
  <c r="AU1932" i="64"/>
  <c r="AU1959" i="64" s="1"/>
  <c r="AU2040" i="64"/>
  <c r="AU2067" i="64" s="1"/>
  <c r="AU2633" i="64"/>
  <c r="AU2658" i="64" s="1"/>
  <c r="AU2667" i="64"/>
  <c r="AU2692" i="64" s="1"/>
  <c r="AU2004" i="64"/>
  <c r="AU2031" i="64" s="1"/>
  <c r="AU1897" i="64"/>
  <c r="AU1924" i="64" s="1"/>
  <c r="AU1780" i="64"/>
  <c r="AU1793" i="64" s="1"/>
  <c r="AU1873" i="64"/>
  <c r="AU1888" i="64" s="1"/>
  <c r="AU1628" i="64"/>
  <c r="AU1349" i="64"/>
  <c r="AU1362" i="64" s="1"/>
  <c r="AU1604" i="64"/>
  <c r="AU1619" i="64" s="1"/>
  <c r="AU1297" i="64"/>
  <c r="AU1312" i="64" s="1"/>
  <c r="AU2276" i="64"/>
  <c r="AU2291" i="64" s="1"/>
  <c r="AU953" i="64"/>
  <c r="AU1756" i="64"/>
  <c r="AU1771" i="64" s="1"/>
  <c r="AU852" i="64"/>
  <c r="AU872" i="64" s="1"/>
  <c r="AU929" i="64"/>
  <c r="AU904" i="64"/>
  <c r="AU880" i="64"/>
  <c r="AU895" i="64" s="1"/>
  <c r="AU2250" i="64"/>
  <c r="AU3195" i="64"/>
  <c r="AU3144" i="64"/>
  <c r="AU3169" i="64"/>
  <c r="AU2192" i="64"/>
  <c r="AU2224" i="64"/>
  <c r="AU2241" i="64" s="1"/>
  <c r="AU3118" i="64"/>
  <c r="AU3135" i="64" s="1"/>
  <c r="AU2170" i="64"/>
  <c r="AU2183" i="64" s="1"/>
  <c r="AU3247" i="64"/>
  <c r="AU3261" i="64" s="1"/>
  <c r="AU2081" i="64"/>
  <c r="AU2116" i="64" s="1"/>
  <c r="AU2125" i="64"/>
  <c r="AU2160" i="64" s="1"/>
  <c r="AU2502" i="64"/>
  <c r="AU2529" i="64" s="1"/>
  <c r="AU2606" i="64"/>
  <c r="AU2629" i="64" s="1"/>
  <c r="AU2538" i="64"/>
  <c r="AU2561" i="64" s="1"/>
  <c r="AU2638" i="64"/>
  <c r="AU2663" i="64" s="1"/>
  <c r="AU2045" i="64"/>
  <c r="AU2072" i="64" s="1"/>
  <c r="AU2672" i="64"/>
  <c r="AU2697" i="64" s="1"/>
  <c r="AU2009" i="64"/>
  <c r="AU2036" i="64" s="1"/>
  <c r="AU1937" i="64"/>
  <c r="AU1964" i="64" s="1"/>
  <c r="AU1902" i="64"/>
  <c r="AU1929" i="64" s="1"/>
  <c r="AU1785" i="64"/>
  <c r="AU1798" i="64" s="1"/>
  <c r="AU1878" i="64"/>
  <c r="AU1761" i="64"/>
  <c r="AU1609" i="64"/>
  <c r="AU1624" i="64" s="1"/>
  <c r="AU1302" i="64"/>
  <c r="AU2281" i="64"/>
  <c r="AU2296" i="64" s="1"/>
  <c r="AU1633" i="64"/>
  <c r="AU958" i="64"/>
  <c r="AU971" i="64" s="1"/>
  <c r="AU934" i="64"/>
  <c r="AU857" i="64"/>
  <c r="AU1354" i="64"/>
  <c r="AU1367" i="64" s="1"/>
  <c r="AU909" i="64"/>
  <c r="AU2305" i="64"/>
  <c r="AU885" i="64"/>
  <c r="BD2249" i="64"/>
  <c r="BD3194" i="64"/>
  <c r="BD3143" i="64"/>
  <c r="BD3168" i="64"/>
  <c r="BD3117" i="64"/>
  <c r="BD2191" i="64"/>
  <c r="BD2223" i="64"/>
  <c r="BD3246" i="64"/>
  <c r="BD2169" i="64"/>
  <c r="BD2124" i="64"/>
  <c r="BD2501" i="64"/>
  <c r="BD2080" i="64"/>
  <c r="BD2044" i="64"/>
  <c r="BD2537" i="64"/>
  <c r="BD2605" i="64"/>
  <c r="BD2008" i="64"/>
  <c r="BD2671" i="64"/>
  <c r="BD1936" i="64"/>
  <c r="BD1901" i="64"/>
  <c r="BD2637" i="64"/>
  <c r="BD1877" i="64"/>
  <c r="BD1760" i="64"/>
  <c r="BD1775" i="64" s="1"/>
  <c r="BD1632" i="64"/>
  <c r="BD1751" i="64" s="1"/>
  <c r="BD2280" i="64"/>
  <c r="BD957" i="64"/>
  <c r="BD970" i="64" s="1"/>
  <c r="BD1784" i="64"/>
  <c r="BD908" i="64"/>
  <c r="BD1353" i="64"/>
  <c r="BD1301" i="64"/>
  <c r="BD2304" i="64"/>
  <c r="BD884" i="64"/>
  <c r="AW578" i="64"/>
  <c r="CK578" i="64"/>
  <c r="AF631" i="64"/>
  <c r="CF3164" i="64"/>
  <c r="CF3181" i="64" s="1"/>
  <c r="CF2245" i="64"/>
  <c r="CF3190" i="64"/>
  <c r="CF3207" i="64" s="1"/>
  <c r="CF3113" i="64"/>
  <c r="CF3130" i="64" s="1"/>
  <c r="CF2187" i="64"/>
  <c r="CF2210" i="64" s="1"/>
  <c r="CF3139" i="64"/>
  <c r="CF3156" i="64" s="1"/>
  <c r="CF2165" i="64"/>
  <c r="CF2178" i="64" s="1"/>
  <c r="CF2219" i="64"/>
  <c r="CF2236" i="64" s="1"/>
  <c r="CF3242" i="64"/>
  <c r="CF3256" i="64" s="1"/>
  <c r="CF2120" i="64"/>
  <c r="CF2076" i="64"/>
  <c r="CF2111" i="64" s="1"/>
  <c r="CF2040" i="64"/>
  <c r="CF2067" i="64" s="1"/>
  <c r="CF2497" i="64"/>
  <c r="CF2524" i="64" s="1"/>
  <c r="CF2533" i="64"/>
  <c r="CF2556" i="64" s="1"/>
  <c r="CF2004" i="64"/>
  <c r="CF2031" i="64" s="1"/>
  <c r="CF2601" i="64"/>
  <c r="CF2624" i="64" s="1"/>
  <c r="CF1897" i="64"/>
  <c r="CF1924" i="64" s="1"/>
  <c r="CF1932" i="64"/>
  <c r="CF1959" i="64" s="1"/>
  <c r="CF2633" i="64"/>
  <c r="CF2658" i="64" s="1"/>
  <c r="CF1873" i="64"/>
  <c r="CF1888" i="64" s="1"/>
  <c r="CF1756" i="64"/>
  <c r="CF1771" i="64" s="1"/>
  <c r="CF2667" i="64"/>
  <c r="CF2692" i="64" s="1"/>
  <c r="CF953" i="64"/>
  <c r="CF929" i="64"/>
  <c r="CF1780" i="64"/>
  <c r="CF1793" i="64" s="1"/>
  <c r="CF1349" i="64"/>
  <c r="CF1362" i="64" s="1"/>
  <c r="CF1628" i="64"/>
  <c r="CF1604" i="64"/>
  <c r="CF1619" i="64" s="1"/>
  <c r="CF2276" i="64"/>
  <c r="CF2291" i="64" s="1"/>
  <c r="CF880" i="64"/>
  <c r="CF895" i="64" s="1"/>
  <c r="CF852" i="64"/>
  <c r="CF872" i="64" s="1"/>
  <c r="CF1297" i="64"/>
  <c r="CF1312" i="64" s="1"/>
  <c r="CF627" i="64"/>
  <c r="CF904" i="64"/>
  <c r="BX3190" i="64"/>
  <c r="BX3207" i="64" s="1"/>
  <c r="BX3164" i="64"/>
  <c r="BX3181" i="64" s="1"/>
  <c r="BX2245" i="64"/>
  <c r="BX3113" i="64"/>
  <c r="BX3130" i="64" s="1"/>
  <c r="BX3139" i="64"/>
  <c r="BX3156" i="64" s="1"/>
  <c r="BX2219" i="64"/>
  <c r="BX2236" i="64" s="1"/>
  <c r="BX2165" i="64"/>
  <c r="BX2178" i="64" s="1"/>
  <c r="BX3242" i="64"/>
  <c r="BX3256" i="64" s="1"/>
  <c r="BX2120" i="64"/>
  <c r="BX2076" i="64"/>
  <c r="BX2111" i="64" s="1"/>
  <c r="BX2187" i="64"/>
  <c r="BX2210" i="64" s="1"/>
  <c r="BX2533" i="64"/>
  <c r="BX2556" i="64" s="1"/>
  <c r="BX2040" i="64"/>
  <c r="BX2067" i="64" s="1"/>
  <c r="BX2601" i="64"/>
  <c r="BX2624" i="64" s="1"/>
  <c r="BX2004" i="64"/>
  <c r="BX2031" i="64" s="1"/>
  <c r="BX1932" i="64"/>
  <c r="BX1959" i="64" s="1"/>
  <c r="BX1897" i="64"/>
  <c r="BX1924" i="64" s="1"/>
  <c r="BX2633" i="64"/>
  <c r="BX2658" i="64" s="1"/>
  <c r="BX2497" i="64"/>
  <c r="BX2524" i="64" s="1"/>
  <c r="BX1873" i="64"/>
  <c r="BX1888" i="64" s="1"/>
  <c r="BX2667" i="64"/>
  <c r="BX2692" i="64" s="1"/>
  <c r="BX1780" i="64"/>
  <c r="BX1793" i="64" s="1"/>
  <c r="BX953" i="64"/>
  <c r="BX1628" i="64"/>
  <c r="BX929" i="64"/>
  <c r="BX1349" i="64"/>
  <c r="BX1362" i="64" s="1"/>
  <c r="BX1756" i="64"/>
  <c r="BX1771" i="64" s="1"/>
  <c r="BX1604" i="64"/>
  <c r="BX1619" i="64" s="1"/>
  <c r="BX1297" i="64"/>
  <c r="BX1312" i="64" s="1"/>
  <c r="BX880" i="64"/>
  <c r="BX895" i="64" s="1"/>
  <c r="BX2276" i="64"/>
  <c r="BX2291" i="64" s="1"/>
  <c r="BX852" i="64"/>
  <c r="BX872" i="64" s="1"/>
  <c r="BX627" i="64"/>
  <c r="BX904" i="64"/>
  <c r="BP3164" i="64"/>
  <c r="BP3181" i="64" s="1"/>
  <c r="BP3190" i="64"/>
  <c r="BP3207" i="64" s="1"/>
  <c r="BP2245" i="64"/>
  <c r="BP3139" i="64"/>
  <c r="BP3156" i="64" s="1"/>
  <c r="BP3113" i="64"/>
  <c r="BP3130" i="64" s="1"/>
  <c r="BP2219" i="64"/>
  <c r="BP2236" i="64" s="1"/>
  <c r="BP2187" i="64"/>
  <c r="BP2210" i="64" s="1"/>
  <c r="BP2165" i="64"/>
  <c r="BP2178" i="64" s="1"/>
  <c r="BP3242" i="64"/>
  <c r="BP3256" i="64" s="1"/>
  <c r="BP2120" i="64"/>
  <c r="BP2076" i="64"/>
  <c r="BP2111" i="64" s="1"/>
  <c r="BP2040" i="64"/>
  <c r="BP2067" i="64" s="1"/>
  <c r="BP2497" i="64"/>
  <c r="BP2524" i="64" s="1"/>
  <c r="BP2004" i="64"/>
  <c r="BP2031" i="64" s="1"/>
  <c r="BP2533" i="64"/>
  <c r="BP2556" i="64" s="1"/>
  <c r="BP1897" i="64"/>
  <c r="BP1924" i="64" s="1"/>
  <c r="BP2633" i="64"/>
  <c r="BP2658" i="64" s="1"/>
  <c r="BP1932" i="64"/>
  <c r="BP1959" i="64" s="1"/>
  <c r="BP1873" i="64"/>
  <c r="BP1888" i="64" s="1"/>
  <c r="BP1780" i="64"/>
  <c r="BP1793" i="64" s="1"/>
  <c r="BP2601" i="64"/>
  <c r="BP2624" i="64" s="1"/>
  <c r="BP1628" i="64"/>
  <c r="BP953" i="64"/>
  <c r="BP2667" i="64"/>
  <c r="BP2692" i="64" s="1"/>
  <c r="BP1756" i="64"/>
  <c r="BP1771" i="64" s="1"/>
  <c r="BP929" i="64"/>
  <c r="BP1349" i="64"/>
  <c r="BP1362" i="64" s="1"/>
  <c r="BP1604" i="64"/>
  <c r="BP1619" i="64" s="1"/>
  <c r="BP2276" i="64"/>
  <c r="BP2291" i="64" s="1"/>
  <c r="BP880" i="64"/>
  <c r="BP895" i="64" s="1"/>
  <c r="BP1297" i="64"/>
  <c r="BP1312" i="64" s="1"/>
  <c r="BP852" i="64"/>
  <c r="BP872" i="64" s="1"/>
  <c r="BP627" i="64"/>
  <c r="BP904" i="64"/>
  <c r="BH3164" i="64"/>
  <c r="BH3181" i="64" s="1"/>
  <c r="BH3190" i="64"/>
  <c r="BH3207" i="64" s="1"/>
  <c r="BH3113" i="64"/>
  <c r="BH3130" i="64" s="1"/>
  <c r="BH2245" i="64"/>
  <c r="BH3139" i="64"/>
  <c r="BH3156" i="64" s="1"/>
  <c r="BH2219" i="64"/>
  <c r="BH2236" i="64" s="1"/>
  <c r="BH2187" i="64"/>
  <c r="BH2210" i="64" s="1"/>
  <c r="BH2165" i="64"/>
  <c r="BH2178" i="64" s="1"/>
  <c r="BH3242" i="64"/>
  <c r="BH3256" i="64" s="1"/>
  <c r="BH2120" i="64"/>
  <c r="BH2076" i="64"/>
  <c r="BH2111" i="64" s="1"/>
  <c r="BH2497" i="64"/>
  <c r="BH2524" i="64" s="1"/>
  <c r="BH2040" i="64"/>
  <c r="BH2067" i="64" s="1"/>
  <c r="BH2533" i="64"/>
  <c r="BH2556" i="64" s="1"/>
  <c r="BH2601" i="64"/>
  <c r="BH2624" i="64" s="1"/>
  <c r="BH2004" i="64"/>
  <c r="BH2031" i="64" s="1"/>
  <c r="BH1897" i="64"/>
  <c r="BH1924" i="64" s="1"/>
  <c r="BH1932" i="64"/>
  <c r="BH1959" i="64" s="1"/>
  <c r="BH2633" i="64"/>
  <c r="BH2658" i="64" s="1"/>
  <c r="BH1780" i="64"/>
  <c r="BH1793" i="64" s="1"/>
  <c r="BH2667" i="64"/>
  <c r="BH2692" i="64" s="1"/>
  <c r="BH1873" i="64"/>
  <c r="BH1888" i="64" s="1"/>
  <c r="BH953" i="64"/>
  <c r="BH1349" i="64"/>
  <c r="BH1362" i="64" s="1"/>
  <c r="BH1604" i="64"/>
  <c r="BH1619" i="64" s="1"/>
  <c r="BH929" i="64"/>
  <c r="BH880" i="64"/>
  <c r="BH895" i="64" s="1"/>
  <c r="BH1628" i="64"/>
  <c r="BH2276" i="64"/>
  <c r="BH2291" i="64" s="1"/>
  <c r="BH852" i="64"/>
  <c r="BH872" i="64" s="1"/>
  <c r="BH627" i="64"/>
  <c r="BH1297" i="64"/>
  <c r="BH1312" i="64" s="1"/>
  <c r="BH904" i="64"/>
  <c r="AZ2245" i="64"/>
  <c r="AZ3190" i="64"/>
  <c r="AZ3207" i="64" s="1"/>
  <c r="AZ3164" i="64"/>
  <c r="AZ3181" i="64" s="1"/>
  <c r="AZ3113" i="64"/>
  <c r="AZ3130" i="64" s="1"/>
  <c r="AZ3139" i="64"/>
  <c r="AZ3156" i="64" s="1"/>
  <c r="AZ2219" i="64"/>
  <c r="AZ2236" i="64" s="1"/>
  <c r="AZ2165" i="64"/>
  <c r="AZ2178" i="64" s="1"/>
  <c r="AZ2187" i="64"/>
  <c r="AZ2210" i="64" s="1"/>
  <c r="AZ3242" i="64"/>
  <c r="AZ3256" i="64" s="1"/>
  <c r="AZ2120" i="64"/>
  <c r="AZ2076" i="64"/>
  <c r="AZ2111" i="64" s="1"/>
  <c r="AZ2601" i="64"/>
  <c r="AZ2624" i="64" s="1"/>
  <c r="AZ2040" i="64"/>
  <c r="AZ2067" i="64" s="1"/>
  <c r="AZ2004" i="64"/>
  <c r="AZ2031" i="64" s="1"/>
  <c r="AZ2497" i="64"/>
  <c r="AZ2524" i="64" s="1"/>
  <c r="AZ1932" i="64"/>
  <c r="AZ1959" i="64" s="1"/>
  <c r="AZ1897" i="64"/>
  <c r="AZ1924" i="64" s="1"/>
  <c r="AZ2533" i="64"/>
  <c r="AZ2556" i="64" s="1"/>
  <c r="AZ2633" i="64"/>
  <c r="AZ2658" i="64" s="1"/>
  <c r="AZ1873" i="64"/>
  <c r="AZ1888" i="64" s="1"/>
  <c r="AZ953" i="64"/>
  <c r="AZ1780" i="64"/>
  <c r="AZ1793" i="64" s="1"/>
  <c r="AZ2667" i="64"/>
  <c r="AZ2692" i="64" s="1"/>
  <c r="AZ1756" i="64"/>
  <c r="AZ1771" i="64" s="1"/>
  <c r="AZ1349" i="64"/>
  <c r="AZ1362" i="64" s="1"/>
  <c r="AZ1628" i="64"/>
  <c r="AZ1604" i="64"/>
  <c r="AZ1619" i="64" s="1"/>
  <c r="AZ2276" i="64"/>
  <c r="AZ2291" i="64" s="1"/>
  <c r="AZ1297" i="64"/>
  <c r="AZ1312" i="64" s="1"/>
  <c r="AZ880" i="64"/>
  <c r="AZ895" i="64" s="1"/>
  <c r="AZ852" i="64"/>
  <c r="AZ872" i="64" s="1"/>
  <c r="AZ627" i="64"/>
  <c r="AZ904" i="64"/>
  <c r="AR2245" i="64"/>
  <c r="AR3164" i="64"/>
  <c r="AR3181" i="64" s="1"/>
  <c r="AR3190" i="64"/>
  <c r="AR3207" i="64" s="1"/>
  <c r="AR3113" i="64"/>
  <c r="AR3130" i="64" s="1"/>
  <c r="AR3139" i="64"/>
  <c r="AR3156" i="64" s="1"/>
  <c r="AR2219" i="64"/>
  <c r="AR2236" i="64" s="1"/>
  <c r="AR2187" i="64"/>
  <c r="AR2210" i="64" s="1"/>
  <c r="AR2165" i="64"/>
  <c r="AR2178" i="64" s="1"/>
  <c r="AR2120" i="64"/>
  <c r="AR2076" i="64"/>
  <c r="AR2111" i="64" s="1"/>
  <c r="AR3242" i="64"/>
  <c r="AR3256" i="64" s="1"/>
  <c r="AR2040" i="64"/>
  <c r="AR2067" i="64" s="1"/>
  <c r="AR2497" i="64"/>
  <c r="AR2524" i="64" s="1"/>
  <c r="AR2004" i="64"/>
  <c r="AR2031" i="64" s="1"/>
  <c r="AR2533" i="64"/>
  <c r="AR2556" i="64" s="1"/>
  <c r="AR2601" i="64"/>
  <c r="AR2624" i="64" s="1"/>
  <c r="AR1897" i="64"/>
  <c r="AR1924" i="64" s="1"/>
  <c r="AR2633" i="64"/>
  <c r="AR2658" i="64" s="1"/>
  <c r="AR1932" i="64"/>
  <c r="AR1959" i="64" s="1"/>
  <c r="AR1873" i="64"/>
  <c r="AR1888" i="64" s="1"/>
  <c r="AR2667" i="64"/>
  <c r="AR2692" i="64" s="1"/>
  <c r="AR1780" i="64"/>
  <c r="AR1793" i="64" s="1"/>
  <c r="AR1756" i="64"/>
  <c r="AR1771" i="64" s="1"/>
  <c r="AR953" i="64"/>
  <c r="AR1628" i="64"/>
  <c r="AR1349" i="64"/>
  <c r="AR1362" i="64" s="1"/>
  <c r="AR1604" i="64"/>
  <c r="AR1619" i="64" s="1"/>
  <c r="AR880" i="64"/>
  <c r="AR895" i="64" s="1"/>
  <c r="AR1297" i="64"/>
  <c r="AR1312" i="64" s="1"/>
  <c r="AR2276" i="64"/>
  <c r="AR2291" i="64" s="1"/>
  <c r="AR852" i="64"/>
  <c r="AR872" i="64" s="1"/>
  <c r="AR929" i="64"/>
  <c r="AR627" i="64"/>
  <c r="AR904" i="64"/>
  <c r="AJ2245" i="64"/>
  <c r="AJ3164" i="64"/>
  <c r="AJ3181" i="64" s="1"/>
  <c r="AJ3113" i="64"/>
  <c r="AJ3130" i="64" s="1"/>
  <c r="AJ3139" i="64"/>
  <c r="AJ3156" i="64" s="1"/>
  <c r="AJ3190" i="64"/>
  <c r="AJ3207" i="64" s="1"/>
  <c r="AJ2219" i="64"/>
  <c r="AJ2236" i="64" s="1"/>
  <c r="AJ2187" i="64"/>
  <c r="AJ2210" i="64" s="1"/>
  <c r="AJ2165" i="64"/>
  <c r="AJ2178" i="64" s="1"/>
  <c r="AJ2120" i="64"/>
  <c r="AJ3242" i="64"/>
  <c r="AJ3256" i="64" s="1"/>
  <c r="AJ2076" i="64"/>
  <c r="AJ2111" i="64" s="1"/>
  <c r="AJ2040" i="64"/>
  <c r="AJ2067" i="64" s="1"/>
  <c r="AJ2533" i="64"/>
  <c r="AJ2556" i="64" s="1"/>
  <c r="AJ2601" i="64"/>
  <c r="AJ2624" i="64" s="1"/>
  <c r="AJ2004" i="64"/>
  <c r="AJ2031" i="64" s="1"/>
  <c r="AJ1897" i="64"/>
  <c r="AJ1924" i="64" s="1"/>
  <c r="AJ1932" i="64"/>
  <c r="AJ1959" i="64" s="1"/>
  <c r="AJ2633" i="64"/>
  <c r="AJ2658" i="64" s="1"/>
  <c r="AJ2497" i="64"/>
  <c r="AJ2524" i="64" s="1"/>
  <c r="AJ1873" i="64"/>
  <c r="AJ1888" i="64" s="1"/>
  <c r="AJ1780" i="64"/>
  <c r="AJ1793" i="64" s="1"/>
  <c r="AJ1628" i="64"/>
  <c r="AJ953" i="64"/>
  <c r="AJ2667" i="64"/>
  <c r="AJ2692" i="64" s="1"/>
  <c r="AJ1349" i="64"/>
  <c r="AJ1362" i="64" s="1"/>
  <c r="AJ1756" i="64"/>
  <c r="AJ1771" i="64" s="1"/>
  <c r="AJ1604" i="64"/>
  <c r="AJ1619" i="64" s="1"/>
  <c r="AJ2276" i="64"/>
  <c r="AJ2291" i="64" s="1"/>
  <c r="AJ880" i="64"/>
  <c r="AJ895" i="64" s="1"/>
  <c r="AJ929" i="64"/>
  <c r="AJ852" i="64"/>
  <c r="AJ872" i="64" s="1"/>
  <c r="AJ627" i="64"/>
  <c r="AJ904" i="64"/>
  <c r="AB3190" i="64"/>
  <c r="AB3207" i="64" s="1"/>
  <c r="AB3164" i="64"/>
  <c r="AB3181" i="64" s="1"/>
  <c r="AB2245" i="64"/>
  <c r="AB3139" i="64"/>
  <c r="AB3156" i="64" s="1"/>
  <c r="AB3113" i="64"/>
  <c r="AB3130" i="64" s="1"/>
  <c r="AB2219" i="64"/>
  <c r="AB2236" i="64" s="1"/>
  <c r="AB2165" i="64"/>
  <c r="AB2178" i="64" s="1"/>
  <c r="AB2187" i="64"/>
  <c r="AB2210" i="64" s="1"/>
  <c r="AB2120" i="64"/>
  <c r="AB2076" i="64"/>
  <c r="AB2111" i="64" s="1"/>
  <c r="AB3242" i="64"/>
  <c r="AB3256" i="64" s="1"/>
  <c r="AB2040" i="64"/>
  <c r="AB2067" i="64" s="1"/>
  <c r="AB2004" i="64"/>
  <c r="AB2031" i="64" s="1"/>
  <c r="AB2497" i="64"/>
  <c r="AB2524" i="64" s="1"/>
  <c r="AB1932" i="64"/>
  <c r="AB1959" i="64" s="1"/>
  <c r="AB1897" i="64"/>
  <c r="AB1924" i="64" s="1"/>
  <c r="AB2633" i="64"/>
  <c r="AB2658" i="64" s="1"/>
  <c r="AB2533" i="64"/>
  <c r="AB2556" i="64" s="1"/>
  <c r="AB2601" i="64"/>
  <c r="AB2624" i="64" s="1"/>
  <c r="AB1780" i="64"/>
  <c r="AB1793" i="64" s="1"/>
  <c r="AB2667" i="64"/>
  <c r="AB2692" i="64" s="1"/>
  <c r="AB1873" i="64"/>
  <c r="AB1888" i="64" s="1"/>
  <c r="AB953" i="64"/>
  <c r="AB1756" i="64"/>
  <c r="AB1771" i="64" s="1"/>
  <c r="AB1349" i="64"/>
  <c r="AB1362" i="64" s="1"/>
  <c r="AB1604" i="64"/>
  <c r="AB1619" i="64" s="1"/>
  <c r="AB929" i="64"/>
  <c r="AB880" i="64"/>
  <c r="AB895" i="64" s="1"/>
  <c r="AB1297" i="64"/>
  <c r="AB1312" i="64" s="1"/>
  <c r="AB2276" i="64"/>
  <c r="AB2291" i="64" s="1"/>
  <c r="AB852" i="64"/>
  <c r="AB872" i="64" s="1"/>
  <c r="AB1628" i="64"/>
  <c r="AB627" i="64"/>
  <c r="AB904" i="64"/>
  <c r="T3164" i="64"/>
  <c r="T3181" i="64" s="1"/>
  <c r="T2245" i="64"/>
  <c r="T3190" i="64"/>
  <c r="T3207" i="64" s="1"/>
  <c r="T3113" i="64"/>
  <c r="T3130" i="64" s="1"/>
  <c r="T3139" i="64"/>
  <c r="T3156" i="64" s="1"/>
  <c r="T2187" i="64"/>
  <c r="T2210" i="64" s="1"/>
  <c r="T2165" i="64"/>
  <c r="T2178" i="64" s="1"/>
  <c r="T2219" i="64"/>
  <c r="T2236" i="64" s="1"/>
  <c r="T2120" i="64"/>
  <c r="T3242" i="64"/>
  <c r="T3256" i="64" s="1"/>
  <c r="T2076" i="64"/>
  <c r="T2111" i="64" s="1"/>
  <c r="T2040" i="64"/>
  <c r="T2067" i="64" s="1"/>
  <c r="T2497" i="64"/>
  <c r="T2524" i="64" s="1"/>
  <c r="T2533" i="64"/>
  <c r="T2556" i="64" s="1"/>
  <c r="T2004" i="64"/>
  <c r="T2031" i="64" s="1"/>
  <c r="T2601" i="64"/>
  <c r="T2624" i="64" s="1"/>
  <c r="T1897" i="64"/>
  <c r="T1924" i="64" s="1"/>
  <c r="T2633" i="64"/>
  <c r="T2658" i="64" s="1"/>
  <c r="T2667" i="64"/>
  <c r="T2692" i="64" s="1"/>
  <c r="T1932" i="64"/>
  <c r="T1959" i="64" s="1"/>
  <c r="T1873" i="64"/>
  <c r="T1888" i="64" s="1"/>
  <c r="T1780" i="64"/>
  <c r="T1793" i="64" s="1"/>
  <c r="T1756" i="64"/>
  <c r="T1771" i="64" s="1"/>
  <c r="T953" i="64"/>
  <c r="T1349" i="64"/>
  <c r="T1362" i="64" s="1"/>
  <c r="T1628" i="64"/>
  <c r="T1604" i="64"/>
  <c r="T1619" i="64" s="1"/>
  <c r="T2276" i="64"/>
  <c r="T2291" i="64" s="1"/>
  <c r="T880" i="64"/>
  <c r="T895" i="64" s="1"/>
  <c r="T852" i="64"/>
  <c r="T872" i="64" s="1"/>
  <c r="T1297" i="64"/>
  <c r="T1312" i="64" s="1"/>
  <c r="T627" i="64"/>
  <c r="T904" i="64"/>
  <c r="CF3195" i="64"/>
  <c r="CF3169" i="64"/>
  <c r="CF2250" i="64"/>
  <c r="CF3144" i="64"/>
  <c r="CF3118" i="64"/>
  <c r="CF3135" i="64" s="1"/>
  <c r="CF2224" i="64"/>
  <c r="CF2241" i="64" s="1"/>
  <c r="CF2192" i="64"/>
  <c r="CF2170" i="64"/>
  <c r="CF2183" i="64" s="1"/>
  <c r="CF2125" i="64"/>
  <c r="CF2160" i="64" s="1"/>
  <c r="CF3247" i="64"/>
  <c r="CF3261" i="64" s="1"/>
  <c r="CF2538" i="64"/>
  <c r="CF2561" i="64" s="1"/>
  <c r="CF2606" i="64"/>
  <c r="CF2629" i="64" s="1"/>
  <c r="CF2502" i="64"/>
  <c r="CF2529" i="64" s="1"/>
  <c r="CF2045" i="64"/>
  <c r="CF2072" i="64" s="1"/>
  <c r="CF2081" i="64"/>
  <c r="CF2116" i="64" s="1"/>
  <c r="CF2009" i="64"/>
  <c r="CF2036" i="64" s="1"/>
  <c r="CF1937" i="64"/>
  <c r="CF1964" i="64" s="1"/>
  <c r="CF1902" i="64"/>
  <c r="CF1929" i="64" s="1"/>
  <c r="CF2638" i="64"/>
  <c r="CF2663" i="64" s="1"/>
  <c r="CF1785" i="64"/>
  <c r="CF1798" i="64" s="1"/>
  <c r="CF2672" i="64"/>
  <c r="CF2697" i="64" s="1"/>
  <c r="CF1878" i="64"/>
  <c r="CF958" i="64"/>
  <c r="CF971" i="64" s="1"/>
  <c r="CF1354" i="64"/>
  <c r="CF1367" i="64" s="1"/>
  <c r="CF1761" i="64"/>
  <c r="CF909" i="64"/>
  <c r="CF1633" i="64"/>
  <c r="CF1609" i="64"/>
  <c r="CF1624" i="64" s="1"/>
  <c r="CF1302" i="64"/>
  <c r="CF885" i="64"/>
  <c r="CF2281" i="64"/>
  <c r="CF2296" i="64" s="1"/>
  <c r="CF857" i="64"/>
  <c r="CF934" i="64"/>
  <c r="CF2305" i="64"/>
  <c r="BX3195" i="64"/>
  <c r="BX3169" i="64"/>
  <c r="BX2250" i="64"/>
  <c r="BX3144" i="64"/>
  <c r="BX3118" i="64"/>
  <c r="BX3135" i="64" s="1"/>
  <c r="BX2192" i="64"/>
  <c r="BX2224" i="64"/>
  <c r="BX2241" i="64" s="1"/>
  <c r="BX2170" i="64"/>
  <c r="BX2183" i="64" s="1"/>
  <c r="BX2125" i="64"/>
  <c r="BX2160" i="64" s="1"/>
  <c r="BX3247" i="64"/>
  <c r="BX3261" i="64" s="1"/>
  <c r="BX2606" i="64"/>
  <c r="BX2629" i="64" s="1"/>
  <c r="BX2081" i="64"/>
  <c r="BX2116" i="64" s="1"/>
  <c r="BX2538" i="64"/>
  <c r="BX2561" i="64" s="1"/>
  <c r="BX2009" i="64"/>
  <c r="BX2036" i="64" s="1"/>
  <c r="BX1937" i="64"/>
  <c r="BX1964" i="64" s="1"/>
  <c r="BX1902" i="64"/>
  <c r="BX1929" i="64" s="1"/>
  <c r="BX2502" i="64"/>
  <c r="BX2529" i="64" s="1"/>
  <c r="BX2638" i="64"/>
  <c r="BX2663" i="64" s="1"/>
  <c r="BX2045" i="64"/>
  <c r="BX2072" i="64" s="1"/>
  <c r="BX1785" i="64"/>
  <c r="BX1798" i="64" s="1"/>
  <c r="BX2672" i="64"/>
  <c r="BX2697" i="64" s="1"/>
  <c r="BX1878" i="64"/>
  <c r="BX958" i="64"/>
  <c r="BX971" i="64" s="1"/>
  <c r="BX1633" i="64"/>
  <c r="BX1354" i="64"/>
  <c r="BX1367" i="64" s="1"/>
  <c r="BX1609" i="64"/>
  <c r="BX1624" i="64" s="1"/>
  <c r="BX909" i="64"/>
  <c r="BX1761" i="64"/>
  <c r="BX1302" i="64"/>
  <c r="BX885" i="64"/>
  <c r="BX934" i="64"/>
  <c r="BX857" i="64"/>
  <c r="BX2281" i="64"/>
  <c r="BX2296" i="64" s="1"/>
  <c r="BX2305" i="64"/>
  <c r="BP3195" i="64"/>
  <c r="BP3169" i="64"/>
  <c r="BP2250" i="64"/>
  <c r="BP3144" i="64"/>
  <c r="BP2192" i="64"/>
  <c r="BP3118" i="64"/>
  <c r="BP3135" i="64" s="1"/>
  <c r="BP2224" i="64"/>
  <c r="BP2241" i="64" s="1"/>
  <c r="BP2170" i="64"/>
  <c r="BP2183" i="64" s="1"/>
  <c r="BP3247" i="64"/>
  <c r="BP3261" i="64" s="1"/>
  <c r="BP2125" i="64"/>
  <c r="BP2160" i="64" s="1"/>
  <c r="BP2538" i="64"/>
  <c r="BP2561" i="64" s="1"/>
  <c r="BP2081" i="64"/>
  <c r="BP2116" i="64" s="1"/>
  <c r="BP2606" i="64"/>
  <c r="BP2629" i="64" s="1"/>
  <c r="BP2009" i="64"/>
  <c r="BP2036" i="64" s="1"/>
  <c r="BP2502" i="64"/>
  <c r="BP2529" i="64" s="1"/>
  <c r="BP2045" i="64"/>
  <c r="BP2072" i="64" s="1"/>
  <c r="BP1937" i="64"/>
  <c r="BP1964" i="64" s="1"/>
  <c r="BP1902" i="64"/>
  <c r="BP1929" i="64" s="1"/>
  <c r="BP2638" i="64"/>
  <c r="BP2663" i="64" s="1"/>
  <c r="BP1785" i="64"/>
  <c r="BP1798" i="64" s="1"/>
  <c r="BP2672" i="64"/>
  <c r="BP2697" i="64" s="1"/>
  <c r="BP1878" i="64"/>
  <c r="BP1761" i="64"/>
  <c r="BP1633" i="64"/>
  <c r="BP958" i="64"/>
  <c r="BP971" i="64" s="1"/>
  <c r="BP1609" i="64"/>
  <c r="BP1624" i="64" s="1"/>
  <c r="BP1354" i="64"/>
  <c r="BP1367" i="64" s="1"/>
  <c r="BP909" i="64"/>
  <c r="BP1302" i="64"/>
  <c r="BP885" i="64"/>
  <c r="BP2281" i="64"/>
  <c r="BP2296" i="64" s="1"/>
  <c r="BP857" i="64"/>
  <c r="BP934" i="64"/>
  <c r="BP2305" i="64"/>
  <c r="BH3195" i="64"/>
  <c r="BH3169" i="64"/>
  <c r="BH2250" i="64"/>
  <c r="BH3144" i="64"/>
  <c r="BH3118" i="64"/>
  <c r="BH3135" i="64" s="1"/>
  <c r="BH2192" i="64"/>
  <c r="BH2224" i="64"/>
  <c r="BH2241" i="64" s="1"/>
  <c r="BH2170" i="64"/>
  <c r="BH2183" i="64" s="1"/>
  <c r="BH2125" i="64"/>
  <c r="BH2160" i="64" s="1"/>
  <c r="BH3247" i="64"/>
  <c r="BH3261" i="64" s="1"/>
  <c r="BH2081" i="64"/>
  <c r="BH2116" i="64" s="1"/>
  <c r="BH2538" i="64"/>
  <c r="BH2561" i="64" s="1"/>
  <c r="BH2606" i="64"/>
  <c r="BH2629" i="64" s="1"/>
  <c r="BH2502" i="64"/>
  <c r="BH2529" i="64" s="1"/>
  <c r="BH2045" i="64"/>
  <c r="BH2072" i="64" s="1"/>
  <c r="BH2009" i="64"/>
  <c r="BH2036" i="64" s="1"/>
  <c r="BH1937" i="64"/>
  <c r="BH1964" i="64" s="1"/>
  <c r="BH1902" i="64"/>
  <c r="BH1929" i="64" s="1"/>
  <c r="BH2638" i="64"/>
  <c r="BH2663" i="64" s="1"/>
  <c r="BH1785" i="64"/>
  <c r="BH1798" i="64" s="1"/>
  <c r="BH2672" i="64"/>
  <c r="BH2697" i="64" s="1"/>
  <c r="BH1878" i="64"/>
  <c r="BH1609" i="64"/>
  <c r="BH1624" i="64" s="1"/>
  <c r="BH958" i="64"/>
  <c r="BH971" i="64" s="1"/>
  <c r="BH1761" i="64"/>
  <c r="BH1354" i="64"/>
  <c r="BH1367" i="64" s="1"/>
  <c r="BH1633" i="64"/>
  <c r="BH909" i="64"/>
  <c r="BH1302" i="64"/>
  <c r="BH885" i="64"/>
  <c r="BH934" i="64"/>
  <c r="BH857" i="64"/>
  <c r="BH2281" i="64"/>
  <c r="BH2296" i="64" s="1"/>
  <c r="BH2305" i="64"/>
  <c r="AZ3195" i="64"/>
  <c r="AZ3169" i="64"/>
  <c r="AZ2250" i="64"/>
  <c r="AZ3144" i="64"/>
  <c r="AZ2192" i="64"/>
  <c r="AZ3118" i="64"/>
  <c r="AZ3135" i="64" s="1"/>
  <c r="AZ2170" i="64"/>
  <c r="AZ2183" i="64" s="1"/>
  <c r="AZ2224" i="64"/>
  <c r="AZ2241" i="64" s="1"/>
  <c r="AZ3247" i="64"/>
  <c r="AZ3261" i="64" s="1"/>
  <c r="AZ2125" i="64"/>
  <c r="AZ2160" i="64" s="1"/>
  <c r="AZ2606" i="64"/>
  <c r="AZ2629" i="64" s="1"/>
  <c r="AZ2538" i="64"/>
  <c r="AZ2561" i="64" s="1"/>
  <c r="AZ2081" i="64"/>
  <c r="AZ2116" i="64" s="1"/>
  <c r="AZ2009" i="64"/>
  <c r="AZ2036" i="64" s="1"/>
  <c r="AZ2502" i="64"/>
  <c r="AZ2529" i="64" s="1"/>
  <c r="AZ2045" i="64"/>
  <c r="AZ2072" i="64" s="1"/>
  <c r="AZ1937" i="64"/>
  <c r="AZ1964" i="64" s="1"/>
  <c r="AZ1902" i="64"/>
  <c r="AZ1929" i="64" s="1"/>
  <c r="AZ2638" i="64"/>
  <c r="AZ2663" i="64" s="1"/>
  <c r="AZ1785" i="64"/>
  <c r="AZ1798" i="64" s="1"/>
  <c r="AZ2672" i="64"/>
  <c r="AZ2697" i="64" s="1"/>
  <c r="AZ1878" i="64"/>
  <c r="AZ958" i="64"/>
  <c r="AZ971" i="64" s="1"/>
  <c r="AZ1633" i="64"/>
  <c r="AZ1354" i="64"/>
  <c r="AZ1367" i="64" s="1"/>
  <c r="AZ1761" i="64"/>
  <c r="AZ909" i="64"/>
  <c r="AZ1609" i="64"/>
  <c r="AZ1624" i="64" s="1"/>
  <c r="AZ1302" i="64"/>
  <c r="AZ885" i="64"/>
  <c r="AZ2281" i="64"/>
  <c r="AZ2296" i="64" s="1"/>
  <c r="AZ857" i="64"/>
  <c r="AZ934" i="64"/>
  <c r="AZ2305" i="64"/>
  <c r="AR3195" i="64"/>
  <c r="AR3169" i="64"/>
  <c r="AR2250" i="64"/>
  <c r="AR3144" i="64"/>
  <c r="AR2224" i="64"/>
  <c r="AR2241" i="64" s="1"/>
  <c r="AR2192" i="64"/>
  <c r="AR2170" i="64"/>
  <c r="AR2183" i="64" s="1"/>
  <c r="AR3118" i="64"/>
  <c r="AR3135" i="64" s="1"/>
  <c r="AR2125" i="64"/>
  <c r="AR2160" i="64" s="1"/>
  <c r="AR2606" i="64"/>
  <c r="AR2629" i="64" s="1"/>
  <c r="AR3247" i="64"/>
  <c r="AR3261" i="64" s="1"/>
  <c r="AR2538" i="64"/>
  <c r="AR2561" i="64" s="1"/>
  <c r="AR2502" i="64"/>
  <c r="AR2529" i="64" s="1"/>
  <c r="AR2045" i="64"/>
  <c r="AR2072" i="64" s="1"/>
  <c r="AR2009" i="64"/>
  <c r="AR2036" i="64" s="1"/>
  <c r="AR1937" i="64"/>
  <c r="AR1964" i="64" s="1"/>
  <c r="AR1902" i="64"/>
  <c r="AR1929" i="64" s="1"/>
  <c r="AR2081" i="64"/>
  <c r="AR2116" i="64" s="1"/>
  <c r="AR2638" i="64"/>
  <c r="AR2663" i="64" s="1"/>
  <c r="AR1785" i="64"/>
  <c r="AR1798" i="64" s="1"/>
  <c r="AR2672" i="64"/>
  <c r="AR2697" i="64" s="1"/>
  <c r="AR1878" i="64"/>
  <c r="AR958" i="64"/>
  <c r="AR971" i="64" s="1"/>
  <c r="AR1354" i="64"/>
  <c r="AR1367" i="64" s="1"/>
  <c r="AR1609" i="64"/>
  <c r="AR1624" i="64" s="1"/>
  <c r="AR909" i="64"/>
  <c r="AR1761" i="64"/>
  <c r="AR1302" i="64"/>
  <c r="AR1633" i="64"/>
  <c r="AR885" i="64"/>
  <c r="AR934" i="64"/>
  <c r="AR857" i="64"/>
  <c r="AR2281" i="64"/>
  <c r="AR2296" i="64" s="1"/>
  <c r="AR2305" i="64"/>
  <c r="AJ3195" i="64"/>
  <c r="AJ3169" i="64"/>
  <c r="AJ2250" i="64"/>
  <c r="AJ3144" i="64"/>
  <c r="AJ2224" i="64"/>
  <c r="AJ2241" i="64" s="1"/>
  <c r="AJ2192" i="64"/>
  <c r="AJ3118" i="64"/>
  <c r="AJ3135" i="64" s="1"/>
  <c r="AJ2170" i="64"/>
  <c r="AJ2183" i="64" s="1"/>
  <c r="AJ2125" i="64"/>
  <c r="AJ2160" i="64" s="1"/>
  <c r="AJ3247" i="64"/>
  <c r="AJ3261" i="64" s="1"/>
  <c r="AJ2538" i="64"/>
  <c r="AJ2561" i="64" s="1"/>
  <c r="AJ2081" i="64"/>
  <c r="AJ2116" i="64" s="1"/>
  <c r="AJ2606" i="64"/>
  <c r="AJ2629" i="64" s="1"/>
  <c r="AJ2009" i="64"/>
  <c r="AJ2036" i="64" s="1"/>
  <c r="AJ1937" i="64"/>
  <c r="AJ1964" i="64" s="1"/>
  <c r="AJ1902" i="64"/>
  <c r="AJ1929" i="64" s="1"/>
  <c r="AJ2502" i="64"/>
  <c r="AJ2529" i="64" s="1"/>
  <c r="AJ2045" i="64"/>
  <c r="AJ2072" i="64" s="1"/>
  <c r="AJ2638" i="64"/>
  <c r="AJ2663" i="64" s="1"/>
  <c r="AJ1785" i="64"/>
  <c r="AJ1798" i="64" s="1"/>
  <c r="AJ2672" i="64"/>
  <c r="AJ2697" i="64" s="1"/>
  <c r="AJ1878" i="64"/>
  <c r="AJ1761" i="64"/>
  <c r="AJ958" i="64"/>
  <c r="AJ971" i="64" s="1"/>
  <c r="AJ1609" i="64"/>
  <c r="AJ1624" i="64" s="1"/>
  <c r="AJ1354" i="64"/>
  <c r="AJ1367" i="64" s="1"/>
  <c r="AJ1633" i="64"/>
  <c r="AJ1302" i="64"/>
  <c r="AJ885" i="64"/>
  <c r="AJ2281" i="64"/>
  <c r="AJ2296" i="64" s="1"/>
  <c r="AJ857" i="64"/>
  <c r="AJ909" i="64"/>
  <c r="AJ934" i="64"/>
  <c r="AJ2305" i="64"/>
  <c r="AB3195" i="64"/>
  <c r="AB2250" i="64"/>
  <c r="AB3144" i="64"/>
  <c r="AB3169" i="64"/>
  <c r="AB2192" i="64"/>
  <c r="AB3118" i="64"/>
  <c r="AB3135" i="64" s="1"/>
  <c r="AB2224" i="64"/>
  <c r="AB2241" i="64" s="1"/>
  <c r="AB2170" i="64"/>
  <c r="AB2183" i="64" s="1"/>
  <c r="AB3247" i="64"/>
  <c r="AB3261" i="64" s="1"/>
  <c r="AB2125" i="64"/>
  <c r="AB2160" i="64" s="1"/>
  <c r="AB2081" i="64"/>
  <c r="AB2116" i="64" s="1"/>
  <c r="AB2606" i="64"/>
  <c r="AB2629" i="64" s="1"/>
  <c r="AB2538" i="64"/>
  <c r="AB2561" i="64" s="1"/>
  <c r="AB2009" i="64"/>
  <c r="AB2036" i="64" s="1"/>
  <c r="AB2502" i="64"/>
  <c r="AB2529" i="64" s="1"/>
  <c r="AB2045" i="64"/>
  <c r="AB2072" i="64" s="1"/>
  <c r="AB1937" i="64"/>
  <c r="AB1964" i="64" s="1"/>
  <c r="AB1902" i="64"/>
  <c r="AB1929" i="64" s="1"/>
  <c r="AB2638" i="64"/>
  <c r="AB2663" i="64" s="1"/>
  <c r="AB1785" i="64"/>
  <c r="AB1798" i="64" s="1"/>
  <c r="AB2672" i="64"/>
  <c r="AB2697" i="64" s="1"/>
  <c r="AB1878" i="64"/>
  <c r="AB1609" i="64"/>
  <c r="AB1624" i="64" s="1"/>
  <c r="AB958" i="64"/>
  <c r="AB971" i="64" s="1"/>
  <c r="AB1633" i="64"/>
  <c r="AB1761" i="64"/>
  <c r="AB1354" i="64"/>
  <c r="AB1367" i="64" s="1"/>
  <c r="AB1302" i="64"/>
  <c r="AB885" i="64"/>
  <c r="AB934" i="64"/>
  <c r="AB857" i="64"/>
  <c r="AB909" i="64"/>
  <c r="AB2281" i="64"/>
  <c r="AB2296" i="64" s="1"/>
  <c r="AB2305" i="64"/>
  <c r="T3195" i="64"/>
  <c r="T2250" i="64"/>
  <c r="T3144" i="64"/>
  <c r="T3169" i="64"/>
  <c r="T2224" i="64"/>
  <c r="T2241" i="64" s="1"/>
  <c r="T3118" i="64"/>
  <c r="T3135" i="64" s="1"/>
  <c r="T2192" i="64"/>
  <c r="T2170" i="64"/>
  <c r="T2183" i="64" s="1"/>
  <c r="T2125" i="64"/>
  <c r="T2160" i="64" s="1"/>
  <c r="T2538" i="64"/>
  <c r="T2561" i="64" s="1"/>
  <c r="T3247" i="64"/>
  <c r="T3261" i="64" s="1"/>
  <c r="T2081" i="64"/>
  <c r="T2116" i="64" s="1"/>
  <c r="T2502" i="64"/>
  <c r="T2529" i="64" s="1"/>
  <c r="T2045" i="64"/>
  <c r="T2072" i="64" s="1"/>
  <c r="T2009" i="64"/>
  <c r="T2036" i="64" s="1"/>
  <c r="T1937" i="64"/>
  <c r="T1964" i="64" s="1"/>
  <c r="T1902" i="64"/>
  <c r="T1929" i="64" s="1"/>
  <c r="T2606" i="64"/>
  <c r="T2629" i="64" s="1"/>
  <c r="T2638" i="64"/>
  <c r="T2663" i="64" s="1"/>
  <c r="T1785" i="64"/>
  <c r="T1798" i="64" s="1"/>
  <c r="T2672" i="64"/>
  <c r="T2697" i="64" s="1"/>
  <c r="T1878" i="64"/>
  <c r="T958" i="64"/>
  <c r="T971" i="64" s="1"/>
  <c r="T1354" i="64"/>
  <c r="T1367" i="64" s="1"/>
  <c r="T1761" i="64"/>
  <c r="T1633" i="64"/>
  <c r="T1609" i="64"/>
  <c r="T1624" i="64" s="1"/>
  <c r="T1302" i="64"/>
  <c r="T885" i="64"/>
  <c r="T2281" i="64"/>
  <c r="T2296" i="64" s="1"/>
  <c r="T857" i="64"/>
  <c r="T909" i="64"/>
  <c r="T934" i="64"/>
  <c r="T2305" i="64"/>
  <c r="CG3194" i="64"/>
  <c r="CG2249" i="64"/>
  <c r="CG3168" i="64"/>
  <c r="CG3143" i="64"/>
  <c r="CG2223" i="64"/>
  <c r="CG2191" i="64"/>
  <c r="CG3117" i="64"/>
  <c r="CG2169" i="64"/>
  <c r="CG2124" i="64"/>
  <c r="CG2080" i="64"/>
  <c r="CG2537" i="64"/>
  <c r="CG2605" i="64"/>
  <c r="CG2501" i="64"/>
  <c r="CG2008" i="64"/>
  <c r="CG3246" i="64"/>
  <c r="CG1936" i="64"/>
  <c r="CG2044" i="64"/>
  <c r="CG2637" i="64"/>
  <c r="CG1784" i="64"/>
  <c r="CG1632" i="64"/>
  <c r="CG1751" i="64" s="1"/>
  <c r="CG1877" i="64"/>
  <c r="CG1760" i="64"/>
  <c r="CG1775" i="64" s="1"/>
  <c r="CG2671" i="64"/>
  <c r="CG1901" i="64"/>
  <c r="CG933" i="64"/>
  <c r="CG1301" i="64"/>
  <c r="CG1353" i="64"/>
  <c r="CG856" i="64"/>
  <c r="CG631" i="64"/>
  <c r="CG957" i="64"/>
  <c r="CG970" i="64" s="1"/>
  <c r="CG908" i="64"/>
  <c r="CG2280" i="64"/>
  <c r="CG2304" i="64"/>
  <c r="BY3194" i="64"/>
  <c r="BY2249" i="64"/>
  <c r="BY3168" i="64"/>
  <c r="BY3143" i="64"/>
  <c r="BY2223" i="64"/>
  <c r="BY2191" i="64"/>
  <c r="BY3117" i="64"/>
  <c r="BY2169" i="64"/>
  <c r="BY3246" i="64"/>
  <c r="BY2124" i="64"/>
  <c r="BY2080" i="64"/>
  <c r="BY2537" i="64"/>
  <c r="BY2501" i="64"/>
  <c r="BY2008" i="64"/>
  <c r="BY2044" i="64"/>
  <c r="BY2605" i="64"/>
  <c r="BY1936" i="64"/>
  <c r="BY2637" i="64"/>
  <c r="BY1784" i="64"/>
  <c r="BY1901" i="64"/>
  <c r="BY2671" i="64"/>
  <c r="BY1632" i="64"/>
  <c r="BY1751" i="64" s="1"/>
  <c r="BY1877" i="64"/>
  <c r="BY1760" i="64"/>
  <c r="BY1775" i="64" s="1"/>
  <c r="BY933" i="64"/>
  <c r="BY1301" i="64"/>
  <c r="BY2280" i="64"/>
  <c r="BY856" i="64"/>
  <c r="BY1353" i="64"/>
  <c r="BY631" i="64"/>
  <c r="BY908" i="64"/>
  <c r="BY957" i="64"/>
  <c r="BY970" i="64" s="1"/>
  <c r="BY2304" i="64"/>
  <c r="BQ3194" i="64"/>
  <c r="BQ2249" i="64"/>
  <c r="BQ3168" i="64"/>
  <c r="BQ3143" i="64"/>
  <c r="BQ2223" i="64"/>
  <c r="BQ2191" i="64"/>
  <c r="BQ3117" i="64"/>
  <c r="BQ2169" i="64"/>
  <c r="BQ2080" i="64"/>
  <c r="BQ3246" i="64"/>
  <c r="BQ2537" i="64"/>
  <c r="BQ2124" i="64"/>
  <c r="BQ2501" i="64"/>
  <c r="BQ2008" i="64"/>
  <c r="BQ1936" i="64"/>
  <c r="BQ2605" i="64"/>
  <c r="BQ2044" i="64"/>
  <c r="BQ2637" i="64"/>
  <c r="BQ1784" i="64"/>
  <c r="BQ1632" i="64"/>
  <c r="BQ1751" i="64" s="1"/>
  <c r="BQ1901" i="64"/>
  <c r="BQ1877" i="64"/>
  <c r="BQ2671" i="64"/>
  <c r="BQ1760" i="64"/>
  <c r="BQ1775" i="64" s="1"/>
  <c r="BQ933" i="64"/>
  <c r="BQ1301" i="64"/>
  <c r="BQ856" i="64"/>
  <c r="BQ631" i="64"/>
  <c r="BQ908" i="64"/>
  <c r="BQ2280" i="64"/>
  <c r="BQ2304" i="64"/>
  <c r="BQ957" i="64"/>
  <c r="BQ970" i="64" s="1"/>
  <c r="BQ1353" i="64"/>
  <c r="BI3194" i="64"/>
  <c r="BI2249" i="64"/>
  <c r="BI3168" i="64"/>
  <c r="BI3143" i="64"/>
  <c r="BI2223" i="64"/>
  <c r="BI2191" i="64"/>
  <c r="BI3117" i="64"/>
  <c r="BI2169" i="64"/>
  <c r="BI3246" i="64"/>
  <c r="BI2124" i="64"/>
  <c r="BI2080" i="64"/>
  <c r="BI2537" i="64"/>
  <c r="BI2605" i="64"/>
  <c r="BI2501" i="64"/>
  <c r="BI2008" i="64"/>
  <c r="BI2044" i="64"/>
  <c r="BI1936" i="64"/>
  <c r="BI2637" i="64"/>
  <c r="BI1784" i="64"/>
  <c r="BI1632" i="64"/>
  <c r="BI1751" i="64" s="1"/>
  <c r="BI1901" i="64"/>
  <c r="BI2671" i="64"/>
  <c r="BI1760" i="64"/>
  <c r="BI1775" i="64" s="1"/>
  <c r="BI1877" i="64"/>
  <c r="BI933" i="64"/>
  <c r="BI1301" i="64"/>
  <c r="BI1353" i="64"/>
  <c r="BI2280" i="64"/>
  <c r="BI856" i="64"/>
  <c r="BI631" i="64"/>
  <c r="BI908" i="64"/>
  <c r="BI2304" i="64"/>
  <c r="BA3194" i="64"/>
  <c r="BA2249" i="64"/>
  <c r="BA3168" i="64"/>
  <c r="BA3143" i="64"/>
  <c r="BA2223" i="64"/>
  <c r="BA2191" i="64"/>
  <c r="BA3117" i="64"/>
  <c r="BA2169" i="64"/>
  <c r="BA2080" i="64"/>
  <c r="BA2605" i="64"/>
  <c r="BA2537" i="64"/>
  <c r="BA2124" i="64"/>
  <c r="BA3246" i="64"/>
  <c r="BA2501" i="64"/>
  <c r="BA2044" i="64"/>
  <c r="BA2008" i="64"/>
  <c r="BA1936" i="64"/>
  <c r="BA2637" i="64"/>
  <c r="BA1784" i="64"/>
  <c r="BA2671" i="64"/>
  <c r="BA1632" i="64"/>
  <c r="BA1751" i="64" s="1"/>
  <c r="BA1901" i="64"/>
  <c r="BA1877" i="64"/>
  <c r="BA1760" i="64"/>
  <c r="BA1775" i="64" s="1"/>
  <c r="BA933" i="64"/>
  <c r="BA1301" i="64"/>
  <c r="BA957" i="64"/>
  <c r="BA970" i="64" s="1"/>
  <c r="BA856" i="64"/>
  <c r="BA631" i="64"/>
  <c r="BA1353" i="64"/>
  <c r="BA908" i="64"/>
  <c r="BA2280" i="64"/>
  <c r="BA2304" i="64"/>
  <c r="AS3194" i="64"/>
  <c r="AS2249" i="64"/>
  <c r="AS3168" i="64"/>
  <c r="AS3143" i="64"/>
  <c r="AS2223" i="64"/>
  <c r="AS3117" i="64"/>
  <c r="AS2191" i="64"/>
  <c r="AS2169" i="64"/>
  <c r="AS3246" i="64"/>
  <c r="AS2080" i="64"/>
  <c r="AS2537" i="64"/>
  <c r="AS2501" i="64"/>
  <c r="AS2008" i="64"/>
  <c r="AS2124" i="64"/>
  <c r="AS1936" i="64"/>
  <c r="AS2637" i="64"/>
  <c r="AS1784" i="64"/>
  <c r="AS2044" i="64"/>
  <c r="AS1632" i="64"/>
  <c r="AS1751" i="64" s="1"/>
  <c r="AS2605" i="64"/>
  <c r="AS2671" i="64"/>
  <c r="AS1877" i="64"/>
  <c r="AS1901" i="64"/>
  <c r="AS1760" i="64"/>
  <c r="AS1775" i="64" s="1"/>
  <c r="AS933" i="64"/>
  <c r="AS1301" i="64"/>
  <c r="AS957" i="64"/>
  <c r="AS970" i="64" s="1"/>
  <c r="AS2280" i="64"/>
  <c r="AS856" i="64"/>
  <c r="AS631" i="64"/>
  <c r="AS908" i="64"/>
  <c r="AS2304" i="64"/>
  <c r="AK3194" i="64"/>
  <c r="AK2249" i="64"/>
  <c r="AK3168" i="64"/>
  <c r="AK3143" i="64"/>
  <c r="AK2223" i="64"/>
  <c r="AK2191" i="64"/>
  <c r="AK3117" i="64"/>
  <c r="AK2080" i="64"/>
  <c r="AK3246" i="64"/>
  <c r="AK2124" i="64"/>
  <c r="AK2537" i="64"/>
  <c r="AK2169" i="64"/>
  <c r="AK2501" i="64"/>
  <c r="AK2008" i="64"/>
  <c r="AK2605" i="64"/>
  <c r="AK2044" i="64"/>
  <c r="AK1936" i="64"/>
  <c r="AK2637" i="64"/>
  <c r="AK1784" i="64"/>
  <c r="AK1632" i="64"/>
  <c r="AK1751" i="64" s="1"/>
  <c r="AK1877" i="64"/>
  <c r="AK1901" i="64"/>
  <c r="AK1760" i="64"/>
  <c r="AK1775" i="64" s="1"/>
  <c r="AK2671" i="64"/>
  <c r="AK933" i="64"/>
  <c r="AK1301" i="64"/>
  <c r="AK957" i="64"/>
  <c r="AK970" i="64" s="1"/>
  <c r="AK1353" i="64"/>
  <c r="AK856" i="64"/>
  <c r="AK631" i="64"/>
  <c r="AK908" i="64"/>
  <c r="AK2280" i="64"/>
  <c r="AK2304" i="64"/>
  <c r="AC3194" i="64"/>
  <c r="AC2249" i="64"/>
  <c r="AC3168" i="64"/>
  <c r="AC3143" i="64"/>
  <c r="AC2223" i="64"/>
  <c r="AC3117" i="64"/>
  <c r="AC2191" i="64"/>
  <c r="AC2169" i="64"/>
  <c r="AC3246" i="64"/>
  <c r="AC2124" i="64"/>
  <c r="AC2080" i="64"/>
  <c r="AC2537" i="64"/>
  <c r="AC2501" i="64"/>
  <c r="AC2044" i="64"/>
  <c r="AC2008" i="64"/>
  <c r="AC1936" i="64"/>
  <c r="AC2605" i="64"/>
  <c r="AC2637" i="64"/>
  <c r="AC1784" i="64"/>
  <c r="AC1632" i="64"/>
  <c r="AC1751" i="64" s="1"/>
  <c r="AC2671" i="64"/>
  <c r="AC1760" i="64"/>
  <c r="AC1775" i="64" s="1"/>
  <c r="AC1901" i="64"/>
  <c r="AC933" i="64"/>
  <c r="AC1877" i="64"/>
  <c r="AC1301" i="64"/>
  <c r="AC2280" i="64"/>
  <c r="AC856" i="64"/>
  <c r="AC957" i="64"/>
  <c r="AC970" i="64" s="1"/>
  <c r="AC631" i="64"/>
  <c r="AC908" i="64"/>
  <c r="AC1353" i="64"/>
  <c r="AC2304" i="64"/>
  <c r="U3194" i="64"/>
  <c r="U2249" i="64"/>
  <c r="U3168" i="64"/>
  <c r="U3143" i="64"/>
  <c r="U2223" i="64"/>
  <c r="U2191" i="64"/>
  <c r="U3117" i="64"/>
  <c r="U2124" i="64"/>
  <c r="U2080" i="64"/>
  <c r="U2537" i="64"/>
  <c r="U2169" i="64"/>
  <c r="U3246" i="64"/>
  <c r="U2501" i="64"/>
  <c r="U2008" i="64"/>
  <c r="U2605" i="64"/>
  <c r="U1936" i="64"/>
  <c r="U2044" i="64"/>
  <c r="U2637" i="64"/>
  <c r="U1784" i="64"/>
  <c r="U1632" i="64"/>
  <c r="U1751" i="64" s="1"/>
  <c r="U2671" i="64"/>
  <c r="U1877" i="64"/>
  <c r="U1760" i="64"/>
  <c r="U1775" i="64" s="1"/>
  <c r="U933" i="64"/>
  <c r="U1901" i="64"/>
  <c r="U1301" i="64"/>
  <c r="U1353" i="64"/>
  <c r="U856" i="64"/>
  <c r="U631" i="64"/>
  <c r="U957" i="64"/>
  <c r="U970" i="64" s="1"/>
  <c r="U908" i="64"/>
  <c r="U2280" i="64"/>
  <c r="U2304" i="64"/>
  <c r="CH3191" i="64"/>
  <c r="CH3208" i="64" s="1"/>
  <c r="CH2246" i="64"/>
  <c r="CH2268" i="64" s="1"/>
  <c r="CH3165" i="64"/>
  <c r="CH3182" i="64" s="1"/>
  <c r="CH3140" i="64"/>
  <c r="CH3157" i="64" s="1"/>
  <c r="CH2220" i="64"/>
  <c r="CH2237" i="64" s="1"/>
  <c r="CH2188" i="64"/>
  <c r="CH2211" i="64" s="1"/>
  <c r="CH2166" i="64"/>
  <c r="CH2179" i="64" s="1"/>
  <c r="CH3114" i="64"/>
  <c r="CH3131" i="64" s="1"/>
  <c r="CH3243" i="64"/>
  <c r="CH3257" i="64" s="1"/>
  <c r="CH2534" i="64"/>
  <c r="CH2557" i="64" s="1"/>
  <c r="CH2121" i="64"/>
  <c r="CH2156" i="64" s="1"/>
  <c r="CH2498" i="64"/>
  <c r="CH2525" i="64" s="1"/>
  <c r="CH2005" i="64"/>
  <c r="CH2032" i="64" s="1"/>
  <c r="CH2077" i="64"/>
  <c r="CH2112" i="64" s="1"/>
  <c r="CH1933" i="64"/>
  <c r="CH1960" i="64" s="1"/>
  <c r="CH2634" i="64"/>
  <c r="CH2659" i="64" s="1"/>
  <c r="CH2041" i="64"/>
  <c r="CH2068" i="64" s="1"/>
  <c r="CH1781" i="64"/>
  <c r="CH1794" i="64" s="1"/>
  <c r="CH2602" i="64"/>
  <c r="CH2625" i="64" s="1"/>
  <c r="CH1629" i="64"/>
  <c r="CH1898" i="64"/>
  <c r="CH1925" i="64" s="1"/>
  <c r="CH1874" i="64"/>
  <c r="CH1757" i="64"/>
  <c r="CH1772" i="64" s="1"/>
  <c r="CH930" i="64"/>
  <c r="CH1605" i="64"/>
  <c r="CH1620" i="64" s="1"/>
  <c r="CH2668" i="64"/>
  <c r="CH2693" i="64" s="1"/>
  <c r="CH1298" i="64"/>
  <c r="CH1313" i="64" s="1"/>
  <c r="CH2277" i="64"/>
  <c r="CH2292" i="64" s="1"/>
  <c r="CH853" i="64"/>
  <c r="CH628" i="64"/>
  <c r="CH651" i="64" s="1"/>
  <c r="CH1350" i="64"/>
  <c r="CH1363" i="64" s="1"/>
  <c r="CH905" i="64"/>
  <c r="CH2301" i="64"/>
  <c r="CH2316" i="64" s="1"/>
  <c r="CH954" i="64"/>
  <c r="CH967" i="64" s="1"/>
  <c r="BZ3191" i="64"/>
  <c r="BZ3208" i="64" s="1"/>
  <c r="BZ2246" i="64"/>
  <c r="BZ2268" i="64" s="1"/>
  <c r="BZ3165" i="64"/>
  <c r="BZ3182" i="64" s="1"/>
  <c r="BZ2220" i="64"/>
  <c r="BZ2237" i="64" s="1"/>
  <c r="BZ3114" i="64"/>
  <c r="BZ3131" i="64" s="1"/>
  <c r="BZ2188" i="64"/>
  <c r="BZ2211" i="64" s="1"/>
  <c r="BZ3140" i="64"/>
  <c r="BZ3157" i="64" s="1"/>
  <c r="BZ2166" i="64"/>
  <c r="BZ2179" i="64" s="1"/>
  <c r="BZ2077" i="64"/>
  <c r="BZ2112" i="64" s="1"/>
  <c r="BZ2534" i="64"/>
  <c r="BZ2557" i="64" s="1"/>
  <c r="BZ3243" i="64"/>
  <c r="BZ3257" i="64" s="1"/>
  <c r="BZ2498" i="64"/>
  <c r="BZ2525" i="64" s="1"/>
  <c r="BZ2121" i="64"/>
  <c r="BZ2156" i="64" s="1"/>
  <c r="BZ2005" i="64"/>
  <c r="BZ2032" i="64" s="1"/>
  <c r="BZ2602" i="64"/>
  <c r="BZ2625" i="64" s="1"/>
  <c r="BZ1933" i="64"/>
  <c r="BZ1960" i="64" s="1"/>
  <c r="BZ2634" i="64"/>
  <c r="BZ2659" i="64" s="1"/>
  <c r="BZ1781" i="64"/>
  <c r="BZ1794" i="64" s="1"/>
  <c r="BZ2041" i="64"/>
  <c r="BZ2068" i="64" s="1"/>
  <c r="BZ1629" i="64"/>
  <c r="BZ1898" i="64"/>
  <c r="BZ1925" i="64" s="1"/>
  <c r="BZ2668" i="64"/>
  <c r="BZ2693" i="64" s="1"/>
  <c r="BZ1874" i="64"/>
  <c r="BZ1757" i="64"/>
  <c r="BZ1772" i="64" s="1"/>
  <c r="BZ930" i="64"/>
  <c r="BZ1605" i="64"/>
  <c r="BZ1620" i="64" s="1"/>
  <c r="BZ1298" i="64"/>
  <c r="BZ1313" i="64" s="1"/>
  <c r="BZ853" i="64"/>
  <c r="BZ628" i="64"/>
  <c r="BZ651" i="64" s="1"/>
  <c r="BZ905" i="64"/>
  <c r="BZ2301" i="64"/>
  <c r="BZ2316" i="64" s="1"/>
  <c r="BZ2277" i="64"/>
  <c r="BZ2292" i="64" s="1"/>
  <c r="BR3191" i="64"/>
  <c r="BR3208" i="64" s="1"/>
  <c r="BR2246" i="64"/>
  <c r="BR2268" i="64" s="1"/>
  <c r="BR3165" i="64"/>
  <c r="BR3182" i="64" s="1"/>
  <c r="BR3140" i="64"/>
  <c r="BR3157" i="64" s="1"/>
  <c r="BR2220" i="64"/>
  <c r="BR2237" i="64" s="1"/>
  <c r="BR2188" i="64"/>
  <c r="BR2211" i="64" s="1"/>
  <c r="BR3114" i="64"/>
  <c r="BR3131" i="64" s="1"/>
  <c r="BR2166" i="64"/>
  <c r="BR2179" i="64" s="1"/>
  <c r="BR2121" i="64"/>
  <c r="BR2156" i="64" s="1"/>
  <c r="BR2077" i="64"/>
  <c r="BR2112" i="64" s="1"/>
  <c r="BR2534" i="64"/>
  <c r="BR2557" i="64" s="1"/>
  <c r="BR3243" i="64"/>
  <c r="BR3257" i="64" s="1"/>
  <c r="BR2498" i="64"/>
  <c r="BR2525" i="64" s="1"/>
  <c r="BR2005" i="64"/>
  <c r="BR2032" i="64" s="1"/>
  <c r="BR1933" i="64"/>
  <c r="BR1960" i="64" s="1"/>
  <c r="BR2634" i="64"/>
  <c r="BR2659" i="64" s="1"/>
  <c r="BR1781" i="64"/>
  <c r="BR1794" i="64" s="1"/>
  <c r="BR2602" i="64"/>
  <c r="BR2625" i="64" s="1"/>
  <c r="BR1874" i="64"/>
  <c r="BR1629" i="64"/>
  <c r="BR1898" i="64"/>
  <c r="BR1925" i="64" s="1"/>
  <c r="BR2041" i="64"/>
  <c r="BR2068" i="64" s="1"/>
  <c r="BR2668" i="64"/>
  <c r="BR2693" i="64" s="1"/>
  <c r="BR1757" i="64"/>
  <c r="BR1772" i="64" s="1"/>
  <c r="BR930" i="64"/>
  <c r="BR1605" i="64"/>
  <c r="BR1620" i="64" s="1"/>
  <c r="BR1298" i="64"/>
  <c r="BR1313" i="64" s="1"/>
  <c r="BR954" i="64"/>
  <c r="BR967" i="64" s="1"/>
  <c r="BR1350" i="64"/>
  <c r="BR1363" i="64" s="1"/>
  <c r="BR2277" i="64"/>
  <c r="BR2292" i="64" s="1"/>
  <c r="BR853" i="64"/>
  <c r="BR628" i="64"/>
  <c r="BR651" i="64" s="1"/>
  <c r="BR905" i="64"/>
  <c r="BR2301" i="64"/>
  <c r="BR2316" i="64" s="1"/>
  <c r="BJ3191" i="64"/>
  <c r="BJ3208" i="64" s="1"/>
  <c r="BJ2246" i="64"/>
  <c r="BJ2268" i="64" s="1"/>
  <c r="BJ3165" i="64"/>
  <c r="BJ3182" i="64" s="1"/>
  <c r="BJ2220" i="64"/>
  <c r="BJ2237" i="64" s="1"/>
  <c r="BJ2188" i="64"/>
  <c r="BJ2211" i="64" s="1"/>
  <c r="BJ3140" i="64"/>
  <c r="BJ3157" i="64" s="1"/>
  <c r="BJ3114" i="64"/>
  <c r="BJ3131" i="64" s="1"/>
  <c r="BJ2166" i="64"/>
  <c r="BJ2179" i="64" s="1"/>
  <c r="BJ2077" i="64"/>
  <c r="BJ2112" i="64" s="1"/>
  <c r="BJ3243" i="64"/>
  <c r="BJ3257" i="64" s="1"/>
  <c r="BJ2534" i="64"/>
  <c r="BJ2557" i="64" s="1"/>
  <c r="BJ2121" i="64"/>
  <c r="BJ2156" i="64" s="1"/>
  <c r="BJ2498" i="64"/>
  <c r="BJ2525" i="64" s="1"/>
  <c r="BJ2005" i="64"/>
  <c r="BJ2032" i="64" s="1"/>
  <c r="BJ2602" i="64"/>
  <c r="BJ2625" i="64" s="1"/>
  <c r="BJ1933" i="64"/>
  <c r="BJ1960" i="64" s="1"/>
  <c r="BJ2041" i="64"/>
  <c r="BJ2068" i="64" s="1"/>
  <c r="BJ2634" i="64"/>
  <c r="BJ2659" i="64" s="1"/>
  <c r="BJ1781" i="64"/>
  <c r="BJ1794" i="64" s="1"/>
  <c r="BJ2668" i="64"/>
  <c r="BJ2693" i="64" s="1"/>
  <c r="BJ1629" i="64"/>
  <c r="BJ1898" i="64"/>
  <c r="BJ1925" i="64" s="1"/>
  <c r="BJ1757" i="64"/>
  <c r="BJ1772" i="64" s="1"/>
  <c r="BJ1874" i="64"/>
  <c r="BJ930" i="64"/>
  <c r="BJ1605" i="64"/>
  <c r="BJ1620" i="64" s="1"/>
  <c r="BJ1298" i="64"/>
  <c r="BJ1313" i="64" s="1"/>
  <c r="BJ954" i="64"/>
  <c r="BJ967" i="64" s="1"/>
  <c r="BJ853" i="64"/>
  <c r="BJ628" i="64"/>
  <c r="BJ651" i="64" s="1"/>
  <c r="BJ905" i="64"/>
  <c r="BJ1350" i="64"/>
  <c r="BJ1363" i="64" s="1"/>
  <c r="BJ2301" i="64"/>
  <c r="BJ2316" i="64" s="1"/>
  <c r="BJ2277" i="64"/>
  <c r="BJ2292" i="64" s="1"/>
  <c r="BB3191" i="64"/>
  <c r="BB3208" i="64" s="1"/>
  <c r="BB2246" i="64"/>
  <c r="BB2268" i="64" s="1"/>
  <c r="BB3165" i="64"/>
  <c r="BB3182" i="64" s="1"/>
  <c r="BB2220" i="64"/>
  <c r="BB2237" i="64" s="1"/>
  <c r="BB3140" i="64"/>
  <c r="BB3157" i="64" s="1"/>
  <c r="BB2188" i="64"/>
  <c r="BB2211" i="64" s="1"/>
  <c r="BB3114" i="64"/>
  <c r="BB3131" i="64" s="1"/>
  <c r="BB2166" i="64"/>
  <c r="BB2179" i="64" s="1"/>
  <c r="BB2121" i="64"/>
  <c r="BB2156" i="64" s="1"/>
  <c r="BB3243" i="64"/>
  <c r="BB3257" i="64" s="1"/>
  <c r="BB2077" i="64"/>
  <c r="BB2112" i="64" s="1"/>
  <c r="BB2534" i="64"/>
  <c r="BB2557" i="64" s="1"/>
  <c r="BB2498" i="64"/>
  <c r="BB2525" i="64" s="1"/>
  <c r="BB2005" i="64"/>
  <c r="BB2032" i="64" s="1"/>
  <c r="BB1933" i="64"/>
  <c r="BB1960" i="64" s="1"/>
  <c r="BB2602" i="64"/>
  <c r="BB2625" i="64" s="1"/>
  <c r="BB2634" i="64"/>
  <c r="BB2659" i="64" s="1"/>
  <c r="BB2041" i="64"/>
  <c r="BB2068" i="64" s="1"/>
  <c r="BB1781" i="64"/>
  <c r="BB1794" i="64" s="1"/>
  <c r="BB1629" i="64"/>
  <c r="BB2668" i="64"/>
  <c r="BB2693" i="64" s="1"/>
  <c r="BB1874" i="64"/>
  <c r="BB1898" i="64"/>
  <c r="BB1925" i="64" s="1"/>
  <c r="BB1757" i="64"/>
  <c r="BB1772" i="64" s="1"/>
  <c r="BB1605" i="64"/>
  <c r="BB1620" i="64" s="1"/>
  <c r="BB1298" i="64"/>
  <c r="BB1313" i="64" s="1"/>
  <c r="BB1350" i="64"/>
  <c r="BB1363" i="64" s="1"/>
  <c r="BB954" i="64"/>
  <c r="BB967" i="64" s="1"/>
  <c r="BB2277" i="64"/>
  <c r="BB2292" i="64" s="1"/>
  <c r="BB853" i="64"/>
  <c r="BB628" i="64"/>
  <c r="BB651" i="64" s="1"/>
  <c r="BB905" i="64"/>
  <c r="BB2301" i="64"/>
  <c r="BB2316" i="64" s="1"/>
  <c r="AT3191" i="64"/>
  <c r="AT3208" i="64" s="1"/>
  <c r="AT2246" i="64"/>
  <c r="AT2268" i="64" s="1"/>
  <c r="AT3165" i="64"/>
  <c r="AT3182" i="64" s="1"/>
  <c r="AT2220" i="64"/>
  <c r="AT2237" i="64" s="1"/>
  <c r="AT3114" i="64"/>
  <c r="AT3131" i="64" s="1"/>
  <c r="AT2188" i="64"/>
  <c r="AT2211" i="64" s="1"/>
  <c r="AT3140" i="64"/>
  <c r="AT3157" i="64" s="1"/>
  <c r="AT2166" i="64"/>
  <c r="AT2179" i="64" s="1"/>
  <c r="AT2077" i="64"/>
  <c r="AT2112" i="64" s="1"/>
  <c r="AT2534" i="64"/>
  <c r="AT2557" i="64" s="1"/>
  <c r="AT2121" i="64"/>
  <c r="AT2156" i="64" s="1"/>
  <c r="AT3243" i="64"/>
  <c r="AT3257" i="64" s="1"/>
  <c r="AT2498" i="64"/>
  <c r="AT2525" i="64" s="1"/>
  <c r="AT2602" i="64"/>
  <c r="AT2625" i="64" s="1"/>
  <c r="AT1933" i="64"/>
  <c r="AT1960" i="64" s="1"/>
  <c r="AT2634" i="64"/>
  <c r="AT2659" i="64" s="1"/>
  <c r="AT2005" i="64"/>
  <c r="AT2032" i="64" s="1"/>
  <c r="AT1781" i="64"/>
  <c r="AT1794" i="64" s="1"/>
  <c r="AT2041" i="64"/>
  <c r="AT2068" i="64" s="1"/>
  <c r="AT1629" i="64"/>
  <c r="AT1874" i="64"/>
  <c r="AT1757" i="64"/>
  <c r="AT1772" i="64" s="1"/>
  <c r="AT1898" i="64"/>
  <c r="AT1925" i="64" s="1"/>
  <c r="AT2668" i="64"/>
  <c r="AT2693" i="64" s="1"/>
  <c r="AT1605" i="64"/>
  <c r="AT1620" i="64" s="1"/>
  <c r="AT1298" i="64"/>
  <c r="AT1313" i="64" s="1"/>
  <c r="AT853" i="64"/>
  <c r="AT1350" i="64"/>
  <c r="AT1363" i="64" s="1"/>
  <c r="AT628" i="64"/>
  <c r="AT651" i="64" s="1"/>
  <c r="AT954" i="64"/>
  <c r="AT967" i="64" s="1"/>
  <c r="AT930" i="64"/>
  <c r="AT905" i="64"/>
  <c r="AT2301" i="64"/>
  <c r="AT2316" i="64" s="1"/>
  <c r="AT2277" i="64"/>
  <c r="AT2292" i="64" s="1"/>
  <c r="AL3191" i="64"/>
  <c r="AL3208" i="64" s="1"/>
  <c r="AL2246" i="64"/>
  <c r="AL2268" i="64" s="1"/>
  <c r="AL3165" i="64"/>
  <c r="AL3182" i="64" s="1"/>
  <c r="AL3140" i="64"/>
  <c r="AL3157" i="64" s="1"/>
  <c r="AL2220" i="64"/>
  <c r="AL2237" i="64" s="1"/>
  <c r="AL3114" i="64"/>
  <c r="AL3131" i="64" s="1"/>
  <c r="AL2188" i="64"/>
  <c r="AL2211" i="64" s="1"/>
  <c r="AL2166" i="64"/>
  <c r="AL2179" i="64" s="1"/>
  <c r="AL3243" i="64"/>
  <c r="AL3257" i="64" s="1"/>
  <c r="AL2534" i="64"/>
  <c r="AL2557" i="64" s="1"/>
  <c r="AL2077" i="64"/>
  <c r="AL2112" i="64" s="1"/>
  <c r="AL2498" i="64"/>
  <c r="AL2525" i="64" s="1"/>
  <c r="AL2121" i="64"/>
  <c r="AL2156" i="64" s="1"/>
  <c r="AL1933" i="64"/>
  <c r="AL1960" i="64" s="1"/>
  <c r="AL2602" i="64"/>
  <c r="AL2625" i="64" s="1"/>
  <c r="AL2634" i="64"/>
  <c r="AL2659" i="64" s="1"/>
  <c r="AL1781" i="64"/>
  <c r="AL1794" i="64" s="1"/>
  <c r="AL1874" i="64"/>
  <c r="AL1629" i="64"/>
  <c r="AL2668" i="64"/>
  <c r="AL2693" i="64" s="1"/>
  <c r="AL2005" i="64"/>
  <c r="AL2032" i="64" s="1"/>
  <c r="AL2041" i="64"/>
  <c r="AL2068" i="64" s="1"/>
  <c r="AL1757" i="64"/>
  <c r="AL1772" i="64" s="1"/>
  <c r="AL1898" i="64"/>
  <c r="AL1925" i="64" s="1"/>
  <c r="AL1605" i="64"/>
  <c r="AL1620" i="64" s="1"/>
  <c r="AL1298" i="64"/>
  <c r="AL1313" i="64" s="1"/>
  <c r="AL930" i="64"/>
  <c r="AL2277" i="64"/>
  <c r="AL2292" i="64" s="1"/>
  <c r="AL853" i="64"/>
  <c r="AL628" i="64"/>
  <c r="AL651" i="64" s="1"/>
  <c r="AL905" i="64"/>
  <c r="AL2301" i="64"/>
  <c r="AL2316" i="64" s="1"/>
  <c r="AL954" i="64"/>
  <c r="AL967" i="64" s="1"/>
  <c r="AL1350" i="64"/>
  <c r="AL1363" i="64" s="1"/>
  <c r="AD3191" i="64"/>
  <c r="AD3208" i="64" s="1"/>
  <c r="AD2246" i="64"/>
  <c r="AD2268" i="64" s="1"/>
  <c r="AD3165" i="64"/>
  <c r="AD3182" i="64" s="1"/>
  <c r="AD3114" i="64"/>
  <c r="AD3131" i="64" s="1"/>
  <c r="AD3140" i="64"/>
  <c r="AD3157" i="64" s="1"/>
  <c r="AD2188" i="64"/>
  <c r="AD2211" i="64" s="1"/>
  <c r="AD2220" i="64"/>
  <c r="AD2237" i="64" s="1"/>
  <c r="AD2166" i="64"/>
  <c r="AD2179" i="64" s="1"/>
  <c r="AD2077" i="64"/>
  <c r="AD2112" i="64" s="1"/>
  <c r="AD3243" i="64"/>
  <c r="AD3257" i="64" s="1"/>
  <c r="AD2121" i="64"/>
  <c r="AD2156" i="64" s="1"/>
  <c r="AD2534" i="64"/>
  <c r="AD2557" i="64" s="1"/>
  <c r="AD2498" i="64"/>
  <c r="AD2525" i="64" s="1"/>
  <c r="AD2602" i="64"/>
  <c r="AD2625" i="64" s="1"/>
  <c r="AD1933" i="64"/>
  <c r="AD1960" i="64" s="1"/>
  <c r="AD2041" i="64"/>
  <c r="AD2068" i="64" s="1"/>
  <c r="AD2634" i="64"/>
  <c r="AD2659" i="64" s="1"/>
  <c r="AD2005" i="64"/>
  <c r="AD2032" i="64" s="1"/>
  <c r="AD1781" i="64"/>
  <c r="AD1794" i="64" s="1"/>
  <c r="AD1898" i="64"/>
  <c r="AD1925" i="64" s="1"/>
  <c r="AD1629" i="64"/>
  <c r="AD2668" i="64"/>
  <c r="AD2693" i="64" s="1"/>
  <c r="AD1757" i="64"/>
  <c r="AD1772" i="64" s="1"/>
  <c r="AD1874" i="64"/>
  <c r="AD1605" i="64"/>
  <c r="AD1620" i="64" s="1"/>
  <c r="AD1298" i="64"/>
  <c r="AD1313" i="64" s="1"/>
  <c r="AD954" i="64"/>
  <c r="AD967" i="64" s="1"/>
  <c r="AD1350" i="64"/>
  <c r="AD1363" i="64" s="1"/>
  <c r="AD853" i="64"/>
  <c r="AD628" i="64"/>
  <c r="AD651" i="64" s="1"/>
  <c r="AD905" i="64"/>
  <c r="AD2301" i="64"/>
  <c r="AD2316" i="64" s="1"/>
  <c r="AD2277" i="64"/>
  <c r="AD2292" i="64" s="1"/>
  <c r="AD930" i="64"/>
  <c r="V3191" i="64"/>
  <c r="V3208" i="64" s="1"/>
  <c r="V2246" i="64"/>
  <c r="V2268" i="64" s="1"/>
  <c r="V3165" i="64"/>
  <c r="V3182" i="64" s="1"/>
  <c r="V3140" i="64"/>
  <c r="V3157" i="64" s="1"/>
  <c r="V2220" i="64"/>
  <c r="V2188" i="64"/>
  <c r="V2211" i="64" s="1"/>
  <c r="V3114" i="64"/>
  <c r="V3131" i="64" s="1"/>
  <c r="V2166" i="64"/>
  <c r="V2179" i="64" s="1"/>
  <c r="V2121" i="64"/>
  <c r="V2156" i="64" s="1"/>
  <c r="V2534" i="64"/>
  <c r="V2557" i="64" s="1"/>
  <c r="V3243" i="64"/>
  <c r="V3257" i="64" s="1"/>
  <c r="V2077" i="64"/>
  <c r="V2112" i="64" s="1"/>
  <c r="V2498" i="64"/>
  <c r="V2525" i="64" s="1"/>
  <c r="V1933" i="64"/>
  <c r="V1960" i="64" s="1"/>
  <c r="V2005" i="64"/>
  <c r="V2032" i="64" s="1"/>
  <c r="V2634" i="64"/>
  <c r="V2659" i="64" s="1"/>
  <c r="V2041" i="64"/>
  <c r="V2068" i="64" s="1"/>
  <c r="V1781" i="64"/>
  <c r="V1794" i="64" s="1"/>
  <c r="V2602" i="64"/>
  <c r="V2625" i="64" s="1"/>
  <c r="V1629" i="64"/>
  <c r="V1898" i="64"/>
  <c r="V1925" i="64" s="1"/>
  <c r="V2668" i="64"/>
  <c r="V2693" i="64" s="1"/>
  <c r="V1874" i="64"/>
  <c r="V1757" i="64"/>
  <c r="V1772" i="64" s="1"/>
  <c r="V1605" i="64"/>
  <c r="V1620" i="64" s="1"/>
  <c r="V1298" i="64"/>
  <c r="V1313" i="64" s="1"/>
  <c r="V2277" i="64"/>
  <c r="V2292" i="64" s="1"/>
  <c r="V853" i="64"/>
  <c r="V954" i="64"/>
  <c r="V967" i="64" s="1"/>
  <c r="V930" i="64"/>
  <c r="V628" i="64"/>
  <c r="V651" i="64" s="1"/>
  <c r="V1350" i="64"/>
  <c r="V1363" i="64" s="1"/>
  <c r="V905" i="64"/>
  <c r="V2301" i="64"/>
  <c r="V2316" i="64" s="1"/>
  <c r="Y568" i="64"/>
  <c r="T577" i="64"/>
  <c r="AB577" i="64"/>
  <c r="AJ577" i="64"/>
  <c r="AR577" i="64"/>
  <c r="AZ577" i="64"/>
  <c r="BH577" i="64"/>
  <c r="BP577" i="64"/>
  <c r="BX577" i="64"/>
  <c r="CF577" i="64"/>
  <c r="T578" i="64"/>
  <c r="AB578" i="64"/>
  <c r="AJ578" i="64"/>
  <c r="BP578" i="64"/>
  <c r="BX578" i="64"/>
  <c r="AA581" i="64"/>
  <c r="AI581" i="64"/>
  <c r="AY581" i="64"/>
  <c r="BX581" i="64"/>
  <c r="CI581" i="64"/>
  <c r="Z582" i="64"/>
  <c r="Z592" i="64" s="1"/>
  <c r="AJ582" i="64"/>
  <c r="AJ592" i="64" s="1"/>
  <c r="AU582" i="64"/>
  <c r="AU592" i="64" s="1"/>
  <c r="BF582" i="64"/>
  <c r="BF592" i="64" s="1"/>
  <c r="BP582" i="64"/>
  <c r="BP592" i="64" s="1"/>
  <c r="AE627" i="64"/>
  <c r="BQ627" i="64"/>
  <c r="CC627" i="64"/>
  <c r="W628" i="64"/>
  <c r="W651" i="64" s="1"/>
  <c r="AV628" i="64"/>
  <c r="AV651" i="64" s="1"/>
  <c r="BI628" i="64"/>
  <c r="BI651" i="64" s="1"/>
  <c r="BU628" i="64"/>
  <c r="BU651" i="64" s="1"/>
  <c r="CI628" i="64"/>
  <c r="CI651" i="64" s="1"/>
  <c r="AL631" i="64"/>
  <c r="AW631" i="64"/>
  <c r="BK631" i="64"/>
  <c r="BX631" i="64"/>
  <c r="CJ631" i="64"/>
  <c r="AD632" i="64"/>
  <c r="AO632" i="64"/>
  <c r="BP632" i="64"/>
  <c r="CB632" i="64"/>
  <c r="AG2300" i="64"/>
  <c r="AR2300" i="64"/>
  <c r="BF2300" i="64"/>
  <c r="BS2300" i="64"/>
  <c r="CF2300" i="64"/>
  <c r="BO2301" i="64"/>
  <c r="BO2316" i="64" s="1"/>
  <c r="AA2304" i="64"/>
  <c r="BE853" i="64"/>
  <c r="AN856" i="64"/>
  <c r="AF857" i="64"/>
  <c r="BR880" i="64"/>
  <c r="BR895" i="64" s="1"/>
  <c r="BJ881" i="64"/>
  <c r="AS884" i="64"/>
  <c r="AK885" i="64"/>
  <c r="AF934" i="64"/>
  <c r="BA2276" i="64"/>
  <c r="BA2291" i="64" s="1"/>
  <c r="CC1297" i="64"/>
  <c r="CC1312" i="64" s="1"/>
  <c r="BL1353" i="64"/>
  <c r="BQ1873" i="64"/>
  <c r="BQ1888" i="64" s="1"/>
  <c r="AM2245" i="64"/>
  <c r="AM3190" i="64"/>
  <c r="AM3207" i="64" s="1"/>
  <c r="AM3139" i="64"/>
  <c r="AM3156" i="64" s="1"/>
  <c r="AM3164" i="64"/>
  <c r="AM3181" i="64" s="1"/>
  <c r="AM3113" i="64"/>
  <c r="AM3130" i="64" s="1"/>
  <c r="AM2187" i="64"/>
  <c r="AM2210" i="64" s="1"/>
  <c r="AM2076" i="64"/>
  <c r="AM2111" i="64" s="1"/>
  <c r="AM2165" i="64"/>
  <c r="AM2178" i="64" s="1"/>
  <c r="AM3242" i="64"/>
  <c r="AM3256" i="64" s="1"/>
  <c r="AM2219" i="64"/>
  <c r="AM2236" i="64" s="1"/>
  <c r="AM2120" i="64"/>
  <c r="AM2533" i="64"/>
  <c r="AM2556" i="64" s="1"/>
  <c r="AM1932" i="64"/>
  <c r="AM1959" i="64" s="1"/>
  <c r="AM2497" i="64"/>
  <c r="AM2524" i="64" s="1"/>
  <c r="AM2040" i="64"/>
  <c r="AM2067" i="64" s="1"/>
  <c r="AM2633" i="64"/>
  <c r="AM2658" i="64" s="1"/>
  <c r="AM2004" i="64"/>
  <c r="AM2031" i="64" s="1"/>
  <c r="AM2601" i="64"/>
  <c r="AM2624" i="64" s="1"/>
  <c r="AM2667" i="64"/>
  <c r="AM2692" i="64" s="1"/>
  <c r="AM1897" i="64"/>
  <c r="AM1924" i="64" s="1"/>
  <c r="AM1780" i="64"/>
  <c r="AM1793" i="64" s="1"/>
  <c r="AM1873" i="64"/>
  <c r="AM1888" i="64" s="1"/>
  <c r="AM1349" i="64"/>
  <c r="AM1362" i="64" s="1"/>
  <c r="AM1604" i="64"/>
  <c r="AM1619" i="64" s="1"/>
  <c r="AM1756" i="64"/>
  <c r="AM1771" i="64" s="1"/>
  <c r="AM1297" i="64"/>
  <c r="AM1312" i="64" s="1"/>
  <c r="AM2276" i="64"/>
  <c r="AM2291" i="64" s="1"/>
  <c r="AM953" i="64"/>
  <c r="AM929" i="64"/>
  <c r="AM852" i="64"/>
  <c r="AM872" i="64" s="1"/>
  <c r="AM904" i="64"/>
  <c r="AM1628" i="64"/>
  <c r="AM880" i="64"/>
  <c r="AM895" i="64" s="1"/>
  <c r="BK2250" i="64"/>
  <c r="BK3195" i="64"/>
  <c r="BK3144" i="64"/>
  <c r="BK3169" i="64"/>
  <c r="BK2224" i="64"/>
  <c r="BK2241" i="64" s="1"/>
  <c r="BK2192" i="64"/>
  <c r="BK3118" i="64"/>
  <c r="BK3135" i="64" s="1"/>
  <c r="BK2170" i="64"/>
  <c r="BK2183" i="64" s="1"/>
  <c r="BK3247" i="64"/>
  <c r="BK3261" i="64" s="1"/>
  <c r="BK2081" i="64"/>
  <c r="BK2116" i="64" s="1"/>
  <c r="BK2125" i="64"/>
  <c r="BK2160" i="64" s="1"/>
  <c r="BK2606" i="64"/>
  <c r="BK2629" i="64" s="1"/>
  <c r="BK2502" i="64"/>
  <c r="BK2529" i="64" s="1"/>
  <c r="BK2538" i="64"/>
  <c r="BK2561" i="64" s="1"/>
  <c r="BK2045" i="64"/>
  <c r="BK2072" i="64" s="1"/>
  <c r="BK2009" i="64"/>
  <c r="BK2036" i="64" s="1"/>
  <c r="BK2638" i="64"/>
  <c r="BK2663" i="64" s="1"/>
  <c r="BK1937" i="64"/>
  <c r="BK1964" i="64" s="1"/>
  <c r="BK2672" i="64"/>
  <c r="BK2697" i="64" s="1"/>
  <c r="BK1902" i="64"/>
  <c r="BK1929" i="64" s="1"/>
  <c r="BK1761" i="64"/>
  <c r="BK1785" i="64"/>
  <c r="BK1798" i="64" s="1"/>
  <c r="BK1878" i="64"/>
  <c r="BK1633" i="64"/>
  <c r="BK1302" i="64"/>
  <c r="BK2281" i="64"/>
  <c r="BK2296" i="64" s="1"/>
  <c r="BK1609" i="64"/>
  <c r="BK1624" i="64" s="1"/>
  <c r="BK958" i="64"/>
  <c r="BK971" i="64" s="1"/>
  <c r="BK934" i="64"/>
  <c r="BK857" i="64"/>
  <c r="BK2305" i="64"/>
  <c r="BK1354" i="64"/>
  <c r="BK1367" i="64" s="1"/>
  <c r="BK885" i="64"/>
  <c r="CB2249" i="64"/>
  <c r="CB3194" i="64"/>
  <c r="CB3143" i="64"/>
  <c r="CB3117" i="64"/>
  <c r="CB2223" i="64"/>
  <c r="CB3168" i="64"/>
  <c r="CB2191" i="64"/>
  <c r="CB2169" i="64"/>
  <c r="CB3246" i="64"/>
  <c r="CB2080" i="64"/>
  <c r="CB2124" i="64"/>
  <c r="CB2501" i="64"/>
  <c r="CB2044" i="64"/>
  <c r="CB2605" i="64"/>
  <c r="CB2537" i="64"/>
  <c r="CB2008" i="64"/>
  <c r="CB2671" i="64"/>
  <c r="CB1901" i="64"/>
  <c r="CB1936" i="64"/>
  <c r="CB1877" i="64"/>
  <c r="CB1760" i="64"/>
  <c r="CB1775" i="64" s="1"/>
  <c r="CB1784" i="64"/>
  <c r="CB1632" i="64"/>
  <c r="CB1751" i="64" s="1"/>
  <c r="CB2637" i="64"/>
  <c r="CB2280" i="64"/>
  <c r="CB957" i="64"/>
  <c r="CB970" i="64" s="1"/>
  <c r="CB1353" i="64"/>
  <c r="CB1301" i="64"/>
  <c r="CB908" i="64"/>
  <c r="CB2304" i="64"/>
  <c r="CB933" i="64"/>
  <c r="CB581" i="64"/>
  <c r="CB884" i="64"/>
  <c r="CK2246" i="64"/>
  <c r="CK2268" i="64" s="1"/>
  <c r="CK3191" i="64"/>
  <c r="CK3208" i="64" s="1"/>
  <c r="CK3140" i="64"/>
  <c r="CK3157" i="64" s="1"/>
  <c r="CK3165" i="64"/>
  <c r="CK3182" i="64" s="1"/>
  <c r="CK3114" i="64"/>
  <c r="CK3131" i="64" s="1"/>
  <c r="CK2220" i="64"/>
  <c r="CK2237" i="64" s="1"/>
  <c r="CK2188" i="64"/>
  <c r="CK2211" i="64" s="1"/>
  <c r="CK2166" i="64"/>
  <c r="CK2179" i="64" s="1"/>
  <c r="CK3243" i="64"/>
  <c r="CK3257" i="64" s="1"/>
  <c r="CK2077" i="64"/>
  <c r="CK2112" i="64" s="1"/>
  <c r="CK2121" i="64"/>
  <c r="CK2156" i="64" s="1"/>
  <c r="CK2498" i="64"/>
  <c r="CK2525" i="64" s="1"/>
  <c r="CK2602" i="64"/>
  <c r="CK2625" i="64" s="1"/>
  <c r="CK2534" i="64"/>
  <c r="CK2557" i="64" s="1"/>
  <c r="CK2041" i="64"/>
  <c r="CK2068" i="64" s="1"/>
  <c r="CK2005" i="64"/>
  <c r="CK2032" i="64" s="1"/>
  <c r="CK2668" i="64"/>
  <c r="CK2693" i="64" s="1"/>
  <c r="CK1898" i="64"/>
  <c r="CK1925" i="64" s="1"/>
  <c r="CK1933" i="64"/>
  <c r="CK1960" i="64" s="1"/>
  <c r="CK2634" i="64"/>
  <c r="CK2659" i="64" s="1"/>
  <c r="CK1874" i="64"/>
  <c r="CK1757" i="64"/>
  <c r="CK1772" i="64" s="1"/>
  <c r="CK1781" i="64"/>
  <c r="CK1794" i="64" s="1"/>
  <c r="CK1629" i="64"/>
  <c r="CK1605" i="64"/>
  <c r="CK1620" i="64" s="1"/>
  <c r="CK2277" i="64"/>
  <c r="CK2292" i="64" s="1"/>
  <c r="CK954" i="64"/>
  <c r="CK967" i="64" s="1"/>
  <c r="CK1298" i="64"/>
  <c r="CK1313" i="64" s="1"/>
  <c r="CK905" i="64"/>
  <c r="CK1350" i="64"/>
  <c r="CK1363" i="64" s="1"/>
  <c r="CK2301" i="64"/>
  <c r="CK2316" i="64" s="1"/>
  <c r="CK930" i="64"/>
  <c r="CK881" i="64"/>
  <c r="AO2246" i="64"/>
  <c r="AO2268" i="64" s="1"/>
  <c r="AO3191" i="64"/>
  <c r="AO3208" i="64" s="1"/>
  <c r="AO3165" i="64"/>
  <c r="AO3182" i="64" s="1"/>
  <c r="AO3114" i="64"/>
  <c r="AO3131" i="64" s="1"/>
  <c r="AO3140" i="64"/>
  <c r="AO3157" i="64" s="1"/>
  <c r="AO2220" i="64"/>
  <c r="AO2237" i="64" s="1"/>
  <c r="AO2188" i="64"/>
  <c r="AO2211" i="64" s="1"/>
  <c r="AO3243" i="64"/>
  <c r="AO3257" i="64" s="1"/>
  <c r="AO2166" i="64"/>
  <c r="AO2179" i="64" s="1"/>
  <c r="AO2077" i="64"/>
  <c r="AO2112" i="64" s="1"/>
  <c r="AO2498" i="64"/>
  <c r="AO2525" i="64" s="1"/>
  <c r="AO2121" i="64"/>
  <c r="AO2156" i="64" s="1"/>
  <c r="AO2602" i="64"/>
  <c r="AO2625" i="64" s="1"/>
  <c r="AO2534" i="64"/>
  <c r="AO2557" i="64" s="1"/>
  <c r="AO2041" i="64"/>
  <c r="AO2068" i="64" s="1"/>
  <c r="AO2668" i="64"/>
  <c r="AO2693" i="64" s="1"/>
  <c r="AO1933" i="64"/>
  <c r="AO1960" i="64" s="1"/>
  <c r="AO2005" i="64"/>
  <c r="AO2032" i="64" s="1"/>
  <c r="AO1898" i="64"/>
  <c r="AO1925" i="64" s="1"/>
  <c r="AO1781" i="64"/>
  <c r="AO1794" i="64" s="1"/>
  <c r="AO1757" i="64"/>
  <c r="AO1772" i="64" s="1"/>
  <c r="AO1874" i="64"/>
  <c r="AO1629" i="64"/>
  <c r="AO2634" i="64"/>
  <c r="AO2659" i="64" s="1"/>
  <c r="AO1605" i="64"/>
  <c r="AO1620" i="64" s="1"/>
  <c r="AO2277" i="64"/>
  <c r="AO2292" i="64" s="1"/>
  <c r="AO954" i="64"/>
  <c r="AO967" i="64" s="1"/>
  <c r="AO905" i="64"/>
  <c r="AO2301" i="64"/>
  <c r="AO2316" i="64" s="1"/>
  <c r="AO1298" i="64"/>
  <c r="AO1313" i="64" s="1"/>
  <c r="AO1350" i="64"/>
  <c r="AO1363" i="64" s="1"/>
  <c r="AO881" i="64"/>
  <c r="AO930" i="64"/>
  <c r="BU578" i="64"/>
  <c r="AV581" i="64"/>
  <c r="CC628" i="64"/>
  <c r="CC651" i="64" s="1"/>
  <c r="CE2245" i="64"/>
  <c r="CE3190" i="64"/>
  <c r="CE3207" i="64" s="1"/>
  <c r="CE3164" i="64"/>
  <c r="CE3181" i="64" s="1"/>
  <c r="CE3113" i="64"/>
  <c r="CE3130" i="64" s="1"/>
  <c r="CE2219" i="64"/>
  <c r="CE2236" i="64" s="1"/>
  <c r="CE2187" i="64"/>
  <c r="CE2210" i="64" s="1"/>
  <c r="CE3139" i="64"/>
  <c r="CE3156" i="64" s="1"/>
  <c r="CE2165" i="64"/>
  <c r="CE2178" i="64" s="1"/>
  <c r="CE2120" i="64"/>
  <c r="CE3242" i="64"/>
  <c r="CE3256" i="64" s="1"/>
  <c r="CE2601" i="64"/>
  <c r="CE2624" i="64" s="1"/>
  <c r="CE2076" i="64"/>
  <c r="CE2111" i="64" s="1"/>
  <c r="CE2533" i="64"/>
  <c r="CE2556" i="64" s="1"/>
  <c r="CE2040" i="64"/>
  <c r="CE2067" i="64" s="1"/>
  <c r="CE2497" i="64"/>
  <c r="CE2524" i="64" s="1"/>
  <c r="CE2004" i="64"/>
  <c r="CE2031" i="64" s="1"/>
  <c r="CE1897" i="64"/>
  <c r="CE1924" i="64" s="1"/>
  <c r="CE1873" i="64"/>
  <c r="CE1888" i="64" s="1"/>
  <c r="CE1932" i="64"/>
  <c r="CE1959" i="64" s="1"/>
  <c r="CE2633" i="64"/>
  <c r="CE2658" i="64" s="1"/>
  <c r="CE2667" i="64"/>
  <c r="CE2692" i="64" s="1"/>
  <c r="CE1756" i="64"/>
  <c r="CE1771" i="64" s="1"/>
  <c r="CE2276" i="64"/>
  <c r="CE2291" i="64" s="1"/>
  <c r="CE929" i="64"/>
  <c r="CE1780" i="64"/>
  <c r="CE1793" i="64" s="1"/>
  <c r="CE1349" i="64"/>
  <c r="CE1362" i="64" s="1"/>
  <c r="CE1628" i="64"/>
  <c r="CE1604" i="64"/>
  <c r="CE1619" i="64" s="1"/>
  <c r="CE953" i="64"/>
  <c r="CE880" i="64"/>
  <c r="CE895" i="64" s="1"/>
  <c r="CE852" i="64"/>
  <c r="CE872" i="64" s="1"/>
  <c r="CE1297" i="64"/>
  <c r="CE1312" i="64" s="1"/>
  <c r="CE627" i="64"/>
  <c r="BW2245" i="64"/>
  <c r="BW3190" i="64"/>
  <c r="BW3207" i="64" s="1"/>
  <c r="BW3164" i="64"/>
  <c r="BW3181" i="64" s="1"/>
  <c r="BW3113" i="64"/>
  <c r="BW3130" i="64" s="1"/>
  <c r="BW3139" i="64"/>
  <c r="BW3156" i="64" s="1"/>
  <c r="BW2219" i="64"/>
  <c r="BW2236" i="64" s="1"/>
  <c r="BW2187" i="64"/>
  <c r="BW2210" i="64" s="1"/>
  <c r="BW2165" i="64"/>
  <c r="BW2178" i="64" s="1"/>
  <c r="BW3242" i="64"/>
  <c r="BW3256" i="64" s="1"/>
  <c r="BW2601" i="64"/>
  <c r="BW2624" i="64" s="1"/>
  <c r="BW2533" i="64"/>
  <c r="BW2556" i="64" s="1"/>
  <c r="BW2120" i="64"/>
  <c r="BW2040" i="64"/>
  <c r="BW2067" i="64" s="1"/>
  <c r="BW2004" i="64"/>
  <c r="BW2031" i="64" s="1"/>
  <c r="BW2076" i="64"/>
  <c r="BW2111" i="64" s="1"/>
  <c r="BW1932" i="64"/>
  <c r="BW1959" i="64" s="1"/>
  <c r="BW1897" i="64"/>
  <c r="BW1924" i="64" s="1"/>
  <c r="BW1873" i="64"/>
  <c r="BW1888" i="64" s="1"/>
  <c r="BW2633" i="64"/>
  <c r="BW2658" i="64" s="1"/>
  <c r="BW1756" i="64"/>
  <c r="BW1771" i="64" s="1"/>
  <c r="BW2497" i="64"/>
  <c r="BW2524" i="64" s="1"/>
  <c r="BW2667" i="64"/>
  <c r="BW2692" i="64" s="1"/>
  <c r="BW1780" i="64"/>
  <c r="BW1793" i="64" s="1"/>
  <c r="BW2276" i="64"/>
  <c r="BW2291" i="64" s="1"/>
  <c r="BW1628" i="64"/>
  <c r="BW929" i="64"/>
  <c r="BW1349" i="64"/>
  <c r="BW1362" i="64" s="1"/>
  <c r="BW1604" i="64"/>
  <c r="BW1619" i="64" s="1"/>
  <c r="BW1297" i="64"/>
  <c r="BW1312" i="64" s="1"/>
  <c r="BW880" i="64"/>
  <c r="BW895" i="64" s="1"/>
  <c r="BW953" i="64"/>
  <c r="BW852" i="64"/>
  <c r="BW872" i="64" s="1"/>
  <c r="BW627" i="64"/>
  <c r="BO2245" i="64"/>
  <c r="BO3190" i="64"/>
  <c r="BO3207" i="64" s="1"/>
  <c r="BO3164" i="64"/>
  <c r="BO3181" i="64" s="1"/>
  <c r="BO3139" i="64"/>
  <c r="BO3156" i="64" s="1"/>
  <c r="BO3113" i="64"/>
  <c r="BO3130" i="64" s="1"/>
  <c r="BO2219" i="64"/>
  <c r="BO2236" i="64" s="1"/>
  <c r="BO2187" i="64"/>
  <c r="BO2210" i="64" s="1"/>
  <c r="BO2165" i="64"/>
  <c r="BO2178" i="64" s="1"/>
  <c r="BO3242" i="64"/>
  <c r="BO3256" i="64" s="1"/>
  <c r="BO2120" i="64"/>
  <c r="BO2601" i="64"/>
  <c r="BO2624" i="64" s="1"/>
  <c r="BO2076" i="64"/>
  <c r="BO2111" i="64" s="1"/>
  <c r="BO2533" i="64"/>
  <c r="BO2556" i="64" s="1"/>
  <c r="BO2040" i="64"/>
  <c r="BO2067" i="64" s="1"/>
  <c r="BO2497" i="64"/>
  <c r="BO2524" i="64" s="1"/>
  <c r="BO2004" i="64"/>
  <c r="BO2031" i="64" s="1"/>
  <c r="BO1897" i="64"/>
  <c r="BO1924" i="64" s="1"/>
  <c r="BO1873" i="64"/>
  <c r="BO1888" i="64" s="1"/>
  <c r="BO2633" i="64"/>
  <c r="BO2658" i="64" s="1"/>
  <c r="BO2667" i="64"/>
  <c r="BO2692" i="64" s="1"/>
  <c r="BO1756" i="64"/>
  <c r="BO1771" i="64" s="1"/>
  <c r="BO1780" i="64"/>
  <c r="BO1793" i="64" s="1"/>
  <c r="BO2276" i="64"/>
  <c r="BO2291" i="64" s="1"/>
  <c r="BO1628" i="64"/>
  <c r="BO929" i="64"/>
  <c r="BO1932" i="64"/>
  <c r="BO1959" i="64" s="1"/>
  <c r="BO1349" i="64"/>
  <c r="BO1362" i="64" s="1"/>
  <c r="BO1604" i="64"/>
  <c r="BO1619" i="64" s="1"/>
  <c r="BO880" i="64"/>
  <c r="BO895" i="64" s="1"/>
  <c r="BO1297" i="64"/>
  <c r="BO1312" i="64" s="1"/>
  <c r="BO852" i="64"/>
  <c r="BO872" i="64" s="1"/>
  <c r="BO953" i="64"/>
  <c r="BO627" i="64"/>
  <c r="BG2245" i="64"/>
  <c r="BG3190" i="64"/>
  <c r="BG3207" i="64" s="1"/>
  <c r="BG3164" i="64"/>
  <c r="BG3181" i="64" s="1"/>
  <c r="BG3113" i="64"/>
  <c r="BG3130" i="64" s="1"/>
  <c r="BG2219" i="64"/>
  <c r="BG2236" i="64" s="1"/>
  <c r="BG2187" i="64"/>
  <c r="BG2210" i="64" s="1"/>
  <c r="BG3139" i="64"/>
  <c r="BG3156" i="64" s="1"/>
  <c r="BG2165" i="64"/>
  <c r="BG2178" i="64" s="1"/>
  <c r="BG3242" i="64"/>
  <c r="BG3256" i="64" s="1"/>
  <c r="BG2601" i="64"/>
  <c r="BG2624" i="64" s="1"/>
  <c r="BG2120" i="64"/>
  <c r="BG2533" i="64"/>
  <c r="BG2556" i="64" s="1"/>
  <c r="BG2076" i="64"/>
  <c r="BG2111" i="64" s="1"/>
  <c r="BG2497" i="64"/>
  <c r="BG2524" i="64" s="1"/>
  <c r="BG2040" i="64"/>
  <c r="BG2067" i="64" s="1"/>
  <c r="BG2004" i="64"/>
  <c r="BG2031" i="64" s="1"/>
  <c r="BG1897" i="64"/>
  <c r="BG1924" i="64" s="1"/>
  <c r="BG1873" i="64"/>
  <c r="BG1888" i="64" s="1"/>
  <c r="BG1932" i="64"/>
  <c r="BG1959" i="64" s="1"/>
  <c r="BG2633" i="64"/>
  <c r="BG2658" i="64" s="1"/>
  <c r="BG1756" i="64"/>
  <c r="BG1771" i="64" s="1"/>
  <c r="BG1780" i="64"/>
  <c r="BG1793" i="64" s="1"/>
  <c r="BG2667" i="64"/>
  <c r="BG2692" i="64" s="1"/>
  <c r="BG1628" i="64"/>
  <c r="BG2276" i="64"/>
  <c r="BG2291" i="64" s="1"/>
  <c r="BG929" i="64"/>
  <c r="BG1349" i="64"/>
  <c r="BG1362" i="64" s="1"/>
  <c r="BG953" i="64"/>
  <c r="BG880" i="64"/>
  <c r="BG895" i="64" s="1"/>
  <c r="BG1604" i="64"/>
  <c r="BG1619" i="64" s="1"/>
  <c r="BG852" i="64"/>
  <c r="BG872" i="64" s="1"/>
  <c r="BG627" i="64"/>
  <c r="AY2245" i="64"/>
  <c r="AY3190" i="64"/>
  <c r="AY3207" i="64" s="1"/>
  <c r="AY3164" i="64"/>
  <c r="AY3181" i="64" s="1"/>
  <c r="AY3113" i="64"/>
  <c r="AY3130" i="64" s="1"/>
  <c r="AY2219" i="64"/>
  <c r="AY2236" i="64" s="1"/>
  <c r="AY2187" i="64"/>
  <c r="AY2210" i="64" s="1"/>
  <c r="AY3139" i="64"/>
  <c r="AY3156" i="64" s="1"/>
  <c r="AY2165" i="64"/>
  <c r="AY2178" i="64" s="1"/>
  <c r="AY2120" i="64"/>
  <c r="AY3242" i="64"/>
  <c r="AY3256" i="64" s="1"/>
  <c r="AY2601" i="64"/>
  <c r="AY2624" i="64" s="1"/>
  <c r="AY2076" i="64"/>
  <c r="AY2111" i="64" s="1"/>
  <c r="AY2533" i="64"/>
  <c r="AY2556" i="64" s="1"/>
  <c r="AY2040" i="64"/>
  <c r="AY2067" i="64" s="1"/>
  <c r="AY2004" i="64"/>
  <c r="AY2031" i="64" s="1"/>
  <c r="AY1932" i="64"/>
  <c r="AY1959" i="64" s="1"/>
  <c r="AY2497" i="64"/>
  <c r="AY2524" i="64" s="1"/>
  <c r="AY1897" i="64"/>
  <c r="AY1924" i="64" s="1"/>
  <c r="AY1873" i="64"/>
  <c r="AY1888" i="64" s="1"/>
  <c r="AY2633" i="64"/>
  <c r="AY2658" i="64" s="1"/>
  <c r="AY2667" i="64"/>
  <c r="AY2692" i="64" s="1"/>
  <c r="AY1756" i="64"/>
  <c r="AY1771" i="64" s="1"/>
  <c r="AY2276" i="64"/>
  <c r="AY2291" i="64" s="1"/>
  <c r="AY1780" i="64"/>
  <c r="AY1793" i="64" s="1"/>
  <c r="AY929" i="64"/>
  <c r="AY1349" i="64"/>
  <c r="AY1362" i="64" s="1"/>
  <c r="AY1628" i="64"/>
  <c r="AY1297" i="64"/>
  <c r="AY1312" i="64" s="1"/>
  <c r="AY880" i="64"/>
  <c r="AY895" i="64" s="1"/>
  <c r="AY1604" i="64"/>
  <c r="AY1619" i="64" s="1"/>
  <c r="AY953" i="64"/>
  <c r="AY852" i="64"/>
  <c r="AY872" i="64" s="1"/>
  <c r="AY627" i="64"/>
  <c r="AQ2245" i="64"/>
  <c r="AQ3190" i="64"/>
  <c r="AQ3207" i="64" s="1"/>
  <c r="AQ3164" i="64"/>
  <c r="AQ3181" i="64" s="1"/>
  <c r="AQ3113" i="64"/>
  <c r="AQ3130" i="64" s="1"/>
  <c r="AQ3139" i="64"/>
  <c r="AQ3156" i="64" s="1"/>
  <c r="AQ2219" i="64"/>
  <c r="AQ2236" i="64" s="1"/>
  <c r="AQ2187" i="64"/>
  <c r="AQ2210" i="64" s="1"/>
  <c r="AQ2165" i="64"/>
  <c r="AQ2178" i="64" s="1"/>
  <c r="AQ2076" i="64"/>
  <c r="AQ2111" i="64" s="1"/>
  <c r="AQ2601" i="64"/>
  <c r="AQ2624" i="64" s="1"/>
  <c r="AQ3242" i="64"/>
  <c r="AQ3256" i="64" s="1"/>
  <c r="AQ2120" i="64"/>
  <c r="AQ2533" i="64"/>
  <c r="AQ2556" i="64" s="1"/>
  <c r="AQ2040" i="64"/>
  <c r="AQ2067" i="64" s="1"/>
  <c r="AQ2497" i="64"/>
  <c r="AQ2524" i="64" s="1"/>
  <c r="AQ2004" i="64"/>
  <c r="AQ2031" i="64" s="1"/>
  <c r="AQ1897" i="64"/>
  <c r="AQ1924" i="64" s="1"/>
  <c r="AQ1873" i="64"/>
  <c r="AQ1888" i="64" s="1"/>
  <c r="AQ2633" i="64"/>
  <c r="AQ2658" i="64" s="1"/>
  <c r="AQ1932" i="64"/>
  <c r="AQ1959" i="64" s="1"/>
  <c r="AQ1756" i="64"/>
  <c r="AQ1771" i="64" s="1"/>
  <c r="AQ2667" i="64"/>
  <c r="AQ2692" i="64" s="1"/>
  <c r="AQ1780" i="64"/>
  <c r="AQ1793" i="64" s="1"/>
  <c r="AQ2276" i="64"/>
  <c r="AQ2291" i="64" s="1"/>
  <c r="AQ1628" i="64"/>
  <c r="AQ929" i="64"/>
  <c r="AQ1349" i="64"/>
  <c r="AQ1362" i="64" s="1"/>
  <c r="AQ880" i="64"/>
  <c r="AQ895" i="64" s="1"/>
  <c r="AQ1604" i="64"/>
  <c r="AQ1619" i="64" s="1"/>
  <c r="AQ1297" i="64"/>
  <c r="AQ1312" i="64" s="1"/>
  <c r="AQ852" i="64"/>
  <c r="AQ872" i="64" s="1"/>
  <c r="AQ627" i="64"/>
  <c r="AI2245" i="64"/>
  <c r="AI3190" i="64"/>
  <c r="AI3207" i="64" s="1"/>
  <c r="AI3164" i="64"/>
  <c r="AI3181" i="64" s="1"/>
  <c r="AI3113" i="64"/>
  <c r="AI3130" i="64" s="1"/>
  <c r="AI2219" i="64"/>
  <c r="AI2236" i="64" s="1"/>
  <c r="AI2187" i="64"/>
  <c r="AI2210" i="64" s="1"/>
  <c r="AI3139" i="64"/>
  <c r="AI3156" i="64" s="1"/>
  <c r="AI2165" i="64"/>
  <c r="AI2178" i="64" s="1"/>
  <c r="AI2120" i="64"/>
  <c r="AI3242" i="64"/>
  <c r="AI3256" i="64" s="1"/>
  <c r="AI2601" i="64"/>
  <c r="AI2624" i="64" s="1"/>
  <c r="AI2533" i="64"/>
  <c r="AI2556" i="64" s="1"/>
  <c r="AI2497" i="64"/>
  <c r="AI2524" i="64" s="1"/>
  <c r="AI2040" i="64"/>
  <c r="AI2067" i="64" s="1"/>
  <c r="AI2004" i="64"/>
  <c r="AI2031" i="64" s="1"/>
  <c r="AI2076" i="64"/>
  <c r="AI2111" i="64" s="1"/>
  <c r="AI1897" i="64"/>
  <c r="AI1924" i="64" s="1"/>
  <c r="AI1932" i="64"/>
  <c r="AI1959" i="64" s="1"/>
  <c r="AI1873" i="64"/>
  <c r="AI1888" i="64" s="1"/>
  <c r="AI2633" i="64"/>
  <c r="AI2658" i="64" s="1"/>
  <c r="AI2667" i="64"/>
  <c r="AI2692" i="64" s="1"/>
  <c r="AI1756" i="64"/>
  <c r="AI1771" i="64" s="1"/>
  <c r="AI1780" i="64"/>
  <c r="AI1793" i="64" s="1"/>
  <c r="AI2276" i="64"/>
  <c r="AI2291" i="64" s="1"/>
  <c r="AI1628" i="64"/>
  <c r="AI929" i="64"/>
  <c r="AI1349" i="64"/>
  <c r="AI1362" i="64" s="1"/>
  <c r="AI1297" i="64"/>
  <c r="AI1312" i="64" s="1"/>
  <c r="AI953" i="64"/>
  <c r="AI880" i="64"/>
  <c r="AI895" i="64" s="1"/>
  <c r="AI852" i="64"/>
  <c r="AI872" i="64" s="1"/>
  <c r="AI1604" i="64"/>
  <c r="AI1619" i="64" s="1"/>
  <c r="AI627" i="64"/>
  <c r="AA2245" i="64"/>
  <c r="AA3190" i="64"/>
  <c r="AA3207" i="64" s="1"/>
  <c r="AA3164" i="64"/>
  <c r="AA3181" i="64" s="1"/>
  <c r="AA3139" i="64"/>
  <c r="AA3156" i="64" s="1"/>
  <c r="AA3113" i="64"/>
  <c r="AA3130" i="64" s="1"/>
  <c r="AA2219" i="64"/>
  <c r="AA2236" i="64" s="1"/>
  <c r="AA2187" i="64"/>
  <c r="AA2210" i="64" s="1"/>
  <c r="AA2165" i="64"/>
  <c r="AA2178" i="64" s="1"/>
  <c r="AA3242" i="64"/>
  <c r="AA3256" i="64" s="1"/>
  <c r="AA2076" i="64"/>
  <c r="AA2111" i="64" s="1"/>
  <c r="AA2601" i="64"/>
  <c r="AA2624" i="64" s="1"/>
  <c r="AA2120" i="64"/>
  <c r="AA2533" i="64"/>
  <c r="AA2556" i="64" s="1"/>
  <c r="AA2040" i="64"/>
  <c r="AA2067" i="64" s="1"/>
  <c r="AA2004" i="64"/>
  <c r="AA2031" i="64" s="1"/>
  <c r="AA2497" i="64"/>
  <c r="AA2524" i="64" s="1"/>
  <c r="AA1932" i="64"/>
  <c r="AA1959" i="64" s="1"/>
  <c r="AA1897" i="64"/>
  <c r="AA1924" i="64" s="1"/>
  <c r="AA1873" i="64"/>
  <c r="AA1888" i="64" s="1"/>
  <c r="AA2633" i="64"/>
  <c r="AA2658" i="64" s="1"/>
  <c r="AA1756" i="64"/>
  <c r="AA1771" i="64" s="1"/>
  <c r="AA1780" i="64"/>
  <c r="AA1793" i="64" s="1"/>
  <c r="AA2667" i="64"/>
  <c r="AA2692" i="64" s="1"/>
  <c r="AA1628" i="64"/>
  <c r="AA2276" i="64"/>
  <c r="AA2291" i="64" s="1"/>
  <c r="AA929" i="64"/>
  <c r="AA1349" i="64"/>
  <c r="AA1362" i="64" s="1"/>
  <c r="AA880" i="64"/>
  <c r="AA895" i="64" s="1"/>
  <c r="AA1297" i="64"/>
  <c r="AA1312" i="64" s="1"/>
  <c r="AA953" i="64"/>
  <c r="AA852" i="64"/>
  <c r="AA872" i="64" s="1"/>
  <c r="AA627" i="64"/>
  <c r="CE3195" i="64"/>
  <c r="CE3169" i="64"/>
  <c r="CE2250" i="64"/>
  <c r="CE3144" i="64"/>
  <c r="CE3118" i="64"/>
  <c r="CE3135" i="64" s="1"/>
  <c r="CE2224" i="64"/>
  <c r="CE2241" i="64" s="1"/>
  <c r="CE2192" i="64"/>
  <c r="CE2170" i="64"/>
  <c r="CE2183" i="64" s="1"/>
  <c r="CE2125" i="64"/>
  <c r="CE2160" i="64" s="1"/>
  <c r="CE2081" i="64"/>
  <c r="CE2116" i="64" s="1"/>
  <c r="CE2045" i="64"/>
  <c r="CE2072" i="64" s="1"/>
  <c r="CE3247" i="64"/>
  <c r="CE3261" i="64" s="1"/>
  <c r="CE2502" i="64"/>
  <c r="CE2529" i="64" s="1"/>
  <c r="CE2538" i="64"/>
  <c r="CE2561" i="64" s="1"/>
  <c r="CE2009" i="64"/>
  <c r="CE2036" i="64" s="1"/>
  <c r="CE2606" i="64"/>
  <c r="CE2629" i="64" s="1"/>
  <c r="CE1902" i="64"/>
  <c r="CE1929" i="64" s="1"/>
  <c r="CE2638" i="64"/>
  <c r="CE2663" i="64" s="1"/>
  <c r="CE1937" i="64"/>
  <c r="CE1964" i="64" s="1"/>
  <c r="CE1878" i="64"/>
  <c r="CE1785" i="64"/>
  <c r="CE1798" i="64" s="1"/>
  <c r="CE2672" i="64"/>
  <c r="CE2697" i="64" s="1"/>
  <c r="CE1609" i="64"/>
  <c r="CE1624" i="64" s="1"/>
  <c r="CE958" i="64"/>
  <c r="CE971" i="64" s="1"/>
  <c r="CE934" i="64"/>
  <c r="CE1354" i="64"/>
  <c r="CE1367" i="64" s="1"/>
  <c r="CE1761" i="64"/>
  <c r="CE885" i="64"/>
  <c r="CE2281" i="64"/>
  <c r="CE2296" i="64" s="1"/>
  <c r="CE1302" i="64"/>
  <c r="CE857" i="64"/>
  <c r="CE1633" i="64"/>
  <c r="CE632" i="64"/>
  <c r="BW3195" i="64"/>
  <c r="BW3169" i="64"/>
  <c r="BW2250" i="64"/>
  <c r="BW3144" i="64"/>
  <c r="BW3118" i="64"/>
  <c r="BW3135" i="64" s="1"/>
  <c r="BW2224" i="64"/>
  <c r="BW2241" i="64" s="1"/>
  <c r="BW2170" i="64"/>
  <c r="BW2183" i="64" s="1"/>
  <c r="BW2192" i="64"/>
  <c r="BW2125" i="64"/>
  <c r="BW2160" i="64" s="1"/>
  <c r="BW2081" i="64"/>
  <c r="BW2116" i="64" s="1"/>
  <c r="BW2045" i="64"/>
  <c r="BW2072" i="64" s="1"/>
  <c r="BW2606" i="64"/>
  <c r="BW2629" i="64" s="1"/>
  <c r="BW3247" i="64"/>
  <c r="BW3261" i="64" s="1"/>
  <c r="BW2538" i="64"/>
  <c r="BW2561" i="64" s="1"/>
  <c r="BW2009" i="64"/>
  <c r="BW2036" i="64" s="1"/>
  <c r="BW1902" i="64"/>
  <c r="BW1929" i="64" s="1"/>
  <c r="BW1937" i="64"/>
  <c r="BW1964" i="64" s="1"/>
  <c r="BW2502" i="64"/>
  <c r="BW2529" i="64" s="1"/>
  <c r="BW2638" i="64"/>
  <c r="BW2663" i="64" s="1"/>
  <c r="BW1785" i="64"/>
  <c r="BW1798" i="64" s="1"/>
  <c r="BW1609" i="64"/>
  <c r="BW1624" i="64" s="1"/>
  <c r="BW1878" i="64"/>
  <c r="BW958" i="64"/>
  <c r="BW971" i="64" s="1"/>
  <c r="BW934" i="64"/>
  <c r="BW1633" i="64"/>
  <c r="BW1354" i="64"/>
  <c r="BW1367" i="64" s="1"/>
  <c r="BW885" i="64"/>
  <c r="BW1761" i="64"/>
  <c r="BW857" i="64"/>
  <c r="BW909" i="64"/>
  <c r="BW632" i="64"/>
  <c r="BO3195" i="64"/>
  <c r="BO3169" i="64"/>
  <c r="BO2250" i="64"/>
  <c r="BO3144" i="64"/>
  <c r="BO3118" i="64"/>
  <c r="BO3135" i="64" s="1"/>
  <c r="BO2224" i="64"/>
  <c r="BO2241" i="64" s="1"/>
  <c r="BO2192" i="64"/>
  <c r="BO2170" i="64"/>
  <c r="BO2183" i="64" s="1"/>
  <c r="BO3247" i="64"/>
  <c r="BO3261" i="64" s="1"/>
  <c r="BO2125" i="64"/>
  <c r="BO2160" i="64" s="1"/>
  <c r="BO2081" i="64"/>
  <c r="BO2116" i="64" s="1"/>
  <c r="BO2606" i="64"/>
  <c r="BO2629" i="64" s="1"/>
  <c r="BO2045" i="64"/>
  <c r="BO2072" i="64" s="1"/>
  <c r="BO2009" i="64"/>
  <c r="BO2036" i="64" s="1"/>
  <c r="BO2502" i="64"/>
  <c r="BO2529" i="64" s="1"/>
  <c r="BO2538" i="64"/>
  <c r="BO2561" i="64" s="1"/>
  <c r="BO1902" i="64"/>
  <c r="BO1929" i="64" s="1"/>
  <c r="BO2638" i="64"/>
  <c r="BO2663" i="64" s="1"/>
  <c r="BO1785" i="64"/>
  <c r="BO1798" i="64" s="1"/>
  <c r="BO2672" i="64"/>
  <c r="BO2697" i="64" s="1"/>
  <c r="BO1937" i="64"/>
  <c r="BO1964" i="64" s="1"/>
  <c r="BO1878" i="64"/>
  <c r="BO1609" i="64"/>
  <c r="BO1624" i="64" s="1"/>
  <c r="BO1761" i="64"/>
  <c r="BO1633" i="64"/>
  <c r="BO958" i="64"/>
  <c r="BO971" i="64" s="1"/>
  <c r="BO934" i="64"/>
  <c r="BO1354" i="64"/>
  <c r="BO1367" i="64" s="1"/>
  <c r="BO885" i="64"/>
  <c r="BO1302" i="64"/>
  <c r="BO2281" i="64"/>
  <c r="BO2296" i="64" s="1"/>
  <c r="BO909" i="64"/>
  <c r="BO857" i="64"/>
  <c r="BO632" i="64"/>
  <c r="BG3195" i="64"/>
  <c r="BG3169" i="64"/>
  <c r="BG2250" i="64"/>
  <c r="BG3144" i="64"/>
  <c r="BG3118" i="64"/>
  <c r="BG3135" i="64" s="1"/>
  <c r="BG2224" i="64"/>
  <c r="BG2241" i="64" s="1"/>
  <c r="BG2192" i="64"/>
  <c r="BG2170" i="64"/>
  <c r="BG2183" i="64" s="1"/>
  <c r="BG2125" i="64"/>
  <c r="BG2160" i="64" s="1"/>
  <c r="BG2081" i="64"/>
  <c r="BG2116" i="64" s="1"/>
  <c r="BG2045" i="64"/>
  <c r="BG2072" i="64" s="1"/>
  <c r="BG2502" i="64"/>
  <c r="BG2529" i="64" s="1"/>
  <c r="BG2606" i="64"/>
  <c r="BG2629" i="64" s="1"/>
  <c r="BG2538" i="64"/>
  <c r="BG2561" i="64" s="1"/>
  <c r="BG3247" i="64"/>
  <c r="BG3261" i="64" s="1"/>
  <c r="BG2009" i="64"/>
  <c r="BG2036" i="64" s="1"/>
  <c r="BG1902" i="64"/>
  <c r="BG1929" i="64" s="1"/>
  <c r="BG1937" i="64"/>
  <c r="BG1964" i="64" s="1"/>
  <c r="BG2638" i="64"/>
  <c r="BG2663" i="64" s="1"/>
  <c r="BG2672" i="64"/>
  <c r="BG2697" i="64" s="1"/>
  <c r="BG1878" i="64"/>
  <c r="BG1609" i="64"/>
  <c r="BG1624" i="64" s="1"/>
  <c r="BG1785" i="64"/>
  <c r="BG1798" i="64" s="1"/>
  <c r="BG958" i="64"/>
  <c r="BG971" i="64" s="1"/>
  <c r="BG1761" i="64"/>
  <c r="BG934" i="64"/>
  <c r="BG1354" i="64"/>
  <c r="BG1367" i="64" s="1"/>
  <c r="BG1633" i="64"/>
  <c r="BG909" i="64"/>
  <c r="BG885" i="64"/>
  <c r="BG857" i="64"/>
  <c r="BG1302" i="64"/>
  <c r="BG632" i="64"/>
  <c r="AY3195" i="64"/>
  <c r="AY3169" i="64"/>
  <c r="AY2250" i="64"/>
  <c r="AY3144" i="64"/>
  <c r="AY3118" i="64"/>
  <c r="AY3135" i="64" s="1"/>
  <c r="AY2224" i="64"/>
  <c r="AY2241" i="64" s="1"/>
  <c r="AY2192" i="64"/>
  <c r="AY2170" i="64"/>
  <c r="AY2183" i="64" s="1"/>
  <c r="AY3247" i="64"/>
  <c r="AY3261" i="64" s="1"/>
  <c r="AY2125" i="64"/>
  <c r="AY2160" i="64" s="1"/>
  <c r="AY2081" i="64"/>
  <c r="AY2116" i="64" s="1"/>
  <c r="AY2045" i="64"/>
  <c r="AY2072" i="64" s="1"/>
  <c r="AY2606" i="64"/>
  <c r="AY2629" i="64" s="1"/>
  <c r="AY2009" i="64"/>
  <c r="AY2036" i="64" s="1"/>
  <c r="AY1937" i="64"/>
  <c r="AY1964" i="64" s="1"/>
  <c r="AY1902" i="64"/>
  <c r="AY1929" i="64" s="1"/>
  <c r="AY2638" i="64"/>
  <c r="AY2663" i="64" s="1"/>
  <c r="AY1878" i="64"/>
  <c r="AY1785" i="64"/>
  <c r="AY1798" i="64" s="1"/>
  <c r="AY2672" i="64"/>
  <c r="AY2697" i="64" s="1"/>
  <c r="AY1609" i="64"/>
  <c r="AY1624" i="64" s="1"/>
  <c r="AY958" i="64"/>
  <c r="AY971" i="64" s="1"/>
  <c r="AY2538" i="64"/>
  <c r="AY2561" i="64" s="1"/>
  <c r="AY1633" i="64"/>
  <c r="AY934" i="64"/>
  <c r="AY1354" i="64"/>
  <c r="AY1367" i="64" s="1"/>
  <c r="AY1761" i="64"/>
  <c r="AY2502" i="64"/>
  <c r="AY2529" i="64" s="1"/>
  <c r="AY1302" i="64"/>
  <c r="AY885" i="64"/>
  <c r="AY2281" i="64"/>
  <c r="AY2296" i="64" s="1"/>
  <c r="AY857" i="64"/>
  <c r="AY632" i="64"/>
  <c r="AQ3195" i="64"/>
  <c r="AQ2250" i="64"/>
  <c r="AQ3169" i="64"/>
  <c r="AQ3144" i="64"/>
  <c r="AQ3118" i="64"/>
  <c r="AQ3135" i="64" s="1"/>
  <c r="AQ2224" i="64"/>
  <c r="AQ2241" i="64" s="1"/>
  <c r="AQ2192" i="64"/>
  <c r="AQ2170" i="64"/>
  <c r="AQ2183" i="64" s="1"/>
  <c r="AQ3247" i="64"/>
  <c r="AQ3261" i="64" s="1"/>
  <c r="AQ2125" i="64"/>
  <c r="AQ2160" i="64" s="1"/>
  <c r="AQ2081" i="64"/>
  <c r="AQ2116" i="64" s="1"/>
  <c r="AQ2045" i="64"/>
  <c r="AQ2072" i="64" s="1"/>
  <c r="AQ2502" i="64"/>
  <c r="AQ2529" i="64" s="1"/>
  <c r="AQ2009" i="64"/>
  <c r="AQ2036" i="64" s="1"/>
  <c r="AQ2538" i="64"/>
  <c r="AQ2561" i="64" s="1"/>
  <c r="AQ2606" i="64"/>
  <c r="AQ2629" i="64" s="1"/>
  <c r="AQ1902" i="64"/>
  <c r="AQ1929" i="64" s="1"/>
  <c r="AQ2638" i="64"/>
  <c r="AQ2663" i="64" s="1"/>
  <c r="AQ1937" i="64"/>
  <c r="AQ1964" i="64" s="1"/>
  <c r="AQ1785" i="64"/>
  <c r="AQ1798" i="64" s="1"/>
  <c r="AQ1609" i="64"/>
  <c r="AQ1624" i="64" s="1"/>
  <c r="AQ2672" i="64"/>
  <c r="AQ2697" i="64" s="1"/>
  <c r="AQ1633" i="64"/>
  <c r="AQ958" i="64"/>
  <c r="AQ971" i="64" s="1"/>
  <c r="AQ934" i="64"/>
  <c r="AQ1878" i="64"/>
  <c r="AQ1354" i="64"/>
  <c r="AQ1367" i="64" s="1"/>
  <c r="AQ885" i="64"/>
  <c r="AQ1302" i="64"/>
  <c r="AQ857" i="64"/>
  <c r="AQ1761" i="64"/>
  <c r="AQ632" i="64"/>
  <c r="AQ909" i="64"/>
  <c r="AI3195" i="64"/>
  <c r="AI3169" i="64"/>
  <c r="AI3144" i="64"/>
  <c r="AI2250" i="64"/>
  <c r="AI3118" i="64"/>
  <c r="AI3135" i="64" s="1"/>
  <c r="AI2224" i="64"/>
  <c r="AI2241" i="64" s="1"/>
  <c r="AI2170" i="64"/>
  <c r="AI2183" i="64" s="1"/>
  <c r="AI2192" i="64"/>
  <c r="AI2125" i="64"/>
  <c r="AI2160" i="64" s="1"/>
  <c r="AI3247" i="64"/>
  <c r="AI3261" i="64" s="1"/>
  <c r="AI2081" i="64"/>
  <c r="AI2116" i="64" s="1"/>
  <c r="AI2045" i="64"/>
  <c r="AI2072" i="64" s="1"/>
  <c r="AI2502" i="64"/>
  <c r="AI2529" i="64" s="1"/>
  <c r="AI2606" i="64"/>
  <c r="AI2629" i="64" s="1"/>
  <c r="AI2538" i="64"/>
  <c r="AI2561" i="64" s="1"/>
  <c r="AI2009" i="64"/>
  <c r="AI2036" i="64" s="1"/>
  <c r="AI1902" i="64"/>
  <c r="AI1929" i="64" s="1"/>
  <c r="AI1937" i="64"/>
  <c r="AI1964" i="64" s="1"/>
  <c r="AI2638" i="64"/>
  <c r="AI2663" i="64" s="1"/>
  <c r="AI1785" i="64"/>
  <c r="AI1798" i="64" s="1"/>
  <c r="AI2672" i="64"/>
  <c r="AI2697" i="64" s="1"/>
  <c r="AI1878" i="64"/>
  <c r="AI1609" i="64"/>
  <c r="AI1624" i="64" s="1"/>
  <c r="AI1761" i="64"/>
  <c r="AI958" i="64"/>
  <c r="AI971" i="64" s="1"/>
  <c r="AI934" i="64"/>
  <c r="AI1354" i="64"/>
  <c r="AI1367" i="64" s="1"/>
  <c r="AI1633" i="64"/>
  <c r="AI885" i="64"/>
  <c r="AI2281" i="64"/>
  <c r="AI2296" i="64" s="1"/>
  <c r="AI857" i="64"/>
  <c r="AI632" i="64"/>
  <c r="AI1302" i="64"/>
  <c r="AI909" i="64"/>
  <c r="AA3195" i="64"/>
  <c r="AA3169" i="64"/>
  <c r="AA3144" i="64"/>
  <c r="AA3118" i="64"/>
  <c r="AA3135" i="64" s="1"/>
  <c r="AA2224" i="64"/>
  <c r="AA2241" i="64" s="1"/>
  <c r="AA2250" i="64"/>
  <c r="AA2192" i="64"/>
  <c r="AA2170" i="64"/>
  <c r="AA2183" i="64" s="1"/>
  <c r="AA3247" i="64"/>
  <c r="AA3261" i="64" s="1"/>
  <c r="AA2125" i="64"/>
  <c r="AA2160" i="64" s="1"/>
  <c r="AA2045" i="64"/>
  <c r="AA2072" i="64" s="1"/>
  <c r="AA2606" i="64"/>
  <c r="AA2629" i="64" s="1"/>
  <c r="AA2081" i="64"/>
  <c r="AA2116" i="64" s="1"/>
  <c r="AA2009" i="64"/>
  <c r="AA2036" i="64" s="1"/>
  <c r="AA2502" i="64"/>
  <c r="AA2529" i="64" s="1"/>
  <c r="AA1937" i="64"/>
  <c r="AA1964" i="64" s="1"/>
  <c r="AA1902" i="64"/>
  <c r="AA1929" i="64" s="1"/>
  <c r="AA2538" i="64"/>
  <c r="AA2561" i="64" s="1"/>
  <c r="AA2638" i="64"/>
  <c r="AA2663" i="64" s="1"/>
  <c r="AA2672" i="64"/>
  <c r="AA2697" i="64" s="1"/>
  <c r="AA1878" i="64"/>
  <c r="AA1609" i="64"/>
  <c r="AA1624" i="64" s="1"/>
  <c r="AA958" i="64"/>
  <c r="AA971" i="64" s="1"/>
  <c r="AA1633" i="64"/>
  <c r="AA1761" i="64"/>
  <c r="AA934" i="64"/>
  <c r="AA1354" i="64"/>
  <c r="AA1367" i="64" s="1"/>
  <c r="AA1785" i="64"/>
  <c r="AA1798" i="64" s="1"/>
  <c r="AA1302" i="64"/>
  <c r="AA885" i="64"/>
  <c r="AA857" i="64"/>
  <c r="AA632" i="64"/>
  <c r="AA909" i="64"/>
  <c r="CF3194" i="64"/>
  <c r="CF2249" i="64"/>
  <c r="CF3168" i="64"/>
  <c r="CF3143" i="64"/>
  <c r="CF3117" i="64"/>
  <c r="CF2191" i="64"/>
  <c r="CF2169" i="64"/>
  <c r="CF2223" i="64"/>
  <c r="CF2124" i="64"/>
  <c r="CF3246" i="64"/>
  <c r="CF2605" i="64"/>
  <c r="CF2080" i="64"/>
  <c r="CF2537" i="64"/>
  <c r="CF2008" i="64"/>
  <c r="CF1936" i="64"/>
  <c r="CF1901" i="64"/>
  <c r="CF2637" i="64"/>
  <c r="CF1784" i="64"/>
  <c r="CF2501" i="64"/>
  <c r="CF2044" i="64"/>
  <c r="CF2671" i="64"/>
  <c r="CF1877" i="64"/>
  <c r="CF957" i="64"/>
  <c r="CF970" i="64" s="1"/>
  <c r="CF1632" i="64"/>
  <c r="CF1751" i="64" s="1"/>
  <c r="CF1353" i="64"/>
  <c r="CF1760" i="64"/>
  <c r="CF1775" i="64" s="1"/>
  <c r="CF1301" i="64"/>
  <c r="CF884" i="64"/>
  <c r="CF933" i="64"/>
  <c r="CF856" i="64"/>
  <c r="CF908" i="64"/>
  <c r="CF2280" i="64"/>
  <c r="CF2304" i="64"/>
  <c r="BX3194" i="64"/>
  <c r="BX2249" i="64"/>
  <c r="BX3168" i="64"/>
  <c r="BX3143" i="64"/>
  <c r="BX2191" i="64"/>
  <c r="BX2223" i="64"/>
  <c r="BX2169" i="64"/>
  <c r="BX3117" i="64"/>
  <c r="BX2124" i="64"/>
  <c r="BX3246" i="64"/>
  <c r="BX2605" i="64"/>
  <c r="BX2080" i="64"/>
  <c r="BX2537" i="64"/>
  <c r="BX2008" i="64"/>
  <c r="BX2501" i="64"/>
  <c r="BX2044" i="64"/>
  <c r="BX1936" i="64"/>
  <c r="BX1901" i="64"/>
  <c r="BX2637" i="64"/>
  <c r="BX1784" i="64"/>
  <c r="BX2671" i="64"/>
  <c r="BX1877" i="64"/>
  <c r="BX1760" i="64"/>
  <c r="BX1775" i="64" s="1"/>
  <c r="BX1632" i="64"/>
  <c r="BX1751" i="64" s="1"/>
  <c r="BX957" i="64"/>
  <c r="BX970" i="64" s="1"/>
  <c r="BX1353" i="64"/>
  <c r="BX1301" i="64"/>
  <c r="BX884" i="64"/>
  <c r="BX2280" i="64"/>
  <c r="BX856" i="64"/>
  <c r="BX908" i="64"/>
  <c r="BX933" i="64"/>
  <c r="BX2304" i="64"/>
  <c r="BP3194" i="64"/>
  <c r="BP2249" i="64"/>
  <c r="BP3168" i="64"/>
  <c r="BP3143" i="64"/>
  <c r="BP3117" i="64"/>
  <c r="BP2191" i="64"/>
  <c r="BP2223" i="64"/>
  <c r="BP2169" i="64"/>
  <c r="BP2124" i="64"/>
  <c r="BP2080" i="64"/>
  <c r="BP3246" i="64"/>
  <c r="BP2537" i="64"/>
  <c r="BP2501" i="64"/>
  <c r="BP2044" i="64"/>
  <c r="BP2008" i="64"/>
  <c r="BP1936" i="64"/>
  <c r="BP1901" i="64"/>
  <c r="BP2637" i="64"/>
  <c r="BP2605" i="64"/>
  <c r="BP1784" i="64"/>
  <c r="BP2671" i="64"/>
  <c r="BP1877" i="64"/>
  <c r="BP957" i="64"/>
  <c r="BP970" i="64" s="1"/>
  <c r="BP1760" i="64"/>
  <c r="BP1775" i="64" s="1"/>
  <c r="BP1353" i="64"/>
  <c r="BP1632" i="64"/>
  <c r="BP1751" i="64" s="1"/>
  <c r="BP1301" i="64"/>
  <c r="BP884" i="64"/>
  <c r="BP933" i="64"/>
  <c r="BP856" i="64"/>
  <c r="BP908" i="64"/>
  <c r="BP2280" i="64"/>
  <c r="BP2304" i="64"/>
  <c r="BH3194" i="64"/>
  <c r="BH2249" i="64"/>
  <c r="BH3168" i="64"/>
  <c r="BH3143" i="64"/>
  <c r="BH2191" i="64"/>
  <c r="BH3117" i="64"/>
  <c r="BH2169" i="64"/>
  <c r="BH2223" i="64"/>
  <c r="BH2124" i="64"/>
  <c r="BH3246" i="64"/>
  <c r="BH2080" i="64"/>
  <c r="BH2537" i="64"/>
  <c r="BH2605" i="64"/>
  <c r="BH2008" i="64"/>
  <c r="BH2501" i="64"/>
  <c r="BH2044" i="64"/>
  <c r="BH1936" i="64"/>
  <c r="BH1901" i="64"/>
  <c r="BH2637" i="64"/>
  <c r="BH1784" i="64"/>
  <c r="BH2671" i="64"/>
  <c r="BH1877" i="64"/>
  <c r="BH957" i="64"/>
  <c r="BH970" i="64" s="1"/>
  <c r="BH1632" i="64"/>
  <c r="BH1751" i="64" s="1"/>
  <c r="BH1353" i="64"/>
  <c r="BH1760" i="64"/>
  <c r="BH1775" i="64" s="1"/>
  <c r="BH1301" i="64"/>
  <c r="BH884" i="64"/>
  <c r="BH2280" i="64"/>
  <c r="BH856" i="64"/>
  <c r="BH908" i="64"/>
  <c r="BH933" i="64"/>
  <c r="BH2304" i="64"/>
  <c r="AZ3194" i="64"/>
  <c r="AZ2249" i="64"/>
  <c r="AZ3168" i="64"/>
  <c r="AZ3143" i="64"/>
  <c r="AZ2223" i="64"/>
  <c r="AZ2191" i="64"/>
  <c r="AZ2169" i="64"/>
  <c r="AZ3117" i="64"/>
  <c r="AZ2124" i="64"/>
  <c r="AZ3246" i="64"/>
  <c r="AZ2605" i="64"/>
  <c r="AZ2537" i="64"/>
  <c r="AZ2501" i="64"/>
  <c r="AZ2044" i="64"/>
  <c r="AZ2008" i="64"/>
  <c r="AZ1936" i="64"/>
  <c r="AZ2080" i="64"/>
  <c r="AZ1901" i="64"/>
  <c r="AZ2637" i="64"/>
  <c r="AZ1784" i="64"/>
  <c r="AZ2671" i="64"/>
  <c r="AZ1877" i="64"/>
  <c r="AZ957" i="64"/>
  <c r="AZ970" i="64" s="1"/>
  <c r="AZ1353" i="64"/>
  <c r="AZ1760" i="64"/>
  <c r="AZ1775" i="64" s="1"/>
  <c r="AZ1301" i="64"/>
  <c r="AZ884" i="64"/>
  <c r="AZ933" i="64"/>
  <c r="AZ856" i="64"/>
  <c r="AZ1632" i="64"/>
  <c r="AZ1751" i="64" s="1"/>
  <c r="AZ908" i="64"/>
  <c r="AZ2280" i="64"/>
  <c r="AZ2304" i="64"/>
  <c r="AR3194" i="64"/>
  <c r="AR2249" i="64"/>
  <c r="AR3168" i="64"/>
  <c r="AR2223" i="64"/>
  <c r="AR2191" i="64"/>
  <c r="AR3117" i="64"/>
  <c r="AR3143" i="64"/>
  <c r="AR2169" i="64"/>
  <c r="AR2124" i="64"/>
  <c r="AR3246" i="64"/>
  <c r="AR2080" i="64"/>
  <c r="AR2537" i="64"/>
  <c r="AR2605" i="64"/>
  <c r="AR2008" i="64"/>
  <c r="AR1936" i="64"/>
  <c r="AR1901" i="64"/>
  <c r="AR2637" i="64"/>
  <c r="AR2501" i="64"/>
  <c r="AR1784" i="64"/>
  <c r="AR2044" i="64"/>
  <c r="AR2671" i="64"/>
  <c r="AR1877" i="64"/>
  <c r="AR1760" i="64"/>
  <c r="AR1775" i="64" s="1"/>
  <c r="AR957" i="64"/>
  <c r="AR970" i="64" s="1"/>
  <c r="AR1353" i="64"/>
  <c r="AR1632" i="64"/>
  <c r="AR1751" i="64" s="1"/>
  <c r="AR1301" i="64"/>
  <c r="AR884" i="64"/>
  <c r="AR2280" i="64"/>
  <c r="AR856" i="64"/>
  <c r="AR908" i="64"/>
  <c r="AR933" i="64"/>
  <c r="AR2304" i="64"/>
  <c r="AJ2249" i="64"/>
  <c r="AJ3168" i="64"/>
  <c r="AJ3143" i="64"/>
  <c r="AJ2191" i="64"/>
  <c r="AJ3117" i="64"/>
  <c r="AJ2223" i="64"/>
  <c r="AJ2169" i="64"/>
  <c r="AJ3194" i="64"/>
  <c r="AJ2124" i="64"/>
  <c r="AJ2080" i="64"/>
  <c r="AJ3246" i="64"/>
  <c r="AJ2537" i="64"/>
  <c r="AJ2008" i="64"/>
  <c r="AJ2605" i="64"/>
  <c r="AJ2501" i="64"/>
  <c r="AJ2044" i="64"/>
  <c r="AJ1936" i="64"/>
  <c r="AJ1901" i="64"/>
  <c r="AJ2637" i="64"/>
  <c r="AJ1784" i="64"/>
  <c r="AJ2671" i="64"/>
  <c r="AJ1877" i="64"/>
  <c r="AJ957" i="64"/>
  <c r="AJ970" i="64" s="1"/>
  <c r="AJ1632" i="64"/>
  <c r="AJ1751" i="64" s="1"/>
  <c r="AJ1760" i="64"/>
  <c r="AJ1775" i="64" s="1"/>
  <c r="AJ1353" i="64"/>
  <c r="AJ1301" i="64"/>
  <c r="AJ884" i="64"/>
  <c r="AJ933" i="64"/>
  <c r="AJ856" i="64"/>
  <c r="AJ908" i="64"/>
  <c r="AJ2280" i="64"/>
  <c r="AJ2304" i="64"/>
  <c r="AB2249" i="64"/>
  <c r="AB3168" i="64"/>
  <c r="AB3194" i="64"/>
  <c r="AB3143" i="64"/>
  <c r="AB2223" i="64"/>
  <c r="AB3117" i="64"/>
  <c r="AB2191" i="64"/>
  <c r="AB2169" i="64"/>
  <c r="AB2124" i="64"/>
  <c r="AB2080" i="64"/>
  <c r="AB3246" i="64"/>
  <c r="AB2537" i="64"/>
  <c r="AB2501" i="64"/>
  <c r="AB2044" i="64"/>
  <c r="AB2008" i="64"/>
  <c r="AB1936" i="64"/>
  <c r="AB1901" i="64"/>
  <c r="AB2605" i="64"/>
  <c r="AB2637" i="64"/>
  <c r="AB1784" i="64"/>
  <c r="AB2671" i="64"/>
  <c r="AB1877" i="64"/>
  <c r="AB957" i="64"/>
  <c r="AB970" i="64" s="1"/>
  <c r="AB1353" i="64"/>
  <c r="AB1760" i="64"/>
  <c r="AB1775" i="64" s="1"/>
  <c r="AB1632" i="64"/>
  <c r="AB1751" i="64" s="1"/>
  <c r="AB1301" i="64"/>
  <c r="AB884" i="64"/>
  <c r="AB2280" i="64"/>
  <c r="AB856" i="64"/>
  <c r="AB908" i="64"/>
  <c r="AB933" i="64"/>
  <c r="AB2304" i="64"/>
  <c r="T2249" i="64"/>
  <c r="T3168" i="64"/>
  <c r="T3194" i="64"/>
  <c r="T3143" i="64"/>
  <c r="T3117" i="64"/>
  <c r="T2191" i="64"/>
  <c r="T2169" i="64"/>
  <c r="T2223" i="64"/>
  <c r="T2124" i="64"/>
  <c r="T3246" i="64"/>
  <c r="T2537" i="64"/>
  <c r="T2080" i="64"/>
  <c r="T2008" i="64"/>
  <c r="T2605" i="64"/>
  <c r="T1936" i="64"/>
  <c r="T1901" i="64"/>
  <c r="T2044" i="64"/>
  <c r="T2637" i="64"/>
  <c r="T1784" i="64"/>
  <c r="T2671" i="64"/>
  <c r="T2501" i="64"/>
  <c r="T1877" i="64"/>
  <c r="T1760" i="64"/>
  <c r="T1775" i="64" s="1"/>
  <c r="T957" i="64"/>
  <c r="T970" i="64" s="1"/>
  <c r="T1632" i="64"/>
  <c r="T1751" i="64" s="1"/>
  <c r="T1353" i="64"/>
  <c r="T1301" i="64"/>
  <c r="T884" i="64"/>
  <c r="T933" i="64"/>
  <c r="T856" i="64"/>
  <c r="T908" i="64"/>
  <c r="T2280" i="64"/>
  <c r="T2304" i="64"/>
  <c r="CG2246" i="64"/>
  <c r="CG2268" i="64" s="1"/>
  <c r="CG3191" i="64"/>
  <c r="CG3208" i="64" s="1"/>
  <c r="CG3165" i="64"/>
  <c r="CG3182" i="64" s="1"/>
  <c r="CG3140" i="64"/>
  <c r="CG3157" i="64" s="1"/>
  <c r="CG2188" i="64"/>
  <c r="CG2211" i="64" s="1"/>
  <c r="CG2220" i="64"/>
  <c r="CG2237" i="64" s="1"/>
  <c r="CG3114" i="64"/>
  <c r="CG3131" i="64" s="1"/>
  <c r="CG2166" i="64"/>
  <c r="CG2179" i="64" s="1"/>
  <c r="CG2121" i="64"/>
  <c r="CG2156" i="64" s="1"/>
  <c r="CG3243" i="64"/>
  <c r="CG3257" i="64" s="1"/>
  <c r="CG2077" i="64"/>
  <c r="CG2112" i="64" s="1"/>
  <c r="CG2534" i="64"/>
  <c r="CG2557" i="64" s="1"/>
  <c r="CG2602" i="64"/>
  <c r="CG2625" i="64" s="1"/>
  <c r="CG2005" i="64"/>
  <c r="CG2032" i="64" s="1"/>
  <c r="CG2498" i="64"/>
  <c r="CG2525" i="64" s="1"/>
  <c r="CG1933" i="64"/>
  <c r="CG1960" i="64" s="1"/>
  <c r="CG1898" i="64"/>
  <c r="CG1925" i="64" s="1"/>
  <c r="CG2634" i="64"/>
  <c r="CG2659" i="64" s="1"/>
  <c r="CG2041" i="64"/>
  <c r="CG2068" i="64" s="1"/>
  <c r="CG1781" i="64"/>
  <c r="CG1794" i="64" s="1"/>
  <c r="CG2668" i="64"/>
  <c r="CG2693" i="64" s="1"/>
  <c r="CG1874" i="64"/>
  <c r="CG954" i="64"/>
  <c r="CG967" i="64" s="1"/>
  <c r="CG1629" i="64"/>
  <c r="CG1350" i="64"/>
  <c r="CG1363" i="64" s="1"/>
  <c r="CG1757" i="64"/>
  <c r="CG1772" i="64" s="1"/>
  <c r="CG1605" i="64"/>
  <c r="CG1620" i="64" s="1"/>
  <c r="CG1298" i="64"/>
  <c r="CG1313" i="64" s="1"/>
  <c r="CG881" i="64"/>
  <c r="CG2277" i="64"/>
  <c r="CG2292" i="64" s="1"/>
  <c r="CG853" i="64"/>
  <c r="CG905" i="64"/>
  <c r="CG2301" i="64"/>
  <c r="CG2316" i="64" s="1"/>
  <c r="BY2246" i="64"/>
  <c r="BY2268" i="64" s="1"/>
  <c r="BY3165" i="64"/>
  <c r="BY3182" i="64" s="1"/>
  <c r="BY3191" i="64"/>
  <c r="BY3208" i="64" s="1"/>
  <c r="BY3140" i="64"/>
  <c r="BY3157" i="64" s="1"/>
  <c r="BY3114" i="64"/>
  <c r="BY3131" i="64" s="1"/>
  <c r="BY2188" i="64"/>
  <c r="BY2211" i="64" s="1"/>
  <c r="BY2220" i="64"/>
  <c r="BY2237" i="64" s="1"/>
  <c r="BY2166" i="64"/>
  <c r="BY2179" i="64" s="1"/>
  <c r="BY2121" i="64"/>
  <c r="BY2156" i="64" s="1"/>
  <c r="BY3243" i="64"/>
  <c r="BY3257" i="64" s="1"/>
  <c r="BY2534" i="64"/>
  <c r="BY2557" i="64" s="1"/>
  <c r="BY2077" i="64"/>
  <c r="BY2112" i="64" s="1"/>
  <c r="BY2498" i="64"/>
  <c r="BY2525" i="64" s="1"/>
  <c r="BY2005" i="64"/>
  <c r="BY2032" i="64" s="1"/>
  <c r="BY2602" i="64"/>
  <c r="BY2625" i="64" s="1"/>
  <c r="BY1933" i="64"/>
  <c r="BY1960" i="64" s="1"/>
  <c r="BY1898" i="64"/>
  <c r="BY1925" i="64" s="1"/>
  <c r="BY2634" i="64"/>
  <c r="BY2659" i="64" s="1"/>
  <c r="BY1781" i="64"/>
  <c r="BY1794" i="64" s="1"/>
  <c r="BY2041" i="64"/>
  <c r="BY2068" i="64" s="1"/>
  <c r="BY2668" i="64"/>
  <c r="BY2693" i="64" s="1"/>
  <c r="BY1874" i="64"/>
  <c r="BY954" i="64"/>
  <c r="BY967" i="64" s="1"/>
  <c r="BY1350" i="64"/>
  <c r="BY1363" i="64" s="1"/>
  <c r="BY1605" i="64"/>
  <c r="BY1620" i="64" s="1"/>
  <c r="BY1629" i="64"/>
  <c r="BY1298" i="64"/>
  <c r="BY1313" i="64" s="1"/>
  <c r="BY881" i="64"/>
  <c r="BY1757" i="64"/>
  <c r="BY1772" i="64" s="1"/>
  <c r="BY930" i="64"/>
  <c r="BY853" i="64"/>
  <c r="BY905" i="64"/>
  <c r="BY2301" i="64"/>
  <c r="BY2316" i="64" s="1"/>
  <c r="BQ2246" i="64"/>
  <c r="BQ2268" i="64" s="1"/>
  <c r="BQ3165" i="64"/>
  <c r="BQ3182" i="64" s="1"/>
  <c r="BQ3191" i="64"/>
  <c r="BQ3208" i="64" s="1"/>
  <c r="BQ3140" i="64"/>
  <c r="BQ3157" i="64" s="1"/>
  <c r="BQ3114" i="64"/>
  <c r="BQ3131" i="64" s="1"/>
  <c r="BQ2188" i="64"/>
  <c r="BQ2211" i="64" s="1"/>
  <c r="BQ2166" i="64"/>
  <c r="BQ2179" i="64" s="1"/>
  <c r="BQ2220" i="64"/>
  <c r="BQ2237" i="64" s="1"/>
  <c r="BQ2121" i="64"/>
  <c r="BQ2156" i="64" s="1"/>
  <c r="BQ3243" i="64"/>
  <c r="BQ3257" i="64" s="1"/>
  <c r="BQ2077" i="64"/>
  <c r="BQ2112" i="64" s="1"/>
  <c r="BQ2534" i="64"/>
  <c r="BQ2557" i="64" s="1"/>
  <c r="BQ2602" i="64"/>
  <c r="BQ2625" i="64" s="1"/>
  <c r="BQ2005" i="64"/>
  <c r="BQ2032" i="64" s="1"/>
  <c r="BQ2498" i="64"/>
  <c r="BQ2525" i="64" s="1"/>
  <c r="BQ1933" i="64"/>
  <c r="BQ1960" i="64" s="1"/>
  <c r="BQ2041" i="64"/>
  <c r="BQ2068" i="64" s="1"/>
  <c r="BQ1898" i="64"/>
  <c r="BQ1925" i="64" s="1"/>
  <c r="BQ2634" i="64"/>
  <c r="BQ2659" i="64" s="1"/>
  <c r="BQ1781" i="64"/>
  <c r="BQ1794" i="64" s="1"/>
  <c r="BQ2668" i="64"/>
  <c r="BQ2693" i="64" s="1"/>
  <c r="BQ1874" i="64"/>
  <c r="BQ954" i="64"/>
  <c r="BQ967" i="64" s="1"/>
  <c r="BQ1757" i="64"/>
  <c r="BQ1772" i="64" s="1"/>
  <c r="BQ1629" i="64"/>
  <c r="BQ1350" i="64"/>
  <c r="BQ1363" i="64" s="1"/>
  <c r="BQ1605" i="64"/>
  <c r="BQ1620" i="64" s="1"/>
  <c r="BQ1298" i="64"/>
  <c r="BQ1313" i="64" s="1"/>
  <c r="BQ881" i="64"/>
  <c r="BQ2277" i="64"/>
  <c r="BQ2292" i="64" s="1"/>
  <c r="BQ853" i="64"/>
  <c r="BQ905" i="64"/>
  <c r="BQ2301" i="64"/>
  <c r="BQ2316" i="64" s="1"/>
  <c r="BI2246" i="64"/>
  <c r="BI2268" i="64" s="1"/>
  <c r="BI3165" i="64"/>
  <c r="BI3182" i="64" s="1"/>
  <c r="BI3191" i="64"/>
  <c r="BI3208" i="64" s="1"/>
  <c r="BI2220" i="64"/>
  <c r="BI2237" i="64" s="1"/>
  <c r="BI2188" i="64"/>
  <c r="BI2211" i="64" s="1"/>
  <c r="BI2166" i="64"/>
  <c r="BI2179" i="64" s="1"/>
  <c r="BI3140" i="64"/>
  <c r="BI3157" i="64" s="1"/>
  <c r="BI3114" i="64"/>
  <c r="BI3131" i="64" s="1"/>
  <c r="BI2121" i="64"/>
  <c r="BI2156" i="64" s="1"/>
  <c r="BI3243" i="64"/>
  <c r="BI3257" i="64" s="1"/>
  <c r="BI2534" i="64"/>
  <c r="BI2557" i="64" s="1"/>
  <c r="BI2077" i="64"/>
  <c r="BI2112" i="64" s="1"/>
  <c r="BI2498" i="64"/>
  <c r="BI2525" i="64" s="1"/>
  <c r="BI2005" i="64"/>
  <c r="BI2032" i="64" s="1"/>
  <c r="BI2602" i="64"/>
  <c r="BI2625" i="64" s="1"/>
  <c r="BI1933" i="64"/>
  <c r="BI1960" i="64" s="1"/>
  <c r="BI1898" i="64"/>
  <c r="BI1925" i="64" s="1"/>
  <c r="BI2041" i="64"/>
  <c r="BI2068" i="64" s="1"/>
  <c r="BI2634" i="64"/>
  <c r="BI2659" i="64" s="1"/>
  <c r="BI1781" i="64"/>
  <c r="BI1794" i="64" s="1"/>
  <c r="BI2668" i="64"/>
  <c r="BI2693" i="64" s="1"/>
  <c r="BI1629" i="64"/>
  <c r="BI954" i="64"/>
  <c r="BI967" i="64" s="1"/>
  <c r="BI1874" i="64"/>
  <c r="BI1350" i="64"/>
  <c r="BI1363" i="64" s="1"/>
  <c r="BI1757" i="64"/>
  <c r="BI1772" i="64" s="1"/>
  <c r="BI1605" i="64"/>
  <c r="BI1620" i="64" s="1"/>
  <c r="BI1298" i="64"/>
  <c r="BI1313" i="64" s="1"/>
  <c r="BI881" i="64"/>
  <c r="BI930" i="64"/>
  <c r="BI853" i="64"/>
  <c r="BI905" i="64"/>
  <c r="BI2301" i="64"/>
  <c r="BI2316" i="64" s="1"/>
  <c r="BA2246" i="64"/>
  <c r="BA2268" i="64" s="1"/>
  <c r="BA3165" i="64"/>
  <c r="BA3182" i="64" s="1"/>
  <c r="BA3191" i="64"/>
  <c r="BA3208" i="64" s="1"/>
  <c r="BA2220" i="64"/>
  <c r="BA2237" i="64" s="1"/>
  <c r="BA3114" i="64"/>
  <c r="BA3131" i="64" s="1"/>
  <c r="BA2188" i="64"/>
  <c r="BA2211" i="64" s="1"/>
  <c r="BA2166" i="64"/>
  <c r="BA2179" i="64" s="1"/>
  <c r="BA3140" i="64"/>
  <c r="BA3157" i="64" s="1"/>
  <c r="BA2121" i="64"/>
  <c r="BA2156" i="64" s="1"/>
  <c r="BA3243" i="64"/>
  <c r="BA3257" i="64" s="1"/>
  <c r="BA2077" i="64"/>
  <c r="BA2112" i="64" s="1"/>
  <c r="BA2534" i="64"/>
  <c r="BA2557" i="64" s="1"/>
  <c r="BA2602" i="64"/>
  <c r="BA2625" i="64" s="1"/>
  <c r="BA2005" i="64"/>
  <c r="BA2032" i="64" s="1"/>
  <c r="BA1933" i="64"/>
  <c r="BA1960" i="64" s="1"/>
  <c r="BA1898" i="64"/>
  <c r="BA1925" i="64" s="1"/>
  <c r="BA2634" i="64"/>
  <c r="BA2659" i="64" s="1"/>
  <c r="BA2041" i="64"/>
  <c r="BA2068" i="64" s="1"/>
  <c r="BA1781" i="64"/>
  <c r="BA1794" i="64" s="1"/>
  <c r="BA2668" i="64"/>
  <c r="BA2693" i="64" s="1"/>
  <c r="BA2498" i="64"/>
  <c r="BA2525" i="64" s="1"/>
  <c r="BA1874" i="64"/>
  <c r="BA1757" i="64"/>
  <c r="BA1772" i="64" s="1"/>
  <c r="BA954" i="64"/>
  <c r="BA967" i="64" s="1"/>
  <c r="BA1350" i="64"/>
  <c r="BA1363" i="64" s="1"/>
  <c r="BA1605" i="64"/>
  <c r="BA1620" i="64" s="1"/>
  <c r="BA1629" i="64"/>
  <c r="BA1298" i="64"/>
  <c r="BA1313" i="64" s="1"/>
  <c r="BA930" i="64"/>
  <c r="BA881" i="64"/>
  <c r="BA2277" i="64"/>
  <c r="BA2292" i="64" s="1"/>
  <c r="BA853" i="64"/>
  <c r="BA905" i="64"/>
  <c r="BA2301" i="64"/>
  <c r="BA2316" i="64" s="1"/>
  <c r="AS2246" i="64"/>
  <c r="AS2268" i="64" s="1"/>
  <c r="AS3191" i="64"/>
  <c r="AS3208" i="64" s="1"/>
  <c r="AS3165" i="64"/>
  <c r="AS3182" i="64" s="1"/>
  <c r="AS3140" i="64"/>
  <c r="AS3157" i="64" s="1"/>
  <c r="AS2188" i="64"/>
  <c r="AS2211" i="64" s="1"/>
  <c r="AS2220" i="64"/>
  <c r="AS2237" i="64" s="1"/>
  <c r="AS3114" i="64"/>
  <c r="AS3131" i="64" s="1"/>
  <c r="AS2166" i="64"/>
  <c r="AS2179" i="64" s="1"/>
  <c r="AS2121" i="64"/>
  <c r="AS2156" i="64" s="1"/>
  <c r="AS3243" i="64"/>
  <c r="AS3257" i="64" s="1"/>
  <c r="AS2534" i="64"/>
  <c r="AS2557" i="64" s="1"/>
  <c r="AS2005" i="64"/>
  <c r="AS2032" i="64" s="1"/>
  <c r="AS2077" i="64"/>
  <c r="AS2112" i="64" s="1"/>
  <c r="AS2602" i="64"/>
  <c r="AS2625" i="64" s="1"/>
  <c r="AS2498" i="64"/>
  <c r="AS2525" i="64" s="1"/>
  <c r="AS1933" i="64"/>
  <c r="AS1960" i="64" s="1"/>
  <c r="AS1898" i="64"/>
  <c r="AS1925" i="64" s="1"/>
  <c r="AS2634" i="64"/>
  <c r="AS2659" i="64" s="1"/>
  <c r="AS1781" i="64"/>
  <c r="AS1794" i="64" s="1"/>
  <c r="AS2041" i="64"/>
  <c r="AS2068" i="64" s="1"/>
  <c r="AS2668" i="64"/>
  <c r="AS2693" i="64" s="1"/>
  <c r="AS1874" i="64"/>
  <c r="AS954" i="64"/>
  <c r="AS967" i="64" s="1"/>
  <c r="AS1757" i="64"/>
  <c r="AS1772" i="64" s="1"/>
  <c r="AS1350" i="64"/>
  <c r="AS1363" i="64" s="1"/>
  <c r="AS1629" i="64"/>
  <c r="AS1605" i="64"/>
  <c r="AS1620" i="64" s="1"/>
  <c r="AS1298" i="64"/>
  <c r="AS1313" i="64" s="1"/>
  <c r="AS881" i="64"/>
  <c r="AS853" i="64"/>
  <c r="AS930" i="64"/>
  <c r="AS905" i="64"/>
  <c r="AS2301" i="64"/>
  <c r="AS2316" i="64" s="1"/>
  <c r="AK2246" i="64"/>
  <c r="AK2268" i="64" s="1"/>
  <c r="AK3165" i="64"/>
  <c r="AK3182" i="64" s="1"/>
  <c r="AK3191" i="64"/>
  <c r="AK3208" i="64" s="1"/>
  <c r="AK3140" i="64"/>
  <c r="AK3157" i="64" s="1"/>
  <c r="AK2220" i="64"/>
  <c r="AK2237" i="64" s="1"/>
  <c r="AK3114" i="64"/>
  <c r="AK3131" i="64" s="1"/>
  <c r="AK2188" i="64"/>
  <c r="AK2211" i="64" s="1"/>
  <c r="AK2166" i="64"/>
  <c r="AK2179" i="64" s="1"/>
  <c r="AK2121" i="64"/>
  <c r="AK2156" i="64" s="1"/>
  <c r="AK3243" i="64"/>
  <c r="AK3257" i="64" s="1"/>
  <c r="AK2534" i="64"/>
  <c r="AK2557" i="64" s="1"/>
  <c r="AK2077" i="64"/>
  <c r="AK2112" i="64" s="1"/>
  <c r="AK2602" i="64"/>
  <c r="AK2625" i="64" s="1"/>
  <c r="AK2498" i="64"/>
  <c r="AK2525" i="64" s="1"/>
  <c r="AK2005" i="64"/>
  <c r="AK2032" i="64" s="1"/>
  <c r="AK1933" i="64"/>
  <c r="AK1960" i="64" s="1"/>
  <c r="AK2041" i="64"/>
  <c r="AK2068" i="64" s="1"/>
  <c r="AK1898" i="64"/>
  <c r="AK1925" i="64" s="1"/>
  <c r="AK2634" i="64"/>
  <c r="AK2659" i="64" s="1"/>
  <c r="AK1781" i="64"/>
  <c r="AK1794" i="64" s="1"/>
  <c r="AK1874" i="64"/>
  <c r="AK2668" i="64"/>
  <c r="AK2693" i="64" s="1"/>
  <c r="AK954" i="64"/>
  <c r="AK967" i="64" s="1"/>
  <c r="AK1629" i="64"/>
  <c r="AK1350" i="64"/>
  <c r="AK1363" i="64" s="1"/>
  <c r="AK1605" i="64"/>
  <c r="AK1620" i="64" s="1"/>
  <c r="AK1757" i="64"/>
  <c r="AK1772" i="64" s="1"/>
  <c r="AK1298" i="64"/>
  <c r="AK1313" i="64" s="1"/>
  <c r="AK881" i="64"/>
  <c r="AK930" i="64"/>
  <c r="AK2277" i="64"/>
  <c r="AK2292" i="64" s="1"/>
  <c r="AK853" i="64"/>
  <c r="AK905" i="64"/>
  <c r="AK2301" i="64"/>
  <c r="AK2316" i="64" s="1"/>
  <c r="AC2246" i="64"/>
  <c r="AC2268" i="64" s="1"/>
  <c r="AC3165" i="64"/>
  <c r="AC3182" i="64" s="1"/>
  <c r="AC3191" i="64"/>
  <c r="AC3208" i="64" s="1"/>
  <c r="AC2220" i="64"/>
  <c r="AC2237" i="64" s="1"/>
  <c r="AC3140" i="64"/>
  <c r="AC3157" i="64" s="1"/>
  <c r="AC2166" i="64"/>
  <c r="AC2179" i="64" s="1"/>
  <c r="AC3114" i="64"/>
  <c r="AC3131" i="64" s="1"/>
  <c r="AC2121" i="64"/>
  <c r="AC2156" i="64" s="1"/>
  <c r="AC2188" i="64"/>
  <c r="AC2211" i="64" s="1"/>
  <c r="AC3243" i="64"/>
  <c r="AC3257" i="64" s="1"/>
  <c r="AC2534" i="64"/>
  <c r="AC2557" i="64" s="1"/>
  <c r="AC2077" i="64"/>
  <c r="AC2112" i="64" s="1"/>
  <c r="AC2602" i="64"/>
  <c r="AC2625" i="64" s="1"/>
  <c r="AC1933" i="64"/>
  <c r="AC1960" i="64" s="1"/>
  <c r="AC1898" i="64"/>
  <c r="AC1925" i="64" s="1"/>
  <c r="AC2498" i="64"/>
  <c r="AC2525" i="64" s="1"/>
  <c r="AC2041" i="64"/>
  <c r="AC2068" i="64" s="1"/>
  <c r="AC2634" i="64"/>
  <c r="AC2659" i="64" s="1"/>
  <c r="AC2005" i="64"/>
  <c r="AC2032" i="64" s="1"/>
  <c r="AC1781" i="64"/>
  <c r="AC1794" i="64" s="1"/>
  <c r="AC2668" i="64"/>
  <c r="AC2693" i="64" s="1"/>
  <c r="AC1629" i="64"/>
  <c r="AC1757" i="64"/>
  <c r="AC1772" i="64" s="1"/>
  <c r="AC1350" i="64"/>
  <c r="AC1363" i="64" s="1"/>
  <c r="AC1874" i="64"/>
  <c r="AC1605" i="64"/>
  <c r="AC1620" i="64" s="1"/>
  <c r="AC1298" i="64"/>
  <c r="AC1313" i="64" s="1"/>
  <c r="AC881" i="64"/>
  <c r="AC954" i="64"/>
  <c r="AC967" i="64" s="1"/>
  <c r="AC853" i="64"/>
  <c r="AC905" i="64"/>
  <c r="AC2301" i="64"/>
  <c r="AC2316" i="64" s="1"/>
  <c r="U2246" i="64"/>
  <c r="U2268" i="64" s="1"/>
  <c r="U3191" i="64"/>
  <c r="U3208" i="64" s="1"/>
  <c r="U3165" i="64"/>
  <c r="U3182" i="64" s="1"/>
  <c r="U3140" i="64"/>
  <c r="U3157" i="64" s="1"/>
  <c r="U2220" i="64"/>
  <c r="U3114" i="64"/>
  <c r="U3131" i="64" s="1"/>
  <c r="U2166" i="64"/>
  <c r="U2179" i="64" s="1"/>
  <c r="U2188" i="64"/>
  <c r="U2211" i="64" s="1"/>
  <c r="U2121" i="64"/>
  <c r="U2156" i="64" s="1"/>
  <c r="U3243" i="64"/>
  <c r="U3257" i="64" s="1"/>
  <c r="U2534" i="64"/>
  <c r="U2557" i="64" s="1"/>
  <c r="U2077" i="64"/>
  <c r="U2112" i="64" s="1"/>
  <c r="U2602" i="64"/>
  <c r="U2625" i="64" s="1"/>
  <c r="U2498" i="64"/>
  <c r="U2525" i="64" s="1"/>
  <c r="U1933" i="64"/>
  <c r="U1960" i="64" s="1"/>
  <c r="U1898" i="64"/>
  <c r="U1925" i="64" s="1"/>
  <c r="U2005" i="64"/>
  <c r="U2032" i="64" s="1"/>
  <c r="U2634" i="64"/>
  <c r="U2659" i="64" s="1"/>
  <c r="U2041" i="64"/>
  <c r="U2068" i="64" s="1"/>
  <c r="U1781" i="64"/>
  <c r="U1794" i="64" s="1"/>
  <c r="U2668" i="64"/>
  <c r="U2693" i="64" s="1"/>
  <c r="U1874" i="64"/>
  <c r="U1350" i="64"/>
  <c r="U1363" i="64" s="1"/>
  <c r="U1757" i="64"/>
  <c r="U1772" i="64" s="1"/>
  <c r="U1605" i="64"/>
  <c r="U1620" i="64" s="1"/>
  <c r="U1629" i="64"/>
  <c r="U1298" i="64"/>
  <c r="U1313" i="64" s="1"/>
  <c r="U881" i="64"/>
  <c r="U2277" i="64"/>
  <c r="U2292" i="64" s="1"/>
  <c r="U853" i="64"/>
  <c r="U954" i="64"/>
  <c r="U967" i="64" s="1"/>
  <c r="U930" i="64"/>
  <c r="U905" i="64"/>
  <c r="U2301" i="64"/>
  <c r="U2316" i="64" s="1"/>
  <c r="X568" i="64"/>
  <c r="U577" i="64"/>
  <c r="AC577" i="64"/>
  <c r="AK577" i="64"/>
  <c r="AS577" i="64"/>
  <c r="BA577" i="64"/>
  <c r="BI577" i="64"/>
  <c r="BQ577" i="64"/>
  <c r="BY577" i="64"/>
  <c r="BY591" i="64" s="1"/>
  <c r="CG577" i="64"/>
  <c r="U578" i="64"/>
  <c r="AC578" i="64"/>
  <c r="AK578" i="64"/>
  <c r="AS578" i="64"/>
  <c r="BA578" i="64"/>
  <c r="BI578" i="64"/>
  <c r="BQ578" i="64"/>
  <c r="BY578" i="64"/>
  <c r="CG578" i="64"/>
  <c r="T581" i="64"/>
  <c r="AB581" i="64"/>
  <c r="AJ581" i="64"/>
  <c r="AR581" i="64"/>
  <c r="AZ581" i="64"/>
  <c r="BH581" i="64"/>
  <c r="BP581" i="64"/>
  <c r="BY581" i="64"/>
  <c r="CK581" i="64"/>
  <c r="AA582" i="64"/>
  <c r="AA592" i="64" s="1"/>
  <c r="AK582" i="64"/>
  <c r="AK592" i="64" s="1"/>
  <c r="AW582" i="64"/>
  <c r="AW592" i="64" s="1"/>
  <c r="BG582" i="64"/>
  <c r="BG592" i="64" s="1"/>
  <c r="BQ582" i="64"/>
  <c r="BQ592" i="64" s="1"/>
  <c r="CC582" i="64"/>
  <c r="CC592" i="64" s="1"/>
  <c r="AS627" i="64"/>
  <c r="BS627" i="64"/>
  <c r="X628" i="64"/>
  <c r="X651" i="64" s="1"/>
  <c r="AK628" i="64"/>
  <c r="AK651" i="64" s="1"/>
  <c r="AW628" i="64"/>
  <c r="AW651" i="64" s="1"/>
  <c r="BK628" i="64"/>
  <c r="BK651" i="64" s="1"/>
  <c r="CJ628" i="64"/>
  <c r="CJ651" i="64" s="1"/>
  <c r="AM631" i="64"/>
  <c r="AZ631" i="64"/>
  <c r="BL631" i="64"/>
  <c r="BZ631" i="64"/>
  <c r="AR632" i="64"/>
  <c r="BD632" i="64"/>
  <c r="BR632" i="64"/>
  <c r="CC632" i="64"/>
  <c r="T2300" i="64"/>
  <c r="AU2300" i="64"/>
  <c r="BG2300" i="64"/>
  <c r="BU2300" i="64"/>
  <c r="CI2300" i="64"/>
  <c r="AI2304" i="64"/>
  <c r="AA2305" i="64"/>
  <c r="AV856" i="64"/>
  <c r="AN857" i="64"/>
  <c r="BZ880" i="64"/>
  <c r="BZ895" i="64" s="1"/>
  <c r="BR881" i="64"/>
  <c r="BA884" i="64"/>
  <c r="AS885" i="64"/>
  <c r="CE904" i="64"/>
  <c r="BW905" i="64"/>
  <c r="BK909" i="64"/>
  <c r="AZ929" i="64"/>
  <c r="CG930" i="64"/>
  <c r="AV934" i="64"/>
  <c r="BQ2276" i="64"/>
  <c r="BQ2291" i="64" s="1"/>
  <c r="CH1349" i="64"/>
  <c r="CH1362" i="64" s="1"/>
  <c r="CI1353" i="64"/>
  <c r="BJ953" i="64"/>
  <c r="BC2245" i="64"/>
  <c r="BC3139" i="64"/>
  <c r="BC3156" i="64" s="1"/>
  <c r="BC3164" i="64"/>
  <c r="BC3181" i="64" s="1"/>
  <c r="BC3190" i="64"/>
  <c r="BC3207" i="64" s="1"/>
  <c r="BC3113" i="64"/>
  <c r="BC3130" i="64" s="1"/>
  <c r="BC2219" i="64"/>
  <c r="BC2236" i="64" s="1"/>
  <c r="BC2187" i="64"/>
  <c r="BC2210" i="64" s="1"/>
  <c r="BC2165" i="64"/>
  <c r="BC2178" i="64" s="1"/>
  <c r="BC2076" i="64"/>
  <c r="BC2111" i="64" s="1"/>
  <c r="BC3242" i="64"/>
  <c r="BC3256" i="64" s="1"/>
  <c r="BC2120" i="64"/>
  <c r="BC2497" i="64"/>
  <c r="BC2524" i="64" s="1"/>
  <c r="BC1932" i="64"/>
  <c r="BC1959" i="64" s="1"/>
  <c r="BC2601" i="64"/>
  <c r="BC2624" i="64" s="1"/>
  <c r="BC2040" i="64"/>
  <c r="BC2067" i="64" s="1"/>
  <c r="BC2004" i="64"/>
  <c r="BC2031" i="64" s="1"/>
  <c r="BC2533" i="64"/>
  <c r="BC2556" i="64" s="1"/>
  <c r="BC2633" i="64"/>
  <c r="BC2658" i="64" s="1"/>
  <c r="BC2667" i="64"/>
  <c r="BC2692" i="64" s="1"/>
  <c r="BC1897" i="64"/>
  <c r="BC1924" i="64" s="1"/>
  <c r="BC1873" i="64"/>
  <c r="BC1888" i="64" s="1"/>
  <c r="BC1780" i="64"/>
  <c r="BC1793" i="64" s="1"/>
  <c r="BC1349" i="64"/>
  <c r="BC1362" i="64" s="1"/>
  <c r="BC1756" i="64"/>
  <c r="BC1771" i="64" s="1"/>
  <c r="BC1628" i="64"/>
  <c r="BC1604" i="64"/>
  <c r="BC1619" i="64" s="1"/>
  <c r="BC1297" i="64"/>
  <c r="BC1312" i="64" s="1"/>
  <c r="BC2276" i="64"/>
  <c r="BC2291" i="64" s="1"/>
  <c r="BC953" i="64"/>
  <c r="BC852" i="64"/>
  <c r="BC872" i="64" s="1"/>
  <c r="BC904" i="64"/>
  <c r="BC929" i="64"/>
  <c r="BC880" i="64"/>
  <c r="BC895" i="64" s="1"/>
  <c r="CI2250" i="64"/>
  <c r="CI3195" i="64"/>
  <c r="CI3169" i="64"/>
  <c r="CI3144" i="64"/>
  <c r="CI2192" i="64"/>
  <c r="CI2170" i="64"/>
  <c r="CI2183" i="64" s="1"/>
  <c r="CI3118" i="64"/>
  <c r="CI3135" i="64" s="1"/>
  <c r="CI2224" i="64"/>
  <c r="CI2241" i="64" s="1"/>
  <c r="CI3247" i="64"/>
  <c r="CI3261" i="64" s="1"/>
  <c r="CI2081" i="64"/>
  <c r="CI2116" i="64" s="1"/>
  <c r="CI2125" i="64"/>
  <c r="CI2160" i="64" s="1"/>
  <c r="CI2606" i="64"/>
  <c r="CI2629" i="64" s="1"/>
  <c r="CI2502" i="64"/>
  <c r="CI2529" i="64" s="1"/>
  <c r="CI2538" i="64"/>
  <c r="CI2561" i="64" s="1"/>
  <c r="CI2638" i="64"/>
  <c r="CI2663" i="64" s="1"/>
  <c r="CI2045" i="64"/>
  <c r="CI2072" i="64" s="1"/>
  <c r="CI2009" i="64"/>
  <c r="CI2036" i="64" s="1"/>
  <c r="CI2672" i="64"/>
  <c r="CI2697" i="64" s="1"/>
  <c r="CI1937" i="64"/>
  <c r="CI1964" i="64" s="1"/>
  <c r="CI1761" i="64"/>
  <c r="CI1902" i="64"/>
  <c r="CI1929" i="64" s="1"/>
  <c r="CI1785" i="64"/>
  <c r="CI1798" i="64" s="1"/>
  <c r="CI1878" i="64"/>
  <c r="CI1609" i="64"/>
  <c r="CI1624" i="64" s="1"/>
  <c r="CI1302" i="64"/>
  <c r="CI1633" i="64"/>
  <c r="CI2281" i="64"/>
  <c r="CI2296" i="64" s="1"/>
  <c r="CI958" i="64"/>
  <c r="CI971" i="64" s="1"/>
  <c r="CI857" i="64"/>
  <c r="CI2305" i="64"/>
  <c r="CI1354" i="64"/>
  <c r="CI1367" i="64" s="1"/>
  <c r="CI934" i="64"/>
  <c r="CI909" i="64"/>
  <c r="CI885" i="64"/>
  <c r="AE2250" i="64"/>
  <c r="AE3195" i="64"/>
  <c r="AE3144" i="64"/>
  <c r="AE3169" i="64"/>
  <c r="AE2192" i="64"/>
  <c r="AE3118" i="64"/>
  <c r="AE3135" i="64" s="1"/>
  <c r="AE2170" i="64"/>
  <c r="AE2183" i="64" s="1"/>
  <c r="AE2224" i="64"/>
  <c r="AE2241" i="64" s="1"/>
  <c r="AE3247" i="64"/>
  <c r="AE3261" i="64" s="1"/>
  <c r="AE2081" i="64"/>
  <c r="AE2116" i="64" s="1"/>
  <c r="AE2125" i="64"/>
  <c r="AE2160" i="64" s="1"/>
  <c r="AE2502" i="64"/>
  <c r="AE2529" i="64" s="1"/>
  <c r="AE2045" i="64"/>
  <c r="AE2072" i="64" s="1"/>
  <c r="AE2606" i="64"/>
  <c r="AE2629" i="64" s="1"/>
  <c r="AE2538" i="64"/>
  <c r="AE2561" i="64" s="1"/>
  <c r="AE2009" i="64"/>
  <c r="AE2036" i="64" s="1"/>
  <c r="AE2638" i="64"/>
  <c r="AE2663" i="64" s="1"/>
  <c r="AE2672" i="64"/>
  <c r="AE2697" i="64" s="1"/>
  <c r="AE1902" i="64"/>
  <c r="AE1929" i="64" s="1"/>
  <c r="AE1937" i="64"/>
  <c r="AE1964" i="64" s="1"/>
  <c r="AE1761" i="64"/>
  <c r="AE1785" i="64"/>
  <c r="AE1798" i="64" s="1"/>
  <c r="AE1302" i="64"/>
  <c r="AE2281" i="64"/>
  <c r="AE2296" i="64" s="1"/>
  <c r="AE1878" i="64"/>
  <c r="AE1609" i="64"/>
  <c r="AE1624" i="64" s="1"/>
  <c r="AE958" i="64"/>
  <c r="AE971" i="64" s="1"/>
  <c r="AE934" i="64"/>
  <c r="AE857" i="64"/>
  <c r="AE1633" i="64"/>
  <c r="AE1354" i="64"/>
  <c r="AE1367" i="64" s="1"/>
  <c r="AE909" i="64"/>
  <c r="AE2305" i="64"/>
  <c r="AE885" i="64"/>
  <c r="X2249" i="64"/>
  <c r="X3194" i="64"/>
  <c r="X3143" i="64"/>
  <c r="X3168" i="64"/>
  <c r="X3117" i="64"/>
  <c r="X2223" i="64"/>
  <c r="X2191" i="64"/>
  <c r="X2169" i="64"/>
  <c r="X3246" i="64"/>
  <c r="X2501" i="64"/>
  <c r="X2080" i="64"/>
  <c r="X2605" i="64"/>
  <c r="X2044" i="64"/>
  <c r="X2537" i="64"/>
  <c r="X2124" i="64"/>
  <c r="X1936" i="64"/>
  <c r="X2671" i="64"/>
  <c r="X1901" i="64"/>
  <c r="X2008" i="64"/>
  <c r="X1877" i="64"/>
  <c r="X1760" i="64"/>
  <c r="X1775" i="64" s="1"/>
  <c r="X1632" i="64"/>
  <c r="X1751" i="64" s="1"/>
  <c r="X2637" i="64"/>
  <c r="X2280" i="64"/>
  <c r="X1784" i="64"/>
  <c r="X957" i="64"/>
  <c r="X970" i="64" s="1"/>
  <c r="X908" i="64"/>
  <c r="X2304" i="64"/>
  <c r="X884" i="64"/>
  <c r="X1353" i="64"/>
  <c r="X1301" i="64"/>
  <c r="AG2246" i="64"/>
  <c r="AG2268" i="64" s="1"/>
  <c r="AG3191" i="64"/>
  <c r="AG3208" i="64" s="1"/>
  <c r="AG3165" i="64"/>
  <c r="AG3182" i="64" s="1"/>
  <c r="AG3114" i="64"/>
  <c r="AG3131" i="64" s="1"/>
  <c r="AG3140" i="64"/>
  <c r="AG3157" i="64" s="1"/>
  <c r="AG2188" i="64"/>
  <c r="AG2211" i="64" s="1"/>
  <c r="AG2220" i="64"/>
  <c r="AG2237" i="64" s="1"/>
  <c r="AG2166" i="64"/>
  <c r="AG2179" i="64" s="1"/>
  <c r="AG3243" i="64"/>
  <c r="AG3257" i="64" s="1"/>
  <c r="AG2121" i="64"/>
  <c r="AG2156" i="64" s="1"/>
  <c r="AG2498" i="64"/>
  <c r="AG2525" i="64" s="1"/>
  <c r="AG2602" i="64"/>
  <c r="AG2625" i="64" s="1"/>
  <c r="AG2041" i="64"/>
  <c r="AG2068" i="64" s="1"/>
  <c r="AG2005" i="64"/>
  <c r="AG2032" i="64" s="1"/>
  <c r="AG1933" i="64"/>
  <c r="AG1960" i="64" s="1"/>
  <c r="AG2534" i="64"/>
  <c r="AG2557" i="64" s="1"/>
  <c r="AG2668" i="64"/>
  <c r="AG2693" i="64" s="1"/>
  <c r="AG1898" i="64"/>
  <c r="AG1925" i="64" s="1"/>
  <c r="AG1757" i="64"/>
  <c r="AG1772" i="64" s="1"/>
  <c r="AG1874" i="64"/>
  <c r="AG2077" i="64"/>
  <c r="AG2112" i="64" s="1"/>
  <c r="AG1629" i="64"/>
  <c r="AG1781" i="64"/>
  <c r="AG1794" i="64" s="1"/>
  <c r="AG1605" i="64"/>
  <c r="AG1620" i="64" s="1"/>
  <c r="AG2634" i="64"/>
  <c r="AG2659" i="64" s="1"/>
  <c r="AG2277" i="64"/>
  <c r="AG2292" i="64" s="1"/>
  <c r="AG954" i="64"/>
  <c r="AG967" i="64" s="1"/>
  <c r="AG905" i="64"/>
  <c r="AG2301" i="64"/>
  <c r="AG2316" i="64" s="1"/>
  <c r="AG930" i="64"/>
  <c r="AG881" i="64"/>
  <c r="AG1298" i="64"/>
  <c r="AG1313" i="64" s="1"/>
  <c r="X581" i="64"/>
  <c r="BD581" i="64"/>
  <c r="BK632" i="64"/>
  <c r="CD2245" i="64"/>
  <c r="CD3190" i="64"/>
  <c r="CD3207" i="64" s="1"/>
  <c r="CD3164" i="64"/>
  <c r="CD3181" i="64" s="1"/>
  <c r="CD2219" i="64"/>
  <c r="CD2236" i="64" s="1"/>
  <c r="CD3139" i="64"/>
  <c r="CD3156" i="64" s="1"/>
  <c r="CD2187" i="64"/>
  <c r="CD2210" i="64" s="1"/>
  <c r="CD3113" i="64"/>
  <c r="CD3130" i="64" s="1"/>
  <c r="CD2165" i="64"/>
  <c r="CD2178" i="64" s="1"/>
  <c r="CD3242" i="64"/>
  <c r="CD3256" i="64" s="1"/>
  <c r="CD2120" i="64"/>
  <c r="CD2076" i="64"/>
  <c r="CD2111" i="64" s="1"/>
  <c r="CD2601" i="64"/>
  <c r="CD2624" i="64" s="1"/>
  <c r="CD2040" i="64"/>
  <c r="CD2067" i="64" s="1"/>
  <c r="CD2497" i="64"/>
  <c r="CD2524" i="64" s="1"/>
  <c r="CD2533" i="64"/>
  <c r="CD2556" i="64" s="1"/>
  <c r="CD2004" i="64"/>
  <c r="CD2031" i="64" s="1"/>
  <c r="CD2667" i="64"/>
  <c r="CD2692" i="64" s="1"/>
  <c r="CD1897" i="64"/>
  <c r="CD1924" i="64" s="1"/>
  <c r="CD1873" i="64"/>
  <c r="CD1888" i="64" s="1"/>
  <c r="CD1932" i="64"/>
  <c r="CD1959" i="64" s="1"/>
  <c r="CD2633" i="64"/>
  <c r="CD2658" i="64" s="1"/>
  <c r="CD1780" i="64"/>
  <c r="CD1793" i="64" s="1"/>
  <c r="CD1604" i="64"/>
  <c r="CD1619" i="64" s="1"/>
  <c r="CD1756" i="64"/>
  <c r="CD1771" i="64" s="1"/>
  <c r="CD1297" i="64"/>
  <c r="CD1312" i="64" s="1"/>
  <c r="CD953" i="64"/>
  <c r="CD929" i="64"/>
  <c r="CD1349" i="64"/>
  <c r="CD1362" i="64" s="1"/>
  <c r="CD1628" i="64"/>
  <c r="CD904" i="64"/>
  <c r="CD2276" i="64"/>
  <c r="CD2291" i="64" s="1"/>
  <c r="CD2300" i="64"/>
  <c r="CD880" i="64"/>
  <c r="CD895" i="64" s="1"/>
  <c r="CD852" i="64"/>
  <c r="CD872" i="64" s="1"/>
  <c r="BV2245" i="64"/>
  <c r="BV3190" i="64"/>
  <c r="BV3207" i="64" s="1"/>
  <c r="BV3164" i="64"/>
  <c r="BV3181" i="64" s="1"/>
  <c r="BV2219" i="64"/>
  <c r="BV2236" i="64" s="1"/>
  <c r="BV3139" i="64"/>
  <c r="BV3156" i="64" s="1"/>
  <c r="BV2187" i="64"/>
  <c r="BV2210" i="64" s="1"/>
  <c r="BV3113" i="64"/>
  <c r="BV3130" i="64" s="1"/>
  <c r="BV2165" i="64"/>
  <c r="BV2178" i="64" s="1"/>
  <c r="BV3242" i="64"/>
  <c r="BV3256" i="64" s="1"/>
  <c r="BV2120" i="64"/>
  <c r="BV2601" i="64"/>
  <c r="BV2624" i="64" s="1"/>
  <c r="BV2497" i="64"/>
  <c r="BV2524" i="64" s="1"/>
  <c r="BV2533" i="64"/>
  <c r="BV2556" i="64" s="1"/>
  <c r="BV2040" i="64"/>
  <c r="BV2067" i="64" s="1"/>
  <c r="BV2004" i="64"/>
  <c r="BV2031" i="64" s="1"/>
  <c r="BV2076" i="64"/>
  <c r="BV2111" i="64" s="1"/>
  <c r="BV2667" i="64"/>
  <c r="BV2692" i="64" s="1"/>
  <c r="BV1932" i="64"/>
  <c r="BV1959" i="64" s="1"/>
  <c r="BV1897" i="64"/>
  <c r="BV1924" i="64" s="1"/>
  <c r="BV1873" i="64"/>
  <c r="BV1888" i="64" s="1"/>
  <c r="BV2633" i="64"/>
  <c r="BV2658" i="64" s="1"/>
  <c r="BV1604" i="64"/>
  <c r="BV1619" i="64" s="1"/>
  <c r="BV1297" i="64"/>
  <c r="BV1312" i="64" s="1"/>
  <c r="BV953" i="64"/>
  <c r="BV1628" i="64"/>
  <c r="BV929" i="64"/>
  <c r="BV1780" i="64"/>
  <c r="BV1793" i="64" s="1"/>
  <c r="BV1756" i="64"/>
  <c r="BV1771" i="64" s="1"/>
  <c r="BV1349" i="64"/>
  <c r="BV1362" i="64" s="1"/>
  <c r="BV904" i="64"/>
  <c r="BV880" i="64"/>
  <c r="BV895" i="64" s="1"/>
  <c r="BV2276" i="64"/>
  <c r="BV2291" i="64" s="1"/>
  <c r="BV852" i="64"/>
  <c r="BV872" i="64" s="1"/>
  <c r="BN2245" i="64"/>
  <c r="BN3190" i="64"/>
  <c r="BN3207" i="64" s="1"/>
  <c r="BN3164" i="64"/>
  <c r="BN3181" i="64" s="1"/>
  <c r="BN2219" i="64"/>
  <c r="BN2236" i="64" s="1"/>
  <c r="BN3113" i="64"/>
  <c r="BN3130" i="64" s="1"/>
  <c r="BN2187" i="64"/>
  <c r="BN2210" i="64" s="1"/>
  <c r="BN3139" i="64"/>
  <c r="BN3156" i="64" s="1"/>
  <c r="BN2165" i="64"/>
  <c r="BN2178" i="64" s="1"/>
  <c r="BN3242" i="64"/>
  <c r="BN3256" i="64" s="1"/>
  <c r="BN2076" i="64"/>
  <c r="BN2111" i="64" s="1"/>
  <c r="BN2120" i="64"/>
  <c r="BN2601" i="64"/>
  <c r="BN2624" i="64" s="1"/>
  <c r="BN2040" i="64"/>
  <c r="BN2067" i="64" s="1"/>
  <c r="BN2497" i="64"/>
  <c r="BN2524" i="64" s="1"/>
  <c r="BN2004" i="64"/>
  <c r="BN2031" i="64" s="1"/>
  <c r="BN1932" i="64"/>
  <c r="BN1959" i="64" s="1"/>
  <c r="BN2667" i="64"/>
  <c r="BN2692" i="64" s="1"/>
  <c r="BN1897" i="64"/>
  <c r="BN1924" i="64" s="1"/>
  <c r="BN1873" i="64"/>
  <c r="BN1888" i="64" s="1"/>
  <c r="BN2633" i="64"/>
  <c r="BN2658" i="64" s="1"/>
  <c r="BN2533" i="64"/>
  <c r="BN2556" i="64" s="1"/>
  <c r="BN1780" i="64"/>
  <c r="BN1793" i="64" s="1"/>
  <c r="BN1604" i="64"/>
  <c r="BN1619" i="64" s="1"/>
  <c r="BN1297" i="64"/>
  <c r="BN1312" i="64" s="1"/>
  <c r="BN1756" i="64"/>
  <c r="BN1771" i="64" s="1"/>
  <c r="BN1628" i="64"/>
  <c r="BN953" i="64"/>
  <c r="BN929" i="64"/>
  <c r="BN1349" i="64"/>
  <c r="BN1362" i="64" s="1"/>
  <c r="BN904" i="64"/>
  <c r="BN2276" i="64"/>
  <c r="BN2291" i="64" s="1"/>
  <c r="BN880" i="64"/>
  <c r="BN895" i="64" s="1"/>
  <c r="BN852" i="64"/>
  <c r="BN872" i="64" s="1"/>
  <c r="BF2245" i="64"/>
  <c r="BF3190" i="64"/>
  <c r="BF3207" i="64" s="1"/>
  <c r="BF3164" i="64"/>
  <c r="BF3181" i="64" s="1"/>
  <c r="BF3139" i="64"/>
  <c r="BF3156" i="64" s="1"/>
  <c r="BF3113" i="64"/>
  <c r="BF3130" i="64" s="1"/>
  <c r="BF2219" i="64"/>
  <c r="BF2236" i="64" s="1"/>
  <c r="BF2187" i="64"/>
  <c r="BF2210" i="64" s="1"/>
  <c r="BF2165" i="64"/>
  <c r="BF2178" i="64" s="1"/>
  <c r="BF3242" i="64"/>
  <c r="BF3256" i="64" s="1"/>
  <c r="BF2076" i="64"/>
  <c r="BF2111" i="64" s="1"/>
  <c r="BF2601" i="64"/>
  <c r="BF2624" i="64" s="1"/>
  <c r="BF2120" i="64"/>
  <c r="BF2497" i="64"/>
  <c r="BF2524" i="64" s="1"/>
  <c r="BF2040" i="64"/>
  <c r="BF2067" i="64" s="1"/>
  <c r="BF2533" i="64"/>
  <c r="BF2556" i="64" s="1"/>
  <c r="BF2004" i="64"/>
  <c r="BF2031" i="64" s="1"/>
  <c r="BF2667" i="64"/>
  <c r="BF2692" i="64" s="1"/>
  <c r="BF1897" i="64"/>
  <c r="BF1924" i="64" s="1"/>
  <c r="BF1873" i="64"/>
  <c r="BF1888" i="64" s="1"/>
  <c r="BF1932" i="64"/>
  <c r="BF1959" i="64" s="1"/>
  <c r="BF2633" i="64"/>
  <c r="BF2658" i="64" s="1"/>
  <c r="BF1780" i="64"/>
  <c r="BF1793" i="64" s="1"/>
  <c r="BF1756" i="64"/>
  <c r="BF1771" i="64" s="1"/>
  <c r="BF1604" i="64"/>
  <c r="BF1619" i="64" s="1"/>
  <c r="BF1628" i="64"/>
  <c r="BF1297" i="64"/>
  <c r="BF1312" i="64" s="1"/>
  <c r="BF953" i="64"/>
  <c r="BF929" i="64"/>
  <c r="BF1349" i="64"/>
  <c r="BF1362" i="64" s="1"/>
  <c r="BF904" i="64"/>
  <c r="BF880" i="64"/>
  <c r="BF895" i="64" s="1"/>
  <c r="BF2276" i="64"/>
  <c r="BF2291" i="64" s="1"/>
  <c r="BF852" i="64"/>
  <c r="BF872" i="64" s="1"/>
  <c r="AX2245" i="64"/>
  <c r="AX3190" i="64"/>
  <c r="AX3207" i="64" s="1"/>
  <c r="AX3164" i="64"/>
  <c r="AX3181" i="64" s="1"/>
  <c r="AX3113" i="64"/>
  <c r="AX3130" i="64" s="1"/>
  <c r="AX2219" i="64"/>
  <c r="AX2236" i="64" s="1"/>
  <c r="AX2187" i="64"/>
  <c r="AX2210" i="64" s="1"/>
  <c r="AX3139" i="64"/>
  <c r="AX3156" i="64" s="1"/>
  <c r="AX2165" i="64"/>
  <c r="AX2178" i="64" s="1"/>
  <c r="AX3242" i="64"/>
  <c r="AX3256" i="64" s="1"/>
  <c r="AX2120" i="64"/>
  <c r="AX2076" i="64"/>
  <c r="AX2111" i="64" s="1"/>
  <c r="AX2601" i="64"/>
  <c r="AX2624" i="64" s="1"/>
  <c r="AX2533" i="64"/>
  <c r="AX2556" i="64" s="1"/>
  <c r="AX2040" i="64"/>
  <c r="AX2067" i="64" s="1"/>
  <c r="AX2004" i="64"/>
  <c r="AX2031" i="64" s="1"/>
  <c r="AX2667" i="64"/>
  <c r="AX2692" i="64" s="1"/>
  <c r="AX1932" i="64"/>
  <c r="AX1959" i="64" s="1"/>
  <c r="AX2497" i="64"/>
  <c r="AX2524" i="64" s="1"/>
  <c r="AX1897" i="64"/>
  <c r="AX1924" i="64" s="1"/>
  <c r="AX1873" i="64"/>
  <c r="AX1888" i="64" s="1"/>
  <c r="AX2633" i="64"/>
  <c r="AX2658" i="64" s="1"/>
  <c r="AX1780" i="64"/>
  <c r="AX1793" i="64" s="1"/>
  <c r="AX1604" i="64"/>
  <c r="AX1619" i="64" s="1"/>
  <c r="AX1297" i="64"/>
  <c r="AX1312" i="64" s="1"/>
  <c r="AX953" i="64"/>
  <c r="AX1756" i="64"/>
  <c r="AX1771" i="64" s="1"/>
  <c r="AX929" i="64"/>
  <c r="AX1349" i="64"/>
  <c r="AX1362" i="64" s="1"/>
  <c r="AX904" i="64"/>
  <c r="AX2276" i="64"/>
  <c r="AX2291" i="64" s="1"/>
  <c r="AX1628" i="64"/>
  <c r="AX880" i="64"/>
  <c r="AX895" i="64" s="1"/>
  <c r="AX852" i="64"/>
  <c r="AX872" i="64" s="1"/>
  <c r="AP2245" i="64"/>
  <c r="AP3190" i="64"/>
  <c r="AP3207" i="64" s="1"/>
  <c r="AP3164" i="64"/>
  <c r="AP3181" i="64" s="1"/>
  <c r="AP3139" i="64"/>
  <c r="AP3156" i="64" s="1"/>
  <c r="AP2219" i="64"/>
  <c r="AP2236" i="64" s="1"/>
  <c r="AP2187" i="64"/>
  <c r="AP2210" i="64" s="1"/>
  <c r="AP3113" i="64"/>
  <c r="AP3130" i="64" s="1"/>
  <c r="AP2165" i="64"/>
  <c r="AP2178" i="64" s="1"/>
  <c r="AP3242" i="64"/>
  <c r="AP3256" i="64" s="1"/>
  <c r="AP2076" i="64"/>
  <c r="AP2111" i="64" s="1"/>
  <c r="AP2601" i="64"/>
  <c r="AP2624" i="64" s="1"/>
  <c r="AP2040" i="64"/>
  <c r="AP2067" i="64" s="1"/>
  <c r="AP2120" i="64"/>
  <c r="AP2497" i="64"/>
  <c r="AP2524" i="64" s="1"/>
  <c r="AP2533" i="64"/>
  <c r="AP2556" i="64" s="1"/>
  <c r="AP2004" i="64"/>
  <c r="AP2031" i="64" s="1"/>
  <c r="AP2667" i="64"/>
  <c r="AP2692" i="64" s="1"/>
  <c r="AP1897" i="64"/>
  <c r="AP1924" i="64" s="1"/>
  <c r="AP1873" i="64"/>
  <c r="AP1888" i="64" s="1"/>
  <c r="AP2633" i="64"/>
  <c r="AP2658" i="64" s="1"/>
  <c r="AP1932" i="64"/>
  <c r="AP1959" i="64" s="1"/>
  <c r="AP1604" i="64"/>
  <c r="AP1619" i="64" s="1"/>
  <c r="AP1297" i="64"/>
  <c r="AP1312" i="64" s="1"/>
  <c r="AP1756" i="64"/>
  <c r="AP1771" i="64" s="1"/>
  <c r="AP953" i="64"/>
  <c r="AP1780" i="64"/>
  <c r="AP1793" i="64" s="1"/>
  <c r="AP1628" i="64"/>
  <c r="AP929" i="64"/>
  <c r="AP1349" i="64"/>
  <c r="AP1362" i="64" s="1"/>
  <c r="AP904" i="64"/>
  <c r="AP880" i="64"/>
  <c r="AP895" i="64" s="1"/>
  <c r="AP2276" i="64"/>
  <c r="AP2291" i="64" s="1"/>
  <c r="AP852" i="64"/>
  <c r="AP872" i="64" s="1"/>
  <c r="AH2245" i="64"/>
  <c r="AH3190" i="64"/>
  <c r="AH3207" i="64" s="1"/>
  <c r="AH3164" i="64"/>
  <c r="AH3181" i="64" s="1"/>
  <c r="AH3139" i="64"/>
  <c r="AH3156" i="64" s="1"/>
  <c r="AH3113" i="64"/>
  <c r="AH3130" i="64" s="1"/>
  <c r="AH2219" i="64"/>
  <c r="AH2236" i="64" s="1"/>
  <c r="AH2187" i="64"/>
  <c r="AH2210" i="64" s="1"/>
  <c r="AH2165" i="64"/>
  <c r="AH2178" i="64" s="1"/>
  <c r="AH3242" i="64"/>
  <c r="AH3256" i="64" s="1"/>
  <c r="AH2076" i="64"/>
  <c r="AH2111" i="64" s="1"/>
  <c r="AH2120" i="64"/>
  <c r="AH2601" i="64"/>
  <c r="AH2624" i="64" s="1"/>
  <c r="AH2497" i="64"/>
  <c r="AH2524" i="64" s="1"/>
  <c r="AH2533" i="64"/>
  <c r="AH2556" i="64" s="1"/>
  <c r="AH2040" i="64"/>
  <c r="AH2067" i="64" s="1"/>
  <c r="AH2004" i="64"/>
  <c r="AH2031" i="64" s="1"/>
  <c r="AH2667" i="64"/>
  <c r="AH2692" i="64" s="1"/>
  <c r="AH1897" i="64"/>
  <c r="AH1924" i="64" s="1"/>
  <c r="AH1932" i="64"/>
  <c r="AH1959" i="64" s="1"/>
  <c r="AH1873" i="64"/>
  <c r="AH1888" i="64" s="1"/>
  <c r="AH2633" i="64"/>
  <c r="AH2658" i="64" s="1"/>
  <c r="AH1780" i="64"/>
  <c r="AH1793" i="64" s="1"/>
  <c r="AH1604" i="64"/>
  <c r="AH1619" i="64" s="1"/>
  <c r="AH1297" i="64"/>
  <c r="AH1312" i="64" s="1"/>
  <c r="AH1628" i="64"/>
  <c r="AH953" i="64"/>
  <c r="AH929" i="64"/>
  <c r="AH1349" i="64"/>
  <c r="AH1362" i="64" s="1"/>
  <c r="AH904" i="64"/>
  <c r="AH1756" i="64"/>
  <c r="AH1771" i="64" s="1"/>
  <c r="AH2276" i="64"/>
  <c r="AH2291" i="64" s="1"/>
  <c r="AH880" i="64"/>
  <c r="AH895" i="64" s="1"/>
  <c r="AH852" i="64"/>
  <c r="AH872" i="64" s="1"/>
  <c r="Z2245" i="64"/>
  <c r="Z3190" i="64"/>
  <c r="Z3207" i="64" s="1"/>
  <c r="Z3164" i="64"/>
  <c r="Z3181" i="64" s="1"/>
  <c r="Z2219" i="64"/>
  <c r="Z2236" i="64" s="1"/>
  <c r="Z3113" i="64"/>
  <c r="Z3130" i="64" s="1"/>
  <c r="Z2187" i="64"/>
  <c r="Z2210" i="64" s="1"/>
  <c r="Z2165" i="64"/>
  <c r="Z2178" i="64" s="1"/>
  <c r="Z3242" i="64"/>
  <c r="Z3256" i="64" s="1"/>
  <c r="Z3139" i="64"/>
  <c r="Z3156" i="64" s="1"/>
  <c r="Z2076" i="64"/>
  <c r="Z2111" i="64" s="1"/>
  <c r="Z2601" i="64"/>
  <c r="Z2624" i="64" s="1"/>
  <c r="Z2120" i="64"/>
  <c r="Z2040" i="64"/>
  <c r="Z2067" i="64" s="1"/>
  <c r="Z2004" i="64"/>
  <c r="Z2031" i="64" s="1"/>
  <c r="Z1932" i="64"/>
  <c r="Z1959" i="64" s="1"/>
  <c r="Z1897" i="64"/>
  <c r="Z1924" i="64" s="1"/>
  <c r="Z1873" i="64"/>
  <c r="Z1888" i="64" s="1"/>
  <c r="Z2533" i="64"/>
  <c r="Z2556" i="64" s="1"/>
  <c r="Z2497" i="64"/>
  <c r="Z2524" i="64" s="1"/>
  <c r="Z2633" i="64"/>
  <c r="Z2658" i="64" s="1"/>
  <c r="Z1780" i="64"/>
  <c r="Z1793" i="64" s="1"/>
  <c r="Z2667" i="64"/>
  <c r="Z2692" i="64" s="1"/>
  <c r="Z1604" i="64"/>
  <c r="Z1619" i="64" s="1"/>
  <c r="Z1628" i="64"/>
  <c r="Z1297" i="64"/>
  <c r="Z1312" i="64" s="1"/>
  <c r="Z953" i="64"/>
  <c r="Z1756" i="64"/>
  <c r="Z1771" i="64" s="1"/>
  <c r="Z929" i="64"/>
  <c r="Z1349" i="64"/>
  <c r="Z1362" i="64" s="1"/>
  <c r="Z904" i="64"/>
  <c r="Z880" i="64"/>
  <c r="Z895" i="64" s="1"/>
  <c r="Z2276" i="64"/>
  <c r="Z2291" i="64" s="1"/>
  <c r="Z852" i="64"/>
  <c r="Z872" i="64" s="1"/>
  <c r="CD2250" i="64"/>
  <c r="CD3195" i="64"/>
  <c r="CD3169" i="64"/>
  <c r="CD3118" i="64"/>
  <c r="CD3135" i="64" s="1"/>
  <c r="CD3144" i="64"/>
  <c r="CD2224" i="64"/>
  <c r="CD2241" i="64" s="1"/>
  <c r="CD3247" i="64"/>
  <c r="CD3261" i="64" s="1"/>
  <c r="CD2192" i="64"/>
  <c r="CD2170" i="64"/>
  <c r="CD2183" i="64" s="1"/>
  <c r="CD2606" i="64"/>
  <c r="CD2629" i="64" s="1"/>
  <c r="CD2081" i="64"/>
  <c r="CD2116" i="64" s="1"/>
  <c r="CD2125" i="64"/>
  <c r="CD2160" i="64" s="1"/>
  <c r="CD2045" i="64"/>
  <c r="CD2072" i="64" s="1"/>
  <c r="CD2538" i="64"/>
  <c r="CD2561" i="64" s="1"/>
  <c r="CD2502" i="64"/>
  <c r="CD2529" i="64" s="1"/>
  <c r="CD2009" i="64"/>
  <c r="CD2036" i="64" s="1"/>
  <c r="CD2672" i="64"/>
  <c r="CD2697" i="64" s="1"/>
  <c r="CD1902" i="64"/>
  <c r="CD1929" i="64" s="1"/>
  <c r="CD1878" i="64"/>
  <c r="CD2638" i="64"/>
  <c r="CD2663" i="64" s="1"/>
  <c r="CD1937" i="64"/>
  <c r="CD1964" i="64" s="1"/>
  <c r="CD1761" i="64"/>
  <c r="CD1633" i="64"/>
  <c r="CD1785" i="64"/>
  <c r="CD1798" i="64" s="1"/>
  <c r="CD2281" i="64"/>
  <c r="CD2296" i="64" s="1"/>
  <c r="CD958" i="64"/>
  <c r="CD971" i="64" s="1"/>
  <c r="CD934" i="64"/>
  <c r="CD1354" i="64"/>
  <c r="CD1367" i="64" s="1"/>
  <c r="CD1609" i="64"/>
  <c r="CD1624" i="64" s="1"/>
  <c r="CD909" i="64"/>
  <c r="CD2305" i="64"/>
  <c r="CD885" i="64"/>
  <c r="CD1302" i="64"/>
  <c r="CD857" i="64"/>
  <c r="CD632" i="64"/>
  <c r="BV2250" i="64"/>
  <c r="BV3195" i="64"/>
  <c r="BV3169" i="64"/>
  <c r="BV3144" i="64"/>
  <c r="BV3118" i="64"/>
  <c r="BV3135" i="64" s="1"/>
  <c r="BV2224" i="64"/>
  <c r="BV2241" i="64" s="1"/>
  <c r="BV2192" i="64"/>
  <c r="BV3247" i="64"/>
  <c r="BV3261" i="64" s="1"/>
  <c r="BV2170" i="64"/>
  <c r="BV2183" i="64" s="1"/>
  <c r="BV2606" i="64"/>
  <c r="BV2629" i="64" s="1"/>
  <c r="BV2081" i="64"/>
  <c r="BV2116" i="64" s="1"/>
  <c r="BV2045" i="64"/>
  <c r="BV2072" i="64" s="1"/>
  <c r="BV2538" i="64"/>
  <c r="BV2561" i="64" s="1"/>
  <c r="BV2502" i="64"/>
  <c r="BV2529" i="64" s="1"/>
  <c r="BV2009" i="64"/>
  <c r="BV2036" i="64" s="1"/>
  <c r="BV2672" i="64"/>
  <c r="BV2697" i="64" s="1"/>
  <c r="BV1902" i="64"/>
  <c r="BV1929" i="64" s="1"/>
  <c r="BV2125" i="64"/>
  <c r="BV2160" i="64" s="1"/>
  <c r="BV1937" i="64"/>
  <c r="BV1964" i="64" s="1"/>
  <c r="BV1878" i="64"/>
  <c r="BV2638" i="64"/>
  <c r="BV2663" i="64" s="1"/>
  <c r="BV1761" i="64"/>
  <c r="BV1785" i="64"/>
  <c r="BV1798" i="64" s="1"/>
  <c r="BV1633" i="64"/>
  <c r="BV2281" i="64"/>
  <c r="BV2296" i="64" s="1"/>
  <c r="BV958" i="64"/>
  <c r="BV971" i="64" s="1"/>
  <c r="BV934" i="64"/>
  <c r="BV1609" i="64"/>
  <c r="BV1624" i="64" s="1"/>
  <c r="BV1354" i="64"/>
  <c r="BV1367" i="64" s="1"/>
  <c r="BV1302" i="64"/>
  <c r="BV2305" i="64"/>
  <c r="BV885" i="64"/>
  <c r="BV857" i="64"/>
  <c r="BV909" i="64"/>
  <c r="BV632" i="64"/>
  <c r="BN2250" i="64"/>
  <c r="BN3195" i="64"/>
  <c r="BN3169" i="64"/>
  <c r="BN3144" i="64"/>
  <c r="BN3118" i="64"/>
  <c r="BN3135" i="64" s="1"/>
  <c r="BN2224" i="64"/>
  <c r="BN2241" i="64" s="1"/>
  <c r="BN2192" i="64"/>
  <c r="BN3247" i="64"/>
  <c r="BN3261" i="64" s="1"/>
  <c r="BN2170" i="64"/>
  <c r="BN2183" i="64" s="1"/>
  <c r="BN2606" i="64"/>
  <c r="BN2629" i="64" s="1"/>
  <c r="BN2125" i="64"/>
  <c r="BN2160" i="64" s="1"/>
  <c r="BN2045" i="64"/>
  <c r="BN2072" i="64" s="1"/>
  <c r="BN2538" i="64"/>
  <c r="BN2561" i="64" s="1"/>
  <c r="BN2081" i="64"/>
  <c r="BN2116" i="64" s="1"/>
  <c r="BN2009" i="64"/>
  <c r="BN2036" i="64" s="1"/>
  <c r="BN2502" i="64"/>
  <c r="BN2529" i="64" s="1"/>
  <c r="BN1937" i="64"/>
  <c r="BN1964" i="64" s="1"/>
  <c r="BN2672" i="64"/>
  <c r="BN2697" i="64" s="1"/>
  <c r="BN1902" i="64"/>
  <c r="BN1929" i="64" s="1"/>
  <c r="BN1878" i="64"/>
  <c r="BN2638" i="64"/>
  <c r="BN2663" i="64" s="1"/>
  <c r="BN1761" i="64"/>
  <c r="BN1785" i="64"/>
  <c r="BN1798" i="64" s="1"/>
  <c r="BN1633" i="64"/>
  <c r="BN2281" i="64"/>
  <c r="BN2296" i="64" s="1"/>
  <c r="BN958" i="64"/>
  <c r="BN971" i="64" s="1"/>
  <c r="BN1609" i="64"/>
  <c r="BN1624" i="64" s="1"/>
  <c r="BN934" i="64"/>
  <c r="BN1354" i="64"/>
  <c r="BN1367" i="64" s="1"/>
  <c r="BN2305" i="64"/>
  <c r="BN885" i="64"/>
  <c r="BN1302" i="64"/>
  <c r="BN909" i="64"/>
  <c r="BN857" i="64"/>
  <c r="BN632" i="64"/>
  <c r="BF2250" i="64"/>
  <c r="BF3195" i="64"/>
  <c r="BF3169" i="64"/>
  <c r="BF3144" i="64"/>
  <c r="BF3118" i="64"/>
  <c r="BF3135" i="64" s="1"/>
  <c r="BF2224" i="64"/>
  <c r="BF2241" i="64" s="1"/>
  <c r="BF2192" i="64"/>
  <c r="BF3247" i="64"/>
  <c r="BF3261" i="64" s="1"/>
  <c r="BF2170" i="64"/>
  <c r="BF2183" i="64" s="1"/>
  <c r="BF2606" i="64"/>
  <c r="BF2629" i="64" s="1"/>
  <c r="BF2125" i="64"/>
  <c r="BF2160" i="64" s="1"/>
  <c r="BF2081" i="64"/>
  <c r="BF2116" i="64" s="1"/>
  <c r="BF2045" i="64"/>
  <c r="BF2072" i="64" s="1"/>
  <c r="BF2538" i="64"/>
  <c r="BF2561" i="64" s="1"/>
  <c r="BF2502" i="64"/>
  <c r="BF2529" i="64" s="1"/>
  <c r="BF2009" i="64"/>
  <c r="BF2036" i="64" s="1"/>
  <c r="BF2672" i="64"/>
  <c r="BF2697" i="64" s="1"/>
  <c r="BF1902" i="64"/>
  <c r="BF1929" i="64" s="1"/>
  <c r="BF1878" i="64"/>
  <c r="BF1937" i="64"/>
  <c r="BF1964" i="64" s="1"/>
  <c r="BF2638" i="64"/>
  <c r="BF2663" i="64" s="1"/>
  <c r="BF1761" i="64"/>
  <c r="BF1633" i="64"/>
  <c r="BF1785" i="64"/>
  <c r="BF1798" i="64" s="1"/>
  <c r="BF1609" i="64"/>
  <c r="BF1624" i="64" s="1"/>
  <c r="BF2281" i="64"/>
  <c r="BF2296" i="64" s="1"/>
  <c r="BF958" i="64"/>
  <c r="BF971" i="64" s="1"/>
  <c r="BF934" i="64"/>
  <c r="BF1354" i="64"/>
  <c r="BF1367" i="64" s="1"/>
  <c r="BF2305" i="64"/>
  <c r="BF909" i="64"/>
  <c r="BF885" i="64"/>
  <c r="BF857" i="64"/>
  <c r="BF1302" i="64"/>
  <c r="BF632" i="64"/>
  <c r="AX2250" i="64"/>
  <c r="AX3195" i="64"/>
  <c r="AX3169" i="64"/>
  <c r="AX3144" i="64"/>
  <c r="AX3118" i="64"/>
  <c r="AX3135" i="64" s="1"/>
  <c r="AX2192" i="64"/>
  <c r="AX3247" i="64"/>
  <c r="AX3261" i="64" s="1"/>
  <c r="AX2224" i="64"/>
  <c r="AX2241" i="64" s="1"/>
  <c r="AX2170" i="64"/>
  <c r="AX2183" i="64" s="1"/>
  <c r="AX2606" i="64"/>
  <c r="AX2629" i="64" s="1"/>
  <c r="AX2125" i="64"/>
  <c r="AX2160" i="64" s="1"/>
  <c r="AX2081" i="64"/>
  <c r="AX2116" i="64" s="1"/>
  <c r="AX2045" i="64"/>
  <c r="AX2072" i="64" s="1"/>
  <c r="AX2538" i="64"/>
  <c r="AX2561" i="64" s="1"/>
  <c r="AX2009" i="64"/>
  <c r="AX2036" i="64" s="1"/>
  <c r="AX2502" i="64"/>
  <c r="AX2529" i="64" s="1"/>
  <c r="AX2672" i="64"/>
  <c r="AX2697" i="64" s="1"/>
  <c r="AX1937" i="64"/>
  <c r="AX1964" i="64" s="1"/>
  <c r="AX1902" i="64"/>
  <c r="AX1929" i="64" s="1"/>
  <c r="AX1878" i="64"/>
  <c r="AX2638" i="64"/>
  <c r="AX2663" i="64" s="1"/>
  <c r="AX1761" i="64"/>
  <c r="AX1633" i="64"/>
  <c r="AX1785" i="64"/>
  <c r="AX1798" i="64" s="1"/>
  <c r="AX2281" i="64"/>
  <c r="AX2296" i="64" s="1"/>
  <c r="AX958" i="64"/>
  <c r="AX971" i="64" s="1"/>
  <c r="AX934" i="64"/>
  <c r="AX1354" i="64"/>
  <c r="AX1367" i="64" s="1"/>
  <c r="AX909" i="64"/>
  <c r="AX2305" i="64"/>
  <c r="AX1302" i="64"/>
  <c r="AX885" i="64"/>
  <c r="AX1609" i="64"/>
  <c r="AX1624" i="64" s="1"/>
  <c r="AX857" i="64"/>
  <c r="AX632" i="64"/>
  <c r="AP2250" i="64"/>
  <c r="AP3195" i="64"/>
  <c r="AP3169" i="64"/>
  <c r="AP3144" i="64"/>
  <c r="AP3118" i="64"/>
  <c r="AP3135" i="64" s="1"/>
  <c r="AP2192" i="64"/>
  <c r="AP3247" i="64"/>
  <c r="AP3261" i="64" s="1"/>
  <c r="AP2170" i="64"/>
  <c r="AP2183" i="64" s="1"/>
  <c r="AP2606" i="64"/>
  <c r="AP2629" i="64" s="1"/>
  <c r="AP2224" i="64"/>
  <c r="AP2241" i="64" s="1"/>
  <c r="AP2081" i="64"/>
  <c r="AP2116" i="64" s="1"/>
  <c r="AP2125" i="64"/>
  <c r="AP2160" i="64" s="1"/>
  <c r="AP2045" i="64"/>
  <c r="AP2072" i="64" s="1"/>
  <c r="AP2538" i="64"/>
  <c r="AP2561" i="64" s="1"/>
  <c r="AP2502" i="64"/>
  <c r="AP2529" i="64" s="1"/>
  <c r="AP2009" i="64"/>
  <c r="AP2036" i="64" s="1"/>
  <c r="AP2672" i="64"/>
  <c r="AP2697" i="64" s="1"/>
  <c r="AP1902" i="64"/>
  <c r="AP1929" i="64" s="1"/>
  <c r="AP1878" i="64"/>
  <c r="AP2638" i="64"/>
  <c r="AP2663" i="64" s="1"/>
  <c r="AP1761" i="64"/>
  <c r="AP1785" i="64"/>
  <c r="AP1798" i="64" s="1"/>
  <c r="AP1633" i="64"/>
  <c r="AP2281" i="64"/>
  <c r="AP2296" i="64" s="1"/>
  <c r="AP958" i="64"/>
  <c r="AP971" i="64" s="1"/>
  <c r="AP1937" i="64"/>
  <c r="AP1964" i="64" s="1"/>
  <c r="AP934" i="64"/>
  <c r="AP1609" i="64"/>
  <c r="AP1624" i="64" s="1"/>
  <c r="AP1354" i="64"/>
  <c r="AP1367" i="64" s="1"/>
  <c r="AP2305" i="64"/>
  <c r="AP885" i="64"/>
  <c r="AP1302" i="64"/>
  <c r="AP857" i="64"/>
  <c r="AP632" i="64"/>
  <c r="AH2250" i="64"/>
  <c r="AH3195" i="64"/>
  <c r="AH3169" i="64"/>
  <c r="AH3144" i="64"/>
  <c r="AH3118" i="64"/>
  <c r="AH3135" i="64" s="1"/>
  <c r="AH2192" i="64"/>
  <c r="AH2224" i="64"/>
  <c r="AH2241" i="64" s="1"/>
  <c r="AH3247" i="64"/>
  <c r="AH3261" i="64" s="1"/>
  <c r="AH2170" i="64"/>
  <c r="AH2183" i="64" s="1"/>
  <c r="AH2606" i="64"/>
  <c r="AH2629" i="64" s="1"/>
  <c r="AH2045" i="64"/>
  <c r="AH2072" i="64" s="1"/>
  <c r="AH2081" i="64"/>
  <c r="AH2116" i="64" s="1"/>
  <c r="AH2538" i="64"/>
  <c r="AH2561" i="64" s="1"/>
  <c r="AH2125" i="64"/>
  <c r="AH2160" i="64" s="1"/>
  <c r="AH2502" i="64"/>
  <c r="AH2529" i="64" s="1"/>
  <c r="AH2009" i="64"/>
  <c r="AH2036" i="64" s="1"/>
  <c r="AH2672" i="64"/>
  <c r="AH2697" i="64" s="1"/>
  <c r="AH1902" i="64"/>
  <c r="AH1929" i="64" s="1"/>
  <c r="AH1878" i="64"/>
  <c r="AH1937" i="64"/>
  <c r="AH1964" i="64" s="1"/>
  <c r="AH2638" i="64"/>
  <c r="AH2663" i="64" s="1"/>
  <c r="AH1761" i="64"/>
  <c r="AH1785" i="64"/>
  <c r="AH1798" i="64" s="1"/>
  <c r="AH1633" i="64"/>
  <c r="AH2281" i="64"/>
  <c r="AH2296" i="64" s="1"/>
  <c r="AH958" i="64"/>
  <c r="AH971" i="64" s="1"/>
  <c r="AH1609" i="64"/>
  <c r="AH1624" i="64" s="1"/>
  <c r="AH934" i="64"/>
  <c r="AH1354" i="64"/>
  <c r="AH1367" i="64" s="1"/>
  <c r="AH2305" i="64"/>
  <c r="AH885" i="64"/>
  <c r="AH857" i="64"/>
  <c r="AH632" i="64"/>
  <c r="Z2250" i="64"/>
  <c r="Z3195" i="64"/>
  <c r="Z3169" i="64"/>
  <c r="Z3144" i="64"/>
  <c r="Z3118" i="64"/>
  <c r="Z3135" i="64" s="1"/>
  <c r="Z2192" i="64"/>
  <c r="Z2224" i="64"/>
  <c r="Z2241" i="64" s="1"/>
  <c r="Z2170" i="64"/>
  <c r="Z2183" i="64" s="1"/>
  <c r="Z2606" i="64"/>
  <c r="Z2629" i="64" s="1"/>
  <c r="Z3247" i="64"/>
  <c r="Z3261" i="64" s="1"/>
  <c r="Z2125" i="64"/>
  <c r="Z2160" i="64" s="1"/>
  <c r="Z2081" i="64"/>
  <c r="Z2116" i="64" s="1"/>
  <c r="Z2045" i="64"/>
  <c r="Z2072" i="64" s="1"/>
  <c r="Z2538" i="64"/>
  <c r="Z2561" i="64" s="1"/>
  <c r="Z2009" i="64"/>
  <c r="Z2036" i="64" s="1"/>
  <c r="Z2672" i="64"/>
  <c r="Z2697" i="64" s="1"/>
  <c r="Z1937" i="64"/>
  <c r="Z1964" i="64" s="1"/>
  <c r="Z1902" i="64"/>
  <c r="Z1929" i="64" s="1"/>
  <c r="Z2502" i="64"/>
  <c r="Z2529" i="64" s="1"/>
  <c r="Z1878" i="64"/>
  <c r="Z2638" i="64"/>
  <c r="Z2663" i="64" s="1"/>
  <c r="Z1761" i="64"/>
  <c r="Z1633" i="64"/>
  <c r="Z1609" i="64"/>
  <c r="Z1624" i="64" s="1"/>
  <c r="Z2281" i="64"/>
  <c r="Z2296" i="64" s="1"/>
  <c r="Z958" i="64"/>
  <c r="Z971" i="64" s="1"/>
  <c r="Z934" i="64"/>
  <c r="Z1354" i="64"/>
  <c r="Z1367" i="64" s="1"/>
  <c r="Z1785" i="64"/>
  <c r="Z1798" i="64" s="1"/>
  <c r="Z2305" i="64"/>
  <c r="Z1302" i="64"/>
  <c r="Z885" i="64"/>
  <c r="Z857" i="64"/>
  <c r="Z632" i="64"/>
  <c r="CE3194" i="64"/>
  <c r="CE2249" i="64"/>
  <c r="CE3168" i="64"/>
  <c r="CE3143" i="64"/>
  <c r="CE3117" i="64"/>
  <c r="CE2223" i="64"/>
  <c r="CE2191" i="64"/>
  <c r="CE2169" i="64"/>
  <c r="CE3246" i="64"/>
  <c r="CE2124" i="64"/>
  <c r="CE2044" i="64"/>
  <c r="CE2605" i="64"/>
  <c r="CE2537" i="64"/>
  <c r="CE2080" i="64"/>
  <c r="CE2008" i="64"/>
  <c r="CE1901" i="64"/>
  <c r="CE1936" i="64"/>
  <c r="CE2637" i="64"/>
  <c r="CE2501" i="64"/>
  <c r="CE1784" i="64"/>
  <c r="CE2671" i="64"/>
  <c r="CE957" i="64"/>
  <c r="CE970" i="64" s="1"/>
  <c r="CE933" i="64"/>
  <c r="CE1632" i="64"/>
  <c r="CE1751" i="64" s="1"/>
  <c r="CE1353" i="64"/>
  <c r="CE884" i="64"/>
  <c r="CE1877" i="64"/>
  <c r="CE856" i="64"/>
  <c r="CE631" i="64"/>
  <c r="CE1760" i="64"/>
  <c r="CE1775" i="64" s="1"/>
  <c r="CE908" i="64"/>
  <c r="BW3194" i="64"/>
  <c r="BW2249" i="64"/>
  <c r="BW3168" i="64"/>
  <c r="BW3143" i="64"/>
  <c r="BW3117" i="64"/>
  <c r="BW2223" i="64"/>
  <c r="BW2191" i="64"/>
  <c r="BW2169" i="64"/>
  <c r="BW3246" i="64"/>
  <c r="BW2124" i="64"/>
  <c r="BW2080" i="64"/>
  <c r="BW2044" i="64"/>
  <c r="BW2605" i="64"/>
  <c r="BW2008" i="64"/>
  <c r="BW2501" i="64"/>
  <c r="BW2537" i="64"/>
  <c r="BW1901" i="64"/>
  <c r="BW2637" i="64"/>
  <c r="BW1784" i="64"/>
  <c r="BW2671" i="64"/>
  <c r="BW1936" i="64"/>
  <c r="BW1877" i="64"/>
  <c r="BW1760" i="64"/>
  <c r="BW1775" i="64" s="1"/>
  <c r="BW1632" i="64"/>
  <c r="BW1751" i="64" s="1"/>
  <c r="BW957" i="64"/>
  <c r="BW970" i="64" s="1"/>
  <c r="BW933" i="64"/>
  <c r="BW1353" i="64"/>
  <c r="BW884" i="64"/>
  <c r="BW1301" i="64"/>
  <c r="BW2280" i="64"/>
  <c r="BW856" i="64"/>
  <c r="BW631" i="64"/>
  <c r="BW908" i="64"/>
  <c r="BO3194" i="64"/>
  <c r="BO2249" i="64"/>
  <c r="BO3168" i="64"/>
  <c r="BO3143" i="64"/>
  <c r="BO3117" i="64"/>
  <c r="BO2223" i="64"/>
  <c r="BO2191" i="64"/>
  <c r="BO2169" i="64"/>
  <c r="BO3246" i="64"/>
  <c r="BO2124" i="64"/>
  <c r="BO2080" i="64"/>
  <c r="BO2044" i="64"/>
  <c r="BO2501" i="64"/>
  <c r="BO2537" i="64"/>
  <c r="BO2008" i="64"/>
  <c r="BO1901" i="64"/>
  <c r="BO1936" i="64"/>
  <c r="BO2637" i="64"/>
  <c r="BO2605" i="64"/>
  <c r="BO2671" i="64"/>
  <c r="BO1877" i="64"/>
  <c r="BO957" i="64"/>
  <c r="BO970" i="64" s="1"/>
  <c r="BO1784" i="64"/>
  <c r="BO1760" i="64"/>
  <c r="BO1775" i="64" s="1"/>
  <c r="BO933" i="64"/>
  <c r="BO1353" i="64"/>
  <c r="BO1632" i="64"/>
  <c r="BO1751" i="64" s="1"/>
  <c r="BO884" i="64"/>
  <c r="BO856" i="64"/>
  <c r="BO1301" i="64"/>
  <c r="BO631" i="64"/>
  <c r="BO908" i="64"/>
  <c r="BG3194" i="64"/>
  <c r="BG3168" i="64"/>
  <c r="BG2249" i="64"/>
  <c r="BG3143" i="64"/>
  <c r="BG3117" i="64"/>
  <c r="BG2223" i="64"/>
  <c r="BG2191" i="64"/>
  <c r="BG2169" i="64"/>
  <c r="BG3246" i="64"/>
  <c r="BG2124" i="64"/>
  <c r="BG2080" i="64"/>
  <c r="BG2044" i="64"/>
  <c r="BG2605" i="64"/>
  <c r="BG2008" i="64"/>
  <c r="BG2537" i="64"/>
  <c r="BG2501" i="64"/>
  <c r="BG1936" i="64"/>
  <c r="BG1901" i="64"/>
  <c r="BG2637" i="64"/>
  <c r="BG1877" i="64"/>
  <c r="BG1784" i="64"/>
  <c r="BG2671" i="64"/>
  <c r="BG957" i="64"/>
  <c r="BG970" i="64" s="1"/>
  <c r="BG1632" i="64"/>
  <c r="BG1751" i="64" s="1"/>
  <c r="BG933" i="64"/>
  <c r="BG1353" i="64"/>
  <c r="BG1760" i="64"/>
  <c r="BG1775" i="64" s="1"/>
  <c r="BG1301" i="64"/>
  <c r="BG884" i="64"/>
  <c r="BG2280" i="64"/>
  <c r="BG856" i="64"/>
  <c r="BG631" i="64"/>
  <c r="BG908" i="64"/>
  <c r="AY3194" i="64"/>
  <c r="AY3168" i="64"/>
  <c r="AY2249" i="64"/>
  <c r="AY3143" i="64"/>
  <c r="AY3117" i="64"/>
  <c r="AY2223" i="64"/>
  <c r="AY2191" i="64"/>
  <c r="AY2169" i="64"/>
  <c r="AY3246" i="64"/>
  <c r="AY2124" i="64"/>
  <c r="AY2080" i="64"/>
  <c r="AY2044" i="64"/>
  <c r="AY2605" i="64"/>
  <c r="AY2501" i="64"/>
  <c r="AY2008" i="64"/>
  <c r="AY2537" i="64"/>
  <c r="AY1901" i="64"/>
  <c r="AY2637" i="64"/>
  <c r="AY1936" i="64"/>
  <c r="AY2671" i="64"/>
  <c r="AY1784" i="64"/>
  <c r="AY1632" i="64"/>
  <c r="AY1751" i="64" s="1"/>
  <c r="AY957" i="64"/>
  <c r="AY970" i="64" s="1"/>
  <c r="AY1877" i="64"/>
  <c r="AY933" i="64"/>
  <c r="AY1353" i="64"/>
  <c r="AY884" i="64"/>
  <c r="AY1301" i="64"/>
  <c r="AY856" i="64"/>
  <c r="AY631" i="64"/>
  <c r="AY908" i="64"/>
  <c r="AQ3194" i="64"/>
  <c r="AQ3168" i="64"/>
  <c r="AQ3143" i="64"/>
  <c r="AQ2249" i="64"/>
  <c r="AQ3117" i="64"/>
  <c r="AQ2223" i="64"/>
  <c r="AQ2191" i="64"/>
  <c r="AQ2169" i="64"/>
  <c r="AQ3246" i="64"/>
  <c r="AQ2124" i="64"/>
  <c r="AQ2080" i="64"/>
  <c r="AQ2605" i="64"/>
  <c r="AQ2044" i="64"/>
  <c r="AQ2501" i="64"/>
  <c r="AQ2537" i="64"/>
  <c r="AQ2008" i="64"/>
  <c r="AQ1901" i="64"/>
  <c r="AQ1936" i="64"/>
  <c r="AQ2637" i="64"/>
  <c r="AQ1784" i="64"/>
  <c r="AQ2671" i="64"/>
  <c r="AQ1877" i="64"/>
  <c r="AQ1760" i="64"/>
  <c r="AQ1775" i="64" s="1"/>
  <c r="AQ957" i="64"/>
  <c r="AQ970" i="64" s="1"/>
  <c r="AQ933" i="64"/>
  <c r="AQ1353" i="64"/>
  <c r="AQ1632" i="64"/>
  <c r="AQ1751" i="64" s="1"/>
  <c r="AQ884" i="64"/>
  <c r="AQ2280" i="64"/>
  <c r="AQ856" i="64"/>
  <c r="AQ631" i="64"/>
  <c r="AQ1301" i="64"/>
  <c r="AQ908" i="64"/>
  <c r="AI3194" i="64"/>
  <c r="AI3168" i="64"/>
  <c r="AI3143" i="64"/>
  <c r="AI3117" i="64"/>
  <c r="AI2223" i="64"/>
  <c r="AI2249" i="64"/>
  <c r="AI2191" i="64"/>
  <c r="AI2169" i="64"/>
  <c r="AI3246" i="64"/>
  <c r="AI2124" i="64"/>
  <c r="AI2044" i="64"/>
  <c r="AI2080" i="64"/>
  <c r="AI2008" i="64"/>
  <c r="AI2605" i="64"/>
  <c r="AI2501" i="64"/>
  <c r="AI1936" i="64"/>
  <c r="AI1901" i="64"/>
  <c r="AI2537" i="64"/>
  <c r="AI2637" i="64"/>
  <c r="AI1877" i="64"/>
  <c r="AI1784" i="64"/>
  <c r="AI957" i="64"/>
  <c r="AI970" i="64" s="1"/>
  <c r="AI1632" i="64"/>
  <c r="AI1751" i="64" s="1"/>
  <c r="AI2671" i="64"/>
  <c r="AI1760" i="64"/>
  <c r="AI1775" i="64" s="1"/>
  <c r="AI933" i="64"/>
  <c r="AI1353" i="64"/>
  <c r="AI1301" i="64"/>
  <c r="AI884" i="64"/>
  <c r="AI856" i="64"/>
  <c r="AI631" i="64"/>
  <c r="AI908" i="64"/>
  <c r="AA2249" i="64"/>
  <c r="AA3168" i="64"/>
  <c r="AA3194" i="64"/>
  <c r="AA3143" i="64"/>
  <c r="AA3117" i="64"/>
  <c r="AA2223" i="64"/>
  <c r="AA2191" i="64"/>
  <c r="AA2169" i="64"/>
  <c r="AA3246" i="64"/>
  <c r="AA2124" i="64"/>
  <c r="AA2080" i="64"/>
  <c r="AA2605" i="64"/>
  <c r="AA2501" i="64"/>
  <c r="AA2044" i="64"/>
  <c r="AA2537" i="64"/>
  <c r="AA2008" i="64"/>
  <c r="AA1901" i="64"/>
  <c r="AA2637" i="64"/>
  <c r="AA1936" i="64"/>
  <c r="AA1877" i="64"/>
  <c r="AA2671" i="64"/>
  <c r="AA1784" i="64"/>
  <c r="AA957" i="64"/>
  <c r="AA970" i="64" s="1"/>
  <c r="AA933" i="64"/>
  <c r="AA1353" i="64"/>
  <c r="AA1760" i="64"/>
  <c r="AA1775" i="64" s="1"/>
  <c r="AA884" i="64"/>
  <c r="AA2280" i="64"/>
  <c r="AA1301" i="64"/>
  <c r="AA856" i="64"/>
  <c r="AA631" i="64"/>
  <c r="AA908" i="64"/>
  <c r="CF3191" i="64"/>
  <c r="CF3208" i="64" s="1"/>
  <c r="CF3165" i="64"/>
  <c r="CF3182" i="64" s="1"/>
  <c r="CF2246" i="64"/>
  <c r="CF2268" i="64" s="1"/>
  <c r="CF3140" i="64"/>
  <c r="CF3157" i="64" s="1"/>
  <c r="CF3114" i="64"/>
  <c r="CF3131" i="64" s="1"/>
  <c r="CF2220" i="64"/>
  <c r="CF2237" i="64" s="1"/>
  <c r="CF2188" i="64"/>
  <c r="CF2211" i="64" s="1"/>
  <c r="CF2166" i="64"/>
  <c r="CF2179" i="64" s="1"/>
  <c r="CF3243" i="64"/>
  <c r="CF3257" i="64" s="1"/>
  <c r="CF2121" i="64"/>
  <c r="CF2156" i="64" s="1"/>
  <c r="CF2077" i="64"/>
  <c r="CF2112" i="64" s="1"/>
  <c r="CF2041" i="64"/>
  <c r="CF2068" i="64" s="1"/>
  <c r="CF2602" i="64"/>
  <c r="CF2625" i="64" s="1"/>
  <c r="CF2005" i="64"/>
  <c r="CF2032" i="64" s="1"/>
  <c r="CF2498" i="64"/>
  <c r="CF2525" i="64" s="1"/>
  <c r="CF2534" i="64"/>
  <c r="CF2557" i="64" s="1"/>
  <c r="CF1898" i="64"/>
  <c r="CF1925" i="64" s="1"/>
  <c r="CF2634" i="64"/>
  <c r="CF2659" i="64" s="1"/>
  <c r="CF1933" i="64"/>
  <c r="CF1960" i="64" s="1"/>
  <c r="CF2668" i="64"/>
  <c r="CF2693" i="64" s="1"/>
  <c r="CF1781" i="64"/>
  <c r="CF1794" i="64" s="1"/>
  <c r="CF1874" i="64"/>
  <c r="CF954" i="64"/>
  <c r="CF967" i="64" s="1"/>
  <c r="CF1629" i="64"/>
  <c r="CF930" i="64"/>
  <c r="CF1350" i="64"/>
  <c r="CF1363" i="64" s="1"/>
  <c r="CF1757" i="64"/>
  <c r="CF1772" i="64" s="1"/>
  <c r="CF1605" i="64"/>
  <c r="CF1620" i="64" s="1"/>
  <c r="CF881" i="64"/>
  <c r="CF1298" i="64"/>
  <c r="CF1313" i="64" s="1"/>
  <c r="CF2277" i="64"/>
  <c r="CF2292" i="64" s="1"/>
  <c r="CF853" i="64"/>
  <c r="CF628" i="64"/>
  <c r="CF651" i="64" s="1"/>
  <c r="CF905" i="64"/>
  <c r="BX3165" i="64"/>
  <c r="BX3182" i="64" s="1"/>
  <c r="BX2246" i="64"/>
  <c r="BX2268" i="64" s="1"/>
  <c r="BX3191" i="64"/>
  <c r="BX3208" i="64" s="1"/>
  <c r="BX3114" i="64"/>
  <c r="BX3131" i="64" s="1"/>
  <c r="BX2220" i="64"/>
  <c r="BX2237" i="64" s="1"/>
  <c r="BX3140" i="64"/>
  <c r="BX3157" i="64" s="1"/>
  <c r="BX2188" i="64"/>
  <c r="BX2211" i="64" s="1"/>
  <c r="BX2166" i="64"/>
  <c r="BX2179" i="64" s="1"/>
  <c r="BX3243" i="64"/>
  <c r="BX3257" i="64" s="1"/>
  <c r="BX2121" i="64"/>
  <c r="BX2156" i="64" s="1"/>
  <c r="BX2041" i="64"/>
  <c r="BX2068" i="64" s="1"/>
  <c r="BX2498" i="64"/>
  <c r="BX2525" i="64" s="1"/>
  <c r="BX2534" i="64"/>
  <c r="BX2557" i="64" s="1"/>
  <c r="BX2005" i="64"/>
  <c r="BX2032" i="64" s="1"/>
  <c r="BX2077" i="64"/>
  <c r="BX2112" i="64" s="1"/>
  <c r="BX2602" i="64"/>
  <c r="BX2625" i="64" s="1"/>
  <c r="BX1898" i="64"/>
  <c r="BX1925" i="64" s="1"/>
  <c r="BX1933" i="64"/>
  <c r="BX1960" i="64" s="1"/>
  <c r="BX2634" i="64"/>
  <c r="BX2659" i="64" s="1"/>
  <c r="BX2668" i="64"/>
  <c r="BX2693" i="64" s="1"/>
  <c r="BX1874" i="64"/>
  <c r="BX1781" i="64"/>
  <c r="BX1794" i="64" s="1"/>
  <c r="BX1757" i="64"/>
  <c r="BX1772" i="64" s="1"/>
  <c r="BX954" i="64"/>
  <c r="BX967" i="64" s="1"/>
  <c r="BX930" i="64"/>
  <c r="BX1350" i="64"/>
  <c r="BX1363" i="64" s="1"/>
  <c r="BX1605" i="64"/>
  <c r="BX1620" i="64" s="1"/>
  <c r="BX2277" i="64"/>
  <c r="BX2292" i="64" s="1"/>
  <c r="BX881" i="64"/>
  <c r="BX1629" i="64"/>
  <c r="BX853" i="64"/>
  <c r="BX1298" i="64"/>
  <c r="BX1313" i="64" s="1"/>
  <c r="BX628" i="64"/>
  <c r="BX651" i="64" s="1"/>
  <c r="BX905" i="64"/>
  <c r="BP3191" i="64"/>
  <c r="BP3208" i="64" s="1"/>
  <c r="BP3165" i="64"/>
  <c r="BP3182" i="64" s="1"/>
  <c r="BP2246" i="64"/>
  <c r="BP2268" i="64" s="1"/>
  <c r="BP3114" i="64"/>
  <c r="BP3131" i="64" s="1"/>
  <c r="BP2220" i="64"/>
  <c r="BP2237" i="64" s="1"/>
  <c r="BP3140" i="64"/>
  <c r="BP3157" i="64" s="1"/>
  <c r="BP2188" i="64"/>
  <c r="BP2211" i="64" s="1"/>
  <c r="BP2166" i="64"/>
  <c r="BP2179" i="64" s="1"/>
  <c r="BP3243" i="64"/>
  <c r="BP3257" i="64" s="1"/>
  <c r="BP2121" i="64"/>
  <c r="BP2156" i="64" s="1"/>
  <c r="BP2077" i="64"/>
  <c r="BP2112" i="64" s="1"/>
  <c r="BP2534" i="64"/>
  <c r="BP2557" i="64" s="1"/>
  <c r="BP2041" i="64"/>
  <c r="BP2068" i="64" s="1"/>
  <c r="BP2602" i="64"/>
  <c r="BP2625" i="64" s="1"/>
  <c r="BP2005" i="64"/>
  <c r="BP2032" i="64" s="1"/>
  <c r="BP1933" i="64"/>
  <c r="BP1960" i="64" s="1"/>
  <c r="BP1898" i="64"/>
  <c r="BP1925" i="64" s="1"/>
  <c r="BP2498" i="64"/>
  <c r="BP2525" i="64" s="1"/>
  <c r="BP2634" i="64"/>
  <c r="BP2659" i="64" s="1"/>
  <c r="BP1874" i="64"/>
  <c r="BP1781" i="64"/>
  <c r="BP1794" i="64" s="1"/>
  <c r="BP2668" i="64"/>
  <c r="BP2693" i="64" s="1"/>
  <c r="BP954" i="64"/>
  <c r="BP967" i="64" s="1"/>
  <c r="BP1757" i="64"/>
  <c r="BP1772" i="64" s="1"/>
  <c r="BP930" i="64"/>
  <c r="BP1629" i="64"/>
  <c r="BP1350" i="64"/>
  <c r="BP1363" i="64" s="1"/>
  <c r="BP1605" i="64"/>
  <c r="BP1620" i="64" s="1"/>
  <c r="BP1298" i="64"/>
  <c r="BP1313" i="64" s="1"/>
  <c r="BP881" i="64"/>
  <c r="BP2277" i="64"/>
  <c r="BP2292" i="64" s="1"/>
  <c r="BP853" i="64"/>
  <c r="BP628" i="64"/>
  <c r="BP651" i="64" s="1"/>
  <c r="BP905" i="64"/>
  <c r="BH3165" i="64"/>
  <c r="BH3182" i="64" s="1"/>
  <c r="BH3191" i="64"/>
  <c r="BH3208" i="64" s="1"/>
  <c r="BH2246" i="64"/>
  <c r="BH2268" i="64" s="1"/>
  <c r="BH3140" i="64"/>
  <c r="BH3157" i="64" s="1"/>
  <c r="BH3114" i="64"/>
  <c r="BH3131" i="64" s="1"/>
  <c r="BH2220" i="64"/>
  <c r="BH2237" i="64" s="1"/>
  <c r="BH2166" i="64"/>
  <c r="BH2179" i="64" s="1"/>
  <c r="BH2188" i="64"/>
  <c r="BH2211" i="64" s="1"/>
  <c r="BH3243" i="64"/>
  <c r="BH3257" i="64" s="1"/>
  <c r="BH2121" i="64"/>
  <c r="BH2156" i="64" s="1"/>
  <c r="BH2041" i="64"/>
  <c r="BH2068" i="64" s="1"/>
  <c r="BH2077" i="64"/>
  <c r="BH2112" i="64" s="1"/>
  <c r="BH2498" i="64"/>
  <c r="BH2525" i="64" s="1"/>
  <c r="BH2005" i="64"/>
  <c r="BH2032" i="64" s="1"/>
  <c r="BH2602" i="64"/>
  <c r="BH2625" i="64" s="1"/>
  <c r="BH2534" i="64"/>
  <c r="BH2557" i="64" s="1"/>
  <c r="BH1898" i="64"/>
  <c r="BH1925" i="64" s="1"/>
  <c r="BH2634" i="64"/>
  <c r="BH2659" i="64" s="1"/>
  <c r="BH1933" i="64"/>
  <c r="BH1960" i="64" s="1"/>
  <c r="BH1874" i="64"/>
  <c r="BH2668" i="64"/>
  <c r="BH2693" i="64" s="1"/>
  <c r="BH1781" i="64"/>
  <c r="BH1794" i="64" s="1"/>
  <c r="BH1629" i="64"/>
  <c r="BH954" i="64"/>
  <c r="BH967" i="64" s="1"/>
  <c r="BH930" i="64"/>
  <c r="BH1350" i="64"/>
  <c r="BH1363" i="64" s="1"/>
  <c r="BH1757" i="64"/>
  <c r="BH1772" i="64" s="1"/>
  <c r="BH1605" i="64"/>
  <c r="BH1620" i="64" s="1"/>
  <c r="BH2277" i="64"/>
  <c r="BH2292" i="64" s="1"/>
  <c r="BH881" i="64"/>
  <c r="BH1298" i="64"/>
  <c r="BH1313" i="64" s="1"/>
  <c r="BH853" i="64"/>
  <c r="BH628" i="64"/>
  <c r="BH651" i="64" s="1"/>
  <c r="BH905" i="64"/>
  <c r="AZ3165" i="64"/>
  <c r="AZ3182" i="64" s="1"/>
  <c r="AZ3191" i="64"/>
  <c r="AZ3208" i="64" s="1"/>
  <c r="AZ2246" i="64"/>
  <c r="AZ2268" i="64" s="1"/>
  <c r="AZ3114" i="64"/>
  <c r="AZ3131" i="64" s="1"/>
  <c r="AZ2220" i="64"/>
  <c r="AZ2237" i="64" s="1"/>
  <c r="AZ3140" i="64"/>
  <c r="AZ3157" i="64" s="1"/>
  <c r="AZ2188" i="64"/>
  <c r="AZ2211" i="64" s="1"/>
  <c r="AZ2166" i="64"/>
  <c r="AZ2179" i="64" s="1"/>
  <c r="AZ3243" i="64"/>
  <c r="AZ3257" i="64" s="1"/>
  <c r="AZ2121" i="64"/>
  <c r="AZ2156" i="64" s="1"/>
  <c r="AZ2077" i="64"/>
  <c r="AZ2112" i="64" s="1"/>
  <c r="AZ2498" i="64"/>
  <c r="AZ2525" i="64" s="1"/>
  <c r="AZ2041" i="64"/>
  <c r="AZ2068" i="64" s="1"/>
  <c r="AZ2602" i="64"/>
  <c r="AZ2625" i="64" s="1"/>
  <c r="AZ2534" i="64"/>
  <c r="AZ2557" i="64" s="1"/>
  <c r="AZ2005" i="64"/>
  <c r="AZ2032" i="64" s="1"/>
  <c r="AZ1898" i="64"/>
  <c r="AZ1925" i="64" s="1"/>
  <c r="AZ1933" i="64"/>
  <c r="AZ1960" i="64" s="1"/>
  <c r="AZ2634" i="64"/>
  <c r="AZ2659" i="64" s="1"/>
  <c r="AZ1781" i="64"/>
  <c r="AZ1794" i="64" s="1"/>
  <c r="AZ2668" i="64"/>
  <c r="AZ2693" i="64" s="1"/>
  <c r="AZ1874" i="64"/>
  <c r="AZ1757" i="64"/>
  <c r="AZ1772" i="64" s="1"/>
  <c r="AZ954" i="64"/>
  <c r="AZ967" i="64" s="1"/>
  <c r="AZ930" i="64"/>
  <c r="AZ1350" i="64"/>
  <c r="AZ1363" i="64" s="1"/>
  <c r="AZ1605" i="64"/>
  <c r="AZ1620" i="64" s="1"/>
  <c r="AZ881" i="64"/>
  <c r="AZ1629" i="64"/>
  <c r="AZ2277" i="64"/>
  <c r="AZ2292" i="64" s="1"/>
  <c r="AZ853" i="64"/>
  <c r="AZ628" i="64"/>
  <c r="AZ651" i="64" s="1"/>
  <c r="AZ1298" i="64"/>
  <c r="AZ1313" i="64" s="1"/>
  <c r="AZ905" i="64"/>
  <c r="AR2246" i="64"/>
  <c r="AR2268" i="64" s="1"/>
  <c r="AR3191" i="64"/>
  <c r="AR3208" i="64" s="1"/>
  <c r="AR3165" i="64"/>
  <c r="AR3182" i="64" s="1"/>
  <c r="AR3114" i="64"/>
  <c r="AR3131" i="64" s="1"/>
  <c r="AR2220" i="64"/>
  <c r="AR2237" i="64" s="1"/>
  <c r="AR3140" i="64"/>
  <c r="AR3157" i="64" s="1"/>
  <c r="AR2166" i="64"/>
  <c r="AR2179" i="64" s="1"/>
  <c r="AR2188" i="64"/>
  <c r="AR2211" i="64" s="1"/>
  <c r="AR3243" i="64"/>
  <c r="AR3257" i="64" s="1"/>
  <c r="AR2121" i="64"/>
  <c r="AR2156" i="64" s="1"/>
  <c r="AR2041" i="64"/>
  <c r="AR2068" i="64" s="1"/>
  <c r="AR2005" i="64"/>
  <c r="AR2032" i="64" s="1"/>
  <c r="AR2077" i="64"/>
  <c r="AR2112" i="64" s="1"/>
  <c r="AR2602" i="64"/>
  <c r="AR2625" i="64" s="1"/>
  <c r="AR2498" i="64"/>
  <c r="AR2525" i="64" s="1"/>
  <c r="AR2534" i="64"/>
  <c r="AR2557" i="64" s="1"/>
  <c r="AR1933" i="64"/>
  <c r="AR1960" i="64" s="1"/>
  <c r="AR1898" i="64"/>
  <c r="AR1925" i="64" s="1"/>
  <c r="AR2634" i="64"/>
  <c r="AR2659" i="64" s="1"/>
  <c r="AR1874" i="64"/>
  <c r="AR954" i="64"/>
  <c r="AR967" i="64" s="1"/>
  <c r="AR930" i="64"/>
  <c r="AR1757" i="64"/>
  <c r="AR1772" i="64" s="1"/>
  <c r="AR1350" i="64"/>
  <c r="AR1363" i="64" s="1"/>
  <c r="AR1629" i="64"/>
  <c r="AR1781" i="64"/>
  <c r="AR1794" i="64" s="1"/>
  <c r="AR1605" i="64"/>
  <c r="AR1620" i="64" s="1"/>
  <c r="AR2277" i="64"/>
  <c r="AR2292" i="64" s="1"/>
  <c r="AR2668" i="64"/>
  <c r="AR2693" i="64" s="1"/>
  <c r="AR1298" i="64"/>
  <c r="AR1313" i="64" s="1"/>
  <c r="AR881" i="64"/>
  <c r="AR853" i="64"/>
  <c r="AR628" i="64"/>
  <c r="AR651" i="64" s="1"/>
  <c r="AR905" i="64"/>
  <c r="AJ2246" i="64"/>
  <c r="AJ2268" i="64" s="1"/>
  <c r="AJ3165" i="64"/>
  <c r="AJ3182" i="64" s="1"/>
  <c r="AJ3191" i="64"/>
  <c r="AJ3208" i="64" s="1"/>
  <c r="AJ3114" i="64"/>
  <c r="AJ3131" i="64" s="1"/>
  <c r="AJ2220" i="64"/>
  <c r="AJ2237" i="64" s="1"/>
  <c r="AJ3140" i="64"/>
  <c r="AJ3157" i="64" s="1"/>
  <c r="AJ2188" i="64"/>
  <c r="AJ2211" i="64" s="1"/>
  <c r="AJ2166" i="64"/>
  <c r="AJ2179" i="64" s="1"/>
  <c r="AJ3243" i="64"/>
  <c r="AJ3257" i="64" s="1"/>
  <c r="AJ2121" i="64"/>
  <c r="AJ2156" i="64" s="1"/>
  <c r="AJ2077" i="64"/>
  <c r="AJ2112" i="64" s="1"/>
  <c r="AJ2041" i="64"/>
  <c r="AJ2068" i="64" s="1"/>
  <c r="AJ2602" i="64"/>
  <c r="AJ2625" i="64" s="1"/>
  <c r="AJ2498" i="64"/>
  <c r="AJ2525" i="64" s="1"/>
  <c r="AJ2005" i="64"/>
  <c r="AJ2032" i="64" s="1"/>
  <c r="AJ2534" i="64"/>
  <c r="AJ2557" i="64" s="1"/>
  <c r="AJ1898" i="64"/>
  <c r="AJ1925" i="64" s="1"/>
  <c r="AJ2634" i="64"/>
  <c r="AJ2659" i="64" s="1"/>
  <c r="AJ1933" i="64"/>
  <c r="AJ1960" i="64" s="1"/>
  <c r="AJ1874" i="64"/>
  <c r="AJ2668" i="64"/>
  <c r="AJ2693" i="64" s="1"/>
  <c r="AJ1781" i="64"/>
  <c r="AJ1794" i="64" s="1"/>
  <c r="AJ954" i="64"/>
  <c r="AJ967" i="64" s="1"/>
  <c r="AJ1629" i="64"/>
  <c r="AJ930" i="64"/>
  <c r="AJ1350" i="64"/>
  <c r="AJ1363" i="64" s="1"/>
  <c r="AJ1605" i="64"/>
  <c r="AJ1620" i="64" s="1"/>
  <c r="AJ881" i="64"/>
  <c r="AJ1757" i="64"/>
  <c r="AJ1772" i="64" s="1"/>
  <c r="AJ1298" i="64"/>
  <c r="AJ1313" i="64" s="1"/>
  <c r="AJ2277" i="64"/>
  <c r="AJ2292" i="64" s="1"/>
  <c r="AJ853" i="64"/>
  <c r="AJ628" i="64"/>
  <c r="AJ651" i="64" s="1"/>
  <c r="AJ905" i="64"/>
  <c r="AB2246" i="64"/>
  <c r="AB2268" i="64" s="1"/>
  <c r="AB3165" i="64"/>
  <c r="AB3182" i="64" s="1"/>
  <c r="AB3140" i="64"/>
  <c r="AB3157" i="64" s="1"/>
  <c r="AB3114" i="64"/>
  <c r="AB3131" i="64" s="1"/>
  <c r="AB2220" i="64"/>
  <c r="AB2188" i="64"/>
  <c r="AB2211" i="64" s="1"/>
  <c r="AB2166" i="64"/>
  <c r="AB2179" i="64" s="1"/>
  <c r="AB3243" i="64"/>
  <c r="AB3257" i="64" s="1"/>
  <c r="AB3191" i="64"/>
  <c r="AB3208" i="64" s="1"/>
  <c r="AB2121" i="64"/>
  <c r="AB2156" i="64" s="1"/>
  <c r="AB2077" i="64"/>
  <c r="AB2112" i="64" s="1"/>
  <c r="AB2041" i="64"/>
  <c r="AB2068" i="64" s="1"/>
  <c r="AB2534" i="64"/>
  <c r="AB2557" i="64" s="1"/>
  <c r="AB2005" i="64"/>
  <c r="AB2032" i="64" s="1"/>
  <c r="AB2602" i="64"/>
  <c r="AB2625" i="64" s="1"/>
  <c r="AB1898" i="64"/>
  <c r="AB1925" i="64" s="1"/>
  <c r="AB1933" i="64"/>
  <c r="AB1960" i="64" s="1"/>
  <c r="AB2498" i="64"/>
  <c r="AB2525" i="64" s="1"/>
  <c r="AB2634" i="64"/>
  <c r="AB2659" i="64" s="1"/>
  <c r="AB1874" i="64"/>
  <c r="AB1781" i="64"/>
  <c r="AB1794" i="64" s="1"/>
  <c r="AB2668" i="64"/>
  <c r="AB2693" i="64" s="1"/>
  <c r="AB1629" i="64"/>
  <c r="AB954" i="64"/>
  <c r="AB967" i="64" s="1"/>
  <c r="AB1757" i="64"/>
  <c r="AB1772" i="64" s="1"/>
  <c r="AB930" i="64"/>
  <c r="AB1350" i="64"/>
  <c r="AB1363" i="64" s="1"/>
  <c r="AB1605" i="64"/>
  <c r="AB1620" i="64" s="1"/>
  <c r="AB2277" i="64"/>
  <c r="AB2292" i="64" s="1"/>
  <c r="AB881" i="64"/>
  <c r="AB853" i="64"/>
  <c r="AB628" i="64"/>
  <c r="AB651" i="64" s="1"/>
  <c r="AB905" i="64"/>
  <c r="T3191" i="64"/>
  <c r="T3208" i="64" s="1"/>
  <c r="T3165" i="64"/>
  <c r="T3182" i="64" s="1"/>
  <c r="T2246" i="64"/>
  <c r="T2268" i="64" s="1"/>
  <c r="T3114" i="64"/>
  <c r="T3131" i="64" s="1"/>
  <c r="T2220" i="64"/>
  <c r="T3140" i="64"/>
  <c r="T3157" i="64" s="1"/>
  <c r="T2166" i="64"/>
  <c r="T2179" i="64" s="1"/>
  <c r="T2188" i="64"/>
  <c r="T2211" i="64" s="1"/>
  <c r="T3243" i="64"/>
  <c r="T3257" i="64" s="1"/>
  <c r="T2121" i="64"/>
  <c r="T2156" i="64" s="1"/>
  <c r="T2077" i="64"/>
  <c r="T2112" i="64" s="1"/>
  <c r="T2041" i="64"/>
  <c r="T2068" i="64" s="1"/>
  <c r="T2602" i="64"/>
  <c r="T2625" i="64" s="1"/>
  <c r="T2005" i="64"/>
  <c r="T2032" i="64" s="1"/>
  <c r="T2498" i="64"/>
  <c r="T2525" i="64" s="1"/>
  <c r="T1898" i="64"/>
  <c r="T1925" i="64" s="1"/>
  <c r="T2534" i="64"/>
  <c r="T2557" i="64" s="1"/>
  <c r="T2634" i="64"/>
  <c r="T2659" i="64" s="1"/>
  <c r="T1781" i="64"/>
  <c r="T1794" i="64" s="1"/>
  <c r="T2668" i="64"/>
  <c r="T2693" i="64" s="1"/>
  <c r="T1933" i="64"/>
  <c r="T1960" i="64" s="1"/>
  <c r="T1874" i="64"/>
  <c r="T954" i="64"/>
  <c r="T967" i="64" s="1"/>
  <c r="T930" i="64"/>
  <c r="T1350" i="64"/>
  <c r="T1363" i="64" s="1"/>
  <c r="T1757" i="64"/>
  <c r="T1772" i="64" s="1"/>
  <c r="T1605" i="64"/>
  <c r="T1620" i="64" s="1"/>
  <c r="T881" i="64"/>
  <c r="T1298" i="64"/>
  <c r="T1313" i="64" s="1"/>
  <c r="T2277" i="64"/>
  <c r="T2292" i="64" s="1"/>
  <c r="T853" i="64"/>
  <c r="T628" i="64"/>
  <c r="T651" i="64" s="1"/>
  <c r="T905" i="64"/>
  <c r="W568" i="64"/>
  <c r="V577" i="64"/>
  <c r="AD577" i="64"/>
  <c r="AL577" i="64"/>
  <c r="AT577" i="64"/>
  <c r="BB577" i="64"/>
  <c r="BJ577" i="64"/>
  <c r="BR577" i="64"/>
  <c r="BZ577" i="64"/>
  <c r="CH577" i="64"/>
  <c r="V578" i="64"/>
  <c r="AD578" i="64"/>
  <c r="AL578" i="64"/>
  <c r="AT578" i="64"/>
  <c r="BB578" i="64"/>
  <c r="BJ578" i="64"/>
  <c r="BR578" i="64"/>
  <c r="BZ578" i="64"/>
  <c r="CH578" i="64"/>
  <c r="U581" i="64"/>
  <c r="AC581" i="64"/>
  <c r="AK581" i="64"/>
  <c r="AS581" i="64"/>
  <c r="BA581" i="64"/>
  <c r="BI581" i="64"/>
  <c r="BQ581" i="64"/>
  <c r="CA581" i="64"/>
  <c r="AB582" i="64"/>
  <c r="AB592" i="64" s="1"/>
  <c r="AM582" i="64"/>
  <c r="AM592" i="64" s="1"/>
  <c r="AX582" i="64"/>
  <c r="AX592" i="64" s="1"/>
  <c r="BH582" i="64"/>
  <c r="BH592" i="64" s="1"/>
  <c r="BS582" i="64"/>
  <c r="BS592" i="64" s="1"/>
  <c r="CD582" i="64"/>
  <c r="CD592" i="64" s="1"/>
  <c r="U627" i="64"/>
  <c r="AU627" i="64"/>
  <c r="BF627" i="64"/>
  <c r="CG627" i="64"/>
  <c r="Y628" i="64"/>
  <c r="Y651" i="64" s="1"/>
  <c r="AM628" i="64"/>
  <c r="AM651" i="64" s="1"/>
  <c r="BL628" i="64"/>
  <c r="BL651" i="64" s="1"/>
  <c r="BY628" i="64"/>
  <c r="BY651" i="64" s="1"/>
  <c r="CK628" i="64"/>
  <c r="CK651" i="64" s="1"/>
  <c r="AB631" i="64"/>
  <c r="BB631" i="64"/>
  <c r="CA631" i="64"/>
  <c r="T632" i="64"/>
  <c r="AF632" i="64"/>
  <c r="AT632" i="64"/>
  <c r="BS632" i="64"/>
  <c r="CF632" i="64"/>
  <c r="AI2300" i="64"/>
  <c r="BH2300" i="64"/>
  <c r="BV2300" i="64"/>
  <c r="AQ2304" i="64"/>
  <c r="AI2305" i="64"/>
  <c r="BU853" i="64"/>
  <c r="BD856" i="64"/>
  <c r="AV857" i="64"/>
  <c r="V880" i="64"/>
  <c r="V895" i="64" s="1"/>
  <c r="CH880" i="64"/>
  <c r="CH895" i="64" s="1"/>
  <c r="BZ881" i="64"/>
  <c r="BI884" i="64"/>
  <c r="BA885" i="64"/>
  <c r="AA904" i="64"/>
  <c r="BJ929" i="64"/>
  <c r="BL934" i="64"/>
  <c r="CG2276" i="64"/>
  <c r="CG2291" i="64" s="1"/>
  <c r="AY2280" i="64"/>
  <c r="BD1302" i="64"/>
  <c r="AG1350" i="64"/>
  <c r="AG1363" i="64" s="1"/>
  <c r="AK1354" i="64"/>
  <c r="AK1367" i="64" s="1"/>
  <c r="CG953" i="64"/>
  <c r="AA1604" i="64"/>
  <c r="AA1619" i="64" s="1"/>
  <c r="W2245" i="64"/>
  <c r="W3190" i="64"/>
  <c r="W3207" i="64" s="1"/>
  <c r="W3139" i="64"/>
  <c r="W3156" i="64" s="1"/>
  <c r="W2219" i="64"/>
  <c r="W2236" i="64" s="1"/>
  <c r="W3113" i="64"/>
  <c r="W3130" i="64" s="1"/>
  <c r="W3164" i="64"/>
  <c r="W3181" i="64" s="1"/>
  <c r="W2165" i="64"/>
  <c r="W2178" i="64" s="1"/>
  <c r="W2187" i="64"/>
  <c r="W2210" i="64" s="1"/>
  <c r="W2076" i="64"/>
  <c r="W2111" i="64" s="1"/>
  <c r="W3242" i="64"/>
  <c r="W3256" i="64" s="1"/>
  <c r="W2120" i="64"/>
  <c r="W2601" i="64"/>
  <c r="W2624" i="64" s="1"/>
  <c r="W2533" i="64"/>
  <c r="W2556" i="64" s="1"/>
  <c r="W2040" i="64"/>
  <c r="W2067" i="64" s="1"/>
  <c r="W2633" i="64"/>
  <c r="W2658" i="64" s="1"/>
  <c r="W2004" i="64"/>
  <c r="W2031" i="64" s="1"/>
  <c r="W2667" i="64"/>
  <c r="W2692" i="64" s="1"/>
  <c r="W1932" i="64"/>
  <c r="W1959" i="64" s="1"/>
  <c r="W1897" i="64"/>
  <c r="W1924" i="64" s="1"/>
  <c r="W1873" i="64"/>
  <c r="W1888" i="64" s="1"/>
  <c r="W2497" i="64"/>
  <c r="W2524" i="64" s="1"/>
  <c r="W1780" i="64"/>
  <c r="W1793" i="64" s="1"/>
  <c r="W1349" i="64"/>
  <c r="W1362" i="64" s="1"/>
  <c r="W1628" i="64"/>
  <c r="W1604" i="64"/>
  <c r="W1619" i="64" s="1"/>
  <c r="W1297" i="64"/>
  <c r="W1312" i="64" s="1"/>
  <c r="W2276" i="64"/>
  <c r="W2291" i="64" s="1"/>
  <c r="W1756" i="64"/>
  <c r="W1771" i="64" s="1"/>
  <c r="W953" i="64"/>
  <c r="W852" i="64"/>
  <c r="W872" i="64" s="1"/>
  <c r="W904" i="64"/>
  <c r="W929" i="64"/>
  <c r="W880" i="64"/>
  <c r="W895" i="64" s="1"/>
  <c r="BC2250" i="64"/>
  <c r="BC3195" i="64"/>
  <c r="BC3144" i="64"/>
  <c r="BC3169" i="64"/>
  <c r="BC2192" i="64"/>
  <c r="BC2224" i="64"/>
  <c r="BC2241" i="64" s="1"/>
  <c r="BC2170" i="64"/>
  <c r="BC2183" i="64" s="1"/>
  <c r="BC3118" i="64"/>
  <c r="BC3135" i="64" s="1"/>
  <c r="BC3247" i="64"/>
  <c r="BC3261" i="64" s="1"/>
  <c r="BC2081" i="64"/>
  <c r="BC2116" i="64" s="1"/>
  <c r="BC2502" i="64"/>
  <c r="BC2529" i="64" s="1"/>
  <c r="BC2125" i="64"/>
  <c r="BC2160" i="64" s="1"/>
  <c r="BC2045" i="64"/>
  <c r="BC2072" i="64" s="1"/>
  <c r="BC2606" i="64"/>
  <c r="BC2629" i="64" s="1"/>
  <c r="BC2538" i="64"/>
  <c r="BC2561" i="64" s="1"/>
  <c r="BC1937" i="64"/>
  <c r="BC1964" i="64" s="1"/>
  <c r="BC2638" i="64"/>
  <c r="BC2663" i="64" s="1"/>
  <c r="BC2009" i="64"/>
  <c r="BC2036" i="64" s="1"/>
  <c r="BC2672" i="64"/>
  <c r="BC2697" i="64" s="1"/>
  <c r="BC1902" i="64"/>
  <c r="BC1929" i="64" s="1"/>
  <c r="BC1785" i="64"/>
  <c r="BC1798" i="64" s="1"/>
  <c r="BC1761" i="64"/>
  <c r="BC1878" i="64"/>
  <c r="BC1633" i="64"/>
  <c r="BC1609" i="64"/>
  <c r="BC1624" i="64" s="1"/>
  <c r="BC1302" i="64"/>
  <c r="BC2281" i="64"/>
  <c r="BC2296" i="64" s="1"/>
  <c r="BC958" i="64"/>
  <c r="BC971" i="64" s="1"/>
  <c r="BC1354" i="64"/>
  <c r="BC1367" i="64" s="1"/>
  <c r="BC857" i="64"/>
  <c r="BC2305" i="64"/>
  <c r="BC934" i="64"/>
  <c r="BC909" i="64"/>
  <c r="BC885" i="64"/>
  <c r="BT2249" i="64"/>
  <c r="BT3194" i="64"/>
  <c r="BT3143" i="64"/>
  <c r="BT3168" i="64"/>
  <c r="BT3117" i="64"/>
  <c r="BT2223" i="64"/>
  <c r="BT2191" i="64"/>
  <c r="BT3246" i="64"/>
  <c r="BT2124" i="64"/>
  <c r="BT2605" i="64"/>
  <c r="BT2169" i="64"/>
  <c r="BT2501" i="64"/>
  <c r="BT2044" i="64"/>
  <c r="BT2080" i="64"/>
  <c r="BT1936" i="64"/>
  <c r="BT2671" i="64"/>
  <c r="BT2008" i="64"/>
  <c r="BT1901" i="64"/>
  <c r="BT2537" i="64"/>
  <c r="BT2637" i="64"/>
  <c r="BT1760" i="64"/>
  <c r="BT1775" i="64" s="1"/>
  <c r="BT1784" i="64"/>
  <c r="BT1632" i="64"/>
  <c r="BT1751" i="64" s="1"/>
  <c r="BT1877" i="64"/>
  <c r="BT2280" i="64"/>
  <c r="BT957" i="64"/>
  <c r="BT970" i="64" s="1"/>
  <c r="BT908" i="64"/>
  <c r="BT2304" i="64"/>
  <c r="BT1353" i="64"/>
  <c r="BT1301" i="64"/>
  <c r="BT884" i="64"/>
  <c r="AN2249" i="64"/>
  <c r="AN3194" i="64"/>
  <c r="AN3143" i="64"/>
  <c r="AN3168" i="64"/>
  <c r="AN3117" i="64"/>
  <c r="AN2223" i="64"/>
  <c r="AN2191" i="64"/>
  <c r="AN2169" i="64"/>
  <c r="AN3246" i="64"/>
  <c r="AN2124" i="64"/>
  <c r="AN2501" i="64"/>
  <c r="AN2605" i="64"/>
  <c r="AN2080" i="64"/>
  <c r="AN2044" i="64"/>
  <c r="AN2537" i="64"/>
  <c r="AN2671" i="64"/>
  <c r="AN1901" i="64"/>
  <c r="AN1936" i="64"/>
  <c r="AN1760" i="64"/>
  <c r="AN1775" i="64" s="1"/>
  <c r="AN1784" i="64"/>
  <c r="AN2637" i="64"/>
  <c r="AN1632" i="64"/>
  <c r="AN1751" i="64" s="1"/>
  <c r="AN2008" i="64"/>
  <c r="AN1877" i="64"/>
  <c r="AN2280" i="64"/>
  <c r="AN957" i="64"/>
  <c r="AN970" i="64" s="1"/>
  <c r="AN1353" i="64"/>
  <c r="AN1301" i="64"/>
  <c r="AN908" i="64"/>
  <c r="AN2304" i="64"/>
  <c r="AN884" i="64"/>
  <c r="BU2246" i="64"/>
  <c r="BU2268" i="64" s="1"/>
  <c r="BU3191" i="64"/>
  <c r="BU3208" i="64" s="1"/>
  <c r="BU3165" i="64"/>
  <c r="BU3182" i="64" s="1"/>
  <c r="BU3114" i="64"/>
  <c r="BU3131" i="64" s="1"/>
  <c r="BU3140" i="64"/>
  <c r="BU3157" i="64" s="1"/>
  <c r="BU2188" i="64"/>
  <c r="BU2211" i="64" s="1"/>
  <c r="BU2220" i="64"/>
  <c r="BU2237" i="64" s="1"/>
  <c r="BU2166" i="64"/>
  <c r="BU2179" i="64" s="1"/>
  <c r="BU3243" i="64"/>
  <c r="BU3257" i="64" s="1"/>
  <c r="BU2121" i="64"/>
  <c r="BU2156" i="64" s="1"/>
  <c r="BU2498" i="64"/>
  <c r="BU2525" i="64" s="1"/>
  <c r="BU2602" i="64"/>
  <c r="BU2625" i="64" s="1"/>
  <c r="BU2041" i="64"/>
  <c r="BU2068" i="64" s="1"/>
  <c r="BU2534" i="64"/>
  <c r="BU2557" i="64" s="1"/>
  <c r="BU2668" i="64"/>
  <c r="BU2693" i="64" s="1"/>
  <c r="BU1898" i="64"/>
  <c r="BU1925" i="64" s="1"/>
  <c r="BU2077" i="64"/>
  <c r="BU2112" i="64" s="1"/>
  <c r="BU2005" i="64"/>
  <c r="BU2032" i="64" s="1"/>
  <c r="BU1933" i="64"/>
  <c r="BU1960" i="64" s="1"/>
  <c r="BU1781" i="64"/>
  <c r="BU1794" i="64" s="1"/>
  <c r="BU2634" i="64"/>
  <c r="BU2659" i="64" s="1"/>
  <c r="BU1757" i="64"/>
  <c r="BU1772" i="64" s="1"/>
  <c r="BU1874" i="64"/>
  <c r="BU1629" i="64"/>
  <c r="BU1605" i="64"/>
  <c r="BU1620" i="64" s="1"/>
  <c r="BU2277" i="64"/>
  <c r="BU2292" i="64" s="1"/>
  <c r="BU954" i="64"/>
  <c r="BU967" i="64" s="1"/>
  <c r="BU1350" i="64"/>
  <c r="BU1363" i="64" s="1"/>
  <c r="BU905" i="64"/>
  <c r="BU2301" i="64"/>
  <c r="BU2316" i="64" s="1"/>
  <c r="BU930" i="64"/>
  <c r="BU881" i="64"/>
  <c r="BM2246" i="64"/>
  <c r="BM2268" i="64" s="1"/>
  <c r="BM3191" i="64"/>
  <c r="BM3208" i="64" s="1"/>
  <c r="BM3165" i="64"/>
  <c r="BM3182" i="64" s="1"/>
  <c r="BM3114" i="64"/>
  <c r="BM3131" i="64" s="1"/>
  <c r="BM2188" i="64"/>
  <c r="BM2211" i="64" s="1"/>
  <c r="BM2220" i="64"/>
  <c r="BM2237" i="64" s="1"/>
  <c r="BM3140" i="64"/>
  <c r="BM3157" i="64" s="1"/>
  <c r="BM2166" i="64"/>
  <c r="BM2179" i="64" s="1"/>
  <c r="BM3243" i="64"/>
  <c r="BM3257" i="64" s="1"/>
  <c r="BM2121" i="64"/>
  <c r="BM2156" i="64" s="1"/>
  <c r="BM2498" i="64"/>
  <c r="BM2525" i="64" s="1"/>
  <c r="BM2602" i="64"/>
  <c r="BM2625" i="64" s="1"/>
  <c r="BM2077" i="64"/>
  <c r="BM2112" i="64" s="1"/>
  <c r="BM2534" i="64"/>
  <c r="BM2557" i="64" s="1"/>
  <c r="BM2041" i="64"/>
  <c r="BM2068" i="64" s="1"/>
  <c r="BM2005" i="64"/>
  <c r="BM2032" i="64" s="1"/>
  <c r="BM2668" i="64"/>
  <c r="BM2693" i="64" s="1"/>
  <c r="BM1933" i="64"/>
  <c r="BM1960" i="64" s="1"/>
  <c r="BM1898" i="64"/>
  <c r="BM1925" i="64" s="1"/>
  <c r="BM1757" i="64"/>
  <c r="BM1772" i="64" s="1"/>
  <c r="BM2634" i="64"/>
  <c r="BM2659" i="64" s="1"/>
  <c r="BM1874" i="64"/>
  <c r="BM1629" i="64"/>
  <c r="BM1605" i="64"/>
  <c r="BM1620" i="64" s="1"/>
  <c r="BM1781" i="64"/>
  <c r="BM1794" i="64" s="1"/>
  <c r="BM2277" i="64"/>
  <c r="BM2292" i="64" s="1"/>
  <c r="BM954" i="64"/>
  <c r="BM967" i="64" s="1"/>
  <c r="BM930" i="64"/>
  <c r="BM905" i="64"/>
  <c r="BM1298" i="64"/>
  <c r="BM1313" i="64" s="1"/>
  <c r="BM2301" i="64"/>
  <c r="BM2316" i="64" s="1"/>
  <c r="BM1350" i="64"/>
  <c r="BM1363" i="64" s="1"/>
  <c r="BM881" i="64"/>
  <c r="Y578" i="64"/>
  <c r="BM578" i="64"/>
  <c r="BL581" i="64"/>
  <c r="CA2300" i="64"/>
  <c r="CK2245" i="64"/>
  <c r="CK3190" i="64"/>
  <c r="CK3207" i="64" s="1"/>
  <c r="CK3164" i="64"/>
  <c r="CK3181" i="64" s="1"/>
  <c r="CK3139" i="64"/>
  <c r="CK3156" i="64" s="1"/>
  <c r="CK3113" i="64"/>
  <c r="CK3130" i="64" s="1"/>
  <c r="CK2219" i="64"/>
  <c r="CK2236" i="64" s="1"/>
  <c r="CK2187" i="64"/>
  <c r="CK2210" i="64" s="1"/>
  <c r="CK3242" i="64"/>
  <c r="CK3256" i="64" s="1"/>
  <c r="CK2165" i="64"/>
  <c r="CK2178" i="64" s="1"/>
  <c r="CK2120" i="64"/>
  <c r="CK2497" i="64"/>
  <c r="CK2524" i="64" s="1"/>
  <c r="CK2601" i="64"/>
  <c r="CK2624" i="64" s="1"/>
  <c r="CK2533" i="64"/>
  <c r="CK2556" i="64" s="1"/>
  <c r="CK2076" i="64"/>
  <c r="CK2111" i="64" s="1"/>
  <c r="CK2040" i="64"/>
  <c r="CK2067" i="64" s="1"/>
  <c r="CK2004" i="64"/>
  <c r="CK2031" i="64" s="1"/>
  <c r="CK1932" i="64"/>
  <c r="CK1959" i="64" s="1"/>
  <c r="CK2667" i="64"/>
  <c r="CK2692" i="64" s="1"/>
  <c r="CK1897" i="64"/>
  <c r="CK1924" i="64" s="1"/>
  <c r="CK2633" i="64"/>
  <c r="CK2658" i="64" s="1"/>
  <c r="CK1756" i="64"/>
  <c r="CK1771" i="64" s="1"/>
  <c r="CK1780" i="64"/>
  <c r="CK1793" i="64" s="1"/>
  <c r="CK1628" i="64"/>
  <c r="CK1604" i="64"/>
  <c r="CK1619" i="64" s="1"/>
  <c r="CK2276" i="64"/>
  <c r="CK2291" i="64" s="1"/>
  <c r="CK953" i="64"/>
  <c r="CK1873" i="64"/>
  <c r="CK1888" i="64" s="1"/>
  <c r="CK904" i="64"/>
  <c r="CK2300" i="64"/>
  <c r="CK1297" i="64"/>
  <c r="CK1312" i="64" s="1"/>
  <c r="CK880" i="64"/>
  <c r="CK895" i="64" s="1"/>
  <c r="CK1349" i="64"/>
  <c r="CK1362" i="64" s="1"/>
  <c r="CK929" i="64"/>
  <c r="CC2245" i="64"/>
  <c r="CC3190" i="64"/>
  <c r="CC3207" i="64" s="1"/>
  <c r="CC3164" i="64"/>
  <c r="CC3181" i="64" s="1"/>
  <c r="CC3113" i="64"/>
  <c r="CC3130" i="64" s="1"/>
  <c r="CC3139" i="64"/>
  <c r="CC3156" i="64" s="1"/>
  <c r="CC2219" i="64"/>
  <c r="CC2236" i="64" s="1"/>
  <c r="CC2187" i="64"/>
  <c r="CC2210" i="64" s="1"/>
  <c r="CC2165" i="64"/>
  <c r="CC2178" i="64" s="1"/>
  <c r="CC3242" i="64"/>
  <c r="CC3256" i="64" s="1"/>
  <c r="CC2497" i="64"/>
  <c r="CC2524" i="64" s="1"/>
  <c r="CC2120" i="64"/>
  <c r="CC2076" i="64"/>
  <c r="CC2111" i="64" s="1"/>
  <c r="CC2601" i="64"/>
  <c r="CC2624" i="64" s="1"/>
  <c r="CC2040" i="64"/>
  <c r="CC2067" i="64" s="1"/>
  <c r="CC2533" i="64"/>
  <c r="CC2556" i="64" s="1"/>
  <c r="CC2667" i="64"/>
  <c r="CC2692" i="64" s="1"/>
  <c r="CC1897" i="64"/>
  <c r="CC1924" i="64" s="1"/>
  <c r="CC1780" i="64"/>
  <c r="CC1793" i="64" s="1"/>
  <c r="CC2633" i="64"/>
  <c r="CC2658" i="64" s="1"/>
  <c r="CC2004" i="64"/>
  <c r="CC2031" i="64" s="1"/>
  <c r="CC1873" i="64"/>
  <c r="CC1888" i="64" s="1"/>
  <c r="CC1628" i="64"/>
  <c r="CC1932" i="64"/>
  <c r="CC1959" i="64" s="1"/>
  <c r="CC1604" i="64"/>
  <c r="CC1619" i="64" s="1"/>
  <c r="CC1756" i="64"/>
  <c r="CC1771" i="64" s="1"/>
  <c r="CC2276" i="64"/>
  <c r="CC2291" i="64" s="1"/>
  <c r="CC953" i="64"/>
  <c r="CC1349" i="64"/>
  <c r="CC1362" i="64" s="1"/>
  <c r="CC904" i="64"/>
  <c r="CC929" i="64"/>
  <c r="CC880" i="64"/>
  <c r="CC895" i="64" s="1"/>
  <c r="BU2245" i="64"/>
  <c r="BU3190" i="64"/>
  <c r="BU3207" i="64" s="1"/>
  <c r="BU3164" i="64"/>
  <c r="BU3181" i="64" s="1"/>
  <c r="BU3113" i="64"/>
  <c r="BU3130" i="64" s="1"/>
  <c r="BU3139" i="64"/>
  <c r="BU3156" i="64" s="1"/>
  <c r="BU2219" i="64"/>
  <c r="BU2236" i="64" s="1"/>
  <c r="BU2187" i="64"/>
  <c r="BU2210" i="64" s="1"/>
  <c r="BU2165" i="64"/>
  <c r="BU2178" i="64" s="1"/>
  <c r="BU3242" i="64"/>
  <c r="BU3256" i="64" s="1"/>
  <c r="BU2120" i="64"/>
  <c r="BU2076" i="64"/>
  <c r="BU2111" i="64" s="1"/>
  <c r="BU2497" i="64"/>
  <c r="BU2524" i="64" s="1"/>
  <c r="BU2601" i="64"/>
  <c r="BU2624" i="64" s="1"/>
  <c r="BU2533" i="64"/>
  <c r="BU2556" i="64" s="1"/>
  <c r="BU2040" i="64"/>
  <c r="BU2067" i="64" s="1"/>
  <c r="BU2667" i="64"/>
  <c r="BU2692" i="64" s="1"/>
  <c r="BU2004" i="64"/>
  <c r="BU2031" i="64" s="1"/>
  <c r="BU1932" i="64"/>
  <c r="BU1959" i="64" s="1"/>
  <c r="BU1897" i="64"/>
  <c r="BU1924" i="64" s="1"/>
  <c r="BU2633" i="64"/>
  <c r="BU2658" i="64" s="1"/>
  <c r="BU1873" i="64"/>
  <c r="BU1888" i="64" s="1"/>
  <c r="BU1628" i="64"/>
  <c r="BU1604" i="64"/>
  <c r="BU1619" i="64" s="1"/>
  <c r="BU2276" i="64"/>
  <c r="BU2291" i="64" s="1"/>
  <c r="BU953" i="64"/>
  <c r="BU1780" i="64"/>
  <c r="BU1793" i="64" s="1"/>
  <c r="BU904" i="64"/>
  <c r="BU1297" i="64"/>
  <c r="BU1312" i="64" s="1"/>
  <c r="BU1349" i="64"/>
  <c r="BU1362" i="64" s="1"/>
  <c r="BU880" i="64"/>
  <c r="BU895" i="64" s="1"/>
  <c r="BU1756" i="64"/>
  <c r="BU1771" i="64" s="1"/>
  <c r="BM2245" i="64"/>
  <c r="BM3190" i="64"/>
  <c r="BM3207" i="64" s="1"/>
  <c r="BM3164" i="64"/>
  <c r="BM3181" i="64" s="1"/>
  <c r="BM3139" i="64"/>
  <c r="BM3156" i="64" s="1"/>
  <c r="BM3113" i="64"/>
  <c r="BM3130" i="64" s="1"/>
  <c r="BM2219" i="64"/>
  <c r="BM2236" i="64" s="1"/>
  <c r="BM2187" i="64"/>
  <c r="BM2210" i="64" s="1"/>
  <c r="BM3242" i="64"/>
  <c r="BM3256" i="64" s="1"/>
  <c r="BM2165" i="64"/>
  <c r="BM2178" i="64" s="1"/>
  <c r="BM2497" i="64"/>
  <c r="BM2524" i="64" s="1"/>
  <c r="BM2120" i="64"/>
  <c r="BM2076" i="64"/>
  <c r="BM2111" i="64" s="1"/>
  <c r="BM2040" i="64"/>
  <c r="BM2067" i="64" s="1"/>
  <c r="BM2601" i="64"/>
  <c r="BM2624" i="64" s="1"/>
  <c r="BM2533" i="64"/>
  <c r="BM2556" i="64" s="1"/>
  <c r="BM2004" i="64"/>
  <c r="BM2031" i="64" s="1"/>
  <c r="BM1932" i="64"/>
  <c r="BM1959" i="64" s="1"/>
  <c r="BM2667" i="64"/>
  <c r="BM2692" i="64" s="1"/>
  <c r="BM1897" i="64"/>
  <c r="BM1924" i="64" s="1"/>
  <c r="BM1873" i="64"/>
  <c r="BM1888" i="64" s="1"/>
  <c r="BM2633" i="64"/>
  <c r="BM2658" i="64" s="1"/>
  <c r="BM1780" i="64"/>
  <c r="BM1793" i="64" s="1"/>
  <c r="BM1628" i="64"/>
  <c r="BM1604" i="64"/>
  <c r="BM1619" i="64" s="1"/>
  <c r="BM2276" i="64"/>
  <c r="BM2291" i="64" s="1"/>
  <c r="BM1756" i="64"/>
  <c r="BM1771" i="64" s="1"/>
  <c r="BM953" i="64"/>
  <c r="BM904" i="64"/>
  <c r="BM929" i="64"/>
  <c r="BM880" i="64"/>
  <c r="BM895" i="64" s="1"/>
  <c r="BM1297" i="64"/>
  <c r="BM1312" i="64" s="1"/>
  <c r="BM1349" i="64"/>
  <c r="BM1362" i="64" s="1"/>
  <c r="BE2245" i="64"/>
  <c r="BE3190" i="64"/>
  <c r="BE3207" i="64" s="1"/>
  <c r="BE3164" i="64"/>
  <c r="BE3181" i="64" s="1"/>
  <c r="BE3139" i="64"/>
  <c r="BE3156" i="64" s="1"/>
  <c r="BE3113" i="64"/>
  <c r="BE3130" i="64" s="1"/>
  <c r="BE2187" i="64"/>
  <c r="BE2210" i="64" s="1"/>
  <c r="BE2165" i="64"/>
  <c r="BE2178" i="64" s="1"/>
  <c r="BE3242" i="64"/>
  <c r="BE3256" i="64" s="1"/>
  <c r="BE2219" i="64"/>
  <c r="BE2236" i="64" s="1"/>
  <c r="BE2120" i="64"/>
  <c r="BE2076" i="64"/>
  <c r="BE2111" i="64" s="1"/>
  <c r="BE2497" i="64"/>
  <c r="BE2524" i="64" s="1"/>
  <c r="BE2040" i="64"/>
  <c r="BE2067" i="64" s="1"/>
  <c r="BE2601" i="64"/>
  <c r="BE2624" i="64" s="1"/>
  <c r="BE2533" i="64"/>
  <c r="BE2556" i="64" s="1"/>
  <c r="BE2667" i="64"/>
  <c r="BE2692" i="64" s="1"/>
  <c r="BE1897" i="64"/>
  <c r="BE1924" i="64" s="1"/>
  <c r="BE2004" i="64"/>
  <c r="BE2031" i="64" s="1"/>
  <c r="BE1932" i="64"/>
  <c r="BE1959" i="64" s="1"/>
  <c r="BE1780" i="64"/>
  <c r="BE1793" i="64" s="1"/>
  <c r="BE2633" i="64"/>
  <c r="BE2658" i="64" s="1"/>
  <c r="BE1628" i="64"/>
  <c r="BE1873" i="64"/>
  <c r="BE1888" i="64" s="1"/>
  <c r="BE1756" i="64"/>
  <c r="BE1771" i="64" s="1"/>
  <c r="BE1604" i="64"/>
  <c r="BE1619" i="64" s="1"/>
  <c r="BE2276" i="64"/>
  <c r="BE2291" i="64" s="1"/>
  <c r="BE953" i="64"/>
  <c r="BE1297" i="64"/>
  <c r="BE1312" i="64" s="1"/>
  <c r="BE1349" i="64"/>
  <c r="BE1362" i="64" s="1"/>
  <c r="BE904" i="64"/>
  <c r="BE929" i="64"/>
  <c r="BE880" i="64"/>
  <c r="BE895" i="64" s="1"/>
  <c r="AW2245" i="64"/>
  <c r="AW3190" i="64"/>
  <c r="AW3207" i="64" s="1"/>
  <c r="AW3164" i="64"/>
  <c r="AW3181" i="64" s="1"/>
  <c r="AW3113" i="64"/>
  <c r="AW3130" i="64" s="1"/>
  <c r="AW3139" i="64"/>
  <c r="AW3156" i="64" s="1"/>
  <c r="AW2219" i="64"/>
  <c r="AW2236" i="64" s="1"/>
  <c r="AW2187" i="64"/>
  <c r="AW2210" i="64" s="1"/>
  <c r="AW3242" i="64"/>
  <c r="AW3256" i="64" s="1"/>
  <c r="AW2165" i="64"/>
  <c r="AW2178" i="64" s="1"/>
  <c r="AW2120" i="64"/>
  <c r="AW2497" i="64"/>
  <c r="AW2524" i="64" s="1"/>
  <c r="AW2601" i="64"/>
  <c r="AW2624" i="64" s="1"/>
  <c r="AW2533" i="64"/>
  <c r="AW2556" i="64" s="1"/>
  <c r="AW2076" i="64"/>
  <c r="AW2111" i="64" s="1"/>
  <c r="AW2040" i="64"/>
  <c r="AW2067" i="64" s="1"/>
  <c r="AW2667" i="64"/>
  <c r="AW2692" i="64" s="1"/>
  <c r="AW2004" i="64"/>
  <c r="AW2031" i="64" s="1"/>
  <c r="AW1932" i="64"/>
  <c r="AW1959" i="64" s="1"/>
  <c r="AW1897" i="64"/>
  <c r="AW1924" i="64" s="1"/>
  <c r="AW1780" i="64"/>
  <c r="AW1793" i="64" s="1"/>
  <c r="AW1873" i="64"/>
  <c r="AW1888" i="64" s="1"/>
  <c r="AW1628" i="64"/>
  <c r="AW2633" i="64"/>
  <c r="AW2658" i="64" s="1"/>
  <c r="AW1604" i="64"/>
  <c r="AW1619" i="64" s="1"/>
  <c r="AW2276" i="64"/>
  <c r="AW2291" i="64" s="1"/>
  <c r="AW953" i="64"/>
  <c r="AW1756" i="64"/>
  <c r="AW1771" i="64" s="1"/>
  <c r="AW929" i="64"/>
  <c r="AW904" i="64"/>
  <c r="AW1297" i="64"/>
  <c r="AW1312" i="64" s="1"/>
  <c r="AW1349" i="64"/>
  <c r="AW1362" i="64" s="1"/>
  <c r="AW880" i="64"/>
  <c r="AW895" i="64" s="1"/>
  <c r="AO2245" i="64"/>
  <c r="AO3190" i="64"/>
  <c r="AO3207" i="64" s="1"/>
  <c r="AO3164" i="64"/>
  <c r="AO3181" i="64" s="1"/>
  <c r="AO3113" i="64"/>
  <c r="AO3130" i="64" s="1"/>
  <c r="AO3139" i="64"/>
  <c r="AO3156" i="64" s="1"/>
  <c r="AO2187" i="64"/>
  <c r="AO2210" i="64" s="1"/>
  <c r="AO2219" i="64"/>
  <c r="AO2236" i="64" s="1"/>
  <c r="AO2165" i="64"/>
  <c r="AO2178" i="64" s="1"/>
  <c r="AO3242" i="64"/>
  <c r="AO3256" i="64" s="1"/>
  <c r="AO2120" i="64"/>
  <c r="AO2497" i="64"/>
  <c r="AO2524" i="64" s="1"/>
  <c r="AO2076" i="64"/>
  <c r="AO2111" i="64" s="1"/>
  <c r="AO2040" i="64"/>
  <c r="AO2067" i="64" s="1"/>
  <c r="AO2004" i="64"/>
  <c r="AO2031" i="64" s="1"/>
  <c r="AO1932" i="64"/>
  <c r="AO1959" i="64" s="1"/>
  <c r="AO2667" i="64"/>
  <c r="AO2692" i="64" s="1"/>
  <c r="AO2601" i="64"/>
  <c r="AO2624" i="64" s="1"/>
  <c r="AO2533" i="64"/>
  <c r="AO2556" i="64" s="1"/>
  <c r="AO1897" i="64"/>
  <c r="AO1924" i="64" s="1"/>
  <c r="AO1873" i="64"/>
  <c r="AO1888" i="64" s="1"/>
  <c r="AO1628" i="64"/>
  <c r="AO1604" i="64"/>
  <c r="AO1619" i="64" s="1"/>
  <c r="AO1756" i="64"/>
  <c r="AO1771" i="64" s="1"/>
  <c r="AO2276" i="64"/>
  <c r="AO2291" i="64" s="1"/>
  <c r="AO2633" i="64"/>
  <c r="AO2658" i="64" s="1"/>
  <c r="AO953" i="64"/>
  <c r="AO1780" i="64"/>
  <c r="AO1793" i="64" s="1"/>
  <c r="AO904" i="64"/>
  <c r="AO880" i="64"/>
  <c r="AO895" i="64" s="1"/>
  <c r="AO1297" i="64"/>
  <c r="AO1312" i="64" s="1"/>
  <c r="AO929" i="64"/>
  <c r="AG2245" i="64"/>
  <c r="AG3190" i="64"/>
  <c r="AG3207" i="64" s="1"/>
  <c r="AG3164" i="64"/>
  <c r="AG3181" i="64" s="1"/>
  <c r="AG3113" i="64"/>
  <c r="AG3130" i="64" s="1"/>
  <c r="AG2219" i="64"/>
  <c r="AG2236" i="64" s="1"/>
  <c r="AG2187" i="64"/>
  <c r="AG2210" i="64" s="1"/>
  <c r="AG3139" i="64"/>
  <c r="AG3156" i="64" s="1"/>
  <c r="AG2165" i="64"/>
  <c r="AG2178" i="64" s="1"/>
  <c r="AG3242" i="64"/>
  <c r="AG3256" i="64" s="1"/>
  <c r="AG2120" i="64"/>
  <c r="AG2497" i="64"/>
  <c r="AG2524" i="64" s="1"/>
  <c r="AG2601" i="64"/>
  <c r="AG2624" i="64" s="1"/>
  <c r="AG2533" i="64"/>
  <c r="AG2556" i="64" s="1"/>
  <c r="AG2040" i="64"/>
  <c r="AG2067" i="64" s="1"/>
  <c r="AG2076" i="64"/>
  <c r="AG2111" i="64" s="1"/>
  <c r="AG2667" i="64"/>
  <c r="AG2692" i="64" s="1"/>
  <c r="AG1897" i="64"/>
  <c r="AG1924" i="64" s="1"/>
  <c r="AG2004" i="64"/>
  <c r="AG2031" i="64" s="1"/>
  <c r="AG1932" i="64"/>
  <c r="AG1959" i="64" s="1"/>
  <c r="AG2633" i="64"/>
  <c r="AG2658" i="64" s="1"/>
  <c r="AG1873" i="64"/>
  <c r="AG1888" i="64" s="1"/>
  <c r="AG1780" i="64"/>
  <c r="AG1793" i="64" s="1"/>
  <c r="AG1628" i="64"/>
  <c r="AG1756" i="64"/>
  <c r="AG1771" i="64" s="1"/>
  <c r="AG1604" i="64"/>
  <c r="AG1619" i="64" s="1"/>
  <c r="AG2276" i="64"/>
  <c r="AG2291" i="64" s="1"/>
  <c r="AG953" i="64"/>
  <c r="AG1297" i="64"/>
  <c r="AG1312" i="64" s="1"/>
  <c r="AG904" i="64"/>
  <c r="AG1349" i="64"/>
  <c r="AG1362" i="64" s="1"/>
  <c r="AG929" i="64"/>
  <c r="AG880" i="64"/>
  <c r="AG895" i="64" s="1"/>
  <c r="Y2245" i="64"/>
  <c r="Y3190" i="64"/>
  <c r="Y3207" i="64" s="1"/>
  <c r="Y3164" i="64"/>
  <c r="Y3181" i="64" s="1"/>
  <c r="Y3139" i="64"/>
  <c r="Y3156" i="64" s="1"/>
  <c r="Y3113" i="64"/>
  <c r="Y3130" i="64" s="1"/>
  <c r="Y2219" i="64"/>
  <c r="Y2236" i="64" s="1"/>
  <c r="Y2187" i="64"/>
  <c r="Y2210" i="64" s="1"/>
  <c r="Y3242" i="64"/>
  <c r="Y3256" i="64" s="1"/>
  <c r="Y2165" i="64"/>
  <c r="Y2178" i="64" s="1"/>
  <c r="Y2120" i="64"/>
  <c r="Y2497" i="64"/>
  <c r="Y2524" i="64" s="1"/>
  <c r="Y2076" i="64"/>
  <c r="Y2111" i="64" s="1"/>
  <c r="Y2601" i="64"/>
  <c r="Y2624" i="64" s="1"/>
  <c r="Y2533" i="64"/>
  <c r="Y2556" i="64" s="1"/>
  <c r="Y2040" i="64"/>
  <c r="Y2067" i="64" s="1"/>
  <c r="Y2004" i="64"/>
  <c r="Y2031" i="64" s="1"/>
  <c r="Y2667" i="64"/>
  <c r="Y2692" i="64" s="1"/>
  <c r="Y1932" i="64"/>
  <c r="Y1959" i="64" s="1"/>
  <c r="Y1897" i="64"/>
  <c r="Y1924" i="64" s="1"/>
  <c r="Y2633" i="64"/>
  <c r="Y2658" i="64" s="1"/>
  <c r="Y1780" i="64"/>
  <c r="Y1793" i="64" s="1"/>
  <c r="Y1628" i="64"/>
  <c r="Y1604" i="64"/>
  <c r="Y1619" i="64" s="1"/>
  <c r="Y1873" i="64"/>
  <c r="Y1888" i="64" s="1"/>
  <c r="Y2276" i="64"/>
  <c r="Y2291" i="64" s="1"/>
  <c r="Y953" i="64"/>
  <c r="Y1756" i="64"/>
  <c r="Y1771" i="64" s="1"/>
  <c r="Y904" i="64"/>
  <c r="Y929" i="64"/>
  <c r="Y1297" i="64"/>
  <c r="Y1312" i="64" s="1"/>
  <c r="Y880" i="64"/>
  <c r="Y895" i="64" s="1"/>
  <c r="Y1349" i="64"/>
  <c r="Y1362" i="64" s="1"/>
  <c r="CK2250" i="64"/>
  <c r="CK3195" i="64"/>
  <c r="CK3169" i="64"/>
  <c r="CK3118" i="64"/>
  <c r="CK3135" i="64" s="1"/>
  <c r="CK2192" i="64"/>
  <c r="CK3144" i="64"/>
  <c r="CK2224" i="64"/>
  <c r="CK2241" i="64" s="1"/>
  <c r="CK3247" i="64"/>
  <c r="CK3261" i="64" s="1"/>
  <c r="CK2170" i="64"/>
  <c r="CK2183" i="64" s="1"/>
  <c r="CK2606" i="64"/>
  <c r="CK2629" i="64" s="1"/>
  <c r="CK2125" i="64"/>
  <c r="CK2160" i="64" s="1"/>
  <c r="CK2081" i="64"/>
  <c r="CK2116" i="64" s="1"/>
  <c r="CK2045" i="64"/>
  <c r="CK2072" i="64" s="1"/>
  <c r="CK2009" i="64"/>
  <c r="CK2036" i="64" s="1"/>
  <c r="CK2538" i="64"/>
  <c r="CK2561" i="64" s="1"/>
  <c r="CK2672" i="64"/>
  <c r="CK2697" i="64" s="1"/>
  <c r="CK2502" i="64"/>
  <c r="CK2529" i="64" s="1"/>
  <c r="CK1937" i="64"/>
  <c r="CK1964" i="64" s="1"/>
  <c r="CK1902" i="64"/>
  <c r="CK1929" i="64" s="1"/>
  <c r="CK1878" i="64"/>
  <c r="CK2638" i="64"/>
  <c r="CK2663" i="64" s="1"/>
  <c r="CK1785" i="64"/>
  <c r="CK1798" i="64" s="1"/>
  <c r="CK1761" i="64"/>
  <c r="CK1302" i="64"/>
  <c r="CK1609" i="64"/>
  <c r="CK1624" i="64" s="1"/>
  <c r="CK1633" i="64"/>
  <c r="CK958" i="64"/>
  <c r="CK971" i="64" s="1"/>
  <c r="CK934" i="64"/>
  <c r="CK1354" i="64"/>
  <c r="CK1367" i="64" s="1"/>
  <c r="CK2281" i="64"/>
  <c r="CK2296" i="64" s="1"/>
  <c r="CK2305" i="64"/>
  <c r="CK909" i="64"/>
  <c r="CK885" i="64"/>
  <c r="CK857" i="64"/>
  <c r="CC2250" i="64"/>
  <c r="CC3195" i="64"/>
  <c r="CC3169" i="64"/>
  <c r="CC3144" i="64"/>
  <c r="CC2224" i="64"/>
  <c r="CC2241" i="64" s="1"/>
  <c r="CC2192" i="64"/>
  <c r="CC3118" i="64"/>
  <c r="CC3135" i="64" s="1"/>
  <c r="CC3247" i="64"/>
  <c r="CC3261" i="64" s="1"/>
  <c r="CC2170" i="64"/>
  <c r="CC2183" i="64" s="1"/>
  <c r="CC2606" i="64"/>
  <c r="CC2629" i="64" s="1"/>
  <c r="CC2125" i="64"/>
  <c r="CC2160" i="64" s="1"/>
  <c r="CC2081" i="64"/>
  <c r="CC2116" i="64" s="1"/>
  <c r="CC2045" i="64"/>
  <c r="CC2072" i="64" s="1"/>
  <c r="CC2538" i="64"/>
  <c r="CC2561" i="64" s="1"/>
  <c r="CC2502" i="64"/>
  <c r="CC2529" i="64" s="1"/>
  <c r="CC2009" i="64"/>
  <c r="CC2036" i="64" s="1"/>
  <c r="CC2672" i="64"/>
  <c r="CC2697" i="64" s="1"/>
  <c r="CC1902" i="64"/>
  <c r="CC1929" i="64" s="1"/>
  <c r="CC1878" i="64"/>
  <c r="CC2638" i="64"/>
  <c r="CC2663" i="64" s="1"/>
  <c r="CC1761" i="64"/>
  <c r="CC1937" i="64"/>
  <c r="CC1964" i="64" s="1"/>
  <c r="CC1785" i="64"/>
  <c r="CC1798" i="64" s="1"/>
  <c r="CC1633" i="64"/>
  <c r="CC1609" i="64"/>
  <c r="CC1624" i="64" s="1"/>
  <c r="CC1302" i="64"/>
  <c r="CC958" i="64"/>
  <c r="CC971" i="64" s="1"/>
  <c r="CC934" i="64"/>
  <c r="CC1354" i="64"/>
  <c r="CC1367" i="64" s="1"/>
  <c r="CC909" i="64"/>
  <c r="CC2305" i="64"/>
  <c r="CC885" i="64"/>
  <c r="CC2281" i="64"/>
  <c r="CC2296" i="64" s="1"/>
  <c r="CC857" i="64"/>
  <c r="BU2250" i="64"/>
  <c r="BU3195" i="64"/>
  <c r="BU3169" i="64"/>
  <c r="BU3144" i="64"/>
  <c r="BU2192" i="64"/>
  <c r="BU3118" i="64"/>
  <c r="BU3135" i="64" s="1"/>
  <c r="BU3247" i="64"/>
  <c r="BU3261" i="64" s="1"/>
  <c r="BU2170" i="64"/>
  <c r="BU2183" i="64" s="1"/>
  <c r="BU2606" i="64"/>
  <c r="BU2629" i="64" s="1"/>
  <c r="BU2224" i="64"/>
  <c r="BU2241" i="64" s="1"/>
  <c r="BU2125" i="64"/>
  <c r="BU2160" i="64" s="1"/>
  <c r="BU2081" i="64"/>
  <c r="BU2116" i="64" s="1"/>
  <c r="BU2538" i="64"/>
  <c r="BU2561" i="64" s="1"/>
  <c r="BU2502" i="64"/>
  <c r="BU2529" i="64" s="1"/>
  <c r="BU2009" i="64"/>
  <c r="BU2036" i="64" s="1"/>
  <c r="BU2672" i="64"/>
  <c r="BU2697" i="64" s="1"/>
  <c r="BU1902" i="64"/>
  <c r="BU1929" i="64" s="1"/>
  <c r="BU1937" i="64"/>
  <c r="BU1964" i="64" s="1"/>
  <c r="BU1878" i="64"/>
  <c r="BU2045" i="64"/>
  <c r="BU2072" i="64" s="1"/>
  <c r="BU2638" i="64"/>
  <c r="BU2663" i="64" s="1"/>
  <c r="BU1761" i="64"/>
  <c r="BU1785" i="64"/>
  <c r="BU1798" i="64" s="1"/>
  <c r="BU1302" i="64"/>
  <c r="BU958" i="64"/>
  <c r="BU971" i="64" s="1"/>
  <c r="BU1633" i="64"/>
  <c r="BU934" i="64"/>
  <c r="BU1609" i="64"/>
  <c r="BU1624" i="64" s="1"/>
  <c r="BU1354" i="64"/>
  <c r="BU1367" i="64" s="1"/>
  <c r="BU2281" i="64"/>
  <c r="BU2296" i="64" s="1"/>
  <c r="BU2305" i="64"/>
  <c r="BU885" i="64"/>
  <c r="BU857" i="64"/>
  <c r="BM2250" i="64"/>
  <c r="BM3195" i="64"/>
  <c r="BM3169" i="64"/>
  <c r="BM3144" i="64"/>
  <c r="BM2224" i="64"/>
  <c r="BM2241" i="64" s="1"/>
  <c r="BM2192" i="64"/>
  <c r="BM3247" i="64"/>
  <c r="BM3261" i="64" s="1"/>
  <c r="BM2170" i="64"/>
  <c r="BM2183" i="64" s="1"/>
  <c r="BM3118" i="64"/>
  <c r="BM3135" i="64" s="1"/>
  <c r="BM2606" i="64"/>
  <c r="BM2629" i="64" s="1"/>
  <c r="BM2125" i="64"/>
  <c r="BM2160" i="64" s="1"/>
  <c r="BM2081" i="64"/>
  <c r="BM2116" i="64" s="1"/>
  <c r="BM2045" i="64"/>
  <c r="BM2072" i="64" s="1"/>
  <c r="BM2009" i="64"/>
  <c r="BM2036" i="64" s="1"/>
  <c r="BM1937" i="64"/>
  <c r="BM1964" i="64" s="1"/>
  <c r="BM2672" i="64"/>
  <c r="BM2697" i="64" s="1"/>
  <c r="BM1902" i="64"/>
  <c r="BM1929" i="64" s="1"/>
  <c r="BM2538" i="64"/>
  <c r="BM2561" i="64" s="1"/>
  <c r="BM1878" i="64"/>
  <c r="BM2502" i="64"/>
  <c r="BM2529" i="64" s="1"/>
  <c r="BM2638" i="64"/>
  <c r="BM2663" i="64" s="1"/>
  <c r="BM1761" i="64"/>
  <c r="BM1785" i="64"/>
  <c r="BM1798" i="64" s="1"/>
  <c r="BM1302" i="64"/>
  <c r="BM1633" i="64"/>
  <c r="BM958" i="64"/>
  <c r="BM971" i="64" s="1"/>
  <c r="BM1609" i="64"/>
  <c r="BM1624" i="64" s="1"/>
  <c r="BM934" i="64"/>
  <c r="BM1354" i="64"/>
  <c r="BM1367" i="64" s="1"/>
  <c r="BM2305" i="64"/>
  <c r="BM885" i="64"/>
  <c r="BM2281" i="64"/>
  <c r="BM2296" i="64" s="1"/>
  <c r="BM909" i="64"/>
  <c r="BM857" i="64"/>
  <c r="BE2250" i="64"/>
  <c r="BE3195" i="64"/>
  <c r="BE3169" i="64"/>
  <c r="BE3118" i="64"/>
  <c r="BE3135" i="64" s="1"/>
  <c r="BE2224" i="64"/>
  <c r="BE2241" i="64" s="1"/>
  <c r="BE3247" i="64"/>
  <c r="BE3261" i="64" s="1"/>
  <c r="BE3144" i="64"/>
  <c r="BE2192" i="64"/>
  <c r="BE2170" i="64"/>
  <c r="BE2183" i="64" s="1"/>
  <c r="BE2606" i="64"/>
  <c r="BE2629" i="64" s="1"/>
  <c r="BE2125" i="64"/>
  <c r="BE2160" i="64" s="1"/>
  <c r="BE2081" i="64"/>
  <c r="BE2116" i="64" s="1"/>
  <c r="BE2045" i="64"/>
  <c r="BE2072" i="64" s="1"/>
  <c r="BE2538" i="64"/>
  <c r="BE2561" i="64" s="1"/>
  <c r="BE2502" i="64"/>
  <c r="BE2529" i="64" s="1"/>
  <c r="BE2009" i="64"/>
  <c r="BE2036" i="64" s="1"/>
  <c r="BE2672" i="64"/>
  <c r="BE2697" i="64" s="1"/>
  <c r="BE1902" i="64"/>
  <c r="BE1929" i="64" s="1"/>
  <c r="BE1878" i="64"/>
  <c r="BE1937" i="64"/>
  <c r="BE1964" i="64" s="1"/>
  <c r="BE2638" i="64"/>
  <c r="BE2663" i="64" s="1"/>
  <c r="BE1785" i="64"/>
  <c r="BE1798" i="64" s="1"/>
  <c r="BE1761" i="64"/>
  <c r="BE1302" i="64"/>
  <c r="BE1609" i="64"/>
  <c r="BE1624" i="64" s="1"/>
  <c r="BE958" i="64"/>
  <c r="BE971" i="64" s="1"/>
  <c r="BE934" i="64"/>
  <c r="BE1354" i="64"/>
  <c r="BE1367" i="64" s="1"/>
  <c r="BE2281" i="64"/>
  <c r="BE2296" i="64" s="1"/>
  <c r="BE2305" i="64"/>
  <c r="BE909" i="64"/>
  <c r="BE885" i="64"/>
  <c r="BE857" i="64"/>
  <c r="AW2250" i="64"/>
  <c r="AW3195" i="64"/>
  <c r="AW3169" i="64"/>
  <c r="AW3118" i="64"/>
  <c r="AW3135" i="64" s="1"/>
  <c r="AW2224" i="64"/>
  <c r="AW2241" i="64" s="1"/>
  <c r="AW2192" i="64"/>
  <c r="AW3247" i="64"/>
  <c r="AW3261" i="64" s="1"/>
  <c r="AW3144" i="64"/>
  <c r="AW2170" i="64"/>
  <c r="AW2183" i="64" s="1"/>
  <c r="AW2606" i="64"/>
  <c r="AW2629" i="64" s="1"/>
  <c r="AW2125" i="64"/>
  <c r="AW2160" i="64" s="1"/>
  <c r="AW2538" i="64"/>
  <c r="AW2561" i="64" s="1"/>
  <c r="AW2502" i="64"/>
  <c r="AW2529" i="64" s="1"/>
  <c r="AW2009" i="64"/>
  <c r="AW2036" i="64" s="1"/>
  <c r="AW2081" i="64"/>
  <c r="AW2116" i="64" s="1"/>
  <c r="AW2045" i="64"/>
  <c r="AW2072" i="64" s="1"/>
  <c r="AW2672" i="64"/>
  <c r="AW2697" i="64" s="1"/>
  <c r="AW1937" i="64"/>
  <c r="AW1964" i="64" s="1"/>
  <c r="AW1902" i="64"/>
  <c r="AW1929" i="64" s="1"/>
  <c r="AW1878" i="64"/>
  <c r="AW2638" i="64"/>
  <c r="AW2663" i="64" s="1"/>
  <c r="AW1761" i="64"/>
  <c r="AW1785" i="64"/>
  <c r="AW1798" i="64" s="1"/>
  <c r="AW1609" i="64"/>
  <c r="AW1624" i="64" s="1"/>
  <c r="AW1302" i="64"/>
  <c r="AW958" i="64"/>
  <c r="AW971" i="64" s="1"/>
  <c r="AW1633" i="64"/>
  <c r="AW934" i="64"/>
  <c r="AW1354" i="64"/>
  <c r="AW1367" i="64" s="1"/>
  <c r="AW909" i="64"/>
  <c r="AW2305" i="64"/>
  <c r="AW885" i="64"/>
  <c r="AW2281" i="64"/>
  <c r="AW2296" i="64" s="1"/>
  <c r="AW857" i="64"/>
  <c r="AO2250" i="64"/>
  <c r="AO3195" i="64"/>
  <c r="AO3169" i="64"/>
  <c r="AO3144" i="64"/>
  <c r="AO2224" i="64"/>
  <c r="AO2241" i="64" s="1"/>
  <c r="AO2192" i="64"/>
  <c r="AO3247" i="64"/>
  <c r="AO3261" i="64" s="1"/>
  <c r="AO3118" i="64"/>
  <c r="AO3135" i="64" s="1"/>
  <c r="AO2170" i="64"/>
  <c r="AO2183" i="64" s="1"/>
  <c r="AO2606" i="64"/>
  <c r="AO2629" i="64" s="1"/>
  <c r="AO2125" i="64"/>
  <c r="AO2160" i="64" s="1"/>
  <c r="AO2081" i="64"/>
  <c r="AO2116" i="64" s="1"/>
  <c r="AO2045" i="64"/>
  <c r="AO2072" i="64" s="1"/>
  <c r="AO2538" i="64"/>
  <c r="AO2561" i="64" s="1"/>
  <c r="AO2502" i="64"/>
  <c r="AO2529" i="64" s="1"/>
  <c r="AO2009" i="64"/>
  <c r="AO2036" i="64" s="1"/>
  <c r="AO1937" i="64"/>
  <c r="AO1964" i="64" s="1"/>
  <c r="AO2672" i="64"/>
  <c r="AO2697" i="64" s="1"/>
  <c r="AO1902" i="64"/>
  <c r="AO1929" i="64" s="1"/>
  <c r="AO1878" i="64"/>
  <c r="AO2638" i="64"/>
  <c r="AO2663" i="64" s="1"/>
  <c r="AO1761" i="64"/>
  <c r="AO1785" i="64"/>
  <c r="AO1798" i="64" s="1"/>
  <c r="AO1633" i="64"/>
  <c r="AO1302" i="64"/>
  <c r="AO958" i="64"/>
  <c r="AO971" i="64" s="1"/>
  <c r="AO934" i="64"/>
  <c r="AO1609" i="64"/>
  <c r="AO1624" i="64" s="1"/>
  <c r="AO1354" i="64"/>
  <c r="AO1367" i="64" s="1"/>
  <c r="AO2281" i="64"/>
  <c r="AO2296" i="64" s="1"/>
  <c r="AO909" i="64"/>
  <c r="AO2305" i="64"/>
  <c r="AO885" i="64"/>
  <c r="AO857" i="64"/>
  <c r="AG2250" i="64"/>
  <c r="AG3195" i="64"/>
  <c r="AG3169" i="64"/>
  <c r="AG3144" i="64"/>
  <c r="AG3118" i="64"/>
  <c r="AG3135" i="64" s="1"/>
  <c r="AG2224" i="64"/>
  <c r="AG2241" i="64" s="1"/>
  <c r="AG2192" i="64"/>
  <c r="AG3247" i="64"/>
  <c r="AG3261" i="64" s="1"/>
  <c r="AG2170" i="64"/>
  <c r="AG2183" i="64" s="1"/>
  <c r="AG2606" i="64"/>
  <c r="AG2629" i="64" s="1"/>
  <c r="AG2125" i="64"/>
  <c r="AG2160" i="64" s="1"/>
  <c r="AG2081" i="64"/>
  <c r="AG2116" i="64" s="1"/>
  <c r="AG2045" i="64"/>
  <c r="AG2072" i="64" s="1"/>
  <c r="AG2538" i="64"/>
  <c r="AG2561" i="64" s="1"/>
  <c r="AG2502" i="64"/>
  <c r="AG2529" i="64" s="1"/>
  <c r="AG2009" i="64"/>
  <c r="AG2036" i="64" s="1"/>
  <c r="AG2672" i="64"/>
  <c r="AG2697" i="64" s="1"/>
  <c r="AG1902" i="64"/>
  <c r="AG1929" i="64" s="1"/>
  <c r="AG1878" i="64"/>
  <c r="AG1937" i="64"/>
  <c r="AG1964" i="64" s="1"/>
  <c r="AG2638" i="64"/>
  <c r="AG2663" i="64" s="1"/>
  <c r="AG1761" i="64"/>
  <c r="AG1785" i="64"/>
  <c r="AG1798" i="64" s="1"/>
  <c r="AG1302" i="64"/>
  <c r="AG958" i="64"/>
  <c r="AG971" i="64" s="1"/>
  <c r="AG1609" i="64"/>
  <c r="AG1624" i="64" s="1"/>
  <c r="AG934" i="64"/>
  <c r="AG1633" i="64"/>
  <c r="AG1354" i="64"/>
  <c r="AG1367" i="64" s="1"/>
  <c r="AG909" i="64"/>
  <c r="AG2305" i="64"/>
  <c r="AG885" i="64"/>
  <c r="AG2281" i="64"/>
  <c r="AG2296" i="64" s="1"/>
  <c r="AG857" i="64"/>
  <c r="Y2250" i="64"/>
  <c r="Y3195" i="64"/>
  <c r="Y3169" i="64"/>
  <c r="Y3144" i="64"/>
  <c r="Y3118" i="64"/>
  <c r="Y3135" i="64" s="1"/>
  <c r="Y2192" i="64"/>
  <c r="Y2224" i="64"/>
  <c r="Y2241" i="64" s="1"/>
  <c r="Y3247" i="64"/>
  <c r="Y3261" i="64" s="1"/>
  <c r="Y2170" i="64"/>
  <c r="Y2183" i="64" s="1"/>
  <c r="Y2606" i="64"/>
  <c r="Y2629" i="64" s="1"/>
  <c r="Y2125" i="64"/>
  <c r="Y2160" i="64" s="1"/>
  <c r="Y2081" i="64"/>
  <c r="Y2116" i="64" s="1"/>
  <c r="Y2045" i="64"/>
  <c r="Y2072" i="64" s="1"/>
  <c r="Y2009" i="64"/>
  <c r="Y2036" i="64" s="1"/>
  <c r="Y2672" i="64"/>
  <c r="Y2697" i="64" s="1"/>
  <c r="Y1937" i="64"/>
  <c r="Y1964" i="64" s="1"/>
  <c r="Y2538" i="64"/>
  <c r="Y2561" i="64" s="1"/>
  <c r="Y1902" i="64"/>
  <c r="Y1929" i="64" s="1"/>
  <c r="Y2502" i="64"/>
  <c r="Y2529" i="64" s="1"/>
  <c r="Y1878" i="64"/>
  <c r="Y2638" i="64"/>
  <c r="Y2663" i="64" s="1"/>
  <c r="Y1785" i="64"/>
  <c r="Y1798" i="64" s="1"/>
  <c r="Y1761" i="64"/>
  <c r="Y1302" i="64"/>
  <c r="Y1609" i="64"/>
  <c r="Y1624" i="64" s="1"/>
  <c r="Y1633" i="64"/>
  <c r="Y958" i="64"/>
  <c r="Y971" i="64" s="1"/>
  <c r="Y934" i="64"/>
  <c r="Y1354" i="64"/>
  <c r="Y1367" i="64" s="1"/>
  <c r="Y2281" i="64"/>
  <c r="Y2296" i="64" s="1"/>
  <c r="Y909" i="64"/>
  <c r="Y2305" i="64"/>
  <c r="Y885" i="64"/>
  <c r="Y857" i="64"/>
  <c r="CD2249" i="64"/>
  <c r="CD3194" i="64"/>
  <c r="CD3168" i="64"/>
  <c r="CD3143" i="64"/>
  <c r="CD3117" i="64"/>
  <c r="CD2223" i="64"/>
  <c r="CD2191" i="64"/>
  <c r="CD2169" i="64"/>
  <c r="CD3246" i="64"/>
  <c r="CD2605" i="64"/>
  <c r="CD2124" i="64"/>
  <c r="CD2080" i="64"/>
  <c r="CD2044" i="64"/>
  <c r="CD2537" i="64"/>
  <c r="CD2501" i="64"/>
  <c r="CD2008" i="64"/>
  <c r="CD2671" i="64"/>
  <c r="CD1901" i="64"/>
  <c r="CD1936" i="64"/>
  <c r="CD1877" i="64"/>
  <c r="CD2637" i="64"/>
  <c r="CD1760" i="64"/>
  <c r="CD1775" i="64" s="1"/>
  <c r="CD1784" i="64"/>
  <c r="CD1632" i="64"/>
  <c r="CD1751" i="64" s="1"/>
  <c r="CD2280" i="64"/>
  <c r="CD957" i="64"/>
  <c r="CD970" i="64" s="1"/>
  <c r="CD933" i="64"/>
  <c r="CD1353" i="64"/>
  <c r="CD1301" i="64"/>
  <c r="CD2304" i="64"/>
  <c r="CD884" i="64"/>
  <c r="CD856" i="64"/>
  <c r="CD631" i="64"/>
  <c r="BV2249" i="64"/>
  <c r="BV3194" i="64"/>
  <c r="BV3168" i="64"/>
  <c r="BV3143" i="64"/>
  <c r="BV3117" i="64"/>
  <c r="BV2223" i="64"/>
  <c r="BV2191" i="64"/>
  <c r="BV2169" i="64"/>
  <c r="BV3246" i="64"/>
  <c r="BV2605" i="64"/>
  <c r="BV2124" i="64"/>
  <c r="BV2044" i="64"/>
  <c r="BV2080" i="64"/>
  <c r="BV2537" i="64"/>
  <c r="BV2008" i="64"/>
  <c r="BV2501" i="64"/>
  <c r="BV1936" i="64"/>
  <c r="BV2671" i="64"/>
  <c r="BV1901" i="64"/>
  <c r="BV1877" i="64"/>
  <c r="BV2637" i="64"/>
  <c r="BV1760" i="64"/>
  <c r="BV1775" i="64" s="1"/>
  <c r="BV1784" i="64"/>
  <c r="BV1632" i="64"/>
  <c r="BV1751" i="64" s="1"/>
  <c r="BV2280" i="64"/>
  <c r="BV957" i="64"/>
  <c r="BV970" i="64" s="1"/>
  <c r="BV933" i="64"/>
  <c r="BV1353" i="64"/>
  <c r="BV2304" i="64"/>
  <c r="BV884" i="64"/>
  <c r="BV1301" i="64"/>
  <c r="BV856" i="64"/>
  <c r="BV631" i="64"/>
  <c r="BN2249" i="64"/>
  <c r="BN3194" i="64"/>
  <c r="BN3168" i="64"/>
  <c r="BN3143" i="64"/>
  <c r="BN3117" i="64"/>
  <c r="BN2223" i="64"/>
  <c r="BN2191" i="64"/>
  <c r="BN2169" i="64"/>
  <c r="BN3246" i="64"/>
  <c r="BN2605" i="64"/>
  <c r="BN2124" i="64"/>
  <c r="BN2044" i="64"/>
  <c r="BN2537" i="64"/>
  <c r="BN2501" i="64"/>
  <c r="BN2008" i="64"/>
  <c r="BN2080" i="64"/>
  <c r="BN1901" i="64"/>
  <c r="BN1877" i="64"/>
  <c r="BN1936" i="64"/>
  <c r="BN2637" i="64"/>
  <c r="BN1760" i="64"/>
  <c r="BN1775" i="64" s="1"/>
  <c r="BN1632" i="64"/>
  <c r="BN1751" i="64" s="1"/>
  <c r="BN2671" i="64"/>
  <c r="BN2280" i="64"/>
  <c r="BN957" i="64"/>
  <c r="BN970" i="64" s="1"/>
  <c r="BN1784" i="64"/>
  <c r="BN933" i="64"/>
  <c r="BN1353" i="64"/>
  <c r="BN2304" i="64"/>
  <c r="BN884" i="64"/>
  <c r="BN856" i="64"/>
  <c r="BN1301" i="64"/>
  <c r="BN631" i="64"/>
  <c r="BF2249" i="64"/>
  <c r="BF3194" i="64"/>
  <c r="BF3168" i="64"/>
  <c r="BF3143" i="64"/>
  <c r="BF3117" i="64"/>
  <c r="BF2191" i="64"/>
  <c r="BF2223" i="64"/>
  <c r="BF2169" i="64"/>
  <c r="BF3246" i="64"/>
  <c r="BF2605" i="64"/>
  <c r="BF2124" i="64"/>
  <c r="BF2080" i="64"/>
  <c r="BF2044" i="64"/>
  <c r="BF2537" i="64"/>
  <c r="BF2008" i="64"/>
  <c r="BF2501" i="64"/>
  <c r="BF1936" i="64"/>
  <c r="BF1901" i="64"/>
  <c r="BF1877" i="64"/>
  <c r="BF2637" i="64"/>
  <c r="BF1760" i="64"/>
  <c r="BF1775" i="64" s="1"/>
  <c r="BF1632" i="64"/>
  <c r="BF1751" i="64" s="1"/>
  <c r="BF1784" i="64"/>
  <c r="BF2280" i="64"/>
  <c r="BF2671" i="64"/>
  <c r="BF957" i="64"/>
  <c r="BF970" i="64" s="1"/>
  <c r="BF933" i="64"/>
  <c r="BF1353" i="64"/>
  <c r="BF2304" i="64"/>
  <c r="BF1301" i="64"/>
  <c r="BF884" i="64"/>
  <c r="BF856" i="64"/>
  <c r="BF631" i="64"/>
  <c r="AX2249" i="64"/>
  <c r="AX3194" i="64"/>
  <c r="AX3168" i="64"/>
  <c r="AX3143" i="64"/>
  <c r="AX3117" i="64"/>
  <c r="AX2223" i="64"/>
  <c r="AX2191" i="64"/>
  <c r="AX2169" i="64"/>
  <c r="AX3246" i="64"/>
  <c r="AX2605" i="64"/>
  <c r="AX2044" i="64"/>
  <c r="AX2124" i="64"/>
  <c r="AX2537" i="64"/>
  <c r="AX2501" i="64"/>
  <c r="AX2008" i="64"/>
  <c r="AX2080" i="64"/>
  <c r="AX1901" i="64"/>
  <c r="AX1877" i="64"/>
  <c r="AX2637" i="64"/>
  <c r="AX1760" i="64"/>
  <c r="AX1775" i="64" s="1"/>
  <c r="AX2671" i="64"/>
  <c r="AX1784" i="64"/>
  <c r="AX1632" i="64"/>
  <c r="AX1751" i="64" s="1"/>
  <c r="AX1936" i="64"/>
  <c r="AX2280" i="64"/>
  <c r="AX957" i="64"/>
  <c r="AX970" i="64" s="1"/>
  <c r="AX933" i="64"/>
  <c r="AX1353" i="64"/>
  <c r="AX2304" i="64"/>
  <c r="AX884" i="64"/>
  <c r="AX1301" i="64"/>
  <c r="AX856" i="64"/>
  <c r="AX631" i="64"/>
  <c r="AP2249" i="64"/>
  <c r="AP3194" i="64"/>
  <c r="AP3168" i="64"/>
  <c r="AP3143" i="64"/>
  <c r="AP3117" i="64"/>
  <c r="AP2191" i="64"/>
  <c r="AP2223" i="64"/>
  <c r="AP2169" i="64"/>
  <c r="AP3246" i="64"/>
  <c r="AP2124" i="64"/>
  <c r="AP2080" i="64"/>
  <c r="AP2605" i="64"/>
  <c r="AP2044" i="64"/>
  <c r="AP2537" i="64"/>
  <c r="AP2501" i="64"/>
  <c r="AP2008" i="64"/>
  <c r="AP1901" i="64"/>
  <c r="AP1877" i="64"/>
  <c r="AP1936" i="64"/>
  <c r="AP2637" i="64"/>
  <c r="AP1760" i="64"/>
  <c r="AP1775" i="64" s="1"/>
  <c r="AP1784" i="64"/>
  <c r="AP1632" i="64"/>
  <c r="AP1751" i="64" s="1"/>
  <c r="AP2671" i="64"/>
  <c r="AP2280" i="64"/>
  <c r="AP957" i="64"/>
  <c r="AP970" i="64" s="1"/>
  <c r="AP933" i="64"/>
  <c r="AP1353" i="64"/>
  <c r="AP2304" i="64"/>
  <c r="AP884" i="64"/>
  <c r="AP856" i="64"/>
  <c r="AP631" i="64"/>
  <c r="AH2249" i="64"/>
  <c r="AH3194" i="64"/>
  <c r="AH3168" i="64"/>
  <c r="AH3143" i="64"/>
  <c r="AH3117" i="64"/>
  <c r="AH2223" i="64"/>
  <c r="AH2191" i="64"/>
  <c r="AH2169" i="64"/>
  <c r="AH3246" i="64"/>
  <c r="AH2124" i="64"/>
  <c r="AH2080" i="64"/>
  <c r="AH2605" i="64"/>
  <c r="AH2044" i="64"/>
  <c r="AH2537" i="64"/>
  <c r="AH2008" i="64"/>
  <c r="AH1936" i="64"/>
  <c r="AH1901" i="64"/>
  <c r="AH1877" i="64"/>
  <c r="AH2501" i="64"/>
  <c r="AH2637" i="64"/>
  <c r="AH2671" i="64"/>
  <c r="AH1760" i="64"/>
  <c r="AH1775" i="64" s="1"/>
  <c r="AH1632" i="64"/>
  <c r="AH1751" i="64" s="1"/>
  <c r="AH2280" i="64"/>
  <c r="AH1784" i="64"/>
  <c r="AH957" i="64"/>
  <c r="AH970" i="64" s="1"/>
  <c r="AH933" i="64"/>
  <c r="AH1353" i="64"/>
  <c r="AH2304" i="64"/>
  <c r="AH1301" i="64"/>
  <c r="AH884" i="64"/>
  <c r="AH856" i="64"/>
  <c r="AH631" i="64"/>
  <c r="Z2249" i="64"/>
  <c r="Z3194" i="64"/>
  <c r="Z3168" i="64"/>
  <c r="Z3143" i="64"/>
  <c r="Z3117" i="64"/>
  <c r="Z2223" i="64"/>
  <c r="Z2169" i="64"/>
  <c r="Z2191" i="64"/>
  <c r="Z3246" i="64"/>
  <c r="Z2080" i="64"/>
  <c r="Z2605" i="64"/>
  <c r="Z2044" i="64"/>
  <c r="Z2124" i="64"/>
  <c r="Z2537" i="64"/>
  <c r="Z2501" i="64"/>
  <c r="Z2008" i="64"/>
  <c r="Z1901" i="64"/>
  <c r="Z1877" i="64"/>
  <c r="Z2637" i="64"/>
  <c r="Z1936" i="64"/>
  <c r="Z1760" i="64"/>
  <c r="Z1775" i="64" s="1"/>
  <c r="Z2671" i="64"/>
  <c r="Z1632" i="64"/>
  <c r="Z1751" i="64" s="1"/>
  <c r="Z1784" i="64"/>
  <c r="Z2280" i="64"/>
  <c r="Z957" i="64"/>
  <c r="Z970" i="64" s="1"/>
  <c r="Z933" i="64"/>
  <c r="Z1353" i="64"/>
  <c r="Z2304" i="64"/>
  <c r="Z884" i="64"/>
  <c r="Z1301" i="64"/>
  <c r="Z856" i="64"/>
  <c r="Z631" i="64"/>
  <c r="CE2246" i="64"/>
  <c r="CE2268" i="64" s="1"/>
  <c r="CE3191" i="64"/>
  <c r="CE3208" i="64" s="1"/>
  <c r="CE3165" i="64"/>
  <c r="CE3182" i="64" s="1"/>
  <c r="CE3114" i="64"/>
  <c r="CE3131" i="64" s="1"/>
  <c r="CE2220" i="64"/>
  <c r="CE2237" i="64" s="1"/>
  <c r="CE3140" i="64"/>
  <c r="CE3157" i="64" s="1"/>
  <c r="CE2188" i="64"/>
  <c r="CE2211" i="64" s="1"/>
  <c r="CE2166" i="64"/>
  <c r="CE2179" i="64" s="1"/>
  <c r="CE3243" i="64"/>
  <c r="CE3257" i="64" s="1"/>
  <c r="CE2077" i="64"/>
  <c r="CE2112" i="64" s="1"/>
  <c r="CE2602" i="64"/>
  <c r="CE2625" i="64" s="1"/>
  <c r="CE2121" i="64"/>
  <c r="CE2156" i="64" s="1"/>
  <c r="CE2534" i="64"/>
  <c r="CE2557" i="64" s="1"/>
  <c r="CE2041" i="64"/>
  <c r="CE2068" i="64" s="1"/>
  <c r="CE2005" i="64"/>
  <c r="CE2032" i="64" s="1"/>
  <c r="CE2498" i="64"/>
  <c r="CE2525" i="64" s="1"/>
  <c r="CE1933" i="64"/>
  <c r="CE1960" i="64" s="1"/>
  <c r="CE1898" i="64"/>
  <c r="CE1925" i="64" s="1"/>
  <c r="CE1874" i="64"/>
  <c r="CE2634" i="64"/>
  <c r="CE2659" i="64" s="1"/>
  <c r="CE1757" i="64"/>
  <c r="CE1772" i="64" s="1"/>
  <c r="CE2668" i="64"/>
  <c r="CE2693" i="64" s="1"/>
  <c r="CE1781" i="64"/>
  <c r="CE1794" i="64" s="1"/>
  <c r="CE1629" i="64"/>
  <c r="CE2277" i="64"/>
  <c r="CE2292" i="64" s="1"/>
  <c r="CE954" i="64"/>
  <c r="CE967" i="64" s="1"/>
  <c r="CE930" i="64"/>
  <c r="CE1350" i="64"/>
  <c r="CE1363" i="64" s="1"/>
  <c r="CE881" i="64"/>
  <c r="CE1298" i="64"/>
  <c r="CE1313" i="64" s="1"/>
  <c r="CE853" i="64"/>
  <c r="CE628" i="64"/>
  <c r="CE651" i="64" s="1"/>
  <c r="BW2246" i="64"/>
  <c r="BW2268" i="64" s="1"/>
  <c r="BW3191" i="64"/>
  <c r="BW3208" i="64" s="1"/>
  <c r="BW3165" i="64"/>
  <c r="BW3182" i="64" s="1"/>
  <c r="BW3114" i="64"/>
  <c r="BW3131" i="64" s="1"/>
  <c r="BW3140" i="64"/>
  <c r="BW3157" i="64" s="1"/>
  <c r="BW2220" i="64"/>
  <c r="BW2237" i="64" s="1"/>
  <c r="BW2188" i="64"/>
  <c r="BW2211" i="64" s="1"/>
  <c r="BW2166" i="64"/>
  <c r="BW2179" i="64" s="1"/>
  <c r="BW3243" i="64"/>
  <c r="BW3257" i="64" s="1"/>
  <c r="BW2121" i="64"/>
  <c r="BW2156" i="64" s="1"/>
  <c r="BW2602" i="64"/>
  <c r="BW2625" i="64" s="1"/>
  <c r="BW2534" i="64"/>
  <c r="BW2557" i="64" s="1"/>
  <c r="BW2041" i="64"/>
  <c r="BW2068" i="64" s="1"/>
  <c r="BW2498" i="64"/>
  <c r="BW2525" i="64" s="1"/>
  <c r="BW2005" i="64"/>
  <c r="BW2032" i="64" s="1"/>
  <c r="BW1898" i="64"/>
  <c r="BW1925" i="64" s="1"/>
  <c r="BW1874" i="64"/>
  <c r="BW2077" i="64"/>
  <c r="BW2112" i="64" s="1"/>
  <c r="BW1933" i="64"/>
  <c r="BW1960" i="64" s="1"/>
  <c r="BW2634" i="64"/>
  <c r="BW2659" i="64" s="1"/>
  <c r="BW1757" i="64"/>
  <c r="BW1772" i="64" s="1"/>
  <c r="BW1629" i="64"/>
  <c r="BW2668" i="64"/>
  <c r="BW2693" i="64" s="1"/>
  <c r="BW1781" i="64"/>
  <c r="BW1794" i="64" s="1"/>
  <c r="BW2277" i="64"/>
  <c r="BW2292" i="64" s="1"/>
  <c r="BW954" i="64"/>
  <c r="BW967" i="64" s="1"/>
  <c r="BW930" i="64"/>
  <c r="BW1350" i="64"/>
  <c r="BW1363" i="64" s="1"/>
  <c r="BW1605" i="64"/>
  <c r="BW1620" i="64" s="1"/>
  <c r="BW881" i="64"/>
  <c r="BW853" i="64"/>
  <c r="BW1298" i="64"/>
  <c r="BW1313" i="64" s="1"/>
  <c r="BW628" i="64"/>
  <c r="BW651" i="64" s="1"/>
  <c r="BO2246" i="64"/>
  <c r="BO2268" i="64" s="1"/>
  <c r="BO3191" i="64"/>
  <c r="BO3208" i="64" s="1"/>
  <c r="BO3165" i="64"/>
  <c r="BO3182" i="64" s="1"/>
  <c r="BO3114" i="64"/>
  <c r="BO3131" i="64" s="1"/>
  <c r="BO3140" i="64"/>
  <c r="BO3157" i="64" s="1"/>
  <c r="BO2220" i="64"/>
  <c r="BO2237" i="64" s="1"/>
  <c r="BO2188" i="64"/>
  <c r="BO2211" i="64" s="1"/>
  <c r="BO2166" i="64"/>
  <c r="BO2179" i="64" s="1"/>
  <c r="BO2121" i="64"/>
  <c r="BO2156" i="64" s="1"/>
  <c r="BO2602" i="64"/>
  <c r="BO2625" i="64" s="1"/>
  <c r="BO2077" i="64"/>
  <c r="BO2112" i="64" s="1"/>
  <c r="BO2534" i="64"/>
  <c r="BO2557" i="64" s="1"/>
  <c r="BO2041" i="64"/>
  <c r="BO2068" i="64" s="1"/>
  <c r="BO2005" i="64"/>
  <c r="BO2032" i="64" s="1"/>
  <c r="BO3243" i="64"/>
  <c r="BO3257" i="64" s="1"/>
  <c r="BO1933" i="64"/>
  <c r="BO1960" i="64" s="1"/>
  <c r="BO1898" i="64"/>
  <c r="BO1925" i="64" s="1"/>
  <c r="BO1874" i="64"/>
  <c r="BO2498" i="64"/>
  <c r="BO2525" i="64" s="1"/>
  <c r="BO2634" i="64"/>
  <c r="BO2659" i="64" s="1"/>
  <c r="BO1757" i="64"/>
  <c r="BO1772" i="64" s="1"/>
  <c r="BO1629" i="64"/>
  <c r="BO1781" i="64"/>
  <c r="BO1794" i="64" s="1"/>
  <c r="BO2277" i="64"/>
  <c r="BO2292" i="64" s="1"/>
  <c r="BO954" i="64"/>
  <c r="BO967" i="64" s="1"/>
  <c r="BO930" i="64"/>
  <c r="BO1350" i="64"/>
  <c r="BO1363" i="64" s="1"/>
  <c r="BO2668" i="64"/>
  <c r="BO2693" i="64" s="1"/>
  <c r="BO1605" i="64"/>
  <c r="BO1620" i="64" s="1"/>
  <c r="BO1298" i="64"/>
  <c r="BO1313" i="64" s="1"/>
  <c r="BO881" i="64"/>
  <c r="BO853" i="64"/>
  <c r="BO628" i="64"/>
  <c r="BO651" i="64" s="1"/>
  <c r="BG2246" i="64"/>
  <c r="BG2268" i="64" s="1"/>
  <c r="BG3191" i="64"/>
  <c r="BG3208" i="64" s="1"/>
  <c r="BG3165" i="64"/>
  <c r="BG3182" i="64" s="1"/>
  <c r="BG3140" i="64"/>
  <c r="BG3157" i="64" s="1"/>
  <c r="BG3114" i="64"/>
  <c r="BG3131" i="64" s="1"/>
  <c r="BG2188" i="64"/>
  <c r="BG2211" i="64" s="1"/>
  <c r="BG2220" i="64"/>
  <c r="BG2237" i="64" s="1"/>
  <c r="BG2166" i="64"/>
  <c r="BG2179" i="64" s="1"/>
  <c r="BG3243" i="64"/>
  <c r="BG3257" i="64" s="1"/>
  <c r="BG2602" i="64"/>
  <c r="BG2625" i="64" s="1"/>
  <c r="BG2121" i="64"/>
  <c r="BG2156" i="64" s="1"/>
  <c r="BG2534" i="64"/>
  <c r="BG2557" i="64" s="1"/>
  <c r="BG2041" i="64"/>
  <c r="BG2068" i="64" s="1"/>
  <c r="BG2077" i="64"/>
  <c r="BG2112" i="64" s="1"/>
  <c r="BG2498" i="64"/>
  <c r="BG2525" i="64" s="1"/>
  <c r="BG2005" i="64"/>
  <c r="BG2032" i="64" s="1"/>
  <c r="BG1898" i="64"/>
  <c r="BG1925" i="64" s="1"/>
  <c r="BG1874" i="64"/>
  <c r="BG2634" i="64"/>
  <c r="BG2659" i="64" s="1"/>
  <c r="BG1757" i="64"/>
  <c r="BG1772" i="64" s="1"/>
  <c r="BG1933" i="64"/>
  <c r="BG1960" i="64" s="1"/>
  <c r="BG2668" i="64"/>
  <c r="BG2693" i="64" s="1"/>
  <c r="BG1781" i="64"/>
  <c r="BG1794" i="64" s="1"/>
  <c r="BG2277" i="64"/>
  <c r="BG2292" i="64" s="1"/>
  <c r="BG1629" i="64"/>
  <c r="BG954" i="64"/>
  <c r="BG967" i="64" s="1"/>
  <c r="BG930" i="64"/>
  <c r="BG1350" i="64"/>
  <c r="BG1363" i="64" s="1"/>
  <c r="BG1605" i="64"/>
  <c r="BG1620" i="64" s="1"/>
  <c r="BG881" i="64"/>
  <c r="BG1298" i="64"/>
  <c r="BG1313" i="64" s="1"/>
  <c r="BG853" i="64"/>
  <c r="BG628" i="64"/>
  <c r="BG651" i="64" s="1"/>
  <c r="AY2246" i="64"/>
  <c r="AY2268" i="64" s="1"/>
  <c r="AY3191" i="64"/>
  <c r="AY3208" i="64" s="1"/>
  <c r="AY3165" i="64"/>
  <c r="AY3182" i="64" s="1"/>
  <c r="AY3114" i="64"/>
  <c r="AY3131" i="64" s="1"/>
  <c r="AY3140" i="64"/>
  <c r="AY3157" i="64" s="1"/>
  <c r="AY2188" i="64"/>
  <c r="AY2211" i="64" s="1"/>
  <c r="AY2220" i="64"/>
  <c r="AY2237" i="64" s="1"/>
  <c r="AY2166" i="64"/>
  <c r="AY2179" i="64" s="1"/>
  <c r="AY2602" i="64"/>
  <c r="AY2625" i="64" s="1"/>
  <c r="AY3243" i="64"/>
  <c r="AY3257" i="64" s="1"/>
  <c r="AY2077" i="64"/>
  <c r="AY2112" i="64" s="1"/>
  <c r="AY2534" i="64"/>
  <c r="AY2557" i="64" s="1"/>
  <c r="AY2498" i="64"/>
  <c r="AY2525" i="64" s="1"/>
  <c r="AY2041" i="64"/>
  <c r="AY2068" i="64" s="1"/>
  <c r="AY2121" i="64"/>
  <c r="AY2156" i="64" s="1"/>
  <c r="AY2005" i="64"/>
  <c r="AY2032" i="64" s="1"/>
  <c r="AY1898" i="64"/>
  <c r="AY1925" i="64" s="1"/>
  <c r="AY1874" i="64"/>
  <c r="AY1933" i="64"/>
  <c r="AY1960" i="64" s="1"/>
  <c r="AY2634" i="64"/>
  <c r="AY2659" i="64" s="1"/>
  <c r="AY1757" i="64"/>
  <c r="AY1772" i="64" s="1"/>
  <c r="AY1781" i="64"/>
  <c r="AY1794" i="64" s="1"/>
  <c r="AY2668" i="64"/>
  <c r="AY2693" i="64" s="1"/>
  <c r="AY1629" i="64"/>
  <c r="AY2277" i="64"/>
  <c r="AY2292" i="64" s="1"/>
  <c r="AY930" i="64"/>
  <c r="AY1350" i="64"/>
  <c r="AY1363" i="64" s="1"/>
  <c r="AY881" i="64"/>
  <c r="AY1605" i="64"/>
  <c r="AY1620" i="64" s="1"/>
  <c r="AY954" i="64"/>
  <c r="AY967" i="64" s="1"/>
  <c r="AY853" i="64"/>
  <c r="AY628" i="64"/>
  <c r="AY651" i="64" s="1"/>
  <c r="AQ2246" i="64"/>
  <c r="AQ2268" i="64" s="1"/>
  <c r="AQ3191" i="64"/>
  <c r="AQ3208" i="64" s="1"/>
  <c r="AQ3165" i="64"/>
  <c r="AQ3182" i="64" s="1"/>
  <c r="AQ3114" i="64"/>
  <c r="AQ3131" i="64" s="1"/>
  <c r="AQ3140" i="64"/>
  <c r="AQ3157" i="64" s="1"/>
  <c r="AQ2188" i="64"/>
  <c r="AQ2211" i="64" s="1"/>
  <c r="AQ2220" i="64"/>
  <c r="AQ2237" i="64" s="1"/>
  <c r="AQ2166" i="64"/>
  <c r="AQ2179" i="64" s="1"/>
  <c r="AQ2121" i="64"/>
  <c r="AQ2156" i="64" s="1"/>
  <c r="AQ3243" i="64"/>
  <c r="AQ3257" i="64" s="1"/>
  <c r="AQ2077" i="64"/>
  <c r="AQ2112" i="64" s="1"/>
  <c r="AQ2602" i="64"/>
  <c r="AQ2625" i="64" s="1"/>
  <c r="AQ2534" i="64"/>
  <c r="AQ2557" i="64" s="1"/>
  <c r="AQ2041" i="64"/>
  <c r="AQ2068" i="64" s="1"/>
  <c r="AQ2005" i="64"/>
  <c r="AQ2032" i="64" s="1"/>
  <c r="AQ2498" i="64"/>
  <c r="AQ2525" i="64" s="1"/>
  <c r="AQ1933" i="64"/>
  <c r="AQ1960" i="64" s="1"/>
  <c r="AQ1898" i="64"/>
  <c r="AQ1925" i="64" s="1"/>
  <c r="AQ1874" i="64"/>
  <c r="AQ2634" i="64"/>
  <c r="AQ2659" i="64" s="1"/>
  <c r="AQ2668" i="64"/>
  <c r="AQ2693" i="64" s="1"/>
  <c r="AQ1757" i="64"/>
  <c r="AQ1772" i="64" s="1"/>
  <c r="AQ2277" i="64"/>
  <c r="AQ2292" i="64" s="1"/>
  <c r="AQ930" i="64"/>
  <c r="AQ1350" i="64"/>
  <c r="AQ1363" i="64" s="1"/>
  <c r="AQ1629" i="64"/>
  <c r="AQ1298" i="64"/>
  <c r="AQ1313" i="64" s="1"/>
  <c r="AQ881" i="64"/>
  <c r="AQ1605" i="64"/>
  <c r="AQ1620" i="64" s="1"/>
  <c r="AQ954" i="64"/>
  <c r="AQ967" i="64" s="1"/>
  <c r="AQ853" i="64"/>
  <c r="AQ628" i="64"/>
  <c r="AQ651" i="64" s="1"/>
  <c r="AI2246" i="64"/>
  <c r="AI2268" i="64" s="1"/>
  <c r="AI3191" i="64"/>
  <c r="AI3208" i="64" s="1"/>
  <c r="AI3165" i="64"/>
  <c r="AI3182" i="64" s="1"/>
  <c r="AI3114" i="64"/>
  <c r="AI3131" i="64" s="1"/>
  <c r="AI3140" i="64"/>
  <c r="AI3157" i="64" s="1"/>
  <c r="AI2220" i="64"/>
  <c r="AI2237" i="64" s="1"/>
  <c r="AI2188" i="64"/>
  <c r="AI2211" i="64" s="1"/>
  <c r="AI2166" i="64"/>
  <c r="AI2179" i="64" s="1"/>
  <c r="AI2121" i="64"/>
  <c r="AI2156" i="64" s="1"/>
  <c r="AI3243" i="64"/>
  <c r="AI3257" i="64" s="1"/>
  <c r="AI2602" i="64"/>
  <c r="AI2625" i="64" s="1"/>
  <c r="AI2077" i="64"/>
  <c r="AI2112" i="64" s="1"/>
  <c r="AI2534" i="64"/>
  <c r="AI2557" i="64" s="1"/>
  <c r="AI2041" i="64"/>
  <c r="AI2068" i="64" s="1"/>
  <c r="AI2498" i="64"/>
  <c r="AI2525" i="64" s="1"/>
  <c r="AI2005" i="64"/>
  <c r="AI2032" i="64" s="1"/>
  <c r="AI1898" i="64"/>
  <c r="AI1925" i="64" s="1"/>
  <c r="AI1874" i="64"/>
  <c r="AI2634" i="64"/>
  <c r="AI2659" i="64" s="1"/>
  <c r="AI1933" i="64"/>
  <c r="AI1960" i="64" s="1"/>
  <c r="AI1757" i="64"/>
  <c r="AI1772" i="64" s="1"/>
  <c r="AI2668" i="64"/>
  <c r="AI2693" i="64" s="1"/>
  <c r="AI1781" i="64"/>
  <c r="AI1794" i="64" s="1"/>
  <c r="AI2277" i="64"/>
  <c r="AI2292" i="64" s="1"/>
  <c r="AI1629" i="64"/>
  <c r="AI930" i="64"/>
  <c r="AI1350" i="64"/>
  <c r="AI1363" i="64" s="1"/>
  <c r="AI881" i="64"/>
  <c r="AI1605" i="64"/>
  <c r="AI1620" i="64" s="1"/>
  <c r="AI1298" i="64"/>
  <c r="AI1313" i="64" s="1"/>
  <c r="AI853" i="64"/>
  <c r="AI628" i="64"/>
  <c r="AI651" i="64" s="1"/>
  <c r="AA2246" i="64"/>
  <c r="AA2268" i="64" s="1"/>
  <c r="AA3191" i="64"/>
  <c r="AA3208" i="64" s="1"/>
  <c r="AA3165" i="64"/>
  <c r="AA3182" i="64" s="1"/>
  <c r="AA3140" i="64"/>
  <c r="AA3157" i="64" s="1"/>
  <c r="AA3114" i="64"/>
  <c r="AA3131" i="64" s="1"/>
  <c r="AA2220" i="64"/>
  <c r="AA2188" i="64"/>
  <c r="AA2211" i="64" s="1"/>
  <c r="AA2166" i="64"/>
  <c r="AA2179" i="64" s="1"/>
  <c r="AA3243" i="64"/>
  <c r="AA3257" i="64" s="1"/>
  <c r="AA2121" i="64"/>
  <c r="AA2156" i="64" s="1"/>
  <c r="AA2077" i="64"/>
  <c r="AA2112" i="64" s="1"/>
  <c r="AA2602" i="64"/>
  <c r="AA2625" i="64" s="1"/>
  <c r="AA2534" i="64"/>
  <c r="AA2557" i="64" s="1"/>
  <c r="AA2498" i="64"/>
  <c r="AA2525" i="64" s="1"/>
  <c r="AA2041" i="64"/>
  <c r="AA2068" i="64" s="1"/>
  <c r="AA2005" i="64"/>
  <c r="AA2032" i="64" s="1"/>
  <c r="AA1898" i="64"/>
  <c r="AA1925" i="64" s="1"/>
  <c r="AA1933" i="64"/>
  <c r="AA1960" i="64" s="1"/>
  <c r="AA1874" i="64"/>
  <c r="AA2634" i="64"/>
  <c r="AA2659" i="64" s="1"/>
  <c r="AA2668" i="64"/>
  <c r="AA2693" i="64" s="1"/>
  <c r="AA1757" i="64"/>
  <c r="AA1772" i="64" s="1"/>
  <c r="AA1781" i="64"/>
  <c r="AA1794" i="64" s="1"/>
  <c r="AA2277" i="64"/>
  <c r="AA2292" i="64" s="1"/>
  <c r="AA1629" i="64"/>
  <c r="AA930" i="64"/>
  <c r="AA1350" i="64"/>
  <c r="AA1363" i="64" s="1"/>
  <c r="AA1298" i="64"/>
  <c r="AA1313" i="64" s="1"/>
  <c r="AA954" i="64"/>
  <c r="AA967" i="64" s="1"/>
  <c r="AA881" i="64"/>
  <c r="AA853" i="64"/>
  <c r="AA1605" i="64"/>
  <c r="AA1620" i="64" s="1"/>
  <c r="AA628" i="64"/>
  <c r="AA651" i="64" s="1"/>
  <c r="V568" i="64"/>
  <c r="W577" i="64"/>
  <c r="AE577" i="64"/>
  <c r="AM577" i="64"/>
  <c r="AU577" i="64"/>
  <c r="BC577" i="64"/>
  <c r="BK577" i="64"/>
  <c r="CA577" i="64"/>
  <c r="CI577" i="64"/>
  <c r="W578" i="64"/>
  <c r="AE578" i="64"/>
  <c r="AM578" i="64"/>
  <c r="AU578" i="64"/>
  <c r="BC578" i="64"/>
  <c r="BK578" i="64"/>
  <c r="BS578" i="64"/>
  <c r="CA578" i="64"/>
  <c r="CI578" i="64"/>
  <c r="V581" i="64"/>
  <c r="AD581" i="64"/>
  <c r="AL581" i="64"/>
  <c r="AT581" i="64"/>
  <c r="BB581" i="64"/>
  <c r="BJ581" i="64"/>
  <c r="BS581" i="64"/>
  <c r="CC581" i="64"/>
  <c r="AC582" i="64"/>
  <c r="AC592" i="64" s="1"/>
  <c r="AO582" i="64"/>
  <c r="AO592" i="64" s="1"/>
  <c r="AY582" i="64"/>
  <c r="AY592" i="64" s="1"/>
  <c r="BI582" i="64"/>
  <c r="BI592" i="64" s="1"/>
  <c r="BU582" i="64"/>
  <c r="BU592" i="64" s="1"/>
  <c r="CE582" i="64"/>
  <c r="CE592" i="64" s="1"/>
  <c r="W627" i="64"/>
  <c r="AH627" i="64"/>
  <c r="BI627" i="64"/>
  <c r="BU627" i="64"/>
  <c r="CI627" i="64"/>
  <c r="AN628" i="64"/>
  <c r="AN651" i="64" s="1"/>
  <c r="BA628" i="64"/>
  <c r="BA651" i="64" s="1"/>
  <c r="BM628" i="64"/>
  <c r="BM651" i="64" s="1"/>
  <c r="CA628" i="64"/>
  <c r="CA651" i="64" s="1"/>
  <c r="AD631" i="64"/>
  <c r="BC631" i="64"/>
  <c r="BP631" i="64"/>
  <c r="CB631" i="64"/>
  <c r="V632" i="64"/>
  <c r="AG632" i="64"/>
  <c r="AU632" i="64"/>
  <c r="BH632" i="64"/>
  <c r="CH632" i="64"/>
  <c r="Y2300" i="64"/>
  <c r="AJ2300" i="64"/>
  <c r="AX2300" i="64"/>
  <c r="BK2300" i="64"/>
  <c r="BW2300" i="64"/>
  <c r="T2301" i="64"/>
  <c r="T2316" i="64" s="1"/>
  <c r="AR2301" i="64"/>
  <c r="AR2316" i="64" s="1"/>
  <c r="BX2301" i="64"/>
  <c r="BX2316" i="64" s="1"/>
  <c r="AY2304" i="64"/>
  <c r="AQ2305" i="64"/>
  <c r="Y852" i="64"/>
  <c r="Y872" i="64" s="1"/>
  <c r="CK852" i="64"/>
  <c r="CK872" i="64" s="1"/>
  <c r="CC853" i="64"/>
  <c r="BL856" i="64"/>
  <c r="BD857" i="64"/>
  <c r="AD880" i="64"/>
  <c r="AD895" i="64" s="1"/>
  <c r="V881" i="64"/>
  <c r="CH881" i="64"/>
  <c r="BQ884" i="64"/>
  <c r="BI885" i="64"/>
  <c r="AI904" i="64"/>
  <c r="AA905" i="64"/>
  <c r="CD908" i="64"/>
  <c r="CE909" i="64"/>
  <c r="BU929" i="64"/>
  <c r="X933" i="64"/>
  <c r="AC2277" i="64"/>
  <c r="AC2292" i="64" s="1"/>
  <c r="BO2280" i="64"/>
  <c r="BU1298" i="64"/>
  <c r="BU1313" i="64" s="1"/>
  <c r="BW1302" i="64"/>
  <c r="BD1350" i="64"/>
  <c r="BD1363" i="64" s="1"/>
  <c r="AI954" i="64"/>
  <c r="AI967" i="64" s="1"/>
  <c r="AA1632" i="64"/>
  <c r="AA1751" i="64" s="1"/>
  <c r="BS2245" i="64"/>
  <c r="BS3190" i="64"/>
  <c r="BS3207" i="64" s="1"/>
  <c r="BS3139" i="64"/>
  <c r="BS3156" i="64" s="1"/>
  <c r="BS3164" i="64"/>
  <c r="BS3181" i="64" s="1"/>
  <c r="BS3113" i="64"/>
  <c r="BS3130" i="64" s="1"/>
  <c r="BS2187" i="64"/>
  <c r="BS2210" i="64" s="1"/>
  <c r="BS2219" i="64"/>
  <c r="BS2236" i="64" s="1"/>
  <c r="BS2165" i="64"/>
  <c r="BS2178" i="64" s="1"/>
  <c r="BS2076" i="64"/>
  <c r="BS2111" i="64" s="1"/>
  <c r="BS3242" i="64"/>
  <c r="BS3256" i="64" s="1"/>
  <c r="BS2120" i="64"/>
  <c r="BS2497" i="64"/>
  <c r="BS2524" i="64" s="1"/>
  <c r="BS2601" i="64"/>
  <c r="BS2624" i="64" s="1"/>
  <c r="BS1932" i="64"/>
  <c r="BS1959" i="64" s="1"/>
  <c r="BS2533" i="64"/>
  <c r="BS2556" i="64" s="1"/>
  <c r="BS2040" i="64"/>
  <c r="BS2067" i="64" s="1"/>
  <c r="BS2633" i="64"/>
  <c r="BS2658" i="64" s="1"/>
  <c r="BS2667" i="64"/>
  <c r="BS2692" i="64" s="1"/>
  <c r="BS2004" i="64"/>
  <c r="BS2031" i="64" s="1"/>
  <c r="BS1897" i="64"/>
  <c r="BS1924" i="64" s="1"/>
  <c r="BS1780" i="64"/>
  <c r="BS1793" i="64" s="1"/>
  <c r="BS1873" i="64"/>
  <c r="BS1888" i="64" s="1"/>
  <c r="BS1756" i="64"/>
  <c r="BS1771" i="64" s="1"/>
  <c r="BS1349" i="64"/>
  <c r="BS1362" i="64" s="1"/>
  <c r="BS1604" i="64"/>
  <c r="BS1619" i="64" s="1"/>
  <c r="BS1297" i="64"/>
  <c r="BS1312" i="64" s="1"/>
  <c r="BS2276" i="64"/>
  <c r="BS2291" i="64" s="1"/>
  <c r="BS953" i="64"/>
  <c r="BS1628" i="64"/>
  <c r="BS929" i="64"/>
  <c r="BS852" i="64"/>
  <c r="BS872" i="64" s="1"/>
  <c r="BS904" i="64"/>
  <c r="BS880" i="64"/>
  <c r="BS895" i="64" s="1"/>
  <c r="CA2250" i="64"/>
  <c r="CA3195" i="64"/>
  <c r="CA3144" i="64"/>
  <c r="CA3169" i="64"/>
  <c r="CA2192" i="64"/>
  <c r="CA2170" i="64"/>
  <c r="CA2183" i="64" s="1"/>
  <c r="CA3118" i="64"/>
  <c r="CA3135" i="64" s="1"/>
  <c r="CA2224" i="64"/>
  <c r="CA2241" i="64" s="1"/>
  <c r="CA3247" i="64"/>
  <c r="CA3261" i="64" s="1"/>
  <c r="CA2081" i="64"/>
  <c r="CA2116" i="64" s="1"/>
  <c r="CA2502" i="64"/>
  <c r="CA2529" i="64" s="1"/>
  <c r="CA2125" i="64"/>
  <c r="CA2160" i="64" s="1"/>
  <c r="CA2045" i="64"/>
  <c r="CA2072" i="64" s="1"/>
  <c r="CA2638" i="64"/>
  <c r="CA2663" i="64" s="1"/>
  <c r="CA1937" i="64"/>
  <c r="CA1964" i="64" s="1"/>
  <c r="CA2538" i="64"/>
  <c r="CA2561" i="64" s="1"/>
  <c r="CA2672" i="64"/>
  <c r="CA2697" i="64" s="1"/>
  <c r="CA2009" i="64"/>
  <c r="CA2036" i="64" s="1"/>
  <c r="CA1902" i="64"/>
  <c r="CA1929" i="64" s="1"/>
  <c r="CA2606" i="64"/>
  <c r="CA2629" i="64" s="1"/>
  <c r="CA1785" i="64"/>
  <c r="CA1798" i="64" s="1"/>
  <c r="CA1878" i="64"/>
  <c r="CA1761" i="64"/>
  <c r="CA1633" i="64"/>
  <c r="CA1609" i="64"/>
  <c r="CA1624" i="64" s="1"/>
  <c r="CA1302" i="64"/>
  <c r="CA2281" i="64"/>
  <c r="CA2296" i="64" s="1"/>
  <c r="CA958" i="64"/>
  <c r="CA971" i="64" s="1"/>
  <c r="CA934" i="64"/>
  <c r="CA857" i="64"/>
  <c r="CA909" i="64"/>
  <c r="CA2305" i="64"/>
  <c r="CA885" i="64"/>
  <c r="W2250" i="64"/>
  <c r="W3195" i="64"/>
  <c r="W3144" i="64"/>
  <c r="W3169" i="64"/>
  <c r="W3118" i="64"/>
  <c r="W3135" i="64" s="1"/>
  <c r="W2192" i="64"/>
  <c r="W2224" i="64"/>
  <c r="W2241" i="64" s="1"/>
  <c r="W2170" i="64"/>
  <c r="W2183" i="64" s="1"/>
  <c r="W3247" i="64"/>
  <c r="W3261" i="64" s="1"/>
  <c r="W2081" i="64"/>
  <c r="W2116" i="64" s="1"/>
  <c r="W2125" i="64"/>
  <c r="W2160" i="64" s="1"/>
  <c r="W2502" i="64"/>
  <c r="W2529" i="64" s="1"/>
  <c r="W2606" i="64"/>
  <c r="W2629" i="64" s="1"/>
  <c r="W2538" i="64"/>
  <c r="W2561" i="64" s="1"/>
  <c r="W2638" i="64"/>
  <c r="W2663" i="64" s="1"/>
  <c r="W2009" i="64"/>
  <c r="W2036" i="64" s="1"/>
  <c r="W2672" i="64"/>
  <c r="W2697" i="64" s="1"/>
  <c r="W2045" i="64"/>
  <c r="W2072" i="64" s="1"/>
  <c r="W1937" i="64"/>
  <c r="W1964" i="64" s="1"/>
  <c r="W1902" i="64"/>
  <c r="W1929" i="64" s="1"/>
  <c r="W1785" i="64"/>
  <c r="W1798" i="64" s="1"/>
  <c r="W1761" i="64"/>
  <c r="W1878" i="64"/>
  <c r="W1609" i="64"/>
  <c r="W1624" i="64" s="1"/>
  <c r="W1302" i="64"/>
  <c r="W1633" i="64"/>
  <c r="W2281" i="64"/>
  <c r="W2296" i="64" s="1"/>
  <c r="W958" i="64"/>
  <c r="W971" i="64" s="1"/>
  <c r="W857" i="64"/>
  <c r="W909" i="64"/>
  <c r="W2305" i="64"/>
  <c r="W1354" i="64"/>
  <c r="W1367" i="64" s="1"/>
  <c r="W934" i="64"/>
  <c r="W885" i="64"/>
  <c r="AF2249" i="64"/>
  <c r="AF3194" i="64"/>
  <c r="AF3143" i="64"/>
  <c r="AF3168" i="64"/>
  <c r="AF3117" i="64"/>
  <c r="AF2223" i="64"/>
  <c r="AF2191" i="64"/>
  <c r="AF2169" i="64"/>
  <c r="AF3246" i="64"/>
  <c r="AF2124" i="64"/>
  <c r="AF2501" i="64"/>
  <c r="AF2605" i="64"/>
  <c r="AF2044" i="64"/>
  <c r="AF2537" i="64"/>
  <c r="AF2080" i="64"/>
  <c r="AF2008" i="64"/>
  <c r="AF2671" i="64"/>
  <c r="AF1936" i="64"/>
  <c r="AF1901" i="64"/>
  <c r="AF1784" i="64"/>
  <c r="AF1760" i="64"/>
  <c r="AF1775" i="64" s="1"/>
  <c r="AF1877" i="64"/>
  <c r="AF2637" i="64"/>
  <c r="AF1632" i="64"/>
  <c r="AF1751" i="64" s="1"/>
  <c r="AF2280" i="64"/>
  <c r="AF957" i="64"/>
  <c r="AF970" i="64" s="1"/>
  <c r="AF908" i="64"/>
  <c r="AF2304" i="64"/>
  <c r="AF1353" i="64"/>
  <c r="AF1301" i="64"/>
  <c r="AF933" i="64"/>
  <c r="AF884" i="64"/>
  <c r="BE2246" i="64"/>
  <c r="BE2268" i="64" s="1"/>
  <c r="BE3191" i="64"/>
  <c r="BE3208" i="64" s="1"/>
  <c r="BE3165" i="64"/>
  <c r="BE3182" i="64" s="1"/>
  <c r="BE3140" i="64"/>
  <c r="BE3157" i="64" s="1"/>
  <c r="BE3114" i="64"/>
  <c r="BE3131" i="64" s="1"/>
  <c r="BE2220" i="64"/>
  <c r="BE2237" i="64" s="1"/>
  <c r="BE2188" i="64"/>
  <c r="BE2211" i="64" s="1"/>
  <c r="BE3243" i="64"/>
  <c r="BE3257" i="64" s="1"/>
  <c r="BE2166" i="64"/>
  <c r="BE2179" i="64" s="1"/>
  <c r="BE2077" i="64"/>
  <c r="BE2112" i="64" s="1"/>
  <c r="BE2498" i="64"/>
  <c r="BE2525" i="64" s="1"/>
  <c r="BE2602" i="64"/>
  <c r="BE2625" i="64" s="1"/>
  <c r="BE2121" i="64"/>
  <c r="BE2156" i="64" s="1"/>
  <c r="BE2041" i="64"/>
  <c r="BE2068" i="64" s="1"/>
  <c r="BE1933" i="64"/>
  <c r="BE1960" i="64" s="1"/>
  <c r="BE2668" i="64"/>
  <c r="BE2693" i="64" s="1"/>
  <c r="BE1898" i="64"/>
  <c r="BE1925" i="64" s="1"/>
  <c r="BE2005" i="64"/>
  <c r="BE2032" i="64" s="1"/>
  <c r="BE2534" i="64"/>
  <c r="BE2557" i="64" s="1"/>
  <c r="BE1874" i="64"/>
  <c r="BE1757" i="64"/>
  <c r="BE1772" i="64" s="1"/>
  <c r="BE2634" i="64"/>
  <c r="BE2659" i="64" s="1"/>
  <c r="BE1781" i="64"/>
  <c r="BE1794" i="64" s="1"/>
  <c r="BE1629" i="64"/>
  <c r="BE1605" i="64"/>
  <c r="BE1620" i="64" s="1"/>
  <c r="BE2277" i="64"/>
  <c r="BE2292" i="64" s="1"/>
  <c r="BE954" i="64"/>
  <c r="BE967" i="64" s="1"/>
  <c r="BE905" i="64"/>
  <c r="BE2301" i="64"/>
  <c r="BE2316" i="64" s="1"/>
  <c r="BE930" i="64"/>
  <c r="BE881" i="64"/>
  <c r="BE1298" i="64"/>
  <c r="BE1313" i="64" s="1"/>
  <c r="BE1350" i="64"/>
  <c r="BE1363" i="64" s="1"/>
  <c r="AF581" i="64"/>
  <c r="AG853" i="64"/>
  <c r="BD933" i="64"/>
  <c r="CJ2245" i="64"/>
  <c r="CJ3190" i="64"/>
  <c r="CJ3207" i="64" s="1"/>
  <c r="CJ3139" i="64"/>
  <c r="CJ3156" i="64" s="1"/>
  <c r="CJ3164" i="64"/>
  <c r="CJ3181" i="64" s="1"/>
  <c r="CJ3113" i="64"/>
  <c r="CJ3130" i="64" s="1"/>
  <c r="CJ2187" i="64"/>
  <c r="CJ2210" i="64" s="1"/>
  <c r="CJ2219" i="64"/>
  <c r="CJ2236" i="64" s="1"/>
  <c r="CJ2076" i="64"/>
  <c r="CJ2111" i="64" s="1"/>
  <c r="CJ2165" i="64"/>
  <c r="CJ2178" i="64" s="1"/>
  <c r="CJ2497" i="64"/>
  <c r="CJ2524" i="64" s="1"/>
  <c r="CJ2601" i="64"/>
  <c r="CJ2624" i="64" s="1"/>
  <c r="CJ3242" i="64"/>
  <c r="CJ3256" i="64" s="1"/>
  <c r="CJ2533" i="64"/>
  <c r="CJ2556" i="64" s="1"/>
  <c r="CJ2040" i="64"/>
  <c r="CJ2067" i="64" s="1"/>
  <c r="CJ2633" i="64"/>
  <c r="CJ2658" i="64" s="1"/>
  <c r="CJ2004" i="64"/>
  <c r="CJ2031" i="64" s="1"/>
  <c r="CJ1932" i="64"/>
  <c r="CJ1959" i="64" s="1"/>
  <c r="CJ2667" i="64"/>
  <c r="CJ2692" i="64" s="1"/>
  <c r="CJ2120" i="64"/>
  <c r="CJ1897" i="64"/>
  <c r="CJ1924" i="64" s="1"/>
  <c r="CJ1873" i="64"/>
  <c r="CJ1888" i="64" s="1"/>
  <c r="CJ1756" i="64"/>
  <c r="CJ1771" i="64" s="1"/>
  <c r="CJ1780" i="64"/>
  <c r="CJ1793" i="64" s="1"/>
  <c r="CJ1628" i="64"/>
  <c r="CJ1604" i="64"/>
  <c r="CJ1619" i="64" s="1"/>
  <c r="CJ1297" i="64"/>
  <c r="CJ1312" i="64" s="1"/>
  <c r="CJ2276" i="64"/>
  <c r="CJ2291" i="64" s="1"/>
  <c r="CJ953" i="64"/>
  <c r="CJ852" i="64"/>
  <c r="CJ872" i="64" s="1"/>
  <c r="CJ904" i="64"/>
  <c r="CJ2300" i="64"/>
  <c r="CJ880" i="64"/>
  <c r="CJ895" i="64" s="1"/>
  <c r="CJ1349" i="64"/>
  <c r="CJ1362" i="64" s="1"/>
  <c r="CJ929" i="64"/>
  <c r="CB2245" i="64"/>
  <c r="CB3190" i="64"/>
  <c r="CB3207" i="64" s="1"/>
  <c r="CB3139" i="64"/>
  <c r="CB3156" i="64" s="1"/>
  <c r="CB3164" i="64"/>
  <c r="CB3181" i="64" s="1"/>
  <c r="CB3113" i="64"/>
  <c r="CB3130" i="64" s="1"/>
  <c r="CB2187" i="64"/>
  <c r="CB2210" i="64" s="1"/>
  <c r="CB2219" i="64"/>
  <c r="CB2236" i="64" s="1"/>
  <c r="CB2076" i="64"/>
  <c r="CB2111" i="64" s="1"/>
  <c r="CB2165" i="64"/>
  <c r="CB2178" i="64" s="1"/>
  <c r="CB3242" i="64"/>
  <c r="CB3256" i="64" s="1"/>
  <c r="CB2497" i="64"/>
  <c r="CB2524" i="64" s="1"/>
  <c r="CB2120" i="64"/>
  <c r="CB2601" i="64"/>
  <c r="CB2624" i="64" s="1"/>
  <c r="CB2040" i="64"/>
  <c r="CB2067" i="64" s="1"/>
  <c r="CB2004" i="64"/>
  <c r="CB2031" i="64" s="1"/>
  <c r="CB1932" i="64"/>
  <c r="CB1959" i="64" s="1"/>
  <c r="CB2633" i="64"/>
  <c r="CB2658" i="64" s="1"/>
  <c r="CB2667" i="64"/>
  <c r="CB2692" i="64" s="1"/>
  <c r="CB2533" i="64"/>
  <c r="CB2556" i="64" s="1"/>
  <c r="CB1897" i="64"/>
  <c r="CB1924" i="64" s="1"/>
  <c r="CB1780" i="64"/>
  <c r="CB1793" i="64" s="1"/>
  <c r="CB1756" i="64"/>
  <c r="CB1771" i="64" s="1"/>
  <c r="CB1873" i="64"/>
  <c r="CB1888" i="64" s="1"/>
  <c r="CB1628" i="64"/>
  <c r="CB1604" i="64"/>
  <c r="CB1619" i="64" s="1"/>
  <c r="CB1297" i="64"/>
  <c r="CB1312" i="64" s="1"/>
  <c r="CB2276" i="64"/>
  <c r="CB2291" i="64" s="1"/>
  <c r="CB953" i="64"/>
  <c r="CB852" i="64"/>
  <c r="CB872" i="64" s="1"/>
  <c r="CB1349" i="64"/>
  <c r="CB1362" i="64" s="1"/>
  <c r="CB904" i="64"/>
  <c r="CB929" i="64"/>
  <c r="CB2300" i="64"/>
  <c r="CB880" i="64"/>
  <c r="CB895" i="64" s="1"/>
  <c r="BT2245" i="64"/>
  <c r="BT3190" i="64"/>
  <c r="BT3207" i="64" s="1"/>
  <c r="BT3139" i="64"/>
  <c r="BT3156" i="64" s="1"/>
  <c r="BT3164" i="64"/>
  <c r="BT3181" i="64" s="1"/>
  <c r="BT3113" i="64"/>
  <c r="BT3130" i="64" s="1"/>
  <c r="BT2219" i="64"/>
  <c r="BT2236" i="64" s="1"/>
  <c r="BT2187" i="64"/>
  <c r="BT2210" i="64" s="1"/>
  <c r="BT2165" i="64"/>
  <c r="BT2178" i="64" s="1"/>
  <c r="BT2076" i="64"/>
  <c r="BT2111" i="64" s="1"/>
  <c r="BT2120" i="64"/>
  <c r="BT3242" i="64"/>
  <c r="BT3256" i="64" s="1"/>
  <c r="BT2497" i="64"/>
  <c r="BT2524" i="64" s="1"/>
  <c r="BT2601" i="64"/>
  <c r="BT2624" i="64" s="1"/>
  <c r="BT2533" i="64"/>
  <c r="BT2556" i="64" s="1"/>
  <c r="BT2040" i="64"/>
  <c r="BT2067" i="64" s="1"/>
  <c r="BT2633" i="64"/>
  <c r="BT2658" i="64" s="1"/>
  <c r="BT2667" i="64"/>
  <c r="BT2692" i="64" s="1"/>
  <c r="BT2004" i="64"/>
  <c r="BT2031" i="64" s="1"/>
  <c r="BT1932" i="64"/>
  <c r="BT1959" i="64" s="1"/>
  <c r="BT1897" i="64"/>
  <c r="BT1924" i="64" s="1"/>
  <c r="BT1780" i="64"/>
  <c r="BT1793" i="64" s="1"/>
  <c r="BT1756" i="64"/>
  <c r="BT1771" i="64" s="1"/>
  <c r="BT1873" i="64"/>
  <c r="BT1888" i="64" s="1"/>
  <c r="BT1604" i="64"/>
  <c r="BT1619" i="64" s="1"/>
  <c r="BT1297" i="64"/>
  <c r="BT1312" i="64" s="1"/>
  <c r="BT2276" i="64"/>
  <c r="BT2291" i="64" s="1"/>
  <c r="BT953" i="64"/>
  <c r="BT1628" i="64"/>
  <c r="BT929" i="64"/>
  <c r="BT852" i="64"/>
  <c r="BT872" i="64" s="1"/>
  <c r="BT904" i="64"/>
  <c r="BT2300" i="64"/>
  <c r="BT1349" i="64"/>
  <c r="BT1362" i="64" s="1"/>
  <c r="BT880" i="64"/>
  <c r="BT895" i="64" s="1"/>
  <c r="BL2245" i="64"/>
  <c r="BL3190" i="64"/>
  <c r="BL3207" i="64" s="1"/>
  <c r="BL3139" i="64"/>
  <c r="BL3156" i="64" s="1"/>
  <c r="BL3164" i="64"/>
  <c r="BL3181" i="64" s="1"/>
  <c r="BL2187" i="64"/>
  <c r="BL2210" i="64" s="1"/>
  <c r="BL2219" i="64"/>
  <c r="BL2236" i="64" s="1"/>
  <c r="BL3113" i="64"/>
  <c r="BL3130" i="64" s="1"/>
  <c r="BL2076" i="64"/>
  <c r="BL2111" i="64" s="1"/>
  <c r="BL2165" i="64"/>
  <c r="BL2178" i="64" s="1"/>
  <c r="BL2497" i="64"/>
  <c r="BL2524" i="64" s="1"/>
  <c r="BL2120" i="64"/>
  <c r="BL3242" i="64"/>
  <c r="BL3256" i="64" s="1"/>
  <c r="BL2601" i="64"/>
  <c r="BL2624" i="64" s="1"/>
  <c r="BL2533" i="64"/>
  <c r="BL2556" i="64" s="1"/>
  <c r="BL2040" i="64"/>
  <c r="BL2067" i="64" s="1"/>
  <c r="BL2633" i="64"/>
  <c r="BL2658" i="64" s="1"/>
  <c r="BL2004" i="64"/>
  <c r="BL2031" i="64" s="1"/>
  <c r="BL1932" i="64"/>
  <c r="BL1959" i="64" s="1"/>
  <c r="BL2667" i="64"/>
  <c r="BL2692" i="64" s="1"/>
  <c r="BL1897" i="64"/>
  <c r="BL1924" i="64" s="1"/>
  <c r="BL1873" i="64"/>
  <c r="BL1888" i="64" s="1"/>
  <c r="BL1756" i="64"/>
  <c r="BL1771" i="64" s="1"/>
  <c r="BL1780" i="64"/>
  <c r="BL1793" i="64" s="1"/>
  <c r="BL1604" i="64"/>
  <c r="BL1619" i="64" s="1"/>
  <c r="BL1297" i="64"/>
  <c r="BL1312" i="64" s="1"/>
  <c r="BL1628" i="64"/>
  <c r="BL2276" i="64"/>
  <c r="BL2291" i="64" s="1"/>
  <c r="BL953" i="64"/>
  <c r="BL852" i="64"/>
  <c r="BL872" i="64" s="1"/>
  <c r="BL904" i="64"/>
  <c r="BL2300" i="64"/>
  <c r="BL929" i="64"/>
  <c r="BL880" i="64"/>
  <c r="BL895" i="64" s="1"/>
  <c r="BD2245" i="64"/>
  <c r="BD3190" i="64"/>
  <c r="BD3207" i="64" s="1"/>
  <c r="BD3139" i="64"/>
  <c r="BD3156" i="64" s="1"/>
  <c r="BD3164" i="64"/>
  <c r="BD3181" i="64" s="1"/>
  <c r="BD2219" i="64"/>
  <c r="BD2236" i="64" s="1"/>
  <c r="BD2187" i="64"/>
  <c r="BD2210" i="64" s="1"/>
  <c r="BD3113" i="64"/>
  <c r="BD3130" i="64" s="1"/>
  <c r="BD2165" i="64"/>
  <c r="BD2178" i="64" s="1"/>
  <c r="BD2076" i="64"/>
  <c r="BD2111" i="64" s="1"/>
  <c r="BD2120" i="64"/>
  <c r="BD3242" i="64"/>
  <c r="BD3256" i="64" s="1"/>
  <c r="BD2497" i="64"/>
  <c r="BD2524" i="64" s="1"/>
  <c r="BD2601" i="64"/>
  <c r="BD2624" i="64" s="1"/>
  <c r="BD2040" i="64"/>
  <c r="BD2067" i="64" s="1"/>
  <c r="BD2533" i="64"/>
  <c r="BD2556" i="64" s="1"/>
  <c r="BD2633" i="64"/>
  <c r="BD2658" i="64" s="1"/>
  <c r="BD2667" i="64"/>
  <c r="BD2692" i="64" s="1"/>
  <c r="BD1897" i="64"/>
  <c r="BD1924" i="64" s="1"/>
  <c r="BD1932" i="64"/>
  <c r="BD1959" i="64" s="1"/>
  <c r="BD1873" i="64"/>
  <c r="BD1888" i="64" s="1"/>
  <c r="BD1756" i="64"/>
  <c r="BD1771" i="64" s="1"/>
  <c r="BD1780" i="64"/>
  <c r="BD1793" i="64" s="1"/>
  <c r="BD2004" i="64"/>
  <c r="BD2031" i="64" s="1"/>
  <c r="BD1628" i="64"/>
  <c r="BD1604" i="64"/>
  <c r="BD1619" i="64" s="1"/>
  <c r="BD1297" i="64"/>
  <c r="BD1312" i="64" s="1"/>
  <c r="BD2276" i="64"/>
  <c r="BD2291" i="64" s="1"/>
  <c r="BD953" i="64"/>
  <c r="BD852" i="64"/>
  <c r="BD872" i="64" s="1"/>
  <c r="BD1349" i="64"/>
  <c r="BD1362" i="64" s="1"/>
  <c r="BD904" i="64"/>
  <c r="BD929" i="64"/>
  <c r="BD2300" i="64"/>
  <c r="BD880" i="64"/>
  <c r="BD895" i="64" s="1"/>
  <c r="AV2245" i="64"/>
  <c r="AV3190" i="64"/>
  <c r="AV3207" i="64" s="1"/>
  <c r="AV3139" i="64"/>
  <c r="AV3156" i="64" s="1"/>
  <c r="AV3164" i="64"/>
  <c r="AV3181" i="64" s="1"/>
  <c r="AV3113" i="64"/>
  <c r="AV3130" i="64" s="1"/>
  <c r="AV2219" i="64"/>
  <c r="AV2236" i="64" s="1"/>
  <c r="AV2187" i="64"/>
  <c r="AV2210" i="64" s="1"/>
  <c r="AV2165" i="64"/>
  <c r="AV2178" i="64" s="1"/>
  <c r="AV2076" i="64"/>
  <c r="AV2111" i="64" s="1"/>
  <c r="AV3242" i="64"/>
  <c r="AV3256" i="64" s="1"/>
  <c r="AV2120" i="64"/>
  <c r="AV2497" i="64"/>
  <c r="AV2524" i="64" s="1"/>
  <c r="AV2601" i="64"/>
  <c r="AV2624" i="64" s="1"/>
  <c r="AV2533" i="64"/>
  <c r="AV2556" i="64" s="1"/>
  <c r="AV2040" i="64"/>
  <c r="AV2067" i="64" s="1"/>
  <c r="AV2633" i="64"/>
  <c r="AV2658" i="64" s="1"/>
  <c r="AV2667" i="64"/>
  <c r="AV2692" i="64" s="1"/>
  <c r="AV2004" i="64"/>
  <c r="AV2031" i="64" s="1"/>
  <c r="AV1932" i="64"/>
  <c r="AV1959" i="64" s="1"/>
  <c r="AV1897" i="64"/>
  <c r="AV1924" i="64" s="1"/>
  <c r="AV1780" i="64"/>
  <c r="AV1793" i="64" s="1"/>
  <c r="AV1756" i="64"/>
  <c r="AV1771" i="64" s="1"/>
  <c r="AV1873" i="64"/>
  <c r="AV1888" i="64" s="1"/>
  <c r="AV1628" i="64"/>
  <c r="AV1604" i="64"/>
  <c r="AV1619" i="64" s="1"/>
  <c r="AV1297" i="64"/>
  <c r="AV1312" i="64" s="1"/>
  <c r="AV2276" i="64"/>
  <c r="AV2291" i="64" s="1"/>
  <c r="AV953" i="64"/>
  <c r="AV852" i="64"/>
  <c r="AV872" i="64" s="1"/>
  <c r="AV929" i="64"/>
  <c r="AV904" i="64"/>
  <c r="AV2300" i="64"/>
  <c r="AV1349" i="64"/>
  <c r="AV1362" i="64" s="1"/>
  <c r="AV880" i="64"/>
  <c r="AV895" i="64" s="1"/>
  <c r="AN2245" i="64"/>
  <c r="AN3190" i="64"/>
  <c r="AN3207" i="64" s="1"/>
  <c r="AN3139" i="64"/>
  <c r="AN3156" i="64" s="1"/>
  <c r="AN3164" i="64"/>
  <c r="AN3181" i="64" s="1"/>
  <c r="AN3113" i="64"/>
  <c r="AN3130" i="64" s="1"/>
  <c r="AN2187" i="64"/>
  <c r="AN2210" i="64" s="1"/>
  <c r="AN2219" i="64"/>
  <c r="AN2236" i="64" s="1"/>
  <c r="AN2076" i="64"/>
  <c r="AN2111" i="64" s="1"/>
  <c r="AN2165" i="64"/>
  <c r="AN2178" i="64" s="1"/>
  <c r="AN2120" i="64"/>
  <c r="AN2497" i="64"/>
  <c r="AN2524" i="64" s="1"/>
  <c r="AN2601" i="64"/>
  <c r="AN2624" i="64" s="1"/>
  <c r="AN3242" i="64"/>
  <c r="AN3256" i="64" s="1"/>
  <c r="AN2040" i="64"/>
  <c r="AN2067" i="64" s="1"/>
  <c r="AN2633" i="64"/>
  <c r="AN2658" i="64" s="1"/>
  <c r="AN2004" i="64"/>
  <c r="AN2031" i="64" s="1"/>
  <c r="AN1932" i="64"/>
  <c r="AN1959" i="64" s="1"/>
  <c r="AN2667" i="64"/>
  <c r="AN2692" i="64" s="1"/>
  <c r="AN2533" i="64"/>
  <c r="AN2556" i="64" s="1"/>
  <c r="AN1897" i="64"/>
  <c r="AN1924" i="64" s="1"/>
  <c r="AN1780" i="64"/>
  <c r="AN1793" i="64" s="1"/>
  <c r="AN1756" i="64"/>
  <c r="AN1771" i="64" s="1"/>
  <c r="AN1873" i="64"/>
  <c r="AN1888" i="64" s="1"/>
  <c r="AN1604" i="64"/>
  <c r="AN1619" i="64" s="1"/>
  <c r="AN1297" i="64"/>
  <c r="AN1312" i="64" s="1"/>
  <c r="AN2276" i="64"/>
  <c r="AN2291" i="64" s="1"/>
  <c r="AN953" i="64"/>
  <c r="AN1628" i="64"/>
  <c r="AN1349" i="64"/>
  <c r="AN1362" i="64" s="1"/>
  <c r="AN852" i="64"/>
  <c r="AN872" i="64" s="1"/>
  <c r="AN904" i="64"/>
  <c r="AN2300" i="64"/>
  <c r="AN880" i="64"/>
  <c r="AN895" i="64" s="1"/>
  <c r="AF2245" i="64"/>
  <c r="AF3190" i="64"/>
  <c r="AF3207" i="64" s="1"/>
  <c r="AF3139" i="64"/>
  <c r="AF3156" i="64" s="1"/>
  <c r="AF3164" i="64"/>
  <c r="AF3181" i="64" s="1"/>
  <c r="AF3113" i="64"/>
  <c r="AF3130" i="64" s="1"/>
  <c r="AF2187" i="64"/>
  <c r="AF2210" i="64" s="1"/>
  <c r="AF2219" i="64"/>
  <c r="AF2236" i="64" s="1"/>
  <c r="AF2165" i="64"/>
  <c r="AF2178" i="64" s="1"/>
  <c r="AF2076" i="64"/>
  <c r="AF2111" i="64" s="1"/>
  <c r="AF3242" i="64"/>
  <c r="AF3256" i="64" s="1"/>
  <c r="AF2120" i="64"/>
  <c r="AF2497" i="64"/>
  <c r="AF2524" i="64" s="1"/>
  <c r="AF2601" i="64"/>
  <c r="AF2624" i="64" s="1"/>
  <c r="AF2533" i="64"/>
  <c r="AF2556" i="64" s="1"/>
  <c r="AF2040" i="64"/>
  <c r="AF2067" i="64" s="1"/>
  <c r="AF2633" i="64"/>
  <c r="AF2658" i="64" s="1"/>
  <c r="AF2667" i="64"/>
  <c r="AF2692" i="64" s="1"/>
  <c r="AF1897" i="64"/>
  <c r="AF1924" i="64" s="1"/>
  <c r="AF2004" i="64"/>
  <c r="AF2031" i="64" s="1"/>
  <c r="AF1932" i="64"/>
  <c r="AF1959" i="64" s="1"/>
  <c r="AF1873" i="64"/>
  <c r="AF1888" i="64" s="1"/>
  <c r="AF1756" i="64"/>
  <c r="AF1771" i="64" s="1"/>
  <c r="AF1604" i="64"/>
  <c r="AF1619" i="64" s="1"/>
  <c r="AF1297" i="64"/>
  <c r="AF1312" i="64" s="1"/>
  <c r="AF1628" i="64"/>
  <c r="AF2276" i="64"/>
  <c r="AF2291" i="64" s="1"/>
  <c r="AF953" i="64"/>
  <c r="AF1780" i="64"/>
  <c r="AF1793" i="64" s="1"/>
  <c r="AF852" i="64"/>
  <c r="AF872" i="64" s="1"/>
  <c r="AF904" i="64"/>
  <c r="AF1349" i="64"/>
  <c r="AF1362" i="64" s="1"/>
  <c r="AF2300" i="64"/>
  <c r="AF929" i="64"/>
  <c r="AF880" i="64"/>
  <c r="AF895" i="64" s="1"/>
  <c r="X2245" i="64"/>
  <c r="X3190" i="64"/>
  <c r="X3207" i="64" s="1"/>
  <c r="X3139" i="64"/>
  <c r="X3156" i="64" s="1"/>
  <c r="X3164" i="64"/>
  <c r="X3181" i="64" s="1"/>
  <c r="X3113" i="64"/>
  <c r="X3130" i="64" s="1"/>
  <c r="X2187" i="64"/>
  <c r="X2210" i="64" s="1"/>
  <c r="X2219" i="64"/>
  <c r="X2236" i="64" s="1"/>
  <c r="X2076" i="64"/>
  <c r="X2111" i="64" s="1"/>
  <c r="X3242" i="64"/>
  <c r="X3256" i="64" s="1"/>
  <c r="X2165" i="64"/>
  <c r="X2178" i="64" s="1"/>
  <c r="X2497" i="64"/>
  <c r="X2524" i="64" s="1"/>
  <c r="X2601" i="64"/>
  <c r="X2624" i="64" s="1"/>
  <c r="X2533" i="64"/>
  <c r="X2556" i="64" s="1"/>
  <c r="X2040" i="64"/>
  <c r="X2067" i="64" s="1"/>
  <c r="X2120" i="64"/>
  <c r="X2633" i="64"/>
  <c r="X2658" i="64" s="1"/>
  <c r="X2004" i="64"/>
  <c r="X2031" i="64" s="1"/>
  <c r="X2667" i="64"/>
  <c r="X2692" i="64" s="1"/>
  <c r="X1932" i="64"/>
  <c r="X1959" i="64" s="1"/>
  <c r="X1897" i="64"/>
  <c r="X1924" i="64" s="1"/>
  <c r="X1873" i="64"/>
  <c r="X1888" i="64" s="1"/>
  <c r="X1756" i="64"/>
  <c r="X1771" i="64" s="1"/>
  <c r="X1780" i="64"/>
  <c r="X1793" i="64" s="1"/>
  <c r="X1628" i="64"/>
  <c r="X1604" i="64"/>
  <c r="X1619" i="64" s="1"/>
  <c r="X1297" i="64"/>
  <c r="X1312" i="64" s="1"/>
  <c r="X2276" i="64"/>
  <c r="X2291" i="64" s="1"/>
  <c r="X953" i="64"/>
  <c r="X852" i="64"/>
  <c r="X872" i="64" s="1"/>
  <c r="X904" i="64"/>
  <c r="X929" i="64"/>
  <c r="X2300" i="64"/>
  <c r="X880" i="64"/>
  <c r="X895" i="64" s="1"/>
  <c r="X1349" i="64"/>
  <c r="X1362" i="64" s="1"/>
  <c r="CJ3169" i="64"/>
  <c r="CJ2250" i="64"/>
  <c r="CJ3195" i="64"/>
  <c r="CJ3144" i="64"/>
  <c r="CJ3118" i="64"/>
  <c r="CJ3135" i="64" s="1"/>
  <c r="CJ2224" i="64"/>
  <c r="CJ2241" i="64" s="1"/>
  <c r="CJ2192" i="64"/>
  <c r="CJ2170" i="64"/>
  <c r="CJ2183" i="64" s="1"/>
  <c r="CJ3247" i="64"/>
  <c r="CJ3261" i="64" s="1"/>
  <c r="CJ2125" i="64"/>
  <c r="CJ2160" i="64" s="1"/>
  <c r="CJ2606" i="64"/>
  <c r="CJ2629" i="64" s="1"/>
  <c r="CJ2502" i="64"/>
  <c r="CJ2529" i="64" s="1"/>
  <c r="CJ2081" i="64"/>
  <c r="CJ2116" i="64" s="1"/>
  <c r="CJ2045" i="64"/>
  <c r="CJ2072" i="64" s="1"/>
  <c r="CJ2538" i="64"/>
  <c r="CJ2561" i="64" s="1"/>
  <c r="CJ1902" i="64"/>
  <c r="CJ1929" i="64" s="1"/>
  <c r="CJ2009" i="64"/>
  <c r="CJ2036" i="64" s="1"/>
  <c r="CJ2672" i="64"/>
  <c r="CJ2697" i="64" s="1"/>
  <c r="CJ1937" i="64"/>
  <c r="CJ1964" i="64" s="1"/>
  <c r="CJ1761" i="64"/>
  <c r="CJ1609" i="64"/>
  <c r="CJ1624" i="64" s="1"/>
  <c r="CJ1785" i="64"/>
  <c r="CJ1798" i="64" s="1"/>
  <c r="CJ1878" i="64"/>
  <c r="CJ2638" i="64"/>
  <c r="CJ2663" i="64" s="1"/>
  <c r="CJ1633" i="64"/>
  <c r="CJ2281" i="64"/>
  <c r="CJ2296" i="64" s="1"/>
  <c r="CJ958" i="64"/>
  <c r="CJ971" i="64" s="1"/>
  <c r="CJ2305" i="64"/>
  <c r="CJ1354" i="64"/>
  <c r="CJ1367" i="64" s="1"/>
  <c r="CJ1302" i="64"/>
  <c r="CJ934" i="64"/>
  <c r="CJ582" i="64"/>
  <c r="CJ592" i="64" s="1"/>
  <c r="CJ909" i="64"/>
  <c r="CJ885" i="64"/>
  <c r="CB3169" i="64"/>
  <c r="CB2250" i="64"/>
  <c r="CB3195" i="64"/>
  <c r="CB3144" i="64"/>
  <c r="CB3118" i="64"/>
  <c r="CB3135" i="64" s="1"/>
  <c r="CB2224" i="64"/>
  <c r="CB2241" i="64" s="1"/>
  <c r="CB2192" i="64"/>
  <c r="CB3247" i="64"/>
  <c r="CB3261" i="64" s="1"/>
  <c r="CB2170" i="64"/>
  <c r="CB2183" i="64" s="1"/>
  <c r="CB2502" i="64"/>
  <c r="CB2529" i="64" s="1"/>
  <c r="CB2125" i="64"/>
  <c r="CB2160" i="64" s="1"/>
  <c r="CB2045" i="64"/>
  <c r="CB2072" i="64" s="1"/>
  <c r="CB2081" i="64"/>
  <c r="CB2116" i="64" s="1"/>
  <c r="CB2606" i="64"/>
  <c r="CB2629" i="64" s="1"/>
  <c r="CB2538" i="64"/>
  <c r="CB2561" i="64" s="1"/>
  <c r="CB1937" i="64"/>
  <c r="CB1964" i="64" s="1"/>
  <c r="CB2672" i="64"/>
  <c r="CB2697" i="64" s="1"/>
  <c r="CB2009" i="64"/>
  <c r="CB2036" i="64" s="1"/>
  <c r="CB1902" i="64"/>
  <c r="CB1929" i="64" s="1"/>
  <c r="CB1609" i="64"/>
  <c r="CB1624" i="64" s="1"/>
  <c r="CB1878" i="64"/>
  <c r="CB1761" i="64"/>
  <c r="CB1633" i="64"/>
  <c r="CB2638" i="64"/>
  <c r="CB2663" i="64" s="1"/>
  <c r="CB2281" i="64"/>
  <c r="CB2296" i="64" s="1"/>
  <c r="CB958" i="64"/>
  <c r="CB971" i="64" s="1"/>
  <c r="CB1785" i="64"/>
  <c r="CB1798" i="64" s="1"/>
  <c r="CB909" i="64"/>
  <c r="CB2305" i="64"/>
  <c r="CB582" i="64"/>
  <c r="CB592" i="64" s="1"/>
  <c r="CB885" i="64"/>
  <c r="CB1354" i="64"/>
  <c r="CB1367" i="64" s="1"/>
  <c r="CB1302" i="64"/>
  <c r="BT3169" i="64"/>
  <c r="BT2250" i="64"/>
  <c r="BT3195" i="64"/>
  <c r="BT3144" i="64"/>
  <c r="BT3118" i="64"/>
  <c r="BT3135" i="64" s="1"/>
  <c r="BT2224" i="64"/>
  <c r="BT2241" i="64" s="1"/>
  <c r="BT2192" i="64"/>
  <c r="BT2170" i="64"/>
  <c r="BT2183" i="64" s="1"/>
  <c r="BT3247" i="64"/>
  <c r="BT3261" i="64" s="1"/>
  <c r="BT2081" i="64"/>
  <c r="BT2116" i="64" s="1"/>
  <c r="BT2125" i="64"/>
  <c r="BT2160" i="64" s="1"/>
  <c r="BT2502" i="64"/>
  <c r="BT2529" i="64" s="1"/>
  <c r="BT2606" i="64"/>
  <c r="BT2629" i="64" s="1"/>
  <c r="BT2045" i="64"/>
  <c r="BT2072" i="64" s="1"/>
  <c r="BT2538" i="64"/>
  <c r="BT2561" i="64" s="1"/>
  <c r="BT2672" i="64"/>
  <c r="BT2697" i="64" s="1"/>
  <c r="BT1902" i="64"/>
  <c r="BT1929" i="64" s="1"/>
  <c r="BT2009" i="64"/>
  <c r="BT2036" i="64" s="1"/>
  <c r="BT1937" i="64"/>
  <c r="BT1964" i="64" s="1"/>
  <c r="BT1878" i="64"/>
  <c r="BT1609" i="64"/>
  <c r="BT1624" i="64" s="1"/>
  <c r="BT1761" i="64"/>
  <c r="BT1785" i="64"/>
  <c r="BT1798" i="64" s="1"/>
  <c r="BT1633" i="64"/>
  <c r="BT2638" i="64"/>
  <c r="BT2663" i="64" s="1"/>
  <c r="BT2281" i="64"/>
  <c r="BT2296" i="64" s="1"/>
  <c r="BT958" i="64"/>
  <c r="BT971" i="64" s="1"/>
  <c r="BT909" i="64"/>
  <c r="BT1354" i="64"/>
  <c r="BT1367" i="64" s="1"/>
  <c r="BT1302" i="64"/>
  <c r="BT2305" i="64"/>
  <c r="BT934" i="64"/>
  <c r="BT582" i="64"/>
  <c r="BT592" i="64" s="1"/>
  <c r="BT885" i="64"/>
  <c r="BL2250" i="64"/>
  <c r="BL3195" i="64"/>
  <c r="BL3144" i="64"/>
  <c r="BL3169" i="64"/>
  <c r="BL3118" i="64"/>
  <c r="BL3135" i="64" s="1"/>
  <c r="BL2224" i="64"/>
  <c r="BL2241" i="64" s="1"/>
  <c r="BL2192" i="64"/>
  <c r="BL3247" i="64"/>
  <c r="BL3261" i="64" s="1"/>
  <c r="BL2170" i="64"/>
  <c r="BL2183" i="64" s="1"/>
  <c r="BL2125" i="64"/>
  <c r="BL2160" i="64" s="1"/>
  <c r="BL2606" i="64"/>
  <c r="BL2629" i="64" s="1"/>
  <c r="BL2502" i="64"/>
  <c r="BL2529" i="64" s="1"/>
  <c r="BL2045" i="64"/>
  <c r="BL2072" i="64" s="1"/>
  <c r="BL2081" i="64"/>
  <c r="BL2116" i="64" s="1"/>
  <c r="BL1937" i="64"/>
  <c r="BL1964" i="64" s="1"/>
  <c r="BL2672" i="64"/>
  <c r="BL2697" i="64" s="1"/>
  <c r="BL1902" i="64"/>
  <c r="BL1929" i="64" s="1"/>
  <c r="BL2538" i="64"/>
  <c r="BL2561" i="64" s="1"/>
  <c r="BL2638" i="64"/>
  <c r="BL2663" i="64" s="1"/>
  <c r="BL1609" i="64"/>
  <c r="BL1624" i="64" s="1"/>
  <c r="BL2009" i="64"/>
  <c r="BL2036" i="64" s="1"/>
  <c r="BL1761" i="64"/>
  <c r="BL1785" i="64"/>
  <c r="BL1798" i="64" s="1"/>
  <c r="BL1633" i="64"/>
  <c r="BL1878" i="64"/>
  <c r="BL2281" i="64"/>
  <c r="BL2296" i="64" s="1"/>
  <c r="BL958" i="64"/>
  <c r="BL971" i="64" s="1"/>
  <c r="BL2305" i="64"/>
  <c r="BL582" i="64"/>
  <c r="BL592" i="64" s="1"/>
  <c r="BL1354" i="64"/>
  <c r="BL1367" i="64" s="1"/>
  <c r="BL1302" i="64"/>
  <c r="BL885" i="64"/>
  <c r="BL909" i="64"/>
  <c r="BD2250" i="64"/>
  <c r="BD3195" i="64"/>
  <c r="BD3144" i="64"/>
  <c r="BD3169" i="64"/>
  <c r="BD3118" i="64"/>
  <c r="BD3135" i="64" s="1"/>
  <c r="BD2192" i="64"/>
  <c r="BD2224" i="64"/>
  <c r="BD2241" i="64" s="1"/>
  <c r="BD2170" i="64"/>
  <c r="BD2183" i="64" s="1"/>
  <c r="BD3247" i="64"/>
  <c r="BD3261" i="64" s="1"/>
  <c r="BD2502" i="64"/>
  <c r="BD2529" i="64" s="1"/>
  <c r="BD2081" i="64"/>
  <c r="BD2116" i="64" s="1"/>
  <c r="BD2125" i="64"/>
  <c r="BD2160" i="64" s="1"/>
  <c r="BD2045" i="64"/>
  <c r="BD2072" i="64" s="1"/>
  <c r="BD2606" i="64"/>
  <c r="BD2629" i="64" s="1"/>
  <c r="BD2538" i="64"/>
  <c r="BD2561" i="64" s="1"/>
  <c r="BD2009" i="64"/>
  <c r="BD2036" i="64" s="1"/>
  <c r="BD2672" i="64"/>
  <c r="BD2697" i="64" s="1"/>
  <c r="BD1902" i="64"/>
  <c r="BD1929" i="64" s="1"/>
  <c r="BD1609" i="64"/>
  <c r="BD1624" i="64" s="1"/>
  <c r="BD2638" i="64"/>
  <c r="BD2663" i="64" s="1"/>
  <c r="BD1785" i="64"/>
  <c r="BD1798" i="64" s="1"/>
  <c r="BD1761" i="64"/>
  <c r="BD1878" i="64"/>
  <c r="BD1633" i="64"/>
  <c r="BD1937" i="64"/>
  <c r="BD1964" i="64" s="1"/>
  <c r="BD2281" i="64"/>
  <c r="BD2296" i="64" s="1"/>
  <c r="BD958" i="64"/>
  <c r="BD971" i="64" s="1"/>
  <c r="BD2305" i="64"/>
  <c r="BD934" i="64"/>
  <c r="BD582" i="64"/>
  <c r="BD592" i="64" s="1"/>
  <c r="BD909" i="64"/>
  <c r="BD885" i="64"/>
  <c r="AV2250" i="64"/>
  <c r="AV3195" i="64"/>
  <c r="AV3144" i="64"/>
  <c r="AV3169" i="64"/>
  <c r="AV3118" i="64"/>
  <c r="AV3135" i="64" s="1"/>
  <c r="AV2192" i="64"/>
  <c r="AV2224" i="64"/>
  <c r="AV2241" i="64" s="1"/>
  <c r="AV2170" i="64"/>
  <c r="AV2183" i="64" s="1"/>
  <c r="AV3247" i="64"/>
  <c r="AV3261" i="64" s="1"/>
  <c r="AV2081" i="64"/>
  <c r="AV2116" i="64" s="1"/>
  <c r="AV2125" i="64"/>
  <c r="AV2160" i="64" s="1"/>
  <c r="AV2502" i="64"/>
  <c r="AV2529" i="64" s="1"/>
  <c r="AV2606" i="64"/>
  <c r="AV2629" i="64" s="1"/>
  <c r="AV2045" i="64"/>
  <c r="AV2072" i="64" s="1"/>
  <c r="AV2538" i="64"/>
  <c r="AV2561" i="64" s="1"/>
  <c r="AV2672" i="64"/>
  <c r="AV2697" i="64" s="1"/>
  <c r="AV2009" i="64"/>
  <c r="AV2036" i="64" s="1"/>
  <c r="AV1937" i="64"/>
  <c r="AV1964" i="64" s="1"/>
  <c r="AV1902" i="64"/>
  <c r="AV1929" i="64" s="1"/>
  <c r="AV1609" i="64"/>
  <c r="AV1624" i="64" s="1"/>
  <c r="AV2638" i="64"/>
  <c r="AV2663" i="64" s="1"/>
  <c r="AV1878" i="64"/>
  <c r="AV1761" i="64"/>
  <c r="AV1633" i="64"/>
  <c r="AV1785" i="64"/>
  <c r="AV1798" i="64" s="1"/>
  <c r="AV2281" i="64"/>
  <c r="AV2296" i="64" s="1"/>
  <c r="AV958" i="64"/>
  <c r="AV971" i="64" s="1"/>
  <c r="AV1354" i="64"/>
  <c r="AV1367" i="64" s="1"/>
  <c r="AV1302" i="64"/>
  <c r="AV909" i="64"/>
  <c r="AV2305" i="64"/>
  <c r="AV582" i="64"/>
  <c r="AV592" i="64" s="1"/>
  <c r="AV885" i="64"/>
  <c r="AN2250" i="64"/>
  <c r="AN3195" i="64"/>
  <c r="AN3144" i="64"/>
  <c r="AN3118" i="64"/>
  <c r="AN3135" i="64" s="1"/>
  <c r="AN3169" i="64"/>
  <c r="AN2224" i="64"/>
  <c r="AN2241" i="64" s="1"/>
  <c r="AN2192" i="64"/>
  <c r="AN2170" i="64"/>
  <c r="AN2183" i="64" s="1"/>
  <c r="AN3247" i="64"/>
  <c r="AN3261" i="64" s="1"/>
  <c r="AN2081" i="64"/>
  <c r="AN2116" i="64" s="1"/>
  <c r="AN2502" i="64"/>
  <c r="AN2529" i="64" s="1"/>
  <c r="AN2125" i="64"/>
  <c r="AN2160" i="64" s="1"/>
  <c r="AN2045" i="64"/>
  <c r="AN2072" i="64" s="1"/>
  <c r="AN2606" i="64"/>
  <c r="AN2629" i="64" s="1"/>
  <c r="AN2538" i="64"/>
  <c r="AN2561" i="64" s="1"/>
  <c r="AN1937" i="64"/>
  <c r="AN1964" i="64" s="1"/>
  <c r="AN2672" i="64"/>
  <c r="AN2697" i="64" s="1"/>
  <c r="AN1902" i="64"/>
  <c r="AN1929" i="64" s="1"/>
  <c r="AN2009" i="64"/>
  <c r="AN2036" i="64" s="1"/>
  <c r="AN1878" i="64"/>
  <c r="AN1609" i="64"/>
  <c r="AN1624" i="64" s="1"/>
  <c r="AN1761" i="64"/>
  <c r="AN2638" i="64"/>
  <c r="AN2663" i="64" s="1"/>
  <c r="AN1785" i="64"/>
  <c r="AN1798" i="64" s="1"/>
  <c r="AN1633" i="64"/>
  <c r="AN2281" i="64"/>
  <c r="AN2296" i="64" s="1"/>
  <c r="AN958" i="64"/>
  <c r="AN971" i="64" s="1"/>
  <c r="AN909" i="64"/>
  <c r="AN2305" i="64"/>
  <c r="AN934" i="64"/>
  <c r="AN582" i="64"/>
  <c r="AN592" i="64" s="1"/>
  <c r="AN885" i="64"/>
  <c r="AN1354" i="64"/>
  <c r="AN1367" i="64" s="1"/>
  <c r="AN1302" i="64"/>
  <c r="AF2250" i="64"/>
  <c r="AF3195" i="64"/>
  <c r="AF3144" i="64"/>
  <c r="AF3169" i="64"/>
  <c r="AF3118" i="64"/>
  <c r="AF3135" i="64" s="1"/>
  <c r="AF2224" i="64"/>
  <c r="AF2241" i="64" s="1"/>
  <c r="AF2192" i="64"/>
  <c r="AF2170" i="64"/>
  <c r="AF2183" i="64" s="1"/>
  <c r="AF2606" i="64"/>
  <c r="AF2629" i="64" s="1"/>
  <c r="AF3247" i="64"/>
  <c r="AF3261" i="64" s="1"/>
  <c r="AF2125" i="64"/>
  <c r="AF2160" i="64" s="1"/>
  <c r="AF2081" i="64"/>
  <c r="AF2116" i="64" s="1"/>
  <c r="AF2502" i="64"/>
  <c r="AF2529" i="64" s="1"/>
  <c r="AF2045" i="64"/>
  <c r="AF2072" i="64" s="1"/>
  <c r="AF2538" i="64"/>
  <c r="AF2561" i="64" s="1"/>
  <c r="AF2672" i="64"/>
  <c r="AF2697" i="64" s="1"/>
  <c r="AF1902" i="64"/>
  <c r="AF1929" i="64" s="1"/>
  <c r="AF1937" i="64"/>
  <c r="AF1964" i="64" s="1"/>
  <c r="AF1609" i="64"/>
  <c r="AF1624" i="64" s="1"/>
  <c r="AF1761" i="64"/>
  <c r="AF2009" i="64"/>
  <c r="AF2036" i="64" s="1"/>
  <c r="AF1785" i="64"/>
  <c r="AF1798" i="64" s="1"/>
  <c r="AF2638" i="64"/>
  <c r="AF2663" i="64" s="1"/>
  <c r="AF1633" i="64"/>
  <c r="AF1878" i="64"/>
  <c r="AF2281" i="64"/>
  <c r="AF2296" i="64" s="1"/>
  <c r="AF958" i="64"/>
  <c r="AF971" i="64" s="1"/>
  <c r="AF1354" i="64"/>
  <c r="AF1367" i="64" s="1"/>
  <c r="AF1302" i="64"/>
  <c r="AF909" i="64"/>
  <c r="AF2305" i="64"/>
  <c r="AF582" i="64"/>
  <c r="AF592" i="64" s="1"/>
  <c r="AF885" i="64"/>
  <c r="X2250" i="64"/>
  <c r="X3195" i="64"/>
  <c r="X3144" i="64"/>
  <c r="X3169" i="64"/>
  <c r="X3118" i="64"/>
  <c r="X3135" i="64" s="1"/>
  <c r="X2224" i="64"/>
  <c r="X2241" i="64" s="1"/>
  <c r="X2192" i="64"/>
  <c r="X2170" i="64"/>
  <c r="X2183" i="64" s="1"/>
  <c r="X2125" i="64"/>
  <c r="X2160" i="64" s="1"/>
  <c r="X2081" i="64"/>
  <c r="X2116" i="64" s="1"/>
  <c r="X2502" i="64"/>
  <c r="X2529" i="64" s="1"/>
  <c r="X3247" i="64"/>
  <c r="X3261" i="64" s="1"/>
  <c r="X2606" i="64"/>
  <c r="X2629" i="64" s="1"/>
  <c r="X2045" i="64"/>
  <c r="X2072" i="64" s="1"/>
  <c r="X2538" i="64"/>
  <c r="X2561" i="64" s="1"/>
  <c r="X2009" i="64"/>
  <c r="X2036" i="64" s="1"/>
  <c r="X2672" i="64"/>
  <c r="X2697" i="64" s="1"/>
  <c r="X1937" i="64"/>
  <c r="X1964" i="64" s="1"/>
  <c r="X1902" i="64"/>
  <c r="X1929" i="64" s="1"/>
  <c r="X1609" i="64"/>
  <c r="X1624" i="64" s="1"/>
  <c r="X1785" i="64"/>
  <c r="X1798" i="64" s="1"/>
  <c r="X1761" i="64"/>
  <c r="X1878" i="64"/>
  <c r="X2638" i="64"/>
  <c r="X2663" i="64" s="1"/>
  <c r="X1633" i="64"/>
  <c r="X2281" i="64"/>
  <c r="X2296" i="64" s="1"/>
  <c r="X958" i="64"/>
  <c r="X971" i="64" s="1"/>
  <c r="X909" i="64"/>
  <c r="X2305" i="64"/>
  <c r="X1354" i="64"/>
  <c r="X1367" i="64" s="1"/>
  <c r="X1302" i="64"/>
  <c r="X934" i="64"/>
  <c r="X582" i="64"/>
  <c r="X592" i="64" s="1"/>
  <c r="X885" i="64"/>
  <c r="CK2249" i="64"/>
  <c r="CK3194" i="64"/>
  <c r="CK3143" i="64"/>
  <c r="CK2223" i="64"/>
  <c r="CK2191" i="64"/>
  <c r="CK3168" i="64"/>
  <c r="CK3117" i="64"/>
  <c r="CK2169" i="64"/>
  <c r="CK3246" i="64"/>
  <c r="CK2605" i="64"/>
  <c r="CK2124" i="64"/>
  <c r="CK2080" i="64"/>
  <c r="CK2044" i="64"/>
  <c r="CK2537" i="64"/>
  <c r="CK2501" i="64"/>
  <c r="CK2008" i="64"/>
  <c r="CK2671" i="64"/>
  <c r="CK1901" i="64"/>
  <c r="CK1877" i="64"/>
  <c r="CK2637" i="64"/>
  <c r="CK1936" i="64"/>
  <c r="CK1760" i="64"/>
  <c r="CK1775" i="64" s="1"/>
  <c r="CK1632" i="64"/>
  <c r="CK1751" i="64" s="1"/>
  <c r="CK1301" i="64"/>
  <c r="CK957" i="64"/>
  <c r="CK970" i="64" s="1"/>
  <c r="CK933" i="64"/>
  <c r="CK1353" i="64"/>
  <c r="CK908" i="64"/>
  <c r="CK2304" i="64"/>
  <c r="CK1784" i="64"/>
  <c r="CK884" i="64"/>
  <c r="CK2280" i="64"/>
  <c r="CK856" i="64"/>
  <c r="CC2249" i="64"/>
  <c r="CC3194" i="64"/>
  <c r="CC3168" i="64"/>
  <c r="CC3143" i="64"/>
  <c r="CC2191" i="64"/>
  <c r="CC3117" i="64"/>
  <c r="CC2169" i="64"/>
  <c r="CC2223" i="64"/>
  <c r="CC3246" i="64"/>
  <c r="CC2605" i="64"/>
  <c r="CC2124" i="64"/>
  <c r="CC2080" i="64"/>
  <c r="CC2537" i="64"/>
  <c r="CC2501" i="64"/>
  <c r="CC2008" i="64"/>
  <c r="CC2671" i="64"/>
  <c r="CC1901" i="64"/>
  <c r="CC1936" i="64"/>
  <c r="CC1877" i="64"/>
  <c r="CC2637" i="64"/>
  <c r="CC2044" i="64"/>
  <c r="CC1760" i="64"/>
  <c r="CC1775" i="64" s="1"/>
  <c r="CC1784" i="64"/>
  <c r="CC1301" i="64"/>
  <c r="CC957" i="64"/>
  <c r="CC970" i="64" s="1"/>
  <c r="CC1632" i="64"/>
  <c r="CC1751" i="64" s="1"/>
  <c r="CC933" i="64"/>
  <c r="CC1353" i="64"/>
  <c r="CC2280" i="64"/>
  <c r="CC908" i="64"/>
  <c r="CC2304" i="64"/>
  <c r="CC884" i="64"/>
  <c r="CC856" i="64"/>
  <c r="BU2249" i="64"/>
  <c r="BU3194" i="64"/>
  <c r="BU3168" i="64"/>
  <c r="BU2223" i="64"/>
  <c r="BU3143" i="64"/>
  <c r="BU2191" i="64"/>
  <c r="BU2169" i="64"/>
  <c r="BU3246" i="64"/>
  <c r="BU3117" i="64"/>
  <c r="BU2605" i="64"/>
  <c r="BU2124" i="64"/>
  <c r="BU2080" i="64"/>
  <c r="BU2044" i="64"/>
  <c r="BU2008" i="64"/>
  <c r="BU1936" i="64"/>
  <c r="BU2671" i="64"/>
  <c r="BU1901" i="64"/>
  <c r="BU1877" i="64"/>
  <c r="BU2537" i="64"/>
  <c r="BU2637" i="64"/>
  <c r="BU2501" i="64"/>
  <c r="BU1760" i="64"/>
  <c r="BU1775" i="64" s="1"/>
  <c r="BU1784" i="64"/>
  <c r="BU1301" i="64"/>
  <c r="BU1632" i="64"/>
  <c r="BU1751" i="64" s="1"/>
  <c r="BU957" i="64"/>
  <c r="BU970" i="64" s="1"/>
  <c r="BU933" i="64"/>
  <c r="BU1353" i="64"/>
  <c r="BU908" i="64"/>
  <c r="BU2304" i="64"/>
  <c r="BU884" i="64"/>
  <c r="BU2280" i="64"/>
  <c r="BU856" i="64"/>
  <c r="BM2249" i="64"/>
  <c r="BM3194" i="64"/>
  <c r="BM3168" i="64"/>
  <c r="BM3143" i="64"/>
  <c r="BM3117" i="64"/>
  <c r="BM2223" i="64"/>
  <c r="BM2169" i="64"/>
  <c r="BM3246" i="64"/>
  <c r="BM2605" i="64"/>
  <c r="BM2191" i="64"/>
  <c r="BM2124" i="64"/>
  <c r="BM2080" i="64"/>
  <c r="BM2044" i="64"/>
  <c r="BM2537" i="64"/>
  <c r="BM2501" i="64"/>
  <c r="BM2008" i="64"/>
  <c r="BM2671" i="64"/>
  <c r="BM1901" i="64"/>
  <c r="BM1877" i="64"/>
  <c r="BM1936" i="64"/>
  <c r="BM2637" i="64"/>
  <c r="BM1784" i="64"/>
  <c r="BM1760" i="64"/>
  <c r="BM1775" i="64" s="1"/>
  <c r="BM1301" i="64"/>
  <c r="BM957" i="64"/>
  <c r="BM970" i="64" s="1"/>
  <c r="BM933" i="64"/>
  <c r="BM1353" i="64"/>
  <c r="BM2280" i="64"/>
  <c r="BM908" i="64"/>
  <c r="BM2304" i="64"/>
  <c r="BM884" i="64"/>
  <c r="BM1632" i="64"/>
  <c r="BM1751" i="64" s="1"/>
  <c r="BM856" i="64"/>
  <c r="BE2249" i="64"/>
  <c r="BE3194" i="64"/>
  <c r="BE3168" i="64"/>
  <c r="BE3117" i="64"/>
  <c r="BE2223" i="64"/>
  <c r="BE3143" i="64"/>
  <c r="BE2191" i="64"/>
  <c r="BE2169" i="64"/>
  <c r="BE3246" i="64"/>
  <c r="BE2605" i="64"/>
  <c r="BE2124" i="64"/>
  <c r="BE2080" i="64"/>
  <c r="BE2537" i="64"/>
  <c r="BE2501" i="64"/>
  <c r="BE2008" i="64"/>
  <c r="BE2671" i="64"/>
  <c r="BE2044" i="64"/>
  <c r="BE1936" i="64"/>
  <c r="BE1901" i="64"/>
  <c r="BE1877" i="64"/>
  <c r="BE2637" i="64"/>
  <c r="BE1760" i="64"/>
  <c r="BE1775" i="64" s="1"/>
  <c r="BE1301" i="64"/>
  <c r="BE957" i="64"/>
  <c r="BE970" i="64" s="1"/>
  <c r="BE1632" i="64"/>
  <c r="BE1751" i="64" s="1"/>
  <c r="BE1784" i="64"/>
  <c r="BE933" i="64"/>
  <c r="BE1353" i="64"/>
  <c r="BE908" i="64"/>
  <c r="BE2304" i="64"/>
  <c r="BE884" i="64"/>
  <c r="BE2280" i="64"/>
  <c r="BE856" i="64"/>
  <c r="AW2249" i="64"/>
  <c r="AW3194" i="64"/>
  <c r="AW3168" i="64"/>
  <c r="AW2223" i="64"/>
  <c r="AW3117" i="64"/>
  <c r="AW2191" i="64"/>
  <c r="AW2169" i="64"/>
  <c r="AW3143" i="64"/>
  <c r="AW3246" i="64"/>
  <c r="AW2605" i="64"/>
  <c r="AW2124" i="64"/>
  <c r="AW2080" i="64"/>
  <c r="AW2044" i="64"/>
  <c r="AW2537" i="64"/>
  <c r="AW2501" i="64"/>
  <c r="AW2008" i="64"/>
  <c r="AW1936" i="64"/>
  <c r="AW2671" i="64"/>
  <c r="AW1901" i="64"/>
  <c r="AW1877" i="64"/>
  <c r="AW2637" i="64"/>
  <c r="AW1760" i="64"/>
  <c r="AW1775" i="64" s="1"/>
  <c r="AW1784" i="64"/>
  <c r="AW1632" i="64"/>
  <c r="AW1751" i="64" s="1"/>
  <c r="AW1301" i="64"/>
  <c r="AW957" i="64"/>
  <c r="AW970" i="64" s="1"/>
  <c r="AW933" i="64"/>
  <c r="AW1353" i="64"/>
  <c r="AW2280" i="64"/>
  <c r="AW908" i="64"/>
  <c r="AW2304" i="64"/>
  <c r="AW884" i="64"/>
  <c r="AW856" i="64"/>
  <c r="AO2249" i="64"/>
  <c r="AO3194" i="64"/>
  <c r="AO3168" i="64"/>
  <c r="AO3117" i="64"/>
  <c r="AO2223" i="64"/>
  <c r="AO2191" i="64"/>
  <c r="AO3143" i="64"/>
  <c r="AO2169" i="64"/>
  <c r="AO3246" i="64"/>
  <c r="AO2605" i="64"/>
  <c r="AO2124" i="64"/>
  <c r="AO2080" i="64"/>
  <c r="AO2044" i="64"/>
  <c r="AO2537" i="64"/>
  <c r="AO2501" i="64"/>
  <c r="AO2008" i="64"/>
  <c r="AO2671" i="64"/>
  <c r="AO1901" i="64"/>
  <c r="AO1877" i="64"/>
  <c r="AO1936" i="64"/>
  <c r="AO2637" i="64"/>
  <c r="AO1760" i="64"/>
  <c r="AO1775" i="64" s="1"/>
  <c r="AO1784" i="64"/>
  <c r="AO1301" i="64"/>
  <c r="AO957" i="64"/>
  <c r="AO970" i="64" s="1"/>
  <c r="AO933" i="64"/>
  <c r="AO1632" i="64"/>
  <c r="AO1751" i="64" s="1"/>
  <c r="AO1353" i="64"/>
  <c r="AO908" i="64"/>
  <c r="AO2304" i="64"/>
  <c r="AO884" i="64"/>
  <c r="AO2280" i="64"/>
  <c r="AO856" i="64"/>
  <c r="AG2249" i="64"/>
  <c r="AG3194" i="64"/>
  <c r="AG3168" i="64"/>
  <c r="AG3143" i="64"/>
  <c r="AG2223" i="64"/>
  <c r="AG3117" i="64"/>
  <c r="AG2191" i="64"/>
  <c r="AG2169" i="64"/>
  <c r="AG3246" i="64"/>
  <c r="AG2124" i="64"/>
  <c r="AG2080" i="64"/>
  <c r="AG2605" i="64"/>
  <c r="AG2044" i="64"/>
  <c r="AG2008" i="64"/>
  <c r="AG2671" i="64"/>
  <c r="AG1936" i="64"/>
  <c r="AG1901" i="64"/>
  <c r="AG1877" i="64"/>
  <c r="AG2537" i="64"/>
  <c r="AG2501" i="64"/>
  <c r="AG2637" i="64"/>
  <c r="AG1784" i="64"/>
  <c r="AG1301" i="64"/>
  <c r="AG1632" i="64"/>
  <c r="AG1751" i="64" s="1"/>
  <c r="AG957" i="64"/>
  <c r="AG970" i="64" s="1"/>
  <c r="AG1760" i="64"/>
  <c r="AG1775" i="64" s="1"/>
  <c r="AG933" i="64"/>
  <c r="AG1353" i="64"/>
  <c r="AG2280" i="64"/>
  <c r="AG908" i="64"/>
  <c r="AG2304" i="64"/>
  <c r="AG884" i="64"/>
  <c r="AG856" i="64"/>
  <c r="Y2249" i="64"/>
  <c r="Y3194" i="64"/>
  <c r="Y3168" i="64"/>
  <c r="Y3143" i="64"/>
  <c r="Y2191" i="64"/>
  <c r="Y3117" i="64"/>
  <c r="Y2223" i="64"/>
  <c r="Y2169" i="64"/>
  <c r="Y3246" i="64"/>
  <c r="Y2124" i="64"/>
  <c r="Y2080" i="64"/>
  <c r="Y2605" i="64"/>
  <c r="Y2044" i="64"/>
  <c r="Y2537" i="64"/>
  <c r="Y2501" i="64"/>
  <c r="Y2008" i="64"/>
  <c r="Y2671" i="64"/>
  <c r="Y1901" i="64"/>
  <c r="Y1877" i="64"/>
  <c r="Y2637" i="64"/>
  <c r="Y1936" i="64"/>
  <c r="Y1632" i="64"/>
  <c r="Y1751" i="64" s="1"/>
  <c r="Y1301" i="64"/>
  <c r="Y1784" i="64"/>
  <c r="Y957" i="64"/>
  <c r="Y970" i="64" s="1"/>
  <c r="Y933" i="64"/>
  <c r="Y1353" i="64"/>
  <c r="Y1760" i="64"/>
  <c r="Y1775" i="64" s="1"/>
  <c r="Y908" i="64"/>
  <c r="Y2304" i="64"/>
  <c r="Y884" i="64"/>
  <c r="Y2280" i="64"/>
  <c r="Y856" i="64"/>
  <c r="CD2246" i="64"/>
  <c r="CD2268" i="64" s="1"/>
  <c r="CD3191" i="64"/>
  <c r="CD3208" i="64" s="1"/>
  <c r="CD3165" i="64"/>
  <c r="CD3182" i="64" s="1"/>
  <c r="CD3140" i="64"/>
  <c r="CD3157" i="64" s="1"/>
  <c r="CD3114" i="64"/>
  <c r="CD3131" i="64" s="1"/>
  <c r="CD2220" i="64"/>
  <c r="CD2237" i="64" s="1"/>
  <c r="CD2188" i="64"/>
  <c r="CD2211" i="64" s="1"/>
  <c r="CD2166" i="64"/>
  <c r="CD2179" i="64" s="1"/>
  <c r="CD3243" i="64"/>
  <c r="CD3257" i="64" s="1"/>
  <c r="CD2121" i="64"/>
  <c r="CD2156" i="64" s="1"/>
  <c r="CD2077" i="64"/>
  <c r="CD2112" i="64" s="1"/>
  <c r="CD2602" i="64"/>
  <c r="CD2625" i="64" s="1"/>
  <c r="CD2041" i="64"/>
  <c r="CD2068" i="64" s="1"/>
  <c r="CD2005" i="64"/>
  <c r="CD2032" i="64" s="1"/>
  <c r="CD1933" i="64"/>
  <c r="CD1960" i="64" s="1"/>
  <c r="CD2668" i="64"/>
  <c r="CD2693" i="64" s="1"/>
  <c r="CD2534" i="64"/>
  <c r="CD2557" i="64" s="1"/>
  <c r="CD2498" i="64"/>
  <c r="CD2525" i="64" s="1"/>
  <c r="CD1898" i="64"/>
  <c r="CD1925" i="64" s="1"/>
  <c r="CD1874" i="64"/>
  <c r="CD2634" i="64"/>
  <c r="CD2659" i="64" s="1"/>
  <c r="CD1781" i="64"/>
  <c r="CD1794" i="64" s="1"/>
  <c r="CD1605" i="64"/>
  <c r="CD1620" i="64" s="1"/>
  <c r="CD1298" i="64"/>
  <c r="CD1313" i="64" s="1"/>
  <c r="CD1629" i="64"/>
  <c r="CD954" i="64"/>
  <c r="CD967" i="64" s="1"/>
  <c r="CD930" i="64"/>
  <c r="CD1757" i="64"/>
  <c r="CD1772" i="64" s="1"/>
  <c r="CD1350" i="64"/>
  <c r="CD1363" i="64" s="1"/>
  <c r="CD905" i="64"/>
  <c r="CD2301" i="64"/>
  <c r="CD2316" i="64" s="1"/>
  <c r="CD881" i="64"/>
  <c r="CD2277" i="64"/>
  <c r="CD2292" i="64" s="1"/>
  <c r="CD853" i="64"/>
  <c r="BV2246" i="64"/>
  <c r="BV2268" i="64" s="1"/>
  <c r="BV3191" i="64"/>
  <c r="BV3208" i="64" s="1"/>
  <c r="BV3165" i="64"/>
  <c r="BV3182" i="64" s="1"/>
  <c r="BV3140" i="64"/>
  <c r="BV3157" i="64" s="1"/>
  <c r="BV2220" i="64"/>
  <c r="BV2237" i="64" s="1"/>
  <c r="BV3114" i="64"/>
  <c r="BV3131" i="64" s="1"/>
  <c r="BV2188" i="64"/>
  <c r="BV2211" i="64" s="1"/>
  <c r="BV2166" i="64"/>
  <c r="BV2179" i="64" s="1"/>
  <c r="BV3243" i="64"/>
  <c r="BV3257" i="64" s="1"/>
  <c r="BV2121" i="64"/>
  <c r="BV2156" i="64" s="1"/>
  <c r="BV2077" i="64"/>
  <c r="BV2112" i="64" s="1"/>
  <c r="BV2602" i="64"/>
  <c r="BV2625" i="64" s="1"/>
  <c r="BV2041" i="64"/>
  <c r="BV2068" i="64" s="1"/>
  <c r="BV2498" i="64"/>
  <c r="BV2525" i="64" s="1"/>
  <c r="BV2534" i="64"/>
  <c r="BV2557" i="64" s="1"/>
  <c r="BV2005" i="64"/>
  <c r="BV2032" i="64" s="1"/>
  <c r="BV2668" i="64"/>
  <c r="BV2693" i="64" s="1"/>
  <c r="BV1898" i="64"/>
  <c r="BV1925" i="64" s="1"/>
  <c r="BV1874" i="64"/>
  <c r="BV1933" i="64"/>
  <c r="BV1960" i="64" s="1"/>
  <c r="BV2634" i="64"/>
  <c r="BV2659" i="64" s="1"/>
  <c r="BV1781" i="64"/>
  <c r="BV1794" i="64" s="1"/>
  <c r="BV1629" i="64"/>
  <c r="BV1605" i="64"/>
  <c r="BV1620" i="64" s="1"/>
  <c r="BV1757" i="64"/>
  <c r="BV1772" i="64" s="1"/>
  <c r="BV1298" i="64"/>
  <c r="BV1313" i="64" s="1"/>
  <c r="BV954" i="64"/>
  <c r="BV967" i="64" s="1"/>
  <c r="BV930" i="64"/>
  <c r="BV1350" i="64"/>
  <c r="BV1363" i="64" s="1"/>
  <c r="BV905" i="64"/>
  <c r="BV2277" i="64"/>
  <c r="BV2292" i="64" s="1"/>
  <c r="BV2301" i="64"/>
  <c r="BV2316" i="64" s="1"/>
  <c r="BV881" i="64"/>
  <c r="BV853" i="64"/>
  <c r="BN2246" i="64"/>
  <c r="BN2268" i="64" s="1"/>
  <c r="BN3191" i="64"/>
  <c r="BN3208" i="64" s="1"/>
  <c r="BN3165" i="64"/>
  <c r="BN3182" i="64" s="1"/>
  <c r="BN2220" i="64"/>
  <c r="BN2237" i="64" s="1"/>
  <c r="BN3140" i="64"/>
  <c r="BN3157" i="64" s="1"/>
  <c r="BN3114" i="64"/>
  <c r="BN3131" i="64" s="1"/>
  <c r="BN2188" i="64"/>
  <c r="BN2211" i="64" s="1"/>
  <c r="BN2166" i="64"/>
  <c r="BN2179" i="64" s="1"/>
  <c r="BN3243" i="64"/>
  <c r="BN3257" i="64" s="1"/>
  <c r="BN2121" i="64"/>
  <c r="BN2156" i="64" s="1"/>
  <c r="BN2602" i="64"/>
  <c r="BN2625" i="64" s="1"/>
  <c r="BN2077" i="64"/>
  <c r="BN2112" i="64" s="1"/>
  <c r="BN2498" i="64"/>
  <c r="BN2525" i="64" s="1"/>
  <c r="BN2534" i="64"/>
  <c r="BN2557" i="64" s="1"/>
  <c r="BN2041" i="64"/>
  <c r="BN2068" i="64" s="1"/>
  <c r="BN2005" i="64"/>
  <c r="BN2032" i="64" s="1"/>
  <c r="BN2668" i="64"/>
  <c r="BN2693" i="64" s="1"/>
  <c r="BN1933" i="64"/>
  <c r="BN1960" i="64" s="1"/>
  <c r="BN1898" i="64"/>
  <c r="BN1925" i="64" s="1"/>
  <c r="BN1874" i="64"/>
  <c r="BN2634" i="64"/>
  <c r="BN2659" i="64" s="1"/>
  <c r="BN1605" i="64"/>
  <c r="BN1620" i="64" s="1"/>
  <c r="BN1298" i="64"/>
  <c r="BN1313" i="64" s="1"/>
  <c r="BN1781" i="64"/>
  <c r="BN1794" i="64" s="1"/>
  <c r="BN954" i="64"/>
  <c r="BN967" i="64" s="1"/>
  <c r="BN1757" i="64"/>
  <c r="BN1772" i="64" s="1"/>
  <c r="BN1629" i="64"/>
  <c r="BN930" i="64"/>
  <c r="BN1350" i="64"/>
  <c r="BN1363" i="64" s="1"/>
  <c r="BN905" i="64"/>
  <c r="BN2301" i="64"/>
  <c r="BN2316" i="64" s="1"/>
  <c r="BN881" i="64"/>
  <c r="BN2277" i="64"/>
  <c r="BN2292" i="64" s="1"/>
  <c r="BN853" i="64"/>
  <c r="BF2246" i="64"/>
  <c r="BF2268" i="64" s="1"/>
  <c r="BF3191" i="64"/>
  <c r="BF3208" i="64" s="1"/>
  <c r="BF3165" i="64"/>
  <c r="BF3182" i="64" s="1"/>
  <c r="BF3140" i="64"/>
  <c r="BF3157" i="64" s="1"/>
  <c r="BF3114" i="64"/>
  <c r="BF3131" i="64" s="1"/>
  <c r="BF2220" i="64"/>
  <c r="BF2237" i="64" s="1"/>
  <c r="BF2188" i="64"/>
  <c r="BF2211" i="64" s="1"/>
  <c r="BF2166" i="64"/>
  <c r="BF2179" i="64" s="1"/>
  <c r="BF3243" i="64"/>
  <c r="BF3257" i="64" s="1"/>
  <c r="BF2121" i="64"/>
  <c r="BF2156" i="64" s="1"/>
  <c r="BF2077" i="64"/>
  <c r="BF2112" i="64" s="1"/>
  <c r="BF2602" i="64"/>
  <c r="BF2625" i="64" s="1"/>
  <c r="BF2041" i="64"/>
  <c r="BF2068" i="64" s="1"/>
  <c r="BF2498" i="64"/>
  <c r="BF2525" i="64" s="1"/>
  <c r="BF2005" i="64"/>
  <c r="BF2032" i="64" s="1"/>
  <c r="BF1933" i="64"/>
  <c r="BF1960" i="64" s="1"/>
  <c r="BF2668" i="64"/>
  <c r="BF2693" i="64" s="1"/>
  <c r="BF1898" i="64"/>
  <c r="BF1925" i="64" s="1"/>
  <c r="BF1874" i="64"/>
  <c r="BF2534" i="64"/>
  <c r="BF2557" i="64" s="1"/>
  <c r="BF2634" i="64"/>
  <c r="BF2659" i="64" s="1"/>
  <c r="BF1781" i="64"/>
  <c r="BF1794" i="64" s="1"/>
  <c r="BF1605" i="64"/>
  <c r="BF1620" i="64" s="1"/>
  <c r="BF1298" i="64"/>
  <c r="BF1313" i="64" s="1"/>
  <c r="BF1629" i="64"/>
  <c r="BF954" i="64"/>
  <c r="BF967" i="64" s="1"/>
  <c r="BF930" i="64"/>
  <c r="BF1350" i="64"/>
  <c r="BF1363" i="64" s="1"/>
  <c r="BF905" i="64"/>
  <c r="BF2277" i="64"/>
  <c r="BF2292" i="64" s="1"/>
  <c r="BF2301" i="64"/>
  <c r="BF2316" i="64" s="1"/>
  <c r="BF1757" i="64"/>
  <c r="BF1772" i="64" s="1"/>
  <c r="BF881" i="64"/>
  <c r="BF853" i="64"/>
  <c r="AX2246" i="64"/>
  <c r="AX2268" i="64" s="1"/>
  <c r="AX3191" i="64"/>
  <c r="AX3208" i="64" s="1"/>
  <c r="AX3165" i="64"/>
  <c r="AX3182" i="64" s="1"/>
  <c r="AX3140" i="64"/>
  <c r="AX3157" i="64" s="1"/>
  <c r="AX2220" i="64"/>
  <c r="AX2237" i="64" s="1"/>
  <c r="AX3114" i="64"/>
  <c r="AX3131" i="64" s="1"/>
  <c r="AX2188" i="64"/>
  <c r="AX2211" i="64" s="1"/>
  <c r="AX2166" i="64"/>
  <c r="AX2179" i="64" s="1"/>
  <c r="AX3243" i="64"/>
  <c r="AX3257" i="64" s="1"/>
  <c r="AX2121" i="64"/>
  <c r="AX2156" i="64" s="1"/>
  <c r="AX2602" i="64"/>
  <c r="AX2625" i="64" s="1"/>
  <c r="AX2077" i="64"/>
  <c r="AX2112" i="64" s="1"/>
  <c r="AX2498" i="64"/>
  <c r="AX2525" i="64" s="1"/>
  <c r="AX2041" i="64"/>
  <c r="AX2068" i="64" s="1"/>
  <c r="AX2534" i="64"/>
  <c r="AX2557" i="64" s="1"/>
  <c r="AX2005" i="64"/>
  <c r="AX2032" i="64" s="1"/>
  <c r="AX2668" i="64"/>
  <c r="AX2693" i="64" s="1"/>
  <c r="AX1898" i="64"/>
  <c r="AX1925" i="64" s="1"/>
  <c r="AX1874" i="64"/>
  <c r="AX1933" i="64"/>
  <c r="AX1960" i="64" s="1"/>
  <c r="AX2634" i="64"/>
  <c r="AX2659" i="64" s="1"/>
  <c r="AX1781" i="64"/>
  <c r="AX1794" i="64" s="1"/>
  <c r="AX1605" i="64"/>
  <c r="AX1620" i="64" s="1"/>
  <c r="AX1629" i="64"/>
  <c r="AX1298" i="64"/>
  <c r="AX1313" i="64" s="1"/>
  <c r="AX1757" i="64"/>
  <c r="AX1772" i="64" s="1"/>
  <c r="AX954" i="64"/>
  <c r="AX967" i="64" s="1"/>
  <c r="AX930" i="64"/>
  <c r="AX1350" i="64"/>
  <c r="AX1363" i="64" s="1"/>
  <c r="AX905" i="64"/>
  <c r="AX2301" i="64"/>
  <c r="AX2316" i="64" s="1"/>
  <c r="AX881" i="64"/>
  <c r="AX2277" i="64"/>
  <c r="AX2292" i="64" s="1"/>
  <c r="AX853" i="64"/>
  <c r="AP2246" i="64"/>
  <c r="AP2268" i="64" s="1"/>
  <c r="AP3191" i="64"/>
  <c r="AP3208" i="64" s="1"/>
  <c r="AP3165" i="64"/>
  <c r="AP3182" i="64" s="1"/>
  <c r="AP3140" i="64"/>
  <c r="AP3157" i="64" s="1"/>
  <c r="AP3114" i="64"/>
  <c r="AP3131" i="64" s="1"/>
  <c r="AP2188" i="64"/>
  <c r="AP2211" i="64" s="1"/>
  <c r="AP2220" i="64"/>
  <c r="AP2237" i="64" s="1"/>
  <c r="AP2166" i="64"/>
  <c r="AP2179" i="64" s="1"/>
  <c r="AP3243" i="64"/>
  <c r="AP3257" i="64" s="1"/>
  <c r="AP2121" i="64"/>
  <c r="AP2156" i="64" s="1"/>
  <c r="AP2077" i="64"/>
  <c r="AP2112" i="64" s="1"/>
  <c r="AP2602" i="64"/>
  <c r="AP2625" i="64" s="1"/>
  <c r="AP2534" i="64"/>
  <c r="AP2557" i="64" s="1"/>
  <c r="AP2041" i="64"/>
  <c r="AP2068" i="64" s="1"/>
  <c r="AP2005" i="64"/>
  <c r="AP2032" i="64" s="1"/>
  <c r="AP2498" i="64"/>
  <c r="AP2525" i="64" s="1"/>
  <c r="AP2668" i="64"/>
  <c r="AP2693" i="64" s="1"/>
  <c r="AP1933" i="64"/>
  <c r="AP1960" i="64" s="1"/>
  <c r="AP1898" i="64"/>
  <c r="AP1925" i="64" s="1"/>
  <c r="AP1874" i="64"/>
  <c r="AP2634" i="64"/>
  <c r="AP2659" i="64" s="1"/>
  <c r="AP1781" i="64"/>
  <c r="AP1794" i="64" s="1"/>
  <c r="AP1605" i="64"/>
  <c r="AP1620" i="64" s="1"/>
  <c r="AP1298" i="64"/>
  <c r="AP1313" i="64" s="1"/>
  <c r="AP954" i="64"/>
  <c r="AP967" i="64" s="1"/>
  <c r="AP1757" i="64"/>
  <c r="AP1772" i="64" s="1"/>
  <c r="AP930" i="64"/>
  <c r="AP1350" i="64"/>
  <c r="AP1363" i="64" s="1"/>
  <c r="AP905" i="64"/>
  <c r="AP2277" i="64"/>
  <c r="AP2292" i="64" s="1"/>
  <c r="AP2301" i="64"/>
  <c r="AP2316" i="64" s="1"/>
  <c r="AP881" i="64"/>
  <c r="AP1629" i="64"/>
  <c r="AP853" i="64"/>
  <c r="AH2246" i="64"/>
  <c r="AH2268" i="64" s="1"/>
  <c r="AH3191" i="64"/>
  <c r="AH3208" i="64" s="1"/>
  <c r="AH3165" i="64"/>
  <c r="AH3182" i="64" s="1"/>
  <c r="AH3140" i="64"/>
  <c r="AH3157" i="64" s="1"/>
  <c r="AH3114" i="64"/>
  <c r="AH3131" i="64" s="1"/>
  <c r="AH2188" i="64"/>
  <c r="AH2211" i="64" s="1"/>
  <c r="AH2220" i="64"/>
  <c r="AH2237" i="64" s="1"/>
  <c r="AH2166" i="64"/>
  <c r="AH2179" i="64" s="1"/>
  <c r="AH3243" i="64"/>
  <c r="AH3257" i="64" s="1"/>
  <c r="AH2602" i="64"/>
  <c r="AH2625" i="64" s="1"/>
  <c r="AH2041" i="64"/>
  <c r="AH2068" i="64" s="1"/>
  <c r="AH2498" i="64"/>
  <c r="AH2525" i="64" s="1"/>
  <c r="AH2121" i="64"/>
  <c r="AH2156" i="64" s="1"/>
  <c r="AH2534" i="64"/>
  <c r="AH2557" i="64" s="1"/>
  <c r="AH2005" i="64"/>
  <c r="AH2032" i="64" s="1"/>
  <c r="AH2668" i="64"/>
  <c r="AH2693" i="64" s="1"/>
  <c r="AH1898" i="64"/>
  <c r="AH1925" i="64" s="1"/>
  <c r="AH1874" i="64"/>
  <c r="AH2077" i="64"/>
  <c r="AH2112" i="64" s="1"/>
  <c r="AH2634" i="64"/>
  <c r="AH2659" i="64" s="1"/>
  <c r="AH1933" i="64"/>
  <c r="AH1960" i="64" s="1"/>
  <c r="AH1781" i="64"/>
  <c r="AH1794" i="64" s="1"/>
  <c r="AH1757" i="64"/>
  <c r="AH1772" i="64" s="1"/>
  <c r="AH1605" i="64"/>
  <c r="AH1620" i="64" s="1"/>
  <c r="AH1298" i="64"/>
  <c r="AH1313" i="64" s="1"/>
  <c r="AH954" i="64"/>
  <c r="AH967" i="64" s="1"/>
  <c r="AH1629" i="64"/>
  <c r="AH930" i="64"/>
  <c r="AH1350" i="64"/>
  <c r="AH1363" i="64" s="1"/>
  <c r="AH905" i="64"/>
  <c r="AH2301" i="64"/>
  <c r="AH2316" i="64" s="1"/>
  <c r="AH881" i="64"/>
  <c r="AH2277" i="64"/>
  <c r="AH2292" i="64" s="1"/>
  <c r="AH853" i="64"/>
  <c r="Z2246" i="64"/>
  <c r="Z2268" i="64" s="1"/>
  <c r="Z3191" i="64"/>
  <c r="Z3208" i="64" s="1"/>
  <c r="Z3165" i="64"/>
  <c r="Z3182" i="64" s="1"/>
  <c r="Z3114" i="64"/>
  <c r="Z3131" i="64" s="1"/>
  <c r="Z2220" i="64"/>
  <c r="Z2188" i="64"/>
  <c r="Z2211" i="64" s="1"/>
  <c r="Z3140" i="64"/>
  <c r="Z3157" i="64" s="1"/>
  <c r="Z2166" i="64"/>
  <c r="Z2179" i="64" s="1"/>
  <c r="Z3243" i="64"/>
  <c r="Z3257" i="64" s="1"/>
  <c r="Z2077" i="64"/>
  <c r="Z2112" i="64" s="1"/>
  <c r="Z2121" i="64"/>
  <c r="Z2156" i="64" s="1"/>
  <c r="Z2602" i="64"/>
  <c r="Z2625" i="64" s="1"/>
  <c r="Z2498" i="64"/>
  <c r="Z2525" i="64" s="1"/>
  <c r="Z2534" i="64"/>
  <c r="Z2557" i="64" s="1"/>
  <c r="Z2041" i="64"/>
  <c r="Z2068" i="64" s="1"/>
  <c r="Z2005" i="64"/>
  <c r="Z2032" i="64" s="1"/>
  <c r="Z2668" i="64"/>
  <c r="Z2693" i="64" s="1"/>
  <c r="Z1898" i="64"/>
  <c r="Z1925" i="64" s="1"/>
  <c r="Z1933" i="64"/>
  <c r="Z1960" i="64" s="1"/>
  <c r="Z1874" i="64"/>
  <c r="Z2634" i="64"/>
  <c r="Z2659" i="64" s="1"/>
  <c r="Z1781" i="64"/>
  <c r="Z1794" i="64" s="1"/>
  <c r="Z1605" i="64"/>
  <c r="Z1620" i="64" s="1"/>
  <c r="Z1298" i="64"/>
  <c r="Z1313" i="64" s="1"/>
  <c r="Z1757" i="64"/>
  <c r="Z1772" i="64" s="1"/>
  <c r="Z1629" i="64"/>
  <c r="Z954" i="64"/>
  <c r="Z967" i="64" s="1"/>
  <c r="Z930" i="64"/>
  <c r="Z1350" i="64"/>
  <c r="Z1363" i="64" s="1"/>
  <c r="Z905" i="64"/>
  <c r="Z2277" i="64"/>
  <c r="Z2292" i="64" s="1"/>
  <c r="Z2301" i="64"/>
  <c r="Z2316" i="64" s="1"/>
  <c r="Z881" i="64"/>
  <c r="Z853" i="64"/>
  <c r="AC568" i="64"/>
  <c r="U568" i="64"/>
  <c r="X577" i="64"/>
  <c r="AF577" i="64"/>
  <c r="AN577" i="64"/>
  <c r="AV577" i="64"/>
  <c r="BD577" i="64"/>
  <c r="BL577" i="64"/>
  <c r="BT577" i="64"/>
  <c r="CB577" i="64"/>
  <c r="CJ577" i="64"/>
  <c r="X578" i="64"/>
  <c r="AF578" i="64"/>
  <c r="AN578" i="64"/>
  <c r="AV578" i="64"/>
  <c r="BD578" i="64"/>
  <c r="BL578" i="64"/>
  <c r="BT578" i="64"/>
  <c r="CB578" i="64"/>
  <c r="CJ578" i="64"/>
  <c r="W581" i="64"/>
  <c r="AE581" i="64"/>
  <c r="AM581" i="64"/>
  <c r="AU581" i="64"/>
  <c r="BC581" i="64"/>
  <c r="BK581" i="64"/>
  <c r="BT581" i="64"/>
  <c r="CD581" i="64"/>
  <c r="T582" i="64"/>
  <c r="T592" i="64" s="1"/>
  <c r="AE582" i="64"/>
  <c r="AE592" i="64" s="1"/>
  <c r="AP582" i="64"/>
  <c r="AP592" i="64" s="1"/>
  <c r="AZ582" i="64"/>
  <c r="AZ592" i="64" s="1"/>
  <c r="BK582" i="64"/>
  <c r="BK592" i="64" s="1"/>
  <c r="BV582" i="64"/>
  <c r="BV592" i="64" s="1"/>
  <c r="CF582" i="64"/>
  <c r="CF592" i="64" s="1"/>
  <c r="X627" i="64"/>
  <c r="AK627" i="64"/>
  <c r="AW627" i="64"/>
  <c r="BK627" i="64"/>
  <c r="BV627" i="64"/>
  <c r="CJ627" i="64"/>
  <c r="AC628" i="64"/>
  <c r="AC651" i="64" s="1"/>
  <c r="AO628" i="64"/>
  <c r="AO651" i="64" s="1"/>
  <c r="BC628" i="64"/>
  <c r="BC651" i="64" s="1"/>
  <c r="BN628" i="64"/>
  <c r="BN651" i="64" s="1"/>
  <c r="CB628" i="64"/>
  <c r="CB651" i="64" s="1"/>
  <c r="AE631" i="64"/>
  <c r="AR631" i="64"/>
  <c r="BD631" i="64"/>
  <c r="BR631" i="64"/>
  <c r="CC631" i="64"/>
  <c r="W632" i="64"/>
  <c r="AJ632" i="64"/>
  <c r="AV632" i="64"/>
  <c r="BJ632" i="64"/>
  <c r="BU632" i="64"/>
  <c r="CI632" i="64"/>
  <c r="Z2300" i="64"/>
  <c r="AM2300" i="64"/>
  <c r="AY2300" i="64"/>
  <c r="BM2300" i="64"/>
  <c r="BX2300" i="64"/>
  <c r="W2301" i="64"/>
  <c r="W2316" i="64" s="1"/>
  <c r="AY2301" i="64"/>
  <c r="AY2316" i="64" s="1"/>
  <c r="CE2301" i="64"/>
  <c r="CE2316" i="64" s="1"/>
  <c r="BG2304" i="64"/>
  <c r="AY2305" i="64"/>
  <c r="AG852" i="64"/>
  <c r="AG872" i="64" s="1"/>
  <c r="Y853" i="64"/>
  <c r="CK853" i="64"/>
  <c r="BT856" i="64"/>
  <c r="BL857" i="64"/>
  <c r="AL880" i="64"/>
  <c r="AL895" i="64" s="1"/>
  <c r="AD881" i="64"/>
  <c r="BY884" i="64"/>
  <c r="BQ885" i="64"/>
  <c r="AQ904" i="64"/>
  <c r="AI905" i="64"/>
  <c r="Z908" i="64"/>
  <c r="CI929" i="64"/>
  <c r="AN933" i="64"/>
  <c r="AS2277" i="64"/>
  <c r="AS2292" i="64" s="1"/>
  <c r="CE2280" i="64"/>
  <c r="BZ1350" i="64"/>
  <c r="BZ1363" i="64" s="1"/>
  <c r="CA1354" i="64"/>
  <c r="CA1367" i="64" s="1"/>
  <c r="BZ954" i="64"/>
  <c r="BZ967" i="64" s="1"/>
  <c r="CE1605" i="64"/>
  <c r="CE1620" i="64" s="1"/>
  <c r="BE1633" i="64"/>
  <c r="AQ1781" i="64"/>
  <c r="AQ1794" i="64" s="1"/>
  <c r="E273" i="64"/>
  <c r="E3132" i="64"/>
  <c r="E968" i="64"/>
  <c r="E2033" i="64"/>
  <c r="E1314" i="64"/>
  <c r="E948" i="64"/>
  <c r="E104" i="64"/>
  <c r="E2183" i="64"/>
  <c r="E2182" i="64"/>
  <c r="E1317" i="64"/>
  <c r="E1316" i="64"/>
  <c r="E876" i="64"/>
  <c r="E970" i="64"/>
  <c r="E2180" i="64"/>
  <c r="E3183" i="64"/>
  <c r="E2069" i="64"/>
  <c r="E2529" i="64"/>
  <c r="E91" i="64"/>
  <c r="E1364" i="64"/>
  <c r="E1621" i="64"/>
  <c r="E222" i="64"/>
  <c r="E221" i="64"/>
  <c r="E897" i="64"/>
  <c r="E2072" i="64"/>
  <c r="E2071" i="64"/>
  <c r="E2036" i="64"/>
  <c r="E2035" i="64"/>
  <c r="E3184" i="64"/>
  <c r="E3160" i="64"/>
  <c r="E3159" i="64"/>
  <c r="E3209" i="64"/>
  <c r="E3158" i="64"/>
  <c r="E596" i="64"/>
  <c r="E122" i="64"/>
  <c r="E121" i="64"/>
  <c r="E655" i="64"/>
  <c r="BR3037" i="64" a="1"/>
  <c r="AB3037" i="64" a="1"/>
  <c r="BE3037" i="64" a="1"/>
  <c r="AD1517" i="64"/>
  <c r="CH2845" i="64" a="1"/>
  <c r="S610" i="64" a="1"/>
  <c r="AJ2845" i="64" a="1"/>
  <c r="S512" i="64" a="1"/>
  <c r="S1022" i="64" a="1"/>
  <c r="Z1540" i="64"/>
  <c r="BT2845" i="64" a="1"/>
  <c r="CD3037" i="64" a="1"/>
  <c r="CB2845" i="64" a="1"/>
  <c r="S670" i="64" a="1"/>
  <c r="AC3037" i="64" a="1"/>
  <c r="BP2845" i="64" a="1"/>
  <c r="X1495" i="64"/>
  <c r="BZ2845" i="64" a="1"/>
  <c r="S2386" i="64" a="1"/>
  <c r="AE3037" i="64" a="1"/>
  <c r="BF3037" i="64" a="1"/>
  <c r="AB1540" i="64"/>
  <c r="S2804" i="64" a="1"/>
  <c r="S2826" i="64" a="1"/>
  <c r="S867" i="64" a="1"/>
  <c r="AR2845" i="64" a="1"/>
  <c r="U1451" i="64"/>
  <c r="AK2845" i="64" a="1"/>
  <c r="S1517" i="64"/>
  <c r="BA3037" i="64" a="1"/>
  <c r="BC3037" i="64" a="1"/>
  <c r="S1813" i="64" a="1"/>
  <c r="AX3037" i="64" a="1"/>
  <c r="W1495" i="64"/>
  <c r="S1495" i="64"/>
  <c r="T3037" i="64" a="1"/>
  <c r="AS3037" i="64" a="1"/>
  <c r="BU3037" i="64" a="1"/>
  <c r="BC2845" i="64" a="1"/>
  <c r="U3037" i="64" a="1"/>
  <c r="CA2845" i="64" a="1"/>
  <c r="BY2845" i="64" a="1"/>
  <c r="Z1495" i="64"/>
  <c r="AB2845" i="64" a="1"/>
  <c r="T1451" i="64"/>
  <c r="T1428" i="64"/>
  <c r="AA1540" i="64"/>
  <c r="AG2845" i="64" a="1"/>
  <c r="AD1473" i="64"/>
  <c r="S2053" i="64" a="1"/>
  <c r="T2845" i="64" a="1"/>
  <c r="AK3037" i="64" a="1"/>
  <c r="BN3037" i="64" a="1"/>
  <c r="S2017" i="64" a="1"/>
  <c r="S1276" i="64" a="1"/>
  <c r="BS3037" i="64" a="1"/>
  <c r="AY3037" i="64" a="1"/>
  <c r="AV2845" i="64" a="1"/>
  <c r="W1428" i="64"/>
  <c r="Y1517" i="64"/>
  <c r="S1208" i="64" a="1"/>
  <c r="AC1451" i="64"/>
  <c r="AO3037" i="64" a="1"/>
  <c r="AB1473" i="64"/>
  <c r="X1473" i="64"/>
  <c r="BM3037" i="64" a="1"/>
  <c r="S2137" i="64" a="1"/>
  <c r="AC1473" i="64"/>
  <c r="AD1540" i="64"/>
  <c r="BO3037" i="64" a="1"/>
  <c r="W3037" i="64" a="1"/>
  <c r="AC1428" i="64"/>
  <c r="Z3037" i="64" a="1"/>
  <c r="V3037" i="64" a="1"/>
  <c r="V1540" i="64"/>
  <c r="U1540" i="64"/>
  <c r="S962" i="64" a="1"/>
  <c r="Y2845" i="64" a="1"/>
  <c r="CJ2845" i="64" a="1"/>
  <c r="BW3037" i="64" a="1"/>
  <c r="CJ3037" i="64" a="1"/>
  <c r="U2845" i="64" a="1"/>
  <c r="CF3037" i="64" a="1"/>
  <c r="X1540" i="64"/>
  <c r="AA1473" i="64"/>
  <c r="S1473" i="64"/>
  <c r="S1569" i="64" a="1"/>
  <c r="BE2845" i="64" a="1"/>
  <c r="W1451" i="64"/>
  <c r="AW3037" i="64" a="1"/>
  <c r="BT3037" i="64" a="1"/>
  <c r="CA3037" i="64" a="1"/>
  <c r="BX2845" i="64" a="1"/>
  <c r="BJ2845" i="64" a="1"/>
  <c r="BG2845" i="64" a="1"/>
  <c r="W2845" i="64" a="1"/>
  <c r="CC3037" i="64" a="1"/>
  <c r="S913" i="64" a="1"/>
  <c r="S2888" i="64" a="1"/>
  <c r="AP3037" i="64" a="1"/>
  <c r="S1789" i="64" a="1"/>
  <c r="BS2845" i="64" a="1"/>
  <c r="AC1540" i="64"/>
  <c r="BB3037" i="64" a="1"/>
  <c r="AD1428" i="64"/>
  <c r="S2845" i="64" a="1"/>
  <c r="AA3037" i="64" a="1"/>
  <c r="BP3037" i="64" a="1"/>
  <c r="W1473" i="64"/>
  <c r="CG2845" i="64" a="1"/>
  <c r="S461" i="64" a="1"/>
  <c r="CK2845" i="64" a="1"/>
  <c r="CE3037" i="64" a="1"/>
  <c r="AY2845" i="64" a="1"/>
  <c r="AF2845" i="64" a="1"/>
  <c r="CB3037" i="64" a="1"/>
  <c r="BX3037" i="64" a="1"/>
  <c r="AD1495" i="64"/>
  <c r="Z1428" i="64"/>
  <c r="V1451" i="64"/>
  <c r="Y3037" i="64" a="1"/>
  <c r="BW2845" i="64" a="1"/>
  <c r="AN2845" i="64" a="1"/>
  <c r="AE2845" i="64" a="1"/>
  <c r="AM3037" i="64" a="1"/>
  <c r="BD3037" i="64" a="1"/>
  <c r="S1024" i="64" a="1"/>
  <c r="V1517" i="64"/>
  <c r="S587" i="64" a="1"/>
  <c r="S1741" i="64" a="1"/>
  <c r="X2845" i="64" a="1"/>
  <c r="BB2845" i="64" a="1"/>
  <c r="U1517" i="64"/>
  <c r="U1473" i="64"/>
  <c r="S2340" i="64" a="1"/>
  <c r="BG3037" i="64" a="1"/>
  <c r="AT3037" i="64" a="1"/>
  <c r="AP2845" i="64" a="1"/>
  <c r="AI2845" i="64" a="1"/>
  <c r="CK3037" i="64" a="1"/>
  <c r="Y1540" i="64"/>
  <c r="BD2845" i="64" a="1"/>
  <c r="W1540" i="64"/>
  <c r="Z1473" i="64"/>
  <c r="CE2845" i="64" a="1"/>
  <c r="S1765" i="64" a="1"/>
  <c r="S2228" i="64" a="1"/>
  <c r="U1428" i="64"/>
  <c r="AA1451" i="64"/>
  <c r="AQ2845" i="64" a="1"/>
  <c r="BZ3037" i="64" a="1"/>
  <c r="Y1473" i="64"/>
  <c r="AZ2845" i="64" a="1"/>
  <c r="T1495" i="64"/>
  <c r="CC2845" i="64" a="1"/>
  <c r="AD3037" i="64" a="1"/>
  <c r="V1473" i="64"/>
  <c r="AB1517" i="64"/>
  <c r="AC2845" i="64" a="1"/>
  <c r="X1428" i="64"/>
  <c r="BH3037" i="64" a="1"/>
  <c r="AE3064" i="64" a="1"/>
  <c r="BK2845" i="64" a="1"/>
  <c r="AD1451" i="64"/>
  <c r="BN2845" i="64" a="1"/>
  <c r="V1495" i="64"/>
  <c r="AS2845" i="64" a="1"/>
  <c r="AH3037" i="64" a="1"/>
  <c r="BA2845" i="64" a="1"/>
  <c r="AL2845" i="64" a="1"/>
  <c r="AX2845" i="64" a="1"/>
  <c r="S1306" i="64" a="1"/>
  <c r="S3037" i="64" a="1"/>
  <c r="AI3037" i="64" a="1"/>
  <c r="CI2845" i="64" a="1"/>
  <c r="S2309" i="64" a="1"/>
  <c r="BR2845" i="64" a="1"/>
  <c r="X3037" i="64" a="1"/>
  <c r="AL3037" i="64" a="1"/>
  <c r="W1517" i="64"/>
  <c r="AG3037" i="64" a="1"/>
  <c r="S2868" i="64" a="1"/>
  <c r="S1910" i="64" a="1"/>
  <c r="AB1495" i="64"/>
  <c r="Z1451" i="64"/>
  <c r="Y1428" i="64"/>
  <c r="T1540" i="64"/>
  <c r="AC1517" i="64"/>
  <c r="AW2845" i="64" a="1"/>
  <c r="CG3037" i="64" a="1"/>
  <c r="AU2845" i="64" a="1"/>
  <c r="S638" i="64" a="1"/>
  <c r="S789" i="64" a="1"/>
  <c r="S2922" i="64" a="1"/>
  <c r="S563" i="64" a="1"/>
  <c r="AF3037" i="64" a="1"/>
  <c r="BF2845" i="64" a="1"/>
  <c r="Z2845" i="64" a="1"/>
  <c r="S1381" i="64" a="1"/>
  <c r="S2255" i="64" a="1"/>
  <c r="X1451" i="64"/>
  <c r="S3012" i="64" a="1"/>
  <c r="S891" i="64" a="1"/>
  <c r="S1406" i="64"/>
  <c r="AN3037" i="64" a="1"/>
  <c r="AR3037" i="64" a="1"/>
  <c r="BO2845" i="64" a="1"/>
  <c r="CF2845" i="64" a="1"/>
  <c r="AH2845" i="64" a="1"/>
  <c r="AM2845" i="64" a="1"/>
  <c r="AQ3037" i="64" a="1"/>
  <c r="BQ2845" i="64" a="1"/>
  <c r="BJ3037" i="64" a="1"/>
  <c r="BY3037" i="64" a="1"/>
  <c r="Z1517" i="64"/>
  <c r="S1428" i="64"/>
  <c r="S1358" i="64" a="1"/>
  <c r="S1164" i="64" a="1"/>
  <c r="BK3037" i="64" a="1"/>
  <c r="Y1495" i="64"/>
  <c r="S1451" i="64"/>
  <c r="S1328" i="64" a="1"/>
  <c r="BL2845" i="64" a="1"/>
  <c r="AU3037" i="64" a="1"/>
  <c r="Y1451" i="64"/>
  <c r="T1517" i="64"/>
  <c r="X1517" i="64"/>
  <c r="S2339" i="64" a="1"/>
  <c r="S433" i="64" a="1"/>
  <c r="AZ3037" i="64" a="1"/>
  <c r="BH2845" i="64" a="1"/>
  <c r="S2198" i="64" a="1"/>
  <c r="AA1495" i="64"/>
  <c r="BU2845" i="64" a="1"/>
  <c r="S1882" i="64" a="1"/>
  <c r="U1495" i="64"/>
  <c r="AB1451" i="64"/>
  <c r="BV2845" i="64" a="1"/>
  <c r="AA1428" i="64"/>
  <c r="AJ3037" i="64" a="1"/>
  <c r="BV3037" i="64" a="1"/>
  <c r="S1945" i="64" a="1"/>
  <c r="AD2845" i="64" a="1"/>
  <c r="CI3037" i="64" a="1"/>
  <c r="S1540" i="64"/>
  <c r="BI2845" i="64" a="1"/>
  <c r="BQ3037" i="64" a="1"/>
  <c r="BL3037" i="64" a="1"/>
  <c r="V2845" i="64" a="1"/>
  <c r="AC1495" i="64"/>
  <c r="AO2845" i="64" a="1"/>
  <c r="S2092" i="64" a="1"/>
  <c r="S2285" i="64" a="1"/>
  <c r="T1473" i="64"/>
  <c r="AB1428" i="64"/>
  <c r="CD2845" i="64" a="1"/>
  <c r="CH3037" i="64" a="1"/>
  <c r="BI3037" i="64" a="1"/>
  <c r="BM2845" i="64" a="1"/>
  <c r="AA1517" i="64"/>
  <c r="AV3037" i="64" a="1"/>
  <c r="AT2845" i="64" a="1"/>
  <c r="AA2845" i="64" a="1"/>
  <c r="V1428" i="64"/>
  <c r="AD17" i="861" l="1"/>
  <c r="AD22" i="861"/>
  <c r="AE13" i="861"/>
  <c r="V23" i="861"/>
  <c r="AE3064" i="64"/>
  <c r="AH3037" i="64"/>
  <c r="BO3037" i="64"/>
  <c r="AK3037" i="64"/>
  <c r="BR3037" i="64"/>
  <c r="X3037" i="64"/>
  <c r="BU3037" i="64"/>
  <c r="BX3037" i="64"/>
  <c r="BJ3037" i="64"/>
  <c r="AX3037" i="64"/>
  <c r="CE3037" i="64"/>
  <c r="BA3037" i="64"/>
  <c r="CH3037" i="64"/>
  <c r="AN3037" i="64"/>
  <c r="CK3037" i="64"/>
  <c r="AA3037" i="64"/>
  <c r="AW3037" i="64"/>
  <c r="BZ3037" i="64"/>
  <c r="BN3037" i="64"/>
  <c r="T3037" i="64"/>
  <c r="BQ3037" i="64"/>
  <c r="W3037" i="64"/>
  <c r="BD3037" i="64"/>
  <c r="CB3037" i="64"/>
  <c r="AQ3037" i="64"/>
  <c r="AC3037" i="64"/>
  <c r="CC3037" i="64"/>
  <c r="CD3037" i="64"/>
  <c r="AJ3037" i="64"/>
  <c r="CG3037" i="64"/>
  <c r="AM3037" i="64"/>
  <c r="BT3037" i="64"/>
  <c r="Z3037" i="64"/>
  <c r="BG3037" i="64"/>
  <c r="AS3037" i="64"/>
  <c r="AE3037" i="64"/>
  <c r="AZ3037" i="64"/>
  <c r="BC3037" i="64"/>
  <c r="CJ3037" i="64"/>
  <c r="AP3037" i="64"/>
  <c r="AG3037" i="64"/>
  <c r="AV3037" i="64"/>
  <c r="BW3037" i="64"/>
  <c r="BI3037" i="64"/>
  <c r="AU3037" i="64"/>
  <c r="S3037" i="64"/>
  <c r="BP3037" i="64"/>
  <c r="V3037" i="64"/>
  <c r="BS3037" i="64"/>
  <c r="Y3037" i="64"/>
  <c r="BF3037" i="64"/>
  <c r="AB3037" i="64"/>
  <c r="BY3037" i="64"/>
  <c r="BK3037" i="64"/>
  <c r="AI3037" i="64"/>
  <c r="CF3037" i="64"/>
  <c r="AL3037" i="64"/>
  <c r="CI3037" i="64"/>
  <c r="AO3037" i="64"/>
  <c r="BV3037" i="64"/>
  <c r="AR3037" i="64"/>
  <c r="AD3037" i="64"/>
  <c r="CA3037" i="64"/>
  <c r="AY3037" i="64"/>
  <c r="U3037" i="64"/>
  <c r="BB3037" i="64"/>
  <c r="BE3037" i="64"/>
  <c r="BL3037" i="64"/>
  <c r="AF3037" i="64"/>
  <c r="BH3037" i="64"/>
  <c r="AT3037" i="64"/>
  <c r="BM3037" i="64"/>
  <c r="AE3038" i="64" a="1"/>
  <c r="AE3038" i="64" s="1"/>
  <c r="S2845" i="64"/>
  <c r="S2848" i="64" s="1"/>
  <c r="AE2846" i="64" a="1"/>
  <c r="AE2846" i="64" s="1"/>
  <c r="AE2847" i="64" a="1"/>
  <c r="AE2847" i="64" s="1"/>
  <c r="AO2845" i="64"/>
  <c r="AQ2845" i="64"/>
  <c r="BX2845" i="64"/>
  <c r="BK2845" i="64"/>
  <c r="CJ2845" i="64"/>
  <c r="CC2845" i="64"/>
  <c r="AX2845" i="64"/>
  <c r="BQ2845" i="64"/>
  <c r="V2845" i="64"/>
  <c r="V2848" i="64" s="1"/>
  <c r="BE2845" i="64"/>
  <c r="BG2845" i="64"/>
  <c r="AD2845" i="64"/>
  <c r="CA2845" i="64"/>
  <c r="BN2845" i="64"/>
  <c r="AI2845" i="64"/>
  <c r="CG2845" i="64"/>
  <c r="AL2845" i="64"/>
  <c r="BU2845" i="64"/>
  <c r="BW2845" i="64"/>
  <c r="BT2845" i="64"/>
  <c r="AT2845" i="64"/>
  <c r="AF2845" i="64"/>
  <c r="CD2845" i="64"/>
  <c r="AY2845" i="64"/>
  <c r="T2845" i="64"/>
  <c r="T2848" i="64" s="1"/>
  <c r="BB2845" i="64"/>
  <c r="CK2845" i="64"/>
  <c r="X2845" i="64"/>
  <c r="X2848" i="64" s="1"/>
  <c r="AC2845" i="64"/>
  <c r="AC2848" i="64" s="1"/>
  <c r="AV2845" i="64"/>
  <c r="BO2845" i="64"/>
  <c r="AJ2845" i="64"/>
  <c r="BR2845" i="64"/>
  <c r="W2845" i="64"/>
  <c r="W2848" i="64" s="1"/>
  <c r="Z2845" i="64"/>
  <c r="Z2848" i="64" s="1"/>
  <c r="AS2845" i="64"/>
  <c r="BL2845" i="64"/>
  <c r="AN2845" i="64"/>
  <c r="CE2845" i="64"/>
  <c r="AZ2845" i="64"/>
  <c r="CH2845" i="64"/>
  <c r="AM2845" i="64"/>
  <c r="AP2845" i="64"/>
  <c r="AB2845" i="64"/>
  <c r="AB2848" i="64" s="1"/>
  <c r="BI2845" i="64"/>
  <c r="BJ2845" i="64"/>
  <c r="CB2845" i="64"/>
  <c r="AG2845" i="64"/>
  <c r="BP2845" i="64"/>
  <c r="U2845" i="64"/>
  <c r="U2848" i="64" s="1"/>
  <c r="BC2845" i="64"/>
  <c r="BF2845" i="64"/>
  <c r="AR2845" i="64"/>
  <c r="BY2845" i="64"/>
  <c r="AE2845" i="64"/>
  <c r="AW2845" i="64"/>
  <c r="CF2845" i="64"/>
  <c r="AK2845" i="64"/>
  <c r="BS2845" i="64"/>
  <c r="Y2845" i="64"/>
  <c r="Y2848" i="64" s="1"/>
  <c r="BV2845" i="64"/>
  <c r="AA2845" i="64"/>
  <c r="AA2848" i="64" s="1"/>
  <c r="BH2845" i="64"/>
  <c r="BZ2845" i="64"/>
  <c r="AU2845" i="64"/>
  <c r="BM2845" i="64"/>
  <c r="AH2845" i="64"/>
  <c r="BD2845" i="64"/>
  <c r="BA2845" i="64"/>
  <c r="CI2845" i="64"/>
  <c r="AE60" i="64" a="1"/>
  <c r="AE60" i="64" s="1"/>
  <c r="AE58" i="64" s="1" a="1"/>
  <c r="AE58" i="64" s="1"/>
  <c r="AE61" i="64" a="1"/>
  <c r="AE61" i="64" s="1"/>
  <c r="AE59" i="64" a="1"/>
  <c r="AE59" i="64" s="1"/>
  <c r="AE3364" i="64" a="1"/>
  <c r="AE3364" i="64" s="1"/>
  <c r="AE3343" i="64" a="1"/>
  <c r="AE3343" i="64" s="1"/>
  <c r="Y1345" i="64"/>
  <c r="AE1449" i="64" a="1"/>
  <c r="AE1449" i="64" s="1"/>
  <c r="AE1450" i="64" a="1"/>
  <c r="AE1450" i="64" s="1"/>
  <c r="AA1456" i="64"/>
  <c r="Y1456" i="64"/>
  <c r="AC1456" i="64"/>
  <c r="T1456" i="64"/>
  <c r="T1549" i="64"/>
  <c r="V1456" i="64"/>
  <c r="U1549" i="64"/>
  <c r="AB1456" i="64"/>
  <c r="X1456" i="64"/>
  <c r="Z1456" i="64"/>
  <c r="U1456" i="64"/>
  <c r="W1456" i="64"/>
  <c r="AE1538" i="64" a="1"/>
  <c r="AE1538" i="64" s="1"/>
  <c r="AE1539" i="64" a="1"/>
  <c r="AE1539" i="64" s="1"/>
  <c r="BN2597" i="64"/>
  <c r="AB1526" i="64"/>
  <c r="W1526" i="64"/>
  <c r="Y1526" i="64"/>
  <c r="V1526" i="64"/>
  <c r="AC1526" i="64"/>
  <c r="T1526" i="64"/>
  <c r="X1526" i="64"/>
  <c r="Z1526" i="64"/>
  <c r="S1549" i="64"/>
  <c r="S1526" i="64"/>
  <c r="AA1526" i="64"/>
  <c r="U1526" i="64"/>
  <c r="V1522" i="64"/>
  <c r="AC1522" i="64"/>
  <c r="V1500" i="64"/>
  <c r="AC1500" i="64"/>
  <c r="AE1494" i="64" a="1"/>
  <c r="AE1494" i="64" s="1"/>
  <c r="AE1516" i="64" a="1"/>
  <c r="AE1516" i="64" s="1"/>
  <c r="X1522" i="64"/>
  <c r="T1522" i="64"/>
  <c r="X1500" i="64"/>
  <c r="T1500" i="64"/>
  <c r="Z1522" i="64"/>
  <c r="S1500" i="64"/>
  <c r="Z1500" i="64"/>
  <c r="AA1522" i="64"/>
  <c r="AA1500" i="64"/>
  <c r="U1522" i="64"/>
  <c r="U1500" i="64"/>
  <c r="AB1522" i="64"/>
  <c r="AB1500" i="64"/>
  <c r="W1522" i="64"/>
  <c r="Y1522" i="64"/>
  <c r="W1500" i="64"/>
  <c r="Y1500" i="64"/>
  <c r="CJ1345" i="64"/>
  <c r="V1482" i="64"/>
  <c r="W1482" i="64"/>
  <c r="AB1482" i="64"/>
  <c r="X1482" i="64"/>
  <c r="AC1482" i="64"/>
  <c r="S1504" i="64"/>
  <c r="T1482" i="64"/>
  <c r="S1482" i="64"/>
  <c r="Y1482" i="64"/>
  <c r="U1482" i="64"/>
  <c r="Z1482" i="64"/>
  <c r="AA1482" i="64"/>
  <c r="X1478" i="64"/>
  <c r="AC1478" i="64"/>
  <c r="AE1427" i="64" a="1"/>
  <c r="AE1427" i="64" s="1"/>
  <c r="AE1472" i="64" a="1"/>
  <c r="AE1472" i="64" s="1"/>
  <c r="T1478" i="64"/>
  <c r="Y1478" i="64"/>
  <c r="U1478" i="64"/>
  <c r="Z1478" i="64"/>
  <c r="AA1478" i="64"/>
  <c r="W1478" i="64"/>
  <c r="AB1478" i="64"/>
  <c r="V1478" i="64"/>
  <c r="S1433" i="64"/>
  <c r="S1415" i="64"/>
  <c r="S1437" i="64"/>
  <c r="AD20" i="864"/>
  <c r="AD92" i="861" s="1"/>
  <c r="AD93" i="861" s="1"/>
  <c r="AD21" i="863"/>
  <c r="S670" i="64"/>
  <c r="CJ687" i="64"/>
  <c r="BE687" i="64"/>
  <c r="Z687" i="64"/>
  <c r="BW687" i="64"/>
  <c r="BH687" i="64"/>
  <c r="AC687" i="64"/>
  <c r="BL687" i="64"/>
  <c r="AG687" i="64"/>
  <c r="CG687" i="64"/>
  <c r="BB687" i="64"/>
  <c r="W687" i="64"/>
  <c r="BU687" i="64"/>
  <c r="AP687" i="64"/>
  <c r="BX687" i="64"/>
  <c r="AS687" i="64"/>
  <c r="CB687" i="64"/>
  <c r="AW687" i="64"/>
  <c r="AH687" i="64"/>
  <c r="BR687" i="64"/>
  <c r="AM687" i="64"/>
  <c r="AE681" i="64" a="1"/>
  <c r="AE681" i="64" s="1"/>
  <c r="AE671" i="64" a="1"/>
  <c r="AE671" i="64" s="1"/>
  <c r="AE677" i="64" a="1"/>
  <c r="AE677" i="64" s="1"/>
  <c r="CK687" i="64"/>
  <c r="BF687" i="64"/>
  <c r="BI687" i="64"/>
  <c r="AD687" i="64"/>
  <c r="BM687" i="64"/>
  <c r="AX687" i="64"/>
  <c r="AI687" i="64"/>
  <c r="T687" i="64"/>
  <c r="CH687" i="64"/>
  <c r="BC687" i="64"/>
  <c r="BV687" i="64"/>
  <c r="BY687" i="64"/>
  <c r="AT687" i="64"/>
  <c r="CC687" i="64"/>
  <c r="BN687" i="64"/>
  <c r="AY687" i="64"/>
  <c r="AJ687" i="64"/>
  <c r="BS687" i="64"/>
  <c r="X687" i="64"/>
  <c r="BJ687" i="64"/>
  <c r="AE687" i="64"/>
  <c r="CD687" i="64"/>
  <c r="BO687" i="64"/>
  <c r="AZ687" i="64"/>
  <c r="U687" i="64"/>
  <c r="CI687" i="64"/>
  <c r="AN687" i="64"/>
  <c r="AA687" i="64"/>
  <c r="BZ687" i="64"/>
  <c r="AU687" i="64"/>
  <c r="CE687" i="64"/>
  <c r="BP687" i="64"/>
  <c r="AK687" i="64"/>
  <c r="BD687" i="64"/>
  <c r="Y687" i="64"/>
  <c r="AQ687" i="64"/>
  <c r="AB687" i="64"/>
  <c r="BK687" i="64"/>
  <c r="AF687" i="64"/>
  <c r="CF687" i="64"/>
  <c r="BA687" i="64"/>
  <c r="V687" i="64"/>
  <c r="BT687" i="64"/>
  <c r="AO687" i="64"/>
  <c r="BG687" i="64"/>
  <c r="AR687" i="64"/>
  <c r="CA687" i="64"/>
  <c r="AV687" i="64"/>
  <c r="BQ687" i="64"/>
  <c r="AL687" i="64"/>
  <c r="S1306" i="64"/>
  <c r="S1308" i="64" s="1"/>
  <c r="S563" i="64"/>
  <c r="S2285" i="64"/>
  <c r="S2287" i="64" s="1"/>
  <c r="AD33" i="863"/>
  <c r="AD17" i="863" s="1"/>
  <c r="AD32" i="861" s="1"/>
  <c r="AD44" i="863"/>
  <c r="AX2597" i="64"/>
  <c r="S638" i="64"/>
  <c r="S1945" i="64"/>
  <c r="S962" i="64"/>
  <c r="S433" i="64"/>
  <c r="S1164" i="64"/>
  <c r="S2053" i="64"/>
  <c r="S2922" i="64"/>
  <c r="S891" i="64"/>
  <c r="S1765" i="64"/>
  <c r="S1767" i="64" s="1"/>
  <c r="S1910" i="64"/>
  <c r="S2868" i="64"/>
  <c r="S2309" i="64"/>
  <c r="S2311" i="64" s="1"/>
  <c r="S512" i="64"/>
  <c r="S2017" i="64"/>
  <c r="S2137" i="64"/>
  <c r="S3012" i="64"/>
  <c r="S1569" i="64"/>
  <c r="S2228" i="64"/>
  <c r="S2230" i="64" s="1"/>
  <c r="S2232" i="64" s="1"/>
  <c r="S913" i="64"/>
  <c r="S1882" i="64"/>
  <c r="S1884" i="64" s="1"/>
  <c r="S461" i="64"/>
  <c r="S1328" i="64"/>
  <c r="S1334" i="64" s="1"/>
  <c r="S1336" i="64" s="1"/>
  <c r="S1381" i="64"/>
  <c r="S2826" i="64"/>
  <c r="S1358" i="64"/>
  <c r="S1813" i="64"/>
  <c r="S1815" i="64" s="1"/>
  <c r="S587" i="64"/>
  <c r="S867" i="64"/>
  <c r="S1789" i="64"/>
  <c r="S1022" i="64"/>
  <c r="S1024" i="64"/>
  <c r="S2092" i="64"/>
  <c r="S1741" i="64"/>
  <c r="S1743" i="64" s="1"/>
  <c r="S2255" i="64"/>
  <c r="S2257" i="64" s="1"/>
  <c r="S2258" i="64" s="1"/>
  <c r="S2804" i="64"/>
  <c r="S2386" i="64"/>
  <c r="S2395" i="64" s="1"/>
  <c r="S2396" i="64" s="1" a="1"/>
  <c r="S2396" i="64" s="1"/>
  <c r="S2339" i="64"/>
  <c r="S2340" i="64"/>
  <c r="S2888" i="64"/>
  <c r="S2198" i="64"/>
  <c r="S2200" i="64" s="1"/>
  <c r="S2201" i="64" s="1"/>
  <c r="S789" i="64"/>
  <c r="S791" i="64" s="1"/>
  <c r="S800" i="64" s="1"/>
  <c r="S1276" i="64"/>
  <c r="S610" i="64"/>
  <c r="S1208" i="64"/>
  <c r="S2291" i="64"/>
  <c r="S651" i="64"/>
  <c r="S1960" i="64"/>
  <c r="S967" i="64"/>
  <c r="S442" i="64"/>
  <c r="S1184" i="64"/>
  <c r="AL1345" i="64"/>
  <c r="S2067" i="64"/>
  <c r="S895" i="64"/>
  <c r="S1771" i="64"/>
  <c r="S1925" i="64"/>
  <c r="S2316" i="64"/>
  <c r="S544" i="64"/>
  <c r="S2031" i="64"/>
  <c r="S2155" i="64"/>
  <c r="S1578" i="64"/>
  <c r="S2237" i="64"/>
  <c r="S1388" i="64"/>
  <c r="S1411" i="64"/>
  <c r="S1889" i="64"/>
  <c r="S493" i="64"/>
  <c r="S1340" i="64"/>
  <c r="S1389" i="64"/>
  <c r="S1363" i="64"/>
  <c r="S1820" i="64"/>
  <c r="S872" i="64"/>
  <c r="S1312" i="64"/>
  <c r="S1793" i="64"/>
  <c r="S1037" i="64"/>
  <c r="S1080" i="64"/>
  <c r="S2112" i="64"/>
  <c r="S1669" i="64"/>
  <c r="S2267" i="64"/>
  <c r="S2400" i="64"/>
  <c r="S2365" i="64"/>
  <c r="S936" i="64"/>
  <c r="S945" i="64"/>
  <c r="S2210" i="64"/>
  <c r="S1290" i="64"/>
  <c r="S615" i="64"/>
  <c r="S1221" i="64"/>
  <c r="AF1" i="64"/>
  <c r="AG2" i="64"/>
  <c r="AE4" i="64"/>
  <c r="AF3" i="64"/>
  <c r="AF3063" i="64" s="1" a="1"/>
  <c r="AF3063" i="64" s="1"/>
  <c r="AF7" i="64"/>
  <c r="AH2597" i="64"/>
  <c r="AO1345" i="64"/>
  <c r="CD2597" i="64"/>
  <c r="AG2" i="864"/>
  <c r="AE4" i="864"/>
  <c r="AE4" i="863"/>
  <c r="AF3" i="863"/>
  <c r="AF3" i="864"/>
  <c r="AF7" i="864"/>
  <c r="AF7" i="863"/>
  <c r="AF1" i="864"/>
  <c r="AF1" i="863"/>
  <c r="AG3" i="861"/>
  <c r="AF4" i="861"/>
  <c r="AA85" i="861"/>
  <c r="AA60" i="861"/>
  <c r="AC1974" i="64"/>
  <c r="W1389" i="64"/>
  <c r="Z1389" i="64"/>
  <c r="Y1389" i="64"/>
  <c r="AB1820" i="64"/>
  <c r="X1820" i="64"/>
  <c r="Y1820" i="64"/>
  <c r="Z1820" i="64"/>
  <c r="AA1820" i="64"/>
  <c r="V1389" i="64"/>
  <c r="T1389" i="64"/>
  <c r="T1820" i="64"/>
  <c r="U1820" i="64"/>
  <c r="V1820" i="64"/>
  <c r="W1820" i="64"/>
  <c r="AV1819" i="64"/>
  <c r="BM1819" i="64"/>
  <c r="BN1819" i="64"/>
  <c r="BO1819" i="64"/>
  <c r="CF1819" i="64"/>
  <c r="BJ1819" i="64"/>
  <c r="BK1819" i="64"/>
  <c r="BL1819" i="64"/>
  <c r="CC1819" i="64"/>
  <c r="CD1819" i="64"/>
  <c r="CE1819" i="64"/>
  <c r="BZ1819" i="64"/>
  <c r="CA1819" i="64"/>
  <c r="CB1819" i="64"/>
  <c r="W1819" i="64"/>
  <c r="X1819" i="64"/>
  <c r="U1819" i="64"/>
  <c r="V1819" i="64"/>
  <c r="AM1819" i="64"/>
  <c r="AN1819" i="64"/>
  <c r="Y1819" i="64"/>
  <c r="Z1819" i="64"/>
  <c r="T1819" i="64"/>
  <c r="AK1819" i="64"/>
  <c r="AL1819" i="64"/>
  <c r="BC1819" i="64"/>
  <c r="BD1819" i="64"/>
  <c r="AO1819" i="64"/>
  <c r="AP1819" i="64"/>
  <c r="AA1819" i="64"/>
  <c r="AB1819" i="64"/>
  <c r="AC1819" i="64"/>
  <c r="AJ1819" i="64"/>
  <c r="BA1819" i="64"/>
  <c r="BB1819" i="64"/>
  <c r="BS1819" i="64"/>
  <c r="BT1819" i="64"/>
  <c r="BE1819" i="64"/>
  <c r="BF1819" i="64"/>
  <c r="AQ1819" i="64"/>
  <c r="AR1819" i="64"/>
  <c r="AS1819" i="64"/>
  <c r="AG1819" i="64"/>
  <c r="AH1819" i="64"/>
  <c r="AI1819" i="64"/>
  <c r="AZ1819" i="64"/>
  <c r="BQ1819" i="64"/>
  <c r="BR1819" i="64"/>
  <c r="CI1819" i="64"/>
  <c r="CJ1819" i="64"/>
  <c r="BU1819" i="64"/>
  <c r="BV1819" i="64"/>
  <c r="BG1819" i="64"/>
  <c r="BH1819" i="64"/>
  <c r="BI1819" i="64"/>
  <c r="AD1819" i="64"/>
  <c r="AE1819" i="64"/>
  <c r="AF1819" i="64"/>
  <c r="AW1819" i="64"/>
  <c r="AX1819" i="64"/>
  <c r="AY1819" i="64"/>
  <c r="BP1819" i="64"/>
  <c r="CG1819" i="64"/>
  <c r="CH1819" i="64"/>
  <c r="CK1819" i="64"/>
  <c r="BW1819" i="64"/>
  <c r="BX1819" i="64"/>
  <c r="BY1819" i="64"/>
  <c r="AT1819" i="64"/>
  <c r="AU1819" i="64"/>
  <c r="AO493" i="64"/>
  <c r="AW493" i="64"/>
  <c r="AH493" i="64"/>
  <c r="AN493" i="64"/>
  <c r="CG493" i="64"/>
  <c r="V493" i="64"/>
  <c r="BY493" i="64"/>
  <c r="CB493" i="64"/>
  <c r="Z544" i="64"/>
  <c r="BI544" i="64"/>
  <c r="AD544" i="64"/>
  <c r="CF544" i="64"/>
  <c r="BD544" i="64"/>
  <c r="BM544" i="64"/>
  <c r="AB544" i="64"/>
  <c r="AM544" i="64"/>
  <c r="BO2597" i="64"/>
  <c r="AE2597" i="64"/>
  <c r="AB442" i="64"/>
  <c r="T442" i="64"/>
  <c r="U442" i="64"/>
  <c r="V442" i="64"/>
  <c r="W442" i="64"/>
  <c r="AA442" i="64"/>
  <c r="X442" i="64"/>
  <c r="Y442" i="64"/>
  <c r="Z442" i="64"/>
  <c r="AL2597" i="64"/>
  <c r="BP2597" i="64"/>
  <c r="CB2597" i="64"/>
  <c r="CC2597" i="64"/>
  <c r="AY2597" i="64"/>
  <c r="BW2597" i="64"/>
  <c r="AT2597" i="64"/>
  <c r="U2597" i="64"/>
  <c r="V2597" i="64"/>
  <c r="BA2597" i="64"/>
  <c r="Y1290" i="64"/>
  <c r="U1290" i="64"/>
  <c r="Z1290" i="64"/>
  <c r="X1290" i="64"/>
  <c r="V1290" i="64"/>
  <c r="AA1290" i="64"/>
  <c r="T1290" i="64"/>
  <c r="W1290" i="64"/>
  <c r="AU2597" i="64"/>
  <c r="AF2597" i="64"/>
  <c r="AG2597" i="64"/>
  <c r="CF2597" i="64"/>
  <c r="BQ2597" i="64"/>
  <c r="BR2597" i="64"/>
  <c r="BC2597" i="64"/>
  <c r="BD2597" i="64"/>
  <c r="BE2597" i="64"/>
  <c r="AZ2597" i="64"/>
  <c r="BK2597" i="64"/>
  <c r="AV2597" i="64"/>
  <c r="AW2597" i="64"/>
  <c r="CH2597" i="64"/>
  <c r="CE2597" i="64"/>
  <c r="AB2597" i="64"/>
  <c r="BI2597" i="64"/>
  <c r="T2597" i="64"/>
  <c r="BY2597" i="64"/>
  <c r="AS2597" i="64"/>
  <c r="AD2597" i="64"/>
  <c r="AX2593" i="64"/>
  <c r="AX2594" i="64"/>
  <c r="CC2593" i="64"/>
  <c r="CC2594" i="64"/>
  <c r="BY2593" i="64"/>
  <c r="BY2594" i="64"/>
  <c r="BN2593" i="64"/>
  <c r="BN2594" i="64"/>
  <c r="AC2593" i="64"/>
  <c r="AC2594" i="64"/>
  <c r="BO2593" i="64"/>
  <c r="BO2594" i="64"/>
  <c r="T2593" i="64"/>
  <c r="T2594" i="64"/>
  <c r="BA2593" i="64"/>
  <c r="BA2594" i="64"/>
  <c r="AI2597" i="64"/>
  <c r="CG2597" i="64"/>
  <c r="CK2593" i="64"/>
  <c r="CK2594" i="64"/>
  <c r="BS2597" i="64"/>
  <c r="BT2597" i="64"/>
  <c r="BW2593" i="64"/>
  <c r="BW2594" i="64"/>
  <c r="BU2597" i="64"/>
  <c r="BX2597" i="64"/>
  <c r="CJ2593" i="64"/>
  <c r="CJ2594" i="64"/>
  <c r="BM2593" i="64"/>
  <c r="BM2594" i="64"/>
  <c r="BZ2593" i="64"/>
  <c r="BZ2594" i="64"/>
  <c r="CA2597" i="64"/>
  <c r="CD2593" i="64"/>
  <c r="CD2594" i="64"/>
  <c r="BL2597" i="64"/>
  <c r="AQ2597" i="64"/>
  <c r="CE2593" i="64"/>
  <c r="CE2594" i="64"/>
  <c r="BM2597" i="64"/>
  <c r="BJ2597" i="64"/>
  <c r="AJ2593" i="64"/>
  <c r="AJ2594" i="64"/>
  <c r="BQ2593" i="64"/>
  <c r="BQ2594" i="64"/>
  <c r="AA2597" i="64"/>
  <c r="AT2593" i="64"/>
  <c r="AT2594" i="64"/>
  <c r="CI2597" i="64"/>
  <c r="CK2597" i="64"/>
  <c r="BH2597" i="64"/>
  <c r="AF2593" i="64"/>
  <c r="AF2594" i="64"/>
  <c r="AD2593" i="64"/>
  <c r="AD2594" i="64"/>
  <c r="BI2593" i="64"/>
  <c r="BI2594" i="64"/>
  <c r="AZ2593" i="64"/>
  <c r="AZ2594" i="64"/>
  <c r="CG2593" i="64"/>
  <c r="CG2594" i="64"/>
  <c r="V2593" i="64"/>
  <c r="V2594" i="64"/>
  <c r="AE2593" i="64"/>
  <c r="AE2594" i="64"/>
  <c r="AB2593" i="64"/>
  <c r="AB2594" i="64"/>
  <c r="BL2593" i="64"/>
  <c r="BL2594" i="64"/>
  <c r="BG2593" i="64"/>
  <c r="BG2594" i="64"/>
  <c r="AS2593" i="64"/>
  <c r="AS2594" i="64"/>
  <c r="BK2593" i="64"/>
  <c r="BK2594" i="64"/>
  <c r="BP2593" i="64"/>
  <c r="BP2594" i="64"/>
  <c r="BG2597" i="64"/>
  <c r="CA2593" i="64"/>
  <c r="CA2594" i="64"/>
  <c r="AL2593" i="64"/>
  <c r="AL2594" i="64"/>
  <c r="W2593" i="64"/>
  <c r="W2594" i="64"/>
  <c r="X2593" i="64"/>
  <c r="X2594" i="64"/>
  <c r="AR2597" i="64"/>
  <c r="AR2593" i="64"/>
  <c r="AR2594" i="64"/>
  <c r="Z2597" i="64"/>
  <c r="AU2593" i="64"/>
  <c r="AU2594" i="64"/>
  <c r="CF2593" i="64"/>
  <c r="CF2594" i="64"/>
  <c r="BB2593" i="64"/>
  <c r="BB2594" i="64"/>
  <c r="AJ2597" i="64"/>
  <c r="AM2593" i="64"/>
  <c r="AM2594" i="64"/>
  <c r="AV2593" i="64"/>
  <c r="AV2594" i="64"/>
  <c r="AN2593" i="64"/>
  <c r="AN2594" i="64"/>
  <c r="Y2593" i="64"/>
  <c r="Y2594" i="64"/>
  <c r="Z2593" i="64"/>
  <c r="Z2594" i="64"/>
  <c r="BH2593" i="64"/>
  <c r="BH2594" i="64"/>
  <c r="AP2597" i="64"/>
  <c r="BJ2593" i="64"/>
  <c r="BJ2594" i="64"/>
  <c r="AK2593" i="64"/>
  <c r="AK2594" i="64"/>
  <c r="BU2593" i="64"/>
  <c r="BU2594" i="64"/>
  <c r="AG2593" i="64"/>
  <c r="AG2594" i="64"/>
  <c r="CB2593" i="64"/>
  <c r="CB2594" i="64"/>
  <c r="AC2597" i="64"/>
  <c r="BR2593" i="64"/>
  <c r="BR2594" i="64"/>
  <c r="BC2593" i="64"/>
  <c r="BC2594" i="64"/>
  <c r="AK2597" i="64"/>
  <c r="BD2593" i="64"/>
  <c r="BD2594" i="64"/>
  <c r="CJ2597" i="64"/>
  <c r="AO2593" i="64"/>
  <c r="AO2594" i="64"/>
  <c r="W2597" i="64"/>
  <c r="BZ2597" i="64"/>
  <c r="AP2593" i="64"/>
  <c r="AP2594" i="64"/>
  <c r="X2597" i="64"/>
  <c r="AA2593" i="64"/>
  <c r="AA2594" i="64"/>
  <c r="Y2597" i="64"/>
  <c r="BX2593" i="64"/>
  <c r="BX2594" i="64"/>
  <c r="BF2597" i="64"/>
  <c r="CI2593" i="64"/>
  <c r="CI2594" i="64"/>
  <c r="BV2593" i="64"/>
  <c r="BV2594" i="64"/>
  <c r="AW2593" i="64"/>
  <c r="AW2594" i="64"/>
  <c r="AH2593" i="64"/>
  <c r="AH2594" i="64"/>
  <c r="AI2593" i="64"/>
  <c r="AI2594" i="64"/>
  <c r="U2593" i="64"/>
  <c r="U2594" i="64"/>
  <c r="CH2593" i="64"/>
  <c r="CH2594" i="64"/>
  <c r="BS2593" i="64"/>
  <c r="BS2594" i="64"/>
  <c r="BT2593" i="64"/>
  <c r="BT2594" i="64"/>
  <c r="BB2597" i="64"/>
  <c r="BE2593" i="64"/>
  <c r="BE2594" i="64"/>
  <c r="AM2597" i="64"/>
  <c r="BF2593" i="64"/>
  <c r="BF2594" i="64"/>
  <c r="AN2597" i="64"/>
  <c r="AQ2593" i="64"/>
  <c r="AQ2594" i="64"/>
  <c r="AO2597" i="64"/>
  <c r="BV2597" i="64"/>
  <c r="AY2593" i="64"/>
  <c r="AY2594" i="64"/>
  <c r="T2400" i="64"/>
  <c r="V2400" i="64"/>
  <c r="AB2400" i="64"/>
  <c r="X1345" i="64"/>
  <c r="W2400" i="64"/>
  <c r="U2400" i="64"/>
  <c r="BG1345" i="64"/>
  <c r="AS1345" i="64"/>
  <c r="AA2400" i="64"/>
  <c r="Z2400" i="64"/>
  <c r="X2400" i="64"/>
  <c r="Y2400" i="64"/>
  <c r="AB1345" i="64"/>
  <c r="CA1345" i="64"/>
  <c r="BF1345" i="64"/>
  <c r="BZ1345" i="64"/>
  <c r="AN2417" i="64"/>
  <c r="AN2419" i="64" s="1"/>
  <c r="AM2419" i="64"/>
  <c r="AQ1345" i="64"/>
  <c r="AC1345" i="64"/>
  <c r="CC1345" i="64"/>
  <c r="AU1345" i="64"/>
  <c r="BM1345" i="64"/>
  <c r="BH1345" i="64"/>
  <c r="AT1345" i="64"/>
  <c r="AB1184" i="64"/>
  <c r="AA1184" i="64"/>
  <c r="Z1184" i="64"/>
  <c r="Y1184" i="64"/>
  <c r="T1184" i="64"/>
  <c r="U1184" i="64"/>
  <c r="V1184" i="64"/>
  <c r="W1184" i="64"/>
  <c r="X1184" i="64"/>
  <c r="BW1345" i="64"/>
  <c r="AA2237" i="64"/>
  <c r="X2237" i="64"/>
  <c r="AB2237" i="64"/>
  <c r="U2237" i="64"/>
  <c r="Y2237" i="64"/>
  <c r="Z2237" i="64"/>
  <c r="T2237" i="64"/>
  <c r="V2237" i="64"/>
  <c r="BY1345" i="64"/>
  <c r="W2237" i="64"/>
  <c r="AP1345" i="64"/>
  <c r="BR1345" i="64"/>
  <c r="Z1345" i="64"/>
  <c r="BX1345" i="64"/>
  <c r="AA1345" i="64"/>
  <c r="BJ1345" i="64"/>
  <c r="BN1345" i="64"/>
  <c r="AJ1345" i="64"/>
  <c r="CG1345" i="64"/>
  <c r="CI1345" i="64"/>
  <c r="BI1345" i="64"/>
  <c r="BL1345" i="64"/>
  <c r="CH1345" i="64"/>
  <c r="AE1345" i="64"/>
  <c r="AF1345" i="64"/>
  <c r="V1345" i="64"/>
  <c r="BT1345" i="64"/>
  <c r="CD1345" i="64"/>
  <c r="AZ1345" i="64"/>
  <c r="BB1345" i="64"/>
  <c r="AG1345" i="64"/>
  <c r="BP1345" i="64"/>
  <c r="AM1345" i="64"/>
  <c r="BK1345" i="64"/>
  <c r="AW1345" i="64"/>
  <c r="CF1345" i="64"/>
  <c r="AR1345" i="64"/>
  <c r="AI1345" i="64"/>
  <c r="U1345" i="64"/>
  <c r="BS1345" i="64"/>
  <c r="AV1345" i="64"/>
  <c r="W1345" i="64"/>
  <c r="AY1345" i="64"/>
  <c r="AK1345" i="64"/>
  <c r="BV1345" i="64"/>
  <c r="AD1345" i="64"/>
  <c r="BD1345" i="64"/>
  <c r="AH1345" i="64"/>
  <c r="BO1345" i="64"/>
  <c r="BA1345" i="64"/>
  <c r="CB1345" i="64"/>
  <c r="BC1345" i="64"/>
  <c r="AX1345" i="64"/>
  <c r="CE1345" i="64"/>
  <c r="AN1345" i="64"/>
  <c r="T1345" i="64"/>
  <c r="BQ1345" i="64"/>
  <c r="CH1752" i="64"/>
  <c r="AW1748" i="64"/>
  <c r="AN1752" i="64"/>
  <c r="AP1752" i="64"/>
  <c r="AI1752" i="64"/>
  <c r="BB1748" i="64"/>
  <c r="W1748" i="64"/>
  <c r="BA1752" i="64"/>
  <c r="BS1752" i="64"/>
  <c r="V1752" i="64"/>
  <c r="AF1748" i="64"/>
  <c r="AU1752" i="64"/>
  <c r="BH1752" i="64"/>
  <c r="BK1673" i="64"/>
  <c r="AV1752" i="64"/>
  <c r="BU1752" i="64"/>
  <c r="BQ1748" i="64"/>
  <c r="AE1748" i="64"/>
  <c r="CK1748" i="64"/>
  <c r="BF1752" i="64"/>
  <c r="BF1748" i="64"/>
  <c r="BO1752" i="64"/>
  <c r="AL1748" i="64"/>
  <c r="AJ1752" i="64"/>
  <c r="BV1748" i="64"/>
  <c r="BH1748" i="64"/>
  <c r="BP1748" i="64"/>
  <c r="AX1748" i="64"/>
  <c r="AA1748" i="64"/>
  <c r="BE1752" i="64"/>
  <c r="CG1748" i="64"/>
  <c r="BC1752" i="64"/>
  <c r="AA1752" i="64"/>
  <c r="BD1748" i="64"/>
  <c r="BR1752" i="64"/>
  <c r="Y1752" i="64"/>
  <c r="BX1748" i="64"/>
  <c r="AZ1752" i="64"/>
  <c r="AD1748" i="64"/>
  <c r="X1748" i="64"/>
  <c r="BK1752" i="64"/>
  <c r="AC1752" i="64"/>
  <c r="BY1752" i="64"/>
  <c r="AU1748" i="64"/>
  <c r="CK1752" i="64"/>
  <c r="BM1748" i="64"/>
  <c r="BU1748" i="64"/>
  <c r="Z1752" i="64"/>
  <c r="AT1752" i="64"/>
  <c r="AP1748" i="64"/>
  <c r="AH1748" i="64"/>
  <c r="BV1752" i="64"/>
  <c r="AG1748" i="64"/>
  <c r="AV1748" i="64"/>
  <c r="CA1752" i="64"/>
  <c r="BO1748" i="64"/>
  <c r="BJ1748" i="64"/>
  <c r="BL1748" i="64"/>
  <c r="CC1748" i="64"/>
  <c r="CE1748" i="64"/>
  <c r="CI1752" i="64"/>
  <c r="BS1748" i="64"/>
  <c r="BI1752" i="64"/>
  <c r="BB1752" i="64"/>
  <c r="W1673" i="64"/>
  <c r="X1673" i="64"/>
  <c r="CE1673" i="64"/>
  <c r="CD1748" i="64"/>
  <c r="BD1752" i="64"/>
  <c r="BW1748" i="64"/>
  <c r="BM1752" i="64"/>
  <c r="AX1752" i="64"/>
  <c r="CD1752" i="64"/>
  <c r="AO1748" i="64"/>
  <c r="CA1748" i="64"/>
  <c r="BQ1752" i="64"/>
  <c r="AM1752" i="64"/>
  <c r="V1748" i="64"/>
  <c r="BL1673" i="64"/>
  <c r="BL1752" i="64"/>
  <c r="AG1752" i="64"/>
  <c r="BI1748" i="64"/>
  <c r="BY1748" i="64"/>
  <c r="BG1752" i="64"/>
  <c r="BR1748" i="64"/>
  <c r="U1752" i="64"/>
  <c r="BJ1752" i="64"/>
  <c r="AV1673" i="64"/>
  <c r="AN1673" i="64"/>
  <c r="CB1673" i="64"/>
  <c r="AA1673" i="64"/>
  <c r="U1748" i="64"/>
  <c r="AQ1752" i="64"/>
  <c r="CE1752" i="64"/>
  <c r="BZ1748" i="64"/>
  <c r="T1752" i="64"/>
  <c r="AD1752" i="64"/>
  <c r="BI1669" i="64"/>
  <c r="AM1669" i="64"/>
  <c r="AY1752" i="64"/>
  <c r="T1748" i="64"/>
  <c r="BT1752" i="64"/>
  <c r="AI1748" i="64"/>
  <c r="AQ1748" i="64"/>
  <c r="AM1748" i="64"/>
  <c r="BT1748" i="64"/>
  <c r="BC1673" i="64"/>
  <c r="CC1752" i="64"/>
  <c r="AB1748" i="64"/>
  <c r="CH1748" i="64"/>
  <c r="BK1748" i="64"/>
  <c r="AK1752" i="64"/>
  <c r="CB1748" i="64"/>
  <c r="CJ1748" i="64"/>
  <c r="AL1752" i="64"/>
  <c r="BN1748" i="64"/>
  <c r="X1752" i="64"/>
  <c r="BN1752" i="64"/>
  <c r="AB1752" i="64"/>
  <c r="BP1752" i="64"/>
  <c r="BC1748" i="64"/>
  <c r="CI1748" i="64"/>
  <c r="CB1752" i="64"/>
  <c r="BE1748" i="64"/>
  <c r="AY1748" i="64"/>
  <c r="AJ1748" i="64"/>
  <c r="AH1752" i="64"/>
  <c r="AE1752" i="64"/>
  <c r="AC1748" i="64"/>
  <c r="BW1752" i="64"/>
  <c r="BS1673" i="64"/>
  <c r="Z1748" i="64"/>
  <c r="CJ1752" i="64"/>
  <c r="BG1748" i="64"/>
  <c r="AO1752" i="64"/>
  <c r="AW1752" i="64"/>
  <c r="AZ1748" i="64"/>
  <c r="AK1748" i="64"/>
  <c r="AS1748" i="64"/>
  <c r="AR1752" i="64"/>
  <c r="CG1752" i="64"/>
  <c r="AE1673" i="64"/>
  <c r="AY1673" i="64"/>
  <c r="AF1752" i="64"/>
  <c r="W1752" i="64"/>
  <c r="AR1748" i="64"/>
  <c r="CF1748" i="64"/>
  <c r="AT1748" i="64"/>
  <c r="BX1752" i="64"/>
  <c r="CF1752" i="64"/>
  <c r="AS1752" i="64"/>
  <c r="Y1748" i="64"/>
  <c r="AN1748" i="64"/>
  <c r="BZ1752" i="64"/>
  <c r="BA1748" i="64"/>
  <c r="CJ1673" i="64"/>
  <c r="BU1669" i="64"/>
  <c r="BV1669" i="64"/>
  <c r="BM1669" i="64"/>
  <c r="BO1669" i="64"/>
  <c r="CC1669" i="64"/>
  <c r="CD1669" i="64"/>
  <c r="AV1669" i="64"/>
  <c r="CK1669" i="64"/>
  <c r="BY1669" i="64"/>
  <c r="CE1669" i="64"/>
  <c r="BC1669" i="64"/>
  <c r="BA1669" i="64"/>
  <c r="BR1669" i="64"/>
  <c r="AB1669" i="64"/>
  <c r="AX1669" i="64"/>
  <c r="BL1669" i="64"/>
  <c r="AG1669" i="64"/>
  <c r="AL1669" i="64"/>
  <c r="BQ1669" i="64"/>
  <c r="BS1669" i="64"/>
  <c r="AK1669" i="64"/>
  <c r="AR1669" i="64"/>
  <c r="AE1669" i="64"/>
  <c r="CB1669" i="64"/>
  <c r="X1669" i="64"/>
  <c r="CI1669" i="64"/>
  <c r="AH1669" i="64"/>
  <c r="BH1669" i="64"/>
  <c r="AU1669" i="64"/>
  <c r="AN1669" i="64"/>
  <c r="V1669" i="64"/>
  <c r="AA1669" i="64"/>
  <c r="AD1669" i="64"/>
  <c r="BX1669" i="64"/>
  <c r="BK1669" i="64"/>
  <c r="BD1669" i="64"/>
  <c r="Y1669" i="64"/>
  <c r="Z1669" i="64"/>
  <c r="AQ1669" i="64"/>
  <c r="AT1669" i="64"/>
  <c r="AW1669" i="64"/>
  <c r="CG1669" i="64"/>
  <c r="BJ1669" i="64"/>
  <c r="CA1669" i="64"/>
  <c r="AI1669" i="64"/>
  <c r="AJ1669" i="64"/>
  <c r="T1669" i="64"/>
  <c r="BT1669" i="64"/>
  <c r="AO1669" i="64"/>
  <c r="AP1669" i="64"/>
  <c r="BG1669" i="64"/>
  <c r="BP1669" i="64"/>
  <c r="AZ1669" i="64"/>
  <c r="CH1669" i="64"/>
  <c r="BN1669" i="64"/>
  <c r="AC1669" i="64"/>
  <c r="BZ1669" i="64"/>
  <c r="AY1669" i="64"/>
  <c r="CJ1669" i="64"/>
  <c r="BE1669" i="64"/>
  <c r="BF1669" i="64"/>
  <c r="BW1669" i="64"/>
  <c r="U1669" i="64"/>
  <c r="AS1669" i="64"/>
  <c r="BB1669" i="64"/>
  <c r="W1669" i="64"/>
  <c r="AF1669" i="64"/>
  <c r="CF1669" i="64"/>
  <c r="AJ1673" i="64"/>
  <c r="CG1673" i="64"/>
  <c r="T1673" i="64"/>
  <c r="AI1673" i="64"/>
  <c r="CA1673" i="64"/>
  <c r="AT1673" i="64"/>
  <c r="BT1673" i="64"/>
  <c r="CF1673" i="64"/>
  <c r="Z1673" i="64"/>
  <c r="AF1673" i="64"/>
  <c r="CD1673" i="64"/>
  <c r="CC1673" i="64"/>
  <c r="BH1673" i="64"/>
  <c r="AW1673" i="64"/>
  <c r="U1673" i="64"/>
  <c r="BR1673" i="64"/>
  <c r="BD1673" i="64"/>
  <c r="CK1673" i="64"/>
  <c r="AH1673" i="64"/>
  <c r="BA1673" i="64"/>
  <c r="AX1747" i="64"/>
  <c r="AX1749" i="64"/>
  <c r="BG1747" i="64"/>
  <c r="BG1749" i="64"/>
  <c r="BU1673" i="64"/>
  <c r="BY1673" i="64"/>
  <c r="AD1673" i="64"/>
  <c r="AV1747" i="64"/>
  <c r="AV1749" i="64"/>
  <c r="Z1747" i="64"/>
  <c r="Z1749" i="64"/>
  <c r="V1747" i="64"/>
  <c r="V1749" i="64"/>
  <c r="BR1747" i="64"/>
  <c r="BR1749" i="64"/>
  <c r="CA1747" i="64"/>
  <c r="CA1749" i="64"/>
  <c r="AQ1673" i="64"/>
  <c r="AX1673" i="64"/>
  <c r="AH1747" i="64"/>
  <c r="AH1749" i="64"/>
  <c r="AP1747" i="64"/>
  <c r="AP1749" i="64"/>
  <c r="BO1747" i="64"/>
  <c r="BO1749" i="64"/>
  <c r="AJ1747" i="64"/>
  <c r="AJ1749" i="64"/>
  <c r="AR1747" i="64"/>
  <c r="AR1749" i="64"/>
  <c r="BQ1747" i="64"/>
  <c r="BQ1749" i="64"/>
  <c r="BX1673" i="64"/>
  <c r="AU1673" i="64"/>
  <c r="BM1673" i="64"/>
  <c r="AK1673" i="64"/>
  <c r="CH1673" i="64"/>
  <c r="BW1747" i="64"/>
  <c r="BW1749" i="64"/>
  <c r="CE1747" i="64"/>
  <c r="CE1749" i="64"/>
  <c r="AZ1747" i="64"/>
  <c r="AZ1749" i="64"/>
  <c r="BH1747" i="64"/>
  <c r="BH1749" i="64"/>
  <c r="U1747" i="64"/>
  <c r="U1749" i="64"/>
  <c r="AC1747" i="64"/>
  <c r="AC1749" i="64"/>
  <c r="AD1747" i="64"/>
  <c r="AD1749" i="64"/>
  <c r="BZ1747" i="64"/>
  <c r="BZ1749" i="64"/>
  <c r="BD1747" i="64"/>
  <c r="BD1749" i="64"/>
  <c r="BL1747" i="64"/>
  <c r="BL1749" i="64"/>
  <c r="BY1747" i="64"/>
  <c r="BY1749" i="64"/>
  <c r="CG1747" i="64"/>
  <c r="CG1749" i="64"/>
  <c r="BG1673" i="64"/>
  <c r="AZ1673" i="64"/>
  <c r="BO1673" i="64"/>
  <c r="BT1747" i="64"/>
  <c r="BT1749" i="64"/>
  <c r="AL1747" i="64"/>
  <c r="AL1749" i="64"/>
  <c r="CH1747" i="64"/>
  <c r="CH1749" i="64"/>
  <c r="AB1747" i="64"/>
  <c r="AB1749" i="64"/>
  <c r="AC1673" i="64"/>
  <c r="BN1673" i="64"/>
  <c r="V1673" i="64"/>
  <c r="BS1747" i="64"/>
  <c r="BS1749" i="64"/>
  <c r="CI1673" i="64"/>
  <c r="Y1673" i="64"/>
  <c r="AP1673" i="64"/>
  <c r="BW1673" i="64"/>
  <c r="BJ1673" i="64"/>
  <c r="Y1747" i="64"/>
  <c r="Y1749" i="64"/>
  <c r="AG1747" i="64"/>
  <c r="AG1749" i="64"/>
  <c r="W1747" i="64"/>
  <c r="W1749" i="64"/>
  <c r="BF1747" i="64"/>
  <c r="BF1749" i="64"/>
  <c r="CI1747" i="64"/>
  <c r="CI1749" i="64"/>
  <c r="BQ1673" i="64"/>
  <c r="X1747" i="64"/>
  <c r="X1749" i="64"/>
  <c r="BN1747" i="64"/>
  <c r="BN1749" i="64"/>
  <c r="T1747" i="64"/>
  <c r="T1749" i="64"/>
  <c r="AU1747" i="64"/>
  <c r="AU1749" i="64"/>
  <c r="AK1747" i="64"/>
  <c r="AK1749" i="64"/>
  <c r="AT1747" i="64"/>
  <c r="AT1749" i="64"/>
  <c r="BP1673" i="64"/>
  <c r="AB1673" i="64"/>
  <c r="AL1673" i="64"/>
  <c r="CJ1747" i="64"/>
  <c r="CJ1749" i="64"/>
  <c r="AO1747" i="64"/>
  <c r="AO1749" i="64"/>
  <c r="AW1747" i="64"/>
  <c r="AW1749" i="64"/>
  <c r="AA1747" i="64"/>
  <c r="AA1749" i="64"/>
  <c r="AS1747" i="64"/>
  <c r="AS1749" i="64"/>
  <c r="BK1747" i="64"/>
  <c r="BK1749" i="64"/>
  <c r="AO1673" i="64"/>
  <c r="BF1673" i="64"/>
  <c r="AS1673" i="64"/>
  <c r="BZ1673" i="64"/>
  <c r="AF1747" i="64"/>
  <c r="AF1749" i="64"/>
  <c r="BE1747" i="64"/>
  <c r="BE1749" i="64"/>
  <c r="BM1747" i="64"/>
  <c r="BM1749" i="64"/>
  <c r="CD1747" i="64"/>
  <c r="CD1749" i="64"/>
  <c r="AI1747" i="64"/>
  <c r="AI1749" i="64"/>
  <c r="AM1747" i="64"/>
  <c r="AM1749" i="64"/>
  <c r="BA1747" i="64"/>
  <c r="BA1749" i="64"/>
  <c r="AE1747" i="64"/>
  <c r="AE1749" i="64"/>
  <c r="AN1747" i="64"/>
  <c r="AN1749" i="64"/>
  <c r="CB1747" i="64"/>
  <c r="CB1749" i="64"/>
  <c r="BU1747" i="64"/>
  <c r="BU1749" i="64"/>
  <c r="CC1747" i="64"/>
  <c r="CC1749" i="64"/>
  <c r="BV1747" i="64"/>
  <c r="BV1749" i="64"/>
  <c r="AQ1747" i="64"/>
  <c r="AQ1749" i="64"/>
  <c r="AY1747" i="64"/>
  <c r="AY1749" i="64"/>
  <c r="BP1747" i="64"/>
  <c r="BP1749" i="64"/>
  <c r="BB1747" i="64"/>
  <c r="BB1749" i="64"/>
  <c r="AR1673" i="64"/>
  <c r="AG1673" i="64"/>
  <c r="BB1673" i="64"/>
  <c r="CK1747" i="64"/>
  <c r="CK1749" i="64"/>
  <c r="BX1747" i="64"/>
  <c r="BX1749" i="64"/>
  <c r="CF1747" i="64"/>
  <c r="CF1749" i="64"/>
  <c r="BI1747" i="64"/>
  <c r="BI1749" i="64"/>
  <c r="BJ1747" i="64"/>
  <c r="BJ1749" i="64"/>
  <c r="BE1673" i="64"/>
  <c r="BV1673" i="64"/>
  <c r="BI1673" i="64"/>
  <c r="BC1747" i="64"/>
  <c r="BC1749" i="64"/>
  <c r="AM1673" i="64"/>
  <c r="AG1668" i="64"/>
  <c r="AG1670" i="64"/>
  <c r="T1668" i="64"/>
  <c r="T1670" i="64"/>
  <c r="AK1668" i="64"/>
  <c r="AK1670" i="64"/>
  <c r="CH1668" i="64"/>
  <c r="CH1670" i="64"/>
  <c r="BW1668" i="64"/>
  <c r="BW1670" i="64"/>
  <c r="AD1668" i="64"/>
  <c r="AD1670" i="64"/>
  <c r="BN1668" i="64"/>
  <c r="BN1670" i="64"/>
  <c r="AT1668" i="64"/>
  <c r="AT1670" i="64"/>
  <c r="AW1668" i="64"/>
  <c r="AW1670" i="64"/>
  <c r="AJ1668" i="64"/>
  <c r="AJ1670" i="64"/>
  <c r="BA1668" i="64"/>
  <c r="BA1670" i="64"/>
  <c r="CI1668" i="64"/>
  <c r="CI1670" i="64"/>
  <c r="CD1668" i="64"/>
  <c r="CD1670" i="64"/>
  <c r="BT1668" i="64"/>
  <c r="BT1670" i="64"/>
  <c r="AZ1668" i="64"/>
  <c r="AZ1670" i="64"/>
  <c r="AP1668" i="64"/>
  <c r="AP1670" i="64"/>
  <c r="AE1668" i="64"/>
  <c r="AE1670" i="64"/>
  <c r="BS1668" i="64"/>
  <c r="BS1670" i="64"/>
  <c r="AF1668" i="64"/>
  <c r="AF1670" i="64"/>
  <c r="BM1668" i="64"/>
  <c r="BM1670" i="64"/>
  <c r="BQ1668" i="64"/>
  <c r="BQ1670" i="64"/>
  <c r="BX1668" i="64"/>
  <c r="BX1670" i="64"/>
  <c r="Y1668" i="64"/>
  <c r="Y1670" i="64"/>
  <c r="AA1668" i="64"/>
  <c r="AA1670" i="64"/>
  <c r="BJ1668" i="64"/>
  <c r="BJ1670" i="64"/>
  <c r="BP1668" i="64"/>
  <c r="BP1670" i="64"/>
  <c r="X1668" i="64"/>
  <c r="X1670" i="64"/>
  <c r="BV1668" i="64"/>
  <c r="BV1670" i="64"/>
  <c r="Z1668" i="64"/>
  <c r="Z1670" i="64"/>
  <c r="BZ1668" i="64"/>
  <c r="BZ1670" i="64"/>
  <c r="AU1668" i="64"/>
  <c r="AU1670" i="64"/>
  <c r="AV1668" i="64"/>
  <c r="AV1670" i="64"/>
  <c r="CC1668" i="64"/>
  <c r="CC1670" i="64"/>
  <c r="BD1668" i="64"/>
  <c r="BD1670" i="64"/>
  <c r="AI1668" i="64"/>
  <c r="AI1670" i="64"/>
  <c r="CG1668" i="64"/>
  <c r="CG1670" i="64"/>
  <c r="AM1668" i="64"/>
  <c r="AM1670" i="64"/>
  <c r="AO1668" i="64"/>
  <c r="AO1670" i="64"/>
  <c r="CF1668" i="64"/>
  <c r="CF1670" i="64"/>
  <c r="BF1668" i="64"/>
  <c r="BF1670" i="64"/>
  <c r="BK1668" i="64"/>
  <c r="BK1670" i="64"/>
  <c r="BL1668" i="64"/>
  <c r="BL1670" i="64"/>
  <c r="BC1668" i="64"/>
  <c r="BC1670" i="64"/>
  <c r="V1668" i="64"/>
  <c r="V1670" i="64"/>
  <c r="BE1668" i="64"/>
  <c r="BE1670" i="64"/>
  <c r="AR1668" i="64"/>
  <c r="AR1670" i="64"/>
  <c r="AY1668" i="64"/>
  <c r="AY1670" i="64"/>
  <c r="BG1668" i="64"/>
  <c r="BG1670" i="64"/>
  <c r="AC1668" i="64"/>
  <c r="AC1670" i="64"/>
  <c r="CA1668" i="64"/>
  <c r="CA1670" i="64"/>
  <c r="CB1668" i="64"/>
  <c r="CB1670" i="64"/>
  <c r="W1668" i="64"/>
  <c r="W1670" i="64"/>
  <c r="AB1668" i="64"/>
  <c r="AB1670" i="64"/>
  <c r="AL1668" i="64"/>
  <c r="AL1670" i="64"/>
  <c r="BU1668" i="64"/>
  <c r="BU1670" i="64"/>
  <c r="AS1668" i="64"/>
  <c r="AS1670" i="64"/>
  <c r="BO1668" i="64"/>
  <c r="BO1670" i="64"/>
  <c r="CE1668" i="64"/>
  <c r="CE1670" i="64"/>
  <c r="BB1668" i="64"/>
  <c r="BB1670" i="64"/>
  <c r="AN1668" i="64"/>
  <c r="AN1670" i="64"/>
  <c r="CK1668" i="64"/>
  <c r="CK1670" i="64"/>
  <c r="BI1668" i="64"/>
  <c r="BI1670" i="64"/>
  <c r="BH1668" i="64"/>
  <c r="BH1670" i="64"/>
  <c r="AX1668" i="64"/>
  <c r="AX1670" i="64"/>
  <c r="CJ1668" i="64"/>
  <c r="CJ1670" i="64"/>
  <c r="AH1668" i="64"/>
  <c r="AH1670" i="64"/>
  <c r="AQ1668" i="64"/>
  <c r="AQ1670" i="64"/>
  <c r="U1668" i="64"/>
  <c r="U1670" i="64"/>
  <c r="BR1668" i="64"/>
  <c r="BR1670" i="64"/>
  <c r="BY1668" i="64"/>
  <c r="BY1670" i="64"/>
  <c r="AA1411" i="64"/>
  <c r="U1411" i="64"/>
  <c r="X1411" i="64"/>
  <c r="T1411" i="64"/>
  <c r="AB1411" i="64"/>
  <c r="AB1389" i="64"/>
  <c r="W1411" i="64"/>
  <c r="Z1411" i="64"/>
  <c r="Y1411" i="64"/>
  <c r="AA1389" i="64"/>
  <c r="AC1411" i="64"/>
  <c r="V1411" i="64"/>
  <c r="U1389" i="64"/>
  <c r="X1389" i="64"/>
  <c r="AN1140" i="64"/>
  <c r="BN1140" i="64"/>
  <c r="AW1140" i="64"/>
  <c r="BV1140" i="64"/>
  <c r="CD1140" i="64"/>
  <c r="AQ1140" i="64"/>
  <c r="AD1140" i="64"/>
  <c r="AZ1140" i="64"/>
  <c r="AV1140" i="64"/>
  <c r="BE1140" i="64"/>
  <c r="BA1140" i="64"/>
  <c r="AC1140" i="64"/>
  <c r="AY1140" i="64"/>
  <c r="CH1140" i="64"/>
  <c r="BH1140" i="64"/>
  <c r="CA1140" i="64"/>
  <c r="BD1140" i="64"/>
  <c r="BM1140" i="64"/>
  <c r="BQ1140" i="64"/>
  <c r="BG1140" i="64"/>
  <c r="AU1140" i="64"/>
  <c r="BP1140" i="64"/>
  <c r="BL1140" i="64"/>
  <c r="BY1140" i="64"/>
  <c r="BU1140" i="64"/>
  <c r="BR1140" i="64"/>
  <c r="BB1140" i="64"/>
  <c r="BO1140" i="64"/>
  <c r="CI1140" i="64"/>
  <c r="BX1140" i="64"/>
  <c r="BT1140" i="64"/>
  <c r="BJ1140" i="64"/>
  <c r="CC1140" i="64"/>
  <c r="AM1140" i="64"/>
  <c r="BC1140" i="64"/>
  <c r="BW1140" i="64"/>
  <c r="CF1140" i="64"/>
  <c r="BI1140" i="64"/>
  <c r="CB1140" i="64"/>
  <c r="CK1140" i="64"/>
  <c r="BS1140" i="64"/>
  <c r="CE1140" i="64"/>
  <c r="AK1140" i="64"/>
  <c r="AT1140" i="64"/>
  <c r="CJ1140" i="64"/>
  <c r="AG1140" i="64"/>
  <c r="AH1140" i="64"/>
  <c r="AS1140" i="64"/>
  <c r="AJ1140" i="64"/>
  <c r="AL1140" i="64"/>
  <c r="AE1140" i="64"/>
  <c r="AF1140" i="64"/>
  <c r="AP1140" i="64"/>
  <c r="AO1140" i="64"/>
  <c r="AX1140" i="64"/>
  <c r="BF1140" i="64"/>
  <c r="AI1140" i="64"/>
  <c r="CG1140" i="64"/>
  <c r="AR1140" i="64"/>
  <c r="BZ1140" i="64"/>
  <c r="BK1140" i="64"/>
  <c r="X1140" i="64"/>
  <c r="V1140" i="64"/>
  <c r="Z1140" i="64"/>
  <c r="AA1140" i="64"/>
  <c r="T1140" i="64"/>
  <c r="W1140" i="64"/>
  <c r="U1140" i="64"/>
  <c r="Y1140" i="64"/>
  <c r="AB1140" i="64"/>
  <c r="BD1037" i="64"/>
  <c r="CJ1037" i="64"/>
  <c r="BE1037" i="64"/>
  <c r="CK1037" i="64"/>
  <c r="BA1037" i="64"/>
  <c r="BS1037" i="64"/>
  <c r="AQ1037" i="64"/>
  <c r="BW1037" i="64"/>
  <c r="AD1037" i="64"/>
  <c r="AR1037" i="64"/>
  <c r="BX1037" i="64"/>
  <c r="BZ1037" i="64"/>
  <c r="AE1037" i="64"/>
  <c r="AC1037" i="64"/>
  <c r="AF1037" i="64"/>
  <c r="BL1037" i="64"/>
  <c r="AP1037" i="64"/>
  <c r="BY1037" i="64"/>
  <c r="AG1037" i="64"/>
  <c r="BM1037" i="64"/>
  <c r="AH1037" i="64"/>
  <c r="AY1037" i="64"/>
  <c r="CE1037" i="64"/>
  <c r="CH1037" i="64"/>
  <c r="AZ1037" i="64"/>
  <c r="CF1037" i="64"/>
  <c r="BK1037" i="64"/>
  <c r="BQ1037" i="64"/>
  <c r="AN1037" i="64"/>
  <c r="BT1037" i="64"/>
  <c r="BN1037" i="64"/>
  <c r="BJ1037" i="64"/>
  <c r="AO1037" i="64"/>
  <c r="BU1037" i="64"/>
  <c r="AX1037" i="64"/>
  <c r="BR1037" i="64"/>
  <c r="BG1037" i="64"/>
  <c r="AS1037" i="64"/>
  <c r="AU1037" i="64"/>
  <c r="BH1037" i="64"/>
  <c r="AK1037" i="64"/>
  <c r="CA1037" i="64"/>
  <c r="BI1037" i="64"/>
  <c r="BF1037" i="64"/>
  <c r="BB1037" i="64"/>
  <c r="AV1037" i="64"/>
  <c r="CB1037" i="64"/>
  <c r="AW1037" i="64"/>
  <c r="CC1037" i="64"/>
  <c r="BV1037" i="64"/>
  <c r="AM1037" i="64"/>
  <c r="AI1037" i="64"/>
  <c r="BO1037" i="64"/>
  <c r="CG1037" i="64"/>
  <c r="CI1037" i="64"/>
  <c r="AJ1037" i="64"/>
  <c r="BP1037" i="64"/>
  <c r="AL1037" i="64"/>
  <c r="AT1037" i="64"/>
  <c r="CD1037" i="64"/>
  <c r="BC1037" i="64"/>
  <c r="AA1037" i="64"/>
  <c r="X1037" i="64"/>
  <c r="U1037" i="64"/>
  <c r="Y1037" i="64"/>
  <c r="AB1037" i="64"/>
  <c r="V1037" i="64"/>
  <c r="T1037" i="64"/>
  <c r="W1037" i="64"/>
  <c r="Z1037" i="64"/>
  <c r="DB20" i="864"/>
  <c r="DB1" i="864"/>
  <c r="AG7" i="861"/>
  <c r="AH2" i="861"/>
  <c r="AG1" i="86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15" i="64"/>
  <c r="AX615" i="64"/>
  <c r="BQ615" i="64"/>
  <c r="CB615" i="64"/>
  <c r="BV615" i="64"/>
  <c r="BR615" i="64"/>
  <c r="BD615" i="64"/>
  <c r="AP615" i="64"/>
  <c r="BS615" i="64"/>
  <c r="BE615" i="64"/>
  <c r="BG615" i="64"/>
  <c r="BL615" i="64"/>
  <c r="AZ615" i="64"/>
  <c r="BX615" i="64"/>
  <c r="AC615" i="64"/>
  <c r="AD615" i="64"/>
  <c r="AE615" i="64"/>
  <c r="CC615" i="64"/>
  <c r="CE615" i="64"/>
  <c r="AJ615" i="64"/>
  <c r="BA615" i="64"/>
  <c r="BB615" i="64"/>
  <c r="BC615" i="64"/>
  <c r="CJ615" i="64"/>
  <c r="AO615" i="64"/>
  <c r="AQ615" i="64"/>
  <c r="BH615" i="64"/>
  <c r="AF615" i="64"/>
  <c r="BY615" i="64"/>
  <c r="BZ615" i="64"/>
  <c r="CA615" i="64"/>
  <c r="AH615" i="64"/>
  <c r="BO615" i="64"/>
  <c r="T615" i="64"/>
  <c r="CF615" i="64"/>
  <c r="AK615" i="64"/>
  <c r="AL615" i="64"/>
  <c r="AM615" i="64"/>
  <c r="BF615" i="64"/>
  <c r="Y615" i="64"/>
  <c r="BM615" i="64"/>
  <c r="CK615" i="64"/>
  <c r="AA615" i="64"/>
  <c r="AR615" i="64"/>
  <c r="BI615" i="64"/>
  <c r="AV615" i="64"/>
  <c r="Z615" i="64"/>
  <c r="BJ615" i="64"/>
  <c r="X615" i="64"/>
  <c r="BK615" i="64"/>
  <c r="AW615" i="64"/>
  <c r="AY615" i="64"/>
  <c r="AN615" i="64"/>
  <c r="BN615" i="64"/>
  <c r="BT615" i="64"/>
  <c r="U615" i="64"/>
  <c r="CG615" i="64"/>
  <c r="V615" i="64"/>
  <c r="W615" i="64"/>
  <c r="CI615" i="64"/>
  <c r="BU615" i="64"/>
  <c r="CD615" i="64"/>
  <c r="BW615" i="64"/>
  <c r="AB615" i="64"/>
  <c r="BP615" i="64"/>
  <c r="AS615" i="64"/>
  <c r="AT615" i="64"/>
  <c r="CH615" i="64"/>
  <c r="AU615" i="64"/>
  <c r="AG615" i="64"/>
  <c r="X2441" i="64"/>
  <c r="W2484" i="64"/>
  <c r="X2482" i="64"/>
  <c r="X2461" i="64"/>
  <c r="W2463" i="64"/>
  <c r="AC936" i="64"/>
  <c r="BB936" i="64"/>
  <c r="BQ936" i="64"/>
  <c r="T2267" i="64"/>
  <c r="BH2155" i="64"/>
  <c r="AU2267" i="64"/>
  <c r="W2267" i="64"/>
  <c r="BH1889" i="64"/>
  <c r="X2155" i="64"/>
  <c r="AF2155" i="64"/>
  <c r="AI1889" i="64"/>
  <c r="AO2155" i="64"/>
  <c r="BM2267" i="64"/>
  <c r="BU2155" i="64"/>
  <c r="Z2155" i="64"/>
  <c r="BF2267" i="64"/>
  <c r="BN2155" i="64"/>
  <c r="CD2155" i="64"/>
  <c r="BQ1889" i="64"/>
  <c r="AQ2155" i="64"/>
  <c r="BJ1889" i="64"/>
  <c r="BR1889" i="64"/>
  <c r="T2155" i="64"/>
  <c r="BX2155" i="64"/>
  <c r="BK1889" i="64"/>
  <c r="AC2267" i="64"/>
  <c r="BQ2267" i="64"/>
  <c r="AL2155" i="64"/>
  <c r="AT2155" i="64"/>
  <c r="BJ2155" i="64"/>
  <c r="BJ2267" i="64"/>
  <c r="CH2155" i="64"/>
  <c r="AQ1889" i="64"/>
  <c r="AG2267" i="64"/>
  <c r="BU2267" i="64"/>
  <c r="AZ1889" i="64"/>
  <c r="CF1889" i="64"/>
  <c r="BG2267" i="64"/>
  <c r="CE2155" i="64"/>
  <c r="AM2155" i="64"/>
  <c r="AD1889" i="64"/>
  <c r="AR2155" i="64"/>
  <c r="BF1889" i="64"/>
  <c r="AG2155" i="64"/>
  <c r="BN1889" i="64"/>
  <c r="CD1889" i="64"/>
  <c r="AV2267" i="64"/>
  <c r="CJ2155" i="64"/>
  <c r="BO1889" i="64"/>
  <c r="AO2267" i="64"/>
  <c r="CC2267" i="64"/>
  <c r="AP2267" i="64"/>
  <c r="CD2267" i="64"/>
  <c r="BA1889" i="64"/>
  <c r="AI2155" i="64"/>
  <c r="AI2267" i="64"/>
  <c r="BO2155" i="64"/>
  <c r="CE2267" i="64"/>
  <c r="AO1889" i="64"/>
  <c r="AB2267" i="64"/>
  <c r="AR2267" i="64"/>
  <c r="BP2155" i="64"/>
  <c r="BP2267" i="64"/>
  <c r="Y2267" i="64"/>
  <c r="BU1889" i="64"/>
  <c r="AR1889" i="64"/>
  <c r="AY2155" i="64"/>
  <c r="AX1889" i="64"/>
  <c r="AF2267" i="64"/>
  <c r="BT2155" i="64"/>
  <c r="AW2155" i="64"/>
  <c r="CK2155" i="64"/>
  <c r="T1889" i="64"/>
  <c r="AJ1889" i="64"/>
  <c r="BP1889" i="64"/>
  <c r="AX2155" i="64"/>
  <c r="BN2267" i="64"/>
  <c r="BC2155" i="64"/>
  <c r="AC1889" i="64"/>
  <c r="BI1889" i="64"/>
  <c r="BY1889" i="64"/>
  <c r="AA2155" i="64"/>
  <c r="BW2155" i="64"/>
  <c r="AL1889" i="64"/>
  <c r="CH1889" i="64"/>
  <c r="AB2155" i="64"/>
  <c r="AZ2155" i="64"/>
  <c r="CF2155" i="64"/>
  <c r="CF2267" i="64"/>
  <c r="X2267" i="64"/>
  <c r="AV2155" i="64"/>
  <c r="BG1889" i="64"/>
  <c r="AA2267" i="64"/>
  <c r="AY2267" i="64"/>
  <c r="CB2267" i="64"/>
  <c r="AH1889" i="64"/>
  <c r="AN2155" i="64"/>
  <c r="BD2155" i="64"/>
  <c r="BS2155" i="64"/>
  <c r="AY1889" i="64"/>
  <c r="AW2267" i="64"/>
  <c r="BE2155" i="64"/>
  <c r="W2155" i="64"/>
  <c r="Z2267" i="64"/>
  <c r="BF2155" i="64"/>
  <c r="BV2155" i="64"/>
  <c r="AK1889" i="64"/>
  <c r="AQ2267" i="64"/>
  <c r="BO2267" i="64"/>
  <c r="AM2267" i="64"/>
  <c r="AT1889" i="64"/>
  <c r="AU2155" i="64"/>
  <c r="BV1889" i="64"/>
  <c r="BE1889" i="64"/>
  <c r="AG1889" i="64"/>
  <c r="BW2267" i="64"/>
  <c r="BT2267" i="64"/>
  <c r="CB2155" i="64"/>
  <c r="CJ2267" i="64"/>
  <c r="AA1889" i="64"/>
  <c r="Y2155" i="64"/>
  <c r="BM2155" i="64"/>
  <c r="CK2267" i="64"/>
  <c r="AH2155" i="64"/>
  <c r="AP2155" i="64"/>
  <c r="AX2267" i="64"/>
  <c r="U1889" i="64"/>
  <c r="AZ2267" i="64"/>
  <c r="BH2267" i="64"/>
  <c r="BS2267" i="64"/>
  <c r="CC2155" i="64"/>
  <c r="AB1889" i="64"/>
  <c r="AH2267" i="64"/>
  <c r="BL2267" i="64"/>
  <c r="Z1889" i="64"/>
  <c r="AP1889" i="64"/>
  <c r="AN2267" i="64"/>
  <c r="BD2267" i="64"/>
  <c r="BL2155" i="64"/>
  <c r="BW1889" i="64"/>
  <c r="CE1889" i="64"/>
  <c r="BE2267" i="64"/>
  <c r="BM1889" i="64"/>
  <c r="BX1889" i="64"/>
  <c r="BV2267" i="64"/>
  <c r="BC2267" i="64"/>
  <c r="AS1889" i="64"/>
  <c r="CG1889" i="64"/>
  <c r="BG2155" i="64"/>
  <c r="CK1889" i="64"/>
  <c r="V1889" i="64"/>
  <c r="BB1889" i="64"/>
  <c r="BZ1889" i="64"/>
  <c r="AJ2155" i="64"/>
  <c r="AJ2267" i="64"/>
  <c r="BX2267" i="64"/>
  <c r="CI2267" i="64"/>
  <c r="W1889" i="64"/>
  <c r="AE1889" i="64"/>
  <c r="BA2155" i="64"/>
  <c r="BK2155" i="64"/>
  <c r="AV1889" i="64"/>
  <c r="BT1889" i="64"/>
  <c r="AW1889" i="64"/>
  <c r="AE2155" i="64"/>
  <c r="CA1889" i="64"/>
  <c r="AK2155" i="64"/>
  <c r="BA2267" i="64"/>
  <c r="AN1889" i="64"/>
  <c r="AD2155" i="64"/>
  <c r="AD2267" i="64"/>
  <c r="AT2267" i="64"/>
  <c r="CH2267" i="64"/>
  <c r="AM1889" i="64"/>
  <c r="AU1889" i="64"/>
  <c r="U2155" i="64"/>
  <c r="AK2267" i="64"/>
  <c r="BY2155" i="64"/>
  <c r="BD1889" i="64"/>
  <c r="CJ1889" i="64"/>
  <c r="BR2155" i="64"/>
  <c r="CC1889" i="64"/>
  <c r="BS1889" i="64"/>
  <c r="U2267" i="64"/>
  <c r="BY2267" i="64"/>
  <c r="Y1889" i="64"/>
  <c r="BK2267" i="64"/>
  <c r="BB2155" i="64"/>
  <c r="BR2267" i="64"/>
  <c r="AE2267" i="64"/>
  <c r="CA2155" i="64"/>
  <c r="BI2155" i="64"/>
  <c r="CG2155" i="64"/>
  <c r="X1889" i="64"/>
  <c r="BL1889" i="64"/>
  <c r="V2155" i="64"/>
  <c r="BZ2155" i="64"/>
  <c r="CI2155" i="64"/>
  <c r="BC1889" i="64"/>
  <c r="CI1889" i="64"/>
  <c r="AS2155" i="64"/>
  <c r="BI2267" i="64"/>
  <c r="CG2267" i="64"/>
  <c r="AL2267" i="64"/>
  <c r="BB2267" i="64"/>
  <c r="AC2155" i="64"/>
  <c r="AS2267" i="64"/>
  <c r="BQ2155" i="64"/>
  <c r="AF1889" i="64"/>
  <c r="CB1889" i="64"/>
  <c r="V2267" i="64"/>
  <c r="BZ2267" i="64"/>
  <c r="CA2267" i="64"/>
  <c r="E3185" i="64"/>
  <c r="E3186" i="64"/>
  <c r="E3134" i="64"/>
  <c r="E3135" i="64"/>
  <c r="Z2315" i="64"/>
  <c r="BR2315" i="64"/>
  <c r="BD2315" i="64"/>
  <c r="BT2315" i="64"/>
  <c r="CI2315" i="64"/>
  <c r="AS2315" i="64"/>
  <c r="CC2315" i="64"/>
  <c r="CH2315" i="64"/>
  <c r="AA2315" i="64"/>
  <c r="AN2315" i="64"/>
  <c r="CJ2315" i="64"/>
  <c r="BU2315" i="64"/>
  <c r="CF2315" i="64"/>
  <c r="AC2315" i="64"/>
  <c r="CG2315" i="64"/>
  <c r="BO2315" i="64"/>
  <c r="BB2315" i="64"/>
  <c r="Y2315" i="64"/>
  <c r="X2315" i="64"/>
  <c r="CA2315" i="64"/>
  <c r="BG2315" i="64"/>
  <c r="BS2315" i="64"/>
  <c r="BC2315" i="64"/>
  <c r="AL2315" i="64"/>
  <c r="BZ2315" i="64"/>
  <c r="BI2315" i="64"/>
  <c r="BX2315" i="64"/>
  <c r="CB2315" i="64"/>
  <c r="BW2315" i="64"/>
  <c r="CK2315" i="64"/>
  <c r="BV2315" i="64"/>
  <c r="AU2315" i="64"/>
  <c r="BF2315" i="64"/>
  <c r="BQ2315" i="64"/>
  <c r="AP2315" i="64"/>
  <c r="U2315" i="64"/>
  <c r="AO2315" i="64"/>
  <c r="BM2315" i="64"/>
  <c r="BK2315" i="64"/>
  <c r="BH2315" i="64"/>
  <c r="T2315" i="64"/>
  <c r="AR2315" i="64"/>
  <c r="BA2315" i="64"/>
  <c r="V2315" i="64"/>
  <c r="BJ2315" i="64"/>
  <c r="BN2315" i="64"/>
  <c r="AY2315" i="64"/>
  <c r="AV2315" i="64"/>
  <c r="BL2315" i="64"/>
  <c r="AX2315" i="64"/>
  <c r="AI2315" i="64"/>
  <c r="CD2315" i="64"/>
  <c r="AG2315" i="64"/>
  <c r="BE2315" i="64"/>
  <c r="AK2315" i="64"/>
  <c r="BY2315" i="64"/>
  <c r="AD2315" i="64"/>
  <c r="AT2315" i="64"/>
  <c r="AE2315" i="64"/>
  <c r="AM2315" i="64"/>
  <c r="AF2315" i="64"/>
  <c r="AJ2315" i="64"/>
  <c r="AQ2315" i="64"/>
  <c r="E900" i="64"/>
  <c r="AM945" i="64"/>
  <c r="AM936" i="64"/>
  <c r="BE945" i="64"/>
  <c r="BE936" i="64"/>
  <c r="AA945" i="64"/>
  <c r="AA936" i="64"/>
  <c r="AQ945" i="64"/>
  <c r="AQ936" i="64"/>
  <c r="T945" i="64"/>
  <c r="T936" i="64"/>
  <c r="BX945" i="64"/>
  <c r="BX936" i="64"/>
  <c r="AG945" i="64"/>
  <c r="AG936" i="64"/>
  <c r="CG945" i="64"/>
  <c r="CG936" i="64"/>
  <c r="BA945" i="64"/>
  <c r="BA936" i="64"/>
  <c r="BZ945" i="64"/>
  <c r="BZ936" i="64"/>
  <c r="AE945" i="64"/>
  <c r="AE936" i="64"/>
  <c r="CI945" i="64"/>
  <c r="CI936" i="64"/>
  <c r="Y945" i="64"/>
  <c r="Y936" i="64"/>
  <c r="BT945" i="64"/>
  <c r="BT936" i="64"/>
  <c r="CB945" i="64"/>
  <c r="CB936" i="64"/>
  <c r="AR945" i="64"/>
  <c r="AR936" i="64"/>
  <c r="AY945" i="64"/>
  <c r="AY936" i="64"/>
  <c r="BO945" i="64"/>
  <c r="BO936" i="64"/>
  <c r="AB945" i="64"/>
  <c r="AB936" i="64"/>
  <c r="AZ945" i="64"/>
  <c r="AZ936" i="64"/>
  <c r="AS945" i="64"/>
  <c r="AS936" i="64"/>
  <c r="AL945" i="64"/>
  <c r="AL936" i="64"/>
  <c r="AT945" i="64"/>
  <c r="AT936" i="64"/>
  <c r="BJ945" i="64"/>
  <c r="BJ936" i="64"/>
  <c r="AN945" i="64"/>
  <c r="AN936" i="64"/>
  <c r="AF945" i="64"/>
  <c r="AF936" i="64"/>
  <c r="CE945" i="64"/>
  <c r="CE936" i="64"/>
  <c r="AH945" i="64"/>
  <c r="AH936" i="64"/>
  <c r="BV945" i="64"/>
  <c r="BV936" i="64"/>
  <c r="CK945" i="64"/>
  <c r="CK936" i="64"/>
  <c r="AU945" i="64"/>
  <c r="AU936" i="64"/>
  <c r="CJ945" i="64"/>
  <c r="CJ936" i="64"/>
  <c r="CC945" i="64"/>
  <c r="CC936" i="64"/>
  <c r="AI945" i="64"/>
  <c r="AI936" i="64"/>
  <c r="BP945" i="64"/>
  <c r="BP936" i="64"/>
  <c r="BI945" i="64"/>
  <c r="BI936" i="64"/>
  <c r="BY945" i="64"/>
  <c r="BY936" i="64"/>
  <c r="V945" i="64"/>
  <c r="V936" i="64"/>
  <c r="AW945" i="64"/>
  <c r="AW936" i="64"/>
  <c r="AP945" i="64"/>
  <c r="AP936" i="64"/>
  <c r="X945" i="64"/>
  <c r="X936" i="64"/>
  <c r="BD945" i="64"/>
  <c r="BD936" i="64"/>
  <c r="AX945" i="64"/>
  <c r="AX936" i="64"/>
  <c r="Z945" i="64"/>
  <c r="Z936" i="64"/>
  <c r="BG945" i="64"/>
  <c r="BG936" i="64"/>
  <c r="BW945" i="64"/>
  <c r="BW936" i="64"/>
  <c r="U945" i="64"/>
  <c r="U936" i="64"/>
  <c r="AD945" i="64"/>
  <c r="AD936" i="64"/>
  <c r="W945" i="64"/>
  <c r="W936" i="64"/>
  <c r="BC945" i="64"/>
  <c r="BC936" i="64"/>
  <c r="BK945" i="64"/>
  <c r="BK936" i="64"/>
  <c r="AV945" i="64"/>
  <c r="AV936" i="64"/>
  <c r="BN945" i="64"/>
  <c r="BN936" i="64"/>
  <c r="CF945" i="64"/>
  <c r="CF936" i="64"/>
  <c r="AO945" i="64"/>
  <c r="AO936" i="64"/>
  <c r="BR945" i="64"/>
  <c r="BR936" i="64"/>
  <c r="AJ945" i="64"/>
  <c r="AJ936" i="64"/>
  <c r="CD945" i="64"/>
  <c r="CD936" i="64"/>
  <c r="BF945" i="64"/>
  <c r="BF936" i="64"/>
  <c r="BM945" i="64"/>
  <c r="BM936" i="64"/>
  <c r="BU945" i="64"/>
  <c r="BU936" i="64"/>
  <c r="BH945" i="64"/>
  <c r="BH936" i="64"/>
  <c r="AK945" i="64"/>
  <c r="AK936" i="64"/>
  <c r="CH945" i="64"/>
  <c r="CH936" i="64"/>
  <c r="BS945" i="64"/>
  <c r="BS936" i="64"/>
  <c r="CA945" i="64"/>
  <c r="CA936" i="64"/>
  <c r="BL945" i="64"/>
  <c r="BL936" i="64"/>
  <c r="E913" i="64"/>
  <c r="G913" i="64" s="1"/>
  <c r="E2241" i="64"/>
  <c r="E274" i="64"/>
  <c r="E949" i="64"/>
  <c r="E2528" i="64"/>
  <c r="E90" i="64"/>
  <c r="E205" i="64"/>
  <c r="E206" i="64"/>
  <c r="E1366" i="64"/>
  <c r="E1367" i="64"/>
  <c r="E3210" i="64"/>
  <c r="E1623" i="64"/>
  <c r="E1624" i="64"/>
  <c r="E890" i="64"/>
  <c r="E891" i="64"/>
  <c r="E894" i="64"/>
  <c r="B890" i="64"/>
  <c r="E887" i="64"/>
  <c r="E893" i="64"/>
  <c r="E895" i="64"/>
  <c r="E896" i="64"/>
  <c r="E886" i="64"/>
  <c r="B3175" i="64"/>
  <c r="B3177" i="64" s="1"/>
  <c r="E3208" i="64"/>
  <c r="E3207" i="64"/>
  <c r="E3206" i="64"/>
  <c r="E3205" i="64"/>
  <c r="E3204" i="64"/>
  <c r="G3204" i="64" s="1"/>
  <c r="E3203" i="64"/>
  <c r="G3203" i="64" s="1"/>
  <c r="E3202" i="64"/>
  <c r="G3202" i="64" s="1"/>
  <c r="B3203" i="64"/>
  <c r="E3201" i="64"/>
  <c r="G3201" i="64" s="1"/>
  <c r="E3200" i="64"/>
  <c r="G3200" i="64" s="1"/>
  <c r="B3199" i="64"/>
  <c r="E3199" i="64"/>
  <c r="G3199" i="64" s="1"/>
  <c r="E3198" i="64"/>
  <c r="G3198" i="64" s="1"/>
  <c r="E3197" i="64"/>
  <c r="G3197" i="64" s="1"/>
  <c r="E3196" i="64"/>
  <c r="E3182" i="64"/>
  <c r="E3181" i="64"/>
  <c r="E3180" i="64"/>
  <c r="E3179" i="64"/>
  <c r="E3178" i="64"/>
  <c r="G3178" i="64" s="1"/>
  <c r="E3177" i="64"/>
  <c r="G3177" i="64" s="1"/>
  <c r="E3176" i="64"/>
  <c r="G3176" i="64" s="1"/>
  <c r="E3175" i="64"/>
  <c r="G3175" i="64" s="1"/>
  <c r="E3174" i="64"/>
  <c r="G3174" i="64" s="1"/>
  <c r="E3173" i="64"/>
  <c r="G3173" i="64" s="1"/>
  <c r="E3172" i="64"/>
  <c r="G3172" i="64" s="1"/>
  <c r="E3171" i="64"/>
  <c r="G3171" i="64" s="1"/>
  <c r="E3170" i="64"/>
  <c r="E3157" i="64"/>
  <c r="E3156" i="64"/>
  <c r="E3155" i="64"/>
  <c r="E3154" i="64"/>
  <c r="E3153" i="64"/>
  <c r="G3153" i="64" s="1"/>
  <c r="B3152" i="64"/>
  <c r="E3152" i="64"/>
  <c r="G3152" i="64" s="1"/>
  <c r="E3151" i="64"/>
  <c r="G3151" i="64" s="1"/>
  <c r="E3150" i="64"/>
  <c r="G3150" i="64" s="1"/>
  <c r="E3149" i="64"/>
  <c r="G3149" i="64" s="1"/>
  <c r="E3148" i="64"/>
  <c r="G3148" i="64" s="1"/>
  <c r="E3147" i="64"/>
  <c r="G3147" i="64" s="1"/>
  <c r="E3146" i="64"/>
  <c r="G3146" i="64" s="1"/>
  <c r="B3124" i="64"/>
  <c r="E3120" i="64"/>
  <c r="G3120" i="64" s="1"/>
  <c r="E3121" i="64"/>
  <c r="G3121" i="64" s="1"/>
  <c r="E3131" i="64"/>
  <c r="E3130" i="64"/>
  <c r="E3129" i="64"/>
  <c r="E3128" i="64"/>
  <c r="E3127" i="64"/>
  <c r="G3127" i="64" s="1"/>
  <c r="E3126" i="64"/>
  <c r="G3126" i="64" s="1"/>
  <c r="E3125" i="64"/>
  <c r="G3125" i="64" s="1"/>
  <c r="E3124" i="64"/>
  <c r="G3124" i="64" s="1"/>
  <c r="E3123" i="64"/>
  <c r="G3123" i="64" s="1"/>
  <c r="E3122" i="64"/>
  <c r="G3122" i="64" s="1"/>
  <c r="E3119" i="64"/>
  <c r="E2234" i="64"/>
  <c r="E2233" i="64"/>
  <c r="E2232" i="64"/>
  <c r="G2232" i="64" s="1"/>
  <c r="E2231" i="64"/>
  <c r="G2231" i="64" s="1"/>
  <c r="E2230" i="64"/>
  <c r="G2230" i="64" s="1"/>
  <c r="BL670" i="64" a="1"/>
  <c r="CB670" i="64" a="1"/>
  <c r="AB670" i="64" a="1"/>
  <c r="BO670" i="64" a="1"/>
  <c r="BC670" i="64" a="1"/>
  <c r="X670" i="64" a="1"/>
  <c r="BR670" i="64" a="1"/>
  <c r="BA670" i="64" a="1"/>
  <c r="AH670" i="64" a="1"/>
  <c r="U670" i="64" a="1"/>
  <c r="AQ670" i="64" a="1"/>
  <c r="BT670" i="64" a="1"/>
  <c r="AL670" i="64" a="1"/>
  <c r="BY670" i="64" a="1"/>
  <c r="CH670" i="64" a="1"/>
  <c r="CG670" i="64" a="1"/>
  <c r="BU670" i="64" a="1"/>
  <c r="BQ670" i="64" a="1"/>
  <c r="BG670" i="64" a="1"/>
  <c r="AY670" i="64" a="1"/>
  <c r="AJ670" i="64" a="1"/>
  <c r="W670" i="64" a="1"/>
  <c r="Y670" i="64" a="1"/>
  <c r="AR670" i="64" a="1"/>
  <c r="AD670" i="64" a="1"/>
  <c r="AI670" i="64" a="1"/>
  <c r="CD670" i="64" a="1"/>
  <c r="CJ670" i="64" a="1"/>
  <c r="AN670" i="64" a="1"/>
  <c r="AF670" i="64" a="1"/>
  <c r="AE1540" i="64"/>
  <c r="AA670" i="64" a="1"/>
  <c r="AV670" i="64" a="1"/>
  <c r="AE1428" i="64"/>
  <c r="T670" i="64" a="1"/>
  <c r="BI670" i="64" a="1"/>
  <c r="BH670" i="64" a="1"/>
  <c r="S938" i="64" a="1"/>
  <c r="AO670" i="64" a="1"/>
  <c r="AM670" i="64" a="1"/>
  <c r="CC670" i="64" a="1"/>
  <c r="CE670" i="64" a="1"/>
  <c r="AU670" i="64" a="1"/>
  <c r="AP670" i="64" a="1"/>
  <c r="BW670" i="64" a="1"/>
  <c r="BK670" i="64" a="1"/>
  <c r="AT670" i="64" a="1"/>
  <c r="AE1495" i="64"/>
  <c r="BF670" i="64" a="1"/>
  <c r="BD670" i="64" a="1"/>
  <c r="BZ670" i="64" a="1"/>
  <c r="AW670" i="64" a="1"/>
  <c r="AS670" i="64" a="1"/>
  <c r="AZ670" i="64" a="1"/>
  <c r="S1383" i="64" a="1"/>
  <c r="S1102" i="64" a="1"/>
  <c r="AE1517" i="64"/>
  <c r="BB670" i="64" a="1"/>
  <c r="BE670" i="64" a="1"/>
  <c r="V670" i="64" a="1"/>
  <c r="Z670" i="64" a="1"/>
  <c r="AG670" i="64" a="1"/>
  <c r="BJ670" i="64" a="1"/>
  <c r="AC670" i="64" a="1"/>
  <c r="BX670" i="64" a="1"/>
  <c r="AK670" i="64" a="1"/>
  <c r="CA670" i="64" a="1"/>
  <c r="BP670" i="64" a="1"/>
  <c r="BV670" i="64" a="1"/>
  <c r="AF3064" i="64" a="1"/>
  <c r="CF670" i="64" a="1"/>
  <c r="AE1473" i="64"/>
  <c r="AX670" i="64" a="1"/>
  <c r="AE670" i="64" a="1"/>
  <c r="CI670" i="64" a="1"/>
  <c r="BN670" i="64" a="1"/>
  <c r="CK670" i="64" a="1"/>
  <c r="BS670" i="64" a="1"/>
  <c r="AE1451" i="64"/>
  <c r="BM670" i="64" a="1"/>
  <c r="AE17" i="861" l="1"/>
  <c r="AF13" i="861"/>
  <c r="AE22" i="861"/>
  <c r="AF3064" i="64"/>
  <c r="AD2848" i="64"/>
  <c r="S3039" i="64"/>
  <c r="AF3038" i="64" a="1"/>
  <c r="AF3038" i="64" s="1"/>
  <c r="AE2848" i="64"/>
  <c r="AF2846" i="64" a="1"/>
  <c r="AF2846" i="64" s="1"/>
  <c r="AF2847" i="64" a="1"/>
  <c r="AF2847" i="64" s="1"/>
  <c r="AF60" i="64" a="1"/>
  <c r="AF60" i="64" s="1"/>
  <c r="AF58" i="64" s="1" a="1"/>
  <c r="AF58" i="64" s="1"/>
  <c r="AF61" i="64" a="1"/>
  <c r="AF61" i="64" s="1"/>
  <c r="AF59" i="64" a="1"/>
  <c r="AF59" i="64" s="1"/>
  <c r="AF3364" i="64" a="1"/>
  <c r="AF3364" i="64" s="1"/>
  <c r="AF3343" i="64" a="1"/>
  <c r="AF3343" i="64" s="1"/>
  <c r="AF1449" i="64" a="1"/>
  <c r="AF1449" i="64" s="1"/>
  <c r="AF1450" i="64" a="1"/>
  <c r="AF1450" i="64" s="1"/>
  <c r="AF1538" i="64" a="1"/>
  <c r="AF1538" i="64" s="1"/>
  <c r="AF1539" i="64" a="1"/>
  <c r="AF1539" i="64" s="1"/>
  <c r="AF1494" i="64" a="1"/>
  <c r="AF1494" i="64" s="1"/>
  <c r="AF1516" i="64" a="1"/>
  <c r="AF1516" i="64" s="1"/>
  <c r="AF1427" i="64" a="1"/>
  <c r="AF1427" i="64" s="1"/>
  <c r="AF1472" i="64" a="1"/>
  <c r="AF1472" i="64" s="1"/>
  <c r="BS670" i="64"/>
  <c r="BC670" i="64"/>
  <c r="BF670" i="64"/>
  <c r="CB670" i="64"/>
  <c r="BQ670" i="64"/>
  <c r="BA670" i="64"/>
  <c r="AK670" i="64"/>
  <c r="U670" i="64"/>
  <c r="U672" i="64" s="1"/>
  <c r="AJ670" i="64"/>
  <c r="CH670" i="64"/>
  <c r="CK670" i="64"/>
  <c r="AS670" i="64"/>
  <c r="BL670" i="64"/>
  <c r="CF670" i="64"/>
  <c r="BP670" i="64"/>
  <c r="AZ670" i="64"/>
  <c r="BX670" i="64"/>
  <c r="AV670" i="64"/>
  <c r="AY670" i="64"/>
  <c r="T670" i="64"/>
  <c r="T672" i="64" s="1"/>
  <c r="AC670" i="64"/>
  <c r="AC672" i="64" s="1"/>
  <c r="CA670" i="64"/>
  <c r="CE670" i="64"/>
  <c r="BO670" i="64"/>
  <c r="AP670" i="64"/>
  <c r="BH670" i="64"/>
  <c r="AF670" i="64"/>
  <c r="AI670" i="64"/>
  <c r="AR670" i="64"/>
  <c r="BK670" i="64"/>
  <c r="AU670" i="64"/>
  <c r="BN670" i="64"/>
  <c r="AM670" i="64"/>
  <c r="BU670" i="64"/>
  <c r="BW670" i="64"/>
  <c r="CD670" i="64"/>
  <c r="CC670" i="64"/>
  <c r="BG670" i="64"/>
  <c r="AB670" i="64"/>
  <c r="AB672" i="64" s="1"/>
  <c r="AE670" i="64"/>
  <c r="AE672" i="64" s="1"/>
  <c r="AX670" i="64"/>
  <c r="BR670" i="64"/>
  <c r="W670" i="64"/>
  <c r="W672" i="64" s="1"/>
  <c r="Z670" i="64"/>
  <c r="Z672" i="64" s="1"/>
  <c r="BZ670" i="64"/>
  <c r="BM670" i="64"/>
  <c r="AO670" i="64"/>
  <c r="AQ670" i="64"/>
  <c r="AA670" i="64"/>
  <c r="AA672" i="64" s="1"/>
  <c r="AT670" i="64"/>
  <c r="BB670" i="64"/>
  <c r="BE670" i="64"/>
  <c r="BJ670" i="64"/>
  <c r="AH670" i="64"/>
  <c r="BT670" i="64"/>
  <c r="Y670" i="64"/>
  <c r="Y672" i="64" s="1"/>
  <c r="AN670" i="64"/>
  <c r="X670" i="64"/>
  <c r="X672" i="64" s="1"/>
  <c r="BY670" i="64"/>
  <c r="AD670" i="64"/>
  <c r="AD672" i="64" s="1"/>
  <c r="AW670" i="64"/>
  <c r="CG670" i="64"/>
  <c r="CJ670" i="64"/>
  <c r="BV670" i="64"/>
  <c r="AL670" i="64"/>
  <c r="V670" i="64"/>
  <c r="V672" i="64" s="1"/>
  <c r="BD670" i="64"/>
  <c r="CI670" i="64"/>
  <c r="BI670" i="64"/>
  <c r="AG670" i="64"/>
  <c r="AF677" i="64" a="1"/>
  <c r="AF677" i="64" s="1"/>
  <c r="AF681" i="64" a="1"/>
  <c r="AF681" i="64" s="1"/>
  <c r="AF671" i="64" a="1"/>
  <c r="AF671" i="64" s="1"/>
  <c r="S672" i="64"/>
  <c r="S673" i="64" s="1"/>
  <c r="AE20" i="864"/>
  <c r="AE21" i="863"/>
  <c r="S640" i="64"/>
  <c r="S641" i="64" s="1"/>
  <c r="AE33" i="863"/>
  <c r="AE44" i="863"/>
  <c r="S1383" i="64"/>
  <c r="S1102" i="64"/>
  <c r="S938" i="64"/>
  <c r="S940" i="64" s="1"/>
  <c r="S2357" i="64"/>
  <c r="S2348" i="64"/>
  <c r="S2145" i="64"/>
  <c r="S2150" i="64"/>
  <c r="S2347" i="64"/>
  <c r="S2356" i="64"/>
  <c r="S1215" i="64"/>
  <c r="S1209" i="64"/>
  <c r="S1216" i="64" s="1"/>
  <c r="S486" i="64"/>
  <c r="S488" i="64"/>
  <c r="S537" i="64"/>
  <c r="S539" i="64"/>
  <c r="S1178" i="64"/>
  <c r="S1179" i="64" s="1" a="1"/>
  <c r="S1179" i="64" s="1"/>
  <c r="S1173" i="64"/>
  <c r="S866" i="64"/>
  <c r="S864" i="64" s="1"/>
  <c r="S434" i="64"/>
  <c r="S435" i="64" s="1"/>
  <c r="S437" i="64"/>
  <c r="S1140" i="64"/>
  <c r="S1283" i="64"/>
  <c r="S1277" i="64"/>
  <c r="S1284" i="64" s="1"/>
  <c r="S2259" i="64"/>
  <c r="S2263" i="64"/>
  <c r="S802" i="64"/>
  <c r="S792" i="64" s="1"/>
  <c r="S794" i="64" s="1"/>
  <c r="S795" i="64" s="1"/>
  <c r="S796" i="64" s="1"/>
  <c r="S1953" i="64"/>
  <c r="S2202" i="64"/>
  <c r="S2206" i="64"/>
  <c r="S2106" i="64"/>
  <c r="S2107" i="64" s="1" a="1"/>
  <c r="S2107" i="64" s="1"/>
  <c r="S2101" i="64"/>
  <c r="S1573" i="64"/>
  <c r="S1570" i="64"/>
  <c r="S1571" i="64" s="1"/>
  <c r="S1028" i="64"/>
  <c r="S1032" i="64"/>
  <c r="AF4" i="64"/>
  <c r="AG3" i="64"/>
  <c r="AG3063" i="64" s="1" a="1"/>
  <c r="AG3063" i="64" s="1"/>
  <c r="AG1" i="64"/>
  <c r="AH2" i="64"/>
  <c r="AG7" i="64"/>
  <c r="AH2" i="864"/>
  <c r="AG7" i="864"/>
  <c r="AG7" i="863"/>
  <c r="AG1" i="864"/>
  <c r="AG1" i="863"/>
  <c r="AF4" i="863"/>
  <c r="AF4" i="864"/>
  <c r="AG3" i="863"/>
  <c r="AG3" i="864"/>
  <c r="AH3" i="861"/>
  <c r="AG4" i="861"/>
  <c r="AC45" i="861"/>
  <c r="AB45" i="861"/>
  <c r="AD1974" i="64"/>
  <c r="AO2417" i="64"/>
  <c r="AO2419" i="64" s="1"/>
  <c r="AF1495" i="64"/>
  <c r="AF1517" i="64"/>
  <c r="AF1451" i="64"/>
  <c r="AG3064" i="64" a="1"/>
  <c r="AF1428" i="64"/>
  <c r="AF1473" i="64"/>
  <c r="S1384" i="64" a="1"/>
  <c r="AF1540" i="64"/>
  <c r="AG13" i="861" l="1"/>
  <c r="AF22" i="861"/>
  <c r="AF17" i="861"/>
  <c r="AG3064" i="64"/>
  <c r="S3040" i="64"/>
  <c r="AG3038" i="64" a="1"/>
  <c r="AG3038" i="64" s="1"/>
  <c r="AF2848" i="64"/>
  <c r="AG2846" i="64" a="1"/>
  <c r="AG2846" i="64" s="1"/>
  <c r="AG2847" i="64" a="1"/>
  <c r="AG2847" i="64" s="1"/>
  <c r="AG60" i="64" a="1"/>
  <c r="AG60" i="64" s="1"/>
  <c r="AG58" i="64" s="1" a="1"/>
  <c r="AG58" i="64" s="1"/>
  <c r="AG61" i="64" a="1"/>
  <c r="AG61" i="64" s="1"/>
  <c r="AG59" i="64" a="1"/>
  <c r="AG59" i="64" s="1"/>
  <c r="AG3364" i="64" a="1"/>
  <c r="AG3364" i="64" s="1"/>
  <c r="AG3343" i="64" a="1"/>
  <c r="AG3343" i="64" s="1"/>
  <c r="AG1449" i="64" a="1"/>
  <c r="AG1449" i="64" s="1"/>
  <c r="AG1450" i="64" a="1"/>
  <c r="AG1450" i="64" s="1"/>
  <c r="AG1538" i="64" a="1"/>
  <c r="AG1538" i="64" s="1"/>
  <c r="AG1539" i="64" a="1"/>
  <c r="AG1539" i="64" s="1"/>
  <c r="AG1494" i="64" a="1"/>
  <c r="AG1494" i="64" s="1"/>
  <c r="AG1516" i="64" a="1"/>
  <c r="AG1516" i="64" s="1"/>
  <c r="AG1427" i="64" a="1"/>
  <c r="AG1427" i="64" s="1"/>
  <c r="AG1472" i="64" a="1"/>
  <c r="AG1472" i="64" s="1"/>
  <c r="AF672" i="64"/>
  <c r="S678" i="64"/>
  <c r="S682" i="64" s="1"/>
  <c r="S674" i="64"/>
  <c r="T669" i="64"/>
  <c r="T673" i="64" s="1"/>
  <c r="AG677" i="64" a="1"/>
  <c r="AG677" i="64" s="1"/>
  <c r="AG671" i="64" a="1"/>
  <c r="AG671" i="64" s="1"/>
  <c r="AG672" i="64" s="1"/>
  <c r="AG681" i="64" a="1"/>
  <c r="AG681" i="64" s="1"/>
  <c r="S646" i="64"/>
  <c r="S642" i="64"/>
  <c r="S868" i="64"/>
  <c r="S2349" i="64"/>
  <c r="S2358" i="64"/>
  <c r="S803" i="64"/>
  <c r="S808" i="64" s="1"/>
  <c r="S1384" i="64"/>
  <c r="S1098" i="64"/>
  <c r="S1100" i="64"/>
  <c r="S1097" i="64"/>
  <c r="S1101" i="64"/>
  <c r="S1099" i="64"/>
  <c r="AH3" i="64"/>
  <c r="AH3063" i="64" s="1" a="1"/>
  <c r="AH3063" i="64" s="1"/>
  <c r="AG4" i="64"/>
  <c r="AG4" i="863"/>
  <c r="AG4" i="864"/>
  <c r="AH3" i="864"/>
  <c r="AH3" i="863"/>
  <c r="AH4" i="861"/>
  <c r="AB85" i="861"/>
  <c r="AC85" i="861"/>
  <c r="AD45" i="861"/>
  <c r="AP2417" i="64"/>
  <c r="AP2419" i="64" s="1"/>
  <c r="DC1" i="864"/>
  <c r="DC20" i="864"/>
  <c r="AE34" i="863"/>
  <c r="AE17" i="863"/>
  <c r="AE32" i="861" s="1"/>
  <c r="AE92" i="861"/>
  <c r="AE93" i="861" s="1"/>
  <c r="AE53" i="863" a="1"/>
  <c r="AE53" i="863" s="1"/>
  <c r="AE51" i="863" a="1"/>
  <c r="AE51" i="863" s="1"/>
  <c r="AE49" i="863" a="1"/>
  <c r="AE49" i="863" s="1"/>
  <c r="AH1" i="861"/>
  <c r="AH7" i="861"/>
  <c r="AI2" i="86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41" i="64"/>
  <c r="X2484" i="64"/>
  <c r="Y2482" i="64"/>
  <c r="Y2461" i="64"/>
  <c r="Y2463" i="64" s="1"/>
  <c r="X2463" i="64"/>
  <c r="E3211" i="64"/>
  <c r="E3212" i="64"/>
  <c r="E916" i="64"/>
  <c r="B3126" i="64"/>
  <c r="B3122" i="64"/>
  <c r="E2235" i="64"/>
  <c r="AG1473" i="64"/>
  <c r="AG1451" i="64"/>
  <c r="AG1495" i="64"/>
  <c r="AG1517" i="64"/>
  <c r="AG1428" i="64"/>
  <c r="AG1540" i="64"/>
  <c r="AH3064" i="64" a="1"/>
  <c r="AH13" i="861" l="1"/>
  <c r="AG22" i="861"/>
  <c r="AG17" i="861"/>
  <c r="W23" i="861"/>
  <c r="AH3064" i="64"/>
  <c r="S3041" i="64"/>
  <c r="T3036" i="64"/>
  <c r="AH3038" i="64" a="1"/>
  <c r="AH3038" i="64" s="1"/>
  <c r="AH2846" i="64" a="1"/>
  <c r="AH2846" i="64" s="1"/>
  <c r="AH2847" i="64" a="1"/>
  <c r="AH2847" i="64" s="1"/>
  <c r="AG2848" i="64"/>
  <c r="AH60" i="64" a="1"/>
  <c r="AH60" i="64" s="1"/>
  <c r="AH58" i="64" s="1" a="1"/>
  <c r="AH58" i="64" s="1"/>
  <c r="AH61" i="64" a="1"/>
  <c r="AH61" i="64" s="1"/>
  <c r="AH59" i="64" a="1"/>
  <c r="AH59" i="64" s="1"/>
  <c r="AH3364" i="64" a="1"/>
  <c r="AH3364" i="64" s="1"/>
  <c r="AH3343" i="64" a="1"/>
  <c r="AH3343" i="64" s="1"/>
  <c r="AH1449" i="64" a="1"/>
  <c r="AH1449" i="64" s="1"/>
  <c r="AH1450" i="64" a="1"/>
  <c r="AH1450" i="64" s="1"/>
  <c r="AH1538" i="64" a="1"/>
  <c r="AH1538" i="64" s="1"/>
  <c r="AH1539" i="64" a="1"/>
  <c r="AH1539" i="64" s="1"/>
  <c r="AH1494" i="64" a="1"/>
  <c r="AH1494" i="64" s="1"/>
  <c r="AH1516" i="64" a="1"/>
  <c r="AH1516" i="64" s="1"/>
  <c r="AH1427" i="64" a="1"/>
  <c r="AH1427" i="64" s="1"/>
  <c r="AH1472" i="64" a="1"/>
  <c r="AH1472" i="64" s="1"/>
  <c r="AF20" i="864"/>
  <c r="AF92" i="861" s="1"/>
  <c r="AF93" i="861" s="1"/>
  <c r="T674" i="64"/>
  <c r="U669" i="64"/>
  <c r="U673" i="64" s="1"/>
  <c r="T678" i="64"/>
  <c r="T682" i="64" s="1"/>
  <c r="AH681" i="64" a="1"/>
  <c r="AH681" i="64" s="1"/>
  <c r="AH677" i="64" a="1"/>
  <c r="AH677" i="64" s="1"/>
  <c r="AH671" i="64" a="1"/>
  <c r="AH671" i="64" s="1"/>
  <c r="AH672" i="64" s="1"/>
  <c r="AF21" i="863"/>
  <c r="AF33" i="863"/>
  <c r="AF17" i="863" s="1"/>
  <c r="AF32" i="861" s="1"/>
  <c r="AF44" i="863"/>
  <c r="S804" i="64"/>
  <c r="S2360" i="64"/>
  <c r="S2361" i="64" s="1"/>
  <c r="S1114" i="64"/>
  <c r="S1129" i="64"/>
  <c r="S1131" i="64"/>
  <c r="S1116" i="64"/>
  <c r="S1112" i="64"/>
  <c r="S1127" i="64"/>
  <c r="S1115" i="64"/>
  <c r="S1130" i="64"/>
  <c r="S1113" i="64"/>
  <c r="S1128" i="64"/>
  <c r="AH7" i="64"/>
  <c r="AH1" i="64"/>
  <c r="AH4" i="64"/>
  <c r="AI2" i="64"/>
  <c r="AI2" i="864"/>
  <c r="AH7" i="864"/>
  <c r="AH7" i="863"/>
  <c r="AH1" i="863"/>
  <c r="AH1" i="864"/>
  <c r="AH4" i="864"/>
  <c r="AH4" i="863"/>
  <c r="AI3" i="861"/>
  <c r="AD85" i="861"/>
  <c r="AB60" i="861"/>
  <c r="AE1974" i="64"/>
  <c r="AQ2417" i="64"/>
  <c r="AQ2419"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7" i="861"/>
  <c r="AJ2" i="86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41" i="64"/>
  <c r="Y2484" i="64"/>
  <c r="Z2482" i="64"/>
  <c r="Z2461" i="64"/>
  <c r="E917" i="64"/>
  <c r="E919" i="64"/>
  <c r="E2238" i="64"/>
  <c r="E2237" i="64"/>
  <c r="AG512" i="64" a="1"/>
  <c r="BC638" i="64" a="1"/>
  <c r="BR461" i="64" a="1"/>
  <c r="BU512" i="64" a="1"/>
  <c r="AU461" i="64" a="1"/>
  <c r="CK1102" i="64" a="1"/>
  <c r="BK512" i="64" a="1"/>
  <c r="BV1022" i="64" a="1"/>
  <c r="AI1102" i="64" a="1"/>
  <c r="BX1102" i="64" a="1"/>
  <c r="BS638" i="64" a="1"/>
  <c r="AH1473" i="64"/>
  <c r="BE1022" i="64" a="1"/>
  <c r="BM3012" i="64" a="1"/>
  <c r="BF638" i="64" a="1"/>
  <c r="BY638" i="64" a="1"/>
  <c r="BD3012" i="64" a="1"/>
  <c r="BO461" i="64" a="1"/>
  <c r="AZ3012" i="64" a="1"/>
  <c r="CI1328" i="64" a="1"/>
  <c r="AR1102" i="64" a="1"/>
  <c r="BJ2137" i="64" a="1"/>
  <c r="BC2137" i="64" a="1"/>
  <c r="AP1328" i="64" a="1"/>
  <c r="BI1022" i="64" a="1"/>
  <c r="BG789" i="64" a="1"/>
  <c r="CC2137" i="64" a="1"/>
  <c r="AC461" i="64" a="1"/>
  <c r="CJ461" i="64" a="1"/>
  <c r="AH1022" i="64" a="1"/>
  <c r="BG1022" i="64" a="1"/>
  <c r="AV638" i="64" a="1"/>
  <c r="AE1022" i="64" a="1"/>
  <c r="U1328" i="64" a="1"/>
  <c r="CF789" i="64" a="1"/>
  <c r="CI789" i="64" a="1"/>
  <c r="BL789" i="64" a="1"/>
  <c r="X461" i="64" a="1"/>
  <c r="X3012" i="64" a="1"/>
  <c r="CK3012" i="64" a="1"/>
  <c r="CA2137" i="64" a="1"/>
  <c r="CA1102" i="64" a="1"/>
  <c r="BL1328" i="64" a="1"/>
  <c r="CA512" i="64" a="1"/>
  <c r="CG461" i="64" a="1"/>
  <c r="CG789" i="64" a="1"/>
  <c r="BH789" i="64" a="1"/>
  <c r="AM1102" i="64" a="1"/>
  <c r="AN1022" i="64" a="1"/>
  <c r="AO2137" i="64" a="1"/>
  <c r="BZ461" i="64" a="1"/>
  <c r="AQ789" i="64" a="1"/>
  <c r="CH1022" i="64" a="1"/>
  <c r="CI1102" i="64" a="1"/>
  <c r="AY1328" i="64" a="1"/>
  <c r="CJ2137" i="64" a="1"/>
  <c r="AM461" i="64" a="1"/>
  <c r="W3012" i="64" a="1"/>
  <c r="AA2137" i="64" a="1"/>
  <c r="AU512" i="64" a="1"/>
  <c r="AC3012" i="64" a="1"/>
  <c r="AZ461" i="64" a="1"/>
  <c r="X1328" i="64" a="1"/>
  <c r="AD1022" i="64" a="1"/>
  <c r="AL1022" i="64" a="1"/>
  <c r="AY1102" i="64" a="1"/>
  <c r="AV1102" i="64" a="1"/>
  <c r="AB1102" i="64" a="1"/>
  <c r="AS2137" i="64" a="1"/>
  <c r="AP3012" i="64" a="1"/>
  <c r="AL1102" i="64" a="1"/>
  <c r="AF1328" i="64" a="1"/>
  <c r="AV3012" i="64" a="1"/>
  <c r="BA789" i="64" a="1"/>
  <c r="BG2137" i="64" a="1"/>
  <c r="AB789" i="64" a="1"/>
  <c r="BY1022" i="64" a="1"/>
  <c r="AQ512" i="64" a="1"/>
  <c r="AH1428" i="64"/>
  <c r="CJ3012" i="64" a="1"/>
  <c r="AR2137" i="64" a="1"/>
  <c r="CH1102" i="64" a="1"/>
  <c r="BF2137" i="64" a="1"/>
  <c r="AQ461" i="64" a="1"/>
  <c r="W461" i="64" a="1"/>
  <c r="BE638" i="64" a="1"/>
  <c r="CA461" i="64" a="1"/>
  <c r="BK3012" i="64" a="1"/>
  <c r="CI638" i="64" a="1"/>
  <c r="CD461" i="64" a="1"/>
  <c r="AJ3012" i="64" a="1"/>
  <c r="BP638" i="64" a="1"/>
  <c r="CH1328" i="64" a="1"/>
  <c r="Y1102" i="64" a="1"/>
  <c r="BB638" i="64" a="1"/>
  <c r="AH461" i="64" a="1"/>
  <c r="AZ2137" i="64" a="1"/>
  <c r="BL461" i="64" a="1"/>
  <c r="CI461" i="64" a="1"/>
  <c r="AH789" i="64" a="1"/>
  <c r="BP3012" i="64" a="1"/>
  <c r="AO1022" i="64" a="1"/>
  <c r="AL2137" i="64" a="1"/>
  <c r="AV789" i="64" a="1"/>
  <c r="CH638" i="64" a="1"/>
  <c r="BR1328" i="64" a="1"/>
  <c r="Y2137" i="64" a="1"/>
  <c r="CB1022" i="64" a="1"/>
  <c r="AF1022" i="64" a="1"/>
  <c r="V1022" i="64" a="1"/>
  <c r="BF789" i="64" a="1"/>
  <c r="BK638" i="64" a="1"/>
  <c r="AO1328" i="64" a="1"/>
  <c r="BB512" i="64" a="1"/>
  <c r="AL512" i="64" a="1"/>
  <c r="AS1102" i="64" a="1"/>
  <c r="AV461" i="64" a="1"/>
  <c r="AP2137" i="64" a="1"/>
  <c r="AX2137" i="64" a="1"/>
  <c r="BT638" i="64" a="1"/>
  <c r="Z1022" i="64" a="1"/>
  <c r="BK1328" i="64" a="1"/>
  <c r="V1102" i="64" a="1"/>
  <c r="AQ1022" i="64" a="1"/>
  <c r="AX1102" i="64" a="1"/>
  <c r="BX3012" i="64" a="1"/>
  <c r="AC638" i="64" a="1"/>
  <c r="BJ1102" i="64" a="1"/>
  <c r="AK1102" i="64" a="1"/>
  <c r="BO789" i="64" a="1"/>
  <c r="AH1328" i="64" a="1"/>
  <c r="AH3012" i="64" a="1"/>
  <c r="BM1328" i="64" a="1"/>
  <c r="CH512" i="64" a="1"/>
  <c r="BN1328" i="64" a="1"/>
  <c r="AI1328" i="64" a="1"/>
  <c r="CD1022" i="64" a="1"/>
  <c r="BN1102" i="64" a="1"/>
  <c r="AQ1102" i="64" a="1"/>
  <c r="AW1022" i="64" a="1"/>
  <c r="AN1102" i="64" a="1"/>
  <c r="AN1328" i="64" a="1"/>
  <c r="AU1102" i="64" a="1"/>
  <c r="AL789" i="64" a="1"/>
  <c r="AQ3012" i="64" a="1"/>
  <c r="CA1022" i="64" a="1"/>
  <c r="AP512" i="64" a="1"/>
  <c r="AF1102" i="64" a="1"/>
  <c r="AT1022" i="64" a="1"/>
  <c r="BM2137" i="64" a="1"/>
  <c r="BY2137" i="64" a="1"/>
  <c r="BY512" i="64" a="1"/>
  <c r="BQ461" i="64" a="1"/>
  <c r="AS3012" i="64" a="1"/>
  <c r="AN638" i="64" a="1"/>
  <c r="X2137" i="64" a="1"/>
  <c r="CG1022" i="64" a="1"/>
  <c r="AJ461" i="64" a="1"/>
  <c r="AA638" i="64" a="1"/>
  <c r="BE1328" i="64" a="1"/>
  <c r="CD512" i="64" a="1"/>
  <c r="AO3012" i="64" a="1"/>
  <c r="BN461" i="64" a="1"/>
  <c r="AR638" i="64" a="1"/>
  <c r="CE638" i="64" a="1"/>
  <c r="AT2137" i="64" a="1"/>
  <c r="BA2137" i="64" a="1"/>
  <c r="CB789" i="64" a="1"/>
  <c r="BZ3012" i="64" a="1"/>
  <c r="BQ512" i="64" a="1"/>
  <c r="BL2137" i="64" a="1"/>
  <c r="BI789" i="64" a="1"/>
  <c r="BC512" i="64" a="1"/>
  <c r="CC1022" i="64" a="1"/>
  <c r="CI512" i="64" a="1"/>
  <c r="CF638" i="64" a="1"/>
  <c r="AH1102" i="64" a="1"/>
  <c r="CG3012" i="64" a="1"/>
  <c r="BV1102" i="64" a="1"/>
  <c r="AU2137" i="64" a="1"/>
  <c r="AI1022" i="64" a="1"/>
  <c r="BW2137" i="64" a="1"/>
  <c r="U1022" i="64" a="1"/>
  <c r="CI2137" i="64" a="1"/>
  <c r="BR638" i="64" a="1"/>
  <c r="CF1022" i="64" a="1"/>
  <c r="BO2137" i="64" a="1"/>
  <c r="BC1022" i="64" a="1"/>
  <c r="BV461" i="64" a="1"/>
  <c r="Z789" i="64" a="1"/>
  <c r="BM512" i="64" a="1"/>
  <c r="AA789" i="64" a="1"/>
  <c r="AG461" i="64" a="1"/>
  <c r="AW2137" i="64" a="1"/>
  <c r="CE461" i="64" a="1"/>
  <c r="BZ1022" i="64" a="1"/>
  <c r="BI2137" i="64" a="1"/>
  <c r="AH638" i="64" a="1"/>
  <c r="CE1022" i="64" a="1"/>
  <c r="AM789" i="64" a="1"/>
  <c r="AQ2137" i="64" a="1"/>
  <c r="X1022" i="64" a="1"/>
  <c r="BO3012" i="64" a="1"/>
  <c r="BW1328" i="64" a="1"/>
  <c r="X789" i="64" a="1"/>
  <c r="BE3012" i="64" a="1"/>
  <c r="BY1328" i="64" a="1"/>
  <c r="AY2137" i="64" a="1"/>
  <c r="AG1102" i="64" a="1"/>
  <c r="AW789" i="64" a="1"/>
  <c r="BN3012" i="64" a="1"/>
  <c r="BT1328" i="64" a="1"/>
  <c r="W512" i="64" a="1"/>
  <c r="Z461" i="64" a="1"/>
  <c r="BH1022" i="64" a="1"/>
  <c r="BO1022" i="64" a="1"/>
  <c r="BN2137" i="64" a="1"/>
  <c r="AJ1102" i="64" a="1"/>
  <c r="AB638" i="64" a="1"/>
  <c r="BC3012" i="64" a="1"/>
  <c r="CB1328" i="64" a="1"/>
  <c r="AK789" i="64" a="1"/>
  <c r="BU1102" i="64" a="1"/>
  <c r="Z2137" i="64" a="1"/>
  <c r="CC1102" i="64" a="1"/>
  <c r="AS1022" i="64" a="1"/>
  <c r="AK461" i="64" a="1"/>
  <c r="AB461" i="64" a="1"/>
  <c r="X638" i="64" a="1"/>
  <c r="BR789" i="64" a="1"/>
  <c r="AN2137" i="64" a="1"/>
  <c r="BJ461" i="64" a="1"/>
  <c r="CG1328" i="64" a="1"/>
  <c r="BL1102" i="64" a="1"/>
  <c r="Z1102" i="64" a="1"/>
  <c r="BS3012" i="64" a="1"/>
  <c r="U3012" i="64" a="1"/>
  <c r="BP1022" i="64" a="1"/>
  <c r="AH1495" i="64"/>
  <c r="AX1022" i="64" a="1"/>
  <c r="Y1328" i="64" a="1"/>
  <c r="AE789" i="64" a="1"/>
  <c r="V3012" i="64" a="1"/>
  <c r="BB789" i="64" a="1"/>
  <c r="BK1022" i="64" a="1"/>
  <c r="CB2137" i="64" a="1"/>
  <c r="BM1022" i="64" a="1"/>
  <c r="AT1328" i="64" a="1"/>
  <c r="Y638" i="64" a="1"/>
  <c r="BW638" i="64" a="1"/>
  <c r="CF512" i="64" a="1"/>
  <c r="CH3012" i="64" a="1"/>
  <c r="AD789" i="64" a="1"/>
  <c r="BP2137" i="64" a="1"/>
  <c r="AV1328" i="64" a="1"/>
  <c r="V2137" i="64" a="1"/>
  <c r="BN1022" i="64" a="1"/>
  <c r="AV1022" i="64" a="1"/>
  <c r="CK638" i="64" a="1"/>
  <c r="AE1328" i="64" a="1"/>
  <c r="AY461" i="64" a="1"/>
  <c r="AM3012" i="64" a="1"/>
  <c r="BX512" i="64" a="1"/>
  <c r="AU638" i="64" a="1"/>
  <c r="BG1102" i="64" a="1"/>
  <c r="BN512" i="64" a="1"/>
  <c r="AC1102" i="64" a="1"/>
  <c r="W1022" i="64" a="1"/>
  <c r="AF2137" i="64" a="1"/>
  <c r="AE512" i="64" a="1"/>
  <c r="BH638" i="64" a="1"/>
  <c r="AC1328" i="64" a="1"/>
  <c r="BI1102" i="64" a="1"/>
  <c r="BW461" i="64" a="1"/>
  <c r="BB461" i="64" a="1"/>
  <c r="BT1022" i="64" a="1"/>
  <c r="AX512" i="64" a="1"/>
  <c r="CE1102" i="64" a="1"/>
  <c r="BT461" i="64" a="1"/>
  <c r="BC1102" i="64" a="1"/>
  <c r="AJ1328" i="64" a="1"/>
  <c r="AG1022" i="64" a="1"/>
  <c r="Y512" i="64" a="1"/>
  <c r="CC512" i="64" a="1"/>
  <c r="CD789" i="64" a="1"/>
  <c r="CF1102" i="64" a="1"/>
  <c r="AU789" i="64" a="1"/>
  <c r="AT789" i="64" a="1"/>
  <c r="X512" i="64" a="1"/>
  <c r="BD1328" i="64" a="1"/>
  <c r="CB638" i="64" a="1"/>
  <c r="BK461" i="64" a="1"/>
  <c r="BA1022" i="64" a="1"/>
  <c r="BH3012" i="64" a="1"/>
  <c r="AW461" i="64" a="1"/>
  <c r="CH2137" i="64" a="1"/>
  <c r="AT1102" i="64" a="1"/>
  <c r="AB1022" i="64" a="1"/>
  <c r="CE789" i="64" a="1"/>
  <c r="AD461" i="64" a="1"/>
  <c r="BJ789" i="64" a="1"/>
  <c r="CC461" i="64" a="1"/>
  <c r="BP512" i="64" a="1"/>
  <c r="BC789" i="64" a="1"/>
  <c r="BB1102" i="64" a="1"/>
  <c r="BD512" i="64" a="1"/>
  <c r="AH2137" i="64" a="1"/>
  <c r="BI461" i="64" a="1"/>
  <c r="CB1102" i="64" a="1"/>
  <c r="BW1022" i="64" a="1"/>
  <c r="AS461" i="64" a="1"/>
  <c r="AB1328" i="64" a="1"/>
  <c r="BQ3012" i="64" a="1"/>
  <c r="AE461" i="64" a="1"/>
  <c r="CD638" i="64" a="1"/>
  <c r="AA512" i="64" a="1"/>
  <c r="AJ1022" i="64" a="1"/>
  <c r="BE512" i="64" a="1"/>
  <c r="AA1328" i="64" a="1"/>
  <c r="CE1328" i="64" a="1"/>
  <c r="BM638" i="64" a="1"/>
  <c r="AM512" i="64" a="1"/>
  <c r="BY789" i="64" a="1"/>
  <c r="T638" i="64" a="1"/>
  <c r="CD3012" i="64" a="1"/>
  <c r="BV3012" i="64" a="1"/>
  <c r="AX1328" i="64" a="1"/>
  <c r="AS512" i="64" a="1"/>
  <c r="BT1102" i="64" a="1"/>
  <c r="AP461" i="64" a="1"/>
  <c r="AN461" i="64" a="1"/>
  <c r="AT512" i="64" a="1"/>
  <c r="CF3012" i="64" a="1"/>
  <c r="BA3012" i="64" a="1"/>
  <c r="AR789" i="64" a="1"/>
  <c r="BV638" i="64" a="1"/>
  <c r="BX461" i="64" a="1"/>
  <c r="AJ638" i="64" a="1"/>
  <c r="BT512" i="64" a="1"/>
  <c r="AR461" i="64" a="1"/>
  <c r="AI789" i="64" a="1"/>
  <c r="AW638" i="64" a="1"/>
  <c r="BT3012" i="64" a="1"/>
  <c r="AS1328" i="64" a="1"/>
  <c r="T1328" i="64" a="1"/>
  <c r="BJ1328" i="64" a="1"/>
  <c r="BQ1102" i="64" a="1"/>
  <c r="AB2137" i="64" a="1"/>
  <c r="AM1022" i="64" a="1"/>
  <c r="BD461" i="64" a="1"/>
  <c r="AY512" i="64" a="1"/>
  <c r="CA3012" i="64" a="1"/>
  <c r="BU1328" i="64" a="1"/>
  <c r="BL512" i="64" a="1"/>
  <c r="BX1328" i="64" a="1"/>
  <c r="BA1328" i="64" a="1"/>
  <c r="AC1022" i="64" a="1"/>
  <c r="AN512" i="64" a="1"/>
  <c r="AK2137" i="64" a="1"/>
  <c r="AT461" i="64" a="1"/>
  <c r="AD1328" i="64" a="1"/>
  <c r="BX1022" i="64" a="1"/>
  <c r="AP1102" i="64" a="1"/>
  <c r="CD1102" i="64" a="1"/>
  <c r="AA1022" i="64" a="1"/>
  <c r="CD2137" i="64" a="1"/>
  <c r="BG1328" i="64" a="1"/>
  <c r="BX638" i="64" a="1"/>
  <c r="BS512" i="64" a="1"/>
  <c r="AX461" i="64" a="1"/>
  <c r="BD789" i="64" a="1"/>
  <c r="BH512" i="64" a="1"/>
  <c r="AB512" i="64" a="1"/>
  <c r="BG3012" i="64" a="1"/>
  <c r="CJ638" i="64" a="1"/>
  <c r="AG638" i="64" a="1"/>
  <c r="AK638" i="64" a="1"/>
  <c r="BR1022" i="64" a="1"/>
  <c r="BV1328" i="64" a="1"/>
  <c r="AM2137" i="64" a="1"/>
  <c r="CD1328" i="64" a="1"/>
  <c r="AE1102" i="64" a="1"/>
  <c r="AI512" i="64" a="1"/>
  <c r="AA1102" i="64" a="1"/>
  <c r="CG1102" i="64" a="1"/>
  <c r="AT638" i="64" a="1"/>
  <c r="AO512" i="64" a="1"/>
  <c r="BF1328" i="64" a="1"/>
  <c r="AY1022" i="64" a="1"/>
  <c r="AP638" i="64" a="1"/>
  <c r="AH1540" i="64"/>
  <c r="AV2137" i="64" a="1"/>
  <c r="CI3012" i="64" a="1"/>
  <c r="BW3012" i="64" a="1"/>
  <c r="BQ1022" i="64" a="1"/>
  <c r="BM461" i="64" a="1"/>
  <c r="BC461" i="64" a="1"/>
  <c r="BD2137" i="64" a="1"/>
  <c r="BP461" i="64" a="1"/>
  <c r="BQ2137" i="64" a="1"/>
  <c r="CB461" i="64" a="1"/>
  <c r="AC2137" i="64" a="1"/>
  <c r="BR3012" i="64" a="1"/>
  <c r="CC789" i="64" a="1"/>
  <c r="U461" i="64" a="1"/>
  <c r="BS461" i="64" a="1"/>
  <c r="BC1328" i="64" a="1"/>
  <c r="AD512" i="64" a="1"/>
  <c r="BU638" i="64" a="1"/>
  <c r="BQ789" i="64" a="1"/>
  <c r="BU2137" i="64" a="1"/>
  <c r="AR1328" i="64" a="1"/>
  <c r="AK512" i="64" a="1"/>
  <c r="BS1022" i="64" a="1"/>
  <c r="AO638" i="64" a="1"/>
  <c r="AY789" i="64" a="1"/>
  <c r="BY461" i="64" a="1"/>
  <c r="BZ1102" i="64" a="1"/>
  <c r="BR1102" i="64" a="1"/>
  <c r="BV2137" i="64" a="1"/>
  <c r="CK1328" i="64" a="1"/>
  <c r="CF2137" i="64" a="1"/>
  <c r="BS2137" i="64" a="1"/>
  <c r="BL3012" i="64" a="1"/>
  <c r="AI2137" i="64" a="1"/>
  <c r="U1102" i="64" a="1"/>
  <c r="AJ512" i="64" a="1"/>
  <c r="CK2137" i="64" a="1"/>
  <c r="CJ512" i="64" a="1"/>
  <c r="BG638" i="64" a="1"/>
  <c r="AS789" i="64" a="1"/>
  <c r="BJ1022" i="64" a="1"/>
  <c r="AB3012" i="64" a="1"/>
  <c r="AR512" i="64" a="1"/>
  <c r="BE1102" i="64" a="1"/>
  <c r="Y789" i="64" a="1"/>
  <c r="AL461" i="64" a="1"/>
  <c r="BL638" i="64" a="1"/>
  <c r="BA638" i="64" a="1"/>
  <c r="AZ789" i="64" a="1"/>
  <c r="BO1328" i="64" a="1"/>
  <c r="AD2137" i="64" a="1"/>
  <c r="CK789" i="64" a="1"/>
  <c r="AP789" i="64" a="1"/>
  <c r="BM789" i="64" a="1"/>
  <c r="Z638" i="64" a="1"/>
  <c r="U512" i="64" a="1"/>
  <c r="BX789" i="64" a="1"/>
  <c r="AX638" i="64" a="1"/>
  <c r="BR512" i="64" a="1"/>
  <c r="CF461" i="64" a="1"/>
  <c r="BQ638" i="64" a="1"/>
  <c r="CJ1102" i="64" a="1"/>
  <c r="AK1328" i="64" a="1"/>
  <c r="BU3012" i="64" a="1"/>
  <c r="AV512" i="64" a="1"/>
  <c r="BO638" i="64" a="1"/>
  <c r="BI512" i="64" a="1"/>
  <c r="BA1102" i="64" a="1"/>
  <c r="CE3012" i="64" a="1"/>
  <c r="T789" i="64" a="1"/>
  <c r="BQ1328" i="64" a="1"/>
  <c r="AI638" i="64" a="1"/>
  <c r="Y1022" i="64" a="1"/>
  <c r="AA461" i="64" a="1"/>
  <c r="AC789" i="64" a="1"/>
  <c r="CC638" i="64" a="1"/>
  <c r="CA638" i="64" a="1"/>
  <c r="BU789" i="64" a="1"/>
  <c r="AX789" i="64" a="1"/>
  <c r="AA3012" i="64" a="1"/>
  <c r="AF512" i="64" a="1"/>
  <c r="BZ2137" i="64" a="1"/>
  <c r="BF512" i="64" a="1"/>
  <c r="BD1022" i="64" a="1"/>
  <c r="AF789" i="64" a="1"/>
  <c r="X1102" i="64" a="1"/>
  <c r="BI3012" i="64" a="1"/>
  <c r="AO461" i="64" a="1"/>
  <c r="CE512" i="64" a="1"/>
  <c r="V461" i="64" a="1"/>
  <c r="BP1328" i="64" a="1"/>
  <c r="CC1328" i="64" a="1"/>
  <c r="BR2137" i="64" a="1"/>
  <c r="Y461" i="64" a="1"/>
  <c r="AU1022" i="64" a="1"/>
  <c r="BZ789" i="64" a="1"/>
  <c r="Z1328" i="64" a="1"/>
  <c r="BK2137" i="64" a="1"/>
  <c r="BJ638" i="64" a="1"/>
  <c r="T2137" i="64" a="1"/>
  <c r="AD1102" i="64" a="1"/>
  <c r="BO1102" i="64" a="1"/>
  <c r="BO512" i="64" a="1"/>
  <c r="CJ789" i="64" a="1"/>
  <c r="W789" i="64" a="1"/>
  <c r="BF3012" i="64" a="1"/>
  <c r="T1022" i="64" a="1"/>
  <c r="AZ1102" i="64" a="1"/>
  <c r="AI461" i="64" a="1"/>
  <c r="AL1328" i="64" a="1"/>
  <c r="BY3012" i="64" a="1"/>
  <c r="BP789" i="64" a="1"/>
  <c r="BX2137" i="64" a="1"/>
  <c r="AU3012" i="64" a="1"/>
  <c r="U638" i="64" a="1"/>
  <c r="CG2137" i="64" a="1"/>
  <c r="AY638" i="64" a="1"/>
  <c r="BP1102" i="64" a="1"/>
  <c r="BB2137" i="64" a="1"/>
  <c r="BE461" i="64" a="1"/>
  <c r="T1102" i="64" a="1"/>
  <c r="AI3012" i="64" a="1"/>
  <c r="AD638" i="64" a="1"/>
  <c r="BD638" i="64" a="1"/>
  <c r="AO789" i="64" a="1"/>
  <c r="CF1328" i="64" a="1"/>
  <c r="AM638" i="64" a="1"/>
  <c r="AH512" i="64" a="1"/>
  <c r="AK3012" i="64" a="1"/>
  <c r="AL3012" i="64" a="1"/>
  <c r="AK1022" i="64" a="1"/>
  <c r="AZ1328" i="64" a="1"/>
  <c r="BN638" i="64" a="1"/>
  <c r="BF461" i="64" a="1"/>
  <c r="BI638" i="64" a="1"/>
  <c r="BJ512" i="64" a="1"/>
  <c r="CG512" i="64" a="1"/>
  <c r="AZ638" i="64" a="1"/>
  <c r="T3012" i="64" a="1"/>
  <c r="AG2137" i="64" a="1"/>
  <c r="CB512" i="64" a="1"/>
  <c r="V789" i="64" a="1"/>
  <c r="V512" i="64" a="1"/>
  <c r="AE638" i="64" a="1"/>
  <c r="BB1328" i="64" a="1"/>
  <c r="T512" i="64" a="1"/>
  <c r="CK461" i="64" a="1"/>
  <c r="BS1328" i="64" a="1"/>
  <c r="BW1102" i="64" a="1"/>
  <c r="CH789" i="64" a="1"/>
  <c r="AU1328" i="64" a="1"/>
  <c r="CC3012" i="64" a="1"/>
  <c r="W1102" i="64" a="1"/>
  <c r="AE3012" i="64" a="1"/>
  <c r="BK789" i="64" a="1"/>
  <c r="CH461" i="64" a="1"/>
  <c r="BA512" i="64" a="1"/>
  <c r="U2137" i="64" a="1"/>
  <c r="AO1102" i="64" a="1"/>
  <c r="BE789" i="64" a="1"/>
  <c r="BZ512" i="64" a="1"/>
  <c r="BV789" i="64" a="1"/>
  <c r="BW512" i="64" a="1"/>
  <c r="BG512" i="64" a="1"/>
  <c r="BB3012" i="64" a="1"/>
  <c r="BE2137" i="64" a="1"/>
  <c r="BH1328" i="64" a="1"/>
  <c r="AJ2137" i="64" a="1"/>
  <c r="BF1022" i="64" a="1"/>
  <c r="AF638" i="64" a="1"/>
  <c r="W2137" i="64" a="1"/>
  <c r="CE2137" i="64" a="1"/>
  <c r="AZ512" i="64" a="1"/>
  <c r="AD3012" i="64" a="1"/>
  <c r="AL638" i="64" a="1"/>
  <c r="BU461" i="64" a="1"/>
  <c r="CI1022" i="64" a="1"/>
  <c r="Z512" i="64" a="1"/>
  <c r="BU1022" i="64" a="1"/>
  <c r="AR3012" i="64" a="1"/>
  <c r="BL1022" i="64" a="1"/>
  <c r="AF461" i="64" a="1"/>
  <c r="CB3012" i="64" a="1"/>
  <c r="BA461" i="64" a="1"/>
  <c r="BG461" i="64" a="1"/>
  <c r="BF1102" i="64" a="1"/>
  <c r="BD1102" i="64" a="1"/>
  <c r="Y3012" i="64" a="1"/>
  <c r="AN3012" i="64" a="1"/>
  <c r="CA789" i="64" a="1"/>
  <c r="W1328" i="64" a="1"/>
  <c r="AQ638" i="64" a="1"/>
  <c r="AJ789" i="64" a="1"/>
  <c r="Z3012" i="64" a="1"/>
  <c r="BY1102" i="64" a="1"/>
  <c r="AW1102" i="64" a="1"/>
  <c r="CA1328" i="64" a="1"/>
  <c r="AE2137" i="64" a="1"/>
  <c r="BZ638" i="64" a="1"/>
  <c r="AH1517" i="64"/>
  <c r="AT3012" i="64" a="1"/>
  <c r="BW789" i="64" a="1"/>
  <c r="AG1328" i="64" a="1"/>
  <c r="AW1328" i="64" a="1"/>
  <c r="AG3012" i="64" a="1"/>
  <c r="AN789" i="64" a="1"/>
  <c r="T461" i="64" a="1"/>
  <c r="AW3012" i="64" a="1"/>
  <c r="BM1102" i="64" a="1"/>
  <c r="AG789" i="64" a="1"/>
  <c r="BS789" i="64" a="1"/>
  <c r="AW512" i="64" a="1"/>
  <c r="AR1022" i="64" a="1"/>
  <c r="BI1328" i="64" a="1"/>
  <c r="AQ1328" i="64" a="1"/>
  <c r="AF3012" i="64" a="1"/>
  <c r="AY3012" i="64" a="1"/>
  <c r="CJ1022" i="64" a="1"/>
  <c r="U789" i="64" a="1"/>
  <c r="BT2137" i="64" a="1"/>
  <c r="CK512" i="64" a="1"/>
  <c r="BZ1328" i="64" a="1"/>
  <c r="BK1102" i="64" a="1"/>
  <c r="AC512" i="64" a="1"/>
  <c r="AM1328" i="64" a="1"/>
  <c r="V638" i="64" a="1"/>
  <c r="BH1102" i="64" a="1"/>
  <c r="AS638" i="64" a="1"/>
  <c r="CK1022" i="64" a="1"/>
  <c r="AP1022" i="64" a="1"/>
  <c r="CG638" i="64" a="1"/>
  <c r="AX3012" i="64" a="1"/>
  <c r="BH461" i="64" a="1"/>
  <c r="BT789" i="64" a="1"/>
  <c r="BB1022" i="64" a="1"/>
  <c r="BJ3012" i="64" a="1"/>
  <c r="CJ1328" i="64" a="1"/>
  <c r="V1328" i="64" a="1"/>
  <c r="W638" i="64" a="1"/>
  <c r="BS1102" i="64" a="1"/>
  <c r="AZ1022" i="64" a="1"/>
  <c r="BN789" i="64" a="1"/>
  <c r="BV512" i="64" a="1"/>
  <c r="BH2137" i="64" a="1"/>
  <c r="AH1451" i="64"/>
  <c r="AH17" i="861" l="1"/>
  <c r="AH22" i="861"/>
  <c r="T3039" i="64"/>
  <c r="T3040" i="64" s="1"/>
  <c r="AH2848" i="64"/>
  <c r="U678" i="64"/>
  <c r="U682" i="64" s="1"/>
  <c r="U674" i="64"/>
  <c r="V669" i="64"/>
  <c r="V673" i="64" s="1"/>
  <c r="AG20" i="864"/>
  <c r="AG92" i="861" s="1"/>
  <c r="AG93" i="861" s="1"/>
  <c r="AG21" i="863"/>
  <c r="AG33" i="863"/>
  <c r="AG17" i="863" s="1"/>
  <c r="AG32" i="861" s="1"/>
  <c r="AG44" i="863"/>
  <c r="S1132" i="64"/>
  <c r="S1117" i="64"/>
  <c r="AJ2" i="64"/>
  <c r="AI7" i="64"/>
  <c r="AI3" i="64"/>
  <c r="AI3063" i="64" s="1" a="1"/>
  <c r="AI3063" i="64" s="1"/>
  <c r="AI1" i="64"/>
  <c r="BD1102" i="64"/>
  <c r="AI461" i="64"/>
  <c r="AJ462" i="64" s="1"/>
  <c r="AK463" i="64" s="1"/>
  <c r="AL464" i="64" s="1"/>
  <c r="AM465" i="64" s="1"/>
  <c r="AN466" i="64" s="1"/>
  <c r="AO467" i="64" s="1"/>
  <c r="AP468" i="64" s="1"/>
  <c r="AQ469" i="64" s="1"/>
  <c r="AR470" i="64" s="1"/>
  <c r="AS471" i="64" s="1"/>
  <c r="AT472" i="64" s="1"/>
  <c r="AU473" i="64" s="1"/>
  <c r="AV474" i="64" s="1"/>
  <c r="AW475" i="64" s="1"/>
  <c r="AX476" i="64" s="1"/>
  <c r="AY477" i="64" s="1"/>
  <c r="AZ478" i="64" s="1"/>
  <c r="BA479" i="64" s="1"/>
  <c r="BB480" i="64" s="1"/>
  <c r="BC481" i="64" s="1"/>
  <c r="BD482" i="64" s="1"/>
  <c r="BE483" i="64" s="1"/>
  <c r="BF484" i="64" s="1"/>
  <c r="BQ3012" i="64"/>
  <c r="AL2137" i="64"/>
  <c r="AL2150" i="64" s="1"/>
  <c r="BK3012" i="64"/>
  <c r="AK3012" i="64"/>
  <c r="V638" i="64"/>
  <c r="CJ512" i="64"/>
  <c r="CK513" i="64" s="1"/>
  <c r="CL514" i="64" s="1"/>
  <c r="AR1022" i="64"/>
  <c r="CI1022" i="64"/>
  <c r="BW789" i="64"/>
  <c r="BW512" i="64"/>
  <c r="BX513" i="64" s="1"/>
  <c r="BY514" i="64" s="1"/>
  <c r="BZ515" i="64" s="1"/>
  <c r="CA516" i="64" s="1"/>
  <c r="CB517" i="64" s="1"/>
  <c r="CC518" i="64" s="1"/>
  <c r="CD519" i="64" s="1"/>
  <c r="CE520" i="64" s="1"/>
  <c r="CF521" i="64" s="1"/>
  <c r="CG522" i="64" s="1"/>
  <c r="CH523" i="64" s="1"/>
  <c r="CI524" i="64" s="1"/>
  <c r="CJ525" i="64" s="1"/>
  <c r="CK526" i="64" s="1"/>
  <c r="CL527" i="64" s="1"/>
  <c r="AC512" i="64"/>
  <c r="AD513" i="64" s="1"/>
  <c r="AE514" i="64" s="1"/>
  <c r="AF515" i="64" s="1"/>
  <c r="AG516" i="64" s="1"/>
  <c r="AH517" i="64" s="1"/>
  <c r="AI518" i="64" s="1"/>
  <c r="AJ519" i="64" s="1"/>
  <c r="AK520" i="64" s="1"/>
  <c r="AL521" i="64" s="1"/>
  <c r="AM522" i="64" s="1"/>
  <c r="AN523" i="64" s="1"/>
  <c r="AO524" i="64" s="1"/>
  <c r="AP525" i="64" s="1"/>
  <c r="AQ526" i="64" s="1"/>
  <c r="AR527" i="64" s="1"/>
  <c r="AS528" i="64" s="1"/>
  <c r="AT529" i="64" s="1"/>
  <c r="AU530" i="64" s="1"/>
  <c r="AV531" i="64" s="1"/>
  <c r="AW532" i="64" s="1"/>
  <c r="AX533" i="64" s="1"/>
  <c r="AY534" i="64" s="1"/>
  <c r="AZ535" i="64" s="1"/>
  <c r="AI2137" i="64"/>
  <c r="AI2150" i="64" s="1"/>
  <c r="BD638" i="64"/>
  <c r="CK638" i="64"/>
  <c r="BV638" i="64"/>
  <c r="CK1328" i="64"/>
  <c r="BC461" i="64"/>
  <c r="BD462" i="64" s="1"/>
  <c r="BE463" i="64" s="1"/>
  <c r="BF464" i="64" s="1"/>
  <c r="BG465" i="64" s="1"/>
  <c r="BH466" i="64" s="1"/>
  <c r="BI467" i="64" s="1"/>
  <c r="BJ468" i="64" s="1"/>
  <c r="BK469" i="64" s="1"/>
  <c r="BL470" i="64" s="1"/>
  <c r="BM471" i="64" s="1"/>
  <c r="BN472" i="64" s="1"/>
  <c r="BO473" i="64" s="1"/>
  <c r="BP474" i="64" s="1"/>
  <c r="BQ475" i="64" s="1"/>
  <c r="BR476" i="64" s="1"/>
  <c r="BS477" i="64" s="1"/>
  <c r="BT478" i="64" s="1"/>
  <c r="BU479" i="64" s="1"/>
  <c r="BV480" i="64" s="1"/>
  <c r="BW481" i="64" s="1"/>
  <c r="BX482" i="64" s="1"/>
  <c r="BY483" i="64" s="1"/>
  <c r="BZ484" i="64" s="1"/>
  <c r="CG789" i="64"/>
  <c r="T2137" i="64"/>
  <c r="T2150" i="64" s="1"/>
  <c r="CK1102" i="64"/>
  <c r="BL2137" i="64"/>
  <c r="BL2150" i="64" s="1"/>
  <c r="BE2137" i="64"/>
  <c r="BE2150" i="64" s="1"/>
  <c r="BS3012" i="64"/>
  <c r="BG461" i="64"/>
  <c r="BH462" i="64" s="1"/>
  <c r="BI463" i="64" s="1"/>
  <c r="BJ464" i="64" s="1"/>
  <c r="BK465" i="64" s="1"/>
  <c r="BL466" i="64" s="1"/>
  <c r="BM467" i="64" s="1"/>
  <c r="BN468" i="64" s="1"/>
  <c r="BO469" i="64" s="1"/>
  <c r="BP470" i="64" s="1"/>
  <c r="BQ471" i="64" s="1"/>
  <c r="BR472" i="64" s="1"/>
  <c r="BS473" i="64" s="1"/>
  <c r="BT474" i="64" s="1"/>
  <c r="BU475" i="64" s="1"/>
  <c r="BV476" i="64" s="1"/>
  <c r="BW477" i="64" s="1"/>
  <c r="BX478" i="64" s="1"/>
  <c r="BY479" i="64" s="1"/>
  <c r="BZ480" i="64" s="1"/>
  <c r="CA481" i="64" s="1"/>
  <c r="CB482" i="64" s="1"/>
  <c r="CC483" i="64" s="1"/>
  <c r="CD484" i="64" s="1"/>
  <c r="BW3012" i="64"/>
  <c r="AP1102" i="64"/>
  <c r="CJ2137" i="64"/>
  <c r="CJ2150" i="64" s="1"/>
  <c r="BO1328" i="64"/>
  <c r="BS1102" i="64"/>
  <c r="AY1328" i="64"/>
  <c r="AW789" i="64"/>
  <c r="BW461" i="64"/>
  <c r="BX462" i="64" s="1"/>
  <c r="BY463" i="64" s="1"/>
  <c r="BZ464" i="64" s="1"/>
  <c r="CA465" i="64" s="1"/>
  <c r="CB466" i="64" s="1"/>
  <c r="CC467" i="64" s="1"/>
  <c r="CD468" i="64" s="1"/>
  <c r="CE469" i="64" s="1"/>
  <c r="CF470" i="64" s="1"/>
  <c r="CG471" i="64" s="1"/>
  <c r="CH472" i="64" s="1"/>
  <c r="CI473" i="64" s="1"/>
  <c r="CJ474" i="64" s="1"/>
  <c r="CK475" i="64" s="1"/>
  <c r="CL476" i="64" s="1"/>
  <c r="AU789" i="64"/>
  <c r="AR1102" i="64"/>
  <c r="AH789" i="64"/>
  <c r="U3012" i="64"/>
  <c r="AL512" i="64"/>
  <c r="AM513" i="64" s="1"/>
  <c r="AN514" i="64" s="1"/>
  <c r="AO515" i="64" s="1"/>
  <c r="AP516" i="64" s="1"/>
  <c r="AQ517" i="64" s="1"/>
  <c r="AR518" i="64" s="1"/>
  <c r="AS519" i="64" s="1"/>
  <c r="AT520" i="64" s="1"/>
  <c r="AU521" i="64" s="1"/>
  <c r="AV522" i="64" s="1"/>
  <c r="AW523" i="64" s="1"/>
  <c r="AX524" i="64" s="1"/>
  <c r="AY525" i="64" s="1"/>
  <c r="AZ526" i="64" s="1"/>
  <c r="BA527" i="64" s="1"/>
  <c r="BB528" i="64" s="1"/>
  <c r="BC529" i="64" s="1"/>
  <c r="BD530" i="64" s="1"/>
  <c r="BE531" i="64" s="1"/>
  <c r="BF532" i="64" s="1"/>
  <c r="BG533" i="64" s="1"/>
  <c r="BH534" i="64" s="1"/>
  <c r="BI535" i="64" s="1"/>
  <c r="AV789" i="64"/>
  <c r="CG1102" i="64"/>
  <c r="CG512" i="64"/>
  <c r="CH513" i="64" s="1"/>
  <c r="CI514" i="64" s="1"/>
  <c r="CJ515" i="64" s="1"/>
  <c r="CK516" i="64" s="1"/>
  <c r="CL517" i="64" s="1"/>
  <c r="AP3012" i="64"/>
  <c r="BH1328" i="64"/>
  <c r="CC1022" i="64"/>
  <c r="CI1328" i="64"/>
  <c r="CC461" i="64"/>
  <c r="CD462" i="64" s="1"/>
  <c r="CE463" i="64" s="1"/>
  <c r="CF464" i="64" s="1"/>
  <c r="CG465" i="64" s="1"/>
  <c r="CH466" i="64" s="1"/>
  <c r="CI467" i="64" s="1"/>
  <c r="CJ468" i="64" s="1"/>
  <c r="CK469" i="64" s="1"/>
  <c r="CL470" i="64" s="1"/>
  <c r="BX789" i="64"/>
  <c r="Z1102" i="64"/>
  <c r="X789" i="64"/>
  <c r="CC638" i="64"/>
  <c r="AF461" i="64"/>
  <c r="AG462" i="64" s="1"/>
  <c r="AH463" i="64" s="1"/>
  <c r="AI464" i="64" s="1"/>
  <c r="AJ465" i="64" s="1"/>
  <c r="AK466" i="64" s="1"/>
  <c r="AL467" i="64" s="1"/>
  <c r="AM468" i="64" s="1"/>
  <c r="AN469" i="64" s="1"/>
  <c r="AO470" i="64" s="1"/>
  <c r="AP471" i="64" s="1"/>
  <c r="AQ472" i="64" s="1"/>
  <c r="AR473" i="64" s="1"/>
  <c r="AS474" i="64" s="1"/>
  <c r="AT475" i="64" s="1"/>
  <c r="AU476" i="64" s="1"/>
  <c r="AV477" i="64" s="1"/>
  <c r="AW478" i="64" s="1"/>
  <c r="AX479" i="64" s="1"/>
  <c r="AY480" i="64" s="1"/>
  <c r="AZ481" i="64" s="1"/>
  <c r="BA482" i="64" s="1"/>
  <c r="BB483" i="64" s="1"/>
  <c r="BC484" i="64" s="1"/>
  <c r="BY3012" i="64"/>
  <c r="BO461" i="64"/>
  <c r="BP462" i="64" s="1"/>
  <c r="BQ463" i="64" s="1"/>
  <c r="BR464" i="64" s="1"/>
  <c r="BS465" i="64" s="1"/>
  <c r="BT466" i="64" s="1"/>
  <c r="BU467" i="64" s="1"/>
  <c r="BV468" i="64" s="1"/>
  <c r="BW469" i="64" s="1"/>
  <c r="BX470" i="64" s="1"/>
  <c r="BY471" i="64" s="1"/>
  <c r="BZ472" i="64" s="1"/>
  <c r="CA473" i="64" s="1"/>
  <c r="CB474" i="64" s="1"/>
  <c r="CC475" i="64" s="1"/>
  <c r="CD476" i="64" s="1"/>
  <c r="CE477" i="64" s="1"/>
  <c r="CF478" i="64" s="1"/>
  <c r="CG479" i="64" s="1"/>
  <c r="CH480" i="64" s="1"/>
  <c r="CI481" i="64" s="1"/>
  <c r="CJ482" i="64" s="1"/>
  <c r="CK483" i="64" s="1"/>
  <c r="CL484" i="64" s="1"/>
  <c r="AU512" i="64"/>
  <c r="AV513" i="64" s="1"/>
  <c r="AW514" i="64" s="1"/>
  <c r="AX515" i="64" s="1"/>
  <c r="AY516" i="64" s="1"/>
  <c r="AZ517" i="64" s="1"/>
  <c r="BA518" i="64" s="1"/>
  <c r="BB519" i="64" s="1"/>
  <c r="BC520" i="64" s="1"/>
  <c r="BD521" i="64" s="1"/>
  <c r="BE522" i="64" s="1"/>
  <c r="BF523" i="64" s="1"/>
  <c r="BG524" i="64" s="1"/>
  <c r="BH525" i="64" s="1"/>
  <c r="BI526" i="64" s="1"/>
  <c r="BJ527" i="64" s="1"/>
  <c r="BK528" i="64" s="1"/>
  <c r="BL529" i="64" s="1"/>
  <c r="BM530" i="64" s="1"/>
  <c r="BN531" i="64" s="1"/>
  <c r="BO532" i="64" s="1"/>
  <c r="BP533" i="64" s="1"/>
  <c r="BQ534" i="64" s="1"/>
  <c r="BR535" i="64" s="1"/>
  <c r="CC512" i="64"/>
  <c r="CD513" i="64" s="1"/>
  <c r="CE514" i="64" s="1"/>
  <c r="CF515" i="64" s="1"/>
  <c r="CG516" i="64" s="1"/>
  <c r="CH517" i="64" s="1"/>
  <c r="CI518" i="64" s="1"/>
  <c r="CJ519" i="64" s="1"/>
  <c r="CK520" i="64" s="1"/>
  <c r="CL521" i="64" s="1"/>
  <c r="AX1022" i="64"/>
  <c r="AL789" i="64"/>
  <c r="BS638" i="64"/>
  <c r="AP638" i="64"/>
  <c r="CJ3012" i="64"/>
  <c r="AO789" i="64"/>
  <c r="AZ1328" i="64"/>
  <c r="AX461" i="64"/>
  <c r="AY462" i="64" s="1"/>
  <c r="AZ463" i="64" s="1"/>
  <c r="BA464" i="64" s="1"/>
  <c r="BB465" i="64" s="1"/>
  <c r="BC466" i="64" s="1"/>
  <c r="BD467" i="64" s="1"/>
  <c r="BE468" i="64" s="1"/>
  <c r="BF469" i="64" s="1"/>
  <c r="BG470" i="64" s="1"/>
  <c r="BH471" i="64" s="1"/>
  <c r="BI472" i="64" s="1"/>
  <c r="BJ473" i="64" s="1"/>
  <c r="BK474" i="64" s="1"/>
  <c r="BL475" i="64" s="1"/>
  <c r="BM476" i="64" s="1"/>
  <c r="BN477" i="64" s="1"/>
  <c r="BO478" i="64" s="1"/>
  <c r="BP479" i="64" s="1"/>
  <c r="BQ480" i="64" s="1"/>
  <c r="BR481" i="64" s="1"/>
  <c r="BS482" i="64" s="1"/>
  <c r="BT483" i="64" s="1"/>
  <c r="BU484" i="64" s="1"/>
  <c r="BA3012" i="64"/>
  <c r="BR3012" i="64"/>
  <c r="Y638" i="64"/>
  <c r="BV461" i="64"/>
  <c r="BW462" i="64" s="1"/>
  <c r="BX463" i="64" s="1"/>
  <c r="BY464" i="64" s="1"/>
  <c r="BZ465" i="64" s="1"/>
  <c r="CA466" i="64" s="1"/>
  <c r="CB467" i="64" s="1"/>
  <c r="CC468" i="64" s="1"/>
  <c r="CD469" i="64" s="1"/>
  <c r="CE470" i="64" s="1"/>
  <c r="CF471" i="64" s="1"/>
  <c r="CG472" i="64" s="1"/>
  <c r="CH473" i="64" s="1"/>
  <c r="CI474" i="64" s="1"/>
  <c r="CJ475" i="64" s="1"/>
  <c r="CK476" i="64" s="1"/>
  <c r="CL477" i="64" s="1"/>
  <c r="CE789" i="64"/>
  <c r="Y2137" i="64"/>
  <c r="Y2150" i="64" s="1"/>
  <c r="BZ2137" i="64"/>
  <c r="BZ2150" i="64" s="1"/>
  <c r="AX789" i="64"/>
  <c r="BL638" i="64"/>
  <c r="CB1102" i="64"/>
  <c r="AM3012" i="64"/>
  <c r="AW1328" i="64"/>
  <c r="CK461" i="64"/>
  <c r="CL462" i="64" s="1"/>
  <c r="AJ2137" i="64"/>
  <c r="AJ2150" i="64" s="1"/>
  <c r="CF512" i="64"/>
  <c r="CG513" i="64" s="1"/>
  <c r="CH514" i="64" s="1"/>
  <c r="CI515" i="64" s="1"/>
  <c r="CJ516" i="64" s="1"/>
  <c r="CK517" i="64" s="1"/>
  <c r="CL518" i="64" s="1"/>
  <c r="BR789" i="64"/>
  <c r="BW2137" i="64"/>
  <c r="BW2150" i="64" s="1"/>
  <c r="AH1102" i="64"/>
  <c r="AV638" i="64"/>
  <c r="V512" i="64"/>
  <c r="W513" i="64" s="1"/>
  <c r="X514" i="64" s="1"/>
  <c r="Y515" i="64" s="1"/>
  <c r="Z516" i="64" s="1"/>
  <c r="AA517" i="64" s="1"/>
  <c r="AB518" i="64" s="1"/>
  <c r="AC519" i="64" s="1"/>
  <c r="AD520" i="64" s="1"/>
  <c r="AE521" i="64" s="1"/>
  <c r="AF522" i="64" s="1"/>
  <c r="AG523" i="64" s="1"/>
  <c r="AH524" i="64" s="1"/>
  <c r="AI525" i="64" s="1"/>
  <c r="AJ526" i="64" s="1"/>
  <c r="AK527" i="64" s="1"/>
  <c r="AL528" i="64" s="1"/>
  <c r="AM529" i="64" s="1"/>
  <c r="AN530" i="64" s="1"/>
  <c r="AO531" i="64" s="1"/>
  <c r="AP532" i="64" s="1"/>
  <c r="AQ533" i="64" s="1"/>
  <c r="AR534" i="64" s="1"/>
  <c r="AS535" i="64" s="1"/>
  <c r="BZ1022" i="64"/>
  <c r="BJ1328" i="64"/>
  <c r="BL512" i="64"/>
  <c r="BM513" i="64" s="1"/>
  <c r="BN514" i="64" s="1"/>
  <c r="BO515" i="64" s="1"/>
  <c r="BP516" i="64" s="1"/>
  <c r="BQ517" i="64" s="1"/>
  <c r="BR518" i="64" s="1"/>
  <c r="BS519" i="64" s="1"/>
  <c r="BT520" i="64" s="1"/>
  <c r="BU521" i="64" s="1"/>
  <c r="BV522" i="64" s="1"/>
  <c r="BW523" i="64" s="1"/>
  <c r="BX524" i="64" s="1"/>
  <c r="BY525" i="64" s="1"/>
  <c r="BZ526" i="64" s="1"/>
  <c r="CA527" i="64" s="1"/>
  <c r="CB528" i="64" s="1"/>
  <c r="CC529" i="64" s="1"/>
  <c r="CD530" i="64" s="1"/>
  <c r="CE531" i="64" s="1"/>
  <c r="CF532" i="64" s="1"/>
  <c r="CG533" i="64" s="1"/>
  <c r="CH534" i="64" s="1"/>
  <c r="CI535" i="64" s="1"/>
  <c r="CI3012" i="64"/>
  <c r="BO2137" i="64"/>
  <c r="BO2150" i="64" s="1"/>
  <c r="AD3012" i="64"/>
  <c r="CD461" i="64"/>
  <c r="CE462" i="64" s="1"/>
  <c r="CF463" i="64" s="1"/>
  <c r="CG464" i="64" s="1"/>
  <c r="CH465" i="64" s="1"/>
  <c r="CI466" i="64" s="1"/>
  <c r="CJ467" i="64" s="1"/>
  <c r="CK468" i="64" s="1"/>
  <c r="CL469" i="64" s="1"/>
  <c r="BV2137" i="64"/>
  <c r="BV2150" i="64" s="1"/>
  <c r="AA3012" i="64"/>
  <c r="Z1328" i="64"/>
  <c r="BQ461" i="64"/>
  <c r="BR462" i="64" s="1"/>
  <c r="BS463" i="64" s="1"/>
  <c r="BT464" i="64" s="1"/>
  <c r="BU465" i="64" s="1"/>
  <c r="BV466" i="64" s="1"/>
  <c r="BW467" i="64" s="1"/>
  <c r="BX468" i="64" s="1"/>
  <c r="BY469" i="64" s="1"/>
  <c r="BZ470" i="64" s="1"/>
  <c r="CA471" i="64" s="1"/>
  <c r="CB472" i="64" s="1"/>
  <c r="CC473" i="64" s="1"/>
  <c r="CD474" i="64" s="1"/>
  <c r="CE475" i="64" s="1"/>
  <c r="CF476" i="64" s="1"/>
  <c r="CG477" i="64" s="1"/>
  <c r="CH478" i="64" s="1"/>
  <c r="CI479" i="64" s="1"/>
  <c r="CJ480" i="64" s="1"/>
  <c r="CK481" i="64" s="1"/>
  <c r="CL482" i="64" s="1"/>
  <c r="BW1022" i="64"/>
  <c r="AM1102" i="64"/>
  <c r="X512" i="64"/>
  <c r="Y513" i="64" s="1"/>
  <c r="Z514" i="64" s="1"/>
  <c r="AA515" i="64" s="1"/>
  <c r="AB516" i="64" s="1"/>
  <c r="AC517" i="64" s="1"/>
  <c r="AD518" i="64" s="1"/>
  <c r="AE519" i="64" s="1"/>
  <c r="AF520" i="64" s="1"/>
  <c r="AG521" i="64" s="1"/>
  <c r="AH522" i="64" s="1"/>
  <c r="AI523" i="64" s="1"/>
  <c r="AJ524" i="64" s="1"/>
  <c r="AK525" i="64" s="1"/>
  <c r="AL526" i="64" s="1"/>
  <c r="AM527" i="64" s="1"/>
  <c r="AN528" i="64" s="1"/>
  <c r="AO529" i="64" s="1"/>
  <c r="AP530" i="64" s="1"/>
  <c r="AQ531" i="64" s="1"/>
  <c r="AR532" i="64" s="1"/>
  <c r="AS533" i="64" s="1"/>
  <c r="AT534" i="64" s="1"/>
  <c r="AU535" i="64" s="1"/>
  <c r="BQ1328" i="64"/>
  <c r="BO638" i="64"/>
  <c r="CF789" i="64"/>
  <c r="BR1022" i="64"/>
  <c r="BI1022" i="64"/>
  <c r="BC638" i="64"/>
  <c r="CE3012" i="64"/>
  <c r="AO512" i="64"/>
  <c r="AP513" i="64" s="1"/>
  <c r="AQ514" i="64" s="1"/>
  <c r="AR515" i="64" s="1"/>
  <c r="AS516" i="64" s="1"/>
  <c r="AT517" i="64" s="1"/>
  <c r="AU518" i="64" s="1"/>
  <c r="AV519" i="64" s="1"/>
  <c r="AW520" i="64" s="1"/>
  <c r="AX521" i="64" s="1"/>
  <c r="AY522" i="64" s="1"/>
  <c r="AZ523" i="64" s="1"/>
  <c r="BA524" i="64" s="1"/>
  <c r="BB525" i="64" s="1"/>
  <c r="BC526" i="64" s="1"/>
  <c r="BD527" i="64" s="1"/>
  <c r="BE528" i="64" s="1"/>
  <c r="BF529" i="64" s="1"/>
  <c r="BG530" i="64" s="1"/>
  <c r="BH531" i="64" s="1"/>
  <c r="BI532" i="64" s="1"/>
  <c r="BJ533" i="64" s="1"/>
  <c r="BK534" i="64" s="1"/>
  <c r="BL535" i="64" s="1"/>
  <c r="AN638" i="64"/>
  <c r="Y789" i="64"/>
  <c r="BL1022" i="64"/>
  <c r="AF1328" i="64"/>
  <c r="BI1102" i="64"/>
  <c r="BV1022" i="64"/>
  <c r="BP1022" i="64"/>
  <c r="AE3012" i="64"/>
  <c r="AS789" i="64"/>
  <c r="BE3012" i="64"/>
  <c r="AG789" i="64"/>
  <c r="CA512" i="64"/>
  <c r="CB513" i="64" s="1"/>
  <c r="CC514" i="64" s="1"/>
  <c r="CD515" i="64" s="1"/>
  <c r="CE516" i="64" s="1"/>
  <c r="CF517" i="64" s="1"/>
  <c r="CG518" i="64" s="1"/>
  <c r="CH519" i="64" s="1"/>
  <c r="CI520" i="64" s="1"/>
  <c r="CJ521" i="64" s="1"/>
  <c r="CK522" i="64" s="1"/>
  <c r="CL523" i="64" s="1"/>
  <c r="AR461" i="64"/>
  <c r="AS462" i="64" s="1"/>
  <c r="AT463" i="64" s="1"/>
  <c r="AU464" i="64" s="1"/>
  <c r="AV465" i="64" s="1"/>
  <c r="AW466" i="64" s="1"/>
  <c r="AX467" i="64" s="1"/>
  <c r="AY468" i="64" s="1"/>
  <c r="AZ469" i="64" s="1"/>
  <c r="BA470" i="64" s="1"/>
  <c r="BB471" i="64" s="1"/>
  <c r="BC472" i="64" s="1"/>
  <c r="BD473" i="64" s="1"/>
  <c r="BE474" i="64" s="1"/>
  <c r="BF475" i="64" s="1"/>
  <c r="BG476" i="64" s="1"/>
  <c r="BH477" i="64" s="1"/>
  <c r="BI478" i="64" s="1"/>
  <c r="BJ479" i="64" s="1"/>
  <c r="BK480" i="64" s="1"/>
  <c r="BL481" i="64" s="1"/>
  <c r="BM482" i="64" s="1"/>
  <c r="BN483" i="64" s="1"/>
  <c r="BO484" i="64" s="1"/>
  <c r="AR789" i="64"/>
  <c r="CJ1102" i="64"/>
  <c r="AF3012" i="64"/>
  <c r="U789" i="64"/>
  <c r="BE461" i="64"/>
  <c r="BF462" i="64" s="1"/>
  <c r="BG463" i="64" s="1"/>
  <c r="BH464" i="64" s="1"/>
  <c r="BI465" i="64" s="1"/>
  <c r="BJ466" i="64" s="1"/>
  <c r="BK467" i="64" s="1"/>
  <c r="BL468" i="64" s="1"/>
  <c r="BM469" i="64" s="1"/>
  <c r="BN470" i="64" s="1"/>
  <c r="BO471" i="64" s="1"/>
  <c r="BP472" i="64" s="1"/>
  <c r="BQ473" i="64" s="1"/>
  <c r="BR474" i="64" s="1"/>
  <c r="BS475" i="64" s="1"/>
  <c r="BT476" i="64" s="1"/>
  <c r="BU477" i="64" s="1"/>
  <c r="BV478" i="64" s="1"/>
  <c r="BW479" i="64" s="1"/>
  <c r="BX480" i="64" s="1"/>
  <c r="BY481" i="64" s="1"/>
  <c r="BZ482" i="64" s="1"/>
  <c r="CA483" i="64" s="1"/>
  <c r="CB484" i="64" s="1"/>
  <c r="AI1022" i="64"/>
  <c r="BM461" i="64"/>
  <c r="BN462" i="64" s="1"/>
  <c r="BO463" i="64" s="1"/>
  <c r="BP464" i="64" s="1"/>
  <c r="BQ465" i="64" s="1"/>
  <c r="BR466" i="64" s="1"/>
  <c r="BS467" i="64" s="1"/>
  <c r="BT468" i="64" s="1"/>
  <c r="BU469" i="64" s="1"/>
  <c r="BV470" i="64" s="1"/>
  <c r="BW471" i="64" s="1"/>
  <c r="BX472" i="64" s="1"/>
  <c r="BY473" i="64" s="1"/>
  <c r="BZ474" i="64" s="1"/>
  <c r="CA475" i="64" s="1"/>
  <c r="CB476" i="64" s="1"/>
  <c r="CC477" i="64" s="1"/>
  <c r="CD478" i="64" s="1"/>
  <c r="CE479" i="64" s="1"/>
  <c r="CF480" i="64" s="1"/>
  <c r="CG481" i="64" s="1"/>
  <c r="CH482" i="64" s="1"/>
  <c r="CI483" i="64" s="1"/>
  <c r="CJ484" i="64" s="1"/>
  <c r="AJ1102" i="64"/>
  <c r="AE1022" i="64"/>
  <c r="V2137" i="64"/>
  <c r="V2150" i="64" s="1"/>
  <c r="BK1102" i="64"/>
  <c r="X1022" i="64"/>
  <c r="BH2137" i="64"/>
  <c r="BH2150" i="64" s="1"/>
  <c r="AH1328" i="64"/>
  <c r="BB461" i="64"/>
  <c r="BC462" i="64" s="1"/>
  <c r="BD463" i="64" s="1"/>
  <c r="BE464" i="64" s="1"/>
  <c r="BF465" i="64" s="1"/>
  <c r="BG466" i="64" s="1"/>
  <c r="BH467" i="64" s="1"/>
  <c r="BI468" i="64" s="1"/>
  <c r="BJ469" i="64" s="1"/>
  <c r="BK470" i="64" s="1"/>
  <c r="BL471" i="64" s="1"/>
  <c r="BM472" i="64" s="1"/>
  <c r="BN473" i="64" s="1"/>
  <c r="BO474" i="64" s="1"/>
  <c r="BP475" i="64" s="1"/>
  <c r="BQ476" i="64" s="1"/>
  <c r="BR477" i="64" s="1"/>
  <c r="BS478" i="64" s="1"/>
  <c r="BT479" i="64" s="1"/>
  <c r="BU480" i="64" s="1"/>
  <c r="BV481" i="64" s="1"/>
  <c r="BW482" i="64" s="1"/>
  <c r="BX483" i="64" s="1"/>
  <c r="BY484" i="64" s="1"/>
  <c r="BX1102" i="64"/>
  <c r="BO512" i="64"/>
  <c r="BP513" i="64" s="1"/>
  <c r="BQ514" i="64" s="1"/>
  <c r="BR515" i="64" s="1"/>
  <c r="BS516" i="64" s="1"/>
  <c r="BT517" i="64" s="1"/>
  <c r="BU518" i="64" s="1"/>
  <c r="BV519" i="64" s="1"/>
  <c r="BW520" i="64" s="1"/>
  <c r="BX521" i="64" s="1"/>
  <c r="BY522" i="64" s="1"/>
  <c r="BZ523" i="64" s="1"/>
  <c r="CA524" i="64" s="1"/>
  <c r="CB525" i="64" s="1"/>
  <c r="CC526" i="64" s="1"/>
  <c r="CD527" i="64" s="1"/>
  <c r="CE528" i="64" s="1"/>
  <c r="CF529" i="64" s="1"/>
  <c r="CG530" i="64" s="1"/>
  <c r="CH531" i="64" s="1"/>
  <c r="CI532" i="64" s="1"/>
  <c r="CJ533" i="64" s="1"/>
  <c r="CK534" i="64" s="1"/>
  <c r="CL535" i="64" s="1"/>
  <c r="AO1102" i="64"/>
  <c r="AS638" i="64"/>
  <c r="BK461" i="64"/>
  <c r="BL462" i="64" s="1"/>
  <c r="BM463" i="64" s="1"/>
  <c r="BN464" i="64" s="1"/>
  <c r="BO465" i="64" s="1"/>
  <c r="BP466" i="64" s="1"/>
  <c r="BQ467" i="64" s="1"/>
  <c r="BR468" i="64" s="1"/>
  <c r="BS469" i="64" s="1"/>
  <c r="BT470" i="64" s="1"/>
  <c r="BU471" i="64" s="1"/>
  <c r="BV472" i="64" s="1"/>
  <c r="BW473" i="64" s="1"/>
  <c r="BX474" i="64" s="1"/>
  <c r="BY475" i="64" s="1"/>
  <c r="BZ476" i="64" s="1"/>
  <c r="CA477" i="64" s="1"/>
  <c r="CB478" i="64" s="1"/>
  <c r="CC479" i="64" s="1"/>
  <c r="CD480" i="64" s="1"/>
  <c r="CE481" i="64" s="1"/>
  <c r="CF482" i="64" s="1"/>
  <c r="CG483" i="64" s="1"/>
  <c r="CH484" i="64" s="1"/>
  <c r="AT1022" i="64"/>
  <c r="AP1328" i="64"/>
  <c r="BN638" i="64"/>
  <c r="BB512" i="64"/>
  <c r="BC513" i="64" s="1"/>
  <c r="BD514" i="64" s="1"/>
  <c r="BE515" i="64" s="1"/>
  <c r="BF516" i="64" s="1"/>
  <c r="BG517" i="64" s="1"/>
  <c r="BH518" i="64" s="1"/>
  <c r="BI519" i="64" s="1"/>
  <c r="BJ520" i="64" s="1"/>
  <c r="BK521" i="64" s="1"/>
  <c r="BL522" i="64" s="1"/>
  <c r="BM523" i="64" s="1"/>
  <c r="BN524" i="64" s="1"/>
  <c r="BO525" i="64" s="1"/>
  <c r="BP526" i="64" s="1"/>
  <c r="BQ527" i="64" s="1"/>
  <c r="BR528" i="64" s="1"/>
  <c r="BS529" i="64" s="1"/>
  <c r="BT530" i="64" s="1"/>
  <c r="BU531" i="64" s="1"/>
  <c r="BV532" i="64" s="1"/>
  <c r="BW533" i="64" s="1"/>
  <c r="BX534" i="64" s="1"/>
  <c r="BY535" i="64" s="1"/>
  <c r="CB2137" i="64"/>
  <c r="CB2150" i="64" s="1"/>
  <c r="AU638" i="64"/>
  <c r="BG2137" i="64"/>
  <c r="BG2150" i="64" s="1"/>
  <c r="BD1022" i="64"/>
  <c r="AA789" i="64"/>
  <c r="BX512" i="64"/>
  <c r="BY513" i="64" s="1"/>
  <c r="BZ514" i="64" s="1"/>
  <c r="CA515" i="64" s="1"/>
  <c r="CB516" i="64" s="1"/>
  <c r="CC517" i="64" s="1"/>
  <c r="CD518" i="64" s="1"/>
  <c r="CE519" i="64" s="1"/>
  <c r="CF520" i="64" s="1"/>
  <c r="CG521" i="64" s="1"/>
  <c r="CH522" i="64" s="1"/>
  <c r="CI523" i="64" s="1"/>
  <c r="CJ524" i="64" s="1"/>
  <c r="CK525" i="64" s="1"/>
  <c r="CL526" i="64" s="1"/>
  <c r="AO1328" i="64"/>
  <c r="CH638" i="64"/>
  <c r="AA1328" i="64"/>
  <c r="U638" i="64"/>
  <c r="BY1328" i="64"/>
  <c r="AC461" i="64"/>
  <c r="AD462" i="64" s="1"/>
  <c r="AE463" i="64" s="1"/>
  <c r="AF464" i="64" s="1"/>
  <c r="AG465" i="64" s="1"/>
  <c r="AH466" i="64" s="1"/>
  <c r="AI467" i="64" s="1"/>
  <c r="AJ468" i="64" s="1"/>
  <c r="AK469" i="64" s="1"/>
  <c r="AL470" i="64" s="1"/>
  <c r="AM471" i="64" s="1"/>
  <c r="AN472" i="64" s="1"/>
  <c r="AO473" i="64" s="1"/>
  <c r="AP474" i="64" s="1"/>
  <c r="AQ475" i="64" s="1"/>
  <c r="AR476" i="64" s="1"/>
  <c r="AS477" i="64" s="1"/>
  <c r="AT478" i="64" s="1"/>
  <c r="AU479" i="64" s="1"/>
  <c r="AV480" i="64" s="1"/>
  <c r="AW481" i="64" s="1"/>
  <c r="AX482" i="64" s="1"/>
  <c r="AY483" i="64" s="1"/>
  <c r="AZ484" i="64" s="1"/>
  <c r="BY789" i="64"/>
  <c r="AY461" i="64"/>
  <c r="AZ462" i="64" s="1"/>
  <c r="BA463" i="64" s="1"/>
  <c r="BB464" i="64" s="1"/>
  <c r="BC465" i="64" s="1"/>
  <c r="BD466" i="64" s="1"/>
  <c r="BE467" i="64" s="1"/>
  <c r="BF468" i="64" s="1"/>
  <c r="BG469" i="64" s="1"/>
  <c r="BH470" i="64" s="1"/>
  <c r="BI471" i="64" s="1"/>
  <c r="BJ472" i="64" s="1"/>
  <c r="BK473" i="64" s="1"/>
  <c r="BL474" i="64" s="1"/>
  <c r="BM475" i="64" s="1"/>
  <c r="BN476" i="64" s="1"/>
  <c r="BO477" i="64" s="1"/>
  <c r="BP478" i="64" s="1"/>
  <c r="BQ479" i="64" s="1"/>
  <c r="BR480" i="64" s="1"/>
  <c r="BS481" i="64" s="1"/>
  <c r="BT482" i="64" s="1"/>
  <c r="BU483" i="64" s="1"/>
  <c r="BV484" i="64" s="1"/>
  <c r="BT789" i="64"/>
  <c r="AI638" i="64"/>
  <c r="CH1328" i="64"/>
  <c r="Y1022" i="64"/>
  <c r="BP3012" i="64"/>
  <c r="CJ461" i="64"/>
  <c r="CK462" i="64" s="1"/>
  <c r="CL463" i="64" s="1"/>
  <c r="AT1102" i="64"/>
  <c r="BM789" i="64"/>
  <c r="AU1022" i="64"/>
  <c r="AV2137" i="64"/>
  <c r="AV2150" i="64" s="1"/>
  <c r="CA461" i="64"/>
  <c r="CB462" i="64" s="1"/>
  <c r="CC463" i="64" s="1"/>
  <c r="CD464" i="64" s="1"/>
  <c r="CE465" i="64" s="1"/>
  <c r="CF466" i="64" s="1"/>
  <c r="CG467" i="64" s="1"/>
  <c r="CH468" i="64" s="1"/>
  <c r="CI469" i="64" s="1"/>
  <c r="CJ470" i="64" s="1"/>
  <c r="CK471" i="64" s="1"/>
  <c r="CL472" i="64" s="1"/>
  <c r="BU638" i="64"/>
  <c r="AT461" i="64"/>
  <c r="AU462" i="64" s="1"/>
  <c r="AV463" i="64" s="1"/>
  <c r="AW464" i="64" s="1"/>
  <c r="AX465" i="64" s="1"/>
  <c r="AY466" i="64" s="1"/>
  <c r="AZ467" i="64" s="1"/>
  <c r="BA468" i="64" s="1"/>
  <c r="BB469" i="64" s="1"/>
  <c r="BC470" i="64" s="1"/>
  <c r="BD471" i="64" s="1"/>
  <c r="BE472" i="64" s="1"/>
  <c r="BF473" i="64" s="1"/>
  <c r="BG474" i="64" s="1"/>
  <c r="BH475" i="64" s="1"/>
  <c r="BI476" i="64" s="1"/>
  <c r="BJ477" i="64" s="1"/>
  <c r="BK478" i="64" s="1"/>
  <c r="BL479" i="64" s="1"/>
  <c r="BM480" i="64" s="1"/>
  <c r="BN481" i="64" s="1"/>
  <c r="BO482" i="64" s="1"/>
  <c r="BP483" i="64" s="1"/>
  <c r="BQ484" i="64" s="1"/>
  <c r="AX1328" i="64"/>
  <c r="AA512" i="64"/>
  <c r="AB513" i="64" s="1"/>
  <c r="AC514" i="64" s="1"/>
  <c r="AD515" i="64" s="1"/>
  <c r="AE516" i="64" s="1"/>
  <c r="AF517" i="64" s="1"/>
  <c r="AG518" i="64" s="1"/>
  <c r="AH519" i="64" s="1"/>
  <c r="AI520" i="64" s="1"/>
  <c r="AJ521" i="64" s="1"/>
  <c r="AK522" i="64" s="1"/>
  <c r="AL523" i="64" s="1"/>
  <c r="AM524" i="64" s="1"/>
  <c r="AN525" i="64" s="1"/>
  <c r="AO526" i="64" s="1"/>
  <c r="AP527" i="64" s="1"/>
  <c r="AQ528" i="64" s="1"/>
  <c r="AR529" i="64" s="1"/>
  <c r="AS530" i="64" s="1"/>
  <c r="AT531" i="64" s="1"/>
  <c r="AU532" i="64" s="1"/>
  <c r="AV533" i="64" s="1"/>
  <c r="AW534" i="64" s="1"/>
  <c r="AX535" i="64" s="1"/>
  <c r="BJ512" i="64"/>
  <c r="BK513" i="64" s="1"/>
  <c r="BL514" i="64" s="1"/>
  <c r="BM515" i="64" s="1"/>
  <c r="BN516" i="64" s="1"/>
  <c r="BO517" i="64" s="1"/>
  <c r="BP518" i="64" s="1"/>
  <c r="BQ519" i="64" s="1"/>
  <c r="BR520" i="64" s="1"/>
  <c r="BS521" i="64" s="1"/>
  <c r="BT522" i="64" s="1"/>
  <c r="BU523" i="64" s="1"/>
  <c r="BV524" i="64" s="1"/>
  <c r="BW525" i="64" s="1"/>
  <c r="BX526" i="64" s="1"/>
  <c r="BY527" i="64" s="1"/>
  <c r="BZ528" i="64" s="1"/>
  <c r="CA529" i="64" s="1"/>
  <c r="CB530" i="64" s="1"/>
  <c r="CC531" i="64" s="1"/>
  <c r="CD532" i="64" s="1"/>
  <c r="CE533" i="64" s="1"/>
  <c r="CF534" i="64" s="1"/>
  <c r="CG535" i="64" s="1"/>
  <c r="Z2137" i="64"/>
  <c r="Z2150" i="64" s="1"/>
  <c r="CD638" i="64"/>
  <c r="CB461" i="64"/>
  <c r="CC462" i="64" s="1"/>
  <c r="CD463" i="64" s="1"/>
  <c r="CE464" i="64" s="1"/>
  <c r="CF465" i="64" s="1"/>
  <c r="CG466" i="64" s="1"/>
  <c r="CH467" i="64" s="1"/>
  <c r="CI468" i="64" s="1"/>
  <c r="CJ469" i="64" s="1"/>
  <c r="CK470" i="64" s="1"/>
  <c r="CL471" i="64" s="1"/>
  <c r="BP461" i="64"/>
  <c r="BQ462" i="64" s="1"/>
  <c r="BR463" i="64" s="1"/>
  <c r="BS464" i="64" s="1"/>
  <c r="BT465" i="64" s="1"/>
  <c r="BU466" i="64" s="1"/>
  <c r="BV467" i="64" s="1"/>
  <c r="BW468" i="64" s="1"/>
  <c r="BX469" i="64" s="1"/>
  <c r="BY470" i="64" s="1"/>
  <c r="BZ471" i="64" s="1"/>
  <c r="CA472" i="64" s="1"/>
  <c r="CB473" i="64" s="1"/>
  <c r="CC474" i="64" s="1"/>
  <c r="CD475" i="64" s="1"/>
  <c r="CE476" i="64" s="1"/>
  <c r="CF477" i="64" s="1"/>
  <c r="CG478" i="64" s="1"/>
  <c r="CH479" i="64" s="1"/>
  <c r="CI480" i="64" s="1"/>
  <c r="CJ481" i="64" s="1"/>
  <c r="CK482" i="64" s="1"/>
  <c r="CL483" i="64" s="1"/>
  <c r="BC2137" i="64"/>
  <c r="BC2150" i="64" s="1"/>
  <c r="BW1328" i="64"/>
  <c r="BT638" i="64"/>
  <c r="AB638" i="64"/>
  <c r="BN512" i="64"/>
  <c r="BO513" i="64" s="1"/>
  <c r="BP514" i="64" s="1"/>
  <c r="BQ515" i="64" s="1"/>
  <c r="BR516" i="64" s="1"/>
  <c r="BS517" i="64" s="1"/>
  <c r="BT518" i="64" s="1"/>
  <c r="BU519" i="64" s="1"/>
  <c r="BV520" i="64" s="1"/>
  <c r="BW521" i="64" s="1"/>
  <c r="BX522" i="64" s="1"/>
  <c r="BY523" i="64" s="1"/>
  <c r="BZ524" i="64" s="1"/>
  <c r="CA525" i="64" s="1"/>
  <c r="CB526" i="64" s="1"/>
  <c r="CC527" i="64" s="1"/>
  <c r="CD528" i="64" s="1"/>
  <c r="CE529" i="64" s="1"/>
  <c r="CF530" i="64" s="1"/>
  <c r="CG531" i="64" s="1"/>
  <c r="CH532" i="64" s="1"/>
  <c r="CI533" i="64" s="1"/>
  <c r="CJ534" i="64" s="1"/>
  <c r="CK535" i="64" s="1"/>
  <c r="AB512" i="64"/>
  <c r="AC513" i="64" s="1"/>
  <c r="AD514" i="64" s="1"/>
  <c r="AE515" i="64" s="1"/>
  <c r="AF516" i="64" s="1"/>
  <c r="AG517" i="64" s="1"/>
  <c r="AH518" i="64" s="1"/>
  <c r="AI519" i="64" s="1"/>
  <c r="AJ520" i="64" s="1"/>
  <c r="AK521" i="64" s="1"/>
  <c r="AL522" i="64" s="1"/>
  <c r="AM523" i="64" s="1"/>
  <c r="AN524" i="64" s="1"/>
  <c r="AO525" i="64" s="1"/>
  <c r="AP526" i="64" s="1"/>
  <c r="AQ527" i="64" s="1"/>
  <c r="AR528" i="64" s="1"/>
  <c r="AS529" i="64" s="1"/>
  <c r="AT530" i="64" s="1"/>
  <c r="AU531" i="64" s="1"/>
  <c r="AV532" i="64" s="1"/>
  <c r="AW533" i="64" s="1"/>
  <c r="AX534" i="64" s="1"/>
  <c r="AY535" i="64" s="1"/>
  <c r="CH2137" i="64"/>
  <c r="CH2150" i="64" s="1"/>
  <c r="BF638" i="64"/>
  <c r="BN1102" i="64"/>
  <c r="Y1102" i="64"/>
  <c r="AV3012" i="64"/>
  <c r="BJ2137" i="64"/>
  <c r="BJ2150" i="64" s="1"/>
  <c r="AZ512" i="64"/>
  <c r="BA513" i="64" s="1"/>
  <c r="BB514" i="64" s="1"/>
  <c r="BC515" i="64" s="1"/>
  <c r="BD516" i="64" s="1"/>
  <c r="BE517" i="64" s="1"/>
  <c r="BF518" i="64" s="1"/>
  <c r="BG519" i="64" s="1"/>
  <c r="BH520" i="64" s="1"/>
  <c r="BI521" i="64" s="1"/>
  <c r="BJ522" i="64" s="1"/>
  <c r="BK523" i="64" s="1"/>
  <c r="BL524" i="64" s="1"/>
  <c r="BM525" i="64" s="1"/>
  <c r="BN526" i="64" s="1"/>
  <c r="BO527" i="64" s="1"/>
  <c r="BP528" i="64" s="1"/>
  <c r="BQ529" i="64" s="1"/>
  <c r="BR530" i="64" s="1"/>
  <c r="BS531" i="64" s="1"/>
  <c r="BT532" i="64" s="1"/>
  <c r="BU533" i="64" s="1"/>
  <c r="BV534" i="64" s="1"/>
  <c r="BW535" i="64" s="1"/>
  <c r="BG1102" i="64"/>
  <c r="AQ1328" i="64"/>
  <c r="CK1022" i="64"/>
  <c r="BZ1328" i="64"/>
  <c r="BK512" i="64"/>
  <c r="BL513" i="64" s="1"/>
  <c r="BM514" i="64" s="1"/>
  <c r="BN515" i="64" s="1"/>
  <c r="BO516" i="64" s="1"/>
  <c r="BP517" i="64" s="1"/>
  <c r="BQ518" i="64" s="1"/>
  <c r="BR519" i="64" s="1"/>
  <c r="BS520" i="64" s="1"/>
  <c r="BT521" i="64" s="1"/>
  <c r="BU522" i="64" s="1"/>
  <c r="BV523" i="64" s="1"/>
  <c r="BW524" i="64" s="1"/>
  <c r="BX525" i="64" s="1"/>
  <c r="BY526" i="64" s="1"/>
  <c r="BZ527" i="64" s="1"/>
  <c r="CA528" i="64" s="1"/>
  <c r="CB529" i="64" s="1"/>
  <c r="CC530" i="64" s="1"/>
  <c r="CD531" i="64" s="1"/>
  <c r="CE532" i="64" s="1"/>
  <c r="CF533" i="64" s="1"/>
  <c r="CG534" i="64" s="1"/>
  <c r="CH535" i="64" s="1"/>
  <c r="BK638" i="64"/>
  <c r="AN512" i="64"/>
  <c r="AO513" i="64" s="1"/>
  <c r="AP514" i="64" s="1"/>
  <c r="AQ515" i="64" s="1"/>
  <c r="AR516" i="64" s="1"/>
  <c r="AS517" i="64" s="1"/>
  <c r="AT518" i="64" s="1"/>
  <c r="AU519" i="64" s="1"/>
  <c r="AV520" i="64" s="1"/>
  <c r="AW521" i="64" s="1"/>
  <c r="AX522" i="64" s="1"/>
  <c r="AY523" i="64" s="1"/>
  <c r="AZ524" i="64" s="1"/>
  <c r="BA525" i="64" s="1"/>
  <c r="BB526" i="64" s="1"/>
  <c r="BC527" i="64" s="1"/>
  <c r="BD528" i="64" s="1"/>
  <c r="BE529" i="64" s="1"/>
  <c r="BF530" i="64" s="1"/>
  <c r="BG531" i="64" s="1"/>
  <c r="BH532" i="64" s="1"/>
  <c r="BI533" i="64" s="1"/>
  <c r="BJ534" i="64" s="1"/>
  <c r="BK535" i="64" s="1"/>
  <c r="BX1328" i="64"/>
  <c r="AB461" i="64"/>
  <c r="AC462" i="64" s="1"/>
  <c r="AD463" i="64" s="1"/>
  <c r="AE464" i="64" s="1"/>
  <c r="AF465" i="64" s="1"/>
  <c r="AG466" i="64" s="1"/>
  <c r="AH467" i="64" s="1"/>
  <c r="AI468" i="64" s="1"/>
  <c r="AJ469" i="64" s="1"/>
  <c r="AK470" i="64" s="1"/>
  <c r="AL471" i="64" s="1"/>
  <c r="AM472" i="64" s="1"/>
  <c r="AN473" i="64" s="1"/>
  <c r="AO474" i="64" s="1"/>
  <c r="AP475" i="64" s="1"/>
  <c r="AQ476" i="64" s="1"/>
  <c r="AR477" i="64" s="1"/>
  <c r="AS478" i="64" s="1"/>
  <c r="AT479" i="64" s="1"/>
  <c r="AU480" i="64" s="1"/>
  <c r="AV481" i="64" s="1"/>
  <c r="AW482" i="64" s="1"/>
  <c r="AX483" i="64" s="1"/>
  <c r="AY484" i="64" s="1"/>
  <c r="BL461" i="64"/>
  <c r="BM462" i="64" s="1"/>
  <c r="BN463" i="64" s="1"/>
  <c r="BO464" i="64" s="1"/>
  <c r="BP465" i="64" s="1"/>
  <c r="BQ466" i="64" s="1"/>
  <c r="BR467" i="64" s="1"/>
  <c r="BS468" i="64" s="1"/>
  <c r="BT469" i="64" s="1"/>
  <c r="BU470" i="64" s="1"/>
  <c r="BV471" i="64" s="1"/>
  <c r="BW472" i="64" s="1"/>
  <c r="BX473" i="64" s="1"/>
  <c r="BY474" i="64" s="1"/>
  <c r="BZ475" i="64" s="1"/>
  <c r="CA476" i="64" s="1"/>
  <c r="CB477" i="64" s="1"/>
  <c r="CC478" i="64" s="1"/>
  <c r="CD479" i="64" s="1"/>
  <c r="CE480" i="64" s="1"/>
  <c r="CF481" i="64" s="1"/>
  <c r="CG482" i="64" s="1"/>
  <c r="CH483" i="64" s="1"/>
  <c r="CI484" i="64" s="1"/>
  <c r="BI638" i="64"/>
  <c r="CD2137" i="64"/>
  <c r="CD2150" i="64" s="1"/>
  <c r="CJ638" i="64"/>
  <c r="AK461" i="64"/>
  <c r="AL462" i="64" s="1"/>
  <c r="AM463" i="64" s="1"/>
  <c r="AN464" i="64" s="1"/>
  <c r="AO465" i="64" s="1"/>
  <c r="AP466" i="64" s="1"/>
  <c r="AQ467" i="64" s="1"/>
  <c r="AR468" i="64" s="1"/>
  <c r="AS469" i="64" s="1"/>
  <c r="AT470" i="64" s="1"/>
  <c r="AU471" i="64" s="1"/>
  <c r="AV472" i="64" s="1"/>
  <c r="AW473" i="64" s="1"/>
  <c r="AX474" i="64" s="1"/>
  <c r="AY475" i="64" s="1"/>
  <c r="AZ476" i="64" s="1"/>
  <c r="BA477" i="64" s="1"/>
  <c r="BB478" i="64" s="1"/>
  <c r="BC479" i="64" s="1"/>
  <c r="BD480" i="64" s="1"/>
  <c r="BE481" i="64" s="1"/>
  <c r="BF482" i="64" s="1"/>
  <c r="BG483" i="64" s="1"/>
  <c r="BH484" i="64" s="1"/>
  <c r="AA638" i="64"/>
  <c r="BA789" i="64"/>
  <c r="X1328" i="64"/>
  <c r="BD512" i="64"/>
  <c r="BE513" i="64" s="1"/>
  <c r="BF514" i="64" s="1"/>
  <c r="BG515" i="64" s="1"/>
  <c r="BH516" i="64" s="1"/>
  <c r="BI517" i="64" s="1"/>
  <c r="BJ518" i="64" s="1"/>
  <c r="BK519" i="64" s="1"/>
  <c r="BL520" i="64" s="1"/>
  <c r="BM521" i="64" s="1"/>
  <c r="BN522" i="64" s="1"/>
  <c r="BO523" i="64" s="1"/>
  <c r="BP524" i="64" s="1"/>
  <c r="BQ525" i="64" s="1"/>
  <c r="BR526" i="64" s="1"/>
  <c r="BS527" i="64" s="1"/>
  <c r="BT528" i="64" s="1"/>
  <c r="BU529" i="64" s="1"/>
  <c r="BV530" i="64" s="1"/>
  <c r="BW531" i="64" s="1"/>
  <c r="BX532" i="64" s="1"/>
  <c r="BY533" i="64" s="1"/>
  <c r="BZ534" i="64" s="1"/>
  <c r="CA535" i="64" s="1"/>
  <c r="AQ789" i="64"/>
  <c r="AX2137" i="64"/>
  <c r="AX2150" i="64" s="1"/>
  <c r="BF3012" i="64"/>
  <c r="BQ512" i="64"/>
  <c r="BR513" i="64" s="1"/>
  <c r="BS514" i="64" s="1"/>
  <c r="BT515" i="64" s="1"/>
  <c r="BU516" i="64" s="1"/>
  <c r="BV517" i="64" s="1"/>
  <c r="BW518" i="64" s="1"/>
  <c r="BX519" i="64" s="1"/>
  <c r="BY520" i="64" s="1"/>
  <c r="BZ521" i="64" s="1"/>
  <c r="CA522" i="64" s="1"/>
  <c r="CB523" i="64" s="1"/>
  <c r="CC524" i="64" s="1"/>
  <c r="CD525" i="64" s="1"/>
  <c r="CE526" i="64" s="1"/>
  <c r="CF527" i="64" s="1"/>
  <c r="CG528" i="64" s="1"/>
  <c r="CH529" i="64" s="1"/>
  <c r="CI530" i="64" s="1"/>
  <c r="CJ531" i="64" s="1"/>
  <c r="CK532" i="64" s="1"/>
  <c r="CL533" i="64" s="1"/>
  <c r="AZ2137" i="64"/>
  <c r="AZ2150" i="64" s="1"/>
  <c r="BX461" i="64"/>
  <c r="BY462" i="64" s="1"/>
  <c r="BZ463" i="64" s="1"/>
  <c r="CA464" i="64" s="1"/>
  <c r="CB465" i="64" s="1"/>
  <c r="CC466" i="64" s="1"/>
  <c r="CD467" i="64" s="1"/>
  <c r="CE468" i="64" s="1"/>
  <c r="CF469" i="64" s="1"/>
  <c r="CG470" i="64" s="1"/>
  <c r="CH471" i="64" s="1"/>
  <c r="CI472" i="64" s="1"/>
  <c r="CJ473" i="64" s="1"/>
  <c r="CK474" i="64" s="1"/>
  <c r="CL475" i="64" s="1"/>
  <c r="W638" i="64"/>
  <c r="BM2137" i="64"/>
  <c r="BM2150" i="64" s="1"/>
  <c r="AC2137" i="64"/>
  <c r="AC2150" i="64" s="1"/>
  <c r="BZ461" i="64"/>
  <c r="CA462" i="64" s="1"/>
  <c r="CB463" i="64" s="1"/>
  <c r="CC464" i="64" s="1"/>
  <c r="CD465" i="64" s="1"/>
  <c r="CE466" i="64" s="1"/>
  <c r="CF467" i="64" s="1"/>
  <c r="CG468" i="64" s="1"/>
  <c r="CH469" i="64" s="1"/>
  <c r="CI470" i="64" s="1"/>
  <c r="CJ471" i="64" s="1"/>
  <c r="CK472" i="64" s="1"/>
  <c r="CL473" i="64" s="1"/>
  <c r="AH638" i="64"/>
  <c r="V789" i="64"/>
  <c r="CE461" i="64"/>
  <c r="CF462" i="64" s="1"/>
  <c r="CG463" i="64" s="1"/>
  <c r="CH464" i="64" s="1"/>
  <c r="CI465" i="64" s="1"/>
  <c r="CJ466" i="64" s="1"/>
  <c r="CK467" i="64" s="1"/>
  <c r="CL468" i="64" s="1"/>
  <c r="BT3012" i="64"/>
  <c r="CK2137" i="64"/>
  <c r="CK2150" i="64" s="1"/>
  <c r="T789" i="64"/>
  <c r="AU461" i="64"/>
  <c r="AV462" i="64" s="1"/>
  <c r="AW463" i="64" s="1"/>
  <c r="AX464" i="64" s="1"/>
  <c r="AY465" i="64" s="1"/>
  <c r="AZ466" i="64" s="1"/>
  <c r="BA467" i="64" s="1"/>
  <c r="BB468" i="64" s="1"/>
  <c r="BC469" i="64" s="1"/>
  <c r="BD470" i="64" s="1"/>
  <c r="BE471" i="64" s="1"/>
  <c r="BF472" i="64" s="1"/>
  <c r="BG473" i="64" s="1"/>
  <c r="BH474" i="64" s="1"/>
  <c r="BI475" i="64" s="1"/>
  <c r="BJ476" i="64" s="1"/>
  <c r="BK477" i="64" s="1"/>
  <c r="BL478" i="64" s="1"/>
  <c r="BM479" i="64" s="1"/>
  <c r="BN480" i="64" s="1"/>
  <c r="BO481" i="64" s="1"/>
  <c r="BP482" i="64" s="1"/>
  <c r="BQ483" i="64" s="1"/>
  <c r="BR484" i="64" s="1"/>
  <c r="CE1102" i="64"/>
  <c r="BJ789" i="64"/>
  <c r="BV3012" i="64"/>
  <c r="AJ789" i="64"/>
  <c r="AR3012" i="64"/>
  <c r="CH512" i="64"/>
  <c r="CI513" i="64" s="1"/>
  <c r="CJ514" i="64" s="1"/>
  <c r="CK515" i="64" s="1"/>
  <c r="CL516" i="64" s="1"/>
  <c r="CC1328" i="64"/>
  <c r="AR638" i="64"/>
  <c r="CD3012" i="64"/>
  <c r="BI2137" i="64"/>
  <c r="BI2150" i="64" s="1"/>
  <c r="BM3012" i="64"/>
  <c r="AO3012" i="64"/>
  <c r="BX1022" i="64"/>
  <c r="AP512" i="64"/>
  <c r="AQ513" i="64" s="1"/>
  <c r="AR514" i="64" s="1"/>
  <c r="AS515" i="64" s="1"/>
  <c r="AT516" i="64" s="1"/>
  <c r="AU517" i="64" s="1"/>
  <c r="AV518" i="64" s="1"/>
  <c r="AW519" i="64" s="1"/>
  <c r="AX520" i="64" s="1"/>
  <c r="AY521" i="64" s="1"/>
  <c r="AZ522" i="64" s="1"/>
  <c r="BA523" i="64" s="1"/>
  <c r="BB524" i="64" s="1"/>
  <c r="BC525" i="64" s="1"/>
  <c r="BD526" i="64" s="1"/>
  <c r="BE527" i="64" s="1"/>
  <c r="BF528" i="64" s="1"/>
  <c r="BG529" i="64" s="1"/>
  <c r="BH530" i="64" s="1"/>
  <c r="BI531" i="64" s="1"/>
  <c r="BJ532" i="64" s="1"/>
  <c r="BK533" i="64" s="1"/>
  <c r="BL534" i="64" s="1"/>
  <c r="BM535" i="64" s="1"/>
  <c r="AH512" i="64"/>
  <c r="AI513" i="64" s="1"/>
  <c r="AJ514" i="64" s="1"/>
  <c r="AK515" i="64" s="1"/>
  <c r="AL516" i="64" s="1"/>
  <c r="AM517" i="64" s="1"/>
  <c r="AN518" i="64" s="1"/>
  <c r="AO519" i="64" s="1"/>
  <c r="AP520" i="64" s="1"/>
  <c r="AQ521" i="64" s="1"/>
  <c r="AR522" i="64" s="1"/>
  <c r="AS523" i="64" s="1"/>
  <c r="AT524" i="64" s="1"/>
  <c r="AU525" i="64" s="1"/>
  <c r="AV526" i="64" s="1"/>
  <c r="AW527" i="64" s="1"/>
  <c r="AX528" i="64" s="1"/>
  <c r="AY529" i="64" s="1"/>
  <c r="AZ530" i="64" s="1"/>
  <c r="BA531" i="64" s="1"/>
  <c r="BB532" i="64" s="1"/>
  <c r="BC533" i="64" s="1"/>
  <c r="BD534" i="64" s="1"/>
  <c r="BE535" i="64" s="1"/>
  <c r="AK1328" i="64"/>
  <c r="T462" i="64"/>
  <c r="U463" i="64" s="1"/>
  <c r="V464" i="64" s="1"/>
  <c r="W465" i="64" s="1"/>
  <c r="X466" i="64" s="1"/>
  <c r="Y467" i="64" s="1"/>
  <c r="Z468" i="64" s="1"/>
  <c r="AA469" i="64" s="1"/>
  <c r="AB470" i="64" s="1"/>
  <c r="AC471" i="64" s="1"/>
  <c r="AD472" i="64" s="1"/>
  <c r="AE473" i="64" s="1"/>
  <c r="AF474" i="64" s="1"/>
  <c r="AG475" i="64" s="1"/>
  <c r="AH476" i="64" s="1"/>
  <c r="AI477" i="64" s="1"/>
  <c r="AJ478" i="64" s="1"/>
  <c r="AK479" i="64" s="1"/>
  <c r="AL480" i="64" s="1"/>
  <c r="AM481" i="64" s="1"/>
  <c r="AN482" i="64" s="1"/>
  <c r="AO483" i="64" s="1"/>
  <c r="AP484" i="64" s="1"/>
  <c r="AQ485" i="64" s="1"/>
  <c r="AY512" i="64"/>
  <c r="AZ513" i="64" s="1"/>
  <c r="BA514" i="64" s="1"/>
  <c r="BB515" i="64" s="1"/>
  <c r="BC516" i="64" s="1"/>
  <c r="BD517" i="64" s="1"/>
  <c r="BE518" i="64" s="1"/>
  <c r="BF519" i="64" s="1"/>
  <c r="BG520" i="64" s="1"/>
  <c r="BH521" i="64" s="1"/>
  <c r="BI522" i="64" s="1"/>
  <c r="BJ523" i="64" s="1"/>
  <c r="BK524" i="64" s="1"/>
  <c r="BL525" i="64" s="1"/>
  <c r="BM526" i="64" s="1"/>
  <c r="BN527" i="64" s="1"/>
  <c r="BO528" i="64" s="1"/>
  <c r="BP529" i="64" s="1"/>
  <c r="BQ530" i="64" s="1"/>
  <c r="BR531" i="64" s="1"/>
  <c r="BS532" i="64" s="1"/>
  <c r="BT533" i="64" s="1"/>
  <c r="BU534" i="64" s="1"/>
  <c r="BV535" i="64" s="1"/>
  <c r="AI1328" i="64"/>
  <c r="AR1328" i="64"/>
  <c r="BZ1102" i="64"/>
  <c r="BV789" i="64"/>
  <c r="BK2137" i="64"/>
  <c r="BK2150" i="64" s="1"/>
  <c r="AU3012" i="64"/>
  <c r="BY512" i="64"/>
  <c r="BZ513" i="64" s="1"/>
  <c r="CA514" i="64" s="1"/>
  <c r="CB515" i="64" s="1"/>
  <c r="CC516" i="64" s="1"/>
  <c r="CD517" i="64" s="1"/>
  <c r="CE518" i="64" s="1"/>
  <c r="CF519" i="64" s="1"/>
  <c r="CG520" i="64" s="1"/>
  <c r="CH521" i="64" s="1"/>
  <c r="CI522" i="64" s="1"/>
  <c r="CJ523" i="64" s="1"/>
  <c r="CK524" i="64" s="1"/>
  <c r="CL525" i="64" s="1"/>
  <c r="AP1022" i="64"/>
  <c r="CK512" i="64"/>
  <c r="CL513" i="64" s="1"/>
  <c r="BN3012" i="64"/>
  <c r="CI461" i="64"/>
  <c r="CJ462" i="64" s="1"/>
  <c r="CK463" i="64" s="1"/>
  <c r="CL464" i="64" s="1"/>
  <c r="CB638" i="64"/>
  <c r="BI3012" i="64"/>
  <c r="BH789" i="64"/>
  <c r="AV512" i="64"/>
  <c r="AW513" i="64" s="1"/>
  <c r="AX514" i="64" s="1"/>
  <c r="AY515" i="64" s="1"/>
  <c r="AZ516" i="64" s="1"/>
  <c r="BA517" i="64" s="1"/>
  <c r="BB518" i="64" s="1"/>
  <c r="BC519" i="64" s="1"/>
  <c r="BD520" i="64" s="1"/>
  <c r="BE521" i="64" s="1"/>
  <c r="BF522" i="64" s="1"/>
  <c r="BG523" i="64" s="1"/>
  <c r="BH524" i="64" s="1"/>
  <c r="BI525" i="64" s="1"/>
  <c r="BJ526" i="64" s="1"/>
  <c r="BK527" i="64" s="1"/>
  <c r="BL528" i="64" s="1"/>
  <c r="BM529" i="64" s="1"/>
  <c r="BN530" i="64" s="1"/>
  <c r="BO531" i="64" s="1"/>
  <c r="BP532" i="64" s="1"/>
  <c r="BQ533" i="64" s="1"/>
  <c r="BR534" i="64" s="1"/>
  <c r="BS535" i="64" s="1"/>
  <c r="AA461" i="64"/>
  <c r="AB462" i="64" s="1"/>
  <c r="AC463" i="64" s="1"/>
  <c r="AD464" i="64" s="1"/>
  <c r="AE465" i="64" s="1"/>
  <c r="AF466" i="64" s="1"/>
  <c r="AG467" i="64" s="1"/>
  <c r="AH468" i="64" s="1"/>
  <c r="AI469" i="64" s="1"/>
  <c r="AJ470" i="64" s="1"/>
  <c r="AK471" i="64" s="1"/>
  <c r="AL472" i="64" s="1"/>
  <c r="AM473" i="64" s="1"/>
  <c r="AN474" i="64" s="1"/>
  <c r="AO475" i="64" s="1"/>
  <c r="AP476" i="64" s="1"/>
  <c r="AQ477" i="64" s="1"/>
  <c r="AR478" i="64" s="1"/>
  <c r="AS479" i="64" s="1"/>
  <c r="AT480" i="64" s="1"/>
  <c r="AU481" i="64" s="1"/>
  <c r="AV482" i="64" s="1"/>
  <c r="AW483" i="64" s="1"/>
  <c r="AX484" i="64" s="1"/>
  <c r="BR1102" i="64"/>
  <c r="BP638" i="64"/>
  <c r="AC3012" i="64"/>
  <c r="AY3012" i="64"/>
  <c r="AO638" i="64"/>
  <c r="AV1328" i="64"/>
  <c r="AC1328" i="64"/>
  <c r="BH1022" i="64"/>
  <c r="BG1328" i="64"/>
  <c r="Z789" i="64"/>
  <c r="BJ1022" i="64"/>
  <c r="BO789" i="64"/>
  <c r="AN1022" i="64"/>
  <c r="BD1328" i="64"/>
  <c r="BG512" i="64"/>
  <c r="BH513" i="64" s="1"/>
  <c r="BI514" i="64" s="1"/>
  <c r="BJ515" i="64" s="1"/>
  <c r="BK516" i="64" s="1"/>
  <c r="BL517" i="64" s="1"/>
  <c r="BM518" i="64" s="1"/>
  <c r="BN519" i="64" s="1"/>
  <c r="BO520" i="64" s="1"/>
  <c r="BP521" i="64" s="1"/>
  <c r="BQ522" i="64" s="1"/>
  <c r="BR523" i="64" s="1"/>
  <c r="BS524" i="64" s="1"/>
  <c r="BT525" i="64" s="1"/>
  <c r="BU526" i="64" s="1"/>
  <c r="BV527" i="64" s="1"/>
  <c r="BW528" i="64" s="1"/>
  <c r="BX529" i="64" s="1"/>
  <c r="BY530" i="64" s="1"/>
  <c r="BZ531" i="64" s="1"/>
  <c r="CA532" i="64" s="1"/>
  <c r="CB533" i="64" s="1"/>
  <c r="CC534" i="64" s="1"/>
  <c r="CD535" i="64" s="1"/>
  <c r="V1022" i="64"/>
  <c r="BJ3012" i="64"/>
  <c r="T1328" i="64"/>
  <c r="AM512" i="64"/>
  <c r="AN513" i="64" s="1"/>
  <c r="AO514" i="64" s="1"/>
  <c r="AP515" i="64" s="1"/>
  <c r="AQ516" i="64" s="1"/>
  <c r="AR517" i="64" s="1"/>
  <c r="AS518" i="64" s="1"/>
  <c r="AT519" i="64" s="1"/>
  <c r="AU520" i="64" s="1"/>
  <c r="AV521" i="64" s="1"/>
  <c r="AW522" i="64" s="1"/>
  <c r="AX523" i="64" s="1"/>
  <c r="AY524" i="64" s="1"/>
  <c r="AZ525" i="64" s="1"/>
  <c r="BA526" i="64" s="1"/>
  <c r="BB527" i="64" s="1"/>
  <c r="BC528" i="64" s="1"/>
  <c r="BD529" i="64" s="1"/>
  <c r="BE530" i="64" s="1"/>
  <c r="BF531" i="64" s="1"/>
  <c r="BG532" i="64" s="1"/>
  <c r="BH533" i="64" s="1"/>
  <c r="BI534" i="64" s="1"/>
  <c r="BJ535" i="64" s="1"/>
  <c r="AL1328" i="64"/>
  <c r="CD1022" i="64"/>
  <c r="BH3012" i="64"/>
  <c r="AA1102" i="64"/>
  <c r="X461" i="64"/>
  <c r="Y462" i="64" s="1"/>
  <c r="Z463" i="64" s="1"/>
  <c r="AA464" i="64" s="1"/>
  <c r="AB465" i="64" s="1"/>
  <c r="AC466" i="64" s="1"/>
  <c r="AD467" i="64" s="1"/>
  <c r="AE468" i="64" s="1"/>
  <c r="AF469" i="64" s="1"/>
  <c r="AG470" i="64" s="1"/>
  <c r="AH471" i="64" s="1"/>
  <c r="AI472" i="64" s="1"/>
  <c r="AJ473" i="64" s="1"/>
  <c r="AK474" i="64" s="1"/>
  <c r="AL475" i="64" s="1"/>
  <c r="AM476" i="64" s="1"/>
  <c r="AN477" i="64" s="1"/>
  <c r="AO478" i="64" s="1"/>
  <c r="AP479" i="64" s="1"/>
  <c r="AQ480" i="64" s="1"/>
  <c r="AR481" i="64" s="1"/>
  <c r="AS482" i="64" s="1"/>
  <c r="AT483" i="64" s="1"/>
  <c r="AU484" i="64" s="1"/>
  <c r="AL1022" i="64"/>
  <c r="AO461" i="64"/>
  <c r="AP462" i="64" s="1"/>
  <c r="AQ463" i="64" s="1"/>
  <c r="AR464" i="64" s="1"/>
  <c r="AS465" i="64" s="1"/>
  <c r="AT466" i="64" s="1"/>
  <c r="AU467" i="64" s="1"/>
  <c r="AV468" i="64" s="1"/>
  <c r="AW469" i="64" s="1"/>
  <c r="AX470" i="64" s="1"/>
  <c r="AY471" i="64" s="1"/>
  <c r="AZ472" i="64" s="1"/>
  <c r="BA473" i="64" s="1"/>
  <c r="BB474" i="64" s="1"/>
  <c r="BC475" i="64" s="1"/>
  <c r="BD476" i="64" s="1"/>
  <c r="BE477" i="64" s="1"/>
  <c r="BF478" i="64" s="1"/>
  <c r="BG479" i="64" s="1"/>
  <c r="BH480" i="64" s="1"/>
  <c r="BI481" i="64" s="1"/>
  <c r="BJ482" i="64" s="1"/>
  <c r="BK483" i="64" s="1"/>
  <c r="BL484" i="64" s="1"/>
  <c r="BM638" i="64"/>
  <c r="BW638" i="64"/>
  <c r="BN461" i="64"/>
  <c r="BO462" i="64" s="1"/>
  <c r="BP463" i="64" s="1"/>
  <c r="BQ464" i="64" s="1"/>
  <c r="BR465" i="64" s="1"/>
  <c r="BS466" i="64" s="1"/>
  <c r="BT467" i="64" s="1"/>
  <c r="BU468" i="64" s="1"/>
  <c r="BV469" i="64" s="1"/>
  <c r="BW470" i="64" s="1"/>
  <c r="BX471" i="64" s="1"/>
  <c r="BY472" i="64" s="1"/>
  <c r="BZ473" i="64" s="1"/>
  <c r="CA474" i="64" s="1"/>
  <c r="CB475" i="64" s="1"/>
  <c r="CC476" i="64" s="1"/>
  <c r="CD477" i="64" s="1"/>
  <c r="CE478" i="64" s="1"/>
  <c r="CF479" i="64" s="1"/>
  <c r="CG480" i="64" s="1"/>
  <c r="CH481" i="64" s="1"/>
  <c r="CI482" i="64" s="1"/>
  <c r="CJ483" i="64" s="1"/>
  <c r="CK484" i="64" s="1"/>
  <c r="AI1102" i="64"/>
  <c r="X1102" i="64"/>
  <c r="BO1022" i="64"/>
  <c r="AT638" i="64"/>
  <c r="AP2137" i="64"/>
  <c r="AP2150" i="64" s="1"/>
  <c r="BR2137" i="64"/>
  <c r="BR2150" i="64" s="1"/>
  <c r="BA1328" i="64"/>
  <c r="BH1102" i="64"/>
  <c r="AE2137" i="64"/>
  <c r="AE2150" i="64" s="1"/>
  <c r="BR512" i="64"/>
  <c r="BS513" i="64" s="1"/>
  <c r="BT514" i="64" s="1"/>
  <c r="BU515" i="64" s="1"/>
  <c r="BV516" i="64" s="1"/>
  <c r="BW517" i="64" s="1"/>
  <c r="BX518" i="64" s="1"/>
  <c r="BY519" i="64" s="1"/>
  <c r="BZ520" i="64" s="1"/>
  <c r="CA521" i="64" s="1"/>
  <c r="CB522" i="64" s="1"/>
  <c r="CC523" i="64" s="1"/>
  <c r="CD524" i="64" s="1"/>
  <c r="CE525" i="64" s="1"/>
  <c r="CF526" i="64" s="1"/>
  <c r="CG527" i="64" s="1"/>
  <c r="CH528" i="64" s="1"/>
  <c r="CI529" i="64" s="1"/>
  <c r="CJ530" i="64" s="1"/>
  <c r="CK531" i="64" s="1"/>
  <c r="CL532" i="64" s="1"/>
  <c r="CA1022" i="64"/>
  <c r="CH789" i="64"/>
  <c r="AA2137" i="64"/>
  <c r="AA2150" i="64" s="1"/>
  <c r="BY461" i="64"/>
  <c r="BZ462" i="64" s="1"/>
  <c r="CA463" i="64" s="1"/>
  <c r="CB464" i="64" s="1"/>
  <c r="CC465" i="64" s="1"/>
  <c r="CD466" i="64" s="1"/>
  <c r="CE467" i="64" s="1"/>
  <c r="CF468" i="64" s="1"/>
  <c r="CG469" i="64" s="1"/>
  <c r="CH470" i="64" s="1"/>
  <c r="CI471" i="64" s="1"/>
  <c r="CJ472" i="64" s="1"/>
  <c r="CK473" i="64" s="1"/>
  <c r="CL474" i="64" s="1"/>
  <c r="BC1102" i="64"/>
  <c r="BS1022" i="64"/>
  <c r="BT1328" i="64"/>
  <c r="BH638" i="64"/>
  <c r="AA1022" i="64"/>
  <c r="AV1022" i="64"/>
  <c r="AZ3012" i="64"/>
  <c r="AD1102" i="64"/>
  <c r="AS461" i="64"/>
  <c r="AT462" i="64" s="1"/>
  <c r="AU463" i="64" s="1"/>
  <c r="AV464" i="64" s="1"/>
  <c r="AW465" i="64" s="1"/>
  <c r="AX466" i="64" s="1"/>
  <c r="AY467" i="64" s="1"/>
  <c r="AZ468" i="64" s="1"/>
  <c r="BA469" i="64" s="1"/>
  <c r="BB470" i="64" s="1"/>
  <c r="BC471" i="64" s="1"/>
  <c r="BD472" i="64" s="1"/>
  <c r="BE473" i="64" s="1"/>
  <c r="BF474" i="64" s="1"/>
  <c r="BG475" i="64" s="1"/>
  <c r="BH476" i="64" s="1"/>
  <c r="BI477" i="64" s="1"/>
  <c r="BJ478" i="64" s="1"/>
  <c r="BK479" i="64" s="1"/>
  <c r="BL480" i="64" s="1"/>
  <c r="BM481" i="64" s="1"/>
  <c r="BN482" i="64" s="1"/>
  <c r="BO483" i="64" s="1"/>
  <c r="BP484" i="64" s="1"/>
  <c r="CE638" i="64"/>
  <c r="W461" i="64"/>
  <c r="X462" i="64" s="1"/>
  <c r="Y463" i="64" s="1"/>
  <c r="Z464" i="64" s="1"/>
  <c r="AA465" i="64" s="1"/>
  <c r="AB466" i="64" s="1"/>
  <c r="AC467" i="64" s="1"/>
  <c r="AD468" i="64" s="1"/>
  <c r="AE469" i="64" s="1"/>
  <c r="AF470" i="64" s="1"/>
  <c r="AG471" i="64" s="1"/>
  <c r="AH472" i="64" s="1"/>
  <c r="AI473" i="64" s="1"/>
  <c r="AJ474" i="64" s="1"/>
  <c r="AK475" i="64" s="1"/>
  <c r="AL476" i="64" s="1"/>
  <c r="AM477" i="64" s="1"/>
  <c r="AN478" i="64" s="1"/>
  <c r="AO479" i="64" s="1"/>
  <c r="AP480" i="64" s="1"/>
  <c r="AQ481" i="64" s="1"/>
  <c r="AR482" i="64" s="1"/>
  <c r="AS483" i="64" s="1"/>
  <c r="AT484" i="64" s="1"/>
  <c r="AQ638" i="64"/>
  <c r="AB1022" i="64"/>
  <c r="AD461" i="64"/>
  <c r="AE462" i="64" s="1"/>
  <c r="AF463" i="64" s="1"/>
  <c r="AG464" i="64" s="1"/>
  <c r="AH465" i="64" s="1"/>
  <c r="AI466" i="64" s="1"/>
  <c r="AJ467" i="64" s="1"/>
  <c r="AK468" i="64" s="1"/>
  <c r="AL469" i="64" s="1"/>
  <c r="AM470" i="64" s="1"/>
  <c r="AN471" i="64" s="1"/>
  <c r="AO472" i="64" s="1"/>
  <c r="AP473" i="64" s="1"/>
  <c r="AQ474" i="64" s="1"/>
  <c r="AR475" i="64" s="1"/>
  <c r="AS476" i="64" s="1"/>
  <c r="AT477" i="64" s="1"/>
  <c r="AU478" i="64" s="1"/>
  <c r="AV479" i="64" s="1"/>
  <c r="AW480" i="64" s="1"/>
  <c r="AX481" i="64" s="1"/>
  <c r="AY482" i="64" s="1"/>
  <c r="AZ483" i="64" s="1"/>
  <c r="BA484" i="64" s="1"/>
  <c r="AW638" i="64"/>
  <c r="AH2137" i="64"/>
  <c r="AH2150" i="64" s="1"/>
  <c r="AX638" i="64"/>
  <c r="AN2137" i="64"/>
  <c r="AN2150" i="64" s="1"/>
  <c r="Y1328" i="64"/>
  <c r="AK512" i="64"/>
  <c r="AL513" i="64" s="1"/>
  <c r="AM514" i="64" s="1"/>
  <c r="AN515" i="64" s="1"/>
  <c r="AO516" i="64" s="1"/>
  <c r="AP517" i="64" s="1"/>
  <c r="AQ518" i="64" s="1"/>
  <c r="AR519" i="64" s="1"/>
  <c r="AS520" i="64" s="1"/>
  <c r="AT521" i="64" s="1"/>
  <c r="AU522" i="64" s="1"/>
  <c r="AV523" i="64" s="1"/>
  <c r="AW524" i="64" s="1"/>
  <c r="AX525" i="64" s="1"/>
  <c r="AY526" i="64" s="1"/>
  <c r="AZ527" i="64" s="1"/>
  <c r="BA528" i="64" s="1"/>
  <c r="BB529" i="64" s="1"/>
  <c r="BC530" i="64" s="1"/>
  <c r="BD531" i="64" s="1"/>
  <c r="BE532" i="64" s="1"/>
  <c r="BF533" i="64" s="1"/>
  <c r="BG534" i="64" s="1"/>
  <c r="BH535" i="64" s="1"/>
  <c r="BI461" i="64"/>
  <c r="BJ462" i="64" s="1"/>
  <c r="BK463" i="64" s="1"/>
  <c r="BL464" i="64" s="1"/>
  <c r="BM465" i="64" s="1"/>
  <c r="BN466" i="64" s="1"/>
  <c r="BO467" i="64" s="1"/>
  <c r="BP468" i="64" s="1"/>
  <c r="BQ469" i="64" s="1"/>
  <c r="BR470" i="64" s="1"/>
  <c r="BS471" i="64" s="1"/>
  <c r="BT472" i="64" s="1"/>
  <c r="BU473" i="64" s="1"/>
  <c r="BV474" i="64" s="1"/>
  <c r="BW475" i="64" s="1"/>
  <c r="BX476" i="64" s="1"/>
  <c r="BY477" i="64" s="1"/>
  <c r="BZ478" i="64" s="1"/>
  <c r="CA479" i="64" s="1"/>
  <c r="CB480" i="64" s="1"/>
  <c r="CC481" i="64" s="1"/>
  <c r="CD482" i="64" s="1"/>
  <c r="CE483" i="64" s="1"/>
  <c r="CF484" i="64" s="1"/>
  <c r="AY1102" i="64"/>
  <c r="Z512" i="64"/>
  <c r="AA513" i="64" s="1"/>
  <c r="AB514" i="64" s="1"/>
  <c r="AC515" i="64" s="1"/>
  <c r="AD516" i="64" s="1"/>
  <c r="AE517" i="64" s="1"/>
  <c r="AF518" i="64" s="1"/>
  <c r="AG519" i="64" s="1"/>
  <c r="AH520" i="64" s="1"/>
  <c r="AI521" i="64" s="1"/>
  <c r="AJ522" i="64" s="1"/>
  <c r="AK523" i="64" s="1"/>
  <c r="AL524" i="64" s="1"/>
  <c r="AM525" i="64" s="1"/>
  <c r="AN526" i="64" s="1"/>
  <c r="AO527" i="64" s="1"/>
  <c r="AP528" i="64" s="1"/>
  <c r="AQ529" i="64" s="1"/>
  <c r="AR530" i="64" s="1"/>
  <c r="AS531" i="64" s="1"/>
  <c r="AT532" i="64" s="1"/>
  <c r="AU533" i="64" s="1"/>
  <c r="AV534" i="64" s="1"/>
  <c r="AW535" i="64" s="1"/>
  <c r="AJ638" i="64"/>
  <c r="CJ1328" i="64"/>
  <c r="AG512" i="64"/>
  <c r="AH513" i="64" s="1"/>
  <c r="AI514" i="64" s="1"/>
  <c r="AJ515" i="64" s="1"/>
  <c r="AK516" i="64" s="1"/>
  <c r="AL517" i="64" s="1"/>
  <c r="AM518" i="64" s="1"/>
  <c r="AN519" i="64" s="1"/>
  <c r="AO520" i="64" s="1"/>
  <c r="AP521" i="64" s="1"/>
  <c r="AQ522" i="64" s="1"/>
  <c r="AR523" i="64" s="1"/>
  <c r="AS524" i="64" s="1"/>
  <c r="AT525" i="64" s="1"/>
  <c r="AU526" i="64" s="1"/>
  <c r="AV527" i="64" s="1"/>
  <c r="AW528" i="64" s="1"/>
  <c r="AX529" i="64" s="1"/>
  <c r="AY530" i="64" s="1"/>
  <c r="AZ531" i="64" s="1"/>
  <c r="BA532" i="64" s="1"/>
  <c r="BB533" i="64" s="1"/>
  <c r="BC534" i="64" s="1"/>
  <c r="BD535" i="64" s="1"/>
  <c r="CI1102" i="64"/>
  <c r="AG2137" i="64"/>
  <c r="AG2150" i="64" s="1"/>
  <c r="AQ512" i="64"/>
  <c r="AR513" i="64" s="1"/>
  <c r="AS514" i="64" s="1"/>
  <c r="AT515" i="64" s="1"/>
  <c r="AU516" i="64" s="1"/>
  <c r="AV517" i="64" s="1"/>
  <c r="AW518" i="64" s="1"/>
  <c r="AX519" i="64" s="1"/>
  <c r="AY520" i="64" s="1"/>
  <c r="AZ521" i="64" s="1"/>
  <c r="BA522" i="64" s="1"/>
  <c r="BB523" i="64" s="1"/>
  <c r="BC524" i="64" s="1"/>
  <c r="BD525" i="64" s="1"/>
  <c r="BE526" i="64" s="1"/>
  <c r="BF527" i="64" s="1"/>
  <c r="BG528" i="64" s="1"/>
  <c r="BH529" i="64" s="1"/>
  <c r="BI530" i="64" s="1"/>
  <c r="BJ531" i="64" s="1"/>
  <c r="BK532" i="64" s="1"/>
  <c r="BL533" i="64" s="1"/>
  <c r="BM534" i="64" s="1"/>
  <c r="BN535" i="64" s="1"/>
  <c r="CA789" i="64"/>
  <c r="AI512" i="64"/>
  <c r="AJ513" i="64" s="1"/>
  <c r="AK514" i="64" s="1"/>
  <c r="AL515" i="64" s="1"/>
  <c r="AM516" i="64" s="1"/>
  <c r="AN517" i="64" s="1"/>
  <c r="AO518" i="64" s="1"/>
  <c r="AP519" i="64" s="1"/>
  <c r="AQ520" i="64" s="1"/>
  <c r="AR521" i="64" s="1"/>
  <c r="AS522" i="64" s="1"/>
  <c r="AT523" i="64" s="1"/>
  <c r="AU524" i="64" s="1"/>
  <c r="AV525" i="64" s="1"/>
  <c r="AW526" i="64" s="1"/>
  <c r="AX527" i="64" s="1"/>
  <c r="AY528" i="64" s="1"/>
  <c r="AZ529" i="64" s="1"/>
  <c r="BA530" i="64" s="1"/>
  <c r="BB531" i="64" s="1"/>
  <c r="BC532" i="64" s="1"/>
  <c r="BD533" i="64" s="1"/>
  <c r="BE534" i="64" s="1"/>
  <c r="BF535" i="64" s="1"/>
  <c r="AS1022" i="64"/>
  <c r="CC2137" i="64"/>
  <c r="CC2150" i="64" s="1"/>
  <c r="BL3012" i="64"/>
  <c r="CF638" i="64"/>
  <c r="AX512" i="64"/>
  <c r="AY513" i="64" s="1"/>
  <c r="AZ514" i="64" s="1"/>
  <c r="BA515" i="64" s="1"/>
  <c r="BB516" i="64" s="1"/>
  <c r="BC517" i="64" s="1"/>
  <c r="BD518" i="64" s="1"/>
  <c r="BE519" i="64" s="1"/>
  <c r="BF520" i="64" s="1"/>
  <c r="BG521" i="64" s="1"/>
  <c r="BH522" i="64" s="1"/>
  <c r="BI523" i="64" s="1"/>
  <c r="BJ524" i="64" s="1"/>
  <c r="BK525" i="64" s="1"/>
  <c r="BL526" i="64" s="1"/>
  <c r="BM527" i="64" s="1"/>
  <c r="BN528" i="64" s="1"/>
  <c r="BO529" i="64" s="1"/>
  <c r="BP530" i="64" s="1"/>
  <c r="BQ531" i="64" s="1"/>
  <c r="BR532" i="64" s="1"/>
  <c r="BS533" i="64" s="1"/>
  <c r="BT534" i="64" s="1"/>
  <c r="BU535" i="64" s="1"/>
  <c r="AG3012" i="64"/>
  <c r="AL638" i="64"/>
  <c r="BP1328" i="64"/>
  <c r="BH512" i="64"/>
  <c r="BI513" i="64" s="1"/>
  <c r="BJ514" i="64" s="1"/>
  <c r="BK515" i="64" s="1"/>
  <c r="BL516" i="64" s="1"/>
  <c r="BM517" i="64" s="1"/>
  <c r="BN518" i="64" s="1"/>
  <c r="BO519" i="64" s="1"/>
  <c r="BP520" i="64" s="1"/>
  <c r="BQ521" i="64" s="1"/>
  <c r="BR522" i="64" s="1"/>
  <c r="BS523" i="64" s="1"/>
  <c r="BT524" i="64" s="1"/>
  <c r="BU525" i="64" s="1"/>
  <c r="BV526" i="64" s="1"/>
  <c r="BW527" i="64" s="1"/>
  <c r="BX528" i="64" s="1"/>
  <c r="BY529" i="64" s="1"/>
  <c r="BZ530" i="64" s="1"/>
  <c r="CA531" i="64" s="1"/>
  <c r="CB532" i="64" s="1"/>
  <c r="CC533" i="64" s="1"/>
  <c r="CD534" i="64" s="1"/>
  <c r="CE535" i="64" s="1"/>
  <c r="AD789" i="64"/>
  <c r="BC512" i="64"/>
  <c r="BD513" i="64" s="1"/>
  <c r="BE514" i="64" s="1"/>
  <c r="BF515" i="64" s="1"/>
  <c r="BG516" i="64" s="1"/>
  <c r="BH517" i="64" s="1"/>
  <c r="BI518" i="64" s="1"/>
  <c r="BJ519" i="64" s="1"/>
  <c r="BK520" i="64" s="1"/>
  <c r="BL521" i="64" s="1"/>
  <c r="BM522" i="64" s="1"/>
  <c r="BN523" i="64" s="1"/>
  <c r="BO524" i="64" s="1"/>
  <c r="BP525" i="64" s="1"/>
  <c r="BQ526" i="64" s="1"/>
  <c r="BR527" i="64" s="1"/>
  <c r="BS528" i="64" s="1"/>
  <c r="BT529" i="64" s="1"/>
  <c r="BU530" i="64" s="1"/>
  <c r="BV531" i="64" s="1"/>
  <c r="BW532" i="64" s="1"/>
  <c r="BX533" i="64" s="1"/>
  <c r="BY534" i="64" s="1"/>
  <c r="BZ535" i="64" s="1"/>
  <c r="BG638" i="64"/>
  <c r="AZ638" i="64"/>
  <c r="V1328" i="64"/>
  <c r="BS789" i="64"/>
  <c r="AB3012" i="64"/>
  <c r="AS1328" i="64"/>
  <c r="BX2137" i="64"/>
  <c r="BX2150" i="64" s="1"/>
  <c r="BE512" i="64"/>
  <c r="BF513" i="64" s="1"/>
  <c r="BG514" i="64" s="1"/>
  <c r="BH515" i="64" s="1"/>
  <c r="BI516" i="64" s="1"/>
  <c r="BJ517" i="64" s="1"/>
  <c r="BK518" i="64" s="1"/>
  <c r="BL519" i="64" s="1"/>
  <c r="BM520" i="64" s="1"/>
  <c r="BN521" i="64" s="1"/>
  <c r="BO522" i="64" s="1"/>
  <c r="BP523" i="64" s="1"/>
  <c r="BQ524" i="64" s="1"/>
  <c r="BR525" i="64" s="1"/>
  <c r="BS526" i="64" s="1"/>
  <c r="BT527" i="64" s="1"/>
  <c r="BU528" i="64" s="1"/>
  <c r="BV529" i="64" s="1"/>
  <c r="BW530" i="64" s="1"/>
  <c r="BX531" i="64" s="1"/>
  <c r="BY532" i="64" s="1"/>
  <c r="BZ533" i="64" s="1"/>
  <c r="CA534" i="64" s="1"/>
  <c r="CB535" i="64" s="1"/>
  <c r="BR1328" i="64"/>
  <c r="AS1102" i="64"/>
  <c r="AM461" i="64"/>
  <c r="AN462" i="64" s="1"/>
  <c r="AO463" i="64" s="1"/>
  <c r="AP464" i="64" s="1"/>
  <c r="AQ465" i="64" s="1"/>
  <c r="AR466" i="64" s="1"/>
  <c r="AS467" i="64" s="1"/>
  <c r="AT468" i="64" s="1"/>
  <c r="AU469" i="64" s="1"/>
  <c r="AV470" i="64" s="1"/>
  <c r="AW471" i="64" s="1"/>
  <c r="AX472" i="64" s="1"/>
  <c r="AY473" i="64" s="1"/>
  <c r="AZ474" i="64" s="1"/>
  <c r="BA475" i="64" s="1"/>
  <c r="BB476" i="64" s="1"/>
  <c r="BC477" i="64" s="1"/>
  <c r="BD478" i="64" s="1"/>
  <c r="BE479" i="64" s="1"/>
  <c r="BF480" i="64" s="1"/>
  <c r="BG481" i="64" s="1"/>
  <c r="BH482" i="64" s="1"/>
  <c r="BI483" i="64" s="1"/>
  <c r="BJ484" i="64" s="1"/>
  <c r="CG3012" i="64"/>
  <c r="CD1102" i="64"/>
  <c r="AV1102" i="64"/>
  <c r="BN1328" i="64"/>
  <c r="CA3012" i="64"/>
  <c r="AC1102" i="64"/>
  <c r="AJ461" i="64"/>
  <c r="AK462" i="64" s="1"/>
  <c r="AL463" i="64" s="1"/>
  <c r="AM464" i="64" s="1"/>
  <c r="AN465" i="64" s="1"/>
  <c r="AO466" i="64" s="1"/>
  <c r="AP467" i="64" s="1"/>
  <c r="AQ468" i="64" s="1"/>
  <c r="AR469" i="64" s="1"/>
  <c r="AS470" i="64" s="1"/>
  <c r="AT471" i="64" s="1"/>
  <c r="AU472" i="64" s="1"/>
  <c r="AV473" i="64" s="1"/>
  <c r="AW474" i="64" s="1"/>
  <c r="AX475" i="64" s="1"/>
  <c r="AY476" i="64" s="1"/>
  <c r="AZ477" i="64" s="1"/>
  <c r="BA478" i="64" s="1"/>
  <c r="BB479" i="64" s="1"/>
  <c r="BC480" i="64" s="1"/>
  <c r="BD481" i="64" s="1"/>
  <c r="BE482" i="64" s="1"/>
  <c r="BF483" i="64" s="1"/>
  <c r="BG484" i="64" s="1"/>
  <c r="BP2137" i="64"/>
  <c r="BP2150" i="64" s="1"/>
  <c r="AG1022" i="64"/>
  <c r="AK638" i="64"/>
  <c r="AK1102" i="64"/>
  <c r="BF461" i="64"/>
  <c r="BG462" i="64" s="1"/>
  <c r="BH463" i="64" s="1"/>
  <c r="BI464" i="64" s="1"/>
  <c r="BJ465" i="64" s="1"/>
  <c r="BK466" i="64" s="1"/>
  <c r="BL467" i="64" s="1"/>
  <c r="BM468" i="64" s="1"/>
  <c r="BN469" i="64" s="1"/>
  <c r="BO470" i="64" s="1"/>
  <c r="BP471" i="64" s="1"/>
  <c r="BQ472" i="64" s="1"/>
  <c r="BR473" i="64" s="1"/>
  <c r="BS474" i="64" s="1"/>
  <c r="BT475" i="64" s="1"/>
  <c r="BU476" i="64" s="1"/>
  <c r="BV477" i="64" s="1"/>
  <c r="BW478" i="64" s="1"/>
  <c r="BX479" i="64" s="1"/>
  <c r="BY480" i="64" s="1"/>
  <c r="BZ481" i="64" s="1"/>
  <c r="CA482" i="64" s="1"/>
  <c r="CB483" i="64" s="1"/>
  <c r="CC484" i="64" s="1"/>
  <c r="BQ1022" i="64"/>
  <c r="CF1328" i="64"/>
  <c r="BF512" i="64"/>
  <c r="BG513" i="64" s="1"/>
  <c r="BH514" i="64" s="1"/>
  <c r="BI515" i="64" s="1"/>
  <c r="BJ516" i="64" s="1"/>
  <c r="BK517" i="64" s="1"/>
  <c r="BL518" i="64" s="1"/>
  <c r="BM519" i="64" s="1"/>
  <c r="BN520" i="64" s="1"/>
  <c r="BO521" i="64" s="1"/>
  <c r="BP522" i="64" s="1"/>
  <c r="BQ523" i="64" s="1"/>
  <c r="BR524" i="64" s="1"/>
  <c r="BS525" i="64" s="1"/>
  <c r="BT526" i="64" s="1"/>
  <c r="BU527" i="64" s="1"/>
  <c r="BV528" i="64" s="1"/>
  <c r="BW529" i="64" s="1"/>
  <c r="BX530" i="64" s="1"/>
  <c r="BY531" i="64" s="1"/>
  <c r="BZ532" i="64" s="1"/>
  <c r="CA533" i="64" s="1"/>
  <c r="CB534" i="64" s="1"/>
  <c r="CC535" i="64" s="1"/>
  <c r="AK2137" i="64"/>
  <c r="AK2150" i="64" s="1"/>
  <c r="BU3012" i="64"/>
  <c r="BK1328" i="64"/>
  <c r="U1102" i="64"/>
  <c r="AF1022" i="64"/>
  <c r="AF789" i="64"/>
  <c r="BY1022" i="64"/>
  <c r="BZ512" i="64"/>
  <c r="CA513" i="64" s="1"/>
  <c r="CB514" i="64" s="1"/>
  <c r="CC515" i="64" s="1"/>
  <c r="CD516" i="64" s="1"/>
  <c r="CE517" i="64" s="1"/>
  <c r="CF518" i="64" s="1"/>
  <c r="CG519" i="64" s="1"/>
  <c r="CH520" i="64" s="1"/>
  <c r="CI521" i="64" s="1"/>
  <c r="CJ522" i="64" s="1"/>
  <c r="CK523" i="64" s="1"/>
  <c r="CL524" i="64" s="1"/>
  <c r="AU2137" i="64"/>
  <c r="AU2150" i="64" s="1"/>
  <c r="BH461" i="64"/>
  <c r="BI462" i="64" s="1"/>
  <c r="BJ463" i="64" s="1"/>
  <c r="BK464" i="64" s="1"/>
  <c r="BL465" i="64" s="1"/>
  <c r="BM466" i="64" s="1"/>
  <c r="BN467" i="64" s="1"/>
  <c r="BO468" i="64" s="1"/>
  <c r="BP469" i="64" s="1"/>
  <c r="BQ470" i="64" s="1"/>
  <c r="BR471" i="64" s="1"/>
  <c r="BS472" i="64" s="1"/>
  <c r="BT473" i="64" s="1"/>
  <c r="BU474" i="64" s="1"/>
  <c r="BV475" i="64" s="1"/>
  <c r="BW476" i="64" s="1"/>
  <c r="BX477" i="64" s="1"/>
  <c r="BY478" i="64" s="1"/>
  <c r="BZ479" i="64" s="1"/>
  <c r="CA480" i="64" s="1"/>
  <c r="CB481" i="64" s="1"/>
  <c r="CC482" i="64" s="1"/>
  <c r="CD483" i="64" s="1"/>
  <c r="CE484" i="64" s="1"/>
  <c r="BG1022" i="64"/>
  <c r="AO1022" i="64"/>
  <c r="AZ461" i="64"/>
  <c r="BA462" i="64" s="1"/>
  <c r="BB463" i="64" s="1"/>
  <c r="BC464" i="64" s="1"/>
  <c r="BD465" i="64" s="1"/>
  <c r="BE466" i="64" s="1"/>
  <c r="BF467" i="64" s="1"/>
  <c r="BG468" i="64" s="1"/>
  <c r="BH469" i="64" s="1"/>
  <c r="BI470" i="64" s="1"/>
  <c r="BJ471" i="64" s="1"/>
  <c r="BK472" i="64" s="1"/>
  <c r="BL473" i="64" s="1"/>
  <c r="BM474" i="64" s="1"/>
  <c r="BN475" i="64" s="1"/>
  <c r="BO476" i="64" s="1"/>
  <c r="BP477" i="64" s="1"/>
  <c r="BQ478" i="64" s="1"/>
  <c r="BR479" i="64" s="1"/>
  <c r="BS480" i="64" s="1"/>
  <c r="BT481" i="64" s="1"/>
  <c r="BU482" i="64" s="1"/>
  <c r="BV483" i="64" s="1"/>
  <c r="BW484" i="64" s="1"/>
  <c r="CJ789" i="64"/>
  <c r="V3012" i="64"/>
  <c r="BB638" i="64"/>
  <c r="V1102" i="64"/>
  <c r="BT2137" i="64"/>
  <c r="BT2150" i="64" s="1"/>
  <c r="AF1102" i="64"/>
  <c r="CH1022" i="64"/>
  <c r="BE1022" i="64"/>
  <c r="AW1022" i="64"/>
  <c r="BL789" i="64"/>
  <c r="AJ3012" i="64"/>
  <c r="CK789" i="64"/>
  <c r="AY789" i="64"/>
  <c r="CI512" i="64"/>
  <c r="CJ513" i="64" s="1"/>
  <c r="CK514" i="64" s="1"/>
  <c r="CL515" i="64" s="1"/>
  <c r="BE638" i="64"/>
  <c r="BQ2137" i="64"/>
  <c r="BQ2150" i="64" s="1"/>
  <c r="W3012" i="64"/>
  <c r="BB3012" i="64"/>
  <c r="BS2137" i="64"/>
  <c r="BS2150" i="64" s="1"/>
  <c r="AY2137" i="64"/>
  <c r="AY2150" i="64" s="1"/>
  <c r="AW2137" i="64"/>
  <c r="AW2150" i="64" s="1"/>
  <c r="BD3012" i="64"/>
  <c r="AX3012" i="64"/>
  <c r="AZ1022" i="64"/>
  <c r="AM1328" i="64"/>
  <c r="BM1022" i="64"/>
  <c r="AR2137" i="64"/>
  <c r="AR2150" i="64" s="1"/>
  <c r="AH461" i="64"/>
  <c r="AI462" i="64" s="1"/>
  <c r="AJ463" i="64" s="1"/>
  <c r="AK464" i="64" s="1"/>
  <c r="AL465" i="64" s="1"/>
  <c r="AM466" i="64" s="1"/>
  <c r="AN467" i="64" s="1"/>
  <c r="AO468" i="64" s="1"/>
  <c r="AP469" i="64" s="1"/>
  <c r="AQ470" i="64" s="1"/>
  <c r="AR471" i="64" s="1"/>
  <c r="AS472" i="64" s="1"/>
  <c r="AT473" i="64" s="1"/>
  <c r="AU474" i="64" s="1"/>
  <c r="AV475" i="64" s="1"/>
  <c r="AW476" i="64" s="1"/>
  <c r="AX477" i="64" s="1"/>
  <c r="AY478" i="64" s="1"/>
  <c r="AZ479" i="64" s="1"/>
  <c r="BA480" i="64" s="1"/>
  <c r="BB481" i="64" s="1"/>
  <c r="BC482" i="64" s="1"/>
  <c r="BD483" i="64" s="1"/>
  <c r="BE484" i="64" s="1"/>
  <c r="AU1102" i="64"/>
  <c r="AC1022" i="64"/>
  <c r="BO1102" i="64"/>
  <c r="AQ1102" i="64"/>
  <c r="AT1328" i="64"/>
  <c r="AH3012" i="64"/>
  <c r="AM1022" i="64"/>
  <c r="CH3012" i="64"/>
  <c r="CH1102" i="64"/>
  <c r="AE1328" i="64"/>
  <c r="CE1328" i="64"/>
  <c r="CA1102" i="64"/>
  <c r="BK789" i="64"/>
  <c r="AL3012" i="64"/>
  <c r="T1022" i="64"/>
  <c r="Y512" i="64"/>
  <c r="Z513" i="64" s="1"/>
  <c r="AA514" i="64" s="1"/>
  <c r="AB515" i="64" s="1"/>
  <c r="AC516" i="64" s="1"/>
  <c r="AD517" i="64" s="1"/>
  <c r="AE518" i="64" s="1"/>
  <c r="AF519" i="64" s="1"/>
  <c r="AG520" i="64" s="1"/>
  <c r="AH521" i="64" s="1"/>
  <c r="AI522" i="64" s="1"/>
  <c r="AJ523" i="64" s="1"/>
  <c r="AK524" i="64" s="1"/>
  <c r="AL525" i="64" s="1"/>
  <c r="AM526" i="64" s="1"/>
  <c r="AN527" i="64" s="1"/>
  <c r="AO528" i="64" s="1"/>
  <c r="AP529" i="64" s="1"/>
  <c r="AQ530" i="64" s="1"/>
  <c r="AR531" i="64" s="1"/>
  <c r="AS532" i="64" s="1"/>
  <c r="AT533" i="64" s="1"/>
  <c r="AU534" i="64" s="1"/>
  <c r="AV535" i="64" s="1"/>
  <c r="AE789" i="64"/>
  <c r="BJ461" i="64"/>
  <c r="BK462" i="64" s="1"/>
  <c r="BL463" i="64" s="1"/>
  <c r="BM464" i="64" s="1"/>
  <c r="BN465" i="64" s="1"/>
  <c r="BO466" i="64" s="1"/>
  <c r="BP467" i="64" s="1"/>
  <c r="BQ468" i="64" s="1"/>
  <c r="BR469" i="64" s="1"/>
  <c r="BS470" i="64" s="1"/>
  <c r="BT471" i="64" s="1"/>
  <c r="BU472" i="64" s="1"/>
  <c r="BV473" i="64" s="1"/>
  <c r="BW474" i="64" s="1"/>
  <c r="BX475" i="64" s="1"/>
  <c r="BY476" i="64" s="1"/>
  <c r="BZ477" i="64" s="1"/>
  <c r="CA478" i="64" s="1"/>
  <c r="CB479" i="64" s="1"/>
  <c r="CC480" i="64" s="1"/>
  <c r="CD481" i="64" s="1"/>
  <c r="CE482" i="64" s="1"/>
  <c r="CF483" i="64" s="1"/>
  <c r="CG484" i="64" s="1"/>
  <c r="T512" i="64"/>
  <c r="U513" i="64" s="1"/>
  <c r="V514" i="64" s="1"/>
  <c r="W515" i="64" s="1"/>
  <c r="X516" i="64" s="1"/>
  <c r="Y517" i="64" s="1"/>
  <c r="Z518" i="64" s="1"/>
  <c r="AA519" i="64" s="1"/>
  <c r="AB520" i="64" s="1"/>
  <c r="AC521" i="64" s="1"/>
  <c r="AD522" i="64" s="1"/>
  <c r="AE523" i="64" s="1"/>
  <c r="AF524" i="64" s="1"/>
  <c r="AG525" i="64" s="1"/>
  <c r="AH526" i="64" s="1"/>
  <c r="AI527" i="64" s="1"/>
  <c r="AJ528" i="64" s="1"/>
  <c r="AK529" i="64" s="1"/>
  <c r="AL530" i="64" s="1"/>
  <c r="AM531" i="64" s="1"/>
  <c r="AN532" i="64" s="1"/>
  <c r="AO533" i="64" s="1"/>
  <c r="AP534" i="64" s="1"/>
  <c r="AQ535" i="64" s="1"/>
  <c r="CD789" i="64"/>
  <c r="CD1328" i="64"/>
  <c r="BB789" i="64"/>
  <c r="AQ1022" i="64"/>
  <c r="T3012" i="64"/>
  <c r="BC1022" i="64"/>
  <c r="T461" i="64"/>
  <c r="U462" i="64" s="1"/>
  <c r="V463" i="64" s="1"/>
  <c r="W464" i="64" s="1"/>
  <c r="X465" i="64" s="1"/>
  <c r="Y466" i="64" s="1"/>
  <c r="Z467" i="64" s="1"/>
  <c r="AA468" i="64" s="1"/>
  <c r="AB469" i="64" s="1"/>
  <c r="AC470" i="64" s="1"/>
  <c r="AD471" i="64" s="1"/>
  <c r="AE472" i="64" s="1"/>
  <c r="AF473" i="64" s="1"/>
  <c r="AG474" i="64" s="1"/>
  <c r="AH475" i="64" s="1"/>
  <c r="AI476" i="64" s="1"/>
  <c r="AJ477" i="64" s="1"/>
  <c r="AK478" i="64" s="1"/>
  <c r="AL479" i="64" s="1"/>
  <c r="AM480" i="64" s="1"/>
  <c r="AN481" i="64" s="1"/>
  <c r="AO482" i="64" s="1"/>
  <c r="AP483" i="64" s="1"/>
  <c r="AQ484" i="64" s="1"/>
  <c r="Y3012" i="64"/>
  <c r="CB1022" i="64"/>
  <c r="T638" i="64"/>
  <c r="AE1102" i="64"/>
  <c r="AB1328" i="64"/>
  <c r="BF1022" i="64"/>
  <c r="BJ638" i="64"/>
  <c r="CE1022" i="64"/>
  <c r="AN789" i="64"/>
  <c r="AB789" i="64"/>
  <c r="AN461" i="64"/>
  <c r="AO462" i="64" s="1"/>
  <c r="AP463" i="64" s="1"/>
  <c r="AQ464" i="64" s="1"/>
  <c r="AR465" i="64" s="1"/>
  <c r="AS466" i="64" s="1"/>
  <c r="AT467" i="64" s="1"/>
  <c r="AU468" i="64" s="1"/>
  <c r="AV469" i="64" s="1"/>
  <c r="AW470" i="64" s="1"/>
  <c r="AX471" i="64" s="1"/>
  <c r="AY472" i="64" s="1"/>
  <c r="AZ473" i="64" s="1"/>
  <c r="BA474" i="64" s="1"/>
  <c r="BB475" i="64" s="1"/>
  <c r="BC476" i="64" s="1"/>
  <c r="BD477" i="64" s="1"/>
  <c r="BE478" i="64" s="1"/>
  <c r="BF479" i="64" s="1"/>
  <c r="BG480" i="64" s="1"/>
  <c r="BH481" i="64" s="1"/>
  <c r="BI482" i="64" s="1"/>
  <c r="BJ483" i="64" s="1"/>
  <c r="BK484" i="64" s="1"/>
  <c r="W512" i="64"/>
  <c r="X513" i="64" s="1"/>
  <c r="Y514" i="64" s="1"/>
  <c r="Z515" i="64" s="1"/>
  <c r="AA516" i="64" s="1"/>
  <c r="AB517" i="64" s="1"/>
  <c r="AC518" i="64" s="1"/>
  <c r="AD519" i="64" s="1"/>
  <c r="AE520" i="64" s="1"/>
  <c r="AF521" i="64" s="1"/>
  <c r="AG522" i="64" s="1"/>
  <c r="AH523" i="64" s="1"/>
  <c r="AI524" i="64" s="1"/>
  <c r="AJ525" i="64" s="1"/>
  <c r="AK526" i="64" s="1"/>
  <c r="AL527" i="64" s="1"/>
  <c r="AM528" i="64" s="1"/>
  <c r="AN529" i="64" s="1"/>
  <c r="AO530" i="64" s="1"/>
  <c r="AP531" i="64" s="1"/>
  <c r="AQ532" i="64" s="1"/>
  <c r="AR533" i="64" s="1"/>
  <c r="AS534" i="64" s="1"/>
  <c r="AT535" i="64" s="1"/>
  <c r="AF2137" i="64"/>
  <c r="AF2150" i="64" s="1"/>
  <c r="BD2137" i="64"/>
  <c r="BD2150" i="64" s="1"/>
  <c r="BA461" i="64"/>
  <c r="BB462" i="64" s="1"/>
  <c r="BC463" i="64" s="1"/>
  <c r="BD464" i="64" s="1"/>
  <c r="BE465" i="64" s="1"/>
  <c r="BF466" i="64" s="1"/>
  <c r="BG467" i="64" s="1"/>
  <c r="BH468" i="64" s="1"/>
  <c r="BI469" i="64" s="1"/>
  <c r="BJ470" i="64" s="1"/>
  <c r="BK471" i="64" s="1"/>
  <c r="BL472" i="64" s="1"/>
  <c r="BM473" i="64" s="1"/>
  <c r="BN474" i="64" s="1"/>
  <c r="BO475" i="64" s="1"/>
  <c r="BP476" i="64" s="1"/>
  <c r="BQ477" i="64" s="1"/>
  <c r="BR478" i="64" s="1"/>
  <c r="BS479" i="64" s="1"/>
  <c r="BT480" i="64" s="1"/>
  <c r="BU481" i="64" s="1"/>
  <c r="BV482" i="64" s="1"/>
  <c r="BW483" i="64" s="1"/>
  <c r="BX484" i="64" s="1"/>
  <c r="AZ789" i="64"/>
  <c r="BC1328" i="64"/>
  <c r="BU789" i="64"/>
  <c r="BJ1102" i="64"/>
  <c r="U461" i="64"/>
  <c r="V462" i="64" s="1"/>
  <c r="W463" i="64" s="1"/>
  <c r="X464" i="64" s="1"/>
  <c r="Y465" i="64" s="1"/>
  <c r="Z466" i="64" s="1"/>
  <c r="AA467" i="64" s="1"/>
  <c r="AB468" i="64" s="1"/>
  <c r="AC469" i="64" s="1"/>
  <c r="AD470" i="64" s="1"/>
  <c r="AE471" i="64" s="1"/>
  <c r="AF472" i="64" s="1"/>
  <c r="AG473" i="64" s="1"/>
  <c r="AH474" i="64" s="1"/>
  <c r="AI475" i="64" s="1"/>
  <c r="AJ476" i="64" s="1"/>
  <c r="AK477" i="64" s="1"/>
  <c r="AL478" i="64" s="1"/>
  <c r="AM479" i="64" s="1"/>
  <c r="AN480" i="64" s="1"/>
  <c r="AO481" i="64" s="1"/>
  <c r="AP482" i="64" s="1"/>
  <c r="AQ483" i="64" s="1"/>
  <c r="AR484" i="64" s="1"/>
  <c r="Z1022" i="64"/>
  <c r="AE512" i="64"/>
  <c r="AF513" i="64" s="1"/>
  <c r="AG514" i="64" s="1"/>
  <c r="AH515" i="64" s="1"/>
  <c r="AI516" i="64" s="1"/>
  <c r="AJ517" i="64" s="1"/>
  <c r="AK518" i="64" s="1"/>
  <c r="AL519" i="64" s="1"/>
  <c r="AM520" i="64" s="1"/>
  <c r="AN521" i="64" s="1"/>
  <c r="AO522" i="64" s="1"/>
  <c r="AP523" i="64" s="1"/>
  <c r="AQ524" i="64" s="1"/>
  <c r="AR525" i="64" s="1"/>
  <c r="AS526" i="64" s="1"/>
  <c r="AT527" i="64" s="1"/>
  <c r="AU528" i="64" s="1"/>
  <c r="AV529" i="64" s="1"/>
  <c r="AW530" i="64" s="1"/>
  <c r="AX531" i="64" s="1"/>
  <c r="AY532" i="64" s="1"/>
  <c r="AZ533" i="64" s="1"/>
  <c r="BA534" i="64" s="1"/>
  <c r="BB535" i="64" s="1"/>
  <c r="AU1328" i="64"/>
  <c r="AG461" i="64"/>
  <c r="AH462" i="64" s="1"/>
  <c r="AI463" i="64" s="1"/>
  <c r="AJ464" i="64" s="1"/>
  <c r="AK465" i="64" s="1"/>
  <c r="AL466" i="64" s="1"/>
  <c r="AM467" i="64" s="1"/>
  <c r="AN468" i="64" s="1"/>
  <c r="AO469" i="64" s="1"/>
  <c r="AP470" i="64" s="1"/>
  <c r="AQ471" i="64" s="1"/>
  <c r="AR472" i="64" s="1"/>
  <c r="AS473" i="64" s="1"/>
  <c r="AT474" i="64" s="1"/>
  <c r="AU475" i="64" s="1"/>
  <c r="AV476" i="64" s="1"/>
  <c r="AW477" i="64" s="1"/>
  <c r="AX478" i="64" s="1"/>
  <c r="AY479" i="64" s="1"/>
  <c r="AZ480" i="64" s="1"/>
  <c r="BA481" i="64" s="1"/>
  <c r="BB482" i="64" s="1"/>
  <c r="BC483" i="64" s="1"/>
  <c r="BD484" i="64" s="1"/>
  <c r="AG638" i="64"/>
  <c r="CJ1022" i="64"/>
  <c r="BU461" i="64"/>
  <c r="BV462" i="64" s="1"/>
  <c r="BW463" i="64" s="1"/>
  <c r="BX464" i="64" s="1"/>
  <c r="BY465" i="64" s="1"/>
  <c r="BZ466" i="64" s="1"/>
  <c r="CA467" i="64" s="1"/>
  <c r="CB468" i="64" s="1"/>
  <c r="CC469" i="64" s="1"/>
  <c r="CD470" i="64" s="1"/>
  <c r="CE471" i="64" s="1"/>
  <c r="CF472" i="64" s="1"/>
  <c r="CG473" i="64" s="1"/>
  <c r="CH474" i="64" s="1"/>
  <c r="CI475" i="64" s="1"/>
  <c r="CJ476" i="64" s="1"/>
  <c r="CK477" i="64" s="1"/>
  <c r="CL478" i="64" s="1"/>
  <c r="BB1102" i="64"/>
  <c r="BA1022" i="64"/>
  <c r="AD1022" i="64"/>
  <c r="CI638" i="64"/>
  <c r="BM1328" i="64"/>
  <c r="AH1022" i="64"/>
  <c r="AG1102" i="64"/>
  <c r="BM1102" i="64"/>
  <c r="BU512" i="64"/>
  <c r="BV513" i="64" s="1"/>
  <c r="BW514" i="64" s="1"/>
  <c r="BX515" i="64" s="1"/>
  <c r="BY516" i="64" s="1"/>
  <c r="BZ517" i="64" s="1"/>
  <c r="CA518" i="64" s="1"/>
  <c r="CB519" i="64" s="1"/>
  <c r="CC520" i="64" s="1"/>
  <c r="CD521" i="64" s="1"/>
  <c r="CE522" i="64" s="1"/>
  <c r="CF523" i="64" s="1"/>
  <c r="CG524" i="64" s="1"/>
  <c r="CH525" i="64" s="1"/>
  <c r="CI526" i="64" s="1"/>
  <c r="CJ527" i="64" s="1"/>
  <c r="CK528" i="64" s="1"/>
  <c r="CL529" i="64" s="1"/>
  <c r="BB1022" i="64"/>
  <c r="BU1328" i="64"/>
  <c r="BI1328" i="64"/>
  <c r="CA638" i="64"/>
  <c r="CG2137" i="64"/>
  <c r="CG2150" i="64" s="1"/>
  <c r="BY2137" i="64"/>
  <c r="BY2150" i="64" s="1"/>
  <c r="CC1102" i="64"/>
  <c r="BC789" i="64"/>
  <c r="CI2137" i="64"/>
  <c r="CI2150" i="64" s="1"/>
  <c r="BD461" i="64"/>
  <c r="BE462" i="64" s="1"/>
  <c r="BF463" i="64" s="1"/>
  <c r="BG464" i="64" s="1"/>
  <c r="BH465" i="64" s="1"/>
  <c r="BI466" i="64" s="1"/>
  <c r="BJ467" i="64" s="1"/>
  <c r="BK468" i="64" s="1"/>
  <c r="BL469" i="64" s="1"/>
  <c r="BM470" i="64" s="1"/>
  <c r="BN471" i="64" s="1"/>
  <c r="BO472" i="64" s="1"/>
  <c r="BP473" i="64" s="1"/>
  <c r="BQ474" i="64" s="1"/>
  <c r="BR475" i="64" s="1"/>
  <c r="BS476" i="64" s="1"/>
  <c r="BT477" i="64" s="1"/>
  <c r="BU478" i="64" s="1"/>
  <c r="BV479" i="64" s="1"/>
  <c r="BW480" i="64" s="1"/>
  <c r="BX481" i="64" s="1"/>
  <c r="BY482" i="64" s="1"/>
  <c r="BZ483" i="64" s="1"/>
  <c r="CA484" i="64" s="1"/>
  <c r="AN1102" i="64"/>
  <c r="BQ1102" i="64"/>
  <c r="BR638" i="64"/>
  <c r="CE512" i="64"/>
  <c r="CF513" i="64" s="1"/>
  <c r="CG514" i="64" s="1"/>
  <c r="CH515" i="64" s="1"/>
  <c r="CI516" i="64" s="1"/>
  <c r="CJ517" i="64" s="1"/>
  <c r="CK518" i="64" s="1"/>
  <c r="CL519" i="64" s="1"/>
  <c r="CB3012" i="64"/>
  <c r="CB512" i="64"/>
  <c r="CC513" i="64" s="1"/>
  <c r="CD514" i="64" s="1"/>
  <c r="CE515" i="64" s="1"/>
  <c r="CF516" i="64" s="1"/>
  <c r="CG517" i="64" s="1"/>
  <c r="CH518" i="64" s="1"/>
  <c r="CI519" i="64" s="1"/>
  <c r="CJ520" i="64" s="1"/>
  <c r="CK521" i="64" s="1"/>
  <c r="CL522" i="64" s="1"/>
  <c r="BZ3012" i="64"/>
  <c r="CF1102" i="64"/>
  <c r="BU1022" i="64"/>
  <c r="BF1328" i="64"/>
  <c r="AJ1328" i="64"/>
  <c r="BE789" i="64"/>
  <c r="AE461" i="64"/>
  <c r="AF462" i="64" s="1"/>
  <c r="AG463" i="64" s="1"/>
  <c r="AH464" i="64" s="1"/>
  <c r="AI465" i="64" s="1"/>
  <c r="AJ466" i="64" s="1"/>
  <c r="AK467" i="64" s="1"/>
  <c r="AL468" i="64" s="1"/>
  <c r="AM469" i="64" s="1"/>
  <c r="AN470" i="64" s="1"/>
  <c r="AO471" i="64" s="1"/>
  <c r="AP472" i="64" s="1"/>
  <c r="AQ473" i="64" s="1"/>
  <c r="AR474" i="64" s="1"/>
  <c r="AS475" i="64" s="1"/>
  <c r="AT476" i="64" s="1"/>
  <c r="AU477" i="64" s="1"/>
  <c r="AV478" i="64" s="1"/>
  <c r="AW479" i="64" s="1"/>
  <c r="AX480" i="64" s="1"/>
  <c r="AY481" i="64" s="1"/>
  <c r="AZ482" i="64" s="1"/>
  <c r="BA483" i="64" s="1"/>
  <c r="BB484" i="64" s="1"/>
  <c r="BG3012" i="64"/>
  <c r="W1102" i="64"/>
  <c r="BV1102" i="64"/>
  <c r="BQ789" i="64"/>
  <c r="BM512" i="64"/>
  <c r="BN513" i="64" s="1"/>
  <c r="BO514" i="64" s="1"/>
  <c r="BP515" i="64" s="1"/>
  <c r="BQ516" i="64" s="1"/>
  <c r="BR517" i="64" s="1"/>
  <c r="BS518" i="64" s="1"/>
  <c r="BT519" i="64" s="1"/>
  <c r="BU520" i="64" s="1"/>
  <c r="BV521" i="64" s="1"/>
  <c r="BW522" i="64" s="1"/>
  <c r="BX523" i="64" s="1"/>
  <c r="BY524" i="64" s="1"/>
  <c r="BZ525" i="64" s="1"/>
  <c r="CA526" i="64" s="1"/>
  <c r="CB527" i="64" s="1"/>
  <c r="CC528" i="64" s="1"/>
  <c r="CD529" i="64" s="1"/>
  <c r="CE530" i="64" s="1"/>
  <c r="CF531" i="64" s="1"/>
  <c r="CG532" i="64" s="1"/>
  <c r="CH533" i="64" s="1"/>
  <c r="CI534" i="64" s="1"/>
  <c r="CJ535" i="64" s="1"/>
  <c r="BA512" i="64"/>
  <c r="BB513" i="64" s="1"/>
  <c r="BC514" i="64" s="1"/>
  <c r="BD515" i="64" s="1"/>
  <c r="BE516" i="64" s="1"/>
  <c r="BF517" i="64" s="1"/>
  <c r="BG518" i="64" s="1"/>
  <c r="BH519" i="64" s="1"/>
  <c r="BI520" i="64" s="1"/>
  <c r="BJ521" i="64" s="1"/>
  <c r="BK522" i="64" s="1"/>
  <c r="BL523" i="64" s="1"/>
  <c r="BM524" i="64" s="1"/>
  <c r="BN525" i="64" s="1"/>
  <c r="BO526" i="64" s="1"/>
  <c r="BP527" i="64" s="1"/>
  <c r="BQ528" i="64" s="1"/>
  <c r="BR529" i="64" s="1"/>
  <c r="BS530" i="64" s="1"/>
  <c r="BT531" i="64" s="1"/>
  <c r="BU532" i="64" s="1"/>
  <c r="BV533" i="64" s="1"/>
  <c r="BW534" i="64" s="1"/>
  <c r="BX535" i="64" s="1"/>
  <c r="W1022" i="64"/>
  <c r="BS512" i="64"/>
  <c r="BT513" i="64" s="1"/>
  <c r="BU514" i="64" s="1"/>
  <c r="BV515" i="64" s="1"/>
  <c r="BW516" i="64" s="1"/>
  <c r="BX517" i="64" s="1"/>
  <c r="BY518" i="64" s="1"/>
  <c r="BZ519" i="64" s="1"/>
  <c r="CA520" i="64" s="1"/>
  <c r="CB521" i="64" s="1"/>
  <c r="CC522" i="64" s="1"/>
  <c r="CD523" i="64" s="1"/>
  <c r="CE524" i="64" s="1"/>
  <c r="CF525" i="64" s="1"/>
  <c r="CG526" i="64" s="1"/>
  <c r="CH527" i="64" s="1"/>
  <c r="CI528" i="64" s="1"/>
  <c r="CJ529" i="64" s="1"/>
  <c r="CK530" i="64" s="1"/>
  <c r="CL531" i="64" s="1"/>
  <c r="BV512" i="64"/>
  <c r="BW513" i="64" s="1"/>
  <c r="BX514" i="64" s="1"/>
  <c r="BY515" i="64" s="1"/>
  <c r="BZ516" i="64" s="1"/>
  <c r="CA517" i="64" s="1"/>
  <c r="CB518" i="64" s="1"/>
  <c r="CC519" i="64" s="1"/>
  <c r="CD520" i="64" s="1"/>
  <c r="CE521" i="64" s="1"/>
  <c r="CF522" i="64" s="1"/>
  <c r="CG523" i="64" s="1"/>
  <c r="CH524" i="64" s="1"/>
  <c r="CI525" i="64" s="1"/>
  <c r="CJ526" i="64" s="1"/>
  <c r="CK527" i="64" s="1"/>
  <c r="CL528" i="64" s="1"/>
  <c r="BZ638" i="64"/>
  <c r="BI512" i="64"/>
  <c r="BJ513" i="64" s="1"/>
  <c r="BK514" i="64" s="1"/>
  <c r="BL515" i="64" s="1"/>
  <c r="BM516" i="64" s="1"/>
  <c r="BN517" i="64" s="1"/>
  <c r="BO518" i="64" s="1"/>
  <c r="BP519" i="64" s="1"/>
  <c r="BQ520" i="64" s="1"/>
  <c r="BR521" i="64" s="1"/>
  <c r="BS522" i="64" s="1"/>
  <c r="BT523" i="64" s="1"/>
  <c r="BU524" i="64" s="1"/>
  <c r="BV525" i="64" s="1"/>
  <c r="BW526" i="64" s="1"/>
  <c r="BX527" i="64" s="1"/>
  <c r="BY528" i="64" s="1"/>
  <c r="BZ529" i="64" s="1"/>
  <c r="CA530" i="64" s="1"/>
  <c r="CB531" i="64" s="1"/>
  <c r="CC532" i="64" s="1"/>
  <c r="CD533" i="64" s="1"/>
  <c r="CE534" i="64" s="1"/>
  <c r="CF535" i="64" s="1"/>
  <c r="CA1328" i="64"/>
  <c r="BO3012" i="64"/>
  <c r="AN1328" i="64"/>
  <c r="BE1102" i="64"/>
  <c r="W789" i="64"/>
  <c r="AZ1102" i="64"/>
  <c r="AV461" i="64"/>
  <c r="AW462" i="64" s="1"/>
  <c r="AX463" i="64" s="1"/>
  <c r="AY464" i="64" s="1"/>
  <c r="AZ465" i="64" s="1"/>
  <c r="BA466" i="64" s="1"/>
  <c r="BB467" i="64" s="1"/>
  <c r="BC468" i="64" s="1"/>
  <c r="BD469" i="64" s="1"/>
  <c r="BE470" i="64" s="1"/>
  <c r="BF471" i="64" s="1"/>
  <c r="BG472" i="64" s="1"/>
  <c r="BH473" i="64" s="1"/>
  <c r="BI474" i="64" s="1"/>
  <c r="BJ475" i="64" s="1"/>
  <c r="BK476" i="64" s="1"/>
  <c r="BL477" i="64" s="1"/>
  <c r="BM478" i="64" s="1"/>
  <c r="BN479" i="64" s="1"/>
  <c r="BO480" i="64" s="1"/>
  <c r="BP481" i="64" s="1"/>
  <c r="BQ482" i="64" s="1"/>
  <c r="BR483" i="64" s="1"/>
  <c r="BS484" i="64" s="1"/>
  <c r="BS461" i="64"/>
  <c r="BT462" i="64" s="1"/>
  <c r="BU463" i="64" s="1"/>
  <c r="BV464" i="64" s="1"/>
  <c r="BW465" i="64" s="1"/>
  <c r="BX466" i="64" s="1"/>
  <c r="BY467" i="64" s="1"/>
  <c r="BZ468" i="64" s="1"/>
  <c r="CA469" i="64" s="1"/>
  <c r="CB470" i="64" s="1"/>
  <c r="CC471" i="64" s="1"/>
  <c r="CD472" i="64" s="1"/>
  <c r="CE473" i="64" s="1"/>
  <c r="CF474" i="64" s="1"/>
  <c r="CG475" i="64" s="1"/>
  <c r="CH476" i="64" s="1"/>
  <c r="CI477" i="64" s="1"/>
  <c r="CJ478" i="64" s="1"/>
  <c r="CK479" i="64" s="1"/>
  <c r="CL480" i="64" s="1"/>
  <c r="AM638" i="64"/>
  <c r="AI3012" i="64"/>
  <c r="BP789" i="64"/>
  <c r="BE1328" i="64"/>
  <c r="CG1328" i="64"/>
  <c r="AT3012" i="64"/>
  <c r="X2137" i="64"/>
  <c r="X2150" i="64" s="1"/>
  <c r="CF3012" i="64"/>
  <c r="BF789" i="64"/>
  <c r="X3012" i="64"/>
  <c r="CB789" i="64"/>
  <c r="BC3012" i="64"/>
  <c r="U1328" i="64"/>
  <c r="BW1102" i="64"/>
  <c r="CF2137" i="64"/>
  <c r="CF2150" i="64" s="1"/>
  <c r="BY638" i="64"/>
  <c r="AD2137" i="64"/>
  <c r="AD2150" i="64" s="1"/>
  <c r="AJ1022" i="64"/>
  <c r="AI789" i="64"/>
  <c r="CH461" i="64"/>
  <c r="CI462" i="64" s="1"/>
  <c r="CJ463" i="64" s="1"/>
  <c r="CK464" i="64" s="1"/>
  <c r="CL465" i="64" s="1"/>
  <c r="CG461" i="64"/>
  <c r="CH462" i="64" s="1"/>
  <c r="CI463" i="64" s="1"/>
  <c r="CJ464" i="64" s="1"/>
  <c r="CK465" i="64" s="1"/>
  <c r="CL466" i="64" s="1"/>
  <c r="AS512" i="64"/>
  <c r="AT513" i="64" s="1"/>
  <c r="AU514" i="64" s="1"/>
  <c r="AV515" i="64" s="1"/>
  <c r="AW516" i="64" s="1"/>
  <c r="AX517" i="64" s="1"/>
  <c r="AY518" i="64" s="1"/>
  <c r="AZ519" i="64" s="1"/>
  <c r="BA520" i="64" s="1"/>
  <c r="BB521" i="64" s="1"/>
  <c r="BC522" i="64" s="1"/>
  <c r="BD523" i="64" s="1"/>
  <c r="BE524" i="64" s="1"/>
  <c r="BF525" i="64" s="1"/>
  <c r="BG526" i="64" s="1"/>
  <c r="BH527" i="64" s="1"/>
  <c r="BI528" i="64" s="1"/>
  <c r="BJ529" i="64" s="1"/>
  <c r="BK530" i="64" s="1"/>
  <c r="BL531" i="64" s="1"/>
  <c r="BM532" i="64" s="1"/>
  <c r="BN533" i="64" s="1"/>
  <c r="BO534" i="64" s="1"/>
  <c r="BP535" i="64" s="1"/>
  <c r="BY1102" i="64"/>
  <c r="AQ461" i="64"/>
  <c r="AR462" i="64" s="1"/>
  <c r="AS463" i="64" s="1"/>
  <c r="AT464" i="64" s="1"/>
  <c r="AU465" i="64" s="1"/>
  <c r="AV466" i="64" s="1"/>
  <c r="AW467" i="64" s="1"/>
  <c r="AX468" i="64" s="1"/>
  <c r="AY469" i="64" s="1"/>
  <c r="AZ470" i="64" s="1"/>
  <c r="BA471" i="64" s="1"/>
  <c r="BB472" i="64" s="1"/>
  <c r="BC473" i="64" s="1"/>
  <c r="BD474" i="64" s="1"/>
  <c r="BE475" i="64" s="1"/>
  <c r="BF476" i="64" s="1"/>
  <c r="BG477" i="64" s="1"/>
  <c r="BH478" i="64" s="1"/>
  <c r="BI479" i="64" s="1"/>
  <c r="BJ480" i="64" s="1"/>
  <c r="BK481" i="64" s="1"/>
  <c r="BL482" i="64" s="1"/>
  <c r="BM483" i="64" s="1"/>
  <c r="BN484" i="64" s="1"/>
  <c r="AQ2137" i="64"/>
  <c r="AQ2150" i="64" s="1"/>
  <c r="CD512" i="64"/>
  <c r="CE513" i="64" s="1"/>
  <c r="CF514" i="64" s="1"/>
  <c r="CG515" i="64" s="1"/>
  <c r="CH516" i="64" s="1"/>
  <c r="CI517" i="64" s="1"/>
  <c r="CJ518" i="64" s="1"/>
  <c r="CK519" i="64" s="1"/>
  <c r="CL520" i="64" s="1"/>
  <c r="BU1102" i="64"/>
  <c r="AR512" i="64"/>
  <c r="AS513" i="64" s="1"/>
  <c r="AT514" i="64" s="1"/>
  <c r="AU515" i="64" s="1"/>
  <c r="AV516" i="64" s="1"/>
  <c r="AW517" i="64" s="1"/>
  <c r="AX518" i="64" s="1"/>
  <c r="AY519" i="64" s="1"/>
  <c r="AZ520" i="64" s="1"/>
  <c r="BA521" i="64" s="1"/>
  <c r="BB522" i="64" s="1"/>
  <c r="BC523" i="64" s="1"/>
  <c r="BD524" i="64" s="1"/>
  <c r="BE525" i="64" s="1"/>
  <c r="BF526" i="64" s="1"/>
  <c r="BG527" i="64" s="1"/>
  <c r="BH528" i="64" s="1"/>
  <c r="BI529" i="64" s="1"/>
  <c r="BJ530" i="64" s="1"/>
  <c r="BK531" i="64" s="1"/>
  <c r="BL532" i="64" s="1"/>
  <c r="BM533" i="64" s="1"/>
  <c r="BN534" i="64" s="1"/>
  <c r="BO535" i="64" s="1"/>
  <c r="AY638" i="64"/>
  <c r="U2137" i="64"/>
  <c r="U2150" i="64" s="1"/>
  <c r="BR461" i="64"/>
  <c r="BS462" i="64" s="1"/>
  <c r="BT463" i="64" s="1"/>
  <c r="BU464" i="64" s="1"/>
  <c r="BV465" i="64" s="1"/>
  <c r="BW466" i="64" s="1"/>
  <c r="BX467" i="64" s="1"/>
  <c r="BY468" i="64" s="1"/>
  <c r="BZ469" i="64" s="1"/>
  <c r="CA470" i="64" s="1"/>
  <c r="CB471" i="64" s="1"/>
  <c r="CC472" i="64" s="1"/>
  <c r="CD473" i="64" s="1"/>
  <c r="CE474" i="64" s="1"/>
  <c r="CF475" i="64" s="1"/>
  <c r="CG476" i="64" s="1"/>
  <c r="CH477" i="64" s="1"/>
  <c r="CI478" i="64" s="1"/>
  <c r="CJ479" i="64" s="1"/>
  <c r="CK480" i="64" s="1"/>
  <c r="CL481" i="64" s="1"/>
  <c r="BA1102" i="64"/>
  <c r="AY1022" i="64"/>
  <c r="AF638" i="64"/>
  <c r="BK1022" i="64"/>
  <c r="BA638" i="64"/>
  <c r="CC3012" i="64"/>
  <c r="AK1022" i="64"/>
  <c r="AD1328" i="64"/>
  <c r="W1328" i="64"/>
  <c r="BI789" i="64"/>
  <c r="BF1102" i="64"/>
  <c r="AL1102" i="64"/>
  <c r="BD789" i="64"/>
  <c r="BL1328" i="64"/>
  <c r="AF512" i="64"/>
  <c r="AG513" i="64" s="1"/>
  <c r="AH514" i="64" s="1"/>
  <c r="AI515" i="64" s="1"/>
  <c r="AJ516" i="64" s="1"/>
  <c r="AK517" i="64" s="1"/>
  <c r="AL518" i="64" s="1"/>
  <c r="AM519" i="64" s="1"/>
  <c r="AN520" i="64" s="1"/>
  <c r="AO521" i="64" s="1"/>
  <c r="AP522" i="64" s="1"/>
  <c r="AQ523" i="64" s="1"/>
  <c r="AR524" i="64" s="1"/>
  <c r="AS525" i="64" s="1"/>
  <c r="AT526" i="64" s="1"/>
  <c r="AU527" i="64" s="1"/>
  <c r="AV528" i="64" s="1"/>
  <c r="AW529" i="64" s="1"/>
  <c r="AX530" i="64" s="1"/>
  <c r="AY531" i="64" s="1"/>
  <c r="AZ532" i="64" s="1"/>
  <c r="BA533" i="64" s="1"/>
  <c r="BB534" i="64" s="1"/>
  <c r="BC535" i="64" s="1"/>
  <c r="Z638" i="64"/>
  <c r="BZ789" i="64"/>
  <c r="AC789" i="64"/>
  <c r="CF461" i="64"/>
  <c r="CG462" i="64" s="1"/>
  <c r="CH463" i="64" s="1"/>
  <c r="CI464" i="64" s="1"/>
  <c r="CJ465" i="64" s="1"/>
  <c r="CK466" i="64" s="1"/>
  <c r="CL467" i="64" s="1"/>
  <c r="CC789" i="64"/>
  <c r="BF2137" i="64"/>
  <c r="BF2150" i="64" s="1"/>
  <c r="BX638" i="64"/>
  <c r="CK3012" i="64"/>
  <c r="AQ3012" i="64"/>
  <c r="AD638" i="64"/>
  <c r="AM2137" i="64"/>
  <c r="AM2150" i="64" s="1"/>
  <c r="V461" i="64"/>
  <c r="BN789" i="64"/>
  <c r="BN2137" i="64"/>
  <c r="BN2150" i="64" s="1"/>
  <c r="AT789" i="64"/>
  <c r="AX1102" i="64"/>
  <c r="BT1102" i="64"/>
  <c r="AM789" i="64"/>
  <c r="BP512" i="64"/>
  <c r="BQ513" i="64" s="1"/>
  <c r="BR514" i="64" s="1"/>
  <c r="BS515" i="64" s="1"/>
  <c r="BT516" i="64" s="1"/>
  <c r="BU517" i="64" s="1"/>
  <c r="BV518" i="64" s="1"/>
  <c r="BW519" i="64" s="1"/>
  <c r="BX520" i="64" s="1"/>
  <c r="BY521" i="64" s="1"/>
  <c r="BZ522" i="64" s="1"/>
  <c r="CA523" i="64" s="1"/>
  <c r="CB524" i="64" s="1"/>
  <c r="CC525" i="64" s="1"/>
  <c r="CD526" i="64" s="1"/>
  <c r="CE527" i="64" s="1"/>
  <c r="CF528" i="64" s="1"/>
  <c r="CG529" i="64" s="1"/>
  <c r="CH530" i="64" s="1"/>
  <c r="CI531" i="64" s="1"/>
  <c r="CJ532" i="64" s="1"/>
  <c r="CK533" i="64" s="1"/>
  <c r="CL534" i="64" s="1"/>
  <c r="U512" i="64"/>
  <c r="V513" i="64" s="1"/>
  <c r="W514" i="64" s="1"/>
  <c r="X515" i="64" s="1"/>
  <c r="Y516" i="64" s="1"/>
  <c r="Z517" i="64" s="1"/>
  <c r="AA518" i="64" s="1"/>
  <c r="AB519" i="64" s="1"/>
  <c r="AC520" i="64" s="1"/>
  <c r="AD521" i="64" s="1"/>
  <c r="AE522" i="64" s="1"/>
  <c r="AF523" i="64" s="1"/>
  <c r="AG524" i="64" s="1"/>
  <c r="AH525" i="64" s="1"/>
  <c r="AI526" i="64" s="1"/>
  <c r="AJ527" i="64" s="1"/>
  <c r="AK528" i="64" s="1"/>
  <c r="AL529" i="64" s="1"/>
  <c r="AM530" i="64" s="1"/>
  <c r="AN531" i="64" s="1"/>
  <c r="AO532" i="64" s="1"/>
  <c r="AP533" i="64" s="1"/>
  <c r="AQ534" i="64" s="1"/>
  <c r="AR535" i="64" s="1"/>
  <c r="AW3012" i="64"/>
  <c r="CG1022" i="64"/>
  <c r="Z3012" i="64"/>
  <c r="AT2137" i="64"/>
  <c r="AT2150" i="64" s="1"/>
  <c r="AS3012" i="64"/>
  <c r="X638" i="64"/>
  <c r="CE2137" i="64"/>
  <c r="CE2150" i="64" s="1"/>
  <c r="BT512" i="64"/>
  <c r="BU513" i="64" s="1"/>
  <c r="BV514" i="64" s="1"/>
  <c r="BW515" i="64" s="1"/>
  <c r="BX516" i="64" s="1"/>
  <c r="BY517" i="64" s="1"/>
  <c r="BZ518" i="64" s="1"/>
  <c r="CA519" i="64" s="1"/>
  <c r="CB520" i="64" s="1"/>
  <c r="CC521" i="64" s="1"/>
  <c r="CD522" i="64" s="1"/>
  <c r="CE523" i="64" s="1"/>
  <c r="CF524" i="64" s="1"/>
  <c r="CG525" i="64" s="1"/>
  <c r="CH526" i="64" s="1"/>
  <c r="CI527" i="64" s="1"/>
  <c r="CJ528" i="64" s="1"/>
  <c r="CK529" i="64" s="1"/>
  <c r="CL530" i="64" s="1"/>
  <c r="AW1102" i="64"/>
  <c r="AT512" i="64"/>
  <c r="AU513" i="64" s="1"/>
  <c r="AV514" i="64" s="1"/>
  <c r="AW515" i="64" s="1"/>
  <c r="AX516" i="64" s="1"/>
  <c r="AY517" i="64" s="1"/>
  <c r="AZ518" i="64" s="1"/>
  <c r="BA519" i="64" s="1"/>
  <c r="BB520" i="64" s="1"/>
  <c r="BC521" i="64" s="1"/>
  <c r="BD522" i="64" s="1"/>
  <c r="BE523" i="64" s="1"/>
  <c r="BF524" i="64" s="1"/>
  <c r="BG525" i="64" s="1"/>
  <c r="BH526" i="64" s="1"/>
  <c r="BI527" i="64" s="1"/>
  <c r="BJ528" i="64" s="1"/>
  <c r="BK529" i="64" s="1"/>
  <c r="BL530" i="64" s="1"/>
  <c r="BM531" i="64" s="1"/>
  <c r="BN532" i="64" s="1"/>
  <c r="BO533" i="64" s="1"/>
  <c r="BP534" i="64" s="1"/>
  <c r="BQ535" i="64" s="1"/>
  <c r="BQ638" i="64"/>
  <c r="AE638" i="64"/>
  <c r="BL1102" i="64"/>
  <c r="CB1328" i="64"/>
  <c r="W2137" i="64"/>
  <c r="W2150" i="64" s="1"/>
  <c r="T1102" i="64"/>
  <c r="U1022" i="64"/>
  <c r="AG1328" i="64"/>
  <c r="BB2137" i="64"/>
  <c r="BB2150" i="64" s="1"/>
  <c r="BG789" i="64"/>
  <c r="BV1328" i="64"/>
  <c r="AD512" i="64"/>
  <c r="AE513" i="64" s="1"/>
  <c r="AF514" i="64" s="1"/>
  <c r="AG515" i="64" s="1"/>
  <c r="AH516" i="64" s="1"/>
  <c r="AI517" i="64" s="1"/>
  <c r="AJ518" i="64" s="1"/>
  <c r="AK519" i="64" s="1"/>
  <c r="AL520" i="64" s="1"/>
  <c r="AM521" i="64" s="1"/>
  <c r="AN522" i="64" s="1"/>
  <c r="AO523" i="64" s="1"/>
  <c r="AP524" i="64" s="1"/>
  <c r="AQ525" i="64" s="1"/>
  <c r="AR526" i="64" s="1"/>
  <c r="AS527" i="64" s="1"/>
  <c r="AT528" i="64" s="1"/>
  <c r="AU529" i="64" s="1"/>
  <c r="AV530" i="64" s="1"/>
  <c r="AW531" i="64" s="1"/>
  <c r="AX532" i="64" s="1"/>
  <c r="AY533" i="64" s="1"/>
  <c r="AZ534" i="64" s="1"/>
  <c r="BA535" i="64" s="1"/>
  <c r="AS2137" i="64"/>
  <c r="AS2150" i="64" s="1"/>
  <c r="AB2137" i="64"/>
  <c r="AB2150" i="64" s="1"/>
  <c r="CG638" i="64"/>
  <c r="BA2137" i="64"/>
  <c r="BA2150" i="64" s="1"/>
  <c r="BU2137" i="64"/>
  <c r="BU2150" i="64" s="1"/>
  <c r="AK789" i="64"/>
  <c r="CA2137" i="64"/>
  <c r="CA2150" i="64" s="1"/>
  <c r="AP461" i="64"/>
  <c r="AQ462" i="64" s="1"/>
  <c r="AR463" i="64" s="1"/>
  <c r="AS464" i="64" s="1"/>
  <c r="AT465" i="64" s="1"/>
  <c r="AU466" i="64" s="1"/>
  <c r="AV467" i="64" s="1"/>
  <c r="AW468" i="64" s="1"/>
  <c r="AX469" i="64" s="1"/>
  <c r="AY470" i="64" s="1"/>
  <c r="AZ471" i="64" s="1"/>
  <c r="BA472" i="64" s="1"/>
  <c r="BB473" i="64" s="1"/>
  <c r="BC474" i="64" s="1"/>
  <c r="BD475" i="64" s="1"/>
  <c r="BE476" i="64" s="1"/>
  <c r="BF477" i="64" s="1"/>
  <c r="BG478" i="64" s="1"/>
  <c r="BH479" i="64" s="1"/>
  <c r="BI480" i="64" s="1"/>
  <c r="BJ481" i="64" s="1"/>
  <c r="BK482" i="64" s="1"/>
  <c r="BL483" i="64" s="1"/>
  <c r="BM484" i="64" s="1"/>
  <c r="BT461" i="64"/>
  <c r="BU462" i="64" s="1"/>
  <c r="BV463" i="64" s="1"/>
  <c r="BW464" i="64" s="1"/>
  <c r="BX465" i="64" s="1"/>
  <c r="BY466" i="64" s="1"/>
  <c r="BZ467" i="64" s="1"/>
  <c r="CA468" i="64" s="1"/>
  <c r="CB469" i="64" s="1"/>
  <c r="CC470" i="64" s="1"/>
  <c r="CD471" i="64" s="1"/>
  <c r="CE472" i="64" s="1"/>
  <c r="CF473" i="64" s="1"/>
  <c r="CG474" i="64" s="1"/>
  <c r="CH475" i="64" s="1"/>
  <c r="CI476" i="64" s="1"/>
  <c r="CJ477" i="64" s="1"/>
  <c r="CK478" i="64" s="1"/>
  <c r="CL479" i="64" s="1"/>
  <c r="BT1022" i="64"/>
  <c r="CF1022" i="64"/>
  <c r="CI789" i="64"/>
  <c r="AW512" i="64"/>
  <c r="AX513" i="64" s="1"/>
  <c r="AY514" i="64" s="1"/>
  <c r="AZ515" i="64" s="1"/>
  <c r="BA516" i="64" s="1"/>
  <c r="BB517" i="64" s="1"/>
  <c r="BC518" i="64" s="1"/>
  <c r="BD519" i="64" s="1"/>
  <c r="BE520" i="64" s="1"/>
  <c r="BF521" i="64" s="1"/>
  <c r="BG522" i="64" s="1"/>
  <c r="BH523" i="64" s="1"/>
  <c r="BI524" i="64" s="1"/>
  <c r="BJ525" i="64" s="1"/>
  <c r="BK526" i="64" s="1"/>
  <c r="BL527" i="64" s="1"/>
  <c r="BM528" i="64" s="1"/>
  <c r="BN529" i="64" s="1"/>
  <c r="BO530" i="64" s="1"/>
  <c r="BP531" i="64" s="1"/>
  <c r="BQ532" i="64" s="1"/>
  <c r="BR533" i="64" s="1"/>
  <c r="BS534" i="64" s="1"/>
  <c r="BT535" i="64" s="1"/>
  <c r="BN1022" i="64"/>
  <c r="AJ512" i="64"/>
  <c r="AK513" i="64" s="1"/>
  <c r="AL514" i="64" s="1"/>
  <c r="AM515" i="64" s="1"/>
  <c r="AN516" i="64" s="1"/>
  <c r="AO517" i="64" s="1"/>
  <c r="AP518" i="64" s="1"/>
  <c r="AQ519" i="64" s="1"/>
  <c r="AR520" i="64" s="1"/>
  <c r="AS521" i="64" s="1"/>
  <c r="AT522" i="64" s="1"/>
  <c r="AU523" i="64" s="1"/>
  <c r="AV524" i="64" s="1"/>
  <c r="AW525" i="64" s="1"/>
  <c r="AX526" i="64" s="1"/>
  <c r="AY527" i="64" s="1"/>
  <c r="AZ528" i="64" s="1"/>
  <c r="BA529" i="64" s="1"/>
  <c r="BB530" i="64" s="1"/>
  <c r="BC531" i="64" s="1"/>
  <c r="BD532" i="64" s="1"/>
  <c r="BE533" i="64" s="1"/>
  <c r="BF534" i="64" s="1"/>
  <c r="BG535" i="64" s="1"/>
  <c r="AN3012" i="64"/>
  <c r="BB1328" i="64"/>
  <c r="AO2137" i="64"/>
  <c r="AO2150" i="64" s="1"/>
  <c r="Z461" i="64"/>
  <c r="AA462" i="64" s="1"/>
  <c r="AB463" i="64" s="1"/>
  <c r="AC464" i="64" s="1"/>
  <c r="AD465" i="64" s="1"/>
  <c r="AE466" i="64" s="1"/>
  <c r="AF467" i="64" s="1"/>
  <c r="AG468" i="64" s="1"/>
  <c r="AH469" i="64" s="1"/>
  <c r="AI470" i="64" s="1"/>
  <c r="AJ471" i="64" s="1"/>
  <c r="AK472" i="64" s="1"/>
  <c r="AL473" i="64" s="1"/>
  <c r="AM474" i="64" s="1"/>
  <c r="AN475" i="64" s="1"/>
  <c r="AO476" i="64" s="1"/>
  <c r="AP477" i="64" s="1"/>
  <c r="AQ478" i="64" s="1"/>
  <c r="AR479" i="64" s="1"/>
  <c r="AS480" i="64" s="1"/>
  <c r="AT481" i="64" s="1"/>
  <c r="AU482" i="64" s="1"/>
  <c r="AV483" i="64" s="1"/>
  <c r="AW484" i="64" s="1"/>
  <c r="AC638" i="64"/>
  <c r="BP1102" i="64"/>
  <c r="AP789" i="64"/>
  <c r="BX3012" i="64"/>
  <c r="Y461" i="64"/>
  <c r="Z462" i="64" s="1"/>
  <c r="AA463" i="64" s="1"/>
  <c r="AB464" i="64" s="1"/>
  <c r="AC465" i="64" s="1"/>
  <c r="AD466" i="64" s="1"/>
  <c r="AE467" i="64" s="1"/>
  <c r="AF468" i="64" s="1"/>
  <c r="AG469" i="64" s="1"/>
  <c r="AH470" i="64" s="1"/>
  <c r="AI471" i="64" s="1"/>
  <c r="AJ472" i="64" s="1"/>
  <c r="AK473" i="64" s="1"/>
  <c r="AL474" i="64" s="1"/>
  <c r="AM475" i="64" s="1"/>
  <c r="AN476" i="64" s="1"/>
  <c r="AO477" i="64" s="1"/>
  <c r="AP478" i="64" s="1"/>
  <c r="AQ479" i="64" s="1"/>
  <c r="AR480" i="64" s="1"/>
  <c r="AS481" i="64" s="1"/>
  <c r="AT482" i="64" s="1"/>
  <c r="AU483" i="64" s="1"/>
  <c r="AV484" i="64" s="1"/>
  <c r="AB1102" i="64"/>
  <c r="AW461" i="64"/>
  <c r="AX462" i="64" s="1"/>
  <c r="AY463" i="64" s="1"/>
  <c r="AZ464" i="64" s="1"/>
  <c r="BA465" i="64" s="1"/>
  <c r="BB466" i="64" s="1"/>
  <c r="BC467" i="64" s="1"/>
  <c r="BD468" i="64" s="1"/>
  <c r="BE469" i="64" s="1"/>
  <c r="BF470" i="64" s="1"/>
  <c r="BG471" i="64" s="1"/>
  <c r="BH472" i="64" s="1"/>
  <c r="BI473" i="64" s="1"/>
  <c r="BJ474" i="64" s="1"/>
  <c r="BK475" i="64" s="1"/>
  <c r="BL476" i="64" s="1"/>
  <c r="BM477" i="64" s="1"/>
  <c r="BN478" i="64" s="1"/>
  <c r="BO479" i="64" s="1"/>
  <c r="BP480" i="64" s="1"/>
  <c r="BQ481" i="64" s="1"/>
  <c r="BR482" i="64" s="1"/>
  <c r="BS483" i="64" s="1"/>
  <c r="BT484" i="64" s="1"/>
  <c r="BS1328" i="64"/>
  <c r="AL461" i="64"/>
  <c r="AM462" i="64" s="1"/>
  <c r="AN463" i="64" s="1"/>
  <c r="AO464" i="64" s="1"/>
  <c r="AP465" i="64" s="1"/>
  <c r="AQ466" i="64" s="1"/>
  <c r="AR467" i="64" s="1"/>
  <c r="AS468" i="64" s="1"/>
  <c r="AT469" i="64" s="1"/>
  <c r="AU470" i="64" s="1"/>
  <c r="AV471" i="64" s="1"/>
  <c r="AW472" i="64" s="1"/>
  <c r="AX473" i="64" s="1"/>
  <c r="AY474" i="64" s="1"/>
  <c r="AZ475" i="64" s="1"/>
  <c r="BA476" i="64" s="1"/>
  <c r="BB477" i="64" s="1"/>
  <c r="BC478" i="64" s="1"/>
  <c r="BD479" i="64" s="1"/>
  <c r="BE480" i="64" s="1"/>
  <c r="BF481" i="64" s="1"/>
  <c r="BG482" i="64" s="1"/>
  <c r="BH483" i="64" s="1"/>
  <c r="BI484" i="64" s="1"/>
  <c r="AJ2" i="864"/>
  <c r="AI7" i="864"/>
  <c r="AI7" i="863"/>
  <c r="AI1" i="863"/>
  <c r="AI1" i="864"/>
  <c r="AI3" i="864"/>
  <c r="AI3" i="863"/>
  <c r="AJ3" i="861"/>
  <c r="AI4" i="861"/>
  <c r="AE45" i="861"/>
  <c r="AC60" i="861"/>
  <c r="AF1974" i="64"/>
  <c r="AR2417" i="64"/>
  <c r="AR2419" i="64" s="1"/>
  <c r="DE1" i="864"/>
  <c r="DE20" i="864"/>
  <c r="AG34" i="863"/>
  <c r="AJ7" i="861"/>
  <c r="AK2" i="861"/>
  <c r="AJ1" i="86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41" i="64"/>
  <c r="Z2484" i="64"/>
  <c r="AA2482" i="64"/>
  <c r="AA2461" i="64"/>
  <c r="AA2463" i="64" s="1"/>
  <c r="Z2463" i="64"/>
  <c r="E918" i="64"/>
  <c r="E2266" i="64"/>
  <c r="E2313" i="64"/>
  <c r="E2318" i="64"/>
  <c r="E1750" i="64"/>
  <c r="E1774" i="64"/>
  <c r="E1796" i="64"/>
  <c r="E1891" i="64"/>
  <c r="E2695" i="64"/>
  <c r="E2661" i="64"/>
  <c r="E1927" i="64"/>
  <c r="E1962" i="64"/>
  <c r="E2559" i="64"/>
  <c r="E2627" i="64"/>
  <c r="E2114" i="64"/>
  <c r="E2158" i="64"/>
  <c r="E3259" i="64"/>
  <c r="E2213" i="64"/>
  <c r="E1361" i="64"/>
  <c r="E1311" i="64"/>
  <c r="AI3064" i="64" a="1"/>
  <c r="AI13" i="861" l="1"/>
  <c r="AI3064" i="64"/>
  <c r="T3041" i="64"/>
  <c r="U3036" i="64"/>
  <c r="AI3038" i="64" a="1"/>
  <c r="AI3038" i="64" s="1"/>
  <c r="AI2847" i="64" a="1"/>
  <c r="AI2847" i="64" s="1"/>
  <c r="AI2846" i="64" a="1"/>
  <c r="AI2846" i="64" s="1"/>
  <c r="AI61" i="64" a="1"/>
  <c r="AI61" i="64" s="1"/>
  <c r="AI59" i="64" a="1"/>
  <c r="AI59" i="64" s="1"/>
  <c r="AI60" i="64" a="1"/>
  <c r="AI60" i="64" s="1"/>
  <c r="AI58" i="64" s="1" a="1"/>
  <c r="AI58" i="64" s="1"/>
  <c r="AI3364" i="64" a="1"/>
  <c r="AI3364" i="64" s="1"/>
  <c r="AI3343" i="64" a="1"/>
  <c r="AI3343" i="64" s="1"/>
  <c r="AI1449" i="64" a="1"/>
  <c r="AI1449" i="64" s="1"/>
  <c r="AI1450" i="64" a="1"/>
  <c r="AI1450" i="64" s="1"/>
  <c r="AI1538" i="64" a="1"/>
  <c r="AI1538" i="64" s="1"/>
  <c r="AI1539" i="64" a="1"/>
  <c r="AI1539" i="64" s="1"/>
  <c r="AI1494" i="64" a="1"/>
  <c r="AI1494" i="64" s="1"/>
  <c r="AI1516" i="64" a="1"/>
  <c r="AI1516" i="64" s="1"/>
  <c r="AI1427" i="64" a="1"/>
  <c r="AI1427" i="64" s="1"/>
  <c r="AI1472" i="64" a="1"/>
  <c r="AI1472" i="64" s="1"/>
  <c r="AI681" i="64" a="1"/>
  <c r="AI681" i="64" s="1"/>
  <c r="AI677" i="64" a="1"/>
  <c r="AI677" i="64" s="1"/>
  <c r="AI671" i="64" a="1"/>
  <c r="AI671" i="64" s="1"/>
  <c r="AI672" i="64" s="1"/>
  <c r="V678" i="64"/>
  <c r="V682" i="64" s="1"/>
  <c r="V674" i="64"/>
  <c r="W669" i="64"/>
  <c r="W673" i="64" s="1"/>
  <c r="AH20" i="864"/>
  <c r="AH92" i="861" s="1"/>
  <c r="AH93" i="861" s="1"/>
  <c r="AH33" i="863"/>
  <c r="AH17" i="863" s="1"/>
  <c r="AH32" i="861" s="1"/>
  <c r="AH21" i="863"/>
  <c r="AH44" i="863"/>
  <c r="S1134" i="64"/>
  <c r="S1135" i="64" s="1"/>
  <c r="T486" i="64"/>
  <c r="AI4" i="64"/>
  <c r="AJ3" i="64"/>
  <c r="AJ3063" i="64" s="1" a="1"/>
  <c r="AJ3063" i="64" s="1"/>
  <c r="AJ1" i="64"/>
  <c r="AK2" i="64"/>
  <c r="AJ7" i="64"/>
  <c r="U486" i="64"/>
  <c r="T513" i="64"/>
  <c r="AR485" i="64"/>
  <c r="AS485" i="64" s="1"/>
  <c r="W462" i="64"/>
  <c r="V486" i="64"/>
  <c r="AK2" i="864"/>
  <c r="AJ1" i="864"/>
  <c r="AJ1" i="863"/>
  <c r="AI4" i="864"/>
  <c r="AI4" i="863"/>
  <c r="AJ7" i="864"/>
  <c r="AJ7" i="863"/>
  <c r="AJ3" i="863"/>
  <c r="AJ3" i="864"/>
  <c r="AK3" i="861"/>
  <c r="AJ4" i="861"/>
  <c r="AE85" i="861"/>
  <c r="AE60" i="861"/>
  <c r="AD60" i="861"/>
  <c r="AG1974" i="64"/>
  <c r="AS2417" i="64"/>
  <c r="AS2419" i="64" s="1"/>
  <c r="DG18" i="864"/>
  <c r="DG17" i="864"/>
  <c r="DG16" i="864"/>
  <c r="DH2" i="864"/>
  <c r="DH19" i="864" s="1"/>
  <c r="DG3" i="864"/>
  <c r="DG4" i="864" s="1"/>
  <c r="DG7" i="864"/>
  <c r="DF20" i="864"/>
  <c r="AH51" i="863" a="1"/>
  <c r="AH51" i="863" s="1"/>
  <c r="AH53" i="863" a="1"/>
  <c r="AH53" i="863" s="1"/>
  <c r="AH49" i="863" a="1"/>
  <c r="AH49" i="863" s="1"/>
  <c r="AH34" i="863"/>
  <c r="DF1" i="864"/>
  <c r="AL2" i="861"/>
  <c r="AK1" i="861"/>
  <c r="AK7" i="86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41" i="64"/>
  <c r="AA2484" i="64"/>
  <c r="AB2482" i="64"/>
  <c r="AB2461" i="64"/>
  <c r="E921" i="64"/>
  <c r="E920" i="64"/>
  <c r="E3258" i="64"/>
  <c r="E1961" i="64"/>
  <c r="E1890" i="64"/>
  <c r="E2558" i="64"/>
  <c r="E2157" i="64"/>
  <c r="E2113" i="64"/>
  <c r="E1926" i="64"/>
  <c r="E1795" i="64"/>
  <c r="E2317" i="64"/>
  <c r="E2212" i="64"/>
  <c r="E1773" i="64"/>
  <c r="E2694" i="64"/>
  <c r="E2626" i="64"/>
  <c r="E2660" i="64"/>
  <c r="E1749" i="64"/>
  <c r="E2269" i="64"/>
  <c r="E2294" i="64"/>
  <c r="AI1495" i="64"/>
  <c r="AI1428" i="64"/>
  <c r="AI1473" i="64"/>
  <c r="AI1540" i="64"/>
  <c r="AI1451" i="64"/>
  <c r="AI1517" i="64"/>
  <c r="AJ3064" i="64" a="1"/>
  <c r="AJ13" i="861" l="1"/>
  <c r="AI22" i="861"/>
  <c r="AI17" i="861"/>
  <c r="X23" i="861"/>
  <c r="AJ3064" i="64"/>
  <c r="AI2848" i="64"/>
  <c r="U3039" i="64"/>
  <c r="U3040" i="64" s="1"/>
  <c r="AJ3038" i="64" a="1"/>
  <c r="AJ3038" i="64" s="1"/>
  <c r="AJ2846" i="64" a="1"/>
  <c r="AJ2846" i="64" s="1"/>
  <c r="AJ2847" i="64" a="1"/>
  <c r="AJ2847" i="64" s="1"/>
  <c r="AJ60" i="64" a="1"/>
  <c r="AJ60" i="64" s="1"/>
  <c r="AJ58" i="64" s="1" a="1"/>
  <c r="AJ58" i="64" s="1"/>
  <c r="AJ61" i="64" a="1"/>
  <c r="AJ61" i="64" s="1"/>
  <c r="AJ59" i="64" a="1"/>
  <c r="AJ59" i="64" s="1"/>
  <c r="AJ3364" i="64" a="1"/>
  <c r="AJ3364" i="64" s="1"/>
  <c r="AJ3343" i="64" a="1"/>
  <c r="AJ3343" i="64" s="1"/>
  <c r="AJ1449" i="64" a="1"/>
  <c r="AJ1449" i="64" s="1"/>
  <c r="AJ1450" i="64" a="1"/>
  <c r="AJ1450" i="64" s="1"/>
  <c r="AJ1538" i="64" a="1"/>
  <c r="AJ1538" i="64" s="1"/>
  <c r="AJ1539" i="64" a="1"/>
  <c r="AJ1539" i="64" s="1"/>
  <c r="AJ1494" i="64" a="1"/>
  <c r="AJ1494" i="64" s="1"/>
  <c r="AJ1516" i="64" a="1"/>
  <c r="AJ1516" i="64" s="1"/>
  <c r="AJ1427" i="64" a="1"/>
  <c r="AJ1427" i="64" s="1"/>
  <c r="AJ1472" i="64" a="1"/>
  <c r="AJ1472" i="64" s="1"/>
  <c r="AI20" i="864"/>
  <c r="AI92" i="861" s="1"/>
  <c r="AI93" i="861" s="1"/>
  <c r="X669" i="64"/>
  <c r="X673" i="64" s="1"/>
  <c r="W678" i="64"/>
  <c r="W682" i="64" s="1"/>
  <c r="W674" i="64"/>
  <c r="AJ681" i="64" a="1"/>
  <c r="AJ681" i="64" s="1"/>
  <c r="AJ677" i="64" a="1"/>
  <c r="AJ677" i="64" s="1"/>
  <c r="AJ671" i="64" a="1"/>
  <c r="AJ671" i="64" s="1"/>
  <c r="AJ672" i="64" s="1"/>
  <c r="AI33" i="863"/>
  <c r="AI17" i="863" s="1"/>
  <c r="AI32" i="861" s="1"/>
  <c r="AI21" i="863"/>
  <c r="AI44" i="863"/>
  <c r="AK3" i="64"/>
  <c r="AK3063" i="64" s="1" a="1"/>
  <c r="AK3063" i="64" s="1"/>
  <c r="AK7" i="64"/>
  <c r="AL2" i="64"/>
  <c r="AK1" i="64"/>
  <c r="AJ4" i="64"/>
  <c r="U514" i="64"/>
  <c r="T537" i="64"/>
  <c r="X463" i="64"/>
  <c r="W486" i="64"/>
  <c r="AL2" i="864"/>
  <c r="AK7" i="863"/>
  <c r="AK7" i="864"/>
  <c r="AJ4" i="864"/>
  <c r="AJ4" i="863"/>
  <c r="AK1" i="863"/>
  <c r="AK1" i="864"/>
  <c r="AK3" i="864"/>
  <c r="AK3" i="863"/>
  <c r="AL3" i="861"/>
  <c r="AK4" i="861"/>
  <c r="AF45" i="861"/>
  <c r="AH1974" i="64"/>
  <c r="AT2417" i="64"/>
  <c r="AI53" i="863" a="1"/>
  <c r="AI53" i="863" s="1"/>
  <c r="AI49" i="863" a="1"/>
  <c r="AI49" i="863" s="1"/>
  <c r="AI51" i="863" a="1"/>
  <c r="AI51" i="863" s="1"/>
  <c r="AM2" i="861"/>
  <c r="AL1" i="861"/>
  <c r="AL7" i="86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41" i="64"/>
  <c r="AC2482" i="64"/>
  <c r="AB2484" i="64"/>
  <c r="AC2461" i="64"/>
  <c r="AB2463" i="64"/>
  <c r="E1752" i="64"/>
  <c r="E1751" i="64"/>
  <c r="E2560" i="64"/>
  <c r="E2561" i="64"/>
  <c r="E1776" i="64"/>
  <c r="E1775" i="64"/>
  <c r="E2629" i="64"/>
  <c r="E2628" i="64"/>
  <c r="E2214" i="64"/>
  <c r="E2215" i="64"/>
  <c r="E2115" i="64"/>
  <c r="E2116" i="64"/>
  <c r="E1893" i="64"/>
  <c r="E1892" i="64"/>
  <c r="E2696" i="64"/>
  <c r="E2697" i="64"/>
  <c r="E2293" i="64"/>
  <c r="E1929" i="64"/>
  <c r="E1928" i="64"/>
  <c r="E2663" i="64"/>
  <c r="E2662" i="64"/>
  <c r="E2320" i="64"/>
  <c r="E2319" i="64"/>
  <c r="E1964" i="64"/>
  <c r="E1963" i="64"/>
  <c r="E1797" i="64"/>
  <c r="E2159" i="64"/>
  <c r="E2160" i="64"/>
  <c r="E3260" i="64"/>
  <c r="E3261" i="64"/>
  <c r="E2272" i="64"/>
  <c r="E2271" i="64"/>
  <c r="E2289" i="64"/>
  <c r="E2209" i="64"/>
  <c r="E2177" i="64"/>
  <c r="E3255" i="64"/>
  <c r="E2154" i="64"/>
  <c r="E2110" i="64"/>
  <c r="E2623" i="64"/>
  <c r="E2555" i="64"/>
  <c r="E2523" i="64"/>
  <c r="E2066" i="64"/>
  <c r="E2030" i="64"/>
  <c r="E1958" i="64"/>
  <c r="E1923" i="64"/>
  <c r="E2657" i="64"/>
  <c r="E2691" i="64"/>
  <c r="AJ1428" i="64"/>
  <c r="AJ1495" i="64"/>
  <c r="AJ1517" i="64"/>
  <c r="AJ1540" i="64"/>
  <c r="AK3064" i="64" a="1"/>
  <c r="AJ1473" i="64"/>
  <c r="AJ1451" i="64"/>
  <c r="AJ17" i="861" l="1"/>
  <c r="AJ22" i="861"/>
  <c r="AK13" i="861"/>
  <c r="AK3064" i="64"/>
  <c r="U3041" i="64"/>
  <c r="V3036" i="64"/>
  <c r="AK3038" i="64" a="1"/>
  <c r="AK3038" i="64" s="1"/>
  <c r="AK2846" i="64" a="1"/>
  <c r="AK2846" i="64" s="1"/>
  <c r="AK2847" i="64" a="1"/>
  <c r="AK2847" i="64" s="1"/>
  <c r="AJ2848" i="64"/>
  <c r="AK61" i="64" a="1"/>
  <c r="AK61" i="64" s="1"/>
  <c r="AK59" i="64" a="1"/>
  <c r="AK59" i="64" s="1"/>
  <c r="AK60" i="64" a="1"/>
  <c r="AK60" i="64" s="1"/>
  <c r="AK58" i="64" s="1" a="1"/>
  <c r="AK58" i="64" s="1"/>
  <c r="AK3364" i="64" a="1"/>
  <c r="AK3364" i="64" s="1"/>
  <c r="AK3343" i="64" a="1"/>
  <c r="AK3343" i="64" s="1"/>
  <c r="AK1449" i="64" a="1"/>
  <c r="AK1449" i="64" s="1"/>
  <c r="AK1450" i="64" a="1"/>
  <c r="AK1450" i="64" s="1"/>
  <c r="AK1538" i="64" a="1"/>
  <c r="AK1538" i="64" s="1"/>
  <c r="AK1539" i="64" a="1"/>
  <c r="AK1539" i="64" s="1"/>
  <c r="AK1494" i="64" a="1"/>
  <c r="AK1494" i="64" s="1"/>
  <c r="AK1516" i="64" a="1"/>
  <c r="AK1516" i="64" s="1"/>
  <c r="AK1427" i="64" a="1"/>
  <c r="AK1427" i="64" s="1"/>
  <c r="AK1472" i="64" a="1"/>
  <c r="AK1472" i="64" s="1"/>
  <c r="AJ20" i="864"/>
  <c r="AK677" i="64" a="1"/>
  <c r="AK677" i="64" s="1"/>
  <c r="AK671" i="64" a="1"/>
  <c r="AK671" i="64" s="1"/>
  <c r="AK672" i="64" s="1"/>
  <c r="AK681" i="64" a="1"/>
  <c r="AK681" i="64" s="1"/>
  <c r="X678" i="64"/>
  <c r="X682" i="64" s="1"/>
  <c r="X674" i="64"/>
  <c r="Y669" i="64"/>
  <c r="Y673" i="64" s="1"/>
  <c r="AJ33" i="863"/>
  <c r="AJ21" i="863"/>
  <c r="AJ44" i="863"/>
  <c r="AL3" i="64"/>
  <c r="AL3063" i="64" s="1" a="1"/>
  <c r="AL3063" i="64" s="1"/>
  <c r="AL7" i="64"/>
  <c r="AL1" i="64"/>
  <c r="AK4" i="64"/>
  <c r="AM2" i="64"/>
  <c r="V515" i="64"/>
  <c r="U537" i="64"/>
  <c r="Y464" i="64"/>
  <c r="X486" i="64"/>
  <c r="AM2" i="864"/>
  <c r="AK4" i="863"/>
  <c r="AK4" i="864"/>
  <c r="AL7" i="864"/>
  <c r="AL7" i="863"/>
  <c r="AL1" i="864"/>
  <c r="AL1" i="863"/>
  <c r="AL3" i="864"/>
  <c r="AL3" i="863"/>
  <c r="AL4" i="861"/>
  <c r="AM3" i="861"/>
  <c r="AF85" i="861"/>
  <c r="AI1974" i="64"/>
  <c r="AG45" i="861"/>
  <c r="AU2417" i="64"/>
  <c r="AT2419" i="64"/>
  <c r="AK1540" i="64"/>
  <c r="AK1495" i="64"/>
  <c r="AL3064" i="64" a="1"/>
  <c r="AK1473" i="64"/>
  <c r="AK1517" i="64"/>
  <c r="AK1428" i="64"/>
  <c r="AK1451" i="64"/>
  <c r="AK22" i="861" l="1"/>
  <c r="AK17" i="861"/>
  <c r="AL13" i="861"/>
  <c r="AL3064" i="64"/>
  <c r="V3039" i="64"/>
  <c r="V3040" i="64" s="1"/>
  <c r="AL3038" i="64" a="1"/>
  <c r="AL3038" i="64" s="1"/>
  <c r="AL2847" i="64" a="1"/>
  <c r="AL2847" i="64" s="1"/>
  <c r="AK2848" i="64"/>
  <c r="AL2846" i="64" a="1"/>
  <c r="AL2846" i="64" s="1"/>
  <c r="AL61" i="64" a="1"/>
  <c r="AL61" i="64" s="1"/>
  <c r="AL59" i="64" a="1"/>
  <c r="AL59" i="64" s="1"/>
  <c r="AL60" i="64" a="1"/>
  <c r="AL60" i="64" s="1"/>
  <c r="AL58" i="64" s="1" a="1"/>
  <c r="AL58" i="64" s="1"/>
  <c r="AL3364" i="64" a="1"/>
  <c r="AL3364" i="64" s="1"/>
  <c r="AL3343" i="64" a="1"/>
  <c r="AL3343" i="64" s="1"/>
  <c r="AL1449" i="64" a="1"/>
  <c r="AL1449" i="64" s="1"/>
  <c r="AL1450" i="64" a="1"/>
  <c r="AL1450" i="64" s="1"/>
  <c r="AL1538" i="64" a="1"/>
  <c r="AL1538" i="64" s="1"/>
  <c r="AL1539" i="64" a="1"/>
  <c r="AL1539" i="64" s="1"/>
  <c r="AL1494" i="64" a="1"/>
  <c r="AL1494" i="64" s="1"/>
  <c r="AL1516" i="64" a="1"/>
  <c r="AL1516" i="64" s="1"/>
  <c r="AL1427" i="64" a="1"/>
  <c r="AL1427" i="64" s="1"/>
  <c r="AL1472" i="64" a="1"/>
  <c r="AL1472" i="64" s="1"/>
  <c r="Y674" i="64"/>
  <c r="Y678" i="64"/>
  <c r="Y682" i="64" s="1"/>
  <c r="Z669" i="64"/>
  <c r="Z673" i="64" s="1"/>
  <c r="AL681" i="64" a="1"/>
  <c r="AL681" i="64" s="1"/>
  <c r="AL677" i="64" a="1"/>
  <c r="AL677" i="64" s="1"/>
  <c r="AL671" i="64" a="1"/>
  <c r="AL671" i="64" s="1"/>
  <c r="AL672" i="64" s="1"/>
  <c r="AL4" i="64"/>
  <c r="AM3" i="64"/>
  <c r="AM3063" i="64" s="1" a="1"/>
  <c r="AM3063" i="64" s="1"/>
  <c r="Z465" i="64"/>
  <c r="Y486" i="64"/>
  <c r="W516" i="64"/>
  <c r="V537" i="64"/>
  <c r="AM3" i="863"/>
  <c r="AM3" i="864"/>
  <c r="AL4" i="863"/>
  <c r="AL4" i="864"/>
  <c r="AM4" i="861"/>
  <c r="AG85" i="861"/>
  <c r="AF60" i="861"/>
  <c r="AH45" i="861"/>
  <c r="AG60" i="861"/>
  <c r="AV2417" i="64"/>
  <c r="AU2419" i="64"/>
  <c r="DI16" i="864"/>
  <c r="DI7" i="864"/>
  <c r="DI18" i="864"/>
  <c r="DI3" i="864"/>
  <c r="DI4" i="864" s="1"/>
  <c r="DI17" i="864"/>
  <c r="DJ2" i="864"/>
  <c r="DJ19" i="864" s="1"/>
  <c r="AN2" i="861"/>
  <c r="AM1" i="861"/>
  <c r="AM7" i="861"/>
  <c r="AK43" i="863" a="1"/>
  <c r="AK43" i="863" s="1"/>
  <c r="AK41" i="863" a="1"/>
  <c r="AK41" i="863" s="1"/>
  <c r="AK40" i="863" a="1"/>
  <c r="AK40" i="863" s="1"/>
  <c r="AK39" i="863" a="1"/>
  <c r="AK39" i="863" s="1"/>
  <c r="AK42" i="863" a="1"/>
  <c r="AK42" i="863" s="1"/>
  <c r="AK32" i="863"/>
  <c r="AK29" i="863"/>
  <c r="AK30" i="863"/>
  <c r="AL2" i="863"/>
  <c r="AL31" i="863" s="1"/>
  <c r="AJ34" i="863"/>
  <c r="AJ17" i="863"/>
  <c r="AJ32" i="861" s="1"/>
  <c r="AJ92" i="861"/>
  <c r="AJ93"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41" i="64"/>
  <c r="AC2484" i="64"/>
  <c r="AD2482" i="64"/>
  <c r="AD2461" i="64"/>
  <c r="AD2463" i="64" s="1"/>
  <c r="AC2463" i="64"/>
  <c r="E2296" i="64"/>
  <c r="E2295" i="64"/>
  <c r="E1880" i="64"/>
  <c r="G1880" i="64" s="1"/>
  <c r="AL1517" i="64"/>
  <c r="AL1428" i="64"/>
  <c r="AL1540" i="64"/>
  <c r="AL1495" i="64"/>
  <c r="AL1473" i="64"/>
  <c r="AL1451" i="64"/>
  <c r="AM3064" i="64" a="1"/>
  <c r="AL17" i="861" l="1"/>
  <c r="AL22" i="861"/>
  <c r="AM13" i="861"/>
  <c r="Y23" i="861"/>
  <c r="AM3064" i="64"/>
  <c r="V3041" i="64"/>
  <c r="W3036" i="64"/>
  <c r="AM3038" i="64" a="1"/>
  <c r="AM3038" i="64" s="1"/>
  <c r="AL2848" i="64"/>
  <c r="AM2846" i="64" a="1"/>
  <c r="AM2846" i="64" s="1"/>
  <c r="AM2847" i="64" a="1"/>
  <c r="AM2847" i="64" s="1"/>
  <c r="AM61" i="64" a="1"/>
  <c r="AM61" i="64" s="1"/>
  <c r="AM59" i="64" a="1"/>
  <c r="AM59" i="64" s="1"/>
  <c r="AM60" i="64" a="1"/>
  <c r="AM60" i="64" s="1"/>
  <c r="AM58" i="64" s="1" a="1"/>
  <c r="AM58" i="64" s="1"/>
  <c r="AM3364" i="64" a="1"/>
  <c r="AM3364" i="64" s="1"/>
  <c r="AM3343" i="64" a="1"/>
  <c r="AM3343" i="64" s="1"/>
  <c r="AM1449" i="64" a="1"/>
  <c r="AM1449" i="64" s="1"/>
  <c r="AM1450" i="64" a="1"/>
  <c r="AM1450" i="64" s="1"/>
  <c r="AM1538" i="64" a="1"/>
  <c r="AM1538" i="64" s="1"/>
  <c r="AM1539" i="64" a="1"/>
  <c r="AM1539" i="64" s="1"/>
  <c r="AM1494" i="64" a="1"/>
  <c r="AM1494" i="64" s="1"/>
  <c r="AM1516" i="64" a="1"/>
  <c r="AM1516" i="64" s="1"/>
  <c r="AM1427" i="64" a="1"/>
  <c r="AM1427" i="64" s="1"/>
  <c r="AM1472" i="64" a="1"/>
  <c r="AM1472" i="64" s="1"/>
  <c r="AM681" i="64" a="1"/>
  <c r="AM681" i="64" s="1"/>
  <c r="AM671" i="64" a="1"/>
  <c r="AM671" i="64" s="1"/>
  <c r="AM672" i="64" s="1"/>
  <c r="AM677" i="64" a="1"/>
  <c r="AM677" i="64" s="1"/>
  <c r="AA669" i="64"/>
  <c r="AA673" i="64" s="1"/>
  <c r="Z678" i="64"/>
  <c r="Z682" i="64" s="1"/>
  <c r="Z674" i="64"/>
  <c r="AK20" i="864"/>
  <c r="AK92" i="861" s="1"/>
  <c r="AK93" i="861" s="1"/>
  <c r="AK33" i="863"/>
  <c r="AK17" i="863" s="1"/>
  <c r="AK32" i="861" s="1"/>
  <c r="AK21" i="863"/>
  <c r="AK44" i="863"/>
  <c r="AM1" i="64"/>
  <c r="AM4" i="64"/>
  <c r="AM7" i="64"/>
  <c r="AN2" i="64"/>
  <c r="X517" i="64"/>
  <c r="W537" i="64"/>
  <c r="AA466" i="64"/>
  <c r="Z486" i="64"/>
  <c r="AN2" i="864"/>
  <c r="AM4" i="864"/>
  <c r="AM4" i="863"/>
  <c r="AM7" i="864"/>
  <c r="AM7" i="863"/>
  <c r="AM1" i="864"/>
  <c r="AM1" i="863"/>
  <c r="AN3" i="861"/>
  <c r="AH85" i="861"/>
  <c r="AH60" i="861"/>
  <c r="AI45" i="861"/>
  <c r="AJ1974" i="64"/>
  <c r="AW2417" i="64"/>
  <c r="AW2419" i="64" s="1"/>
  <c r="AV2419" i="64"/>
  <c r="DI1" i="864"/>
  <c r="AK51" i="863" a="1"/>
  <c r="AK51" i="863" s="1"/>
  <c r="AK49" i="863" a="1"/>
  <c r="AK49" i="863" s="1"/>
  <c r="AK53" i="863" a="1"/>
  <c r="AK53" i="863" s="1"/>
  <c r="AO2" i="861"/>
  <c r="AN1" i="861"/>
  <c r="AN7" i="86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41" i="64"/>
  <c r="AE2482" i="64"/>
  <c r="AD2484" i="64"/>
  <c r="AE2461" i="64"/>
  <c r="E1887" i="64"/>
  <c r="E943" i="64"/>
  <c r="E1763" i="64"/>
  <c r="G1763" i="64" s="1"/>
  <c r="E1787" i="64"/>
  <c r="G1787" i="64" s="1"/>
  <c r="E1792" i="64"/>
  <c r="E1770" i="64"/>
  <c r="E1739" i="64"/>
  <c r="G1739" i="64" s="1"/>
  <c r="E1746" i="64"/>
  <c r="E1618" i="64"/>
  <c r="B1740" i="64"/>
  <c r="E965" i="64"/>
  <c r="E2307" i="64"/>
  <c r="E2283" i="64"/>
  <c r="E1356" i="64"/>
  <c r="AM1428" i="64"/>
  <c r="AM1495" i="64"/>
  <c r="AM1517" i="64"/>
  <c r="AM1540" i="64"/>
  <c r="AM1473" i="64"/>
  <c r="AM1451" i="64"/>
  <c r="AM22" i="861" l="1"/>
  <c r="AM17" i="861"/>
  <c r="W3039" i="64"/>
  <c r="W3040" i="64" s="1"/>
  <c r="AM2848" i="64"/>
  <c r="AA674" i="64"/>
  <c r="AB669" i="64"/>
  <c r="AB673" i="64" s="1"/>
  <c r="AA678" i="64"/>
  <c r="AA682" i="64" s="1"/>
  <c r="AL20" i="864"/>
  <c r="AL92" i="861" s="1"/>
  <c r="AL93" i="861" s="1"/>
  <c r="AL33" i="863"/>
  <c r="AL17" i="863" s="1"/>
  <c r="AL32" i="861" s="1"/>
  <c r="AL21" i="863"/>
  <c r="AL44" i="863"/>
  <c r="AN7" i="64"/>
  <c r="AN3" i="64"/>
  <c r="AN3063" i="64" s="1" a="1"/>
  <c r="AN3063" i="64" s="1"/>
  <c r="AN1" i="64"/>
  <c r="AO2" i="64"/>
  <c r="AB467" i="64"/>
  <c r="AA486" i="64"/>
  <c r="Y518" i="64"/>
  <c r="X537" i="64"/>
  <c r="AO2" i="864"/>
  <c r="AN7" i="864"/>
  <c r="AN7" i="863"/>
  <c r="AN1" i="864"/>
  <c r="AN1" i="863"/>
  <c r="AN3" i="863"/>
  <c r="AN3" i="864"/>
  <c r="AO3" i="861"/>
  <c r="AN4" i="861"/>
  <c r="AI85" i="861"/>
  <c r="AI60" i="861"/>
  <c r="AK1974" i="64"/>
  <c r="AJ45" i="861"/>
  <c r="AX2417" i="64"/>
  <c r="AF2441"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484" i="64"/>
  <c r="AF2482" i="64"/>
  <c r="AF2461" i="64"/>
  <c r="AE2463" i="64"/>
  <c r="B940" i="64"/>
  <c r="B938" i="64"/>
  <c r="E1772" i="64"/>
  <c r="E1771" i="64"/>
  <c r="E1769" i="64"/>
  <c r="T48" i="64"/>
  <c r="U48" i="64"/>
  <c r="V48" i="64"/>
  <c r="W48" i="64"/>
  <c r="X48" i="64"/>
  <c r="Y48" i="64"/>
  <c r="Z48" i="64"/>
  <c r="AA48" i="64"/>
  <c r="AB48" i="64"/>
  <c r="AC48" i="64"/>
  <c r="AD48" i="64"/>
  <c r="AD568" i="64" s="1"/>
  <c r="AE48" i="64"/>
  <c r="AE568" i="64" s="1"/>
  <c r="AF48" i="64"/>
  <c r="AF568" i="64" s="1"/>
  <c r="AG48" i="64"/>
  <c r="AG568" i="64" s="1"/>
  <c r="AH48" i="64"/>
  <c r="AH568" i="64" s="1"/>
  <c r="AI48" i="64"/>
  <c r="AI568" i="64" s="1"/>
  <c r="AJ48" i="64"/>
  <c r="AJ568" i="64" s="1"/>
  <c r="AK48" i="64"/>
  <c r="AK568" i="64" s="1"/>
  <c r="AL48" i="64"/>
  <c r="AL568" i="64" s="1"/>
  <c r="AM48" i="64"/>
  <c r="AM568" i="64" s="1"/>
  <c r="AN48" i="64"/>
  <c r="AN568" i="64" s="1"/>
  <c r="AO48" i="64"/>
  <c r="AO568" i="64" s="1"/>
  <c r="AP48" i="64"/>
  <c r="AP568" i="64" s="1"/>
  <c r="AQ48" i="64"/>
  <c r="AQ568" i="64" s="1"/>
  <c r="AR48" i="64"/>
  <c r="AR568" i="64" s="1"/>
  <c r="AS48" i="64"/>
  <c r="AS568" i="64" s="1"/>
  <c r="AT48" i="64"/>
  <c r="AT568" i="64" s="1"/>
  <c r="AU48" i="64"/>
  <c r="AU568" i="64" s="1"/>
  <c r="AV48" i="64"/>
  <c r="AV568" i="64" s="1"/>
  <c r="AW48" i="64"/>
  <c r="AW568" i="64" s="1"/>
  <c r="AX48" i="64"/>
  <c r="AX568" i="64" s="1"/>
  <c r="AY48" i="64"/>
  <c r="AY568" i="64" s="1"/>
  <c r="AZ48" i="64"/>
  <c r="AZ568" i="64" s="1"/>
  <c r="BA48" i="64"/>
  <c r="BA568" i="64" s="1"/>
  <c r="BB48" i="64"/>
  <c r="BB568" i="64" s="1"/>
  <c r="BC48" i="64"/>
  <c r="BC568" i="64" s="1"/>
  <c r="BD48" i="64"/>
  <c r="BD568" i="64" s="1"/>
  <c r="BE48" i="64"/>
  <c r="BE568" i="64" s="1"/>
  <c r="BF48" i="64"/>
  <c r="BF568" i="64" s="1"/>
  <c r="BG48" i="64"/>
  <c r="BG568" i="64" s="1"/>
  <c r="BH48" i="64"/>
  <c r="BH568" i="64" s="1"/>
  <c r="BI48" i="64"/>
  <c r="BI568" i="64" s="1"/>
  <c r="BJ48" i="64"/>
  <c r="BJ568" i="64" s="1"/>
  <c r="BK48" i="64"/>
  <c r="BK568" i="64" s="1"/>
  <c r="BL48" i="64"/>
  <c r="BL568" i="64" s="1"/>
  <c r="BM48" i="64"/>
  <c r="BM568" i="64" s="1"/>
  <c r="BN48" i="64"/>
  <c r="BN568" i="64" s="1"/>
  <c r="BO48" i="64"/>
  <c r="BO568" i="64" s="1"/>
  <c r="BP48" i="64"/>
  <c r="BP568" i="64" s="1"/>
  <c r="BQ48" i="64"/>
  <c r="BQ568" i="64" s="1"/>
  <c r="BR48" i="64"/>
  <c r="BR568" i="64" s="1"/>
  <c r="BS48" i="64"/>
  <c r="BS568" i="64" s="1"/>
  <c r="BT48" i="64"/>
  <c r="BT568" i="64" s="1"/>
  <c r="BU48" i="64"/>
  <c r="BU568" i="64" s="1"/>
  <c r="BV48" i="64"/>
  <c r="BV568" i="64" s="1"/>
  <c r="BW48" i="64"/>
  <c r="BW568" i="64" s="1"/>
  <c r="BX48" i="64"/>
  <c r="BX568" i="64" s="1"/>
  <c r="BY48" i="64"/>
  <c r="BY568" i="64" s="1"/>
  <c r="BZ48" i="64"/>
  <c r="BZ568" i="64" s="1"/>
  <c r="CA48" i="64"/>
  <c r="CA568" i="64" s="1"/>
  <c r="CB48" i="64"/>
  <c r="CB568" i="64" s="1"/>
  <c r="CC48" i="64"/>
  <c r="CC568" i="64" s="1"/>
  <c r="CD48" i="64"/>
  <c r="CD568" i="64" s="1"/>
  <c r="CE48" i="64"/>
  <c r="CE568" i="64" s="1"/>
  <c r="CF48" i="64"/>
  <c r="CF568" i="64" s="1"/>
  <c r="CG48" i="64"/>
  <c r="CG568" i="64" s="1"/>
  <c r="CH48" i="64"/>
  <c r="CH568" i="64" s="1"/>
  <c r="CI48" i="64"/>
  <c r="CI568" i="64" s="1"/>
  <c r="CJ48" i="64"/>
  <c r="CJ568" i="64" s="1"/>
  <c r="CK48" i="64"/>
  <c r="CK568" i="64" s="1"/>
  <c r="S48" i="64"/>
  <c r="E47" i="64"/>
  <c r="E46" i="64"/>
  <c r="E45" i="64"/>
  <c r="E115" i="64"/>
  <c r="E2208" i="64"/>
  <c r="E215" i="64"/>
  <c r="E214" i="64"/>
  <c r="G214" i="64" s="1"/>
  <c r="E202" i="64"/>
  <c r="E201" i="64"/>
  <c r="E199" i="64"/>
  <c r="E267" i="64"/>
  <c r="E1360" i="64"/>
  <c r="E1617" i="64"/>
  <c r="E1310" i="64"/>
  <c r="E964" i="64"/>
  <c r="E966" i="64"/>
  <c r="E1304" i="64"/>
  <c r="G1304" i="64" s="1"/>
  <c r="E2172" i="64"/>
  <c r="B2172" i="64"/>
  <c r="AN3064" i="64" a="1"/>
  <c r="AN13" i="861" l="1"/>
  <c r="AN3064" i="64"/>
  <c r="W3041" i="64"/>
  <c r="X3036" i="64"/>
  <c r="AN3038" i="64" a="1"/>
  <c r="AN3038" i="64" s="1"/>
  <c r="AN2846" i="64" a="1"/>
  <c r="AN2846" i="64" s="1"/>
  <c r="AN2847" i="64" a="1"/>
  <c r="AN2847" i="64" s="1"/>
  <c r="AN61" i="64" a="1"/>
  <c r="AN61" i="64" s="1"/>
  <c r="AN59" i="64" a="1"/>
  <c r="AN59" i="64" s="1"/>
  <c r="AN60" i="64" a="1"/>
  <c r="AN60" i="64" s="1"/>
  <c r="AN58" i="64" s="1" a="1"/>
  <c r="AN58" i="64" s="1"/>
  <c r="AN3364" i="64" a="1"/>
  <c r="AN3364" i="64" s="1"/>
  <c r="AN3343" i="64" a="1"/>
  <c r="AN3343" i="64" s="1"/>
  <c r="AN1449" i="64" a="1"/>
  <c r="AN1449" i="64" s="1"/>
  <c r="AN1450" i="64" a="1"/>
  <c r="AN1450" i="64" s="1"/>
  <c r="AN1538" i="64" a="1"/>
  <c r="AN1538" i="64" s="1"/>
  <c r="AN1539" i="64" a="1"/>
  <c r="AN1539" i="64" s="1"/>
  <c r="AN1494" i="64" a="1"/>
  <c r="AN1494" i="64" s="1"/>
  <c r="AN1516" i="64" a="1"/>
  <c r="AN1516" i="64" s="1"/>
  <c r="AN1427" i="64" a="1"/>
  <c r="AN1427" i="64" s="1"/>
  <c r="AN1472" i="64" a="1"/>
  <c r="AN1472" i="64" s="1"/>
  <c r="AM20" i="864"/>
  <c r="AM92" i="861" s="1"/>
  <c r="AM93" i="861" s="1"/>
  <c r="AN677" i="64" a="1"/>
  <c r="AN677" i="64" s="1"/>
  <c r="AN681" i="64" a="1"/>
  <c r="AN681" i="64" s="1"/>
  <c r="AN671" i="64" a="1"/>
  <c r="AN671" i="64" s="1"/>
  <c r="AN672" i="64" s="1"/>
  <c r="AC669" i="64"/>
  <c r="AC673" i="64" s="1"/>
  <c r="AB678" i="64"/>
  <c r="AB682" i="64" s="1"/>
  <c r="AB674" i="64"/>
  <c r="AM21" i="863"/>
  <c r="AM33" i="863"/>
  <c r="AM17" i="863" s="1"/>
  <c r="AM32" i="861" s="1"/>
  <c r="AM44" i="863"/>
  <c r="AO1" i="64"/>
  <c r="AP2" i="64"/>
  <c r="AO7" i="64"/>
  <c r="AN4" i="64"/>
  <c r="AO3" i="64"/>
  <c r="AO3063" i="64" s="1" a="1"/>
  <c r="AO3063" i="64" s="1"/>
  <c r="Z519" i="64"/>
  <c r="Y537" i="64"/>
  <c r="AC468" i="64"/>
  <c r="AB486" i="64"/>
  <c r="AP2" i="864"/>
  <c r="AO1" i="864"/>
  <c r="AO1" i="863"/>
  <c r="AN4" i="863"/>
  <c r="AN4" i="864"/>
  <c r="AO7" i="864"/>
  <c r="AO7" i="863"/>
  <c r="AO3" i="864"/>
  <c r="AO3" i="863"/>
  <c r="AP3" i="861"/>
  <c r="AO4" i="861"/>
  <c r="AJ85" i="861"/>
  <c r="AJ60" i="861"/>
  <c r="AL1974" i="64"/>
  <c r="AY2417" i="64"/>
  <c r="AX2419" i="64"/>
  <c r="AG2441" i="64"/>
  <c r="DK20" i="864"/>
  <c r="DK1" i="864"/>
  <c r="AM34" i="863"/>
  <c r="AP1" i="861"/>
  <c r="AP7" i="861"/>
  <c r="AQ2" i="86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484" i="64"/>
  <c r="AG2482" i="64"/>
  <c r="AG2461" i="64"/>
  <c r="AG2463" i="64" s="1"/>
  <c r="AF2463" i="64"/>
  <c r="E2176" i="64"/>
  <c r="E2554" i="64"/>
  <c r="E2153" i="64"/>
  <c r="E2179" i="64"/>
  <c r="E2178" i="64"/>
  <c r="E2109" i="64"/>
  <c r="E3254" i="64"/>
  <c r="E3257" i="64"/>
  <c r="E3256" i="64"/>
  <c r="E2622" i="64"/>
  <c r="E2156" i="64"/>
  <c r="E2155" i="64"/>
  <c r="E2112" i="64"/>
  <c r="E2111" i="64"/>
  <c r="E2625" i="64"/>
  <c r="E2624" i="64"/>
  <c r="E2690" i="64"/>
  <c r="E2557" i="64"/>
  <c r="E2556" i="64"/>
  <c r="E2525" i="64"/>
  <c r="E2524" i="64"/>
  <c r="E2522" i="64"/>
  <c r="E1957" i="64"/>
  <c r="E2068" i="64"/>
  <c r="E2067" i="64"/>
  <c r="E2065" i="64"/>
  <c r="E2032" i="64"/>
  <c r="E2031" i="64"/>
  <c r="E2029" i="64"/>
  <c r="E1960" i="64"/>
  <c r="E1959" i="64"/>
  <c r="E1925" i="64"/>
  <c r="E1924" i="64"/>
  <c r="E1922" i="64"/>
  <c r="E2659" i="64"/>
  <c r="E2658" i="64"/>
  <c r="E2656" i="64"/>
  <c r="E1886" i="64"/>
  <c r="E2693" i="64"/>
  <c r="E2692" i="64"/>
  <c r="CI960" i="64"/>
  <c r="CA960" i="64"/>
  <c r="BS960" i="64"/>
  <c r="BK960" i="64"/>
  <c r="BC960" i="64"/>
  <c r="AU960" i="64"/>
  <c r="AM960" i="64"/>
  <c r="AE960" i="64"/>
  <c r="W960" i="64"/>
  <c r="E1889" i="64"/>
  <c r="E1888" i="64"/>
  <c r="E945" i="64"/>
  <c r="E944" i="64"/>
  <c r="E942" i="64"/>
  <c r="CJ960" i="64"/>
  <c r="CB960" i="64"/>
  <c r="BT960" i="64"/>
  <c r="BL960" i="64"/>
  <c r="BD960" i="64"/>
  <c r="AV960" i="64"/>
  <c r="AN960" i="64"/>
  <c r="AF960" i="64"/>
  <c r="X960" i="64"/>
  <c r="E1794" i="64"/>
  <c r="E1793" i="64"/>
  <c r="E1791" i="64"/>
  <c r="E2316" i="64"/>
  <c r="E2315" i="64"/>
  <c r="E2314" i="64"/>
  <c r="E565" i="64"/>
  <c r="E2265" i="64"/>
  <c r="E1748" i="64"/>
  <c r="E1747" i="64"/>
  <c r="E1745" i="64"/>
  <c r="CD960" i="64"/>
  <c r="BV960" i="64"/>
  <c r="BN960" i="64"/>
  <c r="BF960" i="64"/>
  <c r="AX960" i="64"/>
  <c r="AP960" i="64"/>
  <c r="AH960" i="64"/>
  <c r="Z960" i="64"/>
  <c r="AS960" i="64"/>
  <c r="BQ960" i="64"/>
  <c r="AK960" i="64"/>
  <c r="BY960" i="64"/>
  <c r="U960" i="64"/>
  <c r="BA960" i="64"/>
  <c r="BI960" i="64"/>
  <c r="AC960" i="64"/>
  <c r="CE960" i="64"/>
  <c r="BW960" i="64"/>
  <c r="BO960" i="64"/>
  <c r="BG960" i="64"/>
  <c r="AY960" i="64"/>
  <c r="AQ960" i="64"/>
  <c r="AI960" i="64"/>
  <c r="AA960" i="64"/>
  <c r="CH960" i="64"/>
  <c r="BZ960" i="64"/>
  <c r="BR960" i="64"/>
  <c r="BJ960" i="64"/>
  <c r="BB960" i="64"/>
  <c r="AT960" i="64"/>
  <c r="AL960" i="64"/>
  <c r="AD960" i="64"/>
  <c r="V960" i="64"/>
  <c r="CG960" i="64"/>
  <c r="CF960" i="64"/>
  <c r="BX960" i="64"/>
  <c r="BP960" i="64"/>
  <c r="BH960" i="64"/>
  <c r="AZ960" i="64"/>
  <c r="AR960" i="64"/>
  <c r="AJ960" i="64"/>
  <c r="AB960" i="64"/>
  <c r="T960" i="64"/>
  <c r="CK960" i="64"/>
  <c r="CC960" i="64"/>
  <c r="BU960" i="64"/>
  <c r="BM960" i="64"/>
  <c r="BE960" i="64"/>
  <c r="AW960" i="64"/>
  <c r="AO960" i="64"/>
  <c r="AG960" i="64"/>
  <c r="Y960" i="64"/>
  <c r="E2290" i="64"/>
  <c r="E2268" i="64"/>
  <c r="E2267" i="64"/>
  <c r="E2292" i="64"/>
  <c r="E2291" i="64"/>
  <c r="E2175" i="64"/>
  <c r="B2173" i="64"/>
  <c r="T650" i="64"/>
  <c r="U650" i="64"/>
  <c r="V650" i="64"/>
  <c r="W650" i="64"/>
  <c r="X650" i="64"/>
  <c r="Y650" i="64"/>
  <c r="Z650" i="64"/>
  <c r="AA650" i="64"/>
  <c r="AB650" i="64"/>
  <c r="AC650" i="64"/>
  <c r="AD650" i="64"/>
  <c r="AE650" i="64"/>
  <c r="AF650" i="64"/>
  <c r="AG650" i="64"/>
  <c r="AH650" i="64"/>
  <c r="AI650" i="64"/>
  <c r="AJ650" i="64"/>
  <c r="AK650" i="64"/>
  <c r="AL650" i="64"/>
  <c r="AM650" i="64"/>
  <c r="AN650" i="64"/>
  <c r="AO650" i="64"/>
  <c r="AP650" i="64"/>
  <c r="AQ650" i="64"/>
  <c r="AR650" i="64"/>
  <c r="AS650" i="64"/>
  <c r="AT650" i="64"/>
  <c r="AU650" i="64"/>
  <c r="AV650" i="64"/>
  <c r="AW650" i="64"/>
  <c r="AX650" i="64"/>
  <c r="AY650" i="64"/>
  <c r="AZ650" i="64"/>
  <c r="BA650" i="64"/>
  <c r="BB650" i="64"/>
  <c r="BC650" i="64"/>
  <c r="BD650" i="64"/>
  <c r="BE650" i="64"/>
  <c r="BF650" i="64"/>
  <c r="BG650" i="64"/>
  <c r="BH650" i="64"/>
  <c r="BI650" i="64"/>
  <c r="BJ650" i="64"/>
  <c r="BK650" i="64"/>
  <c r="BL650" i="64"/>
  <c r="BM650" i="64"/>
  <c r="BN650" i="64"/>
  <c r="BO650" i="64"/>
  <c r="BP650" i="64"/>
  <c r="BQ650" i="64"/>
  <c r="BR650" i="64"/>
  <c r="BS650" i="64"/>
  <c r="BT650" i="64"/>
  <c r="BU650" i="64"/>
  <c r="BV650" i="64"/>
  <c r="BW650" i="64"/>
  <c r="BX650" i="64"/>
  <c r="BY650" i="64"/>
  <c r="BZ650" i="64"/>
  <c r="CA650" i="64"/>
  <c r="CB650" i="64"/>
  <c r="CC650" i="64"/>
  <c r="CD650" i="64"/>
  <c r="CE650" i="64"/>
  <c r="CF650" i="64"/>
  <c r="CG650" i="64"/>
  <c r="CH650" i="64"/>
  <c r="CI650" i="64"/>
  <c r="CJ650" i="64"/>
  <c r="CK650" i="64"/>
  <c r="E1611" i="64"/>
  <c r="G1611" i="64" s="1"/>
  <c r="AO3064" i="64" a="1"/>
  <c r="AN1517" i="64"/>
  <c r="AN1495" i="64"/>
  <c r="AN1473" i="64"/>
  <c r="AN1428" i="64"/>
  <c r="AN1451" i="64"/>
  <c r="AN1540" i="64"/>
  <c r="AO13" i="861" l="1"/>
  <c r="AN17" i="861"/>
  <c r="AN22" i="861"/>
  <c r="Z23" i="861"/>
  <c r="AO3064" i="64"/>
  <c r="X3039" i="64"/>
  <c r="X3040" i="64" s="1"/>
  <c r="AO3038" i="64" a="1"/>
  <c r="AO3038" i="64" s="1"/>
  <c r="AO2846" i="64" a="1"/>
  <c r="AO2846" i="64" s="1"/>
  <c r="AO2847" i="64" a="1"/>
  <c r="AO2847" i="64" s="1"/>
  <c r="AN2848" i="64"/>
  <c r="AO61" i="64" a="1"/>
  <c r="AO61" i="64" s="1"/>
  <c r="AO59" i="64" a="1"/>
  <c r="AO59" i="64" s="1"/>
  <c r="AO60" i="64" a="1"/>
  <c r="AO60" i="64" s="1"/>
  <c r="AO58" i="64" s="1" a="1"/>
  <c r="AO58" i="64" s="1"/>
  <c r="AO3364" i="64" a="1"/>
  <c r="AO3364" i="64" s="1"/>
  <c r="AO3343" i="64" a="1"/>
  <c r="AO3343" i="64" s="1"/>
  <c r="AO1449" i="64" a="1"/>
  <c r="AO1449" i="64" s="1"/>
  <c r="AO1450" i="64" a="1"/>
  <c r="AO1450" i="64" s="1"/>
  <c r="AO1538" i="64" a="1"/>
  <c r="AO1538" i="64" s="1"/>
  <c r="AO1539" i="64" a="1"/>
  <c r="AO1539" i="64" s="1"/>
  <c r="AO1494" i="64" a="1"/>
  <c r="AO1494" i="64" s="1"/>
  <c r="AO1516" i="64" a="1"/>
  <c r="AO1516" i="64" s="1"/>
  <c r="AO1427" i="64" a="1"/>
  <c r="AO1427" i="64" s="1"/>
  <c r="AO1472" i="64" a="1"/>
  <c r="AO1472" i="64" s="1"/>
  <c r="AN20" i="864"/>
  <c r="AN92" i="861" s="1"/>
  <c r="AN93" i="861" s="1"/>
  <c r="AO677" i="64" a="1"/>
  <c r="AO677" i="64" s="1"/>
  <c r="AO671" i="64" a="1"/>
  <c r="AO671" i="64" s="1"/>
  <c r="AO672" i="64" s="1"/>
  <c r="AO681" i="64" a="1"/>
  <c r="AO681" i="64" s="1"/>
  <c r="AC674" i="64"/>
  <c r="AC678" i="64"/>
  <c r="AC682" i="64" s="1"/>
  <c r="AD669" i="64"/>
  <c r="AD673" i="64" s="1"/>
  <c r="AN33" i="863"/>
  <c r="AN17" i="863" s="1"/>
  <c r="AN32" i="861" s="1"/>
  <c r="AN21" i="863"/>
  <c r="AN44" i="863"/>
  <c r="AP3" i="64"/>
  <c r="AP3063" i="64" s="1" a="1"/>
  <c r="AP3063" i="64" s="1"/>
  <c r="AP1" i="64"/>
  <c r="AQ2" i="64"/>
  <c r="AP7" i="64"/>
  <c r="AO4" i="64"/>
  <c r="AD469" i="64"/>
  <c r="AC486" i="64"/>
  <c r="AA520" i="64"/>
  <c r="Z537" i="64"/>
  <c r="AQ2" i="864"/>
  <c r="AP1" i="863"/>
  <c r="AP1" i="864"/>
  <c r="AO4" i="863"/>
  <c r="AO4" i="864"/>
  <c r="AP3" i="864"/>
  <c r="AP3" i="863"/>
  <c r="AP7" i="864"/>
  <c r="AP7" i="863"/>
  <c r="AQ3" i="861"/>
  <c r="AP4" i="861"/>
  <c r="AK45" i="861"/>
  <c r="AL45" i="861"/>
  <c r="AM1974" i="64"/>
  <c r="AZ2417" i="64"/>
  <c r="AZ2419" i="64" s="1"/>
  <c r="AY2419" i="64"/>
  <c r="AH2441" i="64"/>
  <c r="DL1" i="864"/>
  <c r="AN34" i="863"/>
  <c r="AO17" i="864"/>
  <c r="AO16" i="864"/>
  <c r="AO18" i="864"/>
  <c r="AP19" i="864"/>
  <c r="AQ7" i="861"/>
  <c r="AR2" i="861"/>
  <c r="AQ1" i="86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484" i="64"/>
  <c r="AH2482" i="64"/>
  <c r="AH2461" i="64"/>
  <c r="B862" i="64"/>
  <c r="B887" i="64"/>
  <c r="B1763" i="64"/>
  <c r="B962" i="64"/>
  <c r="E2210" i="64"/>
  <c r="AO1428" i="64"/>
  <c r="AO1517" i="64"/>
  <c r="AP3064" i="64" a="1"/>
  <c r="AO1495" i="64"/>
  <c r="AO1540" i="64"/>
  <c r="AO1473" i="64"/>
  <c r="AO1451" i="64"/>
  <c r="AO17" i="861" l="1"/>
  <c r="AO22" i="861"/>
  <c r="AP13" i="861"/>
  <c r="AP3064" i="64"/>
  <c r="X3041" i="64"/>
  <c r="Y3036" i="64"/>
  <c r="AP3038" i="64" a="1"/>
  <c r="AP3038" i="64" s="1"/>
  <c r="AO2848" i="64"/>
  <c r="AP2846" i="64" a="1"/>
  <c r="AP2846" i="64" s="1"/>
  <c r="AP2847" i="64" a="1"/>
  <c r="AP2847" i="64" s="1"/>
  <c r="AP61" i="64" a="1"/>
  <c r="AP61" i="64" s="1"/>
  <c r="AP59" i="64" a="1"/>
  <c r="AP59" i="64" s="1"/>
  <c r="AP60" i="64" a="1"/>
  <c r="AP60" i="64" s="1"/>
  <c r="AP58" i="64" s="1" a="1"/>
  <c r="AP58" i="64" s="1"/>
  <c r="AP3364" i="64" a="1"/>
  <c r="AP3364" i="64" s="1"/>
  <c r="AP3343" i="64" a="1"/>
  <c r="AP3343" i="64" s="1"/>
  <c r="AP1449" i="64" a="1"/>
  <c r="AP1449" i="64" s="1"/>
  <c r="AP1450" i="64" a="1"/>
  <c r="AP1450" i="64" s="1"/>
  <c r="AP1538" i="64" a="1"/>
  <c r="AP1538" i="64" s="1"/>
  <c r="AP1539" i="64" a="1"/>
  <c r="AP1539" i="64" s="1"/>
  <c r="AP1494" i="64" a="1"/>
  <c r="AP1494" i="64" s="1"/>
  <c r="AP1516" i="64" a="1"/>
  <c r="AP1516" i="64" s="1"/>
  <c r="AP1427" i="64" a="1"/>
  <c r="AP1427" i="64" s="1"/>
  <c r="AP1472" i="64" a="1"/>
  <c r="AP1472" i="64" s="1"/>
  <c r="AO21" i="863"/>
  <c r="AP681" i="64" a="1"/>
  <c r="AP681" i="64" s="1"/>
  <c r="AP677" i="64" a="1"/>
  <c r="AP677" i="64" s="1"/>
  <c r="AP671" i="64" a="1"/>
  <c r="AP671" i="64" s="1"/>
  <c r="AP672" i="64" s="1"/>
  <c r="AE669" i="64"/>
  <c r="AE673" i="64" s="1"/>
  <c r="AD678" i="64"/>
  <c r="AD682" i="64" s="1"/>
  <c r="AD674" i="64"/>
  <c r="AO20" i="864"/>
  <c r="AO92" i="861" s="1"/>
  <c r="AO93" i="861" s="1"/>
  <c r="AO33" i="863"/>
  <c r="AO17" i="863" s="1"/>
  <c r="AO32" i="861" s="1"/>
  <c r="AO44" i="863"/>
  <c r="AQ3" i="64"/>
  <c r="AQ3063" i="64" s="1" a="1"/>
  <c r="AQ3063" i="64" s="1"/>
  <c r="AR2" i="64"/>
  <c r="AQ1" i="64"/>
  <c r="AQ7" i="64"/>
  <c r="AP4" i="64"/>
  <c r="AB521" i="64"/>
  <c r="AA537" i="64"/>
  <c r="AE470" i="64"/>
  <c r="AD486" i="64"/>
  <c r="AR2" i="864"/>
  <c r="AQ7" i="864"/>
  <c r="AQ7" i="863"/>
  <c r="AP4" i="864"/>
  <c r="AP4" i="863"/>
  <c r="AQ3" i="864"/>
  <c r="AQ3" i="863"/>
  <c r="AQ1" i="864"/>
  <c r="AQ1" i="863"/>
  <c r="AR3" i="861"/>
  <c r="AQ4" i="861"/>
  <c r="AL85" i="861"/>
  <c r="AK85" i="861"/>
  <c r="AK60" i="861"/>
  <c r="AM45" i="861"/>
  <c r="AN1974" i="64"/>
  <c r="BA2417" i="64"/>
  <c r="AI2441"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S2" i="861"/>
  <c r="AR1" i="861"/>
  <c r="AD2" i="860"/>
  <c r="AC7" i="860"/>
  <c r="AC1" i="860"/>
  <c r="AC3" i="860"/>
  <c r="AC4" i="860" s="1"/>
  <c r="DG1" i="860"/>
  <c r="DG4" i="860"/>
  <c r="DH9" i="860"/>
  <c r="DH8" i="860"/>
  <c r="DH3" i="860"/>
  <c r="DI2" i="860"/>
  <c r="AH2484" i="64"/>
  <c r="AI2482" i="64"/>
  <c r="AI2461" i="64"/>
  <c r="AI2463" i="64" s="1"/>
  <c r="AH2463" i="64"/>
  <c r="L114" i="64"/>
  <c r="M114" i="64"/>
  <c r="N114" i="64"/>
  <c r="O114" i="64"/>
  <c r="P114" i="64"/>
  <c r="K114" i="64"/>
  <c r="E2174" i="64"/>
  <c r="E2173" i="64"/>
  <c r="G2173" i="64" s="1"/>
  <c r="E2171" i="64"/>
  <c r="AP1428" i="64"/>
  <c r="AP1495" i="64"/>
  <c r="AP1517" i="64"/>
  <c r="AP1473" i="64"/>
  <c r="AP1540" i="64"/>
  <c r="AQ3064" i="64" a="1"/>
  <c r="AP1451" i="64"/>
  <c r="AQ13" i="861" l="1"/>
  <c r="AP22" i="861"/>
  <c r="AP17" i="861"/>
  <c r="AQ3064" i="64"/>
  <c r="AQ3038" i="64" a="1"/>
  <c r="AQ3038" i="64" s="1"/>
  <c r="Y3039" i="64"/>
  <c r="Y3040" i="64" s="1"/>
  <c r="AQ2846" i="64" a="1"/>
  <c r="AQ2846" i="64" s="1"/>
  <c r="AQ2847" i="64" a="1"/>
  <c r="AQ2847" i="64" s="1"/>
  <c r="AP2848" i="64"/>
  <c r="AQ59" i="64" a="1"/>
  <c r="AQ59" i="64" s="1"/>
  <c r="AQ60" i="64" a="1"/>
  <c r="AQ60" i="64" s="1"/>
  <c r="AQ58" i="64" s="1" a="1"/>
  <c r="AQ58" i="64" s="1"/>
  <c r="AQ61" i="64" a="1"/>
  <c r="AQ61" i="64" s="1"/>
  <c r="AQ3364" i="64" a="1"/>
  <c r="AQ3364" i="64" s="1"/>
  <c r="AQ3343" i="64" a="1"/>
  <c r="AQ3343" i="64" s="1"/>
  <c r="AQ1449" i="64" a="1"/>
  <c r="AQ1449" i="64" s="1"/>
  <c r="AQ1450" i="64" a="1"/>
  <c r="AQ1450" i="64" s="1"/>
  <c r="AQ1538" i="64" a="1"/>
  <c r="AQ1538" i="64" s="1"/>
  <c r="AQ1539" i="64" a="1"/>
  <c r="AQ1539" i="64" s="1"/>
  <c r="AQ1494" i="64" a="1"/>
  <c r="AQ1494" i="64" s="1"/>
  <c r="AQ1516" i="64" a="1"/>
  <c r="AQ1516" i="64" s="1"/>
  <c r="AQ1427" i="64" a="1"/>
  <c r="AQ1427" i="64" s="1"/>
  <c r="AQ1472" i="64" a="1"/>
  <c r="AQ1472" i="64" s="1"/>
  <c r="AP20" i="864"/>
  <c r="AP92" i="861" s="1"/>
  <c r="AP93" i="861" s="1"/>
  <c r="AF669" i="64"/>
  <c r="AF673" i="64" s="1"/>
  <c r="AE674" i="64"/>
  <c r="AE678" i="64"/>
  <c r="AE682" i="64" s="1"/>
  <c r="AQ681" i="64" a="1"/>
  <c r="AQ681" i="64" s="1"/>
  <c r="AQ677" i="64" a="1"/>
  <c r="AQ677" i="64" s="1"/>
  <c r="AQ671" i="64" a="1"/>
  <c r="AQ671" i="64" s="1"/>
  <c r="AQ672" i="64" s="1"/>
  <c r="AP21" i="863"/>
  <c r="AP33" i="863"/>
  <c r="AP17" i="863" s="1"/>
  <c r="AP32" i="861" s="1"/>
  <c r="AP44" i="863"/>
  <c r="AR1" i="64"/>
  <c r="AR7" i="64"/>
  <c r="AS2" i="64"/>
  <c r="AQ4" i="64"/>
  <c r="AR3" i="64"/>
  <c r="AR3063" i="64" s="1" a="1"/>
  <c r="AR3063" i="64" s="1"/>
  <c r="AF471" i="64"/>
  <c r="AE486" i="64"/>
  <c r="AC522" i="64"/>
  <c r="AB537" i="64"/>
  <c r="AS2" i="864"/>
  <c r="AR7" i="864"/>
  <c r="AR7" i="863"/>
  <c r="AQ4" i="864"/>
  <c r="AQ4" i="863"/>
  <c r="AR3" i="863"/>
  <c r="AR3" i="864"/>
  <c r="AR1" i="864"/>
  <c r="AR1" i="863"/>
  <c r="AS3" i="861"/>
  <c r="AR4" i="861"/>
  <c r="AM85" i="861"/>
  <c r="AO1974" i="64"/>
  <c r="BB2417" i="64"/>
  <c r="BA2419" i="64"/>
  <c r="AJ2441" i="64"/>
  <c r="AP51" i="863" a="1"/>
  <c r="AP51" i="863" s="1"/>
  <c r="AP49" i="863" a="1"/>
  <c r="AP49" i="863" s="1"/>
  <c r="AP53" i="863" a="1"/>
  <c r="AP53" i="863" s="1"/>
  <c r="AP34" i="863"/>
  <c r="AQ18" i="864"/>
  <c r="AQ17" i="864"/>
  <c r="AQ16" i="864"/>
  <c r="AR19" i="864"/>
  <c r="AT2" i="861"/>
  <c r="AS1" i="861"/>
  <c r="AS7" i="86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482" i="64"/>
  <c r="AI2484" i="64"/>
  <c r="AJ2461" i="64"/>
  <c r="AJ2463" i="64" s="1"/>
  <c r="B1306" i="64"/>
  <c r="B1304" i="64" s="1"/>
  <c r="B1611" i="64"/>
  <c r="E561" i="64"/>
  <c r="E563" i="64"/>
  <c r="E562" i="64"/>
  <c r="G562" i="64" s="1"/>
  <c r="E560" i="64"/>
  <c r="E109" i="64"/>
  <c r="G109" i="64" s="1"/>
  <c r="E110" i="64"/>
  <c r="G110" i="64" s="1"/>
  <c r="E111" i="64"/>
  <c r="G111" i="64" s="1"/>
  <c r="E112" i="64"/>
  <c r="G112" i="64" s="1"/>
  <c r="E113" i="64"/>
  <c r="G113" i="64" s="1"/>
  <c r="E114" i="64"/>
  <c r="G114" i="64" s="1"/>
  <c r="E108" i="64"/>
  <c r="AQ1517" i="64"/>
  <c r="AQ1473" i="64"/>
  <c r="AR3064" i="64" a="1"/>
  <c r="AQ1428" i="64"/>
  <c r="AQ1495" i="64"/>
  <c r="AQ1540" i="64"/>
  <c r="AQ1451" i="64"/>
  <c r="AQ22" i="861" l="1"/>
  <c r="AQ17" i="861"/>
  <c r="AR13" i="861"/>
  <c r="AA23" i="861"/>
  <c r="AR3064" i="64"/>
  <c r="Z3036" i="64"/>
  <c r="Y3041" i="64"/>
  <c r="AR3038" i="64" a="1"/>
  <c r="AR3038" i="64" s="1"/>
  <c r="AR2846" i="64" a="1"/>
  <c r="AR2846" i="64" s="1"/>
  <c r="AR2847" i="64" a="1"/>
  <c r="AR2847" i="64" s="1"/>
  <c r="AQ2848" i="64"/>
  <c r="AR59" i="64" a="1"/>
  <c r="AR59" i="64" s="1"/>
  <c r="AR60" i="64" a="1"/>
  <c r="AR60" i="64" s="1"/>
  <c r="AR58" i="64" s="1" a="1"/>
  <c r="AR58" i="64" s="1"/>
  <c r="AR61" i="64" a="1"/>
  <c r="AR61" i="64" s="1"/>
  <c r="AR3364" i="64" a="1"/>
  <c r="AR3364" i="64" s="1"/>
  <c r="AR3343" i="64" a="1"/>
  <c r="AR3343" i="64" s="1"/>
  <c r="AR1449" i="64" a="1"/>
  <c r="AR1449" i="64" s="1"/>
  <c r="AR1450" i="64" a="1"/>
  <c r="AR1450" i="64" s="1"/>
  <c r="AR1538" i="64" a="1"/>
  <c r="AR1538" i="64" s="1"/>
  <c r="AR1539" i="64" a="1"/>
  <c r="AR1539" i="64" s="1"/>
  <c r="AR1494" i="64" a="1"/>
  <c r="AR1494" i="64" s="1"/>
  <c r="AR1516" i="64" a="1"/>
  <c r="AR1516" i="64" s="1"/>
  <c r="AR1427" i="64" a="1"/>
  <c r="AR1427" i="64" s="1"/>
  <c r="AR1472" i="64" a="1"/>
  <c r="AR1472" i="64" s="1"/>
  <c r="AQ20" i="864"/>
  <c r="AQ92" i="861" s="1"/>
  <c r="AQ93" i="861" s="1"/>
  <c r="AR681" i="64" a="1"/>
  <c r="AR681" i="64" s="1"/>
  <c r="AR677" i="64" a="1"/>
  <c r="AR677" i="64" s="1"/>
  <c r="AR671" i="64" a="1"/>
  <c r="AR671" i="64" s="1"/>
  <c r="AR672" i="64" s="1"/>
  <c r="AF678" i="64"/>
  <c r="AF682" i="64" s="1"/>
  <c r="AG669" i="64"/>
  <c r="AG673" i="64" s="1"/>
  <c r="AF674" i="64"/>
  <c r="AQ21" i="863"/>
  <c r="AQ33" i="863"/>
  <c r="AQ17" i="863" s="1"/>
  <c r="AQ32" i="861" s="1"/>
  <c r="AQ44" i="863"/>
  <c r="AR4" i="64"/>
  <c r="AS3" i="64"/>
  <c r="AS3063" i="64" s="1" a="1"/>
  <c r="AS3063" i="64" s="1"/>
  <c r="AS7" i="64"/>
  <c r="AS1" i="64"/>
  <c r="AT2" i="64"/>
  <c r="AD523" i="64"/>
  <c r="AC537" i="64"/>
  <c r="AG472" i="64"/>
  <c r="AF486" i="64"/>
  <c r="AT2" i="864"/>
  <c r="AS7" i="863"/>
  <c r="AS7" i="864"/>
  <c r="AS1" i="863"/>
  <c r="AS1" i="864"/>
  <c r="AR4" i="864"/>
  <c r="AR4" i="863"/>
  <c r="AS3" i="863"/>
  <c r="AS3" i="864"/>
  <c r="AT3" i="861"/>
  <c r="AS4" i="861"/>
  <c r="AP1974" i="64"/>
  <c r="AN45" i="861"/>
  <c r="AL60" i="861"/>
  <c r="BC2417" i="64"/>
  <c r="BC2419" i="64" s="1"/>
  <c r="BB2419" i="64"/>
  <c r="AR280" i="64"/>
  <c r="AK2441"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T1" i="861"/>
  <c r="AT7" i="861"/>
  <c r="AQ34" i="863"/>
  <c r="AR18" i="864"/>
  <c r="AR17" i="864"/>
  <c r="AS19" i="864"/>
  <c r="AR16" i="864"/>
  <c r="AE1" i="860"/>
  <c r="AE7" i="860"/>
  <c r="AF2" i="860"/>
  <c r="AE3" i="860"/>
  <c r="AE4" i="860" s="1"/>
  <c r="DI1" i="860"/>
  <c r="DI4" i="860"/>
  <c r="DJ3" i="860"/>
  <c r="DK2" i="860"/>
  <c r="DJ9" i="860"/>
  <c r="DJ8" i="860"/>
  <c r="AK2482" i="64"/>
  <c r="AJ2484" i="64"/>
  <c r="AK2461" i="64"/>
  <c r="AK2463" i="64" s="1"/>
  <c r="B1356" i="64"/>
  <c r="AR1495" i="64"/>
  <c r="AR1540" i="64"/>
  <c r="AR1451" i="64"/>
  <c r="AR1517" i="64"/>
  <c r="AS3064" i="64" a="1"/>
  <c r="AR1428" i="64"/>
  <c r="AR1473" i="64"/>
  <c r="AR22" i="861" l="1"/>
  <c r="AR17" i="861"/>
  <c r="AS13" i="861"/>
  <c r="AS3064" i="64"/>
  <c r="AS3038" i="64" a="1"/>
  <c r="AS3038" i="64" s="1"/>
  <c r="Z3039" i="64"/>
  <c r="Z3040" i="64" s="1"/>
  <c r="AS2846" i="64" a="1"/>
  <c r="AS2846" i="64" s="1"/>
  <c r="AS2847" i="64" a="1"/>
  <c r="AS2847" i="64" s="1"/>
  <c r="AR2848" i="64"/>
  <c r="AS60" i="64" a="1"/>
  <c r="AS60" i="64" s="1"/>
  <c r="AS58" i="64" s="1" a="1"/>
  <c r="AS58" i="64" s="1"/>
  <c r="AS61" i="64" a="1"/>
  <c r="AS61" i="64" s="1"/>
  <c r="AS59" i="64" a="1"/>
  <c r="AS59" i="64" s="1"/>
  <c r="AS3364" i="64" a="1"/>
  <c r="AS3364" i="64" s="1"/>
  <c r="AS3343" i="64" a="1"/>
  <c r="AS3343" i="64" s="1"/>
  <c r="AS1449" i="64" a="1"/>
  <c r="AS1449" i="64" s="1"/>
  <c r="AS1450" i="64" a="1"/>
  <c r="AS1450" i="64" s="1"/>
  <c r="AS1538" i="64" a="1"/>
  <c r="AS1538" i="64" s="1"/>
  <c r="AS1539" i="64" a="1"/>
  <c r="AS1539" i="64" s="1"/>
  <c r="AS1494" i="64" a="1"/>
  <c r="AS1494" i="64" s="1"/>
  <c r="AS1516" i="64" a="1"/>
  <c r="AS1516" i="64" s="1"/>
  <c r="AS1427" i="64" a="1"/>
  <c r="AS1427" i="64" s="1"/>
  <c r="AS1472" i="64" a="1"/>
  <c r="AS1472" i="64" s="1"/>
  <c r="AR20" i="864"/>
  <c r="AR92" i="861" s="1"/>
  <c r="AR93" i="861" s="1"/>
  <c r="AG678" i="64"/>
  <c r="AG682" i="64" s="1"/>
  <c r="AG674" i="64"/>
  <c r="AH669" i="64"/>
  <c r="AH673" i="64" s="1"/>
  <c r="AS677" i="64" a="1"/>
  <c r="AS677" i="64" s="1"/>
  <c r="AS671" i="64" a="1"/>
  <c r="AS671" i="64" s="1"/>
  <c r="AS672" i="64" s="1"/>
  <c r="AS681" i="64" a="1"/>
  <c r="AS681" i="64" s="1"/>
  <c r="AR33" i="863"/>
  <c r="AR17" i="863" s="1"/>
  <c r="AR32" i="861" s="1"/>
  <c r="AR21" i="863"/>
  <c r="AR44" i="863"/>
  <c r="AT7" i="64"/>
  <c r="AS4" i="64"/>
  <c r="AT1" i="64"/>
  <c r="AT3" i="64"/>
  <c r="AT3063" i="64" s="1" a="1"/>
  <c r="AT3063" i="64" s="1"/>
  <c r="AU2" i="64"/>
  <c r="AH473" i="64"/>
  <c r="AG486" i="64"/>
  <c r="AE524" i="64"/>
  <c r="AD537" i="64"/>
  <c r="AU2" i="864"/>
  <c r="AT7" i="864"/>
  <c r="AT7" i="863"/>
  <c r="AS4" i="863"/>
  <c r="AS4" i="864"/>
  <c r="AT1" i="863"/>
  <c r="AT1" i="864"/>
  <c r="AT3" i="864"/>
  <c r="AT3" i="863"/>
  <c r="AU3" i="861"/>
  <c r="AT4" i="861"/>
  <c r="AQ280" i="64"/>
  <c r="AN85" i="861"/>
  <c r="AM60" i="861"/>
  <c r="AO45" i="861"/>
  <c r="AQ1974" i="64"/>
  <c r="AR1982" i="64" a="1"/>
  <c r="AR1982" i="64" s="1"/>
  <c r="AR1981" i="64" a="1"/>
  <c r="AR1981" i="64" s="1"/>
  <c r="AR1814" i="64" a="1"/>
  <c r="AR1814" i="64" s="1"/>
  <c r="AR1812" i="64" a="1"/>
  <c r="AR1812" i="64" s="1"/>
  <c r="AR384" i="64" a="1"/>
  <c r="AR384" i="64" s="1"/>
  <c r="AR382" i="64" a="1"/>
  <c r="AR382" i="64" s="1"/>
  <c r="AR457" i="64" a="1"/>
  <c r="AR457" i="64" s="1"/>
  <c r="AR381" i="64" a="1"/>
  <c r="AR381" i="64" s="1"/>
  <c r="AR508" i="64" a="1"/>
  <c r="AR508" i="64" s="1"/>
  <c r="AR1568" i="64" a="1"/>
  <c r="AR1568" i="64" s="1"/>
  <c r="AR432" i="64" a="1"/>
  <c r="AR432" i="64" s="1"/>
  <c r="AR1207" i="64" a="1"/>
  <c r="AR1207" i="64" s="1"/>
  <c r="AR1275" i="64" a="1"/>
  <c r="AR1275" i="64" s="1"/>
  <c r="AR2387" i="64" a="1"/>
  <c r="AR2387" i="64" s="1"/>
  <c r="BD2417" i="64"/>
  <c r="BD2419" i="64" s="1"/>
  <c r="AR2227" i="64" a="1"/>
  <c r="AR2227" i="64" s="1"/>
  <c r="AR1165" i="64" a="1"/>
  <c r="AR1165" i="64" s="1"/>
  <c r="AR1335" i="64" a="1"/>
  <c r="AR1335" i="64" s="1"/>
  <c r="AR2229" i="64" a="1"/>
  <c r="AR2229" i="64" s="1"/>
  <c r="AR1331" i="64" a="1"/>
  <c r="AR1331" i="64" s="1"/>
  <c r="AR1332" i="64" a="1"/>
  <c r="AR1332" i="64" s="1"/>
  <c r="AR801" i="64" a="1"/>
  <c r="AR801" i="64" s="1"/>
  <c r="AR790" i="64" a="1"/>
  <c r="AR790" i="64" s="1"/>
  <c r="AR1647" i="64" a="1"/>
  <c r="AR1647" i="64" s="1"/>
  <c r="AR793" i="64" a="1"/>
  <c r="AR793" i="64" s="1"/>
  <c r="AR807" i="64" a="1"/>
  <c r="AR807" i="64" s="1"/>
  <c r="AR132" i="64" a="1"/>
  <c r="AR132" i="64" s="1"/>
  <c r="AR153" i="64" a="1"/>
  <c r="AR153" i="64" s="1"/>
  <c r="AR138" i="64" a="1"/>
  <c r="AR138" i="64" s="1"/>
  <c r="AR155" i="64" a="1"/>
  <c r="AR155" i="64" s="1"/>
  <c r="AR140" i="64" a="1"/>
  <c r="AR140" i="64" s="1"/>
  <c r="AR139" i="64" a="1"/>
  <c r="AR139" i="64" s="1"/>
  <c r="AR152" i="64" a="1"/>
  <c r="AR152" i="64" s="1"/>
  <c r="AR154" i="64" a="1"/>
  <c r="AR154" i="64" s="1"/>
  <c r="AR151" i="64" a="1"/>
  <c r="AR151" i="64" s="1"/>
  <c r="AR137" i="64" a="1"/>
  <c r="AR137" i="64" s="1"/>
  <c r="AR136" i="64" a="1"/>
  <c r="AR136" i="64" s="1"/>
  <c r="AR131" i="64" a="1"/>
  <c r="AR131" i="64" s="1"/>
  <c r="AR130" i="64" a="1"/>
  <c r="AR130" i="64" s="1"/>
  <c r="AR129" i="64" a="1"/>
  <c r="AR129" i="64" s="1"/>
  <c r="AR128" i="64" a="1"/>
  <c r="AR128" i="64" s="1"/>
  <c r="AR367" i="64" a="1"/>
  <c r="AR367" i="64" s="1"/>
  <c r="AR1405" i="64" a="1"/>
  <c r="AR1405" i="64" s="1"/>
  <c r="AR1124" i="64" a="1"/>
  <c r="AR1124" i="64" s="1"/>
  <c r="AR1123" i="64" a="1"/>
  <c r="AR1123" i="64" s="1"/>
  <c r="AR1120" i="64" a="1"/>
  <c r="AR1120" i="64" s="1"/>
  <c r="AR1122" i="64" a="1"/>
  <c r="AR1122" i="64" s="1"/>
  <c r="AR1121" i="64" a="1"/>
  <c r="AR1121" i="64" s="1"/>
  <c r="AR1092" i="64" a="1"/>
  <c r="AR1092" i="64" s="1"/>
  <c r="AR1100" i="64" s="1"/>
  <c r="AR1093" i="64" a="1"/>
  <c r="AR1093" i="64" s="1"/>
  <c r="AR1101" i="64" s="1"/>
  <c r="AR1107" i="64" a="1"/>
  <c r="AR1107" i="64" s="1"/>
  <c r="AR1108" i="64" a="1"/>
  <c r="AR1108" i="64" s="1"/>
  <c r="AR1091" i="64" a="1"/>
  <c r="AR1091" i="64" s="1"/>
  <c r="AR1099" i="64" s="1"/>
  <c r="AR1109" i="64" a="1"/>
  <c r="AR1109" i="64" s="1"/>
  <c r="AR1105" i="64" a="1"/>
  <c r="AR1105" i="64" s="1"/>
  <c r="AR1089" i="64" a="1"/>
  <c r="AR1089" i="64" s="1"/>
  <c r="AR1097" i="64" s="1"/>
  <c r="AR1106" i="64" a="1"/>
  <c r="AR1106" i="64" s="1"/>
  <c r="AR1090" i="64" a="1"/>
  <c r="AR1090" i="64" s="1"/>
  <c r="AR1098" i="64" s="1"/>
  <c r="AR229" i="64" a="1"/>
  <c r="AR229" i="64" s="1"/>
  <c r="AR352" i="64" a="1"/>
  <c r="AR352" i="64" s="1"/>
  <c r="AR1380" i="64" a="1"/>
  <c r="AR1380" i="64" s="1"/>
  <c r="AR1065" i="64" a="1"/>
  <c r="AR1065" i="64" s="1"/>
  <c r="AR320" i="64" a="1"/>
  <c r="AR320" i="64" s="1"/>
  <c r="AR333" i="64" a="1"/>
  <c r="AR333" i="64" s="1"/>
  <c r="AR1031" i="64" a="1"/>
  <c r="AR1031" i="64" s="1"/>
  <c r="AR1027" i="64" a="1"/>
  <c r="AR1027" i="64" s="1"/>
  <c r="AR1023" i="64" a="1"/>
  <c r="AR1023" i="64" s="1"/>
  <c r="AS280" i="64"/>
  <c r="AL2441"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7" i="861"/>
  <c r="AV2" i="861"/>
  <c r="AR53" i="863" a="1"/>
  <c r="AR53" i="863" s="1"/>
  <c r="AR51" i="863" a="1"/>
  <c r="AR51" i="863" s="1"/>
  <c r="AR49" i="863" a="1"/>
  <c r="AR49" i="863" s="1"/>
  <c r="AR34" i="863"/>
  <c r="AF3" i="860"/>
  <c r="AF4" i="860" s="1"/>
  <c r="AG2" i="860"/>
  <c r="AF1" i="860"/>
  <c r="AF7" i="860"/>
  <c r="DJ4" i="860"/>
  <c r="DJ1" i="860"/>
  <c r="DK9" i="860"/>
  <c r="DK8" i="860"/>
  <c r="DK3" i="860"/>
  <c r="AK2484" i="64"/>
  <c r="AL2482" i="64"/>
  <c r="AL2461" i="64"/>
  <c r="AL2463" i="64" s="1"/>
  <c r="B644" i="64"/>
  <c r="B636" i="64"/>
  <c r="AS1473" i="64"/>
  <c r="AR1813" i="64" a="1"/>
  <c r="AR2386" i="64" a="1"/>
  <c r="AS1517" i="64"/>
  <c r="AS1540" i="64"/>
  <c r="AR433" i="64" a="1"/>
  <c r="AR1381" i="64" a="1"/>
  <c r="AR1406" i="64"/>
  <c r="AR2228" i="64" a="1"/>
  <c r="AR1569" i="64" a="1"/>
  <c r="AS1495" i="64"/>
  <c r="AS1428" i="64"/>
  <c r="AR1208" i="64" a="1"/>
  <c r="AR1164" i="64" a="1"/>
  <c r="AT3064" i="64" a="1"/>
  <c r="AR1276" i="64" a="1"/>
  <c r="AR1024" i="64" a="1"/>
  <c r="AS1451" i="64"/>
  <c r="AT13" i="861" l="1"/>
  <c r="AS17" i="861"/>
  <c r="AS22" i="861"/>
  <c r="AT3064" i="64"/>
  <c r="AA3036" i="64"/>
  <c r="Z3041" i="64"/>
  <c r="AT3038" i="64" a="1"/>
  <c r="AT3038" i="64" s="1"/>
  <c r="AS2848" i="64"/>
  <c r="AT2846" i="64" a="1"/>
  <c r="AT2846" i="64" s="1"/>
  <c r="AT2847" i="64" a="1"/>
  <c r="AT2847" i="64" s="1"/>
  <c r="AT60" i="64" a="1"/>
  <c r="AT60" i="64" s="1"/>
  <c r="AT58" i="64" s="1" a="1"/>
  <c r="AT58" i="64" s="1"/>
  <c r="AT59" i="64" a="1"/>
  <c r="AT59" i="64" s="1"/>
  <c r="AT61" i="64" a="1"/>
  <c r="AT61" i="64" s="1"/>
  <c r="AT3364" i="64" a="1"/>
  <c r="AT3364" i="64" s="1"/>
  <c r="AT3343" i="64" a="1"/>
  <c r="AT3343" i="64" s="1"/>
  <c r="AT1449" i="64" a="1"/>
  <c r="AT1449" i="64" s="1"/>
  <c r="AT1450" i="64" a="1"/>
  <c r="AT1450" i="64" s="1"/>
  <c r="AT1538" i="64" a="1"/>
  <c r="AT1538" i="64" s="1"/>
  <c r="AT1539" i="64" a="1"/>
  <c r="AT1539" i="64" s="1"/>
  <c r="AT1494" i="64" a="1"/>
  <c r="AT1494" i="64" s="1"/>
  <c r="AT1516" i="64" a="1"/>
  <c r="AT1516" i="64" s="1"/>
  <c r="AT1427" i="64" a="1"/>
  <c r="AT1427" i="64" s="1"/>
  <c r="AT1472" i="64" a="1"/>
  <c r="AT1472" i="64" s="1"/>
  <c r="AT681" i="64" a="1"/>
  <c r="AT681" i="64" s="1"/>
  <c r="AT677" i="64" a="1"/>
  <c r="AT677" i="64" s="1"/>
  <c r="AT671" i="64" a="1"/>
  <c r="AT671" i="64" s="1"/>
  <c r="AT672" i="64" s="1"/>
  <c r="AH678" i="64"/>
  <c r="AH682" i="64" s="1"/>
  <c r="AI669" i="64"/>
  <c r="AI673" i="64" s="1"/>
  <c r="AH674" i="64"/>
  <c r="AS20" i="864"/>
  <c r="AS92" i="861" s="1"/>
  <c r="AS93" i="861" s="1"/>
  <c r="AS21" i="863"/>
  <c r="AS33" i="863"/>
  <c r="AS17" i="863" s="1"/>
  <c r="AS32" i="861" s="1"/>
  <c r="AS44" i="863"/>
  <c r="AU3" i="64"/>
  <c r="AU3063" i="64" s="1" a="1"/>
  <c r="AU3063" i="64" s="1"/>
  <c r="AV2" i="64"/>
  <c r="AU7" i="64"/>
  <c r="AU1" i="64"/>
  <c r="AT4" i="64"/>
  <c r="AF525" i="64"/>
  <c r="AE537" i="64"/>
  <c r="AI474" i="64"/>
  <c r="AH486" i="64"/>
  <c r="AV2" i="864"/>
  <c r="AT4" i="863"/>
  <c r="AT4" i="864"/>
  <c r="AU7" i="864"/>
  <c r="AU7" i="863"/>
  <c r="AU1" i="864"/>
  <c r="AU1" i="863"/>
  <c r="AU3" i="863"/>
  <c r="AU3" i="864"/>
  <c r="AV3" i="861"/>
  <c r="AU4" i="861"/>
  <c r="AQ457" i="64" a="1"/>
  <c r="AQ457" i="64" s="1"/>
  <c r="AQ1568" i="64" a="1"/>
  <c r="AQ1568" i="64" s="1"/>
  <c r="AQ1207" i="64" a="1"/>
  <c r="AQ1207" i="64" s="1"/>
  <c r="AQ2227" i="64" a="1"/>
  <c r="AQ2227" i="64" s="1"/>
  <c r="AQ807" i="64" a="1"/>
  <c r="AQ807" i="64" s="1"/>
  <c r="AQ138" i="64" a="1"/>
  <c r="AQ138" i="64" s="1"/>
  <c r="AQ136" i="64" a="1"/>
  <c r="AQ136" i="64" s="1"/>
  <c r="AQ130" i="64" a="1"/>
  <c r="AQ130" i="64" s="1"/>
  <c r="AQ1121" i="64" a="1"/>
  <c r="AQ1121" i="64" s="1"/>
  <c r="AQ1109" i="64" a="1"/>
  <c r="AQ1109" i="64" s="1"/>
  <c r="AQ352" i="64" a="1"/>
  <c r="AQ352" i="64" s="1"/>
  <c r="AQ1027" i="64" a="1"/>
  <c r="AQ1027" i="64" s="1"/>
  <c r="AQ1275" i="64" a="1"/>
  <c r="AQ1275" i="64" s="1"/>
  <c r="AQ1165" i="64" a="1"/>
  <c r="AQ1165" i="64" s="1"/>
  <c r="AQ129" i="64" a="1"/>
  <c r="AQ129" i="64" s="1"/>
  <c r="AQ1092" i="64" a="1"/>
  <c r="AQ1092" i="64" s="1"/>
  <c r="AQ1100" i="64" s="1"/>
  <c r="AQ432" i="64" a="1"/>
  <c r="AQ432" i="64" s="1"/>
  <c r="AQ1023" i="64" a="1"/>
  <c r="AQ1023" i="64" s="1"/>
  <c r="AQ1814" i="64" a="1"/>
  <c r="AQ1814" i="64" s="1"/>
  <c r="AQ1332" i="64" a="1"/>
  <c r="AQ1332" i="64" s="1"/>
  <c r="AQ140" i="64" a="1"/>
  <c r="AQ140" i="64" s="1"/>
  <c r="AQ367" i="64" a="1"/>
  <c r="AQ367" i="64" s="1"/>
  <c r="AQ1105" i="64" a="1"/>
  <c r="AQ1105" i="64" s="1"/>
  <c r="AQ1065" i="64" a="1"/>
  <c r="AQ1065" i="64" s="1"/>
  <c r="AQ1981" i="64" a="1"/>
  <c r="AQ1981" i="64" s="1"/>
  <c r="AQ1812" i="64" a="1"/>
  <c r="AQ1812" i="64" s="1"/>
  <c r="AQ139" i="64" a="1"/>
  <c r="AQ139" i="64" s="1"/>
  <c r="AQ1405" i="64" a="1"/>
  <c r="AQ1405" i="64" s="1"/>
  <c r="AQ1982" i="64" a="1"/>
  <c r="AQ1982" i="64" s="1"/>
  <c r="AQ801" i="64" a="1"/>
  <c r="AQ801" i="64" s="1"/>
  <c r="AQ132" i="64" a="1"/>
  <c r="AQ132" i="64" s="1"/>
  <c r="AQ151" i="64" a="1"/>
  <c r="AQ151" i="64" s="1"/>
  <c r="AQ1124" i="64" a="1"/>
  <c r="AQ1124" i="64" s="1"/>
  <c r="AQ1106" i="64" a="1"/>
  <c r="AQ1106" i="64" s="1"/>
  <c r="AQ333" i="64" a="1"/>
  <c r="AQ333" i="64" s="1"/>
  <c r="AQ382" i="64" a="1"/>
  <c r="AQ382" i="64" s="1"/>
  <c r="AQ1331" i="64" a="1"/>
  <c r="AQ1331" i="64" s="1"/>
  <c r="AQ1380" i="64" a="1"/>
  <c r="AQ1380" i="64" s="1"/>
  <c r="AQ381" i="64" a="1"/>
  <c r="AQ381" i="64" s="1"/>
  <c r="AQ508" i="64" a="1"/>
  <c r="AQ508" i="64" s="1"/>
  <c r="AQ790" i="64" a="1"/>
  <c r="AQ790" i="64" s="1"/>
  <c r="AQ154" i="64" a="1"/>
  <c r="AQ154" i="64" s="1"/>
  <c r="AQ1120" i="64" a="1"/>
  <c r="AQ1120" i="64" s="1"/>
  <c r="AQ1093" i="64" a="1"/>
  <c r="AQ1093" i="64" s="1"/>
  <c r="AQ1101" i="64" s="1"/>
  <c r="AQ1090" i="64" a="1"/>
  <c r="AQ1090" i="64" s="1"/>
  <c r="AQ1098" i="64" s="1"/>
  <c r="AQ1089" i="64" a="1"/>
  <c r="AQ1089" i="64" s="1"/>
  <c r="AQ1097" i="64" s="1"/>
  <c r="AQ384" i="64" a="1"/>
  <c r="AQ384" i="64" s="1"/>
  <c r="AQ2387" i="64" a="1"/>
  <c r="AQ2387" i="64" s="1"/>
  <c r="AQ1335" i="64" a="1"/>
  <c r="AQ1335" i="64" s="1"/>
  <c r="AQ1647" i="64" a="1"/>
  <c r="AQ1647" i="64" s="1"/>
  <c r="AQ137" i="64" a="1"/>
  <c r="AQ137" i="64" s="1"/>
  <c r="AQ128" i="64" a="1"/>
  <c r="AQ128" i="64" s="1"/>
  <c r="AQ1123" i="64" a="1"/>
  <c r="AQ1123" i="64" s="1"/>
  <c r="AQ1107" i="64" a="1"/>
  <c r="AQ1107" i="64" s="1"/>
  <c r="AQ1091" i="64" a="1"/>
  <c r="AQ1091" i="64" s="1"/>
  <c r="AQ1099" i="64" s="1"/>
  <c r="AQ1031" i="64" a="1"/>
  <c r="AQ1031" i="64" s="1"/>
  <c r="AQ2229" i="64" a="1"/>
  <c r="AQ2229" i="64" s="1"/>
  <c r="AQ793" i="64" a="1"/>
  <c r="AQ793" i="64" s="1"/>
  <c r="AQ153" i="64" a="1"/>
  <c r="AQ153" i="64" s="1"/>
  <c r="AQ152" i="64" a="1"/>
  <c r="AQ152" i="64" s="1"/>
  <c r="AQ131" i="64" a="1"/>
  <c r="AQ131" i="64" s="1"/>
  <c r="AQ1122" i="64" a="1"/>
  <c r="AQ1122" i="64" s="1"/>
  <c r="AQ1108" i="64" a="1"/>
  <c r="AQ1108" i="64" s="1"/>
  <c r="AQ155" i="64" a="1"/>
  <c r="AQ155" i="64" s="1"/>
  <c r="AQ229" i="64" a="1"/>
  <c r="AQ229" i="64" s="1"/>
  <c r="AQ320" i="64" a="1"/>
  <c r="AQ320" i="64" s="1"/>
  <c r="AP280" i="64"/>
  <c r="AO85" i="861"/>
  <c r="AR1974" i="64"/>
  <c r="AR1983" i="64" s="1"/>
  <c r="AP45" i="861"/>
  <c r="AO60" i="861"/>
  <c r="AN60" i="861"/>
  <c r="AS1982" i="64" a="1"/>
  <c r="AS1982" i="64" s="1"/>
  <c r="AS1981" i="64" a="1"/>
  <c r="AS1981" i="64" s="1"/>
  <c r="AR1381" i="64"/>
  <c r="AR1813" i="64"/>
  <c r="AR1815" i="64" s="1"/>
  <c r="AS1814" i="64" a="1"/>
  <c r="AS1814" i="64" s="1"/>
  <c r="AS1812" i="64" a="1"/>
  <c r="AS1812" i="64" s="1"/>
  <c r="AS384" i="64" a="1"/>
  <c r="AS384" i="64" s="1"/>
  <c r="AS382" i="64" a="1"/>
  <c r="AS382" i="64" s="1"/>
  <c r="AR383" i="64"/>
  <c r="AR385" i="64" s="1"/>
  <c r="AS457" i="64" a="1"/>
  <c r="AS457" i="64" s="1"/>
  <c r="AS381" i="64" a="1"/>
  <c r="AS381" i="64" s="1"/>
  <c r="AS508" i="64" a="1"/>
  <c r="AS508" i="64" s="1"/>
  <c r="AR433" i="64"/>
  <c r="AR1569" i="64"/>
  <c r="AS1568" i="64" a="1"/>
  <c r="AS1568" i="64" s="1"/>
  <c r="AS432" i="64" a="1"/>
  <c r="AS432" i="64" s="1"/>
  <c r="AR1276" i="64"/>
  <c r="AR1208" i="64"/>
  <c r="AS1207" i="64" a="1"/>
  <c r="AS1207" i="64" s="1"/>
  <c r="AS1275" i="64" a="1"/>
  <c r="AS1275" i="64" s="1"/>
  <c r="AR2386" i="64"/>
  <c r="AR2395" i="64" s="1"/>
  <c r="AS2387" i="64" a="1"/>
  <c r="AS2387" i="64" s="1"/>
  <c r="BE2417" i="64"/>
  <c r="BE2419" i="64" s="1"/>
  <c r="AR1164" i="64"/>
  <c r="AR2228" i="64"/>
  <c r="AR2230" i="64" s="1"/>
  <c r="AS1165" i="64" a="1"/>
  <c r="AS1165" i="64" s="1"/>
  <c r="AS2229" i="64" a="1"/>
  <c r="AS2229" i="64" s="1"/>
  <c r="AS2227" i="64" a="1"/>
  <c r="AS2227" i="64" s="1"/>
  <c r="AS1332" i="64" a="1"/>
  <c r="AS1332" i="64" s="1"/>
  <c r="AS1335" i="64" a="1"/>
  <c r="AS1335" i="64" s="1"/>
  <c r="AR1333" i="64"/>
  <c r="AR1334" i="64" s="1"/>
  <c r="AR1336" i="64" s="1"/>
  <c r="AS1331" i="64" a="1"/>
  <c r="AS1331" i="64" s="1"/>
  <c r="AS801" i="64" a="1"/>
  <c r="AS801" i="64" s="1"/>
  <c r="AS790" i="64" a="1"/>
  <c r="AS790" i="64" s="1"/>
  <c r="AS793" i="64" a="1"/>
  <c r="AS793" i="64" s="1"/>
  <c r="AS807" i="64" a="1"/>
  <c r="AS807" i="64" s="1"/>
  <c r="AS132" i="64" a="1"/>
  <c r="AS132" i="64" s="1"/>
  <c r="AS1647" i="64" a="1"/>
  <c r="AS1647" i="64" s="1"/>
  <c r="AR147" i="64"/>
  <c r="AR162" i="64"/>
  <c r="AR143" i="64"/>
  <c r="AR158" i="64"/>
  <c r="AR144" i="64"/>
  <c r="AR159" i="64"/>
  <c r="AR145" i="64"/>
  <c r="AR160" i="64"/>
  <c r="AR146" i="64"/>
  <c r="AR161" i="64"/>
  <c r="AS153" i="64" a="1"/>
  <c r="AS153" i="64" s="1"/>
  <c r="AS138" i="64" a="1"/>
  <c r="AS138" i="64" s="1"/>
  <c r="AS155" i="64" a="1"/>
  <c r="AS155" i="64" s="1"/>
  <c r="AS140" i="64" a="1"/>
  <c r="AS140" i="64" s="1"/>
  <c r="AS139" i="64" a="1"/>
  <c r="AS139" i="64" s="1"/>
  <c r="AS152" i="64" a="1"/>
  <c r="AS152" i="64" s="1"/>
  <c r="AS151" i="64" a="1"/>
  <c r="AS151" i="64" s="1"/>
  <c r="AS154" i="64" a="1"/>
  <c r="AS154" i="64" s="1"/>
  <c r="AS137" i="64" a="1"/>
  <c r="AS137" i="64" s="1"/>
  <c r="AS136" i="64" a="1"/>
  <c r="AS136" i="64" s="1"/>
  <c r="AS131" i="64" a="1"/>
  <c r="AS131" i="64" s="1"/>
  <c r="AS130" i="64" a="1"/>
  <c r="AS130" i="64" s="1"/>
  <c r="AS129" i="64" a="1"/>
  <c r="AS129" i="64" s="1"/>
  <c r="AS128" i="64" a="1"/>
  <c r="AS128" i="64" s="1"/>
  <c r="AR133" i="64"/>
  <c r="AS367" i="64" a="1"/>
  <c r="AS367" i="64" s="1"/>
  <c r="AS1405" i="64" a="1"/>
  <c r="AS1405" i="64" s="1"/>
  <c r="AR1128" i="64"/>
  <c r="AR1127" i="64"/>
  <c r="AR1129" i="64"/>
  <c r="AR1131" i="64"/>
  <c r="AR1130" i="64"/>
  <c r="AS1122" i="64" a="1"/>
  <c r="AS1122" i="64" s="1"/>
  <c r="AS1123" i="64" a="1"/>
  <c r="AS1123" i="64" s="1"/>
  <c r="AS1124" i="64" a="1"/>
  <c r="AS1124" i="64" s="1"/>
  <c r="AS1121" i="64" a="1"/>
  <c r="AS1121" i="64" s="1"/>
  <c r="AS1120" i="64" a="1"/>
  <c r="AS1120" i="64" s="1"/>
  <c r="AR1112" i="64"/>
  <c r="AR1113" i="64"/>
  <c r="AR1116" i="64"/>
  <c r="AR1115" i="64"/>
  <c r="AR1114" i="64"/>
  <c r="AS1091" i="64" a="1"/>
  <c r="AS1091" i="64" s="1"/>
  <c r="AS1099" i="64" s="1"/>
  <c r="AS1092" i="64" a="1"/>
  <c r="AS1092" i="64" s="1"/>
  <c r="AS1100" i="64" s="1"/>
  <c r="AS1093" i="64" a="1"/>
  <c r="AS1093" i="64" s="1"/>
  <c r="AS1101" i="64" s="1"/>
  <c r="AS1107" i="64" a="1"/>
  <c r="AS1107" i="64" s="1"/>
  <c r="AS1090" i="64" a="1"/>
  <c r="AS1090" i="64" s="1"/>
  <c r="AS1098" i="64" s="1"/>
  <c r="AS1108" i="64" a="1"/>
  <c r="AS1108" i="64" s="1"/>
  <c r="AS1106" i="64" a="1"/>
  <c r="AS1106" i="64" s="1"/>
  <c r="AS1109" i="64" a="1"/>
  <c r="AS1109" i="64" s="1"/>
  <c r="AS1105" i="64" a="1"/>
  <c r="AS1105" i="64" s="1"/>
  <c r="AS1089" i="64" a="1"/>
  <c r="AS1089" i="64" s="1"/>
  <c r="AS1097" i="64" s="1"/>
  <c r="AS229" i="64" a="1"/>
  <c r="AS229" i="64" s="1"/>
  <c r="AS352" i="64" a="1"/>
  <c r="AS352" i="64" s="1"/>
  <c r="AS1380" i="64" a="1"/>
  <c r="AS1380" i="64" s="1"/>
  <c r="AS1065" i="64" a="1"/>
  <c r="AS1065" i="64" s="1"/>
  <c r="AS320" i="64" a="1"/>
  <c r="AS320" i="64" s="1"/>
  <c r="AS333" i="64" a="1"/>
  <c r="AS333" i="64" s="1"/>
  <c r="AS1031" i="64" a="1"/>
  <c r="AS1031" i="64" s="1"/>
  <c r="AR1024" i="64"/>
  <c r="AR1032" i="64" s="1"/>
  <c r="AS1027" i="64" a="1"/>
  <c r="AS1027" i="64" s="1"/>
  <c r="AS1023" i="64" a="1"/>
  <c r="AS1023" i="64" s="1"/>
  <c r="AT280" i="64"/>
  <c r="AM2441"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V1" i="861"/>
  <c r="AV7" i="861"/>
  <c r="AS53" i="863" a="1"/>
  <c r="AS53" i="863" s="1"/>
  <c r="AS51" i="863" a="1"/>
  <c r="AS51" i="863" s="1"/>
  <c r="AS49" i="863" a="1"/>
  <c r="AS49" i="863" s="1"/>
  <c r="K2" i="860"/>
  <c r="K1" i="860"/>
  <c r="AG1" i="860"/>
  <c r="AG7" i="860"/>
  <c r="AG3" i="860"/>
  <c r="AG4" i="860" s="1"/>
  <c r="AH2" i="860"/>
  <c r="DK4" i="860"/>
  <c r="DK1" i="860"/>
  <c r="AL2484" i="64"/>
  <c r="AM2482" i="64"/>
  <c r="AM2461" i="64"/>
  <c r="B2283" i="64"/>
  <c r="M3" i="206" a="1"/>
  <c r="B3250" i="64"/>
  <c r="E3253" i="64"/>
  <c r="E3252" i="64"/>
  <c r="E3250" i="64"/>
  <c r="G3250" i="64" s="1"/>
  <c r="E3249" i="64"/>
  <c r="E3248" i="64"/>
  <c r="E2138" i="64"/>
  <c r="E2151" i="64"/>
  <c r="E2150" i="64"/>
  <c r="E2149" i="64"/>
  <c r="E2148" i="64"/>
  <c r="E2147" i="64"/>
  <c r="E2146" i="64"/>
  <c r="CK2146" i="64"/>
  <c r="CJ2146" i="64"/>
  <c r="CI2146" i="64"/>
  <c r="CH2146" i="64"/>
  <c r="CG2146" i="64"/>
  <c r="CF2146" i="64"/>
  <c r="CE2146" i="64"/>
  <c r="CD2146" i="64"/>
  <c r="CC2146" i="64"/>
  <c r="CB2146" i="64"/>
  <c r="CA2146" i="64"/>
  <c r="BZ2146" i="64"/>
  <c r="BY2146" i="64"/>
  <c r="BX2146" i="64"/>
  <c r="BW2146" i="64"/>
  <c r="BV2146" i="64"/>
  <c r="BU2146" i="64"/>
  <c r="BT2146" i="64"/>
  <c r="BS2146" i="64"/>
  <c r="BR2146" i="64"/>
  <c r="BQ2146" i="64"/>
  <c r="BP2146" i="64"/>
  <c r="BO2146" i="64"/>
  <c r="BN2146" i="64"/>
  <c r="BM2146" i="64"/>
  <c r="BL2146" i="64"/>
  <c r="BK2146" i="64"/>
  <c r="BJ2146" i="64"/>
  <c r="BI2146" i="64"/>
  <c r="BH2146" i="64"/>
  <c r="BG2146" i="64"/>
  <c r="BF2146" i="64"/>
  <c r="BE2146" i="64"/>
  <c r="BD2146" i="64"/>
  <c r="BC2146" i="64"/>
  <c r="BB2146" i="64"/>
  <c r="BA2146" i="64"/>
  <c r="AZ2146" i="64"/>
  <c r="AY2146" i="64"/>
  <c r="AX2146" i="64"/>
  <c r="AW2146" i="64"/>
  <c r="AV2146" i="64"/>
  <c r="AU2146" i="64"/>
  <c r="AT2146" i="64"/>
  <c r="AS2146" i="64"/>
  <c r="AR2146" i="64"/>
  <c r="AQ2146" i="64"/>
  <c r="AP2146" i="64"/>
  <c r="AO2146" i="64"/>
  <c r="AN2146" i="64"/>
  <c r="AM2146" i="64"/>
  <c r="AL2146" i="64"/>
  <c r="AK2146" i="64"/>
  <c r="AJ2146" i="64"/>
  <c r="AI2146" i="64"/>
  <c r="AH2146" i="64"/>
  <c r="AG2146" i="64"/>
  <c r="AF2146" i="64"/>
  <c r="AE2146" i="64"/>
  <c r="AD2146" i="64"/>
  <c r="AC2146" i="64"/>
  <c r="AB2146" i="64"/>
  <c r="AA2146" i="64"/>
  <c r="Z2146" i="64"/>
  <c r="Y2146" i="64"/>
  <c r="X2146" i="64"/>
  <c r="W2146" i="64"/>
  <c r="V2146" i="64"/>
  <c r="U2146" i="64"/>
  <c r="T2146" i="64"/>
  <c r="E2145" i="64"/>
  <c r="E2144" i="64"/>
  <c r="E2143" i="64"/>
  <c r="E2142" i="64"/>
  <c r="E2141" i="64"/>
  <c r="E2140" i="64"/>
  <c r="B2145" i="64"/>
  <c r="E2139" i="64"/>
  <c r="E2137" i="64"/>
  <c r="G2137" i="64" s="1"/>
  <c r="E2136" i="64"/>
  <c r="E2135" i="64"/>
  <c r="E2134" i="64"/>
  <c r="E2133" i="64"/>
  <c r="E2132" i="64"/>
  <c r="E2131" i="64"/>
  <c r="E2130" i="64"/>
  <c r="G2130" i="64" s="1"/>
  <c r="E2129" i="64"/>
  <c r="G2129" i="64" s="1"/>
  <c r="E2128" i="64"/>
  <c r="G2128" i="64" s="1"/>
  <c r="T2102" i="64"/>
  <c r="U2102" i="64"/>
  <c r="V2102" i="64"/>
  <c r="W2102" i="64"/>
  <c r="X2102" i="64"/>
  <c r="Y2102" i="64"/>
  <c r="Z2102" i="64"/>
  <c r="AA2102" i="64"/>
  <c r="AB2102" i="64"/>
  <c r="AC2102" i="64"/>
  <c r="AD2102" i="64"/>
  <c r="AE2102" i="64"/>
  <c r="AF2102" i="64"/>
  <c r="AG2102" i="64"/>
  <c r="AH2102" i="64"/>
  <c r="AI2102" i="64"/>
  <c r="AJ2102" i="64"/>
  <c r="AK2102" i="64"/>
  <c r="AL2102" i="64"/>
  <c r="AM2102" i="64"/>
  <c r="AN2102" i="64"/>
  <c r="AO2102" i="64"/>
  <c r="AP2102" i="64"/>
  <c r="AQ2102" i="64"/>
  <c r="AR2102" i="64"/>
  <c r="AS2102" i="64"/>
  <c r="AT2102" i="64"/>
  <c r="AU2102" i="64"/>
  <c r="AV2102" i="64"/>
  <c r="AW2102" i="64"/>
  <c r="AX2102" i="64"/>
  <c r="AY2102" i="64"/>
  <c r="AZ2102" i="64"/>
  <c r="BA2102" i="64"/>
  <c r="BB2102" i="64"/>
  <c r="BC2102" i="64"/>
  <c r="BD2102" i="64"/>
  <c r="BE2102" i="64"/>
  <c r="BF2102" i="64"/>
  <c r="BG2102" i="64"/>
  <c r="BH2102" i="64"/>
  <c r="BI2102" i="64"/>
  <c r="BJ2102" i="64"/>
  <c r="BK2102" i="64"/>
  <c r="BL2102" i="64"/>
  <c r="BM2102" i="64"/>
  <c r="BN2102" i="64"/>
  <c r="BO2102" i="64"/>
  <c r="BP2102" i="64"/>
  <c r="BQ2102" i="64"/>
  <c r="BR2102" i="64"/>
  <c r="BS2102" i="64"/>
  <c r="BT2102" i="64"/>
  <c r="BU2102" i="64"/>
  <c r="BV2102" i="64"/>
  <c r="BW2102" i="64"/>
  <c r="BX2102" i="64"/>
  <c r="BY2102" i="64"/>
  <c r="BZ2102" i="64"/>
  <c r="CA2102" i="64"/>
  <c r="CB2102" i="64"/>
  <c r="CC2102" i="64"/>
  <c r="CD2102" i="64"/>
  <c r="CE2102" i="64"/>
  <c r="CF2102" i="64"/>
  <c r="CG2102" i="64"/>
  <c r="CH2102" i="64"/>
  <c r="CI2102" i="64"/>
  <c r="CJ2102" i="64"/>
  <c r="CK2102" i="64"/>
  <c r="E2084" i="64"/>
  <c r="G2084" i="64" s="1"/>
  <c r="E2085" i="64"/>
  <c r="G2085" i="64" s="1"/>
  <c r="E2086" i="64"/>
  <c r="G2086" i="64" s="1"/>
  <c r="E2087" i="64"/>
  <c r="E2088" i="64"/>
  <c r="E2089" i="64"/>
  <c r="E2090" i="64"/>
  <c r="E2091" i="64"/>
  <c r="E2092" i="64"/>
  <c r="E2093" i="64"/>
  <c r="G2093" i="64" s="1"/>
  <c r="E2094" i="64"/>
  <c r="E2095" i="64"/>
  <c r="E2096" i="64"/>
  <c r="E2097" i="64"/>
  <c r="E2098" i="64"/>
  <c r="E2099" i="64"/>
  <c r="E2100" i="64"/>
  <c r="E2101" i="64"/>
  <c r="E2102" i="64"/>
  <c r="E2103" i="64"/>
  <c r="E2104" i="64"/>
  <c r="E2105" i="64"/>
  <c r="E2106" i="64"/>
  <c r="E2107" i="64"/>
  <c r="E2108" i="64"/>
  <c r="E2082" i="64"/>
  <c r="AS2228" i="64" a="1"/>
  <c r="AS1406" i="64"/>
  <c r="AS433" i="64" a="1"/>
  <c r="AS1813" i="64" a="1"/>
  <c r="AS1276" i="64" a="1"/>
  <c r="AQ1406" i="64"/>
  <c r="AQ1569" i="64" a="1"/>
  <c r="AQ433" i="64" a="1"/>
  <c r="AS1024" i="64" a="1"/>
  <c r="AQ2386" i="64" a="1"/>
  <c r="AQ1208" i="64" a="1"/>
  <c r="AT1495" i="64"/>
  <c r="AR1383" i="64" a="1"/>
  <c r="AS1569" i="64" a="1"/>
  <c r="AT1540" i="64"/>
  <c r="AU3064" i="64" a="1"/>
  <c r="AQ2228" i="64" a="1"/>
  <c r="AQ1381" i="64" a="1"/>
  <c r="AQ1813" i="64" a="1"/>
  <c r="AT1428" i="64"/>
  <c r="AT1473" i="64"/>
  <c r="AT1517" i="64"/>
  <c r="AS2386" i="64" a="1"/>
  <c r="AQ1276" i="64" a="1"/>
  <c r="AQ1164" i="64" a="1"/>
  <c r="AQ1024" i="64" a="1"/>
  <c r="AS1381" i="64" a="1"/>
  <c r="AS1164" i="64" a="1"/>
  <c r="AT1451" i="64"/>
  <c r="AS1208" i="64" a="1"/>
  <c r="AU13" i="861" l="1"/>
  <c r="AT17" i="861"/>
  <c r="AT22" i="861"/>
  <c r="AB23" i="861"/>
  <c r="AU3064" i="64"/>
  <c r="AU3038" i="64" a="1"/>
  <c r="AU3038" i="64" s="1"/>
  <c r="AA3039" i="64"/>
  <c r="AA3040" i="64" s="1"/>
  <c r="AU2846" i="64" a="1"/>
  <c r="AU2846" i="64" s="1"/>
  <c r="AU2847" i="64" a="1"/>
  <c r="AU2847" i="64" s="1"/>
  <c r="AT2848" i="64"/>
  <c r="AU60" i="64" a="1"/>
  <c r="AU60" i="64" s="1"/>
  <c r="AU58" i="64" s="1" a="1"/>
  <c r="AU58" i="64" s="1"/>
  <c r="AU61" i="64" a="1"/>
  <c r="AU61" i="64" s="1"/>
  <c r="AU59" i="64" a="1"/>
  <c r="AU59" i="64" s="1"/>
  <c r="AU3364" i="64" a="1"/>
  <c r="AU3364" i="64" s="1"/>
  <c r="AU3343" i="64" a="1"/>
  <c r="AU3343" i="64" s="1"/>
  <c r="AU1449" i="64" a="1"/>
  <c r="AU1449" i="64" s="1"/>
  <c r="AU1450" i="64" a="1"/>
  <c r="AU1450" i="64" s="1"/>
  <c r="AU1538" i="64" a="1"/>
  <c r="AU1538" i="64" s="1"/>
  <c r="AU1539" i="64" a="1"/>
  <c r="AU1539" i="64" s="1"/>
  <c r="AU1494" i="64" a="1"/>
  <c r="AU1494" i="64" s="1"/>
  <c r="AU1516" i="64" a="1"/>
  <c r="AU1516" i="64" s="1"/>
  <c r="AU1427" i="64" a="1"/>
  <c r="AU1427" i="64" s="1"/>
  <c r="AU1472" i="64" a="1"/>
  <c r="AU1472" i="64" s="1"/>
  <c r="AT20" i="864"/>
  <c r="AT92" i="861" s="1"/>
  <c r="AT93" i="861" s="1"/>
  <c r="AI678" i="64"/>
  <c r="AI682" i="64" s="1"/>
  <c r="AI674" i="64"/>
  <c r="AJ669" i="64"/>
  <c r="AJ673" i="64" s="1"/>
  <c r="AU681" i="64" a="1"/>
  <c r="AU681" i="64" s="1"/>
  <c r="AU671" i="64" a="1"/>
  <c r="AU671" i="64" s="1"/>
  <c r="AU672" i="64" s="1"/>
  <c r="AU677" i="64" a="1"/>
  <c r="AU677" i="64" s="1"/>
  <c r="AT33" i="863"/>
  <c r="AT17" i="863" s="1"/>
  <c r="AT32" i="861" s="1"/>
  <c r="AT21" i="863"/>
  <c r="AT44" i="863"/>
  <c r="AW2" i="64"/>
  <c r="AV1" i="64"/>
  <c r="AV7" i="64"/>
  <c r="AU4" i="64"/>
  <c r="AV3" i="64"/>
  <c r="AV3063" i="64" s="1" a="1"/>
  <c r="AV3063" i="64" s="1"/>
  <c r="AJ475" i="64"/>
  <c r="AI486" i="64"/>
  <c r="AG526" i="64"/>
  <c r="AF537" i="64"/>
  <c r="AW2" i="864"/>
  <c r="AV7" i="864"/>
  <c r="AV7" i="863"/>
  <c r="AU4" i="864"/>
  <c r="AU4" i="863"/>
  <c r="AV3" i="863"/>
  <c r="AV3" i="864"/>
  <c r="AV1" i="864"/>
  <c r="AV1" i="863"/>
  <c r="AW3" i="861"/>
  <c r="AV4" i="861"/>
  <c r="AQ1983" i="64"/>
  <c r="AQ383" i="64"/>
  <c r="AQ385" i="64" s="1"/>
  <c r="AQ2228" i="64"/>
  <c r="AQ2230" i="64" s="1"/>
  <c r="AQ1813" i="64"/>
  <c r="AQ1815" i="64" s="1"/>
  <c r="AQ1208" i="64"/>
  <c r="AQ1024" i="64"/>
  <c r="AQ1569" i="64"/>
  <c r="AQ2386" i="64"/>
  <c r="AQ2395" i="64" s="1"/>
  <c r="AQ433" i="64"/>
  <c r="AQ1381" i="64"/>
  <c r="AQ1164" i="64"/>
  <c r="AQ1276" i="64"/>
  <c r="AQ1283" i="64" s="1"/>
  <c r="AO280" i="64"/>
  <c r="AQ1114" i="64"/>
  <c r="AQ1129" i="64"/>
  <c r="AQ147" i="64"/>
  <c r="AQ162" i="64"/>
  <c r="AQ1130" i="64"/>
  <c r="AQ1115" i="64"/>
  <c r="AQ160" i="64"/>
  <c r="AQ145" i="64"/>
  <c r="AQ1112" i="64"/>
  <c r="AQ1127" i="64"/>
  <c r="AQ144" i="64"/>
  <c r="AQ159" i="64"/>
  <c r="AQ146" i="64"/>
  <c r="AQ161" i="64"/>
  <c r="AQ1128" i="64"/>
  <c r="AQ1113" i="64"/>
  <c r="AQ1333" i="64"/>
  <c r="AQ1334" i="64" s="1"/>
  <c r="AQ1336" i="64" s="1"/>
  <c r="AP1814" i="64" a="1"/>
  <c r="AP1814" i="64" s="1"/>
  <c r="AP457" i="64" a="1"/>
  <c r="AP457" i="64" s="1"/>
  <c r="AP1568" i="64" a="1"/>
  <c r="AP1568" i="64" s="1"/>
  <c r="AP2229" i="64" a="1"/>
  <c r="AP2229" i="64" s="1"/>
  <c r="AP801" i="64" a="1"/>
  <c r="AP801" i="64" s="1"/>
  <c r="AP1647" i="64" a="1"/>
  <c r="AP1647" i="64" s="1"/>
  <c r="AP153" i="64" a="1"/>
  <c r="AP153" i="64" s="1"/>
  <c r="AP1123" i="64" a="1"/>
  <c r="AP1123" i="64" s="1"/>
  <c r="AP1093" i="64" a="1"/>
  <c r="AP1093" i="64" s="1"/>
  <c r="AP1101" i="64" s="1"/>
  <c r="AP1031" i="64" a="1"/>
  <c r="AP1031" i="64" s="1"/>
  <c r="AP229" i="64" a="1"/>
  <c r="AP229" i="64" s="1"/>
  <c r="AP1981" i="64" a="1"/>
  <c r="AP1981" i="64" s="1"/>
  <c r="AP1812" i="64" a="1"/>
  <c r="AP1812" i="64" s="1"/>
  <c r="AP432" i="64" a="1"/>
  <c r="AP432" i="64" s="1"/>
  <c r="AP1165" i="64" a="1"/>
  <c r="AP1165" i="64" s="1"/>
  <c r="AP1331" i="64" a="1"/>
  <c r="AP1331" i="64" s="1"/>
  <c r="AP790" i="64" a="1"/>
  <c r="AP790" i="64" s="1"/>
  <c r="AP138" i="64" a="1"/>
  <c r="AP138" i="64" s="1"/>
  <c r="AP129" i="64" a="1"/>
  <c r="AP129" i="64" s="1"/>
  <c r="AP1122" i="64" a="1"/>
  <c r="AP1122" i="64" s="1"/>
  <c r="AP1109" i="64" a="1"/>
  <c r="AP1109" i="64" s="1"/>
  <c r="AP320" i="64" a="1"/>
  <c r="AP320" i="64" s="1"/>
  <c r="AP1982" i="64" a="1"/>
  <c r="AP1982" i="64" s="1"/>
  <c r="AP1332" i="64" a="1"/>
  <c r="AP1332" i="64" s="1"/>
  <c r="AP807" i="64" a="1"/>
  <c r="AP807" i="64" s="1"/>
  <c r="AP155" i="64" a="1"/>
  <c r="AP155" i="64" s="1"/>
  <c r="AP131" i="64" a="1"/>
  <c r="AP131" i="64" s="1"/>
  <c r="AP1121" i="64" a="1"/>
  <c r="AP1121" i="64" s="1"/>
  <c r="AP1089" i="64" a="1"/>
  <c r="AP1089" i="64" s="1"/>
  <c r="AP1097" i="64" s="1"/>
  <c r="AP367" i="64" a="1"/>
  <c r="AP367" i="64" s="1"/>
  <c r="AP1065" i="64" a="1"/>
  <c r="AP1065" i="64" s="1"/>
  <c r="AP381" i="64" a="1"/>
  <c r="AP381" i="64" s="1"/>
  <c r="AP508" i="64" a="1"/>
  <c r="AP508" i="64" s="1"/>
  <c r="AP1207" i="64" a="1"/>
  <c r="AP1207" i="64" s="1"/>
  <c r="AP793" i="64" a="1"/>
  <c r="AP793" i="64" s="1"/>
  <c r="AP140" i="64" a="1"/>
  <c r="AP140" i="64" s="1"/>
  <c r="AP128" i="64" a="1"/>
  <c r="AP128" i="64" s="1"/>
  <c r="AP1106" i="64" a="1"/>
  <c r="AP1106" i="64" s="1"/>
  <c r="AP1380" i="64" a="1"/>
  <c r="AP1380" i="64" s="1"/>
  <c r="AP1275" i="64" a="1"/>
  <c r="AP1275" i="64" s="1"/>
  <c r="AP132" i="64" a="1"/>
  <c r="AP132" i="64" s="1"/>
  <c r="AP382" i="64" a="1"/>
  <c r="AP382" i="64" s="1"/>
  <c r="AP2387" i="64" a="1"/>
  <c r="AP2387" i="64" s="1"/>
  <c r="AP152" i="64" a="1"/>
  <c r="AP152" i="64" s="1"/>
  <c r="AP139" i="64" a="1"/>
  <c r="AP139" i="64" s="1"/>
  <c r="AP130" i="64" a="1"/>
  <c r="AP130" i="64" s="1"/>
  <c r="AP1090" i="64" a="1"/>
  <c r="AP1090" i="64" s="1"/>
  <c r="AP1098" i="64" s="1"/>
  <c r="AP352" i="64" a="1"/>
  <c r="AP352" i="64" s="1"/>
  <c r="AP1105" i="64" a="1"/>
  <c r="AP1105" i="64" s="1"/>
  <c r="AP1092" i="64" a="1"/>
  <c r="AP1092" i="64" s="1"/>
  <c r="AP1100" i="64" s="1"/>
  <c r="AP384" i="64" a="1"/>
  <c r="AP384" i="64" s="1"/>
  <c r="AP137" i="64" a="1"/>
  <c r="AP137" i="64" s="1"/>
  <c r="AP136" i="64" a="1"/>
  <c r="AP136" i="64" s="1"/>
  <c r="AP1027" i="64" a="1"/>
  <c r="AP1027" i="64" s="1"/>
  <c r="AP1120" i="64" a="1"/>
  <c r="AP1120" i="64" s="1"/>
  <c r="AP2227" i="64" a="1"/>
  <c r="AP2227" i="64" s="1"/>
  <c r="AP154" i="64" a="1"/>
  <c r="AP154" i="64" s="1"/>
  <c r="AP1405" i="64" a="1"/>
  <c r="AP1405" i="64" s="1"/>
  <c r="AP1124" i="64" a="1"/>
  <c r="AP1124" i="64" s="1"/>
  <c r="AP1107" i="64" a="1"/>
  <c r="AP1107" i="64" s="1"/>
  <c r="AP1091" i="64" a="1"/>
  <c r="AP1091" i="64" s="1"/>
  <c r="AP1099" i="64" s="1"/>
  <c r="AP333" i="64" a="1"/>
  <c r="AP333" i="64" s="1"/>
  <c r="AP1023" i="64" a="1"/>
  <c r="AP1023" i="64" s="1"/>
  <c r="AP1335" i="64" a="1"/>
  <c r="AP1335" i="64" s="1"/>
  <c r="AP151" i="64" a="1"/>
  <c r="AP151" i="64" s="1"/>
  <c r="AP1108" i="64" a="1"/>
  <c r="AP1108" i="64" s="1"/>
  <c r="AQ158" i="64"/>
  <c r="AQ143" i="64"/>
  <c r="AQ133" i="64"/>
  <c r="AQ1116" i="64"/>
  <c r="AQ1131" i="64"/>
  <c r="AP85" i="861"/>
  <c r="AQ45" i="861"/>
  <c r="AS1974" i="64"/>
  <c r="AS1983" i="64" s="1"/>
  <c r="AT1982" i="64" a="1"/>
  <c r="AT1982" i="64" s="1"/>
  <c r="AT1981" i="64" a="1"/>
  <c r="AT1981" i="64" s="1"/>
  <c r="AS1381" i="64"/>
  <c r="AS1813" i="64"/>
  <c r="AS1815" i="64" s="1"/>
  <c r="AT1814" i="64" a="1"/>
  <c r="AT1814" i="64" s="1"/>
  <c r="AT1812" i="64" a="1"/>
  <c r="AT1812" i="64" s="1"/>
  <c r="AT382" i="64" a="1"/>
  <c r="AT382" i="64" s="1"/>
  <c r="AT384" i="64" a="1"/>
  <c r="AT384" i="64" s="1"/>
  <c r="AS383" i="64"/>
  <c r="AS385" i="64" s="1"/>
  <c r="AT457" i="64" a="1"/>
  <c r="AT457" i="64" s="1"/>
  <c r="AT381" i="64" a="1"/>
  <c r="AT381" i="64" s="1"/>
  <c r="AT508" i="64" a="1"/>
  <c r="AT508" i="64" s="1"/>
  <c r="AS433" i="64"/>
  <c r="AS1569" i="64"/>
  <c r="AT1568" i="64" a="1"/>
  <c r="AT1568" i="64" s="1"/>
  <c r="AT432" i="64" a="1"/>
  <c r="AT432" i="64" s="1"/>
  <c r="AT1275" i="64" a="1"/>
  <c r="AT1275" i="64" s="1"/>
  <c r="AS1276" i="64"/>
  <c r="AS1208" i="64"/>
  <c r="AR1283" i="64"/>
  <c r="AT1207" i="64" a="1"/>
  <c r="AT1207" i="64" s="1"/>
  <c r="AS2386" i="64"/>
  <c r="AS2395" i="64" s="1"/>
  <c r="AT2387" i="64" a="1"/>
  <c r="AT2387" i="64" s="1"/>
  <c r="BF2417" i="64"/>
  <c r="BF2419" i="64" s="1"/>
  <c r="AS1164" i="64"/>
  <c r="AT2227" i="64" a="1"/>
  <c r="AT2227" i="64" s="1"/>
  <c r="AT1165" i="64" a="1"/>
  <c r="AT1165" i="64" s="1"/>
  <c r="AR1173" i="64"/>
  <c r="AR1178" i="64"/>
  <c r="AS2228" i="64"/>
  <c r="AS2230" i="64" s="1"/>
  <c r="AT1335" i="64" a="1"/>
  <c r="AT1335" i="64" s="1"/>
  <c r="AT2229" i="64" a="1"/>
  <c r="AT2229" i="64" s="1"/>
  <c r="AS1333" i="64"/>
  <c r="AS1334" i="64" s="1"/>
  <c r="AS1336" i="64" s="1"/>
  <c r="AT1331" i="64" a="1"/>
  <c r="AT1331" i="64" s="1"/>
  <c r="AT1332" i="64" a="1"/>
  <c r="AT1332" i="64" s="1"/>
  <c r="AT801" i="64" a="1"/>
  <c r="AT801" i="64" s="1"/>
  <c r="AT790" i="64" a="1"/>
  <c r="AT790" i="64" s="1"/>
  <c r="AT1647" i="64" a="1"/>
  <c r="AT1647" i="64" s="1"/>
  <c r="AT793" i="64" a="1"/>
  <c r="AT793" i="64" s="1"/>
  <c r="AT807" i="64" a="1"/>
  <c r="AT807" i="64" s="1"/>
  <c r="AS147" i="64"/>
  <c r="AS162" i="64"/>
  <c r="AS161" i="64"/>
  <c r="AS159" i="64"/>
  <c r="AT132" i="64" a="1"/>
  <c r="AT132" i="64" s="1"/>
  <c r="AS158" i="64"/>
  <c r="AS145" i="64"/>
  <c r="AS160" i="64"/>
  <c r="AR148" i="64"/>
  <c r="AS143" i="64"/>
  <c r="AS144" i="64"/>
  <c r="AS146" i="64"/>
  <c r="AT155" i="64" a="1"/>
  <c r="AT155" i="64" s="1"/>
  <c r="AT140" i="64" a="1"/>
  <c r="AT140" i="64" s="1"/>
  <c r="AT139" i="64" a="1"/>
  <c r="AT139" i="64" s="1"/>
  <c r="AT152" i="64" a="1"/>
  <c r="AT152" i="64" s="1"/>
  <c r="AT151" i="64" a="1"/>
  <c r="AT151" i="64" s="1"/>
  <c r="AT154" i="64" a="1"/>
  <c r="AT154" i="64" s="1"/>
  <c r="AT137" i="64" a="1"/>
  <c r="AT137" i="64" s="1"/>
  <c r="AT153" i="64" a="1"/>
  <c r="AT153" i="64" s="1"/>
  <c r="AT136" i="64" a="1"/>
  <c r="AT136" i="64" s="1"/>
  <c r="AT138" i="64" a="1"/>
  <c r="AT138" i="64" s="1"/>
  <c r="AT130" i="64" a="1"/>
  <c r="AT130" i="64" s="1"/>
  <c r="AT131" i="64" a="1"/>
  <c r="AT131" i="64" s="1"/>
  <c r="AT129" i="64" a="1"/>
  <c r="AT129" i="64" s="1"/>
  <c r="AT128" i="64" a="1"/>
  <c r="AT128" i="64" s="1"/>
  <c r="AS133" i="64"/>
  <c r="AT367" i="64" a="1"/>
  <c r="AT367" i="64" s="1"/>
  <c r="AT1405" i="64" a="1"/>
  <c r="AT1405" i="64" s="1"/>
  <c r="AS1129" i="64"/>
  <c r="AR1132" i="64"/>
  <c r="AS1130" i="64"/>
  <c r="AS1131" i="64"/>
  <c r="AS1127" i="64"/>
  <c r="AS1128" i="64"/>
  <c r="AT1122" i="64" a="1"/>
  <c r="AT1122" i="64" s="1"/>
  <c r="AT1121" i="64" a="1"/>
  <c r="AT1121" i="64" s="1"/>
  <c r="AT1124" i="64" a="1"/>
  <c r="AT1124" i="64" s="1"/>
  <c r="AT1123" i="64" a="1"/>
  <c r="AT1123" i="64" s="1"/>
  <c r="AT1120" i="64" a="1"/>
  <c r="AT1120" i="64" s="1"/>
  <c r="AS1112" i="64"/>
  <c r="AR1117" i="64"/>
  <c r="AS1116" i="64"/>
  <c r="AS1114" i="64"/>
  <c r="AS1115" i="64"/>
  <c r="AT1106" i="64" a="1"/>
  <c r="AT1106" i="64" s="1"/>
  <c r="AT1090" i="64" a="1"/>
  <c r="AT1090" i="64" s="1"/>
  <c r="AT1098" i="64" s="1"/>
  <c r="AT1091" i="64" a="1"/>
  <c r="AT1091" i="64" s="1"/>
  <c r="AT1099" i="64" s="1"/>
  <c r="AT1092" i="64" a="1"/>
  <c r="AT1092" i="64" s="1"/>
  <c r="AT1100" i="64" s="1"/>
  <c r="AT1093" i="64" a="1"/>
  <c r="AT1093" i="64" s="1"/>
  <c r="AT1101" i="64" s="1"/>
  <c r="AT1107" i="64" a="1"/>
  <c r="AT1107" i="64" s="1"/>
  <c r="AT1108" i="64" a="1"/>
  <c r="AT1108" i="64" s="1"/>
  <c r="AT1105" i="64" a="1"/>
  <c r="AT1105" i="64" s="1"/>
  <c r="AT1109" i="64" a="1"/>
  <c r="AT1109" i="64" s="1"/>
  <c r="AT1089" i="64" a="1"/>
  <c r="AT1089" i="64" s="1"/>
  <c r="AT1097" i="64" s="1"/>
  <c r="AS1113" i="64"/>
  <c r="AT229" i="64" a="1"/>
  <c r="AT229" i="64" s="1"/>
  <c r="AR1383" i="64"/>
  <c r="AT352" i="64" a="1"/>
  <c r="AT352" i="64" s="1"/>
  <c r="AT1380" i="64" a="1"/>
  <c r="AT1380" i="64" s="1"/>
  <c r="AT1065" i="64" a="1"/>
  <c r="AT1065" i="64" s="1"/>
  <c r="AT320" i="64" a="1"/>
  <c r="AT320" i="64" s="1"/>
  <c r="AT333" i="64" a="1"/>
  <c r="AT333" i="64" s="1"/>
  <c r="AR1028" i="64"/>
  <c r="AS1024" i="64"/>
  <c r="AS1032" i="64" s="1"/>
  <c r="AT1031" i="64" a="1"/>
  <c r="AT1031" i="64" s="1"/>
  <c r="AT1027" i="64" a="1"/>
  <c r="AT1027" i="64" s="1"/>
  <c r="AT1023" i="64" a="1"/>
  <c r="AT1023" i="64" s="1"/>
  <c r="AU280" i="64"/>
  <c r="AN2441" i="64"/>
  <c r="AW7" i="861"/>
  <c r="AX2" i="861"/>
  <c r="AW1" i="86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484" i="64"/>
  <c r="AN2482" i="64"/>
  <c r="AN2461" i="64"/>
  <c r="AN2463" i="64" s="1"/>
  <c r="AM2463" i="64"/>
  <c r="M3" i="206"/>
  <c r="B2146" i="64"/>
  <c r="B2101" i="64"/>
  <c r="B2147" i="64"/>
  <c r="B2102" i="64"/>
  <c r="B2103" i="64"/>
  <c r="AT1381" i="64" a="1"/>
  <c r="AP1381" i="64" a="1"/>
  <c r="AP1813" i="64" a="1"/>
  <c r="AS1383" i="64" a="1"/>
  <c r="AT1569" i="64" a="1"/>
  <c r="AU1495" i="64"/>
  <c r="AT1406" i="64"/>
  <c r="AP433" i="64" a="1"/>
  <c r="AP1164" i="64" a="1"/>
  <c r="AU1428" i="64"/>
  <c r="AU1540" i="64"/>
  <c r="AT2228" i="64" a="1"/>
  <c r="AU1473" i="64"/>
  <c r="AU1517" i="64"/>
  <c r="AT1164" i="64" a="1"/>
  <c r="AP1208" i="64" a="1"/>
  <c r="AT1208" i="64" a="1"/>
  <c r="AP1569" i="64" a="1"/>
  <c r="AP1276" i="64" a="1"/>
  <c r="AP2386" i="64" a="1"/>
  <c r="AQ1383" i="64" a="1"/>
  <c r="AT433" i="64" a="1"/>
  <c r="AT2386" i="64" a="1"/>
  <c r="AP2228" i="64" a="1"/>
  <c r="AT1276" i="64" a="1"/>
  <c r="AP1406" i="64"/>
  <c r="AT1024" i="64" a="1"/>
  <c r="AP1024" i="64" a="1"/>
  <c r="AT1813" i="64" a="1"/>
  <c r="AV3064" i="64" a="1"/>
  <c r="AR1384" i="64" a="1"/>
  <c r="AU1451" i="64"/>
  <c r="AV13" i="861" l="1"/>
  <c r="AU17" i="861"/>
  <c r="AU22" i="861"/>
  <c r="AV3064" i="64"/>
  <c r="AB3036" i="64"/>
  <c r="AA3041" i="64"/>
  <c r="AV3038" i="64" a="1"/>
  <c r="AV3038" i="64" s="1"/>
  <c r="AV2846" i="64" a="1"/>
  <c r="AV2846" i="64" s="1"/>
  <c r="AV2847" i="64" a="1"/>
  <c r="AV2847" i="64" s="1"/>
  <c r="AU2848" i="64"/>
  <c r="AV60" i="64" a="1"/>
  <c r="AV60" i="64" s="1"/>
  <c r="AV58" i="64" s="1" a="1"/>
  <c r="AV58" i="64" s="1"/>
  <c r="AV61" i="64" a="1"/>
  <c r="AV61" i="64" s="1"/>
  <c r="AV59" i="64" a="1"/>
  <c r="AV59" i="64" s="1"/>
  <c r="AV3364" i="64" a="1"/>
  <c r="AV3364" i="64" s="1"/>
  <c r="AV3343" i="64" a="1"/>
  <c r="AV3343" i="64" s="1"/>
  <c r="AV1449" i="64" a="1"/>
  <c r="AV1449" i="64" s="1"/>
  <c r="AV1450" i="64" a="1"/>
  <c r="AV1450" i="64" s="1"/>
  <c r="AV1538" i="64" a="1"/>
  <c r="AV1538" i="64" s="1"/>
  <c r="AV1539" i="64" a="1"/>
  <c r="AV1539" i="64" s="1"/>
  <c r="AV1494" i="64" a="1"/>
  <c r="AV1494" i="64" s="1"/>
  <c r="AV1516" i="64" a="1"/>
  <c r="AV1516" i="64" s="1"/>
  <c r="AV1427" i="64" a="1"/>
  <c r="AV1427" i="64" s="1"/>
  <c r="AV1472" i="64" a="1"/>
  <c r="AV1472" i="64" s="1"/>
  <c r="AU20" i="864"/>
  <c r="AU92" i="861" s="1"/>
  <c r="AU93" i="861" s="1"/>
  <c r="AV677" i="64" a="1"/>
  <c r="AV677" i="64" s="1"/>
  <c r="AV681" i="64" a="1"/>
  <c r="AV681" i="64" s="1"/>
  <c r="AV671" i="64" a="1"/>
  <c r="AV671" i="64" s="1"/>
  <c r="AV672" i="64" s="1"/>
  <c r="AJ674" i="64"/>
  <c r="AK669" i="64"/>
  <c r="AK673" i="64" s="1"/>
  <c r="AJ678" i="64"/>
  <c r="AJ682" i="64" s="1"/>
  <c r="AU21" i="863"/>
  <c r="AU33" i="863"/>
  <c r="AU17" i="863" s="1"/>
  <c r="AU32" i="861" s="1"/>
  <c r="AU44" i="863"/>
  <c r="AW3" i="64"/>
  <c r="AW3063" i="64" s="1" a="1"/>
  <c r="AW3063" i="64" s="1"/>
  <c r="AV4" i="64"/>
  <c r="AW1" i="64"/>
  <c r="AX2" i="64"/>
  <c r="AW7" i="64"/>
  <c r="AH527" i="64"/>
  <c r="AG537" i="64"/>
  <c r="AK476" i="64"/>
  <c r="AJ486" i="64"/>
  <c r="AX2" i="864"/>
  <c r="AW7" i="864"/>
  <c r="AW7" i="863"/>
  <c r="AV4" i="863"/>
  <c r="AV4" i="864"/>
  <c r="AW3" i="864"/>
  <c r="AW3" i="863"/>
  <c r="AW1" i="864"/>
  <c r="AW1" i="863"/>
  <c r="AX3" i="861"/>
  <c r="AW4" i="861"/>
  <c r="AQ148" i="64"/>
  <c r="AQ1132" i="64"/>
  <c r="AQ1117" i="64"/>
  <c r="AP383" i="64"/>
  <c r="AP385" i="64" s="1"/>
  <c r="AP1333" i="64"/>
  <c r="AP1334" i="64" s="1"/>
  <c r="AP1336" i="64" s="1"/>
  <c r="AQ1383" i="64"/>
  <c r="AP1381" i="64"/>
  <c r="AP1164" i="64"/>
  <c r="AP1276" i="64"/>
  <c r="AP1283" i="64" s="1"/>
  <c r="AP433" i="64"/>
  <c r="AP1024" i="64"/>
  <c r="AP1813" i="64"/>
  <c r="AP1815" i="64" s="1"/>
  <c r="AP2386" i="64"/>
  <c r="AP2395" i="64" s="1"/>
  <c r="AP1569" i="64"/>
  <c r="AP1208" i="64"/>
  <c r="AP2228" i="64"/>
  <c r="AP2230" i="64" s="1"/>
  <c r="AP1128" i="64"/>
  <c r="AP1113" i="64"/>
  <c r="AP160" i="64"/>
  <c r="AP145" i="64"/>
  <c r="AP1129" i="64"/>
  <c r="AP1114" i="64"/>
  <c r="AP143" i="64"/>
  <c r="AP133" i="64"/>
  <c r="AP158" i="64"/>
  <c r="AP1112" i="64"/>
  <c r="AP1127" i="64"/>
  <c r="AO1568" i="64" a="1"/>
  <c r="AO1568" i="64" s="1"/>
  <c r="AO151" i="64" a="1"/>
  <c r="AO151" i="64" s="1"/>
  <c r="AO1405" i="64" a="1"/>
  <c r="AO1405" i="64" s="1"/>
  <c r="AO1121" i="64" a="1"/>
  <c r="AO1121" i="64" s="1"/>
  <c r="AO1092" i="64" a="1"/>
  <c r="AO1092" i="64" s="1"/>
  <c r="AO1100" i="64" s="1"/>
  <c r="AO229" i="64" a="1"/>
  <c r="AO229" i="64" s="1"/>
  <c r="AO1207" i="64" a="1"/>
  <c r="AO1207" i="64" s="1"/>
  <c r="AO154" i="64" a="1"/>
  <c r="AO154" i="64" s="1"/>
  <c r="AO1105" i="64" a="1"/>
  <c r="AO1105" i="64" s="1"/>
  <c r="AO2387" i="64" a="1"/>
  <c r="AO2387" i="64" s="1"/>
  <c r="AO1335" i="64" a="1"/>
  <c r="AO1335" i="64" s="1"/>
  <c r="AO352" i="64" a="1"/>
  <c r="AO352" i="64" s="1"/>
  <c r="AO382" i="64" a="1"/>
  <c r="AO382" i="64" s="1"/>
  <c r="AO508" i="64" a="1"/>
  <c r="AO508" i="64" s="1"/>
  <c r="AO1275" i="64" a="1"/>
  <c r="AO1275" i="64" s="1"/>
  <c r="AO2227" i="64" a="1"/>
  <c r="AO2227" i="64" s="1"/>
  <c r="AO2229" i="64" a="1"/>
  <c r="AO2229" i="64" s="1"/>
  <c r="AO790" i="64" a="1"/>
  <c r="AO790" i="64" s="1"/>
  <c r="AO153" i="64" a="1"/>
  <c r="AO153" i="64" s="1"/>
  <c r="AO367" i="64" a="1"/>
  <c r="AO367" i="64" s="1"/>
  <c r="AO1107" i="64" a="1"/>
  <c r="AO1107" i="64" s="1"/>
  <c r="AO1093" i="64" a="1"/>
  <c r="AO1093" i="64" s="1"/>
  <c r="AO1101" i="64" s="1"/>
  <c r="AO1380" i="64" a="1"/>
  <c r="AO1380" i="64" s="1"/>
  <c r="AO1165" i="64" a="1"/>
  <c r="AO1165" i="64" s="1"/>
  <c r="AO138" i="64" a="1"/>
  <c r="AO138" i="64" s="1"/>
  <c r="AO1109" i="64" a="1"/>
  <c r="AO1109" i="64" s="1"/>
  <c r="AO384" i="64" a="1"/>
  <c r="AO384" i="64" s="1"/>
  <c r="AO793" i="64" a="1"/>
  <c r="AO793" i="64" s="1"/>
  <c r="AO128" i="64" a="1"/>
  <c r="AO128" i="64" s="1"/>
  <c r="AO457" i="64" a="1"/>
  <c r="AO457" i="64" s="1"/>
  <c r="AO807" i="64" a="1"/>
  <c r="AO807" i="64" s="1"/>
  <c r="AO155" i="64" a="1"/>
  <c r="AO155" i="64" s="1"/>
  <c r="AO130" i="64" a="1"/>
  <c r="AO130" i="64" s="1"/>
  <c r="AO1124" i="64" a="1"/>
  <c r="AO1124" i="64" s="1"/>
  <c r="AO1089" i="64" a="1"/>
  <c r="AO1089" i="64" s="1"/>
  <c r="AO1097" i="64" s="1"/>
  <c r="AO333" i="64" a="1"/>
  <c r="AO333" i="64" s="1"/>
  <c r="AO1027" i="64" a="1"/>
  <c r="AO1027" i="64" s="1"/>
  <c r="AO1023" i="64" a="1"/>
  <c r="AO1023" i="64" s="1"/>
  <c r="AO1812" i="64" a="1"/>
  <c r="AO1812" i="64" s="1"/>
  <c r="AO432" i="64" a="1"/>
  <c r="AO432" i="64" s="1"/>
  <c r="AO1647" i="64" a="1"/>
  <c r="AO1647" i="64" s="1"/>
  <c r="AO152" i="64" a="1"/>
  <c r="AO152" i="64" s="1"/>
  <c r="AO1122" i="64" a="1"/>
  <c r="AO1122" i="64" s="1"/>
  <c r="AO1091" i="64" a="1"/>
  <c r="AO1091" i="64" s="1"/>
  <c r="AO1099" i="64" s="1"/>
  <c r="AO320" i="64" a="1"/>
  <c r="AO320" i="64" s="1"/>
  <c r="AO1108" i="64" a="1"/>
  <c r="AO1108" i="64" s="1"/>
  <c r="AO1981" i="64" a="1"/>
  <c r="AO1981" i="64" s="1"/>
  <c r="AO381" i="64" a="1"/>
  <c r="AO381" i="64" s="1"/>
  <c r="AO1331" i="64" a="1"/>
  <c r="AO1331" i="64" s="1"/>
  <c r="AO140" i="64" a="1"/>
  <c r="AO140" i="64" s="1"/>
  <c r="AO129" i="64" a="1"/>
  <c r="AO129" i="64" s="1"/>
  <c r="AO1120" i="64" a="1"/>
  <c r="AO1120" i="64" s="1"/>
  <c r="AO1106" i="64" a="1"/>
  <c r="AO1106" i="64" s="1"/>
  <c r="AO1065" i="64" a="1"/>
  <c r="AO1065" i="64" s="1"/>
  <c r="AO801" i="64" a="1"/>
  <c r="AO801" i="64" s="1"/>
  <c r="AO1982" i="64" a="1"/>
  <c r="AO1982" i="64" s="1"/>
  <c r="AO1814" i="64" a="1"/>
  <c r="AO1814" i="64" s="1"/>
  <c r="AO1332" i="64" a="1"/>
  <c r="AO1332" i="64" s="1"/>
  <c r="AO132" i="64" a="1"/>
  <c r="AO132" i="64" s="1"/>
  <c r="AO137" i="64" a="1"/>
  <c r="AO137" i="64" s="1"/>
  <c r="AO139" i="64" a="1"/>
  <c r="AO139" i="64" s="1"/>
  <c r="AO131" i="64" a="1"/>
  <c r="AO131" i="64" s="1"/>
  <c r="AO1123" i="64" a="1"/>
  <c r="AO1123" i="64" s="1"/>
  <c r="AO1090" i="64" a="1"/>
  <c r="AO1090" i="64" s="1"/>
  <c r="AO1098" i="64" s="1"/>
  <c r="AO1031" i="64" a="1"/>
  <c r="AO1031" i="64" s="1"/>
  <c r="AO136" i="64" a="1"/>
  <c r="AO136" i="64" s="1"/>
  <c r="AP1983" i="64"/>
  <c r="AN280" i="64"/>
  <c r="AQ1032" i="64"/>
  <c r="AQ1028" i="64"/>
  <c r="AP161" i="64"/>
  <c r="AP146" i="64"/>
  <c r="AP159" i="64"/>
  <c r="AP144" i="64"/>
  <c r="AP1115" i="64"/>
  <c r="AP1130" i="64"/>
  <c r="AP147" i="64"/>
  <c r="AP162" i="64"/>
  <c r="AP1116" i="64"/>
  <c r="AP1131" i="64"/>
  <c r="AQ1173" i="64"/>
  <c r="AQ1178" i="64"/>
  <c r="AQ85" i="861"/>
  <c r="AR45" i="861"/>
  <c r="AQ60" i="861"/>
  <c r="AP60" i="861"/>
  <c r="AT1974" i="64"/>
  <c r="AT1983" i="64" s="1"/>
  <c r="AU1982" i="64" a="1"/>
  <c r="AU1982" i="64" s="1"/>
  <c r="AU1981" i="64" a="1"/>
  <c r="AU1981" i="64" s="1"/>
  <c r="AT1381" i="64"/>
  <c r="AT1813" i="64"/>
  <c r="AT1815" i="64" s="1"/>
  <c r="AU1814" i="64" a="1"/>
  <c r="AU1814" i="64" s="1"/>
  <c r="AU1812" i="64" a="1"/>
  <c r="AU1812" i="64" s="1"/>
  <c r="AU382" i="64" a="1"/>
  <c r="AU382" i="64" s="1"/>
  <c r="AU384" i="64" a="1"/>
  <c r="AU384" i="64" s="1"/>
  <c r="AT383" i="64"/>
  <c r="AT385" i="64" s="1"/>
  <c r="AU457" i="64" a="1"/>
  <c r="AU457" i="64" s="1"/>
  <c r="AU381" i="64" a="1"/>
  <c r="AU381" i="64" s="1"/>
  <c r="AU508" i="64" a="1"/>
  <c r="AU508" i="64" s="1"/>
  <c r="AT433" i="64"/>
  <c r="AT1569" i="64"/>
  <c r="AU1568" i="64" a="1"/>
  <c r="AU1568" i="64" s="1"/>
  <c r="AU432" i="64" a="1"/>
  <c r="AU432" i="64" s="1"/>
  <c r="AT1276" i="64"/>
  <c r="AU1207" i="64" a="1"/>
  <c r="AU1207" i="64" s="1"/>
  <c r="AU1275" i="64" a="1"/>
  <c r="AU1275" i="64" s="1"/>
  <c r="AS1283" i="64"/>
  <c r="AT1208" i="64"/>
  <c r="AT2386" i="64"/>
  <c r="AT2395" i="64" s="1"/>
  <c r="AU2387" i="64" a="1"/>
  <c r="AU2387" i="64" s="1"/>
  <c r="BG2417" i="64"/>
  <c r="BG2419" i="64" s="1"/>
  <c r="AT2228" i="64"/>
  <c r="AT2230" i="64" s="1"/>
  <c r="AT1164" i="64"/>
  <c r="AU2227" i="64" a="1"/>
  <c r="AU2227" i="64" s="1"/>
  <c r="AU1165" i="64" a="1"/>
  <c r="AU1165" i="64" s="1"/>
  <c r="AS1173" i="64"/>
  <c r="AS1178" i="64"/>
  <c r="AU1335" i="64" a="1"/>
  <c r="AU1335" i="64" s="1"/>
  <c r="AU2229" i="64" a="1"/>
  <c r="AU2229" i="64" s="1"/>
  <c r="AU1331" i="64" a="1"/>
  <c r="AU1331" i="64" s="1"/>
  <c r="AU1332" i="64" a="1"/>
  <c r="AU1332" i="64" s="1"/>
  <c r="AT1333" i="64"/>
  <c r="AT1334" i="64" s="1"/>
  <c r="AT1336" i="64" s="1"/>
  <c r="AU801" i="64" a="1"/>
  <c r="AU801" i="64" s="1"/>
  <c r="AU790" i="64" a="1"/>
  <c r="AU790" i="64" s="1"/>
  <c r="AU1647" i="64" a="1"/>
  <c r="AU1647" i="64" s="1"/>
  <c r="AU793" i="64" a="1"/>
  <c r="AU793" i="64" s="1"/>
  <c r="AU807" i="64" a="1"/>
  <c r="AU807" i="64" s="1"/>
  <c r="AT147" i="64"/>
  <c r="AT162" i="64"/>
  <c r="AT160" i="64"/>
  <c r="AU132" i="64" a="1"/>
  <c r="AU132" i="64" s="1"/>
  <c r="AT159" i="64"/>
  <c r="AT158" i="64"/>
  <c r="AT146" i="64"/>
  <c r="AT161" i="64"/>
  <c r="AT143" i="64"/>
  <c r="AT144" i="64"/>
  <c r="AT145" i="64"/>
  <c r="AS148" i="64"/>
  <c r="AU155" i="64" a="1"/>
  <c r="AU155" i="64" s="1"/>
  <c r="AU140" i="64" a="1"/>
  <c r="AU140" i="64" s="1"/>
  <c r="AU139" i="64" a="1"/>
  <c r="AU139" i="64" s="1"/>
  <c r="AU152" i="64" a="1"/>
  <c r="AU152" i="64" s="1"/>
  <c r="AU151" i="64" a="1"/>
  <c r="AU151" i="64" s="1"/>
  <c r="AU154" i="64" a="1"/>
  <c r="AU154" i="64" s="1"/>
  <c r="AU137" i="64" a="1"/>
  <c r="AU137" i="64" s="1"/>
  <c r="AU153" i="64" a="1"/>
  <c r="AU153" i="64" s="1"/>
  <c r="AU138" i="64" a="1"/>
  <c r="AU138" i="64" s="1"/>
  <c r="AU136" i="64" a="1"/>
  <c r="AU136" i="64" s="1"/>
  <c r="AT133" i="64"/>
  <c r="AU129" i="64" a="1"/>
  <c r="AU129" i="64" s="1"/>
  <c r="AU130" i="64" a="1"/>
  <c r="AU130" i="64" s="1"/>
  <c r="AU131" i="64" a="1"/>
  <c r="AU131" i="64" s="1"/>
  <c r="AU128" i="64" a="1"/>
  <c r="AU128" i="64" s="1"/>
  <c r="AU367" i="64" a="1"/>
  <c r="AU367" i="64" s="1"/>
  <c r="AU1405" i="64" a="1"/>
  <c r="AU1405" i="64" s="1"/>
  <c r="AR1134" i="64"/>
  <c r="AR1135" i="64" s="1"/>
  <c r="AT1129" i="64"/>
  <c r="AS1132" i="64"/>
  <c r="AT1128" i="64"/>
  <c r="AT1127" i="64"/>
  <c r="AT1131" i="64"/>
  <c r="AU1122" i="64" a="1"/>
  <c r="AU1122" i="64" s="1"/>
  <c r="AU1121" i="64" a="1"/>
  <c r="AU1121" i="64" s="1"/>
  <c r="AU1124" i="64" a="1"/>
  <c r="AU1124" i="64" s="1"/>
  <c r="AU1123" i="64" a="1"/>
  <c r="AU1123" i="64" s="1"/>
  <c r="AU1120" i="64" a="1"/>
  <c r="AU1120" i="64" s="1"/>
  <c r="AT1130" i="64"/>
  <c r="AT1113" i="64"/>
  <c r="AS1117" i="64"/>
  <c r="AT1116" i="64"/>
  <c r="AU1089" i="64" a="1"/>
  <c r="AU1089" i="64" s="1"/>
  <c r="AU1097" i="64" s="1"/>
  <c r="AU1106" i="64" a="1"/>
  <c r="AU1106" i="64" s="1"/>
  <c r="AU1090" i="64" a="1"/>
  <c r="AU1090" i="64" s="1"/>
  <c r="AU1098" i="64" s="1"/>
  <c r="AU1091" i="64" a="1"/>
  <c r="AU1091" i="64" s="1"/>
  <c r="AU1099" i="64" s="1"/>
  <c r="AU1092" i="64" a="1"/>
  <c r="AU1092" i="64" s="1"/>
  <c r="AU1100" i="64" s="1"/>
  <c r="AU1093" i="64" a="1"/>
  <c r="AU1093" i="64" s="1"/>
  <c r="AU1101" i="64" s="1"/>
  <c r="AU1107" i="64" a="1"/>
  <c r="AU1107" i="64" s="1"/>
  <c r="AU1108" i="64" a="1"/>
  <c r="AU1108" i="64" s="1"/>
  <c r="AU1105" i="64" a="1"/>
  <c r="AU1105" i="64" s="1"/>
  <c r="AU1109" i="64" a="1"/>
  <c r="AU1109" i="64" s="1"/>
  <c r="AT1115" i="64"/>
  <c r="AT1114" i="64"/>
  <c r="AT1112" i="64"/>
  <c r="AU229" i="64" a="1"/>
  <c r="AU229" i="64" s="1"/>
  <c r="AR1384" i="64"/>
  <c r="AS1383" i="64"/>
  <c r="AU352" i="64" a="1"/>
  <c r="AU352" i="64" s="1"/>
  <c r="AU1380" i="64" a="1"/>
  <c r="AU1380" i="64" s="1"/>
  <c r="AU333" i="64" a="1"/>
  <c r="AU333" i="64" s="1"/>
  <c r="AU1065" i="64" a="1"/>
  <c r="AU1065" i="64" s="1"/>
  <c r="AU1031" i="64" a="1"/>
  <c r="AU1031" i="64" s="1"/>
  <c r="AU320" i="64" a="1"/>
  <c r="AU320" i="64" s="1"/>
  <c r="AS1028" i="64"/>
  <c r="AT1024" i="64"/>
  <c r="AT1032" i="64" s="1"/>
  <c r="AU1027" i="64" a="1"/>
  <c r="AU1027" i="64" s="1"/>
  <c r="AU1023" i="64" a="1"/>
  <c r="AU1023" i="64" s="1"/>
  <c r="AV280" i="64"/>
  <c r="AO2441" i="64"/>
  <c r="AU34" i="863"/>
  <c r="AX1" i="861"/>
  <c r="AX7" i="861"/>
  <c r="AY2" i="86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484" i="64"/>
  <c r="AO2482" i="64"/>
  <c r="AO2461" i="64"/>
  <c r="AO2463" i="64" s="1"/>
  <c r="AW3064" i="64" a="1"/>
  <c r="AO433" i="64" a="1"/>
  <c r="AO1276" i="64" a="1"/>
  <c r="AV1540" i="64"/>
  <c r="AU1406" i="64"/>
  <c r="AV1473" i="64"/>
  <c r="AU1276" i="64" a="1"/>
  <c r="AU1813" i="64" a="1"/>
  <c r="AU1164" i="64" a="1"/>
  <c r="AU2228" i="64" a="1"/>
  <c r="AU2386" i="64" a="1"/>
  <c r="AU433" i="64" a="1"/>
  <c r="AV1428" i="64"/>
  <c r="AU1024" i="64" a="1"/>
  <c r="AS1384" i="64" a="1"/>
  <c r="AO1406" i="64"/>
  <c r="AO1208" i="64" a="1"/>
  <c r="AV1495" i="64"/>
  <c r="AU1208" i="64" a="1"/>
  <c r="AV1517" i="64"/>
  <c r="AO1381" i="64" a="1"/>
  <c r="AU1569" i="64" a="1"/>
  <c r="AO1024" i="64" a="1"/>
  <c r="AP1383" i="64" a="1"/>
  <c r="AO1164" i="64" a="1"/>
  <c r="AQ1384" i="64" a="1"/>
  <c r="AO1813" i="64" a="1"/>
  <c r="AO2386" i="64" a="1"/>
  <c r="AO1569" i="64" a="1"/>
  <c r="AT1383" i="64" a="1"/>
  <c r="AU1381" i="64" a="1"/>
  <c r="AO2228" i="64" a="1"/>
  <c r="AV1451" i="64"/>
  <c r="AW13" i="861" l="1"/>
  <c r="AV22" i="861"/>
  <c r="AV17" i="861"/>
  <c r="AW3064" i="64"/>
  <c r="AW3038" i="64" a="1"/>
  <c r="AW3038" i="64" s="1"/>
  <c r="AB3039" i="64"/>
  <c r="AB3040" i="64" s="1"/>
  <c r="AW2846" i="64" a="1"/>
  <c r="AW2846" i="64" s="1"/>
  <c r="AW2847" i="64" a="1"/>
  <c r="AW2847" i="64" s="1"/>
  <c r="AV2848" i="64"/>
  <c r="AW60" i="64" a="1"/>
  <c r="AW60" i="64" s="1"/>
  <c r="AW58" i="64" s="1" a="1"/>
  <c r="AW58" i="64" s="1"/>
  <c r="AW61" i="64" a="1"/>
  <c r="AW61" i="64" s="1"/>
  <c r="AW59" i="64" a="1"/>
  <c r="AW59" i="64" s="1"/>
  <c r="AW3364" i="64" a="1"/>
  <c r="AW3364" i="64" s="1"/>
  <c r="AW3343" i="64" a="1"/>
  <c r="AW3343" i="64" s="1"/>
  <c r="AW1449" i="64" a="1"/>
  <c r="AW1449" i="64" s="1"/>
  <c r="AW1450" i="64" a="1"/>
  <c r="AW1450" i="64" s="1"/>
  <c r="AW1538" i="64" a="1"/>
  <c r="AW1538" i="64" s="1"/>
  <c r="AW1539" i="64" a="1"/>
  <c r="AW1539" i="64" s="1"/>
  <c r="AW1494" i="64" a="1"/>
  <c r="AW1494" i="64" s="1"/>
  <c r="AW1516" i="64" a="1"/>
  <c r="AW1516" i="64" s="1"/>
  <c r="AW1427" i="64" a="1"/>
  <c r="AW1427" i="64" s="1"/>
  <c r="AW1472" i="64" a="1"/>
  <c r="AW1472" i="64" s="1"/>
  <c r="AK678" i="64"/>
  <c r="AK682" i="64" s="1"/>
  <c r="AK674" i="64"/>
  <c r="AL669" i="64"/>
  <c r="AL673" i="64" s="1"/>
  <c r="AW677" i="64" a="1"/>
  <c r="AW677" i="64" s="1"/>
  <c r="AW671" i="64" a="1"/>
  <c r="AW671" i="64" s="1"/>
  <c r="AW672" i="64" s="1"/>
  <c r="AW681" i="64" a="1"/>
  <c r="AW681" i="64" s="1"/>
  <c r="AV20" i="864"/>
  <c r="AV92" i="861" s="1"/>
  <c r="AV93" i="861" s="1"/>
  <c r="AV21" i="863"/>
  <c r="AV33" i="863"/>
  <c r="AV17" i="863" s="1"/>
  <c r="AV32" i="861" s="1"/>
  <c r="AV44" i="863"/>
  <c r="AY2" i="64"/>
  <c r="AW4" i="64"/>
  <c r="AX7" i="64"/>
  <c r="AX3" i="64"/>
  <c r="AX3063" i="64" s="1" a="1"/>
  <c r="AX3063" i="64" s="1"/>
  <c r="AX1" i="64"/>
  <c r="AL477" i="64"/>
  <c r="AK486" i="64"/>
  <c r="AI528" i="64"/>
  <c r="AH537" i="64"/>
  <c r="AY2" i="864"/>
  <c r="AW4" i="864"/>
  <c r="AW4" i="863"/>
  <c r="AX7" i="864"/>
  <c r="AX7" i="863"/>
  <c r="AX1" i="863"/>
  <c r="AX1" i="864"/>
  <c r="AX3" i="864"/>
  <c r="AX3" i="863"/>
  <c r="AY3" i="861"/>
  <c r="AX4" i="861"/>
  <c r="AP1117" i="64"/>
  <c r="AP163" i="64"/>
  <c r="AP148" i="64"/>
  <c r="AP1132" i="64"/>
  <c r="AQ1134" i="64"/>
  <c r="AQ1135" i="64" s="1"/>
  <c r="AO383" i="64"/>
  <c r="AO385" i="64" s="1"/>
  <c r="AO2386" i="64"/>
  <c r="AO2395" i="64" s="1"/>
  <c r="AO1024" i="64"/>
  <c r="AO1569" i="64"/>
  <c r="AO433" i="64"/>
  <c r="AO1164" i="64"/>
  <c r="AO2228" i="64"/>
  <c r="AO2230" i="64" s="1"/>
  <c r="AP1383" i="64"/>
  <c r="AO1813" i="64"/>
  <c r="AO1815" i="64" s="1"/>
  <c r="AO1381" i="64"/>
  <c r="AO1276" i="64"/>
  <c r="AO1283" i="64" s="1"/>
  <c r="AO1208" i="64"/>
  <c r="AQ1384" i="64"/>
  <c r="AO143" i="64"/>
  <c r="AO133" i="64"/>
  <c r="AO158" i="64"/>
  <c r="AO1115" i="64"/>
  <c r="AO1130" i="64"/>
  <c r="AO162" i="64"/>
  <c r="AO147" i="64"/>
  <c r="AO1129" i="64"/>
  <c r="AO1114" i="64"/>
  <c r="AP1032" i="64"/>
  <c r="AP1028" i="64"/>
  <c r="AO1131" i="64"/>
  <c r="AO1116" i="64"/>
  <c r="AO144" i="64"/>
  <c r="AO159" i="64"/>
  <c r="AO1127" i="64"/>
  <c r="AO1112" i="64"/>
  <c r="AN381" i="64" a="1"/>
  <c r="AN381" i="64" s="1"/>
  <c r="AN1207" i="64" a="1"/>
  <c r="AN1207" i="64" s="1"/>
  <c r="AN2227" i="64" a="1"/>
  <c r="AN2227" i="64" s="1"/>
  <c r="AN793" i="64" a="1"/>
  <c r="AN793" i="64" s="1"/>
  <c r="AN138" i="64" a="1"/>
  <c r="AN138" i="64" s="1"/>
  <c r="AN1120" i="64" a="1"/>
  <c r="AN1120" i="64" s="1"/>
  <c r="AN1091" i="64" a="1"/>
  <c r="AN1091" i="64" s="1"/>
  <c r="AN1099" i="64" s="1"/>
  <c r="AN1092" i="64" a="1"/>
  <c r="AN1092" i="64" s="1"/>
  <c r="AN1100" i="64" s="1"/>
  <c r="AN352" i="64" a="1"/>
  <c r="AN352" i="64" s="1"/>
  <c r="AN1031" i="64" a="1"/>
  <c r="AN1031" i="64" s="1"/>
  <c r="AN1981" i="64" a="1"/>
  <c r="AN1981" i="64" s="1"/>
  <c r="AN382" i="64" a="1"/>
  <c r="AN382" i="64" s="1"/>
  <c r="AN1275" i="64" a="1"/>
  <c r="AN1275" i="64" s="1"/>
  <c r="AN1165" i="64" a="1"/>
  <c r="AN1165" i="64" s="1"/>
  <c r="AN1335" i="64" a="1"/>
  <c r="AN1335" i="64" s="1"/>
  <c r="AN801" i="64" a="1"/>
  <c r="AN801" i="64" s="1"/>
  <c r="AN155" i="64" a="1"/>
  <c r="AN155" i="64" s="1"/>
  <c r="AN1123" i="64" a="1"/>
  <c r="AN1123" i="64" s="1"/>
  <c r="AN1027" i="64" a="1"/>
  <c r="AN1027" i="64" s="1"/>
  <c r="AN1982" i="64" a="1"/>
  <c r="AN1982" i="64" s="1"/>
  <c r="AN384" i="64" a="1"/>
  <c r="AN384" i="64" s="1"/>
  <c r="AN1568" i="64" a="1"/>
  <c r="AN1568" i="64" s="1"/>
  <c r="AN2229" i="64" a="1"/>
  <c r="AN2229" i="64" s="1"/>
  <c r="AN790" i="64" a="1"/>
  <c r="AN790" i="64" s="1"/>
  <c r="AN140" i="64" a="1"/>
  <c r="AN140" i="64" s="1"/>
  <c r="AN367" i="64" a="1"/>
  <c r="AN367" i="64" s="1"/>
  <c r="AN1122" i="64" a="1"/>
  <c r="AN1122" i="64" s="1"/>
  <c r="AN1108" i="64" a="1"/>
  <c r="AN1108" i="64" s="1"/>
  <c r="AN1093" i="64" a="1"/>
  <c r="AN1093" i="64" s="1"/>
  <c r="AN1101" i="64" s="1"/>
  <c r="AN1380" i="64" a="1"/>
  <c r="AN1380" i="64" s="1"/>
  <c r="AN320" i="64" a="1"/>
  <c r="AN320" i="64" s="1"/>
  <c r="AN1023" i="64" a="1"/>
  <c r="AN1023" i="64" s="1"/>
  <c r="AN137" i="64" a="1"/>
  <c r="AN137" i="64" s="1"/>
  <c r="AN1109" i="64" a="1"/>
  <c r="AN1109" i="64" s="1"/>
  <c r="AN1124" i="64" a="1"/>
  <c r="AN1124" i="64" s="1"/>
  <c r="AN432" i="64" a="1"/>
  <c r="AN432" i="64" s="1"/>
  <c r="AN139" i="64" a="1"/>
  <c r="AN139" i="64" s="1"/>
  <c r="AN129" i="64" a="1"/>
  <c r="AN129" i="64" s="1"/>
  <c r="AN1121" i="64" a="1"/>
  <c r="AN1121" i="64" s="1"/>
  <c r="AN1107" i="64" a="1"/>
  <c r="AN1107" i="64" s="1"/>
  <c r="AN1090" i="64" a="1"/>
  <c r="AN1090" i="64" s="1"/>
  <c r="AN1098" i="64" s="1"/>
  <c r="AN1814" i="64" a="1"/>
  <c r="AN1814" i="64" s="1"/>
  <c r="AN2387" i="64" a="1"/>
  <c r="AN2387" i="64" s="1"/>
  <c r="AN152" i="64" a="1"/>
  <c r="AN152" i="64" s="1"/>
  <c r="AN136" i="64" a="1"/>
  <c r="AN136" i="64" s="1"/>
  <c r="AN128" i="64" a="1"/>
  <c r="AN128" i="64" s="1"/>
  <c r="AN1405" i="64" a="1"/>
  <c r="AN1405" i="64" s="1"/>
  <c r="AN1089" i="64" a="1"/>
  <c r="AN1089" i="64" s="1"/>
  <c r="AN1097" i="64" s="1"/>
  <c r="AN1332" i="64" a="1"/>
  <c r="AN1332" i="64" s="1"/>
  <c r="AN807" i="64" a="1"/>
  <c r="AN807" i="64" s="1"/>
  <c r="AN153" i="64" a="1"/>
  <c r="AN153" i="64" s="1"/>
  <c r="AN1812" i="64" a="1"/>
  <c r="AN1812" i="64" s="1"/>
  <c r="AN132" i="64" a="1"/>
  <c r="AN132" i="64" s="1"/>
  <c r="AN151" i="64" a="1"/>
  <c r="AN151" i="64" s="1"/>
  <c r="AN131" i="64" a="1"/>
  <c r="AN131" i="64" s="1"/>
  <c r="AN1105" i="64" a="1"/>
  <c r="AN1105" i="64" s="1"/>
  <c r="AN333" i="64" a="1"/>
  <c r="AN333" i="64" s="1"/>
  <c r="AN508" i="64" a="1"/>
  <c r="AN508" i="64" s="1"/>
  <c r="AN1331" i="64" a="1"/>
  <c r="AN1331" i="64" s="1"/>
  <c r="AN1647" i="64" a="1"/>
  <c r="AN1647" i="64" s="1"/>
  <c r="AN154" i="64" a="1"/>
  <c r="AN154" i="64" s="1"/>
  <c r="AN130" i="64" a="1"/>
  <c r="AN130" i="64" s="1"/>
  <c r="AN1106" i="64" a="1"/>
  <c r="AN1106" i="64" s="1"/>
  <c r="AN229" i="64" a="1"/>
  <c r="AN229" i="64" s="1"/>
  <c r="AN1065" i="64" a="1"/>
  <c r="AN1065" i="64" s="1"/>
  <c r="AN457" i="64" a="1"/>
  <c r="AN457" i="64" s="1"/>
  <c r="AO1113" i="64"/>
  <c r="AO1128" i="64"/>
  <c r="AO1333" i="64"/>
  <c r="AO1334" i="64" s="1"/>
  <c r="AO1336" i="64" s="1"/>
  <c r="AO145" i="64"/>
  <c r="AO160" i="64"/>
  <c r="AP1173" i="64"/>
  <c r="AP1178" i="64"/>
  <c r="AM280" i="64"/>
  <c r="AO146" i="64"/>
  <c r="AO161" i="64"/>
  <c r="AO1983" i="64"/>
  <c r="AR85" i="861"/>
  <c r="AU1974" i="64"/>
  <c r="AU1983" i="64" s="1"/>
  <c r="AS45" i="861"/>
  <c r="AR60" i="861"/>
  <c r="AV1982" i="64" a="1"/>
  <c r="AV1982" i="64" s="1"/>
  <c r="AV1981" i="64" a="1"/>
  <c r="AV1981" i="64" s="1"/>
  <c r="AU1381" i="64"/>
  <c r="AU1813" i="64"/>
  <c r="AU1815" i="64" s="1"/>
  <c r="AV1812" i="64" a="1"/>
  <c r="AV1812" i="64" s="1"/>
  <c r="AV1814" i="64" a="1"/>
  <c r="AV1814" i="64" s="1"/>
  <c r="AV382" i="64" a="1"/>
  <c r="AV382" i="64" s="1"/>
  <c r="AV384" i="64" a="1"/>
  <c r="AV384" i="64" s="1"/>
  <c r="AU383" i="64"/>
  <c r="AU385" i="64" s="1"/>
  <c r="AV457" i="64" a="1"/>
  <c r="AV457" i="64" s="1"/>
  <c r="AV381" i="64" a="1"/>
  <c r="AV381" i="64" s="1"/>
  <c r="AV508" i="64" a="1"/>
  <c r="AV508" i="64" s="1"/>
  <c r="AU433" i="64"/>
  <c r="AU1569" i="64"/>
  <c r="AV1568" i="64" a="1"/>
  <c r="AV1568" i="64" s="1"/>
  <c r="AV432" i="64" a="1"/>
  <c r="AV432" i="64" s="1"/>
  <c r="AT1283" i="64"/>
  <c r="AU1276" i="64"/>
  <c r="AU1208" i="64"/>
  <c r="AV1207" i="64" a="1"/>
  <c r="AV1207" i="64" s="1"/>
  <c r="AV1275" i="64" a="1"/>
  <c r="AV1275" i="64" s="1"/>
  <c r="AU2386" i="64"/>
  <c r="AU2395" i="64" s="1"/>
  <c r="AV2387" i="64" a="1"/>
  <c r="AV2387" i="64" s="1"/>
  <c r="BH2417" i="64"/>
  <c r="BH2419" i="64" s="1"/>
  <c r="AU1164" i="64"/>
  <c r="AU2228" i="64"/>
  <c r="AU2230" i="64" s="1"/>
  <c r="AV2227" i="64" a="1"/>
  <c r="AV2227" i="64" s="1"/>
  <c r="AV1165" i="64" a="1"/>
  <c r="AV1165" i="64" s="1"/>
  <c r="AT1173" i="64"/>
  <c r="AT1178" i="64"/>
  <c r="AV1335" i="64" a="1"/>
  <c r="AV1335" i="64" s="1"/>
  <c r="AV2229" i="64" a="1"/>
  <c r="AV2229" i="64" s="1"/>
  <c r="AU1333" i="64"/>
  <c r="AU1334" i="64" s="1"/>
  <c r="AU1336" i="64" s="1"/>
  <c r="AV1331" i="64" a="1"/>
  <c r="AV1331" i="64" s="1"/>
  <c r="AV1332" i="64" a="1"/>
  <c r="AV1332" i="64" s="1"/>
  <c r="AV801" i="64" a="1"/>
  <c r="AV801" i="64" s="1"/>
  <c r="AV790" i="64" a="1"/>
  <c r="AV790" i="64" s="1"/>
  <c r="AV1647" i="64" a="1"/>
  <c r="AV1647" i="64" s="1"/>
  <c r="AV793" i="64" a="1"/>
  <c r="AV793" i="64" s="1"/>
  <c r="AV807" i="64" a="1"/>
  <c r="AV807" i="64" s="1"/>
  <c r="AU162" i="64"/>
  <c r="AU147" i="64"/>
  <c r="AU158" i="64"/>
  <c r="AV132" i="64" a="1"/>
  <c r="AV132" i="64" s="1"/>
  <c r="AU160" i="64"/>
  <c r="AU159" i="64"/>
  <c r="AU146" i="64"/>
  <c r="AU161" i="64"/>
  <c r="AU143" i="64"/>
  <c r="AU145" i="64"/>
  <c r="AU144" i="64"/>
  <c r="AT148" i="64"/>
  <c r="AV155" i="64" a="1"/>
  <c r="AV155" i="64" s="1"/>
  <c r="AV140" i="64" a="1"/>
  <c r="AV140" i="64" s="1"/>
  <c r="AV139" i="64" a="1"/>
  <c r="AV139" i="64" s="1"/>
  <c r="AV152" i="64" a="1"/>
  <c r="AV152" i="64" s="1"/>
  <c r="AV154" i="64" a="1"/>
  <c r="AV154" i="64" s="1"/>
  <c r="AV151" i="64" a="1"/>
  <c r="AV151" i="64" s="1"/>
  <c r="AV137" i="64" a="1"/>
  <c r="AV137" i="64" s="1"/>
  <c r="AV153" i="64" a="1"/>
  <c r="AV153" i="64" s="1"/>
  <c r="AV138" i="64" a="1"/>
  <c r="AV138" i="64" s="1"/>
  <c r="AV136" i="64" a="1"/>
  <c r="AV136" i="64" s="1"/>
  <c r="AQ163" i="64"/>
  <c r="AR163" i="64"/>
  <c r="AU133" i="64"/>
  <c r="AV129" i="64" a="1"/>
  <c r="AV129" i="64" s="1"/>
  <c r="AV131" i="64" a="1"/>
  <c r="AV131" i="64" s="1"/>
  <c r="AV128" i="64" a="1"/>
  <c r="AV128" i="64" s="1"/>
  <c r="AV130" i="64" a="1"/>
  <c r="AV130" i="64" s="1"/>
  <c r="AV367" i="64" a="1"/>
  <c r="AV367" i="64" s="1"/>
  <c r="AV1405" i="64" a="1"/>
  <c r="AV1405" i="64" s="1"/>
  <c r="AS1134" i="64"/>
  <c r="AU1128" i="64"/>
  <c r="AU1127" i="64"/>
  <c r="AU1131" i="64"/>
  <c r="AU1130" i="64"/>
  <c r="AU1129" i="64"/>
  <c r="AT1132" i="64"/>
  <c r="AV1122" i="64" a="1"/>
  <c r="AV1122" i="64" s="1"/>
  <c r="AV1121" i="64" a="1"/>
  <c r="AV1121" i="64" s="1"/>
  <c r="AV1124" i="64" a="1"/>
  <c r="AV1124" i="64" s="1"/>
  <c r="AV1123" i="64" a="1"/>
  <c r="AV1123" i="64" s="1"/>
  <c r="AV1120" i="64" a="1"/>
  <c r="AV1120" i="64" s="1"/>
  <c r="AU1113" i="64"/>
  <c r="AT1117" i="64"/>
  <c r="AU1116" i="64"/>
  <c r="AU1115" i="64"/>
  <c r="AU1114" i="64"/>
  <c r="AV1089" i="64" a="1"/>
  <c r="AV1089" i="64" s="1"/>
  <c r="AV1097" i="64" s="1"/>
  <c r="AV1106" i="64" a="1"/>
  <c r="AV1106" i="64" s="1"/>
  <c r="AV1090" i="64" a="1"/>
  <c r="AV1090" i="64" s="1"/>
  <c r="AV1098" i="64" s="1"/>
  <c r="AV1091" i="64" a="1"/>
  <c r="AV1091" i="64" s="1"/>
  <c r="AV1099" i="64" s="1"/>
  <c r="AV1092" i="64" a="1"/>
  <c r="AV1092" i="64" s="1"/>
  <c r="AV1100" i="64" s="1"/>
  <c r="AV1093" i="64" a="1"/>
  <c r="AV1093" i="64" s="1"/>
  <c r="AV1101" i="64" s="1"/>
  <c r="AV1107" i="64" a="1"/>
  <c r="AV1107" i="64" s="1"/>
  <c r="AV1105" i="64" a="1"/>
  <c r="AV1105" i="64" s="1"/>
  <c r="AV1108" i="64" a="1"/>
  <c r="AV1108" i="64" s="1"/>
  <c r="AV1109" i="64" a="1"/>
  <c r="AV1109" i="64" s="1"/>
  <c r="AU1112" i="64"/>
  <c r="AV229" i="64" a="1"/>
  <c r="AV229" i="64" s="1"/>
  <c r="AS1384" i="64"/>
  <c r="AT1383" i="64"/>
  <c r="AV352" i="64" a="1"/>
  <c r="AV352" i="64" s="1"/>
  <c r="AV1380" i="64" a="1"/>
  <c r="AV1380" i="64" s="1"/>
  <c r="AV1065" i="64" a="1"/>
  <c r="AV1065" i="64" s="1"/>
  <c r="AV320" i="64" a="1"/>
  <c r="AV320" i="64" s="1"/>
  <c r="AV333" i="64" a="1"/>
  <c r="AV333" i="64" s="1"/>
  <c r="AT1028" i="64"/>
  <c r="AU1024" i="64"/>
  <c r="AU1032" i="64" s="1"/>
  <c r="AV1031" i="64" a="1"/>
  <c r="AV1031" i="64" s="1"/>
  <c r="AV1027" i="64" a="1"/>
  <c r="AV1027" i="64" s="1"/>
  <c r="AV1023" i="64" a="1"/>
  <c r="AV1023" i="64" s="1"/>
  <c r="AW280" i="64"/>
  <c r="AP2441"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7" i="861"/>
  <c r="AZ2" i="861"/>
  <c r="N2" i="860"/>
  <c r="N1" i="860"/>
  <c r="AJ3" i="860"/>
  <c r="AJ4" i="860" s="1"/>
  <c r="AK2" i="860"/>
  <c r="AJ1" i="860"/>
  <c r="AJ7" i="860"/>
  <c r="AP2482" i="64"/>
  <c r="AO2484" i="64"/>
  <c r="AP2461" i="64"/>
  <c r="AP2463" i="64" s="1"/>
  <c r="AV1813" i="64" a="1"/>
  <c r="AN1406" i="64"/>
  <c r="AV1164" i="64" a="1"/>
  <c r="AV1208" i="64" a="1"/>
  <c r="AN1381" i="64" a="1"/>
  <c r="AW1495" i="64"/>
  <c r="AV1276" i="64" a="1"/>
  <c r="AW1428" i="64"/>
  <c r="AW1517" i="64"/>
  <c r="AU1383" i="64" a="1"/>
  <c r="AV433" i="64" a="1"/>
  <c r="AW1473" i="64"/>
  <c r="AN1164" i="64" a="1"/>
  <c r="AW1540" i="64"/>
  <c r="AN1813" i="64" a="1"/>
  <c r="AN1024" i="64" a="1"/>
  <c r="AX3064" i="64" a="1"/>
  <c r="AN2228" i="64" a="1"/>
  <c r="AN433" i="64" a="1"/>
  <c r="AP1384" i="64" a="1"/>
  <c r="AN1276" i="64" a="1"/>
  <c r="AN1569" i="64" a="1"/>
  <c r="AO1383" i="64" a="1"/>
  <c r="AV1569" i="64" a="1"/>
  <c r="AN2386" i="64" a="1"/>
  <c r="AN1208" i="64" a="1"/>
  <c r="AV2228" i="64" a="1"/>
  <c r="AV2386" i="64" a="1"/>
  <c r="AW1451" i="64"/>
  <c r="AV1024" i="64" a="1"/>
  <c r="AV1406" i="64"/>
  <c r="AT1384" i="64" a="1"/>
  <c r="AV1381" i="64" a="1"/>
  <c r="AW17" i="861" l="1"/>
  <c r="AX13" i="861"/>
  <c r="AW22" i="861"/>
  <c r="AC23" i="861"/>
  <c r="AX3064" i="64"/>
  <c r="AX3038" i="64" a="1"/>
  <c r="AX3038" i="64" s="1"/>
  <c r="AC3036" i="64"/>
  <c r="AB3041" i="64"/>
  <c r="AX2846" i="64" a="1"/>
  <c r="AX2846" i="64" s="1"/>
  <c r="AX2847" i="64" a="1"/>
  <c r="AX2847" i="64" s="1"/>
  <c r="AW2848" i="64"/>
  <c r="AX60" i="64" a="1"/>
  <c r="AX60" i="64" s="1"/>
  <c r="AX58" i="64" s="1" a="1"/>
  <c r="AX58" i="64" s="1"/>
  <c r="AX61" i="64" a="1"/>
  <c r="AX61" i="64" s="1"/>
  <c r="AX59" i="64" a="1"/>
  <c r="AX59" i="64" s="1"/>
  <c r="AX3364" i="64" a="1"/>
  <c r="AX3364" i="64" s="1"/>
  <c r="AX3343" i="64" a="1"/>
  <c r="AX3343" i="64" s="1"/>
  <c r="AX1449" i="64" a="1"/>
  <c r="AX1449" i="64" s="1"/>
  <c r="AX1450" i="64" a="1"/>
  <c r="AX1450" i="64" s="1"/>
  <c r="AX1538" i="64" a="1"/>
  <c r="AX1538" i="64" s="1"/>
  <c r="AX1539" i="64" a="1"/>
  <c r="AX1539" i="64" s="1"/>
  <c r="AX1494" i="64" a="1"/>
  <c r="AX1494" i="64" s="1"/>
  <c r="AX1516" i="64" a="1"/>
  <c r="AX1516" i="64" s="1"/>
  <c r="AX1427" i="64" a="1"/>
  <c r="AX1427" i="64" s="1"/>
  <c r="AX1472" i="64" a="1"/>
  <c r="AX1472" i="64" s="1"/>
  <c r="AW20" i="864"/>
  <c r="AW92" i="861" s="1"/>
  <c r="AW93" i="861" s="1"/>
  <c r="AX681" i="64" a="1"/>
  <c r="AX681" i="64" s="1"/>
  <c r="AX677" i="64" a="1"/>
  <c r="AX677" i="64" s="1"/>
  <c r="AX671" i="64" a="1"/>
  <c r="AX671" i="64" s="1"/>
  <c r="AX672" i="64" s="1"/>
  <c r="AL678" i="64"/>
  <c r="AL682" i="64" s="1"/>
  <c r="AL674" i="64"/>
  <c r="AM669" i="64"/>
  <c r="AM673" i="64" s="1"/>
  <c r="AW21" i="863"/>
  <c r="AW33" i="863"/>
  <c r="AW17" i="863" s="1"/>
  <c r="AW32" i="861" s="1"/>
  <c r="AW44" i="863"/>
  <c r="AZ2" i="64"/>
  <c r="AY7" i="64"/>
  <c r="AY1" i="64"/>
  <c r="AY3" i="64"/>
  <c r="AY3063" i="64" s="1" a="1"/>
  <c r="AY3063" i="64" s="1"/>
  <c r="AX4" i="64"/>
  <c r="AJ529" i="64"/>
  <c r="AI537" i="64"/>
  <c r="AM478" i="64"/>
  <c r="AL486" i="64"/>
  <c r="AZ2" i="864"/>
  <c r="AX4" i="864"/>
  <c r="AX4" i="863"/>
  <c r="AY3" i="864"/>
  <c r="AY3" i="863"/>
  <c r="AY1" i="863"/>
  <c r="AY1" i="864"/>
  <c r="AY7" i="864"/>
  <c r="AY7" i="863"/>
  <c r="AZ3" i="861"/>
  <c r="AY4" i="861"/>
  <c r="AP1134" i="64"/>
  <c r="AP1135" i="64" s="1"/>
  <c r="AP165" i="64"/>
  <c r="AP166" i="64" s="1"/>
  <c r="AO1132" i="64"/>
  <c r="AO163" i="64"/>
  <c r="AO1117" i="64"/>
  <c r="AO148" i="64"/>
  <c r="AN1333" i="64"/>
  <c r="AN1334" i="64" s="1"/>
  <c r="AN1336" i="64" s="1"/>
  <c r="AN1381" i="64"/>
  <c r="AN1569" i="64"/>
  <c r="AN1164" i="64"/>
  <c r="AP1384" i="64"/>
  <c r="AN1276" i="64"/>
  <c r="AN1283" i="64" s="1"/>
  <c r="AN1813" i="64"/>
  <c r="AN1815" i="64" s="1"/>
  <c r="AN433" i="64"/>
  <c r="AN2386" i="64"/>
  <c r="AN2395" i="64" s="1"/>
  <c r="AN2228" i="64"/>
  <c r="AN2230" i="64" s="1"/>
  <c r="AN1208" i="64"/>
  <c r="AN1024" i="64"/>
  <c r="AO1383" i="64"/>
  <c r="AN143" i="64"/>
  <c r="AN158" i="64"/>
  <c r="AN133" i="64"/>
  <c r="AN144" i="64"/>
  <c r="AN159" i="64"/>
  <c r="AN147" i="64"/>
  <c r="AN162" i="64"/>
  <c r="AN1116" i="64"/>
  <c r="AN1131" i="64"/>
  <c r="AN160" i="64"/>
  <c r="AN145" i="64"/>
  <c r="AN1114" i="64"/>
  <c r="AN1129" i="64"/>
  <c r="AL280" i="64"/>
  <c r="AO1178" i="64"/>
  <c r="AO1173" i="64"/>
  <c r="AN161" i="64"/>
  <c r="AN146" i="64"/>
  <c r="AN1983" i="64"/>
  <c r="AM1981" i="64" a="1"/>
  <c r="AM1981" i="64" s="1"/>
  <c r="AM1165" i="64" a="1"/>
  <c r="AM1165" i="64" s="1"/>
  <c r="AM807" i="64" a="1"/>
  <c r="AM807" i="64" s="1"/>
  <c r="AM132" i="64" a="1"/>
  <c r="AM132" i="64" s="1"/>
  <c r="AM137" i="64" a="1"/>
  <c r="AM137" i="64" s="1"/>
  <c r="AM136" i="64" a="1"/>
  <c r="AM136" i="64" s="1"/>
  <c r="AM129" i="64" a="1"/>
  <c r="AM129" i="64" s="1"/>
  <c r="AM1123" i="64" a="1"/>
  <c r="AM1123" i="64" s="1"/>
  <c r="AM1089" i="64" a="1"/>
  <c r="AM1089" i="64" s="1"/>
  <c r="AM1097" i="64" s="1"/>
  <c r="AM139" i="64" a="1"/>
  <c r="AM139" i="64" s="1"/>
  <c r="AM1405" i="64" a="1"/>
  <c r="AM1405" i="64" s="1"/>
  <c r="AM1122" i="64" a="1"/>
  <c r="AM1122" i="64" s="1"/>
  <c r="AM320" i="64" a="1"/>
  <c r="AM320" i="64" s="1"/>
  <c r="AM1027" i="64" a="1"/>
  <c r="AM1027" i="64" s="1"/>
  <c r="AM1982" i="64" a="1"/>
  <c r="AM1982" i="64" s="1"/>
  <c r="AM1331" i="64" a="1"/>
  <c r="AM1331" i="64" s="1"/>
  <c r="AM793" i="64" a="1"/>
  <c r="AM793" i="64" s="1"/>
  <c r="AM1647" i="64" a="1"/>
  <c r="AM1647" i="64" s="1"/>
  <c r="AM152" i="64" a="1"/>
  <c r="AM152" i="64" s="1"/>
  <c r="AM128" i="64" a="1"/>
  <c r="AM128" i="64" s="1"/>
  <c r="AM1106" i="64" a="1"/>
  <c r="AM1106" i="64" s="1"/>
  <c r="AM229" i="64" a="1"/>
  <c r="AM229" i="64" s="1"/>
  <c r="AM2387" i="64" a="1"/>
  <c r="AM2387" i="64" s="1"/>
  <c r="AM1332" i="64" a="1"/>
  <c r="AM1332" i="64" s="1"/>
  <c r="AM151" i="64" a="1"/>
  <c r="AM151" i="64" s="1"/>
  <c r="AM131" i="64" a="1"/>
  <c r="AM131" i="64" s="1"/>
  <c r="AM1090" i="64" a="1"/>
  <c r="AM1090" i="64" s="1"/>
  <c r="AM1098" i="64" s="1"/>
  <c r="AM333" i="64" a="1"/>
  <c r="AM333" i="64" s="1"/>
  <c r="AM1031" i="64" a="1"/>
  <c r="AM1031" i="64" s="1"/>
  <c r="AM153" i="64" a="1"/>
  <c r="AM153" i="64" s="1"/>
  <c r="AM352" i="64" a="1"/>
  <c r="AM352" i="64" s="1"/>
  <c r="AM1814" i="64" a="1"/>
  <c r="AM1814" i="64" s="1"/>
  <c r="AM1091" i="64" a="1"/>
  <c r="AM1091" i="64" s="1"/>
  <c r="AM1099" i="64" s="1"/>
  <c r="AM1812" i="64" a="1"/>
  <c r="AM1812" i="64" s="1"/>
  <c r="AM508" i="64" a="1"/>
  <c r="AM508" i="64" s="1"/>
  <c r="AM1207" i="64" a="1"/>
  <c r="AM1207" i="64" s="1"/>
  <c r="AM801" i="64" a="1"/>
  <c r="AM801" i="64" s="1"/>
  <c r="AM154" i="64" a="1"/>
  <c r="AM154" i="64" s="1"/>
  <c r="AM1092" i="64" a="1"/>
  <c r="AM1092" i="64" s="1"/>
  <c r="AM1100" i="64" s="1"/>
  <c r="AM1380" i="64" a="1"/>
  <c r="AM1380" i="64" s="1"/>
  <c r="AM1023" i="64" a="1"/>
  <c r="AM1023" i="64" s="1"/>
  <c r="AM2227" i="64" a="1"/>
  <c r="AM2227" i="64" s="1"/>
  <c r="AM140" i="64" a="1"/>
  <c r="AM140" i="64" s="1"/>
  <c r="AM1109" i="64" a="1"/>
  <c r="AM1109" i="64" s="1"/>
  <c r="AM457" i="64" a="1"/>
  <c r="AM457" i="64" s="1"/>
  <c r="AM1568" i="64" a="1"/>
  <c r="AM1568" i="64" s="1"/>
  <c r="AM1275" i="64" a="1"/>
  <c r="AM1275" i="64" s="1"/>
  <c r="AM1335" i="64" a="1"/>
  <c r="AM1335" i="64" s="1"/>
  <c r="AM790" i="64" a="1"/>
  <c r="AM790" i="64" s="1"/>
  <c r="AM138" i="64" a="1"/>
  <c r="AM138" i="64" s="1"/>
  <c r="AM1121" i="64" a="1"/>
  <c r="AM1121" i="64" s="1"/>
  <c r="AM1093" i="64" a="1"/>
  <c r="AM1093" i="64" s="1"/>
  <c r="AM1101" i="64" s="1"/>
  <c r="AM382" i="64" a="1"/>
  <c r="AM382" i="64" s="1"/>
  <c r="AM381" i="64" a="1"/>
  <c r="AM381" i="64" s="1"/>
  <c r="AM432" i="64" a="1"/>
  <c r="AM432" i="64" s="1"/>
  <c r="AM2229" i="64" a="1"/>
  <c r="AM2229" i="64" s="1"/>
  <c r="AM155" i="64" a="1"/>
  <c r="AM155" i="64" s="1"/>
  <c r="AM367" i="64" a="1"/>
  <c r="AM367" i="64" s="1"/>
  <c r="AM1124" i="64" a="1"/>
  <c r="AM1124" i="64" s="1"/>
  <c r="AM1105" i="64" a="1"/>
  <c r="AM1105" i="64" s="1"/>
  <c r="AM1107" i="64" a="1"/>
  <c r="AM1107" i="64" s="1"/>
  <c r="AM1065" i="64" a="1"/>
  <c r="AM1065" i="64" s="1"/>
  <c r="AM384" i="64" a="1"/>
  <c r="AM384" i="64" s="1"/>
  <c r="AM130" i="64" a="1"/>
  <c r="AM130" i="64" s="1"/>
  <c r="AM1120" i="64" a="1"/>
  <c r="AM1120" i="64" s="1"/>
  <c r="AM1108" i="64" a="1"/>
  <c r="AM1108" i="64" s="1"/>
  <c r="AN1128" i="64"/>
  <c r="AN1113" i="64"/>
  <c r="AN383" i="64"/>
  <c r="AN385" i="64" s="1"/>
  <c r="AO1032" i="64"/>
  <c r="AO1028" i="64"/>
  <c r="AN1127" i="64"/>
  <c r="AN1112" i="64"/>
  <c r="AN1130" i="64"/>
  <c r="AN1115" i="64"/>
  <c r="AS85" i="861"/>
  <c r="AT45" i="861"/>
  <c r="AV1974" i="64"/>
  <c r="AV1983" i="64" s="1"/>
  <c r="AW1982" i="64" a="1"/>
  <c r="AW1982" i="64" s="1"/>
  <c r="AW1981" i="64" a="1"/>
  <c r="AW1981" i="64" s="1"/>
  <c r="AV1381" i="64"/>
  <c r="AV1813" i="64"/>
  <c r="AV1815" i="64" s="1"/>
  <c r="AW1814" i="64" a="1"/>
  <c r="AW1814" i="64" s="1"/>
  <c r="AW1812" i="64" a="1"/>
  <c r="AW1812" i="64" s="1"/>
  <c r="AV383" i="64"/>
  <c r="AV385" i="64" s="1"/>
  <c r="AW382" i="64" a="1"/>
  <c r="AW382" i="64" s="1"/>
  <c r="AW384" i="64" a="1"/>
  <c r="AW384" i="64" s="1"/>
  <c r="AW457" i="64" a="1"/>
  <c r="AW457" i="64" s="1"/>
  <c r="AW381" i="64" a="1"/>
  <c r="AW381" i="64" s="1"/>
  <c r="AW508" i="64" a="1"/>
  <c r="AW508" i="64" s="1"/>
  <c r="AV433" i="64"/>
  <c r="AV1569" i="64"/>
  <c r="AW432" i="64" a="1"/>
  <c r="AW432" i="64" s="1"/>
  <c r="AW1568" i="64" a="1"/>
  <c r="AW1568" i="64" s="1"/>
  <c r="AV1276" i="64"/>
  <c r="AV1208" i="64"/>
  <c r="AW1207" i="64" a="1"/>
  <c r="AW1207" i="64" s="1"/>
  <c r="AW1275" i="64" a="1"/>
  <c r="AW1275" i="64" s="1"/>
  <c r="AU1283" i="64"/>
  <c r="AV2386" i="64"/>
  <c r="AV2395" i="64" s="1"/>
  <c r="AW2387" i="64" a="1"/>
  <c r="AW2387" i="64" s="1"/>
  <c r="BI2417" i="64"/>
  <c r="BI2419" i="64" s="1"/>
  <c r="AV1164" i="64"/>
  <c r="AV2228" i="64"/>
  <c r="AV2230" i="64" s="1"/>
  <c r="AW2227" i="64" a="1"/>
  <c r="AW2227" i="64" s="1"/>
  <c r="AW1165" i="64" a="1"/>
  <c r="AW1165" i="64" s="1"/>
  <c r="AU1173" i="64"/>
  <c r="AU1178" i="64"/>
  <c r="AW1335" i="64" a="1"/>
  <c r="AW1335" i="64" s="1"/>
  <c r="AW2229" i="64" a="1"/>
  <c r="AW2229" i="64" s="1"/>
  <c r="AW1331" i="64" a="1"/>
  <c r="AW1331" i="64" s="1"/>
  <c r="AW1332" i="64" a="1"/>
  <c r="AW1332" i="64" s="1"/>
  <c r="AV1333" i="64"/>
  <c r="AV1334" i="64" s="1"/>
  <c r="AV1336" i="64" s="1"/>
  <c r="AW801" i="64" a="1"/>
  <c r="AW801" i="64" s="1"/>
  <c r="AW790" i="64" a="1"/>
  <c r="AW790" i="64" s="1"/>
  <c r="AW1647" i="64" a="1"/>
  <c r="AW1647" i="64" s="1"/>
  <c r="AW793" i="64" a="1"/>
  <c r="AW793" i="64" s="1"/>
  <c r="AW807" i="64" a="1"/>
  <c r="AW807" i="64" s="1"/>
  <c r="AV162" i="64"/>
  <c r="AV147" i="64"/>
  <c r="AU148" i="64"/>
  <c r="AW132" i="64" a="1"/>
  <c r="AW132" i="64" s="1"/>
  <c r="AV145" i="64"/>
  <c r="AV160" i="64"/>
  <c r="AV158" i="64"/>
  <c r="AV146" i="64"/>
  <c r="AV161" i="64"/>
  <c r="AV144" i="64"/>
  <c r="AV159" i="64"/>
  <c r="AV143" i="64"/>
  <c r="AR165" i="64"/>
  <c r="AR166" i="64" s="1"/>
  <c r="AW140" i="64" a="1"/>
  <c r="AW140" i="64" s="1"/>
  <c r="AW152" i="64" a="1"/>
  <c r="AW152" i="64" s="1"/>
  <c r="AW154" i="64" a="1"/>
  <c r="AW154" i="64" s="1"/>
  <c r="AW151" i="64" a="1"/>
  <c r="AW151" i="64" s="1"/>
  <c r="AW137" i="64" a="1"/>
  <c r="AW137" i="64" s="1"/>
  <c r="AW153" i="64" a="1"/>
  <c r="AW153" i="64" s="1"/>
  <c r="AW138" i="64" a="1"/>
  <c r="AW138" i="64" s="1"/>
  <c r="AW155" i="64" a="1"/>
  <c r="AW155" i="64" s="1"/>
  <c r="AW136" i="64" a="1"/>
  <c r="AW136" i="64" s="1"/>
  <c r="AW139" i="64" a="1"/>
  <c r="AW139" i="64" s="1"/>
  <c r="AS163" i="64"/>
  <c r="AQ165" i="64"/>
  <c r="AW131" i="64" a="1"/>
  <c r="AW131" i="64" s="1"/>
  <c r="AW130" i="64" a="1"/>
  <c r="AW130" i="64" s="1"/>
  <c r="AW129" i="64" a="1"/>
  <c r="AW129" i="64" s="1"/>
  <c r="AW128" i="64" a="1"/>
  <c r="AW128" i="64" s="1"/>
  <c r="AV133" i="64"/>
  <c r="AW367" i="64" a="1"/>
  <c r="AW367" i="64" s="1"/>
  <c r="AW1405" i="64" a="1"/>
  <c r="AW1405" i="64" s="1"/>
  <c r="AT1134" i="64"/>
  <c r="AT1135" i="64" s="1"/>
  <c r="AS1135" i="64"/>
  <c r="AU1132" i="64"/>
  <c r="AV1129" i="64"/>
  <c r="AV1128" i="64"/>
  <c r="AV1127" i="64"/>
  <c r="AV1131" i="64"/>
  <c r="AV1130" i="64"/>
  <c r="AW1122" i="64" a="1"/>
  <c r="AW1122" i="64" s="1"/>
  <c r="AW1121" i="64" a="1"/>
  <c r="AW1121" i="64" s="1"/>
  <c r="AW1124" i="64" a="1"/>
  <c r="AW1124" i="64" s="1"/>
  <c r="AW1123" i="64" a="1"/>
  <c r="AW1123" i="64" s="1"/>
  <c r="AW1120" i="64" a="1"/>
  <c r="AW1120" i="64" s="1"/>
  <c r="AV1113" i="64"/>
  <c r="AU1117" i="64"/>
  <c r="AV1116" i="64"/>
  <c r="AV1115" i="64"/>
  <c r="AV1114" i="64"/>
  <c r="AW1089" i="64" a="1"/>
  <c r="AW1089" i="64" s="1"/>
  <c r="AW1097" i="64" s="1"/>
  <c r="AW1106" i="64" a="1"/>
  <c r="AW1106" i="64" s="1"/>
  <c r="AW1090" i="64" a="1"/>
  <c r="AW1090" i="64" s="1"/>
  <c r="AW1098" i="64" s="1"/>
  <c r="AW1091" i="64" a="1"/>
  <c r="AW1091" i="64" s="1"/>
  <c r="AW1099" i="64" s="1"/>
  <c r="AW1092" i="64" a="1"/>
  <c r="AW1092" i="64" s="1"/>
  <c r="AW1100" i="64" s="1"/>
  <c r="AW1105" i="64" a="1"/>
  <c r="AW1105" i="64" s="1"/>
  <c r="AW1093" i="64" a="1"/>
  <c r="AW1093" i="64" s="1"/>
  <c r="AW1101" i="64" s="1"/>
  <c r="AW1107" i="64" a="1"/>
  <c r="AW1107" i="64" s="1"/>
  <c r="AW1108" i="64" a="1"/>
  <c r="AW1108" i="64" s="1"/>
  <c r="AW1109" i="64" a="1"/>
  <c r="AW1109" i="64" s="1"/>
  <c r="AV1112" i="64"/>
  <c r="AW229" i="64" a="1"/>
  <c r="AW229" i="64" s="1"/>
  <c r="AT1384" i="64"/>
  <c r="AU1383" i="64"/>
  <c r="AW352" i="64" a="1"/>
  <c r="AW352" i="64" s="1"/>
  <c r="AW1380" i="64" a="1"/>
  <c r="AW1380" i="64" s="1"/>
  <c r="AW333" i="64" a="1"/>
  <c r="AW333" i="64" s="1"/>
  <c r="AW1065" i="64" a="1"/>
  <c r="AW1065" i="64" s="1"/>
  <c r="AW1031" i="64" a="1"/>
  <c r="AW1031" i="64" s="1"/>
  <c r="AW320" i="64" a="1"/>
  <c r="AW320" i="64" s="1"/>
  <c r="AU1028" i="64"/>
  <c r="AV1024" i="64"/>
  <c r="AV1032" i="64" s="1"/>
  <c r="AW1027" i="64" a="1"/>
  <c r="AW1027" i="64" s="1"/>
  <c r="AW1023" i="64" a="1"/>
  <c r="AW1023" i="64" s="1"/>
  <c r="AX280" i="64"/>
  <c r="AQ2441" i="64"/>
  <c r="AZ7" i="861"/>
  <c r="BA2" i="861"/>
  <c r="AZ1" i="86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484" i="64"/>
  <c r="AQ2482" i="64"/>
  <c r="AQ2461" i="64"/>
  <c r="AQ2463" i="64" s="1"/>
  <c r="E210" i="64"/>
  <c r="E2612" i="64"/>
  <c r="G2612" i="64" s="1"/>
  <c r="E2620" i="64"/>
  <c r="E2619" i="64"/>
  <c r="E2618" i="64"/>
  <c r="B2617" i="64"/>
  <c r="E2617" i="64"/>
  <c r="B2616" i="64"/>
  <c r="E2616" i="64"/>
  <c r="G2616" i="64" s="1"/>
  <c r="E2615" i="64"/>
  <c r="E2614" i="64"/>
  <c r="E2613" i="64"/>
  <c r="G2613" i="64" s="1"/>
  <c r="E2611" i="64"/>
  <c r="G2611" i="64" s="1"/>
  <c r="E2610" i="64"/>
  <c r="G2610" i="64" s="1"/>
  <c r="E2609" i="64"/>
  <c r="G2609" i="64" s="1"/>
  <c r="E2607" i="64"/>
  <c r="E2552" i="64"/>
  <c r="E2551" i="64"/>
  <c r="E2550" i="64"/>
  <c r="B2549" i="64"/>
  <c r="E2549" i="64"/>
  <c r="R2548" i="64"/>
  <c r="S2549" i="64" s="1"/>
  <c r="B2548" i="64"/>
  <c r="E2548" i="64"/>
  <c r="G2548" i="64" s="1"/>
  <c r="K2547" i="64"/>
  <c r="E2547" i="64"/>
  <c r="E2546" i="64"/>
  <c r="E2545" i="64"/>
  <c r="E2544" i="64"/>
  <c r="G2544" i="64" s="1"/>
  <c r="E2543" i="64"/>
  <c r="G2543" i="64" s="1"/>
  <c r="E2542" i="64"/>
  <c r="G2542" i="64" s="1"/>
  <c r="E2541" i="64"/>
  <c r="G2541" i="64" s="1"/>
  <c r="E2539" i="64"/>
  <c r="E2520" i="64"/>
  <c r="E2519" i="64"/>
  <c r="E2518" i="64"/>
  <c r="E2517" i="64"/>
  <c r="E2516" i="64"/>
  <c r="E2515" i="64"/>
  <c r="E2514" i="64"/>
  <c r="E2513" i="64"/>
  <c r="E2512" i="64"/>
  <c r="G2512" i="64" s="1"/>
  <c r="E2511" i="64"/>
  <c r="G2511" i="64" s="1"/>
  <c r="K2510" i="64"/>
  <c r="E2510" i="64"/>
  <c r="E2509" i="64"/>
  <c r="E2508" i="64"/>
  <c r="E2507" i="64"/>
  <c r="G2507" i="64" s="1"/>
  <c r="E2506" i="64"/>
  <c r="G2506" i="64" s="1"/>
  <c r="E2505" i="64"/>
  <c r="G2505" i="64" s="1"/>
  <c r="AM1276" i="64" a="1"/>
  <c r="AX1495" i="64"/>
  <c r="AV1383" i="64" a="1"/>
  <c r="AU1384" i="64" a="1"/>
  <c r="AX1428" i="64"/>
  <c r="AW1164" i="64" a="1"/>
  <c r="AM433" i="64" a="1"/>
  <c r="AM2228" i="64" a="1"/>
  <c r="AW1381" i="64" a="1"/>
  <c r="AM1406" i="64"/>
  <c r="AO1384" i="64" a="1"/>
  <c r="AX1517" i="64"/>
  <c r="AX1540" i="64"/>
  <c r="AW2228" i="64" a="1"/>
  <c r="AY3064" i="64" a="1"/>
  <c r="AW2386" i="64" a="1"/>
  <c r="AW1406" i="64"/>
  <c r="AM1024" i="64" a="1"/>
  <c r="AX1451" i="64"/>
  <c r="AM1164" i="64" a="1"/>
  <c r="AM1569" i="64" a="1"/>
  <c r="AM1813" i="64" a="1"/>
  <c r="AW1813" i="64" a="1"/>
  <c r="AW1024" i="64" a="1"/>
  <c r="AM1381" i="64" a="1"/>
  <c r="AW1276" i="64" a="1"/>
  <c r="AW433" i="64" a="1"/>
  <c r="AW1569" i="64" a="1"/>
  <c r="AM2386" i="64" a="1"/>
  <c r="AW1208" i="64" a="1"/>
  <c r="AX1473" i="64"/>
  <c r="AN1383" i="64" a="1"/>
  <c r="AM1208" i="64" a="1"/>
  <c r="AX17" i="861" l="1"/>
  <c r="AX22" i="861"/>
  <c r="AY13" i="861"/>
  <c r="AY3064" i="64"/>
  <c r="AY3038" i="64" a="1"/>
  <c r="AY3038" i="64" s="1"/>
  <c r="AC3039" i="64"/>
  <c r="AC3040" i="64" s="1"/>
  <c r="AY2846" i="64" a="1"/>
  <c r="AY2846" i="64" s="1"/>
  <c r="AY2847" i="64" a="1"/>
  <c r="AY2847" i="64" s="1"/>
  <c r="AX2848" i="64"/>
  <c r="AY61" i="64" a="1"/>
  <c r="AY61" i="64" s="1"/>
  <c r="AY59" i="64" a="1"/>
  <c r="AY59" i="64" s="1"/>
  <c r="AY60" i="64" a="1"/>
  <c r="AY60" i="64" s="1"/>
  <c r="AY58" i="64" s="1" a="1"/>
  <c r="AY58" i="64" s="1"/>
  <c r="AY3364" i="64" a="1"/>
  <c r="AY3364" i="64" s="1"/>
  <c r="AY3343" i="64" a="1"/>
  <c r="AY3343" i="64" s="1"/>
  <c r="AY1449" i="64" a="1"/>
  <c r="AY1449" i="64" s="1"/>
  <c r="AY1450" i="64" a="1"/>
  <c r="AY1450" i="64" s="1"/>
  <c r="AY1538" i="64" a="1"/>
  <c r="AY1538" i="64" s="1"/>
  <c r="AY1539" i="64" a="1"/>
  <c r="AY1539" i="64" s="1"/>
  <c r="AY1494" i="64" a="1"/>
  <c r="AY1494" i="64" s="1"/>
  <c r="AY1516" i="64" a="1"/>
  <c r="AY1516" i="64" s="1"/>
  <c r="AY1427" i="64" a="1"/>
  <c r="AY1427" i="64" s="1"/>
  <c r="AY1472" i="64" a="1"/>
  <c r="AY1472" i="64" s="1"/>
  <c r="AN669" i="64"/>
  <c r="AN673" i="64" s="1"/>
  <c r="AM678" i="64"/>
  <c r="AM682" i="64" s="1"/>
  <c r="AM674" i="64"/>
  <c r="AY681" i="64" a="1"/>
  <c r="AY681" i="64" s="1"/>
  <c r="AY677" i="64" a="1"/>
  <c r="AY677" i="64" s="1"/>
  <c r="AY671" i="64" a="1"/>
  <c r="AY671" i="64" s="1"/>
  <c r="AY672" i="64" s="1"/>
  <c r="AX20" i="864"/>
  <c r="AX92" i="861" s="1"/>
  <c r="AX93" i="861" s="1"/>
  <c r="AX21" i="863"/>
  <c r="AX33" i="863"/>
  <c r="AX17" i="863" s="1"/>
  <c r="AX32" i="861" s="1"/>
  <c r="AX44" i="863"/>
  <c r="AM488" i="64"/>
  <c r="BA2" i="64"/>
  <c r="AZ1" i="64"/>
  <c r="AZ7" i="64"/>
  <c r="AY4" i="64"/>
  <c r="AZ3" i="64"/>
  <c r="AZ3063" i="64" s="1" a="1"/>
  <c r="AZ3063" i="64" s="1"/>
  <c r="AN479" i="64"/>
  <c r="AM486" i="64"/>
  <c r="AK530" i="64"/>
  <c r="AJ537" i="64"/>
  <c r="BA2" i="864"/>
  <c r="AZ7" i="864"/>
  <c r="AZ7" i="863"/>
  <c r="AY4" i="864"/>
  <c r="AY4" i="863"/>
  <c r="AZ3" i="863"/>
  <c r="AZ3" i="864"/>
  <c r="AZ1" i="864"/>
  <c r="AZ1" i="863"/>
  <c r="BA3" i="861"/>
  <c r="AZ4" i="861"/>
  <c r="AO1134" i="64"/>
  <c r="AO1135" i="64" s="1"/>
  <c r="AN148" i="64"/>
  <c r="AN1132" i="64"/>
  <c r="AO165" i="64"/>
  <c r="AO166" i="64" s="1"/>
  <c r="AN1117" i="64"/>
  <c r="AN163" i="64"/>
  <c r="AM1983" i="64"/>
  <c r="AM433" i="64"/>
  <c r="AM1276" i="64"/>
  <c r="AM1283" i="64" s="1"/>
  <c r="AM1381" i="64"/>
  <c r="AM1569" i="64"/>
  <c r="AM2386" i="64"/>
  <c r="AM2395" i="64" s="1"/>
  <c r="AM1208" i="64"/>
  <c r="AO1384" i="64"/>
  <c r="AM2228" i="64"/>
  <c r="AM2230" i="64" s="1"/>
  <c r="AM1813" i="64"/>
  <c r="AM1815" i="64" s="1"/>
  <c r="AM1024" i="64"/>
  <c r="AM1164" i="64"/>
  <c r="AN1383" i="64"/>
  <c r="AM145" i="64"/>
  <c r="AM160" i="64"/>
  <c r="AM1127" i="64"/>
  <c r="AM1112" i="64"/>
  <c r="AM1115" i="64"/>
  <c r="AM1130" i="64"/>
  <c r="AM1333" i="64"/>
  <c r="AM1334" i="64" s="1"/>
  <c r="AM1336" i="64" s="1"/>
  <c r="AM383" i="64"/>
  <c r="AM385" i="64" s="1"/>
  <c r="AM159" i="64"/>
  <c r="AM144" i="64"/>
  <c r="AK280" i="64"/>
  <c r="AM1131" i="64"/>
  <c r="AM1116" i="64"/>
  <c r="AL508" i="64" a="1"/>
  <c r="AL508" i="64" s="1"/>
  <c r="AL801" i="64" a="1"/>
  <c r="AL801" i="64" s="1"/>
  <c r="AL139" i="64" a="1"/>
  <c r="AL139" i="64" s="1"/>
  <c r="AL140" i="64" a="1"/>
  <c r="AL140" i="64" s="1"/>
  <c r="AL129" i="64" a="1"/>
  <c r="AL129" i="64" s="1"/>
  <c r="AL1121" i="64" a="1"/>
  <c r="AL1121" i="64" s="1"/>
  <c r="AL1106" i="64" a="1"/>
  <c r="AL1106" i="64" s="1"/>
  <c r="AL1065" i="64" a="1"/>
  <c r="AL1065" i="64" s="1"/>
  <c r="AL457" i="64" a="1"/>
  <c r="AL457" i="64" s="1"/>
  <c r="AL488" i="64" s="1"/>
  <c r="AL1207" i="64" a="1"/>
  <c r="AL1207" i="64" s="1"/>
  <c r="AL1335" i="64" a="1"/>
  <c r="AL1335" i="64" s="1"/>
  <c r="AL790" i="64" a="1"/>
  <c r="AL790" i="64" s="1"/>
  <c r="AL137" i="64" a="1"/>
  <c r="AL137" i="64" s="1"/>
  <c r="AL136" i="64" a="1"/>
  <c r="AL136" i="64" s="1"/>
  <c r="AL128" i="64" a="1"/>
  <c r="AL128" i="64" s="1"/>
  <c r="AL1124" i="64" a="1"/>
  <c r="AL1124" i="64" s="1"/>
  <c r="AL1090" i="64" a="1"/>
  <c r="AL1090" i="64" s="1"/>
  <c r="AL1098" i="64" s="1"/>
  <c r="AL229" i="64" a="1"/>
  <c r="AL229" i="64" s="1"/>
  <c r="AL1981" i="64" a="1"/>
  <c r="AL1981" i="64" s="1"/>
  <c r="AL381" i="64" a="1"/>
  <c r="AL381" i="64" s="1"/>
  <c r="AL1275" i="64" a="1"/>
  <c r="AL1275" i="64" s="1"/>
  <c r="AL2387" i="64" a="1"/>
  <c r="AL2387" i="64" s="1"/>
  <c r="AL2229" i="64" a="1"/>
  <c r="AL2229" i="64" s="1"/>
  <c r="AL151" i="64" a="1"/>
  <c r="AL151" i="64" s="1"/>
  <c r="AL131" i="64" a="1"/>
  <c r="AL131" i="64" s="1"/>
  <c r="AL1120" i="64" a="1"/>
  <c r="AL1120" i="64" s="1"/>
  <c r="AL1091" i="64" a="1"/>
  <c r="AL1091" i="64" s="1"/>
  <c r="AL1099" i="64" s="1"/>
  <c r="AL352" i="64" a="1"/>
  <c r="AL352" i="64" s="1"/>
  <c r="AL130" i="64" a="1"/>
  <c r="AL130" i="64" s="1"/>
  <c r="AL333" i="64" a="1"/>
  <c r="AL333" i="64" s="1"/>
  <c r="AL1982" i="64" a="1"/>
  <c r="AL1982" i="64" s="1"/>
  <c r="AL1568" i="64" a="1"/>
  <c r="AL1568" i="64" s="1"/>
  <c r="AL152" i="64" a="1"/>
  <c r="AL152" i="64" s="1"/>
  <c r="AL1123" i="64" a="1"/>
  <c r="AL1123" i="64" s="1"/>
  <c r="AL1092" i="64" a="1"/>
  <c r="AL1092" i="64" s="1"/>
  <c r="AL1100" i="64" s="1"/>
  <c r="AL1380" i="64" a="1"/>
  <c r="AL1380" i="64" s="1"/>
  <c r="AL1027" i="64" a="1"/>
  <c r="AL1027" i="64" s="1"/>
  <c r="AL1165" i="64" a="1"/>
  <c r="AL1165" i="64" s="1"/>
  <c r="AL1089" i="64" a="1"/>
  <c r="AL1089" i="64" s="1"/>
  <c r="AL1097" i="64" s="1"/>
  <c r="AL382" i="64" a="1"/>
  <c r="AL382" i="64" s="1"/>
  <c r="AL432" i="64" a="1"/>
  <c r="AL432" i="64" s="1"/>
  <c r="AL807" i="64" a="1"/>
  <c r="AL807" i="64" s="1"/>
  <c r="AL153" i="64" a="1"/>
  <c r="AL153" i="64" s="1"/>
  <c r="AL1405" i="64" a="1"/>
  <c r="AL1405" i="64" s="1"/>
  <c r="AL1122" i="64" a="1"/>
  <c r="AL1122" i="64" s="1"/>
  <c r="AL1093" i="64" a="1"/>
  <c r="AL1093" i="64" s="1"/>
  <c r="AL1101" i="64" s="1"/>
  <c r="AL1814" i="64" a="1"/>
  <c r="AL1814" i="64" s="1"/>
  <c r="AL384" i="64" a="1"/>
  <c r="AL384" i="64" s="1"/>
  <c r="AL1331" i="64" a="1"/>
  <c r="AL1331" i="64" s="1"/>
  <c r="AL793" i="64" a="1"/>
  <c r="AL793" i="64" s="1"/>
  <c r="AL132" i="64" a="1"/>
  <c r="AL132" i="64" s="1"/>
  <c r="AL154" i="64" a="1"/>
  <c r="AL154" i="64" s="1"/>
  <c r="AL1105" i="64" a="1"/>
  <c r="AL1105" i="64" s="1"/>
  <c r="AL1107" i="64" a="1"/>
  <c r="AL1107" i="64" s="1"/>
  <c r="AL1031" i="64" a="1"/>
  <c r="AL1031" i="64" s="1"/>
  <c r="AL1023" i="64" a="1"/>
  <c r="AL1023" i="64" s="1"/>
  <c r="AL1812" i="64" a="1"/>
  <c r="AL1812" i="64" s="1"/>
  <c r="AL2227" i="64" a="1"/>
  <c r="AL2227" i="64" s="1"/>
  <c r="AL1332" i="64" a="1"/>
  <c r="AL1332" i="64" s="1"/>
  <c r="AL1647" i="64" a="1"/>
  <c r="AL1647" i="64" s="1"/>
  <c r="AL155" i="64" a="1"/>
  <c r="AL155" i="64" s="1"/>
  <c r="AL367" i="64" a="1"/>
  <c r="AL367" i="64" s="1"/>
  <c r="AL1109" i="64" a="1"/>
  <c r="AL1109" i="64" s="1"/>
  <c r="AL1108" i="64" a="1"/>
  <c r="AL1108" i="64" s="1"/>
  <c r="AL320" i="64" a="1"/>
  <c r="AL320" i="64" s="1"/>
  <c r="AL138" i="64" a="1"/>
  <c r="AL138" i="64" s="1"/>
  <c r="AM158" i="64"/>
  <c r="AM133" i="64"/>
  <c r="AM143" i="64"/>
  <c r="AM147" i="64"/>
  <c r="AM162" i="64"/>
  <c r="AN1032" i="64"/>
  <c r="AN1028" i="64"/>
  <c r="AN1178" i="64"/>
  <c r="AN1173" i="64"/>
  <c r="AM1113" i="64"/>
  <c r="AM1128" i="64"/>
  <c r="AM1114" i="64"/>
  <c r="AM1129" i="64"/>
  <c r="AM161" i="64"/>
  <c r="AM146" i="64"/>
  <c r="AT85" i="861"/>
  <c r="AW1974" i="64"/>
  <c r="AW1983" i="64" s="1"/>
  <c r="AT60" i="861"/>
  <c r="AU45" i="861"/>
  <c r="AS60" i="861"/>
  <c r="AX1982" i="64" a="1"/>
  <c r="AX1982" i="64" s="1"/>
  <c r="AX1981" i="64" a="1"/>
  <c r="AX1981" i="64" s="1"/>
  <c r="AW1381" i="64"/>
  <c r="AW1813" i="64"/>
  <c r="AW1815" i="64" s="1"/>
  <c r="AX1814" i="64" a="1"/>
  <c r="AX1814" i="64" s="1"/>
  <c r="AX1812" i="64" a="1"/>
  <c r="AX1812" i="64" s="1"/>
  <c r="AX382" i="64" a="1"/>
  <c r="AX382" i="64" s="1"/>
  <c r="AX384" i="64" a="1"/>
  <c r="AX384" i="64" s="1"/>
  <c r="AW383" i="64"/>
  <c r="AW385" i="64" s="1"/>
  <c r="AX457" i="64" a="1"/>
  <c r="AX457" i="64" s="1"/>
  <c r="AX381" i="64" a="1"/>
  <c r="AX381" i="64" s="1"/>
  <c r="AX508" i="64" a="1"/>
  <c r="AX508" i="64" s="1"/>
  <c r="AW1569" i="64"/>
  <c r="AW433" i="64"/>
  <c r="AX432" i="64" a="1"/>
  <c r="AX432" i="64" s="1"/>
  <c r="AX1568" i="64" a="1"/>
  <c r="AX1568" i="64" s="1"/>
  <c r="AW1276" i="64"/>
  <c r="AW1208" i="64"/>
  <c r="AX1207" i="64" a="1"/>
  <c r="AX1207" i="64" s="1"/>
  <c r="AX1275" i="64" a="1"/>
  <c r="AX1275" i="64" s="1"/>
  <c r="AV1283" i="64"/>
  <c r="AW2386" i="64"/>
  <c r="AW2395" i="64" s="1"/>
  <c r="AX2387" i="64" a="1"/>
  <c r="AX2387" i="64" s="1"/>
  <c r="BJ2417" i="64"/>
  <c r="AW1164" i="64"/>
  <c r="AW2228" i="64"/>
  <c r="AW2230" i="64" s="1"/>
  <c r="AX2227" i="64" a="1"/>
  <c r="AX2227" i="64" s="1"/>
  <c r="AX1165" i="64" a="1"/>
  <c r="AX1165" i="64" s="1"/>
  <c r="AV1173" i="64"/>
  <c r="AV1178" i="64"/>
  <c r="AX1335" i="64" a="1"/>
  <c r="AX1335" i="64" s="1"/>
  <c r="AX2229" i="64" a="1"/>
  <c r="AX2229" i="64" s="1"/>
  <c r="AW1333" i="64"/>
  <c r="AW1334" i="64" s="1"/>
  <c r="AW1336" i="64" s="1"/>
  <c r="AX1331" i="64" a="1"/>
  <c r="AX1331" i="64" s="1"/>
  <c r="AX1332" i="64" a="1"/>
  <c r="AX1332" i="64" s="1"/>
  <c r="AX801" i="64" a="1"/>
  <c r="AX801" i="64" s="1"/>
  <c r="AX790" i="64" a="1"/>
  <c r="AX790" i="64" s="1"/>
  <c r="AX793" i="64" a="1"/>
  <c r="AX793" i="64" s="1"/>
  <c r="AX807" i="64" a="1"/>
  <c r="AX807" i="64" s="1"/>
  <c r="AX132" i="64" a="1"/>
  <c r="AX132" i="64" s="1"/>
  <c r="AX1647" i="64" a="1"/>
  <c r="AX1647" i="64" s="1"/>
  <c r="AW147" i="64"/>
  <c r="AW162" i="64"/>
  <c r="AW158" i="64"/>
  <c r="AW160" i="64"/>
  <c r="AW161" i="64"/>
  <c r="AW144" i="64"/>
  <c r="AW159" i="64"/>
  <c r="AW143" i="64"/>
  <c r="AW145" i="64"/>
  <c r="AW146" i="64"/>
  <c r="AV148" i="64"/>
  <c r="AX152" i="64" a="1"/>
  <c r="AX152" i="64" s="1"/>
  <c r="AX154" i="64" a="1"/>
  <c r="AX154" i="64" s="1"/>
  <c r="AX151" i="64" a="1"/>
  <c r="AX151" i="64" s="1"/>
  <c r="AX138" i="64" a="1"/>
  <c r="AX138" i="64" s="1"/>
  <c r="AX137" i="64" a="1"/>
  <c r="AX137" i="64" s="1"/>
  <c r="AX153" i="64" a="1"/>
  <c r="AX153" i="64" s="1"/>
  <c r="AX155" i="64" a="1"/>
  <c r="AX155" i="64" s="1"/>
  <c r="AX139" i="64" a="1"/>
  <c r="AX139" i="64" s="1"/>
  <c r="AX140" i="64" a="1"/>
  <c r="AX140" i="64" s="1"/>
  <c r="AX136" i="64" a="1"/>
  <c r="AX136" i="64" s="1"/>
  <c r="AS165" i="64"/>
  <c r="AS166" i="64" s="1"/>
  <c r="AQ166" i="64"/>
  <c r="AT163" i="64"/>
  <c r="AX367" i="64" a="1"/>
  <c r="AX367" i="64" s="1"/>
  <c r="AX131" i="64" a="1"/>
  <c r="AX131" i="64" s="1"/>
  <c r="AX130" i="64" a="1"/>
  <c r="AX130" i="64" s="1"/>
  <c r="AX129" i="64" a="1"/>
  <c r="AX129" i="64" s="1"/>
  <c r="AX128" i="64" a="1"/>
  <c r="AX128" i="64" s="1"/>
  <c r="AW133" i="64"/>
  <c r="AX1405" i="64" a="1"/>
  <c r="AX1405" i="64" s="1"/>
  <c r="AU1134" i="64"/>
  <c r="AW1130" i="64"/>
  <c r="AW1129" i="64"/>
  <c r="AW1128" i="64"/>
  <c r="AV1132" i="64"/>
  <c r="AW1127" i="64"/>
  <c r="AW1131" i="64"/>
  <c r="AX1122" i="64" a="1"/>
  <c r="AX1122" i="64" s="1"/>
  <c r="AX1121" i="64" a="1"/>
  <c r="AX1121" i="64" s="1"/>
  <c r="AX1124" i="64" a="1"/>
  <c r="AX1124" i="64" s="1"/>
  <c r="AX1123" i="64" a="1"/>
  <c r="AX1123" i="64" s="1"/>
  <c r="AX1120" i="64" a="1"/>
  <c r="AX1120" i="64" s="1"/>
  <c r="AV1117" i="64"/>
  <c r="AW1113" i="64"/>
  <c r="AW1116" i="64"/>
  <c r="AW1115" i="64"/>
  <c r="AW1114" i="64"/>
  <c r="AX1089" i="64" a="1"/>
  <c r="AX1089" i="64" s="1"/>
  <c r="AX1097" i="64" s="1"/>
  <c r="AX1106" i="64" a="1"/>
  <c r="AX1106" i="64" s="1"/>
  <c r="AX1090" i="64" a="1"/>
  <c r="AX1090" i="64" s="1"/>
  <c r="AX1098" i="64" s="1"/>
  <c r="AX1105" i="64" a="1"/>
  <c r="AX1105" i="64" s="1"/>
  <c r="AX1091" i="64" a="1"/>
  <c r="AX1091" i="64" s="1"/>
  <c r="AX1099" i="64" s="1"/>
  <c r="AX1092" i="64" a="1"/>
  <c r="AX1092" i="64" s="1"/>
  <c r="AX1100" i="64" s="1"/>
  <c r="AX1093" i="64" a="1"/>
  <c r="AX1093" i="64" s="1"/>
  <c r="AX1101" i="64" s="1"/>
  <c r="AX1107" i="64" a="1"/>
  <c r="AX1107" i="64" s="1"/>
  <c r="AX1108" i="64" a="1"/>
  <c r="AX1108" i="64" s="1"/>
  <c r="AX1109" i="64" a="1"/>
  <c r="AX1109" i="64" s="1"/>
  <c r="AW1112" i="64"/>
  <c r="AX229" i="64" a="1"/>
  <c r="AX229" i="64" s="1"/>
  <c r="AU1384" i="64"/>
  <c r="AV1383" i="64"/>
  <c r="AX352" i="64" a="1"/>
  <c r="AX352" i="64" s="1"/>
  <c r="AX1380" i="64" a="1"/>
  <c r="AX1380" i="64" s="1"/>
  <c r="AX1065" i="64" a="1"/>
  <c r="AX1065" i="64" s="1"/>
  <c r="AX320" i="64" a="1"/>
  <c r="AX320" i="64" s="1"/>
  <c r="AX333" i="64" a="1"/>
  <c r="AX333" i="64" s="1"/>
  <c r="AV1028" i="64"/>
  <c r="AW1024" i="64"/>
  <c r="AW1032" i="64" s="1"/>
  <c r="AX1031" i="64" a="1"/>
  <c r="AX1031" i="64" s="1"/>
  <c r="AX1027" i="64" a="1"/>
  <c r="AX1027" i="64" s="1"/>
  <c r="AX1023" i="64" a="1"/>
  <c r="AX1023" i="64" s="1"/>
  <c r="AY280" i="64"/>
  <c r="AR2441"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A1" i="861"/>
  <c r="BA7" i="861"/>
  <c r="AM2" i="860"/>
  <c r="AL1" i="860"/>
  <c r="AL7" i="860"/>
  <c r="AL3" i="860"/>
  <c r="AL4" i="860" s="1"/>
  <c r="AR2482" i="64"/>
  <c r="AQ2484" i="64"/>
  <c r="AR2461" i="64"/>
  <c r="AR2463" i="64" s="1"/>
  <c r="AL1569" i="64" a="1"/>
  <c r="AY1517" i="64"/>
  <c r="AL1406" i="64"/>
  <c r="AX1406" i="64"/>
  <c r="AL1164" i="64" a="1"/>
  <c r="AL2386" i="64" a="1"/>
  <c r="AZ3064" i="64" a="1"/>
  <c r="AX1381" i="64" a="1"/>
  <c r="AX1813" i="64" a="1"/>
  <c r="AN1384" i="64" a="1"/>
  <c r="AL1381" i="64" a="1"/>
  <c r="AL1276" i="64" a="1"/>
  <c r="AW1383" i="64" a="1"/>
  <c r="AX1164" i="64" a="1"/>
  <c r="AL1813" i="64" a="1"/>
  <c r="AX2386" i="64" a="1"/>
  <c r="AY1428" i="64"/>
  <c r="AX2228" i="64" a="1"/>
  <c r="AX1276" i="64" a="1"/>
  <c r="AX1569" i="64" a="1"/>
  <c r="AX433" i="64" a="1"/>
  <c r="AY1540" i="64"/>
  <c r="AM1383" i="64" a="1"/>
  <c r="AY1495" i="64"/>
  <c r="AL2228" i="64" a="1"/>
  <c r="AY1473" i="64"/>
  <c r="AV1384" i="64" a="1"/>
  <c r="AL1208" i="64" a="1"/>
  <c r="AL1024" i="64" a="1"/>
  <c r="AX1024" i="64" a="1"/>
  <c r="AX1208" i="64" a="1"/>
  <c r="AY1451" i="64"/>
  <c r="AL433" i="64" a="1"/>
  <c r="AY17" i="861" l="1"/>
  <c r="AY22" i="861"/>
  <c r="AZ13" i="861"/>
  <c r="AZ3064" i="64"/>
  <c r="AD3036" i="64"/>
  <c r="AC3041" i="64"/>
  <c r="AZ3038" i="64" a="1"/>
  <c r="AZ3038" i="64" s="1"/>
  <c r="AY2848" i="64"/>
  <c r="AZ2846" i="64" a="1"/>
  <c r="AZ2846" i="64" s="1"/>
  <c r="AZ2847" i="64" a="1"/>
  <c r="AZ2847" i="64" s="1"/>
  <c r="AZ61" i="64" a="1"/>
  <c r="AZ61" i="64" s="1"/>
  <c r="AZ59" i="64" a="1"/>
  <c r="AZ59" i="64" s="1"/>
  <c r="AZ60" i="64" a="1"/>
  <c r="AZ60" i="64" s="1"/>
  <c r="AZ58" i="64" s="1" a="1"/>
  <c r="AZ58" i="64" s="1"/>
  <c r="AZ3364" i="64" a="1"/>
  <c r="AZ3364" i="64" s="1"/>
  <c r="AZ3343" i="64" a="1"/>
  <c r="AZ3343" i="64" s="1"/>
  <c r="AZ1449" i="64" a="1"/>
  <c r="AZ1449" i="64" s="1"/>
  <c r="AZ1450" i="64" a="1"/>
  <c r="AZ1450" i="64" s="1"/>
  <c r="AZ1538" i="64" a="1"/>
  <c r="AZ1538" i="64" s="1"/>
  <c r="AZ1539" i="64" a="1"/>
  <c r="AZ1539" i="64" s="1"/>
  <c r="AZ1494" i="64" a="1"/>
  <c r="AZ1494" i="64" s="1"/>
  <c r="AZ1516" i="64" a="1"/>
  <c r="AZ1516" i="64" s="1"/>
  <c r="AZ1427" i="64" a="1"/>
  <c r="AZ1427" i="64" s="1"/>
  <c r="AZ1472" i="64" a="1"/>
  <c r="AZ1472" i="64" s="1"/>
  <c r="AZ681" i="64" a="1"/>
  <c r="AZ681" i="64" s="1"/>
  <c r="AZ677" i="64" a="1"/>
  <c r="AZ677" i="64" s="1"/>
  <c r="AZ671" i="64" a="1"/>
  <c r="AZ671" i="64" s="1"/>
  <c r="AZ672" i="64" s="1"/>
  <c r="AN678" i="64"/>
  <c r="AN682" i="64" s="1"/>
  <c r="AN674" i="64"/>
  <c r="AO669" i="64"/>
  <c r="AO673" i="64" s="1"/>
  <c r="AY20" i="864"/>
  <c r="AY92" i="861" s="1"/>
  <c r="AY93" i="861" s="1"/>
  <c r="AY33" i="863"/>
  <c r="AY17" i="863" s="1"/>
  <c r="AY32" i="861" s="1"/>
  <c r="AY21" i="863"/>
  <c r="AY44" i="863"/>
  <c r="BA1" i="64"/>
  <c r="BB2" i="64"/>
  <c r="AZ4" i="64"/>
  <c r="BA7" i="64"/>
  <c r="BA3" i="64"/>
  <c r="BA3063" i="64" s="1" a="1"/>
  <c r="BA3063" i="64" s="1"/>
  <c r="AL531" i="64"/>
  <c r="AL539" i="64" s="1"/>
  <c r="AK537" i="64"/>
  <c r="AO480" i="64"/>
  <c r="AN486" i="64"/>
  <c r="AN488" i="64"/>
  <c r="BB2" i="864"/>
  <c r="AZ4" i="864"/>
  <c r="AZ4" i="863"/>
  <c r="BA7" i="863"/>
  <c r="BA7" i="864"/>
  <c r="BA1" i="864"/>
  <c r="BA1" i="863"/>
  <c r="BA3" i="864"/>
  <c r="BA3" i="863"/>
  <c r="AN165" i="64"/>
  <c r="AN166" i="64" s="1"/>
  <c r="BB3" i="861"/>
  <c r="AN1134" i="64"/>
  <c r="AN1135" i="64" s="1"/>
  <c r="BA4" i="861"/>
  <c r="AM148" i="64"/>
  <c r="AM163" i="64"/>
  <c r="AM1117" i="64"/>
  <c r="AM1132" i="64"/>
  <c r="AL1569" i="64"/>
  <c r="AL1164" i="64"/>
  <c r="AL2386" i="64"/>
  <c r="AL2395" i="64" s="1"/>
  <c r="AL1024" i="64"/>
  <c r="AL1381" i="64"/>
  <c r="AL1276" i="64"/>
  <c r="AL1283" i="64" s="1"/>
  <c r="AN1384" i="64"/>
  <c r="AM1383" i="64"/>
  <c r="AL2228" i="64"/>
  <c r="AL2230" i="64" s="1"/>
  <c r="AL1813" i="64"/>
  <c r="AL1815" i="64" s="1"/>
  <c r="AL433" i="64"/>
  <c r="AL1208" i="64"/>
  <c r="AL1112" i="64"/>
  <c r="AL1127" i="64"/>
  <c r="AL1128" i="64"/>
  <c r="AL1113" i="64"/>
  <c r="AL1116" i="64"/>
  <c r="AL1131" i="64"/>
  <c r="AL133" i="64"/>
  <c r="AL158" i="64"/>
  <c r="AL143" i="64"/>
  <c r="AL145" i="64"/>
  <c r="AL160" i="64"/>
  <c r="AJ280" i="64"/>
  <c r="AL146" i="64"/>
  <c r="AL161" i="64"/>
  <c r="AL144" i="64"/>
  <c r="AL159" i="64"/>
  <c r="AK381" i="64" a="1"/>
  <c r="AK381" i="64" s="1"/>
  <c r="AK432" i="64" a="1"/>
  <c r="AK432" i="64" s="1"/>
  <c r="AK1207" i="64" a="1"/>
  <c r="AK1207" i="64" s="1"/>
  <c r="AK2387" i="64" a="1"/>
  <c r="AK2387" i="64" s="1"/>
  <c r="AK1332" i="64" a="1"/>
  <c r="AK1332" i="64" s="1"/>
  <c r="AK155" i="64" a="1"/>
  <c r="AK155" i="64" s="1"/>
  <c r="AK129" i="64" a="1"/>
  <c r="AK129" i="64" s="1"/>
  <c r="AK1124" i="64" a="1"/>
  <c r="AK1124" i="64" s="1"/>
  <c r="AK1106" i="64" a="1"/>
  <c r="AK1106" i="64" s="1"/>
  <c r="AK1065" i="64" a="1"/>
  <c r="AK1065" i="64" s="1"/>
  <c r="AK138" i="64" a="1"/>
  <c r="AK138" i="64" s="1"/>
  <c r="AK128" i="64" a="1"/>
  <c r="AK128" i="64" s="1"/>
  <c r="AK1090" i="64" a="1"/>
  <c r="AK1090" i="64" s="1"/>
  <c r="AK1098" i="64" s="1"/>
  <c r="AK352" i="64" a="1"/>
  <c r="AK352" i="64" s="1"/>
  <c r="AK1275" i="64" a="1"/>
  <c r="AK1275" i="64" s="1"/>
  <c r="AK1120" i="64" a="1"/>
  <c r="AK1120" i="64" s="1"/>
  <c r="AK807" i="64" a="1"/>
  <c r="AK807" i="64" s="1"/>
  <c r="AK139" i="64" a="1"/>
  <c r="AK139" i="64" s="1"/>
  <c r="AK136" i="64" a="1"/>
  <c r="AK136" i="64" s="1"/>
  <c r="AK367" i="64" a="1"/>
  <c r="AK367" i="64" s="1"/>
  <c r="AK1123" i="64" a="1"/>
  <c r="AK1123" i="64" s="1"/>
  <c r="AK384" i="64" a="1"/>
  <c r="AK384" i="64" s="1"/>
  <c r="AK2227" i="64" a="1"/>
  <c r="AK2227" i="64" s="1"/>
  <c r="AK1335" i="64" a="1"/>
  <c r="AK1335" i="64" s="1"/>
  <c r="AK793" i="64" a="1"/>
  <c r="AK793" i="64" s="1"/>
  <c r="AK137" i="64" a="1"/>
  <c r="AK137" i="64" s="1"/>
  <c r="AK140" i="64" a="1"/>
  <c r="AK140" i="64" s="1"/>
  <c r="AK1122" i="64" a="1"/>
  <c r="AK1122" i="64" s="1"/>
  <c r="AK1092" i="64" a="1"/>
  <c r="AK1092" i="64" s="1"/>
  <c r="AK1100" i="64" s="1"/>
  <c r="AK1380" i="64" a="1"/>
  <c r="AK1380" i="64" s="1"/>
  <c r="AK1031" i="64" a="1"/>
  <c r="AK1031" i="64" s="1"/>
  <c r="AK1647" i="64" a="1"/>
  <c r="AK1647" i="64" s="1"/>
  <c r="AK1089" i="64" a="1"/>
  <c r="AK1089" i="64" s="1"/>
  <c r="AK1097" i="64" s="1"/>
  <c r="AK382" i="64" a="1"/>
  <c r="AK382" i="64" s="1"/>
  <c r="AK1165" i="64" a="1"/>
  <c r="AK1165" i="64" s="1"/>
  <c r="AK2229" i="64" a="1"/>
  <c r="AK2229" i="64" s="1"/>
  <c r="AK152" i="64" a="1"/>
  <c r="AK152" i="64" s="1"/>
  <c r="AK1405" i="64" a="1"/>
  <c r="AK1405" i="64" s="1"/>
  <c r="AK1093" i="64" a="1"/>
  <c r="AK1093" i="64" s="1"/>
  <c r="AK1101" i="64" s="1"/>
  <c r="AK320" i="64" a="1"/>
  <c r="AK320" i="64" s="1"/>
  <c r="AK1023" i="64" a="1"/>
  <c r="AK1023" i="64" s="1"/>
  <c r="AK1982" i="64" a="1"/>
  <c r="AK1982" i="64" s="1"/>
  <c r="AK1331" i="64" a="1"/>
  <c r="AK1331" i="64" s="1"/>
  <c r="AK790" i="64" a="1"/>
  <c r="AK790" i="64" s="1"/>
  <c r="AK153" i="64" a="1"/>
  <c r="AK153" i="64" s="1"/>
  <c r="AK1814" i="64" a="1"/>
  <c r="AK1814" i="64" s="1"/>
  <c r="AK508" i="64" a="1"/>
  <c r="AK508" i="64" s="1"/>
  <c r="AK539" i="64" s="1"/>
  <c r="AK151" i="64" a="1"/>
  <c r="AK151" i="64" s="1"/>
  <c r="AK1109" i="64" a="1"/>
  <c r="AK1109" i="64" s="1"/>
  <c r="AK1107" i="64" a="1"/>
  <c r="AK1107" i="64" s="1"/>
  <c r="AK1091" i="64" a="1"/>
  <c r="AK1091" i="64" s="1"/>
  <c r="AK1099" i="64" s="1"/>
  <c r="AK1981" i="64" a="1"/>
  <c r="AK1981" i="64" s="1"/>
  <c r="AK1812" i="64" a="1"/>
  <c r="AK1812" i="64" s="1"/>
  <c r="AK801" i="64" a="1"/>
  <c r="AK801" i="64" s="1"/>
  <c r="AK132" i="64" a="1"/>
  <c r="AK132" i="64" s="1"/>
  <c r="AK154" i="64" a="1"/>
  <c r="AK154" i="64" s="1"/>
  <c r="AK131" i="64" a="1"/>
  <c r="AK131" i="64" s="1"/>
  <c r="AK1105" i="64" a="1"/>
  <c r="AK1105" i="64" s="1"/>
  <c r="AK1108" i="64" a="1"/>
  <c r="AK1108" i="64" s="1"/>
  <c r="AK457" i="64" a="1"/>
  <c r="AK457" i="64" s="1"/>
  <c r="AK488" i="64" s="1"/>
  <c r="AK1568" i="64" a="1"/>
  <c r="AK1568" i="64" s="1"/>
  <c r="AK130" i="64" a="1"/>
  <c r="AK130" i="64" s="1"/>
  <c r="AK1121" i="64" a="1"/>
  <c r="AK1121" i="64" s="1"/>
  <c r="AK229" i="64" a="1"/>
  <c r="AK229" i="64" s="1"/>
  <c r="AK333" i="64" a="1"/>
  <c r="AK333" i="64" s="1"/>
  <c r="AK1027" i="64" a="1"/>
  <c r="AK1027" i="64" s="1"/>
  <c r="AL147" i="64"/>
  <c r="AL162" i="64"/>
  <c r="AL1130" i="64"/>
  <c r="AL1115" i="64"/>
  <c r="AL383" i="64"/>
  <c r="AL385" i="64" s="1"/>
  <c r="AM1173" i="64"/>
  <c r="AM1178" i="64"/>
  <c r="AL1129" i="64"/>
  <c r="AL1114" i="64"/>
  <c r="AL1983" i="64"/>
  <c r="AM1032" i="64"/>
  <c r="AM1028" i="64"/>
  <c r="AL1333" i="64"/>
  <c r="AL1334" i="64" s="1"/>
  <c r="AL1336" i="64" s="1"/>
  <c r="AU85" i="861"/>
  <c r="AV45" i="861"/>
  <c r="AX1974" i="64"/>
  <c r="AX1983" i="64" s="1"/>
  <c r="AU60" i="861"/>
  <c r="AY1982" i="64" a="1"/>
  <c r="AY1982" i="64" s="1"/>
  <c r="AY1981" i="64" a="1"/>
  <c r="AY1981" i="64" s="1"/>
  <c r="AX1381" i="64"/>
  <c r="AX1813" i="64"/>
  <c r="AX1815" i="64" s="1"/>
  <c r="AY1814" i="64" a="1"/>
  <c r="AY1814" i="64" s="1"/>
  <c r="AY1812" i="64" a="1"/>
  <c r="AY1812" i="64" s="1"/>
  <c r="AY384" i="64" a="1"/>
  <c r="AY384" i="64" s="1"/>
  <c r="AY382" i="64" a="1"/>
  <c r="AY382" i="64" s="1"/>
  <c r="AX383" i="64"/>
  <c r="AX385" i="64" s="1"/>
  <c r="AY457" i="64" a="1"/>
  <c r="AY457" i="64" s="1"/>
  <c r="AY381" i="64" a="1"/>
  <c r="AY381" i="64" s="1"/>
  <c r="AY508" i="64" a="1"/>
  <c r="AY508" i="64" s="1"/>
  <c r="AX1569" i="64"/>
  <c r="AX433" i="64"/>
  <c r="AY1568" i="64" a="1"/>
  <c r="AY1568" i="64" s="1"/>
  <c r="AY432" i="64" a="1"/>
  <c r="AY432" i="64" s="1"/>
  <c r="AX1276" i="64"/>
  <c r="AX1208" i="64"/>
  <c r="AY1207" i="64" a="1"/>
  <c r="AY1207" i="64" s="1"/>
  <c r="AY1275" i="64" a="1"/>
  <c r="AY1275" i="64" s="1"/>
  <c r="AW1283" i="64"/>
  <c r="AX2386" i="64"/>
  <c r="AX2395" i="64" s="1"/>
  <c r="AY2387" i="64" a="1"/>
  <c r="AY2387" i="64" s="1"/>
  <c r="BK2417" i="64"/>
  <c r="BJ2419" i="64"/>
  <c r="AX1164" i="64"/>
  <c r="AX2228" i="64"/>
  <c r="AX2230" i="64" s="1"/>
  <c r="AY2227" i="64" a="1"/>
  <c r="AY2227" i="64" s="1"/>
  <c r="AY1165" i="64" a="1"/>
  <c r="AY1165" i="64" s="1"/>
  <c r="AW1173" i="64"/>
  <c r="AW1178" i="64"/>
  <c r="AY1335" i="64" a="1"/>
  <c r="AY1335" i="64" s="1"/>
  <c r="AY2229" i="64" a="1"/>
  <c r="AY2229" i="64" s="1"/>
  <c r="AY1331" i="64" a="1"/>
  <c r="AY1331" i="64" s="1"/>
  <c r="AY1332" i="64" a="1"/>
  <c r="AY1332" i="64" s="1"/>
  <c r="AX1333" i="64"/>
  <c r="AX1334" i="64" s="1"/>
  <c r="AX1336" i="64" s="1"/>
  <c r="AY801" i="64" a="1"/>
  <c r="AY801" i="64" s="1"/>
  <c r="AY790" i="64" a="1"/>
  <c r="AY790" i="64" s="1"/>
  <c r="AY1647" i="64" a="1"/>
  <c r="AY1647" i="64" s="1"/>
  <c r="AY807" i="64" a="1"/>
  <c r="AY807" i="64" s="1"/>
  <c r="AY793" i="64" a="1"/>
  <c r="AY793" i="64" s="1"/>
  <c r="AX147" i="64"/>
  <c r="AX162" i="64"/>
  <c r="AY132" i="64" a="1"/>
  <c r="AY132" i="64" s="1"/>
  <c r="AX158" i="64"/>
  <c r="AX161" i="64"/>
  <c r="AX144" i="64"/>
  <c r="AX159" i="64"/>
  <c r="AX145" i="64"/>
  <c r="AX160" i="64"/>
  <c r="AX143" i="64"/>
  <c r="AX146" i="64"/>
  <c r="AW148" i="64"/>
  <c r="AT165" i="64"/>
  <c r="AY154" i="64" a="1"/>
  <c r="AY154" i="64" s="1"/>
  <c r="AY152" i="64" a="1"/>
  <c r="AY152" i="64" s="1"/>
  <c r="AY151" i="64" a="1"/>
  <c r="AY151" i="64" s="1"/>
  <c r="AY138" i="64" a="1"/>
  <c r="AY138" i="64" s="1"/>
  <c r="AY137" i="64" a="1"/>
  <c r="AY137" i="64" s="1"/>
  <c r="AY153" i="64" a="1"/>
  <c r="AY153" i="64" s="1"/>
  <c r="AY155" i="64" a="1"/>
  <c r="AY155" i="64" s="1"/>
  <c r="AY139" i="64" a="1"/>
  <c r="AY139" i="64" s="1"/>
  <c r="AY140" i="64" a="1"/>
  <c r="AY140" i="64" s="1"/>
  <c r="AY136" i="64" a="1"/>
  <c r="AY136" i="64" s="1"/>
  <c r="AU163" i="64"/>
  <c r="AY131" i="64" a="1"/>
  <c r="AY131" i="64" s="1"/>
  <c r="AY130" i="64" a="1"/>
  <c r="AY130" i="64" s="1"/>
  <c r="AY129" i="64" a="1"/>
  <c r="AY129" i="64" s="1"/>
  <c r="AY128" i="64" a="1"/>
  <c r="AY128" i="64" s="1"/>
  <c r="AX133" i="64"/>
  <c r="AY367" i="64" a="1"/>
  <c r="AY367" i="64" s="1"/>
  <c r="AY1405" i="64" a="1"/>
  <c r="AY1405" i="64" s="1"/>
  <c r="AU1135" i="64"/>
  <c r="AV1134" i="64"/>
  <c r="AV1135" i="64" s="1"/>
  <c r="AW1132" i="64"/>
  <c r="AX1131" i="64"/>
  <c r="AX1129" i="64"/>
  <c r="AX1128" i="64"/>
  <c r="AX1127" i="64"/>
  <c r="AX1130" i="64"/>
  <c r="AY1122" i="64" a="1"/>
  <c r="AY1122" i="64" s="1"/>
  <c r="AY1121" i="64" a="1"/>
  <c r="AY1121" i="64" s="1"/>
  <c r="AY1124" i="64" a="1"/>
  <c r="AY1124" i="64" s="1"/>
  <c r="AY1123" i="64" a="1"/>
  <c r="AY1123" i="64" s="1"/>
  <c r="AY1120" i="64" a="1"/>
  <c r="AY1120" i="64" s="1"/>
  <c r="AX1113" i="64"/>
  <c r="AW1117" i="64"/>
  <c r="AX1112" i="64"/>
  <c r="AX1116" i="64"/>
  <c r="AX1115" i="64"/>
  <c r="AX1114" i="64"/>
  <c r="AY1105" i="64" a="1"/>
  <c r="AY1105" i="64" s="1"/>
  <c r="AY1089" i="64" a="1"/>
  <c r="AY1089" i="64" s="1"/>
  <c r="AY1097" i="64" s="1"/>
  <c r="AY1090" i="64" a="1"/>
  <c r="AY1090" i="64" s="1"/>
  <c r="AY1098" i="64" s="1"/>
  <c r="AY1106" i="64" a="1"/>
  <c r="AY1106" i="64" s="1"/>
  <c r="AY1091" i="64" a="1"/>
  <c r="AY1091" i="64" s="1"/>
  <c r="AY1099" i="64" s="1"/>
  <c r="AY1092" i="64" a="1"/>
  <c r="AY1092" i="64" s="1"/>
  <c r="AY1100" i="64" s="1"/>
  <c r="AY1093" i="64" a="1"/>
  <c r="AY1093" i="64" s="1"/>
  <c r="AY1101" i="64" s="1"/>
  <c r="AY1107" i="64" a="1"/>
  <c r="AY1107" i="64" s="1"/>
  <c r="AY1108" i="64" a="1"/>
  <c r="AY1108" i="64" s="1"/>
  <c r="AY1109" i="64" a="1"/>
  <c r="AY1109" i="64" s="1"/>
  <c r="AY229" i="64" a="1"/>
  <c r="AY229" i="64" s="1"/>
  <c r="AV1384" i="64"/>
  <c r="AW1383" i="64"/>
  <c r="AY352" i="64" a="1"/>
  <c r="AY352" i="64" s="1"/>
  <c r="AY1380" i="64" a="1"/>
  <c r="AY1380" i="64" s="1"/>
  <c r="AY333" i="64" a="1"/>
  <c r="AY333" i="64" s="1"/>
  <c r="AY1065" i="64" a="1"/>
  <c r="AY1065" i="64" s="1"/>
  <c r="AY1031" i="64" a="1"/>
  <c r="AY1031" i="64" s="1"/>
  <c r="AY320" i="64" a="1"/>
  <c r="AY320" i="64" s="1"/>
  <c r="AW1028" i="64"/>
  <c r="AX1024" i="64"/>
  <c r="AX1032" i="64" s="1"/>
  <c r="AY1027" i="64" a="1"/>
  <c r="AY1027" i="64" s="1"/>
  <c r="AY1023" i="64" a="1"/>
  <c r="AY1023" i="64" s="1"/>
  <c r="AS2441" i="64"/>
  <c r="AZ280" i="64"/>
  <c r="AY53" i="863" a="1"/>
  <c r="AY53" i="863" s="1"/>
  <c r="AY51" i="863" a="1"/>
  <c r="AY51" i="863" s="1"/>
  <c r="AY49" i="863" a="1"/>
  <c r="AY49" i="863" s="1"/>
  <c r="BC2" i="861"/>
  <c r="BB1" i="861"/>
  <c r="BB7" i="86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482" i="64"/>
  <c r="AR2484" i="64"/>
  <c r="AS2461" i="64"/>
  <c r="AS2463" i="64" s="1"/>
  <c r="E2263" i="64"/>
  <c r="E2262" i="64"/>
  <c r="G2262" i="64" s="1"/>
  <c r="E2261" i="64"/>
  <c r="E2260" i="64"/>
  <c r="E2259" i="64"/>
  <c r="E2258" i="64"/>
  <c r="E2257" i="64"/>
  <c r="E2256" i="64"/>
  <c r="G2256" i="64" s="1"/>
  <c r="E2255" i="64"/>
  <c r="E2253" i="64"/>
  <c r="E2252" i="64"/>
  <c r="E2254" i="64"/>
  <c r="G2254" i="64" s="1"/>
  <c r="E2251" i="64"/>
  <c r="B1765" i="64"/>
  <c r="B2309" i="64"/>
  <c r="AY1208" i="64" a="1"/>
  <c r="AZ1495" i="64"/>
  <c r="AK1164" i="64" a="1"/>
  <c r="AY1406" i="64"/>
  <c r="AX1383" i="64" a="1"/>
  <c r="AK1406" i="64"/>
  <c r="AY2228" i="64" a="1"/>
  <c r="AK2228" i="64" a="1"/>
  <c r="AY1813" i="64" a="1"/>
  <c r="AK1276" i="64" a="1"/>
  <c r="AK1208" i="64" a="1"/>
  <c r="AZ1540" i="64"/>
  <c r="AK1024" i="64" a="1"/>
  <c r="AZ1428" i="64"/>
  <c r="AK433" i="64" a="1"/>
  <c r="AK1381" i="64" a="1"/>
  <c r="AY1569" i="64" a="1"/>
  <c r="AY1276" i="64" a="1"/>
  <c r="AY1164" i="64" a="1"/>
  <c r="AW1384" i="64" a="1"/>
  <c r="AK2386" i="64" a="1"/>
  <c r="AM1384" i="64" a="1"/>
  <c r="AY433" i="64" a="1"/>
  <c r="AY2386" i="64" a="1"/>
  <c r="AZ1473" i="64"/>
  <c r="AL1383" i="64" a="1"/>
  <c r="AZ1517" i="64"/>
  <c r="AY1381" i="64" a="1"/>
  <c r="AK1569" i="64" a="1"/>
  <c r="AK1813" i="64" a="1"/>
  <c r="BA3064" i="64" a="1"/>
  <c r="AY1024" i="64" a="1"/>
  <c r="AZ1451" i="64"/>
  <c r="BA13" i="861" l="1"/>
  <c r="AZ22" i="861"/>
  <c r="AZ17" i="861"/>
  <c r="AD23" i="861"/>
  <c r="BA3064" i="64"/>
  <c r="BA3038" i="64" a="1"/>
  <c r="BA3038" i="64" s="1"/>
  <c r="AD3039" i="64"/>
  <c r="AD3040" i="64" s="1"/>
  <c r="BA2846" i="64" a="1"/>
  <c r="BA2846" i="64" s="1"/>
  <c r="BA2847" i="64" a="1"/>
  <c r="BA2847" i="64" s="1"/>
  <c r="AZ2848" i="64"/>
  <c r="BA61" i="64" a="1"/>
  <c r="BA61" i="64" s="1"/>
  <c r="BA59" i="64" a="1"/>
  <c r="BA59" i="64" s="1"/>
  <c r="BA60" i="64" a="1"/>
  <c r="BA60" i="64" s="1"/>
  <c r="BA58" i="64" s="1" a="1"/>
  <c r="BA58" i="64" s="1"/>
  <c r="BA3364" i="64" a="1"/>
  <c r="BA3364" i="64" s="1"/>
  <c r="BA3343" i="64" a="1"/>
  <c r="BA3343" i="64" s="1"/>
  <c r="BA1449" i="64" a="1"/>
  <c r="BA1449" i="64" s="1"/>
  <c r="BA1450" i="64" a="1"/>
  <c r="BA1450" i="64" s="1"/>
  <c r="BA1538" i="64" a="1"/>
  <c r="BA1538" i="64" s="1"/>
  <c r="BA1539" i="64" a="1"/>
  <c r="BA1539" i="64" s="1"/>
  <c r="BA1494" i="64" a="1"/>
  <c r="BA1494" i="64" s="1"/>
  <c r="BA1516" i="64" a="1"/>
  <c r="BA1516" i="64" s="1"/>
  <c r="BA1427" i="64" a="1"/>
  <c r="BA1427" i="64" s="1"/>
  <c r="BA1472" i="64" a="1"/>
  <c r="BA1472" i="64" s="1"/>
  <c r="AZ20" i="864"/>
  <c r="AZ92" i="861" s="1"/>
  <c r="AZ93" i="861" s="1"/>
  <c r="AO674" i="64"/>
  <c r="AP669" i="64"/>
  <c r="AP673" i="64" s="1"/>
  <c r="AO678" i="64"/>
  <c r="AO682" i="64" s="1"/>
  <c r="BA677" i="64" a="1"/>
  <c r="BA677" i="64" s="1"/>
  <c r="BA671" i="64" a="1"/>
  <c r="BA671" i="64" s="1"/>
  <c r="BA672" i="64" s="1"/>
  <c r="BA681" i="64" a="1"/>
  <c r="BA681" i="64" s="1"/>
  <c r="AZ21" i="863"/>
  <c r="AZ33" i="863"/>
  <c r="AZ17" i="863" s="1"/>
  <c r="AZ32" i="861" s="1"/>
  <c r="AZ44" i="863"/>
  <c r="BB7" i="64"/>
  <c r="BA4" i="64"/>
  <c r="BC2" i="64"/>
  <c r="BB3" i="64"/>
  <c r="BB3063" i="64" s="1" a="1"/>
  <c r="BB3063" i="64" s="1"/>
  <c r="BB1" i="64"/>
  <c r="AP481" i="64"/>
  <c r="AO486" i="64"/>
  <c r="AO488" i="64"/>
  <c r="AM532" i="64"/>
  <c r="AL537" i="64"/>
  <c r="BC2" i="864"/>
  <c r="BA4" i="863"/>
  <c r="BA4" i="864"/>
  <c r="BB7" i="864"/>
  <c r="BB7" i="863"/>
  <c r="BB1" i="864"/>
  <c r="BB1" i="863"/>
  <c r="BB3" i="864"/>
  <c r="BB3" i="863"/>
  <c r="BC3" i="861"/>
  <c r="BB4" i="861"/>
  <c r="AM1134" i="64"/>
  <c r="AM1135" i="64" s="1"/>
  <c r="AM165" i="64"/>
  <c r="AM166" i="64" s="1"/>
  <c r="AL1132" i="64"/>
  <c r="AL148" i="64"/>
  <c r="AL1117" i="64"/>
  <c r="AL163" i="64"/>
  <c r="AK1983" i="64"/>
  <c r="AK1333" i="64"/>
  <c r="AK1334" i="64" s="1"/>
  <c r="AK1336" i="64" s="1"/>
  <c r="AK383" i="64"/>
  <c r="AK385" i="64" s="1"/>
  <c r="AK2228" i="64"/>
  <c r="AK2230" i="64" s="1"/>
  <c r="AK1276" i="64"/>
  <c r="AK1283" i="64" s="1"/>
  <c r="AK433" i="64"/>
  <c r="AK1381" i="64"/>
  <c r="AL1383" i="64"/>
  <c r="AK1024" i="64"/>
  <c r="AK1569" i="64"/>
  <c r="AK1813" i="64"/>
  <c r="AK1815" i="64" s="1"/>
  <c r="AM1384" i="64"/>
  <c r="AK1164" i="64"/>
  <c r="AK2386" i="64"/>
  <c r="AK2395" i="64" s="1"/>
  <c r="AK1208" i="64"/>
  <c r="AK147" i="64"/>
  <c r="AK162" i="64"/>
  <c r="AK1131" i="64"/>
  <c r="AK1116" i="64"/>
  <c r="AI280" i="64"/>
  <c r="AK1127" i="64"/>
  <c r="AK1112" i="64"/>
  <c r="AK145" i="64"/>
  <c r="AK160" i="64"/>
  <c r="AK159" i="64"/>
  <c r="AK144" i="64"/>
  <c r="AJ1982" i="64" a="1"/>
  <c r="AJ1982" i="64" s="1"/>
  <c r="AJ1814" i="64" a="1"/>
  <c r="AJ1814" i="64" s="1"/>
  <c r="AJ382" i="64" a="1"/>
  <c r="AJ382" i="64" s="1"/>
  <c r="AJ1568" i="64" a="1"/>
  <c r="AJ1568" i="64" s="1"/>
  <c r="AJ1275" i="64" a="1"/>
  <c r="AJ1275" i="64" s="1"/>
  <c r="AJ801" i="64" a="1"/>
  <c r="AJ801" i="64" s="1"/>
  <c r="AJ153" i="64" a="1"/>
  <c r="AJ153" i="64" s="1"/>
  <c r="AJ131" i="64" a="1"/>
  <c r="AJ131" i="64" s="1"/>
  <c r="AJ1122" i="64" a="1"/>
  <c r="AJ1122" i="64" s="1"/>
  <c r="AJ1091" i="64" a="1"/>
  <c r="AJ1091" i="64" s="1"/>
  <c r="AJ1099" i="64" s="1"/>
  <c r="AJ432" i="64" a="1"/>
  <c r="AJ432" i="64" s="1"/>
  <c r="AJ1331" i="64" a="1"/>
  <c r="AJ1331" i="64" s="1"/>
  <c r="AJ790" i="64" a="1"/>
  <c r="AJ790" i="64" s="1"/>
  <c r="AJ155" i="64" a="1"/>
  <c r="AJ155" i="64" s="1"/>
  <c r="AJ1812" i="64" a="1"/>
  <c r="AJ1812" i="64" s="1"/>
  <c r="AJ138" i="64" a="1"/>
  <c r="AJ138" i="64" s="1"/>
  <c r="AJ1120" i="64" a="1"/>
  <c r="AJ1120" i="64" s="1"/>
  <c r="AJ508" i="64" a="1"/>
  <c r="AJ508" i="64" s="1"/>
  <c r="AJ539" i="64" s="1"/>
  <c r="AJ1335" i="64" a="1"/>
  <c r="AJ1335" i="64" s="1"/>
  <c r="AJ139" i="64" a="1"/>
  <c r="AJ139" i="64" s="1"/>
  <c r="AJ128" i="64" a="1"/>
  <c r="AJ128" i="64" s="1"/>
  <c r="AJ1123" i="64" a="1"/>
  <c r="AJ1123" i="64" s="1"/>
  <c r="AJ1109" i="64" a="1"/>
  <c r="AJ1109" i="64" s="1"/>
  <c r="AJ1107" i="64" a="1"/>
  <c r="AJ1107" i="64" s="1"/>
  <c r="AJ1380" i="64" a="1"/>
  <c r="AJ1380" i="64" s="1"/>
  <c r="AJ1981" i="64" a="1"/>
  <c r="AJ1981" i="64" s="1"/>
  <c r="AJ130" i="64" a="1"/>
  <c r="AJ130" i="64" s="1"/>
  <c r="AJ1124" i="64" a="1"/>
  <c r="AJ1124" i="64" s="1"/>
  <c r="AJ1332" i="64" a="1"/>
  <c r="AJ1332" i="64" s="1"/>
  <c r="AJ136" i="64" a="1"/>
  <c r="AJ136" i="64" s="1"/>
  <c r="AJ129" i="64" a="1"/>
  <c r="AJ129" i="64" s="1"/>
  <c r="AJ352" i="64" a="1"/>
  <c r="AJ352" i="64" s="1"/>
  <c r="AJ457" i="64" a="1"/>
  <c r="AJ457" i="64" s="1"/>
  <c r="AJ488" i="64" s="1"/>
  <c r="AJ2227" i="64" a="1"/>
  <c r="AJ2227" i="64" s="1"/>
  <c r="AJ2229" i="64" a="1"/>
  <c r="AJ2229" i="64" s="1"/>
  <c r="AJ807" i="64" a="1"/>
  <c r="AJ807" i="64" s="1"/>
  <c r="AJ137" i="64" a="1"/>
  <c r="AJ137" i="64" s="1"/>
  <c r="AJ1405" i="64" a="1"/>
  <c r="AJ1405" i="64" s="1"/>
  <c r="AJ1105" i="64" a="1"/>
  <c r="AJ1105" i="64" s="1"/>
  <c r="AJ1108" i="64" a="1"/>
  <c r="AJ1108" i="64" s="1"/>
  <c r="AJ384" i="64" a="1"/>
  <c r="AJ384" i="64" s="1"/>
  <c r="AJ2387" i="64" a="1"/>
  <c r="AJ2387" i="64" s="1"/>
  <c r="AJ154" i="64" a="1"/>
  <c r="AJ154" i="64" s="1"/>
  <c r="AJ1090" i="64" a="1"/>
  <c r="AJ1090" i="64" s="1"/>
  <c r="AJ1098" i="64" s="1"/>
  <c r="AJ1092" i="64" a="1"/>
  <c r="AJ1092" i="64" s="1"/>
  <c r="AJ1100" i="64" s="1"/>
  <c r="AJ1093" i="64" a="1"/>
  <c r="AJ1093" i="64" s="1"/>
  <c r="AJ1101" i="64" s="1"/>
  <c r="AJ381" i="64" a="1"/>
  <c r="AJ381" i="64" s="1"/>
  <c r="AJ1165" i="64" a="1"/>
  <c r="AJ1165" i="64" s="1"/>
  <c r="AJ793" i="64" a="1"/>
  <c r="AJ793" i="64" s="1"/>
  <c r="AJ132" i="64" a="1"/>
  <c r="AJ132" i="64" s="1"/>
  <c r="AJ152" i="64" a="1"/>
  <c r="AJ152" i="64" s="1"/>
  <c r="AJ1089" i="64" a="1"/>
  <c r="AJ1089" i="64" s="1"/>
  <c r="AJ1097" i="64" s="1"/>
  <c r="AJ1207" i="64" a="1"/>
  <c r="AJ1207" i="64" s="1"/>
  <c r="AJ229" i="64" a="1"/>
  <c r="AJ229" i="64" s="1"/>
  <c r="AJ367" i="64" a="1"/>
  <c r="AJ367" i="64" s="1"/>
  <c r="AJ1647" i="64" a="1"/>
  <c r="AJ1647" i="64" s="1"/>
  <c r="AJ151" i="64" a="1"/>
  <c r="AJ151" i="64" s="1"/>
  <c r="AJ1106" i="64" a="1"/>
  <c r="AJ1106" i="64" s="1"/>
  <c r="AJ1121" i="64" a="1"/>
  <c r="AJ1121" i="64" s="1"/>
  <c r="AJ140" i="64" a="1"/>
  <c r="AJ140" i="64" s="1"/>
  <c r="AJ1065" i="64" a="1"/>
  <c r="AJ1065" i="64" s="1"/>
  <c r="AJ320" i="64" a="1"/>
  <c r="AJ320" i="64" s="1"/>
  <c r="AJ1027" i="64" a="1"/>
  <c r="AJ1027" i="64" s="1"/>
  <c r="AJ333" i="64" a="1"/>
  <c r="AJ333" i="64" s="1"/>
  <c r="AJ1031" i="64" a="1"/>
  <c r="AJ1031" i="64" s="1"/>
  <c r="AJ1023" i="64" a="1"/>
  <c r="AJ1023" i="64" s="1"/>
  <c r="AK1130" i="64"/>
  <c r="AK1115" i="64"/>
  <c r="AK1128" i="64"/>
  <c r="AK1113" i="64"/>
  <c r="AL1032" i="64"/>
  <c r="AL1028" i="64"/>
  <c r="AK161" i="64"/>
  <c r="AK146" i="64"/>
  <c r="AK158" i="64"/>
  <c r="AK143" i="64"/>
  <c r="AK133" i="64"/>
  <c r="AK1129" i="64"/>
  <c r="AK1114" i="64"/>
  <c r="AL1173" i="64"/>
  <c r="AL1178" i="64"/>
  <c r="AW1179" i="64" s="1" a="1"/>
  <c r="AW1179" i="64" s="1"/>
  <c r="AV85" i="861"/>
  <c r="AY1974" i="64"/>
  <c r="AY1983" i="64" s="1"/>
  <c r="AW45" i="861"/>
  <c r="AV60" i="861"/>
  <c r="AZ1981" i="64" a="1"/>
  <c r="AZ1981" i="64" s="1"/>
  <c r="AZ1982" i="64" a="1"/>
  <c r="AZ1982" i="64" s="1"/>
  <c r="AY1381" i="64"/>
  <c r="AY1813" i="64"/>
  <c r="AY1815" i="64" s="1"/>
  <c r="AZ1814" i="64" a="1"/>
  <c r="AZ1814" i="64" s="1"/>
  <c r="AZ1812" i="64" a="1"/>
  <c r="AZ1812" i="64" s="1"/>
  <c r="AY383" i="64"/>
  <c r="AY385" i="64" s="1"/>
  <c r="AZ384" i="64" a="1"/>
  <c r="AZ384" i="64" s="1"/>
  <c r="AZ382" i="64" a="1"/>
  <c r="AZ382" i="64" s="1"/>
  <c r="AZ457" i="64" a="1"/>
  <c r="AZ457" i="64" s="1"/>
  <c r="AZ381" i="64" a="1"/>
  <c r="AZ381" i="64" s="1"/>
  <c r="AZ508" i="64" a="1"/>
  <c r="AZ508" i="64" s="1"/>
  <c r="AY433" i="64"/>
  <c r="AY1569" i="64"/>
  <c r="AZ1568" i="64" a="1"/>
  <c r="AZ1568" i="64" s="1"/>
  <c r="AZ432" i="64" a="1"/>
  <c r="AZ432" i="64" s="1"/>
  <c r="AY1276" i="64"/>
  <c r="AY1208" i="64"/>
  <c r="AZ1207" i="64" a="1"/>
  <c r="AZ1207" i="64" s="1"/>
  <c r="AZ1275" i="64" a="1"/>
  <c r="AZ1275" i="64" s="1"/>
  <c r="AX1283" i="64"/>
  <c r="AY2386" i="64"/>
  <c r="AY2395" i="64" s="1"/>
  <c r="AZ2387" i="64" a="1"/>
  <c r="AZ2387" i="64" s="1"/>
  <c r="BL2417" i="64"/>
  <c r="BL2419" i="64" s="1"/>
  <c r="BK2419" i="64"/>
  <c r="AY1164" i="64"/>
  <c r="AY2228" i="64"/>
  <c r="AY2230" i="64" s="1"/>
  <c r="AZ2227" i="64" a="1"/>
  <c r="AZ2227" i="64" s="1"/>
  <c r="AZ1165" i="64" a="1"/>
  <c r="AZ1165" i="64" s="1"/>
  <c r="AX1173" i="64"/>
  <c r="AX1178" i="64"/>
  <c r="AZ1335" i="64" a="1"/>
  <c r="AZ1335" i="64" s="1"/>
  <c r="AZ2229" i="64" a="1"/>
  <c r="AZ2229" i="64" s="1"/>
  <c r="AZ1331" i="64" a="1"/>
  <c r="AZ1331" i="64" s="1"/>
  <c r="AZ1332" i="64" a="1"/>
  <c r="AZ1332" i="64" s="1"/>
  <c r="AY1333" i="64"/>
  <c r="AY1334" i="64" s="1"/>
  <c r="AY1336" i="64" s="1"/>
  <c r="AZ801" i="64" a="1"/>
  <c r="AZ801" i="64" s="1"/>
  <c r="AZ790" i="64" a="1"/>
  <c r="AZ790" i="64" s="1"/>
  <c r="AZ807" i="64" a="1"/>
  <c r="AZ807" i="64" s="1"/>
  <c r="AZ793" i="64" a="1"/>
  <c r="AZ793" i="64" s="1"/>
  <c r="AZ132" i="64" a="1"/>
  <c r="AZ132" i="64" s="1"/>
  <c r="AZ1647" i="64" a="1"/>
  <c r="AZ1647" i="64" s="1"/>
  <c r="AY147" i="64"/>
  <c r="AY162" i="64"/>
  <c r="AX148" i="64"/>
  <c r="AY161" i="64"/>
  <c r="AY158" i="64"/>
  <c r="AT166" i="64"/>
  <c r="AY159" i="64"/>
  <c r="AY145" i="64"/>
  <c r="AY160" i="64"/>
  <c r="AY143" i="64"/>
  <c r="AY144" i="64"/>
  <c r="AY146" i="64"/>
  <c r="AU165" i="64"/>
  <c r="AU166" i="64" s="1"/>
  <c r="AZ152" i="64" a="1"/>
  <c r="AZ152" i="64" s="1"/>
  <c r="AZ154" i="64" a="1"/>
  <c r="AZ154" i="64" s="1"/>
  <c r="AZ151" i="64" a="1"/>
  <c r="AZ151" i="64" s="1"/>
  <c r="AZ138" i="64" a="1"/>
  <c r="AZ138" i="64" s="1"/>
  <c r="AZ137" i="64" a="1"/>
  <c r="AZ137" i="64" s="1"/>
  <c r="AZ153" i="64" a="1"/>
  <c r="AZ153" i="64" s="1"/>
  <c r="AZ155" i="64" a="1"/>
  <c r="AZ155" i="64" s="1"/>
  <c r="AZ139" i="64" a="1"/>
  <c r="AZ139" i="64" s="1"/>
  <c r="AZ140" i="64" a="1"/>
  <c r="AZ140" i="64" s="1"/>
  <c r="AZ136" i="64" a="1"/>
  <c r="AZ136" i="64" s="1"/>
  <c r="AV163" i="64"/>
  <c r="AY133" i="64"/>
  <c r="AZ367" i="64" a="1"/>
  <c r="AZ367" i="64" s="1"/>
  <c r="AZ131" i="64" a="1"/>
  <c r="AZ131" i="64" s="1"/>
  <c r="AZ130" i="64" a="1"/>
  <c r="AZ130" i="64" s="1"/>
  <c r="AZ129" i="64" a="1"/>
  <c r="AZ129" i="64" s="1"/>
  <c r="AZ128" i="64" a="1"/>
  <c r="AZ128" i="64" s="1"/>
  <c r="AZ1405" i="64" a="1"/>
  <c r="AZ1405" i="64" s="1"/>
  <c r="AW1134" i="64"/>
  <c r="AY1129" i="64"/>
  <c r="AX1132" i="64"/>
  <c r="AY1131" i="64"/>
  <c r="AY1130" i="64"/>
  <c r="AY1128" i="64"/>
  <c r="AY1127" i="64"/>
  <c r="AZ1121" i="64" a="1"/>
  <c r="AZ1121" i="64" s="1"/>
  <c r="AZ1122" i="64" a="1"/>
  <c r="AZ1122" i="64" s="1"/>
  <c r="AZ1123" i="64" a="1"/>
  <c r="AZ1123" i="64" s="1"/>
  <c r="AZ1124" i="64" a="1"/>
  <c r="AZ1124" i="64" s="1"/>
  <c r="AZ1120" i="64" a="1"/>
  <c r="AZ1120" i="64" s="1"/>
  <c r="AX1117" i="64"/>
  <c r="AZ1109" i="64" a="1"/>
  <c r="AZ1109" i="64" s="1"/>
  <c r="AZ1105" i="64" a="1"/>
  <c r="AZ1105" i="64" s="1"/>
  <c r="AZ1089" i="64" a="1"/>
  <c r="AZ1089" i="64" s="1"/>
  <c r="AZ1097" i="64" s="1"/>
  <c r="AZ1090" i="64" a="1"/>
  <c r="AZ1090" i="64" s="1"/>
  <c r="AZ1098" i="64" s="1"/>
  <c r="AZ1106" i="64" a="1"/>
  <c r="AZ1106" i="64" s="1"/>
  <c r="AZ1091" i="64" a="1"/>
  <c r="AZ1091" i="64" s="1"/>
  <c r="AZ1099" i="64" s="1"/>
  <c r="AZ1092" i="64" a="1"/>
  <c r="AZ1092" i="64" s="1"/>
  <c r="AZ1100" i="64" s="1"/>
  <c r="AZ1093" i="64" a="1"/>
  <c r="AZ1093" i="64" s="1"/>
  <c r="AZ1101" i="64" s="1"/>
  <c r="AZ1107" i="64" a="1"/>
  <c r="AZ1107" i="64" s="1"/>
  <c r="AZ1108" i="64" a="1"/>
  <c r="AZ1108" i="64" s="1"/>
  <c r="AY1116" i="64"/>
  <c r="AY1115" i="64"/>
  <c r="AY1114" i="64"/>
  <c r="AY1113" i="64"/>
  <c r="AY1112" i="64"/>
  <c r="AZ229" i="64" a="1"/>
  <c r="AZ229" i="64" s="1"/>
  <c r="AW1384" i="64"/>
  <c r="AX1383" i="64"/>
  <c r="AZ352" i="64" a="1"/>
  <c r="AZ352" i="64" s="1"/>
  <c r="AZ1380" i="64" a="1"/>
  <c r="AZ1380" i="64" s="1"/>
  <c r="AZ333" i="64" a="1"/>
  <c r="AZ333" i="64" s="1"/>
  <c r="AZ1065" i="64" a="1"/>
  <c r="AZ1065" i="64" s="1"/>
  <c r="AZ1031" i="64" a="1"/>
  <c r="AZ1031" i="64" s="1"/>
  <c r="AZ320" i="64" a="1"/>
  <c r="AZ320" i="64" s="1"/>
  <c r="AX1028" i="64"/>
  <c r="AY1024" i="64"/>
  <c r="AY1032" i="64" s="1"/>
  <c r="AZ1027" i="64" a="1"/>
  <c r="AZ1027" i="64" s="1"/>
  <c r="AZ1023" i="64" a="1"/>
  <c r="AZ1023" i="64" s="1"/>
  <c r="AT2441" i="64"/>
  <c r="BA280"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C1" i="861"/>
  <c r="BC7" i="861"/>
  <c r="AO2" i="860"/>
  <c r="AN1" i="860"/>
  <c r="AN7" i="860"/>
  <c r="AN3" i="860"/>
  <c r="AN4" i="860" s="1"/>
  <c r="AS2484" i="64"/>
  <c r="AT2482" i="64"/>
  <c r="AT2461" i="64"/>
  <c r="AT2463" i="64" s="1"/>
  <c r="B109" i="64"/>
  <c r="B8" i="206"/>
  <c r="AZ1813" i="64" a="1"/>
  <c r="AZ2386" i="64" a="1"/>
  <c r="BB3064" i="64" a="1"/>
  <c r="BA1428" i="64"/>
  <c r="AZ1569" i="64" a="1"/>
  <c r="AK1383" i="64" a="1"/>
  <c r="AZ1381" i="64" a="1"/>
  <c r="AJ2228" i="64" a="1"/>
  <c r="AJ1164" i="64" a="1"/>
  <c r="BA1473" i="64"/>
  <c r="AZ1276" i="64" a="1"/>
  <c r="BA1517" i="64"/>
  <c r="AY1383" i="64" a="1"/>
  <c r="AL1384" i="64" a="1"/>
  <c r="AJ1406" i="64"/>
  <c r="AJ1569" i="64" a="1"/>
  <c r="BA1540" i="64"/>
  <c r="AJ1813" i="64" a="1"/>
  <c r="AJ1208" i="64" a="1"/>
  <c r="AZ1406" i="64"/>
  <c r="AJ1024" i="64" a="1"/>
  <c r="AJ433" i="64" a="1"/>
  <c r="BA1495" i="64"/>
  <c r="AJ1276" i="64" a="1"/>
  <c r="AX1384" i="64" a="1"/>
  <c r="AZ1164" i="64" a="1"/>
  <c r="AZ2228" i="64" a="1"/>
  <c r="AZ1208" i="64" a="1"/>
  <c r="BA1451" i="64"/>
  <c r="AJ1381" i="64" a="1"/>
  <c r="AJ2386" i="64" a="1"/>
  <c r="AZ433" i="64" a="1"/>
  <c r="AZ1024" i="64" a="1"/>
  <c r="BB13" i="861" l="1"/>
  <c r="BA17" i="861"/>
  <c r="BA22" i="861"/>
  <c r="BB3064" i="64"/>
  <c r="BB3038" i="64" a="1"/>
  <c r="BB3038" i="64" s="1"/>
  <c r="AE3036" i="64"/>
  <c r="AD3041" i="64"/>
  <c r="BB2846" i="64" a="1"/>
  <c r="BB2846" i="64" s="1"/>
  <c r="BB2847" i="64" a="1"/>
  <c r="BB2847" i="64" s="1"/>
  <c r="BA2848" i="64"/>
  <c r="BB61" i="64" a="1"/>
  <c r="BB61" i="64" s="1"/>
  <c r="BB59" i="64" a="1"/>
  <c r="BB59" i="64" s="1"/>
  <c r="BB60" i="64" a="1"/>
  <c r="BB60" i="64" s="1"/>
  <c r="BB58" i="64" s="1" a="1"/>
  <c r="BB58" i="64" s="1"/>
  <c r="BB3364" i="64" a="1"/>
  <c r="BB3364" i="64" s="1"/>
  <c r="BB3343" i="64" a="1"/>
  <c r="BB3343" i="64" s="1"/>
  <c r="BB1449" i="64" a="1"/>
  <c r="BB1449" i="64" s="1"/>
  <c r="BB1450" i="64" a="1"/>
  <c r="BB1450" i="64" s="1"/>
  <c r="BB1538" i="64" a="1"/>
  <c r="BB1538" i="64" s="1"/>
  <c r="BB1539" i="64" a="1"/>
  <c r="BB1539" i="64" s="1"/>
  <c r="BB1494" i="64" a="1"/>
  <c r="BB1494" i="64" s="1"/>
  <c r="BB1516" i="64" a="1"/>
  <c r="BB1516" i="64" s="1"/>
  <c r="BB1427" i="64" a="1"/>
  <c r="BB1427" i="64" s="1"/>
  <c r="BB1472" i="64" a="1"/>
  <c r="BB1472" i="64" s="1"/>
  <c r="BA21" i="863"/>
  <c r="BB681" i="64" a="1"/>
  <c r="BB681" i="64" s="1"/>
  <c r="BB677" i="64" a="1"/>
  <c r="BB677" i="64" s="1"/>
  <c r="BB671" i="64" a="1"/>
  <c r="BB671" i="64" s="1"/>
  <c r="BB672" i="64" s="1"/>
  <c r="AQ669" i="64"/>
  <c r="AQ673" i="64" s="1"/>
  <c r="AP678" i="64"/>
  <c r="AP682" i="64" s="1"/>
  <c r="AP674" i="64"/>
  <c r="BA20" i="864"/>
  <c r="BA92" i="861" s="1"/>
  <c r="BA93" i="861" s="1"/>
  <c r="BA33" i="863"/>
  <c r="BA17" i="863" s="1"/>
  <c r="BA32" i="861" s="1"/>
  <c r="BA44" i="863"/>
  <c r="BD2" i="64"/>
  <c r="BC3" i="64"/>
  <c r="BC3063" i="64" s="1" a="1"/>
  <c r="BC3063" i="64" s="1"/>
  <c r="BC7" i="64"/>
  <c r="BC1" i="64"/>
  <c r="BB4" i="64"/>
  <c r="AN533" i="64"/>
  <c r="AM537" i="64"/>
  <c r="AM539" i="64"/>
  <c r="AQ482" i="64"/>
  <c r="AP486" i="64"/>
  <c r="AP488" i="64"/>
  <c r="BD2" i="864"/>
  <c r="BC7" i="864"/>
  <c r="BC7" i="863"/>
  <c r="BC1" i="864"/>
  <c r="BC1" i="863"/>
  <c r="BB4" i="864"/>
  <c r="BB4" i="863"/>
  <c r="BC3" i="863"/>
  <c r="BC3" i="864"/>
  <c r="BD3" i="861"/>
  <c r="BC4" i="861"/>
  <c r="AK148" i="64"/>
  <c r="AL1134" i="64"/>
  <c r="AL1135" i="64" s="1"/>
  <c r="AL165" i="64"/>
  <c r="AL166" i="64" s="1"/>
  <c r="AK163" i="64"/>
  <c r="AK1117" i="64"/>
  <c r="AK1132" i="64"/>
  <c r="AJ1983" i="64"/>
  <c r="AJ1381" i="64"/>
  <c r="AJ1164" i="64"/>
  <c r="AJ1813" i="64"/>
  <c r="AJ1815" i="64" s="1"/>
  <c r="AL1384" i="64"/>
  <c r="AJ2228" i="64"/>
  <c r="AJ2230" i="64" s="1"/>
  <c r="AK1383" i="64"/>
  <c r="AJ1024" i="64"/>
  <c r="AJ1208" i="64"/>
  <c r="AJ1276" i="64"/>
  <c r="AJ2386" i="64"/>
  <c r="AJ2395" i="64" s="1"/>
  <c r="AJ433" i="64"/>
  <c r="AJ1569" i="64"/>
  <c r="AJ1129" i="64"/>
  <c r="AJ1114" i="64"/>
  <c r="AK1032" i="64"/>
  <c r="AK1028" i="64"/>
  <c r="AJ383" i="64"/>
  <c r="AJ385" i="64" s="1"/>
  <c r="AJ144" i="64"/>
  <c r="AJ159" i="64"/>
  <c r="AJ146" i="64"/>
  <c r="AJ161" i="64"/>
  <c r="AJ1131" i="64"/>
  <c r="AJ1116" i="64"/>
  <c r="AJ1130" i="64"/>
  <c r="AJ1115" i="64"/>
  <c r="AJ133" i="64"/>
  <c r="AJ158" i="64"/>
  <c r="AJ143" i="64"/>
  <c r="AI384" i="64" a="1"/>
  <c r="AI384" i="64" s="1"/>
  <c r="AI381" i="64" a="1"/>
  <c r="AI381" i="64" s="1"/>
  <c r="AI1568" i="64" a="1"/>
  <c r="AI1568" i="64" s="1"/>
  <c r="AI2227" i="64" a="1"/>
  <c r="AI2227" i="64" s="1"/>
  <c r="AI2229" i="64" a="1"/>
  <c r="AI2229" i="64" s="1"/>
  <c r="AI807" i="64" a="1"/>
  <c r="AI807" i="64" s="1"/>
  <c r="AI140" i="64" a="1"/>
  <c r="AI140" i="64" s="1"/>
  <c r="AI155" i="64" a="1"/>
  <c r="AI155" i="64" s="1"/>
  <c r="AI1093" i="64" a="1"/>
  <c r="AI1093" i="64" s="1"/>
  <c r="AI1101" i="64" s="1"/>
  <c r="AI1380" i="64" a="1"/>
  <c r="AI1380" i="64" s="1"/>
  <c r="AI333" i="64" a="1"/>
  <c r="AI333" i="64" s="1"/>
  <c r="AI1031" i="64" a="1"/>
  <c r="AI1031" i="64" s="1"/>
  <c r="AI1982" i="64" a="1"/>
  <c r="AI1982" i="64" s="1"/>
  <c r="AI1165" i="64" a="1"/>
  <c r="AI1165" i="64" s="1"/>
  <c r="AI793" i="64" a="1"/>
  <c r="AI793" i="64" s="1"/>
  <c r="AI1122" i="64" a="1"/>
  <c r="AI1122" i="64" s="1"/>
  <c r="AI382" i="64" a="1"/>
  <c r="AI382" i="64" s="1"/>
  <c r="AI432" i="64" a="1"/>
  <c r="AI432" i="64" s="1"/>
  <c r="AI139" i="64" a="1"/>
  <c r="AI139" i="64" s="1"/>
  <c r="AI1107" i="64" a="1"/>
  <c r="AI1107" i="64" s="1"/>
  <c r="AI1981" i="64" a="1"/>
  <c r="AI1981" i="64" s="1"/>
  <c r="AI801" i="64" a="1"/>
  <c r="AI801" i="64" s="1"/>
  <c r="AI137" i="64" a="1"/>
  <c r="AI137" i="64" s="1"/>
  <c r="AI1121" i="64" a="1"/>
  <c r="AI1121" i="64" s="1"/>
  <c r="AI2387" i="64" a="1"/>
  <c r="AI2387" i="64" s="1"/>
  <c r="AI1331" i="64" a="1"/>
  <c r="AI1331" i="64" s="1"/>
  <c r="AI790" i="64" a="1"/>
  <c r="AI790" i="64" s="1"/>
  <c r="AI152" i="64" a="1"/>
  <c r="AI152" i="64" s="1"/>
  <c r="AI131" i="64" a="1"/>
  <c r="AI131" i="64" s="1"/>
  <c r="AI1124" i="64" a="1"/>
  <c r="AI1124" i="64" s="1"/>
  <c r="AI1089" i="64" a="1"/>
  <c r="AI1089" i="64" s="1"/>
  <c r="AI1097" i="64" s="1"/>
  <c r="AI1109" i="64" a="1"/>
  <c r="AI1109" i="64" s="1"/>
  <c r="AI136" i="64" a="1"/>
  <c r="AI136" i="64" s="1"/>
  <c r="AI1332" i="64" a="1"/>
  <c r="AI1332" i="64" s="1"/>
  <c r="AI151" i="64" a="1"/>
  <c r="AI151" i="64" s="1"/>
  <c r="AI130" i="64" a="1"/>
  <c r="AI130" i="64" s="1"/>
  <c r="AI1120" i="64" a="1"/>
  <c r="AI1120" i="64" s="1"/>
  <c r="AI1106" i="64" a="1"/>
  <c r="AI1106" i="64" s="1"/>
  <c r="AI1065" i="64" a="1"/>
  <c r="AI1065" i="64" s="1"/>
  <c r="AI129" i="64" a="1"/>
  <c r="AI129" i="64" s="1"/>
  <c r="AI1123" i="64" a="1"/>
  <c r="AI1123" i="64" s="1"/>
  <c r="AI138" i="64" a="1"/>
  <c r="AI138" i="64" s="1"/>
  <c r="AI1405" i="64" a="1"/>
  <c r="AI1405" i="64" s="1"/>
  <c r="AI1092" i="64" a="1"/>
  <c r="AI1092" i="64" s="1"/>
  <c r="AI1100" i="64" s="1"/>
  <c r="AI320" i="64" a="1"/>
  <c r="AI320" i="64" s="1"/>
  <c r="AI1027" i="64" a="1"/>
  <c r="AI1027" i="64" s="1"/>
  <c r="AI1108" i="64" a="1"/>
  <c r="AI1108" i="64" s="1"/>
  <c r="AI1812" i="64" a="1"/>
  <c r="AI1812" i="64" s="1"/>
  <c r="AI1207" i="64" a="1"/>
  <c r="AI1207" i="64" s="1"/>
  <c r="AI154" i="64" a="1"/>
  <c r="AI154" i="64" s="1"/>
  <c r="AI367" i="64" a="1"/>
  <c r="AI367" i="64" s="1"/>
  <c r="AI1090" i="64" a="1"/>
  <c r="AI1090" i="64" s="1"/>
  <c r="AI1098" i="64" s="1"/>
  <c r="AI229" i="64" a="1"/>
  <c r="AI229" i="64" s="1"/>
  <c r="AI1335" i="64" a="1"/>
  <c r="AI1335" i="64" s="1"/>
  <c r="AI352" i="64" a="1"/>
  <c r="AI352" i="64" s="1"/>
  <c r="AI1023" i="64" a="1"/>
  <c r="AI1023" i="64" s="1"/>
  <c r="AI1814" i="64" a="1"/>
  <c r="AI1814" i="64" s="1"/>
  <c r="AI508" i="64" a="1"/>
  <c r="AI508" i="64" s="1"/>
  <c r="AI539" i="64" s="1"/>
  <c r="AI1275" i="64" a="1"/>
  <c r="AI1275" i="64" s="1"/>
  <c r="AI132" i="64" a="1"/>
  <c r="AI132" i="64" s="1"/>
  <c r="AI153" i="64" a="1"/>
  <c r="AI153" i="64" s="1"/>
  <c r="AI128" i="64" a="1"/>
  <c r="AI128" i="64" s="1"/>
  <c r="AI1091" i="64" a="1"/>
  <c r="AI1091" i="64" s="1"/>
  <c r="AI1099" i="64" s="1"/>
  <c r="AI457" i="64" a="1"/>
  <c r="AI457" i="64" s="1"/>
  <c r="AI488" i="64" s="1"/>
  <c r="AI1647" i="64" a="1"/>
  <c r="AI1647" i="64" s="1"/>
  <c r="AI1105" i="64" a="1"/>
  <c r="AI1105" i="64" s="1"/>
  <c r="AJ147" i="64"/>
  <c r="AJ162" i="64"/>
  <c r="AJ1112" i="64"/>
  <c r="AJ1127" i="64"/>
  <c r="AJ1113" i="64"/>
  <c r="AJ1128" i="64"/>
  <c r="AJ1333" i="64"/>
  <c r="AJ1334" i="64" s="1"/>
  <c r="AJ1336" i="64" s="1"/>
  <c r="AH280" i="64"/>
  <c r="AK1178" i="64"/>
  <c r="AV1179" i="64" s="1" a="1"/>
  <c r="AV1179" i="64" s="1"/>
  <c r="AK1173" i="64"/>
  <c r="AJ160" i="64"/>
  <c r="AJ145" i="64"/>
  <c r="AW85" i="861"/>
  <c r="AZ1974" i="64"/>
  <c r="AZ1983" i="64" s="1"/>
  <c r="AX45" i="861"/>
  <c r="BA1981" i="64" a="1"/>
  <c r="BA1981" i="64" s="1"/>
  <c r="BA1982" i="64" a="1"/>
  <c r="BA1982" i="64" s="1"/>
  <c r="AZ1381" i="64"/>
  <c r="AZ1813" i="64"/>
  <c r="AZ1815" i="64" s="1"/>
  <c r="BA1814" i="64" a="1"/>
  <c r="BA1814" i="64" s="1"/>
  <c r="BA1812" i="64" a="1"/>
  <c r="BA1812" i="64" s="1"/>
  <c r="BA384" i="64" a="1"/>
  <c r="BA384" i="64" s="1"/>
  <c r="BA382" i="64" a="1"/>
  <c r="BA382" i="64" s="1"/>
  <c r="AZ383" i="64"/>
  <c r="AZ385" i="64" s="1"/>
  <c r="BA457" i="64" a="1"/>
  <c r="BA457" i="64" s="1"/>
  <c r="BA381" i="64" a="1"/>
  <c r="BA381" i="64" s="1"/>
  <c r="BA508" i="64" a="1"/>
  <c r="BA508" i="64" s="1"/>
  <c r="AZ433" i="64"/>
  <c r="AZ1569" i="64"/>
  <c r="BA1568" i="64" a="1"/>
  <c r="BA1568" i="64" s="1"/>
  <c r="BA432" i="64" a="1"/>
  <c r="BA432" i="64" s="1"/>
  <c r="AZ1276" i="64"/>
  <c r="AZ1208" i="64"/>
  <c r="AY1283" i="64"/>
  <c r="BA1207" i="64" a="1"/>
  <c r="BA1207" i="64" s="1"/>
  <c r="BA1275" i="64" a="1"/>
  <c r="BA1275" i="64" s="1"/>
  <c r="AZ2386" i="64"/>
  <c r="AZ2395" i="64" s="1"/>
  <c r="BA2387" i="64" a="1"/>
  <c r="BA2387" i="64" s="1"/>
  <c r="BM2417" i="64"/>
  <c r="AZ1164" i="64"/>
  <c r="AZ2228" i="64"/>
  <c r="AZ2230" i="64" s="1"/>
  <c r="AX1179" i="64" a="1"/>
  <c r="AX1179" i="64" s="1"/>
  <c r="BA2227" i="64" a="1"/>
  <c r="BA2227" i="64" s="1"/>
  <c r="BA1165" i="64" a="1"/>
  <c r="BA1165" i="64" s="1"/>
  <c r="AY1173" i="64"/>
  <c r="AY1178" i="64"/>
  <c r="BA1335" i="64" a="1"/>
  <c r="BA1335" i="64" s="1"/>
  <c r="BA2229" i="64" a="1"/>
  <c r="BA2229" i="64" s="1"/>
  <c r="BA1331" i="64" a="1"/>
  <c r="BA1331" i="64" s="1"/>
  <c r="BA1332" i="64" a="1"/>
  <c r="BA1332" i="64" s="1"/>
  <c r="AZ1333" i="64"/>
  <c r="AZ1334" i="64" s="1"/>
  <c r="AZ1336" i="64" s="1"/>
  <c r="BA801" i="64" a="1"/>
  <c r="BA801" i="64" s="1"/>
  <c r="BA790" i="64" a="1"/>
  <c r="BA790" i="64" s="1"/>
  <c r="BA793" i="64" a="1"/>
  <c r="BA793" i="64" s="1"/>
  <c r="BA807" i="64" a="1"/>
  <c r="BA807" i="64" s="1"/>
  <c r="AZ162" i="64"/>
  <c r="AZ147" i="64"/>
  <c r="BA132" i="64" a="1"/>
  <c r="BA132" i="64" s="1"/>
  <c r="BA1647" i="64" a="1"/>
  <c r="BA1647" i="64" s="1"/>
  <c r="AZ158" i="64"/>
  <c r="AZ161" i="64"/>
  <c r="AZ144" i="64"/>
  <c r="AZ159" i="64"/>
  <c r="AZ145" i="64"/>
  <c r="AZ160" i="64"/>
  <c r="AZ143" i="64"/>
  <c r="AY148" i="64"/>
  <c r="AZ146" i="64"/>
  <c r="AV165" i="64"/>
  <c r="AV166" i="64" s="1"/>
  <c r="BA151" i="64" a="1"/>
  <c r="BA151" i="64" s="1"/>
  <c r="BA138" i="64" a="1"/>
  <c r="BA138" i="64" s="1"/>
  <c r="BA137" i="64" a="1"/>
  <c r="BA137" i="64" s="1"/>
  <c r="BA153" i="64" a="1"/>
  <c r="BA153" i="64" s="1"/>
  <c r="BA139" i="64" a="1"/>
  <c r="BA139" i="64" s="1"/>
  <c r="BA155" i="64" a="1"/>
  <c r="BA155" i="64" s="1"/>
  <c r="BA140" i="64" a="1"/>
  <c r="BA140" i="64" s="1"/>
  <c r="BA152" i="64" a="1"/>
  <c r="BA152" i="64" s="1"/>
  <c r="BA154" i="64" a="1"/>
  <c r="BA154" i="64" s="1"/>
  <c r="BA136" i="64" a="1"/>
  <c r="BA136" i="64" s="1"/>
  <c r="AW163" i="64"/>
  <c r="AZ133" i="64"/>
  <c r="BA367" i="64" a="1"/>
  <c r="BA367" i="64" s="1"/>
  <c r="BA131" i="64" a="1"/>
  <c r="BA131" i="64" s="1"/>
  <c r="BA130" i="64" a="1"/>
  <c r="BA130" i="64" s="1"/>
  <c r="BA129" i="64" a="1"/>
  <c r="BA129" i="64" s="1"/>
  <c r="BA128" i="64" a="1"/>
  <c r="BA128" i="64" s="1"/>
  <c r="BA1405" i="64" a="1"/>
  <c r="BA1405" i="64" s="1"/>
  <c r="AW1135" i="64"/>
  <c r="AX1134" i="64"/>
  <c r="AX1135" i="64" s="1"/>
  <c r="AZ1128" i="64"/>
  <c r="AZ1127" i="64"/>
  <c r="AZ1131" i="64"/>
  <c r="AY1132" i="64"/>
  <c r="AZ1130" i="64"/>
  <c r="AZ1129" i="64"/>
  <c r="BA1123" i="64" a="1"/>
  <c r="BA1123" i="64" s="1"/>
  <c r="BA1124" i="64" a="1"/>
  <c r="BA1124" i="64" s="1"/>
  <c r="BA1120" i="64" a="1"/>
  <c r="BA1120" i="64" s="1"/>
  <c r="BA1122" i="64" a="1"/>
  <c r="BA1122" i="64" s="1"/>
  <c r="BA1121" i="64" a="1"/>
  <c r="BA1121" i="64" s="1"/>
  <c r="AZ1113" i="64"/>
  <c r="AZ1112" i="64"/>
  <c r="AY1117" i="64"/>
  <c r="AZ1116" i="64"/>
  <c r="AZ1114" i="64"/>
  <c r="BA1109" i="64" a="1"/>
  <c r="BA1109" i="64" s="1"/>
  <c r="BA1105" i="64" a="1"/>
  <c r="BA1105" i="64" s="1"/>
  <c r="BA1089" i="64" a="1"/>
  <c r="BA1089" i="64" s="1"/>
  <c r="BA1097" i="64" s="1"/>
  <c r="BA1090" i="64" a="1"/>
  <c r="BA1090" i="64" s="1"/>
  <c r="BA1098" i="64" s="1"/>
  <c r="BA1106" i="64" a="1"/>
  <c r="BA1106" i="64" s="1"/>
  <c r="BA1091" i="64" a="1"/>
  <c r="BA1091" i="64" s="1"/>
  <c r="BA1099" i="64" s="1"/>
  <c r="BA1092" i="64" a="1"/>
  <c r="BA1092" i="64" s="1"/>
  <c r="BA1093" i="64" a="1"/>
  <c r="BA1093" i="64" s="1"/>
  <c r="BA1107" i="64" a="1"/>
  <c r="BA1107" i="64" s="1"/>
  <c r="BA1108" i="64" a="1"/>
  <c r="BA1108" i="64" s="1"/>
  <c r="AZ1115" i="64"/>
  <c r="BA229" i="64" a="1"/>
  <c r="BA229" i="64" s="1"/>
  <c r="AX1384" i="64"/>
  <c r="AY1383" i="64"/>
  <c r="BA352" i="64" a="1"/>
  <c r="BA352" i="64" s="1"/>
  <c r="BA1380" i="64" a="1"/>
  <c r="BA1380" i="64" s="1"/>
  <c r="BA333" i="64" a="1"/>
  <c r="BA333" i="64" s="1"/>
  <c r="BA1065" i="64" a="1"/>
  <c r="BA1065" i="64" s="1"/>
  <c r="BA1031" i="64" a="1"/>
  <c r="BA1031" i="64" s="1"/>
  <c r="BA320" i="64" a="1"/>
  <c r="BA320" i="64" s="1"/>
  <c r="AY1028" i="64"/>
  <c r="AZ1024" i="64"/>
  <c r="AZ1032" i="64" s="1"/>
  <c r="BA1027" i="64" a="1"/>
  <c r="BA1027" i="64" s="1"/>
  <c r="BA1023" i="64" a="1"/>
  <c r="BA1023" i="64" s="1"/>
  <c r="AU2441" i="64"/>
  <c r="BB280" i="64"/>
  <c r="BA53" i="863" a="1"/>
  <c r="BA53" i="863" s="1"/>
  <c r="BA51" i="863" a="1"/>
  <c r="BA51" i="863" s="1"/>
  <c r="BA49" i="863" a="1"/>
  <c r="BA49" i="863" s="1"/>
  <c r="BE2" i="861"/>
  <c r="BD1" i="861"/>
  <c r="BD7" i="86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484" i="64"/>
  <c r="AU2482" i="64"/>
  <c r="AU2461" i="64"/>
  <c r="AU2463" i="64" s="1"/>
  <c r="B2678" i="64"/>
  <c r="BA1406" i="64"/>
  <c r="BC3064" i="64" a="1"/>
  <c r="BA1164" i="64" a="1"/>
  <c r="BB1540" i="64"/>
  <c r="AY1384" i="64" a="1"/>
  <c r="BA1381" i="64" a="1"/>
  <c r="BB1517" i="64"/>
  <c r="BA1208" i="64" a="1"/>
  <c r="BA1813" i="64" a="1"/>
  <c r="AI2386" i="64" a="1"/>
  <c r="AI1569" i="64" a="1"/>
  <c r="AI1024" i="64" a="1"/>
  <c r="BB1495" i="64"/>
  <c r="AI1381" i="64" a="1"/>
  <c r="AI1208" i="64" a="1"/>
  <c r="BA1569" i="64" a="1"/>
  <c r="BB1473" i="64"/>
  <c r="AI1164" i="64" a="1"/>
  <c r="AJ1383" i="64" a="1"/>
  <c r="AK1384" i="64" a="1"/>
  <c r="AI1813" i="64" a="1"/>
  <c r="AZ1383" i="64" a="1"/>
  <c r="BA2228" i="64" a="1"/>
  <c r="BA1024" i="64" a="1"/>
  <c r="AI1406" i="64"/>
  <c r="AI433" i="64" a="1"/>
  <c r="BA433" i="64" a="1"/>
  <c r="BB1428" i="64"/>
  <c r="AI1276" i="64" a="1"/>
  <c r="BA2386" i="64" a="1"/>
  <c r="AI2228" i="64" a="1"/>
  <c r="BA1276" i="64" a="1"/>
  <c r="BB1451" i="64"/>
  <c r="BC13" i="861" l="1"/>
  <c r="BB17" i="861"/>
  <c r="BB22" i="861"/>
  <c r="BC3064" i="64"/>
  <c r="AE3039" i="64"/>
  <c r="AE3040" i="64" s="1"/>
  <c r="BC3038" i="64" a="1"/>
  <c r="BC3038" i="64" s="1"/>
  <c r="BC2846" i="64" a="1"/>
  <c r="BC2846" i="64" s="1"/>
  <c r="BC2847" i="64" a="1"/>
  <c r="BC2847" i="64" s="1"/>
  <c r="BB2848" i="64"/>
  <c r="BC61" i="64" a="1"/>
  <c r="BC61" i="64" s="1"/>
  <c r="BC59" i="64" a="1"/>
  <c r="BC59" i="64" s="1"/>
  <c r="BC60" i="64" a="1"/>
  <c r="BC60" i="64" s="1"/>
  <c r="BC58" i="64" s="1" a="1"/>
  <c r="BC58" i="64" s="1"/>
  <c r="BC3364" i="64" a="1"/>
  <c r="BC3364" i="64" s="1"/>
  <c r="BC3343" i="64" a="1"/>
  <c r="BC3343" i="64" s="1"/>
  <c r="BC1449" i="64" a="1"/>
  <c r="BC1449" i="64" s="1"/>
  <c r="BC1450" i="64" a="1"/>
  <c r="BC1450" i="64" s="1"/>
  <c r="BC1538" i="64" a="1"/>
  <c r="BC1538" i="64" s="1"/>
  <c r="BC1539" i="64" a="1"/>
  <c r="BC1539" i="64" s="1"/>
  <c r="BC1494" i="64" a="1"/>
  <c r="BC1494" i="64" s="1"/>
  <c r="BC1516" i="64" a="1"/>
  <c r="BC1516" i="64" s="1"/>
  <c r="BC1427" i="64" a="1"/>
  <c r="BC1427" i="64" s="1"/>
  <c r="BC1472" i="64" a="1"/>
  <c r="BC1472" i="64" s="1"/>
  <c r="BB20" i="864"/>
  <c r="BB92" i="861" s="1"/>
  <c r="BB93" i="861" s="1"/>
  <c r="AQ674" i="64"/>
  <c r="AR669" i="64"/>
  <c r="AR673" i="64" s="1"/>
  <c r="AQ678" i="64"/>
  <c r="AQ682" i="64" s="1"/>
  <c r="BC681" i="64" a="1"/>
  <c r="BC681" i="64" s="1"/>
  <c r="BC671" i="64" a="1"/>
  <c r="BC671" i="64" s="1"/>
  <c r="BC672" i="64" s="1"/>
  <c r="BC677" i="64" a="1"/>
  <c r="BC677" i="64" s="1"/>
  <c r="BB33" i="863"/>
  <c r="BB17" i="863" s="1"/>
  <c r="BB32" i="861" s="1"/>
  <c r="BB21" i="863"/>
  <c r="AI1983" i="64"/>
  <c r="BB44" i="863"/>
  <c r="BD7" i="64"/>
  <c r="BC4" i="64"/>
  <c r="BD1" i="64"/>
  <c r="BD3" i="64"/>
  <c r="BD3063" i="64" s="1" a="1"/>
  <c r="BD3063" i="64" s="1"/>
  <c r="BE2" i="64"/>
  <c r="AR483" i="64"/>
  <c r="AQ486" i="64"/>
  <c r="AQ488" i="64"/>
  <c r="AO534" i="64"/>
  <c r="AN537" i="64"/>
  <c r="AN539" i="64"/>
  <c r="BE2" i="864"/>
  <c r="BC4" i="864"/>
  <c r="BC4" i="863"/>
  <c r="BD7" i="864"/>
  <c r="BD7" i="863"/>
  <c r="BD1" i="864"/>
  <c r="BD1" i="863"/>
  <c r="BD3" i="863"/>
  <c r="BD3" i="864"/>
  <c r="BE3" i="861"/>
  <c r="BD4" i="861"/>
  <c r="AK165" i="64"/>
  <c r="AK166" i="64" s="1"/>
  <c r="AK1134" i="64"/>
  <c r="AK1135" i="64" s="1"/>
  <c r="AJ1117" i="64"/>
  <c r="AJ163" i="64"/>
  <c r="AJ1132" i="64"/>
  <c r="AJ148" i="64"/>
  <c r="AI1276" i="64"/>
  <c r="AI1283" i="64" s="1"/>
  <c r="AI1569" i="64"/>
  <c r="AI433" i="64"/>
  <c r="AI1381" i="64"/>
  <c r="AI1208" i="64"/>
  <c r="AI2386" i="64"/>
  <c r="AI2395" i="64" s="1"/>
  <c r="AK1384" i="64"/>
  <c r="AI1024" i="64"/>
  <c r="AI1813" i="64"/>
  <c r="AI1815" i="64" s="1"/>
  <c r="AI1164" i="64"/>
  <c r="AI2228" i="64"/>
  <c r="AI2230" i="64" s="1"/>
  <c r="AJ1383" i="64"/>
  <c r="AI1333" i="64"/>
  <c r="AI1334" i="64" s="1"/>
  <c r="AI1336" i="64" s="1"/>
  <c r="AI383" i="64"/>
  <c r="AI385" i="64" s="1"/>
  <c r="AJ1032" i="64"/>
  <c r="AJ1028" i="64"/>
  <c r="AI1116" i="64"/>
  <c r="AI1131" i="64"/>
  <c r="AI159" i="64"/>
  <c r="AI144" i="64"/>
  <c r="AI1114" i="64"/>
  <c r="AI1129" i="64"/>
  <c r="AI1127" i="64"/>
  <c r="AI1112" i="64"/>
  <c r="AH1982" i="64" a="1"/>
  <c r="AH1982" i="64" s="1"/>
  <c r="AH384" i="64" a="1"/>
  <c r="AH384" i="64" s="1"/>
  <c r="AH1275" i="64" a="1"/>
  <c r="AH1275" i="64" s="1"/>
  <c r="AH793" i="64" a="1"/>
  <c r="AH793" i="64" s="1"/>
  <c r="AH140" i="64" a="1"/>
  <c r="AH140" i="64" s="1"/>
  <c r="AH1090" i="64" a="1"/>
  <c r="AH1090" i="64" s="1"/>
  <c r="AH1098" i="64" s="1"/>
  <c r="AH139" i="64" a="1"/>
  <c r="AH139" i="64" s="1"/>
  <c r="AH1405" i="64" a="1"/>
  <c r="AH1405" i="64" s="1"/>
  <c r="AH1105" i="64" a="1"/>
  <c r="AH1105" i="64" s="1"/>
  <c r="AH1981" i="64" a="1"/>
  <c r="AH1981" i="64" s="1"/>
  <c r="AH1091" i="64" a="1"/>
  <c r="AH1091" i="64" s="1"/>
  <c r="AH1099" i="64" s="1"/>
  <c r="AH432" i="64" a="1"/>
  <c r="AH432" i="64" s="1"/>
  <c r="AH2227" i="64" a="1"/>
  <c r="AH2227" i="64" s="1"/>
  <c r="AH1335" i="64" a="1"/>
  <c r="AH1335" i="64" s="1"/>
  <c r="AH132" i="64" a="1"/>
  <c r="AH132" i="64" s="1"/>
  <c r="AH137" i="64" a="1"/>
  <c r="AH137" i="64" s="1"/>
  <c r="AH1568" i="64" a="1"/>
  <c r="AH1568" i="64" s="1"/>
  <c r="AH1165" i="64" a="1"/>
  <c r="AH1165" i="64" s="1"/>
  <c r="AH2229" i="64" a="1"/>
  <c r="AH2229" i="64" s="1"/>
  <c r="AH1647" i="64" a="1"/>
  <c r="AH1647" i="64" s="1"/>
  <c r="AH152" i="64" a="1"/>
  <c r="AH152" i="64" s="1"/>
  <c r="AH131" i="64" a="1"/>
  <c r="AH131" i="64" s="1"/>
  <c r="AH1121" i="64" a="1"/>
  <c r="AH1121" i="64" s="1"/>
  <c r="AH1092" i="64" a="1"/>
  <c r="AH1092" i="64" s="1"/>
  <c r="AH1100" i="64" s="1"/>
  <c r="AH229" i="64" a="1"/>
  <c r="AH229" i="64" s="1"/>
  <c r="AH333" i="64" a="1"/>
  <c r="AH333" i="64" s="1"/>
  <c r="AH1031" i="64" a="1"/>
  <c r="AH1031" i="64" s="1"/>
  <c r="AH1380" i="64" a="1"/>
  <c r="AH1380" i="64" s="1"/>
  <c r="AH1023" i="64" a="1"/>
  <c r="AH1023" i="64" s="1"/>
  <c r="AH1106" i="64" a="1"/>
  <c r="AH1106" i="64" s="1"/>
  <c r="AH1065" i="64" a="1"/>
  <c r="AH1065" i="64" s="1"/>
  <c r="AH1814" i="64" a="1"/>
  <c r="AH1814" i="64" s="1"/>
  <c r="AH508" i="64" a="1"/>
  <c r="AH508" i="64" s="1"/>
  <c r="AH539" i="64" s="1"/>
  <c r="AH151" i="64" a="1"/>
  <c r="AH151" i="64" s="1"/>
  <c r="AH130" i="64" a="1"/>
  <c r="AH130" i="64" s="1"/>
  <c r="AH1124" i="64" a="1"/>
  <c r="AH1124" i="64" s="1"/>
  <c r="AH1093" i="64" a="1"/>
  <c r="AH1093" i="64" s="1"/>
  <c r="AH1101" i="64" s="1"/>
  <c r="AH352" i="64" a="1"/>
  <c r="AH352" i="64" s="1"/>
  <c r="AH1120" i="64" a="1"/>
  <c r="AH1120" i="64" s="1"/>
  <c r="AH1107" i="64" a="1"/>
  <c r="AH1107" i="64" s="1"/>
  <c r="AH1207" i="64" a="1"/>
  <c r="AH1207" i="64" s="1"/>
  <c r="AH807" i="64" a="1"/>
  <c r="AH807" i="64" s="1"/>
  <c r="AH138" i="64" a="1"/>
  <c r="AH138" i="64" s="1"/>
  <c r="AH1027" i="64" a="1"/>
  <c r="AH1027" i="64" s="1"/>
  <c r="AH1812" i="64" a="1"/>
  <c r="AH1812" i="64" s="1"/>
  <c r="AH2387" i="64" a="1"/>
  <c r="AH2387" i="64" s="1"/>
  <c r="AH801" i="64" a="1"/>
  <c r="AH801" i="64" s="1"/>
  <c r="AH154" i="64" a="1"/>
  <c r="AH154" i="64" s="1"/>
  <c r="AH129" i="64" a="1"/>
  <c r="AH129" i="64" s="1"/>
  <c r="AH457" i="64" a="1"/>
  <c r="AH457" i="64" s="1"/>
  <c r="AH488" i="64" s="1"/>
  <c r="AH1331" i="64" a="1"/>
  <c r="AH1331" i="64" s="1"/>
  <c r="AH790" i="64" a="1"/>
  <c r="AH790" i="64" s="1"/>
  <c r="AH155" i="64" a="1"/>
  <c r="AH155" i="64" s="1"/>
  <c r="AH153" i="64" a="1"/>
  <c r="AH153" i="64" s="1"/>
  <c r="AH128" i="64" a="1"/>
  <c r="AH128" i="64" s="1"/>
  <c r="AH1123" i="64" a="1"/>
  <c r="AH1123" i="64" s="1"/>
  <c r="AH1089" i="64" a="1"/>
  <c r="AH1089" i="64" s="1"/>
  <c r="AH1097" i="64" s="1"/>
  <c r="AH1108" i="64" a="1"/>
  <c r="AH1108" i="64" s="1"/>
  <c r="AH382" i="64" a="1"/>
  <c r="AH382" i="64" s="1"/>
  <c r="AH381" i="64" a="1"/>
  <c r="AH381" i="64" s="1"/>
  <c r="AH1332" i="64" a="1"/>
  <c r="AH1332" i="64" s="1"/>
  <c r="AH136" i="64" a="1"/>
  <c r="AH136" i="64" s="1"/>
  <c r="AH367" i="64" a="1"/>
  <c r="AH367" i="64" s="1"/>
  <c r="AH1109" i="64" a="1"/>
  <c r="AH1109" i="64" s="1"/>
  <c r="AH1122" i="64" a="1"/>
  <c r="AH1122" i="64" s="1"/>
  <c r="AH320" i="64" a="1"/>
  <c r="AH320" i="64" s="1"/>
  <c r="AI143" i="64"/>
  <c r="AI133" i="64"/>
  <c r="AI158" i="64"/>
  <c r="AG280" i="64"/>
  <c r="AI161" i="64"/>
  <c r="AI146" i="64"/>
  <c r="AJ1173" i="64"/>
  <c r="AJ1178" i="64"/>
  <c r="AU1179" i="64" s="1" a="1"/>
  <c r="AU1179" i="64" s="1"/>
  <c r="AI147" i="64"/>
  <c r="AI162" i="64"/>
  <c r="AI1128" i="64"/>
  <c r="AI1113" i="64"/>
  <c r="AI1115" i="64"/>
  <c r="AI1130" i="64"/>
  <c r="AI145" i="64"/>
  <c r="AI160" i="64"/>
  <c r="AJ1283" i="64"/>
  <c r="AX85" i="861"/>
  <c r="AY45" i="861"/>
  <c r="AX60" i="861"/>
  <c r="AW60" i="861"/>
  <c r="BA1974" i="64"/>
  <c r="BA1983" i="64" s="1"/>
  <c r="BB1981" i="64" a="1"/>
  <c r="BB1981" i="64" s="1"/>
  <c r="BB1982" i="64" a="1"/>
  <c r="BB1982" i="64" s="1"/>
  <c r="BA1381" i="64"/>
  <c r="BA1813" i="64"/>
  <c r="BA1815" i="64" s="1"/>
  <c r="BB1814" i="64" a="1"/>
  <c r="BB1814" i="64" s="1"/>
  <c r="BB1812" i="64" a="1"/>
  <c r="BB1812" i="64" s="1"/>
  <c r="BA383" i="64"/>
  <c r="BA385" i="64" s="1"/>
  <c r="BB384" i="64" a="1"/>
  <c r="BB384" i="64" s="1"/>
  <c r="BB382" i="64" a="1"/>
  <c r="BB382" i="64" s="1"/>
  <c r="BB457" i="64" a="1"/>
  <c r="BB457" i="64" s="1"/>
  <c r="BB381" i="64" a="1"/>
  <c r="BB381" i="64" s="1"/>
  <c r="BB508" i="64" a="1"/>
  <c r="BB508" i="64" s="1"/>
  <c r="BA1569" i="64"/>
  <c r="BA433" i="64"/>
  <c r="BB1568" i="64" a="1"/>
  <c r="BB1568" i="64" s="1"/>
  <c r="BB432" i="64" a="1"/>
  <c r="BB432" i="64" s="1"/>
  <c r="BA1276" i="64"/>
  <c r="BA1208" i="64"/>
  <c r="AZ1283" i="64"/>
  <c r="BB1207" i="64" a="1"/>
  <c r="BB1207" i="64" s="1"/>
  <c r="BB1275" i="64" a="1"/>
  <c r="BB1275" i="64" s="1"/>
  <c r="BA2386" i="64"/>
  <c r="BA2395" i="64" s="1"/>
  <c r="BB2387" i="64" a="1"/>
  <c r="BB2387" i="64" s="1"/>
  <c r="BN2417" i="64"/>
  <c r="BM2419" i="64"/>
  <c r="BA1164" i="64"/>
  <c r="BA2228" i="64"/>
  <c r="BA2230" i="64" s="1"/>
  <c r="AY1179" i="64" a="1"/>
  <c r="AY1179" i="64" s="1"/>
  <c r="BB2227" i="64" a="1"/>
  <c r="BB2227" i="64" s="1"/>
  <c r="BB1165" i="64" a="1"/>
  <c r="BB1165" i="64" s="1"/>
  <c r="AZ1173" i="64"/>
  <c r="AZ1178" i="64"/>
  <c r="BB1335" i="64" a="1"/>
  <c r="BB1335" i="64" s="1"/>
  <c r="BB2229" i="64" a="1"/>
  <c r="BB2229" i="64" s="1"/>
  <c r="BA1333" i="64"/>
  <c r="BA1334" i="64" s="1"/>
  <c r="BA1336" i="64" s="1"/>
  <c r="BB1331" i="64" a="1"/>
  <c r="BB1331" i="64" s="1"/>
  <c r="BB1332" i="64" a="1"/>
  <c r="BB1332" i="64" s="1"/>
  <c r="BB801" i="64" a="1"/>
  <c r="BB801" i="64" s="1"/>
  <c r="BB790" i="64" a="1"/>
  <c r="BB790" i="64" s="1"/>
  <c r="BB793" i="64" a="1"/>
  <c r="BB793" i="64" s="1"/>
  <c r="BB807" i="64" a="1"/>
  <c r="BB807" i="64" s="1"/>
  <c r="BA147" i="64"/>
  <c r="BA162" i="64"/>
  <c r="BB132" i="64" a="1"/>
  <c r="BB132" i="64" s="1"/>
  <c r="BB1647" i="64" a="1"/>
  <c r="BB1647" i="64" s="1"/>
  <c r="BA158" i="64"/>
  <c r="BA161" i="64"/>
  <c r="AZ148" i="64"/>
  <c r="BA144" i="64"/>
  <c r="BA159" i="64"/>
  <c r="BA145" i="64"/>
  <c r="BA160" i="64"/>
  <c r="BA143" i="64"/>
  <c r="BA146" i="64"/>
  <c r="BB138" i="64" a="1"/>
  <c r="BB138" i="64" s="1"/>
  <c r="BB153" i="64" a="1"/>
  <c r="BB153" i="64" s="1"/>
  <c r="BB137" i="64" a="1"/>
  <c r="BB137" i="64" s="1"/>
  <c r="BB139" i="64" a="1"/>
  <c r="BB139" i="64" s="1"/>
  <c r="BB155" i="64" a="1"/>
  <c r="BB155" i="64" s="1"/>
  <c r="BB140" i="64" a="1"/>
  <c r="BB140" i="64" s="1"/>
  <c r="BB152" i="64" a="1"/>
  <c r="BB152" i="64" s="1"/>
  <c r="BB154" i="64" a="1"/>
  <c r="BB154" i="64" s="1"/>
  <c r="BB151" i="64" a="1"/>
  <c r="BB151" i="64" s="1"/>
  <c r="BB136" i="64" a="1"/>
  <c r="BB136" i="64" s="1"/>
  <c r="AX163" i="64"/>
  <c r="AW165" i="64"/>
  <c r="AW166" i="64" s="1"/>
  <c r="BA133" i="64"/>
  <c r="BB367" i="64" a="1"/>
  <c r="BB367" i="64" s="1"/>
  <c r="BB130" i="64" a="1"/>
  <c r="BB130" i="64" s="1"/>
  <c r="BB129" i="64" a="1"/>
  <c r="BB129" i="64" s="1"/>
  <c r="BB128" i="64" a="1"/>
  <c r="BB128" i="64" s="1"/>
  <c r="BB131" i="64" a="1"/>
  <c r="BB131" i="64" s="1"/>
  <c r="BB1405" i="64" a="1"/>
  <c r="BB1405" i="64" s="1"/>
  <c r="AY1134" i="64"/>
  <c r="AY1135" i="64" s="1"/>
  <c r="BA1101" i="64"/>
  <c r="BA1131" i="64" s="1"/>
  <c r="BA1100" i="64"/>
  <c r="BA1130" i="64" s="1"/>
  <c r="AZ1132" i="64"/>
  <c r="BA1129" i="64"/>
  <c r="BA1127" i="64"/>
  <c r="BA1128" i="64"/>
  <c r="BB1123" i="64" a="1"/>
  <c r="BB1123" i="64" s="1"/>
  <c r="BB1124" i="64" a="1"/>
  <c r="BB1124" i="64" s="1"/>
  <c r="BB1120" i="64" a="1"/>
  <c r="BB1120" i="64" s="1"/>
  <c r="BB1122" i="64" a="1"/>
  <c r="BB1122" i="64" s="1"/>
  <c r="BB1121" i="64" a="1"/>
  <c r="BB1121" i="64" s="1"/>
  <c r="AZ1117" i="64"/>
  <c r="BA1112" i="64"/>
  <c r="BA1113" i="64"/>
  <c r="BA1114" i="64"/>
  <c r="BB1105" i="64" a="1"/>
  <c r="BB1105" i="64" s="1"/>
  <c r="BB1109" i="64" a="1"/>
  <c r="BB1109" i="64" s="1"/>
  <c r="BB1089" i="64" a="1"/>
  <c r="BB1089" i="64" s="1"/>
  <c r="BB1097" i="64" s="1"/>
  <c r="BB1090" i="64" a="1"/>
  <c r="BB1090" i="64" s="1"/>
  <c r="BB1098" i="64" s="1"/>
  <c r="BB1106" i="64" a="1"/>
  <c r="BB1106" i="64" s="1"/>
  <c r="BB1091" i="64" a="1"/>
  <c r="BB1091" i="64" s="1"/>
  <c r="BB1099" i="64" s="1"/>
  <c r="BB1092" i="64" a="1"/>
  <c r="BB1092" i="64" s="1"/>
  <c r="BB1100" i="64" s="1"/>
  <c r="BB1093" i="64" a="1"/>
  <c r="BB1093" i="64" s="1"/>
  <c r="BB1101" i="64" s="1"/>
  <c r="BB1107" i="64" a="1"/>
  <c r="BB1107" i="64" s="1"/>
  <c r="BB1108" i="64" a="1"/>
  <c r="BB1108" i="64" s="1"/>
  <c r="BB229" i="64" a="1"/>
  <c r="BB229" i="64" s="1"/>
  <c r="AY1384" i="64"/>
  <c r="AZ1383" i="64"/>
  <c r="BB352" i="64" a="1"/>
  <c r="BB352" i="64" s="1"/>
  <c r="BB1380" i="64" a="1"/>
  <c r="BB1380" i="64" s="1"/>
  <c r="BB333" i="64" a="1"/>
  <c r="BB333" i="64" s="1"/>
  <c r="BB1065" i="64" a="1"/>
  <c r="BB1065" i="64" s="1"/>
  <c r="BB1031" i="64" a="1"/>
  <c r="BB1031" i="64" s="1"/>
  <c r="BB320" i="64" a="1"/>
  <c r="BB320" i="64" s="1"/>
  <c r="AZ1028" i="64"/>
  <c r="BA1024" i="64"/>
  <c r="BA1032" i="64" s="1"/>
  <c r="BB1027" i="64" a="1"/>
  <c r="BB1027" i="64" s="1"/>
  <c r="BB1023" i="64" a="1"/>
  <c r="BB1023" i="64" s="1"/>
  <c r="AV2441" i="64"/>
  <c r="BC280" i="64"/>
  <c r="BC42" i="863" a="1"/>
  <c r="BC42" i="863" s="1"/>
  <c r="BC43" i="863" a="1"/>
  <c r="BC43" i="863" s="1"/>
  <c r="BC41" i="863" a="1"/>
  <c r="BC41" i="863" s="1"/>
  <c r="BC40" i="863" a="1"/>
  <c r="BC40" i="863" s="1"/>
  <c r="BC29" i="863"/>
  <c r="BC39" i="863" a="1"/>
  <c r="BC39" i="863" s="1"/>
  <c r="BC30" i="863"/>
  <c r="BD2" i="863"/>
  <c r="BD31" i="863" s="1"/>
  <c r="BC32" i="863"/>
  <c r="BF2" i="861"/>
  <c r="BE1" i="861"/>
  <c r="BE7" i="861"/>
  <c r="BB34" i="863"/>
  <c r="BB53" i="863" a="1"/>
  <c r="BB53" i="863" s="1"/>
  <c r="BB51" i="863" a="1"/>
  <c r="BB51" i="863" s="1"/>
  <c r="BB49" i="863" a="1"/>
  <c r="BB49" i="863" s="1"/>
  <c r="BC18" i="864"/>
  <c r="BC17" i="864"/>
  <c r="BC16" i="864"/>
  <c r="BD19" i="864"/>
  <c r="AP3" i="860"/>
  <c r="AP4" i="860" s="1"/>
  <c r="AQ2" i="860"/>
  <c r="AP1" i="860"/>
  <c r="AP7" i="860"/>
  <c r="AU2484" i="64"/>
  <c r="AV2482" i="64"/>
  <c r="AV2461" i="64"/>
  <c r="AV2463" i="64" s="1"/>
  <c r="BB2228" i="64" a="1"/>
  <c r="BB2386" i="64" a="1"/>
  <c r="AH2228" i="64" a="1"/>
  <c r="AH433" i="64" a="1"/>
  <c r="BB1208" i="64" a="1"/>
  <c r="AZ1384" i="64" a="1"/>
  <c r="BB1024" i="64" a="1"/>
  <c r="BB1813" i="64" a="1"/>
  <c r="BC1495" i="64"/>
  <c r="BC1428" i="64"/>
  <c r="AI1383" i="64" a="1"/>
  <c r="BB1276" i="64" a="1"/>
  <c r="AJ1384" i="64" a="1"/>
  <c r="BD3064" i="64" a="1"/>
  <c r="BC1517" i="64"/>
  <c r="BA1383" i="64" a="1"/>
  <c r="AH1813" i="64" a="1"/>
  <c r="BB433" i="64" a="1"/>
  <c r="AH1208" i="64" a="1"/>
  <c r="BC1540" i="64"/>
  <c r="AH1164" i="64" a="1"/>
  <c r="AH1024" i="64" a="1"/>
  <c r="BB1164" i="64" a="1"/>
  <c r="BB1381" i="64" a="1"/>
  <c r="AH2386" i="64" a="1"/>
  <c r="AH1569" i="64" a="1"/>
  <c r="BB1406" i="64"/>
  <c r="AH1381" i="64" a="1"/>
  <c r="BC1473" i="64"/>
  <c r="AH1406" i="64"/>
  <c r="BB1569" i="64" a="1"/>
  <c r="BC1451" i="64"/>
  <c r="AH1276" i="64" a="1"/>
  <c r="BD13" i="861" l="1"/>
  <c r="BC17" i="861"/>
  <c r="BC22" i="861"/>
  <c r="AE23" i="861"/>
  <c r="BD3064" i="64"/>
  <c r="AE3041" i="64"/>
  <c r="AF3036" i="64"/>
  <c r="BD3038" i="64" a="1"/>
  <c r="BD3038" i="64" s="1"/>
  <c r="BD2846" i="64" a="1"/>
  <c r="BD2846" i="64" s="1"/>
  <c r="BD2847" i="64" a="1"/>
  <c r="BD2847" i="64" s="1"/>
  <c r="BC2848" i="64"/>
  <c r="BD61" i="64" a="1"/>
  <c r="BD61" i="64" s="1"/>
  <c r="BD59" i="64" a="1"/>
  <c r="BD59" i="64" s="1"/>
  <c r="BD60" i="64" a="1"/>
  <c r="BD60" i="64" s="1"/>
  <c r="BD58" i="64" s="1" a="1"/>
  <c r="BD58" i="64" s="1"/>
  <c r="BD3364" i="64" a="1"/>
  <c r="BD3364" i="64" s="1"/>
  <c r="BD3343" i="64" a="1"/>
  <c r="BD3343" i="64" s="1"/>
  <c r="BD1449" i="64" a="1"/>
  <c r="BD1449" i="64" s="1"/>
  <c r="BD1450" i="64" a="1"/>
  <c r="BD1450" i="64" s="1"/>
  <c r="BD1538" i="64" a="1"/>
  <c r="BD1538" i="64" s="1"/>
  <c r="BD1539" i="64" a="1"/>
  <c r="BD1539" i="64" s="1"/>
  <c r="BD1494" i="64" a="1"/>
  <c r="BD1494" i="64" s="1"/>
  <c r="BD1516" i="64" a="1"/>
  <c r="BD1516" i="64" s="1"/>
  <c r="BD1427" i="64" a="1"/>
  <c r="BD1427" i="64" s="1"/>
  <c r="BD1472" i="64" a="1"/>
  <c r="BD1472" i="64" s="1"/>
  <c r="BC20" i="864"/>
  <c r="BC92" i="861" s="1"/>
  <c r="BC93" i="861" s="1"/>
  <c r="BD677" i="64" a="1"/>
  <c r="BD677" i="64" s="1"/>
  <c r="BD681" i="64" a="1"/>
  <c r="BD681" i="64" s="1"/>
  <c r="BD671" i="64" a="1"/>
  <c r="BD671" i="64" s="1"/>
  <c r="BD672" i="64" s="1"/>
  <c r="AS669" i="64"/>
  <c r="AS673" i="64" s="1"/>
  <c r="AR678" i="64"/>
  <c r="AR682" i="64" s="1"/>
  <c r="AR674" i="64"/>
  <c r="BC21" i="863"/>
  <c r="BC44" i="863"/>
  <c r="BC33" i="863"/>
  <c r="BC17" i="863" s="1"/>
  <c r="BC32" i="861" s="1"/>
  <c r="BE1" i="64"/>
  <c r="BF2" i="64"/>
  <c r="BE7" i="64"/>
  <c r="BD4" i="64"/>
  <c r="BE3" i="64"/>
  <c r="BE3063" i="64" s="1" a="1"/>
  <c r="BE3063" i="64" s="1"/>
  <c r="AP535" i="64"/>
  <c r="AO537" i="64"/>
  <c r="AO539" i="64"/>
  <c r="AS484" i="64"/>
  <c r="AR486" i="64"/>
  <c r="AR488" i="64"/>
  <c r="BF2" i="864"/>
  <c r="BE7" i="863"/>
  <c r="BE7" i="864"/>
  <c r="BD4" i="863"/>
  <c r="BD4" i="864"/>
  <c r="BE3" i="863"/>
  <c r="BE3" i="864"/>
  <c r="BE1" i="864"/>
  <c r="BE1" i="863"/>
  <c r="BF3" i="861"/>
  <c r="BE4" i="861"/>
  <c r="AJ165" i="64"/>
  <c r="AJ166" i="64" s="1"/>
  <c r="AJ1134" i="64"/>
  <c r="AJ1135" i="64" s="1"/>
  <c r="AI1117" i="64"/>
  <c r="AI1132" i="64"/>
  <c r="AI163" i="64"/>
  <c r="AI148" i="64"/>
  <c r="AH383" i="64"/>
  <c r="AH385" i="64" s="1"/>
  <c r="AH1569" i="64"/>
  <c r="AH2386" i="64"/>
  <c r="AH2395" i="64" s="1"/>
  <c r="AH1813" i="64"/>
  <c r="AH1815" i="64" s="1"/>
  <c r="AH1024" i="64"/>
  <c r="AH2228" i="64"/>
  <c r="AH2230" i="64" s="1"/>
  <c r="AJ1384" i="64"/>
  <c r="AI1383" i="64"/>
  <c r="AH1381" i="64"/>
  <c r="AH433" i="64"/>
  <c r="AH1276" i="64"/>
  <c r="AH1208" i="64"/>
  <c r="AH1164" i="64"/>
  <c r="AF280" i="64"/>
  <c r="AI1032" i="64"/>
  <c r="AI1028" i="64"/>
  <c r="AG1812" i="64" a="1"/>
  <c r="AG1812" i="64" s="1"/>
  <c r="AG508" i="64" a="1"/>
  <c r="AG508" i="64" s="1"/>
  <c r="AG539" i="64" s="1"/>
  <c r="AG1207" i="64" a="1"/>
  <c r="AG1207" i="64" s="1"/>
  <c r="AG1335" i="64" a="1"/>
  <c r="AG1335" i="64" s="1"/>
  <c r="AG138" i="64" a="1"/>
  <c r="AG138" i="64" s="1"/>
  <c r="AG131" i="64" a="1"/>
  <c r="AG131" i="64" s="1"/>
  <c r="AG1090" i="64" a="1"/>
  <c r="AG1090" i="64" s="1"/>
  <c r="AG1098" i="64" s="1"/>
  <c r="AG333" i="64" a="1"/>
  <c r="AG333" i="64" s="1"/>
  <c r="AG1275" i="64" a="1"/>
  <c r="AG1275" i="64" s="1"/>
  <c r="AG2229" i="64" a="1"/>
  <c r="AG2229" i="64" s="1"/>
  <c r="AG807" i="64" a="1"/>
  <c r="AG807" i="64" s="1"/>
  <c r="AG132" i="64" a="1"/>
  <c r="AG132" i="64" s="1"/>
  <c r="AG139" i="64" a="1"/>
  <c r="AG139" i="64" s="1"/>
  <c r="AG130" i="64" a="1"/>
  <c r="AG130" i="64" s="1"/>
  <c r="AG1405" i="64" a="1"/>
  <c r="AG1405" i="64" s="1"/>
  <c r="AG1122" i="64" a="1"/>
  <c r="AG1122" i="64" s="1"/>
  <c r="AG1065" i="64" a="1"/>
  <c r="AG1065" i="64" s="1"/>
  <c r="AG1814" i="64" a="1"/>
  <c r="AG1814" i="64" s="1"/>
  <c r="AG457" i="64" a="1"/>
  <c r="AG457" i="64" s="1"/>
  <c r="AG488" i="64" s="1"/>
  <c r="AG2227" i="64" a="1"/>
  <c r="AG2227" i="64" s="1"/>
  <c r="AG793" i="64" a="1"/>
  <c r="AG793" i="64" s="1"/>
  <c r="AG1647" i="64" a="1"/>
  <c r="AG1647" i="64" s="1"/>
  <c r="AG137" i="64" a="1"/>
  <c r="AG137" i="64" s="1"/>
  <c r="AG129" i="64" a="1"/>
  <c r="AG129" i="64" s="1"/>
  <c r="AG1121" i="64" a="1"/>
  <c r="AG1121" i="64" s="1"/>
  <c r="AG381" i="64" a="1"/>
  <c r="AG381" i="64" s="1"/>
  <c r="AG1165" i="64" a="1"/>
  <c r="AG1165" i="64" s="1"/>
  <c r="AG1331" i="64" a="1"/>
  <c r="AG1331" i="64" s="1"/>
  <c r="AG801" i="64" a="1"/>
  <c r="AG801" i="64" s="1"/>
  <c r="AG152" i="64" a="1"/>
  <c r="AG152" i="64" s="1"/>
  <c r="AG1124" i="64" a="1"/>
  <c r="AG1124" i="64" s="1"/>
  <c r="AG1105" i="64" a="1"/>
  <c r="AG1105" i="64" s="1"/>
  <c r="AG352" i="64" a="1"/>
  <c r="AG352" i="64" s="1"/>
  <c r="AG1981" i="64" a="1"/>
  <c r="AG1981" i="64" s="1"/>
  <c r="AG136" i="64" a="1"/>
  <c r="AG136" i="64" s="1"/>
  <c r="AG1023" i="64" a="1"/>
  <c r="AG1023" i="64" s="1"/>
  <c r="AG1332" i="64" a="1"/>
  <c r="AG1332" i="64" s="1"/>
  <c r="AG790" i="64" a="1"/>
  <c r="AG790" i="64" s="1"/>
  <c r="AG151" i="64" a="1"/>
  <c r="AG151" i="64" s="1"/>
  <c r="AG1120" i="64" a="1"/>
  <c r="AG1120" i="64" s="1"/>
  <c r="AG1093" i="64" a="1"/>
  <c r="AG1093" i="64" s="1"/>
  <c r="AG1101" i="64" s="1"/>
  <c r="AG229" i="64" a="1"/>
  <c r="AG229" i="64" s="1"/>
  <c r="AG1380" i="64" a="1"/>
  <c r="AG1380" i="64" s="1"/>
  <c r="AG1031" i="64" a="1"/>
  <c r="AG1031" i="64" s="1"/>
  <c r="AG432" i="64" a="1"/>
  <c r="AG432" i="64" s="1"/>
  <c r="AG2387" i="64" a="1"/>
  <c r="AG2387" i="64" s="1"/>
  <c r="AG128" i="64" a="1"/>
  <c r="AG128" i="64" s="1"/>
  <c r="AG1106" i="64" a="1"/>
  <c r="AG1106" i="64" s="1"/>
  <c r="AG1091" i="64" a="1"/>
  <c r="AG1091" i="64" s="1"/>
  <c r="AG1099" i="64" s="1"/>
  <c r="AG382" i="64" a="1"/>
  <c r="AG382" i="64" s="1"/>
  <c r="AG153" i="64" a="1"/>
  <c r="AG153" i="64" s="1"/>
  <c r="AG1123" i="64" a="1"/>
  <c r="AG1123" i="64" s="1"/>
  <c r="AG1107" i="64" a="1"/>
  <c r="AG1107" i="64" s="1"/>
  <c r="AG320" i="64" a="1"/>
  <c r="AG320" i="64" s="1"/>
  <c r="AG1027" i="64" a="1"/>
  <c r="AG1027" i="64" s="1"/>
  <c r="AG1109" i="64" a="1"/>
  <c r="AG1109" i="64" s="1"/>
  <c r="AG1982" i="64" a="1"/>
  <c r="AG1982" i="64" s="1"/>
  <c r="AG384" i="64" a="1"/>
  <c r="AG384" i="64" s="1"/>
  <c r="AG1568" i="64" a="1"/>
  <c r="AG1568" i="64" s="1"/>
  <c r="AG155" i="64" a="1"/>
  <c r="AG155" i="64" s="1"/>
  <c r="AG154" i="64" a="1"/>
  <c r="AG154" i="64" s="1"/>
  <c r="AG367" i="64" a="1"/>
  <c r="AG367" i="64" s="1"/>
  <c r="AG1089" i="64" a="1"/>
  <c r="AG1089" i="64" s="1"/>
  <c r="AG1097" i="64" s="1"/>
  <c r="AG1108" i="64" a="1"/>
  <c r="AG1108" i="64" s="1"/>
  <c r="AG140" i="64" a="1"/>
  <c r="AG140" i="64" s="1"/>
  <c r="AG1092" i="64" a="1"/>
  <c r="AG1092" i="64" s="1"/>
  <c r="AG1100" i="64" s="1"/>
  <c r="AH143" i="64"/>
  <c r="AH158" i="64"/>
  <c r="AH133" i="64"/>
  <c r="AH1130" i="64"/>
  <c r="AH1115" i="64"/>
  <c r="AH162" i="64"/>
  <c r="AH147" i="64"/>
  <c r="AH146" i="64"/>
  <c r="AH161" i="64"/>
  <c r="AH1128" i="64"/>
  <c r="AH1113" i="64"/>
  <c r="AH1131" i="64"/>
  <c r="AH1116" i="64"/>
  <c r="AH1333" i="64"/>
  <c r="AH1334" i="64" s="1"/>
  <c r="AH1336" i="64" s="1"/>
  <c r="AH145" i="64"/>
  <c r="AH160" i="64"/>
  <c r="AH1129" i="64"/>
  <c r="AH1114" i="64"/>
  <c r="AI1178" i="64"/>
  <c r="AT1179" i="64" s="1" a="1"/>
  <c r="AT1179" i="64" s="1"/>
  <c r="AI1173" i="64"/>
  <c r="AH1112" i="64"/>
  <c r="AH1127" i="64"/>
  <c r="AH159" i="64"/>
  <c r="AH144" i="64"/>
  <c r="AH1983" i="64"/>
  <c r="AY85" i="861"/>
  <c r="AY60" i="861"/>
  <c r="BB1974" i="64"/>
  <c r="BB1983" i="64" s="1"/>
  <c r="AZ45" i="861"/>
  <c r="BC1981" i="64" a="1"/>
  <c r="BC1981" i="64" s="1"/>
  <c r="BC1982" i="64" a="1"/>
  <c r="BC1982" i="64" s="1"/>
  <c r="BB1381" i="64"/>
  <c r="BB1813" i="64"/>
  <c r="BB1815" i="64" s="1"/>
  <c r="BC1814" i="64" a="1"/>
  <c r="BC1814" i="64" s="1"/>
  <c r="BC1812" i="64" a="1"/>
  <c r="BC1812" i="64" s="1"/>
  <c r="BC384" i="64" a="1"/>
  <c r="BC384" i="64" s="1"/>
  <c r="BC382" i="64" a="1"/>
  <c r="BC382" i="64" s="1"/>
  <c r="BB383" i="64"/>
  <c r="BB385" i="64" s="1"/>
  <c r="BC457" i="64" a="1"/>
  <c r="BC457" i="64" s="1"/>
  <c r="BC381" i="64" a="1"/>
  <c r="BC381" i="64" s="1"/>
  <c r="BC508" i="64" a="1"/>
  <c r="BC508" i="64" s="1"/>
  <c r="BB433" i="64"/>
  <c r="BB1569" i="64"/>
  <c r="BC1568" i="64" a="1"/>
  <c r="BC1568" i="64" s="1"/>
  <c r="BC432" i="64" a="1"/>
  <c r="BC432" i="64" s="1"/>
  <c r="BB1276" i="64"/>
  <c r="BB1208" i="64"/>
  <c r="BA1283" i="64"/>
  <c r="BC1207" i="64" a="1"/>
  <c r="BC1207" i="64" s="1"/>
  <c r="BC1275" i="64" a="1"/>
  <c r="BC1275" i="64" s="1"/>
  <c r="BB2386" i="64"/>
  <c r="BB2395" i="64" s="1"/>
  <c r="BC2387" i="64" a="1"/>
  <c r="BC2387" i="64" s="1"/>
  <c r="BO2417" i="64"/>
  <c r="BO2419" i="64" s="1"/>
  <c r="BN2419" i="64"/>
  <c r="BB1164" i="64"/>
  <c r="BB2228" i="64"/>
  <c r="BB2230" i="64" s="1"/>
  <c r="AZ1179" i="64" a="1"/>
  <c r="AZ1179" i="64" s="1"/>
  <c r="BC2227" i="64" a="1"/>
  <c r="BC2227" i="64" s="1"/>
  <c r="BC1165" i="64" a="1"/>
  <c r="BC1165" i="64" s="1"/>
  <c r="BA1178" i="64"/>
  <c r="BA1173" i="64"/>
  <c r="BC1335" i="64" a="1"/>
  <c r="BC1335" i="64" s="1"/>
  <c r="BC2229" i="64" a="1"/>
  <c r="BC2229" i="64" s="1"/>
  <c r="BC1331" i="64" a="1"/>
  <c r="BC1331" i="64" s="1"/>
  <c r="BC1332" i="64" a="1"/>
  <c r="BC1332" i="64" s="1"/>
  <c r="BB1333" i="64"/>
  <c r="BB1334" i="64" s="1"/>
  <c r="BB1336" i="64" s="1"/>
  <c r="BC801" i="64" a="1"/>
  <c r="BC801" i="64" s="1"/>
  <c r="BC790" i="64" a="1"/>
  <c r="BC790" i="64" s="1"/>
  <c r="BC793" i="64" a="1"/>
  <c r="BC793" i="64" s="1"/>
  <c r="BC807" i="64" a="1"/>
  <c r="BC807" i="64" s="1"/>
  <c r="BB162" i="64"/>
  <c r="BB147" i="64"/>
  <c r="BC132" i="64" a="1"/>
  <c r="BC132" i="64" s="1"/>
  <c r="BC1647" i="64" a="1"/>
  <c r="BC1647" i="64" s="1"/>
  <c r="BB146" i="64"/>
  <c r="BB161" i="64"/>
  <c r="BB158" i="64"/>
  <c r="BB144" i="64"/>
  <c r="BB159" i="64"/>
  <c r="BB160" i="64"/>
  <c r="BB143" i="64"/>
  <c r="BB145" i="64"/>
  <c r="BA148" i="64"/>
  <c r="AX165" i="64"/>
  <c r="BC153" i="64" a="1"/>
  <c r="BC153" i="64" s="1"/>
  <c r="BC139" i="64" a="1"/>
  <c r="BC139" i="64" s="1"/>
  <c r="BC137" i="64" a="1"/>
  <c r="BC137" i="64" s="1"/>
  <c r="BC155" i="64" a="1"/>
  <c r="BC155" i="64" s="1"/>
  <c r="BC140" i="64" a="1"/>
  <c r="BC140" i="64" s="1"/>
  <c r="BC152" i="64" a="1"/>
  <c r="BC152" i="64" s="1"/>
  <c r="BC154" i="64" a="1"/>
  <c r="BC154" i="64" s="1"/>
  <c r="BC151" i="64" a="1"/>
  <c r="BC151" i="64" s="1"/>
  <c r="BC136" i="64" a="1"/>
  <c r="BC136" i="64" s="1"/>
  <c r="BC138" i="64" a="1"/>
  <c r="BC138" i="64" s="1"/>
  <c r="AY163" i="64"/>
  <c r="BC367" i="64" a="1"/>
  <c r="BC367" i="64" s="1"/>
  <c r="BC130" i="64" a="1"/>
  <c r="BC130" i="64" s="1"/>
  <c r="BC129" i="64" a="1"/>
  <c r="BC129" i="64" s="1"/>
  <c r="BC128" i="64" a="1"/>
  <c r="BC128" i="64" s="1"/>
  <c r="BC131" i="64" a="1"/>
  <c r="BC131" i="64" s="1"/>
  <c r="BB133" i="64"/>
  <c r="BC1405" i="64" a="1"/>
  <c r="BC1405" i="64" s="1"/>
  <c r="BA1115" i="64"/>
  <c r="BA1116" i="64"/>
  <c r="AZ1134" i="64"/>
  <c r="AZ1135" i="64" s="1"/>
  <c r="BB1130" i="64"/>
  <c r="BB1131" i="64"/>
  <c r="BB1129" i="64"/>
  <c r="BA1132" i="64"/>
  <c r="BB1128" i="64"/>
  <c r="BB1127" i="64"/>
  <c r="BC1123" i="64" a="1"/>
  <c r="BC1123" i="64" s="1"/>
  <c r="BC1124" i="64" a="1"/>
  <c r="BC1124" i="64" s="1"/>
  <c r="BC1120" i="64" a="1"/>
  <c r="BC1120" i="64" s="1"/>
  <c r="BC1122" i="64" a="1"/>
  <c r="BC1122" i="64" s="1"/>
  <c r="BC1121" i="64" a="1"/>
  <c r="BC1121" i="64" s="1"/>
  <c r="BB1112" i="64"/>
  <c r="BB1116" i="64"/>
  <c r="BB1115" i="64"/>
  <c r="BB1114" i="64"/>
  <c r="BB1113" i="64"/>
  <c r="BC1108" i="64" a="1"/>
  <c r="BC1108" i="64" s="1"/>
  <c r="BC1105" i="64" a="1"/>
  <c r="BC1105" i="64" s="1"/>
  <c r="BC1109" i="64" a="1"/>
  <c r="BC1109" i="64" s="1"/>
  <c r="BC1089" i="64" a="1"/>
  <c r="BC1089" i="64" s="1"/>
  <c r="BC1097" i="64" s="1"/>
  <c r="BC1090" i="64" a="1"/>
  <c r="BC1090" i="64" s="1"/>
  <c r="BC1098" i="64" s="1"/>
  <c r="BC1106" i="64" a="1"/>
  <c r="BC1106" i="64" s="1"/>
  <c r="BC1091" i="64" a="1"/>
  <c r="BC1091" i="64" s="1"/>
  <c r="BC1099" i="64" s="1"/>
  <c r="BC1092" i="64" a="1"/>
  <c r="BC1092" i="64" s="1"/>
  <c r="BC1100" i="64" s="1"/>
  <c r="BC1093" i="64" a="1"/>
  <c r="BC1093" i="64" s="1"/>
  <c r="BC1101" i="64" s="1"/>
  <c r="BC1107" i="64" a="1"/>
  <c r="BC1107" i="64" s="1"/>
  <c r="BC229" i="64" a="1"/>
  <c r="BC229" i="64" s="1"/>
  <c r="AZ1384" i="64"/>
  <c r="BA1383" i="64"/>
  <c r="BC352" i="64" a="1"/>
  <c r="BC352" i="64" s="1"/>
  <c r="BC1380" i="64" a="1"/>
  <c r="BC1380" i="64" s="1"/>
  <c r="BC333" i="64" a="1"/>
  <c r="BC333" i="64" s="1"/>
  <c r="BC1065" i="64" a="1"/>
  <c r="BC1065" i="64" s="1"/>
  <c r="BC1031" i="64" a="1"/>
  <c r="BC1031" i="64" s="1"/>
  <c r="BC320" i="64" a="1"/>
  <c r="BC320" i="64" s="1"/>
  <c r="BA1028" i="64"/>
  <c r="BB1024" i="64"/>
  <c r="BB1032" i="64" s="1"/>
  <c r="BC1027" i="64" a="1"/>
  <c r="BC1027" i="64" s="1"/>
  <c r="BC1023" i="64" a="1"/>
  <c r="BC1023" i="64" s="1"/>
  <c r="AW2441" i="64"/>
  <c r="BD280" i="64"/>
  <c r="BC34" i="863"/>
  <c r="BC53" i="863" a="1"/>
  <c r="BC53" i="863" s="1"/>
  <c r="BC49" i="863" a="1"/>
  <c r="BC49" i="863" s="1"/>
  <c r="BC51" i="863" a="1"/>
  <c r="BC51" i="863" s="1"/>
  <c r="BF1" i="861"/>
  <c r="BF7" i="861"/>
  <c r="BG2" i="86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484" i="64"/>
  <c r="AW2482" i="64"/>
  <c r="AW2461" i="64"/>
  <c r="AW2463" i="64" s="1"/>
  <c r="AG1381" i="64" a="1"/>
  <c r="BD1473" i="64"/>
  <c r="BD1540" i="64"/>
  <c r="AG1813" i="64" a="1"/>
  <c r="BD1517" i="64"/>
  <c r="AG2386" i="64" a="1"/>
  <c r="BD1451" i="64"/>
  <c r="BC1208" i="64" a="1"/>
  <c r="BC1164" i="64" a="1"/>
  <c r="BB1383" i="64" a="1"/>
  <c r="BC2386" i="64" a="1"/>
  <c r="BD1428" i="64"/>
  <c r="AG1164" i="64" a="1"/>
  <c r="BC1813" i="64" a="1"/>
  <c r="BC1381" i="64" a="1"/>
  <c r="AG1024" i="64" a="1"/>
  <c r="BC1406" i="64"/>
  <c r="BD1495" i="64"/>
  <c r="AH1383" i="64" a="1"/>
  <c r="BA1384" i="64" a="1"/>
  <c r="BC433" i="64" a="1"/>
  <c r="AG433" i="64" a="1"/>
  <c r="AG1208" i="64" a="1"/>
  <c r="BE3064" i="64" a="1"/>
  <c r="AG1569" i="64" a="1"/>
  <c r="BC2228" i="64" a="1"/>
  <c r="AG1276" i="64" a="1"/>
  <c r="AG1406" i="64"/>
  <c r="AI1384" i="64" a="1"/>
  <c r="BC1276" i="64" a="1"/>
  <c r="AG2228" i="64" a="1"/>
  <c r="BC1569" i="64" a="1"/>
  <c r="BC1024" i="64" a="1"/>
  <c r="BE13" i="861" l="1"/>
  <c r="BD17" i="861"/>
  <c r="BD22" i="861"/>
  <c r="BE3064" i="64"/>
  <c r="BE3038" i="64" a="1"/>
  <c r="BE3038" i="64" s="1"/>
  <c r="AF3039" i="64"/>
  <c r="AF3040" i="64" s="1"/>
  <c r="BD2848" i="64"/>
  <c r="BE2846" i="64" a="1"/>
  <c r="BE2846" i="64" s="1"/>
  <c r="BE2847" i="64" a="1"/>
  <c r="BE2847" i="64" s="1"/>
  <c r="BE61" i="64" a="1"/>
  <c r="BE61" i="64" s="1"/>
  <c r="BE59" i="64" a="1"/>
  <c r="BE59" i="64" s="1"/>
  <c r="BE60" i="64" a="1"/>
  <c r="BE60" i="64" s="1"/>
  <c r="BE58" i="64" s="1" a="1"/>
  <c r="BE58" i="64" s="1"/>
  <c r="BE3364" i="64" a="1"/>
  <c r="BE3364" i="64" s="1"/>
  <c r="BE3343" i="64" a="1"/>
  <c r="BE3343" i="64" s="1"/>
  <c r="BE1449" i="64" a="1"/>
  <c r="BE1449" i="64" s="1"/>
  <c r="BE1450" i="64" a="1"/>
  <c r="BE1450" i="64" s="1"/>
  <c r="BE1538" i="64" a="1"/>
  <c r="BE1538" i="64" s="1"/>
  <c r="BE1539" i="64" a="1"/>
  <c r="BE1539" i="64" s="1"/>
  <c r="BE1494" i="64" a="1"/>
  <c r="BE1494" i="64" s="1"/>
  <c r="BE1516" i="64" a="1"/>
  <c r="BE1516" i="64" s="1"/>
  <c r="BE1427" i="64" a="1"/>
  <c r="BE1427" i="64" s="1"/>
  <c r="BE1472" i="64" a="1"/>
  <c r="BE1472" i="64" s="1"/>
  <c r="BD21" i="863"/>
  <c r="BE677" i="64" a="1"/>
  <c r="BE677" i="64" s="1"/>
  <c r="BE671" i="64" a="1"/>
  <c r="BE671" i="64" s="1"/>
  <c r="BE672" i="64" s="1"/>
  <c r="BE681" i="64" a="1"/>
  <c r="BE681" i="64" s="1"/>
  <c r="AS674" i="64"/>
  <c r="AT669" i="64"/>
  <c r="AT673" i="64" s="1"/>
  <c r="AS678" i="64"/>
  <c r="AS682" i="64" s="1"/>
  <c r="BD20" i="864"/>
  <c r="BD92" i="861" s="1"/>
  <c r="BD93" i="861" s="1"/>
  <c r="BD33" i="863"/>
  <c r="BD17" i="863" s="1"/>
  <c r="BD32" i="861" s="1"/>
  <c r="BD44" i="863"/>
  <c r="BF7" i="64"/>
  <c r="BF1" i="64"/>
  <c r="BE4" i="64"/>
  <c r="BF3" i="64"/>
  <c r="BF3063" i="64" s="1" a="1"/>
  <c r="BF3063" i="64" s="1"/>
  <c r="BG2" i="64"/>
  <c r="AS486" i="64"/>
  <c r="AT485" i="64"/>
  <c r="AS488" i="64"/>
  <c r="AQ536" i="64"/>
  <c r="AP537" i="64"/>
  <c r="AP539" i="64"/>
  <c r="BG2" i="864"/>
  <c r="BE4" i="864"/>
  <c r="BE4" i="863"/>
  <c r="BF1" i="863"/>
  <c r="BF1" i="864"/>
  <c r="BF7" i="864"/>
  <c r="BF7" i="863"/>
  <c r="BF3" i="864"/>
  <c r="BF3" i="863"/>
  <c r="AI1134" i="64"/>
  <c r="AI1135" i="64" s="1"/>
  <c r="BG3" i="861"/>
  <c r="BF4" i="861"/>
  <c r="AI165" i="64"/>
  <c r="AI166" i="64" s="1"/>
  <c r="AH1117" i="64"/>
  <c r="AH163" i="64"/>
  <c r="AG1333" i="64"/>
  <c r="AG1334" i="64" s="1"/>
  <c r="AG1336" i="64" s="1"/>
  <c r="AH148" i="64"/>
  <c r="AH1132" i="64"/>
  <c r="AH1383" i="64"/>
  <c r="AG1276" i="64"/>
  <c r="AG1283" i="64" s="1"/>
  <c r="AG1813" i="64"/>
  <c r="AG1815" i="64" s="1"/>
  <c r="AI1384" i="64"/>
  <c r="AG2386" i="64"/>
  <c r="AG2395" i="64" s="1"/>
  <c r="AG433" i="64"/>
  <c r="AG1569" i="64"/>
  <c r="AG1024" i="64"/>
  <c r="AG2228" i="64"/>
  <c r="AG2230" i="64" s="1"/>
  <c r="AG1381" i="64"/>
  <c r="AG1164" i="64"/>
  <c r="AG1208" i="64"/>
  <c r="AG1983" i="64"/>
  <c r="AG383" i="64"/>
  <c r="AG385" i="64" s="1"/>
  <c r="AG1114" i="64"/>
  <c r="AG1129" i="64"/>
  <c r="AG1131" i="64"/>
  <c r="AG1116" i="64"/>
  <c r="AE280" i="64"/>
  <c r="AG1127" i="64"/>
  <c r="AG1112" i="64"/>
  <c r="AG144" i="64"/>
  <c r="AG159" i="64"/>
  <c r="AF384" i="64" a="1"/>
  <c r="AF384" i="64" s="1"/>
  <c r="AF432" i="64" a="1"/>
  <c r="AF432" i="64" s="1"/>
  <c r="AF790" i="64" a="1"/>
  <c r="AF790" i="64" s="1"/>
  <c r="AF138" i="64" a="1"/>
  <c r="AF138" i="64" s="1"/>
  <c r="AF1124" i="64" a="1"/>
  <c r="AF1124" i="64" s="1"/>
  <c r="AF1107" i="64" a="1"/>
  <c r="AF1107" i="64" s="1"/>
  <c r="AF320" i="64" a="1"/>
  <c r="AF320" i="64" s="1"/>
  <c r="AF140" i="64" a="1"/>
  <c r="AF140" i="64" s="1"/>
  <c r="AF1093" i="64" a="1"/>
  <c r="AF1093" i="64" s="1"/>
  <c r="AF1101" i="64" s="1"/>
  <c r="AF1027" i="64" a="1"/>
  <c r="AF1027" i="64" s="1"/>
  <c r="AF382" i="64" a="1"/>
  <c r="AF382" i="64" s="1"/>
  <c r="AF137" i="64" a="1"/>
  <c r="AF137" i="64" s="1"/>
  <c r="AF1120" i="64" a="1"/>
  <c r="AF1120" i="64" s="1"/>
  <c r="AF1105" i="64" a="1"/>
  <c r="AF1105" i="64" s="1"/>
  <c r="AF1023" i="64" a="1"/>
  <c r="AF1023" i="64" s="1"/>
  <c r="AF508" i="64" a="1"/>
  <c r="AF508" i="64" s="1"/>
  <c r="AF539" i="64" s="1"/>
  <c r="AF1165" i="64" a="1"/>
  <c r="AF1165" i="64" s="1"/>
  <c r="AF2229" i="64" a="1"/>
  <c r="AF2229" i="64" s="1"/>
  <c r="AF1331" i="64" a="1"/>
  <c r="AF1331" i="64" s="1"/>
  <c r="AF139" i="64" a="1"/>
  <c r="AF139" i="64" s="1"/>
  <c r="AF1089" i="64" a="1"/>
  <c r="AF1089" i="64" s="1"/>
  <c r="AF1097" i="64" s="1"/>
  <c r="AF1108" i="64" a="1"/>
  <c r="AF1108" i="64" s="1"/>
  <c r="AF1106" i="64" a="1"/>
  <c r="AF1106" i="64" s="1"/>
  <c r="AF1109" i="64" a="1"/>
  <c r="AF1109" i="64" s="1"/>
  <c r="AF333" i="64" a="1"/>
  <c r="AF333" i="64" s="1"/>
  <c r="AF2227" i="64" a="1"/>
  <c r="AF2227" i="64" s="1"/>
  <c r="AF807" i="64" a="1"/>
  <c r="AF807" i="64" s="1"/>
  <c r="AF152" i="64" a="1"/>
  <c r="AF152" i="64" s="1"/>
  <c r="AF129" i="64" a="1"/>
  <c r="AF129" i="64" s="1"/>
  <c r="AF1812" i="64" a="1"/>
  <c r="AF1812" i="64" s="1"/>
  <c r="AF457" i="64" a="1"/>
  <c r="AF457" i="64" s="1"/>
  <c r="AF488" i="64" s="1"/>
  <c r="AF1207" i="64" a="1"/>
  <c r="AF1207" i="64" s="1"/>
  <c r="AF793" i="64" a="1"/>
  <c r="AF793" i="64" s="1"/>
  <c r="AF151" i="64" a="1"/>
  <c r="AF151" i="64" s="1"/>
  <c r="AF128" i="64" a="1"/>
  <c r="AF128" i="64" s="1"/>
  <c r="AF367" i="64" a="1"/>
  <c r="AF367" i="64" s="1"/>
  <c r="AF1090" i="64" a="1"/>
  <c r="AF1090" i="64" s="1"/>
  <c r="AF1098" i="64" s="1"/>
  <c r="AF1065" i="64" a="1"/>
  <c r="AF1065" i="64" s="1"/>
  <c r="AF1031" i="64" a="1"/>
  <c r="AF1031" i="64" s="1"/>
  <c r="AF1982" i="64" a="1"/>
  <c r="AF1982" i="64" s="1"/>
  <c r="AF1814" i="64" a="1"/>
  <c r="AF1814" i="64" s="1"/>
  <c r="AF381" i="64" a="1"/>
  <c r="AF381" i="64" s="1"/>
  <c r="AF1275" i="64" a="1"/>
  <c r="AF1275" i="64" s="1"/>
  <c r="AF132" i="64" a="1"/>
  <c r="AF132" i="64" s="1"/>
  <c r="AF154" i="64" a="1"/>
  <c r="AF154" i="64" s="1"/>
  <c r="AF153" i="64" a="1"/>
  <c r="AF153" i="64" s="1"/>
  <c r="AF131" i="64" a="1"/>
  <c r="AF131" i="64" s="1"/>
  <c r="AF1123" i="64" a="1"/>
  <c r="AF1123" i="64" s="1"/>
  <c r="AF1091" i="64" a="1"/>
  <c r="AF1091" i="64" s="1"/>
  <c r="AF1099" i="64" s="1"/>
  <c r="AF229" i="64" a="1"/>
  <c r="AF229" i="64" s="1"/>
  <c r="AF1568" i="64" a="1"/>
  <c r="AF1568" i="64" s="1"/>
  <c r="AF2387" i="64" a="1"/>
  <c r="AF2387" i="64" s="1"/>
  <c r="AF801" i="64" a="1"/>
  <c r="AF801" i="64" s="1"/>
  <c r="AF1121" i="64" a="1"/>
  <c r="AF1121" i="64" s="1"/>
  <c r="AF1981" i="64" a="1"/>
  <c r="AF1981" i="64" s="1"/>
  <c r="AF1332" i="64" a="1"/>
  <c r="AF1332" i="64" s="1"/>
  <c r="AF1647" i="64" a="1"/>
  <c r="AF1647" i="64" s="1"/>
  <c r="AF155" i="64" a="1"/>
  <c r="AF155" i="64" s="1"/>
  <c r="AF136" i="64" a="1"/>
  <c r="AF136" i="64" s="1"/>
  <c r="AF130" i="64" a="1"/>
  <c r="AF130" i="64" s="1"/>
  <c r="AF1405" i="64" a="1"/>
  <c r="AF1405" i="64" s="1"/>
  <c r="AF1122" i="64" a="1"/>
  <c r="AF1122" i="64" s="1"/>
  <c r="AF1092" i="64" a="1"/>
  <c r="AF1092" i="64" s="1"/>
  <c r="AF1100" i="64" s="1"/>
  <c r="AF352" i="64" a="1"/>
  <c r="AF352" i="64" s="1"/>
  <c r="AF1335" i="64" a="1"/>
  <c r="AF1335" i="64" s="1"/>
  <c r="AF1380" i="64" a="1"/>
  <c r="AF1380" i="64" s="1"/>
  <c r="AG143" i="64"/>
  <c r="AG158" i="64"/>
  <c r="AG133" i="64"/>
  <c r="AG1113" i="64"/>
  <c r="AG1128" i="64"/>
  <c r="AG160" i="64"/>
  <c r="AG145" i="64"/>
  <c r="AG146" i="64"/>
  <c r="AG161" i="64"/>
  <c r="AH1173" i="64"/>
  <c r="AH1178" i="64"/>
  <c r="AS1179" i="64" s="1" a="1"/>
  <c r="AS1179" i="64" s="1"/>
  <c r="AH1032" i="64"/>
  <c r="AH1028" i="64"/>
  <c r="AG162" i="64"/>
  <c r="AG147" i="64"/>
  <c r="AH1283" i="64"/>
  <c r="AG1115" i="64"/>
  <c r="AG1130" i="64"/>
  <c r="AZ85" i="861"/>
  <c r="BA45" i="861"/>
  <c r="BC1974" i="64"/>
  <c r="BC1983" i="64" s="1"/>
  <c r="BD1981" i="64" a="1"/>
  <c r="BD1981" i="64" s="1"/>
  <c r="BD1982" i="64" a="1"/>
  <c r="BD1982" i="64" s="1"/>
  <c r="BC1381" i="64"/>
  <c r="BC1813" i="64"/>
  <c r="BC1815" i="64" s="1"/>
  <c r="BD1814" i="64" a="1"/>
  <c r="BD1814" i="64" s="1"/>
  <c r="BD1812" i="64" a="1"/>
  <c r="BD1812" i="64" s="1"/>
  <c r="BC383" i="64"/>
  <c r="BC385" i="64" s="1"/>
  <c r="BD382" i="64" a="1"/>
  <c r="BD382" i="64" s="1"/>
  <c r="BD384" i="64" a="1"/>
  <c r="BD384" i="64" s="1"/>
  <c r="BD457" i="64" a="1"/>
  <c r="BD457" i="64" s="1"/>
  <c r="BD381" i="64" a="1"/>
  <c r="BD381" i="64" s="1"/>
  <c r="BD508" i="64" a="1"/>
  <c r="BD508" i="64" s="1"/>
  <c r="BC433" i="64"/>
  <c r="BC1569" i="64"/>
  <c r="BD1568" i="64" a="1"/>
  <c r="BD1568" i="64" s="1"/>
  <c r="BD432" i="64" a="1"/>
  <c r="BD432" i="64" s="1"/>
  <c r="BC1276" i="64"/>
  <c r="BC1208" i="64"/>
  <c r="BB1283" i="64"/>
  <c r="BD1207" i="64" a="1"/>
  <c r="BD1207" i="64" s="1"/>
  <c r="BD1275" i="64" a="1"/>
  <c r="BD1275" i="64" s="1"/>
  <c r="BC2386" i="64"/>
  <c r="BC2395" i="64" s="1"/>
  <c r="BD2387" i="64" a="1"/>
  <c r="BD2387" i="64" s="1"/>
  <c r="BP2417" i="64"/>
  <c r="BP2419" i="64" s="1"/>
  <c r="BC1164" i="64"/>
  <c r="BC2228" i="64"/>
  <c r="BC2230" i="64" s="1"/>
  <c r="BA1179" i="64" a="1"/>
  <c r="BA1179" i="64" s="1"/>
  <c r="BD2227" i="64" a="1"/>
  <c r="BD2227" i="64" s="1"/>
  <c r="BD1165" i="64" a="1"/>
  <c r="BD1165" i="64" s="1"/>
  <c r="BB1178" i="64"/>
  <c r="BB1173" i="64"/>
  <c r="BD1335" i="64" a="1"/>
  <c r="BD1335" i="64" s="1"/>
  <c r="BD2229" i="64" a="1"/>
  <c r="BD2229" i="64" s="1"/>
  <c r="BD1331" i="64" a="1"/>
  <c r="BD1331" i="64" s="1"/>
  <c r="BD1332" i="64" a="1"/>
  <c r="BD1332" i="64" s="1"/>
  <c r="BC1333" i="64"/>
  <c r="BC1334" i="64" s="1"/>
  <c r="BC1336" i="64" s="1"/>
  <c r="BD801" i="64" a="1"/>
  <c r="BD801" i="64" s="1"/>
  <c r="BD790" i="64" a="1"/>
  <c r="BD790" i="64" s="1"/>
  <c r="BD793" i="64" a="1"/>
  <c r="BD793" i="64" s="1"/>
  <c r="BD807" i="64" a="1"/>
  <c r="BD807" i="64" s="1"/>
  <c r="BC162" i="64"/>
  <c r="BC147" i="64"/>
  <c r="BD132" i="64" a="1"/>
  <c r="BD132" i="64" s="1"/>
  <c r="BD1647" i="64" a="1"/>
  <c r="BD1647" i="64" s="1"/>
  <c r="BC158" i="64"/>
  <c r="BC146" i="64"/>
  <c r="BC161" i="64"/>
  <c r="AX166" i="64"/>
  <c r="BC160" i="64"/>
  <c r="BC144" i="64"/>
  <c r="BC159" i="64"/>
  <c r="BB148" i="64"/>
  <c r="BC143" i="64"/>
  <c r="BC145" i="64"/>
  <c r="BD153" i="64" a="1"/>
  <c r="BD153" i="64" s="1"/>
  <c r="BD139" i="64" a="1"/>
  <c r="BD139" i="64" s="1"/>
  <c r="BD137" i="64" a="1"/>
  <c r="BD137" i="64" s="1"/>
  <c r="BD155" i="64" a="1"/>
  <c r="BD155" i="64" s="1"/>
  <c r="BD140" i="64" a="1"/>
  <c r="BD140" i="64" s="1"/>
  <c r="BD152" i="64" a="1"/>
  <c r="BD152" i="64" s="1"/>
  <c r="BD154" i="64" a="1"/>
  <c r="BD154" i="64" s="1"/>
  <c r="BD151" i="64" a="1"/>
  <c r="BD151" i="64" s="1"/>
  <c r="BD138" i="64" a="1"/>
  <c r="BD138" i="64" s="1"/>
  <c r="BD136" i="64" a="1"/>
  <c r="BD136" i="64" s="1"/>
  <c r="AY165" i="64"/>
  <c r="AY166" i="64" s="1"/>
  <c r="AZ163" i="64"/>
  <c r="BD367" i="64" a="1"/>
  <c r="BD367" i="64" s="1"/>
  <c r="BD129" i="64" a="1"/>
  <c r="BD129" i="64" s="1"/>
  <c r="BD128" i="64" a="1"/>
  <c r="BD128" i="64" s="1"/>
  <c r="BD130" i="64" a="1"/>
  <c r="BD130" i="64" s="1"/>
  <c r="BD131" i="64" a="1"/>
  <c r="BD131" i="64" s="1"/>
  <c r="BC133" i="64"/>
  <c r="BD1405" i="64" a="1"/>
  <c r="BD1405" i="64" s="1"/>
  <c r="BA1117" i="64"/>
  <c r="BA1134" i="64" s="1"/>
  <c r="BA1135" i="64" s="1"/>
  <c r="BC1131" i="64"/>
  <c r="BC1130" i="64"/>
  <c r="BC1129" i="64"/>
  <c r="BC1127" i="64"/>
  <c r="BB1132" i="64"/>
  <c r="BD1123" i="64" a="1"/>
  <c r="BD1123" i="64" s="1"/>
  <c r="BD1124" i="64" a="1"/>
  <c r="BD1124" i="64" s="1"/>
  <c r="BD1120" i="64" a="1"/>
  <c r="BD1120" i="64" s="1"/>
  <c r="BD1121" i="64" a="1"/>
  <c r="BD1121" i="64" s="1"/>
  <c r="BD1122" i="64" a="1"/>
  <c r="BD1122" i="64" s="1"/>
  <c r="BC1128" i="64"/>
  <c r="BC1112" i="64"/>
  <c r="BC1116" i="64"/>
  <c r="BC1115" i="64"/>
  <c r="BB1117" i="64"/>
  <c r="BC1114" i="64"/>
  <c r="BC1113" i="64"/>
  <c r="BD1108" i="64" a="1"/>
  <c r="BD1108" i="64" s="1"/>
  <c r="BD1109" i="64" a="1"/>
  <c r="BD1109" i="64" s="1"/>
  <c r="BD1089" i="64" a="1"/>
  <c r="BD1089" i="64" s="1"/>
  <c r="BD1097" i="64" s="1"/>
  <c r="BD1090" i="64" a="1"/>
  <c r="BD1090" i="64" s="1"/>
  <c r="BD1098" i="64" s="1"/>
  <c r="BD1106" i="64" a="1"/>
  <c r="BD1106" i="64" s="1"/>
  <c r="BD1091" i="64" a="1"/>
  <c r="BD1091" i="64" s="1"/>
  <c r="BD1099" i="64" s="1"/>
  <c r="BD1092" i="64" a="1"/>
  <c r="BD1092" i="64" s="1"/>
  <c r="BD1100" i="64" s="1"/>
  <c r="BD1093" i="64" a="1"/>
  <c r="BD1093" i="64" s="1"/>
  <c r="BD1101" i="64" s="1"/>
  <c r="BD1107" i="64" a="1"/>
  <c r="BD1107" i="64" s="1"/>
  <c r="BD1105" i="64" a="1"/>
  <c r="BD1105" i="64" s="1"/>
  <c r="BD229" i="64" a="1"/>
  <c r="BD229" i="64" s="1"/>
  <c r="BA1384" i="64"/>
  <c r="BB1383" i="64"/>
  <c r="BD352" i="64" a="1"/>
  <c r="BD352" i="64" s="1"/>
  <c r="BD1380" i="64" a="1"/>
  <c r="BD1380" i="64" s="1"/>
  <c r="BD333" i="64" a="1"/>
  <c r="BD333" i="64" s="1"/>
  <c r="BD1065" i="64" a="1"/>
  <c r="BD1065" i="64" s="1"/>
  <c r="BD1031" i="64" a="1"/>
  <c r="BD1031" i="64" s="1"/>
  <c r="BD320" i="64" a="1"/>
  <c r="BD320" i="64" s="1"/>
  <c r="BB1028" i="64"/>
  <c r="BC1024" i="64"/>
  <c r="BC1032" i="64" s="1"/>
  <c r="BD1027" i="64" a="1"/>
  <c r="BD1027" i="64" s="1"/>
  <c r="BD1023" i="64" a="1"/>
  <c r="BD1023" i="64" s="1"/>
  <c r="AX2441" i="64"/>
  <c r="BE280" i="64"/>
  <c r="BE17" i="864"/>
  <c r="BE16" i="864"/>
  <c r="BE18" i="864"/>
  <c r="BF19" i="864"/>
  <c r="BD34" i="863"/>
  <c r="BD51" i="863" a="1"/>
  <c r="BD51" i="863" s="1"/>
  <c r="BD53" i="863" a="1"/>
  <c r="BD53" i="863" s="1"/>
  <c r="BD49" i="863" a="1"/>
  <c r="BD49" i="863" s="1"/>
  <c r="BG7" i="861"/>
  <c r="BH2" i="861"/>
  <c r="BG1" i="86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484" i="64"/>
  <c r="AX2482" i="64"/>
  <c r="AX2461" i="64"/>
  <c r="AX2463" i="64" s="1"/>
  <c r="AF1569" i="64" a="1"/>
  <c r="BD2228" i="64" a="1"/>
  <c r="AG1383" i="64" a="1"/>
  <c r="AF1381" i="64" a="1"/>
  <c r="AF1813" i="64" a="1"/>
  <c r="AF1208" i="64" a="1"/>
  <c r="BE1473" i="64"/>
  <c r="AF1406" i="64"/>
  <c r="BC1383" i="64" a="1"/>
  <c r="BB1384" i="64" a="1"/>
  <c r="BE1428" i="64"/>
  <c r="BE1540" i="64"/>
  <c r="AH1384" i="64" a="1"/>
  <c r="BD1024" i="64" a="1"/>
  <c r="BD1813" i="64" a="1"/>
  <c r="BD1276" i="64" a="1"/>
  <c r="AF1024" i="64" a="1"/>
  <c r="AF2386" i="64" a="1"/>
  <c r="BD1208" i="64" a="1"/>
  <c r="AF1276" i="64" a="1"/>
  <c r="BD1406" i="64"/>
  <c r="BD1569" i="64" a="1"/>
  <c r="AF1164" i="64" a="1"/>
  <c r="BD1164" i="64" a="1"/>
  <c r="BF3064" i="64" a="1"/>
  <c r="BD2386" i="64" a="1"/>
  <c r="BD433" i="64" a="1"/>
  <c r="BD1381" i="64" a="1"/>
  <c r="AF2228" i="64" a="1"/>
  <c r="BE1495" i="64"/>
  <c r="AF433" i="64" a="1"/>
  <c r="BE1517" i="64"/>
  <c r="BE1451" i="64"/>
  <c r="BF13" i="861" l="1"/>
  <c r="BE22" i="861"/>
  <c r="BE17" i="861"/>
  <c r="AF23" i="861"/>
  <c r="BF3064" i="64"/>
  <c r="BF3038" i="64" a="1"/>
  <c r="BF3038" i="64" s="1"/>
  <c r="AF3041" i="64"/>
  <c r="AG3036" i="64"/>
  <c r="BF2846" i="64" a="1"/>
  <c r="BF2846" i="64" s="1"/>
  <c r="BF2847" i="64" a="1"/>
  <c r="BF2847" i="64" s="1"/>
  <c r="BE2848" i="64"/>
  <c r="BF61" i="64" a="1"/>
  <c r="BF61" i="64" s="1"/>
  <c r="BF59" i="64" a="1"/>
  <c r="BF59" i="64" s="1"/>
  <c r="BF60" i="64" a="1"/>
  <c r="BF60" i="64" s="1"/>
  <c r="BF58" i="64" s="1" a="1"/>
  <c r="BF58" i="64" s="1"/>
  <c r="BF3364" i="64" a="1"/>
  <c r="BF3364" i="64" s="1"/>
  <c r="BF3343" i="64" a="1"/>
  <c r="BF3343" i="64" s="1"/>
  <c r="BF1449" i="64" a="1"/>
  <c r="BF1449" i="64" s="1"/>
  <c r="BF1450" i="64" a="1"/>
  <c r="BF1450" i="64" s="1"/>
  <c r="BF1538" i="64" a="1"/>
  <c r="BF1538" i="64" s="1"/>
  <c r="BF1539" i="64" a="1"/>
  <c r="BF1539" i="64" s="1"/>
  <c r="BF1494" i="64" a="1"/>
  <c r="BF1494" i="64" s="1"/>
  <c r="BF1516" i="64" a="1"/>
  <c r="BF1516" i="64" s="1"/>
  <c r="BF1427" i="64" a="1"/>
  <c r="BF1427" i="64" s="1"/>
  <c r="BF1472" i="64" a="1"/>
  <c r="BF1472" i="64" s="1"/>
  <c r="BE21" i="863"/>
  <c r="AU669" i="64"/>
  <c r="AU673" i="64" s="1"/>
  <c r="AT678" i="64"/>
  <c r="AT682" i="64" s="1"/>
  <c r="AT674" i="64"/>
  <c r="BF681" i="64" a="1"/>
  <c r="BF681" i="64" s="1"/>
  <c r="BF677" i="64" a="1"/>
  <c r="BF677" i="64" s="1"/>
  <c r="BF671" i="64" a="1"/>
  <c r="BF671" i="64" s="1"/>
  <c r="BF672" i="64" s="1"/>
  <c r="BE20" i="864"/>
  <c r="BE92" i="861" s="1"/>
  <c r="BE93" i="861" s="1"/>
  <c r="BE33" i="863"/>
  <c r="BE17" i="863" s="1"/>
  <c r="BE32" i="861" s="1"/>
  <c r="BE44" i="863"/>
  <c r="BF4" i="64"/>
  <c r="BG1" i="64"/>
  <c r="BG3" i="64"/>
  <c r="BG3063" i="64" s="1" a="1"/>
  <c r="BG3063" i="64" s="1"/>
  <c r="BH2" i="64"/>
  <c r="BG7" i="64"/>
  <c r="AR536" i="64"/>
  <c r="AQ537" i="64"/>
  <c r="AQ539" i="64"/>
  <c r="AT486" i="64"/>
  <c r="AU485" i="64"/>
  <c r="AT488" i="64"/>
  <c r="BH2" i="864"/>
  <c r="BF4" i="863"/>
  <c r="BF4" i="864"/>
  <c r="BG3" i="864"/>
  <c r="BG3" i="863"/>
  <c r="BG1" i="863"/>
  <c r="BG1" i="864"/>
  <c r="BG7" i="864"/>
  <c r="BG7" i="863"/>
  <c r="AH1134" i="64"/>
  <c r="AH1135" i="64" s="1"/>
  <c r="BH3" i="861"/>
  <c r="BG4" i="861"/>
  <c r="AH165" i="64"/>
  <c r="AH166" i="64" s="1"/>
  <c r="AG1117" i="64"/>
  <c r="AG163" i="64"/>
  <c r="AG1132" i="64"/>
  <c r="AG148" i="64"/>
  <c r="AF383" i="64"/>
  <c r="AF385" i="64" s="1"/>
  <c r="AF1983" i="64"/>
  <c r="BC1986" i="64" s="1"/>
  <c r="AF1208" i="64"/>
  <c r="AF1024" i="64"/>
  <c r="AF1813" i="64"/>
  <c r="AF1815" i="64" s="1"/>
  <c r="AF2386" i="64"/>
  <c r="AF2395" i="64" s="1"/>
  <c r="AF1381" i="64"/>
  <c r="AF1569" i="64"/>
  <c r="AF1276" i="64"/>
  <c r="AF1283" i="64" s="1"/>
  <c r="AF2228" i="64"/>
  <c r="AF2230" i="64" s="1"/>
  <c r="AF433" i="64"/>
  <c r="AG1383" i="64"/>
  <c r="AF1164" i="64"/>
  <c r="AH1384" i="64"/>
  <c r="AG1032" i="64"/>
  <c r="AG1028" i="64"/>
  <c r="AF1130" i="64"/>
  <c r="AF1115" i="64"/>
  <c r="AF146" i="64"/>
  <c r="AF161" i="64"/>
  <c r="AE457" i="64" a="1"/>
  <c r="AE457" i="64" s="1"/>
  <c r="AE488" i="64" s="1"/>
  <c r="AE1335" i="64" a="1"/>
  <c r="AE1335" i="64" s="1"/>
  <c r="AE793" i="64" a="1"/>
  <c r="AE793" i="64" s="1"/>
  <c r="AE151" i="64" a="1"/>
  <c r="AE151" i="64" s="1"/>
  <c r="AE129" i="64" a="1"/>
  <c r="AE129" i="64" s="1"/>
  <c r="AE1107" i="64" a="1"/>
  <c r="AE1107" i="64" s="1"/>
  <c r="AE1380" i="64" a="1"/>
  <c r="AE1380" i="64" s="1"/>
  <c r="AE381" i="64" a="1"/>
  <c r="AE381" i="64" s="1"/>
  <c r="AE1568" i="64" a="1"/>
  <c r="AE1568" i="64" s="1"/>
  <c r="AE2387" i="64" a="1"/>
  <c r="AE2387" i="64" s="1"/>
  <c r="AE2229" i="64" a="1"/>
  <c r="AE2229" i="64" s="1"/>
  <c r="AE153" i="64" a="1"/>
  <c r="AE153" i="64" s="1"/>
  <c r="AE152" i="64" a="1"/>
  <c r="AE152" i="64" s="1"/>
  <c r="AE130" i="64" a="1"/>
  <c r="AE130" i="64" s="1"/>
  <c r="AE1123" i="64" a="1"/>
  <c r="AE1123" i="64" s="1"/>
  <c r="AE1108" i="64" a="1"/>
  <c r="AE1108" i="64" s="1"/>
  <c r="AE1089" i="64" a="1"/>
  <c r="AE1089" i="64" s="1"/>
  <c r="AE1097" i="64" s="1"/>
  <c r="AE807" i="64" a="1"/>
  <c r="AE807" i="64" s="1"/>
  <c r="AE139" i="64" a="1"/>
  <c r="AE139" i="64" s="1"/>
  <c r="AE229" i="64" a="1"/>
  <c r="AE229" i="64" s="1"/>
  <c r="AE432" i="64" a="1"/>
  <c r="AE432" i="64" s="1"/>
  <c r="AE1331" i="64" a="1"/>
  <c r="AE1331" i="64" s="1"/>
  <c r="AE136" i="64" a="1"/>
  <c r="AE136" i="64" s="1"/>
  <c r="AE131" i="64" a="1"/>
  <c r="AE131" i="64" s="1"/>
  <c r="AE1122" i="64" a="1"/>
  <c r="AE1122" i="64" s="1"/>
  <c r="AE1093" i="64" a="1"/>
  <c r="AE1093" i="64" s="1"/>
  <c r="AE1101" i="64" s="1"/>
  <c r="AE352" i="64" a="1"/>
  <c r="AE352" i="64" s="1"/>
  <c r="AE154" i="64" a="1"/>
  <c r="AE154" i="64" s="1"/>
  <c r="AE1105" i="64" a="1"/>
  <c r="AE1105" i="64" s="1"/>
  <c r="AE1332" i="64" a="1"/>
  <c r="AE1332" i="64" s="1"/>
  <c r="AE801" i="64" a="1"/>
  <c r="AE801" i="64" s="1"/>
  <c r="AE132" i="64" a="1"/>
  <c r="AE132" i="64" s="1"/>
  <c r="AE155" i="64" a="1"/>
  <c r="AE155" i="64" s="1"/>
  <c r="AE128" i="64" a="1"/>
  <c r="AE128" i="64" s="1"/>
  <c r="AE1405" i="64" a="1"/>
  <c r="AE1405" i="64" s="1"/>
  <c r="AE1121" i="64" a="1"/>
  <c r="AE1121" i="64" s="1"/>
  <c r="AE1106" i="64" a="1"/>
  <c r="AE1106" i="64" s="1"/>
  <c r="AE1109" i="64" a="1"/>
  <c r="AE1109" i="64" s="1"/>
  <c r="AE1981" i="64" a="1"/>
  <c r="AE1981" i="64" s="1"/>
  <c r="AE382" i="64" a="1"/>
  <c r="AE382" i="64" s="1"/>
  <c r="AE508" i="64" a="1"/>
  <c r="AE508" i="64" s="1"/>
  <c r="AE539" i="64" s="1"/>
  <c r="AE367" i="64" a="1"/>
  <c r="AE367" i="64" s="1"/>
  <c r="AE1982" i="64" a="1"/>
  <c r="AE1982" i="64" s="1"/>
  <c r="AE2227" i="64" a="1"/>
  <c r="AE2227" i="64" s="1"/>
  <c r="AE790" i="64" a="1"/>
  <c r="AE790" i="64" s="1"/>
  <c r="AE1647" i="64" a="1"/>
  <c r="AE1647" i="64" s="1"/>
  <c r="AE140" i="64" a="1"/>
  <c r="AE140" i="64" s="1"/>
  <c r="AE1124" i="64" a="1"/>
  <c r="AE1124" i="64" s="1"/>
  <c r="AE1090" i="64" a="1"/>
  <c r="AE1090" i="64" s="1"/>
  <c r="AE1098" i="64" s="1"/>
  <c r="AE138" i="64" a="1"/>
  <c r="AE138" i="64" s="1"/>
  <c r="AE1120" i="64" a="1"/>
  <c r="AE1120" i="64" s="1"/>
  <c r="AE1091" i="64" a="1"/>
  <c r="AE1091" i="64" s="1"/>
  <c r="AE1099" i="64" s="1"/>
  <c r="AE1165" i="64" a="1"/>
  <c r="AE1165" i="64" s="1"/>
  <c r="AE1812" i="64" a="1"/>
  <c r="AE1812" i="64" s="1"/>
  <c r="AE1814" i="64" a="1"/>
  <c r="AE1814" i="64" s="1"/>
  <c r="AE384" i="64" a="1"/>
  <c r="AE384" i="64" s="1"/>
  <c r="AE1207" i="64" a="1"/>
  <c r="AE1207" i="64" s="1"/>
  <c r="AE137" i="64" a="1"/>
  <c r="AE137" i="64" s="1"/>
  <c r="AE1092" i="64" a="1"/>
  <c r="AE1092" i="64" s="1"/>
  <c r="AE1100" i="64" s="1"/>
  <c r="AE1275" i="64" a="1"/>
  <c r="AE1275" i="64" s="1"/>
  <c r="AE333" i="64" a="1"/>
  <c r="AE333" i="64" s="1"/>
  <c r="AE1023" i="64" a="1"/>
  <c r="AE1023" i="64" s="1"/>
  <c r="AE1065" i="64" a="1"/>
  <c r="AE1065" i="64" s="1"/>
  <c r="AE1031" i="64" a="1"/>
  <c r="AE1031" i="64" s="1"/>
  <c r="AE1027" i="64" a="1"/>
  <c r="AE1027" i="64" s="1"/>
  <c r="AE320" i="64" a="1"/>
  <c r="AE320" i="64" s="1"/>
  <c r="AF1113" i="64"/>
  <c r="AF1128" i="64"/>
  <c r="AF144" i="64"/>
  <c r="AF159" i="64"/>
  <c r="AF1127" i="64"/>
  <c r="AF1112" i="64"/>
  <c r="AF160" i="64"/>
  <c r="AF145" i="64"/>
  <c r="AF147" i="64"/>
  <c r="AF162" i="64"/>
  <c r="AF143" i="64"/>
  <c r="AF158" i="64"/>
  <c r="AF133" i="64"/>
  <c r="AF1333" i="64"/>
  <c r="AF1334" i="64" s="1"/>
  <c r="AF1336" i="64" s="1"/>
  <c r="AG1173" i="64"/>
  <c r="AG1178" i="64"/>
  <c r="AR1179" i="64" s="1" a="1"/>
  <c r="AR1179" i="64" s="1"/>
  <c r="AF1114" i="64"/>
  <c r="AF1129" i="64"/>
  <c r="AF1116" i="64"/>
  <c r="AF1131" i="64"/>
  <c r="AD280" i="64"/>
  <c r="BA85" i="861"/>
  <c r="BD1974" i="64"/>
  <c r="BD1983" i="64" s="1"/>
  <c r="BD1986" i="64" s="1"/>
  <c r="BA60" i="861"/>
  <c r="AZ60" i="861"/>
  <c r="BB45" i="861"/>
  <c r="BE1981" i="64" a="1"/>
  <c r="BE1981" i="64" s="1"/>
  <c r="BE1982" i="64" a="1"/>
  <c r="BE1982" i="64" s="1"/>
  <c r="BD1381" i="64"/>
  <c r="BD1813" i="64"/>
  <c r="BD1815" i="64" s="1"/>
  <c r="BE1814" i="64" a="1"/>
  <c r="BE1814" i="64" s="1"/>
  <c r="BE1812" i="64" a="1"/>
  <c r="BE1812" i="64" s="1"/>
  <c r="BE382" i="64" a="1"/>
  <c r="BE382" i="64" s="1"/>
  <c r="BE384" i="64" a="1"/>
  <c r="BE384" i="64" s="1"/>
  <c r="BD383" i="64"/>
  <c r="BD385" i="64" s="1"/>
  <c r="BE457" i="64" a="1"/>
  <c r="BE457" i="64" s="1"/>
  <c r="BE381" i="64" a="1"/>
  <c r="BE381" i="64" s="1"/>
  <c r="BE508" i="64" a="1"/>
  <c r="BE508" i="64" s="1"/>
  <c r="BD433" i="64"/>
  <c r="BD1569" i="64"/>
  <c r="BE1568" i="64" a="1"/>
  <c r="BE1568" i="64" s="1"/>
  <c r="BE432" i="64" a="1"/>
  <c r="BE432" i="64" s="1"/>
  <c r="BD1276" i="64"/>
  <c r="BD1208" i="64"/>
  <c r="BC1283" i="64"/>
  <c r="BE1207" i="64" a="1"/>
  <c r="BE1207" i="64" s="1"/>
  <c r="BE1275" i="64" a="1"/>
  <c r="BE1275" i="64" s="1"/>
  <c r="BD2386" i="64"/>
  <c r="BD2395" i="64" s="1"/>
  <c r="BE2387" i="64" a="1"/>
  <c r="BE2387" i="64" s="1"/>
  <c r="BQ2417" i="64"/>
  <c r="BQ2419" i="64" s="1"/>
  <c r="BD1164" i="64"/>
  <c r="BD2228" i="64"/>
  <c r="BD2230" i="64" s="1"/>
  <c r="BB1179" i="64" a="1"/>
  <c r="BB1179" i="64" s="1"/>
  <c r="BE2227" i="64" a="1"/>
  <c r="BE2227" i="64" s="1"/>
  <c r="BE1165" i="64" a="1"/>
  <c r="BE1165" i="64" s="1"/>
  <c r="BC1178" i="64"/>
  <c r="BC1173" i="64"/>
  <c r="BE1335" i="64" a="1"/>
  <c r="BE1335" i="64" s="1"/>
  <c r="BE2229" i="64" a="1"/>
  <c r="BE2229" i="64" s="1"/>
  <c r="BE1331" i="64" a="1"/>
  <c r="BE1331" i="64" s="1"/>
  <c r="BE1332" i="64" a="1"/>
  <c r="BE1332" i="64" s="1"/>
  <c r="BD1333" i="64"/>
  <c r="BD1334" i="64" s="1"/>
  <c r="BD1336" i="64" s="1"/>
  <c r="BE801" i="64" a="1"/>
  <c r="BE801" i="64" s="1"/>
  <c r="BE790" i="64" a="1"/>
  <c r="BE790" i="64" s="1"/>
  <c r="BE793" i="64" a="1"/>
  <c r="BE793" i="64" s="1"/>
  <c r="BE807" i="64" a="1"/>
  <c r="BE807" i="64" s="1"/>
  <c r="BE132" i="64" a="1"/>
  <c r="BE132" i="64" s="1"/>
  <c r="BE1647" i="64" a="1"/>
  <c r="BE1647" i="64" s="1"/>
  <c r="BD147" i="64"/>
  <c r="BD162" i="64"/>
  <c r="BD158" i="64"/>
  <c r="BD160" i="64"/>
  <c r="BD146" i="64"/>
  <c r="BD161" i="64"/>
  <c r="BD144" i="64"/>
  <c r="BD159" i="64"/>
  <c r="BD145" i="64"/>
  <c r="BD143" i="64"/>
  <c r="BC148" i="64"/>
  <c r="BE137" i="64" a="1"/>
  <c r="BE137" i="64" s="1"/>
  <c r="BE155" i="64" a="1"/>
  <c r="BE155" i="64" s="1"/>
  <c r="BE140" i="64" a="1"/>
  <c r="BE140" i="64" s="1"/>
  <c r="BE152" i="64" a="1"/>
  <c r="BE152" i="64" s="1"/>
  <c r="BE154" i="64" a="1"/>
  <c r="BE154" i="64" s="1"/>
  <c r="BE151" i="64" a="1"/>
  <c r="BE151" i="64" s="1"/>
  <c r="BE138" i="64" a="1"/>
  <c r="BE138" i="64" s="1"/>
  <c r="BE139" i="64" a="1"/>
  <c r="BE139" i="64" s="1"/>
  <c r="BE136" i="64" a="1"/>
  <c r="BE136" i="64" s="1"/>
  <c r="BE153" i="64" a="1"/>
  <c r="BE153" i="64" s="1"/>
  <c r="BA163" i="64"/>
  <c r="BA165" i="64" s="1"/>
  <c r="BA166" i="64" s="1"/>
  <c r="AZ165" i="64"/>
  <c r="BE367" i="64" a="1"/>
  <c r="BE367" i="64" s="1"/>
  <c r="BE128" i="64" a="1"/>
  <c r="BE128" i="64" s="1"/>
  <c r="BE129" i="64" a="1"/>
  <c r="BE129" i="64" s="1"/>
  <c r="BE130" i="64" a="1"/>
  <c r="BE130" i="64" s="1"/>
  <c r="BE131" i="64" a="1"/>
  <c r="BE131" i="64" s="1"/>
  <c r="BD133" i="64"/>
  <c r="BE1405" i="64" a="1"/>
  <c r="BE1405" i="64" s="1"/>
  <c r="BB1134" i="64"/>
  <c r="BB1135" i="64" s="1"/>
  <c r="BD1130" i="64"/>
  <c r="BD1131" i="64"/>
  <c r="BC1132" i="64"/>
  <c r="BD1129" i="64"/>
  <c r="BD1127" i="64"/>
  <c r="BE1123" i="64" a="1"/>
  <c r="BE1123" i="64" s="1"/>
  <c r="BE1124" i="64" a="1"/>
  <c r="BE1124" i="64" s="1"/>
  <c r="BE1120" i="64" a="1"/>
  <c r="BE1120" i="64" s="1"/>
  <c r="BE1121" i="64" a="1"/>
  <c r="BE1121" i="64" s="1"/>
  <c r="BE1122" i="64" a="1"/>
  <c r="BE1122" i="64" s="1"/>
  <c r="BD1128" i="64"/>
  <c r="BD1113" i="64"/>
  <c r="BD1116" i="64"/>
  <c r="BD1115" i="64"/>
  <c r="BC1117" i="64"/>
  <c r="BD1114" i="64"/>
  <c r="BD1112" i="64"/>
  <c r="BE1108" i="64" a="1"/>
  <c r="BE1108" i="64" s="1"/>
  <c r="BE1109" i="64" a="1"/>
  <c r="BE1109" i="64" s="1"/>
  <c r="BE1089" i="64" a="1"/>
  <c r="BE1089" i="64" s="1"/>
  <c r="BE1097" i="64" s="1"/>
  <c r="BE1090" i="64" a="1"/>
  <c r="BE1090" i="64" s="1"/>
  <c r="BE1098" i="64" s="1"/>
  <c r="BE1106" i="64" a="1"/>
  <c r="BE1106" i="64" s="1"/>
  <c r="BE1091" i="64" a="1"/>
  <c r="BE1091" i="64" s="1"/>
  <c r="BE1099" i="64" s="1"/>
  <c r="BE1092" i="64" a="1"/>
  <c r="BE1092" i="64" s="1"/>
  <c r="BE1100" i="64" s="1"/>
  <c r="BE1107" i="64" a="1"/>
  <c r="BE1107" i="64" s="1"/>
  <c r="BE1105" i="64" a="1"/>
  <c r="BE1105" i="64" s="1"/>
  <c r="BE1093" i="64" a="1"/>
  <c r="BE1093" i="64" s="1"/>
  <c r="BE1101" i="64" s="1"/>
  <c r="BE229" i="64" a="1"/>
  <c r="BE229" i="64" s="1"/>
  <c r="BB1384" i="64"/>
  <c r="BC1383" i="64"/>
  <c r="BE352" i="64" a="1"/>
  <c r="BE352" i="64" s="1"/>
  <c r="BE1380" i="64" a="1"/>
  <c r="BE1380" i="64" s="1"/>
  <c r="BE333" i="64" a="1"/>
  <c r="BE333" i="64" s="1"/>
  <c r="BE1065" i="64" a="1"/>
  <c r="BE1065" i="64" s="1"/>
  <c r="BE1031" i="64" a="1"/>
  <c r="BE1031" i="64" s="1"/>
  <c r="BE320" i="64" a="1"/>
  <c r="BE320" i="64" s="1"/>
  <c r="BC1028" i="64"/>
  <c r="BD1024" i="64"/>
  <c r="BD1032" i="64" s="1"/>
  <c r="BE1027" i="64" a="1"/>
  <c r="BE1027" i="64" s="1"/>
  <c r="BE1023" i="64" a="1"/>
  <c r="BE1023" i="64" s="1"/>
  <c r="AY2441" i="64"/>
  <c r="BF280"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I2" i="861"/>
  <c r="BH1" i="861"/>
  <c r="AS1" i="860"/>
  <c r="AS3" i="860"/>
  <c r="AS4" i="860" s="1"/>
  <c r="AS7" i="860"/>
  <c r="AT2" i="860"/>
  <c r="AX2484" i="64"/>
  <c r="AY2482" i="64"/>
  <c r="AY2461" i="64"/>
  <c r="AY2463" i="64" s="1"/>
  <c r="AE1164" i="64" a="1"/>
  <c r="BF1451" i="64"/>
  <c r="BF1495" i="64"/>
  <c r="AE1569" i="64" a="1"/>
  <c r="AE1813" i="64" a="1"/>
  <c r="AE2228" i="64" a="1"/>
  <c r="BE1208" i="64" a="1"/>
  <c r="AF1383" i="64" a="1"/>
  <c r="AE2386" i="64" a="1"/>
  <c r="BG3064" i="64" a="1"/>
  <c r="BF1473" i="64"/>
  <c r="BE1276" i="64" a="1"/>
  <c r="BF1517" i="64"/>
  <c r="BE1381" i="64" a="1"/>
  <c r="BC1384" i="64" a="1"/>
  <c r="AE1208" i="64" a="1"/>
  <c r="BE1164" i="64" a="1"/>
  <c r="BF1540" i="64"/>
  <c r="BD1383" i="64" a="1"/>
  <c r="BE433" i="64" a="1"/>
  <c r="AE1406" i="64"/>
  <c r="AE433" i="64" a="1"/>
  <c r="BE1569" i="64" a="1"/>
  <c r="AG1384" i="64" a="1"/>
  <c r="AE1276" i="64" a="1"/>
  <c r="BF1428" i="64"/>
  <c r="BE2228" i="64" a="1"/>
  <c r="BE2386" i="64" a="1"/>
  <c r="BE1024" i="64" a="1"/>
  <c r="BE1813" i="64" a="1"/>
  <c r="AE1381" i="64" a="1"/>
  <c r="BE1406" i="64"/>
  <c r="AE1024" i="64" a="1"/>
  <c r="BG13" i="861" l="1"/>
  <c r="BF17" i="861"/>
  <c r="BF22" i="861"/>
  <c r="BG3064" i="64"/>
  <c r="AG3039" i="64"/>
  <c r="AG3040" i="64" s="1"/>
  <c r="BG3038" i="64" a="1"/>
  <c r="BG3038" i="64" s="1"/>
  <c r="BG2846" i="64" a="1"/>
  <c r="BG2846" i="64" s="1"/>
  <c r="BG2847" i="64" a="1"/>
  <c r="BG2847" i="64" s="1"/>
  <c r="BF2848" i="64"/>
  <c r="BG59" i="64" a="1"/>
  <c r="BG59" i="64" s="1"/>
  <c r="BG60" i="64" a="1"/>
  <c r="BG60" i="64" s="1"/>
  <c r="BG58" i="64" s="1" a="1"/>
  <c r="BG58" i="64" s="1"/>
  <c r="BG61" i="64" a="1"/>
  <c r="BG61" i="64" s="1"/>
  <c r="BG3364" i="64" a="1"/>
  <c r="BG3364" i="64" s="1"/>
  <c r="BG3343" i="64" a="1"/>
  <c r="BG3343" i="64" s="1"/>
  <c r="BG1449" i="64" a="1"/>
  <c r="BG1449" i="64" s="1"/>
  <c r="BG1450" i="64" a="1"/>
  <c r="BG1450" i="64" s="1"/>
  <c r="BG1538" i="64" a="1"/>
  <c r="BG1538" i="64" s="1"/>
  <c r="BG1539" i="64" a="1"/>
  <c r="BG1539" i="64" s="1"/>
  <c r="BG1494" i="64" a="1"/>
  <c r="BG1494" i="64" s="1"/>
  <c r="BG1516" i="64" a="1"/>
  <c r="BG1516" i="64" s="1"/>
  <c r="BG1427" i="64" a="1"/>
  <c r="BG1427" i="64" s="1"/>
  <c r="BG1472" i="64" a="1"/>
  <c r="BG1472" i="64" s="1"/>
  <c r="BF20" i="864"/>
  <c r="BF92" i="861" s="1"/>
  <c r="BF93" i="861" s="1"/>
  <c r="BG681" i="64" a="1"/>
  <c r="BG681" i="64" s="1"/>
  <c r="BG677" i="64" a="1"/>
  <c r="BG677" i="64" s="1"/>
  <c r="BG671" i="64" a="1"/>
  <c r="BG671" i="64" s="1"/>
  <c r="BG672" i="64" s="1"/>
  <c r="AV669" i="64"/>
  <c r="AV673" i="64" s="1"/>
  <c r="AU674" i="64"/>
  <c r="AU678" i="64"/>
  <c r="AU682" i="64" s="1"/>
  <c r="BF33" i="863"/>
  <c r="BF17" i="863" s="1"/>
  <c r="BF32" i="861" s="1"/>
  <c r="BF21" i="863"/>
  <c r="BF44" i="863"/>
  <c r="BG4" i="64"/>
  <c r="BH3" i="64"/>
  <c r="BH3063" i="64" s="1" a="1"/>
  <c r="BH3063" i="64" s="1"/>
  <c r="BH1" i="64"/>
  <c r="BI2" i="64"/>
  <c r="BH7" i="64"/>
  <c r="AV485" i="64"/>
  <c r="AU486" i="64"/>
  <c r="AU488" i="64"/>
  <c r="AR537" i="64"/>
  <c r="AS536" i="64"/>
  <c r="AR539" i="64"/>
  <c r="BI2" i="864"/>
  <c r="BG4" i="864"/>
  <c r="BG4" i="863"/>
  <c r="BH3" i="863"/>
  <c r="BH3" i="864"/>
  <c r="BH1" i="864"/>
  <c r="BH1" i="863"/>
  <c r="BH7" i="864"/>
  <c r="BH7" i="863"/>
  <c r="BI3" i="861"/>
  <c r="BH4" i="861"/>
  <c r="AG165" i="64"/>
  <c r="AG166" i="64" s="1"/>
  <c r="AF1117" i="64"/>
  <c r="AF163" i="64"/>
  <c r="AF148" i="64"/>
  <c r="AF1132" i="64"/>
  <c r="AG1134" i="64"/>
  <c r="AG1135" i="64" s="1"/>
  <c r="AE1208" i="64"/>
  <c r="AE1569" i="64"/>
  <c r="AE1381" i="64"/>
  <c r="AE1024" i="64"/>
  <c r="AE1813" i="64"/>
  <c r="AE1815" i="64" s="1"/>
  <c r="AF1383" i="64"/>
  <c r="AE1164" i="64"/>
  <c r="AE433" i="64"/>
  <c r="AE1276" i="64"/>
  <c r="AE1283" i="64" s="1"/>
  <c r="AE2228" i="64"/>
  <c r="AE2230" i="64" s="1"/>
  <c r="AG1384" i="64"/>
  <c r="AE2386" i="64"/>
  <c r="AE2395" i="64" s="1"/>
  <c r="AE1128" i="64"/>
  <c r="AE1113" i="64"/>
  <c r="AE1112" i="64"/>
  <c r="AE1127" i="64"/>
  <c r="AE147" i="64"/>
  <c r="AE162" i="64"/>
  <c r="AE161" i="64"/>
  <c r="AE146" i="64"/>
  <c r="AE383" i="64"/>
  <c r="AE385" i="64" s="1"/>
  <c r="AE1983" i="64"/>
  <c r="AE1333" i="64"/>
  <c r="AE1334" i="64" s="1"/>
  <c r="AE1336" i="64" s="1"/>
  <c r="AE160" i="64"/>
  <c r="AE145" i="64"/>
  <c r="AE1129" i="64"/>
  <c r="AE1114" i="64"/>
  <c r="AE144" i="64"/>
  <c r="AE159" i="64"/>
  <c r="AF1173" i="64"/>
  <c r="AF1178" i="64"/>
  <c r="AD382" i="64" a="1"/>
  <c r="AD382" i="64" s="1"/>
  <c r="AD1207" i="64" a="1"/>
  <c r="AD1207" i="64" s="1"/>
  <c r="AD1335" i="64" a="1"/>
  <c r="AD1335" i="64" s="1"/>
  <c r="AD1331" i="64" a="1"/>
  <c r="AD1331" i="64" s="1"/>
  <c r="AD131" i="64" a="1"/>
  <c r="AD131" i="64" s="1"/>
  <c r="AD1090" i="64" a="1"/>
  <c r="AD1090" i="64" s="1"/>
  <c r="AD1098" i="64" s="1"/>
  <c r="AD1380" i="64" a="1"/>
  <c r="AD1380" i="64" s="1"/>
  <c r="AD1275" i="64" a="1"/>
  <c r="AD1275" i="64" s="1"/>
  <c r="AD2387" i="64" a="1"/>
  <c r="AD2387" i="64" s="1"/>
  <c r="AD2227" i="64" a="1"/>
  <c r="AD2227" i="64" s="1"/>
  <c r="AD2229" i="64" a="1"/>
  <c r="AD2229" i="64" s="1"/>
  <c r="AD1332" i="64" a="1"/>
  <c r="AD1332" i="64" s="1"/>
  <c r="AD140" i="64" a="1"/>
  <c r="AD140" i="64" s="1"/>
  <c r="AD129" i="64" a="1"/>
  <c r="AD129" i="64" s="1"/>
  <c r="AD1123" i="64" a="1"/>
  <c r="AD1123" i="64" s="1"/>
  <c r="AD1091" i="64" a="1"/>
  <c r="AD1091" i="64" s="1"/>
  <c r="AD1099" i="64" s="1"/>
  <c r="AD229" i="64" a="1"/>
  <c r="AD229" i="64" s="1"/>
  <c r="AD333" i="64" a="1"/>
  <c r="AD333" i="64" s="1"/>
  <c r="AD1982" i="64" a="1"/>
  <c r="AD1982" i="64" s="1"/>
  <c r="AD1814" i="64" a="1"/>
  <c r="AD1814" i="64" s="1"/>
  <c r="AD1165" i="64" a="1"/>
  <c r="AD1165" i="64" s="1"/>
  <c r="AD138" i="64" a="1"/>
  <c r="AD138" i="64" s="1"/>
  <c r="AD128" i="64" a="1"/>
  <c r="AD128" i="64" s="1"/>
  <c r="AD1122" i="64" a="1"/>
  <c r="AD1122" i="64" s="1"/>
  <c r="AD1092" i="64" a="1"/>
  <c r="AD1092" i="64" s="1"/>
  <c r="AD1100" i="64" s="1"/>
  <c r="AD1065" i="64" a="1"/>
  <c r="AD1065" i="64" s="1"/>
  <c r="AD1027" i="64" a="1"/>
  <c r="AD1027" i="64" s="1"/>
  <c r="AD1981" i="64" a="1"/>
  <c r="AD1981" i="64" s="1"/>
  <c r="AD1812" i="64" a="1"/>
  <c r="AD1812" i="64" s="1"/>
  <c r="AD132" i="64" a="1"/>
  <c r="AD132" i="64" s="1"/>
  <c r="AD137" i="64" a="1"/>
  <c r="AD137" i="64" s="1"/>
  <c r="AD1121" i="64" a="1"/>
  <c r="AD1121" i="64" s="1"/>
  <c r="AD1093" i="64" a="1"/>
  <c r="AD1093" i="64" s="1"/>
  <c r="AD1101" i="64" s="1"/>
  <c r="AD508" i="64" a="1"/>
  <c r="AD508" i="64" s="1"/>
  <c r="AD539" i="64" s="1"/>
  <c r="AD801" i="64" a="1"/>
  <c r="AD801" i="64" s="1"/>
  <c r="AD1647" i="64" a="1"/>
  <c r="AD1647" i="64" s="1"/>
  <c r="AD152" i="64" a="1"/>
  <c r="AD152" i="64" s="1"/>
  <c r="AD139" i="64" a="1"/>
  <c r="AD139" i="64" s="1"/>
  <c r="AD1405" i="64" a="1"/>
  <c r="AD1405" i="64" s="1"/>
  <c r="AD1124" i="64" a="1"/>
  <c r="AD1124" i="64" s="1"/>
  <c r="AD1107" i="64" a="1"/>
  <c r="AD1107" i="64" s="1"/>
  <c r="AD155" i="64" a="1"/>
  <c r="AD155" i="64" s="1"/>
  <c r="AD1023" i="64" a="1"/>
  <c r="AD1023" i="64" s="1"/>
  <c r="AD457" i="64" a="1"/>
  <c r="AD457" i="64" s="1"/>
  <c r="AD488" i="64" s="1"/>
  <c r="AD1568" i="64" a="1"/>
  <c r="AD1568" i="64" s="1"/>
  <c r="AD790" i="64" a="1"/>
  <c r="AD790" i="64" s="1"/>
  <c r="AD151" i="64" a="1"/>
  <c r="AD151" i="64" s="1"/>
  <c r="AD136" i="64" a="1"/>
  <c r="AD136" i="64" s="1"/>
  <c r="AD1120" i="64" a="1"/>
  <c r="AD1120" i="64" s="1"/>
  <c r="AD1108" i="64" a="1"/>
  <c r="AD1108" i="64" s="1"/>
  <c r="AD381" i="64" a="1"/>
  <c r="AD381" i="64" s="1"/>
  <c r="AD432" i="64" a="1"/>
  <c r="AD432" i="64" s="1"/>
  <c r="AD807" i="64" a="1"/>
  <c r="AD807" i="64" s="1"/>
  <c r="AD153" i="64" a="1"/>
  <c r="AD153" i="64" s="1"/>
  <c r="AD367" i="64" a="1"/>
  <c r="AD367" i="64" s="1"/>
  <c r="AD1089" i="64" a="1"/>
  <c r="AD1089" i="64" s="1"/>
  <c r="AD1097" i="64" s="1"/>
  <c r="AD1031" i="64" a="1"/>
  <c r="AD1031" i="64" s="1"/>
  <c r="AD1109" i="64" a="1"/>
  <c r="AD1109" i="64" s="1"/>
  <c r="AD384" i="64" a="1"/>
  <c r="AD384" i="64" s="1"/>
  <c r="AD793" i="64" a="1"/>
  <c r="AD793" i="64" s="1"/>
  <c r="AD154" i="64" a="1"/>
  <c r="AD154" i="64" s="1"/>
  <c r="AD130" i="64" a="1"/>
  <c r="AD130" i="64" s="1"/>
  <c r="AD1106" i="64" a="1"/>
  <c r="AD1106" i="64" s="1"/>
  <c r="AD1105" i="64" a="1"/>
  <c r="AD1105" i="64" s="1"/>
  <c r="AD352" i="64" a="1"/>
  <c r="AD352" i="64" s="1"/>
  <c r="AD320" i="64" a="1"/>
  <c r="AD320" i="64" s="1"/>
  <c r="AE1130" i="64"/>
  <c r="AE1115" i="64"/>
  <c r="AF1032" i="64"/>
  <c r="AF1028" i="64"/>
  <c r="AC280" i="64"/>
  <c r="AE133" i="64"/>
  <c r="AE158" i="64"/>
  <c r="AE143" i="64"/>
  <c r="AE1116" i="64"/>
  <c r="AE1131" i="64"/>
  <c r="BB85" i="861"/>
  <c r="BC45" i="861"/>
  <c r="BE1974" i="64"/>
  <c r="BE1983" i="64" s="1"/>
  <c r="BF1981" i="64" a="1"/>
  <c r="BF1981" i="64" s="1"/>
  <c r="BF1982" i="64" a="1"/>
  <c r="BF1982" i="64" s="1"/>
  <c r="BE1381" i="64"/>
  <c r="BE1813" i="64"/>
  <c r="BE1815" i="64" s="1"/>
  <c r="BF1814" i="64" a="1"/>
  <c r="BF1814" i="64" s="1"/>
  <c r="BF1812" i="64" a="1"/>
  <c r="BF1812" i="64" s="1"/>
  <c r="BF382" i="64" a="1"/>
  <c r="BF382" i="64" s="1"/>
  <c r="BF384" i="64" a="1"/>
  <c r="BF384" i="64" s="1"/>
  <c r="BE383" i="64"/>
  <c r="BE385" i="64" s="1"/>
  <c r="BF457" i="64" a="1"/>
  <c r="BF457" i="64" s="1"/>
  <c r="BF381" i="64" a="1"/>
  <c r="BF381" i="64" s="1"/>
  <c r="BF508" i="64" a="1"/>
  <c r="BF508" i="64" s="1"/>
  <c r="BE433" i="64"/>
  <c r="BE1569" i="64"/>
  <c r="BF1568" i="64" a="1"/>
  <c r="BF1568" i="64" s="1"/>
  <c r="BF432" i="64" a="1"/>
  <c r="BF432" i="64" s="1"/>
  <c r="BE1276" i="64"/>
  <c r="BE1208" i="64"/>
  <c r="BD1283" i="64"/>
  <c r="BF1207" i="64" a="1"/>
  <c r="BF1207" i="64" s="1"/>
  <c r="BF1275" i="64" a="1"/>
  <c r="BF1275" i="64" s="1"/>
  <c r="BE2386" i="64"/>
  <c r="BE2395" i="64" s="1"/>
  <c r="BF2387" i="64" a="1"/>
  <c r="BF2387" i="64" s="1"/>
  <c r="BR2417" i="64"/>
  <c r="BE1164" i="64"/>
  <c r="BE2228" i="64"/>
  <c r="BE2230" i="64" s="1"/>
  <c r="BC1179" i="64" a="1"/>
  <c r="BC1179" i="64" s="1"/>
  <c r="BF2227" i="64" a="1"/>
  <c r="BF2227" i="64" s="1"/>
  <c r="BF1165" i="64" a="1"/>
  <c r="BF1165" i="64" s="1"/>
  <c r="BD1173" i="64"/>
  <c r="BD1178" i="64"/>
  <c r="BF1335" i="64" a="1"/>
  <c r="BF1335" i="64" s="1"/>
  <c r="BF2229" i="64" a="1"/>
  <c r="BF2229" i="64" s="1"/>
  <c r="BF1331" i="64" a="1"/>
  <c r="BF1331" i="64" s="1"/>
  <c r="BF1332" i="64" a="1"/>
  <c r="BF1332" i="64" s="1"/>
  <c r="BE1333" i="64"/>
  <c r="BE1334" i="64" s="1"/>
  <c r="BE1336" i="64" s="1"/>
  <c r="BF801" i="64" a="1"/>
  <c r="BF801" i="64" s="1"/>
  <c r="BF790" i="64" a="1"/>
  <c r="BF790" i="64" s="1"/>
  <c r="BF793" i="64" a="1"/>
  <c r="BF793" i="64" s="1"/>
  <c r="BF807" i="64" a="1"/>
  <c r="BF807" i="64" s="1"/>
  <c r="BE147" i="64"/>
  <c r="BE162" i="64"/>
  <c r="BF132" i="64" a="1"/>
  <c r="BF132" i="64" s="1"/>
  <c r="BF1647" i="64" a="1"/>
  <c r="BF1647" i="64" s="1"/>
  <c r="BE161" i="64"/>
  <c r="BE160" i="64"/>
  <c r="BD148" i="64"/>
  <c r="BE144" i="64"/>
  <c r="BE159" i="64"/>
  <c r="BE158" i="64"/>
  <c r="AZ166" i="64"/>
  <c r="BE146" i="64"/>
  <c r="BE145" i="64"/>
  <c r="BE143" i="64"/>
  <c r="BF137" i="64" a="1"/>
  <c r="BF137" i="64" s="1"/>
  <c r="BF155" i="64" a="1"/>
  <c r="BF155" i="64" s="1"/>
  <c r="BF140" i="64" a="1"/>
  <c r="BF140" i="64" s="1"/>
  <c r="BF154" i="64" a="1"/>
  <c r="BF154" i="64" s="1"/>
  <c r="BF152" i="64" a="1"/>
  <c r="BF152" i="64" s="1"/>
  <c r="BF138" i="64" a="1"/>
  <c r="BF138" i="64" s="1"/>
  <c r="BF151" i="64" a="1"/>
  <c r="BF151" i="64" s="1"/>
  <c r="BF139" i="64" a="1"/>
  <c r="BF139" i="64" s="1"/>
  <c r="BF153" i="64" a="1"/>
  <c r="BF153" i="64" s="1"/>
  <c r="BF136" i="64" a="1"/>
  <c r="BF136" i="64" s="1"/>
  <c r="BB163" i="64"/>
  <c r="BF367" i="64" a="1"/>
  <c r="BF367" i="64" s="1"/>
  <c r="BF129" i="64" a="1"/>
  <c r="BF129" i="64" s="1"/>
  <c r="BF128" i="64" a="1"/>
  <c r="BF128" i="64" s="1"/>
  <c r="BF131" i="64" a="1"/>
  <c r="BF131" i="64" s="1"/>
  <c r="BF130" i="64" a="1"/>
  <c r="BF130" i="64" s="1"/>
  <c r="BE133" i="64"/>
  <c r="BF1405" i="64" a="1"/>
  <c r="BF1405" i="64" s="1"/>
  <c r="BC1134" i="64"/>
  <c r="BE1131" i="64"/>
  <c r="BE1130" i="64"/>
  <c r="BD1132" i="64"/>
  <c r="BE1129" i="64"/>
  <c r="BE1127" i="64"/>
  <c r="BE1128" i="64"/>
  <c r="BF1123" i="64" a="1"/>
  <c r="BF1123" i="64" s="1"/>
  <c r="BF1124" i="64" a="1"/>
  <c r="BF1124" i="64" s="1"/>
  <c r="BF1120" i="64" a="1"/>
  <c r="BF1120" i="64" s="1"/>
  <c r="BF1121" i="64" a="1"/>
  <c r="BF1121" i="64" s="1"/>
  <c r="BF1122" i="64" a="1"/>
  <c r="BF1122" i="64" s="1"/>
  <c r="BE1116" i="64"/>
  <c r="BE1115" i="64"/>
  <c r="BD1117" i="64"/>
  <c r="BE1113" i="64"/>
  <c r="BE1114" i="64"/>
  <c r="BE1112" i="64"/>
  <c r="BF1107" i="64" a="1"/>
  <c r="BF1107" i="64" s="1"/>
  <c r="BF1108" i="64" a="1"/>
  <c r="BF1108" i="64" s="1"/>
  <c r="BF1109" i="64" a="1"/>
  <c r="BF1109" i="64" s="1"/>
  <c r="BF1089" i="64" a="1"/>
  <c r="BF1089" i="64" s="1"/>
  <c r="BF1097" i="64" s="1"/>
  <c r="BF1090" i="64" a="1"/>
  <c r="BF1090" i="64" s="1"/>
  <c r="BF1098" i="64" s="1"/>
  <c r="BF1093" i="64" a="1"/>
  <c r="BF1093" i="64" s="1"/>
  <c r="BF1101" i="64" s="1"/>
  <c r="BF1106" i="64" a="1"/>
  <c r="BF1106" i="64" s="1"/>
  <c r="BF1105" i="64" a="1"/>
  <c r="BF1105" i="64" s="1"/>
  <c r="BF1091" i="64" a="1"/>
  <c r="BF1091" i="64" s="1"/>
  <c r="BF1099" i="64" s="1"/>
  <c r="BF1092" i="64" a="1"/>
  <c r="BF1092" i="64" s="1"/>
  <c r="BF1100" i="64" s="1"/>
  <c r="BF229" i="64" a="1"/>
  <c r="BF229" i="64" s="1"/>
  <c r="BC1384" i="64"/>
  <c r="BD1383" i="64"/>
  <c r="BF352" i="64" a="1"/>
  <c r="BF352" i="64" s="1"/>
  <c r="BF1380" i="64" a="1"/>
  <c r="BF1380" i="64" s="1"/>
  <c r="BF333" i="64" a="1"/>
  <c r="BF333" i="64" s="1"/>
  <c r="BF1065" i="64" a="1"/>
  <c r="BF1065" i="64" s="1"/>
  <c r="BF1031" i="64" a="1"/>
  <c r="BF1031" i="64" s="1"/>
  <c r="BF320" i="64" a="1"/>
  <c r="BF320" i="64" s="1"/>
  <c r="BD1028" i="64"/>
  <c r="BE1024" i="64"/>
  <c r="BE1032" i="64" s="1"/>
  <c r="BF1027" i="64" a="1"/>
  <c r="BF1027" i="64" s="1"/>
  <c r="BF1023" i="64" a="1"/>
  <c r="BF1023" i="64" s="1"/>
  <c r="AZ2441" i="64"/>
  <c r="BG280" i="64"/>
  <c r="BJ2" i="861"/>
  <c r="BI1" i="861"/>
  <c r="BI7" i="86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482" i="64"/>
  <c r="AY2484" i="64"/>
  <c r="AZ2461" i="64"/>
  <c r="AZ2463" i="64" s="1"/>
  <c r="E1363" i="64"/>
  <c r="E1362" i="64"/>
  <c r="E1359" i="64"/>
  <c r="E1358" i="64"/>
  <c r="E1357" i="64"/>
  <c r="E1355" i="64"/>
  <c r="AD2228" i="64" a="1"/>
  <c r="BF2228" i="64" a="1"/>
  <c r="AD2386" i="64" a="1"/>
  <c r="BE1383" i="64" a="1"/>
  <c r="BF1381" i="64" a="1"/>
  <c r="BF1164" i="64" a="1"/>
  <c r="BG1495" i="64"/>
  <c r="AF1384" i="64" a="1"/>
  <c r="BG1517" i="64"/>
  <c r="AD1024" i="64" a="1"/>
  <c r="BG1540" i="64"/>
  <c r="AD1569" i="64" a="1"/>
  <c r="BF1208" i="64" a="1"/>
  <c r="AD1406" i="64"/>
  <c r="AD1276" i="64" a="1"/>
  <c r="BH3064" i="64" a="1"/>
  <c r="BF433" i="64" a="1"/>
  <c r="AD1381" i="64" a="1"/>
  <c r="AE1383" i="64" a="1"/>
  <c r="BF1569" i="64" a="1"/>
  <c r="BF1813" i="64" a="1"/>
  <c r="AD1208" i="64" a="1"/>
  <c r="BF1276" i="64" a="1"/>
  <c r="AD1813" i="64" a="1"/>
  <c r="BG1428" i="64"/>
  <c r="AD433" i="64" a="1"/>
  <c r="BG1473" i="64"/>
  <c r="BF2386" i="64" a="1"/>
  <c r="BD1384" i="64" a="1"/>
  <c r="BF1024" i="64" a="1"/>
  <c r="BF1406" i="64"/>
  <c r="BG1451" i="64"/>
  <c r="AD1164" i="64" a="1"/>
  <c r="BH13" i="861" l="1"/>
  <c r="BG22" i="861"/>
  <c r="BG17" i="861"/>
  <c r="BH3064" i="64"/>
  <c r="BH3038" i="64" a="1"/>
  <c r="BH3038" i="64" s="1"/>
  <c r="AG3041" i="64"/>
  <c r="AH3036" i="64"/>
  <c r="BH2846" i="64" a="1"/>
  <c r="BH2846" i="64" s="1"/>
  <c r="BH2847" i="64" a="1"/>
  <c r="BH2847" i="64" s="1"/>
  <c r="BG2848" i="64"/>
  <c r="BH59" i="64" a="1"/>
  <c r="BH59" i="64" s="1"/>
  <c r="BH60" i="64" a="1"/>
  <c r="BH60" i="64" s="1"/>
  <c r="BH58" i="64" s="1" a="1"/>
  <c r="BH58" i="64" s="1"/>
  <c r="BH61" i="64" a="1"/>
  <c r="BH61" i="64" s="1"/>
  <c r="BH3364" i="64" a="1"/>
  <c r="BH3364" i="64" s="1"/>
  <c r="BH3343" i="64" a="1"/>
  <c r="BH3343" i="64" s="1"/>
  <c r="BH1449" i="64" a="1"/>
  <c r="BH1449" i="64" s="1"/>
  <c r="BH1450" i="64" a="1"/>
  <c r="BH1450" i="64" s="1"/>
  <c r="BH1538" i="64" a="1"/>
  <c r="BH1538" i="64" s="1"/>
  <c r="BH1539" i="64" a="1"/>
  <c r="BH1539" i="64" s="1"/>
  <c r="BH1494" i="64" a="1"/>
  <c r="BH1494" i="64" s="1"/>
  <c r="BH1516" i="64" a="1"/>
  <c r="BH1516" i="64" s="1"/>
  <c r="BH1427" i="64" a="1"/>
  <c r="BH1427" i="64" s="1"/>
  <c r="BH1472" i="64" a="1"/>
  <c r="BH1472" i="64" s="1"/>
  <c r="AV678" i="64"/>
  <c r="AV682" i="64" s="1"/>
  <c r="AV674" i="64"/>
  <c r="AW669" i="64"/>
  <c r="AW673" i="64" s="1"/>
  <c r="BH681" i="64" a="1"/>
  <c r="BH681" i="64" s="1"/>
  <c r="BH677" i="64" a="1"/>
  <c r="BH677" i="64" s="1"/>
  <c r="BH671" i="64" a="1"/>
  <c r="BH671" i="64" s="1"/>
  <c r="BH672" i="64" s="1"/>
  <c r="BG20" i="864"/>
  <c r="BG92" i="861" s="1"/>
  <c r="BG93" i="861" s="1"/>
  <c r="BG21" i="863"/>
  <c r="BG33" i="863"/>
  <c r="BG17" i="863" s="1"/>
  <c r="BG32" i="861" s="1"/>
  <c r="BG44" i="863"/>
  <c r="BI7" i="64"/>
  <c r="BI1" i="64"/>
  <c r="BJ2" i="64"/>
  <c r="BH4" i="64"/>
  <c r="BI3" i="64"/>
  <c r="BI3063" i="64" s="1" a="1"/>
  <c r="BI3063" i="64" s="1"/>
  <c r="AT536" i="64"/>
  <c r="AS537" i="64"/>
  <c r="AS539" i="64"/>
  <c r="AV486" i="64"/>
  <c r="AW485" i="64"/>
  <c r="AV488" i="64"/>
  <c r="BJ2" i="864"/>
  <c r="BI7" i="863"/>
  <c r="BI7" i="864"/>
  <c r="BH4" i="864"/>
  <c r="BH4" i="863"/>
  <c r="BI1" i="863"/>
  <c r="BI1" i="864"/>
  <c r="BI3" i="864"/>
  <c r="BI3" i="863"/>
  <c r="AE148" i="64"/>
  <c r="BJ3" i="861"/>
  <c r="BI4" i="861"/>
  <c r="AF1134" i="64"/>
  <c r="AF1135" i="64" s="1"/>
  <c r="AF165" i="64"/>
  <c r="AF166" i="64" s="1"/>
  <c r="AD1983" i="64"/>
  <c r="BA1986" i="64" s="1"/>
  <c r="AE163" i="64"/>
  <c r="AE1132" i="64"/>
  <c r="AE1117" i="64"/>
  <c r="AD383" i="64"/>
  <c r="AD385" i="64" s="1"/>
  <c r="AD2228" i="64"/>
  <c r="AD2230" i="64" s="1"/>
  <c r="AD1208" i="64"/>
  <c r="AD1215" i="64" s="1"/>
  <c r="AD2386" i="64"/>
  <c r="AD2395" i="64" s="1"/>
  <c r="AD1276" i="64"/>
  <c r="AD1283" i="64" s="1"/>
  <c r="AF1384" i="64"/>
  <c r="AD1569" i="64"/>
  <c r="AD1381" i="64"/>
  <c r="AD433" i="64"/>
  <c r="AD1813" i="64"/>
  <c r="AD1815" i="64" s="1"/>
  <c r="AD1024" i="64"/>
  <c r="AD1164" i="64"/>
  <c r="AE1383" i="64"/>
  <c r="AC801" i="64" a="1"/>
  <c r="AC801" i="64" s="1"/>
  <c r="AC1647" i="64" a="1"/>
  <c r="AC1647" i="64" s="1"/>
  <c r="AC155" i="64" a="1"/>
  <c r="AC155" i="64" s="1"/>
  <c r="AC1124" i="64" a="1"/>
  <c r="AC1124" i="64" s="1"/>
  <c r="AC1093" i="64" a="1"/>
  <c r="AC1093" i="64" s="1"/>
  <c r="AC1101" i="64" s="1"/>
  <c r="AC352" i="64" a="1"/>
  <c r="AC352" i="64" s="1"/>
  <c r="AC320" i="64" a="1"/>
  <c r="AC320" i="64" s="1"/>
  <c r="AC1092" i="64" a="1"/>
  <c r="AC1092" i="64" s="1"/>
  <c r="AC1100" i="64" s="1"/>
  <c r="AC1207" i="64" a="1"/>
  <c r="AC1207" i="64" s="1"/>
  <c r="AC790" i="64" a="1"/>
  <c r="AC790" i="64" s="1"/>
  <c r="AC807" i="64" a="1"/>
  <c r="AC807" i="64" s="1"/>
  <c r="AC140" i="64" a="1"/>
  <c r="AC140" i="64" s="1"/>
  <c r="AC367" i="64" a="1"/>
  <c r="AC367" i="64" s="1"/>
  <c r="AC1107" i="64" a="1"/>
  <c r="AC1107" i="64" s="1"/>
  <c r="AC229" i="64" a="1"/>
  <c r="AC229" i="64" s="1"/>
  <c r="AC1380" i="64" a="1"/>
  <c r="AC1380" i="64" s="1"/>
  <c r="AC333" i="64" a="1"/>
  <c r="AC333" i="64" s="1"/>
  <c r="AC382" i="64" a="1"/>
  <c r="AC382" i="64" s="1"/>
  <c r="AC1031" i="64" a="1"/>
  <c r="AC1031" i="64" s="1"/>
  <c r="AC1275" i="64" a="1"/>
  <c r="AC1275" i="64" s="1"/>
  <c r="AC1335" i="64" a="1"/>
  <c r="AC1335" i="64" s="1"/>
  <c r="AC793" i="64" a="1"/>
  <c r="AC793" i="64" s="1"/>
  <c r="AC138" i="64" a="1"/>
  <c r="AC138" i="64" s="1"/>
  <c r="AC131" i="64" a="1"/>
  <c r="AC131" i="64" s="1"/>
  <c r="AC1108" i="64" a="1"/>
  <c r="AC1108" i="64" s="1"/>
  <c r="AC1065" i="64" a="1"/>
  <c r="AC1065" i="64" s="1"/>
  <c r="AC1027" i="64" a="1"/>
  <c r="AC1027" i="64" s="1"/>
  <c r="AC1023" i="64" a="1"/>
  <c r="AC1023" i="64" s="1"/>
  <c r="AC457" i="64" a="1"/>
  <c r="AC457" i="64" s="1"/>
  <c r="AC488" i="64" s="1"/>
  <c r="AC508" i="64" a="1"/>
  <c r="AC508" i="64" s="1"/>
  <c r="AC539" i="64" s="1"/>
  <c r="AC1568" i="64" a="1"/>
  <c r="AC1568" i="64" s="1"/>
  <c r="AC2229" i="64" a="1"/>
  <c r="AC2229" i="64" s="1"/>
  <c r="AC139" i="64" a="1"/>
  <c r="AC139" i="64" s="1"/>
  <c r="AC137" i="64" a="1"/>
  <c r="AC137" i="64" s="1"/>
  <c r="AC130" i="64" a="1"/>
  <c r="AC130" i="64" s="1"/>
  <c r="AC1109" i="64" a="1"/>
  <c r="AC1109" i="64" s="1"/>
  <c r="AC1090" i="64" a="1"/>
  <c r="AC1090" i="64" s="1"/>
  <c r="AC1098" i="64" s="1"/>
  <c r="AC1982" i="64" a="1"/>
  <c r="AC1982" i="64" s="1"/>
  <c r="AC381" i="64" a="1"/>
  <c r="AC381" i="64" s="1"/>
  <c r="AC432" i="64" a="1"/>
  <c r="AC432" i="64" s="1"/>
  <c r="AC2227" i="64" a="1"/>
  <c r="AC2227" i="64" s="1"/>
  <c r="AC152" i="64" a="1"/>
  <c r="AC152" i="64" s="1"/>
  <c r="AC136" i="64" a="1"/>
  <c r="AC136" i="64" s="1"/>
  <c r="AC129" i="64" a="1"/>
  <c r="AC129" i="64" s="1"/>
  <c r="AC1123" i="64" a="1"/>
  <c r="AC1123" i="64" s="1"/>
  <c r="AC1105" i="64" a="1"/>
  <c r="AC1105" i="64" s="1"/>
  <c r="AC1332" i="64" a="1"/>
  <c r="AC1332" i="64" s="1"/>
  <c r="AC1121" i="64" a="1"/>
  <c r="AC1121" i="64" s="1"/>
  <c r="AC1981" i="64" a="1"/>
  <c r="AC1981" i="64" s="1"/>
  <c r="AC1814" i="64" a="1"/>
  <c r="AC1814" i="64" s="1"/>
  <c r="AC1165" i="64" a="1"/>
  <c r="AC1165" i="64" s="1"/>
  <c r="AC151" i="64" a="1"/>
  <c r="AC151" i="64" s="1"/>
  <c r="AC128" i="64" a="1"/>
  <c r="AC128" i="64" s="1"/>
  <c r="AC1405" i="64" a="1"/>
  <c r="AC1405" i="64" s="1"/>
  <c r="AC1122" i="64" a="1"/>
  <c r="AC1122" i="64" s="1"/>
  <c r="AC1106" i="64" a="1"/>
  <c r="AC1106" i="64" s="1"/>
  <c r="AC2580" i="64" a="1"/>
  <c r="AC2580" i="64" s="1"/>
  <c r="AC2587" i="64" s="1"/>
  <c r="AC132" i="64" a="1"/>
  <c r="AC132" i="64" s="1"/>
  <c r="AC1812" i="64" a="1"/>
  <c r="AC1812" i="64" s="1"/>
  <c r="AC384" i="64" a="1"/>
  <c r="AC384" i="64" s="1"/>
  <c r="AC2387" i="64" a="1"/>
  <c r="AC2387" i="64" s="1"/>
  <c r="AC1331" i="64" a="1"/>
  <c r="AC1331" i="64" s="1"/>
  <c r="AC153" i="64" a="1"/>
  <c r="AC153" i="64" s="1"/>
  <c r="AC1120" i="64" a="1"/>
  <c r="AC1120" i="64" s="1"/>
  <c r="AC1091" i="64" a="1"/>
  <c r="AC1091" i="64" s="1"/>
  <c r="AC1099" i="64" s="1"/>
  <c r="AC1089" i="64" a="1"/>
  <c r="AC1089" i="64" s="1"/>
  <c r="AC1097" i="64" s="1"/>
  <c r="AC154" i="64" a="1"/>
  <c r="AC154" i="64" s="1"/>
  <c r="AD1127" i="64"/>
  <c r="AD1112" i="64"/>
  <c r="AD1130" i="64"/>
  <c r="AD1115" i="64"/>
  <c r="BB1986" i="64"/>
  <c r="AE1173" i="64"/>
  <c r="AE1178" i="64"/>
  <c r="AP1179" i="64" s="1" a="1"/>
  <c r="AP1179" i="64" s="1"/>
  <c r="AD160" i="64"/>
  <c r="AD145" i="64"/>
  <c r="AD162" i="64"/>
  <c r="AD147" i="64"/>
  <c r="AD1129" i="64"/>
  <c r="AD1114" i="64"/>
  <c r="AD158" i="64"/>
  <c r="AD143" i="64"/>
  <c r="AD133" i="64"/>
  <c r="AD144" i="64"/>
  <c r="AD159" i="64"/>
  <c r="AD1128" i="64"/>
  <c r="AD1113" i="64"/>
  <c r="AQ1179" i="64" a="1"/>
  <c r="AQ1179" i="64" s="1"/>
  <c r="AE1032" i="64"/>
  <c r="AE1028" i="64"/>
  <c r="AD146" i="64"/>
  <c r="AD161" i="64"/>
  <c r="AB280" i="64"/>
  <c r="AD1333" i="64"/>
  <c r="AD1334" i="64" s="1"/>
  <c r="AD1336" i="64" s="1"/>
  <c r="AD1131" i="64"/>
  <c r="AD1116" i="64"/>
  <c r="BC85" i="861"/>
  <c r="BC60" i="861"/>
  <c r="BF1974" i="64"/>
  <c r="BF1983" i="64" s="1"/>
  <c r="BF1986" i="64" s="1"/>
  <c r="BB60" i="861"/>
  <c r="BD45" i="861"/>
  <c r="BE1986" i="64"/>
  <c r="BG1981" i="64" a="1"/>
  <c r="BG1981" i="64" s="1"/>
  <c r="BG1982" i="64" a="1"/>
  <c r="BG1982" i="64" s="1"/>
  <c r="BF1381" i="64"/>
  <c r="BF1813" i="64"/>
  <c r="BF1815" i="64" s="1"/>
  <c r="BG1814" i="64" a="1"/>
  <c r="BG1814" i="64" s="1"/>
  <c r="BG1812" i="64" a="1"/>
  <c r="BG1812" i="64" s="1"/>
  <c r="BG384" i="64" a="1"/>
  <c r="BG384" i="64" s="1"/>
  <c r="BG382" i="64" a="1"/>
  <c r="BG382" i="64" s="1"/>
  <c r="BF383" i="64"/>
  <c r="BF385" i="64" s="1"/>
  <c r="BG457" i="64" a="1"/>
  <c r="BG457" i="64" s="1"/>
  <c r="BG381" i="64" a="1"/>
  <c r="BG381" i="64" s="1"/>
  <c r="BG508" i="64" a="1"/>
  <c r="BG508" i="64" s="1"/>
  <c r="BF433" i="64"/>
  <c r="BF1569" i="64"/>
  <c r="BG1568" i="64" a="1"/>
  <c r="BG1568" i="64" s="1"/>
  <c r="BG432" i="64" a="1"/>
  <c r="BG432" i="64" s="1"/>
  <c r="BF1276" i="64"/>
  <c r="BF1208" i="64"/>
  <c r="BG1207" i="64" a="1"/>
  <c r="BG1207" i="64" s="1"/>
  <c r="BG1275" i="64" a="1"/>
  <c r="BG1275" i="64" s="1"/>
  <c r="BE1283" i="64"/>
  <c r="BF2386" i="64"/>
  <c r="BF2395" i="64" s="1"/>
  <c r="BG2387" i="64" a="1"/>
  <c r="BG2387" i="64" s="1"/>
  <c r="BS2417" i="64"/>
  <c r="BR2419" i="64"/>
  <c r="BF1164" i="64"/>
  <c r="BF2228" i="64"/>
  <c r="BF2230" i="64" s="1"/>
  <c r="BD1179" i="64" a="1"/>
  <c r="BD1179" i="64" s="1"/>
  <c r="BG2227" i="64" a="1"/>
  <c r="BG2227" i="64" s="1"/>
  <c r="BG1165" i="64" a="1"/>
  <c r="BG1165" i="64" s="1"/>
  <c r="BE1178" i="64"/>
  <c r="BE1173" i="64"/>
  <c r="BG1335" i="64" a="1"/>
  <c r="BG1335" i="64" s="1"/>
  <c r="BG2229" i="64" a="1"/>
  <c r="BG2229" i="64" s="1"/>
  <c r="BG1331" i="64" a="1"/>
  <c r="BG1331" i="64" s="1"/>
  <c r="BG1332" i="64" a="1"/>
  <c r="BG1332" i="64" s="1"/>
  <c r="BF1333" i="64"/>
  <c r="BF1334" i="64" s="1"/>
  <c r="BF1336" i="64" s="1"/>
  <c r="BG801" i="64" a="1"/>
  <c r="BG801" i="64" s="1"/>
  <c r="BG790" i="64" a="1"/>
  <c r="BG790" i="64" s="1"/>
  <c r="BG793" i="64" a="1"/>
  <c r="BG793" i="64" s="1"/>
  <c r="BG807" i="64" a="1"/>
  <c r="BG807" i="64" s="1"/>
  <c r="BF147" i="64"/>
  <c r="BF162" i="64"/>
  <c r="BG132" i="64" a="1"/>
  <c r="BG132" i="64" s="1"/>
  <c r="BG1647" i="64" a="1"/>
  <c r="BG1647" i="64" s="1"/>
  <c r="BF160" i="64"/>
  <c r="BE148" i="64"/>
  <c r="BF161" i="64"/>
  <c r="BF158" i="64"/>
  <c r="BF144" i="64"/>
  <c r="BF159" i="64"/>
  <c r="BF145" i="64"/>
  <c r="BF146" i="64"/>
  <c r="BF143" i="64"/>
  <c r="BG155" i="64" a="1"/>
  <c r="BG155" i="64" s="1"/>
  <c r="BG154" i="64" a="1"/>
  <c r="BG154" i="64" s="1"/>
  <c r="BG140" i="64" a="1"/>
  <c r="BG140" i="64" s="1"/>
  <c r="BG152" i="64" a="1"/>
  <c r="BG152" i="64" s="1"/>
  <c r="BG138" i="64" a="1"/>
  <c r="BG138" i="64" s="1"/>
  <c r="BG151" i="64" a="1"/>
  <c r="BG151" i="64" s="1"/>
  <c r="BG139" i="64" a="1"/>
  <c r="BG139" i="64" s="1"/>
  <c r="BG153" i="64" a="1"/>
  <c r="BG153" i="64" s="1"/>
  <c r="BG136" i="64" a="1"/>
  <c r="BG136" i="64" s="1"/>
  <c r="BG137" i="64" a="1"/>
  <c r="BG137" i="64" s="1"/>
  <c r="BB165" i="64"/>
  <c r="BB166" i="64" s="1"/>
  <c r="BG367" i="64" a="1"/>
  <c r="BG367" i="64" s="1"/>
  <c r="BG128" i="64" a="1"/>
  <c r="BG128" i="64" s="1"/>
  <c r="BG131" i="64" a="1"/>
  <c r="BG131" i="64" s="1"/>
  <c r="BG130" i="64" a="1"/>
  <c r="BG130" i="64" s="1"/>
  <c r="BG129" i="64" a="1"/>
  <c r="BG129" i="64" s="1"/>
  <c r="BF133" i="64"/>
  <c r="BG1405" i="64" a="1"/>
  <c r="BG1405" i="64" s="1"/>
  <c r="BD1134" i="64"/>
  <c r="BD1135" i="64" s="1"/>
  <c r="BC1135" i="64"/>
  <c r="BF1130" i="64"/>
  <c r="BF1131" i="64"/>
  <c r="BF1129" i="64"/>
  <c r="BE1132" i="64"/>
  <c r="BF1127" i="64"/>
  <c r="BG1124" i="64" a="1"/>
  <c r="BG1124" i="64" s="1"/>
  <c r="BG1120" i="64" a="1"/>
  <c r="BG1120" i="64" s="1"/>
  <c r="BG1123" i="64" a="1"/>
  <c r="BG1123" i="64" s="1"/>
  <c r="BG1121" i="64" a="1"/>
  <c r="BG1121" i="64" s="1"/>
  <c r="BG1122" i="64" a="1"/>
  <c r="BG1122" i="64" s="1"/>
  <c r="BF1128" i="64"/>
  <c r="BF1115" i="64"/>
  <c r="BF1114" i="64"/>
  <c r="BF1116" i="64"/>
  <c r="BE1117" i="64"/>
  <c r="BF1113" i="64"/>
  <c r="BF1112" i="64"/>
  <c r="BG1093" i="64" a="1"/>
  <c r="BG1093" i="64" s="1"/>
  <c r="BG1101" i="64" s="1"/>
  <c r="BG1107" i="64" a="1"/>
  <c r="BG1107" i="64" s="1"/>
  <c r="BG1108" i="64" a="1"/>
  <c r="BG1108" i="64" s="1"/>
  <c r="BG1109" i="64" a="1"/>
  <c r="BG1109" i="64" s="1"/>
  <c r="BG1105" i="64" a="1"/>
  <c r="BG1105" i="64" s="1"/>
  <c r="BG1089" i="64" a="1"/>
  <c r="BG1089" i="64" s="1"/>
  <c r="BG1092" i="64" a="1"/>
  <c r="BG1092" i="64" s="1"/>
  <c r="BG1100" i="64" s="1"/>
  <c r="BG1090" i="64" a="1"/>
  <c r="BG1090" i="64" s="1"/>
  <c r="BG1098" i="64" s="1"/>
  <c r="BG1106" i="64" a="1"/>
  <c r="BG1106" i="64" s="1"/>
  <c r="BG1091" i="64" a="1"/>
  <c r="BG1091" i="64" s="1"/>
  <c r="BG1099" i="64" s="1"/>
  <c r="BG229" i="64" a="1"/>
  <c r="BG229" i="64" s="1"/>
  <c r="BD1384" i="64"/>
  <c r="BE1383" i="64"/>
  <c r="BG352" i="64" a="1"/>
  <c r="BG352" i="64" s="1"/>
  <c r="BG1380" i="64" a="1"/>
  <c r="BG1380" i="64" s="1"/>
  <c r="BG333" i="64" a="1"/>
  <c r="BG333" i="64" s="1"/>
  <c r="BG1065" i="64" a="1"/>
  <c r="BG1065" i="64" s="1"/>
  <c r="BG1031" i="64" a="1"/>
  <c r="BG1031" i="64" s="1"/>
  <c r="BG320" i="64" a="1"/>
  <c r="BG320" i="64" s="1"/>
  <c r="BE1028" i="64"/>
  <c r="BF1024" i="64"/>
  <c r="BF1032" i="64" s="1"/>
  <c r="BG1027" i="64" a="1"/>
  <c r="BG1027" i="64" s="1"/>
  <c r="BG1023" i="64" a="1"/>
  <c r="BG1023" i="64" s="1"/>
  <c r="BA2441" i="64"/>
  <c r="BH280" i="64"/>
  <c r="BH18" i="864"/>
  <c r="BH17" i="864"/>
  <c r="BI19" i="864"/>
  <c r="BH16" i="864"/>
  <c r="BG53" i="863" a="1"/>
  <c r="BG53" i="863" s="1"/>
  <c r="BG49" i="863" a="1"/>
  <c r="BG49" i="863" s="1"/>
  <c r="BG51" i="863" a="1"/>
  <c r="BG51" i="863" s="1"/>
  <c r="BG34" i="863"/>
  <c r="BK2" i="861"/>
  <c r="BJ1" i="861"/>
  <c r="BJ7" i="86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484" i="64"/>
  <c r="BA2482" i="64"/>
  <c r="BA2461" i="64"/>
  <c r="BA2463" i="64" s="1"/>
  <c r="G1357" i="64"/>
  <c r="AC1569" i="64" a="1"/>
  <c r="BH1451" i="64"/>
  <c r="AC2228" i="64" a="1"/>
  <c r="AC1813" i="64" a="1"/>
  <c r="BH1428" i="64"/>
  <c r="AC433" i="64" a="1"/>
  <c r="BH1495" i="64"/>
  <c r="BG2386" i="64" a="1"/>
  <c r="BI3064" i="64" a="1"/>
  <c r="AD1383" i="64" a="1"/>
  <c r="AC1208" i="64" a="1"/>
  <c r="AC2386" i="64" a="1"/>
  <c r="AC1164" i="64" a="1"/>
  <c r="BG1813" i="64" a="1"/>
  <c r="AC1381" i="64" a="1"/>
  <c r="BH1517" i="64"/>
  <c r="BG1024" i="64" a="1"/>
  <c r="BF1383" i="64" a="1"/>
  <c r="BG2228" i="64" a="1"/>
  <c r="BH1540" i="64"/>
  <c r="BG1208" i="64" a="1"/>
  <c r="AE1384" i="64" a="1"/>
  <c r="BH1473" i="64"/>
  <c r="BG1569" i="64" a="1"/>
  <c r="AC1024" i="64" a="1"/>
  <c r="BG1276" i="64" a="1"/>
  <c r="BE1384" i="64" a="1"/>
  <c r="BG1406" i="64"/>
  <c r="BG433" i="64" a="1"/>
  <c r="BG1381" i="64" a="1"/>
  <c r="AC1406" i="64"/>
  <c r="AC1276" i="64" a="1"/>
  <c r="BG1164" i="64" a="1"/>
  <c r="BH22" i="861" l="1"/>
  <c r="BH17" i="861"/>
  <c r="BI13" i="861"/>
  <c r="AG23" i="861"/>
  <c r="BI3064" i="64"/>
  <c r="AH3039" i="64"/>
  <c r="AH3040" i="64" s="1"/>
  <c r="BI3038" i="64" a="1"/>
  <c r="BI3038" i="64" s="1"/>
  <c r="BI2846" i="64" a="1"/>
  <c r="BI2846" i="64" s="1"/>
  <c r="BI2847" i="64" a="1"/>
  <c r="BI2847" i="64" s="1"/>
  <c r="BH2848" i="64"/>
  <c r="BI60" i="64" a="1"/>
  <c r="BI60" i="64" s="1"/>
  <c r="BI58" i="64" s="1" a="1"/>
  <c r="BI58" i="64" s="1"/>
  <c r="BI61" i="64" a="1"/>
  <c r="BI61" i="64" s="1"/>
  <c r="BI59" i="64" a="1"/>
  <c r="BI59" i="64" s="1"/>
  <c r="BI3364" i="64" a="1"/>
  <c r="BI3364" i="64" s="1"/>
  <c r="BI3343" i="64" a="1"/>
  <c r="BI3343" i="64" s="1"/>
  <c r="BI1449" i="64" a="1"/>
  <c r="BI1449" i="64" s="1"/>
  <c r="BI1450" i="64" a="1"/>
  <c r="BI1450" i="64" s="1"/>
  <c r="BI1538" i="64" a="1"/>
  <c r="BI1538" i="64" s="1"/>
  <c r="BI1539" i="64" a="1"/>
  <c r="BI1539" i="64" s="1"/>
  <c r="BI1494" i="64" a="1"/>
  <c r="BI1494" i="64" s="1"/>
  <c r="BI1516" i="64" a="1"/>
  <c r="BI1516" i="64" s="1"/>
  <c r="BI1427" i="64" a="1"/>
  <c r="BI1427" i="64" s="1"/>
  <c r="BI1472" i="64" a="1"/>
  <c r="BI1472" i="64" s="1"/>
  <c r="BI677" i="64" a="1"/>
  <c r="BI677" i="64" s="1"/>
  <c r="BI671" i="64" a="1"/>
  <c r="BI671" i="64" s="1"/>
  <c r="BI672" i="64" s="1"/>
  <c r="BI681" i="64" a="1"/>
  <c r="BI681" i="64" s="1"/>
  <c r="AW678" i="64"/>
  <c r="AW682" i="64" s="1"/>
  <c r="AW674" i="64"/>
  <c r="AX669" i="64"/>
  <c r="AX673" i="64" s="1"/>
  <c r="BH21" i="863"/>
  <c r="BH20" i="864"/>
  <c r="BH92" i="861" s="1"/>
  <c r="BH93" i="861" s="1"/>
  <c r="BH33" i="863"/>
  <c r="BH17" i="863" s="1"/>
  <c r="BH32" i="861" s="1"/>
  <c r="BH44" i="863"/>
  <c r="BJ1" i="64"/>
  <c r="BK2" i="64"/>
  <c r="BI4" i="64"/>
  <c r="BJ7" i="64"/>
  <c r="BJ3" i="64"/>
  <c r="BJ3063" i="64" s="1" a="1"/>
  <c r="BJ3063" i="64" s="1"/>
  <c r="AX485" i="64"/>
  <c r="AW486" i="64"/>
  <c r="AW488" i="64"/>
  <c r="AU536" i="64"/>
  <c r="AT537" i="64"/>
  <c r="AT539" i="64"/>
  <c r="AE165" i="64"/>
  <c r="AE166" i="64" s="1"/>
  <c r="BK2" i="864"/>
  <c r="BJ1" i="864"/>
  <c r="BJ1" i="863"/>
  <c r="BI4" i="863"/>
  <c r="BI4" i="864"/>
  <c r="BJ3" i="864"/>
  <c r="BJ3" i="863"/>
  <c r="BJ7" i="864"/>
  <c r="BJ7" i="863"/>
  <c r="AE1134" i="64"/>
  <c r="AE1135" i="64" s="1"/>
  <c r="BK3" i="861"/>
  <c r="BJ4" i="861"/>
  <c r="AD1117" i="64"/>
  <c r="AD148" i="64"/>
  <c r="AD1132" i="64"/>
  <c r="AD163" i="64"/>
  <c r="AC383" i="64"/>
  <c r="AC385" i="64" s="1"/>
  <c r="AC2228" i="64"/>
  <c r="AC2230" i="64" s="1"/>
  <c r="AC433" i="64"/>
  <c r="AC1208" i="64"/>
  <c r="AC1215" i="64" s="1"/>
  <c r="AD1383" i="64"/>
  <c r="AC1569" i="64"/>
  <c r="AC1381" i="64"/>
  <c r="AC2386" i="64"/>
  <c r="AC2395" i="64" s="1"/>
  <c r="AE1384" i="64"/>
  <c r="AC1024" i="64"/>
  <c r="AC1813" i="64"/>
  <c r="AC1815" i="64" s="1"/>
  <c r="AC1164" i="64"/>
  <c r="AC1276" i="64"/>
  <c r="AC1283" i="64" s="1"/>
  <c r="AC1129" i="64"/>
  <c r="AC1114" i="64"/>
  <c r="AC1983" i="64"/>
  <c r="AC146" i="64"/>
  <c r="AC161" i="64"/>
  <c r="AC1130" i="64"/>
  <c r="AC1115" i="64"/>
  <c r="AC1333" i="64"/>
  <c r="AC1334" i="64" s="1"/>
  <c r="AC1336" i="64" s="1"/>
  <c r="AB1981" i="64" a="1"/>
  <c r="AB1981" i="64" s="1"/>
  <c r="AB381" i="64" a="1"/>
  <c r="AB381" i="64" s="1"/>
  <c r="AB432" i="64" a="1"/>
  <c r="AB432" i="64" s="1"/>
  <c r="AB801" i="64" a="1"/>
  <c r="AB801" i="64" s="1"/>
  <c r="AB153" i="64" a="1"/>
  <c r="AB153" i="64" s="1"/>
  <c r="AB367" i="64" a="1"/>
  <c r="AB367" i="64" s="1"/>
  <c r="AB1122" i="64" a="1"/>
  <c r="AB1122" i="64" s="1"/>
  <c r="AB1091" i="64" a="1"/>
  <c r="AB1091" i="64" s="1"/>
  <c r="AB1099" i="64" s="1"/>
  <c r="AB1982" i="64" a="1"/>
  <c r="AB1982" i="64" s="1"/>
  <c r="AB2229" i="64" a="1"/>
  <c r="AB2229" i="64" s="1"/>
  <c r="AB508" i="64" a="1"/>
  <c r="AB508" i="64" s="1"/>
  <c r="AB539" i="64" s="1"/>
  <c r="AB1207" i="64" a="1"/>
  <c r="AB1207" i="64" s="1"/>
  <c r="AB2580" i="64" a="1"/>
  <c r="AB2580" i="64" s="1"/>
  <c r="AB2587" i="64" s="1"/>
  <c r="AB1331" i="64" a="1"/>
  <c r="AB1331" i="64" s="1"/>
  <c r="AB790" i="64" a="1"/>
  <c r="AB790" i="64" s="1"/>
  <c r="AB154" i="64" a="1"/>
  <c r="AB154" i="64" s="1"/>
  <c r="AB131" i="64" a="1"/>
  <c r="AB131" i="64" s="1"/>
  <c r="AB1121" i="64" a="1"/>
  <c r="AB1121" i="64" s="1"/>
  <c r="AB1105" i="64" a="1"/>
  <c r="AB1105" i="64" s="1"/>
  <c r="AB229" i="64" a="1"/>
  <c r="AB229" i="64" s="1"/>
  <c r="AB1568" i="64" a="1"/>
  <c r="AB1568" i="64" s="1"/>
  <c r="AB151" i="64" a="1"/>
  <c r="AB151" i="64" s="1"/>
  <c r="AB1275" i="64" a="1"/>
  <c r="AB1275" i="64" s="1"/>
  <c r="AB2227" i="64" a="1"/>
  <c r="AB2227" i="64" s="1"/>
  <c r="AB1332" i="64" a="1"/>
  <c r="AB1332" i="64" s="1"/>
  <c r="AB155" i="64" a="1"/>
  <c r="AB155" i="64" s="1"/>
  <c r="AB130" i="64" a="1"/>
  <c r="AB130" i="64" s="1"/>
  <c r="AB1089" i="64" a="1"/>
  <c r="AB1089" i="64" s="1"/>
  <c r="AB1097" i="64" s="1"/>
  <c r="AB1814" i="64" a="1"/>
  <c r="AB1814" i="64" s="1"/>
  <c r="AB384" i="64" a="1"/>
  <c r="AB384" i="64" s="1"/>
  <c r="AB1165" i="64" a="1"/>
  <c r="AB1165" i="64" s="1"/>
  <c r="AB793" i="64" a="1"/>
  <c r="AB793" i="64" s="1"/>
  <c r="AB140" i="64" a="1"/>
  <c r="AB140" i="64" s="1"/>
  <c r="AB129" i="64" a="1"/>
  <c r="AB129" i="64" s="1"/>
  <c r="AB1092" i="64" a="1"/>
  <c r="AB1092" i="64" s="1"/>
  <c r="AB1100" i="64" s="1"/>
  <c r="AB1106" i="64" a="1"/>
  <c r="AB1106" i="64" s="1"/>
  <c r="AB1027" i="64" a="1"/>
  <c r="AB1027" i="64" s="1"/>
  <c r="AB1812" i="64" a="1"/>
  <c r="AB1812" i="64" s="1"/>
  <c r="AB382" i="64" a="1"/>
  <c r="AB382" i="64" s="1"/>
  <c r="AB2387" i="64" a="1"/>
  <c r="AB2387" i="64" s="1"/>
  <c r="AB807" i="64" a="1"/>
  <c r="AB807" i="64" s="1"/>
  <c r="AB137" i="64" a="1"/>
  <c r="AB137" i="64" s="1"/>
  <c r="AB138" i="64" a="1"/>
  <c r="AB138" i="64" s="1"/>
  <c r="AB128" i="64" a="1"/>
  <c r="AB128" i="64" s="1"/>
  <c r="AB1405" i="64" a="1"/>
  <c r="AB1405" i="64" s="1"/>
  <c r="AB1093" i="64" a="1"/>
  <c r="AB1093" i="64" s="1"/>
  <c r="AB1101" i="64" s="1"/>
  <c r="AB1090" i="64" a="1"/>
  <c r="AB1090" i="64" s="1"/>
  <c r="AB1098" i="64" s="1"/>
  <c r="AB333" i="64" a="1"/>
  <c r="AB333" i="64" s="1"/>
  <c r="AB132" i="64" a="1"/>
  <c r="AB132" i="64" s="1"/>
  <c r="AB1120" i="64" a="1"/>
  <c r="AB1120" i="64" s="1"/>
  <c r="AB1380" i="64" a="1"/>
  <c r="AB1380" i="64" s="1"/>
  <c r="AB1123" i="64" a="1"/>
  <c r="AB1123" i="64" s="1"/>
  <c r="AB139" i="64" a="1"/>
  <c r="AB139" i="64" s="1"/>
  <c r="AB136" i="64" a="1"/>
  <c r="AB136" i="64" s="1"/>
  <c r="AB1124" i="64" a="1"/>
  <c r="AB1124" i="64" s="1"/>
  <c r="AB1107" i="64" a="1"/>
  <c r="AB1107" i="64" s="1"/>
  <c r="AB352" i="64" a="1"/>
  <c r="AB352" i="64" s="1"/>
  <c r="AB1065" i="64" a="1"/>
  <c r="AB1065" i="64" s="1"/>
  <c r="AB1023" i="64" a="1"/>
  <c r="AB1023" i="64" s="1"/>
  <c r="AB1335" i="64" a="1"/>
  <c r="AB1335" i="64" s="1"/>
  <c r="AB152" i="64" a="1"/>
  <c r="AB152" i="64" s="1"/>
  <c r="AB1108" i="64" a="1"/>
  <c r="AB1108" i="64" s="1"/>
  <c r="AB1031" i="64" a="1"/>
  <c r="AB1031" i="64" s="1"/>
  <c r="AB457" i="64" a="1"/>
  <c r="AB457" i="64" s="1"/>
  <c r="AB488" i="64" s="1"/>
  <c r="AB1647" i="64" a="1"/>
  <c r="AB1647" i="64" s="1"/>
  <c r="AB1109" i="64" a="1"/>
  <c r="AB1109" i="64" s="1"/>
  <c r="AB320" i="64" a="1"/>
  <c r="AB320" i="64" s="1"/>
  <c r="AC158" i="64"/>
  <c r="AC143" i="64"/>
  <c r="AC133" i="64"/>
  <c r="AC1128" i="64"/>
  <c r="AC1113" i="64"/>
  <c r="AA280" i="64"/>
  <c r="AC144" i="64"/>
  <c r="AC159" i="64"/>
  <c r="AC1131" i="64"/>
  <c r="AC1116" i="64"/>
  <c r="AD1173" i="64"/>
  <c r="AD1178" i="64"/>
  <c r="AO1179" i="64" s="1" a="1"/>
  <c r="AO1179" i="64" s="1"/>
  <c r="AC145" i="64"/>
  <c r="AC160" i="64"/>
  <c r="AD1032" i="64"/>
  <c r="AD1028" i="64"/>
  <c r="AC1112" i="64"/>
  <c r="AC1127" i="64"/>
  <c r="AC147" i="64"/>
  <c r="AC162" i="64"/>
  <c r="BD85" i="861"/>
  <c r="BE45" i="861"/>
  <c r="BG1974" i="64"/>
  <c r="BG1983" i="64" s="1"/>
  <c r="BG1986" i="64" s="1"/>
  <c r="BH1982" i="64" a="1"/>
  <c r="BH1982" i="64" s="1"/>
  <c r="BH1981" i="64" a="1"/>
  <c r="BH1981" i="64" s="1"/>
  <c r="BG1381" i="64"/>
  <c r="BG1813" i="64"/>
  <c r="BG1815" i="64" s="1"/>
  <c r="BH1814" i="64" a="1"/>
  <c r="BH1814" i="64" s="1"/>
  <c r="BH1812" i="64" a="1"/>
  <c r="BH1812" i="64" s="1"/>
  <c r="BH384" i="64" a="1"/>
  <c r="BH384" i="64" s="1"/>
  <c r="BH382" i="64" a="1"/>
  <c r="BH382" i="64" s="1"/>
  <c r="BG383" i="64"/>
  <c r="BG385" i="64" s="1"/>
  <c r="BH457" i="64" a="1"/>
  <c r="BH457" i="64" s="1"/>
  <c r="BH381" i="64" a="1"/>
  <c r="BH381" i="64" s="1"/>
  <c r="BH508" i="64" a="1"/>
  <c r="BH508" i="64" s="1"/>
  <c r="BG433" i="64"/>
  <c r="BG1569" i="64"/>
  <c r="BH1568" i="64" a="1"/>
  <c r="BH1568" i="64" s="1"/>
  <c r="BH432" i="64" a="1"/>
  <c r="BH432" i="64" s="1"/>
  <c r="BG1276" i="64"/>
  <c r="BG1208" i="64"/>
  <c r="BH1207" i="64" a="1"/>
  <c r="BH1207" i="64" s="1"/>
  <c r="BH1275" i="64" a="1"/>
  <c r="BH1275" i="64" s="1"/>
  <c r="BF1283" i="64"/>
  <c r="BG2386" i="64"/>
  <c r="BG2395" i="64" s="1"/>
  <c r="BH2387" i="64" a="1"/>
  <c r="BH2387" i="64" s="1"/>
  <c r="BT2417" i="64"/>
  <c r="BT2419" i="64" s="1"/>
  <c r="BS2419" i="64"/>
  <c r="BG1164" i="64"/>
  <c r="BG2228" i="64"/>
  <c r="BG2230" i="64" s="1"/>
  <c r="BE1179" i="64" a="1"/>
  <c r="BE1179" i="64" s="1"/>
  <c r="BH2227" i="64" a="1"/>
  <c r="BH2227" i="64" s="1"/>
  <c r="BH1165" i="64" a="1"/>
  <c r="BH1165" i="64" s="1"/>
  <c r="BF1178" i="64"/>
  <c r="BF1173" i="64"/>
  <c r="BH1335" i="64" a="1"/>
  <c r="BH1335" i="64" s="1"/>
  <c r="BH2229" i="64" a="1"/>
  <c r="BH2229" i="64" s="1"/>
  <c r="BH1331" i="64" a="1"/>
  <c r="BH1331" i="64" s="1"/>
  <c r="BH1332" i="64" a="1"/>
  <c r="BH1332" i="64" s="1"/>
  <c r="BG1333" i="64"/>
  <c r="BG1334" i="64" s="1"/>
  <c r="BG1336" i="64" s="1"/>
  <c r="BH801" i="64" a="1"/>
  <c r="BH801" i="64" s="1"/>
  <c r="BH790" i="64" a="1"/>
  <c r="BH790" i="64" s="1"/>
  <c r="BH793" i="64" a="1"/>
  <c r="BH793" i="64" s="1"/>
  <c r="BH807" i="64" a="1"/>
  <c r="BH807" i="64" s="1"/>
  <c r="BG162" i="64"/>
  <c r="BG147" i="64"/>
  <c r="BH132" i="64" a="1"/>
  <c r="BH132" i="64" s="1"/>
  <c r="BH1647" i="64" a="1"/>
  <c r="BH1647" i="64" s="1"/>
  <c r="BF148" i="64"/>
  <c r="BG159" i="64"/>
  <c r="BG161" i="64"/>
  <c r="BG145" i="64"/>
  <c r="BG160" i="64"/>
  <c r="BG158" i="64"/>
  <c r="BG144" i="64"/>
  <c r="BG146" i="64"/>
  <c r="BG143" i="64"/>
  <c r="BH154" i="64" a="1"/>
  <c r="BH154" i="64" s="1"/>
  <c r="BH152" i="64" a="1"/>
  <c r="BH152" i="64" s="1"/>
  <c r="BH140" i="64" a="1"/>
  <c r="BH140" i="64" s="1"/>
  <c r="BH138" i="64" a="1"/>
  <c r="BH138" i="64" s="1"/>
  <c r="BH151" i="64" a="1"/>
  <c r="BH151" i="64" s="1"/>
  <c r="BH139" i="64" a="1"/>
  <c r="BH139" i="64" s="1"/>
  <c r="BH153" i="64" a="1"/>
  <c r="BH153" i="64" s="1"/>
  <c r="BH137" i="64" a="1"/>
  <c r="BH137" i="64" s="1"/>
  <c r="BH155" i="64" a="1"/>
  <c r="BH155" i="64" s="1"/>
  <c r="BH136" i="64" a="1"/>
  <c r="BH136" i="64" s="1"/>
  <c r="BD163" i="64"/>
  <c r="BC163" i="64"/>
  <c r="BH367" i="64" a="1"/>
  <c r="BH367" i="64" s="1"/>
  <c r="BH131" i="64" a="1"/>
  <c r="BH131" i="64" s="1"/>
  <c r="BH130" i="64" a="1"/>
  <c r="BH130" i="64" s="1"/>
  <c r="BH129" i="64" a="1"/>
  <c r="BH129" i="64" s="1"/>
  <c r="BH128" i="64" a="1"/>
  <c r="BH128" i="64" s="1"/>
  <c r="BG133" i="64"/>
  <c r="BH1405" i="64" a="1"/>
  <c r="BH1405" i="64" s="1"/>
  <c r="BG1097" i="64"/>
  <c r="BG1127" i="64" s="1"/>
  <c r="BE1134" i="64"/>
  <c r="BG1129" i="64"/>
  <c r="BG1128" i="64"/>
  <c r="BF1132" i="64"/>
  <c r="BG1131" i="64"/>
  <c r="BG1130" i="64"/>
  <c r="BH1124" i="64" a="1"/>
  <c r="BH1124" i="64" s="1"/>
  <c r="BH1120" i="64" a="1"/>
  <c r="BH1120" i="64" s="1"/>
  <c r="BH1121" i="64" a="1"/>
  <c r="BH1121" i="64" s="1"/>
  <c r="BH1122" i="64" a="1"/>
  <c r="BH1122" i="64" s="1"/>
  <c r="BH1123" i="64" a="1"/>
  <c r="BH1123" i="64" s="1"/>
  <c r="BG1114" i="64"/>
  <c r="BG1115" i="64"/>
  <c r="BF1117" i="64"/>
  <c r="BG1113" i="64"/>
  <c r="BH1092" i="64" a="1"/>
  <c r="BH1092" i="64" s="1"/>
  <c r="BH1100" i="64" s="1"/>
  <c r="BH1106" i="64" a="1"/>
  <c r="BH1106" i="64" s="1"/>
  <c r="BH1093" i="64" a="1"/>
  <c r="BH1093" i="64" s="1"/>
  <c r="BH1101" i="64" s="1"/>
  <c r="BH1107" i="64" a="1"/>
  <c r="BH1107" i="64" s="1"/>
  <c r="BH1108" i="64" a="1"/>
  <c r="BH1108" i="64" s="1"/>
  <c r="BH1109" i="64" a="1"/>
  <c r="BH1109" i="64" s="1"/>
  <c r="BH1105" i="64" a="1"/>
  <c r="BH1105" i="64" s="1"/>
  <c r="BH1091" i="64" a="1"/>
  <c r="BH1091" i="64" s="1"/>
  <c r="BH1099" i="64" s="1"/>
  <c r="BH1089" i="64" a="1"/>
  <c r="BH1089" i="64" s="1"/>
  <c r="BH1090" i="64" a="1"/>
  <c r="BH1090" i="64" s="1"/>
  <c r="BH1098" i="64" s="1"/>
  <c r="BG1116" i="64"/>
  <c r="BH229" i="64" a="1"/>
  <c r="BH229" i="64" s="1"/>
  <c r="BE1384" i="64"/>
  <c r="BF1383" i="64"/>
  <c r="BH352" i="64" a="1"/>
  <c r="BH352" i="64" s="1"/>
  <c r="BH1380" i="64" a="1"/>
  <c r="BH1380" i="64" s="1"/>
  <c r="BH333" i="64" a="1"/>
  <c r="BH333" i="64" s="1"/>
  <c r="BH1065" i="64" a="1"/>
  <c r="BH1065" i="64" s="1"/>
  <c r="BH1031" i="64" a="1"/>
  <c r="BH1031" i="64" s="1"/>
  <c r="BH320" i="64" a="1"/>
  <c r="BH320" i="64" s="1"/>
  <c r="BF1028" i="64"/>
  <c r="BG1024" i="64"/>
  <c r="BG1032" i="64" s="1"/>
  <c r="BH1027" i="64" a="1"/>
  <c r="BH1027" i="64" s="1"/>
  <c r="BB2441" i="64"/>
  <c r="BH1023" i="64" a="1"/>
  <c r="BH1023" i="64" s="1"/>
  <c r="BI280" i="64"/>
  <c r="BH51" i="863" a="1"/>
  <c r="BH51" i="863" s="1"/>
  <c r="BH49" i="863" a="1"/>
  <c r="BH49" i="863" s="1"/>
  <c r="BH53" i="863" a="1"/>
  <c r="BH53" i="863" s="1"/>
  <c r="BH34" i="863"/>
  <c r="BL2" i="861"/>
  <c r="BK1" i="861"/>
  <c r="BK7" i="86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484" i="64"/>
  <c r="BB2482" i="64"/>
  <c r="BB2461" i="64"/>
  <c r="BB2463" i="64" s="1"/>
  <c r="B1" i="84" a="1"/>
  <c r="E2060" i="64"/>
  <c r="E2059" i="64"/>
  <c r="E2058" i="64"/>
  <c r="E2057" i="64"/>
  <c r="E2056" i="64"/>
  <c r="E2055" i="64"/>
  <c r="E2054" i="64"/>
  <c r="E2053" i="64"/>
  <c r="E2052" i="64"/>
  <c r="E2050" i="64"/>
  <c r="E2049" i="64"/>
  <c r="E2048" i="64"/>
  <c r="E2023" i="64"/>
  <c r="E2022" i="64"/>
  <c r="E2021" i="64"/>
  <c r="E2020" i="64"/>
  <c r="E2019" i="64"/>
  <c r="E2018" i="64"/>
  <c r="E2017" i="64"/>
  <c r="E2016" i="64"/>
  <c r="E2014" i="64"/>
  <c r="E2013" i="64"/>
  <c r="E2012" i="64"/>
  <c r="E2010" i="64"/>
  <c r="E1951" i="64"/>
  <c r="E1950" i="64"/>
  <c r="E1949" i="64"/>
  <c r="E1948" i="64"/>
  <c r="E1947" i="64"/>
  <c r="E1946" i="64"/>
  <c r="E1945" i="64"/>
  <c r="E1944" i="64"/>
  <c r="E1942" i="64"/>
  <c r="E1941" i="64"/>
  <c r="E1940" i="64"/>
  <c r="E1920" i="64"/>
  <c r="G1920" i="64" s="1"/>
  <c r="E1919" i="64"/>
  <c r="G1919" i="64" s="1"/>
  <c r="E1918" i="64"/>
  <c r="G1918" i="64" s="1"/>
  <c r="E1917" i="64"/>
  <c r="G1917" i="64" s="1"/>
  <c r="E1916" i="64"/>
  <c r="G1916" i="64" s="1"/>
  <c r="E1915" i="64"/>
  <c r="E1914" i="64"/>
  <c r="G1914" i="64" s="1"/>
  <c r="E1913" i="64"/>
  <c r="G1913" i="64" s="1"/>
  <c r="E1912" i="64"/>
  <c r="G1912" i="64" s="1"/>
  <c r="E1911" i="64"/>
  <c r="G1911" i="64" s="1"/>
  <c r="E1910" i="64"/>
  <c r="G1910" i="64" s="1"/>
  <c r="E1909" i="64"/>
  <c r="E1907" i="64"/>
  <c r="G1907" i="64" s="1"/>
  <c r="E1906" i="64"/>
  <c r="E1905" i="64"/>
  <c r="E1903" i="64"/>
  <c r="E2654" i="64"/>
  <c r="E2651" i="64"/>
  <c r="E2650" i="64"/>
  <c r="E2649" i="64"/>
  <c r="E2648" i="64"/>
  <c r="E2647" i="64"/>
  <c r="E2646" i="64"/>
  <c r="E2645" i="64"/>
  <c r="E2644" i="64"/>
  <c r="E2643" i="64"/>
  <c r="E2642" i="64"/>
  <c r="E2641" i="64"/>
  <c r="E2639" i="64"/>
  <c r="E2685" i="64"/>
  <c r="E2684" i="64"/>
  <c r="E2683" i="64"/>
  <c r="E2682" i="64"/>
  <c r="E2681" i="64"/>
  <c r="E2680" i="64"/>
  <c r="E2679" i="64"/>
  <c r="E2678" i="64"/>
  <c r="E2677" i="64"/>
  <c r="E2676" i="64"/>
  <c r="E2675" i="64"/>
  <c r="E2673" i="64"/>
  <c r="E1885" i="64"/>
  <c r="E1884" i="64"/>
  <c r="E1883" i="64"/>
  <c r="E1882" i="64"/>
  <c r="E1881" i="64"/>
  <c r="E1879" i="64"/>
  <c r="E940" i="64"/>
  <c r="E939" i="64"/>
  <c r="E938" i="64"/>
  <c r="E937" i="64"/>
  <c r="E936" i="64"/>
  <c r="E935" i="64"/>
  <c r="E1790" i="64"/>
  <c r="E1789" i="64"/>
  <c r="E1788" i="64"/>
  <c r="E1786" i="64"/>
  <c r="E1767" i="64"/>
  <c r="E1766" i="64"/>
  <c r="E1765" i="64"/>
  <c r="E1764" i="64"/>
  <c r="E1762" i="64"/>
  <c r="E2312" i="64"/>
  <c r="E2311" i="64"/>
  <c r="E2310" i="64"/>
  <c r="E2309" i="64"/>
  <c r="E2308" i="64"/>
  <c r="E1743" i="64"/>
  <c r="E1742" i="64"/>
  <c r="E1741" i="64"/>
  <c r="E1740" i="64"/>
  <c r="E2288" i="64"/>
  <c r="E2287" i="64"/>
  <c r="E2286" i="64"/>
  <c r="E2285" i="64"/>
  <c r="E2284" i="64"/>
  <c r="E2282" i="64"/>
  <c r="E2211" i="64"/>
  <c r="E2207" i="64"/>
  <c r="E2206" i="64"/>
  <c r="E2205" i="64"/>
  <c r="E2204" i="64"/>
  <c r="E2203" i="64"/>
  <c r="E2202" i="64"/>
  <c r="E2201" i="64"/>
  <c r="E2200" i="64"/>
  <c r="E2199" i="64"/>
  <c r="E2198" i="64"/>
  <c r="E2197" i="64"/>
  <c r="E2196" i="64"/>
  <c r="E2195" i="64"/>
  <c r="E2194" i="64"/>
  <c r="E2193" i="64"/>
  <c r="E646" i="64"/>
  <c r="E645" i="64"/>
  <c r="E644" i="64"/>
  <c r="E643" i="64"/>
  <c r="E642" i="64"/>
  <c r="E641" i="64"/>
  <c r="E640" i="64"/>
  <c r="E639" i="64"/>
  <c r="E638" i="64"/>
  <c r="E637" i="64"/>
  <c r="E636" i="64"/>
  <c r="E635" i="64"/>
  <c r="E634" i="64"/>
  <c r="E1620" i="64"/>
  <c r="E1619" i="64"/>
  <c r="E1615" i="64"/>
  <c r="E1614" i="64"/>
  <c r="E1613" i="64"/>
  <c r="E1612" i="64"/>
  <c r="E1313" i="64"/>
  <c r="E1312" i="64"/>
  <c r="E1308" i="64"/>
  <c r="G1308" i="64" s="1"/>
  <c r="E1307" i="64"/>
  <c r="G1307" i="64" s="1"/>
  <c r="E1306" i="64"/>
  <c r="G1306" i="64" s="1"/>
  <c r="E1305" i="64"/>
  <c r="E1303" i="64"/>
  <c r="E967" i="64"/>
  <c r="E962" i="64"/>
  <c r="E961" i="64"/>
  <c r="E960" i="64"/>
  <c r="E213" i="64"/>
  <c r="E212" i="64"/>
  <c r="E211" i="64"/>
  <c r="E197" i="64"/>
  <c r="E196" i="64"/>
  <c r="E195" i="64"/>
  <c r="E266" i="64"/>
  <c r="E265" i="64"/>
  <c r="E44" i="64"/>
  <c r="E43" i="64"/>
  <c r="I2061" i="64"/>
  <c r="R2058" i="64"/>
  <c r="I2025" i="64"/>
  <c r="R2022" i="64"/>
  <c r="R1950" i="64"/>
  <c r="S1948" i="64" s="1" a="1"/>
  <c r="S1948" i="64" s="1"/>
  <c r="S1954" i="64" s="1"/>
  <c r="S1955" i="64" s="1"/>
  <c r="J1918" i="64"/>
  <c r="R1915" i="64"/>
  <c r="J2652" i="64"/>
  <c r="R2649" i="64"/>
  <c r="R2683" i="64"/>
  <c r="BJ3064" i="64" a="1"/>
  <c r="AD1384" i="64" a="1"/>
  <c r="BI1495" i="64"/>
  <c r="AC1383" i="64" a="1"/>
  <c r="AB1406" i="64"/>
  <c r="BH2386" i="64" a="1"/>
  <c r="BI1540" i="64"/>
  <c r="BI1428" i="64"/>
  <c r="AB433" i="64" a="1"/>
  <c r="BI1517" i="64"/>
  <c r="AB1208" i="64" a="1"/>
  <c r="AB1381" i="64" a="1"/>
  <c r="BH1406" i="64"/>
  <c r="AB2228" i="64" a="1"/>
  <c r="AB1813" i="64" a="1"/>
  <c r="BH1813" i="64" a="1"/>
  <c r="AB1276" i="64" a="1"/>
  <c r="BI1473" i="64"/>
  <c r="BH1164" i="64" a="1"/>
  <c r="BH1381" i="64" a="1"/>
  <c r="AB1164" i="64" a="1"/>
  <c r="BF1384" i="64" a="1"/>
  <c r="BH433" i="64" a="1"/>
  <c r="AB1569" i="64" a="1"/>
  <c r="BG1383" i="64" a="1"/>
  <c r="BH1024" i="64" a="1"/>
  <c r="BH1208" i="64" a="1"/>
  <c r="BI1451" i="64"/>
  <c r="BH1276" i="64" a="1"/>
  <c r="AB2386" i="64" a="1"/>
  <c r="BH1569" i="64" a="1"/>
  <c r="AB1024" i="64" a="1"/>
  <c r="BH2228" i="64" a="1"/>
  <c r="BI22" i="861" l="1"/>
  <c r="BJ13" i="861"/>
  <c r="BI17" i="861"/>
  <c r="BJ3064" i="64"/>
  <c r="AH3041" i="64"/>
  <c r="AI3036" i="64"/>
  <c r="BJ3038" i="64" a="1"/>
  <c r="BJ3038" i="64" s="1"/>
  <c r="BJ2846" i="64" a="1"/>
  <c r="BJ2846" i="64" s="1"/>
  <c r="BJ2847" i="64" a="1"/>
  <c r="BJ2847" i="64" s="1"/>
  <c r="BI2848" i="64"/>
  <c r="BJ60" i="64" a="1"/>
  <c r="BJ60" i="64" s="1"/>
  <c r="BJ58" i="64" s="1" a="1"/>
  <c r="BJ58" i="64" s="1"/>
  <c r="BJ61" i="64" a="1"/>
  <c r="BJ61" i="64" s="1"/>
  <c r="BJ59" i="64" a="1"/>
  <c r="BJ59" i="64" s="1"/>
  <c r="BJ3364" i="64" a="1"/>
  <c r="BJ3364" i="64" s="1"/>
  <c r="BJ3343" i="64" a="1"/>
  <c r="BJ3343" i="64" s="1"/>
  <c r="BJ1449" i="64" a="1"/>
  <c r="BJ1449" i="64" s="1"/>
  <c r="BJ1450" i="64" a="1"/>
  <c r="BJ1450" i="64" s="1"/>
  <c r="BJ1538" i="64" a="1"/>
  <c r="BJ1538" i="64" s="1"/>
  <c r="BJ1539" i="64" a="1"/>
  <c r="BJ1539" i="64" s="1"/>
  <c r="BJ1494" i="64" a="1"/>
  <c r="BJ1494" i="64" s="1"/>
  <c r="BJ1516" i="64" a="1"/>
  <c r="BJ1516" i="64" s="1"/>
  <c r="BJ1427" i="64" a="1"/>
  <c r="BJ1427" i="64" s="1"/>
  <c r="BJ1472" i="64" a="1"/>
  <c r="BJ1472" i="64" s="1"/>
  <c r="BI20" i="864"/>
  <c r="BI92" i="861" s="1"/>
  <c r="BI93" i="861" s="1"/>
  <c r="AX678" i="64"/>
  <c r="AX682" i="64" s="1"/>
  <c r="AX674" i="64"/>
  <c r="AY669" i="64"/>
  <c r="AY673" i="64" s="1"/>
  <c r="BJ681" i="64" a="1"/>
  <c r="BJ681" i="64" s="1"/>
  <c r="BJ677" i="64" a="1"/>
  <c r="BJ677" i="64" s="1"/>
  <c r="BJ671" i="64" a="1"/>
  <c r="BJ671" i="64" s="1"/>
  <c r="BJ672" i="64" s="1"/>
  <c r="BI21" i="863"/>
  <c r="BI33" i="863"/>
  <c r="BI17" i="863" s="1"/>
  <c r="BI32" i="861" s="1"/>
  <c r="BI44" i="863"/>
  <c r="BK7" i="64"/>
  <c r="BJ4" i="64"/>
  <c r="BK1" i="64"/>
  <c r="BL2" i="64"/>
  <c r="BK3" i="64"/>
  <c r="BK3063" i="64" s="1" a="1"/>
  <c r="BK3063" i="64" s="1"/>
  <c r="AU537" i="64"/>
  <c r="AV536" i="64"/>
  <c r="AU539" i="64"/>
  <c r="AY485" i="64"/>
  <c r="AX486" i="64"/>
  <c r="AX488" i="64"/>
  <c r="BL2" i="864"/>
  <c r="BJ4" i="863"/>
  <c r="BJ4" i="864"/>
  <c r="BK7" i="864"/>
  <c r="BK7" i="863"/>
  <c r="BK1" i="864"/>
  <c r="BK1" i="863"/>
  <c r="BK3" i="863"/>
  <c r="BK3" i="864"/>
  <c r="AD165" i="64"/>
  <c r="AD166" i="64" s="1"/>
  <c r="BL3" i="861"/>
  <c r="BK4" i="861"/>
  <c r="AD1134" i="64"/>
  <c r="AD1135" i="64" s="1"/>
  <c r="AC1132" i="64"/>
  <c r="AC1117" i="64"/>
  <c r="AC148" i="64"/>
  <c r="AC163" i="64"/>
  <c r="AB1333" i="64"/>
  <c r="AB1334" i="64" s="1"/>
  <c r="AB1336" i="64" s="1"/>
  <c r="AB1569" i="64"/>
  <c r="AB1024" i="64"/>
  <c r="AB1381" i="64"/>
  <c r="AB1208" i="64"/>
  <c r="AB1215" i="64" s="1"/>
  <c r="AC1383" i="64"/>
  <c r="AB433" i="64"/>
  <c r="AD1384" i="64"/>
  <c r="AB2386" i="64"/>
  <c r="AB2395" i="64" s="1"/>
  <c r="AB1164" i="64"/>
  <c r="AB2228" i="64"/>
  <c r="AB2230" i="64" s="1"/>
  <c r="AB1813" i="64"/>
  <c r="AB1815" i="64" s="1"/>
  <c r="AB1276" i="64"/>
  <c r="AB1283" i="64" s="1"/>
  <c r="AA137" i="64" a="1"/>
  <c r="AA137" i="64" s="1"/>
  <c r="AA138" i="64" a="1"/>
  <c r="AA138" i="64" s="1"/>
  <c r="AA128" i="64" a="1"/>
  <c r="AA128" i="64" s="1"/>
  <c r="AA1092" i="64" a="1"/>
  <c r="AA1092" i="64" s="1"/>
  <c r="AA1100" i="64" s="1"/>
  <c r="AA154" i="64" a="1"/>
  <c r="AA154" i="64" s="1"/>
  <c r="AA1121" i="64" a="1"/>
  <c r="AA1121" i="64" s="1"/>
  <c r="AA1106" i="64" a="1"/>
  <c r="AA1106" i="64" s="1"/>
  <c r="AA801" i="64" a="1"/>
  <c r="AA801" i="64" s="1"/>
  <c r="AA140" i="64" a="1"/>
  <c r="AA140" i="64" s="1"/>
  <c r="AA1107" i="64" a="1"/>
  <c r="AA1107" i="64" s="1"/>
  <c r="AA457" i="64" a="1"/>
  <c r="AA457" i="64" s="1"/>
  <c r="AA488" i="64" s="1"/>
  <c r="AA2580" i="64" a="1"/>
  <c r="AA2580" i="64" s="1"/>
  <c r="AA2587" i="64" s="1"/>
  <c r="AA1331" i="64" a="1"/>
  <c r="AA1331" i="64" s="1"/>
  <c r="AA152" i="64" a="1"/>
  <c r="AA152" i="64" s="1"/>
  <c r="AA136" i="64" a="1"/>
  <c r="AA136" i="64" s="1"/>
  <c r="AA131" i="64" a="1"/>
  <c r="AA131" i="64" s="1"/>
  <c r="AA367" i="64" a="1"/>
  <c r="AA367" i="64" s="1"/>
  <c r="AA1124" i="64" a="1"/>
  <c r="AA1124" i="64" s="1"/>
  <c r="AA1108" i="64" a="1"/>
  <c r="AA1108" i="64" s="1"/>
  <c r="AA333" i="64" a="1"/>
  <c r="AA333" i="64" s="1"/>
  <c r="AA1335" i="64" a="1"/>
  <c r="AA1335" i="64" s="1"/>
  <c r="AA352" i="64" a="1"/>
  <c r="AA352" i="64" s="1"/>
  <c r="AA382" i="64" a="1"/>
  <c r="AA382" i="64" s="1"/>
  <c r="AA2229" i="64" a="1"/>
  <c r="AA2229" i="64" s="1"/>
  <c r="AA1093" i="64" a="1"/>
  <c r="AA1093" i="64" s="1"/>
  <c r="AA1101" i="64" s="1"/>
  <c r="AA1380" i="64" a="1"/>
  <c r="AA1380" i="64" s="1"/>
  <c r="AA1091" i="64" a="1"/>
  <c r="AA1091" i="64" s="1"/>
  <c r="AA1099" i="64" s="1"/>
  <c r="AA1981" i="64" a="1"/>
  <c r="AA1981" i="64" s="1"/>
  <c r="AA1275" i="64" a="1"/>
  <c r="AA1275" i="64" s="1"/>
  <c r="AA2227" i="64" a="1"/>
  <c r="AA2227" i="64" s="1"/>
  <c r="AA1332" i="64" a="1"/>
  <c r="AA1332" i="64" s="1"/>
  <c r="AA807" i="64" a="1"/>
  <c r="AA807" i="64" s="1"/>
  <c r="AA139" i="64" a="1"/>
  <c r="AA139" i="64" s="1"/>
  <c r="AA130" i="64" a="1"/>
  <c r="AA130" i="64" s="1"/>
  <c r="AA1120" i="64" a="1"/>
  <c r="AA1120" i="64" s="1"/>
  <c r="AA1109" i="64" a="1"/>
  <c r="AA1109" i="64" s="1"/>
  <c r="AA1065" i="64" a="1"/>
  <c r="AA1065" i="64" s="1"/>
  <c r="AA1027" i="64" a="1"/>
  <c r="AA1027" i="64" s="1"/>
  <c r="AA1031" i="64" a="1"/>
  <c r="AA1031" i="64" s="1"/>
  <c r="AA1814" i="64" a="1"/>
  <c r="AA1814" i="64" s="1"/>
  <c r="AA1207" i="64" a="1"/>
  <c r="AA1207" i="64" s="1"/>
  <c r="AA1982" i="64" a="1"/>
  <c r="AA1982" i="64" s="1"/>
  <c r="AA508" i="64" a="1"/>
  <c r="AA508" i="64" s="1"/>
  <c r="AA539" i="64" s="1"/>
  <c r="AA793" i="64" a="1"/>
  <c r="AA793" i="64" s="1"/>
  <c r="AA132" i="64" a="1"/>
  <c r="AA132" i="64" s="1"/>
  <c r="AA151" i="64" a="1"/>
  <c r="AA151" i="64" s="1"/>
  <c r="AA129" i="64" a="1"/>
  <c r="AA129" i="64" s="1"/>
  <c r="AA1405" i="64" a="1"/>
  <c r="AA1405" i="64" s="1"/>
  <c r="AA1123" i="64" a="1"/>
  <c r="AA1123" i="64" s="1"/>
  <c r="AA1105" i="64" a="1"/>
  <c r="AA1105" i="64" s="1"/>
  <c r="AA432" i="64" a="1"/>
  <c r="AA432" i="64" s="1"/>
  <c r="AA790" i="64" a="1"/>
  <c r="AA790" i="64" s="1"/>
  <c r="AA381" i="64" a="1"/>
  <c r="AA381" i="64" s="1"/>
  <c r="AA1568" i="64" a="1"/>
  <c r="AA1568" i="64" s="1"/>
  <c r="AA2387" i="64" a="1"/>
  <c r="AA2387" i="64" s="1"/>
  <c r="AA1647" i="64" a="1"/>
  <c r="AA1647" i="64" s="1"/>
  <c r="AA153" i="64" a="1"/>
  <c r="AA153" i="64" s="1"/>
  <c r="AA1122" i="64" a="1"/>
  <c r="AA1122" i="64" s="1"/>
  <c r="AA1089" i="64" a="1"/>
  <c r="AA1089" i="64" s="1"/>
  <c r="AA1097" i="64" s="1"/>
  <c r="AA1023" i="64" a="1"/>
  <c r="AA1023" i="64" s="1"/>
  <c r="AA384" i="64" a="1"/>
  <c r="AA384" i="64" s="1"/>
  <c r="AA155" i="64" a="1"/>
  <c r="AA155" i="64" s="1"/>
  <c r="AA1090" i="64" a="1"/>
  <c r="AA1090" i="64" s="1"/>
  <c r="AA1098" i="64" s="1"/>
  <c r="AA229" i="64" a="1"/>
  <c r="AA229" i="64" s="1"/>
  <c r="AA320" i="64" a="1"/>
  <c r="AA320" i="64" s="1"/>
  <c r="AA1812" i="64" a="1"/>
  <c r="AA1812" i="64" s="1"/>
  <c r="AA1165" i="64" a="1"/>
  <c r="AA1165" i="64" s="1"/>
  <c r="AB143" i="64"/>
  <c r="AB133" i="64"/>
  <c r="AB158" i="64"/>
  <c r="Z280" i="64"/>
  <c r="AB1130" i="64"/>
  <c r="AB1115" i="64"/>
  <c r="AB1127" i="64"/>
  <c r="AB1112" i="64"/>
  <c r="AB144" i="64"/>
  <c r="AB159" i="64"/>
  <c r="AB160" i="64"/>
  <c r="AB145" i="64"/>
  <c r="AB147" i="64"/>
  <c r="AB162" i="64"/>
  <c r="AB383" i="64"/>
  <c r="AB385" i="64" s="1"/>
  <c r="AB161" i="64"/>
  <c r="AB146" i="64"/>
  <c r="AB1983" i="64"/>
  <c r="AC1173" i="64"/>
  <c r="AC1178" i="64"/>
  <c r="AN1179" i="64" s="1" a="1"/>
  <c r="AN1179" i="64" s="1"/>
  <c r="AB1128" i="64"/>
  <c r="AB1113" i="64"/>
  <c r="AB1129" i="64"/>
  <c r="AB1114" i="64"/>
  <c r="AZ1986" i="64"/>
  <c r="AB1131" i="64"/>
  <c r="AB1116" i="64"/>
  <c r="AC1032" i="64"/>
  <c r="AC1028" i="64"/>
  <c r="BE85" i="861"/>
  <c r="BH1974" i="64"/>
  <c r="BH1983" i="64" s="1"/>
  <c r="BH1986" i="64" s="1"/>
  <c r="BE60" i="861"/>
  <c r="BD60" i="861"/>
  <c r="BF45" i="861"/>
  <c r="BI1982" i="64" a="1"/>
  <c r="BI1982" i="64" s="1"/>
  <c r="BI1981" i="64" a="1"/>
  <c r="BI1981" i="64" s="1"/>
  <c r="BH1381" i="64"/>
  <c r="BH1813" i="64"/>
  <c r="BH1815" i="64" s="1"/>
  <c r="BI1814" i="64" a="1"/>
  <c r="BI1814" i="64" s="1"/>
  <c r="BI1812" i="64" a="1"/>
  <c r="BI1812" i="64" s="1"/>
  <c r="BH383" i="64"/>
  <c r="BH385" i="64" s="1"/>
  <c r="BI384" i="64" a="1"/>
  <c r="BI384" i="64" s="1"/>
  <c r="BI382" i="64" a="1"/>
  <c r="BI382" i="64" s="1"/>
  <c r="BI457" i="64" a="1"/>
  <c r="BI457" i="64" s="1"/>
  <c r="BI381" i="64" a="1"/>
  <c r="BI381" i="64" s="1"/>
  <c r="BI508" i="64" a="1"/>
  <c r="BI508" i="64" s="1"/>
  <c r="BH433" i="64"/>
  <c r="BH1569" i="64"/>
  <c r="BI1568" i="64" a="1"/>
  <c r="BI1568" i="64" s="1"/>
  <c r="BI432" i="64" a="1"/>
  <c r="BI432" i="64" s="1"/>
  <c r="BH1276" i="64"/>
  <c r="BH1208" i="64"/>
  <c r="BI1207" i="64" a="1"/>
  <c r="BI1207" i="64" s="1"/>
  <c r="BI1275" i="64" a="1"/>
  <c r="BI1275" i="64" s="1"/>
  <c r="BG1283" i="64"/>
  <c r="BH2386" i="64"/>
  <c r="BH2395" i="64" s="1"/>
  <c r="BI2387" i="64" a="1"/>
  <c r="BI2387" i="64" s="1"/>
  <c r="BU2417" i="64"/>
  <c r="BU2419" i="64" s="1"/>
  <c r="BH1164" i="64"/>
  <c r="BH2228" i="64"/>
  <c r="BH2230" i="64" s="1"/>
  <c r="BF1179" i="64" a="1"/>
  <c r="BF1179" i="64" s="1"/>
  <c r="BI2227" i="64" a="1"/>
  <c r="BI2227" i="64" s="1"/>
  <c r="BI1165" i="64" a="1"/>
  <c r="BI1165" i="64" s="1"/>
  <c r="BG1173" i="64"/>
  <c r="BG1178" i="64"/>
  <c r="BI1335" i="64" a="1"/>
  <c r="BI1335" i="64" s="1"/>
  <c r="BI2229" i="64" a="1"/>
  <c r="BI2229" i="64" s="1"/>
  <c r="BI1331" i="64" a="1"/>
  <c r="BI1331" i="64" s="1"/>
  <c r="BI1332" i="64" a="1"/>
  <c r="BI1332" i="64" s="1"/>
  <c r="BH1333" i="64"/>
  <c r="BH1334" i="64" s="1"/>
  <c r="BH1336" i="64" s="1"/>
  <c r="BI801" i="64" a="1"/>
  <c r="BI801" i="64" s="1"/>
  <c r="BI790" i="64" a="1"/>
  <c r="BI790" i="64" s="1"/>
  <c r="BI807" i="64" a="1"/>
  <c r="BI807" i="64" s="1"/>
  <c r="BI793" i="64" a="1"/>
  <c r="BI793" i="64" s="1"/>
  <c r="BH162" i="64"/>
  <c r="BH147" i="64"/>
  <c r="BI132" i="64" a="1"/>
  <c r="BI132" i="64" s="1"/>
  <c r="BI1647" i="64" a="1"/>
  <c r="BI1647" i="64" s="1"/>
  <c r="BH158" i="64"/>
  <c r="BG148" i="64"/>
  <c r="BH161" i="64"/>
  <c r="BH144" i="64"/>
  <c r="BH159" i="64"/>
  <c r="BH145" i="64"/>
  <c r="BH160" i="64"/>
  <c r="BH146" i="64"/>
  <c r="BH143" i="64"/>
  <c r="BD165" i="64"/>
  <c r="BD166" i="64" s="1"/>
  <c r="BI152" i="64" a="1"/>
  <c r="BI152" i="64" s="1"/>
  <c r="BI140" i="64" a="1"/>
  <c r="BI140" i="64" s="1"/>
  <c r="BI154" i="64" a="1"/>
  <c r="BI154" i="64" s="1"/>
  <c r="BI138" i="64" a="1"/>
  <c r="BI138" i="64" s="1"/>
  <c r="BI151" i="64" a="1"/>
  <c r="BI151" i="64" s="1"/>
  <c r="BI139" i="64" a="1"/>
  <c r="BI139" i="64" s="1"/>
  <c r="BI153" i="64" a="1"/>
  <c r="BI153" i="64" s="1"/>
  <c r="BI137" i="64" a="1"/>
  <c r="BI137" i="64" s="1"/>
  <c r="BI155" i="64" a="1"/>
  <c r="BI155" i="64" s="1"/>
  <c r="BI136" i="64" a="1"/>
  <c r="BI136" i="64" s="1"/>
  <c r="BC165" i="64"/>
  <c r="BE163" i="64"/>
  <c r="BI367" i="64" a="1"/>
  <c r="BI367" i="64" s="1"/>
  <c r="BI131" i="64" a="1"/>
  <c r="BI131" i="64" s="1"/>
  <c r="BI130" i="64" a="1"/>
  <c r="BI130" i="64" s="1"/>
  <c r="BI129" i="64" a="1"/>
  <c r="BI129" i="64" s="1"/>
  <c r="BI128" i="64" a="1"/>
  <c r="BI128" i="64" s="1"/>
  <c r="BH133" i="64"/>
  <c r="BI1405" i="64" a="1"/>
  <c r="BI1405" i="64" s="1"/>
  <c r="BG1112" i="64"/>
  <c r="BG1117" i="64" s="1"/>
  <c r="BH1097" i="64"/>
  <c r="BH1127" i="64" s="1"/>
  <c r="BE1135" i="64"/>
  <c r="BF1134" i="64"/>
  <c r="BF1135" i="64" s="1"/>
  <c r="BH1129" i="64"/>
  <c r="BG1132" i="64"/>
  <c r="BH1130" i="64"/>
  <c r="BH1131" i="64"/>
  <c r="BH1128" i="64"/>
  <c r="BI1120" i="64" a="1"/>
  <c r="BI1120" i="64" s="1"/>
  <c r="BI1121" i="64" a="1"/>
  <c r="BI1121" i="64" s="1"/>
  <c r="BI1122" i="64" a="1"/>
  <c r="BI1122" i="64" s="1"/>
  <c r="BI1124" i="64" a="1"/>
  <c r="BI1124" i="64" s="1"/>
  <c r="BI1123" i="64" a="1"/>
  <c r="BI1123" i="64" s="1"/>
  <c r="BH1113" i="64"/>
  <c r="BH1114" i="64"/>
  <c r="BI1106" i="64" a="1"/>
  <c r="BI1106" i="64" s="1"/>
  <c r="BI1091" i="64" a="1"/>
  <c r="BI1091" i="64" s="1"/>
  <c r="BI1099" i="64" s="1"/>
  <c r="BI1092" i="64" a="1"/>
  <c r="BI1092" i="64" s="1"/>
  <c r="BI1100" i="64" s="1"/>
  <c r="BI1093" i="64" a="1"/>
  <c r="BI1093" i="64" s="1"/>
  <c r="BI1101" i="64" s="1"/>
  <c r="BI1107" i="64" a="1"/>
  <c r="BI1107" i="64" s="1"/>
  <c r="BI1108" i="64" a="1"/>
  <c r="BI1108" i="64" s="1"/>
  <c r="BI1090" i="64" a="1"/>
  <c r="BI1090" i="64" s="1"/>
  <c r="BI1098" i="64" s="1"/>
  <c r="BI1109" i="64" a="1"/>
  <c r="BI1109" i="64" s="1"/>
  <c r="BI1105" i="64" a="1"/>
  <c r="BI1105" i="64" s="1"/>
  <c r="BI1089" i="64" a="1"/>
  <c r="BI1089" i="64" s="1"/>
  <c r="BI1097" i="64" s="1"/>
  <c r="BH1116" i="64"/>
  <c r="BH1115" i="64"/>
  <c r="BI229" i="64" a="1"/>
  <c r="BI229" i="64" s="1"/>
  <c r="BF1384" i="64"/>
  <c r="BG1383" i="64"/>
  <c r="BI352" i="64" a="1"/>
  <c r="BI352" i="64" s="1"/>
  <c r="BI1380" i="64" a="1"/>
  <c r="BI1380" i="64" s="1"/>
  <c r="BI333" i="64" a="1"/>
  <c r="BI333" i="64" s="1"/>
  <c r="BI1065" i="64" a="1"/>
  <c r="BI1065" i="64" s="1"/>
  <c r="BI1031" i="64" a="1"/>
  <c r="BI1031" i="64" s="1"/>
  <c r="BI320" i="64" a="1"/>
  <c r="BI320" i="64" s="1"/>
  <c r="BC2441" i="64"/>
  <c r="BG1028" i="64"/>
  <c r="BH1024" i="64"/>
  <c r="BH1032" i="64" s="1"/>
  <c r="BI1027" i="64" a="1"/>
  <c r="BI1027" i="64" s="1"/>
  <c r="BI1023" i="64" a="1"/>
  <c r="BI1023" i="64" s="1"/>
  <c r="BJ280"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L1" i="861"/>
  <c r="BL7" i="861"/>
  <c r="AW1" i="860"/>
  <c r="AW7" i="860"/>
  <c r="AW3" i="860"/>
  <c r="AW4" i="860" s="1"/>
  <c r="AX2" i="860"/>
  <c r="K42" i="206"/>
  <c r="K47" i="206"/>
  <c r="BB2484" i="64"/>
  <c r="BC2482" i="64"/>
  <c r="BC2461" i="64"/>
  <c r="BC2463" i="64" s="1"/>
  <c r="G197" i="64"/>
  <c r="G213" i="64"/>
  <c r="G1305" i="64"/>
  <c r="G639" i="64"/>
  <c r="G2676" i="64"/>
  <c r="G2642" i="64"/>
  <c r="G1906" i="64"/>
  <c r="G1915" i="64"/>
  <c r="R2025" i="64"/>
  <c r="S2025" i="64" s="1"/>
  <c r="G961" i="64"/>
  <c r="G44" i="64"/>
  <c r="G1612" i="64"/>
  <c r="G2199" i="64"/>
  <c r="G939" i="64"/>
  <c r="G1883" i="64"/>
  <c r="G2012" i="64"/>
  <c r="G2052" i="64"/>
  <c r="G2678" i="64"/>
  <c r="G2013" i="64"/>
  <c r="G1740" i="64"/>
  <c r="G2644" i="64"/>
  <c r="G1909" i="64"/>
  <c r="G2022" i="64"/>
  <c r="J2653" i="64"/>
  <c r="J2654" i="64" s="1"/>
  <c r="G2194" i="64"/>
  <c r="G1742" i="64"/>
  <c r="G2310" i="64"/>
  <c r="G1764" i="64"/>
  <c r="G1940" i="64"/>
  <c r="G2016" i="64"/>
  <c r="G196" i="64"/>
  <c r="G211" i="64"/>
  <c r="G2284" i="64"/>
  <c r="G1941" i="64"/>
  <c r="G1950" i="64"/>
  <c r="G2308" i="64"/>
  <c r="R2061" i="64"/>
  <c r="S2061" i="64" s="1"/>
  <c r="G212" i="64"/>
  <c r="G645" i="64"/>
  <c r="G1766" i="64"/>
  <c r="G1788" i="64"/>
  <c r="G2048" i="64"/>
  <c r="J1919" i="64"/>
  <c r="G266" i="64"/>
  <c r="G2205" i="64"/>
  <c r="G937" i="64"/>
  <c r="G1881" i="64"/>
  <c r="G2675" i="64"/>
  <c r="G2683" i="64"/>
  <c r="G2641" i="64"/>
  <c r="G2649" i="64"/>
  <c r="G1905" i="64"/>
  <c r="G1944" i="64"/>
  <c r="G2049" i="64"/>
  <c r="G2058" i="64"/>
  <c r="J2725" i="64"/>
  <c r="I2026" i="64"/>
  <c r="I2027" i="64" s="1"/>
  <c r="I2062" i="64"/>
  <c r="B1" i="84"/>
  <c r="R1918" i="64"/>
  <c r="S1918" i="64" s="1"/>
  <c r="R2652" i="64"/>
  <c r="S2652" i="64" s="1"/>
  <c r="BH1383" i="64" a="1"/>
  <c r="AA433" i="64" a="1"/>
  <c r="BJ1473" i="64"/>
  <c r="BJ1428" i="64"/>
  <c r="AA1164" i="64" a="1"/>
  <c r="AB1383" i="64" a="1"/>
  <c r="AA1406" i="64"/>
  <c r="AA1381" i="64" a="1"/>
  <c r="AA1813" i="64" a="1"/>
  <c r="BI1381" i="64" a="1"/>
  <c r="AA1569" i="64" a="1"/>
  <c r="BI1569" i="64" a="1"/>
  <c r="BI1208" i="64" a="1"/>
  <c r="BK3064" i="64" a="1"/>
  <c r="BJ1540" i="64"/>
  <c r="BI2228" i="64" a="1"/>
  <c r="AC1384" i="64" a="1"/>
  <c r="BJ1517" i="64"/>
  <c r="AA1276" i="64" a="1"/>
  <c r="BJ1451" i="64"/>
  <c r="BI1164" i="64" a="1"/>
  <c r="BI433" i="64" a="1"/>
  <c r="BI1813" i="64" a="1"/>
  <c r="BI1406" i="64"/>
  <c r="BI2386" i="64" a="1"/>
  <c r="BI1024" i="64" a="1"/>
  <c r="BJ1495" i="64"/>
  <c r="AA1208" i="64" a="1"/>
  <c r="BG1384" i="64" a="1"/>
  <c r="BI1276" i="64" a="1"/>
  <c r="AA1024" i="64" a="1"/>
  <c r="AA2228" i="64" a="1"/>
  <c r="AA2386" i="64" a="1"/>
  <c r="BK13" i="861" l="1"/>
  <c r="BJ22" i="861"/>
  <c r="BJ17" i="861"/>
  <c r="BK3064" i="64"/>
  <c r="BK3038" i="64" a="1"/>
  <c r="BK3038" i="64" s="1"/>
  <c r="AI3039" i="64"/>
  <c r="AI3040" i="64" s="1"/>
  <c r="BK2846" i="64" a="1"/>
  <c r="BK2846" i="64" s="1"/>
  <c r="BK2847" i="64" a="1"/>
  <c r="BK2847" i="64" s="1"/>
  <c r="BJ2848" i="64"/>
  <c r="BK60" i="64" a="1"/>
  <c r="BK60" i="64" s="1"/>
  <c r="BK58" i="64" s="1" a="1"/>
  <c r="BK58" i="64" s="1"/>
  <c r="BK61" i="64" a="1"/>
  <c r="BK61" i="64" s="1"/>
  <c r="BK59" i="64" a="1"/>
  <c r="BK59" i="64" s="1"/>
  <c r="BK3364" i="64" a="1"/>
  <c r="BK3364" i="64" s="1"/>
  <c r="BK3343" i="64" a="1"/>
  <c r="BK3343" i="64" s="1"/>
  <c r="BK1449" i="64" a="1"/>
  <c r="BK1449" i="64" s="1"/>
  <c r="BK1450" i="64" a="1"/>
  <c r="BK1450" i="64" s="1"/>
  <c r="BK1538" i="64" a="1"/>
  <c r="BK1538" i="64" s="1"/>
  <c r="BK1539" i="64" a="1"/>
  <c r="BK1539" i="64" s="1"/>
  <c r="BK1494" i="64" a="1"/>
  <c r="BK1494" i="64" s="1"/>
  <c r="BK1516" i="64" a="1"/>
  <c r="BK1516" i="64" s="1"/>
  <c r="BK1427" i="64" a="1"/>
  <c r="BK1427" i="64" s="1"/>
  <c r="BK1472" i="64" a="1"/>
  <c r="BK1472" i="64" s="1"/>
  <c r="BK681" i="64" a="1"/>
  <c r="BK681" i="64" s="1"/>
  <c r="BK671" i="64" a="1"/>
  <c r="BK671" i="64" s="1"/>
  <c r="BK672" i="64" s="1"/>
  <c r="BK677" i="64" a="1"/>
  <c r="BK677" i="64" s="1"/>
  <c r="AY678" i="64"/>
  <c r="AY682" i="64" s="1"/>
  <c r="AY674" i="64"/>
  <c r="AZ669" i="64"/>
  <c r="AZ673" i="64" s="1"/>
  <c r="BJ20" i="864"/>
  <c r="BJ92" i="861" s="1"/>
  <c r="BJ93" i="861" s="1"/>
  <c r="BJ21" i="863"/>
  <c r="BJ33" i="863"/>
  <c r="BJ17" i="863" s="1"/>
  <c r="BJ32" i="861" s="1"/>
  <c r="BJ44" i="863"/>
  <c r="BK4" i="64"/>
  <c r="BM2" i="64"/>
  <c r="BL3" i="64"/>
  <c r="BL3063" i="64" s="1" a="1"/>
  <c r="BL3063" i="64" s="1"/>
  <c r="BL1" i="64"/>
  <c r="BL7" i="64"/>
  <c r="AY486" i="64"/>
  <c r="AZ485" i="64"/>
  <c r="AY488" i="64"/>
  <c r="AW536" i="64"/>
  <c r="AV537" i="64"/>
  <c r="AV539" i="64"/>
  <c r="BM2" i="864"/>
  <c r="BK4" i="864"/>
  <c r="BK4" i="863"/>
  <c r="BL7" i="864"/>
  <c r="BL7" i="863"/>
  <c r="BL1" i="864"/>
  <c r="BL1" i="863"/>
  <c r="BL3" i="863"/>
  <c r="BL3" i="864"/>
  <c r="BM3" i="861"/>
  <c r="BL4" i="861"/>
  <c r="AC1134" i="64"/>
  <c r="AC1135" i="64" s="1"/>
  <c r="AA383" i="64"/>
  <c r="AA385" i="64" s="1"/>
  <c r="AB163" i="64"/>
  <c r="AC165" i="64"/>
  <c r="AC166" i="64" s="1"/>
  <c r="AB1117" i="64"/>
  <c r="AB1132" i="64"/>
  <c r="AB148" i="64"/>
  <c r="AA1208" i="64"/>
  <c r="AA1215" i="64" s="1"/>
  <c r="AA1381" i="64"/>
  <c r="AA2386" i="64"/>
  <c r="AA2395" i="64" s="1"/>
  <c r="AA1569" i="64"/>
  <c r="AA2228" i="64"/>
  <c r="AA2230" i="64" s="1"/>
  <c r="AC1384" i="64"/>
  <c r="AA1276" i="64"/>
  <c r="AA1283" i="64" s="1"/>
  <c r="AA1024" i="64"/>
  <c r="AB1383" i="64"/>
  <c r="AA1164" i="64"/>
  <c r="AA433" i="64"/>
  <c r="AA1813" i="64"/>
  <c r="AA1815" i="64" s="1"/>
  <c r="Y280" i="64"/>
  <c r="AA1131" i="64"/>
  <c r="AA1116" i="64"/>
  <c r="Z381" i="64" a="1"/>
  <c r="Z381" i="64" s="1"/>
  <c r="Z2229" i="64" a="1"/>
  <c r="Z2229" i="64" s="1"/>
  <c r="Z801" i="64" a="1"/>
  <c r="Z801" i="64" s="1"/>
  <c r="Z151" i="64" a="1"/>
  <c r="Z151" i="64" s="1"/>
  <c r="Z131" i="64" a="1"/>
  <c r="Z131" i="64" s="1"/>
  <c r="Z1405" i="64" a="1"/>
  <c r="Z1405" i="64" s="1"/>
  <c r="Z1123" i="64" a="1"/>
  <c r="Z1123" i="64" s="1"/>
  <c r="Z1106" i="64" a="1"/>
  <c r="Z1106" i="64" s="1"/>
  <c r="Z152" i="64" a="1"/>
  <c r="Z152" i="64" s="1"/>
  <c r="Z129" i="64" a="1"/>
  <c r="Z129" i="64" s="1"/>
  <c r="Z1124" i="64" a="1"/>
  <c r="Z1124" i="64" s="1"/>
  <c r="Z457" i="64" a="1"/>
  <c r="Z457" i="64" s="1"/>
  <c r="Z488" i="64" s="1"/>
  <c r="Z139" i="64" a="1"/>
  <c r="Z139" i="64" s="1"/>
  <c r="Z1089" i="64" a="1"/>
  <c r="Z1089" i="64" s="1"/>
  <c r="Z1097" i="64" s="1"/>
  <c r="Z382" i="64" a="1"/>
  <c r="Z382" i="64" s="1"/>
  <c r="Z508" i="64" a="1"/>
  <c r="Z508" i="64" s="1"/>
  <c r="Z539" i="64" s="1"/>
  <c r="Z1165" i="64" a="1"/>
  <c r="Z1165" i="64" s="1"/>
  <c r="Z132" i="64" a="1"/>
  <c r="Z132" i="64" s="1"/>
  <c r="Z153" i="64" a="1"/>
  <c r="Z153" i="64" s="1"/>
  <c r="Z130" i="64" a="1"/>
  <c r="Z130" i="64" s="1"/>
  <c r="Z1122" i="64" a="1"/>
  <c r="Z1122" i="64" s="1"/>
  <c r="Z1090" i="64" a="1"/>
  <c r="Z1090" i="64" s="1"/>
  <c r="Z1098" i="64" s="1"/>
  <c r="Z229" i="64" a="1"/>
  <c r="Z229" i="64" s="1"/>
  <c r="Z367" i="64" a="1"/>
  <c r="Z367" i="64" s="1"/>
  <c r="Z1121" i="64" a="1"/>
  <c r="Z1121" i="64" s="1"/>
  <c r="Z1105" i="64" a="1"/>
  <c r="Z1105" i="64" s="1"/>
  <c r="Z1093" i="64" a="1"/>
  <c r="Z1093" i="64" s="1"/>
  <c r="Z1101" i="64" s="1"/>
  <c r="Z1814" i="64" a="1"/>
  <c r="Z1814" i="64" s="1"/>
  <c r="Z384" i="64" a="1"/>
  <c r="Z384" i="64" s="1"/>
  <c r="Z1275" i="64" a="1"/>
  <c r="Z1275" i="64" s="1"/>
  <c r="Z807" i="64" a="1"/>
  <c r="Z807" i="64" s="1"/>
  <c r="Z1647" i="64" a="1"/>
  <c r="Z1647" i="64" s="1"/>
  <c r="Z154" i="64" a="1"/>
  <c r="Z154" i="64" s="1"/>
  <c r="Z1812" i="64" a="1"/>
  <c r="Z1812" i="64" s="1"/>
  <c r="Z1331" i="64" a="1"/>
  <c r="Z1331" i="64" s="1"/>
  <c r="Z793" i="64" a="1"/>
  <c r="Z793" i="64" s="1"/>
  <c r="Z155" i="64" a="1"/>
  <c r="Z155" i="64" s="1"/>
  <c r="Z1107" i="64" a="1"/>
  <c r="Z1107" i="64" s="1"/>
  <c r="Z1091" i="64" a="1"/>
  <c r="Z1091" i="64" s="1"/>
  <c r="Z1099" i="64" s="1"/>
  <c r="Z1981" i="64" a="1"/>
  <c r="Z1981" i="64" s="1"/>
  <c r="Z1568" i="64" a="1"/>
  <c r="Z1568" i="64" s="1"/>
  <c r="Z2580" i="64" a="1"/>
  <c r="Z2580" i="64" s="1"/>
  <c r="Z2587" i="64" s="1"/>
  <c r="Z2227" i="64" a="1"/>
  <c r="Z2227" i="64" s="1"/>
  <c r="Z1332" i="64" a="1"/>
  <c r="Z1332" i="64" s="1"/>
  <c r="Z140" i="64" a="1"/>
  <c r="Z140" i="64" s="1"/>
  <c r="Z1108" i="64" a="1"/>
  <c r="Z1108" i="64" s="1"/>
  <c r="Z1092" i="64" a="1"/>
  <c r="Z1092" i="64" s="1"/>
  <c r="Z1100" i="64" s="1"/>
  <c r="Z352" i="64" a="1"/>
  <c r="Z352" i="64" s="1"/>
  <c r="Z1380" i="64" a="1"/>
  <c r="Z1380" i="64" s="1"/>
  <c r="Z1335" i="64" a="1"/>
  <c r="Z1335" i="64" s="1"/>
  <c r="Z128" i="64" a="1"/>
  <c r="Z128" i="64" s="1"/>
  <c r="Z1982" i="64" a="1"/>
  <c r="Z1982" i="64" s="1"/>
  <c r="Z432" i="64" a="1"/>
  <c r="Z432" i="64" s="1"/>
  <c r="Z1207" i="64" a="1"/>
  <c r="Z1207" i="64" s="1"/>
  <c r="Z790" i="64" a="1"/>
  <c r="Z790" i="64" s="1"/>
  <c r="Z137" i="64" a="1"/>
  <c r="Z137" i="64" s="1"/>
  <c r="Z138" i="64" a="1"/>
  <c r="Z138" i="64" s="1"/>
  <c r="Z1109" i="64" a="1"/>
  <c r="Z1109" i="64" s="1"/>
  <c r="Z2387" i="64" a="1"/>
  <c r="Z2387" i="64" s="1"/>
  <c r="Z136" i="64" a="1"/>
  <c r="Z136" i="64" s="1"/>
  <c r="Z1120" i="64" a="1"/>
  <c r="Z1120" i="64" s="1"/>
  <c r="Z320" i="64" a="1"/>
  <c r="Z320" i="64" s="1"/>
  <c r="Z1027" i="64" a="1"/>
  <c r="Z1027" i="64" s="1"/>
  <c r="Z333" i="64" a="1"/>
  <c r="Z333" i="64" s="1"/>
  <c r="Z1023" i="64" a="1"/>
  <c r="Z1023" i="64" s="1"/>
  <c r="Z1065" i="64" a="1"/>
  <c r="Z1065" i="64" s="1"/>
  <c r="Z1031" i="64" a="1"/>
  <c r="Z1031" i="64" s="1"/>
  <c r="AA1128" i="64"/>
  <c r="AA1113" i="64"/>
  <c r="AA159" i="64"/>
  <c r="AA144" i="64"/>
  <c r="AA146" i="64"/>
  <c r="AA161" i="64"/>
  <c r="AY1986" i="64"/>
  <c r="AA162" i="64"/>
  <c r="AA147" i="64"/>
  <c r="AA1983" i="64"/>
  <c r="AA1333" i="64"/>
  <c r="AA1334" i="64" s="1"/>
  <c r="AA1336" i="64" s="1"/>
  <c r="AA1127" i="64"/>
  <c r="AA1112" i="64"/>
  <c r="AA1130" i="64"/>
  <c r="AA1115" i="64"/>
  <c r="AB1032" i="64"/>
  <c r="AB1028" i="64"/>
  <c r="AA145" i="64"/>
  <c r="AA160" i="64"/>
  <c r="AA1129" i="64"/>
  <c r="AA1114" i="64"/>
  <c r="AA143" i="64"/>
  <c r="AA133" i="64"/>
  <c r="AA158" i="64"/>
  <c r="AB1178" i="64"/>
  <c r="AM1179" i="64" s="1" a="1"/>
  <c r="AM1179" i="64" s="1"/>
  <c r="AB1173" i="64"/>
  <c r="BF85" i="861"/>
  <c r="BI1974" i="64"/>
  <c r="BI1983" i="64" s="1"/>
  <c r="BI1986" i="64" s="1"/>
  <c r="BG45" i="861"/>
  <c r="BJ1982" i="64" a="1"/>
  <c r="BJ1982" i="64" s="1"/>
  <c r="BJ1981" i="64" a="1"/>
  <c r="BJ1981" i="64" s="1"/>
  <c r="BI1381" i="64"/>
  <c r="BI1813" i="64"/>
  <c r="BI1815" i="64" s="1"/>
  <c r="BJ1814" i="64" a="1"/>
  <c r="BJ1814" i="64" s="1"/>
  <c r="BJ1812" i="64" a="1"/>
  <c r="BJ1812" i="64" s="1"/>
  <c r="BJ382" i="64" a="1"/>
  <c r="BJ382" i="64" s="1"/>
  <c r="BJ384" i="64" a="1"/>
  <c r="BJ384" i="64" s="1"/>
  <c r="BI383" i="64"/>
  <c r="BI385" i="64" s="1"/>
  <c r="BJ457" i="64" a="1"/>
  <c r="BJ457" i="64" s="1"/>
  <c r="BJ381" i="64" a="1"/>
  <c r="BJ381" i="64" s="1"/>
  <c r="BJ508" i="64" a="1"/>
  <c r="BJ508" i="64" s="1"/>
  <c r="BI433" i="64"/>
  <c r="BI1569" i="64"/>
  <c r="BJ1568" i="64" a="1"/>
  <c r="BJ1568" i="64" s="1"/>
  <c r="BJ432" i="64" a="1"/>
  <c r="BJ432" i="64" s="1"/>
  <c r="BI1276" i="64"/>
  <c r="BI1208" i="64"/>
  <c r="BJ1207" i="64" a="1"/>
  <c r="BJ1207" i="64" s="1"/>
  <c r="BJ1275" i="64" a="1"/>
  <c r="BJ1275" i="64" s="1"/>
  <c r="BH1283" i="64"/>
  <c r="BI2386" i="64"/>
  <c r="BI2395" i="64" s="1"/>
  <c r="BJ2387" i="64" a="1"/>
  <c r="BJ2387" i="64" s="1"/>
  <c r="BV2417" i="64"/>
  <c r="BI1164" i="64"/>
  <c r="BI2228" i="64"/>
  <c r="BI2230" i="64" s="1"/>
  <c r="BG1179" i="64" a="1"/>
  <c r="BG1179" i="64" s="1"/>
  <c r="BJ2227" i="64" a="1"/>
  <c r="BJ2227" i="64" s="1"/>
  <c r="BJ1165" i="64" a="1"/>
  <c r="BJ1165" i="64" s="1"/>
  <c r="BH1173" i="64"/>
  <c r="BH1178" i="64"/>
  <c r="BJ1335" i="64" a="1"/>
  <c r="BJ1335" i="64" s="1"/>
  <c r="BJ2229" i="64" a="1"/>
  <c r="BJ2229" i="64" s="1"/>
  <c r="BI1333" i="64"/>
  <c r="BI1334" i="64" s="1"/>
  <c r="BI1336" i="64" s="1"/>
  <c r="BJ1331" i="64" a="1"/>
  <c r="BJ1331" i="64" s="1"/>
  <c r="BJ1332" i="64" a="1"/>
  <c r="BJ1332" i="64" s="1"/>
  <c r="BJ801" i="64" a="1"/>
  <c r="BJ801" i="64" s="1"/>
  <c r="BJ790" i="64" a="1"/>
  <c r="BJ790" i="64" s="1"/>
  <c r="BJ793" i="64" a="1"/>
  <c r="BJ793" i="64" s="1"/>
  <c r="BJ807" i="64" a="1"/>
  <c r="BJ807" i="64" s="1"/>
  <c r="BI162" i="64"/>
  <c r="BI147" i="64"/>
  <c r="BJ132" i="64" a="1"/>
  <c r="BJ132" i="64" s="1"/>
  <c r="BJ1647" i="64" a="1"/>
  <c r="BJ1647" i="64" s="1"/>
  <c r="BI158" i="64"/>
  <c r="BI144" i="64"/>
  <c r="BI159" i="64"/>
  <c r="BI145" i="64"/>
  <c r="BI160" i="64"/>
  <c r="BI161" i="64"/>
  <c r="BI143" i="64"/>
  <c r="BI146" i="64"/>
  <c r="BH148" i="64"/>
  <c r="BE165" i="64"/>
  <c r="BE166" i="64" s="1"/>
  <c r="BJ154" i="64" a="1"/>
  <c r="BJ154" i="64" s="1"/>
  <c r="BJ138" i="64" a="1"/>
  <c r="BJ138" i="64" s="1"/>
  <c r="BJ151" i="64" a="1"/>
  <c r="BJ151" i="64" s="1"/>
  <c r="BJ139" i="64" a="1"/>
  <c r="BJ139" i="64" s="1"/>
  <c r="BJ153" i="64" a="1"/>
  <c r="BJ153" i="64" s="1"/>
  <c r="BJ137" i="64" a="1"/>
  <c r="BJ137" i="64" s="1"/>
  <c r="BJ155" i="64" a="1"/>
  <c r="BJ155" i="64" s="1"/>
  <c r="BJ140" i="64" a="1"/>
  <c r="BJ140" i="64" s="1"/>
  <c r="BJ152" i="64" a="1"/>
  <c r="BJ152" i="64" s="1"/>
  <c r="BJ136" i="64" a="1"/>
  <c r="BJ136" i="64" s="1"/>
  <c r="BF163" i="64"/>
  <c r="BC166" i="64"/>
  <c r="BI133" i="64"/>
  <c r="BJ367" i="64" a="1"/>
  <c r="BJ367" i="64" s="1"/>
  <c r="BJ131" i="64" a="1"/>
  <c r="BJ131" i="64" s="1"/>
  <c r="BJ130" i="64" a="1"/>
  <c r="BJ130" i="64" s="1"/>
  <c r="BJ129" i="64" a="1"/>
  <c r="BJ129" i="64" s="1"/>
  <c r="BJ128" i="64" a="1"/>
  <c r="BJ128" i="64" s="1"/>
  <c r="BJ1405" i="64" a="1"/>
  <c r="BJ1405" i="64" s="1"/>
  <c r="BH1112" i="64"/>
  <c r="BH1117" i="64" s="1"/>
  <c r="BG1134" i="64"/>
  <c r="BI1127" i="64"/>
  <c r="BI1131" i="64"/>
  <c r="BI1129" i="64"/>
  <c r="BH1132" i="64"/>
  <c r="BI1128" i="64"/>
  <c r="BI1130" i="64"/>
  <c r="BJ1121" i="64" a="1"/>
  <c r="BJ1121" i="64" s="1"/>
  <c r="BJ1122" i="64" a="1"/>
  <c r="BJ1122" i="64" s="1"/>
  <c r="BJ1123" i="64" a="1"/>
  <c r="BJ1123" i="64" s="1"/>
  <c r="BJ1124" i="64" a="1"/>
  <c r="BJ1124" i="64" s="1"/>
  <c r="BJ1120" i="64" a="1"/>
  <c r="BJ1120" i="64" s="1"/>
  <c r="BI1113" i="64"/>
  <c r="BI1112" i="64"/>
  <c r="BJ1090" i="64" a="1"/>
  <c r="BJ1090" i="64" s="1"/>
  <c r="BJ1098" i="64" s="1"/>
  <c r="BJ1106" i="64" a="1"/>
  <c r="BJ1106" i="64" s="1"/>
  <c r="BJ1091" i="64" a="1"/>
  <c r="BJ1091" i="64" s="1"/>
  <c r="BJ1099" i="64" s="1"/>
  <c r="BJ1092" i="64" a="1"/>
  <c r="BJ1092" i="64" s="1"/>
  <c r="BJ1100" i="64" s="1"/>
  <c r="BJ1093" i="64" a="1"/>
  <c r="BJ1093" i="64" s="1"/>
  <c r="BJ1101" i="64" s="1"/>
  <c r="BJ1107" i="64" a="1"/>
  <c r="BJ1107" i="64" s="1"/>
  <c r="BJ1108" i="64" a="1"/>
  <c r="BJ1108" i="64" s="1"/>
  <c r="BJ1105" i="64" a="1"/>
  <c r="BJ1105" i="64" s="1"/>
  <c r="BJ1109" i="64" a="1"/>
  <c r="BJ1109" i="64" s="1"/>
  <c r="BJ1089" i="64" a="1"/>
  <c r="BJ1089" i="64" s="1"/>
  <c r="BJ1097" i="64" s="1"/>
  <c r="BI1116" i="64"/>
  <c r="BI1115" i="64"/>
  <c r="BI1114" i="64"/>
  <c r="BJ229" i="64" a="1"/>
  <c r="BJ229" i="64" s="1"/>
  <c r="BG1384" i="64"/>
  <c r="BH1383" i="64"/>
  <c r="BJ352" i="64" a="1"/>
  <c r="BJ352" i="64" s="1"/>
  <c r="BJ1380" i="64" a="1"/>
  <c r="BJ1380" i="64" s="1"/>
  <c r="BD2441" i="64"/>
  <c r="BJ333" i="64" a="1"/>
  <c r="BJ333" i="64" s="1"/>
  <c r="BJ1065" i="64" a="1"/>
  <c r="BJ1065" i="64" s="1"/>
  <c r="BJ1031" i="64" a="1"/>
  <c r="BJ1031" i="64" s="1"/>
  <c r="BJ320" i="64" a="1"/>
  <c r="BJ320" i="64" s="1"/>
  <c r="BH1028" i="64"/>
  <c r="BI1024" i="64"/>
  <c r="BI1032" i="64" s="1"/>
  <c r="BJ1027" i="64" a="1"/>
  <c r="BJ1027" i="64" s="1"/>
  <c r="BJ1023" i="64" a="1"/>
  <c r="BJ1023" i="64" s="1"/>
  <c r="BK280" i="64"/>
  <c r="BJ51" i="863" a="1"/>
  <c r="BJ51" i="863" s="1"/>
  <c r="BJ53" i="863" a="1"/>
  <c r="BJ53" i="863" s="1"/>
  <c r="BJ49" i="863" a="1"/>
  <c r="BJ49" i="863" s="1"/>
  <c r="BJ34" i="863"/>
  <c r="BM7" i="861"/>
  <c r="BN2" i="861"/>
  <c r="BM1" i="86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K16" i="206"/>
  <c r="K17" i="206"/>
  <c r="K35" i="206"/>
  <c r="K45" i="206"/>
  <c r="K44" i="206"/>
  <c r="K46" i="206"/>
  <c r="K34" i="206"/>
  <c r="K43" i="206"/>
  <c r="K37" i="206"/>
  <c r="BD2482" i="64"/>
  <c r="BC2484" i="64"/>
  <c r="BD2461" i="64"/>
  <c r="BD2463" i="64" s="1"/>
  <c r="K33" i="206"/>
  <c r="K32" i="206"/>
  <c r="K31" i="206"/>
  <c r="K30" i="206"/>
  <c r="R1919" i="64"/>
  <c r="R2026" i="64"/>
  <c r="R2654" i="64"/>
  <c r="R2653" i="64"/>
  <c r="R2062" i="64"/>
  <c r="I2063" i="64"/>
  <c r="AA1383" i="64" a="1"/>
  <c r="BJ1406" i="64"/>
  <c r="Z1208" i="64" a="1"/>
  <c r="BK1517" i="64"/>
  <c r="BJ1208" i="64" a="1"/>
  <c r="BJ433" i="64" a="1"/>
  <c r="BI1383" i="64" a="1"/>
  <c r="BK1540" i="64"/>
  <c r="BJ2386" i="64" a="1"/>
  <c r="Z433" i="64" a="1"/>
  <c r="BH1384" i="64" a="1"/>
  <c r="BL3064" i="64" a="1"/>
  <c r="Z1024" i="64" a="1"/>
  <c r="Z2386" i="64" a="1"/>
  <c r="AB1384" i="64" a="1"/>
  <c r="Z1381" i="64" a="1"/>
  <c r="BK1495" i="64"/>
  <c r="Z1164" i="64" a="1"/>
  <c r="BJ1569" i="64" a="1"/>
  <c r="BJ1813" i="64" a="1"/>
  <c r="BK1451" i="64"/>
  <c r="Z1276" i="64" a="1"/>
  <c r="BK1428" i="64"/>
  <c r="Z2228" i="64" a="1"/>
  <c r="BK1473" i="64"/>
  <c r="Z1813" i="64" a="1"/>
  <c r="Z1569" i="64" a="1"/>
  <c r="Z1406" i="64"/>
  <c r="BJ1024" i="64" a="1"/>
  <c r="BJ1164" i="64" a="1"/>
  <c r="BJ1381" i="64" a="1"/>
  <c r="BJ1276" i="64" a="1"/>
  <c r="BJ2228" i="64" a="1"/>
  <c r="BL13" i="861" l="1"/>
  <c r="BK17" i="861"/>
  <c r="BK22" i="861"/>
  <c r="AH23" i="861"/>
  <c r="BL3064" i="64"/>
  <c r="AI3041" i="64"/>
  <c r="AJ3036" i="64"/>
  <c r="BL3038" i="64" a="1"/>
  <c r="BL3038" i="64" s="1"/>
  <c r="BL2846" i="64" a="1"/>
  <c r="BL2846" i="64" s="1"/>
  <c r="BL2847" i="64" a="1"/>
  <c r="BL2847" i="64" s="1"/>
  <c r="BK2848" i="64"/>
  <c r="BL60" i="64" a="1"/>
  <c r="BL60" i="64" s="1"/>
  <c r="BL58" i="64" s="1" a="1"/>
  <c r="BL58" i="64" s="1"/>
  <c r="BL61" i="64" a="1"/>
  <c r="BL61" i="64" s="1"/>
  <c r="BL59" i="64" a="1"/>
  <c r="BL59" i="64" s="1"/>
  <c r="BL3364" i="64" a="1"/>
  <c r="BL3364" i="64" s="1"/>
  <c r="BL3343" i="64" a="1"/>
  <c r="BL3343" i="64" s="1"/>
  <c r="BL1449" i="64" a="1"/>
  <c r="BL1449" i="64" s="1"/>
  <c r="BL1450" i="64" a="1"/>
  <c r="BL1450" i="64" s="1"/>
  <c r="BL1538" i="64" a="1"/>
  <c r="BL1538" i="64" s="1"/>
  <c r="BL1539" i="64" a="1"/>
  <c r="BL1539" i="64" s="1"/>
  <c r="BL1494" i="64" a="1"/>
  <c r="BL1494" i="64" s="1"/>
  <c r="BL1516" i="64" a="1"/>
  <c r="BL1516" i="64" s="1"/>
  <c r="BL1427" i="64" a="1"/>
  <c r="BL1427" i="64" s="1"/>
  <c r="BL1472" i="64" a="1"/>
  <c r="BL1472" i="64" s="1"/>
  <c r="BK20" i="864"/>
  <c r="BK92" i="861" s="1"/>
  <c r="BK93" i="861" s="1"/>
  <c r="AZ674" i="64"/>
  <c r="BA669" i="64"/>
  <c r="BA673" i="64" s="1"/>
  <c r="AZ678" i="64"/>
  <c r="AZ682" i="64" s="1"/>
  <c r="BL677" i="64" a="1"/>
  <c r="BL677" i="64" s="1"/>
  <c r="BL681" i="64" a="1"/>
  <c r="BL681" i="64" s="1"/>
  <c r="BL671" i="64" a="1"/>
  <c r="BL671" i="64" s="1"/>
  <c r="BL672" i="64" s="1"/>
  <c r="BK21" i="863"/>
  <c r="BK33" i="863"/>
  <c r="BK17" i="863" s="1"/>
  <c r="BK32" i="861" s="1"/>
  <c r="BK44" i="863"/>
  <c r="BN2" i="64"/>
  <c r="BM7" i="64"/>
  <c r="BL4" i="64"/>
  <c r="BM3" i="64"/>
  <c r="BM3063" i="64" s="1" a="1"/>
  <c r="BM3063" i="64" s="1"/>
  <c r="BM1" i="64"/>
  <c r="AW537" i="64"/>
  <c r="AX536" i="64"/>
  <c r="AW539" i="64"/>
  <c r="BA485" i="64"/>
  <c r="AZ486" i="64"/>
  <c r="AZ488" i="64"/>
  <c r="BN2" i="864"/>
  <c r="BM1" i="864"/>
  <c r="BM1" i="863"/>
  <c r="BL4" i="863"/>
  <c r="BL4" i="864"/>
  <c r="BM7" i="864"/>
  <c r="BM7" i="863"/>
  <c r="BM3" i="863"/>
  <c r="BM3" i="864"/>
  <c r="BN3" i="861"/>
  <c r="BM4" i="861"/>
  <c r="AB165" i="64"/>
  <c r="AB166" i="64" s="1"/>
  <c r="AB1134" i="64"/>
  <c r="AB1135" i="64" s="1"/>
  <c r="AA148" i="64"/>
  <c r="AA1117" i="64"/>
  <c r="AA1132" i="64"/>
  <c r="AA163" i="64"/>
  <c r="Z1983" i="64"/>
  <c r="AW1986" i="64" s="1"/>
  <c r="Z383" i="64"/>
  <c r="Z385" i="64" s="1"/>
  <c r="Z1208" i="64"/>
  <c r="Z1215" i="64" s="1"/>
  <c r="Z1276" i="64"/>
  <c r="Z1283" i="64" s="1"/>
  <c r="Z433" i="64"/>
  <c r="Z2386" i="64"/>
  <c r="Z2395" i="64" s="1"/>
  <c r="BI2396" i="64" s="1" a="1"/>
  <c r="BI2396" i="64" s="1"/>
  <c r="Z2228" i="64"/>
  <c r="Z2230" i="64" s="1"/>
  <c r="Z1813" i="64"/>
  <c r="Z1815" i="64" s="1"/>
  <c r="AA1383" i="64"/>
  <c r="Z1024" i="64"/>
  <c r="Z1381" i="64"/>
  <c r="Z1569" i="64"/>
  <c r="Z1164" i="64"/>
  <c r="AB1384" i="64"/>
  <c r="AA1032" i="64"/>
  <c r="AA1028" i="64"/>
  <c r="Z1130" i="64"/>
  <c r="Z1115" i="64"/>
  <c r="Z1129" i="64"/>
  <c r="Z1114" i="64"/>
  <c r="Y1332" i="64" a="1"/>
  <c r="Y1332" i="64" s="1"/>
  <c r="Y155" i="64" a="1"/>
  <c r="Y155" i="64" s="1"/>
  <c r="Y130" i="64" a="1"/>
  <c r="Y130" i="64" s="1"/>
  <c r="Y367" i="64" a="1"/>
  <c r="Y367" i="64" s="1"/>
  <c r="Y1091" i="64" a="1"/>
  <c r="Y1091" i="64" s="1"/>
  <c r="Y1099" i="64" s="1"/>
  <c r="Y1814" i="64" a="1"/>
  <c r="Y1814" i="64" s="1"/>
  <c r="Y1568" i="64" a="1"/>
  <c r="Y1568" i="64" s="1"/>
  <c r="Y2387" i="64" a="1"/>
  <c r="Y2387" i="64" s="1"/>
  <c r="Y807" i="64" a="1"/>
  <c r="Y807" i="64" s="1"/>
  <c r="Y132" i="64" a="1"/>
  <c r="Y132" i="64" s="1"/>
  <c r="Y138" i="64" a="1"/>
  <c r="Y138" i="64" s="1"/>
  <c r="Y140" i="64" a="1"/>
  <c r="Y140" i="64" s="1"/>
  <c r="Y129" i="64" a="1"/>
  <c r="Y129" i="64" s="1"/>
  <c r="Y1124" i="64" a="1"/>
  <c r="Y1124" i="64" s="1"/>
  <c r="Y1092" i="64" a="1"/>
  <c r="Y1092" i="64" s="1"/>
  <c r="Y1100" i="64" s="1"/>
  <c r="Y154" i="64" a="1"/>
  <c r="Y154" i="64" s="1"/>
  <c r="Y128" i="64" a="1"/>
  <c r="Y128" i="64" s="1"/>
  <c r="Y1090" i="64" a="1"/>
  <c r="Y1090" i="64" s="1"/>
  <c r="Y1098" i="64" s="1"/>
  <c r="Y1380" i="64" a="1"/>
  <c r="Y1380" i="64" s="1"/>
  <c r="Y1812" i="64" a="1"/>
  <c r="Y1812" i="64" s="1"/>
  <c r="Y432" i="64" a="1"/>
  <c r="Y432" i="64" s="1"/>
  <c r="Y1335" i="64" a="1"/>
  <c r="Y1335" i="64" s="1"/>
  <c r="Y793" i="64" a="1"/>
  <c r="Y793" i="64" s="1"/>
  <c r="Y1647" i="64" a="1"/>
  <c r="Y1647" i="64" s="1"/>
  <c r="Y137" i="64" a="1"/>
  <c r="Y137" i="64" s="1"/>
  <c r="Y136" i="64" a="1"/>
  <c r="Y136" i="64" s="1"/>
  <c r="Y131" i="64" a="1"/>
  <c r="Y131" i="64" s="1"/>
  <c r="Y1405" i="64" a="1"/>
  <c r="Y1405" i="64" s="1"/>
  <c r="Y1120" i="64" a="1"/>
  <c r="Y1120" i="64" s="1"/>
  <c r="Y1108" i="64" a="1"/>
  <c r="Y1108" i="64" s="1"/>
  <c r="Y1105" i="64" a="1"/>
  <c r="Y1105" i="64" s="1"/>
  <c r="Y384" i="64" a="1"/>
  <c r="Y384" i="64" s="1"/>
  <c r="Y1275" i="64" a="1"/>
  <c r="Y1275" i="64" s="1"/>
  <c r="Y1165" i="64" a="1"/>
  <c r="Y1165" i="64" s="1"/>
  <c r="Y229" i="64" a="1"/>
  <c r="Y229" i="64" s="1"/>
  <c r="Y1981" i="64" a="1"/>
  <c r="Y1981" i="64" s="1"/>
  <c r="Y457" i="64" a="1"/>
  <c r="Y457" i="64" s="1"/>
  <c r="Y488" i="64" s="1"/>
  <c r="Y2229" i="64" a="1"/>
  <c r="Y2229" i="64" s="1"/>
  <c r="Y152" i="64" a="1"/>
  <c r="Y152" i="64" s="1"/>
  <c r="Y1123" i="64" a="1"/>
  <c r="Y1123" i="64" s="1"/>
  <c r="Y1107" i="64" a="1"/>
  <c r="Y1107" i="64" s="1"/>
  <c r="Y1093" i="64" a="1"/>
  <c r="Y1093" i="64" s="1"/>
  <c r="Y1101" i="64" s="1"/>
  <c r="Y1982" i="64" a="1"/>
  <c r="Y1982" i="64" s="1"/>
  <c r="Y381" i="64" a="1"/>
  <c r="Y381" i="64" s="1"/>
  <c r="Y801" i="64" a="1"/>
  <c r="Y801" i="64" s="1"/>
  <c r="Y151" i="64" a="1"/>
  <c r="Y151" i="64" s="1"/>
  <c r="Y1122" i="64" a="1"/>
  <c r="Y1122" i="64" s="1"/>
  <c r="Y1109" i="64" a="1"/>
  <c r="Y1109" i="64" s="1"/>
  <c r="Y382" i="64" a="1"/>
  <c r="Y382" i="64" s="1"/>
  <c r="Y1207" i="64" a="1"/>
  <c r="Y1207" i="64" s="1"/>
  <c r="Y2580" i="64" a="1"/>
  <c r="Y2580" i="64" s="1"/>
  <c r="Y2587" i="64" s="1"/>
  <c r="Y153" i="64" a="1"/>
  <c r="Y153" i="64" s="1"/>
  <c r="Y1106" i="64" a="1"/>
  <c r="Y1106" i="64" s="1"/>
  <c r="Y352" i="64" a="1"/>
  <c r="Y352" i="64" s="1"/>
  <c r="Y1331" i="64" a="1"/>
  <c r="Y1331" i="64" s="1"/>
  <c r="Y508" i="64" a="1"/>
  <c r="Y508" i="64" s="1"/>
  <c r="Y539" i="64" s="1"/>
  <c r="Y790" i="64" a="1"/>
  <c r="Y790" i="64" s="1"/>
  <c r="Y139" i="64" a="1"/>
  <c r="Y139" i="64" s="1"/>
  <c r="Y1121" i="64" a="1"/>
  <c r="Y1121" i="64" s="1"/>
  <c r="Y1089" i="64" a="1"/>
  <c r="Y1089" i="64" s="1"/>
  <c r="Y1097" i="64" s="1"/>
  <c r="Y2227" i="64" a="1"/>
  <c r="Y2227" i="64" s="1"/>
  <c r="Y1031" i="64" a="1"/>
  <c r="Y1031" i="64" s="1"/>
  <c r="Y1023" i="64" a="1"/>
  <c r="Y1023" i="64" s="1"/>
  <c r="Y320" i="64" a="1"/>
  <c r="Y320" i="64" s="1"/>
  <c r="Y333" i="64" a="1"/>
  <c r="Y333" i="64" s="1"/>
  <c r="Y1027" i="64" a="1"/>
  <c r="Y1027" i="64" s="1"/>
  <c r="Y1065" i="64" a="1"/>
  <c r="Y1065" i="64" s="1"/>
  <c r="Z1128" i="64"/>
  <c r="Z1113" i="64"/>
  <c r="Z1127" i="64"/>
  <c r="Z1112" i="64"/>
  <c r="X280" i="64"/>
  <c r="Z145" i="64"/>
  <c r="Z160" i="64"/>
  <c r="Z146" i="64"/>
  <c r="Z161" i="64"/>
  <c r="Z143" i="64"/>
  <c r="Z133" i="64"/>
  <c r="Z158" i="64"/>
  <c r="Z1333" i="64"/>
  <c r="Z1334" i="64" s="1"/>
  <c r="Z1336" i="64" s="1"/>
  <c r="Z1131" i="64"/>
  <c r="Z1116" i="64"/>
  <c r="Z147" i="64"/>
  <c r="Z162" i="64"/>
  <c r="Z144" i="64"/>
  <c r="Z159" i="64"/>
  <c r="AA1178" i="64"/>
  <c r="AL1179" i="64" s="1" a="1"/>
  <c r="AL1179" i="64" s="1"/>
  <c r="AA1173" i="64"/>
  <c r="AX1986" i="64"/>
  <c r="BG85" i="861"/>
  <c r="BJ1974" i="64"/>
  <c r="BJ1983" i="64" s="1"/>
  <c r="BJ1986" i="64" s="1"/>
  <c r="BH45" i="861"/>
  <c r="BG60" i="861"/>
  <c r="BF60" i="861"/>
  <c r="BK1982" i="64" a="1"/>
  <c r="BK1982" i="64" s="1"/>
  <c r="BK1981" i="64" a="1"/>
  <c r="BK1981" i="64" s="1"/>
  <c r="BJ1381" i="64"/>
  <c r="BJ1813" i="64"/>
  <c r="BJ1815" i="64" s="1"/>
  <c r="BK1814" i="64" a="1"/>
  <c r="BK1814" i="64" s="1"/>
  <c r="BK1812" i="64" a="1"/>
  <c r="BK1812" i="64" s="1"/>
  <c r="BJ383" i="64"/>
  <c r="BJ385" i="64" s="1"/>
  <c r="BK384" i="64" a="1"/>
  <c r="BK384" i="64" s="1"/>
  <c r="BK382" i="64" a="1"/>
  <c r="BK382" i="64" s="1"/>
  <c r="BK457" i="64" a="1"/>
  <c r="BK457" i="64" s="1"/>
  <c r="BK381" i="64" a="1"/>
  <c r="BK381" i="64" s="1"/>
  <c r="BK508" i="64" a="1"/>
  <c r="BK508" i="64" s="1"/>
  <c r="BJ433" i="64"/>
  <c r="BJ1569" i="64"/>
  <c r="BK1568" i="64" a="1"/>
  <c r="BK1568" i="64" s="1"/>
  <c r="BK432" i="64" a="1"/>
  <c r="BK432" i="64" s="1"/>
  <c r="BJ1276" i="64"/>
  <c r="BJ1208" i="64"/>
  <c r="BK1207" i="64" a="1"/>
  <c r="BK1207" i="64" s="1"/>
  <c r="BK1275" i="64" a="1"/>
  <c r="BK1275" i="64" s="1"/>
  <c r="BI1283" i="64"/>
  <c r="BJ2386" i="64"/>
  <c r="BJ2395" i="64" s="1"/>
  <c r="BJ2396" i="64" s="1" a="1"/>
  <c r="BJ2396" i="64" s="1"/>
  <c r="BK2387" i="64" a="1"/>
  <c r="BK2387" i="64" s="1"/>
  <c r="BW2417" i="64"/>
  <c r="BW2419" i="64" s="1"/>
  <c r="BV2419" i="64"/>
  <c r="BJ1164" i="64"/>
  <c r="BJ2228" i="64"/>
  <c r="BJ2230" i="64" s="1"/>
  <c r="BH1179" i="64" a="1"/>
  <c r="BH1179" i="64" s="1"/>
  <c r="BK2227" i="64" a="1"/>
  <c r="BK2227" i="64" s="1"/>
  <c r="BK1165" i="64" a="1"/>
  <c r="BK1165" i="64" s="1"/>
  <c r="BI1173" i="64"/>
  <c r="BI1178" i="64"/>
  <c r="BK1335" i="64" a="1"/>
  <c r="BK1335" i="64" s="1"/>
  <c r="BK2229" i="64" a="1"/>
  <c r="BK2229" i="64" s="1"/>
  <c r="BJ1333" i="64"/>
  <c r="BJ1334" i="64" s="1"/>
  <c r="BJ1336" i="64" s="1"/>
  <c r="BK1331" i="64" a="1"/>
  <c r="BK1331" i="64" s="1"/>
  <c r="BK1332" i="64" a="1"/>
  <c r="BK1332" i="64" s="1"/>
  <c r="BK801" i="64" a="1"/>
  <c r="BK801" i="64" s="1"/>
  <c r="BK790" i="64" a="1"/>
  <c r="BK790" i="64" s="1"/>
  <c r="BK807" i="64" a="1"/>
  <c r="BK807" i="64" s="1"/>
  <c r="BK793" i="64" a="1"/>
  <c r="BK793" i="64" s="1"/>
  <c r="BJ147" i="64"/>
  <c r="BJ162" i="64"/>
  <c r="BK132" i="64" a="1"/>
  <c r="BK132" i="64" s="1"/>
  <c r="BK1647" i="64" a="1"/>
  <c r="BK1647" i="64" s="1"/>
  <c r="BJ146" i="64"/>
  <c r="BJ161" i="64"/>
  <c r="BJ145" i="64"/>
  <c r="BJ160" i="64"/>
  <c r="BJ144" i="64"/>
  <c r="BJ159" i="64"/>
  <c r="BJ158" i="64"/>
  <c r="BJ143" i="64"/>
  <c r="BI148" i="64"/>
  <c r="BK138" i="64" a="1"/>
  <c r="BK138" i="64" s="1"/>
  <c r="BK151" i="64" a="1"/>
  <c r="BK151" i="64" s="1"/>
  <c r="BK139" i="64" a="1"/>
  <c r="BK139" i="64" s="1"/>
  <c r="BK153" i="64" a="1"/>
  <c r="BK153" i="64" s="1"/>
  <c r="BK137" i="64" a="1"/>
  <c r="BK137" i="64" s="1"/>
  <c r="BK155" i="64" a="1"/>
  <c r="BK155" i="64" s="1"/>
  <c r="BK152" i="64" a="1"/>
  <c r="BK152" i="64" s="1"/>
  <c r="BK140" i="64" a="1"/>
  <c r="BK140" i="64" s="1"/>
  <c r="BK154" i="64" a="1"/>
  <c r="BK154" i="64" s="1"/>
  <c r="BK136" i="64" a="1"/>
  <c r="BK136" i="64" s="1"/>
  <c r="BF165" i="64"/>
  <c r="BG163" i="64"/>
  <c r="BJ133" i="64"/>
  <c r="BK367" i="64" a="1"/>
  <c r="BK367" i="64" s="1"/>
  <c r="BK130" i="64" a="1"/>
  <c r="BK130" i="64" s="1"/>
  <c r="BK131" i="64" a="1"/>
  <c r="BK131" i="64" s="1"/>
  <c r="BK129" i="64" a="1"/>
  <c r="BK129" i="64" s="1"/>
  <c r="BK128" i="64" a="1"/>
  <c r="BK128" i="64" s="1"/>
  <c r="BK1405" i="64" a="1"/>
  <c r="BK1405" i="64" s="1"/>
  <c r="BE2441" i="64"/>
  <c r="BH1134" i="64"/>
  <c r="BH1135" i="64" s="1"/>
  <c r="BG1135" i="64"/>
  <c r="BI1132" i="64"/>
  <c r="BJ1131" i="64"/>
  <c r="BJ1129" i="64"/>
  <c r="BJ1127" i="64"/>
  <c r="BJ1130" i="64"/>
  <c r="BJ1128" i="64"/>
  <c r="BK1121" i="64" a="1"/>
  <c r="BK1121" i="64" s="1"/>
  <c r="BK1122" i="64" a="1"/>
  <c r="BK1122" i="64" s="1"/>
  <c r="BK1123" i="64" a="1"/>
  <c r="BK1123" i="64" s="1"/>
  <c r="BK1124" i="64" a="1"/>
  <c r="BK1124" i="64" s="1"/>
  <c r="BK1120" i="64" a="1"/>
  <c r="BK1120" i="64" s="1"/>
  <c r="BJ1112" i="64"/>
  <c r="BI1117" i="64"/>
  <c r="BK1089" i="64" a="1"/>
  <c r="BK1089" i="64" s="1"/>
  <c r="BK1097" i="64" s="1"/>
  <c r="BK1090" i="64" a="1"/>
  <c r="BK1090" i="64" s="1"/>
  <c r="BK1098" i="64" s="1"/>
  <c r="BK1106" i="64" a="1"/>
  <c r="BK1106" i="64" s="1"/>
  <c r="BK1091" i="64" a="1"/>
  <c r="BK1091" i="64" s="1"/>
  <c r="BK1099" i="64" s="1"/>
  <c r="BK1092" i="64" a="1"/>
  <c r="BK1092" i="64" s="1"/>
  <c r="BK1100" i="64" s="1"/>
  <c r="BK1093" i="64" a="1"/>
  <c r="BK1093" i="64" s="1"/>
  <c r="BK1101" i="64" s="1"/>
  <c r="BK1107" i="64" a="1"/>
  <c r="BK1107" i="64" s="1"/>
  <c r="BK1108" i="64" a="1"/>
  <c r="BK1108" i="64" s="1"/>
  <c r="BK1105" i="64" a="1"/>
  <c r="BK1105" i="64" s="1"/>
  <c r="BK1109" i="64" a="1"/>
  <c r="BK1109" i="64" s="1"/>
  <c r="BJ1116" i="64"/>
  <c r="BJ1115" i="64"/>
  <c r="BJ1114" i="64"/>
  <c r="BJ1113" i="64"/>
  <c r="BK229" i="64" a="1"/>
  <c r="BK229" i="64" s="1"/>
  <c r="BH1384" i="64"/>
  <c r="BI1383" i="64"/>
  <c r="BK352" i="64" a="1"/>
  <c r="BK352" i="64" s="1"/>
  <c r="BK1380" i="64" a="1"/>
  <c r="BK1380" i="64" s="1"/>
  <c r="BK333" i="64" a="1"/>
  <c r="BK333" i="64" s="1"/>
  <c r="BK1065" i="64" a="1"/>
  <c r="BK1065" i="64" s="1"/>
  <c r="BK1031" i="64" a="1"/>
  <c r="BK1031" i="64" s="1"/>
  <c r="BK320" i="64" a="1"/>
  <c r="BK320" i="64" s="1"/>
  <c r="BI1028" i="64"/>
  <c r="BJ1024" i="64"/>
  <c r="BJ1032" i="64" s="1"/>
  <c r="BK1027" i="64" a="1"/>
  <c r="BK1027" i="64" s="1"/>
  <c r="BK1023" i="64" a="1"/>
  <c r="BK1023" i="64" s="1"/>
  <c r="BL280" i="64"/>
  <c r="BK34" i="863"/>
  <c r="BN1" i="861"/>
  <c r="BN7" i="861"/>
  <c r="BO2" i="86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484" i="64"/>
  <c r="BE2482" i="64"/>
  <c r="BE2461" i="64"/>
  <c r="BE2463" i="64" s="1"/>
  <c r="R2063" i="64"/>
  <c r="BJ1383" i="64" a="1"/>
  <c r="BM3064" i="64" a="1"/>
  <c r="BK2386" i="64" a="1"/>
  <c r="Y1276" i="64" a="1"/>
  <c r="BL1473" i="64"/>
  <c r="Y1208" i="64" a="1"/>
  <c r="Y1813" i="64" a="1"/>
  <c r="Y1406" i="64"/>
  <c r="BK1569" i="64" a="1"/>
  <c r="BK1276" i="64" a="1"/>
  <c r="BL1451" i="64"/>
  <c r="Y2228" i="64" a="1"/>
  <c r="BL1517" i="64"/>
  <c r="Y433" i="64" a="1"/>
  <c r="BK1381" i="64" a="1"/>
  <c r="BK1208" i="64" a="1"/>
  <c r="Y1164" i="64" a="1"/>
  <c r="BL1495" i="64"/>
  <c r="Y1381" i="64" a="1"/>
  <c r="BL1540" i="64"/>
  <c r="Y1569" i="64" a="1"/>
  <c r="BK1164" i="64" a="1"/>
  <c r="AA1384" i="64" a="1"/>
  <c r="Z1383" i="64" a="1"/>
  <c r="BI1384" i="64" a="1"/>
  <c r="Y2386" i="64" a="1"/>
  <c r="BK1813" i="64" a="1"/>
  <c r="BK433" i="64" a="1"/>
  <c r="BL1428" i="64"/>
  <c r="BK1406" i="64"/>
  <c r="BK1024" i="64" a="1"/>
  <c r="Y1024" i="64" a="1"/>
  <c r="BK2228" i="64" a="1"/>
  <c r="BM13" i="861" l="1"/>
  <c r="BL17" i="861"/>
  <c r="BL22" i="861"/>
  <c r="BM3064" i="64"/>
  <c r="BM3038" i="64" a="1"/>
  <c r="BM3038" i="64" s="1"/>
  <c r="AJ3039" i="64"/>
  <c r="AJ3040" i="64" s="1"/>
  <c r="BM2846" i="64" a="1"/>
  <c r="BM2846" i="64" s="1"/>
  <c r="BM2847" i="64" a="1"/>
  <c r="BM2847" i="64" s="1"/>
  <c r="BL2848" i="64"/>
  <c r="BM60" i="64" a="1"/>
  <c r="BM60" i="64" s="1"/>
  <c r="BM58" i="64" s="1" a="1"/>
  <c r="BM58" i="64" s="1"/>
  <c r="BM61" i="64" a="1"/>
  <c r="BM61" i="64" s="1"/>
  <c r="BM59" i="64" a="1"/>
  <c r="BM59" i="64" s="1"/>
  <c r="BM3364" i="64" a="1"/>
  <c r="BM3364" i="64" s="1"/>
  <c r="BM3343" i="64" a="1"/>
  <c r="BM3343" i="64" s="1"/>
  <c r="BM1449" i="64" a="1"/>
  <c r="BM1449" i="64" s="1"/>
  <c r="BM1450" i="64" a="1"/>
  <c r="BM1450" i="64" s="1"/>
  <c r="BM1538" i="64" a="1"/>
  <c r="BM1538" i="64" s="1"/>
  <c r="BM1539" i="64" a="1"/>
  <c r="BM1539" i="64" s="1"/>
  <c r="BM1494" i="64" a="1"/>
  <c r="BM1494" i="64" s="1"/>
  <c r="BM1516" i="64" a="1"/>
  <c r="BM1516" i="64" s="1"/>
  <c r="BM1427" i="64" a="1"/>
  <c r="BM1427" i="64" s="1"/>
  <c r="BM1472" i="64" a="1"/>
  <c r="BM1472" i="64" s="1"/>
  <c r="BM677" i="64" a="1"/>
  <c r="BM677" i="64" s="1"/>
  <c r="BM671" i="64" a="1"/>
  <c r="BM671" i="64" s="1"/>
  <c r="BM672" i="64" s="1"/>
  <c r="BM681" i="64" a="1"/>
  <c r="BM681" i="64" s="1"/>
  <c r="BA678" i="64"/>
  <c r="BA682" i="64" s="1"/>
  <c r="BA674" i="64"/>
  <c r="BB669" i="64"/>
  <c r="BB673" i="64" s="1"/>
  <c r="BL20" i="864"/>
  <c r="BL92" i="861" s="1"/>
  <c r="BL93" i="861" s="1"/>
  <c r="BL33" i="863"/>
  <c r="BL17" i="863" s="1"/>
  <c r="BL32" i="861" s="1"/>
  <c r="BL21" i="863"/>
  <c r="BL44" i="863"/>
  <c r="BN1" i="64"/>
  <c r="BN7" i="64"/>
  <c r="BM4" i="64"/>
  <c r="BN3" i="64"/>
  <c r="BN3063" i="64" s="1" a="1"/>
  <c r="BN3063" i="64" s="1"/>
  <c r="BO2" i="64"/>
  <c r="BB485" i="64"/>
  <c r="BA486" i="64"/>
  <c r="BA488" i="64"/>
  <c r="AX537" i="64"/>
  <c r="AY536" i="64"/>
  <c r="AX539" i="64"/>
  <c r="BO2" i="864"/>
  <c r="BN1" i="863"/>
  <c r="BN1" i="864"/>
  <c r="BM4" i="864"/>
  <c r="BM4" i="863"/>
  <c r="BN7" i="864"/>
  <c r="BN7" i="863"/>
  <c r="BN3" i="864"/>
  <c r="BN3" i="863"/>
  <c r="AA1134" i="64"/>
  <c r="AA1135" i="64" s="1"/>
  <c r="BO3" i="861"/>
  <c r="BN4" i="861"/>
  <c r="AA165" i="64"/>
  <c r="AA166" i="64" s="1"/>
  <c r="Z1132" i="64"/>
  <c r="Z163" i="64"/>
  <c r="Z148" i="64"/>
  <c r="Z1117" i="64"/>
  <c r="Y1333" i="64"/>
  <c r="Y1334" i="64" s="1"/>
  <c r="Y1336" i="64" s="1"/>
  <c r="Y383" i="64"/>
  <c r="Y385" i="64" s="1"/>
  <c r="Y2228" i="64"/>
  <c r="Y2230" i="64" s="1"/>
  <c r="Y433" i="64"/>
  <c r="Y1813" i="64"/>
  <c r="Y1815" i="64" s="1"/>
  <c r="AA1384" i="64"/>
  <c r="Y1381" i="64"/>
  <c r="Y1208" i="64"/>
  <c r="Y1215" i="64" s="1"/>
  <c r="Y1164" i="64"/>
  <c r="Y1276" i="64"/>
  <c r="Y1283" i="64" s="1"/>
  <c r="Y2386" i="64"/>
  <c r="Y2395" i="64" s="1"/>
  <c r="BH2396" i="64" s="1" a="1"/>
  <c r="BH2396" i="64" s="1"/>
  <c r="Y1024" i="64"/>
  <c r="Y1569" i="64"/>
  <c r="Z1383" i="64"/>
  <c r="Y144" i="64"/>
  <c r="Y159" i="64"/>
  <c r="Z1032" i="64"/>
  <c r="Z1028" i="64"/>
  <c r="Y1127" i="64"/>
  <c r="Y1112" i="64"/>
  <c r="Y1983" i="64"/>
  <c r="Y1129" i="64"/>
  <c r="Y1114" i="64"/>
  <c r="W280" i="64"/>
  <c r="Y161" i="64"/>
  <c r="Y146" i="64"/>
  <c r="Y1131" i="64"/>
  <c r="Y1116" i="64"/>
  <c r="Y1128" i="64"/>
  <c r="Y1113" i="64"/>
  <c r="Y147" i="64"/>
  <c r="Y162" i="64"/>
  <c r="Y145" i="64"/>
  <c r="Y160" i="64"/>
  <c r="X2387" i="64" a="1"/>
  <c r="X2387" i="64" s="1"/>
  <c r="X132" i="64" a="1"/>
  <c r="X132" i="64" s="1"/>
  <c r="X139" i="64" a="1"/>
  <c r="X139" i="64" s="1"/>
  <c r="X129" i="64" a="1"/>
  <c r="X129" i="64" s="1"/>
  <c r="X1123" i="64" a="1"/>
  <c r="X1123" i="64" s="1"/>
  <c r="X1089" i="64" a="1"/>
  <c r="X1089" i="64" s="1"/>
  <c r="X1097" i="64" s="1"/>
  <c r="X1027" i="64" a="1"/>
  <c r="X1027" i="64" s="1"/>
  <c r="X1275" i="64" a="1"/>
  <c r="X1275" i="64" s="1"/>
  <c r="X140" i="64" a="1"/>
  <c r="X140" i="64" s="1"/>
  <c r="X131" i="64" a="1"/>
  <c r="X131" i="64" s="1"/>
  <c r="X352" i="64" a="1"/>
  <c r="X352" i="64" s="1"/>
  <c r="X790" i="64" a="1"/>
  <c r="X790" i="64" s="1"/>
  <c r="X137" i="64" a="1"/>
  <c r="X137" i="64" s="1"/>
  <c r="X1380" i="64" a="1"/>
  <c r="X1380" i="64" s="1"/>
  <c r="X384" i="64" a="1"/>
  <c r="X384" i="64" s="1"/>
  <c r="X508" i="64" a="1"/>
  <c r="X508" i="64" s="1"/>
  <c r="X539" i="64" s="1"/>
  <c r="X1331" i="64" a="1"/>
  <c r="X1331" i="64" s="1"/>
  <c r="X1647" i="64" a="1"/>
  <c r="X1647" i="64" s="1"/>
  <c r="X154" i="64" a="1"/>
  <c r="X154" i="64" s="1"/>
  <c r="X128" i="64" a="1"/>
  <c r="X128" i="64" s="1"/>
  <c r="X1122" i="64" a="1"/>
  <c r="X1122" i="64" s="1"/>
  <c r="X1106" i="64" a="1"/>
  <c r="X1106" i="64" s="1"/>
  <c r="X793" i="64" a="1"/>
  <c r="X793" i="64" s="1"/>
  <c r="X1092" i="64" a="1"/>
  <c r="X1092" i="64" s="1"/>
  <c r="X1100" i="64" s="1"/>
  <c r="X382" i="64" a="1"/>
  <c r="X382" i="64" s="1"/>
  <c r="X1207" i="64" a="1"/>
  <c r="X1207" i="64" s="1"/>
  <c r="X2227" i="64" a="1"/>
  <c r="X2227" i="64" s="1"/>
  <c r="X1332" i="64" a="1"/>
  <c r="X1332" i="64" s="1"/>
  <c r="X136" i="64" a="1"/>
  <c r="X136" i="64" s="1"/>
  <c r="X130" i="64" a="1"/>
  <c r="X130" i="64" s="1"/>
  <c r="X1121" i="64" a="1"/>
  <c r="X1121" i="64" s="1"/>
  <c r="X1090" i="64" a="1"/>
  <c r="X1090" i="64" s="1"/>
  <c r="X1098" i="64" s="1"/>
  <c r="X1023" i="64" a="1"/>
  <c r="X1023" i="64" s="1"/>
  <c r="X807" i="64" a="1"/>
  <c r="X807" i="64" s="1"/>
  <c r="X138" i="64" a="1"/>
  <c r="X138" i="64" s="1"/>
  <c r="X1091" i="64" a="1"/>
  <c r="X1091" i="64" s="1"/>
  <c r="X1099" i="64" s="1"/>
  <c r="X1814" i="64" a="1"/>
  <c r="X1814" i="64" s="1"/>
  <c r="X1812" i="64" a="1"/>
  <c r="X1812" i="64" s="1"/>
  <c r="X2580" i="64" a="1"/>
  <c r="X2580" i="64" s="1"/>
  <c r="X2587" i="64" s="1"/>
  <c r="X1165" i="64" a="1"/>
  <c r="X1165" i="64" s="1"/>
  <c r="X152" i="64" a="1"/>
  <c r="X152" i="64" s="1"/>
  <c r="X1105" i="64" a="1"/>
  <c r="X1105" i="64" s="1"/>
  <c r="X229" i="64" a="1"/>
  <c r="X229" i="64" s="1"/>
  <c r="X333" i="64" a="1"/>
  <c r="X333" i="64" s="1"/>
  <c r="X1031" i="64" a="1"/>
  <c r="X1031" i="64" s="1"/>
  <c r="X1120" i="64" a="1"/>
  <c r="X1120" i="64" s="1"/>
  <c r="X1981" i="64" a="1"/>
  <c r="X1981" i="64" s="1"/>
  <c r="X457" i="64" a="1"/>
  <c r="X457" i="64" s="1"/>
  <c r="X488" i="64" s="1"/>
  <c r="X1568" i="64" a="1"/>
  <c r="X1568" i="64" s="1"/>
  <c r="X1335" i="64" a="1"/>
  <c r="X1335" i="64" s="1"/>
  <c r="X151" i="64" a="1"/>
  <c r="X151" i="64" s="1"/>
  <c r="X1405" i="64" a="1"/>
  <c r="X1405" i="64" s="1"/>
  <c r="X1124" i="64" a="1"/>
  <c r="X1124" i="64" s="1"/>
  <c r="X1108" i="64" a="1"/>
  <c r="X1108" i="64" s="1"/>
  <c r="X1093" i="64" a="1"/>
  <c r="X1093" i="64" s="1"/>
  <c r="X1101" i="64" s="1"/>
  <c r="X1065" i="64" a="1"/>
  <c r="X1065" i="64" s="1"/>
  <c r="X320" i="64" a="1"/>
  <c r="X320" i="64" s="1"/>
  <c r="X1107" i="64" a="1"/>
  <c r="X1107" i="64" s="1"/>
  <c r="X155" i="64" a="1"/>
  <c r="X155" i="64" s="1"/>
  <c r="X367" i="64" a="1"/>
  <c r="X367" i="64" s="1"/>
  <c r="X1982" i="64" a="1"/>
  <c r="X1982" i="64" s="1"/>
  <c r="X381" i="64" a="1"/>
  <c r="X381" i="64" s="1"/>
  <c r="X432" i="64" a="1"/>
  <c r="X432" i="64" s="1"/>
  <c r="X2229" i="64" a="1"/>
  <c r="X2229" i="64" s="1"/>
  <c r="X801" i="64" a="1"/>
  <c r="X801" i="64" s="1"/>
  <c r="X153" i="64" a="1"/>
  <c r="X153" i="64" s="1"/>
  <c r="X1109" i="64" a="1"/>
  <c r="X1109" i="64" s="1"/>
  <c r="Y143" i="64"/>
  <c r="Y133" i="64"/>
  <c r="Y158" i="64"/>
  <c r="Z1178" i="64"/>
  <c r="AK1179" i="64" s="1" a="1"/>
  <c r="AK1179" i="64" s="1"/>
  <c r="Z1173" i="64"/>
  <c r="Y1130" i="64"/>
  <c r="Y1115" i="64"/>
  <c r="BH85" i="861"/>
  <c r="BI45" i="861"/>
  <c r="BK1974" i="64"/>
  <c r="BK1983" i="64" s="1"/>
  <c r="BL1982" i="64" a="1"/>
  <c r="BL1982" i="64" s="1"/>
  <c r="BL1981" i="64" a="1"/>
  <c r="BL1981" i="64" s="1"/>
  <c r="BK1381" i="64"/>
  <c r="BK1813" i="64"/>
  <c r="BK1815" i="64" s="1"/>
  <c r="BL1812" i="64" a="1"/>
  <c r="BL1812" i="64" s="1"/>
  <c r="BL1814" i="64" a="1"/>
  <c r="BL1814" i="64" s="1"/>
  <c r="BL384" i="64" a="1"/>
  <c r="BL384" i="64" s="1"/>
  <c r="BL382" i="64" a="1"/>
  <c r="BL382" i="64" s="1"/>
  <c r="BK383" i="64"/>
  <c r="BK385" i="64" s="1"/>
  <c r="BL457" i="64" a="1"/>
  <c r="BL457" i="64" s="1"/>
  <c r="BL381" i="64" a="1"/>
  <c r="BL381" i="64" s="1"/>
  <c r="BL508" i="64" a="1"/>
  <c r="BL508" i="64" s="1"/>
  <c r="BK433" i="64"/>
  <c r="BK1569" i="64"/>
  <c r="BL1568" i="64" a="1"/>
  <c r="BL1568" i="64" s="1"/>
  <c r="BL432" i="64" a="1"/>
  <c r="BL432" i="64" s="1"/>
  <c r="BK1276" i="64"/>
  <c r="BK1208" i="64"/>
  <c r="BL1207" i="64" a="1"/>
  <c r="BL1207" i="64" s="1"/>
  <c r="BL1275" i="64" a="1"/>
  <c r="BL1275" i="64" s="1"/>
  <c r="BJ1283" i="64"/>
  <c r="BK2386" i="64"/>
  <c r="BK2395" i="64" s="1"/>
  <c r="BK2396" i="64" s="1" a="1"/>
  <c r="BK2396" i="64" s="1"/>
  <c r="BL2387" i="64" a="1"/>
  <c r="BL2387" i="64" s="1"/>
  <c r="BX2417" i="64"/>
  <c r="BX2419" i="64" s="1"/>
  <c r="BK1164" i="64"/>
  <c r="BK2228" i="64"/>
  <c r="BK2230" i="64" s="1"/>
  <c r="BI1179" i="64" a="1"/>
  <c r="BI1179" i="64" s="1"/>
  <c r="BL2227" i="64" a="1"/>
  <c r="BL2227" i="64" s="1"/>
  <c r="BL1165" i="64" a="1"/>
  <c r="BL1165" i="64" s="1"/>
  <c r="BJ1173" i="64"/>
  <c r="BJ1178" i="64"/>
  <c r="BL1335" i="64" a="1"/>
  <c r="BL1335" i="64" s="1"/>
  <c r="BL2229" i="64" a="1"/>
  <c r="BL2229" i="64" s="1"/>
  <c r="BK1333" i="64"/>
  <c r="BK1334" i="64" s="1"/>
  <c r="BK1336" i="64" s="1"/>
  <c r="BL1331" i="64" a="1"/>
  <c r="BL1331" i="64" s="1"/>
  <c r="BL1332" i="64" a="1"/>
  <c r="BL1332" i="64" s="1"/>
  <c r="BL801" i="64" a="1"/>
  <c r="BL801" i="64" s="1"/>
  <c r="BL790" i="64" a="1"/>
  <c r="BL790" i="64" s="1"/>
  <c r="BL807" i="64" a="1"/>
  <c r="BL807" i="64" s="1"/>
  <c r="BL793" i="64" a="1"/>
  <c r="BL793" i="64" s="1"/>
  <c r="BK147" i="64"/>
  <c r="BK162" i="64"/>
  <c r="BL132" i="64" a="1"/>
  <c r="BL132" i="64" s="1"/>
  <c r="BL1647" i="64" a="1"/>
  <c r="BL1647" i="64" s="1"/>
  <c r="BK158" i="64"/>
  <c r="BJ148" i="64"/>
  <c r="BK146" i="64"/>
  <c r="BK161" i="64"/>
  <c r="BK145" i="64"/>
  <c r="BK160" i="64"/>
  <c r="BK144" i="64"/>
  <c r="BK159" i="64"/>
  <c r="BF166" i="64"/>
  <c r="BK143" i="64"/>
  <c r="BL139" i="64" a="1"/>
  <c r="BL139" i="64" s="1"/>
  <c r="BL151" i="64" a="1"/>
  <c r="BL151" i="64" s="1"/>
  <c r="BL153" i="64" a="1"/>
  <c r="BL153" i="64" s="1"/>
  <c r="BL137" i="64" a="1"/>
  <c r="BL137" i="64" s="1"/>
  <c r="BL155" i="64" a="1"/>
  <c r="BL155" i="64" s="1"/>
  <c r="BL152" i="64" a="1"/>
  <c r="BL152" i="64" s="1"/>
  <c r="BL154" i="64" a="1"/>
  <c r="BL154" i="64" s="1"/>
  <c r="BL140" i="64" a="1"/>
  <c r="BL140" i="64" s="1"/>
  <c r="BL136" i="64" a="1"/>
  <c r="BL136" i="64" s="1"/>
  <c r="BL138" i="64" a="1"/>
  <c r="BL138" i="64" s="1"/>
  <c r="BG165" i="64"/>
  <c r="BG166" i="64" s="1"/>
  <c r="BH163" i="64"/>
  <c r="BL367" i="64" a="1"/>
  <c r="BL367" i="64" s="1"/>
  <c r="BL129" i="64" a="1"/>
  <c r="BL129" i="64" s="1"/>
  <c r="BL128" i="64" a="1"/>
  <c r="BL128" i="64" s="1"/>
  <c r="BL131" i="64" a="1"/>
  <c r="BL131" i="64" s="1"/>
  <c r="BL130" i="64" a="1"/>
  <c r="BL130" i="64" s="1"/>
  <c r="BK133" i="64"/>
  <c r="BL1405" i="64" a="1"/>
  <c r="BL1405" i="64" s="1"/>
  <c r="BF2441" i="64"/>
  <c r="BI1134" i="64"/>
  <c r="BK1127" i="64"/>
  <c r="BK1131" i="64"/>
  <c r="BK1130" i="64"/>
  <c r="BK1128" i="64"/>
  <c r="BJ1132" i="64"/>
  <c r="BK1129" i="64"/>
  <c r="BL1121" i="64" a="1"/>
  <c r="BL1121" i="64" s="1"/>
  <c r="BL1122" i="64" a="1"/>
  <c r="BL1122" i="64" s="1"/>
  <c r="BL1123" i="64" a="1"/>
  <c r="BL1123" i="64" s="1"/>
  <c r="BL1124" i="64" a="1"/>
  <c r="BL1124" i="64" s="1"/>
  <c r="BL1120" i="64" a="1"/>
  <c r="BL1120" i="64" s="1"/>
  <c r="BJ1117" i="64"/>
  <c r="BL1089" i="64" a="1"/>
  <c r="BL1089" i="64" s="1"/>
  <c r="BL1097" i="64" s="1"/>
  <c r="BL1090" i="64" a="1"/>
  <c r="BL1090" i="64" s="1"/>
  <c r="BL1098" i="64" s="1"/>
  <c r="BL1106" i="64" a="1"/>
  <c r="BL1106" i="64" s="1"/>
  <c r="BL1091" i="64" a="1"/>
  <c r="BL1091" i="64" s="1"/>
  <c r="BL1099" i="64" s="1"/>
  <c r="BL1092" i="64" a="1"/>
  <c r="BL1092" i="64" s="1"/>
  <c r="BL1100" i="64" s="1"/>
  <c r="BL1093" i="64" a="1"/>
  <c r="BL1093" i="64" s="1"/>
  <c r="BL1101" i="64" s="1"/>
  <c r="BL1107" i="64" a="1"/>
  <c r="BL1107" i="64" s="1"/>
  <c r="BL1105" i="64" a="1"/>
  <c r="BL1105" i="64" s="1"/>
  <c r="BL1108" i="64" a="1"/>
  <c r="BL1108" i="64" s="1"/>
  <c r="BL1109" i="64" a="1"/>
  <c r="BL1109" i="64" s="1"/>
  <c r="BK1116" i="64"/>
  <c r="BK1115" i="64"/>
  <c r="BK1114" i="64"/>
  <c r="BK1113" i="64"/>
  <c r="BK1112" i="64"/>
  <c r="BL229" i="64" a="1"/>
  <c r="BL229" i="64" s="1"/>
  <c r="BI1384" i="64"/>
  <c r="BJ1383" i="64"/>
  <c r="BL352" i="64" a="1"/>
  <c r="BL352" i="64" s="1"/>
  <c r="BL1380" i="64" a="1"/>
  <c r="BL1380" i="64" s="1"/>
  <c r="BL333" i="64" a="1"/>
  <c r="BL333" i="64" s="1"/>
  <c r="BL1065" i="64" a="1"/>
  <c r="BL1065" i="64" s="1"/>
  <c r="BL1031" i="64" a="1"/>
  <c r="BL1031" i="64" s="1"/>
  <c r="BL320" i="64" a="1"/>
  <c r="BL320" i="64" s="1"/>
  <c r="BJ1028" i="64"/>
  <c r="BK1024" i="64"/>
  <c r="BK1032" i="64" s="1"/>
  <c r="BL1027" i="64" a="1"/>
  <c r="BL1027" i="64" s="1"/>
  <c r="BL1023" i="64" a="1"/>
  <c r="BL1023" i="64" s="1"/>
  <c r="BM280"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7" i="861"/>
  <c r="BP2" i="861"/>
  <c r="W298" i="64"/>
  <c r="W281" i="64"/>
  <c r="W299" i="64"/>
  <c r="W300" i="64"/>
  <c r="W282" i="64"/>
  <c r="W283" i="64"/>
  <c r="W301" i="64"/>
  <c r="AZ3" i="860"/>
  <c r="AZ4" i="860" s="1"/>
  <c r="BA2" i="860"/>
  <c r="AZ1" i="860"/>
  <c r="AZ7" i="860"/>
  <c r="BF2482" i="64"/>
  <c r="BE2484" i="64"/>
  <c r="BF2461" i="64"/>
  <c r="BF2463" i="64" s="1"/>
  <c r="W2616" i="64"/>
  <c r="BM1517" i="64"/>
  <c r="X2228" i="64" a="1"/>
  <c r="X1164" i="64" a="1"/>
  <c r="Z1384" i="64" a="1"/>
  <c r="W2888" i="64" a="1"/>
  <c r="BM1473" i="64"/>
  <c r="BL2386" i="64" a="1"/>
  <c r="X433" i="64" a="1"/>
  <c r="BL1381" i="64" a="1"/>
  <c r="BM1540" i="64"/>
  <c r="BK1383" i="64" a="1"/>
  <c r="BL433" i="64" a="1"/>
  <c r="BM1428" i="64"/>
  <c r="X1024" i="64" a="1"/>
  <c r="BL1276" i="64" a="1"/>
  <c r="BL1406" i="64"/>
  <c r="X2386" i="64" a="1"/>
  <c r="X1208" i="64" a="1"/>
  <c r="BM1451" i="64"/>
  <c r="Y1383" i="64" a="1"/>
  <c r="BN3064" i="64" a="1"/>
  <c r="X1569" i="64" a="1"/>
  <c r="BL1164" i="64" a="1"/>
  <c r="BM1495" i="64"/>
  <c r="X1813" i="64" a="1"/>
  <c r="BL1569" i="64" a="1"/>
  <c r="X1381" i="64" a="1"/>
  <c r="X1276" i="64" a="1"/>
  <c r="BL2228" i="64" a="1"/>
  <c r="W2922" i="64" a="1"/>
  <c r="BL1813" i="64" a="1"/>
  <c r="BJ1384" i="64" a="1"/>
  <c r="X1406" i="64"/>
  <c r="BL1024" i="64" a="1"/>
  <c r="BL1208" i="64" a="1"/>
  <c r="BN13" i="861" l="1"/>
  <c r="BM22" i="861"/>
  <c r="BM17" i="861"/>
  <c r="BN3064" i="64"/>
  <c r="AJ3041" i="64"/>
  <c r="AK3036" i="64"/>
  <c r="BN3038" i="64" a="1"/>
  <c r="BN3038" i="64" s="1"/>
  <c r="BN2846" i="64" a="1"/>
  <c r="BN2846" i="64" s="1"/>
  <c r="BN2847" i="64" a="1"/>
  <c r="BN2847" i="64" s="1"/>
  <c r="BM2848" i="64"/>
  <c r="BN60" i="64" a="1"/>
  <c r="BN60" i="64" s="1"/>
  <c r="BN58" i="64" s="1" a="1"/>
  <c r="BN58" i="64" s="1"/>
  <c r="BN61" i="64" a="1"/>
  <c r="BN61" i="64" s="1"/>
  <c r="BN59" i="64" a="1"/>
  <c r="BN59" i="64" s="1"/>
  <c r="BN3364" i="64" a="1"/>
  <c r="BN3364" i="64" s="1"/>
  <c r="BN3343" i="64" a="1"/>
  <c r="BN3343" i="64" s="1"/>
  <c r="BN1449" i="64" a="1"/>
  <c r="BN1449" i="64" s="1"/>
  <c r="BN1450" i="64" a="1"/>
  <c r="BN1450" i="64" s="1"/>
  <c r="BN1538" i="64" a="1"/>
  <c r="BN1538" i="64" s="1"/>
  <c r="BN1539" i="64" a="1"/>
  <c r="BN1539" i="64" s="1"/>
  <c r="BN1494" i="64" a="1"/>
  <c r="BN1494" i="64" s="1"/>
  <c r="BN1516" i="64" a="1"/>
  <c r="BN1516" i="64" s="1"/>
  <c r="BN1427" i="64" a="1"/>
  <c r="BN1427" i="64" s="1"/>
  <c r="BN1472" i="64" a="1"/>
  <c r="BN1472" i="64" s="1"/>
  <c r="BB678" i="64"/>
  <c r="BB682" i="64" s="1"/>
  <c r="BB674" i="64"/>
  <c r="BC669" i="64"/>
  <c r="BC673" i="64" s="1"/>
  <c r="BN681" i="64" a="1"/>
  <c r="BN681" i="64" s="1"/>
  <c r="BN677" i="64" a="1"/>
  <c r="BN677" i="64" s="1"/>
  <c r="BN671" i="64" a="1"/>
  <c r="BN671" i="64" s="1"/>
  <c r="BN672" i="64" s="1"/>
  <c r="BM20" i="864"/>
  <c r="BM92" i="861" s="1"/>
  <c r="BM93" i="861" s="1"/>
  <c r="BM33" i="863"/>
  <c r="BM17" i="863" s="1"/>
  <c r="BM32" i="861" s="1"/>
  <c r="BM21" i="863"/>
  <c r="BM44" i="863"/>
  <c r="BP2" i="64"/>
  <c r="BN4" i="64"/>
  <c r="BO7" i="64"/>
  <c r="BO3" i="64"/>
  <c r="BO3063" i="64" s="1" a="1"/>
  <c r="BO3063" i="64" s="1"/>
  <c r="BO1" i="64"/>
  <c r="AY537" i="64"/>
  <c r="AZ536" i="64"/>
  <c r="AY539" i="64"/>
  <c r="BB486" i="64"/>
  <c r="BC485" i="64"/>
  <c r="BB488" i="64"/>
  <c r="BP2" i="864"/>
  <c r="BN4" i="864"/>
  <c r="BN4" i="863"/>
  <c r="BO3" i="864"/>
  <c r="BO3" i="863"/>
  <c r="BO7" i="864"/>
  <c r="BO7" i="863"/>
  <c r="BO1" i="864"/>
  <c r="BO1" i="863"/>
  <c r="Z165" i="64"/>
  <c r="Z166" i="64" s="1"/>
  <c r="BP3" i="861"/>
  <c r="BO4" i="861"/>
  <c r="Z1134" i="64"/>
  <c r="Z1135" i="64" s="1"/>
  <c r="Y163" i="64"/>
  <c r="Y1117" i="64"/>
  <c r="Y1132" i="64"/>
  <c r="Y148" i="64"/>
  <c r="X383" i="64"/>
  <c r="X385" i="64" s="1"/>
  <c r="X1333" i="64"/>
  <c r="X1334" i="64" s="1"/>
  <c r="X1336" i="64" s="1"/>
  <c r="X1813" i="64"/>
  <c r="X1815" i="64" s="1"/>
  <c r="X1381" i="64"/>
  <c r="Y1383" i="64"/>
  <c r="X2228" i="64"/>
  <c r="X2230" i="64" s="1"/>
  <c r="Z1384" i="64"/>
  <c r="X1208" i="64"/>
  <c r="X1215" i="64" s="1"/>
  <c r="X1569" i="64"/>
  <c r="X1024" i="64"/>
  <c r="X2386" i="64"/>
  <c r="X2395" i="64" s="1"/>
  <c r="BG2396" i="64" s="1" a="1"/>
  <c r="BG2396" i="64" s="1"/>
  <c r="X433" i="64"/>
  <c r="X1164" i="64"/>
  <c r="X1276" i="64"/>
  <c r="X1283" i="64" s="1"/>
  <c r="X1131" i="64"/>
  <c r="X1116" i="64"/>
  <c r="X1983" i="64"/>
  <c r="X160" i="64"/>
  <c r="X145" i="64"/>
  <c r="X1127" i="64"/>
  <c r="X1112" i="64"/>
  <c r="W1981" i="64" a="1"/>
  <c r="W1981" i="64" s="1"/>
  <c r="W1814" i="64" a="1"/>
  <c r="W1814" i="64" s="1"/>
  <c r="W1207" i="64" a="1"/>
  <c r="W1207" i="64" s="1"/>
  <c r="W2387" i="64" a="1"/>
  <c r="W2387" i="64" s="1"/>
  <c r="W2229" i="64" a="1"/>
  <c r="W2229" i="64" s="1"/>
  <c r="W807" i="64" a="1"/>
  <c r="W807" i="64" s="1"/>
  <c r="W140" i="64" a="1"/>
  <c r="W140" i="64" s="1"/>
  <c r="W136" i="64" a="1"/>
  <c r="W136" i="64" s="1"/>
  <c r="W1121" i="64" a="1"/>
  <c r="W1121" i="64" s="1"/>
  <c r="W1109" i="64" a="1"/>
  <c r="W1109" i="64" s="1"/>
  <c r="W1107" i="64" a="1"/>
  <c r="W1107" i="64" s="1"/>
  <c r="W1092" i="64" a="1"/>
  <c r="W1092" i="64" s="1"/>
  <c r="W1100" i="64" s="1"/>
  <c r="W320" i="64" a="1"/>
  <c r="W320" i="64" s="1"/>
  <c r="W1647" i="64" a="1"/>
  <c r="W1647" i="64" s="1"/>
  <c r="W155" i="64" a="1"/>
  <c r="W155" i="64" s="1"/>
  <c r="W229" i="64" a="1"/>
  <c r="W229" i="64" s="1"/>
  <c r="W1982" i="64" a="1"/>
  <c r="W1982" i="64" s="1"/>
  <c r="W1812" i="64" a="1"/>
  <c r="W1812" i="64" s="1"/>
  <c r="W1568" i="64" a="1"/>
  <c r="W1568" i="64" s="1"/>
  <c r="W2227" i="64" a="1"/>
  <c r="W2227" i="64" s="1"/>
  <c r="W801" i="64" a="1"/>
  <c r="W801" i="64" s="1"/>
  <c r="W793" i="64" a="1"/>
  <c r="W793" i="64" s="1"/>
  <c r="W138" i="64" a="1"/>
  <c r="W138" i="64" s="1"/>
  <c r="W130" i="64" a="1"/>
  <c r="W130" i="64" s="1"/>
  <c r="W367" i="64" a="1"/>
  <c r="W367" i="64" s="1"/>
  <c r="W1124" i="64" a="1"/>
  <c r="W1124" i="64" s="1"/>
  <c r="W1089" i="64" a="1"/>
  <c r="W1089" i="64" s="1"/>
  <c r="W1097" i="64" s="1"/>
  <c r="W1106" i="64" a="1"/>
  <c r="W1106" i="64" s="1"/>
  <c r="W1405" i="64" a="1"/>
  <c r="W1405" i="64" s="1"/>
  <c r="W154" i="64" a="1"/>
  <c r="W154" i="64" s="1"/>
  <c r="W382" i="64" a="1"/>
  <c r="W382" i="64" s="1"/>
  <c r="W508" i="64" a="1"/>
  <c r="W508" i="64" s="1"/>
  <c r="W539" i="64" s="1"/>
  <c r="W432" i="64" a="1"/>
  <c r="W432" i="64" s="1"/>
  <c r="W1165" i="64" a="1"/>
  <c r="W1165" i="64" s="1"/>
  <c r="W790" i="64" a="1"/>
  <c r="W790" i="64" s="1"/>
  <c r="W137" i="64" a="1"/>
  <c r="W137" i="64" s="1"/>
  <c r="W129" i="64" a="1"/>
  <c r="W129" i="64" s="1"/>
  <c r="W1120" i="64" a="1"/>
  <c r="W1120" i="64" s="1"/>
  <c r="W384" i="64" a="1"/>
  <c r="W384" i="64" s="1"/>
  <c r="W1331" i="64" a="1"/>
  <c r="W1331" i="64" s="1"/>
  <c r="W152" i="64" a="1"/>
  <c r="W152" i="64" s="1"/>
  <c r="W128" i="64" a="1"/>
  <c r="W128" i="64" s="1"/>
  <c r="W1123" i="64" a="1"/>
  <c r="W1123" i="64" s="1"/>
  <c r="W1090" i="64" a="1"/>
  <c r="W1090" i="64" s="1"/>
  <c r="W1098" i="64" s="1"/>
  <c r="W352" i="64" a="1"/>
  <c r="W352" i="64" s="1"/>
  <c r="W333" i="64" a="1"/>
  <c r="W333" i="64" s="1"/>
  <c r="W1027" i="64" a="1"/>
  <c r="W1027" i="64" s="1"/>
  <c r="W139" i="64" a="1"/>
  <c r="W139" i="64" s="1"/>
  <c r="W1093" i="64" a="1"/>
  <c r="W1093" i="64" s="1"/>
  <c r="W1101" i="64" s="1"/>
  <c r="W457" i="64" a="1"/>
  <c r="W457" i="64" s="1"/>
  <c r="W488" i="64" s="1"/>
  <c r="W1275" i="64" a="1"/>
  <c r="W1275" i="64" s="1"/>
  <c r="W2580" i="64" a="1"/>
  <c r="W2580" i="64" s="1"/>
  <c r="W2587" i="64" s="1"/>
  <c r="W1332" i="64" a="1"/>
  <c r="W1332" i="64" s="1"/>
  <c r="W151" i="64" a="1"/>
  <c r="W151" i="64" s="1"/>
  <c r="W131" i="64" a="1"/>
  <c r="W131" i="64" s="1"/>
  <c r="W1122" i="64" a="1"/>
  <c r="W1122" i="64" s="1"/>
  <c r="W1091" i="64" a="1"/>
  <c r="W1091" i="64" s="1"/>
  <c r="W1099" i="64" s="1"/>
  <c r="W1380" i="64" a="1"/>
  <c r="W1380" i="64" s="1"/>
  <c r="W1065" i="64" a="1"/>
  <c r="W1065" i="64" s="1"/>
  <c r="W381" i="64" a="1"/>
  <c r="W381" i="64" s="1"/>
  <c r="W153" i="64" a="1"/>
  <c r="W153" i="64" s="1"/>
  <c r="W1108" i="64" a="1"/>
  <c r="W1108" i="64" s="1"/>
  <c r="W1031" i="64" a="1"/>
  <c r="W1031" i="64" s="1"/>
  <c r="W1023" i="64" a="1"/>
  <c r="W1023" i="64" s="1"/>
  <c r="W132" i="64" a="1"/>
  <c r="W132" i="64" s="1"/>
  <c r="W1335" i="64" a="1"/>
  <c r="W1335" i="64" s="1"/>
  <c r="W1105" i="64" a="1"/>
  <c r="W1105" i="64" s="1"/>
  <c r="Y1173" i="64"/>
  <c r="Y1178" i="64"/>
  <c r="AJ1179" i="64" s="1" a="1"/>
  <c r="AJ1179" i="64" s="1"/>
  <c r="X1129" i="64"/>
  <c r="X1114" i="64"/>
  <c r="X143" i="64"/>
  <c r="X158" i="64"/>
  <c r="X133" i="64"/>
  <c r="X144" i="64"/>
  <c r="X159" i="64"/>
  <c r="X146" i="64"/>
  <c r="X161" i="64"/>
  <c r="X162" i="64"/>
  <c r="X147" i="64"/>
  <c r="AV1986" i="64"/>
  <c r="Y1032" i="64"/>
  <c r="Y1028" i="64"/>
  <c r="X1128" i="64"/>
  <c r="X1113" i="64"/>
  <c r="X1130" i="64"/>
  <c r="X1115" i="64"/>
  <c r="V280" i="64"/>
  <c r="V283" i="64"/>
  <c r="V298" i="64"/>
  <c r="V300" i="64"/>
  <c r="V281" i="64"/>
  <c r="V299" i="64"/>
  <c r="V282" i="64"/>
  <c r="V301" i="64"/>
  <c r="V2616" i="64"/>
  <c r="BI85" i="861"/>
  <c r="BJ45" i="861"/>
  <c r="BI60" i="861"/>
  <c r="BL1974" i="64"/>
  <c r="BL1983" i="64" s="1"/>
  <c r="BH60" i="861"/>
  <c r="BK1986" i="64"/>
  <c r="BM1982" i="64" a="1"/>
  <c r="BM1982" i="64" s="1"/>
  <c r="BM1981" i="64" a="1"/>
  <c r="BM1981" i="64" s="1"/>
  <c r="BL1381" i="64"/>
  <c r="BL1813" i="64"/>
  <c r="BL1815" i="64" s="1"/>
  <c r="BM1812" i="64" a="1"/>
  <c r="BM1812" i="64" s="1"/>
  <c r="BM1814" i="64" a="1"/>
  <c r="BM1814" i="64" s="1"/>
  <c r="BL383" i="64"/>
  <c r="BL385" i="64" s="1"/>
  <c r="BM382" i="64" a="1"/>
  <c r="BM382" i="64" s="1"/>
  <c r="BM384" i="64" a="1"/>
  <c r="BM384" i="64" s="1"/>
  <c r="BM457" i="64" a="1"/>
  <c r="BM457" i="64" s="1"/>
  <c r="BM381" i="64" a="1"/>
  <c r="BM381" i="64" s="1"/>
  <c r="BM508" i="64" a="1"/>
  <c r="BM508" i="64" s="1"/>
  <c r="BL433" i="64"/>
  <c r="BL1569" i="64"/>
  <c r="BM1568" i="64" a="1"/>
  <c r="BM1568" i="64" s="1"/>
  <c r="BM432" i="64" a="1"/>
  <c r="BM432" i="64" s="1"/>
  <c r="BL1276" i="64"/>
  <c r="BL1208" i="64"/>
  <c r="BM1207" i="64" a="1"/>
  <c r="BM1207" i="64" s="1"/>
  <c r="BM1275" i="64" a="1"/>
  <c r="BM1275" i="64" s="1"/>
  <c r="BK1283" i="64"/>
  <c r="BL2386" i="64"/>
  <c r="BL2395" i="64" s="1"/>
  <c r="BL2396" i="64" s="1" a="1"/>
  <c r="BL2396" i="64" s="1"/>
  <c r="BM2387" i="64" a="1"/>
  <c r="BM2387" i="64" s="1"/>
  <c r="BY2417" i="64"/>
  <c r="BY2419" i="64" s="1"/>
  <c r="BL1164" i="64"/>
  <c r="BL2228" i="64"/>
  <c r="BL2230" i="64" s="1"/>
  <c r="BJ1179" i="64" a="1"/>
  <c r="BJ1179" i="64" s="1"/>
  <c r="BM2227" i="64" a="1"/>
  <c r="BM2227" i="64" s="1"/>
  <c r="BM1165" i="64" a="1"/>
  <c r="BM1165" i="64" s="1"/>
  <c r="BK1173" i="64"/>
  <c r="BK1178" i="64"/>
  <c r="BM1335" i="64" a="1"/>
  <c r="BM1335" i="64" s="1"/>
  <c r="BM2229" i="64" a="1"/>
  <c r="BM2229" i="64" s="1"/>
  <c r="BL1333" i="64"/>
  <c r="BL1334" i="64" s="1"/>
  <c r="BL1336" i="64" s="1"/>
  <c r="BM1331" i="64" a="1"/>
  <c r="BM1331" i="64" s="1"/>
  <c r="BM1332" i="64" a="1"/>
  <c r="BM1332" i="64" s="1"/>
  <c r="BM801" i="64" a="1"/>
  <c r="BM801" i="64" s="1"/>
  <c r="BM790" i="64" a="1"/>
  <c r="BM790" i="64" s="1"/>
  <c r="BM793" i="64" a="1"/>
  <c r="BM793" i="64" s="1"/>
  <c r="BM807" i="64" a="1"/>
  <c r="BM807" i="64" s="1"/>
  <c r="BL147" i="64"/>
  <c r="BL162" i="64"/>
  <c r="BM132" i="64" a="1"/>
  <c r="BM132" i="64" s="1"/>
  <c r="BM1647" i="64" a="1"/>
  <c r="BM1647" i="64" s="1"/>
  <c r="BK148" i="64"/>
  <c r="BL158" i="64"/>
  <c r="BL160" i="64"/>
  <c r="BL146" i="64"/>
  <c r="BL161" i="64"/>
  <c r="BL144" i="64"/>
  <c r="BL159" i="64"/>
  <c r="BL145" i="64"/>
  <c r="BL143" i="64"/>
  <c r="BM151" i="64" a="1"/>
  <c r="BM151" i="64" s="1"/>
  <c r="BM153" i="64" a="1"/>
  <c r="BM153" i="64" s="1"/>
  <c r="BM155" i="64" a="1"/>
  <c r="BM155" i="64" s="1"/>
  <c r="BM137" i="64" a="1"/>
  <c r="BM137" i="64" s="1"/>
  <c r="BM152" i="64" a="1"/>
  <c r="BM152" i="64" s="1"/>
  <c r="BM154" i="64" a="1"/>
  <c r="BM154" i="64" s="1"/>
  <c r="BM140" i="64" a="1"/>
  <c r="BM140" i="64" s="1"/>
  <c r="BM138" i="64" a="1"/>
  <c r="BM138" i="64" s="1"/>
  <c r="BM139" i="64" a="1"/>
  <c r="BM139" i="64" s="1"/>
  <c r="BM136" i="64" a="1"/>
  <c r="BM136" i="64" s="1"/>
  <c r="BI163" i="64"/>
  <c r="BH165" i="64"/>
  <c r="BM367" i="64" a="1"/>
  <c r="BM367" i="64" s="1"/>
  <c r="BM131" i="64" a="1"/>
  <c r="BM131" i="64" s="1"/>
  <c r="BM130" i="64" a="1"/>
  <c r="BM130" i="64" s="1"/>
  <c r="BM128" i="64" a="1"/>
  <c r="BM128" i="64" s="1"/>
  <c r="BM129" i="64" a="1"/>
  <c r="BM129" i="64" s="1"/>
  <c r="BL133" i="64"/>
  <c r="BG2441" i="64"/>
  <c r="BM1405" i="64" a="1"/>
  <c r="BM1405" i="64" s="1"/>
  <c r="BJ1134" i="64"/>
  <c r="BJ1135" i="64" s="1"/>
  <c r="BI1135" i="64"/>
  <c r="BK1132" i="64"/>
  <c r="BL1131" i="64"/>
  <c r="BL1130" i="64"/>
  <c r="BL1129" i="64"/>
  <c r="BL1128" i="64"/>
  <c r="BL1127" i="64"/>
  <c r="BM1122" i="64" a="1"/>
  <c r="BM1122" i="64" s="1"/>
  <c r="BM1121" i="64" a="1"/>
  <c r="BM1121" i="64" s="1"/>
  <c r="BM1123" i="64" a="1"/>
  <c r="BM1123" i="64" s="1"/>
  <c r="BM1124" i="64" a="1"/>
  <c r="BM1124" i="64" s="1"/>
  <c r="BM1120" i="64" a="1"/>
  <c r="BM1120" i="64" s="1"/>
  <c r="BK1117" i="64"/>
  <c r="BM1089" i="64" a="1"/>
  <c r="BM1089" i="64" s="1"/>
  <c r="BM1097" i="64" s="1"/>
  <c r="BM1090" i="64" a="1"/>
  <c r="BM1090" i="64" s="1"/>
  <c r="BM1098" i="64" s="1"/>
  <c r="BM1106" i="64" a="1"/>
  <c r="BM1106" i="64" s="1"/>
  <c r="BM1091" i="64" a="1"/>
  <c r="BM1091" i="64" s="1"/>
  <c r="BM1099" i="64" s="1"/>
  <c r="BM1092" i="64" a="1"/>
  <c r="BM1092" i="64" s="1"/>
  <c r="BM1100" i="64" s="1"/>
  <c r="BM1105" i="64" a="1"/>
  <c r="BM1105" i="64" s="1"/>
  <c r="BM1093" i="64" a="1"/>
  <c r="BM1093" i="64" s="1"/>
  <c r="BM1101" i="64" s="1"/>
  <c r="BM1107" i="64" a="1"/>
  <c r="BM1107" i="64" s="1"/>
  <c r="BM1108" i="64" a="1"/>
  <c r="BM1108" i="64" s="1"/>
  <c r="BM1109" i="64" a="1"/>
  <c r="BM1109" i="64" s="1"/>
  <c r="BL1116" i="64"/>
  <c r="BL1115" i="64"/>
  <c r="BL1114" i="64"/>
  <c r="BL1113" i="64"/>
  <c r="BL1112" i="64"/>
  <c r="BM229" i="64" a="1"/>
  <c r="BM229" i="64" s="1"/>
  <c r="BJ1384" i="64"/>
  <c r="BK1383" i="64"/>
  <c r="BM352" i="64" a="1"/>
  <c r="BM352" i="64" s="1"/>
  <c r="BM1380" i="64" a="1"/>
  <c r="BM1380" i="64" s="1"/>
  <c r="BM333" i="64" a="1"/>
  <c r="BM333" i="64" s="1"/>
  <c r="BM1065" i="64" a="1"/>
  <c r="BM1065" i="64" s="1"/>
  <c r="BM1031" i="64" a="1"/>
  <c r="BM1031" i="64" s="1"/>
  <c r="BM320" i="64" a="1"/>
  <c r="BM320" i="64" s="1"/>
  <c r="BK1028" i="64"/>
  <c r="BL1024" i="64"/>
  <c r="BL1032" i="64" s="1"/>
  <c r="BM1027" i="64" a="1"/>
  <c r="BM1027" i="64" s="1"/>
  <c r="BM1023" i="64" a="1"/>
  <c r="BM1023" i="64" s="1"/>
  <c r="BN280"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Q2" i="861"/>
  <c r="BP1" i="861"/>
  <c r="W302" i="64"/>
  <c r="X298" i="64"/>
  <c r="X299" i="64"/>
  <c r="X281" i="64"/>
  <c r="X282" i="64"/>
  <c r="X300" i="64"/>
  <c r="X283" i="64"/>
  <c r="X301" i="64"/>
  <c r="W284" i="64"/>
  <c r="BA3" i="860"/>
  <c r="BA4" i="860" s="1"/>
  <c r="BB2" i="860"/>
  <c r="BA1" i="860"/>
  <c r="BA7" i="860"/>
  <c r="W994" i="64" a="1"/>
  <c r="W994" i="64" s="1"/>
  <c r="W989" i="64" a="1"/>
  <c r="W989" i="64" s="1"/>
  <c r="W2713" i="64" a="1"/>
  <c r="W2713" i="64" s="1"/>
  <c r="W2714" i="64" a="1"/>
  <c r="W2714" i="64" s="1"/>
  <c r="W2715" i="64" a="1"/>
  <c r="W2715" i="64" s="1"/>
  <c r="W2717" i="64" a="1"/>
  <c r="W2717" i="64" s="1"/>
  <c r="W2719" i="64" a="1"/>
  <c r="W2719" i="64" s="1"/>
  <c r="W2720" i="64" a="1"/>
  <c r="W2720" i="64" s="1"/>
  <c r="W2721" i="64" a="1"/>
  <c r="W2721" i="64" s="1"/>
  <c r="W2716" i="64" a="1"/>
  <c r="W2716" i="64" s="1"/>
  <c r="W2718" i="64" a="1"/>
  <c r="W2718" i="64" s="1"/>
  <c r="W586" i="64" a="1"/>
  <c r="W586" i="64" s="1"/>
  <c r="W609" i="64" a="1"/>
  <c r="W609" i="64" s="1"/>
  <c r="W608" i="64" a="1"/>
  <c r="W608" i="64" s="1"/>
  <c r="W2888" i="64"/>
  <c r="W2922" i="64"/>
  <c r="W2805" i="64" a="1"/>
  <c r="W2805" i="64" s="1"/>
  <c r="W2825" i="64" a="1"/>
  <c r="W2825" i="64" s="1"/>
  <c r="BF2484" i="64"/>
  <c r="BG2482" i="64"/>
  <c r="W3226" i="64" a="1"/>
  <c r="W3226" i="64" s="1"/>
  <c r="BG2461" i="64"/>
  <c r="BG2463" i="64" s="1"/>
  <c r="W2353" i="64" a="1"/>
  <c r="W2353" i="64" s="1"/>
  <c r="W2352" i="64" a="1"/>
  <c r="W2352" i="64" s="1"/>
  <c r="W2343" i="64" a="1"/>
  <c r="W2343" i="64" s="1"/>
  <c r="W2344" i="64" a="1"/>
  <c r="W2344" i="64" s="1"/>
  <c r="W2334" i="64" a="1"/>
  <c r="W2334" i="64" s="1"/>
  <c r="W2335" i="64" a="1"/>
  <c r="W2335" i="64" s="1"/>
  <c r="W2867" i="64" a="1"/>
  <c r="W2867" i="64" s="1"/>
  <c r="X2616" i="64"/>
  <c r="X1383" i="64" a="1"/>
  <c r="BM2228" i="64" a="1"/>
  <c r="Y1384" i="64" a="1"/>
  <c r="BM1569" i="64" a="1"/>
  <c r="BN1517" i="64"/>
  <c r="X2922" i="64" a="1"/>
  <c r="BN1540" i="64"/>
  <c r="W1569" i="64" a="1"/>
  <c r="W1208" i="64" a="1"/>
  <c r="BN1495" i="64"/>
  <c r="W990" i="64" a="1"/>
  <c r="W1406" i="64"/>
  <c r="X2888" i="64" a="1"/>
  <c r="BM1381" i="64" a="1"/>
  <c r="W2826" i="64" a="1"/>
  <c r="BM1276" i="64" a="1"/>
  <c r="BM1024" i="64" a="1"/>
  <c r="W433" i="64" a="1"/>
  <c r="W2868" i="64" a="1"/>
  <c r="W2228" i="64" a="1"/>
  <c r="V2888" i="64" a="1"/>
  <c r="BM2386" i="64" a="1"/>
  <c r="W1813" i="64" a="1"/>
  <c r="W2804" i="64" a="1"/>
  <c r="W2386" i="64" a="1"/>
  <c r="W1024" i="64" a="1"/>
  <c r="BN1428" i="64"/>
  <c r="BM1208" i="64" a="1"/>
  <c r="W610" i="64" a="1"/>
  <c r="W1381" i="64" a="1"/>
  <c r="W1164" i="64" a="1"/>
  <c r="BN1451" i="64"/>
  <c r="V2922" i="64" a="1"/>
  <c r="BM433" i="64" a="1"/>
  <c r="BM1164" i="64" a="1"/>
  <c r="BO3064" i="64" a="1"/>
  <c r="W1276" i="64" a="1"/>
  <c r="BL1383" i="64" a="1"/>
  <c r="BN1473" i="64"/>
  <c r="BM1813" i="64" a="1"/>
  <c r="W2339" i="64" a="1"/>
  <c r="W2340" i="64" a="1"/>
  <c r="BM1406" i="64"/>
  <c r="BK1384" i="64" a="1"/>
  <c r="BO13" i="861" l="1"/>
  <c r="BN17" i="861"/>
  <c r="BN22" i="861"/>
  <c r="AI23" i="861"/>
  <c r="BO3064" i="64"/>
  <c r="BO3038" i="64" a="1"/>
  <c r="BO3038" i="64" s="1"/>
  <c r="AK3039" i="64"/>
  <c r="AK3040" i="64" s="1"/>
  <c r="BO2846" i="64" a="1"/>
  <c r="BO2846" i="64" s="1"/>
  <c r="BO2847" i="64" a="1"/>
  <c r="BO2847" i="64" s="1"/>
  <c r="BN2848" i="64"/>
  <c r="BO61" i="64" a="1"/>
  <c r="BO61" i="64" s="1"/>
  <c r="BO59" i="64" a="1"/>
  <c r="BO59" i="64" s="1"/>
  <c r="BO60" i="64" a="1"/>
  <c r="BO60" i="64" s="1"/>
  <c r="BO58" i="64" s="1" a="1"/>
  <c r="BO58" i="64" s="1"/>
  <c r="BO3364" i="64" a="1"/>
  <c r="BO3364" i="64" s="1"/>
  <c r="BO3343" i="64" a="1"/>
  <c r="BO3343" i="64" s="1"/>
  <c r="BO1449" i="64" a="1"/>
  <c r="BO1449" i="64" s="1"/>
  <c r="BO1450" i="64" a="1"/>
  <c r="BO1450" i="64" s="1"/>
  <c r="BO1538" i="64" a="1"/>
  <c r="BO1538" i="64" s="1"/>
  <c r="BO1539" i="64" a="1"/>
  <c r="BO1539" i="64" s="1"/>
  <c r="BO1494" i="64" a="1"/>
  <c r="BO1494" i="64" s="1"/>
  <c r="BO1516" i="64" a="1"/>
  <c r="BO1516" i="64" s="1"/>
  <c r="BO1427" i="64" a="1"/>
  <c r="BO1427" i="64" s="1"/>
  <c r="BO1472" i="64" a="1"/>
  <c r="BO1472" i="64" s="1"/>
  <c r="BN20" i="864"/>
  <c r="BN92" i="861" s="1"/>
  <c r="BN93" i="861" s="1"/>
  <c r="BO681" i="64" a="1"/>
  <c r="BO681" i="64" s="1"/>
  <c r="BO677" i="64" a="1"/>
  <c r="BO677" i="64" s="1"/>
  <c r="BO671" i="64" a="1"/>
  <c r="BO671" i="64" s="1"/>
  <c r="BO672" i="64" s="1"/>
  <c r="BD669" i="64"/>
  <c r="BD673" i="64" s="1"/>
  <c r="BC674" i="64"/>
  <c r="BC678" i="64"/>
  <c r="BC682" i="64" s="1"/>
  <c r="BN21" i="863"/>
  <c r="BN33" i="863"/>
  <c r="BN17" i="863" s="1"/>
  <c r="BN32" i="861" s="1"/>
  <c r="BN44" i="863"/>
  <c r="BO4" i="64"/>
  <c r="BP3" i="64"/>
  <c r="BP3063" i="64" s="1" a="1"/>
  <c r="BP3063" i="64" s="1"/>
  <c r="BP7" i="64"/>
  <c r="BP1" i="64"/>
  <c r="BQ2" i="64"/>
  <c r="BC486" i="64"/>
  <c r="BD485" i="64"/>
  <c r="BC488" i="64"/>
  <c r="BA536" i="64"/>
  <c r="AZ537" i="64"/>
  <c r="AZ539" i="64"/>
  <c r="BQ2" i="864"/>
  <c r="BP1" i="864"/>
  <c r="BP1" i="863"/>
  <c r="BO4" i="864"/>
  <c r="BO4" i="863"/>
  <c r="BP7" i="864"/>
  <c r="BP7" i="863"/>
  <c r="BP3" i="863"/>
  <c r="BP3" i="864"/>
  <c r="Y165" i="64"/>
  <c r="Y166" i="64" s="1"/>
  <c r="BQ3" i="861"/>
  <c r="BP4" i="861"/>
  <c r="Y1134" i="64"/>
  <c r="Y1135" i="64" s="1"/>
  <c r="V302" i="64"/>
  <c r="V284" i="64"/>
  <c r="X1132" i="64"/>
  <c r="X163" i="64"/>
  <c r="X148" i="64"/>
  <c r="X1117" i="64"/>
  <c r="W383" i="64"/>
  <c r="W385" i="64" s="1"/>
  <c r="W1333" i="64"/>
  <c r="W1334" i="64" s="1"/>
  <c r="W1336" i="64" s="1"/>
  <c r="W433" i="64"/>
  <c r="W1024" i="64"/>
  <c r="V2888" i="64"/>
  <c r="V2922" i="64"/>
  <c r="W2228" i="64"/>
  <c r="W2230" i="64" s="1"/>
  <c r="Y1384" i="64"/>
  <c r="W1276" i="64"/>
  <c r="W1283" i="64" s="1"/>
  <c r="W1569" i="64"/>
  <c r="W2386" i="64"/>
  <c r="W2395" i="64" s="1"/>
  <c r="BF2396" i="64" s="1" a="1"/>
  <c r="BF2396" i="64" s="1"/>
  <c r="X1383" i="64"/>
  <c r="W1381" i="64"/>
  <c r="W1164" i="64"/>
  <c r="W1813" i="64"/>
  <c r="W1815" i="64" s="1"/>
  <c r="W1208" i="64"/>
  <c r="W1215" i="64" s="1"/>
  <c r="W162" i="64"/>
  <c r="W147" i="64"/>
  <c r="W1129" i="64"/>
  <c r="W1114" i="64"/>
  <c r="W1131" i="64"/>
  <c r="W1116" i="64"/>
  <c r="AU1986" i="64"/>
  <c r="X1032" i="64"/>
  <c r="X1028" i="64"/>
  <c r="U280" i="64"/>
  <c r="U298" i="64"/>
  <c r="U281" i="64"/>
  <c r="U282" i="64"/>
  <c r="U300" i="64"/>
  <c r="U2616" i="64"/>
  <c r="U283" i="64"/>
  <c r="U299" i="64"/>
  <c r="U301" i="64"/>
  <c r="W145" i="64"/>
  <c r="W160" i="64"/>
  <c r="W1983" i="64"/>
  <c r="W161" i="64"/>
  <c r="W146" i="64"/>
  <c r="V382" i="64" a="1"/>
  <c r="V382" i="64" s="1"/>
  <c r="V432" i="64" a="1"/>
  <c r="V432" i="64" s="1"/>
  <c r="V2387" i="64" a="1"/>
  <c r="V2387" i="64" s="1"/>
  <c r="V138" i="64" a="1"/>
  <c r="V138" i="64" s="1"/>
  <c r="V1124" i="64" a="1"/>
  <c r="V1124" i="64" s="1"/>
  <c r="V1090" i="64" a="1"/>
  <c r="V1090" i="64" s="1"/>
  <c r="V1098" i="64" s="1"/>
  <c r="V1031" i="64" a="1"/>
  <c r="V1031" i="64" s="1"/>
  <c r="V1275" i="64" a="1"/>
  <c r="V1275" i="64" s="1"/>
  <c r="V1331" i="64" a="1"/>
  <c r="V1331" i="64" s="1"/>
  <c r="V137" i="64" a="1"/>
  <c r="V137" i="64" s="1"/>
  <c r="V130" i="64" a="1"/>
  <c r="V130" i="64" s="1"/>
  <c r="V1120" i="64" a="1"/>
  <c r="V1120" i="64" s="1"/>
  <c r="V1091" i="64" a="1"/>
  <c r="V1091" i="64" s="1"/>
  <c r="V1099" i="64" s="1"/>
  <c r="V320" i="64" a="1"/>
  <c r="V320" i="64" s="1"/>
  <c r="V457" i="64" a="1"/>
  <c r="V457" i="64" s="1"/>
  <c r="V488" i="64" s="1"/>
  <c r="V1332" i="64" a="1"/>
  <c r="V1332" i="64" s="1"/>
  <c r="V132" i="64" a="1"/>
  <c r="V132" i="64" s="1"/>
  <c r="V152" i="64" a="1"/>
  <c r="V152" i="64" s="1"/>
  <c r="V129" i="64" a="1"/>
  <c r="V129" i="64" s="1"/>
  <c r="V1123" i="64" a="1"/>
  <c r="V1123" i="64" s="1"/>
  <c r="V1092" i="64" a="1"/>
  <c r="V1092" i="64" s="1"/>
  <c r="V1100" i="64" s="1"/>
  <c r="V352" i="64" a="1"/>
  <c r="V352" i="64" s="1"/>
  <c r="V1027" i="64" a="1"/>
  <c r="V1027" i="64" s="1"/>
  <c r="V154" i="64" a="1"/>
  <c r="V154" i="64" s="1"/>
  <c r="V1568" i="64" a="1"/>
  <c r="V1568" i="64" s="1"/>
  <c r="V140" i="64" a="1"/>
  <c r="V140" i="64" s="1"/>
  <c r="V229" i="64" a="1"/>
  <c r="V229" i="64" s="1"/>
  <c r="V1981" i="64" a="1"/>
  <c r="V1981" i="64" s="1"/>
  <c r="V381" i="64" a="1"/>
  <c r="V381" i="64" s="1"/>
  <c r="V801" i="64" a="1"/>
  <c r="V801" i="64" s="1"/>
  <c r="V1647" i="64" a="1"/>
  <c r="V1647" i="64" s="1"/>
  <c r="V151" i="64" a="1"/>
  <c r="V151" i="64" s="1"/>
  <c r="V128" i="64" a="1"/>
  <c r="V128" i="64" s="1"/>
  <c r="V1122" i="64" a="1"/>
  <c r="V1122" i="64" s="1"/>
  <c r="V1093" i="64" a="1"/>
  <c r="V1093" i="64" s="1"/>
  <c r="V1101" i="64" s="1"/>
  <c r="V1380" i="64" a="1"/>
  <c r="V1380" i="64" s="1"/>
  <c r="V1023" i="64" a="1"/>
  <c r="V1023" i="64" s="1"/>
  <c r="V1812" i="64" a="1"/>
  <c r="V1812" i="64" s="1"/>
  <c r="V807" i="64" a="1"/>
  <c r="V807" i="64" s="1"/>
  <c r="V1089" i="64" a="1"/>
  <c r="V1089" i="64" s="1"/>
  <c r="V1097" i="64" s="1"/>
  <c r="V1121" i="64" a="1"/>
  <c r="V1121" i="64" s="1"/>
  <c r="V1982" i="64" a="1"/>
  <c r="V1982" i="64" s="1"/>
  <c r="V508" i="64" a="1"/>
  <c r="V508" i="64" s="1"/>
  <c r="V539" i="64" s="1"/>
  <c r="V1207" i="64" a="1"/>
  <c r="V1207" i="64" s="1"/>
  <c r="V1165" i="64" a="1"/>
  <c r="V1165" i="64" s="1"/>
  <c r="V790" i="64" a="1"/>
  <c r="V790" i="64" s="1"/>
  <c r="V139" i="64" a="1"/>
  <c r="V139" i="64" s="1"/>
  <c r="V131" i="64" a="1"/>
  <c r="V131" i="64" s="1"/>
  <c r="V1105" i="64" a="1"/>
  <c r="V1105" i="64" s="1"/>
  <c r="V1107" i="64" a="1"/>
  <c r="V1107" i="64" s="1"/>
  <c r="V333" i="64" a="1"/>
  <c r="V333" i="64" s="1"/>
  <c r="V1335" i="64" a="1"/>
  <c r="V1335" i="64" s="1"/>
  <c r="V1405" i="64" a="1"/>
  <c r="V1405" i="64" s="1"/>
  <c r="V136" i="64" a="1"/>
  <c r="V136" i="64" s="1"/>
  <c r="V1814" i="64" a="1"/>
  <c r="V1814" i="64" s="1"/>
  <c r="V2227" i="64" a="1"/>
  <c r="V2227" i="64" s="1"/>
  <c r="V793" i="64" a="1"/>
  <c r="V793" i="64" s="1"/>
  <c r="V153" i="64" a="1"/>
  <c r="V153" i="64" s="1"/>
  <c r="V367" i="64" a="1"/>
  <c r="V367" i="64" s="1"/>
  <c r="V1109" i="64" a="1"/>
  <c r="V1109" i="64" s="1"/>
  <c r="V1108" i="64" a="1"/>
  <c r="V1108" i="64" s="1"/>
  <c r="V1065" i="64" a="1"/>
  <c r="V1065" i="64" s="1"/>
  <c r="V2580" i="64" a="1"/>
  <c r="V2580" i="64" s="1"/>
  <c r="V2587" i="64" s="1"/>
  <c r="V155" i="64" a="1"/>
  <c r="V155" i="64" s="1"/>
  <c r="V384" i="64" a="1"/>
  <c r="V384" i="64" s="1"/>
  <c r="V2229" i="64" a="1"/>
  <c r="V2229" i="64" s="1"/>
  <c r="V1106" i="64" a="1"/>
  <c r="V1106" i="64" s="1"/>
  <c r="V2717" i="64" a="1"/>
  <c r="V2717" i="64" s="1"/>
  <c r="V994" i="64" a="1"/>
  <c r="V994" i="64" s="1"/>
  <c r="V989" i="64" a="1"/>
  <c r="V989" i="64" s="1"/>
  <c r="V2720" i="64" a="1"/>
  <c r="V2720" i="64" s="1"/>
  <c r="V586" i="64" a="1"/>
  <c r="V586" i="64" s="1"/>
  <c r="V2825" i="64" a="1"/>
  <c r="V2825" i="64" s="1"/>
  <c r="V2867" i="64" a="1"/>
  <c r="V2867" i="64" s="1"/>
  <c r="V2721" i="64" a="1"/>
  <c r="V2721" i="64" s="1"/>
  <c r="V2334" i="64" a="1"/>
  <c r="V2334" i="64" s="1"/>
  <c r="V2714" i="64" a="1"/>
  <c r="V2714" i="64" s="1"/>
  <c r="V2335" i="64" a="1"/>
  <c r="V2335" i="64" s="1"/>
  <c r="V2353" i="64" a="1"/>
  <c r="V2353" i="64" s="1"/>
  <c r="V2713" i="64" a="1"/>
  <c r="V2713" i="64" s="1"/>
  <c r="V2718" i="64" a="1"/>
  <c r="V2718" i="64" s="1"/>
  <c r="V2352" i="64" a="1"/>
  <c r="V2352" i="64" s="1"/>
  <c r="V608" i="64" a="1"/>
  <c r="V608" i="64" s="1"/>
  <c r="V2719" i="64" a="1"/>
  <c r="V2719" i="64" s="1"/>
  <c r="V2715" i="64" a="1"/>
  <c r="V2715" i="64" s="1"/>
  <c r="V3226" i="64" a="1"/>
  <c r="V3226" i="64" s="1"/>
  <c r="V2343" i="64" a="1"/>
  <c r="V2343" i="64" s="1"/>
  <c r="V2716" i="64" a="1"/>
  <c r="V2716" i="64" s="1"/>
  <c r="V2344" i="64" a="1"/>
  <c r="V2344" i="64" s="1"/>
  <c r="V609" i="64" a="1"/>
  <c r="V609" i="64" s="1"/>
  <c r="V2805" i="64" a="1"/>
  <c r="V2805" i="64" s="1"/>
  <c r="W144" i="64"/>
  <c r="W159" i="64"/>
  <c r="W1128" i="64"/>
  <c r="W1113" i="64"/>
  <c r="W1130" i="64"/>
  <c r="W1115" i="64"/>
  <c r="X1178" i="64"/>
  <c r="AI1179" i="64" s="1" a="1"/>
  <c r="AI1179" i="64" s="1"/>
  <c r="X1173" i="64"/>
  <c r="W1127" i="64"/>
  <c r="W1112" i="64"/>
  <c r="W143" i="64"/>
  <c r="W158" i="64"/>
  <c r="W133" i="64"/>
  <c r="BJ85" i="861"/>
  <c r="BJ60" i="861"/>
  <c r="BK45" i="861"/>
  <c r="BM1974" i="64"/>
  <c r="BM1983" i="64" s="1"/>
  <c r="BM1986" i="64" s="1"/>
  <c r="BL1986" i="64"/>
  <c r="BN1982" i="64" a="1"/>
  <c r="BN1982" i="64" s="1"/>
  <c r="BN1981" i="64" a="1"/>
  <c r="BN1981" i="64" s="1"/>
  <c r="BM1381" i="64"/>
  <c r="BM1813" i="64"/>
  <c r="BM1815" i="64" s="1"/>
  <c r="BN1814" i="64" a="1"/>
  <c r="BN1814" i="64" s="1"/>
  <c r="BN1812" i="64" a="1"/>
  <c r="BN1812" i="64" s="1"/>
  <c r="BN382" i="64" a="1"/>
  <c r="BN382" i="64" s="1"/>
  <c r="BN384" i="64" a="1"/>
  <c r="BN384" i="64" s="1"/>
  <c r="BM383" i="64"/>
  <c r="BM385" i="64" s="1"/>
  <c r="BN457" i="64" a="1"/>
  <c r="BN457" i="64" s="1"/>
  <c r="BN381" i="64" a="1"/>
  <c r="BN381" i="64" s="1"/>
  <c r="BN508" i="64" a="1"/>
  <c r="BN508" i="64" s="1"/>
  <c r="BM433" i="64"/>
  <c r="BM1569" i="64"/>
  <c r="BN432" i="64" a="1"/>
  <c r="BN432" i="64" s="1"/>
  <c r="BN1568" i="64" a="1"/>
  <c r="BN1568" i="64" s="1"/>
  <c r="BM1276" i="64"/>
  <c r="BM1208" i="64"/>
  <c r="BL1283" i="64"/>
  <c r="BN1207" i="64" a="1"/>
  <c r="BN1207" i="64" s="1"/>
  <c r="BN1275" i="64" a="1"/>
  <c r="BN1275" i="64" s="1"/>
  <c r="BM2386" i="64"/>
  <c r="BM2395" i="64" s="1"/>
  <c r="BM2396" i="64" s="1" a="1"/>
  <c r="BM2396" i="64" s="1"/>
  <c r="BN2387" i="64" a="1"/>
  <c r="BN2387" i="64" s="1"/>
  <c r="BZ2417" i="64"/>
  <c r="BZ2419" i="64" s="1"/>
  <c r="BM1164" i="64"/>
  <c r="BM2228" i="64"/>
  <c r="BM2230" i="64" s="1"/>
  <c r="BK1179" i="64" a="1"/>
  <c r="BK1179" i="64" s="1"/>
  <c r="BN2227" i="64" a="1"/>
  <c r="BN2227" i="64" s="1"/>
  <c r="BN1165" i="64" a="1"/>
  <c r="BN1165" i="64" s="1"/>
  <c r="BL1173" i="64"/>
  <c r="BL1178" i="64"/>
  <c r="BN1335" i="64" a="1"/>
  <c r="BN1335" i="64" s="1"/>
  <c r="BN2229" i="64" a="1"/>
  <c r="BN2229" i="64" s="1"/>
  <c r="BM1333" i="64"/>
  <c r="BM1334" i="64" s="1"/>
  <c r="BM1336" i="64" s="1"/>
  <c r="BN1331" i="64" a="1"/>
  <c r="BN1331" i="64" s="1"/>
  <c r="BN1332" i="64" a="1"/>
  <c r="BN1332" i="64" s="1"/>
  <c r="BM162" i="64"/>
  <c r="BN801" i="64" a="1"/>
  <c r="BN801" i="64" s="1"/>
  <c r="BN790" i="64" a="1"/>
  <c r="BN790" i="64" s="1"/>
  <c r="BN793" i="64" a="1"/>
  <c r="BN793" i="64" s="1"/>
  <c r="BN807" i="64" a="1"/>
  <c r="BN807" i="64" s="1"/>
  <c r="BM147" i="64"/>
  <c r="BN132" i="64" a="1"/>
  <c r="BN132" i="64" s="1"/>
  <c r="BN1647" i="64" a="1"/>
  <c r="BN1647" i="64" s="1"/>
  <c r="BM158" i="64"/>
  <c r="BM144" i="64"/>
  <c r="BM159" i="64"/>
  <c r="BM160" i="64"/>
  <c r="BM161" i="64"/>
  <c r="BH166" i="64"/>
  <c r="BM143" i="64"/>
  <c r="BM145" i="64"/>
  <c r="BM146" i="64"/>
  <c r="BL148" i="64"/>
  <c r="BI165" i="64"/>
  <c r="BI166" i="64" s="1"/>
  <c r="BN151" i="64" a="1"/>
  <c r="BN151" i="64" s="1"/>
  <c r="BN153" i="64" a="1"/>
  <c r="BN153" i="64" s="1"/>
  <c r="BN155" i="64" a="1"/>
  <c r="BN155" i="64" s="1"/>
  <c r="BN152" i="64" a="1"/>
  <c r="BN152" i="64" s="1"/>
  <c r="BN137" i="64" a="1"/>
  <c r="BN137" i="64" s="1"/>
  <c r="BN154" i="64" a="1"/>
  <c r="BN154" i="64" s="1"/>
  <c r="BN140" i="64" a="1"/>
  <c r="BN140" i="64" s="1"/>
  <c r="BN138" i="64" a="1"/>
  <c r="BN138" i="64" s="1"/>
  <c r="BN139" i="64" a="1"/>
  <c r="BN139" i="64" s="1"/>
  <c r="BN136" i="64" a="1"/>
  <c r="BN136" i="64" s="1"/>
  <c r="BJ163" i="64"/>
  <c r="BH2441" i="64"/>
  <c r="BM133" i="64"/>
  <c r="BN367" i="64" a="1"/>
  <c r="BN367" i="64" s="1"/>
  <c r="BN131" i="64" a="1"/>
  <c r="BN131" i="64" s="1"/>
  <c r="BN130" i="64" a="1"/>
  <c r="BN130" i="64" s="1"/>
  <c r="BN129" i="64" a="1"/>
  <c r="BN129" i="64" s="1"/>
  <c r="BN128" i="64" a="1"/>
  <c r="BN128" i="64" s="1"/>
  <c r="BN1405" i="64" a="1"/>
  <c r="BN1405" i="64" s="1"/>
  <c r="BK1134" i="64"/>
  <c r="BL1132" i="64"/>
  <c r="BM1130" i="64"/>
  <c r="BM1129" i="64"/>
  <c r="BM1127" i="64"/>
  <c r="BM1131" i="64"/>
  <c r="BM1128" i="64"/>
  <c r="BN1122" i="64" a="1"/>
  <c r="BN1122" i="64" s="1"/>
  <c r="BN1123" i="64" a="1"/>
  <c r="BN1123" i="64" s="1"/>
  <c r="BN1124" i="64" a="1"/>
  <c r="BN1124" i="64" s="1"/>
  <c r="BN1120" i="64" a="1"/>
  <c r="BN1120" i="64" s="1"/>
  <c r="BN1121" i="64" a="1"/>
  <c r="BN1121" i="64" s="1"/>
  <c r="BL1117" i="64"/>
  <c r="BM1116" i="64"/>
  <c r="BN1089" i="64" a="1"/>
  <c r="BN1089" i="64" s="1"/>
  <c r="BN1097" i="64" s="1"/>
  <c r="BN1090" i="64" a="1"/>
  <c r="BN1090" i="64" s="1"/>
  <c r="BN1098" i="64" s="1"/>
  <c r="BN1106" i="64" a="1"/>
  <c r="BN1106" i="64" s="1"/>
  <c r="BN1105" i="64" a="1"/>
  <c r="BN1105" i="64" s="1"/>
  <c r="BN1091" i="64" a="1"/>
  <c r="BN1091" i="64" s="1"/>
  <c r="BN1099" i="64" s="1"/>
  <c r="BN1092" i="64" a="1"/>
  <c r="BN1092" i="64" s="1"/>
  <c r="BN1100" i="64" s="1"/>
  <c r="BN1093" i="64" a="1"/>
  <c r="BN1093" i="64" s="1"/>
  <c r="BN1101" i="64" s="1"/>
  <c r="BN1107" i="64" a="1"/>
  <c r="BN1107" i="64" s="1"/>
  <c r="BN1108" i="64" a="1"/>
  <c r="BN1108" i="64" s="1"/>
  <c r="BN1109" i="64" a="1"/>
  <c r="BN1109" i="64" s="1"/>
  <c r="BM1115" i="64"/>
  <c r="BM1114" i="64"/>
  <c r="BM1113" i="64"/>
  <c r="BM1112" i="64"/>
  <c r="BN229" i="64" a="1"/>
  <c r="BN229" i="64" s="1"/>
  <c r="BK1384" i="64"/>
  <c r="BL1383" i="64"/>
  <c r="BN352" i="64" a="1"/>
  <c r="BN352" i="64" s="1"/>
  <c r="BN1380" i="64" a="1"/>
  <c r="BN1380" i="64" s="1"/>
  <c r="BN333" i="64" a="1"/>
  <c r="BN333" i="64" s="1"/>
  <c r="BN1065" i="64" a="1"/>
  <c r="BN1065" i="64" s="1"/>
  <c r="BN1031" i="64" a="1"/>
  <c r="BN1031" i="64" s="1"/>
  <c r="BN320" i="64" a="1"/>
  <c r="BN320" i="64" s="1"/>
  <c r="BL1028" i="64"/>
  <c r="BM1024" i="64"/>
  <c r="BM1032" i="64" s="1"/>
  <c r="BN1027" i="64" a="1"/>
  <c r="BN1027" i="64" s="1"/>
  <c r="BN1023" i="64" a="1"/>
  <c r="BN1023" i="64" s="1"/>
  <c r="BO280"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Q1" i="861"/>
  <c r="BQ7" i="861"/>
  <c r="BN34" i="863"/>
  <c r="BO18" i="864"/>
  <c r="BO17" i="864"/>
  <c r="BO16" i="864"/>
  <c r="BP19" i="864"/>
  <c r="X302" i="64"/>
  <c r="Y298" i="64"/>
  <c r="Y281" i="64"/>
  <c r="Y299" i="64"/>
  <c r="Y300" i="64"/>
  <c r="Y282" i="64"/>
  <c r="Y301" i="64"/>
  <c r="Y283" i="64"/>
  <c r="X284" i="64"/>
  <c r="BB7" i="860"/>
  <c r="BB3" i="860"/>
  <c r="BB4" i="860" s="1"/>
  <c r="BC2" i="860"/>
  <c r="BB1" i="860"/>
  <c r="X989" i="64" a="1"/>
  <c r="X989" i="64" s="1"/>
  <c r="W990" i="64"/>
  <c r="W1000" i="64" s="1"/>
  <c r="X994" i="64" a="1"/>
  <c r="X994" i="64" s="1"/>
  <c r="W610" i="64"/>
  <c r="X2719" i="64" a="1"/>
  <c r="X2719" i="64" s="1"/>
  <c r="X2713" i="64" a="1"/>
  <c r="X2713" i="64" s="1"/>
  <c r="X2714" i="64" a="1"/>
  <c r="X2714" i="64" s="1"/>
  <c r="X2717" i="64" a="1"/>
  <c r="X2717" i="64" s="1"/>
  <c r="X2715" i="64" a="1"/>
  <c r="X2715" i="64" s="1"/>
  <c r="X2720" i="64" a="1"/>
  <c r="X2720" i="64" s="1"/>
  <c r="X2721" i="64" a="1"/>
  <c r="X2721" i="64" s="1"/>
  <c r="X2716" i="64" a="1"/>
  <c r="X2716" i="64" s="1"/>
  <c r="X2718" i="64" a="1"/>
  <c r="X2718" i="64" s="1"/>
  <c r="W2722" i="64"/>
  <c r="X586" i="64" a="1"/>
  <c r="X586" i="64" s="1"/>
  <c r="X609" i="64" a="1"/>
  <c r="X609" i="64" s="1"/>
  <c r="X608" i="64" a="1"/>
  <c r="X608" i="64" s="1"/>
  <c r="X2922" i="64"/>
  <c r="X2888" i="64"/>
  <c r="W2826" i="64"/>
  <c r="W2804" i="64"/>
  <c r="X2805" i="64" a="1"/>
  <c r="X2805" i="64" s="1"/>
  <c r="X2825" i="64" a="1"/>
  <c r="X2825" i="64" s="1"/>
  <c r="BG2484" i="64"/>
  <c r="BH2482" i="64"/>
  <c r="BH2461" i="64"/>
  <c r="BH2463" i="64" s="1"/>
  <c r="X3226" i="64" a="1"/>
  <c r="X3226" i="64" s="1"/>
  <c r="X2352" i="64" a="1"/>
  <c r="X2352" i="64" s="1"/>
  <c r="X2353" i="64" a="1"/>
  <c r="X2353" i="64" s="1"/>
  <c r="X2344" i="64" a="1"/>
  <c r="X2344" i="64" s="1"/>
  <c r="X2343" i="64" a="1"/>
  <c r="X2343" i="64" s="1"/>
  <c r="W2340" i="64"/>
  <c r="W2339" i="64"/>
  <c r="X2334" i="64" a="1"/>
  <c r="X2334" i="64" s="1"/>
  <c r="X2335" i="64" a="1"/>
  <c r="X2335" i="64" s="1"/>
  <c r="W2868" i="64"/>
  <c r="X2867" i="64" a="1"/>
  <c r="X2867" i="64" s="1"/>
  <c r="V2262" i="64" a="1"/>
  <c r="V2262" i="64" s="1"/>
  <c r="W585" i="64" a="1"/>
  <c r="W585" i="64" s="1"/>
  <c r="U585" i="64" a="1"/>
  <c r="U585" i="64" s="1"/>
  <c r="W890" i="64" a="1"/>
  <c r="W890" i="64" s="1"/>
  <c r="W1357" i="64" a="1"/>
  <c r="W1357" i="64" s="1"/>
  <c r="U80" i="64" a="1"/>
  <c r="U80" i="64" s="1"/>
  <c r="W76" i="64" a="1"/>
  <c r="W76" i="64" s="1"/>
  <c r="W562" i="64" a="1"/>
  <c r="W562" i="64" s="1"/>
  <c r="X865" i="64" a="1"/>
  <c r="X865" i="64" s="1"/>
  <c r="W1740" i="64" a="1"/>
  <c r="W1740" i="64" s="1"/>
  <c r="W2173" i="64" a="1"/>
  <c r="W2173" i="64" s="1"/>
  <c r="W2174" i="64" s="1"/>
  <c r="U2548" i="64" a="1"/>
  <c r="U2548" i="64" s="1"/>
  <c r="W2254" i="64" a="1"/>
  <c r="W2254" i="64" s="1"/>
  <c r="W2231" i="64" a="1"/>
  <c r="W2231" i="64" s="1"/>
  <c r="W96" i="64" a="1"/>
  <c r="W96" i="64" s="1"/>
  <c r="U2231" i="64" a="1"/>
  <c r="U2231" i="64" s="1"/>
  <c r="U1357" i="64" a="1"/>
  <c r="U1357" i="64" s="1"/>
  <c r="W865" i="64" a="1"/>
  <c r="W865" i="64" s="1"/>
  <c r="U96" i="64" a="1"/>
  <c r="U96" i="64" s="1"/>
  <c r="U111" i="64" a="1"/>
  <c r="U111" i="64" s="1"/>
  <c r="V1357" i="64" a="1"/>
  <c r="V1357" i="64" s="1"/>
  <c r="V2231" i="64" a="1"/>
  <c r="V2231" i="64" s="1"/>
  <c r="W75" i="64" a="1"/>
  <c r="W75" i="64" s="1"/>
  <c r="W2256" i="64" a="1"/>
  <c r="W2256" i="64" s="1"/>
  <c r="W2093" i="64" a="1"/>
  <c r="W2093" i="64" s="1"/>
  <c r="W111" i="64" a="1"/>
  <c r="W111" i="64" s="1"/>
  <c r="W3149" i="64" a="1"/>
  <c r="W3149" i="64" s="1"/>
  <c r="W74" i="64" a="1"/>
  <c r="W74" i="64" s="1"/>
  <c r="W860" i="64" a="1"/>
  <c r="W860" i="64" s="1"/>
  <c r="U2262" i="64" a="1"/>
  <c r="U2262" i="64" s="1"/>
  <c r="U3250" i="64" a="1"/>
  <c r="U3250" i="64" s="1"/>
  <c r="V81" i="64" a="1"/>
  <c r="V81" i="64" s="1"/>
  <c r="V3123" i="64" a="1"/>
  <c r="V3123" i="64" s="1"/>
  <c r="U2511" i="64" a="1"/>
  <c r="U2511" i="64" s="1"/>
  <c r="U2519" i="64" s="1"/>
  <c r="V860" i="64" a="1"/>
  <c r="V860" i="64" s="1"/>
  <c r="V2093" i="64" a="1"/>
  <c r="V2093" i="64" s="1"/>
  <c r="U562" i="64" a="1"/>
  <c r="U562" i="64" s="1"/>
  <c r="W2262" i="64" a="1"/>
  <c r="W2262" i="64" s="1"/>
  <c r="W110" i="64" a="1"/>
  <c r="W110" i="64" s="1"/>
  <c r="W3174" i="64" a="1"/>
  <c r="W3174" i="64" s="1"/>
  <c r="U2093" i="64" a="1"/>
  <c r="U2093" i="64" s="1"/>
  <c r="V3174" i="64" a="1"/>
  <c r="V3174" i="64" s="1"/>
  <c r="V3200" i="64" a="1"/>
  <c r="V3200" i="64" s="1"/>
  <c r="U865" i="64" a="1"/>
  <c r="U865" i="64" s="1"/>
  <c r="U1740" i="64" a="1"/>
  <c r="U1740" i="64" s="1"/>
  <c r="V74" i="64" a="1"/>
  <c r="V74" i="64" s="1"/>
  <c r="V585" i="64" a="1"/>
  <c r="V585" i="64" s="1"/>
  <c r="V2256" i="64" a="1"/>
  <c r="V2256" i="64" s="1"/>
  <c r="V2173" i="64" a="1"/>
  <c r="V2173" i="64" s="1"/>
  <c r="V2174" i="64" s="1"/>
  <c r="W113" i="64" a="1"/>
  <c r="W113" i="64" s="1"/>
  <c r="U3123" i="64" a="1"/>
  <c r="U3123" i="64" s="1"/>
  <c r="V890" i="64" a="1"/>
  <c r="V890" i="64" s="1"/>
  <c r="U112" i="64" a="1"/>
  <c r="U112" i="64" s="1"/>
  <c r="V110" i="64" a="1"/>
  <c r="V110" i="64" s="1"/>
  <c r="V865" i="64" a="1"/>
  <c r="V865" i="64" s="1"/>
  <c r="U3200" i="64" a="1"/>
  <c r="U3200" i="64" s="1"/>
  <c r="V111" i="64" a="1"/>
  <c r="V111" i="64" s="1"/>
  <c r="W2511" i="64" a="1"/>
  <c r="W2511" i="64" s="1"/>
  <c r="W2519" i="64" s="1"/>
  <c r="W3200" i="64" a="1"/>
  <c r="W3200" i="64" s="1"/>
  <c r="W80" i="64" a="1"/>
  <c r="W80" i="64" s="1"/>
  <c r="Y2616" i="64"/>
  <c r="W2548" i="64" a="1"/>
  <c r="W2548" i="64" s="1"/>
  <c r="W3250" i="64" a="1"/>
  <c r="W3250" i="64" s="1"/>
  <c r="W112" i="64" a="1"/>
  <c r="W112" i="64" s="1"/>
  <c r="W3123" i="64" a="1"/>
  <c r="W3123" i="64" s="1"/>
  <c r="W81" i="64" a="1"/>
  <c r="W81" i="64" s="1"/>
  <c r="U2173" i="64" a="1"/>
  <c r="U2173" i="64" s="1"/>
  <c r="U2174" i="64" s="1"/>
  <c r="V562" i="64" a="1"/>
  <c r="V562" i="64" s="1"/>
  <c r="U113" i="64" a="1"/>
  <c r="U113" i="64" s="1"/>
  <c r="U74" i="64" a="1"/>
  <c r="U74" i="64" s="1"/>
  <c r="V2548" i="64" a="1"/>
  <c r="V2548" i="64" s="1"/>
  <c r="U75" i="64" a="1"/>
  <c r="U75" i="64" s="1"/>
  <c r="U2254" i="64" a="1"/>
  <c r="U2254" i="64" s="1"/>
  <c r="V2254" i="64" a="1"/>
  <c r="V2254" i="64" s="1"/>
  <c r="V76" i="64" a="1"/>
  <c r="V76" i="64" s="1"/>
  <c r="U110" i="64" a="1"/>
  <c r="U110" i="64" s="1"/>
  <c r="U860" i="64" a="1"/>
  <c r="U860" i="64" s="1"/>
  <c r="U890" i="64" a="1"/>
  <c r="U890" i="64" s="1"/>
  <c r="V112" i="64" a="1"/>
  <c r="V112" i="64" s="1"/>
  <c r="V80" i="64" a="1"/>
  <c r="V80" i="64" s="1"/>
  <c r="V3149" i="64" a="1"/>
  <c r="V3149" i="64" s="1"/>
  <c r="U81" i="64" a="1"/>
  <c r="U81" i="64" s="1"/>
  <c r="V96" i="64" a="1"/>
  <c r="V96" i="64" s="1"/>
  <c r="V2511" i="64" a="1"/>
  <c r="V2511" i="64" s="1"/>
  <c r="V2519" i="64" s="1"/>
  <c r="V1740" i="64" a="1"/>
  <c r="V1740" i="64" s="1"/>
  <c r="U3149" i="64" a="1"/>
  <c r="U3149" i="64" s="1"/>
  <c r="U3174" i="64" a="1"/>
  <c r="U3174" i="64" s="1"/>
  <c r="V3250" i="64" a="1"/>
  <c r="V3250" i="64" s="1"/>
  <c r="U76" i="64" a="1"/>
  <c r="U76" i="64" s="1"/>
  <c r="V113" i="64" a="1"/>
  <c r="V113" i="64" s="1"/>
  <c r="U2256" i="64" a="1"/>
  <c r="U2256" i="64" s="1"/>
  <c r="V75" i="64" a="1"/>
  <c r="V75" i="64" s="1"/>
  <c r="X860" i="64" a="1"/>
  <c r="X860" i="64" s="1"/>
  <c r="X96" i="64" a="1"/>
  <c r="X96" i="64" s="1"/>
  <c r="X585" i="64" a="1"/>
  <c r="X585" i="64" s="1"/>
  <c r="X76" i="64" a="1"/>
  <c r="X76" i="64" s="1"/>
  <c r="X81" i="64" a="1"/>
  <c r="X81" i="64" s="1"/>
  <c r="X80" i="64" a="1"/>
  <c r="X80" i="64" s="1"/>
  <c r="X75" i="64" a="1"/>
  <c r="X75" i="64" s="1"/>
  <c r="X74" i="64" a="1"/>
  <c r="X74" i="64" s="1"/>
  <c r="X890" i="64" a="1"/>
  <c r="X890" i="64" s="1"/>
  <c r="X3200" i="64" a="1"/>
  <c r="X3200" i="64" s="1"/>
  <c r="X3174" i="64" a="1"/>
  <c r="X3174" i="64" s="1"/>
  <c r="X3149" i="64" a="1"/>
  <c r="X3149" i="64" s="1"/>
  <c r="X3123" i="64" a="1"/>
  <c r="X3123" i="64" s="1"/>
  <c r="X2231" i="64" a="1"/>
  <c r="X2231" i="64" s="1"/>
  <c r="X2232" i="64" s="1"/>
  <c r="X111" i="64" a="1"/>
  <c r="X111" i="64" s="1"/>
  <c r="X110" i="64" a="1"/>
  <c r="X110" i="64" s="1"/>
  <c r="X112" i="64" a="1"/>
  <c r="X112" i="64" s="1"/>
  <c r="X113" i="64" a="1"/>
  <c r="X113" i="64" s="1"/>
  <c r="X2173" i="64" a="1"/>
  <c r="X2173" i="64" s="1"/>
  <c r="X2174" i="64" s="1"/>
  <c r="X562" i="64" a="1"/>
  <c r="X562" i="64" s="1"/>
  <c r="X3250" i="64" a="1"/>
  <c r="X3250" i="64" s="1"/>
  <c r="X2093" i="64" a="1"/>
  <c r="X2093" i="64" s="1"/>
  <c r="X2548" i="64" a="1"/>
  <c r="X2548" i="64" s="1"/>
  <c r="X2511" i="64" a="1"/>
  <c r="X2511" i="64" s="1"/>
  <c r="X2519" i="64" s="1"/>
  <c r="X2262" i="64" a="1"/>
  <c r="X2262" i="64" s="1"/>
  <c r="X2256" i="64" a="1"/>
  <c r="X2256" i="64" s="1"/>
  <c r="X2254" i="64" a="1"/>
  <c r="X2254" i="64" s="1"/>
  <c r="X1740" i="64" a="1"/>
  <c r="X1740" i="64" s="1"/>
  <c r="X1357" i="64" a="1"/>
  <c r="X1357" i="64" s="1"/>
  <c r="X891" i="64" a="1"/>
  <c r="V2826" i="64" a="1"/>
  <c r="V1024" i="64" a="1"/>
  <c r="BN1813" i="64" a="1"/>
  <c r="X2804" i="64" a="1"/>
  <c r="V2255" i="64" a="1"/>
  <c r="V2340" i="64" a="1"/>
  <c r="X2826" i="64" a="1"/>
  <c r="W2255" i="64" a="1"/>
  <c r="V2228" i="64" a="1"/>
  <c r="V2868" i="64" a="1"/>
  <c r="V1381" i="64" a="1"/>
  <c r="BN433" i="64" a="1"/>
  <c r="U2888" i="64" a="1"/>
  <c r="Y2888" i="64" a="1"/>
  <c r="BN1406" i="64"/>
  <c r="W891" i="64" a="1"/>
  <c r="W1383" i="64" a="1"/>
  <c r="BN1164" i="64" a="1"/>
  <c r="U867" i="64" a="1"/>
  <c r="V2386" i="64" a="1"/>
  <c r="U2092" i="64" a="1"/>
  <c r="V1164" i="64" a="1"/>
  <c r="X2340" i="64" a="1"/>
  <c r="X1384" i="64" a="1"/>
  <c r="X1741" i="64" a="1"/>
  <c r="V1813" i="64" a="1"/>
  <c r="V1741" i="64" a="1"/>
  <c r="BO1428" i="64"/>
  <c r="X1358" i="64" a="1"/>
  <c r="X2339" i="64" a="1"/>
  <c r="U2255" i="64" a="1"/>
  <c r="V1358" i="64" a="1"/>
  <c r="W1741" i="64" a="1"/>
  <c r="BN1024" i="64" a="1"/>
  <c r="X2255" i="64" a="1"/>
  <c r="BN1276" i="64" a="1"/>
  <c r="V1276" i="64" a="1"/>
  <c r="U2922" i="64" a="1"/>
  <c r="BO1540" i="64"/>
  <c r="BM1383" i="64" a="1"/>
  <c r="V867" i="64" a="1"/>
  <c r="V587" i="64" a="1"/>
  <c r="X563" i="64" a="1"/>
  <c r="V891" i="64" a="1"/>
  <c r="X867" i="64" a="1"/>
  <c r="V990" i="64" a="1"/>
  <c r="W563" i="64" a="1"/>
  <c r="Y2922" i="64" a="1"/>
  <c r="V2339" i="64" a="1"/>
  <c r="X2868" i="64" a="1"/>
  <c r="BO1451" i="64"/>
  <c r="BO1495" i="64"/>
  <c r="V1569" i="64" a="1"/>
  <c r="V2804" i="64" a="1"/>
  <c r="BN2228" i="64" a="1"/>
  <c r="X587" i="64" a="1"/>
  <c r="BN1208" i="64" a="1"/>
  <c r="U1741" i="64" a="1"/>
  <c r="X610" i="64" a="1"/>
  <c r="V610" i="64" a="1"/>
  <c r="V433" i="64" a="1"/>
  <c r="W867" i="64" a="1"/>
  <c r="BN1381" i="64" a="1"/>
  <c r="W587" i="64" a="1"/>
  <c r="W1358" i="64" a="1"/>
  <c r="BN2386" i="64" a="1"/>
  <c r="X990" i="64" a="1"/>
  <c r="U563" i="64" a="1"/>
  <c r="U891" i="64" a="1"/>
  <c r="U1358" i="64" a="1"/>
  <c r="BO1473" i="64"/>
  <c r="W2092" i="64" a="1"/>
  <c r="BL1384" i="64" a="1"/>
  <c r="V1208" i="64" a="1"/>
  <c r="BN1569" i="64" a="1"/>
  <c r="BO1517" i="64"/>
  <c r="V1406" i="64"/>
  <c r="BP3064" i="64" a="1"/>
  <c r="V563" i="64" a="1"/>
  <c r="V2092" i="64" a="1"/>
  <c r="X2092" i="64" a="1"/>
  <c r="BP13" i="861" l="1"/>
  <c r="BO22" i="861"/>
  <c r="BO17" i="861"/>
  <c r="BP3064" i="64"/>
  <c r="AK3041" i="64"/>
  <c r="AL3036" i="64"/>
  <c r="BP3038" i="64" a="1"/>
  <c r="BP3038" i="64" s="1"/>
  <c r="BP2846" i="64" a="1"/>
  <c r="BP2846" i="64" s="1"/>
  <c r="BP2847" i="64" a="1"/>
  <c r="BP2847" i="64" s="1"/>
  <c r="BO2848" i="64"/>
  <c r="BP60" i="64" a="1"/>
  <c r="BP60" i="64" s="1"/>
  <c r="BP58" i="64" s="1" a="1"/>
  <c r="BP58" i="64" s="1"/>
  <c r="BP61" i="64" a="1"/>
  <c r="BP61" i="64" s="1"/>
  <c r="BP59" i="64" a="1"/>
  <c r="BP59" i="64" s="1"/>
  <c r="BP3364" i="64" a="1"/>
  <c r="BP3364" i="64" s="1"/>
  <c r="BP3343" i="64" a="1"/>
  <c r="BP3343" i="64" s="1"/>
  <c r="BP1449" i="64" a="1"/>
  <c r="BP1449" i="64" s="1"/>
  <c r="BP1450" i="64" a="1"/>
  <c r="BP1450" i="64" s="1"/>
  <c r="BP1538" i="64" a="1"/>
  <c r="BP1538" i="64" s="1"/>
  <c r="BP1539" i="64" a="1"/>
  <c r="BP1539" i="64" s="1"/>
  <c r="BP1494" i="64" a="1"/>
  <c r="BP1494" i="64" s="1"/>
  <c r="BP1516" i="64" a="1"/>
  <c r="BP1516" i="64" s="1"/>
  <c r="BP1427" i="64" a="1"/>
  <c r="BP1427" i="64" s="1"/>
  <c r="BP1472" i="64" a="1"/>
  <c r="BP1472" i="64" s="1"/>
  <c r="BO20" i="864"/>
  <c r="BO92" i="861" s="1"/>
  <c r="BO93" i="861" s="1"/>
  <c r="BD678" i="64"/>
  <c r="BD682" i="64" s="1"/>
  <c r="BD674" i="64"/>
  <c r="BE669" i="64"/>
  <c r="BE673" i="64" s="1"/>
  <c r="BP681" i="64" a="1"/>
  <c r="BP681" i="64" s="1"/>
  <c r="BP677" i="64" a="1"/>
  <c r="BP677" i="64" s="1"/>
  <c r="BP671" i="64" a="1"/>
  <c r="BP671" i="64" s="1"/>
  <c r="BP672" i="64" s="1"/>
  <c r="BO21" i="863"/>
  <c r="BO33" i="863"/>
  <c r="BO17" i="863" s="1"/>
  <c r="BO32" i="861" s="1"/>
  <c r="BO44" i="863"/>
  <c r="X563" i="64"/>
  <c r="U563" i="64"/>
  <c r="V563" i="64"/>
  <c r="W563" i="64"/>
  <c r="BQ7" i="64"/>
  <c r="BQ1" i="64"/>
  <c r="BP4" i="64"/>
  <c r="BR2" i="64"/>
  <c r="BQ3" i="64"/>
  <c r="BQ3063" i="64" s="1" a="1"/>
  <c r="BQ3063" i="64" s="1"/>
  <c r="BB536" i="64"/>
  <c r="BA537" i="64"/>
  <c r="BA539" i="64"/>
  <c r="BE485" i="64"/>
  <c r="BD486" i="64"/>
  <c r="BD488" i="64"/>
  <c r="BR2" i="864"/>
  <c r="BP4" i="864"/>
  <c r="BP4" i="863"/>
  <c r="BQ7" i="864"/>
  <c r="BQ7" i="863"/>
  <c r="BQ1" i="864"/>
  <c r="BQ1" i="863"/>
  <c r="BQ3" i="863"/>
  <c r="BQ3" i="864"/>
  <c r="U302" i="64"/>
  <c r="W2232" i="64"/>
  <c r="X1134" i="64"/>
  <c r="X1135" i="64" s="1"/>
  <c r="BR3" i="861"/>
  <c r="U284" i="64"/>
  <c r="W148" i="64"/>
  <c r="BQ4" i="861"/>
  <c r="W1117" i="64"/>
  <c r="X165" i="64"/>
  <c r="X166" i="64" s="1"/>
  <c r="W163" i="64"/>
  <c r="V2722" i="64"/>
  <c r="W1132" i="64"/>
  <c r="V1983" i="64"/>
  <c r="AS1986" i="64" s="1"/>
  <c r="V2804" i="64"/>
  <c r="V610" i="64"/>
  <c r="V2868" i="64"/>
  <c r="V2386" i="64"/>
  <c r="V2395" i="64" s="1"/>
  <c r="BE2396" i="64" s="1" a="1"/>
  <c r="BE2396" i="64" s="1"/>
  <c r="U2888" i="64"/>
  <c r="U2922" i="64"/>
  <c r="V2826" i="64"/>
  <c r="V1569" i="64"/>
  <c r="V433" i="64"/>
  <c r="V2228" i="64"/>
  <c r="V2230" i="64" s="1"/>
  <c r="V2232" i="64" s="1"/>
  <c r="V1276" i="64"/>
  <c r="V1283" i="64" s="1"/>
  <c r="V2340" i="64"/>
  <c r="V990" i="64"/>
  <c r="V1000" i="64" s="1"/>
  <c r="V1813" i="64"/>
  <c r="V1815" i="64" s="1"/>
  <c r="W1383" i="64"/>
  <c r="V1164" i="64"/>
  <c r="V1024" i="64"/>
  <c r="X1384" i="64"/>
  <c r="V2339" i="64"/>
  <c r="V1208" i="64"/>
  <c r="V1215" i="64" s="1"/>
  <c r="V1381" i="64"/>
  <c r="V1131" i="64"/>
  <c r="V1116" i="64"/>
  <c r="V159" i="64"/>
  <c r="V144" i="64"/>
  <c r="V145" i="64"/>
  <c r="V160" i="64"/>
  <c r="T298" i="64"/>
  <c r="T280" i="64"/>
  <c r="T283" i="64"/>
  <c r="T282" i="64"/>
  <c r="T299" i="64"/>
  <c r="T301" i="64"/>
  <c r="T281" i="64"/>
  <c r="T2616" i="64"/>
  <c r="T300" i="64"/>
  <c r="V143" i="64"/>
  <c r="V158" i="64"/>
  <c r="V133" i="64"/>
  <c r="V147" i="64"/>
  <c r="V162" i="64"/>
  <c r="V1333" i="64"/>
  <c r="V1334" i="64" s="1"/>
  <c r="V1336" i="64" s="1"/>
  <c r="AT1986" i="64"/>
  <c r="V146" i="64"/>
  <c r="V161" i="64"/>
  <c r="V1127" i="64"/>
  <c r="V1112" i="64"/>
  <c r="W1178" i="64"/>
  <c r="AH1179" i="64" s="1" a="1"/>
  <c r="AH1179" i="64" s="1"/>
  <c r="W1173" i="64"/>
  <c r="V383" i="64"/>
  <c r="V385" i="64" s="1"/>
  <c r="V1130" i="64"/>
  <c r="V1115" i="64"/>
  <c r="V1129" i="64"/>
  <c r="V1114" i="64"/>
  <c r="V1128" i="64"/>
  <c r="V1113" i="64"/>
  <c r="W1028" i="64"/>
  <c r="W1032" i="64"/>
  <c r="U1982" i="64" a="1"/>
  <c r="U1982" i="64" s="1"/>
  <c r="U508" i="64" a="1"/>
  <c r="U508" i="64" s="1"/>
  <c r="U539" i="64" s="1"/>
  <c r="U1275" i="64" a="1"/>
  <c r="U1275" i="64" s="1"/>
  <c r="U2227" i="64" a="1"/>
  <c r="U2227" i="64" s="1"/>
  <c r="U790" i="64" a="1"/>
  <c r="U790" i="64" s="1"/>
  <c r="U154" i="64" a="1"/>
  <c r="U154" i="64" s="1"/>
  <c r="U367" i="64" a="1"/>
  <c r="U367" i="64" s="1"/>
  <c r="U1105" i="64" a="1"/>
  <c r="U1105" i="64" s="1"/>
  <c r="U1108" i="64" a="1"/>
  <c r="U1108" i="64" s="1"/>
  <c r="U432" i="64" a="1"/>
  <c r="U432" i="64" s="1"/>
  <c r="U130" i="64" a="1"/>
  <c r="U130" i="64" s="1"/>
  <c r="U320" i="64" a="1"/>
  <c r="U320" i="64" s="1"/>
  <c r="U382" i="64" a="1"/>
  <c r="U382" i="64" s="1"/>
  <c r="U132" i="64" a="1"/>
  <c r="U132" i="64" s="1"/>
  <c r="U152" i="64" a="1"/>
  <c r="U152" i="64" s="1"/>
  <c r="U1123" i="64" a="1"/>
  <c r="U1123" i="64" s="1"/>
  <c r="U1380" i="64" a="1"/>
  <c r="U1380" i="64" s="1"/>
  <c r="U1981" i="64" a="1"/>
  <c r="U1981" i="64" s="1"/>
  <c r="U1207" i="64" a="1"/>
  <c r="U1207" i="64" s="1"/>
  <c r="U1814" i="64" a="1"/>
  <c r="U1814" i="64" s="1"/>
  <c r="U1165" i="64" a="1"/>
  <c r="U1165" i="64" s="1"/>
  <c r="U793" i="64" a="1"/>
  <c r="U793" i="64" s="1"/>
  <c r="U155" i="64" a="1"/>
  <c r="U155" i="64" s="1"/>
  <c r="U153" i="64" a="1"/>
  <c r="U153" i="64" s="1"/>
  <c r="U1405" i="64" a="1"/>
  <c r="U1405" i="64" s="1"/>
  <c r="U1089" i="64" a="1"/>
  <c r="U1089" i="64" s="1"/>
  <c r="U1097" i="64" s="1"/>
  <c r="U333" i="64" a="1"/>
  <c r="U333" i="64" s="1"/>
  <c r="U384" i="64" a="1"/>
  <c r="U384" i="64" s="1"/>
  <c r="U1120" i="64" a="1"/>
  <c r="U1120" i="64" s="1"/>
  <c r="U1027" i="64" a="1"/>
  <c r="U1027" i="64" s="1"/>
  <c r="U457" i="64" a="1"/>
  <c r="U457" i="64" s="1"/>
  <c r="U488" i="64" s="1"/>
  <c r="U1647" i="64" a="1"/>
  <c r="U1647" i="64" s="1"/>
  <c r="U1122" i="64" a="1"/>
  <c r="U1122" i="64" s="1"/>
  <c r="U1812" i="64" a="1"/>
  <c r="U1812" i="64" s="1"/>
  <c r="U2580" i="64" a="1"/>
  <c r="U2580" i="64" s="1"/>
  <c r="U2587" i="64" s="1"/>
  <c r="U1335" i="64" a="1"/>
  <c r="U1335" i="64" s="1"/>
  <c r="U807" i="64" a="1"/>
  <c r="U807" i="64" s="1"/>
  <c r="U140" i="64" a="1"/>
  <c r="U140" i="64" s="1"/>
  <c r="U136" i="64" a="1"/>
  <c r="U136" i="64" s="1"/>
  <c r="U1121" i="64" a="1"/>
  <c r="U1121" i="64" s="1"/>
  <c r="U1106" i="64" a="1"/>
  <c r="U1106" i="64" s="1"/>
  <c r="U229" i="64" a="1"/>
  <c r="U229" i="64" s="1"/>
  <c r="U1065" i="64" a="1"/>
  <c r="U1065" i="64" s="1"/>
  <c r="U138" i="64" a="1"/>
  <c r="U138" i="64" s="1"/>
  <c r="U1092" i="64" a="1"/>
  <c r="U1092" i="64" s="1"/>
  <c r="U1100" i="64" s="1"/>
  <c r="U1332" i="64" a="1"/>
  <c r="U1332" i="64" s="1"/>
  <c r="U151" i="64" a="1"/>
  <c r="U151" i="64" s="1"/>
  <c r="U1093" i="64" a="1"/>
  <c r="U1093" i="64" s="1"/>
  <c r="U1101" i="64" s="1"/>
  <c r="U381" i="64" a="1"/>
  <c r="U381" i="64" s="1"/>
  <c r="U1109" i="64" a="1"/>
  <c r="U1109" i="64" s="1"/>
  <c r="U1023" i="64" a="1"/>
  <c r="U1023" i="64" s="1"/>
  <c r="U1568" i="64" a="1"/>
  <c r="U1568" i="64" s="1"/>
  <c r="U2229" i="64" a="1"/>
  <c r="U2229" i="64" s="1"/>
  <c r="U137" i="64" a="1"/>
  <c r="U137" i="64" s="1"/>
  <c r="U131" i="64" a="1"/>
  <c r="U131" i="64" s="1"/>
  <c r="U1124" i="64" a="1"/>
  <c r="U1124" i="64" s="1"/>
  <c r="U1090" i="64" a="1"/>
  <c r="U1090" i="64" s="1"/>
  <c r="U1098" i="64" s="1"/>
  <c r="U1031" i="64" a="1"/>
  <c r="U1031" i="64" s="1"/>
  <c r="U2387" i="64" a="1"/>
  <c r="U2387" i="64" s="1"/>
  <c r="U1091" i="64" a="1"/>
  <c r="U1091" i="64" s="1"/>
  <c r="U1099" i="64" s="1"/>
  <c r="U1331" i="64" a="1"/>
  <c r="U1331" i="64" s="1"/>
  <c r="U129" i="64" a="1"/>
  <c r="U129" i="64" s="1"/>
  <c r="U352" i="64" a="1"/>
  <c r="U352" i="64" s="1"/>
  <c r="U128" i="64" a="1"/>
  <c r="U128" i="64" s="1"/>
  <c r="U801" i="64" a="1"/>
  <c r="U801" i="64" s="1"/>
  <c r="U139" i="64" a="1"/>
  <c r="U139" i="64" s="1"/>
  <c r="U1107" i="64" a="1"/>
  <c r="U1107" i="64" s="1"/>
  <c r="U2719" i="64" a="1"/>
  <c r="U2719" i="64" s="1"/>
  <c r="U2805" i="64" a="1"/>
  <c r="U2805" i="64" s="1"/>
  <c r="U2344" i="64" a="1"/>
  <c r="U2344" i="64" s="1"/>
  <c r="U2717" i="64" a="1"/>
  <c r="U2717" i="64" s="1"/>
  <c r="U2352" i="64" a="1"/>
  <c r="U2352" i="64" s="1"/>
  <c r="U2720" i="64" a="1"/>
  <c r="U2720" i="64" s="1"/>
  <c r="U2825" i="64" a="1"/>
  <c r="U2825" i="64" s="1"/>
  <c r="U994" i="64" a="1"/>
  <c r="U994" i="64" s="1"/>
  <c r="U2867" i="64" a="1"/>
  <c r="U2867" i="64" s="1"/>
  <c r="U2713" i="64" a="1"/>
  <c r="U2713" i="64" s="1"/>
  <c r="U2721" i="64" a="1"/>
  <c r="U2721" i="64" s="1"/>
  <c r="U2714" i="64" a="1"/>
  <c r="U2714" i="64" s="1"/>
  <c r="U2334" i="64" a="1"/>
  <c r="U2334" i="64" s="1"/>
  <c r="U2715" i="64" a="1"/>
  <c r="U2715" i="64" s="1"/>
  <c r="U2335" i="64" a="1"/>
  <c r="U2335" i="64" s="1"/>
  <c r="U2716" i="64" a="1"/>
  <c r="U2716" i="64" s="1"/>
  <c r="U609" i="64" a="1"/>
  <c r="U609" i="64" s="1"/>
  <c r="U2353" i="64" a="1"/>
  <c r="U2353" i="64" s="1"/>
  <c r="U608" i="64" a="1"/>
  <c r="U608" i="64" s="1"/>
  <c r="U989" i="64" a="1"/>
  <c r="U989" i="64" s="1"/>
  <c r="U2718" i="64" a="1"/>
  <c r="U2718" i="64" s="1"/>
  <c r="U586" i="64" a="1"/>
  <c r="U586" i="64" s="1"/>
  <c r="U3226" i="64" a="1"/>
  <c r="U3226" i="64" s="1"/>
  <c r="U2343" i="64" a="1"/>
  <c r="U2343" i="64" s="1"/>
  <c r="BK85" i="861"/>
  <c r="BN1974" i="64"/>
  <c r="BN1983" i="64" s="1"/>
  <c r="BL45" i="861"/>
  <c r="BO1982" i="64" a="1"/>
  <c r="BO1982" i="64" s="1"/>
  <c r="BO1981" i="64" a="1"/>
  <c r="BO1981" i="64" s="1"/>
  <c r="BN1381" i="64"/>
  <c r="BN1813" i="64"/>
  <c r="BN1815" i="64" s="1"/>
  <c r="BO1814" i="64" a="1"/>
  <c r="BO1814" i="64" s="1"/>
  <c r="BO1812" i="64" a="1"/>
  <c r="BO1812" i="64" s="1"/>
  <c r="BN383" i="64"/>
  <c r="BN385" i="64" s="1"/>
  <c r="BO384" i="64" a="1"/>
  <c r="BO384" i="64" s="1"/>
  <c r="BO382" i="64" a="1"/>
  <c r="BO382" i="64" s="1"/>
  <c r="BO457" i="64" a="1"/>
  <c r="BO457" i="64" s="1"/>
  <c r="BO381" i="64" a="1"/>
  <c r="BO381" i="64" s="1"/>
  <c r="BO508" i="64" a="1"/>
  <c r="BO508" i="64" s="1"/>
  <c r="BN1569" i="64"/>
  <c r="BN433" i="64"/>
  <c r="BO1568" i="64" a="1"/>
  <c r="BO1568" i="64" s="1"/>
  <c r="BO432" i="64" a="1"/>
  <c r="BO432" i="64" s="1"/>
  <c r="BN1276" i="64"/>
  <c r="BN1208" i="64"/>
  <c r="BO1207" i="64" a="1"/>
  <c r="BO1207" i="64" s="1"/>
  <c r="BO1275" i="64" a="1"/>
  <c r="BO1275" i="64" s="1"/>
  <c r="BM1283" i="64"/>
  <c r="BN2386" i="64"/>
  <c r="BN2395" i="64" s="1"/>
  <c r="BN2396" i="64" s="1" a="1"/>
  <c r="BN2396" i="64" s="1"/>
  <c r="BO2387" i="64" a="1"/>
  <c r="BO2387" i="64" s="1"/>
  <c r="CA2417" i="64"/>
  <c r="CA2419" i="64" s="1"/>
  <c r="BN1164" i="64"/>
  <c r="BN2228" i="64"/>
  <c r="BN2230" i="64" s="1"/>
  <c r="BL1179" i="64" a="1"/>
  <c r="BL1179" i="64" s="1"/>
  <c r="BO2227" i="64" a="1"/>
  <c r="BO2227" i="64" s="1"/>
  <c r="BO1165" i="64" a="1"/>
  <c r="BO1165" i="64" s="1"/>
  <c r="BM1173" i="64"/>
  <c r="BM1178" i="64"/>
  <c r="BO1335" i="64" a="1"/>
  <c r="BO1335" i="64" s="1"/>
  <c r="BO2229" i="64" a="1"/>
  <c r="BO2229" i="64" s="1"/>
  <c r="BN1333" i="64"/>
  <c r="BN1334" i="64" s="1"/>
  <c r="BN1336" i="64" s="1"/>
  <c r="BO1331" i="64" a="1"/>
  <c r="BO1331" i="64" s="1"/>
  <c r="BO1332" i="64" a="1"/>
  <c r="BO1332" i="64" s="1"/>
  <c r="BO801" i="64" a="1"/>
  <c r="BO801" i="64" s="1"/>
  <c r="BO790" i="64" a="1"/>
  <c r="BO790" i="64" s="1"/>
  <c r="BO793" i="64" a="1"/>
  <c r="BO793" i="64" s="1"/>
  <c r="BO807" i="64" a="1"/>
  <c r="BO807" i="64" s="1"/>
  <c r="BN147" i="64"/>
  <c r="BN162" i="64"/>
  <c r="BO132" i="64" a="1"/>
  <c r="BO132" i="64" s="1"/>
  <c r="BO1647" i="64" a="1"/>
  <c r="BO1647" i="64" s="1"/>
  <c r="BI2441" i="64"/>
  <c r="BN158" i="64"/>
  <c r="BN160" i="64"/>
  <c r="BN161" i="64"/>
  <c r="BN144" i="64"/>
  <c r="BN159" i="64"/>
  <c r="BN143" i="64"/>
  <c r="BN145" i="64"/>
  <c r="BN146" i="64"/>
  <c r="BM148" i="64"/>
  <c r="BO153" i="64" a="1"/>
  <c r="BO153" i="64" s="1"/>
  <c r="BO155" i="64" a="1"/>
  <c r="BO155" i="64" s="1"/>
  <c r="BO154" i="64" a="1"/>
  <c r="BO154" i="64" s="1"/>
  <c r="BO152" i="64" a="1"/>
  <c r="BO152" i="64" s="1"/>
  <c r="BO137" i="64" a="1"/>
  <c r="BO137" i="64" s="1"/>
  <c r="BO138" i="64" a="1"/>
  <c r="BO138" i="64" s="1"/>
  <c r="BO140" i="64" a="1"/>
  <c r="BO140" i="64" s="1"/>
  <c r="BO139" i="64" a="1"/>
  <c r="BO139" i="64" s="1"/>
  <c r="BO151" i="64" a="1"/>
  <c r="BO151" i="64" s="1"/>
  <c r="BO136" i="64" a="1"/>
  <c r="BO136" i="64" s="1"/>
  <c r="BJ165" i="64"/>
  <c r="BK163" i="64"/>
  <c r="BN133" i="64"/>
  <c r="BO367" i="64" a="1"/>
  <c r="BO367" i="64" s="1"/>
  <c r="BO131" i="64" a="1"/>
  <c r="BO131" i="64" s="1"/>
  <c r="BO130" i="64" a="1"/>
  <c r="BO130" i="64" s="1"/>
  <c r="BO129" i="64" a="1"/>
  <c r="BO129" i="64" s="1"/>
  <c r="BO128" i="64" a="1"/>
  <c r="BO128" i="64" s="1"/>
  <c r="BO1405" i="64" a="1"/>
  <c r="BO1405" i="64" s="1"/>
  <c r="BK1135" i="64"/>
  <c r="BL1134" i="64"/>
  <c r="BL1135" i="64" s="1"/>
  <c r="BN1130" i="64"/>
  <c r="BN1129" i="64"/>
  <c r="BN1128" i="64"/>
  <c r="BN1127" i="64"/>
  <c r="BM1132" i="64"/>
  <c r="BN1131" i="64"/>
  <c r="BO1122" i="64" a="1"/>
  <c r="BO1122" i="64" s="1"/>
  <c r="BO1123" i="64" a="1"/>
  <c r="BO1123" i="64" s="1"/>
  <c r="BO1124" i="64" a="1"/>
  <c r="BO1124" i="64" s="1"/>
  <c r="BO1120" i="64" a="1"/>
  <c r="BO1120" i="64" s="1"/>
  <c r="BO1121" i="64" a="1"/>
  <c r="BO1121" i="64" s="1"/>
  <c r="BM1117" i="64"/>
  <c r="BN1116" i="64"/>
  <c r="BO1109" i="64" a="1"/>
  <c r="BO1109" i="64" s="1"/>
  <c r="BO1105" i="64" a="1"/>
  <c r="BO1105" i="64" s="1"/>
  <c r="BO1089" i="64" a="1"/>
  <c r="BO1089" i="64" s="1"/>
  <c r="BO1097" i="64" s="1"/>
  <c r="BO1090" i="64" a="1"/>
  <c r="BO1090" i="64" s="1"/>
  <c r="BO1098" i="64" s="1"/>
  <c r="BO1106" i="64" a="1"/>
  <c r="BO1106" i="64" s="1"/>
  <c r="BO1091" i="64" a="1"/>
  <c r="BO1091" i="64" s="1"/>
  <c r="BO1099" i="64" s="1"/>
  <c r="BO1092" i="64" a="1"/>
  <c r="BO1092" i="64" s="1"/>
  <c r="BO1100" i="64" s="1"/>
  <c r="BO1093" i="64" a="1"/>
  <c r="BO1093" i="64" s="1"/>
  <c r="BO1101" i="64" s="1"/>
  <c r="BO1107" i="64" a="1"/>
  <c r="BO1107" i="64" s="1"/>
  <c r="BO1108" i="64" a="1"/>
  <c r="BO1108" i="64" s="1"/>
  <c r="BN1115" i="64"/>
  <c r="BN1114" i="64"/>
  <c r="BN1113" i="64"/>
  <c r="BN1112" i="64"/>
  <c r="BO229" i="64" a="1"/>
  <c r="BO229" i="64" s="1"/>
  <c r="BL1384" i="64"/>
  <c r="BM1383" i="64"/>
  <c r="BO352" i="64" a="1"/>
  <c r="BO352" i="64" s="1"/>
  <c r="BO1380" i="64" a="1"/>
  <c r="BO1380" i="64" s="1"/>
  <c r="BO333" i="64" a="1"/>
  <c r="BO333" i="64" s="1"/>
  <c r="BO1065" i="64" a="1"/>
  <c r="BO1065" i="64" s="1"/>
  <c r="BO1031" i="64" a="1"/>
  <c r="BO1031" i="64" s="1"/>
  <c r="BO320" i="64" a="1"/>
  <c r="BO320" i="64" s="1"/>
  <c r="BM1028" i="64"/>
  <c r="BN1024" i="64"/>
  <c r="BN1032" i="64" s="1"/>
  <c r="BO1027" i="64" a="1"/>
  <c r="BO1027" i="64" s="1"/>
  <c r="BO1023" i="64" a="1"/>
  <c r="BO1023" i="64" s="1"/>
  <c r="BP280" i="64"/>
  <c r="BO34" i="863"/>
  <c r="BP18" i="864"/>
  <c r="BP16" i="864"/>
  <c r="BQ19" i="864"/>
  <c r="BP17" i="864"/>
  <c r="BS2" i="861"/>
  <c r="BR1" i="861"/>
  <c r="BR7" i="86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02" i="64"/>
  <c r="Z298" i="64"/>
  <c r="Z299" i="64"/>
  <c r="Z281" i="64"/>
  <c r="Z282" i="64"/>
  <c r="Z300" i="64"/>
  <c r="Z283" i="64"/>
  <c r="Z301" i="64"/>
  <c r="Y284" i="64"/>
  <c r="BC3" i="860"/>
  <c r="BC4" i="860" s="1"/>
  <c r="BC1" i="860"/>
  <c r="BD2" i="860"/>
  <c r="BC7" i="860"/>
  <c r="X990" i="64"/>
  <c r="X1000" i="64" s="1"/>
  <c r="Y994" i="64" a="1"/>
  <c r="Y994" i="64" s="1"/>
  <c r="Y989" i="64" a="1"/>
  <c r="Y989" i="64" s="1"/>
  <c r="X610" i="64"/>
  <c r="Y2715" i="64" a="1"/>
  <c r="Y2715" i="64" s="1"/>
  <c r="Y2716" i="64" a="1"/>
  <c r="Y2716" i="64" s="1"/>
  <c r="Y2717" i="64" a="1"/>
  <c r="Y2717" i="64" s="1"/>
  <c r="Y2718" i="64" a="1"/>
  <c r="Y2718" i="64" s="1"/>
  <c r="Y2714" i="64" a="1"/>
  <c r="Y2714" i="64" s="1"/>
  <c r="Y2719" i="64" a="1"/>
  <c r="Y2719" i="64" s="1"/>
  <c r="Y2713" i="64" a="1"/>
  <c r="Y2713" i="64" s="1"/>
  <c r="Y2720" i="64" a="1"/>
  <c r="Y2720" i="64" s="1"/>
  <c r="Y2721" i="64" a="1"/>
  <c r="Y2721" i="64" s="1"/>
  <c r="X2722" i="64"/>
  <c r="Y586" i="64" a="1"/>
  <c r="Y586" i="64" s="1"/>
  <c r="Y609" i="64" a="1"/>
  <c r="Y609" i="64" s="1"/>
  <c r="Y608" i="64" a="1"/>
  <c r="Y608" i="64" s="1"/>
  <c r="V587" i="64"/>
  <c r="X587" i="64"/>
  <c r="W587" i="64"/>
  <c r="Y2922" i="64"/>
  <c r="Y2888" i="64"/>
  <c r="X2826" i="64"/>
  <c r="X2804" i="64"/>
  <c r="Y3226" i="64" a="1"/>
  <c r="Y3226" i="64" s="1"/>
  <c r="Y2805" i="64" a="1"/>
  <c r="Y2805" i="64" s="1"/>
  <c r="Y2825" i="64" a="1"/>
  <c r="Y2825" i="64" s="1"/>
  <c r="BI2482" i="64"/>
  <c r="BH2484" i="64"/>
  <c r="BI2461" i="64"/>
  <c r="BI2463" i="64" s="1"/>
  <c r="W2347" i="64"/>
  <c r="W2356" i="64"/>
  <c r="W2348" i="64"/>
  <c r="W2357" i="64"/>
  <c r="Y2353" i="64" a="1"/>
  <c r="Y2353" i="64" s="1"/>
  <c r="Y2352" i="64" a="1"/>
  <c r="Y2352" i="64" s="1"/>
  <c r="Y2343" i="64" a="1"/>
  <c r="Y2343" i="64" s="1"/>
  <c r="Y2344" i="64" a="1"/>
  <c r="Y2344" i="64" s="1"/>
  <c r="X2340" i="64"/>
  <c r="X2339" i="64"/>
  <c r="Y2334" i="64" a="1"/>
  <c r="Y2334" i="64" s="1"/>
  <c r="Y2335" i="64" a="1"/>
  <c r="Y2335" i="64" s="1"/>
  <c r="X2868" i="64"/>
  <c r="Y2867" i="64" a="1"/>
  <c r="Y2867" i="64" s="1"/>
  <c r="Y865" i="64" a="1"/>
  <c r="Y865" i="64" s="1"/>
  <c r="U114" i="64"/>
  <c r="W114" i="64"/>
  <c r="V114" i="64"/>
  <c r="W77" i="64"/>
  <c r="W83" i="64" s="1"/>
  <c r="W1358" i="64"/>
  <c r="W891" i="64"/>
  <c r="V77" i="64"/>
  <c r="V83" i="64" s="1"/>
  <c r="V867" i="64"/>
  <c r="U2255" i="64"/>
  <c r="U891" i="64"/>
  <c r="U1741" i="64"/>
  <c r="U2092" i="64"/>
  <c r="W2092" i="64"/>
  <c r="W1741" i="64"/>
  <c r="V1358" i="64"/>
  <c r="U1358" i="64"/>
  <c r="U867" i="64"/>
  <c r="V2255" i="64"/>
  <c r="V891" i="64"/>
  <c r="V2092" i="64"/>
  <c r="W2255" i="64"/>
  <c r="V1741" i="64"/>
  <c r="W867" i="64"/>
  <c r="U77" i="64"/>
  <c r="U83" i="64" s="1"/>
  <c r="Z2616" i="64"/>
  <c r="X1741" i="64"/>
  <c r="X2255" i="64"/>
  <c r="X2092" i="64"/>
  <c r="X1358" i="64"/>
  <c r="X891" i="64"/>
  <c r="X867" i="64"/>
  <c r="Y860" i="64" a="1"/>
  <c r="Y860" i="64" s="1"/>
  <c r="Y96" i="64" a="1"/>
  <c r="Y96" i="64" s="1"/>
  <c r="Y585" i="64" a="1"/>
  <c r="Y585" i="64" s="1"/>
  <c r="Y76" i="64" a="1"/>
  <c r="Y76" i="64" s="1"/>
  <c r="Y80" i="64" a="1"/>
  <c r="Y80" i="64" s="1"/>
  <c r="Y81" i="64" a="1"/>
  <c r="Y81" i="64" s="1"/>
  <c r="X77" i="64"/>
  <c r="Y75" i="64" a="1"/>
  <c r="Y75" i="64" s="1"/>
  <c r="Y74" i="64" a="1"/>
  <c r="Y74" i="64" s="1"/>
  <c r="Y890" i="64" a="1"/>
  <c r="Y890" i="64" s="1"/>
  <c r="Y3123" i="64" a="1"/>
  <c r="Y3123" i="64" s="1"/>
  <c r="Y3200" i="64" a="1"/>
  <c r="Y3200" i="64" s="1"/>
  <c r="Y3174" i="64" a="1"/>
  <c r="Y3174" i="64" s="1"/>
  <c r="Y3149" i="64" a="1"/>
  <c r="Y3149" i="64" s="1"/>
  <c r="Y2231" i="64" a="1"/>
  <c r="Y2231" i="64" s="1"/>
  <c r="Y2232" i="64" s="1"/>
  <c r="X114" i="64"/>
  <c r="Y111" i="64" a="1"/>
  <c r="Y111" i="64" s="1"/>
  <c r="Y112" i="64" a="1"/>
  <c r="Y112" i="64" s="1"/>
  <c r="Y113" i="64" a="1"/>
  <c r="Y113" i="64" s="1"/>
  <c r="Y110" i="64" a="1"/>
  <c r="Y110" i="64" s="1"/>
  <c r="Y2173" i="64" a="1"/>
  <c r="Y2173" i="64" s="1"/>
  <c r="Y2174" i="64" s="1"/>
  <c r="Y562" i="64" a="1"/>
  <c r="Y562" i="64" s="1"/>
  <c r="Y3250" i="64" a="1"/>
  <c r="Y3250" i="64" s="1"/>
  <c r="Y2093" i="64" a="1"/>
  <c r="Y2093" i="64" s="1"/>
  <c r="Y2511" i="64" a="1"/>
  <c r="Y2511" i="64" s="1"/>
  <c r="Y2519" i="64" s="1"/>
  <c r="Y2548" i="64" a="1"/>
  <c r="Y2548" i="64" s="1"/>
  <c r="Y2256" i="64" a="1"/>
  <c r="Y2256" i="64" s="1"/>
  <c r="Y2254" i="64" a="1"/>
  <c r="Y2254" i="64" s="1"/>
  <c r="Y2262" i="64" a="1"/>
  <c r="Y2262" i="64" s="1"/>
  <c r="Y1740" i="64" a="1"/>
  <c r="Y1740" i="64" s="1"/>
  <c r="Y1357" i="64" a="1"/>
  <c r="Y1357" i="64" s="1"/>
  <c r="Z2888" i="64" a="1"/>
  <c r="U2868" i="64" a="1"/>
  <c r="U2804" i="64" a="1"/>
  <c r="BO433" i="64" a="1"/>
  <c r="BM1384" i="64" a="1"/>
  <c r="Y2339" i="64" a="1"/>
  <c r="U2826" i="64" a="1"/>
  <c r="U2339" i="64" a="1"/>
  <c r="Y990" i="64" a="1"/>
  <c r="U1569" i="64" a="1"/>
  <c r="U1406" i="64"/>
  <c r="BN1383" i="64" a="1"/>
  <c r="U610" i="64" a="1"/>
  <c r="U1276" i="64" a="1"/>
  <c r="Z2922" i="64" a="1"/>
  <c r="U2228" i="64" a="1"/>
  <c r="BO1813" i="64" a="1"/>
  <c r="V1383" i="64" a="1"/>
  <c r="Y891" i="64" a="1"/>
  <c r="BP1451" i="64"/>
  <c r="Y587" i="64" a="1"/>
  <c r="Y2868" i="64" a="1"/>
  <c r="BO2386" i="64" a="1"/>
  <c r="BP1517" i="64"/>
  <c r="U1208" i="64" a="1"/>
  <c r="U2386" i="64" a="1"/>
  <c r="BP1473" i="64"/>
  <c r="BP1540" i="64"/>
  <c r="Y867" i="64" a="1"/>
  <c r="U990" i="64" a="1"/>
  <c r="U1381" i="64" a="1"/>
  <c r="W1384" i="64" a="1"/>
  <c r="Y2255" i="64" a="1"/>
  <c r="U587" i="64" a="1"/>
  <c r="U1164" i="64" a="1"/>
  <c r="BO1208" i="64" a="1"/>
  <c r="U433" i="64" a="1"/>
  <c r="T2888" i="64" a="1"/>
  <c r="U1024" i="64" a="1"/>
  <c r="T2922" i="64" a="1"/>
  <c r="U2340" i="64" a="1"/>
  <c r="Y563" i="64" a="1"/>
  <c r="Y2804" i="64" a="1"/>
  <c r="BO1164" i="64" a="1"/>
  <c r="BP1428" i="64"/>
  <c r="BO1024" i="64" a="1"/>
  <c r="U1813" i="64" a="1"/>
  <c r="BP1495" i="64"/>
  <c r="BO1569" i="64" a="1"/>
  <c r="BO1276" i="64" a="1"/>
  <c r="Y2826" i="64" a="1"/>
  <c r="Y2092" i="64" a="1"/>
  <c r="BQ3064" i="64" a="1"/>
  <c r="BO1406" i="64"/>
  <c r="Y610" i="64" a="1"/>
  <c r="BO2228" i="64" a="1"/>
  <c r="BO1381" i="64" a="1"/>
  <c r="Y2340" i="64" a="1"/>
  <c r="Y1741" i="64" a="1"/>
  <c r="Y1358" i="64" a="1"/>
  <c r="BQ13" i="861" l="1"/>
  <c r="BP22" i="861"/>
  <c r="BP17" i="861"/>
  <c r="BQ3064" i="64"/>
  <c r="BQ3038" i="64" a="1"/>
  <c r="BQ3038" i="64" s="1"/>
  <c r="AL3039" i="64"/>
  <c r="AL3040" i="64" s="1"/>
  <c r="BP2848" i="64"/>
  <c r="BQ2846" i="64" a="1"/>
  <c r="BQ2846" i="64" s="1"/>
  <c r="BQ2847" i="64" a="1"/>
  <c r="BQ2847" i="64" s="1"/>
  <c r="BQ61" i="64" a="1"/>
  <c r="BQ61" i="64" s="1"/>
  <c r="BQ59" i="64" a="1"/>
  <c r="BQ59" i="64" s="1"/>
  <c r="BQ60" i="64" a="1"/>
  <c r="BQ60" i="64" s="1"/>
  <c r="BQ58" i="64" s="1" a="1"/>
  <c r="BQ58" i="64" s="1"/>
  <c r="BQ3364" i="64" a="1"/>
  <c r="BQ3364" i="64" s="1"/>
  <c r="BQ3343" i="64" a="1"/>
  <c r="BQ3343" i="64" s="1"/>
  <c r="BQ1449" i="64" a="1"/>
  <c r="BQ1449" i="64" s="1"/>
  <c r="BQ1450" i="64" a="1"/>
  <c r="BQ1450" i="64" s="1"/>
  <c r="BQ1538" i="64" a="1"/>
  <c r="BQ1538" i="64" s="1"/>
  <c r="BQ1539" i="64" a="1"/>
  <c r="BQ1539" i="64" s="1"/>
  <c r="BQ1494" i="64" a="1"/>
  <c r="BQ1494" i="64" s="1"/>
  <c r="BQ1516" i="64" a="1"/>
  <c r="BQ1516" i="64" s="1"/>
  <c r="BQ1427" i="64" a="1"/>
  <c r="BQ1427" i="64" s="1"/>
  <c r="BQ1472" i="64" a="1"/>
  <c r="BQ1472" i="64" s="1"/>
  <c r="BP21" i="863"/>
  <c r="BQ677" i="64" a="1"/>
  <c r="BQ677" i="64" s="1"/>
  <c r="BQ671" i="64" a="1"/>
  <c r="BQ671" i="64" s="1"/>
  <c r="BQ672" i="64" s="1"/>
  <c r="BQ681" i="64" a="1"/>
  <c r="BQ681" i="64" s="1"/>
  <c r="BE674" i="64"/>
  <c r="BF669" i="64"/>
  <c r="BF673" i="64" s="1"/>
  <c r="BE678" i="64"/>
  <c r="BE682" i="64" s="1"/>
  <c r="BP20" i="864"/>
  <c r="BP92" i="861" s="1"/>
  <c r="BP93" i="861" s="1"/>
  <c r="BP33" i="863"/>
  <c r="BP17" i="863" s="1"/>
  <c r="BP32" i="861" s="1"/>
  <c r="BP44" i="863"/>
  <c r="Y563" i="64"/>
  <c r="BR3" i="64"/>
  <c r="BR3063" i="64" s="1" a="1"/>
  <c r="BR3063" i="64" s="1"/>
  <c r="BR7" i="64"/>
  <c r="BR1" i="64"/>
  <c r="BS2" i="64"/>
  <c r="BQ4" i="64"/>
  <c r="BE486" i="64"/>
  <c r="BF485" i="64"/>
  <c r="BE488" i="64"/>
  <c r="BC536" i="64"/>
  <c r="BB537" i="64"/>
  <c r="BB539" i="64"/>
  <c r="BS2" i="864"/>
  <c r="BR3" i="864"/>
  <c r="BR3" i="863"/>
  <c r="BR7" i="864"/>
  <c r="BR7" i="863"/>
  <c r="BR1" i="863"/>
  <c r="BR1" i="864"/>
  <c r="BQ4" i="863"/>
  <c r="BQ4" i="864"/>
  <c r="U1983" i="64"/>
  <c r="AR1986" i="64" s="1"/>
  <c r="W1134" i="64"/>
  <c r="W1135" i="64" s="1"/>
  <c r="BS3" i="861"/>
  <c r="W165" i="64"/>
  <c r="W166" i="64" s="1"/>
  <c r="BR4" i="861"/>
  <c r="V148" i="64"/>
  <c r="T284" i="64"/>
  <c r="T302" i="64"/>
  <c r="V1117" i="64"/>
  <c r="V1132" i="64"/>
  <c r="V163" i="64"/>
  <c r="U2722" i="64"/>
  <c r="U1333" i="64"/>
  <c r="U1334" i="64" s="1"/>
  <c r="U1336" i="64" s="1"/>
  <c r="U383" i="64"/>
  <c r="U385" i="64" s="1"/>
  <c r="U2804" i="64"/>
  <c r="U2868" i="64"/>
  <c r="U1164" i="64"/>
  <c r="W1384" i="64"/>
  <c r="U2386" i="64"/>
  <c r="U2395" i="64" s="1"/>
  <c r="BD2396" i="64" s="1" a="1"/>
  <c r="BD2396" i="64" s="1"/>
  <c r="U1569" i="64"/>
  <c r="U2228" i="64"/>
  <c r="U2230" i="64" s="1"/>
  <c r="U2232" i="64" s="1"/>
  <c r="U2340" i="64"/>
  <c r="U2826" i="64"/>
  <c r="U1024" i="64"/>
  <c r="U1208" i="64"/>
  <c r="U1215" i="64" s="1"/>
  <c r="U1276" i="64"/>
  <c r="U1283" i="64" s="1"/>
  <c r="T2888" i="64"/>
  <c r="T2922" i="64"/>
  <c r="V1383" i="64"/>
  <c r="U587" i="64"/>
  <c r="U1813" i="64"/>
  <c r="U1815" i="64" s="1"/>
  <c r="U433" i="64"/>
  <c r="U2339" i="64"/>
  <c r="U1381" i="64"/>
  <c r="U990" i="64"/>
  <c r="U1000" i="64" s="1"/>
  <c r="U610" i="64"/>
  <c r="U162" i="64"/>
  <c r="U147" i="64"/>
  <c r="V1178" i="64"/>
  <c r="AG1179" i="64" s="1" a="1"/>
  <c r="AG1179" i="64" s="1"/>
  <c r="V1173" i="64"/>
  <c r="U1129" i="64"/>
  <c r="U1114" i="64"/>
  <c r="U1130" i="64"/>
  <c r="U1115" i="64"/>
  <c r="T1275" i="64" a="1"/>
  <c r="T1275" i="64" s="1"/>
  <c r="T1332" i="64" a="1"/>
  <c r="T1332" i="64" s="1"/>
  <c r="T132" i="64" a="1"/>
  <c r="T132" i="64" s="1"/>
  <c r="T153" i="64" a="1"/>
  <c r="T153" i="64" s="1"/>
  <c r="T129" i="64" a="1"/>
  <c r="T129" i="64" s="1"/>
  <c r="T1109" i="64" a="1"/>
  <c r="T1109" i="64" s="1"/>
  <c r="T1107" i="64" a="1"/>
  <c r="T1107" i="64" s="1"/>
  <c r="T1380" i="64" a="1"/>
  <c r="T1380" i="64" s="1"/>
  <c r="T1031" i="64" a="1"/>
  <c r="T1031" i="64" s="1"/>
  <c r="T807" i="64" a="1"/>
  <c r="T807" i="64" s="1"/>
  <c r="T1090" i="64" a="1"/>
  <c r="T1090" i="64" s="1"/>
  <c r="T1098" i="64" s="1"/>
  <c r="T138" i="64" a="1"/>
  <c r="T138" i="64" s="1"/>
  <c r="T320" i="64" a="1"/>
  <c r="T320" i="64" s="1"/>
  <c r="T2580" i="64" a="1"/>
  <c r="T2580" i="64" s="1"/>
  <c r="T131" i="64" a="1"/>
  <c r="T131" i="64" s="1"/>
  <c r="T382" i="64" a="1"/>
  <c r="T382" i="64" s="1"/>
  <c r="T2387" i="64" a="1"/>
  <c r="T2387" i="64" s="1"/>
  <c r="T1331" i="64" a="1"/>
  <c r="T1331" i="64" s="1"/>
  <c r="T130" i="64" a="1"/>
  <c r="T130" i="64" s="1"/>
  <c r="T352" i="64" a="1"/>
  <c r="T352" i="64" s="1"/>
  <c r="T457" i="64" a="1"/>
  <c r="T457" i="64" s="1"/>
  <c r="T488" i="64" s="1"/>
  <c r="T801" i="64" a="1"/>
  <c r="T801" i="64" s="1"/>
  <c r="T1647" i="64" a="1"/>
  <c r="T1647" i="64" s="1"/>
  <c r="T139" i="64" a="1"/>
  <c r="T139" i="64" s="1"/>
  <c r="T128" i="64" a="1"/>
  <c r="T128" i="64" s="1"/>
  <c r="T1105" i="64" a="1"/>
  <c r="T1105" i="64" s="1"/>
  <c r="T1108" i="64" a="1"/>
  <c r="T1108" i="64" s="1"/>
  <c r="T1023" i="64" a="1"/>
  <c r="T1023" i="64" s="1"/>
  <c r="T1065" i="64" a="1"/>
  <c r="T1065" i="64" s="1"/>
  <c r="T1091" i="64" a="1"/>
  <c r="T1091" i="64" s="1"/>
  <c r="T1099" i="64" s="1"/>
  <c r="T1568" i="64" a="1"/>
  <c r="T1568" i="64" s="1"/>
  <c r="T1120" i="64" a="1"/>
  <c r="T1120" i="64" s="1"/>
  <c r="T151" i="64" a="1"/>
  <c r="T151" i="64" s="1"/>
  <c r="T1981" i="64" a="1"/>
  <c r="T1981" i="64" s="1"/>
  <c r="T381" i="64" a="1"/>
  <c r="T381" i="64" s="1"/>
  <c r="T2227" i="64" a="1"/>
  <c r="T2227" i="64" s="1"/>
  <c r="T790" i="64" a="1"/>
  <c r="T790" i="64" s="1"/>
  <c r="T155" i="64" a="1"/>
  <c r="T155" i="64" s="1"/>
  <c r="T154" i="64" a="1"/>
  <c r="T154" i="64" s="1"/>
  <c r="T1405" i="64" a="1"/>
  <c r="T1405" i="64" s="1"/>
  <c r="T1089" i="64" a="1"/>
  <c r="T1089" i="64" s="1"/>
  <c r="T1097" i="64" s="1"/>
  <c r="T1814" i="64" a="1"/>
  <c r="T1814" i="64" s="1"/>
  <c r="T1812" i="64" a="1"/>
  <c r="T1812" i="64" s="1"/>
  <c r="T2229" i="64" a="1"/>
  <c r="T2229" i="64" s="1"/>
  <c r="T367" i="64" a="1"/>
  <c r="T367" i="64" s="1"/>
  <c r="T229" i="64" a="1"/>
  <c r="T229" i="64" s="1"/>
  <c r="T384" i="64" a="1"/>
  <c r="T384" i="64" s="1"/>
  <c r="T1092" i="64" a="1"/>
  <c r="T1092" i="64" s="1"/>
  <c r="T1100" i="64" s="1"/>
  <c r="T432" i="64" a="1"/>
  <c r="T432" i="64" s="1"/>
  <c r="T1093" i="64" a="1"/>
  <c r="T1093" i="64" s="1"/>
  <c r="T1101" i="64" s="1"/>
  <c r="T1982" i="64" a="1"/>
  <c r="T1982" i="64" s="1"/>
  <c r="T508" i="64" a="1"/>
  <c r="T508" i="64" s="1"/>
  <c r="T539" i="64" s="1"/>
  <c r="T1207" i="64" a="1"/>
  <c r="T1207" i="64" s="1"/>
  <c r="T1165" i="64" a="1"/>
  <c r="T1165" i="64" s="1"/>
  <c r="T793" i="64" a="1"/>
  <c r="T793" i="64" s="1"/>
  <c r="T140" i="64" a="1"/>
  <c r="T140" i="64" s="1"/>
  <c r="T136" i="64" a="1"/>
  <c r="T136" i="64" s="1"/>
  <c r="T1122" i="64" a="1"/>
  <c r="T1122" i="64" s="1"/>
  <c r="T1106" i="64" a="1"/>
  <c r="T1106" i="64" s="1"/>
  <c r="T1335" i="64" a="1"/>
  <c r="T1335" i="64" s="1"/>
  <c r="T137" i="64" a="1"/>
  <c r="T137" i="64" s="1"/>
  <c r="T1121" i="64" a="1"/>
  <c r="T1121" i="64" s="1"/>
  <c r="T1124" i="64" a="1"/>
  <c r="T1124" i="64" s="1"/>
  <c r="T152" i="64" a="1"/>
  <c r="T152" i="64" s="1"/>
  <c r="T333" i="64" a="1"/>
  <c r="T333" i="64" s="1"/>
  <c r="T1123" i="64" a="1"/>
  <c r="T1123" i="64" s="1"/>
  <c r="T1027" i="64" a="1"/>
  <c r="T1027" i="64" s="1"/>
  <c r="T2719" i="64" a="1"/>
  <c r="T2719" i="64" s="1"/>
  <c r="T609" i="64" a="1"/>
  <c r="T609" i="64" s="1"/>
  <c r="T3226" i="64" a="1"/>
  <c r="T3226" i="64" s="1"/>
  <c r="T2344" i="64" a="1"/>
  <c r="T2344" i="64" s="1"/>
  <c r="T2343" i="64" a="1"/>
  <c r="T2343" i="64" s="1"/>
  <c r="T994" i="64" a="1"/>
  <c r="T994" i="64" s="1"/>
  <c r="T2721" i="64" a="1"/>
  <c r="T2721" i="64" s="1"/>
  <c r="T2335" i="64" a="1"/>
  <c r="T2335" i="64" s="1"/>
  <c r="T2352" i="64" a="1"/>
  <c r="T2352" i="64" s="1"/>
  <c r="T2715" i="64" a="1"/>
  <c r="T2715" i="64" s="1"/>
  <c r="T2353" i="64" a="1"/>
  <c r="T2353" i="64" s="1"/>
  <c r="T989" i="64" a="1"/>
  <c r="T989" i="64" s="1"/>
  <c r="T2716" i="64" a="1"/>
  <c r="T2716" i="64" s="1"/>
  <c r="T2867" i="64" a="1"/>
  <c r="T2867" i="64" s="1"/>
  <c r="T2717" i="64" a="1"/>
  <c r="T2717" i="64" s="1"/>
  <c r="T2805" i="64" a="1"/>
  <c r="T2805" i="64" s="1"/>
  <c r="T2720" i="64" a="1"/>
  <c r="T2720" i="64" s="1"/>
  <c r="T2825" i="64" a="1"/>
  <c r="T2825" i="64" s="1"/>
  <c r="T2713" i="64" a="1"/>
  <c r="T2713" i="64" s="1"/>
  <c r="T2718" i="64" a="1"/>
  <c r="T2718" i="64" s="1"/>
  <c r="T586" i="64" a="1"/>
  <c r="T586" i="64" s="1"/>
  <c r="T2714" i="64" a="1"/>
  <c r="T2714" i="64" s="1"/>
  <c r="T608" i="64" a="1"/>
  <c r="T608" i="64" s="1"/>
  <c r="T2334" i="64" a="1"/>
  <c r="T2334" i="64" s="1"/>
  <c r="T3149" i="64" a="1"/>
  <c r="T3149" i="64" s="1"/>
  <c r="T890" i="64" a="1"/>
  <c r="T890" i="64" s="1"/>
  <c r="T76" i="64" a="1"/>
  <c r="T76" i="64" s="1"/>
  <c r="T860" i="64" a="1"/>
  <c r="T860" i="64" s="1"/>
  <c r="T96" i="64" a="1"/>
  <c r="T96" i="64" s="1"/>
  <c r="T2254" i="64" a="1"/>
  <c r="T2254" i="64" s="1"/>
  <c r="T81" i="64" a="1"/>
  <c r="T81" i="64" s="1"/>
  <c r="T3174" i="64" a="1"/>
  <c r="T3174" i="64" s="1"/>
  <c r="T2256" i="64" a="1"/>
  <c r="T2256" i="64" s="1"/>
  <c r="T3250" i="64" a="1"/>
  <c r="T3250" i="64" s="1"/>
  <c r="T113" i="64" a="1"/>
  <c r="T113" i="64" s="1"/>
  <c r="T2262" i="64" a="1"/>
  <c r="T2262" i="64" s="1"/>
  <c r="T2173" i="64" a="1"/>
  <c r="T2173" i="64" s="1"/>
  <c r="T2174" i="64" s="1"/>
  <c r="T1357" i="64" a="1"/>
  <c r="T1357" i="64" s="1"/>
  <c r="T2511" i="64" a="1"/>
  <c r="T2511" i="64" s="1"/>
  <c r="T2519" i="64" s="1"/>
  <c r="T80" i="64" a="1"/>
  <c r="T80" i="64" s="1"/>
  <c r="T562" i="64" a="1"/>
  <c r="T562" i="64" s="1"/>
  <c r="T2093" i="64" a="1"/>
  <c r="T2093" i="64" s="1"/>
  <c r="T1740" i="64" a="1"/>
  <c r="T1740" i="64" s="1"/>
  <c r="T2231" i="64" a="1"/>
  <c r="T2231" i="64" s="1"/>
  <c r="T585" i="64" a="1"/>
  <c r="T585" i="64" s="1"/>
  <c r="T111" i="64" a="1"/>
  <c r="T111" i="64" s="1"/>
  <c r="T110" i="64" a="1"/>
  <c r="T110" i="64" s="1"/>
  <c r="T75" i="64" a="1"/>
  <c r="T75" i="64" s="1"/>
  <c r="T112" i="64" a="1"/>
  <c r="T112" i="64" s="1"/>
  <c r="T3200" i="64" a="1"/>
  <c r="T3200" i="64" s="1"/>
  <c r="T3123" i="64" a="1"/>
  <c r="T3123" i="64" s="1"/>
  <c r="T2548" i="64" a="1"/>
  <c r="T2548" i="64" s="1"/>
  <c r="T865" i="64" a="1"/>
  <c r="T865" i="64" s="1"/>
  <c r="T74" i="64" a="1"/>
  <c r="T74" i="64" s="1"/>
  <c r="U160" i="64"/>
  <c r="U145" i="64"/>
  <c r="U1127" i="64"/>
  <c r="U1112" i="64"/>
  <c r="V2357" i="64"/>
  <c r="V2348" i="64"/>
  <c r="U133" i="64"/>
  <c r="U143" i="64"/>
  <c r="U158" i="64"/>
  <c r="U1128" i="64"/>
  <c r="U1113" i="64"/>
  <c r="V2347" i="64"/>
  <c r="V2356" i="64"/>
  <c r="U1131" i="64"/>
  <c r="U1116" i="64"/>
  <c r="U144" i="64"/>
  <c r="U159" i="64"/>
  <c r="U146" i="64"/>
  <c r="U161" i="64"/>
  <c r="V1032" i="64"/>
  <c r="V1028" i="64"/>
  <c r="BL85" i="861"/>
  <c r="BM45" i="861"/>
  <c r="BO1974" i="64"/>
  <c r="BO1983" i="64" s="1"/>
  <c r="BK60" i="861"/>
  <c r="BN1986" i="64"/>
  <c r="BP1981" i="64" a="1"/>
  <c r="BP1981" i="64" s="1"/>
  <c r="BP1982" i="64" a="1"/>
  <c r="BP1982" i="64" s="1"/>
  <c r="BO1381" i="64"/>
  <c r="BO1813" i="64"/>
  <c r="BO1815" i="64" s="1"/>
  <c r="BP1814" i="64" a="1"/>
  <c r="BP1814" i="64" s="1"/>
  <c r="BP1812" i="64" a="1"/>
  <c r="BP1812" i="64" s="1"/>
  <c r="BP384" i="64" a="1"/>
  <c r="BP384" i="64" s="1"/>
  <c r="BP382" i="64" a="1"/>
  <c r="BP382" i="64" s="1"/>
  <c r="BO383" i="64"/>
  <c r="BO385" i="64" s="1"/>
  <c r="BP457" i="64" a="1"/>
  <c r="BP457" i="64" s="1"/>
  <c r="BP381" i="64" a="1"/>
  <c r="BP381" i="64" s="1"/>
  <c r="BP508" i="64" a="1"/>
  <c r="BP508" i="64" s="1"/>
  <c r="BO433" i="64"/>
  <c r="BO1569" i="64"/>
  <c r="BP1568" i="64" a="1"/>
  <c r="BP1568" i="64" s="1"/>
  <c r="BP432" i="64" a="1"/>
  <c r="BP432" i="64" s="1"/>
  <c r="BO1276" i="64"/>
  <c r="BO1208" i="64"/>
  <c r="BP1207" i="64" a="1"/>
  <c r="BP1207" i="64" s="1"/>
  <c r="BP1275" i="64" a="1"/>
  <c r="BP1275" i="64" s="1"/>
  <c r="BN1283" i="64"/>
  <c r="BO2386" i="64"/>
  <c r="BO2395" i="64" s="1"/>
  <c r="BO2396" i="64" s="1" a="1"/>
  <c r="BO2396" i="64" s="1"/>
  <c r="BP2387" i="64" a="1"/>
  <c r="BP2387" i="64" s="1"/>
  <c r="CB2417" i="64"/>
  <c r="CB2419" i="64" s="1"/>
  <c r="BO1164" i="64"/>
  <c r="BO2228" i="64"/>
  <c r="BO2230" i="64" s="1"/>
  <c r="BM1179" i="64" a="1"/>
  <c r="BM1179" i="64" s="1"/>
  <c r="BP2227" i="64" a="1"/>
  <c r="BP2227" i="64" s="1"/>
  <c r="BP1165" i="64" a="1"/>
  <c r="BP1165" i="64" s="1"/>
  <c r="BN1173" i="64"/>
  <c r="BN1178" i="64"/>
  <c r="BP1335" i="64" a="1"/>
  <c r="BP1335" i="64" s="1"/>
  <c r="BP2229" i="64" a="1"/>
  <c r="BP2229" i="64" s="1"/>
  <c r="BO1333" i="64"/>
  <c r="BO1334" i="64" s="1"/>
  <c r="BO1336" i="64" s="1"/>
  <c r="BP1331" i="64" a="1"/>
  <c r="BP1331" i="64" s="1"/>
  <c r="BP1332" i="64" a="1"/>
  <c r="BP1332" i="64" s="1"/>
  <c r="BP801" i="64" a="1"/>
  <c r="BP801" i="64" s="1"/>
  <c r="BP790" i="64" a="1"/>
  <c r="BP790" i="64" s="1"/>
  <c r="BP793" i="64" a="1"/>
  <c r="BP793" i="64" s="1"/>
  <c r="BP807" i="64" a="1"/>
  <c r="BP807" i="64" s="1"/>
  <c r="BJ2441" i="64"/>
  <c r="BO147" i="64"/>
  <c r="BO162" i="64"/>
  <c r="BP132" i="64" a="1"/>
  <c r="BP132" i="64" s="1"/>
  <c r="BP1647" i="64" a="1"/>
  <c r="BP1647" i="64" s="1"/>
  <c r="BO158" i="64"/>
  <c r="BO144" i="64"/>
  <c r="BO159" i="64"/>
  <c r="BO145" i="64"/>
  <c r="BO160" i="64"/>
  <c r="BO161" i="64"/>
  <c r="BN148" i="64"/>
  <c r="BJ166" i="64"/>
  <c r="BO143" i="64"/>
  <c r="BO146" i="64"/>
  <c r="BP153" i="64" a="1"/>
  <c r="BP153" i="64" s="1"/>
  <c r="BP155" i="64" a="1"/>
  <c r="BP155" i="64" s="1"/>
  <c r="BP152" i="64" a="1"/>
  <c r="BP152" i="64" s="1"/>
  <c r="BP154" i="64" a="1"/>
  <c r="BP154" i="64" s="1"/>
  <c r="BP137" i="64" a="1"/>
  <c r="BP137" i="64" s="1"/>
  <c r="BP138" i="64" a="1"/>
  <c r="BP138" i="64" s="1"/>
  <c r="BP140" i="64" a="1"/>
  <c r="BP140" i="64" s="1"/>
  <c r="BP139" i="64" a="1"/>
  <c r="BP139" i="64" s="1"/>
  <c r="BP151" i="64" a="1"/>
  <c r="BP151" i="64" s="1"/>
  <c r="BP136" i="64" a="1"/>
  <c r="BP136" i="64" s="1"/>
  <c r="BK165" i="64"/>
  <c r="BK166" i="64" s="1"/>
  <c r="BL163" i="64"/>
  <c r="BO133" i="64"/>
  <c r="BP367" i="64" a="1"/>
  <c r="BP367" i="64" s="1"/>
  <c r="BP131" i="64" a="1"/>
  <c r="BP131" i="64" s="1"/>
  <c r="BP130" i="64" a="1"/>
  <c r="BP130" i="64" s="1"/>
  <c r="BP129" i="64" a="1"/>
  <c r="BP129" i="64" s="1"/>
  <c r="BP128" i="64" a="1"/>
  <c r="BP128" i="64" s="1"/>
  <c r="BP1405" i="64" a="1"/>
  <c r="BP1405" i="64" s="1"/>
  <c r="BM1134" i="64"/>
  <c r="BM1135" i="64" s="1"/>
  <c r="BO1128" i="64"/>
  <c r="BN1132" i="64"/>
  <c r="BO1131" i="64"/>
  <c r="BO1130" i="64"/>
  <c r="BO1127" i="64"/>
  <c r="BO1129" i="64"/>
  <c r="BP1123" i="64" a="1"/>
  <c r="BP1123" i="64" s="1"/>
  <c r="BP1122" i="64" a="1"/>
  <c r="BP1122" i="64" s="1"/>
  <c r="BP1124" i="64" a="1"/>
  <c r="BP1124" i="64" s="1"/>
  <c r="BP1120" i="64" a="1"/>
  <c r="BP1120" i="64" s="1"/>
  <c r="BP1121" i="64" a="1"/>
  <c r="BP1121" i="64" s="1"/>
  <c r="BO1116" i="64"/>
  <c r="BO1113" i="64"/>
  <c r="BN1117" i="64"/>
  <c r="BO1115" i="64"/>
  <c r="BO1114" i="64"/>
  <c r="BP1109" i="64" a="1"/>
  <c r="BP1109" i="64" s="1"/>
  <c r="BP1105" i="64" a="1"/>
  <c r="BP1105" i="64" s="1"/>
  <c r="BP1089" i="64" a="1"/>
  <c r="BP1089" i="64" s="1"/>
  <c r="BP1097" i="64" s="1"/>
  <c r="BP1090" i="64" a="1"/>
  <c r="BP1090" i="64" s="1"/>
  <c r="BP1098" i="64" s="1"/>
  <c r="BP1106" i="64" a="1"/>
  <c r="BP1106" i="64" s="1"/>
  <c r="BP1091" i="64" a="1"/>
  <c r="BP1091" i="64" s="1"/>
  <c r="BP1099" i="64" s="1"/>
  <c r="BP1092" i="64" a="1"/>
  <c r="BP1092" i="64" s="1"/>
  <c r="BP1100" i="64" s="1"/>
  <c r="BP1093" i="64" a="1"/>
  <c r="BP1093" i="64" s="1"/>
  <c r="BP1101" i="64" s="1"/>
  <c r="BP1107" i="64" a="1"/>
  <c r="BP1107" i="64" s="1"/>
  <c r="BP1108" i="64" a="1"/>
  <c r="BP1108" i="64" s="1"/>
  <c r="BO1112" i="64"/>
  <c r="BP229" i="64" a="1"/>
  <c r="BP229" i="64" s="1"/>
  <c r="BM1384" i="64"/>
  <c r="BN1383" i="64"/>
  <c r="BP352" i="64" a="1"/>
  <c r="BP352" i="64" s="1"/>
  <c r="BP1380" i="64" a="1"/>
  <c r="BP1380" i="64" s="1"/>
  <c r="BP333" i="64" a="1"/>
  <c r="BP333" i="64" s="1"/>
  <c r="BP1065" i="64" a="1"/>
  <c r="BP1065" i="64" s="1"/>
  <c r="BP1031" i="64" a="1"/>
  <c r="BP1031" i="64" s="1"/>
  <c r="BP320" i="64" a="1"/>
  <c r="BP320" i="64" s="1"/>
  <c r="BN1028" i="64"/>
  <c r="BO1024" i="64"/>
  <c r="BO1032" i="64" s="1"/>
  <c r="BP1027" i="64" a="1"/>
  <c r="BP1027" i="64" s="1"/>
  <c r="BP1023" i="64" a="1"/>
  <c r="BP1023" i="64" s="1"/>
  <c r="BQ280" i="64"/>
  <c r="BP51" i="863" a="1"/>
  <c r="BP51" i="863" s="1"/>
  <c r="BP53" i="863" a="1"/>
  <c r="BP53" i="863" s="1"/>
  <c r="BP49" i="863" a="1"/>
  <c r="BP49" i="863" s="1"/>
  <c r="BS1" i="861"/>
  <c r="BS7" i="861"/>
  <c r="BT2" i="86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02" i="64"/>
  <c r="Z284" i="64"/>
  <c r="AA298" i="64"/>
  <c r="AA299" i="64"/>
  <c r="AA281" i="64"/>
  <c r="AA300" i="64"/>
  <c r="AA282" i="64"/>
  <c r="AA283" i="64"/>
  <c r="AA301" i="64"/>
  <c r="BD3" i="860"/>
  <c r="BD4" i="860" s="1"/>
  <c r="BE2" i="860"/>
  <c r="BD1" i="860"/>
  <c r="BD7" i="860"/>
  <c r="Y990" i="64"/>
  <c r="Y1000" i="64" s="1"/>
  <c r="Z994" i="64" a="1"/>
  <c r="Z994" i="64" s="1"/>
  <c r="Z989" i="64" a="1"/>
  <c r="Z989" i="64" s="1"/>
  <c r="Y610" i="64"/>
  <c r="Y2722" i="64"/>
  <c r="Z2713" i="64" a="1"/>
  <c r="Z2713" i="64" s="1"/>
  <c r="Z2714" i="64" a="1"/>
  <c r="Z2714" i="64" s="1"/>
  <c r="Z2715" i="64" a="1"/>
  <c r="Z2715" i="64" s="1"/>
  <c r="Z2716" i="64" a="1"/>
  <c r="Z2716" i="64" s="1"/>
  <c r="Z2717" i="64" a="1"/>
  <c r="Z2717" i="64" s="1"/>
  <c r="Z2719" i="64" a="1"/>
  <c r="Z2719" i="64" s="1"/>
  <c r="Z2718" i="64" a="1"/>
  <c r="Z2718" i="64" s="1"/>
  <c r="Z2720" i="64" a="1"/>
  <c r="Z2720" i="64" s="1"/>
  <c r="Z2721" i="64" a="1"/>
  <c r="Z2721" i="64" s="1"/>
  <c r="Z608" i="64" a="1"/>
  <c r="Z608" i="64" s="1"/>
  <c r="Z586" i="64" a="1"/>
  <c r="Z586" i="64" s="1"/>
  <c r="Z609" i="64" a="1"/>
  <c r="Z609" i="64" s="1"/>
  <c r="Y587" i="64"/>
  <c r="Z2888" i="64"/>
  <c r="Z2922" i="64"/>
  <c r="Y2826" i="64"/>
  <c r="Y2804" i="64"/>
  <c r="Z3226" i="64" a="1"/>
  <c r="Z3226" i="64" s="1"/>
  <c r="Z2805" i="64" a="1"/>
  <c r="Z2805" i="64" s="1"/>
  <c r="Z2825" i="64" a="1"/>
  <c r="Z2825" i="64" s="1"/>
  <c r="BJ2482" i="64"/>
  <c r="BI2484" i="64"/>
  <c r="BJ2461" i="64"/>
  <c r="BJ2463" i="64" s="1"/>
  <c r="W2349" i="64"/>
  <c r="W2358" i="64"/>
  <c r="X2347" i="64"/>
  <c r="X2356" i="64"/>
  <c r="X2348" i="64"/>
  <c r="X2357" i="64"/>
  <c r="Z2353" i="64" a="1"/>
  <c r="Z2353" i="64" s="1"/>
  <c r="Z2352" i="64" a="1"/>
  <c r="Z2352" i="64" s="1"/>
  <c r="Z2344" i="64" a="1"/>
  <c r="Z2344" i="64" s="1"/>
  <c r="Z2343" i="64" a="1"/>
  <c r="Z2343" i="64" s="1"/>
  <c r="Y2340" i="64"/>
  <c r="Y2339" i="64"/>
  <c r="Z2334" i="64" a="1"/>
  <c r="Z2334" i="64" s="1"/>
  <c r="Z2335" i="64" a="1"/>
  <c r="Z2335" i="64" s="1"/>
  <c r="Y2868" i="64"/>
  <c r="Z2867" i="64" a="1"/>
  <c r="Z2867" i="64" s="1"/>
  <c r="Z865" i="64" a="1"/>
  <c r="Z865" i="64" s="1"/>
  <c r="AA2616" i="64"/>
  <c r="Y2255" i="64"/>
  <c r="Y1741" i="64"/>
  <c r="Y2092" i="64"/>
  <c r="Y1358" i="64"/>
  <c r="Y891" i="64"/>
  <c r="Y867" i="64"/>
  <c r="X83" i="64"/>
  <c r="Z860" i="64" a="1"/>
  <c r="Z860" i="64" s="1"/>
  <c r="Z96" i="64" a="1"/>
  <c r="Z96" i="64" s="1"/>
  <c r="Z585" i="64" a="1"/>
  <c r="Z585" i="64" s="1"/>
  <c r="Z76" i="64" a="1"/>
  <c r="Z76" i="64" s="1"/>
  <c r="Z80" i="64" a="1"/>
  <c r="Z80" i="64" s="1"/>
  <c r="Z81" i="64" a="1"/>
  <c r="Z81" i="64" s="1"/>
  <c r="Y77" i="64"/>
  <c r="Z74" i="64" a="1"/>
  <c r="Z74" i="64" s="1"/>
  <c r="Z75" i="64" a="1"/>
  <c r="Z75" i="64" s="1"/>
  <c r="Z890" i="64" a="1"/>
  <c r="Z890" i="64" s="1"/>
  <c r="Z3123" i="64" a="1"/>
  <c r="Z3123" i="64" s="1"/>
  <c r="Z3149" i="64" a="1"/>
  <c r="Z3149" i="64" s="1"/>
  <c r="Z3200" i="64" a="1"/>
  <c r="Z3200" i="64" s="1"/>
  <c r="Z3174" i="64" a="1"/>
  <c r="Z3174" i="64" s="1"/>
  <c r="Z2231" i="64" a="1"/>
  <c r="Z2231" i="64" s="1"/>
  <c r="Z2232" i="64" s="1"/>
  <c r="Y114" i="64"/>
  <c r="Z111" i="64" a="1"/>
  <c r="Z111" i="64" s="1"/>
  <c r="Z112" i="64" a="1"/>
  <c r="Z112" i="64" s="1"/>
  <c r="Z113" i="64" a="1"/>
  <c r="Z113" i="64" s="1"/>
  <c r="Z110" i="64" a="1"/>
  <c r="Z110" i="64" s="1"/>
  <c r="Z2173" i="64" a="1"/>
  <c r="Z2173" i="64" s="1"/>
  <c r="Z2174" i="64" s="1"/>
  <c r="Z562" i="64" a="1"/>
  <c r="Z562" i="64" s="1"/>
  <c r="Z3250" i="64" a="1"/>
  <c r="Z3250" i="64" s="1"/>
  <c r="Z2093" i="64" a="1"/>
  <c r="Z2093" i="64" s="1"/>
  <c r="Z2511" i="64" a="1"/>
  <c r="Z2511" i="64" s="1"/>
  <c r="Z2519" i="64" s="1"/>
  <c r="Z2548" i="64" a="1"/>
  <c r="Z2548" i="64" s="1"/>
  <c r="Z2254" i="64" a="1"/>
  <c r="Z2254" i="64" s="1"/>
  <c r="Z2256" i="64" a="1"/>
  <c r="Z2256" i="64" s="1"/>
  <c r="Z2262" i="64" a="1"/>
  <c r="Z2262" i="64" s="1"/>
  <c r="Z1740" i="64" a="1"/>
  <c r="Z1740" i="64" s="1"/>
  <c r="Z1357" i="64" a="1"/>
  <c r="Z1357" i="64" s="1"/>
  <c r="T2092" i="64" a="1"/>
  <c r="BF1064" i="64" a="1"/>
  <c r="BP1064" i="64" a="1"/>
  <c r="AX1064" i="64" a="1"/>
  <c r="Z587" i="64" a="1"/>
  <c r="Z563" i="64" a="1"/>
  <c r="BQ1451" i="64"/>
  <c r="X1064" i="64" a="1"/>
  <c r="T433" i="64" a="1"/>
  <c r="AQ1064" i="64" a="1"/>
  <c r="BQ1473" i="64"/>
  <c r="AE1064" i="64" a="1"/>
  <c r="T1024" i="64" a="1"/>
  <c r="T1741" i="64" a="1"/>
  <c r="T1813" i="64" a="1"/>
  <c r="BN1384" i="64" a="1"/>
  <c r="BQ1517" i="64"/>
  <c r="T1164" i="64" a="1"/>
  <c r="AI1064" i="64" a="1"/>
  <c r="BE1064" i="64" a="1"/>
  <c r="T610" i="64" a="1"/>
  <c r="T1569" i="64" a="1"/>
  <c r="BI1064" i="64" a="1"/>
  <c r="AZ1064" i="64" a="1"/>
  <c r="BP1164" i="64" a="1"/>
  <c r="BP2386" i="64" a="1"/>
  <c r="Z610" i="64" a="1"/>
  <c r="BP1569" i="64" a="1"/>
  <c r="T2826" i="64" a="1"/>
  <c r="AU1064" i="64" a="1"/>
  <c r="BQ1495" i="64"/>
  <c r="T1406" i="64"/>
  <c r="AV1064" i="64" a="1"/>
  <c r="T2386" i="64" a="1"/>
  <c r="Z2340" i="64" a="1"/>
  <c r="W1064" i="64" a="1"/>
  <c r="BA1064" i="64" a="1"/>
  <c r="AG1064" i="64" a="1"/>
  <c r="AC1064" i="64" a="1"/>
  <c r="BP1208" i="64" a="1"/>
  <c r="BO1383" i="64" a="1"/>
  <c r="AW1064" i="64" a="1"/>
  <c r="Z2804" i="64" a="1"/>
  <c r="AL1064" i="64" a="1"/>
  <c r="AN1064" i="64" a="1"/>
  <c r="AT1064" i="64" a="1"/>
  <c r="BQ1540" i="64"/>
  <c r="T2804" i="64" a="1"/>
  <c r="BP2228" i="64" a="1"/>
  <c r="BG1064" i="64" a="1"/>
  <c r="T990" i="64" a="1"/>
  <c r="BB1064" i="64" a="1"/>
  <c r="T2228" i="64" a="1"/>
  <c r="T1064" i="64" a="1"/>
  <c r="AA1064" i="64" a="1"/>
  <c r="T587" i="64" a="1"/>
  <c r="Z1358" i="64" a="1"/>
  <c r="AJ1064" i="64" a="1"/>
  <c r="BJ1064" i="64" a="1"/>
  <c r="Z990" i="64" a="1"/>
  <c r="AY1064" i="64" a="1"/>
  <c r="Z2339" i="64" a="1"/>
  <c r="BR3064" i="64" a="1"/>
  <c r="T2868" i="64" a="1"/>
  <c r="Z891" i="64" a="1"/>
  <c r="BC1064" i="64" a="1"/>
  <c r="BM1064" i="64" a="1"/>
  <c r="T891" i="64" a="1"/>
  <c r="V1384" i="64" a="1"/>
  <c r="Z2255" i="64" a="1"/>
  <c r="T563" i="64" a="1"/>
  <c r="BN1064" i="64" a="1"/>
  <c r="BP1381" i="64" a="1"/>
  <c r="AK1064" i="64" a="1"/>
  <c r="AB1064" i="64" a="1"/>
  <c r="AA2888" i="64" a="1"/>
  <c r="T2255" i="64" a="1"/>
  <c r="AR1064" i="64" a="1"/>
  <c r="T2340" i="64" a="1"/>
  <c r="T1208" i="64" a="1"/>
  <c r="BQ1428" i="64"/>
  <c r="Z1064" i="64" a="1"/>
  <c r="T1662" i="64" a="1"/>
  <c r="BP1813" i="64" a="1"/>
  <c r="BL1064" i="64" a="1"/>
  <c r="BP1276" i="64" a="1"/>
  <c r="AA2922" i="64" a="1"/>
  <c r="U1064" i="64" a="1"/>
  <c r="AP1064" i="64" a="1"/>
  <c r="Z2826" i="64" a="1"/>
  <c r="T1358" i="64" a="1"/>
  <c r="Z2868" i="64" a="1"/>
  <c r="U1383" i="64" a="1"/>
  <c r="AD1064" i="64" a="1"/>
  <c r="BO1064" i="64" a="1"/>
  <c r="Y1064" i="64" a="1"/>
  <c r="T2339" i="64" a="1"/>
  <c r="Z867" i="64" a="1"/>
  <c r="AS1064" i="64" a="1"/>
  <c r="AF1064" i="64" a="1"/>
  <c r="BH1064" i="64" a="1"/>
  <c r="T1381" i="64" a="1"/>
  <c r="T1276" i="64" a="1"/>
  <c r="T867" i="64" a="1"/>
  <c r="V1064" i="64" a="1"/>
  <c r="AH1064" i="64" a="1"/>
  <c r="BP1406" i="64"/>
  <c r="BP1024" i="64" a="1"/>
  <c r="AO1064" i="64" a="1"/>
  <c r="BK1064" i="64" a="1"/>
  <c r="BP433" i="64" a="1"/>
  <c r="AM1064" i="64" a="1"/>
  <c r="BD1064" i="64" a="1"/>
  <c r="Z2092" i="64" a="1"/>
  <c r="Z1741" i="64" a="1"/>
  <c r="BQ22" i="861" l="1"/>
  <c r="BQ17" i="861"/>
  <c r="BR13" i="861"/>
  <c r="AJ23" i="861"/>
  <c r="BR3064" i="64"/>
  <c r="AL3041" i="64"/>
  <c r="AM3036" i="64"/>
  <c r="BR3038" i="64" a="1"/>
  <c r="BR3038" i="64" s="1"/>
  <c r="BR2846" i="64" a="1"/>
  <c r="BR2846" i="64" s="1"/>
  <c r="BR2847" i="64" a="1"/>
  <c r="BR2847" i="64" s="1"/>
  <c r="BQ2848" i="64"/>
  <c r="BR61" i="64" a="1"/>
  <c r="BR61" i="64" s="1"/>
  <c r="BR59" i="64" a="1"/>
  <c r="BR59" i="64" s="1"/>
  <c r="BR60" i="64" a="1"/>
  <c r="BR60" i="64" s="1"/>
  <c r="BR58" i="64" s="1" a="1"/>
  <c r="BR58" i="64" s="1"/>
  <c r="BR3364" i="64" a="1"/>
  <c r="BR3364" i="64" s="1"/>
  <c r="BR3343" i="64" a="1"/>
  <c r="BR3343" i="64" s="1"/>
  <c r="BR1449" i="64" a="1"/>
  <c r="BR1449" i="64" s="1"/>
  <c r="BR1450" i="64" a="1"/>
  <c r="BR1450" i="64" s="1"/>
  <c r="BR1538" i="64" a="1"/>
  <c r="BR1538" i="64" s="1"/>
  <c r="BR1539" i="64" a="1"/>
  <c r="BR1539" i="64" s="1"/>
  <c r="BR1494" i="64" a="1"/>
  <c r="BR1494" i="64" s="1"/>
  <c r="BR1516" i="64" a="1"/>
  <c r="BR1516" i="64" s="1"/>
  <c r="BR1427" i="64" a="1"/>
  <c r="BR1427" i="64" s="1"/>
  <c r="BR1472" i="64" a="1"/>
  <c r="BR1472" i="64" s="1"/>
  <c r="BG669" i="64"/>
  <c r="BG673" i="64" s="1"/>
  <c r="BF678" i="64"/>
  <c r="BF682" i="64" s="1"/>
  <c r="BF674" i="64"/>
  <c r="BR681" i="64" a="1"/>
  <c r="BR681" i="64" s="1"/>
  <c r="BR677" i="64" a="1"/>
  <c r="BR677" i="64" s="1"/>
  <c r="BR671" i="64" a="1"/>
  <c r="BR671" i="64" s="1"/>
  <c r="BR672" i="64" s="1"/>
  <c r="BQ20" i="864"/>
  <c r="BQ92" i="861" s="1"/>
  <c r="BQ93" i="861" s="1"/>
  <c r="BQ33" i="863"/>
  <c r="BQ17" i="863" s="1"/>
  <c r="BQ32" i="861" s="1"/>
  <c r="BQ21" i="863"/>
  <c r="BO1986" i="64"/>
  <c r="T2587" i="64"/>
  <c r="T1662" i="64"/>
  <c r="BQ44" i="863"/>
  <c r="T563" i="64"/>
  <c r="Z563" i="64"/>
  <c r="BR4" i="64"/>
  <c r="BS3" i="64"/>
  <c r="BS3063" i="64" s="1" a="1"/>
  <c r="BS3063" i="64" s="1"/>
  <c r="BT2" i="64"/>
  <c r="BS7" i="64"/>
  <c r="BS1" i="64"/>
  <c r="BC537" i="64"/>
  <c r="BD536" i="64"/>
  <c r="BC539" i="64"/>
  <c r="BG485" i="64"/>
  <c r="BF486" i="64"/>
  <c r="BF488" i="64"/>
  <c r="BT2" i="864"/>
  <c r="BS3" i="863"/>
  <c r="BS3" i="864"/>
  <c r="BS7" i="864"/>
  <c r="BS7" i="863"/>
  <c r="BS1" i="863"/>
  <c r="BS1" i="864"/>
  <c r="BR4" i="863"/>
  <c r="BR4" i="864"/>
  <c r="T1333" i="64"/>
  <c r="T1334" i="64" s="1"/>
  <c r="T1336" i="64" s="1"/>
  <c r="V2358" i="64"/>
  <c r="V165" i="64"/>
  <c r="V166" i="64" s="1"/>
  <c r="BT3" i="861"/>
  <c r="BS4" i="861"/>
  <c r="V1134" i="64"/>
  <c r="V1135" i="64" s="1"/>
  <c r="T114" i="64"/>
  <c r="U1132" i="64"/>
  <c r="U163" i="64"/>
  <c r="U148" i="64"/>
  <c r="T2722" i="64"/>
  <c r="V2349" i="64"/>
  <c r="U1117" i="64"/>
  <c r="T1983" i="64"/>
  <c r="AQ1986" i="64" s="1"/>
  <c r="T1064" i="64"/>
  <c r="T1066" i="64" s="1"/>
  <c r="U1064" i="64"/>
  <c r="U1066" i="64" s="1"/>
  <c r="V1064" i="64"/>
  <c r="V1066" i="64" s="1"/>
  <c r="W1064" i="64"/>
  <c r="W1066" i="64" s="1"/>
  <c r="X1064" i="64"/>
  <c r="X1066" i="64" s="1"/>
  <c r="Y1064" i="64"/>
  <c r="Y1066" i="64" s="1"/>
  <c r="Z1064" i="64"/>
  <c r="Z1066" i="64" s="1"/>
  <c r="AA1064" i="64"/>
  <c r="AA1066" i="64" s="1"/>
  <c r="AB1064" i="64"/>
  <c r="AB1066" i="64" s="1"/>
  <c r="AC1064" i="64"/>
  <c r="AC1066" i="64" s="1"/>
  <c r="AD1064" i="64"/>
  <c r="AD1066" i="64" s="1"/>
  <c r="AE1064" i="64"/>
  <c r="AE1066" i="64" s="1"/>
  <c r="AF1064" i="64"/>
  <c r="AF1066" i="64" s="1"/>
  <c r="AG1064" i="64"/>
  <c r="AG1066" i="64" s="1"/>
  <c r="AH1064" i="64"/>
  <c r="AH1066" i="64" s="1"/>
  <c r="AI1064" i="64"/>
  <c r="AI1066" i="64" s="1"/>
  <c r="AJ1064" i="64"/>
  <c r="AJ1066" i="64" s="1"/>
  <c r="AK1064" i="64"/>
  <c r="AK1066" i="64" s="1"/>
  <c r="AL1064" i="64"/>
  <c r="AL1066" i="64" s="1"/>
  <c r="AM1064" i="64"/>
  <c r="AM1066" i="64" s="1"/>
  <c r="AN1064" i="64"/>
  <c r="AN1066" i="64" s="1"/>
  <c r="AO1064" i="64"/>
  <c r="AO1066" i="64" s="1"/>
  <c r="AP1064" i="64"/>
  <c r="AP1066" i="64" s="1"/>
  <c r="AQ1064" i="64"/>
  <c r="AQ1066" i="64" s="1"/>
  <c r="AR1064" i="64"/>
  <c r="AR1066" i="64" s="1"/>
  <c r="AS1064" i="64"/>
  <c r="AS1066" i="64" s="1"/>
  <c r="AT1064" i="64"/>
  <c r="AT1066" i="64" s="1"/>
  <c r="AU1064" i="64"/>
  <c r="AU1066" i="64" s="1"/>
  <c r="AV1064" i="64"/>
  <c r="AV1066" i="64" s="1"/>
  <c r="AW1064" i="64"/>
  <c r="AW1066" i="64" s="1"/>
  <c r="AX1064" i="64"/>
  <c r="AX1066" i="64" s="1"/>
  <c r="AY1064" i="64"/>
  <c r="AY1066" i="64" s="1"/>
  <c r="AZ1064" i="64"/>
  <c r="AZ1066" i="64" s="1"/>
  <c r="BA1064" i="64"/>
  <c r="BA1066" i="64" s="1"/>
  <c r="BB1064" i="64"/>
  <c r="BB1066" i="64" s="1"/>
  <c r="BC1064" i="64"/>
  <c r="BC1066" i="64" s="1"/>
  <c r="BD1064" i="64"/>
  <c r="BD1066" i="64" s="1"/>
  <c r="BE1064" i="64"/>
  <c r="BE1066" i="64" s="1"/>
  <c r="BF1064" i="64"/>
  <c r="BF1066" i="64" s="1"/>
  <c r="BG1064" i="64"/>
  <c r="BG1066" i="64" s="1"/>
  <c r="BH1064" i="64"/>
  <c r="BH1066" i="64" s="1"/>
  <c r="BI1064" i="64"/>
  <c r="BI1066" i="64" s="1"/>
  <c r="BJ1064" i="64"/>
  <c r="BJ1066" i="64" s="1"/>
  <c r="BK1064" i="64"/>
  <c r="BK1066" i="64" s="1"/>
  <c r="BL1064" i="64"/>
  <c r="BL1066" i="64" s="1"/>
  <c r="BM1064" i="64"/>
  <c r="BM1066" i="64" s="1"/>
  <c r="BN1064" i="64"/>
  <c r="BN1066" i="64" s="1"/>
  <c r="BO1064" i="64"/>
  <c r="BO1066" i="64" s="1"/>
  <c r="T2228" i="64"/>
  <c r="T2230" i="64" s="1"/>
  <c r="T2232" i="64" s="1"/>
  <c r="T1024" i="64"/>
  <c r="T2339" i="64"/>
  <c r="T2804" i="64"/>
  <c r="T2340" i="64"/>
  <c r="T1813" i="64"/>
  <c r="T1815" i="64" s="1"/>
  <c r="V1384" i="64"/>
  <c r="T610" i="64"/>
  <c r="T1358" i="64"/>
  <c r="T2255" i="64"/>
  <c r="T2868" i="64"/>
  <c r="T433" i="64"/>
  <c r="T2386" i="64"/>
  <c r="T2395" i="64" s="1"/>
  <c r="BC2396" i="64" s="1" a="1"/>
  <c r="BC2396" i="64" s="1"/>
  <c r="T587" i="64"/>
  <c r="T1276" i="64"/>
  <c r="U1383" i="64"/>
  <c r="T867" i="64"/>
  <c r="T990" i="64"/>
  <c r="T1000" i="64" s="1"/>
  <c r="T1569" i="64"/>
  <c r="T1381" i="64"/>
  <c r="T1741" i="64"/>
  <c r="T1164" i="64"/>
  <c r="T2092" i="64"/>
  <c r="T891" i="64"/>
  <c r="T2826" i="64"/>
  <c r="T1208" i="64"/>
  <c r="T230" i="64" a="1"/>
  <c r="T230" i="64" s="1"/>
  <c r="U230" i="64" s="1" a="1"/>
  <c r="U230" i="64" s="1"/>
  <c r="V230" i="64" s="1" a="1"/>
  <c r="V230" i="64" s="1"/>
  <c r="W230" i="64" s="1" a="1"/>
  <c r="W230" i="64" s="1"/>
  <c r="X230" i="64" s="1" a="1"/>
  <c r="X230" i="64" s="1"/>
  <c r="Y230" i="64" s="1" a="1"/>
  <c r="Y230" i="64" s="1"/>
  <c r="Z230" i="64" s="1" a="1"/>
  <c r="Z230" i="64" s="1"/>
  <c r="U368" i="64"/>
  <c r="V368" i="64" s="1"/>
  <c r="W368" i="64" s="1"/>
  <c r="X368" i="64" s="1"/>
  <c r="Y368" i="64" s="1"/>
  <c r="Z368" i="64" s="1"/>
  <c r="AA368" i="64" s="1"/>
  <c r="AB368" i="64" s="1"/>
  <c r="AC368" i="64" s="1"/>
  <c r="AD368" i="64" s="1"/>
  <c r="AE368" i="64" s="1"/>
  <c r="AF368" i="64" s="1"/>
  <c r="AG368" i="64" s="1"/>
  <c r="AH368" i="64" s="1"/>
  <c r="AI368" i="64" s="1"/>
  <c r="AJ368" i="64" s="1"/>
  <c r="AK368" i="64" s="1"/>
  <c r="AL368" i="64" s="1"/>
  <c r="AM368" i="64" s="1"/>
  <c r="AN368" i="64" s="1"/>
  <c r="AO368" i="64" s="1"/>
  <c r="AP368" i="64" s="1"/>
  <c r="AQ368" i="64" s="1"/>
  <c r="AR368" i="64" s="1"/>
  <c r="AS368" i="64" s="1"/>
  <c r="AT368" i="64" s="1"/>
  <c r="AU368" i="64" s="1"/>
  <c r="AV368" i="64" s="1"/>
  <c r="AW368" i="64" s="1"/>
  <c r="AX368" i="64" s="1"/>
  <c r="AY368" i="64" s="1"/>
  <c r="AZ368" i="64" s="1"/>
  <c r="BA368" i="64" s="1"/>
  <c r="BB368" i="64" s="1"/>
  <c r="BC368" i="64" s="1"/>
  <c r="BD368" i="64" s="1"/>
  <c r="BE368" i="64" s="1"/>
  <c r="BF368" i="64" s="1"/>
  <c r="BG368" i="64" s="1"/>
  <c r="BH368" i="64" s="1"/>
  <c r="BI368" i="64" s="1"/>
  <c r="BJ368" i="64" s="1"/>
  <c r="BK368" i="64" s="1"/>
  <c r="BL368" i="64" s="1"/>
  <c r="BM368" i="64" s="1"/>
  <c r="BN368" i="64" s="1"/>
  <c r="BO368" i="64" s="1"/>
  <c r="BP368" i="64" s="1"/>
  <c r="BQ368" i="64" s="1"/>
  <c r="BR368" i="64" s="1"/>
  <c r="Z2549" i="64"/>
  <c r="T77" i="64"/>
  <c r="T83" i="64" s="1"/>
  <c r="T144" i="64"/>
  <c r="T159" i="64"/>
  <c r="U2348" i="64"/>
  <c r="U2357" i="64"/>
  <c r="T383" i="64"/>
  <c r="T385" i="64" s="1"/>
  <c r="T145" i="64"/>
  <c r="T160" i="64"/>
  <c r="T1131" i="64"/>
  <c r="T1116" i="64"/>
  <c r="T1128" i="64"/>
  <c r="T1113" i="64"/>
  <c r="T147" i="64"/>
  <c r="T162" i="64"/>
  <c r="T1127" i="64"/>
  <c r="T1112" i="64"/>
  <c r="T143" i="64"/>
  <c r="T133" i="64"/>
  <c r="T158" i="64"/>
  <c r="T1130" i="64"/>
  <c r="T1115" i="64"/>
  <c r="U2347" i="64"/>
  <c r="U2356" i="64"/>
  <c r="U1173" i="64"/>
  <c r="U1178" i="64"/>
  <c r="T1129" i="64"/>
  <c r="T1114" i="64"/>
  <c r="T161" i="64"/>
  <c r="T146" i="64"/>
  <c r="U1028" i="64"/>
  <c r="U1032" i="64"/>
  <c r="R2616" i="64"/>
  <c r="BM85" i="861"/>
  <c r="BM60" i="861"/>
  <c r="BL60" i="861"/>
  <c r="BN45" i="861"/>
  <c r="BP1974" i="64"/>
  <c r="BP1983" i="64" s="1"/>
  <c r="BP1986" i="64" s="1"/>
  <c r="BQ1981" i="64" a="1"/>
  <c r="BQ1981" i="64" s="1"/>
  <c r="BQ1982" i="64" a="1"/>
  <c r="BQ1982" i="64" s="1"/>
  <c r="BP1381" i="64"/>
  <c r="BP1813" i="64"/>
  <c r="BP1815" i="64" s="1"/>
  <c r="BQ1814" i="64" a="1"/>
  <c r="BQ1814" i="64" s="1"/>
  <c r="BQ1812" i="64" a="1"/>
  <c r="BQ1812" i="64" s="1"/>
  <c r="BQ384" i="64" a="1"/>
  <c r="BQ384" i="64" s="1"/>
  <c r="BQ382" i="64" a="1"/>
  <c r="BQ382" i="64" s="1"/>
  <c r="BP383" i="64"/>
  <c r="BP385" i="64" s="1"/>
  <c r="BQ457" i="64" a="1"/>
  <c r="BQ457" i="64" s="1"/>
  <c r="BQ381" i="64" a="1"/>
  <c r="BQ381" i="64" s="1"/>
  <c r="BQ508" i="64" a="1"/>
  <c r="BQ508" i="64" s="1"/>
  <c r="BP433" i="64"/>
  <c r="BP1569" i="64"/>
  <c r="BQ1568" i="64" a="1"/>
  <c r="BQ1568" i="64" s="1"/>
  <c r="BQ432" i="64" a="1"/>
  <c r="BQ432" i="64" s="1"/>
  <c r="BP1276" i="64"/>
  <c r="BP1208" i="64"/>
  <c r="BQ1207" i="64" a="1"/>
  <c r="BQ1207" i="64" s="1"/>
  <c r="BQ1275" i="64" a="1"/>
  <c r="BQ1275" i="64" s="1"/>
  <c r="BO1283" i="64"/>
  <c r="BP2386" i="64"/>
  <c r="BP2395" i="64" s="1"/>
  <c r="BP2396" i="64" s="1" a="1"/>
  <c r="BP2396" i="64" s="1"/>
  <c r="BQ2387" i="64" a="1"/>
  <c r="BQ2387" i="64" s="1"/>
  <c r="CC2417" i="64"/>
  <c r="CC2419" i="64" s="1"/>
  <c r="BP1164" i="64"/>
  <c r="BP2228" i="64"/>
  <c r="BP2230" i="64" s="1"/>
  <c r="BN1179" i="64" a="1"/>
  <c r="BN1179" i="64" s="1"/>
  <c r="BQ2227" i="64" a="1"/>
  <c r="BQ2227" i="64" s="1"/>
  <c r="BQ1165" i="64" a="1"/>
  <c r="BQ1165" i="64" s="1"/>
  <c r="BO1173" i="64"/>
  <c r="BO1178" i="64"/>
  <c r="BQ1335" i="64" a="1"/>
  <c r="BQ1335" i="64" s="1"/>
  <c r="BQ2229" i="64" a="1"/>
  <c r="BQ2229" i="64" s="1"/>
  <c r="BP1333" i="64"/>
  <c r="BP1334" i="64" s="1"/>
  <c r="BP1336" i="64" s="1"/>
  <c r="BQ1331" i="64" a="1"/>
  <c r="BQ1331" i="64" s="1"/>
  <c r="BQ1332" i="64" a="1"/>
  <c r="BQ1332" i="64" s="1"/>
  <c r="BQ801" i="64" a="1"/>
  <c r="BQ801" i="64" s="1"/>
  <c r="BQ790" i="64" a="1"/>
  <c r="BQ790" i="64" s="1"/>
  <c r="BQ793" i="64" a="1"/>
  <c r="BQ793" i="64" s="1"/>
  <c r="BQ807" i="64" a="1"/>
  <c r="BQ807" i="64" s="1"/>
  <c r="BK2441" i="64"/>
  <c r="BP147" i="64"/>
  <c r="BP162" i="64"/>
  <c r="BQ132" i="64" a="1"/>
  <c r="BQ132" i="64" s="1"/>
  <c r="BQ1647" i="64" a="1"/>
  <c r="BQ1647" i="64" s="1"/>
  <c r="BP158" i="64"/>
  <c r="BP160" i="64"/>
  <c r="BP144" i="64"/>
  <c r="BP159" i="64"/>
  <c r="BP161" i="64"/>
  <c r="BO148" i="64"/>
  <c r="BP143" i="64"/>
  <c r="BP145" i="64"/>
  <c r="BP146" i="64"/>
  <c r="BL165" i="64"/>
  <c r="BQ153" i="64" a="1"/>
  <c r="BQ153" i="64" s="1"/>
  <c r="BQ155" i="64" a="1"/>
  <c r="BQ155" i="64" s="1"/>
  <c r="BQ152" i="64" a="1"/>
  <c r="BQ152" i="64" s="1"/>
  <c r="BQ137" i="64" a="1"/>
  <c r="BQ137" i="64" s="1"/>
  <c r="BQ154" i="64" a="1"/>
  <c r="BQ154" i="64" s="1"/>
  <c r="BQ138" i="64" a="1"/>
  <c r="BQ138" i="64" s="1"/>
  <c r="BQ140" i="64" a="1"/>
  <c r="BQ140" i="64" s="1"/>
  <c r="BQ139" i="64" a="1"/>
  <c r="BQ139" i="64" s="1"/>
  <c r="BQ151" i="64" a="1"/>
  <c r="BQ151" i="64" s="1"/>
  <c r="BQ136" i="64" a="1"/>
  <c r="BQ136" i="64" s="1"/>
  <c r="BM163" i="64"/>
  <c r="BQ367" i="64" a="1"/>
  <c r="BQ367" i="64" s="1"/>
  <c r="BQ131" i="64" a="1"/>
  <c r="BQ131" i="64" s="1"/>
  <c r="BQ130" i="64" a="1"/>
  <c r="BQ130" i="64" s="1"/>
  <c r="BQ129" i="64" a="1"/>
  <c r="BQ129" i="64" s="1"/>
  <c r="BQ128" i="64" a="1"/>
  <c r="BQ128" i="64" s="1"/>
  <c r="BP133" i="64"/>
  <c r="BQ1405" i="64" a="1"/>
  <c r="BQ1405" i="64" s="1"/>
  <c r="BN1134" i="64"/>
  <c r="BN1135" i="64" s="1"/>
  <c r="BP1131" i="64"/>
  <c r="BP1129" i="64"/>
  <c r="BO1132" i="64"/>
  <c r="BP1128" i="64"/>
  <c r="BP1127" i="64"/>
  <c r="BP1130" i="64"/>
  <c r="BQ1123" i="64" a="1"/>
  <c r="BQ1123" i="64" s="1"/>
  <c r="BQ1124" i="64" a="1"/>
  <c r="BQ1124" i="64" s="1"/>
  <c r="BQ1120" i="64" a="1"/>
  <c r="BQ1120" i="64" s="1"/>
  <c r="BQ1121" i="64" a="1"/>
  <c r="BQ1121" i="64" s="1"/>
  <c r="BQ1122" i="64" a="1"/>
  <c r="BQ1122" i="64" s="1"/>
  <c r="BP1112" i="64"/>
  <c r="BP1116" i="64"/>
  <c r="BO1117" i="64"/>
  <c r="BP1115" i="64"/>
  <c r="BP1114" i="64"/>
  <c r="BP1113" i="64"/>
  <c r="BQ1109" i="64" a="1"/>
  <c r="BQ1109" i="64" s="1"/>
  <c r="BQ1105" i="64" a="1"/>
  <c r="BQ1105" i="64" s="1"/>
  <c r="BQ1089" i="64" a="1"/>
  <c r="BQ1089" i="64" s="1"/>
  <c r="BQ1097" i="64" s="1"/>
  <c r="BQ1090" i="64" a="1"/>
  <c r="BQ1090" i="64" s="1"/>
  <c r="BQ1098" i="64" s="1"/>
  <c r="BQ1106" i="64" a="1"/>
  <c r="BQ1106" i="64" s="1"/>
  <c r="BQ1091" i="64" a="1"/>
  <c r="BQ1091" i="64" s="1"/>
  <c r="BQ1099" i="64" s="1"/>
  <c r="BQ1092" i="64" a="1"/>
  <c r="BQ1092" i="64" s="1"/>
  <c r="BQ1100" i="64" s="1"/>
  <c r="BQ1093" i="64" a="1"/>
  <c r="BQ1093" i="64" s="1"/>
  <c r="BQ1101" i="64" s="1"/>
  <c r="BQ1107" i="64" a="1"/>
  <c r="BQ1107" i="64" s="1"/>
  <c r="BQ1108" i="64" a="1"/>
  <c r="BQ1108" i="64" s="1"/>
  <c r="BQ229" i="64" a="1"/>
  <c r="BQ229" i="64" s="1"/>
  <c r="BP1064" i="64"/>
  <c r="BP1066" i="64" s="1"/>
  <c r="BN1384" i="64"/>
  <c r="BO1383" i="64"/>
  <c r="BQ352" i="64" a="1"/>
  <c r="BQ352" i="64" s="1"/>
  <c r="BQ1380" i="64" a="1"/>
  <c r="BQ1380" i="64" s="1"/>
  <c r="BQ333" i="64" a="1"/>
  <c r="BQ333" i="64" s="1"/>
  <c r="BQ1065" i="64" a="1"/>
  <c r="BQ1065" i="64" s="1"/>
  <c r="BQ1031" i="64" a="1"/>
  <c r="BQ1031" i="64" s="1"/>
  <c r="BQ320" i="64" a="1"/>
  <c r="BQ320" i="64" s="1"/>
  <c r="BO1028" i="64"/>
  <c r="BP1024" i="64"/>
  <c r="BP1032" i="64" s="1"/>
  <c r="BQ1027" i="64" a="1"/>
  <c r="BQ1027" i="64" s="1"/>
  <c r="BQ1023" i="64" a="1"/>
  <c r="BQ1023" i="64" s="1"/>
  <c r="BR280" i="64"/>
  <c r="BR18" i="864"/>
  <c r="BR17" i="864"/>
  <c r="BR16" i="864"/>
  <c r="BS19" i="864"/>
  <c r="BU2" i="861"/>
  <c r="BT1" i="861"/>
  <c r="BT7" i="86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02" i="64"/>
  <c r="AB298" i="64"/>
  <c r="AB299" i="64"/>
  <c r="AB281" i="64"/>
  <c r="AB282" i="64"/>
  <c r="AB300" i="64"/>
  <c r="AB283" i="64"/>
  <c r="AB301" i="64"/>
  <c r="AA284" i="64"/>
  <c r="BE1" i="860"/>
  <c r="BE7" i="860"/>
  <c r="BF2" i="860"/>
  <c r="BE3" i="860"/>
  <c r="BE4" i="860" s="1"/>
  <c r="Z990" i="64"/>
  <c r="Z1000" i="64" s="1"/>
  <c r="AA994" i="64" a="1"/>
  <c r="AA994" i="64" s="1"/>
  <c r="AA989" i="64" a="1"/>
  <c r="AA989" i="64" s="1"/>
  <c r="Z610" i="64"/>
  <c r="AA2713" i="64" a="1"/>
  <c r="AA2713" i="64" s="1"/>
  <c r="AA2714" i="64" a="1"/>
  <c r="AA2714" i="64" s="1"/>
  <c r="AA2715" i="64" a="1"/>
  <c r="AA2715" i="64" s="1"/>
  <c r="AA2716" i="64" a="1"/>
  <c r="AA2716" i="64" s="1"/>
  <c r="AA2717" i="64" a="1"/>
  <c r="AA2717" i="64" s="1"/>
  <c r="AA2718" i="64" a="1"/>
  <c r="AA2718" i="64" s="1"/>
  <c r="AA2720" i="64" a="1"/>
  <c r="AA2720" i="64" s="1"/>
  <c r="AA2721" i="64" a="1"/>
  <c r="AA2721" i="64" s="1"/>
  <c r="AA2719" i="64" a="1"/>
  <c r="AA2719" i="64" s="1"/>
  <c r="Z2722" i="64"/>
  <c r="AA608" i="64" a="1"/>
  <c r="AA608" i="64" s="1"/>
  <c r="AA586" i="64" a="1"/>
  <c r="AA586" i="64" s="1"/>
  <c r="AA609" i="64" a="1"/>
  <c r="AA609" i="64" s="1"/>
  <c r="Z587" i="64"/>
  <c r="AA2922" i="64"/>
  <c r="AA2888" i="64"/>
  <c r="Z2826" i="64"/>
  <c r="Z2804" i="64"/>
  <c r="AA3226" i="64" a="1"/>
  <c r="AA3226" i="64" s="1"/>
  <c r="AA2805" i="64" a="1"/>
  <c r="AA2805" i="64" s="1"/>
  <c r="AA2825" i="64" a="1"/>
  <c r="AA2825" i="64" s="1"/>
  <c r="BJ2484" i="64"/>
  <c r="BK2482" i="64"/>
  <c r="BK2461" i="64"/>
  <c r="BK2463" i="64" s="1"/>
  <c r="W2360" i="64"/>
  <c r="W2361" i="64" s="1"/>
  <c r="X2349" i="64"/>
  <c r="Y2347" i="64"/>
  <c r="Y2356" i="64"/>
  <c r="Y2348" i="64"/>
  <c r="Y2357" i="64"/>
  <c r="AA2353" i="64" a="1"/>
  <c r="AA2353" i="64" s="1"/>
  <c r="AA2352" i="64" a="1"/>
  <c r="AA2352" i="64" s="1"/>
  <c r="AA2344" i="64" a="1"/>
  <c r="AA2344" i="64" s="1"/>
  <c r="AA2343" i="64" a="1"/>
  <c r="AA2343" i="64" s="1"/>
  <c r="Z2340" i="64"/>
  <c r="Z2339" i="64"/>
  <c r="AA2334" i="64" a="1"/>
  <c r="AA2334" i="64" s="1"/>
  <c r="AA2335" i="64" a="1"/>
  <c r="AA2335" i="64" s="1"/>
  <c r="Z2868" i="64"/>
  <c r="AA2867" i="64" a="1"/>
  <c r="AA2867" i="64" s="1"/>
  <c r="AA865" i="64" a="1"/>
  <c r="AA865" i="64" s="1"/>
  <c r="AB2616" i="64"/>
  <c r="Z1741" i="64"/>
  <c r="Z2255" i="64"/>
  <c r="Z2092" i="64"/>
  <c r="Z1358" i="64"/>
  <c r="Z891" i="64"/>
  <c r="Z867" i="64"/>
  <c r="Y83" i="64"/>
  <c r="AA860" i="64" a="1"/>
  <c r="AA860" i="64" s="1"/>
  <c r="AA96" i="64" a="1"/>
  <c r="AA96" i="64" s="1"/>
  <c r="AA585" i="64" a="1"/>
  <c r="AA585" i="64" s="1"/>
  <c r="AA76" i="64" a="1"/>
  <c r="AA76" i="64" s="1"/>
  <c r="AA80" i="64" a="1"/>
  <c r="AA80" i="64" s="1"/>
  <c r="AA81" i="64" a="1"/>
  <c r="AA81" i="64" s="1"/>
  <c r="Z77" i="64"/>
  <c r="AA74" i="64" a="1"/>
  <c r="AA74" i="64" s="1"/>
  <c r="AA75" i="64" a="1"/>
  <c r="AA75" i="64" s="1"/>
  <c r="AA890" i="64" a="1"/>
  <c r="AA890" i="64" s="1"/>
  <c r="AA3123" i="64" a="1"/>
  <c r="AA3123" i="64" s="1"/>
  <c r="AA3149" i="64" a="1"/>
  <c r="AA3149" i="64" s="1"/>
  <c r="AA3200" i="64" a="1"/>
  <c r="AA3200" i="64" s="1"/>
  <c r="AA3174" i="64" a="1"/>
  <c r="AA3174" i="64" s="1"/>
  <c r="AA2231" i="64" a="1"/>
  <c r="AA2231" i="64" s="1"/>
  <c r="AA2232" i="64" s="1"/>
  <c r="Z114" i="64"/>
  <c r="AA111" i="64" a="1"/>
  <c r="AA111" i="64" s="1"/>
  <c r="AA112" i="64" a="1"/>
  <c r="AA112" i="64" s="1"/>
  <c r="AA113" i="64" a="1"/>
  <c r="AA113" i="64" s="1"/>
  <c r="AA110" i="64" a="1"/>
  <c r="AA110" i="64" s="1"/>
  <c r="AA2173" i="64" a="1"/>
  <c r="AA2173" i="64" s="1"/>
  <c r="AA2174" i="64" s="1"/>
  <c r="AA562" i="64" a="1"/>
  <c r="AA562" i="64" s="1"/>
  <c r="AA3250" i="64" a="1"/>
  <c r="AA3250" i="64" s="1"/>
  <c r="AA2093" i="64" a="1"/>
  <c r="AA2093" i="64" s="1"/>
  <c r="AA2511" i="64" a="1"/>
  <c r="AA2511" i="64" s="1"/>
  <c r="AA2519" i="64" s="1"/>
  <c r="AA2548" i="64" a="1"/>
  <c r="AA2548" i="64" s="1"/>
  <c r="AA2254" i="64" a="1"/>
  <c r="AA2254" i="64" s="1"/>
  <c r="AA2262" i="64" a="1"/>
  <c r="AA2262" i="64" s="1"/>
  <c r="AA2256" i="64" a="1"/>
  <c r="AA2256" i="64" s="1"/>
  <c r="AA1740" i="64" a="1"/>
  <c r="AA1740" i="64" s="1"/>
  <c r="AA1357" i="64" a="1"/>
  <c r="AA1357" i="64" s="1"/>
  <c r="AA2340" i="64" a="1"/>
  <c r="BR1451" i="64"/>
  <c r="AA2826" i="64" a="1"/>
  <c r="BR1517" i="64"/>
  <c r="BR1540" i="64"/>
  <c r="U1384" i="64" a="1"/>
  <c r="AA2804" i="64" a="1"/>
  <c r="T1383" i="64" a="1"/>
  <c r="BQ1064" i="64" a="1"/>
  <c r="AA891" i="64" a="1"/>
  <c r="AA1741" i="64" a="1"/>
  <c r="BQ1024" i="64" a="1"/>
  <c r="BP1383" i="64" a="1"/>
  <c r="BO1384" i="64" a="1"/>
  <c r="BR1428" i="64"/>
  <c r="BQ2386" i="64" a="1"/>
  <c r="BQ433" i="64" a="1"/>
  <c r="AB2922" i="64" a="1"/>
  <c r="AA563" i="64" a="1"/>
  <c r="AA587" i="64" a="1"/>
  <c r="BQ1813" i="64" a="1"/>
  <c r="AA1358" i="64" a="1"/>
  <c r="BQ1381" i="64" a="1"/>
  <c r="AA2255" i="64" a="1"/>
  <c r="BQ1164" i="64" a="1"/>
  <c r="AA867" i="64" a="1"/>
  <c r="BR1473" i="64"/>
  <c r="BQ1276" i="64" a="1"/>
  <c r="AA990" i="64" a="1"/>
  <c r="BQ2228" i="64" a="1"/>
  <c r="AA2868" i="64" a="1"/>
  <c r="BR1495" i="64"/>
  <c r="AA610" i="64" a="1"/>
  <c r="BQ1208" i="64" a="1"/>
  <c r="AA2092" i="64" a="1"/>
  <c r="BS3064" i="64" a="1"/>
  <c r="BQ1406" i="64"/>
  <c r="BQ1569" i="64" a="1"/>
  <c r="AB2888" i="64" a="1"/>
  <c r="U1662" i="64" a="1"/>
  <c r="AA2339" i="64" a="1"/>
  <c r="BS13" i="861" l="1"/>
  <c r="BR22" i="861"/>
  <c r="BR17" i="861"/>
  <c r="BS3064" i="64"/>
  <c r="BS3038" i="64" a="1"/>
  <c r="BS3038" i="64" s="1"/>
  <c r="AM3039" i="64"/>
  <c r="AM3040" i="64" s="1"/>
  <c r="BS2846" i="64" a="1"/>
  <c r="BS2846" i="64" s="1"/>
  <c r="BS2847" i="64" a="1"/>
  <c r="BS2847" i="64" s="1"/>
  <c r="BR2848" i="64"/>
  <c r="BS61" i="64" a="1"/>
  <c r="BS61" i="64" s="1"/>
  <c r="BS59" i="64" a="1"/>
  <c r="BS59" i="64" s="1"/>
  <c r="BS60" i="64" a="1"/>
  <c r="BS60" i="64" s="1"/>
  <c r="BS58" i="64" s="1" a="1"/>
  <c r="BS58" i="64" s="1"/>
  <c r="BS3364" i="64" a="1"/>
  <c r="BS3364" i="64" s="1"/>
  <c r="BS3343" i="64" a="1"/>
  <c r="BS3343" i="64" s="1"/>
  <c r="BS1449" i="64" a="1"/>
  <c r="BS1449" i="64" s="1"/>
  <c r="BS1450" i="64" a="1"/>
  <c r="BS1450" i="64" s="1"/>
  <c r="BS1538" i="64" a="1"/>
  <c r="BS1538" i="64" s="1"/>
  <c r="BS1539" i="64" a="1"/>
  <c r="BS1539" i="64" s="1"/>
  <c r="BS1494" i="64" a="1"/>
  <c r="BS1494" i="64" s="1"/>
  <c r="BS1516" i="64" a="1"/>
  <c r="BS1516" i="64" s="1"/>
  <c r="BS1427" i="64" a="1"/>
  <c r="BS1427" i="64" s="1"/>
  <c r="BS1472" i="64" a="1"/>
  <c r="BS1472" i="64" s="1"/>
  <c r="BS681" i="64" a="1"/>
  <c r="BS681" i="64" s="1"/>
  <c r="BS671" i="64" a="1"/>
  <c r="BS671" i="64" s="1"/>
  <c r="BS672" i="64" s="1"/>
  <c r="BS677" i="64" a="1"/>
  <c r="BS677" i="64" s="1"/>
  <c r="BG674" i="64"/>
  <c r="BH669" i="64"/>
  <c r="BH673" i="64" s="1"/>
  <c r="BG678" i="64"/>
  <c r="BG682" i="64" s="1"/>
  <c r="BR20" i="864"/>
  <c r="BR92" i="861" s="1"/>
  <c r="BR93" i="861" s="1"/>
  <c r="BR21" i="863"/>
  <c r="T1283" i="64"/>
  <c r="T1215" i="64"/>
  <c r="U1662" i="64"/>
  <c r="BR44" i="863"/>
  <c r="BR33" i="863"/>
  <c r="BR17" i="863" s="1"/>
  <c r="BR32" i="861" s="1"/>
  <c r="AA563" i="64"/>
  <c r="BT7" i="64"/>
  <c r="BT1" i="64"/>
  <c r="BS4" i="64"/>
  <c r="BU2" i="64"/>
  <c r="AA2617" i="64"/>
  <c r="S2617" i="64"/>
  <c r="BT3" i="64"/>
  <c r="BT3063" i="64" s="1" a="1"/>
  <c r="BT3063" i="64" s="1"/>
  <c r="BH485" i="64"/>
  <c r="BG486" i="64"/>
  <c r="BG488" i="64"/>
  <c r="BD537" i="64"/>
  <c r="BE536" i="64"/>
  <c r="BD539" i="64"/>
  <c r="BU2" i="864"/>
  <c r="BT1" i="864"/>
  <c r="BT1" i="863"/>
  <c r="BT3" i="863"/>
  <c r="BT3" i="864"/>
  <c r="BT7" i="864"/>
  <c r="BT7" i="863"/>
  <c r="BS4" i="864"/>
  <c r="BS4" i="863"/>
  <c r="V2360" i="64"/>
  <c r="V2361" i="64" s="1"/>
  <c r="BU3" i="861"/>
  <c r="AB2617" i="64"/>
  <c r="BT4" i="861"/>
  <c r="U165" i="64"/>
  <c r="U166" i="64" s="1"/>
  <c r="T148" i="64"/>
  <c r="U2349" i="64"/>
  <c r="U2358" i="64"/>
  <c r="U1134" i="64"/>
  <c r="U1135" i="64" s="1"/>
  <c r="T1117" i="64"/>
  <c r="T1986" i="64"/>
  <c r="T1132" i="64"/>
  <c r="T163" i="64"/>
  <c r="T2730" i="64"/>
  <c r="U2730" i="64" s="1"/>
  <c r="V2730" i="64" s="1"/>
  <c r="W2730" i="64" s="1"/>
  <c r="X2730" i="64" s="1"/>
  <c r="Y2730" i="64" s="1"/>
  <c r="Z2730" i="64" s="1"/>
  <c r="U1384" i="64"/>
  <c r="BP1570" i="64"/>
  <c r="T1383" i="64"/>
  <c r="T2617" i="64"/>
  <c r="W2617" i="64"/>
  <c r="X2617" i="64"/>
  <c r="V2617" i="64"/>
  <c r="Y2617" i="64"/>
  <c r="U2617" i="64"/>
  <c r="Z2617" i="64"/>
  <c r="T912" i="64" a="1"/>
  <c r="T912" i="64" s="1"/>
  <c r="R229" i="64" a="1"/>
  <c r="R229" i="64" s="1"/>
  <c r="T2581" i="64"/>
  <c r="T2588" i="64" s="1"/>
  <c r="U2581" i="64"/>
  <c r="U2588" i="64" s="1"/>
  <c r="V2581" i="64"/>
  <c r="V2588" i="64" s="1"/>
  <c r="W2581" i="64"/>
  <c r="W2588" i="64" s="1"/>
  <c r="X2581" i="64"/>
  <c r="X2588" i="64" s="1"/>
  <c r="Y2581" i="64"/>
  <c r="Y2588" i="64" s="1"/>
  <c r="Z2581" i="64"/>
  <c r="Z2588" i="64" s="1"/>
  <c r="AA2581" i="64"/>
  <c r="AA2588" i="64" s="1"/>
  <c r="AB2581" i="64"/>
  <c r="AB2588" i="64" s="1"/>
  <c r="AC2581" i="64"/>
  <c r="AC2588" i="64" s="1"/>
  <c r="T1032" i="64"/>
  <c r="T1028" i="64"/>
  <c r="BS368" i="64"/>
  <c r="U2520" i="64" a="1"/>
  <c r="U2520" i="64" s="1"/>
  <c r="AA230" i="64" a="1"/>
  <c r="AA230" i="64" s="1"/>
  <c r="T1178" i="64"/>
  <c r="AE1179" i="64" s="1" a="1"/>
  <c r="AE1179" i="64" s="1"/>
  <c r="T1173" i="64"/>
  <c r="AF1179" i="64" a="1"/>
  <c r="AF1179" i="64" s="1"/>
  <c r="T2348" i="64"/>
  <c r="T2357" i="64"/>
  <c r="U2549" i="64"/>
  <c r="T2549" i="64"/>
  <c r="V2549" i="64"/>
  <c r="X2549" i="64"/>
  <c r="W2549" i="64"/>
  <c r="Y2549" i="64"/>
  <c r="T2356" i="64"/>
  <c r="T2347" i="64"/>
  <c r="BN85" i="861"/>
  <c r="BQ1974" i="64"/>
  <c r="BQ1983" i="64" s="1"/>
  <c r="BO45" i="861"/>
  <c r="BR1981" i="64" a="1"/>
  <c r="BR1981" i="64" s="1"/>
  <c r="BR1982" i="64" a="1"/>
  <c r="BR1982" i="64" s="1"/>
  <c r="BQ1381" i="64"/>
  <c r="BQ1813" i="64"/>
  <c r="BQ1815" i="64" s="1"/>
  <c r="BR1814" i="64" a="1"/>
  <c r="BR1814" i="64" s="1"/>
  <c r="BR1812" i="64" a="1"/>
  <c r="BR1812" i="64" s="1"/>
  <c r="BR382" i="64" a="1"/>
  <c r="BR382" i="64" s="1"/>
  <c r="BR384" i="64" a="1"/>
  <c r="BR384" i="64" s="1"/>
  <c r="BQ383" i="64"/>
  <c r="BQ385" i="64" s="1"/>
  <c r="BR457" i="64" a="1"/>
  <c r="BR457" i="64" s="1"/>
  <c r="BR381" i="64" a="1"/>
  <c r="BR381" i="64" s="1"/>
  <c r="BR508" i="64" a="1"/>
  <c r="BR508" i="64" s="1"/>
  <c r="BQ433" i="64"/>
  <c r="BQ1569" i="64"/>
  <c r="BR1568" i="64" a="1"/>
  <c r="BR1568" i="64" s="1"/>
  <c r="BR432" i="64" a="1"/>
  <c r="BR432" i="64" s="1"/>
  <c r="BQ1276" i="64"/>
  <c r="BQ1208" i="64"/>
  <c r="BP1283" i="64"/>
  <c r="BR1207" i="64" a="1"/>
  <c r="BR1207" i="64" s="1"/>
  <c r="BR1275" i="64" a="1"/>
  <c r="BR1275" i="64" s="1"/>
  <c r="BQ2386" i="64"/>
  <c r="BQ2395" i="64" s="1"/>
  <c r="BQ2396" i="64" s="1" a="1"/>
  <c r="BQ2396" i="64" s="1"/>
  <c r="BR2387" i="64" a="1"/>
  <c r="BR2387" i="64" s="1"/>
  <c r="CD2417" i="64"/>
  <c r="CD2419" i="64" s="1"/>
  <c r="BQ1164" i="64"/>
  <c r="BQ2228" i="64"/>
  <c r="BQ2230" i="64" s="1"/>
  <c r="BO1179" i="64" a="1"/>
  <c r="BO1179" i="64" s="1"/>
  <c r="BR2227" i="64" a="1"/>
  <c r="BR2227" i="64" s="1"/>
  <c r="BR1165" i="64" a="1"/>
  <c r="BR1165" i="64" s="1"/>
  <c r="BP1178" i="64"/>
  <c r="BP1173" i="64"/>
  <c r="BR1335" i="64" a="1"/>
  <c r="BR1335" i="64" s="1"/>
  <c r="BR2229" i="64" a="1"/>
  <c r="BR2229" i="64" s="1"/>
  <c r="BQ1333" i="64"/>
  <c r="BQ1334" i="64" s="1"/>
  <c r="BQ1336" i="64" s="1"/>
  <c r="BR1331" i="64" a="1"/>
  <c r="BR1331" i="64" s="1"/>
  <c r="BR1332" i="64" a="1"/>
  <c r="BR1332" i="64" s="1"/>
  <c r="BQ162" i="64"/>
  <c r="BR801" i="64" a="1"/>
  <c r="BR801" i="64" s="1"/>
  <c r="BR790" i="64" a="1"/>
  <c r="BR790" i="64" s="1"/>
  <c r="BR793" i="64" a="1"/>
  <c r="BR793" i="64" s="1"/>
  <c r="BR807" i="64" a="1"/>
  <c r="BR807" i="64" s="1"/>
  <c r="BL2441" i="64"/>
  <c r="BQ147" i="64"/>
  <c r="BR132" i="64" a="1"/>
  <c r="BR132" i="64" s="1"/>
  <c r="BR1647" i="64" a="1"/>
  <c r="BR1647" i="64" s="1"/>
  <c r="BQ143" i="64"/>
  <c r="BQ158" i="64"/>
  <c r="BQ144" i="64"/>
  <c r="BQ159" i="64"/>
  <c r="BL166" i="64"/>
  <c r="BQ160" i="64"/>
  <c r="BQ161" i="64"/>
  <c r="BP148" i="64"/>
  <c r="BQ145" i="64"/>
  <c r="BQ146" i="64"/>
  <c r="BR152" i="64" a="1"/>
  <c r="BR152" i="64" s="1"/>
  <c r="BR155" i="64" a="1"/>
  <c r="BR155" i="64" s="1"/>
  <c r="BR138" i="64" a="1"/>
  <c r="BR138" i="64" s="1"/>
  <c r="BR137" i="64" a="1"/>
  <c r="BR137" i="64" s="1"/>
  <c r="BR154" i="64" a="1"/>
  <c r="BR154" i="64" s="1"/>
  <c r="BR140" i="64" a="1"/>
  <c r="BR140" i="64" s="1"/>
  <c r="BR139" i="64" a="1"/>
  <c r="BR139" i="64" s="1"/>
  <c r="BR151" i="64" a="1"/>
  <c r="BR151" i="64" s="1"/>
  <c r="BR153" i="64" a="1"/>
  <c r="BR153" i="64" s="1"/>
  <c r="BR136" i="64" a="1"/>
  <c r="BR136" i="64" s="1"/>
  <c r="BN163" i="64"/>
  <c r="BM165" i="64"/>
  <c r="BM166" i="64" s="1"/>
  <c r="BR367" i="64" a="1"/>
  <c r="BR367" i="64" s="1"/>
  <c r="BR130" i="64" a="1"/>
  <c r="BR130" i="64" s="1"/>
  <c r="BR129" i="64" a="1"/>
  <c r="BR129" i="64" s="1"/>
  <c r="BR128" i="64" a="1"/>
  <c r="BR128" i="64" s="1"/>
  <c r="BR131" i="64" a="1"/>
  <c r="BR131" i="64" s="1"/>
  <c r="BQ133" i="64"/>
  <c r="BR1405" i="64" a="1"/>
  <c r="BR1405" i="64" s="1"/>
  <c r="BO1134" i="64"/>
  <c r="BQ1131" i="64"/>
  <c r="BQ1127" i="64"/>
  <c r="BP1132" i="64"/>
  <c r="BQ1128" i="64"/>
  <c r="BQ1130" i="64"/>
  <c r="BR1123" i="64" a="1"/>
  <c r="BR1123" i="64" s="1"/>
  <c r="BR1124" i="64" a="1"/>
  <c r="BR1124" i="64" s="1"/>
  <c r="BR1120" i="64" a="1"/>
  <c r="BR1120" i="64" s="1"/>
  <c r="BR1121" i="64" a="1"/>
  <c r="BR1121" i="64" s="1"/>
  <c r="BR1122" i="64" a="1"/>
  <c r="BR1122" i="64" s="1"/>
  <c r="BQ1129" i="64"/>
  <c r="BQ1112" i="64"/>
  <c r="BP1117" i="64"/>
  <c r="BQ1116" i="64"/>
  <c r="BQ1115" i="64"/>
  <c r="BQ1114" i="64"/>
  <c r="BQ1113" i="64"/>
  <c r="BR1105" i="64" a="1"/>
  <c r="BR1105" i="64" s="1"/>
  <c r="BR1109" i="64" a="1"/>
  <c r="BR1109" i="64" s="1"/>
  <c r="BR1089" i="64" a="1"/>
  <c r="BR1089" i="64" s="1"/>
  <c r="BR1097" i="64" s="1"/>
  <c r="BR1090" i="64" a="1"/>
  <c r="BR1090" i="64" s="1"/>
  <c r="BR1098" i="64" s="1"/>
  <c r="BR1106" i="64" a="1"/>
  <c r="BR1106" i="64" s="1"/>
  <c r="BR1091" i="64" a="1"/>
  <c r="BR1091" i="64" s="1"/>
  <c r="BR1099" i="64" s="1"/>
  <c r="BR1092" i="64" a="1"/>
  <c r="BR1092" i="64" s="1"/>
  <c r="BR1100" i="64" s="1"/>
  <c r="BR1093" i="64" a="1"/>
  <c r="BR1093" i="64" s="1"/>
  <c r="BR1101" i="64" s="1"/>
  <c r="BR1107" i="64" a="1"/>
  <c r="BR1107" i="64" s="1"/>
  <c r="BR1108" i="64" a="1"/>
  <c r="BR1108" i="64" s="1"/>
  <c r="BR229" i="64" a="1"/>
  <c r="BR229" i="64" s="1"/>
  <c r="BP1383" i="64"/>
  <c r="BQ1064" i="64"/>
  <c r="BQ1066" i="64" s="1"/>
  <c r="BO1384" i="64"/>
  <c r="BR352" i="64" a="1"/>
  <c r="BR352" i="64" s="1"/>
  <c r="BR1380" i="64" a="1"/>
  <c r="BR1380" i="64" s="1"/>
  <c r="BR333" i="64" a="1"/>
  <c r="BR333" i="64" s="1"/>
  <c r="BR1065" i="64" a="1"/>
  <c r="BR1065" i="64" s="1"/>
  <c r="BR1031" i="64" a="1"/>
  <c r="BR1031" i="64" s="1"/>
  <c r="BR320" i="64" a="1"/>
  <c r="BR320" i="64" s="1"/>
  <c r="BP1028" i="64"/>
  <c r="BQ1024" i="64"/>
  <c r="BQ1032" i="64" s="1"/>
  <c r="BR1027" i="64" a="1"/>
  <c r="BR1027" i="64" s="1"/>
  <c r="BR1023" i="64" a="1"/>
  <c r="BR1023" i="64" s="1"/>
  <c r="BS280" i="64"/>
  <c r="BV2" i="861"/>
  <c r="BU1" i="861"/>
  <c r="BU7" i="86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84" i="64"/>
  <c r="AC298" i="64"/>
  <c r="AC281" i="64"/>
  <c r="AC299" i="64"/>
  <c r="AC300" i="64"/>
  <c r="AC282" i="64"/>
  <c r="AC283" i="64"/>
  <c r="AC301" i="64"/>
  <c r="AB302" i="64"/>
  <c r="BF1" i="860"/>
  <c r="BF7" i="860"/>
  <c r="BF3" i="860"/>
  <c r="BF4" i="860" s="1"/>
  <c r="BG2" i="860"/>
  <c r="AA990" i="64"/>
  <c r="AA1000" i="64" s="1"/>
  <c r="AB994" i="64" a="1"/>
  <c r="AB994" i="64" s="1"/>
  <c r="AB989" i="64" a="1"/>
  <c r="AB989" i="64" s="1"/>
  <c r="AA610" i="64"/>
  <c r="AB2713" i="64" a="1"/>
  <c r="AB2713" i="64" s="1"/>
  <c r="AB2714" i="64" a="1"/>
  <c r="AB2714" i="64" s="1"/>
  <c r="AB2715" i="64" a="1"/>
  <c r="AB2715" i="64" s="1"/>
  <c r="AB2719" i="64" a="1"/>
  <c r="AB2719" i="64" s="1"/>
  <c r="AB2718" i="64" a="1"/>
  <c r="AB2718" i="64" s="1"/>
  <c r="AB2720" i="64" a="1"/>
  <c r="AB2720" i="64" s="1"/>
  <c r="AB2721" i="64" a="1"/>
  <c r="AB2721" i="64" s="1"/>
  <c r="AB2717" i="64" a="1"/>
  <c r="AB2717" i="64" s="1"/>
  <c r="AB2716" i="64" a="1"/>
  <c r="AB2716" i="64" s="1"/>
  <c r="AA2722" i="64"/>
  <c r="AB608" i="64" a="1"/>
  <c r="AB608" i="64" s="1"/>
  <c r="AB586" i="64" a="1"/>
  <c r="AB586" i="64" s="1"/>
  <c r="AB609" i="64" a="1"/>
  <c r="AB609" i="64" s="1"/>
  <c r="AA587" i="64"/>
  <c r="AB2888" i="64"/>
  <c r="AB2922" i="64"/>
  <c r="AA2826" i="64"/>
  <c r="AA2804" i="64"/>
  <c r="AB3226" i="64" a="1"/>
  <c r="AB3226" i="64" s="1"/>
  <c r="AB2805" i="64" a="1"/>
  <c r="AB2805" i="64" s="1"/>
  <c r="AB2825" i="64" a="1"/>
  <c r="AB2825" i="64" s="1"/>
  <c r="BL2482" i="64"/>
  <c r="BK2484" i="64"/>
  <c r="BL2461" i="64"/>
  <c r="BL2463" i="64" s="1"/>
  <c r="X2358" i="64"/>
  <c r="X2360" i="64" s="1"/>
  <c r="Y2349" i="64"/>
  <c r="Z2348" i="64"/>
  <c r="Z2357" i="64"/>
  <c r="Z2347" i="64"/>
  <c r="Z2356" i="64"/>
  <c r="AB2352" i="64" a="1"/>
  <c r="AB2352" i="64" s="1"/>
  <c r="AB2353" i="64" a="1"/>
  <c r="AB2353" i="64" s="1"/>
  <c r="AB2343" i="64" a="1"/>
  <c r="AB2343" i="64" s="1"/>
  <c r="AB2344" i="64" a="1"/>
  <c r="AB2344" i="64" s="1"/>
  <c r="AA2340" i="64"/>
  <c r="AA2339" i="64"/>
  <c r="AB2334" i="64" a="1"/>
  <c r="AB2334" i="64" s="1"/>
  <c r="AB2335" i="64" a="1"/>
  <c r="AB2335" i="64" s="1"/>
  <c r="AA2868" i="64"/>
  <c r="AB2867" i="64" a="1"/>
  <c r="AB2867" i="64" s="1"/>
  <c r="AB865" i="64" a="1"/>
  <c r="AB865" i="64" s="1"/>
  <c r="AC2616" i="64"/>
  <c r="AC2617" i="64" s="1"/>
  <c r="AA1741" i="64"/>
  <c r="AA2092" i="64"/>
  <c r="AA2255" i="64"/>
  <c r="AA1358" i="64"/>
  <c r="AA891" i="64"/>
  <c r="AA867" i="64"/>
  <c r="AA2549" i="64"/>
  <c r="Z83" i="64"/>
  <c r="AB860" i="64" a="1"/>
  <c r="AB860" i="64" s="1"/>
  <c r="AB96" i="64" a="1"/>
  <c r="AB96" i="64" s="1"/>
  <c r="AB585" i="64" a="1"/>
  <c r="AB585" i="64" s="1"/>
  <c r="AB76" i="64" a="1"/>
  <c r="AB76" i="64" s="1"/>
  <c r="AB81" i="64" a="1"/>
  <c r="AB81" i="64" s="1"/>
  <c r="AB80" i="64" a="1"/>
  <c r="AB80" i="64" s="1"/>
  <c r="AA77" i="64"/>
  <c r="AB74" i="64" a="1"/>
  <c r="AB74" i="64" s="1"/>
  <c r="AB75" i="64" a="1"/>
  <c r="AB75" i="64" s="1"/>
  <c r="AB890" i="64" a="1"/>
  <c r="AB890" i="64" s="1"/>
  <c r="AB3200" i="64" a="1"/>
  <c r="AB3200" i="64" s="1"/>
  <c r="AB3174" i="64" a="1"/>
  <c r="AB3174" i="64" s="1"/>
  <c r="AB3149" i="64" a="1"/>
  <c r="AB3149" i="64" s="1"/>
  <c r="AB3123" i="64" a="1"/>
  <c r="AB3123" i="64" s="1"/>
  <c r="AB2231" i="64" a="1"/>
  <c r="AB2231" i="64" s="1"/>
  <c r="AB2232" i="64" s="1"/>
  <c r="AB111" i="64" a="1"/>
  <c r="AB111" i="64" s="1"/>
  <c r="AB110" i="64" a="1"/>
  <c r="AB110" i="64" s="1"/>
  <c r="AB112" i="64" a="1"/>
  <c r="AB112" i="64" s="1"/>
  <c r="AB113" i="64" a="1"/>
  <c r="AB113" i="64" s="1"/>
  <c r="AA114" i="64"/>
  <c r="AB2173" i="64" a="1"/>
  <c r="AB2173" i="64" s="1"/>
  <c r="AB2174" i="64" s="1"/>
  <c r="AB562" i="64" a="1"/>
  <c r="AB562" i="64" s="1"/>
  <c r="AB3250" i="64" a="1"/>
  <c r="AB3250" i="64" s="1"/>
  <c r="AB2093" i="64" a="1"/>
  <c r="AB2093" i="64" s="1"/>
  <c r="AB2511" i="64" a="1"/>
  <c r="AB2511" i="64" s="1"/>
  <c r="AB2519" i="64" s="1"/>
  <c r="AB2548" i="64" a="1"/>
  <c r="AB2548" i="64" s="1"/>
  <c r="AB2262" i="64" a="1"/>
  <c r="AB2262" i="64" s="1"/>
  <c r="AB2256" i="64" a="1"/>
  <c r="AB2256" i="64" s="1"/>
  <c r="AB2254" i="64" a="1"/>
  <c r="AB2254" i="64" s="1"/>
  <c r="AB1740" i="64" a="1"/>
  <c r="AB1740" i="64" s="1"/>
  <c r="AB1357" i="64" a="1"/>
  <c r="AB1357" i="64" s="1"/>
  <c r="BS1428" i="64"/>
  <c r="BR2386" i="64" a="1"/>
  <c r="BT3064" i="64" a="1"/>
  <c r="AB563" i="64" a="1"/>
  <c r="AB2868" i="64" a="1"/>
  <c r="BQ1383" i="64" a="1"/>
  <c r="AB891" i="64" a="1"/>
  <c r="BP1384" i="64" a="1"/>
  <c r="AB990" i="64" a="1"/>
  <c r="AB2826" i="64" a="1"/>
  <c r="BR1208" i="64" a="1"/>
  <c r="BR1064" i="64" a="1"/>
  <c r="AB2092" i="64" a="1"/>
  <c r="BR1276" i="64" a="1"/>
  <c r="AC2888" i="64" a="1"/>
  <c r="BS1517" i="64"/>
  <c r="AB2255" i="64" a="1"/>
  <c r="BS1495" i="64"/>
  <c r="BR1813" i="64" a="1"/>
  <c r="BS1540" i="64"/>
  <c r="T913" i="64" a="1"/>
  <c r="AB2339" i="64" a="1"/>
  <c r="BR1164" i="64" a="1"/>
  <c r="V1662" i="64" a="1"/>
  <c r="BR1569" i="64" a="1"/>
  <c r="BR433" i="64" a="1"/>
  <c r="AB587" i="64" a="1"/>
  <c r="T1384" i="64" a="1"/>
  <c r="AB610" i="64" a="1"/>
  <c r="BS1473" i="64"/>
  <c r="BR1381" i="64" a="1"/>
  <c r="BS1451" i="64"/>
  <c r="BR1406" i="64"/>
  <c r="AB867" i="64" a="1"/>
  <c r="AC2922" i="64" a="1"/>
  <c r="BR1024" i="64" a="1"/>
  <c r="AB2340" i="64" a="1"/>
  <c r="AB2804" i="64" a="1"/>
  <c r="BR2228" i="64" a="1"/>
  <c r="AB1741" i="64" a="1"/>
  <c r="AB1358" i="64" a="1"/>
  <c r="BS17" i="861" l="1"/>
  <c r="BS22" i="861"/>
  <c r="BT13" i="861"/>
  <c r="BT3064" i="64"/>
  <c r="BT3038" i="64" a="1"/>
  <c r="BT3038" i="64" s="1"/>
  <c r="AM3041" i="64"/>
  <c r="AN3036" i="64"/>
  <c r="BT2846" i="64" a="1"/>
  <c r="BT2846" i="64" s="1"/>
  <c r="BT2847" i="64" a="1"/>
  <c r="BT2847" i="64" s="1"/>
  <c r="BS2848" i="64"/>
  <c r="BT61" i="64" a="1"/>
  <c r="BT61" i="64" s="1"/>
  <c r="BT59" i="64" a="1"/>
  <c r="BT59" i="64" s="1"/>
  <c r="BT60" i="64" a="1"/>
  <c r="BT60" i="64" s="1"/>
  <c r="BT58" i="64" s="1" a="1"/>
  <c r="BT58" i="64" s="1"/>
  <c r="BT3364" i="64" a="1"/>
  <c r="BT3364" i="64" s="1"/>
  <c r="BT3343" i="64" a="1"/>
  <c r="BT3343" i="64" s="1"/>
  <c r="BT1449" i="64" a="1"/>
  <c r="BT1449" i="64" s="1"/>
  <c r="BT1450" i="64" a="1"/>
  <c r="BT1450" i="64" s="1"/>
  <c r="BT1538" i="64" a="1"/>
  <c r="BT1538" i="64" s="1"/>
  <c r="BT1539" i="64" a="1"/>
  <c r="BT1539" i="64" s="1"/>
  <c r="BT1494" i="64" a="1"/>
  <c r="BT1494" i="64" s="1"/>
  <c r="BT1516" i="64" a="1"/>
  <c r="BT1516" i="64" s="1"/>
  <c r="BT1427" i="64" a="1"/>
  <c r="BT1427" i="64" s="1"/>
  <c r="BT1472" i="64" a="1"/>
  <c r="BT1472" i="64" s="1"/>
  <c r="BT677" i="64" a="1"/>
  <c r="BT677" i="64" s="1"/>
  <c r="BT681" i="64" a="1"/>
  <c r="BT681" i="64" s="1"/>
  <c r="BT671" i="64" a="1"/>
  <c r="BT671" i="64" s="1"/>
  <c r="BT672" i="64" s="1"/>
  <c r="BI669" i="64"/>
  <c r="BI673" i="64" s="1"/>
  <c r="BH678" i="64"/>
  <c r="BH682" i="64" s="1"/>
  <c r="BH674" i="64"/>
  <c r="BS20" i="864"/>
  <c r="BS92" i="861" s="1"/>
  <c r="BS93" i="861" s="1"/>
  <c r="BS21" i="863"/>
  <c r="V1662" i="64"/>
  <c r="BS33" i="863"/>
  <c r="BS17" i="863" s="1"/>
  <c r="BS32" i="861" s="1"/>
  <c r="BS44" i="863"/>
  <c r="AB563" i="64"/>
  <c r="BT4" i="64"/>
  <c r="BU7" i="64"/>
  <c r="BU1" i="64"/>
  <c r="BU3" i="64"/>
  <c r="BU3063" i="64" s="1" a="1"/>
  <c r="BU3063" i="64" s="1"/>
  <c r="BV2" i="64"/>
  <c r="BF536" i="64"/>
  <c r="BE537" i="64"/>
  <c r="BE539" i="64"/>
  <c r="BI485" i="64"/>
  <c r="BH486" i="64"/>
  <c r="BH488" i="64"/>
  <c r="AJ1986" i="64"/>
  <c r="BV2" i="864"/>
  <c r="BT4" i="863"/>
  <c r="BT4" i="864"/>
  <c r="BU3" i="864"/>
  <c r="BU3" i="863"/>
  <c r="BU7" i="864"/>
  <c r="BU7" i="863"/>
  <c r="BU1" i="864"/>
  <c r="BU1" i="863"/>
  <c r="T165" i="64"/>
  <c r="T166" i="64" s="1"/>
  <c r="BT368" i="64"/>
  <c r="U2360" i="64"/>
  <c r="U2361" i="64" s="1"/>
  <c r="AG1986" i="64"/>
  <c r="BV3" i="861"/>
  <c r="BU4" i="861"/>
  <c r="T1990" i="64"/>
  <c r="U1990" i="64" s="1"/>
  <c r="V1990" i="64" s="1"/>
  <c r="W1990" i="64" s="1"/>
  <c r="X1990" i="64" s="1"/>
  <c r="Y1990" i="64" s="1"/>
  <c r="Z1990" i="64" s="1"/>
  <c r="AA1990" i="64" s="1"/>
  <c r="AB1990" i="64" s="1"/>
  <c r="AC1990" i="64" s="1"/>
  <c r="AD1990" i="64" s="1"/>
  <c r="AE1990" i="64" s="1"/>
  <c r="AF1990" i="64" s="1"/>
  <c r="AG1990" i="64" s="1"/>
  <c r="AH1990" i="64" s="1"/>
  <c r="AI1990" i="64" s="1"/>
  <c r="AJ1990" i="64" s="1"/>
  <c r="AK1990" i="64" s="1"/>
  <c r="AL1990" i="64" s="1"/>
  <c r="AM1990" i="64" s="1"/>
  <c r="AN1990" i="64" s="1"/>
  <c r="AO1990" i="64" s="1"/>
  <c r="AP1990" i="64" s="1"/>
  <c r="AQ1990" i="64" s="1"/>
  <c r="AR1990" i="64" s="1"/>
  <c r="AS1990" i="64" s="1"/>
  <c r="AT1990" i="64" s="1"/>
  <c r="AU1990" i="64" s="1"/>
  <c r="AV1990" i="64" s="1"/>
  <c r="AW1990" i="64" s="1"/>
  <c r="AX1990" i="64" s="1"/>
  <c r="AY1990" i="64" s="1"/>
  <c r="AZ1990" i="64" s="1"/>
  <c r="BA1990" i="64" s="1"/>
  <c r="BB1990" i="64" s="1"/>
  <c r="BC1990" i="64" s="1"/>
  <c r="BD1990" i="64" s="1"/>
  <c r="BE1990" i="64" s="1"/>
  <c r="BF1990" i="64" s="1"/>
  <c r="BG1990" i="64" s="1"/>
  <c r="BH1990" i="64" s="1"/>
  <c r="BI1990" i="64" s="1"/>
  <c r="BJ1990" i="64" s="1"/>
  <c r="BK1990" i="64" s="1"/>
  <c r="BL1990" i="64" s="1"/>
  <c r="W1986" i="64"/>
  <c r="AA1986" i="64"/>
  <c r="AM1986" i="64"/>
  <c r="BP1277" i="64"/>
  <c r="BP1284" i="64" s="1"/>
  <c r="AB1986" i="64"/>
  <c r="V1986" i="64"/>
  <c r="BQ1570" i="64"/>
  <c r="AE1986" i="64"/>
  <c r="T2349" i="64"/>
  <c r="AI1986" i="64"/>
  <c r="T1134" i="64"/>
  <c r="T1135" i="64" s="1"/>
  <c r="X1986" i="64"/>
  <c r="AO1986" i="64"/>
  <c r="U1986" i="64"/>
  <c r="AD1986" i="64"/>
  <c r="AL1986" i="64"/>
  <c r="T2358" i="64"/>
  <c r="Y1986" i="64"/>
  <c r="AF1986" i="64"/>
  <c r="AP1986" i="64"/>
  <c r="Z1986" i="64"/>
  <c r="AH1986" i="64"/>
  <c r="AN1986" i="64"/>
  <c r="AC1986" i="64"/>
  <c r="AK1986" i="64"/>
  <c r="T913" i="64"/>
  <c r="T1384" i="64"/>
  <c r="T1567" i="64"/>
  <c r="T1573" i="64" s="1"/>
  <c r="V1570" i="64"/>
  <c r="X1570" i="64"/>
  <c r="Y1570" i="64"/>
  <c r="AC1570" i="64"/>
  <c r="W1570" i="64"/>
  <c r="AA1570" i="64"/>
  <c r="Z1570" i="64"/>
  <c r="AD1570" i="64"/>
  <c r="AB1570" i="64"/>
  <c r="U1570" i="64"/>
  <c r="T1570" i="64"/>
  <c r="AE1570" i="64"/>
  <c r="AF1570" i="64"/>
  <c r="AG1570" i="64"/>
  <c r="AH1570" i="64"/>
  <c r="AI1570" i="64"/>
  <c r="AJ1570" i="64"/>
  <c r="AK1570" i="64"/>
  <c r="AM1570" i="64"/>
  <c r="AN1570" i="64"/>
  <c r="AO1570" i="64"/>
  <c r="AP1570" i="64"/>
  <c r="AR1570" i="64"/>
  <c r="AS1570" i="64"/>
  <c r="AQ1570" i="64"/>
  <c r="AT1570" i="64"/>
  <c r="AU1570" i="64"/>
  <c r="AV1570" i="64"/>
  <c r="AW1570" i="64"/>
  <c r="AL1570" i="64"/>
  <c r="AX1570" i="64"/>
  <c r="AY1570" i="64"/>
  <c r="AZ1570" i="64"/>
  <c r="BA1570" i="64"/>
  <c r="BB1570" i="64"/>
  <c r="BC1570" i="64"/>
  <c r="BD1570" i="64"/>
  <c r="BE1570" i="64"/>
  <c r="BF1570" i="64"/>
  <c r="BG1570" i="64"/>
  <c r="BH1570" i="64"/>
  <c r="BI1570" i="64"/>
  <c r="BJ1570" i="64"/>
  <c r="BK1570" i="64"/>
  <c r="BL1570" i="64"/>
  <c r="BM1570" i="64"/>
  <c r="BN1570" i="64"/>
  <c r="BO1570" i="64"/>
  <c r="T2520" i="64" a="1"/>
  <c r="T2520" i="64" s="1"/>
  <c r="W1209" i="64"/>
  <c r="W1216" i="64" s="1"/>
  <c r="AD1209" i="64"/>
  <c r="AD1216" i="64" s="1"/>
  <c r="AB1209" i="64"/>
  <c r="AB1216" i="64" s="1"/>
  <c r="Z1209" i="64"/>
  <c r="Z1216" i="64" s="1"/>
  <c r="T1209" i="64"/>
  <c r="T1216" i="64" s="1"/>
  <c r="X1209" i="64"/>
  <c r="X1216" i="64" s="1"/>
  <c r="AC1209" i="64"/>
  <c r="AC1216" i="64" s="1"/>
  <c r="V1209" i="64"/>
  <c r="V1216" i="64" s="1"/>
  <c r="AA1209" i="64"/>
  <c r="AA1216" i="64" s="1"/>
  <c r="U1209" i="64"/>
  <c r="U1216" i="64" s="1"/>
  <c r="Y1209" i="64"/>
  <c r="Y1216" i="64" s="1"/>
  <c r="U434" i="64"/>
  <c r="Z434" i="64"/>
  <c r="Y434" i="64"/>
  <c r="AD434" i="64"/>
  <c r="AA434" i="64"/>
  <c r="X434" i="64"/>
  <c r="AC434" i="64"/>
  <c r="T434" i="64"/>
  <c r="V434" i="64"/>
  <c r="W434" i="64"/>
  <c r="T431" i="64"/>
  <c r="AB434" i="64"/>
  <c r="AB230" i="64" a="1"/>
  <c r="AB230" i="64" s="1"/>
  <c r="U912" i="64" a="1"/>
  <c r="U912" i="64" s="1"/>
  <c r="Z1277" i="64"/>
  <c r="Z1284" i="64" s="1"/>
  <c r="AD1277" i="64"/>
  <c r="AD1284" i="64" s="1"/>
  <c r="AC1277" i="64"/>
  <c r="AC1284" i="64" s="1"/>
  <c r="V1277" i="64"/>
  <c r="V1284" i="64" s="1"/>
  <c r="U1277" i="64"/>
  <c r="U1284" i="64" s="1"/>
  <c r="Y1277" i="64"/>
  <c r="Y1284" i="64" s="1"/>
  <c r="X1277" i="64"/>
  <c r="X1284" i="64" s="1"/>
  <c r="AB1277" i="64"/>
  <c r="AB1284" i="64" s="1"/>
  <c r="W1277" i="64"/>
  <c r="W1284" i="64" s="1"/>
  <c r="T1277" i="64"/>
  <c r="T1284" i="64" s="1"/>
  <c r="AA1277" i="64"/>
  <c r="AA1284" i="64" s="1"/>
  <c r="AE1277" i="64"/>
  <c r="AE1284" i="64" s="1"/>
  <c r="AF1277" i="64"/>
  <c r="AF1284" i="64" s="1"/>
  <c r="AG1277" i="64"/>
  <c r="AG1284" i="64" s="1"/>
  <c r="AI1277" i="64"/>
  <c r="AI1284" i="64" s="1"/>
  <c r="AK1277" i="64"/>
  <c r="AK1284" i="64" s="1"/>
  <c r="AL1277" i="64"/>
  <c r="AL1284" i="64" s="1"/>
  <c r="AM1277" i="64"/>
  <c r="AM1284" i="64" s="1"/>
  <c r="AN1277" i="64"/>
  <c r="AN1284" i="64" s="1"/>
  <c r="AO1277" i="64"/>
  <c r="AO1284" i="64" s="1"/>
  <c r="AP1277" i="64"/>
  <c r="AP1284" i="64" s="1"/>
  <c r="AQ1277" i="64"/>
  <c r="AQ1284" i="64" s="1"/>
  <c r="AR1277" i="64"/>
  <c r="AR1284" i="64" s="1"/>
  <c r="AS1277" i="64"/>
  <c r="AS1284" i="64" s="1"/>
  <c r="AT1277" i="64"/>
  <c r="AT1284" i="64" s="1"/>
  <c r="AU1277" i="64"/>
  <c r="AU1284" i="64" s="1"/>
  <c r="AV1277" i="64"/>
  <c r="AV1284" i="64" s="1"/>
  <c r="AW1277" i="64"/>
  <c r="AW1284" i="64" s="1"/>
  <c r="AX1277" i="64"/>
  <c r="AX1284" i="64" s="1"/>
  <c r="AY1277" i="64"/>
  <c r="AY1284" i="64" s="1"/>
  <c r="AJ1277" i="64"/>
  <c r="AJ1284" i="64" s="1"/>
  <c r="AZ1277" i="64"/>
  <c r="AZ1284" i="64" s="1"/>
  <c r="BA1277" i="64"/>
  <c r="BA1284" i="64" s="1"/>
  <c r="BB1277" i="64"/>
  <c r="BB1284" i="64" s="1"/>
  <c r="AH1277" i="64"/>
  <c r="AH1284" i="64" s="1"/>
  <c r="BC1277" i="64"/>
  <c r="BC1284" i="64" s="1"/>
  <c r="BD1277" i="64"/>
  <c r="BD1284" i="64" s="1"/>
  <c r="BE1277" i="64"/>
  <c r="BE1284" i="64" s="1"/>
  <c r="BF1277" i="64"/>
  <c r="BF1284" i="64" s="1"/>
  <c r="BG1277" i="64"/>
  <c r="BG1284" i="64" s="1"/>
  <c r="BH1277" i="64"/>
  <c r="BH1284" i="64" s="1"/>
  <c r="BI1277" i="64"/>
  <c r="BI1284" i="64" s="1"/>
  <c r="BJ1277" i="64"/>
  <c r="BJ1284" i="64" s="1"/>
  <c r="BK1277" i="64"/>
  <c r="BK1284" i="64" s="1"/>
  <c r="BL1277" i="64"/>
  <c r="BL1284" i="64" s="1"/>
  <c r="BM1277" i="64"/>
  <c r="BM1284" i="64" s="1"/>
  <c r="BN1277" i="64"/>
  <c r="BN1284" i="64" s="1"/>
  <c r="BO1277" i="64"/>
  <c r="BO1284" i="64" s="1"/>
  <c r="BO85" i="861"/>
  <c r="BO60" i="861"/>
  <c r="BP45" i="861"/>
  <c r="BN60" i="861"/>
  <c r="BR1974" i="64"/>
  <c r="BR1983" i="64" s="1"/>
  <c r="BR1986" i="64" s="1"/>
  <c r="BQ1986" i="64"/>
  <c r="BS1981" i="64" a="1"/>
  <c r="BS1981" i="64" s="1"/>
  <c r="BS1982" i="64" a="1"/>
  <c r="BS1982" i="64" s="1"/>
  <c r="BR1381" i="64"/>
  <c r="BR1813" i="64"/>
  <c r="BR1815" i="64" s="1"/>
  <c r="BS1814" i="64" a="1"/>
  <c r="BS1814" i="64" s="1"/>
  <c r="BS1812" i="64" a="1"/>
  <c r="BS1812" i="64" s="1"/>
  <c r="BS384" i="64" a="1"/>
  <c r="BS384" i="64" s="1"/>
  <c r="BS382" i="64" a="1"/>
  <c r="BS382" i="64" s="1"/>
  <c r="BR383" i="64"/>
  <c r="BR385" i="64" s="1"/>
  <c r="BS457" i="64" a="1"/>
  <c r="BS457" i="64" s="1"/>
  <c r="BS381" i="64" a="1"/>
  <c r="BS381" i="64" s="1"/>
  <c r="BS508" i="64" a="1"/>
  <c r="BS508" i="64" s="1"/>
  <c r="BR433" i="64"/>
  <c r="BR1569" i="64"/>
  <c r="BR1570" i="64" s="1"/>
  <c r="BS1568" i="64" a="1"/>
  <c r="BS1568" i="64" s="1"/>
  <c r="BS432" i="64" a="1"/>
  <c r="BS432" i="64" s="1"/>
  <c r="BR1276" i="64"/>
  <c r="BR1208" i="64"/>
  <c r="BS1207" i="64" a="1"/>
  <c r="BS1207" i="64" s="1"/>
  <c r="BS1275" i="64" a="1"/>
  <c r="BS1275" i="64" s="1"/>
  <c r="BQ1283" i="64"/>
  <c r="BQ1277" i="64"/>
  <c r="BQ1284" i="64" s="1"/>
  <c r="BR2386" i="64"/>
  <c r="BR2395" i="64" s="1"/>
  <c r="BR2396" i="64" s="1" a="1"/>
  <c r="BR2396" i="64" s="1"/>
  <c r="BS2387" i="64" a="1"/>
  <c r="BS2387" i="64" s="1"/>
  <c r="CE2417" i="64"/>
  <c r="BR1164" i="64"/>
  <c r="BR2228" i="64"/>
  <c r="BR2230" i="64" s="1"/>
  <c r="BP1179" i="64" a="1"/>
  <c r="BP1179" i="64" s="1"/>
  <c r="BS2227" i="64" a="1"/>
  <c r="BS2227" i="64" s="1"/>
  <c r="BS1165" i="64" a="1"/>
  <c r="BS1165" i="64" s="1"/>
  <c r="BQ1178" i="64"/>
  <c r="BQ1173" i="64"/>
  <c r="BS1335" i="64" a="1"/>
  <c r="BS1335" i="64" s="1"/>
  <c r="BS2229" i="64" a="1"/>
  <c r="BS2229" i="64" s="1"/>
  <c r="BR1333" i="64"/>
  <c r="BR1334" i="64" s="1"/>
  <c r="BR1336" i="64" s="1"/>
  <c r="BS1331" i="64" a="1"/>
  <c r="BS1331" i="64" s="1"/>
  <c r="BS1332" i="64" a="1"/>
  <c r="BS1332" i="64" s="1"/>
  <c r="BS801" i="64" a="1"/>
  <c r="BS801" i="64" s="1"/>
  <c r="BS790" i="64" a="1"/>
  <c r="BS790" i="64" s="1"/>
  <c r="BS807" i="64" a="1"/>
  <c r="BS807" i="64" s="1"/>
  <c r="BS793" i="64" a="1"/>
  <c r="BS793" i="64" s="1"/>
  <c r="BM2441" i="64"/>
  <c r="BR147" i="64"/>
  <c r="BR162" i="64"/>
  <c r="BS132" i="64" a="1"/>
  <c r="BS132" i="64" s="1"/>
  <c r="BS1647" i="64" a="1"/>
  <c r="BS1647" i="64" s="1"/>
  <c r="BR158" i="64"/>
  <c r="BQ148" i="64"/>
  <c r="BR146" i="64"/>
  <c r="BR161" i="64"/>
  <c r="BR144" i="64"/>
  <c r="BR159" i="64"/>
  <c r="BR145" i="64"/>
  <c r="BR160" i="64"/>
  <c r="BR143" i="64"/>
  <c r="BN165" i="64"/>
  <c r="BS155" i="64" a="1"/>
  <c r="BS155" i="64" s="1"/>
  <c r="BS138" i="64" a="1"/>
  <c r="BS138" i="64" s="1"/>
  <c r="BS154" i="64" a="1"/>
  <c r="BS154" i="64" s="1"/>
  <c r="BS137" i="64" a="1"/>
  <c r="BS137" i="64" s="1"/>
  <c r="BS139" i="64" a="1"/>
  <c r="BS139" i="64" s="1"/>
  <c r="BS140" i="64" a="1"/>
  <c r="BS140" i="64" s="1"/>
  <c r="BS151" i="64" a="1"/>
  <c r="BS151" i="64" s="1"/>
  <c r="BS153" i="64" a="1"/>
  <c r="BS153" i="64" s="1"/>
  <c r="BS152" i="64" a="1"/>
  <c r="BS152" i="64" s="1"/>
  <c r="BS136" i="64" a="1"/>
  <c r="BS136" i="64" s="1"/>
  <c r="BS367" i="64" a="1"/>
  <c r="BS367" i="64" s="1"/>
  <c r="BS130" i="64" a="1"/>
  <c r="BS130" i="64" s="1"/>
  <c r="BS129" i="64" a="1"/>
  <c r="BS129" i="64" s="1"/>
  <c r="BS128" i="64" a="1"/>
  <c r="BS128" i="64" s="1"/>
  <c r="BS131" i="64" a="1"/>
  <c r="BS131" i="64" s="1"/>
  <c r="BR133" i="64"/>
  <c r="BS1405" i="64" a="1"/>
  <c r="BS1405" i="64" s="1"/>
  <c r="BO1135" i="64"/>
  <c r="BP1134" i="64"/>
  <c r="BP1135" i="64" s="1"/>
  <c r="BR1131" i="64"/>
  <c r="BQ1132" i="64"/>
  <c r="BR1127" i="64"/>
  <c r="BR1130" i="64"/>
  <c r="BR1129" i="64"/>
  <c r="BS1123" i="64" a="1"/>
  <c r="BS1123" i="64" s="1"/>
  <c r="BS1124" i="64" a="1"/>
  <c r="BS1124" i="64" s="1"/>
  <c r="BS1120" i="64" a="1"/>
  <c r="BS1120" i="64" s="1"/>
  <c r="BS1121" i="64" a="1"/>
  <c r="BS1121" i="64" s="1"/>
  <c r="BS1122" i="64" a="1"/>
  <c r="BS1122" i="64" s="1"/>
  <c r="BR1128" i="64"/>
  <c r="BR1112" i="64"/>
  <c r="BR1116" i="64"/>
  <c r="BQ1117" i="64"/>
  <c r="BR1115" i="64"/>
  <c r="BR1114" i="64"/>
  <c r="BS1108" i="64" a="1"/>
  <c r="BS1108" i="64" s="1"/>
  <c r="BS1105" i="64" a="1"/>
  <c r="BS1105" i="64" s="1"/>
  <c r="BS1109" i="64" a="1"/>
  <c r="BS1109" i="64" s="1"/>
  <c r="BS1089" i="64" a="1"/>
  <c r="BS1089" i="64" s="1"/>
  <c r="BS1097" i="64" s="1"/>
  <c r="BS1090" i="64" a="1"/>
  <c r="BS1090" i="64" s="1"/>
  <c r="BS1098" i="64" s="1"/>
  <c r="BS1106" i="64" a="1"/>
  <c r="BS1106" i="64" s="1"/>
  <c r="BS1091" i="64" a="1"/>
  <c r="BS1091" i="64" s="1"/>
  <c r="BS1099" i="64" s="1"/>
  <c r="BS1092" i="64" a="1"/>
  <c r="BS1092" i="64" s="1"/>
  <c r="BS1100" i="64" s="1"/>
  <c r="BS1093" i="64" a="1"/>
  <c r="BS1093" i="64" s="1"/>
  <c r="BS1101" i="64" s="1"/>
  <c r="BS1107" i="64" a="1"/>
  <c r="BS1107" i="64" s="1"/>
  <c r="BR1113" i="64"/>
  <c r="BS229" i="64" a="1"/>
  <c r="BS229" i="64" s="1"/>
  <c r="BP1384" i="64"/>
  <c r="BR1064" i="64"/>
  <c r="BR1066" i="64" s="1"/>
  <c r="BQ1383" i="64"/>
  <c r="BS352" i="64" a="1"/>
  <c r="BS352" i="64" s="1"/>
  <c r="BS1380" i="64" a="1"/>
  <c r="BS1380" i="64" s="1"/>
  <c r="BS333" i="64" a="1"/>
  <c r="BS333" i="64" s="1"/>
  <c r="BS1065" i="64" a="1"/>
  <c r="BS1065" i="64" s="1"/>
  <c r="BS1031" i="64" a="1"/>
  <c r="BS1031" i="64" s="1"/>
  <c r="BS320" i="64" a="1"/>
  <c r="BS320" i="64" s="1"/>
  <c r="BQ1028" i="64"/>
  <c r="BR1024" i="64"/>
  <c r="BR1032" i="64" s="1"/>
  <c r="BS1027" i="64" a="1"/>
  <c r="BS1027" i="64" s="1"/>
  <c r="BS1023" i="64" a="1"/>
  <c r="BS1023" i="64" s="1"/>
  <c r="BT280"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7" i="861"/>
  <c r="BW2" i="861"/>
  <c r="AC284" i="64"/>
  <c r="AD298" i="64"/>
  <c r="AD299" i="64"/>
  <c r="AD281" i="64"/>
  <c r="AD300" i="64"/>
  <c r="AD282" i="64"/>
  <c r="AD283" i="64"/>
  <c r="AD301" i="64"/>
  <c r="AC302" i="64"/>
  <c r="BG1" i="860"/>
  <c r="BG7" i="860"/>
  <c r="BG3" i="860"/>
  <c r="BG4" i="860" s="1"/>
  <c r="BH2" i="860"/>
  <c r="AB990" i="64"/>
  <c r="AB1000" i="64" s="1"/>
  <c r="AC994" i="64" a="1"/>
  <c r="AC994" i="64" s="1"/>
  <c r="AC989" i="64" a="1"/>
  <c r="AC989" i="64" s="1"/>
  <c r="AB610" i="64"/>
  <c r="AA2730" i="64"/>
  <c r="AC2713" i="64" a="1"/>
  <c r="AC2713" i="64" s="1"/>
  <c r="AC2714" i="64" a="1"/>
  <c r="AC2714" i="64" s="1"/>
  <c r="AC2715" i="64" a="1"/>
  <c r="AC2715" i="64" s="1"/>
  <c r="AC2716" i="64" a="1"/>
  <c r="AC2716" i="64" s="1"/>
  <c r="AC2717" i="64" a="1"/>
  <c r="AC2717" i="64" s="1"/>
  <c r="AC2718" i="64" a="1"/>
  <c r="AC2718" i="64" s="1"/>
  <c r="AC2720" i="64" a="1"/>
  <c r="AC2720" i="64" s="1"/>
  <c r="AC2721" i="64" a="1"/>
  <c r="AC2721" i="64" s="1"/>
  <c r="AC2719" i="64" a="1"/>
  <c r="AC2719" i="64" s="1"/>
  <c r="AB2722" i="64"/>
  <c r="AC586" i="64" a="1"/>
  <c r="AC586" i="64" s="1"/>
  <c r="AC609" i="64" a="1"/>
  <c r="AC609" i="64" s="1"/>
  <c r="AC608" i="64" a="1"/>
  <c r="AC608" i="64" s="1"/>
  <c r="AB587" i="64"/>
  <c r="AC2922" i="64"/>
  <c r="AC2888" i="64"/>
  <c r="AB2826" i="64"/>
  <c r="AB2804" i="64"/>
  <c r="AC3226" i="64" a="1"/>
  <c r="AC3226" i="64" s="1"/>
  <c r="AC2805" i="64" a="1"/>
  <c r="AC2805" i="64" s="1"/>
  <c r="AC2825" i="64" a="1"/>
  <c r="AC2825" i="64" s="1"/>
  <c r="BL2484" i="64"/>
  <c r="BM2482" i="64"/>
  <c r="BM2461" i="64"/>
  <c r="BM2463" i="64" s="1"/>
  <c r="Z2349" i="64"/>
  <c r="X2361" i="64"/>
  <c r="Y2358" i="64"/>
  <c r="Y2360" i="64" s="1"/>
  <c r="Y2361" i="64" s="1"/>
  <c r="Z2358" i="64"/>
  <c r="AA2347" i="64"/>
  <c r="AA2356" i="64"/>
  <c r="AA2348" i="64"/>
  <c r="AA2357" i="64"/>
  <c r="AC2353" i="64" a="1"/>
  <c r="AC2353" i="64" s="1"/>
  <c r="AC2352" i="64" a="1"/>
  <c r="AC2352" i="64" s="1"/>
  <c r="AC2343" i="64" a="1"/>
  <c r="AC2343" i="64" s="1"/>
  <c r="AC2344" i="64" a="1"/>
  <c r="AC2344" i="64" s="1"/>
  <c r="AB2340" i="64"/>
  <c r="AB2339" i="64"/>
  <c r="AC2334" i="64" a="1"/>
  <c r="AC2334" i="64" s="1"/>
  <c r="AC2335" i="64" a="1"/>
  <c r="AC2335" i="64" s="1"/>
  <c r="AB2868" i="64"/>
  <c r="AC2867" i="64" a="1"/>
  <c r="AC2867" i="64" s="1"/>
  <c r="AC865" i="64" a="1"/>
  <c r="AC865" i="64" s="1"/>
  <c r="AD2616" i="64"/>
  <c r="AD2617" i="64" s="1"/>
  <c r="AB1741" i="64"/>
  <c r="AB2092" i="64"/>
  <c r="AB2255" i="64"/>
  <c r="AB1358" i="64"/>
  <c r="AB891" i="64"/>
  <c r="AB867" i="64"/>
  <c r="AB2549" i="64"/>
  <c r="AA83" i="64"/>
  <c r="AC860" i="64" a="1"/>
  <c r="AC860" i="64" s="1"/>
  <c r="AC96" i="64" a="1"/>
  <c r="AC96" i="64" s="1"/>
  <c r="AC585" i="64" a="1"/>
  <c r="AC585" i="64" s="1"/>
  <c r="AC76" i="64" a="1"/>
  <c r="AC76" i="64" s="1"/>
  <c r="AC81" i="64" a="1"/>
  <c r="AC81" i="64" s="1"/>
  <c r="AC80" i="64" a="1"/>
  <c r="AC80" i="64" s="1"/>
  <c r="AB77" i="64"/>
  <c r="AC74" i="64" a="1"/>
  <c r="AC74" i="64" s="1"/>
  <c r="AC75" i="64" a="1"/>
  <c r="AC75" i="64" s="1"/>
  <c r="AC890" i="64" a="1"/>
  <c r="AC890" i="64" s="1"/>
  <c r="AC3123" i="64" a="1"/>
  <c r="AC3123" i="64" s="1"/>
  <c r="AC3200" i="64" a="1"/>
  <c r="AC3200" i="64" s="1"/>
  <c r="AC3174" i="64" a="1"/>
  <c r="AC3174" i="64" s="1"/>
  <c r="AC3149" i="64" a="1"/>
  <c r="AC3149" i="64" s="1"/>
  <c r="AC2231" i="64" a="1"/>
  <c r="AC2231" i="64" s="1"/>
  <c r="AC2232" i="64" s="1"/>
  <c r="AB114" i="64"/>
  <c r="AC110" i="64" a="1"/>
  <c r="AC110" i="64" s="1"/>
  <c r="AC111" i="64" a="1"/>
  <c r="AC111" i="64" s="1"/>
  <c r="AC112" i="64" a="1"/>
  <c r="AC112" i="64" s="1"/>
  <c r="AC113" i="64" a="1"/>
  <c r="AC113" i="64" s="1"/>
  <c r="AC2173" i="64" a="1"/>
  <c r="AC2173" i="64" s="1"/>
  <c r="AC2174" i="64" s="1"/>
  <c r="AC562" i="64" a="1"/>
  <c r="AC562" i="64" s="1"/>
  <c r="AC3250" i="64" a="1"/>
  <c r="AC3250" i="64" s="1"/>
  <c r="AC2093" i="64" a="1"/>
  <c r="AC2093" i="64" s="1"/>
  <c r="AC2511" i="64" a="1"/>
  <c r="AC2511" i="64" s="1"/>
  <c r="AC2519" i="64" s="1"/>
  <c r="AC2548" i="64" a="1"/>
  <c r="AC2548" i="64" s="1"/>
  <c r="AC2262" i="64" a="1"/>
  <c r="AC2262" i="64" s="1"/>
  <c r="AC2256" i="64" a="1"/>
  <c r="AC2256" i="64" s="1"/>
  <c r="AC2254" i="64" a="1"/>
  <c r="AC2254" i="64" s="1"/>
  <c r="AC1740" i="64" a="1"/>
  <c r="AC1740" i="64" s="1"/>
  <c r="AC1357" i="64" a="1"/>
  <c r="AC1357" i="64" s="1"/>
  <c r="BS2228" i="64" a="1"/>
  <c r="BT1473" i="64"/>
  <c r="AC2339" i="64" a="1"/>
  <c r="BT1540" i="64"/>
  <c r="AC2255" i="64" a="1"/>
  <c r="BS2386" i="64" a="1"/>
  <c r="BS1164" i="64" a="1"/>
  <c r="AC990" i="64" a="1"/>
  <c r="BS1064" i="64" a="1"/>
  <c r="BT1517" i="64"/>
  <c r="BS1406" i="64"/>
  <c r="BT1428" i="64"/>
  <c r="AC1358" i="64" a="1"/>
  <c r="AC587" i="64" a="1"/>
  <c r="U913" i="64" a="1"/>
  <c r="W1662" i="64" a="1"/>
  <c r="BS1569" i="64" a="1"/>
  <c r="BS1813" i="64" a="1"/>
  <c r="AC610" i="64" a="1"/>
  <c r="BS433" i="64" a="1"/>
  <c r="AC2868" i="64" a="1"/>
  <c r="BR1383" i="64" a="1"/>
  <c r="BS1381" i="64" a="1"/>
  <c r="BS1276" i="64" a="1"/>
  <c r="BS1208" i="64" a="1"/>
  <c r="BT1451" i="64"/>
  <c r="AC867" i="64" a="1"/>
  <c r="AD2888" i="64" a="1"/>
  <c r="AC2804" i="64" a="1"/>
  <c r="BU3064" i="64" a="1"/>
  <c r="BQ1384" i="64" a="1"/>
  <c r="AC891" i="64" a="1"/>
  <c r="AC2826" i="64" a="1"/>
  <c r="BT1495" i="64"/>
  <c r="AD2922" i="64" a="1"/>
  <c r="AC2092" i="64" a="1"/>
  <c r="BS1024" i="64" a="1"/>
  <c r="AC1741" i="64" a="1"/>
  <c r="AC2340" i="64" a="1"/>
  <c r="AC563" i="64" a="1"/>
  <c r="BT17" i="861" l="1"/>
  <c r="BU13" i="861"/>
  <c r="BT22" i="861"/>
  <c r="AK23" i="861"/>
  <c r="BU3064" i="64"/>
  <c r="BU3038" i="64" a="1"/>
  <c r="BU3038" i="64" s="1"/>
  <c r="AN3039" i="64"/>
  <c r="AN3040" i="64" s="1"/>
  <c r="BT2848" i="64"/>
  <c r="BU2846" i="64" a="1"/>
  <c r="BU2846" i="64" s="1"/>
  <c r="BU2847" i="64" a="1"/>
  <c r="BU2847" i="64" s="1"/>
  <c r="BU61" i="64" a="1"/>
  <c r="BU61" i="64" s="1"/>
  <c r="BU59" i="64" a="1"/>
  <c r="BU59" i="64" s="1"/>
  <c r="BU60" i="64" a="1"/>
  <c r="BU60" i="64" s="1"/>
  <c r="BU58" i="64" s="1" a="1"/>
  <c r="BU58" i="64" s="1"/>
  <c r="BU3364" i="64" a="1"/>
  <c r="BU3364" i="64" s="1"/>
  <c r="BU3343" i="64" a="1"/>
  <c r="BU3343" i="64" s="1"/>
  <c r="BU1449" i="64" a="1"/>
  <c r="BU1449" i="64" s="1"/>
  <c r="BU1450" i="64" a="1"/>
  <c r="BU1450" i="64" s="1"/>
  <c r="BU1538" i="64" a="1"/>
  <c r="BU1538" i="64" s="1"/>
  <c r="BU1539" i="64" a="1"/>
  <c r="BU1539" i="64" s="1"/>
  <c r="BU1494" i="64" a="1"/>
  <c r="BU1494" i="64" s="1"/>
  <c r="BU1516" i="64" a="1"/>
  <c r="BU1516" i="64" s="1"/>
  <c r="BU1427" i="64" a="1"/>
  <c r="BU1427" i="64" s="1"/>
  <c r="BU1472" i="64" a="1"/>
  <c r="BU1472" i="64" s="1"/>
  <c r="BU677" i="64" a="1"/>
  <c r="BU677" i="64" s="1"/>
  <c r="BU671" i="64" a="1"/>
  <c r="BU671" i="64" s="1"/>
  <c r="BU672" i="64" s="1"/>
  <c r="BU681" i="64" a="1"/>
  <c r="BU681" i="64" s="1"/>
  <c r="BI674" i="64"/>
  <c r="BJ669" i="64"/>
  <c r="BJ673" i="64" s="1"/>
  <c r="BI678" i="64"/>
  <c r="BI682" i="64" s="1"/>
  <c r="BT20" i="864"/>
  <c r="BT92" i="861" s="1"/>
  <c r="BT93" i="861" s="1"/>
  <c r="BT33" i="863"/>
  <c r="BT17" i="863" s="1"/>
  <c r="BT32" i="861" s="1"/>
  <c r="BT21" i="863"/>
  <c r="W1662" i="64"/>
  <c r="BT44" i="863"/>
  <c r="AC563" i="64"/>
  <c r="BV3" i="64"/>
  <c r="BV3063" i="64" s="1" a="1"/>
  <c r="BV3063" i="64" s="1"/>
  <c r="BW2" i="64"/>
  <c r="BV7" i="64"/>
  <c r="BV1" i="64"/>
  <c r="BU4" i="64"/>
  <c r="BJ485" i="64"/>
  <c r="BI486" i="64"/>
  <c r="BI488" i="64"/>
  <c r="BG536" i="64"/>
  <c r="BF537" i="64"/>
  <c r="BF539" i="64"/>
  <c r="BW2" i="864"/>
  <c r="BU368" i="64"/>
  <c r="BU4" i="864"/>
  <c r="BU4" i="863"/>
  <c r="BV3" i="864"/>
  <c r="BV3" i="863"/>
  <c r="BV7" i="864"/>
  <c r="BV7" i="863"/>
  <c r="BV1" i="863"/>
  <c r="BV1" i="864"/>
  <c r="BW3" i="861"/>
  <c r="BV4" i="861"/>
  <c r="T2360" i="64"/>
  <c r="T2361" i="64" s="1"/>
  <c r="U913" i="64"/>
  <c r="T437" i="64"/>
  <c r="T435" i="64"/>
  <c r="U431" i="64" s="1"/>
  <c r="V2396" i="64" a="1"/>
  <c r="V2396" i="64" s="1"/>
  <c r="W2396" i="64" a="1"/>
  <c r="W2396" i="64" s="1"/>
  <c r="X2396" i="64" a="1"/>
  <c r="X2396" i="64" s="1"/>
  <c r="AC2396" i="64" a="1"/>
  <c r="AC2396" i="64" s="1"/>
  <c r="T2396" i="64" a="1"/>
  <c r="T2396" i="64" s="1"/>
  <c r="U2396" i="64" a="1"/>
  <c r="U2396" i="64" s="1"/>
  <c r="Z2396" i="64" a="1"/>
  <c r="Z2396" i="64" s="1"/>
  <c r="AA2396" i="64" a="1"/>
  <c r="AA2396" i="64" s="1"/>
  <c r="Y2396" i="64" a="1"/>
  <c r="Y2396" i="64" s="1"/>
  <c r="AE2396" i="64" a="1"/>
  <c r="AE2396" i="64" s="1"/>
  <c r="AD2396" i="64" a="1"/>
  <c r="AD2396" i="64" s="1"/>
  <c r="AB2396" i="64" a="1"/>
  <c r="AB2396" i="64" s="1"/>
  <c r="AO2396" i="64" a="1"/>
  <c r="AO2396" i="64" s="1"/>
  <c r="AN2396" i="64" a="1"/>
  <c r="AN2396" i="64" s="1"/>
  <c r="AR2396" i="64" a="1"/>
  <c r="AR2396" i="64" s="1"/>
  <c r="AQ2396" i="64" a="1"/>
  <c r="AQ2396" i="64" s="1"/>
  <c r="AS2396" i="64" a="1"/>
  <c r="AS2396" i="64" s="1"/>
  <c r="AP2396" i="64" a="1"/>
  <c r="AP2396" i="64" s="1"/>
  <c r="AT2396" i="64" a="1"/>
  <c r="AT2396" i="64" s="1"/>
  <c r="AU2396" i="64" a="1"/>
  <c r="AU2396" i="64" s="1"/>
  <c r="AV2396" i="64" a="1"/>
  <c r="AV2396" i="64" s="1"/>
  <c r="AM2396" i="64" a="1"/>
  <c r="AM2396" i="64" s="1"/>
  <c r="AW2396" i="64" a="1"/>
  <c r="AW2396" i="64" s="1"/>
  <c r="AL2396" i="64" a="1"/>
  <c r="AL2396" i="64" s="1"/>
  <c r="AX2396" i="64" a="1"/>
  <c r="AX2396" i="64" s="1"/>
  <c r="AK2396" i="64" a="1"/>
  <c r="AK2396" i="64" s="1"/>
  <c r="AY2396" i="64" a="1"/>
  <c r="AY2396" i="64" s="1"/>
  <c r="AZ2396" i="64" a="1"/>
  <c r="AZ2396" i="64" s="1"/>
  <c r="AJ2396" i="64" a="1"/>
  <c r="AJ2396" i="64" s="1"/>
  <c r="BA2396" i="64" a="1"/>
  <c r="BA2396" i="64" s="1"/>
  <c r="AI2396" i="64" a="1"/>
  <c r="AI2396" i="64" s="1"/>
  <c r="AH2396" i="64" a="1"/>
  <c r="AH2396" i="64" s="1"/>
  <c r="BB2396" i="64" a="1"/>
  <c r="BB2396" i="64" s="1"/>
  <c r="AG2396" i="64" a="1"/>
  <c r="AG2396" i="64" s="1"/>
  <c r="AF2396" i="64" a="1"/>
  <c r="AF2396" i="64" s="1"/>
  <c r="T1179" i="64" a="1"/>
  <c r="T1179" i="64" s="1"/>
  <c r="AA1179" i="64" a="1"/>
  <c r="AA1179" i="64" s="1"/>
  <c r="W1179" i="64" a="1"/>
  <c r="W1179" i="64" s="1"/>
  <c r="Z1179" i="64" a="1"/>
  <c r="Z1179" i="64" s="1"/>
  <c r="Y1179" i="64" a="1"/>
  <c r="Y1179" i="64" s="1"/>
  <c r="AB1179" i="64" a="1"/>
  <c r="AB1179" i="64" s="1"/>
  <c r="V1179" i="64" a="1"/>
  <c r="V1179" i="64" s="1"/>
  <c r="AD1179" i="64" a="1"/>
  <c r="AD1179" i="64" s="1"/>
  <c r="X1179" i="64" a="1"/>
  <c r="X1179" i="64" s="1"/>
  <c r="AC1179" i="64" a="1"/>
  <c r="AC1179" i="64" s="1"/>
  <c r="U1179" i="64" a="1"/>
  <c r="U1179" i="64" s="1"/>
  <c r="V912" i="64" a="1"/>
  <c r="V912" i="64" s="1"/>
  <c r="AC230" i="64" a="1"/>
  <c r="AC230" i="64" s="1"/>
  <c r="T1571" i="64"/>
  <c r="U1567" i="64" s="1"/>
  <c r="T1664" i="64"/>
  <c r="BP85" i="861"/>
  <c r="BS1974" i="64"/>
  <c r="BS1983" i="64" s="1"/>
  <c r="BS1986" i="64" s="1"/>
  <c r="BQ45" i="861"/>
  <c r="BT1981" i="64" a="1"/>
  <c r="BT1981" i="64" s="1"/>
  <c r="BT1982" i="64" a="1"/>
  <c r="BT1982" i="64" s="1"/>
  <c r="BM1990" i="64"/>
  <c r="BS1381" i="64"/>
  <c r="BS1813" i="64"/>
  <c r="BS1815" i="64" s="1"/>
  <c r="BT1814" i="64" a="1"/>
  <c r="BT1814" i="64" s="1"/>
  <c r="BT1812" i="64" a="1"/>
  <c r="BT1812" i="64" s="1"/>
  <c r="BS383" i="64"/>
  <c r="BS385" i="64" s="1"/>
  <c r="BT382" i="64" a="1"/>
  <c r="BT382" i="64" s="1"/>
  <c r="BT384" i="64" a="1"/>
  <c r="BT384" i="64" s="1"/>
  <c r="BT457" i="64" a="1"/>
  <c r="BT457" i="64" s="1"/>
  <c r="BT381" i="64" a="1"/>
  <c r="BT381" i="64" s="1"/>
  <c r="BT508" i="64" a="1"/>
  <c r="BT508" i="64" s="1"/>
  <c r="BS433" i="64"/>
  <c r="BS1569" i="64"/>
  <c r="BS1570" i="64" s="1"/>
  <c r="BT1568" i="64" a="1"/>
  <c r="BT1568" i="64" s="1"/>
  <c r="BT432" i="64" a="1"/>
  <c r="BT432" i="64" s="1"/>
  <c r="BS1276" i="64"/>
  <c r="BS1208" i="64"/>
  <c r="BT1207" i="64" a="1"/>
  <c r="BT1207" i="64" s="1"/>
  <c r="BT1275" i="64" a="1"/>
  <c r="BT1275" i="64" s="1"/>
  <c r="BR1283" i="64"/>
  <c r="BR1277" i="64"/>
  <c r="BR1284" i="64" s="1"/>
  <c r="BS2386" i="64"/>
  <c r="BS2395" i="64" s="1"/>
  <c r="BS2396" i="64" s="1" a="1"/>
  <c r="BS2396" i="64" s="1"/>
  <c r="BT2387" i="64" a="1"/>
  <c r="BT2387" i="64" s="1"/>
  <c r="CF2417" i="64"/>
  <c r="CF2419" i="64" s="1"/>
  <c r="CE2419" i="64"/>
  <c r="BS1164" i="64"/>
  <c r="BS2228" i="64"/>
  <c r="BS2230" i="64" s="1"/>
  <c r="BQ1179" i="64" a="1"/>
  <c r="BQ1179" i="64" s="1"/>
  <c r="BT2227" i="64" a="1"/>
  <c r="BT2227" i="64" s="1"/>
  <c r="BT1165" i="64" a="1"/>
  <c r="BT1165" i="64" s="1"/>
  <c r="BR1178" i="64"/>
  <c r="BR1173" i="64"/>
  <c r="BT1335" i="64" a="1"/>
  <c r="BT1335" i="64" s="1"/>
  <c r="BT2229" i="64" a="1"/>
  <c r="BT2229" i="64" s="1"/>
  <c r="BS1333" i="64"/>
  <c r="BS1334" i="64" s="1"/>
  <c r="BS1336" i="64" s="1"/>
  <c r="BT1331" i="64" a="1"/>
  <c r="BT1331" i="64" s="1"/>
  <c r="BT1332" i="64" a="1"/>
  <c r="BT1332" i="64" s="1"/>
  <c r="BT801" i="64" a="1"/>
  <c r="BT801" i="64" s="1"/>
  <c r="BT790" i="64" a="1"/>
  <c r="BT790" i="64" s="1"/>
  <c r="BT807" i="64" a="1"/>
  <c r="BT807" i="64" s="1"/>
  <c r="BT793" i="64" a="1"/>
  <c r="BT793" i="64" s="1"/>
  <c r="BN2441" i="64"/>
  <c r="BS147" i="64"/>
  <c r="BS162" i="64"/>
  <c r="BT132" i="64" a="1"/>
  <c r="BT132" i="64" s="1"/>
  <c r="BT1647" i="64" a="1"/>
  <c r="BT1647" i="64" s="1"/>
  <c r="BS146" i="64"/>
  <c r="BS161" i="64"/>
  <c r="BS158" i="64"/>
  <c r="BS144" i="64"/>
  <c r="BS159" i="64"/>
  <c r="BS145" i="64"/>
  <c r="BS160" i="64"/>
  <c r="BN166" i="64"/>
  <c r="BR148" i="64"/>
  <c r="BS143" i="64"/>
  <c r="BT155" i="64" a="1"/>
  <c r="BT155" i="64" s="1"/>
  <c r="BT154" i="64" a="1"/>
  <c r="BT154" i="64" s="1"/>
  <c r="BT139" i="64" a="1"/>
  <c r="BT139" i="64" s="1"/>
  <c r="BT137" i="64" a="1"/>
  <c r="BT137" i="64" s="1"/>
  <c r="BT140" i="64" a="1"/>
  <c r="BT140" i="64" s="1"/>
  <c r="BT151" i="64" a="1"/>
  <c r="BT151" i="64" s="1"/>
  <c r="BT153" i="64" a="1"/>
  <c r="BT153" i="64" s="1"/>
  <c r="BT152" i="64" a="1"/>
  <c r="BT152" i="64" s="1"/>
  <c r="BT136" i="64" a="1"/>
  <c r="BT136" i="64" s="1"/>
  <c r="BT138" i="64" a="1"/>
  <c r="BT138" i="64" s="1"/>
  <c r="BO163" i="64"/>
  <c r="BP163" i="64"/>
  <c r="BS133" i="64"/>
  <c r="BT367" i="64" a="1"/>
  <c r="BT367" i="64" s="1"/>
  <c r="BT129" i="64" a="1"/>
  <c r="BT129" i="64" s="1"/>
  <c r="BT128" i="64" a="1"/>
  <c r="BT128" i="64" s="1"/>
  <c r="BT130" i="64" a="1"/>
  <c r="BT130" i="64" s="1"/>
  <c r="BT131" i="64" a="1"/>
  <c r="BT131" i="64" s="1"/>
  <c r="BT1405" i="64" a="1"/>
  <c r="BT1405" i="64" s="1"/>
  <c r="V2520" i="64" a="1"/>
  <c r="V2520" i="64" s="1"/>
  <c r="BQ1134" i="64"/>
  <c r="BS1130" i="64"/>
  <c r="BS1131" i="64"/>
  <c r="BS1127" i="64"/>
  <c r="BR1132" i="64"/>
  <c r="BS1129" i="64"/>
  <c r="BT1123" i="64" a="1"/>
  <c r="BT1123" i="64" s="1"/>
  <c r="BT1124" i="64" a="1"/>
  <c r="BT1124" i="64" s="1"/>
  <c r="BT1120" i="64" a="1"/>
  <c r="BT1120" i="64" s="1"/>
  <c r="BT1121" i="64" a="1"/>
  <c r="BT1121" i="64" s="1"/>
  <c r="BT1122" i="64" a="1"/>
  <c r="BT1122" i="64" s="1"/>
  <c r="BS1128" i="64"/>
  <c r="BS1112" i="64"/>
  <c r="BR1117" i="64"/>
  <c r="BS1116" i="64"/>
  <c r="BS1115" i="64"/>
  <c r="BS1113" i="64"/>
  <c r="BS1114" i="64"/>
  <c r="BT1108" i="64" a="1"/>
  <c r="BT1108" i="64" s="1"/>
  <c r="BT1109" i="64" a="1"/>
  <c r="BT1109" i="64" s="1"/>
  <c r="BT1089" i="64" a="1"/>
  <c r="BT1089" i="64" s="1"/>
  <c r="BT1097" i="64" s="1"/>
  <c r="BT1090" i="64" a="1"/>
  <c r="BT1090" i="64" s="1"/>
  <c r="BT1098" i="64" s="1"/>
  <c r="BT1105" i="64" a="1"/>
  <c r="BT1105" i="64" s="1"/>
  <c r="BT1106" i="64" a="1"/>
  <c r="BT1106" i="64" s="1"/>
  <c r="BT1091" i="64" a="1"/>
  <c r="BT1091" i="64" s="1"/>
  <c r="BT1099" i="64" s="1"/>
  <c r="BT1092" i="64" a="1"/>
  <c r="BT1092" i="64" s="1"/>
  <c r="BT1093" i="64" a="1"/>
  <c r="BT1093" i="64" s="1"/>
  <c r="BT1101" i="64" s="1"/>
  <c r="BT1107" i="64" a="1"/>
  <c r="BT1107" i="64" s="1"/>
  <c r="BT229" i="64" a="1"/>
  <c r="BT229" i="64" s="1"/>
  <c r="BQ1384" i="64"/>
  <c r="BS1064" i="64"/>
  <c r="BS1066" i="64" s="1"/>
  <c r="BR1383" i="64"/>
  <c r="BT352" i="64" a="1"/>
  <c r="BT352" i="64" s="1"/>
  <c r="BT1380" i="64" a="1"/>
  <c r="BT1380" i="64" s="1"/>
  <c r="BT333" i="64" a="1"/>
  <c r="BT333" i="64" s="1"/>
  <c r="BT1065" i="64" a="1"/>
  <c r="BT1065" i="64" s="1"/>
  <c r="BT1031" i="64" a="1"/>
  <c r="BT1031" i="64" s="1"/>
  <c r="BT320" i="64" a="1"/>
  <c r="BT320" i="64" s="1"/>
  <c r="BR1028" i="64"/>
  <c r="BS1024" i="64"/>
  <c r="BS1032" i="64" s="1"/>
  <c r="BT1027" i="64" a="1"/>
  <c r="BT1027" i="64" s="1"/>
  <c r="BT1023" i="64" a="1"/>
  <c r="BT1023" i="64" s="1"/>
  <c r="BU280" i="64"/>
  <c r="BW7" i="861"/>
  <c r="BX2" i="861"/>
  <c r="BW1" i="86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84" i="64"/>
  <c r="AE298" i="64"/>
  <c r="AE281" i="64"/>
  <c r="AE299" i="64"/>
  <c r="AE300" i="64"/>
  <c r="AE282" i="64"/>
  <c r="AE283" i="64"/>
  <c r="AE301" i="64"/>
  <c r="AD302" i="64"/>
  <c r="BH7" i="860"/>
  <c r="BH3" i="860"/>
  <c r="BH4" i="860" s="1"/>
  <c r="BI2" i="860"/>
  <c r="BH1" i="860"/>
  <c r="AC990" i="64"/>
  <c r="AC1000" i="64" s="1"/>
  <c r="AD994" i="64" a="1"/>
  <c r="AD994" i="64" s="1"/>
  <c r="AD989" i="64" a="1"/>
  <c r="AD989" i="64" s="1"/>
  <c r="AB2730" i="64"/>
  <c r="AC610" i="64"/>
  <c r="AD2713" i="64" a="1"/>
  <c r="AD2713" i="64" s="1"/>
  <c r="AD2714" i="64" a="1"/>
  <c r="AD2714" i="64" s="1"/>
  <c r="AD2715" i="64" a="1"/>
  <c r="AD2715" i="64" s="1"/>
  <c r="AD2716" i="64" a="1"/>
  <c r="AD2716" i="64" s="1"/>
  <c r="AD2717" i="64" a="1"/>
  <c r="AD2717" i="64" s="1"/>
  <c r="AD2718" i="64" a="1"/>
  <c r="AD2718" i="64" s="1"/>
  <c r="AD2720" i="64" a="1"/>
  <c r="AD2720" i="64" s="1"/>
  <c r="AD2721" i="64" a="1"/>
  <c r="AD2721" i="64" s="1"/>
  <c r="AD2719" i="64" a="1"/>
  <c r="AD2719" i="64" s="1"/>
  <c r="AC2722" i="64"/>
  <c r="AD586" i="64" a="1"/>
  <c r="AD586" i="64" s="1"/>
  <c r="AD608" i="64" a="1"/>
  <c r="AD608" i="64" s="1"/>
  <c r="AD609" i="64" a="1"/>
  <c r="AD609" i="64" s="1"/>
  <c r="AC587" i="64"/>
  <c r="AD2922" i="64"/>
  <c r="AD2888" i="64"/>
  <c r="AC2826" i="64"/>
  <c r="AC2804" i="64"/>
  <c r="AD3226" i="64" a="1"/>
  <c r="AD3226" i="64" s="1"/>
  <c r="AD2805" i="64" a="1"/>
  <c r="AD2805" i="64" s="1"/>
  <c r="AD2825" i="64" a="1"/>
  <c r="AD2825" i="64" s="1"/>
  <c r="BN2482" i="64"/>
  <c r="BM2484" i="64"/>
  <c r="BN2461" i="64"/>
  <c r="BN2463" i="64" s="1"/>
  <c r="AA2349" i="64"/>
  <c r="Z2360" i="64"/>
  <c r="Z2361" i="64" s="1"/>
  <c r="AB2347" i="64"/>
  <c r="AB2356" i="64"/>
  <c r="AB2348" i="64"/>
  <c r="AB2357" i="64"/>
  <c r="AA2358" i="64"/>
  <c r="AD2353" i="64" a="1"/>
  <c r="AD2353" i="64" s="1"/>
  <c r="AD2352" i="64" a="1"/>
  <c r="AD2352" i="64" s="1"/>
  <c r="AD2343" i="64" a="1"/>
  <c r="AD2343" i="64" s="1"/>
  <c r="AD2344" i="64" a="1"/>
  <c r="AD2344" i="64" s="1"/>
  <c r="AC2340" i="64"/>
  <c r="AC2339" i="64"/>
  <c r="AD2334" i="64" a="1"/>
  <c r="AD2334" i="64" s="1"/>
  <c r="AD2335" i="64" a="1"/>
  <c r="AD2335" i="64" s="1"/>
  <c r="AC2868" i="64"/>
  <c r="AD2867" i="64" a="1"/>
  <c r="AD2867" i="64" s="1"/>
  <c r="AD865" i="64" a="1"/>
  <c r="AD865" i="64" s="1"/>
  <c r="AE2616" i="64"/>
  <c r="AC1741" i="64"/>
  <c r="AC2255" i="64"/>
  <c r="AC2092" i="64"/>
  <c r="AC1358" i="64"/>
  <c r="AC867" i="64"/>
  <c r="AC891" i="64"/>
  <c r="AC2549" i="64"/>
  <c r="AB83" i="64"/>
  <c r="AD860" i="64" a="1"/>
  <c r="AD860" i="64" s="1"/>
  <c r="AD96" i="64" a="1"/>
  <c r="AD96" i="64" s="1"/>
  <c r="AD585" i="64" a="1"/>
  <c r="AD585" i="64" s="1"/>
  <c r="AD76" i="64" a="1"/>
  <c r="AD76" i="64" s="1"/>
  <c r="AD81" i="64" a="1"/>
  <c r="AD81" i="64" s="1"/>
  <c r="AD80" i="64" a="1"/>
  <c r="AD80" i="64" s="1"/>
  <c r="AC77" i="64"/>
  <c r="AD75" i="64" a="1"/>
  <c r="AD75" i="64" s="1"/>
  <c r="AD74" i="64" a="1"/>
  <c r="AD74" i="64" s="1"/>
  <c r="AD890" i="64" a="1"/>
  <c r="AD890" i="64" s="1"/>
  <c r="AD3123" i="64" a="1"/>
  <c r="AD3123" i="64" s="1"/>
  <c r="AD3200" i="64" a="1"/>
  <c r="AD3200" i="64" s="1"/>
  <c r="AD3174" i="64" a="1"/>
  <c r="AD3174" i="64" s="1"/>
  <c r="AD3149" i="64" a="1"/>
  <c r="AD3149" i="64" s="1"/>
  <c r="AD2231" i="64" a="1"/>
  <c r="AD2231" i="64" s="1"/>
  <c r="AD2232" i="64" s="1"/>
  <c r="AD112" i="64" a="1"/>
  <c r="AD112" i="64" s="1"/>
  <c r="AD113" i="64" a="1"/>
  <c r="AD113" i="64" s="1"/>
  <c r="AD110" i="64" a="1"/>
  <c r="AD110" i="64" s="1"/>
  <c r="AD111" i="64" a="1"/>
  <c r="AD111" i="64" s="1"/>
  <c r="AC114" i="64"/>
  <c r="AD2173" i="64" a="1"/>
  <c r="AD2173" i="64" s="1"/>
  <c r="AD2174" i="64" s="1"/>
  <c r="AD562" i="64" a="1"/>
  <c r="AD562" i="64" s="1"/>
  <c r="AD3250" i="64" a="1"/>
  <c r="AD3250" i="64" s="1"/>
  <c r="AD2093" i="64" a="1"/>
  <c r="AD2093" i="64" s="1"/>
  <c r="AD2511" i="64" a="1"/>
  <c r="AD2511" i="64" s="1"/>
  <c r="AD2519" i="64" s="1"/>
  <c r="AD2262" i="64" a="1"/>
  <c r="AD2262" i="64" s="1"/>
  <c r="AD2256" i="64" a="1"/>
  <c r="AD2256" i="64" s="1"/>
  <c r="AD2254" i="64" a="1"/>
  <c r="AD2254" i="64" s="1"/>
  <c r="AD1740" i="64" a="1"/>
  <c r="AD1740" i="64" s="1"/>
  <c r="AD1357" i="64" a="1"/>
  <c r="AD1357" i="64" s="1"/>
  <c r="AD2804" i="64" a="1"/>
  <c r="BT1381" i="64" a="1"/>
  <c r="V913" i="64" a="1"/>
  <c r="AD2340" i="64" a="1"/>
  <c r="AD587" i="64" a="1"/>
  <c r="BS1383" i="64" a="1"/>
  <c r="AD2826" i="64" a="1"/>
  <c r="BR1384" i="64" a="1"/>
  <c r="AE2888" i="64" a="1"/>
  <c r="AD2092" i="64" a="1"/>
  <c r="AD990" i="64" a="1"/>
  <c r="BT1064" i="64" a="1"/>
  <c r="AD610" i="64" a="1"/>
  <c r="BT1276" i="64" a="1"/>
  <c r="BU1517" i="64"/>
  <c r="BU1473" i="64"/>
  <c r="BT1208" i="64" a="1"/>
  <c r="BU1451" i="64"/>
  <c r="AD2255" i="64" a="1"/>
  <c r="BT1164" i="64" a="1"/>
  <c r="BT2386" i="64" a="1"/>
  <c r="AD1358" i="64" a="1"/>
  <c r="BT433" i="64" a="1"/>
  <c r="AE2922" i="64" a="1"/>
  <c r="BV3064" i="64" a="1"/>
  <c r="AD2868" i="64" a="1"/>
  <c r="BU1540" i="64"/>
  <c r="AD891" i="64" a="1"/>
  <c r="BT1406" i="64"/>
  <c r="BT2228" i="64" a="1"/>
  <c r="AD867" i="64" a="1"/>
  <c r="BU1495" i="64"/>
  <c r="BU1428" i="64"/>
  <c r="AD1741" i="64" a="1"/>
  <c r="BT1813" i="64" a="1"/>
  <c r="X1662" i="64" a="1"/>
  <c r="BT1569" i="64" a="1"/>
  <c r="AD2339" i="64" a="1"/>
  <c r="AD563" i="64" a="1"/>
  <c r="BT1024" i="64" a="1"/>
  <c r="BU17" i="861" l="1"/>
  <c r="BU22" i="861"/>
  <c r="BV13" i="861"/>
  <c r="BV3064" i="64"/>
  <c r="BV3038" i="64" a="1"/>
  <c r="BV3038" i="64" s="1"/>
  <c r="AN3041" i="64"/>
  <c r="AO3036" i="64"/>
  <c r="BV2846" i="64" a="1"/>
  <c r="BV2846" i="64" s="1"/>
  <c r="BV2847" i="64" a="1"/>
  <c r="BV2847" i="64" s="1"/>
  <c r="BU2848" i="64"/>
  <c r="BV61" i="64" a="1"/>
  <c r="BV61" i="64" s="1"/>
  <c r="BV59" i="64" a="1"/>
  <c r="BV59" i="64" s="1"/>
  <c r="BV60" i="64" a="1"/>
  <c r="BV60" i="64" s="1"/>
  <c r="BV58" i="64" s="1" a="1"/>
  <c r="BV58" i="64" s="1"/>
  <c r="BV3364" i="64" a="1"/>
  <c r="BV3364" i="64" s="1"/>
  <c r="BV3343" i="64" a="1"/>
  <c r="BV3343" i="64" s="1"/>
  <c r="BV1449" i="64" a="1"/>
  <c r="BV1449" i="64" s="1"/>
  <c r="BV1450" i="64" a="1"/>
  <c r="BV1450" i="64" s="1"/>
  <c r="BV1538" i="64" a="1"/>
  <c r="BV1538" i="64" s="1"/>
  <c r="BV1539" i="64" a="1"/>
  <c r="BV1539" i="64" s="1"/>
  <c r="BV1494" i="64" a="1"/>
  <c r="BV1494" i="64" s="1"/>
  <c r="BV1516" i="64" a="1"/>
  <c r="BV1516" i="64" s="1"/>
  <c r="BV1427" i="64" a="1"/>
  <c r="BV1427" i="64" s="1"/>
  <c r="BV1472" i="64" a="1"/>
  <c r="BV1472" i="64" s="1"/>
  <c r="BK669" i="64"/>
  <c r="BK673" i="64" s="1"/>
  <c r="BJ678" i="64"/>
  <c r="BJ682" i="64" s="1"/>
  <c r="BJ674" i="64"/>
  <c r="BV681" i="64" a="1"/>
  <c r="BV681" i="64" s="1"/>
  <c r="BV677" i="64" a="1"/>
  <c r="BV677" i="64" s="1"/>
  <c r="BV671" i="64" a="1"/>
  <c r="BV671" i="64" s="1"/>
  <c r="BV672" i="64" s="1"/>
  <c r="BU20" i="864"/>
  <c r="BU92" i="861" s="1"/>
  <c r="BU93" i="861" s="1"/>
  <c r="BU21" i="863"/>
  <c r="X1662" i="64"/>
  <c r="BU33" i="863"/>
  <c r="BU17" i="863" s="1"/>
  <c r="BU32" i="861" s="1"/>
  <c r="BU44" i="863"/>
  <c r="AD563" i="64"/>
  <c r="BW1" i="64"/>
  <c r="BV4" i="64"/>
  <c r="BX2" i="64"/>
  <c r="BW3" i="64"/>
  <c r="BW3063" i="64" s="1" a="1"/>
  <c r="BW3063" i="64" s="1"/>
  <c r="BW7" i="64"/>
  <c r="BH536" i="64"/>
  <c r="BG537" i="64"/>
  <c r="BG539" i="64"/>
  <c r="BJ486" i="64"/>
  <c r="BK485" i="64"/>
  <c r="BJ488" i="64"/>
  <c r="BX2" i="864"/>
  <c r="BV368" i="64"/>
  <c r="BV4" i="863"/>
  <c r="BV4" i="864"/>
  <c r="BW1" i="863"/>
  <c r="BW1" i="864"/>
  <c r="BW3" i="864"/>
  <c r="BW3" i="863"/>
  <c r="BW7" i="864"/>
  <c r="BW7" i="863"/>
  <c r="BW4" i="861"/>
  <c r="BX3" i="861"/>
  <c r="T788" i="64"/>
  <c r="T791" i="64" s="1"/>
  <c r="T800" i="64" s="1"/>
  <c r="T802" i="64" s="1"/>
  <c r="T792" i="64" s="1"/>
  <c r="T794" i="64" s="1"/>
  <c r="T795" i="64" s="1"/>
  <c r="U788" i="64" s="1"/>
  <c r="U791" i="64" s="1"/>
  <c r="U800" i="64" s="1"/>
  <c r="U802" i="64" s="1"/>
  <c r="U792" i="64" s="1"/>
  <c r="U794" i="64" s="1"/>
  <c r="U795" i="64" s="1"/>
  <c r="V913" i="64"/>
  <c r="U1571" i="64"/>
  <c r="V1567" i="64" s="1"/>
  <c r="U1573" i="64"/>
  <c r="AD230" i="64" a="1"/>
  <c r="AD230" i="64" s="1"/>
  <c r="T799" i="64"/>
  <c r="W912" i="64" a="1"/>
  <c r="W912" i="64" s="1"/>
  <c r="U1664" i="64"/>
  <c r="U435" i="64"/>
  <c r="V431" i="64" s="1"/>
  <c r="U437" i="64"/>
  <c r="BQ85" i="861"/>
  <c r="BQ60" i="861"/>
  <c r="BT1974" i="64"/>
  <c r="BT1983" i="64" s="1"/>
  <c r="BT1986" i="64" s="1"/>
  <c r="BP60" i="861"/>
  <c r="BR45" i="861"/>
  <c r="BU1981" i="64" a="1"/>
  <c r="BU1981" i="64" s="1"/>
  <c r="BU1982" i="64" a="1"/>
  <c r="BU1982" i="64" s="1"/>
  <c r="BN1990" i="64"/>
  <c r="BT1381" i="64"/>
  <c r="BT1813" i="64"/>
  <c r="BT1815" i="64" s="1"/>
  <c r="BU1814" i="64" a="1"/>
  <c r="BU1814" i="64" s="1"/>
  <c r="BU1812" i="64" a="1"/>
  <c r="BU1812" i="64" s="1"/>
  <c r="BU382" i="64" a="1"/>
  <c r="BU382" i="64" s="1"/>
  <c r="BU384" i="64" a="1"/>
  <c r="BU384" i="64" s="1"/>
  <c r="BT383" i="64"/>
  <c r="BT385" i="64" s="1"/>
  <c r="BU457" i="64" a="1"/>
  <c r="BU457" i="64" s="1"/>
  <c r="BU381" i="64" a="1"/>
  <c r="BU381" i="64" s="1"/>
  <c r="BU508" i="64" a="1"/>
  <c r="BU508" i="64" s="1"/>
  <c r="BT433" i="64"/>
  <c r="BT1569" i="64"/>
  <c r="BT1570" i="64" s="1"/>
  <c r="BU1568" i="64" a="1"/>
  <c r="BU1568" i="64" s="1"/>
  <c r="BU432" i="64" a="1"/>
  <c r="BU432" i="64" s="1"/>
  <c r="BT1276" i="64"/>
  <c r="BT1208" i="64"/>
  <c r="BU1207" i="64" a="1"/>
  <c r="BU1207" i="64" s="1"/>
  <c r="BU1275" i="64" a="1"/>
  <c r="BU1275" i="64" s="1"/>
  <c r="BS1283" i="64"/>
  <c r="BS1277" i="64"/>
  <c r="BS1284" i="64" s="1"/>
  <c r="BT2386" i="64"/>
  <c r="BT2395" i="64" s="1"/>
  <c r="BT2396" i="64" s="1" a="1"/>
  <c r="BT2396" i="64" s="1"/>
  <c r="BU2387" i="64" a="1"/>
  <c r="BU2387" i="64" s="1"/>
  <c r="CG2417" i="64"/>
  <c r="CG2419" i="64" s="1"/>
  <c r="BT1164" i="64"/>
  <c r="BT2228" i="64"/>
  <c r="BT2230" i="64" s="1"/>
  <c r="BR1179" i="64" a="1"/>
  <c r="BR1179" i="64" s="1"/>
  <c r="BU2227" i="64" a="1"/>
  <c r="BU2227" i="64" s="1"/>
  <c r="BU1165" i="64" a="1"/>
  <c r="BU1165" i="64" s="1"/>
  <c r="BS1178" i="64"/>
  <c r="BS1173" i="64"/>
  <c r="BU1335" i="64" a="1"/>
  <c r="BU1335" i="64" s="1"/>
  <c r="BU2229" i="64" a="1"/>
  <c r="BU2229" i="64" s="1"/>
  <c r="BT1333" i="64"/>
  <c r="BT1334" i="64" s="1"/>
  <c r="BT1336" i="64" s="1"/>
  <c r="BU1331" i="64" a="1"/>
  <c r="BU1331" i="64" s="1"/>
  <c r="BU1332" i="64" a="1"/>
  <c r="BU1332" i="64" s="1"/>
  <c r="BU801" i="64" a="1"/>
  <c r="BU801" i="64" s="1"/>
  <c r="BU790" i="64" a="1"/>
  <c r="BU790" i="64" s="1"/>
  <c r="BU807" i="64" a="1"/>
  <c r="BU807" i="64" s="1"/>
  <c r="BU793" i="64" a="1"/>
  <c r="BU793" i="64" s="1"/>
  <c r="BO2441" i="64"/>
  <c r="BT147" i="64"/>
  <c r="BT162" i="64"/>
  <c r="BU132" i="64" a="1"/>
  <c r="BU132" i="64" s="1"/>
  <c r="BU1647" i="64" a="1"/>
  <c r="BU1647" i="64" s="1"/>
  <c r="BS148" i="64"/>
  <c r="BT145" i="64"/>
  <c r="BT160" i="64"/>
  <c r="BT143" i="64"/>
  <c r="BT158" i="64"/>
  <c r="BT144" i="64"/>
  <c r="BT159" i="64"/>
  <c r="BT146" i="64"/>
  <c r="BT161" i="64"/>
  <c r="BU137" i="64" a="1"/>
  <c r="BU137" i="64" s="1"/>
  <c r="BU140" i="64" a="1"/>
  <c r="BU140" i="64" s="1"/>
  <c r="BU151" i="64" a="1"/>
  <c r="BU151" i="64" s="1"/>
  <c r="BU153" i="64" a="1"/>
  <c r="BU153" i="64" s="1"/>
  <c r="BU152" i="64" a="1"/>
  <c r="BU152" i="64" s="1"/>
  <c r="BU155" i="64" a="1"/>
  <c r="BU155" i="64" s="1"/>
  <c r="BU154" i="64" a="1"/>
  <c r="BU154" i="64" s="1"/>
  <c r="BU138" i="64" a="1"/>
  <c r="BU138" i="64" s="1"/>
  <c r="BU139" i="64" a="1"/>
  <c r="BU139" i="64" s="1"/>
  <c r="BU136" i="64" a="1"/>
  <c r="BU136" i="64" s="1"/>
  <c r="BP165" i="64"/>
  <c r="BP166" i="64" s="1"/>
  <c r="BO165" i="64"/>
  <c r="BQ163" i="64"/>
  <c r="BU367" i="64" a="1"/>
  <c r="BU367" i="64" s="1"/>
  <c r="BU128" i="64" a="1"/>
  <c r="BU128" i="64" s="1"/>
  <c r="BU130" i="64" a="1"/>
  <c r="BU130" i="64" s="1"/>
  <c r="BU129" i="64" a="1"/>
  <c r="BU129" i="64" s="1"/>
  <c r="BU131" i="64" a="1"/>
  <c r="BU131" i="64" s="1"/>
  <c r="BT133" i="64"/>
  <c r="BU1405" i="64" a="1"/>
  <c r="BU1405" i="64" s="1"/>
  <c r="AE2617" i="64"/>
  <c r="BR1134" i="64"/>
  <c r="BR1135" i="64" s="1"/>
  <c r="BT1100" i="64"/>
  <c r="BT1130" i="64" s="1"/>
  <c r="BQ1135" i="64"/>
  <c r="BT1131" i="64"/>
  <c r="BS1132" i="64"/>
  <c r="BT1128" i="64"/>
  <c r="BT1127" i="64"/>
  <c r="BT1129" i="64"/>
  <c r="BU1124" i="64" a="1"/>
  <c r="BU1124" i="64" s="1"/>
  <c r="BU1120" i="64" a="1"/>
  <c r="BU1120" i="64" s="1"/>
  <c r="BU1121" i="64" a="1"/>
  <c r="BU1121" i="64" s="1"/>
  <c r="BU1122" i="64" a="1"/>
  <c r="BU1122" i="64" s="1"/>
  <c r="BU1123" i="64" a="1"/>
  <c r="BU1123" i="64" s="1"/>
  <c r="BS1117" i="64"/>
  <c r="BT1116" i="64"/>
  <c r="BT1113" i="64"/>
  <c r="BT1114" i="64"/>
  <c r="BU1108" i="64" a="1"/>
  <c r="BU1108" i="64" s="1"/>
  <c r="BU1107" i="64" a="1"/>
  <c r="BU1107" i="64" s="1"/>
  <c r="BU1109" i="64" a="1"/>
  <c r="BU1109" i="64" s="1"/>
  <c r="BU1089" i="64" a="1"/>
  <c r="BU1089" i="64" s="1"/>
  <c r="BU1097" i="64" s="1"/>
  <c r="BU1090" i="64" a="1"/>
  <c r="BU1090" i="64" s="1"/>
  <c r="BU1098" i="64" s="1"/>
  <c r="BU1106" i="64" a="1"/>
  <c r="BU1106" i="64" s="1"/>
  <c r="BU1091" i="64" a="1"/>
  <c r="BU1091" i="64" s="1"/>
  <c r="BU1099" i="64" s="1"/>
  <c r="BU1092" i="64" a="1"/>
  <c r="BU1092" i="64" s="1"/>
  <c r="BU1100" i="64" s="1"/>
  <c r="BU1105" i="64" a="1"/>
  <c r="BU1105" i="64" s="1"/>
  <c r="BU1093" i="64" a="1"/>
  <c r="BU1093" i="64" s="1"/>
  <c r="BU1101" i="64" s="1"/>
  <c r="BT1112" i="64"/>
  <c r="BU229" i="64" a="1"/>
  <c r="BU229" i="64" s="1"/>
  <c r="BT1064" i="64"/>
  <c r="BT1066" i="64" s="1"/>
  <c r="BR1384" i="64"/>
  <c r="BS1383" i="64"/>
  <c r="BU352" i="64" a="1"/>
  <c r="BU352" i="64" s="1"/>
  <c r="BU1380" i="64" a="1"/>
  <c r="BU1380" i="64" s="1"/>
  <c r="BU333" i="64" a="1"/>
  <c r="BU333" i="64" s="1"/>
  <c r="BU1065" i="64" a="1"/>
  <c r="BU1065" i="64" s="1"/>
  <c r="BU1031" i="64" a="1"/>
  <c r="BU1031" i="64" s="1"/>
  <c r="BU320" i="64" a="1"/>
  <c r="BU320" i="64" s="1"/>
  <c r="BS1028" i="64"/>
  <c r="BT1024" i="64"/>
  <c r="BT1032" i="64" s="1"/>
  <c r="BU1027" i="64" a="1"/>
  <c r="BU1027" i="64" s="1"/>
  <c r="BU1023" i="64" a="1"/>
  <c r="BU1023" i="64" s="1"/>
  <c r="BV280"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Y2" i="861"/>
  <c r="BX1" i="861"/>
  <c r="BU53" i="863" a="1"/>
  <c r="BU53" i="863" s="1"/>
  <c r="BU51" i="863" a="1"/>
  <c r="BU51" i="863" s="1"/>
  <c r="BU49" i="863" a="1"/>
  <c r="BU49" i="863" s="1"/>
  <c r="AE284" i="64"/>
  <c r="AF298" i="64"/>
  <c r="AF281" i="64"/>
  <c r="AF299" i="64"/>
  <c r="AF300" i="64"/>
  <c r="AF282" i="64"/>
  <c r="AF283" i="64"/>
  <c r="AF301" i="64"/>
  <c r="AE302" i="64"/>
  <c r="BI7" i="860"/>
  <c r="BI3" i="860"/>
  <c r="BI4" i="860" s="1"/>
  <c r="BJ2" i="860"/>
  <c r="BI1" i="860"/>
  <c r="AD990" i="64"/>
  <c r="AD1000" i="64" s="1"/>
  <c r="AC2730" i="64"/>
  <c r="AE994" i="64" a="1"/>
  <c r="AE994" i="64" s="1"/>
  <c r="AE989" i="64" a="1"/>
  <c r="AE989" i="64" s="1"/>
  <c r="AD610" i="64"/>
  <c r="AE2713" i="64" a="1"/>
  <c r="AE2713" i="64" s="1"/>
  <c r="AE2714" i="64" a="1"/>
  <c r="AE2714" i="64" s="1"/>
  <c r="AE2715" i="64" a="1"/>
  <c r="AE2715" i="64" s="1"/>
  <c r="AE2716" i="64" a="1"/>
  <c r="AE2716" i="64" s="1"/>
  <c r="AE2719" i="64" a="1"/>
  <c r="AE2719" i="64" s="1"/>
  <c r="AE2718" i="64" a="1"/>
  <c r="AE2718" i="64" s="1"/>
  <c r="AE2717" i="64" a="1"/>
  <c r="AE2717" i="64" s="1"/>
  <c r="AE2720" i="64" a="1"/>
  <c r="AE2720" i="64" s="1"/>
  <c r="AE2721" i="64" a="1"/>
  <c r="AE2721" i="64" s="1"/>
  <c r="AD2722" i="64"/>
  <c r="AE586" i="64" a="1"/>
  <c r="AE586" i="64" s="1"/>
  <c r="AE609" i="64" a="1"/>
  <c r="AE609" i="64" s="1"/>
  <c r="AE608" i="64" a="1"/>
  <c r="AE608" i="64" s="1"/>
  <c r="AD587" i="64"/>
  <c r="AE2888" i="64"/>
  <c r="AE2922" i="64"/>
  <c r="AD2826" i="64"/>
  <c r="AD2804" i="64"/>
  <c r="AE3226" i="64" a="1"/>
  <c r="AE3226" i="64" s="1"/>
  <c r="AE2805" i="64" a="1"/>
  <c r="AE2805" i="64" s="1"/>
  <c r="AE2825" i="64" a="1"/>
  <c r="AE2825" i="64" s="1"/>
  <c r="BN2484" i="64"/>
  <c r="BO2482" i="64"/>
  <c r="BO2461" i="64"/>
  <c r="BO2463" i="64" s="1"/>
  <c r="AA2360" i="64"/>
  <c r="AA2361" i="64" s="1"/>
  <c r="AB2349" i="64"/>
  <c r="AC2348" i="64"/>
  <c r="AC2357" i="64"/>
  <c r="AB2358" i="64"/>
  <c r="AC2347" i="64"/>
  <c r="AC2356" i="64"/>
  <c r="AE2353" i="64" a="1"/>
  <c r="AE2353" i="64" s="1"/>
  <c r="AE2352" i="64" a="1"/>
  <c r="AE2352" i="64" s="1"/>
  <c r="AE2344" i="64" a="1"/>
  <c r="AE2344" i="64" s="1"/>
  <c r="AE2343" i="64" a="1"/>
  <c r="AE2343" i="64" s="1"/>
  <c r="AD2340" i="64"/>
  <c r="AD2339" i="64"/>
  <c r="AE2334" i="64" a="1"/>
  <c r="AE2334" i="64" s="1"/>
  <c r="AE2335" i="64" a="1"/>
  <c r="AE2335" i="64" s="1"/>
  <c r="AD2868" i="64"/>
  <c r="AE2867" i="64" a="1"/>
  <c r="AE2867" i="64" s="1"/>
  <c r="AE865" i="64" a="1"/>
  <c r="AE865" i="64" s="1"/>
  <c r="AF2616" i="64"/>
  <c r="AF2617" i="64" s="1"/>
  <c r="AD2255" i="64"/>
  <c r="AD2092" i="64"/>
  <c r="AD1741" i="64"/>
  <c r="AD1358" i="64"/>
  <c r="AD891" i="64"/>
  <c r="AD867" i="64"/>
  <c r="AC83" i="64"/>
  <c r="AE860" i="64" a="1"/>
  <c r="AE860" i="64" s="1"/>
  <c r="AE96" i="64" a="1"/>
  <c r="AE96" i="64" s="1"/>
  <c r="AE585" i="64" a="1"/>
  <c r="AE585" i="64" s="1"/>
  <c r="AE76" i="64" a="1"/>
  <c r="AE76" i="64" s="1"/>
  <c r="AE81" i="64" a="1"/>
  <c r="AE81" i="64" s="1"/>
  <c r="AE80" i="64" a="1"/>
  <c r="AE80" i="64" s="1"/>
  <c r="AD77" i="64"/>
  <c r="AE75" i="64" a="1"/>
  <c r="AE75" i="64" s="1"/>
  <c r="AE74" i="64" a="1"/>
  <c r="AE74" i="64" s="1"/>
  <c r="AE890" i="64" a="1"/>
  <c r="AE890" i="64" s="1"/>
  <c r="AE3123" i="64" a="1"/>
  <c r="AE3123" i="64" s="1"/>
  <c r="AE3200" i="64" a="1"/>
  <c r="AE3200" i="64" s="1"/>
  <c r="AE3174" i="64" a="1"/>
  <c r="AE3174" i="64" s="1"/>
  <c r="AE3149" i="64" a="1"/>
  <c r="AE3149" i="64" s="1"/>
  <c r="AE2231" i="64" a="1"/>
  <c r="AE2231" i="64" s="1"/>
  <c r="AE2232" i="64" s="1"/>
  <c r="AD114" i="64"/>
  <c r="AE112" i="64" a="1"/>
  <c r="AE112" i="64" s="1"/>
  <c r="AE113" i="64" a="1"/>
  <c r="AE113" i="64" s="1"/>
  <c r="AE110" i="64" a="1"/>
  <c r="AE110" i="64" s="1"/>
  <c r="AE111" i="64" a="1"/>
  <c r="AE111" i="64" s="1"/>
  <c r="AE2173" i="64" a="1"/>
  <c r="AE2173" i="64" s="1"/>
  <c r="AE2174" i="64" s="1"/>
  <c r="AE562" i="64" a="1"/>
  <c r="AE562" i="64" s="1"/>
  <c r="AE3250" i="64" a="1"/>
  <c r="AE3250" i="64" s="1"/>
  <c r="AE2093" i="64" a="1"/>
  <c r="AE2093" i="64" s="1"/>
  <c r="AE2511" i="64" a="1"/>
  <c r="AE2511" i="64" s="1"/>
  <c r="AE2519" i="64" s="1"/>
  <c r="AE2256" i="64" a="1"/>
  <c r="AE2256" i="64" s="1"/>
  <c r="AE2254" i="64" a="1"/>
  <c r="AE2254" i="64" s="1"/>
  <c r="AE2262" i="64" a="1"/>
  <c r="AE2262" i="64" s="1"/>
  <c r="AE1740" i="64" a="1"/>
  <c r="AE1740" i="64" s="1"/>
  <c r="AE1357" i="64" a="1"/>
  <c r="AE1357" i="64" s="1"/>
  <c r="BV1517" i="64"/>
  <c r="BU1813" i="64" a="1"/>
  <c r="AE891" i="64" a="1"/>
  <c r="BV1473" i="64"/>
  <c r="BV1451" i="64"/>
  <c r="BU1381" i="64" a="1"/>
  <c r="Y1662" i="64" a="1"/>
  <c r="BU2228" i="64" a="1"/>
  <c r="AF2922" i="64" a="1"/>
  <c r="AE990" i="64" a="1"/>
  <c r="AE587" i="64" a="1"/>
  <c r="BV1428" i="64"/>
  <c r="BU433" i="64" a="1"/>
  <c r="AE2868" i="64" a="1"/>
  <c r="BU1208" i="64" a="1"/>
  <c r="AE2826" i="64" a="1"/>
  <c r="BU1064" i="64" a="1"/>
  <c r="BU1024" i="64" a="1"/>
  <c r="BU1406" i="64"/>
  <c r="BU1276" i="64" a="1"/>
  <c r="AE610" i="64" a="1"/>
  <c r="BW3064" i="64" a="1"/>
  <c r="AE2339" i="64" a="1"/>
  <c r="AE867" i="64" a="1"/>
  <c r="AF2888" i="64" a="1"/>
  <c r="BU2386" i="64" a="1"/>
  <c r="BV1540" i="64"/>
  <c r="BT1383" i="64" a="1"/>
  <c r="W913" i="64" a="1"/>
  <c r="BV1495" i="64"/>
  <c r="BU1164" i="64" a="1"/>
  <c r="AE2255" i="64" a="1"/>
  <c r="AE1741" i="64" a="1"/>
  <c r="AE2804" i="64" a="1"/>
  <c r="BU1569" i="64" a="1"/>
  <c r="BS1384" i="64" a="1"/>
  <c r="AE2092" i="64" a="1"/>
  <c r="AE563" i="64" a="1"/>
  <c r="AE1358" i="64" a="1"/>
  <c r="AE2340" i="64" a="1"/>
  <c r="BW13" i="861" l="1"/>
  <c r="BV22" i="861"/>
  <c r="BV17" i="861"/>
  <c r="BW3064" i="64"/>
  <c r="BW3038" i="64" a="1"/>
  <c r="BW3038" i="64" s="1"/>
  <c r="AO3039" i="64"/>
  <c r="AO3040" i="64" s="1"/>
  <c r="BV2848" i="64"/>
  <c r="BW2846" i="64" a="1"/>
  <c r="BW2846" i="64" s="1"/>
  <c r="BW2847" i="64" a="1"/>
  <c r="BW2847" i="64" s="1"/>
  <c r="BW59" i="64" a="1"/>
  <c r="BW59" i="64" s="1"/>
  <c r="BW60" i="64" a="1"/>
  <c r="BW60" i="64" s="1"/>
  <c r="BW58" i="64" s="1" a="1"/>
  <c r="BW58" i="64" s="1"/>
  <c r="BW61" i="64" a="1"/>
  <c r="BW61" i="64" s="1"/>
  <c r="BW3364" i="64" a="1"/>
  <c r="BW3364" i="64" s="1"/>
  <c r="BW3343" i="64" a="1"/>
  <c r="BW3343" i="64" s="1"/>
  <c r="BW1449" i="64" a="1"/>
  <c r="BW1449" i="64" s="1"/>
  <c r="BW1450" i="64" a="1"/>
  <c r="BW1450" i="64" s="1"/>
  <c r="BW1538" i="64" a="1"/>
  <c r="BW1538" i="64" s="1"/>
  <c r="BW1539" i="64" a="1"/>
  <c r="BW1539" i="64" s="1"/>
  <c r="BW1494" i="64" a="1"/>
  <c r="BW1494" i="64" s="1"/>
  <c r="BW1516" i="64" a="1"/>
  <c r="BW1516" i="64" s="1"/>
  <c r="BW1427" i="64" a="1"/>
  <c r="BW1427" i="64" s="1"/>
  <c r="BW1472" i="64" a="1"/>
  <c r="BW1472" i="64" s="1"/>
  <c r="BW681" i="64" a="1"/>
  <c r="BW681" i="64" s="1"/>
  <c r="BW677" i="64" a="1"/>
  <c r="BW677" i="64" s="1"/>
  <c r="BW671" i="64" a="1"/>
  <c r="BW671" i="64" s="1"/>
  <c r="BW672" i="64" s="1"/>
  <c r="BL669" i="64"/>
  <c r="BL673" i="64" s="1"/>
  <c r="BK674" i="64"/>
  <c r="BK678" i="64"/>
  <c r="BK682" i="64" s="1"/>
  <c r="BV20" i="864"/>
  <c r="BV92" i="861" s="1"/>
  <c r="BV93" i="861" s="1"/>
  <c r="BV21" i="863"/>
  <c r="Y1662" i="64"/>
  <c r="BV33" i="863"/>
  <c r="BV17" i="863" s="1"/>
  <c r="BV32" i="861" s="1"/>
  <c r="BV44" i="863"/>
  <c r="AE563" i="64"/>
  <c r="BX3" i="64"/>
  <c r="BX3063" i="64" s="1" a="1"/>
  <c r="BX3063" i="64" s="1"/>
  <c r="BW4" i="64"/>
  <c r="BX1" i="64"/>
  <c r="BX7" i="64"/>
  <c r="BY2" i="64"/>
  <c r="BL485" i="64"/>
  <c r="BK486" i="64"/>
  <c r="BK488" i="64"/>
  <c r="BI536" i="64"/>
  <c r="BH537" i="64"/>
  <c r="BH539" i="64"/>
  <c r="BY2" i="864"/>
  <c r="BW368" i="64"/>
  <c r="BX1" i="864"/>
  <c r="BX1" i="863"/>
  <c r="BX3" i="863"/>
  <c r="BX3" i="864"/>
  <c r="BX7" i="864"/>
  <c r="BX7" i="863"/>
  <c r="BW4" i="864"/>
  <c r="BW4" i="863"/>
  <c r="BY3" i="861"/>
  <c r="BX4" i="861"/>
  <c r="T796" i="64"/>
  <c r="T803" i="64"/>
  <c r="T804" i="64" s="1"/>
  <c r="W913" i="64"/>
  <c r="AE230" i="64" a="1"/>
  <c r="AE230" i="64" s="1"/>
  <c r="X912" i="64" a="1"/>
  <c r="X912" i="64" s="1"/>
  <c r="V435" i="64"/>
  <c r="W431" i="64" s="1"/>
  <c r="V437" i="64"/>
  <c r="V1571" i="64"/>
  <c r="W1567" i="64" s="1"/>
  <c r="V1573" i="64"/>
  <c r="V1664" i="64"/>
  <c r="U796" i="64"/>
  <c r="V788" i="64"/>
  <c r="V791" i="64" s="1"/>
  <c r="BR85" i="861"/>
  <c r="BS45" i="861"/>
  <c r="BR60" i="861"/>
  <c r="BU1974" i="64"/>
  <c r="BU1983" i="64" s="1"/>
  <c r="BU1986" i="64" s="1"/>
  <c r="BV1981" i="64" a="1"/>
  <c r="BV1981" i="64" s="1"/>
  <c r="BV1982" i="64" a="1"/>
  <c r="BV1982" i="64" s="1"/>
  <c r="BO1990" i="64"/>
  <c r="BU1381" i="64"/>
  <c r="BU1813" i="64"/>
  <c r="BU1815" i="64" s="1"/>
  <c r="BV1814" i="64" a="1"/>
  <c r="BV1814" i="64" s="1"/>
  <c r="BV1812" i="64" a="1"/>
  <c r="BV1812" i="64" s="1"/>
  <c r="BU383" i="64"/>
  <c r="BU385" i="64" s="1"/>
  <c r="BV382" i="64" a="1"/>
  <c r="BV382" i="64" s="1"/>
  <c r="BV384" i="64" a="1"/>
  <c r="BV384" i="64" s="1"/>
  <c r="BV457" i="64" a="1"/>
  <c r="BV457" i="64" s="1"/>
  <c r="BV381" i="64" a="1"/>
  <c r="BV381" i="64" s="1"/>
  <c r="BV508" i="64" a="1"/>
  <c r="BV508" i="64" s="1"/>
  <c r="BU433" i="64"/>
  <c r="BU1569" i="64"/>
  <c r="BU1570" i="64" s="1"/>
  <c r="BV1568" i="64" a="1"/>
  <c r="BV1568" i="64" s="1"/>
  <c r="BV432" i="64" a="1"/>
  <c r="BV432" i="64" s="1"/>
  <c r="BU1276" i="64"/>
  <c r="BU1208" i="64"/>
  <c r="BV1207" i="64" a="1"/>
  <c r="BV1207" i="64" s="1"/>
  <c r="BV1275" i="64" a="1"/>
  <c r="BV1275" i="64" s="1"/>
  <c r="BT1283" i="64"/>
  <c r="BT1277" i="64"/>
  <c r="BT1284" i="64" s="1"/>
  <c r="BU2386" i="64"/>
  <c r="BU2395" i="64" s="1"/>
  <c r="BU2396" i="64" s="1" a="1"/>
  <c r="BU2396" i="64" s="1"/>
  <c r="BV2387" i="64" a="1"/>
  <c r="BV2387" i="64" s="1"/>
  <c r="CH2417" i="64"/>
  <c r="CH2419" i="64" s="1"/>
  <c r="BU1164" i="64"/>
  <c r="BU2228" i="64"/>
  <c r="BU2230" i="64" s="1"/>
  <c r="BS1179" i="64" a="1"/>
  <c r="BS1179" i="64" s="1"/>
  <c r="BV2227" i="64" a="1"/>
  <c r="BV2227" i="64" s="1"/>
  <c r="BV1165" i="64" a="1"/>
  <c r="BV1165" i="64" s="1"/>
  <c r="BT1178" i="64"/>
  <c r="BT1173" i="64"/>
  <c r="BV1335" i="64" a="1"/>
  <c r="BV1335" i="64" s="1"/>
  <c r="BV2229" i="64" a="1"/>
  <c r="BV2229" i="64" s="1"/>
  <c r="BU1333" i="64"/>
  <c r="BU1334" i="64" s="1"/>
  <c r="BU1336" i="64" s="1"/>
  <c r="BV1331" i="64" a="1"/>
  <c r="BV1331" i="64" s="1"/>
  <c r="BV1332" i="64" a="1"/>
  <c r="BV1332" i="64" s="1"/>
  <c r="BV801" i="64" a="1"/>
  <c r="BV801" i="64" s="1"/>
  <c r="BV790" i="64" a="1"/>
  <c r="BV790" i="64" s="1"/>
  <c r="BV807" i="64" a="1"/>
  <c r="BV807" i="64" s="1"/>
  <c r="BV793" i="64" a="1"/>
  <c r="BV793" i="64" s="1"/>
  <c r="BP2441" i="64"/>
  <c r="BU162" i="64"/>
  <c r="BU147" i="64"/>
  <c r="BV132" i="64" a="1"/>
  <c r="BV132" i="64" s="1"/>
  <c r="BV1647" i="64" a="1"/>
  <c r="BV1647" i="64" s="1"/>
  <c r="BT148" i="64"/>
  <c r="BU159" i="64"/>
  <c r="BU160" i="64"/>
  <c r="BU158" i="64"/>
  <c r="BU146" i="64"/>
  <c r="BU161" i="64"/>
  <c r="BU144" i="64"/>
  <c r="BU145" i="64"/>
  <c r="BU143" i="64"/>
  <c r="BV140" i="64" a="1"/>
  <c r="BV140" i="64" s="1"/>
  <c r="BV151" i="64" a="1"/>
  <c r="BV151" i="64" s="1"/>
  <c r="BV153" i="64" a="1"/>
  <c r="BV153" i="64" s="1"/>
  <c r="BV152" i="64" a="1"/>
  <c r="BV152" i="64" s="1"/>
  <c r="BV155" i="64" a="1"/>
  <c r="BV155" i="64" s="1"/>
  <c r="BV154" i="64" a="1"/>
  <c r="BV154" i="64" s="1"/>
  <c r="BV139" i="64" a="1"/>
  <c r="BV139" i="64" s="1"/>
  <c r="BV138" i="64" a="1"/>
  <c r="BV138" i="64" s="1"/>
  <c r="BV137" i="64" a="1"/>
  <c r="BV137" i="64" s="1"/>
  <c r="BV136" i="64" a="1"/>
  <c r="BV136" i="64" s="1"/>
  <c r="BQ165" i="64"/>
  <c r="BQ166" i="64" s="1"/>
  <c r="BO166" i="64"/>
  <c r="BR163" i="64"/>
  <c r="BV367" i="64" a="1"/>
  <c r="BV367" i="64" s="1"/>
  <c r="BV128" i="64" a="1"/>
  <c r="BV128" i="64" s="1"/>
  <c r="BV129" i="64" a="1"/>
  <c r="BV129" i="64" s="1"/>
  <c r="BV131" i="64" a="1"/>
  <c r="BV131" i="64" s="1"/>
  <c r="BV130" i="64" a="1"/>
  <c r="BV130" i="64" s="1"/>
  <c r="BU133" i="64"/>
  <c r="BV1405" i="64" a="1"/>
  <c r="BV1405" i="64" s="1"/>
  <c r="W2520" i="64" a="1"/>
  <c r="W2520" i="64" s="1"/>
  <c r="BT1115" i="64"/>
  <c r="BT1117" i="64" s="1"/>
  <c r="BS1134" i="64"/>
  <c r="BT1132" i="64"/>
  <c r="BU1130" i="64"/>
  <c r="BU1128" i="64"/>
  <c r="BU1127" i="64"/>
  <c r="BU1131" i="64"/>
  <c r="BU1129" i="64"/>
  <c r="BV1124" i="64" a="1"/>
  <c r="BV1124" i="64" s="1"/>
  <c r="BV1120" i="64" a="1"/>
  <c r="BV1120" i="64" s="1"/>
  <c r="BV1121" i="64" a="1"/>
  <c r="BV1121" i="64" s="1"/>
  <c r="BV1122" i="64" a="1"/>
  <c r="BV1122" i="64" s="1"/>
  <c r="BV1123" i="64" a="1"/>
  <c r="BV1123" i="64" s="1"/>
  <c r="BU1114" i="64"/>
  <c r="BU1116" i="64"/>
  <c r="BU1115" i="64"/>
  <c r="BU1113" i="64"/>
  <c r="BU1112" i="64"/>
  <c r="BV1107" i="64" a="1"/>
  <c r="BV1107" i="64" s="1"/>
  <c r="BV1108" i="64" a="1"/>
  <c r="BV1108" i="64" s="1"/>
  <c r="BV1109" i="64" a="1"/>
  <c r="BV1109" i="64" s="1"/>
  <c r="BV1089" i="64" a="1"/>
  <c r="BV1089" i="64" s="1"/>
  <c r="BV1097" i="64" s="1"/>
  <c r="BV1090" i="64" a="1"/>
  <c r="BV1090" i="64" s="1"/>
  <c r="BV1098" i="64" s="1"/>
  <c r="BV1106" i="64" a="1"/>
  <c r="BV1106" i="64" s="1"/>
  <c r="BV1105" i="64" a="1"/>
  <c r="BV1105" i="64" s="1"/>
  <c r="BV1091" i="64" a="1"/>
  <c r="BV1091" i="64" s="1"/>
  <c r="BV1099" i="64" s="1"/>
  <c r="BV1092" i="64" a="1"/>
  <c r="BV1092" i="64" s="1"/>
  <c r="BV1100" i="64" s="1"/>
  <c r="BV1093" i="64" a="1"/>
  <c r="BV1093" i="64" s="1"/>
  <c r="BV1101" i="64" s="1"/>
  <c r="BV229" i="64" a="1"/>
  <c r="BV229" i="64" s="1"/>
  <c r="BU1064" i="64"/>
  <c r="BU1066" i="64" s="1"/>
  <c r="BS1384" i="64"/>
  <c r="BT1383" i="64"/>
  <c r="BV352" i="64" a="1"/>
  <c r="BV352" i="64" s="1"/>
  <c r="BV1380" i="64" a="1"/>
  <c r="BV1380" i="64" s="1"/>
  <c r="BV333" i="64" a="1"/>
  <c r="BV333" i="64" s="1"/>
  <c r="BV1065" i="64" a="1"/>
  <c r="BV1065" i="64" s="1"/>
  <c r="BV1031" i="64" a="1"/>
  <c r="BV1031" i="64" s="1"/>
  <c r="BV320" i="64" a="1"/>
  <c r="BV320" i="64" s="1"/>
  <c r="BT1028" i="64"/>
  <c r="BU1024" i="64"/>
  <c r="BU1032" i="64" s="1"/>
  <c r="BV1027" i="64" a="1"/>
  <c r="BV1027" i="64" s="1"/>
  <c r="BV1023" i="64" a="1"/>
  <c r="BV1023" i="64" s="1"/>
  <c r="BW280"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Z2" i="861"/>
  <c r="BY7" i="861"/>
  <c r="BV51" i="863" a="1"/>
  <c r="BV51" i="863" s="1"/>
  <c r="BV53" i="863" a="1"/>
  <c r="BV53" i="863" s="1"/>
  <c r="BV49" i="863" a="1"/>
  <c r="BV49" i="863" s="1"/>
  <c r="AG298" i="64"/>
  <c r="AG281" i="64"/>
  <c r="AG299" i="64"/>
  <c r="AG282" i="64"/>
  <c r="AG300" i="64"/>
  <c r="AG301" i="64"/>
  <c r="AG283" i="64"/>
  <c r="AF284" i="64"/>
  <c r="AF302" i="64"/>
  <c r="BJ7" i="860"/>
  <c r="BJ3" i="860"/>
  <c r="BJ4" i="860" s="1"/>
  <c r="BK2" i="860"/>
  <c r="BJ1" i="860"/>
  <c r="AE990" i="64"/>
  <c r="AD2730" i="64"/>
  <c r="AF994" i="64" a="1"/>
  <c r="AF994" i="64" s="1"/>
  <c r="AF989" i="64" a="1"/>
  <c r="AF989" i="64" s="1"/>
  <c r="AE610" i="64"/>
  <c r="AF2719" i="64" a="1"/>
  <c r="AF2719" i="64" s="1"/>
  <c r="AF2713" i="64" a="1"/>
  <c r="AF2713" i="64" s="1"/>
  <c r="AF2714" i="64" a="1"/>
  <c r="AF2714" i="64" s="1"/>
  <c r="AF2716" i="64" a="1"/>
  <c r="AF2716" i="64" s="1"/>
  <c r="AF2718" i="64" a="1"/>
  <c r="AF2718" i="64" s="1"/>
  <c r="AF2717" i="64" a="1"/>
  <c r="AF2717" i="64" s="1"/>
  <c r="AF2720" i="64" a="1"/>
  <c r="AF2720" i="64" s="1"/>
  <c r="AF2721" i="64" a="1"/>
  <c r="AF2721" i="64" s="1"/>
  <c r="AF2715" i="64" a="1"/>
  <c r="AF2715" i="64" s="1"/>
  <c r="AE2722" i="64"/>
  <c r="AF586" i="64" a="1"/>
  <c r="AF586" i="64" s="1"/>
  <c r="AF609" i="64" a="1"/>
  <c r="AF609" i="64" s="1"/>
  <c r="AF608" i="64" a="1"/>
  <c r="AF608" i="64" s="1"/>
  <c r="AE587" i="64"/>
  <c r="AF2888" i="64"/>
  <c r="AF2922" i="64"/>
  <c r="AE2826" i="64"/>
  <c r="AE2804" i="64"/>
  <c r="AF3226" i="64" a="1"/>
  <c r="AF3226" i="64" s="1"/>
  <c r="AF2805" i="64" a="1"/>
  <c r="AF2805" i="64" s="1"/>
  <c r="AF2825" i="64" a="1"/>
  <c r="AF2825" i="64" s="1"/>
  <c r="BO2484" i="64"/>
  <c r="BP2482" i="64"/>
  <c r="BP2461" i="64"/>
  <c r="BP2463" i="64" s="1"/>
  <c r="AB2360" i="64"/>
  <c r="AB2361" i="64" s="1"/>
  <c r="AC2349" i="64"/>
  <c r="AD2347" i="64"/>
  <c r="AD2356" i="64"/>
  <c r="AD2348" i="64"/>
  <c r="AD2357" i="64"/>
  <c r="AF2352" i="64" a="1"/>
  <c r="AF2352" i="64" s="1"/>
  <c r="AF2353" i="64" a="1"/>
  <c r="AF2353" i="64" s="1"/>
  <c r="AF2344" i="64" a="1"/>
  <c r="AF2344" i="64" s="1"/>
  <c r="AF2343" i="64" a="1"/>
  <c r="AF2343" i="64" s="1"/>
  <c r="AE2340" i="64"/>
  <c r="AE2339" i="64"/>
  <c r="AF2334" i="64" a="1"/>
  <c r="AF2334" i="64" s="1"/>
  <c r="AF2335" i="64" a="1"/>
  <c r="AF2335" i="64" s="1"/>
  <c r="AE2868" i="64"/>
  <c r="AF2867" i="64" a="1"/>
  <c r="AF2867" i="64" s="1"/>
  <c r="AF865" i="64" a="1"/>
  <c r="AF865" i="64" s="1"/>
  <c r="AG2616" i="64"/>
  <c r="AE2255" i="64"/>
  <c r="AE2092" i="64"/>
  <c r="AE1741" i="64"/>
  <c r="AE1358" i="64"/>
  <c r="AE891" i="64"/>
  <c r="AE867" i="64"/>
  <c r="AD83" i="64"/>
  <c r="AF860" i="64" a="1"/>
  <c r="AF860" i="64" s="1"/>
  <c r="AF96" i="64" a="1"/>
  <c r="AF96" i="64" s="1"/>
  <c r="AF585" i="64" a="1"/>
  <c r="AF585" i="64" s="1"/>
  <c r="AF76" i="64" a="1"/>
  <c r="AF76" i="64" s="1"/>
  <c r="AF81" i="64" a="1"/>
  <c r="AF81" i="64" s="1"/>
  <c r="AF80" i="64" a="1"/>
  <c r="AF80" i="64" s="1"/>
  <c r="AE77" i="64"/>
  <c r="AF75" i="64" a="1"/>
  <c r="AF75" i="64" s="1"/>
  <c r="AF74" i="64" a="1"/>
  <c r="AF74" i="64" s="1"/>
  <c r="AF890" i="64" a="1"/>
  <c r="AF890" i="64" s="1"/>
  <c r="AF3123" i="64" a="1"/>
  <c r="AF3123" i="64" s="1"/>
  <c r="AF3200" i="64" a="1"/>
  <c r="AF3200" i="64" s="1"/>
  <c r="AF3174" i="64" a="1"/>
  <c r="AF3174" i="64" s="1"/>
  <c r="AF3149" i="64" a="1"/>
  <c r="AF3149" i="64" s="1"/>
  <c r="AF2231" i="64" a="1"/>
  <c r="AF2231" i="64" s="1"/>
  <c r="AF2232" i="64" s="1"/>
  <c r="AE114" i="64"/>
  <c r="AF111" i="64" a="1"/>
  <c r="AF111" i="64" s="1"/>
  <c r="AF110" i="64" a="1"/>
  <c r="AF110" i="64" s="1"/>
  <c r="AF112" i="64" a="1"/>
  <c r="AF112" i="64" s="1"/>
  <c r="AF113" i="64" a="1"/>
  <c r="AF113" i="64" s="1"/>
  <c r="AF2173" i="64" a="1"/>
  <c r="AF2173" i="64" s="1"/>
  <c r="AF2174" i="64" s="1"/>
  <c r="AF562" i="64" a="1"/>
  <c r="AF562" i="64" s="1"/>
  <c r="AF3250" i="64" a="1"/>
  <c r="AF3250" i="64" s="1"/>
  <c r="AF2093" i="64" a="1"/>
  <c r="AF2093" i="64" s="1"/>
  <c r="AF2511" i="64" a="1"/>
  <c r="AF2511" i="64" s="1"/>
  <c r="AF2519" i="64" s="1"/>
  <c r="AF2256" i="64" a="1"/>
  <c r="AF2256" i="64" s="1"/>
  <c r="AF2254" i="64" a="1"/>
  <c r="AF2254" i="64" s="1"/>
  <c r="AF2262" i="64" a="1"/>
  <c r="AF2262" i="64" s="1"/>
  <c r="AF1740" i="64" a="1"/>
  <c r="AF1740" i="64" s="1"/>
  <c r="AF1357" i="64" a="1"/>
  <c r="AF1357" i="64" s="1"/>
  <c r="AF891" i="64" a="1"/>
  <c r="BV1164" i="64" a="1"/>
  <c r="BV1381" i="64" a="1"/>
  <c r="AF1358" i="64" a="1"/>
  <c r="BX3064" i="64" a="1"/>
  <c r="BV1276" i="64" a="1"/>
  <c r="BV2386" i="64" a="1"/>
  <c r="BV433" i="64" a="1"/>
  <c r="AG2922" i="64" a="1"/>
  <c r="BV1813" i="64" a="1"/>
  <c r="BW1495" i="64"/>
  <c r="BU1383" i="64" a="1"/>
  <c r="X913" i="64" a="1"/>
  <c r="AF610" i="64" a="1"/>
  <c r="BW1451" i="64"/>
  <c r="AF2804" i="64" a="1"/>
  <c r="BV1406" i="64"/>
  <c r="Z1662" i="64" a="1"/>
  <c r="AF587" i="64" a="1"/>
  <c r="AG2888" i="64" a="1"/>
  <c r="BW1428" i="64"/>
  <c r="AF990" i="64" a="1"/>
  <c r="BV1569" i="64" a="1"/>
  <c r="AF2255" i="64" a="1"/>
  <c r="BV1064" i="64" a="1"/>
  <c r="BW1517" i="64"/>
  <c r="AF2868" i="64" a="1"/>
  <c r="AF2339" i="64" a="1"/>
  <c r="BT1384" i="64" a="1"/>
  <c r="BW1473" i="64"/>
  <c r="BV2228" i="64" a="1"/>
  <c r="AF867" i="64" a="1"/>
  <c r="AF1741" i="64" a="1"/>
  <c r="BV1208" i="64" a="1"/>
  <c r="BW1540" i="64"/>
  <c r="AF2826" i="64" a="1"/>
  <c r="AF2092" i="64" a="1"/>
  <c r="AF2340" i="64" a="1"/>
  <c r="AF563" i="64" a="1"/>
  <c r="BV1024" i="64" a="1"/>
  <c r="BX13" i="861" l="1"/>
  <c r="BW22" i="861"/>
  <c r="BW17" i="861"/>
  <c r="AL23" i="861"/>
  <c r="BX3064" i="64"/>
  <c r="BX3038" i="64" a="1"/>
  <c r="BX3038" i="64" s="1"/>
  <c r="AP3036" i="64"/>
  <c r="AO3041" i="64"/>
  <c r="BW2848" i="64"/>
  <c r="BX2846" i="64" a="1"/>
  <c r="BX2846" i="64" s="1"/>
  <c r="BX2847" i="64" a="1"/>
  <c r="BX2847" i="64" s="1"/>
  <c r="BX59" i="64" a="1"/>
  <c r="BX59" i="64" s="1"/>
  <c r="BX61" i="64" a="1"/>
  <c r="BX61" i="64" s="1"/>
  <c r="BX60" i="64" a="1"/>
  <c r="BX60" i="64" s="1"/>
  <c r="BX58" i="64" s="1" a="1"/>
  <c r="BX58" i="64" s="1"/>
  <c r="BX3364" i="64" a="1"/>
  <c r="BX3364" i="64" s="1"/>
  <c r="BX3343" i="64" a="1"/>
  <c r="BX3343" i="64" s="1"/>
  <c r="BX1449" i="64" a="1"/>
  <c r="BX1449" i="64" s="1"/>
  <c r="BX1450" i="64" a="1"/>
  <c r="BX1450" i="64" s="1"/>
  <c r="BX1538" i="64" a="1"/>
  <c r="BX1538" i="64" s="1"/>
  <c r="BX1539" i="64" a="1"/>
  <c r="BX1539" i="64" s="1"/>
  <c r="BX1494" i="64" a="1"/>
  <c r="BX1494" i="64" s="1"/>
  <c r="BX1516" i="64" a="1"/>
  <c r="BX1516" i="64" s="1"/>
  <c r="BX1427" i="64" a="1"/>
  <c r="BX1427" i="64" s="1"/>
  <c r="BX1472" i="64" a="1"/>
  <c r="BX1472" i="64" s="1"/>
  <c r="BW21" i="863"/>
  <c r="BL678" i="64"/>
  <c r="BL682" i="64" s="1"/>
  <c r="BL674" i="64"/>
  <c r="BM669" i="64"/>
  <c r="BM673" i="64" s="1"/>
  <c r="BX681" i="64" a="1"/>
  <c r="BX681" i="64" s="1"/>
  <c r="BX677" i="64" a="1"/>
  <c r="BX677" i="64" s="1"/>
  <c r="BX671" i="64" a="1"/>
  <c r="BX671" i="64" s="1"/>
  <c r="BX672" i="64" s="1"/>
  <c r="BW20" i="864"/>
  <c r="BW92" i="861" s="1"/>
  <c r="BW93" i="861" s="1"/>
  <c r="Z1662" i="64"/>
  <c r="BW33" i="863"/>
  <c r="BW17" i="863" s="1"/>
  <c r="BW32" i="861" s="1"/>
  <c r="BW44" i="863"/>
  <c r="AF563" i="64"/>
  <c r="BX4" i="64"/>
  <c r="BY3" i="64"/>
  <c r="BY3063" i="64" s="1" a="1"/>
  <c r="BY3063" i="64" s="1"/>
  <c r="BY7" i="64"/>
  <c r="BZ2" i="64"/>
  <c r="BY1" i="64"/>
  <c r="BI537" i="64"/>
  <c r="BJ536" i="64"/>
  <c r="BI539" i="64"/>
  <c r="BM485" i="64"/>
  <c r="BL486" i="64"/>
  <c r="BL488" i="64"/>
  <c r="BX368" i="64"/>
  <c r="BZ2" i="864"/>
  <c r="BX4" i="864"/>
  <c r="BX4" i="863"/>
  <c r="BY7" i="863"/>
  <c r="BY7" i="864"/>
  <c r="BY1" i="864"/>
  <c r="BY1" i="863"/>
  <c r="BY3" i="863"/>
  <c r="BY3" i="864"/>
  <c r="BZ3" i="861"/>
  <c r="BY4" i="861"/>
  <c r="U799" i="64"/>
  <c r="U803" i="64" s="1"/>
  <c r="V799" i="64" s="1"/>
  <c r="T808" i="64"/>
  <c r="X913" i="64"/>
  <c r="W437" i="64"/>
  <c r="W435" i="64"/>
  <c r="X431" i="64" s="1"/>
  <c r="Y912" i="64" a="1"/>
  <c r="Y912" i="64" s="1"/>
  <c r="W1571" i="64"/>
  <c r="X1567" i="64" s="1"/>
  <c r="W1573" i="64"/>
  <c r="AF230" i="64" a="1"/>
  <c r="AF230" i="64" s="1"/>
  <c r="V800" i="64"/>
  <c r="V802" i="64" s="1"/>
  <c r="V792" i="64" s="1"/>
  <c r="V794" i="64" s="1"/>
  <c r="W1664" i="64"/>
  <c r="BS85" i="861"/>
  <c r="BV1974" i="64"/>
  <c r="BV1983" i="64" s="1"/>
  <c r="BS60" i="861"/>
  <c r="BU45" i="861"/>
  <c r="BT45" i="861"/>
  <c r="BW1981" i="64" a="1"/>
  <c r="BW1981" i="64" s="1"/>
  <c r="BW1982" i="64" a="1"/>
  <c r="BW1982" i="64" s="1"/>
  <c r="BP1990" i="64"/>
  <c r="BV1381" i="64"/>
  <c r="BV1813" i="64"/>
  <c r="BV1815" i="64" s="1"/>
  <c r="BW1814" i="64" a="1"/>
  <c r="BW1814" i="64" s="1"/>
  <c r="BW1812" i="64" a="1"/>
  <c r="BW1812" i="64" s="1"/>
  <c r="BW384" i="64" a="1"/>
  <c r="BW384" i="64" s="1"/>
  <c r="BW382" i="64" a="1"/>
  <c r="BW382" i="64" s="1"/>
  <c r="BV383" i="64"/>
  <c r="BV385" i="64" s="1"/>
  <c r="BW457" i="64" a="1"/>
  <c r="BW457" i="64" s="1"/>
  <c r="BW381" i="64" a="1"/>
  <c r="BW381" i="64" s="1"/>
  <c r="BW508" i="64" a="1"/>
  <c r="BW508" i="64" s="1"/>
  <c r="BV1569" i="64"/>
  <c r="BV1570" i="64" s="1"/>
  <c r="BV433" i="64"/>
  <c r="BW1568" i="64" a="1"/>
  <c r="BW1568" i="64" s="1"/>
  <c r="BW432" i="64" a="1"/>
  <c r="BW432" i="64" s="1"/>
  <c r="BV1276" i="64"/>
  <c r="BV1208" i="64"/>
  <c r="BW1207" i="64" a="1"/>
  <c r="BW1207" i="64" s="1"/>
  <c r="BW1275" i="64" a="1"/>
  <c r="BW1275" i="64" s="1"/>
  <c r="BU1283" i="64"/>
  <c r="BU1277" i="64"/>
  <c r="BU1284" i="64" s="1"/>
  <c r="BV2386" i="64"/>
  <c r="BV2395" i="64" s="1"/>
  <c r="BV2396" i="64" s="1" a="1"/>
  <c r="BV2396" i="64" s="1"/>
  <c r="BW2387" i="64" a="1"/>
  <c r="BW2387" i="64" s="1"/>
  <c r="CI2417" i="64"/>
  <c r="CI2419" i="64" s="1"/>
  <c r="BV1164" i="64"/>
  <c r="BV2228" i="64"/>
  <c r="BV2230" i="64" s="1"/>
  <c r="BT1179" i="64" a="1"/>
  <c r="BT1179" i="64" s="1"/>
  <c r="BW2227" i="64" a="1"/>
  <c r="BW2227" i="64" s="1"/>
  <c r="BW1165" i="64" a="1"/>
  <c r="BW1165" i="64" s="1"/>
  <c r="BU1178" i="64"/>
  <c r="BU1173" i="64"/>
  <c r="BW1335" i="64" a="1"/>
  <c r="BW1335" i="64" s="1"/>
  <c r="BW2229" i="64" a="1"/>
  <c r="BW2229" i="64" s="1"/>
  <c r="BV1333" i="64"/>
  <c r="BV1334" i="64" s="1"/>
  <c r="BV1336" i="64" s="1"/>
  <c r="BW1331" i="64" a="1"/>
  <c r="BW1331" i="64" s="1"/>
  <c r="BW1332" i="64" a="1"/>
  <c r="BW1332" i="64" s="1"/>
  <c r="BW801" i="64" a="1"/>
  <c r="BW801" i="64" s="1"/>
  <c r="BW790" i="64" a="1"/>
  <c r="BW790" i="64" s="1"/>
  <c r="BW807" i="64" a="1"/>
  <c r="BW807" i="64" s="1"/>
  <c r="BW793" i="64" a="1"/>
  <c r="BW793" i="64" s="1"/>
  <c r="BQ2441" i="64"/>
  <c r="BV162" i="64"/>
  <c r="BV147" i="64"/>
  <c r="BW132" i="64" a="1"/>
  <c r="BW132" i="64" s="1"/>
  <c r="BW1647" i="64" a="1"/>
  <c r="BW1647" i="64" s="1"/>
  <c r="BV159" i="64"/>
  <c r="BV158" i="64"/>
  <c r="BV145" i="64"/>
  <c r="BV160" i="64"/>
  <c r="BV146" i="64"/>
  <c r="BV161" i="64"/>
  <c r="BV144" i="64"/>
  <c r="BV143" i="64"/>
  <c r="BU148" i="64"/>
  <c r="BR165" i="64"/>
  <c r="BW140" i="64" a="1"/>
  <c r="BW140" i="64" s="1"/>
  <c r="BW151" i="64" a="1"/>
  <c r="BW151" i="64" s="1"/>
  <c r="BW153" i="64" a="1"/>
  <c r="BW153" i="64" s="1"/>
  <c r="BW152" i="64" a="1"/>
  <c r="BW152" i="64" s="1"/>
  <c r="BW154" i="64" a="1"/>
  <c r="BW154" i="64" s="1"/>
  <c r="BW155" i="64" a="1"/>
  <c r="BW155" i="64" s="1"/>
  <c r="BW139" i="64" a="1"/>
  <c r="BW139" i="64" s="1"/>
  <c r="BW138" i="64" a="1"/>
  <c r="BW138" i="64" s="1"/>
  <c r="BW137" i="64" a="1"/>
  <c r="BW137" i="64" s="1"/>
  <c r="BW136" i="64" a="1"/>
  <c r="BW136" i="64" s="1"/>
  <c r="BS163" i="64"/>
  <c r="BW367" i="64" a="1"/>
  <c r="BW367" i="64" s="1"/>
  <c r="BW128" i="64" a="1"/>
  <c r="BW128" i="64" s="1"/>
  <c r="BW131" i="64" a="1"/>
  <c r="BW131" i="64" s="1"/>
  <c r="BW130" i="64" a="1"/>
  <c r="BW130" i="64" s="1"/>
  <c r="BW129" i="64" a="1"/>
  <c r="BW129" i="64" s="1"/>
  <c r="BV133" i="64"/>
  <c r="BW1405" i="64" a="1"/>
  <c r="BW1405" i="64" s="1"/>
  <c r="AG2617" i="64"/>
  <c r="BS1135" i="64"/>
  <c r="BT1134" i="64"/>
  <c r="BT1135" i="64" s="1"/>
  <c r="BV1129" i="64"/>
  <c r="BV1130" i="64"/>
  <c r="BV1131" i="64"/>
  <c r="BU1132" i="64"/>
  <c r="BV1127" i="64"/>
  <c r="BW1124" i="64" a="1"/>
  <c r="BW1124" i="64" s="1"/>
  <c r="BW1120" i="64" a="1"/>
  <c r="BW1120" i="64" s="1"/>
  <c r="BW1121" i="64" a="1"/>
  <c r="BW1121" i="64" s="1"/>
  <c r="BW1122" i="64" a="1"/>
  <c r="BW1122" i="64" s="1"/>
  <c r="BW1123" i="64" a="1"/>
  <c r="BW1123" i="64" s="1"/>
  <c r="BV1128" i="64"/>
  <c r="BU1117" i="64"/>
  <c r="BV1116" i="64"/>
  <c r="BV1115" i="64"/>
  <c r="BV1114" i="64"/>
  <c r="BV1113" i="64"/>
  <c r="BW1093" i="64" a="1"/>
  <c r="BW1093" i="64" s="1"/>
  <c r="BW1101" i="64" s="1"/>
  <c r="BW1107" i="64" a="1"/>
  <c r="BW1107" i="64" s="1"/>
  <c r="BW1108" i="64" a="1"/>
  <c r="BW1108" i="64" s="1"/>
  <c r="BW1109" i="64" a="1"/>
  <c r="BW1109" i="64" s="1"/>
  <c r="BW1105" i="64" a="1"/>
  <c r="BW1105" i="64" s="1"/>
  <c r="BW1089" i="64" a="1"/>
  <c r="BW1089" i="64" s="1"/>
  <c r="BW1097" i="64" s="1"/>
  <c r="BW1090" i="64" a="1"/>
  <c r="BW1090" i="64" s="1"/>
  <c r="BW1098" i="64" s="1"/>
  <c r="BW1106" i="64" a="1"/>
  <c r="BW1106" i="64" s="1"/>
  <c r="BW1091" i="64" a="1"/>
  <c r="BW1091" i="64" s="1"/>
  <c r="BW1092" i="64" a="1"/>
  <c r="BW1092" i="64" s="1"/>
  <c r="BW1100" i="64" s="1"/>
  <c r="BV1112" i="64"/>
  <c r="BW229" i="64" a="1"/>
  <c r="BW229" i="64" s="1"/>
  <c r="BV1064" i="64"/>
  <c r="BV1066" i="64" s="1"/>
  <c r="BT1384" i="64"/>
  <c r="BU1383" i="64"/>
  <c r="BW352" i="64" a="1"/>
  <c r="BW352" i="64" s="1"/>
  <c r="BW1380" i="64" a="1"/>
  <c r="BW1380" i="64" s="1"/>
  <c r="BW333" i="64" a="1"/>
  <c r="BW333" i="64" s="1"/>
  <c r="BW1065" i="64" a="1"/>
  <c r="BW1065" i="64" s="1"/>
  <c r="BW1031" i="64" a="1"/>
  <c r="BW1031" i="64" s="1"/>
  <c r="BW320" i="64" a="1"/>
  <c r="BW320" i="64" s="1"/>
  <c r="BU1028" i="64"/>
  <c r="BV1024" i="64"/>
  <c r="BV1032" i="64" s="1"/>
  <c r="BW1027" i="64" a="1"/>
  <c r="BW1027" i="64" s="1"/>
  <c r="BW1023" i="64" a="1"/>
  <c r="BW1023" i="64" s="1"/>
  <c r="BX280" i="64"/>
  <c r="CA2" i="861"/>
  <c r="BZ1" i="861"/>
  <c r="BZ7" i="86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02" i="64"/>
  <c r="AH299" i="64"/>
  <c r="AH298" i="64"/>
  <c r="AH281" i="64"/>
  <c r="AH282" i="64"/>
  <c r="AH300" i="64"/>
  <c r="AH283" i="64"/>
  <c r="AH301" i="64"/>
  <c r="AG284" i="64"/>
  <c r="BK3" i="860"/>
  <c r="BK4" i="860" s="1"/>
  <c r="BL2" i="860"/>
  <c r="BK1" i="860"/>
  <c r="BK7" i="860"/>
  <c r="AF990" i="64"/>
  <c r="AF1000" i="64" s="1"/>
  <c r="AE1000" i="64"/>
  <c r="AE2730" i="64"/>
  <c r="AG994" i="64" a="1"/>
  <c r="AG994" i="64" s="1"/>
  <c r="AG989" i="64" a="1"/>
  <c r="AG989" i="64" s="1"/>
  <c r="AF610" i="64"/>
  <c r="AF2722" i="64"/>
  <c r="AG2715" i="64" a="1"/>
  <c r="AG2715" i="64" s="1"/>
  <c r="AG2716" i="64" a="1"/>
  <c r="AG2716" i="64" s="1"/>
  <c r="AG2717" i="64" a="1"/>
  <c r="AG2717" i="64" s="1"/>
  <c r="AG2718" i="64" a="1"/>
  <c r="AG2718" i="64" s="1"/>
  <c r="AG2719" i="64" a="1"/>
  <c r="AG2719" i="64" s="1"/>
  <c r="AG2714" i="64" a="1"/>
  <c r="AG2714" i="64" s="1"/>
  <c r="AG2713" i="64" a="1"/>
  <c r="AG2713" i="64" s="1"/>
  <c r="AG2720" i="64" a="1"/>
  <c r="AG2720" i="64" s="1"/>
  <c r="AG2721" i="64" a="1"/>
  <c r="AG2721" i="64" s="1"/>
  <c r="AG586" i="64" a="1"/>
  <c r="AG586" i="64" s="1"/>
  <c r="AG609" i="64" a="1"/>
  <c r="AG609" i="64" s="1"/>
  <c r="AG608" i="64" a="1"/>
  <c r="AG608" i="64" s="1"/>
  <c r="AF587" i="64"/>
  <c r="AG2922" i="64"/>
  <c r="AG2888" i="64"/>
  <c r="AF2826" i="64"/>
  <c r="AF2804" i="64"/>
  <c r="AG3226" i="64" a="1"/>
  <c r="AG3226" i="64" s="1"/>
  <c r="AG2805" i="64" a="1"/>
  <c r="AG2805" i="64" s="1"/>
  <c r="AG2825" i="64" a="1"/>
  <c r="AG2825" i="64" s="1"/>
  <c r="BQ2482" i="64"/>
  <c r="BP2484" i="64"/>
  <c r="BQ2461" i="64"/>
  <c r="BQ2463" i="64" s="1"/>
  <c r="AC2358" i="64"/>
  <c r="AC2360" i="64" s="1"/>
  <c r="AC2361" i="64" s="1"/>
  <c r="AD2349" i="64"/>
  <c r="AE2347" i="64"/>
  <c r="AE2356" i="64"/>
  <c r="AE2348" i="64"/>
  <c r="AE2357" i="64"/>
  <c r="AG2353" i="64" a="1"/>
  <c r="AG2353" i="64" s="1"/>
  <c r="AG2352" i="64" a="1"/>
  <c r="AG2352" i="64" s="1"/>
  <c r="AG2344" i="64" a="1"/>
  <c r="AG2344" i="64" s="1"/>
  <c r="AG2343" i="64" a="1"/>
  <c r="AG2343" i="64" s="1"/>
  <c r="AF2340" i="64"/>
  <c r="AF2339" i="64"/>
  <c r="AG2334" i="64" a="1"/>
  <c r="AG2334" i="64" s="1"/>
  <c r="AG2335" i="64" a="1"/>
  <c r="AG2335" i="64" s="1"/>
  <c r="AF2868" i="64"/>
  <c r="AG2867" i="64" a="1"/>
  <c r="AG2867" i="64" s="1"/>
  <c r="AG865" i="64" a="1"/>
  <c r="AG865" i="64" s="1"/>
  <c r="AH2616" i="64"/>
  <c r="AH2617" i="64" s="1"/>
  <c r="AF2092" i="64"/>
  <c r="AF1741" i="64"/>
  <c r="AF2255" i="64"/>
  <c r="AF1358" i="64"/>
  <c r="AF891" i="64"/>
  <c r="AF867" i="64"/>
  <c r="AE83" i="64"/>
  <c r="AG860" i="64" a="1"/>
  <c r="AG860" i="64" s="1"/>
  <c r="AG96" i="64" a="1"/>
  <c r="AG96" i="64" s="1"/>
  <c r="AG585" i="64" a="1"/>
  <c r="AG585" i="64" s="1"/>
  <c r="AG76" i="64" a="1"/>
  <c r="AG76" i="64" s="1"/>
  <c r="AG80" i="64" a="1"/>
  <c r="AG80" i="64" s="1"/>
  <c r="AG81" i="64" a="1"/>
  <c r="AG81" i="64" s="1"/>
  <c r="AF77" i="64"/>
  <c r="AG74" i="64" a="1"/>
  <c r="AG74" i="64" s="1"/>
  <c r="AG75" i="64" a="1"/>
  <c r="AG75" i="64" s="1"/>
  <c r="AG890" i="64" a="1"/>
  <c r="AG890" i="64" s="1"/>
  <c r="AG3123" i="64" a="1"/>
  <c r="AG3123" i="64" s="1"/>
  <c r="AG3200" i="64" a="1"/>
  <c r="AG3200" i="64" s="1"/>
  <c r="AG3174" i="64" a="1"/>
  <c r="AG3174" i="64" s="1"/>
  <c r="AG3149" i="64" a="1"/>
  <c r="AG3149" i="64" s="1"/>
  <c r="AG2231" i="64" a="1"/>
  <c r="AG2231" i="64" s="1"/>
  <c r="AG2232" i="64" s="1"/>
  <c r="AF114" i="64"/>
  <c r="AG110" i="64" a="1"/>
  <c r="AG110" i="64" s="1"/>
  <c r="AG111" i="64" a="1"/>
  <c r="AG111" i="64" s="1"/>
  <c r="AG112" i="64" a="1"/>
  <c r="AG112" i="64" s="1"/>
  <c r="AG113" i="64" a="1"/>
  <c r="AG113" i="64" s="1"/>
  <c r="AG2173" i="64" a="1"/>
  <c r="AG2173" i="64" s="1"/>
  <c r="AG2174" i="64" s="1"/>
  <c r="AG562" i="64" a="1"/>
  <c r="AG562" i="64" s="1"/>
  <c r="AG3250" i="64" a="1"/>
  <c r="AG3250" i="64" s="1"/>
  <c r="AG2093" i="64" a="1"/>
  <c r="AG2093" i="64" s="1"/>
  <c r="AG2511" i="64" a="1"/>
  <c r="AG2511" i="64" s="1"/>
  <c r="AG2519" i="64" s="1"/>
  <c r="AG2254" i="64" a="1"/>
  <c r="AG2254" i="64" s="1"/>
  <c r="AG2256" i="64" a="1"/>
  <c r="AG2256" i="64" s="1"/>
  <c r="AG2262" i="64" a="1"/>
  <c r="AG2262" i="64" s="1"/>
  <c r="AG1740" i="64" a="1"/>
  <c r="AG1740" i="64" s="1"/>
  <c r="AG1357" i="64" a="1"/>
  <c r="AG1357" i="64" s="1"/>
  <c r="BX1451" i="64"/>
  <c r="BW1208" i="64" a="1"/>
  <c r="BW1276" i="64" a="1"/>
  <c r="BW1381" i="64" a="1"/>
  <c r="BY3064" i="64" a="1"/>
  <c r="BX1428" i="64"/>
  <c r="BW1569" i="64" a="1"/>
  <c r="BW1164" i="64" a="1"/>
  <c r="AG2092" i="64" a="1"/>
  <c r="AG2255" i="64" a="1"/>
  <c r="AG610" i="64" a="1"/>
  <c r="AG2868" i="64" a="1"/>
  <c r="BW433" i="64" a="1"/>
  <c r="AH2922" i="64" a="1"/>
  <c r="AH2888" i="64" a="1"/>
  <c r="BW1813" i="64" a="1"/>
  <c r="AG2826" i="64" a="1"/>
  <c r="BX1517" i="64"/>
  <c r="AA1662" i="64" a="1"/>
  <c r="AG587" i="64" a="1"/>
  <c r="BX1473" i="64"/>
  <c r="AG1741" i="64" a="1"/>
  <c r="BW2228" i="64" a="1"/>
  <c r="AG891" i="64" a="1"/>
  <c r="BU1384" i="64" a="1"/>
  <c r="BV1383" i="64" a="1"/>
  <c r="BW1064" i="64" a="1"/>
  <c r="BX1540" i="64"/>
  <c r="AG563" i="64" a="1"/>
  <c r="AG2804" i="64" a="1"/>
  <c r="AG867" i="64" a="1"/>
  <c r="BX1495" i="64"/>
  <c r="Y913" i="64" a="1"/>
  <c r="AG1358" i="64" a="1"/>
  <c r="BW1024" i="64" a="1"/>
  <c r="BW1406" i="64"/>
  <c r="BW2386" i="64" a="1"/>
  <c r="AG990" i="64" a="1"/>
  <c r="AG2340" i="64" a="1"/>
  <c r="AG2339" i="64" a="1"/>
  <c r="BY13" i="861" l="1"/>
  <c r="BX17" i="861"/>
  <c r="BX22" i="861"/>
  <c r="BY3064" i="64"/>
  <c r="BY3038" i="64" a="1"/>
  <c r="BY3038" i="64" s="1"/>
  <c r="AP3039" i="64"/>
  <c r="AP3040" i="64" s="1"/>
  <c r="BX2848" i="64"/>
  <c r="BY2846" i="64" a="1"/>
  <c r="BY2846" i="64" s="1"/>
  <c r="BY2847" i="64" a="1"/>
  <c r="BY2847" i="64" s="1"/>
  <c r="BY60" i="64" a="1"/>
  <c r="BY60" i="64" s="1"/>
  <c r="BY58" i="64" s="1" a="1"/>
  <c r="BY58" i="64" s="1"/>
  <c r="BY61" i="64" a="1"/>
  <c r="BY61" i="64" s="1"/>
  <c r="BY59" i="64" a="1"/>
  <c r="BY59" i="64" s="1"/>
  <c r="BY3364" i="64" a="1"/>
  <c r="BY3364" i="64" s="1"/>
  <c r="BY3343" i="64" a="1"/>
  <c r="BY3343" i="64" s="1"/>
  <c r="BY1449" i="64" a="1"/>
  <c r="BY1449" i="64" s="1"/>
  <c r="BY1450" i="64" a="1"/>
  <c r="BY1450" i="64" s="1"/>
  <c r="BY1538" i="64" a="1"/>
  <c r="BY1538" i="64" s="1"/>
  <c r="BY1539" i="64" a="1"/>
  <c r="BY1539" i="64" s="1"/>
  <c r="BY1494" i="64" a="1"/>
  <c r="BY1494" i="64" s="1"/>
  <c r="BY1516" i="64" a="1"/>
  <c r="BY1516" i="64" s="1"/>
  <c r="BY1427" i="64" a="1"/>
  <c r="BY1427" i="64" s="1"/>
  <c r="BY1472" i="64" a="1"/>
  <c r="BY1472" i="64" s="1"/>
  <c r="BX20" i="864"/>
  <c r="BX92" i="861" s="1"/>
  <c r="BX93" i="861" s="1"/>
  <c r="BY677" i="64" a="1"/>
  <c r="BY677" i="64" s="1"/>
  <c r="BY671" i="64" a="1"/>
  <c r="BY671" i="64" s="1"/>
  <c r="BY672" i="64" s="1"/>
  <c r="BY681" i="64" a="1"/>
  <c r="BY681" i="64" s="1"/>
  <c r="BM678" i="64"/>
  <c r="BM682" i="64" s="1"/>
  <c r="BM674" i="64"/>
  <c r="BN669" i="64"/>
  <c r="BN673" i="64" s="1"/>
  <c r="BX21" i="863"/>
  <c r="AA1662" i="64"/>
  <c r="BX33" i="863"/>
  <c r="BX17" i="863" s="1"/>
  <c r="BX32" i="861" s="1"/>
  <c r="BX44" i="863"/>
  <c r="AG563" i="64"/>
  <c r="BY4" i="64"/>
  <c r="BZ3" i="64"/>
  <c r="BZ3063" i="64" s="1" a="1"/>
  <c r="BZ3063" i="64" s="1"/>
  <c r="CA2" i="64"/>
  <c r="BZ7" i="64"/>
  <c r="BZ1" i="64"/>
  <c r="BN485" i="64"/>
  <c r="BM486" i="64"/>
  <c r="BM488" i="64"/>
  <c r="BJ537" i="64"/>
  <c r="BK536" i="64"/>
  <c r="BJ539" i="64"/>
  <c r="BY368" i="64"/>
  <c r="CA2" i="864"/>
  <c r="BY4" i="863"/>
  <c r="BY4" i="864"/>
  <c r="BZ7" i="864"/>
  <c r="BZ7" i="863"/>
  <c r="BZ3" i="864"/>
  <c r="BZ3" i="863"/>
  <c r="BZ1" i="864"/>
  <c r="BZ1" i="863"/>
  <c r="U808" i="64"/>
  <c r="U804" i="64"/>
  <c r="CA3" i="861"/>
  <c r="BZ4" i="861"/>
  <c r="Y913" i="64"/>
  <c r="AG230" i="64" a="1"/>
  <c r="AG230" i="64" s="1"/>
  <c r="Z912" i="64" a="1"/>
  <c r="Z912" i="64" s="1"/>
  <c r="X435" i="64"/>
  <c r="Y431" i="64" s="1"/>
  <c r="X437" i="64"/>
  <c r="V795" i="64"/>
  <c r="V803" i="64"/>
  <c r="X1571" i="64"/>
  <c r="Y1567" i="64" s="1"/>
  <c r="X1573" i="64"/>
  <c r="X1664" i="64"/>
  <c r="BT85" i="861"/>
  <c r="BU85" i="861"/>
  <c r="BW1974" i="64"/>
  <c r="BW1983" i="64" s="1"/>
  <c r="BW1986" i="64" s="1"/>
  <c r="BT60" i="861"/>
  <c r="BV1986" i="64"/>
  <c r="BX1982" i="64" a="1"/>
  <c r="BX1982" i="64" s="1"/>
  <c r="BX1981" i="64" a="1"/>
  <c r="BX1981" i="64" s="1"/>
  <c r="BQ1990" i="64"/>
  <c r="BW1381" i="64"/>
  <c r="BW1813" i="64"/>
  <c r="BW1815" i="64" s="1"/>
  <c r="BX1814" i="64" a="1"/>
  <c r="BX1814" i="64" s="1"/>
  <c r="BX1812" i="64" a="1"/>
  <c r="BX1812" i="64" s="1"/>
  <c r="BX384" i="64" a="1"/>
  <c r="BX384" i="64" s="1"/>
  <c r="BX382" i="64" a="1"/>
  <c r="BX382" i="64" s="1"/>
  <c r="BW383" i="64"/>
  <c r="BW385" i="64" s="1"/>
  <c r="BX457" i="64" a="1"/>
  <c r="BX457" i="64" s="1"/>
  <c r="BX381" i="64" a="1"/>
  <c r="BX381" i="64" s="1"/>
  <c r="BX508" i="64" a="1"/>
  <c r="BX508" i="64" s="1"/>
  <c r="BW433" i="64"/>
  <c r="BW1569" i="64"/>
  <c r="BW1570" i="64" s="1"/>
  <c r="BX1568" i="64" a="1"/>
  <c r="BX1568" i="64" s="1"/>
  <c r="BX432" i="64" a="1"/>
  <c r="BX432" i="64" s="1"/>
  <c r="BW1276" i="64"/>
  <c r="BW1208" i="64"/>
  <c r="BX1207" i="64" a="1"/>
  <c r="BX1207" i="64" s="1"/>
  <c r="BX1275" i="64" a="1"/>
  <c r="BX1275" i="64" s="1"/>
  <c r="BV1283" i="64"/>
  <c r="BV1277" i="64"/>
  <c r="BV1284" i="64" s="1"/>
  <c r="BW2386" i="64"/>
  <c r="BW2395" i="64" s="1"/>
  <c r="BW2396" i="64" s="1" a="1"/>
  <c r="BW2396" i="64" s="1"/>
  <c r="BX2387" i="64" a="1"/>
  <c r="BX2387" i="64" s="1"/>
  <c r="CJ2417" i="64"/>
  <c r="CJ2419" i="64" s="1"/>
  <c r="BW1164" i="64"/>
  <c r="BW2228" i="64"/>
  <c r="BW2230" i="64" s="1"/>
  <c r="BU1179" i="64" a="1"/>
  <c r="BU1179" i="64" s="1"/>
  <c r="BX2227" i="64" a="1"/>
  <c r="BX2227" i="64" s="1"/>
  <c r="BX1165" i="64" a="1"/>
  <c r="BX1165" i="64" s="1"/>
  <c r="BV1178" i="64"/>
  <c r="BV1173" i="64"/>
  <c r="BX1335" i="64" a="1"/>
  <c r="BX1335" i="64" s="1"/>
  <c r="BX2229" i="64" a="1"/>
  <c r="BX2229" i="64" s="1"/>
  <c r="BW1333" i="64"/>
  <c r="BW1334" i="64" s="1"/>
  <c r="BW1336" i="64" s="1"/>
  <c r="BX1331" i="64" a="1"/>
  <c r="BX1331" i="64" s="1"/>
  <c r="BX1332" i="64" a="1"/>
  <c r="BX1332" i="64" s="1"/>
  <c r="BX801" i="64" a="1"/>
  <c r="BX801" i="64" s="1"/>
  <c r="BX790" i="64" a="1"/>
  <c r="BX790" i="64" s="1"/>
  <c r="BX807" i="64" a="1"/>
  <c r="BX807" i="64" s="1"/>
  <c r="BX793" i="64" a="1"/>
  <c r="BX793" i="64" s="1"/>
  <c r="BR2441" i="64"/>
  <c r="BX132" i="64" a="1"/>
  <c r="BX132" i="64" s="1"/>
  <c r="BX1647" i="64" a="1"/>
  <c r="BX1647" i="64" s="1"/>
  <c r="BW162" i="64"/>
  <c r="BW147" i="64"/>
  <c r="BV148" i="64"/>
  <c r="BW161" i="64"/>
  <c r="BW158" i="64"/>
  <c r="BW159" i="64"/>
  <c r="BW160" i="64"/>
  <c r="BR166" i="64"/>
  <c r="BW144" i="64"/>
  <c r="BW145" i="64"/>
  <c r="BW146" i="64"/>
  <c r="BW143" i="64"/>
  <c r="BS165" i="64"/>
  <c r="BS166" i="64" s="1"/>
  <c r="BX151" i="64" a="1"/>
  <c r="BX151" i="64" s="1"/>
  <c r="BX153" i="64" a="1"/>
  <c r="BX153" i="64" s="1"/>
  <c r="BX152" i="64" a="1"/>
  <c r="BX152" i="64" s="1"/>
  <c r="BX154" i="64" a="1"/>
  <c r="BX154" i="64" s="1"/>
  <c r="BX139" i="64" a="1"/>
  <c r="BX139" i="64" s="1"/>
  <c r="BX155" i="64" a="1"/>
  <c r="BX155" i="64" s="1"/>
  <c r="BX138" i="64" a="1"/>
  <c r="BX138" i="64" s="1"/>
  <c r="BX137" i="64" a="1"/>
  <c r="BX137" i="64" s="1"/>
  <c r="BX136" i="64" a="1"/>
  <c r="BX136" i="64" s="1"/>
  <c r="BX140" i="64" a="1"/>
  <c r="BX140" i="64" s="1"/>
  <c r="BT163" i="64"/>
  <c r="BT165" i="64" s="1"/>
  <c r="BT166" i="64" s="1"/>
  <c r="BX367" i="64" a="1"/>
  <c r="BX367" i="64" s="1"/>
  <c r="BX131" i="64" a="1"/>
  <c r="BX131" i="64" s="1"/>
  <c r="BX130" i="64" a="1"/>
  <c r="BX130" i="64" s="1"/>
  <c r="BX129" i="64" a="1"/>
  <c r="BX129" i="64" s="1"/>
  <c r="BX128" i="64" a="1"/>
  <c r="BX128" i="64" s="1"/>
  <c r="BW133" i="64"/>
  <c r="BX1405" i="64" a="1"/>
  <c r="BX1405" i="64" s="1"/>
  <c r="X2520" i="64" a="1"/>
  <c r="X2520" i="64" s="1"/>
  <c r="BW1099" i="64"/>
  <c r="BW1129" i="64" s="1"/>
  <c r="BU1134" i="64"/>
  <c r="BW1128" i="64"/>
  <c r="BW1130" i="64"/>
  <c r="BW1127" i="64"/>
  <c r="BV1132" i="64"/>
  <c r="BW1131" i="64"/>
  <c r="BX1124" i="64" a="1"/>
  <c r="BX1124" i="64" s="1"/>
  <c r="BX1120" i="64" a="1"/>
  <c r="BX1120" i="64" s="1"/>
  <c r="BX1121" i="64" a="1"/>
  <c r="BX1121" i="64" s="1"/>
  <c r="BX1122" i="64" a="1"/>
  <c r="BX1122" i="64" s="1"/>
  <c r="BX1123" i="64" a="1"/>
  <c r="BX1123" i="64" s="1"/>
  <c r="BW1112" i="64"/>
  <c r="BV1117" i="64"/>
  <c r="BW1115" i="64"/>
  <c r="BW1113" i="64"/>
  <c r="BX1092" i="64" a="1"/>
  <c r="BX1092" i="64" s="1"/>
  <c r="BX1100" i="64" s="1"/>
  <c r="BX1093" i="64" a="1"/>
  <c r="BX1093" i="64" s="1"/>
  <c r="BX1101" i="64" s="1"/>
  <c r="BX1107" i="64" a="1"/>
  <c r="BX1107" i="64" s="1"/>
  <c r="BX1108" i="64" a="1"/>
  <c r="BX1108" i="64" s="1"/>
  <c r="BX1109" i="64" a="1"/>
  <c r="BX1109" i="64" s="1"/>
  <c r="BX1091" i="64" a="1"/>
  <c r="BX1091" i="64" s="1"/>
  <c r="BX1099" i="64" s="1"/>
  <c r="BX1105" i="64" a="1"/>
  <c r="BX1105" i="64" s="1"/>
  <c r="BX1089" i="64" a="1"/>
  <c r="BX1089" i="64" s="1"/>
  <c r="BX1090" i="64" a="1"/>
  <c r="BX1090" i="64" s="1"/>
  <c r="BX1106" i="64" a="1"/>
  <c r="BX1106" i="64" s="1"/>
  <c r="BW1116" i="64"/>
  <c r="BX229" i="64" a="1"/>
  <c r="BX229" i="64" s="1"/>
  <c r="BW1064" i="64"/>
  <c r="BW1066" i="64" s="1"/>
  <c r="BU1384" i="64"/>
  <c r="BV1383" i="64"/>
  <c r="BX352" i="64" a="1"/>
  <c r="BX352" i="64" s="1"/>
  <c r="BX1380" i="64" a="1"/>
  <c r="BX1380" i="64" s="1"/>
  <c r="BX333" i="64" a="1"/>
  <c r="BX333" i="64" s="1"/>
  <c r="BX1065" i="64" a="1"/>
  <c r="BX1065" i="64" s="1"/>
  <c r="BX1031" i="64" a="1"/>
  <c r="BX1031" i="64" s="1"/>
  <c r="BX320" i="64" a="1"/>
  <c r="BX320" i="64" s="1"/>
  <c r="BV1028" i="64"/>
  <c r="BW1024" i="64"/>
  <c r="BW1032" i="64" s="1"/>
  <c r="BX1027" i="64" a="1"/>
  <c r="BX1027" i="64" s="1"/>
  <c r="BX1023" i="64" a="1"/>
  <c r="BX1023" i="64" s="1"/>
  <c r="BY280"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A1" i="861"/>
  <c r="CA7" i="861"/>
  <c r="AH284" i="64"/>
  <c r="AI299" i="64"/>
  <c r="AI298" i="64"/>
  <c r="AI281" i="64"/>
  <c r="AI282" i="64"/>
  <c r="AI300" i="64"/>
  <c r="AI283" i="64"/>
  <c r="AI301" i="64"/>
  <c r="AH302" i="64"/>
  <c r="BL3" i="860"/>
  <c r="BL4" i="860" s="1"/>
  <c r="BM2" i="860"/>
  <c r="BL1" i="860"/>
  <c r="BL7" i="860"/>
  <c r="AG990" i="64"/>
  <c r="AG1000" i="64" s="1"/>
  <c r="AF2730" i="64"/>
  <c r="AH994" i="64" a="1"/>
  <c r="AH994" i="64" s="1"/>
  <c r="AH989" i="64" a="1"/>
  <c r="AH989" i="64" s="1"/>
  <c r="AG610" i="64"/>
  <c r="AG2722" i="64"/>
  <c r="AH2713" i="64" a="1"/>
  <c r="AH2713" i="64" s="1"/>
  <c r="AH2714" i="64" a="1"/>
  <c r="AH2714" i="64" s="1"/>
  <c r="AH2715" i="64" a="1"/>
  <c r="AH2715" i="64" s="1"/>
  <c r="AH2716" i="64" a="1"/>
  <c r="AH2716" i="64" s="1"/>
  <c r="AH2717" i="64" a="1"/>
  <c r="AH2717" i="64" s="1"/>
  <c r="AH2719" i="64" a="1"/>
  <c r="AH2719" i="64" s="1"/>
  <c r="AH2718" i="64" a="1"/>
  <c r="AH2718" i="64" s="1"/>
  <c r="AH2720" i="64" a="1"/>
  <c r="AH2720" i="64" s="1"/>
  <c r="AH2721" i="64" a="1"/>
  <c r="AH2721" i="64" s="1"/>
  <c r="AH608" i="64" a="1"/>
  <c r="AH608" i="64" s="1"/>
  <c r="AH586" i="64" a="1"/>
  <c r="AH586" i="64" s="1"/>
  <c r="AH609" i="64" a="1"/>
  <c r="AH609" i="64" s="1"/>
  <c r="AG587" i="64"/>
  <c r="AH2888" i="64"/>
  <c r="AH2922" i="64"/>
  <c r="AG2826" i="64"/>
  <c r="AG2804" i="64"/>
  <c r="AH3226" i="64" a="1"/>
  <c r="AH3226" i="64" s="1"/>
  <c r="AH2805" i="64" a="1"/>
  <c r="AH2805" i="64" s="1"/>
  <c r="AH2825" i="64" a="1"/>
  <c r="AH2825" i="64" s="1"/>
  <c r="BQ2484" i="64"/>
  <c r="BR2482" i="64"/>
  <c r="BR2461" i="64"/>
  <c r="BR2463" i="64" s="1"/>
  <c r="AD2358" i="64"/>
  <c r="AD2360" i="64" s="1"/>
  <c r="AD2361" i="64" s="1"/>
  <c r="AE2349" i="64"/>
  <c r="AE2358" i="64"/>
  <c r="AF2348" i="64"/>
  <c r="AF2357" i="64"/>
  <c r="AF2347" i="64"/>
  <c r="AF2356" i="64"/>
  <c r="AH2353" i="64" a="1"/>
  <c r="AH2353" i="64" s="1"/>
  <c r="AH2352" i="64" a="1"/>
  <c r="AH2352" i="64" s="1"/>
  <c r="AH2344" i="64" a="1"/>
  <c r="AH2344" i="64" s="1"/>
  <c r="AH2343" i="64" a="1"/>
  <c r="AH2343" i="64" s="1"/>
  <c r="AG2340" i="64"/>
  <c r="AG2339" i="64"/>
  <c r="AH2334" i="64" a="1"/>
  <c r="AH2334" i="64" s="1"/>
  <c r="AH2335" i="64" a="1"/>
  <c r="AH2335" i="64" s="1"/>
  <c r="AG2868" i="64"/>
  <c r="AH2867" i="64" a="1"/>
  <c r="AH2867" i="64" s="1"/>
  <c r="AH865" i="64" a="1"/>
  <c r="AH865" i="64" s="1"/>
  <c r="AI2616" i="64"/>
  <c r="AI2617" i="64" s="1"/>
  <c r="AG1741" i="64"/>
  <c r="AG2092" i="64"/>
  <c r="AG2255" i="64"/>
  <c r="AG1358" i="64"/>
  <c r="AG891" i="64"/>
  <c r="AG867" i="64"/>
  <c r="AF83" i="64"/>
  <c r="AH860" i="64" a="1"/>
  <c r="AH860" i="64" s="1"/>
  <c r="AH96" i="64" a="1"/>
  <c r="AH96" i="64" s="1"/>
  <c r="AH585" i="64" a="1"/>
  <c r="AH585" i="64" s="1"/>
  <c r="AH76" i="64" a="1"/>
  <c r="AH76" i="64" s="1"/>
  <c r="AH80" i="64" a="1"/>
  <c r="AH80" i="64" s="1"/>
  <c r="AH81" i="64" a="1"/>
  <c r="AH81" i="64" s="1"/>
  <c r="AG77" i="64"/>
  <c r="AH74" i="64" a="1"/>
  <c r="AH74" i="64" s="1"/>
  <c r="AH75" i="64" a="1"/>
  <c r="AH75" i="64" s="1"/>
  <c r="AH890" i="64" a="1"/>
  <c r="AH890" i="64" s="1"/>
  <c r="AH3123" i="64" a="1"/>
  <c r="AH3123" i="64" s="1"/>
  <c r="AH3149" i="64" a="1"/>
  <c r="AH3149" i="64" s="1"/>
  <c r="AH3200" i="64" a="1"/>
  <c r="AH3200" i="64" s="1"/>
  <c r="AH3174" i="64" a="1"/>
  <c r="AH3174" i="64" s="1"/>
  <c r="AH2231" i="64" a="1"/>
  <c r="AH2231" i="64" s="1"/>
  <c r="AH2232" i="64" s="1"/>
  <c r="AH111" i="64" a="1"/>
  <c r="AH111" i="64" s="1"/>
  <c r="AH112" i="64" a="1"/>
  <c r="AH112" i="64" s="1"/>
  <c r="AH113" i="64" a="1"/>
  <c r="AH113" i="64" s="1"/>
  <c r="AH110" i="64" a="1"/>
  <c r="AH110" i="64" s="1"/>
  <c r="AG114" i="64"/>
  <c r="AH2173" i="64" a="1"/>
  <c r="AH2173" i="64" s="1"/>
  <c r="AH2174" i="64" s="1"/>
  <c r="AH562" i="64" a="1"/>
  <c r="AH562" i="64" s="1"/>
  <c r="AH3250" i="64" a="1"/>
  <c r="AH3250" i="64" s="1"/>
  <c r="AH2093" i="64" a="1"/>
  <c r="AH2093" i="64" s="1"/>
  <c r="AH2511" i="64" a="1"/>
  <c r="AH2511" i="64" s="1"/>
  <c r="AH2519" i="64" s="1"/>
  <c r="AH2254" i="64" a="1"/>
  <c r="AH2254" i="64" s="1"/>
  <c r="AH2262" i="64" a="1"/>
  <c r="AH2262" i="64" s="1"/>
  <c r="AH2256" i="64" a="1"/>
  <c r="AH2256" i="64" s="1"/>
  <c r="AH1740" i="64" a="1"/>
  <c r="AH1740" i="64" s="1"/>
  <c r="AH1357" i="64" a="1"/>
  <c r="AH1357" i="64" s="1"/>
  <c r="BY1473" i="64"/>
  <c r="BX433" i="64" a="1"/>
  <c r="AH1358" i="64" a="1"/>
  <c r="BY1451" i="64"/>
  <c r="BZ3064" i="64" a="1"/>
  <c r="BV1384" i="64" a="1"/>
  <c r="AB1662" i="64" a="1"/>
  <c r="AH2868" i="64" a="1"/>
  <c r="BX1569" i="64" a="1"/>
  <c r="AH587" i="64" a="1"/>
  <c r="BX1381" i="64" a="1"/>
  <c r="BX1406" i="64"/>
  <c r="BY1517" i="64"/>
  <c r="BX1208" i="64" a="1"/>
  <c r="AH867" i="64" a="1"/>
  <c r="AH2826" i="64" a="1"/>
  <c r="AH2255" i="64" a="1"/>
  <c r="BX1064" i="64" a="1"/>
  <c r="BY1428" i="64"/>
  <c r="AH2340" i="64" a="1"/>
  <c r="AH610" i="64" a="1"/>
  <c r="BX1276" i="64" a="1"/>
  <c r="BX2228" i="64" a="1"/>
  <c r="BX1813" i="64" a="1"/>
  <c r="AI2922" i="64" a="1"/>
  <c r="BY1495" i="64"/>
  <c r="Z913" i="64" a="1"/>
  <c r="AH990" i="64" a="1"/>
  <c r="AI2888" i="64" a="1"/>
  <c r="BX1164" i="64" a="1"/>
  <c r="AH1741" i="64" a="1"/>
  <c r="BW1383" i="64" a="1"/>
  <c r="AH2804" i="64" a="1"/>
  <c r="AH2092" i="64" a="1"/>
  <c r="BX1024" i="64" a="1"/>
  <c r="BX2386" i="64" a="1"/>
  <c r="BY1540" i="64"/>
  <c r="AH891" i="64" a="1"/>
  <c r="AH563" i="64" a="1"/>
  <c r="AH2339" i="64" a="1"/>
  <c r="BZ13" i="861" l="1"/>
  <c r="BY17" i="861"/>
  <c r="BY22" i="861"/>
  <c r="BZ3064" i="64"/>
  <c r="BZ3038" i="64" a="1"/>
  <c r="BZ3038" i="64" s="1"/>
  <c r="AQ3036" i="64"/>
  <c r="AP3041" i="64"/>
  <c r="BY2848" i="64"/>
  <c r="BZ2846" i="64" a="1"/>
  <c r="BZ2846" i="64" s="1"/>
  <c r="BZ2847" i="64" a="1"/>
  <c r="BZ2847" i="64" s="1"/>
  <c r="BZ60" i="64" a="1"/>
  <c r="BZ60" i="64" s="1"/>
  <c r="BZ58" i="64" s="1" a="1"/>
  <c r="BZ58" i="64" s="1"/>
  <c r="BZ59" i="64" a="1"/>
  <c r="BZ59" i="64" s="1"/>
  <c r="BZ61" i="64" a="1"/>
  <c r="BZ61" i="64" s="1"/>
  <c r="BZ3364" i="64" a="1"/>
  <c r="BZ3364" i="64" s="1"/>
  <c r="BZ3343" i="64" a="1"/>
  <c r="BZ3343" i="64" s="1"/>
  <c r="BZ1449" i="64" a="1"/>
  <c r="BZ1449" i="64" s="1"/>
  <c r="BZ1450" i="64" a="1"/>
  <c r="BZ1450" i="64" s="1"/>
  <c r="BZ1538" i="64" a="1"/>
  <c r="BZ1538" i="64" s="1"/>
  <c r="BZ1539" i="64" a="1"/>
  <c r="BZ1539" i="64" s="1"/>
  <c r="BZ1494" i="64" a="1"/>
  <c r="BZ1494" i="64" s="1"/>
  <c r="BZ1516" i="64" a="1"/>
  <c r="BZ1516" i="64" s="1"/>
  <c r="BZ1427" i="64" a="1"/>
  <c r="BZ1427" i="64" s="1"/>
  <c r="BZ1472" i="64" a="1"/>
  <c r="BZ1472" i="64" s="1"/>
  <c r="BY20" i="864"/>
  <c r="BY92" i="861" s="1"/>
  <c r="BY93" i="861" s="1"/>
  <c r="BN678" i="64"/>
  <c r="BN682" i="64" s="1"/>
  <c r="BN674" i="64"/>
  <c r="BO669" i="64"/>
  <c r="BO673" i="64" s="1"/>
  <c r="BZ681" i="64" a="1"/>
  <c r="BZ681" i="64" s="1"/>
  <c r="BZ677" i="64" a="1"/>
  <c r="BZ677" i="64" s="1"/>
  <c r="BZ671" i="64" a="1"/>
  <c r="BZ671" i="64" s="1"/>
  <c r="BZ672" i="64" s="1"/>
  <c r="BY21" i="863"/>
  <c r="AB1662" i="64"/>
  <c r="BY33" i="863"/>
  <c r="BY17" i="863" s="1"/>
  <c r="BY32" i="861" s="1"/>
  <c r="BY44" i="863"/>
  <c r="AH563" i="64"/>
  <c r="BZ4" i="64"/>
  <c r="CA3" i="64"/>
  <c r="CA3063" i="64" s="1" a="1"/>
  <c r="CA3063" i="64" s="1"/>
  <c r="CA7" i="64"/>
  <c r="CA1" i="64"/>
  <c r="CB2" i="64"/>
  <c r="BL536" i="64"/>
  <c r="BK537" i="64"/>
  <c r="BK539" i="64"/>
  <c r="BN486" i="64"/>
  <c r="BO485" i="64"/>
  <c r="BN488" i="64"/>
  <c r="BZ368" i="64"/>
  <c r="CB2" i="864"/>
  <c r="BZ4" i="863"/>
  <c r="BZ4" i="864"/>
  <c r="CA7" i="864"/>
  <c r="CA7" i="863"/>
  <c r="CA3" i="863"/>
  <c r="CA3" i="864"/>
  <c r="CA1" i="864"/>
  <c r="CA1" i="863"/>
  <c r="CB3" i="861"/>
  <c r="CA4" i="861"/>
  <c r="Z913" i="64"/>
  <c r="W799" i="64"/>
  <c r="V804" i="64"/>
  <c r="V808" i="64"/>
  <c r="AA912" i="64" a="1"/>
  <c r="AA912" i="64" s="1"/>
  <c r="W788" i="64"/>
  <c r="W791" i="64" s="1"/>
  <c r="V796" i="64"/>
  <c r="AH230" i="64" a="1"/>
  <c r="AH230" i="64" s="1"/>
  <c r="Y1571" i="64"/>
  <c r="Z1567" i="64" s="1"/>
  <c r="Y1573" i="64"/>
  <c r="Y437" i="64"/>
  <c r="Y435" i="64"/>
  <c r="Z431" i="64" s="1"/>
  <c r="Y1664" i="64"/>
  <c r="BX1974" i="64"/>
  <c r="BX1983" i="64" s="1"/>
  <c r="BX1986" i="64" s="1"/>
  <c r="BV45" i="861"/>
  <c r="BY1982" i="64" a="1"/>
  <c r="BY1982" i="64" s="1"/>
  <c r="BY1981" i="64" a="1"/>
  <c r="BY1981" i="64" s="1"/>
  <c r="BR1990" i="64"/>
  <c r="BX1381" i="64"/>
  <c r="BX1813" i="64"/>
  <c r="BX1815" i="64" s="1"/>
  <c r="BY1814" i="64" a="1"/>
  <c r="BY1814" i="64" s="1"/>
  <c r="BY1812" i="64" a="1"/>
  <c r="BY1812" i="64" s="1"/>
  <c r="BY384" i="64" a="1"/>
  <c r="BY384" i="64" s="1"/>
  <c r="BY382" i="64" a="1"/>
  <c r="BY382" i="64" s="1"/>
  <c r="BX383" i="64"/>
  <c r="BX385" i="64" s="1"/>
  <c r="BY457" i="64" a="1"/>
  <c r="BY457" i="64" s="1"/>
  <c r="BY381" i="64" a="1"/>
  <c r="BY381" i="64" s="1"/>
  <c r="BY508" i="64" a="1"/>
  <c r="BY508" i="64" s="1"/>
  <c r="BX433" i="64"/>
  <c r="BX1569" i="64"/>
  <c r="BX1570" i="64" s="1"/>
  <c r="BY1568" i="64" a="1"/>
  <c r="BY1568" i="64" s="1"/>
  <c r="BY432" i="64" a="1"/>
  <c r="BY432" i="64" s="1"/>
  <c r="BX1276" i="64"/>
  <c r="BX1208" i="64"/>
  <c r="BY1207" i="64" a="1"/>
  <c r="BY1207" i="64" s="1"/>
  <c r="BY1275" i="64" a="1"/>
  <c r="BY1275" i="64" s="1"/>
  <c r="BW1283" i="64"/>
  <c r="BW1277" i="64"/>
  <c r="BW1284" i="64" s="1"/>
  <c r="BX2386" i="64"/>
  <c r="BX2395" i="64" s="1"/>
  <c r="BX2396" i="64" s="1" a="1"/>
  <c r="BX2396" i="64" s="1"/>
  <c r="BY2387" i="64" a="1"/>
  <c r="BY2387" i="64" s="1"/>
  <c r="CK2417" i="64"/>
  <c r="BX1164" i="64"/>
  <c r="BX2228" i="64"/>
  <c r="BX2230" i="64" s="1"/>
  <c r="BV1179" i="64" a="1"/>
  <c r="BV1179" i="64" s="1"/>
  <c r="BY2227" i="64" a="1"/>
  <c r="BY2227" i="64" s="1"/>
  <c r="BY1165" i="64" a="1"/>
  <c r="BY1165" i="64" s="1"/>
  <c r="BW1173" i="64"/>
  <c r="BW1178" i="64"/>
  <c r="BY1335" i="64" a="1"/>
  <c r="BY1335" i="64" s="1"/>
  <c r="BY2229" i="64" a="1"/>
  <c r="BY2229" i="64" s="1"/>
  <c r="BX1333" i="64"/>
  <c r="BX1334" i="64" s="1"/>
  <c r="BX1336" i="64" s="1"/>
  <c r="BY1331" i="64" a="1"/>
  <c r="BY1331" i="64" s="1"/>
  <c r="BY1332" i="64" a="1"/>
  <c r="BY1332" i="64" s="1"/>
  <c r="BY801" i="64" a="1"/>
  <c r="BY801" i="64" s="1"/>
  <c r="BY790" i="64" a="1"/>
  <c r="BY790" i="64" s="1"/>
  <c r="BY807" i="64" a="1"/>
  <c r="BY807" i="64" s="1"/>
  <c r="BY793" i="64" a="1"/>
  <c r="BY793" i="64" s="1"/>
  <c r="BS2441" i="64"/>
  <c r="BX147" i="64"/>
  <c r="BX162" i="64"/>
  <c r="BY132" i="64" a="1"/>
  <c r="BY132" i="64" s="1"/>
  <c r="BY1647" i="64" a="1"/>
  <c r="BY1647" i="64" s="1"/>
  <c r="BX159" i="64"/>
  <c r="BX160" i="64"/>
  <c r="BX146" i="64"/>
  <c r="BX161" i="64"/>
  <c r="BX143" i="64"/>
  <c r="BX158" i="64"/>
  <c r="BX144" i="64"/>
  <c r="BX145" i="64"/>
  <c r="BW148" i="64"/>
  <c r="BY152" i="64" a="1"/>
  <c r="BY152" i="64" s="1"/>
  <c r="BY153" i="64" a="1"/>
  <c r="BY153" i="64" s="1"/>
  <c r="BY154" i="64" a="1"/>
  <c r="BY154" i="64" s="1"/>
  <c r="BY139" i="64" a="1"/>
  <c r="BY139" i="64" s="1"/>
  <c r="BY155" i="64" a="1"/>
  <c r="BY155" i="64" s="1"/>
  <c r="BY138" i="64" a="1"/>
  <c r="BY138" i="64" s="1"/>
  <c r="BY137" i="64" a="1"/>
  <c r="BY137" i="64" s="1"/>
  <c r="BY140" i="64" a="1"/>
  <c r="BY140" i="64" s="1"/>
  <c r="BY151" i="64" a="1"/>
  <c r="BY151" i="64" s="1"/>
  <c r="BY136" i="64" a="1"/>
  <c r="BY136" i="64" s="1"/>
  <c r="BU163" i="64"/>
  <c r="BY367" i="64" a="1"/>
  <c r="BY367" i="64" s="1"/>
  <c r="BY131" i="64" a="1"/>
  <c r="BY131" i="64" s="1"/>
  <c r="BY130" i="64" a="1"/>
  <c r="BY130" i="64" s="1"/>
  <c r="BY129" i="64" a="1"/>
  <c r="BY129" i="64" s="1"/>
  <c r="BY128" i="64" a="1"/>
  <c r="BY128" i="64" s="1"/>
  <c r="BX133" i="64"/>
  <c r="BY1405" i="64" a="1"/>
  <c r="BY1405" i="64" s="1"/>
  <c r="BW1114" i="64"/>
  <c r="BW1117" i="64" s="1"/>
  <c r="BX1098" i="64"/>
  <c r="BX1128" i="64" s="1"/>
  <c r="BX1097" i="64"/>
  <c r="BX1127" i="64" s="1"/>
  <c r="BV1134" i="64"/>
  <c r="BV1135" i="64" s="1"/>
  <c r="BU1135" i="64"/>
  <c r="BW1132" i="64"/>
  <c r="BX1129" i="64"/>
  <c r="BX1130" i="64"/>
  <c r="BX1131" i="64"/>
  <c r="BY1121" i="64" a="1"/>
  <c r="BY1121" i="64" s="1"/>
  <c r="BY1120" i="64" a="1"/>
  <c r="BY1120" i="64" s="1"/>
  <c r="BY1122" i="64" a="1"/>
  <c r="BY1122" i="64" s="1"/>
  <c r="BY1123" i="64" a="1"/>
  <c r="BY1123" i="64" s="1"/>
  <c r="BY1124" i="64" a="1"/>
  <c r="BY1124" i="64" s="1"/>
  <c r="BX1114" i="64"/>
  <c r="BY1106" i="64" a="1"/>
  <c r="BY1106" i="64" s="1"/>
  <c r="BY1091" i="64" a="1"/>
  <c r="BY1091" i="64" s="1"/>
  <c r="BY1099" i="64" s="1"/>
  <c r="BY1092" i="64" a="1"/>
  <c r="BY1092" i="64" s="1"/>
  <c r="BY1100" i="64" s="1"/>
  <c r="BY1093" i="64" a="1"/>
  <c r="BY1093" i="64" s="1"/>
  <c r="BY1101" i="64" s="1"/>
  <c r="BY1107" i="64" a="1"/>
  <c r="BY1107" i="64" s="1"/>
  <c r="BY1108" i="64" a="1"/>
  <c r="BY1108" i="64" s="1"/>
  <c r="BY1105" i="64" a="1"/>
  <c r="BY1105" i="64" s="1"/>
  <c r="BY1109" i="64" a="1"/>
  <c r="BY1109" i="64" s="1"/>
  <c r="BY1090" i="64" a="1"/>
  <c r="BY1090" i="64" s="1"/>
  <c r="BY1098" i="64" s="1"/>
  <c r="BY1089" i="64" a="1"/>
  <c r="BY1089" i="64" s="1"/>
  <c r="BY1097" i="64" s="1"/>
  <c r="BX1116" i="64"/>
  <c r="BX1115" i="64"/>
  <c r="BY229" i="64" a="1"/>
  <c r="BY229" i="64" s="1"/>
  <c r="BX1064" i="64"/>
  <c r="BX1066" i="64" s="1"/>
  <c r="BV1384" i="64"/>
  <c r="BW1383" i="64"/>
  <c r="BY352" i="64" a="1"/>
  <c r="BY352" i="64" s="1"/>
  <c r="BY1380" i="64" a="1"/>
  <c r="BY1380" i="64" s="1"/>
  <c r="BY333" i="64" a="1"/>
  <c r="BY333" i="64" s="1"/>
  <c r="BY1065" i="64" a="1"/>
  <c r="BY1065" i="64" s="1"/>
  <c r="BY1031" i="64" a="1"/>
  <c r="BY1031" i="64" s="1"/>
  <c r="BY320" i="64" a="1"/>
  <c r="BY320" i="64" s="1"/>
  <c r="BW1028" i="64"/>
  <c r="BX1024" i="64"/>
  <c r="BX1032" i="64" s="1"/>
  <c r="BY1027" i="64" a="1"/>
  <c r="BY1027" i="64" s="1"/>
  <c r="BY1023" i="64" a="1"/>
  <c r="BY1023" i="64" s="1"/>
  <c r="BZ280" i="64"/>
  <c r="BY53" i="863" a="1"/>
  <c r="BY53" i="863" s="1"/>
  <c r="BY51" i="863" a="1"/>
  <c r="BY51" i="863" s="1"/>
  <c r="BY49" i="863" a="1"/>
  <c r="BY49" i="863" s="1"/>
  <c r="CC2" i="861"/>
  <c r="CB1" i="861"/>
  <c r="CB7" i="86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84" i="64"/>
  <c r="AJ298" i="64"/>
  <c r="AJ299" i="64"/>
  <c r="AJ281" i="64"/>
  <c r="AJ300" i="64"/>
  <c r="AJ282" i="64"/>
  <c r="AJ283" i="64"/>
  <c r="AJ301" i="64"/>
  <c r="AI302" i="64"/>
  <c r="BM1" i="860"/>
  <c r="BM7" i="860"/>
  <c r="BM3" i="860"/>
  <c r="BM4" i="860" s="1"/>
  <c r="BN2" i="860"/>
  <c r="AH990" i="64"/>
  <c r="AH1000" i="64" s="1"/>
  <c r="AI994" i="64" a="1"/>
  <c r="AI994" i="64" s="1"/>
  <c r="AI989" i="64" a="1"/>
  <c r="AI989" i="64" s="1"/>
  <c r="AH610" i="64"/>
  <c r="AG2730" i="64"/>
  <c r="AI2713" i="64" a="1"/>
  <c r="AI2713" i="64" s="1"/>
  <c r="AI2714" i="64" a="1"/>
  <c r="AI2714" i="64" s="1"/>
  <c r="AI2715" i="64" a="1"/>
  <c r="AI2715" i="64" s="1"/>
  <c r="AI2716" i="64" a="1"/>
  <c r="AI2716" i="64" s="1"/>
  <c r="AI2717" i="64" a="1"/>
  <c r="AI2717" i="64" s="1"/>
  <c r="AI2718" i="64" a="1"/>
  <c r="AI2718" i="64" s="1"/>
  <c r="AI2720" i="64" a="1"/>
  <c r="AI2720" i="64" s="1"/>
  <c r="AI2721" i="64" a="1"/>
  <c r="AI2721" i="64" s="1"/>
  <c r="AI2719" i="64" a="1"/>
  <c r="AI2719" i="64" s="1"/>
  <c r="AH2722" i="64"/>
  <c r="AI608" i="64" a="1"/>
  <c r="AI608" i="64" s="1"/>
  <c r="AI586" i="64" a="1"/>
  <c r="AI586" i="64" s="1"/>
  <c r="AI609" i="64" a="1"/>
  <c r="AI609" i="64" s="1"/>
  <c r="AH587" i="64"/>
  <c r="AI2888" i="64"/>
  <c r="AI2922" i="64"/>
  <c r="AH2826" i="64"/>
  <c r="AH2804" i="64"/>
  <c r="AI3226" i="64" a="1"/>
  <c r="AI3226" i="64" s="1"/>
  <c r="AI2805" i="64" a="1"/>
  <c r="AI2805" i="64" s="1"/>
  <c r="AI2825" i="64" a="1"/>
  <c r="AI2825" i="64" s="1"/>
  <c r="BR2484" i="64"/>
  <c r="BS2482" i="64"/>
  <c r="BS2461" i="64"/>
  <c r="BS2463" i="64" s="1"/>
  <c r="AE2360" i="64"/>
  <c r="AF2349" i="64"/>
  <c r="AG2347" i="64"/>
  <c r="AG2356" i="64"/>
  <c r="AG2348" i="64"/>
  <c r="AG2357" i="64"/>
  <c r="AI2353" i="64" a="1"/>
  <c r="AI2353" i="64" s="1"/>
  <c r="AI2352" i="64" a="1"/>
  <c r="AI2352" i="64" s="1"/>
  <c r="AI2343" i="64" a="1"/>
  <c r="AI2343" i="64" s="1"/>
  <c r="AI2344" i="64" a="1"/>
  <c r="AI2344" i="64" s="1"/>
  <c r="AH2340" i="64"/>
  <c r="AH2339" i="64"/>
  <c r="AI2334" i="64" a="1"/>
  <c r="AI2334" i="64" s="1"/>
  <c r="AI2335" i="64" a="1"/>
  <c r="AI2335" i="64" s="1"/>
  <c r="AH2868" i="64"/>
  <c r="AI2867" i="64" a="1"/>
  <c r="AI2867" i="64" s="1"/>
  <c r="AI865" i="64" a="1"/>
  <c r="AI865" i="64" s="1"/>
  <c r="AJ2616" i="64"/>
  <c r="AJ2617" i="64" s="1"/>
  <c r="AH2255" i="64"/>
  <c r="AH1741" i="64"/>
  <c r="AH2092" i="64"/>
  <c r="AH1358" i="64"/>
  <c r="AH891" i="64"/>
  <c r="AH867" i="64"/>
  <c r="AG83" i="64"/>
  <c r="AI860" i="64" a="1"/>
  <c r="AI860" i="64" s="1"/>
  <c r="AI96" i="64" a="1"/>
  <c r="AI96" i="64" s="1"/>
  <c r="AI585" i="64" a="1"/>
  <c r="AI585" i="64" s="1"/>
  <c r="AI76" i="64" a="1"/>
  <c r="AI76" i="64" s="1"/>
  <c r="AI80" i="64" a="1"/>
  <c r="AI80" i="64" s="1"/>
  <c r="AI81" i="64" a="1"/>
  <c r="AI81" i="64" s="1"/>
  <c r="AH77" i="64"/>
  <c r="AI75" i="64" a="1"/>
  <c r="AI75" i="64" s="1"/>
  <c r="AI74" i="64" a="1"/>
  <c r="AI74" i="64" s="1"/>
  <c r="AI890" i="64" a="1"/>
  <c r="AI890" i="64" s="1"/>
  <c r="AI3123" i="64" a="1"/>
  <c r="AI3123" i="64" s="1"/>
  <c r="AI3149" i="64" a="1"/>
  <c r="AI3149" i="64" s="1"/>
  <c r="AI3200" i="64" a="1"/>
  <c r="AI3200" i="64" s="1"/>
  <c r="AI3174" i="64" a="1"/>
  <c r="AI3174" i="64" s="1"/>
  <c r="AI2231" i="64" a="1"/>
  <c r="AI2231" i="64" s="1"/>
  <c r="AI2232" i="64" s="1"/>
  <c r="AH114" i="64"/>
  <c r="AI111" i="64" a="1"/>
  <c r="AI111" i="64" s="1"/>
  <c r="AI112" i="64" a="1"/>
  <c r="AI112" i="64" s="1"/>
  <c r="AI113" i="64" a="1"/>
  <c r="AI113" i="64" s="1"/>
  <c r="AI110" i="64" a="1"/>
  <c r="AI110" i="64" s="1"/>
  <c r="AI2173" i="64" a="1"/>
  <c r="AI2173" i="64" s="1"/>
  <c r="AI2174" i="64" s="1"/>
  <c r="AI562" i="64" a="1"/>
  <c r="AI562" i="64" s="1"/>
  <c r="AI3250" i="64" a="1"/>
  <c r="AI3250" i="64" s="1"/>
  <c r="AI2093" i="64" a="1"/>
  <c r="AI2093" i="64" s="1"/>
  <c r="AI2511" i="64" a="1"/>
  <c r="AI2511" i="64" s="1"/>
  <c r="AI2519" i="64" s="1"/>
  <c r="AI2254" i="64" a="1"/>
  <c r="AI2254" i="64" s="1"/>
  <c r="AI2262" i="64" a="1"/>
  <c r="AI2262" i="64" s="1"/>
  <c r="AI2256" i="64" a="1"/>
  <c r="AI2256" i="64" s="1"/>
  <c r="AI1740" i="64" a="1"/>
  <c r="AI1740" i="64" s="1"/>
  <c r="AI1357" i="64" a="1"/>
  <c r="AI1357" i="64" s="1"/>
  <c r="BY1813" i="64" a="1"/>
  <c r="AI587" i="64" a="1"/>
  <c r="AI891" i="64" a="1"/>
  <c r="AA913" i="64" a="1"/>
  <c r="BY1064" i="64" a="1"/>
  <c r="AI990" i="64" a="1"/>
  <c r="AI867" i="64" a="1"/>
  <c r="AJ2922" i="64" a="1"/>
  <c r="BY1164" i="64" a="1"/>
  <c r="BZ1451" i="64"/>
  <c r="AC1662" i="64" a="1"/>
  <c r="BZ1428" i="64"/>
  <c r="AI1358" i="64" a="1"/>
  <c r="AI2868" i="64" a="1"/>
  <c r="BY433" i="64" a="1"/>
  <c r="BY2228" i="64" a="1"/>
  <c r="BZ1517" i="64"/>
  <c r="BX1383" i="64" a="1"/>
  <c r="AI563" i="64" a="1"/>
  <c r="BZ1495" i="64"/>
  <c r="AI2255" i="64" a="1"/>
  <c r="BY2386" i="64" a="1"/>
  <c r="BY1024" i="64" a="1"/>
  <c r="BY1406" i="64"/>
  <c r="BW1384" i="64" a="1"/>
  <c r="AI2092" i="64" a="1"/>
  <c r="AI2340" i="64" a="1"/>
  <c r="AJ2888" i="64" a="1"/>
  <c r="AI1741" i="64" a="1"/>
  <c r="BZ1540" i="64"/>
  <c r="BY1208" i="64" a="1"/>
  <c r="AI2804" i="64" a="1"/>
  <c r="CA3064" i="64" a="1"/>
  <c r="BZ1473" i="64"/>
  <c r="AI610" i="64" a="1"/>
  <c r="AI2826" i="64" a="1"/>
  <c r="BY1569" i="64" a="1"/>
  <c r="BY1381" i="64" a="1"/>
  <c r="AI2339" i="64" a="1"/>
  <c r="BY1276" i="64" a="1"/>
  <c r="BZ17" i="861" l="1"/>
  <c r="BZ22" i="861"/>
  <c r="CA13" i="861"/>
  <c r="AM23" i="861"/>
  <c r="CA3064" i="64"/>
  <c r="CA3038" i="64" a="1"/>
  <c r="CA3038" i="64" s="1"/>
  <c r="AQ3039" i="64"/>
  <c r="AQ3040" i="64" s="1"/>
  <c r="BZ2848" i="64"/>
  <c r="CA2846" i="64" a="1"/>
  <c r="CA2846" i="64" s="1"/>
  <c r="CA2847" i="64" a="1"/>
  <c r="CA2847" i="64" s="1"/>
  <c r="CA60" i="64" a="1"/>
  <c r="CA60" i="64" s="1"/>
  <c r="CA58" i="64" s="1" a="1"/>
  <c r="CA58" i="64" s="1"/>
  <c r="CA61" i="64" a="1"/>
  <c r="CA61" i="64" s="1"/>
  <c r="CA59" i="64" a="1"/>
  <c r="CA59" i="64" s="1"/>
  <c r="CA3364" i="64" a="1"/>
  <c r="CA3364" i="64" s="1"/>
  <c r="CA3343" i="64" a="1"/>
  <c r="CA3343" i="64" s="1"/>
  <c r="CA1449" i="64" a="1"/>
  <c r="CA1449" i="64" s="1"/>
  <c r="CA1450" i="64" a="1"/>
  <c r="CA1450" i="64" s="1"/>
  <c r="CA1538" i="64" a="1"/>
  <c r="CA1538" i="64" s="1"/>
  <c r="CA1539" i="64" a="1"/>
  <c r="CA1539" i="64" s="1"/>
  <c r="CA1494" i="64" a="1"/>
  <c r="CA1494" i="64" s="1"/>
  <c r="CA1516" i="64" a="1"/>
  <c r="CA1516" i="64" s="1"/>
  <c r="CA1427" i="64" a="1"/>
  <c r="CA1427" i="64" s="1"/>
  <c r="CA1472" i="64" a="1"/>
  <c r="CA1472" i="64" s="1"/>
  <c r="BZ20" i="864"/>
  <c r="BZ92" i="861" s="1"/>
  <c r="BZ93" i="861" s="1"/>
  <c r="CA681" i="64" a="1"/>
  <c r="CA681" i="64" s="1"/>
  <c r="CA671" i="64" a="1"/>
  <c r="CA671" i="64" s="1"/>
  <c r="CA672" i="64" s="1"/>
  <c r="CA677" i="64" a="1"/>
  <c r="CA677" i="64" s="1"/>
  <c r="BO678" i="64"/>
  <c r="BO682" i="64" s="1"/>
  <c r="BO674" i="64"/>
  <c r="BP669" i="64"/>
  <c r="BP673" i="64" s="1"/>
  <c r="CK2419" i="64"/>
  <c r="CL2417" i="64"/>
  <c r="CL2419" i="64" s="1"/>
  <c r="BZ21" i="863"/>
  <c r="AC1662" i="64"/>
  <c r="BZ33" i="863"/>
  <c r="BZ17" i="863" s="1"/>
  <c r="BZ32" i="861" s="1"/>
  <c r="BZ44" i="863"/>
  <c r="AI563" i="64"/>
  <c r="CA4" i="64"/>
  <c r="CC2" i="64"/>
  <c r="CB3" i="64"/>
  <c r="CB3063" i="64" s="1" a="1"/>
  <c r="CB3063" i="64" s="1"/>
  <c r="CB7" i="64"/>
  <c r="CB1" i="64"/>
  <c r="BO486" i="64"/>
  <c r="BP485" i="64"/>
  <c r="BO488" i="64"/>
  <c r="BM536" i="64"/>
  <c r="BL537" i="64"/>
  <c r="BL539" i="64"/>
  <c r="CA368" i="64"/>
  <c r="CC2" i="864"/>
  <c r="CA4" i="864"/>
  <c r="CA4" i="863"/>
  <c r="CB7" i="864"/>
  <c r="CB7" i="863"/>
  <c r="CB1" i="864"/>
  <c r="CB1" i="863"/>
  <c r="CB3" i="863"/>
  <c r="CB3" i="864"/>
  <c r="CC3" i="861"/>
  <c r="CB4" i="861"/>
  <c r="AA913" i="64"/>
  <c r="Z437" i="64"/>
  <c r="Z435" i="64"/>
  <c r="AA431" i="64" s="1"/>
  <c r="AB912" i="64" a="1"/>
  <c r="AB912" i="64" s="1"/>
  <c r="W800" i="64"/>
  <c r="W802" i="64" s="1"/>
  <c r="W792" i="64" s="1"/>
  <c r="W794" i="64" s="1"/>
  <c r="W795" i="64" s="1"/>
  <c r="Z1571" i="64"/>
  <c r="AA1567" i="64" s="1"/>
  <c r="Z1573" i="64"/>
  <c r="AI230" i="64" a="1"/>
  <c r="AI230" i="64" s="1"/>
  <c r="Z1664" i="64"/>
  <c r="BV85" i="861"/>
  <c r="BU60" i="861"/>
  <c r="BW45" i="861"/>
  <c r="BY1974" i="64"/>
  <c r="BY1983" i="64" s="1"/>
  <c r="BY1986" i="64" s="1"/>
  <c r="BZ1982" i="64" a="1"/>
  <c r="BZ1982" i="64" s="1"/>
  <c r="BZ1981" i="64" a="1"/>
  <c r="BZ1981" i="64" s="1"/>
  <c r="BS1990" i="64"/>
  <c r="BY1381" i="64"/>
  <c r="BY1813" i="64"/>
  <c r="BY1815" i="64" s="1"/>
  <c r="BZ1814" i="64" a="1"/>
  <c r="BZ1814" i="64" s="1"/>
  <c r="BZ1812" i="64" a="1"/>
  <c r="BZ1812" i="64" s="1"/>
  <c r="BZ384" i="64" a="1"/>
  <c r="BZ384" i="64" s="1"/>
  <c r="BZ382" i="64" a="1"/>
  <c r="BZ382" i="64" s="1"/>
  <c r="BY383" i="64"/>
  <c r="BY385" i="64" s="1"/>
  <c r="BZ457" i="64" a="1"/>
  <c r="BZ457" i="64" s="1"/>
  <c r="BZ381" i="64" a="1"/>
  <c r="BZ381" i="64" s="1"/>
  <c r="BZ508" i="64" a="1"/>
  <c r="BZ508" i="64" s="1"/>
  <c r="BY433" i="64"/>
  <c r="BY1569" i="64"/>
  <c r="BY1570" i="64" s="1"/>
  <c r="BZ1568" i="64" a="1"/>
  <c r="BZ1568" i="64" s="1"/>
  <c r="BZ432" i="64" a="1"/>
  <c r="BZ432" i="64" s="1"/>
  <c r="BY1276" i="64"/>
  <c r="BY1208" i="64"/>
  <c r="BZ1207" i="64" a="1"/>
  <c r="BZ1207" i="64" s="1"/>
  <c r="BZ1275" i="64" a="1"/>
  <c r="BZ1275" i="64" s="1"/>
  <c r="BX1283" i="64"/>
  <c r="BX1277" i="64"/>
  <c r="BX1284" i="64" s="1"/>
  <c r="BY2386" i="64"/>
  <c r="BY2395" i="64" s="1"/>
  <c r="BY2396" i="64" s="1" a="1"/>
  <c r="BY2396" i="64" s="1"/>
  <c r="BZ2387" i="64" a="1"/>
  <c r="BZ2387" i="64" s="1"/>
  <c r="BY1164" i="64"/>
  <c r="BY2228" i="64"/>
  <c r="BY2230" i="64" s="1"/>
  <c r="BZ2227" i="64" a="1"/>
  <c r="BZ2227" i="64" s="1"/>
  <c r="BZ1165" i="64" a="1"/>
  <c r="BZ1165" i="64" s="1"/>
  <c r="BW1179" i="64" a="1"/>
  <c r="BW1179" i="64" s="1"/>
  <c r="BX1178" i="64"/>
  <c r="BX1173" i="64"/>
  <c r="BZ1335" i="64" a="1"/>
  <c r="BZ1335" i="64" s="1"/>
  <c r="BZ2229" i="64" a="1"/>
  <c r="BZ2229" i="64" s="1"/>
  <c r="BY1333" i="64"/>
  <c r="BY1334" i="64" s="1"/>
  <c r="BY1336" i="64" s="1"/>
  <c r="BZ1331" i="64" a="1"/>
  <c r="BZ1331" i="64" s="1"/>
  <c r="BZ1332" i="64" a="1"/>
  <c r="BZ1332" i="64" s="1"/>
  <c r="BZ801" i="64" a="1"/>
  <c r="BZ801" i="64" s="1"/>
  <c r="BZ790" i="64" a="1"/>
  <c r="BZ790" i="64" s="1"/>
  <c r="BT2441" i="64"/>
  <c r="BZ807" i="64" a="1"/>
  <c r="BZ807" i="64" s="1"/>
  <c r="BZ793" i="64" a="1"/>
  <c r="BZ793" i="64" s="1"/>
  <c r="BY147" i="64"/>
  <c r="BY162" i="64"/>
  <c r="BZ132" i="64" a="1"/>
  <c r="BZ132" i="64" s="1"/>
  <c r="BZ1647" i="64" a="1"/>
  <c r="BZ1647" i="64" s="1"/>
  <c r="BY158" i="64"/>
  <c r="BY159" i="64"/>
  <c r="BY160" i="64"/>
  <c r="BY161" i="64"/>
  <c r="BY145" i="64"/>
  <c r="BX148" i="64"/>
  <c r="BY143" i="64"/>
  <c r="BY144" i="64"/>
  <c r="BY146" i="64"/>
  <c r="BZ152" i="64" a="1"/>
  <c r="BZ152" i="64" s="1"/>
  <c r="BZ153" i="64" a="1"/>
  <c r="BZ153" i="64" s="1"/>
  <c r="BZ139" i="64" a="1"/>
  <c r="BZ139" i="64" s="1"/>
  <c r="BZ154" i="64" a="1"/>
  <c r="BZ154" i="64" s="1"/>
  <c r="BZ155" i="64" a="1"/>
  <c r="BZ155" i="64" s="1"/>
  <c r="BZ138" i="64" a="1"/>
  <c r="BZ138" i="64" s="1"/>
  <c r="BZ140" i="64" a="1"/>
  <c r="BZ140" i="64" s="1"/>
  <c r="BZ137" i="64" a="1"/>
  <c r="BZ137" i="64" s="1"/>
  <c r="BZ151" i="64" a="1"/>
  <c r="BZ151" i="64" s="1"/>
  <c r="BZ136" i="64" a="1"/>
  <c r="BZ136" i="64" s="1"/>
  <c r="BU165" i="64"/>
  <c r="BV163" i="64"/>
  <c r="BY133" i="64"/>
  <c r="BZ367" i="64" a="1"/>
  <c r="BZ367" i="64" s="1"/>
  <c r="BZ130" i="64" a="1"/>
  <c r="BZ130" i="64" s="1"/>
  <c r="BZ131" i="64" a="1"/>
  <c r="BZ131" i="64" s="1"/>
  <c r="BZ129" i="64" a="1"/>
  <c r="BZ129" i="64" s="1"/>
  <c r="BZ128" i="64" a="1"/>
  <c r="BZ128" i="64" s="1"/>
  <c r="BZ1405" i="64" a="1"/>
  <c r="BZ1405" i="64" s="1"/>
  <c r="Y2520" i="64" a="1"/>
  <c r="Y2520" i="64" s="1"/>
  <c r="BX1113" i="64"/>
  <c r="BX1112" i="64"/>
  <c r="BW1134" i="64"/>
  <c r="BW1135" i="64" s="1"/>
  <c r="BY1127" i="64"/>
  <c r="BY1130" i="64"/>
  <c r="BX1132" i="64"/>
  <c r="BY1131" i="64"/>
  <c r="BY1129" i="64"/>
  <c r="BY1128" i="64"/>
  <c r="BZ1122" i="64" a="1"/>
  <c r="BZ1122" i="64" s="1"/>
  <c r="BZ1121" i="64" a="1"/>
  <c r="BZ1121" i="64" s="1"/>
  <c r="BZ1123" i="64" a="1"/>
  <c r="BZ1123" i="64" s="1"/>
  <c r="BZ1124" i="64" a="1"/>
  <c r="BZ1124" i="64" s="1"/>
  <c r="BZ1120" i="64" a="1"/>
  <c r="BZ1120" i="64" s="1"/>
  <c r="BY1112" i="64"/>
  <c r="BY1113" i="64"/>
  <c r="BY1116" i="64"/>
  <c r="BZ1090" i="64" a="1"/>
  <c r="BZ1090" i="64" s="1"/>
  <c r="BZ1098" i="64" s="1"/>
  <c r="BZ1106" i="64" a="1"/>
  <c r="BZ1106" i="64" s="1"/>
  <c r="BZ1091" i="64" a="1"/>
  <c r="BZ1091" i="64" s="1"/>
  <c r="BZ1099" i="64" s="1"/>
  <c r="BZ1092" i="64" a="1"/>
  <c r="BZ1092" i="64" s="1"/>
  <c r="BZ1100" i="64" s="1"/>
  <c r="BZ1093" i="64" a="1"/>
  <c r="BZ1093" i="64" s="1"/>
  <c r="BZ1101" i="64" s="1"/>
  <c r="BZ1089" i="64" a="1"/>
  <c r="BZ1089" i="64" s="1"/>
  <c r="BZ1097" i="64" s="1"/>
  <c r="BZ1107" i="64" a="1"/>
  <c r="BZ1107" i="64" s="1"/>
  <c r="BZ1108" i="64" a="1"/>
  <c r="BZ1108" i="64" s="1"/>
  <c r="BZ1105" i="64" a="1"/>
  <c r="BZ1105" i="64" s="1"/>
  <c r="BZ1109" i="64" a="1"/>
  <c r="BZ1109" i="64" s="1"/>
  <c r="BY1115" i="64"/>
  <c r="BY1114" i="64"/>
  <c r="BZ229" i="64" a="1"/>
  <c r="BZ229" i="64" s="1"/>
  <c r="BY1064" i="64"/>
  <c r="BY1066" i="64" s="1"/>
  <c r="BW1384" i="64"/>
  <c r="BX1383" i="64"/>
  <c r="BZ352" i="64" a="1"/>
  <c r="BZ352" i="64" s="1"/>
  <c r="BZ1380" i="64" a="1"/>
  <c r="BZ1380" i="64" s="1"/>
  <c r="BZ333" i="64" a="1"/>
  <c r="BZ333" i="64" s="1"/>
  <c r="BZ1065" i="64" a="1"/>
  <c r="BZ1065" i="64" s="1"/>
  <c r="BZ1031" i="64" a="1"/>
  <c r="BZ1031" i="64" s="1"/>
  <c r="BZ320" i="64" a="1"/>
  <c r="BZ320" i="64" s="1"/>
  <c r="BX1028" i="64"/>
  <c r="BY1024" i="64"/>
  <c r="BY1032" i="64" s="1"/>
  <c r="BZ1027" i="64" a="1"/>
  <c r="BZ1027" i="64" s="1"/>
  <c r="BZ1023" i="64" a="1"/>
  <c r="BZ1023" i="64" s="1"/>
  <c r="CA280"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D2" i="861"/>
  <c r="CC1" i="861"/>
  <c r="BZ51" i="863" a="1"/>
  <c r="BZ51" i="863" s="1"/>
  <c r="BZ53" i="863" a="1"/>
  <c r="BZ53" i="863" s="1"/>
  <c r="BZ49" i="863" a="1"/>
  <c r="BZ49" i="863" s="1"/>
  <c r="AJ284" i="64"/>
  <c r="AJ302" i="64"/>
  <c r="AK298" i="64"/>
  <c r="AK281" i="64"/>
  <c r="AK299" i="64"/>
  <c r="AK300" i="64"/>
  <c r="AK282" i="64"/>
  <c r="AK301" i="64"/>
  <c r="AK283" i="64"/>
  <c r="BN1" i="860"/>
  <c r="BN7" i="860"/>
  <c r="BN3" i="860"/>
  <c r="BN4" i="860" s="1"/>
  <c r="BO2" i="860"/>
  <c r="AI990" i="64"/>
  <c r="AJ994" i="64" a="1"/>
  <c r="AJ994" i="64" s="1"/>
  <c r="AJ989" i="64" a="1"/>
  <c r="AJ989" i="64" s="1"/>
  <c r="AI610" i="64"/>
  <c r="AH2730" i="64"/>
  <c r="AJ2713" i="64" a="1"/>
  <c r="AJ2713" i="64" s="1"/>
  <c r="AJ2714" i="64" a="1"/>
  <c r="AJ2714" i="64" s="1"/>
  <c r="AJ2715" i="64" a="1"/>
  <c r="AJ2715" i="64" s="1"/>
  <c r="AJ2719" i="64" a="1"/>
  <c r="AJ2719" i="64" s="1"/>
  <c r="AJ2720" i="64" a="1"/>
  <c r="AJ2720" i="64" s="1"/>
  <c r="AJ2721" i="64" a="1"/>
  <c r="AJ2721" i="64" s="1"/>
  <c r="AJ2716" i="64" a="1"/>
  <c r="AJ2716" i="64" s="1"/>
  <c r="AJ2717" i="64" a="1"/>
  <c r="AJ2717" i="64" s="1"/>
  <c r="AJ2718" i="64" a="1"/>
  <c r="AJ2718" i="64" s="1"/>
  <c r="AI2722" i="64"/>
  <c r="AJ608" i="64" a="1"/>
  <c r="AJ608" i="64" s="1"/>
  <c r="AJ586" i="64" a="1"/>
  <c r="AJ586" i="64" s="1"/>
  <c r="AJ609" i="64" a="1"/>
  <c r="AJ609" i="64" s="1"/>
  <c r="AI587" i="64"/>
  <c r="AJ2888" i="64"/>
  <c r="AJ2922" i="64"/>
  <c r="AI2826" i="64"/>
  <c r="AI2804" i="64"/>
  <c r="AJ3226" i="64" a="1"/>
  <c r="AJ3226" i="64" s="1"/>
  <c r="AJ2805" i="64" a="1"/>
  <c r="AJ2805" i="64" s="1"/>
  <c r="AJ2825" i="64" a="1"/>
  <c r="AJ2825" i="64" s="1"/>
  <c r="BS2484" i="64"/>
  <c r="BT2482" i="64"/>
  <c r="BT2461" i="64"/>
  <c r="BT2463" i="64" s="1"/>
  <c r="AE2361" i="64"/>
  <c r="AF2358" i="64"/>
  <c r="AG2349" i="64"/>
  <c r="AH2347" i="64"/>
  <c r="AH2356" i="64"/>
  <c r="AH2348" i="64"/>
  <c r="AH2357" i="64"/>
  <c r="AJ2352" i="64" a="1"/>
  <c r="AJ2352" i="64" s="1"/>
  <c r="AJ2353" i="64" a="1"/>
  <c r="AJ2353" i="64" s="1"/>
  <c r="AJ2343" i="64" a="1"/>
  <c r="AJ2343" i="64" s="1"/>
  <c r="AJ2344" i="64" a="1"/>
  <c r="AJ2344" i="64" s="1"/>
  <c r="AI2340" i="64"/>
  <c r="AI2339" i="64"/>
  <c r="AJ2334" i="64" a="1"/>
  <c r="AJ2334" i="64" s="1"/>
  <c r="AJ2335" i="64" a="1"/>
  <c r="AJ2335" i="64" s="1"/>
  <c r="AI2868" i="64"/>
  <c r="AJ2867" i="64" a="1"/>
  <c r="AJ2867" i="64" s="1"/>
  <c r="AJ865" i="64" a="1"/>
  <c r="AJ865" i="64" s="1"/>
  <c r="AK2616" i="64"/>
  <c r="AK2617" i="64" s="1"/>
  <c r="AI2092" i="64"/>
  <c r="AI2255" i="64"/>
  <c r="AI1741" i="64"/>
  <c r="AI1358" i="64"/>
  <c r="AI867" i="64"/>
  <c r="AI891" i="64"/>
  <c r="AH83" i="64"/>
  <c r="AJ860" i="64" a="1"/>
  <c r="AJ860" i="64" s="1"/>
  <c r="AJ96" i="64" a="1"/>
  <c r="AJ96" i="64" s="1"/>
  <c r="AJ585" i="64" a="1"/>
  <c r="AJ585" i="64" s="1"/>
  <c r="AJ76" i="64" a="1"/>
  <c r="AJ76" i="64" s="1"/>
  <c r="AJ81" i="64" a="1"/>
  <c r="AJ81" i="64" s="1"/>
  <c r="AJ80" i="64" a="1"/>
  <c r="AJ80" i="64" s="1"/>
  <c r="AI77" i="64"/>
  <c r="AJ75" i="64" a="1"/>
  <c r="AJ75" i="64" s="1"/>
  <c r="AJ74" i="64" a="1"/>
  <c r="AJ74" i="64" s="1"/>
  <c r="AJ890" i="64" a="1"/>
  <c r="AJ890" i="64" s="1"/>
  <c r="AJ3123" i="64" a="1"/>
  <c r="AJ3123" i="64" s="1"/>
  <c r="AJ3200" i="64" a="1"/>
  <c r="AJ3200" i="64" s="1"/>
  <c r="AJ3174" i="64" a="1"/>
  <c r="AJ3174" i="64" s="1"/>
  <c r="AJ3149" i="64" a="1"/>
  <c r="AJ3149" i="64" s="1"/>
  <c r="AJ2231" i="64" a="1"/>
  <c r="AJ2231" i="64" s="1"/>
  <c r="AJ2232" i="64" s="1"/>
  <c r="AJ111" i="64" a="1"/>
  <c r="AJ111" i="64" s="1"/>
  <c r="AJ110" i="64" a="1"/>
  <c r="AJ110" i="64" s="1"/>
  <c r="AJ112" i="64" a="1"/>
  <c r="AJ112" i="64" s="1"/>
  <c r="AJ113" i="64" a="1"/>
  <c r="AJ113" i="64" s="1"/>
  <c r="AI114" i="64"/>
  <c r="AJ2173" i="64" a="1"/>
  <c r="AJ2173" i="64" s="1"/>
  <c r="AJ2174" i="64" s="1"/>
  <c r="AJ562" i="64" a="1"/>
  <c r="AJ562" i="64" s="1"/>
  <c r="AJ3250" i="64" a="1"/>
  <c r="AJ3250" i="64" s="1"/>
  <c r="AJ2093" i="64" a="1"/>
  <c r="AJ2093" i="64" s="1"/>
  <c r="AJ2511" i="64" a="1"/>
  <c r="AJ2511" i="64" s="1"/>
  <c r="AJ2519" i="64" s="1"/>
  <c r="AJ2262" i="64" a="1"/>
  <c r="AJ2262" i="64" s="1"/>
  <c r="AJ2256" i="64" a="1"/>
  <c r="AJ2256" i="64" s="1"/>
  <c r="AJ2254" i="64" a="1"/>
  <c r="AJ2254" i="64" s="1"/>
  <c r="AJ1740" i="64" a="1"/>
  <c r="AJ1740" i="64" s="1"/>
  <c r="AJ1357" i="64" a="1"/>
  <c r="AJ1357" i="64" s="1"/>
  <c r="AD1662" i="64" a="1"/>
  <c r="BZ1276" i="64" a="1"/>
  <c r="AJ891" i="64" a="1"/>
  <c r="CA1517" i="64"/>
  <c r="BY1383" i="64" a="1"/>
  <c r="CA1428" i="64"/>
  <c r="BZ1064" i="64" a="1"/>
  <c r="BZ2228" i="64" a="1"/>
  <c r="BZ1569" i="64" a="1"/>
  <c r="BZ2386" i="64" a="1"/>
  <c r="AJ2339" i="64" a="1"/>
  <c r="CA1540" i="64"/>
  <c r="CA1495" i="64"/>
  <c r="CB3064" i="64" a="1"/>
  <c r="BZ433" i="64" a="1"/>
  <c r="AJ2804" i="64" a="1"/>
  <c r="AJ2340" i="64" a="1"/>
  <c r="AJ610" i="64" a="1"/>
  <c r="AK2922" i="64" a="1"/>
  <c r="BZ1406" i="64"/>
  <c r="AB913" i="64" a="1"/>
  <c r="CA1451" i="64"/>
  <c r="AK2888" i="64" a="1"/>
  <c r="AJ867" i="64" a="1"/>
  <c r="AJ2255" i="64" a="1"/>
  <c r="AJ990" i="64" a="1"/>
  <c r="AJ1358" i="64" a="1"/>
  <c r="AJ2868" i="64" a="1"/>
  <c r="BX1384" i="64" a="1"/>
  <c r="BZ1381" i="64" a="1"/>
  <c r="BZ1164" i="64" a="1"/>
  <c r="AJ2826" i="64" a="1"/>
  <c r="CA1473" i="64"/>
  <c r="AJ587" i="64" a="1"/>
  <c r="BZ1208" i="64" a="1"/>
  <c r="AJ1741" i="64" a="1"/>
  <c r="BZ1813" i="64" a="1"/>
  <c r="BZ1024" i="64" a="1"/>
  <c r="AJ563" i="64" a="1"/>
  <c r="AJ2092" i="64" a="1"/>
  <c r="CA22" i="861" l="1"/>
  <c r="CA17" i="861"/>
  <c r="CB13" i="861"/>
  <c r="CB3064" i="64"/>
  <c r="AR3036" i="64"/>
  <c r="AQ3041" i="64"/>
  <c r="CB3038" i="64" a="1"/>
  <c r="CB3038" i="64" s="1"/>
  <c r="CA2848" i="64"/>
  <c r="CB2846" i="64" a="1"/>
  <c r="CB2846" i="64" s="1"/>
  <c r="CB2847" i="64" a="1"/>
  <c r="CB2847" i="64" s="1"/>
  <c r="CB60" i="64" a="1"/>
  <c r="CB60" i="64" s="1"/>
  <c r="CB58" i="64" s="1" a="1"/>
  <c r="CB58" i="64" s="1"/>
  <c r="CB61" i="64" a="1"/>
  <c r="CB61" i="64" s="1"/>
  <c r="CB59" i="64" a="1"/>
  <c r="CB59" i="64" s="1"/>
  <c r="CB3364" i="64" a="1"/>
  <c r="CB3364" i="64" s="1"/>
  <c r="CB3343" i="64" a="1"/>
  <c r="CB3343" i="64" s="1"/>
  <c r="CB1449" i="64" a="1"/>
  <c r="CB1449" i="64" s="1"/>
  <c r="CB1450" i="64" a="1"/>
  <c r="CB1450" i="64" s="1"/>
  <c r="CB1538" i="64" a="1"/>
  <c r="CB1538" i="64" s="1"/>
  <c r="CB1539" i="64" a="1"/>
  <c r="CB1539" i="64" s="1"/>
  <c r="CB1494" i="64" a="1"/>
  <c r="CB1494" i="64" s="1"/>
  <c r="CB1516" i="64" a="1"/>
  <c r="CB1516" i="64" s="1"/>
  <c r="CB1427" i="64" a="1"/>
  <c r="CB1427" i="64" s="1"/>
  <c r="CB1472" i="64" a="1"/>
  <c r="CB1472" i="64" s="1"/>
  <c r="CA20" i="864"/>
  <c r="CA92" i="861" s="1"/>
  <c r="CA93" i="861" s="1"/>
  <c r="CB677" i="64" a="1"/>
  <c r="CB677" i="64" s="1"/>
  <c r="CB681" i="64" a="1"/>
  <c r="CB681" i="64" s="1"/>
  <c r="CB671" i="64" a="1"/>
  <c r="CB671" i="64" s="1"/>
  <c r="CB672" i="64" s="1"/>
  <c r="BP674" i="64"/>
  <c r="BQ669" i="64"/>
  <c r="BQ673" i="64" s="1"/>
  <c r="BP678" i="64"/>
  <c r="BP682" i="64" s="1"/>
  <c r="CA21" i="863"/>
  <c r="AD1662" i="64"/>
  <c r="CA33" i="863"/>
  <c r="CA17" i="863" s="1"/>
  <c r="CA32" i="861" s="1"/>
  <c r="CA44" i="863"/>
  <c r="AJ563" i="64"/>
  <c r="CC1" i="64"/>
  <c r="CD2" i="64"/>
  <c r="CC7" i="64"/>
  <c r="CB4" i="64"/>
  <c r="CC3" i="64"/>
  <c r="CC3063" i="64" s="1" a="1"/>
  <c r="CC3063" i="64" s="1"/>
  <c r="BN536" i="64"/>
  <c r="BM537" i="64"/>
  <c r="BM539" i="64"/>
  <c r="BQ485" i="64"/>
  <c r="BP486" i="64"/>
  <c r="BP488" i="64"/>
  <c r="CB368" i="64"/>
  <c r="CD2" i="864"/>
  <c r="CC1" i="864"/>
  <c r="CC1" i="863"/>
  <c r="CC7" i="864"/>
  <c r="CC7" i="863"/>
  <c r="CB4" i="863"/>
  <c r="CB4" i="864"/>
  <c r="CC3" i="863"/>
  <c r="CC3" i="864"/>
  <c r="CD3" i="861"/>
  <c r="CC4" i="861"/>
  <c r="W803" i="64"/>
  <c r="W804" i="64" s="1"/>
  <c r="AB913" i="64"/>
  <c r="AB1664" i="64"/>
  <c r="X788" i="64"/>
  <c r="X791" i="64" s="1"/>
  <c r="X800" i="64" s="1"/>
  <c r="X802" i="64" s="1"/>
  <c r="X792" i="64" s="1"/>
  <c r="X794" i="64" s="1"/>
  <c r="X795" i="64" s="1"/>
  <c r="W796" i="64"/>
  <c r="AC912" i="64" a="1"/>
  <c r="AC912" i="64" s="1"/>
  <c r="AA437" i="64"/>
  <c r="AA435" i="64"/>
  <c r="AB431" i="64" s="1"/>
  <c r="AA1571" i="64"/>
  <c r="AB1567" i="64" s="1"/>
  <c r="AA1573" i="64"/>
  <c r="AA1664" i="64"/>
  <c r="AJ230" i="64" a="1"/>
  <c r="AJ230" i="64" s="1"/>
  <c r="BW85" i="861"/>
  <c r="BZ1974" i="64"/>
  <c r="BZ1983" i="64" s="1"/>
  <c r="BZ1986" i="64" s="1"/>
  <c r="BX45" i="861"/>
  <c r="BV60" i="861"/>
  <c r="CA1982" i="64" a="1"/>
  <c r="CA1982" i="64" s="1"/>
  <c r="CA1981" i="64" a="1"/>
  <c r="CA1981" i="64" s="1"/>
  <c r="BT1990" i="64"/>
  <c r="BZ1381" i="64"/>
  <c r="BZ1813" i="64"/>
  <c r="BZ1815" i="64" s="1"/>
  <c r="CA1814" i="64" a="1"/>
  <c r="CA1814" i="64" s="1"/>
  <c r="CA1812" i="64" a="1"/>
  <c r="CA1812" i="64" s="1"/>
  <c r="BZ383" i="64"/>
  <c r="BZ385" i="64" s="1"/>
  <c r="CA384" i="64" a="1"/>
  <c r="CA384" i="64" s="1"/>
  <c r="CA382" i="64" a="1"/>
  <c r="CA382" i="64" s="1"/>
  <c r="CA457" i="64" a="1"/>
  <c r="CA457" i="64" s="1"/>
  <c r="CA381" i="64" a="1"/>
  <c r="CA381" i="64" s="1"/>
  <c r="CA508" i="64" a="1"/>
  <c r="CA508" i="64" s="1"/>
  <c r="BZ433" i="64"/>
  <c r="BZ1569" i="64"/>
  <c r="BZ1570" i="64" s="1"/>
  <c r="CA1568" i="64" a="1"/>
  <c r="CA1568" i="64" s="1"/>
  <c r="CA432" i="64" a="1"/>
  <c r="CA432" i="64" s="1"/>
  <c r="BZ1276" i="64"/>
  <c r="BZ1208" i="64"/>
  <c r="CA1207" i="64" a="1"/>
  <c r="CA1207" i="64" s="1"/>
  <c r="CA1275" i="64" a="1"/>
  <c r="CA1275" i="64" s="1"/>
  <c r="BY1283" i="64"/>
  <c r="BY1277" i="64"/>
  <c r="BY1284" i="64" s="1"/>
  <c r="BZ2386" i="64"/>
  <c r="BZ2395" i="64" s="1"/>
  <c r="BZ2396" i="64" s="1" a="1"/>
  <c r="BZ2396" i="64" s="1"/>
  <c r="CA2387" i="64" a="1"/>
  <c r="CA2387" i="64" s="1"/>
  <c r="BZ1164" i="64"/>
  <c r="BZ2228" i="64"/>
  <c r="BZ2230" i="64" s="1"/>
  <c r="BX1179" i="64" a="1"/>
  <c r="BX1179" i="64" s="1"/>
  <c r="CA2227" i="64" a="1"/>
  <c r="CA2227" i="64" s="1"/>
  <c r="CA1165" i="64" a="1"/>
  <c r="CA1165" i="64" s="1"/>
  <c r="BY1173" i="64"/>
  <c r="BY1178" i="64"/>
  <c r="CA1335" i="64" a="1"/>
  <c r="CA1335" i="64" s="1"/>
  <c r="CA2229" i="64" a="1"/>
  <c r="CA2229" i="64" s="1"/>
  <c r="BZ1333" i="64"/>
  <c r="BZ1334" i="64" s="1"/>
  <c r="BZ1336" i="64" s="1"/>
  <c r="CA1331" i="64" a="1"/>
  <c r="CA1331" i="64" s="1"/>
  <c r="CA1332" i="64" a="1"/>
  <c r="CA1332" i="64" s="1"/>
  <c r="BU2441" i="64"/>
  <c r="CA801" i="64" a="1"/>
  <c r="CA801" i="64" s="1"/>
  <c r="CA790" i="64" a="1"/>
  <c r="CA790" i="64" s="1"/>
  <c r="CA793" i="64" a="1"/>
  <c r="CA793" i="64" s="1"/>
  <c r="CA807" i="64" a="1"/>
  <c r="CA807" i="64" s="1"/>
  <c r="BZ162" i="64"/>
  <c r="BZ147" i="64"/>
  <c r="CA132" i="64" a="1"/>
  <c r="CA132" i="64" s="1"/>
  <c r="CA1647" i="64" a="1"/>
  <c r="CA1647" i="64" s="1"/>
  <c r="BZ158" i="64"/>
  <c r="BZ144" i="64"/>
  <c r="BZ159" i="64"/>
  <c r="BZ146" i="64"/>
  <c r="BZ161" i="64"/>
  <c r="BZ145" i="64"/>
  <c r="BZ160" i="64"/>
  <c r="BU166" i="64"/>
  <c r="BZ143" i="64"/>
  <c r="BY148" i="64"/>
  <c r="CA152" i="64" a="1"/>
  <c r="CA152" i="64" s="1"/>
  <c r="CA153" i="64" a="1"/>
  <c r="CA153" i="64" s="1"/>
  <c r="CA139" i="64" a="1"/>
  <c r="CA139" i="64" s="1"/>
  <c r="CA154" i="64" a="1"/>
  <c r="CA154" i="64" s="1"/>
  <c r="CA138" i="64" a="1"/>
  <c r="CA138" i="64" s="1"/>
  <c r="CA155" i="64" a="1"/>
  <c r="CA155" i="64" s="1"/>
  <c r="CA137" i="64" a="1"/>
  <c r="CA137" i="64" s="1"/>
  <c r="CA140" i="64" a="1"/>
  <c r="CA140" i="64" s="1"/>
  <c r="CA151" i="64" a="1"/>
  <c r="CA151" i="64" s="1"/>
  <c r="CA136" i="64" a="1"/>
  <c r="CA136" i="64" s="1"/>
  <c r="BW163" i="64"/>
  <c r="BV165" i="64"/>
  <c r="BV166" i="64" s="1"/>
  <c r="CA367" i="64" a="1"/>
  <c r="CA367" i="64" s="1"/>
  <c r="CA129" i="64" a="1"/>
  <c r="CA129" i="64" s="1"/>
  <c r="CA131" i="64" a="1"/>
  <c r="CA131" i="64" s="1"/>
  <c r="CA130" i="64" a="1"/>
  <c r="CA130" i="64" s="1"/>
  <c r="CA128" i="64" a="1"/>
  <c r="CA128" i="64" s="1"/>
  <c r="BZ133" i="64"/>
  <c r="CA1405" i="64" a="1"/>
  <c r="CA1405" i="64" s="1"/>
  <c r="AF2360" i="64"/>
  <c r="BX1117" i="64"/>
  <c r="BX1134" i="64" s="1"/>
  <c r="BX1135" i="64" s="1"/>
  <c r="BY1132" i="64"/>
  <c r="BZ1127" i="64"/>
  <c r="BZ1131" i="64"/>
  <c r="BZ1130" i="64"/>
  <c r="BZ1128" i="64"/>
  <c r="BZ1129" i="64"/>
  <c r="CA1122" i="64" a="1"/>
  <c r="CA1122" i="64" s="1"/>
  <c r="CA1123" i="64" a="1"/>
  <c r="CA1123" i="64" s="1"/>
  <c r="CA1124" i="64" a="1"/>
  <c r="CA1124" i="64" s="1"/>
  <c r="CA1120" i="64" a="1"/>
  <c r="CA1120" i="64" s="1"/>
  <c r="CA1121" i="64" a="1"/>
  <c r="CA1121" i="64" s="1"/>
  <c r="BY1117" i="64"/>
  <c r="BZ1112" i="64"/>
  <c r="CA1089" i="64" a="1"/>
  <c r="CA1089" i="64" s="1"/>
  <c r="CA1097" i="64" s="1"/>
  <c r="CA1090" i="64" a="1"/>
  <c r="CA1090" i="64" s="1"/>
  <c r="CA1098" i="64" s="1"/>
  <c r="CA1106" i="64" a="1"/>
  <c r="CA1106" i="64" s="1"/>
  <c r="CA1091" i="64" a="1"/>
  <c r="CA1091" i="64" s="1"/>
  <c r="CA1099" i="64" s="1"/>
  <c r="CA1092" i="64" a="1"/>
  <c r="CA1092" i="64" s="1"/>
  <c r="CA1100" i="64" s="1"/>
  <c r="CA1093" i="64" a="1"/>
  <c r="CA1093" i="64" s="1"/>
  <c r="CA1101" i="64" s="1"/>
  <c r="CA1107" i="64" a="1"/>
  <c r="CA1107" i="64" s="1"/>
  <c r="CA1108" i="64" a="1"/>
  <c r="CA1108" i="64" s="1"/>
  <c r="CA1105" i="64" a="1"/>
  <c r="CA1105" i="64" s="1"/>
  <c r="CA1109" i="64" a="1"/>
  <c r="CA1109" i="64" s="1"/>
  <c r="BZ1116" i="64"/>
  <c r="BZ1115" i="64"/>
  <c r="BZ1114" i="64"/>
  <c r="BZ1113" i="64"/>
  <c r="CA229" i="64" a="1"/>
  <c r="CA229" i="64" s="1"/>
  <c r="BZ1064" i="64"/>
  <c r="BZ1066" i="64" s="1"/>
  <c r="BX1384" i="64"/>
  <c r="BY1383" i="64"/>
  <c r="CA352" i="64" a="1"/>
  <c r="CA352" i="64" s="1"/>
  <c r="CA1380" i="64" a="1"/>
  <c r="CA1380" i="64" s="1"/>
  <c r="CA333" i="64" a="1"/>
  <c r="CA333" i="64" s="1"/>
  <c r="CA1065" i="64" a="1"/>
  <c r="CA1065" i="64" s="1"/>
  <c r="CA1031" i="64" a="1"/>
  <c r="CA1031" i="64" s="1"/>
  <c r="CA320" i="64" a="1"/>
  <c r="CA320" i="64" s="1"/>
  <c r="BY1028" i="64"/>
  <c r="BZ1024" i="64"/>
  <c r="BZ1032" i="64" s="1"/>
  <c r="CA1027" i="64" a="1"/>
  <c r="CA1027" i="64" s="1"/>
  <c r="CA1023" i="64" a="1"/>
  <c r="CA1023" i="64" s="1"/>
  <c r="CB280" i="64"/>
  <c r="CB41" i="863" a="1"/>
  <c r="CB41" i="863" s="1"/>
  <c r="CB43" i="863" a="1"/>
  <c r="CB43" i="863" s="1"/>
  <c r="CB40" i="863" a="1"/>
  <c r="CB40" i="863" s="1"/>
  <c r="CB30" i="863"/>
  <c r="CB32" i="863"/>
  <c r="CB42" i="863" a="1"/>
  <c r="CB42" i="863" s="1"/>
  <c r="CB39" i="863" a="1"/>
  <c r="CB39" i="863" s="1"/>
  <c r="CB29" i="863"/>
  <c r="CC2" i="863"/>
  <c r="CC31" i="863" s="1"/>
  <c r="CD1" i="861"/>
  <c r="CD7" i="861"/>
  <c r="CE2" i="861"/>
  <c r="CA34" i="863"/>
  <c r="CB16" i="864"/>
  <c r="CB18" i="864"/>
  <c r="CB17" i="864"/>
  <c r="CC19" i="864"/>
  <c r="CA51" i="863" a="1"/>
  <c r="CA51" i="863" s="1"/>
  <c r="CA49" i="863" a="1"/>
  <c r="CA49" i="863" s="1"/>
  <c r="CA53" i="863" a="1"/>
  <c r="CA53" i="863" s="1"/>
  <c r="AK284" i="64"/>
  <c r="AK302" i="64"/>
  <c r="AL298" i="64"/>
  <c r="AL299" i="64"/>
  <c r="AL281" i="64"/>
  <c r="AL300" i="64"/>
  <c r="AL282" i="64"/>
  <c r="AL283" i="64"/>
  <c r="AL301" i="64"/>
  <c r="BO1" i="860"/>
  <c r="BO7" i="860"/>
  <c r="BO3" i="860"/>
  <c r="BO4" i="860" s="1"/>
  <c r="BP2" i="860"/>
  <c r="AJ990" i="64"/>
  <c r="AJ1000" i="64" s="1"/>
  <c r="AI1000" i="64"/>
  <c r="AK994" i="64" a="1"/>
  <c r="AK994" i="64" s="1"/>
  <c r="AK989" i="64" a="1"/>
  <c r="AK989" i="64" s="1"/>
  <c r="AJ610" i="64"/>
  <c r="AI2730" i="64"/>
  <c r="AK2713" i="64" a="1"/>
  <c r="AK2713" i="64" s="1"/>
  <c r="AK2714" i="64" a="1"/>
  <c r="AK2714" i="64" s="1"/>
  <c r="AK2715" i="64" a="1"/>
  <c r="AK2715" i="64" s="1"/>
  <c r="AK2716" i="64" a="1"/>
  <c r="AK2716" i="64" s="1"/>
  <c r="AK2717" i="64" a="1"/>
  <c r="AK2717" i="64" s="1"/>
  <c r="AK2718" i="64" a="1"/>
  <c r="AK2718" i="64" s="1"/>
  <c r="AK2720" i="64" a="1"/>
  <c r="AK2720" i="64" s="1"/>
  <c r="AK2721" i="64" a="1"/>
  <c r="AK2721" i="64" s="1"/>
  <c r="AK2719" i="64" a="1"/>
  <c r="AK2719" i="64" s="1"/>
  <c r="AJ2722" i="64"/>
  <c r="AK608" i="64" a="1"/>
  <c r="AK608" i="64" s="1"/>
  <c r="AK586" i="64" a="1"/>
  <c r="AK586" i="64" s="1"/>
  <c r="AK609" i="64" a="1"/>
  <c r="AK609" i="64" s="1"/>
  <c r="AJ587" i="64"/>
  <c r="AK2922" i="64"/>
  <c r="AK2888" i="64"/>
  <c r="AJ2826" i="64"/>
  <c r="AJ2804" i="64"/>
  <c r="AK3226" i="64" a="1"/>
  <c r="AK3226" i="64" s="1"/>
  <c r="AK2805" i="64" a="1"/>
  <c r="AK2805" i="64" s="1"/>
  <c r="AK2825" i="64" a="1"/>
  <c r="AK2825" i="64" s="1"/>
  <c r="BT2484" i="64"/>
  <c r="BU2482" i="64"/>
  <c r="BU2461" i="64"/>
  <c r="BU2463" i="64" s="1"/>
  <c r="AG2358" i="64"/>
  <c r="AG2360" i="64" s="1"/>
  <c r="AH2349" i="64"/>
  <c r="AH2358" i="64"/>
  <c r="AI2348" i="64"/>
  <c r="AI2357" i="64"/>
  <c r="AI2347" i="64"/>
  <c r="AI2356" i="64"/>
  <c r="AK2353" i="64" a="1"/>
  <c r="AK2353" i="64" s="1"/>
  <c r="AK2352" i="64" a="1"/>
  <c r="AK2352" i="64" s="1"/>
  <c r="AK2343" i="64" a="1"/>
  <c r="AK2343" i="64" s="1"/>
  <c r="AK2344" i="64" a="1"/>
  <c r="AK2344" i="64" s="1"/>
  <c r="AJ2340" i="64"/>
  <c r="AJ2339" i="64"/>
  <c r="AK2334" i="64" a="1"/>
  <c r="AK2334" i="64" s="1"/>
  <c r="AK2335" i="64" a="1"/>
  <c r="AK2335" i="64" s="1"/>
  <c r="AJ2868" i="64"/>
  <c r="AK2867" i="64" a="1"/>
  <c r="AK2867" i="64" s="1"/>
  <c r="AK865" i="64" a="1"/>
  <c r="AK865" i="64" s="1"/>
  <c r="AL2616" i="64"/>
  <c r="AL2617" i="64" s="1"/>
  <c r="AJ1741" i="64"/>
  <c r="AJ2255" i="64"/>
  <c r="AJ2092" i="64"/>
  <c r="AJ1358" i="64"/>
  <c r="AJ867" i="64"/>
  <c r="AJ891" i="64"/>
  <c r="AI83" i="64"/>
  <c r="AK860" i="64" a="1"/>
  <c r="AK860" i="64" s="1"/>
  <c r="AK96" i="64" a="1"/>
  <c r="AK96" i="64" s="1"/>
  <c r="AK585" i="64" a="1"/>
  <c r="AK585" i="64" s="1"/>
  <c r="AK76" i="64" a="1"/>
  <c r="AK76" i="64" s="1"/>
  <c r="AK81" i="64" a="1"/>
  <c r="AK81" i="64" s="1"/>
  <c r="AK80" i="64" a="1"/>
  <c r="AK80" i="64" s="1"/>
  <c r="AJ77" i="64"/>
  <c r="AK75" i="64" a="1"/>
  <c r="AK75" i="64" s="1"/>
  <c r="AK74" i="64" a="1"/>
  <c r="AK74" i="64" s="1"/>
  <c r="AK890" i="64" a="1"/>
  <c r="AK890" i="64" s="1"/>
  <c r="AK3123" i="64" a="1"/>
  <c r="AK3123" i="64" s="1"/>
  <c r="AK3200" i="64" a="1"/>
  <c r="AK3200" i="64" s="1"/>
  <c r="AK3174" i="64" a="1"/>
  <c r="AK3174" i="64" s="1"/>
  <c r="AK3149" i="64" a="1"/>
  <c r="AK3149" i="64" s="1"/>
  <c r="AK2231" i="64" a="1"/>
  <c r="AK2231" i="64" s="1"/>
  <c r="AK2232" i="64" s="1"/>
  <c r="AK110" i="64" a="1"/>
  <c r="AK110" i="64" s="1"/>
  <c r="AK111" i="64" a="1"/>
  <c r="AK111" i="64" s="1"/>
  <c r="AK112" i="64" a="1"/>
  <c r="AK112" i="64" s="1"/>
  <c r="AK113" i="64" a="1"/>
  <c r="AK113" i="64" s="1"/>
  <c r="AJ114" i="64"/>
  <c r="AK2173" i="64" a="1"/>
  <c r="AK2173" i="64" s="1"/>
  <c r="AK2174" i="64" s="1"/>
  <c r="AK562" i="64" a="1"/>
  <c r="AK562" i="64" s="1"/>
  <c r="AK3250" i="64" a="1"/>
  <c r="AK3250" i="64" s="1"/>
  <c r="AK2093" i="64" a="1"/>
  <c r="AK2093" i="64" s="1"/>
  <c r="AK2511" i="64" a="1"/>
  <c r="AK2511" i="64" s="1"/>
  <c r="AK2519" i="64" s="1"/>
  <c r="AK2262" i="64" a="1"/>
  <c r="AK2262" i="64" s="1"/>
  <c r="AK2256" i="64" a="1"/>
  <c r="AK2256" i="64" s="1"/>
  <c r="AK2254" i="64" a="1"/>
  <c r="AK2254" i="64" s="1"/>
  <c r="AK1740" i="64" a="1"/>
  <c r="AK1740" i="64" s="1"/>
  <c r="AK1357" i="64" a="1"/>
  <c r="AK1357" i="64" s="1"/>
  <c r="CB1428" i="64"/>
  <c r="AK990" i="64" a="1"/>
  <c r="AK1741" i="64" a="1"/>
  <c r="CB1540" i="64"/>
  <c r="CA1024" i="64" a="1"/>
  <c r="AK2340" i="64" a="1"/>
  <c r="AK891" i="64" a="1"/>
  <c r="AK2804" i="64" a="1"/>
  <c r="CA1208" i="64" a="1"/>
  <c r="CA1164" i="64" a="1"/>
  <c r="CA1381" i="64" a="1"/>
  <c r="AE1662" i="64" a="1"/>
  <c r="CB1473" i="64"/>
  <c r="AK2255" i="64" a="1"/>
  <c r="BZ1383" i="64" a="1"/>
  <c r="AK2868" i="64" a="1"/>
  <c r="CA2228" i="64" a="1"/>
  <c r="AK610" i="64" a="1"/>
  <c r="CA1406" i="64"/>
  <c r="CA433" i="64" a="1"/>
  <c r="CA1569" i="64" a="1"/>
  <c r="CA1276" i="64" a="1"/>
  <c r="AK2826" i="64" a="1"/>
  <c r="AL2922" i="64" a="1"/>
  <c r="AK2092" i="64" a="1"/>
  <c r="AL2888" i="64" a="1"/>
  <c r="AK587" i="64" a="1"/>
  <c r="AC913" i="64" a="1"/>
  <c r="CB1451" i="64"/>
  <c r="CA1064" i="64" a="1"/>
  <c r="AK867" i="64" a="1"/>
  <c r="CA1813" i="64" a="1"/>
  <c r="CA2386" i="64" a="1"/>
  <c r="BY1384" i="64" a="1"/>
  <c r="AK1358" i="64" a="1"/>
  <c r="CB1495" i="64"/>
  <c r="CC3064" i="64" a="1"/>
  <c r="AK2339" i="64" a="1"/>
  <c r="CB1517" i="64"/>
  <c r="AK563" i="64" a="1"/>
  <c r="CB17" i="861" l="1"/>
  <c r="CB22" i="861"/>
  <c r="CC13" i="861"/>
  <c r="CC3064" i="64"/>
  <c r="CC3038" i="64" a="1"/>
  <c r="CC3038" i="64" s="1"/>
  <c r="AR3039" i="64"/>
  <c r="AR3040" i="64" s="1"/>
  <c r="CB2848" i="64"/>
  <c r="CC2846" i="64" a="1"/>
  <c r="CC2846" i="64" s="1"/>
  <c r="CC2847" i="64" a="1"/>
  <c r="CC2847" i="64" s="1"/>
  <c r="CC60" i="64" a="1"/>
  <c r="CC60" i="64" s="1"/>
  <c r="CC58" i="64" s="1" a="1"/>
  <c r="CC58" i="64" s="1"/>
  <c r="CC61" i="64" a="1"/>
  <c r="CC61" i="64" s="1"/>
  <c r="CC59" i="64" a="1"/>
  <c r="CC59" i="64" s="1"/>
  <c r="CC3364" i="64" a="1"/>
  <c r="CC3364" i="64" s="1"/>
  <c r="CC3343" i="64" a="1"/>
  <c r="CC3343" i="64" s="1"/>
  <c r="CC1449" i="64" a="1"/>
  <c r="CC1449" i="64" s="1"/>
  <c r="CC1450" i="64" a="1"/>
  <c r="CC1450" i="64" s="1"/>
  <c r="CC1538" i="64" a="1"/>
  <c r="CC1538" i="64" s="1"/>
  <c r="CC1539" i="64" a="1"/>
  <c r="CC1539" i="64" s="1"/>
  <c r="CC1494" i="64" a="1"/>
  <c r="CC1494" i="64" s="1"/>
  <c r="CC1516" i="64" a="1"/>
  <c r="CC1516" i="64" s="1"/>
  <c r="CC1427" i="64" a="1"/>
  <c r="CC1427" i="64" s="1"/>
  <c r="CC1472" i="64" a="1"/>
  <c r="CC1472" i="64" s="1"/>
  <c r="CB21" i="863"/>
  <c r="CC677" i="64" a="1"/>
  <c r="CC677" i="64" s="1"/>
  <c r="CC671" i="64" a="1"/>
  <c r="CC671" i="64" s="1"/>
  <c r="CC672" i="64" s="1"/>
  <c r="CC681" i="64" a="1"/>
  <c r="CC681" i="64" s="1"/>
  <c r="BQ678" i="64"/>
  <c r="BQ682" i="64" s="1"/>
  <c r="BQ674" i="64"/>
  <c r="BR669" i="64"/>
  <c r="BR673" i="64" s="1"/>
  <c r="CB20" i="864"/>
  <c r="CB92" i="861" s="1"/>
  <c r="CB93" i="861" s="1"/>
  <c r="AE1662" i="64"/>
  <c r="CB33" i="863"/>
  <c r="CB17" i="863" s="1"/>
  <c r="CB32" i="861" s="1"/>
  <c r="CB44" i="863"/>
  <c r="AK563" i="64"/>
  <c r="CD7" i="64"/>
  <c r="CD1" i="64"/>
  <c r="CC4" i="64"/>
  <c r="CD3" i="64"/>
  <c r="CD3063" i="64" s="1" a="1"/>
  <c r="CD3063" i="64" s="1"/>
  <c r="CE2" i="64"/>
  <c r="BQ486" i="64"/>
  <c r="BR485" i="64"/>
  <c r="BQ488" i="64"/>
  <c r="BO536" i="64"/>
  <c r="BN537" i="64"/>
  <c r="BN539" i="64"/>
  <c r="CC368" i="64"/>
  <c r="CE2" i="864"/>
  <c r="CD7" i="864"/>
  <c r="CD7" i="863"/>
  <c r="CC4" i="864"/>
  <c r="CC4" i="863"/>
  <c r="CD1" i="864"/>
  <c r="CD1" i="863"/>
  <c r="CD3" i="864"/>
  <c r="CD3" i="863"/>
  <c r="W808" i="64"/>
  <c r="CE3" i="861"/>
  <c r="CD4" i="861"/>
  <c r="X799" i="64"/>
  <c r="X803" i="64" s="1"/>
  <c r="AC913" i="64"/>
  <c r="AC1664" i="64"/>
  <c r="AB1573" i="64"/>
  <c r="AB1571" i="64"/>
  <c r="AC1567" i="64" s="1"/>
  <c r="X796" i="64"/>
  <c r="Y788" i="64"/>
  <c r="Y791" i="64" s="1"/>
  <c r="Y800" i="64" s="1"/>
  <c r="Y802" i="64" s="1"/>
  <c r="Y792" i="64" s="1"/>
  <c r="Y794" i="64" s="1"/>
  <c r="Y795" i="64" s="1"/>
  <c r="AK230" i="64" a="1"/>
  <c r="AK230" i="64" s="1"/>
  <c r="AD912" i="64" a="1"/>
  <c r="AD912" i="64" s="1"/>
  <c r="AB435" i="64"/>
  <c r="AC431" i="64" s="1"/>
  <c r="AB437" i="64"/>
  <c r="BX85" i="861"/>
  <c r="BY45" i="861"/>
  <c r="BW60" i="861"/>
  <c r="CA1974" i="64"/>
  <c r="CA1983" i="64" s="1"/>
  <c r="CA1986" i="64" s="1"/>
  <c r="CB1982" i="64" a="1"/>
  <c r="CB1982" i="64" s="1"/>
  <c r="CB1981" i="64" a="1"/>
  <c r="CB1981" i="64" s="1"/>
  <c r="BU1990" i="64"/>
  <c r="CA1381" i="64"/>
  <c r="CA1813" i="64"/>
  <c r="CA1815" i="64" s="1"/>
  <c r="CB1812" i="64" a="1"/>
  <c r="CB1812" i="64" s="1"/>
  <c r="CB1814" i="64" a="1"/>
  <c r="CB1814" i="64" s="1"/>
  <c r="CA383" i="64"/>
  <c r="CA385" i="64" s="1"/>
  <c r="CB381" i="64" a="1"/>
  <c r="CB381" i="64" s="1"/>
  <c r="CB384" i="64" a="1"/>
  <c r="CB384" i="64" s="1"/>
  <c r="CB382" i="64" a="1"/>
  <c r="CB382" i="64" s="1"/>
  <c r="CB457" i="64" a="1"/>
  <c r="CB457" i="64" s="1"/>
  <c r="CB508" i="64" a="1"/>
  <c r="CB508" i="64" s="1"/>
  <c r="CA433" i="64"/>
  <c r="CA1569" i="64"/>
  <c r="CA1570" i="64" s="1"/>
  <c r="CB1568" i="64" a="1"/>
  <c r="CB1568" i="64" s="1"/>
  <c r="CB432" i="64" a="1"/>
  <c r="CB432" i="64" s="1"/>
  <c r="CA1276" i="64"/>
  <c r="CA1208" i="64"/>
  <c r="CB1207" i="64" a="1"/>
  <c r="CB1207" i="64" s="1"/>
  <c r="CB1275" i="64" a="1"/>
  <c r="CB1275" i="64" s="1"/>
  <c r="BZ1283" i="64"/>
  <c r="BZ1277" i="64"/>
  <c r="BZ1284" i="64" s="1"/>
  <c r="CA2386" i="64"/>
  <c r="CA2395" i="64" s="1"/>
  <c r="CA2396" i="64" s="1" a="1"/>
  <c r="CA2396" i="64" s="1"/>
  <c r="CB2387" i="64" a="1"/>
  <c r="CB2387" i="64" s="1"/>
  <c r="CA1164" i="64"/>
  <c r="CA2228" i="64"/>
  <c r="CA2230" i="64" s="1"/>
  <c r="BY1179" i="64" a="1"/>
  <c r="BY1179" i="64" s="1"/>
  <c r="CB2227" i="64" a="1"/>
  <c r="CB2227" i="64" s="1"/>
  <c r="CB1165" i="64" a="1"/>
  <c r="CB1165" i="64" s="1"/>
  <c r="BZ1173" i="64"/>
  <c r="BZ1178" i="64"/>
  <c r="CB1335" i="64" a="1"/>
  <c r="CB1335" i="64" s="1"/>
  <c r="CB2229" i="64" a="1"/>
  <c r="CB2229" i="64" s="1"/>
  <c r="CA1333" i="64"/>
  <c r="CA1334" i="64" s="1"/>
  <c r="CA1336" i="64" s="1"/>
  <c r="CB1331" i="64" a="1"/>
  <c r="CB1331" i="64" s="1"/>
  <c r="CB1332" i="64" a="1"/>
  <c r="CB1332" i="64" s="1"/>
  <c r="BV2441" i="64"/>
  <c r="CB801" i="64" a="1"/>
  <c r="CB801" i="64" s="1"/>
  <c r="CB790" i="64" a="1"/>
  <c r="CB790" i="64" s="1"/>
  <c r="CB793" i="64" a="1"/>
  <c r="CB793" i="64" s="1"/>
  <c r="CB807" i="64" a="1"/>
  <c r="CB807" i="64" s="1"/>
  <c r="CA147" i="64"/>
  <c r="CA162" i="64"/>
  <c r="CB132" i="64" a="1"/>
  <c r="CB132" i="64" s="1"/>
  <c r="CB1647" i="64" a="1"/>
  <c r="CB1647" i="64" s="1"/>
  <c r="CA158" i="64"/>
  <c r="BZ148" i="64"/>
  <c r="CA159" i="64"/>
  <c r="CA145" i="64"/>
  <c r="CA160" i="64"/>
  <c r="CA146" i="64"/>
  <c r="CA161" i="64"/>
  <c r="CA143" i="64"/>
  <c r="CA144" i="64"/>
  <c r="BW165" i="64"/>
  <c r="CB153" i="64" a="1"/>
  <c r="CB153" i="64" s="1"/>
  <c r="CB139" i="64" a="1"/>
  <c r="CB139" i="64" s="1"/>
  <c r="CB154" i="64" a="1"/>
  <c r="CB154" i="64" s="1"/>
  <c r="CB138" i="64" a="1"/>
  <c r="CB138" i="64" s="1"/>
  <c r="CB155" i="64" a="1"/>
  <c r="CB155" i="64" s="1"/>
  <c r="CB137" i="64" a="1"/>
  <c r="CB137" i="64" s="1"/>
  <c r="CB140" i="64" a="1"/>
  <c r="CB140" i="64" s="1"/>
  <c r="CB151" i="64" a="1"/>
  <c r="CB151" i="64" s="1"/>
  <c r="CB152" i="64" a="1"/>
  <c r="CB152" i="64" s="1"/>
  <c r="CB136" i="64" a="1"/>
  <c r="CB136" i="64" s="1"/>
  <c r="BX163" i="64"/>
  <c r="CB367" i="64" a="1"/>
  <c r="CB367" i="64" s="1"/>
  <c r="CB131" i="64" a="1"/>
  <c r="CB131" i="64" s="1"/>
  <c r="CB130" i="64" a="1"/>
  <c r="CB130" i="64" s="1"/>
  <c r="CB129" i="64" a="1"/>
  <c r="CB129" i="64" s="1"/>
  <c r="CB128" i="64" a="1"/>
  <c r="CB128" i="64" s="1"/>
  <c r="CA133" i="64"/>
  <c r="CB1405" i="64" a="1"/>
  <c r="CB1405" i="64" s="1"/>
  <c r="AF2361" i="64"/>
  <c r="Z2520" i="64" a="1"/>
  <c r="Z2520" i="64" s="1"/>
  <c r="BY1134" i="64"/>
  <c r="BY1135" i="64" s="1"/>
  <c r="CA1128" i="64"/>
  <c r="BZ1132" i="64"/>
  <c r="CA1131" i="64"/>
  <c r="CA1130" i="64"/>
  <c r="CA1127" i="64"/>
  <c r="CA1129" i="64"/>
  <c r="CB1122" i="64" a="1"/>
  <c r="CB1122" i="64" s="1"/>
  <c r="CB1123" i="64" a="1"/>
  <c r="CB1123" i="64" s="1"/>
  <c r="CB1124" i="64" a="1"/>
  <c r="CB1124" i="64" s="1"/>
  <c r="CB1120" i="64" a="1"/>
  <c r="CB1120" i="64" s="1"/>
  <c r="CB1121" i="64" a="1"/>
  <c r="CB1121" i="64" s="1"/>
  <c r="CA1113" i="64"/>
  <c r="CA1114" i="64"/>
  <c r="CA1116" i="64"/>
  <c r="CB1089" i="64" a="1"/>
  <c r="CB1089" i="64" s="1"/>
  <c r="CB1097" i="64" s="1"/>
  <c r="CB1090" i="64" a="1"/>
  <c r="CB1090" i="64" s="1"/>
  <c r="CB1098" i="64" s="1"/>
  <c r="CB1106" i="64" a="1"/>
  <c r="CB1106" i="64" s="1"/>
  <c r="CB1091" i="64" a="1"/>
  <c r="CB1091" i="64" s="1"/>
  <c r="CB1099" i="64" s="1"/>
  <c r="CB1092" i="64" a="1"/>
  <c r="CB1092" i="64" s="1"/>
  <c r="CB1100" i="64" s="1"/>
  <c r="CB1093" i="64" a="1"/>
  <c r="CB1093" i="64" s="1"/>
  <c r="CB1101" i="64" s="1"/>
  <c r="CB1107" i="64" a="1"/>
  <c r="CB1107" i="64" s="1"/>
  <c r="CB1105" i="64" a="1"/>
  <c r="CB1105" i="64" s="1"/>
  <c r="CB1108" i="64" a="1"/>
  <c r="CB1108" i="64" s="1"/>
  <c r="CB1109" i="64" a="1"/>
  <c r="CB1109" i="64" s="1"/>
  <c r="CA1115" i="64"/>
  <c r="CA1112" i="64"/>
  <c r="BZ1117" i="64"/>
  <c r="CB229" i="64" a="1"/>
  <c r="CB229" i="64" s="1"/>
  <c r="CA1064" i="64"/>
  <c r="CA1066" i="64" s="1"/>
  <c r="BY1384" i="64"/>
  <c r="BZ1383" i="64"/>
  <c r="CB352" i="64" a="1"/>
  <c r="CB352" i="64" s="1"/>
  <c r="CB1380" i="64" a="1"/>
  <c r="CB1380" i="64" s="1"/>
  <c r="CB333" i="64" a="1"/>
  <c r="CB333" i="64" s="1"/>
  <c r="CB1065" i="64" a="1"/>
  <c r="CB1065" i="64" s="1"/>
  <c r="CB1031" i="64" a="1"/>
  <c r="CB1031" i="64" s="1"/>
  <c r="CB320" i="64" a="1"/>
  <c r="CB320" i="64" s="1"/>
  <c r="BZ1028" i="64"/>
  <c r="CA1024" i="64"/>
  <c r="CA1032" i="64" s="1"/>
  <c r="CB1027" i="64" a="1"/>
  <c r="CB1027" i="64" s="1"/>
  <c r="CB1023" i="64" a="1"/>
  <c r="CB1023" i="64" s="1"/>
  <c r="CC280" i="64"/>
  <c r="CC42" i="863" a="1"/>
  <c r="CC42" i="863" s="1"/>
  <c r="CC40" i="863" a="1"/>
  <c r="CC40" i="863" s="1"/>
  <c r="CC39" i="863" a="1"/>
  <c r="CC39" i="863" s="1"/>
  <c r="CC43" i="863" a="1"/>
  <c r="CC43" i="863" s="1"/>
  <c r="CC41" i="863" a="1"/>
  <c r="CC41" i="863" s="1"/>
  <c r="CC32" i="863"/>
  <c r="CC29" i="863"/>
  <c r="CC30" i="863"/>
  <c r="CD2" i="863"/>
  <c r="CD31" i="863" s="1"/>
  <c r="CE1" i="861"/>
  <c r="CE7" i="861"/>
  <c r="CF2" i="861"/>
  <c r="CB51" i="863" a="1"/>
  <c r="CB51" i="863" s="1"/>
  <c r="CB53" i="863" a="1"/>
  <c r="CB53" i="863" s="1"/>
  <c r="CB49" i="863" a="1"/>
  <c r="CB49" i="863" s="1"/>
  <c r="CB34" i="863"/>
  <c r="CC16" i="864"/>
  <c r="CC17" i="864"/>
  <c r="CC18" i="864"/>
  <c r="CD19" i="864"/>
  <c r="AL302" i="64"/>
  <c r="AL284" i="64"/>
  <c r="AM298" i="64"/>
  <c r="AM281" i="64"/>
  <c r="AM299" i="64"/>
  <c r="AM300" i="64"/>
  <c r="AM282" i="64"/>
  <c r="AM301" i="64"/>
  <c r="AM283" i="64"/>
  <c r="BP7" i="860"/>
  <c r="BP3" i="860"/>
  <c r="BP4" i="860" s="1"/>
  <c r="BQ2" i="860"/>
  <c r="BP1" i="860"/>
  <c r="AK990" i="64"/>
  <c r="AL994" i="64" a="1"/>
  <c r="AL994" i="64" s="1"/>
  <c r="AL989" i="64" a="1"/>
  <c r="AL989" i="64" s="1"/>
  <c r="AK610" i="64"/>
  <c r="AJ2730" i="64"/>
  <c r="AL2713" i="64" a="1"/>
  <c r="AL2713" i="64" s="1"/>
  <c r="AL2714" i="64" a="1"/>
  <c r="AL2714" i="64" s="1"/>
  <c r="AL2715" i="64" a="1"/>
  <c r="AL2715" i="64" s="1"/>
  <c r="AL2716" i="64" a="1"/>
  <c r="AL2716" i="64" s="1"/>
  <c r="AL2720" i="64" a="1"/>
  <c r="AL2720" i="64" s="1"/>
  <c r="AL2721" i="64" a="1"/>
  <c r="AL2721" i="64" s="1"/>
  <c r="AL2719" i="64" a="1"/>
  <c r="AL2719" i="64" s="1"/>
  <c r="AL2717" i="64" a="1"/>
  <c r="AL2717" i="64" s="1"/>
  <c r="AL2718" i="64" a="1"/>
  <c r="AL2718" i="64" s="1"/>
  <c r="AK2722" i="64"/>
  <c r="AL608" i="64" a="1"/>
  <c r="AL608" i="64" s="1"/>
  <c r="AL586" i="64" a="1"/>
  <c r="AL586" i="64" s="1"/>
  <c r="AL609" i="64" a="1"/>
  <c r="AL609" i="64" s="1"/>
  <c r="AK587" i="64"/>
  <c r="AL2888" i="64"/>
  <c r="AL2922" i="64"/>
  <c r="AK2826" i="64"/>
  <c r="AK2804" i="64"/>
  <c r="AL3226" i="64" a="1"/>
  <c r="AL3226" i="64" s="1"/>
  <c r="AL2805" i="64" a="1"/>
  <c r="AL2805" i="64" s="1"/>
  <c r="AL2825" i="64" a="1"/>
  <c r="AL2825" i="64" s="1"/>
  <c r="BV2482" i="64"/>
  <c r="BU2484" i="64"/>
  <c r="BV2461" i="64"/>
  <c r="BV2463" i="64" s="1"/>
  <c r="AG2361" i="64"/>
  <c r="AI2349" i="64"/>
  <c r="AH2360" i="64"/>
  <c r="AH2361" i="64" s="1"/>
  <c r="AI2358" i="64"/>
  <c r="AJ2347" i="64"/>
  <c r="AJ2356" i="64"/>
  <c r="AJ2348" i="64"/>
  <c r="AJ2357" i="64"/>
  <c r="AL2353" i="64" a="1"/>
  <c r="AL2353" i="64" s="1"/>
  <c r="AL2352" i="64" a="1"/>
  <c r="AL2352" i="64" s="1"/>
  <c r="AL2343" i="64" a="1"/>
  <c r="AL2343" i="64" s="1"/>
  <c r="AL2344" i="64" a="1"/>
  <c r="AL2344" i="64" s="1"/>
  <c r="AK2340" i="64"/>
  <c r="AK2339" i="64"/>
  <c r="AL2334" i="64" a="1"/>
  <c r="AL2334" i="64" s="1"/>
  <c r="AL2335" i="64" a="1"/>
  <c r="AL2335" i="64" s="1"/>
  <c r="AK2868" i="64"/>
  <c r="AL2867" i="64" a="1"/>
  <c r="AL2867" i="64" s="1"/>
  <c r="AL865" i="64" a="1"/>
  <c r="AL865" i="64" s="1"/>
  <c r="AM2616" i="64"/>
  <c r="AM2617" i="64" s="1"/>
  <c r="AK1741" i="64"/>
  <c r="AK2092" i="64"/>
  <c r="AK2255" i="64"/>
  <c r="AK1358" i="64"/>
  <c r="AK891" i="64"/>
  <c r="AK867" i="64"/>
  <c r="AJ83" i="64"/>
  <c r="AL860" i="64" a="1"/>
  <c r="AL860" i="64" s="1"/>
  <c r="AL96" i="64" a="1"/>
  <c r="AL96" i="64" s="1"/>
  <c r="AL585" i="64" a="1"/>
  <c r="AL585" i="64" s="1"/>
  <c r="AL76" i="64" a="1"/>
  <c r="AL76" i="64" s="1"/>
  <c r="AL81" i="64" a="1"/>
  <c r="AL81" i="64" s="1"/>
  <c r="AL80" i="64" a="1"/>
  <c r="AL80" i="64" s="1"/>
  <c r="AK77" i="64"/>
  <c r="AL75" i="64" a="1"/>
  <c r="AL75" i="64" s="1"/>
  <c r="AL74" i="64" a="1"/>
  <c r="AL74" i="64" s="1"/>
  <c r="AL890" i="64" a="1"/>
  <c r="AL890" i="64" s="1"/>
  <c r="AL3123" i="64" a="1"/>
  <c r="AL3123" i="64" s="1"/>
  <c r="AL3200" i="64" a="1"/>
  <c r="AL3200" i="64" s="1"/>
  <c r="AL3174" i="64" a="1"/>
  <c r="AL3174" i="64" s="1"/>
  <c r="AL3149" i="64" a="1"/>
  <c r="AL3149" i="64" s="1"/>
  <c r="AL2231" i="64" a="1"/>
  <c r="AL2231" i="64" s="1"/>
  <c r="AL2232" i="64" s="1"/>
  <c r="AL110" i="64" a="1"/>
  <c r="AL110" i="64" s="1"/>
  <c r="AL112" i="64" a="1"/>
  <c r="AL112" i="64" s="1"/>
  <c r="AL111" i="64" a="1"/>
  <c r="AL111" i="64" s="1"/>
  <c r="AL113" i="64" a="1"/>
  <c r="AL113" i="64" s="1"/>
  <c r="AK114" i="64"/>
  <c r="AL2173" i="64" a="1"/>
  <c r="AL2173" i="64" s="1"/>
  <c r="AL2174" i="64" s="1"/>
  <c r="AL562" i="64" a="1"/>
  <c r="AL562" i="64" s="1"/>
  <c r="AL3250" i="64" a="1"/>
  <c r="AL3250" i="64" s="1"/>
  <c r="AL2093" i="64" a="1"/>
  <c r="AL2093" i="64" s="1"/>
  <c r="AL2511" i="64" a="1"/>
  <c r="AL2511" i="64" s="1"/>
  <c r="AL2519" i="64" s="1"/>
  <c r="AL2256" i="64" a="1"/>
  <c r="AL2256" i="64" s="1"/>
  <c r="AL2254" i="64" a="1"/>
  <c r="AL2254" i="64" s="1"/>
  <c r="AL2262" i="64" a="1"/>
  <c r="AL2262" i="64" s="1"/>
  <c r="AL1740" i="64" a="1"/>
  <c r="AL1740" i="64" s="1"/>
  <c r="AL1357" i="64" a="1"/>
  <c r="AL1357" i="64" s="1"/>
  <c r="CB1569" i="64" a="1"/>
  <c r="AL610" i="64" a="1"/>
  <c r="CC1451" i="64"/>
  <c r="CB1276" i="64" a="1"/>
  <c r="CB2386" i="64" a="1"/>
  <c r="AM2888" i="64" a="1"/>
  <c r="CC1517" i="64"/>
  <c r="CB1064" i="64" a="1"/>
  <c r="CC1473" i="64"/>
  <c r="AL1358" i="64" a="1"/>
  <c r="AL990" i="64" a="1"/>
  <c r="AL1741" i="64" a="1"/>
  <c r="AL2804" i="64" a="1"/>
  <c r="CB1024" i="64" a="1"/>
  <c r="CB2228" i="64" a="1"/>
  <c r="CA1383" i="64" a="1"/>
  <c r="CB1164" i="64" a="1"/>
  <c r="CB1406" i="64"/>
  <c r="CC1495" i="64"/>
  <c r="CB433" i="64" a="1"/>
  <c r="AF1662" i="64" a="1"/>
  <c r="AD913" i="64" a="1"/>
  <c r="CD3064" i="64" a="1"/>
  <c r="AL891" i="64" a="1"/>
  <c r="CC1540" i="64"/>
  <c r="BZ1384" i="64" a="1"/>
  <c r="AL2255" i="64" a="1"/>
  <c r="CC1428" i="64"/>
  <c r="AM2922" i="64" a="1"/>
  <c r="AL867" i="64" a="1"/>
  <c r="CB1813" i="64" a="1"/>
  <c r="AL2868" i="64" a="1"/>
  <c r="CB1381" i="64" a="1"/>
  <c r="AL2339" i="64" a="1"/>
  <c r="AL2826" i="64" a="1"/>
  <c r="CB1208" i="64" a="1"/>
  <c r="AL587" i="64" a="1"/>
  <c r="AL2092" i="64" a="1"/>
  <c r="AL2340" i="64" a="1"/>
  <c r="AL563" i="64" a="1"/>
  <c r="CC17" i="861" l="1"/>
  <c r="CD13" i="861"/>
  <c r="CC22" i="861"/>
  <c r="AN23" i="861"/>
  <c r="CD3064" i="64"/>
  <c r="AS3036" i="64"/>
  <c r="AR3041" i="64"/>
  <c r="CD3038" i="64" a="1"/>
  <c r="CD3038" i="64" s="1"/>
  <c r="CC2848" i="64"/>
  <c r="CD2846" i="64" a="1"/>
  <c r="CD2846" i="64" s="1"/>
  <c r="CD2847" i="64" a="1"/>
  <c r="CD2847" i="64" s="1"/>
  <c r="CD60" i="64" a="1"/>
  <c r="CD60" i="64" s="1"/>
  <c r="CD58" i="64" s="1" a="1"/>
  <c r="CD58" i="64" s="1"/>
  <c r="CD61" i="64" a="1"/>
  <c r="CD61" i="64" s="1"/>
  <c r="CD59" i="64" a="1"/>
  <c r="CD59" i="64" s="1"/>
  <c r="CD3364" i="64" a="1"/>
  <c r="CD3364" i="64" s="1"/>
  <c r="CD3343" i="64" a="1"/>
  <c r="CD3343" i="64" s="1"/>
  <c r="CD1449" i="64" a="1"/>
  <c r="CD1449" i="64" s="1"/>
  <c r="CD1450" i="64" a="1"/>
  <c r="CD1450" i="64" s="1"/>
  <c r="CD1538" i="64" a="1"/>
  <c r="CD1538" i="64" s="1"/>
  <c r="CD1539" i="64" a="1"/>
  <c r="CD1539" i="64" s="1"/>
  <c r="CD1494" i="64" a="1"/>
  <c r="CD1494" i="64" s="1"/>
  <c r="CD1516" i="64" a="1"/>
  <c r="CD1516" i="64" s="1"/>
  <c r="CD1427" i="64" a="1"/>
  <c r="CD1427" i="64" s="1"/>
  <c r="CD1472" i="64" a="1"/>
  <c r="CD1472" i="64" s="1"/>
  <c r="CD681" i="64" a="1"/>
  <c r="CD681" i="64" s="1"/>
  <c r="CD677" i="64" a="1"/>
  <c r="CD677" i="64" s="1"/>
  <c r="CD671" i="64" a="1"/>
  <c r="CD671" i="64" s="1"/>
  <c r="CD672" i="64" s="1"/>
  <c r="BR678" i="64"/>
  <c r="BR682" i="64" s="1"/>
  <c r="BR674" i="64"/>
  <c r="BS669" i="64"/>
  <c r="BS673" i="64" s="1"/>
  <c r="CC20" i="864"/>
  <c r="CC92" i="861" s="1"/>
  <c r="CC93" i="861" s="1"/>
  <c r="CC21" i="863"/>
  <c r="AF1662" i="64"/>
  <c r="CC33" i="863"/>
  <c r="CC17" i="863" s="1"/>
  <c r="CC32" i="861" s="1"/>
  <c r="CC44" i="863"/>
  <c r="AL563" i="64"/>
  <c r="CE1" i="64"/>
  <c r="CE7" i="64"/>
  <c r="CD4" i="64"/>
  <c r="CE3" i="64"/>
  <c r="CE3063" i="64" s="1" a="1"/>
  <c r="CE3063" i="64" s="1"/>
  <c r="CF2" i="64"/>
  <c r="BP536" i="64"/>
  <c r="BO537" i="64"/>
  <c r="BO539" i="64"/>
  <c r="BR486" i="64"/>
  <c r="BS485" i="64"/>
  <c r="BR488" i="64"/>
  <c r="CD368" i="64"/>
  <c r="CF2" i="864"/>
  <c r="CE7" i="864"/>
  <c r="CE7" i="863"/>
  <c r="CE1" i="863"/>
  <c r="CE1" i="864"/>
  <c r="CD4" i="864"/>
  <c r="CD4" i="863"/>
  <c r="CE3" i="864"/>
  <c r="CE3" i="863"/>
  <c r="CF3" i="861"/>
  <c r="CE4" i="861"/>
  <c r="AD913" i="64"/>
  <c r="AD1664" i="64"/>
  <c r="AL230" i="64" a="1"/>
  <c r="AL230" i="64" s="1"/>
  <c r="Y796" i="64"/>
  <c r="Z788" i="64"/>
  <c r="Z791" i="64" s="1"/>
  <c r="Z800" i="64" s="1"/>
  <c r="Z802" i="64" s="1"/>
  <c r="Z792" i="64" s="1"/>
  <c r="Z794" i="64" s="1"/>
  <c r="Z795" i="64" s="1"/>
  <c r="AE912" i="64" a="1"/>
  <c r="AE912" i="64" s="1"/>
  <c r="AC1573" i="64"/>
  <c r="AC1571" i="64"/>
  <c r="AD1567" i="64" s="1"/>
  <c r="Y799" i="64"/>
  <c r="Y803" i="64" s="1"/>
  <c r="X804" i="64"/>
  <c r="X808" i="64"/>
  <c r="AC435" i="64"/>
  <c r="AD431" i="64" s="1"/>
  <c r="AC437" i="64"/>
  <c r="BY85" i="861"/>
  <c r="BY60" i="861"/>
  <c r="BX60" i="861"/>
  <c r="CB1974" i="64"/>
  <c r="CB1983" i="64" s="1"/>
  <c r="CB1986" i="64" s="1"/>
  <c r="CA45" i="861"/>
  <c r="BZ45" i="861"/>
  <c r="CC1982" i="64" a="1"/>
  <c r="CC1982" i="64" s="1"/>
  <c r="CC1981" i="64" a="1"/>
  <c r="CC1981" i="64" s="1"/>
  <c r="BV1990" i="64"/>
  <c r="CB1381" i="64"/>
  <c r="CB1813" i="64"/>
  <c r="CB1815" i="64" s="1"/>
  <c r="CC1814" i="64" a="1"/>
  <c r="CC1814" i="64" s="1"/>
  <c r="CC1812" i="64" a="1"/>
  <c r="CC1812" i="64" s="1"/>
  <c r="CB383" i="64"/>
  <c r="CB385" i="64" s="1"/>
  <c r="CC382" i="64" a="1"/>
  <c r="CC382" i="64" s="1"/>
  <c r="CC384" i="64" a="1"/>
  <c r="CC384" i="64" s="1"/>
  <c r="CC457" i="64" a="1"/>
  <c r="CC457" i="64" s="1"/>
  <c r="CC381" i="64" a="1"/>
  <c r="CC381" i="64" s="1"/>
  <c r="CC508" i="64" a="1"/>
  <c r="CC508" i="64" s="1"/>
  <c r="CB433" i="64"/>
  <c r="CB1569" i="64"/>
  <c r="CB1570" i="64" s="1"/>
  <c r="CC432" i="64" a="1"/>
  <c r="CC432" i="64" s="1"/>
  <c r="CC1568" i="64" a="1"/>
  <c r="CC1568" i="64" s="1"/>
  <c r="CB1276" i="64"/>
  <c r="CB1208" i="64"/>
  <c r="CC1207" i="64" a="1"/>
  <c r="CC1207" i="64" s="1"/>
  <c r="CC1275" i="64" a="1"/>
  <c r="CC1275" i="64" s="1"/>
  <c r="CA1283" i="64"/>
  <c r="CA1277" i="64"/>
  <c r="CA1284" i="64" s="1"/>
  <c r="CB2386" i="64"/>
  <c r="CB2395" i="64" s="1"/>
  <c r="CB2396" i="64" s="1" a="1"/>
  <c r="CB2396" i="64" s="1"/>
  <c r="CC2387" i="64" a="1"/>
  <c r="CC2387" i="64" s="1"/>
  <c r="CB1164" i="64"/>
  <c r="CB2228" i="64"/>
  <c r="CB2230" i="64" s="1"/>
  <c r="BZ1179" i="64" a="1"/>
  <c r="BZ1179" i="64" s="1"/>
  <c r="CC2227" i="64" a="1"/>
  <c r="CC2227" i="64" s="1"/>
  <c r="CC1165" i="64" a="1"/>
  <c r="CC1165" i="64" s="1"/>
  <c r="CA1173" i="64"/>
  <c r="CA1178" i="64"/>
  <c r="CC1335" i="64" a="1"/>
  <c r="CC1335" i="64" s="1"/>
  <c r="CC2229" i="64" a="1"/>
  <c r="CC2229" i="64" s="1"/>
  <c r="BW2441" i="64"/>
  <c r="CB1333" i="64"/>
  <c r="CB1334" i="64" s="1"/>
  <c r="CB1336" i="64" s="1"/>
  <c r="CC1331" i="64" a="1"/>
  <c r="CC1331" i="64" s="1"/>
  <c r="CC1332" i="64" a="1"/>
  <c r="CC1332" i="64" s="1"/>
  <c r="CC801" i="64" a="1"/>
  <c r="CC801" i="64" s="1"/>
  <c r="CC790" i="64" a="1"/>
  <c r="CC790" i="64" s="1"/>
  <c r="CC807" i="64" a="1"/>
  <c r="CC807" i="64" s="1"/>
  <c r="CC793" i="64" a="1"/>
  <c r="CC793" i="64" s="1"/>
  <c r="CB147" i="64"/>
  <c r="CB162" i="64"/>
  <c r="CC132" i="64" a="1"/>
  <c r="CC132" i="64" s="1"/>
  <c r="CC1647" i="64" a="1"/>
  <c r="CC1647" i="64" s="1"/>
  <c r="CB159" i="64"/>
  <c r="CB158" i="64"/>
  <c r="BW166" i="64"/>
  <c r="CB145" i="64"/>
  <c r="CB160" i="64"/>
  <c r="CB146" i="64"/>
  <c r="CB161" i="64"/>
  <c r="CB143" i="64"/>
  <c r="CB144" i="64"/>
  <c r="CA148" i="64"/>
  <c r="CC154" i="64" a="1"/>
  <c r="CC154" i="64" s="1"/>
  <c r="CC153" i="64" a="1"/>
  <c r="CC153" i="64" s="1"/>
  <c r="CC138" i="64" a="1"/>
  <c r="CC138" i="64" s="1"/>
  <c r="CC155" i="64" a="1"/>
  <c r="CC155" i="64" s="1"/>
  <c r="CC137" i="64" a="1"/>
  <c r="CC137" i="64" s="1"/>
  <c r="CC151" i="64" a="1"/>
  <c r="CC151" i="64" s="1"/>
  <c r="CC140" i="64" a="1"/>
  <c r="CC140" i="64" s="1"/>
  <c r="CC152" i="64" a="1"/>
  <c r="CC152" i="64" s="1"/>
  <c r="CC139" i="64" a="1"/>
  <c r="CC139" i="64" s="1"/>
  <c r="CC136" i="64" a="1"/>
  <c r="CC136" i="64" s="1"/>
  <c r="BX165" i="64"/>
  <c r="BX166" i="64" s="1"/>
  <c r="BY163" i="64"/>
  <c r="CB133" i="64"/>
  <c r="CC367" i="64" a="1"/>
  <c r="CC367" i="64" s="1"/>
  <c r="CC131" i="64" a="1"/>
  <c r="CC131" i="64" s="1"/>
  <c r="CC128" i="64" a="1"/>
  <c r="CC128" i="64" s="1"/>
  <c r="CC130" i="64" a="1"/>
  <c r="CC130" i="64" s="1"/>
  <c r="CC129" i="64" a="1"/>
  <c r="CC129" i="64" s="1"/>
  <c r="CC1405" i="64" a="1"/>
  <c r="CC1405" i="64" s="1"/>
  <c r="BZ1134" i="64"/>
  <c r="BZ1135" i="64" s="1"/>
  <c r="CA1132" i="64"/>
  <c r="CB1131" i="64"/>
  <c r="CB1130" i="64"/>
  <c r="CB1128" i="64"/>
  <c r="CB1127" i="64"/>
  <c r="CB1129" i="64"/>
  <c r="CC1122" i="64" a="1"/>
  <c r="CC1122" i="64" s="1"/>
  <c r="CC1123" i="64" a="1"/>
  <c r="CC1123" i="64" s="1"/>
  <c r="CC1124" i="64" a="1"/>
  <c r="CC1124" i="64" s="1"/>
  <c r="CC1121" i="64" a="1"/>
  <c r="CC1121" i="64" s="1"/>
  <c r="CC1120" i="64" a="1"/>
  <c r="CC1120" i="64" s="1"/>
  <c r="CB1114" i="64"/>
  <c r="CA1117" i="64"/>
  <c r="CC1089" i="64" a="1"/>
  <c r="CC1089" i="64" s="1"/>
  <c r="CC1097" i="64" s="1"/>
  <c r="CC1090" i="64" a="1"/>
  <c r="CC1090" i="64" s="1"/>
  <c r="CC1098" i="64" s="1"/>
  <c r="CC1106" i="64" a="1"/>
  <c r="CC1106" i="64" s="1"/>
  <c r="CC1091" i="64" a="1"/>
  <c r="CC1091" i="64" s="1"/>
  <c r="CC1099" i="64" s="1"/>
  <c r="CC1092" i="64" a="1"/>
  <c r="CC1092" i="64" s="1"/>
  <c r="CC1100" i="64" s="1"/>
  <c r="CC1105" i="64" a="1"/>
  <c r="CC1105" i="64" s="1"/>
  <c r="CC1093" i="64" a="1"/>
  <c r="CC1093" i="64" s="1"/>
  <c r="CC1101" i="64" s="1"/>
  <c r="CC1107" i="64" a="1"/>
  <c r="CC1107" i="64" s="1"/>
  <c r="CC1108" i="64" a="1"/>
  <c r="CC1108" i="64" s="1"/>
  <c r="CC1109" i="64" a="1"/>
  <c r="CC1109" i="64" s="1"/>
  <c r="CB1116" i="64"/>
  <c r="CB1115" i="64"/>
  <c r="CB1113" i="64"/>
  <c r="CB1112" i="64"/>
  <c r="CC229" i="64" a="1"/>
  <c r="CC229" i="64" s="1"/>
  <c r="CB1064" i="64"/>
  <c r="CB1066" i="64" s="1"/>
  <c r="BZ1384" i="64"/>
  <c r="CA1383" i="64"/>
  <c r="CC352" i="64" a="1"/>
  <c r="CC352" i="64" s="1"/>
  <c r="CC1380" i="64" a="1"/>
  <c r="CC1380" i="64" s="1"/>
  <c r="CC333" i="64" a="1"/>
  <c r="CC333" i="64" s="1"/>
  <c r="CC1065" i="64" a="1"/>
  <c r="CC1065" i="64" s="1"/>
  <c r="CC1031" i="64" a="1"/>
  <c r="CC1031" i="64" s="1"/>
  <c r="CC320" i="64" a="1"/>
  <c r="CC320" i="64" s="1"/>
  <c r="CA1028" i="64"/>
  <c r="CB1024" i="64"/>
  <c r="CB1032" i="64" s="1"/>
  <c r="CC1027" i="64" a="1"/>
  <c r="CC1027" i="64" s="1"/>
  <c r="CC1023" i="64" a="1"/>
  <c r="CC1023" i="64" s="1"/>
  <c r="CD280"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G2" i="861"/>
  <c r="CF1" i="861"/>
  <c r="AM302" i="64"/>
  <c r="AM284" i="64"/>
  <c r="AN298" i="64"/>
  <c r="AN281" i="64"/>
  <c r="AN299" i="64"/>
  <c r="AN282" i="64"/>
  <c r="AN300" i="64"/>
  <c r="AN283" i="64"/>
  <c r="AN301" i="64"/>
  <c r="BQ7" i="860"/>
  <c r="BQ3" i="860"/>
  <c r="BQ4" i="860" s="1"/>
  <c r="BR2" i="860"/>
  <c r="BQ1" i="860"/>
  <c r="AL990" i="64"/>
  <c r="AL1000" i="64" s="1"/>
  <c r="AK1000" i="64"/>
  <c r="AM994" i="64" a="1"/>
  <c r="AM994" i="64" s="1"/>
  <c r="AM989" i="64" a="1"/>
  <c r="AM989" i="64" s="1"/>
  <c r="AL610" i="64"/>
  <c r="AK2730" i="64"/>
  <c r="AM2713" i="64" a="1"/>
  <c r="AM2713" i="64" s="1"/>
  <c r="AM2714" i="64" a="1"/>
  <c r="AM2714" i="64" s="1"/>
  <c r="AM2717" i="64" a="1"/>
  <c r="AM2717" i="64" s="1"/>
  <c r="AM2718" i="64" a="1"/>
  <c r="AM2718" i="64" s="1"/>
  <c r="AM2716" i="64" a="1"/>
  <c r="AM2716" i="64" s="1"/>
  <c r="AM2720" i="64" a="1"/>
  <c r="AM2720" i="64" s="1"/>
  <c r="AM2721" i="64" a="1"/>
  <c r="AM2721" i="64" s="1"/>
  <c r="AM2719" i="64" a="1"/>
  <c r="AM2719" i="64" s="1"/>
  <c r="AM2715" i="64" a="1"/>
  <c r="AM2715" i="64" s="1"/>
  <c r="AL2722" i="64"/>
  <c r="AM586" i="64" a="1"/>
  <c r="AM586" i="64" s="1"/>
  <c r="AM609" i="64" a="1"/>
  <c r="AM609" i="64" s="1"/>
  <c r="AM608" i="64" a="1"/>
  <c r="AM608" i="64" s="1"/>
  <c r="AL587" i="64"/>
  <c r="AM2922" i="64"/>
  <c r="AM2888" i="64"/>
  <c r="AL2826" i="64"/>
  <c r="AL2804" i="64"/>
  <c r="AM3226" i="64" a="1"/>
  <c r="AM3226" i="64" s="1"/>
  <c r="AM2805" i="64" a="1"/>
  <c r="AM2805" i="64" s="1"/>
  <c r="AM2825" i="64" a="1"/>
  <c r="AM2825" i="64" s="1"/>
  <c r="BV2484" i="64"/>
  <c r="BW2482" i="64"/>
  <c r="BW2461" i="64"/>
  <c r="BW2463" i="64" s="1"/>
  <c r="BX2441" i="64"/>
  <c r="AI2360" i="64"/>
  <c r="AJ2349" i="64"/>
  <c r="AK2348" i="64"/>
  <c r="AK2357" i="64"/>
  <c r="AK2347" i="64"/>
  <c r="AK2356" i="64"/>
  <c r="AM2353" i="64" a="1"/>
  <c r="AM2353" i="64" s="1"/>
  <c r="AM2352" i="64" a="1"/>
  <c r="AM2352" i="64" s="1"/>
  <c r="AM2344" i="64" a="1"/>
  <c r="AM2344" i="64" s="1"/>
  <c r="AM2343" i="64" a="1"/>
  <c r="AM2343" i="64" s="1"/>
  <c r="AL2340" i="64"/>
  <c r="AL2339" i="64"/>
  <c r="AM2334" i="64" a="1"/>
  <c r="AM2334" i="64" s="1"/>
  <c r="AM2335" i="64" a="1"/>
  <c r="AM2335" i="64" s="1"/>
  <c r="AL2868" i="64"/>
  <c r="AM2867" i="64" a="1"/>
  <c r="AM2867" i="64" s="1"/>
  <c r="AM865" i="64" a="1"/>
  <c r="AM865" i="64" s="1"/>
  <c r="AN2616" i="64"/>
  <c r="AN2617" i="64" s="1"/>
  <c r="AL2255" i="64"/>
  <c r="AL1741" i="64"/>
  <c r="AL2092" i="64"/>
  <c r="AL1358" i="64"/>
  <c r="AL867" i="64"/>
  <c r="AL891" i="64"/>
  <c r="AK83" i="64"/>
  <c r="AM860" i="64" a="1"/>
  <c r="AM860" i="64" s="1"/>
  <c r="AM96" i="64" a="1"/>
  <c r="AM96" i="64" s="1"/>
  <c r="AM585" i="64" a="1"/>
  <c r="AM585" i="64" s="1"/>
  <c r="AM76" i="64" a="1"/>
  <c r="AM76" i="64" s="1"/>
  <c r="AM81" i="64" a="1"/>
  <c r="AM81" i="64" s="1"/>
  <c r="AM80" i="64" a="1"/>
  <c r="AM80" i="64" s="1"/>
  <c r="AL77" i="64"/>
  <c r="AM74" i="64" a="1"/>
  <c r="AM74" i="64" s="1"/>
  <c r="AM75" i="64" a="1"/>
  <c r="AM75" i="64" s="1"/>
  <c r="AM890" i="64" a="1"/>
  <c r="AM890" i="64" s="1"/>
  <c r="AM3123" i="64" a="1"/>
  <c r="AM3123" i="64" s="1"/>
  <c r="AM3200" i="64" a="1"/>
  <c r="AM3200" i="64" s="1"/>
  <c r="AM3174" i="64" a="1"/>
  <c r="AM3174" i="64" s="1"/>
  <c r="AM3149" i="64" a="1"/>
  <c r="AM3149" i="64" s="1"/>
  <c r="AM2231" i="64" a="1"/>
  <c r="AM2231" i="64" s="1"/>
  <c r="AM2232" i="64" s="1"/>
  <c r="AM112" i="64" a="1"/>
  <c r="AM112" i="64" s="1"/>
  <c r="AM113" i="64" a="1"/>
  <c r="AM113" i="64" s="1"/>
  <c r="AM110" i="64" a="1"/>
  <c r="AM110" i="64" s="1"/>
  <c r="AM111" i="64" a="1"/>
  <c r="AM111" i="64" s="1"/>
  <c r="AL114" i="64"/>
  <c r="AM2173" i="64" a="1"/>
  <c r="AM2173" i="64" s="1"/>
  <c r="AM2174" i="64" s="1"/>
  <c r="AM562" i="64" a="1"/>
  <c r="AM562" i="64" s="1"/>
  <c r="AM3250" i="64" a="1"/>
  <c r="AM3250" i="64" s="1"/>
  <c r="AM2093" i="64" a="1"/>
  <c r="AM2093" i="64" s="1"/>
  <c r="AM2511" i="64" a="1"/>
  <c r="AM2511" i="64" s="1"/>
  <c r="AM2519" i="64" s="1"/>
  <c r="AM2256" i="64" a="1"/>
  <c r="AM2256" i="64" s="1"/>
  <c r="AM2254" i="64" a="1"/>
  <c r="AM2254" i="64" s="1"/>
  <c r="AM2262" i="64" a="1"/>
  <c r="AM2262" i="64" s="1"/>
  <c r="AM1740" i="64" a="1"/>
  <c r="AM1740" i="64" s="1"/>
  <c r="AM1357" i="64" a="1"/>
  <c r="AM1357" i="64" s="1"/>
  <c r="CD1451" i="64"/>
  <c r="CC2228" i="64" a="1"/>
  <c r="AM2868" i="64" a="1"/>
  <c r="AN2922" i="64" a="1"/>
  <c r="CD1473" i="64"/>
  <c r="CA1384" i="64" a="1"/>
  <c r="AM2340" i="64" a="1"/>
  <c r="AM2339" i="64" a="1"/>
  <c r="CD1540" i="64"/>
  <c r="CC1406" i="64"/>
  <c r="CB1383" i="64" a="1"/>
  <c r="CC1569" i="64" a="1"/>
  <c r="AM867" i="64" a="1"/>
  <c r="AM2255" i="64" a="1"/>
  <c r="CC1024" i="64" a="1"/>
  <c r="AM587" i="64" a="1"/>
  <c r="CD1428" i="64"/>
  <c r="CE3064" i="64" a="1"/>
  <c r="CD1495" i="64"/>
  <c r="CC2386" i="64" a="1"/>
  <c r="AM990" i="64" a="1"/>
  <c r="CC433" i="64" a="1"/>
  <c r="CC1276" i="64" a="1"/>
  <c r="CC1813" i="64" a="1"/>
  <c r="CC1381" i="64" a="1"/>
  <c r="AM610" i="64" a="1"/>
  <c r="AM2826" i="64" a="1"/>
  <c r="CC1208" i="64" a="1"/>
  <c r="CD1517" i="64"/>
  <c r="AE913" i="64" a="1"/>
  <c r="CC1064" i="64" a="1"/>
  <c r="AN2888" i="64" a="1"/>
  <c r="AM891" i="64" a="1"/>
  <c r="CC1164" i="64" a="1"/>
  <c r="AG1662" i="64" a="1"/>
  <c r="AM2804" i="64" a="1"/>
  <c r="AM1358" i="64" a="1"/>
  <c r="AM563" i="64" a="1"/>
  <c r="AM2092" i="64" a="1"/>
  <c r="AM1741" i="64" a="1"/>
  <c r="CE13" i="861" l="1"/>
  <c r="CD17" i="861"/>
  <c r="CD22" i="861"/>
  <c r="CE3064" i="64"/>
  <c r="CE3038" i="64" a="1"/>
  <c r="CE3038" i="64" s="1"/>
  <c r="AS3039" i="64"/>
  <c r="AS3040" i="64" s="1"/>
  <c r="CD2848" i="64"/>
  <c r="CE2846" i="64" a="1"/>
  <c r="CE2846" i="64" s="1"/>
  <c r="CE2847" i="64" a="1"/>
  <c r="CE2847" i="64" s="1"/>
  <c r="CE61" i="64" a="1"/>
  <c r="CE61" i="64" s="1"/>
  <c r="CE59" i="64" a="1"/>
  <c r="CE59" i="64" s="1"/>
  <c r="CE60" i="64" a="1"/>
  <c r="CE60" i="64" s="1"/>
  <c r="CE58" i="64" s="1" a="1"/>
  <c r="CE58" i="64" s="1"/>
  <c r="CE3364" i="64" a="1"/>
  <c r="CE3364" i="64" s="1"/>
  <c r="CE3343" i="64" a="1"/>
  <c r="CE3343" i="64" s="1"/>
  <c r="CE1449" i="64" a="1"/>
  <c r="CE1449" i="64" s="1"/>
  <c r="CE1450" i="64" a="1"/>
  <c r="CE1450" i="64" s="1"/>
  <c r="CE1538" i="64" a="1"/>
  <c r="CE1538" i="64" s="1"/>
  <c r="CE1539" i="64" a="1"/>
  <c r="CE1539" i="64" s="1"/>
  <c r="CE1494" i="64" a="1"/>
  <c r="CE1494" i="64" s="1"/>
  <c r="CE1516" i="64" a="1"/>
  <c r="CE1516" i="64" s="1"/>
  <c r="CE1427" i="64" a="1"/>
  <c r="CE1427" i="64" s="1"/>
  <c r="CE1472" i="64" a="1"/>
  <c r="CE1472" i="64" s="1"/>
  <c r="CD20" i="864"/>
  <c r="CD92" i="861" s="1"/>
  <c r="CD93" i="861" s="1"/>
  <c r="CD21" i="863"/>
  <c r="CE681" i="64" a="1"/>
  <c r="CE681" i="64" s="1"/>
  <c r="CE677" i="64" a="1"/>
  <c r="CE677" i="64" s="1"/>
  <c r="CE671" i="64" a="1"/>
  <c r="CE671" i="64" s="1"/>
  <c r="CE672" i="64" s="1"/>
  <c r="BT669" i="64"/>
  <c r="BT673" i="64" s="1"/>
  <c r="BS678" i="64"/>
  <c r="BS682" i="64" s="1"/>
  <c r="BS674" i="64"/>
  <c r="AG1662" i="64"/>
  <c r="CD44" i="863"/>
  <c r="CD33" i="863"/>
  <c r="CD17" i="863" s="1"/>
  <c r="CD32" i="861" s="1"/>
  <c r="AM563" i="64"/>
  <c r="CF1" i="64"/>
  <c r="CE4" i="64"/>
  <c r="CG2" i="64"/>
  <c r="CF3" i="64"/>
  <c r="CF3063" i="64" s="1" a="1"/>
  <c r="CF3063" i="64" s="1"/>
  <c r="CF7" i="64"/>
  <c r="BT485" i="64"/>
  <c r="BS486" i="64"/>
  <c r="BS488" i="64"/>
  <c r="BP537" i="64"/>
  <c r="BQ536" i="64"/>
  <c r="BP539" i="64"/>
  <c r="CE368" i="64"/>
  <c r="CG2" i="864"/>
  <c r="CF1" i="864"/>
  <c r="CF1" i="863"/>
  <c r="CE4" i="864"/>
  <c r="CE4" i="863"/>
  <c r="CF7" i="864"/>
  <c r="CF7" i="863"/>
  <c r="CF3" i="863"/>
  <c r="CF3" i="864"/>
  <c r="CG3" i="861"/>
  <c r="CF4" i="861"/>
  <c r="AE913" i="64"/>
  <c r="AD1571" i="64"/>
  <c r="AE1567" i="64" s="1"/>
  <c r="AD1573" i="64"/>
  <c r="AM230" i="64" a="1"/>
  <c r="AM230" i="64" s="1"/>
  <c r="AF912" i="64" a="1"/>
  <c r="AF912" i="64" s="1"/>
  <c r="Z796" i="64"/>
  <c r="AA788" i="64"/>
  <c r="AA791" i="64" s="1"/>
  <c r="AA800" i="64" s="1"/>
  <c r="AA802" i="64" s="1"/>
  <c r="AA792" i="64" s="1"/>
  <c r="AA794" i="64" s="1"/>
  <c r="AA795" i="64" s="1"/>
  <c r="AD435" i="64"/>
  <c r="AE431" i="64" s="1"/>
  <c r="AD437" i="64"/>
  <c r="Z799" i="64"/>
  <c r="Z803" i="64" s="1"/>
  <c r="Y804" i="64"/>
  <c r="Y808" i="64"/>
  <c r="BZ85" i="861"/>
  <c r="CA85" i="861"/>
  <c r="BZ60" i="861"/>
  <c r="CC1974" i="64"/>
  <c r="CC1983" i="64" s="1"/>
  <c r="CD1982" i="64" a="1"/>
  <c r="CD1982" i="64" s="1"/>
  <c r="CD1981" i="64" a="1"/>
  <c r="CD1981" i="64" s="1"/>
  <c r="BW1990" i="64"/>
  <c r="CC1381" i="64"/>
  <c r="CC1813" i="64"/>
  <c r="CC1815" i="64" s="1"/>
  <c r="CD1814" i="64" a="1"/>
  <c r="CD1814" i="64" s="1"/>
  <c r="CD1812" i="64" a="1"/>
  <c r="CD1812" i="64" s="1"/>
  <c r="CC383" i="64"/>
  <c r="CC385" i="64" s="1"/>
  <c r="CD381" i="64" a="1"/>
  <c r="CD381" i="64" s="1"/>
  <c r="CD382" i="64" a="1"/>
  <c r="CD382" i="64" s="1"/>
  <c r="CD384" i="64" a="1"/>
  <c r="CD384" i="64" s="1"/>
  <c r="CD457" i="64" a="1"/>
  <c r="CD457" i="64" s="1"/>
  <c r="CD508" i="64" a="1"/>
  <c r="CD508" i="64" s="1"/>
  <c r="CC1569" i="64"/>
  <c r="CC1570" i="64" s="1"/>
  <c r="CC433" i="64"/>
  <c r="CD432" i="64" a="1"/>
  <c r="CD432" i="64" s="1"/>
  <c r="CD1568" i="64" a="1"/>
  <c r="CD1568" i="64" s="1"/>
  <c r="CC1276" i="64"/>
  <c r="CC1208" i="64"/>
  <c r="CD1207" i="64" a="1"/>
  <c r="CD1207" i="64" s="1"/>
  <c r="CD1275" i="64" a="1"/>
  <c r="CD1275" i="64" s="1"/>
  <c r="CB1283" i="64"/>
  <c r="CB1277" i="64"/>
  <c r="CB1284" i="64" s="1"/>
  <c r="CC2386" i="64"/>
  <c r="CC2395" i="64" s="1"/>
  <c r="CC2396" i="64" s="1" a="1"/>
  <c r="CC2396" i="64" s="1"/>
  <c r="CD2387" i="64" a="1"/>
  <c r="CD2387" i="64" s="1"/>
  <c r="CC1164" i="64"/>
  <c r="CC2228" i="64"/>
  <c r="CC2230" i="64" s="1"/>
  <c r="CD2227" i="64" a="1"/>
  <c r="CD2227" i="64" s="1"/>
  <c r="CD1165" i="64" a="1"/>
  <c r="CD1165" i="64" s="1"/>
  <c r="CA1179" i="64" a="1"/>
  <c r="CA1179" i="64" s="1"/>
  <c r="CB1173" i="64"/>
  <c r="CB1178" i="64"/>
  <c r="CD1335" i="64" a="1"/>
  <c r="CD1335" i="64" s="1"/>
  <c r="CD2229" i="64" a="1"/>
  <c r="CD2229" i="64" s="1"/>
  <c r="CC1333" i="64"/>
  <c r="CC1334" i="64" s="1"/>
  <c r="CC1336" i="64" s="1"/>
  <c r="CD1331" i="64" a="1"/>
  <c r="CD1331" i="64" s="1"/>
  <c r="CD1332" i="64" a="1"/>
  <c r="CD1332" i="64" s="1"/>
  <c r="CD801" i="64" a="1"/>
  <c r="CD801" i="64" s="1"/>
  <c r="CD790" i="64" a="1"/>
  <c r="CD790" i="64" s="1"/>
  <c r="CD807" i="64" a="1"/>
  <c r="CD807" i="64" s="1"/>
  <c r="CD793" i="64" a="1"/>
  <c r="CD793" i="64" s="1"/>
  <c r="CC147" i="64"/>
  <c r="CC162" i="64"/>
  <c r="CD132" i="64" a="1"/>
  <c r="CD132" i="64" s="1"/>
  <c r="CD1647" i="64" a="1"/>
  <c r="CD1647" i="64" s="1"/>
  <c r="CC144" i="64"/>
  <c r="CC159" i="64"/>
  <c r="CC145" i="64"/>
  <c r="CC160" i="64"/>
  <c r="CC158" i="64"/>
  <c r="CC161" i="64"/>
  <c r="CC143" i="64"/>
  <c r="CC146" i="64"/>
  <c r="CB148" i="64"/>
  <c r="CD155" i="64" a="1"/>
  <c r="CD155" i="64" s="1"/>
  <c r="CD138" i="64" a="1"/>
  <c r="CD138" i="64" s="1"/>
  <c r="CD137" i="64" a="1"/>
  <c r="CD137" i="64" s="1"/>
  <c r="CD151" i="64" a="1"/>
  <c r="CD151" i="64" s="1"/>
  <c r="CD140" i="64" a="1"/>
  <c r="CD140" i="64" s="1"/>
  <c r="CD152" i="64" a="1"/>
  <c r="CD152" i="64" s="1"/>
  <c r="CD139" i="64" a="1"/>
  <c r="CD139" i="64" s="1"/>
  <c r="CD154" i="64" a="1"/>
  <c r="CD154" i="64" s="1"/>
  <c r="CD136" i="64" a="1"/>
  <c r="CD136" i="64" s="1"/>
  <c r="CD153" i="64" a="1"/>
  <c r="CD153" i="64" s="1"/>
  <c r="BY165" i="64"/>
  <c r="BZ163" i="64"/>
  <c r="CD367" i="64" a="1"/>
  <c r="CD367" i="64" s="1"/>
  <c r="CD131" i="64" a="1"/>
  <c r="CD131" i="64" s="1"/>
  <c r="CD130" i="64" a="1"/>
  <c r="CD130" i="64" s="1"/>
  <c r="CD129" i="64" a="1"/>
  <c r="CD129" i="64" s="1"/>
  <c r="CD128" i="64" a="1"/>
  <c r="CD128" i="64" s="1"/>
  <c r="CC133" i="64"/>
  <c r="CD1405" i="64" a="1"/>
  <c r="CD1405" i="64" s="1"/>
  <c r="AA2520" i="64" a="1"/>
  <c r="AA2520" i="64" s="1"/>
  <c r="CA1134" i="64"/>
  <c r="CC1127" i="64"/>
  <c r="CB1132" i="64"/>
  <c r="CC1131" i="64"/>
  <c r="CC1130" i="64"/>
  <c r="CC1128" i="64"/>
  <c r="CC1129" i="64"/>
  <c r="CD1122" i="64" a="1"/>
  <c r="CD1122" i="64" s="1"/>
  <c r="CD1123" i="64" a="1"/>
  <c r="CD1123" i="64" s="1"/>
  <c r="CD1124" i="64" a="1"/>
  <c r="CD1124" i="64" s="1"/>
  <c r="CD1121" i="64" a="1"/>
  <c r="CD1121" i="64" s="1"/>
  <c r="CD1120" i="64" a="1"/>
  <c r="CD1120" i="64" s="1"/>
  <c r="CB1117" i="64"/>
  <c r="CC1116" i="64"/>
  <c r="CD1109" i="64" a="1"/>
  <c r="CD1109" i="64" s="1"/>
  <c r="CD1089" i="64" a="1"/>
  <c r="CD1089" i="64" s="1"/>
  <c r="CD1097" i="64" s="1"/>
  <c r="CD1090" i="64" a="1"/>
  <c r="CD1090" i="64" s="1"/>
  <c r="CD1098" i="64" s="1"/>
  <c r="CD1106" i="64" a="1"/>
  <c r="CD1106" i="64" s="1"/>
  <c r="CD1105" i="64" a="1"/>
  <c r="CD1105" i="64" s="1"/>
  <c r="CD1091" i="64" a="1"/>
  <c r="CD1091" i="64" s="1"/>
  <c r="CD1099" i="64" s="1"/>
  <c r="CD1092" i="64" a="1"/>
  <c r="CD1092" i="64" s="1"/>
  <c r="CD1100" i="64" s="1"/>
  <c r="CD1093" i="64" a="1"/>
  <c r="CD1093" i="64" s="1"/>
  <c r="CD1101" i="64" s="1"/>
  <c r="CD1107" i="64" a="1"/>
  <c r="CD1107" i="64" s="1"/>
  <c r="CD1108" i="64" a="1"/>
  <c r="CD1108" i="64" s="1"/>
  <c r="CC1115" i="64"/>
  <c r="CC1114" i="64"/>
  <c r="CC1113" i="64"/>
  <c r="CC1112" i="64"/>
  <c r="CD229" i="64" a="1"/>
  <c r="CD229" i="64" s="1"/>
  <c r="CC1064" i="64"/>
  <c r="CC1066" i="64" s="1"/>
  <c r="CA1384" i="64"/>
  <c r="CB1383" i="64"/>
  <c r="CD352" i="64" a="1"/>
  <c r="CD352" i="64" s="1"/>
  <c r="CD1380" i="64" a="1"/>
  <c r="CD1380" i="64" s="1"/>
  <c r="CD333" i="64" a="1"/>
  <c r="CD333" i="64" s="1"/>
  <c r="CD1065" i="64" a="1"/>
  <c r="CD1065" i="64" s="1"/>
  <c r="CD1031" i="64" a="1"/>
  <c r="CD1031" i="64" s="1"/>
  <c r="CD320" i="64" a="1"/>
  <c r="CD320" i="64" s="1"/>
  <c r="CB1028" i="64"/>
  <c r="CC1024" i="64"/>
  <c r="CC1032" i="64" s="1"/>
  <c r="CD1027" i="64" a="1"/>
  <c r="CD1027" i="64" s="1"/>
  <c r="CD1023" i="64" a="1"/>
  <c r="CD1023" i="64" s="1"/>
  <c r="CE280" i="64"/>
  <c r="CH2" i="861"/>
  <c r="CG1" i="861"/>
  <c r="CG7" i="86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02" i="64"/>
  <c r="AN284" i="64"/>
  <c r="AO298" i="64"/>
  <c r="AO281" i="64"/>
  <c r="AO299" i="64"/>
  <c r="AO300" i="64"/>
  <c r="AO282" i="64"/>
  <c r="AO301" i="64"/>
  <c r="AO283" i="64"/>
  <c r="BR7" i="860"/>
  <c r="BR3" i="860"/>
  <c r="BR4" i="860" s="1"/>
  <c r="BS2" i="860"/>
  <c r="BR1" i="860"/>
  <c r="AM990" i="64"/>
  <c r="AM1000" i="64" s="1"/>
  <c r="AN994" i="64" a="1"/>
  <c r="AN994" i="64" s="1"/>
  <c r="AN989" i="64" a="1"/>
  <c r="AN989" i="64" s="1"/>
  <c r="AM610" i="64"/>
  <c r="AL2730" i="64"/>
  <c r="AN2719" i="64" a="1"/>
  <c r="AN2719" i="64" s="1"/>
  <c r="AN2713" i="64" a="1"/>
  <c r="AN2713" i="64" s="1"/>
  <c r="AN2715" i="64" a="1"/>
  <c r="AN2715" i="64" s="1"/>
  <c r="AN2717" i="64" a="1"/>
  <c r="AN2717" i="64" s="1"/>
  <c r="AN2718" i="64" a="1"/>
  <c r="AN2718" i="64" s="1"/>
  <c r="AN2714" i="64" a="1"/>
  <c r="AN2714" i="64" s="1"/>
  <c r="AN2716" i="64" a="1"/>
  <c r="AN2716" i="64" s="1"/>
  <c r="AN2720" i="64" a="1"/>
  <c r="AN2720" i="64" s="1"/>
  <c r="AN2721" i="64" a="1"/>
  <c r="AN2721" i="64" s="1"/>
  <c r="AM2722" i="64"/>
  <c r="AN586" i="64" a="1"/>
  <c r="AN586" i="64" s="1"/>
  <c r="AN609" i="64" a="1"/>
  <c r="AN609" i="64" s="1"/>
  <c r="AN608" i="64" a="1"/>
  <c r="AN608" i="64" s="1"/>
  <c r="AM587" i="64"/>
  <c r="AN2922" i="64"/>
  <c r="AN2888" i="64"/>
  <c r="AM2826" i="64"/>
  <c r="AM2804" i="64"/>
  <c r="AN3226" i="64" a="1"/>
  <c r="AN3226" i="64" s="1"/>
  <c r="AN2805" i="64" a="1"/>
  <c r="AN2805" i="64" s="1"/>
  <c r="AN2825" i="64" a="1"/>
  <c r="AN2825" i="64" s="1"/>
  <c r="BW2484" i="64"/>
  <c r="BX2482" i="64"/>
  <c r="BX2461" i="64"/>
  <c r="BX2463" i="64" s="1"/>
  <c r="BY2441" i="64"/>
  <c r="AI2361" i="64"/>
  <c r="AK2349" i="64"/>
  <c r="AJ2358" i="64"/>
  <c r="AJ2360" i="64" s="1"/>
  <c r="AK2358" i="64"/>
  <c r="AL2347" i="64"/>
  <c r="AL2356" i="64"/>
  <c r="AL2348" i="64"/>
  <c r="AL2357" i="64"/>
  <c r="AN2352" i="64" a="1"/>
  <c r="AN2352" i="64" s="1"/>
  <c r="AN2353" i="64" a="1"/>
  <c r="AN2353" i="64" s="1"/>
  <c r="AN2344" i="64" a="1"/>
  <c r="AN2344" i="64" s="1"/>
  <c r="AN2343" i="64" a="1"/>
  <c r="AN2343" i="64" s="1"/>
  <c r="AM2340" i="64"/>
  <c r="AM2339" i="64"/>
  <c r="AN2334" i="64" a="1"/>
  <c r="AN2334" i="64" s="1"/>
  <c r="AN2335" i="64" a="1"/>
  <c r="AN2335" i="64" s="1"/>
  <c r="AM2868" i="64"/>
  <c r="AN2867" i="64" a="1"/>
  <c r="AN2867" i="64" s="1"/>
  <c r="AN865" i="64" a="1"/>
  <c r="AN865" i="64" s="1"/>
  <c r="AO2616" i="64"/>
  <c r="AO2617" i="64" s="1"/>
  <c r="AM1741" i="64"/>
  <c r="AM2255" i="64"/>
  <c r="AM2092" i="64"/>
  <c r="AM1358" i="64"/>
  <c r="AM891" i="64"/>
  <c r="AM867" i="64"/>
  <c r="AL83" i="64"/>
  <c r="AN860" i="64" a="1"/>
  <c r="AN860" i="64" s="1"/>
  <c r="AN96" i="64" a="1"/>
  <c r="AN96" i="64" s="1"/>
  <c r="AN585" i="64" a="1"/>
  <c r="AN585" i="64" s="1"/>
  <c r="AN76" i="64" a="1"/>
  <c r="AN76" i="64" s="1"/>
  <c r="AN80" i="64" a="1"/>
  <c r="AN80" i="64" s="1"/>
  <c r="AN81" i="64" a="1"/>
  <c r="AN81" i="64" s="1"/>
  <c r="AM77" i="64"/>
  <c r="AN75" i="64" a="1"/>
  <c r="AN75" i="64" s="1"/>
  <c r="AN74" i="64" a="1"/>
  <c r="AN74" i="64" s="1"/>
  <c r="AN890" i="64" a="1"/>
  <c r="AN890" i="64" s="1"/>
  <c r="AN3123" i="64" a="1"/>
  <c r="AN3123" i="64" s="1"/>
  <c r="AN3200" i="64" a="1"/>
  <c r="AN3200" i="64" s="1"/>
  <c r="AN3174" i="64" a="1"/>
  <c r="AN3174" i="64" s="1"/>
  <c r="AN3149" i="64" a="1"/>
  <c r="AN3149" i="64" s="1"/>
  <c r="AN2231" i="64" a="1"/>
  <c r="AN2231" i="64" s="1"/>
  <c r="AN2232" i="64" s="1"/>
  <c r="AN111" i="64" a="1"/>
  <c r="AN111" i="64" s="1"/>
  <c r="AN110" i="64" a="1"/>
  <c r="AN110" i="64" s="1"/>
  <c r="AN112" i="64" a="1"/>
  <c r="AN112" i="64" s="1"/>
  <c r="AN113" i="64" a="1"/>
  <c r="AN113" i="64" s="1"/>
  <c r="AM114" i="64"/>
  <c r="AN2173" i="64" a="1"/>
  <c r="AN2173" i="64" s="1"/>
  <c r="AN2174" i="64" s="1"/>
  <c r="AN562" i="64" a="1"/>
  <c r="AN562" i="64" s="1"/>
  <c r="AN3250" i="64" a="1"/>
  <c r="AN3250" i="64" s="1"/>
  <c r="AN2093" i="64" a="1"/>
  <c r="AN2093" i="64" s="1"/>
  <c r="AN2511" i="64" a="1"/>
  <c r="AN2511" i="64" s="1"/>
  <c r="AN2519" i="64" s="1"/>
  <c r="AN2254" i="64" a="1"/>
  <c r="AN2254" i="64" s="1"/>
  <c r="AN2262" i="64" a="1"/>
  <c r="AN2262" i="64" s="1"/>
  <c r="AN2256" i="64" a="1"/>
  <c r="AN2256" i="64" s="1"/>
  <c r="AN1740" i="64" a="1"/>
  <c r="AN1740" i="64" s="1"/>
  <c r="AN1357" i="64" a="1"/>
  <c r="AN1357" i="64" s="1"/>
  <c r="AN587" i="64" a="1"/>
  <c r="CB1384" i="64" a="1"/>
  <c r="CE1495" i="64"/>
  <c r="AF913" i="64" a="1"/>
  <c r="CE1451" i="64"/>
  <c r="CD2386" i="64" a="1"/>
  <c r="CD1569" i="64" a="1"/>
  <c r="CD1381" i="64" a="1"/>
  <c r="AO2922" i="64" a="1"/>
  <c r="CD1164" i="64" a="1"/>
  <c r="AN891" i="64" a="1"/>
  <c r="CD1276" i="64" a="1"/>
  <c r="CC1383" i="64" a="1"/>
  <c r="CE1473" i="64"/>
  <c r="AN2868" i="64" a="1"/>
  <c r="CD1406" i="64"/>
  <c r="AN610" i="64" a="1"/>
  <c r="AN563" i="64" a="1"/>
  <c r="AN867" i="64" a="1"/>
  <c r="CD2228" i="64" a="1"/>
  <c r="AN2826" i="64" a="1"/>
  <c r="AN2255" i="64" a="1"/>
  <c r="CD1024" i="64" a="1"/>
  <c r="AH1662" i="64" a="1"/>
  <c r="CD433" i="64" a="1"/>
  <c r="CE1540" i="64"/>
  <c r="AN1358" i="64" a="1"/>
  <c r="CF3064" i="64" a="1"/>
  <c r="CE1517" i="64"/>
  <c r="AN2804" i="64" a="1"/>
  <c r="CD1064" i="64" a="1"/>
  <c r="AO2888" i="64" a="1"/>
  <c r="CD1208" i="64" a="1"/>
  <c r="AN2340" i="64" a="1"/>
  <c r="AN990" i="64" a="1"/>
  <c r="CE1428" i="64"/>
  <c r="AN2339" i="64" a="1"/>
  <c r="AN1741" i="64" a="1"/>
  <c r="CD1813" i="64" a="1"/>
  <c r="AN2092" i="64" a="1"/>
  <c r="CF13" i="861" l="1"/>
  <c r="CE17" i="861"/>
  <c r="CE22" i="861"/>
  <c r="CF3064" i="64"/>
  <c r="AT3036" i="64"/>
  <c r="AS3041" i="64"/>
  <c r="CF3038" i="64" a="1"/>
  <c r="CF3038" i="64" s="1"/>
  <c r="CE2848" i="64"/>
  <c r="CF2846" i="64" a="1"/>
  <c r="CF2846" i="64" s="1"/>
  <c r="CF2847" i="64" a="1"/>
  <c r="CF2847" i="64" s="1"/>
  <c r="CF61" i="64" a="1"/>
  <c r="CF61" i="64" s="1"/>
  <c r="CF60" i="64" a="1"/>
  <c r="CF60" i="64" s="1"/>
  <c r="CF58" i="64" s="1" a="1"/>
  <c r="CF58" i="64" s="1"/>
  <c r="CF59" i="64" a="1"/>
  <c r="CF59" i="64" s="1"/>
  <c r="CF3364" i="64" a="1"/>
  <c r="CF3364" i="64" s="1"/>
  <c r="CF3343" i="64" a="1"/>
  <c r="CF3343" i="64" s="1"/>
  <c r="CF1449" i="64" a="1"/>
  <c r="CF1449" i="64" s="1"/>
  <c r="CF1450" i="64" a="1"/>
  <c r="CF1450" i="64" s="1"/>
  <c r="CF1538" i="64" a="1"/>
  <c r="CF1538" i="64" s="1"/>
  <c r="CF1539" i="64" a="1"/>
  <c r="CF1539" i="64" s="1"/>
  <c r="CF1494" i="64" a="1"/>
  <c r="CF1494" i="64" s="1"/>
  <c r="CF1516" i="64" a="1"/>
  <c r="CF1516" i="64" s="1"/>
  <c r="CF1427" i="64" a="1"/>
  <c r="CF1427" i="64" s="1"/>
  <c r="CF1472" i="64" a="1"/>
  <c r="CF1472" i="64" s="1"/>
  <c r="CF681" i="64" a="1"/>
  <c r="CF681" i="64" s="1"/>
  <c r="CF677" i="64" a="1"/>
  <c r="CF677" i="64" s="1"/>
  <c r="CF671" i="64" a="1"/>
  <c r="CF671" i="64" s="1"/>
  <c r="CF672" i="64" s="1"/>
  <c r="BT678" i="64"/>
  <c r="BT682" i="64" s="1"/>
  <c r="BT674" i="64"/>
  <c r="BU669" i="64"/>
  <c r="BU673" i="64" s="1"/>
  <c r="CE20" i="864"/>
  <c r="CE92" i="861" s="1"/>
  <c r="CE93" i="861" s="1"/>
  <c r="CE21" i="863"/>
  <c r="AH1662" i="64"/>
  <c r="CE33" i="863"/>
  <c r="CE17" i="863" s="1"/>
  <c r="CE32" i="861" s="1"/>
  <c r="CE44" i="863"/>
  <c r="AN563" i="64"/>
  <c r="CG7" i="64"/>
  <c r="CG1" i="64"/>
  <c r="CH2" i="64"/>
  <c r="CF4" i="64"/>
  <c r="CG3" i="64"/>
  <c r="CG3063" i="64" s="1" a="1"/>
  <c r="CG3063" i="64" s="1"/>
  <c r="BR536" i="64"/>
  <c r="BQ537" i="64"/>
  <c r="BQ539" i="64"/>
  <c r="BU485" i="64"/>
  <c r="BT486" i="64"/>
  <c r="BT488" i="64"/>
  <c r="CF368" i="64"/>
  <c r="CH2" i="864"/>
  <c r="CG7" i="863"/>
  <c r="CG7" i="864"/>
  <c r="CG1" i="863"/>
  <c r="CG1" i="864"/>
  <c r="CF4" i="864"/>
  <c r="CF4" i="863"/>
  <c r="CG3" i="864"/>
  <c r="CG3" i="863"/>
  <c r="CH3" i="861"/>
  <c r="CG4" i="861"/>
  <c r="AF913" i="64"/>
  <c r="AA799" i="64"/>
  <c r="AA803" i="64" s="1"/>
  <c r="Z804" i="64"/>
  <c r="Z808" i="64"/>
  <c r="AE1573" i="64"/>
  <c r="AE1571" i="64"/>
  <c r="AF1567" i="64" s="1"/>
  <c r="AB788" i="64"/>
  <c r="AB791" i="64" s="1"/>
  <c r="AB800" i="64" s="1"/>
  <c r="AB802" i="64" s="1"/>
  <c r="AB792" i="64" s="1"/>
  <c r="AB794" i="64" s="1"/>
  <c r="AB795" i="64" s="1"/>
  <c r="AA796" i="64"/>
  <c r="AN230" i="64" a="1"/>
  <c r="AN230" i="64" s="1"/>
  <c r="AE1664" i="64"/>
  <c r="AG912" i="64" a="1"/>
  <c r="AG912" i="64" s="1"/>
  <c r="CD1974" i="64"/>
  <c r="CD1983" i="64" s="1"/>
  <c r="CD1986" i="64" s="1"/>
  <c r="CB45" i="861"/>
  <c r="CC1986" i="64"/>
  <c r="CE1982" i="64" a="1"/>
  <c r="CE1982" i="64" s="1"/>
  <c r="CE1981" i="64" a="1"/>
  <c r="CE1981" i="64" s="1"/>
  <c r="BX1990" i="64"/>
  <c r="CD1381" i="64"/>
  <c r="CD1813" i="64"/>
  <c r="CD1815" i="64" s="1"/>
  <c r="CE1812" i="64" a="1"/>
  <c r="CE1812" i="64" s="1"/>
  <c r="CE1814" i="64" a="1"/>
  <c r="CE1814" i="64" s="1"/>
  <c r="CE384" i="64" a="1"/>
  <c r="CE384" i="64" s="1"/>
  <c r="CE382" i="64" a="1"/>
  <c r="CE382" i="64" s="1"/>
  <c r="CD383" i="64"/>
  <c r="CD385" i="64" s="1"/>
  <c r="CE457" i="64" a="1"/>
  <c r="CE457" i="64" s="1"/>
  <c r="CE381" i="64" a="1"/>
  <c r="CE381" i="64" s="1"/>
  <c r="CE508" i="64" a="1"/>
  <c r="CE508" i="64" s="1"/>
  <c r="CD1569" i="64"/>
  <c r="CD1570" i="64" s="1"/>
  <c r="CD433" i="64"/>
  <c r="CE1568" i="64" a="1"/>
  <c r="CE1568" i="64" s="1"/>
  <c r="CE432" i="64" a="1"/>
  <c r="CE432" i="64" s="1"/>
  <c r="CD1276" i="64"/>
  <c r="CD1208" i="64"/>
  <c r="CE1207" i="64" a="1"/>
  <c r="CE1207" i="64" s="1"/>
  <c r="CE1275" i="64" a="1"/>
  <c r="CE1275" i="64" s="1"/>
  <c r="CC1283" i="64"/>
  <c r="CC1277" i="64"/>
  <c r="CC1284" i="64" s="1"/>
  <c r="CE2387" i="64" a="1"/>
  <c r="CE2387" i="64" s="1"/>
  <c r="CD2386" i="64"/>
  <c r="CD2395" i="64" s="1"/>
  <c r="CD2396" i="64" s="1" a="1"/>
  <c r="CD2396" i="64" s="1"/>
  <c r="CD1164" i="64"/>
  <c r="CD2228" i="64"/>
  <c r="CD2230" i="64" s="1"/>
  <c r="CE2227" i="64" a="1"/>
  <c r="CE2227" i="64" s="1"/>
  <c r="CE1165" i="64" a="1"/>
  <c r="CE1165" i="64" s="1"/>
  <c r="CB1179" i="64" a="1"/>
  <c r="CB1179" i="64" s="1"/>
  <c r="CC1173" i="64"/>
  <c r="CC1178" i="64"/>
  <c r="CC1179" i="64" s="1" a="1"/>
  <c r="CC1179" i="64" s="1"/>
  <c r="CE1335" i="64" a="1"/>
  <c r="CE1335" i="64" s="1"/>
  <c r="CE2229" i="64" a="1"/>
  <c r="CE2229" i="64" s="1"/>
  <c r="CD1333" i="64"/>
  <c r="CD1334" i="64" s="1"/>
  <c r="CD1336" i="64" s="1"/>
  <c r="CE1331" i="64" a="1"/>
  <c r="CE1331" i="64" s="1"/>
  <c r="CE1332" i="64" a="1"/>
  <c r="CE1332" i="64" s="1"/>
  <c r="CE801" i="64" a="1"/>
  <c r="CE801" i="64" s="1"/>
  <c r="CE790" i="64" a="1"/>
  <c r="CE790" i="64" s="1"/>
  <c r="CE807" i="64" a="1"/>
  <c r="CE807" i="64" s="1"/>
  <c r="CE793" i="64" a="1"/>
  <c r="CE793" i="64" s="1"/>
  <c r="CD147" i="64"/>
  <c r="CD162" i="64"/>
  <c r="CE132" i="64" a="1"/>
  <c r="CE132" i="64" s="1"/>
  <c r="CE1647" i="64" a="1"/>
  <c r="CE1647" i="64" s="1"/>
  <c r="CD161" i="64"/>
  <c r="CD158" i="64"/>
  <c r="CD144" i="64"/>
  <c r="CD159" i="64"/>
  <c r="CD145" i="64"/>
  <c r="CD160" i="64"/>
  <c r="BY166" i="64"/>
  <c r="CD143" i="64"/>
  <c r="CD146" i="64"/>
  <c r="CC148" i="64"/>
  <c r="CE155" i="64" a="1"/>
  <c r="CE155" i="64" s="1"/>
  <c r="CE138" i="64" a="1"/>
  <c r="CE138" i="64" s="1"/>
  <c r="CE151" i="64" a="1"/>
  <c r="CE151" i="64" s="1"/>
  <c r="CE137" i="64" a="1"/>
  <c r="CE137" i="64" s="1"/>
  <c r="CE140" i="64" a="1"/>
  <c r="CE140" i="64" s="1"/>
  <c r="CE139" i="64" a="1"/>
  <c r="CE139" i="64" s="1"/>
  <c r="CE154" i="64" a="1"/>
  <c r="CE154" i="64" s="1"/>
  <c r="CE152" i="64" a="1"/>
  <c r="CE152" i="64" s="1"/>
  <c r="CE153" i="64" a="1"/>
  <c r="CE153" i="64" s="1"/>
  <c r="CE136" i="64" a="1"/>
  <c r="CE136" i="64" s="1"/>
  <c r="BZ165" i="64"/>
  <c r="BZ166" i="64" s="1"/>
  <c r="CD133" i="64"/>
  <c r="CE367" i="64" a="1"/>
  <c r="CE367" i="64" s="1"/>
  <c r="CE131" i="64" a="1"/>
  <c r="CE131" i="64" s="1"/>
  <c r="CE130" i="64" a="1"/>
  <c r="CE130" i="64" s="1"/>
  <c r="CE129" i="64" a="1"/>
  <c r="CE129" i="64" s="1"/>
  <c r="CE128" i="64" a="1"/>
  <c r="CE128" i="64" s="1"/>
  <c r="CE1405" i="64" a="1"/>
  <c r="CE1405" i="64" s="1"/>
  <c r="CA1135" i="64"/>
  <c r="CB1134" i="64"/>
  <c r="CB1135" i="64" s="1"/>
  <c r="CC1132" i="64"/>
  <c r="CD1130" i="64"/>
  <c r="CD1128" i="64"/>
  <c r="CD1127" i="64"/>
  <c r="CD1129" i="64"/>
  <c r="CD1131" i="64"/>
  <c r="CE1122" i="64" a="1"/>
  <c r="CE1122" i="64" s="1"/>
  <c r="CE1123" i="64" a="1"/>
  <c r="CE1123" i="64" s="1"/>
  <c r="CE1124" i="64" a="1"/>
  <c r="CE1124" i="64" s="1"/>
  <c r="CE1121" i="64" a="1"/>
  <c r="CE1121" i="64" s="1"/>
  <c r="CE1120" i="64" a="1"/>
  <c r="CE1120" i="64" s="1"/>
  <c r="CD1116" i="64"/>
  <c r="CC1117" i="64"/>
  <c r="CE1109" i="64" a="1"/>
  <c r="CE1109" i="64" s="1"/>
  <c r="CE1105" i="64" a="1"/>
  <c r="CE1105" i="64" s="1"/>
  <c r="CE1089" i="64" a="1"/>
  <c r="CE1089" i="64" s="1"/>
  <c r="CE1097" i="64" s="1"/>
  <c r="CE1090" i="64" a="1"/>
  <c r="CE1090" i="64" s="1"/>
  <c r="CE1098" i="64" s="1"/>
  <c r="CE1106" i="64" a="1"/>
  <c r="CE1106" i="64" s="1"/>
  <c r="CE1091" i="64" a="1"/>
  <c r="CE1091" i="64" s="1"/>
  <c r="CE1099" i="64" s="1"/>
  <c r="CE1092" i="64" a="1"/>
  <c r="CE1092" i="64" s="1"/>
  <c r="CE1100" i="64" s="1"/>
  <c r="CE1093" i="64" a="1"/>
  <c r="CE1093" i="64" s="1"/>
  <c r="CE1101" i="64" s="1"/>
  <c r="CE1107" i="64" a="1"/>
  <c r="CE1107" i="64" s="1"/>
  <c r="CE1108" i="64" a="1"/>
  <c r="CE1108" i="64" s="1"/>
  <c r="CD1115" i="64"/>
  <c r="CD1114" i="64"/>
  <c r="CD1113" i="64"/>
  <c r="CD1112" i="64"/>
  <c r="CE229" i="64" a="1"/>
  <c r="CE229" i="64" s="1"/>
  <c r="CD1064" i="64"/>
  <c r="CD1066" i="64" s="1"/>
  <c r="CB1384" i="64"/>
  <c r="CC1383" i="64"/>
  <c r="CE352" i="64" a="1"/>
  <c r="CE352" i="64" s="1"/>
  <c r="CE1380" i="64" a="1"/>
  <c r="CE1380" i="64" s="1"/>
  <c r="CE333" i="64" a="1"/>
  <c r="CE333" i="64" s="1"/>
  <c r="CE1065" i="64" a="1"/>
  <c r="CE1065" i="64" s="1"/>
  <c r="CE1031" i="64" a="1"/>
  <c r="CE1031" i="64" s="1"/>
  <c r="CE320" i="64" a="1"/>
  <c r="CE320" i="64" s="1"/>
  <c r="CC1028" i="64"/>
  <c r="CD1024" i="64"/>
  <c r="CD1032" i="64" s="1"/>
  <c r="CE1027" i="64" a="1"/>
  <c r="CE1027" i="64" s="1"/>
  <c r="CE1023" i="64" a="1"/>
  <c r="CE1023" i="64" s="1"/>
  <c r="CF280"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H1" i="861"/>
  <c r="CH7" i="861"/>
  <c r="AO302" i="64"/>
  <c r="AP298" i="64"/>
  <c r="AP299" i="64"/>
  <c r="AP281" i="64"/>
  <c r="AP282" i="64"/>
  <c r="AP300" i="64"/>
  <c r="AP283" i="64"/>
  <c r="AP301" i="64"/>
  <c r="AO284" i="64"/>
  <c r="BS3" i="860"/>
  <c r="BS4" i="860" s="1"/>
  <c r="BT2" i="860"/>
  <c r="BS1" i="860"/>
  <c r="BS7" i="860"/>
  <c r="AN990" i="64"/>
  <c r="AN1000" i="64" s="1"/>
  <c r="AO994" i="64" a="1"/>
  <c r="AO994" i="64" s="1"/>
  <c r="AO989" i="64" a="1"/>
  <c r="AO989" i="64" s="1"/>
  <c r="AN610" i="64"/>
  <c r="AM2730" i="64"/>
  <c r="AO2714" i="64" a="1"/>
  <c r="AO2714" i="64" s="1"/>
  <c r="AO2715" i="64" a="1"/>
  <c r="AO2715" i="64" s="1"/>
  <c r="AO2716" i="64" a="1"/>
  <c r="AO2716" i="64" s="1"/>
  <c r="AO2717" i="64" a="1"/>
  <c r="AO2717" i="64" s="1"/>
  <c r="AO2718" i="64" a="1"/>
  <c r="AO2718" i="64" s="1"/>
  <c r="AO2719" i="64" a="1"/>
  <c r="AO2719" i="64" s="1"/>
  <c r="AO2720" i="64" a="1"/>
  <c r="AO2720" i="64" s="1"/>
  <c r="AO2721" i="64" a="1"/>
  <c r="AO2721" i="64" s="1"/>
  <c r="AO2713" i="64" a="1"/>
  <c r="AO2713" i="64" s="1"/>
  <c r="AN2722" i="64"/>
  <c r="AO586" i="64" a="1"/>
  <c r="AO586" i="64" s="1"/>
  <c r="AO609" i="64" a="1"/>
  <c r="AO609" i="64" s="1"/>
  <c r="AO608" i="64" a="1"/>
  <c r="AO608" i="64" s="1"/>
  <c r="AN587" i="64"/>
  <c r="AO2922" i="64"/>
  <c r="AO2888" i="64"/>
  <c r="AN2826" i="64"/>
  <c r="AN2804" i="64"/>
  <c r="AO3226" i="64" a="1"/>
  <c r="AO3226" i="64" s="1"/>
  <c r="AO2805" i="64" a="1"/>
  <c r="AO2805" i="64" s="1"/>
  <c r="AO2825" i="64" a="1"/>
  <c r="AO2825" i="64" s="1"/>
  <c r="BX2484" i="64"/>
  <c r="BY2482" i="64"/>
  <c r="BY2461" i="64"/>
  <c r="BY2463" i="64" s="1"/>
  <c r="BZ2441" i="64"/>
  <c r="AJ2361" i="64"/>
  <c r="AK2360" i="64"/>
  <c r="AK2361" i="64" s="1"/>
  <c r="AL2349" i="64"/>
  <c r="AM2347" i="64"/>
  <c r="AM2356" i="64"/>
  <c r="AM2348" i="64"/>
  <c r="AM2357" i="64"/>
  <c r="AO2353" i="64" a="1"/>
  <c r="AO2353" i="64" s="1"/>
  <c r="AO2352" i="64" a="1"/>
  <c r="AO2352" i="64" s="1"/>
  <c r="AO2344" i="64" a="1"/>
  <c r="AO2344" i="64" s="1"/>
  <c r="AO2343" i="64" a="1"/>
  <c r="AO2343" i="64" s="1"/>
  <c r="AN2340" i="64"/>
  <c r="AN2339" i="64"/>
  <c r="AO2334" i="64" a="1"/>
  <c r="AO2334" i="64" s="1"/>
  <c r="AO2335" i="64" a="1"/>
  <c r="AO2335" i="64" s="1"/>
  <c r="AN2868" i="64"/>
  <c r="AO2867" i="64" a="1"/>
  <c r="AO2867" i="64" s="1"/>
  <c r="AO865" i="64" a="1"/>
  <c r="AO865" i="64" s="1"/>
  <c r="AP2616" i="64"/>
  <c r="AP2617" i="64" s="1"/>
  <c r="AN2255" i="64"/>
  <c r="AN2092" i="64"/>
  <c r="AN1741" i="64"/>
  <c r="AN1358" i="64"/>
  <c r="AN891" i="64"/>
  <c r="AN867" i="64"/>
  <c r="AM83" i="64"/>
  <c r="AO860" i="64" a="1"/>
  <c r="AO860" i="64" s="1"/>
  <c r="AO96" i="64" a="1"/>
  <c r="AO96" i="64" s="1"/>
  <c r="AO585" i="64" a="1"/>
  <c r="AO585" i="64" s="1"/>
  <c r="AO76" i="64" a="1"/>
  <c r="AO76" i="64" s="1"/>
  <c r="AO80" i="64" a="1"/>
  <c r="AO80" i="64" s="1"/>
  <c r="AO81" i="64" a="1"/>
  <c r="AO81" i="64" s="1"/>
  <c r="AN77" i="64"/>
  <c r="AO75" i="64" a="1"/>
  <c r="AO75" i="64" s="1"/>
  <c r="AO74" i="64" a="1"/>
  <c r="AO74" i="64" s="1"/>
  <c r="AO890" i="64" a="1"/>
  <c r="AO890" i="64" s="1"/>
  <c r="AO3123" i="64" a="1"/>
  <c r="AO3123" i="64" s="1"/>
  <c r="AO3200" i="64" a="1"/>
  <c r="AO3200" i="64" s="1"/>
  <c r="AO3174" i="64" a="1"/>
  <c r="AO3174" i="64" s="1"/>
  <c r="AO3149" i="64" a="1"/>
  <c r="AO3149" i="64" s="1"/>
  <c r="AO2231" i="64" a="1"/>
  <c r="AO2231" i="64" s="1"/>
  <c r="AO2232" i="64" s="1"/>
  <c r="AO111" i="64" a="1"/>
  <c r="AO111" i="64" s="1"/>
  <c r="AO112" i="64" a="1"/>
  <c r="AO112" i="64" s="1"/>
  <c r="AO113" i="64" a="1"/>
  <c r="AO113" i="64" s="1"/>
  <c r="AO110" i="64" a="1"/>
  <c r="AO110" i="64" s="1"/>
  <c r="AN114" i="64"/>
  <c r="AO2173" i="64" a="1"/>
  <c r="AO2173" i="64" s="1"/>
  <c r="AO2174" i="64" s="1"/>
  <c r="AO562" i="64" a="1"/>
  <c r="AO562" i="64" s="1"/>
  <c r="AO3250" i="64" a="1"/>
  <c r="AO3250" i="64" s="1"/>
  <c r="AO2093" i="64" a="1"/>
  <c r="AO2093" i="64" s="1"/>
  <c r="AO2511" i="64" a="1"/>
  <c r="AO2511" i="64" s="1"/>
  <c r="AO2519" i="64" s="1"/>
  <c r="AO2254" i="64" a="1"/>
  <c r="AO2254" i="64" s="1"/>
  <c r="AO2262" i="64" a="1"/>
  <c r="AO2262" i="64" s="1"/>
  <c r="AO2256" i="64" a="1"/>
  <c r="AO2256" i="64" s="1"/>
  <c r="AO1740" i="64" a="1"/>
  <c r="AO1740" i="64" s="1"/>
  <c r="AO1357" i="64" a="1"/>
  <c r="AO1357" i="64" s="1"/>
  <c r="AO2255" i="64" a="1"/>
  <c r="CE1406" i="64"/>
  <c r="CE1208" i="64" a="1"/>
  <c r="CF1495" i="64"/>
  <c r="AO891" i="64" a="1"/>
  <c r="AI1662" i="64" a="1"/>
  <c r="CE2386" i="64" a="1"/>
  <c r="AP2888" i="64" a="1"/>
  <c r="AG913" i="64" a="1"/>
  <c r="CE1569" i="64" a="1"/>
  <c r="CG3064" i="64" a="1"/>
  <c r="AO2826" i="64" a="1"/>
  <c r="CE433" i="64" a="1"/>
  <c r="CF1451" i="64"/>
  <c r="CF1473" i="64"/>
  <c r="CF1517" i="64"/>
  <c r="AO1741" i="64" a="1"/>
  <c r="AO990" i="64" a="1"/>
  <c r="AO587" i="64" a="1"/>
  <c r="CE2228" i="64" a="1"/>
  <c r="CE1064" i="64" a="1"/>
  <c r="CE1276" i="64" a="1"/>
  <c r="CD1383" i="64" a="1"/>
  <c r="AO610" i="64" a="1"/>
  <c r="CE1381" i="64" a="1"/>
  <c r="AO563" i="64" a="1"/>
  <c r="AO2868" i="64" a="1"/>
  <c r="CF1428" i="64"/>
  <c r="AO867" i="64" a="1"/>
  <c r="AP2922" i="64" a="1"/>
  <c r="CF1540" i="64"/>
  <c r="CC1384" i="64" a="1"/>
  <c r="AO1358" i="64" a="1"/>
  <c r="AO2804" i="64" a="1"/>
  <c r="CE1164" i="64" a="1"/>
  <c r="CE1813" i="64" a="1"/>
  <c r="CE1024" i="64" a="1"/>
  <c r="AO2340" i="64" a="1"/>
  <c r="AO2092" i="64" a="1"/>
  <c r="AO2339" i="64" a="1"/>
  <c r="CF22" i="861" l="1"/>
  <c r="CF17" i="861"/>
  <c r="CG13" i="861"/>
  <c r="AO23" i="861"/>
  <c r="CG3064" i="64"/>
  <c r="CG3038" i="64" a="1"/>
  <c r="CG3038" i="64" s="1"/>
  <c r="AT3039" i="64"/>
  <c r="AT3040" i="64" s="1"/>
  <c r="CF2848" i="64"/>
  <c r="CG2846" i="64" a="1"/>
  <c r="CG2846" i="64" s="1"/>
  <c r="CG2847" i="64" a="1"/>
  <c r="CG2847" i="64" s="1"/>
  <c r="CG61" i="64" a="1"/>
  <c r="CG61" i="64" s="1"/>
  <c r="CG59" i="64" a="1"/>
  <c r="CG59" i="64" s="1"/>
  <c r="CG60" i="64" a="1"/>
  <c r="CG60" i="64" s="1"/>
  <c r="CG58" i="64" s="1" a="1"/>
  <c r="CG58" i="64" s="1"/>
  <c r="CG3364" i="64" a="1"/>
  <c r="CG3364" i="64" s="1"/>
  <c r="CG3343" i="64" a="1"/>
  <c r="CG3343" i="64" s="1"/>
  <c r="CG1449" i="64" a="1"/>
  <c r="CG1449" i="64" s="1"/>
  <c r="CG1450" i="64" a="1"/>
  <c r="CG1450" i="64" s="1"/>
  <c r="CG1538" i="64" a="1"/>
  <c r="CG1538" i="64" s="1"/>
  <c r="CG1539" i="64" a="1"/>
  <c r="CG1539" i="64" s="1"/>
  <c r="CG1494" i="64" a="1"/>
  <c r="CG1494" i="64" s="1"/>
  <c r="CG1516" i="64" a="1"/>
  <c r="CG1516" i="64" s="1"/>
  <c r="CG1427" i="64" a="1"/>
  <c r="CG1427" i="64" s="1"/>
  <c r="CG1472" i="64" a="1"/>
  <c r="CG1472" i="64" s="1"/>
  <c r="CG677" i="64" a="1"/>
  <c r="CG677" i="64" s="1"/>
  <c r="CG671" i="64" a="1"/>
  <c r="CG671" i="64" s="1"/>
  <c r="CG672" i="64" s="1"/>
  <c r="CG681" i="64" a="1"/>
  <c r="CG681" i="64" s="1"/>
  <c r="BU674" i="64"/>
  <c r="BU678" i="64"/>
  <c r="BU682" i="64" s="1"/>
  <c r="BV669" i="64"/>
  <c r="BV673" i="64" s="1"/>
  <c r="CF20" i="864"/>
  <c r="CF92" i="861" s="1"/>
  <c r="CF93" i="861" s="1"/>
  <c r="CF21" i="863"/>
  <c r="AI1662" i="64"/>
  <c r="CF33" i="863"/>
  <c r="CF17" i="863" s="1"/>
  <c r="CF32" i="861" s="1"/>
  <c r="CF44" i="863"/>
  <c r="AO563" i="64"/>
  <c r="CI2" i="64"/>
  <c r="CH1" i="64"/>
  <c r="CG4" i="64"/>
  <c r="CH3" i="64"/>
  <c r="CH3063" i="64" s="1" a="1"/>
  <c r="CH3063" i="64" s="1"/>
  <c r="CH7" i="64"/>
  <c r="BV485" i="64"/>
  <c r="BU486" i="64"/>
  <c r="BU488" i="64"/>
  <c r="BR537" i="64"/>
  <c r="BS536" i="64"/>
  <c r="BR539" i="64"/>
  <c r="CG368" i="64"/>
  <c r="CI2" i="864"/>
  <c r="CH1" i="863"/>
  <c r="CH1" i="864"/>
  <c r="CG4" i="863"/>
  <c r="CG4" i="864"/>
  <c r="CH3" i="864"/>
  <c r="CH3" i="863"/>
  <c r="CH7" i="864"/>
  <c r="CH7" i="863"/>
  <c r="CI3" i="861"/>
  <c r="CH4" i="861"/>
  <c r="AG913" i="64"/>
  <c r="AC788" i="64"/>
  <c r="AC791" i="64" s="1"/>
  <c r="AC800" i="64" s="1"/>
  <c r="AC802" i="64" s="1"/>
  <c r="AC792" i="64" s="1"/>
  <c r="AC794" i="64" s="1"/>
  <c r="AC795" i="64" s="1"/>
  <c r="AB796" i="64"/>
  <c r="AH912" i="64" a="1"/>
  <c r="AH912" i="64" s="1"/>
  <c r="AO230" i="64" a="1"/>
  <c r="AO230" i="64" s="1"/>
  <c r="AF1571" i="64"/>
  <c r="AG1567" i="64" s="1"/>
  <c r="AF1573" i="64"/>
  <c r="AB799" i="64"/>
  <c r="AB803" i="64" s="1"/>
  <c r="AA804" i="64"/>
  <c r="AA808" i="64"/>
  <c r="AF1664" i="64"/>
  <c r="CB85" i="861"/>
  <c r="CA60" i="861"/>
  <c r="CC45" i="861"/>
  <c r="CE1974" i="64"/>
  <c r="CE1983" i="64" s="1"/>
  <c r="CE1986" i="64" s="1"/>
  <c r="CF1981" i="64" a="1"/>
  <c r="CF1981" i="64" s="1"/>
  <c r="CF1982" i="64" a="1"/>
  <c r="CF1982" i="64" s="1"/>
  <c r="BY1990" i="64"/>
  <c r="CE1381" i="64"/>
  <c r="CE1813" i="64"/>
  <c r="CE1815" i="64" s="1"/>
  <c r="CF1814" i="64" a="1"/>
  <c r="CF1814" i="64" s="1"/>
  <c r="CF1812" i="64" a="1"/>
  <c r="CF1812" i="64" s="1"/>
  <c r="CE383" i="64"/>
  <c r="CE385" i="64" s="1"/>
  <c r="CF384" i="64" a="1"/>
  <c r="CF384" i="64" s="1"/>
  <c r="CF382" i="64" a="1"/>
  <c r="CF382" i="64" s="1"/>
  <c r="CF457" i="64" a="1"/>
  <c r="CF457" i="64" s="1"/>
  <c r="CF381" i="64" a="1"/>
  <c r="CF381" i="64" s="1"/>
  <c r="CF508" i="64" a="1"/>
  <c r="CF508" i="64" s="1"/>
  <c r="CE433" i="64"/>
  <c r="CE1569" i="64"/>
  <c r="CE1570" i="64" s="1"/>
  <c r="CF1568" i="64" a="1"/>
  <c r="CF1568" i="64" s="1"/>
  <c r="CF432" i="64" a="1"/>
  <c r="CF432" i="64" s="1"/>
  <c r="CE1276" i="64"/>
  <c r="CE1208" i="64"/>
  <c r="CF1207" i="64" a="1"/>
  <c r="CF1207" i="64" s="1"/>
  <c r="CF1275" i="64" a="1"/>
  <c r="CF1275" i="64" s="1"/>
  <c r="CD1283" i="64"/>
  <c r="CD1277" i="64"/>
  <c r="CD1284" i="64" s="1"/>
  <c r="CE2386" i="64"/>
  <c r="CE2395" i="64" s="1"/>
  <c r="CE2396" i="64" s="1" a="1"/>
  <c r="CE2396" i="64" s="1"/>
  <c r="CF2387" i="64" a="1"/>
  <c r="CF2387" i="64" s="1"/>
  <c r="CE1164" i="64"/>
  <c r="CE2228" i="64"/>
  <c r="CE2230" i="64" s="1"/>
  <c r="CF2227" i="64" a="1"/>
  <c r="CF2227" i="64" s="1"/>
  <c r="CF1165" i="64" a="1"/>
  <c r="CF1165" i="64" s="1"/>
  <c r="CD1173" i="64"/>
  <c r="CD1178" i="64"/>
  <c r="CD1179" i="64" s="1" a="1"/>
  <c r="CD1179" i="64" s="1"/>
  <c r="CF1335" i="64" a="1"/>
  <c r="CF1335" i="64" s="1"/>
  <c r="CF2229" i="64" a="1"/>
  <c r="CF2229" i="64" s="1"/>
  <c r="CE1333" i="64"/>
  <c r="CE1334" i="64" s="1"/>
  <c r="CE1336" i="64" s="1"/>
  <c r="CF1331" i="64" a="1"/>
  <c r="CF1331" i="64" s="1"/>
  <c r="CF1332" i="64" a="1"/>
  <c r="CF1332" i="64" s="1"/>
  <c r="CF801" i="64" a="1"/>
  <c r="CF801" i="64" s="1"/>
  <c r="CF790" i="64" a="1"/>
  <c r="CF790" i="64" s="1"/>
  <c r="CF793" i="64" a="1"/>
  <c r="CF793" i="64" s="1"/>
  <c r="CF807" i="64" a="1"/>
  <c r="CF807" i="64" s="1"/>
  <c r="CE147" i="64"/>
  <c r="CE162" i="64"/>
  <c r="CF132" i="64" a="1"/>
  <c r="CF132" i="64" s="1"/>
  <c r="CF1647" i="64" a="1"/>
  <c r="CF1647" i="64" s="1"/>
  <c r="CE158" i="64"/>
  <c r="CE145" i="64"/>
  <c r="CE160" i="64"/>
  <c r="CE161" i="64"/>
  <c r="CE144" i="64"/>
  <c r="CE159" i="64"/>
  <c r="CE143" i="64"/>
  <c r="CE146" i="64"/>
  <c r="CD148" i="64"/>
  <c r="CF138" i="64" a="1"/>
  <c r="CF138" i="64" s="1"/>
  <c r="CF151" i="64" a="1"/>
  <c r="CF151" i="64" s="1"/>
  <c r="CF137" i="64" a="1"/>
  <c r="CF137" i="64" s="1"/>
  <c r="CF140" i="64" a="1"/>
  <c r="CF140" i="64" s="1"/>
  <c r="CF139" i="64" a="1"/>
  <c r="CF139" i="64" s="1"/>
  <c r="CF152" i="64" a="1"/>
  <c r="CF152" i="64" s="1"/>
  <c r="CF154" i="64" a="1"/>
  <c r="CF154" i="64" s="1"/>
  <c r="CF153" i="64" a="1"/>
  <c r="CF153" i="64" s="1"/>
  <c r="CF136" i="64" a="1"/>
  <c r="CF136" i="64" s="1"/>
  <c r="CF155" i="64" a="1"/>
  <c r="CF155" i="64" s="1"/>
  <c r="CA163" i="64"/>
  <c r="CB163" i="64"/>
  <c r="CE133" i="64"/>
  <c r="CF367" i="64" a="1"/>
  <c r="CF367" i="64" s="1"/>
  <c r="CF131" i="64" a="1"/>
  <c r="CF131" i="64" s="1"/>
  <c r="CF130" i="64" a="1"/>
  <c r="CF130" i="64" s="1"/>
  <c r="CF129" i="64" a="1"/>
  <c r="CF129" i="64" s="1"/>
  <c r="CF128" i="64" a="1"/>
  <c r="CF128" i="64" s="1"/>
  <c r="CF1405" i="64" a="1"/>
  <c r="CF1405" i="64" s="1"/>
  <c r="AB2520" i="64" a="1"/>
  <c r="AB2520" i="64" s="1"/>
  <c r="CC1134" i="64"/>
  <c r="CD1132" i="64"/>
  <c r="CE1129" i="64"/>
  <c r="CE1128" i="64"/>
  <c r="CE1127" i="64"/>
  <c r="CE1131" i="64"/>
  <c r="CE1130" i="64"/>
  <c r="CF1123" i="64" a="1"/>
  <c r="CF1123" i="64" s="1"/>
  <c r="CF1124" i="64" a="1"/>
  <c r="CF1124" i="64" s="1"/>
  <c r="CF1121" i="64" a="1"/>
  <c r="CF1121" i="64" s="1"/>
  <c r="CF1120" i="64" a="1"/>
  <c r="CF1120" i="64" s="1"/>
  <c r="CF1122" i="64" a="1"/>
  <c r="CF1122" i="64" s="1"/>
  <c r="CE1116" i="64"/>
  <c r="CE1112" i="64"/>
  <c r="CD1117" i="64"/>
  <c r="CE1115" i="64"/>
  <c r="CE1114" i="64"/>
  <c r="CF1109" i="64" a="1"/>
  <c r="CF1109" i="64" s="1"/>
  <c r="CF1105" i="64" a="1"/>
  <c r="CF1105" i="64" s="1"/>
  <c r="CF1089" i="64" a="1"/>
  <c r="CF1089" i="64" s="1"/>
  <c r="CF1097" i="64" s="1"/>
  <c r="CF1090" i="64" a="1"/>
  <c r="CF1090" i="64" s="1"/>
  <c r="CF1098" i="64" s="1"/>
  <c r="CF1106" i="64" a="1"/>
  <c r="CF1106" i="64" s="1"/>
  <c r="CF1091" i="64" a="1"/>
  <c r="CF1091" i="64" s="1"/>
  <c r="CF1099" i="64" s="1"/>
  <c r="CF1092" i="64" a="1"/>
  <c r="CF1092" i="64" s="1"/>
  <c r="CF1093" i="64" a="1"/>
  <c r="CF1093" i="64" s="1"/>
  <c r="CF1107" i="64" a="1"/>
  <c r="CF1107" i="64" s="1"/>
  <c r="CF1108" i="64" a="1"/>
  <c r="CF1108" i="64" s="1"/>
  <c r="CE1113" i="64"/>
  <c r="CF229" i="64" a="1"/>
  <c r="CF229" i="64" s="1"/>
  <c r="CE1064" i="64"/>
  <c r="CE1066" i="64" s="1"/>
  <c r="CC1384" i="64"/>
  <c r="CD1383" i="64"/>
  <c r="CF352" i="64" a="1"/>
  <c r="CF352" i="64" s="1"/>
  <c r="CF1380" i="64" a="1"/>
  <c r="CF1380" i="64" s="1"/>
  <c r="CF333" i="64" a="1"/>
  <c r="CF333" i="64" s="1"/>
  <c r="CF1065" i="64" a="1"/>
  <c r="CF1065" i="64" s="1"/>
  <c r="CF1031" i="64" a="1"/>
  <c r="CF1031" i="64" s="1"/>
  <c r="CF320" i="64" a="1"/>
  <c r="CF320" i="64" s="1"/>
  <c r="CD1028" i="64"/>
  <c r="CE1024" i="64"/>
  <c r="CE1032" i="64" s="1"/>
  <c r="CF1027" i="64" a="1"/>
  <c r="CF1027" i="64" s="1"/>
  <c r="CF1023" i="64" a="1"/>
  <c r="CF1023" i="64" s="1"/>
  <c r="CG280" i="64"/>
  <c r="CJ2" i="861"/>
  <c r="CI1" i="861"/>
  <c r="CI7" i="86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02" i="64"/>
  <c r="AP284" i="64"/>
  <c r="AQ298" i="64"/>
  <c r="AQ281" i="64"/>
  <c r="AQ299" i="64"/>
  <c r="AQ300" i="64"/>
  <c r="AQ282" i="64"/>
  <c r="AQ301" i="64"/>
  <c r="AQ283" i="64"/>
  <c r="BT3" i="860"/>
  <c r="BT4" i="860" s="1"/>
  <c r="BU2" i="860"/>
  <c r="BT1" i="860"/>
  <c r="BT7" i="860"/>
  <c r="AO990" i="64"/>
  <c r="AO1000" i="64" s="1"/>
  <c r="AP994" i="64" a="1"/>
  <c r="AP994" i="64" s="1"/>
  <c r="AP989" i="64" a="1"/>
  <c r="AP989" i="64" s="1"/>
  <c r="AO610" i="64"/>
  <c r="AN2730" i="64"/>
  <c r="AP2713" i="64" a="1"/>
  <c r="AP2713" i="64" s="1"/>
  <c r="AP2714" i="64" a="1"/>
  <c r="AP2714" i="64" s="1"/>
  <c r="AP2715" i="64" a="1"/>
  <c r="AP2715" i="64" s="1"/>
  <c r="AP2716" i="64" a="1"/>
  <c r="AP2716" i="64" s="1"/>
  <c r="AP2717" i="64" a="1"/>
  <c r="AP2717" i="64" s="1"/>
  <c r="AP2719" i="64" a="1"/>
  <c r="AP2719" i="64" s="1"/>
  <c r="AP2718" i="64" a="1"/>
  <c r="AP2718" i="64" s="1"/>
  <c r="AP2720" i="64" a="1"/>
  <c r="AP2720" i="64" s="1"/>
  <c r="AP2721" i="64" a="1"/>
  <c r="AP2721" i="64" s="1"/>
  <c r="AO2722" i="64"/>
  <c r="AP608" i="64" a="1"/>
  <c r="AP608" i="64" s="1"/>
  <c r="AP586" i="64" a="1"/>
  <c r="AP586" i="64" s="1"/>
  <c r="AP609" i="64" a="1"/>
  <c r="AP609" i="64" s="1"/>
  <c r="AO587" i="64"/>
  <c r="AP2922" i="64"/>
  <c r="AP2888" i="64"/>
  <c r="AO2826" i="64"/>
  <c r="AO2804" i="64"/>
  <c r="AP3226" i="64" a="1"/>
  <c r="AP3226" i="64" s="1"/>
  <c r="AP2805" i="64" a="1"/>
  <c r="AP2805" i="64" s="1"/>
  <c r="AP2825" i="64" a="1"/>
  <c r="AP2825" i="64" s="1"/>
  <c r="BY2484" i="64"/>
  <c r="BZ2482" i="64"/>
  <c r="BZ2461" i="64"/>
  <c r="BZ2463" i="64" s="1"/>
  <c r="CA2441" i="64"/>
  <c r="AL2358" i="64"/>
  <c r="AL2360" i="64" s="1"/>
  <c r="AL2361" i="64" s="1"/>
  <c r="AM2349" i="64"/>
  <c r="AN2347" i="64"/>
  <c r="AN2356" i="64"/>
  <c r="AN2348" i="64"/>
  <c r="AN2357" i="64"/>
  <c r="AP2353" i="64" a="1"/>
  <c r="AP2353" i="64" s="1"/>
  <c r="AP2352" i="64" a="1"/>
  <c r="AP2352" i="64" s="1"/>
  <c r="AP2344" i="64" a="1"/>
  <c r="AP2344" i="64" s="1"/>
  <c r="AP2343" i="64" a="1"/>
  <c r="AP2343" i="64" s="1"/>
  <c r="AO2340" i="64"/>
  <c r="AO2339" i="64"/>
  <c r="AP2334" i="64" a="1"/>
  <c r="AP2334" i="64" s="1"/>
  <c r="AP2335" i="64" a="1"/>
  <c r="AP2335" i="64" s="1"/>
  <c r="AO2868" i="64"/>
  <c r="AP2867" i="64" a="1"/>
  <c r="AP2867" i="64" s="1"/>
  <c r="AP865" i="64" a="1"/>
  <c r="AP865" i="64" s="1"/>
  <c r="AQ2616" i="64"/>
  <c r="AO2092" i="64"/>
  <c r="AO1741" i="64"/>
  <c r="AO2255" i="64"/>
  <c r="AO1358" i="64"/>
  <c r="AO891" i="64"/>
  <c r="AO867" i="64"/>
  <c r="AN83" i="64"/>
  <c r="AP860" i="64" a="1"/>
  <c r="AP860" i="64" s="1"/>
  <c r="AP96" i="64" a="1"/>
  <c r="AP96" i="64" s="1"/>
  <c r="AP585" i="64" a="1"/>
  <c r="AP585" i="64" s="1"/>
  <c r="AP76" i="64" a="1"/>
  <c r="AP76" i="64" s="1"/>
  <c r="AP80" i="64" a="1"/>
  <c r="AP80" i="64" s="1"/>
  <c r="AP81" i="64" a="1"/>
  <c r="AP81" i="64" s="1"/>
  <c r="AO77" i="64"/>
  <c r="AP75" i="64" a="1"/>
  <c r="AP75" i="64" s="1"/>
  <c r="AP74" i="64" a="1"/>
  <c r="AP74" i="64" s="1"/>
  <c r="AP890" i="64" a="1"/>
  <c r="AP890" i="64" s="1"/>
  <c r="AP3123" i="64" a="1"/>
  <c r="AP3123" i="64" s="1"/>
  <c r="AP3149" i="64" a="1"/>
  <c r="AP3149" i="64" s="1"/>
  <c r="AP3200" i="64" a="1"/>
  <c r="AP3200" i="64" s="1"/>
  <c r="AP3174" i="64" a="1"/>
  <c r="AP3174" i="64" s="1"/>
  <c r="AP2231" i="64" a="1"/>
  <c r="AP2231" i="64" s="1"/>
  <c r="AP2232" i="64" s="1"/>
  <c r="AO114" i="64"/>
  <c r="AP111" i="64" a="1"/>
  <c r="AP111" i="64" s="1"/>
  <c r="AP112" i="64" a="1"/>
  <c r="AP112" i="64" s="1"/>
  <c r="AP113" i="64" a="1"/>
  <c r="AP113" i="64" s="1"/>
  <c r="AP110" i="64" a="1"/>
  <c r="AP110" i="64" s="1"/>
  <c r="AP2173" i="64" a="1"/>
  <c r="AP2173" i="64" s="1"/>
  <c r="AP2174" i="64" s="1"/>
  <c r="AP562" i="64" a="1"/>
  <c r="AP562" i="64" s="1"/>
  <c r="AP3250" i="64" a="1"/>
  <c r="AP3250" i="64" s="1"/>
  <c r="AP2093" i="64" a="1"/>
  <c r="AP2093" i="64" s="1"/>
  <c r="AP2511" i="64" a="1"/>
  <c r="AP2511" i="64" s="1"/>
  <c r="AP2519" i="64" s="1"/>
  <c r="AP2254" i="64" a="1"/>
  <c r="AP2254" i="64" s="1"/>
  <c r="AP2262" i="64" a="1"/>
  <c r="AP2262" i="64" s="1"/>
  <c r="AP2256" i="64" a="1"/>
  <c r="AP2256" i="64" s="1"/>
  <c r="AP1740" i="64" a="1"/>
  <c r="AP1740" i="64" s="1"/>
  <c r="AP1357" i="64" a="1"/>
  <c r="AP1357" i="64" s="1"/>
  <c r="CF2228" i="64" a="1"/>
  <c r="CF1813" i="64" a="1"/>
  <c r="AP891" i="64" a="1"/>
  <c r="AP867" i="64" a="1"/>
  <c r="CF1569" i="64" a="1"/>
  <c r="AP1358" i="64" a="1"/>
  <c r="CF1406" i="64"/>
  <c r="CE1383" i="64" a="1"/>
  <c r="CG1473" i="64"/>
  <c r="AP2255" i="64" a="1"/>
  <c r="AP2868" i="64" a="1"/>
  <c r="AP990" i="64" a="1"/>
  <c r="CG1428" i="64"/>
  <c r="CF1164" i="64" a="1"/>
  <c r="CG1517" i="64"/>
  <c r="AP2340" i="64" a="1"/>
  <c r="CF2386" i="64" a="1"/>
  <c r="AP610" i="64" a="1"/>
  <c r="AQ2888" i="64" a="1"/>
  <c r="AP2804" i="64" a="1"/>
  <c r="CG1495" i="64"/>
  <c r="AH913" i="64" a="1"/>
  <c r="AJ1662" i="64" a="1"/>
  <c r="CD1384" i="64" a="1"/>
  <c r="CF1381" i="64" a="1"/>
  <c r="CF433" i="64" a="1"/>
  <c r="CH3064" i="64" a="1"/>
  <c r="CF1064" i="64" a="1"/>
  <c r="AP2339" i="64" a="1"/>
  <c r="CG1451" i="64"/>
  <c r="AP2826" i="64" a="1"/>
  <c r="CF1024" i="64" a="1"/>
  <c r="CG1540" i="64"/>
  <c r="CF1276" i="64" a="1"/>
  <c r="AP587" i="64" a="1"/>
  <c r="AQ2922" i="64" a="1"/>
  <c r="AP1741" i="64" a="1"/>
  <c r="CF1208" i="64" a="1"/>
  <c r="AP2092" i="64" a="1"/>
  <c r="AP563" i="64" a="1"/>
  <c r="CH13" i="861" l="1"/>
  <c r="CG17" i="861"/>
  <c r="CG22" i="861"/>
  <c r="CH3064" i="64"/>
  <c r="AU3036" i="64"/>
  <c r="AT3041" i="64"/>
  <c r="CH3038" i="64" a="1"/>
  <c r="CH3038" i="64" s="1"/>
  <c r="CG2848" i="64"/>
  <c r="CH2846" i="64" a="1"/>
  <c r="CH2846" i="64" s="1"/>
  <c r="CH2847" i="64" a="1"/>
  <c r="CH2847" i="64" s="1"/>
  <c r="CH61" i="64" a="1"/>
  <c r="CH61" i="64" s="1"/>
  <c r="CH59" i="64" a="1"/>
  <c r="CH59" i="64" s="1"/>
  <c r="CH60" i="64" a="1"/>
  <c r="CH60" i="64" s="1"/>
  <c r="CH58" i="64" s="1" a="1"/>
  <c r="CH58" i="64" s="1"/>
  <c r="CH3364" i="64" a="1"/>
  <c r="CH3364" i="64" s="1"/>
  <c r="CH3343" i="64" a="1"/>
  <c r="CH3343" i="64" s="1"/>
  <c r="CH1449" i="64" a="1"/>
  <c r="CH1449" i="64" s="1"/>
  <c r="CH1450" i="64" a="1"/>
  <c r="CH1450" i="64" s="1"/>
  <c r="CH1538" i="64" a="1"/>
  <c r="CH1538" i="64" s="1"/>
  <c r="CH1539" i="64" a="1"/>
  <c r="CH1539" i="64" s="1"/>
  <c r="CH1494" i="64" a="1"/>
  <c r="CH1494" i="64" s="1"/>
  <c r="CH1516" i="64" a="1"/>
  <c r="CH1516" i="64" s="1"/>
  <c r="CH1427" i="64" a="1"/>
  <c r="CH1427" i="64" s="1"/>
  <c r="CH1472" i="64" a="1"/>
  <c r="CH1472" i="64" s="1"/>
  <c r="CH681" i="64" a="1"/>
  <c r="CH681" i="64" s="1"/>
  <c r="CH677" i="64" a="1"/>
  <c r="CH677" i="64" s="1"/>
  <c r="CH671" i="64" a="1"/>
  <c r="CH671" i="64" s="1"/>
  <c r="CH672" i="64" s="1"/>
  <c r="BW669" i="64"/>
  <c r="BW673" i="64" s="1"/>
  <c r="BV678" i="64"/>
  <c r="BV682" i="64" s="1"/>
  <c r="BV674" i="64"/>
  <c r="CG20" i="864"/>
  <c r="CG92" i="861" s="1"/>
  <c r="CG93" i="861" s="1"/>
  <c r="CG33" i="863"/>
  <c r="CG17" i="863" s="1"/>
  <c r="CG32" i="861" s="1"/>
  <c r="CG21" i="863"/>
  <c r="AJ1662" i="64"/>
  <c r="CG44" i="863"/>
  <c r="AP563" i="64"/>
  <c r="CI7" i="64"/>
  <c r="CH4" i="64"/>
  <c r="CI1" i="64"/>
  <c r="CI3" i="64"/>
  <c r="CI3063" i="64" s="1" a="1"/>
  <c r="CI3063" i="64" s="1"/>
  <c r="CJ2" i="64"/>
  <c r="BT536" i="64"/>
  <c r="BS537" i="64"/>
  <c r="BS539" i="64"/>
  <c r="BW485" i="64"/>
  <c r="BV486" i="64"/>
  <c r="BV488" i="64"/>
  <c r="CH368" i="64"/>
  <c r="CJ2" i="864"/>
  <c r="CH4" i="863"/>
  <c r="CH4" i="864"/>
  <c r="CI7" i="864"/>
  <c r="CI7" i="863"/>
  <c r="CI1" i="864"/>
  <c r="CI1" i="863"/>
  <c r="CI3" i="863"/>
  <c r="CI3" i="864"/>
  <c r="CJ3" i="861"/>
  <c r="CI4" i="861"/>
  <c r="AH913" i="64"/>
  <c r="AB804" i="64"/>
  <c r="AC799" i="64"/>
  <c r="AC803" i="64" s="1"/>
  <c r="AB808" i="64"/>
  <c r="AG1573" i="64"/>
  <c r="AG1571" i="64"/>
  <c r="AH1567" i="64" s="1"/>
  <c r="AC796" i="64"/>
  <c r="AD788" i="64"/>
  <c r="AD791" i="64" s="1"/>
  <c r="AD800" i="64" s="1"/>
  <c r="AD802" i="64" s="1"/>
  <c r="AD792" i="64" s="1"/>
  <c r="AD794" i="64" s="1"/>
  <c r="AD795" i="64" s="1"/>
  <c r="AP230" i="64" a="1"/>
  <c r="AP230" i="64" s="1"/>
  <c r="AG1664" i="64"/>
  <c r="AI912" i="64" a="1"/>
  <c r="AI912" i="64" s="1"/>
  <c r="CC85" i="861"/>
  <c r="CD45" i="861"/>
  <c r="CB60" i="861"/>
  <c r="CF1974" i="64"/>
  <c r="CF1983" i="64" s="1"/>
  <c r="CF1986" i="64" s="1"/>
  <c r="CG1981" i="64" a="1"/>
  <c r="CG1981" i="64" s="1"/>
  <c r="CG1982" i="64" a="1"/>
  <c r="CG1982" i="64" s="1"/>
  <c r="BZ1990" i="64"/>
  <c r="CF1381" i="64"/>
  <c r="CF1813" i="64"/>
  <c r="CF1815" i="64" s="1"/>
  <c r="CG1814" i="64" a="1"/>
  <c r="CG1814" i="64" s="1"/>
  <c r="CG1812" i="64" a="1"/>
  <c r="CG1812" i="64" s="1"/>
  <c r="CG384" i="64" a="1"/>
  <c r="CG384" i="64" s="1"/>
  <c r="CG382" i="64" a="1"/>
  <c r="CG382" i="64" s="1"/>
  <c r="CF383" i="64"/>
  <c r="CF385" i="64" s="1"/>
  <c r="CG457" i="64" a="1"/>
  <c r="CG457" i="64" s="1"/>
  <c r="CG381" i="64" a="1"/>
  <c r="CG381" i="64" s="1"/>
  <c r="CG508" i="64" a="1"/>
  <c r="CG508" i="64" s="1"/>
  <c r="CF433" i="64"/>
  <c r="CF1569" i="64"/>
  <c r="CF1570" i="64" s="1"/>
  <c r="CG1568" i="64" a="1"/>
  <c r="CG1568" i="64" s="1"/>
  <c r="CG432" i="64" a="1"/>
  <c r="CG432" i="64" s="1"/>
  <c r="CF1276" i="64"/>
  <c r="CF1208" i="64"/>
  <c r="CG1207" i="64" a="1"/>
  <c r="CG1207" i="64" s="1"/>
  <c r="CG1275" i="64" a="1"/>
  <c r="CG1275" i="64" s="1"/>
  <c r="CE1283" i="64"/>
  <c r="CE1277" i="64"/>
  <c r="CE1284" i="64" s="1"/>
  <c r="CF2386" i="64"/>
  <c r="CF2395" i="64" s="1"/>
  <c r="CF2396" i="64" s="1" a="1"/>
  <c r="CF2396" i="64" s="1"/>
  <c r="CG2387" i="64" a="1"/>
  <c r="CG2387" i="64" s="1"/>
  <c r="CF1164" i="64"/>
  <c r="CF2228" i="64"/>
  <c r="CF2230" i="64" s="1"/>
  <c r="CG2227" i="64" a="1"/>
  <c r="CG2227" i="64" s="1"/>
  <c r="CG1165" i="64" a="1"/>
  <c r="CG1165" i="64" s="1"/>
  <c r="CE1173" i="64"/>
  <c r="CE1178" i="64"/>
  <c r="CE1179" i="64" s="1" a="1"/>
  <c r="CE1179" i="64" s="1"/>
  <c r="CG1335" i="64" a="1"/>
  <c r="CG1335" i="64" s="1"/>
  <c r="CG2229" i="64" a="1"/>
  <c r="CG2229" i="64" s="1"/>
  <c r="CF1333" i="64"/>
  <c r="CF1334" i="64" s="1"/>
  <c r="CF1336" i="64" s="1"/>
  <c r="CG1331" i="64" a="1"/>
  <c r="CG1331" i="64" s="1"/>
  <c r="CG1332" i="64" a="1"/>
  <c r="CG1332" i="64" s="1"/>
  <c r="CG801" i="64" a="1"/>
  <c r="CG801" i="64" s="1"/>
  <c r="CG790" i="64" a="1"/>
  <c r="CG790" i="64" s="1"/>
  <c r="CG793" i="64" a="1"/>
  <c r="CG793" i="64" s="1"/>
  <c r="CG807" i="64" a="1"/>
  <c r="CG807" i="64" s="1"/>
  <c r="CF162" i="64"/>
  <c r="CF147" i="64"/>
  <c r="CG132" i="64" a="1"/>
  <c r="CG132" i="64" s="1"/>
  <c r="CG1647" i="64" a="1"/>
  <c r="CG1647" i="64" s="1"/>
  <c r="CF158" i="64"/>
  <c r="CF144" i="64"/>
  <c r="CF159" i="64"/>
  <c r="CF160" i="64"/>
  <c r="CF146" i="64"/>
  <c r="CF161" i="64"/>
  <c r="CF143" i="64"/>
  <c r="CF145" i="64"/>
  <c r="CE148" i="64"/>
  <c r="CG151" i="64" a="1"/>
  <c r="CG151" i="64" s="1"/>
  <c r="CG137" i="64" a="1"/>
  <c r="CG137" i="64" s="1"/>
  <c r="CG140" i="64" a="1"/>
  <c r="CG140" i="64" s="1"/>
  <c r="CG139" i="64" a="1"/>
  <c r="CG139" i="64" s="1"/>
  <c r="CG152" i="64" a="1"/>
  <c r="CG152" i="64" s="1"/>
  <c r="CG154" i="64" a="1"/>
  <c r="CG154" i="64" s="1"/>
  <c r="CG153" i="64" a="1"/>
  <c r="CG153" i="64" s="1"/>
  <c r="CG155" i="64" a="1"/>
  <c r="CG155" i="64" s="1"/>
  <c r="CG136" i="64" a="1"/>
  <c r="CG136" i="64" s="1"/>
  <c r="CG138" i="64" a="1"/>
  <c r="CG138" i="64" s="1"/>
  <c r="CA165" i="64"/>
  <c r="CC163" i="64"/>
  <c r="CB165" i="64"/>
  <c r="CB166" i="64" s="1"/>
  <c r="CF133" i="64"/>
  <c r="CG367" i="64" a="1"/>
  <c r="CG367" i="64" s="1"/>
  <c r="CG131" i="64" a="1"/>
  <c r="CG131" i="64" s="1"/>
  <c r="CG130" i="64" a="1"/>
  <c r="CG130" i="64" s="1"/>
  <c r="CG129" i="64" a="1"/>
  <c r="CG129" i="64" s="1"/>
  <c r="CG128" i="64" a="1"/>
  <c r="CG128" i="64" s="1"/>
  <c r="CG1405" i="64" a="1"/>
  <c r="CG1405" i="64" s="1"/>
  <c r="AQ2617" i="64"/>
  <c r="CF1101" i="64"/>
  <c r="CF1131" i="64" s="1"/>
  <c r="CF1100" i="64"/>
  <c r="CF1130" i="64" s="1"/>
  <c r="CC1135" i="64"/>
  <c r="CD1134" i="64"/>
  <c r="CD1135" i="64" s="1"/>
  <c r="CF1127" i="64"/>
  <c r="CE1132" i="64"/>
  <c r="CF1128" i="64"/>
  <c r="CG1123" i="64" a="1"/>
  <c r="CG1123" i="64" s="1"/>
  <c r="CG1124" i="64" a="1"/>
  <c r="CG1124" i="64" s="1"/>
  <c r="CG1121" i="64" a="1"/>
  <c r="CG1121" i="64" s="1"/>
  <c r="CG1120" i="64" a="1"/>
  <c r="CG1120" i="64" s="1"/>
  <c r="CG1122" i="64" a="1"/>
  <c r="CG1122" i="64" s="1"/>
  <c r="CF1129" i="64"/>
  <c r="CF1112" i="64"/>
  <c r="CE1117" i="64"/>
  <c r="CF1113" i="64"/>
  <c r="CG1105" i="64" a="1"/>
  <c r="CG1105" i="64" s="1"/>
  <c r="CG1109" i="64" a="1"/>
  <c r="CG1109" i="64" s="1"/>
  <c r="CG1089" i="64" a="1"/>
  <c r="CG1089" i="64" s="1"/>
  <c r="CG1097" i="64" s="1"/>
  <c r="CG1090" i="64" a="1"/>
  <c r="CG1090" i="64" s="1"/>
  <c r="CG1098" i="64" s="1"/>
  <c r="CG1106" i="64" a="1"/>
  <c r="CG1106" i="64" s="1"/>
  <c r="CG1091" i="64" a="1"/>
  <c r="CG1091" i="64" s="1"/>
  <c r="CG1099" i="64" s="1"/>
  <c r="CG1092" i="64" a="1"/>
  <c r="CG1092" i="64" s="1"/>
  <c r="CG1100" i="64" s="1"/>
  <c r="CG1093" i="64" a="1"/>
  <c r="CG1093" i="64" s="1"/>
  <c r="CG1101" i="64" s="1"/>
  <c r="CG1107" i="64" a="1"/>
  <c r="CG1107" i="64" s="1"/>
  <c r="CG1108" i="64" a="1"/>
  <c r="CG1108" i="64" s="1"/>
  <c r="CF1114" i="64"/>
  <c r="CG229" i="64" a="1"/>
  <c r="CG229" i="64" s="1"/>
  <c r="CF1064" i="64"/>
  <c r="CF1066" i="64" s="1"/>
  <c r="CD1384" i="64"/>
  <c r="CE1383" i="64"/>
  <c r="CG352" i="64" a="1"/>
  <c r="CG352" i="64" s="1"/>
  <c r="CG1380" i="64" a="1"/>
  <c r="CG1380" i="64" s="1"/>
  <c r="CG333" i="64" a="1"/>
  <c r="CG333" i="64" s="1"/>
  <c r="CG1065" i="64" a="1"/>
  <c r="CG1065" i="64" s="1"/>
  <c r="CG1031" i="64" a="1"/>
  <c r="CG1031" i="64" s="1"/>
  <c r="CG320" i="64" a="1"/>
  <c r="CG320" i="64" s="1"/>
  <c r="CE1028" i="64"/>
  <c r="CF1024" i="64"/>
  <c r="CF1032" i="64" s="1"/>
  <c r="CG1027" i="64" a="1"/>
  <c r="CG1027" i="64" s="1"/>
  <c r="CG1023" i="64" a="1"/>
  <c r="CG1023" i="64" s="1"/>
  <c r="CH280" i="64"/>
  <c r="CH18" i="864"/>
  <c r="CH17" i="864"/>
  <c r="CH16" i="864"/>
  <c r="CI19" i="864"/>
  <c r="CG53" i="863" a="1"/>
  <c r="CG53" i="863" s="1"/>
  <c r="CG51" i="863" a="1"/>
  <c r="CG51" i="863" s="1"/>
  <c r="CG49" i="863" a="1"/>
  <c r="CG49" i="863" s="1"/>
  <c r="CK2" i="861"/>
  <c r="CJ1" i="861"/>
  <c r="CJ7" i="861"/>
  <c r="CG34" i="863"/>
  <c r="CH43" i="863" a="1"/>
  <c r="CH43" i="863" s="1"/>
  <c r="CH41" i="863" a="1"/>
  <c r="CH41" i="863" s="1"/>
  <c r="CH40" i="863" a="1"/>
  <c r="CH40" i="863" s="1"/>
  <c r="CH42" i="863" a="1"/>
  <c r="CH42" i="863" s="1"/>
  <c r="CH29" i="863"/>
  <c r="CH39" i="863" a="1"/>
  <c r="CH39" i="863" s="1"/>
  <c r="CH30" i="863"/>
  <c r="CH32" i="863"/>
  <c r="CI2" i="863"/>
  <c r="CI31" i="863" s="1"/>
  <c r="AQ284" i="64"/>
  <c r="AQ302" i="64"/>
  <c r="AR298" i="64"/>
  <c r="AR281" i="64"/>
  <c r="AR299" i="64"/>
  <c r="AR300" i="64"/>
  <c r="AR282" i="64"/>
  <c r="AR301" i="64"/>
  <c r="AR283" i="64"/>
  <c r="BU1" i="860"/>
  <c r="BU7" i="860"/>
  <c r="BU3" i="860"/>
  <c r="BU4" i="860" s="1"/>
  <c r="BV2" i="860"/>
  <c r="AP990" i="64"/>
  <c r="AP1000" i="64" s="1"/>
  <c r="AQ994" i="64" a="1"/>
  <c r="AQ994" i="64" s="1"/>
  <c r="AQ989" i="64" a="1"/>
  <c r="AQ989" i="64" s="1"/>
  <c r="AP610" i="64"/>
  <c r="AO2730" i="64"/>
  <c r="AQ2713" i="64" a="1"/>
  <c r="AQ2713" i="64" s="1"/>
  <c r="AQ2714" i="64" a="1"/>
  <c r="AQ2714" i="64" s="1"/>
  <c r="AQ2715" i="64" a="1"/>
  <c r="AQ2715" i="64" s="1"/>
  <c r="AQ2716" i="64" a="1"/>
  <c r="AQ2716" i="64" s="1"/>
  <c r="AQ2717" i="64" a="1"/>
  <c r="AQ2717" i="64" s="1"/>
  <c r="AQ2718" i="64" a="1"/>
  <c r="AQ2718" i="64" s="1"/>
  <c r="AQ2720" i="64" a="1"/>
  <c r="AQ2720" i="64" s="1"/>
  <c r="AQ2721" i="64" a="1"/>
  <c r="AQ2721" i="64" s="1"/>
  <c r="AQ2719" i="64" a="1"/>
  <c r="AQ2719" i="64" s="1"/>
  <c r="AP2722" i="64"/>
  <c r="AQ608" i="64" a="1"/>
  <c r="AQ608" i="64" s="1"/>
  <c r="AQ586" i="64" a="1"/>
  <c r="AQ586" i="64" s="1"/>
  <c r="AQ609" i="64" a="1"/>
  <c r="AQ609" i="64" s="1"/>
  <c r="AP587" i="64"/>
  <c r="AQ2888" i="64"/>
  <c r="AQ2922" i="64"/>
  <c r="AP2826" i="64"/>
  <c r="AP2804" i="64"/>
  <c r="AQ3226" i="64" a="1"/>
  <c r="AQ3226" i="64" s="1"/>
  <c r="AQ2805" i="64" a="1"/>
  <c r="AQ2805" i="64" s="1"/>
  <c r="AQ2825" i="64" a="1"/>
  <c r="AQ2825" i="64" s="1"/>
  <c r="BZ2484" i="64"/>
  <c r="CA2482" i="64"/>
  <c r="CA2461" i="64"/>
  <c r="CA2463" i="64" s="1"/>
  <c r="CB2441" i="64"/>
  <c r="AM2358" i="64"/>
  <c r="AM2360" i="64" s="1"/>
  <c r="AM2361" i="64" s="1"/>
  <c r="AN2349" i="64"/>
  <c r="AO2347" i="64"/>
  <c r="AO2356" i="64"/>
  <c r="AO2348" i="64"/>
  <c r="AO2357" i="64"/>
  <c r="AQ2353" i="64" a="1"/>
  <c r="AQ2353" i="64" s="1"/>
  <c r="AQ2352" i="64" a="1"/>
  <c r="AQ2352" i="64" s="1"/>
  <c r="AQ2343" i="64" a="1"/>
  <c r="AQ2343" i="64" s="1"/>
  <c r="AQ2344" i="64" a="1"/>
  <c r="AQ2344" i="64" s="1"/>
  <c r="AP2340" i="64"/>
  <c r="AP2339" i="64"/>
  <c r="AQ2334" i="64" a="1"/>
  <c r="AQ2334" i="64" s="1"/>
  <c r="AQ2335" i="64" a="1"/>
  <c r="AQ2335" i="64" s="1"/>
  <c r="AP2868" i="64"/>
  <c r="AQ2867" i="64" a="1"/>
  <c r="AQ2867" i="64" s="1"/>
  <c r="AQ865" i="64" a="1"/>
  <c r="AQ865" i="64" s="1"/>
  <c r="AR2616" i="64"/>
  <c r="AR2617" i="64" s="1"/>
  <c r="AP2092" i="64"/>
  <c r="AP1741" i="64"/>
  <c r="AP2255" i="64"/>
  <c r="AP1358" i="64"/>
  <c r="AP891" i="64"/>
  <c r="AP867" i="64"/>
  <c r="AO83" i="64"/>
  <c r="AQ860" i="64" a="1"/>
  <c r="AQ860" i="64" s="1"/>
  <c r="AQ96" i="64" a="1"/>
  <c r="AQ96" i="64" s="1"/>
  <c r="AQ585" i="64" a="1"/>
  <c r="AQ585" i="64" s="1"/>
  <c r="AQ76" i="64" a="1"/>
  <c r="AQ76" i="64" s="1"/>
  <c r="AQ80" i="64" a="1"/>
  <c r="AQ80" i="64" s="1"/>
  <c r="AQ81" i="64" a="1"/>
  <c r="AQ81" i="64" s="1"/>
  <c r="AP77" i="64"/>
  <c r="AQ75" i="64" a="1"/>
  <c r="AQ75" i="64" s="1"/>
  <c r="AQ74" i="64" a="1"/>
  <c r="AQ74" i="64" s="1"/>
  <c r="AQ890" i="64" a="1"/>
  <c r="AQ890" i="64" s="1"/>
  <c r="AQ3123" i="64" a="1"/>
  <c r="AQ3123" i="64" s="1"/>
  <c r="AQ3149" i="64" a="1"/>
  <c r="AQ3149" i="64" s="1"/>
  <c r="AQ3200" i="64" a="1"/>
  <c r="AQ3200" i="64" s="1"/>
  <c r="AQ3174" i="64" a="1"/>
  <c r="AQ3174" i="64" s="1"/>
  <c r="AQ2231" i="64" a="1"/>
  <c r="AQ2231" i="64" s="1"/>
  <c r="AQ2232" i="64" s="1"/>
  <c r="AP114" i="64"/>
  <c r="AQ111" i="64" a="1"/>
  <c r="AQ111" i="64" s="1"/>
  <c r="AQ112" i="64" a="1"/>
  <c r="AQ112" i="64" s="1"/>
  <c r="AQ113" i="64" a="1"/>
  <c r="AQ113" i="64" s="1"/>
  <c r="AQ110" i="64" a="1"/>
  <c r="AQ110" i="64" s="1"/>
  <c r="AQ2173" i="64" a="1"/>
  <c r="AQ2173" i="64" s="1"/>
  <c r="AQ2174" i="64" s="1"/>
  <c r="AQ562" i="64" a="1"/>
  <c r="AQ562" i="64" s="1"/>
  <c r="AQ3250" i="64" a="1"/>
  <c r="AQ3250" i="64" s="1"/>
  <c r="AQ2093" i="64" a="1"/>
  <c r="AQ2093" i="64" s="1"/>
  <c r="AQ2511" i="64" a="1"/>
  <c r="AQ2511" i="64" s="1"/>
  <c r="AQ2519" i="64" s="1"/>
  <c r="AQ2262" i="64" a="1"/>
  <c r="AQ2262" i="64" s="1"/>
  <c r="AQ2254" i="64" a="1"/>
  <c r="AQ2254" i="64" s="1"/>
  <c r="AQ2256" i="64" a="1"/>
  <c r="AQ2256" i="64" s="1"/>
  <c r="AQ1740" i="64" a="1"/>
  <c r="AQ1740" i="64" s="1"/>
  <c r="AQ1357" i="64" a="1"/>
  <c r="AQ1357" i="64" s="1"/>
  <c r="AQ867" i="64" a="1"/>
  <c r="AR2922" i="64" a="1"/>
  <c r="CG1024" i="64" a="1"/>
  <c r="AQ2255" i="64" a="1"/>
  <c r="CG433" i="64" a="1"/>
  <c r="CG1406" i="64"/>
  <c r="CG2386" i="64" a="1"/>
  <c r="AQ610" i="64" a="1"/>
  <c r="CG1569" i="64" a="1"/>
  <c r="CG1276" i="64" a="1"/>
  <c r="CE1384" i="64" a="1"/>
  <c r="CG1064" i="64" a="1"/>
  <c r="AK1662" i="64" a="1"/>
  <c r="AQ2868" i="64" a="1"/>
  <c r="AQ587" i="64" a="1"/>
  <c r="CG1813" i="64" a="1"/>
  <c r="CH1540" i="64"/>
  <c r="CH1451" i="64"/>
  <c r="AI913" i="64" a="1"/>
  <c r="AQ2340" i="64" a="1"/>
  <c r="AQ2339" i="64" a="1"/>
  <c r="AQ2826" i="64" a="1"/>
  <c r="CH1517" i="64"/>
  <c r="AQ2804" i="64" a="1"/>
  <c r="CG1164" i="64" a="1"/>
  <c r="CF1383" i="64" a="1"/>
  <c r="CI3064" i="64" a="1"/>
  <c r="AQ2092" i="64" a="1"/>
  <c r="AR2888" i="64" a="1"/>
  <c r="CG1208" i="64" a="1"/>
  <c r="AQ891" i="64" a="1"/>
  <c r="CG2228" i="64" a="1"/>
  <c r="AQ990" i="64" a="1"/>
  <c r="CH1495" i="64"/>
  <c r="CH1428" i="64"/>
  <c r="CG1381" i="64" a="1"/>
  <c r="CH1473" i="64"/>
  <c r="AQ1741" i="64" a="1"/>
  <c r="AQ1358" i="64" a="1"/>
  <c r="AQ563" i="64" a="1"/>
  <c r="CI13" i="861" l="1"/>
  <c r="CH17" i="861"/>
  <c r="CH22" i="861"/>
  <c r="CI3064" i="64"/>
  <c r="CI3038" i="64" a="1"/>
  <c r="CI3038" i="64" s="1"/>
  <c r="AU3039" i="64"/>
  <c r="AU3040" i="64" s="1"/>
  <c r="CH2848" i="64"/>
  <c r="CI2846" i="64" a="1"/>
  <c r="CI2846" i="64" s="1"/>
  <c r="CI2847" i="64" a="1"/>
  <c r="CI2847" i="64" s="1"/>
  <c r="CI61" i="64" a="1"/>
  <c r="CI61" i="64" s="1"/>
  <c r="CI59" i="64" a="1"/>
  <c r="CI59" i="64" s="1"/>
  <c r="CI60" i="64" a="1"/>
  <c r="CI60" i="64" s="1"/>
  <c r="CI58" i="64" s="1" a="1"/>
  <c r="CI58" i="64" s="1"/>
  <c r="CI3364" i="64" a="1"/>
  <c r="CI3364" i="64" s="1"/>
  <c r="CI3343" i="64" a="1"/>
  <c r="CI3343" i="64" s="1"/>
  <c r="CI1449" i="64" a="1"/>
  <c r="CI1449" i="64" s="1"/>
  <c r="CI1450" i="64" a="1"/>
  <c r="CI1450" i="64" s="1"/>
  <c r="CI1538" i="64" a="1"/>
  <c r="CI1538" i="64" s="1"/>
  <c r="CI1539" i="64" a="1"/>
  <c r="CI1539" i="64" s="1"/>
  <c r="CI1494" i="64" a="1"/>
  <c r="CI1494" i="64" s="1"/>
  <c r="CI1516" i="64" a="1"/>
  <c r="CI1516" i="64" s="1"/>
  <c r="CI1427" i="64" a="1"/>
  <c r="CI1427" i="64" s="1"/>
  <c r="CI1472" i="64" a="1"/>
  <c r="CI1472" i="64" s="1"/>
  <c r="CH20" i="864"/>
  <c r="CH92" i="861" s="1"/>
  <c r="CH93" i="861" s="1"/>
  <c r="CI681" i="64" a="1"/>
  <c r="CI681" i="64" s="1"/>
  <c r="CI671" i="64" a="1"/>
  <c r="CI671" i="64" s="1"/>
  <c r="CI672" i="64" s="1"/>
  <c r="CI677" i="64" a="1"/>
  <c r="CI677" i="64" s="1"/>
  <c r="BW674" i="64"/>
  <c r="BX669" i="64"/>
  <c r="BX673" i="64" s="1"/>
  <c r="BW678" i="64"/>
  <c r="BW682" i="64" s="1"/>
  <c r="CH21" i="863"/>
  <c r="AK1662" i="64"/>
  <c r="CH33" i="863"/>
  <c r="CH17" i="863" s="1"/>
  <c r="CH32" i="861" s="1"/>
  <c r="CH44" i="863"/>
  <c r="AQ563" i="64"/>
  <c r="CJ7" i="64"/>
  <c r="CJ1" i="64"/>
  <c r="CI4" i="64"/>
  <c r="CJ3" i="64"/>
  <c r="CJ3063" i="64" s="1" a="1"/>
  <c r="CJ3063" i="64" s="1"/>
  <c r="CK2" i="64"/>
  <c r="BX485" i="64"/>
  <c r="BW486" i="64"/>
  <c r="BW488" i="64"/>
  <c r="BT537" i="64"/>
  <c r="BU536" i="64"/>
  <c r="BT539" i="64"/>
  <c r="CI368" i="64"/>
  <c r="CK2" i="864"/>
  <c r="CJ7" i="864"/>
  <c r="CJ7" i="863"/>
  <c r="CJ1" i="864"/>
  <c r="CJ1" i="863"/>
  <c r="CI4" i="864"/>
  <c r="CI4" i="863"/>
  <c r="CJ3" i="863"/>
  <c r="CJ3" i="864"/>
  <c r="CK3" i="861"/>
  <c r="CJ4" i="861"/>
  <c r="AI913" i="64"/>
  <c r="AQ230" i="64" a="1"/>
  <c r="AQ230" i="64" s="1"/>
  <c r="AJ912" i="64" a="1"/>
  <c r="AJ912" i="64" s="1"/>
  <c r="AE788" i="64"/>
  <c r="AE791" i="64" s="1"/>
  <c r="AE800" i="64" s="1"/>
  <c r="AE802" i="64" s="1"/>
  <c r="AE792" i="64" s="1"/>
  <c r="AE794" i="64" s="1"/>
  <c r="AE795" i="64" s="1"/>
  <c r="AD796" i="64"/>
  <c r="AC808" i="64"/>
  <c r="AC804" i="64"/>
  <c r="AD799" i="64"/>
  <c r="AD803" i="64" s="1"/>
  <c r="AH1571" i="64"/>
  <c r="AI1567" i="64" s="1"/>
  <c r="AH1573" i="64"/>
  <c r="AH1664" i="64"/>
  <c r="CD85" i="861"/>
  <c r="CG1974" i="64"/>
  <c r="CG1983" i="64" s="1"/>
  <c r="CG1986" i="64" s="1"/>
  <c r="CF45" i="861"/>
  <c r="CD60" i="861"/>
  <c r="CE45" i="861"/>
  <c r="CC60" i="861"/>
  <c r="CH1981" i="64" a="1"/>
  <c r="CH1981" i="64" s="1"/>
  <c r="CH1982" i="64" a="1"/>
  <c r="CH1982" i="64" s="1"/>
  <c r="CA1990" i="64"/>
  <c r="CG1381" i="64"/>
  <c r="CG1813" i="64"/>
  <c r="CG1815" i="64" s="1"/>
  <c r="CH1814" i="64" a="1"/>
  <c r="CH1814" i="64" s="1"/>
  <c r="CH1812" i="64" a="1"/>
  <c r="CH1812" i="64" s="1"/>
  <c r="CH382" i="64" a="1"/>
  <c r="CH382" i="64" s="1"/>
  <c r="CH384" i="64" a="1"/>
  <c r="CH384" i="64" s="1"/>
  <c r="CG383" i="64"/>
  <c r="CG385" i="64" s="1"/>
  <c r="CH457" i="64" a="1"/>
  <c r="CH457" i="64" s="1"/>
  <c r="CH381" i="64" a="1"/>
  <c r="CH381" i="64" s="1"/>
  <c r="CH508" i="64" a="1"/>
  <c r="CH508" i="64" s="1"/>
  <c r="CG433" i="64"/>
  <c r="CG1569" i="64"/>
  <c r="CG1570" i="64" s="1"/>
  <c r="CH1568" i="64" a="1"/>
  <c r="CH1568" i="64" s="1"/>
  <c r="CH432" i="64" a="1"/>
  <c r="CH432" i="64" s="1"/>
  <c r="CG1276" i="64"/>
  <c r="CG1208" i="64"/>
  <c r="CH1207" i="64" a="1"/>
  <c r="CH1207" i="64" s="1"/>
  <c r="CH1275" i="64" a="1"/>
  <c r="CH1275" i="64" s="1"/>
  <c r="CF1283" i="64"/>
  <c r="CF1277" i="64"/>
  <c r="CF1284" i="64" s="1"/>
  <c r="CG2386" i="64"/>
  <c r="CG2395" i="64" s="1"/>
  <c r="CG2396" i="64" s="1" a="1"/>
  <c r="CG2396" i="64" s="1"/>
  <c r="CH2387" i="64" a="1"/>
  <c r="CH2387" i="64" s="1"/>
  <c r="CG1164" i="64"/>
  <c r="CG2228" i="64"/>
  <c r="CG2230" i="64" s="1"/>
  <c r="CH2227" i="64" a="1"/>
  <c r="CH2227" i="64" s="1"/>
  <c r="CH1165" i="64" a="1"/>
  <c r="CH1165" i="64" s="1"/>
  <c r="CF1178" i="64"/>
  <c r="CF1173" i="64"/>
  <c r="CH1335" i="64" a="1"/>
  <c r="CH1335" i="64" s="1"/>
  <c r="CH2229" i="64" a="1"/>
  <c r="CH2229" i="64" s="1"/>
  <c r="CG1333" i="64"/>
  <c r="CG1334" i="64" s="1"/>
  <c r="CG1336" i="64" s="1"/>
  <c r="CH1331" i="64" a="1"/>
  <c r="CH1331" i="64" s="1"/>
  <c r="CH1332" i="64" a="1"/>
  <c r="CH1332" i="64" s="1"/>
  <c r="CH801" i="64" a="1"/>
  <c r="CH801" i="64" s="1"/>
  <c r="CH790" i="64" a="1"/>
  <c r="CH790" i="64" s="1"/>
  <c r="CH793" i="64" a="1"/>
  <c r="CH793" i="64" s="1"/>
  <c r="CH807" i="64" a="1"/>
  <c r="CH807" i="64" s="1"/>
  <c r="CG147" i="64"/>
  <c r="CG162" i="64"/>
  <c r="CH132" i="64" a="1"/>
  <c r="CH132" i="64" s="1"/>
  <c r="CH1647" i="64" a="1"/>
  <c r="CH1647" i="64" s="1"/>
  <c r="CG146" i="64"/>
  <c r="CG161" i="64"/>
  <c r="CG145" i="64"/>
  <c r="CG160" i="64"/>
  <c r="CG158" i="64"/>
  <c r="CG144" i="64"/>
  <c r="CG159" i="64"/>
  <c r="CG143" i="64"/>
  <c r="CF148" i="64"/>
  <c r="CH151" i="64" a="1"/>
  <c r="CH151" i="64" s="1"/>
  <c r="CH140" i="64" a="1"/>
  <c r="CH140" i="64" s="1"/>
  <c r="CH137" i="64" a="1"/>
  <c r="CH137" i="64" s="1"/>
  <c r="CH139" i="64" a="1"/>
  <c r="CH139" i="64" s="1"/>
  <c r="CH152" i="64" a="1"/>
  <c r="CH152" i="64" s="1"/>
  <c r="CH154" i="64" a="1"/>
  <c r="CH154" i="64" s="1"/>
  <c r="CH153" i="64" a="1"/>
  <c r="CH153" i="64" s="1"/>
  <c r="CH155" i="64" a="1"/>
  <c r="CH155" i="64" s="1"/>
  <c r="CH138" i="64" a="1"/>
  <c r="CH138" i="64" s="1"/>
  <c r="CH136" i="64" a="1"/>
  <c r="CH136" i="64" s="1"/>
  <c r="CC165" i="64"/>
  <c r="CC166" i="64" s="1"/>
  <c r="CA166" i="64"/>
  <c r="CD163" i="64"/>
  <c r="CG133" i="64"/>
  <c r="CH367" i="64" a="1"/>
  <c r="CH367" i="64" s="1"/>
  <c r="CH130" i="64" a="1"/>
  <c r="CH130" i="64" s="1"/>
  <c r="CH131" i="64" a="1"/>
  <c r="CH131" i="64" s="1"/>
  <c r="CH129" i="64" a="1"/>
  <c r="CH129" i="64" s="1"/>
  <c r="CH128" i="64" a="1"/>
  <c r="CH128" i="64" s="1"/>
  <c r="CH1405" i="64" a="1"/>
  <c r="CH1405" i="64" s="1"/>
  <c r="AC2520" i="64" a="1"/>
  <c r="AC2520" i="64" s="1"/>
  <c r="CF1115" i="64"/>
  <c r="CF1116" i="64"/>
  <c r="CE1134" i="64"/>
  <c r="CE1135" i="64" s="1"/>
  <c r="CG1130" i="64"/>
  <c r="CG1131" i="64"/>
  <c r="CG1128" i="64"/>
  <c r="CF1132" i="64"/>
  <c r="CG1129" i="64"/>
  <c r="CG1127" i="64"/>
  <c r="CH1124" i="64" a="1"/>
  <c r="CH1124" i="64" s="1"/>
  <c r="CH1121" i="64" a="1"/>
  <c r="CH1121" i="64" s="1"/>
  <c r="CH1120" i="64" a="1"/>
  <c r="CH1120" i="64" s="1"/>
  <c r="CH1122" i="64" a="1"/>
  <c r="CH1122" i="64" s="1"/>
  <c r="CH1123" i="64" a="1"/>
  <c r="CH1123" i="64" s="1"/>
  <c r="CG1116" i="64"/>
  <c r="CG1114" i="64"/>
  <c r="CG1112" i="64"/>
  <c r="CG1113" i="64"/>
  <c r="CG1115" i="64"/>
  <c r="CH1105" i="64" a="1"/>
  <c r="CH1105" i="64" s="1"/>
  <c r="CH1109" i="64" a="1"/>
  <c r="CH1109" i="64" s="1"/>
  <c r="CH1089" i="64" a="1"/>
  <c r="CH1089" i="64" s="1"/>
  <c r="CH1097" i="64" s="1"/>
  <c r="CH1090" i="64" a="1"/>
  <c r="CH1090" i="64" s="1"/>
  <c r="CH1098" i="64" s="1"/>
  <c r="CH1106" i="64" a="1"/>
  <c r="CH1106" i="64" s="1"/>
  <c r="CH1091" i="64" a="1"/>
  <c r="CH1091" i="64" s="1"/>
  <c r="CH1099" i="64" s="1"/>
  <c r="CH1092" i="64" a="1"/>
  <c r="CH1092" i="64" s="1"/>
  <c r="CH1100" i="64" s="1"/>
  <c r="CH1093" i="64" a="1"/>
  <c r="CH1093" i="64" s="1"/>
  <c r="CH1101" i="64" s="1"/>
  <c r="CH1107" i="64" a="1"/>
  <c r="CH1107" i="64" s="1"/>
  <c r="CH1108" i="64" a="1"/>
  <c r="CH1108" i="64" s="1"/>
  <c r="CH229" i="64" a="1"/>
  <c r="CH229" i="64" s="1"/>
  <c r="CG1064" i="64"/>
  <c r="CG1066" i="64" s="1"/>
  <c r="CE1384" i="64"/>
  <c r="CF1383" i="64"/>
  <c r="CH352" i="64" a="1"/>
  <c r="CH352" i="64" s="1"/>
  <c r="CH1380" i="64" a="1"/>
  <c r="CH1380" i="64" s="1"/>
  <c r="CH333" i="64" a="1"/>
  <c r="CH333" i="64" s="1"/>
  <c r="CH1065" i="64" a="1"/>
  <c r="CH1065" i="64" s="1"/>
  <c r="CH1031" i="64" a="1"/>
  <c r="CH1031" i="64" s="1"/>
  <c r="CH320" i="64" a="1"/>
  <c r="CH320" i="64" s="1"/>
  <c r="CF1028" i="64"/>
  <c r="CG1024" i="64"/>
  <c r="CG1032" i="64" s="1"/>
  <c r="CH1027" i="64" a="1"/>
  <c r="CH1027" i="64" s="1"/>
  <c r="CH1023" i="64" a="1"/>
  <c r="CH1023" i="64" s="1"/>
  <c r="CI280" i="64"/>
  <c r="CH53" i="863" a="1"/>
  <c r="CH53" i="863" s="1"/>
  <c r="CH51" i="863" a="1"/>
  <c r="CH51" i="863" s="1"/>
  <c r="CH49" i="863" a="1"/>
  <c r="CH49" i="863" s="1"/>
  <c r="CH34" i="863"/>
  <c r="CL2" i="861"/>
  <c r="CK1" i="861"/>
  <c r="CK7" i="86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02" i="64"/>
  <c r="AS298" i="64"/>
  <c r="AS299" i="64"/>
  <c r="AS281" i="64"/>
  <c r="AS282" i="64"/>
  <c r="AS300" i="64"/>
  <c r="AS301" i="64"/>
  <c r="AS283" i="64"/>
  <c r="AR284" i="64"/>
  <c r="BV1" i="860"/>
  <c r="BV7" i="860"/>
  <c r="BV3" i="860"/>
  <c r="BV4" i="860" s="1"/>
  <c r="BW2" i="860"/>
  <c r="AQ990" i="64"/>
  <c r="AR994" i="64" a="1"/>
  <c r="AR994" i="64" s="1"/>
  <c r="AR989" i="64" a="1"/>
  <c r="AR989" i="64" s="1"/>
  <c r="AP2730" i="64"/>
  <c r="AQ610" i="64"/>
  <c r="AR2713" i="64" a="1"/>
  <c r="AR2713" i="64" s="1"/>
  <c r="AR2714" i="64" a="1"/>
  <c r="AR2714" i="64" s="1"/>
  <c r="AR2719" i="64" a="1"/>
  <c r="AR2719" i="64" s="1"/>
  <c r="AR2715" i="64" a="1"/>
  <c r="AR2715" i="64" s="1"/>
  <c r="AR2720" i="64" a="1"/>
  <c r="AR2720" i="64" s="1"/>
  <c r="AR2721" i="64" a="1"/>
  <c r="AR2721" i="64" s="1"/>
  <c r="AR2717" i="64" a="1"/>
  <c r="AR2717" i="64" s="1"/>
  <c r="AR2718" i="64" a="1"/>
  <c r="AR2718" i="64" s="1"/>
  <c r="AR2716" i="64" a="1"/>
  <c r="AR2716" i="64" s="1"/>
  <c r="AQ2722" i="64"/>
  <c r="AR608" i="64" a="1"/>
  <c r="AR608" i="64" s="1"/>
  <c r="AR586" i="64" a="1"/>
  <c r="AR586" i="64" s="1"/>
  <c r="AR609" i="64" a="1"/>
  <c r="AR609" i="64" s="1"/>
  <c r="AQ587" i="64"/>
  <c r="AR2922" i="64"/>
  <c r="AR2888" i="64"/>
  <c r="AQ2826" i="64"/>
  <c r="AQ2804" i="64"/>
  <c r="AR3226" i="64" a="1"/>
  <c r="AR3226" i="64" s="1"/>
  <c r="AR2805" i="64" a="1"/>
  <c r="AR2805" i="64" s="1"/>
  <c r="AR2825" i="64" a="1"/>
  <c r="AR2825" i="64" s="1"/>
  <c r="CA2484" i="64"/>
  <c r="CB2482" i="64"/>
  <c r="CB2461" i="64"/>
  <c r="CB2463" i="64" s="1"/>
  <c r="CC2441" i="64"/>
  <c r="AN2358" i="64"/>
  <c r="AN2360" i="64" s="1"/>
  <c r="AN2361" i="64" s="1"/>
  <c r="AO2349" i="64"/>
  <c r="AP2347" i="64"/>
  <c r="AP2356" i="64"/>
  <c r="AP2348" i="64"/>
  <c r="AP2357" i="64"/>
  <c r="AR2352" i="64" a="1"/>
  <c r="AR2352" i="64" s="1"/>
  <c r="AR2353" i="64" a="1"/>
  <c r="AR2353" i="64" s="1"/>
  <c r="AR2343" i="64" a="1"/>
  <c r="AR2343" i="64" s="1"/>
  <c r="AR2344" i="64" a="1"/>
  <c r="AR2344" i="64" s="1"/>
  <c r="AQ2340" i="64"/>
  <c r="AQ2339" i="64"/>
  <c r="AR2334" i="64" a="1"/>
  <c r="AR2334" i="64" s="1"/>
  <c r="AR2335" i="64" a="1"/>
  <c r="AR2335" i="64" s="1"/>
  <c r="AQ2868" i="64"/>
  <c r="AR2867" i="64" a="1"/>
  <c r="AR2867" i="64" s="1"/>
  <c r="AR865" i="64" a="1"/>
  <c r="AR865" i="64" s="1"/>
  <c r="AS2616" i="64"/>
  <c r="AS2617" i="64" s="1"/>
  <c r="AQ2092" i="64"/>
  <c r="AQ1741" i="64"/>
  <c r="AQ2255" i="64"/>
  <c r="AQ1358" i="64"/>
  <c r="AQ867" i="64"/>
  <c r="AQ891" i="64"/>
  <c r="AP83" i="64"/>
  <c r="AR860" i="64" a="1"/>
  <c r="AR860" i="64" s="1"/>
  <c r="AR96" i="64" a="1"/>
  <c r="AR96" i="64" s="1"/>
  <c r="AR585" i="64" a="1"/>
  <c r="AR585" i="64" s="1"/>
  <c r="AR76" i="64" a="1"/>
  <c r="AR76" i="64" s="1"/>
  <c r="AR81" i="64" a="1"/>
  <c r="AR81" i="64" s="1"/>
  <c r="AR80" i="64" a="1"/>
  <c r="AR80" i="64" s="1"/>
  <c r="AQ77" i="64"/>
  <c r="AR74" i="64" a="1"/>
  <c r="AR74" i="64" s="1"/>
  <c r="AR75" i="64" a="1"/>
  <c r="AR75" i="64" s="1"/>
  <c r="AR890" i="64" a="1"/>
  <c r="AR890" i="64" s="1"/>
  <c r="AR3123" i="64" a="1"/>
  <c r="AR3123" i="64" s="1"/>
  <c r="AR3200" i="64" a="1"/>
  <c r="AR3200" i="64" s="1"/>
  <c r="AR3174" i="64" a="1"/>
  <c r="AR3174" i="64" s="1"/>
  <c r="AR3149" i="64" a="1"/>
  <c r="AR3149" i="64" s="1"/>
  <c r="AR2231" i="64" a="1"/>
  <c r="AR2231" i="64" s="1"/>
  <c r="AR2232" i="64" s="1"/>
  <c r="AR110" i="64" a="1"/>
  <c r="AR110" i="64" s="1"/>
  <c r="AR111" i="64" a="1"/>
  <c r="AR111" i="64" s="1"/>
  <c r="AR112" i="64" a="1"/>
  <c r="AR112" i="64" s="1"/>
  <c r="AR113" i="64" a="1"/>
  <c r="AR113" i="64" s="1"/>
  <c r="AQ114" i="64"/>
  <c r="AR2173" i="64" a="1"/>
  <c r="AR2173" i="64" s="1"/>
  <c r="AR2174" i="64" s="1"/>
  <c r="AR562" i="64" a="1"/>
  <c r="AR562" i="64" s="1"/>
  <c r="AR3250" i="64" a="1"/>
  <c r="AR3250" i="64" s="1"/>
  <c r="AR2093" i="64" a="1"/>
  <c r="AR2093" i="64" s="1"/>
  <c r="AR2511" i="64" a="1"/>
  <c r="AR2511" i="64" s="1"/>
  <c r="AR2519" i="64" s="1"/>
  <c r="AR2262" i="64" a="1"/>
  <c r="AR2262" i="64" s="1"/>
  <c r="AR2256" i="64" a="1"/>
  <c r="AR2256" i="64" s="1"/>
  <c r="AR2254" i="64" a="1"/>
  <c r="AR2254" i="64" s="1"/>
  <c r="AR1740" i="64" a="1"/>
  <c r="AR1740" i="64" s="1"/>
  <c r="AR1357" i="64" a="1"/>
  <c r="AR1357" i="64" s="1"/>
  <c r="CH1164" i="64" a="1"/>
  <c r="CI1451" i="64"/>
  <c r="AR2255" i="64" a="1"/>
  <c r="AR2868" i="64" a="1"/>
  <c r="AR587" i="64" a="1"/>
  <c r="CH1569" i="64" a="1"/>
  <c r="AR867" i="64" a="1"/>
  <c r="CI1473" i="64"/>
  <c r="CH1064" i="64" a="1"/>
  <c r="AL1662" i="64" a="1"/>
  <c r="CI1517" i="64"/>
  <c r="CG1383" i="64" a="1"/>
  <c r="CI1540" i="64"/>
  <c r="AR2826" i="64" a="1"/>
  <c r="AS2888" i="64" a="1"/>
  <c r="AR891" i="64" a="1"/>
  <c r="CI1428" i="64"/>
  <c r="AR1741" i="64" a="1"/>
  <c r="AR610" i="64" a="1"/>
  <c r="AS2922" i="64" a="1"/>
  <c r="AR990" i="64" a="1"/>
  <c r="CH1024" i="64" a="1"/>
  <c r="AR2804" i="64" a="1"/>
  <c r="AR1358" i="64" a="1"/>
  <c r="CF1384" i="64" a="1"/>
  <c r="CH433" i="64" a="1"/>
  <c r="CH1276" i="64" a="1"/>
  <c r="CH1381" i="64" a="1"/>
  <c r="CH1813" i="64" a="1"/>
  <c r="CH1406" i="64"/>
  <c r="CH2228" i="64" a="1"/>
  <c r="CI1495" i="64"/>
  <c r="CJ3064" i="64" a="1"/>
  <c r="AR2339" i="64" a="1"/>
  <c r="CH2386" i="64" a="1"/>
  <c r="CH1208" i="64" a="1"/>
  <c r="AJ913" i="64" a="1"/>
  <c r="AR2340" i="64" a="1"/>
  <c r="AR563" i="64" a="1"/>
  <c r="AR2092" i="64" a="1"/>
  <c r="CJ13" i="861" l="1"/>
  <c r="CI17" i="861"/>
  <c r="CI22" i="861"/>
  <c r="AP23" i="861"/>
  <c r="CJ3064" i="64"/>
  <c r="AU3041" i="64"/>
  <c r="AV3036" i="64"/>
  <c r="CJ3038" i="64" a="1"/>
  <c r="CJ3038" i="64" s="1"/>
  <c r="CI2848" i="64"/>
  <c r="CJ2846" i="64" a="1"/>
  <c r="CJ2846" i="64" s="1"/>
  <c r="CJ2847" i="64" a="1"/>
  <c r="CJ2847" i="64" s="1"/>
  <c r="CJ61" i="64" a="1"/>
  <c r="CJ61" i="64" s="1"/>
  <c r="CJ59" i="64" a="1"/>
  <c r="CJ59" i="64" s="1"/>
  <c r="CJ60" i="64" a="1"/>
  <c r="CJ60" i="64" s="1"/>
  <c r="CJ58" i="64" s="1" a="1"/>
  <c r="CJ58" i="64" s="1"/>
  <c r="CJ3364" i="64" a="1"/>
  <c r="CJ3364" i="64" s="1"/>
  <c r="CJ3343" i="64" a="1"/>
  <c r="CJ3343" i="64" s="1"/>
  <c r="CJ1449" i="64" a="1"/>
  <c r="CJ1449" i="64" s="1"/>
  <c r="CJ1450" i="64" a="1"/>
  <c r="CJ1450" i="64" s="1"/>
  <c r="CJ1538" i="64" a="1"/>
  <c r="CJ1538" i="64" s="1"/>
  <c r="CJ1539" i="64" a="1"/>
  <c r="CJ1539" i="64" s="1"/>
  <c r="CJ1494" i="64" a="1"/>
  <c r="CJ1494" i="64" s="1"/>
  <c r="CJ1516" i="64" a="1"/>
  <c r="CJ1516" i="64" s="1"/>
  <c r="CJ1427" i="64" a="1"/>
  <c r="CJ1427" i="64" s="1"/>
  <c r="CJ1472" i="64" a="1"/>
  <c r="CJ1472" i="64" s="1"/>
  <c r="CL2" i="64"/>
  <c r="CL280" i="64" s="1"/>
  <c r="CJ677" i="64" a="1"/>
  <c r="CJ677" i="64" s="1"/>
  <c r="CJ681" i="64" a="1"/>
  <c r="CJ681" i="64" s="1"/>
  <c r="CJ671" i="64" a="1"/>
  <c r="CJ671" i="64" s="1"/>
  <c r="CJ672" i="64" s="1"/>
  <c r="BY669" i="64"/>
  <c r="BY673" i="64" s="1"/>
  <c r="BX678" i="64"/>
  <c r="BX682" i="64" s="1"/>
  <c r="BX674" i="64"/>
  <c r="CI21" i="863"/>
  <c r="CI20" i="864"/>
  <c r="CI92" i="861" s="1"/>
  <c r="CI93" i="861" s="1"/>
  <c r="AL1662" i="64"/>
  <c r="CI33" i="863"/>
  <c r="CI17" i="863" s="1"/>
  <c r="CI32" i="861" s="1"/>
  <c r="CI44" i="863"/>
  <c r="AR563" i="64"/>
  <c r="CK1" i="64"/>
  <c r="CJ4" i="64"/>
  <c r="CK7" i="64"/>
  <c r="CK3" i="64"/>
  <c r="CK3063" i="64" s="1" a="1"/>
  <c r="CK3063" i="64" s="1"/>
  <c r="BU537" i="64"/>
  <c r="BV536" i="64"/>
  <c r="BU539" i="64"/>
  <c r="BX486" i="64"/>
  <c r="BY485" i="64"/>
  <c r="BX488" i="64"/>
  <c r="CJ368" i="64"/>
  <c r="CL2" i="864"/>
  <c r="CK7" i="864"/>
  <c r="CK7" i="863"/>
  <c r="CK1" i="864"/>
  <c r="CK1" i="863"/>
  <c r="CJ4" i="863"/>
  <c r="CJ4" i="864"/>
  <c r="CK3" i="864"/>
  <c r="CK3" i="863"/>
  <c r="CL3" i="861"/>
  <c r="CK4" i="861"/>
  <c r="AJ913" i="64"/>
  <c r="AI1573" i="64"/>
  <c r="AI1571" i="64"/>
  <c r="AJ1567" i="64" s="1"/>
  <c r="AD808" i="64"/>
  <c r="AE799" i="64"/>
  <c r="AE803" i="64" s="1"/>
  <c r="AD804" i="64"/>
  <c r="AR230" i="64" a="1"/>
  <c r="AR230" i="64" s="1"/>
  <c r="AE796" i="64"/>
  <c r="AF788" i="64"/>
  <c r="AF791" i="64" s="1"/>
  <c r="AF800" i="64" s="1"/>
  <c r="AF802" i="64" s="1"/>
  <c r="AF792" i="64" s="1"/>
  <c r="AF794" i="64" s="1"/>
  <c r="AF795" i="64" s="1"/>
  <c r="AI1664" i="64"/>
  <c r="AK912" i="64" a="1"/>
  <c r="AK912" i="64" s="1"/>
  <c r="CE85" i="861"/>
  <c r="CF85" i="861"/>
  <c r="CE60" i="861"/>
  <c r="CH1974" i="64"/>
  <c r="CH1983" i="64" s="1"/>
  <c r="CH1986" i="64" s="1"/>
  <c r="CI1981" i="64" a="1"/>
  <c r="CI1981" i="64" s="1"/>
  <c r="CI1982" i="64" a="1"/>
  <c r="CI1982" i="64" s="1"/>
  <c r="CB1990" i="64"/>
  <c r="CH1381" i="64"/>
  <c r="CH1813" i="64"/>
  <c r="CH1815" i="64" s="1"/>
  <c r="CI1814" i="64" a="1"/>
  <c r="CI1814" i="64" s="1"/>
  <c r="CI1812" i="64" a="1"/>
  <c r="CI1812" i="64" s="1"/>
  <c r="CH383" i="64"/>
  <c r="CH385" i="64" s="1"/>
  <c r="CI384" i="64" a="1"/>
  <c r="CI384" i="64" s="1"/>
  <c r="CI382" i="64" a="1"/>
  <c r="CI382" i="64" s="1"/>
  <c r="CI457" i="64" a="1"/>
  <c r="CI457" i="64" s="1"/>
  <c r="CI381" i="64" a="1"/>
  <c r="CI381" i="64" s="1"/>
  <c r="CI508" i="64" a="1"/>
  <c r="CI508" i="64" s="1"/>
  <c r="CH433" i="64"/>
  <c r="CH1569" i="64"/>
  <c r="CH1570" i="64" s="1"/>
  <c r="CI1568" i="64" a="1"/>
  <c r="CI1568" i="64" s="1"/>
  <c r="CI432" i="64" a="1"/>
  <c r="CI432" i="64" s="1"/>
  <c r="CH1276" i="64"/>
  <c r="CH1208" i="64"/>
  <c r="CI1207" i="64" a="1"/>
  <c r="CI1207" i="64" s="1"/>
  <c r="CI1275" i="64" a="1"/>
  <c r="CI1275" i="64" s="1"/>
  <c r="CG1283" i="64"/>
  <c r="CG1277" i="64"/>
  <c r="CG1284" i="64" s="1"/>
  <c r="CH2386" i="64"/>
  <c r="CH2395" i="64" s="1"/>
  <c r="CH2396" i="64" s="1" a="1"/>
  <c r="CH2396" i="64" s="1"/>
  <c r="CI2387" i="64" a="1"/>
  <c r="CI2387" i="64" s="1"/>
  <c r="CH1164" i="64"/>
  <c r="CH2228" i="64"/>
  <c r="CH2230" i="64" s="1"/>
  <c r="CI2227" i="64" a="1"/>
  <c r="CI2227" i="64" s="1"/>
  <c r="CI1165" i="64" a="1"/>
  <c r="CI1165" i="64" s="1"/>
  <c r="CF1179" i="64" a="1"/>
  <c r="CF1179" i="64" s="1"/>
  <c r="CG1178" i="64"/>
  <c r="CG1179" i="64" s="1" a="1"/>
  <c r="CG1179" i="64" s="1"/>
  <c r="CG1173" i="64"/>
  <c r="CI1335" i="64" a="1"/>
  <c r="CI1335" i="64" s="1"/>
  <c r="CI2229" i="64" a="1"/>
  <c r="CI2229" i="64" s="1"/>
  <c r="CH1333" i="64"/>
  <c r="CH1334" i="64" s="1"/>
  <c r="CH1336" i="64" s="1"/>
  <c r="CI1331" i="64" a="1"/>
  <c r="CI1331" i="64" s="1"/>
  <c r="CI1332" i="64" a="1"/>
  <c r="CI1332" i="64" s="1"/>
  <c r="CI801" i="64" a="1"/>
  <c r="CI801" i="64" s="1"/>
  <c r="CI790" i="64" a="1"/>
  <c r="CI790" i="64" s="1"/>
  <c r="CI793" i="64" a="1"/>
  <c r="CI793" i="64" s="1"/>
  <c r="CI807" i="64" a="1"/>
  <c r="CI807" i="64" s="1"/>
  <c r="CH162" i="64"/>
  <c r="CH147" i="64"/>
  <c r="CI132" i="64" a="1"/>
  <c r="CI132" i="64" s="1"/>
  <c r="CI1647" i="64" a="1"/>
  <c r="CI1647" i="64" s="1"/>
  <c r="CH160" i="64"/>
  <c r="CG148" i="64"/>
  <c r="CH144" i="64"/>
  <c r="CH159" i="64"/>
  <c r="CH146" i="64"/>
  <c r="CH161" i="64"/>
  <c r="CH143" i="64"/>
  <c r="CH158" i="64"/>
  <c r="CH145" i="64"/>
  <c r="CI140" i="64" a="1"/>
  <c r="CI140" i="64" s="1"/>
  <c r="CI139" i="64" a="1"/>
  <c r="CI139" i="64" s="1"/>
  <c r="CI152" i="64" a="1"/>
  <c r="CI152" i="64" s="1"/>
  <c r="CI154" i="64" a="1"/>
  <c r="CI154" i="64" s="1"/>
  <c r="CI153" i="64" a="1"/>
  <c r="CI153" i="64" s="1"/>
  <c r="CI155" i="64" a="1"/>
  <c r="CI155" i="64" s="1"/>
  <c r="CI138" i="64" a="1"/>
  <c r="CI138" i="64" s="1"/>
  <c r="CI151" i="64" a="1"/>
  <c r="CI151" i="64" s="1"/>
  <c r="CI136" i="64" a="1"/>
  <c r="CI136" i="64" s="1"/>
  <c r="CI137" i="64" a="1"/>
  <c r="CI137" i="64" s="1"/>
  <c r="CD165" i="64"/>
  <c r="CE163" i="64"/>
  <c r="CH133" i="64"/>
  <c r="CI367" i="64" a="1"/>
  <c r="CI367" i="64" s="1"/>
  <c r="CI130" i="64" a="1"/>
  <c r="CI130" i="64" s="1"/>
  <c r="CI129" i="64" a="1"/>
  <c r="CI129" i="64" s="1"/>
  <c r="CI128" i="64" a="1"/>
  <c r="CI128" i="64" s="1"/>
  <c r="CI131" i="64" a="1"/>
  <c r="CI131" i="64" s="1"/>
  <c r="CI1405" i="64" a="1"/>
  <c r="CI1405" i="64" s="1"/>
  <c r="CF1117" i="64"/>
  <c r="CF1134" i="64" s="1"/>
  <c r="CH1131" i="64"/>
  <c r="CG1132" i="64"/>
  <c r="CH1129" i="64"/>
  <c r="CH1130" i="64"/>
  <c r="CH1127" i="64"/>
  <c r="CH1128" i="64"/>
  <c r="CI1124" i="64" a="1"/>
  <c r="CI1124" i="64" s="1"/>
  <c r="CI1121" i="64" a="1"/>
  <c r="CI1121" i="64" s="1"/>
  <c r="CI1120" i="64" a="1"/>
  <c r="CI1120" i="64" s="1"/>
  <c r="CI1122" i="64" a="1"/>
  <c r="CI1122" i="64" s="1"/>
  <c r="CI1123" i="64" a="1"/>
  <c r="CI1123" i="64" s="1"/>
  <c r="CH1112" i="64"/>
  <c r="CG1117" i="64"/>
  <c r="CH1116" i="64"/>
  <c r="CH1114" i="64"/>
  <c r="CH1113" i="64"/>
  <c r="CH1115" i="64"/>
  <c r="CI1108" i="64" a="1"/>
  <c r="CI1108" i="64" s="1"/>
  <c r="CI1105" i="64" a="1"/>
  <c r="CI1105" i="64" s="1"/>
  <c r="CI1109" i="64" a="1"/>
  <c r="CI1109" i="64" s="1"/>
  <c r="CI1089" i="64" a="1"/>
  <c r="CI1089" i="64" s="1"/>
  <c r="CI1097" i="64" s="1"/>
  <c r="CI1090" i="64" a="1"/>
  <c r="CI1090" i="64" s="1"/>
  <c r="CI1098" i="64" s="1"/>
  <c r="CI1106" i="64" a="1"/>
  <c r="CI1106" i="64" s="1"/>
  <c r="CI1091" i="64" a="1"/>
  <c r="CI1091" i="64" s="1"/>
  <c r="CI1099" i="64" s="1"/>
  <c r="CI1092" i="64" a="1"/>
  <c r="CI1092" i="64" s="1"/>
  <c r="CI1100" i="64" s="1"/>
  <c r="CI1093" i="64" a="1"/>
  <c r="CI1093" i="64" s="1"/>
  <c r="CI1101" i="64" s="1"/>
  <c r="CI1107" i="64" a="1"/>
  <c r="CI1107" i="64" s="1"/>
  <c r="CI229" i="64" a="1"/>
  <c r="CI229" i="64" s="1"/>
  <c r="CH1064" i="64"/>
  <c r="CH1066" i="64" s="1"/>
  <c r="CF1384" i="64"/>
  <c r="CG1383" i="64"/>
  <c r="CI352" i="64" a="1"/>
  <c r="CI352" i="64" s="1"/>
  <c r="CI1380" i="64" a="1"/>
  <c r="CI1380" i="64" s="1"/>
  <c r="CI333" i="64" a="1"/>
  <c r="CI333" i="64" s="1"/>
  <c r="CI1065" i="64" a="1"/>
  <c r="CI1065" i="64" s="1"/>
  <c r="CI1031" i="64" a="1"/>
  <c r="CI1031" i="64" s="1"/>
  <c r="CI320" i="64" a="1"/>
  <c r="CI320" i="64" s="1"/>
  <c r="CG1028" i="64"/>
  <c r="CH1024" i="64"/>
  <c r="CH1032" i="64" s="1"/>
  <c r="CI1027" i="64" a="1"/>
  <c r="CI1027" i="64" s="1"/>
  <c r="CI1023" i="64" a="1"/>
  <c r="CI1023" i="64" s="1"/>
  <c r="CJ280" i="64"/>
  <c r="CI53" i="863" a="1"/>
  <c r="CI53" i="863" s="1"/>
  <c r="CI49" i="863" a="1"/>
  <c r="CI49" i="863" s="1"/>
  <c r="CI51" i="863" a="1"/>
  <c r="CI51" i="863" s="1"/>
  <c r="CJ18" i="864"/>
  <c r="CJ17" i="864"/>
  <c r="CJ16" i="864"/>
  <c r="CK19" i="864"/>
  <c r="CL1" i="861"/>
  <c r="CL7" i="861"/>
  <c r="CJ42" i="863" a="1"/>
  <c r="CJ42" i="863" s="1"/>
  <c r="CJ43" i="863" a="1"/>
  <c r="CJ43" i="863" s="1"/>
  <c r="CJ41" i="863" a="1"/>
  <c r="CJ41" i="863" s="1"/>
  <c r="CJ40" i="863" a="1"/>
  <c r="CJ40" i="863" s="1"/>
  <c r="CJ39" i="863" a="1"/>
  <c r="CJ39" i="863" s="1"/>
  <c r="CJ30" i="863"/>
  <c r="CJ32" i="863"/>
  <c r="CJ29" i="863"/>
  <c r="CK2" i="863"/>
  <c r="CK31" i="863" s="1"/>
  <c r="CI34" i="863"/>
  <c r="AS284" i="64"/>
  <c r="AS302" i="64"/>
  <c r="AT298" i="64"/>
  <c r="AT281" i="64"/>
  <c r="AT299" i="64"/>
  <c r="AT282" i="64"/>
  <c r="AT300" i="64"/>
  <c r="AT283" i="64"/>
  <c r="AT301" i="64"/>
  <c r="BW1" i="860"/>
  <c r="BW7" i="860"/>
  <c r="BW3" i="860"/>
  <c r="BW4" i="860" s="1"/>
  <c r="BX2" i="860"/>
  <c r="AR990" i="64"/>
  <c r="AR1000" i="64" s="1"/>
  <c r="AQ1000" i="64"/>
  <c r="AS994" i="64" a="1"/>
  <c r="AS994" i="64" s="1"/>
  <c r="AS989" i="64" a="1"/>
  <c r="AS989" i="64" s="1"/>
  <c r="AQ2730" i="64"/>
  <c r="AR610" i="64"/>
  <c r="AS2713" i="64" a="1"/>
  <c r="AS2713" i="64" s="1"/>
  <c r="AS2714" i="64" a="1"/>
  <c r="AS2714" i="64" s="1"/>
  <c r="AS2715" i="64" a="1"/>
  <c r="AS2715" i="64" s="1"/>
  <c r="AS2716" i="64" a="1"/>
  <c r="AS2716" i="64" s="1"/>
  <c r="AS2717" i="64" a="1"/>
  <c r="AS2717" i="64" s="1"/>
  <c r="AS2718" i="64" a="1"/>
  <c r="AS2718" i="64" s="1"/>
  <c r="AS2719" i="64" a="1"/>
  <c r="AS2719" i="64" s="1"/>
  <c r="AS2720" i="64" a="1"/>
  <c r="AS2720" i="64" s="1"/>
  <c r="AS2721" i="64" a="1"/>
  <c r="AS2721" i="64" s="1"/>
  <c r="AR2722" i="64"/>
  <c r="AS586" i="64" a="1"/>
  <c r="AS586" i="64" s="1"/>
  <c r="AS609" i="64" a="1"/>
  <c r="AS609" i="64" s="1"/>
  <c r="AS608" i="64" a="1"/>
  <c r="AS608" i="64" s="1"/>
  <c r="AR587" i="64"/>
  <c r="AS2922" i="64"/>
  <c r="AS2888" i="64"/>
  <c r="AR2826" i="64"/>
  <c r="AR2804" i="64"/>
  <c r="AS3226" i="64" a="1"/>
  <c r="AS3226" i="64" s="1"/>
  <c r="AS2825" i="64" a="1"/>
  <c r="AS2825" i="64" s="1"/>
  <c r="AS2805" i="64" a="1"/>
  <c r="AS2805" i="64" s="1"/>
  <c r="CB2484" i="64"/>
  <c r="CC2482" i="64"/>
  <c r="CC2461" i="64"/>
  <c r="CC2463" i="64" s="1"/>
  <c r="CD2441" i="64"/>
  <c r="AO2358" i="64"/>
  <c r="AO2360" i="64" s="1"/>
  <c r="AO2361" i="64" s="1"/>
  <c r="AP2349" i="64"/>
  <c r="AQ2347" i="64"/>
  <c r="AQ2356" i="64"/>
  <c r="AQ2348" i="64"/>
  <c r="AQ2357" i="64"/>
  <c r="AS2353" i="64" a="1"/>
  <c r="AS2353" i="64" s="1"/>
  <c r="AS2352" i="64" a="1"/>
  <c r="AS2352" i="64" s="1"/>
  <c r="AS2344" i="64" a="1"/>
  <c r="AS2344" i="64" s="1"/>
  <c r="AS2343" i="64" a="1"/>
  <c r="AS2343" i="64" s="1"/>
  <c r="AR2340" i="64"/>
  <c r="AR2339" i="64"/>
  <c r="AS2334" i="64" a="1"/>
  <c r="AS2334" i="64" s="1"/>
  <c r="AS2335" i="64" a="1"/>
  <c r="AS2335" i="64" s="1"/>
  <c r="AR2868" i="64"/>
  <c r="AS2867" i="64" a="1"/>
  <c r="AS2867" i="64" s="1"/>
  <c r="AS865" i="64" a="1"/>
  <c r="AS865" i="64" s="1"/>
  <c r="AT2616" i="64"/>
  <c r="AT2617" i="64" s="1"/>
  <c r="AR1741" i="64"/>
  <c r="AR2255" i="64"/>
  <c r="AR2092" i="64"/>
  <c r="AR1358" i="64"/>
  <c r="AR867" i="64"/>
  <c r="AR891" i="64"/>
  <c r="AQ83" i="64"/>
  <c r="AS860" i="64" a="1"/>
  <c r="AS860" i="64" s="1"/>
  <c r="AS96" i="64" a="1"/>
  <c r="AS96" i="64" s="1"/>
  <c r="AS585" i="64" a="1"/>
  <c r="AS585" i="64" s="1"/>
  <c r="AS76" i="64" a="1"/>
  <c r="AS76" i="64" s="1"/>
  <c r="AS81" i="64" a="1"/>
  <c r="AS81" i="64" s="1"/>
  <c r="AS80" i="64" a="1"/>
  <c r="AS80" i="64" s="1"/>
  <c r="AR77" i="64"/>
  <c r="AS75" i="64" a="1"/>
  <c r="AS75" i="64" s="1"/>
  <c r="AS74" i="64" a="1"/>
  <c r="AS74" i="64" s="1"/>
  <c r="AS890" i="64" a="1"/>
  <c r="AS890" i="64" s="1"/>
  <c r="AS3123" i="64" a="1"/>
  <c r="AS3123" i="64" s="1"/>
  <c r="AS3200" i="64" a="1"/>
  <c r="AS3200" i="64" s="1"/>
  <c r="AS3174" i="64" a="1"/>
  <c r="AS3174" i="64" s="1"/>
  <c r="AS3149" i="64" a="1"/>
  <c r="AS3149" i="64" s="1"/>
  <c r="AS2231" i="64" a="1"/>
  <c r="AS2231" i="64" s="1"/>
  <c r="AS2232" i="64" s="1"/>
  <c r="AS110" i="64" a="1"/>
  <c r="AS110" i="64" s="1"/>
  <c r="AS111" i="64" a="1"/>
  <c r="AS111" i="64" s="1"/>
  <c r="AS112" i="64" a="1"/>
  <c r="AS112" i="64" s="1"/>
  <c r="AS113" i="64" a="1"/>
  <c r="AS113" i="64" s="1"/>
  <c r="AR114" i="64"/>
  <c r="AS2173" i="64" a="1"/>
  <c r="AS2173" i="64" s="1"/>
  <c r="AS2174" i="64" s="1"/>
  <c r="AS562" i="64" a="1"/>
  <c r="AS562" i="64" s="1"/>
  <c r="AS3250" i="64" a="1"/>
  <c r="AS3250" i="64" s="1"/>
  <c r="AS2093" i="64" a="1"/>
  <c r="AS2093" i="64" s="1"/>
  <c r="AS2511" i="64" a="1"/>
  <c r="AS2511" i="64" s="1"/>
  <c r="AS2519" i="64" s="1"/>
  <c r="AS2256" i="64" a="1"/>
  <c r="AS2256" i="64" s="1"/>
  <c r="AS2262" i="64" a="1"/>
  <c r="AS2262" i="64" s="1"/>
  <c r="AS2254" i="64" a="1"/>
  <c r="AS2254" i="64" s="1"/>
  <c r="AS1740" i="64" a="1"/>
  <c r="AS1740" i="64" s="1"/>
  <c r="AS1357" i="64" a="1"/>
  <c r="AS1357" i="64" s="1"/>
  <c r="CI1406" i="64"/>
  <c r="AS1741" i="64" a="1"/>
  <c r="CK3064" i="64" a="1"/>
  <c r="AS2340" i="64" a="1"/>
  <c r="CI1276" i="64" a="1"/>
  <c r="CJ1517" i="64"/>
  <c r="AM1662" i="64" a="1"/>
  <c r="AS867" i="64" a="1"/>
  <c r="CJ1428" i="64"/>
  <c r="CI2386" i="64" a="1"/>
  <c r="CI1813" i="64" a="1"/>
  <c r="AS2804" i="64" a="1"/>
  <c r="AS1358" i="64" a="1"/>
  <c r="CI1569" i="64" a="1"/>
  <c r="AS587" i="64" a="1"/>
  <c r="AS2826" i="64" a="1"/>
  <c r="AS891" i="64" a="1"/>
  <c r="CI2228" i="64" a="1"/>
  <c r="CI1208" i="64" a="1"/>
  <c r="CG1384" i="64" a="1"/>
  <c r="AS610" i="64" a="1"/>
  <c r="AT2922" i="64" a="1"/>
  <c r="CI433" i="64" a="1"/>
  <c r="CI1164" i="64" a="1"/>
  <c r="CH1383" i="64" a="1"/>
  <c r="AS2868" i="64" a="1"/>
  <c r="CJ1540" i="64"/>
  <c r="AS990" i="64" a="1"/>
  <c r="AS2255" i="64" a="1"/>
  <c r="AS2092" i="64" a="1"/>
  <c r="CJ1473" i="64"/>
  <c r="AT2888" i="64" a="1"/>
  <c r="CI1064" i="64" a="1"/>
  <c r="AK913" i="64" a="1"/>
  <c r="CJ1451" i="64"/>
  <c r="CI1381" i="64" a="1"/>
  <c r="CJ1495" i="64"/>
  <c r="AS563" i="64" a="1"/>
  <c r="CI1024" i="64" a="1"/>
  <c r="AS2339" i="64" a="1"/>
  <c r="CK13" i="861" l="1"/>
  <c r="CJ17" i="861"/>
  <c r="CJ22" i="861"/>
  <c r="CK3064" i="64"/>
  <c r="CK3038" i="64" a="1"/>
  <c r="CK3038" i="64" s="1"/>
  <c r="AV3039" i="64"/>
  <c r="AV3040" i="64" s="1"/>
  <c r="CJ2848" i="64"/>
  <c r="CK2846" i="64" a="1"/>
  <c r="CK2846" i="64" s="1"/>
  <c r="CK2847" i="64" a="1"/>
  <c r="CK2847" i="64" s="1"/>
  <c r="CK61" i="64" a="1"/>
  <c r="CK61" i="64" s="1"/>
  <c r="CK59" i="64" a="1"/>
  <c r="CK59" i="64" s="1"/>
  <c r="CK60" i="64" a="1"/>
  <c r="CK60" i="64" s="1"/>
  <c r="CK58" i="64" s="1" a="1"/>
  <c r="CK58" i="64" s="1"/>
  <c r="CK3364" i="64" a="1"/>
  <c r="CK3364" i="64" s="1"/>
  <c r="CK3343" i="64" a="1"/>
  <c r="CK3343" i="64" s="1"/>
  <c r="CK1449" i="64" a="1"/>
  <c r="CK1449" i="64" s="1"/>
  <c r="CK1450" i="64" a="1"/>
  <c r="CK1450" i="64" s="1"/>
  <c r="CK1538" i="64" a="1"/>
  <c r="CK1538" i="64" s="1"/>
  <c r="CK1539" i="64" a="1"/>
  <c r="CK1539" i="64" s="1"/>
  <c r="CK1494" i="64" a="1"/>
  <c r="CK1494" i="64" s="1"/>
  <c r="CK1516" i="64" a="1"/>
  <c r="CK1516" i="64" s="1"/>
  <c r="CK1427" i="64" a="1"/>
  <c r="CK1427" i="64" s="1"/>
  <c r="CK1472" i="64" a="1"/>
  <c r="CK1472" i="64" s="1"/>
  <c r="CL2616" i="64"/>
  <c r="CL299" i="64"/>
  <c r="CL301" i="64"/>
  <c r="CL300" i="64"/>
  <c r="CL298" i="64"/>
  <c r="CL283" i="64"/>
  <c r="CL282" i="64"/>
  <c r="CL281" i="64"/>
  <c r="CL3" i="64"/>
  <c r="CL3063" i="64" s="1" a="1"/>
  <c r="CL3063" i="64" s="1"/>
  <c r="CL7" i="64"/>
  <c r="CL1" i="64"/>
  <c r="CK677" i="64" a="1"/>
  <c r="CK677" i="64" s="1"/>
  <c r="CK671" i="64" a="1"/>
  <c r="CK671" i="64" s="1"/>
  <c r="CK672" i="64" s="1"/>
  <c r="CK681" i="64" a="1"/>
  <c r="CK681" i="64" s="1"/>
  <c r="BY674" i="64"/>
  <c r="BY678" i="64"/>
  <c r="BY682" i="64" s="1"/>
  <c r="BZ669" i="64"/>
  <c r="BZ673" i="64" s="1"/>
  <c r="CJ20" i="864"/>
  <c r="CJ92" i="861" s="1"/>
  <c r="CJ93" i="861" s="1"/>
  <c r="CJ21" i="863"/>
  <c r="AM1662" i="64"/>
  <c r="CJ33" i="863"/>
  <c r="CJ17" i="863" s="1"/>
  <c r="CJ32" i="861" s="1"/>
  <c r="CJ44" i="863"/>
  <c r="AS563" i="64"/>
  <c r="CK4" i="64"/>
  <c r="BZ485" i="64"/>
  <c r="BY486" i="64"/>
  <c r="BY488" i="64"/>
  <c r="BW536" i="64"/>
  <c r="BV537" i="64"/>
  <c r="BV539" i="64"/>
  <c r="CK368" i="64"/>
  <c r="CK4" i="864"/>
  <c r="CK4" i="863"/>
  <c r="CL7" i="864"/>
  <c r="CL7" i="863"/>
  <c r="CL3" i="864"/>
  <c r="CL3" i="863"/>
  <c r="CL1" i="863"/>
  <c r="CL1" i="864"/>
  <c r="CL4" i="861"/>
  <c r="AK913" i="64"/>
  <c r="AL912" i="64" a="1"/>
  <c r="AL912" i="64" s="1"/>
  <c r="AS230" i="64" a="1"/>
  <c r="AS230" i="64" s="1"/>
  <c r="AJ1571" i="64"/>
  <c r="AK1567" i="64" s="1"/>
  <c r="AJ1573" i="64"/>
  <c r="AF796" i="64"/>
  <c r="AG788" i="64"/>
  <c r="AG791" i="64" s="1"/>
  <c r="AG800" i="64" s="1"/>
  <c r="AG802" i="64" s="1"/>
  <c r="AG792" i="64" s="1"/>
  <c r="AG794" i="64" s="1"/>
  <c r="AG795" i="64" s="1"/>
  <c r="AE808" i="64"/>
  <c r="AE804" i="64"/>
  <c r="AF799" i="64"/>
  <c r="AF803" i="64" s="1"/>
  <c r="AJ1664" i="64"/>
  <c r="CG45" i="861"/>
  <c r="CI1974" i="64"/>
  <c r="CI1983" i="64" s="1"/>
  <c r="CI1986" i="64" s="1"/>
  <c r="CJ1981" i="64" a="1"/>
  <c r="CJ1981" i="64" s="1"/>
  <c r="CJ1982" i="64" a="1"/>
  <c r="CJ1982" i="64" s="1"/>
  <c r="CC1990" i="64"/>
  <c r="CI1381" i="64"/>
  <c r="CI1813" i="64"/>
  <c r="CI1815" i="64" s="1"/>
  <c r="CJ1814" i="64" a="1"/>
  <c r="CJ1814" i="64" s="1"/>
  <c r="CJ1812" i="64" a="1"/>
  <c r="CJ1812" i="64" s="1"/>
  <c r="CJ382" i="64" a="1"/>
  <c r="CJ382" i="64" s="1"/>
  <c r="CJ384" i="64" a="1"/>
  <c r="CJ384" i="64" s="1"/>
  <c r="CI383" i="64"/>
  <c r="CI385" i="64" s="1"/>
  <c r="CJ457" i="64" a="1"/>
  <c r="CJ457" i="64" s="1"/>
  <c r="CJ381" i="64" a="1"/>
  <c r="CJ381" i="64" s="1"/>
  <c r="CJ508" i="64" a="1"/>
  <c r="CJ508" i="64" s="1"/>
  <c r="CI433" i="64"/>
  <c r="CI1569" i="64"/>
  <c r="CI1570" i="64" s="1"/>
  <c r="CJ1568" i="64" a="1"/>
  <c r="CJ1568" i="64" s="1"/>
  <c r="CJ432" i="64" a="1"/>
  <c r="CJ432" i="64" s="1"/>
  <c r="CI1276" i="64"/>
  <c r="CI1208" i="64"/>
  <c r="CJ1207" i="64" a="1"/>
  <c r="CJ1207" i="64" s="1"/>
  <c r="CJ1275" i="64" a="1"/>
  <c r="CJ1275" i="64" s="1"/>
  <c r="CH1283" i="64"/>
  <c r="CH1277" i="64"/>
  <c r="CH1284" i="64" s="1"/>
  <c r="CI2386" i="64"/>
  <c r="CI2395" i="64" s="1"/>
  <c r="CI2396" i="64" s="1" a="1"/>
  <c r="CI2396" i="64" s="1"/>
  <c r="CJ2387" i="64" a="1"/>
  <c r="CJ2387" i="64" s="1"/>
  <c r="CI1164" i="64"/>
  <c r="CI2228" i="64"/>
  <c r="CI2230" i="64" s="1"/>
  <c r="CJ2227" i="64" a="1"/>
  <c r="CJ2227" i="64" s="1"/>
  <c r="CJ1165" i="64" a="1"/>
  <c r="CJ1165" i="64" s="1"/>
  <c r="CH1178" i="64"/>
  <c r="CH1179" i="64" s="1" a="1"/>
  <c r="CH1179" i="64" s="1"/>
  <c r="CH1173" i="64"/>
  <c r="CJ1335" i="64" a="1"/>
  <c r="CJ1335" i="64" s="1"/>
  <c r="CJ2229" i="64" a="1"/>
  <c r="CJ2229" i="64" s="1"/>
  <c r="CI1333" i="64"/>
  <c r="CI1334" i="64" s="1"/>
  <c r="CI1336" i="64" s="1"/>
  <c r="CJ1331" i="64" a="1"/>
  <c r="CJ1331" i="64" s="1"/>
  <c r="CJ1332" i="64" a="1"/>
  <c r="CJ1332" i="64" s="1"/>
  <c r="CJ801" i="64" a="1"/>
  <c r="CJ801" i="64" s="1"/>
  <c r="CJ790" i="64" a="1"/>
  <c r="CJ790" i="64" s="1"/>
  <c r="CJ793" i="64" a="1"/>
  <c r="CJ793" i="64" s="1"/>
  <c r="CJ807" i="64" a="1"/>
  <c r="CJ807" i="64" s="1"/>
  <c r="CI147" i="64"/>
  <c r="CI162" i="64"/>
  <c r="CJ132" i="64" a="1"/>
  <c r="CJ132" i="64" s="1"/>
  <c r="CJ1647" i="64" a="1"/>
  <c r="CJ1647" i="64" s="1"/>
  <c r="CH148" i="64"/>
  <c r="CI160" i="64"/>
  <c r="CI143" i="64"/>
  <c r="CI158" i="64"/>
  <c r="CI159" i="64"/>
  <c r="CD166" i="64"/>
  <c r="CI146" i="64"/>
  <c r="CI161" i="64"/>
  <c r="CI144" i="64"/>
  <c r="CI145" i="64"/>
  <c r="CJ139" i="64" a="1"/>
  <c r="CJ139" i="64" s="1"/>
  <c r="CJ152" i="64" a="1"/>
  <c r="CJ152" i="64" s="1"/>
  <c r="CJ154" i="64" a="1"/>
  <c r="CJ154" i="64" s="1"/>
  <c r="CJ153" i="64" a="1"/>
  <c r="CJ153" i="64" s="1"/>
  <c r="CJ155" i="64" a="1"/>
  <c r="CJ155" i="64" s="1"/>
  <c r="CJ138" i="64" a="1"/>
  <c r="CJ138" i="64" s="1"/>
  <c r="CJ151" i="64" a="1"/>
  <c r="CJ151" i="64" s="1"/>
  <c r="CJ137" i="64" a="1"/>
  <c r="CJ137" i="64" s="1"/>
  <c r="CJ136" i="64" a="1"/>
  <c r="CJ136" i="64" s="1"/>
  <c r="CJ140" i="64" a="1"/>
  <c r="CJ140" i="64" s="1"/>
  <c r="CE165" i="64"/>
  <c r="CE166" i="64" s="1"/>
  <c r="CF163" i="64"/>
  <c r="CI133" i="64"/>
  <c r="CJ367" i="64" a="1"/>
  <c r="CJ367" i="64" s="1"/>
  <c r="CJ129" i="64" a="1"/>
  <c r="CJ129" i="64" s="1"/>
  <c r="CJ128" i="64" a="1"/>
  <c r="CJ128" i="64" s="1"/>
  <c r="CJ130" i="64" a="1"/>
  <c r="CJ130" i="64" s="1"/>
  <c r="CJ131" i="64" a="1"/>
  <c r="CJ131" i="64" s="1"/>
  <c r="CJ1405" i="64" a="1"/>
  <c r="CJ1405" i="64" s="1"/>
  <c r="AD2520" i="64" a="1"/>
  <c r="AD2520" i="64" s="1"/>
  <c r="CF1135" i="64"/>
  <c r="CG1134" i="64"/>
  <c r="CG1135" i="64" s="1"/>
  <c r="CI1131" i="64"/>
  <c r="CI1130" i="64"/>
  <c r="CH1132" i="64"/>
  <c r="CI1129" i="64"/>
  <c r="CI1128" i="64"/>
  <c r="CI1127" i="64"/>
  <c r="CJ1124" i="64" a="1"/>
  <c r="CJ1124" i="64" s="1"/>
  <c r="CJ1121" i="64" a="1"/>
  <c r="CJ1121" i="64" s="1"/>
  <c r="CJ1120" i="64" a="1"/>
  <c r="CJ1120" i="64" s="1"/>
  <c r="CJ1122" i="64" a="1"/>
  <c r="CJ1122" i="64" s="1"/>
  <c r="CJ1123" i="64" a="1"/>
  <c r="CJ1123" i="64" s="1"/>
  <c r="CH1117" i="64"/>
  <c r="CI1115" i="64"/>
  <c r="CI1116" i="64"/>
  <c r="CI1113" i="64"/>
  <c r="CI1112" i="64"/>
  <c r="CI1114" i="64"/>
  <c r="CJ1108" i="64" a="1"/>
  <c r="CJ1108" i="64" s="1"/>
  <c r="CJ1109" i="64" a="1"/>
  <c r="CJ1109" i="64" s="1"/>
  <c r="CJ1089" i="64" a="1"/>
  <c r="CJ1089" i="64" s="1"/>
  <c r="CJ1097" i="64" s="1"/>
  <c r="CJ1090" i="64" a="1"/>
  <c r="CJ1090" i="64" s="1"/>
  <c r="CJ1098" i="64" s="1"/>
  <c r="CJ1106" i="64" a="1"/>
  <c r="CJ1106" i="64" s="1"/>
  <c r="CJ1091" i="64" a="1"/>
  <c r="CJ1091" i="64" s="1"/>
  <c r="CJ1099" i="64" s="1"/>
  <c r="CJ1092" i="64" a="1"/>
  <c r="CJ1092" i="64" s="1"/>
  <c r="CJ1100" i="64" s="1"/>
  <c r="CJ1105" i="64" a="1"/>
  <c r="CJ1105" i="64" s="1"/>
  <c r="CJ1093" i="64" a="1"/>
  <c r="CJ1093" i="64" s="1"/>
  <c r="CJ1101" i="64" s="1"/>
  <c r="CJ1107" i="64" a="1"/>
  <c r="CJ1107" i="64" s="1"/>
  <c r="CJ229" i="64" a="1"/>
  <c r="CJ229" i="64" s="1"/>
  <c r="CI1064" i="64"/>
  <c r="CI1066" i="64" s="1"/>
  <c r="CG1384" i="64"/>
  <c r="CH1383" i="64"/>
  <c r="CJ352" i="64" a="1"/>
  <c r="CJ352" i="64" s="1"/>
  <c r="CJ1380" i="64" a="1"/>
  <c r="CJ1380" i="64" s="1"/>
  <c r="CJ333" i="64" a="1"/>
  <c r="CJ333" i="64" s="1"/>
  <c r="CJ1065" i="64" a="1"/>
  <c r="CJ1065" i="64" s="1"/>
  <c r="CJ1031" i="64" a="1"/>
  <c r="CJ1031" i="64" s="1"/>
  <c r="CJ320" i="64" a="1"/>
  <c r="CJ320" i="64" s="1"/>
  <c r="CH1028" i="64"/>
  <c r="CI1024" i="64"/>
  <c r="CI1032" i="64" s="1"/>
  <c r="CJ1027" i="64" a="1"/>
  <c r="CJ1027" i="64" s="1"/>
  <c r="CJ1023" i="64" a="1"/>
  <c r="CJ1023" i="64" s="1"/>
  <c r="CK280" i="64"/>
  <c r="M48" i="861"/>
  <c r="K48" i="861"/>
  <c r="K26" i="861"/>
  <c r="P26" i="861"/>
  <c r="M26" i="861"/>
  <c r="N48" i="861"/>
  <c r="L26" i="861"/>
  <c r="P48" i="861"/>
  <c r="N26" i="861"/>
  <c r="O48" i="861"/>
  <c r="K93" i="861"/>
  <c r="L48" i="861"/>
  <c r="O26"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02" i="64"/>
  <c r="AU298" i="64"/>
  <c r="AU281" i="64"/>
  <c r="AU299" i="64"/>
  <c r="AU282" i="64"/>
  <c r="AU300" i="64"/>
  <c r="AU301" i="64"/>
  <c r="AU283" i="64"/>
  <c r="AT284" i="64"/>
  <c r="BX7" i="860"/>
  <c r="BX3" i="860"/>
  <c r="BX4" i="860" s="1"/>
  <c r="BY2" i="860"/>
  <c r="BX1" i="860"/>
  <c r="AS990" i="64"/>
  <c r="AS1000" i="64" s="1"/>
  <c r="AT994" i="64" a="1"/>
  <c r="AT994" i="64" s="1"/>
  <c r="AT989" i="64" a="1"/>
  <c r="AT989" i="64" s="1"/>
  <c r="AR2730" i="64"/>
  <c r="AS610" i="64"/>
  <c r="AT2713" i="64" a="1"/>
  <c r="AT2713" i="64" s="1"/>
  <c r="AT2714" i="64" a="1"/>
  <c r="AT2714" i="64" s="1"/>
  <c r="AT2715" i="64" a="1"/>
  <c r="AT2715" i="64" s="1"/>
  <c r="AT2716" i="64" a="1"/>
  <c r="AT2716" i="64" s="1"/>
  <c r="AT2719" i="64" a="1"/>
  <c r="AT2719" i="64" s="1"/>
  <c r="AT2717" i="64" a="1"/>
  <c r="AT2717" i="64" s="1"/>
  <c r="AT2720" i="64" a="1"/>
  <c r="AT2720" i="64" s="1"/>
  <c r="AT2721" i="64" a="1"/>
  <c r="AT2721" i="64" s="1"/>
  <c r="AT2718" i="64" a="1"/>
  <c r="AT2718" i="64" s="1"/>
  <c r="AS2722" i="64"/>
  <c r="AT609" i="64" a="1"/>
  <c r="AT609" i="64" s="1"/>
  <c r="AT586" i="64" a="1"/>
  <c r="AT586" i="64" s="1"/>
  <c r="AT608" i="64" a="1"/>
  <c r="AT608" i="64" s="1"/>
  <c r="AS587" i="64"/>
  <c r="AT2922" i="64"/>
  <c r="AT2888" i="64"/>
  <c r="AS2804" i="64"/>
  <c r="AS2826" i="64"/>
  <c r="AT3226" i="64" a="1"/>
  <c r="AT3226" i="64" s="1"/>
  <c r="AT2805" i="64" a="1"/>
  <c r="AT2805" i="64" s="1"/>
  <c r="AT2825" i="64" a="1"/>
  <c r="AT2825" i="64" s="1"/>
  <c r="CC2484" i="64"/>
  <c r="CD2482" i="64"/>
  <c r="CD2461" i="64"/>
  <c r="CD2463" i="64" s="1"/>
  <c r="CE2441" i="64"/>
  <c r="AP2358" i="64"/>
  <c r="AP2360" i="64" s="1"/>
  <c r="AP2361" i="64" s="1"/>
  <c r="AQ2349" i="64"/>
  <c r="AR2347" i="64"/>
  <c r="AR2356" i="64"/>
  <c r="AR2348" i="64"/>
  <c r="AR2357" i="64"/>
  <c r="AT2353" i="64" a="1"/>
  <c r="AT2353" i="64" s="1"/>
  <c r="AT2352" i="64" a="1"/>
  <c r="AT2352" i="64" s="1"/>
  <c r="AT2343" i="64" a="1"/>
  <c r="AT2343" i="64" s="1"/>
  <c r="AT2344" i="64" a="1"/>
  <c r="AT2344" i="64" s="1"/>
  <c r="AS2340" i="64"/>
  <c r="AS2339" i="64"/>
  <c r="AT2334" i="64" a="1"/>
  <c r="AT2334" i="64" s="1"/>
  <c r="AT2335" i="64" a="1"/>
  <c r="AT2335" i="64" s="1"/>
  <c r="AS2868" i="64"/>
  <c r="AT2867" i="64" a="1"/>
  <c r="AT2867" i="64" s="1"/>
  <c r="AT865" i="64" a="1"/>
  <c r="AT865" i="64" s="1"/>
  <c r="AU2616" i="64"/>
  <c r="AU2617" i="64" s="1"/>
  <c r="AS2255" i="64"/>
  <c r="AS2092" i="64"/>
  <c r="AS1741" i="64"/>
  <c r="AS1358" i="64"/>
  <c r="AS891" i="64"/>
  <c r="AS867" i="64"/>
  <c r="AR83" i="64"/>
  <c r="AT860" i="64" a="1"/>
  <c r="AT860" i="64" s="1"/>
  <c r="AT96" i="64" a="1"/>
  <c r="AT96" i="64" s="1"/>
  <c r="AT585" i="64" a="1"/>
  <c r="AT585" i="64" s="1"/>
  <c r="AT76" i="64" a="1"/>
  <c r="AT76" i="64" s="1"/>
  <c r="AT81" i="64" a="1"/>
  <c r="AT81" i="64" s="1"/>
  <c r="AT80" i="64" a="1"/>
  <c r="AT80" i="64" s="1"/>
  <c r="AS77" i="64"/>
  <c r="AT75" i="64" a="1"/>
  <c r="AT75" i="64" s="1"/>
  <c r="AT74" i="64" a="1"/>
  <c r="AT74" i="64" s="1"/>
  <c r="AT890" i="64" a="1"/>
  <c r="AT890" i="64" s="1"/>
  <c r="AT3123" i="64" a="1"/>
  <c r="AT3123" i="64" s="1"/>
  <c r="AT3200" i="64" a="1"/>
  <c r="AT3200" i="64" s="1"/>
  <c r="AT3174" i="64" a="1"/>
  <c r="AT3174" i="64" s="1"/>
  <c r="AT3149" i="64" a="1"/>
  <c r="AT3149" i="64" s="1"/>
  <c r="AT2231" i="64" a="1"/>
  <c r="AT2231" i="64" s="1"/>
  <c r="AT2232" i="64" s="1"/>
  <c r="AT112" i="64" a="1"/>
  <c r="AT112" i="64" s="1"/>
  <c r="AT110" i="64" a="1"/>
  <c r="AT110" i="64" s="1"/>
  <c r="AT111" i="64" a="1"/>
  <c r="AT111" i="64" s="1"/>
  <c r="AT113" i="64" a="1"/>
  <c r="AT113" i="64" s="1"/>
  <c r="AS114" i="64"/>
  <c r="AT2173" i="64" a="1"/>
  <c r="AT2173" i="64" s="1"/>
  <c r="AT2174" i="64" s="1"/>
  <c r="AT562" i="64" a="1"/>
  <c r="AT562" i="64" s="1"/>
  <c r="AT3250" i="64" a="1"/>
  <c r="AT3250" i="64" s="1"/>
  <c r="AT2093" i="64" a="1"/>
  <c r="AT2093" i="64" s="1"/>
  <c r="AT2511" i="64" a="1"/>
  <c r="AT2511" i="64" s="1"/>
  <c r="AT2519" i="64" s="1"/>
  <c r="AT2256" i="64" a="1"/>
  <c r="AT2256" i="64" s="1"/>
  <c r="AT2262" i="64" a="1"/>
  <c r="AT2262" i="64" s="1"/>
  <c r="AT2254" i="64" a="1"/>
  <c r="AT2254" i="64" s="1"/>
  <c r="AT1740" i="64" a="1"/>
  <c r="AT1740" i="64" s="1"/>
  <c r="AT1357" i="64" a="1"/>
  <c r="AT1357" i="64" s="1"/>
  <c r="AT563" i="64" a="1"/>
  <c r="CJ1208" i="64" a="1"/>
  <c r="AT610" i="64" a="1"/>
  <c r="CK1540" i="64"/>
  <c r="CJ1569" i="64" a="1"/>
  <c r="CJ1406" i="64"/>
  <c r="CK1473" i="64"/>
  <c r="AT2868" i="64" a="1"/>
  <c r="CJ1276" i="64" a="1"/>
  <c r="AT1741" i="64" a="1"/>
  <c r="CJ1381" i="64" a="1"/>
  <c r="AU2922" i="64" a="1"/>
  <c r="AT2339" i="64" a="1"/>
  <c r="CJ2228" i="64" a="1"/>
  <c r="CJ1024" i="64" a="1"/>
  <c r="AT2340" i="64" a="1"/>
  <c r="AT1358" i="64" a="1"/>
  <c r="AL913" i="64" a="1"/>
  <c r="CK1428" i="64"/>
  <c r="CL2888" i="64" a="1"/>
  <c r="AT2255" i="64" a="1"/>
  <c r="CL2922" i="64" a="1"/>
  <c r="AT2804" i="64" a="1"/>
  <c r="CK1451" i="64"/>
  <c r="AT2826" i="64" a="1"/>
  <c r="CL3064" i="64" a="1"/>
  <c r="AT2092" i="64" a="1"/>
  <c r="AT867" i="64" a="1"/>
  <c r="CJ1164" i="64" a="1"/>
  <c r="AT587" i="64" a="1"/>
  <c r="AT990" i="64" a="1"/>
  <c r="CJ1813" i="64" a="1"/>
  <c r="AU2888" i="64" a="1"/>
  <c r="CK1495" i="64"/>
  <c r="CH1384" i="64" a="1"/>
  <c r="CJ433" i="64" a="1"/>
  <c r="CL1064" i="64" a="1"/>
  <c r="CI1383" i="64" a="1"/>
  <c r="CK1517" i="64"/>
  <c r="CJ2386" i="64" a="1"/>
  <c r="AN1662" i="64" a="1"/>
  <c r="CJ1064" i="64" a="1"/>
  <c r="AT891" i="64" a="1"/>
  <c r="CK17" i="861" l="1"/>
  <c r="CK22" i="861"/>
  <c r="CL13" i="861"/>
  <c r="M17" i="861"/>
  <c r="O22" i="861"/>
  <c r="L17" i="861"/>
  <c r="L22" i="861"/>
  <c r="M22" i="861"/>
  <c r="N17" i="861"/>
  <c r="N22" i="861"/>
  <c r="O17" i="861"/>
  <c r="AQ23" i="861"/>
  <c r="CL3064" i="64"/>
  <c r="AV3041" i="64"/>
  <c r="AW3036" i="64"/>
  <c r="CL3038" i="64" a="1"/>
  <c r="CL3038" i="64" s="1"/>
  <c r="L3039" i="64"/>
  <c r="L3037" i="64"/>
  <c r="M3037" i="64"/>
  <c r="O3037" i="64"/>
  <c r="N3037" i="64"/>
  <c r="P3037" i="64"/>
  <c r="K3037" i="64"/>
  <c r="CL2847" i="64" a="1"/>
  <c r="CL2847" i="64" s="1"/>
  <c r="CK2848" i="64"/>
  <c r="CL2846" i="64" a="1"/>
  <c r="CL2846" i="64" s="1"/>
  <c r="K2848" i="64"/>
  <c r="L2848" i="64"/>
  <c r="O2848" i="64"/>
  <c r="M2848" i="64"/>
  <c r="N2848" i="64"/>
  <c r="CL61" i="64" a="1"/>
  <c r="CL61" i="64" s="1"/>
  <c r="CL59" i="64" a="1"/>
  <c r="CL59" i="64" s="1"/>
  <c r="CL60" i="64" a="1"/>
  <c r="CL60" i="64" s="1"/>
  <c r="CL58" i="64" s="1" a="1"/>
  <c r="CL58" i="64" s="1"/>
  <c r="CL3364" i="64" a="1"/>
  <c r="CL3364" i="64" s="1"/>
  <c r="CL1450" i="64" a="1"/>
  <c r="CL1450" i="64" s="1"/>
  <c r="CL3343" i="64" a="1"/>
  <c r="CL3343" i="64" s="1"/>
  <c r="CL1539" i="64" a="1"/>
  <c r="CL1539" i="64" s="1"/>
  <c r="CL1449" i="64" a="1"/>
  <c r="CL1449" i="64" s="1"/>
  <c r="L1451" i="64"/>
  <c r="M1451" i="64"/>
  <c r="N1451" i="64"/>
  <c r="O1451" i="64"/>
  <c r="K1451" i="64"/>
  <c r="CL1538" i="64" a="1"/>
  <c r="CL1538" i="64" s="1"/>
  <c r="L1540" i="64"/>
  <c r="M1540" i="64"/>
  <c r="N1540" i="64"/>
  <c r="O1540" i="64"/>
  <c r="K1540" i="64"/>
  <c r="CL1516" i="64" a="1"/>
  <c r="CL1516" i="64" s="1"/>
  <c r="L1517" i="64"/>
  <c r="M1517" i="64"/>
  <c r="N1517" i="64"/>
  <c r="O1517" i="64"/>
  <c r="CL1494" i="64" a="1"/>
  <c r="CL1494" i="64" s="1"/>
  <c r="L1495" i="64"/>
  <c r="M1495" i="64"/>
  <c r="N1495" i="64"/>
  <c r="O1495" i="64"/>
  <c r="K1495" i="64"/>
  <c r="CL1472" i="64" a="1"/>
  <c r="CL1472" i="64" s="1"/>
  <c r="L1473" i="64"/>
  <c r="M1473" i="64"/>
  <c r="N1473" i="64"/>
  <c r="O1473" i="64"/>
  <c r="K1473" i="64"/>
  <c r="CL302" i="64"/>
  <c r="CL677" i="64" a="1"/>
  <c r="CL677" i="64" s="1"/>
  <c r="CL1427" i="64" a="1"/>
  <c r="CL1427" i="64" s="1"/>
  <c r="L1428" i="64"/>
  <c r="M1428" i="64"/>
  <c r="N1428" i="64"/>
  <c r="O1428" i="64"/>
  <c r="K1428" i="64"/>
  <c r="CL2678" i="64" a="1"/>
  <c r="CL2678" i="64" s="1"/>
  <c r="CL2353" i="64" a="1"/>
  <c r="CL2353" i="64" s="1"/>
  <c r="CL432" i="64" a="1"/>
  <c r="CL432" i="64" s="1"/>
  <c r="CL75" i="64" a="1"/>
  <c r="CL75" i="64" s="1"/>
  <c r="CL3174" i="64" a="1"/>
  <c r="CL3174" i="64" s="1"/>
  <c r="CL2344" i="64" a="1"/>
  <c r="CL2344" i="64" s="1"/>
  <c r="CL2334" i="64" a="1"/>
  <c r="CL2334" i="64" s="1"/>
  <c r="CL131" i="64" a="1"/>
  <c r="CL131" i="64" s="1"/>
  <c r="CL562" i="64" a="1"/>
  <c r="CL562" i="64" s="1"/>
  <c r="CL1812" i="64" a="1"/>
  <c r="CL1812" i="64" s="1"/>
  <c r="CL284" i="64"/>
  <c r="CL151" i="64" a="1"/>
  <c r="CL151" i="64" s="1"/>
  <c r="CL1108" i="64" a="1"/>
  <c r="CL1108" i="64" s="1"/>
  <c r="CL1612" i="64" a="1"/>
  <c r="CL1612" i="64" s="1"/>
  <c r="CL2511" i="64" a="1"/>
  <c r="CL2511" i="64" s="1"/>
  <c r="CL2519" i="64" s="1"/>
  <c r="CL2717" i="64" a="1"/>
  <c r="CL2717" i="64" s="1"/>
  <c r="CL2343" i="64" a="1"/>
  <c r="CL2343" i="64" s="1"/>
  <c r="CL1089" i="64" a="1"/>
  <c r="CL1089" i="64" s="1"/>
  <c r="CL1097" i="64" s="1"/>
  <c r="CL80" i="64" a="1"/>
  <c r="CL80" i="64" s="1"/>
  <c r="CL1742" i="64" a="1"/>
  <c r="CL1742" i="64" s="1"/>
  <c r="CL2721" i="64" a="1"/>
  <c r="CL2721" i="64" s="1"/>
  <c r="CL2713" i="64" a="1"/>
  <c r="CL2713" i="64" s="1"/>
  <c r="CL1909" i="64" a="1"/>
  <c r="CL1909" i="64" s="1"/>
  <c r="N670" i="64"/>
  <c r="CL1093" i="64" a="1"/>
  <c r="CL1093" i="64" s="1"/>
  <c r="CL1101" i="64" s="1"/>
  <c r="CL1740" i="64" a="1"/>
  <c r="CL1740" i="64" s="1"/>
  <c r="L672" i="64"/>
  <c r="CL865" i="64" a="1"/>
  <c r="CL865" i="64" s="1"/>
  <c r="CL381" i="64" a="1"/>
  <c r="CL381" i="64" s="1"/>
  <c r="CL44" i="64" a="1"/>
  <c r="CL44" i="64" s="1"/>
  <c r="CL2256" i="64" a="1"/>
  <c r="CL2256" i="64" s="1"/>
  <c r="CL2805" i="64" a="1"/>
  <c r="CL2805" i="64" s="1"/>
  <c r="CL3149" i="64" a="1"/>
  <c r="CL3149" i="64" s="1"/>
  <c r="CL74" i="64" a="1"/>
  <c r="CL74" i="64" s="1"/>
  <c r="CL1124" i="64" a="1"/>
  <c r="CL1124" i="64" s="1"/>
  <c r="CL2194" i="64" a="1"/>
  <c r="CL2194" i="64" s="1"/>
  <c r="N682" i="64"/>
  <c r="CL1122" i="64" a="1"/>
  <c r="CL1122" i="64" s="1"/>
  <c r="CL140" i="64" a="1"/>
  <c r="CL140" i="64" s="1"/>
  <c r="L682" i="64"/>
  <c r="CL2231" i="64" a="1"/>
  <c r="CL2231" i="64" s="1"/>
  <c r="M672" i="64"/>
  <c r="CL1883" i="64" a="1"/>
  <c r="CL1883" i="64" s="1"/>
  <c r="CL1027" i="64" a="1"/>
  <c r="CL1027" i="64" s="1"/>
  <c r="CL112" i="64" a="1"/>
  <c r="CL112" i="64" s="1"/>
  <c r="CL2310" i="64" a="1"/>
  <c r="CL2310" i="64" s="1"/>
  <c r="CL1092" i="64" a="1"/>
  <c r="CL1092" i="64" s="1"/>
  <c r="CL1100" i="64" s="1"/>
  <c r="CL129" i="64" a="1"/>
  <c r="CL129" i="64" s="1"/>
  <c r="CL2284" i="64" a="1"/>
  <c r="CL2284" i="64" s="1"/>
  <c r="CL2229" i="64" a="1"/>
  <c r="CL2229" i="64" s="1"/>
  <c r="CL2308" i="64" a="1"/>
  <c r="CL2308" i="64" s="1"/>
  <c r="CL2719" i="64" a="1"/>
  <c r="CL2719" i="64" s="1"/>
  <c r="CL2716" i="64" a="1"/>
  <c r="CL2716" i="64" s="1"/>
  <c r="CL153" i="64" a="1"/>
  <c r="CL153" i="64" s="1"/>
  <c r="CL2227" i="64" a="1"/>
  <c r="CL2227" i="64" s="1"/>
  <c r="CL1405" i="64" a="1"/>
  <c r="CL1405" i="64" s="1"/>
  <c r="CL2335" i="64" a="1"/>
  <c r="CL2335" i="64" s="1"/>
  <c r="CL111" i="64" a="1"/>
  <c r="CL111" i="64" s="1"/>
  <c r="CL333" i="64" a="1"/>
  <c r="CL333" i="64" s="1"/>
  <c r="CL1091" i="64" a="1"/>
  <c r="CL1091" i="64" s="1"/>
  <c r="CL1099" i="64" s="1"/>
  <c r="CL128" i="64" a="1"/>
  <c r="CL128" i="64" s="1"/>
  <c r="CL3200" i="64" a="1"/>
  <c r="CL3200" i="64" s="1"/>
  <c r="CL229" i="64" a="1"/>
  <c r="CL229" i="64" s="1"/>
  <c r="CL645" i="64" a="1"/>
  <c r="CL645" i="64" s="1"/>
  <c r="CL2867" i="64" a="1"/>
  <c r="CL2867" i="64" s="1"/>
  <c r="CL2199" i="64" a="1"/>
  <c r="CL2199" i="64" s="1"/>
  <c r="CL137" i="64" a="1"/>
  <c r="CL137" i="64" s="1"/>
  <c r="CL585" i="64" a="1"/>
  <c r="CL585" i="64" s="1"/>
  <c r="CL2715" i="64" a="1"/>
  <c r="CL2715" i="64" s="1"/>
  <c r="CL1120" i="64" a="1"/>
  <c r="CL1120" i="64" s="1"/>
  <c r="CL2052" i="64" a="1"/>
  <c r="CL2052" i="64" s="1"/>
  <c r="CL1357" i="64" a="1"/>
  <c r="CL1357" i="64" s="1"/>
  <c r="CL384" i="64" a="1"/>
  <c r="CL384" i="64" s="1"/>
  <c r="CL2644" i="64" a="1"/>
  <c r="CL2644" i="64" s="1"/>
  <c r="CL994" i="64" a="1"/>
  <c r="CL994" i="64" s="1"/>
  <c r="CL2714" i="64" a="1"/>
  <c r="CL2714" i="64" s="1"/>
  <c r="CL2387" i="64" a="1"/>
  <c r="CL2387" i="64" s="1"/>
  <c r="CL939" i="64" a="1"/>
  <c r="CL939" i="64" s="1"/>
  <c r="CL1944" i="64" a="1"/>
  <c r="CL1944" i="64" s="1"/>
  <c r="CL212" i="64" a="1"/>
  <c r="CL212" i="64" s="1"/>
  <c r="CL2254" i="64" a="1"/>
  <c r="CL2254" i="64" s="1"/>
  <c r="CL1123" i="64" a="1"/>
  <c r="CL1123" i="64" s="1"/>
  <c r="CL1814" i="64" a="1"/>
  <c r="CL1814" i="64" s="1"/>
  <c r="CL1766" i="64" a="1"/>
  <c r="CL1766" i="64" s="1"/>
  <c r="CL132" i="64" a="1"/>
  <c r="CL132" i="64" s="1"/>
  <c r="CL1982" i="64" a="1"/>
  <c r="CL1982" i="64" s="1"/>
  <c r="CL3250" i="64" a="1"/>
  <c r="CL3250" i="64" s="1"/>
  <c r="CL1380" i="64" a="1"/>
  <c r="CL1380" i="64" s="1"/>
  <c r="CL807" i="64" a="1"/>
  <c r="CL807" i="64" s="1"/>
  <c r="CL1065" i="64" a="1"/>
  <c r="CL1065" i="64" s="1"/>
  <c r="CL937" i="64" a="1"/>
  <c r="CL937" i="64" s="1"/>
  <c r="CL860" i="64" a="1"/>
  <c r="CL860" i="64" s="1"/>
  <c r="CL1090" i="64" a="1"/>
  <c r="CL1090" i="64" s="1"/>
  <c r="CL1098" i="64" s="1"/>
  <c r="CL1305" i="64" a="1"/>
  <c r="CL1305" i="64" s="1"/>
  <c r="CL2205" i="64" a="1"/>
  <c r="CL2205" i="64" s="1"/>
  <c r="CL1109" i="64" a="1"/>
  <c r="CL1109" i="64" s="1"/>
  <c r="CL508" i="64" a="1"/>
  <c r="CL508" i="64" s="1"/>
  <c r="CL586" i="64" a="1"/>
  <c r="CL586" i="64" s="1"/>
  <c r="CL3123" i="64" a="1"/>
  <c r="CL3123" i="64" s="1"/>
  <c r="CL1207" i="64" a="1"/>
  <c r="CL1207" i="64" s="1"/>
  <c r="CL2093" i="64" a="1"/>
  <c r="CL2093" i="64" s="1"/>
  <c r="CL608" i="64" a="1"/>
  <c r="CL608" i="64" s="1"/>
  <c r="CL367" i="64" a="1"/>
  <c r="CL367" i="64" s="1"/>
  <c r="CL681" i="64" a="1"/>
  <c r="CL681" i="64" s="1"/>
  <c r="CL671" i="64" a="1"/>
  <c r="CL671" i="64" s="1"/>
  <c r="CL672" i="64" s="1"/>
  <c r="P672" i="64" s="1"/>
  <c r="CL96" i="64" a="1"/>
  <c r="CL96" i="64" s="1"/>
  <c r="CL1764" i="64" a="1"/>
  <c r="CL1764" i="64" s="1"/>
  <c r="CL320" i="64" a="1"/>
  <c r="CL320" i="64" s="1"/>
  <c r="CL2718" i="64" a="1"/>
  <c r="CL2718" i="64" s="1"/>
  <c r="CL196" i="64" a="1"/>
  <c r="CL196" i="64" s="1"/>
  <c r="CL457" i="64" a="1"/>
  <c r="CL457" i="64" s="1"/>
  <c r="CL154" i="64" a="1"/>
  <c r="CL154" i="64" s="1"/>
  <c r="CL2016" i="64" a="1"/>
  <c r="CL2016" i="64" s="1"/>
  <c r="CL2825" i="64" a="1"/>
  <c r="CL2825" i="64" s="1"/>
  <c r="CL1275" i="64" a="1"/>
  <c r="CL1275" i="64" s="1"/>
  <c r="CL136" i="64" a="1"/>
  <c r="CL136" i="64" s="1"/>
  <c r="CL2352" i="64" a="1"/>
  <c r="CL2352" i="64" s="1"/>
  <c r="CL1031" i="64" a="1"/>
  <c r="CL1031" i="64" s="1"/>
  <c r="CL2173" i="64" a="1"/>
  <c r="CL2173" i="64" s="1"/>
  <c r="CL2174" i="64" s="1"/>
  <c r="CL961" i="64" a="1"/>
  <c r="CL961" i="64" s="1"/>
  <c r="CL1568" i="64" a="1"/>
  <c r="CL1568" i="64" s="1"/>
  <c r="CL890" i="64" a="1"/>
  <c r="CL890" i="64" s="1"/>
  <c r="CL1332" i="64" a="1"/>
  <c r="CL1332" i="64" s="1"/>
  <c r="CL1165" i="64" a="1"/>
  <c r="CL1165" i="64" s="1"/>
  <c r="CL76" i="64" a="1"/>
  <c r="CL76" i="64" s="1"/>
  <c r="CL2262" i="64" a="1"/>
  <c r="CL2262" i="64" s="1"/>
  <c r="CL639" i="64" a="1"/>
  <c r="CL639" i="64" s="1"/>
  <c r="CL1981" i="64" a="1"/>
  <c r="CL1981" i="64" s="1"/>
  <c r="CL382" i="64" a="1"/>
  <c r="CL382" i="64" s="1"/>
  <c r="CL1121" i="64" a="1"/>
  <c r="CL1121" i="64" s="1"/>
  <c r="CL793" i="64" a="1"/>
  <c r="CL793" i="64" s="1"/>
  <c r="CL1107" i="64" a="1"/>
  <c r="CL1107" i="64" s="1"/>
  <c r="K670" i="64"/>
  <c r="CL1105" i="64" a="1"/>
  <c r="CL1105" i="64" s="1"/>
  <c r="CL3226" i="64" a="1"/>
  <c r="CL3226" i="64" s="1"/>
  <c r="CL1881" i="64" a="1"/>
  <c r="CL1881" i="64" s="1"/>
  <c r="CL197" i="64" a="1"/>
  <c r="CL197" i="64" s="1"/>
  <c r="CL1788" i="64" a="1"/>
  <c r="CL1788" i="64" s="1"/>
  <c r="CL155" i="64" a="1"/>
  <c r="CL155" i="64" s="1"/>
  <c r="CL801" i="64" a="1"/>
  <c r="CL801" i="64" s="1"/>
  <c r="CL152" i="64" a="1"/>
  <c r="CL152" i="64" s="1"/>
  <c r="CL352" i="64" a="1"/>
  <c r="CL352" i="64" s="1"/>
  <c r="K672" i="64"/>
  <c r="CL989" i="64" a="1"/>
  <c r="CL989" i="64" s="1"/>
  <c r="CL2720" i="64" a="1"/>
  <c r="CL2720" i="64" s="1"/>
  <c r="CL1647" i="64" a="1"/>
  <c r="CL1647" i="64" s="1"/>
  <c r="CL130" i="64" a="1"/>
  <c r="CL130" i="64" s="1"/>
  <c r="CL1023" i="64" a="1"/>
  <c r="CL1023" i="64" s="1"/>
  <c r="CL113" i="64" a="1"/>
  <c r="CL113" i="64" s="1"/>
  <c r="CL609" i="64" a="1"/>
  <c r="CL609" i="64" s="1"/>
  <c r="CL110" i="64" a="1"/>
  <c r="CL110" i="64" s="1"/>
  <c r="CL139" i="64" a="1"/>
  <c r="CL139" i="64" s="1"/>
  <c r="P670" i="64"/>
  <c r="CL266" i="64" a="1"/>
  <c r="CL266" i="64" s="1"/>
  <c r="CL790" i="64" a="1"/>
  <c r="CL790" i="64" s="1"/>
  <c r="CL1331" i="64" a="1"/>
  <c r="CL1331" i="64" s="1"/>
  <c r="O672" i="64"/>
  <c r="CL1106" i="64" a="1"/>
  <c r="CL1106" i="64" s="1"/>
  <c r="M682" i="64"/>
  <c r="CL138" i="64" a="1"/>
  <c r="CL138" i="64" s="1"/>
  <c r="M670" i="64"/>
  <c r="CL1335" i="64" a="1"/>
  <c r="CL1335" i="64" s="1"/>
  <c r="CL81" i="64" a="1"/>
  <c r="CL81" i="64" s="1"/>
  <c r="N672" i="64"/>
  <c r="O670" i="64"/>
  <c r="L670" i="64"/>
  <c r="CL1064" i="64"/>
  <c r="CL2888" i="64"/>
  <c r="CL2922" i="64"/>
  <c r="CL4" i="64"/>
  <c r="CA669" i="64"/>
  <c r="CA673" i="64" s="1"/>
  <c r="BZ678" i="64"/>
  <c r="BZ682" i="64" s="1"/>
  <c r="O682" i="64" s="1"/>
  <c r="BZ674" i="64"/>
  <c r="CK20" i="864"/>
  <c r="CK92" i="861" s="1"/>
  <c r="CK93" i="861" s="1"/>
  <c r="CK21" i="863"/>
  <c r="CL368" i="64"/>
  <c r="AN1662" i="64"/>
  <c r="CK33" i="863"/>
  <c r="CK17" i="863" s="1"/>
  <c r="CK32" i="861" s="1"/>
  <c r="CK44" i="863"/>
  <c r="AT563" i="64"/>
  <c r="BX536" i="64"/>
  <c r="BW537" i="64"/>
  <c r="BW539" i="64"/>
  <c r="BZ486" i="64"/>
  <c r="CA485" i="64"/>
  <c r="BZ488" i="64"/>
  <c r="CL4" i="864"/>
  <c r="CL4" i="863"/>
  <c r="AL913" i="64"/>
  <c r="AM912" i="64" a="1"/>
  <c r="AM912" i="64" s="1"/>
  <c r="AF808" i="64"/>
  <c r="AG799" i="64"/>
  <c r="AG803" i="64" s="1"/>
  <c r="AF804" i="64"/>
  <c r="AG796" i="64"/>
  <c r="AH788" i="64"/>
  <c r="AH791" i="64" s="1"/>
  <c r="AH800" i="64" s="1"/>
  <c r="AH802" i="64" s="1"/>
  <c r="AH792" i="64" s="1"/>
  <c r="AH794" i="64" s="1"/>
  <c r="AH795" i="64" s="1"/>
  <c r="AK1573" i="64"/>
  <c r="AK1571" i="64"/>
  <c r="AL1567" i="64" s="1"/>
  <c r="AK1664" i="64"/>
  <c r="AT230" i="64" a="1"/>
  <c r="AT230" i="64" s="1"/>
  <c r="CG85" i="861"/>
  <c r="CH45" i="861"/>
  <c r="CG60" i="861"/>
  <c r="CF60" i="861"/>
  <c r="CJ1974" i="64"/>
  <c r="CJ1983" i="64" s="1"/>
  <c r="CJ1986" i="64" s="1"/>
  <c r="CK1981" i="64" a="1"/>
  <c r="CK1981" i="64" s="1"/>
  <c r="CK1982" i="64" a="1"/>
  <c r="CK1982" i="64" s="1"/>
  <c r="CD1990" i="64"/>
  <c r="CJ1381" i="64"/>
  <c r="CJ1813" i="64"/>
  <c r="CJ1815" i="64" s="1"/>
  <c r="CK1814" i="64" a="1"/>
  <c r="CK1814" i="64" s="1"/>
  <c r="CK1812" i="64" a="1"/>
  <c r="CK1812" i="64" s="1"/>
  <c r="CK382" i="64" a="1"/>
  <c r="CK382" i="64" s="1"/>
  <c r="CK384" i="64" a="1"/>
  <c r="CK384" i="64" s="1"/>
  <c r="CJ383" i="64"/>
  <c r="CJ385" i="64" s="1"/>
  <c r="CK457" i="64" a="1"/>
  <c r="CK457" i="64" s="1"/>
  <c r="CK381" i="64" a="1"/>
  <c r="CK381" i="64" s="1"/>
  <c r="CK508" i="64" a="1"/>
  <c r="CK508" i="64" s="1"/>
  <c r="CJ433" i="64"/>
  <c r="CJ1569" i="64"/>
  <c r="CJ1570" i="64" s="1"/>
  <c r="CK1568" i="64" a="1"/>
  <c r="CK1568" i="64" s="1"/>
  <c r="CK432" i="64" a="1"/>
  <c r="CK432" i="64" s="1"/>
  <c r="CJ1276" i="64"/>
  <c r="CJ1208" i="64"/>
  <c r="CK1207" i="64" a="1"/>
  <c r="CK1207" i="64" s="1"/>
  <c r="CK1275" i="64" a="1"/>
  <c r="CK1275" i="64" s="1"/>
  <c r="CI1283" i="64"/>
  <c r="CI1277" i="64"/>
  <c r="CI1284" i="64" s="1"/>
  <c r="CJ2386" i="64"/>
  <c r="CJ2395" i="64" s="1"/>
  <c r="CJ2396" i="64" s="1" a="1"/>
  <c r="CJ2396" i="64" s="1"/>
  <c r="CK2387" i="64" a="1"/>
  <c r="CK2387" i="64" s="1"/>
  <c r="CJ1164" i="64"/>
  <c r="CJ2228" i="64"/>
  <c r="CJ2230" i="64" s="1"/>
  <c r="CK2227" i="64" a="1"/>
  <c r="CK2227" i="64" s="1"/>
  <c r="CK1165" i="64" a="1"/>
  <c r="CK1165" i="64" s="1"/>
  <c r="CI1178" i="64"/>
  <c r="CI1179" i="64" s="1" a="1"/>
  <c r="CI1179" i="64" s="1"/>
  <c r="CI1173" i="64"/>
  <c r="CK1335" i="64" a="1"/>
  <c r="CK1335" i="64" s="1"/>
  <c r="CK2229" i="64" a="1"/>
  <c r="CK2229" i="64" s="1"/>
  <c r="CJ1333" i="64"/>
  <c r="CJ1334" i="64" s="1"/>
  <c r="CJ1336" i="64" s="1"/>
  <c r="CK1331" i="64" a="1"/>
  <c r="CK1331" i="64" s="1"/>
  <c r="CK1332" i="64" a="1"/>
  <c r="CK1332" i="64" s="1"/>
  <c r="CK801" i="64" a="1"/>
  <c r="CK801" i="64" s="1"/>
  <c r="CK790" i="64" a="1"/>
  <c r="CK790" i="64" s="1"/>
  <c r="CK807" i="64" a="1"/>
  <c r="CK807" i="64" s="1"/>
  <c r="CK793" i="64" a="1"/>
  <c r="CK793" i="64" s="1"/>
  <c r="CJ147" i="64"/>
  <c r="CJ162" i="64"/>
  <c r="CK132" i="64" a="1"/>
  <c r="CK132" i="64" s="1"/>
  <c r="CK1647" i="64" a="1"/>
  <c r="CK1647" i="64" s="1"/>
  <c r="CJ146" i="64"/>
  <c r="CJ161" i="64"/>
  <c r="CJ145" i="64"/>
  <c r="CJ160" i="64"/>
  <c r="CJ158" i="64"/>
  <c r="CJ159" i="64"/>
  <c r="CI148" i="64"/>
  <c r="CJ143" i="64"/>
  <c r="CJ144" i="64"/>
  <c r="CK152" i="64" a="1"/>
  <c r="CK152" i="64" s="1"/>
  <c r="CK154" i="64" a="1"/>
  <c r="CK154" i="64" s="1"/>
  <c r="CK153" i="64" a="1"/>
  <c r="CK153" i="64" s="1"/>
  <c r="CK155" i="64" a="1"/>
  <c r="CK155" i="64" s="1"/>
  <c r="CK151" i="64" a="1"/>
  <c r="CK151" i="64" s="1"/>
  <c r="CK138" i="64" a="1"/>
  <c r="CK138" i="64" s="1"/>
  <c r="CK137" i="64" a="1"/>
  <c r="CK137" i="64" s="1"/>
  <c r="CK140" i="64" a="1"/>
  <c r="CK140" i="64" s="1"/>
  <c r="CK136" i="64" a="1"/>
  <c r="CK136" i="64" s="1"/>
  <c r="CK139" i="64" a="1"/>
  <c r="CK139" i="64" s="1"/>
  <c r="CF165" i="64"/>
  <c r="CG163" i="64"/>
  <c r="CK367" i="64" a="1"/>
  <c r="CK367" i="64" s="1"/>
  <c r="CK128" i="64" a="1"/>
  <c r="CK128" i="64" s="1"/>
  <c r="CK130" i="64" a="1"/>
  <c r="CK130" i="64" s="1"/>
  <c r="CK131" i="64" a="1"/>
  <c r="CK131" i="64" s="1"/>
  <c r="CK129" i="64" a="1"/>
  <c r="CK129" i="64" s="1"/>
  <c r="CJ133" i="64"/>
  <c r="CK1405" i="64" a="1"/>
  <c r="CK1405" i="64" s="1"/>
  <c r="CH1134" i="64"/>
  <c r="CH1135" i="64" s="1"/>
  <c r="CJ1131" i="64"/>
  <c r="CI1132" i="64"/>
  <c r="CJ1129" i="64"/>
  <c r="CJ1128" i="64"/>
  <c r="CJ1127" i="64"/>
  <c r="CK1121" i="64" a="1"/>
  <c r="CK1121" i="64" s="1"/>
  <c r="CK1124" i="64" a="1"/>
  <c r="CK1124" i="64" s="1"/>
  <c r="CK1120" i="64" a="1"/>
  <c r="CK1120" i="64" s="1"/>
  <c r="CK1123" i="64" a="1"/>
  <c r="CK1123" i="64" s="1"/>
  <c r="CK1122" i="64" a="1"/>
  <c r="CK1122" i="64" s="1"/>
  <c r="CJ1130" i="64"/>
  <c r="CI1117" i="64"/>
  <c r="CJ1116" i="64"/>
  <c r="CJ1115" i="64"/>
  <c r="CJ1114" i="64"/>
  <c r="CJ1113" i="64"/>
  <c r="CJ1112" i="64"/>
  <c r="CK1108" i="64" a="1"/>
  <c r="CK1108" i="64" s="1"/>
  <c r="CK1109" i="64" a="1"/>
  <c r="CK1109" i="64" s="1"/>
  <c r="CK1107" i="64" a="1"/>
  <c r="CK1107" i="64" s="1"/>
  <c r="CK1089" i="64" a="1"/>
  <c r="CK1089" i="64" s="1"/>
  <c r="CK1097" i="64" s="1"/>
  <c r="CK1090" i="64" a="1"/>
  <c r="CK1090" i="64" s="1"/>
  <c r="CK1106" i="64" a="1"/>
  <c r="CK1106" i="64" s="1"/>
  <c r="CK1091" i="64" a="1"/>
  <c r="CK1091" i="64" s="1"/>
  <c r="CK1099" i="64" s="1"/>
  <c r="CK1092" i="64" a="1"/>
  <c r="CK1092" i="64" s="1"/>
  <c r="CK1105" i="64" a="1"/>
  <c r="CK1105" i="64" s="1"/>
  <c r="CK1093" i="64" a="1"/>
  <c r="CK1093" i="64" s="1"/>
  <c r="CK1101" i="64" s="1"/>
  <c r="CK229" i="64" a="1"/>
  <c r="CK229" i="64" s="1"/>
  <c r="CJ1064" i="64"/>
  <c r="CJ1066" i="64" s="1"/>
  <c r="CH1384" i="64"/>
  <c r="CI1383" i="64"/>
  <c r="CK352" i="64" a="1"/>
  <c r="CK352" i="64" s="1"/>
  <c r="CK1380" i="64" a="1"/>
  <c r="CK1380" i="64" s="1"/>
  <c r="CK333" i="64" a="1"/>
  <c r="CK333" i="64" s="1"/>
  <c r="CK1065" i="64" a="1"/>
  <c r="CK1065" i="64" s="1"/>
  <c r="CK1031" i="64" a="1"/>
  <c r="CK1031" i="64" s="1"/>
  <c r="CK320" i="64" a="1"/>
  <c r="CK320" i="64" s="1"/>
  <c r="CI1028" i="64"/>
  <c r="CJ1024" i="64"/>
  <c r="CJ1032" i="64" s="1"/>
  <c r="CK1027" i="64" a="1"/>
  <c r="CK1027" i="64" s="1"/>
  <c r="CK1023" i="64" a="1"/>
  <c r="CK1023" i="64" s="1"/>
  <c r="CL43" i="863" a="1"/>
  <c r="CL43" i="863" s="1"/>
  <c r="CL41" i="863" a="1"/>
  <c r="CL41" i="863" s="1"/>
  <c r="CL42" i="863" a="1"/>
  <c r="CL42" i="863" s="1"/>
  <c r="CL29" i="863"/>
  <c r="CL40" i="863" a="1"/>
  <c r="CL40" i="863" s="1"/>
  <c r="CL39" i="863" a="1"/>
  <c r="CL39" i="863" s="1"/>
  <c r="CL30" i="863"/>
  <c r="CL32" i="863"/>
  <c r="K68" i="861"/>
  <c r="CK34" i="863"/>
  <c r="CK51" i="863" a="1"/>
  <c r="CK51" i="863" s="1"/>
  <c r="CK49" i="863" a="1"/>
  <c r="CK49" i="863" s="1"/>
  <c r="CK53" i="863" a="1"/>
  <c r="CK53" i="863" s="1"/>
  <c r="CL18" i="864"/>
  <c r="CL17" i="864"/>
  <c r="CL16" i="864"/>
  <c r="AU302" i="64"/>
  <c r="AV298" i="64"/>
  <c r="AV299" i="64"/>
  <c r="AV281" i="64"/>
  <c r="AV282" i="64"/>
  <c r="AV300" i="64"/>
  <c r="AV301" i="64"/>
  <c r="AV283" i="64"/>
  <c r="AU284" i="64"/>
  <c r="BY7" i="860"/>
  <c r="BY3" i="860"/>
  <c r="BY4" i="860" s="1"/>
  <c r="BZ2" i="860"/>
  <c r="BY1" i="860"/>
  <c r="AT990" i="64"/>
  <c r="AU994" i="64" a="1"/>
  <c r="AU994" i="64" s="1"/>
  <c r="AU989" i="64" a="1"/>
  <c r="AU989" i="64" s="1"/>
  <c r="AT610" i="64"/>
  <c r="AU2713" i="64" a="1"/>
  <c r="AU2713" i="64" s="1"/>
  <c r="AU2714" i="64" a="1"/>
  <c r="AU2714" i="64" s="1"/>
  <c r="AU2715" i="64" a="1"/>
  <c r="AU2715" i="64" s="1"/>
  <c r="AU2719" i="64" a="1"/>
  <c r="AU2719" i="64" s="1"/>
  <c r="AU2717" i="64" a="1"/>
  <c r="AU2717" i="64" s="1"/>
  <c r="AU2720" i="64" a="1"/>
  <c r="AU2720" i="64" s="1"/>
  <c r="AU2721" i="64" a="1"/>
  <c r="AU2721" i="64" s="1"/>
  <c r="AU2718" i="64" a="1"/>
  <c r="AU2718" i="64" s="1"/>
  <c r="AU2716" i="64" a="1"/>
  <c r="AU2716" i="64" s="1"/>
  <c r="AS2730" i="64"/>
  <c r="AT2722" i="64"/>
  <c r="AU586" i="64" a="1"/>
  <c r="AU586" i="64" s="1"/>
  <c r="AU609" i="64" a="1"/>
  <c r="AU609" i="64" s="1"/>
  <c r="AU608" i="64" a="1"/>
  <c r="AU608" i="64" s="1"/>
  <c r="AT587" i="64"/>
  <c r="AU2888" i="64"/>
  <c r="AU2922" i="64"/>
  <c r="AT2826" i="64"/>
  <c r="AT2804" i="64"/>
  <c r="AU3226" i="64" a="1"/>
  <c r="AU3226" i="64" s="1"/>
  <c r="AU2805" i="64" a="1"/>
  <c r="AU2805" i="64" s="1"/>
  <c r="AU2825" i="64" a="1"/>
  <c r="AU2825" i="64" s="1"/>
  <c r="CE2482" i="64"/>
  <c r="CD2484" i="64"/>
  <c r="CE2461" i="64"/>
  <c r="CE2463" i="64" s="1"/>
  <c r="CF2441" i="64"/>
  <c r="AR2349" i="64"/>
  <c r="AQ2358" i="64"/>
  <c r="AR2358" i="64"/>
  <c r="AS2348" i="64"/>
  <c r="AS2357" i="64"/>
  <c r="AS2347" i="64"/>
  <c r="AS2356" i="64"/>
  <c r="AU2353" i="64" a="1"/>
  <c r="AU2353" i="64" s="1"/>
  <c r="AU2352" i="64" a="1"/>
  <c r="AU2352" i="64" s="1"/>
  <c r="AU2344" i="64" a="1"/>
  <c r="AU2344" i="64" s="1"/>
  <c r="AU2343" i="64" a="1"/>
  <c r="AU2343" i="64" s="1"/>
  <c r="AT2340" i="64"/>
  <c r="AT2339" i="64"/>
  <c r="AU2334" i="64" a="1"/>
  <c r="AU2334" i="64" s="1"/>
  <c r="AU2335" i="64" a="1"/>
  <c r="AU2335" i="64" s="1"/>
  <c r="AT2868" i="64"/>
  <c r="AU2867" i="64" a="1"/>
  <c r="AU2867" i="64" s="1"/>
  <c r="AU865" i="64" a="1"/>
  <c r="AU865" i="64" s="1"/>
  <c r="AV2616" i="64"/>
  <c r="AV2617" i="64" s="1"/>
  <c r="AT2092" i="64"/>
  <c r="AT1741" i="64"/>
  <c r="AT2255" i="64"/>
  <c r="AT1358" i="64"/>
  <c r="AT891" i="64"/>
  <c r="AT867" i="64"/>
  <c r="AS83" i="64"/>
  <c r="AU860" i="64" a="1"/>
  <c r="AU860" i="64" s="1"/>
  <c r="AU96" i="64" a="1"/>
  <c r="AU96" i="64" s="1"/>
  <c r="AU585" i="64" a="1"/>
  <c r="AU585" i="64" s="1"/>
  <c r="AU76" i="64" a="1"/>
  <c r="AU76" i="64" s="1"/>
  <c r="AU81" i="64" a="1"/>
  <c r="AU81" i="64" s="1"/>
  <c r="AU80" i="64" a="1"/>
  <c r="AU80" i="64" s="1"/>
  <c r="AT77" i="64"/>
  <c r="AU74" i="64" a="1"/>
  <c r="AU74" i="64" s="1"/>
  <c r="AU75" i="64" a="1"/>
  <c r="AU75" i="64" s="1"/>
  <c r="AU890" i="64" a="1"/>
  <c r="AU890" i="64" s="1"/>
  <c r="AU3123" i="64" a="1"/>
  <c r="AU3123" i="64" s="1"/>
  <c r="AU3200" i="64" a="1"/>
  <c r="AU3200" i="64" s="1"/>
  <c r="AU3174" i="64" a="1"/>
  <c r="AU3174" i="64" s="1"/>
  <c r="AU3149" i="64" a="1"/>
  <c r="AU3149" i="64" s="1"/>
  <c r="AU2231" i="64" a="1"/>
  <c r="AU2231" i="64" s="1"/>
  <c r="AU2232" i="64" s="1"/>
  <c r="AT114" i="64"/>
  <c r="AU111" i="64" a="1"/>
  <c r="AU111" i="64" s="1"/>
  <c r="AU112" i="64" a="1"/>
  <c r="AU112" i="64" s="1"/>
  <c r="AU113" i="64" a="1"/>
  <c r="AU113" i="64" s="1"/>
  <c r="AU110" i="64" a="1"/>
  <c r="AU110" i="64" s="1"/>
  <c r="AU2173" i="64" a="1"/>
  <c r="AU2173" i="64" s="1"/>
  <c r="AU2174" i="64" s="1"/>
  <c r="AU562" i="64" a="1"/>
  <c r="AU562" i="64" s="1"/>
  <c r="AU3250" i="64" a="1"/>
  <c r="AU3250" i="64" s="1"/>
  <c r="AU2093" i="64" a="1"/>
  <c r="AU2093" i="64" s="1"/>
  <c r="AU2511" i="64" a="1"/>
  <c r="AU2511" i="64" s="1"/>
  <c r="AU2519" i="64" s="1"/>
  <c r="AU2256" i="64" a="1"/>
  <c r="AU2256" i="64" s="1"/>
  <c r="AU2262" i="64" a="1"/>
  <c r="AU2262" i="64" s="1"/>
  <c r="AU2254" i="64" a="1"/>
  <c r="AU2254" i="64" s="1"/>
  <c r="AU1740" i="64" a="1"/>
  <c r="AU1740" i="64" s="1"/>
  <c r="AU1357" i="64" a="1"/>
  <c r="AU1357" i="64" s="1"/>
  <c r="CK1813" i="64" a="1"/>
  <c r="CL1428" i="64"/>
  <c r="AU867" i="64" a="1"/>
  <c r="CL2340" i="64" a="1"/>
  <c r="CL1517" i="64"/>
  <c r="AU2255" i="64" a="1"/>
  <c r="CK1381" i="64" a="1"/>
  <c r="CI1384" i="64" a="1"/>
  <c r="AV2888" i="64" a="1"/>
  <c r="CL938" i="64" a="1"/>
  <c r="AU587" i="64" a="1"/>
  <c r="CL2092" i="64" a="1"/>
  <c r="CL1164" i="64" a="1"/>
  <c r="CL1789" i="64" a="1"/>
  <c r="AU2868" i="64" a="1"/>
  <c r="CL433" i="64" a="1"/>
  <c r="CL1765" i="64" a="1"/>
  <c r="AV2922" i="64" a="1"/>
  <c r="AU2339" i="64" a="1"/>
  <c r="CL1381" i="64" a="1"/>
  <c r="AU2826" i="64" a="1"/>
  <c r="CL2309" i="64" a="1"/>
  <c r="AU610" i="64" a="1"/>
  <c r="CL1882" i="64" a="1"/>
  <c r="CL2228" i="64" a="1"/>
  <c r="AU891" i="64" a="1"/>
  <c r="CL1495" i="64"/>
  <c r="CL962" i="64" a="1"/>
  <c r="CJ1383" i="64" a="1"/>
  <c r="CK1569" i="64" a="1"/>
  <c r="CK2386" i="64" a="1"/>
  <c r="CK433" i="64" a="1"/>
  <c r="CL2868" i="64" a="1"/>
  <c r="CL2386" i="64" a="1"/>
  <c r="CL891" i="64" a="1"/>
  <c r="CL1945" i="64" a="1"/>
  <c r="AU1358" i="64" a="1"/>
  <c r="AM913" i="64" a="1"/>
  <c r="CK1208" i="64" a="1"/>
  <c r="CL1910" i="64" a="1"/>
  <c r="CL2255" i="64" a="1"/>
  <c r="CL2804" i="64" a="1"/>
  <c r="CK1406" i="64"/>
  <c r="AO1662" i="64" a="1"/>
  <c r="CL990" i="64" a="1"/>
  <c r="CL1540" i="64"/>
  <c r="CL1813" i="64" a="1"/>
  <c r="AU2804" i="64" a="1"/>
  <c r="CL587" i="64" a="1"/>
  <c r="CL1358" i="64" a="1"/>
  <c r="CK1064" i="64" a="1"/>
  <c r="CL867" i="64" a="1"/>
  <c r="CL1741" i="64" a="1"/>
  <c r="AU990" i="64" a="1"/>
  <c r="CL2339" i="64" a="1"/>
  <c r="CL610" i="64" a="1"/>
  <c r="AU563" i="64" a="1"/>
  <c r="CL2017" i="64" a="1"/>
  <c r="CK1164" i="64" a="1"/>
  <c r="CL2053" i="64" a="1"/>
  <c r="CK2228" i="64" a="1"/>
  <c r="CL1569" i="64" a="1"/>
  <c r="CL1024" i="64" a="1"/>
  <c r="CL2198" i="64" a="1"/>
  <c r="CL563" i="64" a="1"/>
  <c r="CL2826" i="64" a="1"/>
  <c r="CL1208" i="64" a="1"/>
  <c r="CL1276" i="64" a="1"/>
  <c r="CK1024" i="64" a="1"/>
  <c r="CK1276" i="64" a="1"/>
  <c r="AU2340" i="64" a="1"/>
  <c r="AU2092" i="64" a="1"/>
  <c r="CL1451" i="64"/>
  <c r="CL1406" i="64"/>
  <c r="CL1473" i="64"/>
  <c r="AU1741" i="64" a="1"/>
  <c r="CL17" i="861" l="1"/>
  <c r="CL22" i="861"/>
  <c r="K3064" i="64"/>
  <c r="L3064" i="64"/>
  <c r="M3064" i="64"/>
  <c r="N3064" i="64"/>
  <c r="O3064" i="64"/>
  <c r="P3064" i="64"/>
  <c r="P2845" i="64"/>
  <c r="L2845" i="64"/>
  <c r="M2845" i="64"/>
  <c r="N2845" i="64"/>
  <c r="O2845" i="64"/>
  <c r="K2845" i="64"/>
  <c r="K3036" i="64"/>
  <c r="K3040" i="64"/>
  <c r="L3040" i="64"/>
  <c r="AW3039" i="64"/>
  <c r="M678" i="64"/>
  <c r="CL2848" i="64"/>
  <c r="P2848" i="64" s="1"/>
  <c r="P1451" i="64"/>
  <c r="P1540" i="64"/>
  <c r="K1517" i="64"/>
  <c r="P1517" i="64"/>
  <c r="P1495" i="64"/>
  <c r="P1473" i="64"/>
  <c r="CL159" i="64"/>
  <c r="CL147" i="64"/>
  <c r="CL1116" i="64"/>
  <c r="CL383" i="64"/>
  <c r="CL385" i="64" s="1"/>
  <c r="CL161" i="64"/>
  <c r="P1428" i="64"/>
  <c r="CL146" i="64"/>
  <c r="CL144" i="64"/>
  <c r="CL1115" i="64"/>
  <c r="CL1131" i="64"/>
  <c r="CL143" i="64"/>
  <c r="CL1112" i="64"/>
  <c r="CL1127" i="64"/>
  <c r="CL2722" i="64"/>
  <c r="CL158" i="64"/>
  <c r="CL433" i="64"/>
  <c r="CL77" i="64"/>
  <c r="CL83" i="64" s="1"/>
  <c r="CL2339" i="64"/>
  <c r="CL2356" i="64" s="1"/>
  <c r="CL198" i="64"/>
  <c r="CL1813" i="64"/>
  <c r="CL1815" i="64" s="1"/>
  <c r="CL563" i="64"/>
  <c r="CL162" i="64"/>
  <c r="CL1910" i="64"/>
  <c r="CL1741" i="64"/>
  <c r="CL1743" i="64" s="1"/>
  <c r="CL160" i="64"/>
  <c r="L673" i="64"/>
  <c r="M669" i="64" s="1"/>
  <c r="CL1333" i="64"/>
  <c r="CL1334" i="64" s="1"/>
  <c r="CL1336" i="64" s="1"/>
  <c r="CL1129" i="64"/>
  <c r="CL2804" i="64"/>
  <c r="CL1114" i="64"/>
  <c r="CL133" i="64"/>
  <c r="CL145" i="64"/>
  <c r="CL1066" i="64"/>
  <c r="N678" i="64"/>
  <c r="CL1130" i="64"/>
  <c r="CL1113" i="64"/>
  <c r="CL1128" i="64"/>
  <c r="CL2340" i="64"/>
  <c r="CL2348" i="64" s="1"/>
  <c r="CL2228" i="64"/>
  <c r="CL2230" i="64" s="1"/>
  <c r="CL2232" i="64" s="1"/>
  <c r="CL2198" i="64"/>
  <c r="CL2200" i="64" s="1"/>
  <c r="CL2309" i="64"/>
  <c r="CL2311" i="64" s="1"/>
  <c r="CL2868" i="64"/>
  <c r="CL114" i="64"/>
  <c r="CL2255" i="64"/>
  <c r="CL1945" i="64"/>
  <c r="CL2386" i="64"/>
  <c r="CL2395" i="64" s="1"/>
  <c r="L2395" i="64" s="1"/>
  <c r="CL1381" i="64"/>
  <c r="CL1358" i="64"/>
  <c r="CL2053" i="64"/>
  <c r="CL2092" i="64"/>
  <c r="CL2101" i="64" s="1"/>
  <c r="CL1208" i="64"/>
  <c r="CL1215" i="64" s="1"/>
  <c r="CL587" i="64"/>
  <c r="CL867" i="64"/>
  <c r="CL866" i="64" s="1"/>
  <c r="CL938" i="64"/>
  <c r="CL940" i="64" s="1"/>
  <c r="CL1024" i="64"/>
  <c r="CL1032" i="64" s="1"/>
  <c r="CL1276" i="64"/>
  <c r="CL1283" i="64" s="1"/>
  <c r="CL2826" i="64"/>
  <c r="CL990" i="64"/>
  <c r="CL1000" i="64" s="1"/>
  <c r="CL2017" i="64"/>
  <c r="CL1164" i="64"/>
  <c r="CL1178" i="64" s="1"/>
  <c r="CL1789" i="64"/>
  <c r="CL891" i="64"/>
  <c r="CL1765" i="64"/>
  <c r="CL1767" i="64" s="1"/>
  <c r="CL1569" i="64"/>
  <c r="CL1882" i="64"/>
  <c r="CL1884" i="64" s="1"/>
  <c r="CL962" i="64"/>
  <c r="CL610" i="64"/>
  <c r="K678" i="64"/>
  <c r="K669" i="64"/>
  <c r="N673" i="64"/>
  <c r="O669" i="64" s="1"/>
  <c r="K673" i="64"/>
  <c r="L678" i="64"/>
  <c r="M673" i="64"/>
  <c r="N669" i="64" s="1"/>
  <c r="O673" i="64"/>
  <c r="P669" i="64" s="1"/>
  <c r="O678" i="64"/>
  <c r="CB669" i="64"/>
  <c r="CB673" i="64" s="1"/>
  <c r="CA674" i="64"/>
  <c r="CA678" i="64"/>
  <c r="CA682" i="64" s="1"/>
  <c r="CL21" i="863"/>
  <c r="CL20" i="864"/>
  <c r="CL92" i="861" s="1"/>
  <c r="CL93" i="861" s="1"/>
  <c r="AO1662" i="64"/>
  <c r="CL33" i="863"/>
  <c r="CL44" i="863"/>
  <c r="P44" i="863" s="1"/>
  <c r="AU563" i="64"/>
  <c r="CA486" i="64"/>
  <c r="CB485" i="64"/>
  <c r="CA488" i="64"/>
  <c r="BY536" i="64"/>
  <c r="BX537" i="64"/>
  <c r="BX539" i="64"/>
  <c r="AM913" i="64"/>
  <c r="AU230" i="64" a="1"/>
  <c r="AU230" i="64" s="1"/>
  <c r="AN912" i="64" a="1"/>
  <c r="AN912" i="64" s="1"/>
  <c r="AH796" i="64"/>
  <c r="AI788" i="64"/>
  <c r="AI791" i="64" s="1"/>
  <c r="AI800" i="64" s="1"/>
  <c r="AI802" i="64" s="1"/>
  <c r="AI792" i="64" s="1"/>
  <c r="AI794" i="64" s="1"/>
  <c r="AI795" i="64" s="1"/>
  <c r="AL1571" i="64"/>
  <c r="AM1567" i="64" s="1"/>
  <c r="AL1573" i="64"/>
  <c r="AL1664" i="64"/>
  <c r="AG804" i="64"/>
  <c r="AG808" i="64"/>
  <c r="AH799" i="64"/>
  <c r="AH803" i="64" s="1"/>
  <c r="CH85" i="861"/>
  <c r="CK1974" i="64"/>
  <c r="CK1983" i="64" s="1"/>
  <c r="CI45" i="861"/>
  <c r="CE1990" i="64"/>
  <c r="N1986" i="64"/>
  <c r="M1983" i="64"/>
  <c r="N1983" i="64"/>
  <c r="O1986" i="64"/>
  <c r="L1983" i="64"/>
  <c r="O1983" i="64"/>
  <c r="K1983" i="64"/>
  <c r="CK1381" i="64"/>
  <c r="CK1813" i="64"/>
  <c r="CK1815" i="64" s="1"/>
  <c r="L1813" i="64"/>
  <c r="N1813" i="64"/>
  <c r="O1813" i="64"/>
  <c r="K1813" i="64"/>
  <c r="L1815" i="64"/>
  <c r="K1815" i="64"/>
  <c r="N1815" i="64"/>
  <c r="O1815" i="64"/>
  <c r="M1815" i="64"/>
  <c r="K3311" i="64"/>
  <c r="N3311" i="64"/>
  <c r="L3311" i="64"/>
  <c r="P3311" i="64"/>
  <c r="M3311" i="64"/>
  <c r="O3311" i="64"/>
  <c r="K383" i="64"/>
  <c r="K385" i="64"/>
  <c r="L385" i="64"/>
  <c r="L383" i="64"/>
  <c r="M385" i="64"/>
  <c r="N385" i="64"/>
  <c r="O385" i="64"/>
  <c r="M383" i="64"/>
  <c r="N383" i="64"/>
  <c r="O383" i="64"/>
  <c r="CK383" i="64"/>
  <c r="CK385" i="64" s="1"/>
  <c r="N488" i="64"/>
  <c r="L488" i="64"/>
  <c r="M488" i="64"/>
  <c r="O488" i="64"/>
  <c r="K488" i="64"/>
  <c r="N539" i="64"/>
  <c r="L539" i="64"/>
  <c r="M539" i="64"/>
  <c r="K539" i="64"/>
  <c r="CK433" i="64"/>
  <c r="CK1569" i="64"/>
  <c r="CK1276" i="64"/>
  <c r="N1276" i="64" s="1"/>
  <c r="N1283" i="64" s="1"/>
  <c r="CK1208" i="64"/>
  <c r="O1276" i="64"/>
  <c r="O1283" i="64" s="1"/>
  <c r="K1276" i="64"/>
  <c r="K1283" i="64" s="1"/>
  <c r="L1276" i="64"/>
  <c r="L1283" i="64" s="1"/>
  <c r="CJ1283" i="64"/>
  <c r="CJ1277" i="64"/>
  <c r="CJ1284" i="64" s="1"/>
  <c r="L1208" i="64"/>
  <c r="M1208" i="64"/>
  <c r="K1208" i="64"/>
  <c r="K1215" i="64" s="1"/>
  <c r="N1208" i="64"/>
  <c r="O1208" i="64"/>
  <c r="CK2386" i="64"/>
  <c r="CK2395" i="64" s="1"/>
  <c r="N2386" i="64"/>
  <c r="M2386" i="64"/>
  <c r="O2386" i="64"/>
  <c r="M2388" i="64"/>
  <c r="K2388" i="64"/>
  <c r="N2388" i="64"/>
  <c r="P2388" i="64"/>
  <c r="K2419" i="64"/>
  <c r="L2419" i="64"/>
  <c r="L2388" i="64"/>
  <c r="O2388" i="64"/>
  <c r="N2395" i="64"/>
  <c r="M2419" i="64"/>
  <c r="N2419" i="64"/>
  <c r="O2419" i="64"/>
  <c r="P2419" i="64"/>
  <c r="CK1164" i="64"/>
  <c r="CK2228" i="64"/>
  <c r="CK2230" i="64" s="1"/>
  <c r="K1174" i="64"/>
  <c r="M1174" i="64"/>
  <c r="O1174" i="64"/>
  <c r="N1174" i="64"/>
  <c r="P1174" i="64"/>
  <c r="L1174" i="64"/>
  <c r="CJ1178" i="64"/>
  <c r="CJ1179" i="64" s="1" a="1"/>
  <c r="CJ1179" i="64" s="1"/>
  <c r="CJ1173" i="64"/>
  <c r="L2228" i="64"/>
  <c r="O2228" i="64"/>
  <c r="K2228" i="64"/>
  <c r="N2228" i="64"/>
  <c r="O2230" i="64"/>
  <c r="L2230" i="64"/>
  <c r="K2230" i="64"/>
  <c r="N2230" i="64"/>
  <c r="M2230" i="64"/>
  <c r="CK1333" i="64"/>
  <c r="CK1334" i="64" s="1"/>
  <c r="CK1336" i="64" s="1"/>
  <c r="L1336" i="64"/>
  <c r="K1336" i="64"/>
  <c r="M1336" i="64"/>
  <c r="O1336" i="64"/>
  <c r="K791" i="64"/>
  <c r="K808" i="64"/>
  <c r="O789" i="64"/>
  <c r="L789" i="64"/>
  <c r="K794" i="64"/>
  <c r="M789" i="64"/>
  <c r="P789" i="64"/>
  <c r="K789" i="64"/>
  <c r="N789" i="64"/>
  <c r="CK147" i="64"/>
  <c r="CK162" i="64"/>
  <c r="K1664" i="64"/>
  <c r="CK159" i="64"/>
  <c r="CK161" i="64"/>
  <c r="CK158" i="64"/>
  <c r="K148" i="64"/>
  <c r="K158" i="64"/>
  <c r="K162" i="64"/>
  <c r="K147" i="64"/>
  <c r="L143" i="64"/>
  <c r="K160" i="64"/>
  <c r="L147" i="64"/>
  <c r="K133" i="64"/>
  <c r="K145" i="64"/>
  <c r="K161" i="64"/>
  <c r="L146" i="64"/>
  <c r="L162" i="64"/>
  <c r="L158" i="64"/>
  <c r="K159" i="64"/>
  <c r="K144" i="64"/>
  <c r="L133" i="64"/>
  <c r="L145" i="64"/>
  <c r="L161" i="64"/>
  <c r="L160" i="64"/>
  <c r="K146" i="64"/>
  <c r="L159" i="64"/>
  <c r="K163" i="64"/>
  <c r="L144" i="64"/>
  <c r="L163" i="64"/>
  <c r="K165" i="64"/>
  <c r="L165" i="64"/>
  <c r="M143" i="64"/>
  <c r="N143" i="64"/>
  <c r="N165" i="64"/>
  <c r="O143" i="64"/>
  <c r="O148" i="64"/>
  <c r="O165" i="64"/>
  <c r="CK160" i="64"/>
  <c r="CF166" i="64"/>
  <c r="CK145" i="64"/>
  <c r="CK144" i="64"/>
  <c r="CK146" i="64"/>
  <c r="CK143" i="64"/>
  <c r="CJ148" i="64"/>
  <c r="CG165" i="64"/>
  <c r="CG166" i="64" s="1"/>
  <c r="CH163" i="64"/>
  <c r="CK133" i="64"/>
  <c r="O2441" i="64"/>
  <c r="L2137" i="64"/>
  <c r="O2137" i="64"/>
  <c r="L2146" i="64"/>
  <c r="N2512" i="64"/>
  <c r="L2512" i="64"/>
  <c r="N2484" i="64"/>
  <c r="O2484" i="64"/>
  <c r="M2150" i="64"/>
  <c r="O2512" i="64"/>
  <c r="O2102" i="64"/>
  <c r="O2463" i="64"/>
  <c r="K2102" i="64"/>
  <c r="K2484" i="64"/>
  <c r="M2137" i="64"/>
  <c r="P2102" i="64"/>
  <c r="N2137" i="64"/>
  <c r="P2512" i="64"/>
  <c r="N2441" i="64"/>
  <c r="O2138" i="64"/>
  <c r="M2463" i="64"/>
  <c r="O2146" i="64"/>
  <c r="P2150" i="64"/>
  <c r="K2512" i="64"/>
  <c r="K2463" i="64"/>
  <c r="K2138" i="64"/>
  <c r="N2146" i="64"/>
  <c r="L2102" i="64"/>
  <c r="M2441" i="64"/>
  <c r="M2102" i="64"/>
  <c r="K2441" i="64"/>
  <c r="L2441" i="64"/>
  <c r="L2150" i="64"/>
  <c r="P2137" i="64"/>
  <c r="L2463" i="64"/>
  <c r="M2484" i="64"/>
  <c r="M2146" i="64"/>
  <c r="P2138" i="64"/>
  <c r="L2138" i="64"/>
  <c r="K2146" i="64"/>
  <c r="M2138" i="64"/>
  <c r="N2138" i="64"/>
  <c r="L2484" i="64"/>
  <c r="M2512" i="64"/>
  <c r="O2150" i="64"/>
  <c r="N2463" i="64"/>
  <c r="N2102" i="64"/>
  <c r="N2150" i="64"/>
  <c r="K2137" i="64"/>
  <c r="P2146" i="64"/>
  <c r="K2150" i="64"/>
  <c r="AQ2360" i="64"/>
  <c r="AQ2361" i="64" s="1"/>
  <c r="K1383" i="64"/>
  <c r="K1381" i="64"/>
  <c r="K1406" i="64"/>
  <c r="K1384" i="64"/>
  <c r="L1383" i="64"/>
  <c r="L1381" i="64"/>
  <c r="L1406" i="64"/>
  <c r="L1384" i="64"/>
  <c r="AE2520" i="64" a="1"/>
  <c r="AE2520" i="64" s="1"/>
  <c r="CI1134" i="64"/>
  <c r="CI1135" i="64" s="1"/>
  <c r="K1134" i="64"/>
  <c r="L1134" i="64"/>
  <c r="CK1100" i="64"/>
  <c r="CK1130" i="64" s="1"/>
  <c r="CK1098" i="64"/>
  <c r="CK1128" i="64" s="1"/>
  <c r="CK1131" i="64"/>
  <c r="CK1129" i="64"/>
  <c r="CJ1132" i="64"/>
  <c r="K1130" i="64"/>
  <c r="K1131" i="64"/>
  <c r="K1128" i="64"/>
  <c r="K1129" i="64"/>
  <c r="K1127" i="64"/>
  <c r="K1132" i="64"/>
  <c r="L1130" i="64"/>
  <c r="L1128" i="64"/>
  <c r="L1132" i="64"/>
  <c r="L1127" i="64"/>
  <c r="L1129" i="64"/>
  <c r="L1131" i="64"/>
  <c r="CK1127" i="64"/>
  <c r="CK1116" i="64"/>
  <c r="CK1114" i="64"/>
  <c r="CJ1117" i="64"/>
  <c r="K1113" i="64"/>
  <c r="L1113" i="64"/>
  <c r="O1114" i="64"/>
  <c r="L1117" i="64"/>
  <c r="L1116" i="64"/>
  <c r="L1115" i="64"/>
  <c r="O1117" i="64"/>
  <c r="N1116" i="64"/>
  <c r="K1114" i="64"/>
  <c r="K1116" i="64"/>
  <c r="O1113" i="64"/>
  <c r="K1098" i="64"/>
  <c r="O1097" i="64"/>
  <c r="L1098" i="64"/>
  <c r="O1115" i="64"/>
  <c r="O1099" i="64"/>
  <c r="O1112" i="64"/>
  <c r="O1101" i="64"/>
  <c r="O1116" i="64"/>
  <c r="N1114" i="64"/>
  <c r="L1097" i="64"/>
  <c r="K1100" i="64"/>
  <c r="N1117" i="64"/>
  <c r="K1101" i="64"/>
  <c r="M1100" i="64"/>
  <c r="L1099" i="64"/>
  <c r="M1098" i="64"/>
  <c r="N1112" i="64"/>
  <c r="K1115" i="64"/>
  <c r="K1097" i="64"/>
  <c r="K1099" i="64"/>
  <c r="N1115" i="64"/>
  <c r="O1100" i="64"/>
  <c r="L1112" i="64"/>
  <c r="N1101" i="64"/>
  <c r="L1100" i="64"/>
  <c r="K1112" i="64"/>
  <c r="N1100" i="64"/>
  <c r="L1101" i="64"/>
  <c r="O1098" i="64"/>
  <c r="K1117" i="64"/>
  <c r="N1098" i="64"/>
  <c r="N1097" i="64"/>
  <c r="N1099" i="64"/>
  <c r="CK1112" i="64"/>
  <c r="K1102" i="64"/>
  <c r="L1102" i="64"/>
  <c r="CK1064" i="64"/>
  <c r="CK1066" i="64" s="1"/>
  <c r="CI1384" i="64"/>
  <c r="CJ1383" i="64"/>
  <c r="O1066" i="64"/>
  <c r="L1066" i="64"/>
  <c r="K1066" i="64"/>
  <c r="CJ1028" i="64"/>
  <c r="K1022" i="64"/>
  <c r="N1022" i="64"/>
  <c r="P1022" i="64"/>
  <c r="O1022" i="64"/>
  <c r="M1022" i="64"/>
  <c r="L1022" i="64"/>
  <c r="CK1024" i="64"/>
  <c r="CK1032" i="64" s="1"/>
  <c r="L1032" i="64"/>
  <c r="K1032" i="64"/>
  <c r="K1024" i="64"/>
  <c r="L1024" i="64"/>
  <c r="L1028" i="64"/>
  <c r="K1028" i="64"/>
  <c r="N1028" i="64"/>
  <c r="O1028" i="64"/>
  <c r="M20" i="863"/>
  <c r="M35" i="861" s="1"/>
  <c r="K20" i="863"/>
  <c r="K35" i="861" s="1"/>
  <c r="N20" i="863"/>
  <c r="N35" i="861" s="1"/>
  <c r="O20" i="863"/>
  <c r="O35" i="861" s="1"/>
  <c r="L20" i="863"/>
  <c r="L35" i="861" s="1"/>
  <c r="P20" i="863"/>
  <c r="P35" i="861" s="1"/>
  <c r="P31" i="863"/>
  <c r="M31" i="863"/>
  <c r="K31" i="863"/>
  <c r="L31" i="863"/>
  <c r="N31" i="863"/>
  <c r="O31" i="863"/>
  <c r="K19" i="864"/>
  <c r="P19" i="864"/>
  <c r="L19" i="864"/>
  <c r="M19" i="864"/>
  <c r="N19" i="864"/>
  <c r="O19" i="864"/>
  <c r="K280" i="64"/>
  <c r="CL51" i="863" a="1"/>
  <c r="CL51" i="863" s="1"/>
  <c r="CL53" i="863" a="1"/>
  <c r="CL53" i="863" s="1"/>
  <c r="CL49" i="863" a="1"/>
  <c r="CL49" i="863" s="1"/>
  <c r="L30" i="863"/>
  <c r="N44" i="863"/>
  <c r="K44" i="863"/>
  <c r="N17" i="863"/>
  <c r="N32" i="861" s="1"/>
  <c r="O29" i="863"/>
  <c r="L33" i="863"/>
  <c r="N29" i="863"/>
  <c r="K30" i="863"/>
  <c r="L29" i="863"/>
  <c r="K33" i="863"/>
  <c r="K17" i="863"/>
  <c r="K32" i="861" s="1"/>
  <c r="M32" i="863"/>
  <c r="K29" i="863"/>
  <c r="O30" i="863"/>
  <c r="K32" i="863"/>
  <c r="N33" i="863"/>
  <c r="O44" i="863"/>
  <c r="O32" i="863"/>
  <c r="P32" i="863"/>
  <c r="P30" i="863"/>
  <c r="N30" i="863"/>
  <c r="L32" i="863"/>
  <c r="L17" i="863"/>
  <c r="L32" i="861" s="1"/>
  <c r="M30" i="863"/>
  <c r="O17" i="863"/>
  <c r="O32" i="861" s="1"/>
  <c r="O33" i="863"/>
  <c r="P29" i="863"/>
  <c r="N32" i="863"/>
  <c r="O18" i="864"/>
  <c r="N20" i="864"/>
  <c r="N92" i="861" s="1"/>
  <c r="M17" i="864"/>
  <c r="L16" i="864"/>
  <c r="M16" i="864"/>
  <c r="K20" i="864"/>
  <c r="K92" i="861" s="1"/>
  <c r="L18" i="864"/>
  <c r="P18" i="864"/>
  <c r="N18" i="864"/>
  <c r="P16" i="864"/>
  <c r="L20" i="864"/>
  <c r="L92" i="861" s="1"/>
  <c r="N16" i="864"/>
  <c r="O17" i="864"/>
  <c r="M18" i="864"/>
  <c r="K18" i="864"/>
  <c r="N17" i="864"/>
  <c r="L17" i="864"/>
  <c r="K16" i="864"/>
  <c r="P17" i="864"/>
  <c r="K17" i="864"/>
  <c r="O16" i="864"/>
  <c r="O20" i="864"/>
  <c r="O92" i="861" s="1"/>
  <c r="CL34" i="863"/>
  <c r="M29" i="863"/>
  <c r="AV302" i="64"/>
  <c r="AV284" i="64"/>
  <c r="AW298" i="64"/>
  <c r="AW299" i="64"/>
  <c r="AW281" i="64"/>
  <c r="AW282" i="64"/>
  <c r="AW300" i="64"/>
  <c r="AW301" i="64"/>
  <c r="AW283" i="64"/>
  <c r="BZ7" i="860"/>
  <c r="BZ3" i="860"/>
  <c r="BZ4" i="860" s="1"/>
  <c r="CA2" i="860"/>
  <c r="BZ1" i="860"/>
  <c r="AU990" i="64"/>
  <c r="AU1000" i="64" s="1"/>
  <c r="AT1000" i="64"/>
  <c r="AV994" i="64" a="1"/>
  <c r="AV994" i="64" s="1"/>
  <c r="AV989" i="64" a="1"/>
  <c r="AV989" i="64" s="1"/>
  <c r="AT2730" i="64"/>
  <c r="AU610" i="64"/>
  <c r="AV2719" i="64" a="1"/>
  <c r="AV2719" i="64" s="1"/>
  <c r="AV2713" i="64" a="1"/>
  <c r="AV2713" i="64" s="1"/>
  <c r="AV2715" i="64" a="1"/>
  <c r="AV2715" i="64" s="1"/>
  <c r="AV2714" i="64" a="1"/>
  <c r="AV2714" i="64" s="1"/>
  <c r="AV2717" i="64" a="1"/>
  <c r="AV2717" i="64" s="1"/>
  <c r="AV2720" i="64" a="1"/>
  <c r="AV2720" i="64" s="1"/>
  <c r="AV2721" i="64" a="1"/>
  <c r="AV2721" i="64" s="1"/>
  <c r="AV2718" i="64" a="1"/>
  <c r="AV2718" i="64" s="1"/>
  <c r="AV2716" i="64" a="1"/>
  <c r="AV2716" i="64" s="1"/>
  <c r="AU2722" i="64"/>
  <c r="AV586" i="64" a="1"/>
  <c r="AV586" i="64" s="1"/>
  <c r="AV609" i="64" a="1"/>
  <c r="AV609" i="64" s="1"/>
  <c r="AV608" i="64" a="1"/>
  <c r="AV608" i="64" s="1"/>
  <c r="AU587" i="64"/>
  <c r="AV2888" i="64"/>
  <c r="AV2922" i="64"/>
  <c r="AU2826" i="64"/>
  <c r="AU2804" i="64"/>
  <c r="AV3226" i="64" a="1"/>
  <c r="AV3226" i="64" s="1"/>
  <c r="AV2805" i="64" a="1"/>
  <c r="AV2805" i="64" s="1"/>
  <c r="AV2825" i="64" a="1"/>
  <c r="AV2825" i="64" s="1"/>
  <c r="CE2484" i="64"/>
  <c r="CF2482" i="64"/>
  <c r="CF2461" i="64"/>
  <c r="CF2463" i="64" s="1"/>
  <c r="CG2441" i="64"/>
  <c r="AS2349" i="64"/>
  <c r="AR2360" i="64"/>
  <c r="AR2361" i="64" s="1"/>
  <c r="AS2358" i="64"/>
  <c r="AT2347" i="64"/>
  <c r="AT2356" i="64"/>
  <c r="AT2348" i="64"/>
  <c r="AT2357" i="64"/>
  <c r="AV2352" i="64" a="1"/>
  <c r="AV2352" i="64" s="1"/>
  <c r="AV2353" i="64" a="1"/>
  <c r="AV2353" i="64" s="1"/>
  <c r="AV2344" i="64" a="1"/>
  <c r="AV2344" i="64" s="1"/>
  <c r="AV2343" i="64" a="1"/>
  <c r="AV2343" i="64" s="1"/>
  <c r="AU2340" i="64"/>
  <c r="AU2339" i="64"/>
  <c r="AV2334" i="64" a="1"/>
  <c r="AV2334" i="64" s="1"/>
  <c r="AV2335" i="64" a="1"/>
  <c r="AV2335" i="64" s="1"/>
  <c r="AU2868" i="64"/>
  <c r="AV2867" i="64" a="1"/>
  <c r="AV2867" i="64" s="1"/>
  <c r="AV865" i="64" a="1"/>
  <c r="AV865" i="64" s="1"/>
  <c r="AW2616" i="64"/>
  <c r="AW2617" i="64" s="1"/>
  <c r="AU1741" i="64"/>
  <c r="AU2255" i="64"/>
  <c r="AU2092" i="64"/>
  <c r="AU1358" i="64"/>
  <c r="AU891" i="64"/>
  <c r="AU867" i="64"/>
  <c r="AT83" i="64"/>
  <c r="AV860" i="64" a="1"/>
  <c r="AV860" i="64" s="1"/>
  <c r="AV96" i="64" a="1"/>
  <c r="AV96" i="64" s="1"/>
  <c r="AV585" i="64" a="1"/>
  <c r="AV585" i="64" s="1"/>
  <c r="AV76" i="64" a="1"/>
  <c r="AV76" i="64" s="1"/>
  <c r="AV80" i="64" a="1"/>
  <c r="AV80" i="64" s="1"/>
  <c r="AV81" i="64" a="1"/>
  <c r="AV81" i="64" s="1"/>
  <c r="AU77" i="64"/>
  <c r="AV74" i="64" a="1"/>
  <c r="AV74" i="64" s="1"/>
  <c r="AV75" i="64" a="1"/>
  <c r="AV75" i="64" s="1"/>
  <c r="AV890" i="64" a="1"/>
  <c r="AV890" i="64" s="1"/>
  <c r="AV3123" i="64" a="1"/>
  <c r="AV3123" i="64" s="1"/>
  <c r="AV3200" i="64" a="1"/>
  <c r="AV3200" i="64" s="1"/>
  <c r="AV3174" i="64" a="1"/>
  <c r="AV3174" i="64" s="1"/>
  <c r="AV3149" i="64" a="1"/>
  <c r="AV3149" i="64" s="1"/>
  <c r="AV2231" i="64" a="1"/>
  <c r="AV2231" i="64" s="1"/>
  <c r="AV2232" i="64" s="1"/>
  <c r="AU114" i="64"/>
  <c r="AV110" i="64" a="1"/>
  <c r="AV110" i="64" s="1"/>
  <c r="AV111" i="64" a="1"/>
  <c r="AV111" i="64" s="1"/>
  <c r="AV112" i="64" a="1"/>
  <c r="AV112" i="64" s="1"/>
  <c r="AV113" i="64" a="1"/>
  <c r="AV113" i="64" s="1"/>
  <c r="AV2173" i="64" a="1"/>
  <c r="AV2173" i="64" s="1"/>
  <c r="AV2174" i="64" s="1"/>
  <c r="AV562" i="64" a="1"/>
  <c r="AV562" i="64" s="1"/>
  <c r="AV3250" i="64" a="1"/>
  <c r="AV3250" i="64" s="1"/>
  <c r="AV2093" i="64" a="1"/>
  <c r="AV2093" i="64" s="1"/>
  <c r="AV2511" i="64" a="1"/>
  <c r="AV2511" i="64" s="1"/>
  <c r="AV2519" i="64" s="1"/>
  <c r="AV2262" i="64" a="1"/>
  <c r="AV2262" i="64" s="1"/>
  <c r="AV2254" i="64" a="1"/>
  <c r="AV2254" i="64" s="1"/>
  <c r="AV2256" i="64" a="1"/>
  <c r="AV2256" i="64" s="1"/>
  <c r="AV1740" i="64" a="1"/>
  <c r="AV1740" i="64" s="1"/>
  <c r="AV1357" i="64" a="1"/>
  <c r="AV1357" i="64" s="1"/>
  <c r="AV1358" i="64" a="1"/>
  <c r="CJ1384" i="64" a="1"/>
  <c r="AP1662" i="64" a="1"/>
  <c r="AN913" i="64" a="1"/>
  <c r="AW2922" i="64" a="1"/>
  <c r="AV2255" i="64" a="1"/>
  <c r="CL1383" i="64" a="1"/>
  <c r="AV587" i="64" a="1"/>
  <c r="AV891" i="64" a="1"/>
  <c r="AV2868" i="64" a="1"/>
  <c r="AV563" i="64" a="1"/>
  <c r="AV2340" i="64" a="1"/>
  <c r="K22" i="861" l="1"/>
  <c r="P22" i="861"/>
  <c r="K17" i="861"/>
  <c r="P17" i="861"/>
  <c r="AR23" i="861"/>
  <c r="AW3040" i="64"/>
  <c r="M3036" i="64"/>
  <c r="L3036" i="64"/>
  <c r="L3041" i="64" s="1"/>
  <c r="K2395" i="64"/>
  <c r="O2395" i="64"/>
  <c r="K2386" i="64"/>
  <c r="L2386" i="64"/>
  <c r="CL1974" i="64"/>
  <c r="CL1983" i="64" s="1"/>
  <c r="CL1986" i="64" s="1"/>
  <c r="CL148" i="64"/>
  <c r="CL163" i="64"/>
  <c r="CL434" i="64"/>
  <c r="CL2347" i="64"/>
  <c r="CL2349" i="64" s="1"/>
  <c r="CL2357" i="64"/>
  <c r="CL2358" i="64" s="1"/>
  <c r="CL1209" i="64"/>
  <c r="CL1216" i="64" s="1"/>
  <c r="CL1132" i="64"/>
  <c r="CL1117" i="64"/>
  <c r="CL2106" i="64"/>
  <c r="CL1277" i="64"/>
  <c r="CL1284" i="64" s="1"/>
  <c r="CL1028" i="64"/>
  <c r="CL1383" i="64"/>
  <c r="N674" i="64"/>
  <c r="CL1173" i="64"/>
  <c r="K674" i="64"/>
  <c r="M674" i="64"/>
  <c r="L669" i="64"/>
  <c r="L674" i="64" s="1"/>
  <c r="O674" i="64"/>
  <c r="CB678" i="64"/>
  <c r="CB682" i="64" s="1"/>
  <c r="CC669" i="64"/>
  <c r="CC673" i="64" s="1"/>
  <c r="CB674" i="64"/>
  <c r="CK2396" i="64" a="1"/>
  <c r="CK2396" i="64" s="1"/>
  <c r="CL2396" i="64" a="1"/>
  <c r="CL2396" i="64" s="1"/>
  <c r="CK1570" i="64"/>
  <c r="CL1570" i="64"/>
  <c r="CK1986" i="64"/>
  <c r="AP1662" i="64"/>
  <c r="AV563" i="64"/>
  <c r="BZ536" i="64"/>
  <c r="BY537" i="64"/>
  <c r="BY539" i="64"/>
  <c r="CC485" i="64"/>
  <c r="CB486" i="64"/>
  <c r="CB488" i="64"/>
  <c r="AN913" i="64"/>
  <c r="AM1573" i="64"/>
  <c r="AM1571" i="64"/>
  <c r="AN1567" i="64" s="1"/>
  <c r="AH808" i="64"/>
  <c r="AH804" i="64"/>
  <c r="AI799" i="64"/>
  <c r="AI803" i="64" s="1"/>
  <c r="AI796" i="64"/>
  <c r="AJ788" i="64"/>
  <c r="AJ791" i="64" s="1"/>
  <c r="AJ800" i="64" s="1"/>
  <c r="AJ802" i="64" s="1"/>
  <c r="AJ792" i="64" s="1"/>
  <c r="AJ794" i="64" s="1"/>
  <c r="AJ795" i="64" s="1"/>
  <c r="AO912" i="64" a="1"/>
  <c r="AO912" i="64" s="1"/>
  <c r="AV230" i="64" a="1"/>
  <c r="AV230" i="64" s="1"/>
  <c r="AM1664" i="64"/>
  <c r="CI85" i="861"/>
  <c r="CI60" i="861"/>
  <c r="CH60" i="861"/>
  <c r="CJ45" i="861"/>
  <c r="K34" i="863"/>
  <c r="M34" i="863"/>
  <c r="L34" i="863"/>
  <c r="N34" i="863"/>
  <c r="P34" i="863"/>
  <c r="O34" i="863"/>
  <c r="AV2826" i="64" a="1"/>
  <c r="AV2092" i="64" a="1"/>
  <c r="AV990" i="64" a="1"/>
  <c r="AQ1662" i="64" a="1"/>
  <c r="AV2804" i="64" a="1"/>
  <c r="AW2888" i="64" a="1"/>
  <c r="CK1383" i="64" a="1"/>
  <c r="AV610" i="64" a="1"/>
  <c r="AV867" i="64" a="1"/>
  <c r="AV2339" i="64" a="1"/>
  <c r="AV1741" i="64" a="1"/>
  <c r="AO913" i="64" a="1"/>
  <c r="CL1384" i="64" a="1"/>
  <c r="AW3041" i="64" l="1"/>
  <c r="AX3036" i="64"/>
  <c r="O1570" i="64"/>
  <c r="N1570" i="64"/>
  <c r="K1570" i="64"/>
  <c r="CL165" i="64"/>
  <c r="CL166" i="64" s="1"/>
  <c r="CL1134" i="64"/>
  <c r="CL1135" i="64" s="1"/>
  <c r="CL1384" i="64"/>
  <c r="CL2360" i="64"/>
  <c r="CL2361" i="64" s="1"/>
  <c r="CC678" i="64"/>
  <c r="CC682" i="64" s="1"/>
  <c r="CC674" i="64"/>
  <c r="CD669" i="64"/>
  <c r="CD673" i="64" s="1"/>
  <c r="AQ1662" i="64"/>
  <c r="CC486" i="64"/>
  <c r="CD485" i="64"/>
  <c r="CC488" i="64"/>
  <c r="BZ537" i="64"/>
  <c r="CA536" i="64"/>
  <c r="BZ539" i="64"/>
  <c r="O539" i="64" s="1"/>
  <c r="AO913" i="64"/>
  <c r="AJ796" i="64"/>
  <c r="AK788" i="64"/>
  <c r="AK791" i="64" s="1"/>
  <c r="AK800" i="64" s="1"/>
  <c r="AK802" i="64" s="1"/>
  <c r="AK792" i="64" s="1"/>
  <c r="AK794" i="64" s="1"/>
  <c r="AK795" i="64" s="1"/>
  <c r="AN1571" i="64"/>
  <c r="AO1567" i="64" s="1"/>
  <c r="AN1573" i="64"/>
  <c r="AW230" i="64" a="1"/>
  <c r="AW230" i="64" s="1"/>
  <c r="AI808" i="64"/>
  <c r="AJ799" i="64"/>
  <c r="AJ803" i="64" s="1"/>
  <c r="AI804" i="64"/>
  <c r="AN1664" i="64"/>
  <c r="AP912" i="64" a="1"/>
  <c r="AP912" i="64" s="1"/>
  <c r="CJ85" i="861"/>
  <c r="N1974" i="64"/>
  <c r="CK45" i="861"/>
  <c r="O1974" i="64"/>
  <c r="P1974" i="64"/>
  <c r="L1974" i="64"/>
  <c r="CJ60" i="861"/>
  <c r="K1974" i="64"/>
  <c r="CL45" i="861"/>
  <c r="M1974" i="64"/>
  <c r="N1990" i="64"/>
  <c r="K1990" i="64"/>
  <c r="O1990" i="64"/>
  <c r="M1990" i="64"/>
  <c r="L1990" i="64"/>
  <c r="CF1990" i="64"/>
  <c r="P1815" i="64"/>
  <c r="P385" i="64"/>
  <c r="L484" i="64"/>
  <c r="P478" i="64"/>
  <c r="M465" i="64"/>
  <c r="N468" i="64"/>
  <c r="L467" i="64"/>
  <c r="K469" i="64"/>
  <c r="L481" i="64"/>
  <c r="L470" i="64"/>
  <c r="M472" i="64"/>
  <c r="O468" i="64"/>
  <c r="K481" i="64"/>
  <c r="L466" i="64"/>
  <c r="P462" i="64"/>
  <c r="K473" i="64"/>
  <c r="P481" i="64"/>
  <c r="P473" i="64"/>
  <c r="N472" i="64"/>
  <c r="L471" i="64"/>
  <c r="L463" i="64"/>
  <c r="M466" i="64"/>
  <c r="K462" i="64"/>
  <c r="M478" i="64"/>
  <c r="P463" i="64"/>
  <c r="O465" i="64"/>
  <c r="L465" i="64"/>
  <c r="M471" i="64"/>
  <c r="N471" i="64"/>
  <c r="M481" i="64"/>
  <c r="K471" i="64"/>
  <c r="L461" i="64"/>
  <c r="N477" i="64"/>
  <c r="O481" i="64"/>
  <c r="M476" i="64"/>
  <c r="M468" i="64"/>
  <c r="N484" i="64"/>
  <c r="O475" i="64"/>
  <c r="O473" i="64"/>
  <c r="O463" i="64"/>
  <c r="M482" i="64"/>
  <c r="N474" i="64"/>
  <c r="K484" i="64"/>
  <c r="K466" i="64"/>
  <c r="N480" i="64"/>
  <c r="N461" i="64"/>
  <c r="K468" i="64"/>
  <c r="L476" i="64"/>
  <c r="K464" i="64"/>
  <c r="P461" i="64"/>
  <c r="N466" i="64"/>
  <c r="M469" i="64"/>
  <c r="N482" i="64"/>
  <c r="O464" i="64"/>
  <c r="L480" i="64"/>
  <c r="O484" i="64"/>
  <c r="O471" i="64"/>
  <c r="O482" i="64"/>
  <c r="N470" i="64"/>
  <c r="K461" i="64"/>
  <c r="N465" i="64"/>
  <c r="M467" i="64"/>
  <c r="O483" i="64"/>
  <c r="O480" i="64"/>
  <c r="N467" i="64"/>
  <c r="O474" i="64"/>
  <c r="O479" i="64"/>
  <c r="M475" i="64"/>
  <c r="N478" i="64"/>
  <c r="O477" i="64"/>
  <c r="P479" i="64"/>
  <c r="L478" i="64"/>
  <c r="P475" i="64"/>
  <c r="O470" i="64"/>
  <c r="K467" i="64"/>
  <c r="L474" i="64"/>
  <c r="K482" i="64"/>
  <c r="N483" i="64"/>
  <c r="L464" i="64"/>
  <c r="N476" i="64"/>
  <c r="O466" i="64"/>
  <c r="M480" i="64"/>
  <c r="P476" i="64"/>
  <c r="N464" i="64"/>
  <c r="M461" i="64"/>
  <c r="M473" i="64"/>
  <c r="O476" i="64"/>
  <c r="P469" i="64"/>
  <c r="K477" i="64"/>
  <c r="M477" i="64"/>
  <c r="N475" i="64"/>
  <c r="L473" i="64"/>
  <c r="P467" i="64"/>
  <c r="P464" i="64"/>
  <c r="P484" i="64"/>
  <c r="K476" i="64"/>
  <c r="P466" i="64"/>
  <c r="K470" i="64"/>
  <c r="L482" i="64"/>
  <c r="K480" i="64"/>
  <c r="K483" i="64"/>
  <c r="M474" i="64"/>
  <c r="L475" i="64"/>
  <c r="P472" i="64"/>
  <c r="P480" i="64"/>
  <c r="O472" i="64"/>
  <c r="K479" i="64"/>
  <c r="L469" i="64"/>
  <c r="O469" i="64"/>
  <c r="M464" i="64"/>
  <c r="K472" i="64"/>
  <c r="M483" i="64"/>
  <c r="N479" i="64"/>
  <c r="K475" i="64"/>
  <c r="L483" i="64"/>
  <c r="L472" i="64"/>
  <c r="N462" i="64"/>
  <c r="K478" i="64"/>
  <c r="M479" i="64"/>
  <c r="L479" i="64"/>
  <c r="O462" i="64"/>
  <c r="K465" i="64"/>
  <c r="M462" i="64"/>
  <c r="L462" i="64"/>
  <c r="P465" i="64"/>
  <c r="M463" i="64"/>
  <c r="M470" i="64"/>
  <c r="N473" i="64"/>
  <c r="O461" i="64"/>
  <c r="P471" i="64"/>
  <c r="L468" i="64"/>
  <c r="N469" i="64"/>
  <c r="N463" i="64"/>
  <c r="N481" i="64"/>
  <c r="M484" i="64"/>
  <c r="P482" i="64"/>
  <c r="P468" i="64"/>
  <c r="O478" i="64"/>
  <c r="L477" i="64"/>
  <c r="P470" i="64"/>
  <c r="O467" i="64"/>
  <c r="K474" i="64"/>
  <c r="P474" i="64"/>
  <c r="P483" i="64"/>
  <c r="P477" i="64"/>
  <c r="K463" i="64"/>
  <c r="N518" i="64"/>
  <c r="M529" i="64"/>
  <c r="N525" i="64"/>
  <c r="L528" i="64"/>
  <c r="K533" i="64"/>
  <c r="K532" i="64"/>
  <c r="M530" i="64"/>
  <c r="M526" i="64"/>
  <c r="L521" i="64"/>
  <c r="M523" i="64"/>
  <c r="O534" i="64"/>
  <c r="L514" i="64"/>
  <c r="M519" i="64"/>
  <c r="M535" i="64"/>
  <c r="K521" i="64"/>
  <c r="L518" i="64"/>
  <c r="L535" i="64"/>
  <c r="K517" i="64"/>
  <c r="P519" i="64"/>
  <c r="M528" i="64"/>
  <c r="M518" i="64"/>
  <c r="L534" i="64"/>
  <c r="M524" i="64"/>
  <c r="P523" i="64"/>
  <c r="K514" i="64"/>
  <c r="N520" i="64"/>
  <c r="K522" i="64"/>
  <c r="N514" i="64"/>
  <c r="O527" i="64"/>
  <c r="L525" i="64"/>
  <c r="O514" i="64"/>
  <c r="P515" i="64"/>
  <c r="M521" i="64"/>
  <c r="P535" i="64"/>
  <c r="N515" i="64"/>
  <c r="P533" i="64"/>
  <c r="K528" i="64"/>
  <c r="O512" i="64"/>
  <c r="L530" i="64"/>
  <c r="M534" i="64"/>
  <c r="P530" i="64"/>
  <c r="P524" i="64"/>
  <c r="L523" i="64"/>
  <c r="L519" i="64"/>
  <c r="M520" i="64"/>
  <c r="M517" i="64"/>
  <c r="M525" i="64"/>
  <c r="K516" i="64"/>
  <c r="M514" i="64"/>
  <c r="M527" i="64"/>
  <c r="N524" i="64"/>
  <c r="N517" i="64"/>
  <c r="M515" i="64"/>
  <c r="K518" i="64"/>
  <c r="K512" i="64"/>
  <c r="O526" i="64"/>
  <c r="N516" i="64"/>
  <c r="P518" i="64"/>
  <c r="M533" i="64"/>
  <c r="P513" i="64"/>
  <c r="M512" i="64"/>
  <c r="O533" i="64"/>
  <c r="L522" i="64"/>
  <c r="L533" i="64"/>
  <c r="O530" i="64"/>
  <c r="O513" i="64"/>
  <c r="N522" i="64"/>
  <c r="N519" i="64"/>
  <c r="O520" i="64"/>
  <c r="K523" i="64"/>
  <c r="K513" i="64"/>
  <c r="O521" i="64"/>
  <c r="O517" i="64"/>
  <c r="O531" i="64"/>
  <c r="N526" i="64"/>
  <c r="O535" i="64"/>
  <c r="K535" i="64"/>
  <c r="N529" i="64"/>
  <c r="P521" i="64"/>
  <c r="O516" i="64"/>
  <c r="L516" i="64"/>
  <c r="K527" i="64"/>
  <c r="N531" i="64"/>
  <c r="P532" i="64"/>
  <c r="P517" i="64"/>
  <c r="M516" i="64"/>
  <c r="P516" i="64"/>
  <c r="P528" i="64"/>
  <c r="K520" i="64"/>
  <c r="L515" i="64"/>
  <c r="P531" i="64"/>
  <c r="O522" i="64"/>
  <c r="K530" i="64"/>
  <c r="P520" i="64"/>
  <c r="N528" i="64"/>
  <c r="O515" i="64"/>
  <c r="N534" i="64"/>
  <c r="M513" i="64"/>
  <c r="N533" i="64"/>
  <c r="P514" i="64"/>
  <c r="N523" i="64"/>
  <c r="K531" i="64"/>
  <c r="N527" i="64"/>
  <c r="K529" i="64"/>
  <c r="K519" i="64"/>
  <c r="N521" i="64"/>
  <c r="O532" i="64"/>
  <c r="N532" i="64"/>
  <c r="K525" i="64"/>
  <c r="P525" i="64"/>
  <c r="L531" i="64"/>
  <c r="L526" i="64"/>
  <c r="O525" i="64"/>
  <c r="K534" i="64"/>
  <c r="O528" i="64"/>
  <c r="N512" i="64"/>
  <c r="L524" i="64"/>
  <c r="N513" i="64"/>
  <c r="O519" i="64"/>
  <c r="P529" i="64"/>
  <c r="L532" i="64"/>
  <c r="O518" i="64"/>
  <c r="L512" i="64"/>
  <c r="O524" i="64"/>
  <c r="M532" i="64"/>
  <c r="M522" i="64"/>
  <c r="N535" i="64"/>
  <c r="P534" i="64"/>
  <c r="P512" i="64"/>
  <c r="M531" i="64"/>
  <c r="L517" i="64"/>
  <c r="L527" i="64"/>
  <c r="L529" i="64"/>
  <c r="L513" i="64"/>
  <c r="P522" i="64"/>
  <c r="K524" i="64"/>
  <c r="O529" i="64"/>
  <c r="O523" i="64"/>
  <c r="P526" i="64"/>
  <c r="P527" i="64"/>
  <c r="L520" i="64"/>
  <c r="K526" i="64"/>
  <c r="K515" i="64"/>
  <c r="N530" i="64"/>
  <c r="K1571" i="64"/>
  <c r="L1567" i="64" s="1"/>
  <c r="M1569" i="64"/>
  <c r="O1569" i="64"/>
  <c r="L1569" i="64"/>
  <c r="P1569" i="64"/>
  <c r="N1569" i="64"/>
  <c r="K435" i="64"/>
  <c r="L431" i="64" s="1"/>
  <c r="P433" i="64"/>
  <c r="N433" i="64"/>
  <c r="O433" i="64"/>
  <c r="L433" i="64"/>
  <c r="M433" i="64"/>
  <c r="CK1283" i="64"/>
  <c r="CK1277" i="64"/>
  <c r="P1208" i="64"/>
  <c r="O2580" i="64"/>
  <c r="O2587" i="64" s="1"/>
  <c r="M2580" i="64"/>
  <c r="M2587" i="64" s="1"/>
  <c r="L2580" i="64"/>
  <c r="N2580" i="64"/>
  <c r="N2587" i="64" s="1"/>
  <c r="P2580" i="64"/>
  <c r="K2417" i="64"/>
  <c r="K2439" i="64"/>
  <c r="P2385" i="64"/>
  <c r="L2439" i="64"/>
  <c r="L2385" i="64"/>
  <c r="N2396" i="64"/>
  <c r="L2396" i="64"/>
  <c r="O2385" i="64"/>
  <c r="L2417" i="64"/>
  <c r="M2385" i="64"/>
  <c r="N2385" i="64"/>
  <c r="P2396" i="64"/>
  <c r="N2439" i="64"/>
  <c r="M2439" i="64"/>
  <c r="P2439" i="64"/>
  <c r="O2439" i="64"/>
  <c r="M2396" i="64"/>
  <c r="K2396" i="64"/>
  <c r="O2396" i="64"/>
  <c r="M2417" i="64"/>
  <c r="N2417" i="64"/>
  <c r="O2417" i="64"/>
  <c r="P2417" i="64"/>
  <c r="M2395" i="64"/>
  <c r="O1166" i="64"/>
  <c r="K1166" i="64"/>
  <c r="M1166" i="64"/>
  <c r="N1164" i="64"/>
  <c r="K1164" i="64"/>
  <c r="L1166" i="64"/>
  <c r="P1166" i="64"/>
  <c r="N1166" i="64"/>
  <c r="M1164" i="64"/>
  <c r="L1164" i="64"/>
  <c r="O1164" i="64"/>
  <c r="CK1178" i="64"/>
  <c r="CK1173" i="64"/>
  <c r="P2230" i="64"/>
  <c r="K803" i="64"/>
  <c r="L799" i="64" s="1"/>
  <c r="K1334" i="64"/>
  <c r="L1334" i="64"/>
  <c r="M1334" i="64"/>
  <c r="N1334" i="64"/>
  <c r="O1334" i="64"/>
  <c r="K799" i="64"/>
  <c r="K788" i="64"/>
  <c r="K795" i="64"/>
  <c r="K1662" i="64"/>
  <c r="K166" i="64"/>
  <c r="P147" i="64"/>
  <c r="P162" i="64"/>
  <c r="O166" i="64"/>
  <c r="P160" i="64"/>
  <c r="P161" i="64"/>
  <c r="P159" i="64"/>
  <c r="M162" i="64"/>
  <c r="N162" i="64"/>
  <c r="O162" i="64"/>
  <c r="M160" i="64"/>
  <c r="N160" i="64"/>
  <c r="O160" i="64"/>
  <c r="M161" i="64"/>
  <c r="N161" i="64"/>
  <c r="O161" i="64"/>
  <c r="CK148" i="64"/>
  <c r="M159" i="64"/>
  <c r="N159" i="64"/>
  <c r="O159" i="64"/>
  <c r="P145" i="64"/>
  <c r="M147" i="64"/>
  <c r="N147" i="64"/>
  <c r="O147" i="64"/>
  <c r="M145" i="64"/>
  <c r="N145" i="64"/>
  <c r="O145" i="64"/>
  <c r="CH165" i="64"/>
  <c r="CH166" i="64" s="1"/>
  <c r="CI163" i="64"/>
  <c r="K368" i="64"/>
  <c r="L368" i="64"/>
  <c r="M368" i="64"/>
  <c r="N368" i="64"/>
  <c r="O368" i="64"/>
  <c r="P368" i="64"/>
  <c r="M2094" i="64"/>
  <c r="N2461" i="64"/>
  <c r="O3012" i="64"/>
  <c r="N2482" i="64"/>
  <c r="O2520" i="64"/>
  <c r="M2482" i="64"/>
  <c r="K2461" i="64"/>
  <c r="O2094" i="64"/>
  <c r="L2461" i="64"/>
  <c r="O2461" i="64"/>
  <c r="L2482" i="64"/>
  <c r="O2482" i="64"/>
  <c r="K3012" i="64"/>
  <c r="L3012" i="64"/>
  <c r="L2520" i="64"/>
  <c r="M2461" i="64"/>
  <c r="P2094" i="64"/>
  <c r="M2520" i="64"/>
  <c r="M3012" i="64"/>
  <c r="P3012" i="64"/>
  <c r="K2482" i="64"/>
  <c r="L2094" i="64"/>
  <c r="N2520" i="64"/>
  <c r="P2520" i="64"/>
  <c r="N2094" i="64"/>
  <c r="N3012" i="64"/>
  <c r="K2094" i="64"/>
  <c r="K2520" i="64"/>
  <c r="K2730" i="64"/>
  <c r="L2730" i="64"/>
  <c r="M1406" i="64"/>
  <c r="N1406" i="64"/>
  <c r="O1406" i="64"/>
  <c r="P1406" i="64"/>
  <c r="K1135" i="64"/>
  <c r="CK1113" i="64"/>
  <c r="CJ1134" i="64"/>
  <c r="CJ1135" i="64" s="1"/>
  <c r="L1135" i="64"/>
  <c r="CK1115" i="64"/>
  <c r="CK1132" i="64"/>
  <c r="P1100" i="64"/>
  <c r="P1098" i="64"/>
  <c r="P1097" i="64"/>
  <c r="P1101" i="64"/>
  <c r="M1099" i="64"/>
  <c r="M1097" i="64"/>
  <c r="M1101" i="64"/>
  <c r="CJ1384" i="64"/>
  <c r="CK1383" i="64"/>
  <c r="CK1028" i="64"/>
  <c r="M1032" i="64"/>
  <c r="N1032" i="64"/>
  <c r="O1032" i="64"/>
  <c r="M1024" i="64"/>
  <c r="N1024" i="64"/>
  <c r="O1024" i="64"/>
  <c r="M1028" i="64"/>
  <c r="M20" i="864"/>
  <c r="M92" i="861" s="1"/>
  <c r="P20" i="864"/>
  <c r="P92" i="861" s="1"/>
  <c r="L44" i="863"/>
  <c r="M44" i="863"/>
  <c r="CL17" i="863"/>
  <c r="CL32" i="861" s="1"/>
  <c r="M33" i="863"/>
  <c r="P33" i="863"/>
  <c r="AW302" i="64"/>
  <c r="AX299" i="64"/>
  <c r="AX298" i="64"/>
  <c r="AX281" i="64"/>
  <c r="AX282" i="64"/>
  <c r="AX300" i="64"/>
  <c r="AX301" i="64"/>
  <c r="AX283" i="64"/>
  <c r="AW284" i="64"/>
  <c r="CA3" i="860"/>
  <c r="CA4" i="860" s="1"/>
  <c r="CB2" i="860"/>
  <c r="CA1" i="860"/>
  <c r="CA7" i="860"/>
  <c r="AV990" i="64"/>
  <c r="AW994" i="64" a="1"/>
  <c r="AW994" i="64" s="1"/>
  <c r="AW989" i="64" a="1"/>
  <c r="AW989" i="64" s="1"/>
  <c r="AU2730" i="64"/>
  <c r="AV610" i="64"/>
  <c r="AV2722" i="64"/>
  <c r="AW2714" i="64" a="1"/>
  <c r="AW2714" i="64" s="1"/>
  <c r="AW2715" i="64" a="1"/>
  <c r="AW2715" i="64" s="1"/>
  <c r="AW2716" i="64" a="1"/>
  <c r="AW2716" i="64" s="1"/>
  <c r="AW2717" i="64" a="1"/>
  <c r="AW2717" i="64" s="1"/>
  <c r="AW2718" i="64" a="1"/>
  <c r="AW2718" i="64" s="1"/>
  <c r="AW2713" i="64" a="1"/>
  <c r="AW2713" i="64" s="1"/>
  <c r="AW2719" i="64" a="1"/>
  <c r="AW2719" i="64" s="1"/>
  <c r="AW2720" i="64" a="1"/>
  <c r="AW2720" i="64" s="1"/>
  <c r="AW2721" i="64" a="1"/>
  <c r="AW2721" i="64" s="1"/>
  <c r="AW586" i="64" a="1"/>
  <c r="AW586" i="64" s="1"/>
  <c r="AW609" i="64" a="1"/>
  <c r="AW609" i="64" s="1"/>
  <c r="AW608" i="64" a="1"/>
  <c r="AW608" i="64" s="1"/>
  <c r="AV587" i="64"/>
  <c r="AW2922" i="64"/>
  <c r="AW2888" i="64"/>
  <c r="AV2826" i="64"/>
  <c r="AV2804" i="64"/>
  <c r="AW3226" i="64" a="1"/>
  <c r="AW3226" i="64" s="1"/>
  <c r="AW2805" i="64" a="1"/>
  <c r="AW2805" i="64" s="1"/>
  <c r="AW2825" i="64" a="1"/>
  <c r="AW2825" i="64" s="1"/>
  <c r="CF2484" i="64"/>
  <c r="CG2482" i="64"/>
  <c r="CG2461" i="64"/>
  <c r="CG2463" i="64" s="1"/>
  <c r="CH2441" i="64"/>
  <c r="AS2360" i="64"/>
  <c r="AS2361" i="64" s="1"/>
  <c r="AT2349" i="64"/>
  <c r="AU2347" i="64"/>
  <c r="AU2356" i="64"/>
  <c r="AU2348" i="64"/>
  <c r="AU2357" i="64"/>
  <c r="AW2353" i="64" a="1"/>
  <c r="AW2353" i="64" s="1"/>
  <c r="AW2352" i="64" a="1"/>
  <c r="AW2352" i="64" s="1"/>
  <c r="AW2344" i="64" a="1"/>
  <c r="AW2344" i="64" s="1"/>
  <c r="AW2343" i="64" a="1"/>
  <c r="AW2343" i="64" s="1"/>
  <c r="AV2340" i="64"/>
  <c r="AV2339" i="64"/>
  <c r="AW2334" i="64" a="1"/>
  <c r="AW2334" i="64" s="1"/>
  <c r="AW2335" i="64" a="1"/>
  <c r="AW2335" i="64" s="1"/>
  <c r="AV2868" i="64"/>
  <c r="AW2867" i="64" a="1"/>
  <c r="AW2867" i="64" s="1"/>
  <c r="AW865" i="64" a="1"/>
  <c r="AW865" i="64" s="1"/>
  <c r="AX2616" i="64"/>
  <c r="AX2617" i="64" s="1"/>
  <c r="AV1741" i="64"/>
  <c r="AV2092" i="64"/>
  <c r="AV2255" i="64"/>
  <c r="AV1358" i="64"/>
  <c r="AV867" i="64"/>
  <c r="AV891" i="64"/>
  <c r="AU83" i="64"/>
  <c r="AW860" i="64" a="1"/>
  <c r="AW860" i="64" s="1"/>
  <c r="AW96" i="64" a="1"/>
  <c r="AW96" i="64" s="1"/>
  <c r="AW585" i="64" a="1"/>
  <c r="AW585" i="64" s="1"/>
  <c r="AW76" i="64" a="1"/>
  <c r="AW76" i="64" s="1"/>
  <c r="AW80" i="64" a="1"/>
  <c r="AW80" i="64" s="1"/>
  <c r="AW81" i="64" a="1"/>
  <c r="AW81" i="64" s="1"/>
  <c r="AV77" i="64"/>
  <c r="AW74" i="64" a="1"/>
  <c r="AW74" i="64" s="1"/>
  <c r="AW75" i="64" a="1"/>
  <c r="AW75" i="64" s="1"/>
  <c r="AW890" i="64" a="1"/>
  <c r="AW890" i="64" s="1"/>
  <c r="AW3123" i="64" a="1"/>
  <c r="AW3123" i="64" s="1"/>
  <c r="AW3200" i="64" a="1"/>
  <c r="AW3200" i="64" s="1"/>
  <c r="AW3174" i="64" a="1"/>
  <c r="AW3174" i="64" s="1"/>
  <c r="AW3149" i="64" a="1"/>
  <c r="AW3149" i="64" s="1"/>
  <c r="AW2231" i="64" a="1"/>
  <c r="AW2231" i="64" s="1"/>
  <c r="AW2232" i="64" s="1"/>
  <c r="AW111" i="64" a="1"/>
  <c r="AW111" i="64" s="1"/>
  <c r="AW112" i="64" a="1"/>
  <c r="AW112" i="64" s="1"/>
  <c r="AW113" i="64" a="1"/>
  <c r="AW113" i="64" s="1"/>
  <c r="AW110" i="64" a="1"/>
  <c r="AW110" i="64" s="1"/>
  <c r="AV114" i="64"/>
  <c r="AW2173" i="64" a="1"/>
  <c r="AW2173" i="64" s="1"/>
  <c r="AW2174" i="64" s="1"/>
  <c r="AW562" i="64" a="1"/>
  <c r="AW562" i="64" s="1"/>
  <c r="AW3250" i="64" a="1"/>
  <c r="AW3250" i="64" s="1"/>
  <c r="AW2093" i="64" a="1"/>
  <c r="AW2093" i="64" s="1"/>
  <c r="AW2511" i="64" a="1"/>
  <c r="AW2511" i="64" s="1"/>
  <c r="AW2519" i="64" s="1"/>
  <c r="AW2262" i="64" a="1"/>
  <c r="AW2262" i="64" s="1"/>
  <c r="AW2254" i="64" a="1"/>
  <c r="AW2254" i="64" s="1"/>
  <c r="AW2256" i="64" a="1"/>
  <c r="AW2256" i="64" s="1"/>
  <c r="AW1740" i="64" a="1"/>
  <c r="AW1740" i="64" s="1"/>
  <c r="AW1357" i="64" a="1"/>
  <c r="AW1357" i="64" s="1"/>
  <c r="AW2804" i="64" a="1"/>
  <c r="AW867" i="64" a="1"/>
  <c r="AX2888" i="64" a="1"/>
  <c r="AX2922" i="64" a="1"/>
  <c r="AW2826" i="64" a="1"/>
  <c r="AW990" i="64" a="1"/>
  <c r="AW1358" i="64" a="1"/>
  <c r="AW1741" i="64" a="1"/>
  <c r="AP913" i="64" a="1"/>
  <c r="AW587" i="64" a="1"/>
  <c r="AR1662" i="64" a="1"/>
  <c r="AW2255" i="64" a="1"/>
  <c r="AW2868" i="64" a="1"/>
  <c r="AW891" i="64" a="1"/>
  <c r="AW610" i="64" a="1"/>
  <c r="CK1384" i="64" a="1"/>
  <c r="AW563" i="64" a="1"/>
  <c r="AW2339" i="64" a="1"/>
  <c r="AW2092" i="64" a="1"/>
  <c r="AW2340" i="64" a="1"/>
  <c r="AS23" i="861" l="1"/>
  <c r="AX3039" i="64"/>
  <c r="AX3040" i="64" s="1"/>
  <c r="L1178" i="64"/>
  <c r="O1178" i="64"/>
  <c r="N1178" i="64"/>
  <c r="K1178" i="64"/>
  <c r="O1173" i="64"/>
  <c r="K1173" i="64"/>
  <c r="N1173" i="64"/>
  <c r="K1277" i="64"/>
  <c r="K1284" i="64" s="1"/>
  <c r="L1277" i="64"/>
  <c r="L1284" i="64" s="1"/>
  <c r="O1277" i="64"/>
  <c r="O1284" i="64" s="1"/>
  <c r="N1277" i="64"/>
  <c r="N1284" i="64" s="1"/>
  <c r="CD678" i="64"/>
  <c r="CD682" i="64" s="1"/>
  <c r="CE669" i="64"/>
  <c r="CE673" i="64" s="1"/>
  <c r="CD674" i="64"/>
  <c r="CK1179" i="64" a="1"/>
  <c r="CK1179" i="64" s="1"/>
  <c r="CL1179" i="64" a="1"/>
  <c r="CL1179" i="64" s="1"/>
  <c r="P2587" i="64"/>
  <c r="CL2580" i="64" a="1"/>
  <c r="CL2580" i="64" s="1"/>
  <c r="CL2587" i="64" s="1"/>
  <c r="AR1662" i="64"/>
  <c r="AW563" i="64"/>
  <c r="CA537" i="64"/>
  <c r="CB536" i="64"/>
  <c r="CA539" i="64"/>
  <c r="CE485" i="64"/>
  <c r="CD486" i="64"/>
  <c r="CD488" i="64"/>
  <c r="L2587" i="64"/>
  <c r="AD2580" i="64" a="1"/>
  <c r="AD2580" i="64" s="1"/>
  <c r="AP913" i="64"/>
  <c r="AP1664" i="64"/>
  <c r="AO1571" i="64"/>
  <c r="AO1573" i="64"/>
  <c r="AQ912" i="64" a="1"/>
  <c r="AQ912" i="64" s="1"/>
  <c r="AK796" i="64"/>
  <c r="AL788" i="64"/>
  <c r="AL791" i="64" s="1"/>
  <c r="AL800" i="64" s="1"/>
  <c r="AL802" i="64" s="1"/>
  <c r="AL792" i="64" s="1"/>
  <c r="AL794" i="64" s="1"/>
  <c r="AL795" i="64" s="1"/>
  <c r="AK799" i="64"/>
  <c r="AK803" i="64" s="1"/>
  <c r="AJ808" i="64"/>
  <c r="AJ804" i="64"/>
  <c r="AX230" i="64" a="1"/>
  <c r="AX230" i="64" s="1"/>
  <c r="AO1664" i="64"/>
  <c r="CL85" i="861"/>
  <c r="CK85" i="861"/>
  <c r="CK60" i="861"/>
  <c r="CG1990" i="64"/>
  <c r="P1983" i="64"/>
  <c r="M1813" i="64"/>
  <c r="P1813" i="64"/>
  <c r="P383" i="64"/>
  <c r="B11" i="1225"/>
  <c r="P1570" i="64"/>
  <c r="AG434" i="64"/>
  <c r="CK1284" i="64"/>
  <c r="M1276" i="64"/>
  <c r="M1283" i="64" s="1"/>
  <c r="P1276" i="64"/>
  <c r="P1283" i="64" s="1"/>
  <c r="L1215" i="64"/>
  <c r="O1215" i="64"/>
  <c r="P1215" i="64"/>
  <c r="N1215" i="64"/>
  <c r="M1215" i="64"/>
  <c r="CA2580" i="64" a="1"/>
  <c r="CA2580" i="64" s="1"/>
  <c r="CA2587" i="64" s="1"/>
  <c r="CB2580" i="64" a="1"/>
  <c r="CB2580" i="64" s="1"/>
  <c r="CB2587" i="64" s="1"/>
  <c r="CC2580" i="64" a="1"/>
  <c r="CC2580" i="64" s="1"/>
  <c r="CC2587" i="64" s="1"/>
  <c r="CD2580" i="64" a="1"/>
  <c r="CD2580" i="64" s="1"/>
  <c r="CD2587" i="64" s="1"/>
  <c r="CE2580" i="64" a="1"/>
  <c r="CE2580" i="64" s="1"/>
  <c r="CE2587" i="64" s="1"/>
  <c r="CF2580" i="64" a="1"/>
  <c r="CF2580" i="64" s="1"/>
  <c r="CF2587" i="64" s="1"/>
  <c r="CG2580" i="64" a="1"/>
  <c r="CG2580" i="64" s="1"/>
  <c r="CG2587" i="64" s="1"/>
  <c r="CH2580" i="64" a="1"/>
  <c r="CH2580" i="64" s="1"/>
  <c r="CH2587" i="64" s="1"/>
  <c r="CI2580" i="64" a="1"/>
  <c r="CI2580" i="64" s="1"/>
  <c r="CI2587" i="64" s="1"/>
  <c r="CJ2580" i="64" a="1"/>
  <c r="CJ2580" i="64" s="1"/>
  <c r="CJ2587" i="64" s="1"/>
  <c r="CK2580" i="64" a="1"/>
  <c r="CK2580" i="64" s="1"/>
  <c r="CK2587" i="64" s="1"/>
  <c r="BC2580" i="64" a="1"/>
  <c r="BC2580" i="64" s="1"/>
  <c r="BC2587" i="64" s="1"/>
  <c r="BD2580" i="64" a="1"/>
  <c r="BD2580" i="64" s="1"/>
  <c r="BD2587" i="64" s="1"/>
  <c r="BE2580" i="64" a="1"/>
  <c r="BE2580" i="64" s="1"/>
  <c r="BE2587" i="64" s="1"/>
  <c r="BF2580" i="64" a="1"/>
  <c r="BF2580" i="64" s="1"/>
  <c r="BF2587" i="64" s="1"/>
  <c r="BG2580" i="64" a="1"/>
  <c r="BG2580" i="64" s="1"/>
  <c r="BG2587" i="64" s="1"/>
  <c r="BH2580" i="64" a="1"/>
  <c r="BH2580" i="64" s="1"/>
  <c r="BH2587" i="64" s="1"/>
  <c r="BI2580" i="64" a="1"/>
  <c r="BI2580" i="64" s="1"/>
  <c r="BI2587" i="64" s="1"/>
  <c r="BJ2580" i="64" a="1"/>
  <c r="BJ2580" i="64" s="1"/>
  <c r="BJ2587" i="64" s="1"/>
  <c r="BK2580" i="64" a="1"/>
  <c r="BK2580" i="64" s="1"/>
  <c r="BK2587" i="64" s="1"/>
  <c r="BL2580" i="64" a="1"/>
  <c r="BL2580" i="64" s="1"/>
  <c r="BL2587" i="64" s="1"/>
  <c r="BM2580" i="64" a="1"/>
  <c r="BM2580" i="64" s="1"/>
  <c r="BM2587" i="64" s="1"/>
  <c r="BN2580" i="64" a="1"/>
  <c r="BN2580" i="64" s="1"/>
  <c r="BN2587" i="64" s="1"/>
  <c r="AE2580" i="64" a="1"/>
  <c r="AE2580" i="64" s="1"/>
  <c r="AF2580" i="64" a="1"/>
  <c r="AF2580" i="64" s="1"/>
  <c r="AF2587" i="64" s="1"/>
  <c r="AG2580" i="64" a="1"/>
  <c r="AG2580" i="64" s="1"/>
  <c r="AG2587" i="64" s="1"/>
  <c r="AH2580" i="64" a="1"/>
  <c r="AH2580" i="64" s="1"/>
  <c r="AH2587" i="64" s="1"/>
  <c r="AI2580" i="64" a="1"/>
  <c r="AI2580" i="64" s="1"/>
  <c r="AI2587" i="64" s="1"/>
  <c r="AJ2580" i="64" a="1"/>
  <c r="AJ2580" i="64" s="1"/>
  <c r="AJ2587" i="64" s="1"/>
  <c r="AK2580" i="64" a="1"/>
  <c r="AK2580" i="64" s="1"/>
  <c r="AK2587" i="64" s="1"/>
  <c r="AL2580" i="64" a="1"/>
  <c r="AL2580" i="64" s="1"/>
  <c r="AL2587" i="64" s="1"/>
  <c r="AM2580" i="64" a="1"/>
  <c r="AM2580" i="64" s="1"/>
  <c r="AM2587" i="64" s="1"/>
  <c r="AN2580" i="64" a="1"/>
  <c r="AN2580" i="64" s="1"/>
  <c r="AN2587" i="64" s="1"/>
  <c r="AO2580" i="64" a="1"/>
  <c r="AO2580" i="64" s="1"/>
  <c r="AO2587" i="64" s="1"/>
  <c r="AP2580" i="64" a="1"/>
  <c r="AP2580" i="64" s="1"/>
  <c r="AP2587" i="64" s="1"/>
  <c r="AQ2580" i="64" a="1"/>
  <c r="AQ2580" i="64" s="1"/>
  <c r="AQ2587" i="64" s="1"/>
  <c r="AR2580" i="64" a="1"/>
  <c r="AR2580" i="64" s="1"/>
  <c r="AR2587" i="64" s="1"/>
  <c r="AS2580" i="64" a="1"/>
  <c r="AS2580" i="64" s="1"/>
  <c r="AS2587" i="64" s="1"/>
  <c r="AT2580" i="64" a="1"/>
  <c r="AT2580" i="64" s="1"/>
  <c r="AT2587" i="64" s="1"/>
  <c r="AU2580" i="64" a="1"/>
  <c r="AU2580" i="64" s="1"/>
  <c r="AU2587" i="64" s="1"/>
  <c r="AV2580" i="64" a="1"/>
  <c r="AV2580" i="64" s="1"/>
  <c r="AV2587" i="64" s="1"/>
  <c r="AW2580" i="64" a="1"/>
  <c r="AW2580" i="64" s="1"/>
  <c r="AW2587" i="64" s="1"/>
  <c r="AX2580" i="64" a="1"/>
  <c r="AX2580" i="64" s="1"/>
  <c r="AX2587" i="64" s="1"/>
  <c r="AY2580" i="64" a="1"/>
  <c r="AY2580" i="64" s="1"/>
  <c r="AY2587" i="64" s="1"/>
  <c r="AZ2580" i="64" a="1"/>
  <c r="AZ2580" i="64" s="1"/>
  <c r="AZ2587" i="64" s="1"/>
  <c r="BA2580" i="64" a="1"/>
  <c r="BA2580" i="64" s="1"/>
  <c r="BA2587" i="64" s="1"/>
  <c r="BB2580" i="64" a="1"/>
  <c r="BB2580" i="64" s="1"/>
  <c r="BB2587" i="64" s="1"/>
  <c r="BO2580" i="64" a="1"/>
  <c r="BO2580" i="64" s="1"/>
  <c r="BO2587" i="64" s="1"/>
  <c r="BP2580" i="64" a="1"/>
  <c r="BP2580" i="64" s="1"/>
  <c r="BP2587" i="64" s="1"/>
  <c r="BQ2580" i="64" a="1"/>
  <c r="BQ2580" i="64" s="1"/>
  <c r="BQ2587" i="64" s="1"/>
  <c r="BR2580" i="64" a="1"/>
  <c r="BR2580" i="64" s="1"/>
  <c r="BR2587" i="64" s="1"/>
  <c r="BS2580" i="64" a="1"/>
  <c r="BS2580" i="64" s="1"/>
  <c r="BS2587" i="64" s="1"/>
  <c r="BT2580" i="64" a="1"/>
  <c r="BT2580" i="64" s="1"/>
  <c r="BT2587" i="64" s="1"/>
  <c r="BU2580" i="64" a="1"/>
  <c r="BU2580" i="64" s="1"/>
  <c r="BU2587" i="64" s="1"/>
  <c r="BV2580" i="64" a="1"/>
  <c r="BV2580" i="64" s="1"/>
  <c r="BV2587" i="64" s="1"/>
  <c r="BW2580" i="64" a="1"/>
  <c r="BW2580" i="64" s="1"/>
  <c r="BW2587" i="64" s="1"/>
  <c r="BX2580" i="64" a="1"/>
  <c r="BX2580" i="64" s="1"/>
  <c r="BX2587" i="64" s="1"/>
  <c r="BY2580" i="64" a="1"/>
  <c r="BY2580" i="64" s="1"/>
  <c r="BY2587" i="64" s="1"/>
  <c r="BZ2580" i="64" a="1"/>
  <c r="BZ2580" i="64" s="1"/>
  <c r="BZ2587" i="64" s="1"/>
  <c r="P1164" i="64"/>
  <c r="P2386" i="64"/>
  <c r="P1178" i="64"/>
  <c r="P1173" i="64"/>
  <c r="M2228" i="64"/>
  <c r="P2228" i="64"/>
  <c r="P1334" i="64"/>
  <c r="N1336" i="64"/>
  <c r="P1336" i="64"/>
  <c r="K796" i="64"/>
  <c r="L788" i="64"/>
  <c r="M158" i="64"/>
  <c r="N158" i="64"/>
  <c r="O158" i="64"/>
  <c r="P158" i="64"/>
  <c r="M144" i="64"/>
  <c r="N144" i="64"/>
  <c r="O144" i="64"/>
  <c r="P144" i="64"/>
  <c r="P143" i="64"/>
  <c r="M146" i="64"/>
  <c r="N146" i="64"/>
  <c r="O146" i="64"/>
  <c r="P146" i="64"/>
  <c r="M133" i="64"/>
  <c r="N133" i="64"/>
  <c r="O133" i="64"/>
  <c r="P133" i="64"/>
  <c r="CI165" i="64"/>
  <c r="CI166" i="64" s="1"/>
  <c r="CJ163" i="64"/>
  <c r="M1381" i="64"/>
  <c r="N1381" i="64"/>
  <c r="O1381" i="64"/>
  <c r="P1381" i="64"/>
  <c r="AF2520" i="64" a="1"/>
  <c r="AF2520" i="64" s="1"/>
  <c r="CK1117" i="64"/>
  <c r="CK1134" i="64" s="1"/>
  <c r="CK1135" i="64" s="1"/>
  <c r="P1099" i="64"/>
  <c r="M1131" i="64"/>
  <c r="N1131" i="64"/>
  <c r="O1131" i="64"/>
  <c r="P1131" i="64"/>
  <c r="M1127" i="64"/>
  <c r="N1127" i="64"/>
  <c r="O1127" i="64"/>
  <c r="P1127" i="64"/>
  <c r="M1128" i="64"/>
  <c r="N1128" i="64"/>
  <c r="O1128" i="64"/>
  <c r="P1128" i="64"/>
  <c r="M1129" i="64"/>
  <c r="N1129" i="64"/>
  <c r="O1129" i="64"/>
  <c r="P1129" i="64"/>
  <c r="M1130" i="64"/>
  <c r="N1130" i="64"/>
  <c r="O1130" i="64"/>
  <c r="P1130" i="64"/>
  <c r="M1115" i="64"/>
  <c r="P1115" i="64"/>
  <c r="M1116" i="64"/>
  <c r="P1116" i="64"/>
  <c r="M1112" i="64"/>
  <c r="P1112" i="64"/>
  <c r="M1113" i="64"/>
  <c r="N1113" i="64"/>
  <c r="P1113" i="64"/>
  <c r="L1114" i="64"/>
  <c r="M1114" i="64"/>
  <c r="M1102" i="64"/>
  <c r="N1102" i="64"/>
  <c r="O1102" i="64"/>
  <c r="P1102" i="64"/>
  <c r="CK1384" i="64"/>
  <c r="M1066" i="64"/>
  <c r="N1066" i="64"/>
  <c r="P1066" i="64"/>
  <c r="P1028" i="64"/>
  <c r="P1024" i="64"/>
  <c r="M17" i="863"/>
  <c r="M32" i="861" s="1"/>
  <c r="P17" i="863"/>
  <c r="P32" i="861" s="1"/>
  <c r="AX302" i="64"/>
  <c r="AY298" i="64"/>
  <c r="AY299" i="64"/>
  <c r="AY281" i="64"/>
  <c r="AY282" i="64"/>
  <c r="AY300" i="64"/>
  <c r="AY301" i="64"/>
  <c r="AY283" i="64"/>
  <c r="AX284" i="64"/>
  <c r="CB3" i="860"/>
  <c r="CB4" i="860" s="1"/>
  <c r="CC2" i="860"/>
  <c r="CB1" i="860"/>
  <c r="CB7" i="860"/>
  <c r="AW990" i="64"/>
  <c r="AW1000" i="64" s="1"/>
  <c r="AV1000" i="64"/>
  <c r="AX994" i="64" a="1"/>
  <c r="AX994" i="64" s="1"/>
  <c r="AX989" i="64" a="1"/>
  <c r="AX989" i="64" s="1"/>
  <c r="AV2730" i="64"/>
  <c r="AW610" i="64"/>
  <c r="AW2722" i="64"/>
  <c r="AX2713" i="64" a="1"/>
  <c r="AX2713" i="64" s="1"/>
  <c r="AX2714" i="64" a="1"/>
  <c r="AX2714" i="64" s="1"/>
  <c r="AX2715" i="64" a="1"/>
  <c r="AX2715" i="64" s="1"/>
  <c r="AX2716" i="64" a="1"/>
  <c r="AX2716" i="64" s="1"/>
  <c r="AX2717" i="64" a="1"/>
  <c r="AX2717" i="64" s="1"/>
  <c r="AX2719" i="64" a="1"/>
  <c r="AX2719" i="64" s="1"/>
  <c r="AX2718" i="64" a="1"/>
  <c r="AX2718" i="64" s="1"/>
  <c r="AX2720" i="64" a="1"/>
  <c r="AX2720" i="64" s="1"/>
  <c r="AX2721" i="64" a="1"/>
  <c r="AX2721" i="64" s="1"/>
  <c r="AX608" i="64" a="1"/>
  <c r="AX608" i="64" s="1"/>
  <c r="AX586" i="64" a="1"/>
  <c r="AX586" i="64" s="1"/>
  <c r="AX609" i="64" a="1"/>
  <c r="AX609" i="64" s="1"/>
  <c r="AW587" i="64"/>
  <c r="AX2888" i="64"/>
  <c r="AX2922" i="64"/>
  <c r="AW2826" i="64"/>
  <c r="AW2804" i="64"/>
  <c r="AX3226" i="64" a="1"/>
  <c r="AX3226" i="64" s="1"/>
  <c r="AX2805" i="64" a="1"/>
  <c r="AX2805" i="64" s="1"/>
  <c r="AX2825" i="64" a="1"/>
  <c r="AX2825" i="64" s="1"/>
  <c r="CG2484" i="64"/>
  <c r="CH2482" i="64"/>
  <c r="CH2461" i="64"/>
  <c r="CH2463" i="64" s="1"/>
  <c r="CI2441" i="64"/>
  <c r="AT2358" i="64"/>
  <c r="AU2349" i="64"/>
  <c r="AV2347" i="64"/>
  <c r="AV2356" i="64"/>
  <c r="AV2348" i="64"/>
  <c r="AV2357" i="64"/>
  <c r="AX2353" i="64" a="1"/>
  <c r="AX2353" i="64" s="1"/>
  <c r="AX2352" i="64" a="1"/>
  <c r="AX2352" i="64" s="1"/>
  <c r="AX2343" i="64" a="1"/>
  <c r="AX2343" i="64" s="1"/>
  <c r="AX2344" i="64" a="1"/>
  <c r="AX2344" i="64" s="1"/>
  <c r="AW2340" i="64"/>
  <c r="AW2339" i="64"/>
  <c r="AX2334" i="64" a="1"/>
  <c r="AX2334" i="64" s="1"/>
  <c r="AX2335" i="64" a="1"/>
  <c r="AX2335" i="64" s="1"/>
  <c r="AW2868" i="64"/>
  <c r="AX2867" i="64" a="1"/>
  <c r="AX2867" i="64" s="1"/>
  <c r="AX865" i="64" a="1"/>
  <c r="AX865" i="64" s="1"/>
  <c r="AY2616" i="64"/>
  <c r="AY2617" i="64" s="1"/>
  <c r="AW2092" i="64"/>
  <c r="AW1741" i="64"/>
  <c r="AW2255" i="64"/>
  <c r="AW1358" i="64"/>
  <c r="AW891" i="64"/>
  <c r="AW867" i="64"/>
  <c r="AV83" i="64"/>
  <c r="AX860" i="64" a="1"/>
  <c r="AX860" i="64" s="1"/>
  <c r="AX96" i="64" a="1"/>
  <c r="AX96" i="64" s="1"/>
  <c r="AX585" i="64" a="1"/>
  <c r="AX585" i="64" s="1"/>
  <c r="AX76" i="64" a="1"/>
  <c r="AX76" i="64" s="1"/>
  <c r="AX80" i="64" a="1"/>
  <c r="AX80" i="64" s="1"/>
  <c r="AX81" i="64" a="1"/>
  <c r="AX81" i="64" s="1"/>
  <c r="AW77" i="64"/>
  <c r="AX74" i="64" a="1"/>
  <c r="AX74" i="64" s="1"/>
  <c r="AX75" i="64" a="1"/>
  <c r="AX75" i="64" s="1"/>
  <c r="AX890" i="64" a="1"/>
  <c r="AX890" i="64" s="1"/>
  <c r="AX3123" i="64" a="1"/>
  <c r="AX3123" i="64" s="1"/>
  <c r="AX3149" i="64" a="1"/>
  <c r="AX3149" i="64" s="1"/>
  <c r="AX3174" i="64" a="1"/>
  <c r="AX3174" i="64" s="1"/>
  <c r="AX3200" i="64" a="1"/>
  <c r="AX3200" i="64" s="1"/>
  <c r="AX2231" i="64" a="1"/>
  <c r="AX2231" i="64" s="1"/>
  <c r="AX2232" i="64" s="1"/>
  <c r="AW114" i="64"/>
  <c r="AX111" i="64" a="1"/>
  <c r="AX111" i="64" s="1"/>
  <c r="AX112" i="64" a="1"/>
  <c r="AX112" i="64" s="1"/>
  <c r="AX113" i="64" a="1"/>
  <c r="AX113" i="64" s="1"/>
  <c r="AX110" i="64" a="1"/>
  <c r="AX110" i="64" s="1"/>
  <c r="AX2173" i="64" a="1"/>
  <c r="AX2173" i="64" s="1"/>
  <c r="AX2174" i="64" s="1"/>
  <c r="AX562" i="64" a="1"/>
  <c r="AX562" i="64" s="1"/>
  <c r="AX3250" i="64" a="1"/>
  <c r="AX3250" i="64" s="1"/>
  <c r="AX2093" i="64" a="1"/>
  <c r="AX2093" i="64" s="1"/>
  <c r="AX2511" i="64" a="1"/>
  <c r="AX2511" i="64" s="1"/>
  <c r="AX2519" i="64" s="1"/>
  <c r="AX2254" i="64" a="1"/>
  <c r="AX2254" i="64" s="1"/>
  <c r="AX2262" i="64" a="1"/>
  <c r="AX2262" i="64" s="1"/>
  <c r="AX2256" i="64" a="1"/>
  <c r="AX2256" i="64" s="1"/>
  <c r="AX1740" i="64" a="1"/>
  <c r="AX1740" i="64" s="1"/>
  <c r="AX1357" i="64" a="1"/>
  <c r="AX1357" i="64" s="1"/>
  <c r="AX587" i="64" a="1"/>
  <c r="AS1662" i="64" a="1"/>
  <c r="AX2804" i="64" a="1"/>
  <c r="AX990" i="64" a="1"/>
  <c r="AX2340" i="64" a="1"/>
  <c r="AX1741" i="64" a="1"/>
  <c r="AQ913" i="64" a="1"/>
  <c r="AX2255" i="64" a="1"/>
  <c r="AY2888" i="64" a="1"/>
  <c r="AX891" i="64" a="1"/>
  <c r="AX867" i="64" a="1"/>
  <c r="AX563" i="64" a="1"/>
  <c r="AX610" i="64" a="1"/>
  <c r="AX2339" i="64" a="1"/>
  <c r="AX2826" i="64" a="1"/>
  <c r="AY2922" i="64" a="1"/>
  <c r="AX2092" i="64" a="1"/>
  <c r="AX2868" i="64" a="1"/>
  <c r="AX1358" i="64" a="1"/>
  <c r="AX3041" i="64" l="1"/>
  <c r="AY3036" i="64"/>
  <c r="L1179" i="64"/>
  <c r="N1179" i="64"/>
  <c r="O1179" i="64"/>
  <c r="K1179" i="64"/>
  <c r="CE678" i="64"/>
  <c r="CE682" i="64" s="1"/>
  <c r="CE674" i="64"/>
  <c r="CF669" i="64"/>
  <c r="CF673" i="64" s="1"/>
  <c r="CL2581" i="64"/>
  <c r="CL2588" i="64" s="1"/>
  <c r="AS1662" i="64"/>
  <c r="AX563" i="64"/>
  <c r="L1664" i="64"/>
  <c r="CF485" i="64"/>
  <c r="CE486" i="64"/>
  <c r="CE488" i="64"/>
  <c r="CB537" i="64"/>
  <c r="CC536" i="64"/>
  <c r="CB539" i="64"/>
  <c r="L1662" i="64"/>
  <c r="AP1567" i="64"/>
  <c r="AP1571" i="64" s="1"/>
  <c r="AQ1567" i="64" s="1"/>
  <c r="AD2587" i="64"/>
  <c r="AD2581" i="64"/>
  <c r="AD2588" i="64" s="1"/>
  <c r="AQ1664" i="64"/>
  <c r="AQ913" i="64"/>
  <c r="AK808" i="64"/>
  <c r="AK804" i="64"/>
  <c r="AL799" i="64"/>
  <c r="AL803" i="64" s="1"/>
  <c r="AL796" i="64"/>
  <c r="AM788" i="64"/>
  <c r="AM791" i="64" s="1"/>
  <c r="AM800" i="64" s="1"/>
  <c r="AM802" i="64" s="1"/>
  <c r="AM792" i="64" s="1"/>
  <c r="AM794" i="64" s="1"/>
  <c r="AM795" i="64" s="1"/>
  <c r="AY230" i="64" a="1"/>
  <c r="AY230" i="64" s="1"/>
  <c r="AR912" i="64" a="1"/>
  <c r="AR912" i="64" s="1"/>
  <c r="M1986" i="64"/>
  <c r="P1986" i="64"/>
  <c r="CH1990" i="64"/>
  <c r="L1570" i="64"/>
  <c r="M1570" i="64"/>
  <c r="BM434" i="64"/>
  <c r="AF434" i="64"/>
  <c r="BL434" i="64"/>
  <c r="BN434" i="64"/>
  <c r="AH434" i="64"/>
  <c r="CH434" i="64"/>
  <c r="BF434" i="64"/>
  <c r="AP434" i="64"/>
  <c r="BV434" i="64"/>
  <c r="BU434" i="64"/>
  <c r="BT434" i="64"/>
  <c r="BK434" i="64"/>
  <c r="BS434" i="64"/>
  <c r="AE434" i="64"/>
  <c r="AE437" i="64"/>
  <c r="BJ434" i="64"/>
  <c r="BR434" i="64"/>
  <c r="BB434" i="64"/>
  <c r="CK434" i="64"/>
  <c r="BI434" i="64"/>
  <c r="BQ434" i="64"/>
  <c r="BA434" i="64"/>
  <c r="CJ434" i="64"/>
  <c r="BH434" i="64"/>
  <c r="BP434" i="64"/>
  <c r="AZ434" i="64"/>
  <c r="CI434" i="64"/>
  <c r="BG434" i="64"/>
  <c r="BO434" i="64"/>
  <c r="AY434" i="64"/>
  <c r="AX434" i="64"/>
  <c r="CG434" i="64"/>
  <c r="BE434" i="64"/>
  <c r="AO434" i="64"/>
  <c r="AW434" i="64"/>
  <c r="CF434" i="64"/>
  <c r="BD434" i="64"/>
  <c r="AN434" i="64"/>
  <c r="AV434" i="64"/>
  <c r="CE434" i="64"/>
  <c r="BC434" i="64"/>
  <c r="AM434" i="64"/>
  <c r="AU434" i="64"/>
  <c r="CD434" i="64"/>
  <c r="BZ434" i="64"/>
  <c r="AL434" i="64"/>
  <c r="AT434" i="64"/>
  <c r="CC434" i="64"/>
  <c r="BY434" i="64"/>
  <c r="AK434" i="64"/>
  <c r="AS434" i="64"/>
  <c r="CB434" i="64"/>
  <c r="BX434" i="64"/>
  <c r="AJ434" i="64"/>
  <c r="AR434" i="64"/>
  <c r="CA434" i="64"/>
  <c r="BW434" i="64"/>
  <c r="AI434" i="64"/>
  <c r="AQ434" i="64"/>
  <c r="M1277" i="64"/>
  <c r="M1284" i="64" s="1"/>
  <c r="P1277" i="64"/>
  <c r="P1284" i="64" s="1"/>
  <c r="BA1215" i="64"/>
  <c r="BA1209" i="64"/>
  <c r="BA1216" i="64" s="1"/>
  <c r="BI1215" i="64"/>
  <c r="BI1209" i="64"/>
  <c r="BI1216" i="64" s="1"/>
  <c r="CD1215" i="64"/>
  <c r="CD1209" i="64"/>
  <c r="CD1216" i="64" s="1"/>
  <c r="BP1215" i="64"/>
  <c r="BP1209" i="64"/>
  <c r="BP1216" i="64" s="1"/>
  <c r="AZ1215" i="64"/>
  <c r="AZ1209" i="64"/>
  <c r="AZ1216" i="64" s="1"/>
  <c r="BH1215" i="64"/>
  <c r="BH1209" i="64"/>
  <c r="BH1216" i="64" s="1"/>
  <c r="CC1215" i="64"/>
  <c r="CC1209" i="64"/>
  <c r="CC1216" i="64" s="1"/>
  <c r="BO1215" i="64"/>
  <c r="BO1209" i="64"/>
  <c r="AY1215" i="64"/>
  <c r="AY1209" i="64"/>
  <c r="AY1216" i="64" s="1"/>
  <c r="BG1215" i="64"/>
  <c r="BG1209" i="64"/>
  <c r="BG1216" i="64" s="1"/>
  <c r="CB1215" i="64"/>
  <c r="CB1209" i="64"/>
  <c r="CB1216" i="64" s="1"/>
  <c r="AX1215" i="64"/>
  <c r="AX1209" i="64"/>
  <c r="AX1216" i="64" s="1"/>
  <c r="BF1215" i="64"/>
  <c r="BF1209" i="64"/>
  <c r="BF1216" i="64" s="1"/>
  <c r="CA1215" i="64"/>
  <c r="CA1209" i="64"/>
  <c r="AO1215" i="64"/>
  <c r="AO1209" i="64"/>
  <c r="AO1216" i="64" s="1"/>
  <c r="AW1215" i="64"/>
  <c r="AW1209" i="64"/>
  <c r="AW1216" i="64" s="1"/>
  <c r="BE1215" i="64"/>
  <c r="BE1209" i="64"/>
  <c r="BE1216" i="64" s="1"/>
  <c r="AN1215" i="64"/>
  <c r="AN1209" i="64"/>
  <c r="AN1216" i="64" s="1"/>
  <c r="AV1215" i="64"/>
  <c r="AV1209" i="64"/>
  <c r="AV1216" i="64" s="1"/>
  <c r="BD1215" i="64"/>
  <c r="BD1209" i="64"/>
  <c r="BD1216" i="64" s="1"/>
  <c r="AM1215" i="64"/>
  <c r="AM1209" i="64"/>
  <c r="AM1216" i="64" s="1"/>
  <c r="AU1215" i="64"/>
  <c r="AU1209" i="64"/>
  <c r="AU1216" i="64" s="1"/>
  <c r="BC1215" i="64"/>
  <c r="BC1209" i="64"/>
  <c r="BZ1215" i="64"/>
  <c r="BZ1209" i="64"/>
  <c r="BZ1216" i="64" s="1"/>
  <c r="AL1215" i="64"/>
  <c r="AL1209" i="64"/>
  <c r="AL1216" i="64" s="1"/>
  <c r="AT1215" i="64"/>
  <c r="AT1209" i="64"/>
  <c r="AT1216" i="64" s="1"/>
  <c r="BY1215" i="64"/>
  <c r="BY1209" i="64"/>
  <c r="BY1216" i="64" s="1"/>
  <c r="AK1215" i="64"/>
  <c r="AK1209" i="64"/>
  <c r="AK1216" i="64" s="1"/>
  <c r="AS1215" i="64"/>
  <c r="AS1209" i="64"/>
  <c r="AS1216" i="64" s="1"/>
  <c r="BN1215" i="64"/>
  <c r="BN1209" i="64"/>
  <c r="BN1216" i="64" s="1"/>
  <c r="BX1215" i="64"/>
  <c r="BX1209" i="64"/>
  <c r="BX1216" i="64" s="1"/>
  <c r="AJ1215" i="64"/>
  <c r="AJ1209" i="64"/>
  <c r="AJ1216" i="64" s="1"/>
  <c r="AR1215" i="64"/>
  <c r="AR1209" i="64"/>
  <c r="AR1216" i="64" s="1"/>
  <c r="CK1215" i="64"/>
  <c r="CK1209" i="64"/>
  <c r="CK1216" i="64" s="1"/>
  <c r="BW1215" i="64"/>
  <c r="BW1209" i="64"/>
  <c r="BW1216" i="64" s="1"/>
  <c r="AI1215" i="64"/>
  <c r="AI1209" i="64"/>
  <c r="AI1216" i="64" s="1"/>
  <c r="AQ1215" i="64"/>
  <c r="AQ1209" i="64"/>
  <c r="CJ1215" i="64"/>
  <c r="CJ1209" i="64"/>
  <c r="CJ1216" i="64" s="1"/>
  <c r="BV1215" i="64"/>
  <c r="BV1209" i="64"/>
  <c r="BV1216" i="64" s="1"/>
  <c r="AH1215" i="64"/>
  <c r="AH1209" i="64"/>
  <c r="AH1216" i="64" s="1"/>
  <c r="CI1215" i="64"/>
  <c r="CI1209" i="64"/>
  <c r="CI1216" i="64" s="1"/>
  <c r="BU1215" i="64"/>
  <c r="BU1209" i="64"/>
  <c r="BU1216" i="64" s="1"/>
  <c r="AG1215" i="64"/>
  <c r="AG1209" i="64"/>
  <c r="AG1216" i="64" s="1"/>
  <c r="BM1215" i="64"/>
  <c r="BM1209" i="64"/>
  <c r="BM1216" i="64" s="1"/>
  <c r="CH1215" i="64"/>
  <c r="CH1209" i="64"/>
  <c r="CH1216" i="64" s="1"/>
  <c r="BT1215" i="64"/>
  <c r="BT1209" i="64"/>
  <c r="BT1216" i="64" s="1"/>
  <c r="AF1215" i="64"/>
  <c r="AF1209" i="64"/>
  <c r="AF1216" i="64" s="1"/>
  <c r="BL1215" i="64"/>
  <c r="BL1209" i="64"/>
  <c r="BL1216" i="64" s="1"/>
  <c r="CG1215" i="64"/>
  <c r="CG1209" i="64"/>
  <c r="CG1216" i="64" s="1"/>
  <c r="BS1215" i="64"/>
  <c r="BS1209" i="64"/>
  <c r="BS1216" i="64" s="1"/>
  <c r="AE1215" i="64"/>
  <c r="AE1209" i="64"/>
  <c r="BK1215" i="64"/>
  <c r="BK1209" i="64"/>
  <c r="BK1216" i="64" s="1"/>
  <c r="CF1215" i="64"/>
  <c r="CF1209" i="64"/>
  <c r="CF1216" i="64" s="1"/>
  <c r="BR1215" i="64"/>
  <c r="BR1209" i="64"/>
  <c r="BR1216" i="64" s="1"/>
  <c r="BB1215" i="64"/>
  <c r="BB1209" i="64"/>
  <c r="BB1216" i="64" s="1"/>
  <c r="BJ1215" i="64"/>
  <c r="BJ1209" i="64"/>
  <c r="BJ1216" i="64" s="1"/>
  <c r="CE1215" i="64"/>
  <c r="CE1209" i="64"/>
  <c r="CE1216" i="64" s="1"/>
  <c r="BQ1215" i="64"/>
  <c r="BQ1209" i="64"/>
  <c r="BQ1216" i="64" s="1"/>
  <c r="AP1215" i="64"/>
  <c r="AP1209" i="64"/>
  <c r="AP1216" i="64" s="1"/>
  <c r="AE2587" i="64"/>
  <c r="BB2581" i="64"/>
  <c r="BB2588" i="64" s="1"/>
  <c r="AL2581" i="64"/>
  <c r="AL2588" i="64" s="1"/>
  <c r="AF2581" i="64"/>
  <c r="AF2588" i="64" s="1"/>
  <c r="BF2581" i="64"/>
  <c r="BF2588" i="64" s="1"/>
  <c r="AK2581" i="64"/>
  <c r="AK2588" i="64" s="1"/>
  <c r="AH2581" i="64"/>
  <c r="AH2588" i="64" s="1"/>
  <c r="AG2581" i="64"/>
  <c r="AG2588" i="64" s="1"/>
  <c r="BE2581" i="64"/>
  <c r="BE2588" i="64" s="1"/>
  <c r="AZ2581" i="64"/>
  <c r="AZ2588" i="64" s="1"/>
  <c r="AJ2581" i="64"/>
  <c r="AJ2588" i="64" s="1"/>
  <c r="BD2581" i="64"/>
  <c r="BD2588" i="64" s="1"/>
  <c r="AY2581" i="64"/>
  <c r="AY2588" i="64" s="1"/>
  <c r="AI2581" i="64"/>
  <c r="AI2588" i="64" s="1"/>
  <c r="BC2581" i="64"/>
  <c r="BC2588" i="64" s="1"/>
  <c r="BZ2581" i="64"/>
  <c r="BZ2588" i="64" s="1"/>
  <c r="AX2581" i="64"/>
  <c r="AX2588" i="64" s="1"/>
  <c r="BY2581" i="64"/>
  <c r="BY2588" i="64" s="1"/>
  <c r="AW2581" i="64"/>
  <c r="AW2588" i="64" s="1"/>
  <c r="CK2581" i="64"/>
  <c r="CK2588" i="64" s="1"/>
  <c r="BX2581" i="64"/>
  <c r="BX2588" i="64" s="1"/>
  <c r="AV2581" i="64"/>
  <c r="AV2588" i="64" s="1"/>
  <c r="CJ2581" i="64"/>
  <c r="CJ2588" i="64" s="1"/>
  <c r="BW2581" i="64"/>
  <c r="BW2588" i="64" s="1"/>
  <c r="AU2581" i="64"/>
  <c r="AU2588" i="64" s="1"/>
  <c r="AE2581" i="64"/>
  <c r="AE2588" i="64" s="1"/>
  <c r="CI2581" i="64"/>
  <c r="CI2588" i="64" s="1"/>
  <c r="BV2581" i="64"/>
  <c r="BV2588" i="64" s="1"/>
  <c r="AT2581" i="64"/>
  <c r="AT2588" i="64" s="1"/>
  <c r="BN2581" i="64"/>
  <c r="BN2588" i="64" s="1"/>
  <c r="CH2581" i="64"/>
  <c r="CH2588" i="64" s="1"/>
  <c r="BU2581" i="64"/>
  <c r="BU2588" i="64" s="1"/>
  <c r="AS2581" i="64"/>
  <c r="AS2588" i="64" s="1"/>
  <c r="BM2581" i="64"/>
  <c r="BM2588" i="64" s="1"/>
  <c r="CG2581" i="64"/>
  <c r="CG2588" i="64" s="1"/>
  <c r="BT2581" i="64"/>
  <c r="BT2588" i="64" s="1"/>
  <c r="AR2581" i="64"/>
  <c r="AR2588" i="64" s="1"/>
  <c r="BL2581" i="64"/>
  <c r="BL2588" i="64" s="1"/>
  <c r="CF2581" i="64"/>
  <c r="CF2588" i="64" s="1"/>
  <c r="BA2581" i="64"/>
  <c r="BA2588" i="64" s="1"/>
  <c r="BS2581" i="64"/>
  <c r="BS2588" i="64" s="1"/>
  <c r="AQ2581" i="64"/>
  <c r="AQ2588" i="64" s="1"/>
  <c r="BK2581" i="64"/>
  <c r="BK2588" i="64" s="1"/>
  <c r="CE2581" i="64"/>
  <c r="CE2588" i="64" s="1"/>
  <c r="BR2581" i="64"/>
  <c r="BR2588" i="64" s="1"/>
  <c r="AP2581" i="64"/>
  <c r="AP2588" i="64" s="1"/>
  <c r="BJ2581" i="64"/>
  <c r="BJ2588" i="64" s="1"/>
  <c r="CD2581" i="64"/>
  <c r="CD2588" i="64" s="1"/>
  <c r="BQ2581" i="64"/>
  <c r="BQ2588" i="64" s="1"/>
  <c r="AO2581" i="64"/>
  <c r="AO2588" i="64" s="1"/>
  <c r="BI2581" i="64"/>
  <c r="BI2588" i="64" s="1"/>
  <c r="CC2581" i="64"/>
  <c r="CC2588" i="64" s="1"/>
  <c r="BP2581" i="64"/>
  <c r="BP2588" i="64" s="1"/>
  <c r="AN2581" i="64"/>
  <c r="AN2588" i="64" s="1"/>
  <c r="BH2581" i="64"/>
  <c r="BH2588" i="64" s="1"/>
  <c r="CB2581" i="64"/>
  <c r="CB2588" i="64" s="1"/>
  <c r="BO2581" i="64"/>
  <c r="BO2588" i="64" s="1"/>
  <c r="AM2581" i="64"/>
  <c r="AM2588" i="64" s="1"/>
  <c r="BG2581" i="64"/>
  <c r="BG2588" i="64" s="1"/>
  <c r="CA2581" i="64"/>
  <c r="CA2588" i="64" s="1"/>
  <c r="P2395" i="64"/>
  <c r="L1173" i="64"/>
  <c r="M1173" i="64"/>
  <c r="M1178" i="64"/>
  <c r="L148" i="64"/>
  <c r="L166" i="64" s="1"/>
  <c r="M148" i="64"/>
  <c r="N148" i="64"/>
  <c r="N166" i="64" s="1"/>
  <c r="P148" i="64"/>
  <c r="CK163" i="64"/>
  <c r="CJ165" i="64"/>
  <c r="CJ166" i="64" s="1"/>
  <c r="AT2360" i="64"/>
  <c r="AT2361" i="64" s="1"/>
  <c r="M1383" i="64"/>
  <c r="N1383" i="64"/>
  <c r="O1383" i="64"/>
  <c r="P1383" i="64"/>
  <c r="P1114" i="64"/>
  <c r="M1134" i="64"/>
  <c r="N1134" i="64"/>
  <c r="N1135" i="64" s="1"/>
  <c r="O1134" i="64"/>
  <c r="O1135" i="64" s="1"/>
  <c r="M1132" i="64"/>
  <c r="N1132" i="64"/>
  <c r="O1132" i="64"/>
  <c r="P1132" i="64"/>
  <c r="M1117" i="64"/>
  <c r="P1117" i="64"/>
  <c r="P1032" i="64"/>
  <c r="AY284" i="64"/>
  <c r="AY302" i="64"/>
  <c r="AZ298" i="64"/>
  <c r="AZ281" i="64"/>
  <c r="AZ299" i="64"/>
  <c r="AZ282" i="64"/>
  <c r="AZ300" i="64"/>
  <c r="AZ283" i="64"/>
  <c r="AZ301" i="64"/>
  <c r="CC1" i="860"/>
  <c r="CC7" i="860"/>
  <c r="CC3" i="860"/>
  <c r="CC4" i="860" s="1"/>
  <c r="CD2" i="860"/>
  <c r="AX990" i="64"/>
  <c r="AY994" i="64" a="1"/>
  <c r="AY994" i="64" s="1"/>
  <c r="AY989" i="64" a="1"/>
  <c r="AY989" i="64" s="1"/>
  <c r="AX610" i="64"/>
  <c r="AW2730" i="64"/>
  <c r="AX2722" i="64"/>
  <c r="AY2713" i="64" a="1"/>
  <c r="AY2713" i="64" s="1"/>
  <c r="AY2714" i="64" a="1"/>
  <c r="AY2714" i="64" s="1"/>
  <c r="AY2715" i="64" a="1"/>
  <c r="AY2715" i="64" s="1"/>
  <c r="AY2716" i="64" a="1"/>
  <c r="AY2716" i="64" s="1"/>
  <c r="AY2717" i="64" a="1"/>
  <c r="AY2717" i="64" s="1"/>
  <c r="AY2718" i="64" a="1"/>
  <c r="AY2718" i="64" s="1"/>
  <c r="AY2720" i="64" a="1"/>
  <c r="AY2720" i="64" s="1"/>
  <c r="AY2721" i="64" a="1"/>
  <c r="AY2721" i="64" s="1"/>
  <c r="AY2719" i="64" a="1"/>
  <c r="AY2719" i="64" s="1"/>
  <c r="AY608" i="64" a="1"/>
  <c r="AY608" i="64" s="1"/>
  <c r="AY586" i="64" a="1"/>
  <c r="AY586" i="64" s="1"/>
  <c r="AY609" i="64" a="1"/>
  <c r="AY609" i="64" s="1"/>
  <c r="AX587" i="64"/>
  <c r="AY2922" i="64"/>
  <c r="AY2888" i="64"/>
  <c r="AX2826" i="64"/>
  <c r="AX2804" i="64"/>
  <c r="AY3226" i="64" a="1"/>
  <c r="AY3226" i="64" s="1"/>
  <c r="AY2805" i="64" a="1"/>
  <c r="AY2805" i="64" s="1"/>
  <c r="AY2825" i="64" a="1"/>
  <c r="AY2825" i="64" s="1"/>
  <c r="CI2482" i="64"/>
  <c r="CH2484" i="64"/>
  <c r="CI2461" i="64"/>
  <c r="CI2463" i="64" s="1"/>
  <c r="CJ2441" i="64"/>
  <c r="AU2358" i="64"/>
  <c r="AU2360" i="64" s="1"/>
  <c r="AU2361" i="64" s="1"/>
  <c r="AV2349" i="64"/>
  <c r="AW2347" i="64"/>
  <c r="AW2356" i="64"/>
  <c r="AW2348" i="64"/>
  <c r="AW2357" i="64"/>
  <c r="AY2353" i="64" a="1"/>
  <c r="AY2353" i="64" s="1"/>
  <c r="AY2352" i="64" a="1"/>
  <c r="AY2352" i="64" s="1"/>
  <c r="AY2344" i="64" a="1"/>
  <c r="AY2344" i="64" s="1"/>
  <c r="AY2343" i="64" a="1"/>
  <c r="AY2343" i="64" s="1"/>
  <c r="AX2340" i="64"/>
  <c r="AX2339" i="64"/>
  <c r="AY2334" i="64" a="1"/>
  <c r="AY2334" i="64" s="1"/>
  <c r="AY2335" i="64" a="1"/>
  <c r="AY2335" i="64" s="1"/>
  <c r="AX2868" i="64"/>
  <c r="AY2867" i="64" a="1"/>
  <c r="AY2867" i="64" s="1"/>
  <c r="AY865" i="64" a="1"/>
  <c r="AY865" i="64" s="1"/>
  <c r="AZ2616" i="64"/>
  <c r="AZ2617" i="64" s="1"/>
  <c r="AX2092" i="64"/>
  <c r="AX1741" i="64"/>
  <c r="AX2255" i="64"/>
  <c r="AX1358" i="64"/>
  <c r="AX891" i="64"/>
  <c r="AX867" i="64"/>
  <c r="AW83" i="64"/>
  <c r="AY860" i="64" a="1"/>
  <c r="AY860" i="64" s="1"/>
  <c r="AY96" i="64" a="1"/>
  <c r="AY96" i="64" s="1"/>
  <c r="AY585" i="64" a="1"/>
  <c r="AY585" i="64" s="1"/>
  <c r="AY76" i="64" a="1"/>
  <c r="AY76" i="64" s="1"/>
  <c r="AY80" i="64" a="1"/>
  <c r="AY80" i="64" s="1"/>
  <c r="AY81" i="64" a="1"/>
  <c r="AY81" i="64" s="1"/>
  <c r="AX77" i="64"/>
  <c r="AY75" i="64" a="1"/>
  <c r="AY75" i="64" s="1"/>
  <c r="AY74" i="64" a="1"/>
  <c r="AY74" i="64" s="1"/>
  <c r="AY890" i="64" a="1"/>
  <c r="AY890" i="64" s="1"/>
  <c r="AY3123" i="64" a="1"/>
  <c r="AY3123" i="64" s="1"/>
  <c r="AY3149" i="64" a="1"/>
  <c r="AY3149" i="64" s="1"/>
  <c r="AY3200" i="64" a="1"/>
  <c r="AY3200" i="64" s="1"/>
  <c r="AY3174" i="64" a="1"/>
  <c r="AY3174" i="64" s="1"/>
  <c r="AY2231" i="64" a="1"/>
  <c r="AY2231" i="64" s="1"/>
  <c r="AY2232" i="64" s="1"/>
  <c r="AX114" i="64"/>
  <c r="AY111" i="64" a="1"/>
  <c r="AY111" i="64" s="1"/>
  <c r="AY112" i="64" a="1"/>
  <c r="AY112" i="64" s="1"/>
  <c r="AY113" i="64" a="1"/>
  <c r="AY113" i="64" s="1"/>
  <c r="AY110" i="64" a="1"/>
  <c r="AY110" i="64" s="1"/>
  <c r="AY2173" i="64" a="1"/>
  <c r="AY2173" i="64" s="1"/>
  <c r="AY2174" i="64" s="1"/>
  <c r="AY562" i="64" a="1"/>
  <c r="AY562" i="64" s="1"/>
  <c r="AY3250" i="64" a="1"/>
  <c r="AY3250" i="64" s="1"/>
  <c r="AY2093" i="64" a="1"/>
  <c r="AY2093" i="64" s="1"/>
  <c r="AY2511" i="64" a="1"/>
  <c r="AY2511" i="64" s="1"/>
  <c r="AY2519" i="64" s="1"/>
  <c r="AY2256" i="64" a="1"/>
  <c r="AY2256" i="64" s="1"/>
  <c r="AY2254" i="64" a="1"/>
  <c r="AY2254" i="64" s="1"/>
  <c r="AY2262" i="64" a="1"/>
  <c r="AY2262" i="64" s="1"/>
  <c r="AY1740" i="64" a="1"/>
  <c r="AY1740" i="64" s="1"/>
  <c r="AY1357" i="64" a="1"/>
  <c r="AY1357" i="64" s="1"/>
  <c r="AR913" i="64" a="1"/>
  <c r="AY2255" i="64" a="1"/>
  <c r="AY2340" i="64" a="1"/>
  <c r="AY2868" i="64" a="1"/>
  <c r="AY891" i="64" a="1"/>
  <c r="AZ2888" i="64" a="1"/>
  <c r="AY1741" i="64" a="1"/>
  <c r="AZ2922" i="64" a="1"/>
  <c r="AY867" i="64" a="1"/>
  <c r="AT1662" i="64" a="1"/>
  <c r="AY990" i="64" a="1"/>
  <c r="AY587" i="64" a="1"/>
  <c r="AY2804" i="64" a="1"/>
  <c r="AY2826" i="64" a="1"/>
  <c r="AY610" i="64" a="1"/>
  <c r="AY563" i="64" a="1"/>
  <c r="AY1358" i="64" a="1"/>
  <c r="AY2339" i="64" a="1"/>
  <c r="AY2092" i="64" a="1"/>
  <c r="AY3039" i="64" l="1"/>
  <c r="AY3040" i="64" s="1"/>
  <c r="K434" i="64"/>
  <c r="CF674" i="64"/>
  <c r="CG669" i="64"/>
  <c r="CG673" i="64" s="1"/>
  <c r="CF678" i="64"/>
  <c r="CF682" i="64" s="1"/>
  <c r="AT1662" i="64"/>
  <c r="AY563" i="64"/>
  <c r="CC537" i="64"/>
  <c r="CD536" i="64"/>
  <c r="CC539" i="64"/>
  <c r="CF486" i="64"/>
  <c r="CG485" i="64"/>
  <c r="CF488" i="64"/>
  <c r="L1571" i="64"/>
  <c r="M1567" i="64" s="1"/>
  <c r="AP1573" i="64"/>
  <c r="AR913" i="64"/>
  <c r="AL808" i="64"/>
  <c r="AL804" i="64"/>
  <c r="AM799" i="64"/>
  <c r="AM803" i="64" s="1"/>
  <c r="AZ230" i="64" a="1"/>
  <c r="AZ230" i="64" s="1"/>
  <c r="AS912" i="64" a="1"/>
  <c r="AS912" i="64" s="1"/>
  <c r="AQ1571" i="64"/>
  <c r="AR1567" i="64" s="1"/>
  <c r="AQ1573" i="64"/>
  <c r="AN788" i="64"/>
  <c r="AM796" i="64"/>
  <c r="CL60" i="861"/>
  <c r="L1986" i="64"/>
  <c r="K1986" i="64"/>
  <c r="T1991" i="64"/>
  <c r="CI1990" i="64"/>
  <c r="AE435" i="64"/>
  <c r="AF431" i="64" s="1"/>
  <c r="P434" i="64"/>
  <c r="N434" i="64"/>
  <c r="M434" i="64"/>
  <c r="O434" i="64"/>
  <c r="L434" i="64"/>
  <c r="BO1216" i="64"/>
  <c r="O1209" i="64"/>
  <c r="O1216" i="64" s="1"/>
  <c r="CA1216" i="64"/>
  <c r="P1209" i="64"/>
  <c r="P1216" i="64" s="1"/>
  <c r="BC1216" i="64"/>
  <c r="N1209" i="64"/>
  <c r="N1216" i="64" s="1"/>
  <c r="AQ1216" i="64"/>
  <c r="M1209" i="64"/>
  <c r="M1216" i="64" s="1"/>
  <c r="K1209" i="64"/>
  <c r="K1216" i="64" s="1"/>
  <c r="AE1216" i="64"/>
  <c r="L1209" i="64"/>
  <c r="L1216" i="64" s="1"/>
  <c r="P2581" i="64"/>
  <c r="P2588" i="64" s="1"/>
  <c r="K2581" i="64"/>
  <c r="K2588" i="64" s="1"/>
  <c r="M2581" i="64"/>
  <c r="M2588" i="64" s="1"/>
  <c r="L2581" i="64"/>
  <c r="L2588" i="64" s="1"/>
  <c r="O2581" i="64"/>
  <c r="O2588" i="64" s="1"/>
  <c r="N2581" i="64"/>
  <c r="N2588" i="64" s="1"/>
  <c r="M1179" i="64"/>
  <c r="P1179" i="64"/>
  <c r="CK165" i="64"/>
  <c r="CK166" i="64" s="1"/>
  <c r="M1384" i="64"/>
  <c r="N1384" i="64"/>
  <c r="O1384" i="64"/>
  <c r="P1384" i="64"/>
  <c r="AG2520" i="64" a="1"/>
  <c r="AG2520" i="64" s="1"/>
  <c r="P1134" i="64"/>
  <c r="P1135" i="64" s="1"/>
  <c r="M1135" i="64"/>
  <c r="AZ302" i="64"/>
  <c r="BA298" i="64"/>
  <c r="BA299" i="64"/>
  <c r="BA281" i="64"/>
  <c r="BA282" i="64"/>
  <c r="BA300" i="64"/>
  <c r="BA301" i="64"/>
  <c r="BA283" i="64"/>
  <c r="AZ284" i="64"/>
  <c r="CD1" i="860"/>
  <c r="CD7" i="860"/>
  <c r="CD3" i="860"/>
  <c r="CD4" i="860" s="1"/>
  <c r="CE2" i="860"/>
  <c r="AY990" i="64"/>
  <c r="AY1000" i="64" s="1"/>
  <c r="AX1000" i="64"/>
  <c r="AZ994" i="64" a="1"/>
  <c r="AZ994" i="64" s="1"/>
  <c r="AZ989" i="64" a="1"/>
  <c r="AZ989" i="64" s="1"/>
  <c r="AX2730" i="64"/>
  <c r="AY610" i="64"/>
  <c r="AY2722" i="64"/>
  <c r="AZ2713" i="64" a="1"/>
  <c r="AZ2713" i="64" s="1"/>
  <c r="AZ2714" i="64" a="1"/>
  <c r="AZ2714" i="64" s="1"/>
  <c r="AZ2719" i="64" a="1"/>
  <c r="AZ2719" i="64" s="1"/>
  <c r="AZ2716" i="64" a="1"/>
  <c r="AZ2716" i="64" s="1"/>
  <c r="AZ2718" i="64" a="1"/>
  <c r="AZ2718" i="64" s="1"/>
  <c r="AZ2720" i="64" a="1"/>
  <c r="AZ2720" i="64" s="1"/>
  <c r="AZ2721" i="64" a="1"/>
  <c r="AZ2721" i="64" s="1"/>
  <c r="AZ2715" i="64" a="1"/>
  <c r="AZ2715" i="64" s="1"/>
  <c r="AZ2717" i="64" a="1"/>
  <c r="AZ2717" i="64" s="1"/>
  <c r="AZ608" i="64" a="1"/>
  <c r="AZ608" i="64" s="1"/>
  <c r="AZ586" i="64" a="1"/>
  <c r="AZ586" i="64" s="1"/>
  <c r="AZ609" i="64" a="1"/>
  <c r="AZ609" i="64" s="1"/>
  <c r="AY587" i="64"/>
  <c r="AZ2888" i="64"/>
  <c r="AZ2922" i="64"/>
  <c r="AY2826" i="64"/>
  <c r="AY2804" i="64"/>
  <c r="AZ3226" i="64" a="1"/>
  <c r="AZ3226" i="64" s="1"/>
  <c r="AZ2805" i="64" a="1"/>
  <c r="AZ2805" i="64" s="1"/>
  <c r="AZ2825" i="64" a="1"/>
  <c r="AZ2825" i="64" s="1"/>
  <c r="CI2484" i="64"/>
  <c r="CJ2482" i="64"/>
  <c r="CJ2461" i="64"/>
  <c r="CJ2463" i="64" s="1"/>
  <c r="CK2441" i="64"/>
  <c r="AV2358" i="64"/>
  <c r="AV2360" i="64" s="1"/>
  <c r="AW2349" i="64"/>
  <c r="AX2348" i="64"/>
  <c r="AX2357" i="64"/>
  <c r="AX2347" i="64"/>
  <c r="AX2356" i="64"/>
  <c r="AZ2352" i="64" a="1"/>
  <c r="AZ2352" i="64" s="1"/>
  <c r="AZ2353" i="64" a="1"/>
  <c r="AZ2353" i="64" s="1"/>
  <c r="AZ2344" i="64" a="1"/>
  <c r="AZ2344" i="64" s="1"/>
  <c r="AZ2343" i="64" a="1"/>
  <c r="AZ2343" i="64" s="1"/>
  <c r="AY2340" i="64"/>
  <c r="AY2339" i="64"/>
  <c r="AZ2334" i="64" a="1"/>
  <c r="AZ2334" i="64" s="1"/>
  <c r="AZ2335" i="64" a="1"/>
  <c r="AZ2335" i="64" s="1"/>
  <c r="AY2868" i="64"/>
  <c r="AZ2867" i="64" a="1"/>
  <c r="AZ2867" i="64" s="1"/>
  <c r="AZ865" i="64" a="1"/>
  <c r="AZ865" i="64" s="1"/>
  <c r="BA2616" i="64"/>
  <c r="BA2617" i="64" s="1"/>
  <c r="AY2255" i="64"/>
  <c r="AY2092" i="64"/>
  <c r="AY1741" i="64"/>
  <c r="AY1358" i="64"/>
  <c r="AY867" i="64"/>
  <c r="AY891" i="64"/>
  <c r="AX83" i="64"/>
  <c r="AZ860" i="64" a="1"/>
  <c r="AZ860" i="64" s="1"/>
  <c r="AZ96" i="64" a="1"/>
  <c r="AZ96" i="64" s="1"/>
  <c r="AZ585" i="64" a="1"/>
  <c r="AZ585" i="64" s="1"/>
  <c r="AZ76" i="64" a="1"/>
  <c r="AZ76" i="64" s="1"/>
  <c r="AZ81" i="64" a="1"/>
  <c r="AZ81" i="64" s="1"/>
  <c r="AZ80" i="64" a="1"/>
  <c r="AZ80" i="64" s="1"/>
  <c r="AY77" i="64"/>
  <c r="AZ74" i="64" a="1"/>
  <c r="AZ74" i="64" s="1"/>
  <c r="AZ75" i="64" a="1"/>
  <c r="AZ75" i="64" s="1"/>
  <c r="AZ890" i="64" a="1"/>
  <c r="AZ890" i="64" s="1"/>
  <c r="AZ3123" i="64" a="1"/>
  <c r="AZ3123" i="64" s="1"/>
  <c r="AZ3200" i="64" a="1"/>
  <c r="AZ3200" i="64" s="1"/>
  <c r="AZ3174" i="64" a="1"/>
  <c r="AZ3174" i="64" s="1"/>
  <c r="AZ3149" i="64" a="1"/>
  <c r="AZ3149" i="64" s="1"/>
  <c r="AZ2231" i="64" a="1"/>
  <c r="AZ2231" i="64" s="1"/>
  <c r="AZ2232" i="64" s="1"/>
  <c r="AY114" i="64"/>
  <c r="AZ110" i="64" a="1"/>
  <c r="AZ110" i="64" s="1"/>
  <c r="AZ111" i="64" a="1"/>
  <c r="AZ111" i="64" s="1"/>
  <c r="AZ112" i="64" a="1"/>
  <c r="AZ112" i="64" s="1"/>
  <c r="AZ113" i="64" a="1"/>
  <c r="AZ113" i="64" s="1"/>
  <c r="AZ2173" i="64" a="1"/>
  <c r="AZ2173" i="64" s="1"/>
  <c r="AZ2174" i="64" s="1"/>
  <c r="AZ562" i="64" a="1"/>
  <c r="AZ562" i="64" s="1"/>
  <c r="AZ3250" i="64" a="1"/>
  <c r="AZ3250" i="64" s="1"/>
  <c r="AZ2093" i="64" a="1"/>
  <c r="AZ2093" i="64" s="1"/>
  <c r="AZ2511" i="64" a="1"/>
  <c r="AZ2511" i="64" s="1"/>
  <c r="AZ2519" i="64" s="1"/>
  <c r="AZ2256" i="64" a="1"/>
  <c r="AZ2256" i="64" s="1"/>
  <c r="AZ2262" i="64" a="1"/>
  <c r="AZ2262" i="64" s="1"/>
  <c r="AZ2254" i="64" a="1"/>
  <c r="AZ2254" i="64" s="1"/>
  <c r="AZ1740" i="64" a="1"/>
  <c r="AZ1740" i="64" s="1"/>
  <c r="AZ1357" i="64" a="1"/>
  <c r="AZ1357" i="64" s="1"/>
  <c r="AZ610" i="64" a="1"/>
  <c r="AZ867" i="64" a="1"/>
  <c r="AZ1741" i="64" a="1"/>
  <c r="BA2888" i="64" a="1"/>
  <c r="AU1662" i="64" a="1"/>
  <c r="AZ2804" i="64" a="1"/>
  <c r="AZ587" i="64" a="1"/>
  <c r="AZ2339" i="64" a="1"/>
  <c r="AZ2826" i="64" a="1"/>
  <c r="BA2922" i="64" a="1"/>
  <c r="AS913" i="64" a="1"/>
  <c r="AZ891" i="64" a="1"/>
  <c r="AZ990" i="64" a="1"/>
  <c r="AZ2255" i="64" a="1"/>
  <c r="AZ2340" i="64" a="1"/>
  <c r="AZ2868" i="64" a="1"/>
  <c r="AZ1358" i="64" a="1"/>
  <c r="AZ563" i="64" a="1"/>
  <c r="AZ2092" i="64" a="1"/>
  <c r="AT23" i="861" l="1"/>
  <c r="AY3041" i="64"/>
  <c r="AZ3036" i="64"/>
  <c r="CG678" i="64"/>
  <c r="CG682" i="64" s="1"/>
  <c r="CG674" i="64"/>
  <c r="CH669" i="64"/>
  <c r="CH673" i="64" s="1"/>
  <c r="AU1662" i="64"/>
  <c r="AZ563" i="64"/>
  <c r="CH485" i="64"/>
  <c r="CG486" i="64"/>
  <c r="CG488" i="64"/>
  <c r="CE536" i="64"/>
  <c r="CD537" i="64"/>
  <c r="CD539" i="64"/>
  <c r="AS913" i="64"/>
  <c r="AS1664" i="64"/>
  <c r="BA230" i="64" a="1"/>
  <c r="BA230" i="64" s="1"/>
  <c r="AN791" i="64"/>
  <c r="AN800" i="64" s="1"/>
  <c r="AN802" i="64" s="1"/>
  <c r="AN792" i="64" s="1"/>
  <c r="AN794" i="64" s="1"/>
  <c r="AN795" i="64" s="1"/>
  <c r="AM808" i="64"/>
  <c r="AM804" i="64"/>
  <c r="AN799" i="64"/>
  <c r="AR1571" i="64"/>
  <c r="AS1567" i="64" s="1"/>
  <c r="AR1573" i="64"/>
  <c r="AT912" i="64" a="1"/>
  <c r="AT912" i="64" s="1"/>
  <c r="AR1664" i="64"/>
  <c r="U1991" i="64"/>
  <c r="T1992" i="64"/>
  <c r="CJ1990" i="64"/>
  <c r="AF435" i="64"/>
  <c r="AG431" i="64" s="1"/>
  <c r="AG435" i="64" s="1"/>
  <c r="AH431" i="64" s="1"/>
  <c r="AH435" i="64" s="1"/>
  <c r="AF437" i="64"/>
  <c r="M163" i="64"/>
  <c r="N163" i="64"/>
  <c r="O163" i="64"/>
  <c r="P163" i="64"/>
  <c r="BA302" i="64"/>
  <c r="BB298" i="64"/>
  <c r="BB281" i="64"/>
  <c r="BB299" i="64"/>
  <c r="BB282" i="64"/>
  <c r="BB300" i="64"/>
  <c r="BB283" i="64"/>
  <c r="BB301" i="64"/>
  <c r="BA284" i="64"/>
  <c r="CE1" i="860"/>
  <c r="CE7" i="860"/>
  <c r="CE3" i="860"/>
  <c r="CE4" i="860" s="1"/>
  <c r="CF2" i="860"/>
  <c r="AZ990" i="64"/>
  <c r="AZ1000" i="64" s="1"/>
  <c r="BA994" i="64" a="1"/>
  <c r="BA994" i="64" s="1"/>
  <c r="BA989" i="64" a="1"/>
  <c r="BA989" i="64" s="1"/>
  <c r="AZ610" i="64"/>
  <c r="AY2730" i="64"/>
  <c r="BA2713" i="64" a="1"/>
  <c r="BA2713" i="64" s="1"/>
  <c r="BA2714" i="64" a="1"/>
  <c r="BA2714" i="64" s="1"/>
  <c r="BA2715" i="64" a="1"/>
  <c r="BA2715" i="64" s="1"/>
  <c r="BA2716" i="64" a="1"/>
  <c r="BA2716" i="64" s="1"/>
  <c r="BA2717" i="64" a="1"/>
  <c r="BA2717" i="64" s="1"/>
  <c r="BA2718" i="64" a="1"/>
  <c r="BA2718" i="64" s="1"/>
  <c r="BA2720" i="64" a="1"/>
  <c r="BA2720" i="64" s="1"/>
  <c r="BA2721" i="64" a="1"/>
  <c r="BA2721" i="64" s="1"/>
  <c r="BA2719" i="64" a="1"/>
  <c r="BA2719" i="64" s="1"/>
  <c r="AZ2722" i="64"/>
  <c r="BA609" i="64" a="1"/>
  <c r="BA609" i="64" s="1"/>
  <c r="BA608" i="64" a="1"/>
  <c r="BA608" i="64" s="1"/>
  <c r="BA586" i="64" a="1"/>
  <c r="BA586" i="64" s="1"/>
  <c r="AZ587" i="64"/>
  <c r="BA2922" i="64"/>
  <c r="BA2888" i="64"/>
  <c r="AZ2826" i="64"/>
  <c r="AZ2804" i="64"/>
  <c r="BA3226" i="64" a="1"/>
  <c r="BA3226" i="64" s="1"/>
  <c r="BA2805" i="64" a="1"/>
  <c r="BA2805" i="64" s="1"/>
  <c r="BA2825" i="64" a="1"/>
  <c r="BA2825" i="64" s="1"/>
  <c r="CJ2484" i="64"/>
  <c r="CK2482" i="64"/>
  <c r="CL2482" i="64" s="1"/>
  <c r="CL2484" i="64" s="1"/>
  <c r="CK2461" i="64"/>
  <c r="AV2361" i="64"/>
  <c r="AW2358" i="64"/>
  <c r="AW2360" i="64" s="1"/>
  <c r="AX2349" i="64"/>
  <c r="AY2347" i="64"/>
  <c r="AY2356" i="64"/>
  <c r="AY2348" i="64"/>
  <c r="AY2357" i="64"/>
  <c r="BA2353" i="64" a="1"/>
  <c r="BA2353" i="64" s="1"/>
  <c r="BA2352" i="64" a="1"/>
  <c r="BA2352" i="64" s="1"/>
  <c r="BA2343" i="64" a="1"/>
  <c r="BA2343" i="64" s="1"/>
  <c r="BA2344" i="64" a="1"/>
  <c r="BA2344" i="64" s="1"/>
  <c r="AZ2340" i="64"/>
  <c r="AZ2339" i="64"/>
  <c r="BA2334" i="64" a="1"/>
  <c r="BA2334" i="64" s="1"/>
  <c r="BA2335" i="64" a="1"/>
  <c r="BA2335" i="64" s="1"/>
  <c r="AZ2868" i="64"/>
  <c r="BA2867" i="64" a="1"/>
  <c r="BA2867" i="64" s="1"/>
  <c r="BA865" i="64" a="1"/>
  <c r="BA865" i="64" s="1"/>
  <c r="BB2616" i="64"/>
  <c r="BB2617" i="64" s="1"/>
  <c r="AZ2092" i="64"/>
  <c r="AZ1741" i="64"/>
  <c r="AZ2255" i="64"/>
  <c r="AZ1358" i="64"/>
  <c r="AZ867" i="64"/>
  <c r="AZ891" i="64"/>
  <c r="AY83" i="64"/>
  <c r="BA860" i="64" a="1"/>
  <c r="BA860" i="64" s="1"/>
  <c r="BA96" i="64" a="1"/>
  <c r="BA96" i="64" s="1"/>
  <c r="BA585" i="64" a="1"/>
  <c r="BA585" i="64" s="1"/>
  <c r="BA76" i="64" a="1"/>
  <c r="BA76" i="64" s="1"/>
  <c r="BA81" i="64" a="1"/>
  <c r="BA81" i="64" s="1"/>
  <c r="BA80" i="64" a="1"/>
  <c r="BA80" i="64" s="1"/>
  <c r="AZ77" i="64"/>
  <c r="BA74" i="64" a="1"/>
  <c r="BA74" i="64" s="1"/>
  <c r="BA75" i="64" a="1"/>
  <c r="BA75" i="64" s="1"/>
  <c r="BA890" i="64" a="1"/>
  <c r="BA890" i="64" s="1"/>
  <c r="BA3123" i="64" a="1"/>
  <c r="BA3123" i="64" s="1"/>
  <c r="BA3200" i="64" a="1"/>
  <c r="BA3200" i="64" s="1"/>
  <c r="BA3174" i="64" a="1"/>
  <c r="BA3174" i="64" s="1"/>
  <c r="BA3149" i="64" a="1"/>
  <c r="BA3149" i="64" s="1"/>
  <c r="BA2231" i="64" a="1"/>
  <c r="BA2231" i="64" s="1"/>
  <c r="BA2232" i="64" s="1"/>
  <c r="BA110" i="64" a="1"/>
  <c r="BA110" i="64" s="1"/>
  <c r="BA111" i="64" a="1"/>
  <c r="BA111" i="64" s="1"/>
  <c r="BA112" i="64" a="1"/>
  <c r="BA112" i="64" s="1"/>
  <c r="BA113" i="64" a="1"/>
  <c r="BA113" i="64" s="1"/>
  <c r="AZ114" i="64"/>
  <c r="BA2173" i="64" a="1"/>
  <c r="BA2173" i="64" s="1"/>
  <c r="BA2174" i="64" s="1"/>
  <c r="BA562" i="64" a="1"/>
  <c r="BA562" i="64" s="1"/>
  <c r="BA3250" i="64" a="1"/>
  <c r="BA3250" i="64" s="1"/>
  <c r="BA2093" i="64" a="1"/>
  <c r="BA2093" i="64" s="1"/>
  <c r="BA2511" i="64" a="1"/>
  <c r="BA2511" i="64" s="1"/>
  <c r="BA2519" i="64" s="1"/>
  <c r="BA2256" i="64" a="1"/>
  <c r="BA2256" i="64" s="1"/>
  <c r="BA2262" i="64" a="1"/>
  <c r="BA2262" i="64" s="1"/>
  <c r="BA2254" i="64" a="1"/>
  <c r="BA2254" i="64" s="1"/>
  <c r="BA1740" i="64" a="1"/>
  <c r="BA1740" i="64" s="1"/>
  <c r="BA1357" i="64" a="1"/>
  <c r="BA1357" i="64" s="1"/>
  <c r="BA587" i="64" a="1"/>
  <c r="BA2826" i="64" a="1"/>
  <c r="BA2804" i="64" a="1"/>
  <c r="AV1662" i="64" a="1"/>
  <c r="BA867" i="64" a="1"/>
  <c r="BA2339" i="64" a="1"/>
  <c r="BA990" i="64" a="1"/>
  <c r="BA2868" i="64" a="1"/>
  <c r="BB2922" i="64" a="1"/>
  <c r="BA610" i="64" a="1"/>
  <c r="BB2888" i="64" a="1"/>
  <c r="AT913" i="64" a="1"/>
  <c r="BA1741" i="64" a="1"/>
  <c r="BA891" i="64" a="1"/>
  <c r="BA1358" i="64" a="1"/>
  <c r="BA2255" i="64" a="1"/>
  <c r="BA563" i="64" a="1"/>
  <c r="BA2340" i="64" a="1"/>
  <c r="BA2092" i="64" a="1"/>
  <c r="AZ3039" i="64" l="1"/>
  <c r="AZ3040" i="64" s="1"/>
  <c r="CH678" i="64"/>
  <c r="CH682" i="64" s="1"/>
  <c r="CH674" i="64"/>
  <c r="CI669" i="64"/>
  <c r="CI673" i="64" s="1"/>
  <c r="CK2463" i="64"/>
  <c r="CL2461" i="64"/>
  <c r="CL2463" i="64" s="1"/>
  <c r="AV1662" i="64"/>
  <c r="BA563" i="64"/>
  <c r="CF536" i="64"/>
  <c r="CE537" i="64"/>
  <c r="CE539" i="64"/>
  <c r="CI485" i="64"/>
  <c r="CH486" i="64"/>
  <c r="CH488" i="64"/>
  <c r="AT913" i="64"/>
  <c r="AT1664" i="64"/>
  <c r="AN796" i="64"/>
  <c r="AO788" i="64"/>
  <c r="AS1573" i="64"/>
  <c r="AS1571" i="64"/>
  <c r="AT1567" i="64" s="1"/>
  <c r="BB230" i="64" a="1"/>
  <c r="BB230" i="64" s="1"/>
  <c r="AU912" i="64" a="1"/>
  <c r="AU912" i="64" s="1"/>
  <c r="AN803" i="64"/>
  <c r="V1991" i="64"/>
  <c r="U1992" i="64"/>
  <c r="CK1990" i="64"/>
  <c r="CL1990" i="64" s="1"/>
  <c r="AG437" i="64"/>
  <c r="AH437" i="64"/>
  <c r="AI431" i="64"/>
  <c r="AI435" i="64" s="1"/>
  <c r="M165" i="64"/>
  <c r="M166" i="64" s="1"/>
  <c r="P165" i="64"/>
  <c r="P166" i="64" s="1"/>
  <c r="P2441" i="64"/>
  <c r="AH2520" i="64" a="1"/>
  <c r="AH2520" i="64" s="1"/>
  <c r="BC298" i="64"/>
  <c r="BC281" i="64"/>
  <c r="BC299" i="64"/>
  <c r="BC282" i="64"/>
  <c r="BC300" i="64"/>
  <c r="BC283" i="64"/>
  <c r="BC301" i="64"/>
  <c r="BB284" i="64"/>
  <c r="BB302" i="64"/>
  <c r="CF7" i="860"/>
  <c r="CF3" i="860"/>
  <c r="CF4" i="860" s="1"/>
  <c r="CG2" i="860"/>
  <c r="CF1" i="860"/>
  <c r="BA990" i="64"/>
  <c r="BA1000" i="64" s="1"/>
  <c r="BB994" i="64" a="1"/>
  <c r="BB994" i="64" s="1"/>
  <c r="BB989" i="64" a="1"/>
  <c r="BB989" i="64" s="1"/>
  <c r="BA610" i="64"/>
  <c r="AZ2730" i="64"/>
  <c r="BA2722" i="64"/>
  <c r="BB2713" i="64" a="1"/>
  <c r="BB2713" i="64" s="1"/>
  <c r="BB2714" i="64" a="1"/>
  <c r="BB2714" i="64" s="1"/>
  <c r="BB2715" i="64" a="1"/>
  <c r="BB2715" i="64" s="1"/>
  <c r="BB2716" i="64" a="1"/>
  <c r="BB2716" i="64" s="1"/>
  <c r="BB2718" i="64" a="1"/>
  <c r="BB2718" i="64" s="1"/>
  <c r="BB2720" i="64" a="1"/>
  <c r="BB2720" i="64" s="1"/>
  <c r="BB2721" i="64" a="1"/>
  <c r="BB2721" i="64" s="1"/>
  <c r="BB2719" i="64" a="1"/>
  <c r="BB2719" i="64" s="1"/>
  <c r="BB2717" i="64" a="1"/>
  <c r="BB2717" i="64" s="1"/>
  <c r="BB609" i="64" a="1"/>
  <c r="BB609" i="64" s="1"/>
  <c r="BB608" i="64" a="1"/>
  <c r="BB608" i="64" s="1"/>
  <c r="BB586" i="64" a="1"/>
  <c r="BB586" i="64" s="1"/>
  <c r="BA587" i="64"/>
  <c r="BB2922" i="64"/>
  <c r="BB2888" i="64"/>
  <c r="BA2826" i="64"/>
  <c r="BA2804" i="64"/>
  <c r="BB3226" i="64" a="1"/>
  <c r="BB3226" i="64" s="1"/>
  <c r="BB2805" i="64" a="1"/>
  <c r="BB2805" i="64" s="1"/>
  <c r="BB2825" i="64" a="1"/>
  <c r="BB2825" i="64" s="1"/>
  <c r="CK2484" i="64"/>
  <c r="AW2361" i="64"/>
  <c r="AX2358" i="64"/>
  <c r="AX2360" i="64" s="1"/>
  <c r="AX2361" i="64" s="1"/>
  <c r="AY2349" i="64"/>
  <c r="AZ2347" i="64"/>
  <c r="AZ2356" i="64"/>
  <c r="AZ2348" i="64"/>
  <c r="AZ2357" i="64"/>
  <c r="BB2353" i="64" a="1"/>
  <c r="BB2353" i="64" s="1"/>
  <c r="BB2352" i="64" a="1"/>
  <c r="BB2352" i="64" s="1"/>
  <c r="BB2343" i="64" a="1"/>
  <c r="BB2343" i="64" s="1"/>
  <c r="BB2344" i="64" a="1"/>
  <c r="BB2344" i="64" s="1"/>
  <c r="BA2340" i="64"/>
  <c r="BA2339" i="64"/>
  <c r="BB2334" i="64" a="1"/>
  <c r="BB2334" i="64" s="1"/>
  <c r="BB2335" i="64" a="1"/>
  <c r="BB2335" i="64" s="1"/>
  <c r="BA2868" i="64"/>
  <c r="BB2867" i="64" a="1"/>
  <c r="BB2867" i="64" s="1"/>
  <c r="BB865" i="64" a="1"/>
  <c r="BB865" i="64" s="1"/>
  <c r="BC2616" i="64"/>
  <c r="BA2092" i="64"/>
  <c r="BA1741" i="64"/>
  <c r="BA2255" i="64"/>
  <c r="BA1358" i="64"/>
  <c r="BA891" i="64"/>
  <c r="BA867" i="64"/>
  <c r="AZ83" i="64"/>
  <c r="BB860" i="64" a="1"/>
  <c r="BB860" i="64" s="1"/>
  <c r="BB96" i="64" a="1"/>
  <c r="BB96" i="64" s="1"/>
  <c r="BB585" i="64" a="1"/>
  <c r="BB585" i="64" s="1"/>
  <c r="BB76" i="64" a="1"/>
  <c r="BB76" i="64" s="1"/>
  <c r="BB81" i="64" a="1"/>
  <c r="BB81" i="64" s="1"/>
  <c r="BB80" i="64" a="1"/>
  <c r="BB80" i="64" s="1"/>
  <c r="BA77" i="64"/>
  <c r="BB74" i="64" a="1"/>
  <c r="BB74" i="64" s="1"/>
  <c r="BB75" i="64" a="1"/>
  <c r="BB75" i="64" s="1"/>
  <c r="BB890" i="64" a="1"/>
  <c r="BB890" i="64" s="1"/>
  <c r="BB3123" i="64" a="1"/>
  <c r="BB3123" i="64" s="1"/>
  <c r="BB3200" i="64" a="1"/>
  <c r="BB3200" i="64" s="1"/>
  <c r="BB3174" i="64" a="1"/>
  <c r="BB3174" i="64" s="1"/>
  <c r="BB3149" i="64" a="1"/>
  <c r="BB3149" i="64" s="1"/>
  <c r="BB2231" i="64" a="1"/>
  <c r="BB2231" i="64" s="1"/>
  <c r="BB2232" i="64" s="1"/>
  <c r="BB111" i="64" a="1"/>
  <c r="BB111" i="64" s="1"/>
  <c r="BB110" i="64" a="1"/>
  <c r="BB110" i="64" s="1"/>
  <c r="BB112" i="64" a="1"/>
  <c r="BB112" i="64" s="1"/>
  <c r="BB113" i="64" a="1"/>
  <c r="BB113" i="64" s="1"/>
  <c r="BA114" i="64"/>
  <c r="BB2173" i="64" a="1"/>
  <c r="BB2173" i="64" s="1"/>
  <c r="BB2174" i="64" s="1"/>
  <c r="BB562" i="64" a="1"/>
  <c r="BB562" i="64" s="1"/>
  <c r="BB3250" i="64" a="1"/>
  <c r="BB3250" i="64" s="1"/>
  <c r="BB2093" i="64" a="1"/>
  <c r="BB2093" i="64" s="1"/>
  <c r="BB2511" i="64" a="1"/>
  <c r="BB2511" i="64" s="1"/>
  <c r="BB2519" i="64" s="1"/>
  <c r="BB2262" i="64" a="1"/>
  <c r="BB2262" i="64" s="1"/>
  <c r="BB2254" i="64" a="1"/>
  <c r="BB2254" i="64" s="1"/>
  <c r="BB2256" i="64" a="1"/>
  <c r="BB2256" i="64" s="1"/>
  <c r="BB1740" i="64" a="1"/>
  <c r="BB1740" i="64" s="1"/>
  <c r="BB1357" i="64" a="1"/>
  <c r="BB1357" i="64" s="1"/>
  <c r="BB1358" i="64" a="1"/>
  <c r="BB891" i="64" a="1"/>
  <c r="BB2339" i="64" a="1"/>
  <c r="BB867" i="64" a="1"/>
  <c r="AW1662" i="64" a="1"/>
  <c r="BC2922" i="64" a="1"/>
  <c r="BB2868" i="64" a="1"/>
  <c r="BB2804" i="64" a="1"/>
  <c r="AU913" i="64" a="1"/>
  <c r="BC2888" i="64" a="1"/>
  <c r="BB610" i="64" a="1"/>
  <c r="BB2255" i="64" a="1"/>
  <c r="BB2826" i="64" a="1"/>
  <c r="BB990" i="64" a="1"/>
  <c r="BB587" i="64" a="1"/>
  <c r="BB563" i="64" a="1"/>
  <c r="BB2092" i="64" a="1"/>
  <c r="BB1741" i="64" a="1"/>
  <c r="BB2340" i="64" a="1"/>
  <c r="AZ3041" i="64" l="1"/>
  <c r="BA3036" i="64"/>
  <c r="CJ669" i="64"/>
  <c r="CJ673" i="64" s="1"/>
  <c r="CI678" i="64"/>
  <c r="CI682" i="64" s="1"/>
  <c r="CI674" i="64"/>
  <c r="P2461" i="64"/>
  <c r="AW1662" i="64"/>
  <c r="BB563" i="64"/>
  <c r="CI486" i="64"/>
  <c r="CJ485" i="64"/>
  <c r="CI488" i="64"/>
  <c r="CG536" i="64"/>
  <c r="CF537" i="64"/>
  <c r="CF539" i="64"/>
  <c r="AU1664" i="64"/>
  <c r="AU913" i="64"/>
  <c r="AT1571" i="64"/>
  <c r="AU1567" i="64" s="1"/>
  <c r="AT1573" i="64"/>
  <c r="BC230" i="64" a="1"/>
  <c r="BC230" i="64" s="1"/>
  <c r="AO791" i="64"/>
  <c r="AO800" i="64" s="1"/>
  <c r="AO802" i="64" s="1"/>
  <c r="AO792" i="64" s="1"/>
  <c r="AO794" i="64" s="1"/>
  <c r="AO795" i="64" s="1"/>
  <c r="AN804" i="64"/>
  <c r="AN808" i="64"/>
  <c r="AO799" i="64"/>
  <c r="AV912" i="64" a="1"/>
  <c r="AV912" i="64" s="1"/>
  <c r="W1991" i="64"/>
  <c r="V1992" i="64"/>
  <c r="AI437" i="64"/>
  <c r="AJ431" i="64"/>
  <c r="AJ435" i="64" s="1"/>
  <c r="P2484" i="64"/>
  <c r="P2482" i="64"/>
  <c r="BC2617" i="64"/>
  <c r="BC284" i="64"/>
  <c r="BD298" i="64"/>
  <c r="BD281" i="64"/>
  <c r="BD299" i="64"/>
  <c r="BD282" i="64"/>
  <c r="BD300" i="64"/>
  <c r="BD283" i="64"/>
  <c r="BD301" i="64"/>
  <c r="BC302" i="64"/>
  <c r="CG7" i="860"/>
  <c r="CG3" i="860"/>
  <c r="CG4" i="860" s="1"/>
  <c r="CH2" i="860"/>
  <c r="CG1" i="860"/>
  <c r="BB990" i="64"/>
  <c r="BB1000" i="64" s="1"/>
  <c r="BC994" i="64" a="1"/>
  <c r="BC994" i="64" s="1"/>
  <c r="BC989" i="64" a="1"/>
  <c r="BC989" i="64" s="1"/>
  <c r="BB610" i="64"/>
  <c r="BA2730" i="64"/>
  <c r="BC2713" i="64" a="1"/>
  <c r="BC2713" i="64" s="1"/>
  <c r="BC2714" i="64" a="1"/>
  <c r="BC2714" i="64" s="1"/>
  <c r="BC2717" i="64" a="1"/>
  <c r="BC2717" i="64" s="1"/>
  <c r="BC2716" i="64" a="1"/>
  <c r="BC2716" i="64" s="1"/>
  <c r="BC2718" i="64" a="1"/>
  <c r="BC2718" i="64" s="1"/>
  <c r="BC2720" i="64" a="1"/>
  <c r="BC2720" i="64" s="1"/>
  <c r="BC2721" i="64" a="1"/>
  <c r="BC2721" i="64" s="1"/>
  <c r="BC2715" i="64" a="1"/>
  <c r="BC2715" i="64" s="1"/>
  <c r="BC2719" i="64" a="1"/>
  <c r="BC2719" i="64" s="1"/>
  <c r="BB2722" i="64"/>
  <c r="BC586" i="64" a="1"/>
  <c r="BC586" i="64" s="1"/>
  <c r="BC609" i="64" a="1"/>
  <c r="BC609" i="64" s="1"/>
  <c r="BC608" i="64" a="1"/>
  <c r="BC608" i="64" s="1"/>
  <c r="BB587" i="64"/>
  <c r="BC2922" i="64"/>
  <c r="BC2888" i="64"/>
  <c r="BB2804" i="64"/>
  <c r="BB2826" i="64"/>
  <c r="BC2805" i="64" a="1"/>
  <c r="BC2805" i="64" s="1"/>
  <c r="BC2825" i="64" a="1"/>
  <c r="BC2825" i="64" s="1"/>
  <c r="P2463" i="64"/>
  <c r="BC3226" i="64" a="1"/>
  <c r="BC3226" i="64" s="1"/>
  <c r="AZ2349" i="64"/>
  <c r="AY2358" i="64"/>
  <c r="AY2360" i="64" s="1"/>
  <c r="AZ2358" i="64"/>
  <c r="BA2347" i="64"/>
  <c r="BA2356" i="64"/>
  <c r="BA2348" i="64"/>
  <c r="BA2357" i="64"/>
  <c r="BC2353" i="64" a="1"/>
  <c r="BC2353" i="64" s="1"/>
  <c r="BC2352" i="64" a="1"/>
  <c r="BC2352" i="64" s="1"/>
  <c r="BC2343" i="64" a="1"/>
  <c r="BC2343" i="64" s="1"/>
  <c r="BC2344" i="64" a="1"/>
  <c r="BC2344" i="64" s="1"/>
  <c r="BB2340" i="64"/>
  <c r="BB2339" i="64"/>
  <c r="BC2334" i="64" a="1"/>
  <c r="BC2334" i="64" s="1"/>
  <c r="BC2335" i="64" a="1"/>
  <c r="BC2335" i="64" s="1"/>
  <c r="BB2868" i="64"/>
  <c r="BC2867" i="64" a="1"/>
  <c r="BC2867" i="64" s="1"/>
  <c r="BC865" i="64" a="1"/>
  <c r="BC865" i="64" s="1"/>
  <c r="BD2616" i="64"/>
  <c r="BD2617" i="64" s="1"/>
  <c r="BB1741" i="64"/>
  <c r="BB2255" i="64"/>
  <c r="BB2092" i="64"/>
  <c r="BB1358" i="64"/>
  <c r="BB867" i="64"/>
  <c r="BB891" i="64"/>
  <c r="BA83" i="64"/>
  <c r="BC860" i="64" a="1"/>
  <c r="BC860" i="64" s="1"/>
  <c r="BC96" i="64" a="1"/>
  <c r="BC96" i="64" s="1"/>
  <c r="BC585" i="64" a="1"/>
  <c r="BC585" i="64" s="1"/>
  <c r="BC76" i="64" a="1"/>
  <c r="BC76" i="64" s="1"/>
  <c r="BC81" i="64" a="1"/>
  <c r="BC81" i="64" s="1"/>
  <c r="BC80" i="64" a="1"/>
  <c r="BC80" i="64" s="1"/>
  <c r="BB77" i="64"/>
  <c r="BC74" i="64" a="1"/>
  <c r="BC74" i="64" s="1"/>
  <c r="BC75" i="64" a="1"/>
  <c r="BC75" i="64" s="1"/>
  <c r="BC890" i="64" a="1"/>
  <c r="BC890" i="64" s="1"/>
  <c r="BC3123" i="64" a="1"/>
  <c r="BC3123" i="64" s="1"/>
  <c r="BC3200" i="64" a="1"/>
  <c r="BC3200" i="64" s="1"/>
  <c r="BC3174" i="64" a="1"/>
  <c r="BC3174" i="64" s="1"/>
  <c r="BC3149" i="64" a="1"/>
  <c r="BC3149" i="64" s="1"/>
  <c r="BC2231" i="64" a="1"/>
  <c r="BC2231" i="64" s="1"/>
  <c r="BC2232" i="64" s="1"/>
  <c r="BC111" i="64" a="1"/>
  <c r="BC111" i="64" s="1"/>
  <c r="BC112" i="64" a="1"/>
  <c r="BC112" i="64" s="1"/>
  <c r="BC113" i="64" a="1"/>
  <c r="BC113" i="64" s="1"/>
  <c r="BC110" i="64" a="1"/>
  <c r="BC110" i="64" s="1"/>
  <c r="BB114" i="64"/>
  <c r="BC2173" i="64" a="1"/>
  <c r="BC2173" i="64" s="1"/>
  <c r="BC2174" i="64" s="1"/>
  <c r="BC562" i="64" a="1"/>
  <c r="BC562" i="64" s="1"/>
  <c r="BC3250" i="64" a="1"/>
  <c r="BC3250" i="64" s="1"/>
  <c r="BC2093" i="64" a="1"/>
  <c r="BC2093" i="64" s="1"/>
  <c r="BC2511" i="64" a="1"/>
  <c r="BC2511" i="64" s="1"/>
  <c r="BC2519" i="64" s="1"/>
  <c r="BC2262" i="64" a="1"/>
  <c r="BC2262" i="64" s="1"/>
  <c r="BC2254" i="64" a="1"/>
  <c r="BC2254" i="64" s="1"/>
  <c r="BC2256" i="64" a="1"/>
  <c r="BC2256" i="64" s="1"/>
  <c r="BC1740" i="64" a="1"/>
  <c r="BC1740" i="64" s="1"/>
  <c r="BC1357" i="64" a="1"/>
  <c r="BC1357" i="64" s="1"/>
  <c r="BD2888" i="64" a="1"/>
  <c r="BC867" i="64" a="1"/>
  <c r="BC891" i="64" a="1"/>
  <c r="BD2922" i="64" a="1"/>
  <c r="BC2868" i="64" a="1"/>
  <c r="AX1662" i="64" a="1"/>
  <c r="AV913" i="64" a="1"/>
  <c r="BC2804" i="64" a="1"/>
  <c r="BC2340" i="64" a="1"/>
  <c r="BC610" i="64" a="1"/>
  <c r="BC2339" i="64" a="1"/>
  <c r="BC587" i="64" a="1"/>
  <c r="BC2255" i="64" a="1"/>
  <c r="BC990" i="64" a="1"/>
  <c r="BC2092" i="64" a="1"/>
  <c r="BC2826" i="64" a="1"/>
  <c r="BC1358" i="64" a="1"/>
  <c r="BC563" i="64" a="1"/>
  <c r="BC1741" i="64" a="1"/>
  <c r="AU23" i="861" l="1"/>
  <c r="BA3039" i="64"/>
  <c r="BA3040" i="64" s="1"/>
  <c r="O485" i="64"/>
  <c r="CJ678" i="64"/>
  <c r="CJ682" i="64" s="1"/>
  <c r="CJ674" i="64"/>
  <c r="CK669" i="64"/>
  <c r="CK673" i="64" s="1"/>
  <c r="AX1662" i="64"/>
  <c r="BC563" i="64"/>
  <c r="CG537" i="64"/>
  <c r="CH536" i="64"/>
  <c r="CG539" i="64"/>
  <c r="CK485" i="64"/>
  <c r="CL485" i="64" s="1"/>
  <c r="CJ486" i="64"/>
  <c r="CJ488" i="64"/>
  <c r="AO803" i="64"/>
  <c r="AP799" i="64" s="1"/>
  <c r="AV913" i="64"/>
  <c r="AV1664" i="64"/>
  <c r="AO796" i="64"/>
  <c r="AP788" i="64"/>
  <c r="AP791" i="64" s="1"/>
  <c r="AP800" i="64" s="1"/>
  <c r="AP802" i="64" s="1"/>
  <c r="AP792" i="64" s="1"/>
  <c r="AP794" i="64" s="1"/>
  <c r="BD230" i="64" a="1"/>
  <c r="BD230" i="64" s="1"/>
  <c r="AU1571" i="64"/>
  <c r="AV1567" i="64" s="1"/>
  <c r="AU1573" i="64"/>
  <c r="AW912" i="64" a="1"/>
  <c r="AW912" i="64" s="1"/>
  <c r="X1991" i="64"/>
  <c r="W1992" i="64"/>
  <c r="P1990" i="64"/>
  <c r="AJ437" i="64"/>
  <c r="AK431" i="64"/>
  <c r="AK435" i="64" s="1"/>
  <c r="AI2520" i="64" a="1"/>
  <c r="AI2520" i="64" s="1"/>
  <c r="BD284" i="64"/>
  <c r="BD302" i="64"/>
  <c r="BE298" i="64"/>
  <c r="BE281" i="64"/>
  <c r="BE299" i="64"/>
  <c r="BE300" i="64"/>
  <c r="BE282" i="64"/>
  <c r="BE301" i="64"/>
  <c r="BE283" i="64"/>
  <c r="CH7" i="860"/>
  <c r="CH3" i="860"/>
  <c r="CH4" i="860" s="1"/>
  <c r="CI2" i="860"/>
  <c r="CH1" i="860"/>
  <c r="BC990" i="64"/>
  <c r="BD994" i="64" a="1"/>
  <c r="BD994" i="64" s="1"/>
  <c r="BD989" i="64" a="1"/>
  <c r="BD989" i="64" s="1"/>
  <c r="BB2730" i="64"/>
  <c r="M2730" i="64" s="1"/>
  <c r="BC610" i="64"/>
  <c r="BD2719" i="64" a="1"/>
  <c r="BD2719" i="64" s="1"/>
  <c r="BD2713" i="64" a="1"/>
  <c r="BD2713" i="64" s="1"/>
  <c r="BD2717" i="64" a="1"/>
  <c r="BD2717" i="64" s="1"/>
  <c r="BD2716" i="64" a="1"/>
  <c r="BD2716" i="64" s="1"/>
  <c r="BD2718" i="64" a="1"/>
  <c r="BD2718" i="64" s="1"/>
  <c r="BD2714" i="64" a="1"/>
  <c r="BD2714" i="64" s="1"/>
  <c r="BD2720" i="64" a="1"/>
  <c r="BD2720" i="64" s="1"/>
  <c r="BD2721" i="64" a="1"/>
  <c r="BD2721" i="64" s="1"/>
  <c r="BD2715" i="64" a="1"/>
  <c r="BD2715" i="64" s="1"/>
  <c r="BC2722" i="64"/>
  <c r="BD586" i="64" a="1"/>
  <c r="BD586" i="64" s="1"/>
  <c r="BD609" i="64" a="1"/>
  <c r="BD609" i="64" s="1"/>
  <c r="BD608" i="64" a="1"/>
  <c r="BD608" i="64" s="1"/>
  <c r="BC587" i="64"/>
  <c r="BD2888" i="64"/>
  <c r="BD2922" i="64"/>
  <c r="BC2826" i="64"/>
  <c r="BC2804" i="64"/>
  <c r="BD2805" i="64" a="1"/>
  <c r="BD2805" i="64" s="1"/>
  <c r="BD2825" i="64" a="1"/>
  <c r="BD2825" i="64" s="1"/>
  <c r="BD3226" i="64" a="1"/>
  <c r="BD3226" i="64" s="1"/>
  <c r="AZ2360" i="64"/>
  <c r="AZ2361" i="64" s="1"/>
  <c r="AY2361" i="64"/>
  <c r="BA2349" i="64"/>
  <c r="BB2347" i="64"/>
  <c r="BB2356" i="64"/>
  <c r="BB2348" i="64"/>
  <c r="BB2357" i="64"/>
  <c r="BD2352" i="64" a="1"/>
  <c r="BD2352" i="64" s="1"/>
  <c r="BD2353" i="64" a="1"/>
  <c r="BD2353" i="64" s="1"/>
  <c r="BD2344" i="64" a="1"/>
  <c r="BD2344" i="64" s="1"/>
  <c r="BD2343" i="64" a="1"/>
  <c r="BD2343" i="64" s="1"/>
  <c r="BC2340" i="64"/>
  <c r="BC2339" i="64"/>
  <c r="BD2334" i="64" a="1"/>
  <c r="BD2334" i="64" s="1"/>
  <c r="BD2335" i="64" a="1"/>
  <c r="BD2335" i="64" s="1"/>
  <c r="BC2868" i="64"/>
  <c r="BD2867" i="64" a="1"/>
  <c r="BD2867" i="64" s="1"/>
  <c r="BD865" i="64" a="1"/>
  <c r="BD865" i="64" s="1"/>
  <c r="BE2616" i="64"/>
  <c r="BC2255" i="64"/>
  <c r="BC2092" i="64"/>
  <c r="BC1741" i="64"/>
  <c r="BC1358" i="64"/>
  <c r="BC891" i="64"/>
  <c r="BC867" i="64"/>
  <c r="BB83" i="64"/>
  <c r="BD860" i="64" a="1"/>
  <c r="BD860" i="64" s="1"/>
  <c r="BD96" i="64" a="1"/>
  <c r="BD96" i="64" s="1"/>
  <c r="BD585" i="64" a="1"/>
  <c r="BD585" i="64" s="1"/>
  <c r="BD76" i="64" a="1"/>
  <c r="BD76" i="64" s="1"/>
  <c r="BD80" i="64" a="1"/>
  <c r="BD80" i="64" s="1"/>
  <c r="BD81" i="64" a="1"/>
  <c r="BD81" i="64" s="1"/>
  <c r="BC77" i="64"/>
  <c r="BD75" i="64" a="1"/>
  <c r="BD75" i="64" s="1"/>
  <c r="BD74" i="64" a="1"/>
  <c r="BD74" i="64" s="1"/>
  <c r="BD890" i="64" a="1"/>
  <c r="BD890" i="64" s="1"/>
  <c r="BD3123" i="64" a="1"/>
  <c r="BD3123" i="64" s="1"/>
  <c r="BD3200" i="64" a="1"/>
  <c r="BD3200" i="64" s="1"/>
  <c r="BD3174" i="64" a="1"/>
  <c r="BD3174" i="64" s="1"/>
  <c r="BD3149" i="64" a="1"/>
  <c r="BD3149" i="64" s="1"/>
  <c r="BD2231" i="64" a="1"/>
  <c r="BD2231" i="64" s="1"/>
  <c r="BD2232" i="64" s="1"/>
  <c r="BC114" i="64"/>
  <c r="BD110" i="64" a="1"/>
  <c r="BD110" i="64" s="1"/>
  <c r="BD111" i="64" a="1"/>
  <c r="BD111" i="64" s="1"/>
  <c r="BD112" i="64" a="1"/>
  <c r="BD112" i="64" s="1"/>
  <c r="BD113" i="64" a="1"/>
  <c r="BD113" i="64" s="1"/>
  <c r="BD2173" i="64" a="1"/>
  <c r="BD2173" i="64" s="1"/>
  <c r="BD2174" i="64" s="1"/>
  <c r="BD562" i="64" a="1"/>
  <c r="BD562" i="64" s="1"/>
  <c r="BD3250" i="64" a="1"/>
  <c r="BD3250" i="64" s="1"/>
  <c r="BD2093" i="64" a="1"/>
  <c r="BD2093" i="64" s="1"/>
  <c r="BD2511" i="64" a="1"/>
  <c r="BD2511" i="64" s="1"/>
  <c r="BD2519" i="64" s="1"/>
  <c r="BD2262" i="64" a="1"/>
  <c r="BD2262" i="64" s="1"/>
  <c r="BD2254" i="64" a="1"/>
  <c r="BD2254" i="64" s="1"/>
  <c r="BD2256" i="64" a="1"/>
  <c r="BD2256" i="64" s="1"/>
  <c r="BD1740" i="64" a="1"/>
  <c r="BD1740" i="64" s="1"/>
  <c r="BD1357" i="64" a="1"/>
  <c r="BD1357" i="64" s="1"/>
  <c r="BE2888" i="64" a="1"/>
  <c r="BD891" i="64" a="1"/>
  <c r="BD587" i="64" a="1"/>
  <c r="AY1662" i="64" a="1"/>
  <c r="BD2868" i="64" a="1"/>
  <c r="BD2255" i="64" a="1"/>
  <c r="BD2826" i="64" a="1"/>
  <c r="BD990" i="64" a="1"/>
  <c r="BD2339" i="64" a="1"/>
  <c r="BD2804" i="64" a="1"/>
  <c r="BD2092" i="64" a="1"/>
  <c r="BD1741" i="64" a="1"/>
  <c r="BE2922" i="64" a="1"/>
  <c r="BD1358" i="64" a="1"/>
  <c r="BD563" i="64" a="1"/>
  <c r="BD867" i="64" a="1"/>
  <c r="AW913" i="64" a="1"/>
  <c r="BD610" i="64" a="1"/>
  <c r="BD2340" i="64" a="1"/>
  <c r="BA3041" i="64" l="1"/>
  <c r="BB3036" i="64"/>
  <c r="M485" i="64"/>
  <c r="K485" i="64"/>
  <c r="L485" i="64"/>
  <c r="N485" i="64"/>
  <c r="CK674" i="64"/>
  <c r="CK678" i="64"/>
  <c r="CK682" i="64" s="1"/>
  <c r="CL669" i="64"/>
  <c r="CL673" i="64" s="1"/>
  <c r="CL488" i="64"/>
  <c r="CL486" i="64"/>
  <c r="P485" i="64"/>
  <c r="AY1662" i="64"/>
  <c r="BD563" i="64"/>
  <c r="L791" i="64"/>
  <c r="CK486" i="64"/>
  <c r="CK488" i="64"/>
  <c r="CH537" i="64"/>
  <c r="CI536" i="64"/>
  <c r="CH539" i="64"/>
  <c r="AO808" i="64"/>
  <c r="AO804" i="64"/>
  <c r="AW913" i="64"/>
  <c r="AV1573" i="64"/>
  <c r="AV1571" i="64"/>
  <c r="AW1567" i="64" s="1"/>
  <c r="BE230" i="64" a="1"/>
  <c r="BE230" i="64" s="1"/>
  <c r="AX912" i="64" a="1"/>
  <c r="AX912" i="64" s="1"/>
  <c r="Y1991" i="64"/>
  <c r="X1992" i="64"/>
  <c r="AL431" i="64"/>
  <c r="AL435" i="64" s="1"/>
  <c r="AK437" i="64"/>
  <c r="AP803" i="64"/>
  <c r="AQ799" i="64" s="1"/>
  <c r="L794" i="64"/>
  <c r="AP795" i="64"/>
  <c r="BE2617" i="64"/>
  <c r="BE284" i="64"/>
  <c r="BE302" i="64"/>
  <c r="BF299" i="64"/>
  <c r="BF298" i="64"/>
  <c r="BF281" i="64"/>
  <c r="BF300" i="64"/>
  <c r="BF282" i="64"/>
  <c r="BF301" i="64"/>
  <c r="BF283" i="64"/>
  <c r="CI3" i="860"/>
  <c r="CI4" i="860" s="1"/>
  <c r="CJ2" i="860"/>
  <c r="CI1" i="860"/>
  <c r="CI7" i="860"/>
  <c r="BD990" i="64"/>
  <c r="BD1000" i="64" s="1"/>
  <c r="BC1000" i="64"/>
  <c r="BE994" i="64" a="1"/>
  <c r="BE994" i="64" s="1"/>
  <c r="BE989" i="64" a="1"/>
  <c r="BE989" i="64" s="1"/>
  <c r="BD610" i="64"/>
  <c r="BC2730" i="64"/>
  <c r="BE2714" i="64" a="1"/>
  <c r="BE2714" i="64" s="1"/>
  <c r="BE2715" i="64" a="1"/>
  <c r="BE2715" i="64" s="1"/>
  <c r="BE2716" i="64" a="1"/>
  <c r="BE2716" i="64" s="1"/>
  <c r="BE2717" i="64" a="1"/>
  <c r="BE2717" i="64" s="1"/>
  <c r="BE2718" i="64" a="1"/>
  <c r="BE2718" i="64" s="1"/>
  <c r="BE2719" i="64" a="1"/>
  <c r="BE2719" i="64" s="1"/>
  <c r="BE2713" i="64" a="1"/>
  <c r="BE2713" i="64" s="1"/>
  <c r="BE2720" i="64" a="1"/>
  <c r="BE2720" i="64" s="1"/>
  <c r="BE2721" i="64" a="1"/>
  <c r="BE2721" i="64" s="1"/>
  <c r="BD2722" i="64"/>
  <c r="BE586" i="64" a="1"/>
  <c r="BE586" i="64" s="1"/>
  <c r="BE609" i="64" a="1"/>
  <c r="BE609" i="64" s="1"/>
  <c r="BE608" i="64" a="1"/>
  <c r="BE608" i="64" s="1"/>
  <c r="BD587" i="64"/>
  <c r="BE2922" i="64"/>
  <c r="BE2888" i="64"/>
  <c r="BD2826" i="64"/>
  <c r="BD2804" i="64"/>
  <c r="BE2805" i="64" a="1"/>
  <c r="BE2805" i="64" s="1"/>
  <c r="BE2825" i="64" a="1"/>
  <c r="BE2825" i="64" s="1"/>
  <c r="BE3226" i="64" a="1"/>
  <c r="BE3226" i="64" s="1"/>
  <c r="BB2349" i="64"/>
  <c r="BA2358" i="64"/>
  <c r="BA2360" i="64" s="1"/>
  <c r="BA2361" i="64" s="1"/>
  <c r="BC2348" i="64"/>
  <c r="BC2357" i="64"/>
  <c r="BB2358" i="64"/>
  <c r="BC2347" i="64"/>
  <c r="BC2356" i="64"/>
  <c r="BE2353" i="64" a="1"/>
  <c r="BE2353" i="64" s="1"/>
  <c r="BE2352" i="64" a="1"/>
  <c r="BE2352" i="64" s="1"/>
  <c r="BE2343" i="64" a="1"/>
  <c r="BE2343" i="64" s="1"/>
  <c r="BE2344" i="64" a="1"/>
  <c r="BE2344" i="64" s="1"/>
  <c r="BD2340" i="64"/>
  <c r="BD2339" i="64"/>
  <c r="BE2334" i="64" a="1"/>
  <c r="BE2334" i="64" s="1"/>
  <c r="BE2335" i="64" a="1"/>
  <c r="BE2335" i="64" s="1"/>
  <c r="BD2868" i="64"/>
  <c r="BE2867" i="64" a="1"/>
  <c r="BE2867" i="64" s="1"/>
  <c r="BE865" i="64" a="1"/>
  <c r="BE865" i="64" s="1"/>
  <c r="BF2616" i="64"/>
  <c r="BF2617" i="64" s="1"/>
  <c r="BD1741" i="64"/>
  <c r="BD2255" i="64"/>
  <c r="BD2092" i="64"/>
  <c r="BD1358" i="64"/>
  <c r="BD867" i="64"/>
  <c r="BD891" i="64"/>
  <c r="BC83" i="64"/>
  <c r="BE860" i="64" a="1"/>
  <c r="BE860" i="64" s="1"/>
  <c r="BE96" i="64" a="1"/>
  <c r="BE96" i="64" s="1"/>
  <c r="BE585" i="64" a="1"/>
  <c r="BE585" i="64" s="1"/>
  <c r="BE76" i="64" a="1"/>
  <c r="BE76" i="64" s="1"/>
  <c r="BE80" i="64" a="1"/>
  <c r="BE80" i="64" s="1"/>
  <c r="BE81" i="64" a="1"/>
  <c r="BE81" i="64" s="1"/>
  <c r="BD77" i="64"/>
  <c r="BE75" i="64" a="1"/>
  <c r="BE75" i="64" s="1"/>
  <c r="BE74" i="64" a="1"/>
  <c r="BE74" i="64" s="1"/>
  <c r="BE890" i="64" a="1"/>
  <c r="BE890" i="64" s="1"/>
  <c r="BE3123" i="64" a="1"/>
  <c r="BE3123" i="64" s="1"/>
  <c r="BE3200" i="64" a="1"/>
  <c r="BE3200" i="64" s="1"/>
  <c r="BE3174" i="64" a="1"/>
  <c r="BE3174" i="64" s="1"/>
  <c r="BE3149" i="64" a="1"/>
  <c r="BE3149" i="64" s="1"/>
  <c r="BE2231" i="64" a="1"/>
  <c r="BE2231" i="64" s="1"/>
  <c r="BE2232" i="64" s="1"/>
  <c r="BE110" i="64" a="1"/>
  <c r="BE110" i="64" s="1"/>
  <c r="BE111" i="64" a="1"/>
  <c r="BE111" i="64" s="1"/>
  <c r="BE112" i="64" a="1"/>
  <c r="BE112" i="64" s="1"/>
  <c r="BE113" i="64" a="1"/>
  <c r="BE113" i="64" s="1"/>
  <c r="BD114" i="64"/>
  <c r="BE2173" i="64" a="1"/>
  <c r="BE2173" i="64" s="1"/>
  <c r="BE2174" i="64" s="1"/>
  <c r="BE562" i="64" a="1"/>
  <c r="BE562" i="64" s="1"/>
  <c r="BE3250" i="64" a="1"/>
  <c r="BE3250" i="64" s="1"/>
  <c r="BE2093" i="64" a="1"/>
  <c r="BE2093" i="64" s="1"/>
  <c r="BE2511" i="64" a="1"/>
  <c r="BE2511" i="64" s="1"/>
  <c r="BE2519" i="64" s="1"/>
  <c r="BE2254" i="64" a="1"/>
  <c r="BE2254" i="64" s="1"/>
  <c r="BE2256" i="64" a="1"/>
  <c r="BE2256" i="64" s="1"/>
  <c r="BE2262" i="64" a="1"/>
  <c r="BE2262" i="64" s="1"/>
  <c r="BE1740" i="64" a="1"/>
  <c r="BE1740" i="64" s="1"/>
  <c r="BE1357" i="64" a="1"/>
  <c r="BE1357" i="64" s="1"/>
  <c r="BE891" i="64" a="1"/>
  <c r="BE867" i="64" a="1"/>
  <c r="BE2804" i="64" a="1"/>
  <c r="BE990" i="64" a="1"/>
  <c r="BE610" i="64" a="1"/>
  <c r="AZ1662" i="64" a="1"/>
  <c r="BE2868" i="64" a="1"/>
  <c r="AX913" i="64" a="1"/>
  <c r="BE587" i="64" a="1"/>
  <c r="BE2255" i="64" a="1"/>
  <c r="BF2922" i="64" a="1"/>
  <c r="BE1741" i="64" a="1"/>
  <c r="BF2888" i="64" a="1"/>
  <c r="BE2826" i="64" a="1"/>
  <c r="BE1358" i="64" a="1"/>
  <c r="BE2339" i="64" a="1"/>
  <c r="BE563" i="64" a="1"/>
  <c r="BE2340" i="64" a="1"/>
  <c r="BE2092" i="64" a="1"/>
  <c r="BB3039" i="64" l="1"/>
  <c r="BB3040" i="64" s="1"/>
  <c r="P486" i="64"/>
  <c r="K486" i="64"/>
  <c r="M486" i="64"/>
  <c r="L486" i="64"/>
  <c r="O486" i="64"/>
  <c r="N486" i="64"/>
  <c r="CL678" i="64"/>
  <c r="CL674" i="64"/>
  <c r="P673" i="64"/>
  <c r="P674" i="64" s="1"/>
  <c r="P488" i="64"/>
  <c r="AZ1662" i="64"/>
  <c r="BE563" i="64"/>
  <c r="CI537" i="64"/>
  <c r="CJ536" i="64"/>
  <c r="CI539" i="64"/>
  <c r="AX913" i="64"/>
  <c r="AX1664" i="64"/>
  <c r="AW1573" i="64"/>
  <c r="AW1571" i="64"/>
  <c r="AX1567" i="64" s="1"/>
  <c r="AY912" i="64" a="1"/>
  <c r="AY912" i="64" s="1"/>
  <c r="BF230" i="64" a="1"/>
  <c r="BF230" i="64" s="1"/>
  <c r="AW1664" i="64"/>
  <c r="Z1991" i="64"/>
  <c r="Y1992" i="64"/>
  <c r="AM431" i="64"/>
  <c r="AM435" i="64" s="1"/>
  <c r="AL437" i="64"/>
  <c r="L803" i="64"/>
  <c r="M799" i="64" s="1"/>
  <c r="AP804" i="64"/>
  <c r="AP808" i="64"/>
  <c r="L808" i="64" s="1"/>
  <c r="AQ788" i="64"/>
  <c r="AQ791" i="64" s="1"/>
  <c r="AP796" i="64"/>
  <c r="L795" i="64"/>
  <c r="AJ2520" i="64" a="1"/>
  <c r="AJ2520" i="64" s="1"/>
  <c r="BF302" i="64"/>
  <c r="BG298" i="64"/>
  <c r="BG299" i="64"/>
  <c r="BG281" i="64"/>
  <c r="BG282" i="64"/>
  <c r="BG300" i="64"/>
  <c r="BG301" i="64"/>
  <c r="BG283" i="64"/>
  <c r="BF284" i="64"/>
  <c r="CJ3" i="860"/>
  <c r="CJ4" i="860" s="1"/>
  <c r="CK2" i="860"/>
  <c r="CJ1" i="860"/>
  <c r="CJ7" i="860"/>
  <c r="BE990" i="64"/>
  <c r="BF994" i="64" a="1"/>
  <c r="BF994" i="64" s="1"/>
  <c r="BF989" i="64" a="1"/>
  <c r="BF989" i="64" s="1"/>
  <c r="BE610" i="64"/>
  <c r="BD2730" i="64"/>
  <c r="BE2722" i="64"/>
  <c r="BF2713" i="64" a="1"/>
  <c r="BF2713" i="64" s="1"/>
  <c r="BF2714" i="64" a="1"/>
  <c r="BF2714" i="64" s="1"/>
  <c r="BF2715" i="64" a="1"/>
  <c r="BF2715" i="64" s="1"/>
  <c r="BF2716" i="64" a="1"/>
  <c r="BF2716" i="64" s="1"/>
  <c r="BF2717" i="64" a="1"/>
  <c r="BF2717" i="64" s="1"/>
  <c r="BF2719" i="64" a="1"/>
  <c r="BF2719" i="64" s="1"/>
  <c r="BF2718" i="64" a="1"/>
  <c r="BF2718" i="64" s="1"/>
  <c r="BF2720" i="64" a="1"/>
  <c r="BF2720" i="64" s="1"/>
  <c r="BF2721" i="64" a="1"/>
  <c r="BF2721" i="64" s="1"/>
  <c r="BF608" i="64" a="1"/>
  <c r="BF608" i="64" s="1"/>
  <c r="BF586" i="64" a="1"/>
  <c r="BF586" i="64" s="1"/>
  <c r="BF609" i="64" a="1"/>
  <c r="BF609" i="64" s="1"/>
  <c r="BE587" i="64"/>
  <c r="BF2922" i="64"/>
  <c r="BF2888" i="64"/>
  <c r="BE2826" i="64"/>
  <c r="BE2804" i="64"/>
  <c r="BF2805" i="64" a="1"/>
  <c r="BF2805" i="64" s="1"/>
  <c r="BF2825" i="64" a="1"/>
  <c r="BF2825" i="64" s="1"/>
  <c r="BF3226" i="64" a="1"/>
  <c r="BF3226" i="64" s="1"/>
  <c r="BB2360" i="64"/>
  <c r="BB2361" i="64" s="1"/>
  <c r="BC2349" i="64"/>
  <c r="BD2347" i="64"/>
  <c r="BD2356" i="64"/>
  <c r="BD2348" i="64"/>
  <c r="BD2357" i="64"/>
  <c r="BF2353" i="64" a="1"/>
  <c r="BF2353" i="64" s="1"/>
  <c r="BF2352" i="64" a="1"/>
  <c r="BF2352" i="64" s="1"/>
  <c r="BF2344" i="64" a="1"/>
  <c r="BF2344" i="64" s="1"/>
  <c r="BF2343" i="64" a="1"/>
  <c r="BF2343" i="64" s="1"/>
  <c r="BE2340" i="64"/>
  <c r="BE2339" i="64"/>
  <c r="BF2334" i="64" a="1"/>
  <c r="BF2334" i="64" s="1"/>
  <c r="BF2335" i="64" a="1"/>
  <c r="BF2335" i="64" s="1"/>
  <c r="BE2868" i="64"/>
  <c r="BF2867" i="64" a="1"/>
  <c r="BF2867" i="64" s="1"/>
  <c r="BF865" i="64" a="1"/>
  <c r="BF865" i="64" s="1"/>
  <c r="BG2616" i="64"/>
  <c r="BE1741" i="64"/>
  <c r="BE2255" i="64"/>
  <c r="BE2092" i="64"/>
  <c r="BE1358" i="64"/>
  <c r="BE891" i="64"/>
  <c r="BE867" i="64"/>
  <c r="BD83" i="64"/>
  <c r="BF860" i="64" a="1"/>
  <c r="BF860" i="64" s="1"/>
  <c r="BF96" i="64" a="1"/>
  <c r="BF96" i="64" s="1"/>
  <c r="BF585" i="64" a="1"/>
  <c r="BF585" i="64" s="1"/>
  <c r="BF76" i="64" a="1"/>
  <c r="BF76" i="64" s="1"/>
  <c r="BF80" i="64" a="1"/>
  <c r="BF80" i="64" s="1"/>
  <c r="BF81" i="64" a="1"/>
  <c r="BF81" i="64" s="1"/>
  <c r="BE77" i="64"/>
  <c r="BF74" i="64" a="1"/>
  <c r="BF74" i="64" s="1"/>
  <c r="BF75" i="64" a="1"/>
  <c r="BF75" i="64" s="1"/>
  <c r="BF890" i="64" a="1"/>
  <c r="BF890" i="64" s="1"/>
  <c r="BF3123" i="64" a="1"/>
  <c r="BF3123" i="64" s="1"/>
  <c r="BF3149" i="64" a="1"/>
  <c r="BF3149" i="64" s="1"/>
  <c r="BF3200" i="64" a="1"/>
  <c r="BF3200" i="64" s="1"/>
  <c r="BF3174" i="64" a="1"/>
  <c r="BF3174" i="64" s="1"/>
  <c r="BF2231" i="64" a="1"/>
  <c r="BF2231" i="64" s="1"/>
  <c r="BF2232" i="64" s="1"/>
  <c r="BF111" i="64" a="1"/>
  <c r="BF111" i="64" s="1"/>
  <c r="BF112" i="64" a="1"/>
  <c r="BF112" i="64" s="1"/>
  <c r="BF113" i="64" a="1"/>
  <c r="BF113" i="64" s="1"/>
  <c r="BF110" i="64" a="1"/>
  <c r="BF110" i="64" s="1"/>
  <c r="BE114" i="64"/>
  <c r="BF2173" i="64" a="1"/>
  <c r="BF2173" i="64" s="1"/>
  <c r="BF2174" i="64" s="1"/>
  <c r="BF562" i="64" a="1"/>
  <c r="BF562" i="64" s="1"/>
  <c r="BF3250" i="64" a="1"/>
  <c r="BF3250" i="64" s="1"/>
  <c r="BF2093" i="64" a="1"/>
  <c r="BF2093" i="64" s="1"/>
  <c r="BF2511" i="64" a="1"/>
  <c r="BF2511" i="64" s="1"/>
  <c r="BF2519" i="64" s="1"/>
  <c r="BF2254" i="64" a="1"/>
  <c r="BF2254" i="64" s="1"/>
  <c r="BF2256" i="64" a="1"/>
  <c r="BF2256" i="64" s="1"/>
  <c r="BF2262" i="64" a="1"/>
  <c r="BF2262" i="64" s="1"/>
  <c r="BF1740" i="64" a="1"/>
  <c r="BF1740" i="64" s="1"/>
  <c r="BF1357" i="64" a="1"/>
  <c r="BF1357" i="64" s="1"/>
  <c r="BF2804" i="64" a="1"/>
  <c r="BF587" i="64" a="1"/>
  <c r="BF2868" i="64" a="1"/>
  <c r="BF2255" i="64" a="1"/>
  <c r="BF2340" i="64" a="1"/>
  <c r="BF610" i="64" a="1"/>
  <c r="BF2339" i="64" a="1"/>
  <c r="BG2922" i="64" a="1"/>
  <c r="BF990" i="64" a="1"/>
  <c r="BF2826" i="64" a="1"/>
  <c r="BG2888" i="64" a="1"/>
  <c r="AY913" i="64" a="1"/>
  <c r="BF867" i="64" a="1"/>
  <c r="BF891" i="64" a="1"/>
  <c r="BA1662" i="64" a="1"/>
  <c r="BF563" i="64" a="1"/>
  <c r="BF2092" i="64" a="1"/>
  <c r="BF1741" i="64" a="1"/>
  <c r="BF1358" i="64" a="1"/>
  <c r="AV23" i="861" l="1"/>
  <c r="BB3041" i="64"/>
  <c r="BC3036" i="64"/>
  <c r="M3040" i="64"/>
  <c r="CL682" i="64"/>
  <c r="P678" i="64"/>
  <c r="BA1662" i="64"/>
  <c r="BF563" i="64"/>
  <c r="CK536" i="64"/>
  <c r="CL536" i="64" s="1"/>
  <c r="CJ537" i="64"/>
  <c r="CJ539" i="64"/>
  <c r="AY913" i="64"/>
  <c r="BG230" i="64" a="1"/>
  <c r="BG230" i="64" s="1"/>
  <c r="AZ912" i="64" a="1"/>
  <c r="AZ912" i="64" s="1"/>
  <c r="AX1573" i="64"/>
  <c r="AX1571" i="64"/>
  <c r="AY1567" i="64" s="1"/>
  <c r="AA1991" i="64"/>
  <c r="Z1992" i="64"/>
  <c r="AN431" i="64"/>
  <c r="AN435" i="64" s="1"/>
  <c r="AM437" i="64"/>
  <c r="M788" i="64"/>
  <c r="L796" i="64"/>
  <c r="AQ800" i="64"/>
  <c r="BG2617" i="64"/>
  <c r="BG284" i="64"/>
  <c r="BG302" i="64"/>
  <c r="BH298" i="64"/>
  <c r="BH281" i="64"/>
  <c r="BH299" i="64"/>
  <c r="BH300" i="64"/>
  <c r="BH282" i="64"/>
  <c r="BH301" i="64"/>
  <c r="BH283" i="64"/>
  <c r="CK1" i="860"/>
  <c r="CK7" i="860"/>
  <c r="CK3" i="860"/>
  <c r="CK4" i="860" s="1"/>
  <c r="BF990" i="64"/>
  <c r="BF1000" i="64" s="1"/>
  <c r="BE1000" i="64"/>
  <c r="BG994" i="64" a="1"/>
  <c r="BG994" i="64" s="1"/>
  <c r="BG989" i="64" a="1"/>
  <c r="BG989" i="64" s="1"/>
  <c r="BF610" i="64"/>
  <c r="BE2730" i="64"/>
  <c r="BG2713" i="64" a="1"/>
  <c r="BG2713" i="64" s="1"/>
  <c r="BG2714" i="64" a="1"/>
  <c r="BG2714" i="64" s="1"/>
  <c r="BG2715" i="64" a="1"/>
  <c r="BG2715" i="64" s="1"/>
  <c r="BG2716" i="64" a="1"/>
  <c r="BG2716" i="64" s="1"/>
  <c r="BG2717" i="64" a="1"/>
  <c r="BG2717" i="64" s="1"/>
  <c r="BG2718" i="64" a="1"/>
  <c r="BG2718" i="64" s="1"/>
  <c r="BG2720" i="64" a="1"/>
  <c r="BG2720" i="64" s="1"/>
  <c r="BG2721" i="64" a="1"/>
  <c r="BG2721" i="64" s="1"/>
  <c r="BG2719" i="64" a="1"/>
  <c r="BG2719" i="64" s="1"/>
  <c r="BF2722" i="64"/>
  <c r="BG608" i="64" a="1"/>
  <c r="BG608" i="64" s="1"/>
  <c r="BG586" i="64" a="1"/>
  <c r="BG586" i="64" s="1"/>
  <c r="BG609" i="64" a="1"/>
  <c r="BG609" i="64" s="1"/>
  <c r="BF587" i="64"/>
  <c r="BG2888" i="64"/>
  <c r="BG2922" i="64"/>
  <c r="BF2826" i="64"/>
  <c r="BF2804" i="64"/>
  <c r="BG2805" i="64" a="1"/>
  <c r="BG2805" i="64" s="1"/>
  <c r="BG2825" i="64" a="1"/>
  <c r="BG2825" i="64" s="1"/>
  <c r="BG3226" i="64" a="1"/>
  <c r="BG3226" i="64" s="1"/>
  <c r="BC2358" i="64"/>
  <c r="BD2349" i="64"/>
  <c r="BE2348" i="64"/>
  <c r="BE2357" i="64"/>
  <c r="BE2347" i="64"/>
  <c r="BE2356" i="64"/>
  <c r="BG2353" i="64" a="1"/>
  <c r="BG2353" i="64" s="1"/>
  <c r="BG2352" i="64" a="1"/>
  <c r="BG2352" i="64" s="1"/>
  <c r="BG2344" i="64" a="1"/>
  <c r="BG2344" i="64" s="1"/>
  <c r="BG2343" i="64" a="1"/>
  <c r="BG2343" i="64" s="1"/>
  <c r="BF2340" i="64"/>
  <c r="BF2339" i="64"/>
  <c r="BG2334" i="64" a="1"/>
  <c r="BG2334" i="64" s="1"/>
  <c r="BG2335" i="64" a="1"/>
  <c r="BG2335" i="64" s="1"/>
  <c r="BF2868" i="64"/>
  <c r="BG2867" i="64" a="1"/>
  <c r="BG2867" i="64" s="1"/>
  <c r="BG865" i="64" a="1"/>
  <c r="BG865" i="64" s="1"/>
  <c r="BH2616" i="64"/>
  <c r="BH2617" i="64" s="1"/>
  <c r="BF2255" i="64"/>
  <c r="BF2092" i="64"/>
  <c r="BF1741" i="64"/>
  <c r="BF1358" i="64"/>
  <c r="BF867" i="64"/>
  <c r="BF891" i="64"/>
  <c r="BE83" i="64"/>
  <c r="BG860" i="64" a="1"/>
  <c r="BG860" i="64" s="1"/>
  <c r="BG96" i="64" a="1"/>
  <c r="BG96" i="64" s="1"/>
  <c r="BG585" i="64" a="1"/>
  <c r="BG585" i="64" s="1"/>
  <c r="BG76" i="64" a="1"/>
  <c r="BG76" i="64" s="1"/>
  <c r="BG80" i="64" a="1"/>
  <c r="BG80" i="64" s="1"/>
  <c r="BG81" i="64" a="1"/>
  <c r="BG81" i="64" s="1"/>
  <c r="BF77" i="64"/>
  <c r="BG74" i="64" a="1"/>
  <c r="BG74" i="64" s="1"/>
  <c r="BG75" i="64" a="1"/>
  <c r="BG75" i="64" s="1"/>
  <c r="BG890" i="64" a="1"/>
  <c r="BG890" i="64" s="1"/>
  <c r="BG3123" i="64" a="1"/>
  <c r="BG3123" i="64" s="1"/>
  <c r="BG3200" i="64" a="1"/>
  <c r="BG3200" i="64" s="1"/>
  <c r="BG3174" i="64" a="1"/>
  <c r="BG3174" i="64" s="1"/>
  <c r="BG3149" i="64" a="1"/>
  <c r="BG3149" i="64" s="1"/>
  <c r="BG2231" i="64" a="1"/>
  <c r="BG2231" i="64" s="1"/>
  <c r="BG2232" i="64" s="1"/>
  <c r="BF114" i="64"/>
  <c r="BG111" i="64" a="1"/>
  <c r="BG111" i="64" s="1"/>
  <c r="BG112" i="64" a="1"/>
  <c r="BG112" i="64" s="1"/>
  <c r="BG113" i="64" a="1"/>
  <c r="BG113" i="64" s="1"/>
  <c r="BG110" i="64" a="1"/>
  <c r="BG110" i="64" s="1"/>
  <c r="BG2173" i="64" a="1"/>
  <c r="BG2173" i="64" s="1"/>
  <c r="BG2174" i="64" s="1"/>
  <c r="BG562" i="64" a="1"/>
  <c r="BG562" i="64" s="1"/>
  <c r="BG3250" i="64" a="1"/>
  <c r="BG3250" i="64" s="1"/>
  <c r="BG2093" i="64" a="1"/>
  <c r="BG2093" i="64" s="1"/>
  <c r="BG2511" i="64" a="1"/>
  <c r="BG2511" i="64" s="1"/>
  <c r="BG2519" i="64" s="1"/>
  <c r="BG2256" i="64" a="1"/>
  <c r="BG2256" i="64" s="1"/>
  <c r="BG2262" i="64" a="1"/>
  <c r="BG2262" i="64" s="1"/>
  <c r="BG2254" i="64" a="1"/>
  <c r="BG2254" i="64" s="1"/>
  <c r="BG1740" i="64" a="1"/>
  <c r="BG1740" i="64" s="1"/>
  <c r="BG1357" i="64" a="1"/>
  <c r="BG1357" i="64" s="1"/>
  <c r="BG1741" i="64" a="1"/>
  <c r="BG891" i="64" a="1"/>
  <c r="BG1358" i="64" a="1"/>
  <c r="BH2922" i="64" a="1"/>
  <c r="BG2868" i="64" a="1"/>
  <c r="BG990" i="64" a="1"/>
  <c r="BG2826" i="64" a="1"/>
  <c r="BG610" i="64" a="1"/>
  <c r="BG2804" i="64" a="1"/>
  <c r="BH2888" i="64" a="1"/>
  <c r="BG2255" i="64" a="1"/>
  <c r="BG867" i="64" a="1"/>
  <c r="AZ913" i="64" a="1"/>
  <c r="BG587" i="64" a="1"/>
  <c r="BB1662" i="64" a="1"/>
  <c r="BG2339" i="64" a="1"/>
  <c r="BG2340" i="64" a="1"/>
  <c r="BG563" i="64" a="1"/>
  <c r="BG2092" i="64" a="1"/>
  <c r="N3036" i="64" l="1"/>
  <c r="BC3039" i="64"/>
  <c r="K536" i="64"/>
  <c r="O536" i="64"/>
  <c r="L536" i="64"/>
  <c r="M536" i="64"/>
  <c r="N536" i="64"/>
  <c r="K682" i="64"/>
  <c r="P682" i="64"/>
  <c r="CL539" i="64"/>
  <c r="CL537" i="64"/>
  <c r="P536" i="64"/>
  <c r="BB1662" i="64"/>
  <c r="BG563" i="64"/>
  <c r="CK537" i="64"/>
  <c r="CK539" i="64"/>
  <c r="AZ1664" i="64"/>
  <c r="AZ913" i="64"/>
  <c r="BH230" i="64" a="1"/>
  <c r="BH230" i="64" s="1"/>
  <c r="AY1571" i="64"/>
  <c r="AZ1567" i="64" s="1"/>
  <c r="AY1573" i="64"/>
  <c r="AY1664" i="64"/>
  <c r="BA912" i="64" a="1"/>
  <c r="BA912" i="64" s="1"/>
  <c r="AB1991" i="64"/>
  <c r="AA1992" i="64"/>
  <c r="K1573" i="64"/>
  <c r="L1573" i="64"/>
  <c r="AO431" i="64"/>
  <c r="AO435" i="64" s="1"/>
  <c r="AN437" i="64"/>
  <c r="AQ802" i="64"/>
  <c r="AQ792" i="64" s="1"/>
  <c r="AQ794" i="64" s="1"/>
  <c r="AQ795" i="64" s="1"/>
  <c r="BC2360" i="64"/>
  <c r="BC2361" i="64" s="1"/>
  <c r="AK2520" i="64" a="1"/>
  <c r="AK2520" i="64" s="1"/>
  <c r="BH284" i="64"/>
  <c r="BI298" i="64"/>
  <c r="BI299" i="64"/>
  <c r="BI281" i="64"/>
  <c r="BI300" i="64"/>
  <c r="BI282" i="64"/>
  <c r="BI283" i="64"/>
  <c r="BI301" i="64"/>
  <c r="BH302" i="64"/>
  <c r="BG990" i="64"/>
  <c r="BH994" i="64" a="1"/>
  <c r="BH994" i="64" s="1"/>
  <c r="BH989" i="64" a="1"/>
  <c r="BH989" i="64" s="1"/>
  <c r="BF2730" i="64"/>
  <c r="BG610" i="64"/>
  <c r="BH2713" i="64" a="1"/>
  <c r="BH2713" i="64" s="1"/>
  <c r="BH2714" i="64" a="1"/>
  <c r="BH2714" i="64" s="1"/>
  <c r="BH2719" i="64" a="1"/>
  <c r="BH2719" i="64" s="1"/>
  <c r="BH2720" i="64" a="1"/>
  <c r="BH2720" i="64" s="1"/>
  <c r="BH2721" i="64" a="1"/>
  <c r="BH2721" i="64" s="1"/>
  <c r="BH2717" i="64" a="1"/>
  <c r="BH2717" i="64" s="1"/>
  <c r="BH2716" i="64" a="1"/>
  <c r="BH2716" i="64" s="1"/>
  <c r="BH2718" i="64" a="1"/>
  <c r="BH2718" i="64" s="1"/>
  <c r="BH2715" i="64" a="1"/>
  <c r="BH2715" i="64" s="1"/>
  <c r="BG2722" i="64"/>
  <c r="BH608" i="64" a="1"/>
  <c r="BH608" i="64" s="1"/>
  <c r="BH586" i="64" a="1"/>
  <c r="BH586" i="64" s="1"/>
  <c r="BH609" i="64" a="1"/>
  <c r="BH609" i="64" s="1"/>
  <c r="BG587" i="64"/>
  <c r="BH2922" i="64"/>
  <c r="BH2888" i="64"/>
  <c r="BG2826" i="64"/>
  <c r="BG2804" i="64"/>
  <c r="BH2805" i="64" a="1"/>
  <c r="BH2805" i="64" s="1"/>
  <c r="BH2825" i="64" a="1"/>
  <c r="BH2825" i="64" s="1"/>
  <c r="BH3226" i="64" a="1"/>
  <c r="BH3226" i="64" s="1"/>
  <c r="BE2349" i="64"/>
  <c r="BE2358" i="64"/>
  <c r="BD2358" i="64"/>
  <c r="BD2360" i="64" s="1"/>
  <c r="BD2361" i="64" s="1"/>
  <c r="BF2347" i="64"/>
  <c r="BF2356" i="64"/>
  <c r="BF2348" i="64"/>
  <c r="BF2357" i="64"/>
  <c r="BH2352" i="64" a="1"/>
  <c r="BH2352" i="64" s="1"/>
  <c r="BH2353" i="64" a="1"/>
  <c r="BH2353" i="64" s="1"/>
  <c r="BH2343" i="64" a="1"/>
  <c r="BH2343" i="64" s="1"/>
  <c r="BH2344" i="64" a="1"/>
  <c r="BH2344" i="64" s="1"/>
  <c r="BG2340" i="64"/>
  <c r="BG2339" i="64"/>
  <c r="BH2334" i="64" a="1"/>
  <c r="BH2334" i="64" s="1"/>
  <c r="BH2335" i="64" a="1"/>
  <c r="BH2335" i="64" s="1"/>
  <c r="BG2868" i="64"/>
  <c r="BH2867" i="64" a="1"/>
  <c r="BH2867" i="64" s="1"/>
  <c r="BH865" i="64" a="1"/>
  <c r="BH865" i="64" s="1"/>
  <c r="BI2616" i="64"/>
  <c r="BG1741" i="64"/>
  <c r="BG2255" i="64"/>
  <c r="BG2092" i="64"/>
  <c r="BG1358" i="64"/>
  <c r="BG867" i="64"/>
  <c r="BG891" i="64"/>
  <c r="BF83" i="64"/>
  <c r="BH860" i="64" a="1"/>
  <c r="BH860" i="64" s="1"/>
  <c r="BH96" i="64" a="1"/>
  <c r="BH96" i="64" s="1"/>
  <c r="BH585" i="64" a="1"/>
  <c r="BH585" i="64" s="1"/>
  <c r="BH76" i="64" a="1"/>
  <c r="BH76" i="64" s="1"/>
  <c r="BH81" i="64" a="1"/>
  <c r="BH81" i="64" s="1"/>
  <c r="BH80" i="64" a="1"/>
  <c r="BH80" i="64" s="1"/>
  <c r="BG77" i="64"/>
  <c r="BH74" i="64" a="1"/>
  <c r="BH74" i="64" s="1"/>
  <c r="BH75" i="64" a="1"/>
  <c r="BH75" i="64" s="1"/>
  <c r="BH890" i="64" a="1"/>
  <c r="BH890" i="64" s="1"/>
  <c r="BH3123" i="64" a="1"/>
  <c r="BH3123" i="64" s="1"/>
  <c r="BH3200" i="64" a="1"/>
  <c r="BH3200" i="64" s="1"/>
  <c r="BH3174" i="64" a="1"/>
  <c r="BH3174" i="64" s="1"/>
  <c r="BH3149" i="64" a="1"/>
  <c r="BH3149" i="64" s="1"/>
  <c r="BH2231" i="64" a="1"/>
  <c r="BH2231" i="64" s="1"/>
  <c r="BH2232" i="64" s="1"/>
  <c r="BH110" i="64" a="1"/>
  <c r="BH110" i="64" s="1"/>
  <c r="BH111" i="64" a="1"/>
  <c r="BH111" i="64" s="1"/>
  <c r="BH112" i="64" a="1"/>
  <c r="BH112" i="64" s="1"/>
  <c r="BH113" i="64" a="1"/>
  <c r="BH113" i="64" s="1"/>
  <c r="BG114" i="64"/>
  <c r="BH2173" i="64" a="1"/>
  <c r="BH2173" i="64" s="1"/>
  <c r="BH2174" i="64" s="1"/>
  <c r="BH562" i="64" a="1"/>
  <c r="BH562" i="64" s="1"/>
  <c r="BH3250" i="64" a="1"/>
  <c r="BH3250" i="64" s="1"/>
  <c r="BH2093" i="64" a="1"/>
  <c r="BH2093" i="64" s="1"/>
  <c r="BH2511" i="64" a="1"/>
  <c r="BH2511" i="64" s="1"/>
  <c r="BH2519" i="64" s="1"/>
  <c r="BH2256" i="64" a="1"/>
  <c r="BH2256" i="64" s="1"/>
  <c r="BH2262" i="64" a="1"/>
  <c r="BH2262" i="64" s="1"/>
  <c r="BH2254" i="64" a="1"/>
  <c r="BH2254" i="64" s="1"/>
  <c r="BH1740" i="64" a="1"/>
  <c r="BH1740" i="64" s="1"/>
  <c r="BH1357" i="64" a="1"/>
  <c r="BH1357" i="64" s="1"/>
  <c r="BH2255" i="64" a="1"/>
  <c r="BH587" i="64" a="1"/>
  <c r="BA913" i="64" a="1"/>
  <c r="BH867" i="64" a="1"/>
  <c r="BH563" i="64" a="1"/>
  <c r="BC1662" i="64" a="1"/>
  <c r="BH2868" i="64" a="1"/>
  <c r="BH2804" i="64" a="1"/>
  <c r="BH891" i="64" a="1"/>
  <c r="BH2826" i="64" a="1"/>
  <c r="BH610" i="64" a="1"/>
  <c r="BH2092" i="64" a="1"/>
  <c r="BH2339" i="64" a="1"/>
  <c r="BI2888" i="64" a="1"/>
  <c r="BH2340" i="64" a="1"/>
  <c r="BH990" i="64" a="1"/>
  <c r="BI2922" i="64" a="1"/>
  <c r="BH1741" i="64" a="1"/>
  <c r="BH1358" i="64" a="1"/>
  <c r="BC3040" i="64" l="1"/>
  <c r="P537" i="64"/>
  <c r="O537" i="64"/>
  <c r="L537" i="64"/>
  <c r="N537" i="64"/>
  <c r="K537" i="64"/>
  <c r="M537" i="64"/>
  <c r="P539" i="64"/>
  <c r="BC1662" i="64"/>
  <c r="BH563" i="64"/>
  <c r="BA913" i="64"/>
  <c r="BB912" i="64" a="1"/>
  <c r="BB912" i="64" s="1"/>
  <c r="AZ1571" i="64"/>
  <c r="BA1567" i="64" s="1"/>
  <c r="AZ1573" i="64"/>
  <c r="BI230" i="64" a="1"/>
  <c r="BI230" i="64" s="1"/>
  <c r="AC1991" i="64"/>
  <c r="AB1992" i="64"/>
  <c r="AP431" i="64"/>
  <c r="AP435" i="64" s="1"/>
  <c r="AO437" i="64"/>
  <c r="AQ803" i="64"/>
  <c r="AQ808" i="64" s="1"/>
  <c r="AQ796" i="64"/>
  <c r="AR788" i="64"/>
  <c r="BI2617" i="64"/>
  <c r="BI284" i="64"/>
  <c r="BJ298" i="64"/>
  <c r="BJ281" i="64"/>
  <c r="BJ299" i="64"/>
  <c r="BJ282" i="64"/>
  <c r="BJ300" i="64"/>
  <c r="BJ283" i="64"/>
  <c r="BJ301" i="64"/>
  <c r="BI302" i="64"/>
  <c r="BH990" i="64"/>
  <c r="BH1000" i="64" s="1"/>
  <c r="BG1000" i="64"/>
  <c r="BI994" i="64" a="1"/>
  <c r="BI994" i="64" s="1"/>
  <c r="BI989" i="64" a="1"/>
  <c r="BI989" i="64" s="1"/>
  <c r="BG2730" i="64"/>
  <c r="BH610" i="64"/>
  <c r="BI2713" i="64" a="1"/>
  <c r="BI2713" i="64" s="1"/>
  <c r="BI2714" i="64" a="1"/>
  <c r="BI2714" i="64" s="1"/>
  <c r="BI2715" i="64" a="1"/>
  <c r="BI2715" i="64" s="1"/>
  <c r="BI2716" i="64" a="1"/>
  <c r="BI2716" i="64" s="1"/>
  <c r="BI2717" i="64" a="1"/>
  <c r="BI2717" i="64" s="1"/>
  <c r="BI2718" i="64" a="1"/>
  <c r="BI2718" i="64" s="1"/>
  <c r="BI2720" i="64" a="1"/>
  <c r="BI2720" i="64" s="1"/>
  <c r="BI2721" i="64" a="1"/>
  <c r="BI2721" i="64" s="1"/>
  <c r="BI2719" i="64" a="1"/>
  <c r="BI2719" i="64" s="1"/>
  <c r="BH2722" i="64"/>
  <c r="BI586" i="64" a="1"/>
  <c r="BI586" i="64" s="1"/>
  <c r="BI609" i="64" a="1"/>
  <c r="BI609" i="64" s="1"/>
  <c r="BI608" i="64" a="1"/>
  <c r="BI608" i="64" s="1"/>
  <c r="BH587" i="64"/>
  <c r="BI2922" i="64"/>
  <c r="BI2888" i="64"/>
  <c r="BH2826" i="64"/>
  <c r="BH2804" i="64"/>
  <c r="BI3226" i="64" a="1"/>
  <c r="BI3226" i="64" s="1"/>
  <c r="BI2805" i="64" a="1"/>
  <c r="BI2805" i="64" s="1"/>
  <c r="BI2825" i="64" a="1"/>
  <c r="BI2825" i="64" s="1"/>
  <c r="BE2360" i="64"/>
  <c r="BF2349" i="64"/>
  <c r="BG2347" i="64"/>
  <c r="BG2356" i="64"/>
  <c r="BG2348" i="64"/>
  <c r="BG2357" i="64"/>
  <c r="BI2353" i="64" a="1"/>
  <c r="BI2353" i="64" s="1"/>
  <c r="BI2352" i="64" a="1"/>
  <c r="BI2352" i="64" s="1"/>
  <c r="BI2343" i="64" a="1"/>
  <c r="BI2343" i="64" s="1"/>
  <c r="BI2344" i="64" a="1"/>
  <c r="BI2344" i="64" s="1"/>
  <c r="BH2340" i="64"/>
  <c r="BH2339" i="64"/>
  <c r="BI2334" i="64" a="1"/>
  <c r="BI2334" i="64" s="1"/>
  <c r="BI2335" i="64" a="1"/>
  <c r="BI2335" i="64" s="1"/>
  <c r="BH2868" i="64"/>
  <c r="BI2867" i="64" a="1"/>
  <c r="BI2867" i="64" s="1"/>
  <c r="BI865" i="64" a="1"/>
  <c r="BI865" i="64" s="1"/>
  <c r="BJ2616" i="64"/>
  <c r="BJ2617" i="64" s="1"/>
  <c r="BH2092" i="64"/>
  <c r="BH1741" i="64"/>
  <c r="BH2255" i="64"/>
  <c r="BH1358" i="64"/>
  <c r="BH891" i="64"/>
  <c r="BH867" i="64"/>
  <c r="BG83" i="64"/>
  <c r="BI860" i="64" a="1"/>
  <c r="BI860" i="64" s="1"/>
  <c r="BI96" i="64" a="1"/>
  <c r="BI96" i="64" s="1"/>
  <c r="BI585" i="64" a="1"/>
  <c r="BI585" i="64" s="1"/>
  <c r="BI76" i="64" a="1"/>
  <c r="BI76" i="64" s="1"/>
  <c r="BI81" i="64" a="1"/>
  <c r="BI81" i="64" s="1"/>
  <c r="BI80" i="64" a="1"/>
  <c r="BI80" i="64" s="1"/>
  <c r="BH77" i="64"/>
  <c r="BI74" i="64" a="1"/>
  <c r="BI74" i="64" s="1"/>
  <c r="BI75" i="64" a="1"/>
  <c r="BI75" i="64" s="1"/>
  <c r="BI890" i="64" a="1"/>
  <c r="BI890" i="64" s="1"/>
  <c r="BI3123" i="64" a="1"/>
  <c r="BI3123" i="64" s="1"/>
  <c r="BI3200" i="64" a="1"/>
  <c r="BI3200" i="64" s="1"/>
  <c r="BI3174" i="64" a="1"/>
  <c r="BI3174" i="64" s="1"/>
  <c r="BI3149" i="64" a="1"/>
  <c r="BI3149" i="64" s="1"/>
  <c r="BI2231" i="64" a="1"/>
  <c r="BI2231" i="64" s="1"/>
  <c r="BI2232" i="64" s="1"/>
  <c r="BI113" i="64" a="1"/>
  <c r="BI113" i="64" s="1"/>
  <c r="BI110" i="64" a="1"/>
  <c r="BI110" i="64" s="1"/>
  <c r="BI111" i="64" a="1"/>
  <c r="BI111" i="64" s="1"/>
  <c r="BI112" i="64" a="1"/>
  <c r="BI112" i="64" s="1"/>
  <c r="BH114" i="64"/>
  <c r="BI2173" i="64" a="1"/>
  <c r="BI2173" i="64" s="1"/>
  <c r="BI2174" i="64" s="1"/>
  <c r="BI562" i="64" a="1"/>
  <c r="BI562" i="64" s="1"/>
  <c r="BI3250" i="64" a="1"/>
  <c r="BI3250" i="64" s="1"/>
  <c r="BI2093" i="64" a="1"/>
  <c r="BI2093" i="64" s="1"/>
  <c r="BI2511" i="64" a="1"/>
  <c r="BI2511" i="64" s="1"/>
  <c r="BI2519" i="64" s="1"/>
  <c r="BI2256" i="64" a="1"/>
  <c r="BI2256" i="64" s="1"/>
  <c r="BI2262" i="64" a="1"/>
  <c r="BI2262" i="64" s="1"/>
  <c r="BI2254" i="64" a="1"/>
  <c r="BI2254" i="64" s="1"/>
  <c r="BI1740" i="64" a="1"/>
  <c r="BI1740" i="64" s="1"/>
  <c r="BI1357" i="64" a="1"/>
  <c r="BI1357" i="64" s="1"/>
  <c r="BI891" i="64" a="1"/>
  <c r="BI610" i="64" a="1"/>
  <c r="BD1662" i="64" a="1"/>
  <c r="BI1358" i="64" a="1"/>
  <c r="BJ2888" i="64" a="1"/>
  <c r="BI2804" i="64" a="1"/>
  <c r="BI2826" i="64" a="1"/>
  <c r="BI1741" i="64" a="1"/>
  <c r="BI2868" i="64" a="1"/>
  <c r="BI2255" i="64" a="1"/>
  <c r="BI867" i="64" a="1"/>
  <c r="BI2340" i="64" a="1"/>
  <c r="BJ2922" i="64" a="1"/>
  <c r="BI990" i="64" a="1"/>
  <c r="BI563" i="64" a="1"/>
  <c r="BI587" i="64" a="1"/>
  <c r="BB913" i="64" a="1"/>
  <c r="BI2339" i="64" a="1"/>
  <c r="BI2092" i="64" a="1"/>
  <c r="AW23" i="861" l="1"/>
  <c r="BC3041" i="64"/>
  <c r="BD3036" i="64"/>
  <c r="BD1662" i="64"/>
  <c r="BI563" i="64"/>
  <c r="BB913" i="64"/>
  <c r="M1662" i="64"/>
  <c r="BJ230" i="64" a="1"/>
  <c r="BJ230" i="64" s="1"/>
  <c r="BC912" i="64" a="1"/>
  <c r="BC912" i="64" s="1"/>
  <c r="BA1571" i="64"/>
  <c r="BA1573" i="64"/>
  <c r="BA1664" i="64"/>
  <c r="AD1991" i="64"/>
  <c r="AC1992" i="64"/>
  <c r="AP437" i="64"/>
  <c r="AR799" i="64"/>
  <c r="AQ804" i="64"/>
  <c r="AR791" i="64"/>
  <c r="AL2520" i="64" a="1"/>
  <c r="AL2520" i="64" s="1"/>
  <c r="BK298" i="64"/>
  <c r="BK299" i="64"/>
  <c r="BK281" i="64"/>
  <c r="BK282" i="64"/>
  <c r="BK300" i="64"/>
  <c r="BK283" i="64"/>
  <c r="BK301" i="64"/>
  <c r="BJ302" i="64"/>
  <c r="BJ284" i="64"/>
  <c r="BI990" i="64"/>
  <c r="BJ994" i="64" a="1"/>
  <c r="BJ994" i="64" s="1"/>
  <c r="BJ989" i="64" a="1"/>
  <c r="BJ989" i="64" s="1"/>
  <c r="BH2730" i="64"/>
  <c r="BI610" i="64"/>
  <c r="BJ2713" i="64" a="1"/>
  <c r="BJ2713" i="64" s="1"/>
  <c r="BJ2714" i="64" a="1"/>
  <c r="BJ2714" i="64" s="1"/>
  <c r="BJ2715" i="64" a="1"/>
  <c r="BJ2715" i="64" s="1"/>
  <c r="BJ2716" i="64" a="1"/>
  <c r="BJ2716" i="64" s="1"/>
  <c r="BJ2717" i="64" a="1"/>
  <c r="BJ2717" i="64" s="1"/>
  <c r="BJ2720" i="64" a="1"/>
  <c r="BJ2720" i="64" s="1"/>
  <c r="BJ2721" i="64" a="1"/>
  <c r="BJ2721" i="64" s="1"/>
  <c r="BJ2719" i="64" a="1"/>
  <c r="BJ2719" i="64" s="1"/>
  <c r="BJ2718" i="64" a="1"/>
  <c r="BJ2718" i="64" s="1"/>
  <c r="BI2722" i="64"/>
  <c r="BJ586" i="64" a="1"/>
  <c r="BJ586" i="64" s="1"/>
  <c r="BJ608" i="64" a="1"/>
  <c r="BJ608" i="64" s="1"/>
  <c r="BJ609" i="64" a="1"/>
  <c r="BJ609" i="64" s="1"/>
  <c r="BI587" i="64"/>
  <c r="BJ2888" i="64"/>
  <c r="BJ2922" i="64"/>
  <c r="BI2826" i="64"/>
  <c r="BI2804" i="64"/>
  <c r="BJ3226" i="64" a="1"/>
  <c r="BJ3226" i="64" s="1"/>
  <c r="BJ2805" i="64" a="1"/>
  <c r="BJ2805" i="64" s="1"/>
  <c r="BJ2825" i="64" a="1"/>
  <c r="BJ2825" i="64" s="1"/>
  <c r="BE2361" i="64"/>
  <c r="BF2358" i="64"/>
  <c r="BG2349" i="64"/>
  <c r="BH2347" i="64"/>
  <c r="BH2356" i="64"/>
  <c r="BH2348" i="64"/>
  <c r="BH2357" i="64"/>
  <c r="BJ2353" i="64" a="1"/>
  <c r="BJ2353" i="64" s="1"/>
  <c r="BJ2352" i="64" a="1"/>
  <c r="BJ2352" i="64" s="1"/>
  <c r="BJ2343" i="64" a="1"/>
  <c r="BJ2343" i="64" s="1"/>
  <c r="BJ2344" i="64" a="1"/>
  <c r="BJ2344" i="64" s="1"/>
  <c r="BI2340" i="64"/>
  <c r="BI2339" i="64"/>
  <c r="BJ2334" i="64" a="1"/>
  <c r="BJ2334" i="64" s="1"/>
  <c r="BJ2335" i="64" a="1"/>
  <c r="BJ2335" i="64" s="1"/>
  <c r="BI2868" i="64"/>
  <c r="BJ2867" i="64" a="1"/>
  <c r="BJ2867" i="64" s="1"/>
  <c r="BJ865" i="64" a="1"/>
  <c r="BJ865" i="64" s="1"/>
  <c r="BK2616" i="64"/>
  <c r="BK2617" i="64" s="1"/>
  <c r="BI1741" i="64"/>
  <c r="BI2255" i="64"/>
  <c r="BI2092" i="64"/>
  <c r="BI1358" i="64"/>
  <c r="BI891" i="64"/>
  <c r="BI867" i="64"/>
  <c r="BH83" i="64"/>
  <c r="BJ860" i="64" a="1"/>
  <c r="BJ860" i="64" s="1"/>
  <c r="BJ96" i="64" a="1"/>
  <c r="BJ96" i="64" s="1"/>
  <c r="BJ585" i="64" a="1"/>
  <c r="BJ585" i="64" s="1"/>
  <c r="BJ76" i="64" a="1"/>
  <c r="BJ76" i="64" s="1"/>
  <c r="BJ81" i="64" a="1"/>
  <c r="BJ81" i="64" s="1"/>
  <c r="BJ80" i="64" a="1"/>
  <c r="BJ80" i="64" s="1"/>
  <c r="BI77" i="64"/>
  <c r="BJ75" i="64" a="1"/>
  <c r="BJ75" i="64" s="1"/>
  <c r="BJ74" i="64" a="1"/>
  <c r="BJ74" i="64" s="1"/>
  <c r="BJ890" i="64" a="1"/>
  <c r="BJ890" i="64" s="1"/>
  <c r="BJ3123" i="64" a="1"/>
  <c r="BJ3123" i="64" s="1"/>
  <c r="BJ3200" i="64" a="1"/>
  <c r="BJ3200" i="64" s="1"/>
  <c r="BJ3174" i="64" a="1"/>
  <c r="BJ3174" i="64" s="1"/>
  <c r="BJ3149" i="64" a="1"/>
  <c r="BJ3149" i="64" s="1"/>
  <c r="BJ2231" i="64" a="1"/>
  <c r="BJ2231" i="64" s="1"/>
  <c r="BJ2232" i="64" s="1"/>
  <c r="BI114" i="64"/>
  <c r="BJ113" i="64" a="1"/>
  <c r="BJ113" i="64" s="1"/>
  <c r="BJ112" i="64" a="1"/>
  <c r="BJ112" i="64" s="1"/>
  <c r="BJ110" i="64" a="1"/>
  <c r="BJ110" i="64" s="1"/>
  <c r="BJ111" i="64" a="1"/>
  <c r="BJ111" i="64" s="1"/>
  <c r="BJ2173" i="64" a="1"/>
  <c r="BJ2173" i="64" s="1"/>
  <c r="BJ2174" i="64" s="1"/>
  <c r="BJ562" i="64" a="1"/>
  <c r="BJ562" i="64" s="1"/>
  <c r="BJ3250" i="64" a="1"/>
  <c r="BJ3250" i="64" s="1"/>
  <c r="BJ2093" i="64" a="1"/>
  <c r="BJ2093" i="64" s="1"/>
  <c r="BJ2511" i="64" a="1"/>
  <c r="BJ2511" i="64" s="1"/>
  <c r="BJ2519" i="64" s="1"/>
  <c r="BJ2262" i="64" a="1"/>
  <c r="BJ2262" i="64" s="1"/>
  <c r="BJ2254" i="64" a="1"/>
  <c r="BJ2254" i="64" s="1"/>
  <c r="BJ2256" i="64" a="1"/>
  <c r="BJ2256" i="64" s="1"/>
  <c r="BJ1740" i="64" a="1"/>
  <c r="BJ1740" i="64" s="1"/>
  <c r="BJ1357" i="64" a="1"/>
  <c r="BJ1357" i="64" s="1"/>
  <c r="BK2888" i="64" a="1"/>
  <c r="BJ2340" i="64" a="1"/>
  <c r="BJ563" i="64" a="1"/>
  <c r="BJ990" i="64" a="1"/>
  <c r="BJ2826" i="64" a="1"/>
  <c r="BJ587" i="64" a="1"/>
  <c r="BK2922" i="64" a="1"/>
  <c r="BE1662" i="64" a="1"/>
  <c r="BJ891" i="64" a="1"/>
  <c r="BJ2868" i="64" a="1"/>
  <c r="BC913" i="64" a="1"/>
  <c r="BJ610" i="64" a="1"/>
  <c r="BJ2339" i="64" a="1"/>
  <c r="BJ2804" i="64" a="1"/>
  <c r="BJ2255" i="64" a="1"/>
  <c r="BJ867" i="64" a="1"/>
  <c r="BJ2092" i="64" a="1"/>
  <c r="BJ1741" i="64" a="1"/>
  <c r="BJ1358" i="64" a="1"/>
  <c r="BD3039" i="64" l="1"/>
  <c r="BE1662" i="64"/>
  <c r="BJ563" i="64"/>
  <c r="BB1567" i="64"/>
  <c r="BB1571" i="64" s="1"/>
  <c r="BC1567" i="64" s="1"/>
  <c r="BC913" i="64"/>
  <c r="BK230" i="64" a="1"/>
  <c r="BK230" i="64" s="1"/>
  <c r="BB1664" i="64"/>
  <c r="BD912" i="64" a="1"/>
  <c r="BD912" i="64" s="1"/>
  <c r="AE1991" i="64"/>
  <c r="AD1992" i="64"/>
  <c r="K1992" i="64" s="1"/>
  <c r="K1991" i="64"/>
  <c r="AQ431" i="64"/>
  <c r="AQ435" i="64" s="1"/>
  <c r="L435" i="64"/>
  <c r="M431" i="64" s="1"/>
  <c r="AR800" i="64"/>
  <c r="BF2360" i="64"/>
  <c r="BL298" i="64"/>
  <c r="BL281" i="64"/>
  <c r="BL299" i="64"/>
  <c r="BL300" i="64"/>
  <c r="BL282" i="64"/>
  <c r="BL301" i="64"/>
  <c r="BL283" i="64"/>
  <c r="BK302" i="64"/>
  <c r="BK284" i="64"/>
  <c r="BJ990" i="64"/>
  <c r="BJ1000" i="64" s="1"/>
  <c r="BI1000" i="64"/>
  <c r="BK994" i="64" a="1"/>
  <c r="BK994" i="64" s="1"/>
  <c r="BK989" i="64" a="1"/>
  <c r="BK989" i="64" s="1"/>
  <c r="BI2730" i="64"/>
  <c r="BJ610" i="64"/>
  <c r="BK2713" i="64" a="1"/>
  <c r="BK2713" i="64" s="1"/>
  <c r="BK2714" i="64" a="1"/>
  <c r="BK2714" i="64" s="1"/>
  <c r="BK2715" i="64" a="1"/>
  <c r="BK2715" i="64" s="1"/>
  <c r="BK2716" i="64" a="1"/>
  <c r="BK2716" i="64" s="1"/>
  <c r="BK2717" i="64" a="1"/>
  <c r="BK2717" i="64" s="1"/>
  <c r="BK2720" i="64" a="1"/>
  <c r="BK2720" i="64" s="1"/>
  <c r="BK2721" i="64" a="1"/>
  <c r="BK2721" i="64" s="1"/>
  <c r="BK2719" i="64" a="1"/>
  <c r="BK2719" i="64" s="1"/>
  <c r="BK2718" i="64" a="1"/>
  <c r="BK2718" i="64" s="1"/>
  <c r="BJ2722" i="64"/>
  <c r="BK586" i="64" a="1"/>
  <c r="BK586" i="64" s="1"/>
  <c r="BK609" i="64" a="1"/>
  <c r="BK609" i="64" s="1"/>
  <c r="BK608" i="64" a="1"/>
  <c r="BK608" i="64" s="1"/>
  <c r="BJ587" i="64"/>
  <c r="BK2922" i="64"/>
  <c r="BK2888" i="64"/>
  <c r="BJ2826" i="64"/>
  <c r="BJ2804" i="64"/>
  <c r="BK3226" i="64" a="1"/>
  <c r="BK3226" i="64" s="1"/>
  <c r="BK2805" i="64" a="1"/>
  <c r="BK2805" i="64" s="1"/>
  <c r="BK2825" i="64" a="1"/>
  <c r="BK2825" i="64" s="1"/>
  <c r="BH2349" i="64"/>
  <c r="BH2358" i="64"/>
  <c r="BG2358" i="64"/>
  <c r="BG2360" i="64" s="1"/>
  <c r="BI2347" i="64"/>
  <c r="BI2356" i="64"/>
  <c r="BI2348" i="64"/>
  <c r="BI2357" i="64"/>
  <c r="BK2353" i="64" a="1"/>
  <c r="BK2353" i="64" s="1"/>
  <c r="BK2352" i="64" a="1"/>
  <c r="BK2352" i="64" s="1"/>
  <c r="BK2344" i="64" a="1"/>
  <c r="BK2344" i="64" s="1"/>
  <c r="BK2343" i="64" a="1"/>
  <c r="BK2343" i="64" s="1"/>
  <c r="BJ2340" i="64"/>
  <c r="BJ2339" i="64"/>
  <c r="BK2334" i="64" a="1"/>
  <c r="BK2334" i="64" s="1"/>
  <c r="BK2335" i="64" a="1"/>
  <c r="BK2335" i="64" s="1"/>
  <c r="BJ2868" i="64"/>
  <c r="BK2867" i="64" a="1"/>
  <c r="BK2867" i="64" s="1"/>
  <c r="BK865" i="64" a="1"/>
  <c r="BK865" i="64" s="1"/>
  <c r="BL2616" i="64"/>
  <c r="BL2617" i="64" s="1"/>
  <c r="BJ2255" i="64"/>
  <c r="BJ2092" i="64"/>
  <c r="BJ1741" i="64"/>
  <c r="BJ1358" i="64"/>
  <c r="BJ891" i="64"/>
  <c r="BJ867" i="64"/>
  <c r="BI83" i="64"/>
  <c r="BK860" i="64" a="1"/>
  <c r="BK860" i="64" s="1"/>
  <c r="BK96" i="64" a="1"/>
  <c r="BK96" i="64" s="1"/>
  <c r="BK585" i="64" a="1"/>
  <c r="BK585" i="64" s="1"/>
  <c r="BK76" i="64" a="1"/>
  <c r="BK76" i="64" s="1"/>
  <c r="BK81" i="64" a="1"/>
  <c r="BK81" i="64" s="1"/>
  <c r="BK80" i="64" a="1"/>
  <c r="BK80" i="64" s="1"/>
  <c r="BJ77" i="64"/>
  <c r="BK75" i="64" a="1"/>
  <c r="BK75" i="64" s="1"/>
  <c r="BK74" i="64" a="1"/>
  <c r="BK74" i="64" s="1"/>
  <c r="BK890" i="64" a="1"/>
  <c r="BK890" i="64" s="1"/>
  <c r="BK3123" i="64" a="1"/>
  <c r="BK3123" i="64" s="1"/>
  <c r="BK3200" i="64" a="1"/>
  <c r="BK3200" i="64" s="1"/>
  <c r="BK3174" i="64" a="1"/>
  <c r="BK3174" i="64" s="1"/>
  <c r="BK3149" i="64" a="1"/>
  <c r="BK3149" i="64" s="1"/>
  <c r="BK2231" i="64" a="1"/>
  <c r="BK2231" i="64" s="1"/>
  <c r="BK2232" i="64" s="1"/>
  <c r="BJ114" i="64"/>
  <c r="BK111" i="64" a="1"/>
  <c r="BK111" i="64" s="1"/>
  <c r="BK112" i="64" a="1"/>
  <c r="BK112" i="64" s="1"/>
  <c r="BK113" i="64" a="1"/>
  <c r="BK113" i="64" s="1"/>
  <c r="BK110" i="64" a="1"/>
  <c r="BK110" i="64" s="1"/>
  <c r="BK2173" i="64" a="1"/>
  <c r="BK2173" i="64" s="1"/>
  <c r="BK2174" i="64" s="1"/>
  <c r="BK562" i="64" a="1"/>
  <c r="BK562" i="64" s="1"/>
  <c r="BK3250" i="64" a="1"/>
  <c r="BK3250" i="64" s="1"/>
  <c r="BK2093" i="64" a="1"/>
  <c r="BK2093" i="64" s="1"/>
  <c r="BK2511" i="64" a="1"/>
  <c r="BK2511" i="64" s="1"/>
  <c r="BK2519" i="64" s="1"/>
  <c r="BK2254" i="64" a="1"/>
  <c r="BK2254" i="64" s="1"/>
  <c r="BK2262" i="64" a="1"/>
  <c r="BK2262" i="64" s="1"/>
  <c r="BK2256" i="64" a="1"/>
  <c r="BK2256" i="64" s="1"/>
  <c r="BK1740" i="64" a="1"/>
  <c r="BK1740" i="64" s="1"/>
  <c r="BK1357" i="64" a="1"/>
  <c r="BK1357" i="64" s="1"/>
  <c r="BK587" i="64" a="1"/>
  <c r="BK610" i="64" a="1"/>
  <c r="BK867" i="64" a="1"/>
  <c r="BK563" i="64" a="1"/>
  <c r="BD913" i="64" a="1"/>
  <c r="BK891" i="64" a="1"/>
  <c r="BK990" i="64" a="1"/>
  <c r="BK2339" i="64" a="1"/>
  <c r="BK2826" i="64" a="1"/>
  <c r="BK2340" i="64" a="1"/>
  <c r="BK2255" i="64" a="1"/>
  <c r="BF1662" i="64" a="1"/>
  <c r="BL2888" i="64" a="1"/>
  <c r="BK2804" i="64" a="1"/>
  <c r="BK2868" i="64" a="1"/>
  <c r="BL2922" i="64" a="1"/>
  <c r="BK1741" i="64" a="1"/>
  <c r="BK2092" i="64" a="1"/>
  <c r="BK1358" i="64" a="1"/>
  <c r="BD3040" i="64" l="1"/>
  <c r="BF1662" i="64"/>
  <c r="BK563" i="64"/>
  <c r="M1571" i="64"/>
  <c r="N1567" i="64" s="1"/>
  <c r="BB1573" i="64"/>
  <c r="BD913" i="64"/>
  <c r="BD1664" i="64"/>
  <c r="BL230" i="64" a="1"/>
  <c r="BL230" i="64" s="1"/>
  <c r="BE912" i="64" a="1"/>
  <c r="BE912" i="64" s="1"/>
  <c r="BC1571" i="64"/>
  <c r="BD1567" i="64" s="1"/>
  <c r="BC1573" i="64"/>
  <c r="BC1664" i="64"/>
  <c r="AF1991" i="64"/>
  <c r="AE1992" i="64"/>
  <c r="AR431" i="64"/>
  <c r="AR435" i="64" s="1"/>
  <c r="AQ437" i="64"/>
  <c r="AR802" i="64"/>
  <c r="AR792" i="64" s="1"/>
  <c r="AR794" i="64" s="1"/>
  <c r="BF2361" i="64"/>
  <c r="AM2520" i="64" a="1"/>
  <c r="AM2520" i="64" s="1"/>
  <c r="BL284" i="64"/>
  <c r="BL302" i="64"/>
  <c r="BM298" i="64"/>
  <c r="BM299" i="64"/>
  <c r="BM281" i="64"/>
  <c r="BM300" i="64"/>
  <c r="BM282" i="64"/>
  <c r="BM283" i="64"/>
  <c r="BM301" i="64"/>
  <c r="BK990" i="64"/>
  <c r="BL994" i="64" a="1"/>
  <c r="BL994" i="64" s="1"/>
  <c r="BL989" i="64" a="1"/>
  <c r="BL989" i="64" s="1"/>
  <c r="BJ2730" i="64"/>
  <c r="BK610" i="64"/>
  <c r="BL2719" i="64" a="1"/>
  <c r="BL2719" i="64" s="1"/>
  <c r="BL2713" i="64" a="1"/>
  <c r="BL2713" i="64" s="1"/>
  <c r="BL2718" i="64" a="1"/>
  <c r="BL2718" i="64" s="1"/>
  <c r="BL2715" i="64" a="1"/>
  <c r="BL2715" i="64" s="1"/>
  <c r="BL2716" i="64" a="1"/>
  <c r="BL2716" i="64" s="1"/>
  <c r="BL2717" i="64" a="1"/>
  <c r="BL2717" i="64" s="1"/>
  <c r="BL2720" i="64" a="1"/>
  <c r="BL2720" i="64" s="1"/>
  <c r="BL2721" i="64" a="1"/>
  <c r="BL2721" i="64" s="1"/>
  <c r="BL2714" i="64" a="1"/>
  <c r="BL2714" i="64" s="1"/>
  <c r="BK2722" i="64"/>
  <c r="BL586" i="64" a="1"/>
  <c r="BL586" i="64" s="1"/>
  <c r="BL609" i="64" a="1"/>
  <c r="BL609" i="64" s="1"/>
  <c r="BL608" i="64" a="1"/>
  <c r="BL608" i="64" s="1"/>
  <c r="BK587" i="64"/>
  <c r="BL2922" i="64"/>
  <c r="BL2888" i="64"/>
  <c r="BK2826" i="64"/>
  <c r="BK2804" i="64"/>
  <c r="BL2805" i="64" a="1"/>
  <c r="BL2805" i="64" s="1"/>
  <c r="BL2825" i="64" a="1"/>
  <c r="BL2825" i="64" s="1"/>
  <c r="BL3226" i="64" a="1"/>
  <c r="BL3226" i="64" s="1"/>
  <c r="BH2360" i="64"/>
  <c r="BH2361" i="64" s="1"/>
  <c r="BG2361" i="64"/>
  <c r="BI2349" i="64"/>
  <c r="BJ2347" i="64"/>
  <c r="BJ2356" i="64"/>
  <c r="BJ2348" i="64"/>
  <c r="BJ2357" i="64"/>
  <c r="BL2352" i="64" a="1"/>
  <c r="BL2352" i="64" s="1"/>
  <c r="BL2353" i="64" a="1"/>
  <c r="BL2353" i="64" s="1"/>
  <c r="BL2344" i="64" a="1"/>
  <c r="BL2344" i="64" s="1"/>
  <c r="BL2343" i="64" a="1"/>
  <c r="BL2343" i="64" s="1"/>
  <c r="BK2340" i="64"/>
  <c r="BK2339" i="64"/>
  <c r="BL2334" i="64" a="1"/>
  <c r="BL2334" i="64" s="1"/>
  <c r="BL2335" i="64" a="1"/>
  <c r="BL2335" i="64" s="1"/>
  <c r="BK2868" i="64"/>
  <c r="BL2867" i="64" a="1"/>
  <c r="BL2867" i="64" s="1"/>
  <c r="BL865" i="64" a="1"/>
  <c r="BL865" i="64" s="1"/>
  <c r="BM2616" i="64"/>
  <c r="BM2617" i="64" s="1"/>
  <c r="BK2255" i="64"/>
  <c r="BK2092" i="64"/>
  <c r="BK1741" i="64"/>
  <c r="BK1358" i="64"/>
  <c r="BK891" i="64"/>
  <c r="BK867" i="64"/>
  <c r="BJ83" i="64"/>
  <c r="BL860" i="64" a="1"/>
  <c r="BL860" i="64" s="1"/>
  <c r="BL96" i="64" a="1"/>
  <c r="BL96" i="64" s="1"/>
  <c r="BL585" i="64" a="1"/>
  <c r="BL585" i="64" s="1"/>
  <c r="BL76" i="64" a="1"/>
  <c r="BL76" i="64" s="1"/>
  <c r="BL80" i="64" a="1"/>
  <c r="BL80" i="64" s="1"/>
  <c r="BL81" i="64" a="1"/>
  <c r="BL81" i="64" s="1"/>
  <c r="BK77" i="64"/>
  <c r="BL75" i="64" a="1"/>
  <c r="BL75" i="64" s="1"/>
  <c r="BL74" i="64" a="1"/>
  <c r="BL74" i="64" s="1"/>
  <c r="BL890" i="64" a="1"/>
  <c r="BL890" i="64" s="1"/>
  <c r="BL3123" i="64" a="1"/>
  <c r="BL3123" i="64" s="1"/>
  <c r="BL3200" i="64" a="1"/>
  <c r="BL3200" i="64" s="1"/>
  <c r="BL3174" i="64" a="1"/>
  <c r="BL3174" i="64" s="1"/>
  <c r="BL3149" i="64" a="1"/>
  <c r="BL3149" i="64" s="1"/>
  <c r="BL2231" i="64" a="1"/>
  <c r="BL2231" i="64" s="1"/>
  <c r="BL2232" i="64" s="1"/>
  <c r="BK114" i="64"/>
  <c r="BL110" i="64" a="1"/>
  <c r="BL110" i="64" s="1"/>
  <c r="BL111" i="64" a="1"/>
  <c r="BL111" i="64" s="1"/>
  <c r="BL112" i="64" a="1"/>
  <c r="BL112" i="64" s="1"/>
  <c r="BL113" i="64" a="1"/>
  <c r="BL113" i="64" s="1"/>
  <c r="BL2173" i="64" a="1"/>
  <c r="BL2173" i="64" s="1"/>
  <c r="BL2174" i="64" s="1"/>
  <c r="BL562" i="64" a="1"/>
  <c r="BL562" i="64" s="1"/>
  <c r="BL3250" i="64" a="1"/>
  <c r="BL3250" i="64" s="1"/>
  <c r="BL2093" i="64" a="1"/>
  <c r="BL2093" i="64" s="1"/>
  <c r="BL2511" i="64" a="1"/>
  <c r="BL2511" i="64" s="1"/>
  <c r="BL2519" i="64" s="1"/>
  <c r="BL2254" i="64" a="1"/>
  <c r="BL2254" i="64" s="1"/>
  <c r="BL2256" i="64" a="1"/>
  <c r="BL2256" i="64" s="1"/>
  <c r="BL2262" i="64" a="1"/>
  <c r="BL2262" i="64" s="1"/>
  <c r="BL1740" i="64" a="1"/>
  <c r="BL1740" i="64" s="1"/>
  <c r="BL1357" i="64" a="1"/>
  <c r="BL1357" i="64" s="1"/>
  <c r="BL867" i="64" a="1"/>
  <c r="BL2804" i="64" a="1"/>
  <c r="BL990" i="64" a="1"/>
  <c r="BL1741" i="64" a="1"/>
  <c r="BM2922" i="64" a="1"/>
  <c r="BL2826" i="64" a="1"/>
  <c r="BL610" i="64" a="1"/>
  <c r="BL891" i="64" a="1"/>
  <c r="BL587" i="64" a="1"/>
  <c r="BL2339" i="64" a="1"/>
  <c r="BG1662" i="64" a="1"/>
  <c r="BM2888" i="64" a="1"/>
  <c r="BL563" i="64" a="1"/>
  <c r="BL2868" i="64" a="1"/>
  <c r="BL2340" i="64" a="1"/>
  <c r="BE913" i="64" a="1"/>
  <c r="BL2255" i="64" a="1"/>
  <c r="BL2092" i="64" a="1"/>
  <c r="BL1358" i="64" a="1"/>
  <c r="AX23" i="861" l="1"/>
  <c r="BD3041" i="64"/>
  <c r="BE3036" i="64"/>
  <c r="BG1662" i="64"/>
  <c r="BL563" i="64"/>
  <c r="BE913" i="64"/>
  <c r="BD1571" i="64"/>
  <c r="BE1567" i="64" s="1"/>
  <c r="BD1573" i="64"/>
  <c r="BF912" i="64" a="1"/>
  <c r="BF912" i="64" s="1"/>
  <c r="BM230" i="64" a="1"/>
  <c r="BM230" i="64" s="1"/>
  <c r="AG1991" i="64"/>
  <c r="AF1992" i="64"/>
  <c r="AS431" i="64"/>
  <c r="AS435" i="64" s="1"/>
  <c r="AR437" i="64"/>
  <c r="AR803" i="64"/>
  <c r="AR808" i="64" s="1"/>
  <c r="AR795" i="64"/>
  <c r="BM302" i="64"/>
  <c r="BN299" i="64"/>
  <c r="BN298" i="64"/>
  <c r="BN281" i="64"/>
  <c r="BN282" i="64"/>
  <c r="BN300" i="64"/>
  <c r="BN283" i="64"/>
  <c r="BN301" i="64"/>
  <c r="BM284" i="64"/>
  <c r="BL990" i="64"/>
  <c r="BL1000" i="64" s="1"/>
  <c r="BK1000" i="64"/>
  <c r="BM994" i="64" a="1"/>
  <c r="BM994" i="64" s="1"/>
  <c r="BM989" i="64" a="1"/>
  <c r="BM989" i="64" s="1"/>
  <c r="BK2730" i="64"/>
  <c r="BL610" i="64"/>
  <c r="BM2714" i="64" a="1"/>
  <c r="BM2714" i="64" s="1"/>
  <c r="BM2715" i="64" a="1"/>
  <c r="BM2715" i="64" s="1"/>
  <c r="BM2716" i="64" a="1"/>
  <c r="BM2716" i="64" s="1"/>
  <c r="BM2717" i="64" a="1"/>
  <c r="BM2717" i="64" s="1"/>
  <c r="BM2718" i="64" a="1"/>
  <c r="BM2718" i="64" s="1"/>
  <c r="BM2713" i="64" a="1"/>
  <c r="BM2713" i="64" s="1"/>
  <c r="BM2719" i="64" a="1"/>
  <c r="BM2719" i="64" s="1"/>
  <c r="BM2720" i="64" a="1"/>
  <c r="BM2720" i="64" s="1"/>
  <c r="BM2721" i="64" a="1"/>
  <c r="BM2721" i="64" s="1"/>
  <c r="BL2722" i="64"/>
  <c r="BM586" i="64" a="1"/>
  <c r="BM586" i="64" s="1"/>
  <c r="BM609" i="64" a="1"/>
  <c r="BM609" i="64" s="1"/>
  <c r="BM608" i="64" a="1"/>
  <c r="BM608" i="64" s="1"/>
  <c r="BL587" i="64"/>
  <c r="BM2922" i="64"/>
  <c r="BM2888" i="64"/>
  <c r="BL2826" i="64"/>
  <c r="BL2804" i="64"/>
  <c r="BM3226" i="64" a="1"/>
  <c r="BM3226" i="64" s="1"/>
  <c r="BM2805" i="64" a="1"/>
  <c r="BM2805" i="64" s="1"/>
  <c r="BM2825" i="64" a="1"/>
  <c r="BM2825" i="64" s="1"/>
  <c r="BI2358" i="64"/>
  <c r="BJ2349" i="64"/>
  <c r="BK2347" i="64"/>
  <c r="BK2356" i="64"/>
  <c r="BK2348" i="64"/>
  <c r="BK2357" i="64"/>
  <c r="BM2353" i="64" a="1"/>
  <c r="BM2353" i="64" s="1"/>
  <c r="BM2352" i="64" a="1"/>
  <c r="BM2352" i="64" s="1"/>
  <c r="BM2344" i="64" a="1"/>
  <c r="BM2344" i="64" s="1"/>
  <c r="BM2343" i="64" a="1"/>
  <c r="BM2343" i="64" s="1"/>
  <c r="BL2340" i="64"/>
  <c r="BL2339" i="64"/>
  <c r="BM2334" i="64" a="1"/>
  <c r="BM2334" i="64" s="1"/>
  <c r="BM2335" i="64" a="1"/>
  <c r="BM2335" i="64" s="1"/>
  <c r="BL2868" i="64"/>
  <c r="BM2867" i="64" a="1"/>
  <c r="BM2867" i="64" s="1"/>
  <c r="BM865" i="64" a="1"/>
  <c r="BM865" i="64" s="1"/>
  <c r="BN2616" i="64"/>
  <c r="BN2617" i="64" s="1"/>
  <c r="BL1741" i="64"/>
  <c r="BL2255" i="64"/>
  <c r="BL2092" i="64"/>
  <c r="BL1358" i="64"/>
  <c r="BL891" i="64"/>
  <c r="BL867" i="64"/>
  <c r="BK83" i="64"/>
  <c r="BM860" i="64" a="1"/>
  <c r="BM860" i="64" s="1"/>
  <c r="BM96" i="64" a="1"/>
  <c r="BM96" i="64" s="1"/>
  <c r="BM585" i="64" a="1"/>
  <c r="BM585" i="64" s="1"/>
  <c r="BM76" i="64" a="1"/>
  <c r="BM76" i="64" s="1"/>
  <c r="BM80" i="64" a="1"/>
  <c r="BM80" i="64" s="1"/>
  <c r="BM81" i="64" a="1"/>
  <c r="BM81" i="64" s="1"/>
  <c r="BL77" i="64"/>
  <c r="BM74" i="64" a="1"/>
  <c r="BM74" i="64" s="1"/>
  <c r="BM75" i="64" a="1"/>
  <c r="BM75" i="64" s="1"/>
  <c r="BM890" i="64" a="1"/>
  <c r="BM890" i="64" s="1"/>
  <c r="BM3123" i="64" a="1"/>
  <c r="BM3123" i="64" s="1"/>
  <c r="BM3200" i="64" a="1"/>
  <c r="BM3200" i="64" s="1"/>
  <c r="BM3174" i="64" a="1"/>
  <c r="BM3174" i="64" s="1"/>
  <c r="BM3149" i="64" a="1"/>
  <c r="BM3149" i="64" s="1"/>
  <c r="BM2231" i="64" a="1"/>
  <c r="BM2231" i="64" s="1"/>
  <c r="BM2232" i="64" s="1"/>
  <c r="BL114" i="64"/>
  <c r="BM111" i="64" a="1"/>
  <c r="BM111" i="64" s="1"/>
  <c r="BM112" i="64" a="1"/>
  <c r="BM112" i="64" s="1"/>
  <c r="BM113" i="64" a="1"/>
  <c r="BM113" i="64" s="1"/>
  <c r="BM110" i="64" a="1"/>
  <c r="BM110" i="64" s="1"/>
  <c r="BM2173" i="64" a="1"/>
  <c r="BM2173" i="64" s="1"/>
  <c r="BM2174" i="64" s="1"/>
  <c r="BM562" i="64" a="1"/>
  <c r="BM562" i="64" s="1"/>
  <c r="BM3250" i="64" a="1"/>
  <c r="BM3250" i="64" s="1"/>
  <c r="BM2093" i="64" a="1"/>
  <c r="BM2093" i="64" s="1"/>
  <c r="BM2511" i="64" a="1"/>
  <c r="BM2511" i="64" s="1"/>
  <c r="BM2519" i="64" s="1"/>
  <c r="BM2254" i="64" a="1"/>
  <c r="BM2254" i="64" s="1"/>
  <c r="BM2256" i="64" a="1"/>
  <c r="BM2256" i="64" s="1"/>
  <c r="BM2262" i="64" a="1"/>
  <c r="BM2262" i="64" s="1"/>
  <c r="BM1740" i="64" a="1"/>
  <c r="BM1740" i="64" s="1"/>
  <c r="BM1357" i="64" a="1"/>
  <c r="BM1357" i="64" s="1"/>
  <c r="BM2339" i="64" a="1"/>
  <c r="BM2340" i="64" a="1"/>
  <c r="BF913" i="64" a="1"/>
  <c r="BM563" i="64" a="1"/>
  <c r="BM867" i="64" a="1"/>
  <c r="BM891" i="64" a="1"/>
  <c r="BM2255" i="64" a="1"/>
  <c r="BM610" i="64" a="1"/>
  <c r="BN2888" i="64" a="1"/>
  <c r="BM990" i="64" a="1"/>
  <c r="BM2826" i="64" a="1"/>
  <c r="BM2092" i="64" a="1"/>
  <c r="BH1662" i="64" a="1"/>
  <c r="BM1741" i="64" a="1"/>
  <c r="BM2804" i="64" a="1"/>
  <c r="BM587" i="64" a="1"/>
  <c r="BN2922" i="64" a="1"/>
  <c r="BM2868" i="64" a="1"/>
  <c r="BM1358" i="64" a="1"/>
  <c r="BE3039" i="64" l="1"/>
  <c r="BE3040" i="64" s="1"/>
  <c r="BH1662" i="64"/>
  <c r="BM563" i="64"/>
  <c r="BF913" i="64"/>
  <c r="BG912" i="64" a="1"/>
  <c r="BG912" i="64" s="1"/>
  <c r="BE1571" i="64"/>
  <c r="BF1567" i="64" s="1"/>
  <c r="BE1573" i="64"/>
  <c r="BN230" i="64" a="1"/>
  <c r="BN230" i="64" s="1"/>
  <c r="BE1664" i="64"/>
  <c r="AH1991" i="64"/>
  <c r="AG1992" i="64"/>
  <c r="AT431" i="64"/>
  <c r="AT435" i="64" s="1"/>
  <c r="AS437" i="64"/>
  <c r="AS799" i="64"/>
  <c r="AR804" i="64"/>
  <c r="AR796" i="64"/>
  <c r="AS788" i="64"/>
  <c r="BI2360" i="64"/>
  <c r="BI2361" i="64" s="1"/>
  <c r="AN2520" i="64" a="1"/>
  <c r="AN2520" i="64" s="1"/>
  <c r="BN284" i="64"/>
  <c r="BN302" i="64"/>
  <c r="BO298" i="64"/>
  <c r="BO299" i="64"/>
  <c r="BO281" i="64"/>
  <c r="BO282" i="64"/>
  <c r="BO300" i="64"/>
  <c r="BO283" i="64"/>
  <c r="BO301" i="64"/>
  <c r="BM990" i="64"/>
  <c r="BM1000" i="64" s="1"/>
  <c r="BN994" i="64" a="1"/>
  <c r="BN994" i="64" s="1"/>
  <c r="BN989" i="64" a="1"/>
  <c r="BN989" i="64" s="1"/>
  <c r="BM610" i="64"/>
  <c r="BL2730" i="64"/>
  <c r="BN2713" i="64" a="1"/>
  <c r="BN2713" i="64" s="1"/>
  <c r="BN2714" i="64" a="1"/>
  <c r="BN2714" i="64" s="1"/>
  <c r="BN2715" i="64" a="1"/>
  <c r="BN2715" i="64" s="1"/>
  <c r="BN2716" i="64" a="1"/>
  <c r="BN2716" i="64" s="1"/>
  <c r="BN2717" i="64" a="1"/>
  <c r="BN2717" i="64" s="1"/>
  <c r="BN2718" i="64" a="1"/>
  <c r="BN2718" i="64" s="1"/>
  <c r="BN2719" i="64" a="1"/>
  <c r="BN2719" i="64" s="1"/>
  <c r="BN2720" i="64" a="1"/>
  <c r="BN2720" i="64" s="1"/>
  <c r="BN2721" i="64" a="1"/>
  <c r="BN2721" i="64" s="1"/>
  <c r="BM2722" i="64"/>
  <c r="BN608" i="64" a="1"/>
  <c r="BN608" i="64" s="1"/>
  <c r="BN586" i="64" a="1"/>
  <c r="BN586" i="64" s="1"/>
  <c r="BN609" i="64" a="1"/>
  <c r="BN609" i="64" s="1"/>
  <c r="BM587" i="64"/>
  <c r="BN2922" i="64"/>
  <c r="BN2888" i="64"/>
  <c r="BM2826" i="64"/>
  <c r="BM2804" i="64"/>
  <c r="BN3226" i="64" a="1"/>
  <c r="BN3226" i="64" s="1"/>
  <c r="BN2805" i="64" a="1"/>
  <c r="BN2805" i="64" s="1"/>
  <c r="BN2825" i="64" a="1"/>
  <c r="BN2825" i="64" s="1"/>
  <c r="BJ2358" i="64"/>
  <c r="BJ2360" i="64" s="1"/>
  <c r="BK2349" i="64"/>
  <c r="BL2347" i="64"/>
  <c r="BL2356" i="64"/>
  <c r="BL2348" i="64"/>
  <c r="BL2357" i="64"/>
  <c r="BN2353" i="64" a="1"/>
  <c r="BN2353" i="64" s="1"/>
  <c r="BN2352" i="64" a="1"/>
  <c r="BN2352" i="64" s="1"/>
  <c r="BN2344" i="64" a="1"/>
  <c r="BN2344" i="64" s="1"/>
  <c r="BN2343" i="64" a="1"/>
  <c r="BN2343" i="64" s="1"/>
  <c r="BM2340" i="64"/>
  <c r="BM2339" i="64"/>
  <c r="BN2334" i="64" a="1"/>
  <c r="BN2334" i="64" s="1"/>
  <c r="BN2335" i="64" a="1"/>
  <c r="BN2335" i="64" s="1"/>
  <c r="BM2868" i="64"/>
  <c r="BN2867" i="64" a="1"/>
  <c r="BN2867" i="64" s="1"/>
  <c r="BN865" i="64" a="1"/>
  <c r="BN865" i="64" s="1"/>
  <c r="BO2616" i="64"/>
  <c r="BM1741" i="64"/>
  <c r="BM2255" i="64"/>
  <c r="BM2092" i="64"/>
  <c r="BM1358" i="64"/>
  <c r="BM891" i="64"/>
  <c r="BM867" i="64"/>
  <c r="BL83" i="64"/>
  <c r="BN860" i="64" a="1"/>
  <c r="BN860" i="64" s="1"/>
  <c r="BN96" i="64" a="1"/>
  <c r="BN96" i="64" s="1"/>
  <c r="BN585" i="64" a="1"/>
  <c r="BN585" i="64" s="1"/>
  <c r="BN76" i="64" a="1"/>
  <c r="BN76" i="64" s="1"/>
  <c r="BN80" i="64" a="1"/>
  <c r="BN80" i="64" s="1"/>
  <c r="BN81" i="64" a="1"/>
  <c r="BN81" i="64" s="1"/>
  <c r="BM77" i="64"/>
  <c r="BN74" i="64" a="1"/>
  <c r="BN74" i="64" s="1"/>
  <c r="BN75" i="64" a="1"/>
  <c r="BN75" i="64" s="1"/>
  <c r="BN890" i="64" a="1"/>
  <c r="BN890" i="64" s="1"/>
  <c r="BN3123" i="64" a="1"/>
  <c r="BN3123" i="64" s="1"/>
  <c r="BN3149" i="64" a="1"/>
  <c r="BN3149" i="64" s="1"/>
  <c r="BN3200" i="64" a="1"/>
  <c r="BN3200" i="64" s="1"/>
  <c r="BN3174" i="64" a="1"/>
  <c r="BN3174" i="64" s="1"/>
  <c r="BN2231" i="64" a="1"/>
  <c r="BN2231" i="64" s="1"/>
  <c r="BN2232" i="64" s="1"/>
  <c r="BM114" i="64"/>
  <c r="BN111" i="64" a="1"/>
  <c r="BN111" i="64" s="1"/>
  <c r="BN112" i="64" a="1"/>
  <c r="BN112" i="64" s="1"/>
  <c r="BN113" i="64" a="1"/>
  <c r="BN113" i="64" s="1"/>
  <c r="BN110" i="64" a="1"/>
  <c r="BN110" i="64" s="1"/>
  <c r="BN2173" i="64" a="1"/>
  <c r="BN2173" i="64" s="1"/>
  <c r="BN2174" i="64" s="1"/>
  <c r="BN562" i="64" a="1"/>
  <c r="BN562" i="64" s="1"/>
  <c r="BN3250" i="64" a="1"/>
  <c r="BN3250" i="64" s="1"/>
  <c r="BN2093" i="64" a="1"/>
  <c r="BN2093" i="64" s="1"/>
  <c r="BN2511" i="64" a="1"/>
  <c r="BN2511" i="64" s="1"/>
  <c r="BN2519" i="64" s="1"/>
  <c r="BN2254" i="64" a="1"/>
  <c r="BN2254" i="64" s="1"/>
  <c r="BN2256" i="64" a="1"/>
  <c r="BN2256" i="64" s="1"/>
  <c r="BN2262" i="64" a="1"/>
  <c r="BN2262" i="64" s="1"/>
  <c r="BN1740" i="64" a="1"/>
  <c r="BN1740" i="64" s="1"/>
  <c r="BN1357" i="64" a="1"/>
  <c r="BN1357" i="64" s="1"/>
  <c r="BN2255" i="64" a="1"/>
  <c r="BN990" i="64" a="1"/>
  <c r="BN867" i="64" a="1"/>
  <c r="BN587" i="64" a="1"/>
  <c r="BG913" i="64" a="1"/>
  <c r="BN610" i="64" a="1"/>
  <c r="BN2340" i="64" a="1"/>
  <c r="BN2804" i="64" a="1"/>
  <c r="BN2339" i="64" a="1"/>
  <c r="BN563" i="64" a="1"/>
  <c r="BO2922" i="64" a="1"/>
  <c r="BN2868" i="64" a="1"/>
  <c r="BN2092" i="64" a="1"/>
  <c r="BN891" i="64" a="1"/>
  <c r="BO2888" i="64" a="1"/>
  <c r="BI1662" i="64" a="1"/>
  <c r="BN2826" i="64" a="1"/>
  <c r="BN1741" i="64" a="1"/>
  <c r="BN1358" i="64" a="1"/>
  <c r="BF3036" i="64" l="1"/>
  <c r="BE3041" i="64"/>
  <c r="BI1662" i="64"/>
  <c r="BN563" i="64"/>
  <c r="BG913" i="64"/>
  <c r="BG1664" i="64"/>
  <c r="BH912" i="64" a="1"/>
  <c r="BH912" i="64" s="1"/>
  <c r="BO230" i="64" a="1"/>
  <c r="BO230" i="64" s="1"/>
  <c r="BF1573" i="64"/>
  <c r="BF1571" i="64"/>
  <c r="BG1567" i="64" s="1"/>
  <c r="BF1664" i="64"/>
  <c r="AI1991" i="64"/>
  <c r="AH1992" i="64"/>
  <c r="AU431" i="64"/>
  <c r="AU435" i="64" s="1"/>
  <c r="AT437" i="64"/>
  <c r="AS791" i="64"/>
  <c r="BO2617" i="64"/>
  <c r="BO302" i="64"/>
  <c r="BO284" i="64"/>
  <c r="BP298" i="64"/>
  <c r="BP281" i="64"/>
  <c r="BP299" i="64"/>
  <c r="BP300" i="64"/>
  <c r="BP282" i="64"/>
  <c r="BP301" i="64"/>
  <c r="BP283" i="64"/>
  <c r="BN990" i="64"/>
  <c r="BN1000" i="64" s="1"/>
  <c r="BO994" i="64" a="1"/>
  <c r="BO994" i="64" s="1"/>
  <c r="BO989" i="64" a="1"/>
  <c r="BO989" i="64" s="1"/>
  <c r="BN610" i="64"/>
  <c r="BM2730" i="64"/>
  <c r="BO2713" i="64" a="1"/>
  <c r="BO2713" i="64" s="1"/>
  <c r="BO2714" i="64" a="1"/>
  <c r="BO2714" i="64" s="1"/>
  <c r="BO2715" i="64" a="1"/>
  <c r="BO2715" i="64" s="1"/>
  <c r="BO2716" i="64" a="1"/>
  <c r="BO2716" i="64" s="1"/>
  <c r="BO2717" i="64" a="1"/>
  <c r="BO2717" i="64" s="1"/>
  <c r="BO2718" i="64" a="1"/>
  <c r="BO2718" i="64" s="1"/>
  <c r="BO2719" i="64" a="1"/>
  <c r="BO2719" i="64" s="1"/>
  <c r="BO2720" i="64" a="1"/>
  <c r="BO2720" i="64" s="1"/>
  <c r="BO2721" i="64" a="1"/>
  <c r="BO2721" i="64" s="1"/>
  <c r="BN2722" i="64"/>
  <c r="BO608" i="64" a="1"/>
  <c r="BO608" i="64" s="1"/>
  <c r="BO586" i="64" a="1"/>
  <c r="BO586" i="64" s="1"/>
  <c r="BO609" i="64" a="1"/>
  <c r="BO609" i="64" s="1"/>
  <c r="BN587" i="64"/>
  <c r="BO2922" i="64"/>
  <c r="BO2888" i="64"/>
  <c r="BN2826" i="64"/>
  <c r="BN2804" i="64"/>
  <c r="BO3226" i="64" a="1"/>
  <c r="BO3226" i="64" s="1"/>
  <c r="BO2805" i="64" a="1"/>
  <c r="BO2805" i="64" s="1"/>
  <c r="BO2825" i="64" a="1"/>
  <c r="BO2825" i="64" s="1"/>
  <c r="BJ2361" i="64"/>
  <c r="BK2358" i="64"/>
  <c r="BK2360" i="64" s="1"/>
  <c r="BK2361" i="64" s="1"/>
  <c r="BL2349" i="64"/>
  <c r="BM2348" i="64"/>
  <c r="BM2357" i="64"/>
  <c r="BM2347" i="64"/>
  <c r="BM2356" i="64"/>
  <c r="BO2353" i="64" a="1"/>
  <c r="BO2353" i="64" s="1"/>
  <c r="BO2352" i="64" a="1"/>
  <c r="BO2352" i="64" s="1"/>
  <c r="BO2343" i="64" a="1"/>
  <c r="BO2343" i="64" s="1"/>
  <c r="BO2344" i="64" a="1"/>
  <c r="BO2344" i="64" s="1"/>
  <c r="BN2340" i="64"/>
  <c r="BN2339" i="64"/>
  <c r="BO2334" i="64" a="1"/>
  <c r="BO2334" i="64" s="1"/>
  <c r="BO2335" i="64" a="1"/>
  <c r="BO2335" i="64" s="1"/>
  <c r="BN2868" i="64"/>
  <c r="BO2867" i="64" a="1"/>
  <c r="BO2867" i="64" s="1"/>
  <c r="BO865" i="64" a="1"/>
  <c r="BO865" i="64" s="1"/>
  <c r="BP2616" i="64"/>
  <c r="BP2617" i="64" s="1"/>
  <c r="BN1741" i="64"/>
  <c r="BN2255" i="64"/>
  <c r="BN2092" i="64"/>
  <c r="BN1358" i="64"/>
  <c r="BN891" i="64"/>
  <c r="BN867" i="64"/>
  <c r="BM83" i="64"/>
  <c r="BO860" i="64" a="1"/>
  <c r="BO860" i="64" s="1"/>
  <c r="BO96" i="64" a="1"/>
  <c r="BO96" i="64" s="1"/>
  <c r="BO585" i="64" a="1"/>
  <c r="BO585" i="64" s="1"/>
  <c r="BO76" i="64" a="1"/>
  <c r="BO76" i="64" s="1"/>
  <c r="BO80" i="64" a="1"/>
  <c r="BO80" i="64" s="1"/>
  <c r="BO81" i="64" a="1"/>
  <c r="BO81" i="64" s="1"/>
  <c r="BN77" i="64"/>
  <c r="BO75" i="64" a="1"/>
  <c r="BO75" i="64" s="1"/>
  <c r="BO74" i="64" a="1"/>
  <c r="BO74" i="64" s="1"/>
  <c r="BO890" i="64" a="1"/>
  <c r="BO890" i="64" s="1"/>
  <c r="BO3123" i="64" a="1"/>
  <c r="BO3123" i="64" s="1"/>
  <c r="BO3149" i="64" a="1"/>
  <c r="BO3149" i="64" s="1"/>
  <c r="BO3200" i="64" a="1"/>
  <c r="BO3200" i="64" s="1"/>
  <c r="BO3174" i="64" a="1"/>
  <c r="BO3174" i="64" s="1"/>
  <c r="BO2231" i="64" a="1"/>
  <c r="BO2231" i="64" s="1"/>
  <c r="BO2232" i="64" s="1"/>
  <c r="BN114" i="64"/>
  <c r="BO111" i="64" a="1"/>
  <c r="BO111" i="64" s="1"/>
  <c r="BO112" i="64" a="1"/>
  <c r="BO112" i="64" s="1"/>
  <c r="BO113" i="64" a="1"/>
  <c r="BO113" i="64" s="1"/>
  <c r="BO110" i="64" a="1"/>
  <c r="BO110" i="64" s="1"/>
  <c r="BO2173" i="64" a="1"/>
  <c r="BO2173" i="64" s="1"/>
  <c r="BO2174" i="64" s="1"/>
  <c r="BO562" i="64" a="1"/>
  <c r="BO562" i="64" s="1"/>
  <c r="BO3250" i="64" a="1"/>
  <c r="BO3250" i="64" s="1"/>
  <c r="BO2093" i="64" a="1"/>
  <c r="BO2093" i="64" s="1"/>
  <c r="BO2511" i="64" a="1"/>
  <c r="BO2511" i="64" s="1"/>
  <c r="BO2519" i="64" s="1"/>
  <c r="BO2256" i="64" a="1"/>
  <c r="BO2256" i="64" s="1"/>
  <c r="BO2254" i="64" a="1"/>
  <c r="BO2254" i="64" s="1"/>
  <c r="BO2262" i="64" a="1"/>
  <c r="BO2262" i="64" s="1"/>
  <c r="BO1740" i="64" a="1"/>
  <c r="BO1740" i="64" s="1"/>
  <c r="BO1357" i="64" a="1"/>
  <c r="BO1357" i="64" s="1"/>
  <c r="BP2888" i="64" a="1"/>
  <c r="BO891" i="64" a="1"/>
  <c r="BO2255" i="64" a="1"/>
  <c r="BH913" i="64" a="1"/>
  <c r="BO867" i="64" a="1"/>
  <c r="BO610" i="64" a="1"/>
  <c r="BP2922" i="64" a="1"/>
  <c r="BO990" i="64" a="1"/>
  <c r="BO1358" i="64" a="1"/>
  <c r="BO2340" i="64" a="1"/>
  <c r="BO2339" i="64" a="1"/>
  <c r="BO563" i="64" a="1"/>
  <c r="BO587" i="64" a="1"/>
  <c r="BJ1662" i="64" a="1"/>
  <c r="BO2868" i="64" a="1"/>
  <c r="BO2826" i="64" a="1"/>
  <c r="BO2804" i="64" a="1"/>
  <c r="BO2092" i="64" a="1"/>
  <c r="BO1741" i="64" a="1"/>
  <c r="AY23" i="861" l="1"/>
  <c r="BF3039" i="64"/>
  <c r="BF3040" i="64" s="1"/>
  <c r="BJ1662" i="64"/>
  <c r="BO563" i="64"/>
  <c r="BH913" i="64"/>
  <c r="BI912" i="64" a="1"/>
  <c r="BI912" i="64" s="1"/>
  <c r="BG1571" i="64"/>
  <c r="BH1567" i="64" s="1"/>
  <c r="BG1573" i="64"/>
  <c r="BP230" i="64" a="1"/>
  <c r="BP230" i="64" s="1"/>
  <c r="AJ1991" i="64"/>
  <c r="AI1992" i="64"/>
  <c r="AU437" i="64"/>
  <c r="AV431" i="64"/>
  <c r="AV435" i="64" s="1"/>
  <c r="AS800" i="64"/>
  <c r="AO2520" i="64" a="1"/>
  <c r="AO2520" i="64" s="1"/>
  <c r="BP302" i="64"/>
  <c r="BP284" i="64"/>
  <c r="BQ298" i="64"/>
  <c r="BQ299" i="64"/>
  <c r="BQ281" i="64"/>
  <c r="BQ282" i="64"/>
  <c r="BQ300" i="64"/>
  <c r="BQ283" i="64"/>
  <c r="BQ301" i="64"/>
  <c r="BO990" i="64"/>
  <c r="BP994" i="64" a="1"/>
  <c r="BP994" i="64" s="1"/>
  <c r="BP989" i="64" a="1"/>
  <c r="BP989" i="64" s="1"/>
  <c r="BO610" i="64"/>
  <c r="BN2730" i="64"/>
  <c r="N2730" i="64" s="1"/>
  <c r="BP2713" i="64" a="1"/>
  <c r="BP2713" i="64" s="1"/>
  <c r="BP2714" i="64" a="1"/>
  <c r="BP2714" i="64" s="1"/>
  <c r="BP2719" i="64" a="1"/>
  <c r="BP2719" i="64" s="1"/>
  <c r="BP2720" i="64" a="1"/>
  <c r="BP2720" i="64" s="1"/>
  <c r="BP2721" i="64" a="1"/>
  <c r="BP2721" i="64" s="1"/>
  <c r="BP2715" i="64" a="1"/>
  <c r="BP2715" i="64" s="1"/>
  <c r="BP2718" i="64" a="1"/>
  <c r="BP2718" i="64" s="1"/>
  <c r="BP2716" i="64" a="1"/>
  <c r="BP2716" i="64" s="1"/>
  <c r="BP2717" i="64" a="1"/>
  <c r="BP2717" i="64" s="1"/>
  <c r="BO2722" i="64"/>
  <c r="BP608" i="64" a="1"/>
  <c r="BP608" i="64" s="1"/>
  <c r="BP586" i="64" a="1"/>
  <c r="BP586" i="64" s="1"/>
  <c r="BP609" i="64" a="1"/>
  <c r="BP609" i="64" s="1"/>
  <c r="BO587" i="64"/>
  <c r="BP2922" i="64"/>
  <c r="BP2888" i="64"/>
  <c r="BO2804" i="64"/>
  <c r="BO2826" i="64"/>
  <c r="BP3226" i="64" a="1"/>
  <c r="BP3226" i="64" s="1"/>
  <c r="BP2805" i="64" a="1"/>
  <c r="BP2805" i="64" s="1"/>
  <c r="BP2825" i="64" a="1"/>
  <c r="BP2825" i="64" s="1"/>
  <c r="BL2358" i="64"/>
  <c r="BL2360" i="64" s="1"/>
  <c r="BL2361" i="64" s="1"/>
  <c r="BM2349" i="64"/>
  <c r="BN2348" i="64"/>
  <c r="BN2357" i="64"/>
  <c r="BN2347" i="64"/>
  <c r="BN2356" i="64"/>
  <c r="BP2352" i="64" a="1"/>
  <c r="BP2352" i="64" s="1"/>
  <c r="BP2353" i="64" a="1"/>
  <c r="BP2353" i="64" s="1"/>
  <c r="BP2343" i="64" a="1"/>
  <c r="BP2343" i="64" s="1"/>
  <c r="BP2344" i="64" a="1"/>
  <c r="BP2344" i="64" s="1"/>
  <c r="BO2340" i="64"/>
  <c r="BO2339" i="64"/>
  <c r="BP2334" i="64" a="1"/>
  <c r="BP2334" i="64" s="1"/>
  <c r="BP2335" i="64" a="1"/>
  <c r="BP2335" i="64" s="1"/>
  <c r="BO2868" i="64"/>
  <c r="BP2867" i="64" a="1"/>
  <c r="BP2867" i="64" s="1"/>
  <c r="BP865" i="64" a="1"/>
  <c r="BP865" i="64" s="1"/>
  <c r="BQ2616" i="64"/>
  <c r="BQ2617" i="64" s="1"/>
  <c r="BO1741" i="64"/>
  <c r="BO2255" i="64"/>
  <c r="BO2092" i="64"/>
  <c r="BO1358" i="64"/>
  <c r="BO891" i="64"/>
  <c r="BO867" i="64"/>
  <c r="BN83" i="64"/>
  <c r="BP860" i="64" a="1"/>
  <c r="BP860" i="64" s="1"/>
  <c r="BP96" i="64" a="1"/>
  <c r="BP96" i="64" s="1"/>
  <c r="BP585" i="64" a="1"/>
  <c r="BP585" i="64" s="1"/>
  <c r="BP76" i="64" a="1"/>
  <c r="BP76" i="64" s="1"/>
  <c r="BP81" i="64" a="1"/>
  <c r="BP81" i="64" s="1"/>
  <c r="BP80" i="64" a="1"/>
  <c r="BP80" i="64" s="1"/>
  <c r="BO77" i="64"/>
  <c r="BP75" i="64" a="1"/>
  <c r="BP75" i="64" s="1"/>
  <c r="BP74" i="64" a="1"/>
  <c r="BP74" i="64" s="1"/>
  <c r="BP890" i="64" a="1"/>
  <c r="BP890" i="64" s="1"/>
  <c r="BP3123" i="64" a="1"/>
  <c r="BP3123" i="64" s="1"/>
  <c r="BP3200" i="64" a="1"/>
  <c r="BP3200" i="64" s="1"/>
  <c r="BP3174" i="64" a="1"/>
  <c r="BP3174" i="64" s="1"/>
  <c r="BP3149" i="64" a="1"/>
  <c r="BP3149" i="64" s="1"/>
  <c r="BP2231" i="64" a="1"/>
  <c r="BP2231" i="64" s="1"/>
  <c r="BP2232" i="64" s="1"/>
  <c r="BO114" i="64"/>
  <c r="BP110" i="64" a="1"/>
  <c r="BP110" i="64" s="1"/>
  <c r="BP111" i="64" a="1"/>
  <c r="BP111" i="64" s="1"/>
  <c r="BP112" i="64" a="1"/>
  <c r="BP112" i="64" s="1"/>
  <c r="BP113" i="64" a="1"/>
  <c r="BP113" i="64" s="1"/>
  <c r="BP2173" i="64" a="1"/>
  <c r="BP2173" i="64" s="1"/>
  <c r="BP2174" i="64" s="1"/>
  <c r="BP562" i="64" a="1"/>
  <c r="BP562" i="64" s="1"/>
  <c r="BP3250" i="64" a="1"/>
  <c r="BP3250" i="64" s="1"/>
  <c r="BP2093" i="64" a="1"/>
  <c r="BP2093" i="64" s="1"/>
  <c r="BP2511" i="64" a="1"/>
  <c r="BP2511" i="64" s="1"/>
  <c r="BP2519" i="64" s="1"/>
  <c r="BP2256" i="64" a="1"/>
  <c r="BP2256" i="64" s="1"/>
  <c r="BP2262" i="64" a="1"/>
  <c r="BP2262" i="64" s="1"/>
  <c r="BP2254" i="64" a="1"/>
  <c r="BP2254" i="64" s="1"/>
  <c r="BP1740" i="64" a="1"/>
  <c r="BP1740" i="64" s="1"/>
  <c r="BP1357" i="64" a="1"/>
  <c r="BP1357" i="64" s="1"/>
  <c r="BP610" i="64" a="1"/>
  <c r="BP867" i="64" a="1"/>
  <c r="BP2255" i="64" a="1"/>
  <c r="BP891" i="64" a="1"/>
  <c r="BK1662" i="64" a="1"/>
  <c r="BQ2922" i="64" a="1"/>
  <c r="BP990" i="64" a="1"/>
  <c r="BP2868" i="64" a="1"/>
  <c r="BP1741" i="64" a="1"/>
  <c r="BQ2888" i="64" a="1"/>
  <c r="BP563" i="64" a="1"/>
  <c r="BI913" i="64" a="1"/>
  <c r="BP2826" i="64" a="1"/>
  <c r="BP2092" i="64" a="1"/>
  <c r="BP587" i="64" a="1"/>
  <c r="BP2804" i="64" a="1"/>
  <c r="BP2339" i="64" a="1"/>
  <c r="BP1358" i="64" a="1"/>
  <c r="BP2340" i="64" a="1"/>
  <c r="BG3036" i="64" l="1"/>
  <c r="BF3041" i="64"/>
  <c r="BK1662" i="64"/>
  <c r="BP563" i="64"/>
  <c r="BI913" i="64"/>
  <c r="BH1571" i="64"/>
  <c r="BI1567" i="64" s="1"/>
  <c r="BH1573" i="64"/>
  <c r="BQ230" i="64" a="1"/>
  <c r="BQ230" i="64" s="1"/>
  <c r="BJ912" i="64" a="1"/>
  <c r="BJ912" i="64" s="1"/>
  <c r="BH1664" i="64"/>
  <c r="AK1991" i="64"/>
  <c r="AJ1992" i="64"/>
  <c r="AV437" i="64"/>
  <c r="AW431" i="64"/>
  <c r="AW435" i="64" s="1"/>
  <c r="AS802" i="64"/>
  <c r="AS792" i="64" s="1"/>
  <c r="AS794" i="64" s="1"/>
  <c r="BQ284" i="64"/>
  <c r="BR298" i="64"/>
  <c r="BR281" i="64"/>
  <c r="BR299" i="64"/>
  <c r="BR282" i="64"/>
  <c r="BR300" i="64"/>
  <c r="BR301" i="64"/>
  <c r="BR283" i="64"/>
  <c r="BQ302" i="64"/>
  <c r="BP990" i="64"/>
  <c r="BP1000" i="64" s="1"/>
  <c r="BO1000" i="64"/>
  <c r="BQ994" i="64" a="1"/>
  <c r="BQ994" i="64" s="1"/>
  <c r="BQ989" i="64" a="1"/>
  <c r="BQ989" i="64" s="1"/>
  <c r="BP610" i="64"/>
  <c r="BO2730" i="64"/>
  <c r="BQ2713" i="64" a="1"/>
  <c r="BQ2713" i="64" s="1"/>
  <c r="BQ2714" i="64" a="1"/>
  <c r="BQ2714" i="64" s="1"/>
  <c r="BQ2715" i="64" a="1"/>
  <c r="BQ2715" i="64" s="1"/>
  <c r="BQ2716" i="64" a="1"/>
  <c r="BQ2716" i="64" s="1"/>
  <c r="BQ2717" i="64" a="1"/>
  <c r="BQ2717" i="64" s="1"/>
  <c r="BQ2718" i="64" a="1"/>
  <c r="BQ2718" i="64" s="1"/>
  <c r="BQ2719" i="64" a="1"/>
  <c r="BQ2719" i="64" s="1"/>
  <c r="BQ2720" i="64" a="1"/>
  <c r="BQ2720" i="64" s="1"/>
  <c r="BQ2721" i="64" a="1"/>
  <c r="BQ2721" i="64" s="1"/>
  <c r="BP2722" i="64"/>
  <c r="BQ608" i="64" a="1"/>
  <c r="BQ608" i="64" s="1"/>
  <c r="BQ586" i="64" a="1"/>
  <c r="BQ586" i="64" s="1"/>
  <c r="BQ609" i="64" a="1"/>
  <c r="BQ609" i="64" s="1"/>
  <c r="BP587" i="64"/>
  <c r="BQ2922" i="64"/>
  <c r="BQ2888" i="64"/>
  <c r="BP2826" i="64"/>
  <c r="BP2804" i="64"/>
  <c r="BQ3226" i="64" a="1"/>
  <c r="BQ3226" i="64" s="1"/>
  <c r="BQ2805" i="64" a="1"/>
  <c r="BQ2805" i="64" s="1"/>
  <c r="BQ2825" i="64" a="1"/>
  <c r="BQ2825" i="64" s="1"/>
  <c r="BN2349" i="64"/>
  <c r="BN2358" i="64"/>
  <c r="BM2358" i="64"/>
  <c r="BM2360" i="64" s="1"/>
  <c r="BM2361" i="64" s="1"/>
  <c r="BO2347" i="64"/>
  <c r="BO2356" i="64"/>
  <c r="BO2348" i="64"/>
  <c r="BO2357" i="64"/>
  <c r="BQ2353" i="64" a="1"/>
  <c r="BQ2353" i="64" s="1"/>
  <c r="BQ2352" i="64" a="1"/>
  <c r="BQ2352" i="64" s="1"/>
  <c r="BQ2343" i="64" a="1"/>
  <c r="BQ2343" i="64" s="1"/>
  <c r="BQ2344" i="64" a="1"/>
  <c r="BQ2344" i="64" s="1"/>
  <c r="BP2340" i="64"/>
  <c r="BP2339" i="64"/>
  <c r="BQ2334" i="64" a="1"/>
  <c r="BQ2334" i="64" s="1"/>
  <c r="BQ2335" i="64" a="1"/>
  <c r="BQ2335" i="64" s="1"/>
  <c r="BP2868" i="64"/>
  <c r="BQ2867" i="64" a="1"/>
  <c r="BQ2867" i="64" s="1"/>
  <c r="BQ865" i="64" a="1"/>
  <c r="BQ865" i="64" s="1"/>
  <c r="BR2616" i="64"/>
  <c r="BR2617" i="64" s="1"/>
  <c r="BP2255" i="64"/>
  <c r="BP1741" i="64"/>
  <c r="BP2092" i="64"/>
  <c r="BP1358" i="64"/>
  <c r="BP891" i="64"/>
  <c r="BP867" i="64"/>
  <c r="BO83" i="64"/>
  <c r="BQ860" i="64" a="1"/>
  <c r="BQ860" i="64" s="1"/>
  <c r="BQ96" i="64" a="1"/>
  <c r="BQ96" i="64" s="1"/>
  <c r="BQ585" i="64" a="1"/>
  <c r="BQ585" i="64" s="1"/>
  <c r="BQ76" i="64" a="1"/>
  <c r="BQ76" i="64" s="1"/>
  <c r="BQ81" i="64" a="1"/>
  <c r="BQ81" i="64" s="1"/>
  <c r="BQ80" i="64" a="1"/>
  <c r="BQ80" i="64" s="1"/>
  <c r="BP77" i="64"/>
  <c r="BQ75" i="64" a="1"/>
  <c r="BQ75" i="64" s="1"/>
  <c r="BQ74" i="64" a="1"/>
  <c r="BQ74" i="64" s="1"/>
  <c r="BQ890" i="64" a="1"/>
  <c r="BQ890" i="64" s="1"/>
  <c r="BQ3123" i="64" a="1"/>
  <c r="BQ3123" i="64" s="1"/>
  <c r="BQ3200" i="64" a="1"/>
  <c r="BQ3200" i="64" s="1"/>
  <c r="BQ3174" i="64" a="1"/>
  <c r="BQ3174" i="64" s="1"/>
  <c r="BQ3149" i="64" a="1"/>
  <c r="BQ3149" i="64" s="1"/>
  <c r="BQ2231" i="64" a="1"/>
  <c r="BQ2231" i="64" s="1"/>
  <c r="BQ2232" i="64" s="1"/>
  <c r="BQ110" i="64" a="1"/>
  <c r="BQ110" i="64" s="1"/>
  <c r="BQ113" i="64" a="1"/>
  <c r="BQ113" i="64" s="1"/>
  <c r="BQ111" i="64" a="1"/>
  <c r="BQ111" i="64" s="1"/>
  <c r="BQ112" i="64" a="1"/>
  <c r="BQ112" i="64" s="1"/>
  <c r="BP114" i="64"/>
  <c r="BQ2173" i="64" a="1"/>
  <c r="BQ2173" i="64" s="1"/>
  <c r="BQ2174" i="64" s="1"/>
  <c r="BQ562" i="64" a="1"/>
  <c r="BQ562" i="64" s="1"/>
  <c r="BQ3250" i="64" a="1"/>
  <c r="BQ3250" i="64" s="1"/>
  <c r="BQ2093" i="64" a="1"/>
  <c r="BQ2093" i="64" s="1"/>
  <c r="BQ2511" i="64" a="1"/>
  <c r="BQ2511" i="64" s="1"/>
  <c r="BQ2519" i="64" s="1"/>
  <c r="BQ2262" i="64" a="1"/>
  <c r="BQ2262" i="64" s="1"/>
  <c r="BQ2254" i="64" a="1"/>
  <c r="BQ2254" i="64" s="1"/>
  <c r="BQ2256" i="64" a="1"/>
  <c r="BQ2256" i="64" s="1"/>
  <c r="BQ1740" i="64" a="1"/>
  <c r="BQ1740" i="64" s="1"/>
  <c r="BQ1357" i="64" a="1"/>
  <c r="BQ1357" i="64" s="1"/>
  <c r="BQ891" i="64" a="1"/>
  <c r="BQ2868" i="64" a="1"/>
  <c r="BQ587" i="64" a="1"/>
  <c r="BQ2340" i="64" a="1"/>
  <c r="BR2888" i="64" a="1"/>
  <c r="BQ2092" i="64" a="1"/>
  <c r="BQ990" i="64" a="1"/>
  <c r="BQ2339" i="64" a="1"/>
  <c r="BQ2804" i="64" a="1"/>
  <c r="BQ2255" i="64" a="1"/>
  <c r="BR2922" i="64" a="1"/>
  <c r="BQ867" i="64" a="1"/>
  <c r="BQ563" i="64" a="1"/>
  <c r="BQ1741" i="64" a="1"/>
  <c r="BQ610" i="64" a="1"/>
  <c r="BQ2826" i="64" a="1"/>
  <c r="BJ913" i="64" a="1"/>
  <c r="BL1662" i="64" a="1"/>
  <c r="BQ1358" i="64" a="1"/>
  <c r="BG3039" i="64" l="1"/>
  <c r="BG3040" i="64" s="1"/>
  <c r="BL1662" i="64"/>
  <c r="BQ563" i="64"/>
  <c r="BJ913" i="64"/>
  <c r="BI1571" i="64"/>
  <c r="BJ1567" i="64" s="1"/>
  <c r="BI1573" i="64"/>
  <c r="BK912" i="64" a="1"/>
  <c r="BK912" i="64" s="1"/>
  <c r="BI1664" i="64"/>
  <c r="BR230" i="64" a="1"/>
  <c r="BR230" i="64" s="1"/>
  <c r="AL1991" i="64"/>
  <c r="AK1992" i="64"/>
  <c r="AW437" i="64"/>
  <c r="AX431" i="64"/>
  <c r="AX435" i="64" s="1"/>
  <c r="AS803" i="64"/>
  <c r="AS804" i="64" s="1"/>
  <c r="AS795" i="64"/>
  <c r="BR284" i="64"/>
  <c r="BR302" i="64"/>
  <c r="BS298" i="64"/>
  <c r="BS281" i="64"/>
  <c r="BS299" i="64"/>
  <c r="BS300" i="64"/>
  <c r="BS282" i="64"/>
  <c r="BS283" i="64"/>
  <c r="BS301" i="64"/>
  <c r="BQ990" i="64"/>
  <c r="BR994" i="64" a="1"/>
  <c r="BR994" i="64" s="1"/>
  <c r="BR989" i="64" a="1"/>
  <c r="BR989" i="64" s="1"/>
  <c r="BQ610" i="64"/>
  <c r="BP2730" i="64"/>
  <c r="BR2713" i="64" a="1"/>
  <c r="BR2713" i="64" s="1"/>
  <c r="BR2714" i="64" a="1"/>
  <c r="BR2714" i="64" s="1"/>
  <c r="BR2715" i="64" a="1"/>
  <c r="BR2715" i="64" s="1"/>
  <c r="BR2716" i="64" a="1"/>
  <c r="BR2716" i="64" s="1"/>
  <c r="BR2719" i="64" a="1"/>
  <c r="BR2719" i="64" s="1"/>
  <c r="BR2718" i="64" a="1"/>
  <c r="BR2718" i="64" s="1"/>
  <c r="BR2720" i="64" a="1"/>
  <c r="BR2720" i="64" s="1"/>
  <c r="BR2721" i="64" a="1"/>
  <c r="BR2721" i="64" s="1"/>
  <c r="BR2717" i="64" a="1"/>
  <c r="BR2717" i="64" s="1"/>
  <c r="BQ2722" i="64"/>
  <c r="BR608" i="64" a="1"/>
  <c r="BR608" i="64" s="1"/>
  <c r="BR586" i="64" a="1"/>
  <c r="BR586" i="64" s="1"/>
  <c r="BR609" i="64" a="1"/>
  <c r="BR609" i="64" s="1"/>
  <c r="BQ587" i="64"/>
  <c r="BR2888" i="64"/>
  <c r="BR2922" i="64"/>
  <c r="BQ2826" i="64"/>
  <c r="BQ2804" i="64"/>
  <c r="BR3226" i="64" a="1"/>
  <c r="BR3226" i="64" s="1"/>
  <c r="BR2805" i="64" a="1"/>
  <c r="BR2805" i="64" s="1"/>
  <c r="BR2825" i="64" a="1"/>
  <c r="BR2825" i="64" s="1"/>
  <c r="BN2360" i="64"/>
  <c r="BN2361" i="64" s="1"/>
  <c r="BO2349" i="64"/>
  <c r="BP2347" i="64"/>
  <c r="BP2356" i="64"/>
  <c r="BP2348" i="64"/>
  <c r="BP2357" i="64"/>
  <c r="BR2353" i="64" a="1"/>
  <c r="BR2353" i="64" s="1"/>
  <c r="BR2352" i="64" a="1"/>
  <c r="BR2352" i="64" s="1"/>
  <c r="BR2343" i="64" a="1"/>
  <c r="BR2343" i="64" s="1"/>
  <c r="BR2344" i="64" a="1"/>
  <c r="BR2344" i="64" s="1"/>
  <c r="BQ2340" i="64"/>
  <c r="BQ2339" i="64"/>
  <c r="BR2334" i="64" a="1"/>
  <c r="BR2334" i="64" s="1"/>
  <c r="BR2335" i="64" a="1"/>
  <c r="BR2335" i="64" s="1"/>
  <c r="BQ2868" i="64"/>
  <c r="BR2867" i="64" a="1"/>
  <c r="BR2867" i="64" s="1"/>
  <c r="BR865" i="64" a="1"/>
  <c r="BR865" i="64" s="1"/>
  <c r="BS2616" i="64"/>
  <c r="BS2617" i="64" s="1"/>
  <c r="BQ2092" i="64"/>
  <c r="BQ2255" i="64"/>
  <c r="BQ1741" i="64"/>
  <c r="BQ1358" i="64"/>
  <c r="BQ891" i="64"/>
  <c r="BQ867" i="64"/>
  <c r="BP83" i="64"/>
  <c r="BR860" i="64" a="1"/>
  <c r="BR860" i="64" s="1"/>
  <c r="BR96" i="64" a="1"/>
  <c r="BR96" i="64" s="1"/>
  <c r="BR585" i="64" a="1"/>
  <c r="BR585" i="64" s="1"/>
  <c r="BR76" i="64" a="1"/>
  <c r="BR76" i="64" s="1"/>
  <c r="BR81" i="64" a="1"/>
  <c r="BR81" i="64" s="1"/>
  <c r="BR80" i="64" a="1"/>
  <c r="BR80" i="64" s="1"/>
  <c r="BQ77" i="64"/>
  <c r="BR75" i="64" a="1"/>
  <c r="BR75" i="64" s="1"/>
  <c r="BR74" i="64" a="1"/>
  <c r="BR74" i="64" s="1"/>
  <c r="BR890" i="64" a="1"/>
  <c r="BR890" i="64" s="1"/>
  <c r="BR3123" i="64" a="1"/>
  <c r="BR3123" i="64" s="1"/>
  <c r="BR3200" i="64" a="1"/>
  <c r="BR3200" i="64" s="1"/>
  <c r="BR3174" i="64" a="1"/>
  <c r="BR3174" i="64" s="1"/>
  <c r="BR3149" i="64" a="1"/>
  <c r="BR3149" i="64" s="1"/>
  <c r="BR2231" i="64" a="1"/>
  <c r="BR2231" i="64" s="1"/>
  <c r="BR2232" i="64" s="1"/>
  <c r="BR113" i="64" a="1"/>
  <c r="BR113" i="64" s="1"/>
  <c r="BR110" i="64" a="1"/>
  <c r="BR110" i="64" s="1"/>
  <c r="BR112" i="64" a="1"/>
  <c r="BR112" i="64" s="1"/>
  <c r="BR111" i="64" a="1"/>
  <c r="BR111" i="64" s="1"/>
  <c r="BQ114" i="64"/>
  <c r="BR2173" i="64" a="1"/>
  <c r="BR2173" i="64" s="1"/>
  <c r="BR2174" i="64" s="1"/>
  <c r="BR562" i="64" a="1"/>
  <c r="BR562" i="64" s="1"/>
  <c r="BR3250" i="64" a="1"/>
  <c r="BR3250" i="64" s="1"/>
  <c r="BR2093" i="64" a="1"/>
  <c r="BR2093" i="64" s="1"/>
  <c r="BR2511" i="64" a="1"/>
  <c r="BR2511" i="64" s="1"/>
  <c r="BR2519" i="64" s="1"/>
  <c r="BR2254" i="64" a="1"/>
  <c r="BR2254" i="64" s="1"/>
  <c r="BR2256" i="64" a="1"/>
  <c r="BR2256" i="64" s="1"/>
  <c r="BR2262" i="64" a="1"/>
  <c r="BR2262" i="64" s="1"/>
  <c r="BR1740" i="64" a="1"/>
  <c r="BR1740" i="64" s="1"/>
  <c r="BR1357" i="64" a="1"/>
  <c r="BR1357" i="64" s="1"/>
  <c r="BR990" i="64" a="1"/>
  <c r="BR891" i="64" a="1"/>
  <c r="BR563" i="64" a="1"/>
  <c r="BR2868" i="64" a="1"/>
  <c r="BR2092" i="64" a="1"/>
  <c r="BR2804" i="64" a="1"/>
  <c r="BS2888" i="64" a="1"/>
  <c r="BR2826" i="64" a="1"/>
  <c r="BM1662" i="64" a="1"/>
  <c r="BK913" i="64" a="1"/>
  <c r="BS2922" i="64" a="1"/>
  <c r="BR610" i="64" a="1"/>
  <c r="BR587" i="64" a="1"/>
  <c r="BR2255" i="64" a="1"/>
  <c r="BR867" i="64" a="1"/>
  <c r="BR1358" i="64" a="1"/>
  <c r="BR2340" i="64" a="1"/>
  <c r="BR1741" i="64" a="1"/>
  <c r="BR2339" i="64" a="1"/>
  <c r="AZ23" i="861" l="1"/>
  <c r="BH3036" i="64"/>
  <c r="BG3041" i="64"/>
  <c r="BM1662" i="64"/>
  <c r="BR563" i="64"/>
  <c r="BK913" i="64"/>
  <c r="BS230" i="64" a="1"/>
  <c r="BS230" i="64" s="1"/>
  <c r="BJ1571" i="64"/>
  <c r="BK1567" i="64" s="1"/>
  <c r="BJ1573" i="64"/>
  <c r="BJ1664" i="64"/>
  <c r="BL912" i="64" a="1"/>
  <c r="BL912" i="64" s="1"/>
  <c r="AM1991" i="64"/>
  <c r="AL1992" i="64"/>
  <c r="AX437" i="64"/>
  <c r="AY431" i="64"/>
  <c r="AY435" i="64" s="1"/>
  <c r="AT799" i="64"/>
  <c r="AS808" i="64"/>
  <c r="AS796" i="64"/>
  <c r="AT788" i="64"/>
  <c r="AT791" i="64" s="1"/>
  <c r="AP2520" i="64" a="1"/>
  <c r="AP2520" i="64" s="1"/>
  <c r="BT298" i="64"/>
  <c r="BT299" i="64"/>
  <c r="BT281" i="64"/>
  <c r="BT282" i="64"/>
  <c r="BT300" i="64"/>
  <c r="BT301" i="64"/>
  <c r="BT283" i="64"/>
  <c r="BS302" i="64"/>
  <c r="BS284" i="64"/>
  <c r="BR990" i="64"/>
  <c r="BR1000" i="64" s="1"/>
  <c r="BQ1000" i="64"/>
  <c r="BS994" i="64" a="1"/>
  <c r="BS994" i="64" s="1"/>
  <c r="BS989" i="64" a="1"/>
  <c r="BS989" i="64" s="1"/>
  <c r="BR610" i="64"/>
  <c r="BQ2730" i="64"/>
  <c r="BS2713" i="64" a="1"/>
  <c r="BS2713" i="64" s="1"/>
  <c r="BS2714" i="64" a="1"/>
  <c r="BS2714" i="64" s="1"/>
  <c r="BS2717" i="64" a="1"/>
  <c r="BS2717" i="64" s="1"/>
  <c r="BS2715" i="64" a="1"/>
  <c r="BS2715" i="64" s="1"/>
  <c r="BS2719" i="64" a="1"/>
  <c r="BS2719" i="64" s="1"/>
  <c r="BS2718" i="64" a="1"/>
  <c r="BS2718" i="64" s="1"/>
  <c r="BS2720" i="64" a="1"/>
  <c r="BS2720" i="64" s="1"/>
  <c r="BS2721" i="64" a="1"/>
  <c r="BS2721" i="64" s="1"/>
  <c r="BS2716" i="64" a="1"/>
  <c r="BS2716" i="64" s="1"/>
  <c r="BR2722" i="64"/>
  <c r="BS586" i="64" a="1"/>
  <c r="BS586" i="64" s="1"/>
  <c r="BS609" i="64" a="1"/>
  <c r="BS609" i="64" s="1"/>
  <c r="BS608" i="64" a="1"/>
  <c r="BS608" i="64" s="1"/>
  <c r="BR587" i="64"/>
  <c r="BS2922" i="64"/>
  <c r="BS2888" i="64"/>
  <c r="BR2804" i="64"/>
  <c r="BR2826" i="64"/>
  <c r="BS3226" i="64" a="1"/>
  <c r="BS3226" i="64" s="1"/>
  <c r="BS2805" i="64" a="1"/>
  <c r="BS2805" i="64" s="1"/>
  <c r="BS2825" i="64" a="1"/>
  <c r="BS2825" i="64" s="1"/>
  <c r="BP2349" i="64"/>
  <c r="BP2358" i="64"/>
  <c r="BO2358" i="64"/>
  <c r="BQ2347" i="64"/>
  <c r="BQ2356" i="64"/>
  <c r="BQ2348" i="64"/>
  <c r="BQ2357" i="64"/>
  <c r="BS2353" i="64" a="1"/>
  <c r="BS2353" i="64" s="1"/>
  <c r="BS2352" i="64" a="1"/>
  <c r="BS2352" i="64" s="1"/>
  <c r="BS2344" i="64" a="1"/>
  <c r="BS2344" i="64" s="1"/>
  <c r="BS2343" i="64" a="1"/>
  <c r="BS2343" i="64" s="1"/>
  <c r="BR2340" i="64"/>
  <c r="BR2339" i="64"/>
  <c r="BS2334" i="64" a="1"/>
  <c r="BS2334" i="64" s="1"/>
  <c r="BS2335" i="64" a="1"/>
  <c r="BS2335" i="64" s="1"/>
  <c r="BR2868" i="64"/>
  <c r="BS2867" i="64" a="1"/>
  <c r="BS2867" i="64" s="1"/>
  <c r="BS865" i="64" a="1"/>
  <c r="BS865" i="64" s="1"/>
  <c r="BT2616" i="64"/>
  <c r="BT2617" i="64" s="1"/>
  <c r="BR2255" i="64"/>
  <c r="BR1741" i="64"/>
  <c r="BR2092" i="64"/>
  <c r="BR1358" i="64"/>
  <c r="BR867" i="64"/>
  <c r="BR891" i="64"/>
  <c r="BQ83" i="64"/>
  <c r="BS860" i="64" a="1"/>
  <c r="BS860" i="64" s="1"/>
  <c r="BS96" i="64" a="1"/>
  <c r="BS96" i="64" s="1"/>
  <c r="BS585" i="64" a="1"/>
  <c r="BS585" i="64" s="1"/>
  <c r="BS76" i="64" a="1"/>
  <c r="BS76" i="64" s="1"/>
  <c r="BS81" i="64" a="1"/>
  <c r="BS81" i="64" s="1"/>
  <c r="BS80" i="64" a="1"/>
  <c r="BS80" i="64" s="1"/>
  <c r="BR77" i="64"/>
  <c r="BS74" i="64" a="1"/>
  <c r="BS74" i="64" s="1"/>
  <c r="BS75" i="64" a="1"/>
  <c r="BS75" i="64" s="1"/>
  <c r="BS890" i="64" a="1"/>
  <c r="BS890" i="64" s="1"/>
  <c r="BS3123" i="64" a="1"/>
  <c r="BS3123" i="64" s="1"/>
  <c r="BS3200" i="64" a="1"/>
  <c r="BS3200" i="64" s="1"/>
  <c r="BS3174" i="64" a="1"/>
  <c r="BS3174" i="64" s="1"/>
  <c r="BS3149" i="64" a="1"/>
  <c r="BS3149" i="64" s="1"/>
  <c r="BS2231" i="64" a="1"/>
  <c r="BS2231" i="64" s="1"/>
  <c r="BS2232" i="64" s="1"/>
  <c r="BR114" i="64"/>
  <c r="BS111" i="64" a="1"/>
  <c r="BS111" i="64" s="1"/>
  <c r="BS112" i="64" a="1"/>
  <c r="BS112" i="64" s="1"/>
  <c r="BS113" i="64" a="1"/>
  <c r="BS113" i="64" s="1"/>
  <c r="BS110" i="64" a="1"/>
  <c r="BS110" i="64" s="1"/>
  <c r="BS2173" i="64" a="1"/>
  <c r="BS2173" i="64" s="1"/>
  <c r="BS2174" i="64" s="1"/>
  <c r="BS562" i="64" a="1"/>
  <c r="BS562" i="64" s="1"/>
  <c r="BS3250" i="64" a="1"/>
  <c r="BS3250" i="64" s="1"/>
  <c r="BS2093" i="64" a="1"/>
  <c r="BS2093" i="64" s="1"/>
  <c r="BS2511" i="64" a="1"/>
  <c r="BS2511" i="64" s="1"/>
  <c r="BS2519" i="64" s="1"/>
  <c r="BS2254" i="64" a="1"/>
  <c r="BS2254" i="64" s="1"/>
  <c r="BS2256" i="64" a="1"/>
  <c r="BS2256" i="64" s="1"/>
  <c r="BS2262" i="64" a="1"/>
  <c r="BS2262" i="64" s="1"/>
  <c r="BS1740" i="64" a="1"/>
  <c r="BS1740" i="64" s="1"/>
  <c r="BS1357" i="64" a="1"/>
  <c r="BS1357" i="64" s="1"/>
  <c r="BS2826" i="64" a="1"/>
  <c r="BL913" i="64" a="1"/>
  <c r="BS891" i="64" a="1"/>
  <c r="BS610" i="64" a="1"/>
  <c r="BS2339" i="64" a="1"/>
  <c r="BT2888" i="64" a="1"/>
  <c r="BT2922" i="64" a="1"/>
  <c r="BS2804" i="64" a="1"/>
  <c r="BS2868" i="64" a="1"/>
  <c r="BN1662" i="64" a="1"/>
  <c r="BS990" i="64" a="1"/>
  <c r="BS867" i="64" a="1"/>
  <c r="BS587" i="64" a="1"/>
  <c r="BS563" i="64" a="1"/>
  <c r="BS2340" i="64" a="1"/>
  <c r="BS2255" i="64" a="1"/>
  <c r="BS2092" i="64" a="1"/>
  <c r="BS1358" i="64" a="1"/>
  <c r="BS1741" i="64" a="1"/>
  <c r="BH3039" i="64" l="1"/>
  <c r="BH3040" i="64" s="1"/>
  <c r="BN1662" i="64"/>
  <c r="BS563" i="64"/>
  <c r="BL913" i="64"/>
  <c r="BK1571" i="64"/>
  <c r="BL1567" i="64" s="1"/>
  <c r="BK1573" i="64"/>
  <c r="BM912" i="64" a="1"/>
  <c r="BM912" i="64" s="1"/>
  <c r="BT230" i="64" a="1"/>
  <c r="BT230" i="64" s="1"/>
  <c r="BK1664" i="64"/>
  <c r="AN1991" i="64"/>
  <c r="AM1992" i="64"/>
  <c r="AY437" i="64"/>
  <c r="AZ431" i="64"/>
  <c r="AZ435" i="64" s="1"/>
  <c r="AT800" i="64"/>
  <c r="BO2360" i="64"/>
  <c r="BO2361" i="64" s="1"/>
  <c r="AQ2520" i="64" a="1"/>
  <c r="AQ2520" i="64" s="1"/>
  <c r="BT284" i="64"/>
  <c r="BU298" i="64"/>
  <c r="BU299" i="64"/>
  <c r="BU281" i="64"/>
  <c r="BU282" i="64"/>
  <c r="BU300" i="64"/>
  <c r="BU283" i="64"/>
  <c r="BU301" i="64"/>
  <c r="BT302" i="64"/>
  <c r="BS990" i="64"/>
  <c r="BT994" i="64" a="1"/>
  <c r="BT994" i="64" s="1"/>
  <c r="BT989" i="64" a="1"/>
  <c r="BT989" i="64" s="1"/>
  <c r="BS610" i="64"/>
  <c r="BR2730" i="64"/>
  <c r="BT2719" i="64" a="1"/>
  <c r="BT2719" i="64" s="1"/>
  <c r="BT2713" i="64" a="1"/>
  <c r="BT2713" i="64" s="1"/>
  <c r="BT2716" i="64" a="1"/>
  <c r="BT2716" i="64" s="1"/>
  <c r="BT2717" i="64" a="1"/>
  <c r="BT2717" i="64" s="1"/>
  <c r="BT2715" i="64" a="1"/>
  <c r="BT2715" i="64" s="1"/>
  <c r="BT2718" i="64" a="1"/>
  <c r="BT2718" i="64" s="1"/>
  <c r="BT2720" i="64" a="1"/>
  <c r="BT2720" i="64" s="1"/>
  <c r="BT2721" i="64" a="1"/>
  <c r="BT2721" i="64" s="1"/>
  <c r="BT2714" i="64" a="1"/>
  <c r="BT2714" i="64" s="1"/>
  <c r="BS2722" i="64"/>
  <c r="BT586" i="64" a="1"/>
  <c r="BT586" i="64" s="1"/>
  <c r="BT609" i="64" a="1"/>
  <c r="BT609" i="64" s="1"/>
  <c r="BT608" i="64" a="1"/>
  <c r="BT608" i="64" s="1"/>
  <c r="BS587" i="64"/>
  <c r="BT2922" i="64"/>
  <c r="BT2888" i="64"/>
  <c r="BS2826" i="64"/>
  <c r="BS2804" i="64"/>
  <c r="BT3226" i="64" a="1"/>
  <c r="BT3226" i="64" s="1"/>
  <c r="BT2805" i="64" a="1"/>
  <c r="BT2805" i="64" s="1"/>
  <c r="BT2825" i="64" a="1"/>
  <c r="BT2825" i="64" s="1"/>
  <c r="BP2360" i="64"/>
  <c r="BP2361" i="64" s="1"/>
  <c r="BQ2349" i="64"/>
  <c r="BR2348" i="64"/>
  <c r="BR2357" i="64"/>
  <c r="BR2347" i="64"/>
  <c r="BR2356" i="64"/>
  <c r="BT2352" i="64" a="1"/>
  <c r="BT2352" i="64" s="1"/>
  <c r="BT2353" i="64" a="1"/>
  <c r="BT2353" i="64" s="1"/>
  <c r="BT2344" i="64" a="1"/>
  <c r="BT2344" i="64" s="1"/>
  <c r="BT2343" i="64" a="1"/>
  <c r="BT2343" i="64" s="1"/>
  <c r="BS2340" i="64"/>
  <c r="BS2339" i="64"/>
  <c r="BT2334" i="64" a="1"/>
  <c r="BT2334" i="64" s="1"/>
  <c r="BT2335" i="64" a="1"/>
  <c r="BT2335" i="64" s="1"/>
  <c r="BS2868" i="64"/>
  <c r="BT2867" i="64" a="1"/>
  <c r="BT2867" i="64" s="1"/>
  <c r="BT865" i="64" a="1"/>
  <c r="BT865" i="64" s="1"/>
  <c r="BU2616" i="64"/>
  <c r="BU2617" i="64" s="1"/>
  <c r="BS1741" i="64"/>
  <c r="BS2255" i="64"/>
  <c r="BS2092" i="64"/>
  <c r="BS1358" i="64"/>
  <c r="BS891" i="64"/>
  <c r="BS867" i="64"/>
  <c r="BR83" i="64"/>
  <c r="BT860" i="64" a="1"/>
  <c r="BT860" i="64" s="1"/>
  <c r="BT96" i="64" a="1"/>
  <c r="BT96" i="64" s="1"/>
  <c r="BT585" i="64" a="1"/>
  <c r="BT585" i="64" s="1"/>
  <c r="BT76" i="64" a="1"/>
  <c r="BT76" i="64" s="1"/>
  <c r="BT80" i="64" a="1"/>
  <c r="BT80" i="64" s="1"/>
  <c r="BT81" i="64" a="1"/>
  <c r="BT81" i="64" s="1"/>
  <c r="BS77" i="64"/>
  <c r="BT75" i="64" a="1"/>
  <c r="BT75" i="64" s="1"/>
  <c r="BT74" i="64" a="1"/>
  <c r="BT74" i="64" s="1"/>
  <c r="BT890" i="64" a="1"/>
  <c r="BT890" i="64" s="1"/>
  <c r="BT3123" i="64" a="1"/>
  <c r="BT3123" i="64" s="1"/>
  <c r="BT3200" i="64" a="1"/>
  <c r="BT3200" i="64" s="1"/>
  <c r="BT3174" i="64" a="1"/>
  <c r="BT3174" i="64" s="1"/>
  <c r="BT3149" i="64" a="1"/>
  <c r="BT3149" i="64" s="1"/>
  <c r="BT2231" i="64" a="1"/>
  <c r="BT2231" i="64" s="1"/>
  <c r="BT2232" i="64" s="1"/>
  <c r="BS114" i="64"/>
  <c r="BT110" i="64" a="1"/>
  <c r="BT110" i="64" s="1"/>
  <c r="BT111" i="64" a="1"/>
  <c r="BT111" i="64" s="1"/>
  <c r="BT112" i="64" a="1"/>
  <c r="BT112" i="64" s="1"/>
  <c r="BT113" i="64" a="1"/>
  <c r="BT113" i="64" s="1"/>
  <c r="BT2173" i="64" a="1"/>
  <c r="BT2173" i="64" s="1"/>
  <c r="BT2174" i="64" s="1"/>
  <c r="BT562" i="64" a="1"/>
  <c r="BT562" i="64" s="1"/>
  <c r="BT3250" i="64" a="1"/>
  <c r="BT3250" i="64" s="1"/>
  <c r="BT2093" i="64" a="1"/>
  <c r="BT2093" i="64" s="1"/>
  <c r="BT2511" i="64" a="1"/>
  <c r="BT2511" i="64" s="1"/>
  <c r="BT2519" i="64" s="1"/>
  <c r="BT2254" i="64" a="1"/>
  <c r="BT2254" i="64" s="1"/>
  <c r="BT2256" i="64" a="1"/>
  <c r="BT2256" i="64" s="1"/>
  <c r="BT2262" i="64" a="1"/>
  <c r="BT2262" i="64" s="1"/>
  <c r="BT1740" i="64" a="1"/>
  <c r="BT1740" i="64" s="1"/>
  <c r="BT1357" i="64" a="1"/>
  <c r="BT1357" i="64" s="1"/>
  <c r="BT891" i="64" a="1"/>
  <c r="BU2888" i="64" a="1"/>
  <c r="BT610" i="64" a="1"/>
  <c r="BO1662" i="64" a="1"/>
  <c r="BT2868" i="64" a="1"/>
  <c r="BT587" i="64" a="1"/>
  <c r="BT563" i="64" a="1"/>
  <c r="BT2804" i="64" a="1"/>
  <c r="BT867" i="64" a="1"/>
  <c r="BT2255" i="64" a="1"/>
  <c r="BT2092" i="64" a="1"/>
  <c r="BU2922" i="64" a="1"/>
  <c r="BT2340" i="64" a="1"/>
  <c r="BT1358" i="64" a="1"/>
  <c r="BM913" i="64" a="1"/>
  <c r="BT2826" i="64" a="1"/>
  <c r="BT990" i="64" a="1"/>
  <c r="BT1741" i="64" a="1"/>
  <c r="BT2339" i="64" a="1"/>
  <c r="BI3036" i="64" l="1"/>
  <c r="BH3041" i="64"/>
  <c r="BO1662" i="64"/>
  <c r="BT563" i="64"/>
  <c r="BM913" i="64"/>
  <c r="BU230" i="64" a="1"/>
  <c r="BU230" i="64" s="1"/>
  <c r="BN912" i="64" a="1"/>
  <c r="BN912" i="64" s="1"/>
  <c r="BL1573" i="64"/>
  <c r="BL1571" i="64"/>
  <c r="BM1567" i="64" s="1"/>
  <c r="BL1664" i="64"/>
  <c r="AO1991" i="64"/>
  <c r="AN1992" i="64"/>
  <c r="AZ437" i="64"/>
  <c r="BA431" i="64"/>
  <c r="BA435" i="64" s="1"/>
  <c r="AT802" i="64"/>
  <c r="AT792" i="64" s="1"/>
  <c r="AT794" i="64" s="1"/>
  <c r="BV298" i="64"/>
  <c r="BV299" i="64"/>
  <c r="BV281" i="64"/>
  <c r="BV282" i="64"/>
  <c r="BV300" i="64"/>
  <c r="BV283" i="64"/>
  <c r="BV301" i="64"/>
  <c r="BU284" i="64"/>
  <c r="BU302" i="64"/>
  <c r="BT990" i="64"/>
  <c r="BT1000" i="64" s="1"/>
  <c r="BS1000" i="64"/>
  <c r="BU994" i="64" a="1"/>
  <c r="BU994" i="64" s="1"/>
  <c r="BU989" i="64" a="1"/>
  <c r="BU989" i="64" s="1"/>
  <c r="BS2730" i="64"/>
  <c r="BT610" i="64"/>
  <c r="BU2714" i="64" a="1"/>
  <c r="BU2714" i="64" s="1"/>
  <c r="BU2715" i="64" a="1"/>
  <c r="BU2715" i="64" s="1"/>
  <c r="BU2716" i="64" a="1"/>
  <c r="BU2716" i="64" s="1"/>
  <c r="BU2717" i="64" a="1"/>
  <c r="BU2717" i="64" s="1"/>
  <c r="BU2718" i="64" a="1"/>
  <c r="BU2718" i="64" s="1"/>
  <c r="BU2713" i="64" a="1"/>
  <c r="BU2713" i="64" s="1"/>
  <c r="BU2719" i="64" a="1"/>
  <c r="BU2719" i="64" s="1"/>
  <c r="BU2720" i="64" a="1"/>
  <c r="BU2720" i="64" s="1"/>
  <c r="BU2721" i="64" a="1"/>
  <c r="BU2721" i="64" s="1"/>
  <c r="BT2722" i="64"/>
  <c r="BU586" i="64" a="1"/>
  <c r="BU586" i="64" s="1"/>
  <c r="BU609" i="64" a="1"/>
  <c r="BU609" i="64" s="1"/>
  <c r="BU608" i="64" a="1"/>
  <c r="BU608" i="64" s="1"/>
  <c r="BT587" i="64"/>
  <c r="BU2922" i="64"/>
  <c r="BU2888" i="64"/>
  <c r="BT2826" i="64"/>
  <c r="BT2804" i="64"/>
  <c r="BU3226" i="64" a="1"/>
  <c r="BU3226" i="64" s="1"/>
  <c r="BU2805" i="64" a="1"/>
  <c r="BU2805" i="64" s="1"/>
  <c r="BU2825" i="64" a="1"/>
  <c r="BU2825" i="64" s="1"/>
  <c r="BR2349" i="64"/>
  <c r="BQ2358" i="64"/>
  <c r="BR2358" i="64"/>
  <c r="BS2347" i="64"/>
  <c r="BS2356" i="64"/>
  <c r="BS2348" i="64"/>
  <c r="BS2357" i="64"/>
  <c r="BU2353" i="64" a="1"/>
  <c r="BU2353" i="64" s="1"/>
  <c r="BU2352" i="64" a="1"/>
  <c r="BU2352" i="64" s="1"/>
  <c r="BU2344" i="64" a="1"/>
  <c r="BU2344" i="64" s="1"/>
  <c r="BU2343" i="64" a="1"/>
  <c r="BU2343" i="64" s="1"/>
  <c r="BT2340" i="64"/>
  <c r="BT2339" i="64"/>
  <c r="BU2334" i="64" a="1"/>
  <c r="BU2334" i="64" s="1"/>
  <c r="BU2335" i="64" a="1"/>
  <c r="BU2335" i="64" s="1"/>
  <c r="BT2868" i="64"/>
  <c r="BU2867" i="64" a="1"/>
  <c r="BU2867" i="64" s="1"/>
  <c r="BU865" i="64" a="1"/>
  <c r="BU865" i="64" s="1"/>
  <c r="BV2616" i="64"/>
  <c r="BV2617" i="64" s="1"/>
  <c r="BT1741" i="64"/>
  <c r="BT2092" i="64"/>
  <c r="BT2255" i="64"/>
  <c r="BT1358" i="64"/>
  <c r="BT891" i="64"/>
  <c r="BT867" i="64"/>
  <c r="BS83" i="64"/>
  <c r="BU860" i="64" a="1"/>
  <c r="BU860" i="64" s="1"/>
  <c r="BU96" i="64" a="1"/>
  <c r="BU96" i="64" s="1"/>
  <c r="BU585" i="64" a="1"/>
  <c r="BU585" i="64" s="1"/>
  <c r="BU76" i="64" a="1"/>
  <c r="BU76" i="64" s="1"/>
  <c r="BU80" i="64" a="1"/>
  <c r="BU80" i="64" s="1"/>
  <c r="BU81" i="64" a="1"/>
  <c r="BU81" i="64" s="1"/>
  <c r="BT77" i="64"/>
  <c r="BU75" i="64" a="1"/>
  <c r="BU75" i="64" s="1"/>
  <c r="BU74" i="64" a="1"/>
  <c r="BU74" i="64" s="1"/>
  <c r="BU890" i="64" a="1"/>
  <c r="BU890" i="64" s="1"/>
  <c r="BU3123" i="64" a="1"/>
  <c r="BU3123" i="64" s="1"/>
  <c r="BU3200" i="64" a="1"/>
  <c r="BU3200" i="64" s="1"/>
  <c r="BU3174" i="64" a="1"/>
  <c r="BU3174" i="64" s="1"/>
  <c r="BU3149" i="64" a="1"/>
  <c r="BU3149" i="64" s="1"/>
  <c r="BU2231" i="64" a="1"/>
  <c r="BU2231" i="64" s="1"/>
  <c r="BU2232" i="64" s="1"/>
  <c r="BU111" i="64" a="1"/>
  <c r="BU111" i="64" s="1"/>
  <c r="BU112" i="64" a="1"/>
  <c r="BU112" i="64" s="1"/>
  <c r="BU113" i="64" a="1"/>
  <c r="BU113" i="64" s="1"/>
  <c r="BU110" i="64" a="1"/>
  <c r="BU110" i="64" s="1"/>
  <c r="BT114" i="64"/>
  <c r="BU2173" i="64" a="1"/>
  <c r="BU2173" i="64" s="1"/>
  <c r="BU2174" i="64" s="1"/>
  <c r="BU562" i="64" a="1"/>
  <c r="BU562" i="64" s="1"/>
  <c r="BU3250" i="64" a="1"/>
  <c r="BU3250" i="64" s="1"/>
  <c r="BU2093" i="64" a="1"/>
  <c r="BU2093" i="64" s="1"/>
  <c r="BU2511" i="64" a="1"/>
  <c r="BU2511" i="64" s="1"/>
  <c r="BU2519" i="64" s="1"/>
  <c r="BU2254" i="64" a="1"/>
  <c r="BU2254" i="64" s="1"/>
  <c r="BU2262" i="64" a="1"/>
  <c r="BU2262" i="64" s="1"/>
  <c r="BU2256" i="64" a="1"/>
  <c r="BU2256" i="64" s="1"/>
  <c r="BU1740" i="64" a="1"/>
  <c r="BU1740" i="64" s="1"/>
  <c r="BU1357" i="64" a="1"/>
  <c r="BU1357" i="64" s="1"/>
  <c r="BU587" i="64" a="1"/>
  <c r="BU990" i="64" a="1"/>
  <c r="BU2255" i="64" a="1"/>
  <c r="BU2868" i="64" a="1"/>
  <c r="BU891" i="64" a="1"/>
  <c r="BU610" i="64" a="1"/>
  <c r="BU563" i="64" a="1"/>
  <c r="BU2092" i="64" a="1"/>
  <c r="BP1662" i="64" a="1"/>
  <c r="BV2888" i="64" a="1"/>
  <c r="BU2804" i="64" a="1"/>
  <c r="BU2340" i="64" a="1"/>
  <c r="BU2339" i="64" a="1"/>
  <c r="BV2922" i="64" a="1"/>
  <c r="BU2826" i="64" a="1"/>
  <c r="BN913" i="64" a="1"/>
  <c r="BU1358" i="64" a="1"/>
  <c r="BU867" i="64" a="1"/>
  <c r="BU1741" i="64" a="1"/>
  <c r="BA23" i="861" l="1"/>
  <c r="BI3039" i="64"/>
  <c r="BI3040" i="64" s="1"/>
  <c r="BP1662" i="64"/>
  <c r="BU563" i="64"/>
  <c r="N1662" i="64"/>
  <c r="BN913" i="64"/>
  <c r="BV230" i="64" a="1"/>
  <c r="BV230" i="64" s="1"/>
  <c r="BM1573" i="64"/>
  <c r="BM1571" i="64"/>
  <c r="BM1664" i="64"/>
  <c r="BO912" i="64" a="1"/>
  <c r="BO912" i="64" s="1"/>
  <c r="AP1991" i="64"/>
  <c r="AO1992" i="64"/>
  <c r="BB431" i="64"/>
  <c r="BB435" i="64" s="1"/>
  <c r="BA437" i="64"/>
  <c r="AT803" i="64"/>
  <c r="AT804" i="64" s="1"/>
  <c r="AT795" i="64"/>
  <c r="BQ2360" i="64"/>
  <c r="BQ2361" i="64" s="1"/>
  <c r="AR2520" i="64" a="1"/>
  <c r="AR2520" i="64" s="1"/>
  <c r="BV302" i="64"/>
  <c r="BV284" i="64"/>
  <c r="BW298" i="64"/>
  <c r="BW299" i="64"/>
  <c r="BW281" i="64"/>
  <c r="BW282" i="64"/>
  <c r="BW300" i="64"/>
  <c r="BW283" i="64"/>
  <c r="BW301" i="64"/>
  <c r="BU990" i="64"/>
  <c r="BV994" i="64" a="1"/>
  <c r="BV994" i="64" s="1"/>
  <c r="BV989" i="64" a="1"/>
  <c r="BV989" i="64" s="1"/>
  <c r="BU610" i="64"/>
  <c r="BT2730" i="64"/>
  <c r="BU2722" i="64"/>
  <c r="BV2713" i="64" a="1"/>
  <c r="BV2713" i="64" s="1"/>
  <c r="BV2714" i="64" a="1"/>
  <c r="BV2714" i="64" s="1"/>
  <c r="BV2715" i="64" a="1"/>
  <c r="BV2715" i="64" s="1"/>
  <c r="BV2716" i="64" a="1"/>
  <c r="BV2716" i="64" s="1"/>
  <c r="BV2717" i="64" a="1"/>
  <c r="BV2717" i="64" s="1"/>
  <c r="BV2719" i="64" a="1"/>
  <c r="BV2719" i="64" s="1"/>
  <c r="BV2718" i="64" a="1"/>
  <c r="BV2718" i="64" s="1"/>
  <c r="BV2720" i="64" a="1"/>
  <c r="BV2720" i="64" s="1"/>
  <c r="BV2721" i="64" a="1"/>
  <c r="BV2721" i="64" s="1"/>
  <c r="BV608" i="64" a="1"/>
  <c r="BV608" i="64" s="1"/>
  <c r="BV586" i="64" a="1"/>
  <c r="BV586" i="64" s="1"/>
  <c r="BV609" i="64" a="1"/>
  <c r="BV609" i="64" s="1"/>
  <c r="BU587" i="64"/>
  <c r="BV2888" i="64"/>
  <c r="BV2922" i="64"/>
  <c r="BU2826" i="64"/>
  <c r="BU2804" i="64"/>
  <c r="BV3226" i="64" a="1"/>
  <c r="BV3226" i="64" s="1"/>
  <c r="BV2805" i="64" a="1"/>
  <c r="BV2805" i="64" s="1"/>
  <c r="BV2825" i="64" a="1"/>
  <c r="BV2825" i="64" s="1"/>
  <c r="BR2360" i="64"/>
  <c r="BR2361" i="64" s="1"/>
  <c r="BS2349" i="64"/>
  <c r="BT2347" i="64"/>
  <c r="BT2356" i="64"/>
  <c r="BT2348" i="64"/>
  <c r="BT2357" i="64"/>
  <c r="BV2353" i="64" a="1"/>
  <c r="BV2353" i="64" s="1"/>
  <c r="BV2352" i="64" a="1"/>
  <c r="BV2352" i="64" s="1"/>
  <c r="BV2344" i="64" a="1"/>
  <c r="BV2344" i="64" s="1"/>
  <c r="BV2343" i="64" a="1"/>
  <c r="BV2343" i="64" s="1"/>
  <c r="BU2340" i="64"/>
  <c r="BU2339" i="64"/>
  <c r="BV2334" i="64" a="1"/>
  <c r="BV2334" i="64" s="1"/>
  <c r="BV2335" i="64" a="1"/>
  <c r="BV2335" i="64" s="1"/>
  <c r="BU2868" i="64"/>
  <c r="BV2867" i="64" a="1"/>
  <c r="BV2867" i="64" s="1"/>
  <c r="BV865" i="64" a="1"/>
  <c r="BV865" i="64" s="1"/>
  <c r="BW2616" i="64"/>
  <c r="BW2617" i="64" s="1"/>
  <c r="BU2255" i="64"/>
  <c r="BU2092" i="64"/>
  <c r="BU1741" i="64"/>
  <c r="BU1358" i="64"/>
  <c r="BU891" i="64"/>
  <c r="BU867" i="64"/>
  <c r="BT83" i="64"/>
  <c r="BV860" i="64" a="1"/>
  <c r="BV860" i="64" s="1"/>
  <c r="BV96" i="64" a="1"/>
  <c r="BV96" i="64" s="1"/>
  <c r="BV585" i="64" a="1"/>
  <c r="BV585" i="64" s="1"/>
  <c r="BV76" i="64" a="1"/>
  <c r="BV76" i="64" s="1"/>
  <c r="BV80" i="64" a="1"/>
  <c r="BV80" i="64" s="1"/>
  <c r="BV81" i="64" a="1"/>
  <c r="BV81" i="64" s="1"/>
  <c r="BU77" i="64"/>
  <c r="BV75" i="64" a="1"/>
  <c r="BV75" i="64" s="1"/>
  <c r="BV74" i="64" a="1"/>
  <c r="BV74" i="64" s="1"/>
  <c r="BV890" i="64" a="1"/>
  <c r="BV890" i="64" s="1"/>
  <c r="BV3123" i="64" a="1"/>
  <c r="BV3123" i="64" s="1"/>
  <c r="BV3149" i="64" a="1"/>
  <c r="BV3149" i="64" s="1"/>
  <c r="BV3174" i="64" a="1"/>
  <c r="BV3174" i="64" s="1"/>
  <c r="BV3200" i="64" a="1"/>
  <c r="BV3200" i="64" s="1"/>
  <c r="BV2231" i="64" a="1"/>
  <c r="BV2231" i="64" s="1"/>
  <c r="BV2232" i="64" s="1"/>
  <c r="BU114" i="64"/>
  <c r="BV111" i="64" a="1"/>
  <c r="BV111" i="64" s="1"/>
  <c r="BV112" i="64" a="1"/>
  <c r="BV112" i="64" s="1"/>
  <c r="BV113" i="64" a="1"/>
  <c r="BV113" i="64" s="1"/>
  <c r="BV110" i="64" a="1"/>
  <c r="BV110" i="64" s="1"/>
  <c r="BV2173" i="64" a="1"/>
  <c r="BV2173" i="64" s="1"/>
  <c r="BV2174" i="64" s="1"/>
  <c r="BV562" i="64" a="1"/>
  <c r="BV562" i="64" s="1"/>
  <c r="BV3250" i="64" a="1"/>
  <c r="BV3250" i="64" s="1"/>
  <c r="BV2093" i="64" a="1"/>
  <c r="BV2093" i="64" s="1"/>
  <c r="BV2511" i="64" a="1"/>
  <c r="BV2511" i="64" s="1"/>
  <c r="BV2519" i="64" s="1"/>
  <c r="BV2256" i="64" a="1"/>
  <c r="BV2256" i="64" s="1"/>
  <c r="BV2254" i="64" a="1"/>
  <c r="BV2254" i="64" s="1"/>
  <c r="BV2262" i="64" a="1"/>
  <c r="BV2262" i="64" s="1"/>
  <c r="BV1740" i="64" a="1"/>
  <c r="BV1740" i="64" s="1"/>
  <c r="BV1357" i="64" a="1"/>
  <c r="BV1357" i="64" s="1"/>
  <c r="BV2255" i="64" a="1"/>
  <c r="BV610" i="64" a="1"/>
  <c r="BV891" i="64" a="1"/>
  <c r="BV2340" i="64" a="1"/>
  <c r="BV867" i="64" a="1"/>
  <c r="BV2092" i="64" a="1"/>
  <c r="BV2868" i="64" a="1"/>
  <c r="BW2922" i="64" a="1"/>
  <c r="BW2888" i="64" a="1"/>
  <c r="BV563" i="64" a="1"/>
  <c r="BV2804" i="64" a="1"/>
  <c r="BO913" i="64" a="1"/>
  <c r="BV990" i="64" a="1"/>
  <c r="BV2339" i="64" a="1"/>
  <c r="BQ1662" i="64" a="1"/>
  <c r="BV2826" i="64" a="1"/>
  <c r="BV587" i="64" a="1"/>
  <c r="BV1741" i="64" a="1"/>
  <c r="BV1358" i="64" a="1"/>
  <c r="BJ3036" i="64" l="1"/>
  <c r="BI3041" i="64"/>
  <c r="BQ1662" i="64"/>
  <c r="BV563" i="64"/>
  <c r="BN1567" i="64"/>
  <c r="BN1571" i="64" s="1"/>
  <c r="BO1567" i="64" s="1"/>
  <c r="BO913" i="64"/>
  <c r="BP912" i="64" a="1"/>
  <c r="BP912" i="64" s="1"/>
  <c r="BW230" i="64" a="1"/>
  <c r="BW230" i="64" s="1"/>
  <c r="BN1664" i="64"/>
  <c r="AQ1991" i="64"/>
  <c r="AP1992" i="64"/>
  <c r="L1992" i="64" s="1"/>
  <c r="L1991" i="64"/>
  <c r="K437" i="64"/>
  <c r="L437" i="64"/>
  <c r="BB437" i="64"/>
  <c r="M437" i="64" s="1"/>
  <c r="AT808" i="64"/>
  <c r="AU799" i="64"/>
  <c r="AT796" i="64"/>
  <c r="AU788" i="64"/>
  <c r="AU791" i="64" s="1"/>
  <c r="BX298" i="64"/>
  <c r="BX299" i="64"/>
  <c r="BX281" i="64"/>
  <c r="BX300" i="64"/>
  <c r="BX282" i="64"/>
  <c r="BX301" i="64"/>
  <c r="BX283" i="64"/>
  <c r="BW302" i="64"/>
  <c r="BW284" i="64"/>
  <c r="BV990" i="64"/>
  <c r="BV1000" i="64" s="1"/>
  <c r="BU1000" i="64"/>
  <c r="BW994" i="64" a="1"/>
  <c r="BW994" i="64" s="1"/>
  <c r="BW989" i="64" a="1"/>
  <c r="BW989" i="64" s="1"/>
  <c r="BV610" i="64"/>
  <c r="BU2730" i="64"/>
  <c r="BW2713" i="64" a="1"/>
  <c r="BW2713" i="64" s="1"/>
  <c r="BW2714" i="64" a="1"/>
  <c r="BW2714" i="64" s="1"/>
  <c r="BW2715" i="64" a="1"/>
  <c r="BW2715" i="64" s="1"/>
  <c r="BW2716" i="64" a="1"/>
  <c r="BW2716" i="64" s="1"/>
  <c r="BW2717" i="64" a="1"/>
  <c r="BW2717" i="64" s="1"/>
  <c r="BW2718" i="64" a="1"/>
  <c r="BW2718" i="64" s="1"/>
  <c r="BW2720" i="64" a="1"/>
  <c r="BW2720" i="64" s="1"/>
  <c r="BW2721" i="64" a="1"/>
  <c r="BW2721" i="64" s="1"/>
  <c r="BW2719" i="64" a="1"/>
  <c r="BW2719" i="64" s="1"/>
  <c r="BV2722" i="64"/>
  <c r="BW608" i="64" a="1"/>
  <c r="BW608" i="64" s="1"/>
  <c r="BW586" i="64" a="1"/>
  <c r="BW586" i="64" s="1"/>
  <c r="BW609" i="64" a="1"/>
  <c r="BW609" i="64" s="1"/>
  <c r="BV587" i="64"/>
  <c r="BW2922" i="64"/>
  <c r="BW2888" i="64"/>
  <c r="BV2826" i="64"/>
  <c r="BV2804" i="64"/>
  <c r="BW3226" i="64" a="1"/>
  <c r="BW3226" i="64" s="1"/>
  <c r="BW2805" i="64" a="1"/>
  <c r="BW2805" i="64" s="1"/>
  <c r="BW2825" i="64" a="1"/>
  <c r="BW2825" i="64" s="1"/>
  <c r="BT2349" i="64"/>
  <c r="BT2358" i="64"/>
  <c r="BS2358" i="64"/>
  <c r="BU2347" i="64"/>
  <c r="BU2356" i="64"/>
  <c r="BU2348" i="64"/>
  <c r="BU2357" i="64"/>
  <c r="BW2353" i="64" a="1"/>
  <c r="BW2353" i="64" s="1"/>
  <c r="BW2352" i="64" a="1"/>
  <c r="BW2352" i="64" s="1"/>
  <c r="BW2343" i="64" a="1"/>
  <c r="BW2343" i="64" s="1"/>
  <c r="BW2344" i="64" a="1"/>
  <c r="BW2344" i="64" s="1"/>
  <c r="BV2340" i="64"/>
  <c r="BV2339" i="64"/>
  <c r="BW2334" i="64" a="1"/>
  <c r="BW2334" i="64" s="1"/>
  <c r="BW2335" i="64" a="1"/>
  <c r="BW2335" i="64" s="1"/>
  <c r="BV2868" i="64"/>
  <c r="BW2867" i="64" a="1"/>
  <c r="BW2867" i="64" s="1"/>
  <c r="BW865" i="64" a="1"/>
  <c r="BW865" i="64" s="1"/>
  <c r="BX2616" i="64"/>
  <c r="BX2617" i="64" s="1"/>
  <c r="BV2255" i="64"/>
  <c r="BV2092" i="64"/>
  <c r="BV1741" i="64"/>
  <c r="BV1358" i="64"/>
  <c r="BV891" i="64"/>
  <c r="BV867" i="64"/>
  <c r="BU83" i="64"/>
  <c r="BW860" i="64" a="1"/>
  <c r="BW860" i="64" s="1"/>
  <c r="BW96" i="64" a="1"/>
  <c r="BW96" i="64" s="1"/>
  <c r="BW585" i="64" a="1"/>
  <c r="BW585" i="64" s="1"/>
  <c r="BW76" i="64" a="1"/>
  <c r="BW76" i="64" s="1"/>
  <c r="BW81" i="64" a="1"/>
  <c r="BW81" i="64" s="1"/>
  <c r="BW80" i="64" a="1"/>
  <c r="BW80" i="64" s="1"/>
  <c r="BV77" i="64"/>
  <c r="BW75" i="64" a="1"/>
  <c r="BW75" i="64" s="1"/>
  <c r="BW74" i="64" a="1"/>
  <c r="BW74" i="64" s="1"/>
  <c r="BW890" i="64" a="1"/>
  <c r="BW890" i="64" s="1"/>
  <c r="BW3123" i="64" a="1"/>
  <c r="BW3123" i="64" s="1"/>
  <c r="BW3149" i="64" a="1"/>
  <c r="BW3149" i="64" s="1"/>
  <c r="BW3200" i="64" a="1"/>
  <c r="BW3200" i="64" s="1"/>
  <c r="BW3174" i="64" a="1"/>
  <c r="BW3174" i="64" s="1"/>
  <c r="BW2231" i="64" a="1"/>
  <c r="BW2231" i="64" s="1"/>
  <c r="BW2232" i="64" s="1"/>
  <c r="BV114" i="64"/>
  <c r="BW111" i="64" a="1"/>
  <c r="BW111" i="64" s="1"/>
  <c r="BW112" i="64" a="1"/>
  <c r="BW112" i="64" s="1"/>
  <c r="BW113" i="64" a="1"/>
  <c r="BW113" i="64" s="1"/>
  <c r="BW110" i="64" a="1"/>
  <c r="BW110" i="64" s="1"/>
  <c r="BW2173" i="64" a="1"/>
  <c r="BW2173" i="64" s="1"/>
  <c r="BW2174" i="64" s="1"/>
  <c r="BW562" i="64" a="1"/>
  <c r="BW562" i="64" s="1"/>
  <c r="BW3250" i="64" a="1"/>
  <c r="BW3250" i="64" s="1"/>
  <c r="BW2093" i="64" a="1"/>
  <c r="BW2093" i="64" s="1"/>
  <c r="BW2511" i="64" a="1"/>
  <c r="BW2511" i="64" s="1"/>
  <c r="BW2519" i="64" s="1"/>
  <c r="BW2262" i="64" a="1"/>
  <c r="BW2262" i="64" s="1"/>
  <c r="BW2254" i="64" a="1"/>
  <c r="BW2254" i="64" s="1"/>
  <c r="BW2256" i="64" a="1"/>
  <c r="BW2256" i="64" s="1"/>
  <c r="BW1740" i="64" a="1"/>
  <c r="BW1740" i="64" s="1"/>
  <c r="BW1357" i="64" a="1"/>
  <c r="BW1357" i="64" s="1"/>
  <c r="BW2255" i="64" a="1"/>
  <c r="BW610" i="64" a="1"/>
  <c r="BW2804" i="64" a="1"/>
  <c r="BW563" i="64" a="1"/>
  <c r="BP913" i="64" a="1"/>
  <c r="BW2340" i="64" a="1"/>
  <c r="BX2922" i="64" a="1"/>
  <c r="BW2868" i="64" a="1"/>
  <c r="BW990" i="64" a="1"/>
  <c r="BW891" i="64" a="1"/>
  <c r="BR1662" i="64" a="1"/>
  <c r="BW2826" i="64" a="1"/>
  <c r="BW587" i="64" a="1"/>
  <c r="BX2888" i="64" a="1"/>
  <c r="BW2092" i="64" a="1"/>
  <c r="BW867" i="64" a="1"/>
  <c r="BW2339" i="64" a="1"/>
  <c r="BW1741" i="64" a="1"/>
  <c r="BW1358" i="64" a="1"/>
  <c r="BJ3039" i="64" l="1"/>
  <c r="BJ3040" i="64" s="1"/>
  <c r="BR1662" i="64"/>
  <c r="BW563" i="64"/>
  <c r="N1571" i="64"/>
  <c r="O1567" i="64" s="1"/>
  <c r="BN1573" i="64"/>
  <c r="BP913" i="64"/>
  <c r="BX230" i="64" a="1"/>
  <c r="BX230" i="64" s="1"/>
  <c r="BO1573" i="64"/>
  <c r="BO1571" i="64"/>
  <c r="BP1567" i="64" s="1"/>
  <c r="BQ912" i="64" a="1"/>
  <c r="BQ912" i="64" s="1"/>
  <c r="BO1664" i="64"/>
  <c r="AR1991" i="64"/>
  <c r="AQ1992" i="64"/>
  <c r="BC431" i="64"/>
  <c r="BC435" i="64" s="1"/>
  <c r="M435" i="64"/>
  <c r="N431" i="64" s="1"/>
  <c r="AU800" i="64"/>
  <c r="BS2360" i="64"/>
  <c r="BS2361" i="64" s="1"/>
  <c r="AS2520" i="64" a="1"/>
  <c r="AS2520" i="64" s="1"/>
  <c r="BX302" i="64"/>
  <c r="BY298" i="64"/>
  <c r="BY299" i="64"/>
  <c r="BY281" i="64"/>
  <c r="BY282" i="64"/>
  <c r="BY300" i="64"/>
  <c r="BY283" i="64"/>
  <c r="BY301" i="64"/>
  <c r="BX284" i="64"/>
  <c r="BW990" i="64"/>
  <c r="BX994" i="64" a="1"/>
  <c r="BX994" i="64" s="1"/>
  <c r="BX989" i="64" a="1"/>
  <c r="BX989" i="64" s="1"/>
  <c r="BW610" i="64"/>
  <c r="BV2730" i="64"/>
  <c r="BX2713" i="64" a="1"/>
  <c r="BX2713" i="64" s="1"/>
  <c r="BX2714" i="64" a="1"/>
  <c r="BX2714" i="64" s="1"/>
  <c r="BX2719" i="64" a="1"/>
  <c r="BX2719" i="64" s="1"/>
  <c r="BX2716" i="64" a="1"/>
  <c r="BX2716" i="64" s="1"/>
  <c r="BX2720" i="64" a="1"/>
  <c r="BX2720" i="64" s="1"/>
  <c r="BX2721" i="64" a="1"/>
  <c r="BX2721" i="64" s="1"/>
  <c r="BX2717" i="64" a="1"/>
  <c r="BX2717" i="64" s="1"/>
  <c r="BX2715" i="64" a="1"/>
  <c r="BX2715" i="64" s="1"/>
  <c r="BX2718" i="64" a="1"/>
  <c r="BX2718" i="64" s="1"/>
  <c r="BW2722" i="64"/>
  <c r="BX608" i="64" a="1"/>
  <c r="BX608" i="64" s="1"/>
  <c r="BX586" i="64" a="1"/>
  <c r="BX586" i="64" s="1"/>
  <c r="BX609" i="64" a="1"/>
  <c r="BX609" i="64" s="1"/>
  <c r="BW587" i="64"/>
  <c r="BX2922" i="64"/>
  <c r="BX2888" i="64"/>
  <c r="BW2826" i="64"/>
  <c r="BW2804" i="64"/>
  <c r="BX3226" i="64" a="1"/>
  <c r="BX3226" i="64" s="1"/>
  <c r="BX2805" i="64" a="1"/>
  <c r="BX2805" i="64" s="1"/>
  <c r="BX2825" i="64" a="1"/>
  <c r="BX2825" i="64" s="1"/>
  <c r="BT2360" i="64"/>
  <c r="BT2361" i="64" s="1"/>
  <c r="BU2349" i="64"/>
  <c r="BV2347" i="64"/>
  <c r="BV2356" i="64"/>
  <c r="BV2348" i="64"/>
  <c r="BV2357" i="64"/>
  <c r="BX2352" i="64" a="1"/>
  <c r="BX2352" i="64" s="1"/>
  <c r="BX2353" i="64" a="1"/>
  <c r="BX2353" i="64" s="1"/>
  <c r="BX2343" i="64" a="1"/>
  <c r="BX2343" i="64" s="1"/>
  <c r="BX2344" i="64" a="1"/>
  <c r="BX2344" i="64" s="1"/>
  <c r="BW2340" i="64"/>
  <c r="BW2339" i="64"/>
  <c r="BX2334" i="64" a="1"/>
  <c r="BX2334" i="64" s="1"/>
  <c r="BX2335" i="64" a="1"/>
  <c r="BX2335" i="64" s="1"/>
  <c r="BW2868" i="64"/>
  <c r="BX2867" i="64" a="1"/>
  <c r="BX2867" i="64" s="1"/>
  <c r="BX865" i="64" a="1"/>
  <c r="BX865" i="64" s="1"/>
  <c r="BY2616" i="64"/>
  <c r="BY2617" i="64" s="1"/>
  <c r="BW2255" i="64"/>
  <c r="BW2092" i="64"/>
  <c r="BW1741" i="64"/>
  <c r="BW1358" i="64"/>
  <c r="BW891" i="64"/>
  <c r="BW867" i="64"/>
  <c r="BV83" i="64"/>
  <c r="BX860" i="64" a="1"/>
  <c r="BX860" i="64" s="1"/>
  <c r="BX96" i="64" a="1"/>
  <c r="BX96" i="64" s="1"/>
  <c r="BX585" i="64" a="1"/>
  <c r="BX585" i="64" s="1"/>
  <c r="BX76" i="64" a="1"/>
  <c r="BX76" i="64" s="1"/>
  <c r="BX81" i="64" a="1"/>
  <c r="BX81" i="64" s="1"/>
  <c r="BX80" i="64" a="1"/>
  <c r="BX80" i="64" s="1"/>
  <c r="BW77" i="64"/>
  <c r="BX74" i="64" a="1"/>
  <c r="BX74" i="64" s="1"/>
  <c r="BX75" i="64" a="1"/>
  <c r="BX75" i="64" s="1"/>
  <c r="BX890" i="64" a="1"/>
  <c r="BX890" i="64" s="1"/>
  <c r="BX3123" i="64" a="1"/>
  <c r="BX3123" i="64" s="1"/>
  <c r="BX3200" i="64" a="1"/>
  <c r="BX3200" i="64" s="1"/>
  <c r="BX3174" i="64" a="1"/>
  <c r="BX3174" i="64" s="1"/>
  <c r="BX3149" i="64" a="1"/>
  <c r="BX3149" i="64" s="1"/>
  <c r="BX2231" i="64" a="1"/>
  <c r="BX2231" i="64" s="1"/>
  <c r="BX2232" i="64" s="1"/>
  <c r="BW114" i="64"/>
  <c r="BX110" i="64" a="1"/>
  <c r="BX110" i="64" s="1"/>
  <c r="BX111" i="64" a="1"/>
  <c r="BX111" i="64" s="1"/>
  <c r="BX112" i="64" a="1"/>
  <c r="BX112" i="64" s="1"/>
  <c r="BX113" i="64" a="1"/>
  <c r="BX113" i="64" s="1"/>
  <c r="BX2173" i="64" a="1"/>
  <c r="BX2173" i="64" s="1"/>
  <c r="BX2174" i="64" s="1"/>
  <c r="BX562" i="64" a="1"/>
  <c r="BX562" i="64" s="1"/>
  <c r="BX3250" i="64" a="1"/>
  <c r="BX3250" i="64" s="1"/>
  <c r="BX2093" i="64" a="1"/>
  <c r="BX2093" i="64" s="1"/>
  <c r="BX2511" i="64" a="1"/>
  <c r="BX2511" i="64" s="1"/>
  <c r="BX2519" i="64" s="1"/>
  <c r="BX2262" i="64" a="1"/>
  <c r="BX2262" i="64" s="1"/>
  <c r="BX2256" i="64" a="1"/>
  <c r="BX2256" i="64" s="1"/>
  <c r="BX2254" i="64" a="1"/>
  <c r="BX2254" i="64" s="1"/>
  <c r="BX1740" i="64" a="1"/>
  <c r="BX1740" i="64" s="1"/>
  <c r="BX1357" i="64" a="1"/>
  <c r="BX1357" i="64" s="1"/>
  <c r="BX867" i="64" a="1"/>
  <c r="BX2255" i="64" a="1"/>
  <c r="BY2922" i="64" a="1"/>
  <c r="BX990" i="64" a="1"/>
  <c r="BX891" i="64" a="1"/>
  <c r="BX2868" i="64" a="1"/>
  <c r="BS1662" i="64" a="1"/>
  <c r="BX2804" i="64" a="1"/>
  <c r="BX2092" i="64" a="1"/>
  <c r="BX2339" i="64" a="1"/>
  <c r="BX2826" i="64" a="1"/>
  <c r="BX2340" i="64" a="1"/>
  <c r="BX587" i="64" a="1"/>
  <c r="BY2888" i="64" a="1"/>
  <c r="BX610" i="64" a="1"/>
  <c r="BX1358" i="64" a="1"/>
  <c r="BQ913" i="64" a="1"/>
  <c r="BX563" i="64" a="1"/>
  <c r="BX1741" i="64" a="1"/>
  <c r="BB23" i="861" l="1"/>
  <c r="BK3036" i="64"/>
  <c r="BJ3041" i="64"/>
  <c r="BS1662" i="64"/>
  <c r="BX563" i="64"/>
  <c r="BQ913" i="64"/>
  <c r="BR912" i="64" a="1"/>
  <c r="BR912" i="64" s="1"/>
  <c r="BP1571" i="64"/>
  <c r="BQ1567" i="64" s="1"/>
  <c r="BP1573" i="64"/>
  <c r="BY230" i="64" a="1"/>
  <c r="BY230" i="64" s="1"/>
  <c r="BP1664" i="64"/>
  <c r="AS1991" i="64"/>
  <c r="AR1992" i="64"/>
  <c r="BD431" i="64"/>
  <c r="BD435" i="64" s="1"/>
  <c r="BC437" i="64"/>
  <c r="AU802" i="64"/>
  <c r="AU792" i="64" s="1"/>
  <c r="AU794" i="64" s="1"/>
  <c r="BY284" i="64"/>
  <c r="BY302" i="64"/>
  <c r="BZ298" i="64"/>
  <c r="BZ281" i="64"/>
  <c r="BZ299" i="64"/>
  <c r="BZ282" i="64"/>
  <c r="BZ300" i="64"/>
  <c r="BZ301" i="64"/>
  <c r="BZ283" i="64"/>
  <c r="BX990" i="64"/>
  <c r="BX1000" i="64" s="1"/>
  <c r="BW1000" i="64"/>
  <c r="BY994" i="64" a="1"/>
  <c r="BY994" i="64" s="1"/>
  <c r="BY989" i="64" a="1"/>
  <c r="BY989" i="64" s="1"/>
  <c r="BX610" i="64"/>
  <c r="BW2730" i="64"/>
  <c r="BY2713" i="64" a="1"/>
  <c r="BY2713" i="64" s="1"/>
  <c r="BY2714" i="64" a="1"/>
  <c r="BY2714" i="64" s="1"/>
  <c r="BY2715" i="64" a="1"/>
  <c r="BY2715" i="64" s="1"/>
  <c r="BY2716" i="64" a="1"/>
  <c r="BY2716" i="64" s="1"/>
  <c r="BY2717" i="64" a="1"/>
  <c r="BY2717" i="64" s="1"/>
  <c r="BY2718" i="64" a="1"/>
  <c r="BY2718" i="64" s="1"/>
  <c r="BY2720" i="64" a="1"/>
  <c r="BY2720" i="64" s="1"/>
  <c r="BY2721" i="64" a="1"/>
  <c r="BY2721" i="64" s="1"/>
  <c r="BY2719" i="64" a="1"/>
  <c r="BY2719" i="64" s="1"/>
  <c r="BX2722" i="64"/>
  <c r="BY586" i="64" a="1"/>
  <c r="BY586" i="64" s="1"/>
  <c r="BY608" i="64" a="1"/>
  <c r="BY608" i="64" s="1"/>
  <c r="BY609" i="64" a="1"/>
  <c r="BY609" i="64" s="1"/>
  <c r="BX587" i="64"/>
  <c r="BY2922" i="64"/>
  <c r="BY2888" i="64"/>
  <c r="BX2826" i="64"/>
  <c r="BX2804" i="64"/>
  <c r="BY3226" i="64" a="1"/>
  <c r="BY3226" i="64" s="1"/>
  <c r="BY2825" i="64" a="1"/>
  <c r="BY2825" i="64" s="1"/>
  <c r="BY2805" i="64" a="1"/>
  <c r="BY2805" i="64" s="1"/>
  <c r="BU2358" i="64"/>
  <c r="BV2349" i="64"/>
  <c r="BW2347" i="64"/>
  <c r="BW2356" i="64"/>
  <c r="BW2348" i="64"/>
  <c r="BW2357" i="64"/>
  <c r="BY2353" i="64" a="1"/>
  <c r="BY2353" i="64" s="1"/>
  <c r="BY2352" i="64" a="1"/>
  <c r="BY2352" i="64" s="1"/>
  <c r="BY2344" i="64" a="1"/>
  <c r="BY2344" i="64" s="1"/>
  <c r="BY2343" i="64" a="1"/>
  <c r="BY2343" i="64" s="1"/>
  <c r="BX2340" i="64"/>
  <c r="BX2339" i="64"/>
  <c r="BY2334" i="64" a="1"/>
  <c r="BY2334" i="64" s="1"/>
  <c r="BY2335" i="64" a="1"/>
  <c r="BY2335" i="64" s="1"/>
  <c r="BX2868" i="64"/>
  <c r="BY2867" i="64" a="1"/>
  <c r="BY2867" i="64" s="1"/>
  <c r="BY865" i="64" a="1"/>
  <c r="BY865" i="64" s="1"/>
  <c r="BZ2616" i="64"/>
  <c r="BZ2617" i="64" s="1"/>
  <c r="BX2092" i="64"/>
  <c r="BX1741" i="64"/>
  <c r="BX2255" i="64"/>
  <c r="BX1358" i="64"/>
  <c r="BX891" i="64"/>
  <c r="BX867" i="64"/>
  <c r="BW83" i="64"/>
  <c r="BY860" i="64" a="1"/>
  <c r="BY860" i="64" s="1"/>
  <c r="BY96" i="64" a="1"/>
  <c r="BY96" i="64" s="1"/>
  <c r="BY585" i="64" a="1"/>
  <c r="BY585" i="64" s="1"/>
  <c r="BY76" i="64" a="1"/>
  <c r="BY76" i="64" s="1"/>
  <c r="BY81" i="64" a="1"/>
  <c r="BY81" i="64" s="1"/>
  <c r="BY80" i="64" a="1"/>
  <c r="BY80" i="64" s="1"/>
  <c r="BX77" i="64"/>
  <c r="BY74" i="64" a="1"/>
  <c r="BY74" i="64" s="1"/>
  <c r="BY75" i="64" a="1"/>
  <c r="BY75" i="64" s="1"/>
  <c r="BY890" i="64" a="1"/>
  <c r="BY890" i="64" s="1"/>
  <c r="BY3123" i="64" a="1"/>
  <c r="BY3123" i="64" s="1"/>
  <c r="BY3200" i="64" a="1"/>
  <c r="BY3200" i="64" s="1"/>
  <c r="BY3174" i="64" a="1"/>
  <c r="BY3174" i="64" s="1"/>
  <c r="BY3149" i="64" a="1"/>
  <c r="BY3149" i="64" s="1"/>
  <c r="BY2231" i="64" a="1"/>
  <c r="BY2231" i="64" s="1"/>
  <c r="BY2232" i="64" s="1"/>
  <c r="BY113" i="64" a="1"/>
  <c r="BY113" i="64" s="1"/>
  <c r="BY110" i="64" a="1"/>
  <c r="BY110" i="64" s="1"/>
  <c r="BY111" i="64" a="1"/>
  <c r="BY111" i="64" s="1"/>
  <c r="BY112" i="64" a="1"/>
  <c r="BY112" i="64" s="1"/>
  <c r="BX114" i="64"/>
  <c r="BY2173" i="64" a="1"/>
  <c r="BY2173" i="64" s="1"/>
  <c r="BY2174" i="64" s="1"/>
  <c r="BY562" i="64" a="1"/>
  <c r="BY562" i="64" s="1"/>
  <c r="BY3250" i="64" a="1"/>
  <c r="BY3250" i="64" s="1"/>
  <c r="BY2093" i="64" a="1"/>
  <c r="BY2093" i="64" s="1"/>
  <c r="BY2511" i="64" a="1"/>
  <c r="BY2511" i="64" s="1"/>
  <c r="BY2519" i="64" s="1"/>
  <c r="BY2262" i="64" a="1"/>
  <c r="BY2262" i="64" s="1"/>
  <c r="BY2256" i="64" a="1"/>
  <c r="BY2256" i="64" s="1"/>
  <c r="BY2254" i="64" a="1"/>
  <c r="BY2254" i="64" s="1"/>
  <c r="BY1740" i="64" a="1"/>
  <c r="BY1740" i="64" s="1"/>
  <c r="BY1357" i="64" a="1"/>
  <c r="BY1357" i="64" s="1"/>
  <c r="BY2339" i="64" a="1"/>
  <c r="BR913" i="64" a="1"/>
  <c r="BZ2922" i="64" a="1"/>
  <c r="BY2255" i="64" a="1"/>
  <c r="BY587" i="64" a="1"/>
  <c r="BY2092" i="64" a="1"/>
  <c r="BY2340" i="64" a="1"/>
  <c r="BZ2888" i="64" a="1"/>
  <c r="BT1662" i="64" a="1"/>
  <c r="BY891" i="64" a="1"/>
  <c r="BY563" i="64" a="1"/>
  <c r="BY610" i="64" a="1"/>
  <c r="BY1358" i="64" a="1"/>
  <c r="BY990" i="64" a="1"/>
  <c r="BY867" i="64" a="1"/>
  <c r="BY1741" i="64" a="1"/>
  <c r="BY2868" i="64" a="1"/>
  <c r="BY2804" i="64" a="1"/>
  <c r="BY2826" i="64" a="1"/>
  <c r="BK3039" i="64" l="1"/>
  <c r="BK3040" i="64" s="1"/>
  <c r="BT1662" i="64"/>
  <c r="BY563" i="64"/>
  <c r="BR913" i="64"/>
  <c r="BZ230" i="64" a="1"/>
  <c r="BZ230" i="64" s="1"/>
  <c r="BQ1571" i="64"/>
  <c r="BR1567" i="64" s="1"/>
  <c r="BQ1573" i="64"/>
  <c r="BS912" i="64" a="1"/>
  <c r="BS912" i="64" s="1"/>
  <c r="BQ1664" i="64"/>
  <c r="AT1991" i="64"/>
  <c r="AS1992" i="64"/>
  <c r="BE431" i="64"/>
  <c r="BE435" i="64" s="1"/>
  <c r="BD437" i="64"/>
  <c r="AU803" i="64"/>
  <c r="AV799" i="64" s="1"/>
  <c r="AU795" i="64"/>
  <c r="BU2360" i="64"/>
  <c r="BU2361" i="64" s="1"/>
  <c r="AT2520" i="64" a="1"/>
  <c r="AT2520" i="64" s="1"/>
  <c r="BZ302" i="64"/>
  <c r="CA298" i="64"/>
  <c r="CA281" i="64"/>
  <c r="CA299" i="64"/>
  <c r="CA300" i="64"/>
  <c r="CA282" i="64"/>
  <c r="CA283" i="64"/>
  <c r="CA301" i="64"/>
  <c r="BZ284" i="64"/>
  <c r="BY990" i="64"/>
  <c r="BY1000" i="64" s="1"/>
  <c r="BZ994" i="64" a="1"/>
  <c r="BZ994" i="64" s="1"/>
  <c r="BZ989" i="64" a="1"/>
  <c r="BZ989" i="64" s="1"/>
  <c r="BY610" i="64"/>
  <c r="BX2730" i="64"/>
  <c r="BZ2713" i="64" a="1"/>
  <c r="BZ2713" i="64" s="1"/>
  <c r="BZ2714" i="64" a="1"/>
  <c r="BZ2714" i="64" s="1"/>
  <c r="BZ2715" i="64" a="1"/>
  <c r="BZ2715" i="64" s="1"/>
  <c r="BZ2716" i="64" a="1"/>
  <c r="BZ2716" i="64" s="1"/>
  <c r="BZ2719" i="64" a="1"/>
  <c r="BZ2719" i="64" s="1"/>
  <c r="BZ2718" i="64" a="1"/>
  <c r="BZ2718" i="64" s="1"/>
  <c r="BZ2720" i="64" a="1"/>
  <c r="BZ2720" i="64" s="1"/>
  <c r="BZ2721" i="64" a="1"/>
  <c r="BZ2721" i="64" s="1"/>
  <c r="BZ2717" i="64" a="1"/>
  <c r="BZ2717" i="64" s="1"/>
  <c r="BY2722" i="64"/>
  <c r="BZ586" i="64" a="1"/>
  <c r="BZ586" i="64" s="1"/>
  <c r="BZ608" i="64" a="1"/>
  <c r="BZ608" i="64" s="1"/>
  <c r="BZ609" i="64" a="1"/>
  <c r="BZ609" i="64" s="1"/>
  <c r="BY587" i="64"/>
  <c r="BZ2922" i="64"/>
  <c r="BZ2888" i="64"/>
  <c r="BY2804" i="64"/>
  <c r="BY2826" i="64"/>
  <c r="BZ3226" i="64" a="1"/>
  <c r="BZ3226" i="64" s="1"/>
  <c r="BZ2805" i="64" a="1"/>
  <c r="BZ2805" i="64" s="1"/>
  <c r="BZ2825" i="64" a="1"/>
  <c r="BZ2825" i="64" s="1"/>
  <c r="BV2358" i="64"/>
  <c r="BV2360" i="64" s="1"/>
  <c r="BV2361" i="64" s="1"/>
  <c r="BW2349" i="64"/>
  <c r="BX2347" i="64"/>
  <c r="BX2356" i="64"/>
  <c r="BX2348" i="64"/>
  <c r="BX2357" i="64"/>
  <c r="BZ2353" i="64" a="1"/>
  <c r="BZ2353" i="64" s="1"/>
  <c r="BZ2352" i="64" a="1"/>
  <c r="BZ2352" i="64" s="1"/>
  <c r="BZ2343" i="64" a="1"/>
  <c r="BZ2343" i="64" s="1"/>
  <c r="BZ2344" i="64" a="1"/>
  <c r="BZ2344" i="64" s="1"/>
  <c r="BY2340" i="64"/>
  <c r="BY2339" i="64"/>
  <c r="BZ2334" i="64" a="1"/>
  <c r="BZ2334" i="64" s="1"/>
  <c r="BZ2335" i="64" a="1"/>
  <c r="BZ2335" i="64" s="1"/>
  <c r="BY2868" i="64"/>
  <c r="BZ2867" i="64" a="1"/>
  <c r="BZ2867" i="64" s="1"/>
  <c r="BZ865" i="64" a="1"/>
  <c r="BZ865" i="64" s="1"/>
  <c r="CA2616" i="64"/>
  <c r="BY2092" i="64"/>
  <c r="BY1741" i="64"/>
  <c r="BY2255" i="64"/>
  <c r="BY1358" i="64"/>
  <c r="BY891" i="64"/>
  <c r="BY867" i="64"/>
  <c r="BX83" i="64"/>
  <c r="BZ860" i="64" a="1"/>
  <c r="BZ860" i="64" s="1"/>
  <c r="BZ96" i="64" a="1"/>
  <c r="BZ96" i="64" s="1"/>
  <c r="BZ585" i="64" a="1"/>
  <c r="BZ585" i="64" s="1"/>
  <c r="BZ76" i="64" a="1"/>
  <c r="BZ76" i="64" s="1"/>
  <c r="BZ81" i="64" a="1"/>
  <c r="BZ81" i="64" s="1"/>
  <c r="BZ80" i="64" a="1"/>
  <c r="BZ80" i="64" s="1"/>
  <c r="BY77" i="64"/>
  <c r="BZ75" i="64" a="1"/>
  <c r="BZ75" i="64" s="1"/>
  <c r="BZ74" i="64" a="1"/>
  <c r="BZ74" i="64" s="1"/>
  <c r="BZ890" i="64" a="1"/>
  <c r="BZ890" i="64" s="1"/>
  <c r="BZ3123" i="64" a="1"/>
  <c r="BZ3123" i="64" s="1"/>
  <c r="BZ3200" i="64" a="1"/>
  <c r="BZ3200" i="64" s="1"/>
  <c r="BZ3174" i="64" a="1"/>
  <c r="BZ3174" i="64" s="1"/>
  <c r="BZ3149" i="64" a="1"/>
  <c r="BZ3149" i="64" s="1"/>
  <c r="BZ2231" i="64" a="1"/>
  <c r="BZ2231" i="64" s="1"/>
  <c r="BZ2232" i="64" s="1"/>
  <c r="BZ113" i="64" a="1"/>
  <c r="BZ113" i="64" s="1"/>
  <c r="BZ111" i="64" a="1"/>
  <c r="BZ111" i="64" s="1"/>
  <c r="BZ110" i="64" a="1"/>
  <c r="BZ110" i="64" s="1"/>
  <c r="BZ112" i="64" a="1"/>
  <c r="BZ112" i="64" s="1"/>
  <c r="BY114" i="64"/>
  <c r="BZ2173" i="64" a="1"/>
  <c r="BZ2173" i="64" s="1"/>
  <c r="BZ2174" i="64" s="1"/>
  <c r="BZ562" i="64" a="1"/>
  <c r="BZ562" i="64" s="1"/>
  <c r="BZ3250" i="64" a="1"/>
  <c r="BZ3250" i="64" s="1"/>
  <c r="BZ2093" i="64" a="1"/>
  <c r="BZ2093" i="64" s="1"/>
  <c r="BZ2511" i="64" a="1"/>
  <c r="BZ2511" i="64" s="1"/>
  <c r="BZ2519" i="64" s="1"/>
  <c r="BZ2256" i="64" a="1"/>
  <c r="BZ2256" i="64" s="1"/>
  <c r="BZ2262" i="64" a="1"/>
  <c r="BZ2262" i="64" s="1"/>
  <c r="BZ2254" i="64" a="1"/>
  <c r="BZ2254" i="64" s="1"/>
  <c r="BZ1740" i="64" a="1"/>
  <c r="BZ1740" i="64" s="1"/>
  <c r="BZ1357" i="64" a="1"/>
  <c r="BZ1357" i="64" s="1"/>
  <c r="BS913" i="64" a="1"/>
  <c r="CA2888" i="64" a="1"/>
  <c r="BZ2868" i="64" a="1"/>
  <c r="BZ587" i="64" a="1"/>
  <c r="BZ2826" i="64" a="1"/>
  <c r="BZ2340" i="64" a="1"/>
  <c r="BZ2804" i="64" a="1"/>
  <c r="BZ610" i="64" a="1"/>
  <c r="BZ891" i="64" a="1"/>
  <c r="BZ990" i="64" a="1"/>
  <c r="BZ563" i="64" a="1"/>
  <c r="BU1662" i="64" a="1"/>
  <c r="BZ2092" i="64" a="1"/>
  <c r="BZ2339" i="64" a="1"/>
  <c r="BZ867" i="64" a="1"/>
  <c r="CA2922" i="64" a="1"/>
  <c r="BZ2255" i="64" a="1"/>
  <c r="BZ1358" i="64" a="1"/>
  <c r="BZ1741" i="64" a="1"/>
  <c r="BC23" i="861" l="1"/>
  <c r="BK3041" i="64"/>
  <c r="BL3036" i="64"/>
  <c r="BU1662" i="64"/>
  <c r="BZ563" i="64"/>
  <c r="BS913" i="64"/>
  <c r="BR1571" i="64"/>
  <c r="BS1567" i="64" s="1"/>
  <c r="BR1573" i="64"/>
  <c r="BT912" i="64" a="1"/>
  <c r="BT912" i="64" s="1"/>
  <c r="CA230" i="64" a="1"/>
  <c r="CA230" i="64" s="1"/>
  <c r="BR1664" i="64"/>
  <c r="AU1991" i="64"/>
  <c r="AT1992" i="64"/>
  <c r="BF431" i="64"/>
  <c r="BF435" i="64" s="1"/>
  <c r="BE437" i="64"/>
  <c r="AU808" i="64"/>
  <c r="AU804" i="64"/>
  <c r="AU796" i="64"/>
  <c r="AV788" i="64"/>
  <c r="CA2617" i="64"/>
  <c r="CB298" i="64"/>
  <c r="CB299" i="64"/>
  <c r="CB281" i="64"/>
  <c r="CB282" i="64"/>
  <c r="CB300" i="64"/>
  <c r="CB283" i="64"/>
  <c r="CB301" i="64"/>
  <c r="CA284" i="64"/>
  <c r="CA302" i="64"/>
  <c r="BZ990" i="64"/>
  <c r="BZ1000" i="64" s="1"/>
  <c r="CA994" i="64" a="1"/>
  <c r="CA994" i="64" s="1"/>
  <c r="CA989" i="64" a="1"/>
  <c r="CA989" i="64" s="1"/>
  <c r="BZ610" i="64"/>
  <c r="BY2730" i="64"/>
  <c r="CA2713" i="64" a="1"/>
  <c r="CA2713" i="64" s="1"/>
  <c r="CA2714" i="64" a="1"/>
  <c r="CA2714" i="64" s="1"/>
  <c r="CA2719" i="64" a="1"/>
  <c r="CA2719" i="64" s="1"/>
  <c r="CA2716" i="64" a="1"/>
  <c r="CA2716" i="64" s="1"/>
  <c r="CA2718" i="64" a="1"/>
  <c r="CA2718" i="64" s="1"/>
  <c r="CA2720" i="64" a="1"/>
  <c r="CA2720" i="64" s="1"/>
  <c r="CA2721" i="64" a="1"/>
  <c r="CA2721" i="64" s="1"/>
  <c r="CA2717" i="64" a="1"/>
  <c r="CA2717" i="64" s="1"/>
  <c r="CA2715" i="64" a="1"/>
  <c r="CA2715" i="64" s="1"/>
  <c r="BZ2722" i="64"/>
  <c r="CA586" i="64" a="1"/>
  <c r="CA586" i="64" s="1"/>
  <c r="CA609" i="64" a="1"/>
  <c r="CA609" i="64" s="1"/>
  <c r="CA608" i="64" a="1"/>
  <c r="CA608" i="64" s="1"/>
  <c r="BZ587" i="64"/>
  <c r="CA2888" i="64"/>
  <c r="CA2922" i="64"/>
  <c r="BZ2826" i="64"/>
  <c r="BZ2804" i="64"/>
  <c r="CA3226" i="64" a="1"/>
  <c r="CA3226" i="64" s="1"/>
  <c r="CA2805" i="64" a="1"/>
  <c r="CA2805" i="64" s="1"/>
  <c r="CA2825" i="64" a="1"/>
  <c r="CA2825" i="64" s="1"/>
  <c r="BW2358" i="64"/>
  <c r="BW2360" i="64" s="1"/>
  <c r="BX2349" i="64"/>
  <c r="BY2347" i="64"/>
  <c r="BY2356" i="64"/>
  <c r="BY2348" i="64"/>
  <c r="BY2357" i="64"/>
  <c r="CA2353" i="64" a="1"/>
  <c r="CA2353" i="64" s="1"/>
  <c r="CA2352" i="64" a="1"/>
  <c r="CA2352" i="64" s="1"/>
  <c r="CA2344" i="64" a="1"/>
  <c r="CA2344" i="64" s="1"/>
  <c r="CA2343" i="64" a="1"/>
  <c r="CA2343" i="64" s="1"/>
  <c r="BZ2340" i="64"/>
  <c r="BZ2339" i="64"/>
  <c r="CA2334" i="64" a="1"/>
  <c r="CA2334" i="64" s="1"/>
  <c r="CA2335" i="64" a="1"/>
  <c r="CA2335" i="64" s="1"/>
  <c r="BZ2868" i="64"/>
  <c r="CA2867" i="64" a="1"/>
  <c r="CA2867" i="64" s="1"/>
  <c r="CA865" i="64" a="1"/>
  <c r="CA865" i="64" s="1"/>
  <c r="CB2616" i="64"/>
  <c r="CB2617" i="64" s="1"/>
  <c r="BZ2255" i="64"/>
  <c r="BZ2092" i="64"/>
  <c r="BZ1741" i="64"/>
  <c r="BZ1358" i="64"/>
  <c r="BZ867" i="64"/>
  <c r="BZ891" i="64"/>
  <c r="BY83" i="64"/>
  <c r="CA860" i="64" a="1"/>
  <c r="CA860" i="64" s="1"/>
  <c r="CA96" i="64" a="1"/>
  <c r="CA96" i="64" s="1"/>
  <c r="CA585" i="64" a="1"/>
  <c r="CA585" i="64" s="1"/>
  <c r="CA76" i="64" a="1"/>
  <c r="CA76" i="64" s="1"/>
  <c r="CA81" i="64" a="1"/>
  <c r="CA81" i="64" s="1"/>
  <c r="CA80" i="64" a="1"/>
  <c r="CA80" i="64" s="1"/>
  <c r="BZ77" i="64"/>
  <c r="CA74" i="64" a="1"/>
  <c r="CA74" i="64" s="1"/>
  <c r="CA75" i="64" a="1"/>
  <c r="CA75" i="64" s="1"/>
  <c r="CA890" i="64" a="1"/>
  <c r="CA890" i="64" s="1"/>
  <c r="CA3123" i="64" a="1"/>
  <c r="CA3123" i="64" s="1"/>
  <c r="CA3200" i="64" a="1"/>
  <c r="CA3200" i="64" s="1"/>
  <c r="CA3174" i="64" a="1"/>
  <c r="CA3174" i="64" s="1"/>
  <c r="CA3149" i="64" a="1"/>
  <c r="CA3149" i="64" s="1"/>
  <c r="CA2231" i="64" a="1"/>
  <c r="CA2231" i="64" s="1"/>
  <c r="CA2232" i="64" s="1"/>
  <c r="CA111" i="64" a="1"/>
  <c r="CA111" i="64" s="1"/>
  <c r="CA112" i="64" a="1"/>
  <c r="CA112" i="64" s="1"/>
  <c r="CA113" i="64" a="1"/>
  <c r="CA113" i="64" s="1"/>
  <c r="CA110" i="64" a="1"/>
  <c r="CA110" i="64" s="1"/>
  <c r="BZ114" i="64"/>
  <c r="CA2173" i="64" a="1"/>
  <c r="CA2173" i="64" s="1"/>
  <c r="CA2174" i="64" s="1"/>
  <c r="CA562" i="64" a="1"/>
  <c r="CA562" i="64" s="1"/>
  <c r="CA3250" i="64" a="1"/>
  <c r="CA3250" i="64" s="1"/>
  <c r="CA2093" i="64" a="1"/>
  <c r="CA2093" i="64" s="1"/>
  <c r="CA2511" i="64" a="1"/>
  <c r="CA2511" i="64" s="1"/>
  <c r="CA2519" i="64" s="1"/>
  <c r="CA2256" i="64" a="1"/>
  <c r="CA2256" i="64" s="1"/>
  <c r="CA2262" i="64" a="1"/>
  <c r="CA2262" i="64" s="1"/>
  <c r="CA2254" i="64" a="1"/>
  <c r="CA2254" i="64" s="1"/>
  <c r="CA1740" i="64" a="1"/>
  <c r="CA1740" i="64" s="1"/>
  <c r="CA1357" i="64" a="1"/>
  <c r="CA1357" i="64" s="1"/>
  <c r="CA587" i="64" a="1"/>
  <c r="CA2340" i="64" a="1"/>
  <c r="CA891" i="64" a="1"/>
  <c r="CA990" i="64" a="1"/>
  <c r="CA2255" i="64" a="1"/>
  <c r="CA2092" i="64" a="1"/>
  <c r="CA2339" i="64" a="1"/>
  <c r="CA563" i="64" a="1"/>
  <c r="BT913" i="64" a="1"/>
  <c r="BV1662" i="64" a="1"/>
  <c r="CA867" i="64" a="1"/>
  <c r="CA2804" i="64" a="1"/>
  <c r="CA2826" i="64" a="1"/>
  <c r="CB2888" i="64" a="1"/>
  <c r="CA1741" i="64" a="1"/>
  <c r="CA610" i="64" a="1"/>
  <c r="CB2922" i="64" a="1"/>
  <c r="CA2868" i="64" a="1"/>
  <c r="CA1358" i="64" a="1"/>
  <c r="BL3039" i="64" l="1"/>
  <c r="BL3040" i="64" s="1"/>
  <c r="BV1662" i="64"/>
  <c r="CA563" i="64"/>
  <c r="BT913" i="64"/>
  <c r="BS1571" i="64"/>
  <c r="BT1567" i="64" s="1"/>
  <c r="BS1573" i="64"/>
  <c r="CB230" i="64" a="1"/>
  <c r="CB230" i="64" s="1"/>
  <c r="BS1664" i="64"/>
  <c r="BU912" i="64" a="1"/>
  <c r="BU912" i="64" s="1"/>
  <c r="AV1991" i="64"/>
  <c r="AU1992" i="64"/>
  <c r="BG431" i="64"/>
  <c r="BG435" i="64" s="1"/>
  <c r="BF437" i="64"/>
  <c r="AV791" i="64"/>
  <c r="AU2520" i="64" a="1"/>
  <c r="AU2520" i="64" s="1"/>
  <c r="CB284" i="64"/>
  <c r="CC298" i="64"/>
  <c r="CC299" i="64"/>
  <c r="CC281" i="64"/>
  <c r="CC282" i="64"/>
  <c r="CC300" i="64"/>
  <c r="CC283" i="64"/>
  <c r="CC301" i="64"/>
  <c r="CB302" i="64"/>
  <c r="CA990" i="64"/>
  <c r="CB994" i="64" a="1"/>
  <c r="CB994" i="64" s="1"/>
  <c r="CB989" i="64" a="1"/>
  <c r="CB989" i="64" s="1"/>
  <c r="CA610" i="64"/>
  <c r="BZ2730" i="64"/>
  <c r="O2730" i="64" s="1"/>
  <c r="CB2718" i="64" a="1"/>
  <c r="CB2718" i="64" s="1"/>
  <c r="CB2719" i="64" a="1"/>
  <c r="CB2719" i="64" s="1"/>
  <c r="CB2713" i="64" a="1"/>
  <c r="CB2713" i="64" s="1"/>
  <c r="CB2714" i="64" a="1"/>
  <c r="CB2714" i="64" s="1"/>
  <c r="CB2716" i="64" a="1"/>
  <c r="CB2716" i="64" s="1"/>
  <c r="CB2720" i="64" a="1"/>
  <c r="CB2720" i="64" s="1"/>
  <c r="CB2721" i="64" a="1"/>
  <c r="CB2721" i="64" s="1"/>
  <c r="CB2717" i="64" a="1"/>
  <c r="CB2717" i="64" s="1"/>
  <c r="CB2715" i="64" a="1"/>
  <c r="CB2715" i="64" s="1"/>
  <c r="CA2722" i="64"/>
  <c r="CB586" i="64" a="1"/>
  <c r="CB586" i="64" s="1"/>
  <c r="CB609" i="64" a="1"/>
  <c r="CB609" i="64" s="1"/>
  <c r="CB608" i="64" a="1"/>
  <c r="CB608" i="64" s="1"/>
  <c r="CA587" i="64"/>
  <c r="CB2922" i="64"/>
  <c r="CB2888" i="64"/>
  <c r="CA2826" i="64"/>
  <c r="CA2804" i="64"/>
  <c r="CB3226" i="64" a="1"/>
  <c r="CB3226" i="64" s="1"/>
  <c r="CB2805" i="64" a="1"/>
  <c r="CB2805" i="64" s="1"/>
  <c r="CB2825" i="64" a="1"/>
  <c r="CB2825" i="64" s="1"/>
  <c r="BW2361" i="64"/>
  <c r="BX2358" i="64"/>
  <c r="BX2360" i="64" s="1"/>
  <c r="BX2361" i="64" s="1"/>
  <c r="BY2349" i="64"/>
  <c r="BZ2347" i="64"/>
  <c r="BZ2356" i="64"/>
  <c r="BZ2348" i="64"/>
  <c r="BZ2357" i="64"/>
  <c r="CB2352" i="64" a="1"/>
  <c r="CB2352" i="64" s="1"/>
  <c r="CB2353" i="64" a="1"/>
  <c r="CB2353" i="64" s="1"/>
  <c r="CB2344" i="64" a="1"/>
  <c r="CB2344" i="64" s="1"/>
  <c r="CB2343" i="64" a="1"/>
  <c r="CB2343" i="64" s="1"/>
  <c r="CA2340" i="64"/>
  <c r="CA2339" i="64"/>
  <c r="CB2334" i="64" a="1"/>
  <c r="CB2334" i="64" s="1"/>
  <c r="CB2335" i="64" a="1"/>
  <c r="CB2335" i="64" s="1"/>
  <c r="CA2868" i="64"/>
  <c r="CB2867" i="64" a="1"/>
  <c r="CB2867" i="64" s="1"/>
  <c r="CB865" i="64" a="1"/>
  <c r="CB865" i="64" s="1"/>
  <c r="CC2616" i="64"/>
  <c r="CC2617" i="64" s="1"/>
  <c r="CA2092" i="64"/>
  <c r="CA1741" i="64"/>
  <c r="CA2255" i="64"/>
  <c r="CA1358" i="64"/>
  <c r="CA867" i="64"/>
  <c r="CA891" i="64"/>
  <c r="BZ83" i="64"/>
  <c r="CB860" i="64" a="1"/>
  <c r="CB860" i="64" s="1"/>
  <c r="CB96" i="64" a="1"/>
  <c r="CB96" i="64" s="1"/>
  <c r="CB585" i="64" a="1"/>
  <c r="CB585" i="64" s="1"/>
  <c r="CB76" i="64" a="1"/>
  <c r="CB76" i="64" s="1"/>
  <c r="CB80" i="64" a="1"/>
  <c r="CB80" i="64" s="1"/>
  <c r="CB81" i="64" a="1"/>
  <c r="CB81" i="64" s="1"/>
  <c r="CA77" i="64"/>
  <c r="CB74" i="64" a="1"/>
  <c r="CB74" i="64" s="1"/>
  <c r="CB75" i="64" a="1"/>
  <c r="CB75" i="64" s="1"/>
  <c r="CB890" i="64" a="1"/>
  <c r="CB890" i="64" s="1"/>
  <c r="CB3123" i="64" a="1"/>
  <c r="CB3123" i="64" s="1"/>
  <c r="CB3200" i="64" a="1"/>
  <c r="CB3200" i="64" s="1"/>
  <c r="CB3174" i="64" a="1"/>
  <c r="CB3174" i="64" s="1"/>
  <c r="CB3149" i="64" a="1"/>
  <c r="CB3149" i="64" s="1"/>
  <c r="CB2231" i="64" a="1"/>
  <c r="CB2231" i="64" s="1"/>
  <c r="CB2232" i="64" s="1"/>
  <c r="CA114" i="64"/>
  <c r="CB110" i="64" a="1"/>
  <c r="CB110" i="64" s="1"/>
  <c r="CB111" i="64" a="1"/>
  <c r="CB111" i="64" s="1"/>
  <c r="CB112" i="64" a="1"/>
  <c r="CB112" i="64" s="1"/>
  <c r="CB113" i="64" a="1"/>
  <c r="CB113" i="64" s="1"/>
  <c r="CB2173" i="64" a="1"/>
  <c r="CB2173" i="64" s="1"/>
  <c r="CB2174" i="64" s="1"/>
  <c r="CB562" i="64" a="1"/>
  <c r="CB562" i="64" s="1"/>
  <c r="CB3250" i="64" a="1"/>
  <c r="CB3250" i="64" s="1"/>
  <c r="CB2093" i="64" a="1"/>
  <c r="CB2093" i="64" s="1"/>
  <c r="CB2511" i="64" a="1"/>
  <c r="CB2511" i="64" s="1"/>
  <c r="CB2519" i="64" s="1"/>
  <c r="CB2256" i="64" a="1"/>
  <c r="CB2256" i="64" s="1"/>
  <c r="CB2262" i="64" a="1"/>
  <c r="CB2262" i="64" s="1"/>
  <c r="CB2254" i="64" a="1"/>
  <c r="CB2254" i="64" s="1"/>
  <c r="CB1740" i="64" a="1"/>
  <c r="CB1740" i="64" s="1"/>
  <c r="CB1357" i="64" a="1"/>
  <c r="CB1357" i="64" s="1"/>
  <c r="CB2826" i="64" a="1"/>
  <c r="CB2092" i="64" a="1"/>
  <c r="CB563" i="64" a="1"/>
  <c r="BW1662" i="64" a="1"/>
  <c r="CB2868" i="64" a="1"/>
  <c r="CB891" i="64" a="1"/>
  <c r="CB1741" i="64" a="1"/>
  <c r="CC2922" i="64" a="1"/>
  <c r="CB610" i="64" a="1"/>
  <c r="CB2255" i="64" a="1"/>
  <c r="CB990" i="64" a="1"/>
  <c r="CB2340" i="64" a="1"/>
  <c r="CC2888" i="64" a="1"/>
  <c r="BU913" i="64" a="1"/>
  <c r="CB2804" i="64" a="1"/>
  <c r="CB587" i="64" a="1"/>
  <c r="CB867" i="64" a="1"/>
  <c r="CB1358" i="64" a="1"/>
  <c r="CB2339" i="64" a="1"/>
  <c r="BD23" i="861" l="1"/>
  <c r="BL3041" i="64"/>
  <c r="BM3036" i="64"/>
  <c r="BW1662" i="64"/>
  <c r="CB563" i="64"/>
  <c r="BU913" i="64"/>
  <c r="BU1664" i="64"/>
  <c r="BT1573" i="64"/>
  <c r="BT1571" i="64"/>
  <c r="BU1567" i="64" s="1"/>
  <c r="BV912" i="64" a="1"/>
  <c r="BV912" i="64" s="1"/>
  <c r="CC230" i="64" a="1"/>
  <c r="CC230" i="64" s="1"/>
  <c r="BT1664" i="64"/>
  <c r="AW1991" i="64"/>
  <c r="AV1992" i="64"/>
  <c r="BH431" i="64"/>
  <c r="BH435" i="64" s="1"/>
  <c r="BG437" i="64"/>
  <c r="AV800" i="64"/>
  <c r="CC284" i="64"/>
  <c r="CD298" i="64"/>
  <c r="CD299" i="64"/>
  <c r="CD281" i="64"/>
  <c r="CD282" i="64"/>
  <c r="CD300" i="64"/>
  <c r="CD301" i="64"/>
  <c r="CD283" i="64"/>
  <c r="CC302" i="64"/>
  <c r="CB990" i="64"/>
  <c r="CB1000" i="64" s="1"/>
  <c r="CA1000" i="64"/>
  <c r="CC994" i="64" a="1"/>
  <c r="CC994" i="64" s="1"/>
  <c r="CC989" i="64" a="1"/>
  <c r="CC989" i="64" s="1"/>
  <c r="CB610" i="64"/>
  <c r="CA2730" i="64"/>
  <c r="CC2714" i="64" a="1"/>
  <c r="CC2714" i="64" s="1"/>
  <c r="CC2715" i="64" a="1"/>
  <c r="CC2715" i="64" s="1"/>
  <c r="CC2716" i="64" a="1"/>
  <c r="CC2716" i="64" s="1"/>
  <c r="CC2717" i="64" a="1"/>
  <c r="CC2717" i="64" s="1"/>
  <c r="CC2719" i="64" a="1"/>
  <c r="CC2719" i="64" s="1"/>
  <c r="CC2718" i="64" a="1"/>
  <c r="CC2718" i="64" s="1"/>
  <c r="CC2713" i="64" a="1"/>
  <c r="CC2713" i="64" s="1"/>
  <c r="CC2720" i="64" a="1"/>
  <c r="CC2720" i="64" s="1"/>
  <c r="CC2721" i="64" a="1"/>
  <c r="CC2721" i="64" s="1"/>
  <c r="CB2722" i="64"/>
  <c r="CC586" i="64" a="1"/>
  <c r="CC586" i="64" s="1"/>
  <c r="CC609" i="64" a="1"/>
  <c r="CC609" i="64" s="1"/>
  <c r="CC608" i="64" a="1"/>
  <c r="CC608" i="64" s="1"/>
  <c r="CB587" i="64"/>
  <c r="CC2922" i="64"/>
  <c r="CC2888" i="64"/>
  <c r="CB2826" i="64"/>
  <c r="CB2804" i="64"/>
  <c r="CC3226" i="64" a="1"/>
  <c r="CC3226" i="64" s="1"/>
  <c r="CC2805" i="64" a="1"/>
  <c r="CC2805" i="64" s="1"/>
  <c r="CC2825" i="64" a="1"/>
  <c r="CC2825" i="64" s="1"/>
  <c r="BY2358" i="64"/>
  <c r="BY2360" i="64" s="1"/>
  <c r="BY2361" i="64" s="1"/>
  <c r="BZ2349" i="64"/>
  <c r="CA2347" i="64"/>
  <c r="CA2356" i="64"/>
  <c r="CA2348" i="64"/>
  <c r="CA2357" i="64"/>
  <c r="CC2353" i="64" a="1"/>
  <c r="CC2353" i="64" s="1"/>
  <c r="CC2352" i="64" a="1"/>
  <c r="CC2352" i="64" s="1"/>
  <c r="CC2344" i="64" a="1"/>
  <c r="CC2344" i="64" s="1"/>
  <c r="CC2343" i="64" a="1"/>
  <c r="CC2343" i="64" s="1"/>
  <c r="CB2340" i="64"/>
  <c r="CB2339" i="64"/>
  <c r="CC2334" i="64" a="1"/>
  <c r="CC2334" i="64" s="1"/>
  <c r="CC2335" i="64" a="1"/>
  <c r="CC2335" i="64" s="1"/>
  <c r="CB2868" i="64"/>
  <c r="CC2867" i="64" a="1"/>
  <c r="CC2867" i="64" s="1"/>
  <c r="CC865" i="64" a="1"/>
  <c r="CC865" i="64" s="1"/>
  <c r="CD2616" i="64"/>
  <c r="CD2617" i="64" s="1"/>
  <c r="CB2092" i="64"/>
  <c r="CB2255" i="64"/>
  <c r="CB1741" i="64"/>
  <c r="CB1358" i="64"/>
  <c r="CB891" i="64"/>
  <c r="CB867" i="64"/>
  <c r="CA83" i="64"/>
  <c r="CC860" i="64" a="1"/>
  <c r="CC860" i="64" s="1"/>
  <c r="CC96" i="64" a="1"/>
  <c r="CC96" i="64" s="1"/>
  <c r="CC585" i="64" a="1"/>
  <c r="CC585" i="64" s="1"/>
  <c r="CC76" i="64" a="1"/>
  <c r="CC76" i="64" s="1"/>
  <c r="CC80" i="64" a="1"/>
  <c r="CC80" i="64" s="1"/>
  <c r="CC81" i="64" a="1"/>
  <c r="CC81" i="64" s="1"/>
  <c r="CB77" i="64"/>
  <c r="CC74" i="64" a="1"/>
  <c r="CC74" i="64" s="1"/>
  <c r="CC75" i="64" a="1"/>
  <c r="CC75" i="64" s="1"/>
  <c r="CC890" i="64" a="1"/>
  <c r="CC890" i="64" s="1"/>
  <c r="CC3123" i="64" a="1"/>
  <c r="CC3123" i="64" s="1"/>
  <c r="CC3200" i="64" a="1"/>
  <c r="CC3200" i="64" s="1"/>
  <c r="CC3174" i="64" a="1"/>
  <c r="CC3174" i="64" s="1"/>
  <c r="CC3149" i="64" a="1"/>
  <c r="CC3149" i="64" s="1"/>
  <c r="CC2231" i="64" a="1"/>
  <c r="CC2231" i="64" s="1"/>
  <c r="CC2232" i="64" s="1"/>
  <c r="CC110" i="64" a="1"/>
  <c r="CC110" i="64" s="1"/>
  <c r="CC111" i="64" a="1"/>
  <c r="CC111" i="64" s="1"/>
  <c r="CC112" i="64" a="1"/>
  <c r="CC112" i="64" s="1"/>
  <c r="CC113" i="64" a="1"/>
  <c r="CC113" i="64" s="1"/>
  <c r="CB114" i="64"/>
  <c r="CC2173" i="64" a="1"/>
  <c r="CC2173" i="64" s="1"/>
  <c r="CC2174" i="64" s="1"/>
  <c r="CC562" i="64" a="1"/>
  <c r="CC562" i="64" s="1"/>
  <c r="CC3250" i="64" a="1"/>
  <c r="CC3250" i="64" s="1"/>
  <c r="CC2093" i="64" a="1"/>
  <c r="CC2093" i="64" s="1"/>
  <c r="CC2511" i="64" a="1"/>
  <c r="CC2511" i="64" s="1"/>
  <c r="CC2519" i="64" s="1"/>
  <c r="CC2262" i="64" a="1"/>
  <c r="CC2262" i="64" s="1"/>
  <c r="CC2256" i="64" a="1"/>
  <c r="CC2256" i="64" s="1"/>
  <c r="CC2254" i="64" a="1"/>
  <c r="CC2254" i="64" s="1"/>
  <c r="CC1740" i="64" a="1"/>
  <c r="CC1740" i="64" s="1"/>
  <c r="CC1357" i="64" a="1"/>
  <c r="CC1357" i="64" s="1"/>
  <c r="CC587" i="64" a="1"/>
  <c r="CC610" i="64" a="1"/>
  <c r="CC2868" i="64" a="1"/>
  <c r="BX1662" i="64" a="1"/>
  <c r="CC2804" i="64" a="1"/>
  <c r="CC2340" i="64" a="1"/>
  <c r="CC867" i="64" a="1"/>
  <c r="CC891" i="64" a="1"/>
  <c r="CC563" i="64" a="1"/>
  <c r="CC2255" i="64" a="1"/>
  <c r="CC1741" i="64" a="1"/>
  <c r="CC1358" i="64" a="1"/>
  <c r="CC990" i="64" a="1"/>
  <c r="CD2922" i="64" a="1"/>
  <c r="CD2888" i="64" a="1"/>
  <c r="CC2092" i="64" a="1"/>
  <c r="CC2339" i="64" a="1"/>
  <c r="CC2826" i="64" a="1"/>
  <c r="BV913" i="64" a="1"/>
  <c r="BM3039" i="64" l="1"/>
  <c r="BM3040" i="64" s="1"/>
  <c r="BX1662" i="64"/>
  <c r="CC563" i="64"/>
  <c r="BV913" i="64"/>
  <c r="CD230" i="64" a="1"/>
  <c r="CD230" i="64" s="1"/>
  <c r="BW912" i="64" a="1"/>
  <c r="BW912" i="64" s="1"/>
  <c r="BU1573" i="64"/>
  <c r="BU1571" i="64"/>
  <c r="BV1567" i="64" s="1"/>
  <c r="AX1991" i="64"/>
  <c r="AW1992" i="64"/>
  <c r="BI431" i="64"/>
  <c r="BI435" i="64" s="1"/>
  <c r="BH437" i="64"/>
  <c r="AV802" i="64"/>
  <c r="AV792" i="64" s="1"/>
  <c r="AV794" i="64" s="1"/>
  <c r="AV2520" i="64" a="1"/>
  <c r="AV2520" i="64" s="1"/>
  <c r="CD302" i="64"/>
  <c r="CE298" i="64"/>
  <c r="CE281" i="64"/>
  <c r="CE299" i="64"/>
  <c r="CE282" i="64"/>
  <c r="CE300" i="64"/>
  <c r="CE283" i="64"/>
  <c r="CE301" i="64"/>
  <c r="CD284" i="64"/>
  <c r="CC990" i="64"/>
  <c r="CD994" i="64" a="1"/>
  <c r="CD994" i="64" s="1"/>
  <c r="CD989" i="64" a="1"/>
  <c r="CD989" i="64" s="1"/>
  <c r="CC610" i="64"/>
  <c r="CB2730" i="64"/>
  <c r="CC2722" i="64"/>
  <c r="CD2713" i="64" a="1"/>
  <c r="CD2713" i="64" s="1"/>
  <c r="CD2714" i="64" a="1"/>
  <c r="CD2714" i="64" s="1"/>
  <c r="CD2715" i="64" a="1"/>
  <c r="CD2715" i="64" s="1"/>
  <c r="CD2716" i="64" a="1"/>
  <c r="CD2716" i="64" s="1"/>
  <c r="CD2718" i="64" a="1"/>
  <c r="CD2718" i="64" s="1"/>
  <c r="CD2719" i="64" a="1"/>
  <c r="CD2719" i="64" s="1"/>
  <c r="CD2717" i="64" a="1"/>
  <c r="CD2717" i="64" s="1"/>
  <c r="CD2720" i="64" a="1"/>
  <c r="CD2720" i="64" s="1"/>
  <c r="CD2721" i="64" a="1"/>
  <c r="CD2721" i="64" s="1"/>
  <c r="CD608" i="64" a="1"/>
  <c r="CD608" i="64" s="1"/>
  <c r="CD586" i="64" a="1"/>
  <c r="CD586" i="64" s="1"/>
  <c r="CD609" i="64" a="1"/>
  <c r="CD609" i="64" s="1"/>
  <c r="CC587" i="64"/>
  <c r="CD2922" i="64"/>
  <c r="CD2888" i="64"/>
  <c r="CC2826" i="64"/>
  <c r="CC2804" i="64"/>
  <c r="CD3226" i="64" a="1"/>
  <c r="CD3226" i="64" s="1"/>
  <c r="CD2805" i="64" a="1"/>
  <c r="CD2805" i="64" s="1"/>
  <c r="CD2825" i="64" a="1"/>
  <c r="CD2825" i="64" s="1"/>
  <c r="CA2349" i="64"/>
  <c r="BZ2358" i="64"/>
  <c r="BZ2360" i="64" s="1"/>
  <c r="BZ2361" i="64" s="1"/>
  <c r="CA2358" i="64"/>
  <c r="CB2347" i="64"/>
  <c r="CB2356" i="64"/>
  <c r="CB2348" i="64"/>
  <c r="CB2357" i="64"/>
  <c r="CD2353" i="64" a="1"/>
  <c r="CD2353" i="64" s="1"/>
  <c r="CD2352" i="64" a="1"/>
  <c r="CD2352" i="64" s="1"/>
  <c r="CD2343" i="64" a="1"/>
  <c r="CD2343" i="64" s="1"/>
  <c r="CD2344" i="64" a="1"/>
  <c r="CD2344" i="64" s="1"/>
  <c r="CC2340" i="64"/>
  <c r="CC2339" i="64"/>
  <c r="CD2334" i="64" a="1"/>
  <c r="CD2334" i="64" s="1"/>
  <c r="CD2335" i="64" a="1"/>
  <c r="CD2335" i="64" s="1"/>
  <c r="CC2868" i="64"/>
  <c r="CD2867" i="64" a="1"/>
  <c r="CD2867" i="64" s="1"/>
  <c r="CD865" i="64" a="1"/>
  <c r="CD865" i="64" s="1"/>
  <c r="CE2616" i="64"/>
  <c r="CE2617" i="64" s="1"/>
  <c r="CC2092" i="64"/>
  <c r="CC2255" i="64"/>
  <c r="CC1741" i="64"/>
  <c r="CC1358" i="64"/>
  <c r="CC891" i="64"/>
  <c r="CC867" i="64"/>
  <c r="CB83" i="64"/>
  <c r="CD860" i="64" a="1"/>
  <c r="CD860" i="64" s="1"/>
  <c r="CD96" i="64" a="1"/>
  <c r="CD96" i="64" s="1"/>
  <c r="CD585" i="64" a="1"/>
  <c r="CD585" i="64" s="1"/>
  <c r="CD76" i="64" a="1"/>
  <c r="CD76" i="64" s="1"/>
  <c r="CD80" i="64" a="1"/>
  <c r="CD80" i="64" s="1"/>
  <c r="CD81" i="64" a="1"/>
  <c r="CD81" i="64" s="1"/>
  <c r="CC77" i="64"/>
  <c r="CD74" i="64" a="1"/>
  <c r="CD74" i="64" s="1"/>
  <c r="CD75" i="64" a="1"/>
  <c r="CD75" i="64" s="1"/>
  <c r="CD890" i="64" a="1"/>
  <c r="CD890" i="64" s="1"/>
  <c r="CD3123" i="64" a="1"/>
  <c r="CD3123" i="64" s="1"/>
  <c r="CD3149" i="64" a="1"/>
  <c r="CD3149" i="64" s="1"/>
  <c r="CD3200" i="64" a="1"/>
  <c r="CD3200" i="64" s="1"/>
  <c r="CD3174" i="64" a="1"/>
  <c r="CD3174" i="64" s="1"/>
  <c r="CD2231" i="64" a="1"/>
  <c r="CD2231" i="64" s="1"/>
  <c r="CD2232" i="64" s="1"/>
  <c r="CD111" i="64" a="1"/>
  <c r="CD111" i="64" s="1"/>
  <c r="CD112" i="64" a="1"/>
  <c r="CD112" i="64" s="1"/>
  <c r="CD113" i="64" a="1"/>
  <c r="CD113" i="64" s="1"/>
  <c r="CD110" i="64" a="1"/>
  <c r="CD110" i="64" s="1"/>
  <c r="CC114" i="64"/>
  <c r="CD2173" i="64" a="1"/>
  <c r="CD2173" i="64" s="1"/>
  <c r="CD2174" i="64" s="1"/>
  <c r="CD562" i="64" a="1"/>
  <c r="CD562" i="64" s="1"/>
  <c r="CD3250" i="64" a="1"/>
  <c r="CD3250" i="64" s="1"/>
  <c r="CD2093" i="64" a="1"/>
  <c r="CD2093" i="64" s="1"/>
  <c r="CD2511" i="64" a="1"/>
  <c r="CD2511" i="64" s="1"/>
  <c r="CD2519" i="64" s="1"/>
  <c r="CD2254" i="64" a="1"/>
  <c r="CD2254" i="64" s="1"/>
  <c r="CD2256" i="64" a="1"/>
  <c r="CD2256" i="64" s="1"/>
  <c r="CD2262" i="64" a="1"/>
  <c r="CD2262" i="64" s="1"/>
  <c r="CD1740" i="64" a="1"/>
  <c r="CD1740" i="64" s="1"/>
  <c r="CD1357" i="64" a="1"/>
  <c r="CD1357" i="64" s="1"/>
  <c r="CD990" i="64" a="1"/>
  <c r="BY1662" i="64" a="1"/>
  <c r="CD891" i="64" a="1"/>
  <c r="CD2826" i="64" a="1"/>
  <c r="CD610" i="64" a="1"/>
  <c r="CD2255" i="64" a="1"/>
  <c r="BW913" i="64" a="1"/>
  <c r="CD867" i="64" a="1"/>
  <c r="CD2092" i="64" a="1"/>
  <c r="CD587" i="64" a="1"/>
  <c r="CD1741" i="64" a="1"/>
  <c r="CE2922" i="64" a="1"/>
  <c r="CE2888" i="64" a="1"/>
  <c r="CD2804" i="64" a="1"/>
  <c r="CD563" i="64" a="1"/>
  <c r="CD2868" i="64" a="1"/>
  <c r="CD1358" i="64" a="1"/>
  <c r="CD2339" i="64" a="1"/>
  <c r="CD2340" i="64" a="1"/>
  <c r="BE23" i="861" l="1"/>
  <c r="BM3041" i="64"/>
  <c r="BN3036" i="64"/>
  <c r="BY1662" i="64"/>
  <c r="CD563" i="64"/>
  <c r="BW913" i="64"/>
  <c r="CE230" i="64" a="1"/>
  <c r="CE230" i="64" s="1"/>
  <c r="BV1571" i="64"/>
  <c r="BW1567" i="64" s="1"/>
  <c r="BV1573" i="64"/>
  <c r="BV1664" i="64"/>
  <c r="BX912" i="64" a="1"/>
  <c r="BX912" i="64" s="1"/>
  <c r="AY1991" i="64"/>
  <c r="AX1992" i="64"/>
  <c r="BJ431" i="64"/>
  <c r="BJ435" i="64" s="1"/>
  <c r="BI437" i="64"/>
  <c r="AV803" i="64"/>
  <c r="AW799" i="64" s="1"/>
  <c r="AV795" i="64"/>
  <c r="CE302" i="64"/>
  <c r="CE284" i="64"/>
  <c r="CF298" i="64"/>
  <c r="CF299" i="64"/>
  <c r="CF281" i="64"/>
  <c r="CF282" i="64"/>
  <c r="CF300" i="64"/>
  <c r="CF283" i="64"/>
  <c r="CF301" i="64"/>
  <c r="CD990" i="64"/>
  <c r="CD1000" i="64" s="1"/>
  <c r="CC1000" i="64"/>
  <c r="CE994" i="64" a="1"/>
  <c r="CE994" i="64" s="1"/>
  <c r="CE989" i="64" a="1"/>
  <c r="CE989" i="64" s="1"/>
  <c r="CD610" i="64"/>
  <c r="CC2730" i="64"/>
  <c r="CE2713" i="64" a="1"/>
  <c r="CE2713" i="64" s="1"/>
  <c r="CE2714" i="64" a="1"/>
  <c r="CE2714" i="64" s="1"/>
  <c r="CE2715" i="64" a="1"/>
  <c r="CE2715" i="64" s="1"/>
  <c r="CE2716" i="64" a="1"/>
  <c r="CE2716" i="64" s="1"/>
  <c r="CE2717" i="64" a="1"/>
  <c r="CE2717" i="64" s="1"/>
  <c r="CE2720" i="64" a="1"/>
  <c r="CE2720" i="64" s="1"/>
  <c r="CE2721" i="64" a="1"/>
  <c r="CE2721" i="64" s="1"/>
  <c r="CE2718" i="64" a="1"/>
  <c r="CE2718" i="64" s="1"/>
  <c r="CE2719" i="64" a="1"/>
  <c r="CE2719" i="64" s="1"/>
  <c r="CD2722" i="64"/>
  <c r="CE608" i="64" a="1"/>
  <c r="CE608" i="64" s="1"/>
  <c r="CE586" i="64" a="1"/>
  <c r="CE586" i="64" s="1"/>
  <c r="CE609" i="64" a="1"/>
  <c r="CE609" i="64" s="1"/>
  <c r="CD587" i="64"/>
  <c r="CE2888" i="64"/>
  <c r="CE2922" i="64"/>
  <c r="CD2826" i="64"/>
  <c r="CD2804" i="64"/>
  <c r="CE3226" i="64" a="1"/>
  <c r="CE3226" i="64" s="1"/>
  <c r="CE2805" i="64" a="1"/>
  <c r="CE2805" i="64" s="1"/>
  <c r="CE2825" i="64" a="1"/>
  <c r="CE2825" i="64" s="1"/>
  <c r="CA2360" i="64"/>
  <c r="CB2349" i="64"/>
  <c r="CC2347" i="64"/>
  <c r="CC2356" i="64"/>
  <c r="CC2348" i="64"/>
  <c r="CC2357" i="64"/>
  <c r="CE2353" i="64" a="1"/>
  <c r="CE2353" i="64" s="1"/>
  <c r="CE2352" i="64" a="1"/>
  <c r="CE2352" i="64" s="1"/>
  <c r="CE2344" i="64" a="1"/>
  <c r="CE2344" i="64" s="1"/>
  <c r="CE2343" i="64" a="1"/>
  <c r="CE2343" i="64" s="1"/>
  <c r="CD2340" i="64"/>
  <c r="CD2339" i="64"/>
  <c r="CE2334" i="64" a="1"/>
  <c r="CE2334" i="64" s="1"/>
  <c r="CE2335" i="64" a="1"/>
  <c r="CE2335" i="64" s="1"/>
  <c r="CD2868" i="64"/>
  <c r="CE2867" i="64" a="1"/>
  <c r="CE2867" i="64" s="1"/>
  <c r="CE865" i="64" a="1"/>
  <c r="CE865" i="64" s="1"/>
  <c r="CF2616" i="64"/>
  <c r="CF2617" i="64" s="1"/>
  <c r="CD1741" i="64"/>
  <c r="CD2255" i="64"/>
  <c r="CD2092" i="64"/>
  <c r="CD1358" i="64"/>
  <c r="CD891" i="64"/>
  <c r="CD867" i="64"/>
  <c r="CC83" i="64"/>
  <c r="CE860" i="64" a="1"/>
  <c r="CE860" i="64" s="1"/>
  <c r="CE96" i="64" a="1"/>
  <c r="CE96" i="64" s="1"/>
  <c r="CE585" i="64" a="1"/>
  <c r="CE585" i="64" s="1"/>
  <c r="CE76" i="64" a="1"/>
  <c r="CE76" i="64" s="1"/>
  <c r="CE81" i="64" a="1"/>
  <c r="CE81" i="64" s="1"/>
  <c r="CE80" i="64" a="1"/>
  <c r="CE80" i="64" s="1"/>
  <c r="CD77" i="64"/>
  <c r="CE75" i="64" a="1"/>
  <c r="CE75" i="64" s="1"/>
  <c r="CE74" i="64" a="1"/>
  <c r="CE74" i="64" s="1"/>
  <c r="CE890" i="64" a="1"/>
  <c r="CE890" i="64" s="1"/>
  <c r="CE3123" i="64" a="1"/>
  <c r="CE3123" i="64" s="1"/>
  <c r="CE3149" i="64" a="1"/>
  <c r="CE3149" i="64" s="1"/>
  <c r="CE3200" i="64" a="1"/>
  <c r="CE3200" i="64" s="1"/>
  <c r="CE3174" i="64" a="1"/>
  <c r="CE3174" i="64" s="1"/>
  <c r="CE2231" i="64" a="1"/>
  <c r="CE2231" i="64" s="1"/>
  <c r="CE2232" i="64" s="1"/>
  <c r="CD114" i="64"/>
  <c r="CE111" i="64" a="1"/>
  <c r="CE111" i="64" s="1"/>
  <c r="CE112" i="64" a="1"/>
  <c r="CE112" i="64" s="1"/>
  <c r="CE113" i="64" a="1"/>
  <c r="CE113" i="64" s="1"/>
  <c r="CE110" i="64" a="1"/>
  <c r="CE110" i="64" s="1"/>
  <c r="CE2173" i="64" a="1"/>
  <c r="CE2173" i="64" s="1"/>
  <c r="CE2174" i="64" s="1"/>
  <c r="CE562" i="64" a="1"/>
  <c r="CE562" i="64" s="1"/>
  <c r="CE3250" i="64" a="1"/>
  <c r="CE3250" i="64" s="1"/>
  <c r="CE2093" i="64" a="1"/>
  <c r="CE2093" i="64" s="1"/>
  <c r="CE2511" i="64" a="1"/>
  <c r="CE2511" i="64" s="1"/>
  <c r="CE2519" i="64" s="1"/>
  <c r="CE2254" i="64" a="1"/>
  <c r="CE2254" i="64" s="1"/>
  <c r="CE2262" i="64" a="1"/>
  <c r="CE2262" i="64" s="1"/>
  <c r="CE2256" i="64" a="1"/>
  <c r="CE2256" i="64" s="1"/>
  <c r="CE1740" i="64" a="1"/>
  <c r="CE1740" i="64" s="1"/>
  <c r="CE1357" i="64" a="1"/>
  <c r="CE1357" i="64" s="1"/>
  <c r="CE2868" i="64" a="1"/>
  <c r="BX913" i="64" a="1"/>
  <c r="CE990" i="64" a="1"/>
  <c r="CE610" i="64" a="1"/>
  <c r="CE2340" i="64" a="1"/>
  <c r="CE1358" i="64" a="1"/>
  <c r="CE2339" i="64" a="1"/>
  <c r="BZ1662" i="64" a="1"/>
  <c r="CE2826" i="64" a="1"/>
  <c r="CE587" i="64" a="1"/>
  <c r="CE867" i="64" a="1"/>
  <c r="CE2255" i="64" a="1"/>
  <c r="CF2888" i="64" a="1"/>
  <c r="CE2804" i="64" a="1"/>
  <c r="CE563" i="64" a="1"/>
  <c r="CF2922" i="64" a="1"/>
  <c r="CE891" i="64" a="1"/>
  <c r="CE2092" i="64" a="1"/>
  <c r="CE1741" i="64" a="1"/>
  <c r="BN3039" i="64" l="1"/>
  <c r="BN3040" i="64" s="1"/>
  <c r="BZ1662" i="64"/>
  <c r="CE563" i="64"/>
  <c r="BX913" i="64"/>
  <c r="BY912" i="64" a="1"/>
  <c r="BY912" i="64" s="1"/>
  <c r="CF230" i="64" a="1"/>
  <c r="CF230" i="64" s="1"/>
  <c r="BW1573" i="64"/>
  <c r="BW1571" i="64"/>
  <c r="BX1567" i="64" s="1"/>
  <c r="BW1664" i="64"/>
  <c r="AZ1991" i="64"/>
  <c r="AY1992" i="64"/>
  <c r="BK431" i="64"/>
  <c r="BK435" i="64" s="1"/>
  <c r="BJ437" i="64"/>
  <c r="AV804" i="64"/>
  <c r="AV808" i="64"/>
  <c r="AV796" i="64"/>
  <c r="AW788" i="64"/>
  <c r="AW791" i="64" s="1"/>
  <c r="CA2361" i="64"/>
  <c r="AW2520" i="64" a="1"/>
  <c r="AW2520" i="64" s="1"/>
  <c r="CF284" i="64"/>
  <c r="CG298" i="64"/>
  <c r="CG281" i="64"/>
  <c r="CG299" i="64"/>
  <c r="CG282" i="64"/>
  <c r="CG300" i="64"/>
  <c r="CG283" i="64"/>
  <c r="CG301" i="64"/>
  <c r="CF302" i="64"/>
  <c r="CE990" i="64"/>
  <c r="CF994" i="64" a="1"/>
  <c r="CF994" i="64" s="1"/>
  <c r="CF989" i="64" a="1"/>
  <c r="CF989" i="64" s="1"/>
  <c r="CD2730" i="64"/>
  <c r="CE610" i="64"/>
  <c r="CF2713" i="64" a="1"/>
  <c r="CF2713" i="64" s="1"/>
  <c r="CF2714" i="64" a="1"/>
  <c r="CF2714" i="64" s="1"/>
  <c r="CF2718" i="64" a="1"/>
  <c r="CF2718" i="64" s="1"/>
  <c r="CF2719" i="64" a="1"/>
  <c r="CF2719" i="64" s="1"/>
  <c r="CF2715" i="64" a="1"/>
  <c r="CF2715" i="64" s="1"/>
  <c r="CF2717" i="64" a="1"/>
  <c r="CF2717" i="64" s="1"/>
  <c r="CF2720" i="64" a="1"/>
  <c r="CF2720" i="64" s="1"/>
  <c r="CF2721" i="64" a="1"/>
  <c r="CF2721" i="64" s="1"/>
  <c r="CF2716" i="64" a="1"/>
  <c r="CF2716" i="64" s="1"/>
  <c r="CE2722" i="64"/>
  <c r="CF608" i="64" a="1"/>
  <c r="CF608" i="64" s="1"/>
  <c r="CF586" i="64" a="1"/>
  <c r="CF586" i="64" s="1"/>
  <c r="CF609" i="64" a="1"/>
  <c r="CF609" i="64" s="1"/>
  <c r="CE587" i="64"/>
  <c r="CF2888" i="64"/>
  <c r="CF2922" i="64"/>
  <c r="CE2826" i="64"/>
  <c r="CE2804" i="64"/>
  <c r="CF3226" i="64" a="1"/>
  <c r="CF3226" i="64" s="1"/>
  <c r="CF2805" i="64" a="1"/>
  <c r="CF2805" i="64" s="1"/>
  <c r="CF2825" i="64" a="1"/>
  <c r="CF2825" i="64" s="1"/>
  <c r="CB2358" i="64"/>
  <c r="CC2349" i="64"/>
  <c r="CD2348" i="64"/>
  <c r="CD2357" i="64"/>
  <c r="CD2347" i="64"/>
  <c r="CD2356" i="64"/>
  <c r="CF2352" i="64" a="1"/>
  <c r="CF2352" i="64" s="1"/>
  <c r="CF2353" i="64" a="1"/>
  <c r="CF2353" i="64" s="1"/>
  <c r="CF2344" i="64" a="1"/>
  <c r="CF2344" i="64" s="1"/>
  <c r="CF2343" i="64" a="1"/>
  <c r="CF2343" i="64" s="1"/>
  <c r="CE2340" i="64"/>
  <c r="CE2339" i="64"/>
  <c r="CF2334" i="64" a="1"/>
  <c r="CF2334" i="64" s="1"/>
  <c r="CF2335" i="64" a="1"/>
  <c r="CF2335" i="64" s="1"/>
  <c r="CE2868" i="64"/>
  <c r="CF2867" i="64" a="1"/>
  <c r="CF2867" i="64" s="1"/>
  <c r="CF865" i="64" a="1"/>
  <c r="CF865" i="64" s="1"/>
  <c r="CG2616" i="64"/>
  <c r="CG2617" i="64" s="1"/>
  <c r="CE2255" i="64"/>
  <c r="CE2092" i="64"/>
  <c r="CE1741" i="64"/>
  <c r="CE1358" i="64"/>
  <c r="CE891" i="64"/>
  <c r="CE867" i="64"/>
  <c r="CD83" i="64"/>
  <c r="CF860" i="64" a="1"/>
  <c r="CF860" i="64" s="1"/>
  <c r="CF96" i="64" a="1"/>
  <c r="CF96" i="64" s="1"/>
  <c r="CF585" i="64" a="1"/>
  <c r="CF585" i="64" s="1"/>
  <c r="CF76" i="64" a="1"/>
  <c r="CF76" i="64" s="1"/>
  <c r="CF81" i="64" a="1"/>
  <c r="CF81" i="64" s="1"/>
  <c r="CF80" i="64" a="1"/>
  <c r="CF80" i="64" s="1"/>
  <c r="CE77" i="64"/>
  <c r="CF74" i="64" a="1"/>
  <c r="CF74" i="64" s="1"/>
  <c r="CF75" i="64" a="1"/>
  <c r="CF75" i="64" s="1"/>
  <c r="CF890" i="64" a="1"/>
  <c r="CF890" i="64" s="1"/>
  <c r="CF3123" i="64" a="1"/>
  <c r="CF3123" i="64" s="1"/>
  <c r="CF3200" i="64" a="1"/>
  <c r="CF3200" i="64" s="1"/>
  <c r="CF3174" i="64" a="1"/>
  <c r="CF3174" i="64" s="1"/>
  <c r="CF3149" i="64" a="1"/>
  <c r="CF3149" i="64" s="1"/>
  <c r="CF2231" i="64" a="1"/>
  <c r="CF2231" i="64" s="1"/>
  <c r="CF2232" i="64" s="1"/>
  <c r="CE114" i="64"/>
  <c r="CF110" i="64" a="1"/>
  <c r="CF110" i="64" s="1"/>
  <c r="CF111" i="64" a="1"/>
  <c r="CF111" i="64" s="1"/>
  <c r="CF112" i="64" a="1"/>
  <c r="CF112" i="64" s="1"/>
  <c r="CF113" i="64" a="1"/>
  <c r="CF113" i="64" s="1"/>
  <c r="CF2173" i="64" a="1"/>
  <c r="CF2173" i="64" s="1"/>
  <c r="CF2174" i="64" s="1"/>
  <c r="CF562" i="64" a="1"/>
  <c r="CF562" i="64" s="1"/>
  <c r="CF3250" i="64" a="1"/>
  <c r="CF3250" i="64" s="1"/>
  <c r="CF2093" i="64" a="1"/>
  <c r="CF2093" i="64" s="1"/>
  <c r="CF2511" i="64" a="1"/>
  <c r="CF2511" i="64" s="1"/>
  <c r="CF2519" i="64" s="1"/>
  <c r="CF2262" i="64" a="1"/>
  <c r="CF2262" i="64" s="1"/>
  <c r="CF2256" i="64" a="1"/>
  <c r="CF2256" i="64" s="1"/>
  <c r="CF2254" i="64" a="1"/>
  <c r="CF2254" i="64" s="1"/>
  <c r="CF1740" i="64" a="1"/>
  <c r="CF1740" i="64" s="1"/>
  <c r="CF1357" i="64" a="1"/>
  <c r="CF1357" i="64" s="1"/>
  <c r="CF2255" i="64" a="1"/>
  <c r="CF990" i="64" a="1"/>
  <c r="CF610" i="64" a="1"/>
  <c r="CF2868" i="64" a="1"/>
  <c r="BY913" i="64" a="1"/>
  <c r="CF2340" i="64" a="1"/>
  <c r="CF2804" i="64" a="1"/>
  <c r="CF2339" i="64" a="1"/>
  <c r="CF891" i="64" a="1"/>
  <c r="CG2888" i="64" a="1"/>
  <c r="CF587" i="64" a="1"/>
  <c r="CF1741" i="64" a="1"/>
  <c r="CG2922" i="64" a="1"/>
  <c r="CA1662" i="64" a="1"/>
  <c r="CF2826" i="64" a="1"/>
  <c r="CF867" i="64" a="1"/>
  <c r="CF1358" i="64" a="1"/>
  <c r="CF2092" i="64" a="1"/>
  <c r="CF563" i="64" a="1"/>
  <c r="BN3041" i="64" l="1"/>
  <c r="BO3036" i="64"/>
  <c r="N3040" i="64"/>
  <c r="CA1662" i="64"/>
  <c r="CF563" i="64"/>
  <c r="BY913" i="64"/>
  <c r="BX1571" i="64"/>
  <c r="BY1567" i="64" s="1"/>
  <c r="BX1573" i="64"/>
  <c r="BZ912" i="64" a="1"/>
  <c r="BZ912" i="64" s="1"/>
  <c r="CG230" i="64" a="1"/>
  <c r="CG230" i="64" s="1"/>
  <c r="BX1664" i="64"/>
  <c r="BA1991" i="64"/>
  <c r="AZ1992" i="64"/>
  <c r="BK437" i="64"/>
  <c r="BL431" i="64"/>
  <c r="BL435" i="64" s="1"/>
  <c r="AW800" i="64"/>
  <c r="CB2360" i="64"/>
  <c r="CB2361" i="64" s="1"/>
  <c r="CG284" i="64"/>
  <c r="CG302" i="64"/>
  <c r="CH298" i="64"/>
  <c r="CH299" i="64"/>
  <c r="CH281" i="64"/>
  <c r="CH282" i="64"/>
  <c r="CH300" i="64"/>
  <c r="CH301" i="64"/>
  <c r="CH283" i="64"/>
  <c r="CF990" i="64"/>
  <c r="CF1000" i="64" s="1"/>
  <c r="CE1000" i="64"/>
  <c r="CG994" i="64" a="1"/>
  <c r="CG994" i="64" s="1"/>
  <c r="CG989" i="64" a="1"/>
  <c r="CG989" i="64" s="1"/>
  <c r="CE2730" i="64"/>
  <c r="CF610" i="64"/>
  <c r="CG2713" i="64" a="1"/>
  <c r="CG2713" i="64" s="1"/>
  <c r="CG2714" i="64" a="1"/>
  <c r="CG2714" i="64" s="1"/>
  <c r="CG2715" i="64" a="1"/>
  <c r="CG2715" i="64" s="1"/>
  <c r="CG2716" i="64" a="1"/>
  <c r="CG2716" i="64" s="1"/>
  <c r="CG2717" i="64" a="1"/>
  <c r="CG2717" i="64" s="1"/>
  <c r="CG2720" i="64" a="1"/>
  <c r="CG2720" i="64" s="1"/>
  <c r="CG2721" i="64" a="1"/>
  <c r="CG2721" i="64" s="1"/>
  <c r="CG2718" i="64" a="1"/>
  <c r="CG2718" i="64" s="1"/>
  <c r="CG2719" i="64" a="1"/>
  <c r="CG2719" i="64" s="1"/>
  <c r="CF2722" i="64"/>
  <c r="CG609" i="64" a="1"/>
  <c r="CG609" i="64" s="1"/>
  <c r="CG608" i="64" a="1"/>
  <c r="CG608" i="64" s="1"/>
  <c r="CG586" i="64" a="1"/>
  <c r="CG586" i="64" s="1"/>
  <c r="CF587" i="64"/>
  <c r="CG2922" i="64"/>
  <c r="CG2888" i="64"/>
  <c r="CF2826" i="64"/>
  <c r="CF2804" i="64"/>
  <c r="CG3226" i="64" a="1"/>
  <c r="CG3226" i="64" s="1"/>
  <c r="CG2805" i="64" a="1"/>
  <c r="CG2805" i="64" s="1"/>
  <c r="CG2825" i="64" a="1"/>
  <c r="CG2825" i="64" s="1"/>
  <c r="CD2349" i="64"/>
  <c r="CD2358" i="64"/>
  <c r="CC2358" i="64"/>
  <c r="CC2360" i="64" s="1"/>
  <c r="CE2347" i="64"/>
  <c r="CE2356" i="64"/>
  <c r="CE2348" i="64"/>
  <c r="CE2357" i="64"/>
  <c r="CG2353" i="64" a="1"/>
  <c r="CG2353" i="64" s="1"/>
  <c r="CG2352" i="64" a="1"/>
  <c r="CG2352" i="64" s="1"/>
  <c r="CG2343" i="64" a="1"/>
  <c r="CG2343" i="64" s="1"/>
  <c r="CG2344" i="64" a="1"/>
  <c r="CG2344" i="64" s="1"/>
  <c r="CF2340" i="64"/>
  <c r="CF2339" i="64"/>
  <c r="CG2334" i="64" a="1"/>
  <c r="CG2334" i="64" s="1"/>
  <c r="CG2335" i="64" a="1"/>
  <c r="CG2335" i="64" s="1"/>
  <c r="CF2868" i="64"/>
  <c r="CG2867" i="64" a="1"/>
  <c r="CG2867" i="64" s="1"/>
  <c r="CG865" i="64" a="1"/>
  <c r="CG865" i="64" s="1"/>
  <c r="CH2616" i="64"/>
  <c r="CH2617" i="64" s="1"/>
  <c r="CF1741" i="64"/>
  <c r="CF2092" i="64"/>
  <c r="CF2255" i="64"/>
  <c r="CF1358" i="64"/>
  <c r="CF867" i="64"/>
  <c r="CF891" i="64"/>
  <c r="CE83" i="64"/>
  <c r="CG860" i="64" a="1"/>
  <c r="CG860" i="64" s="1"/>
  <c r="CG96" i="64" a="1"/>
  <c r="CG96" i="64" s="1"/>
  <c r="CG585" i="64" a="1"/>
  <c r="CG585" i="64" s="1"/>
  <c r="CG76" i="64" a="1"/>
  <c r="CG76" i="64" s="1"/>
  <c r="CG81" i="64" a="1"/>
  <c r="CG81" i="64" s="1"/>
  <c r="CG80" i="64" a="1"/>
  <c r="CG80" i="64" s="1"/>
  <c r="CF77" i="64"/>
  <c r="CG74" i="64" a="1"/>
  <c r="CG74" i="64" s="1"/>
  <c r="CG75" i="64" a="1"/>
  <c r="CG75" i="64" s="1"/>
  <c r="CG890" i="64" a="1"/>
  <c r="CG890" i="64" s="1"/>
  <c r="CG3123" i="64" a="1"/>
  <c r="CG3123" i="64" s="1"/>
  <c r="CG3200" i="64" a="1"/>
  <c r="CG3200" i="64" s="1"/>
  <c r="CG3174" i="64" a="1"/>
  <c r="CG3174" i="64" s="1"/>
  <c r="CG3149" i="64" a="1"/>
  <c r="CG3149" i="64" s="1"/>
  <c r="CG2231" i="64" a="1"/>
  <c r="CG2231" i="64" s="1"/>
  <c r="CG2232" i="64" s="1"/>
  <c r="CF114" i="64"/>
  <c r="CG110" i="64" a="1"/>
  <c r="CG110" i="64" s="1"/>
  <c r="CG113" i="64" a="1"/>
  <c r="CG113" i="64" s="1"/>
  <c r="CG111" i="64" a="1"/>
  <c r="CG111" i="64" s="1"/>
  <c r="CG112" i="64" a="1"/>
  <c r="CG112" i="64" s="1"/>
  <c r="CG2173" i="64" a="1"/>
  <c r="CG2173" i="64" s="1"/>
  <c r="CG2174" i="64" s="1"/>
  <c r="CG562" i="64" a="1"/>
  <c r="CG562" i="64" s="1"/>
  <c r="CG3250" i="64" a="1"/>
  <c r="CG3250" i="64" s="1"/>
  <c r="CG2093" i="64" a="1"/>
  <c r="CG2093" i="64" s="1"/>
  <c r="CG2511" i="64" a="1"/>
  <c r="CG2511" i="64" s="1"/>
  <c r="CG2519" i="64" s="1"/>
  <c r="CG2262" i="64" a="1"/>
  <c r="CG2262" i="64" s="1"/>
  <c r="CG2256" i="64" a="1"/>
  <c r="CG2256" i="64" s="1"/>
  <c r="CG2254" i="64" a="1"/>
  <c r="CG2254" i="64" s="1"/>
  <c r="CG1740" i="64" a="1"/>
  <c r="CG1740" i="64" s="1"/>
  <c r="CG1357" i="64" a="1"/>
  <c r="CG1357" i="64" s="1"/>
  <c r="CG587" i="64" a="1"/>
  <c r="CG563" i="64" a="1"/>
  <c r="CG2255" i="64" a="1"/>
  <c r="CH2922" i="64" a="1"/>
  <c r="CH2888" i="64" a="1"/>
  <c r="CB1662" i="64" a="1"/>
  <c r="CG2804" i="64" a="1"/>
  <c r="CG867" i="64" a="1"/>
  <c r="CG2092" i="64" a="1"/>
  <c r="CG990" i="64" a="1"/>
  <c r="CG2340" i="64" a="1"/>
  <c r="CG2339" i="64" a="1"/>
  <c r="CG2826" i="64" a="1"/>
  <c r="CG2868" i="64" a="1"/>
  <c r="CG610" i="64" a="1"/>
  <c r="CG891" i="64" a="1"/>
  <c r="BZ913" i="64" a="1"/>
  <c r="CG1358" i="64" a="1"/>
  <c r="CG1741" i="64" a="1"/>
  <c r="BF23" i="861" l="1"/>
  <c r="O3036" i="64"/>
  <c r="BO3039" i="64"/>
  <c r="CB1662" i="64"/>
  <c r="CG563" i="64"/>
  <c r="O1662" i="64"/>
  <c r="BZ913" i="64"/>
  <c r="BY1571" i="64"/>
  <c r="BY1573" i="64"/>
  <c r="CH230" i="64" a="1"/>
  <c r="CH230" i="64" s="1"/>
  <c r="BY1664" i="64"/>
  <c r="CA912" i="64" a="1"/>
  <c r="CA912" i="64" s="1"/>
  <c r="BB1991" i="64"/>
  <c r="BA1992" i="64"/>
  <c r="BL437" i="64"/>
  <c r="BM431" i="64"/>
  <c r="BM435" i="64" s="1"/>
  <c r="AW802" i="64"/>
  <c r="AW792" i="64" s="1"/>
  <c r="AW794" i="64" s="1"/>
  <c r="AW795" i="64" s="1"/>
  <c r="AX2520" i="64" a="1"/>
  <c r="AX2520" i="64" s="1"/>
  <c r="CI298" i="64"/>
  <c r="CI281" i="64"/>
  <c r="CI299" i="64"/>
  <c r="CI300" i="64"/>
  <c r="CI282" i="64"/>
  <c r="CI283" i="64"/>
  <c r="CI301" i="64"/>
  <c r="CH302" i="64"/>
  <c r="CH284" i="64"/>
  <c r="CG990" i="64"/>
  <c r="CG1000" i="64" s="1"/>
  <c r="CH994" i="64" a="1"/>
  <c r="CH994" i="64" s="1"/>
  <c r="CH989" i="64" a="1"/>
  <c r="CH989" i="64" s="1"/>
  <c r="CG610" i="64"/>
  <c r="CH2713" i="64" a="1"/>
  <c r="CH2713" i="64" s="1"/>
  <c r="CH2714" i="64" a="1"/>
  <c r="CH2714" i="64" s="1"/>
  <c r="CH2715" i="64" a="1"/>
  <c r="CH2715" i="64" s="1"/>
  <c r="CH2716" i="64" a="1"/>
  <c r="CH2716" i="64" s="1"/>
  <c r="CH2717" i="64" a="1"/>
  <c r="CH2717" i="64" s="1"/>
  <c r="CH2720" i="64" a="1"/>
  <c r="CH2720" i="64" s="1"/>
  <c r="CH2721" i="64" a="1"/>
  <c r="CH2721" i="64" s="1"/>
  <c r="CH2718" i="64" a="1"/>
  <c r="CH2718" i="64" s="1"/>
  <c r="CH2719" i="64" a="1"/>
  <c r="CH2719" i="64" s="1"/>
  <c r="CF2730" i="64"/>
  <c r="CG2722" i="64"/>
  <c r="CH609" i="64" a="1"/>
  <c r="CH609" i="64" s="1"/>
  <c r="CH586" i="64" a="1"/>
  <c r="CH586" i="64" s="1"/>
  <c r="CH608" i="64" a="1"/>
  <c r="CH608" i="64" s="1"/>
  <c r="CG587" i="64"/>
  <c r="CH2922" i="64"/>
  <c r="CH2888" i="64"/>
  <c r="CG2826" i="64"/>
  <c r="CG2804" i="64"/>
  <c r="CH3226" i="64" a="1"/>
  <c r="CH3226" i="64" s="1"/>
  <c r="CH2805" i="64" a="1"/>
  <c r="CH2805" i="64" s="1"/>
  <c r="CH2825" i="64" a="1"/>
  <c r="CH2825" i="64" s="1"/>
  <c r="CD2360" i="64"/>
  <c r="CD2361" i="64" s="1"/>
  <c r="CC2361" i="64"/>
  <c r="CE2349" i="64"/>
  <c r="CF2347" i="64"/>
  <c r="CF2356" i="64"/>
  <c r="CF2348" i="64"/>
  <c r="CF2357" i="64"/>
  <c r="CH2353" i="64" a="1"/>
  <c r="CH2353" i="64" s="1"/>
  <c r="CH2352" i="64" a="1"/>
  <c r="CH2352" i="64" s="1"/>
  <c r="CH2343" i="64" a="1"/>
  <c r="CH2343" i="64" s="1"/>
  <c r="CH2344" i="64" a="1"/>
  <c r="CH2344" i="64" s="1"/>
  <c r="CG2340" i="64"/>
  <c r="CG2339" i="64"/>
  <c r="CH2334" i="64" a="1"/>
  <c r="CH2334" i="64" s="1"/>
  <c r="CH2335" i="64" a="1"/>
  <c r="CH2335" i="64" s="1"/>
  <c r="CG2868" i="64"/>
  <c r="CH2867" i="64" a="1"/>
  <c r="CH2867" i="64" s="1"/>
  <c r="CH865" i="64" a="1"/>
  <c r="CH865" i="64" s="1"/>
  <c r="CI2616" i="64"/>
  <c r="CI2617" i="64" s="1"/>
  <c r="CG1741" i="64"/>
  <c r="CG2092" i="64"/>
  <c r="CG2255" i="64"/>
  <c r="CG1358" i="64"/>
  <c r="CG891" i="64"/>
  <c r="CG867" i="64"/>
  <c r="CF83" i="64"/>
  <c r="CH860" i="64" a="1"/>
  <c r="CH860" i="64" s="1"/>
  <c r="CH96" i="64" a="1"/>
  <c r="CH96" i="64" s="1"/>
  <c r="CH585" i="64" a="1"/>
  <c r="CH585" i="64" s="1"/>
  <c r="CH76" i="64" a="1"/>
  <c r="CH76" i="64" s="1"/>
  <c r="CH81" i="64" a="1"/>
  <c r="CH81" i="64" s="1"/>
  <c r="CH80" i="64" a="1"/>
  <c r="CH80" i="64" s="1"/>
  <c r="CG77" i="64"/>
  <c r="CH74" i="64" a="1"/>
  <c r="CH74" i="64" s="1"/>
  <c r="CH75" i="64" a="1"/>
  <c r="CH75" i="64" s="1"/>
  <c r="CH890" i="64" a="1"/>
  <c r="CH890" i="64" s="1"/>
  <c r="CH3123" i="64" a="1"/>
  <c r="CH3123" i="64" s="1"/>
  <c r="CH3200" i="64" a="1"/>
  <c r="CH3200" i="64" s="1"/>
  <c r="CH3174" i="64" a="1"/>
  <c r="CH3174" i="64" s="1"/>
  <c r="CH3149" i="64" a="1"/>
  <c r="CH3149" i="64" s="1"/>
  <c r="CH2231" i="64" a="1"/>
  <c r="CH2231" i="64" s="1"/>
  <c r="CH2232" i="64" s="1"/>
  <c r="CH113" i="64" a="1"/>
  <c r="CH113" i="64" s="1"/>
  <c r="CH112" i="64" a="1"/>
  <c r="CH112" i="64" s="1"/>
  <c r="CH110" i="64" a="1"/>
  <c r="CH110" i="64" s="1"/>
  <c r="CH111" i="64" a="1"/>
  <c r="CH111" i="64" s="1"/>
  <c r="CG114" i="64"/>
  <c r="CH2173" i="64" a="1"/>
  <c r="CH2173" i="64" s="1"/>
  <c r="CH2174" i="64" s="1"/>
  <c r="CH562" i="64" a="1"/>
  <c r="CH562" i="64" s="1"/>
  <c r="CH3250" i="64" a="1"/>
  <c r="CH3250" i="64" s="1"/>
  <c r="CH2093" i="64" a="1"/>
  <c r="CH2093" i="64" s="1"/>
  <c r="CH2511" i="64" a="1"/>
  <c r="CH2511" i="64" s="1"/>
  <c r="CH2519" i="64" s="1"/>
  <c r="CH2262" i="64" a="1"/>
  <c r="CH2262" i="64" s="1"/>
  <c r="CH2256" i="64" a="1"/>
  <c r="CH2256" i="64" s="1"/>
  <c r="CH2254" i="64" a="1"/>
  <c r="CH2254" i="64" s="1"/>
  <c r="CH1740" i="64" a="1"/>
  <c r="CH1740" i="64" s="1"/>
  <c r="CH1357" i="64" a="1"/>
  <c r="CH1357" i="64" s="1"/>
  <c r="CH2092" i="64" a="1"/>
  <c r="CH2339" i="64" a="1"/>
  <c r="CH587" i="64" a="1"/>
  <c r="CC1662" i="64" a="1"/>
  <c r="CH563" i="64" a="1"/>
  <c r="CH2804" i="64" a="1"/>
  <c r="CH2255" i="64" a="1"/>
  <c r="CH2868" i="64" a="1"/>
  <c r="CH867" i="64" a="1"/>
  <c r="CH990" i="64" a="1"/>
  <c r="CI2888" i="64" a="1"/>
  <c r="CI2922" i="64" a="1"/>
  <c r="CH2826" i="64" a="1"/>
  <c r="CH891" i="64" a="1"/>
  <c r="CH2340" i="64" a="1"/>
  <c r="CH610" i="64" a="1"/>
  <c r="CA913" i="64" a="1"/>
  <c r="CH1358" i="64" a="1"/>
  <c r="CH1741" i="64" a="1"/>
  <c r="BO3040" i="64" l="1"/>
  <c r="CC1662" i="64"/>
  <c r="CH563" i="64"/>
  <c r="BZ1567" i="64"/>
  <c r="BZ1571" i="64" s="1"/>
  <c r="CA1567" i="64" s="1"/>
  <c r="CA913" i="64"/>
  <c r="CB912" i="64" a="1"/>
  <c r="CB912" i="64" s="1"/>
  <c r="CI230" i="64" a="1"/>
  <c r="CI230" i="64" s="1"/>
  <c r="BZ1664" i="64"/>
  <c r="BC1991" i="64"/>
  <c r="BB1992" i="64"/>
  <c r="M1992" i="64" s="1"/>
  <c r="M1991" i="64"/>
  <c r="BM437" i="64"/>
  <c r="BN431" i="64"/>
  <c r="BN435" i="64" s="1"/>
  <c r="AW803" i="64"/>
  <c r="AW808" i="64" s="1"/>
  <c r="AX788" i="64"/>
  <c r="AX791" i="64" s="1"/>
  <c r="AW796" i="64"/>
  <c r="CI284" i="64"/>
  <c r="CI302" i="64"/>
  <c r="CJ298" i="64"/>
  <c r="CJ299" i="64"/>
  <c r="CJ281" i="64"/>
  <c r="CJ282" i="64"/>
  <c r="CJ300" i="64"/>
  <c r="CJ283" i="64"/>
  <c r="CJ301" i="64"/>
  <c r="CH990" i="64"/>
  <c r="CI994" i="64" a="1"/>
  <c r="CI994" i="64" s="1"/>
  <c r="CI989" i="64" a="1"/>
  <c r="CI989" i="64" s="1"/>
  <c r="CH610" i="64"/>
  <c r="CG2730" i="64"/>
  <c r="CI2713" i="64" a="1"/>
  <c r="CI2713" i="64" s="1"/>
  <c r="CI2714" i="64" a="1"/>
  <c r="CI2714" i="64" s="1"/>
  <c r="CI2715" i="64" a="1"/>
  <c r="CI2715" i="64" s="1"/>
  <c r="CI2717" i="64" a="1"/>
  <c r="CI2717" i="64" s="1"/>
  <c r="CI2720" i="64" a="1"/>
  <c r="CI2720" i="64" s="1"/>
  <c r="CI2721" i="64" a="1"/>
  <c r="CI2721" i="64" s="1"/>
  <c r="CI2716" i="64" a="1"/>
  <c r="CI2716" i="64" s="1"/>
  <c r="CI2718" i="64" a="1"/>
  <c r="CI2718" i="64" s="1"/>
  <c r="CI2719" i="64" a="1"/>
  <c r="CI2719" i="64" s="1"/>
  <c r="CH2722" i="64"/>
  <c r="CI586" i="64" a="1"/>
  <c r="CI586" i="64" s="1"/>
  <c r="CI609" i="64" a="1"/>
  <c r="CI609" i="64" s="1"/>
  <c r="CI608" i="64" a="1"/>
  <c r="CI608" i="64" s="1"/>
  <c r="CH587" i="64"/>
  <c r="CI2922" i="64"/>
  <c r="CI2888" i="64"/>
  <c r="CH2826" i="64"/>
  <c r="CH2804" i="64"/>
  <c r="CI3226" i="64" a="1"/>
  <c r="CI3226" i="64" s="1"/>
  <c r="CI2805" i="64" a="1"/>
  <c r="CI2805" i="64" s="1"/>
  <c r="CI2825" i="64" a="1"/>
  <c r="CI2825" i="64" s="1"/>
  <c r="CE2358" i="64"/>
  <c r="CF2349" i="64"/>
  <c r="CG2347" i="64"/>
  <c r="CG2356" i="64"/>
  <c r="CG2348" i="64"/>
  <c r="CG2357" i="64"/>
  <c r="CI2353" i="64" a="1"/>
  <c r="CI2353" i="64" s="1"/>
  <c r="CI2352" i="64" a="1"/>
  <c r="CI2352" i="64" s="1"/>
  <c r="CI2344" i="64" a="1"/>
  <c r="CI2344" i="64" s="1"/>
  <c r="CI2343" i="64" a="1"/>
  <c r="CI2343" i="64" s="1"/>
  <c r="CH2340" i="64"/>
  <c r="CH2339" i="64"/>
  <c r="CI2334" i="64" a="1"/>
  <c r="CI2334" i="64" s="1"/>
  <c r="CI2335" i="64" a="1"/>
  <c r="CI2335" i="64" s="1"/>
  <c r="CH2868" i="64"/>
  <c r="CI2867" i="64" a="1"/>
  <c r="CI2867" i="64" s="1"/>
  <c r="CI865" i="64" a="1"/>
  <c r="CI865" i="64" s="1"/>
  <c r="CJ2616" i="64"/>
  <c r="CJ2617" i="64" s="1"/>
  <c r="CH2092" i="64"/>
  <c r="CH1741" i="64"/>
  <c r="CH2255" i="64"/>
  <c r="CH1358" i="64"/>
  <c r="CH891" i="64"/>
  <c r="CH867" i="64"/>
  <c r="CG83" i="64"/>
  <c r="CI860" i="64" a="1"/>
  <c r="CI860" i="64" s="1"/>
  <c r="CI96" i="64" a="1"/>
  <c r="CI96" i="64" s="1"/>
  <c r="CI585" i="64" a="1"/>
  <c r="CI585" i="64" s="1"/>
  <c r="CI76" i="64" a="1"/>
  <c r="CI76" i="64" s="1"/>
  <c r="CI81" i="64" a="1"/>
  <c r="CI81" i="64" s="1"/>
  <c r="CI80" i="64" a="1"/>
  <c r="CI80" i="64" s="1"/>
  <c r="CH77" i="64"/>
  <c r="CI74" i="64" a="1"/>
  <c r="CI74" i="64" s="1"/>
  <c r="CI75" i="64" a="1"/>
  <c r="CI75" i="64" s="1"/>
  <c r="CI890" i="64" a="1"/>
  <c r="CI890" i="64" s="1"/>
  <c r="CI3123" i="64" a="1"/>
  <c r="CI3123" i="64" s="1"/>
  <c r="CI3200" i="64" a="1"/>
  <c r="CI3200" i="64" s="1"/>
  <c r="CI3174" i="64" a="1"/>
  <c r="CI3174" i="64" s="1"/>
  <c r="CI3149" i="64" a="1"/>
  <c r="CI3149" i="64" s="1"/>
  <c r="CI2231" i="64" a="1"/>
  <c r="CI2231" i="64" s="1"/>
  <c r="CI2232" i="64" s="1"/>
  <c r="CI111" i="64" a="1"/>
  <c r="CI111" i="64" s="1"/>
  <c r="CI112" i="64" a="1"/>
  <c r="CI112" i="64" s="1"/>
  <c r="CI110" i="64" a="1"/>
  <c r="CI110" i="64" s="1"/>
  <c r="CI113" i="64" a="1"/>
  <c r="CI113" i="64" s="1"/>
  <c r="CH114" i="64"/>
  <c r="CI2173" i="64" a="1"/>
  <c r="CI2173" i="64" s="1"/>
  <c r="CI2174" i="64" s="1"/>
  <c r="CI562" i="64" a="1"/>
  <c r="CI562" i="64" s="1"/>
  <c r="CI3250" i="64" a="1"/>
  <c r="CI3250" i="64" s="1"/>
  <c r="CI2093" i="64" a="1"/>
  <c r="CI2093" i="64" s="1"/>
  <c r="CI2511" i="64" a="1"/>
  <c r="CI2511" i="64" s="1"/>
  <c r="CI2519" i="64" s="1"/>
  <c r="CI2262" i="64" a="1"/>
  <c r="CI2262" i="64" s="1"/>
  <c r="CI2256" i="64" a="1"/>
  <c r="CI2256" i="64" s="1"/>
  <c r="CI2254" i="64" a="1"/>
  <c r="CI2254" i="64" s="1"/>
  <c r="CI1740" i="64" a="1"/>
  <c r="CI1740" i="64" s="1"/>
  <c r="CI1357" i="64" a="1"/>
  <c r="CI1357" i="64" s="1"/>
  <c r="CI2255" i="64" a="1"/>
  <c r="CI990" i="64" a="1"/>
  <c r="CI2804" i="64" a="1"/>
  <c r="CI2340" i="64" a="1"/>
  <c r="CI610" i="64" a="1"/>
  <c r="CD1662" i="64" a="1"/>
  <c r="CJ2888" i="64" a="1"/>
  <c r="CI2826" i="64" a="1"/>
  <c r="CI1358" i="64" a="1"/>
  <c r="CI563" i="64" a="1"/>
  <c r="CI867" i="64" a="1"/>
  <c r="CI891" i="64" a="1"/>
  <c r="CI587" i="64" a="1"/>
  <c r="CJ2922" i="64" a="1"/>
  <c r="CB913" i="64" a="1"/>
  <c r="CI2868" i="64" a="1"/>
  <c r="CI1741" i="64" a="1"/>
  <c r="CI2339" i="64" a="1"/>
  <c r="CI2092" i="64" a="1"/>
  <c r="BO3041" i="64" l="1"/>
  <c r="BP3036" i="64"/>
  <c r="CD1662" i="64"/>
  <c r="CI563" i="64"/>
  <c r="O1571" i="64"/>
  <c r="P1567" i="64" s="1"/>
  <c r="BZ1573" i="64"/>
  <c r="CB913" i="64"/>
  <c r="CJ230" i="64" a="1"/>
  <c r="CJ230" i="64" s="1"/>
  <c r="CC912" i="64" a="1"/>
  <c r="CC912" i="64" s="1"/>
  <c r="CA1571" i="64"/>
  <c r="CB1567" i="64" s="1"/>
  <c r="CA1573" i="64"/>
  <c r="CA1664" i="64"/>
  <c r="BD1991" i="64"/>
  <c r="BC1992" i="64"/>
  <c r="BN437" i="64"/>
  <c r="AW804" i="64"/>
  <c r="AX799" i="64"/>
  <c r="AX800" i="64"/>
  <c r="AX802" i="64" s="1"/>
  <c r="AX792" i="64" s="1"/>
  <c r="AX794" i="64" s="1"/>
  <c r="AX795" i="64" s="1"/>
  <c r="CE2360" i="64"/>
  <c r="CE2361" i="64" s="1"/>
  <c r="AY2520" i="64" a="1"/>
  <c r="AY2520" i="64" s="1"/>
  <c r="CJ284" i="64"/>
  <c r="CK298" i="64"/>
  <c r="CK281" i="64"/>
  <c r="CK299" i="64"/>
  <c r="CK282" i="64"/>
  <c r="CK300" i="64"/>
  <c r="CK283" i="64"/>
  <c r="CK301" i="64"/>
  <c r="CJ302" i="64"/>
  <c r="CI990" i="64"/>
  <c r="CI1000" i="64" s="1"/>
  <c r="CH1000" i="64"/>
  <c r="CJ994" i="64" a="1"/>
  <c r="CJ994" i="64" s="1"/>
  <c r="CJ989" i="64" a="1"/>
  <c r="CJ989" i="64" s="1"/>
  <c r="CI610" i="64"/>
  <c r="CH2730" i="64"/>
  <c r="CI2722" i="64"/>
  <c r="CJ2718" i="64" a="1"/>
  <c r="CJ2718" i="64" s="1"/>
  <c r="CJ2719" i="64" a="1"/>
  <c r="CJ2719" i="64" s="1"/>
  <c r="CJ2713" i="64" a="1"/>
  <c r="CJ2713" i="64" s="1"/>
  <c r="CJ2714" i="64" a="1"/>
  <c r="CJ2714" i="64" s="1"/>
  <c r="CJ2715" i="64" a="1"/>
  <c r="CJ2715" i="64" s="1"/>
  <c r="CJ2717" i="64" a="1"/>
  <c r="CJ2717" i="64" s="1"/>
  <c r="CJ2720" i="64" a="1"/>
  <c r="CJ2720" i="64" s="1"/>
  <c r="CJ2721" i="64" a="1"/>
  <c r="CJ2721" i="64" s="1"/>
  <c r="CJ2716" i="64" a="1"/>
  <c r="CJ2716" i="64" s="1"/>
  <c r="CJ586" i="64" a="1"/>
  <c r="CJ586" i="64" s="1"/>
  <c r="CJ609" i="64" a="1"/>
  <c r="CJ609" i="64" s="1"/>
  <c r="CJ608" i="64" a="1"/>
  <c r="CJ608" i="64" s="1"/>
  <c r="CI587" i="64"/>
  <c r="CJ2922" i="64"/>
  <c r="CJ2888" i="64"/>
  <c r="CI2826" i="64"/>
  <c r="CI2804" i="64"/>
  <c r="CJ3226" i="64" a="1"/>
  <c r="CJ3226" i="64" s="1"/>
  <c r="CJ2805" i="64" a="1"/>
  <c r="CJ2805" i="64" s="1"/>
  <c r="CJ2825" i="64" a="1"/>
  <c r="CJ2825" i="64" s="1"/>
  <c r="CF2358" i="64"/>
  <c r="CF2360" i="64" s="1"/>
  <c r="CF2361" i="64" s="1"/>
  <c r="CG2349" i="64"/>
  <c r="CH2347" i="64"/>
  <c r="CH2356" i="64"/>
  <c r="CH2348" i="64"/>
  <c r="CH2357" i="64"/>
  <c r="CJ2352" i="64" a="1"/>
  <c r="CJ2352" i="64" s="1"/>
  <c r="CJ2353" i="64" a="1"/>
  <c r="CJ2353" i="64" s="1"/>
  <c r="CJ2344" i="64" a="1"/>
  <c r="CJ2344" i="64" s="1"/>
  <c r="CJ2343" i="64" a="1"/>
  <c r="CJ2343" i="64" s="1"/>
  <c r="CI2340" i="64"/>
  <c r="CI2339" i="64"/>
  <c r="CJ2334" i="64" a="1"/>
  <c r="CJ2334" i="64" s="1"/>
  <c r="CJ2335" i="64" a="1"/>
  <c r="CJ2335" i="64" s="1"/>
  <c r="CI2868" i="64"/>
  <c r="CJ2867" i="64" a="1"/>
  <c r="CJ2867" i="64" s="1"/>
  <c r="CJ865" i="64" a="1"/>
  <c r="CJ865" i="64" s="1"/>
  <c r="CK2616" i="64"/>
  <c r="CI1741" i="64"/>
  <c r="CI2255" i="64"/>
  <c r="CI2092" i="64"/>
  <c r="CI1358" i="64"/>
  <c r="CI891" i="64"/>
  <c r="CI867" i="64"/>
  <c r="CH83" i="64"/>
  <c r="CJ860" i="64" a="1"/>
  <c r="CJ860" i="64" s="1"/>
  <c r="CJ96" i="64" a="1"/>
  <c r="CJ96" i="64" s="1"/>
  <c r="CJ585" i="64" a="1"/>
  <c r="CJ585" i="64" s="1"/>
  <c r="CJ76" i="64" a="1"/>
  <c r="CJ76" i="64" s="1"/>
  <c r="CJ80" i="64" a="1"/>
  <c r="CJ80" i="64" s="1"/>
  <c r="CJ81" i="64" a="1"/>
  <c r="CJ81" i="64" s="1"/>
  <c r="CI77" i="64"/>
  <c r="CJ75" i="64" a="1"/>
  <c r="CJ75" i="64" s="1"/>
  <c r="CJ74" i="64" a="1"/>
  <c r="CJ74" i="64" s="1"/>
  <c r="CJ890" i="64" a="1"/>
  <c r="CJ890" i="64" s="1"/>
  <c r="CJ3123" i="64" a="1"/>
  <c r="CJ3123" i="64" s="1"/>
  <c r="CJ3200" i="64" a="1"/>
  <c r="CJ3200" i="64" s="1"/>
  <c r="CJ3174" i="64" a="1"/>
  <c r="CJ3174" i="64" s="1"/>
  <c r="CJ3149" i="64" a="1"/>
  <c r="CJ3149" i="64" s="1"/>
  <c r="CJ2231" i="64" a="1"/>
  <c r="CJ2231" i="64" s="1"/>
  <c r="CJ2232" i="64" s="1"/>
  <c r="CI114" i="64"/>
  <c r="CJ110" i="64" a="1"/>
  <c r="CJ110" i="64" s="1"/>
  <c r="CJ111" i="64" a="1"/>
  <c r="CJ111" i="64" s="1"/>
  <c r="CJ112" i="64" a="1"/>
  <c r="CJ112" i="64" s="1"/>
  <c r="CJ113" i="64" a="1"/>
  <c r="CJ113" i="64" s="1"/>
  <c r="CJ2173" i="64" a="1"/>
  <c r="CJ2173" i="64" s="1"/>
  <c r="CJ2174" i="64" s="1"/>
  <c r="CJ562" i="64" a="1"/>
  <c r="CJ562" i="64" s="1"/>
  <c r="CJ3250" i="64" a="1"/>
  <c r="CJ3250" i="64" s="1"/>
  <c r="CJ2093" i="64" a="1"/>
  <c r="CJ2093" i="64" s="1"/>
  <c r="CJ2511" i="64" a="1"/>
  <c r="CJ2511" i="64" s="1"/>
  <c r="CJ2519" i="64" s="1"/>
  <c r="CJ2262" i="64" a="1"/>
  <c r="CJ2262" i="64" s="1"/>
  <c r="CJ2256" i="64" a="1"/>
  <c r="CJ2256" i="64" s="1"/>
  <c r="CJ2254" i="64" a="1"/>
  <c r="CJ2254" i="64" s="1"/>
  <c r="CJ1740" i="64" a="1"/>
  <c r="CJ1740" i="64" s="1"/>
  <c r="CJ1357" i="64" a="1"/>
  <c r="CJ1357" i="64" s="1"/>
  <c r="CK2888" i="64" a="1"/>
  <c r="CJ610" i="64" a="1"/>
  <c r="CJ867" i="64" a="1"/>
  <c r="CJ2804" i="64" a="1"/>
  <c r="CJ2255" i="64" a="1"/>
  <c r="CJ2826" i="64" a="1"/>
  <c r="CE1662" i="64" a="1"/>
  <c r="CJ891" i="64" a="1"/>
  <c r="CJ2339" i="64" a="1"/>
  <c r="CJ990" i="64" a="1"/>
  <c r="CJ2868" i="64" a="1"/>
  <c r="CK2922" i="64" a="1"/>
  <c r="CJ563" i="64" a="1"/>
  <c r="CJ587" i="64" a="1"/>
  <c r="CJ2340" i="64" a="1"/>
  <c r="CC913" i="64" a="1"/>
  <c r="CJ2092" i="64" a="1"/>
  <c r="CJ1741" i="64" a="1"/>
  <c r="CJ1358" i="64" a="1"/>
  <c r="BG23" i="861" l="1"/>
  <c r="BP3039" i="64"/>
  <c r="CK2617" i="64"/>
  <c r="CL2617" i="64"/>
  <c r="CE1662" i="64"/>
  <c r="CJ563" i="64"/>
  <c r="CC913" i="64"/>
  <c r="CC1664" i="64"/>
  <c r="CD912" i="64" a="1"/>
  <c r="CD912" i="64" s="1"/>
  <c r="CB1573" i="64"/>
  <c r="CB1571" i="64"/>
  <c r="CC1567" i="64" s="1"/>
  <c r="CK230" i="64" a="1"/>
  <c r="CK230" i="64" s="1"/>
  <c r="CL230" i="64" s="1" a="1"/>
  <c r="CL230" i="64" s="1"/>
  <c r="CB1664" i="64"/>
  <c r="BE1991" i="64"/>
  <c r="BD1992" i="64"/>
  <c r="BO431" i="64"/>
  <c r="BO435" i="64" s="1"/>
  <c r="N435" i="64"/>
  <c r="O431" i="64" s="1"/>
  <c r="AX803" i="64"/>
  <c r="AX804" i="64" s="1"/>
  <c r="AX796" i="64"/>
  <c r="AY788" i="64"/>
  <c r="AY791" i="64" s="1"/>
  <c r="CK284" i="64"/>
  <c r="K299" i="64"/>
  <c r="K298" i="64"/>
  <c r="K281" i="64"/>
  <c r="K282" i="64"/>
  <c r="K300" i="64"/>
  <c r="K283" i="64"/>
  <c r="K301" i="64"/>
  <c r="CK302" i="64"/>
  <c r="CJ990" i="64"/>
  <c r="CJ1000" i="64" s="1"/>
  <c r="CK994" i="64" a="1"/>
  <c r="CK994" i="64" s="1"/>
  <c r="CK989" i="64" a="1"/>
  <c r="CK989" i="64" s="1"/>
  <c r="CJ610" i="64"/>
  <c r="CI2730" i="64"/>
  <c r="CJ2722" i="64"/>
  <c r="CK2714" i="64" a="1"/>
  <c r="CK2714" i="64" s="1"/>
  <c r="CK2715" i="64" a="1"/>
  <c r="CK2715" i="64" s="1"/>
  <c r="CK2716" i="64" a="1"/>
  <c r="CK2716" i="64" s="1"/>
  <c r="CK2717" i="64" a="1"/>
  <c r="CK2717" i="64" s="1"/>
  <c r="CK2718" i="64" a="1"/>
  <c r="CK2718" i="64" s="1"/>
  <c r="CK2719" i="64" a="1"/>
  <c r="CK2719" i="64" s="1"/>
  <c r="CK2713" i="64" a="1"/>
  <c r="CK2713" i="64" s="1"/>
  <c r="CK2720" i="64" a="1"/>
  <c r="CK2720" i="64" s="1"/>
  <c r="CK2721" i="64" a="1"/>
  <c r="CK2721" i="64" s="1"/>
  <c r="CK586" i="64" a="1"/>
  <c r="CK586" i="64" s="1"/>
  <c r="CK609" i="64" a="1"/>
  <c r="CK609" i="64" s="1"/>
  <c r="CK608" i="64" a="1"/>
  <c r="CK608" i="64" s="1"/>
  <c r="CJ587" i="64"/>
  <c r="CK2922" i="64"/>
  <c r="CK2888" i="64"/>
  <c r="CJ2826" i="64"/>
  <c r="CJ2804" i="64"/>
  <c r="CK3226" i="64" a="1"/>
  <c r="CK3226" i="64" s="1"/>
  <c r="CK2805" i="64" a="1"/>
  <c r="CK2805" i="64" s="1"/>
  <c r="CK2825" i="64" a="1"/>
  <c r="CK2825" i="64" s="1"/>
  <c r="CG2358" i="64"/>
  <c r="CG2360" i="64" s="1"/>
  <c r="CH2349" i="64"/>
  <c r="CI2347" i="64"/>
  <c r="CI2356" i="64"/>
  <c r="CI2348" i="64"/>
  <c r="CI2357" i="64"/>
  <c r="CK2353" i="64" a="1"/>
  <c r="CK2353" i="64" s="1"/>
  <c r="CK2352" i="64" a="1"/>
  <c r="CK2352" i="64" s="1"/>
  <c r="CK2344" i="64" a="1"/>
  <c r="CK2344" i="64" s="1"/>
  <c r="CK2343" i="64" a="1"/>
  <c r="CK2343" i="64" s="1"/>
  <c r="CJ2340" i="64"/>
  <c r="CJ2339" i="64"/>
  <c r="CK2334" i="64" a="1"/>
  <c r="CK2334" i="64" s="1"/>
  <c r="CK2335" i="64" a="1"/>
  <c r="CK2335" i="64" s="1"/>
  <c r="CJ2868" i="64"/>
  <c r="CK2867" i="64" a="1"/>
  <c r="CK2867" i="64" s="1"/>
  <c r="CK865" i="64" a="1"/>
  <c r="CK865" i="64" s="1"/>
  <c r="CJ2255" i="64"/>
  <c r="CJ2092" i="64"/>
  <c r="CJ1741" i="64"/>
  <c r="CJ1358" i="64"/>
  <c r="CJ867" i="64"/>
  <c r="CJ891" i="64"/>
  <c r="CI83" i="64"/>
  <c r="CK860" i="64" a="1"/>
  <c r="CK860" i="64" s="1"/>
  <c r="CK96" i="64" a="1"/>
  <c r="CK96" i="64" s="1"/>
  <c r="CK585" i="64" a="1"/>
  <c r="CK585" i="64" s="1"/>
  <c r="CK76" i="64" a="1"/>
  <c r="CK76" i="64" s="1"/>
  <c r="CK80" i="64" a="1"/>
  <c r="CK80" i="64" s="1"/>
  <c r="CK81" i="64" a="1"/>
  <c r="CK81" i="64" s="1"/>
  <c r="CJ77" i="64"/>
  <c r="CK75" i="64" a="1"/>
  <c r="CK75" i="64" s="1"/>
  <c r="CK74" i="64" a="1"/>
  <c r="CK74" i="64" s="1"/>
  <c r="CK890" i="64" a="1"/>
  <c r="CK890" i="64" s="1"/>
  <c r="CK3123" i="64" a="1"/>
  <c r="CK3123" i="64" s="1"/>
  <c r="CK3200" i="64" a="1"/>
  <c r="CK3200" i="64" s="1"/>
  <c r="CK3174" i="64" a="1"/>
  <c r="CK3174" i="64" s="1"/>
  <c r="CK3149" i="64" a="1"/>
  <c r="CK3149" i="64" s="1"/>
  <c r="CK2231" i="64" a="1"/>
  <c r="CK2231" i="64" s="1"/>
  <c r="CK2232" i="64" s="1"/>
  <c r="CJ114" i="64"/>
  <c r="CK111" i="64" a="1"/>
  <c r="CK111" i="64" s="1"/>
  <c r="CK112" i="64" a="1"/>
  <c r="CK112" i="64" s="1"/>
  <c r="CK110" i="64" a="1"/>
  <c r="CK110" i="64" s="1"/>
  <c r="CK113" i="64" a="1"/>
  <c r="CK113" i="64" s="1"/>
  <c r="CK2173" i="64" a="1"/>
  <c r="CK2173" i="64" s="1"/>
  <c r="CK2174" i="64" s="1"/>
  <c r="CK562" i="64" a="1"/>
  <c r="CK562" i="64" s="1"/>
  <c r="CK3250" i="64" a="1"/>
  <c r="CK3250" i="64" s="1"/>
  <c r="CK2093" i="64" a="1"/>
  <c r="CK2093" i="64" s="1"/>
  <c r="CK2511" i="64" a="1"/>
  <c r="CK2511" i="64" s="1"/>
  <c r="CK2519" i="64" s="1"/>
  <c r="CL2520" i="64" s="1" a="1"/>
  <c r="CL2520" i="64" s="1"/>
  <c r="CK2256" i="64" a="1"/>
  <c r="CK2256" i="64" s="1"/>
  <c r="CK2254" i="64" a="1"/>
  <c r="CK2254" i="64" s="1"/>
  <c r="CK2262" i="64" a="1"/>
  <c r="CK2262" i="64" s="1"/>
  <c r="CK1740" i="64" a="1"/>
  <c r="CK1740" i="64" s="1"/>
  <c r="CK1357" i="64" a="1"/>
  <c r="CK1357" i="64" s="1"/>
  <c r="CK2868" i="64" a="1"/>
  <c r="CK587" i="64" a="1"/>
  <c r="CK2826" i="64" a="1"/>
  <c r="CD913" i="64" a="1"/>
  <c r="CK2804" i="64" a="1"/>
  <c r="CK2255" i="64" a="1"/>
  <c r="CK2339" i="64" a="1"/>
  <c r="CK891" i="64" a="1"/>
  <c r="CK867" i="64" a="1"/>
  <c r="CK990" i="64" a="1"/>
  <c r="CK610" i="64" a="1"/>
  <c r="CK2092" i="64" a="1"/>
  <c r="CF1662" i="64" a="1"/>
  <c r="CK2340" i="64" a="1"/>
  <c r="CK563" i="64" a="1"/>
  <c r="CK1358" i="64" a="1"/>
  <c r="CK1741" i="64" a="1"/>
  <c r="BP3040" i="64" l="1"/>
  <c r="CF1662" i="64"/>
  <c r="CK563" i="64"/>
  <c r="CD913" i="64"/>
  <c r="CE912" i="64" a="1"/>
  <c r="CE912" i="64" s="1"/>
  <c r="CC1573" i="64"/>
  <c r="CC1571" i="64"/>
  <c r="CD1567" i="64" s="1"/>
  <c r="BF1991" i="64"/>
  <c r="BE1992" i="64"/>
  <c r="BO437" i="64"/>
  <c r="BP431" i="64"/>
  <c r="BP435" i="64" s="1"/>
  <c r="AY799" i="64"/>
  <c r="AX808" i="64"/>
  <c r="AY800" i="64"/>
  <c r="AY802" i="64" s="1"/>
  <c r="AY792" i="64" s="1"/>
  <c r="AY794" i="64" s="1"/>
  <c r="AY795" i="64" s="1"/>
  <c r="K2616" i="64"/>
  <c r="L2616" i="64"/>
  <c r="M2616" i="64"/>
  <c r="N2616" i="64"/>
  <c r="O2616" i="64"/>
  <c r="P2616" i="64"/>
  <c r="AZ2520" i="64" a="1"/>
  <c r="AZ2520" i="64" s="1"/>
  <c r="K284" i="64"/>
  <c r="O300" i="64"/>
  <c r="O299" i="64"/>
  <c r="O301" i="64"/>
  <c r="O282" i="64"/>
  <c r="L301" i="64"/>
  <c r="P301" i="64"/>
  <c r="P281" i="64"/>
  <c r="P283" i="64"/>
  <c r="N300" i="64"/>
  <c r="M281" i="64"/>
  <c r="N298" i="64"/>
  <c r="P300" i="64"/>
  <c r="L298" i="64"/>
  <c r="N299" i="64"/>
  <c r="L300" i="64"/>
  <c r="P280" i="64"/>
  <c r="M300" i="64"/>
  <c r="O280" i="64"/>
  <c r="M298" i="64"/>
  <c r="M282" i="64"/>
  <c r="P282" i="64"/>
  <c r="O298" i="64"/>
  <c r="N281" i="64"/>
  <c r="P298" i="64"/>
  <c r="O283" i="64"/>
  <c r="N282" i="64"/>
  <c r="L283" i="64"/>
  <c r="N283" i="64"/>
  <c r="P299" i="64"/>
  <c r="M283" i="64"/>
  <c r="L281" i="64"/>
  <c r="L302" i="64"/>
  <c r="M299" i="64"/>
  <c r="O281" i="64"/>
  <c r="L299" i="64"/>
  <c r="L282" i="64"/>
  <c r="L284" i="64"/>
  <c r="L280" i="64"/>
  <c r="M280" i="64"/>
  <c r="M302" i="64"/>
  <c r="M301" i="64"/>
  <c r="M284" i="64"/>
  <c r="N301" i="64"/>
  <c r="N284" i="64"/>
  <c r="N280" i="64"/>
  <c r="O284" i="64"/>
  <c r="CK990" i="64"/>
  <c r="CK1000" i="64" s="1"/>
  <c r="L983" i="64"/>
  <c r="P983" i="64"/>
  <c r="O983" i="64"/>
  <c r="N983" i="64"/>
  <c r="K983" i="64"/>
  <c r="M983" i="64"/>
  <c r="CK610" i="64"/>
  <c r="CK2722" i="64"/>
  <c r="CJ2730" i="64"/>
  <c r="N610" i="64"/>
  <c r="L610" i="64"/>
  <c r="M610" i="64"/>
  <c r="O610" i="64"/>
  <c r="CK587" i="64"/>
  <c r="CK2826" i="64"/>
  <c r="CK2804" i="64"/>
  <c r="CI2349" i="64"/>
  <c r="CG2361" i="64"/>
  <c r="CH2358" i="64"/>
  <c r="CH2360" i="64" s="1"/>
  <c r="CH2361" i="64" s="1"/>
  <c r="CI2358" i="64"/>
  <c r="CJ2347" i="64"/>
  <c r="CJ2356" i="64"/>
  <c r="CJ2348" i="64"/>
  <c r="CJ2357" i="64"/>
  <c r="CK2340" i="64"/>
  <c r="CK2339" i="64"/>
  <c r="CK2868" i="64"/>
  <c r="L638" i="64"/>
  <c r="M638" i="64"/>
  <c r="N960" i="64"/>
  <c r="K638" i="64"/>
  <c r="M960" i="64"/>
  <c r="L960" i="64"/>
  <c r="K960" i="64"/>
  <c r="N638" i="64"/>
  <c r="O960" i="64"/>
  <c r="O638" i="64"/>
  <c r="P638" i="64"/>
  <c r="P960" i="64"/>
  <c r="CK2092" i="64"/>
  <c r="CK2255" i="64"/>
  <c r="CK1741" i="64"/>
  <c r="CK1358" i="64"/>
  <c r="CK891" i="64"/>
  <c r="CK867" i="64"/>
  <c r="CL863" i="64" s="1"/>
  <c r="CJ83" i="64"/>
  <c r="CK77" i="64"/>
  <c r="CK114" i="64"/>
  <c r="J2519" i="64"/>
  <c r="CG1662" i="64" a="1"/>
  <c r="CE913" i="64" a="1"/>
  <c r="BP3041" i="64" l="1"/>
  <c r="BQ3036" i="64"/>
  <c r="L2092" i="64"/>
  <c r="K2092" i="64"/>
  <c r="M2092" i="64"/>
  <c r="N2092" i="64"/>
  <c r="O2092" i="64"/>
  <c r="CL864" i="64"/>
  <c r="CL868" i="64" s="1"/>
  <c r="CG1662" i="64"/>
  <c r="CE913" i="64"/>
  <c r="CD1573" i="64"/>
  <c r="CD1571" i="64"/>
  <c r="CE1567" i="64" s="1"/>
  <c r="CF912" i="64" a="1"/>
  <c r="CF912" i="64" s="1"/>
  <c r="CD1664" i="64"/>
  <c r="BG1991" i="64"/>
  <c r="BF1992" i="64"/>
  <c r="BP437" i="64"/>
  <c r="BQ431" i="64"/>
  <c r="BQ435" i="64" s="1"/>
  <c r="AY796" i="64"/>
  <c r="AZ788" i="64"/>
  <c r="AY803" i="64"/>
  <c r="K2617" i="64"/>
  <c r="L2617" i="64"/>
  <c r="M2617" i="64"/>
  <c r="N2617" i="64"/>
  <c r="O2617" i="64"/>
  <c r="P2617" i="64"/>
  <c r="K2519" i="64"/>
  <c r="L2519" i="64"/>
  <c r="M2519" i="64"/>
  <c r="N2519" i="64"/>
  <c r="O2519" i="64"/>
  <c r="P2519" i="64"/>
  <c r="K2174" i="64"/>
  <c r="L2174" i="64"/>
  <c r="M2174" i="64"/>
  <c r="N2174" i="64"/>
  <c r="O2174" i="64"/>
  <c r="P2174" i="64"/>
  <c r="P302" i="64"/>
  <c r="K302" i="64"/>
  <c r="P284" i="64"/>
  <c r="N302" i="64"/>
  <c r="O302" i="64"/>
  <c r="K990" i="64"/>
  <c r="L990" i="64"/>
  <c r="M990" i="64"/>
  <c r="N990" i="64"/>
  <c r="O990" i="64"/>
  <c r="CK2730" i="64"/>
  <c r="CL2730" i="64" s="1"/>
  <c r="CJ2349" i="64"/>
  <c r="CI2360" i="64"/>
  <c r="CI2361" i="64" s="1"/>
  <c r="CJ2358" i="64"/>
  <c r="CK2348" i="64"/>
  <c r="CK2357" i="64"/>
  <c r="CK2347" i="64"/>
  <c r="CK2356" i="64"/>
  <c r="K867" i="64"/>
  <c r="L867" i="64"/>
  <c r="M867" i="64"/>
  <c r="N867" i="64"/>
  <c r="O867" i="64"/>
  <c r="J2520" i="64"/>
  <c r="P2092" i="64"/>
  <c r="P867" i="64"/>
  <c r="CK83" i="64"/>
  <c r="CH1662" i="64" a="1"/>
  <c r="CF913" i="64" a="1"/>
  <c r="BH23" i="861" l="1"/>
  <c r="BQ3039" i="64"/>
  <c r="BQ3040" i="64" s="1"/>
  <c r="CH1662" i="64"/>
  <c r="CF913" i="64"/>
  <c r="CG912" i="64" a="1"/>
  <c r="CG912" i="64" s="1"/>
  <c r="CE1573" i="64"/>
  <c r="CE1571" i="64"/>
  <c r="CF1567" i="64" s="1"/>
  <c r="CE1664" i="64"/>
  <c r="BH1991" i="64"/>
  <c r="BG1992" i="64"/>
  <c r="BR431" i="64"/>
  <c r="BR435" i="64" s="1"/>
  <c r="BQ437" i="64"/>
  <c r="AY808" i="64"/>
  <c r="AZ799" i="64"/>
  <c r="AY804" i="64"/>
  <c r="AZ791" i="64"/>
  <c r="AZ800" i="64" s="1"/>
  <c r="AZ802" i="64" s="1"/>
  <c r="AZ792" i="64" s="1"/>
  <c r="AZ794" i="64" s="1"/>
  <c r="AZ795" i="64" s="1"/>
  <c r="K2868" i="64"/>
  <c r="L2868" i="64"/>
  <c r="M2868" i="64"/>
  <c r="N2868" i="64"/>
  <c r="O2868" i="64"/>
  <c r="P2868" i="64"/>
  <c r="K2804" i="64"/>
  <c r="L2804" i="64"/>
  <c r="M2804" i="64"/>
  <c r="N2804" i="64"/>
  <c r="O2804" i="64"/>
  <c r="P2804" i="64"/>
  <c r="L2826" i="64"/>
  <c r="M2826" i="64"/>
  <c r="N2826" i="64"/>
  <c r="O2826" i="64"/>
  <c r="P2826" i="64"/>
  <c r="K2826" i="64"/>
  <c r="K2722" i="64"/>
  <c r="L2722" i="64"/>
  <c r="M2722" i="64"/>
  <c r="N2722" i="64"/>
  <c r="O2722" i="64"/>
  <c r="P2722" i="64"/>
  <c r="K2339" i="64"/>
  <c r="L2339" i="64"/>
  <c r="M2339" i="64"/>
  <c r="N2339" i="64"/>
  <c r="O2339" i="64"/>
  <c r="P2339" i="64"/>
  <c r="K2340" i="64"/>
  <c r="L2340" i="64"/>
  <c r="M2340" i="64"/>
  <c r="N2340" i="64"/>
  <c r="O2340" i="64"/>
  <c r="P2340" i="64"/>
  <c r="K2255" i="64"/>
  <c r="L2255" i="64"/>
  <c r="M2255" i="64"/>
  <c r="N2255" i="64"/>
  <c r="O2255" i="64"/>
  <c r="P2255" i="64"/>
  <c r="K2232" i="64"/>
  <c r="L2232" i="64"/>
  <c r="M2232" i="64"/>
  <c r="N2232" i="64"/>
  <c r="O2232" i="64"/>
  <c r="P2232" i="64"/>
  <c r="K1358" i="64"/>
  <c r="L1358" i="64"/>
  <c r="M1358" i="64"/>
  <c r="N1358" i="64"/>
  <c r="O1358" i="64"/>
  <c r="P1358" i="64"/>
  <c r="P990" i="64"/>
  <c r="K1000" i="64"/>
  <c r="L1000" i="64"/>
  <c r="M1000" i="64"/>
  <c r="N1000" i="64"/>
  <c r="O1000" i="64"/>
  <c r="P1000" i="64"/>
  <c r="P2730" i="64"/>
  <c r="K610" i="64"/>
  <c r="P610" i="64"/>
  <c r="L587" i="64"/>
  <c r="M587" i="64"/>
  <c r="N587" i="64"/>
  <c r="O587" i="64"/>
  <c r="P587" i="64"/>
  <c r="K587" i="64"/>
  <c r="CJ2360" i="64"/>
  <c r="CJ2361" i="64" s="1"/>
  <c r="CK2349" i="64"/>
  <c r="K77" i="64"/>
  <c r="L77" i="64"/>
  <c r="M77" i="64"/>
  <c r="N77" i="64"/>
  <c r="O77" i="64"/>
  <c r="P77" i="64"/>
  <c r="K563" i="64"/>
  <c r="L563" i="64"/>
  <c r="M563" i="64"/>
  <c r="N563" i="64"/>
  <c r="O563" i="64"/>
  <c r="P563" i="64"/>
  <c r="K891" i="64"/>
  <c r="L891" i="64"/>
  <c r="M891" i="64"/>
  <c r="N891" i="64"/>
  <c r="O891" i="64"/>
  <c r="P891" i="64"/>
  <c r="K1741" i="64"/>
  <c r="L1741" i="64"/>
  <c r="M1741" i="64"/>
  <c r="N1741" i="64"/>
  <c r="O1741" i="64"/>
  <c r="P1741" i="64"/>
  <c r="CG913" i="64" a="1"/>
  <c r="CI1662" i="64" a="1"/>
  <c r="BQ3041" i="64" l="1"/>
  <c r="BR3036" i="64"/>
  <c r="CI1662" i="64"/>
  <c r="CG913" i="64"/>
  <c r="CF1571" i="64"/>
  <c r="CG1567" i="64" s="1"/>
  <c r="CF1573" i="64"/>
  <c r="CH912" i="64" a="1"/>
  <c r="CH912" i="64" s="1"/>
  <c r="CF1664" i="64"/>
  <c r="BI1991" i="64"/>
  <c r="BH1992" i="64"/>
  <c r="BS431" i="64"/>
  <c r="BS435" i="64" s="1"/>
  <c r="BR437" i="64"/>
  <c r="BA788" i="64"/>
  <c r="AZ796" i="64"/>
  <c r="AZ803" i="64"/>
  <c r="K2347" i="64"/>
  <c r="L2347" i="64"/>
  <c r="M2347" i="64"/>
  <c r="N2347" i="64"/>
  <c r="O2347" i="64"/>
  <c r="P2347" i="64"/>
  <c r="K2348" i="64"/>
  <c r="L2348" i="64"/>
  <c r="M2348" i="64"/>
  <c r="N2348" i="64"/>
  <c r="O2348" i="64"/>
  <c r="P2348" i="64"/>
  <c r="K2357" i="64"/>
  <c r="L2357" i="64"/>
  <c r="M2357" i="64"/>
  <c r="N2357" i="64"/>
  <c r="O2357" i="64"/>
  <c r="P2357" i="64"/>
  <c r="K2356" i="64"/>
  <c r="L2356" i="64"/>
  <c r="M2356" i="64"/>
  <c r="N2356" i="64"/>
  <c r="O2356" i="64"/>
  <c r="P2356" i="64"/>
  <c r="BA2520" i="64" a="1"/>
  <c r="BA2520" i="64" s="1"/>
  <c r="CK2358" i="64"/>
  <c r="CK2360" i="64" s="1"/>
  <c r="CK2361" i="64" s="1"/>
  <c r="K83" i="64"/>
  <c r="L83" i="64"/>
  <c r="M83" i="64"/>
  <c r="N83" i="64"/>
  <c r="O83" i="64"/>
  <c r="P83" i="64"/>
  <c r="CJ1662" i="64" a="1"/>
  <c r="CH913" i="64" a="1"/>
  <c r="BR3039" i="64" l="1"/>
  <c r="BR3040" i="64" s="1"/>
  <c r="CJ1662" i="64"/>
  <c r="CH913" i="64"/>
  <c r="CG1571" i="64"/>
  <c r="CH1567" i="64" s="1"/>
  <c r="CG1573" i="64"/>
  <c r="CI912" i="64" a="1"/>
  <c r="CI912" i="64" s="1"/>
  <c r="CG1664" i="64"/>
  <c r="BJ1991" i="64"/>
  <c r="BI1992" i="64"/>
  <c r="BT431" i="64"/>
  <c r="BT435" i="64" s="1"/>
  <c r="BS437" i="64"/>
  <c r="AZ808" i="64"/>
  <c r="BA799" i="64"/>
  <c r="AZ804" i="64"/>
  <c r="BA791" i="64"/>
  <c r="BA800" i="64" s="1"/>
  <c r="BA802" i="64" s="1"/>
  <c r="BA792" i="64" s="1"/>
  <c r="BA794" i="64" s="1"/>
  <c r="BA795" i="64" s="1"/>
  <c r="K2349" i="64"/>
  <c r="L2349" i="64"/>
  <c r="M2349" i="64"/>
  <c r="N2349" i="64"/>
  <c r="O2349" i="64"/>
  <c r="P2349" i="64"/>
  <c r="CK1662" i="64" a="1"/>
  <c r="CI913" i="64" a="1"/>
  <c r="BI23" i="861" l="1"/>
  <c r="BR3041" i="64"/>
  <c r="BS3036" i="64"/>
  <c r="CK1662" i="64"/>
  <c r="CI913" i="64"/>
  <c r="CJ912" i="64" a="1"/>
  <c r="CJ912" i="64" s="1"/>
  <c r="CH1571" i="64"/>
  <c r="CI1567" i="64" s="1"/>
  <c r="CH1573" i="64"/>
  <c r="CH1664" i="64"/>
  <c r="BK1991" i="64"/>
  <c r="BJ1992" i="64"/>
  <c r="BU431" i="64"/>
  <c r="BU435" i="64" s="1"/>
  <c r="BT437" i="64"/>
  <c r="BB788" i="64"/>
  <c r="BB791" i="64" s="1"/>
  <c r="BB800" i="64" s="1"/>
  <c r="BB802" i="64" s="1"/>
  <c r="BB792" i="64" s="1"/>
  <c r="BB794" i="64" s="1"/>
  <c r="BB795" i="64" s="1"/>
  <c r="BA796" i="64"/>
  <c r="BA803" i="64"/>
  <c r="K2358" i="64"/>
  <c r="L2358" i="64"/>
  <c r="M2358" i="64"/>
  <c r="N2358" i="64"/>
  <c r="O2358" i="64"/>
  <c r="P2358" i="64"/>
  <c r="BB2520" i="64" a="1"/>
  <c r="BB2520" i="64" s="1"/>
  <c r="CL1662" i="64" a="1"/>
  <c r="CJ913" i="64" a="1"/>
  <c r="BS3039" i="64" l="1"/>
  <c r="BS3040" i="64" s="1"/>
  <c r="CL1662" i="64"/>
  <c r="CL1664" i="64" s="1"/>
  <c r="CJ913" i="64"/>
  <c r="CK912" i="64" a="1"/>
  <c r="CK912" i="64" s="1"/>
  <c r="CL912" i="64" s="1" a="1"/>
  <c r="CL912" i="64" s="1"/>
  <c r="CI1571" i="64"/>
  <c r="CJ1567" i="64" s="1"/>
  <c r="CI1573" i="64"/>
  <c r="CI1664" i="64"/>
  <c r="BL1991" i="64"/>
  <c r="BK1992" i="64"/>
  <c r="BV431" i="64"/>
  <c r="BV435" i="64" s="1"/>
  <c r="BU437" i="64"/>
  <c r="BA808" i="64"/>
  <c r="BB799" i="64"/>
  <c r="BB803" i="64" s="1"/>
  <c r="BA804" i="64"/>
  <c r="BB796" i="64"/>
  <c r="BC788" i="64"/>
  <c r="BC791" i="64" s="1"/>
  <c r="M795" i="64"/>
  <c r="K2360" i="64"/>
  <c r="K2361" i="64" s="1"/>
  <c r="L2360" i="64"/>
  <c r="L2361" i="64" s="1"/>
  <c r="M2360" i="64"/>
  <c r="M2361" i="64" s="1"/>
  <c r="N2360" i="64"/>
  <c r="N2361" i="64" s="1"/>
  <c r="O2360" i="64"/>
  <c r="O2361" i="64" s="1"/>
  <c r="P2360" i="64"/>
  <c r="P2361" i="64" s="1"/>
  <c r="CL913" i="64" a="1"/>
  <c r="BS3041" i="64" l="1"/>
  <c r="BT3036" i="64"/>
  <c r="CL913" i="64"/>
  <c r="CJ1571" i="64"/>
  <c r="CK1567" i="64" s="1"/>
  <c r="CJ1573" i="64"/>
  <c r="CJ1664" i="64"/>
  <c r="BM1991" i="64"/>
  <c r="BL1992" i="64"/>
  <c r="BW431" i="64"/>
  <c r="BW435" i="64" s="1"/>
  <c r="BV437" i="64"/>
  <c r="N788" i="64"/>
  <c r="BC800" i="64"/>
  <c r="BB808" i="64"/>
  <c r="BC799" i="64"/>
  <c r="BB804" i="64"/>
  <c r="M803" i="64"/>
  <c r="N799" i="64" s="1"/>
  <c r="CK913" i="64" a="1"/>
  <c r="BJ23" i="861" l="1"/>
  <c r="BT3039" i="64"/>
  <c r="BT3040" i="64" s="1"/>
  <c r="CK913" i="64"/>
  <c r="P1662" i="64"/>
  <c r="CK1571" i="64"/>
  <c r="CL1567" i="64" s="1"/>
  <c r="CK1573" i="64"/>
  <c r="CK1664" i="64"/>
  <c r="BN1991" i="64"/>
  <c r="BM1992" i="64"/>
  <c r="BX431" i="64"/>
  <c r="BX435" i="64" s="1"/>
  <c r="BW437" i="64"/>
  <c r="BC802" i="64"/>
  <c r="BC792" i="64" s="1"/>
  <c r="BC794" i="64" s="1"/>
  <c r="BC795" i="64" s="1"/>
  <c r="B2287" i="64"/>
  <c r="B1308" i="64"/>
  <c r="B1615" i="64"/>
  <c r="BT3041" i="64" l="1"/>
  <c r="BU3036" i="64"/>
  <c r="CL1571" i="64"/>
  <c r="CL1573" i="64"/>
  <c r="BO1991" i="64"/>
  <c r="BN1992" i="64"/>
  <c r="N1992" i="64" s="1"/>
  <c r="N1991" i="64"/>
  <c r="BY431" i="64"/>
  <c r="BY435" i="64" s="1"/>
  <c r="BX437" i="64"/>
  <c r="BC803" i="64"/>
  <c r="BD799" i="64" s="1"/>
  <c r="BC796" i="64"/>
  <c r="BD788" i="64"/>
  <c r="BD791" i="64" s="1"/>
  <c r="BC2520" i="64" a="1"/>
  <c r="BC2520" i="64" s="1"/>
  <c r="BU3039" i="64" l="1"/>
  <c r="BU3040" i="64" s="1"/>
  <c r="P1571" i="64"/>
  <c r="J1573" i="64"/>
  <c r="M1573" i="64"/>
  <c r="N1573" i="64"/>
  <c r="O1573" i="64"/>
  <c r="P1573" i="64"/>
  <c r="P1664" i="64"/>
  <c r="M1664" i="64"/>
  <c r="N1664" i="64"/>
  <c r="O1664" i="64"/>
  <c r="BP1991" i="64"/>
  <c r="BO1992" i="64"/>
  <c r="BZ431" i="64"/>
  <c r="BZ435" i="64" s="1"/>
  <c r="BY437" i="64"/>
  <c r="BC804" i="64"/>
  <c r="BC808" i="64"/>
  <c r="BD800" i="64"/>
  <c r="K12" i="206"/>
  <c r="K29" i="206"/>
  <c r="BK23" i="861" l="1"/>
  <c r="BV3036" i="64"/>
  <c r="BU3041" i="64"/>
  <c r="J1280" i="64"/>
  <c r="BQ1991" i="64"/>
  <c r="BP1992" i="64"/>
  <c r="BZ437" i="64"/>
  <c r="BD802"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V3039" i="64" l="1"/>
  <c r="BV3040" i="64" s="1"/>
  <c r="BR1991" i="64"/>
  <c r="BQ1992" i="64"/>
  <c r="CA431" i="64"/>
  <c r="CA435" i="64" s="1"/>
  <c r="O435" i="64"/>
  <c r="P431" i="64" s="1"/>
  <c r="BD792" i="64"/>
  <c r="BD794" i="64" s="1"/>
  <c r="BD795" i="64" s="1"/>
  <c r="BD803" i="64"/>
  <c r="BD2520" i="64" a="1"/>
  <c r="BD2520" i="64" s="1"/>
  <c r="I1" i="69"/>
  <c r="G1" i="69"/>
  <c r="P2" i="69"/>
  <c r="H130" i="69" s="1"/>
  <c r="Q1" i="69"/>
  <c r="BW3036" i="64" l="1"/>
  <c r="BV3041" i="64"/>
  <c r="BS1991" i="64"/>
  <c r="BR1992" i="64"/>
  <c r="CA437" i="64"/>
  <c r="CB431" i="64"/>
  <c r="CB435" i="64" s="1"/>
  <c r="BD808" i="64"/>
  <c r="BE799" i="64"/>
  <c r="BD804" i="64"/>
  <c r="BD796" i="64"/>
  <c r="BE788" i="64"/>
  <c r="BE791"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L23" i="861" l="1"/>
  <c r="BW3039" i="64"/>
  <c r="BW3040" i="64" s="1"/>
  <c r="BT1991" i="64"/>
  <c r="BS1992" i="64"/>
  <c r="CB437" i="64"/>
  <c r="CC431" i="64"/>
  <c r="CC435" i="64" s="1"/>
  <c r="BE800" i="64"/>
  <c r="T2016" i="64" a="1"/>
  <c r="T2016" i="64" s="1"/>
  <c r="T2052" i="64" a="1"/>
  <c r="T2052" i="64" s="1"/>
  <c r="T1944" i="64" a="1"/>
  <c r="T1944" i="64" s="1"/>
  <c r="T2644" i="64" a="1"/>
  <c r="T2644" i="64" s="1"/>
  <c r="T1909" i="64" a="1"/>
  <c r="T1909" i="64" s="1"/>
  <c r="T2678" i="64" a="1"/>
  <c r="T2678" i="64" s="1"/>
  <c r="T639" i="64" a="1"/>
  <c r="T639" i="64" s="1"/>
  <c r="T645" i="64" a="1"/>
  <c r="T645" i="64" s="1"/>
  <c r="T2284" i="64" a="1"/>
  <c r="T2284" i="64" s="1"/>
  <c r="T2194" i="64" a="1"/>
  <c r="T2194" i="64" s="1"/>
  <c r="T1612" i="64" a="1"/>
  <c r="T1612" i="64" s="1"/>
  <c r="T961" i="64" a="1"/>
  <c r="T961" i="64" s="1"/>
  <c r="T212" i="64" a="1"/>
  <c r="T212" i="64" s="1"/>
  <c r="T44" i="64" a="1"/>
  <c r="T44" i="64" s="1"/>
  <c r="T197" i="64" a="1"/>
  <c r="T197" i="64" s="1"/>
  <c r="T266" i="64" a="1"/>
  <c r="T266" i="64" s="1"/>
  <c r="T196" i="64" a="1"/>
  <c r="T196" i="64" s="1"/>
  <c r="T1305" i="64" a="1"/>
  <c r="T130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42" i="64" a="1"/>
  <c r="T1742" i="64" s="1"/>
  <c r="T939" i="64" a="1"/>
  <c r="T939" i="64" s="1"/>
  <c r="T1766" i="64" a="1"/>
  <c r="T1766" i="64" s="1"/>
  <c r="T937" i="64" a="1"/>
  <c r="T937" i="64" s="1"/>
  <c r="T2205" i="64" a="1"/>
  <c r="T2205" i="64" s="1"/>
  <c r="T2308" i="64" a="1"/>
  <c r="T2308" i="64" s="1"/>
  <c r="T1764" i="64" a="1"/>
  <c r="T1764" i="64" s="1"/>
  <c r="T1881" i="64" a="1"/>
  <c r="T1881" i="64" s="1"/>
  <c r="T2199" i="64" a="1"/>
  <c r="T2199" i="64" s="1"/>
  <c r="T1883" i="64" a="1"/>
  <c r="T1883" i="64" s="1"/>
  <c r="T2310" i="64" a="1"/>
  <c r="T2310" i="64" s="1"/>
  <c r="T1788" i="64" a="1"/>
  <c r="T1788" i="64" s="1"/>
  <c r="T1789" i="64" a="1"/>
  <c r="T2053" i="64" a="1"/>
  <c r="T2309" i="64" a="1"/>
  <c r="T1882" i="64" a="1"/>
  <c r="T2198" i="64" a="1"/>
  <c r="T1910" i="64" a="1"/>
  <c r="T1306" i="64" a="1"/>
  <c r="T1945" i="64" a="1"/>
  <c r="T1613" i="64" a="1"/>
  <c r="T1765" i="64" a="1"/>
  <c r="T962" i="64" a="1"/>
  <c r="T2017" i="64" a="1"/>
  <c r="T2285" i="64" a="1"/>
  <c r="BX3036" i="64" l="1"/>
  <c r="BW3041" i="64"/>
  <c r="T2285" i="64"/>
  <c r="T1613" i="64"/>
  <c r="T1306" i="64"/>
  <c r="BU1991" i="64"/>
  <c r="BT1992" i="64"/>
  <c r="CC437" i="64"/>
  <c r="CD431" i="64"/>
  <c r="CD435" i="64" s="1"/>
  <c r="BE802" i="64"/>
  <c r="BE2520" i="64" a="1"/>
  <c r="BE2520" i="64" s="1"/>
  <c r="T198" i="64"/>
  <c r="T2309" i="64"/>
  <c r="T2053" i="64"/>
  <c r="T1910" i="64"/>
  <c r="T2017" i="64"/>
  <c r="T1945" i="64"/>
  <c r="T1882" i="64"/>
  <c r="T1765" i="64"/>
  <c r="T1789" i="64"/>
  <c r="T2198" i="64"/>
  <c r="T962" i="64"/>
  <c r="T213" i="64" a="1"/>
  <c r="T213" i="64" s="1"/>
  <c r="U2052" i="64" a="1"/>
  <c r="U2052" i="64" s="1"/>
  <c r="U2016" i="64" a="1"/>
  <c r="U2016" i="64" s="1"/>
  <c r="U1944" i="64" a="1"/>
  <c r="U1944" i="64" s="1"/>
  <c r="T2652" i="64"/>
  <c r="U2644" i="64" a="1"/>
  <c r="U2644" i="64" s="1"/>
  <c r="U1909" i="64" a="1"/>
  <c r="U1909" i="64" s="1"/>
  <c r="U2678" i="64" a="1"/>
  <c r="U2678" i="64" s="1"/>
  <c r="U1881" i="64" a="1"/>
  <c r="U1881" i="64" s="1"/>
  <c r="U197" i="64" a="1"/>
  <c r="U197" i="64" s="1"/>
  <c r="U1788" i="64" a="1"/>
  <c r="U1788" i="64" s="1"/>
  <c r="U2284" i="64" a="1"/>
  <c r="U2284" i="64" s="1"/>
  <c r="U2205" i="64" a="1"/>
  <c r="U2205" i="64" s="1"/>
  <c r="U1883" i="64" a="1"/>
  <c r="U1883" i="64" s="1"/>
  <c r="U939" i="64" a="1"/>
  <c r="U939" i="64" s="1"/>
  <c r="U1764" i="64" a="1"/>
  <c r="U1764" i="64" s="1"/>
  <c r="U1305" i="64" a="1"/>
  <c r="U1305" i="64" s="1"/>
  <c r="U196" i="64" a="1"/>
  <c r="U196" i="64" s="1"/>
  <c r="U266" i="64" a="1"/>
  <c r="U266" i="64" s="1"/>
  <c r="U1612" i="64" a="1"/>
  <c r="U1612" i="64" s="1"/>
  <c r="U645" i="64" a="1"/>
  <c r="U645" i="64" s="1"/>
  <c r="U212" i="64" a="1"/>
  <c r="U212" i="64" s="1"/>
  <c r="U2194" i="64" a="1"/>
  <c r="U2194" i="64" s="1"/>
  <c r="U639" i="64" a="1"/>
  <c r="U639" i="64" s="1"/>
  <c r="U937" i="64" a="1"/>
  <c r="U937" i="64" s="1"/>
  <c r="U1766" i="64" a="1"/>
  <c r="U1766" i="64" s="1"/>
  <c r="U44" i="64" a="1"/>
  <c r="U44" i="64" s="1"/>
  <c r="U2199" i="64" a="1"/>
  <c r="U2199" i="64" s="1"/>
  <c r="U1742" i="64" a="1"/>
  <c r="U1742" i="64" s="1"/>
  <c r="U2310" i="64" a="1"/>
  <c r="U2310" i="64" s="1"/>
  <c r="U961" i="64" a="1"/>
  <c r="U961" i="64" s="1"/>
  <c r="U2308" i="64" a="1"/>
  <c r="U2308"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306" i="64" a="1"/>
  <c r="U1945" i="64" a="1"/>
  <c r="U2198" i="64" a="1"/>
  <c r="U1882" i="64" a="1"/>
  <c r="U1613" i="64" a="1"/>
  <c r="U1910" i="64" a="1"/>
  <c r="U1765" i="64" a="1"/>
  <c r="U1789" i="64" a="1"/>
  <c r="U2053" i="64" a="1"/>
  <c r="U2017" i="64" a="1"/>
  <c r="U962" i="64" a="1"/>
  <c r="U2285" i="64" a="1"/>
  <c r="U2309" i="64" a="1"/>
  <c r="BX3039" i="64" l="1"/>
  <c r="BX3040" i="64" s="1"/>
  <c r="U2285" i="64"/>
  <c r="U1613" i="64"/>
  <c r="U1306" i="64"/>
  <c r="BV1991" i="64"/>
  <c r="BU1992" i="64"/>
  <c r="CD437" i="64"/>
  <c r="CE431" i="64"/>
  <c r="CE435" i="64" s="1"/>
  <c r="BE792" i="64"/>
  <c r="BE794" i="64" s="1"/>
  <c r="BE795" i="64" s="1"/>
  <c r="BE803" i="64"/>
  <c r="U198" i="64"/>
  <c r="U2309" i="64"/>
  <c r="T1953" i="64"/>
  <c r="U1945" i="64"/>
  <c r="U2017" i="64"/>
  <c r="U2053" i="64"/>
  <c r="U1910" i="64"/>
  <c r="U1882" i="64"/>
  <c r="U1765" i="64"/>
  <c r="U1789" i="64"/>
  <c r="U2198" i="64"/>
  <c r="U962" i="64"/>
  <c r="U213" i="64" a="1"/>
  <c r="U213" i="64" s="1"/>
  <c r="V213" i="64" s="1" a="1"/>
  <c r="V213" i="64" s="1"/>
  <c r="U2652" i="64"/>
  <c r="V2016" i="64" a="1"/>
  <c r="V2016" i="64" s="1"/>
  <c r="V2052" i="64" a="1"/>
  <c r="V2052" i="64" s="1"/>
  <c r="V1944" i="64" a="1"/>
  <c r="V1944" i="64" s="1"/>
  <c r="V2644" i="64" a="1"/>
  <c r="V2644" i="64" s="1"/>
  <c r="V1909" i="64" a="1"/>
  <c r="V1909" i="64" s="1"/>
  <c r="V2678" i="64" a="1"/>
  <c r="V2678" i="64" s="1"/>
  <c r="V645" i="64" a="1"/>
  <c r="V645" i="64" s="1"/>
  <c r="V639" i="64" a="1"/>
  <c r="V639" i="64" s="1"/>
  <c r="V2284" i="64" a="1"/>
  <c r="V2284" i="64" s="1"/>
  <c r="V2194" i="64" a="1"/>
  <c r="V2194" i="64" s="1"/>
  <c r="V1612" i="64" a="1"/>
  <c r="V1612" i="64" s="1"/>
  <c r="Q161" i="69"/>
  <c r="P173" i="69"/>
  <c r="P175" i="69" s="1"/>
  <c r="V961" i="64" a="1"/>
  <c r="V961" i="64" s="1"/>
  <c r="V266" i="64" a="1"/>
  <c r="V266" i="64" s="1"/>
  <c r="V196" i="64" a="1"/>
  <c r="V196" i="64" s="1"/>
  <c r="V197" i="64" a="1"/>
  <c r="V197" i="64" s="1"/>
  <c r="V212" i="64" a="1"/>
  <c r="V212" i="64" s="1"/>
  <c r="V44" i="64" a="1"/>
  <c r="V44" i="64" s="1"/>
  <c r="V1305" i="64" a="1"/>
  <c r="V1305" i="64" s="1"/>
  <c r="V1881" i="64" a="1"/>
  <c r="V1881" i="64" s="1"/>
  <c r="V1788" i="64" a="1"/>
  <c r="V1788" i="64" s="1"/>
  <c r="V1883" i="64" a="1"/>
  <c r="V1883" i="64" s="1"/>
  <c r="V939" i="64" a="1"/>
  <c r="V939" i="64" s="1"/>
  <c r="V1764" i="64" a="1"/>
  <c r="V1764" i="64" s="1"/>
  <c r="V2205" i="64" a="1"/>
  <c r="V2205" i="64" s="1"/>
  <c r="V1766" i="64" a="1"/>
  <c r="V1766" i="64" s="1"/>
  <c r="V2308" i="64" a="1"/>
  <c r="V2308" i="64" s="1"/>
  <c r="V1742" i="64" a="1"/>
  <c r="V1742" i="64" s="1"/>
  <c r="V937" i="64" a="1"/>
  <c r="V937" i="64" s="1"/>
  <c r="V2199" i="64" a="1"/>
  <c r="V2199" i="64" s="1"/>
  <c r="V2310" i="64" a="1"/>
  <c r="V2310"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765" i="64" a="1"/>
  <c r="V1945" i="64" a="1"/>
  <c r="V1306" i="64" a="1"/>
  <c r="V2198" i="64" a="1"/>
  <c r="V962" i="64" a="1"/>
  <c r="V2053" i="64" a="1"/>
  <c r="V1882" i="64" a="1"/>
  <c r="V2309" i="64" a="1"/>
  <c r="V2017" i="64" a="1"/>
  <c r="V1613" i="64" a="1"/>
  <c r="V2285" i="64" a="1"/>
  <c r="V1789" i="64" a="1"/>
  <c r="V1910" i="64" a="1"/>
  <c r="BM23" i="861" l="1"/>
  <c r="BY3036" i="64"/>
  <c r="BX3041" i="64"/>
  <c r="V2285" i="64"/>
  <c r="V1613" i="64"/>
  <c r="V1306" i="64"/>
  <c r="BW1991" i="64"/>
  <c r="BV1992" i="64"/>
  <c r="CE437" i="64"/>
  <c r="CF431" i="64"/>
  <c r="CF435" i="64" s="1"/>
  <c r="BE808" i="64"/>
  <c r="BF799" i="64"/>
  <c r="BE804" i="64"/>
  <c r="BE796" i="64"/>
  <c r="BF788" i="64"/>
  <c r="BF791" i="64" s="1"/>
  <c r="V198" i="64"/>
  <c r="V2309" i="64"/>
  <c r="U1953" i="64"/>
  <c r="V2017" i="64"/>
  <c r="V2053" i="64"/>
  <c r="V1882" i="64"/>
  <c r="V1910" i="64"/>
  <c r="V1945" i="64"/>
  <c r="V1765" i="64"/>
  <c r="V1789" i="64"/>
  <c r="V2198" i="64"/>
  <c r="V962" i="64"/>
  <c r="V2652" i="64"/>
  <c r="W2052" i="64" a="1"/>
  <c r="W2052" i="64" s="1"/>
  <c r="W1944" i="64" a="1"/>
  <c r="W1944" i="64" s="1"/>
  <c r="W2016" i="64" a="1"/>
  <c r="W2016" i="64" s="1"/>
  <c r="W2644" i="64" a="1"/>
  <c r="W2644" i="64" s="1"/>
  <c r="W1909" i="64" a="1"/>
  <c r="W1909" i="64" s="1"/>
  <c r="W2678" i="64" a="1"/>
  <c r="W2678" i="64" s="1"/>
  <c r="W645" i="64" a="1"/>
  <c r="W645" i="64" s="1"/>
  <c r="W639" i="64" a="1"/>
  <c r="W639" i="64" s="1"/>
  <c r="W2284" i="64" a="1"/>
  <c r="W2284" i="64" s="1"/>
  <c r="W2194" i="64" a="1"/>
  <c r="W2194" i="64" s="1"/>
  <c r="W1612" i="64" a="1"/>
  <c r="W1612" i="64" s="1"/>
  <c r="W961" i="64" a="1"/>
  <c r="W961" i="64" s="1"/>
  <c r="W266" i="64" a="1"/>
  <c r="W266" i="64" s="1"/>
  <c r="W197" i="64" a="1"/>
  <c r="W197" i="64" s="1"/>
  <c r="W196" i="64" a="1"/>
  <c r="W196" i="64" s="1"/>
  <c r="W212" i="64" a="1"/>
  <c r="W212" i="64" s="1"/>
  <c r="W44" i="64" a="1"/>
  <c r="W44" i="64" s="1"/>
  <c r="W213" i="64" a="1"/>
  <c r="W213" i="64" s="1"/>
  <c r="R212" i="64" a="1"/>
  <c r="R212" i="64" s="1"/>
  <c r="W1305" i="64" a="1"/>
  <c r="W1305" i="64" s="1"/>
  <c r="W1881" i="64" a="1"/>
  <c r="W1881" i="64" s="1"/>
  <c r="W2199" i="64" a="1"/>
  <c r="W2199" i="64" s="1"/>
  <c r="W1788" i="64" a="1"/>
  <c r="W1788" i="64" s="1"/>
  <c r="W2205" i="64" a="1"/>
  <c r="W2205" i="64" s="1"/>
  <c r="W937" i="64" a="1"/>
  <c r="W937" i="64" s="1"/>
  <c r="W2310" i="64" a="1"/>
  <c r="W2310" i="64" s="1"/>
  <c r="W1764" i="64" a="1"/>
  <c r="W1764" i="64" s="1"/>
  <c r="W1742" i="64" a="1"/>
  <c r="W1742" i="64" s="1"/>
  <c r="W939" i="64" a="1"/>
  <c r="W939" i="64" s="1"/>
  <c r="W1766" i="64" a="1"/>
  <c r="W1766" i="64" s="1"/>
  <c r="W2308" i="64" a="1"/>
  <c r="W2308" i="64" s="1"/>
  <c r="W1883" i="64" a="1"/>
  <c r="W1883"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613" i="64" a="1"/>
  <c r="W1765" i="64" a="1"/>
  <c r="W1789" i="64" a="1"/>
  <c r="W1910" i="64" a="1"/>
  <c r="W2309" i="64" a="1"/>
  <c r="W2285" i="64" a="1"/>
  <c r="W2198" i="64" a="1"/>
  <c r="W1882" i="64" a="1"/>
  <c r="W962" i="64" a="1"/>
  <c r="W1306" i="64" a="1"/>
  <c r="W2017" i="64" a="1"/>
  <c r="W1945" i="64" a="1"/>
  <c r="W2053" i="64" a="1"/>
  <c r="BY3039" i="64" l="1"/>
  <c r="BY3040" i="64" s="1"/>
  <c r="W2285" i="64"/>
  <c r="W1613" i="64"/>
  <c r="W1306" i="64"/>
  <c r="BX1991" i="64"/>
  <c r="BW1992" i="64"/>
  <c r="CF437" i="64"/>
  <c r="CG431" i="64"/>
  <c r="CG435" i="64" s="1"/>
  <c r="BF800" i="64"/>
  <c r="BF2520" i="64" a="1"/>
  <c r="BF2520" i="64" s="1"/>
  <c r="W198" i="64"/>
  <c r="W2309" i="64"/>
  <c r="V1953" i="64"/>
  <c r="W1882" i="64"/>
  <c r="W2017" i="64"/>
  <c r="W1910" i="64"/>
  <c r="W1945" i="64"/>
  <c r="W2053" i="64"/>
  <c r="W1765" i="64"/>
  <c r="W1789" i="64"/>
  <c r="W2198" i="64"/>
  <c r="W962" i="64"/>
  <c r="X2052" i="64" a="1"/>
  <c r="X2052" i="64" s="1"/>
  <c r="X2016" i="64" a="1"/>
  <c r="X2016" i="64" s="1"/>
  <c r="X1944" i="64" a="1"/>
  <c r="X1944" i="64" s="1"/>
  <c r="W2652" i="64"/>
  <c r="X2644" i="64" a="1"/>
  <c r="X2644" i="64" s="1"/>
  <c r="X1909" i="64" a="1"/>
  <c r="X1909" i="64" s="1"/>
  <c r="X2678" i="64" a="1"/>
  <c r="X2678" i="64" s="1"/>
  <c r="X645" i="64" a="1"/>
  <c r="X645" i="64" s="1"/>
  <c r="X639" i="64" a="1"/>
  <c r="X639" i="64" s="1"/>
  <c r="X2284" i="64" a="1"/>
  <c r="X2284" i="64" s="1"/>
  <c r="X2194" i="64" a="1"/>
  <c r="X2194" i="64" s="1"/>
  <c r="X1612" i="64" a="1"/>
  <c r="X1612" i="64" s="1"/>
  <c r="X961" i="64" a="1"/>
  <c r="X961" i="64" s="1"/>
  <c r="X197" i="64" a="1"/>
  <c r="X197" i="64" s="1"/>
  <c r="X196" i="64" a="1"/>
  <c r="X196" i="64" s="1"/>
  <c r="X44" i="64" a="1"/>
  <c r="X44" i="64" s="1"/>
  <c r="X212" i="64" a="1"/>
  <c r="X212" i="64" s="1"/>
  <c r="X266" i="64" a="1"/>
  <c r="X266" i="64" s="1"/>
  <c r="X213" i="64" a="1"/>
  <c r="X213" i="64" s="1"/>
  <c r="X1305" i="64" a="1"/>
  <c r="X1305" i="64" s="1"/>
  <c r="X1788" i="64" a="1"/>
  <c r="X1788" i="64" s="1"/>
  <c r="X1766" i="64" a="1"/>
  <c r="X1766" i="64" s="1"/>
  <c r="X1742" i="64" a="1"/>
  <c r="X1742" i="64" s="1"/>
  <c r="X939" i="64" a="1"/>
  <c r="X939" i="64" s="1"/>
  <c r="X2310" i="64" a="1"/>
  <c r="X2310" i="64" s="1"/>
  <c r="X937" i="64" a="1"/>
  <c r="X937" i="64" s="1"/>
  <c r="X2308" i="64" a="1"/>
  <c r="X2308" i="64" s="1"/>
  <c r="X2199" i="64" a="1"/>
  <c r="X2199" i="64" s="1"/>
  <c r="X2205" i="64" a="1"/>
  <c r="X2205" i="64" s="1"/>
  <c r="X1883" i="64" a="1"/>
  <c r="X1883" i="64" s="1"/>
  <c r="X1764" i="64" a="1"/>
  <c r="X1764" i="64" s="1"/>
  <c r="X1881" i="64" a="1"/>
  <c r="X1881"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613" i="64" a="1"/>
  <c r="X2309" i="64" a="1"/>
  <c r="X1945" i="64" a="1"/>
  <c r="X1882" i="64" a="1"/>
  <c r="X2198" i="64" a="1"/>
  <c r="X1765" i="64" a="1"/>
  <c r="X2053" i="64" a="1"/>
  <c r="X1789" i="64" a="1"/>
  <c r="X962" i="64" a="1"/>
  <c r="X2285" i="64" a="1"/>
  <c r="X2017" i="64" a="1"/>
  <c r="X1910" i="64" a="1"/>
  <c r="X1306" i="64" a="1"/>
  <c r="BZ3036" i="64" l="1"/>
  <c r="BY3041" i="64"/>
  <c r="X2285" i="64"/>
  <c r="X1613" i="64"/>
  <c r="X1306" i="64"/>
  <c r="BY1991" i="64"/>
  <c r="BX1992" i="64"/>
  <c r="CH431" i="64"/>
  <c r="CH435" i="64" s="1"/>
  <c r="CG437" i="64"/>
  <c r="BF802" i="64"/>
  <c r="X198" i="64"/>
  <c r="X2309" i="64"/>
  <c r="W1953" i="64"/>
  <c r="X1945" i="64"/>
  <c r="X1882" i="64"/>
  <c r="X2017" i="64"/>
  <c r="X2053" i="64"/>
  <c r="X1910" i="64"/>
  <c r="X1765" i="64"/>
  <c r="X1789" i="64"/>
  <c r="X2198" i="64"/>
  <c r="X962" i="64"/>
  <c r="Y2052" i="64" a="1"/>
  <c r="Y2052" i="64" s="1"/>
  <c r="Y2016" i="64" a="1"/>
  <c r="Y2016" i="64" s="1"/>
  <c r="Y1944" i="64" a="1"/>
  <c r="Y1944" i="64" s="1"/>
  <c r="X2652" i="64"/>
  <c r="Y2644" i="64" a="1"/>
  <c r="Y2644" i="64" s="1"/>
  <c r="Y1909" i="64" a="1"/>
  <c r="Y1909" i="64" s="1"/>
  <c r="Y2678" i="64" a="1"/>
  <c r="Y2678" i="64" s="1"/>
  <c r="Y645" i="64" a="1"/>
  <c r="Y645" i="64" s="1"/>
  <c r="Y639" i="64" a="1"/>
  <c r="Y639" i="64" s="1"/>
  <c r="U98" i="69"/>
  <c r="R132" i="69"/>
  <c r="R157" i="69" s="1"/>
  <c r="Y2284" i="64" a="1"/>
  <c r="Y2284" i="64" s="1"/>
  <c r="Y2194" i="64" a="1"/>
  <c r="Y2194" i="64" s="1"/>
  <c r="Y1612" i="64" a="1"/>
  <c r="Y1612" i="64" s="1"/>
  <c r="Y961" i="64" a="1"/>
  <c r="Y961" i="64" s="1"/>
  <c r="Y197" i="64" a="1"/>
  <c r="Y197" i="64" s="1"/>
  <c r="Y196" i="64" a="1"/>
  <c r="Y196" i="64" s="1"/>
  <c r="Y44" i="64" a="1"/>
  <c r="Y44" i="64" s="1"/>
  <c r="Y212" i="64" a="1"/>
  <c r="Y212" i="64" s="1"/>
  <c r="Y266" i="64" a="1"/>
  <c r="Y266" i="64" s="1"/>
  <c r="Y213" i="64" a="1"/>
  <c r="Y213" i="64" s="1"/>
  <c r="Y1305" i="64" a="1"/>
  <c r="Y1305" i="64" s="1"/>
  <c r="Y937" i="64" a="1"/>
  <c r="Y937" i="64" s="1"/>
  <c r="Y939" i="64" a="1"/>
  <c r="Y939" i="64" s="1"/>
  <c r="Y2310" i="64" a="1"/>
  <c r="Y2310" i="64" s="1"/>
  <c r="Y1766" i="64" a="1"/>
  <c r="Y1766" i="64" s="1"/>
  <c r="Y1788" i="64" a="1"/>
  <c r="Y1788" i="64" s="1"/>
  <c r="Y1883" i="64" a="1"/>
  <c r="Y1883" i="64" s="1"/>
  <c r="Y2308" i="64" a="1"/>
  <c r="Y2308" i="64" s="1"/>
  <c r="Y2199" i="64" a="1"/>
  <c r="Y2199" i="64" s="1"/>
  <c r="Y1764" i="64" a="1"/>
  <c r="Y1764" i="64" s="1"/>
  <c r="Y2205" i="64" a="1"/>
  <c r="Y2205" i="64" s="1"/>
  <c r="Y1881" i="64" a="1"/>
  <c r="Y1881" i="64" s="1"/>
  <c r="Y1742" i="64" a="1"/>
  <c r="Y1742"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2309" i="64" a="1"/>
  <c r="Y2285" i="64" a="1"/>
  <c r="Y2053" i="64" a="1"/>
  <c r="Y962" i="64" a="1"/>
  <c r="Y2017" i="64" a="1"/>
  <c r="Y1765" i="64" a="1"/>
  <c r="Y1789" i="64" a="1"/>
  <c r="Y1613" i="64" a="1"/>
  <c r="Y2198" i="64" a="1"/>
  <c r="Y1882" i="64" a="1"/>
  <c r="Y1910" i="64" a="1"/>
  <c r="Y1306" i="64" a="1"/>
  <c r="Y1945" i="64" a="1"/>
  <c r="BN23" i="861" l="1"/>
  <c r="BZ3039" i="64"/>
  <c r="BZ3040" i="64" s="1"/>
  <c r="Y2285" i="64"/>
  <c r="Y1613" i="64"/>
  <c r="Y1306" i="64"/>
  <c r="BZ1991" i="64"/>
  <c r="BY1992" i="64"/>
  <c r="CI431" i="64"/>
  <c r="CI435" i="64" s="1"/>
  <c r="CH437" i="64"/>
  <c r="BF792" i="64"/>
  <c r="BF794" i="64" s="1"/>
  <c r="BF795" i="64" s="1"/>
  <c r="BF803" i="64"/>
  <c r="Y198" i="64"/>
  <c r="Y2309" i="64"/>
  <c r="X1953" i="64"/>
  <c r="Y2053" i="64"/>
  <c r="Y1910" i="64"/>
  <c r="Y1882" i="64"/>
  <c r="Y1945" i="64"/>
  <c r="Y2017" i="64"/>
  <c r="Y1765" i="64"/>
  <c r="Y1789" i="64"/>
  <c r="Y2198" i="64"/>
  <c r="Y962" i="64"/>
  <c r="Y2652" i="64"/>
  <c r="Z2052" i="64" a="1"/>
  <c r="Z2052" i="64" s="1"/>
  <c r="Z2016" i="64" a="1"/>
  <c r="Z2016" i="64" s="1"/>
  <c r="Z1944" i="64" a="1"/>
  <c r="Z1944" i="64" s="1"/>
  <c r="Z2644" i="64" a="1"/>
  <c r="Z2644" i="64" s="1"/>
  <c r="Z1909" i="64" a="1"/>
  <c r="Z1909" i="64" s="1"/>
  <c r="Z2678" i="64" a="1"/>
  <c r="Z2678" i="64" s="1"/>
  <c r="Z645" i="64" a="1"/>
  <c r="Z645" i="64" s="1"/>
  <c r="Z639" i="64" a="1"/>
  <c r="Z639" i="64" s="1"/>
  <c r="R135" i="69"/>
  <c r="R140" i="69" s="1"/>
  <c r="R150" i="69" s="1"/>
  <c r="Z2284" i="64" a="1"/>
  <c r="Z2284" i="64" s="1"/>
  <c r="Z2194" i="64" a="1"/>
  <c r="Z2194" i="64" s="1"/>
  <c r="Z1612" i="64" a="1"/>
  <c r="Z1612" i="64" s="1"/>
  <c r="Z961" i="64" a="1"/>
  <c r="Z961" i="64" s="1"/>
  <c r="Z197" i="64" a="1"/>
  <c r="Z197" i="64" s="1"/>
  <c r="Z196" i="64" a="1"/>
  <c r="Z196" i="64" s="1"/>
  <c r="Z212" i="64" a="1"/>
  <c r="Z212" i="64" s="1"/>
  <c r="Z266" i="64" a="1"/>
  <c r="Z266" i="64" s="1"/>
  <c r="Z44" i="64" a="1"/>
  <c r="Z44" i="64" s="1"/>
  <c r="Z213" i="64" a="1"/>
  <c r="Z213" i="64" s="1"/>
  <c r="Z1305" i="64" a="1"/>
  <c r="Z1305" i="64" s="1"/>
  <c r="Z1881" i="64" a="1"/>
  <c r="Z1881" i="64" s="1"/>
  <c r="Z2310" i="64" a="1"/>
  <c r="Z2310" i="64" s="1"/>
  <c r="Z1788" i="64" a="1"/>
  <c r="Z1788" i="64" s="1"/>
  <c r="Z1764" i="64" a="1"/>
  <c r="Z1764" i="64" s="1"/>
  <c r="Z2205" i="64" a="1"/>
  <c r="Z2205" i="64" s="1"/>
  <c r="Z937" i="64" a="1"/>
  <c r="Z937" i="64" s="1"/>
  <c r="Z1883" i="64" a="1"/>
  <c r="Z1883" i="64" s="1"/>
  <c r="Z1766" i="64" a="1"/>
  <c r="Z1766" i="64" s="1"/>
  <c r="Z2308" i="64" a="1"/>
  <c r="Z2308" i="64" s="1"/>
  <c r="Z1742" i="64" a="1"/>
  <c r="Z1742" i="64" s="1"/>
  <c r="Z939" i="64" a="1"/>
  <c r="Z939" i="64" s="1"/>
  <c r="Z2199" i="64" a="1"/>
  <c r="Z2199"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2285" i="64" a="1"/>
  <c r="Z1306" i="64" a="1"/>
  <c r="Z1765" i="64" a="1"/>
  <c r="Z2198" i="64" a="1"/>
  <c r="Z2017" i="64" a="1"/>
  <c r="Z1945" i="64" a="1"/>
  <c r="Z1613" i="64" a="1"/>
  <c r="Z1882" i="64" a="1"/>
  <c r="Z962" i="64" a="1"/>
  <c r="Z2309" i="64" a="1"/>
  <c r="Z2053" i="64" a="1"/>
  <c r="Z1910" i="64" a="1"/>
  <c r="Z1789" i="64" a="1"/>
  <c r="CA3036" i="64" l="1"/>
  <c r="BZ3041" i="64"/>
  <c r="O3040" i="64"/>
  <c r="Z2285" i="64"/>
  <c r="Z1613" i="64"/>
  <c r="Z1306" i="64"/>
  <c r="CA1991" i="64"/>
  <c r="BZ1992" i="64"/>
  <c r="O1992" i="64" s="1"/>
  <c r="O1991" i="64"/>
  <c r="CJ431" i="64"/>
  <c r="CJ435" i="64" s="1"/>
  <c r="CI437" i="64"/>
  <c r="BF808" i="64"/>
  <c r="BG799" i="64"/>
  <c r="BF804" i="64"/>
  <c r="BF796" i="64"/>
  <c r="BG788" i="64"/>
  <c r="BG2520" i="64" a="1"/>
  <c r="BG2520" i="64" s="1"/>
  <c r="Z198" i="64"/>
  <c r="Z2309" i="64"/>
  <c r="Y1953" i="64"/>
  <c r="Z1910" i="64"/>
  <c r="Z1945" i="64"/>
  <c r="Z2017" i="64"/>
  <c r="Z2053" i="64"/>
  <c r="Z1882" i="64"/>
  <c r="Z1765" i="64"/>
  <c r="Z1789" i="64"/>
  <c r="Z2198" i="64"/>
  <c r="Z962" i="64"/>
  <c r="Z2652" i="64"/>
  <c r="AA2052" i="64" a="1"/>
  <c r="AA2052" i="64" s="1"/>
  <c r="AA2016" i="64" a="1"/>
  <c r="AA2016" i="64" s="1"/>
  <c r="AA1944" i="64" a="1"/>
  <c r="AA1944" i="64" s="1"/>
  <c r="AA2644" i="64" a="1"/>
  <c r="AA2644" i="64" s="1"/>
  <c r="AA1909" i="64" a="1"/>
  <c r="AA1909" i="64" s="1"/>
  <c r="AA2678" i="64" a="1"/>
  <c r="AA2678" i="64" s="1"/>
  <c r="R142" i="69"/>
  <c r="R146" i="69" s="1"/>
  <c r="R148" i="69" s="1"/>
  <c r="R136" i="69"/>
  <c r="S129" i="69"/>
  <c r="S134" i="69" s="1"/>
  <c r="AA645" i="64" a="1"/>
  <c r="AA645" i="64" s="1"/>
  <c r="AA639" i="64" a="1"/>
  <c r="AA639" i="64" s="1"/>
  <c r="AA2284" i="64" a="1"/>
  <c r="AA2284" i="64" s="1"/>
  <c r="AA2194" i="64" a="1"/>
  <c r="AA2194" i="64" s="1"/>
  <c r="AA1612" i="64" a="1"/>
  <c r="AA1612" i="64" s="1"/>
  <c r="AA961" i="64" a="1"/>
  <c r="AA961" i="64" s="1"/>
  <c r="AA212" i="64" a="1"/>
  <c r="AA212" i="64" s="1"/>
  <c r="AA266" i="64" a="1"/>
  <c r="AA266" i="64" s="1"/>
  <c r="AA196" i="64" a="1"/>
  <c r="AA196" i="64" s="1"/>
  <c r="AA197" i="64" a="1"/>
  <c r="AA197" i="64" s="1"/>
  <c r="AA44" i="64" a="1"/>
  <c r="AA44" i="64" s="1"/>
  <c r="AA213" i="64" a="1"/>
  <c r="AA213" i="64" s="1"/>
  <c r="AA1305" i="64" a="1"/>
  <c r="AA1305" i="64" s="1"/>
  <c r="AA1788" i="64" a="1"/>
  <c r="AA1788" i="64" s="1"/>
  <c r="AA2205" i="64" a="1"/>
  <c r="AA2205" i="64" s="1"/>
  <c r="AA1883" i="64" a="1"/>
  <c r="AA1883" i="64" s="1"/>
  <c r="AA2310" i="64" a="1"/>
  <c r="AA2310" i="64" s="1"/>
  <c r="AA1764" i="64" a="1"/>
  <c r="AA1764" i="64" s="1"/>
  <c r="AA1742" i="64" a="1"/>
  <c r="AA1742" i="64" s="1"/>
  <c r="AA1766" i="64" a="1"/>
  <c r="AA1766" i="64" s="1"/>
  <c r="AA2199" i="64" a="1"/>
  <c r="AA2199" i="64" s="1"/>
  <c r="AA939" i="64" a="1"/>
  <c r="AA939" i="64" s="1"/>
  <c r="AA2308" i="64" a="1"/>
  <c r="AA2308" i="64" s="1"/>
  <c r="AA937" i="64" a="1"/>
  <c r="AA937" i="64" s="1"/>
  <c r="AA1881" i="64" a="1"/>
  <c r="AA1881"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962" i="64" a="1"/>
  <c r="AA1789" i="64" a="1"/>
  <c r="AA1306" i="64" a="1"/>
  <c r="AA1613" i="64" a="1"/>
  <c r="AA2053" i="64" a="1"/>
  <c r="AA2198" i="64" a="1"/>
  <c r="AA1882" i="64" a="1"/>
  <c r="AA2017" i="64" a="1"/>
  <c r="AA1910" i="64" a="1"/>
  <c r="AA1945" i="64" a="1"/>
  <c r="AA1765" i="64" a="1"/>
  <c r="AA2309" i="64" a="1"/>
  <c r="AA2285" i="64" a="1"/>
  <c r="BO23" i="861" l="1"/>
  <c r="P3036" i="64"/>
  <c r="CA3039" i="64"/>
  <c r="CA3040" i="64" s="1"/>
  <c r="AA2285" i="64"/>
  <c r="AA1613" i="64"/>
  <c r="AA1306" i="64"/>
  <c r="CB1991" i="64"/>
  <c r="CA1992" i="64"/>
  <c r="CK431" i="64"/>
  <c r="CK435" i="64" s="1"/>
  <c r="CL431" i="64" s="1"/>
  <c r="CJ437" i="64"/>
  <c r="BG791" i="64"/>
  <c r="AA198" i="64"/>
  <c r="AA2309" i="64"/>
  <c r="Z1953" i="64"/>
  <c r="AA1910" i="64"/>
  <c r="AA1882" i="64"/>
  <c r="AA1945" i="64"/>
  <c r="AA2017" i="64"/>
  <c r="AA2053" i="64"/>
  <c r="AA1765" i="64"/>
  <c r="AA1789" i="64"/>
  <c r="AA2198" i="64"/>
  <c r="AA962" i="64"/>
  <c r="AA2652" i="64"/>
  <c r="AB2016" i="64" a="1"/>
  <c r="AB2016" i="64" s="1"/>
  <c r="AB2052" i="64" a="1"/>
  <c r="AB2052" i="64" s="1"/>
  <c r="AB1944" i="64" a="1"/>
  <c r="AB1944" i="64" s="1"/>
  <c r="AB2644" i="64" a="1"/>
  <c r="AB2644" i="64" s="1"/>
  <c r="AB1909" i="64" a="1"/>
  <c r="AB1909" i="64" s="1"/>
  <c r="AB2678" i="64" a="1"/>
  <c r="AB2678" i="64" s="1"/>
  <c r="R152" i="69"/>
  <c r="S132" i="69"/>
  <c r="S157" i="69" s="1"/>
  <c r="AB639" i="64" a="1"/>
  <c r="AB639" i="64" s="1"/>
  <c r="AB645" i="64" a="1"/>
  <c r="AB645" i="64" s="1"/>
  <c r="AB2284" i="64" a="1"/>
  <c r="AB2284" i="64" s="1"/>
  <c r="AB2194" i="64" a="1"/>
  <c r="AB2194" i="64" s="1"/>
  <c r="AB1612" i="64" a="1"/>
  <c r="AB1612" i="64" s="1"/>
  <c r="AB961" i="64" a="1"/>
  <c r="AB961" i="64" s="1"/>
  <c r="AB212" i="64" a="1"/>
  <c r="AB212" i="64" s="1"/>
  <c r="AB266" i="64" a="1"/>
  <c r="AB266" i="64" s="1"/>
  <c r="AB44" i="64" a="1"/>
  <c r="AB44" i="64" s="1"/>
  <c r="AB197" i="64" a="1"/>
  <c r="AB197" i="64" s="1"/>
  <c r="AB196" i="64" a="1"/>
  <c r="AB196" i="64" s="1"/>
  <c r="AB213" i="64" a="1"/>
  <c r="AB213" i="64" s="1"/>
  <c r="AB1305" i="64" a="1"/>
  <c r="AB1305" i="64" s="1"/>
  <c r="AB937" i="64" a="1"/>
  <c r="AB937" i="64" s="1"/>
  <c r="AB1766" i="64" a="1"/>
  <c r="AB1766" i="64" s="1"/>
  <c r="AB1788" i="64" a="1"/>
  <c r="AB1788" i="64" s="1"/>
  <c r="AB1742" i="64" a="1"/>
  <c r="AB1742" i="64" s="1"/>
  <c r="AB2310" i="64" a="1"/>
  <c r="AB2310" i="64" s="1"/>
  <c r="AB939" i="64" a="1"/>
  <c r="AB939" i="64" s="1"/>
  <c r="AB2199" i="64" a="1"/>
  <c r="AB2199" i="64" s="1"/>
  <c r="AB1881" i="64" a="1"/>
  <c r="AB1881" i="64" s="1"/>
  <c r="AB1883" i="64" a="1"/>
  <c r="AB1883" i="64" s="1"/>
  <c r="AB1764" i="64" a="1"/>
  <c r="AB1764" i="64" s="1"/>
  <c r="AB2308" i="64" a="1"/>
  <c r="AB2308" i="64" s="1"/>
  <c r="AB2205" i="64" a="1"/>
  <c r="AB2205"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2285" i="64" a="1"/>
  <c r="AB1613" i="64" a="1"/>
  <c r="AB2309" i="64" a="1"/>
  <c r="AB2017" i="64" a="1"/>
  <c r="AB1882" i="64" a="1"/>
  <c r="AB1765" i="64" a="1"/>
  <c r="AB2198" i="64" a="1"/>
  <c r="AB962" i="64" a="1"/>
  <c r="AB2053" i="64" a="1"/>
  <c r="AB1910" i="64" a="1"/>
  <c r="AB1306" i="64" a="1"/>
  <c r="AB1945" i="64" a="1"/>
  <c r="AB1789" i="64" a="1"/>
  <c r="CA3041" i="64" l="1"/>
  <c r="CB3036" i="64"/>
  <c r="CL435" i="64"/>
  <c r="CL437" i="64"/>
  <c r="AB2285" i="64"/>
  <c r="AB1613" i="64"/>
  <c r="AB1306" i="64"/>
  <c r="CC1991" i="64"/>
  <c r="CB1992" i="64"/>
  <c r="CK437" i="64"/>
  <c r="BG800" i="64"/>
  <c r="BH2520" i="64" a="1"/>
  <c r="BH2520" i="64" s="1"/>
  <c r="AB198" i="64"/>
  <c r="AB2309" i="64"/>
  <c r="AA1953" i="64"/>
  <c r="AB1945" i="64"/>
  <c r="AB2017" i="64"/>
  <c r="AB2053" i="64"/>
  <c r="AB1910" i="64"/>
  <c r="AB1882" i="64"/>
  <c r="AB1765" i="64"/>
  <c r="AB1789" i="64"/>
  <c r="AB2198" i="64"/>
  <c r="AB962" i="64"/>
  <c r="AB2652" i="64"/>
  <c r="AC2052" i="64" a="1"/>
  <c r="AC2052" i="64" s="1"/>
  <c r="AC2016" i="64" a="1"/>
  <c r="AC2016" i="64" s="1"/>
  <c r="AC1944" i="64" a="1"/>
  <c r="AC1944" i="64" s="1"/>
  <c r="AC2644" i="64" a="1"/>
  <c r="AC2644" i="64" s="1"/>
  <c r="AC1909" i="64" a="1"/>
  <c r="AC1909" i="64" s="1"/>
  <c r="AC2678" i="64" a="1"/>
  <c r="AC2678" i="64" s="1"/>
  <c r="S135" i="69"/>
  <c r="S140" i="69" s="1"/>
  <c r="S150" i="69" s="1"/>
  <c r="AC639" i="64" a="1"/>
  <c r="AC639" i="64" s="1"/>
  <c r="AC645" i="64" a="1"/>
  <c r="AC645" i="64" s="1"/>
  <c r="AC2284" i="64" a="1"/>
  <c r="AC2284" i="64" s="1"/>
  <c r="AC2194" i="64" a="1"/>
  <c r="AC2194" i="64" s="1"/>
  <c r="AC1612" i="64" a="1"/>
  <c r="AC1612" i="64" s="1"/>
  <c r="AC961" i="64" a="1"/>
  <c r="AC961" i="64" s="1"/>
  <c r="AC44" i="64" a="1"/>
  <c r="AC44" i="64" s="1"/>
  <c r="AC197" i="64" a="1"/>
  <c r="AC197" i="64" s="1"/>
  <c r="AC196" i="64" a="1"/>
  <c r="AC196" i="64" s="1"/>
  <c r="AC266" i="64" a="1"/>
  <c r="AC266" i="64" s="1"/>
  <c r="AC212" i="64" a="1"/>
  <c r="AC212" i="64" s="1"/>
  <c r="AC213" i="64" a="1"/>
  <c r="AC213" i="64" s="1"/>
  <c r="AC1305" i="64" a="1"/>
  <c r="AC1305" i="64" s="1"/>
  <c r="AC1788" i="64" a="1"/>
  <c r="AC1788" i="64" s="1"/>
  <c r="AC2308" i="64" a="1"/>
  <c r="AC2308" i="64" s="1"/>
  <c r="AC2199" i="64" a="1"/>
  <c r="AC2199" i="64" s="1"/>
  <c r="AC937" i="64" a="1"/>
  <c r="AC937" i="64" s="1"/>
  <c r="AC1764" i="64" a="1"/>
  <c r="AC1764" i="64" s="1"/>
  <c r="AC1883" i="64" a="1"/>
  <c r="AC1883" i="64" s="1"/>
  <c r="AC1766" i="64" a="1"/>
  <c r="AC1766" i="64" s="1"/>
  <c r="AC2310" i="64" a="1"/>
  <c r="AC2310" i="64" s="1"/>
  <c r="AC1881" i="64" a="1"/>
  <c r="AC1881" i="64" s="1"/>
  <c r="AC2205" i="64" a="1"/>
  <c r="AC2205" i="64" s="1"/>
  <c r="AC939" i="64" a="1"/>
  <c r="AC939" i="64" s="1"/>
  <c r="AC1742" i="64" a="1"/>
  <c r="AC1742"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882" i="64" a="1"/>
  <c r="AC2309" i="64" a="1"/>
  <c r="AC1613" i="64" a="1"/>
  <c r="AC1765" i="64" a="1"/>
  <c r="AC2198" i="64" a="1"/>
  <c r="AC2285" i="64" a="1"/>
  <c r="AC962" i="64" a="1"/>
  <c r="AC1789" i="64" a="1"/>
  <c r="AC2053" i="64" a="1"/>
  <c r="AC2017" i="64" a="1"/>
  <c r="AC1910" i="64" a="1"/>
  <c r="AC1945" i="64" a="1"/>
  <c r="AC1306" i="64" a="1"/>
  <c r="BP23" i="861" l="1"/>
  <c r="CB3039" i="64"/>
  <c r="AC2285" i="64"/>
  <c r="AC1613" i="64"/>
  <c r="AC1306" i="64"/>
  <c r="J437" i="64"/>
  <c r="CD1991" i="64"/>
  <c r="CC1992" i="64"/>
  <c r="P435" i="64"/>
  <c r="BG802" i="64"/>
  <c r="BG792" i="64" s="1"/>
  <c r="BG794" i="64" s="1"/>
  <c r="BG795" i="64" s="1"/>
  <c r="AC198" i="64"/>
  <c r="AC2309" i="64"/>
  <c r="AB1953" i="64"/>
  <c r="AC1882" i="64"/>
  <c r="AC2053" i="64"/>
  <c r="AC1945" i="64"/>
  <c r="AC1910" i="64"/>
  <c r="AC2017" i="64"/>
  <c r="AC1765" i="64"/>
  <c r="AC1789" i="64"/>
  <c r="AC2198" i="64"/>
  <c r="AC962" i="64"/>
  <c r="AD2016" i="64" a="1"/>
  <c r="AD2016" i="64" s="1"/>
  <c r="AD2052" i="64" a="1"/>
  <c r="AD2052" i="64" s="1"/>
  <c r="AD1944" i="64" a="1"/>
  <c r="AD1944" i="64" s="1"/>
  <c r="AC2652" i="64"/>
  <c r="AD2644" i="64" a="1"/>
  <c r="AD2644" i="64" s="1"/>
  <c r="AD1909" i="64" a="1"/>
  <c r="AD1909" i="64" s="1"/>
  <c r="AD2678" i="64" a="1"/>
  <c r="AD2678" i="64" s="1"/>
  <c r="T129" i="69"/>
  <c r="T134" i="69" s="1"/>
  <c r="S136" i="69"/>
  <c r="S142" i="69"/>
  <c r="S146" i="69" s="1"/>
  <c r="S148" i="69" s="1"/>
  <c r="AD645" i="64" a="1"/>
  <c r="AD645" i="64" s="1"/>
  <c r="AD639" i="64" a="1"/>
  <c r="AD639" i="64" s="1"/>
  <c r="AD2284" i="64" a="1"/>
  <c r="AD2284" i="64" s="1"/>
  <c r="X17" i="69"/>
  <c r="X18" i="69" s="1"/>
  <c r="AD2194" i="64" a="1"/>
  <c r="AD2194" i="64" s="1"/>
  <c r="AD1612" i="64" a="1"/>
  <c r="AD1612" i="64" s="1"/>
  <c r="AD961" i="64" a="1"/>
  <c r="AD961" i="64" s="1"/>
  <c r="AD44" i="64" a="1"/>
  <c r="AD44" i="64" s="1"/>
  <c r="AD197" i="64" a="1"/>
  <c r="AD197" i="64" s="1"/>
  <c r="AD196" i="64" a="1"/>
  <c r="AD196" i="64" s="1"/>
  <c r="AD266" i="64" a="1"/>
  <c r="AD266" i="64" s="1"/>
  <c r="AD212" i="64" a="1"/>
  <c r="AD212" i="64" s="1"/>
  <c r="AD213" i="64" a="1"/>
  <c r="AD213" i="64" s="1"/>
  <c r="AD1305" i="64" a="1"/>
  <c r="AD1305" i="64" s="1"/>
  <c r="AD2310" i="64" a="1"/>
  <c r="AD2310" i="64" s="1"/>
  <c r="AD1883" i="64" a="1"/>
  <c r="AD1883" i="64" s="1"/>
  <c r="AD937" i="64" a="1"/>
  <c r="AD937" i="64" s="1"/>
  <c r="AD939" i="64" a="1"/>
  <c r="AD939" i="64" s="1"/>
  <c r="AD1742" i="64" a="1"/>
  <c r="AD1742" i="64" s="1"/>
  <c r="AD1881" i="64" a="1"/>
  <c r="AD1881" i="64" s="1"/>
  <c r="AD2199" i="64" a="1"/>
  <c r="AD2199" i="64" s="1"/>
  <c r="AD1766" i="64" a="1"/>
  <c r="AD1766" i="64" s="1"/>
  <c r="AD1788" i="64" a="1"/>
  <c r="AD1788" i="64" s="1"/>
  <c r="AD2308" i="64" a="1"/>
  <c r="AD2308" i="64" s="1"/>
  <c r="AD1764" i="64" a="1"/>
  <c r="AD1764" i="64" s="1"/>
  <c r="AD2205" i="64" a="1"/>
  <c r="AD2205"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765" i="64" a="1"/>
  <c r="AD1910" i="64" a="1"/>
  <c r="AD1789" i="64" a="1"/>
  <c r="AD2309" i="64" a="1"/>
  <c r="AD2198" i="64" a="1"/>
  <c r="AD1613" i="64" a="1"/>
  <c r="AD2285" i="64" a="1"/>
  <c r="AD2017" i="64" a="1"/>
  <c r="AD2053" i="64" a="1"/>
  <c r="AD1882" i="64" a="1"/>
  <c r="AD962" i="64" a="1"/>
  <c r="AD1306" i="64" a="1"/>
  <c r="AD1945" i="64" a="1"/>
  <c r="CB3040" i="64" l="1"/>
  <c r="AD2285" i="64"/>
  <c r="K2285" i="64" s="1"/>
  <c r="AD1613" i="64"/>
  <c r="K1613" i="64" s="1"/>
  <c r="AD1306" i="64"/>
  <c r="K1306" i="64" s="1"/>
  <c r="J2584" i="64"/>
  <c r="CE1991" i="64"/>
  <c r="CD1992" i="64"/>
  <c r="N437" i="64"/>
  <c r="O437" i="64"/>
  <c r="P437" i="64"/>
  <c r="BG803" i="64"/>
  <c r="BG808" i="64" s="1"/>
  <c r="BH788" i="64"/>
  <c r="BH791" i="64" s="1"/>
  <c r="BH800" i="64" s="1"/>
  <c r="BH802" i="64" s="1"/>
  <c r="BH792" i="64" s="1"/>
  <c r="BH794" i="64" s="1"/>
  <c r="BH795" i="64" s="1"/>
  <c r="BG796" i="64"/>
  <c r="BI2520" i="64" a="1"/>
  <c r="BI2520" i="64" s="1"/>
  <c r="AD198" i="64"/>
  <c r="AD2309" i="64"/>
  <c r="AC1953" i="64"/>
  <c r="AD1882" i="64"/>
  <c r="AD1910" i="64"/>
  <c r="K1910" i="64" s="1"/>
  <c r="AD1945" i="64"/>
  <c r="AD2053" i="64"/>
  <c r="AD2017" i="64"/>
  <c r="K2017" i="64" s="1"/>
  <c r="AD1765" i="64"/>
  <c r="K1765" i="64" s="1"/>
  <c r="AD1789" i="64"/>
  <c r="AD2198" i="64"/>
  <c r="AD962" i="64"/>
  <c r="AD2652" i="64"/>
  <c r="K2652" i="64" s="1"/>
  <c r="AE2052" i="64" a="1"/>
  <c r="AE2052" i="64" s="1"/>
  <c r="AE1944" i="64" a="1"/>
  <c r="AE1944" i="64" s="1"/>
  <c r="AE2016" i="64" a="1"/>
  <c r="AE2016" i="64" s="1"/>
  <c r="AE2644" i="64" a="1"/>
  <c r="AE2644" i="64" s="1"/>
  <c r="AE1909" i="64" a="1"/>
  <c r="AE1909" i="64" s="1"/>
  <c r="AE2678" i="64" a="1"/>
  <c r="AE2678" i="64" s="1"/>
  <c r="T132" i="69"/>
  <c r="T157" i="69" s="1"/>
  <c r="S152" i="69"/>
  <c r="AE645" i="64" a="1"/>
  <c r="AE645" i="64" s="1"/>
  <c r="AE639" i="64" a="1"/>
  <c r="AE639" i="64" s="1"/>
  <c r="AE2284" i="64" a="1"/>
  <c r="AE2284" i="64" s="1"/>
  <c r="AE2194" i="64" a="1"/>
  <c r="AE2194" i="64" s="1"/>
  <c r="AE1612" i="64" a="1"/>
  <c r="AE1612" i="64" s="1"/>
  <c r="AE961" i="64" a="1"/>
  <c r="AE961" i="64" s="1"/>
  <c r="AE44" i="64" a="1"/>
  <c r="AE44" i="64" s="1"/>
  <c r="AE197" i="64" a="1"/>
  <c r="AE197" i="64" s="1"/>
  <c r="AE196" i="64" a="1"/>
  <c r="AE196" i="64" s="1"/>
  <c r="AE266" i="64" a="1"/>
  <c r="AE266" i="64" s="1"/>
  <c r="AE212" i="64" a="1"/>
  <c r="AE212" i="64" s="1"/>
  <c r="AE213" i="64" a="1"/>
  <c r="AE213" i="64" s="1"/>
  <c r="AE1305" i="64" a="1"/>
  <c r="AE1305" i="64" s="1"/>
  <c r="AE937" i="64" a="1"/>
  <c r="AE937" i="64" s="1"/>
  <c r="AE2205" i="64" a="1"/>
  <c r="AE2205" i="64" s="1"/>
  <c r="AE1764" i="64" a="1"/>
  <c r="AE1764" i="64" s="1"/>
  <c r="AE2308" i="64" a="1"/>
  <c r="AE2308" i="64" s="1"/>
  <c r="AE1788" i="64" a="1"/>
  <c r="AE1788" i="64" s="1"/>
  <c r="AE2310" i="64" a="1"/>
  <c r="AE2310" i="64" s="1"/>
  <c r="AE1766" i="64" a="1"/>
  <c r="AE1766" i="64" s="1"/>
  <c r="AE1883" i="64" a="1"/>
  <c r="AE1883" i="64" s="1"/>
  <c r="AE1881" i="64" a="1"/>
  <c r="AE1881" i="64" s="1"/>
  <c r="AE1742" i="64" a="1"/>
  <c r="AE1742" i="64" s="1"/>
  <c r="AE939" i="64" a="1"/>
  <c r="AE939" i="64" s="1"/>
  <c r="AE2199" i="64" a="1"/>
  <c r="AE2199"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2198" i="64" a="1"/>
  <c r="AE2309" i="64" a="1"/>
  <c r="AE1882" i="64" a="1"/>
  <c r="AE1945" i="64" a="1"/>
  <c r="AE1765" i="64" a="1"/>
  <c r="AE1789" i="64" a="1"/>
  <c r="AE1306" i="64" a="1"/>
  <c r="AE1613" i="64" a="1"/>
  <c r="AE2285" i="64" a="1"/>
  <c r="AE2017" i="64" a="1"/>
  <c r="AE962" i="64" a="1"/>
  <c r="AE2053" i="64" a="1"/>
  <c r="AE1910" i="64" a="1"/>
  <c r="BQ23" i="861" l="1"/>
  <c r="CB3041" i="64"/>
  <c r="CC3036" i="64"/>
  <c r="AE2285" i="64"/>
  <c r="AE1613" i="64"/>
  <c r="AE1306" i="64"/>
  <c r="CF1991" i="64"/>
  <c r="CE1992" i="64"/>
  <c r="BH799" i="64"/>
  <c r="BH803" i="64" s="1"/>
  <c r="BG804" i="64"/>
  <c r="BH796" i="64"/>
  <c r="BI788" i="64"/>
  <c r="AE198" i="64"/>
  <c r="AE2309" i="64"/>
  <c r="AD1953" i="64"/>
  <c r="K1953" i="64" s="1"/>
  <c r="AE1945" i="64"/>
  <c r="AE2017" i="64"/>
  <c r="AE2053" i="64"/>
  <c r="AE1882" i="64"/>
  <c r="AE1910" i="64"/>
  <c r="AE1765" i="64"/>
  <c r="AE1789" i="64"/>
  <c r="AE2198" i="64"/>
  <c r="AE962" i="64"/>
  <c r="AE2652" i="64"/>
  <c r="AF2052" i="64" a="1"/>
  <c r="AF2052" i="64" s="1"/>
  <c r="AF2016" i="64" a="1"/>
  <c r="AF2016" i="64" s="1"/>
  <c r="AF1944" i="64" a="1"/>
  <c r="AF1944" i="64" s="1"/>
  <c r="AF2644" i="64" a="1"/>
  <c r="AF2644" i="64" s="1"/>
  <c r="AF1909" i="64" a="1"/>
  <c r="AF1909" i="64" s="1"/>
  <c r="AF2678" i="64" a="1"/>
  <c r="AF2678" i="64" s="1"/>
  <c r="T135" i="69"/>
  <c r="T140" i="69" s="1"/>
  <c r="T150" i="69" s="1"/>
  <c r="T161" i="69"/>
  <c r="T162" i="69" s="1"/>
  <c r="T167" i="69" s="1"/>
  <c r="AF645" i="64" a="1"/>
  <c r="AF645" i="64" s="1"/>
  <c r="AF639" i="64" a="1"/>
  <c r="AF639" i="64" s="1"/>
  <c r="S173" i="69"/>
  <c r="S175" i="69" s="1"/>
  <c r="AF2284" i="64" a="1"/>
  <c r="AF2284" i="64" s="1"/>
  <c r="R115" i="69"/>
  <c r="R118" i="69" s="1"/>
  <c r="R125" i="69" s="1"/>
  <c r="AF2194" i="64" a="1"/>
  <c r="AF2194" i="64" s="1"/>
  <c r="AF1612" i="64" a="1"/>
  <c r="AF1612" i="64" s="1"/>
  <c r="AF961" i="64" a="1"/>
  <c r="AF961" i="64" s="1"/>
  <c r="AF197" i="64" a="1"/>
  <c r="AF197" i="64" s="1"/>
  <c r="AF266" i="64" a="1"/>
  <c r="AF266" i="64" s="1"/>
  <c r="AF196" i="64" a="1"/>
  <c r="AF196" i="64" s="1"/>
  <c r="AF212" i="64" a="1"/>
  <c r="AF212" i="64" s="1"/>
  <c r="AF44" i="64" a="1"/>
  <c r="AF44" i="64" s="1"/>
  <c r="AF213" i="64" a="1"/>
  <c r="AF213" i="64" s="1"/>
  <c r="AF1305" i="64" a="1"/>
  <c r="AF1305" i="64" s="1"/>
  <c r="AF1788" i="64" a="1"/>
  <c r="AF1788" i="64" s="1"/>
  <c r="AF2310" i="64" a="1"/>
  <c r="AF2310" i="64" s="1"/>
  <c r="AF2308" i="64" a="1"/>
  <c r="AF2308" i="64" s="1"/>
  <c r="AF2199" i="64" a="1"/>
  <c r="AF2199" i="64" s="1"/>
  <c r="AF1742" i="64" a="1"/>
  <c r="AF1742" i="64" s="1"/>
  <c r="AF1764" i="64" a="1"/>
  <c r="AF1764" i="64" s="1"/>
  <c r="AF1883" i="64" a="1"/>
  <c r="AF1883" i="64" s="1"/>
  <c r="AF1766" i="64" a="1"/>
  <c r="AF1766" i="64" s="1"/>
  <c r="AF939" i="64" a="1"/>
  <c r="AF939" i="64" s="1"/>
  <c r="AF1881" i="64" a="1"/>
  <c r="AF1881" i="64" s="1"/>
  <c r="AF2205" i="64" a="1"/>
  <c r="AF2205" i="64" s="1"/>
  <c r="AF937" i="64" a="1"/>
  <c r="AF93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613" i="64" a="1"/>
  <c r="AF2053" i="64" a="1"/>
  <c r="AF2198" i="64" a="1"/>
  <c r="AF1789" i="64" a="1"/>
  <c r="AF1910" i="64" a="1"/>
  <c r="AF2309" i="64" a="1"/>
  <c r="AF1882" i="64" a="1"/>
  <c r="AF1765" i="64" a="1"/>
  <c r="AF2285" i="64" a="1"/>
  <c r="AF962" i="64" a="1"/>
  <c r="AF1306" i="64" a="1"/>
  <c r="AF2017" i="64" a="1"/>
  <c r="AF1945" i="64" a="1"/>
  <c r="CC3039" i="64" l="1"/>
  <c r="CC3040" i="64" s="1"/>
  <c r="AF2285" i="64"/>
  <c r="AF1613" i="64"/>
  <c r="AF1306" i="64"/>
  <c r="CG1991" i="64"/>
  <c r="CF1992" i="64"/>
  <c r="BH808" i="64"/>
  <c r="BH804" i="64"/>
  <c r="BI799" i="64"/>
  <c r="BI791" i="64"/>
  <c r="BJ2520" i="64" a="1"/>
  <c r="BJ2520" i="64" s="1"/>
  <c r="AF198" i="64"/>
  <c r="AF2309" i="64"/>
  <c r="AE1953" i="64"/>
  <c r="K913" i="64"/>
  <c r="L913" i="64"/>
  <c r="M913" i="64"/>
  <c r="N913" i="64"/>
  <c r="O913" i="64"/>
  <c r="P913" i="64"/>
  <c r="AF1910" i="64"/>
  <c r="AF1882" i="64"/>
  <c r="AF1945" i="64"/>
  <c r="AF2053" i="64"/>
  <c r="AF2017" i="64"/>
  <c r="AF1765" i="64"/>
  <c r="AF1789" i="64"/>
  <c r="AF2198" i="64"/>
  <c r="AF962" i="64"/>
  <c r="AF2652" i="64"/>
  <c r="AG2052" i="64" a="1"/>
  <c r="AG2052" i="64" s="1"/>
  <c r="AG2016" i="64" a="1"/>
  <c r="AG2016" i="64" s="1"/>
  <c r="AG1944" i="64" a="1"/>
  <c r="AG1944" i="64" s="1"/>
  <c r="AG2644" i="64" a="1"/>
  <c r="AG2644" i="64" s="1"/>
  <c r="AG1909" i="64" a="1"/>
  <c r="AG1909" i="64" s="1"/>
  <c r="AG2678" i="64" a="1"/>
  <c r="AG2678" i="64" s="1"/>
  <c r="U129" i="69"/>
  <c r="U132" i="69" s="1"/>
  <c r="U157" i="69" s="1"/>
  <c r="T142" i="69"/>
  <c r="T146" i="69" s="1"/>
  <c r="T148" i="69" s="1"/>
  <c r="T136" i="69"/>
  <c r="AG645" i="64" a="1"/>
  <c r="AG645" i="64" s="1"/>
  <c r="AG639" i="64" a="1"/>
  <c r="AG639" i="64" s="1"/>
  <c r="AG2284" i="64" a="1"/>
  <c r="AG2284" i="64" s="1"/>
  <c r="R119" i="69"/>
  <c r="AG2194" i="64" a="1"/>
  <c r="AG2194" i="64" s="1"/>
  <c r="AG1612" i="64" a="1"/>
  <c r="AG1612" i="64" s="1"/>
  <c r="AG961" i="64" a="1"/>
  <c r="AG961" i="64" s="1"/>
  <c r="AG196" i="64" a="1"/>
  <c r="AG196" i="64" s="1"/>
  <c r="AG212" i="64" a="1"/>
  <c r="AG212" i="64" s="1"/>
  <c r="AG197" i="64" a="1"/>
  <c r="AG197" i="64" s="1"/>
  <c r="AG44" i="64" a="1"/>
  <c r="AG44" i="64" s="1"/>
  <c r="AG266" i="64" a="1"/>
  <c r="AG266" i="64" s="1"/>
  <c r="AG213" i="64" a="1"/>
  <c r="AG213" i="64" s="1"/>
  <c r="AG1305" i="64" a="1"/>
  <c r="AG1305" i="64" s="1"/>
  <c r="AG1883" i="64" a="1"/>
  <c r="AG1883" i="64" s="1"/>
  <c r="AG1742" i="64" a="1"/>
  <c r="AG1742" i="64" s="1"/>
  <c r="AG937" i="64" a="1"/>
  <c r="AG937" i="64" s="1"/>
  <c r="AG2308" i="64" a="1"/>
  <c r="AG2308" i="64" s="1"/>
  <c r="AG1766" i="64" a="1"/>
  <c r="AG1766" i="64" s="1"/>
  <c r="AG939" i="64" a="1"/>
  <c r="AG939" i="64" s="1"/>
  <c r="AG1788" i="64" a="1"/>
  <c r="AG1788" i="64" s="1"/>
  <c r="AG1764" i="64" a="1"/>
  <c r="AG1764" i="64" s="1"/>
  <c r="AG2199" i="64" a="1"/>
  <c r="AG2199" i="64" s="1"/>
  <c r="AG1881" i="64" a="1"/>
  <c r="AG1881" i="64" s="1"/>
  <c r="AG2205" i="64" a="1"/>
  <c r="AG2205" i="64" s="1"/>
  <c r="AG2310" i="64" a="1"/>
  <c r="AG2310"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945" i="64" a="1"/>
  <c r="AG1306" i="64" a="1"/>
  <c r="AG962" i="64" a="1"/>
  <c r="AG1882" i="64" a="1"/>
  <c r="AG1613" i="64" a="1"/>
  <c r="AG2309" i="64" a="1"/>
  <c r="AG2198" i="64" a="1"/>
  <c r="AG1910" i="64" a="1"/>
  <c r="AG1765" i="64" a="1"/>
  <c r="AG2285" i="64" a="1"/>
  <c r="AG1789" i="64" a="1"/>
  <c r="AG2017" i="64" a="1"/>
  <c r="AG2053" i="64" a="1"/>
  <c r="CC3041" i="64" l="1"/>
  <c r="CD3036" i="64"/>
  <c r="AG2285" i="64"/>
  <c r="AG1613" i="64"/>
  <c r="AG1306" i="64"/>
  <c r="CH1991" i="64"/>
  <c r="CG1992" i="64"/>
  <c r="BI800" i="64"/>
  <c r="BI802" i="64" s="1"/>
  <c r="BI792" i="64" s="1"/>
  <c r="BI794" i="64" s="1"/>
  <c r="BI795" i="64" s="1"/>
  <c r="AG198" i="64"/>
  <c r="AG2309" i="64"/>
  <c r="AF1953" i="64"/>
  <c r="AG1910" i="64"/>
  <c r="AG1882" i="64"/>
  <c r="AG2017" i="64"/>
  <c r="AG1945" i="64"/>
  <c r="AG2053" i="64"/>
  <c r="AG1765" i="64"/>
  <c r="AG1789" i="64"/>
  <c r="AG2198" i="64"/>
  <c r="AG962" i="64"/>
  <c r="AG2652" i="64"/>
  <c r="AH2052" i="64" a="1"/>
  <c r="AH2052" i="64" s="1"/>
  <c r="AH2016" i="64" a="1"/>
  <c r="AH2016" i="64" s="1"/>
  <c r="AH1944" i="64" a="1"/>
  <c r="AH1944" i="64" s="1"/>
  <c r="AH2644" i="64" a="1"/>
  <c r="AH2644" i="64" s="1"/>
  <c r="AH1909" i="64" a="1"/>
  <c r="AH1909" i="64" s="1"/>
  <c r="AH2678" i="64" a="1"/>
  <c r="AH2678" i="64" s="1"/>
  <c r="T152" i="69"/>
  <c r="U134" i="69"/>
  <c r="U135" i="69" s="1"/>
  <c r="V129" i="69" s="1"/>
  <c r="AH645" i="64" a="1"/>
  <c r="AH645" i="64" s="1"/>
  <c r="AH639" i="64" a="1"/>
  <c r="AH639" i="64" s="1"/>
  <c r="S115" i="69"/>
  <c r="S118" i="69" s="1"/>
  <c r="S125" i="69" s="1"/>
  <c r="U161" i="69"/>
  <c r="U162" i="69" s="1"/>
  <c r="AH2284" i="64" a="1"/>
  <c r="AH2284" i="64" s="1"/>
  <c r="AH2194" i="64" a="1"/>
  <c r="AH2194" i="64" s="1"/>
  <c r="AH1612" i="64" a="1"/>
  <c r="AH1612" i="64" s="1"/>
  <c r="AH961" i="64" a="1"/>
  <c r="AH961" i="64" s="1"/>
  <c r="AH212" i="64" a="1"/>
  <c r="AH212" i="64" s="1"/>
  <c r="AH44" i="64" a="1"/>
  <c r="AH44" i="64" s="1"/>
  <c r="AH196" i="64" a="1"/>
  <c r="AH196" i="64" s="1"/>
  <c r="AH266" i="64" a="1"/>
  <c r="AH266" i="64" s="1"/>
  <c r="AH197" i="64" a="1"/>
  <c r="AH197" i="64" s="1"/>
  <c r="AH213" i="64" a="1"/>
  <c r="AH213" i="64" s="1"/>
  <c r="AC207" i="69"/>
  <c r="AC209" i="69" s="1"/>
  <c r="AC219" i="69" s="1"/>
  <c r="AH1305" i="64" a="1"/>
  <c r="AH1305" i="64" s="1"/>
  <c r="AH1764" i="64" a="1"/>
  <c r="AH1764" i="64" s="1"/>
  <c r="AH2205" i="64" a="1"/>
  <c r="AH2205" i="64" s="1"/>
  <c r="AH1883" i="64" a="1"/>
  <c r="AH1883" i="64" s="1"/>
  <c r="AH939" i="64" a="1"/>
  <c r="AH939" i="64" s="1"/>
  <c r="AH1766" i="64" a="1"/>
  <c r="AH1766" i="64" s="1"/>
  <c r="AH1788" i="64" a="1"/>
  <c r="AH1788" i="64" s="1"/>
  <c r="AH937" i="64" a="1"/>
  <c r="AH937" i="64" s="1"/>
  <c r="AH2310" i="64" a="1"/>
  <c r="AH2310" i="64" s="1"/>
  <c r="AH1742" i="64" a="1"/>
  <c r="AH1742" i="64" s="1"/>
  <c r="AH2308" i="64" a="1"/>
  <c r="AH2308" i="64" s="1"/>
  <c r="AH1881" i="64" a="1"/>
  <c r="AH1881" i="64" s="1"/>
  <c r="AH2199" i="64" a="1"/>
  <c r="AH2199"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613" i="64" a="1"/>
  <c r="AH1882" i="64" a="1"/>
  <c r="AH1789" i="64" a="1"/>
  <c r="AH2285" i="64" a="1"/>
  <c r="AH1306" i="64" a="1"/>
  <c r="AH2053" i="64" a="1"/>
  <c r="AH2309" i="64" a="1"/>
  <c r="AH2017" i="64" a="1"/>
  <c r="AH1910" i="64" a="1"/>
  <c r="AH2198" i="64" a="1"/>
  <c r="AH1765" i="64" a="1"/>
  <c r="AH962" i="64" a="1"/>
  <c r="AH1945" i="64" a="1"/>
  <c r="BR23" i="861" l="1"/>
  <c r="CD3039" i="64"/>
  <c r="CD3040" i="64" s="1"/>
  <c r="AH2285" i="64"/>
  <c r="AH1613" i="64"/>
  <c r="AH1306" i="64"/>
  <c r="CI1991" i="64"/>
  <c r="CH1992" i="64"/>
  <c r="BI803" i="64"/>
  <c r="BI808" i="64" s="1"/>
  <c r="BI796" i="64"/>
  <c r="BJ788" i="64"/>
  <c r="BJ791" i="64" s="1"/>
  <c r="BK2520" i="64" a="1"/>
  <c r="BK2520" i="64" s="1"/>
  <c r="AH198" i="64"/>
  <c r="AH2309" i="64"/>
  <c r="AG1953" i="64"/>
  <c r="AH1945" i="64"/>
  <c r="AH2053" i="64"/>
  <c r="AH1910" i="64"/>
  <c r="AH1882" i="64"/>
  <c r="AH2017" i="64"/>
  <c r="AH1765" i="64"/>
  <c r="AH1789" i="64"/>
  <c r="AH2198" i="64"/>
  <c r="AH962" i="64"/>
  <c r="AH2652" i="64"/>
  <c r="AI2052" i="64" a="1"/>
  <c r="AI2052" i="64" s="1"/>
  <c r="AI2016" i="64" a="1"/>
  <c r="AI2016" i="64" s="1"/>
  <c r="AI1944" i="64" a="1"/>
  <c r="AI1944" i="64" s="1"/>
  <c r="AI2644" i="64" a="1"/>
  <c r="AI2644" i="64" s="1"/>
  <c r="AI1909" i="64" a="1"/>
  <c r="AI1909" i="64" s="1"/>
  <c r="AI2678" i="64" a="1"/>
  <c r="AI2678" i="64" s="1"/>
  <c r="AI645" i="64" a="1"/>
  <c r="AI645" i="64" s="1"/>
  <c r="AI639" i="64" a="1"/>
  <c r="AI639" i="64" s="1"/>
  <c r="U140" i="69"/>
  <c r="U150" i="69" s="1"/>
  <c r="U136" i="69"/>
  <c r="U142" i="69"/>
  <c r="U152" i="69" s="1"/>
  <c r="V134" i="69"/>
  <c r="V132" i="69"/>
  <c r="V157" i="69" s="1"/>
  <c r="AI2284" i="64" a="1"/>
  <c r="AI2284" i="64" s="1"/>
  <c r="AI2194" i="64" a="1"/>
  <c r="AI2194" i="64" s="1"/>
  <c r="AI1612" i="64" a="1"/>
  <c r="AI1612" i="64" s="1"/>
  <c r="AI961" i="64" a="1"/>
  <c r="AI961" i="64" s="1"/>
  <c r="AI212" i="64" a="1"/>
  <c r="AI212" i="64" s="1"/>
  <c r="AI44" i="64" a="1"/>
  <c r="AI44" i="64" s="1"/>
  <c r="AI266" i="64" a="1"/>
  <c r="AI266" i="64" s="1"/>
  <c r="AI197" i="64" a="1"/>
  <c r="AI197" i="64" s="1"/>
  <c r="AI196" i="64" a="1"/>
  <c r="AI196" i="64" s="1"/>
  <c r="AI213" i="64" a="1"/>
  <c r="AI213" i="64" s="1"/>
  <c r="AI1305" i="64" a="1"/>
  <c r="AI1305" i="64" s="1"/>
  <c r="AI1881" i="64" a="1"/>
  <c r="AI1881" i="64" s="1"/>
  <c r="AI2308" i="64" a="1"/>
  <c r="AI2308" i="64" s="1"/>
  <c r="AI2199" i="64" a="1"/>
  <c r="AI2199" i="64" s="1"/>
  <c r="AI1766" i="64" a="1"/>
  <c r="AI1766" i="64" s="1"/>
  <c r="AI1742" i="64" a="1"/>
  <c r="AI1742" i="64" s="1"/>
  <c r="AI2205" i="64" a="1"/>
  <c r="AI2205" i="64" s="1"/>
  <c r="AI1788" i="64" a="1"/>
  <c r="AI1788" i="64" s="1"/>
  <c r="AI939" i="64" a="1"/>
  <c r="AI939" i="64" s="1"/>
  <c r="AI937" i="64" a="1"/>
  <c r="AI937" i="64" s="1"/>
  <c r="AI1764" i="64" a="1"/>
  <c r="AI1764" i="64" s="1"/>
  <c r="AI2310" i="64" a="1"/>
  <c r="AI2310" i="64" s="1"/>
  <c r="AI1883" i="64" a="1"/>
  <c r="AI1883"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198" i="64" a="1"/>
  <c r="AI1882" i="64" a="1"/>
  <c r="AI2309" i="64" a="1"/>
  <c r="AI1910" i="64" a="1"/>
  <c r="AI2285" i="64" a="1"/>
  <c r="AI2017" i="64" a="1"/>
  <c r="AI1765" i="64" a="1"/>
  <c r="AI1945" i="64" a="1"/>
  <c r="AI1789" i="64" a="1"/>
  <c r="AI1613" i="64" a="1"/>
  <c r="AI2053" i="64" a="1"/>
  <c r="AI962" i="64" a="1"/>
  <c r="AI1306" i="64" a="1"/>
  <c r="CD3041" i="64" l="1"/>
  <c r="CE3036" i="64"/>
  <c r="AI2285" i="64"/>
  <c r="AI1613" i="64"/>
  <c r="AI1306" i="64"/>
  <c r="CJ1991" i="64"/>
  <c r="CI1992" i="64"/>
  <c r="BI804" i="64"/>
  <c r="BJ799" i="64"/>
  <c r="BJ800" i="64"/>
  <c r="BJ802" i="64" s="1"/>
  <c r="BJ792" i="64" s="1"/>
  <c r="BJ794" i="64" s="1"/>
  <c r="BJ795" i="64" s="1"/>
  <c r="AI198" i="64"/>
  <c r="AI2309" i="64"/>
  <c r="AH1953" i="64"/>
  <c r="AI2017" i="64"/>
  <c r="AI1910" i="64"/>
  <c r="AI1945" i="64"/>
  <c r="AI2053" i="64"/>
  <c r="AI1882" i="64"/>
  <c r="AI1765" i="64"/>
  <c r="AI1789" i="64"/>
  <c r="AI2198" i="64"/>
  <c r="AI962" i="64"/>
  <c r="AI2652" i="64"/>
  <c r="AJ2052" i="64" a="1"/>
  <c r="AJ2052" i="64" s="1"/>
  <c r="AJ2016" i="64" a="1"/>
  <c r="AJ2016" i="64" s="1"/>
  <c r="AJ1944" i="64" a="1"/>
  <c r="AJ1944" i="64" s="1"/>
  <c r="AJ2644" i="64" a="1"/>
  <c r="AJ2644" i="64" s="1"/>
  <c r="AJ1909" i="64" a="1"/>
  <c r="AJ1909" i="64" s="1"/>
  <c r="AJ2678" i="64" a="1"/>
  <c r="AJ2678" i="64" s="1"/>
  <c r="AJ639" i="64" a="1"/>
  <c r="AJ639" i="64" s="1"/>
  <c r="AJ645" i="64" a="1"/>
  <c r="AJ645" i="64" s="1"/>
  <c r="U146" i="69"/>
  <c r="U148" i="69" s="1"/>
  <c r="T117" i="69"/>
  <c r="T118" i="69" s="1"/>
  <c r="U112" i="69" s="1"/>
  <c r="V135" i="69"/>
  <c r="V142" i="69" s="1"/>
  <c r="AJ2284" i="64" a="1"/>
  <c r="AJ2284" i="64" s="1"/>
  <c r="AJ2194" i="64" a="1"/>
  <c r="AJ2194" i="64" s="1"/>
  <c r="AJ1612" i="64" a="1"/>
  <c r="AJ1612" i="64" s="1"/>
  <c r="AD17" i="69"/>
  <c r="AD18" i="69" s="1"/>
  <c r="AJ961" i="64" a="1"/>
  <c r="AJ961" i="64" s="1"/>
  <c r="AJ266" i="64" a="1"/>
  <c r="AJ266" i="64" s="1"/>
  <c r="AJ212" i="64" a="1"/>
  <c r="AJ212" i="64" s="1"/>
  <c r="AJ197" i="64" a="1"/>
  <c r="AJ197" i="64" s="1"/>
  <c r="AJ196" i="64" a="1"/>
  <c r="AJ196" i="64" s="1"/>
  <c r="AJ44" i="64" a="1"/>
  <c r="AJ44" i="64" s="1"/>
  <c r="AJ213" i="64" a="1"/>
  <c r="AJ213" i="64" s="1"/>
  <c r="AJ1305" i="64" a="1"/>
  <c r="AJ1305" i="64" s="1"/>
  <c r="AJ2205" i="64" a="1"/>
  <c r="AJ2205" i="64" s="1"/>
  <c r="AJ1881" i="64" a="1"/>
  <c r="AJ1881" i="64" s="1"/>
  <c r="AJ1766" i="64" a="1"/>
  <c r="AJ1766" i="64" s="1"/>
  <c r="AJ2308" i="64" a="1"/>
  <c r="AJ2308" i="64" s="1"/>
  <c r="AJ1883" i="64" a="1"/>
  <c r="AJ1883" i="64" s="1"/>
  <c r="AJ937" i="64" a="1"/>
  <c r="AJ937" i="64" s="1"/>
  <c r="AJ1764" i="64" a="1"/>
  <c r="AJ1764" i="64" s="1"/>
  <c r="AJ939" i="64" a="1"/>
  <c r="AJ939" i="64" s="1"/>
  <c r="AJ1742" i="64" a="1"/>
  <c r="AJ1742" i="64" s="1"/>
  <c r="AJ1788" i="64" a="1"/>
  <c r="AJ1788" i="64" s="1"/>
  <c r="AJ2310" i="64" a="1"/>
  <c r="AJ2310" i="64" s="1"/>
  <c r="AJ2199" i="64" a="1"/>
  <c r="AJ2199"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882" i="64" a="1"/>
  <c r="AJ2285" i="64" a="1"/>
  <c r="AJ1613" i="64" a="1"/>
  <c r="AJ1765" i="64" a="1"/>
  <c r="AJ2198" i="64" a="1"/>
  <c r="AJ2309" i="64" a="1"/>
  <c r="AJ1945" i="64" a="1"/>
  <c r="AJ2053" i="64" a="1"/>
  <c r="AJ1910" i="64" a="1"/>
  <c r="AJ962" i="64" a="1"/>
  <c r="AJ2017" i="64" a="1"/>
  <c r="AJ1789" i="64" a="1"/>
  <c r="AJ1306" i="64" a="1"/>
  <c r="CE3039" i="64" l="1"/>
  <c r="CE3040" i="64" s="1"/>
  <c r="AJ2285" i="64"/>
  <c r="AJ1613" i="64"/>
  <c r="AJ1306" i="64"/>
  <c r="CK1991" i="64"/>
  <c r="CL1991" i="64" s="1"/>
  <c r="CL1992" i="64" s="1"/>
  <c r="CJ1992" i="64"/>
  <c r="BJ796" i="64"/>
  <c r="BK788" i="64"/>
  <c r="BK791" i="64" s="1"/>
  <c r="BJ803" i="64"/>
  <c r="BL2520" i="64" a="1"/>
  <c r="BL2520" i="64" s="1"/>
  <c r="AJ198" i="64"/>
  <c r="AJ2309" i="64"/>
  <c r="AI1953" i="64"/>
  <c r="AJ1945" i="64"/>
  <c r="AJ1910" i="64"/>
  <c r="AJ1882" i="64"/>
  <c r="AJ2053" i="64"/>
  <c r="AJ2017" i="64"/>
  <c r="AJ1765" i="64"/>
  <c r="AJ1789" i="64"/>
  <c r="AJ2198" i="64"/>
  <c r="AJ962" i="64"/>
  <c r="AJ2652" i="64"/>
  <c r="AK2016" i="64" a="1"/>
  <c r="AK2016" i="64" s="1"/>
  <c r="AK1944" i="64" a="1"/>
  <c r="AK1944" i="64" s="1"/>
  <c r="AK2052" i="64" a="1"/>
  <c r="AK2052" i="64" s="1"/>
  <c r="AK2644" i="64" a="1"/>
  <c r="AK2644" i="64" s="1"/>
  <c r="AK1909" i="64" a="1"/>
  <c r="AK1909" i="64" s="1"/>
  <c r="AK2678" i="64" a="1"/>
  <c r="AK2678" i="64" s="1"/>
  <c r="AK639" i="64" a="1"/>
  <c r="AK639" i="64" s="1"/>
  <c r="AK645" i="64" a="1"/>
  <c r="AK645" i="64" s="1"/>
  <c r="V136" i="69"/>
  <c r="W129" i="69"/>
  <c r="W132" i="69" s="1"/>
  <c r="W157" i="69" s="1"/>
  <c r="V140" i="69"/>
  <c r="V150" i="69" s="1"/>
  <c r="T123" i="69"/>
  <c r="T125" i="69"/>
  <c r="T119" i="69"/>
  <c r="V152" i="69"/>
  <c r="V146" i="69"/>
  <c r="V148" i="69" s="1"/>
  <c r="AK2284" i="64" a="1"/>
  <c r="AK2284" i="64" s="1"/>
  <c r="AK2194" i="64" a="1"/>
  <c r="AK2194" i="64" s="1"/>
  <c r="AK1612" i="64" a="1"/>
  <c r="AK1612" i="64" s="1"/>
  <c r="AK961" i="64" a="1"/>
  <c r="AK961" i="64" s="1"/>
  <c r="AK197" i="64" a="1"/>
  <c r="AK197" i="64" s="1"/>
  <c r="AK196" i="64" a="1"/>
  <c r="AK196" i="64" s="1"/>
  <c r="AK44" i="64" a="1"/>
  <c r="AK44" i="64" s="1"/>
  <c r="AK266" i="64" a="1"/>
  <c r="AK266" i="64" s="1"/>
  <c r="AK212" i="64" a="1"/>
  <c r="AK212" i="64" s="1"/>
  <c r="AK213" i="64" a="1"/>
  <c r="AK213" i="64" s="1"/>
  <c r="AK1305" i="64" a="1"/>
  <c r="AK1305" i="64" s="1"/>
  <c r="AK1883" i="64" a="1"/>
  <c r="AK1883" i="64" s="1"/>
  <c r="AK1766" i="64" a="1"/>
  <c r="AK1766" i="64" s="1"/>
  <c r="AK1881" i="64" a="1"/>
  <c r="AK1881" i="64" s="1"/>
  <c r="AK2205" i="64" a="1"/>
  <c r="AK2205" i="64" s="1"/>
  <c r="AK2199" i="64" a="1"/>
  <c r="AK2199" i="64" s="1"/>
  <c r="AK1788" i="64" a="1"/>
  <c r="AK1788" i="64" s="1"/>
  <c r="AK2310" i="64" a="1"/>
  <c r="AK2310" i="64" s="1"/>
  <c r="AK1742" i="64" a="1"/>
  <c r="AK1742" i="64" s="1"/>
  <c r="AK939" i="64" a="1"/>
  <c r="AK939" i="64" s="1"/>
  <c r="AK1764" i="64" a="1"/>
  <c r="AK1764" i="64" s="1"/>
  <c r="AK937" i="64" a="1"/>
  <c r="AK937" i="64" s="1"/>
  <c r="AK2308" i="64" a="1"/>
  <c r="AK2308"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2198" i="64" a="1"/>
  <c r="AK1306" i="64" a="1"/>
  <c r="AK1945" i="64" a="1"/>
  <c r="AK2309" i="64" a="1"/>
  <c r="AK2285" i="64" a="1"/>
  <c r="AK1882" i="64" a="1"/>
  <c r="AK1910" i="64" a="1"/>
  <c r="AK1765" i="64" a="1"/>
  <c r="AK2017" i="64" a="1"/>
  <c r="AK962" i="64" a="1"/>
  <c r="AK1613" i="64" a="1"/>
  <c r="AK2053" i="64" a="1"/>
  <c r="AK1789" i="64" a="1"/>
  <c r="BS23" i="861" l="1"/>
  <c r="CE3041" i="64"/>
  <c r="CF3036" i="64"/>
  <c r="AK2285" i="64"/>
  <c r="AK1613" i="64"/>
  <c r="AK1306" i="64"/>
  <c r="CK1992" i="64"/>
  <c r="BJ808" i="64"/>
  <c r="BK799" i="64"/>
  <c r="BJ804" i="64"/>
  <c r="BK800" i="64"/>
  <c r="BK802" i="64" s="1"/>
  <c r="BK792" i="64" s="1"/>
  <c r="BK794" i="64" s="1"/>
  <c r="BK795" i="64" s="1"/>
  <c r="AK198" i="64"/>
  <c r="AK2309" i="64"/>
  <c r="AJ1953" i="64"/>
  <c r="AK1910" i="64"/>
  <c r="AK1945" i="64"/>
  <c r="AK1882" i="64"/>
  <c r="AK2053" i="64"/>
  <c r="AK2017" i="64"/>
  <c r="AK1765" i="64"/>
  <c r="AK1789" i="64"/>
  <c r="AK2198" i="64"/>
  <c r="AK962" i="64"/>
  <c r="T1308" i="64"/>
  <c r="AK2652" i="64"/>
  <c r="AL2016" i="64" a="1"/>
  <c r="AL2016" i="64" s="1"/>
  <c r="AL2052" i="64" a="1"/>
  <c r="AL2052" i="64" s="1"/>
  <c r="AL1944" i="64" a="1"/>
  <c r="AL1944" i="64" s="1"/>
  <c r="AL2644" i="64" a="1"/>
  <c r="AL2644" i="64" s="1"/>
  <c r="AL1909" i="64" a="1"/>
  <c r="AL1909" i="64" s="1"/>
  <c r="AL2678" i="64" a="1"/>
  <c r="AL2678" i="64" s="1"/>
  <c r="W134" i="69"/>
  <c r="W135" i="69" s="1"/>
  <c r="W140" i="69" s="1"/>
  <c r="W150" i="69" s="1"/>
  <c r="AL645" i="64" a="1"/>
  <c r="AL645" i="64" s="1"/>
  <c r="AL639" i="64" a="1"/>
  <c r="AL639" i="64" s="1"/>
  <c r="AL2284" i="64" a="1"/>
  <c r="AL2284" i="64" s="1"/>
  <c r="AL2194" i="64" a="1"/>
  <c r="AL2194" i="64" s="1"/>
  <c r="AL1612" i="64" a="1"/>
  <c r="AL1612" i="64" s="1"/>
  <c r="W183" i="69"/>
  <c r="W186" i="69" s="1"/>
  <c r="V192" i="69"/>
  <c r="V200" i="69" s="1"/>
  <c r="V194" i="69"/>
  <c r="V202" i="69" s="1"/>
  <c r="AL961" i="64" a="1"/>
  <c r="AL961" i="64" s="1"/>
  <c r="AL197" i="64" a="1"/>
  <c r="AL197" i="64" s="1"/>
  <c r="AL44" i="64" a="1"/>
  <c r="AL44" i="64" s="1"/>
  <c r="AL196" i="64" a="1"/>
  <c r="AL196" i="64" s="1"/>
  <c r="AL212" i="64" a="1"/>
  <c r="AL212" i="64" s="1"/>
  <c r="AL266" i="64" a="1"/>
  <c r="AL266" i="64" s="1"/>
  <c r="AL213" i="64" a="1"/>
  <c r="AL213" i="64" s="1"/>
  <c r="AL1305" i="64" a="1"/>
  <c r="AL1305" i="64" s="1"/>
  <c r="AL937" i="64" a="1"/>
  <c r="AL937" i="64" s="1"/>
  <c r="AL1742" i="64" a="1"/>
  <c r="AL1742" i="64" s="1"/>
  <c r="AL939" i="64" a="1"/>
  <c r="AL939" i="64" s="1"/>
  <c r="AL2310" i="64" a="1"/>
  <c r="AL2310" i="64" s="1"/>
  <c r="AL1881" i="64" a="1"/>
  <c r="AL1881" i="64" s="1"/>
  <c r="AL2199" i="64" a="1"/>
  <c r="AL2199" i="64" s="1"/>
  <c r="AL1788" i="64" a="1"/>
  <c r="AL1788" i="64" s="1"/>
  <c r="AL1766" i="64" a="1"/>
  <c r="AL1766" i="64" s="1"/>
  <c r="AL1764" i="64" a="1"/>
  <c r="AL1764" i="64" s="1"/>
  <c r="AL2308" i="64" a="1"/>
  <c r="AL2308" i="64" s="1"/>
  <c r="AL2205" i="64" a="1"/>
  <c r="AL2205" i="64" s="1"/>
  <c r="AL1883" i="64" a="1"/>
  <c r="AL1883"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13" i="64" a="1"/>
  <c r="AL1765" i="64" a="1"/>
  <c r="AL1945" i="64" a="1"/>
  <c r="AL1789" i="64" a="1"/>
  <c r="AL2017" i="64" a="1"/>
  <c r="AL2309" i="64" a="1"/>
  <c r="AL2198" i="64" a="1"/>
  <c r="AL2285" i="64" a="1"/>
  <c r="AL1882" i="64" a="1"/>
  <c r="AL962" i="64" a="1"/>
  <c r="AL1910" i="64" a="1"/>
  <c r="AL2053" i="64" a="1"/>
  <c r="AL1306" i="64" a="1"/>
  <c r="CF3039" i="64" l="1"/>
  <c r="CF3040" i="64" s="1"/>
  <c r="AL2285" i="64"/>
  <c r="AL1613" i="64"/>
  <c r="AL1306" i="64"/>
  <c r="P1991" i="64"/>
  <c r="P1992" i="64"/>
  <c r="BK796" i="64"/>
  <c r="BL788" i="64"/>
  <c r="BL791" i="64" s="1"/>
  <c r="BK803" i="64"/>
  <c r="BM2520" i="64" a="1"/>
  <c r="BM2520" i="64" s="1"/>
  <c r="AL198" i="64"/>
  <c r="AL2309" i="64"/>
  <c r="AK1953" i="64"/>
  <c r="AL1945" i="64"/>
  <c r="AL2053" i="64"/>
  <c r="AL2017" i="64"/>
  <c r="AL1910" i="64"/>
  <c r="AL1882" i="64"/>
  <c r="AL1765" i="64"/>
  <c r="AL1789" i="64"/>
  <c r="AL2198" i="64"/>
  <c r="AL962" i="64"/>
  <c r="U1308" i="64"/>
  <c r="AL2652" i="64"/>
  <c r="AM2052" i="64" a="1"/>
  <c r="AM2052" i="64" s="1"/>
  <c r="AM1944" i="64" a="1"/>
  <c r="AM1944" i="64" s="1"/>
  <c r="AM2016" i="64" a="1"/>
  <c r="AM2016" i="64" s="1"/>
  <c r="AM2644" i="64" a="1"/>
  <c r="AM2644" i="64" s="1"/>
  <c r="AM1909" i="64" a="1"/>
  <c r="AM1909" i="64" s="1"/>
  <c r="AM2678" i="64" a="1"/>
  <c r="AM2678" i="64" s="1"/>
  <c r="W161" i="69"/>
  <c r="W162" i="69" s="1"/>
  <c r="AM645" i="64" a="1"/>
  <c r="AM645" i="64" s="1"/>
  <c r="AM639" i="64" a="1"/>
  <c r="AM639" i="64" s="1"/>
  <c r="W136" i="69"/>
  <c r="X129" i="69"/>
  <c r="X134" i="69" s="1"/>
  <c r="W142" i="69"/>
  <c r="W152" i="69" s="1"/>
  <c r="AM2284" i="64" a="1"/>
  <c r="AM2284" i="64" s="1"/>
  <c r="V198" i="69"/>
  <c r="AM2194" i="64" a="1"/>
  <c r="AM2194" i="64" s="1"/>
  <c r="AM1612" i="64" a="1"/>
  <c r="AM1612" i="64" s="1"/>
  <c r="AM961" i="64" a="1"/>
  <c r="AM961" i="64" s="1"/>
  <c r="AM196" i="64" a="1"/>
  <c r="AM196" i="64" s="1"/>
  <c r="AM44" i="64" a="1"/>
  <c r="AM44" i="64" s="1"/>
  <c r="AM212" i="64" a="1"/>
  <c r="AM212" i="64" s="1"/>
  <c r="AM266" i="64" a="1"/>
  <c r="AM266" i="64" s="1"/>
  <c r="AM197" i="64" a="1"/>
  <c r="AM197" i="64" s="1"/>
  <c r="AM213" i="64" a="1"/>
  <c r="AM213" i="64" s="1"/>
  <c r="AM1305" i="64" a="1"/>
  <c r="AM1305" i="64" s="1"/>
  <c r="AM937" i="64" a="1"/>
  <c r="AM937" i="64" s="1"/>
  <c r="AM1788" i="64" a="1"/>
  <c r="AM1788" i="64" s="1"/>
  <c r="AM2310" i="64" a="1"/>
  <c r="AM2310" i="64" s="1"/>
  <c r="AM939" i="64" a="1"/>
  <c r="AM939" i="64" s="1"/>
  <c r="AM1766" i="64" a="1"/>
  <c r="AM1766" i="64" s="1"/>
  <c r="AM2199" i="64" a="1"/>
  <c r="AM2199" i="64" s="1"/>
  <c r="AM1883" i="64" a="1"/>
  <c r="AM1883" i="64" s="1"/>
  <c r="AM1764" i="64" a="1"/>
  <c r="AM1764" i="64" s="1"/>
  <c r="AM1742" i="64" a="1"/>
  <c r="AM1742" i="64" s="1"/>
  <c r="AM2308" i="64" a="1"/>
  <c r="AM2308" i="64" s="1"/>
  <c r="AM1881" i="64" a="1"/>
  <c r="AM1881" i="64" s="1"/>
  <c r="AM2205" i="64" a="1"/>
  <c r="AM2205"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765" i="64" a="1"/>
  <c r="AM2309" i="64" a="1"/>
  <c r="AM1882" i="64" a="1"/>
  <c r="AM962" i="64" a="1"/>
  <c r="AM1789" i="64" a="1"/>
  <c r="AM2285" i="64" a="1"/>
  <c r="AM2017" i="64" a="1"/>
  <c r="AM1613" i="64" a="1"/>
  <c r="AM2198" i="64" a="1"/>
  <c r="AM2053" i="64" a="1"/>
  <c r="AM1306" i="64" a="1"/>
  <c r="AM1910" i="64" a="1"/>
  <c r="AM1945" i="64" a="1"/>
  <c r="CF3041" i="64" l="1"/>
  <c r="CG3036" i="64"/>
  <c r="AM2285" i="64"/>
  <c r="AM1613" i="64"/>
  <c r="AM1306" i="64"/>
  <c r="BK808" i="64"/>
  <c r="BK804" i="64"/>
  <c r="BL799" i="64"/>
  <c r="BL800" i="64"/>
  <c r="BL802" i="64" s="1"/>
  <c r="BL792" i="64" s="1"/>
  <c r="BL794" i="64" s="1"/>
  <c r="BL795" i="64" s="1"/>
  <c r="AM198" i="64"/>
  <c r="AM2309" i="64"/>
  <c r="AL1953" i="64"/>
  <c r="AM1910" i="64"/>
  <c r="AM1882" i="64"/>
  <c r="AM1945" i="64"/>
  <c r="AM2017" i="64"/>
  <c r="AM2053" i="64"/>
  <c r="AM1765" i="64"/>
  <c r="AM1789" i="64"/>
  <c r="AM2198" i="64"/>
  <c r="AM962" i="64"/>
  <c r="T637" i="64"/>
  <c r="T640" i="64" s="1"/>
  <c r="T2200" i="64"/>
  <c r="V1308" i="64"/>
  <c r="T1615" i="64"/>
  <c r="AM2652" i="64"/>
  <c r="AN2052" i="64" a="1"/>
  <c r="AN2052" i="64" s="1"/>
  <c r="AN2016" i="64" a="1"/>
  <c r="AN2016" i="64" s="1"/>
  <c r="AN1944" i="64" a="1"/>
  <c r="AN1944" i="64" s="1"/>
  <c r="AN2644" i="64" a="1"/>
  <c r="AN2644" i="64" s="1"/>
  <c r="AN1909" i="64" a="1"/>
  <c r="AN1909" i="64" s="1"/>
  <c r="AN2678" i="64" a="1"/>
  <c r="AN2678" i="64" s="1"/>
  <c r="W146" i="69"/>
  <c r="W148" i="69" s="1"/>
  <c r="V115" i="69"/>
  <c r="V118" i="69" s="1"/>
  <c r="V125" i="69" s="1"/>
  <c r="AN645" i="64" a="1"/>
  <c r="AN645" i="64" s="1"/>
  <c r="AN639" i="64" a="1"/>
  <c r="AN639" i="64" s="1"/>
  <c r="X132" i="69"/>
  <c r="X157" i="69" s="1"/>
  <c r="AN2284" i="64" a="1"/>
  <c r="AN2284" i="64" s="1"/>
  <c r="AN2194" i="64" a="1"/>
  <c r="AN2194" i="64" s="1"/>
  <c r="AN1612" i="64" a="1"/>
  <c r="AN1612" i="64" s="1"/>
  <c r="AN961" i="64" a="1"/>
  <c r="AN961" i="64" s="1"/>
  <c r="AN196" i="64" a="1"/>
  <c r="AN196" i="64" s="1"/>
  <c r="AN266" i="64" a="1"/>
  <c r="AN266" i="64" s="1"/>
  <c r="AN212" i="64" a="1"/>
  <c r="AN212" i="64" s="1"/>
  <c r="AN44" i="64" a="1"/>
  <c r="AN44" i="64" s="1"/>
  <c r="AN197" i="64" a="1"/>
  <c r="AN197" i="64" s="1"/>
  <c r="AN213" i="64" a="1"/>
  <c r="AN213" i="64" s="1"/>
  <c r="AN1305" i="64" a="1"/>
  <c r="AN1305" i="64" s="1"/>
  <c r="AN939" i="64" a="1"/>
  <c r="AN939" i="64" s="1"/>
  <c r="AN1742" i="64" a="1"/>
  <c r="AN1742" i="64" s="1"/>
  <c r="AN1764" i="64" a="1"/>
  <c r="AN1764" i="64" s="1"/>
  <c r="AN1788" i="64" a="1"/>
  <c r="AN1788" i="64" s="1"/>
  <c r="AN2310" i="64" a="1"/>
  <c r="AN2310" i="64" s="1"/>
  <c r="AN2308" i="64" a="1"/>
  <c r="AN2308" i="64" s="1"/>
  <c r="AN2199" i="64" a="1"/>
  <c r="AN2199" i="64" s="1"/>
  <c r="AN1883" i="64" a="1"/>
  <c r="AN1883" i="64" s="1"/>
  <c r="AN1766" i="64" a="1"/>
  <c r="AN1766" i="64" s="1"/>
  <c r="AN937" i="64" a="1"/>
  <c r="AN937" i="64" s="1"/>
  <c r="AN1881" i="64" a="1"/>
  <c r="AN1881" i="64" s="1"/>
  <c r="AN2205" i="64" a="1"/>
  <c r="AN2205"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198" i="64" a="1"/>
  <c r="AN1765" i="64" a="1"/>
  <c r="AN1789" i="64" a="1"/>
  <c r="AN2053" i="64" a="1"/>
  <c r="AN2309" i="64" a="1"/>
  <c r="AN1882" i="64" a="1"/>
  <c r="AN1910" i="64" a="1"/>
  <c r="AN962" i="64" a="1"/>
  <c r="AN2285" i="64" a="1"/>
  <c r="AN1613" i="64" a="1"/>
  <c r="AN2017" i="64" a="1"/>
  <c r="AN1306" i="64" a="1"/>
  <c r="AN1945" i="64" a="1"/>
  <c r="BT23" i="861" l="1"/>
  <c r="CG3039" i="64"/>
  <c r="CG3040" i="64" s="1"/>
  <c r="T641" i="64"/>
  <c r="AN2285" i="64"/>
  <c r="AN1613" i="64"/>
  <c r="AN1306" i="64"/>
  <c r="BL796" i="64"/>
  <c r="BM788" i="64"/>
  <c r="BM791" i="64" s="1"/>
  <c r="BL803" i="64"/>
  <c r="AN198" i="64"/>
  <c r="AN2309" i="64"/>
  <c r="AM1953" i="64"/>
  <c r="AN1882" i="64"/>
  <c r="AN1945" i="64"/>
  <c r="AN2017" i="64"/>
  <c r="AN2053" i="64"/>
  <c r="AN1910" i="64"/>
  <c r="AN1765" i="64"/>
  <c r="AN1789" i="64"/>
  <c r="AN2198" i="64"/>
  <c r="AN962" i="64"/>
  <c r="T863" i="64"/>
  <c r="K863" i="64" s="1"/>
  <c r="W1308" i="64"/>
  <c r="U1615" i="64"/>
  <c r="AN2652" i="64"/>
  <c r="AO2052" i="64" a="1"/>
  <c r="AO2052" i="64" s="1"/>
  <c r="AO2016" i="64" a="1"/>
  <c r="AO2016" i="64" s="1"/>
  <c r="AO1944" i="64" a="1"/>
  <c r="AO1944" i="64" s="1"/>
  <c r="AO2644" i="64" a="1"/>
  <c r="AO2644" i="64" s="1"/>
  <c r="AO1909" i="64" a="1"/>
  <c r="AO1909" i="64" s="1"/>
  <c r="AO2678" i="64" a="1"/>
  <c r="AO2678" i="64" s="1"/>
  <c r="AO645" i="64" a="1"/>
  <c r="AO645" i="64" s="1"/>
  <c r="AO639" i="64" a="1"/>
  <c r="AO639" i="64" s="1"/>
  <c r="X135" i="69"/>
  <c r="X136" i="69" s="1"/>
  <c r="AO2284" i="64" a="1"/>
  <c r="AO2284" i="64" s="1"/>
  <c r="AO2194" i="64" a="1"/>
  <c r="AO2194" i="64" s="1"/>
  <c r="AO1612" i="64" a="1"/>
  <c r="AO1612" i="64" s="1"/>
  <c r="AO961" i="64" a="1"/>
  <c r="AO961" i="64" s="1"/>
  <c r="AO266" i="64" a="1"/>
  <c r="AO266" i="64" s="1"/>
  <c r="AO196" i="64" a="1"/>
  <c r="AO196" i="64" s="1"/>
  <c r="AO212" i="64" a="1"/>
  <c r="AO212" i="64" s="1"/>
  <c r="AO197" i="64" a="1"/>
  <c r="AO197" i="64" s="1"/>
  <c r="AO44" i="64" a="1"/>
  <c r="AO44" i="64" s="1"/>
  <c r="AO213" i="64" a="1"/>
  <c r="AO213" i="64" s="1"/>
  <c r="AO1305" i="64" a="1"/>
  <c r="AO1305" i="64" s="1"/>
  <c r="AO1883" i="64" a="1"/>
  <c r="AO1883" i="64" s="1"/>
  <c r="AO1766" i="64" a="1"/>
  <c r="AO1766" i="64" s="1"/>
  <c r="AO2205" i="64" a="1"/>
  <c r="AO2205" i="64" s="1"/>
  <c r="AO1881" i="64" a="1"/>
  <c r="AO1881" i="64" s="1"/>
  <c r="AO1764" i="64" a="1"/>
  <c r="AO1764" i="64" s="1"/>
  <c r="AO2199" i="64" a="1"/>
  <c r="AO2199" i="64" s="1"/>
  <c r="AO1788" i="64" a="1"/>
  <c r="AO1788" i="64" s="1"/>
  <c r="AO1742" i="64" a="1"/>
  <c r="AO1742" i="64" s="1"/>
  <c r="AO939" i="64" a="1"/>
  <c r="AO939" i="64" s="1"/>
  <c r="AO2310" i="64" a="1"/>
  <c r="AO2310" i="64" s="1"/>
  <c r="AO937" i="64" a="1"/>
  <c r="AO937" i="64" s="1"/>
  <c r="AO2308" i="64" a="1"/>
  <c r="AO2308"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613" i="64" a="1"/>
  <c r="AO1306" i="64" a="1"/>
  <c r="AO2285" i="64" a="1"/>
  <c r="AO1882" i="64" a="1"/>
  <c r="AO1789" i="64" a="1"/>
  <c r="AO962" i="64" a="1"/>
  <c r="AO2053" i="64" a="1"/>
  <c r="AO2017" i="64" a="1"/>
  <c r="AO1910" i="64" a="1"/>
  <c r="AO1765" i="64" a="1"/>
  <c r="AO2309" i="64" a="1"/>
  <c r="AO2198" i="64" a="1"/>
  <c r="AO1945" i="64" a="1"/>
  <c r="CG3041" i="64" l="1"/>
  <c r="CH3036" i="64"/>
  <c r="T646" i="64"/>
  <c r="U637" i="64"/>
  <c r="U640" i="64" s="1"/>
  <c r="T642" i="64"/>
  <c r="AO2285" i="64"/>
  <c r="AO1613" i="64"/>
  <c r="AO1306" i="64"/>
  <c r="BL804" i="64"/>
  <c r="BM799" i="64"/>
  <c r="BL808" i="64"/>
  <c r="BM800" i="64"/>
  <c r="BM802" i="64" s="1"/>
  <c r="BM792" i="64" s="1"/>
  <c r="BM794" i="64" s="1"/>
  <c r="BM795" i="64" s="1"/>
  <c r="BN2520" i="64" a="1"/>
  <c r="BN2520" i="64" s="1"/>
  <c r="AO198" i="64"/>
  <c r="AO2309" i="64"/>
  <c r="AN1953" i="64"/>
  <c r="AO1945" i="64"/>
  <c r="AO1910" i="64"/>
  <c r="AO1882" i="64"/>
  <c r="AO2017" i="64"/>
  <c r="AO2053" i="64"/>
  <c r="AO1765" i="64"/>
  <c r="AO1789" i="64"/>
  <c r="AO2198" i="64"/>
  <c r="AO962" i="64"/>
  <c r="X1308" i="64"/>
  <c r="V1615" i="64"/>
  <c r="U2200" i="64"/>
  <c r="AP2052" i="64" a="1"/>
  <c r="AP2052" i="64" s="1"/>
  <c r="AP2016" i="64" a="1"/>
  <c r="AP2016" i="64" s="1"/>
  <c r="AP1944" i="64" a="1"/>
  <c r="AP1944" i="64" s="1"/>
  <c r="AO2652" i="64"/>
  <c r="AP2644" i="64" a="1"/>
  <c r="AP2644" i="64" s="1"/>
  <c r="AP1909" i="64" a="1"/>
  <c r="AP1909" i="64" s="1"/>
  <c r="AP2678" i="64" a="1"/>
  <c r="AP2678" i="64" s="1"/>
  <c r="AP645" i="64" a="1"/>
  <c r="AP645" i="64" s="1"/>
  <c r="AP639" i="64" a="1"/>
  <c r="AP639" i="64" s="1"/>
  <c r="X140" i="69"/>
  <c r="X150" i="69" s="1"/>
  <c r="Y129" i="69"/>
  <c r="Y134" i="69" s="1"/>
  <c r="X142" i="69"/>
  <c r="X146" i="69" s="1"/>
  <c r="X148" i="69" s="1"/>
  <c r="AP2284" i="64" a="1"/>
  <c r="AP2284" i="64" s="1"/>
  <c r="W117" i="69"/>
  <c r="W118" i="69" s="1"/>
  <c r="W125" i="69" s="1"/>
  <c r="AP2194" i="64" a="1"/>
  <c r="AP2194" i="64" s="1"/>
  <c r="AP1612" i="64" a="1"/>
  <c r="AP1612" i="64" s="1"/>
  <c r="AP961" i="64" a="1"/>
  <c r="AP961" i="64" s="1"/>
  <c r="AP212" i="64" a="1"/>
  <c r="AP212" i="64" s="1"/>
  <c r="AP266" i="64" a="1"/>
  <c r="AP266" i="64" s="1"/>
  <c r="AP44" i="64" a="1"/>
  <c r="AP44" i="64" s="1"/>
  <c r="AP197" i="64" a="1"/>
  <c r="AP197" i="64" s="1"/>
  <c r="AP196" i="64" a="1"/>
  <c r="AP196" i="64" s="1"/>
  <c r="AP213" i="64" a="1"/>
  <c r="AP213" i="64" s="1"/>
  <c r="AP1305" i="64" a="1"/>
  <c r="AP1305" i="64" s="1"/>
  <c r="AP937" i="64" a="1"/>
  <c r="AP937" i="64" s="1"/>
  <c r="AP2310" i="64" a="1"/>
  <c r="AP2310" i="64" s="1"/>
  <c r="AP1742" i="64" a="1"/>
  <c r="AP1742" i="64" s="1"/>
  <c r="AP939" i="64" a="1"/>
  <c r="AP939" i="64" s="1"/>
  <c r="AP1881" i="64" a="1"/>
  <c r="AP1881" i="64" s="1"/>
  <c r="AP2199" i="64" a="1"/>
  <c r="AP2199" i="64" s="1"/>
  <c r="AP1788" i="64" a="1"/>
  <c r="AP1788" i="64" s="1"/>
  <c r="AP2308" i="64" a="1"/>
  <c r="AP2308" i="64" s="1"/>
  <c r="AP1764" i="64" a="1"/>
  <c r="AP1764" i="64" s="1"/>
  <c r="AP2205" i="64" a="1"/>
  <c r="AP2205" i="64" s="1"/>
  <c r="AP1883" i="64" a="1"/>
  <c r="AP1883" i="64" s="1"/>
  <c r="AP1766" i="64" a="1"/>
  <c r="AP1766"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06" i="64" a="1"/>
  <c r="AP2309" i="64" a="1"/>
  <c r="AP1882" i="64" a="1"/>
  <c r="AP1910" i="64" a="1"/>
  <c r="AP2198" i="64" a="1"/>
  <c r="AP1765" i="64" a="1"/>
  <c r="AP1613" i="64" a="1"/>
  <c r="AP2053" i="64" a="1"/>
  <c r="AP1789" i="64" a="1"/>
  <c r="AP962" i="64" a="1"/>
  <c r="AP2285" i="64" a="1"/>
  <c r="AP1945" i="64" a="1"/>
  <c r="AP2017" i="64" a="1"/>
  <c r="CH3039" i="64" l="1"/>
  <c r="CH3040" i="64" s="1"/>
  <c r="U641" i="64"/>
  <c r="AP2285" i="64"/>
  <c r="L2285" i="64" s="1"/>
  <c r="AP1613" i="64"/>
  <c r="L1613" i="64" s="1"/>
  <c r="AP1306" i="64"/>
  <c r="J2392" i="64"/>
  <c r="BM796" i="64"/>
  <c r="BN788" i="64"/>
  <c r="BN791" i="64" s="1"/>
  <c r="BM803" i="64"/>
  <c r="AP198" i="64"/>
  <c r="AP2309" i="64"/>
  <c r="AO1953" i="64"/>
  <c r="AP1882" i="64"/>
  <c r="AP1910" i="64"/>
  <c r="L1910" i="64" s="1"/>
  <c r="AP1945" i="64"/>
  <c r="AP2017" i="64"/>
  <c r="L2017" i="64" s="1"/>
  <c r="AP2053" i="64"/>
  <c r="AP1765" i="64"/>
  <c r="L1765" i="64" s="1"/>
  <c r="AP1789" i="64"/>
  <c r="AP2198" i="64"/>
  <c r="L1306" i="64"/>
  <c r="AP962" i="64"/>
  <c r="T866" i="64"/>
  <c r="T864" i="64" s="1"/>
  <c r="U863" i="64"/>
  <c r="U866" i="64"/>
  <c r="V863" i="64"/>
  <c r="Y1308" i="64"/>
  <c r="W1615" i="64"/>
  <c r="AP2652" i="64"/>
  <c r="L2652" i="64" s="1"/>
  <c r="AQ2052" i="64" a="1"/>
  <c r="AQ2052" i="64" s="1"/>
  <c r="AQ2016" i="64" a="1"/>
  <c r="AQ2016" i="64" s="1"/>
  <c r="AQ1944" i="64" a="1"/>
  <c r="AQ1944" i="64" s="1"/>
  <c r="AQ2644" i="64" a="1"/>
  <c r="AQ2644" i="64" s="1"/>
  <c r="AQ1909" i="64" a="1"/>
  <c r="AQ1909" i="64" s="1"/>
  <c r="AQ2678" i="64" a="1"/>
  <c r="AQ2678" i="64" s="1"/>
  <c r="X152" i="69"/>
  <c r="AQ645" i="64" a="1"/>
  <c r="AQ645" i="64" s="1"/>
  <c r="AQ639" i="64" a="1"/>
  <c r="AQ639" i="64" s="1"/>
  <c r="Y132" i="69"/>
  <c r="Y157" i="69" s="1"/>
  <c r="AK17" i="69"/>
  <c r="AK18" i="69" s="1"/>
  <c r="AQ2284" i="64" a="1"/>
  <c r="AQ2284" i="64" s="1"/>
  <c r="AQ2194" i="64" a="1"/>
  <c r="AQ2194" i="64" s="1"/>
  <c r="AQ1612" i="64" a="1"/>
  <c r="AQ1612" i="64" s="1"/>
  <c r="W123" i="69"/>
  <c r="X112" i="69"/>
  <c r="X117" i="69" s="1"/>
  <c r="W119" i="69"/>
  <c r="AQ961" i="64" a="1"/>
  <c r="AQ961" i="64" s="1"/>
  <c r="AQ212" i="64" a="1"/>
  <c r="AQ212" i="64" s="1"/>
  <c r="AQ197" i="64" a="1"/>
  <c r="AQ197" i="64" s="1"/>
  <c r="AQ44" i="64" a="1"/>
  <c r="AQ44" i="64" s="1"/>
  <c r="AQ266" i="64" a="1"/>
  <c r="AQ266" i="64" s="1"/>
  <c r="AQ196" i="64" a="1"/>
  <c r="AQ196" i="64" s="1"/>
  <c r="AQ213" i="64" a="1"/>
  <c r="AQ213" i="64" s="1"/>
  <c r="AQ1305" i="64" a="1"/>
  <c r="AQ1305" i="64" s="1"/>
  <c r="AQ1881" i="64" a="1"/>
  <c r="AQ1881" i="64" s="1"/>
  <c r="AQ2205" i="64" a="1"/>
  <c r="AQ2205" i="64" s="1"/>
  <c r="AQ1788" i="64" a="1"/>
  <c r="AQ1788" i="64" s="1"/>
  <c r="AQ2310" i="64" a="1"/>
  <c r="AQ2310" i="64" s="1"/>
  <c r="AQ1883" i="64" a="1"/>
  <c r="AQ1883" i="64" s="1"/>
  <c r="AQ2199" i="64" a="1"/>
  <c r="AQ2199" i="64" s="1"/>
  <c r="AQ937" i="64" a="1"/>
  <c r="AQ937" i="64" s="1"/>
  <c r="AQ1764" i="64" a="1"/>
  <c r="AQ1764" i="64" s="1"/>
  <c r="AQ1742" i="64" a="1"/>
  <c r="AQ1742" i="64" s="1"/>
  <c r="AQ1766" i="64" a="1"/>
  <c r="AQ1766" i="64" s="1"/>
  <c r="AQ2308" i="64" a="1"/>
  <c r="AQ2308" i="64" s="1"/>
  <c r="AQ939" i="64" a="1"/>
  <c r="AQ93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765" i="64" a="1"/>
  <c r="AQ1910" i="64" a="1"/>
  <c r="AQ2309" i="64" a="1"/>
  <c r="AQ2198" i="64" a="1"/>
  <c r="AQ1882" i="64" a="1"/>
  <c r="AQ1306" i="64" a="1"/>
  <c r="AQ1613" i="64" a="1"/>
  <c r="AQ1789" i="64" a="1"/>
  <c r="AQ2285" i="64" a="1"/>
  <c r="AQ2017" i="64" a="1"/>
  <c r="AQ2053" i="64" a="1"/>
  <c r="AQ962" i="64" a="1"/>
  <c r="AQ1945" i="64" a="1"/>
  <c r="BU23" i="861" l="1"/>
  <c r="CH3041" i="64"/>
  <c r="CI3036" i="64"/>
  <c r="U646" i="64"/>
  <c r="V637" i="64"/>
  <c r="V640" i="64" s="1"/>
  <c r="U642" i="64"/>
  <c r="AQ2285" i="64"/>
  <c r="AQ1613" i="64"/>
  <c r="AQ1306" i="64"/>
  <c r="BM808" i="64"/>
  <c r="BM804" i="64"/>
  <c r="BN799" i="64"/>
  <c r="BN800" i="64"/>
  <c r="BN802" i="64" s="1"/>
  <c r="BN792" i="64" s="1"/>
  <c r="BN794" i="64" s="1"/>
  <c r="BN795" i="64" s="1"/>
  <c r="AQ198" i="64"/>
  <c r="AQ2309" i="64"/>
  <c r="AP1953" i="64"/>
  <c r="L1953" i="64" s="1"/>
  <c r="AQ1910" i="64"/>
  <c r="AQ1882" i="64"/>
  <c r="AQ1945" i="64"/>
  <c r="AQ2017" i="64"/>
  <c r="AQ2053" i="64"/>
  <c r="AQ1765" i="64"/>
  <c r="AQ1789" i="64"/>
  <c r="AQ2198" i="64"/>
  <c r="AQ962" i="64"/>
  <c r="V866" i="64"/>
  <c r="V864" i="64" s="1"/>
  <c r="U864" i="64"/>
  <c r="T868" i="64"/>
  <c r="Z1308" i="64"/>
  <c r="X1615" i="64"/>
  <c r="T2287" i="64"/>
  <c r="V2200" i="64"/>
  <c r="AQ2652" i="64"/>
  <c r="AR2052" i="64" a="1"/>
  <c r="AR2052" i="64" s="1"/>
  <c r="AR2016" i="64" a="1"/>
  <c r="AR2016" i="64" s="1"/>
  <c r="AR1944" i="64" a="1"/>
  <c r="AR1944" i="64" s="1"/>
  <c r="AR2644" i="64" a="1"/>
  <c r="AR2644" i="64" s="1"/>
  <c r="AR1909" i="64" a="1"/>
  <c r="AR1909" i="64" s="1"/>
  <c r="AR2678" i="64" a="1"/>
  <c r="AR2678" i="64" s="1"/>
  <c r="AR639" i="64" a="1"/>
  <c r="AR639" i="64" s="1"/>
  <c r="AR645" i="64" a="1"/>
  <c r="AR645" i="64" s="1"/>
  <c r="Y135" i="69"/>
  <c r="Y142" i="69" s="1"/>
  <c r="X115" i="69"/>
  <c r="X118" i="69" s="1"/>
  <c r="X123" i="69" s="1"/>
  <c r="AR2284" i="64" a="1"/>
  <c r="AR2284" i="64" s="1"/>
  <c r="AR2194" i="64" a="1"/>
  <c r="AR2194" i="64" s="1"/>
  <c r="AR1612" i="64" a="1"/>
  <c r="AR1612" i="64" s="1"/>
  <c r="AR961" i="64" a="1"/>
  <c r="AR961" i="64" s="1"/>
  <c r="AR44" i="64" a="1"/>
  <c r="AR44" i="64" s="1"/>
  <c r="AR212" i="64" a="1"/>
  <c r="AR212" i="64" s="1"/>
  <c r="AR197" i="64" a="1"/>
  <c r="AR197" i="64" s="1"/>
  <c r="AR266" i="64" a="1"/>
  <c r="AR266" i="64" s="1"/>
  <c r="AR196" i="64" a="1"/>
  <c r="AR196" i="64" s="1"/>
  <c r="AR213" i="64" a="1"/>
  <c r="AR213" i="64" s="1"/>
  <c r="AR1305" i="64" a="1"/>
  <c r="AR1305" i="64" s="1"/>
  <c r="AR1883" i="64" a="1"/>
  <c r="AR1883" i="64" s="1"/>
  <c r="AR1764" i="64" a="1"/>
  <c r="AR1764" i="64" s="1"/>
  <c r="AR2199" i="64" a="1"/>
  <c r="AR2199" i="64" s="1"/>
  <c r="AR1881" i="64" a="1"/>
  <c r="AR1881" i="64" s="1"/>
  <c r="AR2205" i="64" a="1"/>
  <c r="AR2205" i="64" s="1"/>
  <c r="AR937" i="64" a="1"/>
  <c r="AR937" i="64" s="1"/>
  <c r="AR939" i="64" a="1"/>
  <c r="AR939" i="64" s="1"/>
  <c r="AR2310" i="64" a="1"/>
  <c r="AR2310" i="64" s="1"/>
  <c r="AR1742" i="64" a="1"/>
  <c r="AR1742" i="64" s="1"/>
  <c r="AR2308" i="64" a="1"/>
  <c r="AR2308" i="64" s="1"/>
  <c r="AR1788" i="64" a="1"/>
  <c r="AR1788" i="64" s="1"/>
  <c r="AR1766" i="64" a="1"/>
  <c r="AR1766"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2053" i="64" a="1"/>
  <c r="AR2285" i="64" a="1"/>
  <c r="AR1882" i="64" a="1"/>
  <c r="AR1765" i="64" a="1"/>
  <c r="AR2198" i="64" a="1"/>
  <c r="AR1789" i="64" a="1"/>
  <c r="AR1306" i="64" a="1"/>
  <c r="AR1910" i="64" a="1"/>
  <c r="AR2309" i="64" a="1"/>
  <c r="AR1945" i="64" a="1"/>
  <c r="AR2017" i="64" a="1"/>
  <c r="AR962" i="64" a="1"/>
  <c r="AR1613" i="64" a="1"/>
  <c r="CI3039" i="64" l="1"/>
  <c r="CI3040" i="64" s="1"/>
  <c r="V641" i="64"/>
  <c r="AR2285" i="64"/>
  <c r="AR1613" i="64"/>
  <c r="AR1306" i="64"/>
  <c r="BN796" i="64"/>
  <c r="N795" i="64"/>
  <c r="O788" i="64" s="1"/>
  <c r="BO788" i="64"/>
  <c r="BN803" i="64"/>
  <c r="BO2520" i="64" a="1"/>
  <c r="BO2520" i="64" s="1"/>
  <c r="AR198" i="64"/>
  <c r="AR2309" i="64"/>
  <c r="AQ1953" i="64"/>
  <c r="AR2053" i="64"/>
  <c r="AR1882" i="64"/>
  <c r="AR1945" i="64"/>
  <c r="AR1910" i="64"/>
  <c r="AR2017" i="64"/>
  <c r="AR1765" i="64"/>
  <c r="AR1789" i="64"/>
  <c r="AR2198" i="64"/>
  <c r="AR962" i="64"/>
  <c r="W863" i="64"/>
  <c r="U868" i="64"/>
  <c r="V868" i="64"/>
  <c r="AA1308" i="64"/>
  <c r="Z1615" i="64"/>
  <c r="Y1615" i="64"/>
  <c r="AR2652" i="64"/>
  <c r="AS2052" i="64" a="1"/>
  <c r="AS2052" i="64" s="1"/>
  <c r="AS2016" i="64" a="1"/>
  <c r="AS2016" i="64" s="1"/>
  <c r="AS1944" i="64" a="1"/>
  <c r="AS1944" i="64" s="1"/>
  <c r="AS2644" i="64" a="1"/>
  <c r="AS2644" i="64" s="1"/>
  <c r="AS1909" i="64" a="1"/>
  <c r="AS1909" i="64" s="1"/>
  <c r="AS2678" i="64" a="1"/>
  <c r="AS2678" i="64" s="1"/>
  <c r="Y136" i="69"/>
  <c r="Z129" i="69"/>
  <c r="Z134" i="69" s="1"/>
  <c r="Y140" i="69"/>
  <c r="Y150" i="69" s="1"/>
  <c r="AS645" i="64" a="1"/>
  <c r="AS645" i="64" s="1"/>
  <c r="AS639" i="64" a="1"/>
  <c r="AS639" i="64" s="1"/>
  <c r="Y152" i="69"/>
  <c r="Y146" i="69"/>
  <c r="Y148" i="69" s="1"/>
  <c r="AS2284" i="64" a="1"/>
  <c r="AS2284" i="64" s="1"/>
  <c r="AS2194" i="64" a="1"/>
  <c r="AS2194" i="64" s="1"/>
  <c r="AS1612" i="64" a="1"/>
  <c r="AS1612" i="64" s="1"/>
  <c r="AS961" i="64" a="1"/>
  <c r="AS961" i="64" s="1"/>
  <c r="AS197" i="64" a="1"/>
  <c r="AS197" i="64" s="1"/>
  <c r="AS266" i="64" a="1"/>
  <c r="AS266" i="64" s="1"/>
  <c r="AS212" i="64" a="1"/>
  <c r="AS212" i="64" s="1"/>
  <c r="AS44" i="64" a="1"/>
  <c r="AS44" i="64" s="1"/>
  <c r="AS196" i="64" a="1"/>
  <c r="AS196" i="64" s="1"/>
  <c r="AS213" i="64" a="1"/>
  <c r="AS213" i="64" s="1"/>
  <c r="Y112" i="69"/>
  <c r="Y115" i="69" s="1"/>
  <c r="X119" i="69"/>
  <c r="X125" i="69"/>
  <c r="AS1305" i="64" a="1"/>
  <c r="AS1305" i="64" s="1"/>
  <c r="AS1788" i="64" a="1"/>
  <c r="AS1788" i="64" s="1"/>
  <c r="AS2310" i="64" a="1"/>
  <c r="AS2310" i="64" s="1"/>
  <c r="AS1742" i="64" a="1"/>
  <c r="AS1742" i="64" s="1"/>
  <c r="AS937" i="64" a="1"/>
  <c r="AS937" i="64" s="1"/>
  <c r="AS2205" i="64" a="1"/>
  <c r="AS2205" i="64" s="1"/>
  <c r="AS939" i="64" a="1"/>
  <c r="AS939" i="64" s="1"/>
  <c r="AS1881" i="64" a="1"/>
  <c r="AS1881" i="64" s="1"/>
  <c r="AS2308" i="64" a="1"/>
  <c r="AS2308" i="64" s="1"/>
  <c r="AS1883" i="64" a="1"/>
  <c r="AS1883" i="64" s="1"/>
  <c r="AS1764" i="64" a="1"/>
  <c r="AS1764" i="64" s="1"/>
  <c r="AS2199" i="64" a="1"/>
  <c r="AS2199" i="64" s="1"/>
  <c r="AS1766" i="64" a="1"/>
  <c r="AS1766"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882" i="64" a="1"/>
  <c r="AS2198" i="64" a="1"/>
  <c r="AS1306" i="64" a="1"/>
  <c r="AS1910" i="64" a="1"/>
  <c r="AS2309" i="64" a="1"/>
  <c r="AS1765" i="64" a="1"/>
  <c r="AS1613" i="64" a="1"/>
  <c r="AS2285" i="64" a="1"/>
  <c r="AS1789" i="64" a="1"/>
  <c r="AS1945" i="64" a="1"/>
  <c r="AS2017" i="64" a="1"/>
  <c r="AS962" i="64" a="1"/>
  <c r="AS2053" i="64" a="1"/>
  <c r="CI3041" i="64" l="1"/>
  <c r="CJ3036" i="64"/>
  <c r="V646" i="64"/>
  <c r="V642" i="64"/>
  <c r="W637" i="64"/>
  <c r="W640" i="64" s="1"/>
  <c r="AS2285" i="64"/>
  <c r="AS1613" i="64"/>
  <c r="AS1306" i="64"/>
  <c r="BN808" i="64"/>
  <c r="BN804" i="64"/>
  <c r="BO799" i="64"/>
  <c r="N803" i="64"/>
  <c r="O799" i="64" s="1"/>
  <c r="BO791" i="64"/>
  <c r="AS198" i="64"/>
  <c r="AS2309" i="64"/>
  <c r="AR1953" i="64"/>
  <c r="AS1910" i="64"/>
  <c r="AS1882" i="64"/>
  <c r="AS1945" i="64"/>
  <c r="AS2053" i="64"/>
  <c r="AS2017" i="64"/>
  <c r="AS1765" i="64"/>
  <c r="AS1789" i="64"/>
  <c r="AS2198" i="64"/>
  <c r="AS962" i="64"/>
  <c r="W866" i="64"/>
  <c r="X863" i="64"/>
  <c r="AB1308" i="64"/>
  <c r="AA1615" i="64"/>
  <c r="W2200" i="64"/>
  <c r="U2287" i="64"/>
  <c r="AS2652" i="64"/>
  <c r="AT2052" i="64" a="1"/>
  <c r="AT2052" i="64" s="1"/>
  <c r="AT2016" i="64" a="1"/>
  <c r="AT2016" i="64" s="1"/>
  <c r="AT1944" i="64" a="1"/>
  <c r="AT1944" i="64" s="1"/>
  <c r="AT2644" i="64" a="1"/>
  <c r="AT2644" i="64" s="1"/>
  <c r="AT1909" i="64" a="1"/>
  <c r="AT1909" i="64" s="1"/>
  <c r="AT2678" i="64" a="1"/>
  <c r="AT2678" i="64" s="1"/>
  <c r="Z132" i="69"/>
  <c r="Z157" i="69" s="1"/>
  <c r="AT645" i="64" a="1"/>
  <c r="AT645" i="64" s="1"/>
  <c r="AT639" i="64" a="1"/>
  <c r="AT639" i="64" s="1"/>
  <c r="AN17" i="69"/>
  <c r="AN18" i="69" s="1"/>
  <c r="Y117" i="69"/>
  <c r="Y118" i="69" s="1"/>
  <c r="Y123" i="69" s="1"/>
  <c r="AT2284" i="64" a="1"/>
  <c r="AT2284" i="64" s="1"/>
  <c r="AT2194" i="64" a="1"/>
  <c r="AT2194" i="64" s="1"/>
  <c r="AT1612" i="64" a="1"/>
  <c r="AT1612" i="64" s="1"/>
  <c r="AT961" i="64" a="1"/>
  <c r="AT961" i="64" s="1"/>
  <c r="AT266" i="64" a="1"/>
  <c r="AT266" i="64" s="1"/>
  <c r="AT197" i="64" a="1"/>
  <c r="AT197" i="64" s="1"/>
  <c r="AT212" i="64" a="1"/>
  <c r="AT212" i="64" s="1"/>
  <c r="AT196" i="64" a="1"/>
  <c r="AT196" i="64" s="1"/>
  <c r="AT44" i="64" a="1"/>
  <c r="AT44" i="64" s="1"/>
  <c r="AT213" i="64" a="1"/>
  <c r="AT213" i="64" s="1"/>
  <c r="Y167" i="69"/>
  <c r="Y177" i="69" s="1"/>
  <c r="Y169" i="69"/>
  <c r="Y179" i="69" s="1"/>
  <c r="AT1305" i="64" a="1"/>
  <c r="AT1305" i="64" s="1"/>
  <c r="AT1788" i="64" a="1"/>
  <c r="AT1788" i="64" s="1"/>
  <c r="AT1764" i="64" a="1"/>
  <c r="AT1764" i="64" s="1"/>
  <c r="AT2308" i="64" a="1"/>
  <c r="AT2308" i="64" s="1"/>
  <c r="AT1883" i="64" a="1"/>
  <c r="AT1883" i="64" s="1"/>
  <c r="AT1766" i="64" a="1"/>
  <c r="AT1766" i="64" s="1"/>
  <c r="AT2205" i="64" a="1"/>
  <c r="AT2205" i="64" s="1"/>
  <c r="AT937" i="64" a="1"/>
  <c r="AT937" i="64" s="1"/>
  <c r="AT2199" i="64" a="1"/>
  <c r="AT2199" i="64" s="1"/>
  <c r="AT939" i="64" a="1"/>
  <c r="AT939" i="64" s="1"/>
  <c r="AT2310" i="64" a="1"/>
  <c r="AT2310" i="64" s="1"/>
  <c r="AT1742" i="64" a="1"/>
  <c r="AT1742" i="64" s="1"/>
  <c r="AT1881" i="64" a="1"/>
  <c r="AT1881"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06" i="64" a="1"/>
  <c r="AT2053" i="64" a="1"/>
  <c r="AT2309" i="64" a="1"/>
  <c r="AT1765" i="64" a="1"/>
  <c r="AT1789" i="64" a="1"/>
  <c r="AT2198" i="64" a="1"/>
  <c r="AT1910" i="64" a="1"/>
  <c r="AT1882" i="64" a="1"/>
  <c r="AT2285" i="64" a="1"/>
  <c r="AT1945" i="64" a="1"/>
  <c r="AT1613" i="64" a="1"/>
  <c r="AT2017" i="64" a="1"/>
  <c r="AT962" i="64" a="1"/>
  <c r="BV23" i="861" l="1"/>
  <c r="CJ3039" i="64"/>
  <c r="CJ3040" i="64" s="1"/>
  <c r="W641" i="64"/>
  <c r="AT2285" i="64"/>
  <c r="AT1613" i="64"/>
  <c r="AT1306" i="64"/>
  <c r="BO800" i="64"/>
  <c r="AT198" i="64"/>
  <c r="AT2309" i="64"/>
  <c r="AS1953" i="64"/>
  <c r="W864" i="64"/>
  <c r="W868" i="64" s="1"/>
  <c r="AT2053" i="64"/>
  <c r="AT1910" i="64"/>
  <c r="AT1945" i="64"/>
  <c r="AT2017" i="64"/>
  <c r="AT1882" i="64"/>
  <c r="AT1765" i="64"/>
  <c r="AT1789" i="64"/>
  <c r="AT2198" i="64"/>
  <c r="AT962" i="64"/>
  <c r="AC1308" i="64"/>
  <c r="AT2652" i="64"/>
  <c r="AU2052" i="64" a="1"/>
  <c r="AU2052" i="64" s="1"/>
  <c r="AU2016" i="64" a="1"/>
  <c r="AU2016" i="64" s="1"/>
  <c r="AU1944" i="64" a="1"/>
  <c r="AU1944" i="64" s="1"/>
  <c r="AU2644" i="64" a="1"/>
  <c r="AU2644" i="64" s="1"/>
  <c r="AU1909" i="64" a="1"/>
  <c r="AU1909" i="64" s="1"/>
  <c r="AU2678" i="64" a="1"/>
  <c r="AU2678" i="64" s="1"/>
  <c r="Z135" i="69"/>
  <c r="Z140" i="69" s="1"/>
  <c r="Z150" i="69" s="1"/>
  <c r="AU645" i="64" a="1"/>
  <c r="AU645" i="64" s="1"/>
  <c r="AU639" i="64" a="1"/>
  <c r="AU639" i="64" s="1"/>
  <c r="AU2284" i="64" a="1"/>
  <c r="AU2284" i="64" s="1"/>
  <c r="AU2194" i="64" a="1"/>
  <c r="AU2194" i="64" s="1"/>
  <c r="AU1612" i="64" a="1"/>
  <c r="AU1612" i="64" s="1"/>
  <c r="Y173" i="69"/>
  <c r="Y175" i="69" s="1"/>
  <c r="Y119" i="69"/>
  <c r="AU961" i="64" a="1"/>
  <c r="AU961" i="64" s="1"/>
  <c r="AU212" i="64" a="1"/>
  <c r="AU212" i="64" s="1"/>
  <c r="AU44" i="64" a="1"/>
  <c r="AU44" i="64" s="1"/>
  <c r="AU197" i="64" a="1"/>
  <c r="AU197" i="64" s="1"/>
  <c r="AU266" i="64" a="1"/>
  <c r="AU266" i="64" s="1"/>
  <c r="AU196" i="64" a="1"/>
  <c r="AU196" i="64" s="1"/>
  <c r="AU213" i="64" a="1"/>
  <c r="AU213" i="64" s="1"/>
  <c r="Y125" i="69"/>
  <c r="Z112" i="69"/>
  <c r="Z115" i="69" s="1"/>
  <c r="AU1305" i="64" a="1"/>
  <c r="AU1305" i="64" s="1"/>
  <c r="AU1883" i="64" a="1"/>
  <c r="AU1883" i="64" s="1"/>
  <c r="AU2308" i="64" a="1"/>
  <c r="AU2308" i="64" s="1"/>
  <c r="AU2199" i="64" a="1"/>
  <c r="AU2199" i="64" s="1"/>
  <c r="AU1742" i="64" a="1"/>
  <c r="AU1742" i="64" s="1"/>
  <c r="AU939" i="64" a="1"/>
  <c r="AU939" i="64" s="1"/>
  <c r="AU2205" i="64" a="1"/>
  <c r="AU2205" i="64" s="1"/>
  <c r="AU2310" i="64" a="1"/>
  <c r="AU2310" i="64" s="1"/>
  <c r="AU1881" i="64" a="1"/>
  <c r="AU1881" i="64" s="1"/>
  <c r="AU937" i="64" a="1"/>
  <c r="AU937" i="64" s="1"/>
  <c r="AU1766" i="64" a="1"/>
  <c r="AU1766" i="64" s="1"/>
  <c r="AU1788" i="64" a="1"/>
  <c r="AU1788" i="64" s="1"/>
  <c r="AU1764" i="64" a="1"/>
  <c r="AU1764"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309" i="64" a="1"/>
  <c r="AU2053" i="64" a="1"/>
  <c r="AU1613" i="64" a="1"/>
  <c r="AU1882" i="64" a="1"/>
  <c r="AU2017" i="64" a="1"/>
  <c r="AU2198" i="64" a="1"/>
  <c r="AU1945" i="64" a="1"/>
  <c r="AU962" i="64" a="1"/>
  <c r="AU1910" i="64" a="1"/>
  <c r="AU1765" i="64" a="1"/>
  <c r="AU1789" i="64" a="1"/>
  <c r="AU1306" i="64" a="1"/>
  <c r="AU2285" i="64" a="1"/>
  <c r="CJ3041" i="64" l="1"/>
  <c r="CK3036" i="64"/>
  <c r="W646" i="64"/>
  <c r="W642" i="64"/>
  <c r="X637" i="64"/>
  <c r="X640" i="64" s="1"/>
  <c r="AU2285" i="64"/>
  <c r="AU1613" i="64"/>
  <c r="AU1306" i="64"/>
  <c r="BO802" i="64"/>
  <c r="BP2520" i="64" a="1"/>
  <c r="BP2520" i="64" s="1"/>
  <c r="AU198" i="64"/>
  <c r="AU2309" i="64"/>
  <c r="AT1953" i="64"/>
  <c r="AU1910" i="64"/>
  <c r="AU1882" i="64"/>
  <c r="AU2017" i="64"/>
  <c r="AU1945" i="64"/>
  <c r="AU2053" i="64"/>
  <c r="AU1765" i="64"/>
  <c r="AU1789" i="64"/>
  <c r="AU2198" i="64"/>
  <c r="AU962" i="64"/>
  <c r="X866" i="64"/>
  <c r="Y863" i="64"/>
  <c r="AD1308" i="64"/>
  <c r="AB1615" i="64"/>
  <c r="AC1615" i="64"/>
  <c r="T2253" i="64"/>
  <c r="V2287" i="64"/>
  <c r="X2200" i="64"/>
  <c r="AV2052" i="64" a="1"/>
  <c r="AV2052" i="64" s="1"/>
  <c r="AV2016" i="64" a="1"/>
  <c r="AV2016" i="64" s="1"/>
  <c r="AV1944" i="64" a="1"/>
  <c r="AV1944" i="64" s="1"/>
  <c r="AU2652" i="64"/>
  <c r="AV2644" i="64" a="1"/>
  <c r="AV2644" i="64" s="1"/>
  <c r="AV1909" i="64" a="1"/>
  <c r="AV1909" i="64" s="1"/>
  <c r="AV2678" i="64" a="1"/>
  <c r="AV2678" i="64" s="1"/>
  <c r="Z142" i="69"/>
  <c r="Z152" i="69" s="1"/>
  <c r="AA129" i="69"/>
  <c r="AA134" i="69" s="1"/>
  <c r="Z136" i="69"/>
  <c r="AV645" i="64" a="1"/>
  <c r="AV645" i="64" s="1"/>
  <c r="AV639" i="64" a="1"/>
  <c r="AV639" i="64" s="1"/>
  <c r="AV2284" i="64" a="1"/>
  <c r="AV2284" i="64" s="1"/>
  <c r="Z117" i="69"/>
  <c r="Z118" i="69" s="1"/>
  <c r="AV2194" i="64" a="1"/>
  <c r="AV2194" i="64" s="1"/>
  <c r="AV1612" i="64" a="1"/>
  <c r="AV1612" i="64" s="1"/>
  <c r="AV961" i="64" a="1"/>
  <c r="AV961" i="64" s="1"/>
  <c r="AV44" i="64" a="1"/>
  <c r="AV44" i="64" s="1"/>
  <c r="AV212" i="64" a="1"/>
  <c r="AV212" i="64" s="1"/>
  <c r="AV196" i="64" a="1"/>
  <c r="AV196" i="64" s="1"/>
  <c r="AV197" i="64" a="1"/>
  <c r="AV197" i="64" s="1"/>
  <c r="AV266" i="64" a="1"/>
  <c r="AV266" i="64" s="1"/>
  <c r="AV213" i="64" a="1"/>
  <c r="AV213" i="64" s="1"/>
  <c r="AV1305" i="64" a="1"/>
  <c r="AV1305" i="64" s="1"/>
  <c r="AV1883" i="64" a="1"/>
  <c r="AV1883" i="64" s="1"/>
  <c r="AV2308" i="64" a="1"/>
  <c r="AV2308" i="64" s="1"/>
  <c r="AV2205" i="64" a="1"/>
  <c r="AV2205" i="64" s="1"/>
  <c r="AV1881" i="64" a="1"/>
  <c r="AV1881" i="64" s="1"/>
  <c r="AV1764" i="64" a="1"/>
  <c r="AV1764" i="64" s="1"/>
  <c r="AV937" i="64" a="1"/>
  <c r="AV937" i="64" s="1"/>
  <c r="AV1788" i="64" a="1"/>
  <c r="AV1788" i="64" s="1"/>
  <c r="AV2310" i="64" a="1"/>
  <c r="AV2310" i="64" s="1"/>
  <c r="AV1742" i="64" a="1"/>
  <c r="AV1742" i="64" s="1"/>
  <c r="AV939" i="64" a="1"/>
  <c r="AV939" i="64" s="1"/>
  <c r="AV1766" i="64" a="1"/>
  <c r="AV1766" i="64" s="1"/>
  <c r="AV2199" i="64" a="1"/>
  <c r="AV2199"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765" i="64" a="1"/>
  <c r="AV1945" i="64" a="1"/>
  <c r="AV2309" i="64" a="1"/>
  <c r="AV1910" i="64" a="1"/>
  <c r="AV1882" i="64" a="1"/>
  <c r="AV1306" i="64" a="1"/>
  <c r="AV2198" i="64" a="1"/>
  <c r="AV1789" i="64" a="1"/>
  <c r="AV2017" i="64" a="1"/>
  <c r="AV2285" i="64" a="1"/>
  <c r="AV1613" i="64" a="1"/>
  <c r="AV962" i="64" a="1"/>
  <c r="AV2053" i="64" a="1"/>
  <c r="CK3039" i="64" l="1"/>
  <c r="CK3040" i="64" s="1"/>
  <c r="X641" i="64"/>
  <c r="AV2285" i="64"/>
  <c r="AV1613" i="64"/>
  <c r="AV1306" i="64"/>
  <c r="BO792" i="64"/>
  <c r="BO794" i="64" s="1"/>
  <c r="BO795" i="64" s="1"/>
  <c r="BO803" i="64"/>
  <c r="AV198" i="64"/>
  <c r="AV2309" i="64"/>
  <c r="AU1953" i="64"/>
  <c r="X864" i="64"/>
  <c r="X868" i="64" s="1"/>
  <c r="AV1945" i="64"/>
  <c r="AV2017" i="64"/>
  <c r="AV2053" i="64"/>
  <c r="AV1882" i="64"/>
  <c r="AV1910" i="64"/>
  <c r="AV1765" i="64"/>
  <c r="AV1789" i="64"/>
  <c r="AV2198" i="64"/>
  <c r="AV962" i="64"/>
  <c r="T2257" i="64"/>
  <c r="AD1615" i="64"/>
  <c r="AE1308" i="64"/>
  <c r="AV2652" i="64"/>
  <c r="AW2052" i="64" a="1"/>
  <c r="AW2052" i="64" s="1"/>
  <c r="AW2016" i="64" a="1"/>
  <c r="AW2016" i="64" s="1"/>
  <c r="AW1944" i="64" a="1"/>
  <c r="AW1944" i="64" s="1"/>
  <c r="AW2644" i="64" a="1"/>
  <c r="AW2644" i="64" s="1"/>
  <c r="AW1909" i="64" a="1"/>
  <c r="AW1909" i="64" s="1"/>
  <c r="AW2678" i="64" a="1"/>
  <c r="AW2678" i="64" s="1"/>
  <c r="Z146" i="69"/>
  <c r="Z148" i="69" s="1"/>
  <c r="AA132" i="69"/>
  <c r="AA157" i="69" s="1"/>
  <c r="AW645" i="64" a="1"/>
  <c r="AW645" i="64" s="1"/>
  <c r="AW639" i="64" a="1"/>
  <c r="AW639" i="64" s="1"/>
  <c r="AW2284" i="64" a="1"/>
  <c r="AW2284" i="64" s="1"/>
  <c r="AA112" i="69"/>
  <c r="AA115" i="69" s="1"/>
  <c r="Z119" i="69"/>
  <c r="Z198" i="69"/>
  <c r="Z177" i="69"/>
  <c r="AW2194" i="64" a="1"/>
  <c r="AW2194" i="64" s="1"/>
  <c r="AW1612" i="64" a="1"/>
  <c r="AW1612" i="64" s="1"/>
  <c r="AW961" i="64" a="1"/>
  <c r="AW961" i="64" s="1"/>
  <c r="AW212" i="64" a="1"/>
  <c r="AW212" i="64" s="1"/>
  <c r="AW266" i="64" a="1"/>
  <c r="AW266" i="64" s="1"/>
  <c r="AW197" i="64" a="1"/>
  <c r="AW197" i="64" s="1"/>
  <c r="AW44" i="64" a="1"/>
  <c r="AW44" i="64" s="1"/>
  <c r="AW196" i="64" a="1"/>
  <c r="AW196" i="64" s="1"/>
  <c r="AW213" i="64" a="1"/>
  <c r="AW213" i="64" s="1"/>
  <c r="Z125" i="69"/>
  <c r="Z123" i="69"/>
  <c r="AW1305" i="64" a="1"/>
  <c r="AW1305" i="64" s="1"/>
  <c r="AW1742" i="64" a="1"/>
  <c r="AW1742" i="64" s="1"/>
  <c r="AW937" i="64" a="1"/>
  <c r="AW937" i="64" s="1"/>
  <c r="AW2308" i="64" a="1"/>
  <c r="AW2308" i="64" s="1"/>
  <c r="AW939" i="64" a="1"/>
  <c r="AW939" i="64" s="1"/>
  <c r="AW2199" i="64" a="1"/>
  <c r="AW2199" i="64" s="1"/>
  <c r="AW1883" i="64" a="1"/>
  <c r="AW1883" i="64" s="1"/>
  <c r="AW1764" i="64" a="1"/>
  <c r="AW1764" i="64" s="1"/>
  <c r="AW1881" i="64" a="1"/>
  <c r="AW1881" i="64" s="1"/>
  <c r="AW1766" i="64" a="1"/>
  <c r="AW1766" i="64" s="1"/>
  <c r="AW2205" i="64" a="1"/>
  <c r="AW2205" i="64" s="1"/>
  <c r="AW2310" i="64" a="1"/>
  <c r="AW2310" i="64" s="1"/>
  <c r="AW1788" i="64" a="1"/>
  <c r="AW1788"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306" i="64" a="1"/>
  <c r="AW1882" i="64" a="1"/>
  <c r="AW2309" i="64" a="1"/>
  <c r="AW2053" i="64" a="1"/>
  <c r="AW2198" i="64" a="1"/>
  <c r="AW1765" i="64" a="1"/>
  <c r="AW2285" i="64" a="1"/>
  <c r="AW2017" i="64" a="1"/>
  <c r="AW1910" i="64" a="1"/>
  <c r="AW1613" i="64" a="1"/>
  <c r="AW962" i="64" a="1"/>
  <c r="AW1789" i="64" a="1"/>
  <c r="AW1945" i="64" a="1"/>
  <c r="BW23" i="861" l="1"/>
  <c r="CL3036" i="64"/>
  <c r="CK3041" i="64"/>
  <c r="X646" i="64"/>
  <c r="Y637" i="64"/>
  <c r="Y640" i="64" s="1"/>
  <c r="X642" i="64"/>
  <c r="AW2285" i="64"/>
  <c r="AW1613" i="64"/>
  <c r="AW1306" i="64"/>
  <c r="BO808" i="64"/>
  <c r="BO804" i="64"/>
  <c r="BP799" i="64"/>
  <c r="BP788" i="64"/>
  <c r="BO796" i="64"/>
  <c r="AW198" i="64"/>
  <c r="AW2309" i="64"/>
  <c r="AV1953" i="64"/>
  <c r="T2258" i="64"/>
  <c r="AW2053" i="64"/>
  <c r="AW1882" i="64"/>
  <c r="AW1910" i="64"/>
  <c r="AW1945" i="64"/>
  <c r="AW2017" i="64"/>
  <c r="AW1765" i="64"/>
  <c r="AW1789" i="64"/>
  <c r="AW2198" i="64"/>
  <c r="AW962" i="64"/>
  <c r="Y866" i="64"/>
  <c r="Z863" i="64"/>
  <c r="AF1308" i="64"/>
  <c r="AE1615" i="64"/>
  <c r="T1743" i="64"/>
  <c r="Y2200" i="64"/>
  <c r="W2287" i="64"/>
  <c r="AW2652" i="64"/>
  <c r="AX2052" i="64" a="1"/>
  <c r="AX2052" i="64" s="1"/>
  <c r="AX2016" i="64" a="1"/>
  <c r="AX2016" i="64" s="1"/>
  <c r="AX1944" i="64" a="1"/>
  <c r="AX1944" i="64" s="1"/>
  <c r="AX2644" i="64" a="1"/>
  <c r="AX2644" i="64" s="1"/>
  <c r="AX1909" i="64" a="1"/>
  <c r="AX1909" i="64" s="1"/>
  <c r="AX2678" i="64" a="1"/>
  <c r="AX2678" i="64" s="1"/>
  <c r="AA162" i="69"/>
  <c r="AA163" i="69" s="1"/>
  <c r="AA135" i="69"/>
  <c r="AA136" i="69" s="1"/>
  <c r="AA117" i="69"/>
  <c r="AA118" i="69" s="1"/>
  <c r="AA123" i="69" s="1"/>
  <c r="AX645" i="64" a="1"/>
  <c r="AX645" i="64" s="1"/>
  <c r="AX639" i="64" a="1"/>
  <c r="AX639" i="64" s="1"/>
  <c r="AX2284" i="64" a="1"/>
  <c r="AX2284" i="64" s="1"/>
  <c r="AX2194" i="64" a="1"/>
  <c r="AX2194" i="64" s="1"/>
  <c r="AX1612" i="64" a="1"/>
  <c r="AX1612" i="64" s="1"/>
  <c r="AR17" i="69"/>
  <c r="AR18" i="69" s="1"/>
  <c r="AX961" i="64" a="1"/>
  <c r="AX961" i="64" s="1"/>
  <c r="AX212" i="64" a="1"/>
  <c r="AX212" i="64" s="1"/>
  <c r="AX196" i="64" a="1"/>
  <c r="AX196" i="64" s="1"/>
  <c r="AX266" i="64" a="1"/>
  <c r="AX266" i="64" s="1"/>
  <c r="AX197" i="64" a="1"/>
  <c r="AX197" i="64" s="1"/>
  <c r="AX44" i="64" a="1"/>
  <c r="AX44" i="64" s="1"/>
  <c r="AX213" i="64" a="1"/>
  <c r="AX213" i="64" s="1"/>
  <c r="AX1305" i="64" a="1"/>
  <c r="AX1305" i="64" s="1"/>
  <c r="AX2310" i="64" a="1"/>
  <c r="AX2310" i="64" s="1"/>
  <c r="AX937" i="64" a="1"/>
  <c r="AX937" i="64" s="1"/>
  <c r="AX939" i="64" a="1"/>
  <c r="AX939" i="64" s="1"/>
  <c r="AX2199" i="64" a="1"/>
  <c r="AX2199" i="64" s="1"/>
  <c r="AX1788" i="64" a="1"/>
  <c r="AX1788" i="64" s="1"/>
  <c r="AX2308" i="64" a="1"/>
  <c r="AX2308" i="64" s="1"/>
  <c r="AX1881" i="64" a="1"/>
  <c r="AX1881" i="64" s="1"/>
  <c r="AX1883" i="64" a="1"/>
  <c r="AX1883" i="64" s="1"/>
  <c r="AX1764" i="64" a="1"/>
  <c r="AX1764" i="64" s="1"/>
  <c r="AX2205" i="64" a="1"/>
  <c r="AX2205" i="64" s="1"/>
  <c r="AX1766" i="64" a="1"/>
  <c r="AX1766" i="64" s="1"/>
  <c r="AX1742" i="64" a="1"/>
  <c r="AX1742"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613" i="64" a="1"/>
  <c r="AX1910" i="64" a="1"/>
  <c r="AX2053" i="64" a="1"/>
  <c r="AX962" i="64" a="1"/>
  <c r="AX2309" i="64" a="1"/>
  <c r="AX1882" i="64" a="1"/>
  <c r="AX1945" i="64" a="1"/>
  <c r="AX1306" i="64" a="1"/>
  <c r="AX1765" i="64" a="1"/>
  <c r="AX2017" i="64" a="1"/>
  <c r="AX2198" i="64" a="1"/>
  <c r="AX1789" i="64" a="1"/>
  <c r="AX2285" i="64" a="1"/>
  <c r="CL3039" i="64" l="1"/>
  <c r="Y641" i="64"/>
  <c r="AX2285" i="64"/>
  <c r="AX1613" i="64"/>
  <c r="AX1306" i="64"/>
  <c r="BP791" i="64"/>
  <c r="T2259" i="64"/>
  <c r="BQ2520" i="64" a="1"/>
  <c r="BQ2520" i="64" s="1"/>
  <c r="AX198" i="64"/>
  <c r="AX2309" i="64"/>
  <c r="AW1953" i="64"/>
  <c r="T2263" i="64"/>
  <c r="U2253" i="64"/>
  <c r="AX2017" i="64"/>
  <c r="AX2053" i="64"/>
  <c r="AX1882" i="64"/>
  <c r="AX1910" i="64"/>
  <c r="AX1945" i="64"/>
  <c r="AX1765" i="64"/>
  <c r="AX1789" i="64"/>
  <c r="AX2198" i="64"/>
  <c r="AX962" i="64"/>
  <c r="Y864" i="64"/>
  <c r="AG1308" i="64"/>
  <c r="AF1615" i="64"/>
  <c r="AX2652" i="64"/>
  <c r="AY2052" i="64" a="1"/>
  <c r="AY2052" i="64" s="1"/>
  <c r="AY2016" i="64" a="1"/>
  <c r="AY2016" i="64" s="1"/>
  <c r="AY1944" i="64" a="1"/>
  <c r="AY1944" i="64" s="1"/>
  <c r="AY2644" i="64" a="1"/>
  <c r="AY2644" i="64" s="1"/>
  <c r="AY1909" i="64" a="1"/>
  <c r="AY1909" i="64" s="1"/>
  <c r="AY2678" i="64" a="1"/>
  <c r="AY2678" i="64" s="1"/>
  <c r="AA142" i="69"/>
  <c r="AA152" i="69" s="1"/>
  <c r="AB129" i="69"/>
  <c r="AB132" i="69" s="1"/>
  <c r="AB157" i="69" s="1"/>
  <c r="AA140" i="69"/>
  <c r="AA150" i="69" s="1"/>
  <c r="AA169" i="69"/>
  <c r="AA179" i="69" s="1"/>
  <c r="AB156" i="69"/>
  <c r="AB161" i="69" s="1"/>
  <c r="AA167" i="69"/>
  <c r="AA177" i="69" s="1"/>
  <c r="AY645" i="64" a="1"/>
  <c r="AY645" i="64" s="1"/>
  <c r="AY639" i="64" a="1"/>
  <c r="AY639" i="64" s="1"/>
  <c r="AT10" i="69"/>
  <c r="AT20" i="69" s="1"/>
  <c r="AY2284" i="64" a="1"/>
  <c r="AY2284" i="64" s="1"/>
  <c r="AA198" i="69"/>
  <c r="AY2194" i="64" a="1"/>
  <c r="AY2194" i="64" s="1"/>
  <c r="AY1612" i="64" a="1"/>
  <c r="AY1612" i="64" s="1"/>
  <c r="AY961" i="64" a="1"/>
  <c r="AY961" i="64" s="1"/>
  <c r="AY197" i="64" a="1"/>
  <c r="AY197" i="64" s="1"/>
  <c r="AY266" i="64" a="1"/>
  <c r="AY266" i="64" s="1"/>
  <c r="AY212" i="64" a="1"/>
  <c r="AY212" i="64" s="1"/>
  <c r="AY44" i="64" a="1"/>
  <c r="AY44" i="64" s="1"/>
  <c r="AY196" i="64" a="1"/>
  <c r="AY196" i="64" s="1"/>
  <c r="AY213" i="64" a="1"/>
  <c r="AY213" i="64" s="1"/>
  <c r="AY1305" i="64" a="1"/>
  <c r="AY1305" i="64" s="1"/>
  <c r="AY1788" i="64" a="1"/>
  <c r="AY1788" i="64" s="1"/>
  <c r="AY937" i="64" a="1"/>
  <c r="AY937" i="64" s="1"/>
  <c r="AY1881" i="64" a="1"/>
  <c r="AY1881" i="64" s="1"/>
  <c r="AY2205" i="64" a="1"/>
  <c r="AY2205" i="64" s="1"/>
  <c r="AY1764" i="64" a="1"/>
  <c r="AY1764" i="64" s="1"/>
  <c r="AY2310" i="64" a="1"/>
  <c r="AY2310" i="64" s="1"/>
  <c r="AY1742" i="64" a="1"/>
  <c r="AY1742" i="64" s="1"/>
  <c r="AY1883" i="64" a="1"/>
  <c r="AY1883" i="64" s="1"/>
  <c r="AY1766" i="64" a="1"/>
  <c r="AY1766" i="64" s="1"/>
  <c r="AY2308" i="64" a="1"/>
  <c r="AY2308" i="64" s="1"/>
  <c r="AY939" i="64" a="1"/>
  <c r="AY939" i="64" s="1"/>
  <c r="AY2199" i="64" a="1"/>
  <c r="AY2199"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882" i="64" a="1"/>
  <c r="AY2198" i="64" a="1"/>
  <c r="AY1789" i="64" a="1"/>
  <c r="AY1765" i="64" a="1"/>
  <c r="AY1306" i="64" a="1"/>
  <c r="AY2309" i="64" a="1"/>
  <c r="AY1613" i="64" a="1"/>
  <c r="AY962" i="64" a="1"/>
  <c r="AY2017" i="64" a="1"/>
  <c r="AY2053" i="64" a="1"/>
  <c r="AY2285" i="64" a="1"/>
  <c r="AY1945" i="64" a="1"/>
  <c r="AY1910" i="64" a="1"/>
  <c r="K3039" i="64" l="1"/>
  <c r="K3041" i="64" s="1"/>
  <c r="M3039" i="64"/>
  <c r="M3041" i="64" s="1"/>
  <c r="N3039" i="64"/>
  <c r="N3041" i="64" s="1"/>
  <c r="O3039" i="64"/>
  <c r="O3041" i="64" s="1"/>
  <c r="P3039" i="64"/>
  <c r="CL3040" i="64"/>
  <c r="Y646" i="64"/>
  <c r="Z637" i="64"/>
  <c r="Z640" i="64" s="1"/>
  <c r="Y642" i="64"/>
  <c r="AY2285" i="64"/>
  <c r="AY1613" i="64"/>
  <c r="AY1306" i="64"/>
  <c r="BP800" i="64"/>
  <c r="U2257" i="64"/>
  <c r="AY198" i="64"/>
  <c r="AY2309" i="64"/>
  <c r="AX1953" i="64"/>
  <c r="AY2017" i="64"/>
  <c r="AY1910" i="64"/>
  <c r="AY1945" i="64"/>
  <c r="AY1882" i="64"/>
  <c r="AY2053" i="64"/>
  <c r="AY1765" i="64"/>
  <c r="AY1789" i="64"/>
  <c r="AY2198" i="64"/>
  <c r="AY962" i="64"/>
  <c r="Y868" i="64"/>
  <c r="Z866" i="64"/>
  <c r="Z864" i="64" s="1"/>
  <c r="AA863" i="64"/>
  <c r="AH1308" i="64"/>
  <c r="AG1615" i="64"/>
  <c r="T2311" i="64"/>
  <c r="U1743" i="64"/>
  <c r="X2287" i="64"/>
  <c r="Z2200" i="64"/>
  <c r="AY2652" i="64"/>
  <c r="AZ2016" i="64" a="1"/>
  <c r="AZ2016" i="64" s="1"/>
  <c r="AZ2052" i="64" a="1"/>
  <c r="AZ2052" i="64" s="1"/>
  <c r="AZ1944" i="64" a="1"/>
  <c r="AZ1944" i="64" s="1"/>
  <c r="AZ2644" i="64" a="1"/>
  <c r="AZ2644" i="64" s="1"/>
  <c r="AZ1909" i="64" a="1"/>
  <c r="AZ1909" i="64" s="1"/>
  <c r="AZ2678" i="64" a="1"/>
  <c r="AZ2678" i="64" s="1"/>
  <c r="AB159" i="69"/>
  <c r="AB184" i="69" s="1"/>
  <c r="AB187" i="69" s="1"/>
  <c r="AB194" i="69" s="1"/>
  <c r="AB202" i="69" s="1"/>
  <c r="AA146" i="69"/>
  <c r="AA148" i="69" s="1"/>
  <c r="AB134" i="69"/>
  <c r="AB135" i="69" s="1"/>
  <c r="AB142" i="69" s="1"/>
  <c r="AA173" i="69"/>
  <c r="AA175" i="69" s="1"/>
  <c r="AT17" i="69"/>
  <c r="AT18" i="69" s="1"/>
  <c r="AZ639" i="64" a="1"/>
  <c r="AZ639" i="64" s="1"/>
  <c r="AZ645" i="64" a="1"/>
  <c r="AZ645" i="64" s="1"/>
  <c r="AZ2284" i="64" a="1"/>
  <c r="AZ2284" i="64" s="1"/>
  <c r="AZ2194" i="64" a="1"/>
  <c r="AZ2194" i="64" s="1"/>
  <c r="AZ1612" i="64" a="1"/>
  <c r="AZ1612" i="64" s="1"/>
  <c r="AZ961" i="64" a="1"/>
  <c r="AZ961" i="64" s="1"/>
  <c r="AZ197" i="64" a="1"/>
  <c r="AZ197" i="64" s="1"/>
  <c r="AZ44" i="64" a="1"/>
  <c r="AZ44" i="64" s="1"/>
  <c r="AZ266" i="64" a="1"/>
  <c r="AZ266" i="64" s="1"/>
  <c r="AZ212" i="64" a="1"/>
  <c r="AZ212" i="64" s="1"/>
  <c r="AZ196" i="64" a="1"/>
  <c r="AZ196" i="64" s="1"/>
  <c r="AZ213" i="64" a="1"/>
  <c r="AZ213" i="64" s="1"/>
  <c r="AB115" i="69"/>
  <c r="AB118" i="69" s="1"/>
  <c r="AB123" i="69" s="1"/>
  <c r="AZ1305" i="64" a="1"/>
  <c r="AZ1305" i="64" s="1"/>
  <c r="AZ939" i="64" a="1"/>
  <c r="AZ939" i="64" s="1"/>
  <c r="AZ1881" i="64" a="1"/>
  <c r="AZ1881" i="64" s="1"/>
  <c r="AZ2205" i="64" a="1"/>
  <c r="AZ2205" i="64" s="1"/>
  <c r="AZ937" i="64" a="1"/>
  <c r="AZ937" i="64" s="1"/>
  <c r="AZ2308" i="64" a="1"/>
  <c r="AZ2308" i="64" s="1"/>
  <c r="AZ2199" i="64" a="1"/>
  <c r="AZ2199" i="64" s="1"/>
  <c r="AZ2310" i="64" a="1"/>
  <c r="AZ2310" i="64" s="1"/>
  <c r="AZ1883" i="64" a="1"/>
  <c r="AZ1883" i="64" s="1"/>
  <c r="AZ1764" i="64" a="1"/>
  <c r="AZ1764" i="64" s="1"/>
  <c r="AZ1788" i="64" a="1"/>
  <c r="AZ1788" i="64" s="1"/>
  <c r="AZ1766" i="64" a="1"/>
  <c r="AZ1766" i="64" s="1"/>
  <c r="AZ1742" i="64" a="1"/>
  <c r="AZ1742"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882" i="64" a="1"/>
  <c r="AZ1789" i="64" a="1"/>
  <c r="AZ2198" i="64" a="1"/>
  <c r="AZ2285" i="64" a="1"/>
  <c r="AZ1910" i="64" a="1"/>
  <c r="AZ1945" i="64" a="1"/>
  <c r="AZ2309" i="64" a="1"/>
  <c r="AZ1765" i="64" a="1"/>
  <c r="AZ1306" i="64" a="1"/>
  <c r="AZ962" i="64" a="1"/>
  <c r="AZ2017" i="64" a="1"/>
  <c r="AZ2053" i="64" a="1"/>
  <c r="AZ1613" i="64" a="1"/>
  <c r="BX23" i="861" l="1"/>
  <c r="CL3041" i="64"/>
  <c r="P3040" i="64"/>
  <c r="P3041" i="64" s="1"/>
  <c r="Z641" i="64"/>
  <c r="AZ2285" i="64"/>
  <c r="AZ1613" i="64"/>
  <c r="AZ1306" i="64"/>
  <c r="BP802" i="64"/>
  <c r="BP792" i="64" s="1"/>
  <c r="BP794" i="64" s="1"/>
  <c r="BP795" i="64" s="1"/>
  <c r="U2258" i="64"/>
  <c r="U2259" i="64" s="1"/>
  <c r="AZ198" i="64"/>
  <c r="AZ2309" i="64"/>
  <c r="AY1953" i="64"/>
  <c r="AZ2017" i="64"/>
  <c r="AZ1882" i="64"/>
  <c r="AZ1910" i="64"/>
  <c r="AZ1945" i="64"/>
  <c r="AZ2053" i="64"/>
  <c r="AZ1765" i="64"/>
  <c r="AZ1789" i="64"/>
  <c r="AZ2198" i="64"/>
  <c r="AZ962" i="64"/>
  <c r="Z868" i="64"/>
  <c r="AI1308" i="64"/>
  <c r="T1767" i="64"/>
  <c r="AB162" i="69"/>
  <c r="AB163" i="69" s="1"/>
  <c r="AZ2652" i="64"/>
  <c r="BA2052" i="64" a="1"/>
  <c r="BA2052" i="64" s="1"/>
  <c r="BA2016" i="64" a="1"/>
  <c r="BA2016" i="64" s="1"/>
  <c r="BA1944" i="64" a="1"/>
  <c r="BA1944" i="64" s="1"/>
  <c r="BA2644" i="64" a="1"/>
  <c r="BA2644" i="64" s="1"/>
  <c r="BA1909" i="64" a="1"/>
  <c r="BA1909" i="64" s="1"/>
  <c r="AB192" i="69"/>
  <c r="AB200" i="69" s="1"/>
  <c r="BA2678" i="64" a="1"/>
  <c r="BA2678" i="64" s="1"/>
  <c r="AB188" i="69"/>
  <c r="AC183" i="69"/>
  <c r="AC186" i="69" s="1"/>
  <c r="BA639" i="64" a="1"/>
  <c r="BA639" i="64" s="1"/>
  <c r="BA645" i="64" a="1"/>
  <c r="BA645" i="64" s="1"/>
  <c r="AB136" i="69"/>
  <c r="AC129" i="69"/>
  <c r="AC132" i="69" s="1"/>
  <c r="AC157" i="69" s="1"/>
  <c r="AB140" i="69"/>
  <c r="AB150" i="69" s="1"/>
  <c r="AB152" i="69"/>
  <c r="AB146" i="69"/>
  <c r="AB148" i="69" s="1"/>
  <c r="BA2284" i="64" a="1"/>
  <c r="BA2284" i="64" s="1"/>
  <c r="AU17" i="69"/>
  <c r="AU18" i="69" s="1"/>
  <c r="BA2194" i="64" a="1"/>
  <c r="BA2194" i="64" s="1"/>
  <c r="BA1612" i="64" a="1"/>
  <c r="BA1612" i="64" s="1"/>
  <c r="AB119" i="69"/>
  <c r="BA961" i="64" a="1"/>
  <c r="BA961" i="64" s="1"/>
  <c r="BA44" i="64" a="1"/>
  <c r="BA44" i="64" s="1"/>
  <c r="BA266" i="64" a="1"/>
  <c r="BA266" i="64" s="1"/>
  <c r="BA212" i="64" a="1"/>
  <c r="BA212" i="64" s="1"/>
  <c r="BA197" i="64" a="1"/>
  <c r="BA197" i="64" s="1"/>
  <c r="BA196" i="64" a="1"/>
  <c r="BA196" i="64" s="1"/>
  <c r="BA213" i="64" a="1"/>
  <c r="BA213" i="64" s="1"/>
  <c r="AB125" i="69"/>
  <c r="BA1305" i="64" a="1"/>
  <c r="BA1305" i="64" s="1"/>
  <c r="BA939" i="64" a="1"/>
  <c r="BA939" i="64" s="1"/>
  <c r="BA2310" i="64" a="1"/>
  <c r="BA2310" i="64" s="1"/>
  <c r="BA937" i="64" a="1"/>
  <c r="BA937" i="64" s="1"/>
  <c r="BA1788" i="64" a="1"/>
  <c r="BA1788" i="64" s="1"/>
  <c r="BA2205" i="64" a="1"/>
  <c r="BA2205" i="64" s="1"/>
  <c r="BA2308" i="64" a="1"/>
  <c r="BA2308" i="64" s="1"/>
  <c r="BA2199" i="64" a="1"/>
  <c r="BA2199" i="64" s="1"/>
  <c r="BA1742" i="64" a="1"/>
  <c r="BA1742" i="64" s="1"/>
  <c r="BA1766" i="64" a="1"/>
  <c r="BA1766" i="64" s="1"/>
  <c r="BA1883" i="64" a="1"/>
  <c r="BA1883" i="64" s="1"/>
  <c r="BA1764" i="64" a="1"/>
  <c r="BA1764" i="64" s="1"/>
  <c r="BA1881" i="64" a="1"/>
  <c r="BA1881"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765" i="64" a="1"/>
  <c r="BA2053" i="64" a="1"/>
  <c r="BA1882" i="64" a="1"/>
  <c r="BA1789" i="64" a="1"/>
  <c r="BA2309" i="64" a="1"/>
  <c r="T938" i="64" a="1"/>
  <c r="BA1306" i="64" a="1"/>
  <c r="BA2198" i="64" a="1"/>
  <c r="BA2017" i="64" a="1"/>
  <c r="BA962" i="64" a="1"/>
  <c r="BA2285" i="64" a="1"/>
  <c r="BA1613" i="64" a="1"/>
  <c r="BA1910" i="64" a="1"/>
  <c r="BA1945" i="64" a="1"/>
  <c r="Z646" i="64" l="1"/>
  <c r="AA637" i="64"/>
  <c r="AA640" i="64" s="1"/>
  <c r="Z642" i="64"/>
  <c r="BA2285" i="64"/>
  <c r="BA1613" i="64"/>
  <c r="BA1306" i="64"/>
  <c r="BP803" i="64"/>
  <c r="BP808" i="64" s="1"/>
  <c r="BP796" i="64"/>
  <c r="BQ788" i="64"/>
  <c r="BQ791" i="64" s="1"/>
  <c r="U2263" i="64"/>
  <c r="V2253" i="64"/>
  <c r="V2257" i="64" s="1"/>
  <c r="V2258" i="64" s="1"/>
  <c r="BR2520" i="64" a="1"/>
  <c r="BR2520" i="64" s="1"/>
  <c r="BA198" i="64"/>
  <c r="BA2309" i="64"/>
  <c r="AZ1953" i="64"/>
  <c r="BA2053" i="64"/>
  <c r="BA1910" i="64"/>
  <c r="BA1882" i="64"/>
  <c r="BA1945" i="64"/>
  <c r="BA2017" i="64"/>
  <c r="BA1765" i="64"/>
  <c r="BA1789" i="64"/>
  <c r="BA2198" i="64"/>
  <c r="BA962" i="64"/>
  <c r="AA866" i="64"/>
  <c r="AB863" i="64"/>
  <c r="AJ1308" i="64"/>
  <c r="AH1615" i="64"/>
  <c r="U2311" i="64"/>
  <c r="T938" i="64"/>
  <c r="V1743" i="64"/>
  <c r="AA2200" i="64"/>
  <c r="Y2287" i="64"/>
  <c r="AB167" i="69"/>
  <c r="AB177" i="69" s="1"/>
  <c r="AC156" i="69"/>
  <c r="AC159" i="69" s="1"/>
  <c r="AC184" i="69" s="1"/>
  <c r="AC187" i="69" s="1"/>
  <c r="AC188" i="69" s="1"/>
  <c r="AB169" i="69"/>
  <c r="AB179" i="69" s="1"/>
  <c r="BB2016" i="64" a="1"/>
  <c r="BB2016" i="64" s="1"/>
  <c r="BB2052" i="64" a="1"/>
  <c r="BB2052" i="64" s="1"/>
  <c r="BB1944" i="64" a="1"/>
  <c r="BB1944" i="64" s="1"/>
  <c r="BA2652" i="64"/>
  <c r="BB2644" i="64" a="1"/>
  <c r="BB2644" i="64" s="1"/>
  <c r="BB1909" i="64" a="1"/>
  <c r="BB1909" i="64" s="1"/>
  <c r="AB198" i="69"/>
  <c r="BB2678" i="64" a="1"/>
  <c r="BB2678" i="64" s="1"/>
  <c r="BB645" i="64" a="1"/>
  <c r="BB645" i="64" s="1"/>
  <c r="BB639" i="64" a="1"/>
  <c r="BB639" i="64" s="1"/>
  <c r="AC134" i="69"/>
  <c r="AC135" i="69" s="1"/>
  <c r="AC136" i="69" s="1"/>
  <c r="AC117" i="69"/>
  <c r="AC118" i="69" s="1"/>
  <c r="AD112" i="69" s="1"/>
  <c r="BB2284" i="64" a="1"/>
  <c r="BB2284" i="64" s="1"/>
  <c r="BB2194" i="64" a="1"/>
  <c r="BB2194" i="64" s="1"/>
  <c r="BB1612" i="64" a="1"/>
  <c r="BB1612" i="64" s="1"/>
  <c r="BB961" i="64" a="1"/>
  <c r="BB961" i="64" s="1"/>
  <c r="BB44" i="64" a="1"/>
  <c r="BB44" i="64" s="1"/>
  <c r="BB266" i="64" a="1"/>
  <c r="BB266" i="64" s="1"/>
  <c r="BB212" i="64" a="1"/>
  <c r="BB212" i="64" s="1"/>
  <c r="BB197" i="64" a="1"/>
  <c r="BB197" i="64" s="1"/>
  <c r="BB196" i="64" a="1"/>
  <c r="BB196" i="64" s="1"/>
  <c r="BB213" i="64" a="1"/>
  <c r="BB213" i="64" s="1"/>
  <c r="BB1305" i="64" a="1"/>
  <c r="BB1305" i="64" s="1"/>
  <c r="BB937" i="64" a="1"/>
  <c r="BB937" i="64" s="1"/>
  <c r="BB2310" i="64" a="1"/>
  <c r="BB2310" i="64" s="1"/>
  <c r="BB2199" i="64" a="1"/>
  <c r="BB2199" i="64" s="1"/>
  <c r="BB2308" i="64" a="1"/>
  <c r="BB2308" i="64" s="1"/>
  <c r="BB939" i="64" a="1"/>
  <c r="BB939" i="64" s="1"/>
  <c r="BB2205" i="64" a="1"/>
  <c r="BB2205" i="64" s="1"/>
  <c r="BB1788" i="64" a="1"/>
  <c r="BB1788" i="64" s="1"/>
  <c r="BB1766" i="64" a="1"/>
  <c r="BB1766" i="64" s="1"/>
  <c r="BB1742" i="64" a="1"/>
  <c r="BB1742" i="64" s="1"/>
  <c r="BB1883" i="64" a="1"/>
  <c r="BB1883" i="64" s="1"/>
  <c r="BB1764" i="64" a="1"/>
  <c r="BB1764" i="64" s="1"/>
  <c r="BB1881" i="64" a="1"/>
  <c r="BB1881"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882" i="64" a="1"/>
  <c r="BB2017" i="64" a="1"/>
  <c r="BB2053" i="64" a="1"/>
  <c r="BB1765" i="64" a="1"/>
  <c r="BB2198" i="64" a="1"/>
  <c r="BB962" i="64" a="1"/>
  <c r="BB2309" i="64" a="1"/>
  <c r="BB1306" i="64" a="1"/>
  <c r="BB2285" i="64" a="1"/>
  <c r="BB1945" i="64" a="1"/>
  <c r="BB1910" i="64" a="1"/>
  <c r="BB1613" i="64" a="1"/>
  <c r="BB1789" i="64" a="1"/>
  <c r="AA641" i="64" l="1"/>
  <c r="BB2285" i="64"/>
  <c r="M2285" i="64" s="1"/>
  <c r="BB1613" i="64"/>
  <c r="M1613" i="64" s="1"/>
  <c r="BB1306" i="64"/>
  <c r="M1306" i="64" s="1"/>
  <c r="BP804" i="64"/>
  <c r="BQ799" i="64"/>
  <c r="BQ800" i="64"/>
  <c r="V2259" i="64"/>
  <c r="W2253" i="64"/>
  <c r="W2257" i="64" s="1"/>
  <c r="W2258" i="64" s="1"/>
  <c r="W2259" i="64" s="1"/>
  <c r="V2263" i="64"/>
  <c r="BB198" i="64"/>
  <c r="BB2309" i="64"/>
  <c r="BA1953" i="64"/>
  <c r="BB1910" i="64"/>
  <c r="M1910" i="64" s="1"/>
  <c r="BB1882" i="64"/>
  <c r="BB1945" i="64"/>
  <c r="BB2053" i="64"/>
  <c r="BB2017" i="64"/>
  <c r="M2017" i="64" s="1"/>
  <c r="BB1765" i="64"/>
  <c r="M1765" i="64" s="1"/>
  <c r="BB1789" i="64"/>
  <c r="BB2198" i="64"/>
  <c r="BB962" i="64"/>
  <c r="AA864" i="64"/>
  <c r="AK1308" i="64"/>
  <c r="AJ1615" i="64"/>
  <c r="AI1615" i="64"/>
  <c r="T940" i="64"/>
  <c r="U1767" i="64"/>
  <c r="AB173" i="69"/>
  <c r="AB175" i="69" s="1"/>
  <c r="AC161" i="69"/>
  <c r="AC162" i="69" s="1"/>
  <c r="AD156" i="69" s="1"/>
  <c r="AD159" i="69" s="1"/>
  <c r="AD184" i="69" s="1"/>
  <c r="AC194" i="69"/>
  <c r="AC202" i="69" s="1"/>
  <c r="BB2652" i="64"/>
  <c r="M2652" i="64" s="1"/>
  <c r="BC2052" i="64" a="1"/>
  <c r="BC2052" i="64" s="1"/>
  <c r="BC1944" i="64" a="1"/>
  <c r="BC1944" i="64" s="1"/>
  <c r="BC2016" i="64" a="1"/>
  <c r="BC2016" i="64" s="1"/>
  <c r="BC2644" i="64" a="1"/>
  <c r="BC2644" i="64" s="1"/>
  <c r="BC1909" i="64" a="1"/>
  <c r="BC1909" i="64" s="1"/>
  <c r="BC2678" i="64" a="1"/>
  <c r="BC2678" i="64" s="1"/>
  <c r="AD183" i="69"/>
  <c r="AD186" i="69" s="1"/>
  <c r="AC192" i="69"/>
  <c r="AC200" i="69" s="1"/>
  <c r="BC645" i="64" a="1"/>
  <c r="BC645" i="64" s="1"/>
  <c r="BC639" i="64" a="1"/>
  <c r="BC639" i="64" s="1"/>
  <c r="AD129" i="69"/>
  <c r="AD132" i="69" s="1"/>
  <c r="AD157" i="69" s="1"/>
  <c r="AC140" i="69"/>
  <c r="AC150" i="69" s="1"/>
  <c r="AC142" i="69"/>
  <c r="AC146" i="69" s="1"/>
  <c r="AC148" i="69" s="1"/>
  <c r="BC2284" i="64" a="1"/>
  <c r="BC2284" i="64" s="1"/>
  <c r="BC2194" i="64" a="1"/>
  <c r="BC2194" i="64" s="1"/>
  <c r="BC1612" i="64" a="1"/>
  <c r="BC1612" i="64" s="1"/>
  <c r="BC961" i="64" a="1"/>
  <c r="BC961" i="64" s="1"/>
  <c r="BC266" i="64" a="1"/>
  <c r="BC266" i="64" s="1"/>
  <c r="BC44" i="64" a="1"/>
  <c r="BC44" i="64" s="1"/>
  <c r="BC212" i="64" a="1"/>
  <c r="BC212" i="64" s="1"/>
  <c r="BC197" i="64" a="1"/>
  <c r="BC197" i="64" s="1"/>
  <c r="BC196" i="64" a="1"/>
  <c r="BC196" i="64" s="1"/>
  <c r="BC213" i="64" a="1"/>
  <c r="BC213" i="64" s="1"/>
  <c r="BC1305" i="64" a="1"/>
  <c r="BC1305" i="64" s="1"/>
  <c r="BC939" i="64" a="1"/>
  <c r="BC939" i="64" s="1"/>
  <c r="BC2199" i="64" a="1"/>
  <c r="BC2199" i="64" s="1"/>
  <c r="BC1766" i="64" a="1"/>
  <c r="BC1766" i="64" s="1"/>
  <c r="BC1883" i="64" a="1"/>
  <c r="BC1883" i="64" s="1"/>
  <c r="BC1764" i="64" a="1"/>
  <c r="BC1764" i="64" s="1"/>
  <c r="BC1742" i="64" a="1"/>
  <c r="BC1742" i="64" s="1"/>
  <c r="BC2308" i="64" a="1"/>
  <c r="BC2308" i="64" s="1"/>
  <c r="BC937" i="64" a="1"/>
  <c r="BC937" i="64" s="1"/>
  <c r="BC1788" i="64" a="1"/>
  <c r="BC1788" i="64" s="1"/>
  <c r="BC2310" i="64" a="1"/>
  <c r="BC2310" i="64" s="1"/>
  <c r="BC2205" i="64" a="1"/>
  <c r="BC2205" i="64" s="1"/>
  <c r="BC1881" i="64" a="1"/>
  <c r="BC1881"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2198" i="64" a="1"/>
  <c r="BC1882" i="64" a="1"/>
  <c r="BC962" i="64" a="1"/>
  <c r="BC1789" i="64" a="1"/>
  <c r="BC1910" i="64" a="1"/>
  <c r="BC1765" i="64" a="1"/>
  <c r="U938" i="64" a="1"/>
  <c r="BC1306" i="64" a="1"/>
  <c r="BC2053" i="64" a="1"/>
  <c r="BC1945" i="64" a="1"/>
  <c r="BC2017" i="64" a="1"/>
  <c r="BC2309" i="64" a="1"/>
  <c r="BC2285" i="64" a="1"/>
  <c r="BC1613" i="64" a="1"/>
  <c r="BY23" i="861" l="1"/>
  <c r="AA646" i="64"/>
  <c r="AB637" i="64"/>
  <c r="AB640" i="64" s="1"/>
  <c r="AA642" i="64"/>
  <c r="BC2285" i="64"/>
  <c r="BC1613" i="64"/>
  <c r="BC1306" i="64"/>
  <c r="BQ802" i="64"/>
  <c r="BC198" i="64"/>
  <c r="BC2309" i="64"/>
  <c r="BB1953" i="64"/>
  <c r="M1953" i="64" s="1"/>
  <c r="BC1945" i="64"/>
  <c r="BC2053" i="64"/>
  <c r="BC1882" i="64"/>
  <c r="BC1910" i="64"/>
  <c r="BC2017" i="64"/>
  <c r="BC1765" i="64"/>
  <c r="BC1789" i="64"/>
  <c r="BC2198" i="64"/>
  <c r="BC962" i="64"/>
  <c r="AA868" i="64"/>
  <c r="AC863" i="64"/>
  <c r="AB866" i="64"/>
  <c r="AL1308" i="64"/>
  <c r="AK1615" i="64"/>
  <c r="W2263" i="64"/>
  <c r="X2253" i="64"/>
  <c r="U938" i="64"/>
  <c r="V2311" i="64"/>
  <c r="W1743" i="64"/>
  <c r="AB2200" i="64"/>
  <c r="Z2287" i="64"/>
  <c r="T1884" i="64"/>
  <c r="AD161" i="69"/>
  <c r="AD162" i="69" s="1"/>
  <c r="AD163" i="69" s="1"/>
  <c r="AC167" i="69"/>
  <c r="AC173" i="69" s="1"/>
  <c r="AC175" i="69" s="1"/>
  <c r="AC163" i="69"/>
  <c r="AC169" i="69"/>
  <c r="AC179" i="69" s="1"/>
  <c r="BC2652" i="64"/>
  <c r="AD187" i="69"/>
  <c r="AD188" i="69" s="1"/>
  <c r="BD2052" i="64" a="1"/>
  <c r="BD2052" i="64" s="1"/>
  <c r="BD2016" i="64" a="1"/>
  <c r="BD2016" i="64" s="1"/>
  <c r="BD1944" i="64" a="1"/>
  <c r="BD1944" i="64" s="1"/>
  <c r="BD2644" i="64" a="1"/>
  <c r="BD2644" i="64" s="1"/>
  <c r="BD1909" i="64" a="1"/>
  <c r="BD1909" i="64" s="1"/>
  <c r="BD2678" i="64" a="1"/>
  <c r="BD2678" i="64" s="1"/>
  <c r="AC198" i="69"/>
  <c r="BD645" i="64" a="1"/>
  <c r="BD645" i="64" s="1"/>
  <c r="BD639" i="64" a="1"/>
  <c r="BD639" i="64" s="1"/>
  <c r="AC152" i="69"/>
  <c r="AD134" i="69"/>
  <c r="AD135" i="69" s="1"/>
  <c r="AD140" i="69" s="1"/>
  <c r="AD150" i="69" s="1"/>
  <c r="BD2284" i="64" a="1"/>
  <c r="BD2284" i="64" s="1"/>
  <c r="BD2194" i="64" a="1"/>
  <c r="BD2194" i="64" s="1"/>
  <c r="BD1612" i="64" a="1"/>
  <c r="BD1612" i="64" s="1"/>
  <c r="BD961" i="64" a="1"/>
  <c r="BD961" i="64" s="1"/>
  <c r="BD212" i="64" a="1"/>
  <c r="BD212" i="64" s="1"/>
  <c r="BD197" i="64" a="1"/>
  <c r="BD197" i="64" s="1"/>
  <c r="BD266" i="64" a="1"/>
  <c r="BD266" i="64" s="1"/>
  <c r="BD44" i="64" a="1"/>
  <c r="BD44" i="64" s="1"/>
  <c r="BD196" i="64" a="1"/>
  <c r="BD196" i="64" s="1"/>
  <c r="BD213" i="64" a="1"/>
  <c r="BD213" i="64" s="1"/>
  <c r="BD1305" i="64" a="1"/>
  <c r="BD1305" i="64" s="1"/>
  <c r="BD939" i="64" a="1"/>
  <c r="BD939" i="64" s="1"/>
  <c r="BD2199" i="64" a="1"/>
  <c r="BD2199" i="64" s="1"/>
  <c r="BD1766" i="64" a="1"/>
  <c r="BD1766" i="64" s="1"/>
  <c r="BD1788" i="64" a="1"/>
  <c r="BD1788" i="64" s="1"/>
  <c r="BD1883" i="64" a="1"/>
  <c r="BD1883" i="64" s="1"/>
  <c r="BD2310" i="64" a="1"/>
  <c r="BD2310" i="64" s="1"/>
  <c r="BD1764" i="64" a="1"/>
  <c r="BD1764" i="64" s="1"/>
  <c r="BD2308" i="64" a="1"/>
  <c r="BD2308" i="64" s="1"/>
  <c r="BD2205" i="64" a="1"/>
  <c r="BD2205" i="64" s="1"/>
  <c r="BD937" i="64" a="1"/>
  <c r="BD937" i="64" s="1"/>
  <c r="BD1881" i="64" a="1"/>
  <c r="BD1881" i="64" s="1"/>
  <c r="BD1742" i="64" a="1"/>
  <c r="BD1742"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765" i="64" a="1"/>
  <c r="BD2198" i="64" a="1"/>
  <c r="BD1945" i="64" a="1"/>
  <c r="BD1306" i="64" a="1"/>
  <c r="BD2309" i="64" a="1"/>
  <c r="BD962" i="64" a="1"/>
  <c r="BD2017" i="64" a="1"/>
  <c r="BD2053" i="64" a="1"/>
  <c r="BD1882" i="64" a="1"/>
  <c r="BD1613" i="64" a="1"/>
  <c r="BD1910" i="64" a="1"/>
  <c r="BD2285" i="64" a="1"/>
  <c r="BD1789" i="64" a="1"/>
  <c r="AB641" i="64" l="1"/>
  <c r="BD2285" i="64"/>
  <c r="BD1613" i="64"/>
  <c r="BD1306" i="64"/>
  <c r="BQ792" i="64"/>
  <c r="BQ794" i="64" s="1"/>
  <c r="BQ795" i="64" s="1"/>
  <c r="BQ803" i="64"/>
  <c r="BS2520" i="64" a="1"/>
  <c r="BS2520" i="64" s="1"/>
  <c r="BD198" i="64"/>
  <c r="BD2309" i="64"/>
  <c r="BC1953" i="64"/>
  <c r="BD1945" i="64"/>
  <c r="BD2017" i="64"/>
  <c r="BD2053" i="64"/>
  <c r="BD1882" i="64"/>
  <c r="BD1910" i="64"/>
  <c r="BD1765" i="64"/>
  <c r="BD1789" i="64"/>
  <c r="BD2198" i="64"/>
  <c r="BD962" i="64"/>
  <c r="AB864" i="64"/>
  <c r="X2257" i="64"/>
  <c r="X2258" i="64" s="1"/>
  <c r="AM1308" i="64"/>
  <c r="AL1615" i="64"/>
  <c r="U940" i="64"/>
  <c r="V1767" i="64"/>
  <c r="AC177" i="69"/>
  <c r="BD2652" i="64"/>
  <c r="AD194" i="69"/>
  <c r="AD202" i="69" s="1"/>
  <c r="AE183" i="69"/>
  <c r="AE186" i="69" s="1"/>
  <c r="AD192" i="69"/>
  <c r="AD200" i="69" s="1"/>
  <c r="BE2052" i="64" a="1"/>
  <c r="BE2052" i="64" s="1"/>
  <c r="BE2016" i="64" a="1"/>
  <c r="BE2016" i="64" s="1"/>
  <c r="BE1944" i="64" a="1"/>
  <c r="BE1944" i="64" s="1"/>
  <c r="BE2644" i="64" a="1"/>
  <c r="BE2644" i="64" s="1"/>
  <c r="BE1909" i="64" a="1"/>
  <c r="BE1909" i="64" s="1"/>
  <c r="BE2678" i="64" a="1"/>
  <c r="BE2678" i="64" s="1"/>
  <c r="AD167" i="69"/>
  <c r="AD177" i="69" s="1"/>
  <c r="AD169" i="69"/>
  <c r="AD179" i="69" s="1"/>
  <c r="AE156" i="69"/>
  <c r="AE159" i="69" s="1"/>
  <c r="AE184" i="69" s="1"/>
  <c r="BE645" i="64" a="1"/>
  <c r="BE645" i="64" s="1"/>
  <c r="BE639" i="64" a="1"/>
  <c r="BE639" i="64" s="1"/>
  <c r="AE129" i="69"/>
  <c r="AE132" i="69" s="1"/>
  <c r="AE157" i="69" s="1"/>
  <c r="AD136" i="69"/>
  <c r="AD142" i="69"/>
  <c r="AD146" i="69" s="1"/>
  <c r="AD148" i="69" s="1"/>
  <c r="BE2284" i="64" a="1"/>
  <c r="BE2284" i="64" s="1"/>
  <c r="BE2194" i="64" a="1"/>
  <c r="BE2194" i="64" s="1"/>
  <c r="BE1612" i="64" a="1"/>
  <c r="BE1612" i="64" s="1"/>
  <c r="BE961" i="64" a="1"/>
  <c r="BE961" i="64" s="1"/>
  <c r="BE212" i="64" a="1"/>
  <c r="BE212" i="64" s="1"/>
  <c r="BE197" i="64" a="1"/>
  <c r="BE197" i="64" s="1"/>
  <c r="BE266" i="64" a="1"/>
  <c r="BE266" i="64" s="1"/>
  <c r="BE44" i="64" a="1"/>
  <c r="BE44" i="64" s="1"/>
  <c r="BE196" i="64" a="1"/>
  <c r="BE196" i="64" s="1"/>
  <c r="BE213" i="64" a="1"/>
  <c r="BE213" i="64" s="1"/>
  <c r="BE1305" i="64" a="1"/>
  <c r="BE1305" i="64" s="1"/>
  <c r="BE2308" i="64" a="1"/>
  <c r="BE2308" i="64" s="1"/>
  <c r="BE2199" i="64" a="1"/>
  <c r="BE2199" i="64" s="1"/>
  <c r="BE1883" i="64" a="1"/>
  <c r="BE1883" i="64" s="1"/>
  <c r="BE1764" i="64" a="1"/>
  <c r="BE1764" i="64" s="1"/>
  <c r="BE2205" i="64" a="1"/>
  <c r="BE2205" i="64" s="1"/>
  <c r="BE2310" i="64" a="1"/>
  <c r="BE2310" i="64" s="1"/>
  <c r="BE1788" i="64" a="1"/>
  <c r="BE1788" i="64" s="1"/>
  <c r="BE1766" i="64" a="1"/>
  <c r="BE1766" i="64" s="1"/>
  <c r="BE939" i="64" a="1"/>
  <c r="BE939" i="64" s="1"/>
  <c r="BE1881" i="64" a="1"/>
  <c r="BE1881" i="64" s="1"/>
  <c r="BE1742" i="64" a="1"/>
  <c r="BE1742" i="64" s="1"/>
  <c r="BE937" i="64" a="1"/>
  <c r="BE93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2309" i="64" a="1"/>
  <c r="BE1910" i="64" a="1"/>
  <c r="V938" i="64" a="1"/>
  <c r="BE2198" i="64" a="1"/>
  <c r="BE1765" i="64" a="1"/>
  <c r="BE1945" i="64" a="1"/>
  <c r="BE1882" i="64" a="1"/>
  <c r="BE2285" i="64" a="1"/>
  <c r="BE1789" i="64" a="1"/>
  <c r="BE2017" i="64" a="1"/>
  <c r="BE1306" i="64" a="1"/>
  <c r="BE2053" i="64" a="1"/>
  <c r="BE1613" i="64" a="1"/>
  <c r="BE962" i="64" a="1"/>
  <c r="AB646" i="64" l="1"/>
  <c r="AB642" i="64"/>
  <c r="AC637" i="64"/>
  <c r="AC640" i="64" s="1"/>
  <c r="BE2285" i="64"/>
  <c r="BE1613" i="64"/>
  <c r="BE1306" i="64"/>
  <c r="BR799" i="64"/>
  <c r="BQ804" i="64"/>
  <c r="BQ808" i="64"/>
  <c r="BQ796" i="64"/>
  <c r="BR788" i="64"/>
  <c r="BR791" i="64" s="1"/>
  <c r="BE198" i="64"/>
  <c r="BE2309" i="64"/>
  <c r="BD1953" i="64"/>
  <c r="BE1945" i="64"/>
  <c r="BE2017" i="64"/>
  <c r="BE2053" i="64"/>
  <c r="BE1882" i="64"/>
  <c r="BE1910" i="64"/>
  <c r="BE1765" i="64"/>
  <c r="BE1789" i="64"/>
  <c r="BE2198" i="64"/>
  <c r="BE962" i="64"/>
  <c r="AB868" i="64"/>
  <c r="AC866" i="64"/>
  <c r="AC864" i="64" s="1"/>
  <c r="AD863" i="64"/>
  <c r="X2259" i="64"/>
  <c r="Y2253" i="64"/>
  <c r="Y2257" i="64" s="1"/>
  <c r="X2263" i="64"/>
  <c r="AN1308" i="64"/>
  <c r="V938" i="64"/>
  <c r="W2311" i="64"/>
  <c r="X1743" i="64"/>
  <c r="AA2287" i="64"/>
  <c r="AC2200" i="64"/>
  <c r="U1884" i="64"/>
  <c r="AD198" i="69"/>
  <c r="AE187" i="69"/>
  <c r="AE188" i="69" s="1"/>
  <c r="BE2652" i="64"/>
  <c r="BF2052" i="64" a="1"/>
  <c r="BF2052" i="64" s="1"/>
  <c r="BF2016" i="64" a="1"/>
  <c r="BF2016" i="64" s="1"/>
  <c r="BF1944" i="64" a="1"/>
  <c r="BF1944" i="64" s="1"/>
  <c r="BF2644" i="64" a="1"/>
  <c r="BF2644" i="64" s="1"/>
  <c r="BF1909" i="64" a="1"/>
  <c r="BF1909" i="64" s="1"/>
  <c r="BF2678" i="64" a="1"/>
  <c r="BF2678" i="64" s="1"/>
  <c r="AE161" i="69"/>
  <c r="AE162" i="69" s="1"/>
  <c r="AD173" i="69"/>
  <c r="AD175" i="69" s="1"/>
  <c r="BF645" i="64" a="1"/>
  <c r="BF645" i="64" s="1"/>
  <c r="BF639" i="64" a="1"/>
  <c r="BF639" i="64" s="1"/>
  <c r="AD152" i="69"/>
  <c r="AE134" i="69"/>
  <c r="AE135" i="69" s="1"/>
  <c r="AE136" i="69" s="1"/>
  <c r="BF2284" i="64" a="1"/>
  <c r="BF2284" i="64" s="1"/>
  <c r="BF2194" i="64" a="1"/>
  <c r="BF2194" i="64" s="1"/>
  <c r="BF1612" i="64" a="1"/>
  <c r="BF1612" i="64" s="1"/>
  <c r="BF961" i="64" a="1"/>
  <c r="BF961" i="64" s="1"/>
  <c r="BF212" i="64" a="1"/>
  <c r="BF212" i="64" s="1"/>
  <c r="BF197" i="64" a="1"/>
  <c r="BF197" i="64" s="1"/>
  <c r="BF266" i="64" a="1"/>
  <c r="BF266" i="64" s="1"/>
  <c r="BF44" i="64" a="1"/>
  <c r="BF44" i="64" s="1"/>
  <c r="BF196" i="64" a="1"/>
  <c r="BF196" i="64" s="1"/>
  <c r="BF213" i="64" a="1"/>
  <c r="BF213" i="64" s="1"/>
  <c r="BF1305" i="64" a="1"/>
  <c r="BF1305" i="64" s="1"/>
  <c r="BF2308" i="64" a="1"/>
  <c r="BF2308" i="64" s="1"/>
  <c r="BF2205" i="64" a="1"/>
  <c r="BF2205" i="64" s="1"/>
  <c r="BF1764" i="64" a="1"/>
  <c r="BF1764" i="64" s="1"/>
  <c r="BF1883" i="64" a="1"/>
  <c r="BF1883" i="64" s="1"/>
  <c r="BF1766" i="64" a="1"/>
  <c r="BF1766" i="64" s="1"/>
  <c r="BF937" i="64" a="1"/>
  <c r="BF937" i="64" s="1"/>
  <c r="BF1742" i="64" a="1"/>
  <c r="BF1742" i="64" s="1"/>
  <c r="BF1881" i="64" a="1"/>
  <c r="BF1881" i="64" s="1"/>
  <c r="BF2310" i="64" a="1"/>
  <c r="BF2310" i="64" s="1"/>
  <c r="BF939" i="64" a="1"/>
  <c r="BF939" i="64" s="1"/>
  <c r="BF2199" i="64" a="1"/>
  <c r="BF2199" i="64" s="1"/>
  <c r="BF1788" i="64" a="1"/>
  <c r="BF1788"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910" i="64" a="1"/>
  <c r="BF1789" i="64" a="1"/>
  <c r="BF1882" i="64" a="1"/>
  <c r="BF2053" i="64" a="1"/>
  <c r="BF1613" i="64" a="1"/>
  <c r="BF2198" i="64" a="1"/>
  <c r="BF2285" i="64" a="1"/>
  <c r="BF2017" i="64" a="1"/>
  <c r="BF962" i="64" a="1"/>
  <c r="BF1945" i="64" a="1"/>
  <c r="BF1765" i="64" a="1"/>
  <c r="BF1306" i="64" a="1"/>
  <c r="BF2309" i="64" a="1"/>
  <c r="BZ23" i="861" l="1"/>
  <c r="AC641" i="64"/>
  <c r="BF2285" i="64"/>
  <c r="BF1613" i="64"/>
  <c r="BF1306" i="64"/>
  <c r="BR800" i="64"/>
  <c r="BT2520" i="64" a="1"/>
  <c r="BT2520" i="64" s="1"/>
  <c r="BF198" i="64"/>
  <c r="BF2309" i="64"/>
  <c r="BE1953" i="64"/>
  <c r="BF1945" i="64"/>
  <c r="BF2017" i="64"/>
  <c r="BF1882" i="64"/>
  <c r="BF2053" i="64"/>
  <c r="BF1910" i="64"/>
  <c r="BF1765" i="64"/>
  <c r="BF1789" i="64"/>
  <c r="BF2198" i="64"/>
  <c r="BF962" i="64"/>
  <c r="AC868" i="64"/>
  <c r="Y2258" i="64"/>
  <c r="Y2259" i="64" s="1"/>
  <c r="AO1308" i="64"/>
  <c r="AM1615" i="64"/>
  <c r="AN1615" i="64"/>
  <c r="W1767" i="64"/>
  <c r="V940" i="64"/>
  <c r="AE194" i="69"/>
  <c r="AE202" i="69" s="1"/>
  <c r="AE192" i="69"/>
  <c r="AE200" i="69" s="1"/>
  <c r="AF183" i="69"/>
  <c r="AF186" i="69" s="1"/>
  <c r="BF2652" i="64"/>
  <c r="BG2052" i="64" a="1"/>
  <c r="BG2052" i="64" s="1"/>
  <c r="BG2016" i="64" a="1"/>
  <c r="BG2016" i="64" s="1"/>
  <c r="BG1944" i="64" a="1"/>
  <c r="BG1944" i="64" s="1"/>
  <c r="BG2644" i="64" a="1"/>
  <c r="BG2644" i="64" s="1"/>
  <c r="BG1909" i="64" a="1"/>
  <c r="BG1909" i="64" s="1"/>
  <c r="BG2678" i="64" a="1"/>
  <c r="BG2678" i="64" s="1"/>
  <c r="AE163" i="69"/>
  <c r="AF156" i="69"/>
  <c r="AF161" i="69" s="1"/>
  <c r="AE169" i="69"/>
  <c r="AE179" i="69" s="1"/>
  <c r="AE167" i="69"/>
  <c r="AE173" i="69" s="1"/>
  <c r="AE175" i="69" s="1"/>
  <c r="BG645" i="64" a="1"/>
  <c r="BG645" i="64" s="1"/>
  <c r="BG639" i="64" a="1"/>
  <c r="BG639" i="64" s="1"/>
  <c r="AE142" i="69"/>
  <c r="AE146" i="69" s="1"/>
  <c r="AE148" i="69" s="1"/>
  <c r="AF129" i="69"/>
  <c r="AF132" i="69" s="1"/>
  <c r="AF157" i="69" s="1"/>
  <c r="AE140" i="69"/>
  <c r="AE150" i="69" s="1"/>
  <c r="BG2284" i="64" a="1"/>
  <c r="BG2284" i="64" s="1"/>
  <c r="BG2194" i="64" a="1"/>
  <c r="BG2194" i="64" s="1"/>
  <c r="BG1612" i="64" a="1"/>
  <c r="BG1612" i="64" s="1"/>
  <c r="AF112" i="69"/>
  <c r="AF117" i="69" s="1"/>
  <c r="AE119" i="69"/>
  <c r="BG961" i="64" a="1"/>
  <c r="BG961" i="64" s="1"/>
  <c r="BG266" i="64" a="1"/>
  <c r="BG266" i="64" s="1"/>
  <c r="BG44" i="64" a="1"/>
  <c r="BG44" i="64" s="1"/>
  <c r="BG212" i="64" a="1"/>
  <c r="BG212" i="64" s="1"/>
  <c r="BG197" i="64" a="1"/>
  <c r="BG197" i="64" s="1"/>
  <c r="BG196" i="64" a="1"/>
  <c r="BG196" i="64" s="1"/>
  <c r="BG213" i="64" a="1"/>
  <c r="BG213" i="64" s="1"/>
  <c r="BG1305" i="64" a="1"/>
  <c r="BG1305" i="64" s="1"/>
  <c r="BG939" i="64" a="1"/>
  <c r="BG939" i="64" s="1"/>
  <c r="BG1788" i="64" a="1"/>
  <c r="BG1788" i="64" s="1"/>
  <c r="BG1883" i="64" a="1"/>
  <c r="BG1883" i="64" s="1"/>
  <c r="BG1766" i="64" a="1"/>
  <c r="BG1766" i="64" s="1"/>
  <c r="BG1881" i="64" a="1"/>
  <c r="BG1881" i="64" s="1"/>
  <c r="BG937" i="64" a="1"/>
  <c r="BG937" i="64" s="1"/>
  <c r="BG2308" i="64" a="1"/>
  <c r="BG2308" i="64" s="1"/>
  <c r="BG1764" i="64" a="1"/>
  <c r="BG1764" i="64" s="1"/>
  <c r="BG2310" i="64" a="1"/>
  <c r="BG2310" i="64" s="1"/>
  <c r="BG1742" i="64" a="1"/>
  <c r="BG1742" i="64" s="1"/>
  <c r="BG2205" i="64" a="1"/>
  <c r="BG2205" i="64" s="1"/>
  <c r="BG2199" i="64" a="1"/>
  <c r="BG2199"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882" i="64" a="1"/>
  <c r="BG1306" i="64" a="1"/>
  <c r="W938" i="64" a="1"/>
  <c r="BG2198" i="64" a="1"/>
  <c r="BG1910" i="64" a="1"/>
  <c r="BG2309" i="64" a="1"/>
  <c r="BG1765" i="64" a="1"/>
  <c r="BG962" i="64" a="1"/>
  <c r="BG1945" i="64" a="1"/>
  <c r="BG1789" i="64" a="1"/>
  <c r="BG2285" i="64" a="1"/>
  <c r="BG1613" i="64" a="1"/>
  <c r="BG2053" i="64" a="1"/>
  <c r="BG2017" i="64" a="1"/>
  <c r="AC646" i="64" l="1"/>
  <c r="AD637" i="64"/>
  <c r="AD640" i="64" s="1"/>
  <c r="AC642" i="64"/>
  <c r="BG2285" i="64"/>
  <c r="BG1613" i="64"/>
  <c r="BG1306" i="64"/>
  <c r="BR802" i="64"/>
  <c r="BG198" i="64"/>
  <c r="BG2309" i="64"/>
  <c r="BF1953" i="64"/>
  <c r="BG1910" i="64"/>
  <c r="BG1945" i="64"/>
  <c r="BG1882" i="64"/>
  <c r="BG2017" i="64"/>
  <c r="BG2053" i="64"/>
  <c r="BG1765" i="64"/>
  <c r="BG1789" i="64"/>
  <c r="BG2198" i="64"/>
  <c r="BG962" i="64"/>
  <c r="AD866" i="64"/>
  <c r="AD864" i="64" s="1"/>
  <c r="L863" i="64"/>
  <c r="Y2263" i="64"/>
  <c r="Z2253" i="64"/>
  <c r="Z2257" i="64" s="1"/>
  <c r="AP1308" i="64"/>
  <c r="AO1615" i="64"/>
  <c r="X2311" i="64"/>
  <c r="W938" i="64"/>
  <c r="Y1743" i="64"/>
  <c r="AD2200" i="64"/>
  <c r="V1884" i="64"/>
  <c r="AB2287" i="64"/>
  <c r="AE198" i="69"/>
  <c r="AE177" i="69"/>
  <c r="BG2652" i="64"/>
  <c r="BH2016" i="64" a="1"/>
  <c r="BH2016" i="64" s="1"/>
  <c r="BH2052" i="64" a="1"/>
  <c r="BH2052" i="64" s="1"/>
  <c r="BH1944" i="64" a="1"/>
  <c r="BH1944" i="64" s="1"/>
  <c r="BH2644" i="64" a="1"/>
  <c r="BH2644" i="64" s="1"/>
  <c r="BH1909" i="64" a="1"/>
  <c r="BH1909" i="64" s="1"/>
  <c r="BH2678" i="64" a="1"/>
  <c r="BH2678" i="64" s="1"/>
  <c r="AF159" i="69"/>
  <c r="AF184" i="69" s="1"/>
  <c r="AF187" i="69" s="1"/>
  <c r="AF192" i="69" s="1"/>
  <c r="BH639" i="64" a="1"/>
  <c r="BH639" i="64" s="1"/>
  <c r="BH645" i="64" a="1"/>
  <c r="BH645" i="64" s="1"/>
  <c r="AE152" i="69"/>
  <c r="AF134" i="69"/>
  <c r="AF135" i="69" s="1"/>
  <c r="BH2284" i="64" a="1"/>
  <c r="BH2284" i="64" s="1"/>
  <c r="AF115" i="69"/>
  <c r="AF118" i="69" s="1"/>
  <c r="AF123" i="69" s="1"/>
  <c r="BH2194" i="64" a="1"/>
  <c r="BH2194" i="64" s="1"/>
  <c r="BH1612" i="64" a="1"/>
  <c r="BH1612" i="64" s="1"/>
  <c r="BH961" i="64" a="1"/>
  <c r="BH961" i="64" s="1"/>
  <c r="BH44" i="64" a="1"/>
  <c r="BH44" i="64" s="1"/>
  <c r="BH197" i="64" a="1"/>
  <c r="BH197" i="64" s="1"/>
  <c r="BH266" i="64" a="1"/>
  <c r="BH266" i="64" s="1"/>
  <c r="BH212" i="64" a="1"/>
  <c r="BH212" i="64" s="1"/>
  <c r="BH196" i="64" a="1"/>
  <c r="BH196" i="64" s="1"/>
  <c r="BH213" i="64" a="1"/>
  <c r="BH213" i="64" s="1"/>
  <c r="BH1305" i="64" a="1"/>
  <c r="BH1305" i="64" s="1"/>
  <c r="BH1764" i="64" a="1"/>
  <c r="BH1764" i="64" s="1"/>
  <c r="BH2308" i="64" a="1"/>
  <c r="BH2308" i="64" s="1"/>
  <c r="BH1883" i="64" a="1"/>
  <c r="BH1883" i="64" s="1"/>
  <c r="BH2205" i="64" a="1"/>
  <c r="BH2205" i="64" s="1"/>
  <c r="BH937" i="64" a="1"/>
  <c r="BH937" i="64" s="1"/>
  <c r="BH939" i="64" a="1"/>
  <c r="BH939" i="64" s="1"/>
  <c r="BH1881" i="64" a="1"/>
  <c r="BH1881" i="64" s="1"/>
  <c r="BH1766" i="64" a="1"/>
  <c r="BH1766" i="64" s="1"/>
  <c r="BH1742" i="64" a="1"/>
  <c r="BH1742" i="64" s="1"/>
  <c r="BH2199" i="64" a="1"/>
  <c r="BH2199" i="64" s="1"/>
  <c r="BH1788" i="64" a="1"/>
  <c r="BH1788" i="64" s="1"/>
  <c r="BH2310" i="64" a="1"/>
  <c r="BH2310"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910" i="64" a="1"/>
  <c r="BH1945" i="64" a="1"/>
  <c r="BH962" i="64" a="1"/>
  <c r="BH2017" i="64" a="1"/>
  <c r="BH1613" i="64" a="1"/>
  <c r="BH2309" i="64" a="1"/>
  <c r="BH2053" i="64" a="1"/>
  <c r="BH1882" i="64" a="1"/>
  <c r="BH1789" i="64" a="1"/>
  <c r="BH1306" i="64" a="1"/>
  <c r="BH1765" i="64" a="1"/>
  <c r="BH2285" i="64" a="1"/>
  <c r="BH2198" i="64" a="1"/>
  <c r="CA23" i="861" l="1"/>
  <c r="AD641" i="64"/>
  <c r="BH2285" i="64"/>
  <c r="BH1613" i="64"/>
  <c r="BH1306" i="64"/>
  <c r="BR792" i="64"/>
  <c r="BR794" i="64" s="1"/>
  <c r="BR795" i="64" s="1"/>
  <c r="BR803" i="64"/>
  <c r="BU2520" i="64" a="1"/>
  <c r="BU2520" i="64" s="1"/>
  <c r="BH198" i="64"/>
  <c r="BH2309" i="64"/>
  <c r="BG1953" i="64"/>
  <c r="BH1945" i="64"/>
  <c r="BH2053" i="64"/>
  <c r="BH2017" i="64"/>
  <c r="BH1882" i="64"/>
  <c r="BH1910" i="64"/>
  <c r="BH1765" i="64"/>
  <c r="BH1789" i="64"/>
  <c r="BH2198" i="64"/>
  <c r="BH962" i="64"/>
  <c r="AE863" i="64"/>
  <c r="AD868" i="64"/>
  <c r="Z2258" i="64"/>
  <c r="Z2259" i="64" s="1"/>
  <c r="AQ1308" i="64"/>
  <c r="AP1615" i="64"/>
  <c r="X1767" i="64"/>
  <c r="W940" i="64"/>
  <c r="BH2652" i="64"/>
  <c r="BI2052" i="64" a="1"/>
  <c r="BI2052" i="64" s="1"/>
  <c r="BI2016" i="64" a="1"/>
  <c r="BI2016" i="64" s="1"/>
  <c r="BI1944" i="64" a="1"/>
  <c r="BI1944" i="64" s="1"/>
  <c r="BI2644" i="64" a="1"/>
  <c r="BI2644" i="64" s="1"/>
  <c r="BI1909" i="64" a="1"/>
  <c r="BI1909" i="64" s="1"/>
  <c r="BI2678" i="64" a="1"/>
  <c r="BI2678" i="64" s="1"/>
  <c r="AG183" i="69"/>
  <c r="AG186" i="69" s="1"/>
  <c r="AF194" i="69"/>
  <c r="AF202" i="69" s="1"/>
  <c r="AF188" i="69"/>
  <c r="AF162" i="69"/>
  <c r="AG156" i="69" s="1"/>
  <c r="AG159" i="69" s="1"/>
  <c r="AG184" i="69" s="1"/>
  <c r="BI639" i="64" a="1"/>
  <c r="BI639" i="64" s="1"/>
  <c r="BI645" i="64" a="1"/>
  <c r="BI645" i="64" s="1"/>
  <c r="AG129" i="69"/>
  <c r="AG134" i="69" s="1"/>
  <c r="AF142" i="69"/>
  <c r="AF146" i="69" s="1"/>
  <c r="AF148" i="69" s="1"/>
  <c r="AF136" i="69"/>
  <c r="AF140" i="69"/>
  <c r="AF150" i="69" s="1"/>
  <c r="BI2284" i="64" a="1"/>
  <c r="BI2284" i="64" s="1"/>
  <c r="BI2194" i="64" a="1"/>
  <c r="BI2194" i="64" s="1"/>
  <c r="BI1612" i="64" a="1"/>
  <c r="BI1612" i="64" s="1"/>
  <c r="BI961" i="64" a="1"/>
  <c r="BI961" i="64" s="1"/>
  <c r="BI197" i="64" a="1"/>
  <c r="BI197" i="64" s="1"/>
  <c r="BI212" i="64" a="1"/>
  <c r="BI212" i="64" s="1"/>
  <c r="BI266" i="64" a="1"/>
  <c r="BI266" i="64" s="1"/>
  <c r="BI44" i="64" a="1"/>
  <c r="BI44" i="64" s="1"/>
  <c r="BI196" i="64" a="1"/>
  <c r="BI196" i="64" s="1"/>
  <c r="BI213" i="64" a="1"/>
  <c r="BI213" i="64" s="1"/>
  <c r="BI1305" i="64" a="1"/>
  <c r="BI1305" i="64" s="1"/>
  <c r="BI937" i="64" a="1"/>
  <c r="BI937" i="64" s="1"/>
  <c r="BI2308" i="64" a="1"/>
  <c r="BI2308" i="64" s="1"/>
  <c r="BI1764" i="64" a="1"/>
  <c r="BI1764" i="64" s="1"/>
  <c r="BI939" i="64" a="1"/>
  <c r="BI939" i="64" s="1"/>
  <c r="BI2199" i="64" a="1"/>
  <c r="BI2199" i="64" s="1"/>
  <c r="BI1883" i="64" a="1"/>
  <c r="BI1883" i="64" s="1"/>
  <c r="BI2310" i="64" a="1"/>
  <c r="BI2310" i="64" s="1"/>
  <c r="BI1788" i="64" a="1"/>
  <c r="BI1788" i="64" s="1"/>
  <c r="BI1766" i="64" a="1"/>
  <c r="BI1766" i="64" s="1"/>
  <c r="BI2205" i="64" a="1"/>
  <c r="BI2205" i="64" s="1"/>
  <c r="BI1881" i="64" a="1"/>
  <c r="BI1881" i="64" s="1"/>
  <c r="BI1742" i="64" a="1"/>
  <c r="BI1742"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938" i="64" a="1"/>
  <c r="BI2285" i="64" a="1"/>
  <c r="BI1765" i="64" a="1"/>
  <c r="BI2309" i="64" a="1"/>
  <c r="BI2198" i="64" a="1"/>
  <c r="BI1306" i="64" a="1"/>
  <c r="BI2017" i="64" a="1"/>
  <c r="BI1882" i="64" a="1"/>
  <c r="BI1945" i="64" a="1"/>
  <c r="BI2053" i="64" a="1"/>
  <c r="BI1910" i="64" a="1"/>
  <c r="BI1789" i="64" a="1"/>
  <c r="BI1613" i="64" a="1"/>
  <c r="BI962" i="64" a="1"/>
  <c r="AD646" i="64" l="1"/>
  <c r="AE637" i="64"/>
  <c r="AE640" i="64" s="1"/>
  <c r="AD642" i="64"/>
  <c r="BI2285" i="64"/>
  <c r="BI1613" i="64"/>
  <c r="BI1306" i="64"/>
  <c r="BR808" i="64"/>
  <c r="BS799" i="64"/>
  <c r="BR804" i="64"/>
  <c r="BR796" i="64"/>
  <c r="BS788" i="64"/>
  <c r="BI198" i="64"/>
  <c r="BI2309" i="64"/>
  <c r="BH1953" i="64"/>
  <c r="BI1910" i="64"/>
  <c r="BI1945" i="64"/>
  <c r="BI2017" i="64"/>
  <c r="BI1882" i="64"/>
  <c r="BI2053" i="64"/>
  <c r="BI1765" i="64"/>
  <c r="BI1789" i="64"/>
  <c r="BI2198" i="64"/>
  <c r="BI962" i="64"/>
  <c r="AE866" i="64"/>
  <c r="AF863" i="64"/>
  <c r="Z2263" i="64"/>
  <c r="AA2253" i="64"/>
  <c r="AA2257" i="64" s="1"/>
  <c r="AR1308" i="64"/>
  <c r="AQ1615" i="64"/>
  <c r="X938" i="64"/>
  <c r="Y2311" i="64"/>
  <c r="Z1743" i="64"/>
  <c r="AE2200" i="64"/>
  <c r="W1884" i="64"/>
  <c r="AC2287" i="64"/>
  <c r="BI2652" i="64"/>
  <c r="AG161" i="69"/>
  <c r="BJ2016" i="64" a="1"/>
  <c r="BJ2016" i="64" s="1"/>
  <c r="BJ2052" i="64" a="1"/>
  <c r="BJ2052" i="64" s="1"/>
  <c r="BJ1944" i="64" a="1"/>
  <c r="BJ1944" i="64" s="1"/>
  <c r="BJ2644" i="64" a="1"/>
  <c r="BJ2644" i="64" s="1"/>
  <c r="BJ1909" i="64" a="1"/>
  <c r="BJ1909" i="64" s="1"/>
  <c r="BJ2678" i="64" a="1"/>
  <c r="BJ2678" i="64" s="1"/>
  <c r="AF163" i="69"/>
  <c r="AF167" i="69"/>
  <c r="AF177" i="69" s="1"/>
  <c r="AF169" i="69"/>
  <c r="AF179" i="69" s="1"/>
  <c r="BJ645" i="64" a="1"/>
  <c r="BJ645" i="64" s="1"/>
  <c r="BJ639" i="64" a="1"/>
  <c r="BJ639" i="64" s="1"/>
  <c r="AF152" i="69"/>
  <c r="AG132" i="69"/>
  <c r="AG157" i="69" s="1"/>
  <c r="BJ2284" i="64" a="1"/>
  <c r="BJ2284" i="64" s="1"/>
  <c r="BJ2194" i="64" a="1"/>
  <c r="BJ2194" i="64" s="1"/>
  <c r="BJ1612" i="64" a="1"/>
  <c r="BJ1612" i="64" s="1"/>
  <c r="AG117" i="69"/>
  <c r="AG118" i="69" s="1"/>
  <c r="AG123" i="69" s="1"/>
  <c r="BJ961" i="64" a="1"/>
  <c r="BJ961" i="64" s="1"/>
  <c r="BJ197" i="64" a="1"/>
  <c r="BJ197" i="64" s="1"/>
  <c r="BJ212" i="64" a="1"/>
  <c r="BJ212" i="64" s="1"/>
  <c r="BJ266" i="64" a="1"/>
  <c r="BJ266" i="64" s="1"/>
  <c r="BJ44" i="64" a="1"/>
  <c r="BJ44" i="64" s="1"/>
  <c r="BJ196" i="64" a="1"/>
  <c r="BJ196" i="64" s="1"/>
  <c r="BJ213" i="64" a="1"/>
  <c r="BJ213" i="64" s="1"/>
  <c r="BJ1305" i="64" a="1"/>
  <c r="BJ1305" i="64" s="1"/>
  <c r="BJ937" i="64" a="1"/>
  <c r="BJ937" i="64" s="1"/>
  <c r="BJ1881" i="64" a="1"/>
  <c r="BJ1881" i="64" s="1"/>
  <c r="BJ2310" i="64" a="1"/>
  <c r="BJ2310" i="64" s="1"/>
  <c r="BJ1742" i="64" a="1"/>
  <c r="BJ1742" i="64" s="1"/>
  <c r="BJ939" i="64" a="1"/>
  <c r="BJ939" i="64" s="1"/>
  <c r="BJ2199" i="64" a="1"/>
  <c r="BJ2199" i="64" s="1"/>
  <c r="BJ1764" i="64" a="1"/>
  <c r="BJ1764" i="64" s="1"/>
  <c r="BJ1788" i="64" a="1"/>
  <c r="BJ1788" i="64" s="1"/>
  <c r="BJ1883" i="64" a="1"/>
  <c r="BJ1883" i="64" s="1"/>
  <c r="BJ2308" i="64" a="1"/>
  <c r="BJ2308" i="64" s="1"/>
  <c r="BJ2205" i="64" a="1"/>
  <c r="BJ2205" i="64" s="1"/>
  <c r="BJ1766" i="64" a="1"/>
  <c r="BJ1766"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306" i="64" a="1"/>
  <c r="BJ1613" i="64" a="1"/>
  <c r="BJ1765" i="64" a="1"/>
  <c r="BJ2285" i="64" a="1"/>
  <c r="BJ962" i="64" a="1"/>
  <c r="BJ1882" i="64" a="1"/>
  <c r="BJ2053" i="64" a="1"/>
  <c r="BJ2017" i="64" a="1"/>
  <c r="BJ2198" i="64" a="1"/>
  <c r="BJ1910" i="64" a="1"/>
  <c r="BJ2309" i="64" a="1"/>
  <c r="BJ1945" i="64" a="1"/>
  <c r="BJ1789" i="64" a="1"/>
  <c r="CB23" i="861" l="1"/>
  <c r="AE641" i="64"/>
  <c r="BJ2285" i="64"/>
  <c r="BJ1613" i="64"/>
  <c r="BJ1306" i="64"/>
  <c r="BS791" i="64"/>
  <c r="BV2520" i="64" a="1"/>
  <c r="BV2520" i="64" s="1"/>
  <c r="BJ198" i="64"/>
  <c r="BJ2309" i="64"/>
  <c r="BI1953" i="64"/>
  <c r="AE864" i="64"/>
  <c r="AE868" i="64" s="1"/>
  <c r="BJ1910" i="64"/>
  <c r="BJ1882" i="64"/>
  <c r="BJ1945" i="64"/>
  <c r="BJ2053" i="64"/>
  <c r="BJ2017" i="64"/>
  <c r="BJ1765" i="64"/>
  <c r="BJ1789" i="64"/>
  <c r="BJ2198" i="64"/>
  <c r="BJ962" i="64"/>
  <c r="AA2258" i="64"/>
  <c r="AA2259" i="64" s="1"/>
  <c r="AS1308" i="64"/>
  <c r="Y1767" i="64"/>
  <c r="X940" i="64"/>
  <c r="BJ2652" i="64"/>
  <c r="AG162" i="69"/>
  <c r="AG163" i="69" s="1"/>
  <c r="BK2052" i="64" a="1"/>
  <c r="BK2052" i="64" s="1"/>
  <c r="BK1944" i="64" a="1"/>
  <c r="BK1944" i="64" s="1"/>
  <c r="BK2016" i="64" a="1"/>
  <c r="BK2016" i="64" s="1"/>
  <c r="BK2644" i="64" a="1"/>
  <c r="BK2644" i="64" s="1"/>
  <c r="BK1909" i="64" a="1"/>
  <c r="BK1909" i="64" s="1"/>
  <c r="BK2678" i="64" a="1"/>
  <c r="BK2678" i="64" s="1"/>
  <c r="AF173" i="69"/>
  <c r="AF175" i="69" s="1"/>
  <c r="BK645" i="64" a="1"/>
  <c r="BK645" i="64" s="1"/>
  <c r="BK639" i="64" a="1"/>
  <c r="BK639" i="64" s="1"/>
  <c r="AG135" i="69"/>
  <c r="AG136" i="69" s="1"/>
  <c r="AH112" i="69"/>
  <c r="AH115" i="69" s="1"/>
  <c r="BK2284" i="64" a="1"/>
  <c r="BK2284" i="64" s="1"/>
  <c r="AG119" i="69"/>
  <c r="AG125" i="69"/>
  <c r="BK2194" i="64" a="1"/>
  <c r="BK2194" i="64" s="1"/>
  <c r="BK1612" i="64" a="1"/>
  <c r="BK1612" i="64" s="1"/>
  <c r="BK961" i="64" a="1"/>
  <c r="BK961" i="64" s="1"/>
  <c r="BK197" i="64" a="1"/>
  <c r="BK197" i="64" s="1"/>
  <c r="BK266" i="64" a="1"/>
  <c r="BK266" i="64" s="1"/>
  <c r="BK212" i="64" a="1"/>
  <c r="BK212" i="64" s="1"/>
  <c r="BK44" i="64" a="1"/>
  <c r="BK44" i="64" s="1"/>
  <c r="BK196" i="64" a="1"/>
  <c r="BK196" i="64" s="1"/>
  <c r="BK213" i="64" a="1"/>
  <c r="BK213" i="64" s="1"/>
  <c r="BE17" i="69"/>
  <c r="BE18" i="69" s="1"/>
  <c r="BK1305" i="64" a="1"/>
  <c r="BK1305" i="64" s="1"/>
  <c r="BK1788" i="64" a="1"/>
  <c r="BK1788" i="64" s="1"/>
  <c r="BK937" i="64" a="1"/>
  <c r="BK937" i="64" s="1"/>
  <c r="BK1881" i="64" a="1"/>
  <c r="BK1881" i="64" s="1"/>
  <c r="BK2308" i="64" a="1"/>
  <c r="BK2308" i="64" s="1"/>
  <c r="BK2205" i="64" a="1"/>
  <c r="BK2205" i="64" s="1"/>
  <c r="BK1764" i="64" a="1"/>
  <c r="BK1764" i="64" s="1"/>
  <c r="BK2310" i="64" a="1"/>
  <c r="BK2310" i="64" s="1"/>
  <c r="BK2199" i="64" a="1"/>
  <c r="BK2199" i="64" s="1"/>
  <c r="BK1766" i="64" a="1"/>
  <c r="BK1766" i="64" s="1"/>
  <c r="BK1742" i="64" a="1"/>
  <c r="BK1742" i="64" s="1"/>
  <c r="BK939" i="64" a="1"/>
  <c r="BK939" i="64" s="1"/>
  <c r="BK1883" i="64" a="1"/>
  <c r="BK1883"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06" i="64" a="1"/>
  <c r="BK2309" i="64" a="1"/>
  <c r="BK1613" i="64" a="1"/>
  <c r="BK2053" i="64" a="1"/>
  <c r="BK2198" i="64" a="1"/>
  <c r="BK2017" i="64" a="1"/>
  <c r="BK1945" i="64" a="1"/>
  <c r="BK1882" i="64" a="1"/>
  <c r="BK1910" i="64" a="1"/>
  <c r="BK2285" i="64" a="1"/>
  <c r="Y938" i="64" a="1"/>
  <c r="BK1765" i="64" a="1"/>
  <c r="BK1789" i="64" a="1"/>
  <c r="BK962" i="64" a="1"/>
  <c r="AE646" i="64" l="1"/>
  <c r="AF637" i="64"/>
  <c r="AF640" i="64" s="1"/>
  <c r="AE642" i="64"/>
  <c r="BK2285" i="64"/>
  <c r="BK1613" i="64"/>
  <c r="BK1306" i="64"/>
  <c r="BS800" i="64"/>
  <c r="BK198" i="64"/>
  <c r="BK2309" i="64"/>
  <c r="BJ1953" i="64"/>
  <c r="BK1945" i="64"/>
  <c r="BK2053" i="64"/>
  <c r="BK1882" i="64"/>
  <c r="BK1910" i="64"/>
  <c r="BK2017" i="64"/>
  <c r="BK1765" i="64"/>
  <c r="BK1789" i="64"/>
  <c r="BK2198" i="64"/>
  <c r="BK962" i="64"/>
  <c r="AF866" i="64"/>
  <c r="AG863" i="64"/>
  <c r="AB2253" i="64"/>
  <c r="AB2257" i="64" s="1"/>
  <c r="AA2263" i="64"/>
  <c r="AT1308" i="64"/>
  <c r="AR1615" i="64"/>
  <c r="AS1615" i="64"/>
  <c r="Y938" i="64"/>
  <c r="Z2311" i="64"/>
  <c r="AA1743" i="64"/>
  <c r="AF2200" i="64"/>
  <c r="X1884" i="64"/>
  <c r="AD2287" i="64"/>
  <c r="AG169" i="69"/>
  <c r="AG179" i="69" s="1"/>
  <c r="AG167" i="69"/>
  <c r="AG177" i="69" s="1"/>
  <c r="AH156" i="69"/>
  <c r="AH161" i="69" s="1"/>
  <c r="BK2652" i="64"/>
  <c r="BL2052" i="64" a="1"/>
  <c r="BL2052" i="64" s="1"/>
  <c r="BL2016" i="64" a="1"/>
  <c r="BL2016" i="64" s="1"/>
  <c r="BL1944" i="64" a="1"/>
  <c r="BL1944" i="64" s="1"/>
  <c r="BL2644" i="64" a="1"/>
  <c r="BL2644" i="64" s="1"/>
  <c r="BL1909" i="64" a="1"/>
  <c r="BL1909" i="64" s="1"/>
  <c r="BL2678" i="64" a="1"/>
  <c r="BL2678" i="64" s="1"/>
  <c r="BL645" i="64" a="1"/>
  <c r="BL645" i="64" s="1"/>
  <c r="BL639" i="64" a="1"/>
  <c r="BL639" i="64" s="1"/>
  <c r="AG142" i="69"/>
  <c r="AG146" i="69" s="1"/>
  <c r="AG148" i="69" s="1"/>
  <c r="AH129" i="69"/>
  <c r="AH132" i="69" s="1"/>
  <c r="AH157" i="69" s="1"/>
  <c r="AG140" i="69"/>
  <c r="AG150" i="69" s="1"/>
  <c r="AH117" i="69"/>
  <c r="AH118" i="69" s="1"/>
  <c r="AH119" i="69" s="1"/>
  <c r="BL2284" i="64" a="1"/>
  <c r="BL2284" i="64" s="1"/>
  <c r="AG200" i="69"/>
  <c r="BL2194" i="64" a="1"/>
  <c r="BL2194" i="64" s="1"/>
  <c r="BL1612" i="64" a="1"/>
  <c r="BL1612" i="64" s="1"/>
  <c r="BL961" i="64" a="1"/>
  <c r="BL961" i="64" s="1"/>
  <c r="BL197" i="64" a="1"/>
  <c r="BL197" i="64" s="1"/>
  <c r="BL266" i="64" a="1"/>
  <c r="BL266" i="64" s="1"/>
  <c r="BL212" i="64" a="1"/>
  <c r="BL212" i="64" s="1"/>
  <c r="BL44" i="64" a="1"/>
  <c r="BL44" i="64" s="1"/>
  <c r="BL196" i="64" a="1"/>
  <c r="BL196" i="64" s="1"/>
  <c r="BL213" i="64" a="1"/>
  <c r="BL213" i="64" s="1"/>
  <c r="BL1305" i="64" a="1"/>
  <c r="BL1305" i="64" s="1"/>
  <c r="BL1883" i="64" a="1"/>
  <c r="BL1883" i="64" s="1"/>
  <c r="BL1764" i="64" a="1"/>
  <c r="BL1764" i="64" s="1"/>
  <c r="BL1881" i="64" a="1"/>
  <c r="BL1881" i="64" s="1"/>
  <c r="BL2205" i="64" a="1"/>
  <c r="BL2205" i="64" s="1"/>
  <c r="BL937" i="64" a="1"/>
  <c r="BL937" i="64" s="1"/>
  <c r="BL1766" i="64" a="1"/>
  <c r="BL1766" i="64" s="1"/>
  <c r="BL939" i="64" a="1"/>
  <c r="BL939" i="64" s="1"/>
  <c r="BL1742" i="64" a="1"/>
  <c r="BL1742" i="64" s="1"/>
  <c r="BL2199" i="64" a="1"/>
  <c r="BL2199" i="64" s="1"/>
  <c r="BL1788" i="64" a="1"/>
  <c r="BL1788" i="64" s="1"/>
  <c r="BL2310" i="64" a="1"/>
  <c r="BL2310" i="64" s="1"/>
  <c r="BL2308" i="64" a="1"/>
  <c r="BL2308"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2309" i="64" a="1"/>
  <c r="BL2285" i="64" a="1"/>
  <c r="BL1882" i="64" a="1"/>
  <c r="BL1765" i="64" a="1"/>
  <c r="BL1945" i="64" a="1"/>
  <c r="BL962" i="64" a="1"/>
  <c r="BL1789" i="64" a="1"/>
  <c r="BL2053" i="64" a="1"/>
  <c r="BL2198" i="64" a="1"/>
  <c r="BL2017" i="64" a="1"/>
  <c r="BL1613" i="64" a="1"/>
  <c r="BL1910" i="64" a="1"/>
  <c r="BL1306" i="64" a="1"/>
  <c r="CC23" i="861" l="1"/>
  <c r="AF641" i="64"/>
  <c r="BL2285" i="64"/>
  <c r="BL1613" i="64"/>
  <c r="BL1306" i="64"/>
  <c r="BS802" i="64"/>
  <c r="BS792" i="64" s="1"/>
  <c r="BS794" i="64" s="1"/>
  <c r="BS795" i="64" s="1"/>
  <c r="N791" i="64"/>
  <c r="BW2520" i="64" a="1"/>
  <c r="BW2520" i="64" s="1"/>
  <c r="BL198" i="64"/>
  <c r="BL2309" i="64"/>
  <c r="BK1953" i="64"/>
  <c r="AF864" i="64"/>
  <c r="AF868" i="64" s="1"/>
  <c r="BL1882" i="64"/>
  <c r="BL1910" i="64"/>
  <c r="BL1945" i="64"/>
  <c r="BL2017" i="64"/>
  <c r="BL2053" i="64"/>
  <c r="BL1765" i="64"/>
  <c r="BL1789" i="64"/>
  <c r="BL2198" i="64"/>
  <c r="BL962" i="64"/>
  <c r="AB2258" i="64"/>
  <c r="AB2259" i="64" s="1"/>
  <c r="AU1308" i="64"/>
  <c r="Z1767" i="64"/>
  <c r="Y940" i="64"/>
  <c r="BL2652" i="64"/>
  <c r="AG173" i="69"/>
  <c r="AG175" i="69" s="1"/>
  <c r="AH159" i="69"/>
  <c r="AH184" i="69" s="1"/>
  <c r="AH187" i="69" s="1"/>
  <c r="AH194" i="69" s="1"/>
  <c r="AH202" i="69" s="1"/>
  <c r="BM2052" i="64" a="1"/>
  <c r="BM2052" i="64" s="1"/>
  <c r="BM2016" i="64" a="1"/>
  <c r="BM2016" i="64" s="1"/>
  <c r="BM1944" i="64" a="1"/>
  <c r="BM1944" i="64" s="1"/>
  <c r="BM2644" i="64" a="1"/>
  <c r="BM2644" i="64" s="1"/>
  <c r="BM1909" i="64" a="1"/>
  <c r="BM1909" i="64" s="1"/>
  <c r="BM2678" i="64" a="1"/>
  <c r="BM2678" i="64" s="1"/>
  <c r="BM645" i="64" a="1"/>
  <c r="BM645" i="64" s="1"/>
  <c r="BM639" i="64" a="1"/>
  <c r="BM639" i="64" s="1"/>
  <c r="AH134" i="69"/>
  <c r="AH135" i="69" s="1"/>
  <c r="AH136" i="69" s="1"/>
  <c r="AG152" i="69"/>
  <c r="BM2284" i="64" a="1"/>
  <c r="BM2284" i="64" s="1"/>
  <c r="BM2194" i="64" a="1"/>
  <c r="BM2194" i="64" s="1"/>
  <c r="BM1612" i="64" a="1"/>
  <c r="BM1612" i="64" s="1"/>
  <c r="BM961" i="64" a="1"/>
  <c r="BM961" i="64" s="1"/>
  <c r="BM212" i="64" a="1"/>
  <c r="BM212" i="64" s="1"/>
  <c r="BM44" i="64" a="1"/>
  <c r="BM44" i="64" s="1"/>
  <c r="BM197" i="64" a="1"/>
  <c r="BM197" i="64" s="1"/>
  <c r="BM266" i="64" a="1"/>
  <c r="BM266" i="64" s="1"/>
  <c r="BM196" i="64" a="1"/>
  <c r="BM196" i="64" s="1"/>
  <c r="BM213" i="64" a="1"/>
  <c r="BM213" i="64" s="1"/>
  <c r="AH123" i="69"/>
  <c r="BM1305" i="64" a="1"/>
  <c r="BM1305" i="64" s="1"/>
  <c r="BM1788" i="64" a="1"/>
  <c r="BM1788" i="64" s="1"/>
  <c r="BM1766" i="64" a="1"/>
  <c r="BM1766" i="64" s="1"/>
  <c r="BM2205" i="64" a="1"/>
  <c r="BM2205" i="64" s="1"/>
  <c r="BM939" i="64" a="1"/>
  <c r="BM939" i="64" s="1"/>
  <c r="BM1881" i="64" a="1"/>
  <c r="BM1881" i="64" s="1"/>
  <c r="BM2310" i="64" a="1"/>
  <c r="BM2310" i="64" s="1"/>
  <c r="BM1742" i="64" a="1"/>
  <c r="BM1742" i="64" s="1"/>
  <c r="BM2199" i="64" a="1"/>
  <c r="BM2199" i="64" s="1"/>
  <c r="BM1883" i="64" a="1"/>
  <c r="BM1883" i="64" s="1"/>
  <c r="BM937" i="64" a="1"/>
  <c r="BM937" i="64" s="1"/>
  <c r="BM2308" i="64" a="1"/>
  <c r="BM2308" i="64" s="1"/>
  <c r="BM1764" i="64" a="1"/>
  <c r="BM1764"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306" i="64" a="1"/>
  <c r="BM1910" i="64" a="1"/>
  <c r="BM1765" i="64" a="1"/>
  <c r="BM1613" i="64" a="1"/>
  <c r="BM2309" i="64" a="1"/>
  <c r="BM2053" i="64" a="1"/>
  <c r="BM2017" i="64" a="1"/>
  <c r="BM1789" i="64" a="1"/>
  <c r="Z938" i="64" a="1"/>
  <c r="BM1945" i="64" a="1"/>
  <c r="BM962" i="64" a="1"/>
  <c r="BM2198" i="64" a="1"/>
  <c r="BM1882" i="64" a="1"/>
  <c r="BM2285" i="64" a="1"/>
  <c r="AF646" i="64" l="1"/>
  <c r="AF642" i="64"/>
  <c r="AG637" i="64"/>
  <c r="AG640" i="64" s="1"/>
  <c r="BM2285" i="64"/>
  <c r="BM1613" i="64"/>
  <c r="BM1306" i="64"/>
  <c r="BS803" i="64"/>
  <c r="BS808" i="64" s="1"/>
  <c r="BT788" i="64"/>
  <c r="BT791" i="64" s="1"/>
  <c r="BS796" i="64"/>
  <c r="N794" i="64"/>
  <c r="N796" i="64" s="1"/>
  <c r="BM198" i="64"/>
  <c r="BM2309" i="64"/>
  <c r="BL1953" i="64"/>
  <c r="BM1910" i="64"/>
  <c r="BM1945" i="64"/>
  <c r="BM1882" i="64"/>
  <c r="BM2017" i="64"/>
  <c r="BM2053" i="64"/>
  <c r="BM1765" i="64"/>
  <c r="BM1789" i="64"/>
  <c r="BM2198" i="64"/>
  <c r="BM962" i="64"/>
  <c r="AH863" i="64"/>
  <c r="AG866" i="64"/>
  <c r="AC2253" i="64"/>
  <c r="AC2257" i="64" s="1"/>
  <c r="AB2263" i="64"/>
  <c r="AV1308" i="64"/>
  <c r="AT1615" i="64"/>
  <c r="AU1615" i="64"/>
  <c r="Z938" i="64"/>
  <c r="AA2311" i="64"/>
  <c r="AB1743" i="64"/>
  <c r="AE2287" i="64"/>
  <c r="Y1884" i="64"/>
  <c r="AG2200" i="64"/>
  <c r="BM2652" i="64"/>
  <c r="AH192" i="69"/>
  <c r="AH200" i="69" s="1"/>
  <c r="AH162" i="69"/>
  <c r="AH167" i="69" s="1"/>
  <c r="AH173" i="69" s="1"/>
  <c r="AH175" i="69" s="1"/>
  <c r="AI183" i="69"/>
  <c r="AI186" i="69" s="1"/>
  <c r="AH188" i="69"/>
  <c r="BN2052" i="64" a="1"/>
  <c r="BN2052" i="64" s="1"/>
  <c r="BN2016" i="64" a="1"/>
  <c r="BN2016" i="64" s="1"/>
  <c r="BN1944" i="64" a="1"/>
  <c r="BN1944" i="64" s="1"/>
  <c r="BN2644" i="64" a="1"/>
  <c r="BN2644" i="64" s="1"/>
  <c r="BN1909" i="64" a="1"/>
  <c r="BN1909" i="64" s="1"/>
  <c r="BN2678" i="64" a="1"/>
  <c r="BN2678" i="64" s="1"/>
  <c r="BN645" i="64" a="1"/>
  <c r="BN645" i="64" s="1"/>
  <c r="BN639" i="64" a="1"/>
  <c r="BN639" i="64" s="1"/>
  <c r="AH142" i="69"/>
  <c r="AH152" i="69" s="1"/>
  <c r="AH140" i="69"/>
  <c r="AH150" i="69" s="1"/>
  <c r="AI129" i="69"/>
  <c r="AI132" i="69" s="1"/>
  <c r="AI157" i="69" s="1"/>
  <c r="AI117" i="69"/>
  <c r="AI118" i="69" s="1"/>
  <c r="AJ112" i="69" s="1"/>
  <c r="BN2284" i="64" a="1"/>
  <c r="BN2284" i="64" s="1"/>
  <c r="BN2194" i="64" a="1"/>
  <c r="BN2194" i="64" s="1"/>
  <c r="BN1612" i="64" a="1"/>
  <c r="BN1612" i="64" s="1"/>
  <c r="BH17" i="69"/>
  <c r="BH18" i="69" s="1"/>
  <c r="BN961" i="64" a="1"/>
  <c r="BN961" i="64" s="1"/>
  <c r="BN44" i="64" a="1"/>
  <c r="BN44" i="64" s="1"/>
  <c r="BN212" i="64" a="1"/>
  <c r="BN212" i="64" s="1"/>
  <c r="BN266" i="64" a="1"/>
  <c r="BN266" i="64" s="1"/>
  <c r="BN197" i="64" a="1"/>
  <c r="BN197" i="64" s="1"/>
  <c r="BN196" i="64" a="1"/>
  <c r="BN196" i="64" s="1"/>
  <c r="BN213" i="64" a="1"/>
  <c r="BN213" i="64" s="1"/>
  <c r="BN1305" i="64" a="1"/>
  <c r="BN1305" i="64" s="1"/>
  <c r="BN1881" i="64" a="1"/>
  <c r="BN1881" i="64" s="1"/>
  <c r="BN2199" i="64" a="1"/>
  <c r="BN2199" i="64" s="1"/>
  <c r="BN937" i="64" a="1"/>
  <c r="BN937" i="64" s="1"/>
  <c r="BN1742" i="64" a="1"/>
  <c r="BN1742" i="64" s="1"/>
  <c r="BN1788" i="64" a="1"/>
  <c r="BN1788" i="64" s="1"/>
  <c r="BN2310" i="64" a="1"/>
  <c r="BN2310" i="64" s="1"/>
  <c r="BN2308" i="64" a="1"/>
  <c r="BN2308" i="64" s="1"/>
  <c r="BN2205" i="64" a="1"/>
  <c r="BN2205" i="64" s="1"/>
  <c r="BN1766" i="64" a="1"/>
  <c r="BN1766" i="64" s="1"/>
  <c r="BN1883" i="64" a="1"/>
  <c r="BN1883" i="64" s="1"/>
  <c r="BN1764" i="64" a="1"/>
  <c r="BN1764" i="64" s="1"/>
  <c r="BN939" i="64" a="1"/>
  <c r="BN93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945" i="64" a="1"/>
  <c r="BN2285" i="64" a="1"/>
  <c r="BN1789" i="64" a="1"/>
  <c r="BN1613" i="64" a="1"/>
  <c r="BN1765" i="64" a="1"/>
  <c r="BN2053" i="64" a="1"/>
  <c r="BN1910" i="64" a="1"/>
  <c r="BN1882" i="64" a="1"/>
  <c r="BN2309" i="64" a="1"/>
  <c r="BN962" i="64" a="1"/>
  <c r="BN2198" i="64" a="1"/>
  <c r="BN2017" i="64" a="1"/>
  <c r="BN1306" i="64" a="1"/>
  <c r="AG641" i="64" l="1"/>
  <c r="BN2285" i="64"/>
  <c r="N2285" i="64" s="1"/>
  <c r="BN1613" i="64"/>
  <c r="N1613" i="64" s="1"/>
  <c r="BN1306" i="64"/>
  <c r="N1306" i="64" s="1"/>
  <c r="BT799" i="64"/>
  <c r="BS804" i="64"/>
  <c r="BT800" i="64"/>
  <c r="BT802" i="64" s="1"/>
  <c r="BT792" i="64" s="1"/>
  <c r="BT794" i="64" s="1"/>
  <c r="BX2520" i="64" a="1"/>
  <c r="BX2520" i="64" s="1"/>
  <c r="BN198" i="64"/>
  <c r="BN2309" i="64"/>
  <c r="BM1953" i="64"/>
  <c r="BN2017" i="64"/>
  <c r="N2017" i="64" s="1"/>
  <c r="BN2053" i="64"/>
  <c r="BN1910" i="64"/>
  <c r="N1910" i="64" s="1"/>
  <c r="BN1882" i="64"/>
  <c r="BN1945" i="64"/>
  <c r="BN1765" i="64"/>
  <c r="N1765" i="64" s="1"/>
  <c r="BN1789" i="64"/>
  <c r="BN2198" i="64"/>
  <c r="BN962" i="64"/>
  <c r="AG864" i="64"/>
  <c r="AC2258" i="64"/>
  <c r="AC2259" i="64" s="1"/>
  <c r="AW1308" i="64"/>
  <c r="AV1615" i="64"/>
  <c r="AA1767" i="64"/>
  <c r="Z940" i="64"/>
  <c r="BN2652" i="64"/>
  <c r="N2652" i="64" s="1"/>
  <c r="AH198" i="69"/>
  <c r="AH169" i="69"/>
  <c r="AH179" i="69" s="1"/>
  <c r="AI156" i="69"/>
  <c r="AI161" i="69" s="1"/>
  <c r="AH177" i="69"/>
  <c r="AH163" i="69"/>
  <c r="BO2052" i="64" a="1"/>
  <c r="BO2052" i="64" s="1"/>
  <c r="BO2016" i="64" a="1"/>
  <c r="BO2016" i="64" s="1"/>
  <c r="BO1944" i="64" a="1"/>
  <c r="BO1944" i="64" s="1"/>
  <c r="BO2644" i="64" a="1"/>
  <c r="BO2644" i="64" s="1"/>
  <c r="BO1909" i="64" a="1"/>
  <c r="BO1909" i="64" s="1"/>
  <c r="BO2678" i="64" a="1"/>
  <c r="BO2678" i="64" s="1"/>
  <c r="BO645" i="64" a="1"/>
  <c r="BO645" i="64" s="1"/>
  <c r="BO639" i="64" a="1"/>
  <c r="BO639" i="64" s="1"/>
  <c r="AH146" i="69"/>
  <c r="AH148" i="69" s="1"/>
  <c r="AI134" i="69"/>
  <c r="AI135" i="69" s="1"/>
  <c r="BO2284" i="64" a="1"/>
  <c r="BO2284" i="64" s="1"/>
  <c r="BO2194" i="64" a="1"/>
  <c r="BO2194" i="64" s="1"/>
  <c r="BO1612" i="64" a="1"/>
  <c r="BO1612" i="64" s="1"/>
  <c r="AI125" i="69"/>
  <c r="BO961" i="64" a="1"/>
  <c r="BO961" i="64" s="1"/>
  <c r="BO44" i="64" a="1"/>
  <c r="BO44" i="64" s="1"/>
  <c r="BO266" i="64" a="1"/>
  <c r="BO266" i="64" s="1"/>
  <c r="BO197" i="64" a="1"/>
  <c r="BO197" i="64" s="1"/>
  <c r="BO212" i="64" a="1"/>
  <c r="BO212" i="64" s="1"/>
  <c r="BO196" i="64" a="1"/>
  <c r="BO196" i="64" s="1"/>
  <c r="BO213" i="64" a="1"/>
  <c r="BO213" i="64" s="1"/>
  <c r="AI119" i="69"/>
  <c r="BO1305" i="64" a="1"/>
  <c r="BO1305" i="64" s="1"/>
  <c r="BO1881" i="64" a="1"/>
  <c r="BO1881" i="64" s="1"/>
  <c r="BO2199" i="64" a="1"/>
  <c r="BO2199" i="64" s="1"/>
  <c r="BO1788" i="64" a="1"/>
  <c r="BO1788" i="64" s="1"/>
  <c r="BO1742" i="64" a="1"/>
  <c r="BO1742" i="64" s="1"/>
  <c r="BO2205" i="64" a="1"/>
  <c r="BO2205" i="64" s="1"/>
  <c r="BO1766" i="64" a="1"/>
  <c r="BO1766" i="64" s="1"/>
  <c r="BO937" i="64" a="1"/>
  <c r="BO937" i="64" s="1"/>
  <c r="BO2308" i="64" a="1"/>
  <c r="BO2308" i="64" s="1"/>
  <c r="BO1883" i="64" a="1"/>
  <c r="BO1883" i="64" s="1"/>
  <c r="BO1764" i="64" a="1"/>
  <c r="BO1764" i="64" s="1"/>
  <c r="BO2310" i="64" a="1"/>
  <c r="BO2310" i="64" s="1"/>
  <c r="BO939" i="64" a="1"/>
  <c r="BO93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910" i="64" a="1"/>
  <c r="BO1945" i="64" a="1"/>
  <c r="BO1765" i="64" a="1"/>
  <c r="BO962" i="64" a="1"/>
  <c r="BO1789" i="64" a="1"/>
  <c r="BO1613" i="64" a="1"/>
  <c r="BO1882" i="64" a="1"/>
  <c r="BO2309" i="64" a="1"/>
  <c r="BO1306" i="64" a="1"/>
  <c r="AA938" i="64" a="1"/>
  <c r="BO2017" i="64" a="1"/>
  <c r="BO2198" i="64" a="1"/>
  <c r="BO2053" i="64" a="1"/>
  <c r="BO2285" i="64" a="1"/>
  <c r="CD23" i="861" l="1"/>
  <c r="AG646" i="64"/>
  <c r="AG642" i="64"/>
  <c r="AH637" i="64"/>
  <c r="AH640" i="64" s="1"/>
  <c r="BO2285" i="64"/>
  <c r="BO1613" i="64"/>
  <c r="BO1306" i="64"/>
  <c r="BT803" i="64"/>
  <c r="BT808" i="64" s="1"/>
  <c r="BT795" i="64"/>
  <c r="BO198" i="64"/>
  <c r="BO2309" i="64"/>
  <c r="BN1953" i="64"/>
  <c r="N1953" i="64" s="1"/>
  <c r="BO1910" i="64"/>
  <c r="BO1882" i="64"/>
  <c r="BO1945" i="64"/>
  <c r="BO2017" i="64"/>
  <c r="BO2053" i="64"/>
  <c r="BO1765" i="64"/>
  <c r="BO1789" i="64"/>
  <c r="BO2198" i="64"/>
  <c r="BO962" i="64"/>
  <c r="AG868" i="64"/>
  <c r="AH866" i="64"/>
  <c r="AI863" i="64"/>
  <c r="AD2253" i="64"/>
  <c r="AC2263" i="64"/>
  <c r="AX1308" i="64"/>
  <c r="AA938" i="64"/>
  <c r="AB2311" i="64"/>
  <c r="AC1743" i="64"/>
  <c r="AH2200" i="64"/>
  <c r="AF2287" i="64"/>
  <c r="Z1884" i="64"/>
  <c r="BO2652" i="64"/>
  <c r="AI159" i="69"/>
  <c r="AI184" i="69" s="1"/>
  <c r="AI187" i="69" s="1"/>
  <c r="AI194" i="69" s="1"/>
  <c r="AI202" i="69" s="1"/>
  <c r="BP2052" i="64" a="1"/>
  <c r="BP2052" i="64" s="1"/>
  <c r="BP2016" i="64" a="1"/>
  <c r="BP2016" i="64" s="1"/>
  <c r="BP1944" i="64" a="1"/>
  <c r="BP1944" i="64" s="1"/>
  <c r="BP2644" i="64" a="1"/>
  <c r="BP2644" i="64" s="1"/>
  <c r="BP1909" i="64" a="1"/>
  <c r="BP1909" i="64" s="1"/>
  <c r="BP2678" i="64" a="1"/>
  <c r="BP2678" i="64" s="1"/>
  <c r="BP639" i="64" a="1"/>
  <c r="BP639" i="64" s="1"/>
  <c r="BP645" i="64" a="1"/>
  <c r="BP645" i="64" s="1"/>
  <c r="AJ129" i="69"/>
  <c r="AJ134" i="69" s="1"/>
  <c r="AI136" i="69"/>
  <c r="AI140" i="69"/>
  <c r="AI150" i="69" s="1"/>
  <c r="AI142" i="69"/>
  <c r="AI146" i="69" s="1"/>
  <c r="AI148" i="69" s="1"/>
  <c r="BP2284" i="64" a="1"/>
  <c r="BP2284" i="64" s="1"/>
  <c r="BP2194" i="64" a="1"/>
  <c r="BP2194" i="64" s="1"/>
  <c r="BP1612" i="64" a="1"/>
  <c r="BP1612" i="64" s="1"/>
  <c r="BP961" i="64" a="1"/>
  <c r="BP961" i="64" s="1"/>
  <c r="BP266" i="64" a="1"/>
  <c r="BP266" i="64" s="1"/>
  <c r="BP197" i="64" a="1"/>
  <c r="BP197" i="64" s="1"/>
  <c r="BP212" i="64" a="1"/>
  <c r="BP212" i="64" s="1"/>
  <c r="BP44" i="64" a="1"/>
  <c r="BP44" i="64" s="1"/>
  <c r="BP196" i="64" a="1"/>
  <c r="BP196" i="64" s="1"/>
  <c r="BP213" i="64" a="1"/>
  <c r="BP213" i="64" s="1"/>
  <c r="BP1305" i="64" a="1"/>
  <c r="BP1305" i="64" s="1"/>
  <c r="BP937" i="64" a="1"/>
  <c r="BP937" i="64" s="1"/>
  <c r="BP1766" i="64" a="1"/>
  <c r="BP1766" i="64" s="1"/>
  <c r="BP939" i="64" a="1"/>
  <c r="BP939" i="64" s="1"/>
  <c r="BP1742" i="64" a="1"/>
  <c r="BP1742" i="64" s="1"/>
  <c r="BP1764" i="64" a="1"/>
  <c r="BP1764" i="64" s="1"/>
  <c r="BP1788" i="64" a="1"/>
  <c r="BP1788" i="64" s="1"/>
  <c r="BP2310" i="64" a="1"/>
  <c r="BP2310" i="64" s="1"/>
  <c r="BP2205" i="64" a="1"/>
  <c r="BP2205" i="64" s="1"/>
  <c r="BP1881" i="64" a="1"/>
  <c r="BP1881" i="64" s="1"/>
  <c r="BP2199" i="64" a="1"/>
  <c r="BP2199" i="64" s="1"/>
  <c r="BP2308" i="64" a="1"/>
  <c r="BP2308" i="64" s="1"/>
  <c r="BP1883" i="64" a="1"/>
  <c r="BP1883"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2309" i="64" a="1"/>
  <c r="BP2053" i="64" a="1"/>
  <c r="BP1945" i="64" a="1"/>
  <c r="BP962" i="64" a="1"/>
  <c r="BP1765" i="64" a="1"/>
  <c r="BP1613" i="64" a="1"/>
  <c r="BP2017" i="64" a="1"/>
  <c r="BP2198" i="64" a="1"/>
  <c r="BP1910" i="64" a="1"/>
  <c r="BP1882" i="64" a="1"/>
  <c r="BP1306" i="64" a="1"/>
  <c r="BP1789" i="64" a="1"/>
  <c r="BP2285" i="64" a="1"/>
  <c r="AH641" i="64" l="1"/>
  <c r="BP2285" i="64"/>
  <c r="BP1613" i="64"/>
  <c r="BP1306" i="64"/>
  <c r="BT804" i="64"/>
  <c r="BU799" i="64"/>
  <c r="BT796" i="64"/>
  <c r="BU788" i="64"/>
  <c r="BU791" i="64" s="1"/>
  <c r="BY2520" i="64" a="1"/>
  <c r="BY2520" i="64" s="1"/>
  <c r="BP198" i="64"/>
  <c r="BP2309" i="64"/>
  <c r="BO1953" i="64"/>
  <c r="AH864" i="64"/>
  <c r="AH868" i="64" s="1"/>
  <c r="BP1945" i="64"/>
  <c r="BP1882" i="64"/>
  <c r="BP2017" i="64"/>
  <c r="BP2053" i="64"/>
  <c r="BP1910" i="64"/>
  <c r="BP1765" i="64"/>
  <c r="BP1789" i="64"/>
  <c r="BP2198" i="64"/>
  <c r="BP962" i="64"/>
  <c r="AD2257" i="64"/>
  <c r="AD2258" i="64" s="1"/>
  <c r="K2258" i="64" s="1"/>
  <c r="AY1308" i="64"/>
  <c r="AW1615" i="64"/>
  <c r="AB1767" i="64"/>
  <c r="AA940" i="64"/>
  <c r="AI188" i="69"/>
  <c r="AJ183" i="69"/>
  <c r="AJ186" i="69" s="1"/>
  <c r="AI192" i="69"/>
  <c r="AI200" i="69" s="1"/>
  <c r="AI162" i="69"/>
  <c r="AI163" i="69" s="1"/>
  <c r="BP2652" i="64"/>
  <c r="BQ2016" i="64" a="1"/>
  <c r="BQ2016" i="64" s="1"/>
  <c r="BQ2052" i="64" a="1"/>
  <c r="BQ2052" i="64" s="1"/>
  <c r="BQ1944" i="64" a="1"/>
  <c r="BQ1944" i="64" s="1"/>
  <c r="BQ2644" i="64" a="1"/>
  <c r="BQ2644" i="64" s="1"/>
  <c r="BQ1909" i="64" a="1"/>
  <c r="BQ1909" i="64" s="1"/>
  <c r="BQ2678" i="64" a="1"/>
  <c r="BQ2678" i="64" s="1"/>
  <c r="AJ132" i="69"/>
  <c r="AJ157" i="69" s="1"/>
  <c r="BQ645" i="64" a="1"/>
  <c r="BQ645" i="64" s="1"/>
  <c r="BQ639" i="64" a="1"/>
  <c r="BQ639" i="64" s="1"/>
  <c r="AI152" i="69"/>
  <c r="BQ2284" i="64" a="1"/>
  <c r="BQ2284" i="64" s="1"/>
  <c r="BK17" i="69"/>
  <c r="BK18" i="69" s="1"/>
  <c r="BQ2194" i="64" a="1"/>
  <c r="BQ2194" i="64" s="1"/>
  <c r="BQ1612" i="64" a="1"/>
  <c r="BQ1612" i="64" s="1"/>
  <c r="BQ961" i="64" a="1"/>
  <c r="BQ961" i="64" s="1"/>
  <c r="BQ197" i="64" a="1"/>
  <c r="BQ197" i="64" s="1"/>
  <c r="BQ212" i="64" a="1"/>
  <c r="BQ212" i="64" s="1"/>
  <c r="BQ44" i="64" a="1"/>
  <c r="BQ44" i="64" s="1"/>
  <c r="BQ266" i="64" a="1"/>
  <c r="BQ266" i="64" s="1"/>
  <c r="BQ196" i="64" a="1"/>
  <c r="BQ196" i="64" s="1"/>
  <c r="BQ213" i="64" a="1"/>
  <c r="BQ213" i="64" s="1"/>
  <c r="AJ119" i="69"/>
  <c r="BQ1305" i="64" a="1"/>
  <c r="BQ1305" i="64" s="1"/>
  <c r="BQ937" i="64" a="1"/>
  <c r="BQ937" i="64" s="1"/>
  <c r="BQ1742" i="64" a="1"/>
  <c r="BQ1742" i="64" s="1"/>
  <c r="BQ1881" i="64" a="1"/>
  <c r="BQ1881" i="64" s="1"/>
  <c r="BQ2308" i="64" a="1"/>
  <c r="BQ2308" i="64" s="1"/>
  <c r="BQ2199" i="64" a="1"/>
  <c r="BQ2199" i="64" s="1"/>
  <c r="BQ1883" i="64" a="1"/>
  <c r="BQ1883" i="64" s="1"/>
  <c r="BQ1764" i="64" a="1"/>
  <c r="BQ1764" i="64" s="1"/>
  <c r="BQ1788" i="64" a="1"/>
  <c r="BQ1788" i="64" s="1"/>
  <c r="BQ939" i="64" a="1"/>
  <c r="BQ939" i="64" s="1"/>
  <c r="BQ1766" i="64" a="1"/>
  <c r="BQ1766" i="64" s="1"/>
  <c r="BQ2205" i="64" a="1"/>
  <c r="BQ2205" i="64" s="1"/>
  <c r="BQ2310" i="64" a="1"/>
  <c r="BQ2310"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882" i="64" a="1"/>
  <c r="BQ2285" i="64" a="1"/>
  <c r="BQ2198" i="64" a="1"/>
  <c r="BQ2309" i="64" a="1"/>
  <c r="AB938" i="64" a="1"/>
  <c r="BQ1765" i="64" a="1"/>
  <c r="BQ962" i="64" a="1"/>
  <c r="BQ2053" i="64" a="1"/>
  <c r="BQ1910" i="64" a="1"/>
  <c r="BQ1945" i="64" a="1"/>
  <c r="BQ2017" i="64" a="1"/>
  <c r="BQ1613" i="64" a="1"/>
  <c r="BQ1306" i="64" a="1"/>
  <c r="BQ1789" i="64" a="1"/>
  <c r="AH646" i="64" l="1"/>
  <c r="AI637" i="64"/>
  <c r="AI640" i="64" s="1"/>
  <c r="AH642" i="64"/>
  <c r="BQ2285" i="64"/>
  <c r="BQ1613" i="64"/>
  <c r="BQ1306" i="64"/>
  <c r="BU800" i="64"/>
  <c r="BQ198" i="64"/>
  <c r="BQ2309" i="64"/>
  <c r="BP1953" i="64"/>
  <c r="AD2259" i="64"/>
  <c r="BQ1945" i="64"/>
  <c r="BQ2053" i="64"/>
  <c r="BQ2017" i="64"/>
  <c r="BQ1910" i="64"/>
  <c r="BQ1882" i="64"/>
  <c r="BQ1765" i="64"/>
  <c r="BQ1789" i="64"/>
  <c r="BQ2198" i="64"/>
  <c r="BQ962" i="64"/>
  <c r="AD2263" i="64"/>
  <c r="AE2253" i="64"/>
  <c r="AI866" i="64"/>
  <c r="AJ863" i="64"/>
  <c r="AZ1308" i="64"/>
  <c r="AX1615" i="64"/>
  <c r="AY1615" i="64"/>
  <c r="AC2311" i="64"/>
  <c r="AB938" i="64"/>
  <c r="AD1743" i="64"/>
  <c r="AI2200" i="64"/>
  <c r="AA1884" i="64"/>
  <c r="AG2287" i="64"/>
  <c r="AI169" i="69"/>
  <c r="AI179" i="69" s="1"/>
  <c r="AI167" i="69"/>
  <c r="AI177" i="69" s="1"/>
  <c r="AJ156" i="69"/>
  <c r="AJ161" i="69" s="1"/>
  <c r="AI198" i="69"/>
  <c r="BQ2652" i="64"/>
  <c r="BR2016" i="64" a="1"/>
  <c r="BR2016" i="64" s="1"/>
  <c r="BR2052" i="64" a="1"/>
  <c r="BR2052" i="64" s="1"/>
  <c r="BR1944" i="64" a="1"/>
  <c r="BR1944" i="64" s="1"/>
  <c r="BR2644" i="64" a="1"/>
  <c r="BR2644" i="64" s="1"/>
  <c r="BR1909" i="64" a="1"/>
  <c r="BR1909" i="64" s="1"/>
  <c r="BR2678" i="64" a="1"/>
  <c r="BR2678" i="64" s="1"/>
  <c r="AJ135" i="69"/>
  <c r="AJ140" i="69" s="1"/>
  <c r="AJ150" i="69" s="1"/>
  <c r="BR645" i="64" a="1"/>
  <c r="BR645" i="64" s="1"/>
  <c r="BR639" i="64" a="1"/>
  <c r="BR639" i="64" s="1"/>
  <c r="BR2284" i="64" a="1"/>
  <c r="BR2284" i="64" s="1"/>
  <c r="BL17" i="69"/>
  <c r="BL18" i="69" s="1"/>
  <c r="BR2194" i="64" a="1"/>
  <c r="BR2194" i="64" s="1"/>
  <c r="BR1612" i="64" a="1"/>
  <c r="BR1612" i="64" s="1"/>
  <c r="AK115" i="69"/>
  <c r="AK118" i="69" s="1"/>
  <c r="AK119" i="69" s="1"/>
  <c r="BR961" i="64" a="1"/>
  <c r="BR961" i="64" s="1"/>
  <c r="BR197" i="64" a="1"/>
  <c r="BR197" i="64" s="1"/>
  <c r="BR212" i="64" a="1"/>
  <c r="BR212" i="64" s="1"/>
  <c r="BR44" i="64" a="1"/>
  <c r="BR44" i="64" s="1"/>
  <c r="BR266" i="64" a="1"/>
  <c r="BR266" i="64" s="1"/>
  <c r="BR196" i="64" a="1"/>
  <c r="BR196" i="64" s="1"/>
  <c r="BR213" i="64" a="1"/>
  <c r="BR213" i="64" s="1"/>
  <c r="BR1305" i="64" a="1"/>
  <c r="BR1305" i="64" s="1"/>
  <c r="BR937" i="64" a="1"/>
  <c r="BR937" i="64" s="1"/>
  <c r="BR1766" i="64" a="1"/>
  <c r="BR1766" i="64" s="1"/>
  <c r="BR1742" i="64" a="1"/>
  <c r="BR1742" i="64" s="1"/>
  <c r="BR2205" i="64" a="1"/>
  <c r="BR2205" i="64" s="1"/>
  <c r="BR939" i="64" a="1"/>
  <c r="BR939" i="64" s="1"/>
  <c r="BR1764" i="64" a="1"/>
  <c r="BR1764" i="64" s="1"/>
  <c r="BR2310" i="64" a="1"/>
  <c r="BR2310" i="64" s="1"/>
  <c r="BR1788" i="64" a="1"/>
  <c r="BR1788" i="64" s="1"/>
  <c r="BR1881" i="64" a="1"/>
  <c r="BR1881" i="64" s="1"/>
  <c r="BR2199" i="64" a="1"/>
  <c r="BR2199" i="64" s="1"/>
  <c r="BR2308" i="64" a="1"/>
  <c r="BR2308" i="64" s="1"/>
  <c r="BR1883" i="64" a="1"/>
  <c r="BR1883"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765" i="64" a="1"/>
  <c r="BR2053" i="64" a="1"/>
  <c r="BR1882" i="64" a="1"/>
  <c r="BR2309" i="64" a="1"/>
  <c r="BR962" i="64" a="1"/>
  <c r="BR1945" i="64" a="1"/>
  <c r="BR1613" i="64" a="1"/>
  <c r="BR1910" i="64" a="1"/>
  <c r="BR2198" i="64" a="1"/>
  <c r="BR1789" i="64" a="1"/>
  <c r="BR2017" i="64" a="1"/>
  <c r="BR1306" i="64" a="1"/>
  <c r="BR2285" i="64" a="1"/>
  <c r="CE23" i="861" l="1"/>
  <c r="AI641" i="64"/>
  <c r="BR2285" i="64"/>
  <c r="BR1613" i="64"/>
  <c r="BR1306" i="64"/>
  <c r="BU802" i="64"/>
  <c r="BU792" i="64" s="1"/>
  <c r="BU794" i="64" s="1"/>
  <c r="AE2257" i="64"/>
  <c r="BR198" i="64"/>
  <c r="BR2309" i="64"/>
  <c r="BQ1953" i="64"/>
  <c r="BR2017" i="64"/>
  <c r="BR1910" i="64"/>
  <c r="BR1945" i="64"/>
  <c r="BR1882" i="64"/>
  <c r="BR2053" i="64"/>
  <c r="BR1765" i="64"/>
  <c r="BR1789" i="64"/>
  <c r="BR2198" i="64"/>
  <c r="BR962" i="64"/>
  <c r="AI864" i="64"/>
  <c r="BA1308" i="64"/>
  <c r="AZ1615" i="64"/>
  <c r="AC1767" i="64"/>
  <c r="AB940" i="64"/>
  <c r="AJ159" i="69"/>
  <c r="AJ184" i="69" s="1"/>
  <c r="AJ187" i="69" s="1"/>
  <c r="AJ194" i="69" s="1"/>
  <c r="AJ202" i="69" s="1"/>
  <c r="AI173" i="69"/>
  <c r="AI175" i="69" s="1"/>
  <c r="BR2652" i="64"/>
  <c r="BS2052" i="64" a="1"/>
  <c r="BS2052" i="64" s="1"/>
  <c r="BS1944" i="64" a="1"/>
  <c r="BS1944" i="64" s="1"/>
  <c r="BS2016" i="64" a="1"/>
  <c r="BS2016" i="64" s="1"/>
  <c r="BS2644" i="64" a="1"/>
  <c r="BS2644" i="64" s="1"/>
  <c r="BS1909" i="64" a="1"/>
  <c r="BS1909" i="64" s="1"/>
  <c r="BS2678" i="64" a="1"/>
  <c r="BS2678" i="64" s="1"/>
  <c r="AJ136" i="69"/>
  <c r="AK129" i="69"/>
  <c r="AK132" i="69" s="1"/>
  <c r="AK157" i="69" s="1"/>
  <c r="AJ142" i="69"/>
  <c r="AJ152" i="69" s="1"/>
  <c r="BS645" i="64" a="1"/>
  <c r="BS645" i="64" s="1"/>
  <c r="BS639" i="64" a="1"/>
  <c r="BS639" i="64" s="1"/>
  <c r="BS2284" i="64" a="1"/>
  <c r="BS2284" i="64" s="1"/>
  <c r="BS2194" i="64" a="1"/>
  <c r="BS2194" i="64" s="1"/>
  <c r="BS1612" i="64" a="1"/>
  <c r="BS1612" i="64" s="1"/>
  <c r="BS961" i="64" a="1"/>
  <c r="BS961" i="64" s="1"/>
  <c r="BS212" i="64" a="1"/>
  <c r="BS212" i="64" s="1"/>
  <c r="BS44" i="64" a="1"/>
  <c r="BS44" i="64" s="1"/>
  <c r="BS197" i="64" a="1"/>
  <c r="BS197" i="64" s="1"/>
  <c r="BS266" i="64" a="1"/>
  <c r="BS266" i="64" s="1"/>
  <c r="BS196" i="64" a="1"/>
  <c r="BS196" i="64" s="1"/>
  <c r="BS213" i="64" a="1"/>
  <c r="BS213" i="64" s="1"/>
  <c r="AK123" i="69"/>
  <c r="AL112" i="69"/>
  <c r="AL117" i="69" s="1"/>
  <c r="AK125" i="69"/>
  <c r="BS1305" i="64" a="1"/>
  <c r="BS1305" i="64" s="1"/>
  <c r="BS2308" i="64" a="1"/>
  <c r="BS2308" i="64" s="1"/>
  <c r="BS1883" i="64" a="1"/>
  <c r="BS1883" i="64" s="1"/>
  <c r="BS937" i="64" a="1"/>
  <c r="BS937" i="64" s="1"/>
  <c r="BS2310" i="64" a="1"/>
  <c r="BS2310" i="64" s="1"/>
  <c r="BS1764" i="64" a="1"/>
  <c r="BS1764" i="64" s="1"/>
  <c r="BS2205" i="64" a="1"/>
  <c r="BS2205" i="64" s="1"/>
  <c r="BS1881" i="64" a="1"/>
  <c r="BS1881" i="64" s="1"/>
  <c r="BS1766" i="64" a="1"/>
  <c r="BS1766" i="64" s="1"/>
  <c r="BS1742" i="64" a="1"/>
  <c r="BS1742" i="64" s="1"/>
  <c r="BS939" i="64" a="1"/>
  <c r="BS939" i="64" s="1"/>
  <c r="BS1788" i="64" a="1"/>
  <c r="BS1788" i="64" s="1"/>
  <c r="BS2199" i="64" a="1"/>
  <c r="BS2199"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765" i="64" a="1"/>
  <c r="BS2285" i="64" a="1"/>
  <c r="BS962" i="64" a="1"/>
  <c r="BS2309" i="64" a="1"/>
  <c r="BS1882" i="64" a="1"/>
  <c r="BS2198" i="64" a="1"/>
  <c r="BS2053" i="64" a="1"/>
  <c r="BS1306" i="64" a="1"/>
  <c r="AC938" i="64" a="1"/>
  <c r="BS1613" i="64" a="1"/>
  <c r="BS2017" i="64" a="1"/>
  <c r="BS1910" i="64" a="1"/>
  <c r="BS1945" i="64" a="1"/>
  <c r="BS1789" i="64" a="1"/>
  <c r="AI646" i="64" l="1"/>
  <c r="AI642" i="64"/>
  <c r="AJ637" i="64"/>
  <c r="AJ640" i="64" s="1"/>
  <c r="BS2285" i="64"/>
  <c r="BS1613" i="64"/>
  <c r="BS1306" i="64"/>
  <c r="BU803" i="64"/>
  <c r="BU808" i="64" s="1"/>
  <c r="BU795" i="64"/>
  <c r="AE2258" i="64"/>
  <c r="AF2253" i="64" s="1"/>
  <c r="BZ2520" i="64" a="1"/>
  <c r="BZ2520" i="64" s="1"/>
  <c r="BS198" i="64"/>
  <c r="BS2309" i="64"/>
  <c r="BR1953" i="64"/>
  <c r="BS1910" i="64"/>
  <c r="BS1882" i="64"/>
  <c r="BS2017" i="64"/>
  <c r="BS1945" i="64"/>
  <c r="BS2053" i="64"/>
  <c r="BS1765" i="64"/>
  <c r="BS1789" i="64"/>
  <c r="BS2198" i="64"/>
  <c r="BS962" i="64"/>
  <c r="AI868" i="64"/>
  <c r="AK863" i="64"/>
  <c r="AJ866" i="64"/>
  <c r="AJ864" i="64" s="1"/>
  <c r="BB1308" i="64"/>
  <c r="AC938" i="64"/>
  <c r="AD2311" i="64"/>
  <c r="AE1743" i="64"/>
  <c r="AH2287" i="64"/>
  <c r="AB1884" i="64"/>
  <c r="AJ2200" i="64"/>
  <c r="AJ192" i="69"/>
  <c r="AJ198" i="69" s="1"/>
  <c r="AJ188" i="69"/>
  <c r="AK183" i="69"/>
  <c r="AK186" i="69" s="1"/>
  <c r="AJ162" i="69"/>
  <c r="AJ163" i="69" s="1"/>
  <c r="BS2652" i="64"/>
  <c r="BT2052" i="64" a="1"/>
  <c r="BT2052" i="64" s="1"/>
  <c r="BT2016" i="64" a="1"/>
  <c r="BT2016" i="64" s="1"/>
  <c r="BT1944" i="64" a="1"/>
  <c r="BT1944" i="64" s="1"/>
  <c r="BT2644" i="64" a="1"/>
  <c r="BT2644" i="64" s="1"/>
  <c r="BT1909" i="64" a="1"/>
  <c r="BT1909" i="64" s="1"/>
  <c r="BT2678" i="64" a="1"/>
  <c r="BT2678" i="64" s="1"/>
  <c r="AJ146" i="69"/>
  <c r="AJ148" i="69" s="1"/>
  <c r="AK134" i="69"/>
  <c r="AK135" i="69" s="1"/>
  <c r="AK140" i="69" s="1"/>
  <c r="AK150" i="69" s="1"/>
  <c r="BT645" i="64" a="1"/>
  <c r="BT645" i="64" s="1"/>
  <c r="BT639" i="64" a="1"/>
  <c r="BT639" i="64" s="1"/>
  <c r="AL115" i="69"/>
  <c r="AL118" i="69" s="1"/>
  <c r="AL125" i="69" s="1"/>
  <c r="BT2284" i="64" a="1"/>
  <c r="BT2284" i="64" s="1"/>
  <c r="BT2194" i="64" a="1"/>
  <c r="BT2194" i="64" s="1"/>
  <c r="BT1612" i="64" a="1"/>
  <c r="BT1612" i="64" s="1"/>
  <c r="BT961" i="64" a="1"/>
  <c r="BT961" i="64" s="1"/>
  <c r="BT212" i="64" a="1"/>
  <c r="BT212" i="64" s="1"/>
  <c r="BT44" i="64" a="1"/>
  <c r="BT44" i="64" s="1"/>
  <c r="BT266" i="64" a="1"/>
  <c r="BT266" i="64" s="1"/>
  <c r="BT197" i="64" a="1"/>
  <c r="BT197" i="64" s="1"/>
  <c r="BT196" i="64" a="1"/>
  <c r="BT196" i="64" s="1"/>
  <c r="BT213" i="64" a="1"/>
  <c r="BT213" i="64" s="1"/>
  <c r="BT1305" i="64" a="1"/>
  <c r="BT1305" i="64" s="1"/>
  <c r="BT2308" i="64" a="1"/>
  <c r="BT2308" i="64" s="1"/>
  <c r="BT1883" i="64" a="1"/>
  <c r="BT1883" i="64" s="1"/>
  <c r="BT1764" i="64" a="1"/>
  <c r="BT1764" i="64" s="1"/>
  <c r="BT2205" i="64" a="1"/>
  <c r="BT2205" i="64" s="1"/>
  <c r="BT1881" i="64" a="1"/>
  <c r="BT1881" i="64" s="1"/>
  <c r="BT1766" i="64" a="1"/>
  <c r="BT1766" i="64" s="1"/>
  <c r="BT1788" i="64" a="1"/>
  <c r="BT1788" i="64" s="1"/>
  <c r="BT1742" i="64" a="1"/>
  <c r="BT1742" i="64" s="1"/>
  <c r="BT937" i="64" a="1"/>
  <c r="BT937" i="64" s="1"/>
  <c r="BT939" i="64" a="1"/>
  <c r="BT939" i="64" s="1"/>
  <c r="BT2310" i="64" a="1"/>
  <c r="BT2310" i="64" s="1"/>
  <c r="BT2199" i="64" a="1"/>
  <c r="BT2199"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789" i="64" a="1"/>
  <c r="BT2017" i="64" a="1"/>
  <c r="BT2198" i="64" a="1"/>
  <c r="BT1882" i="64" a="1"/>
  <c r="BT1765" i="64" a="1"/>
  <c r="BT2285" i="64" a="1"/>
  <c r="BT962" i="64" a="1"/>
  <c r="BT1613" i="64" a="1"/>
  <c r="BT2053" i="64" a="1"/>
  <c r="BT2309" i="64" a="1"/>
  <c r="BT1945" i="64" a="1"/>
  <c r="BT1306" i="64" a="1"/>
  <c r="BT1910" i="64" a="1"/>
  <c r="AJ641" i="64" l="1"/>
  <c r="BT2285" i="64"/>
  <c r="BT1613" i="64"/>
  <c r="BT1306" i="64"/>
  <c r="BV799" i="64"/>
  <c r="BU804" i="64"/>
  <c r="BU796" i="64"/>
  <c r="BV788" i="64"/>
  <c r="BV791" i="64" s="1"/>
  <c r="AE2263" i="64"/>
  <c r="AE2259" i="64"/>
  <c r="BT198" i="64"/>
  <c r="BT2309" i="64"/>
  <c r="BS1953" i="64"/>
  <c r="BT2017" i="64"/>
  <c r="BT2053" i="64"/>
  <c r="BT1882" i="64"/>
  <c r="BT1910" i="64"/>
  <c r="BT1945" i="64"/>
  <c r="BT1765" i="64"/>
  <c r="BT1789" i="64"/>
  <c r="BT2198" i="64"/>
  <c r="BT962" i="64"/>
  <c r="AF2257" i="64"/>
  <c r="AJ868" i="64"/>
  <c r="BC1308" i="64"/>
  <c r="BA1615" i="64"/>
  <c r="BB1615" i="64"/>
  <c r="AD1767" i="64"/>
  <c r="AC940" i="64"/>
  <c r="AJ200" i="69"/>
  <c r="AK156" i="69"/>
  <c r="AK159" i="69" s="1"/>
  <c r="AK184" i="69" s="1"/>
  <c r="AK187" i="69" s="1"/>
  <c r="AK194" i="69" s="1"/>
  <c r="AK202" i="69" s="1"/>
  <c r="AJ167" i="69"/>
  <c r="AJ177" i="69" s="1"/>
  <c r="AJ169" i="69"/>
  <c r="AJ179" i="69" s="1"/>
  <c r="BT2652" i="64"/>
  <c r="BU2052" i="64" a="1"/>
  <c r="BU2052" i="64" s="1"/>
  <c r="BU2016" i="64" a="1"/>
  <c r="BU2016" i="64" s="1"/>
  <c r="BU1944" i="64" a="1"/>
  <c r="BU1944" i="64" s="1"/>
  <c r="BU2644" i="64" a="1"/>
  <c r="BU2644" i="64" s="1"/>
  <c r="BU1909" i="64" a="1"/>
  <c r="BU1909" i="64" s="1"/>
  <c r="BU2678" i="64" a="1"/>
  <c r="BU2678" i="64" s="1"/>
  <c r="AK142" i="69"/>
  <c r="AK152" i="69" s="1"/>
  <c r="AK136" i="69"/>
  <c r="AL129" i="69"/>
  <c r="AL134" i="69" s="1"/>
  <c r="BU645" i="64" a="1"/>
  <c r="BU645" i="64" s="1"/>
  <c r="BU639" i="64" a="1"/>
  <c r="BU639" i="64" s="1"/>
  <c r="BU2284" i="64" a="1"/>
  <c r="BU2284" i="64" s="1"/>
  <c r="BU2194" i="64" a="1"/>
  <c r="BU2194" i="64" s="1"/>
  <c r="BU1612" i="64" a="1"/>
  <c r="BU1612" i="64" s="1"/>
  <c r="BP16" i="69"/>
  <c r="AL123" i="69"/>
  <c r="AM112" i="69"/>
  <c r="AM115" i="69" s="1"/>
  <c r="AL119" i="69"/>
  <c r="BU961" i="64" a="1"/>
  <c r="BU961" i="64" s="1"/>
  <c r="BU266" i="64" a="1"/>
  <c r="BU266" i="64" s="1"/>
  <c r="BU44" i="64" a="1"/>
  <c r="BU44" i="64" s="1"/>
  <c r="BU212" i="64" a="1"/>
  <c r="BU212" i="64" s="1"/>
  <c r="BU197" i="64" a="1"/>
  <c r="BU197" i="64" s="1"/>
  <c r="BU196" i="64" a="1"/>
  <c r="BU196" i="64" s="1"/>
  <c r="BU213" i="64" a="1"/>
  <c r="BU213" i="64" s="1"/>
  <c r="BU1305" i="64" a="1"/>
  <c r="BU1305" i="64" s="1"/>
  <c r="BU2310" i="64" a="1"/>
  <c r="BU2310" i="64" s="1"/>
  <c r="BU937" i="64" a="1"/>
  <c r="BU937" i="64" s="1"/>
  <c r="BU2308" i="64" a="1"/>
  <c r="BU2308" i="64" s="1"/>
  <c r="BU2199" i="64" a="1"/>
  <c r="BU2199" i="64" s="1"/>
  <c r="BU939" i="64" a="1"/>
  <c r="BU939" i="64" s="1"/>
  <c r="BU1881" i="64" a="1"/>
  <c r="BU1881" i="64" s="1"/>
  <c r="BU1764" i="64" a="1"/>
  <c r="BU1764" i="64" s="1"/>
  <c r="BU2205" i="64" a="1"/>
  <c r="BU2205" i="64" s="1"/>
  <c r="BU1883" i="64" a="1"/>
  <c r="BU1883" i="64" s="1"/>
  <c r="BU1766" i="64" a="1"/>
  <c r="BU1766" i="64" s="1"/>
  <c r="BU1788" i="64" a="1"/>
  <c r="BU1788" i="64" s="1"/>
  <c r="BU1742" i="64" a="1"/>
  <c r="BU1742"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198" i="64" a="1"/>
  <c r="BU2053" i="64" a="1"/>
  <c r="BU1910" i="64" a="1"/>
  <c r="BU1882" i="64" a="1"/>
  <c r="BU2017" i="64" a="1"/>
  <c r="BU1765" i="64" a="1"/>
  <c r="BU1306" i="64" a="1"/>
  <c r="BU962" i="64" a="1"/>
  <c r="BU1945" i="64" a="1"/>
  <c r="BU2285" i="64" a="1"/>
  <c r="AD938" i="64" a="1"/>
  <c r="BU2309" i="64" a="1"/>
  <c r="BU1789" i="64" a="1"/>
  <c r="BU1613" i="64" a="1"/>
  <c r="CF23" i="861" l="1"/>
  <c r="AJ646" i="64"/>
  <c r="AJ642" i="64"/>
  <c r="AK637" i="64"/>
  <c r="AK640" i="64" s="1"/>
  <c r="BU2285" i="64"/>
  <c r="BU1613" i="64"/>
  <c r="BU1306" i="64"/>
  <c r="BV800" i="64"/>
  <c r="BU198" i="64"/>
  <c r="BU2309" i="64"/>
  <c r="BT1953" i="64"/>
  <c r="AF2258" i="64"/>
  <c r="BU1882" i="64"/>
  <c r="BU1945" i="64"/>
  <c r="BU2017" i="64"/>
  <c r="BU2053" i="64"/>
  <c r="BU1910" i="64"/>
  <c r="BU1765" i="64"/>
  <c r="BU1789" i="64"/>
  <c r="BU2198" i="64"/>
  <c r="BU962" i="64"/>
  <c r="AK866" i="64"/>
  <c r="AK864" i="64" s="1"/>
  <c r="AL863" i="64"/>
  <c r="BD1308" i="64"/>
  <c r="BC1615" i="64"/>
  <c r="AD938" i="64"/>
  <c r="AE2311" i="64"/>
  <c r="AF1743" i="64"/>
  <c r="AJ173" i="69"/>
  <c r="AJ175" i="69" s="1"/>
  <c r="AL183" i="69"/>
  <c r="AL186" i="69" s="1"/>
  <c r="AK192" i="69"/>
  <c r="AK198" i="69" s="1"/>
  <c r="AI2287" i="64"/>
  <c r="AK2200" i="64"/>
  <c r="AC1884" i="64"/>
  <c r="AK161" i="69"/>
  <c r="AK162" i="69" s="1"/>
  <c r="AK167" i="69" s="1"/>
  <c r="AK177" i="69" s="1"/>
  <c r="AK188" i="69"/>
  <c r="BU2652" i="64"/>
  <c r="AK146" i="69"/>
  <c r="AK148" i="69" s="1"/>
  <c r="BV2052" i="64" a="1"/>
  <c r="BV2052" i="64" s="1"/>
  <c r="BV2016" i="64" a="1"/>
  <c r="BV2016" i="64" s="1"/>
  <c r="BV1944" i="64" a="1"/>
  <c r="BV1944" i="64" s="1"/>
  <c r="BV2644" i="64" a="1"/>
  <c r="BV2644" i="64" s="1"/>
  <c r="BV1909" i="64" a="1"/>
  <c r="BV1909" i="64" s="1"/>
  <c r="BV2678" i="64" a="1"/>
  <c r="BV2678" i="64" s="1"/>
  <c r="AL132" i="69"/>
  <c r="AL157" i="69" s="1"/>
  <c r="BV645" i="64" a="1"/>
  <c r="BV645" i="64" s="1"/>
  <c r="BV639" i="64" a="1"/>
  <c r="BV639" i="64" s="1"/>
  <c r="AM117" i="69"/>
  <c r="AM118" i="69" s="1"/>
  <c r="AM125" i="69" s="1"/>
  <c r="BV2284" i="64" a="1"/>
  <c r="BV2284" i="64" s="1"/>
  <c r="BP17" i="69"/>
  <c r="BP18" i="69" s="1"/>
  <c r="BV2194" i="64" a="1"/>
  <c r="BV2194" i="64" s="1"/>
  <c r="BV1612" i="64" a="1"/>
  <c r="BV1612" i="64" s="1"/>
  <c r="BV961" i="64" a="1"/>
  <c r="BV961" i="64" s="1"/>
  <c r="BV44" i="64" a="1"/>
  <c r="BV44" i="64" s="1"/>
  <c r="BV266" i="64" a="1"/>
  <c r="BV266" i="64" s="1"/>
  <c r="BV197" i="64" a="1"/>
  <c r="BV197" i="64" s="1"/>
  <c r="BV212" i="64" a="1"/>
  <c r="BV212" i="64" s="1"/>
  <c r="BV196" i="64" a="1"/>
  <c r="BV196" i="64" s="1"/>
  <c r="BV213" i="64" a="1"/>
  <c r="BV213" i="64" s="1"/>
  <c r="BQ207" i="69"/>
  <c r="BQ209" i="69" s="1"/>
  <c r="BQ219" i="69" s="1"/>
  <c r="BV1305" i="64" a="1"/>
  <c r="BV1305" i="64" s="1"/>
  <c r="BV1764" i="64" a="1"/>
  <c r="BV1764" i="64" s="1"/>
  <c r="BV2308" i="64" a="1"/>
  <c r="BV2308" i="64" s="1"/>
  <c r="BV1766" i="64" a="1"/>
  <c r="BV1766" i="64" s="1"/>
  <c r="BV1788" i="64" a="1"/>
  <c r="BV1788" i="64" s="1"/>
  <c r="BV1881" i="64" a="1"/>
  <c r="BV1881" i="64" s="1"/>
  <c r="BV1742" i="64" a="1"/>
  <c r="BV1742" i="64" s="1"/>
  <c r="BV937" i="64" a="1"/>
  <c r="BV937" i="64" s="1"/>
  <c r="BV2310" i="64" a="1"/>
  <c r="BV2310" i="64" s="1"/>
  <c r="BV1883" i="64" a="1"/>
  <c r="BV1883" i="64" s="1"/>
  <c r="BV939" i="64" a="1"/>
  <c r="BV939" i="64" s="1"/>
  <c r="BV2199" i="64" a="1"/>
  <c r="BV2199" i="64" s="1"/>
  <c r="BV2205" i="64" a="1"/>
  <c r="BV2205"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613" i="64" a="1"/>
  <c r="BV1882" i="64" a="1"/>
  <c r="BV2053" i="64" a="1"/>
  <c r="BV1306" i="64" a="1"/>
  <c r="BV962" i="64" a="1"/>
  <c r="BV2198" i="64" a="1"/>
  <c r="BV1765" i="64" a="1"/>
  <c r="BV2309" i="64" a="1"/>
  <c r="BV1945" i="64" a="1"/>
  <c r="BV2017" i="64" a="1"/>
  <c r="BV1789" i="64" a="1"/>
  <c r="BV2285" i="64" a="1"/>
  <c r="BV1910" i="64" a="1"/>
  <c r="AK641" i="64" l="1"/>
  <c r="BV2285" i="64"/>
  <c r="BV1613" i="64"/>
  <c r="BV1306" i="64"/>
  <c r="BV802" i="64"/>
  <c r="BV792" i="64" s="1"/>
  <c r="BV794" i="64" s="1"/>
  <c r="AF2259" i="64"/>
  <c r="CA2520" i="64" a="1"/>
  <c r="CA2520" i="64" s="1"/>
  <c r="BV198" i="64"/>
  <c r="BV2309" i="64"/>
  <c r="BU1953" i="64"/>
  <c r="AF2263" i="64"/>
  <c r="AG2253" i="64"/>
  <c r="BV1945" i="64"/>
  <c r="BV2017" i="64"/>
  <c r="BV2053" i="64"/>
  <c r="BV1910" i="64"/>
  <c r="BV1882" i="64"/>
  <c r="BV1765" i="64"/>
  <c r="BV1789" i="64"/>
  <c r="BV2198" i="64"/>
  <c r="BV962" i="64"/>
  <c r="AK868" i="64"/>
  <c r="BE1308" i="64"/>
  <c r="BD1615" i="64"/>
  <c r="AK200" i="69"/>
  <c r="AE1767" i="64"/>
  <c r="AD940" i="64"/>
  <c r="AL156" i="69"/>
  <c r="AL161" i="69" s="1"/>
  <c r="AK173" i="69"/>
  <c r="AK175" i="69" s="1"/>
  <c r="AK169" i="69"/>
  <c r="AK179" i="69" s="1"/>
  <c r="AK163" i="69"/>
  <c r="BV2652" i="64"/>
  <c r="BW2052" i="64" a="1"/>
  <c r="BW2052" i="64" s="1"/>
  <c r="BW2016" i="64" a="1"/>
  <c r="BW2016" i="64" s="1"/>
  <c r="BW1944" i="64" a="1"/>
  <c r="BW1944" i="64" s="1"/>
  <c r="BW2644" i="64" a="1"/>
  <c r="BW2644" i="64" s="1"/>
  <c r="BW1909" i="64" a="1"/>
  <c r="BW1909" i="64" s="1"/>
  <c r="BW2678" i="64" a="1"/>
  <c r="BW2678" i="64" s="1"/>
  <c r="AL135" i="69"/>
  <c r="AL136" i="69" s="1"/>
  <c r="BW645" i="64" a="1"/>
  <c r="BW645" i="64" s="1"/>
  <c r="BW639" i="64" a="1"/>
  <c r="BW639" i="64" s="1"/>
  <c r="BW2284" i="64" a="1"/>
  <c r="BW2284" i="64" s="1"/>
  <c r="BW2194" i="64" a="1"/>
  <c r="BW2194" i="64" s="1"/>
  <c r="BW1612" i="64" a="1"/>
  <c r="BW1612" i="64" s="1"/>
  <c r="BW961" i="64" a="1"/>
  <c r="BW961" i="64" s="1"/>
  <c r="BW197" i="64" a="1"/>
  <c r="BW197" i="64" s="1"/>
  <c r="BW212" i="64" a="1"/>
  <c r="BW212" i="64" s="1"/>
  <c r="BW266" i="64" a="1"/>
  <c r="BW266" i="64" s="1"/>
  <c r="BW44" i="64" a="1"/>
  <c r="BW44" i="64" s="1"/>
  <c r="BW196" i="64" a="1"/>
  <c r="BW196" i="64" s="1"/>
  <c r="BW213" i="64" a="1"/>
  <c r="BW213" i="64" s="1"/>
  <c r="BW1305" i="64" a="1"/>
  <c r="BW1305" i="64" s="1"/>
  <c r="BW1766" i="64" a="1"/>
  <c r="BW1766" i="64" s="1"/>
  <c r="BW1742" i="64" a="1"/>
  <c r="BW1742" i="64" s="1"/>
  <c r="BW1881" i="64" a="1"/>
  <c r="BW1881" i="64" s="1"/>
  <c r="BW939" i="64" a="1"/>
  <c r="BW939" i="64" s="1"/>
  <c r="BW2199" i="64" a="1"/>
  <c r="BW2199" i="64" s="1"/>
  <c r="BW2308" i="64" a="1"/>
  <c r="BW2308" i="64" s="1"/>
  <c r="BW1883" i="64" a="1"/>
  <c r="BW1883" i="64" s="1"/>
  <c r="BW2205" i="64" a="1"/>
  <c r="BW2205" i="64" s="1"/>
  <c r="BW1788" i="64" a="1"/>
  <c r="BW1788" i="64" s="1"/>
  <c r="BW2310" i="64" a="1"/>
  <c r="BW2310" i="64" s="1"/>
  <c r="BW937" i="64" a="1"/>
  <c r="BW937" i="64" s="1"/>
  <c r="BW1764" i="64" a="1"/>
  <c r="BW1764"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882" i="64" a="1"/>
  <c r="AE938" i="64" a="1"/>
  <c r="BW2198" i="64" a="1"/>
  <c r="BW1765" i="64" a="1"/>
  <c r="BW2309" i="64" a="1"/>
  <c r="BW1910" i="64" a="1"/>
  <c r="BW1613" i="64" a="1"/>
  <c r="BW2285" i="64" a="1"/>
  <c r="BW1945" i="64" a="1"/>
  <c r="BW2017" i="64" a="1"/>
  <c r="BW962" i="64" a="1"/>
  <c r="BW1306" i="64" a="1"/>
  <c r="BW2053" i="64" a="1"/>
  <c r="BW1789" i="64" a="1"/>
  <c r="AK646" i="64" l="1"/>
  <c r="AK642" i="64"/>
  <c r="AL637" i="64"/>
  <c r="AL640" i="64" s="1"/>
  <c r="BW2285" i="64"/>
  <c r="BW1613" i="64"/>
  <c r="BW1306" i="64"/>
  <c r="BV803" i="64"/>
  <c r="BW799" i="64" s="1"/>
  <c r="BV795" i="64"/>
  <c r="AG2257" i="64"/>
  <c r="BW198" i="64"/>
  <c r="BW2309" i="64"/>
  <c r="BV1953" i="64"/>
  <c r="BW1945" i="64"/>
  <c r="BW2017" i="64"/>
  <c r="BW1882" i="64"/>
  <c r="BW2053" i="64"/>
  <c r="BW1910" i="64"/>
  <c r="BW1765" i="64"/>
  <c r="BW1789" i="64"/>
  <c r="BW2198" i="64"/>
  <c r="BW962" i="64"/>
  <c r="AL866" i="64"/>
  <c r="AL864" i="64" s="1"/>
  <c r="AM863" i="64"/>
  <c r="BF1308" i="64"/>
  <c r="AE938" i="64"/>
  <c r="AF2311" i="64"/>
  <c r="AG1743" i="64"/>
  <c r="AL2200" i="64"/>
  <c r="AJ2287" i="64"/>
  <c r="AD1884" i="64"/>
  <c r="AL159" i="69"/>
  <c r="AL184" i="69" s="1"/>
  <c r="AL187" i="69" s="1"/>
  <c r="AM183" i="69" s="1"/>
  <c r="BW2652" i="64"/>
  <c r="BX2052" i="64" a="1"/>
  <c r="BX2052" i="64" s="1"/>
  <c r="BX2016" i="64" a="1"/>
  <c r="BX2016" i="64" s="1"/>
  <c r="BX1944" i="64" a="1"/>
  <c r="BX1944" i="64" s="1"/>
  <c r="BX2644" i="64" a="1"/>
  <c r="BX2644" i="64" s="1"/>
  <c r="BX1909" i="64" a="1"/>
  <c r="BX1909" i="64" s="1"/>
  <c r="BX2678" i="64" a="1"/>
  <c r="BX2678" i="64" s="1"/>
  <c r="AM129" i="69"/>
  <c r="AM132" i="69" s="1"/>
  <c r="AM157" i="69" s="1"/>
  <c r="AL142" i="69"/>
  <c r="AL146" i="69" s="1"/>
  <c r="AL148" i="69" s="1"/>
  <c r="AL140" i="69"/>
  <c r="AL150" i="69" s="1"/>
  <c r="BX639" i="64" a="1"/>
  <c r="BX639" i="64" s="1"/>
  <c r="BX645" i="64" a="1"/>
  <c r="BX645" i="64" s="1"/>
  <c r="BX2284" i="64" a="1"/>
  <c r="BX2284" i="64" s="1"/>
  <c r="BX2194" i="64" a="1"/>
  <c r="BX2194" i="64" s="1"/>
  <c r="BX1612" i="64" a="1"/>
  <c r="BX1612" i="64" s="1"/>
  <c r="BX961" i="64" a="1"/>
  <c r="BX961" i="64" s="1"/>
  <c r="BX197" i="64" a="1"/>
  <c r="BX197" i="64" s="1"/>
  <c r="BX266" i="64" a="1"/>
  <c r="BX266" i="64" s="1"/>
  <c r="BX44" i="64" a="1"/>
  <c r="BX44" i="64" s="1"/>
  <c r="BX212" i="64" a="1"/>
  <c r="BX212" i="64" s="1"/>
  <c r="BX196" i="64" a="1"/>
  <c r="BX196" i="64" s="1"/>
  <c r="BX213" i="64" a="1"/>
  <c r="BX213" i="64" s="1"/>
  <c r="BX1305" i="64" a="1"/>
  <c r="BX1305" i="64" s="1"/>
  <c r="BX2308" i="64" a="1"/>
  <c r="BX2308" i="64" s="1"/>
  <c r="BX937" i="64" a="1"/>
  <c r="BX937" i="64" s="1"/>
  <c r="BX939" i="64" a="1"/>
  <c r="BX939" i="64" s="1"/>
  <c r="BX1742" i="64" a="1"/>
  <c r="BX1742" i="64" s="1"/>
  <c r="BX1883" i="64" a="1"/>
  <c r="BX1883" i="64" s="1"/>
  <c r="BX1764" i="64" a="1"/>
  <c r="BX1764" i="64" s="1"/>
  <c r="BX2199" i="64" a="1"/>
  <c r="BX2199" i="64" s="1"/>
  <c r="BX1788" i="64" a="1"/>
  <c r="BX1788" i="64" s="1"/>
  <c r="BX2205" i="64" a="1"/>
  <c r="BX2205" i="64" s="1"/>
  <c r="BX1766" i="64" a="1"/>
  <c r="BX1766" i="64" s="1"/>
  <c r="BX1881" i="64" a="1"/>
  <c r="BX1881" i="64" s="1"/>
  <c r="BX2310" i="64" a="1"/>
  <c r="BX2310"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2309" i="64" a="1"/>
  <c r="BX1945" i="64" a="1"/>
  <c r="BX1613" i="64" a="1"/>
  <c r="BX1882" i="64" a="1"/>
  <c r="BX2053" i="64" a="1"/>
  <c r="BX2198" i="64" a="1"/>
  <c r="BX2017" i="64" a="1"/>
  <c r="BX1765" i="64" a="1"/>
  <c r="BX1910" i="64" a="1"/>
  <c r="BX2285" i="64" a="1"/>
  <c r="BX1306" i="64" a="1"/>
  <c r="BX962" i="64" a="1"/>
  <c r="BX1789" i="64" a="1"/>
  <c r="CG23" i="861" l="1"/>
  <c r="AL641" i="64"/>
  <c r="BX2285" i="64"/>
  <c r="BX1613" i="64"/>
  <c r="BX1306" i="64"/>
  <c r="BV808" i="64"/>
  <c r="BV804" i="64"/>
  <c r="BV796" i="64"/>
  <c r="BW788" i="64"/>
  <c r="AG2258" i="64"/>
  <c r="AG2263" i="64" s="1"/>
  <c r="BX198" i="64"/>
  <c r="BX2309" i="64"/>
  <c r="BW1953" i="64"/>
  <c r="BX1910" i="64"/>
  <c r="BX1945" i="64"/>
  <c r="BX2017" i="64"/>
  <c r="BX2053" i="64"/>
  <c r="BX1882" i="64"/>
  <c r="BX1765" i="64"/>
  <c r="BX1789" i="64"/>
  <c r="BX2198" i="64"/>
  <c r="BX962" i="64"/>
  <c r="AL868" i="64"/>
  <c r="BG1308" i="64"/>
  <c r="BE1615" i="64"/>
  <c r="BF1615" i="64"/>
  <c r="AL188" i="69"/>
  <c r="AL194" i="69"/>
  <c r="AL202" i="69" s="1"/>
  <c r="AL192" i="69"/>
  <c r="AL200" i="69" s="1"/>
  <c r="AL162" i="69"/>
  <c r="AL167" i="69" s="1"/>
  <c r="AL177" i="69" s="1"/>
  <c r="AE940" i="64"/>
  <c r="AF1767" i="64"/>
  <c r="BX2652" i="64"/>
  <c r="BY2052" i="64" a="1"/>
  <c r="BY2052" i="64" s="1"/>
  <c r="BY2016" i="64" a="1"/>
  <c r="BY2016" i="64" s="1"/>
  <c r="BY1944" i="64" a="1"/>
  <c r="BY1944" i="64" s="1"/>
  <c r="BY2644" i="64" a="1"/>
  <c r="BY2644" i="64" s="1"/>
  <c r="BY1909" i="64" a="1"/>
  <c r="BY1909" i="64" s="1"/>
  <c r="BY2678" i="64" a="1"/>
  <c r="BY2678" i="64" s="1"/>
  <c r="AM134" i="69"/>
  <c r="AM135" i="69" s="1"/>
  <c r="AM142" i="69" s="1"/>
  <c r="AM146" i="69" s="1"/>
  <c r="AM148" i="69" s="1"/>
  <c r="AL152" i="69"/>
  <c r="AM186" i="69"/>
  <c r="BY639" i="64" a="1"/>
  <c r="BY639" i="64" s="1"/>
  <c r="BY645" i="64" a="1"/>
  <c r="BY645" i="64" s="1"/>
  <c r="BY2284" i="64" a="1"/>
  <c r="BY2284" i="64" s="1"/>
  <c r="BY2194" i="64" a="1"/>
  <c r="BY2194" i="64" s="1"/>
  <c r="BY1612" i="64" a="1"/>
  <c r="BY1612" i="64" s="1"/>
  <c r="BY961" i="64" a="1"/>
  <c r="BY961" i="64" s="1"/>
  <c r="BY197" i="64" a="1"/>
  <c r="BY197" i="64" s="1"/>
  <c r="BY266" i="64" a="1"/>
  <c r="BY266" i="64" s="1"/>
  <c r="BY212" i="64" a="1"/>
  <c r="BY212" i="64" s="1"/>
  <c r="BY44" i="64" a="1"/>
  <c r="BY44" i="64" s="1"/>
  <c r="BY196" i="64" a="1"/>
  <c r="BY196" i="64" s="1"/>
  <c r="BY213" i="64" a="1"/>
  <c r="BY213" i="64" s="1"/>
  <c r="BU98" i="69"/>
  <c r="BY1305" i="64" a="1"/>
  <c r="BY1305" i="64" s="1"/>
  <c r="BY1881" i="64" a="1"/>
  <c r="BY1881" i="64" s="1"/>
  <c r="BY1764" i="64" a="1"/>
  <c r="BY1764" i="64" s="1"/>
  <c r="BY2205" i="64" a="1"/>
  <c r="BY2205" i="64" s="1"/>
  <c r="BY937" i="64" a="1"/>
  <c r="BY937" i="64" s="1"/>
  <c r="BY1883" i="64" a="1"/>
  <c r="BY1883" i="64" s="1"/>
  <c r="BY1766" i="64" a="1"/>
  <c r="BY1766" i="64" s="1"/>
  <c r="BY1788" i="64" a="1"/>
  <c r="BY1788" i="64" s="1"/>
  <c r="BY1742" i="64" a="1"/>
  <c r="BY1742" i="64" s="1"/>
  <c r="BY2308" i="64" a="1"/>
  <c r="BY2308" i="64" s="1"/>
  <c r="BY2199" i="64" a="1"/>
  <c r="BY2199" i="64" s="1"/>
  <c r="BY939" i="64" a="1"/>
  <c r="BY939" i="64" s="1"/>
  <c r="BY2310" i="64" a="1"/>
  <c r="BY2310"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AF938" i="64" a="1"/>
  <c r="BY1882" i="64" a="1"/>
  <c r="BY2053" i="64" a="1"/>
  <c r="BY1789" i="64" a="1"/>
  <c r="BY2198" i="64" a="1"/>
  <c r="BY2309" i="64" a="1"/>
  <c r="BY1765" i="64" a="1"/>
  <c r="BY1945" i="64" a="1"/>
  <c r="BY1910" i="64" a="1"/>
  <c r="BY2017" i="64" a="1"/>
  <c r="BY1306" i="64" a="1"/>
  <c r="BY1613" i="64" a="1"/>
  <c r="BY2285" i="64" a="1"/>
  <c r="BY962" i="64" a="1"/>
  <c r="AL646" i="64" l="1"/>
  <c r="AM637" i="64"/>
  <c r="AM640" i="64" s="1"/>
  <c r="AL642" i="64"/>
  <c r="BY2285" i="64"/>
  <c r="BY1613" i="64"/>
  <c r="BY1306" i="64"/>
  <c r="BW791" i="64"/>
  <c r="AH2253" i="64"/>
  <c r="AH2257" i="64" s="1"/>
  <c r="AG2259" i="64"/>
  <c r="CB2520" i="64" a="1"/>
  <c r="CB2520" i="64" s="1"/>
  <c r="BY198" i="64"/>
  <c r="BY2309" i="64"/>
  <c r="BX1953" i="64"/>
  <c r="BY1882" i="64"/>
  <c r="BY1945" i="64"/>
  <c r="BY2017" i="64"/>
  <c r="BY2053" i="64"/>
  <c r="BY1910" i="64"/>
  <c r="BY1765" i="64"/>
  <c r="BY1789" i="64"/>
  <c r="BY2198" i="64"/>
  <c r="BY962" i="64"/>
  <c r="AM866" i="64"/>
  <c r="AM864" i="64" s="1"/>
  <c r="AN863" i="64"/>
  <c r="BG1615" i="64"/>
  <c r="BH1308" i="64"/>
  <c r="AF938" i="64"/>
  <c r="AG2311" i="64"/>
  <c r="AH1743" i="64"/>
  <c r="AL198" i="69"/>
  <c r="AL163" i="69"/>
  <c r="AM156" i="69"/>
  <c r="AM161" i="69" s="1"/>
  <c r="AL173" i="69"/>
  <c r="AL175" i="69" s="1"/>
  <c r="AL169" i="69"/>
  <c r="AL179" i="69" s="1"/>
  <c r="AM2200" i="64"/>
  <c r="AE1884" i="64"/>
  <c r="AK2287" i="64"/>
  <c r="BZ2052" i="64" a="1"/>
  <c r="BZ2052" i="64" s="1"/>
  <c r="BZ2016" i="64" a="1"/>
  <c r="BZ2016" i="64" s="1"/>
  <c r="BZ1944" i="64" a="1"/>
  <c r="BZ1944" i="64" s="1"/>
  <c r="BY2652" i="64"/>
  <c r="BZ2644" i="64" a="1"/>
  <c r="BZ2644" i="64" s="1"/>
  <c r="BZ1909" i="64" a="1"/>
  <c r="BZ1909" i="64" s="1"/>
  <c r="BZ2678" i="64" a="1"/>
  <c r="BZ2678" i="64" s="1"/>
  <c r="AM136" i="69"/>
  <c r="AM152" i="69"/>
  <c r="AN129" i="69"/>
  <c r="AN132" i="69" s="1"/>
  <c r="AN157" i="69" s="1"/>
  <c r="AM140" i="69"/>
  <c r="AM150" i="69" s="1"/>
  <c r="BZ645" i="64" a="1"/>
  <c r="BZ645" i="64" s="1"/>
  <c r="BZ639" i="64" a="1"/>
  <c r="BZ639" i="64" s="1"/>
  <c r="BZ2284" i="64" a="1"/>
  <c r="BZ2284" i="64" s="1"/>
  <c r="AO117" i="69"/>
  <c r="AO118" i="69" s="1"/>
  <c r="AO125" i="69" s="1"/>
  <c r="BZ2194" i="64" a="1"/>
  <c r="BZ2194" i="64" s="1"/>
  <c r="BZ1612" i="64" a="1"/>
  <c r="BZ1612" i="64" s="1"/>
  <c r="BZ961" i="64" a="1"/>
  <c r="BZ961" i="64" s="1"/>
  <c r="BZ266" i="64" a="1"/>
  <c r="BZ266" i="64" s="1"/>
  <c r="BZ212" i="64" a="1"/>
  <c r="BZ212" i="64" s="1"/>
  <c r="BZ44" i="64" a="1"/>
  <c r="BZ44" i="64" s="1"/>
  <c r="BZ197" i="64" a="1"/>
  <c r="BZ197" i="64" s="1"/>
  <c r="BZ196" i="64" a="1"/>
  <c r="BZ196" i="64" s="1"/>
  <c r="BZ213" i="64" a="1"/>
  <c r="BZ213" i="64" s="1"/>
  <c r="BZ1305" i="64" a="1"/>
  <c r="BZ1305" i="64" s="1"/>
  <c r="BZ1883" i="64" a="1"/>
  <c r="BZ1883" i="64" s="1"/>
  <c r="BZ1764" i="64" a="1"/>
  <c r="BZ1764" i="64" s="1"/>
  <c r="BZ937" i="64" a="1"/>
  <c r="BZ937" i="64" s="1"/>
  <c r="BZ1766" i="64" a="1"/>
  <c r="BZ1766" i="64" s="1"/>
  <c r="BZ1742" i="64" a="1"/>
  <c r="BZ1742" i="64" s="1"/>
  <c r="BZ1788" i="64" a="1"/>
  <c r="BZ1788" i="64" s="1"/>
  <c r="BZ2205" i="64" a="1"/>
  <c r="BZ2205" i="64" s="1"/>
  <c r="BZ939" i="64" a="1"/>
  <c r="BZ939" i="64" s="1"/>
  <c r="BZ2310" i="64" a="1"/>
  <c r="BZ2310" i="64" s="1"/>
  <c r="BZ1881" i="64" a="1"/>
  <c r="BZ1881" i="64" s="1"/>
  <c r="BZ2199" i="64" a="1"/>
  <c r="BZ2199" i="64" s="1"/>
  <c r="BZ2308" i="64" a="1"/>
  <c r="BZ2308"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765" i="64" a="1"/>
  <c r="BZ1882" i="64" a="1"/>
  <c r="BZ1910" i="64" a="1"/>
  <c r="BZ2053" i="64" a="1"/>
  <c r="BZ1613" i="64" a="1"/>
  <c r="BZ1945" i="64" a="1"/>
  <c r="BZ2017" i="64" a="1"/>
  <c r="BZ2309" i="64" a="1"/>
  <c r="BZ2285" i="64" a="1"/>
  <c r="BZ1789" i="64" a="1"/>
  <c r="BZ1306" i="64" a="1"/>
  <c r="BZ962" i="64" a="1"/>
  <c r="BZ2198" i="64" a="1"/>
  <c r="AM641" i="64" l="1"/>
  <c r="BZ2285" i="64"/>
  <c r="O2285" i="64" s="1"/>
  <c r="BZ1613" i="64"/>
  <c r="O1613" i="64" s="1"/>
  <c r="BZ1306" i="64"/>
  <c r="O1306" i="64" s="1"/>
  <c r="BW800" i="64"/>
  <c r="AH2258" i="64"/>
  <c r="AH2263" i="64" s="1"/>
  <c r="BZ198" i="64"/>
  <c r="BZ2309" i="64"/>
  <c r="BY1953" i="64"/>
  <c r="BZ1945" i="64"/>
  <c r="BZ2017" i="64"/>
  <c r="O2017" i="64" s="1"/>
  <c r="BZ2053" i="64"/>
  <c r="BZ1910" i="64"/>
  <c r="O1910" i="64" s="1"/>
  <c r="BZ1882" i="64"/>
  <c r="BZ1765" i="64"/>
  <c r="O1765" i="64" s="1"/>
  <c r="BZ1789" i="64"/>
  <c r="BZ2198" i="64"/>
  <c r="BZ962" i="64"/>
  <c r="AM868" i="64"/>
  <c r="BI1308" i="64"/>
  <c r="BH1615" i="64"/>
  <c r="AM159" i="69"/>
  <c r="AM184" i="69" s="1"/>
  <c r="AM187" i="69" s="1"/>
  <c r="AM194" i="69" s="1"/>
  <c r="AM202" i="69" s="1"/>
  <c r="CA213" i="64" a="1"/>
  <c r="CA213" i="64" s="1"/>
  <c r="AF940" i="64"/>
  <c r="AG1767" i="64"/>
  <c r="BZ2652" i="64"/>
  <c r="O2652" i="64" s="1"/>
  <c r="CA2052" i="64" a="1"/>
  <c r="CA2052" i="64" s="1"/>
  <c r="CA1944" i="64" a="1"/>
  <c r="CA1944" i="64" s="1"/>
  <c r="CA2016" i="64" a="1"/>
  <c r="CA2016" i="64" s="1"/>
  <c r="CA2644" i="64" a="1"/>
  <c r="CA2644" i="64" s="1"/>
  <c r="CA1909" i="64" a="1"/>
  <c r="CA1909" i="64" s="1"/>
  <c r="CA2678" i="64" a="1"/>
  <c r="CA2678" i="64" s="1"/>
  <c r="AN134" i="69"/>
  <c r="AN135" i="69" s="1"/>
  <c r="CA645" i="64" a="1"/>
  <c r="CA645" i="64" s="1"/>
  <c r="CA639" i="64" a="1"/>
  <c r="CA639" i="64" s="1"/>
  <c r="CA2284" i="64" a="1"/>
  <c r="CA2284" i="64" s="1"/>
  <c r="CA2194" i="64" a="1"/>
  <c r="CA2194" i="64" s="1"/>
  <c r="CA1612" i="64" a="1"/>
  <c r="CA1612" i="64" s="1"/>
  <c r="CA961" i="64" a="1"/>
  <c r="CA961" i="64" s="1"/>
  <c r="CA212" i="64" a="1"/>
  <c r="CA212" i="64" s="1"/>
  <c r="CA44" i="64" a="1"/>
  <c r="CA44" i="64" s="1"/>
  <c r="CA197" i="64" a="1"/>
  <c r="CA197" i="64" s="1"/>
  <c r="CA266" i="64" a="1"/>
  <c r="CA266" i="64" s="1"/>
  <c r="CA196" i="64" a="1"/>
  <c r="CA196" i="64" s="1"/>
  <c r="CA1305" i="64" a="1"/>
  <c r="CA1305" i="64" s="1"/>
  <c r="CA1764" i="64" a="1"/>
  <c r="CA1764" i="64" s="1"/>
  <c r="CA1881" i="64" a="1"/>
  <c r="CA1881" i="64" s="1"/>
  <c r="CA1766" i="64" a="1"/>
  <c r="CA1766" i="64" s="1"/>
  <c r="CA2310" i="64" a="1"/>
  <c r="CA2310" i="64" s="1"/>
  <c r="CA1742" i="64" a="1"/>
  <c r="CA1742" i="64" s="1"/>
  <c r="CA2308" i="64" a="1"/>
  <c r="CA2308" i="64" s="1"/>
  <c r="CA1883" i="64" a="1"/>
  <c r="CA1883" i="64" s="1"/>
  <c r="CA2205" i="64" a="1"/>
  <c r="CA2205" i="64" s="1"/>
  <c r="CA939" i="64" a="1"/>
  <c r="CA939" i="64" s="1"/>
  <c r="CA2199" i="64" a="1"/>
  <c r="CA2199" i="64" s="1"/>
  <c r="CA937" i="64" a="1"/>
  <c r="CA937" i="64" s="1"/>
  <c r="CA1788" i="64" a="1"/>
  <c r="CA1788"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2053" i="64" a="1"/>
  <c r="CA1910" i="64" a="1"/>
  <c r="AG938" i="64" a="1"/>
  <c r="CA2198" i="64" a="1"/>
  <c r="CA1882" i="64" a="1"/>
  <c r="CA962" i="64" a="1"/>
  <c r="CA2017" i="64" a="1"/>
  <c r="CA2309" i="64" a="1"/>
  <c r="CA1789" i="64" a="1"/>
  <c r="CA1765" i="64" a="1"/>
  <c r="CA1945" i="64" a="1"/>
  <c r="CA1613" i="64" a="1"/>
  <c r="CA2285" i="64" a="1"/>
  <c r="CA1306" i="64" a="1"/>
  <c r="CH23" i="861" l="1"/>
  <c r="AM646" i="64"/>
  <c r="AN637" i="64"/>
  <c r="AN640" i="64" s="1"/>
  <c r="AM642" i="64"/>
  <c r="CA2285" i="64"/>
  <c r="CA1613" i="64"/>
  <c r="CA1306" i="64"/>
  <c r="BW802" i="64"/>
  <c r="BW792" i="64" s="1"/>
  <c r="BW794" i="64" s="1"/>
  <c r="AI2253" i="64"/>
  <c r="AI2257" i="64" s="1"/>
  <c r="AI2258" i="64" s="1"/>
  <c r="AI2259" i="64" s="1"/>
  <c r="AH2259" i="64"/>
  <c r="CA198" i="64"/>
  <c r="CA2309" i="64"/>
  <c r="BZ1953" i="64"/>
  <c r="O1953" i="64" s="1"/>
  <c r="CA2017" i="64"/>
  <c r="CA1945" i="64"/>
  <c r="CA2053" i="64"/>
  <c r="CA1882" i="64"/>
  <c r="CA1910" i="64"/>
  <c r="CA1765" i="64"/>
  <c r="CA1789" i="64"/>
  <c r="CA2198" i="64"/>
  <c r="CA962" i="64"/>
  <c r="AN866" i="64"/>
  <c r="AN864" i="64" s="1"/>
  <c r="AO863" i="64"/>
  <c r="BJ1308" i="64"/>
  <c r="AG938" i="64"/>
  <c r="AH2311" i="64"/>
  <c r="AI1743" i="64"/>
  <c r="AN183" i="69"/>
  <c r="AN186" i="69" s="1"/>
  <c r="AM188" i="69"/>
  <c r="AM162" i="69"/>
  <c r="AM167" i="69" s="1"/>
  <c r="AM192" i="69"/>
  <c r="AM200" i="69" s="1"/>
  <c r="CB213" i="64" a="1"/>
  <c r="CB213" i="64" s="1"/>
  <c r="AL2287" i="64"/>
  <c r="AN2200" i="64"/>
  <c r="AF1884" i="64"/>
  <c r="CA2652" i="64"/>
  <c r="CB2052" i="64" a="1"/>
  <c r="CB2052" i="64" s="1"/>
  <c r="CB2016" i="64" a="1"/>
  <c r="CB2016" i="64" s="1"/>
  <c r="CB1944" i="64" a="1"/>
  <c r="CB1944" i="64" s="1"/>
  <c r="CB2644" i="64" a="1"/>
  <c r="CB2644" i="64" s="1"/>
  <c r="CB1909" i="64" a="1"/>
  <c r="CB1909" i="64" s="1"/>
  <c r="CB2678" i="64" a="1"/>
  <c r="CB2678" i="64" s="1"/>
  <c r="CB645" i="64" a="1"/>
  <c r="CB645" i="64" s="1"/>
  <c r="CB639" i="64" a="1"/>
  <c r="CB639" i="64" s="1"/>
  <c r="AN136" i="69"/>
  <c r="AN140" i="69"/>
  <c r="AN150" i="69" s="1"/>
  <c r="AN142" i="69"/>
  <c r="AO129" i="69"/>
  <c r="CB2284" i="64" a="1"/>
  <c r="CB2284" i="64" s="1"/>
  <c r="CB2194" i="64" a="1"/>
  <c r="CB2194" i="64" s="1"/>
  <c r="CB1612" i="64" a="1"/>
  <c r="CB1612" i="64" s="1"/>
  <c r="AP117" i="69"/>
  <c r="AP118" i="69" s="1"/>
  <c r="AP119" i="69" s="1"/>
  <c r="CB961" i="64" a="1"/>
  <c r="CB961" i="64" s="1"/>
  <c r="CB212" i="64" a="1"/>
  <c r="CB212" i="64" s="1"/>
  <c r="CB197" i="64" a="1"/>
  <c r="CB197" i="64" s="1"/>
  <c r="CB266" i="64" a="1"/>
  <c r="CB266" i="64" s="1"/>
  <c r="CB44" i="64" a="1"/>
  <c r="CB44" i="64" s="1"/>
  <c r="CB196" i="64" a="1"/>
  <c r="CB196" i="64" s="1"/>
  <c r="CB1305" i="64" a="1"/>
  <c r="CB1305" i="64" s="1"/>
  <c r="CB937" i="64" a="1"/>
  <c r="CB937" i="64" s="1"/>
  <c r="CB2310" i="64" a="1"/>
  <c r="CB2310" i="64" s="1"/>
  <c r="CB939" i="64" a="1"/>
  <c r="CB939" i="64" s="1"/>
  <c r="CB1766" i="64" a="1"/>
  <c r="CB1766" i="64" s="1"/>
  <c r="CB1742" i="64" a="1"/>
  <c r="CB1742" i="64" s="1"/>
  <c r="CB2308" i="64" a="1"/>
  <c r="CB2308" i="64" s="1"/>
  <c r="CB1883" i="64" a="1"/>
  <c r="CB1883" i="64" s="1"/>
  <c r="CB1788" i="64" a="1"/>
  <c r="CB1788" i="64" s="1"/>
  <c r="CB2199" i="64" a="1"/>
  <c r="CB2199" i="64" s="1"/>
  <c r="CB1881" i="64" a="1"/>
  <c r="CB1881" i="64" s="1"/>
  <c r="CB1764" i="64" a="1"/>
  <c r="CB1764" i="64" s="1"/>
  <c r="CB2205" i="64" a="1"/>
  <c r="CB2205"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2285" i="64" a="1"/>
  <c r="CB2053" i="64" a="1"/>
  <c r="CB1613" i="64" a="1"/>
  <c r="CB2309" i="64" a="1"/>
  <c r="CB2017" i="64" a="1"/>
  <c r="CB2198" i="64" a="1"/>
  <c r="CB1945" i="64" a="1"/>
  <c r="CB1765" i="64" a="1"/>
  <c r="CB1789" i="64" a="1"/>
  <c r="CB1882" i="64" a="1"/>
  <c r="CB962" i="64" a="1"/>
  <c r="CB1306" i="64" a="1"/>
  <c r="CB1910" i="64" a="1"/>
  <c r="AN641" i="64" l="1"/>
  <c r="CB2285" i="64"/>
  <c r="CB1613" i="64"/>
  <c r="CB1306" i="64"/>
  <c r="BW803" i="64"/>
  <c r="BW808" i="64" s="1"/>
  <c r="BW795" i="64"/>
  <c r="AI2263" i="64"/>
  <c r="AJ2253" i="64"/>
  <c r="AJ2257" i="64" s="1"/>
  <c r="AJ2258" i="64" s="1"/>
  <c r="CC2520" i="64" a="1"/>
  <c r="CC2520" i="64" s="1"/>
  <c r="CB198" i="64"/>
  <c r="CB2309" i="64"/>
  <c r="CA1953" i="64"/>
  <c r="CB1945" i="64"/>
  <c r="CB2017" i="64"/>
  <c r="CB1882" i="64"/>
  <c r="CB2053" i="64"/>
  <c r="CB1910" i="64"/>
  <c r="CB1765" i="64"/>
  <c r="CB1789" i="64"/>
  <c r="CB2198" i="64"/>
  <c r="CB962" i="64"/>
  <c r="AN868" i="64"/>
  <c r="BK1308" i="64"/>
  <c r="BI1615" i="64"/>
  <c r="BJ1615" i="64"/>
  <c r="AM198" i="69"/>
  <c r="AN156" i="69"/>
  <c r="AN161" i="69" s="1"/>
  <c r="AM169" i="69"/>
  <c r="AM179" i="69" s="1"/>
  <c r="AM163" i="69"/>
  <c r="AG940" i="64"/>
  <c r="CC213" i="64" a="1"/>
  <c r="CC213" i="64" s="1"/>
  <c r="AH1767" i="64"/>
  <c r="CB2652" i="64"/>
  <c r="CC2052" i="64" a="1"/>
  <c r="CC2052" i="64" s="1"/>
  <c r="CC2016" i="64" a="1"/>
  <c r="CC2016" i="64" s="1"/>
  <c r="CC1944" i="64" a="1"/>
  <c r="CC1944" i="64" s="1"/>
  <c r="CD2052" i="64" a="1"/>
  <c r="CD2052" i="64" s="1"/>
  <c r="CD2016" i="64" a="1"/>
  <c r="CD2016" i="64" s="1"/>
  <c r="CD1944" i="64" a="1"/>
  <c r="CD1944" i="64" s="1"/>
  <c r="CC2644" i="64" a="1"/>
  <c r="CC2644" i="64" s="1"/>
  <c r="CC1909" i="64" a="1"/>
  <c r="CC1909" i="64" s="1"/>
  <c r="CD2644" i="64" a="1"/>
  <c r="CD2644" i="64" s="1"/>
  <c r="CD1909" i="64" a="1"/>
  <c r="CD1909" i="64" s="1"/>
  <c r="CC2678" i="64" a="1"/>
  <c r="CC2678" i="64" s="1"/>
  <c r="CD2678" i="64" a="1"/>
  <c r="CD2678" i="64" s="1"/>
  <c r="CD939" i="64" a="1"/>
  <c r="CD939" i="64" s="1"/>
  <c r="CD639" i="64" a="1"/>
  <c r="CD639" i="64" s="1"/>
  <c r="CD937" i="64" a="1"/>
  <c r="CD937" i="64" s="1"/>
  <c r="CD645" i="64" a="1"/>
  <c r="CD645" i="64" s="1"/>
  <c r="CD2284" i="64" a="1"/>
  <c r="CD2284" i="64" s="1"/>
  <c r="CD1742" i="64" a="1"/>
  <c r="CD1742" i="64" s="1"/>
  <c r="CD961" i="64" a="1"/>
  <c r="CD961" i="64" s="1"/>
  <c r="CD44" i="64" a="1"/>
  <c r="CD44" i="64" s="1"/>
  <c r="CD2308" i="64" a="1"/>
  <c r="CD2308" i="64" s="1"/>
  <c r="CD1305" i="64" a="1"/>
  <c r="CD1305" i="64" s="1"/>
  <c r="CD1881" i="64" a="1"/>
  <c r="CD1881" i="64" s="1"/>
  <c r="CD1766" i="64" a="1"/>
  <c r="CD1766" i="64" s="1"/>
  <c r="CD212" i="64" a="1"/>
  <c r="CD212" i="64" s="1"/>
  <c r="CD1764" i="64" a="1"/>
  <c r="CD1764" i="64" s="1"/>
  <c r="CD197" i="64" a="1"/>
  <c r="CD197" i="64" s="1"/>
  <c r="CD2194" i="64" a="1"/>
  <c r="CD2194" i="64" s="1"/>
  <c r="CD1788" i="64" a="1"/>
  <c r="CD1788" i="64" s="1"/>
  <c r="CD2310" i="64" a="1"/>
  <c r="CD2310" i="64" s="1"/>
  <c r="CD1612" i="64" a="1"/>
  <c r="CD1612" i="64" s="1"/>
  <c r="CD1883" i="64" a="1"/>
  <c r="CD1883" i="64" s="1"/>
  <c r="CD2205" i="64" a="1"/>
  <c r="CD2205" i="64" s="1"/>
  <c r="CD196" i="64" a="1"/>
  <c r="CD196" i="64" s="1"/>
  <c r="CD2199" i="64" a="1"/>
  <c r="CD2199" i="64" s="1"/>
  <c r="CD266" i="64" a="1"/>
  <c r="CD266" i="64" s="1"/>
  <c r="AM173" i="69"/>
  <c r="AM175" i="69" s="1"/>
  <c r="AM177" i="69"/>
  <c r="CC645" i="64" a="1"/>
  <c r="CC645" i="64" s="1"/>
  <c r="CC639" i="64" a="1"/>
  <c r="CC639" i="64" s="1"/>
  <c r="AO134" i="69"/>
  <c r="AO132" i="69"/>
  <c r="AO157" i="69" s="1"/>
  <c r="AN152" i="69"/>
  <c r="AN146" i="69"/>
  <c r="AN148" i="69" s="1"/>
  <c r="CC2284" i="64" a="1"/>
  <c r="CC2284" i="64" s="1"/>
  <c r="CC2194" i="64" a="1"/>
  <c r="CC2194" i="64" s="1"/>
  <c r="CC1612" i="64" a="1"/>
  <c r="CC1612" i="64" s="1"/>
  <c r="CC961" i="64" a="1"/>
  <c r="CC961" i="64" s="1"/>
  <c r="CC266" i="64" a="1"/>
  <c r="CC266" i="64" s="1"/>
  <c r="CC197" i="64" a="1"/>
  <c r="CC197" i="64" s="1"/>
  <c r="CC212" i="64" a="1"/>
  <c r="CC212" i="64" s="1"/>
  <c r="CC44" i="64" a="1"/>
  <c r="CC44" i="64" s="1"/>
  <c r="CC196" i="64" a="1"/>
  <c r="CC196" i="64" s="1"/>
  <c r="CC1305" i="64" a="1"/>
  <c r="CC1305" i="64" s="1"/>
  <c r="CC1883" i="64" a="1"/>
  <c r="CC1883" i="64" s="1"/>
  <c r="CC1766" i="64" a="1"/>
  <c r="CC1766" i="64" s="1"/>
  <c r="CC2205" i="64" a="1"/>
  <c r="CC2205" i="64" s="1"/>
  <c r="CC937" i="64" a="1"/>
  <c r="CC937" i="64" s="1"/>
  <c r="CC1881" i="64" a="1"/>
  <c r="CC1881" i="64" s="1"/>
  <c r="CC1788" i="64" a="1"/>
  <c r="CC1788" i="64" s="1"/>
  <c r="CC939" i="64" a="1"/>
  <c r="CC939" i="64" s="1"/>
  <c r="CC2310" i="64" a="1"/>
  <c r="CC2310" i="64" s="1"/>
  <c r="CC1742" i="64" a="1"/>
  <c r="CC1742" i="64" s="1"/>
  <c r="CC2308" i="64" a="1"/>
  <c r="CC2308" i="64" s="1"/>
  <c r="CC1764" i="64" a="1"/>
  <c r="CC1764" i="64" s="1"/>
  <c r="CC2199" i="64" a="1"/>
  <c r="CC2199"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2198" i="64" a="1"/>
  <c r="CD2309" i="64" a="1"/>
  <c r="CC1945" i="64" a="1"/>
  <c r="CD1882" i="64" a="1"/>
  <c r="CC1765" i="64" a="1"/>
  <c r="CC962" i="64" a="1"/>
  <c r="CD1765" i="64" a="1"/>
  <c r="AH938" i="64" a="1"/>
  <c r="CD2017" i="64" a="1"/>
  <c r="CC1882" i="64" a="1"/>
  <c r="CC1789" i="64" a="1"/>
  <c r="CC1306" i="64" a="1"/>
  <c r="CC2285" i="64" a="1"/>
  <c r="CC2198" i="64" a="1"/>
  <c r="CD2053" i="64" a="1"/>
  <c r="CC2053" i="64" a="1"/>
  <c r="CC2017" i="64" a="1"/>
  <c r="CC2309" i="64" a="1"/>
  <c r="CD1945" i="64" a="1"/>
  <c r="CD1910" i="64" a="1"/>
  <c r="CD1789" i="64" a="1"/>
  <c r="CD962" i="64" a="1"/>
  <c r="CC1910" i="64" a="1"/>
  <c r="CC1613" i="64" a="1"/>
  <c r="AN646" i="64" l="1"/>
  <c r="AN642" i="64"/>
  <c r="AO637" i="64"/>
  <c r="AO640" i="64" s="1"/>
  <c r="CC2285" i="64"/>
  <c r="CC1613" i="64"/>
  <c r="CC1306" i="64"/>
  <c r="BW804" i="64"/>
  <c r="BX799" i="64"/>
  <c r="BW796" i="64"/>
  <c r="BX788" i="64"/>
  <c r="CD198" i="64"/>
  <c r="CC198" i="64"/>
  <c r="CC2309" i="64"/>
  <c r="CD2309" i="64"/>
  <c r="CB1953" i="64"/>
  <c r="CD1910" i="64"/>
  <c r="CC1945" i="64"/>
  <c r="CC2017" i="64"/>
  <c r="CC1910" i="64"/>
  <c r="CC2053" i="64"/>
  <c r="CD1882" i="64"/>
  <c r="CC1882" i="64"/>
  <c r="CD1945" i="64"/>
  <c r="CD2017" i="64"/>
  <c r="CD2053" i="64"/>
  <c r="CD1765" i="64"/>
  <c r="CC1765" i="64"/>
  <c r="CC1789" i="64"/>
  <c r="CD1789" i="64"/>
  <c r="CD2198" i="64"/>
  <c r="CC2198" i="64"/>
  <c r="CC962" i="64"/>
  <c r="CD962" i="64"/>
  <c r="AP863" i="64"/>
  <c r="AO866" i="64"/>
  <c r="AJ2259" i="64"/>
  <c r="AJ2263" i="64"/>
  <c r="AK2253" i="64"/>
  <c r="BL1308" i="64"/>
  <c r="BK1615" i="64"/>
  <c r="AH938" i="64"/>
  <c r="AI2311" i="64"/>
  <c r="AJ1743" i="64"/>
  <c r="AN159" i="69"/>
  <c r="AN184" i="69" s="1"/>
  <c r="AN187" i="69" s="1"/>
  <c r="AN188" i="69" s="1"/>
  <c r="AM2287" i="64"/>
  <c r="AO2200" i="64"/>
  <c r="AG1884" i="64"/>
  <c r="CD213" i="64" a="1"/>
  <c r="CD213" i="64" s="1"/>
  <c r="CC2652" i="64"/>
  <c r="CE2644" i="64" a="1"/>
  <c r="CE2644" i="64" s="1"/>
  <c r="CE1612" i="64" a="1"/>
  <c r="CE1612" i="64" s="1"/>
  <c r="CE939" i="64" a="1"/>
  <c r="CE939"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2285" i="64" a="1"/>
  <c r="CD1613" i="64" a="1"/>
  <c r="CD1306" i="64" a="1"/>
  <c r="CI23" i="861" l="1"/>
  <c r="AO641" i="64"/>
  <c r="CD2285" i="64"/>
  <c r="CD1613" i="64"/>
  <c r="CD1306" i="64"/>
  <c r="BX791" i="64"/>
  <c r="CC1953" i="64"/>
  <c r="CD1953" i="64" s="1"/>
  <c r="AK2257" i="64"/>
  <c r="AK2258" i="64" s="1"/>
  <c r="AK2259" i="64" s="1"/>
  <c r="AO864" i="64"/>
  <c r="BM1308" i="64"/>
  <c r="BL1615" i="64"/>
  <c r="AN194" i="69"/>
  <c r="AN202" i="69" s="1"/>
  <c r="AN192" i="69"/>
  <c r="AN200" i="69" s="1"/>
  <c r="AO183" i="69"/>
  <c r="AO186" i="69" s="1"/>
  <c r="AN162" i="69"/>
  <c r="AO156" i="69" s="1"/>
  <c r="AO159" i="69" s="1"/>
  <c r="AO184" i="69" s="1"/>
  <c r="AH940" i="64"/>
  <c r="AI1767" i="64"/>
  <c r="CD2652" i="64"/>
  <c r="CE2652" i="64" s="1"/>
  <c r="CE213" i="64" a="1"/>
  <c r="CE213" i="64" s="1"/>
  <c r="CE2205" i="64" a="1"/>
  <c r="CE2205" i="64" s="1"/>
  <c r="CE197" i="64" a="1"/>
  <c r="CE197" i="64" s="1"/>
  <c r="CE2310" i="64" a="1"/>
  <c r="CE2310" i="64" s="1"/>
  <c r="CE937" i="64" a="1"/>
  <c r="CE937" i="64" s="1"/>
  <c r="CE2052" i="64" a="1"/>
  <c r="CE2052" i="64" s="1"/>
  <c r="CE2284" i="64" a="1"/>
  <c r="CE2284" i="64" s="1"/>
  <c r="CE2194" i="64" a="1"/>
  <c r="CE2194" i="64" s="1"/>
  <c r="CE1305" i="64" a="1"/>
  <c r="CE1305" i="64" s="1"/>
  <c r="CE1766" i="64" a="1"/>
  <c r="CE1766" i="64" s="1"/>
  <c r="CE1742" i="64" a="1"/>
  <c r="CE1742" i="64" s="1"/>
  <c r="CE961" i="64" a="1"/>
  <c r="CE961" i="64" s="1"/>
  <c r="CE196" i="64" a="1"/>
  <c r="CE196" i="64" s="1"/>
  <c r="CE212" i="64" a="1"/>
  <c r="CE212" i="64" s="1"/>
  <c r="CE2016" i="64" a="1"/>
  <c r="CE2016" i="64" s="1"/>
  <c r="CE1883" i="64" a="1"/>
  <c r="CE1883" i="64" s="1"/>
  <c r="CE266" i="64" a="1"/>
  <c r="CE266" i="64" s="1"/>
  <c r="CE44" i="64" a="1"/>
  <c r="CE44" i="64" s="1"/>
  <c r="CE639" i="64" a="1"/>
  <c r="CE639" i="64" s="1"/>
  <c r="CE1909" i="64" a="1"/>
  <c r="CE1909" i="64" s="1"/>
  <c r="CE1764" i="64" a="1"/>
  <c r="CE1764" i="64" s="1"/>
  <c r="CE2678" i="64" a="1"/>
  <c r="CE2678" i="64" s="1"/>
  <c r="CE2199" i="64" a="1"/>
  <c r="CE2199" i="64" s="1"/>
  <c r="CE645" i="64" a="1"/>
  <c r="CE645" i="64" s="1"/>
  <c r="CE1881" i="64" a="1"/>
  <c r="CE1881" i="64" s="1"/>
  <c r="CE2308" i="64" a="1"/>
  <c r="CE2308" i="64" s="1"/>
  <c r="CE1788" i="64" a="1"/>
  <c r="CE1788" i="64" s="1"/>
  <c r="CE1944" i="64" a="1"/>
  <c r="CE1944"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882" i="64" a="1"/>
  <c r="AI938" i="64" a="1"/>
  <c r="CE962" i="64" a="1"/>
  <c r="CE1765" i="64" a="1"/>
  <c r="CE2309" i="64" a="1"/>
  <c r="CE2017" i="64" a="1"/>
  <c r="CE1306" i="64" a="1"/>
  <c r="CE1910" i="64" a="1"/>
  <c r="CE2198" i="64" a="1"/>
  <c r="CE2053" i="64" a="1"/>
  <c r="CE1789" i="64" a="1"/>
  <c r="CE1613" i="64" a="1"/>
  <c r="CE2285" i="64" a="1"/>
  <c r="CE1945" i="64" a="1"/>
  <c r="AO646" i="64" l="1"/>
  <c r="AO642" i="64"/>
  <c r="AP637" i="64"/>
  <c r="AP640" i="64" s="1"/>
  <c r="CE2285" i="64"/>
  <c r="CE1613" i="64"/>
  <c r="CE1306" i="64"/>
  <c r="BX800" i="64"/>
  <c r="CD2520" i="64" a="1"/>
  <c r="CD2520" i="64" s="1"/>
  <c r="CE198" i="64"/>
  <c r="CE2309" i="64"/>
  <c r="CE1910" i="64"/>
  <c r="CE1882" i="64"/>
  <c r="CE1945" i="64"/>
  <c r="CE2017" i="64"/>
  <c r="CE2053" i="64"/>
  <c r="CE1765" i="64"/>
  <c r="CE1789" i="64"/>
  <c r="CE2198" i="64"/>
  <c r="CE962" i="64"/>
  <c r="AO868" i="64"/>
  <c r="AP866" i="64"/>
  <c r="AL2253" i="64"/>
  <c r="AK2263" i="64"/>
  <c r="BN1308" i="64"/>
  <c r="BM1615" i="64"/>
  <c r="AI938" i="64"/>
  <c r="AJ2311" i="64"/>
  <c r="AK1743" i="64"/>
  <c r="AN167" i="69"/>
  <c r="AN177" i="69" s="1"/>
  <c r="AO161" i="69"/>
  <c r="AO162" i="69" s="1"/>
  <c r="AO167" i="69" s="1"/>
  <c r="AO177" i="69" s="1"/>
  <c r="AN163" i="69"/>
  <c r="AO187" i="69"/>
  <c r="AO194" i="69" s="1"/>
  <c r="AO202" i="69" s="1"/>
  <c r="AN169" i="69"/>
  <c r="AN179" i="69" s="1"/>
  <c r="AN198" i="69"/>
  <c r="CF213" i="64" a="1"/>
  <c r="CF213" i="64" s="1"/>
  <c r="AP2200" i="64"/>
  <c r="AN2287" i="64"/>
  <c r="AH1884" i="64"/>
  <c r="CF2205" i="64" a="1"/>
  <c r="CF2205" i="64" s="1"/>
  <c r="CF1766" i="64" a="1"/>
  <c r="CF1766" i="64" s="1"/>
  <c r="CF2194" i="64" a="1"/>
  <c r="CF2194" i="64" s="1"/>
  <c r="CF639" i="64" a="1"/>
  <c r="CF639" i="64" s="1"/>
  <c r="CF212" i="64" a="1"/>
  <c r="CF212" i="64" s="1"/>
  <c r="CF1944" i="64" a="1"/>
  <c r="CF1944" i="64" s="1"/>
  <c r="CF1881" i="64" a="1"/>
  <c r="CF1881" i="64" s="1"/>
  <c r="CF1305" i="64" a="1"/>
  <c r="CF1305" i="64" s="1"/>
  <c r="CF2052" i="64" a="1"/>
  <c r="CF2052" i="64" s="1"/>
  <c r="CF196" i="64" a="1"/>
  <c r="CF196" i="64" s="1"/>
  <c r="CF645" i="64" a="1"/>
  <c r="CF645" i="64" s="1"/>
  <c r="CF1612" i="64" a="1"/>
  <c r="CF1612" i="64" s="1"/>
  <c r="CF1909" i="64" a="1"/>
  <c r="CF1909" i="64" s="1"/>
  <c r="CF2016" i="64" a="1"/>
  <c r="CF2016" i="64" s="1"/>
  <c r="CF1788" i="64" a="1"/>
  <c r="CF1788" i="64" s="1"/>
  <c r="CF2644" i="64" a="1"/>
  <c r="CF2644" i="64" s="1"/>
  <c r="CF1764" i="64" a="1"/>
  <c r="CF1764" i="64" s="1"/>
  <c r="CF2308" i="64" a="1"/>
  <c r="CF2308" i="64" s="1"/>
  <c r="CF197" i="64" a="1"/>
  <c r="CF197" i="64" s="1"/>
  <c r="CF266" i="64" a="1"/>
  <c r="CF266" i="64" s="1"/>
  <c r="CF937" i="64" a="1"/>
  <c r="CF937" i="64" s="1"/>
  <c r="CF1742" i="64" a="1"/>
  <c r="CF1742" i="64" s="1"/>
  <c r="CF2199" i="64" a="1"/>
  <c r="CF2199" i="64" s="1"/>
  <c r="CF961" i="64" a="1"/>
  <c r="CF961" i="64" s="1"/>
  <c r="CF939" i="64" a="1"/>
  <c r="CF939" i="64" s="1"/>
  <c r="CF44" i="64" a="1"/>
  <c r="CF44" i="64" s="1"/>
  <c r="CF1883" i="64" a="1"/>
  <c r="CF1883" i="64" s="1"/>
  <c r="CF2678" i="64" a="1"/>
  <c r="CF2678" i="64" s="1"/>
  <c r="CF2310" i="64" a="1"/>
  <c r="CF2310" i="64" s="1"/>
  <c r="CF2284" i="64" a="1"/>
  <c r="CF2284" i="64" s="1"/>
  <c r="CG2284" i="64" a="1"/>
  <c r="CG2284" i="64" s="1"/>
  <c r="CG2310" i="64" a="1"/>
  <c r="CG2310"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910" i="64" a="1"/>
  <c r="CF962" i="64" a="1"/>
  <c r="CF2017" i="64" a="1"/>
  <c r="CF2309" i="64" a="1"/>
  <c r="CF1306" i="64" a="1"/>
  <c r="CF1613" i="64" a="1"/>
  <c r="CF1882" i="64" a="1"/>
  <c r="CF2198" i="64" a="1"/>
  <c r="CF1789" i="64" a="1"/>
  <c r="CF2285" i="64" a="1"/>
  <c r="CF1765" i="64" a="1"/>
  <c r="CF1945" i="64" a="1"/>
  <c r="CF2053" i="64" a="1"/>
  <c r="AP641" i="64" l="1"/>
  <c r="CF2285" i="64"/>
  <c r="CF1613" i="64"/>
  <c r="CF1306" i="64"/>
  <c r="BX802" i="64"/>
  <c r="BX792" i="64" s="1"/>
  <c r="BX794" i="64" s="1"/>
  <c r="CE1953" i="64"/>
  <c r="CF198" i="64"/>
  <c r="CF2309" i="64"/>
  <c r="CF2053" i="64"/>
  <c r="CF1882" i="64"/>
  <c r="CF2017" i="64"/>
  <c r="CF1945" i="64"/>
  <c r="CF1910" i="64"/>
  <c r="CF1765" i="64"/>
  <c r="CF1789" i="64"/>
  <c r="CF2198" i="64"/>
  <c r="CF962" i="64"/>
  <c r="AL2257" i="64"/>
  <c r="AL2258" i="64" s="1"/>
  <c r="AL2259" i="64" s="1"/>
  <c r="M863" i="64"/>
  <c r="AQ863" i="64"/>
  <c r="AP864" i="64"/>
  <c r="BO1308" i="64"/>
  <c r="BN1615" i="64"/>
  <c r="AN173" i="69"/>
  <c r="AN175" i="69" s="1"/>
  <c r="AO192" i="69"/>
  <c r="AO200" i="69" s="1"/>
  <c r="AO188" i="69"/>
  <c r="AP183" i="69"/>
  <c r="AP186" i="69" s="1"/>
  <c r="AJ1767" i="64"/>
  <c r="AI940" i="64"/>
  <c r="CG213" i="64" a="1"/>
  <c r="CG213" i="64" s="1"/>
  <c r="CF2652" i="64"/>
  <c r="CG2052" i="64" a="1"/>
  <c r="CG2052" i="64" s="1"/>
  <c r="CG937" i="64" a="1"/>
  <c r="CG937" i="64" s="1"/>
  <c r="CG1766" i="64" a="1"/>
  <c r="CG1766" i="64" s="1"/>
  <c r="CG1883" i="64" a="1"/>
  <c r="CG1883" i="64" s="1"/>
  <c r="CG1881" i="64" a="1"/>
  <c r="CG1881" i="64" s="1"/>
  <c r="CG1612" i="64" a="1"/>
  <c r="CG1612" i="64" s="1"/>
  <c r="CG212" i="64" a="1"/>
  <c r="CG212" i="64" s="1"/>
  <c r="CG2199" i="64" a="1"/>
  <c r="CG2199" i="64" s="1"/>
  <c r="CG639" i="64" a="1"/>
  <c r="CG639" i="64" s="1"/>
  <c r="CG961" i="64" a="1"/>
  <c r="CG961" i="64" s="1"/>
  <c r="CG196" i="64" a="1"/>
  <c r="CG196" i="64" s="1"/>
  <c r="CG2194" i="64" a="1"/>
  <c r="CG2194" i="64" s="1"/>
  <c r="CG44" i="64" a="1"/>
  <c r="CG44" i="64" s="1"/>
  <c r="CG2678" i="64" a="1"/>
  <c r="CG2678" i="64" s="1"/>
  <c r="CG1944" i="64" a="1"/>
  <c r="CG1944" i="64" s="1"/>
  <c r="CG1742" i="64" a="1"/>
  <c r="CG1742" i="64" s="1"/>
  <c r="CG266" i="64" a="1"/>
  <c r="CG266" i="64" s="1"/>
  <c r="CG939" i="64" a="1"/>
  <c r="CG939" i="64" s="1"/>
  <c r="CG2308" i="64" a="1"/>
  <c r="CG2308" i="64" s="1"/>
  <c r="CG1909" i="64" a="1"/>
  <c r="CG1909" i="64" s="1"/>
  <c r="CG197" i="64" a="1"/>
  <c r="CG197" i="64" s="1"/>
  <c r="CG2205" i="64" a="1"/>
  <c r="CG2205" i="64" s="1"/>
  <c r="CG1788" i="64" a="1"/>
  <c r="CG1788" i="64" s="1"/>
  <c r="CG2644" i="64" a="1"/>
  <c r="CG2644" i="64" s="1"/>
  <c r="CG1305" i="64" a="1"/>
  <c r="CG1305" i="64" s="1"/>
  <c r="CG645" i="64" a="1"/>
  <c r="CG645" i="64" s="1"/>
  <c r="CG1764" i="64" a="1"/>
  <c r="CG1764" i="64" s="1"/>
  <c r="CG2016" i="64" a="1"/>
  <c r="CG2016" i="64" s="1"/>
  <c r="AO169" i="69"/>
  <c r="AO179" i="69" s="1"/>
  <c r="CH1788" i="64" a="1"/>
  <c r="CH1788"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613" i="64" a="1"/>
  <c r="CG2285" i="64" a="1"/>
  <c r="CG2017" i="64" a="1"/>
  <c r="CG1765" i="64" a="1"/>
  <c r="CG2198" i="64" a="1"/>
  <c r="CG1910" i="64" a="1"/>
  <c r="CG1882" i="64" a="1"/>
  <c r="AJ938" i="64" a="1"/>
  <c r="CG1789" i="64" a="1"/>
  <c r="CG1306" i="64" a="1"/>
  <c r="CG2309" i="64" a="1"/>
  <c r="CH1789" i="64" a="1"/>
  <c r="CG962" i="64" a="1"/>
  <c r="CG2053" i="64" a="1"/>
  <c r="CG1945" i="64" a="1"/>
  <c r="CJ23" i="861" l="1"/>
  <c r="AP646" i="64"/>
  <c r="AP642" i="64"/>
  <c r="AQ637" i="64"/>
  <c r="AQ640" i="64" s="1"/>
  <c r="CG2285" i="64"/>
  <c r="CG1613" i="64"/>
  <c r="CG1306" i="64"/>
  <c r="BX803" i="64"/>
  <c r="BX808" i="64" s="1"/>
  <c r="BX795" i="64"/>
  <c r="CF1953" i="64"/>
  <c r="CG198" i="64"/>
  <c r="CG2309" i="64"/>
  <c r="CG1910" i="64"/>
  <c r="CG2053" i="64"/>
  <c r="CG2017" i="64"/>
  <c r="CG1945" i="64"/>
  <c r="CG1882" i="64"/>
  <c r="CG1765" i="64"/>
  <c r="CH1789" i="64"/>
  <c r="CG1789" i="64"/>
  <c r="CG2198" i="64"/>
  <c r="CG962" i="64"/>
  <c r="AP868" i="64"/>
  <c r="AQ866" i="64"/>
  <c r="AR863" i="64"/>
  <c r="AL2263" i="64"/>
  <c r="AM2253" i="64"/>
  <c r="BP1308" i="64"/>
  <c r="BO1615" i="64"/>
  <c r="AK2311" i="64"/>
  <c r="AJ938" i="64"/>
  <c r="AL1743" i="64"/>
  <c r="AO198" i="69"/>
  <c r="AI1884" i="64"/>
  <c r="AQ2200" i="64"/>
  <c r="CH213" i="64" a="1"/>
  <c r="CH213" i="64" s="1"/>
  <c r="AO2287" i="64"/>
  <c r="CG2652" i="64"/>
  <c r="CH2052" i="64" a="1"/>
  <c r="CH2052" i="64" s="1"/>
  <c r="CH197" i="64" a="1"/>
  <c r="CH197" i="64" s="1"/>
  <c r="CH937" i="64" a="1"/>
  <c r="CH937" i="64" s="1"/>
  <c r="CH1944" i="64" a="1"/>
  <c r="CH1944" i="64" s="1"/>
  <c r="CH639" i="64" a="1"/>
  <c r="CH639" i="64" s="1"/>
  <c r="CH44" i="64" a="1"/>
  <c r="CH44" i="64" s="1"/>
  <c r="CH1883" i="64" a="1"/>
  <c r="CH1883" i="64" s="1"/>
  <c r="CH2310" i="64" a="1"/>
  <c r="CH2310" i="64" s="1"/>
  <c r="CH2284" i="64" a="1"/>
  <c r="CH2284" i="64" s="1"/>
  <c r="CH1764" i="64" a="1"/>
  <c r="CH1764" i="64" s="1"/>
  <c r="CH266" i="64" a="1"/>
  <c r="CH266" i="64" s="1"/>
  <c r="CH645" i="64" a="1"/>
  <c r="CH645" i="64" s="1"/>
  <c r="CH1612" i="64" a="1"/>
  <c r="CH1612" i="64" s="1"/>
  <c r="CH1766" i="64" a="1"/>
  <c r="CH1766" i="64" s="1"/>
  <c r="CH961" i="64" a="1"/>
  <c r="CH961" i="64" s="1"/>
  <c r="CH2205" i="64" a="1"/>
  <c r="CH2205" i="64" s="1"/>
  <c r="CH2308" i="64" a="1"/>
  <c r="CH2308" i="64" s="1"/>
  <c r="CH2199" i="64" a="1"/>
  <c r="CH2199" i="64" s="1"/>
  <c r="CH1305" i="64" a="1"/>
  <c r="CH1305" i="64" s="1"/>
  <c r="CH2678" i="64" a="1"/>
  <c r="CH2678" i="64" s="1"/>
  <c r="CH2016" i="64" a="1"/>
  <c r="CH2016" i="64" s="1"/>
  <c r="CH2194" i="64" a="1"/>
  <c r="CH2194" i="64" s="1"/>
  <c r="CH196" i="64" a="1"/>
  <c r="CH196" i="64" s="1"/>
  <c r="CH212" i="64" a="1"/>
  <c r="CH212" i="64" s="1"/>
  <c r="CH1909" i="64" a="1"/>
  <c r="CH1909" i="64" s="1"/>
  <c r="CH2644" i="64" a="1"/>
  <c r="CH2644" i="64" s="1"/>
  <c r="CH1742" i="64" a="1"/>
  <c r="CH1742" i="64" s="1"/>
  <c r="CH1881" i="64" a="1"/>
  <c r="CH1881" i="64" s="1"/>
  <c r="CH939" i="64" a="1"/>
  <c r="CH939" i="64" s="1"/>
  <c r="CI2052" i="64" a="1"/>
  <c r="CI2052" i="64" s="1"/>
  <c r="CI1944" i="64" a="1"/>
  <c r="CI1944" i="64" s="1"/>
  <c r="CI2644" i="64" a="1"/>
  <c r="CI2644" i="64" s="1"/>
  <c r="CI1909" i="64" a="1"/>
  <c r="CI1909" i="64" s="1"/>
  <c r="CI2678" i="64" a="1"/>
  <c r="CI2678" i="64" s="1"/>
  <c r="CI2199" i="64" a="1"/>
  <c r="CI2199" i="64" s="1"/>
  <c r="CI197" i="64" a="1"/>
  <c r="CI197" i="64" s="1"/>
  <c r="CI937" i="64" a="1"/>
  <c r="CI937" i="64" s="1"/>
  <c r="CI939" i="64" a="1"/>
  <c r="CI939" i="64" s="1"/>
  <c r="CI2284" i="64" a="1"/>
  <c r="CI2284" i="64" s="1"/>
  <c r="CI645" i="64" a="1"/>
  <c r="CI645" i="64" s="1"/>
  <c r="CI266" i="64" a="1"/>
  <c r="CI266" i="64" s="1"/>
  <c r="CI1742" i="64" a="1"/>
  <c r="CI1742" i="64" s="1"/>
  <c r="CI1764" i="64" a="1"/>
  <c r="CI1764" i="64" s="1"/>
  <c r="CI212" i="64" a="1"/>
  <c r="CI212" i="64" s="1"/>
  <c r="CI639" i="64" a="1"/>
  <c r="CI639" i="64" s="1"/>
  <c r="CI1788" i="64" a="1"/>
  <c r="CI1788" i="64" s="1"/>
  <c r="CI1612" i="64" a="1"/>
  <c r="CI1612" i="64" s="1"/>
  <c r="CI2205" i="64" a="1"/>
  <c r="CI2205" i="64" s="1"/>
  <c r="CI1305" i="64" a="1"/>
  <c r="CI1305" i="64" s="1"/>
  <c r="CI1881" i="64" a="1"/>
  <c r="CI1881" i="64" s="1"/>
  <c r="CI196" i="64" a="1"/>
  <c r="CI196" i="64" s="1"/>
  <c r="CI44" i="64" a="1"/>
  <c r="CI44" i="64" s="1"/>
  <c r="CI1766" i="64" a="1"/>
  <c r="CI1766" i="64" s="1"/>
  <c r="CI2194" i="64" a="1"/>
  <c r="CI2194" i="64" s="1"/>
  <c r="CI961" i="64" a="1"/>
  <c r="CI961" i="64" s="1"/>
  <c r="CI1883" i="64" a="1"/>
  <c r="CI1883" i="64" s="1"/>
  <c r="CI2308" i="64" a="1"/>
  <c r="CI2308"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765" i="64" a="1"/>
  <c r="CH1613" i="64" a="1"/>
  <c r="CH2053" i="64" a="1"/>
  <c r="CH2198" i="64" a="1"/>
  <c r="CI1789" i="64" a="1"/>
  <c r="CH2309" i="64" a="1"/>
  <c r="CI1882" i="64" a="1"/>
  <c r="CI2198" i="64" a="1"/>
  <c r="CI1945" i="64" a="1"/>
  <c r="CI962" i="64" a="1"/>
  <c r="CH2285" i="64" a="1"/>
  <c r="CH1945" i="64" a="1"/>
  <c r="CH1910" i="64" a="1"/>
  <c r="CI1910" i="64" a="1"/>
  <c r="CH1765" i="64" a="1"/>
  <c r="CI2053" i="64" a="1"/>
  <c r="CI2309" i="64" a="1"/>
  <c r="CH962" i="64" a="1"/>
  <c r="CH1882" i="64" a="1"/>
  <c r="CH2017" i="64" a="1"/>
  <c r="CH1306" i="64" a="1"/>
  <c r="AQ641" i="64" l="1"/>
  <c r="CH2285" i="64"/>
  <c r="CH1613" i="64"/>
  <c r="CH1306" i="64"/>
  <c r="BX804" i="64"/>
  <c r="BY799" i="64"/>
  <c r="BX796" i="64"/>
  <c r="BY788" i="64"/>
  <c r="CG1953" i="64"/>
  <c r="CE2520" i="64" a="1"/>
  <c r="CE2520" i="64" s="1"/>
  <c r="CH198" i="64"/>
  <c r="CI198" i="64"/>
  <c r="CI2309" i="64"/>
  <c r="CH2309" i="64"/>
  <c r="CI1945" i="64"/>
  <c r="CH2053" i="64"/>
  <c r="CI2053" i="64"/>
  <c r="CH2017" i="64"/>
  <c r="CH1882" i="64"/>
  <c r="CH1945" i="64"/>
  <c r="CI1882" i="64"/>
  <c r="CI1910" i="64"/>
  <c r="CH1910" i="64"/>
  <c r="CI1765" i="64"/>
  <c r="CH1765" i="64"/>
  <c r="CI1789" i="64"/>
  <c r="CI2198" i="64"/>
  <c r="CH2198" i="64"/>
  <c r="CI962" i="64"/>
  <c r="CH962" i="64"/>
  <c r="AM2257" i="64"/>
  <c r="AM2258" i="64" s="1"/>
  <c r="AM2259" i="64" s="1"/>
  <c r="AQ864" i="64"/>
  <c r="BQ1308" i="64"/>
  <c r="BP1615" i="64"/>
  <c r="AJ940" i="64"/>
  <c r="AK1767" i="64"/>
  <c r="CI213" i="64" a="1"/>
  <c r="CI213" i="64" s="1"/>
  <c r="CH2652" i="64"/>
  <c r="CI2016" i="64" a="1"/>
  <c r="CI2016" i="64" s="1"/>
  <c r="CI2310" i="64" a="1"/>
  <c r="CI2310" i="64" s="1"/>
  <c r="CJ2052" i="64" a="1"/>
  <c r="CJ2052" i="64" s="1"/>
  <c r="CJ2016" i="64" a="1"/>
  <c r="CJ2016" i="64" s="1"/>
  <c r="CJ1944" i="64" a="1"/>
  <c r="CJ1944" i="64" s="1"/>
  <c r="CJ2644" i="64" a="1"/>
  <c r="CJ2644" i="64" s="1"/>
  <c r="CJ1909" i="64" a="1"/>
  <c r="CJ1909" i="64" s="1"/>
  <c r="CJ2678" i="64" a="1"/>
  <c r="CJ2678" i="64" s="1"/>
  <c r="CJ639" i="64" a="1"/>
  <c r="CJ639" i="64" s="1"/>
  <c r="CJ937" i="64" a="1"/>
  <c r="CJ937" i="64" s="1"/>
  <c r="CJ1742" i="64" a="1"/>
  <c r="CJ1742" i="64" s="1"/>
  <c r="CJ961" i="64" a="1"/>
  <c r="CJ961" i="64" s="1"/>
  <c r="CJ197" i="64" a="1"/>
  <c r="CJ197" i="64" s="1"/>
  <c r="CJ2310" i="64" a="1"/>
  <c r="CJ2310" i="64" s="1"/>
  <c r="CJ1881" i="64" a="1"/>
  <c r="CJ1881" i="64" s="1"/>
  <c r="CJ645" i="64" a="1"/>
  <c r="CJ645" i="64" s="1"/>
  <c r="CJ1766" i="64" a="1"/>
  <c r="CJ1766" i="64" s="1"/>
  <c r="CJ2205" i="64" a="1"/>
  <c r="CJ2205" i="64" s="1"/>
  <c r="CJ1788" i="64" a="1"/>
  <c r="CJ1788" i="64" s="1"/>
  <c r="CJ1764" i="64" a="1"/>
  <c r="CJ1764" i="64" s="1"/>
  <c r="CJ196" i="64" a="1"/>
  <c r="CJ196" i="64" s="1"/>
  <c r="CJ1883" i="64" a="1"/>
  <c r="CJ1883" i="64" s="1"/>
  <c r="CJ44" i="64" a="1"/>
  <c r="CJ44" i="64" s="1"/>
  <c r="CJ266" i="64" a="1"/>
  <c r="CJ266" i="64" s="1"/>
  <c r="CJ1305" i="64" a="1"/>
  <c r="CJ1305" i="64" s="1"/>
  <c r="CJ1612" i="64" a="1"/>
  <c r="CJ1612" i="64" s="1"/>
  <c r="CJ2194" i="64" a="1"/>
  <c r="CJ2194" i="64" s="1"/>
  <c r="CJ212" i="64" a="1"/>
  <c r="CJ212" i="64" s="1"/>
  <c r="CJ2199" i="64" a="1"/>
  <c r="CJ2199" i="64" s="1"/>
  <c r="CJ2308" i="64" a="1"/>
  <c r="CJ2308" i="64" s="1"/>
  <c r="CJ939" i="64" a="1"/>
  <c r="CJ939" i="64" s="1"/>
  <c r="CJ2284" i="64" a="1"/>
  <c r="CJ2284"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198" i="64" a="1"/>
  <c r="CJ1882" i="64" a="1"/>
  <c r="CI1613" i="64" a="1"/>
  <c r="CJ962" i="64" a="1"/>
  <c r="AK938" i="64" a="1"/>
  <c r="CJ2309" i="64" a="1"/>
  <c r="CJ1789" i="64" a="1"/>
  <c r="CJ1765" i="64" a="1"/>
  <c r="CJ1910" i="64" a="1"/>
  <c r="CJ1945" i="64" a="1"/>
  <c r="CI2017" i="64" a="1"/>
  <c r="CI2285" i="64" a="1"/>
  <c r="CI1306" i="64" a="1"/>
  <c r="CJ2053" i="64" a="1"/>
  <c r="CJ2017" i="64" a="1"/>
  <c r="AQ646" i="64" l="1"/>
  <c r="AR637" i="64"/>
  <c r="AR640" i="64" s="1"/>
  <c r="AQ642" i="64"/>
  <c r="CI2285" i="64"/>
  <c r="CI1613" i="64"/>
  <c r="CI1306" i="64"/>
  <c r="BY791" i="64"/>
  <c r="CH1953" i="64"/>
  <c r="CI1953" i="64" s="1"/>
  <c r="CJ198" i="64"/>
  <c r="CJ2309" i="64"/>
  <c r="CJ1882" i="64"/>
  <c r="CJ1910" i="64"/>
  <c r="CI2017" i="64"/>
  <c r="CJ1945" i="64"/>
  <c r="CJ2017" i="64"/>
  <c r="CJ2053" i="64"/>
  <c r="CJ1765" i="64"/>
  <c r="CJ1789" i="64"/>
  <c r="CJ2198" i="64"/>
  <c r="CJ962" i="64"/>
  <c r="AQ868" i="64"/>
  <c r="AS863" i="64"/>
  <c r="AR866" i="64"/>
  <c r="AM2263" i="64"/>
  <c r="AN2253" i="64"/>
  <c r="BR1308" i="64"/>
  <c r="BQ1615" i="64"/>
  <c r="AL2311" i="64"/>
  <c r="AK938" i="64"/>
  <c r="AM1743" i="64"/>
  <c r="AJ1884" i="64"/>
  <c r="CJ213" i="64" a="1"/>
  <c r="CJ213" i="64" s="1"/>
  <c r="CI2652" i="64"/>
  <c r="AR2200" i="64"/>
  <c r="AP2287" i="64"/>
  <c r="CK2052" i="64" a="1"/>
  <c r="CK2052" i="64" s="1"/>
  <c r="CK2016" i="64" a="1"/>
  <c r="CK2016" i="64" s="1"/>
  <c r="CK1944" i="64" a="1"/>
  <c r="CK1944" i="64" s="1"/>
  <c r="CK2644" i="64" a="1"/>
  <c r="CK2644" i="64" s="1"/>
  <c r="CK1909" i="64" a="1"/>
  <c r="CK1909" i="64" s="1"/>
  <c r="CK2678" i="64" a="1"/>
  <c r="CK2678" i="64" s="1"/>
  <c r="CK1305" i="64" a="1"/>
  <c r="CK1305" i="64" s="1"/>
  <c r="CK2284" i="64" a="1"/>
  <c r="CK2284" i="64" s="1"/>
  <c r="CK2199" i="64" a="1"/>
  <c r="CK2199" i="64" s="1"/>
  <c r="CK1788" i="64" a="1"/>
  <c r="CK1788" i="64" s="1"/>
  <c r="CK1881" i="64" a="1"/>
  <c r="CK1881" i="64" s="1"/>
  <c r="CK44" i="64" a="1"/>
  <c r="CK44" i="64" s="1"/>
  <c r="CK1764" i="64" a="1"/>
  <c r="CK1764" i="64" s="1"/>
  <c r="CK2194" i="64" a="1"/>
  <c r="CK2194" i="64" s="1"/>
  <c r="CK961" i="64" a="1"/>
  <c r="CK961" i="64" s="1"/>
  <c r="CK939" i="64" a="1"/>
  <c r="CK939" i="64" s="1"/>
  <c r="CK639" i="64" a="1"/>
  <c r="CK639" i="64" s="1"/>
  <c r="CK196" i="64" a="1"/>
  <c r="CK196" i="64" s="1"/>
  <c r="CK1883" i="64" a="1"/>
  <c r="CK1883" i="64" s="1"/>
  <c r="CK2205" i="64" a="1"/>
  <c r="CK2205" i="64" s="1"/>
  <c r="CK212" i="64" a="1"/>
  <c r="CK212" i="64" s="1"/>
  <c r="CK645" i="64" a="1"/>
  <c r="CK645" i="64" s="1"/>
  <c r="CK1742" i="64" a="1"/>
  <c r="CK1742" i="64" s="1"/>
  <c r="CK2310" i="64" a="1"/>
  <c r="CK2310" i="64" s="1"/>
  <c r="CK937" i="64" a="1"/>
  <c r="CK937" i="64" s="1"/>
  <c r="CK197" i="64" a="1"/>
  <c r="CK197" i="64" s="1"/>
  <c r="CK2308" i="64" a="1"/>
  <c r="CK2308" i="64" s="1"/>
  <c r="CK266" i="64" a="1"/>
  <c r="CK266" i="64" s="1"/>
  <c r="CK1766" i="64" a="1"/>
  <c r="CK1766" i="64" s="1"/>
  <c r="CK1612" i="64" a="1"/>
  <c r="CK1612"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2017" i="64" a="1"/>
  <c r="CK962" i="64" a="1"/>
  <c r="CK1765" i="64" a="1"/>
  <c r="CK1882" i="64" a="1"/>
  <c r="CJ2285" i="64" a="1"/>
  <c r="CK2309" i="64" a="1"/>
  <c r="CK1945" i="64" a="1"/>
  <c r="CK2053" i="64" a="1"/>
  <c r="CK2198" i="64" a="1"/>
  <c r="CK1910" i="64" a="1"/>
  <c r="CJ1306" i="64" a="1"/>
  <c r="CJ1613" i="64" a="1"/>
  <c r="CK1789" i="64" a="1"/>
  <c r="CK23" i="861" l="1"/>
  <c r="AR641" i="64"/>
  <c r="CJ2285" i="64"/>
  <c r="CJ1613" i="64"/>
  <c r="CJ1306" i="64"/>
  <c r="BY800" i="64"/>
  <c r="CF2520" i="64" a="1"/>
  <c r="CF2520" i="64" s="1"/>
  <c r="CK198" i="64"/>
  <c r="CK2309" i="64"/>
  <c r="CJ1953" i="64"/>
  <c r="CK2017" i="64"/>
  <c r="CK2053" i="64"/>
  <c r="CK1910" i="64"/>
  <c r="CK1882" i="64"/>
  <c r="CK1945" i="64"/>
  <c r="CL1948" i="64" s="1" a="1"/>
  <c r="CL1948" i="64" s="1"/>
  <c r="CK1765" i="64"/>
  <c r="CK1789" i="64"/>
  <c r="CK2198" i="64"/>
  <c r="CK962" i="64"/>
  <c r="AN2257" i="64"/>
  <c r="AN2258" i="64" s="1"/>
  <c r="AN2259" i="64" s="1"/>
  <c r="AR864" i="64"/>
  <c r="BS1308" i="64"/>
  <c r="BR1615" i="64"/>
  <c r="CJ2652" i="64"/>
  <c r="CK2652" i="64" s="1"/>
  <c r="CL2652" i="64" s="1"/>
  <c r="AL1767" i="64"/>
  <c r="CK213" i="64" a="1"/>
  <c r="CK213" i="64" s="1"/>
  <c r="CL213" i="64" s="1" a="1"/>
  <c r="CL213" i="64" s="1"/>
  <c r="AK940"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AL938" i="64" a="1"/>
  <c r="CK1306" i="64" a="1"/>
  <c r="CK1613" i="64" a="1"/>
  <c r="CK2285" i="64" a="1"/>
  <c r="AR646" i="64" l="1"/>
  <c r="AS637" i="64"/>
  <c r="AS640" i="64" s="1"/>
  <c r="AR642" i="64"/>
  <c r="CK2285" i="64"/>
  <c r="CK1613" i="64"/>
  <c r="CK1306" i="64"/>
  <c r="BY802" i="64"/>
  <c r="BY792" i="64" s="1"/>
  <c r="BY794" i="64" s="1"/>
  <c r="BY795" i="64" s="1"/>
  <c r="CK1953" i="64"/>
  <c r="CL1953" i="64" s="1"/>
  <c r="P1910" i="64"/>
  <c r="P2017" i="64"/>
  <c r="P1765" i="64"/>
  <c r="AR868" i="64"/>
  <c r="AS866" i="64"/>
  <c r="AT863" i="64"/>
  <c r="AN2263" i="64"/>
  <c r="AO2253" i="64"/>
  <c r="BT1308" i="64"/>
  <c r="BS1615" i="64"/>
  <c r="AM2311" i="64"/>
  <c r="AL938" i="64"/>
  <c r="AN1743" i="64"/>
  <c r="AQ2287" i="64"/>
  <c r="AS2200" i="64"/>
  <c r="AK1884" i="64"/>
  <c r="P2652" i="64"/>
  <c r="J2647"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13" i="64" a="1"/>
  <c r="CL2285" i="64" a="1"/>
  <c r="CL1306" i="64" a="1"/>
  <c r="CL23" i="861" l="1"/>
  <c r="CL1306" i="64"/>
  <c r="CL1308" i="64" s="1"/>
  <c r="CL2285" i="64"/>
  <c r="CL2287" i="64" s="1"/>
  <c r="CL1613" i="64"/>
  <c r="CL1615" i="64" s="1"/>
  <c r="AS641" i="64"/>
  <c r="BY803" i="64"/>
  <c r="BY808" i="64" s="1"/>
  <c r="BY796" i="64"/>
  <c r="BZ788" i="64"/>
  <c r="K2309" i="64"/>
  <c r="L2309" i="64"/>
  <c r="M2309" i="64"/>
  <c r="N2309" i="64"/>
  <c r="O2309" i="64"/>
  <c r="P2309" i="64"/>
  <c r="K2198" i="64"/>
  <c r="L2198" i="64"/>
  <c r="M2198" i="64"/>
  <c r="N2198" i="64"/>
  <c r="O2198" i="64"/>
  <c r="P2198" i="64"/>
  <c r="K2053" i="64"/>
  <c r="L2053" i="64"/>
  <c r="M2053" i="64"/>
  <c r="N2053" i="64"/>
  <c r="O2053" i="64"/>
  <c r="P2053" i="64"/>
  <c r="K1945" i="64"/>
  <c r="L1945" i="64"/>
  <c r="M1945" i="64"/>
  <c r="N1945" i="64"/>
  <c r="O1945" i="64"/>
  <c r="P1945" i="64"/>
  <c r="K1789" i="64"/>
  <c r="L1789" i="64"/>
  <c r="M1789" i="64"/>
  <c r="N1789" i="64"/>
  <c r="O1789" i="64"/>
  <c r="P1789" i="64"/>
  <c r="P1953" i="64"/>
  <c r="K962" i="64"/>
  <c r="L962" i="64"/>
  <c r="M962" i="64"/>
  <c r="N962" i="64"/>
  <c r="O962" i="64"/>
  <c r="P962" i="64"/>
  <c r="K1882" i="64"/>
  <c r="L1882" i="64"/>
  <c r="M1882" i="64"/>
  <c r="N1882" i="64"/>
  <c r="O1882" i="64"/>
  <c r="P1882" i="64"/>
  <c r="K198" i="64"/>
  <c r="L198" i="64"/>
  <c r="M198" i="64"/>
  <c r="N198" i="64"/>
  <c r="O198" i="64"/>
  <c r="P198" i="64"/>
  <c r="AS864" i="64"/>
  <c r="AS868" i="64" s="1"/>
  <c r="AO2257" i="64"/>
  <c r="AO2258" i="64" s="1"/>
  <c r="AO2259" i="64" s="1"/>
  <c r="BU1308" i="64"/>
  <c r="AM1767" i="64"/>
  <c r="AL940"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38" i="64" a="1"/>
  <c r="CL3146" i="64" l="1"/>
  <c r="P1613" i="64"/>
  <c r="P2285" i="64"/>
  <c r="P1306" i="64"/>
  <c r="AS646" i="64"/>
  <c r="AS642" i="64"/>
  <c r="AT637" i="64"/>
  <c r="AT640" i="64" s="1"/>
  <c r="BY804" i="64"/>
  <c r="BZ799" i="64"/>
  <c r="BZ791" i="64"/>
  <c r="AT866" i="64"/>
  <c r="AT864" i="64" s="1"/>
  <c r="AU863" i="64"/>
  <c r="AP2253" i="64"/>
  <c r="AO2263" i="64"/>
  <c r="BV1308" i="64"/>
  <c r="BT1615" i="64"/>
  <c r="BU1615" i="64"/>
  <c r="AM938" i="64"/>
  <c r="AN2311" i="64"/>
  <c r="AO1743" i="64"/>
  <c r="AR2287" i="64"/>
  <c r="AL1884" i="64"/>
  <c r="AT2200"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AT641" i="64" l="1"/>
  <c r="BZ800" i="64"/>
  <c r="AP2257" i="64"/>
  <c r="AP2258" i="64" s="1"/>
  <c r="L2258" i="64" s="1"/>
  <c r="AT868" i="64"/>
  <c r="BW1308" i="64"/>
  <c r="AN1767" i="64"/>
  <c r="AM94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38" i="64" a="1"/>
  <c r="AT646" i="64" l="1"/>
  <c r="AU637" i="64"/>
  <c r="AU640" i="64" s="1"/>
  <c r="AT642" i="64"/>
  <c r="BZ802" i="64"/>
  <c r="BZ792" i="64" s="1"/>
  <c r="BZ794" i="64" s="1"/>
  <c r="BZ795" i="64" s="1"/>
  <c r="AP2259" i="64"/>
  <c r="AU866" i="64"/>
  <c r="AU864" i="64" s="1"/>
  <c r="AV863" i="64"/>
  <c r="AP2263" i="64"/>
  <c r="AQ2253" i="64"/>
  <c r="BX1308" i="64"/>
  <c r="BW1615" i="64"/>
  <c r="BV1615" i="64"/>
  <c r="AO2311" i="64"/>
  <c r="AN938" i="64"/>
  <c r="AM1884" i="64"/>
  <c r="AU2200" i="64"/>
  <c r="AS2287"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AU641" i="64" l="1"/>
  <c r="BZ803" i="64"/>
  <c r="BZ808" i="64" s="1"/>
  <c r="BZ796" i="64"/>
  <c r="O795" i="64"/>
  <c r="P788" i="64" s="1"/>
  <c r="CA788" i="64"/>
  <c r="CA791" i="64" s="1"/>
  <c r="AQ2257" i="64"/>
  <c r="AU868" i="64"/>
  <c r="BY1308" i="64"/>
  <c r="AP1743" i="64"/>
  <c r="AN940" i="64"/>
  <c r="AO1767"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38" i="64" a="1"/>
  <c r="AU646" i="64" l="1"/>
  <c r="AU642" i="64"/>
  <c r="AV637" i="64"/>
  <c r="AV640" i="64" s="1"/>
  <c r="O803" i="64"/>
  <c r="P799" i="64" s="1"/>
  <c r="BZ804" i="64"/>
  <c r="CA799" i="64"/>
  <c r="CA800" i="64"/>
  <c r="AQ2258" i="64"/>
  <c r="AV866" i="64"/>
  <c r="AV864" i="64" s="1"/>
  <c r="AW863" i="64"/>
  <c r="BZ1308" i="64"/>
  <c r="BX1615" i="64"/>
  <c r="AO938" i="64"/>
  <c r="AQ1743" i="64"/>
  <c r="AT2287" i="64"/>
  <c r="AV2200" i="64"/>
  <c r="AN1884"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AV641" i="64" l="1"/>
  <c r="CA802" i="64"/>
  <c r="AQ2259" i="64"/>
  <c r="AQ2263" i="64"/>
  <c r="AR2253" i="64"/>
  <c r="AV868" i="64"/>
  <c r="CA1308" i="64"/>
  <c r="BY1615" i="64"/>
  <c r="AP1767" i="64"/>
  <c r="AP2311" i="64"/>
  <c r="AO94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38" i="64" a="1"/>
  <c r="AV646" i="64" l="1"/>
  <c r="AV642" i="64"/>
  <c r="AW637" i="64"/>
  <c r="AW640" i="64" s="1"/>
  <c r="CA792" i="64"/>
  <c r="CA794" i="64" s="1"/>
  <c r="CA803" i="64"/>
  <c r="AR2257" i="64"/>
  <c r="AX863" i="64"/>
  <c r="AW866" i="64"/>
  <c r="CB1308" i="64"/>
  <c r="BZ1615" i="64"/>
  <c r="CA1615" i="64"/>
  <c r="AP938" i="64"/>
  <c r="AQ2311" i="64"/>
  <c r="AR1743" i="64"/>
  <c r="AU2287" i="64"/>
  <c r="AW2200" i="64"/>
  <c r="AO1884"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AW641" i="64" l="1"/>
  <c r="CA808" i="64"/>
  <c r="CB799" i="64"/>
  <c r="CA804" i="64"/>
  <c r="CA795" i="64"/>
  <c r="AR2258" i="64"/>
  <c r="AS2253" i="64" s="1"/>
  <c r="AW864" i="64"/>
  <c r="CC1308" i="64"/>
  <c r="CB1615" i="64"/>
  <c r="AQ1767" i="64"/>
  <c r="AP94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38" i="64" a="1"/>
  <c r="AW646" i="64" l="1"/>
  <c r="AW642" i="64"/>
  <c r="AX637" i="64"/>
  <c r="AX640" i="64" s="1"/>
  <c r="CA796" i="64"/>
  <c r="CB788" i="64"/>
  <c r="CB791" i="64" s="1"/>
  <c r="AR2263" i="64"/>
  <c r="AR2259" i="64"/>
  <c r="AS2257" i="64"/>
  <c r="AW868" i="64"/>
  <c r="AX866" i="64"/>
  <c r="AX864" i="64" s="1"/>
  <c r="AY863" i="64"/>
  <c r="CD1308" i="64"/>
  <c r="CC1615" i="64"/>
  <c r="AQ938" i="64"/>
  <c r="AR2311" i="64"/>
  <c r="AS1743" i="64"/>
  <c r="AV2287" i="64"/>
  <c r="AX2200" i="64"/>
  <c r="AP1884" i="64"/>
  <c r="AU177" i="69"/>
  <c r="AV159" i="69"/>
  <c r="AV184" i="69" s="1"/>
  <c r="AV187" i="69" s="1"/>
  <c r="AV188" i="69" s="1"/>
  <c r="AW140" i="69"/>
  <c r="AW150" i="69" s="1"/>
  <c r="AW142" i="69"/>
  <c r="AW152" i="69" s="1"/>
  <c r="AW136" i="69"/>
  <c r="AX134" i="69"/>
  <c r="AX132" i="69"/>
  <c r="AX157" i="69" s="1"/>
  <c r="AY118" i="69"/>
  <c r="AY119" i="69" s="1"/>
  <c r="H113" i="69"/>
  <c r="M113" i="69"/>
  <c r="H54" i="69"/>
  <c r="M54" i="69"/>
  <c r="AX641" i="64" l="1"/>
  <c r="CB800" i="64"/>
  <c r="AS2258" i="64"/>
  <c r="AT2253" i="64" s="1"/>
  <c r="AX868" i="64"/>
  <c r="CE1308" i="64"/>
  <c r="CD1615" i="64"/>
  <c r="AR1767" i="64"/>
  <c r="AQ940"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38" i="64" a="1"/>
  <c r="AX646" i="64" l="1"/>
  <c r="AY637" i="64"/>
  <c r="AY640" i="64" s="1"/>
  <c r="AX642" i="64"/>
  <c r="CB802" i="64"/>
  <c r="CB792" i="64" s="1"/>
  <c r="CB794" i="64" s="1"/>
  <c r="AS2263" i="64"/>
  <c r="AS2259" i="64"/>
  <c r="AT2257" i="64"/>
  <c r="AY866" i="64"/>
  <c r="AZ863" i="64"/>
  <c r="CF1308" i="64"/>
  <c r="CE1615" i="64"/>
  <c r="AR938" i="64"/>
  <c r="AS2311" i="64"/>
  <c r="AT1743" i="64"/>
  <c r="AW2287" i="64"/>
  <c r="AQ1884" i="64"/>
  <c r="AY2200"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AY641" i="64" l="1"/>
  <c r="CB803" i="64"/>
  <c r="CB808" i="64" s="1"/>
  <c r="CB795" i="64"/>
  <c r="AT2258" i="64"/>
  <c r="AY864" i="64"/>
  <c r="CG1308" i="64"/>
  <c r="CF1615" i="64"/>
  <c r="AS1767" i="64"/>
  <c r="AR94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38" i="64" a="1"/>
  <c r="AY646" i="64" l="1"/>
  <c r="AY642" i="64"/>
  <c r="AZ637" i="64"/>
  <c r="AZ640" i="64" s="1"/>
  <c r="CC799" i="64"/>
  <c r="CB804" i="64"/>
  <c r="CB796" i="64"/>
  <c r="CC788" i="64"/>
  <c r="CC791" i="64" s="1"/>
  <c r="AT2259" i="64"/>
  <c r="AU2253" i="64"/>
  <c r="AU2257" i="64" s="1"/>
  <c r="AU2258" i="64" s="1"/>
  <c r="AU2259" i="64" s="1"/>
  <c r="AT2263" i="64"/>
  <c r="AY868" i="64"/>
  <c r="BA863" i="64"/>
  <c r="AZ866" i="64"/>
  <c r="AZ864" i="64" s="1"/>
  <c r="CH1308" i="64"/>
  <c r="CG1615" i="64"/>
  <c r="AS938" i="64"/>
  <c r="AT2311" i="64"/>
  <c r="AU1743" i="64"/>
  <c r="AX2287" i="64"/>
  <c r="AR1884" i="64"/>
  <c r="AZ2200" i="64"/>
  <c r="AX187" i="69"/>
  <c r="AX188" i="69" s="1"/>
  <c r="AX162" i="69"/>
  <c r="AX169" i="69" s="1"/>
  <c r="AX179" i="69" s="1"/>
  <c r="AW173" i="69"/>
  <c r="AW175" i="69" s="1"/>
  <c r="AY140" i="69"/>
  <c r="AY150" i="69" s="1"/>
  <c r="AZ129" i="69"/>
  <c r="J135" i="69"/>
  <c r="AY142" i="69"/>
  <c r="AY136" i="69"/>
  <c r="BA115" i="69"/>
  <c r="BA117" i="69"/>
  <c r="AZ641" i="64" l="1"/>
  <c r="CC800" i="64"/>
  <c r="AV2253" i="64"/>
  <c r="AV2257" i="64" s="1"/>
  <c r="AV2258" i="64" s="1"/>
  <c r="AU2263" i="64"/>
  <c r="AZ868" i="64"/>
  <c r="CI1308" i="64"/>
  <c r="AS940" i="64"/>
  <c r="AT1767" i="64"/>
  <c r="AX192" i="69"/>
  <c r="AX198" i="69" s="1"/>
  <c r="AY183" i="69"/>
  <c r="AY186" i="69" s="1"/>
  <c r="AX194" i="69"/>
  <c r="AX202" i="69" s="1"/>
  <c r="AY156" i="69"/>
  <c r="AY161" i="69" s="1"/>
  <c r="AX163" i="69"/>
  <c r="AX167" i="69"/>
  <c r="AX177" i="69" s="1"/>
  <c r="AZ132" i="69"/>
  <c r="AZ134" i="69"/>
  <c r="K134" i="69" s="1"/>
  <c r="AY152" i="69"/>
  <c r="AY146" i="69"/>
  <c r="J136" i="69"/>
  <c r="K129" i="69"/>
  <c r="BA118" i="69"/>
  <c r="AT938" i="64" a="1"/>
  <c r="AZ646" i="64" l="1"/>
  <c r="BA637" i="64"/>
  <c r="BA640" i="64" s="1"/>
  <c r="AZ642" i="64"/>
  <c r="CC802" i="64"/>
  <c r="CC792" i="64" s="1"/>
  <c r="CC794" i="64" s="1"/>
  <c r="BA866" i="64"/>
  <c r="BA864" i="64" s="1"/>
  <c r="BB863" i="64"/>
  <c r="AV2259" i="64"/>
  <c r="AW2253" i="64"/>
  <c r="AV2263" i="64"/>
  <c r="CJ1308" i="64"/>
  <c r="CH1615" i="64"/>
  <c r="CI1615" i="64"/>
  <c r="AT938" i="64"/>
  <c r="AU2311" i="64"/>
  <c r="AV1743" i="64"/>
  <c r="AS1884" i="64"/>
  <c r="BA2200" i="64"/>
  <c r="AY2287" i="64"/>
  <c r="AX200" i="69"/>
  <c r="AX173" i="69"/>
  <c r="AX175" i="69" s="1"/>
  <c r="AY159" i="69"/>
  <c r="AY184" i="69" s="1"/>
  <c r="AY187" i="69" s="1"/>
  <c r="J187" i="69" s="1"/>
  <c r="AZ135" i="69"/>
  <c r="BA129" i="69" s="1"/>
  <c r="J146" i="69"/>
  <c r="AY148" i="69"/>
  <c r="K132" i="69"/>
  <c r="AZ157" i="69"/>
  <c r="K157" i="69" s="1"/>
  <c r="BA125" i="69"/>
  <c r="BA119" i="69"/>
  <c r="BB112" i="69"/>
  <c r="BA123" i="69"/>
  <c r="BA641" i="64" l="1"/>
  <c r="J2516" i="64"/>
  <c r="CC803" i="64"/>
  <c r="CD799" i="64" s="1"/>
  <c r="CC795" i="64"/>
  <c r="K640" i="64"/>
  <c r="L640" i="64"/>
  <c r="AW2257" i="64"/>
  <c r="AW2258" i="64" s="1"/>
  <c r="AW2259" i="64" s="1"/>
  <c r="BA868" i="64"/>
  <c r="CK1308" i="64"/>
  <c r="AT940" i="64"/>
  <c r="AU1767"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38" i="64" a="1"/>
  <c r="BA646" i="64" l="1"/>
  <c r="BB637" i="64"/>
  <c r="BB640" i="64" s="1"/>
  <c r="BA642" i="64"/>
  <c r="CC804" i="64"/>
  <c r="CC808" i="64"/>
  <c r="CC796" i="64"/>
  <c r="CD788" i="64"/>
  <c r="CD791" i="64" s="1"/>
  <c r="BB866" i="64"/>
  <c r="BC863" i="64"/>
  <c r="N863" i="64"/>
  <c r="AW2263" i="64"/>
  <c r="AX2253" i="64"/>
  <c r="CJ1615" i="64"/>
  <c r="AU938" i="64"/>
  <c r="AV2311" i="64"/>
  <c r="AW1743" i="64"/>
  <c r="BB2200" i="64"/>
  <c r="AZ2287" i="64"/>
  <c r="AT1884" i="64"/>
  <c r="AY167" i="69"/>
  <c r="AY173" i="69" s="1"/>
  <c r="J173" i="69" s="1"/>
  <c r="J162" i="69"/>
  <c r="K156" i="69" s="1"/>
  <c r="K140" i="69"/>
  <c r="AY200" i="69"/>
  <c r="AY169" i="69"/>
  <c r="AY179" i="69" s="1"/>
  <c r="AZ156" i="69"/>
  <c r="AZ161" i="69" s="1"/>
  <c r="K161" i="69" s="1"/>
  <c r="AZ152" i="69"/>
  <c r="BA135" i="69"/>
  <c r="BB118" i="69"/>
  <c r="BC112" i="69" s="1"/>
  <c r="M640" i="64" l="1"/>
  <c r="CD800" i="64"/>
  <c r="AX2257" i="64"/>
  <c r="AX2258" i="64" s="1"/>
  <c r="AX2259" i="64" s="1"/>
  <c r="BB864" i="64"/>
  <c r="CK1615" i="64"/>
  <c r="AU940" i="64"/>
  <c r="AV1767" i="64"/>
  <c r="AY177" i="69"/>
  <c r="AY175" i="69"/>
  <c r="J163" i="69"/>
  <c r="AZ159" i="69"/>
  <c r="AZ162" i="69" s="1"/>
  <c r="AZ163" i="69" s="1"/>
  <c r="BA140" i="69"/>
  <c r="BA150" i="69" s="1"/>
  <c r="BA142" i="69"/>
  <c r="BA136" i="69"/>
  <c r="BB129" i="69"/>
  <c r="BB119" i="69"/>
  <c r="BB123" i="69"/>
  <c r="BB125" i="69"/>
  <c r="BC117" i="69"/>
  <c r="BC115" i="69"/>
  <c r="AV938" i="64" a="1"/>
  <c r="BB641" i="64" l="1"/>
  <c r="BB646" i="64" s="1"/>
  <c r="CD802" i="64"/>
  <c r="CD792" i="64" s="1"/>
  <c r="CD794" i="64" s="1"/>
  <c r="BB868" i="64"/>
  <c r="BC866" i="64"/>
  <c r="BD863" i="64"/>
  <c r="AX2263" i="64"/>
  <c r="AY2253" i="64"/>
  <c r="AV938" i="64"/>
  <c r="AW2311" i="64"/>
  <c r="AX1743" i="64"/>
  <c r="BC2200" i="64"/>
  <c r="BA2287" i="64"/>
  <c r="AU1884" i="64"/>
  <c r="AZ184" i="69"/>
  <c r="K159" i="69"/>
  <c r="AZ169" i="69"/>
  <c r="AZ179" i="69" s="1"/>
  <c r="BA156" i="69"/>
  <c r="BA161" i="69" s="1"/>
  <c r="AZ167" i="69"/>
  <c r="K167" i="69" s="1"/>
  <c r="BB132" i="69"/>
  <c r="BB157" i="69" s="1"/>
  <c r="BB134" i="69"/>
  <c r="BA146" i="69"/>
  <c r="BA148" i="69" s="1"/>
  <c r="BA152" i="69"/>
  <c r="BC118" i="69"/>
  <c r="BC119" i="69" s="1"/>
  <c r="BC637" i="64" l="1"/>
  <c r="BC640" i="64" s="1"/>
  <c r="BB642" i="64"/>
  <c r="CD803" i="64"/>
  <c r="CD808" i="64" s="1"/>
  <c r="CD795" i="64"/>
  <c r="AY2257" i="64"/>
  <c r="AY2258" i="64" s="1"/>
  <c r="AY2259" i="64" s="1"/>
  <c r="BC864" i="64"/>
  <c r="AW1767" i="64"/>
  <c r="AV940" i="64"/>
  <c r="K184" i="69"/>
  <c r="AZ187" i="69"/>
  <c r="AZ173" i="69"/>
  <c r="AZ175" i="69" s="1"/>
  <c r="K175" i="69" s="1"/>
  <c r="BA159" i="69"/>
  <c r="BA184" i="69" s="1"/>
  <c r="AZ177" i="69"/>
  <c r="BB135" i="69"/>
  <c r="BB142" i="69" s="1"/>
  <c r="BC123" i="69"/>
  <c r="BC125" i="69"/>
  <c r="BD112" i="69"/>
  <c r="BD117" i="69" s="1"/>
  <c r="AW938" i="64" a="1"/>
  <c r="BC641" i="64" l="1"/>
  <c r="BC646" i="64" s="1"/>
  <c r="CD804" i="64"/>
  <c r="CE799" i="64"/>
  <c r="CD796" i="64"/>
  <c r="CE788" i="64"/>
  <c r="CE791" i="64" s="1"/>
  <c r="AZ2253" i="64"/>
  <c r="AZ2257" i="64" s="1"/>
  <c r="AY2263" i="64"/>
  <c r="BC868" i="64"/>
  <c r="BD866" i="64"/>
  <c r="BE863" i="64"/>
  <c r="AW938" i="64"/>
  <c r="AX2311" i="64"/>
  <c r="AY1743" i="64"/>
  <c r="BB2287" i="64"/>
  <c r="AV1884" i="64"/>
  <c r="BD2200" i="64"/>
  <c r="AZ188" i="69"/>
  <c r="AZ192" i="69"/>
  <c r="BA183" i="69"/>
  <c r="BA186" i="69" s="1"/>
  <c r="AZ194" i="69"/>
  <c r="AZ202" i="69" s="1"/>
  <c r="BA162" i="69"/>
  <c r="BB136" i="69"/>
  <c r="BB140" i="69"/>
  <c r="BB150" i="69" s="1"/>
  <c r="BC129" i="69"/>
  <c r="BC134" i="69" s="1"/>
  <c r="BB146" i="69"/>
  <c r="BB148" i="69" s="1"/>
  <c r="BB152" i="69"/>
  <c r="BD115" i="69"/>
  <c r="BD118" i="69" s="1"/>
  <c r="BD123" i="69" s="1"/>
  <c r="BD637" i="64" l="1"/>
  <c r="BD640" i="64" s="1"/>
  <c r="BC642" i="64"/>
  <c r="CE800" i="64"/>
  <c r="AZ2258" i="64"/>
  <c r="AZ2259" i="64" s="1"/>
  <c r="BD864" i="64"/>
  <c r="AX1767" i="64"/>
  <c r="AW940" i="64"/>
  <c r="BA187" i="69"/>
  <c r="K192" i="69"/>
  <c r="AZ198" i="69"/>
  <c r="K198" i="69" s="1"/>
  <c r="AZ200" i="69"/>
  <c r="BB156" i="69"/>
  <c r="BA169" i="69"/>
  <c r="BA179" i="69" s="1"/>
  <c r="BA167" i="69"/>
  <c r="BA163" i="69"/>
  <c r="BC132" i="69"/>
  <c r="BC157" i="69" s="1"/>
  <c r="BE112" i="69"/>
  <c r="BE115" i="69" s="1"/>
  <c r="BD119" i="69"/>
  <c r="BD125" i="69"/>
  <c r="AX938" i="64" a="1"/>
  <c r="BD641" i="64" l="1"/>
  <c r="BD646" i="64" s="1"/>
  <c r="CE802" i="64"/>
  <c r="CE792" i="64" s="1"/>
  <c r="CE794" i="64" s="1"/>
  <c r="AZ2263" i="64"/>
  <c r="BA2253" i="64"/>
  <c r="BA2257" i="64" s="1"/>
  <c r="BA2258" i="64" s="1"/>
  <c r="BA2259" i="64" s="1"/>
  <c r="BD868" i="64"/>
  <c r="BF863" i="64"/>
  <c r="BE866" i="64"/>
  <c r="AX938" i="64"/>
  <c r="AY2311" i="64"/>
  <c r="AZ1743" i="64"/>
  <c r="BC2287" i="64"/>
  <c r="AW1884" i="64"/>
  <c r="BE2200"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BD642" i="64" l="1"/>
  <c r="BE637" i="64"/>
  <c r="BE640" i="64" s="1"/>
  <c r="CE803" i="64"/>
  <c r="CF799" i="64" s="1"/>
  <c r="CE795" i="64"/>
  <c r="BE864" i="64"/>
  <c r="BB2253" i="64"/>
  <c r="BA2263" i="64"/>
  <c r="AY1767" i="64"/>
  <c r="AX940"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38" i="64" a="1"/>
  <c r="BE641" i="64" l="1"/>
  <c r="BE646" i="64" s="1"/>
  <c r="CE804" i="64"/>
  <c r="CE808" i="64"/>
  <c r="CE796" i="64"/>
  <c r="CF788" i="64"/>
  <c r="CF791" i="64" s="1"/>
  <c r="CF800" i="64" s="1"/>
  <c r="CF802" i="64" s="1"/>
  <c r="CF792" i="64" s="1"/>
  <c r="CF794" i="64" s="1"/>
  <c r="CF795" i="64" s="1"/>
  <c r="K800" i="64"/>
  <c r="K802" i="64"/>
  <c r="L802" i="64"/>
  <c r="M802" i="64"/>
  <c r="N802" i="64"/>
  <c r="O802" i="64"/>
  <c r="BB2257" i="64"/>
  <c r="BB2258" i="64" s="1"/>
  <c r="M2258" i="64" s="1"/>
  <c r="BE868" i="64"/>
  <c r="BF866" i="64"/>
  <c r="BG863" i="64"/>
  <c r="AZ2311" i="64"/>
  <c r="AY938" i="64"/>
  <c r="BA1743" i="64"/>
  <c r="BD2287" i="64"/>
  <c r="AX1884" i="64"/>
  <c r="BF2200"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BF637" i="64" l="1"/>
  <c r="BF640" i="64" s="1"/>
  <c r="BE642" i="64"/>
  <c r="K804" i="64"/>
  <c r="CF803" i="64"/>
  <c r="CF796" i="64"/>
  <c r="CG788" i="64"/>
  <c r="CG791" i="64" s="1"/>
  <c r="BB2259" i="64"/>
  <c r="BF864" i="64"/>
  <c r="BC2253" i="64"/>
  <c r="BB2263" i="64"/>
  <c r="AY940" i="64"/>
  <c r="AZ1767"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38" i="64" a="1"/>
  <c r="BF641" i="64" l="1"/>
  <c r="BF646" i="64" s="1"/>
  <c r="CF808" i="64"/>
  <c r="CG799" i="64"/>
  <c r="CF804" i="64"/>
  <c r="CG800" i="64"/>
  <c r="CG802" i="64" s="1"/>
  <c r="K792" i="64"/>
  <c r="L792" i="64"/>
  <c r="M792" i="64"/>
  <c r="N792" i="64"/>
  <c r="O792" i="64"/>
  <c r="M808" i="64"/>
  <c r="N808" i="64"/>
  <c r="O808" i="64"/>
  <c r="BC2257" i="64"/>
  <c r="BF868" i="64"/>
  <c r="BG866" i="64"/>
  <c r="BH863" i="64"/>
  <c r="AZ938" i="64"/>
  <c r="BA2311" i="64"/>
  <c r="BB1743" i="64"/>
  <c r="AY1884" i="64"/>
  <c r="BE2287" i="64"/>
  <c r="BG2200" i="64"/>
  <c r="BC200" i="69"/>
  <c r="BC194" i="69"/>
  <c r="BC202" i="69" s="1"/>
  <c r="BD183" i="69"/>
  <c r="BD186" i="69" s="1"/>
  <c r="BC188" i="69"/>
  <c r="BC163" i="69"/>
  <c r="BC169" i="69"/>
  <c r="BC179" i="69" s="1"/>
  <c r="BD156" i="69"/>
  <c r="BC173" i="69"/>
  <c r="BC175" i="69" s="1"/>
  <c r="BC177" i="69"/>
  <c r="BE135" i="69"/>
  <c r="BG117" i="69"/>
  <c r="BG118" i="69" s="1"/>
  <c r="BF642" i="64" l="1"/>
  <c r="BG637" i="64"/>
  <c r="BG640" i="64" s="1"/>
  <c r="BG641" i="64" s="1"/>
  <c r="CG792" i="64"/>
  <c r="CG803" i="64"/>
  <c r="K2287" i="64"/>
  <c r="L2287" i="64"/>
  <c r="M2287" i="64"/>
  <c r="K1615" i="64"/>
  <c r="L1615" i="64"/>
  <c r="M1615" i="64"/>
  <c r="N1615" i="64"/>
  <c r="O1615" i="64"/>
  <c r="P1615" i="64"/>
  <c r="K1308" i="64"/>
  <c r="L1308" i="64"/>
  <c r="M1308" i="64"/>
  <c r="N1308" i="64"/>
  <c r="O1308" i="64"/>
  <c r="P1308" i="64"/>
  <c r="BG864" i="64"/>
  <c r="BC2258" i="64"/>
  <c r="BA1767" i="64"/>
  <c r="AZ940" i="64"/>
  <c r="BD159" i="69"/>
  <c r="BD184" i="69" s="1"/>
  <c r="BD187" i="69" s="1"/>
  <c r="BE183" i="69" s="1"/>
  <c r="BE186" i="69" s="1"/>
  <c r="BD161" i="69"/>
  <c r="BE140" i="69"/>
  <c r="BE150" i="69" s="1"/>
  <c r="BE142" i="69"/>
  <c r="BE136" i="69"/>
  <c r="BF129" i="69"/>
  <c r="BG119" i="69"/>
  <c r="BG123" i="69"/>
  <c r="BH112" i="69"/>
  <c r="BH117" i="69" s="1"/>
  <c r="BG125" i="69"/>
  <c r="BA938" i="64" a="1"/>
  <c r="BG646" i="64" l="1"/>
  <c r="BG642" i="64"/>
  <c r="BH637" i="64"/>
  <c r="BH640" i="64" s="1"/>
  <c r="CG808" i="64"/>
  <c r="CH799" i="64"/>
  <c r="CG804" i="64"/>
  <c r="CG794" i="64"/>
  <c r="CG795" i="64" s="1"/>
  <c r="BC2259" i="64"/>
  <c r="BG868" i="64"/>
  <c r="BI863" i="64"/>
  <c r="BH866" i="64"/>
  <c r="BH864" i="64" s="1"/>
  <c r="BD2253" i="64"/>
  <c r="BC2263" i="64"/>
  <c r="BA938" i="64"/>
  <c r="BC1743" i="64"/>
  <c r="BH2200" i="64"/>
  <c r="AZ1884" i="64"/>
  <c r="BF2287" i="64"/>
  <c r="BD162" i="69"/>
  <c r="BD169" i="69" s="1"/>
  <c r="BD179" i="69" s="1"/>
  <c r="BD188" i="69"/>
  <c r="BD192" i="69"/>
  <c r="BD200" i="69" s="1"/>
  <c r="BD194" i="69"/>
  <c r="BD202" i="69" s="1"/>
  <c r="BF134" i="69"/>
  <c r="BF132" i="69"/>
  <c r="BF157" i="69" s="1"/>
  <c r="BE146" i="69"/>
  <c r="BE148" i="69" s="1"/>
  <c r="BE152" i="69"/>
  <c r="BH115" i="69"/>
  <c r="BH118" i="69" s="1"/>
  <c r="BH119" i="69" s="1"/>
  <c r="BH641" i="64" l="1"/>
  <c r="CG796" i="64"/>
  <c r="CH788" i="64"/>
  <c r="BD2257" i="64"/>
  <c r="BH868" i="64"/>
  <c r="BB2311" i="64"/>
  <c r="BB1767" i="64"/>
  <c r="BA940" i="64"/>
  <c r="BD167" i="69"/>
  <c r="BD173" i="69" s="1"/>
  <c r="BD175" i="69" s="1"/>
  <c r="BE156" i="69"/>
  <c r="BE159" i="69" s="1"/>
  <c r="BE184" i="69" s="1"/>
  <c r="BE187" i="69" s="1"/>
  <c r="BE192" i="69" s="1"/>
  <c r="BE200" i="69" s="1"/>
  <c r="BD163" i="69"/>
  <c r="BD198" i="69"/>
  <c r="BF135" i="69"/>
  <c r="BH125" i="69"/>
  <c r="BH123" i="69"/>
  <c r="BI112" i="69"/>
  <c r="BI117" i="69" s="1"/>
  <c r="BB938" i="64" a="1"/>
  <c r="BH646" i="64" l="1"/>
  <c r="BI637" i="64"/>
  <c r="BI640" i="64" s="1"/>
  <c r="BH642" i="64"/>
  <c r="CH791" i="64"/>
  <c r="BD2258" i="64"/>
  <c r="BI866" i="64"/>
  <c r="BI864" i="64" s="1"/>
  <c r="BJ863" i="64"/>
  <c r="BC2311" i="64"/>
  <c r="BB938" i="64"/>
  <c r="BD1743" i="64"/>
  <c r="BG2287" i="64"/>
  <c r="BA1884" i="64"/>
  <c r="BI2200"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41" i="64" l="1"/>
  <c r="CH800" i="64"/>
  <c r="BD2259" i="64"/>
  <c r="BD2263" i="64"/>
  <c r="BE2253" i="64"/>
  <c r="BI868" i="64"/>
  <c r="BB940" i="64"/>
  <c r="BC1767" i="64"/>
  <c r="BE163" i="69"/>
  <c r="BE169" i="69"/>
  <c r="BE179" i="69" s="1"/>
  <c r="BE177" i="69"/>
  <c r="BF156" i="69"/>
  <c r="BF161" i="69" s="1"/>
  <c r="BF146" i="69"/>
  <c r="BF148" i="69" s="1"/>
  <c r="BF152" i="69"/>
  <c r="BG134" i="69"/>
  <c r="BG132" i="69"/>
  <c r="BG157" i="69" s="1"/>
  <c r="BI123" i="69"/>
  <c r="BJ112" i="69"/>
  <c r="BJ117" i="69" s="1"/>
  <c r="BI125" i="69"/>
  <c r="BC938" i="64" a="1"/>
  <c r="BI646" i="64" l="1"/>
  <c r="BJ637" i="64"/>
  <c r="BJ640" i="64" s="1"/>
  <c r="BI642" i="64"/>
  <c r="CH802" i="64"/>
  <c r="CH803" i="64" s="1"/>
  <c r="BE2257" i="64"/>
  <c r="BJ866" i="64"/>
  <c r="BJ864" i="64" s="1"/>
  <c r="BK863" i="64"/>
  <c r="BD1767" i="64"/>
  <c r="BC938" i="64"/>
  <c r="BD2311" i="64"/>
  <c r="BE1743" i="64"/>
  <c r="BB1884" i="64"/>
  <c r="BH2287" i="64"/>
  <c r="BJ2200" i="64"/>
  <c r="BF159" i="69"/>
  <c r="BF184" i="69" s="1"/>
  <c r="BF187" i="69" s="1"/>
  <c r="BF192" i="69" s="1"/>
  <c r="BF198" i="69" s="1"/>
  <c r="BG135" i="69"/>
  <c r="BG140" i="69" s="1"/>
  <c r="BG150" i="69" s="1"/>
  <c r="BJ115" i="69"/>
  <c r="BJ118" i="69" s="1"/>
  <c r="BJ125" i="69" s="1"/>
  <c r="BJ641" i="64" l="1"/>
  <c r="CH808" i="64"/>
  <c r="CH804" i="64"/>
  <c r="CI799" i="64"/>
  <c r="CH792" i="64"/>
  <c r="BE2258" i="64"/>
  <c r="BF2253" i="64" s="1"/>
  <c r="BF2257" i="64" s="1"/>
  <c r="BJ868" i="64"/>
  <c r="BC940" i="64"/>
  <c r="BF162" i="69"/>
  <c r="BF163" i="69" s="1"/>
  <c r="BF194" i="69"/>
  <c r="BF202" i="69" s="1"/>
  <c r="BF200" i="69"/>
  <c r="BG183" i="69"/>
  <c r="BG186" i="69" s="1"/>
  <c r="BF188" i="69"/>
  <c r="BG142" i="69"/>
  <c r="BG152" i="69" s="1"/>
  <c r="BG136" i="69"/>
  <c r="BH129" i="69"/>
  <c r="BH134" i="69" s="1"/>
  <c r="BJ123" i="69"/>
  <c r="BK112" i="69"/>
  <c r="BK115" i="69" s="1"/>
  <c r="BJ119" i="69"/>
  <c r="BD938" i="64" a="1"/>
  <c r="BJ646" i="64" l="1"/>
  <c r="BK637" i="64"/>
  <c r="BK640" i="64" s="1"/>
  <c r="BJ642" i="64"/>
  <c r="CH794" i="64"/>
  <c r="CH795" i="64" s="1"/>
  <c r="BE2263" i="64"/>
  <c r="BE2259" i="64"/>
  <c r="BF2258" i="64"/>
  <c r="BF2259" i="64" s="1"/>
  <c r="BK866" i="64"/>
  <c r="BK864" i="64" s="1"/>
  <c r="BL863" i="64"/>
  <c r="BD938" i="64"/>
  <c r="BE2311" i="64"/>
  <c r="BF1743" i="64"/>
  <c r="BK2200" i="64"/>
  <c r="BI2287" i="64"/>
  <c r="BC1884" i="64"/>
  <c r="BG156" i="69"/>
  <c r="BG161" i="69" s="1"/>
  <c r="BF169" i="69"/>
  <c r="BF179" i="69" s="1"/>
  <c r="BF167" i="69"/>
  <c r="BF177" i="69" s="1"/>
  <c r="BH132" i="69"/>
  <c r="BH157" i="69" s="1"/>
  <c r="BG146" i="69"/>
  <c r="BG148" i="69" s="1"/>
  <c r="BK117" i="69"/>
  <c r="BK118" i="69" s="1"/>
  <c r="BK641" i="64" l="1"/>
  <c r="CH796" i="64"/>
  <c r="CI788" i="64"/>
  <c r="CI791" i="64" s="1"/>
  <c r="BG2253" i="64"/>
  <c r="BG2257" i="64" s="1"/>
  <c r="BG2258" i="64" s="1"/>
  <c r="BF2263" i="64"/>
  <c r="BK868" i="64"/>
  <c r="BE1767" i="64"/>
  <c r="BD940" i="64"/>
  <c r="BG159" i="69"/>
  <c r="BG184" i="69" s="1"/>
  <c r="BG187" i="69" s="1"/>
  <c r="BG194" i="69" s="1"/>
  <c r="BG202" i="69" s="1"/>
  <c r="BF173" i="69"/>
  <c r="BF175" i="69" s="1"/>
  <c r="BH135" i="69"/>
  <c r="BK125" i="69"/>
  <c r="BK123" i="69"/>
  <c r="K118" i="69"/>
  <c r="L112" i="69" s="1"/>
  <c r="BL112" i="69"/>
  <c r="BL115" i="69" s="1"/>
  <c r="BK119" i="69"/>
  <c r="BE938" i="64" a="1"/>
  <c r="BK646" i="64" l="1"/>
  <c r="BK642" i="64"/>
  <c r="BL637" i="64"/>
  <c r="BL640" i="64" s="1"/>
  <c r="CI800" i="64"/>
  <c r="BG2259" i="64"/>
  <c r="BL866" i="64"/>
  <c r="BL864" i="64" s="1"/>
  <c r="BM863" i="64"/>
  <c r="BG2263" i="64"/>
  <c r="BH2253" i="64"/>
  <c r="BE938" i="64"/>
  <c r="BF2311" i="64"/>
  <c r="BG1743" i="64"/>
  <c r="BJ2287" i="64"/>
  <c r="BD1884" i="64"/>
  <c r="BL2200" i="64"/>
  <c r="BG162" i="69"/>
  <c r="BG169" i="69" s="1"/>
  <c r="BG179" i="69" s="1"/>
  <c r="BG188" i="69"/>
  <c r="BH183" i="69"/>
  <c r="BH186" i="69" s="1"/>
  <c r="BG192" i="69"/>
  <c r="BG198" i="69" s="1"/>
  <c r="BH136" i="69"/>
  <c r="BH140" i="69"/>
  <c r="BH150" i="69" s="1"/>
  <c r="BH142" i="69"/>
  <c r="BH146" i="69" s="1"/>
  <c r="BH148" i="69" s="1"/>
  <c r="BI129" i="69"/>
  <c r="BL117" i="69"/>
  <c r="BL118" i="69" s="1"/>
  <c r="BF938" i="64" a="1"/>
  <c r="BL641" i="64" l="1"/>
  <c r="CI802" i="64"/>
  <c r="CI803" i="64" s="1"/>
  <c r="BL868" i="64"/>
  <c r="BH2257" i="64"/>
  <c r="BH2258" i="64" s="1"/>
  <c r="BF938" i="64"/>
  <c r="BE940" i="64"/>
  <c r="BG167" i="69"/>
  <c r="BG173" i="69" s="1"/>
  <c r="BG175" i="69" s="1"/>
  <c r="BG163" i="69"/>
  <c r="BH156" i="69"/>
  <c r="BH161" i="69" s="1"/>
  <c r="BG200" i="69"/>
  <c r="BH152" i="69"/>
  <c r="BI132" i="69"/>
  <c r="BI157" i="69" s="1"/>
  <c r="BI134" i="69"/>
  <c r="BL125" i="69"/>
  <c r="BL119" i="69"/>
  <c r="BM112" i="69"/>
  <c r="BL123" i="69"/>
  <c r="BL646" i="64" l="1"/>
  <c r="BM637" i="64"/>
  <c r="BM640" i="64" s="1"/>
  <c r="BL642" i="64"/>
  <c r="CI808" i="64"/>
  <c r="CI804" i="64"/>
  <c r="CJ799" i="64"/>
  <c r="CI792" i="64"/>
  <c r="BH2259" i="64"/>
  <c r="BN863" i="64"/>
  <c r="BM866" i="64"/>
  <c r="BI2253" i="64"/>
  <c r="BH2263" i="64"/>
  <c r="BG2311" i="64"/>
  <c r="BH1743" i="64"/>
  <c r="BK2287" i="64"/>
  <c r="BM2200" i="64"/>
  <c r="BE1884" i="64"/>
  <c r="BF940" i="64"/>
  <c r="BH159" i="69"/>
  <c r="BH184" i="69" s="1"/>
  <c r="BH187" i="69" s="1"/>
  <c r="BH192" i="69" s="1"/>
  <c r="BG177" i="69"/>
  <c r="BI135" i="69"/>
  <c r="BF1767" i="64"/>
  <c r="BM117" i="69"/>
  <c r="BM115" i="69"/>
  <c r="BM641" i="64" l="1"/>
  <c r="CI794" i="64"/>
  <c r="CI795" i="64" s="1"/>
  <c r="BI2257" i="64"/>
  <c r="BI2258" i="64" s="1"/>
  <c r="BI2259" i="64" s="1"/>
  <c r="BM864" i="64"/>
  <c r="BF1884" i="64"/>
  <c r="BH162" i="69"/>
  <c r="BH169" i="69" s="1"/>
  <c r="BH179" i="69" s="1"/>
  <c r="BI183" i="69"/>
  <c r="BI186" i="69" s="1"/>
  <c r="BH194" i="69"/>
  <c r="BH202" i="69" s="1"/>
  <c r="BH188" i="69"/>
  <c r="BH200" i="69"/>
  <c r="BH198" i="69"/>
  <c r="BI136" i="69"/>
  <c r="BI140" i="69"/>
  <c r="BI150" i="69" s="1"/>
  <c r="BI142" i="69"/>
  <c r="BJ129" i="69"/>
  <c r="BM118" i="69"/>
  <c r="BG938" i="64" a="1"/>
  <c r="BM646" i="64" l="1"/>
  <c r="BM642" i="64"/>
  <c r="BN637" i="64"/>
  <c r="BN640" i="64" s="1"/>
  <c r="CI796" i="64"/>
  <c r="CJ788" i="64"/>
  <c r="CJ791" i="64" s="1"/>
  <c r="BM868" i="64"/>
  <c r="BN866" i="64"/>
  <c r="BI2263" i="64"/>
  <c r="BJ2253" i="64"/>
  <c r="BH2311" i="64"/>
  <c r="BG938" i="64"/>
  <c r="BI1743" i="64"/>
  <c r="BL2287" i="64"/>
  <c r="BN2200" i="64"/>
  <c r="BH163" i="69"/>
  <c r="BH167" i="69"/>
  <c r="BH177" i="69" s="1"/>
  <c r="BI156" i="69"/>
  <c r="BI159" i="69" s="1"/>
  <c r="BI184" i="69" s="1"/>
  <c r="BI187" i="69" s="1"/>
  <c r="BI188" i="69" s="1"/>
  <c r="BJ134" i="69"/>
  <c r="BJ132" i="69"/>
  <c r="BJ157" i="69" s="1"/>
  <c r="BI152" i="69"/>
  <c r="BI146" i="69"/>
  <c r="BI148" i="69" s="1"/>
  <c r="BM125" i="69"/>
  <c r="BM119" i="69"/>
  <c r="BN112" i="69"/>
  <c r="BM123" i="69"/>
  <c r="BN641" i="64" l="1"/>
  <c r="CJ800" i="64"/>
  <c r="BJ2257" i="64"/>
  <c r="BJ2258" i="64" s="1"/>
  <c r="BJ2259" i="64" s="1"/>
  <c r="BO863" i="64"/>
  <c r="BN864" i="64"/>
  <c r="O863" i="64"/>
  <c r="BG940" i="64"/>
  <c r="BH173" i="69"/>
  <c r="BH175" i="69" s="1"/>
  <c r="BI161" i="69"/>
  <c r="BI162" i="69" s="1"/>
  <c r="BI167" i="69" s="1"/>
  <c r="BI173" i="69" s="1"/>
  <c r="BI175" i="69" s="1"/>
  <c r="BJ183" i="69"/>
  <c r="BJ186" i="69" s="1"/>
  <c r="BI192" i="69"/>
  <c r="BI198" i="69" s="1"/>
  <c r="BI194" i="69"/>
  <c r="BI202" i="69" s="1"/>
  <c r="BG1767" i="64"/>
  <c r="BJ135" i="69"/>
  <c r="BN115" i="69"/>
  <c r="BN117" i="69"/>
  <c r="BH938" i="64" a="1"/>
  <c r="BN646" i="64" l="1"/>
  <c r="BN642" i="64"/>
  <c r="BO637" i="64"/>
  <c r="BO640" i="64" s="1"/>
  <c r="CJ802" i="64"/>
  <c r="CJ803" i="64" s="1"/>
  <c r="BN868" i="64"/>
  <c r="BO866" i="64"/>
  <c r="BP863" i="64"/>
  <c r="BJ2263" i="64"/>
  <c r="BK2253" i="64"/>
  <c r="BH938" i="64"/>
  <c r="BI2311" i="64"/>
  <c r="BJ1743" i="64"/>
  <c r="BM2287" i="64"/>
  <c r="BO2200" i="64"/>
  <c r="BG1884" i="64"/>
  <c r="BI163" i="69"/>
  <c r="BI169" i="69"/>
  <c r="BI179" i="69" s="1"/>
  <c r="BJ156" i="69"/>
  <c r="BJ159" i="69" s="1"/>
  <c r="BJ184" i="69" s="1"/>
  <c r="BJ187" i="69" s="1"/>
  <c r="BJ188" i="69" s="1"/>
  <c r="BI177" i="69"/>
  <c r="BI200" i="69"/>
  <c r="BH1767" i="64"/>
  <c r="BJ142" i="69"/>
  <c r="BK129" i="69"/>
  <c r="BJ140" i="69"/>
  <c r="BJ150" i="69" s="1"/>
  <c r="BJ136" i="69"/>
  <c r="BN118" i="69"/>
  <c r="BN125" i="69" s="1"/>
  <c r="BI938" i="64" a="1"/>
  <c r="BO641" i="64" l="1"/>
  <c r="CJ808" i="64"/>
  <c r="CK799" i="64"/>
  <c r="CJ804" i="64"/>
  <c r="CJ792" i="64"/>
  <c r="BK2257" i="64"/>
  <c r="BK2258" i="64" s="1"/>
  <c r="BK2259" i="64" s="1"/>
  <c r="BO864" i="64"/>
  <c r="BI938" i="64"/>
  <c r="BH940" i="64"/>
  <c r="BJ161" i="69"/>
  <c r="BJ162" i="69" s="1"/>
  <c r="BJ169" i="69" s="1"/>
  <c r="BJ179" i="69" s="1"/>
  <c r="BJ192" i="69"/>
  <c r="BJ200" i="69" s="1"/>
  <c r="BJ194" i="69"/>
  <c r="BJ202" i="69" s="1"/>
  <c r="BK183" i="69"/>
  <c r="BK186" i="69" s="1"/>
  <c r="BK134" i="69"/>
  <c r="BK132" i="69"/>
  <c r="BK157" i="69" s="1"/>
  <c r="BJ146" i="69"/>
  <c r="BJ148" i="69" s="1"/>
  <c r="BJ152" i="69"/>
  <c r="BI1767" i="64"/>
  <c r="BN119" i="69"/>
  <c r="BO112" i="69"/>
  <c r="BO117" i="69" s="1"/>
  <c r="BN123" i="69"/>
  <c r="BO646" i="64" l="1"/>
  <c r="BP637" i="64"/>
  <c r="BP640" i="64" s="1"/>
  <c r="BO642" i="64"/>
  <c r="CJ794" i="64"/>
  <c r="CJ795" i="64" s="1"/>
  <c r="BO868" i="64"/>
  <c r="BQ863" i="64"/>
  <c r="BP866" i="64"/>
  <c r="BK2263" i="64"/>
  <c r="BL2253" i="64"/>
  <c r="BJ2311" i="64"/>
  <c r="BK1743" i="64"/>
  <c r="BN2287" i="64"/>
  <c r="BI940" i="64"/>
  <c r="BP2200" i="64"/>
  <c r="BH1884" i="64"/>
  <c r="BJ167" i="69"/>
  <c r="BJ177" i="69" s="1"/>
  <c r="BJ163" i="69"/>
  <c r="BK156" i="69"/>
  <c r="BK159" i="69" s="1"/>
  <c r="BK184" i="69" s="1"/>
  <c r="BK187" i="69" s="1"/>
  <c r="BJ198" i="69"/>
  <c r="BK135" i="69"/>
  <c r="BK136" i="69" s="1"/>
  <c r="BO115" i="69"/>
  <c r="BO118" i="69" s="1"/>
  <c r="BO125" i="69" s="1"/>
  <c r="BP641" i="64" l="1"/>
  <c r="CJ796" i="64"/>
  <c r="CK788" i="64"/>
  <c r="CK791" i="64" s="1"/>
  <c r="BL2257" i="64"/>
  <c r="BL2258" i="64" s="1"/>
  <c r="BL2259" i="64" s="1"/>
  <c r="BP864" i="64"/>
  <c r="BI1884"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767" i="64"/>
  <c r="BO119" i="69"/>
  <c r="BO123" i="69"/>
  <c r="BP112" i="69"/>
  <c r="BP115" i="69" s="1"/>
  <c r="BJ938" i="64" a="1"/>
  <c r="BP646" i="64" l="1"/>
  <c r="BQ637" i="64"/>
  <c r="BQ640" i="64" s="1"/>
  <c r="BP642" i="64"/>
  <c r="CK800" i="64"/>
  <c r="BP868" i="64"/>
  <c r="BQ866" i="64"/>
  <c r="BR863" i="64"/>
  <c r="BL2263" i="64"/>
  <c r="BM2253" i="64"/>
  <c r="BJ938" i="64"/>
  <c r="BK2311" i="64"/>
  <c r="BL1743" i="64"/>
  <c r="BQ2200" i="64"/>
  <c r="BO2287"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41" i="64" l="1"/>
  <c r="CK802" i="64"/>
  <c r="CK803" i="64" s="1"/>
  <c r="CL799" i="64" s="1"/>
  <c r="BQ864" i="64"/>
  <c r="BQ868" i="64" s="1"/>
  <c r="BM2257" i="64"/>
  <c r="BM2258" i="64" s="1"/>
  <c r="BM2259" i="64" s="1"/>
  <c r="BJ940" i="64"/>
  <c r="L159" i="69"/>
  <c r="BL187" i="69"/>
  <c r="BM183" i="69" s="1"/>
  <c r="BM186" i="69" s="1"/>
  <c r="K173" i="69"/>
  <c r="BK177" i="69"/>
  <c r="L156" i="69"/>
  <c r="BL161" i="69"/>
  <c r="L161" i="69" s="1"/>
  <c r="BL135" i="69"/>
  <c r="BM129" i="69" s="1"/>
  <c r="L157" i="69"/>
  <c r="BP125" i="69"/>
  <c r="BP123" i="69"/>
  <c r="BQ112" i="69"/>
  <c r="BQ117" i="69" s="1"/>
  <c r="BP119" i="69"/>
  <c r="BK938" i="64" a="1"/>
  <c r="BQ646" i="64" l="1"/>
  <c r="BR637" i="64"/>
  <c r="BR640" i="64" s="1"/>
  <c r="BQ642" i="64"/>
  <c r="CK808" i="64"/>
  <c r="CK804" i="64"/>
  <c r="CK792" i="64"/>
  <c r="BR866" i="64"/>
  <c r="BR864" i="64" s="1"/>
  <c r="BS863" i="64"/>
  <c r="BN2253" i="64"/>
  <c r="BM2263" i="64"/>
  <c r="BL2311" i="64"/>
  <c r="BK938" i="64"/>
  <c r="BM1743" i="64"/>
  <c r="BJ1884" i="64"/>
  <c r="BR2200" i="64"/>
  <c r="BP2287" i="64"/>
  <c r="BL194" i="69"/>
  <c r="BL202" i="69" s="1"/>
  <c r="BL188" i="69"/>
  <c r="BL192" i="69"/>
  <c r="BL198" i="69" s="1"/>
  <c r="L198" i="69" s="1"/>
  <c r="BL162" i="69"/>
  <c r="BL163" i="69" s="1"/>
  <c r="BL140" i="69"/>
  <c r="BL150" i="69" s="1"/>
  <c r="BL142" i="69"/>
  <c r="BL152" i="69" s="1"/>
  <c r="BL136" i="69"/>
  <c r="BM132" i="69"/>
  <c r="BM157" i="69" s="1"/>
  <c r="BM134" i="69"/>
  <c r="L192" i="69"/>
  <c r="BK1767" i="64"/>
  <c r="BQ115" i="69"/>
  <c r="BQ118" i="69" s="1"/>
  <c r="BQ119" i="69" s="1"/>
  <c r="BR641" i="64" l="1"/>
  <c r="CK794" i="64"/>
  <c r="CK795" i="64" s="1"/>
  <c r="CL788" i="64" s="1"/>
  <c r="BN2257" i="64"/>
  <c r="BN2258" i="64" s="1"/>
  <c r="N2258" i="64" s="1"/>
  <c r="BR868" i="64"/>
  <c r="BK940" i="64"/>
  <c r="BL200" i="69"/>
  <c r="BM156" i="69"/>
  <c r="BM159" i="69" s="1"/>
  <c r="BM184" i="69" s="1"/>
  <c r="BM187" i="69" s="1"/>
  <c r="BL167" i="69"/>
  <c r="BL177" i="69" s="1"/>
  <c r="BL169" i="69"/>
  <c r="BL179" i="69" s="1"/>
  <c r="BL146" i="69"/>
  <c r="BL148" i="69" s="1"/>
  <c r="L148" i="69" s="1"/>
  <c r="L140" i="69"/>
  <c r="BM135" i="69"/>
  <c r="BM136" i="69" s="1"/>
  <c r="BL1767" i="64"/>
  <c r="BR112" i="69"/>
  <c r="BR115" i="69" s="1"/>
  <c r="BQ123" i="69"/>
  <c r="BQ125" i="69"/>
  <c r="BL938" i="64" a="1"/>
  <c r="CL791" i="64" l="1"/>
  <c r="BR646" i="64"/>
  <c r="BS637" i="64"/>
  <c r="BS640" i="64" s="1"/>
  <c r="BR642" i="64"/>
  <c r="CK796" i="64"/>
  <c r="BN2259" i="64"/>
  <c r="BS866" i="64"/>
  <c r="BS864" i="64" s="1"/>
  <c r="BT863" i="64"/>
  <c r="BN2263" i="64"/>
  <c r="BO2253" i="64"/>
  <c r="BM2311" i="64"/>
  <c r="BL938" i="64"/>
  <c r="BN1743" i="64"/>
  <c r="BK1884" i="64"/>
  <c r="BS2200" i="64"/>
  <c r="BQ2287"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38" i="64" a="1"/>
  <c r="CL800" i="64" l="1"/>
  <c r="BS641" i="64"/>
  <c r="L2510" i="64"/>
  <c r="M2510" i="64"/>
  <c r="N2510" i="64"/>
  <c r="P2510" i="64"/>
  <c r="O2510" i="64"/>
  <c r="BO2257" i="64"/>
  <c r="BS868" i="64"/>
  <c r="BM938" i="64"/>
  <c r="BL940" i="64"/>
  <c r="BM167" i="69"/>
  <c r="BM173" i="69" s="1"/>
  <c r="BM175" i="69" s="1"/>
  <c r="BM169" i="69"/>
  <c r="BM179" i="69" s="1"/>
  <c r="BN132" i="69"/>
  <c r="BN157" i="69" s="1"/>
  <c r="BM152" i="69"/>
  <c r="BM163" i="69"/>
  <c r="BN187" i="69"/>
  <c r="BO183" i="69" s="1"/>
  <c r="BO186" i="69" s="1"/>
  <c r="BN161" i="69"/>
  <c r="BM198" i="69"/>
  <c r="BM200" i="69"/>
  <c r="BM1767" i="64"/>
  <c r="BR123" i="69"/>
  <c r="BR125" i="69"/>
  <c r="BS112" i="69"/>
  <c r="BS117" i="69" s="1"/>
  <c r="CL802" i="64" l="1"/>
  <c r="CL792" i="64" s="1"/>
  <c r="CL794" i="64" s="1"/>
  <c r="CL795" i="64" s="1"/>
  <c r="CL796" i="64" s="1"/>
  <c r="BS646" i="64"/>
  <c r="BT637" i="64"/>
  <c r="BT640" i="64" s="1"/>
  <c r="BS642" i="64"/>
  <c r="BO2258" i="64"/>
  <c r="BT866" i="64"/>
  <c r="BT864" i="64" s="1"/>
  <c r="BU863" i="64"/>
  <c r="BO1743" i="64"/>
  <c r="BL1884" i="64"/>
  <c r="BM940" i="64"/>
  <c r="BR2287" i="64"/>
  <c r="BT2200" i="64"/>
  <c r="BN135" i="69"/>
  <c r="BN136" i="69" s="1"/>
  <c r="BM177" i="69"/>
  <c r="BN162" i="69"/>
  <c r="BN169" i="69" s="1"/>
  <c r="BN179" i="69" s="1"/>
  <c r="BN192" i="69"/>
  <c r="BN198" i="69" s="1"/>
  <c r="BN194" i="69"/>
  <c r="BN202" i="69" s="1"/>
  <c r="BN188" i="69"/>
  <c r="BS115" i="69"/>
  <c r="BS118" i="69" s="1"/>
  <c r="BS119" i="69" s="1"/>
  <c r="CL803" i="64" l="1"/>
  <c r="CL804" i="64" s="1"/>
  <c r="BT641" i="64"/>
  <c r="BO2259" i="64"/>
  <c r="BO2263" i="64"/>
  <c r="BP2253" i="64"/>
  <c r="BT868" i="64"/>
  <c r="BM1884" i="64"/>
  <c r="BN2311" i="64"/>
  <c r="BO129" i="69"/>
  <c r="BO134" i="69" s="1"/>
  <c r="BN142" i="69"/>
  <c r="BN152" i="69" s="1"/>
  <c r="BN140" i="69"/>
  <c r="BN150" i="69" s="1"/>
  <c r="BN163" i="69"/>
  <c r="BN167" i="69"/>
  <c r="BN177" i="69" s="1"/>
  <c r="BO156" i="69"/>
  <c r="BO161" i="69" s="1"/>
  <c r="BN200" i="69"/>
  <c r="BS123" i="69"/>
  <c r="BS125" i="69"/>
  <c r="BT112" i="69"/>
  <c r="BT117" i="69" s="1"/>
  <c r="BN938" i="64" a="1"/>
  <c r="CL808" i="64" l="1"/>
  <c r="BT646" i="64"/>
  <c r="BU637" i="64"/>
  <c r="BU640" i="64" s="1"/>
  <c r="BT642" i="64"/>
  <c r="P795" i="64"/>
  <c r="BP2257" i="64"/>
  <c r="BU866" i="64"/>
  <c r="BV863" i="64"/>
  <c r="BN938" i="64"/>
  <c r="BP1743" i="64"/>
  <c r="BS2287" i="64"/>
  <c r="BU2200" i="64"/>
  <c r="BO132" i="69"/>
  <c r="BO157" i="69" s="1"/>
  <c r="BN146" i="69"/>
  <c r="BN148" i="69" s="1"/>
  <c r="BO159" i="69"/>
  <c r="BO184" i="69" s="1"/>
  <c r="BO187" i="69" s="1"/>
  <c r="BO194" i="69" s="1"/>
  <c r="BO202" i="69" s="1"/>
  <c r="BN173" i="69"/>
  <c r="BN175" i="69" s="1"/>
  <c r="BN1767" i="64"/>
  <c r="BT115" i="69"/>
  <c r="BT118" i="69" s="1"/>
  <c r="BT119" i="69" s="1"/>
  <c r="BU641" i="64" l="1"/>
  <c r="P803" i="64"/>
  <c r="BP2258" i="64"/>
  <c r="BP2263" i="64" s="1"/>
  <c r="BU864" i="64"/>
  <c r="BN940" i="64"/>
  <c r="BO2311" i="64"/>
  <c r="BO135" i="69"/>
  <c r="BO140" i="69" s="1"/>
  <c r="BO150" i="69" s="1"/>
  <c r="BO192" i="69"/>
  <c r="BO200" i="69" s="1"/>
  <c r="BP183" i="69"/>
  <c r="BP186" i="69" s="1"/>
  <c r="BO188" i="69"/>
  <c r="BO162" i="69"/>
  <c r="BP156" i="69" s="1"/>
  <c r="BP161" i="69" s="1"/>
  <c r="BO1767" i="64"/>
  <c r="BT123" i="69"/>
  <c r="BT125" i="69"/>
  <c r="BU112" i="69"/>
  <c r="BU117" i="69" s="1"/>
  <c r="BO938" i="64" a="1"/>
  <c r="BU646" i="64" l="1"/>
  <c r="BV637" i="64"/>
  <c r="BV640" i="64" s="1"/>
  <c r="BU642" i="64"/>
  <c r="BQ2253" i="64"/>
  <c r="BQ2257" i="64" s="1"/>
  <c r="BP2259" i="64"/>
  <c r="BU868" i="64"/>
  <c r="BV866" i="64"/>
  <c r="BW863" i="64"/>
  <c r="BO938" i="64"/>
  <c r="BQ1743" i="64"/>
  <c r="BN1884" i="64"/>
  <c r="BT2287" i="64"/>
  <c r="BV2200"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41" i="64" l="1"/>
  <c r="BQ2258" i="64"/>
  <c r="BQ2263" i="64" s="1"/>
  <c r="BV864" i="64"/>
  <c r="BO94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38" i="64" a="1"/>
  <c r="BV646" i="64" l="1"/>
  <c r="BV642" i="64"/>
  <c r="BW637" i="64"/>
  <c r="BW640" i="64" s="1"/>
  <c r="BR2253" i="64"/>
  <c r="BR2257" i="64" s="1"/>
  <c r="BQ2259" i="64"/>
  <c r="BV868" i="64"/>
  <c r="BW866" i="64"/>
  <c r="BX863" i="64"/>
  <c r="BP938" i="64"/>
  <c r="BR1743" i="64"/>
  <c r="BU2287" i="64"/>
  <c r="BW2200" i="64"/>
  <c r="BP2311" i="64"/>
  <c r="BO1884"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38" i="64" a="1"/>
  <c r="BW641" i="64" l="1"/>
  <c r="BR2258" i="64"/>
  <c r="BS2253" i="64" s="1"/>
  <c r="BS2257" i="64" s="1"/>
  <c r="BW864" i="64"/>
  <c r="BP1884" i="64"/>
  <c r="BQ938" i="64"/>
  <c r="BP940" i="64"/>
  <c r="BQ161" i="69"/>
  <c r="BR183" i="69"/>
  <c r="BR186" i="69" s="1"/>
  <c r="BQ194" i="69"/>
  <c r="BQ202" i="69" s="1"/>
  <c r="BQ188" i="69"/>
  <c r="BP177" i="69"/>
  <c r="BQ192" i="69"/>
  <c r="BQ198" i="69" s="1"/>
  <c r="BQ132" i="69"/>
  <c r="BP1767" i="64"/>
  <c r="BV123" i="69"/>
  <c r="BW112" i="69"/>
  <c r="BW115" i="69" s="1"/>
  <c r="BV119" i="69"/>
  <c r="BW646" i="64" l="1"/>
  <c r="BX637" i="64"/>
  <c r="BX640" i="64" s="1"/>
  <c r="BW642" i="64"/>
  <c r="BR2263" i="64"/>
  <c r="BR2259" i="64"/>
  <c r="BS2258" i="64"/>
  <c r="BS2259" i="64" s="1"/>
  <c r="BW868" i="64"/>
  <c r="BY863" i="64"/>
  <c r="BX866" i="64"/>
  <c r="BS1743" i="64"/>
  <c r="BX2200" i="64"/>
  <c r="BV2287" i="64"/>
  <c r="BQ2311" i="64"/>
  <c r="BQ940" i="64"/>
  <c r="BQ200" i="69"/>
  <c r="BQ157" i="69"/>
  <c r="BQ162" i="69" s="1"/>
  <c r="BR156" i="69" s="1"/>
  <c r="BR161" i="69" s="1"/>
  <c r="BQ135" i="69"/>
  <c r="BW117" i="69"/>
  <c r="BW118" i="69" s="1"/>
  <c r="BW119" i="69" s="1"/>
  <c r="BQ1767" i="64"/>
  <c r="BX641" i="64" l="1"/>
  <c r="BS2263" i="64"/>
  <c r="BT2253" i="64"/>
  <c r="BT2257" i="64" s="1"/>
  <c r="BT2258" i="64" s="1"/>
  <c r="BX864" i="64"/>
  <c r="BQ1884"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646" i="64" l="1"/>
  <c r="BX642" i="64"/>
  <c r="BY637" i="64"/>
  <c r="BY640" i="64" s="1"/>
  <c r="BX868" i="64"/>
  <c r="BY866" i="64"/>
  <c r="BY864" i="64" s="1"/>
  <c r="BZ863" i="64"/>
  <c r="BT2259" i="64"/>
  <c r="BU2253" i="64"/>
  <c r="BT2263" i="64"/>
  <c r="BT1743" i="64"/>
  <c r="BW2287" i="64"/>
  <c r="BY2200"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38" i="64" a="1"/>
  <c r="BY641" i="64" l="1"/>
  <c r="BU2257" i="64"/>
  <c r="BU2258" i="64" s="1"/>
  <c r="BU2259" i="64" s="1"/>
  <c r="BY868" i="64"/>
  <c r="BR938" i="64"/>
  <c r="BR200" i="69"/>
  <c r="BR163" i="69"/>
  <c r="BR169" i="69"/>
  <c r="BR179" i="69" s="1"/>
  <c r="BS156" i="69"/>
  <c r="BS161" i="69" s="1"/>
  <c r="BR135" i="69"/>
  <c r="BR177" i="69"/>
  <c r="BX125" i="69"/>
  <c r="BX123" i="69"/>
  <c r="BY112" i="69"/>
  <c r="BY115" i="69" s="1"/>
  <c r="BY646" i="64" l="1"/>
  <c r="BY642" i="64"/>
  <c r="BZ637" i="64"/>
  <c r="BZ640" i="64" s="1"/>
  <c r="BZ866" i="64"/>
  <c r="BZ864" i="64" s="1"/>
  <c r="CA863" i="64"/>
  <c r="BU2263" i="64"/>
  <c r="BV2253" i="64"/>
  <c r="BU1743" i="64"/>
  <c r="BZ2200" i="64"/>
  <c r="BX2287" i="64"/>
  <c r="BR2311" i="64"/>
  <c r="BR940" i="64"/>
  <c r="BS159" i="69"/>
  <c r="BS184" i="69" s="1"/>
  <c r="BS187" i="69" s="1"/>
  <c r="BT183" i="69" s="1"/>
  <c r="BT186" i="69" s="1"/>
  <c r="BR140" i="69"/>
  <c r="BR150" i="69" s="1"/>
  <c r="BR136" i="69"/>
  <c r="BR142" i="69"/>
  <c r="BS129" i="69"/>
  <c r="BR1767" i="64"/>
  <c r="BY117" i="69"/>
  <c r="BY118" i="69" s="1"/>
  <c r="BZ112" i="69" s="1"/>
  <c r="BS938" i="64" a="1"/>
  <c r="BZ641" i="64" l="1"/>
  <c r="BV2257" i="64"/>
  <c r="BV2258" i="64" s="1"/>
  <c r="BV2259" i="64" s="1"/>
  <c r="BZ868" i="64"/>
  <c r="P863" i="64"/>
  <c r="BS938" i="64"/>
  <c r="BR1884"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646" i="64" l="1"/>
  <c r="BZ642" i="64"/>
  <c r="CA637" i="64"/>
  <c r="CA640" i="64" s="1"/>
  <c r="CA866" i="64"/>
  <c r="CB863" i="64"/>
  <c r="BW2253" i="64"/>
  <c r="BV2263" i="64"/>
  <c r="BV1743" i="64"/>
  <c r="CA2200" i="64"/>
  <c r="BY2287" i="64"/>
  <c r="BS1767" i="64"/>
  <c r="BS2311" i="64"/>
  <c r="BS940" i="64"/>
  <c r="BT156" i="69"/>
  <c r="BT161" i="69" s="1"/>
  <c r="BS200" i="69"/>
  <c r="BS135" i="69"/>
  <c r="BS136" i="69" s="1"/>
  <c r="BS169" i="69"/>
  <c r="BS179" i="69" s="1"/>
  <c r="BS163" i="69"/>
  <c r="BS177" i="69"/>
  <c r="BZ118" i="69"/>
  <c r="BZ125" i="69" s="1"/>
  <c r="CA641" i="64" l="1"/>
  <c r="BW2257" i="64"/>
  <c r="BW2258" i="64" s="1"/>
  <c r="BW2259" i="64" s="1"/>
  <c r="CA864" i="64"/>
  <c r="BS1884" i="64"/>
  <c r="BT159" i="69"/>
  <c r="BT184" i="69" s="1"/>
  <c r="BT187" i="69" s="1"/>
  <c r="BT188" i="69" s="1"/>
  <c r="BS140" i="69"/>
  <c r="BS150" i="69" s="1"/>
  <c r="BS142" i="69"/>
  <c r="BS146" i="69" s="1"/>
  <c r="BS148" i="69" s="1"/>
  <c r="BT129" i="69"/>
  <c r="BT134" i="69" s="1"/>
  <c r="BZ123" i="69"/>
  <c r="BZ119" i="69"/>
  <c r="CA112" i="69"/>
  <c r="CA117" i="69" s="1"/>
  <c r="CA646" i="64" l="1"/>
  <c r="CA642" i="64"/>
  <c r="CB637" i="64"/>
  <c r="CB640" i="64" s="1"/>
  <c r="CA868" i="64"/>
  <c r="CB866" i="64"/>
  <c r="CC863" i="64"/>
  <c r="BW2263" i="64"/>
  <c r="BX2253" i="64"/>
  <c r="BW1743" i="64"/>
  <c r="CB2200" i="64"/>
  <c r="BZ2287" i="64"/>
  <c r="BT194" i="69"/>
  <c r="BT202" i="69" s="1"/>
  <c r="BT192" i="69"/>
  <c r="BT200" i="69" s="1"/>
  <c r="BU183" i="69"/>
  <c r="BU186" i="69" s="1"/>
  <c r="BS152" i="69"/>
  <c r="BT132" i="69"/>
  <c r="BT157" i="69" s="1"/>
  <c r="BT162" i="69" s="1"/>
  <c r="BT169" i="69" s="1"/>
  <c r="BT179" i="69" s="1"/>
  <c r="CA115" i="69"/>
  <c r="CA118" i="69" s="1"/>
  <c r="BT938" i="64" a="1"/>
  <c r="CB641" i="64" l="1"/>
  <c r="BX2257" i="64"/>
  <c r="BX2258" i="64" s="1"/>
  <c r="BX2259" i="64" s="1"/>
  <c r="CB864" i="64"/>
  <c r="BT938" i="64"/>
  <c r="BT2311" i="64"/>
  <c r="BT198" i="69"/>
  <c r="BT163" i="69"/>
  <c r="BU156" i="69"/>
  <c r="BU161" i="69" s="1"/>
  <c r="BT135" i="69"/>
  <c r="BT136" i="69" s="1"/>
  <c r="BT167" i="69"/>
  <c r="BT177" i="69" s="1"/>
  <c r="CB112" i="69"/>
  <c r="CB117" i="69" s="1"/>
  <c r="CA125" i="69"/>
  <c r="CA123" i="69"/>
  <c r="CA119" i="69"/>
  <c r="CB646" i="64" l="1"/>
  <c r="CB642" i="64"/>
  <c r="CC637" i="64"/>
  <c r="CC640" i="64" s="1"/>
  <c r="BX2263" i="64"/>
  <c r="BY2253" i="64"/>
  <c r="BY2257" i="64" s="1"/>
  <c r="BY2258" i="64" s="1"/>
  <c r="BY2259" i="64" s="1"/>
  <c r="CB868" i="64"/>
  <c r="CD863" i="64"/>
  <c r="CC866" i="64"/>
  <c r="BT1884" i="64"/>
  <c r="BX1743" i="64"/>
  <c r="CA2287" i="64"/>
  <c r="BT940" i="64"/>
  <c r="CC2200" i="64"/>
  <c r="BT1767" i="64"/>
  <c r="BU159" i="69"/>
  <c r="BU184" i="69" s="1"/>
  <c r="BU187" i="69" s="1"/>
  <c r="BV183" i="69" s="1"/>
  <c r="BV186" i="69" s="1"/>
  <c r="BU129" i="69"/>
  <c r="BU134" i="69" s="1"/>
  <c r="BT140" i="69"/>
  <c r="BT150" i="69" s="1"/>
  <c r="BT142" i="69"/>
  <c r="BT152" i="69" s="1"/>
  <c r="BT173" i="69"/>
  <c r="BT175" i="69" s="1"/>
  <c r="CB115" i="69"/>
  <c r="CB118" i="69" s="1"/>
  <c r="CB119" i="69" s="1"/>
  <c r="BU938" i="64" a="1"/>
  <c r="CC641" i="64" l="1"/>
  <c r="CC864" i="64"/>
  <c r="BU938" i="64"/>
  <c r="BZ2253" i="64"/>
  <c r="BY2263" i="64"/>
  <c r="BU194" i="69"/>
  <c r="BU202" i="69" s="1"/>
  <c r="BU192" i="69"/>
  <c r="BU198" i="69" s="1"/>
  <c r="BU188" i="69"/>
  <c r="BU132" i="69"/>
  <c r="BU157" i="69" s="1"/>
  <c r="BU162" i="69" s="1"/>
  <c r="BU167" i="69" s="1"/>
  <c r="BT146" i="69"/>
  <c r="BT148" i="69" s="1"/>
  <c r="CB123" i="69"/>
  <c r="CB125" i="69"/>
  <c r="CC112" i="69"/>
  <c r="CC117" i="69" s="1"/>
  <c r="CC646" i="64" l="1"/>
  <c r="CC642" i="64"/>
  <c r="CD637" i="64"/>
  <c r="CD640" i="64" s="1"/>
  <c r="BZ2257" i="64"/>
  <c r="BZ2258" i="64" s="1"/>
  <c r="O2258" i="64" s="1"/>
  <c r="CC868" i="64"/>
  <c r="CD866" i="64"/>
  <c r="CD864" i="64" s="1"/>
  <c r="CE863" i="64"/>
  <c r="BY1743" i="64"/>
  <c r="CB2287" i="64"/>
  <c r="BU940" i="64"/>
  <c r="CD2200" i="64"/>
  <c r="BU2311" i="64"/>
  <c r="BU1767" i="64"/>
  <c r="BU200" i="69"/>
  <c r="BU135" i="69"/>
  <c r="BU136" i="69" s="1"/>
  <c r="BU169" i="69"/>
  <c r="BU179" i="69" s="1"/>
  <c r="BU163" i="69"/>
  <c r="BV156" i="69"/>
  <c r="BV159" i="69" s="1"/>
  <c r="BV184" i="69" s="1"/>
  <c r="BV187" i="69" s="1"/>
  <c r="BU173" i="69"/>
  <c r="BU175" i="69" s="1"/>
  <c r="BU177" i="69"/>
  <c r="CC115" i="69"/>
  <c r="CC118" i="69" s="1"/>
  <c r="CD112" i="69" s="1"/>
  <c r="BV938" i="64" a="1"/>
  <c r="CD641" i="64" l="1"/>
  <c r="BZ2259" i="64"/>
  <c r="CD868" i="64"/>
  <c r="BV938" i="64"/>
  <c r="CA2253" i="64"/>
  <c r="BZ2263" i="64"/>
  <c r="BU1884"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646" i="64" l="1"/>
  <c r="CE637" i="64"/>
  <c r="CE640" i="64" s="1"/>
  <c r="CD642" i="64"/>
  <c r="CA2257" i="64"/>
  <c r="CE866" i="64"/>
  <c r="CF863" i="64"/>
  <c r="BV1884" i="64"/>
  <c r="BZ1743" i="64"/>
  <c r="BV940" i="64"/>
  <c r="CC2287" i="64"/>
  <c r="CE2200" i="64"/>
  <c r="BV1767" i="64"/>
  <c r="BV2311" i="64"/>
  <c r="BV134" i="69"/>
  <c r="BV135" i="69" s="1"/>
  <c r="BV142" i="69" s="1"/>
  <c r="BV146" i="69" s="1"/>
  <c r="BV148" i="69" s="1"/>
  <c r="BU152" i="69"/>
  <c r="BV162" i="69"/>
  <c r="BV163" i="69" s="1"/>
  <c r="BV200" i="69"/>
  <c r="BV198" i="69"/>
  <c r="CD118" i="69"/>
  <c r="CE112" i="69" s="1"/>
  <c r="CE641" i="64" l="1"/>
  <c r="CE864" i="64"/>
  <c r="CA2258" i="64"/>
  <c r="BV169" i="69"/>
  <c r="BV179" i="69" s="1"/>
  <c r="BW156" i="69"/>
  <c r="BW159" i="69" s="1"/>
  <c r="BW184" i="69" s="1"/>
  <c r="BW187" i="69" s="1"/>
  <c r="BV167" i="69"/>
  <c r="BV177" i="69" s="1"/>
  <c r="BW129" i="69"/>
  <c r="BW134" i="69" s="1"/>
  <c r="BV152" i="69"/>
  <c r="BV136" i="69"/>
  <c r="BV140" i="69"/>
  <c r="BV150" i="69" s="1"/>
  <c r="CD123" i="69"/>
  <c r="CD125" i="69"/>
  <c r="CD119" i="69"/>
  <c r="CE115" i="69"/>
  <c r="CE117" i="69"/>
  <c r="BW938" i="64" a="1"/>
  <c r="CE646" i="64" l="1"/>
  <c r="CF637" i="64"/>
  <c r="CF640" i="64" s="1"/>
  <c r="CE642" i="64"/>
  <c r="CA2259" i="64"/>
  <c r="CE868" i="64"/>
  <c r="CG863" i="64"/>
  <c r="CF866" i="64"/>
  <c r="CF864" i="64" s="1"/>
  <c r="BW938" i="64"/>
  <c r="CA1743" i="64"/>
  <c r="CB2253" i="64"/>
  <c r="CA2263" i="64"/>
  <c r="CD2287" i="64"/>
  <c r="CF2200" i="64"/>
  <c r="BW1767" i="64"/>
  <c r="BW2311" i="64"/>
  <c r="BW161" i="69"/>
  <c r="BW132" i="69"/>
  <c r="BW157" i="69" s="1"/>
  <c r="BV173" i="69"/>
  <c r="BV175" i="69" s="1"/>
  <c r="BW192" i="69"/>
  <c r="BX183" i="69"/>
  <c r="BX186" i="69" s="1"/>
  <c r="M186" i="69" s="1"/>
  <c r="BW188" i="69"/>
  <c r="BW194" i="69"/>
  <c r="BW202" i="69" s="1"/>
  <c r="L187" i="69"/>
  <c r="CE118" i="69"/>
  <c r="CE123" i="69" s="1"/>
  <c r="CF641" i="64" l="1"/>
  <c r="CB2257" i="64"/>
  <c r="CF868" i="64"/>
  <c r="BW940" i="64"/>
  <c r="BW162" i="69"/>
  <c r="BW163" i="69" s="1"/>
  <c r="BW135" i="69"/>
  <c r="BX129" i="69" s="1"/>
  <c r="BX132" i="69" s="1"/>
  <c r="M132" i="69" s="1"/>
  <c r="L135" i="69"/>
  <c r="M183" i="69"/>
  <c r="L188" i="69"/>
  <c r="BW198" i="69"/>
  <c r="BW200" i="69"/>
  <c r="CF112" i="69"/>
  <c r="CF115" i="69" s="1"/>
  <c r="CE119" i="69"/>
  <c r="CE125" i="69"/>
  <c r="BX938" i="64" a="1"/>
  <c r="CF646" i="64" l="1"/>
  <c r="CF642" i="64"/>
  <c r="CG637" i="64"/>
  <c r="CG640" i="64" s="1"/>
  <c r="CB2258" i="64"/>
  <c r="CG866" i="64"/>
  <c r="CG864" i="64" s="1"/>
  <c r="CH863" i="64"/>
  <c r="BX938" i="64"/>
  <c r="CB1743" i="64"/>
  <c r="CE2287" i="64"/>
  <c r="BW1884" i="64"/>
  <c r="CG2200"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41" i="64" l="1"/>
  <c r="CB2259" i="64"/>
  <c r="CB2263" i="64"/>
  <c r="CC2253" i="64"/>
  <c r="CG868" i="64"/>
  <c r="BX940" i="64"/>
  <c r="L163" i="69"/>
  <c r="BW152" i="69"/>
  <c r="BX135" i="69"/>
  <c r="BY129" i="69" s="1"/>
  <c r="BY134" i="69" s="1"/>
  <c r="BX159" i="69"/>
  <c r="BX162" i="69" s="1"/>
  <c r="BY156" i="69" s="1"/>
  <c r="BW173" i="69"/>
  <c r="L173" i="69" s="1"/>
  <c r="BW148" i="69"/>
  <c r="L146" i="69"/>
  <c r="BX1767" i="64"/>
  <c r="CF119" i="69"/>
  <c r="CF123" i="69"/>
  <c r="CG112" i="69"/>
  <c r="CG117" i="69" s="1"/>
  <c r="CG646" i="64" l="1"/>
  <c r="CH637" i="64"/>
  <c r="CH640" i="64" s="1"/>
  <c r="CG642" i="64"/>
  <c r="CC2257" i="64"/>
  <c r="CH866" i="64"/>
  <c r="CH864" i="64" s="1"/>
  <c r="CI863" i="64"/>
  <c r="CC1743" i="64"/>
  <c r="CH2200" i="64"/>
  <c r="CF2287" i="64"/>
  <c r="BX1884" i="64"/>
  <c r="BX2311"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38" i="64" a="1"/>
  <c r="CH641" i="64" l="1"/>
  <c r="CC2258" i="64"/>
  <c r="CD2253" i="64" s="1"/>
  <c r="CD2257" i="64" s="1"/>
  <c r="CH868" i="64"/>
  <c r="BY938" i="64"/>
  <c r="BX150" i="69"/>
  <c r="M140" i="69"/>
  <c r="BX152" i="69"/>
  <c r="BY135" i="69"/>
  <c r="BY136" i="69" s="1"/>
  <c r="BX187" i="69"/>
  <c r="BX188" i="69" s="1"/>
  <c r="BX177" i="69"/>
  <c r="BY162" i="69"/>
  <c r="CH112" i="69"/>
  <c r="CH115" i="69" s="1"/>
  <c r="CG125" i="69"/>
  <c r="CG123" i="69"/>
  <c r="CH646" i="64" l="1"/>
  <c r="CH642" i="64"/>
  <c r="CI637" i="64"/>
  <c r="CI640" i="64" s="1"/>
  <c r="CC2263" i="64"/>
  <c r="CC2259" i="64"/>
  <c r="CD2258" i="64"/>
  <c r="CD2259" i="64" s="1"/>
  <c r="CI866" i="64"/>
  <c r="CI864" i="64" s="1"/>
  <c r="CJ863" i="64"/>
  <c r="CD1743" i="64"/>
  <c r="CG2287" i="64"/>
  <c r="BY940" i="64"/>
  <c r="CI2200"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767" i="64"/>
  <c r="CH117" i="69"/>
  <c r="CH118" i="69" s="1"/>
  <c r="CH125" i="69" s="1"/>
  <c r="CI641" i="64" l="1"/>
  <c r="CE2253" i="64"/>
  <c r="CE2257" i="64" s="1"/>
  <c r="CE2258" i="64" s="1"/>
  <c r="CD2263" i="64"/>
  <c r="CI868" i="64"/>
  <c r="BY1884" i="64"/>
  <c r="BY2311"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38" i="64" a="1"/>
  <c r="CI646" i="64" l="1"/>
  <c r="CJ637" i="64"/>
  <c r="CJ640" i="64" s="1"/>
  <c r="CI642" i="64"/>
  <c r="CE2259" i="64"/>
  <c r="CJ866" i="64"/>
  <c r="CJ864" i="64" s="1"/>
  <c r="CK863" i="64"/>
  <c r="CE2263" i="64"/>
  <c r="CF2253" i="64"/>
  <c r="BZ938" i="64"/>
  <c r="CE1743" i="64"/>
  <c r="CJ2200" i="64"/>
  <c r="CH2287"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41" i="64" l="1"/>
  <c r="CJ868" i="64"/>
  <c r="CF2257" i="64"/>
  <c r="CF2258" i="64" s="1"/>
  <c r="BZ940" i="64"/>
  <c r="BZ2311"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646" i="64" l="1"/>
  <c r="CJ642" i="64"/>
  <c r="CK637" i="64"/>
  <c r="CK640" i="64" s="1"/>
  <c r="CK866" i="64"/>
  <c r="CF2259" i="64"/>
  <c r="CG2253" i="64"/>
  <c r="CF2263" i="64"/>
  <c r="CF1743" i="64"/>
  <c r="CI2287" i="64"/>
  <c r="BZ1884" i="64"/>
  <c r="CK2200" i="64"/>
  <c r="BZ152" i="69"/>
  <c r="CA134" i="69"/>
  <c r="CA135" i="69" s="1"/>
  <c r="CB129" i="69" s="1"/>
  <c r="BZ177" i="69"/>
  <c r="CA187" i="69"/>
  <c r="CA192" i="69" s="1"/>
  <c r="CA162" i="69"/>
  <c r="CB156" i="69" s="1"/>
  <c r="M119" i="69"/>
  <c r="BZ1767" i="64"/>
  <c r="CA938" i="64" a="1"/>
  <c r="CK641" i="64" l="1"/>
  <c r="CL637" i="64" s="1"/>
  <c r="CL640" i="64" s="1"/>
  <c r="K637" i="64"/>
  <c r="CG2257" i="64"/>
  <c r="CG2258" i="64" s="1"/>
  <c r="CG2259" i="64" s="1"/>
  <c r="CK864" i="64"/>
  <c r="CA938" i="64"/>
  <c r="CA2311"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41" i="64" l="1"/>
  <c r="CK646" i="64"/>
  <c r="CK642" i="64"/>
  <c r="N640" i="64"/>
  <c r="O640" i="64"/>
  <c r="P640" i="64"/>
  <c r="CH2253" i="64"/>
  <c r="CH2257" i="64" s="1"/>
  <c r="CH2258" i="64" s="1"/>
  <c r="CH2259" i="64" s="1"/>
  <c r="CG2263" i="64"/>
  <c r="CK868" i="64"/>
  <c r="CG1743" i="64"/>
  <c r="CJ2287" i="64"/>
  <c r="CB2311" i="64"/>
  <c r="CA940" i="64"/>
  <c r="CB187" i="69"/>
  <c r="CB192" i="69" s="1"/>
  <c r="CA152" i="69"/>
  <c r="CA173" i="69"/>
  <c r="CA175" i="69" s="1"/>
  <c r="CB135" i="69"/>
  <c r="CB142" i="69" s="1"/>
  <c r="CB162" i="69"/>
  <c r="CA1767" i="64"/>
  <c r="CL642" i="64" l="1"/>
  <c r="CL646" i="64"/>
  <c r="K866" i="64"/>
  <c r="L866" i="64"/>
  <c r="M866" i="64"/>
  <c r="N866" i="64"/>
  <c r="O866" i="64"/>
  <c r="P866" i="64"/>
  <c r="CI2253" i="64"/>
  <c r="CH2263" i="64"/>
  <c r="CA1884"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38" i="64" a="1"/>
  <c r="K864" i="64" l="1"/>
  <c r="K868" i="64" s="1"/>
  <c r="L864" i="64"/>
  <c r="L868" i="64" s="1"/>
  <c r="M864" i="64"/>
  <c r="M868" i="64" s="1"/>
  <c r="N864" i="64"/>
  <c r="N868" i="64" s="1"/>
  <c r="O864" i="64"/>
  <c r="O868" i="64" s="1"/>
  <c r="P864" i="64"/>
  <c r="P868" i="64" s="1"/>
  <c r="CI2257" i="64"/>
  <c r="CI2258" i="64" s="1"/>
  <c r="CI2259" i="64" s="1"/>
  <c r="CB938" i="64"/>
  <c r="CH1743" i="64"/>
  <c r="CK2287" i="64"/>
  <c r="CC132" i="69"/>
  <c r="CC157" i="69" s="1"/>
  <c r="CB173" i="69"/>
  <c r="CB175" i="69" s="1"/>
  <c r="CB177" i="69"/>
  <c r="CC159" i="69"/>
  <c r="CC184" i="69" s="1"/>
  <c r="CC187" i="69" s="1"/>
  <c r="CC161" i="69"/>
  <c r="CJ2253" i="64" l="1"/>
  <c r="CI2263" i="64"/>
  <c r="CC2311" i="64"/>
  <c r="CB940" i="64"/>
  <c r="CC135" i="69"/>
  <c r="CC140" i="69" s="1"/>
  <c r="CC150" i="69" s="1"/>
  <c r="CC162" i="69"/>
  <c r="CD156" i="69" s="1"/>
  <c r="CC188" i="69"/>
  <c r="CC194" i="69"/>
  <c r="CC202" i="69" s="1"/>
  <c r="CD183" i="69"/>
  <c r="CC192" i="69"/>
  <c r="CB1767" i="64"/>
  <c r="CJ2257" i="64" l="1"/>
  <c r="CJ2258" i="64" s="1"/>
  <c r="CJ2259" i="64" s="1"/>
  <c r="CI1743" i="64"/>
  <c r="CB1884" i="64"/>
  <c r="CC142" i="69"/>
  <c r="CC152" i="69" s="1"/>
  <c r="CD129" i="69"/>
  <c r="CD134" i="69" s="1"/>
  <c r="CC136" i="69"/>
  <c r="CC169" i="69"/>
  <c r="CC179" i="69" s="1"/>
  <c r="CC167" i="69"/>
  <c r="CC177" i="69" s="1"/>
  <c r="CC163" i="69"/>
  <c r="CD186" i="69"/>
  <c r="CD159" i="69"/>
  <c r="CD184" i="69" s="1"/>
  <c r="CD161" i="69"/>
  <c r="CC200" i="69"/>
  <c r="CC198" i="69"/>
  <c r="CC938" i="64" a="1"/>
  <c r="N2287" i="64" l="1"/>
  <c r="O2287" i="64"/>
  <c r="P2287" i="64"/>
  <c r="K641" i="64"/>
  <c r="L637" i="64" s="1"/>
  <c r="CC938" i="64"/>
  <c r="CK2253" i="64"/>
  <c r="CJ2263" i="64"/>
  <c r="CD2311" i="64"/>
  <c r="CC146" i="69"/>
  <c r="CC148" i="69" s="1"/>
  <c r="CD132" i="69"/>
  <c r="CD157" i="69" s="1"/>
  <c r="CD162" i="69" s="1"/>
  <c r="CE156" i="69" s="1"/>
  <c r="CC173" i="69"/>
  <c r="CC175" i="69" s="1"/>
  <c r="CD187" i="69"/>
  <c r="CD188" i="69" s="1"/>
  <c r="K642" i="64" l="1"/>
  <c r="CK2257" i="64"/>
  <c r="CK2258" i="64" s="1"/>
  <c r="CJ1743" i="64"/>
  <c r="CC940" i="64"/>
  <c r="CD135" i="69"/>
  <c r="CD136" i="69" s="1"/>
  <c r="CE183" i="69"/>
  <c r="CE186" i="69" s="1"/>
  <c r="CD169" i="69"/>
  <c r="CD179" i="69" s="1"/>
  <c r="CD192" i="69"/>
  <c r="CD200" i="69" s="1"/>
  <c r="CD194" i="69"/>
  <c r="CD202" i="69" s="1"/>
  <c r="CD163" i="69"/>
  <c r="CD167" i="69"/>
  <c r="CD177" i="69" s="1"/>
  <c r="CE159" i="69"/>
  <c r="CE184" i="69" s="1"/>
  <c r="CE161" i="69"/>
  <c r="CC1767" i="64"/>
  <c r="CD938" i="64" a="1"/>
  <c r="CK2259" i="64" l="1"/>
  <c r="CL2253" i="64"/>
  <c r="CD938" i="64"/>
  <c r="CK2263" i="64"/>
  <c r="CE2311" i="64"/>
  <c r="CC1884" i="64"/>
  <c r="CD140" i="69"/>
  <c r="CD150" i="69" s="1"/>
  <c r="CE129" i="69"/>
  <c r="CE132" i="69" s="1"/>
  <c r="CE157" i="69" s="1"/>
  <c r="CE162" i="69" s="1"/>
  <c r="CE167" i="69" s="1"/>
  <c r="CD142" i="69"/>
  <c r="CD146" i="69" s="1"/>
  <c r="CD148" i="69" s="1"/>
  <c r="CD1767" i="64"/>
  <c r="CE187" i="69"/>
  <c r="CE192" i="69" s="1"/>
  <c r="CD198" i="69"/>
  <c r="CD173" i="69"/>
  <c r="CD175" i="69" s="1"/>
  <c r="CL2257" i="64" l="1"/>
  <c r="CL2258" i="64" s="1"/>
  <c r="CK1743" i="64"/>
  <c r="CD940" i="64"/>
  <c r="CE134" i="69"/>
  <c r="CE135" i="69" s="1"/>
  <c r="CD152" i="69"/>
  <c r="CE188" i="69"/>
  <c r="CE194" i="69"/>
  <c r="CE202" i="69" s="1"/>
  <c r="CF183" i="69"/>
  <c r="CF186" i="69" s="1"/>
  <c r="CE173" i="69"/>
  <c r="CE175" i="69" s="1"/>
  <c r="CE177" i="69"/>
  <c r="CE163" i="69"/>
  <c r="CF156" i="69"/>
  <c r="CE169" i="69"/>
  <c r="CE179" i="69" s="1"/>
  <c r="CE200" i="69"/>
  <c r="CE198" i="69"/>
  <c r="CL2259" i="64" l="1"/>
  <c r="CL2263" i="64"/>
  <c r="P2258" i="64"/>
  <c r="CF2311" i="64"/>
  <c r="CD1884" i="64"/>
  <c r="CE1767" i="64"/>
  <c r="CE140" i="69"/>
  <c r="CE150" i="69" s="1"/>
  <c r="CE136" i="69"/>
  <c r="CE142" i="69"/>
  <c r="CF129" i="69"/>
  <c r="CF159" i="69"/>
  <c r="CF184" i="69" s="1"/>
  <c r="CF187" i="69" s="1"/>
  <c r="CG183" i="69" s="1"/>
  <c r="CG186" i="69" s="1"/>
  <c r="CF161" i="69"/>
  <c r="CE938" i="64" a="1"/>
  <c r="CE938" i="64" l="1"/>
  <c r="CF194" i="69"/>
  <c r="CF202" i="69" s="1"/>
  <c r="CF192" i="69"/>
  <c r="CF200" i="69" s="1"/>
  <c r="CF134" i="69"/>
  <c r="CF132" i="69"/>
  <c r="CF157" i="69" s="1"/>
  <c r="CF162" i="69" s="1"/>
  <c r="CE152" i="69"/>
  <c r="CE146" i="69"/>
  <c r="CE148" i="69" s="1"/>
  <c r="CF188" i="69"/>
  <c r="CF938" i="64" a="1"/>
  <c r="K1743" i="64" l="1"/>
  <c r="L1743" i="64"/>
  <c r="M1743" i="64"/>
  <c r="N1743" i="64"/>
  <c r="O1743" i="64"/>
  <c r="P1743" i="64"/>
  <c r="L641" i="64"/>
  <c r="K2253" i="64"/>
  <c r="CF938" i="64"/>
  <c r="CE940" i="64"/>
  <c r="CF198" i="69"/>
  <c r="CF135" i="69"/>
  <c r="CF163" i="69"/>
  <c r="CG156" i="69"/>
  <c r="CF169" i="69"/>
  <c r="CF179" i="69" s="1"/>
  <c r="CF167" i="69"/>
  <c r="M637" i="64" l="1"/>
  <c r="L642" i="64"/>
  <c r="CF940" i="64"/>
  <c r="CG2311" i="64"/>
  <c r="CE1884" i="64"/>
  <c r="CF1767" i="64"/>
  <c r="CF177" i="69"/>
  <c r="CF173" i="69"/>
  <c r="CF175" i="69" s="1"/>
  <c r="CG161" i="69"/>
  <c r="CG159" i="69"/>
  <c r="CG184" i="69" s="1"/>
  <c r="CG187" i="69" s="1"/>
  <c r="CF136" i="69"/>
  <c r="CG129" i="69"/>
  <c r="CF142" i="69"/>
  <c r="CF140" i="69"/>
  <c r="CF150" i="69" s="1"/>
  <c r="CF1884"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38" i="64" a="1"/>
  <c r="CG938" i="64" l="1"/>
  <c r="CH2311" i="64"/>
  <c r="CG1767" i="64"/>
  <c r="CG142" i="69"/>
  <c r="CG146" i="69" s="1"/>
  <c r="CG148" i="69" s="1"/>
  <c r="CH129" i="69"/>
  <c r="CH132" i="69" s="1"/>
  <c r="CH157" i="69" s="1"/>
  <c r="CG136" i="69"/>
  <c r="CH161" i="69"/>
  <c r="CH159" i="69"/>
  <c r="CH184" i="69" s="1"/>
  <c r="CH187" i="69" s="1"/>
  <c r="CG177" i="69"/>
  <c r="CG173" i="69"/>
  <c r="CG175" i="69" s="1"/>
  <c r="CG940" i="64" l="1"/>
  <c r="CG152" i="69"/>
  <c r="CH162" i="69"/>
  <c r="CI156" i="69" s="1"/>
  <c r="CI161" i="69" s="1"/>
  <c r="CH134" i="69"/>
  <c r="CH135" i="69" s="1"/>
  <c r="CH192" i="69"/>
  <c r="CH194" i="69"/>
  <c r="CH202" i="69" s="1"/>
  <c r="CI183" i="69"/>
  <c r="CI186" i="69" s="1"/>
  <c r="H186" i="69" s="1"/>
  <c r="H188" i="69" s="1"/>
  <c r="CH188" i="69"/>
  <c r="CH938" i="64" a="1"/>
  <c r="CH938" i="64" l="1"/>
  <c r="CG1884" i="64"/>
  <c r="CH167" i="69"/>
  <c r="CH177" i="69" s="1"/>
  <c r="CH169" i="69"/>
  <c r="CH179" i="69" s="1"/>
  <c r="CH163" i="69"/>
  <c r="CI159" i="69"/>
  <c r="CI184" i="69" s="1"/>
  <c r="CI187" i="69" s="1"/>
  <c r="CH140" i="69"/>
  <c r="CH150" i="69" s="1"/>
  <c r="CH142" i="69"/>
  <c r="CH146" i="69" s="1"/>
  <c r="CH148" i="69" s="1"/>
  <c r="CH136" i="69"/>
  <c r="CI129" i="69"/>
  <c r="CI134" i="69" s="1"/>
  <c r="CH200" i="69"/>
  <c r="CH198" i="69"/>
  <c r="M641" i="64" l="1"/>
  <c r="CH940" i="64"/>
  <c r="CI2311" i="64"/>
  <c r="CH1767" i="64"/>
  <c r="CH173" i="69"/>
  <c r="CH175" i="69" s="1"/>
  <c r="CH152" i="69"/>
  <c r="CI132" i="69"/>
  <c r="CI157" i="69" s="1"/>
  <c r="CI162" i="69" s="1"/>
  <c r="CI169" i="69" s="1"/>
  <c r="CI179" i="69" s="1"/>
  <c r="CI192" i="69"/>
  <c r="M187" i="69"/>
  <c r="M188" i="69" s="1"/>
  <c r="CI194" i="69"/>
  <c r="CI202" i="69" s="1"/>
  <c r="CI188" i="69"/>
  <c r="CI938" i="64" a="1"/>
  <c r="N637" i="64" l="1"/>
  <c r="M642" i="64"/>
  <c r="CI938" i="64"/>
  <c r="CH1884" i="64"/>
  <c r="M162" i="69"/>
  <c r="M163" i="69" s="1"/>
  <c r="CI167" i="69"/>
  <c r="CI177" i="69" s="1"/>
  <c r="CI163" i="69"/>
  <c r="CI135" i="69"/>
  <c r="CI140" i="69" s="1"/>
  <c r="CI150" i="69" s="1"/>
  <c r="CI200" i="69"/>
  <c r="CI198" i="69"/>
  <c r="H198" i="69" s="1"/>
  <c r="CI940" i="64" l="1"/>
  <c r="CJ2311" i="64"/>
  <c r="CI1767" i="64"/>
  <c r="CI173" i="69"/>
  <c r="CI175" i="69" s="1"/>
  <c r="CI136" i="69"/>
  <c r="M135" i="69"/>
  <c r="M136" i="69" s="1"/>
  <c r="CI142" i="69"/>
  <c r="CJ938" i="64" a="1"/>
  <c r="CJ938" i="64" l="1"/>
  <c r="CI1884" i="64"/>
  <c r="CK2311" i="64"/>
  <c r="M173" i="69"/>
  <c r="CI152" i="69"/>
  <c r="CI146" i="69"/>
  <c r="CJ940" i="64" l="1"/>
  <c r="CJ1767" i="64"/>
  <c r="CI148" i="69"/>
  <c r="M146" i="69"/>
  <c r="CJ1884" i="64" l="1"/>
  <c r="CK938" i="64" a="1"/>
  <c r="K646" i="64" l="1"/>
  <c r="L646" i="64"/>
  <c r="M646" i="64"/>
  <c r="CK938" i="64"/>
  <c r="N646" i="64" l="1"/>
  <c r="N641" i="64"/>
  <c r="CK940" i="64"/>
  <c r="CK1767" i="64"/>
  <c r="O637" i="64" l="1"/>
  <c r="N642" i="64"/>
  <c r="CK1884" i="64"/>
  <c r="K1767" i="64" l="1"/>
  <c r="L1767" i="64"/>
  <c r="M1767" i="64"/>
  <c r="N1767" i="64"/>
  <c r="O1767" i="64"/>
  <c r="P1767" i="64"/>
  <c r="K938" i="64" l="1"/>
  <c r="L938" i="64"/>
  <c r="M938" i="64"/>
  <c r="N938" i="64"/>
  <c r="O938" i="64"/>
  <c r="P938" i="64"/>
  <c r="K940" i="64" l="1"/>
  <c r="L940" i="64"/>
  <c r="M940" i="64"/>
  <c r="N940" i="64"/>
  <c r="O940" i="64"/>
  <c r="P940" i="64"/>
  <c r="O641" i="64" l="1"/>
  <c r="O646" i="64"/>
  <c r="F2" i="15"/>
  <c r="F3" i="15"/>
  <c r="F4" i="15"/>
  <c r="F5" i="15"/>
  <c r="F6" i="15"/>
  <c r="F7" i="15"/>
  <c r="F8" i="15"/>
  <c r="F9" i="15"/>
  <c r="F10" i="15"/>
  <c r="F11" i="15"/>
  <c r="F12" i="15"/>
  <c r="F13" i="15"/>
  <c r="O642" i="64" l="1"/>
  <c r="P637" i="64"/>
  <c r="J2686" i="64"/>
  <c r="R2686" i="64" l="1"/>
  <c r="S2686" i="64" s="1"/>
  <c r="J2687" i="64"/>
  <c r="O2681" i="64" l="1"/>
  <c r="M2681" i="64"/>
  <c r="P2681" i="64"/>
  <c r="L2681" i="64"/>
  <c r="N2681" i="64"/>
  <c r="K2681" i="64"/>
  <c r="R2687" i="64"/>
  <c r="J2688" i="64"/>
  <c r="T2686" i="64" l="1"/>
  <c r="U2686" i="64" l="1"/>
  <c r="P641" i="64" l="1"/>
  <c r="P642" i="64" s="1"/>
  <c r="P646" i="64"/>
  <c r="V2686" i="64"/>
  <c r="W2686" i="64" l="1"/>
  <c r="X2686" i="64" l="1"/>
  <c r="Y2686" i="64" l="1"/>
  <c r="Z2686" i="64" l="1"/>
  <c r="AA2686" i="64" l="1"/>
  <c r="AB2686" i="64" l="1"/>
  <c r="M791" i="64" l="1"/>
  <c r="O791" i="64"/>
  <c r="P791" i="64"/>
  <c r="AC2686" i="64"/>
  <c r="L800" i="64" l="1"/>
  <c r="L804" i="64" s="1"/>
  <c r="M800" i="64"/>
  <c r="M804" i="64" s="1"/>
  <c r="N800" i="64"/>
  <c r="N804" i="64" s="1"/>
  <c r="O800" i="64"/>
  <c r="O804" i="64" s="1"/>
  <c r="P800" i="64"/>
  <c r="M794" i="64"/>
  <c r="M796" i="64" s="1"/>
  <c r="O794" i="64"/>
  <c r="O796" i="64" s="1"/>
  <c r="P794" i="64"/>
  <c r="P796" i="64" s="1"/>
  <c r="AD2686" i="64"/>
  <c r="P808" i="64" l="1"/>
  <c r="P802" i="64"/>
  <c r="P804" i="64" s="1"/>
  <c r="AE2686" i="64"/>
  <c r="P792" i="64" l="1"/>
  <c r="AF2686" i="64"/>
  <c r="AG2686" i="64" l="1"/>
  <c r="AH2686" i="64" l="1"/>
  <c r="AI2686" i="64" l="1"/>
  <c r="AJ2686" i="64" l="1"/>
  <c r="AK2686" i="64" l="1"/>
  <c r="AL2686" i="64" l="1"/>
  <c r="AM2686" i="64" l="1"/>
  <c r="AN2686" i="64" l="1"/>
  <c r="AO2686" i="64" l="1"/>
  <c r="AP2686" i="64" l="1"/>
  <c r="AQ2686" i="64" l="1"/>
  <c r="K2257" i="64" l="1"/>
  <c r="L2257" i="64"/>
  <c r="M2257" i="64"/>
  <c r="N2257" i="64"/>
  <c r="O2257" i="64"/>
  <c r="P2257" i="64"/>
  <c r="AR2686" i="64"/>
  <c r="K2263" i="64" l="1"/>
  <c r="L2263" i="64"/>
  <c r="M2263" i="64"/>
  <c r="N2263" i="64"/>
  <c r="O2263" i="64"/>
  <c r="P2263" i="64"/>
  <c r="N2253" i="64"/>
  <c r="O2253" i="64"/>
  <c r="P2253" i="64"/>
  <c r="L2253" i="64"/>
  <c r="M2253" i="64"/>
  <c r="K2259" i="64"/>
  <c r="AS2686" i="64"/>
  <c r="O2259" i="64" l="1"/>
  <c r="N2259" i="64"/>
  <c r="M2259" i="64"/>
  <c r="L2259" i="64"/>
  <c r="P2259" i="64"/>
  <c r="AT2686" i="64"/>
  <c r="AU2686" i="64" l="1"/>
  <c r="AV2686" i="64" l="1"/>
  <c r="AW2686" i="64" l="1"/>
  <c r="AX2686" i="64" l="1"/>
  <c r="AY2686" i="64" l="1"/>
  <c r="AZ2686" i="64" l="1"/>
  <c r="BA2686" i="64" l="1"/>
  <c r="BB2686" i="64" l="1"/>
  <c r="BC2686" i="64" l="1"/>
  <c r="BD2686" i="64" l="1"/>
  <c r="BE2686" i="64" l="1"/>
  <c r="BF2686" i="64" l="1"/>
  <c r="BG2686" i="64" l="1"/>
  <c r="BH2686" i="64" l="1"/>
  <c r="BI2686" i="64" l="1"/>
  <c r="BJ2686" i="64" l="1"/>
  <c r="BK2686" i="64" l="1"/>
  <c r="BL2686" i="64" l="1"/>
  <c r="BM2686" i="64" l="1"/>
  <c r="BN2686" i="64" l="1"/>
  <c r="BO2686" i="64" l="1"/>
  <c r="BP2686" i="64" l="1"/>
  <c r="BQ2686" i="64" l="1"/>
  <c r="BR2686" i="64" l="1"/>
  <c r="BS2686" i="64" l="1"/>
  <c r="BT2686" i="64" l="1"/>
  <c r="BU2686" i="64" l="1"/>
  <c r="BV2686" i="64" l="1"/>
  <c r="BW2686" i="64" l="1"/>
  <c r="BX2686" i="64" l="1"/>
  <c r="BY2686" i="64" l="1"/>
  <c r="BZ2686" i="64" l="1"/>
  <c r="CA2686" i="64" l="1"/>
  <c r="CB2686" i="64" l="1"/>
  <c r="CC2686" i="64" l="1"/>
  <c r="CD2686" i="64" l="1"/>
  <c r="CE2686" i="64" l="1"/>
  <c r="CF2686" i="64" l="1"/>
  <c r="CG2686" i="64" l="1"/>
  <c r="CH2686" i="64" l="1"/>
  <c r="CI2686" i="64" l="1"/>
  <c r="CJ2686" i="64" l="1"/>
  <c r="CK2686" i="64" l="1"/>
  <c r="CL2686" i="64" s="1"/>
  <c r="K2686" i="64" l="1"/>
  <c r="K2687" i="64"/>
  <c r="L2686" i="64" l="1"/>
  <c r="L2687" i="64"/>
  <c r="M2686" i="64" l="1"/>
  <c r="M2687" i="64"/>
  <c r="R2688" i="64"/>
  <c r="J1913" i="64" l="1"/>
  <c r="I1948" i="64" l="1"/>
  <c r="I2020" i="64" l="1"/>
  <c r="N2686" i="64" l="1"/>
  <c r="N2687" i="64"/>
  <c r="I2056" i="64"/>
  <c r="T2025" i="64" l="1"/>
  <c r="CA2106" i="64" l="1"/>
  <c r="BO2101" i="64"/>
  <c r="BC2106" i="64"/>
  <c r="T2106" i="64"/>
  <c r="AE2106" i="64"/>
  <c r="AQ2106" i="64"/>
  <c r="BO2145" i="64"/>
  <c r="CJ1948" i="64" a="1"/>
  <c r="CJ1948" i="64" s="1"/>
  <c r="CF1948" i="64" a="1"/>
  <c r="CF1948" i="64" s="1"/>
  <c r="CB1948" i="64" a="1"/>
  <c r="CB1948" i="64" s="1"/>
  <c r="CK1948" i="64" a="1"/>
  <c r="CK1948" i="64" s="1"/>
  <c r="CA1948" i="64" a="1"/>
  <c r="CA1948" i="64" s="1"/>
  <c r="CH1948" i="64" a="1"/>
  <c r="CH1948" i="64" s="1"/>
  <c r="CE1948" i="64" a="1"/>
  <c r="CE1948" i="64" s="1"/>
  <c r="CI1948" i="64" a="1"/>
  <c r="CI1948" i="64" s="1"/>
  <c r="CD1948" i="64" a="1"/>
  <c r="CD1948" i="64" s="1"/>
  <c r="CC1948" i="64" a="1"/>
  <c r="CC1948" i="64" s="1"/>
  <c r="CG1948" i="64" a="1"/>
  <c r="CG1948" i="64" s="1"/>
  <c r="T2061" i="64"/>
  <c r="U2025" i="64"/>
  <c r="O2686" i="64" l="1"/>
  <c r="O2687" i="64"/>
  <c r="CA2145" i="64"/>
  <c r="AQ2145" i="64"/>
  <c r="AL2145" i="64"/>
  <c r="CK2145" i="64"/>
  <c r="AK2145" i="64"/>
  <c r="BB2145" i="64"/>
  <c r="BF2145" i="64"/>
  <c r="BL2145" i="64"/>
  <c r="AO2145" i="64"/>
  <c r="AH2145" i="64"/>
  <c r="BI2145" i="64"/>
  <c r="CF2145" i="64"/>
  <c r="AM2145" i="64"/>
  <c r="AZ2145" i="64"/>
  <c r="Z2145" i="64"/>
  <c r="CD2145" i="64"/>
  <c r="BA2145" i="64"/>
  <c r="CH2145" i="64"/>
  <c r="BU2145" i="64"/>
  <c r="AA2145" i="64"/>
  <c r="BW2145" i="64"/>
  <c r="AJ2145" i="64"/>
  <c r="CJ2145" i="64"/>
  <c r="AP2145" i="64"/>
  <c r="AR2145" i="64"/>
  <c r="BG2145" i="64"/>
  <c r="CI2145" i="64"/>
  <c r="AB2145" i="64"/>
  <c r="CC2145" i="64"/>
  <c r="AN2145" i="64"/>
  <c r="BV2145" i="64"/>
  <c r="BP2145" i="64"/>
  <c r="BT2145" i="64"/>
  <c r="BN2145" i="64"/>
  <c r="AG2106" i="64"/>
  <c r="AG2101" i="64"/>
  <c r="BP2106" i="64"/>
  <c r="BP2101" i="64"/>
  <c r="BD2101" i="64"/>
  <c r="BD2106" i="64"/>
  <c r="AR2101" i="64"/>
  <c r="AR2106" i="64"/>
  <c r="BM2106" i="64"/>
  <c r="BM2101" i="64"/>
  <c r="CC2101" i="64"/>
  <c r="CC2106" i="64"/>
  <c r="CI2106" i="64"/>
  <c r="CI2101" i="64"/>
  <c r="BN2106" i="64"/>
  <c r="BN2101" i="64"/>
  <c r="BC2101" i="64"/>
  <c r="BL2106" i="64"/>
  <c r="BL2101" i="64"/>
  <c r="V2101" i="64"/>
  <c r="V2106" i="64"/>
  <c r="AO2101" i="64"/>
  <c r="AO2106" i="64"/>
  <c r="BG2101" i="64"/>
  <c r="BG2106" i="64"/>
  <c r="BZ2101" i="64"/>
  <c r="BZ2106" i="64"/>
  <c r="AC2106" i="64"/>
  <c r="AC2101" i="64"/>
  <c r="AN2106" i="64"/>
  <c r="AN2101" i="64"/>
  <c r="AA2101" i="64"/>
  <c r="AA2106" i="64"/>
  <c r="AP2101" i="64"/>
  <c r="AP2106" i="64"/>
  <c r="U2101" i="64"/>
  <c r="U2106" i="64"/>
  <c r="BV2106" i="64"/>
  <c r="BV2101" i="64"/>
  <c r="Y2106" i="64"/>
  <c r="Y2101" i="64"/>
  <c r="BT2106" i="64"/>
  <c r="BT2101" i="64"/>
  <c r="AD2101" i="64"/>
  <c r="AD2106" i="64"/>
  <c r="BW2106" i="64"/>
  <c r="BW2101" i="64"/>
  <c r="CA2101" i="64"/>
  <c r="BB2101" i="64"/>
  <c r="BB2106" i="64"/>
  <c r="BU2101" i="64"/>
  <c r="BU2106" i="64"/>
  <c r="CG2101" i="64"/>
  <c r="CG2106" i="64"/>
  <c r="AZ2101" i="64"/>
  <c r="AZ2106" i="64"/>
  <c r="AT2101" i="64"/>
  <c r="AT2106" i="64"/>
  <c r="X2101" i="64"/>
  <c r="X2106" i="64"/>
  <c r="AH2106" i="64"/>
  <c r="AH2101" i="64"/>
  <c r="AV2106" i="64"/>
  <c r="AV2101" i="64"/>
  <c r="AB2101" i="64"/>
  <c r="AB2106" i="64"/>
  <c r="AM2101" i="64"/>
  <c r="AM2106" i="64"/>
  <c r="BJ2101" i="64"/>
  <c r="BJ2106" i="64"/>
  <c r="CE2101" i="64"/>
  <c r="CE2106" i="64"/>
  <c r="BS2101" i="64"/>
  <c r="BS2106" i="64"/>
  <c r="Z2106" i="64"/>
  <c r="Z2101" i="64"/>
  <c r="BE2106" i="64"/>
  <c r="BE2101" i="64"/>
  <c r="BR2106" i="64"/>
  <c r="BR2101" i="64"/>
  <c r="AL2106" i="64"/>
  <c r="AL2101" i="64"/>
  <c r="AQ2101" i="64"/>
  <c r="CB2101" i="64"/>
  <c r="CB2106" i="64"/>
  <c r="CH2106" i="64"/>
  <c r="CH2101" i="64"/>
  <c r="W2106" i="64"/>
  <c r="W2101" i="64"/>
  <c r="CJ2101" i="64"/>
  <c r="CJ2106" i="64"/>
  <c r="AF2101" i="64"/>
  <c r="AF2106" i="64"/>
  <c r="BH2106" i="64"/>
  <c r="BH2101" i="64"/>
  <c r="CF2106" i="64"/>
  <c r="CF2101" i="64"/>
  <c r="AU2106" i="64"/>
  <c r="AU2101" i="64"/>
  <c r="AE2101" i="64"/>
  <c r="CD2101" i="64"/>
  <c r="CD2106" i="64"/>
  <c r="CK2101" i="64"/>
  <c r="CK2106" i="64"/>
  <c r="BA2106" i="64"/>
  <c r="BA2101" i="64"/>
  <c r="BQ2106" i="64"/>
  <c r="BQ2101" i="64"/>
  <c r="AS2101" i="64"/>
  <c r="AS2106" i="64"/>
  <c r="AW2106" i="64"/>
  <c r="AW2101" i="64"/>
  <c r="AK2101" i="64"/>
  <c r="AK2106" i="64"/>
  <c r="BF2106" i="64"/>
  <c r="BF2101" i="64"/>
  <c r="T2101" i="64"/>
  <c r="AX2101" i="64"/>
  <c r="AX2106" i="64"/>
  <c r="BY2106" i="64"/>
  <c r="BY2101" i="64"/>
  <c r="BX2106" i="64"/>
  <c r="BX2101" i="64"/>
  <c r="AJ2106" i="64"/>
  <c r="AJ2101" i="64"/>
  <c r="BI2101" i="64"/>
  <c r="BI2106" i="64"/>
  <c r="AI2106" i="64"/>
  <c r="AI2101" i="64"/>
  <c r="AY2106" i="64"/>
  <c r="AY2101" i="64"/>
  <c r="BK2106" i="64"/>
  <c r="BK2101" i="64"/>
  <c r="BZ2145" i="64"/>
  <c r="W2145" i="64"/>
  <c r="BD2145" i="64"/>
  <c r="BJ2145" i="64"/>
  <c r="AE2145" i="64"/>
  <c r="BH2145" i="64"/>
  <c r="AX2145" i="64"/>
  <c r="AI2145" i="64"/>
  <c r="AV2145" i="64"/>
  <c r="AY2145" i="64"/>
  <c r="AC2145" i="64"/>
  <c r="BM2145" i="64"/>
  <c r="Y2145" i="64"/>
  <c r="AU2145" i="64"/>
  <c r="AW2145" i="64"/>
  <c r="AG2145" i="64"/>
  <c r="AT2145" i="64"/>
  <c r="BK2145" i="64"/>
  <c r="T2145" i="64"/>
  <c r="AD2145" i="64"/>
  <c r="AF2145" i="64"/>
  <c r="V2145" i="64"/>
  <c r="X2145" i="64"/>
  <c r="BQ2145" i="64"/>
  <c r="BE2145" i="64"/>
  <c r="CE2145" i="64"/>
  <c r="AS2145" i="64"/>
  <c r="BO2106" i="64"/>
  <c r="V2025" i="64"/>
  <c r="U2061" i="64"/>
  <c r="CL2107" i="64" l="1" a="1"/>
  <c r="CL2107" i="64" s="1"/>
  <c r="CB2145" i="64"/>
  <c r="CG2145" i="64"/>
  <c r="U2145" i="64"/>
  <c r="K2145" i="64" s="1"/>
  <c r="BR2145" i="64"/>
  <c r="BY2145" i="64"/>
  <c r="BS2145" i="64"/>
  <c r="BC2145" i="64"/>
  <c r="BX2145" i="64"/>
  <c r="W2025" i="64"/>
  <c r="V2061" i="64"/>
  <c r="L2145" i="64" l="1"/>
  <c r="M2145" i="64"/>
  <c r="N2145" i="64"/>
  <c r="P2145" i="64"/>
  <c r="O2145" i="64"/>
  <c r="W2061" i="64"/>
  <c r="X2025" i="64"/>
  <c r="P2687" i="64" l="1"/>
  <c r="Y2025" i="64"/>
  <c r="X2061" i="64"/>
  <c r="P2686" i="64" l="1"/>
  <c r="Z2025" i="64"/>
  <c r="Y2061" i="64"/>
  <c r="AA2025" i="64" l="1"/>
  <c r="Z2061" i="64"/>
  <c r="AA2061" i="64" l="1"/>
  <c r="AB2025" i="64"/>
  <c r="AC2025" i="64" l="1"/>
  <c r="AB2061" i="64"/>
  <c r="AC2061" i="64" l="1"/>
  <c r="AD2025" i="64"/>
  <c r="K2025" i="64" s="1"/>
  <c r="AE2025" i="64" l="1"/>
  <c r="AD2061" i="64"/>
  <c r="K2061" i="64" s="1"/>
  <c r="AE2061" i="64" l="1"/>
  <c r="AF2025" i="64"/>
  <c r="AG2025" i="64" l="1"/>
  <c r="AF2061" i="64"/>
  <c r="AG2061" i="64" l="1"/>
  <c r="AH2025" i="64"/>
  <c r="AI2025" i="64" l="1"/>
  <c r="AH2061" i="64"/>
  <c r="AI2061" i="64" l="1"/>
  <c r="AJ2025" i="64"/>
  <c r="AK2025" i="64" l="1"/>
  <c r="AJ2061" i="64"/>
  <c r="AK2061" i="64" l="1"/>
  <c r="AL2025" i="64"/>
  <c r="AM2025" i="64" l="1"/>
  <c r="AL2061" i="64"/>
  <c r="AM2061" i="64" l="1"/>
  <c r="AN2025" i="64"/>
  <c r="AO2025" i="64" l="1"/>
  <c r="AN2061" i="64"/>
  <c r="AO2061" i="64" l="1"/>
  <c r="AP2025" i="64"/>
  <c r="L2025" i="64" s="1"/>
  <c r="AQ2025" i="64" l="1"/>
  <c r="AP2061" i="64"/>
  <c r="L2061" i="64" s="1"/>
  <c r="AR2025" i="64" l="1"/>
  <c r="AQ2061" i="64"/>
  <c r="AR2061" i="64" l="1"/>
  <c r="AS2025" i="64"/>
  <c r="AT2025" i="64" l="1"/>
  <c r="AS2061" i="64"/>
  <c r="AT2061" i="64" l="1"/>
  <c r="AU2025" i="64"/>
  <c r="AV2025" i="64" l="1"/>
  <c r="AU2061" i="64"/>
  <c r="AV2061" i="64" l="1"/>
  <c r="AW2025" i="64"/>
  <c r="AX2025" i="64" l="1"/>
  <c r="AW2061" i="64"/>
  <c r="AX2061" i="64" l="1"/>
  <c r="AY2025" i="64"/>
  <c r="AZ2025" i="64" l="1"/>
  <c r="AY2061" i="64"/>
  <c r="AZ2061" i="64" l="1"/>
  <c r="BA2025" i="64"/>
  <c r="BB2025" i="64" l="1"/>
  <c r="M2025" i="64" s="1"/>
  <c r="BA2061" i="64"/>
  <c r="BB2061" i="64" l="1"/>
  <c r="M2061" i="64" s="1"/>
  <c r="BC2025" i="64"/>
  <c r="BD2025" i="64" l="1"/>
  <c r="BC2061" i="64"/>
  <c r="BD2061" i="64" l="1"/>
  <c r="BE2025" i="64"/>
  <c r="BF2025" i="64" l="1"/>
  <c r="BE2061" i="64"/>
  <c r="BF2061" i="64" l="1"/>
  <c r="BG2025" i="64"/>
  <c r="BH2025" i="64" l="1"/>
  <c r="BG2061" i="64"/>
  <c r="BH2061" i="64" l="1"/>
  <c r="BI2025" i="64"/>
  <c r="BJ2025" i="64" l="1"/>
  <c r="BI2061" i="64"/>
  <c r="BJ2061" i="64" l="1"/>
  <c r="BK2025" i="64"/>
  <c r="BL2025" i="64" l="1"/>
  <c r="BK2061" i="64"/>
  <c r="BL2061" i="64" l="1"/>
  <c r="BM2025" i="64"/>
  <c r="BN2025" i="64" l="1"/>
  <c r="N2025" i="64" s="1"/>
  <c r="BM2061" i="64"/>
  <c r="BN2061" i="64" l="1"/>
  <c r="N2061" i="64" s="1"/>
  <c r="BO2025" i="64"/>
  <c r="BP2025" i="64" l="1"/>
  <c r="BO2061" i="64"/>
  <c r="BP2061" i="64" l="1"/>
  <c r="BQ2025" i="64"/>
  <c r="BR2025" i="64" l="1"/>
  <c r="BQ2061" i="64"/>
  <c r="BR2061" i="64" l="1"/>
  <c r="BS2025" i="64"/>
  <c r="BT2025" i="64" l="1"/>
  <c r="BS2061" i="64"/>
  <c r="BT2061" i="64" l="1"/>
  <c r="BU2025" i="64"/>
  <c r="BV2025" i="64" l="1"/>
  <c r="BU2061" i="64"/>
  <c r="BV2061" i="64" l="1"/>
  <c r="BW2025" i="64"/>
  <c r="BW2061" i="64" l="1"/>
  <c r="BX2025" i="64"/>
  <c r="BY2025" i="64" l="1"/>
  <c r="BX2061" i="64"/>
  <c r="BY2061" i="64" l="1"/>
  <c r="BZ2025" i="64"/>
  <c r="O2025" i="64" s="1"/>
  <c r="CA2025" i="64" l="1"/>
  <c r="BZ2061" i="64"/>
  <c r="O2061" i="64" s="1"/>
  <c r="CA2061" i="64" l="1"/>
  <c r="CB2025" i="64"/>
  <c r="CC2025" i="64" l="1"/>
  <c r="CB2061" i="64"/>
  <c r="CC2061" i="64" l="1"/>
  <c r="CD2025" i="64"/>
  <c r="CE2025" i="64" l="1"/>
  <c r="CD2061" i="64"/>
  <c r="CE2061" i="64" l="1"/>
  <c r="CF2025" i="64"/>
  <c r="CG2025" i="64" l="1"/>
  <c r="CF2061" i="64"/>
  <c r="CG2061" i="64" l="1"/>
  <c r="CH2025" i="64"/>
  <c r="CI2025" i="64" l="1"/>
  <c r="CH2061" i="64"/>
  <c r="CI2061" i="64" l="1"/>
  <c r="CJ2025" i="64"/>
  <c r="CK2025" i="64" l="1"/>
  <c r="CL2025" i="64" s="1"/>
  <c r="CJ2061" i="64"/>
  <c r="CK2061" i="64" l="1"/>
  <c r="CL2061" i="64" s="1"/>
  <c r="P2025" i="64"/>
  <c r="P2061" i="64" l="1"/>
  <c r="B1739" i="64" l="1"/>
  <c r="J2620" i="64" l="1"/>
  <c r="K6" i="206"/>
  <c r="K28" i="206"/>
  <c r="K27" i="206"/>
  <c r="B1787" i="64"/>
  <c r="B2307" i="64"/>
  <c r="K8" i="206" l="1"/>
  <c r="K4" i="206"/>
  <c r="B1880" i="64"/>
  <c r="K1884" i="64" l="1"/>
  <c r="L1884" i="64"/>
  <c r="O1884" i="64"/>
  <c r="M1884" i="64"/>
  <c r="N1884" i="64"/>
  <c r="P1884" i="64"/>
  <c r="T1918" i="64"/>
  <c r="X1948" i="64" a="1"/>
  <c r="X1948" i="64" s="1"/>
  <c r="AF1948" i="64" a="1"/>
  <c r="AF1948" i="64" s="1"/>
  <c r="AN1948" i="64" a="1"/>
  <c r="AN1948" i="64" s="1"/>
  <c r="AV1948" i="64" a="1"/>
  <c r="AV1948" i="64" s="1"/>
  <c r="BD1948" i="64" a="1"/>
  <c r="BD1948" i="64" s="1"/>
  <c r="BL1948" i="64" a="1"/>
  <c r="BL1948" i="64" s="1"/>
  <c r="BR1948" i="64" a="1"/>
  <c r="BR1948" i="64" s="1"/>
  <c r="BT1948" i="64" a="1"/>
  <c r="BT1948" i="64" s="1"/>
  <c r="AA1948" i="64" a="1"/>
  <c r="AA1948" i="64" s="1"/>
  <c r="V1948" i="64" a="1"/>
  <c r="V1948" i="64" s="1"/>
  <c r="AD1948" i="64" a="1"/>
  <c r="AD1948" i="64" s="1"/>
  <c r="AL1948" i="64" a="1"/>
  <c r="AL1948" i="64" s="1"/>
  <c r="AT1948" i="64" a="1"/>
  <c r="AT1948" i="64" s="1"/>
  <c r="BB1948" i="64" a="1"/>
  <c r="BB1948" i="64" s="1"/>
  <c r="BJ1948" i="64" a="1"/>
  <c r="BJ1948" i="64" s="1"/>
  <c r="Y1948" i="64" a="1"/>
  <c r="Y1948" i="64" s="1"/>
  <c r="AG1948" i="64" a="1"/>
  <c r="AG1948" i="64" s="1"/>
  <c r="AO1948" i="64" a="1"/>
  <c r="AO1948" i="64" s="1"/>
  <c r="AW1948" i="64" a="1"/>
  <c r="AW1948" i="64" s="1"/>
  <c r="BE1948" i="64" a="1"/>
  <c r="BE1948" i="64" s="1"/>
  <c r="T1948" i="64" a="1"/>
  <c r="T1948" i="64" s="1"/>
  <c r="AB1948" i="64" a="1"/>
  <c r="AB1948" i="64" s="1"/>
  <c r="AJ1948" i="64" a="1"/>
  <c r="AJ1948" i="64" s="1"/>
  <c r="AR1948" i="64" a="1"/>
  <c r="AR1948" i="64" s="1"/>
  <c r="AZ1948" i="64" a="1"/>
  <c r="AZ1948" i="64" s="1"/>
  <c r="BH1948" i="64" a="1"/>
  <c r="BH1948" i="64" s="1"/>
  <c r="W1948" i="64" a="1"/>
  <c r="W1948" i="64" s="1"/>
  <c r="AE1948" i="64" a="1"/>
  <c r="AE1948" i="64" s="1"/>
  <c r="AM1948" i="64" a="1"/>
  <c r="AM1948" i="64" s="1"/>
  <c r="AU1948" i="64" a="1"/>
  <c r="AU1948" i="64" s="1"/>
  <c r="BC1948" i="64" a="1"/>
  <c r="BC1948" i="64" s="1"/>
  <c r="BK1948" i="64" a="1"/>
  <c r="BK1948" i="64" s="1"/>
  <c r="Z1948" i="64" a="1"/>
  <c r="Z1948" i="64" s="1"/>
  <c r="AH1948" i="64" a="1"/>
  <c r="AH1948" i="64" s="1"/>
  <c r="AP1948" i="64" a="1"/>
  <c r="AP1948" i="64" s="1"/>
  <c r="AX1948" i="64" a="1"/>
  <c r="AX1948" i="64" s="1"/>
  <c r="AS1948" i="64" a="1"/>
  <c r="AS1948" i="64" s="1"/>
  <c r="U1948" i="64" a="1"/>
  <c r="U1948" i="64" s="1"/>
  <c r="AI1948" i="64" a="1"/>
  <c r="AI1948" i="64" s="1"/>
  <c r="BI1948" i="64" a="1"/>
  <c r="BI1948" i="64" s="1"/>
  <c r="BN1948" i="64" a="1"/>
  <c r="BN1948" i="64" s="1"/>
  <c r="BQ1948" i="64" a="1"/>
  <c r="BQ1948" i="64" s="1"/>
  <c r="AK1948" i="64" a="1"/>
  <c r="AK1948" i="64" s="1"/>
  <c r="BV1948" i="64" a="1"/>
  <c r="BV1948" i="64" s="1"/>
  <c r="BY1948" i="64" a="1"/>
  <c r="BY1948" i="64" s="1"/>
  <c r="BO1948" i="64" a="1"/>
  <c r="BO1948" i="64" s="1"/>
  <c r="BS1948" i="64" a="1"/>
  <c r="BS1948" i="64" s="1"/>
  <c r="AC1948" i="64" a="1"/>
  <c r="AC1948" i="64" s="1"/>
  <c r="BF1948" i="64" a="1"/>
  <c r="BF1948" i="64" s="1"/>
  <c r="AY1948" i="64" a="1"/>
  <c r="AY1948" i="64" s="1"/>
  <c r="BW1948" i="64" a="1"/>
  <c r="BW1948" i="64" s="1"/>
  <c r="BZ1948" i="64" a="1"/>
  <c r="BZ1948" i="64" s="1"/>
  <c r="BG1948" i="64" a="1"/>
  <c r="BG1948" i="64" s="1"/>
  <c r="BP1948" i="64" a="1"/>
  <c r="BP1948" i="64" s="1"/>
  <c r="BA1948" i="64" a="1"/>
  <c r="BA1948" i="64" s="1"/>
  <c r="BX1948" i="64" a="1"/>
  <c r="BX1948" i="64" s="1"/>
  <c r="BM1948" i="64" a="1"/>
  <c r="BM1948" i="64" s="1"/>
  <c r="AQ1948" i="64" a="1"/>
  <c r="AQ1948" i="64" s="1"/>
  <c r="BU1948" i="64" a="1"/>
  <c r="BU1948" i="64" s="1"/>
  <c r="P1948" i="64" l="1"/>
  <c r="O1948" i="64"/>
  <c r="M1948" i="64"/>
  <c r="L1948" i="64"/>
  <c r="K1948" i="64"/>
  <c r="N1948" i="64"/>
  <c r="U1918" i="64"/>
  <c r="K2101" i="64" l="1"/>
  <c r="L2101" i="64"/>
  <c r="M2101" i="64"/>
  <c r="N2101" i="64"/>
  <c r="P2101" i="64"/>
  <c r="O2101" i="64"/>
  <c r="K2106" i="64"/>
  <c r="P2106" i="64"/>
  <c r="N2106" i="64"/>
  <c r="O2106" i="64"/>
  <c r="M2106" i="64"/>
  <c r="L2106" i="64"/>
  <c r="T1954" i="64"/>
  <c r="T1955" i="64" s="1"/>
  <c r="V1918" i="64"/>
  <c r="K2200" i="64" l="1"/>
  <c r="L2200" i="64"/>
  <c r="M2200" i="64"/>
  <c r="N2200" i="64"/>
  <c r="O2200" i="64"/>
  <c r="P2200" i="64"/>
  <c r="U1954" i="64"/>
  <c r="V1954" i="64" s="1"/>
  <c r="W1918" i="64"/>
  <c r="U1955" i="64" l="1"/>
  <c r="W1954" i="64"/>
  <c r="V1955" i="64"/>
  <c r="X1918" i="64"/>
  <c r="T2197" i="64"/>
  <c r="T2201" i="64" l="1"/>
  <c r="X1954" i="64"/>
  <c r="W1955" i="64"/>
  <c r="Y1918" i="64"/>
  <c r="T2206" i="64" l="1"/>
  <c r="U2197" i="64"/>
  <c r="U2201" i="64" s="1"/>
  <c r="V2197" i="64" s="1"/>
  <c r="T2202" i="64"/>
  <c r="Y1954" i="64"/>
  <c r="X1955" i="64"/>
  <c r="Z1918" i="64"/>
  <c r="U2206" i="64" l="1"/>
  <c r="U2202" i="64"/>
  <c r="V2201" i="64"/>
  <c r="Z1954" i="64"/>
  <c r="Y1955" i="64"/>
  <c r="AA1918" i="64"/>
  <c r="W2197" i="64" l="1"/>
  <c r="W2201" i="64" s="1"/>
  <c r="W2206" i="64" s="1"/>
  <c r="V2202" i="64"/>
  <c r="V2206" i="64"/>
  <c r="AA1954" i="64"/>
  <c r="Z1955" i="64"/>
  <c r="AB1918" i="64"/>
  <c r="W2202" i="64" l="1"/>
  <c r="X2197" i="64"/>
  <c r="X2201" i="64" s="1"/>
  <c r="AB1954" i="64"/>
  <c r="AA1955" i="64"/>
  <c r="AC1918" i="64"/>
  <c r="X2202" i="64" l="1"/>
  <c r="Y2197" i="64"/>
  <c r="Y2201" i="64" s="1"/>
  <c r="Y2206" i="64" s="1"/>
  <c r="X2206" i="64"/>
  <c r="AC1954" i="64"/>
  <c r="AB1955" i="64"/>
  <c r="AD1918" i="64"/>
  <c r="K1918" i="64" s="1"/>
  <c r="Z2197" i="64" l="1"/>
  <c r="Z2201" i="64" s="1"/>
  <c r="AA2197" i="64" s="1"/>
  <c r="AA2201" i="64" s="1"/>
  <c r="Y2202" i="64"/>
  <c r="AD1954" i="64"/>
  <c r="K1954" i="64" s="1"/>
  <c r="AC1955" i="64"/>
  <c r="AE1918" i="64"/>
  <c r="Z2202" i="64" l="1"/>
  <c r="Z2206" i="64"/>
  <c r="AE1954" i="64"/>
  <c r="AD1955" i="64"/>
  <c r="K1955" i="64" s="1"/>
  <c r="AB2197" i="64"/>
  <c r="AB2201" i="64" s="1"/>
  <c r="AA2206" i="64"/>
  <c r="AA2202" i="64"/>
  <c r="AF1918" i="64"/>
  <c r="AF1954" i="64" l="1"/>
  <c r="AE1955" i="64"/>
  <c r="AC2197" i="64"/>
  <c r="AC2201" i="64" s="1"/>
  <c r="AB2202" i="64"/>
  <c r="AB2206" i="64"/>
  <c r="AG1918" i="64"/>
  <c r="AG1954" i="64" l="1"/>
  <c r="AF1955" i="64"/>
  <c r="AH1918" i="64"/>
  <c r="AD2197" i="64"/>
  <c r="AC2202" i="64"/>
  <c r="AC2206" i="64"/>
  <c r="AH1954" i="64" l="1"/>
  <c r="AG1955" i="64"/>
  <c r="AD2201" i="64"/>
  <c r="K2201" i="64" s="1"/>
  <c r="AI1918" i="64"/>
  <c r="AI1954" i="64" l="1"/>
  <c r="AH1955" i="64"/>
  <c r="AE2197" i="64"/>
  <c r="AD2206" i="64"/>
  <c r="AD2202" i="64"/>
  <c r="AJ1918" i="64"/>
  <c r="AE2201" i="64" l="1"/>
  <c r="AF2197" i="64" s="1"/>
  <c r="AF2201" i="64" s="1"/>
  <c r="AJ1954" i="64"/>
  <c r="AI1955" i="64"/>
  <c r="AK1918" i="64"/>
  <c r="AE2206" i="64" l="1"/>
  <c r="AE2202" i="64"/>
  <c r="AK1954" i="64"/>
  <c r="AJ1955" i="64"/>
  <c r="AG2197" i="64"/>
  <c r="AF2206" i="64"/>
  <c r="AF2202" i="64"/>
  <c r="AL1918" i="64"/>
  <c r="AG2201" i="64" l="1"/>
  <c r="AG2202" i="64" s="1"/>
  <c r="AL1954" i="64"/>
  <c r="AK1955" i="64"/>
  <c r="AM1918" i="64"/>
  <c r="AH2197" i="64" l="1"/>
  <c r="AH2201" i="64" s="1"/>
  <c r="AH2206" i="64" s="1"/>
  <c r="AG2206" i="64"/>
  <c r="AM1954" i="64"/>
  <c r="AL1955" i="64"/>
  <c r="AN1918" i="64"/>
  <c r="AH2202" i="64" l="1"/>
  <c r="AI2197" i="64"/>
  <c r="AI2201" i="64" s="1"/>
  <c r="AI2202" i="64" s="1"/>
  <c r="AN1954" i="64"/>
  <c r="AM1955" i="64"/>
  <c r="AO1918" i="64"/>
  <c r="AI2206" i="64" l="1"/>
  <c r="AJ2197" i="64"/>
  <c r="AJ2201" i="64" s="1"/>
  <c r="AJ2202" i="64" s="1"/>
  <c r="AO1954" i="64"/>
  <c r="AN1955" i="64"/>
  <c r="AP1918" i="64"/>
  <c r="L1918" i="64" s="1"/>
  <c r="AK2197" i="64" l="1"/>
  <c r="AK2201" i="64" s="1"/>
  <c r="AL2197" i="64" s="1"/>
  <c r="AL2201" i="64" s="1"/>
  <c r="AJ2206" i="64"/>
  <c r="AP1954" i="64"/>
  <c r="L1954" i="64" s="1"/>
  <c r="AO1955" i="64"/>
  <c r="AQ1918" i="64"/>
  <c r="AK2202" i="64" l="1"/>
  <c r="AK2206" i="64"/>
  <c r="AQ1954" i="64"/>
  <c r="AP1955" i="64"/>
  <c r="L1955" i="64" s="1"/>
  <c r="AL2206" i="64"/>
  <c r="AM2197" i="64"/>
  <c r="AM2201" i="64" s="1"/>
  <c r="AM2202" i="64" s="1"/>
  <c r="AL2202" i="64"/>
  <c r="AR1918" i="64"/>
  <c r="AR1954" i="64" l="1"/>
  <c r="AQ1955" i="64"/>
  <c r="AM2206" i="64"/>
  <c r="AN2197" i="64"/>
  <c r="AN2201" i="64" s="1"/>
  <c r="AS1918" i="64"/>
  <c r="AS1954" i="64" l="1"/>
  <c r="AR1955" i="64"/>
  <c r="AN2206" i="64"/>
  <c r="AN2202" i="64"/>
  <c r="AO2197" i="64"/>
  <c r="AO2201" i="64" s="1"/>
  <c r="AT1918" i="64"/>
  <c r="AT1954" i="64" l="1"/>
  <c r="AS1955" i="64"/>
  <c r="AO2202" i="64"/>
  <c r="AO2206" i="64"/>
  <c r="AP2197" i="64"/>
  <c r="AP2201" i="64" s="1"/>
  <c r="L2201" i="64" s="1"/>
  <c r="AU1918" i="64"/>
  <c r="AU1954" i="64" l="1"/>
  <c r="AT1955" i="64"/>
  <c r="AQ2197" i="64"/>
  <c r="AP2202" i="64"/>
  <c r="AP2206" i="64"/>
  <c r="AV1918" i="64"/>
  <c r="AQ2201" i="64" l="1"/>
  <c r="AR2197" i="64" s="1"/>
  <c r="AR2201" i="64" s="1"/>
  <c r="AV1954" i="64"/>
  <c r="AU1955" i="64"/>
  <c r="AW1918" i="64"/>
  <c r="AQ2206" i="64" l="1"/>
  <c r="AQ2202" i="64"/>
  <c r="AW1954" i="64"/>
  <c r="AV1955" i="64"/>
  <c r="AR2206" i="64"/>
  <c r="AR2202" i="64"/>
  <c r="AS2197" i="64"/>
  <c r="AX1918" i="64"/>
  <c r="AS2201" i="64" l="1"/>
  <c r="AT2197" i="64" s="1"/>
  <c r="AT2201" i="64" s="1"/>
  <c r="AX1954" i="64"/>
  <c r="AW1955" i="64"/>
  <c r="AY1918" i="64"/>
  <c r="AS2206" i="64" l="1"/>
  <c r="AS2202" i="64"/>
  <c r="AY1954" i="64"/>
  <c r="AX1955" i="64"/>
  <c r="AT2206" i="64"/>
  <c r="AU2197" i="64"/>
  <c r="AT2202" i="64"/>
  <c r="AZ1918" i="64"/>
  <c r="AU2201" i="64" l="1"/>
  <c r="AV2197" i="64" s="1"/>
  <c r="AV2201" i="64" s="1"/>
  <c r="AZ1954" i="64"/>
  <c r="AY1955" i="64"/>
  <c r="BA1918" i="64"/>
  <c r="AU2206" i="64" l="1"/>
  <c r="AU2202" i="64"/>
  <c r="BA1954" i="64"/>
  <c r="AZ1955" i="64"/>
  <c r="AV2206" i="64"/>
  <c r="AV2202" i="64"/>
  <c r="AW2197" i="64"/>
  <c r="BB1918" i="64"/>
  <c r="M1918" i="64" s="1"/>
  <c r="AW2201" i="64" l="1"/>
  <c r="AW2206" i="64" s="1"/>
  <c r="BB1954" i="64"/>
  <c r="M1954" i="64" s="1"/>
  <c r="BA1955" i="64"/>
  <c r="BC1918" i="64"/>
  <c r="AW2202" i="64" l="1"/>
  <c r="AX2197" i="64"/>
  <c r="AX2201" i="64" s="1"/>
  <c r="AX2202" i="64" s="1"/>
  <c r="BC1954" i="64"/>
  <c r="BB1955" i="64"/>
  <c r="M1955" i="64" s="1"/>
  <c r="BD1918" i="64"/>
  <c r="AY2197" i="64" l="1"/>
  <c r="AY2201" i="64" s="1"/>
  <c r="AZ2197" i="64" s="1"/>
  <c r="AZ2201" i="64" s="1"/>
  <c r="AX2206" i="64"/>
  <c r="BD1954" i="64"/>
  <c r="BC1955" i="64"/>
  <c r="BE1918" i="64"/>
  <c r="AY2202" i="64" l="1"/>
  <c r="AY2206" i="64"/>
  <c r="BE1954" i="64"/>
  <c r="BD1955" i="64"/>
  <c r="AZ2206" i="64"/>
  <c r="AZ2202" i="64"/>
  <c r="BA2197" i="64"/>
  <c r="BA2201" i="64" s="1"/>
  <c r="BF1918" i="64"/>
  <c r="BF1954" i="64" l="1"/>
  <c r="BE1955" i="64"/>
  <c r="BA2206" i="64"/>
  <c r="BB2197" i="64"/>
  <c r="BB2201" i="64" s="1"/>
  <c r="M2201" i="64" s="1"/>
  <c r="BA2202" i="64"/>
  <c r="BG1918" i="64"/>
  <c r="BG1954" i="64" l="1"/>
  <c r="BF1955" i="64"/>
  <c r="BB2202" i="64"/>
  <c r="BC2197" i="64"/>
  <c r="BB2206" i="64"/>
  <c r="BH1918" i="64"/>
  <c r="BC2201" i="64" l="1"/>
  <c r="BC2206" i="64" s="1"/>
  <c r="BH1954" i="64"/>
  <c r="BG1955" i="64"/>
  <c r="BI1918" i="64"/>
  <c r="BD2197" i="64" l="1"/>
  <c r="BD2201" i="64" s="1"/>
  <c r="BD2202" i="64" s="1"/>
  <c r="BC2202" i="64"/>
  <c r="BI1954" i="64"/>
  <c r="BH1955" i="64"/>
  <c r="BJ1918" i="64"/>
  <c r="BE2197" i="64" l="1"/>
  <c r="BE2201" i="64" s="1"/>
  <c r="BD2206" i="64"/>
  <c r="BJ1954" i="64"/>
  <c r="BI1955" i="64"/>
  <c r="BK1918" i="64"/>
  <c r="BF2197" i="64" l="1"/>
  <c r="BF2201" i="64" s="1"/>
  <c r="BF2202" i="64" s="1"/>
  <c r="BE2206" i="64"/>
  <c r="BE2202" i="64"/>
  <c r="BK1954" i="64"/>
  <c r="BJ1955" i="64"/>
  <c r="BL1918" i="64"/>
  <c r="BF2206" i="64" l="1"/>
  <c r="BG2197" i="64"/>
  <c r="BG2201" i="64" s="1"/>
  <c r="BL1954" i="64"/>
  <c r="BK1955" i="64"/>
  <c r="BM1918" i="64"/>
  <c r="BG2206" i="64" l="1"/>
  <c r="BH2197" i="64"/>
  <c r="BH2201" i="64" s="1"/>
  <c r="BH2206" i="64" s="1"/>
  <c r="BG2202" i="64"/>
  <c r="BM1954" i="64"/>
  <c r="BL1955" i="64"/>
  <c r="BN1918" i="64"/>
  <c r="N1918" i="64" s="1"/>
  <c r="BI2197" i="64" l="1"/>
  <c r="BI2201" i="64" s="1"/>
  <c r="BJ2197" i="64" s="1"/>
  <c r="BJ2201" i="64" s="1"/>
  <c r="BH2202" i="64"/>
  <c r="BN1954" i="64"/>
  <c r="N1954" i="64" s="1"/>
  <c r="BM1955" i="64"/>
  <c r="BO1918" i="64"/>
  <c r="BI2202" i="64" l="1"/>
  <c r="BI2206" i="64"/>
  <c r="BO1954" i="64"/>
  <c r="BN1955" i="64"/>
  <c r="N1955" i="64" s="1"/>
  <c r="BK2197" i="64"/>
  <c r="BJ2202" i="64"/>
  <c r="BJ2206" i="64"/>
  <c r="BP1918" i="64"/>
  <c r="BK2201" i="64" l="1"/>
  <c r="BK2202" i="64" s="1"/>
  <c r="BP1954" i="64"/>
  <c r="BO1955" i="64"/>
  <c r="BQ1918" i="64"/>
  <c r="BL2197" i="64" l="1"/>
  <c r="BL2201" i="64" s="1"/>
  <c r="BM2197" i="64" s="1"/>
  <c r="BM2201" i="64" s="1"/>
  <c r="BK2206" i="64"/>
  <c r="BQ1954" i="64"/>
  <c r="BP1955" i="64"/>
  <c r="BR1918" i="64"/>
  <c r="BL2206" i="64" l="1"/>
  <c r="BL2202" i="64"/>
  <c r="BR1954" i="64"/>
  <c r="BQ1955" i="64"/>
  <c r="BM2206" i="64"/>
  <c r="BN2197" i="64"/>
  <c r="BN2201" i="64" s="1"/>
  <c r="N2201" i="64" s="1"/>
  <c r="BM2202" i="64"/>
  <c r="BS1918" i="64"/>
  <c r="BS1954" i="64" l="1"/>
  <c r="BR1955" i="64"/>
  <c r="BN2206" i="64"/>
  <c r="BO2197" i="64"/>
  <c r="BN2202" i="64"/>
  <c r="BT1918" i="64"/>
  <c r="BO2201" i="64" l="1"/>
  <c r="BO2202" i="64" s="1"/>
  <c r="BT1954" i="64"/>
  <c r="BS1955" i="64"/>
  <c r="BU1918" i="64"/>
  <c r="BP2197" i="64" l="1"/>
  <c r="BP2201" i="64" s="1"/>
  <c r="BQ2197" i="64" s="1"/>
  <c r="BO2206" i="64"/>
  <c r="BU1954" i="64"/>
  <c r="BT1955" i="64"/>
  <c r="BV1918" i="64"/>
  <c r="BP2202" i="64" l="1"/>
  <c r="BP2206" i="64"/>
  <c r="BQ2201" i="64"/>
  <c r="BQ2206" i="64" s="1"/>
  <c r="BV1954" i="64"/>
  <c r="BU1955" i="64"/>
  <c r="BW1918" i="64"/>
  <c r="BR2197" i="64" l="1"/>
  <c r="BR2201" i="64" s="1"/>
  <c r="BR2206" i="64" s="1"/>
  <c r="BQ2202" i="64"/>
  <c r="BW1954" i="64"/>
  <c r="BV1955" i="64"/>
  <c r="BX1918" i="64"/>
  <c r="BR2202" i="64" l="1"/>
  <c r="BS2197" i="64"/>
  <c r="BS2201" i="64" s="1"/>
  <c r="BX1954" i="64"/>
  <c r="BW1955" i="64"/>
  <c r="BY1918" i="64"/>
  <c r="BS2206" i="64" l="1"/>
  <c r="BS2202" i="64"/>
  <c r="BT2197" i="64"/>
  <c r="BT2201" i="64" s="1"/>
  <c r="BU2197" i="64" s="1"/>
  <c r="BY1954" i="64"/>
  <c r="BX1955" i="64"/>
  <c r="BZ1918" i="64"/>
  <c r="O1918" i="64" s="1"/>
  <c r="BT2206" i="64" l="1"/>
  <c r="BT2202" i="64"/>
  <c r="BU2201" i="64"/>
  <c r="BU2202" i="64" s="1"/>
  <c r="BZ1954" i="64"/>
  <c r="O1954" i="64" s="1"/>
  <c r="BY1955" i="64"/>
  <c r="CA1918" i="64"/>
  <c r="BU2206" i="64" l="1"/>
  <c r="BV2197" i="64"/>
  <c r="BV2201" i="64" s="1"/>
  <c r="BV2206" i="64" s="1"/>
  <c r="CA1954" i="64"/>
  <c r="BZ1955" i="64"/>
  <c r="O1955" i="64" s="1"/>
  <c r="CB1918" i="64"/>
  <c r="BW2197" i="64" l="1"/>
  <c r="BW2201" i="64" s="1"/>
  <c r="BV2202" i="64"/>
  <c r="CB1954" i="64"/>
  <c r="CA1955" i="64"/>
  <c r="CC1918" i="64"/>
  <c r="BW2202" i="64" l="1"/>
  <c r="BW2206" i="64"/>
  <c r="BX2197" i="64"/>
  <c r="BX2201" i="64" s="1"/>
  <c r="BX2202" i="64" s="1"/>
  <c r="CC1954" i="64"/>
  <c r="CB1955" i="64"/>
  <c r="CD1918" i="64"/>
  <c r="BY2197" i="64" l="1"/>
  <c r="BY2201" i="64" s="1"/>
  <c r="BY2202" i="64" s="1"/>
  <c r="BX2206" i="64"/>
  <c r="CD1954" i="64"/>
  <c r="CC1955" i="64"/>
  <c r="CE1918" i="64"/>
  <c r="BZ2197" i="64" l="1"/>
  <c r="BZ2201" i="64" s="1"/>
  <c r="BY2206" i="64"/>
  <c r="CE1954" i="64"/>
  <c r="CD1955" i="64"/>
  <c r="CF1918" i="64"/>
  <c r="BZ2202" i="64" l="1"/>
  <c r="O2201" i="64"/>
  <c r="CA2197" i="64"/>
  <c r="CA2201" i="64" s="1"/>
  <c r="BZ2206" i="64"/>
  <c r="CF1954" i="64"/>
  <c r="CE1955" i="64"/>
  <c r="CG1918" i="64"/>
  <c r="CA2202" i="64" l="1"/>
  <c r="CB2197" i="64"/>
  <c r="CB2201" i="64" s="1"/>
  <c r="CC2197" i="64" s="1"/>
  <c r="CA2206" i="64"/>
  <c r="CG1954" i="64"/>
  <c r="CF1955" i="64"/>
  <c r="CH1918" i="64"/>
  <c r="CB2202" i="64" l="1"/>
  <c r="CB2206" i="64"/>
  <c r="CC2201" i="64"/>
  <c r="CC2202" i="64" s="1"/>
  <c r="CH1954" i="64"/>
  <c r="CG1955" i="64"/>
  <c r="CI1918" i="64"/>
  <c r="CD2197" i="64" l="1"/>
  <c r="CD2201" i="64" s="1"/>
  <c r="CD2202" i="64" s="1"/>
  <c r="CC2206" i="64"/>
  <c r="CI1954" i="64"/>
  <c r="CH1955" i="64"/>
  <c r="CJ1918" i="64"/>
  <c r="CD2206" i="64" l="1"/>
  <c r="CE2197" i="64"/>
  <c r="CE2201" i="64" s="1"/>
  <c r="CE2202" i="64" s="1"/>
  <c r="CJ1954" i="64"/>
  <c r="CI1955" i="64"/>
  <c r="CK1918" i="64"/>
  <c r="CL1918" i="64" s="1"/>
  <c r="CE2206" i="64" l="1"/>
  <c r="CF2197" i="64"/>
  <c r="CF2201" i="64" s="1"/>
  <c r="CF2202" i="64" s="1"/>
  <c r="CK1954" i="64"/>
  <c r="CL1954" i="64" s="1"/>
  <c r="CL1955" i="64" s="1"/>
  <c r="CJ1955" i="64"/>
  <c r="P1918" i="64"/>
  <c r="CF2206" i="64" l="1"/>
  <c r="CG2197" i="64"/>
  <c r="CG2201" i="64" s="1"/>
  <c r="P1954" i="64"/>
  <c r="CK1955" i="64"/>
  <c r="CH2197" i="64" l="1"/>
  <c r="CH2201" i="64" s="1"/>
  <c r="CI2197" i="64" s="1"/>
  <c r="CG2202" i="64"/>
  <c r="CG2206" i="64"/>
  <c r="P1955" i="64" l="1"/>
  <c r="CH2206" i="64"/>
  <c r="CH2202" i="64"/>
  <c r="CI2201" i="64"/>
  <c r="CJ2197" i="64" s="1"/>
  <c r="CJ2201" i="64" s="1"/>
  <c r="CI2206" i="64" l="1"/>
  <c r="CI2202" i="64"/>
  <c r="CJ2202" i="64"/>
  <c r="CK2197" i="64"/>
  <c r="CK2201" i="64" s="1"/>
  <c r="CL2197" i="64" s="1"/>
  <c r="CL2201" i="64" s="1"/>
  <c r="CJ2206" i="64"/>
  <c r="CL2202" i="64" l="1"/>
  <c r="CL2206" i="64"/>
  <c r="CK2206" i="64"/>
  <c r="CK2202" i="64"/>
  <c r="P2201" i="64"/>
  <c r="K2197" i="64" l="1"/>
  <c r="L2197" i="64" l="1"/>
  <c r="M2197" i="64" l="1"/>
  <c r="N2197" i="64" l="1"/>
  <c r="O2197" i="64" l="1"/>
  <c r="P2197" i="64" l="1"/>
  <c r="K2202" i="64" l="1"/>
  <c r="L2202" i="64"/>
  <c r="M2202" i="64"/>
  <c r="N2202" i="64"/>
  <c r="O2202" i="64"/>
  <c r="P2202" i="64" l="1"/>
  <c r="K2206" i="64" l="1"/>
  <c r="L2206" i="64"/>
  <c r="M2206" i="64"/>
  <c r="N2206" i="64"/>
  <c r="O2206" i="64"/>
  <c r="P2206" i="64"/>
  <c r="K2311" i="64" l="1"/>
  <c r="L2311" i="64"/>
  <c r="P2311" i="64"/>
  <c r="M2311" i="64"/>
  <c r="N2311" i="64"/>
  <c r="O2311" i="64"/>
  <c r="L68" i="861" l="1"/>
  <c r="M68" i="861"/>
  <c r="N68" i="861"/>
  <c r="O68" i="861"/>
  <c r="P68" i="861"/>
  <c r="P89" i="861" l="1"/>
  <c r="N89" i="861"/>
  <c r="L89" i="861"/>
  <c r="K23" i="861"/>
  <c r="O93" i="861"/>
  <c r="M93" i="861"/>
  <c r="O42" i="861"/>
  <c r="M42" i="861"/>
  <c r="O89" i="861"/>
  <c r="M89" i="861"/>
  <c r="K89" i="861"/>
  <c r="L42" i="861"/>
  <c r="L23" i="861"/>
  <c r="P23" i="861"/>
  <c r="N23" i="861"/>
  <c r="P93" i="861"/>
  <c r="N93" i="861"/>
  <c r="L93" i="861"/>
  <c r="P42" i="861"/>
  <c r="N42" i="861"/>
  <c r="CH3146" i="64"/>
  <c r="BZ3146" i="64"/>
  <c r="BR3146" i="64"/>
  <c r="BJ3146" i="64"/>
  <c r="BB3146" i="64"/>
  <c r="AT3146" i="64"/>
  <c r="AL3146" i="64"/>
  <c r="AD3146" i="64"/>
  <c r="V3146" i="64"/>
  <c r="CG3146" i="64"/>
  <c r="BY3146" i="64"/>
  <c r="BQ3146" i="64"/>
  <c r="BI3146" i="64"/>
  <c r="BA3146" i="64"/>
  <c r="AS3146" i="64"/>
  <c r="AK3146" i="64"/>
  <c r="AC3146" i="64"/>
  <c r="U3146" i="64"/>
  <c r="CF3146" i="64"/>
  <c r="BX3146" i="64"/>
  <c r="BP3146" i="64"/>
  <c r="BH3146" i="64"/>
  <c r="AZ3146" i="64"/>
  <c r="AR3146" i="64"/>
  <c r="AJ3146" i="64"/>
  <c r="AB3146" i="64"/>
  <c r="T3146" i="64"/>
  <c r="CE3146" i="64"/>
  <c r="BW3146" i="64"/>
  <c r="BO3146" i="64"/>
  <c r="BG3146" i="64"/>
  <c r="AY3146" i="64"/>
  <c r="AQ3146" i="64"/>
  <c r="AI3146" i="64"/>
  <c r="AA3146" i="64"/>
  <c r="CD3146" i="64"/>
  <c r="BV3146" i="64"/>
  <c r="BN3146" i="64"/>
  <c r="BF3146" i="64"/>
  <c r="AX3146" i="64"/>
  <c r="AP3146" i="64"/>
  <c r="AH3146" i="64"/>
  <c r="Z3146" i="64"/>
  <c r="CK3146" i="64"/>
  <c r="CC3146" i="64"/>
  <c r="BU3146" i="64"/>
  <c r="BM3146" i="64"/>
  <c r="BE3146" i="64"/>
  <c r="AW3146" i="64"/>
  <c r="AO3146" i="64"/>
  <c r="AG3146" i="64"/>
  <c r="Y3146" i="64"/>
  <c r="O23" i="861"/>
  <c r="CJ3146" i="64"/>
  <c r="CB3146" i="64"/>
  <c r="BT3146" i="64"/>
  <c r="BL3146" i="64"/>
  <c r="BD3146" i="64"/>
  <c r="AV3146" i="64"/>
  <c r="AN3146" i="64"/>
  <c r="AF3146" i="64"/>
  <c r="X3146" i="64"/>
  <c r="CI3146" i="64"/>
  <c r="CA3146" i="64"/>
  <c r="BS3146" i="64"/>
  <c r="BK3146" i="64"/>
  <c r="BC3146" i="64"/>
  <c r="AU3146" i="64"/>
  <c r="AM3146" i="64"/>
  <c r="AE3146" i="64"/>
  <c r="W3146" i="64"/>
  <c r="M23" i="861"/>
  <c r="N3146" i="64" l="1"/>
  <c r="P3146" i="64"/>
  <c r="L3146" i="64"/>
  <c r="K3146" i="64"/>
  <c r="O3146" i="64"/>
  <c r="T3150" i="64"/>
  <c r="T3152" i="64" s="1"/>
  <c r="M3146" i="64"/>
  <c r="U3150" i="64" l="1"/>
  <c r="V3150" i="64" l="1"/>
  <c r="U3152" i="64"/>
  <c r="V3152" i="64" l="1"/>
  <c r="W3150" i="64"/>
  <c r="W3152" i="64" s="1"/>
  <c r="X3150" i="64" l="1"/>
  <c r="X3152" i="64" s="1"/>
  <c r="Y3150" i="64" l="1"/>
  <c r="K42" i="861" l="1"/>
  <c r="Z3150" i="64"/>
  <c r="Z3152" i="64" s="1"/>
  <c r="Y3152" i="64"/>
  <c r="AA3150" i="64" l="1"/>
  <c r="AB3150" i="64" l="1"/>
  <c r="AB3152" i="64" s="1"/>
  <c r="AA3152" i="64"/>
  <c r="AC3150" i="64" l="1"/>
  <c r="AD3150" i="64" l="1"/>
  <c r="K3150" i="64" s="1"/>
  <c r="AC3152" i="64"/>
  <c r="AE3150" i="64" l="1"/>
  <c r="AD3152" i="64"/>
  <c r="AF3150" i="64" l="1"/>
  <c r="AE3152" i="64"/>
  <c r="AG3150" i="64" l="1"/>
  <c r="AG3152" i="64" s="1"/>
  <c r="AF3152" i="64"/>
  <c r="AH3150" i="64" l="1"/>
  <c r="AI3150" i="64" l="1"/>
  <c r="AI3152" i="64" s="1"/>
  <c r="AH3152" i="64"/>
  <c r="AJ3150" i="64" l="1"/>
  <c r="AK3150" i="64" l="1"/>
  <c r="AJ3152" i="64"/>
  <c r="AL3150" i="64" l="1"/>
  <c r="AK3152" i="64"/>
  <c r="AM3150" i="64" l="1"/>
  <c r="AL3152" i="64"/>
  <c r="AN3150" i="64" l="1"/>
  <c r="AN3152" i="64" s="1"/>
  <c r="AM3152" i="64"/>
  <c r="AO3150" i="64" l="1"/>
  <c r="AP3150" i="64" l="1"/>
  <c r="AO3152" i="64"/>
  <c r="AP3152" i="64" l="1"/>
  <c r="L3150" i="64"/>
  <c r="AQ3150" i="64"/>
  <c r="AR3150" i="64" l="1"/>
  <c r="AQ3152" i="64"/>
  <c r="AS3150" i="64" l="1"/>
  <c r="AR3152" i="64"/>
  <c r="AT3150" i="64" l="1"/>
  <c r="AS3152" i="64"/>
  <c r="AU3150" i="64" l="1"/>
  <c r="AT3152" i="64"/>
  <c r="AV3150" i="64" l="1"/>
  <c r="AV3152" i="64" s="1"/>
  <c r="AU3152" i="64"/>
  <c r="AW3150" i="64" l="1"/>
  <c r="AX3150" i="64" l="1"/>
  <c r="AW3152" i="64"/>
  <c r="AY3150" i="64" l="1"/>
  <c r="AX3152" i="64"/>
  <c r="AZ3150" i="64" l="1"/>
  <c r="AY3152" i="64"/>
  <c r="BA3150" i="64" l="1"/>
  <c r="AZ3152" i="64"/>
  <c r="BB3150" i="64" l="1"/>
  <c r="BA3152" i="64"/>
  <c r="BB3152" i="64" l="1"/>
  <c r="M3150" i="64"/>
  <c r="BC3150" i="64"/>
  <c r="BD3150" i="64" l="1"/>
  <c r="BC3152" i="64"/>
  <c r="BE3150" i="64" l="1"/>
  <c r="BD3152" i="64"/>
  <c r="BF3150" i="64" l="1"/>
  <c r="BF3152" i="64" s="1"/>
  <c r="BE3152" i="64"/>
  <c r="BG3150" i="64" l="1"/>
  <c r="BH3150" i="64" l="1"/>
  <c r="BG3152" i="64"/>
  <c r="BI3150" i="64" l="1"/>
  <c r="BH3152" i="64"/>
  <c r="BJ3150" i="64" l="1"/>
  <c r="BI3152" i="64"/>
  <c r="BK3150" i="64" l="1"/>
  <c r="BJ3152" i="64"/>
  <c r="BL3150" i="64" l="1"/>
  <c r="BK3152" i="64"/>
  <c r="BM3150" i="64" l="1"/>
  <c r="BL3152" i="64"/>
  <c r="BN3150" i="64" l="1"/>
  <c r="BM3152" i="64"/>
  <c r="BN3152" i="64" l="1"/>
  <c r="N3150" i="64"/>
  <c r="BO3150" i="64"/>
  <c r="BO3152" i="64" s="1"/>
  <c r="BP3150" i="64" l="1"/>
  <c r="BP3152" i="64" s="1"/>
  <c r="BQ3150" i="64" l="1"/>
  <c r="BR3150" i="64" l="1"/>
  <c r="BQ3152" i="64"/>
  <c r="BS3150" i="64" l="1"/>
  <c r="BS3152" i="64" s="1"/>
  <c r="BR3152" i="64"/>
  <c r="BT3150" i="64" l="1"/>
  <c r="BT3152" i="64" s="1"/>
  <c r="BU3150" i="64" l="1"/>
  <c r="BV3150" i="64" l="1"/>
  <c r="BU3152" i="64"/>
  <c r="BW3150" i="64" l="1"/>
  <c r="BV3152" i="64"/>
  <c r="BX3150" i="64" l="1"/>
  <c r="BW3152" i="64"/>
  <c r="BY3150" i="64" l="1"/>
  <c r="BY3152" i="64" s="1"/>
  <c r="BX3152" i="64"/>
  <c r="BZ3150" i="64" l="1"/>
  <c r="O3150" i="64" s="1"/>
  <c r="CA3150" i="64" l="1"/>
  <c r="CA3152" i="64" s="1"/>
  <c r="BZ3152" i="64"/>
  <c r="CB3150" i="64" l="1"/>
  <c r="CC3150" i="64" l="1"/>
  <c r="CB3152" i="64"/>
  <c r="CD3150" i="64" l="1"/>
  <c r="CC3152" i="64"/>
  <c r="CE3150" i="64" l="1"/>
  <c r="CE3152" i="64" s="1"/>
  <c r="CD3152" i="64"/>
  <c r="CF3150" i="64" l="1"/>
  <c r="CG3150" i="64" l="1"/>
  <c r="CF3152" i="64"/>
  <c r="CH3150" i="64" l="1"/>
  <c r="CG3152" i="64"/>
  <c r="CI3150" i="64" l="1"/>
  <c r="CH3152" i="64"/>
  <c r="CJ3150" i="64" l="1"/>
  <c r="CI3152" i="64"/>
  <c r="CK3150" i="64" l="1"/>
  <c r="CJ3152" i="64"/>
  <c r="CK3152" i="64" l="1"/>
  <c r="CL3150" i="64"/>
  <c r="CL3152" i="64" s="1"/>
  <c r="P3150" i="64" l="1"/>
  <c r="K3152" i="64"/>
  <c r="L3152" i="64"/>
  <c r="M3152" i="64"/>
  <c r="N3152" i="64"/>
  <c r="O3152" i="64"/>
  <c r="P3152" i="64"/>
  <c r="B983" i="64" l="1"/>
  <c r="B985" i="64"/>
  <c r="B990" i="64"/>
  <c r="B1000" i="64" s="1"/>
  <c r="B991" i="64"/>
  <c r="B994" i="64"/>
  <c r="B995" i="64"/>
  <c r="B998" i="64"/>
  <c r="B999" i="64"/>
  <c r="R22" i="864" l="1"/>
  <c r="S22" i="864" s="1"/>
  <c r="T22" i="864" l="1"/>
  <c r="T73" i="861" s="1"/>
  <c r="S73" i="861"/>
  <c r="U22" i="864" l="1"/>
  <c r="U73" i="861" s="1"/>
  <c r="V22" i="864" l="1"/>
  <c r="V73" i="861" s="1"/>
  <c r="W22" i="864" l="1"/>
  <c r="W73" i="861" s="1"/>
  <c r="X22" i="864" l="1"/>
  <c r="X73" i="861" s="1"/>
  <c r="Y22" i="864" l="1"/>
  <c r="Y73" i="861" s="1"/>
  <c r="Z22" i="864" l="1"/>
  <c r="Z73" i="861" s="1"/>
  <c r="AA22" i="864" l="1"/>
  <c r="AA73" i="861" s="1"/>
  <c r="AB22" i="864" l="1"/>
  <c r="AB73" i="861" s="1"/>
  <c r="AC22" i="864" l="1"/>
  <c r="AC73" i="861" s="1"/>
  <c r="AD22" i="864" l="1"/>
  <c r="AD73" i="861" s="1"/>
  <c r="AE22" i="864" l="1"/>
  <c r="AE73" i="861" s="1"/>
  <c r="K22" i="864"/>
  <c r="K73" i="861" s="1"/>
  <c r="AF22" i="864" l="1"/>
  <c r="AF73" i="861" s="1"/>
  <c r="AG22" i="864" l="1"/>
  <c r="AG73" i="861" s="1"/>
  <c r="AH22" i="864" l="1"/>
  <c r="AH73" i="861" s="1"/>
  <c r="AI22" i="864" l="1"/>
  <c r="AI73" i="861" s="1"/>
  <c r="AJ22" i="864" l="1"/>
  <c r="AJ73" i="861" s="1"/>
  <c r="AK22" i="864" l="1"/>
  <c r="AK73" i="861" s="1"/>
  <c r="AL22" i="864" l="1"/>
  <c r="AL73" i="861" s="1"/>
  <c r="AM22" i="864" l="1"/>
  <c r="AM73" i="861" s="1"/>
  <c r="AN22" i="864" l="1"/>
  <c r="AN73" i="861" s="1"/>
  <c r="AO22" i="864" l="1"/>
  <c r="AO73" i="861" s="1"/>
  <c r="AP22" i="864" l="1"/>
  <c r="AP73" i="861" s="1"/>
  <c r="AQ22" i="864" l="1"/>
  <c r="AQ73" i="861" s="1"/>
  <c r="L22" i="864"/>
  <c r="L73" i="861" s="1"/>
  <c r="AR22" i="864" l="1"/>
  <c r="AR73" i="861" s="1"/>
  <c r="AS22" i="864" l="1"/>
  <c r="AS73" i="861" s="1"/>
  <c r="AT22" i="864" l="1"/>
  <c r="AT73" i="861" s="1"/>
  <c r="AU22" i="864" l="1"/>
  <c r="AU73" i="861" s="1"/>
  <c r="AV22" i="864" l="1"/>
  <c r="AV73" i="861" s="1"/>
  <c r="AW22" i="864" l="1"/>
  <c r="AW73" i="861" s="1"/>
  <c r="AX22" i="864" l="1"/>
  <c r="AX73" i="861" s="1"/>
  <c r="AY22" i="864" l="1"/>
  <c r="AY73" i="861" s="1"/>
  <c r="AZ22" i="864" l="1"/>
  <c r="AZ73" i="861" s="1"/>
  <c r="BA22" i="864" l="1"/>
  <c r="BA73" i="861" s="1"/>
  <c r="BB22" i="864" l="1"/>
  <c r="BB73" i="861" s="1"/>
  <c r="M22" i="864" l="1"/>
  <c r="M73" i="861" s="1"/>
  <c r="BC22" i="864"/>
  <c r="BC73" i="861" s="1"/>
  <c r="BD22" i="864" l="1"/>
  <c r="BD73" i="861" s="1"/>
  <c r="BE22" i="864" l="1"/>
  <c r="BE73" i="861" s="1"/>
  <c r="BF22" i="864" l="1"/>
  <c r="BF73" i="861" s="1"/>
  <c r="BG22" i="864" l="1"/>
  <c r="BG73" i="861" s="1"/>
  <c r="BH22" i="864" l="1"/>
  <c r="BH73" i="861" s="1"/>
  <c r="BI22" i="864" l="1"/>
  <c r="BI73" i="861" s="1"/>
  <c r="BJ22" i="864" l="1"/>
  <c r="BJ73" i="861" s="1"/>
  <c r="BK22" i="864" l="1"/>
  <c r="BK73" i="861" s="1"/>
  <c r="BL22" i="864" l="1"/>
  <c r="BL73" i="861" s="1"/>
  <c r="BM22" i="864" l="1"/>
  <c r="BM73" i="861" s="1"/>
  <c r="BN22" i="864" l="1"/>
  <c r="BN73" i="861" s="1"/>
  <c r="BO22" i="864" l="1"/>
  <c r="BO73" i="861" s="1"/>
  <c r="N22" i="864"/>
  <c r="N73" i="861" s="1"/>
  <c r="BP22" i="864" l="1"/>
  <c r="BP73" i="861" s="1"/>
  <c r="BQ22" i="864" l="1"/>
  <c r="BQ73" i="861" s="1"/>
  <c r="BR22" i="864" l="1"/>
  <c r="BR73" i="861" s="1"/>
  <c r="BS22" i="864" l="1"/>
  <c r="BS73" i="861" s="1"/>
  <c r="BT22" i="864" l="1"/>
  <c r="BT73" i="861" s="1"/>
  <c r="BU22" i="864" l="1"/>
  <c r="BU73" i="861" s="1"/>
  <c r="BV22" i="864" l="1"/>
  <c r="BV73" i="861" s="1"/>
  <c r="BW22" i="864" l="1"/>
  <c r="BW73" i="861" s="1"/>
  <c r="BX22" i="864" l="1"/>
  <c r="BX73" i="861" s="1"/>
  <c r="BY22" i="864" l="1"/>
  <c r="BY73" i="861" s="1"/>
  <c r="BZ22" i="864" l="1"/>
  <c r="BZ73" i="861" s="1"/>
  <c r="O22" i="864" l="1"/>
  <c r="O73" i="861" s="1"/>
  <c r="CA22" i="864"/>
  <c r="CA73" i="861" s="1"/>
  <c r="CB22" i="864" l="1"/>
  <c r="CB73" i="861" s="1"/>
  <c r="CC22" i="864" l="1"/>
  <c r="CC73" i="861" s="1"/>
  <c r="CD22" i="864" l="1"/>
  <c r="CD73" i="861" s="1"/>
  <c r="CE22" i="864" l="1"/>
  <c r="CE73" i="861" s="1"/>
  <c r="CF22" i="864" l="1"/>
  <c r="CF73" i="861" s="1"/>
  <c r="CG22" i="864" l="1"/>
  <c r="CG73" i="861" s="1"/>
  <c r="CH22" i="864" l="1"/>
  <c r="CH73" i="861" s="1"/>
  <c r="CI22" i="864" l="1"/>
  <c r="CI73" i="861" s="1"/>
  <c r="CJ22" i="864" l="1"/>
  <c r="CJ73" i="861" s="1"/>
  <c r="CK22" i="864" l="1"/>
  <c r="CK73" i="861" s="1"/>
  <c r="CL22" i="864" l="1"/>
  <c r="CL73" i="861" s="1"/>
  <c r="P22" i="864" l="1"/>
  <c r="P73" i="861" s="1"/>
  <c r="L1064" i="64"/>
  <c r="M1064" i="64"/>
  <c r="N1064" i="64"/>
  <c r="O1064" i="64"/>
  <c r="P1064"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20" i="206" l="1"/>
  <c r="K10" i="206"/>
  <c r="K50" i="206"/>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548" i="64"/>
  <c r="M2548" i="64"/>
  <c r="AV2548" i="64" s="1" a="1"/>
  <c r="AV2548" i="64" s="1"/>
  <c r="N2548" i="64"/>
  <c r="BD2548" i="64" s="1" a="1"/>
  <c r="BD2548" i="64" s="1"/>
  <c r="O2548" i="64"/>
  <c r="BT2548" i="64" s="1" a="1"/>
  <c r="BT2548" i="64" s="1"/>
  <c r="P2548" i="64"/>
  <c r="CB2548" i="64" l="1" a="1"/>
  <c r="CB2548" i="64" s="1"/>
  <c r="CL2548" i="64" a="1"/>
  <c r="CL2548" i="64" s="1"/>
  <c r="AF2548" i="64" a="1"/>
  <c r="AF2548" i="64" s="1"/>
  <c r="AD2548" i="64" a="1"/>
  <c r="AD2548" i="64" s="1"/>
  <c r="CI2548" i="64" a="1"/>
  <c r="CI2548" i="64" s="1"/>
  <c r="CH2548" i="64" a="1"/>
  <c r="CH2548" i="64" s="1"/>
  <c r="CG2548" i="64" a="1"/>
  <c r="CG2548" i="64" s="1"/>
  <c r="CE2548" i="64" a="1"/>
  <c r="CE2548" i="64" s="1"/>
  <c r="CA2548" i="64" a="1"/>
  <c r="CA2548" i="64" s="1"/>
  <c r="BZ2548" i="64" a="1"/>
  <c r="BZ2548" i="64" s="1"/>
  <c r="BY2548" i="64" a="1"/>
  <c r="BY2548" i="64" s="1"/>
  <c r="BS2548" i="64" a="1"/>
  <c r="BS2548" i="64" s="1"/>
  <c r="BR2548" i="64" a="1"/>
  <c r="BR2548" i="64" s="1"/>
  <c r="BQ2548" i="64" a="1"/>
  <c r="BQ2548" i="64" s="1"/>
  <c r="BI2548" i="64" a="1"/>
  <c r="BI2548" i="64" s="1"/>
  <c r="BK2548" i="64" a="1"/>
  <c r="BK2548" i="64" s="1"/>
  <c r="BJ2548" i="64" a="1"/>
  <c r="BJ2548" i="64" s="1"/>
  <c r="BC2548" i="64" a="1"/>
  <c r="BC2548" i="64" s="1"/>
  <c r="BB2548" i="64" a="1"/>
  <c r="BB2548" i="64" s="1"/>
  <c r="BA2548" i="64" a="1"/>
  <c r="BA2548" i="64" s="1"/>
  <c r="AU2548" i="64" a="1"/>
  <c r="AU2548" i="64" s="1"/>
  <c r="AT2548" i="64" a="1"/>
  <c r="AT2548" i="64" s="1"/>
  <c r="AS2548" i="64" a="1"/>
  <c r="AS2548" i="64" s="1"/>
  <c r="AM2548" i="64" a="1"/>
  <c r="AM2548" i="64" s="1"/>
  <c r="AE2548" i="64" a="1"/>
  <c r="AE2548" i="64" s="1"/>
  <c r="AL2548" i="64" a="1"/>
  <c r="AL2548" i="64" s="1"/>
  <c r="AK2548" i="64" a="1"/>
  <c r="AK2548" i="64" s="1"/>
  <c r="CF2548" i="64" a="1"/>
  <c r="CF2548" i="64" s="1"/>
  <c r="BX2548" i="64" a="1"/>
  <c r="BX2548" i="64" s="1"/>
  <c r="BP2548" i="64" a="1"/>
  <c r="BP2548" i="64" s="1"/>
  <c r="BH2548" i="64" a="1"/>
  <c r="BH2548" i="64" s="1"/>
  <c r="AZ2548" i="64" a="1"/>
  <c r="AZ2548" i="64" s="1"/>
  <c r="AR2548" i="64" a="1"/>
  <c r="AR2548" i="64" s="1"/>
  <c r="AJ2548" i="64" a="1"/>
  <c r="AJ2548" i="64" s="1"/>
  <c r="BW2548" i="64" a="1"/>
  <c r="BW2548" i="64" s="1"/>
  <c r="BO2548" i="64" a="1"/>
  <c r="BO2548" i="64" s="1"/>
  <c r="BG2548" i="64" a="1"/>
  <c r="BG2548" i="64" s="1"/>
  <c r="AY2548" i="64" a="1"/>
  <c r="AY2548" i="64" s="1"/>
  <c r="AQ2548" i="64" a="1"/>
  <c r="AQ2548" i="64" s="1"/>
  <c r="AI2548" i="64" a="1"/>
  <c r="AI2548" i="64" s="1"/>
  <c r="CD2548" i="64" a="1"/>
  <c r="CD2548" i="64" s="1"/>
  <c r="BV2548" i="64" a="1"/>
  <c r="BV2548" i="64" s="1"/>
  <c r="BN2548" i="64" a="1"/>
  <c r="BN2548" i="64" s="1"/>
  <c r="BF2548" i="64" a="1"/>
  <c r="BF2548" i="64" s="1"/>
  <c r="AX2548" i="64" a="1"/>
  <c r="AX2548" i="64" s="1"/>
  <c r="AP2548" i="64" a="1"/>
  <c r="AP2548" i="64" s="1"/>
  <c r="AH2548" i="64" a="1"/>
  <c r="AH2548" i="64" s="1"/>
  <c r="CK2548" i="64" a="1"/>
  <c r="CK2548" i="64" s="1"/>
  <c r="CC2548" i="64" a="1"/>
  <c r="CC2548" i="64" s="1"/>
  <c r="BU2548" i="64" a="1"/>
  <c r="BU2548" i="64" s="1"/>
  <c r="BM2548" i="64" a="1"/>
  <c r="BM2548" i="64" s="1"/>
  <c r="BE2548" i="64" a="1"/>
  <c r="BE2548" i="64" s="1"/>
  <c r="AW2548" i="64" a="1"/>
  <c r="AW2548" i="64" s="1"/>
  <c r="AO2548" i="64" a="1"/>
  <c r="AO2548" i="64" s="1"/>
  <c r="AG2548" i="64" a="1"/>
  <c r="AG2548" i="64" s="1"/>
  <c r="CJ2548" i="64" a="1"/>
  <c r="CJ2548" i="64" s="1"/>
  <c r="BL2548" i="64" a="1"/>
  <c r="BL2548" i="64" s="1"/>
  <c r="AN2548" i="64" a="1"/>
  <c r="AN2548" i="64" s="1"/>
  <c r="CL2549" i="64" l="1"/>
  <c r="AD2549" i="64"/>
  <c r="AJ2549" i="64"/>
  <c r="AZ2549" i="64"/>
  <c r="BP2549" i="64"/>
  <c r="CF2549" i="64"/>
  <c r="BA2549" i="64"/>
  <c r="CG2549" i="64"/>
  <c r="AK2549" i="64"/>
  <c r="AL2549" i="64"/>
  <c r="BB2549" i="64"/>
  <c r="BR2549" i="64"/>
  <c r="CH2549" i="64"/>
  <c r="AS2549" i="64"/>
  <c r="AM2549" i="64"/>
  <c r="BC2549" i="64"/>
  <c r="BS2549" i="64"/>
  <c r="CI2549" i="64"/>
  <c r="BI2549" i="64"/>
  <c r="AN2549" i="64"/>
  <c r="BD2549" i="64"/>
  <c r="BT2549" i="64"/>
  <c r="CJ2549" i="64"/>
  <c r="AO2549" i="64"/>
  <c r="BE2549" i="64"/>
  <c r="BU2549" i="64"/>
  <c r="CK2549" i="64"/>
  <c r="AP2549" i="64"/>
  <c r="BF2549" i="64"/>
  <c r="BV2549" i="64"/>
  <c r="AQ2549" i="64"/>
  <c r="BG2549" i="64"/>
  <c r="BW2549" i="64"/>
  <c r="AR2549" i="64"/>
  <c r="BH2549" i="64"/>
  <c r="BX2549" i="64"/>
  <c r="BY2549" i="64"/>
  <c r="AT2549" i="64"/>
  <c r="BJ2549" i="64"/>
  <c r="BZ2549" i="64"/>
  <c r="AE2549" i="64"/>
  <c r="AU2549" i="64"/>
  <c r="BK2549" i="64"/>
  <c r="CA2549" i="64"/>
  <c r="AF2549" i="64"/>
  <c r="BL2549" i="64"/>
  <c r="AV2549" i="64"/>
  <c r="CB2549" i="64"/>
  <c r="AG2549" i="64"/>
  <c r="AW2549" i="64"/>
  <c r="BM2549" i="64"/>
  <c r="CC2549" i="64"/>
  <c r="AH2549" i="64"/>
  <c r="AX2549" i="64"/>
  <c r="BN2549" i="64"/>
  <c r="CD2549" i="64"/>
  <c r="AI2549" i="64"/>
  <c r="AY2549" i="64"/>
  <c r="BO2549" i="64"/>
  <c r="CE2549" i="64"/>
  <c r="BQ2549" i="64"/>
  <c r="K2549" i="64" l="1"/>
  <c r="P2549" i="64"/>
  <c r="O2549" i="64"/>
  <c r="L2549" i="64"/>
  <c r="M2549" i="64"/>
  <c r="N2549" i="64"/>
  <c r="J2552" i="64" l="1"/>
  <c r="J2681" i="64"/>
  <c r="T2107" i="64" l="1" a="1"/>
  <c r="T2107" i="64" s="1"/>
  <c r="U2107" i="64" a="1"/>
  <c r="U2107" i="64" s="1"/>
  <c r="V2107" i="64" a="1"/>
  <c r="V2107" i="64" s="1"/>
  <c r="W2107" i="64" a="1"/>
  <c r="W2107" i="64" s="1"/>
  <c r="X2107" i="64" a="1"/>
  <c r="X2107" i="64" s="1"/>
  <c r="Y2107" i="64" a="1"/>
  <c r="Y2107" i="64" s="1"/>
  <c r="Z2107" i="64" a="1"/>
  <c r="Z2107" i="64" s="1"/>
  <c r="AA2107" i="64" a="1"/>
  <c r="AA2107" i="64" s="1"/>
  <c r="AB2107" i="64" a="1"/>
  <c r="AB2107" i="64" s="1"/>
  <c r="AC2107" i="64" a="1"/>
  <c r="AC2107" i="64" s="1"/>
  <c r="AD2107" i="64" a="1"/>
  <c r="AD2107" i="64" s="1"/>
  <c r="AE2107" i="64" a="1"/>
  <c r="AE2107" i="64" s="1"/>
  <c r="AF2107" i="64" a="1"/>
  <c r="AF2107" i="64" s="1"/>
  <c r="AG2107" i="64" a="1"/>
  <c r="AG2107" i="64" s="1"/>
  <c r="AH2107" i="64" a="1"/>
  <c r="AH2107" i="64" s="1"/>
  <c r="AI2107" i="64" a="1"/>
  <c r="AI2107" i="64" s="1"/>
  <c r="AJ2107" i="64" a="1"/>
  <c r="AJ2107" i="64" s="1"/>
  <c r="AK2107" i="64" a="1"/>
  <c r="AK2107" i="64" s="1"/>
  <c r="AL2107" i="64" a="1"/>
  <c r="AL2107" i="64" s="1"/>
  <c r="AM2107" i="64" a="1"/>
  <c r="AM2107" i="64" s="1"/>
  <c r="AN2107" i="64" a="1"/>
  <c r="AN2107" i="64" s="1"/>
  <c r="AO2107" i="64" a="1"/>
  <c r="AO2107" i="64" s="1"/>
  <c r="AP2107" i="64" a="1"/>
  <c r="AP2107" i="64" s="1"/>
  <c r="AQ2107" i="64" a="1"/>
  <c r="AQ2107" i="64" s="1"/>
  <c r="AR2107" i="64" a="1"/>
  <c r="AR2107" i="64" s="1"/>
  <c r="AS2107" i="64" a="1"/>
  <c r="AS2107" i="64" s="1"/>
  <c r="AT2107" i="64" a="1"/>
  <c r="AT2107" i="64" s="1"/>
  <c r="AU2107" i="64" a="1"/>
  <c r="AU2107" i="64" s="1"/>
  <c r="AV2107" i="64" a="1"/>
  <c r="AV2107" i="64" s="1"/>
  <c r="AW2107" i="64" a="1"/>
  <c r="AW2107" i="64" s="1"/>
  <c r="AX2107" i="64" a="1"/>
  <c r="AX2107" i="64" s="1"/>
  <c r="AY2107" i="64" a="1"/>
  <c r="AY2107" i="64" s="1"/>
  <c r="AZ2107" i="64" a="1"/>
  <c r="AZ2107" i="64" s="1"/>
  <c r="BA2107" i="64" a="1"/>
  <c r="BA2107" i="64" s="1"/>
  <c r="BB2107" i="64" a="1"/>
  <c r="BB2107" i="64" s="1"/>
  <c r="BC2107" i="64" a="1"/>
  <c r="BC2107" i="64" s="1"/>
  <c r="BD2107" i="64" a="1"/>
  <c r="BD2107" i="64" s="1"/>
  <c r="BE2107" i="64" a="1"/>
  <c r="BE2107" i="64" s="1"/>
  <c r="BF2107" i="64" a="1"/>
  <c r="BF2107" i="64" s="1"/>
  <c r="BG2107" i="64" a="1"/>
  <c r="BG2107" i="64" s="1"/>
  <c r="BH2107" i="64" a="1"/>
  <c r="BH2107" i="64" s="1"/>
  <c r="BI2107" i="64" a="1"/>
  <c r="BI2107" i="64" s="1"/>
  <c r="BJ2107" i="64" a="1"/>
  <c r="BJ2107" i="64" s="1"/>
  <c r="BK2107" i="64" a="1"/>
  <c r="BK2107" i="64" s="1"/>
  <c r="BL2107" i="64" a="1"/>
  <c r="BL2107" i="64" s="1"/>
  <c r="BM2107" i="64" a="1"/>
  <c r="BM2107" i="64" s="1"/>
  <c r="BN2107" i="64" a="1"/>
  <c r="BN2107" i="64" s="1"/>
  <c r="BO2107" i="64" a="1"/>
  <c r="BO2107" i="64" s="1"/>
  <c r="BP2107" i="64" a="1"/>
  <c r="BP2107" i="64" s="1"/>
  <c r="BQ2107" i="64" a="1"/>
  <c r="BQ2107" i="64" s="1"/>
  <c r="BR2107" i="64" a="1"/>
  <c r="BR2107" i="64" s="1"/>
  <c r="BS2107" i="64" a="1"/>
  <c r="BS2107" i="64" s="1"/>
  <c r="BT2107" i="64" a="1"/>
  <c r="BT2107" i="64" s="1"/>
  <c r="BU2107" i="64" a="1"/>
  <c r="BU2107" i="64" s="1"/>
  <c r="BV2107" i="64" a="1"/>
  <c r="BV2107" i="64" s="1"/>
  <c r="BW2107" i="64" a="1"/>
  <c r="BW2107" i="64" s="1"/>
  <c r="BX2107" i="64" a="1"/>
  <c r="BX2107" i="64" s="1"/>
  <c r="BY2107" i="64" a="1"/>
  <c r="BY2107" i="64" s="1"/>
  <c r="BZ2107" i="64" a="1"/>
  <c r="BZ2107" i="64" s="1"/>
  <c r="CA2107" i="64" a="1"/>
  <c r="CA2107" i="64" s="1"/>
  <c r="CB2107" i="64" a="1"/>
  <c r="CB2107" i="64" s="1"/>
  <c r="CC2107" i="64" a="1"/>
  <c r="CC2107" i="64" s="1"/>
  <c r="CD2107" i="64" a="1"/>
  <c r="CD2107" i="64" s="1"/>
  <c r="CE2107" i="64" a="1"/>
  <c r="CE2107" i="64" s="1"/>
  <c r="CF2107" i="64" a="1"/>
  <c r="CF2107" i="64" s="1"/>
  <c r="CG2107" i="64" a="1"/>
  <c r="CG2107" i="64" s="1"/>
  <c r="CH2107" i="64" a="1"/>
  <c r="CH2107" i="64" s="1"/>
  <c r="CI2107" i="64" a="1"/>
  <c r="CI2107" i="64" s="1"/>
  <c r="CJ2107" i="64" a="1"/>
  <c r="CJ2107" i="64" s="1"/>
  <c r="CK2107" i="64" a="1"/>
  <c r="CK2107" i="64" s="1"/>
  <c r="N2107" i="64" l="1"/>
  <c r="P2107" i="64"/>
  <c r="M2107" i="64"/>
  <c r="O2107" i="64"/>
  <c r="K2107" i="64"/>
  <c r="L2107" i="64"/>
  <c r="R2027" i="64" l="1"/>
  <c r="J1212" i="64" l="1"/>
  <c r="K60" i="861" l="1"/>
  <c r="L60" i="861"/>
  <c r="M60" i="861"/>
  <c r="N60" i="861"/>
  <c r="O60" i="861"/>
  <c r="P60" i="861"/>
  <c r="S85" i="861"/>
  <c r="N45" i="861" l="1"/>
  <c r="K45" i="861"/>
  <c r="O45" i="861"/>
  <c r="M45" i="861"/>
  <c r="P45" i="861"/>
  <c r="L45" i="861"/>
  <c r="L85" i="861" l="1"/>
  <c r="P85" i="861"/>
  <c r="M85" i="861"/>
  <c r="N85" i="861"/>
  <c r="O85" i="861"/>
  <c r="K85" i="861"/>
  <c r="R74" i="861" l="1"/>
  <c r="R77" i="861"/>
  <c r="CK2520" i="64" l="1" a="1"/>
  <c r="CK2520" i="64" s="1"/>
  <c r="CJ2520" i="64" a="1"/>
  <c r="CJ2520" i="64" s="1"/>
  <c r="CI2520" i="64" a="1"/>
  <c r="CI2520" i="64" s="1"/>
  <c r="CH2520" i="64" a="1"/>
  <c r="CH2520" i="64" s="1"/>
  <c r="CG2520" i="64" a="1"/>
  <c r="CG2520" i="64" s="1"/>
  <c r="S228" i="64" l="1"/>
  <c r="S231" i="64" s="1"/>
  <c r="S233" i="64" s="1"/>
  <c r="T228" i="64" l="1"/>
  <c r="U228" i="64" l="1"/>
  <c r="T231" i="64"/>
  <c r="T233" i="64" s="1"/>
  <c r="V228" i="64" l="1"/>
  <c r="U231" i="64"/>
  <c r="U233" i="64" s="1"/>
  <c r="W228" i="64" l="1"/>
  <c r="V231" i="64"/>
  <c r="V233" i="64" s="1"/>
  <c r="W231" i="64" l="1"/>
  <c r="W233" i="64" s="1"/>
  <c r="X228" i="64"/>
  <c r="X231" i="64" l="1"/>
  <c r="X233" i="64" s="1"/>
  <c r="Y228" i="64"/>
  <c r="Z228" i="64" l="1"/>
  <c r="Y231" i="64"/>
  <c r="Y233" i="64" s="1"/>
  <c r="Z231" i="64" l="1"/>
  <c r="Z233" i="64" s="1"/>
  <c r="AA228" i="64"/>
  <c r="AB228" i="64" l="1"/>
  <c r="AA231" i="64"/>
  <c r="AA233" i="64" s="1"/>
  <c r="AC228" i="64" l="1"/>
  <c r="AB231" i="64"/>
  <c r="AB233" i="64" s="1"/>
  <c r="AC231" i="64" l="1"/>
  <c r="AD228" i="64"/>
  <c r="K228" i="64" l="1"/>
  <c r="AE228" i="64"/>
  <c r="AD231" i="64"/>
  <c r="AD233" i="64" s="1"/>
  <c r="K231" i="64"/>
  <c r="AC233" i="64"/>
  <c r="AE231" i="64" l="1"/>
  <c r="AE233" i="64" s="1"/>
  <c r="AF228" i="64"/>
  <c r="AF231" i="64" l="1"/>
  <c r="AF233" i="64" s="1"/>
  <c r="AG228" i="64"/>
  <c r="AH228" i="64" l="1"/>
  <c r="AG231" i="64"/>
  <c r="AG233" i="64" s="1"/>
  <c r="AI228" i="64" l="1"/>
  <c r="AH231" i="64"/>
  <c r="AH233" i="64" s="1"/>
  <c r="AJ228" i="64" l="1"/>
  <c r="AI231" i="64"/>
  <c r="AI233" i="64" s="1"/>
  <c r="AJ231" i="64" l="1"/>
  <c r="AJ233" i="64" s="1"/>
  <c r="AK228" i="64"/>
  <c r="AK231" i="64" l="1"/>
  <c r="AK233" i="64" s="1"/>
  <c r="AL228" i="64"/>
  <c r="AM228" i="64" l="1"/>
  <c r="AL231" i="64"/>
  <c r="AL233" i="64" s="1"/>
  <c r="AM231" i="64" l="1"/>
  <c r="AM233" i="64" s="1"/>
  <c r="AN228" i="64"/>
  <c r="AN231" i="64" l="1"/>
  <c r="AN233" i="64" s="1"/>
  <c r="AO228" i="64"/>
  <c r="AO231" i="64" l="1"/>
  <c r="AO233" i="64" s="1"/>
  <c r="AP228" i="64"/>
  <c r="AP231" i="64" l="1"/>
  <c r="AP233" i="64" s="1"/>
  <c r="AQ228" i="64"/>
  <c r="L228" i="64"/>
  <c r="AQ231" i="64" l="1"/>
  <c r="AQ233" i="64" s="1"/>
  <c r="AR228" i="64"/>
  <c r="AS228" i="64" l="1"/>
  <c r="AR231" i="64"/>
  <c r="AR233" i="64" s="1"/>
  <c r="AS231" i="64" l="1"/>
  <c r="AS233" i="64" s="1"/>
  <c r="AT228" i="64"/>
  <c r="AU228" i="64" l="1"/>
  <c r="AT231" i="64"/>
  <c r="AT233" i="64" s="1"/>
  <c r="AU231" i="64" l="1"/>
  <c r="AU233" i="64" s="1"/>
  <c r="AV228" i="64"/>
  <c r="AV231" i="64" l="1"/>
  <c r="AV233" i="64" s="1"/>
  <c r="AW228" i="64"/>
  <c r="AX228" i="64" l="1"/>
  <c r="AW231" i="64"/>
  <c r="AW233" i="64" s="1"/>
  <c r="AY228" i="64" l="1"/>
  <c r="AX231" i="64"/>
  <c r="AX233" i="64" s="1"/>
  <c r="AZ228" i="64" l="1"/>
  <c r="AY231" i="64"/>
  <c r="AY233" i="64" s="1"/>
  <c r="AZ231" i="64" l="1"/>
  <c r="AZ233" i="64" s="1"/>
  <c r="BA228" i="64"/>
  <c r="BA231" i="64" l="1"/>
  <c r="BA233" i="64" s="1"/>
  <c r="BB228" i="64"/>
  <c r="M228" i="64" l="1"/>
  <c r="BC228" i="64"/>
  <c r="BB231" i="64"/>
  <c r="BB233" i="64" s="1"/>
  <c r="BC231" i="64" l="1"/>
  <c r="BC233" i="64" s="1"/>
  <c r="BD228" i="64"/>
  <c r="BD231" i="64" l="1"/>
  <c r="BD233" i="64" s="1"/>
  <c r="BE228" i="64"/>
  <c r="BF228" i="64" l="1"/>
  <c r="BE231" i="64"/>
  <c r="BE233" i="64" s="1"/>
  <c r="BF231" i="64" l="1"/>
  <c r="BF233" i="64" s="1"/>
  <c r="BG228" i="64"/>
  <c r="BH228" i="64" l="1"/>
  <c r="BG231" i="64"/>
  <c r="BG233" i="64" s="1"/>
  <c r="BH231" i="64" l="1"/>
  <c r="BH233" i="64" s="1"/>
  <c r="BI228" i="64"/>
  <c r="BI231" i="64" l="1"/>
  <c r="BI233" i="64" s="1"/>
  <c r="BJ228" i="64"/>
  <c r="BK228" i="64" l="1"/>
  <c r="BJ231" i="64"/>
  <c r="BJ233" i="64" s="1"/>
  <c r="BK231" i="64" l="1"/>
  <c r="BK233" i="64" s="1"/>
  <c r="BL228" i="64"/>
  <c r="BL231" i="64" l="1"/>
  <c r="BL233" i="64" s="1"/>
  <c r="BM228" i="64"/>
  <c r="BN228" i="64" l="1"/>
  <c r="BM231" i="64"/>
  <c r="BM233" i="64" s="1"/>
  <c r="BN231" i="64" l="1"/>
  <c r="BN233" i="64" s="1"/>
  <c r="BO228" i="64"/>
  <c r="N228" i="64"/>
  <c r="BP228" i="64" l="1"/>
  <c r="BO231" i="64"/>
  <c r="BO233" i="64" s="1"/>
  <c r="BQ228" i="64" l="1"/>
  <c r="BP231" i="64"/>
  <c r="BP233" i="64" s="1"/>
  <c r="BQ231" i="64" l="1"/>
  <c r="BQ233" i="64" s="1"/>
  <c r="BR228" i="64"/>
  <c r="BS228" i="64" l="1"/>
  <c r="BR231" i="64"/>
  <c r="BR233" i="64" s="1"/>
  <c r="BS231" i="64" l="1"/>
  <c r="BS233" i="64" s="1"/>
  <c r="BT228" i="64"/>
  <c r="BT231" i="64" l="1"/>
  <c r="BT233" i="64" s="1"/>
  <c r="BU228" i="64"/>
  <c r="BV228" i="64" l="1"/>
  <c r="BU231" i="64"/>
  <c r="BU233" i="64" s="1"/>
  <c r="BW228" i="64" l="1"/>
  <c r="BV231" i="64"/>
  <c r="BV233" i="64" s="1"/>
  <c r="BX228" i="64" l="1"/>
  <c r="BW231" i="64"/>
  <c r="BW233" i="64" s="1"/>
  <c r="BX231" i="64" l="1"/>
  <c r="BX233" i="64" s="1"/>
  <c r="BY228" i="64"/>
  <c r="BY231" i="64" l="1"/>
  <c r="BY233" i="64" s="1"/>
  <c r="BZ228" i="64"/>
  <c r="O228" i="64" l="1"/>
  <c r="CA228" i="64"/>
  <c r="BZ231" i="64"/>
  <c r="BZ233" i="64" s="1"/>
  <c r="CA231" i="64" l="1"/>
  <c r="CA233" i="64" s="1"/>
  <c r="CB228" i="64"/>
  <c r="CB231" i="64" l="1"/>
  <c r="CB233" i="64" s="1"/>
  <c r="CC228" i="64"/>
  <c r="CD228" i="64" l="1"/>
  <c r="CC231" i="64"/>
  <c r="CC233" i="64" s="1"/>
  <c r="CE228" i="64" l="1"/>
  <c r="CD231" i="64"/>
  <c r="CD233" i="64" s="1"/>
  <c r="CF228" i="64" l="1"/>
  <c r="CE231" i="64"/>
  <c r="CE233" i="64" s="1"/>
  <c r="CF231" i="64" l="1"/>
  <c r="CF233" i="64" s="1"/>
  <c r="CG228" i="64"/>
  <c r="CG231" i="64" l="1"/>
  <c r="CG233" i="64" s="1"/>
  <c r="CH228" i="64"/>
  <c r="CI228" i="64" l="1"/>
  <c r="CH231" i="64"/>
  <c r="CH233" i="64" s="1"/>
  <c r="CI231" i="64" l="1"/>
  <c r="CJ228" i="64"/>
  <c r="L231" i="64"/>
  <c r="M231" i="64"/>
  <c r="N231" i="64"/>
  <c r="O231" i="64"/>
  <c r="CJ231" i="64" l="1"/>
  <c r="CJ233" i="64" s="1"/>
  <c r="CK228" i="64"/>
  <c r="CI233" i="64"/>
  <c r="K233" i="64"/>
  <c r="L233" i="64"/>
  <c r="M233" i="64"/>
  <c r="N233" i="64"/>
  <c r="O233" i="64"/>
  <c r="S211" i="64"/>
  <c r="T211" i="64" s="1"/>
  <c r="CK231" i="64" l="1"/>
  <c r="CL228" i="64"/>
  <c r="U211" i="64"/>
  <c r="T214" i="64"/>
  <c r="S214" i="64"/>
  <c r="CL231" i="64" l="1"/>
  <c r="CL233" i="64" s="1"/>
  <c r="P228" i="64"/>
  <c r="CK233" i="64"/>
  <c r="P231" i="64"/>
  <c r="V211" i="64"/>
  <c r="U214" i="64"/>
  <c r="P233" i="64" l="1"/>
  <c r="W211" i="64"/>
  <c r="V214" i="64"/>
  <c r="W214" i="64" l="1"/>
  <c r="X211" i="64"/>
  <c r="X214" i="64" l="1"/>
  <c r="Y211" i="64"/>
  <c r="Y214" i="64" l="1"/>
  <c r="Z211" i="64"/>
  <c r="Z214" i="64" l="1"/>
  <c r="AA211" i="64"/>
  <c r="AB211" i="64" l="1"/>
  <c r="AA214" i="64"/>
  <c r="AC211" i="64" l="1"/>
  <c r="AB214" i="64"/>
  <c r="AD211" i="64" l="1"/>
  <c r="AC214" i="64"/>
  <c r="K211" i="64" l="1"/>
  <c r="AE211" i="64"/>
  <c r="AD214" i="64"/>
  <c r="AE214" i="64" l="1"/>
  <c r="AF211" i="64"/>
  <c r="AF214" i="64" l="1"/>
  <c r="AG211" i="64"/>
  <c r="AG214" i="64" l="1"/>
  <c r="AH211" i="64"/>
  <c r="AH214" i="64" l="1"/>
  <c r="AI211" i="64"/>
  <c r="AJ211" i="64" l="1"/>
  <c r="AI214" i="64"/>
  <c r="AK211" i="64" l="1"/>
  <c r="AJ214" i="64"/>
  <c r="AL211" i="64" l="1"/>
  <c r="AK214" i="64"/>
  <c r="AM211" i="64" l="1"/>
  <c r="AL214" i="64"/>
  <c r="AM214" i="64" l="1"/>
  <c r="AN211" i="64"/>
  <c r="AN214" i="64" l="1"/>
  <c r="AO211" i="64"/>
  <c r="AO214" i="64" l="1"/>
  <c r="AP211" i="64"/>
  <c r="L211" i="64" l="1"/>
  <c r="AP214" i="64"/>
  <c r="AQ211" i="64"/>
  <c r="AR211" i="64" l="1"/>
  <c r="AQ214" i="64"/>
  <c r="AS211" i="64" l="1"/>
  <c r="AR214" i="64"/>
  <c r="AT211" i="64" l="1"/>
  <c r="AS214" i="64"/>
  <c r="AU211" i="64" l="1"/>
  <c r="AT214" i="64"/>
  <c r="AU214" i="64" l="1"/>
  <c r="AV211" i="64"/>
  <c r="AV214" i="64" l="1"/>
  <c r="AW211" i="64"/>
  <c r="AW214" i="64" l="1"/>
  <c r="AX211" i="64"/>
  <c r="AX214" i="64" l="1"/>
  <c r="AY211" i="64"/>
  <c r="AZ211" i="64" l="1"/>
  <c r="AY214" i="64"/>
  <c r="BA211" i="64" l="1"/>
  <c r="AZ214" i="64"/>
  <c r="BA214" i="64" l="1"/>
  <c r="BB211" i="64"/>
  <c r="BC211" i="64" l="1"/>
  <c r="M211" i="64"/>
  <c r="BB214" i="64"/>
  <c r="BC214" i="64" l="1"/>
  <c r="BD211" i="64"/>
  <c r="BD214" i="64" l="1"/>
  <c r="BE211" i="64"/>
  <c r="BE214" i="64" l="1"/>
  <c r="BF211" i="64"/>
  <c r="BF214" i="64" l="1"/>
  <c r="BG211" i="64"/>
  <c r="BH211" i="64" l="1"/>
  <c r="BG214" i="64"/>
  <c r="BI211" i="64" l="1"/>
  <c r="BH214" i="64"/>
  <c r="BJ211" i="64" l="1"/>
  <c r="BI214" i="64"/>
  <c r="BK211" i="64" l="1"/>
  <c r="BJ214" i="64"/>
  <c r="BK214" i="64" l="1"/>
  <c r="BL211" i="64"/>
  <c r="BL214" i="64" l="1"/>
  <c r="BM211" i="64"/>
  <c r="BM214" i="64" l="1"/>
  <c r="BN211" i="64"/>
  <c r="BN214" i="64" l="1"/>
  <c r="N211" i="64"/>
  <c r="BO211" i="64"/>
  <c r="BP211" i="64" l="1"/>
  <c r="BO214" i="64"/>
  <c r="BQ211" i="64" l="1"/>
  <c r="BP214" i="64"/>
  <c r="BR211" i="64" l="1"/>
  <c r="BQ214" i="64"/>
  <c r="BR214" i="64" l="1"/>
  <c r="BS211" i="64"/>
  <c r="BS214" i="64" l="1"/>
  <c r="BT211" i="64"/>
  <c r="BT214" i="64" l="1"/>
  <c r="BU211" i="64"/>
  <c r="BU214" i="64" l="1"/>
  <c r="BV211" i="64"/>
  <c r="BV214" i="64" l="1"/>
  <c r="BW211" i="64"/>
  <c r="BX211" i="64" l="1"/>
  <c r="BW214" i="64"/>
  <c r="BY211" i="64" l="1"/>
  <c r="BX214" i="64"/>
  <c r="BY214" i="64" l="1"/>
  <c r="BZ211" i="64"/>
  <c r="CA211" i="64" l="1"/>
  <c r="BZ214" i="64"/>
  <c r="O211" i="64"/>
  <c r="CA214" i="64" l="1"/>
  <c r="CB211" i="64"/>
  <c r="CB214" i="64" l="1"/>
  <c r="CC211" i="64"/>
  <c r="CD211" i="64" l="1"/>
  <c r="CC214" i="64"/>
  <c r="CD214" i="64" l="1"/>
  <c r="CE211" i="64"/>
  <c r="CF211" i="64" l="1"/>
  <c r="CE214" i="64"/>
  <c r="CG211" i="64" l="1"/>
  <c r="CF214" i="64"/>
  <c r="CH211" i="64" l="1"/>
  <c r="CG214" i="64"/>
  <c r="CH214" i="64" l="1"/>
  <c r="CI211" i="64"/>
  <c r="CI214" i="64" l="1"/>
  <c r="CJ211" i="64"/>
  <c r="CJ214" i="64" l="1"/>
  <c r="CK211" i="64"/>
  <c r="CK214" i="64" l="1"/>
  <c r="CL211" i="64"/>
  <c r="K214" i="64"/>
  <c r="L214" i="64"/>
  <c r="M214" i="64"/>
  <c r="N214" i="64"/>
  <c r="O214" i="64"/>
  <c r="CL214" i="64" l="1"/>
  <c r="P214" i="64" s="1"/>
  <c r="P211" i="64"/>
  <c r="S18" i="861" l="1"/>
  <c r="V18" i="861"/>
  <c r="X18" i="861"/>
  <c r="Y18" i="861"/>
  <c r="Z18" i="861"/>
  <c r="AA18" i="861"/>
  <c r="AB18" i="861"/>
  <c r="AC18" i="861"/>
  <c r="AD18" i="861"/>
  <c r="AI18" i="861"/>
  <c r="AL18" i="861"/>
  <c r="AN18" i="861"/>
  <c r="AO18" i="861"/>
  <c r="AQ18" i="861"/>
  <c r="AR18" i="861"/>
  <c r="AS18" i="861"/>
  <c r="AT18" i="861"/>
  <c r="AY18" i="861"/>
  <c r="AZ18" i="861"/>
  <c r="BB18" i="861"/>
  <c r="BD18" i="861"/>
  <c r="BG18" i="861"/>
  <c r="BH18" i="861"/>
  <c r="BI18" i="861"/>
  <c r="BJ18" i="861"/>
  <c r="BK18" i="861"/>
  <c r="BO18" i="861"/>
  <c r="BP18" i="861"/>
  <c r="BR18" i="861"/>
  <c r="BT18" i="861"/>
  <c r="BU18" i="861"/>
  <c r="BV18" i="861"/>
  <c r="BW18" i="861"/>
  <c r="BX18" i="861"/>
  <c r="BY18" i="861"/>
  <c r="BZ18" i="861"/>
  <c r="CA18" i="861"/>
  <c r="CE18" i="861"/>
  <c r="CF18" i="861"/>
  <c r="CH18" i="861"/>
  <c r="T18" i="861"/>
  <c r="U18" i="861"/>
  <c r="W18" i="861"/>
  <c r="AE18" i="861"/>
  <c r="AF18" i="861"/>
  <c r="AG18" i="861"/>
  <c r="AH18" i="861"/>
  <c r="AJ18" i="861"/>
  <c r="AK18" i="861"/>
  <c r="AM18" i="861"/>
  <c r="AP18" i="861"/>
  <c r="AU18" i="861"/>
  <c r="AV18" i="861"/>
  <c r="AW18" i="861"/>
  <c r="AX18" i="861"/>
  <c r="BA18" i="861"/>
  <c r="BC18" i="861"/>
  <c r="BE18" i="861"/>
  <c r="BF18" i="861"/>
  <c r="BL18" i="861"/>
  <c r="BM18" i="861"/>
  <c r="BN18" i="861"/>
  <c r="BQ18" i="861"/>
  <c r="BS18" i="861"/>
  <c r="CB18" i="861"/>
  <c r="CC18" i="861"/>
  <c r="CD18" i="861"/>
  <c r="CG18" i="861"/>
  <c r="CI18" i="861"/>
  <c r="CJ18" i="861"/>
  <c r="CK18" i="861"/>
  <c r="CL18" i="861"/>
  <c r="S28" i="861" l="1"/>
  <c r="AI28" i="861"/>
  <c r="BE28" i="861"/>
  <c r="U28" i="861"/>
  <c r="BK28" i="861"/>
  <c r="CL28" i="861"/>
  <c r="BA28" i="861"/>
  <c r="CK28" i="861"/>
  <c r="AX28" i="861"/>
  <c r="CJ28" i="861"/>
  <c r="AW28" i="861"/>
  <c r="CE28" i="861"/>
  <c r="BG28" i="861"/>
  <c r="AA28" i="861"/>
  <c r="CI28" i="861"/>
  <c r="CA28" i="861"/>
  <c r="BD28" i="861"/>
  <c r="Z28" i="861"/>
  <c r="CG28" i="861"/>
  <c r="AU28" i="861"/>
  <c r="BZ28" i="861"/>
  <c r="Y28" i="861"/>
  <c r="CD28" i="861"/>
  <c r="AP28" i="861"/>
  <c r="CC28" i="861"/>
  <c r="AY28" i="861"/>
  <c r="CB28" i="861"/>
  <c r="BW28" i="861"/>
  <c r="BS28" i="861"/>
  <c r="BV28" i="861"/>
  <c r="BQ28" i="861"/>
  <c r="AH28" i="861"/>
  <c r="BU28" i="861"/>
  <c r="AG28" i="861"/>
  <c r="BT28" i="861"/>
  <c r="BM28" i="861"/>
  <c r="AF12" i="863"/>
  <c r="AF50" i="863" s="1"/>
  <c r="BL28" i="861"/>
  <c r="AE28" i="861"/>
  <c r="BF28" i="861"/>
  <c r="W28" i="861"/>
  <c r="BO28" i="861"/>
  <c r="M18" i="861"/>
  <c r="L18" i="861"/>
  <c r="AQ28" i="861"/>
  <c r="AF28" i="861"/>
  <c r="CF3120" i="64"/>
  <c r="CF3197" i="64"/>
  <c r="CF12" i="863"/>
  <c r="CF28" i="861"/>
  <c r="BP3120" i="64"/>
  <c r="BP3197" i="64"/>
  <c r="BP12" i="863"/>
  <c r="BP28" i="861"/>
  <c r="AZ3120" i="64"/>
  <c r="AZ3197" i="64"/>
  <c r="AZ12" i="863"/>
  <c r="AZ28" i="861"/>
  <c r="BX3120" i="64"/>
  <c r="BX3197" i="64"/>
  <c r="BX12" i="863"/>
  <c r="BX28" i="861"/>
  <c r="BH3120" i="64"/>
  <c r="BH3197" i="64"/>
  <c r="BH12" i="863"/>
  <c r="BH28" i="861"/>
  <c r="AR3120" i="64"/>
  <c r="AR3197" i="64"/>
  <c r="AR12" i="863"/>
  <c r="AR28" i="861"/>
  <c r="AO3120" i="64"/>
  <c r="AO3197" i="64"/>
  <c r="AO12" i="863"/>
  <c r="AO28" i="861"/>
  <c r="AN3120" i="64"/>
  <c r="AN3197" i="64"/>
  <c r="AN12" i="863"/>
  <c r="AN28" i="861"/>
  <c r="X3120" i="64"/>
  <c r="X3197" i="64"/>
  <c r="X12" i="863"/>
  <c r="X28" i="861"/>
  <c r="CH3120" i="64"/>
  <c r="CH3197" i="64"/>
  <c r="CH12" i="863"/>
  <c r="CH28" i="861"/>
  <c r="BR3120" i="64"/>
  <c r="BR3197" i="64"/>
  <c r="BR12" i="863"/>
  <c r="BR28" i="861"/>
  <c r="BB3120" i="64"/>
  <c r="BB3197" i="64"/>
  <c r="BB12" i="863"/>
  <c r="BB28" i="861"/>
  <c r="AL3120" i="64"/>
  <c r="AL3197" i="64"/>
  <c r="AL12" i="863"/>
  <c r="AL28" i="861"/>
  <c r="V3120" i="64"/>
  <c r="V3197" i="64"/>
  <c r="V12" i="863"/>
  <c r="V28" i="861"/>
  <c r="BW3120" i="64"/>
  <c r="BW3197" i="64"/>
  <c r="BW12" i="863"/>
  <c r="BE3120" i="64"/>
  <c r="BE3197" i="64"/>
  <c r="BE12" i="863"/>
  <c r="AM3197" i="64"/>
  <c r="AM3120" i="64"/>
  <c r="AM12" i="863"/>
  <c r="U3120" i="64"/>
  <c r="U3197" i="64"/>
  <c r="U12" i="863"/>
  <c r="BV3120" i="64"/>
  <c r="BV3197" i="64"/>
  <c r="BV12" i="863"/>
  <c r="BD3120" i="64"/>
  <c r="BD3197" i="64"/>
  <c r="BD12" i="863"/>
  <c r="T3120" i="64"/>
  <c r="T3197" i="64"/>
  <c r="T12" i="863"/>
  <c r="BY3120" i="64"/>
  <c r="BY3197" i="64"/>
  <c r="BY12" i="863"/>
  <c r="BI3120" i="64"/>
  <c r="BI3197" i="64"/>
  <c r="BI12" i="863"/>
  <c r="AS3120" i="64"/>
  <c r="AS3197" i="64"/>
  <c r="AS12" i="863"/>
  <c r="AC3120" i="64"/>
  <c r="AC3197" i="64"/>
  <c r="AC12" i="863"/>
  <c r="BU3120" i="64"/>
  <c r="BU3197" i="64"/>
  <c r="BU12" i="863"/>
  <c r="BC3120" i="64"/>
  <c r="BC3197" i="64"/>
  <c r="N18" i="861"/>
  <c r="BC12" i="863"/>
  <c r="AK3197" i="64"/>
  <c r="AK3120" i="64"/>
  <c r="AK12" i="863"/>
  <c r="CL3120" i="64"/>
  <c r="CL3197" i="64"/>
  <c r="CL12" i="863"/>
  <c r="BT3120" i="64"/>
  <c r="BT3197" i="64"/>
  <c r="BT12" i="863"/>
  <c r="AJ3120" i="64"/>
  <c r="AJ3197" i="64"/>
  <c r="AJ12" i="863"/>
  <c r="BC28" i="861"/>
  <c r="AM28" i="861"/>
  <c r="CK3120" i="64"/>
  <c r="CK3197" i="64"/>
  <c r="CK12" i="863"/>
  <c r="BS3197" i="64"/>
  <c r="BS3120" i="64"/>
  <c r="BS12" i="863"/>
  <c r="BA3120" i="64"/>
  <c r="BA3197" i="64"/>
  <c r="BA12" i="863"/>
  <c r="AH3120" i="64"/>
  <c r="AH3197" i="64"/>
  <c r="AH12" i="863"/>
  <c r="CJ3120" i="64"/>
  <c r="CJ3197" i="64"/>
  <c r="CJ12" i="863"/>
  <c r="AG3197" i="64"/>
  <c r="AG3120" i="64"/>
  <c r="AG12" i="863"/>
  <c r="AK28" i="861"/>
  <c r="CI3120" i="64"/>
  <c r="CI3197" i="64"/>
  <c r="CI12" i="863"/>
  <c r="BQ3197" i="64"/>
  <c r="BQ3120" i="64"/>
  <c r="BQ12" i="863"/>
  <c r="AX3120" i="64"/>
  <c r="AX3197" i="64"/>
  <c r="AX12" i="863"/>
  <c r="AJ28" i="861"/>
  <c r="T28" i="861"/>
  <c r="AW3197" i="64"/>
  <c r="AW3120" i="64"/>
  <c r="AW12" i="863"/>
  <c r="AE3197" i="64"/>
  <c r="AE3120" i="64"/>
  <c r="AE12" i="863"/>
  <c r="CG3120" i="64"/>
  <c r="CG3197" i="64"/>
  <c r="CG12" i="863"/>
  <c r="BN3120" i="64"/>
  <c r="BN3197" i="64"/>
  <c r="BN12" i="863"/>
  <c r="AV3120" i="64"/>
  <c r="AV3197" i="64"/>
  <c r="AV12" i="863"/>
  <c r="AD3120" i="64"/>
  <c r="AD3197" i="64"/>
  <c r="AD12" i="863"/>
  <c r="BN28" i="861"/>
  <c r="BM3197" i="64"/>
  <c r="BM3120" i="64"/>
  <c r="BM12" i="863"/>
  <c r="AU3197" i="64"/>
  <c r="AU3120" i="64"/>
  <c r="AU12" i="863"/>
  <c r="AB3120" i="64"/>
  <c r="AB3197" i="64"/>
  <c r="AB12" i="863"/>
  <c r="CD3120" i="64"/>
  <c r="CD3197" i="64"/>
  <c r="CD12" i="863"/>
  <c r="BL3120" i="64"/>
  <c r="BL3197" i="64"/>
  <c r="BL12" i="863"/>
  <c r="AT3120" i="64"/>
  <c r="AT3197" i="64"/>
  <c r="AT12" i="863"/>
  <c r="AA3120" i="64"/>
  <c r="AA3197" i="64"/>
  <c r="AA12" i="863"/>
  <c r="AV28" i="861"/>
  <c r="CC3197" i="64"/>
  <c r="CC3120" i="64"/>
  <c r="CC12" i="863"/>
  <c r="BK3197" i="64"/>
  <c r="BK3120" i="64"/>
  <c r="BK12" i="863"/>
  <c r="Z3120" i="64"/>
  <c r="Z3197" i="64"/>
  <c r="Z12" i="863"/>
  <c r="CE3120" i="64"/>
  <c r="CE3197" i="64"/>
  <c r="CE12" i="863"/>
  <c r="BO3197" i="64"/>
  <c r="BO3120" i="64"/>
  <c r="BO12" i="863"/>
  <c r="O18" i="861"/>
  <c r="AY3120" i="64"/>
  <c r="AY3197" i="64"/>
  <c r="AY12" i="863"/>
  <c r="AI3197" i="64"/>
  <c r="AI3120" i="64"/>
  <c r="AI12" i="863"/>
  <c r="S3120" i="64"/>
  <c r="S3124" i="64" s="1"/>
  <c r="S3197" i="64"/>
  <c r="S3201" i="64" s="1"/>
  <c r="S3203" i="64" s="1"/>
  <c r="K18" i="861"/>
  <c r="S12" i="863"/>
  <c r="CB3120" i="64"/>
  <c r="CB3197" i="64"/>
  <c r="CB12" i="863"/>
  <c r="BJ3120" i="64"/>
  <c r="BJ3197" i="64"/>
  <c r="BJ12" i="863"/>
  <c r="AQ3120" i="64"/>
  <c r="AQ3197" i="64"/>
  <c r="AQ12" i="863"/>
  <c r="Y3120" i="64"/>
  <c r="Y3197" i="64"/>
  <c r="Y12" i="863"/>
  <c r="BJ28" i="861"/>
  <c r="AT28" i="861"/>
  <c r="AD28" i="861"/>
  <c r="CA3197" i="64"/>
  <c r="CA3120" i="64"/>
  <c r="P18" i="861"/>
  <c r="CA12" i="863"/>
  <c r="AP3120" i="64"/>
  <c r="AP3197" i="64"/>
  <c r="AP12" i="863"/>
  <c r="BY28" i="861"/>
  <c r="BI28" i="861"/>
  <c r="AS28" i="861"/>
  <c r="AC28" i="861"/>
  <c r="BZ3120" i="64"/>
  <c r="BZ3197" i="64"/>
  <c r="BZ12" i="863"/>
  <c r="BG3120" i="64"/>
  <c r="BG3197" i="64"/>
  <c r="BG12" i="863"/>
  <c r="W3120" i="64"/>
  <c r="W3197" i="64"/>
  <c r="W12" i="863"/>
  <c r="AB28" i="861"/>
  <c r="BF3120" i="64"/>
  <c r="BF3197" i="64"/>
  <c r="BF12" i="863"/>
  <c r="AF3120" i="64"/>
  <c r="AF3197" i="64"/>
  <c r="CG29" i="861" l="1"/>
  <c r="S29" i="861"/>
  <c r="AF52" i="863"/>
  <c r="AF19" i="863" s="1"/>
  <c r="AF34" i="861" s="1"/>
  <c r="AF54" i="863"/>
  <c r="AE29" i="861"/>
  <c r="CD29" i="861"/>
  <c r="BA29" i="861"/>
  <c r="BL29" i="861"/>
  <c r="Y29" i="861"/>
  <c r="CL29" i="861"/>
  <c r="BZ29" i="861"/>
  <c r="BK29" i="861"/>
  <c r="BM29" i="861"/>
  <c r="AU29" i="861"/>
  <c r="U29" i="861"/>
  <c r="AF29" i="861"/>
  <c r="BT29" i="861"/>
  <c r="BE29" i="861"/>
  <c r="AG29" i="861"/>
  <c r="Z29" i="861"/>
  <c r="BU29" i="861"/>
  <c r="BD29" i="861"/>
  <c r="AI29" i="861"/>
  <c r="AH29" i="861"/>
  <c r="CA29" i="861"/>
  <c r="BQ29" i="861"/>
  <c r="CI29" i="861"/>
  <c r="BV29" i="861"/>
  <c r="AA29" i="861"/>
  <c r="BS29" i="861"/>
  <c r="BG29" i="861"/>
  <c r="BW29" i="861"/>
  <c r="CE29" i="861"/>
  <c r="CB29" i="861"/>
  <c r="AW29" i="861"/>
  <c r="BO29" i="861"/>
  <c r="AY29" i="861"/>
  <c r="CJ29" i="861"/>
  <c r="W29" i="861"/>
  <c r="CC29" i="861"/>
  <c r="AX29" i="861"/>
  <c r="BF29" i="861"/>
  <c r="AP29" i="861"/>
  <c r="CK29" i="861"/>
  <c r="L3197" i="64"/>
  <c r="L12" i="863"/>
  <c r="L3120" i="64"/>
  <c r="M3197" i="64"/>
  <c r="M12" i="863"/>
  <c r="M3120" i="64"/>
  <c r="E8" i="1246"/>
  <c r="E13" i="1246" s="1"/>
  <c r="D8" i="1246"/>
  <c r="D13" i="1246" s="1"/>
  <c r="P28" i="861"/>
  <c r="M19" i="861"/>
  <c r="K28" i="861"/>
  <c r="L28" i="861"/>
  <c r="O28" i="861"/>
  <c r="M28" i="861"/>
  <c r="AQ29" i="861"/>
  <c r="AV54" i="863"/>
  <c r="AV52" i="863"/>
  <c r="AV19" i="863" s="1"/>
  <c r="AV34" i="861" s="1"/>
  <c r="AV50" i="863"/>
  <c r="AB29" i="861"/>
  <c r="CA54" i="863"/>
  <c r="CA52" i="863"/>
  <c r="CA50" i="863"/>
  <c r="Y54" i="863"/>
  <c r="Y52" i="863"/>
  <c r="Y19" i="863" s="1"/>
  <c r="Y34" i="861" s="1"/>
  <c r="Y50" i="863"/>
  <c r="S3126" i="64"/>
  <c r="AD54" i="863"/>
  <c r="AD52" i="863"/>
  <c r="AD19" i="863" s="1"/>
  <c r="AD34" i="861" s="1"/>
  <c r="AD50" i="863"/>
  <c r="AC29" i="861"/>
  <c r="T29" i="861"/>
  <c r="V29" i="861"/>
  <c r="CH29" i="861"/>
  <c r="CH54" i="863"/>
  <c r="CH52" i="863"/>
  <c r="CH19" i="863" s="1"/>
  <c r="CH34" i="861" s="1"/>
  <c r="CH50" i="863"/>
  <c r="AZ29" i="861"/>
  <c r="AJ29" i="861"/>
  <c r="BV54" i="863"/>
  <c r="BV52" i="863"/>
  <c r="BV19" i="863" s="1"/>
  <c r="BV34" i="861" s="1"/>
  <c r="BV50" i="863"/>
  <c r="V54" i="863"/>
  <c r="V52" i="863"/>
  <c r="V19" i="863" s="1"/>
  <c r="V34" i="861" s="1"/>
  <c r="V50" i="863"/>
  <c r="BI29" i="861"/>
  <c r="AY50" i="863"/>
  <c r="AY54" i="863"/>
  <c r="AY52" i="863"/>
  <c r="AY19" i="863" s="1"/>
  <c r="AY34" i="861" s="1"/>
  <c r="CC54" i="863"/>
  <c r="CC52" i="863"/>
  <c r="CC19" i="863" s="1"/>
  <c r="CC34" i="861" s="1"/>
  <c r="CC50" i="863"/>
  <c r="AF18" i="863"/>
  <c r="AF33" i="861" s="1"/>
  <c r="CJ54" i="863"/>
  <c r="CJ52" i="863"/>
  <c r="CJ19" i="863" s="1"/>
  <c r="CJ34" i="861" s="1"/>
  <c r="CJ50" i="863"/>
  <c r="AM29" i="861"/>
  <c r="AS54" i="863"/>
  <c r="AS52" i="863"/>
  <c r="AS19" i="863" s="1"/>
  <c r="AS34" i="861" s="1"/>
  <c r="AS50" i="863"/>
  <c r="AZ52" i="863"/>
  <c r="AZ19" i="863" s="1"/>
  <c r="AZ34" i="861" s="1"/>
  <c r="AZ50" i="863"/>
  <c r="AZ54" i="863"/>
  <c r="AR29" i="861"/>
  <c r="N28" i="861"/>
  <c r="BC29" i="861"/>
  <c r="BJ54" i="863"/>
  <c r="BJ52" i="863"/>
  <c r="BJ19" i="863" s="1"/>
  <c r="BJ34" i="861" s="1"/>
  <c r="BJ50" i="863"/>
  <c r="BN50" i="863"/>
  <c r="BN54" i="863"/>
  <c r="BN52" i="863"/>
  <c r="BN19" i="863" s="1"/>
  <c r="BN34" i="861" s="1"/>
  <c r="U52" i="863"/>
  <c r="U19" i="863" s="1"/>
  <c r="U34" i="861" s="1"/>
  <c r="U50" i="863"/>
  <c r="U54" i="863"/>
  <c r="AL29" i="861"/>
  <c r="X29" i="861"/>
  <c r="AR54" i="863"/>
  <c r="AR52" i="863"/>
  <c r="AR19" i="863" s="1"/>
  <c r="AR34" i="861" s="1"/>
  <c r="AR50" i="863"/>
  <c r="BF54" i="863"/>
  <c r="BF52" i="863"/>
  <c r="BF19" i="863" s="1"/>
  <c r="BF34" i="861" s="1"/>
  <c r="BF50" i="863"/>
  <c r="AP54" i="863"/>
  <c r="AP52" i="863"/>
  <c r="AP19" i="863" s="1"/>
  <c r="AP34" i="861" s="1"/>
  <c r="AP50" i="863"/>
  <c r="AB54" i="863"/>
  <c r="AB52" i="863"/>
  <c r="AB19" i="863" s="1"/>
  <c r="AB34" i="861" s="1"/>
  <c r="AB50" i="863"/>
  <c r="G8" i="1246"/>
  <c r="G13" i="1246" s="1"/>
  <c r="O3197" i="64"/>
  <c r="O3120" i="64"/>
  <c r="O12" i="863"/>
  <c r="O19" i="861"/>
  <c r="AV29" i="861"/>
  <c r="AX50" i="863"/>
  <c r="AX54" i="863"/>
  <c r="AX52" i="863"/>
  <c r="AX19" i="863" s="1"/>
  <c r="AX34" i="861" s="1"/>
  <c r="AK52" i="863"/>
  <c r="AK19" i="863" s="1"/>
  <c r="AK34" i="861" s="1"/>
  <c r="AK50" i="863"/>
  <c r="AK54" i="863"/>
  <c r="BI54" i="863"/>
  <c r="BI52" i="863"/>
  <c r="BI19" i="863" s="1"/>
  <c r="BI34" i="861" s="1"/>
  <c r="BI50" i="863"/>
  <c r="AL54" i="863"/>
  <c r="AL52" i="863"/>
  <c r="AL19" i="863" s="1"/>
  <c r="AL34" i="861" s="1"/>
  <c r="AL50" i="863"/>
  <c r="X54" i="863"/>
  <c r="X52" i="863"/>
  <c r="X19" i="863" s="1"/>
  <c r="X34" i="861" s="1"/>
  <c r="X50" i="863"/>
  <c r="BP29" i="861"/>
  <c r="BP52" i="863"/>
  <c r="BP19" i="863" s="1"/>
  <c r="BP34" i="861" s="1"/>
  <c r="BP50" i="863"/>
  <c r="BP54" i="863"/>
  <c r="AU54" i="863"/>
  <c r="AU52" i="863"/>
  <c r="AU19" i="863" s="1"/>
  <c r="AU34" i="861" s="1"/>
  <c r="AU50" i="863"/>
  <c r="CG52" i="863"/>
  <c r="CG19" i="863" s="1"/>
  <c r="CG34" i="861" s="1"/>
  <c r="CG50" i="863"/>
  <c r="CG54" i="863"/>
  <c r="AM54" i="863"/>
  <c r="AM52" i="863"/>
  <c r="AM19" i="863" s="1"/>
  <c r="AM34" i="861" s="1"/>
  <c r="AM50" i="863"/>
  <c r="BH29" i="861"/>
  <c r="H8" i="1246"/>
  <c r="H13" i="1246" s="1"/>
  <c r="P3120" i="64"/>
  <c r="P3197" i="64"/>
  <c r="P12" i="863"/>
  <c r="P19" i="861"/>
  <c r="BQ52" i="863"/>
  <c r="BQ19" i="863" s="1"/>
  <c r="BQ34" i="861" s="1"/>
  <c r="BQ50" i="863"/>
  <c r="BQ54" i="863"/>
  <c r="AJ52" i="863"/>
  <c r="AJ19" i="863" s="1"/>
  <c r="AJ34" i="861" s="1"/>
  <c r="AJ50" i="863"/>
  <c r="AJ54" i="863"/>
  <c r="BC54" i="863"/>
  <c r="BC52" i="863"/>
  <c r="BC50" i="863"/>
  <c r="BY54" i="863"/>
  <c r="BY52" i="863"/>
  <c r="BY19" i="863" s="1"/>
  <c r="BY34" i="861" s="1"/>
  <c r="BY50" i="863"/>
  <c r="BB29" i="861"/>
  <c r="AN29" i="861"/>
  <c r="BH54" i="863"/>
  <c r="BH52" i="863"/>
  <c r="BH19" i="863" s="1"/>
  <c r="BH34" i="861" s="1"/>
  <c r="BH50" i="863"/>
  <c r="AQ54" i="863"/>
  <c r="AQ52" i="863"/>
  <c r="AQ50" i="863"/>
  <c r="BY29" i="861"/>
  <c r="BB54" i="863"/>
  <c r="BB52" i="863"/>
  <c r="BB19" i="863" s="1"/>
  <c r="BB34" i="861" s="1"/>
  <c r="BB50" i="863"/>
  <c r="AN54" i="863"/>
  <c r="AN52" i="863"/>
  <c r="AN19" i="863" s="1"/>
  <c r="AN34" i="861" s="1"/>
  <c r="AN50" i="863"/>
  <c r="CF29" i="861"/>
  <c r="AH50" i="863"/>
  <c r="AH54" i="863"/>
  <c r="AH52" i="863"/>
  <c r="AH19" i="863" s="1"/>
  <c r="AH34" i="861" s="1"/>
  <c r="CB54" i="863"/>
  <c r="CB52" i="863"/>
  <c r="CB19" i="863" s="1"/>
  <c r="CB34" i="861" s="1"/>
  <c r="CB50" i="863"/>
  <c r="BE54" i="863"/>
  <c r="BE52" i="863"/>
  <c r="BE19" i="863" s="1"/>
  <c r="BE34" i="861" s="1"/>
  <c r="BE50" i="863"/>
  <c r="CF52" i="863"/>
  <c r="CF19" i="863" s="1"/>
  <c r="CF34" i="861" s="1"/>
  <c r="CF50" i="863"/>
  <c r="CF54" i="863"/>
  <c r="CE50" i="863"/>
  <c r="CE54" i="863"/>
  <c r="CE52" i="863"/>
  <c r="CE19" i="863" s="1"/>
  <c r="CE34" i="861" s="1"/>
  <c r="BA52" i="863"/>
  <c r="BA19" i="863" s="1"/>
  <c r="BA34" i="861" s="1"/>
  <c r="BA50" i="863"/>
  <c r="BA54" i="863"/>
  <c r="BG54" i="863"/>
  <c r="BG52" i="863"/>
  <c r="BG19" i="863" s="1"/>
  <c r="BG34" i="861" s="1"/>
  <c r="BG50" i="863"/>
  <c r="AE54" i="863"/>
  <c r="AE52" i="863"/>
  <c r="AE50" i="863"/>
  <c r="AD29" i="861"/>
  <c r="S50" i="863"/>
  <c r="S54" i="863"/>
  <c r="S52" i="863"/>
  <c r="CI54" i="863"/>
  <c r="CI52" i="863"/>
  <c r="CI19" i="863" s="1"/>
  <c r="CI34" i="861" s="1"/>
  <c r="CI50" i="863"/>
  <c r="BT54" i="863"/>
  <c r="BT52" i="863"/>
  <c r="BT19" i="863" s="1"/>
  <c r="BT34" i="861" s="1"/>
  <c r="BT50" i="863"/>
  <c r="T52" i="863"/>
  <c r="T19" i="863" s="1"/>
  <c r="T34" i="861" s="1"/>
  <c r="T50" i="863"/>
  <c r="T54" i="863"/>
  <c r="BX29" i="861"/>
  <c r="AT29" i="861"/>
  <c r="C8" i="1246"/>
  <c r="C13" i="1246" s="1"/>
  <c r="K3120" i="64"/>
  <c r="K3197" i="64"/>
  <c r="K12" i="863"/>
  <c r="L19" i="861"/>
  <c r="Z54" i="863"/>
  <c r="Z52" i="863"/>
  <c r="Z19" i="863" s="1"/>
  <c r="Z34" i="861" s="1"/>
  <c r="Z50" i="863"/>
  <c r="BL54" i="863"/>
  <c r="BL52" i="863"/>
  <c r="BL19" i="863" s="1"/>
  <c r="BL34" i="861" s="1"/>
  <c r="BL50" i="863"/>
  <c r="BS54" i="863"/>
  <c r="BS52" i="863"/>
  <c r="BS19" i="863" s="1"/>
  <c r="BS34" i="861" s="1"/>
  <c r="BS50" i="863"/>
  <c r="BU54" i="863"/>
  <c r="BU52" i="863"/>
  <c r="BU19" i="863" s="1"/>
  <c r="BU34" i="861" s="1"/>
  <c r="BU50" i="863"/>
  <c r="T3201" i="64"/>
  <c r="T3203" i="64" s="1"/>
  <c r="BR29" i="861"/>
  <c r="AO29" i="861"/>
  <c r="BX54" i="863"/>
  <c r="BX52" i="863"/>
  <c r="BX19" i="863" s="1"/>
  <c r="BX34" i="861" s="1"/>
  <c r="BX50" i="863"/>
  <c r="AA54" i="863"/>
  <c r="AA52" i="863"/>
  <c r="AA19" i="863" s="1"/>
  <c r="AA34" i="861" s="1"/>
  <c r="AA50" i="863"/>
  <c r="W54" i="863"/>
  <c r="W52" i="863"/>
  <c r="W19" i="863" s="1"/>
  <c r="W34" i="861" s="1"/>
  <c r="W50" i="863"/>
  <c r="AT54" i="863"/>
  <c r="AT52" i="863"/>
  <c r="AT19" i="863" s="1"/>
  <c r="AT34" i="861" s="1"/>
  <c r="AT50" i="863"/>
  <c r="F8" i="1246"/>
  <c r="F13" i="1246" s="1"/>
  <c r="N3120" i="64"/>
  <c r="N3197" i="64"/>
  <c r="N12" i="863"/>
  <c r="N19" i="861"/>
  <c r="BM54" i="863"/>
  <c r="BM52" i="863"/>
  <c r="BM19" i="863" s="1"/>
  <c r="BM34" i="861" s="1"/>
  <c r="BM50" i="863"/>
  <c r="BZ54" i="863"/>
  <c r="BZ52" i="863"/>
  <c r="BZ19" i="863" s="1"/>
  <c r="BZ34" i="861" s="1"/>
  <c r="BZ50" i="863"/>
  <c r="BJ29" i="861"/>
  <c r="BN29" i="861"/>
  <c r="AW54" i="863"/>
  <c r="AW52" i="863"/>
  <c r="AW19" i="863" s="1"/>
  <c r="AW34" i="861" s="1"/>
  <c r="AW50" i="863"/>
  <c r="T3124" i="64"/>
  <c r="U3124" i="64" s="1"/>
  <c r="BW54" i="863"/>
  <c r="BW52" i="863"/>
  <c r="BW19" i="863" s="1"/>
  <c r="BW34" i="861" s="1"/>
  <c r="BW50" i="863"/>
  <c r="BR54" i="863"/>
  <c r="BR52" i="863"/>
  <c r="BR19" i="863" s="1"/>
  <c r="BR34" i="861" s="1"/>
  <c r="BR50" i="863"/>
  <c r="AO54" i="863"/>
  <c r="AO52" i="863"/>
  <c r="AO19" i="863" s="1"/>
  <c r="AO34" i="861" s="1"/>
  <c r="AO50" i="863"/>
  <c r="AK29" i="861"/>
  <c r="CL54" i="863"/>
  <c r="CL52" i="863"/>
  <c r="CL19" i="863" s="1"/>
  <c r="CL34" i="861" s="1"/>
  <c r="CL50" i="863"/>
  <c r="BD54" i="863"/>
  <c r="BD52" i="863"/>
  <c r="BD19" i="863" s="1"/>
  <c r="BD34" i="861" s="1"/>
  <c r="BD50" i="863"/>
  <c r="AS29" i="861"/>
  <c r="BO50" i="863"/>
  <c r="BO54" i="863"/>
  <c r="BO52" i="863"/>
  <c r="AI50" i="863"/>
  <c r="AI54" i="863"/>
  <c r="AI52" i="863"/>
  <c r="AI19" i="863" s="1"/>
  <c r="AI34" i="861" s="1"/>
  <c r="BK54" i="863"/>
  <c r="BK52" i="863"/>
  <c r="BK19" i="863" s="1"/>
  <c r="BK34" i="861" s="1"/>
  <c r="BK50" i="863"/>
  <c r="CD50" i="863"/>
  <c r="CD54" i="863"/>
  <c r="CD52" i="863"/>
  <c r="CD19" i="863" s="1"/>
  <c r="CD34" i="861" s="1"/>
  <c r="AG54" i="863"/>
  <c r="AG52" i="863"/>
  <c r="AG19" i="863" s="1"/>
  <c r="AG34" i="861" s="1"/>
  <c r="AG50" i="863"/>
  <c r="CK54" i="863"/>
  <c r="CK52" i="863"/>
  <c r="CK19" i="863" s="1"/>
  <c r="CK34" i="861" s="1"/>
  <c r="CK50" i="863"/>
  <c r="AC54" i="863"/>
  <c r="AC52" i="863"/>
  <c r="AC19" i="863" s="1"/>
  <c r="AC34" i="861" s="1"/>
  <c r="AC50" i="863"/>
  <c r="AF55" i="863" l="1"/>
  <c r="AF36" i="861"/>
  <c r="N29" i="861"/>
  <c r="M29" i="861"/>
  <c r="O29" i="861"/>
  <c r="L29" i="861"/>
  <c r="K29" i="861"/>
  <c r="P29" i="861"/>
  <c r="N54" i="863"/>
  <c r="O54" i="863"/>
  <c r="P54" i="863"/>
  <c r="K54" i="863"/>
  <c r="L54" i="863"/>
  <c r="M54" i="863"/>
  <c r="U3201" i="64"/>
  <c r="U3203" i="64" s="1"/>
  <c r="V3124" i="64"/>
  <c r="AS55" i="863"/>
  <c r="AS18" i="863"/>
  <c r="AS33" i="861" s="1"/>
  <c r="AY55" i="863"/>
  <c r="AY18" i="863"/>
  <c r="AY33" i="861" s="1"/>
  <c r="CE55" i="863"/>
  <c r="CE18" i="863"/>
  <c r="CE33" i="861" s="1"/>
  <c r="BL55" i="863"/>
  <c r="BL18" i="863"/>
  <c r="BL33" i="861" s="1"/>
  <c r="CH18" i="863"/>
  <c r="CH33" i="861" s="1"/>
  <c r="CH55" i="863"/>
  <c r="CF18" i="863"/>
  <c r="CF33" i="861" s="1"/>
  <c r="CF55" i="863"/>
  <c r="X55" i="863"/>
  <c r="X18" i="863"/>
  <c r="X33" i="861" s="1"/>
  <c r="P50" i="863"/>
  <c r="CA55" i="863"/>
  <c r="CA18" i="863"/>
  <c r="BR18" i="863"/>
  <c r="BR33" i="861" s="1"/>
  <c r="BR55" i="863"/>
  <c r="BD55" i="863"/>
  <c r="BD18" i="863"/>
  <c r="BD33" i="861" s="1"/>
  <c r="CK55" i="863"/>
  <c r="CK18" i="863"/>
  <c r="CK33" i="861" s="1"/>
  <c r="AI55" i="863"/>
  <c r="AI18" i="863"/>
  <c r="AI33" i="861" s="1"/>
  <c r="AP55" i="863"/>
  <c r="AP18" i="863"/>
  <c r="AP33" i="861" s="1"/>
  <c r="BG55" i="863"/>
  <c r="BG18" i="863"/>
  <c r="BG33" i="861" s="1"/>
  <c r="U18" i="863"/>
  <c r="U33" i="861" s="1"/>
  <c r="U55" i="863"/>
  <c r="CA19" i="863"/>
  <c r="P52" i="863"/>
  <c r="BY55" i="863"/>
  <c r="BY18" i="863"/>
  <c r="BY33" i="861" s="1"/>
  <c r="BZ55" i="863"/>
  <c r="BZ18" i="863"/>
  <c r="BZ33" i="861" s="1"/>
  <c r="W18" i="863"/>
  <c r="W33" i="861" s="1"/>
  <c r="W55" i="863"/>
  <c r="CL55" i="863"/>
  <c r="CL18" i="863"/>
  <c r="CL33" i="861" s="1"/>
  <c r="AG55" i="863"/>
  <c r="AG18" i="863"/>
  <c r="AG33" i="861" s="1"/>
  <c r="BO19" i="863"/>
  <c r="O52" i="863"/>
  <c r="U3126" i="64"/>
  <c r="BC18" i="863"/>
  <c r="N50" i="863"/>
  <c r="BC55" i="863"/>
  <c r="CJ55" i="863"/>
  <c r="CJ18" i="863"/>
  <c r="CJ33" i="861" s="1"/>
  <c r="V18" i="863"/>
  <c r="V33" i="861" s="1"/>
  <c r="V55" i="863"/>
  <c r="BW55" i="863"/>
  <c r="BW18" i="863"/>
  <c r="BW33" i="861" s="1"/>
  <c r="Z55" i="863"/>
  <c r="Z18" i="863"/>
  <c r="Z33" i="861" s="1"/>
  <c r="K52" i="863"/>
  <c r="S19" i="863"/>
  <c r="T18" i="863"/>
  <c r="T33" i="861" s="1"/>
  <c r="T55" i="863"/>
  <c r="K50" i="863"/>
  <c r="S55" i="863"/>
  <c r="S18" i="863"/>
  <c r="AQ55" i="863"/>
  <c r="AQ18" i="863"/>
  <c r="M50" i="863"/>
  <c r="BC19" i="863"/>
  <c r="N52" i="863"/>
  <c r="AL18" i="863"/>
  <c r="AL33" i="861" s="1"/>
  <c r="AL55" i="863"/>
  <c r="AX55" i="863"/>
  <c r="AX18" i="863"/>
  <c r="AX33" i="861" s="1"/>
  <c r="BO55" i="863"/>
  <c r="BO18" i="863"/>
  <c r="O50" i="863"/>
  <c r="BM55" i="863"/>
  <c r="BM18" i="863"/>
  <c r="BM33" i="861" s="1"/>
  <c r="BU55" i="863"/>
  <c r="BU18" i="863"/>
  <c r="BU33" i="861" s="1"/>
  <c r="AH55" i="863"/>
  <c r="AH18" i="863"/>
  <c r="AH33" i="861" s="1"/>
  <c r="AQ19" i="863"/>
  <c r="M52" i="863"/>
  <c r="CG18" i="863"/>
  <c r="CG33" i="861" s="1"/>
  <c r="CG55" i="863"/>
  <c r="BE55" i="863"/>
  <c r="BE18" i="863"/>
  <c r="BE33" i="861" s="1"/>
  <c r="BF55" i="863"/>
  <c r="BF18" i="863"/>
  <c r="BF33" i="861" s="1"/>
  <c r="BV55" i="863"/>
  <c r="BV18" i="863"/>
  <c r="BV33" i="861" s="1"/>
  <c r="AD55" i="863"/>
  <c r="AD18" i="863"/>
  <c r="AD33" i="861" s="1"/>
  <c r="AJ18" i="863"/>
  <c r="AJ33" i="861" s="1"/>
  <c r="AJ55" i="863"/>
  <c r="AU55" i="863"/>
  <c r="AU18" i="863"/>
  <c r="AU33" i="861" s="1"/>
  <c r="AW55" i="863"/>
  <c r="AW18" i="863"/>
  <c r="AW33" i="861" s="1"/>
  <c r="BA18" i="863"/>
  <c r="BA33" i="861" s="1"/>
  <c r="BA55" i="863"/>
  <c r="BH55" i="863"/>
  <c r="BH18" i="863"/>
  <c r="BH33" i="861" s="1"/>
  <c r="BI55" i="863"/>
  <c r="BI18" i="863"/>
  <c r="BI33" i="861" s="1"/>
  <c r="BN55" i="863"/>
  <c r="BN18" i="863"/>
  <c r="BN33" i="861" s="1"/>
  <c r="BS18" i="863"/>
  <c r="BS33" i="861" s="1"/>
  <c r="BS55" i="863"/>
  <c r="AZ18" i="863"/>
  <c r="AZ33" i="861" s="1"/>
  <c r="AZ55" i="863"/>
  <c r="CC55" i="863"/>
  <c r="CC18" i="863"/>
  <c r="CC33" i="861" s="1"/>
  <c r="AA55" i="863"/>
  <c r="AA18" i="863"/>
  <c r="AA33" i="861" s="1"/>
  <c r="BT55" i="863"/>
  <c r="BT18" i="863"/>
  <c r="BT33" i="861" s="1"/>
  <c r="AN55" i="863"/>
  <c r="AN18" i="863"/>
  <c r="AN33" i="861" s="1"/>
  <c r="AR55" i="863"/>
  <c r="AR18" i="863"/>
  <c r="AR33" i="861" s="1"/>
  <c r="AV55" i="863"/>
  <c r="AV18" i="863"/>
  <c r="AV33" i="861" s="1"/>
  <c r="AC55" i="863"/>
  <c r="AC18" i="863"/>
  <c r="AC33" i="861" s="1"/>
  <c r="CD55" i="863"/>
  <c r="CD18" i="863"/>
  <c r="CD33" i="861" s="1"/>
  <c r="AO55" i="863"/>
  <c r="AO18" i="863"/>
  <c r="AO33" i="861" s="1"/>
  <c r="BK55" i="863"/>
  <c r="BK18" i="863"/>
  <c r="BK33" i="861" s="1"/>
  <c r="CI18" i="863"/>
  <c r="CI33" i="861" s="1"/>
  <c r="CI55" i="863"/>
  <c r="BQ18" i="863"/>
  <c r="BQ33" i="861" s="1"/>
  <c r="BQ55" i="863"/>
  <c r="BJ55" i="863"/>
  <c r="BJ18" i="863"/>
  <c r="BJ33" i="861" s="1"/>
  <c r="BX55" i="863"/>
  <c r="BX18" i="863"/>
  <c r="BX33" i="861" s="1"/>
  <c r="AE55" i="863"/>
  <c r="AE18" i="863"/>
  <c r="L50" i="863"/>
  <c r="BP18" i="863"/>
  <c r="BP33" i="861" s="1"/>
  <c r="BP55" i="863"/>
  <c r="AK18" i="863"/>
  <c r="AK33" i="861" s="1"/>
  <c r="AK55" i="863"/>
  <c r="T3126" i="64"/>
  <c r="AT55" i="863"/>
  <c r="AT18" i="863"/>
  <c r="AT33" i="861" s="1"/>
  <c r="AE19" i="863"/>
  <c r="L52" i="863"/>
  <c r="CB55" i="863"/>
  <c r="CB18" i="863"/>
  <c r="CB33" i="861" s="1"/>
  <c r="BB18" i="863"/>
  <c r="BB33" i="861" s="1"/>
  <c r="BB55" i="863"/>
  <c r="AM18" i="863"/>
  <c r="AM33" i="861" s="1"/>
  <c r="AM55" i="863"/>
  <c r="AB55" i="863"/>
  <c r="AB18" i="863"/>
  <c r="AB33" i="861" s="1"/>
  <c r="Y55" i="863"/>
  <c r="Y18" i="863"/>
  <c r="Y33" i="861" s="1"/>
  <c r="AF3223" i="64" l="1"/>
  <c r="V3201" i="64"/>
  <c r="V3203" i="64" s="1"/>
  <c r="AF38" i="861"/>
  <c r="AF3171" i="64"/>
  <c r="CJ36" i="861"/>
  <c r="BY36" i="861"/>
  <c r="BR36" i="861"/>
  <c r="AS36" i="861"/>
  <c r="AC36" i="861"/>
  <c r="AD36" i="861"/>
  <c r="BP36" i="861"/>
  <c r="AJ36" i="861"/>
  <c r="AM36" i="861"/>
  <c r="BS36" i="861"/>
  <c r="BU36" i="861"/>
  <c r="AH36" i="861"/>
  <c r="BB36" i="861"/>
  <c r="BX36" i="861"/>
  <c r="AV36" i="861"/>
  <c r="BN36" i="861"/>
  <c r="BV36" i="861"/>
  <c r="U36" i="861"/>
  <c r="AR36" i="861"/>
  <c r="BG36" i="861"/>
  <c r="CB36" i="861"/>
  <c r="BJ36" i="861"/>
  <c r="T36" i="861"/>
  <c r="CD36" i="861"/>
  <c r="BM36" i="861"/>
  <c r="AN36" i="861"/>
  <c r="BH36" i="861"/>
  <c r="AG36" i="861"/>
  <c r="AP36" i="861"/>
  <c r="CF36" i="861"/>
  <c r="AT36" i="861"/>
  <c r="BQ36" i="861"/>
  <c r="BF36" i="861"/>
  <c r="X36" i="861"/>
  <c r="BI36" i="861"/>
  <c r="AX36" i="861"/>
  <c r="Z36" i="861"/>
  <c r="CL36" i="861"/>
  <c r="AI36" i="861"/>
  <c r="CH36" i="861"/>
  <c r="BT36" i="861"/>
  <c r="CI36" i="861"/>
  <c r="BA36" i="861"/>
  <c r="BE36" i="861"/>
  <c r="BL36" i="861"/>
  <c r="AW36" i="861"/>
  <c r="BW36" i="861"/>
  <c r="CK36" i="861"/>
  <c r="BK36" i="861"/>
  <c r="AA36" i="861"/>
  <c r="Y36" i="861"/>
  <c r="AL36" i="861"/>
  <c r="W36" i="861"/>
  <c r="CE36" i="861"/>
  <c r="AZ36" i="861"/>
  <c r="AO36" i="861"/>
  <c r="CC36" i="861"/>
  <c r="AU36" i="861"/>
  <c r="CG36" i="861"/>
  <c r="BZ36" i="861"/>
  <c r="BD36" i="861"/>
  <c r="AK36" i="861"/>
  <c r="AB36" i="861"/>
  <c r="V36" i="861"/>
  <c r="AY36" i="861"/>
  <c r="L55" i="863"/>
  <c r="O19" i="863"/>
  <c r="O34" i="861" s="1"/>
  <c r="BO34" i="861"/>
  <c r="K19" i="863"/>
  <c r="K34" i="861" s="1"/>
  <c r="S34" i="861"/>
  <c r="L19" i="863"/>
  <c r="L34" i="861" s="1"/>
  <c r="AE34" i="861"/>
  <c r="O18" i="863"/>
  <c r="O33" i="861" s="1"/>
  <c r="BO33" i="861"/>
  <c r="O55" i="863"/>
  <c r="N19" i="863"/>
  <c r="N34" i="861" s="1"/>
  <c r="BC34" i="861"/>
  <c r="M19" i="863"/>
  <c r="M34" i="861" s="1"/>
  <c r="AQ34" i="861"/>
  <c r="M18" i="863"/>
  <c r="M33" i="861" s="1"/>
  <c r="AQ33" i="861"/>
  <c r="L18" i="863"/>
  <c r="L33" i="861" s="1"/>
  <c r="AE33" i="861"/>
  <c r="M55" i="863"/>
  <c r="N55" i="863"/>
  <c r="P18" i="863"/>
  <c r="P33" i="861" s="1"/>
  <c r="CA33" i="861"/>
  <c r="K18" i="863"/>
  <c r="K33" i="861" s="1"/>
  <c r="S33" i="861"/>
  <c r="P19" i="863"/>
  <c r="P34" i="861" s="1"/>
  <c r="CA34" i="861"/>
  <c r="P55" i="863"/>
  <c r="W3124" i="64"/>
  <c r="W3126" i="64" s="1"/>
  <c r="K55" i="863"/>
  <c r="N18" i="863"/>
  <c r="N33" i="861" s="1"/>
  <c r="BC33" i="861"/>
  <c r="V3126" i="64"/>
  <c r="BY3171" i="64" l="1"/>
  <c r="W3201" i="64"/>
  <c r="W3203" i="64" s="1"/>
  <c r="BY3223" i="64"/>
  <c r="CJ38" i="861"/>
  <c r="AF3249" i="64"/>
  <c r="AF3252" i="64" s="1"/>
  <c r="AC3223" i="64"/>
  <c r="CJ3223" i="64"/>
  <c r="CJ3171" i="64"/>
  <c r="AF50" i="861"/>
  <c r="AC38" i="861"/>
  <c r="AC3171" i="64"/>
  <c r="AF39" i="861"/>
  <c r="BR38" i="861"/>
  <c r="AT3171" i="64"/>
  <c r="BN3223" i="64"/>
  <c r="BN3171" i="64"/>
  <c r="AL3223" i="64"/>
  <c r="AY38" i="861"/>
  <c r="AY3223" i="64"/>
  <c r="AY3171" i="64"/>
  <c r="BK38" i="861"/>
  <c r="BK3223" i="64"/>
  <c r="BK3171" i="64"/>
  <c r="BF38" i="861"/>
  <c r="BV3171" i="64"/>
  <c r="BV3223" i="64"/>
  <c r="BV38" i="861"/>
  <c r="BF3223" i="64"/>
  <c r="BF3171" i="64"/>
  <c r="BW3223" i="64"/>
  <c r="AT38" i="861"/>
  <c r="AV3223" i="64"/>
  <c r="AV38" i="861"/>
  <c r="BN38" i="861"/>
  <c r="BW3171" i="64"/>
  <c r="AT3223" i="64"/>
  <c r="AL38" i="861"/>
  <c r="AX38" i="861"/>
  <c r="BG3171" i="64"/>
  <c r="AS3171" i="64"/>
  <c r="BR3171" i="64"/>
  <c r="BR3223" i="64"/>
  <c r="AA3171" i="64"/>
  <c r="X3171" i="64"/>
  <c r="U3223" i="64"/>
  <c r="BY38" i="861"/>
  <c r="BI3223" i="64"/>
  <c r="BQ38" i="861"/>
  <c r="BW38" i="861"/>
  <c r="Y3171" i="64"/>
  <c r="AK3223" i="64"/>
  <c r="AW38" i="861"/>
  <c r="CF38" i="861"/>
  <c r="BX3171" i="64"/>
  <c r="BE3223" i="64"/>
  <c r="AG3223" i="64"/>
  <c r="BS3223" i="64"/>
  <c r="AM38" i="861"/>
  <c r="AO38" i="861"/>
  <c r="CH3171" i="64"/>
  <c r="CD3171" i="64"/>
  <c r="AJ3223" i="64"/>
  <c r="T3223" i="64"/>
  <c r="BP3223" i="64"/>
  <c r="CE3171" i="64"/>
  <c r="BP38" i="861"/>
  <c r="X3223" i="64"/>
  <c r="AL3171" i="64"/>
  <c r="BI38" i="861"/>
  <c r="Y3223" i="64"/>
  <c r="BI3171" i="64"/>
  <c r="X38" i="861"/>
  <c r="AA3223" i="64"/>
  <c r="AR3171" i="64"/>
  <c r="AR3223" i="64"/>
  <c r="AA38" i="861"/>
  <c r="AR38" i="861"/>
  <c r="AS38" i="861"/>
  <c r="AS3223" i="64"/>
  <c r="Y38" i="861"/>
  <c r="AX3171" i="64"/>
  <c r="BG38" i="861"/>
  <c r="U38" i="861"/>
  <c r="AX3223" i="64"/>
  <c r="U3171" i="64"/>
  <c r="BJ3223" i="64"/>
  <c r="BJ3171" i="64"/>
  <c r="AD38" i="861"/>
  <c r="AD3223" i="64"/>
  <c r="AD3171" i="64"/>
  <c r="BP3171" i="64"/>
  <c r="CH38" i="861"/>
  <c r="AO3223" i="64"/>
  <c r="AO3171" i="64"/>
  <c r="CH3223" i="64"/>
  <c r="CD38" i="861"/>
  <c r="CD3223" i="64"/>
  <c r="AJ3171" i="64"/>
  <c r="AJ38" i="861"/>
  <c r="AM3171" i="64"/>
  <c r="AM3223" i="64"/>
  <c r="BS38" i="861"/>
  <c r="BS3171" i="64"/>
  <c r="CL38" i="861"/>
  <c r="AW3223" i="64"/>
  <c r="AW3171" i="64"/>
  <c r="BX38" i="861"/>
  <c r="BX3223" i="64"/>
  <c r="CF3171" i="64"/>
  <c r="CF3223" i="64"/>
  <c r="CL3223" i="64"/>
  <c r="CL3171" i="64"/>
  <c r="AG3171" i="64"/>
  <c r="BE3171" i="64"/>
  <c r="AH3223" i="64"/>
  <c r="AH3171" i="64"/>
  <c r="AG38" i="861"/>
  <c r="CE38" i="861"/>
  <c r="CE3223" i="64"/>
  <c r="BE38" i="861"/>
  <c r="AH38" i="861"/>
  <c r="T3171" i="64"/>
  <c r="T38" i="861"/>
  <c r="BQ3223" i="64"/>
  <c r="BJ38" i="861"/>
  <c r="BQ3171" i="64"/>
  <c r="AZ3223" i="64"/>
  <c r="BL3171" i="64"/>
  <c r="AP3171" i="64"/>
  <c r="BB3223" i="64"/>
  <c r="BA3223" i="64"/>
  <c r="BH3171" i="64"/>
  <c r="BU3171" i="64"/>
  <c r="CI3223" i="64"/>
  <c r="BG3223" i="64"/>
  <c r="AV3171" i="64"/>
  <c r="BT38" i="861"/>
  <c r="BM3223" i="64"/>
  <c r="CK38" i="861"/>
  <c r="BB38" i="861"/>
  <c r="BB3171" i="64"/>
  <c r="AK38" i="861"/>
  <c r="AK3171" i="64"/>
  <c r="BD38" i="861"/>
  <c r="BD3223" i="64"/>
  <c r="BL38" i="861"/>
  <c r="AP38" i="861"/>
  <c r="BD3171" i="64"/>
  <c r="BL3223" i="64"/>
  <c r="AP3223" i="64"/>
  <c r="CG38" i="861"/>
  <c r="CB38" i="861"/>
  <c r="CB3223" i="64"/>
  <c r="Z38" i="861"/>
  <c r="BH38" i="861"/>
  <c r="CB3171" i="64"/>
  <c r="W3171" i="64"/>
  <c r="W3223" i="64"/>
  <c r="BZ3171" i="64"/>
  <c r="V3171" i="64"/>
  <c r="W38" i="861"/>
  <c r="Z3171" i="64"/>
  <c r="BZ38" i="861"/>
  <c r="BZ3223" i="64"/>
  <c r="Z3223" i="64"/>
  <c r="CK3171" i="64"/>
  <c r="CI3171" i="64"/>
  <c r="V38" i="861"/>
  <c r="V3223" i="64"/>
  <c r="AU3223" i="64"/>
  <c r="AN38" i="861"/>
  <c r="AN3223" i="64"/>
  <c r="AU3171" i="64"/>
  <c r="AN3171" i="64"/>
  <c r="BT3223" i="64"/>
  <c r="CK3223" i="64"/>
  <c r="CI38" i="861"/>
  <c r="BT3171" i="64"/>
  <c r="CC38" i="861"/>
  <c r="CC3223" i="64"/>
  <c r="AB38" i="861"/>
  <c r="AB3171" i="64"/>
  <c r="CC3171" i="64"/>
  <c r="BM38" i="861"/>
  <c r="AB3223" i="64"/>
  <c r="AU38" i="861"/>
  <c r="BM3171" i="64"/>
  <c r="AI38" i="861"/>
  <c r="AI3223" i="64"/>
  <c r="AI3171" i="64"/>
  <c r="CG3171" i="64"/>
  <c r="CG3223" i="64"/>
  <c r="AZ3171" i="64"/>
  <c r="AZ38" i="861"/>
  <c r="BH3223" i="64"/>
  <c r="BU38" i="861"/>
  <c r="BU3223" i="64"/>
  <c r="BA38" i="861"/>
  <c r="BA3171" i="64"/>
  <c r="K21" i="863"/>
  <c r="L21" i="863"/>
  <c r="M21" i="863"/>
  <c r="N21" i="863"/>
  <c r="P21" i="863"/>
  <c r="O21" i="863"/>
  <c r="X3124" i="64"/>
  <c r="AE36" i="861"/>
  <c r="S36" i="861"/>
  <c r="AQ36" i="861"/>
  <c r="BC36" i="861"/>
  <c r="CA36" i="861"/>
  <c r="BO36" i="861"/>
  <c r="AF3363" i="64" l="1"/>
  <c r="AF3365" i="64" s="1"/>
  <c r="AF3342" i="64"/>
  <c r="AF3344" i="64" s="1"/>
  <c r="CJ39" i="861"/>
  <c r="CJ3249" i="64"/>
  <c r="CJ3252" i="64" s="1"/>
  <c r="CJ50" i="861"/>
  <c r="X3201" i="64"/>
  <c r="X3203" i="64" s="1"/>
  <c r="AC3249" i="64"/>
  <c r="AC3252" i="64" s="1"/>
  <c r="AL39" i="861"/>
  <c r="BK3249" i="64"/>
  <c r="BK3252" i="64" s="1"/>
  <c r="AW3249" i="64"/>
  <c r="AW3252" i="64" s="1"/>
  <c r="BN3249" i="64"/>
  <c r="BN3252" i="64" s="1"/>
  <c r="AY39" i="861"/>
  <c r="AV50" i="861"/>
  <c r="AT3249" i="64"/>
  <c r="AT3252" i="64" s="1"/>
  <c r="BV50" i="861"/>
  <c r="AM3249" i="64"/>
  <c r="AM3252" i="64" s="1"/>
  <c r="BF39" i="861"/>
  <c r="BR50" i="861"/>
  <c r="AC50" i="861"/>
  <c r="AX50" i="861"/>
  <c r="AC39" i="861"/>
  <c r="BR3249" i="64"/>
  <c r="BR3252" i="64" s="1"/>
  <c r="BR39" i="861"/>
  <c r="BF50" i="861"/>
  <c r="BF3249" i="64"/>
  <c r="BF3252" i="64" s="1"/>
  <c r="AV3249" i="64"/>
  <c r="AV3252" i="64" s="1"/>
  <c r="AY3249" i="64"/>
  <c r="AY3252" i="64" s="1"/>
  <c r="AY50" i="861"/>
  <c r="AV39" i="861"/>
  <c r="BK39" i="861"/>
  <c r="BK50" i="861"/>
  <c r="AT39" i="861"/>
  <c r="AT50" i="861"/>
  <c r="BV3249" i="64"/>
  <c r="BV3252" i="64" s="1"/>
  <c r="BV39" i="861"/>
  <c r="AW50" i="861"/>
  <c r="BN39" i="861"/>
  <c r="BN50" i="861"/>
  <c r="AL50" i="861"/>
  <c r="AL3249" i="64"/>
  <c r="AL3252" i="64" s="1"/>
  <c r="AW39" i="861"/>
  <c r="AX3249" i="64"/>
  <c r="AX3252" i="64" s="1"/>
  <c r="BG39" i="861"/>
  <c r="BP39" i="861"/>
  <c r="CF50" i="861"/>
  <c r="BW50" i="861"/>
  <c r="BQ3249" i="64"/>
  <c r="BQ3252" i="64" s="1"/>
  <c r="Y39" i="861"/>
  <c r="BI3249" i="64"/>
  <c r="BI3252" i="64" s="1"/>
  <c r="AO3249" i="64"/>
  <c r="AO3252" i="64" s="1"/>
  <c r="AM50" i="861"/>
  <c r="AX39" i="861"/>
  <c r="AO50" i="861"/>
  <c r="AO39" i="861"/>
  <c r="BW39" i="861"/>
  <c r="BW3249" i="64"/>
  <c r="BW3252" i="64" s="1"/>
  <c r="Y3249" i="64"/>
  <c r="Y3252" i="64" s="1"/>
  <c r="Y50" i="861"/>
  <c r="BP3249" i="64"/>
  <c r="BP3252" i="64" s="1"/>
  <c r="BQ50" i="861"/>
  <c r="BQ39" i="861"/>
  <c r="CF39" i="861"/>
  <c r="CF3249" i="64"/>
  <c r="CF3252" i="64" s="1"/>
  <c r="BP50" i="861"/>
  <c r="BY39" i="861"/>
  <c r="BY3249" i="64"/>
  <c r="BY3252" i="64" s="1"/>
  <c r="BI39" i="861"/>
  <c r="BI50" i="861"/>
  <c r="AA3249" i="64"/>
  <c r="AA3252" i="64" s="1"/>
  <c r="BX39" i="861"/>
  <c r="BE3249" i="64"/>
  <c r="BE3252" i="64" s="1"/>
  <c r="W50" i="861"/>
  <c r="AP39" i="861"/>
  <c r="CE39" i="861"/>
  <c r="CL50" i="861"/>
  <c r="AR3249" i="64"/>
  <c r="AR3252" i="64" s="1"/>
  <c r="BL3249" i="64"/>
  <c r="BL3252" i="64" s="1"/>
  <c r="AM39" i="861"/>
  <c r="AG39" i="861"/>
  <c r="BS3249" i="64"/>
  <c r="BS3252" i="64" s="1"/>
  <c r="AD39" i="861"/>
  <c r="BY50" i="861"/>
  <c r="BD39" i="861"/>
  <c r="AJ39" i="861"/>
  <c r="X3249" i="64"/>
  <c r="X3252" i="64" s="1"/>
  <c r="Z39" i="861"/>
  <c r="AK3249" i="64"/>
  <c r="AK3252" i="64" s="1"/>
  <c r="BZ3249" i="64"/>
  <c r="BZ3252" i="64" s="1"/>
  <c r="U3249" i="64"/>
  <c r="U3252" i="64" s="1"/>
  <c r="AB39" i="861"/>
  <c r="CB3249" i="64"/>
  <c r="CB3252" i="64" s="1"/>
  <c r="BB50" i="861"/>
  <c r="BJ3249" i="64"/>
  <c r="BJ3252" i="64" s="1"/>
  <c r="CD3249" i="64"/>
  <c r="CD3252" i="64" s="1"/>
  <c r="BG3249" i="64"/>
  <c r="BG3252" i="64" s="1"/>
  <c r="CG50" i="861"/>
  <c r="AH3249" i="64"/>
  <c r="AH3252" i="64" s="1"/>
  <c r="T3249" i="64"/>
  <c r="T3252" i="64" s="1"/>
  <c r="CH50" i="861"/>
  <c r="AS50" i="861"/>
  <c r="AA50" i="861"/>
  <c r="AA39" i="861"/>
  <c r="U39" i="861"/>
  <c r="U50" i="861"/>
  <c r="AD50" i="861"/>
  <c r="AD3249" i="64"/>
  <c r="AD3252" i="64" s="1"/>
  <c r="CD39" i="861"/>
  <c r="CD50" i="861"/>
  <c r="X50" i="861"/>
  <c r="X39" i="861"/>
  <c r="CH39" i="861"/>
  <c r="CH3249" i="64"/>
  <c r="CH3252" i="64" s="1"/>
  <c r="AS3249" i="64"/>
  <c r="AS3252" i="64" s="1"/>
  <c r="BG50" i="861"/>
  <c r="AR50" i="861"/>
  <c r="AS39" i="861"/>
  <c r="AR39" i="861"/>
  <c r="BS50" i="861"/>
  <c r="CE50" i="861"/>
  <c r="CE3249" i="64"/>
  <c r="CE3252" i="64" s="1"/>
  <c r="AJ50" i="861"/>
  <c r="CL39" i="861"/>
  <c r="AJ3249" i="64"/>
  <c r="AJ3252" i="64" s="1"/>
  <c r="CL3249" i="64"/>
  <c r="CL3252" i="64" s="1"/>
  <c r="AG50" i="861"/>
  <c r="AG3249" i="64"/>
  <c r="AG3252" i="64" s="1"/>
  <c r="BS39" i="861"/>
  <c r="BE50" i="861"/>
  <c r="BE39" i="861"/>
  <c r="BX50" i="861"/>
  <c r="BX3249" i="64"/>
  <c r="BX3252" i="64" s="1"/>
  <c r="T39" i="861"/>
  <c r="T50" i="861"/>
  <c r="Z50" i="861"/>
  <c r="CG39" i="861"/>
  <c r="Z3249" i="64"/>
  <c r="Z3252" i="64" s="1"/>
  <c r="BJ50" i="861"/>
  <c r="BJ39" i="861"/>
  <c r="AP50" i="861"/>
  <c r="AP3249" i="64"/>
  <c r="AP3252" i="64" s="1"/>
  <c r="BL39" i="861"/>
  <c r="CB39" i="861"/>
  <c r="CB50" i="861"/>
  <c r="BL50" i="861"/>
  <c r="AH39" i="861"/>
  <c r="AH50" i="861"/>
  <c r="W39" i="861"/>
  <c r="BT3249" i="64"/>
  <c r="BT3252" i="64" s="1"/>
  <c r="W3249" i="64"/>
  <c r="W3252" i="64" s="1"/>
  <c r="AK39" i="861"/>
  <c r="AK50" i="861"/>
  <c r="V3249" i="64"/>
  <c r="V3252" i="64" s="1"/>
  <c r="BZ39" i="861"/>
  <c r="CG3249" i="64"/>
  <c r="CG3252" i="64" s="1"/>
  <c r="CK39" i="861"/>
  <c r="BT50" i="861"/>
  <c r="CK50" i="861"/>
  <c r="CK3249" i="64"/>
  <c r="CK3252" i="64" s="1"/>
  <c r="BT39" i="861"/>
  <c r="AU3249" i="64"/>
  <c r="AU3252" i="64" s="1"/>
  <c r="BM39" i="861"/>
  <c r="AN50" i="861"/>
  <c r="BU3249" i="64"/>
  <c r="BU3252" i="64" s="1"/>
  <c r="BA3249" i="64"/>
  <c r="BA3252" i="64" s="1"/>
  <c r="BH39" i="861"/>
  <c r="BB39" i="861"/>
  <c r="BB3249" i="64"/>
  <c r="BB3252" i="64" s="1"/>
  <c r="V39" i="861"/>
  <c r="AN39" i="861"/>
  <c r="AZ3249" i="64"/>
  <c r="AZ3252" i="64" s="1"/>
  <c r="V50" i="861"/>
  <c r="AN3249" i="64"/>
  <c r="AN3252" i="64" s="1"/>
  <c r="BZ50" i="861"/>
  <c r="AB50" i="861"/>
  <c r="AB3249" i="64"/>
  <c r="AB3252" i="64" s="1"/>
  <c r="AU39" i="861"/>
  <c r="CI3249" i="64"/>
  <c r="CI3252" i="64" s="1"/>
  <c r="AU50" i="861"/>
  <c r="BD50" i="861"/>
  <c r="AI50" i="861"/>
  <c r="CC3249" i="64"/>
  <c r="CC3252" i="64" s="1"/>
  <c r="BD3249" i="64"/>
  <c r="BD3252" i="64" s="1"/>
  <c r="CI50" i="861"/>
  <c r="BH50" i="861"/>
  <c r="BH3249" i="64"/>
  <c r="BH3252" i="64" s="1"/>
  <c r="BM50" i="861"/>
  <c r="BM3249" i="64"/>
  <c r="BM3252" i="64" s="1"/>
  <c r="AI3249" i="64"/>
  <c r="AI3252" i="64" s="1"/>
  <c r="BU50" i="861"/>
  <c r="BU39" i="861"/>
  <c r="AZ50" i="861"/>
  <c r="AZ39" i="861"/>
  <c r="CI39" i="861"/>
  <c r="AI39" i="861"/>
  <c r="CC39" i="861"/>
  <c r="CC50" i="861"/>
  <c r="BA39" i="861"/>
  <c r="BA50" i="861"/>
  <c r="AQ3223" i="64"/>
  <c r="AQ3171" i="64"/>
  <c r="AQ38" i="861"/>
  <c r="M36" i="861"/>
  <c r="S3171" i="64"/>
  <c r="S3175" i="64" s="1"/>
  <c r="S3223" i="64"/>
  <c r="S3227" i="64" s="1"/>
  <c r="K36" i="861"/>
  <c r="S38" i="861"/>
  <c r="Y3124" i="64"/>
  <c r="X3126" i="64"/>
  <c r="BC3171" i="64"/>
  <c r="BC3223" i="64"/>
  <c r="N36" i="861"/>
  <c r="BC38" i="861"/>
  <c r="AE3171" i="64"/>
  <c r="AE3223" i="64"/>
  <c r="AE38" i="861"/>
  <c r="L36" i="861"/>
  <c r="CA3223" i="64"/>
  <c r="CA3171" i="64"/>
  <c r="CA38" i="861"/>
  <c r="P36" i="861"/>
  <c r="BO3171" i="64"/>
  <c r="BO3223" i="64"/>
  <c r="O36" i="861"/>
  <c r="BO38" i="861"/>
  <c r="AF51" i="861" l="1"/>
  <c r="AF81" i="861" s="1"/>
  <c r="BJ3363" i="64"/>
  <c r="BJ3365" i="64" s="1"/>
  <c r="AJ3363" i="64"/>
  <c r="AJ3365" i="64" s="1"/>
  <c r="AD3363" i="64"/>
  <c r="AD3365" i="64" s="1"/>
  <c r="BH3363" i="64"/>
  <c r="BH3365" i="64" s="1"/>
  <c r="U3363" i="64"/>
  <c r="U3365" i="64" s="1"/>
  <c r="W3363" i="64"/>
  <c r="W3365" i="64" s="1"/>
  <c r="BF3363" i="64"/>
  <c r="BF3365" i="64" s="1"/>
  <c r="Z3363" i="64"/>
  <c r="Z3365" i="64" s="1"/>
  <c r="BS3363" i="64"/>
  <c r="BS3365" i="64" s="1"/>
  <c r="BN3363" i="64"/>
  <c r="BN3365" i="64" s="1"/>
  <c r="AL3363" i="64"/>
  <c r="AL3365" i="64" s="1"/>
  <c r="BA3363" i="64"/>
  <c r="BA3365" i="64" s="1"/>
  <c r="T3363" i="64"/>
  <c r="T3365" i="64" s="1"/>
  <c r="AA3363" i="64"/>
  <c r="AA3365" i="64" s="1"/>
  <c r="AO3363" i="64"/>
  <c r="AO3365" i="64" s="1"/>
  <c r="CJ3363" i="64"/>
  <c r="CJ3365" i="64" s="1"/>
  <c r="CI3363" i="64"/>
  <c r="CI3365" i="64" s="1"/>
  <c r="CC3363" i="64"/>
  <c r="CC3365" i="64" s="1"/>
  <c r="AI3363" i="64"/>
  <c r="AI3365" i="64" s="1"/>
  <c r="AS3363" i="64"/>
  <c r="AS3365" i="64" s="1"/>
  <c r="BI3363" i="64"/>
  <c r="BI3365" i="64" s="1"/>
  <c r="AW3363" i="64"/>
  <c r="AW3365" i="64" s="1"/>
  <c r="AX3363" i="64"/>
  <c r="AX3365" i="64" s="1"/>
  <c r="AR3363" i="64"/>
  <c r="AR3365" i="64" s="1"/>
  <c r="CH3363" i="64"/>
  <c r="CH3365" i="64" s="1"/>
  <c r="AM3363" i="64"/>
  <c r="AM3365" i="64" s="1"/>
  <c r="AC3363" i="64"/>
  <c r="AC3365" i="64" s="1"/>
  <c r="BM3363" i="64"/>
  <c r="BM3365" i="64" s="1"/>
  <c r="BY3363" i="64"/>
  <c r="BY3365" i="64" s="1"/>
  <c r="BR3363" i="64"/>
  <c r="BR3365" i="64" s="1"/>
  <c r="AU3363" i="64"/>
  <c r="AU3365" i="64" s="1"/>
  <c r="AN3363" i="64"/>
  <c r="AN3365" i="64" s="1"/>
  <c r="AH3363" i="64"/>
  <c r="AH3365" i="64" s="1"/>
  <c r="BX3363" i="64"/>
  <c r="BX3365" i="64" s="1"/>
  <c r="BG3363" i="64"/>
  <c r="BG3365" i="64" s="1"/>
  <c r="AT3363" i="64"/>
  <c r="AT3365" i="64" s="1"/>
  <c r="BP3363" i="64"/>
  <c r="BP3365" i="64" s="1"/>
  <c r="AK3363" i="64"/>
  <c r="AK3365" i="64" s="1"/>
  <c r="CE3363" i="64"/>
  <c r="CE3365" i="64" s="1"/>
  <c r="BD3363" i="64"/>
  <c r="BD3365" i="64" s="1"/>
  <c r="AZ3363" i="64"/>
  <c r="AZ3365" i="64" s="1"/>
  <c r="CB3363" i="64"/>
  <c r="CB3365" i="64" s="1"/>
  <c r="BK3363" i="64"/>
  <c r="BK3365" i="64" s="1"/>
  <c r="BV3363" i="64"/>
  <c r="BV3365" i="64" s="1"/>
  <c r="V3363" i="64"/>
  <c r="V3365" i="64" s="1"/>
  <c r="AP3363" i="64"/>
  <c r="AP3365" i="64" s="1"/>
  <c r="CL3363" i="64"/>
  <c r="CL3365" i="64" s="1"/>
  <c r="Y3363" i="64"/>
  <c r="Y3365" i="64" s="1"/>
  <c r="BL3363" i="64"/>
  <c r="BL3365" i="64" s="1"/>
  <c r="BE3363" i="64"/>
  <c r="BE3365" i="64" s="1"/>
  <c r="CG3363" i="64"/>
  <c r="CG3365" i="64" s="1"/>
  <c r="AB3363" i="64"/>
  <c r="AB3365" i="64" s="1"/>
  <c r="BW3363" i="64"/>
  <c r="BW3365" i="64" s="1"/>
  <c r="BU3363" i="64"/>
  <c r="BU3365" i="64" s="1"/>
  <c r="CK3363" i="64"/>
  <c r="CK3365" i="64" s="1"/>
  <c r="AG3363" i="64"/>
  <c r="AG3365" i="64" s="1"/>
  <c r="X3363" i="64"/>
  <c r="X3365" i="64" s="1"/>
  <c r="CF3363" i="64"/>
  <c r="CF3365" i="64" s="1"/>
  <c r="AV3363" i="64"/>
  <c r="AV3365" i="64" s="1"/>
  <c r="BZ3363" i="64"/>
  <c r="BZ3365" i="64" s="1"/>
  <c r="BT3363" i="64"/>
  <c r="BT3365" i="64" s="1"/>
  <c r="CD3363" i="64"/>
  <c r="CD3365" i="64" s="1"/>
  <c r="BB3363" i="64"/>
  <c r="BB3365" i="64" s="1"/>
  <c r="BQ3363" i="64"/>
  <c r="BQ3365" i="64" s="1"/>
  <c r="AY3363" i="64"/>
  <c r="AY3365" i="64" s="1"/>
  <c r="AL3342" i="64"/>
  <c r="AL3344" i="64" s="1"/>
  <c r="BA3342" i="64"/>
  <c r="BA3344" i="64" s="1"/>
  <c r="Z3342" i="64"/>
  <c r="Z3344" i="64" s="1"/>
  <c r="BS3342" i="64"/>
  <c r="BS3344" i="64" s="1"/>
  <c r="BN3342" i="64"/>
  <c r="BN3344" i="64" s="1"/>
  <c r="T3342" i="64"/>
  <c r="T3344" i="64" s="1"/>
  <c r="AA3342" i="64"/>
  <c r="AA3344" i="64" s="1"/>
  <c r="AO3342" i="64"/>
  <c r="AO3344" i="64" s="1"/>
  <c r="AK3342" i="64"/>
  <c r="AK3344" i="64" s="1"/>
  <c r="CE3342" i="64"/>
  <c r="CE3344" i="64" s="1"/>
  <c r="CC3342" i="64"/>
  <c r="CC3344" i="64" s="1"/>
  <c r="AI3342" i="64"/>
  <c r="AI3344" i="64" s="1"/>
  <c r="AS3342" i="64"/>
  <c r="AS3344" i="64" s="1"/>
  <c r="BI3342" i="64"/>
  <c r="BI3344" i="64" s="1"/>
  <c r="AW3342" i="64"/>
  <c r="AW3344" i="64" s="1"/>
  <c r="AX3342" i="64"/>
  <c r="AX3344" i="64" s="1"/>
  <c r="CJ3342" i="64"/>
  <c r="CJ3344" i="64" s="1"/>
  <c r="BY3342" i="64"/>
  <c r="BY3344" i="64" s="1"/>
  <c r="BR3342" i="64"/>
  <c r="BR3344" i="64" s="1"/>
  <c r="BD3342" i="64"/>
  <c r="BD3344" i="64" s="1"/>
  <c r="AR3342" i="64"/>
  <c r="AR3344" i="64" s="1"/>
  <c r="AT3342" i="64"/>
  <c r="AT3344" i="64" s="1"/>
  <c r="BX3342" i="64"/>
  <c r="BX3344" i="64" s="1"/>
  <c r="BL3342" i="64"/>
  <c r="BL3344" i="64" s="1"/>
  <c r="BE3342" i="64"/>
  <c r="BE3344" i="64" s="1"/>
  <c r="CG3342" i="64"/>
  <c r="CG3344" i="64" s="1"/>
  <c r="BP3342" i="64"/>
  <c r="BP3344" i="64" s="1"/>
  <c r="CH3342" i="64"/>
  <c r="CH3344" i="64" s="1"/>
  <c r="AC3342" i="64"/>
  <c r="AC3344" i="64" s="1"/>
  <c r="AN3342" i="64"/>
  <c r="AN3344" i="64" s="1"/>
  <c r="BG3342" i="64"/>
  <c r="BG3344" i="64" s="1"/>
  <c r="BK3342" i="64"/>
  <c r="BK3344" i="64" s="1"/>
  <c r="BV3342" i="64"/>
  <c r="BV3344" i="64" s="1"/>
  <c r="AM3342" i="64"/>
  <c r="AM3344" i="64" s="1"/>
  <c r="AZ3342" i="64"/>
  <c r="AZ3344" i="64" s="1"/>
  <c r="AB3342" i="64"/>
  <c r="AB3344" i="64" s="1"/>
  <c r="BW3342" i="64"/>
  <c r="BW3344" i="64" s="1"/>
  <c r="BH3342" i="64"/>
  <c r="BH3344" i="64" s="1"/>
  <c r="CB3342" i="64"/>
  <c r="CB3344" i="64" s="1"/>
  <c r="BU3342" i="64"/>
  <c r="BU3344" i="64" s="1"/>
  <c r="BZ3342" i="64"/>
  <c r="BZ3344" i="64" s="1"/>
  <c r="CK3342" i="64"/>
  <c r="CK3344" i="64" s="1"/>
  <c r="AG3342" i="64"/>
  <c r="AG3344" i="64" s="1"/>
  <c r="X3342" i="64"/>
  <c r="X3344" i="64" s="1"/>
  <c r="CF3342" i="64"/>
  <c r="CF3344" i="64" s="1"/>
  <c r="AV3342" i="64"/>
  <c r="AV3344" i="64" s="1"/>
  <c r="BT3342" i="64"/>
  <c r="BT3344" i="64" s="1"/>
  <c r="CD3342" i="64"/>
  <c r="CD3344" i="64" s="1"/>
  <c r="BB3342" i="64"/>
  <c r="BB3344" i="64" s="1"/>
  <c r="BQ3342" i="64"/>
  <c r="BQ3344" i="64" s="1"/>
  <c r="AY3342" i="64"/>
  <c r="AY3344" i="64" s="1"/>
  <c r="V3342" i="64"/>
  <c r="V3344" i="64" s="1"/>
  <c r="AP3342" i="64"/>
  <c r="AP3344" i="64" s="1"/>
  <c r="CL3342" i="64"/>
  <c r="CL3344" i="64" s="1"/>
  <c r="AH3342" i="64"/>
  <c r="AH3344" i="64" s="1"/>
  <c r="BM3342" i="64"/>
  <c r="BM3344" i="64" s="1"/>
  <c r="Y3342" i="64"/>
  <c r="Y3344" i="64" s="1"/>
  <c r="CI3342" i="64"/>
  <c r="CI3344" i="64" s="1"/>
  <c r="AU3342" i="64"/>
  <c r="AU3344" i="64" s="1"/>
  <c r="BJ3342" i="64"/>
  <c r="BJ3344" i="64" s="1"/>
  <c r="AJ3342" i="64"/>
  <c r="AJ3344" i="64" s="1"/>
  <c r="AD3342" i="64"/>
  <c r="AD3344" i="64" s="1"/>
  <c r="U3342" i="64"/>
  <c r="U3344" i="64" s="1"/>
  <c r="W3342" i="64"/>
  <c r="W3344" i="64" s="1"/>
  <c r="BF3342" i="64"/>
  <c r="BF3344" i="64" s="1"/>
  <c r="Y3201" i="64"/>
  <c r="Y3203" i="64" s="1"/>
  <c r="Z3124" i="64"/>
  <c r="Y3126" i="64"/>
  <c r="AE3249" i="64"/>
  <c r="AE3252" i="64" s="1"/>
  <c r="L3252" i="64" s="1"/>
  <c r="AE50" i="861"/>
  <c r="AE39" i="861"/>
  <c r="L38" i="861"/>
  <c r="L3171" i="64"/>
  <c r="L3223" i="64"/>
  <c r="S3249" i="64"/>
  <c r="S3252" i="64" s="1"/>
  <c r="K3252" i="64" s="1"/>
  <c r="K38" i="861"/>
  <c r="S50" i="861"/>
  <c r="S39" i="861"/>
  <c r="M3171" i="64"/>
  <c r="M3223" i="64"/>
  <c r="K3171" i="64"/>
  <c r="K3223" i="64"/>
  <c r="AQ3249" i="64"/>
  <c r="AQ3252" i="64" s="1"/>
  <c r="M3252" i="64" s="1"/>
  <c r="AQ50" i="861"/>
  <c r="AQ39" i="861"/>
  <c r="M38" i="861"/>
  <c r="S3229" i="64"/>
  <c r="T3227" i="64"/>
  <c r="T3229" i="64" s="1"/>
  <c r="P3171" i="64"/>
  <c r="P3223" i="64"/>
  <c r="S3177" i="64"/>
  <c r="T3175" i="64"/>
  <c r="O3171" i="64"/>
  <c r="O3223" i="64"/>
  <c r="CA3249" i="64"/>
  <c r="CA3252" i="64" s="1"/>
  <c r="P3252" i="64" s="1"/>
  <c r="CA50" i="861"/>
  <c r="CA39" i="861"/>
  <c r="P38" i="861"/>
  <c r="BO3249" i="64"/>
  <c r="BO3252" i="64" s="1"/>
  <c r="O3252" i="64" s="1"/>
  <c r="BO50" i="861"/>
  <c r="O38" i="861"/>
  <c r="BO39" i="861"/>
  <c r="N3171" i="64"/>
  <c r="N3223" i="64"/>
  <c r="BC3249" i="64"/>
  <c r="BC3252" i="64" s="1"/>
  <c r="N3252" i="64" s="1"/>
  <c r="N38" i="861"/>
  <c r="BC50" i="861"/>
  <c r="BC39" i="861"/>
  <c r="BD51" i="861" l="1"/>
  <c r="BD52" i="861" s="1"/>
  <c r="T51" i="861"/>
  <c r="T52" i="861" s="1"/>
  <c r="CL51" i="861"/>
  <c r="CL81" i="861" s="1"/>
  <c r="AT51" i="861"/>
  <c r="AT81" i="861" s="1"/>
  <c r="AJ51" i="861"/>
  <c r="AJ52" i="861" s="1"/>
  <c r="Z51" i="861"/>
  <c r="Z81" i="861" s="1"/>
  <c r="AY51" i="861"/>
  <c r="AY52" i="861" s="1"/>
  <c r="CD51" i="861"/>
  <c r="CD52" i="861" s="1"/>
  <c r="BS51" i="861"/>
  <c r="BS81" i="861" s="1"/>
  <c r="BX51" i="861"/>
  <c r="BX52" i="861" s="1"/>
  <c r="BJ51" i="861"/>
  <c r="BJ81" i="861" s="1"/>
  <c r="BA51" i="861"/>
  <c r="BA81" i="861" s="1"/>
  <c r="BQ51" i="861"/>
  <c r="BQ81" i="861" s="1"/>
  <c r="AH51" i="861"/>
  <c r="AH81" i="861" s="1"/>
  <c r="BM51" i="861"/>
  <c r="BM52" i="861" s="1"/>
  <c r="BT51" i="861"/>
  <c r="BT52" i="861" s="1"/>
  <c r="BB51" i="861"/>
  <c r="BB52" i="861" s="1"/>
  <c r="BH51" i="861"/>
  <c r="BH81" i="861" s="1"/>
  <c r="AN51" i="861"/>
  <c r="AN52" i="861" s="1"/>
  <c r="AP51" i="861"/>
  <c r="AP81" i="861" s="1"/>
  <c r="AL51" i="861"/>
  <c r="AL52" i="861" s="1"/>
  <c r="AV51" i="861"/>
  <c r="AV52" i="861" s="1"/>
  <c r="AU51" i="861"/>
  <c r="AU52" i="861" s="1"/>
  <c r="AX51" i="861"/>
  <c r="AX52" i="861" s="1"/>
  <c r="CE51" i="861"/>
  <c r="CE52" i="861" s="1"/>
  <c r="CF51" i="861"/>
  <c r="CF52" i="861" s="1"/>
  <c r="CG51" i="861"/>
  <c r="CG52" i="861" s="1"/>
  <c r="CC51" i="861"/>
  <c r="CC81" i="861" s="1"/>
  <c r="BR51" i="861"/>
  <c r="BR81" i="861" s="1"/>
  <c r="AW51" i="861"/>
  <c r="AW81" i="861" s="1"/>
  <c r="AK51" i="861"/>
  <c r="AK52" i="861" s="1"/>
  <c r="X51" i="861"/>
  <c r="X81" i="861" s="1"/>
  <c r="BN51" i="861"/>
  <c r="BN52" i="861" s="1"/>
  <c r="BY51" i="861"/>
  <c r="BY81" i="861" s="1"/>
  <c r="BI51" i="861"/>
  <c r="BI52" i="861" s="1"/>
  <c r="CI51" i="861"/>
  <c r="CI81" i="861" s="1"/>
  <c r="AG51" i="861"/>
  <c r="AG52" i="861" s="1"/>
  <c r="BG51" i="861"/>
  <c r="BG52" i="861" s="1"/>
  <c r="AS51" i="861"/>
  <c r="AS52" i="861" s="1"/>
  <c r="V51" i="861"/>
  <c r="V52" i="861" s="1"/>
  <c r="CK51" i="861"/>
  <c r="CK52" i="861" s="1"/>
  <c r="AB51" i="861"/>
  <c r="AB52" i="861" s="1"/>
  <c r="AI51" i="861"/>
  <c r="AI52" i="861" s="1"/>
  <c r="CB51" i="861"/>
  <c r="CB81" i="861" s="1"/>
  <c r="BZ51" i="861"/>
  <c r="BZ81" i="861" s="1"/>
  <c r="BE51" i="861"/>
  <c r="BE81" i="861" s="1"/>
  <c r="AC51" i="861"/>
  <c r="AC52" i="861" s="1"/>
  <c r="AD51" i="861"/>
  <c r="AD52" i="861" s="1"/>
  <c r="AZ51" i="861"/>
  <c r="AZ81" i="861" s="1"/>
  <c r="BU51" i="861"/>
  <c r="BU81" i="861" s="1"/>
  <c r="Y51" i="861"/>
  <c r="Y81" i="861" s="1"/>
  <c r="BV51" i="861"/>
  <c r="BV81" i="861" s="1"/>
  <c r="AM51" i="861"/>
  <c r="AM52" i="861" s="1"/>
  <c r="CJ51" i="861"/>
  <c r="CJ52" i="861" s="1"/>
  <c r="BF51" i="861"/>
  <c r="BF52" i="861" s="1"/>
  <c r="BW51" i="861"/>
  <c r="BW81" i="861" s="1"/>
  <c r="BK51" i="861"/>
  <c r="BK81" i="861" s="1"/>
  <c r="CH51" i="861"/>
  <c r="CH52" i="861" s="1"/>
  <c r="AO51" i="861"/>
  <c r="AO52" i="861" s="1"/>
  <c r="W51" i="861"/>
  <c r="W52" i="861" s="1"/>
  <c r="BP51" i="861"/>
  <c r="BP81" i="861" s="1"/>
  <c r="AR51" i="861"/>
  <c r="AR52" i="861" s="1"/>
  <c r="AA51" i="861"/>
  <c r="AA81" i="861" s="1"/>
  <c r="U51" i="861"/>
  <c r="U52" i="861" s="1"/>
  <c r="BL51" i="861"/>
  <c r="BL81" i="861" s="1"/>
  <c r="BC3363" i="64"/>
  <c r="BC3365" i="64" s="1"/>
  <c r="N3365" i="64" s="1"/>
  <c r="S3363" i="64"/>
  <c r="S3365" i="64" s="1"/>
  <c r="AQ3363" i="64"/>
  <c r="AQ3365" i="64" s="1"/>
  <c r="M3365" i="64" s="1"/>
  <c r="AE3363" i="64"/>
  <c r="AE3365" i="64" s="1"/>
  <c r="L3365" i="64" s="1"/>
  <c r="BO3363" i="64"/>
  <c r="BO3365" i="64" s="1"/>
  <c r="O3365" i="64" s="1"/>
  <c r="CA3363" i="64"/>
  <c r="CA3365" i="64" s="1"/>
  <c r="P3365" i="64" s="1"/>
  <c r="AF52" i="861"/>
  <c r="BC3342" i="64"/>
  <c r="BC3344" i="64" s="1"/>
  <c r="N3344" i="64" s="1"/>
  <c r="AE3342" i="64"/>
  <c r="AE3344" i="64" s="1"/>
  <c r="L3344" i="64" s="1"/>
  <c r="S3342" i="64"/>
  <c r="S3344" i="64" s="1"/>
  <c r="K3344" i="64" s="1"/>
  <c r="BO3342" i="64"/>
  <c r="BO3344" i="64" s="1"/>
  <c r="O3344" i="64" s="1"/>
  <c r="CA3342" i="64"/>
  <c r="CA3344" i="64" s="1"/>
  <c r="P3344" i="64" s="1"/>
  <c r="AQ3342" i="64"/>
  <c r="AQ3344" i="64" s="1"/>
  <c r="M3344" i="64" s="1"/>
  <c r="T65" i="861"/>
  <c r="T70" i="861" s="1"/>
  <c r="S65" i="861"/>
  <c r="S70" i="861" s="1"/>
  <c r="Z3201" i="64"/>
  <c r="Z3203" i="64" s="1"/>
  <c r="P50" i="861"/>
  <c r="M50" i="861"/>
  <c r="D9" i="1246"/>
  <c r="L3249" i="64"/>
  <c r="F2" i="1225"/>
  <c r="L39" i="861"/>
  <c r="L50" i="861"/>
  <c r="U3227" i="64"/>
  <c r="F9" i="1246"/>
  <c r="N3249" i="64"/>
  <c r="H2" i="1225"/>
  <c r="N39" i="861"/>
  <c r="G9" i="1246"/>
  <c r="O3249" i="64"/>
  <c r="I2" i="1225"/>
  <c r="O39" i="861"/>
  <c r="O50" i="861"/>
  <c r="T3177" i="64"/>
  <c r="U3175" i="64"/>
  <c r="K50" i="861"/>
  <c r="N50" i="861"/>
  <c r="C9" i="1246"/>
  <c r="K3249" i="64"/>
  <c r="E2" i="1225"/>
  <c r="K39" i="861"/>
  <c r="H9" i="1246"/>
  <c r="P3249" i="64"/>
  <c r="P39" i="861"/>
  <c r="AA3124" i="64"/>
  <c r="AA3126" i="64" s="1"/>
  <c r="E9" i="1246"/>
  <c r="M3249" i="64"/>
  <c r="G2" i="1225"/>
  <c r="M39" i="861"/>
  <c r="Z3126" i="64"/>
  <c r="S3367" i="64" l="1"/>
  <c r="T3367" i="64" s="1"/>
  <c r="U3367" i="64" s="1"/>
  <c r="V3367" i="64" s="1"/>
  <c r="W3367" i="64" s="1"/>
  <c r="X3367" i="64" s="1"/>
  <c r="Y3367" i="64" s="1"/>
  <c r="Z3367" i="64" s="1"/>
  <c r="AA3367" i="64" s="1"/>
  <c r="AB3367" i="64" s="1"/>
  <c r="AC3367" i="64" s="1"/>
  <c r="AD3367" i="64" s="1"/>
  <c r="AE3367" i="64" s="1"/>
  <c r="AF3367" i="64" s="1"/>
  <c r="AG3367" i="64" s="1"/>
  <c r="AH3367" i="64" s="1"/>
  <c r="AI3367" i="64" s="1"/>
  <c r="AJ3367" i="64" s="1"/>
  <c r="AK3367" i="64" s="1"/>
  <c r="AL3367" i="64" s="1"/>
  <c r="AM3367" i="64" s="1"/>
  <c r="AN3367" i="64" s="1"/>
  <c r="AO3367" i="64" s="1"/>
  <c r="AP3367" i="64" s="1"/>
  <c r="AQ3367" i="64" s="1"/>
  <c r="AR3367" i="64" s="1"/>
  <c r="AS3367" i="64" s="1"/>
  <c r="AT3367" i="64" s="1"/>
  <c r="AU3367" i="64" s="1"/>
  <c r="AV3367" i="64" s="1"/>
  <c r="AW3367" i="64" s="1"/>
  <c r="AX3367" i="64" s="1"/>
  <c r="AY3367" i="64" s="1"/>
  <c r="AZ3367" i="64" s="1"/>
  <c r="BA3367" i="64" s="1"/>
  <c r="BB3367" i="64" s="1"/>
  <c r="BC3367" i="64" s="1"/>
  <c r="BD3367" i="64" s="1"/>
  <c r="BE3367" i="64" s="1"/>
  <c r="BF3367" i="64" s="1"/>
  <c r="BG3367" i="64" s="1"/>
  <c r="BH3367" i="64" s="1"/>
  <c r="BI3367" i="64" s="1"/>
  <c r="BJ3367" i="64" s="1"/>
  <c r="BK3367" i="64" s="1"/>
  <c r="BL3367" i="64" s="1"/>
  <c r="BM3367" i="64" s="1"/>
  <c r="BN3367" i="64" s="1"/>
  <c r="BO3367" i="64" s="1"/>
  <c r="BP3367" i="64" s="1"/>
  <c r="BQ3367" i="64" s="1"/>
  <c r="BR3367" i="64" s="1"/>
  <c r="BS3367" i="64" s="1"/>
  <c r="BT3367" i="64" s="1"/>
  <c r="BU3367" i="64" s="1"/>
  <c r="BV3367" i="64" s="1"/>
  <c r="BW3367" i="64" s="1"/>
  <c r="BX3367" i="64" s="1"/>
  <c r="BY3367" i="64" s="1"/>
  <c r="BZ3367" i="64" s="1"/>
  <c r="CA3367" i="64" s="1"/>
  <c r="CB3367" i="64" s="1"/>
  <c r="CC3367" i="64" s="1"/>
  <c r="CD3367" i="64" s="1"/>
  <c r="CE3367" i="64" s="1"/>
  <c r="CF3367" i="64" s="1"/>
  <c r="CG3367" i="64" s="1"/>
  <c r="CH3367" i="64" s="1"/>
  <c r="CI3367" i="64" s="1"/>
  <c r="CJ3367" i="64" s="1"/>
  <c r="CK3367" i="64" s="1"/>
  <c r="CL3367" i="64" s="1"/>
  <c r="K3365" i="64"/>
  <c r="S51" i="861"/>
  <c r="K51" i="861" s="1"/>
  <c r="K52" i="861" s="1"/>
  <c r="BO51" i="861"/>
  <c r="BO52" i="861" s="1"/>
  <c r="CA51" i="861"/>
  <c r="CA81" i="861" s="1"/>
  <c r="AQ51" i="861"/>
  <c r="AQ81" i="861" s="1"/>
  <c r="AE51" i="861"/>
  <c r="AE52" i="861" s="1"/>
  <c r="BC51" i="861"/>
  <c r="N51" i="861" s="1"/>
  <c r="N52" i="861" s="1"/>
  <c r="N3363" i="64"/>
  <c r="M3363" i="64"/>
  <c r="K3363" i="64"/>
  <c r="P3363" i="64"/>
  <c r="O3363" i="64"/>
  <c r="L3363" i="64"/>
  <c r="BH52" i="861"/>
  <c r="CG81" i="861"/>
  <c r="AP52" i="861"/>
  <c r="BE52" i="861"/>
  <c r="AH52" i="861"/>
  <c r="AY81" i="861"/>
  <c r="BM81" i="861"/>
  <c r="AG81" i="861"/>
  <c r="AI81" i="861"/>
  <c r="X52" i="861"/>
  <c r="CD81" i="861"/>
  <c r="BT81" i="861"/>
  <c r="AT52" i="861"/>
  <c r="AX81" i="861"/>
  <c r="BN81" i="861"/>
  <c r="BB81" i="861"/>
  <c r="AO81" i="861"/>
  <c r="BZ52" i="861"/>
  <c r="BX81" i="861"/>
  <c r="BP52" i="861"/>
  <c r="BL52" i="861"/>
  <c r="AB81" i="861"/>
  <c r="U81" i="861"/>
  <c r="BV52" i="861"/>
  <c r="CB52" i="861"/>
  <c r="BF81" i="861"/>
  <c r="CK81" i="861"/>
  <c r="AR81" i="861"/>
  <c r="Y52" i="861"/>
  <c r="AU81" i="861"/>
  <c r="Z52" i="861"/>
  <c r="BU52" i="861"/>
  <c r="AK81" i="861"/>
  <c r="AJ81" i="861"/>
  <c r="AL81" i="861"/>
  <c r="CJ81" i="861"/>
  <c r="CF81" i="861"/>
  <c r="BG81" i="861"/>
  <c r="CL52" i="861"/>
  <c r="AV81" i="861"/>
  <c r="CC52" i="861"/>
  <c r="W81" i="861"/>
  <c r="AC81" i="861"/>
  <c r="V81" i="861"/>
  <c r="BQ52" i="861"/>
  <c r="T81" i="861"/>
  <c r="BK52" i="861"/>
  <c r="CI52" i="861"/>
  <c r="BD81" i="861"/>
  <c r="CE81" i="861"/>
  <c r="BA52" i="861"/>
  <c r="BY52" i="861"/>
  <c r="BR52" i="861"/>
  <c r="AZ52" i="861"/>
  <c r="BI81" i="861"/>
  <c r="BJ52" i="861"/>
  <c r="AD81" i="861"/>
  <c r="AN81" i="861"/>
  <c r="AS81" i="861"/>
  <c r="AW52" i="861"/>
  <c r="AM81" i="861"/>
  <c r="BW52" i="861"/>
  <c r="AA52" i="861"/>
  <c r="BS52" i="861"/>
  <c r="CH81" i="861"/>
  <c r="M3342" i="64"/>
  <c r="O3342" i="64"/>
  <c r="N3342" i="64"/>
  <c r="L3342" i="64"/>
  <c r="K3342" i="64"/>
  <c r="P3342" i="64"/>
  <c r="U65" i="861"/>
  <c r="U70" i="861" s="1"/>
  <c r="AA3201" i="64"/>
  <c r="AA3203" i="64" s="1"/>
  <c r="F14" i="1246"/>
  <c r="F10" i="1246"/>
  <c r="E14" i="1246"/>
  <c r="E10" i="1246"/>
  <c r="V3227" i="64"/>
  <c r="V3229" i="64" s="1"/>
  <c r="G14" i="1246"/>
  <c r="G10" i="1246"/>
  <c r="U3229" i="64"/>
  <c r="C10" i="1246"/>
  <c r="C14" i="1246"/>
  <c r="H14" i="1246"/>
  <c r="H10" i="1246"/>
  <c r="U3177" i="64"/>
  <c r="V3175" i="64"/>
  <c r="AB3124" i="64"/>
  <c r="AB3126" i="64" s="1"/>
  <c r="D10" i="1246"/>
  <c r="D14" i="1246"/>
  <c r="S3369" i="64" l="1"/>
  <c r="AE81" i="861"/>
  <c r="L81" i="861" s="1"/>
  <c r="L51" i="861"/>
  <c r="L52" i="861" s="1"/>
  <c r="M51" i="861"/>
  <c r="M52" i="861" s="1"/>
  <c r="O51" i="861"/>
  <c r="O52" i="861" s="1"/>
  <c r="S81" i="861"/>
  <c r="BO81" i="861"/>
  <c r="O81" i="861" s="1"/>
  <c r="S74" i="861"/>
  <c r="T74" i="861" s="1"/>
  <c r="S52" i="861"/>
  <c r="BC52" i="861"/>
  <c r="AQ52" i="861"/>
  <c r="P51" i="861"/>
  <c r="P52" i="861" s="1"/>
  <c r="CA52" i="861"/>
  <c r="BC81" i="861"/>
  <c r="N81" i="861" s="1"/>
  <c r="V65" i="861"/>
  <c r="V70" i="861" s="1"/>
  <c r="AB3201" i="64"/>
  <c r="AC3201" i="64" s="1"/>
  <c r="P81" i="861"/>
  <c r="AC3124" i="64"/>
  <c r="AC3126" i="64" s="1"/>
  <c r="M81" i="861"/>
  <c r="V3177" i="64"/>
  <c r="W3175" i="64"/>
  <c r="W3227" i="64"/>
  <c r="W3229" i="64" s="1"/>
  <c r="U3369" i="64" l="1"/>
  <c r="T3369" i="64"/>
  <c r="K81" i="861"/>
  <c r="S75" i="861"/>
  <c r="W65" i="861"/>
  <c r="W70" i="861" s="1"/>
  <c r="AB3203" i="64"/>
  <c r="AC3203" i="64"/>
  <c r="AD3201" i="64"/>
  <c r="AD3124" i="64"/>
  <c r="X3227" i="64"/>
  <c r="W3177" i="64"/>
  <c r="X3175" i="64"/>
  <c r="T75" i="861"/>
  <c r="U74" i="861"/>
  <c r="T84" i="861" l="1"/>
  <c r="T86" i="861" s="1"/>
  <c r="V3369" i="64"/>
  <c r="S84" i="861"/>
  <c r="S86" i="861" s="1"/>
  <c r="X65" i="861"/>
  <c r="X70" i="861" s="1"/>
  <c r="U75" i="861"/>
  <c r="V74" i="861"/>
  <c r="X3177" i="64"/>
  <c r="Y3175" i="64"/>
  <c r="K3124" i="64"/>
  <c r="AE3124" i="64"/>
  <c r="AD3126" i="64"/>
  <c r="AD3203" i="64"/>
  <c r="K3201" i="64"/>
  <c r="AE3201" i="64"/>
  <c r="Y3227" i="64"/>
  <c r="X3229" i="64"/>
  <c r="U84" i="861" l="1"/>
  <c r="U86" i="861" s="1"/>
  <c r="S3272" i="64"/>
  <c r="S3283" i="64" s="1"/>
  <c r="S3284" i="64" s="1"/>
  <c r="S3285" i="64" s="1"/>
  <c r="T3282" i="64" s="1"/>
  <c r="W3369" i="64"/>
  <c r="S95" i="861"/>
  <c r="S56" i="861" s="1"/>
  <c r="S57" i="861" s="1"/>
  <c r="S62" i="861" s="1"/>
  <c r="S77" i="861" s="1"/>
  <c r="T3272" i="64"/>
  <c r="T95" i="861"/>
  <c r="Y65" i="861"/>
  <c r="Y70" i="861" s="1"/>
  <c r="Y3177" i="64"/>
  <c r="Z3175" i="64"/>
  <c r="AF3124" i="64"/>
  <c r="Z3227" i="64"/>
  <c r="Z3229" i="64" s="1"/>
  <c r="V75" i="861"/>
  <c r="W74" i="861"/>
  <c r="AE3126" i="64"/>
  <c r="Y3229" i="64"/>
  <c r="AE3203" i="64"/>
  <c r="AF3201" i="64"/>
  <c r="V84" i="861" l="1"/>
  <c r="V86" i="861" s="1"/>
  <c r="S13" i="864"/>
  <c r="S3303" i="64"/>
  <c r="T56" i="861"/>
  <c r="T57" i="861" s="1"/>
  <c r="T62" i="861" s="1"/>
  <c r="T77" i="861" s="1"/>
  <c r="X3369" i="64"/>
  <c r="U3272" i="64"/>
  <c r="U95" i="861"/>
  <c r="Z65" i="861"/>
  <c r="Z70" i="861" s="1"/>
  <c r="S3304" i="64"/>
  <c r="S3287" i="64"/>
  <c r="T3279" i="64"/>
  <c r="AG3124" i="64"/>
  <c r="AG3126" i="64" s="1"/>
  <c r="W75" i="861"/>
  <c r="X74" i="861"/>
  <c r="AA3227" i="64"/>
  <c r="AF3126" i="64"/>
  <c r="Z3177" i="64"/>
  <c r="AA3175" i="64"/>
  <c r="AF3203" i="64"/>
  <c r="AG3201" i="64"/>
  <c r="W84" i="861" l="1"/>
  <c r="W86" i="861" s="1"/>
  <c r="T13" i="864"/>
  <c r="U56" i="861"/>
  <c r="U57" i="861" s="1"/>
  <c r="U62" i="861" s="1"/>
  <c r="U77" i="861" s="1"/>
  <c r="Y3369" i="64"/>
  <c r="V3272" i="64"/>
  <c r="V95" i="861"/>
  <c r="AA65" i="861"/>
  <c r="AA70" i="861" s="1"/>
  <c r="AB3227" i="64"/>
  <c r="AG3203" i="64"/>
  <c r="AH3201" i="64"/>
  <c r="AA3229" i="64"/>
  <c r="T3312" i="64"/>
  <c r="T3283" i="64"/>
  <c r="AH3124" i="64"/>
  <c r="AH3126" i="64" s="1"/>
  <c r="S3292" i="64"/>
  <c r="S3295" i="64" s="1"/>
  <c r="Y74" i="861"/>
  <c r="X75" i="861"/>
  <c r="AA3177" i="64"/>
  <c r="AB3175" i="64"/>
  <c r="X84" i="861" l="1"/>
  <c r="X86" i="861" s="1"/>
  <c r="U13" i="864"/>
  <c r="V56" i="861"/>
  <c r="Z3369" i="64"/>
  <c r="W3272" i="64"/>
  <c r="W95" i="861"/>
  <c r="AB65" i="861"/>
  <c r="AB70" i="861" s="1"/>
  <c r="T3303" i="64"/>
  <c r="T3284" i="64"/>
  <c r="AB3177" i="64"/>
  <c r="AC3175" i="64"/>
  <c r="AH3203" i="64"/>
  <c r="AI3201" i="64"/>
  <c r="AI3124" i="64"/>
  <c r="Z74" i="861"/>
  <c r="Y75" i="861"/>
  <c r="AC3227" i="64"/>
  <c r="AC3229" i="64" s="1"/>
  <c r="S3293" i="64"/>
  <c r="T3290" i="64" s="1"/>
  <c r="S3305" i="64"/>
  <c r="AB3229" i="64"/>
  <c r="S3299" i="64"/>
  <c r="Y84" i="861" l="1"/>
  <c r="Y86" i="861" s="1"/>
  <c r="W56" i="861"/>
  <c r="W57" i="861" s="1"/>
  <c r="W62" i="861" s="1"/>
  <c r="W77" i="861" s="1"/>
  <c r="V13" i="864"/>
  <c r="V57" i="861"/>
  <c r="V62" i="861" s="1"/>
  <c r="V77" i="861" s="1"/>
  <c r="AA3369" i="64"/>
  <c r="X3272" i="64"/>
  <c r="X95" i="861"/>
  <c r="AC65" i="861"/>
  <c r="AC70" i="861" s="1"/>
  <c r="T3287" i="64"/>
  <c r="T3304" i="64"/>
  <c r="T3285" i="64"/>
  <c r="U3282" i="64" s="1"/>
  <c r="AA74" i="861"/>
  <c r="Z75" i="861"/>
  <c r="S3313" i="64"/>
  <c r="AI3203" i="64"/>
  <c r="AJ3201" i="64"/>
  <c r="S3298" i="64"/>
  <c r="AC3177" i="64"/>
  <c r="AD3175" i="64"/>
  <c r="T3291" i="64"/>
  <c r="AJ3124" i="64"/>
  <c r="AJ3126" i="64" s="1"/>
  <c r="AI3126" i="64"/>
  <c r="AD3227" i="64"/>
  <c r="AD3229" i="64" s="1"/>
  <c r="Z84" i="861" l="1"/>
  <c r="Z86" i="861" s="1"/>
  <c r="X56" i="861"/>
  <c r="X13" i="864" s="1"/>
  <c r="W13" i="864"/>
  <c r="AB3369" i="64"/>
  <c r="Y95" i="861"/>
  <c r="Y3272" i="64"/>
  <c r="AD65" i="861"/>
  <c r="T3292" i="64"/>
  <c r="T3293" i="64" s="1"/>
  <c r="U3290" i="64" s="1"/>
  <c r="U3291" i="64" s="1"/>
  <c r="U3279" i="64"/>
  <c r="AD3177" i="64"/>
  <c r="K3175" i="64"/>
  <c r="AE3175" i="64"/>
  <c r="S3314" i="64"/>
  <c r="K3227" i="64"/>
  <c r="AE3227" i="64"/>
  <c r="AE3229" i="64" s="1"/>
  <c r="S3306" i="64"/>
  <c r="AJ3203" i="64"/>
  <c r="AK3201" i="64"/>
  <c r="AK3124" i="64"/>
  <c r="AB74" i="861"/>
  <c r="AA75" i="861"/>
  <c r="AA84" i="861" l="1"/>
  <c r="AA86" i="861" s="1"/>
  <c r="X57" i="861"/>
  <c r="X62" i="861" s="1"/>
  <c r="X77" i="861" s="1"/>
  <c r="Y56" i="861"/>
  <c r="Y57" i="861" s="1"/>
  <c r="Y62" i="861" s="1"/>
  <c r="Y77" i="861" s="1"/>
  <c r="AC3369" i="64"/>
  <c r="Z3272" i="64"/>
  <c r="Z95" i="861"/>
  <c r="K65" i="861"/>
  <c r="AD70" i="861"/>
  <c r="K70" i="861" s="1"/>
  <c r="T3295" i="64"/>
  <c r="T3299" i="64" s="1"/>
  <c r="T3305" i="64"/>
  <c r="S3307" i="64"/>
  <c r="U3312" i="64"/>
  <c r="U3283" i="64"/>
  <c r="AL3124" i="64"/>
  <c r="AL3126" i="64" s="1"/>
  <c r="AB75" i="861"/>
  <c r="AC74" i="861"/>
  <c r="AK3126" i="64"/>
  <c r="AK3203" i="64"/>
  <c r="AL3201" i="64"/>
  <c r="AE3177" i="64"/>
  <c r="AF3175" i="64"/>
  <c r="AF3227" i="64"/>
  <c r="AB84" i="861" l="1"/>
  <c r="AB86" i="861" s="1"/>
  <c r="Z56" i="861"/>
  <c r="Z13" i="864" s="1"/>
  <c r="Y13" i="864"/>
  <c r="AD3369" i="64"/>
  <c r="AA3272" i="64"/>
  <c r="AA95" i="861"/>
  <c r="AE65" i="861"/>
  <c r="AE70" i="861" s="1"/>
  <c r="U3303" i="64"/>
  <c r="U3284" i="64"/>
  <c r="U3285" i="64" s="1"/>
  <c r="V3282" i="64" s="1"/>
  <c r="T3313" i="64"/>
  <c r="AC75" i="861"/>
  <c r="AD74" i="861"/>
  <c r="AL3203" i="64"/>
  <c r="AM3201" i="64"/>
  <c r="AF3177" i="64"/>
  <c r="AG3175" i="64"/>
  <c r="AG3227" i="64"/>
  <c r="AM3124" i="64"/>
  <c r="T3298" i="64"/>
  <c r="AF3229" i="64"/>
  <c r="AC84" i="861" l="1"/>
  <c r="AC86" i="861" s="1"/>
  <c r="Z57" i="861"/>
  <c r="Z62" i="861" s="1"/>
  <c r="Z77" i="861" s="1"/>
  <c r="AA56" i="861"/>
  <c r="AA57" i="861" s="1"/>
  <c r="AA62" i="861" s="1"/>
  <c r="AA77" i="861" s="1"/>
  <c r="K3367" i="64"/>
  <c r="AB95" i="861"/>
  <c r="AB3272" i="64"/>
  <c r="AF65" i="861"/>
  <c r="AF70" i="861" s="1"/>
  <c r="V3279" i="64"/>
  <c r="U3304" i="64"/>
  <c r="U3287" i="64"/>
  <c r="T3314" i="64"/>
  <c r="T3306" i="64"/>
  <c r="AD75" i="861"/>
  <c r="K75" i="861" s="1"/>
  <c r="K74" i="861"/>
  <c r="L74" i="861" s="1"/>
  <c r="M74" i="861" s="1"/>
  <c r="N74" i="861" s="1"/>
  <c r="O74" i="861" s="1"/>
  <c r="P74" i="861" s="1"/>
  <c r="AE74" i="861"/>
  <c r="AM3203" i="64"/>
  <c r="AN3201" i="64"/>
  <c r="AG3177" i="64"/>
  <c r="AH3175" i="64"/>
  <c r="AN3124" i="64"/>
  <c r="AM3126" i="64"/>
  <c r="AH3227" i="64"/>
  <c r="AG3229" i="64"/>
  <c r="AD84" i="861" l="1"/>
  <c r="AD86" i="861" s="1"/>
  <c r="AB56" i="861"/>
  <c r="AB57" i="861" s="1"/>
  <c r="AB62" i="861" s="1"/>
  <c r="AB77" i="861" s="1"/>
  <c r="AA13" i="864"/>
  <c r="AF3369" i="64"/>
  <c r="AE3369" i="64"/>
  <c r="AC3272" i="64"/>
  <c r="AC95" i="861"/>
  <c r="AG65" i="861"/>
  <c r="AG70" i="861" s="1"/>
  <c r="T3307" i="64"/>
  <c r="U3292" i="64"/>
  <c r="U3295" i="64" s="1"/>
  <c r="V3312" i="64"/>
  <c r="V3283" i="64"/>
  <c r="AI3227" i="64"/>
  <c r="AO3124" i="64"/>
  <c r="AO3126" i="64" s="1"/>
  <c r="AH3177" i="64"/>
  <c r="AI3175" i="64"/>
  <c r="AN3203" i="64"/>
  <c r="AO3201" i="64"/>
  <c r="AH3229" i="64"/>
  <c r="AN3126" i="64"/>
  <c r="AE75" i="861"/>
  <c r="AF74" i="861"/>
  <c r="AB13" i="864" l="1"/>
  <c r="AC56" i="861"/>
  <c r="AC13" i="864" s="1"/>
  <c r="AG3369" i="64"/>
  <c r="AD3272" i="64"/>
  <c r="AD95" i="861"/>
  <c r="K95" i="861" s="1"/>
  <c r="AH65" i="861"/>
  <c r="AH70" i="861" s="1"/>
  <c r="U3299" i="64"/>
  <c r="U3298" i="64" s="1"/>
  <c r="V3303" i="64"/>
  <c r="V3284" i="64"/>
  <c r="V3285" i="64" s="1"/>
  <c r="W3282" i="64" s="1"/>
  <c r="U3293" i="64"/>
  <c r="V3290" i="64" s="1"/>
  <c r="U3305" i="64"/>
  <c r="AI3177" i="64"/>
  <c r="AJ3175" i="64"/>
  <c r="AO3203" i="64"/>
  <c r="AP3201" i="64"/>
  <c r="AJ3227" i="64"/>
  <c r="AJ3229" i="64" s="1"/>
  <c r="AF75" i="861"/>
  <c r="AG74" i="861"/>
  <c r="AI3229" i="64"/>
  <c r="AP3124" i="64"/>
  <c r="AP3126" i="64" s="1"/>
  <c r="AF84" i="861" l="1"/>
  <c r="AF86" i="861" s="1"/>
  <c r="AC57" i="861"/>
  <c r="AC62" i="861" s="1"/>
  <c r="AC77" i="861" s="1"/>
  <c r="AD56" i="861"/>
  <c r="AD13" i="864" s="1"/>
  <c r="AH3369" i="64"/>
  <c r="AE84" i="861"/>
  <c r="AE86" i="861" s="1"/>
  <c r="AI65" i="861"/>
  <c r="AI70" i="861" s="1"/>
  <c r="W3279" i="64"/>
  <c r="V3291" i="64"/>
  <c r="U3306" i="64"/>
  <c r="U3307" i="64" s="1"/>
  <c r="V3287" i="64"/>
  <c r="V3304" i="64"/>
  <c r="U3313" i="64"/>
  <c r="AP3203" i="64"/>
  <c r="L3201" i="64"/>
  <c r="AQ3201" i="64"/>
  <c r="AJ3177" i="64"/>
  <c r="AK3175" i="64"/>
  <c r="AK3227" i="64"/>
  <c r="AK3229" i="64" s="1"/>
  <c r="L3124" i="64"/>
  <c r="AQ3124" i="64"/>
  <c r="AH74" i="861"/>
  <c r="AG75" i="861"/>
  <c r="AG84" i="861" l="1"/>
  <c r="AG86" i="861" s="1"/>
  <c r="AE95" i="861"/>
  <c r="AE56" i="861" s="1"/>
  <c r="K56" i="861"/>
  <c r="K13" i="864" s="1"/>
  <c r="AD57" i="861"/>
  <c r="AD62" i="861" s="1"/>
  <c r="AE3272" i="64"/>
  <c r="AI3369" i="64"/>
  <c r="AF3272" i="64"/>
  <c r="AF95" i="861"/>
  <c r="AJ65" i="861"/>
  <c r="AJ70" i="861" s="1"/>
  <c r="V3292" i="64"/>
  <c r="U3314" i="64"/>
  <c r="W3283" i="64"/>
  <c r="W3312" i="64"/>
  <c r="AK3177" i="64"/>
  <c r="AL3175" i="64"/>
  <c r="AL3227" i="64"/>
  <c r="AL3229" i="64" s="1"/>
  <c r="AI74" i="861"/>
  <c r="AH75" i="861"/>
  <c r="AQ3203" i="64"/>
  <c r="AR3201" i="64"/>
  <c r="AR3124" i="64"/>
  <c r="AQ3126" i="64"/>
  <c r="AH84" i="861" l="1"/>
  <c r="AH86" i="861" s="1"/>
  <c r="AE57" i="861"/>
  <c r="AE62" i="861" s="1"/>
  <c r="AE77" i="861" s="1"/>
  <c r="AE13" i="864"/>
  <c r="K57" i="861"/>
  <c r="AF56" i="861"/>
  <c r="AF13" i="864" s="1"/>
  <c r="AJ3369" i="64"/>
  <c r="AG95" i="861"/>
  <c r="AG3272" i="64"/>
  <c r="AK65" i="861"/>
  <c r="AK70" i="861" s="1"/>
  <c r="W3303" i="64"/>
  <c r="W3284" i="64"/>
  <c r="V3305" i="64"/>
  <c r="V3293" i="64"/>
  <c r="W3290" i="64" s="1"/>
  <c r="V3295" i="64"/>
  <c r="AD77" i="861"/>
  <c r="K62" i="861"/>
  <c r="K77" i="861" s="1"/>
  <c r="AJ74" i="861"/>
  <c r="AI75" i="861"/>
  <c r="AL3177" i="64"/>
  <c r="AM3175" i="64"/>
  <c r="AS3124" i="64"/>
  <c r="AR3126" i="64"/>
  <c r="AR3203" i="64"/>
  <c r="AS3201" i="64"/>
  <c r="AM3227" i="64"/>
  <c r="AI84" i="861" l="1"/>
  <c r="AI86" i="861" s="1"/>
  <c r="AF57" i="861"/>
  <c r="AF62" i="861" s="1"/>
  <c r="AF77" i="861" s="1"/>
  <c r="AG56" i="861"/>
  <c r="AG13" i="864" s="1"/>
  <c r="AK3369" i="64"/>
  <c r="AH3272" i="64"/>
  <c r="AH95" i="861"/>
  <c r="AL65" i="861"/>
  <c r="AL70" i="861" s="1"/>
  <c r="W3291" i="64"/>
  <c r="V3299" i="64"/>
  <c r="V3298" i="64" s="1"/>
  <c r="W3304" i="64"/>
  <c r="W3287" i="64"/>
  <c r="W3285" i="64"/>
  <c r="X3282" i="64" s="1"/>
  <c r="AT3124" i="64"/>
  <c r="AJ75" i="861"/>
  <c r="AK74" i="861"/>
  <c r="AS3126" i="64"/>
  <c r="AM3177" i="64"/>
  <c r="AN3175" i="64"/>
  <c r="AS3203" i="64"/>
  <c r="AT3201" i="64"/>
  <c r="AN3227" i="64"/>
  <c r="AM3229" i="64"/>
  <c r="AJ84" i="861" l="1"/>
  <c r="AJ86" i="861" s="1"/>
  <c r="AH56" i="861"/>
  <c r="AH13" i="864" s="1"/>
  <c r="AG57" i="861"/>
  <c r="AG62" i="861" s="1"/>
  <c r="AG77" i="861" s="1"/>
  <c r="AL3369" i="64"/>
  <c r="AI3272" i="64"/>
  <c r="AI95" i="861"/>
  <c r="AM65" i="861"/>
  <c r="AM70" i="861" s="1"/>
  <c r="W3292" i="64"/>
  <c r="W3295" i="64" s="1"/>
  <c r="V3306" i="64"/>
  <c r="X3279" i="64"/>
  <c r="V3313" i="64"/>
  <c r="AT3203" i="64"/>
  <c r="AU3201" i="64"/>
  <c r="AO3227" i="64"/>
  <c r="AO3229" i="64" s="1"/>
  <c r="AN3177" i="64"/>
  <c r="AO3175" i="64"/>
  <c r="AK75" i="861"/>
  <c r="AL74" i="861"/>
  <c r="AN3229" i="64"/>
  <c r="AU3124" i="64"/>
  <c r="AT3126" i="64"/>
  <c r="AK84" i="861" l="1"/>
  <c r="AK86" i="861" s="1"/>
  <c r="AH57" i="861"/>
  <c r="AH62" i="861" s="1"/>
  <c r="AH77" i="861" s="1"/>
  <c r="AI56" i="861"/>
  <c r="AI13" i="864" s="1"/>
  <c r="AM3369" i="64"/>
  <c r="AJ3272" i="64"/>
  <c r="AJ95" i="861"/>
  <c r="AN65" i="861"/>
  <c r="AN70" i="861" s="1"/>
  <c r="W3305" i="64"/>
  <c r="W3293" i="64"/>
  <c r="X3290" i="64" s="1"/>
  <c r="X3291" i="64" s="1"/>
  <c r="V3314" i="64"/>
  <c r="V3307" i="64"/>
  <c r="W3299" i="64"/>
  <c r="W3298" i="64" s="1"/>
  <c r="X3312" i="64"/>
  <c r="X3283" i="64"/>
  <c r="AO3177" i="64"/>
  <c r="AP3175" i="64"/>
  <c r="AV3124" i="64"/>
  <c r="AV3126" i="64" s="1"/>
  <c r="AU3203" i="64"/>
  <c r="AV3201" i="64"/>
  <c r="AL75" i="861"/>
  <c r="AM74" i="861"/>
  <c r="AU3126" i="64"/>
  <c r="AP3227" i="64"/>
  <c r="AP3229" i="64" s="1"/>
  <c r="AL84" i="861" l="1"/>
  <c r="AL86" i="861" s="1"/>
  <c r="AI57" i="861"/>
  <c r="AI62" i="861" s="1"/>
  <c r="AI77" i="861" s="1"/>
  <c r="AJ56" i="861"/>
  <c r="AJ13" i="864" s="1"/>
  <c r="AN3369" i="64"/>
  <c r="AK3272" i="64"/>
  <c r="AK95" i="861"/>
  <c r="AO65" i="861"/>
  <c r="AO70" i="861" s="1"/>
  <c r="W3306" i="64"/>
  <c r="W3313" i="64"/>
  <c r="X3303" i="64"/>
  <c r="X3284" i="64"/>
  <c r="X3285" i="64" s="1"/>
  <c r="Y3282" i="64" s="1"/>
  <c r="L3175" i="64"/>
  <c r="AP3177" i="64"/>
  <c r="AQ3175" i="64"/>
  <c r="AW3124" i="64"/>
  <c r="AM75" i="861"/>
  <c r="AN74" i="861"/>
  <c r="L3227" i="64"/>
  <c r="AQ3227" i="64"/>
  <c r="AV3203" i="64"/>
  <c r="AW3201" i="64"/>
  <c r="AM84" i="861" l="1"/>
  <c r="AM86" i="861" s="1"/>
  <c r="AK56" i="861"/>
  <c r="AK57" i="861" s="1"/>
  <c r="AK62" i="861" s="1"/>
  <c r="AK77" i="861" s="1"/>
  <c r="AJ57" i="861"/>
  <c r="AJ62" i="861" s="1"/>
  <c r="AJ77" i="861" s="1"/>
  <c r="AO3369" i="64"/>
  <c r="AL3272" i="64"/>
  <c r="AL95" i="861"/>
  <c r="AP65" i="861"/>
  <c r="AP70" i="861" s="1"/>
  <c r="L70" i="861" s="1"/>
  <c r="Y3279" i="64"/>
  <c r="X3304" i="64"/>
  <c r="X3287" i="64"/>
  <c r="W3314" i="64"/>
  <c r="W3307" i="64"/>
  <c r="AX3124" i="64"/>
  <c r="AO74" i="861"/>
  <c r="AN75" i="861"/>
  <c r="AW3126" i="64"/>
  <c r="AQ3177" i="64"/>
  <c r="AR3175" i="64"/>
  <c r="AW3203" i="64"/>
  <c r="AX3201" i="64"/>
  <c r="AR3227" i="64"/>
  <c r="AQ3229" i="64"/>
  <c r="AN84" i="861" l="1"/>
  <c r="AN86" i="861" s="1"/>
  <c r="AL56" i="861"/>
  <c r="AL57" i="861" s="1"/>
  <c r="AL62" i="861" s="1"/>
  <c r="AL77" i="861" s="1"/>
  <c r="AK13" i="864"/>
  <c r="AP3369" i="64"/>
  <c r="AM95" i="861"/>
  <c r="AM3272" i="64"/>
  <c r="AQ65" i="861"/>
  <c r="AQ70" i="861" s="1"/>
  <c r="L65" i="861"/>
  <c r="X3292" i="64"/>
  <c r="Y3312" i="64"/>
  <c r="Y3283" i="64"/>
  <c r="AX3203" i="64"/>
  <c r="AY3201" i="64"/>
  <c r="AS3227" i="64"/>
  <c r="AP74" i="861"/>
  <c r="AO75" i="861"/>
  <c r="AR3229" i="64"/>
  <c r="AY3124" i="64"/>
  <c r="AR3177" i="64"/>
  <c r="AS3175" i="64"/>
  <c r="AX3126" i="64"/>
  <c r="AL13" i="864" l="1"/>
  <c r="AM56" i="861"/>
  <c r="AM13" i="864" s="1"/>
  <c r="L3367" i="64"/>
  <c r="AN3272" i="64"/>
  <c r="AN95" i="861"/>
  <c r="AO84" i="861"/>
  <c r="AO86" i="861" s="1"/>
  <c r="AR65" i="861"/>
  <c r="AR70" i="861" s="1"/>
  <c r="Y3303" i="64"/>
  <c r="Y3284" i="64"/>
  <c r="Y3285" i="64" s="1"/>
  <c r="Z3282" i="64" s="1"/>
  <c r="X3305" i="64"/>
  <c r="X3293" i="64"/>
  <c r="Y3290" i="64" s="1"/>
  <c r="X3295" i="64"/>
  <c r="AS3177" i="64"/>
  <c r="AT3175" i="64"/>
  <c r="AT3227" i="64"/>
  <c r="AT3229" i="64" s="1"/>
  <c r="AS3229" i="64"/>
  <c r="AZ3124" i="64"/>
  <c r="AY3203" i="64"/>
  <c r="AZ3201" i="64"/>
  <c r="AQ74" i="861"/>
  <c r="AP75" i="861"/>
  <c r="L75" i="861" s="1"/>
  <c r="AY3126" i="64"/>
  <c r="AP84" i="861" l="1"/>
  <c r="AP86" i="861" s="1"/>
  <c r="AM57" i="861"/>
  <c r="AM62" i="861" s="1"/>
  <c r="AM77" i="861" s="1"/>
  <c r="AN56" i="861"/>
  <c r="AN13" i="864" s="1"/>
  <c r="AR3369" i="64"/>
  <c r="AQ3369" i="64"/>
  <c r="AO3272" i="64"/>
  <c r="AO95" i="861"/>
  <c r="AS65" i="861"/>
  <c r="AS70" i="861" s="1"/>
  <c r="Z3279" i="64"/>
  <c r="Y3304" i="64"/>
  <c r="Y3287" i="64"/>
  <c r="Y3291" i="64"/>
  <c r="X3299" i="64"/>
  <c r="X3298" i="64" s="1"/>
  <c r="AT3177" i="64"/>
  <c r="AU3175" i="64"/>
  <c r="AR74" i="861"/>
  <c r="AQ75" i="861"/>
  <c r="AZ3203" i="64"/>
  <c r="BA3201" i="64"/>
  <c r="AU3227" i="64"/>
  <c r="BA3124" i="64"/>
  <c r="BA3126" i="64" s="1"/>
  <c r="AZ3126" i="64"/>
  <c r="AN57" i="861" l="1"/>
  <c r="AN62" i="861" s="1"/>
  <c r="AN77" i="861" s="1"/>
  <c r="AO56" i="861"/>
  <c r="AO57" i="861" s="1"/>
  <c r="AO62" i="861" s="1"/>
  <c r="AO77" i="861" s="1"/>
  <c r="AS3369" i="64"/>
  <c r="AP95" i="861"/>
  <c r="AP3272" i="64"/>
  <c r="AT65" i="861"/>
  <c r="AT70" i="861" s="1"/>
  <c r="Y3292" i="64"/>
  <c r="Y3305" i="64" s="1"/>
  <c r="X3306" i="64"/>
  <c r="X3307" i="64" s="1"/>
  <c r="Z3312" i="64"/>
  <c r="Z3283" i="64"/>
  <c r="X3313" i="64"/>
  <c r="AV3227" i="64"/>
  <c r="AR75" i="861"/>
  <c r="AS74" i="861"/>
  <c r="AU3177" i="64"/>
  <c r="AV3175" i="64"/>
  <c r="AU3229" i="64"/>
  <c r="BB3124" i="64"/>
  <c r="BB3126" i="64" s="1"/>
  <c r="BA3203" i="64"/>
  <c r="BB3201" i="64"/>
  <c r="AR84" i="861" l="1"/>
  <c r="AR86" i="861" s="1"/>
  <c r="AO13" i="864"/>
  <c r="AP56" i="861"/>
  <c r="AP57" i="861" s="1"/>
  <c r="AT3369" i="64"/>
  <c r="AQ84" i="861"/>
  <c r="AQ86" i="861" s="1"/>
  <c r="AU65" i="861"/>
  <c r="AU70" i="861" s="1"/>
  <c r="Y3295" i="64"/>
  <c r="Y3299" i="64" s="1"/>
  <c r="Y3313" i="64" s="1"/>
  <c r="Y3314" i="64" s="1"/>
  <c r="Y3293" i="64"/>
  <c r="Z3290" i="64" s="1"/>
  <c r="Z3291" i="64" s="1"/>
  <c r="X3314" i="64"/>
  <c r="Z3303" i="64"/>
  <c r="Z3284" i="64"/>
  <c r="BB3203" i="64"/>
  <c r="M3201" i="64"/>
  <c r="BC3201" i="64"/>
  <c r="AW3227" i="64"/>
  <c r="AW3229" i="64" s="1"/>
  <c r="AV3229" i="64"/>
  <c r="AV3177" i="64"/>
  <c r="AW3175" i="64"/>
  <c r="AS75" i="861"/>
  <c r="AT74" i="861"/>
  <c r="M3124" i="64"/>
  <c r="BC3124" i="64"/>
  <c r="L56" i="861" l="1"/>
  <c r="L13" i="864" s="1"/>
  <c r="AP13" i="864"/>
  <c r="AQ3272" i="64"/>
  <c r="AU3369" i="64"/>
  <c r="AQ95" i="861"/>
  <c r="AQ56" i="861" s="1"/>
  <c r="AQ13" i="864" s="1"/>
  <c r="AR3272" i="64"/>
  <c r="AR95" i="861"/>
  <c r="AV65" i="861"/>
  <c r="AV70" i="861" s="1"/>
  <c r="Y3298" i="64"/>
  <c r="Z3287" i="64"/>
  <c r="Z3304" i="64"/>
  <c r="Z3285" i="64"/>
  <c r="AA3282" i="64" s="1"/>
  <c r="BD3124" i="64"/>
  <c r="L57" i="861"/>
  <c r="AP62" i="861"/>
  <c r="AT75" i="861"/>
  <c r="AU74" i="861"/>
  <c r="AX3227" i="64"/>
  <c r="AX3229" i="64" s="1"/>
  <c r="BC3126" i="64"/>
  <c r="AW3177" i="64"/>
  <c r="AX3175" i="64"/>
  <c r="BC3203" i="64"/>
  <c r="BD3201" i="64"/>
  <c r="AT84" i="861" l="1"/>
  <c r="AT86" i="861" s="1"/>
  <c r="AQ57" i="861"/>
  <c r="AQ62" i="861" s="1"/>
  <c r="AQ77" i="861" s="1"/>
  <c r="AR56" i="861"/>
  <c r="AR57" i="861" s="1"/>
  <c r="AR62" i="861" s="1"/>
  <c r="AR77" i="861" s="1"/>
  <c r="AV3369" i="64"/>
  <c r="AS84" i="861"/>
  <c r="AS86" i="861" s="1"/>
  <c r="Y3306" i="64"/>
  <c r="Y3307" i="64" s="1"/>
  <c r="AW65" i="861"/>
  <c r="AW70" i="861" s="1"/>
  <c r="AA3279" i="64"/>
  <c r="Z3292" i="64"/>
  <c r="Z3295" i="64" s="1"/>
  <c r="AY3227" i="64"/>
  <c r="L62" i="861"/>
  <c r="L77" i="861" s="1"/>
  <c r="AP77" i="861"/>
  <c r="BD3203" i="64"/>
  <c r="BE3201" i="64"/>
  <c r="AX3177" i="64"/>
  <c r="AY3175" i="64"/>
  <c r="AU75" i="861"/>
  <c r="AV74" i="861"/>
  <c r="BE3124" i="64"/>
  <c r="BE3126" i="64" s="1"/>
  <c r="BD3126" i="64"/>
  <c r="AU84" i="861" l="1"/>
  <c r="AU86" i="861" s="1"/>
  <c r="AR13" i="864"/>
  <c r="AS3272" i="64"/>
  <c r="AS95" i="861"/>
  <c r="AS56" i="861" s="1"/>
  <c r="AS13" i="864" s="1"/>
  <c r="AW3369" i="64"/>
  <c r="AT95" i="861"/>
  <c r="AT3272" i="64"/>
  <c r="AX65" i="861"/>
  <c r="AX70" i="861" s="1"/>
  <c r="Z3299" i="64"/>
  <c r="Z3313" i="64" s="1"/>
  <c r="Z3314" i="64" s="1"/>
  <c r="Z3305" i="64"/>
  <c r="Z3293" i="64"/>
  <c r="AA3290" i="64" s="1"/>
  <c r="AA3312" i="64"/>
  <c r="AA3283" i="64"/>
  <c r="AY3177" i="64"/>
  <c r="AZ3175" i="64"/>
  <c r="AZ3227" i="64"/>
  <c r="AZ3229" i="64" s="1"/>
  <c r="AY3229" i="64"/>
  <c r="BE3203" i="64"/>
  <c r="BF3201" i="64"/>
  <c r="AV75" i="861"/>
  <c r="AW74" i="861"/>
  <c r="BF3124" i="64"/>
  <c r="AS57" i="861" l="1"/>
  <c r="AS62" i="861" s="1"/>
  <c r="AS77" i="861" s="1"/>
  <c r="AT56" i="861"/>
  <c r="AT57" i="861" s="1"/>
  <c r="AT62" i="861" s="1"/>
  <c r="AT77" i="861" s="1"/>
  <c r="AX3369" i="64"/>
  <c r="AU95" i="861"/>
  <c r="AU3272" i="64"/>
  <c r="AY65" i="861"/>
  <c r="AY70" i="861" s="1"/>
  <c r="AA3291" i="64"/>
  <c r="AA3303" i="64"/>
  <c r="AA3284" i="64"/>
  <c r="Z3298" i="64"/>
  <c r="BG3124" i="64"/>
  <c r="BG3126" i="64" s="1"/>
  <c r="BF3126" i="64"/>
  <c r="AZ3177" i="64"/>
  <c r="BA3175" i="64"/>
  <c r="BA3227" i="64"/>
  <c r="BA3229" i="64" s="1"/>
  <c r="AX74" i="861"/>
  <c r="AW75" i="861"/>
  <c r="BF3203" i="64"/>
  <c r="BG3201" i="64"/>
  <c r="AW84" i="861" l="1"/>
  <c r="AW86" i="861" s="1"/>
  <c r="AU56" i="861"/>
  <c r="AU57" i="861" s="1"/>
  <c r="AU62" i="861" s="1"/>
  <c r="AU77" i="861" s="1"/>
  <c r="AT13" i="864"/>
  <c r="AY3369" i="64"/>
  <c r="AV84" i="861"/>
  <c r="AV86" i="861" s="1"/>
  <c r="Z3306" i="64"/>
  <c r="Z3307" i="64" s="1"/>
  <c r="AZ65" i="861"/>
  <c r="AZ70" i="861" s="1"/>
  <c r="AA3287" i="64"/>
  <c r="AA3304" i="64"/>
  <c r="AA3285" i="64"/>
  <c r="AB3282" i="64" s="1"/>
  <c r="BG3203" i="64"/>
  <c r="BH3201" i="64"/>
  <c r="BA3177" i="64"/>
  <c r="BB3175" i="64"/>
  <c r="BH3124" i="64"/>
  <c r="BH3126" i="64" s="1"/>
  <c r="AY74" i="861"/>
  <c r="AX75" i="861"/>
  <c r="BB3227" i="64"/>
  <c r="AX84" i="861" l="1"/>
  <c r="AX86" i="861" s="1"/>
  <c r="AU13" i="864"/>
  <c r="AV95" i="861"/>
  <c r="AV56" i="861" s="1"/>
  <c r="AV13" i="864" s="1"/>
  <c r="AV3272" i="64"/>
  <c r="AZ3369" i="64"/>
  <c r="AW95" i="861"/>
  <c r="AW3272" i="64"/>
  <c r="BA65" i="861"/>
  <c r="BA70" i="861" s="1"/>
  <c r="AB3279" i="64"/>
  <c r="AA3292" i="64"/>
  <c r="M3227" i="64"/>
  <c r="BC3227" i="64"/>
  <c r="AZ74" i="861"/>
  <c r="AY75" i="861"/>
  <c r="M3175" i="64"/>
  <c r="BB3177" i="64"/>
  <c r="BC3175" i="64"/>
  <c r="BI3124" i="64"/>
  <c r="BI3126" i="64" s="1"/>
  <c r="BH3203" i="64"/>
  <c r="BI3201" i="64"/>
  <c r="BB3229" i="64"/>
  <c r="AY84" i="861" l="1"/>
  <c r="AY86" i="861" s="1"/>
  <c r="AV57" i="861"/>
  <c r="AV62" i="861" s="1"/>
  <c r="AV77" i="861" s="1"/>
  <c r="AW56" i="861"/>
  <c r="AW57" i="861" s="1"/>
  <c r="AW62" i="861" s="1"/>
  <c r="AW77" i="861" s="1"/>
  <c r="BA3369" i="64"/>
  <c r="AX95" i="861"/>
  <c r="AX3272" i="64"/>
  <c r="BB65" i="861"/>
  <c r="BB70" i="861" s="1"/>
  <c r="M70" i="861" s="1"/>
  <c r="AA3305" i="64"/>
  <c r="AA3293" i="64"/>
  <c r="AB3290" i="64" s="1"/>
  <c r="AA3295" i="64"/>
  <c r="AB3312" i="64"/>
  <c r="AB3283" i="64"/>
  <c r="BD3227" i="64"/>
  <c r="BC3229" i="64"/>
  <c r="BC3177" i="64"/>
  <c r="BD3175" i="64"/>
  <c r="AZ75" i="861"/>
  <c r="BA74" i="861"/>
  <c r="BI3203" i="64"/>
  <c r="BJ3201" i="64"/>
  <c r="BJ3124" i="64"/>
  <c r="AW13" i="864" l="1"/>
  <c r="AX56" i="861"/>
  <c r="AX57" i="861" s="1"/>
  <c r="AX62" i="861" s="1"/>
  <c r="AX77" i="861" s="1"/>
  <c r="BB3369" i="64"/>
  <c r="AY3272" i="64"/>
  <c r="AY95" i="861"/>
  <c r="AZ84" i="861"/>
  <c r="AZ86" i="861" s="1"/>
  <c r="BC65" i="861"/>
  <c r="BC70" i="861" s="1"/>
  <c r="M65" i="861"/>
  <c r="AB3303" i="64"/>
  <c r="AB3284" i="64"/>
  <c r="AB3285" i="64" s="1"/>
  <c r="AC3282" i="64" s="1"/>
  <c r="AA3299" i="64"/>
  <c r="AA3313" i="64" s="1"/>
  <c r="AA3314" i="64" s="1"/>
  <c r="AB3291" i="64"/>
  <c r="BE3227" i="64"/>
  <c r="BD3229" i="64"/>
  <c r="BK3124" i="64"/>
  <c r="BJ3126" i="64"/>
  <c r="BJ3203" i="64"/>
  <c r="BK3201" i="64"/>
  <c r="BA75" i="861"/>
  <c r="BB74" i="861"/>
  <c r="BD3177" i="64"/>
  <c r="BE3175" i="64"/>
  <c r="BA84" i="861" l="1"/>
  <c r="BA86" i="861" s="1"/>
  <c r="AY56" i="861"/>
  <c r="AY57" i="861" s="1"/>
  <c r="AY62" i="861" s="1"/>
  <c r="AY77" i="861" s="1"/>
  <c r="AX13" i="864"/>
  <c r="M3367" i="64"/>
  <c r="AZ3272" i="64"/>
  <c r="AZ95" i="861"/>
  <c r="BD65" i="861"/>
  <c r="BD70" i="861" s="1"/>
  <c r="AC3279" i="64"/>
  <c r="AA3298" i="64"/>
  <c r="AB3287" i="64"/>
  <c r="AB3304" i="64"/>
  <c r="BK3203" i="64"/>
  <c r="BL3201" i="64"/>
  <c r="BB75" i="861"/>
  <c r="M75" i="861" s="1"/>
  <c r="BC74" i="861"/>
  <c r="BL3124" i="64"/>
  <c r="BK3126" i="64"/>
  <c r="BF3227" i="64"/>
  <c r="BE3177" i="64"/>
  <c r="BF3175" i="64"/>
  <c r="BE3229" i="64"/>
  <c r="BB84" i="861" l="1"/>
  <c r="BB86" i="861" s="1"/>
  <c r="AZ56" i="861"/>
  <c r="AZ13" i="864" s="1"/>
  <c r="AY13" i="864"/>
  <c r="BD3369" i="64"/>
  <c r="BC3369" i="64"/>
  <c r="BA3272" i="64"/>
  <c r="BA95" i="861"/>
  <c r="AA3306" i="64"/>
  <c r="AA3307" i="64" s="1"/>
  <c r="BE65" i="861"/>
  <c r="BE70" i="861" s="1"/>
  <c r="AC3312" i="64"/>
  <c r="AC3283" i="64"/>
  <c r="AB3292" i="64"/>
  <c r="BL3203" i="64"/>
  <c r="BM3201" i="64"/>
  <c r="BF3177" i="64"/>
  <c r="BG3175" i="64"/>
  <c r="BC75" i="861"/>
  <c r="BD74" i="861"/>
  <c r="BG3227" i="64"/>
  <c r="BG3229" i="64" s="1"/>
  <c r="BF3229" i="64"/>
  <c r="BM3124" i="64"/>
  <c r="BL3126" i="64"/>
  <c r="BA56" i="861" l="1"/>
  <c r="BA13" i="864" s="1"/>
  <c r="AZ57" i="861"/>
  <c r="AZ62" i="861" s="1"/>
  <c r="AZ77" i="861" s="1"/>
  <c r="BE3369" i="64"/>
  <c r="BB3272" i="64"/>
  <c r="BB95" i="861"/>
  <c r="BF65" i="861"/>
  <c r="BF70" i="861" s="1"/>
  <c r="AB3305" i="64"/>
  <c r="AB3293" i="64"/>
  <c r="AC3290" i="64" s="1"/>
  <c r="AC3303" i="64"/>
  <c r="AC3284" i="64"/>
  <c r="AC3285" i="64" s="1"/>
  <c r="AD3282" i="64" s="1"/>
  <c r="AB3295" i="64"/>
  <c r="BN3124" i="64"/>
  <c r="BE74" i="861"/>
  <c r="BD75" i="861"/>
  <c r="BM3126" i="64"/>
  <c r="BH3227" i="64"/>
  <c r="BM3203" i="64"/>
  <c r="BN3201" i="64"/>
  <c r="BG3177" i="64"/>
  <c r="BH3175" i="64"/>
  <c r="BB56" i="861" l="1"/>
  <c r="BB13" i="864" s="1"/>
  <c r="BA57" i="861"/>
  <c r="BA62" i="861" s="1"/>
  <c r="BA77" i="861" s="1"/>
  <c r="BD84" i="861"/>
  <c r="BD86" i="861" s="1"/>
  <c r="BF3369" i="64"/>
  <c r="BC84" i="861"/>
  <c r="BC86" i="861" s="1"/>
  <c r="BG65" i="861"/>
  <c r="BG70" i="861" s="1"/>
  <c r="AD3279" i="64"/>
  <c r="AB3299" i="64"/>
  <c r="AB3313" i="64" s="1"/>
  <c r="AB3314" i="64" s="1"/>
  <c r="AC3291" i="64"/>
  <c r="AC3304" i="64"/>
  <c r="AC3287" i="64"/>
  <c r="BI3227" i="64"/>
  <c r="BF74" i="861"/>
  <c r="BE75" i="861"/>
  <c r="BH3229" i="64"/>
  <c r="N3201" i="64"/>
  <c r="BN3203" i="64"/>
  <c r="BO3201" i="64"/>
  <c r="N3124" i="64"/>
  <c r="BO3124" i="64"/>
  <c r="BH3177" i="64"/>
  <c r="BI3175" i="64"/>
  <c r="BN3126" i="64"/>
  <c r="M56" i="861" l="1"/>
  <c r="M13" i="864" s="1"/>
  <c r="BB57" i="861"/>
  <c r="BB62" i="861" s="1"/>
  <c r="BE84" i="861"/>
  <c r="BE86" i="861" s="1"/>
  <c r="BC3272" i="64"/>
  <c r="BC95" i="861"/>
  <c r="BC56" i="861" s="1"/>
  <c r="BG3369" i="64"/>
  <c r="BD95" i="861"/>
  <c r="BD3272" i="64"/>
  <c r="BH65" i="861"/>
  <c r="BH70" i="861" s="1"/>
  <c r="AB3298" i="64"/>
  <c r="AC3292" i="64"/>
  <c r="AC3305" i="64" s="1"/>
  <c r="AD3312" i="64"/>
  <c r="AD3283" i="64"/>
  <c r="BI3177" i="64"/>
  <c r="BJ3175" i="64"/>
  <c r="BP3124" i="64"/>
  <c r="BO3126" i="64"/>
  <c r="BO3203" i="64"/>
  <c r="BP3201" i="64"/>
  <c r="BJ3227" i="64"/>
  <c r="BI3229" i="64"/>
  <c r="BG74" i="861"/>
  <c r="BF75" i="861"/>
  <c r="M57" i="861" l="1"/>
  <c r="BF84" i="861"/>
  <c r="BF86" i="861" s="1"/>
  <c r="BD56" i="861"/>
  <c r="BD13" i="864" s="1"/>
  <c r="BC13" i="864"/>
  <c r="BC57" i="861"/>
  <c r="BC62" i="861" s="1"/>
  <c r="BC77" i="861" s="1"/>
  <c r="BH3369" i="64"/>
  <c r="BE3272" i="64"/>
  <c r="BE95" i="861"/>
  <c r="AB3306" i="64"/>
  <c r="AB3307" i="64" s="1"/>
  <c r="BI65" i="861"/>
  <c r="BI70" i="861" s="1"/>
  <c r="AC3295" i="64"/>
  <c r="AC3299" i="64" s="1"/>
  <c r="AC3313" i="64" s="1"/>
  <c r="AC3314" i="64" s="1"/>
  <c r="AD3303" i="64"/>
  <c r="AD3284" i="64"/>
  <c r="AC3293" i="64"/>
  <c r="AD3290" i="64" s="1"/>
  <c r="BP3203" i="64"/>
  <c r="BQ3201" i="64"/>
  <c r="BK3227" i="64"/>
  <c r="BK3229" i="64" s="1"/>
  <c r="BJ3229" i="64"/>
  <c r="BQ3124" i="64"/>
  <c r="BP3126" i="64"/>
  <c r="M62" i="861"/>
  <c r="M77" i="861" s="1"/>
  <c r="BB77" i="861"/>
  <c r="BJ3177" i="64"/>
  <c r="BK3175" i="64"/>
  <c r="BH74" i="861"/>
  <c r="BG75" i="861"/>
  <c r="BG84" i="861" l="1"/>
  <c r="BG86" i="861" s="1"/>
  <c r="BE56" i="861"/>
  <c r="BE13" i="864" s="1"/>
  <c r="BD57" i="861"/>
  <c r="BD62" i="861" s="1"/>
  <c r="BD77" i="861" s="1"/>
  <c r="BI3369" i="64"/>
  <c r="BF3272" i="64"/>
  <c r="BF95" i="861"/>
  <c r="BJ65" i="861"/>
  <c r="BJ70" i="861" s="1"/>
  <c r="AC3298" i="64"/>
  <c r="AD3287" i="64"/>
  <c r="AD3304" i="64"/>
  <c r="AD3285" i="64"/>
  <c r="AD3291" i="64"/>
  <c r="BK3177" i="64"/>
  <c r="BL3175" i="64"/>
  <c r="BQ3203" i="64"/>
  <c r="BR3201" i="64"/>
  <c r="BH75" i="861"/>
  <c r="BI74" i="861"/>
  <c r="BL3227" i="64"/>
  <c r="BR3124" i="64"/>
  <c r="BQ3126" i="64"/>
  <c r="BE57" i="861" l="1"/>
  <c r="BE62" i="861" s="1"/>
  <c r="BE77" i="861" s="1"/>
  <c r="BF56" i="861"/>
  <c r="BF13" i="864" s="1"/>
  <c r="BJ3369" i="64"/>
  <c r="BG95" i="861"/>
  <c r="BG3272" i="64"/>
  <c r="AC3306" i="64"/>
  <c r="AC3307" i="64" s="1"/>
  <c r="BK65" i="861"/>
  <c r="BK70" i="861" s="1"/>
  <c r="AD3292" i="64"/>
  <c r="AD3305" i="64" s="1"/>
  <c r="AE3282" i="64"/>
  <c r="K3285" i="64"/>
  <c r="BS3124" i="64"/>
  <c r="BM3227" i="64"/>
  <c r="BM3229" i="64" s="1"/>
  <c r="BL3229" i="64"/>
  <c r="BR3126" i="64"/>
  <c r="BL3177" i="64"/>
  <c r="BM3175" i="64"/>
  <c r="BI75" i="861"/>
  <c r="BJ74" i="861"/>
  <c r="BR3203" i="64"/>
  <c r="BS3201" i="64"/>
  <c r="BI84" i="861" l="1"/>
  <c r="BI86" i="861" s="1"/>
  <c r="BF57" i="861"/>
  <c r="BF62" i="861" s="1"/>
  <c r="BF77" i="861" s="1"/>
  <c r="BG56" i="861"/>
  <c r="BG13" i="864" s="1"/>
  <c r="BK3369" i="64"/>
  <c r="BH84" i="861"/>
  <c r="BH86" i="861" s="1"/>
  <c r="BL65" i="861"/>
  <c r="BL70" i="861" s="1"/>
  <c r="AD3295" i="64"/>
  <c r="AD3299" i="64" s="1"/>
  <c r="AD3313" i="64" s="1"/>
  <c r="AD3314" i="64" s="1"/>
  <c r="AD3293" i="64"/>
  <c r="K3293" i="64" s="1"/>
  <c r="L3290" i="64" s="1"/>
  <c r="AE3279" i="64"/>
  <c r="BS3203" i="64"/>
  <c r="BT3201" i="64"/>
  <c r="BJ75" i="861"/>
  <c r="BK74" i="861"/>
  <c r="BM3177" i="64"/>
  <c r="BN3175" i="64"/>
  <c r="BN3227" i="64"/>
  <c r="BT3124" i="64"/>
  <c r="BS3126" i="64"/>
  <c r="BJ84" i="861" l="1"/>
  <c r="BJ86" i="861" s="1"/>
  <c r="BG57" i="861"/>
  <c r="BG62" i="861" s="1"/>
  <c r="BG77" i="861" s="1"/>
  <c r="BH3272" i="64"/>
  <c r="BH95" i="861"/>
  <c r="BH56" i="861" s="1"/>
  <c r="BH13" i="864" s="1"/>
  <c r="BL3369" i="64"/>
  <c r="BI95" i="861"/>
  <c r="BI3272" i="64"/>
  <c r="BM65" i="861"/>
  <c r="BM70" i="861" s="1"/>
  <c r="AE3290" i="64"/>
  <c r="AE3291" i="64" s="1"/>
  <c r="AD3298" i="64"/>
  <c r="AE3312" i="64"/>
  <c r="AE3283" i="64"/>
  <c r="BT3203" i="64"/>
  <c r="BU3201" i="64"/>
  <c r="N3175" i="64"/>
  <c r="BN3177" i="64"/>
  <c r="BO3175" i="64"/>
  <c r="BU3124" i="64"/>
  <c r="BT3126" i="64"/>
  <c r="BK75" i="861"/>
  <c r="BL74" i="861"/>
  <c r="N3227" i="64"/>
  <c r="BO3227" i="64"/>
  <c r="BO3229" i="64" s="1"/>
  <c r="BN3229" i="64"/>
  <c r="BK84" i="861" l="1"/>
  <c r="BK86" i="861" s="1"/>
  <c r="BH57" i="861"/>
  <c r="BH62" i="861" s="1"/>
  <c r="BH77" i="861" s="1"/>
  <c r="BI56" i="861"/>
  <c r="BI57" i="861" s="1"/>
  <c r="BI62" i="861" s="1"/>
  <c r="BI77" i="861" s="1"/>
  <c r="BM3369" i="64"/>
  <c r="BJ3272" i="64"/>
  <c r="BJ95" i="861"/>
  <c r="AD3306" i="64"/>
  <c r="AD3307" i="64" s="1"/>
  <c r="BN65" i="861"/>
  <c r="N65" i="861" s="1"/>
  <c r="AE3303" i="64"/>
  <c r="AE3284" i="64"/>
  <c r="AE3285" i="64" s="1"/>
  <c r="AF3282" i="64" s="1"/>
  <c r="BV3124" i="64"/>
  <c r="BL75" i="861"/>
  <c r="BM74" i="861"/>
  <c r="BU3126" i="64"/>
  <c r="BU3203" i="64"/>
  <c r="BV3201" i="64"/>
  <c r="BO3177" i="64"/>
  <c r="BP3175" i="64"/>
  <c r="BP3227" i="64"/>
  <c r="BL84" i="861" l="1"/>
  <c r="BL86" i="861" s="1"/>
  <c r="BJ56" i="861"/>
  <c r="BJ57" i="861" s="1"/>
  <c r="BJ62" i="861" s="1"/>
  <c r="BJ77" i="861" s="1"/>
  <c r="BI13" i="864"/>
  <c r="BN3369" i="64"/>
  <c r="BK3272" i="64"/>
  <c r="BK95" i="861"/>
  <c r="BO65" i="861"/>
  <c r="BO70" i="861" s="1"/>
  <c r="BN70" i="861"/>
  <c r="N70" i="861" s="1"/>
  <c r="AF3279" i="64"/>
  <c r="AE3304" i="64"/>
  <c r="AE3287" i="64"/>
  <c r="BQ3227" i="64"/>
  <c r="BV3203" i="64"/>
  <c r="BW3201" i="64"/>
  <c r="BP3229" i="64"/>
  <c r="BW3124" i="64"/>
  <c r="BW3126" i="64" s="1"/>
  <c r="BN74" i="861"/>
  <c r="BM75" i="861"/>
  <c r="BV3126" i="64"/>
  <c r="BP3177" i="64"/>
  <c r="BQ3175" i="64"/>
  <c r="BM84" i="861" l="1"/>
  <c r="BM86" i="861" s="1"/>
  <c r="BK56" i="861"/>
  <c r="BK57" i="861" s="1"/>
  <c r="BK62" i="861" s="1"/>
  <c r="BK77" i="861" s="1"/>
  <c r="BJ13" i="864"/>
  <c r="N3367" i="64"/>
  <c r="BL95" i="861"/>
  <c r="BL3272" i="64"/>
  <c r="BP65" i="861"/>
  <c r="BP70" i="861" s="1"/>
  <c r="AE3292" i="64"/>
  <c r="AF3283" i="64"/>
  <c r="AF3312" i="64"/>
  <c r="BQ3177" i="64"/>
  <c r="BR3175" i="64"/>
  <c r="BX3124" i="64"/>
  <c r="BW3203" i="64"/>
  <c r="BX3201" i="64"/>
  <c r="BO74" i="861"/>
  <c r="BN75" i="861"/>
  <c r="N75" i="861" s="1"/>
  <c r="BR3227" i="64"/>
  <c r="BR3229" i="64" s="1"/>
  <c r="BQ3229" i="64"/>
  <c r="BK13" i="864" l="1"/>
  <c r="BL56" i="861"/>
  <c r="BL57" i="861" s="1"/>
  <c r="BL62" i="861" s="1"/>
  <c r="BL77" i="861" s="1"/>
  <c r="BM3272" i="64"/>
  <c r="BM95" i="861"/>
  <c r="BN84" i="861"/>
  <c r="BN86" i="861" s="1"/>
  <c r="BP3369" i="64"/>
  <c r="BO3369" i="64"/>
  <c r="BQ65" i="861"/>
  <c r="BQ70" i="861" s="1"/>
  <c r="AE3305" i="64"/>
  <c r="AE3293" i="64"/>
  <c r="AF3290" i="64" s="1"/>
  <c r="AF3303" i="64"/>
  <c r="AF3284" i="64"/>
  <c r="AF3285" i="64" s="1"/>
  <c r="AG3282" i="64" s="1"/>
  <c r="AE3295" i="64"/>
  <c r="BY3124" i="64"/>
  <c r="BX3126" i="64"/>
  <c r="BX3203" i="64"/>
  <c r="BY3201" i="64"/>
  <c r="BR3177" i="64"/>
  <c r="BS3175" i="64"/>
  <c r="BS3227" i="64"/>
  <c r="BS3229" i="64" s="1"/>
  <c r="BP74" i="861"/>
  <c r="BO75" i="861"/>
  <c r="BM56" i="861" l="1"/>
  <c r="BM13" i="864" s="1"/>
  <c r="BL13" i="864"/>
  <c r="BQ3369" i="64"/>
  <c r="BN3272" i="64"/>
  <c r="BN95" i="861"/>
  <c r="BR65" i="861"/>
  <c r="BR70" i="861" s="1"/>
  <c r="AG3279" i="64"/>
  <c r="AF3291" i="64"/>
  <c r="AE3299" i="64"/>
  <c r="AF3287" i="64"/>
  <c r="AF3304" i="64"/>
  <c r="BT3227" i="64"/>
  <c r="BT3229" i="64" s="1"/>
  <c r="BY3203" i="64"/>
  <c r="BZ3201" i="64"/>
  <c r="BZ3124" i="64"/>
  <c r="BZ3126" i="64" s="1"/>
  <c r="BY3126" i="64"/>
  <c r="BS3177" i="64"/>
  <c r="BT3175" i="64"/>
  <c r="BP75" i="861"/>
  <c r="BQ74" i="861"/>
  <c r="BM57" i="861" l="1"/>
  <c r="BM62" i="861" s="1"/>
  <c r="BM77" i="861" s="1"/>
  <c r="BN56" i="861"/>
  <c r="N56" i="861" s="1"/>
  <c r="N13" i="864" s="1"/>
  <c r="BR3369" i="64"/>
  <c r="BO84" i="861"/>
  <c r="BO86" i="861" s="1"/>
  <c r="BP84" i="861"/>
  <c r="BP86" i="861" s="1"/>
  <c r="BS65" i="861"/>
  <c r="BS70" i="861" s="1"/>
  <c r="AF3292" i="64"/>
  <c r="AG3283" i="64"/>
  <c r="AG3312" i="64"/>
  <c r="AE3313" i="64"/>
  <c r="AE3298" i="64"/>
  <c r="BQ75" i="861"/>
  <c r="BR74" i="861"/>
  <c r="O3124" i="64"/>
  <c r="CA3124" i="64"/>
  <c r="O3201" i="64"/>
  <c r="BZ3203" i="64"/>
  <c r="CA3201" i="64"/>
  <c r="BU3227" i="64"/>
  <c r="BU3229" i="64" s="1"/>
  <c r="BT3177" i="64"/>
  <c r="BU3175" i="64"/>
  <c r="BN57" i="861" l="1"/>
  <c r="N57" i="861" s="1"/>
  <c r="BN13" i="864"/>
  <c r="BO3272" i="64"/>
  <c r="BO95" i="861"/>
  <c r="BO56" i="861" s="1"/>
  <c r="BO13" i="864" s="1"/>
  <c r="BS3369" i="64"/>
  <c r="BP95" i="861"/>
  <c r="BP3272" i="64"/>
  <c r="BT65" i="861"/>
  <c r="BT70" i="861" s="1"/>
  <c r="AG3303" i="64"/>
  <c r="AG3284" i="64"/>
  <c r="AF3305" i="64"/>
  <c r="AE3306" i="64"/>
  <c r="AE3314" i="64"/>
  <c r="AF3295" i="64"/>
  <c r="AF3293" i="64"/>
  <c r="AG3290" i="64" s="1"/>
  <c r="BU3177" i="64"/>
  <c r="BV3175" i="64"/>
  <c r="CA3203" i="64"/>
  <c r="CB3201" i="64"/>
  <c r="CB3124" i="64"/>
  <c r="CB3126" i="64" s="1"/>
  <c r="CA3126" i="64"/>
  <c r="BR75" i="861"/>
  <c r="BS74" i="861"/>
  <c r="BV3227" i="64"/>
  <c r="BN62" i="861" l="1"/>
  <c r="BN77" i="861" s="1"/>
  <c r="BR84" i="861"/>
  <c r="BR86" i="861" s="1"/>
  <c r="BO57" i="861"/>
  <c r="BO62" i="861" s="1"/>
  <c r="BO77" i="861" s="1"/>
  <c r="BP56" i="861"/>
  <c r="BP13" i="864" s="1"/>
  <c r="BT3369" i="64"/>
  <c r="BQ84" i="861"/>
  <c r="BQ86" i="861" s="1"/>
  <c r="BU65" i="861"/>
  <c r="BU70" i="861" s="1"/>
  <c r="AG3291" i="64"/>
  <c r="AE3307" i="64"/>
  <c r="AF3299" i="64"/>
  <c r="AF3298" i="64" s="1"/>
  <c r="AG3287" i="64"/>
  <c r="AG3304" i="64"/>
  <c r="AG3285" i="64"/>
  <c r="AH3282" i="64" s="1"/>
  <c r="BW3227" i="64"/>
  <c r="CC3124" i="64"/>
  <c r="CC3126" i="64" s="1"/>
  <c r="BV3229" i="64"/>
  <c r="CB3203" i="64"/>
  <c r="CC3201" i="64"/>
  <c r="BV3177" i="64"/>
  <c r="BW3175" i="64"/>
  <c r="BS75" i="861"/>
  <c r="BT74" i="861"/>
  <c r="N62" i="861" l="1"/>
  <c r="N77" i="861" s="1"/>
  <c r="BQ3272" i="64"/>
  <c r="BP57" i="861"/>
  <c r="BP62" i="861" s="1"/>
  <c r="BP77" i="861" s="1"/>
  <c r="BQ95" i="861"/>
  <c r="BQ56" i="861" s="1"/>
  <c r="BQ13" i="864" s="1"/>
  <c r="BU3369" i="64"/>
  <c r="BR3272" i="64"/>
  <c r="BR95" i="861"/>
  <c r="BS84" i="861"/>
  <c r="BS86" i="861" s="1"/>
  <c r="BV65" i="861"/>
  <c r="BV70" i="861" s="1"/>
  <c r="AH3279" i="64"/>
  <c r="AF3313" i="64"/>
  <c r="AG3292" i="64"/>
  <c r="AG3293" i="64" s="1"/>
  <c r="AH3290" i="64" s="1"/>
  <c r="AH3291" i="64" s="1"/>
  <c r="AF3306" i="64"/>
  <c r="CC3203" i="64"/>
  <c r="CD3201" i="64"/>
  <c r="CD3124" i="64"/>
  <c r="CD3126" i="64" s="1"/>
  <c r="BW3177" i="64"/>
  <c r="BX3175" i="64"/>
  <c r="BX3227" i="64"/>
  <c r="BX3229" i="64" s="1"/>
  <c r="BU74" i="861"/>
  <c r="BT75" i="861"/>
  <c r="BW3229" i="64"/>
  <c r="BR56" i="861" l="1"/>
  <c r="BR57" i="861" s="1"/>
  <c r="BR62" i="861" s="1"/>
  <c r="BR77" i="861" s="1"/>
  <c r="BQ57" i="861"/>
  <c r="BQ62" i="861" s="1"/>
  <c r="BQ77" i="861" s="1"/>
  <c r="BV3369" i="64"/>
  <c r="BS3272" i="64"/>
  <c r="BS95" i="861"/>
  <c r="BW65" i="861"/>
  <c r="BW70" i="861" s="1"/>
  <c r="AF3307" i="64"/>
  <c r="AF3314" i="64"/>
  <c r="AG3305" i="64"/>
  <c r="AH3312" i="64"/>
  <c r="AH3283" i="64"/>
  <c r="AG3295" i="64"/>
  <c r="CD3203" i="64"/>
  <c r="CE3201" i="64"/>
  <c r="BV74" i="861"/>
  <c r="BU75" i="861"/>
  <c r="BX3177" i="64"/>
  <c r="BY3175" i="64"/>
  <c r="BY3227" i="64"/>
  <c r="CE3124" i="64"/>
  <c r="CE3126" i="64" s="1"/>
  <c r="BU84" i="861" l="1"/>
  <c r="BU86" i="861" s="1"/>
  <c r="BR13" i="864"/>
  <c r="BS56" i="861"/>
  <c r="BS13" i="864" s="1"/>
  <c r="BW3369" i="64"/>
  <c r="BT84" i="861"/>
  <c r="BT86" i="861" s="1"/>
  <c r="BX65" i="861"/>
  <c r="BX70" i="861" s="1"/>
  <c r="AH3303" i="64"/>
  <c r="AH3284" i="64"/>
  <c r="AH3285" i="64" s="1"/>
  <c r="AI3282" i="64" s="1"/>
  <c r="AG3299" i="64"/>
  <c r="AG3298" i="64" s="1"/>
  <c r="BW74" i="861"/>
  <c r="BV75" i="861"/>
  <c r="CF3124" i="64"/>
  <c r="CE3203" i="64"/>
  <c r="CF3201" i="64"/>
  <c r="BZ3227" i="64"/>
  <c r="BY3229" i="64"/>
  <c r="BY3177" i="64"/>
  <c r="BZ3175" i="64"/>
  <c r="BS57" i="861" l="1"/>
  <c r="BS62" i="861" s="1"/>
  <c r="BS77" i="861" s="1"/>
  <c r="BT3272" i="64"/>
  <c r="BT95" i="861"/>
  <c r="BT56" i="861" s="1"/>
  <c r="BX3369" i="64"/>
  <c r="BU3272" i="64"/>
  <c r="BU95" i="861"/>
  <c r="BY65" i="861"/>
  <c r="BY70" i="861" s="1"/>
  <c r="AG3306" i="64"/>
  <c r="AG3313" i="64"/>
  <c r="AI3279" i="64"/>
  <c r="AH3304" i="64"/>
  <c r="AH3287" i="64"/>
  <c r="O3227" i="64"/>
  <c r="CA3227" i="64"/>
  <c r="BZ3229" i="64"/>
  <c r="CG3124" i="64"/>
  <c r="BX74" i="861"/>
  <c r="BW75" i="861"/>
  <c r="CF3126" i="64"/>
  <c r="BZ3177" i="64"/>
  <c r="O3175" i="64"/>
  <c r="CA3175" i="64"/>
  <c r="CF3203" i="64"/>
  <c r="CG3201" i="64"/>
  <c r="BW84" i="861" l="1"/>
  <c r="BW86" i="861" s="1"/>
  <c r="BU56" i="861"/>
  <c r="BU57" i="861" s="1"/>
  <c r="BU62" i="861" s="1"/>
  <c r="BU77" i="861" s="1"/>
  <c r="BT13" i="864"/>
  <c r="BT57" i="861"/>
  <c r="BT62" i="861" s="1"/>
  <c r="BT77" i="861" s="1"/>
  <c r="BY3369" i="64"/>
  <c r="BV84" i="861"/>
  <c r="BV86" i="861" s="1"/>
  <c r="BZ65" i="861"/>
  <c r="O65" i="861" s="1"/>
  <c r="AH3292" i="64"/>
  <c r="AI3312" i="64"/>
  <c r="AI3283" i="64"/>
  <c r="AG3314" i="64"/>
  <c r="AG3307" i="64"/>
  <c r="CG3203" i="64"/>
  <c r="CH3201" i="64"/>
  <c r="CA3177" i="64"/>
  <c r="CB3175" i="64"/>
  <c r="BX75" i="861"/>
  <c r="BY74" i="861"/>
  <c r="CB3227" i="64"/>
  <c r="CB3229" i="64" s="1"/>
  <c r="CH3124" i="64"/>
  <c r="CG3126" i="64"/>
  <c r="CA3229" i="64"/>
  <c r="BX84" i="861" l="1"/>
  <c r="BX86" i="861" s="1"/>
  <c r="BU13" i="864"/>
  <c r="BV3272" i="64"/>
  <c r="BV95" i="861"/>
  <c r="BV56" i="861" s="1"/>
  <c r="BZ3369" i="64"/>
  <c r="BW95" i="861"/>
  <c r="BW3272" i="64"/>
  <c r="CA65" i="861"/>
  <c r="CA70" i="861" s="1"/>
  <c r="BZ70" i="861"/>
  <c r="O70" i="861" s="1"/>
  <c r="AI3303" i="64"/>
  <c r="AI3284" i="64"/>
  <c r="AI3285" i="64" s="1"/>
  <c r="AJ3282" i="64" s="1"/>
  <c r="AH3305" i="64"/>
  <c r="AH3293" i="64"/>
  <c r="AI3290" i="64" s="1"/>
  <c r="AH3295" i="64"/>
  <c r="CH3203" i="64"/>
  <c r="CI3201" i="64"/>
  <c r="CI3124" i="64"/>
  <c r="CH3126" i="64"/>
  <c r="CB3177" i="64"/>
  <c r="CC3175" i="64"/>
  <c r="CC3227" i="64"/>
  <c r="BY75" i="861"/>
  <c r="BZ74" i="861"/>
  <c r="BY84" i="861" l="1"/>
  <c r="BY86" i="861" s="1"/>
  <c r="BW56" i="861"/>
  <c r="BW57" i="861" s="1"/>
  <c r="BW62" i="861" s="1"/>
  <c r="BW77" i="861" s="1"/>
  <c r="BV57" i="861"/>
  <c r="BV62" i="861" s="1"/>
  <c r="BV77" i="861" s="1"/>
  <c r="BV13" i="864"/>
  <c r="O3367" i="64"/>
  <c r="BX3272" i="64"/>
  <c r="BX95" i="861"/>
  <c r="CB65" i="861"/>
  <c r="CB70" i="861" s="1"/>
  <c r="AI3291" i="64"/>
  <c r="AJ3279" i="64"/>
  <c r="AI3304" i="64"/>
  <c r="AI3287" i="64"/>
  <c r="AH3299" i="64"/>
  <c r="AH3298" i="64" s="1"/>
  <c r="CD3227" i="64"/>
  <c r="BZ75" i="861"/>
  <c r="O75" i="861" s="1"/>
  <c r="CA74" i="861"/>
  <c r="CC3177" i="64"/>
  <c r="CD3175" i="64"/>
  <c r="CJ3124" i="64"/>
  <c r="CJ3126" i="64" s="1"/>
  <c r="CC3229" i="64"/>
  <c r="CI3126" i="64"/>
  <c r="CI3203" i="64"/>
  <c r="CJ3201" i="64"/>
  <c r="BZ84" i="861" l="1"/>
  <c r="BZ86" i="861" s="1"/>
  <c r="BY95" i="861"/>
  <c r="BY3272" i="64"/>
  <c r="BW13" i="864"/>
  <c r="BX56" i="861"/>
  <c r="BX13" i="864" s="1"/>
  <c r="CB3369" i="64"/>
  <c r="CA3369" i="64"/>
  <c r="CC65" i="861"/>
  <c r="CC70" i="861" s="1"/>
  <c r="AI3292" i="64"/>
  <c r="AI3305" i="64" s="1"/>
  <c r="AH3306" i="64"/>
  <c r="AJ3312" i="64"/>
  <c r="AJ3283" i="64"/>
  <c r="AH3313" i="64"/>
  <c r="CK3124" i="64"/>
  <c r="CD3177" i="64"/>
  <c r="CE3175" i="64"/>
  <c r="CJ3203" i="64"/>
  <c r="CK3201" i="64"/>
  <c r="CA75" i="861"/>
  <c r="CB74" i="861"/>
  <c r="CE3227" i="64"/>
  <c r="CD3229" i="64"/>
  <c r="BY56" i="861" l="1"/>
  <c r="BY13" i="864" s="1"/>
  <c r="BX57" i="861"/>
  <c r="BX62" i="861" s="1"/>
  <c r="BX77" i="861" s="1"/>
  <c r="CC3369" i="64"/>
  <c r="BZ3272" i="64"/>
  <c r="BZ95" i="861"/>
  <c r="CD65" i="861"/>
  <c r="CD70" i="861" s="1"/>
  <c r="AI3295" i="64"/>
  <c r="AI3299" i="64" s="1"/>
  <c r="AI3298" i="64" s="1"/>
  <c r="AI3293" i="64"/>
  <c r="AJ3290" i="64" s="1"/>
  <c r="AJ3291" i="64" s="1"/>
  <c r="AH3314" i="64"/>
  <c r="AH3307" i="64"/>
  <c r="AJ3303" i="64"/>
  <c r="AJ3284" i="64"/>
  <c r="CF3227" i="64"/>
  <c r="CF3229" i="64" s="1"/>
  <c r="CE3229" i="64"/>
  <c r="CB75" i="861"/>
  <c r="CC74" i="861"/>
  <c r="CE3177" i="64"/>
  <c r="CF3175" i="64"/>
  <c r="CL3124" i="64"/>
  <c r="P3124" i="64" s="1"/>
  <c r="CK3126" i="64"/>
  <c r="CK3203" i="64"/>
  <c r="CL3201" i="64"/>
  <c r="CB84" i="861" l="1"/>
  <c r="CB86" i="861" s="1"/>
  <c r="BZ56" i="861"/>
  <c r="O56" i="861" s="1"/>
  <c r="O13" i="864" s="1"/>
  <c r="BY57" i="861"/>
  <c r="BY62" i="861" s="1"/>
  <c r="BY77" i="861" s="1"/>
  <c r="CD3369" i="64"/>
  <c r="CA84" i="861"/>
  <c r="CA86" i="861" s="1"/>
  <c r="CE65" i="861"/>
  <c r="CE70" i="861" s="1"/>
  <c r="AJ3304" i="64"/>
  <c r="AJ3287" i="64"/>
  <c r="AI3306" i="64"/>
  <c r="AJ3285" i="64"/>
  <c r="AK3282" i="64" s="1"/>
  <c r="AI3313" i="64"/>
  <c r="CF3177" i="64"/>
  <c r="CG3175" i="64"/>
  <c r="CD74" i="861"/>
  <c r="CC75" i="861"/>
  <c r="CG3227" i="64"/>
  <c r="P3201" i="64"/>
  <c r="CL3203" i="64"/>
  <c r="CL3126" i="64"/>
  <c r="CC84" i="861" l="1"/>
  <c r="CC86" i="861" s="1"/>
  <c r="BZ57" i="861"/>
  <c r="BZ62" i="861" s="1"/>
  <c r="BZ13" i="864"/>
  <c r="CA95" i="861"/>
  <c r="CA56" i="861" s="1"/>
  <c r="CA57" i="861" s="1"/>
  <c r="CA62" i="861" s="1"/>
  <c r="CA77" i="861" s="1"/>
  <c r="CA3272" i="64"/>
  <c r="CE3369" i="64"/>
  <c r="CB95" i="861"/>
  <c r="CB3272" i="64"/>
  <c r="CF65" i="861"/>
  <c r="CF70" i="861" s="1"/>
  <c r="AI3307" i="64"/>
  <c r="AK3279" i="64"/>
  <c r="K3126" i="64"/>
  <c r="L3126" i="64"/>
  <c r="M3126" i="64"/>
  <c r="N3126" i="64"/>
  <c r="O3126" i="64"/>
  <c r="P3126" i="64"/>
  <c r="K3203" i="64"/>
  <c r="L3203" i="64"/>
  <c r="M3203" i="64"/>
  <c r="N3203" i="64"/>
  <c r="O3203" i="64"/>
  <c r="P3203" i="64"/>
  <c r="AI3314" i="64"/>
  <c r="AJ3292" i="64"/>
  <c r="AJ3295" i="64" s="1"/>
  <c r="CH3227" i="64"/>
  <c r="CG3229" i="64"/>
  <c r="CE74" i="861"/>
  <c r="CD75" i="861"/>
  <c r="CG3177" i="64"/>
  <c r="CH3175" i="64"/>
  <c r="O57" i="861" l="1"/>
  <c r="CB56" i="861"/>
  <c r="CB57" i="861" s="1"/>
  <c r="CB62" i="861" s="1"/>
  <c r="CB77" i="861" s="1"/>
  <c r="CA13" i="864"/>
  <c r="CF3369" i="64"/>
  <c r="CC95" i="861"/>
  <c r="CC3272" i="64"/>
  <c r="CG65" i="861"/>
  <c r="CG70" i="861" s="1"/>
  <c r="K84" i="861"/>
  <c r="L84" i="861"/>
  <c r="M84" i="861"/>
  <c r="N84" i="861"/>
  <c r="O84" i="861"/>
  <c r="AJ3299" i="64"/>
  <c r="AJ3313" i="64" s="1"/>
  <c r="AJ3305" i="64"/>
  <c r="AJ3293" i="64"/>
  <c r="AK3290" i="64" s="1"/>
  <c r="AK3283" i="64"/>
  <c r="AK3312" i="64"/>
  <c r="CI3227" i="64"/>
  <c r="CI3229" i="64" s="1"/>
  <c r="CH3177" i="64"/>
  <c r="CI3175" i="64"/>
  <c r="BZ77" i="861"/>
  <c r="O62" i="861"/>
  <c r="O77" i="861" s="1"/>
  <c r="CH3229" i="64"/>
  <c r="CF74" i="861"/>
  <c r="CE75" i="861"/>
  <c r="CB13" i="864" l="1"/>
  <c r="CE84" i="861"/>
  <c r="CE86" i="861" s="1"/>
  <c r="CC56" i="861"/>
  <c r="CC57" i="861" s="1"/>
  <c r="CC62" i="861" s="1"/>
  <c r="CC77" i="861" s="1"/>
  <c r="CG3369" i="64"/>
  <c r="CD84" i="861"/>
  <c r="CD86" i="861" s="1"/>
  <c r="CH65" i="861"/>
  <c r="CH70" i="861" s="1"/>
  <c r="L86" i="861"/>
  <c r="M86" i="861"/>
  <c r="N86" i="861"/>
  <c r="AK3291" i="64"/>
  <c r="AK3303" i="64"/>
  <c r="AK3284" i="64"/>
  <c r="AJ3298" i="64"/>
  <c r="AJ3314" i="64"/>
  <c r="CF75" i="861"/>
  <c r="CG74" i="861"/>
  <c r="CI3177" i="64"/>
  <c r="CJ3175" i="64"/>
  <c r="CJ3227" i="64"/>
  <c r="CF84" i="861" l="1"/>
  <c r="CF86" i="861" s="1"/>
  <c r="CC13" i="864"/>
  <c r="CD95" i="861"/>
  <c r="CD56" i="861" s="1"/>
  <c r="CD57" i="861" s="1"/>
  <c r="CD62" i="861" s="1"/>
  <c r="CD77" i="861" s="1"/>
  <c r="CD3272" i="64"/>
  <c r="CH3369" i="64"/>
  <c r="CE3272" i="64"/>
  <c r="CE95" i="861"/>
  <c r="AJ3306" i="64"/>
  <c r="AJ3307" i="64" s="1"/>
  <c r="CI65" i="861"/>
  <c r="CI70" i="861" s="1"/>
  <c r="N3272" i="64"/>
  <c r="H3" i="1225"/>
  <c r="H5" i="1225" s="1"/>
  <c r="H7" i="1225" s="1"/>
  <c r="M3272" i="64"/>
  <c r="G3" i="1225"/>
  <c r="G5" i="1225" s="1"/>
  <c r="G7" i="1225" s="1"/>
  <c r="L3272" i="64"/>
  <c r="F3" i="1225"/>
  <c r="F5" i="1225" s="1"/>
  <c r="F7" i="1225" s="1"/>
  <c r="L95" i="861"/>
  <c r="M95" i="861"/>
  <c r="N95" i="861"/>
  <c r="O95" i="861"/>
  <c r="AK3304" i="64"/>
  <c r="AK3287" i="64"/>
  <c r="AK3285" i="64"/>
  <c r="AL3282" i="64" s="1"/>
  <c r="CK3227" i="64"/>
  <c r="CJ3177" i="64"/>
  <c r="CK3175" i="64"/>
  <c r="CJ3229" i="64"/>
  <c r="CG75" i="861"/>
  <c r="CH74" i="861"/>
  <c r="CG84" i="861" l="1"/>
  <c r="CG86" i="861" s="1"/>
  <c r="CE56" i="861"/>
  <c r="CE57" i="861" s="1"/>
  <c r="CE62" i="861" s="1"/>
  <c r="CE77" i="861" s="1"/>
  <c r="CD13" i="864"/>
  <c r="CI3369" i="64"/>
  <c r="CF3272" i="64"/>
  <c r="CF95" i="861"/>
  <c r="CJ65" i="861"/>
  <c r="CJ70" i="861" s="1"/>
  <c r="AL3279" i="64"/>
  <c r="AK3292" i="64"/>
  <c r="AK3295" i="64" s="1"/>
  <c r="CK3177" i="64"/>
  <c r="CL3175" i="64"/>
  <c r="CH75" i="861"/>
  <c r="CI74" i="861"/>
  <c r="CL3227" i="64"/>
  <c r="P3227" i="64" s="1"/>
  <c r="CK3229" i="64"/>
  <c r="CH84" i="861" l="1"/>
  <c r="CH86" i="861" s="1"/>
  <c r="CE13" i="864"/>
  <c r="CF56" i="861"/>
  <c r="CF13" i="864" s="1"/>
  <c r="CJ3369" i="64"/>
  <c r="CG95" i="861"/>
  <c r="CG3272" i="64"/>
  <c r="CK65" i="861"/>
  <c r="CK70" i="861" s="1"/>
  <c r="AK3299" i="64"/>
  <c r="AK3313" i="64" s="1"/>
  <c r="AK3314" i="64" s="1"/>
  <c r="AL3312" i="64"/>
  <c r="AL3283" i="64"/>
  <c r="AK3305" i="64"/>
  <c r="AK3293" i="64"/>
  <c r="AL3290" i="64" s="1"/>
  <c r="CL3229" i="64"/>
  <c r="P3175" i="64"/>
  <c r="CL3177" i="64"/>
  <c r="CI75" i="861"/>
  <c r="CJ74" i="861"/>
  <c r="CI84" i="861" l="1"/>
  <c r="CI86" i="861" s="1"/>
  <c r="CG56" i="861"/>
  <c r="CG13" i="864" s="1"/>
  <c r="CF57" i="861"/>
  <c r="CF62" i="861" s="1"/>
  <c r="CF77" i="861" s="1"/>
  <c r="CK3369" i="64"/>
  <c r="CH3272" i="64"/>
  <c r="CH95" i="861"/>
  <c r="CL65" i="861"/>
  <c r="CL70" i="861" s="1"/>
  <c r="P70" i="861" s="1"/>
  <c r="AK3298" i="64"/>
  <c r="K3229" i="64"/>
  <c r="L3229" i="64"/>
  <c r="M3229" i="64"/>
  <c r="N3229" i="64"/>
  <c r="O3229" i="64"/>
  <c r="P3229" i="64"/>
  <c r="AL3303" i="64"/>
  <c r="AL3284" i="64"/>
  <c r="AL3291" i="64"/>
  <c r="K3177" i="64"/>
  <c r="L3177" i="64"/>
  <c r="M3177" i="64"/>
  <c r="N3177" i="64"/>
  <c r="O3177" i="64"/>
  <c r="P3177" i="64"/>
  <c r="CK74" i="861"/>
  <c r="CJ75" i="861"/>
  <c r="CJ84" i="861" l="1"/>
  <c r="CJ86" i="861" s="1"/>
  <c r="CG57" i="861"/>
  <c r="CG62" i="861" s="1"/>
  <c r="CG77" i="861" s="1"/>
  <c r="CH56" i="861"/>
  <c r="CH57" i="861" s="1"/>
  <c r="CH62" i="861" s="1"/>
  <c r="CH77" i="861" s="1"/>
  <c r="P3367" i="64"/>
  <c r="CI3272" i="64"/>
  <c r="CI95" i="861"/>
  <c r="AK3306" i="64"/>
  <c r="AK3307" i="64" s="1"/>
  <c r="P65" i="861"/>
  <c r="K86" i="861"/>
  <c r="O86" i="861"/>
  <c r="AL3304" i="64"/>
  <c r="AL3287" i="64"/>
  <c r="AL3285" i="64"/>
  <c r="AM3282" i="64" s="1"/>
  <c r="CL74" i="861"/>
  <c r="CL75" i="861" s="1"/>
  <c r="P75" i="861" s="1"/>
  <c r="CK75" i="861"/>
  <c r="CK84" i="861" l="1"/>
  <c r="CK86" i="861" s="1"/>
  <c r="CI56" i="861"/>
  <c r="CI13" i="864" s="1"/>
  <c r="CH13" i="864"/>
  <c r="CL3369" i="64"/>
  <c r="P3369" i="64" s="1"/>
  <c r="K3369" i="64"/>
  <c r="L3369" i="64"/>
  <c r="M3369" i="64"/>
  <c r="N3369" i="64"/>
  <c r="O3369" i="64"/>
  <c r="CJ95" i="861"/>
  <c r="CJ3272" i="64"/>
  <c r="I3" i="1225"/>
  <c r="I5" i="1225" s="1"/>
  <c r="I7" i="1225" s="1"/>
  <c r="O3272" i="64"/>
  <c r="K3272" i="64"/>
  <c r="E3" i="1225"/>
  <c r="E5" i="1225" s="1"/>
  <c r="E7" i="1225" s="1"/>
  <c r="AM3279" i="64"/>
  <c r="AL3292" i="64"/>
  <c r="CJ56" i="861" l="1"/>
  <c r="CJ57" i="861" s="1"/>
  <c r="CJ62" i="861" s="1"/>
  <c r="CJ77" i="861" s="1"/>
  <c r="CI57" i="861"/>
  <c r="CI62" i="861" s="1"/>
  <c r="CI77" i="861" s="1"/>
  <c r="CK3272" i="64"/>
  <c r="CK95" i="861"/>
  <c r="B7" i="1225"/>
  <c r="B12" i="1225" s="1"/>
  <c r="X6" i="1225" s="1"/>
  <c r="AL3305" i="64"/>
  <c r="AL3293" i="64"/>
  <c r="AM3290" i="64" s="1"/>
  <c r="AL3295" i="64"/>
  <c r="AM3283" i="64"/>
  <c r="AM3312" i="64"/>
  <c r="CK56" i="861" l="1"/>
  <c r="CK13" i="864" s="1"/>
  <c r="CJ13" i="864"/>
  <c r="CL84" i="861"/>
  <c r="CL86" i="861" s="1"/>
  <c r="AL3299" i="64"/>
  <c r="AL3313" i="64" s="1"/>
  <c r="AL3314" i="64" s="1"/>
  <c r="AM3291" i="64"/>
  <c r="AM3303" i="64"/>
  <c r="AM3284" i="64"/>
  <c r="AM3285" i="64" s="1"/>
  <c r="AN3282" i="64" s="1"/>
  <c r="CK57" i="861" l="1"/>
  <c r="CK62" i="861" s="1"/>
  <c r="CK77" i="861" s="1"/>
  <c r="P84" i="861"/>
  <c r="P86" i="861"/>
  <c r="CL95" i="861"/>
  <c r="CL3272" i="64"/>
  <c r="AN3279" i="64"/>
  <c r="AM3304" i="64"/>
  <c r="AM3287" i="64"/>
  <c r="AL3298" i="64"/>
  <c r="P3272" i="64" l="1"/>
  <c r="P95" i="861"/>
  <c r="CL56" i="861"/>
  <c r="AL3306" i="64"/>
  <c r="AL3307" i="64" s="1"/>
  <c r="AM3292" i="64"/>
  <c r="AN3283" i="64"/>
  <c r="AN3312" i="64"/>
  <c r="P56" i="861" l="1"/>
  <c r="P13" i="864" s="1"/>
  <c r="CL57" i="861"/>
  <c r="CL13" i="864"/>
  <c r="AN3303" i="64"/>
  <c r="AN3284" i="64"/>
  <c r="AN3285" i="64" s="1"/>
  <c r="AO3282" i="64" s="1"/>
  <c r="AM3305" i="64"/>
  <c r="AM3293" i="64"/>
  <c r="AN3290" i="64" s="1"/>
  <c r="AM3295" i="64"/>
  <c r="I13" i="864" l="1" a="1"/>
  <c r="I13" i="864" s="1"/>
  <c r="CL62" i="861"/>
  <c r="P57" i="861"/>
  <c r="AO3279" i="64"/>
  <c r="AN3291" i="64"/>
  <c r="AM3299" i="64"/>
  <c r="AM3313" i="64" s="1"/>
  <c r="AM3314" i="64" s="1"/>
  <c r="AN3304" i="64"/>
  <c r="AN3287" i="64"/>
  <c r="P62" i="861" l="1"/>
  <c r="P77" i="861" s="1"/>
  <c r="CL77" i="861"/>
  <c r="AM3298" i="64"/>
  <c r="AN3292" i="64"/>
  <c r="AN3305" i="64" s="1"/>
  <c r="AO3312" i="64"/>
  <c r="AO3283" i="64"/>
  <c r="AM3306" i="64" l="1"/>
  <c r="AM3307" i="64" s="1"/>
  <c r="AN3293" i="64"/>
  <c r="AO3290" i="64" s="1"/>
  <c r="AO3291" i="64" s="1"/>
  <c r="AN3295" i="64"/>
  <c r="AN3299" i="64" s="1"/>
  <c r="AN3313" i="64" s="1"/>
  <c r="AN3314" i="64" s="1"/>
  <c r="AO3303" i="64"/>
  <c r="AO3284" i="64"/>
  <c r="AN3298" i="64" l="1"/>
  <c r="AO3304" i="64"/>
  <c r="AO3287" i="64"/>
  <c r="AO3285" i="64"/>
  <c r="AP3282" i="64" s="1"/>
  <c r="AN3306" i="64" l="1"/>
  <c r="AN3307" i="64" s="1"/>
  <c r="AP3279" i="64"/>
  <c r="AO3292" i="64"/>
  <c r="AO3305" i="64" l="1"/>
  <c r="AO3293" i="64"/>
  <c r="AP3290" i="64" s="1"/>
  <c r="AP3312" i="64"/>
  <c r="AP3283" i="64"/>
  <c r="AO3295" i="64"/>
  <c r="AO3299" i="64" l="1"/>
  <c r="AO3313" i="64" s="1"/>
  <c r="AO3314" i="64" s="1"/>
  <c r="AP3291" i="64"/>
  <c r="AP3303" i="64"/>
  <c r="AP3284" i="64"/>
  <c r="AP3285" i="64" s="1"/>
  <c r="AO3298" i="64" l="1"/>
  <c r="AQ3282" i="64"/>
  <c r="L3285" i="64"/>
  <c r="AP3304" i="64"/>
  <c r="AP3287" i="64"/>
  <c r="AP3292" i="64" s="1"/>
  <c r="AO3306" i="64" l="1"/>
  <c r="AO3307" i="64" s="1"/>
  <c r="AP3305" i="64"/>
  <c r="AP3293" i="64"/>
  <c r="AP3295" i="64"/>
  <c r="AQ3279" i="64"/>
  <c r="AP3299" i="64" l="1"/>
  <c r="AP3313" i="64" s="1"/>
  <c r="AP3314" i="64" s="1"/>
  <c r="AQ3290" i="64"/>
  <c r="L3293" i="64"/>
  <c r="M3290" i="64" s="1"/>
  <c r="AQ3283" i="64"/>
  <c r="AQ3312" i="64"/>
  <c r="AP3298" i="64" l="1"/>
  <c r="AQ3303" i="64"/>
  <c r="AQ3284" i="64"/>
  <c r="AQ3285" i="64" s="1"/>
  <c r="AR3282" i="64" s="1"/>
  <c r="AQ3291" i="64"/>
  <c r="AP3306" i="64" l="1"/>
  <c r="AP3307" i="64" s="1"/>
  <c r="AR3279" i="64"/>
  <c r="AQ3304" i="64"/>
  <c r="AQ3287" i="64"/>
  <c r="AQ3292" i="64" s="1"/>
  <c r="AQ3305" i="64" l="1"/>
  <c r="AQ3293" i="64"/>
  <c r="AR3290" i="64" s="1"/>
  <c r="AQ3295" i="64"/>
  <c r="AQ3299" i="64" s="1"/>
  <c r="AR3283" i="64"/>
  <c r="AR3312" i="64"/>
  <c r="AR3303" i="64" l="1"/>
  <c r="AR3284" i="64"/>
  <c r="AR3285" i="64" s="1"/>
  <c r="AS3282" i="64" s="1"/>
  <c r="AQ3298" i="64"/>
  <c r="AQ3313" i="64"/>
  <c r="AR3291" i="64"/>
  <c r="AS3279" i="64" l="1"/>
  <c r="AQ3314" i="64"/>
  <c r="AQ3306" i="64"/>
  <c r="AR3304" i="64"/>
  <c r="AR3287" i="64"/>
  <c r="AQ3307" i="64" l="1"/>
  <c r="AS3283" i="64"/>
  <c r="AS3312" i="64"/>
  <c r="AR3292" i="64"/>
  <c r="AR3305" i="64" l="1"/>
  <c r="AR3293" i="64"/>
  <c r="AS3290" i="64" s="1"/>
  <c r="AS3303" i="64"/>
  <c r="AS3284" i="64"/>
  <c r="AR3295" i="64"/>
  <c r="AS3304" i="64" l="1"/>
  <c r="AS3287" i="64"/>
  <c r="AS3285" i="64"/>
  <c r="AT3282" i="64" s="1"/>
  <c r="AS3291" i="64"/>
  <c r="AR3299" i="64"/>
  <c r="AR3298" i="64" s="1"/>
  <c r="AR3306" i="64" l="1"/>
  <c r="AR3313" i="64"/>
  <c r="AT3279" i="64"/>
  <c r="AS3292" i="64"/>
  <c r="AS3293" i="64" s="1"/>
  <c r="AT3290" i="64" s="1"/>
  <c r="AT3291" i="64" l="1"/>
  <c r="AT3312" i="64"/>
  <c r="AT3283" i="64"/>
  <c r="AS3305" i="64"/>
  <c r="AR3314" i="64"/>
  <c r="AR3307" i="64"/>
  <c r="AS3295" i="64"/>
  <c r="AS3299" i="64" l="1"/>
  <c r="AS3298" i="64" s="1"/>
  <c r="AT3303" i="64"/>
  <c r="AT3284" i="64"/>
  <c r="AT3285" i="64" s="1"/>
  <c r="AU3282" i="64" s="1"/>
  <c r="AS3306" i="64" l="1"/>
  <c r="AU3279" i="64"/>
  <c r="AT3287" i="64"/>
  <c r="AT3304" i="64"/>
  <c r="AS3313" i="64"/>
  <c r="AS3314" i="64" l="1"/>
  <c r="AT3292" i="64"/>
  <c r="AU3283" i="64"/>
  <c r="AU3312" i="64"/>
  <c r="AS3307" i="64"/>
  <c r="AU3303" i="64" l="1"/>
  <c r="AU3284" i="64"/>
  <c r="AU3285" i="64" s="1"/>
  <c r="AV3282" i="64" s="1"/>
  <c r="AT3305" i="64"/>
  <c r="AT3293" i="64"/>
  <c r="AU3290" i="64" s="1"/>
  <c r="AT3295" i="64"/>
  <c r="AV3279" i="64" l="1"/>
  <c r="AT3299" i="64"/>
  <c r="AT3298" i="64" s="1"/>
  <c r="AU3291" i="64"/>
  <c r="AU3304" i="64"/>
  <c r="AU3287" i="64"/>
  <c r="AU3292" i="64" l="1"/>
  <c r="AU3295" i="64" s="1"/>
  <c r="AV3312" i="64"/>
  <c r="AV3283" i="64"/>
  <c r="AT3306" i="64"/>
  <c r="AT3313" i="64"/>
  <c r="AU3293" i="64" l="1"/>
  <c r="AV3290" i="64" s="1"/>
  <c r="AV3291" i="64" s="1"/>
  <c r="AU3305" i="64"/>
  <c r="AT3314" i="64"/>
  <c r="AU3299" i="64"/>
  <c r="AU3298" i="64" s="1"/>
  <c r="AV3303" i="64"/>
  <c r="AV3284" i="64"/>
  <c r="AV3285" i="64" s="1"/>
  <c r="AW3282" i="64" s="1"/>
  <c r="AT3307" i="64"/>
  <c r="AW3279" i="64" l="1"/>
  <c r="AV3304" i="64"/>
  <c r="AV3287" i="64"/>
  <c r="AU3306" i="64"/>
  <c r="AU3313" i="64"/>
  <c r="AU3307" i="64" l="1"/>
  <c r="AU3314" i="64"/>
  <c r="AW3283" i="64"/>
  <c r="AW3312" i="64"/>
  <c r="AV3292" i="64"/>
  <c r="AV3305" i="64" l="1"/>
  <c r="AV3293" i="64"/>
  <c r="AW3290" i="64" s="1"/>
  <c r="AV3295" i="64"/>
  <c r="AW3303" i="64"/>
  <c r="AW3284" i="64"/>
  <c r="AW3285" i="64" s="1"/>
  <c r="AX3282" i="64" s="1"/>
  <c r="AX3279" i="64" l="1"/>
  <c r="AW3304" i="64"/>
  <c r="AW3287" i="64"/>
  <c r="AV3299" i="64"/>
  <c r="AV3313" i="64" s="1"/>
  <c r="AW3291" i="64"/>
  <c r="AW3292" i="64" l="1"/>
  <c r="AW3305" i="64" s="1"/>
  <c r="AV3298" i="64"/>
  <c r="AV3314" i="64"/>
  <c r="AX3283" i="64"/>
  <c r="AX3312" i="64"/>
  <c r="AV3306" i="64" l="1"/>
  <c r="AV3307" i="64" s="1"/>
  <c r="AW3293" i="64"/>
  <c r="AX3290" i="64" s="1"/>
  <c r="AX3291" i="64" s="1"/>
  <c r="AW3295" i="64"/>
  <c r="AW3299" i="64" s="1"/>
  <c r="AW3313" i="64" s="1"/>
  <c r="AW3314" i="64" s="1"/>
  <c r="AX3303" i="64"/>
  <c r="AX3284" i="64"/>
  <c r="AX3285" i="64" s="1"/>
  <c r="AY3282" i="64" s="1"/>
  <c r="AW3298" i="64" l="1"/>
  <c r="AY3279" i="64"/>
  <c r="AX3304" i="64"/>
  <c r="AX3287" i="64"/>
  <c r="AW3306" i="64" l="1"/>
  <c r="AW3307" i="64" s="1"/>
  <c r="AX3292" i="64"/>
  <c r="AX3295" i="64" s="1"/>
  <c r="AY3283" i="64"/>
  <c r="AY3312" i="64"/>
  <c r="AX3299" i="64" l="1"/>
  <c r="AX3313" i="64" s="1"/>
  <c r="AX3314" i="64" s="1"/>
  <c r="AY3303" i="64"/>
  <c r="AY3284" i="64"/>
  <c r="AY3285" i="64" s="1"/>
  <c r="AZ3282" i="64" s="1"/>
  <c r="AX3305" i="64"/>
  <c r="AX3293" i="64"/>
  <c r="AY3290" i="64" s="1"/>
  <c r="AX3298" i="64" l="1"/>
  <c r="AZ3279" i="64"/>
  <c r="AY3291" i="64"/>
  <c r="AY3304" i="64"/>
  <c r="AY3287" i="64"/>
  <c r="AX3306" i="64" l="1"/>
  <c r="AX3307" i="64" s="1"/>
  <c r="AY3292" i="64"/>
  <c r="AY3305" i="64" s="1"/>
  <c r="AZ3312" i="64"/>
  <c r="AZ3283" i="64"/>
  <c r="AY3295" i="64" l="1"/>
  <c r="AY3299" i="64" s="1"/>
  <c r="AY3313" i="64" s="1"/>
  <c r="AY3314" i="64" s="1"/>
  <c r="AZ3303" i="64"/>
  <c r="AZ3284" i="64"/>
  <c r="AY3293" i="64"/>
  <c r="AZ3290" i="64" s="1"/>
  <c r="AZ3304" i="64" l="1"/>
  <c r="AZ3287" i="64"/>
  <c r="AZ3291" i="64"/>
  <c r="AY3298" i="64"/>
  <c r="AZ3285" i="64"/>
  <c r="BA3282" i="64" s="1"/>
  <c r="AY3306" i="64" l="1"/>
  <c r="AY3307" i="64" s="1"/>
  <c r="BA3279" i="64"/>
  <c r="AZ3292" i="64"/>
  <c r="AZ3305" i="64" s="1"/>
  <c r="AZ3295" i="64" l="1"/>
  <c r="BA3312" i="64"/>
  <c r="BA3283" i="64"/>
  <c r="AZ3293" i="64"/>
  <c r="BA3290" i="64" s="1"/>
  <c r="BA3303" i="64" l="1"/>
  <c r="BA3284" i="64"/>
  <c r="BA3285" i="64" s="1"/>
  <c r="BB3282" i="64" s="1"/>
  <c r="BA3291" i="64"/>
  <c r="AZ3299" i="64"/>
  <c r="AZ3313" i="64" s="1"/>
  <c r="AZ3314" i="64" s="1"/>
  <c r="AZ3298" i="64" l="1"/>
  <c r="BB3279" i="64"/>
  <c r="BA3304" i="64"/>
  <c r="BA3287" i="64"/>
  <c r="AZ3306" i="64" l="1"/>
  <c r="AZ3307" i="64" s="1"/>
  <c r="BB3312" i="64"/>
  <c r="BB3283" i="64"/>
  <c r="BA3292" i="64"/>
  <c r="BB3303" i="64" l="1"/>
  <c r="BB3284" i="64"/>
  <c r="BA3305" i="64"/>
  <c r="BA3293" i="64"/>
  <c r="BB3290" i="64" s="1"/>
  <c r="BA3295" i="64"/>
  <c r="BB3291" i="64" l="1"/>
  <c r="BB3304" i="64"/>
  <c r="BB3287" i="64"/>
  <c r="BA3299" i="64"/>
  <c r="BA3313" i="64" s="1"/>
  <c r="BA3314" i="64" s="1"/>
  <c r="BB3285" i="64"/>
  <c r="BA3298" i="64" l="1"/>
  <c r="BB3292" i="64"/>
  <c r="BB3305" i="64" s="1"/>
  <c r="M3285" i="64"/>
  <c r="BC3282" i="64"/>
  <c r="BA3306" i="64" l="1"/>
  <c r="BA3307" i="64" s="1"/>
  <c r="BB3293" i="64"/>
  <c r="BC3290" i="64" s="1"/>
  <c r="BC3291" i="64" s="1"/>
  <c r="BB3295" i="64"/>
  <c r="BB3299" i="64" s="1"/>
  <c r="BB3313" i="64" s="1"/>
  <c r="BB3314" i="64" s="1"/>
  <c r="BC3279" i="64"/>
  <c r="M3293" i="64" l="1"/>
  <c r="N3290" i="64" s="1"/>
  <c r="BC3312" i="64"/>
  <c r="BC3283" i="64"/>
  <c r="BB3298" i="64"/>
  <c r="BB3306" i="64" l="1"/>
  <c r="BB3307" i="64" s="1"/>
  <c r="BC3303" i="64"/>
  <c r="BC3284" i="64"/>
  <c r="BC3285" i="64" s="1"/>
  <c r="BD3282" i="64" s="1"/>
  <c r="BD3279" i="64" l="1"/>
  <c r="BC3304" i="64"/>
  <c r="BC3287" i="64"/>
  <c r="BC3292" i="64" l="1"/>
  <c r="BD3312" i="64"/>
  <c r="BD3283" i="64"/>
  <c r="BC3305" i="64" l="1"/>
  <c r="BC3293" i="64"/>
  <c r="BD3290" i="64" s="1"/>
  <c r="BD3303" i="64"/>
  <c r="BD3284" i="64"/>
  <c r="BD3285" i="64" s="1"/>
  <c r="BE3282" i="64" s="1"/>
  <c r="BC3295" i="64"/>
  <c r="BC3299" i="64" s="1"/>
  <c r="BC3298" i="64" l="1"/>
  <c r="BC3313" i="64"/>
  <c r="BE3279" i="64"/>
  <c r="BD3304" i="64"/>
  <c r="BD3287" i="64"/>
  <c r="BD3291" i="64"/>
  <c r="BD3292" i="64" l="1"/>
  <c r="BC3314" i="64"/>
  <c r="BE3312" i="64"/>
  <c r="BE3283" i="64"/>
  <c r="BC3306" i="64"/>
  <c r="BC3307" i="64" l="1"/>
  <c r="BD3305" i="64"/>
  <c r="BD3295" i="64"/>
  <c r="BD3293" i="64"/>
  <c r="BE3290" i="64" s="1"/>
  <c r="BE3303" i="64"/>
  <c r="BE3284" i="64"/>
  <c r="BE3287" i="64" l="1"/>
  <c r="BE3304" i="64"/>
  <c r="BE3291" i="64"/>
  <c r="BE3285" i="64"/>
  <c r="BF3282" i="64" s="1"/>
  <c r="BD3299" i="64"/>
  <c r="BD3298" i="64" s="1"/>
  <c r="BD3313" i="64" l="1"/>
  <c r="BF3279" i="64"/>
  <c r="BD3306" i="64"/>
  <c r="BE3292" i="64"/>
  <c r="BE3293" i="64" s="1"/>
  <c r="BF3290" i="64" s="1"/>
  <c r="BE3295" i="64" l="1"/>
  <c r="BE3299" i="64" s="1"/>
  <c r="BE3305" i="64"/>
  <c r="BF3291" i="64"/>
  <c r="BD3307" i="64"/>
  <c r="BF3312" i="64"/>
  <c r="BF3283" i="64"/>
  <c r="BD3314" i="64"/>
  <c r="BF3303" i="64" l="1"/>
  <c r="BF3284" i="64"/>
  <c r="BF3285" i="64" s="1"/>
  <c r="BG3282" i="64" s="1"/>
  <c r="BE3313" i="64"/>
  <c r="BE3298" i="64"/>
  <c r="BG3279" i="64" l="1"/>
  <c r="BE3314" i="64"/>
  <c r="BF3287" i="64"/>
  <c r="BF3304" i="64"/>
  <c r="BE3306" i="64"/>
  <c r="BE3307" i="64" l="1"/>
  <c r="BF3292" i="64"/>
  <c r="BG3312" i="64"/>
  <c r="BG3283" i="64"/>
  <c r="BF3305" i="64" l="1"/>
  <c r="BF3293" i="64"/>
  <c r="BG3290" i="64" s="1"/>
  <c r="BF3295" i="64"/>
  <c r="BG3303" i="64"/>
  <c r="BG3284" i="64"/>
  <c r="BG3287" i="64" l="1"/>
  <c r="BG3304" i="64"/>
  <c r="BG3285" i="64"/>
  <c r="BH3282" i="64" s="1"/>
  <c r="BF3299" i="64"/>
  <c r="BF3298" i="64" s="1"/>
  <c r="BG3291" i="64"/>
  <c r="BF3306" i="64" l="1"/>
  <c r="BG3292" i="64"/>
  <c r="BG3295" i="64" s="1"/>
  <c r="BF3313" i="64"/>
  <c r="BH3279" i="64"/>
  <c r="BH3283" i="64" l="1"/>
  <c r="BH3312" i="64"/>
  <c r="BG3299" i="64"/>
  <c r="BF3314" i="64"/>
  <c r="BG3305" i="64"/>
  <c r="BF3307" i="64"/>
  <c r="BG3293" i="64"/>
  <c r="BH3290" i="64" s="1"/>
  <c r="BH3291" i="64" l="1"/>
  <c r="BG3313" i="64"/>
  <c r="BG3298" i="64"/>
  <c r="BH3303" i="64"/>
  <c r="BH3284" i="64"/>
  <c r="BH3304" i="64" l="1"/>
  <c r="BH3287" i="64"/>
  <c r="BH3285" i="64"/>
  <c r="BI3282" i="64" s="1"/>
  <c r="BG3306" i="64"/>
  <c r="BG3314" i="64"/>
  <c r="BI3279" i="64" l="1"/>
  <c r="BG3307" i="64"/>
  <c r="BH3292" i="64"/>
  <c r="BH3305" i="64" l="1"/>
  <c r="BH3293" i="64"/>
  <c r="BI3290" i="64" s="1"/>
  <c r="BH3295" i="64"/>
  <c r="BI3283" i="64"/>
  <c r="BI3312" i="64"/>
  <c r="BI3303" i="64" l="1"/>
  <c r="BI3284" i="64"/>
  <c r="BI3285" i="64" s="1"/>
  <c r="BJ3282" i="64" s="1"/>
  <c r="BH3299" i="64"/>
  <c r="BH3313" i="64" s="1"/>
  <c r="BI3291" i="64"/>
  <c r="BH3298" i="64" l="1"/>
  <c r="BJ3279" i="64"/>
  <c r="BH3314" i="64"/>
  <c r="BI3304" i="64"/>
  <c r="BI3287" i="64"/>
  <c r="BH3306" i="64" l="1"/>
  <c r="BH3307" i="64" s="1"/>
  <c r="BI3292" i="64"/>
  <c r="BJ3312" i="64"/>
  <c r="BJ3283" i="64"/>
  <c r="BJ3303" i="64" l="1"/>
  <c r="BJ3284" i="64"/>
  <c r="BJ3285" i="64" s="1"/>
  <c r="BK3282" i="64" s="1"/>
  <c r="BI3305" i="64"/>
  <c r="BI3293" i="64"/>
  <c r="BJ3290" i="64" s="1"/>
  <c r="BI3295" i="64"/>
  <c r="BK3279" i="64" l="1"/>
  <c r="BJ3291" i="64"/>
  <c r="BI3299" i="64"/>
  <c r="BI3313" i="64" s="1"/>
  <c r="BI3314" i="64" s="1"/>
  <c r="BJ3304" i="64"/>
  <c r="BJ3287" i="64"/>
  <c r="BI3298" i="64" l="1"/>
  <c r="BJ3292" i="64"/>
  <c r="BJ3305" i="64" s="1"/>
  <c r="BK3312" i="64"/>
  <c r="BK3283" i="64"/>
  <c r="BI3306" i="64" l="1"/>
  <c r="BI3307" i="64" s="1"/>
  <c r="BK3303" i="64"/>
  <c r="BK3284" i="64"/>
  <c r="BJ3295" i="64"/>
  <c r="BJ3293" i="64"/>
  <c r="BK3290" i="64" s="1"/>
  <c r="BJ3299" i="64" l="1"/>
  <c r="BJ3313" i="64" s="1"/>
  <c r="BJ3314" i="64" s="1"/>
  <c r="BK3304" i="64"/>
  <c r="BK3287" i="64"/>
  <c r="BK3291" i="64"/>
  <c r="BK3285" i="64"/>
  <c r="BL3282" i="64" s="1"/>
  <c r="BJ3298" i="64" l="1"/>
  <c r="BL3279" i="64"/>
  <c r="BK3292" i="64"/>
  <c r="BK3305" i="64" s="1"/>
  <c r="BJ3306" i="64" l="1"/>
  <c r="BJ3307" i="64" s="1"/>
  <c r="BK3295" i="64"/>
  <c r="BL3283" i="64"/>
  <c r="BL3312" i="64"/>
  <c r="BK3293" i="64"/>
  <c r="BL3290" i="64" s="1"/>
  <c r="BL3291" i="64" l="1"/>
  <c r="BL3303" i="64"/>
  <c r="BL3284" i="64"/>
  <c r="BK3299" i="64"/>
  <c r="BK3313" i="64" s="1"/>
  <c r="BK3314" i="64" s="1"/>
  <c r="BK3298" i="64" l="1"/>
  <c r="BL3304" i="64"/>
  <c r="BL3287" i="64"/>
  <c r="BL3285" i="64"/>
  <c r="BM3282" i="64" s="1"/>
  <c r="BK3306" i="64" l="1"/>
  <c r="BK3307" i="64" s="1"/>
  <c r="BL3292" i="64"/>
  <c r="BM3279" i="64"/>
  <c r="BM3312" i="64" l="1"/>
  <c r="BM3283" i="64"/>
  <c r="BL3305" i="64"/>
  <c r="BL3293" i="64"/>
  <c r="BM3290" i="64" s="1"/>
  <c r="BL3295" i="64"/>
  <c r="BM3303" i="64" l="1"/>
  <c r="BM3284" i="64"/>
  <c r="BM3285" i="64" s="1"/>
  <c r="BN3282" i="64" s="1"/>
  <c r="BL3299" i="64"/>
  <c r="BL3313" i="64" s="1"/>
  <c r="BL3314" i="64" s="1"/>
  <c r="BM3291" i="64"/>
  <c r="BL3298" i="64" l="1"/>
  <c r="BN3279" i="64"/>
  <c r="BM3287" i="64"/>
  <c r="BM3304" i="64"/>
  <c r="BL3306" i="64" l="1"/>
  <c r="BL3307" i="64" s="1"/>
  <c r="BN3312" i="64"/>
  <c r="BN3283" i="64"/>
  <c r="BM3292" i="64"/>
  <c r="BN3303" i="64" l="1"/>
  <c r="BN3284" i="64"/>
  <c r="BN3285" i="64" s="1"/>
  <c r="BM3305" i="64"/>
  <c r="BM3293" i="64"/>
  <c r="BN3290" i="64" s="1"/>
  <c r="BM3295" i="64"/>
  <c r="N3285" i="64" l="1"/>
  <c r="BO3282" i="64"/>
  <c r="BN3304" i="64"/>
  <c r="BN3287" i="64"/>
  <c r="BM3299" i="64"/>
  <c r="BM3313" i="64" s="1"/>
  <c r="BM3314" i="64" s="1"/>
  <c r="BN3291" i="64"/>
  <c r="BM3298" i="64" l="1"/>
  <c r="BN3292" i="64"/>
  <c r="BN3305" i="64" s="1"/>
  <c r="BO3279" i="64"/>
  <c r="BM3306" i="64" l="1"/>
  <c r="BM3307" i="64" s="1"/>
  <c r="BN3295" i="64"/>
  <c r="BO3283" i="64"/>
  <c r="BO3312" i="64"/>
  <c r="BN3293" i="64"/>
  <c r="BO3290" i="64" l="1"/>
  <c r="N3293" i="64"/>
  <c r="O3290" i="64" s="1"/>
  <c r="BO3303" i="64"/>
  <c r="BO3284" i="64"/>
  <c r="BN3299" i="64"/>
  <c r="BN3313" i="64" s="1"/>
  <c r="BN3314" i="64" s="1"/>
  <c r="BO3304" i="64" l="1"/>
  <c r="BO3287" i="64"/>
  <c r="BN3298" i="64"/>
  <c r="BO3285" i="64"/>
  <c r="BP3282" i="64" s="1"/>
  <c r="BO3291" i="64"/>
  <c r="BN3306" i="64" l="1"/>
  <c r="BN3307" i="64" s="1"/>
  <c r="BO3292" i="64"/>
  <c r="BO3295" i="64" s="1"/>
  <c r="BO3299" i="64" s="1"/>
  <c r="BP3279" i="64"/>
  <c r="BO3298" i="64" l="1"/>
  <c r="BO3313" i="64"/>
  <c r="BO3305" i="64"/>
  <c r="BP3283" i="64"/>
  <c r="BP3312" i="64"/>
  <c r="BO3293" i="64"/>
  <c r="BP3290" i="64" s="1"/>
  <c r="BP3291" i="64" l="1"/>
  <c r="BP3303" i="64"/>
  <c r="BP3284" i="64"/>
  <c r="BP3285" i="64" s="1"/>
  <c r="BQ3282" i="64" s="1"/>
  <c r="BO3314" i="64"/>
  <c r="BO3306" i="64"/>
  <c r="BO3307" i="64" s="1"/>
  <c r="BQ3279" i="64" l="1"/>
  <c r="BP3287" i="64"/>
  <c r="BP3292" i="64" s="1"/>
  <c r="BP3304" i="64"/>
  <c r="BP3305" i="64" l="1"/>
  <c r="BP3293" i="64"/>
  <c r="BQ3290" i="64" s="1"/>
  <c r="BP3295" i="64"/>
  <c r="BQ3312" i="64"/>
  <c r="BQ3283" i="64"/>
  <c r="BQ3303" i="64" l="1"/>
  <c r="BQ3284" i="64"/>
  <c r="BQ3285" i="64" s="1"/>
  <c r="BR3282" i="64" s="1"/>
  <c r="BP3299" i="64"/>
  <c r="BP3298" i="64" s="1"/>
  <c r="BQ3291" i="64"/>
  <c r="BR3279" i="64" l="1"/>
  <c r="BP3306" i="64"/>
  <c r="BP3313" i="64"/>
  <c r="BQ3304" i="64"/>
  <c r="BQ3287" i="64"/>
  <c r="BP3307" i="64" l="1"/>
  <c r="BQ3292" i="64"/>
  <c r="BR3312" i="64"/>
  <c r="BR3283" i="64"/>
  <c r="BP3314" i="64"/>
  <c r="BR3303" i="64" l="1"/>
  <c r="BR3284" i="64"/>
  <c r="BQ3305" i="64"/>
  <c r="BQ3293" i="64"/>
  <c r="BR3290" i="64" s="1"/>
  <c r="BQ3295" i="64"/>
  <c r="BQ3299" i="64" l="1"/>
  <c r="BQ3298" i="64" s="1"/>
  <c r="BR3291" i="64"/>
  <c r="BR3304" i="64"/>
  <c r="BR3287" i="64"/>
  <c r="BR3285" i="64"/>
  <c r="BS3282" i="64" s="1"/>
  <c r="BS3279" i="64" l="1"/>
  <c r="BR3292" i="64"/>
  <c r="BQ3306" i="64"/>
  <c r="BQ3313" i="64"/>
  <c r="BQ3314" i="64" l="1"/>
  <c r="BQ3307" i="64"/>
  <c r="BR3305" i="64"/>
  <c r="BR3295" i="64"/>
  <c r="BS3283" i="64"/>
  <c r="BS3312" i="64"/>
  <c r="BR3293" i="64"/>
  <c r="BS3290" i="64" s="1"/>
  <c r="BS3291" i="64" l="1"/>
  <c r="BR3299" i="64"/>
  <c r="BR3298" i="64" s="1"/>
  <c r="BS3303" i="64"/>
  <c r="BS3284" i="64"/>
  <c r="BS3285" i="64" s="1"/>
  <c r="BT3282" i="64" s="1"/>
  <c r="BT3279" i="64" l="1"/>
  <c r="BS3304" i="64"/>
  <c r="BS3287" i="64"/>
  <c r="BS3292" i="64" s="1"/>
  <c r="BR3306" i="64"/>
  <c r="BR3313" i="64"/>
  <c r="BR3314" i="64" l="1"/>
  <c r="BS3305" i="64"/>
  <c r="BR3307" i="64"/>
  <c r="BS3295" i="64"/>
  <c r="BT3283" i="64"/>
  <c r="BT3312" i="64"/>
  <c r="BS3293" i="64"/>
  <c r="BT3290" i="64" s="1"/>
  <c r="BT3291" i="64" l="1"/>
  <c r="BS3299" i="64"/>
  <c r="BS3298" i="64" s="1"/>
  <c r="BT3303" i="64"/>
  <c r="BT3284" i="64"/>
  <c r="BT3304" i="64" l="1"/>
  <c r="BT3287" i="64"/>
  <c r="BT3292" i="64" s="1"/>
  <c r="BT3305" i="64" s="1"/>
  <c r="BS3306" i="64"/>
  <c r="BT3285" i="64"/>
  <c r="BU3282" i="64" s="1"/>
  <c r="BS3313" i="64"/>
  <c r="BS3314" i="64" l="1"/>
  <c r="BT3295" i="64"/>
  <c r="BU3279" i="64"/>
  <c r="BS3307" i="64"/>
  <c r="BT3293" i="64"/>
  <c r="BU3290" i="64" s="1"/>
  <c r="BU3291" i="64" l="1"/>
  <c r="BU3312" i="64"/>
  <c r="BU3283" i="64"/>
  <c r="BT3299" i="64"/>
  <c r="BT3313" i="64" s="1"/>
  <c r="BT3298" i="64" l="1"/>
  <c r="BU3303" i="64"/>
  <c r="BU3284" i="64"/>
  <c r="BU3285" i="64" s="1"/>
  <c r="BV3282" i="64" s="1"/>
  <c r="BT3314" i="64"/>
  <c r="BT3306" i="64" l="1"/>
  <c r="BT3307" i="64" s="1"/>
  <c r="BV3279" i="64"/>
  <c r="BU3304" i="64"/>
  <c r="BU3287" i="64"/>
  <c r="BU3292" i="64" l="1"/>
  <c r="BV3312" i="64"/>
  <c r="BV3283" i="64"/>
  <c r="BU3305" i="64" l="1"/>
  <c r="BU3293" i="64"/>
  <c r="BV3290" i="64" s="1"/>
  <c r="BV3303" i="64"/>
  <c r="BV3284" i="64"/>
  <c r="BU3295" i="64"/>
  <c r="BV3304" i="64" l="1"/>
  <c r="BV3287" i="64"/>
  <c r="BU3299" i="64"/>
  <c r="BU3313" i="64" s="1"/>
  <c r="BU3314" i="64" s="1"/>
  <c r="BV3291" i="64"/>
  <c r="BV3285" i="64"/>
  <c r="BW3282" i="64" s="1"/>
  <c r="BU3298" i="64" l="1"/>
  <c r="BW3279" i="64"/>
  <c r="BV3292" i="64"/>
  <c r="BV3305" i="64" s="1"/>
  <c r="BU3306" i="64" l="1"/>
  <c r="BU3307" i="64" s="1"/>
  <c r="BW3312" i="64"/>
  <c r="BW3283" i="64"/>
  <c r="BV3295" i="64"/>
  <c r="BV3293" i="64"/>
  <c r="BW3290" i="64" s="1"/>
  <c r="BW3291" i="64" l="1"/>
  <c r="BV3299" i="64"/>
  <c r="BV3313" i="64" s="1"/>
  <c r="BV3314" i="64" s="1"/>
  <c r="BW3303" i="64"/>
  <c r="BW3284" i="64"/>
  <c r="BV3298" i="64" l="1"/>
  <c r="BW3304" i="64"/>
  <c r="BW3287" i="64"/>
  <c r="BW3292" i="64" s="1"/>
  <c r="BW3305" i="64" s="1"/>
  <c r="BW3285" i="64"/>
  <c r="BX3282" i="64" s="1"/>
  <c r="BV3306" i="64" l="1"/>
  <c r="BV3307" i="64" s="1"/>
  <c r="BW3295" i="64"/>
  <c r="BX3279" i="64"/>
  <c r="BW3293" i="64"/>
  <c r="BX3290" i="64" s="1"/>
  <c r="BX3291" i="64" s="1"/>
  <c r="BX3283" i="64" l="1"/>
  <c r="BX3312" i="64"/>
  <c r="BW3299" i="64"/>
  <c r="BW3313" i="64" s="1"/>
  <c r="BW3314" i="64" s="1"/>
  <c r="BW3298" i="64" l="1"/>
  <c r="BX3303" i="64"/>
  <c r="BX3284" i="64"/>
  <c r="BW3306" i="64" l="1"/>
  <c r="BW3307" i="64" s="1"/>
  <c r="BX3304" i="64"/>
  <c r="BX3287" i="64"/>
  <c r="BX3285" i="64"/>
  <c r="BY3282" i="64" s="1"/>
  <c r="BY3279" i="64" l="1"/>
  <c r="BX3292" i="64"/>
  <c r="BX3305" i="64" l="1"/>
  <c r="BX3293" i="64"/>
  <c r="BY3290" i="64" s="1"/>
  <c r="BX3295" i="64"/>
  <c r="BY3312" i="64"/>
  <c r="BY3283" i="64"/>
  <c r="BY3303" i="64" l="1"/>
  <c r="BY3284" i="64"/>
  <c r="BX3299" i="64"/>
  <c r="BX3313" i="64" s="1"/>
  <c r="BX3314" i="64" s="1"/>
  <c r="BY3291" i="64"/>
  <c r="BX3298" i="64" l="1"/>
  <c r="BY3287" i="64"/>
  <c r="BY3304" i="64"/>
  <c r="BY3285" i="64"/>
  <c r="BZ3282" i="64" s="1"/>
  <c r="BX3306" i="64" l="1"/>
  <c r="BX3307" i="64" s="1"/>
  <c r="BZ3279" i="64"/>
  <c r="BY3292" i="64"/>
  <c r="BY3305" i="64" l="1"/>
  <c r="BY3293" i="64"/>
  <c r="BZ3290" i="64" s="1"/>
  <c r="BZ3283" i="64"/>
  <c r="BZ3312" i="64"/>
  <c r="BY3295" i="64"/>
  <c r="BZ3303" i="64" l="1"/>
  <c r="BZ3284" i="64"/>
  <c r="BZ3285" i="64" s="1"/>
  <c r="BZ3291" i="64"/>
  <c r="BY3299" i="64"/>
  <c r="BY3313" i="64" s="1"/>
  <c r="BY3314" i="64" s="1"/>
  <c r="CA3282" i="64" l="1"/>
  <c r="O3285" i="64"/>
  <c r="BZ3287" i="64"/>
  <c r="BZ3292" i="64" s="1"/>
  <c r="BZ3305" i="64" s="1"/>
  <c r="BZ3304" i="64"/>
  <c r="BY3298" i="64"/>
  <c r="BY3306" i="64" l="1"/>
  <c r="BY3307" i="64" s="1"/>
  <c r="CA3279" i="64"/>
  <c r="BZ3295" i="64"/>
  <c r="BZ3293" i="64"/>
  <c r="O3293" i="64" l="1"/>
  <c r="P3290" i="64" s="1"/>
  <c r="CA3290" i="64"/>
  <c r="BZ3299" i="64"/>
  <c r="BZ3313" i="64" s="1"/>
  <c r="BZ3314" i="64" s="1"/>
  <c r="CA3312" i="64"/>
  <c r="CA3283" i="64"/>
  <c r="BZ3298" i="64" l="1"/>
  <c r="CA3303" i="64"/>
  <c r="CA3284" i="64"/>
  <c r="CA3291" i="64"/>
  <c r="BZ3306" i="64" l="1"/>
  <c r="BZ3307" i="64" s="1"/>
  <c r="CA3304" i="64"/>
  <c r="CA3287" i="64"/>
  <c r="CA3285" i="64"/>
  <c r="CB3282" i="64" s="1"/>
  <c r="CB3279" i="64" l="1"/>
  <c r="CA3292" i="64"/>
  <c r="CA3305" i="64" l="1"/>
  <c r="CA3293" i="64"/>
  <c r="CB3290" i="64" s="1"/>
  <c r="CA3295" i="64"/>
  <c r="CB3283" i="64"/>
  <c r="CB3312" i="64"/>
  <c r="CB3303" i="64" l="1"/>
  <c r="CB3284" i="64"/>
  <c r="CB3285" i="64" s="1"/>
  <c r="CC3282" i="64" s="1"/>
  <c r="CB3291" i="64"/>
  <c r="CA3299" i="64"/>
  <c r="CA3298" i="64" s="1"/>
  <c r="CC3279" i="64" l="1"/>
  <c r="CA3306" i="64"/>
  <c r="CA3313" i="64"/>
  <c r="CB3287" i="64"/>
  <c r="CB3304" i="64"/>
  <c r="CA3314" i="64" l="1"/>
  <c r="CB3292" i="64"/>
  <c r="CA3307" i="64"/>
  <c r="CC3312" i="64"/>
  <c r="CC3283" i="64"/>
  <c r="CC3303" i="64" l="1"/>
  <c r="CC3284" i="64"/>
  <c r="CB3305" i="64"/>
  <c r="CB3293" i="64"/>
  <c r="CC3290" i="64" s="1"/>
  <c r="CB3295" i="64"/>
  <c r="CB3299" i="64" l="1"/>
  <c r="CB3298" i="64" s="1"/>
  <c r="CC3291" i="64"/>
  <c r="CC3287" i="64"/>
  <c r="CC3304" i="64"/>
  <c r="CC3285" i="64"/>
  <c r="CD3282" i="64" s="1"/>
  <c r="CD3279" i="64" l="1"/>
  <c r="CB3306" i="64"/>
  <c r="CC3292" i="64"/>
  <c r="CC3295" i="64" s="1"/>
  <c r="CB3313" i="64"/>
  <c r="CC3299" i="64" l="1"/>
  <c r="CC3298" i="64" s="1"/>
  <c r="CB3314" i="64"/>
  <c r="CC3305" i="64"/>
  <c r="CB3307" i="64"/>
  <c r="CD3312" i="64"/>
  <c r="CD3283" i="64"/>
  <c r="CC3293" i="64"/>
  <c r="CD3290" i="64" s="1"/>
  <c r="CD3291" i="64" l="1"/>
  <c r="CD3303" i="64"/>
  <c r="CD3284" i="64"/>
  <c r="CC3306" i="64"/>
  <c r="CC3313" i="64"/>
  <c r="CC3314" i="64" l="1"/>
  <c r="CC3307" i="64"/>
  <c r="CD3304" i="64"/>
  <c r="CD3287" i="64"/>
  <c r="CD3285" i="64"/>
  <c r="CE3282" i="64" s="1"/>
  <c r="CE3279" i="64" l="1"/>
  <c r="CD3292" i="64"/>
  <c r="CD3305" i="64" l="1"/>
  <c r="CD3293" i="64"/>
  <c r="CE3290" i="64" s="1"/>
  <c r="CD3295" i="64"/>
  <c r="CE3312" i="64"/>
  <c r="CE3283" i="64"/>
  <c r="CE3291" i="64" l="1"/>
  <c r="CE3303" i="64"/>
  <c r="CE3284" i="64"/>
  <c r="CD3299" i="64"/>
  <c r="CD3313" i="64" l="1"/>
  <c r="CD3298" i="64"/>
  <c r="CE3287" i="64"/>
  <c r="CE3304" i="64"/>
  <c r="CE3285" i="64"/>
  <c r="CF3282" i="64" s="1"/>
  <c r="CD3314" i="64" l="1"/>
  <c r="CF3279" i="64"/>
  <c r="CD3306" i="64"/>
  <c r="CE3292" i="64"/>
  <c r="CE3295" i="64" s="1"/>
  <c r="CE3299" i="64" l="1"/>
  <c r="CE3298" i="64" s="1"/>
  <c r="CE3305" i="64"/>
  <c r="CE3293" i="64"/>
  <c r="CF3290" i="64" s="1"/>
  <c r="CD3307" i="64"/>
  <c r="CF3283" i="64"/>
  <c r="CF3312" i="64"/>
  <c r="CF3303" i="64" l="1"/>
  <c r="CF3284" i="64"/>
  <c r="CF3285" i="64" s="1"/>
  <c r="CG3282" i="64" s="1"/>
  <c r="CF3291" i="64"/>
  <c r="CE3306" i="64"/>
  <c r="CE3307" i="64" s="1"/>
  <c r="CE3313" i="64"/>
  <c r="CG3279" i="64" l="1"/>
  <c r="CE3314" i="64"/>
  <c r="CF3304" i="64"/>
  <c r="CF3287" i="64"/>
  <c r="CF3292" i="64" l="1"/>
  <c r="CF3295" i="64" s="1"/>
  <c r="CG3312" i="64"/>
  <c r="CG3283" i="64"/>
  <c r="CF3299" i="64" l="1"/>
  <c r="CF3313" i="64" s="1"/>
  <c r="CG3303" i="64"/>
  <c r="CG3284" i="64"/>
  <c r="CF3305" i="64"/>
  <c r="CF3293" i="64"/>
  <c r="CG3290" i="64" s="1"/>
  <c r="CF3298" i="64" l="1"/>
  <c r="CG3304" i="64"/>
  <c r="CG3287" i="64"/>
  <c r="CG3291" i="64"/>
  <c r="CG3285" i="64"/>
  <c r="CH3282" i="64" s="1"/>
  <c r="CF3314" i="64"/>
  <c r="CF3306" i="64" l="1"/>
  <c r="CF3307" i="64" s="1"/>
  <c r="CG3292" i="64"/>
  <c r="CG3305" i="64" s="1"/>
  <c r="CH3279" i="64"/>
  <c r="CG3293" i="64" l="1"/>
  <c r="CH3290" i="64" s="1"/>
  <c r="CH3291" i="64" s="1"/>
  <c r="CG3295" i="64"/>
  <c r="CG3299" i="64" s="1"/>
  <c r="CG3313" i="64" s="1"/>
  <c r="CG3314" i="64" s="1"/>
  <c r="CH3283" i="64"/>
  <c r="CH3312" i="64"/>
  <c r="CG3298" i="64" l="1"/>
  <c r="CH3303" i="64"/>
  <c r="CH3284" i="64"/>
  <c r="CH3285" i="64" s="1"/>
  <c r="CI3282" i="64" s="1"/>
  <c r="CG3306" i="64" l="1"/>
  <c r="CG3307" i="64" s="1"/>
  <c r="CI3279" i="64"/>
  <c r="CH3304" i="64"/>
  <c r="CH3287" i="64"/>
  <c r="CH3292" i="64" l="1"/>
  <c r="CI3312" i="64"/>
  <c r="CI3283" i="64"/>
  <c r="CH3305" i="64" l="1"/>
  <c r="CH3293" i="64"/>
  <c r="CI3290" i="64" s="1"/>
  <c r="CH3295" i="64"/>
  <c r="CI3303" i="64"/>
  <c r="CI3284" i="64"/>
  <c r="CI3304" i="64" l="1"/>
  <c r="CI3287" i="64"/>
  <c r="CH3299" i="64"/>
  <c r="CH3313" i="64" s="1"/>
  <c r="CH3314" i="64" s="1"/>
  <c r="CI3291" i="64"/>
  <c r="CI3285" i="64"/>
  <c r="CJ3282" i="64" s="1"/>
  <c r="CH3298" i="64" l="1"/>
  <c r="CI3292" i="64"/>
  <c r="CI3305" i="64" s="1"/>
  <c r="CJ3279" i="64"/>
  <c r="CH3306" i="64" l="1"/>
  <c r="CH3307" i="64" s="1"/>
  <c r="CI3295" i="64"/>
  <c r="CI3299" i="64" s="1"/>
  <c r="CI3313" i="64" s="1"/>
  <c r="CI3314" i="64" s="1"/>
  <c r="CJ3312" i="64"/>
  <c r="CJ3283" i="64"/>
  <c r="CI3293" i="64"/>
  <c r="CJ3290" i="64" s="1"/>
  <c r="CJ3291" i="64" l="1"/>
  <c r="CI3298" i="64"/>
  <c r="CJ3303" i="64"/>
  <c r="CJ3284" i="64"/>
  <c r="CI3306" i="64" l="1"/>
  <c r="CI3307" i="64" s="1"/>
  <c r="CJ3304" i="64"/>
  <c r="CJ3287" i="64"/>
  <c r="CJ3292" i="64" s="1"/>
  <c r="CJ3305" i="64" s="1"/>
  <c r="CJ3285" i="64"/>
  <c r="CK3282" i="64" s="1"/>
  <c r="CK3279" i="64" l="1"/>
  <c r="CJ3295" i="64"/>
  <c r="CJ3293" i="64"/>
  <c r="CK3290" i="64" s="1"/>
  <c r="CJ3299" i="64" l="1"/>
  <c r="CJ3313" i="64" s="1"/>
  <c r="CJ3314" i="64" s="1"/>
  <c r="CK3291" i="64"/>
  <c r="CK3312" i="64"/>
  <c r="CK3283" i="64"/>
  <c r="CJ3298" i="64" l="1"/>
  <c r="CK3303" i="64"/>
  <c r="CK3284" i="64"/>
  <c r="CJ3306" i="64" l="1"/>
  <c r="CJ3307" i="64" s="1"/>
  <c r="CK3287" i="64"/>
  <c r="CK3304" i="64"/>
  <c r="CK3285" i="64"/>
  <c r="CL3282" i="64" s="1"/>
  <c r="CL3279" i="64" l="1"/>
  <c r="CK3292" i="64"/>
  <c r="CK3305" i="64" l="1"/>
  <c r="CK3293" i="64"/>
  <c r="CL3290" i="64" s="1"/>
  <c r="CK3295" i="64"/>
  <c r="CL3312" i="64"/>
  <c r="CL3283" i="64"/>
  <c r="CK3299" i="64" l="1"/>
  <c r="CK3313" i="64" s="1"/>
  <c r="CK3314" i="64" s="1"/>
  <c r="CL3303" i="64"/>
  <c r="K3283" i="64"/>
  <c r="L3283" i="64"/>
  <c r="M3283" i="64"/>
  <c r="N3283" i="64"/>
  <c r="O3283" i="64"/>
  <c r="P3283" i="64"/>
  <c r="CL3284" i="64"/>
  <c r="K3312" i="64"/>
  <c r="L3312" i="64"/>
  <c r="M3312" i="64"/>
  <c r="N3312" i="64"/>
  <c r="O3312" i="64"/>
  <c r="P3312" i="64"/>
  <c r="CL3291" i="64"/>
  <c r="CK3298" i="64" l="1"/>
  <c r="K3284" i="64"/>
  <c r="L3284" i="64"/>
  <c r="CL3304" i="64"/>
  <c r="CL3287" i="64"/>
  <c r="CL3292" i="64" s="1"/>
  <c r="CL3293" i="64" s="1"/>
  <c r="P3293" i="64" s="1"/>
  <c r="M3284" i="64"/>
  <c r="N3284" i="64"/>
  <c r="O3284" i="64"/>
  <c r="P3284" i="64"/>
  <c r="CL3285" i="64"/>
  <c r="P3285" i="64" s="1"/>
  <c r="K3291" i="64"/>
  <c r="L3291" i="64"/>
  <c r="M3291" i="64"/>
  <c r="N3291" i="64"/>
  <c r="O3291" i="64"/>
  <c r="P3291" i="64"/>
  <c r="K3303" i="64"/>
  <c r="L3303" i="64"/>
  <c r="M3303" i="64"/>
  <c r="N3303" i="64"/>
  <c r="O3303" i="64"/>
  <c r="P3303" i="64"/>
  <c r="CK3306" i="64" l="1"/>
  <c r="CK3307" i="64" s="1"/>
  <c r="H3309" i="64" s="1"/>
  <c r="CL3295" i="64"/>
  <c r="K3304" i="64"/>
  <c r="L3304" i="64"/>
  <c r="M3304" i="64"/>
  <c r="N3304" i="64"/>
  <c r="O3304" i="64"/>
  <c r="P3304" i="64"/>
  <c r="K3292" i="64"/>
  <c r="L3292" i="64"/>
  <c r="CL3305" i="64"/>
  <c r="M3292" i="64"/>
  <c r="N3292" i="64"/>
  <c r="O3292" i="64"/>
  <c r="P3292" i="64"/>
  <c r="K3305" i="64" l="1"/>
  <c r="L3305" i="64"/>
  <c r="M3305" i="64"/>
  <c r="N3305" i="64"/>
  <c r="O3305" i="64"/>
  <c r="P3305" i="64"/>
  <c r="CL3299" i="64"/>
  <c r="CL3298" i="64" s="1"/>
  <c r="CL3313" i="64" l="1"/>
  <c r="K3299" i="64"/>
  <c r="L3299" i="64"/>
  <c r="M3299" i="64"/>
  <c r="N3299" i="64"/>
  <c r="O3299" i="64"/>
  <c r="P3299" i="64"/>
  <c r="CL3306" i="64"/>
  <c r="K3298" i="64"/>
  <c r="L3298" i="64"/>
  <c r="M3298" i="64"/>
  <c r="N3298" i="64"/>
  <c r="O3298" i="64"/>
  <c r="P3298" i="64"/>
  <c r="K3306" i="64" l="1"/>
  <c r="L3306" i="64"/>
  <c r="M3306" i="64"/>
  <c r="N3306" i="64"/>
  <c r="O3306" i="64"/>
  <c r="P3306" i="64"/>
  <c r="CL3307" i="64"/>
  <c r="K3313" i="64"/>
  <c r="L3313" i="64"/>
  <c r="M3313" i="64"/>
  <c r="N3313" i="64"/>
  <c r="O3313" i="64"/>
  <c r="P3313" i="64"/>
  <c r="CL3314" i="64"/>
  <c r="K3307" i="64" l="1"/>
  <c r="L3307" i="64"/>
  <c r="M3307" i="64"/>
  <c r="N3307" i="64"/>
  <c r="O3307" i="64"/>
  <c r="P3307" i="64"/>
  <c r="K3314" i="64"/>
  <c r="L3314" i="64"/>
  <c r="M3314" i="64"/>
  <c r="N3314" i="64"/>
  <c r="O3314" i="64"/>
  <c r="P3314" i="64"/>
  <c r="B2850" i="64" l="1"/>
  <c r="B2846" i="64" s="1"/>
  <c r="B2853" i="64"/>
  <c r="S985" i="64" l="1" a="1"/>
  <c r="S985" i="64"/>
  <c r="T985" i="64" a="1"/>
  <c r="T985" i="64"/>
  <c r="U985" i="64" a="1"/>
  <c r="U985" i="64"/>
  <c r="V985" i="64" a="1"/>
  <c r="V985" i="64"/>
  <c r="W985" i="64" a="1"/>
  <c r="W985" i="64"/>
  <c r="X985" i="64" a="1"/>
  <c r="X985" i="64"/>
  <c r="Y985" i="64" a="1"/>
  <c r="Y985" i="64"/>
  <c r="Z985" i="64" a="1"/>
  <c r="Z985" i="64"/>
  <c r="AA985" i="64" a="1"/>
  <c r="AA985" i="64"/>
  <c r="AB985" i="64" a="1"/>
  <c r="AB985" i="64"/>
  <c r="AC985" i="64" a="1"/>
  <c r="AC985" i="64"/>
  <c r="AD985" i="64" a="1"/>
  <c r="AD985" i="64"/>
  <c r="AE985" i="64" a="1"/>
  <c r="AE985" i="64"/>
  <c r="AF985" i="64" a="1"/>
  <c r="AF985" i="64"/>
  <c r="AG985" i="64" a="1"/>
  <c r="AG985" i="64"/>
  <c r="AH985" i="64" a="1"/>
  <c r="AH985" i="64"/>
  <c r="AI985" i="64" a="1"/>
  <c r="AI985" i="64"/>
  <c r="AJ985" i="64" a="1"/>
  <c r="AJ985" i="64"/>
  <c r="AK985" i="64" a="1"/>
  <c r="AK985" i="64"/>
  <c r="AL985" i="64" a="1"/>
  <c r="AL985" i="64"/>
  <c r="AM985" i="64" a="1"/>
  <c r="AM985" i="64"/>
  <c r="AN985" i="64" a="1"/>
  <c r="AN985" i="64"/>
  <c r="AO985" i="64" a="1"/>
  <c r="AO985" i="64"/>
  <c r="AP985" i="64" a="1"/>
  <c r="AP985" i="64"/>
  <c r="AQ985" i="64" a="1"/>
  <c r="AQ985" i="64"/>
  <c r="AR985" i="64" a="1"/>
  <c r="AR985" i="64"/>
  <c r="AS985" i="64" a="1"/>
  <c r="AS985" i="64"/>
  <c r="AT985" i="64" a="1"/>
  <c r="AT985" i="64"/>
  <c r="AU985" i="64" a="1"/>
  <c r="AU985" i="64"/>
  <c r="AV985" i="64" a="1"/>
  <c r="AV985" i="64"/>
  <c r="AW985" i="64" a="1"/>
  <c r="AW985" i="64"/>
  <c r="AX985" i="64" a="1"/>
  <c r="AX985" i="64"/>
  <c r="AY985" i="64" a="1"/>
  <c r="AY985" i="64"/>
  <c r="AZ985" i="64" a="1"/>
  <c r="AZ985" i="64"/>
  <c r="BA985" i="64" a="1"/>
  <c r="BA985" i="64"/>
  <c r="BB985" i="64" a="1"/>
  <c r="BB985" i="64"/>
  <c r="BC985" i="64" a="1"/>
  <c r="BC985" i="64"/>
  <c r="BD985" i="64" a="1"/>
  <c r="BD985" i="64"/>
  <c r="BE985" i="64" a="1"/>
  <c r="BE985" i="64"/>
  <c r="BF985" i="64" a="1"/>
  <c r="BF985" i="64"/>
  <c r="BG985" i="64" a="1"/>
  <c r="BG985" i="64"/>
  <c r="BH985" i="64" a="1"/>
  <c r="BH985" i="64"/>
  <c r="BI985" i="64" a="1"/>
  <c r="BI985" i="64"/>
  <c r="BJ985" i="64" a="1"/>
  <c r="BJ985" i="64"/>
  <c r="BK985" i="64" a="1"/>
  <c r="BK985" i="64"/>
  <c r="BL985" i="64" a="1"/>
  <c r="BL985" i="64"/>
  <c r="BM985" i="64" a="1"/>
  <c r="BM985" i="64"/>
  <c r="BN985" i="64" a="1"/>
  <c r="BN985" i="64"/>
  <c r="BO985" i="64" a="1"/>
  <c r="BO985" i="64"/>
  <c r="BP985" i="64" a="1"/>
  <c r="BP985" i="64"/>
  <c r="BQ985" i="64" a="1"/>
  <c r="BQ985" i="64"/>
  <c r="BR985" i="64" a="1"/>
  <c r="BR985" i="64"/>
  <c r="BS985" i="64" a="1"/>
  <c r="BS985" i="64"/>
  <c r="BT985" i="64" a="1"/>
  <c r="BT985" i="64"/>
  <c r="BU985" i="64" a="1"/>
  <c r="BU985" i="64"/>
  <c r="BV985" i="64" a="1"/>
  <c r="BV985" i="64"/>
  <c r="BW985" i="64" a="1"/>
  <c r="BW985" i="64"/>
  <c r="BX985" i="64" a="1"/>
  <c r="BX985" i="64"/>
  <c r="BY985" i="64" a="1"/>
  <c r="BY985" i="64"/>
  <c r="BZ985" i="64" a="1"/>
  <c r="BZ985" i="64"/>
  <c r="CA985" i="64" a="1"/>
  <c r="CA985" i="64"/>
  <c r="CB985" i="64" a="1"/>
  <c r="CB985" i="64"/>
  <c r="CC985" i="64" a="1"/>
  <c r="CC985" i="64"/>
  <c r="CD985" i="64" a="1"/>
  <c r="CD985" i="64"/>
  <c r="CE985" i="64" a="1"/>
  <c r="CE985" i="64"/>
  <c r="CF985" i="64" a="1"/>
  <c r="CF985" i="64"/>
  <c r="CG985" i="64" a="1"/>
  <c r="CG985" i="64"/>
  <c r="CH985" i="64" a="1"/>
  <c r="CH985" i="64"/>
  <c r="CI985" i="64" a="1"/>
  <c r="CI985" i="64"/>
  <c r="CJ985" i="64" a="1"/>
  <c r="CJ985" i="64"/>
  <c r="CK985" i="64" a="1"/>
  <c r="CK985" i="64"/>
  <c r="CL985" i="64" a="1"/>
  <c r="CL985" i="64"/>
  <c r="L988" i="64"/>
  <c r="M988" i="64"/>
  <c r="N988" i="64"/>
  <c r="O988" i="64"/>
  <c r="P988" i="64"/>
  <c r="T988" i="64"/>
  <c r="U988" i="64"/>
  <c r="V988" i="64"/>
  <c r="W988" i="64"/>
  <c r="X988" i="64"/>
  <c r="Y988" i="64"/>
  <c r="Z988" i="64"/>
  <c r="AA988" i="64"/>
  <c r="AB988" i="64"/>
  <c r="AC988" i="64"/>
  <c r="AD988" i="64"/>
  <c r="AE988" i="64"/>
  <c r="AF988" i="64"/>
  <c r="AG988" i="64"/>
  <c r="AH988" i="64"/>
  <c r="AI988" i="64"/>
  <c r="AJ988" i="64"/>
  <c r="AK988" i="64"/>
  <c r="AL988" i="64"/>
  <c r="AM988" i="64"/>
  <c r="AN988" i="64"/>
  <c r="AO988" i="64"/>
  <c r="AP988" i="64"/>
  <c r="AQ988" i="64"/>
  <c r="AR988" i="64"/>
  <c r="AS988" i="64"/>
  <c r="AT988" i="64"/>
  <c r="AU988" i="64"/>
  <c r="AV988" i="64"/>
  <c r="AW988" i="64"/>
  <c r="AX988" i="64"/>
  <c r="AY988" i="64"/>
  <c r="AZ988" i="64"/>
  <c r="BA988" i="64"/>
  <c r="BB988" i="64"/>
  <c r="BC988" i="64"/>
  <c r="BD988" i="64"/>
  <c r="BE988" i="64"/>
  <c r="BF988" i="64"/>
  <c r="BG988" i="64"/>
  <c r="BH988" i="64"/>
  <c r="BI988" i="64"/>
  <c r="BJ988" i="64"/>
  <c r="BK988" i="64"/>
  <c r="BL988" i="64"/>
  <c r="BM988" i="64"/>
  <c r="BN988" i="64"/>
  <c r="BO988" i="64"/>
  <c r="BP988" i="64"/>
  <c r="BQ988" i="64"/>
  <c r="BR988" i="64"/>
  <c r="BS988" i="64"/>
  <c r="BT988" i="64"/>
  <c r="BU988" i="64"/>
  <c r="BV988" i="64"/>
  <c r="BW988" i="64"/>
  <c r="BX988" i="64"/>
  <c r="BY988" i="64"/>
  <c r="BZ988" i="64"/>
  <c r="CA988" i="64"/>
  <c r="CB988" i="64"/>
  <c r="CC988" i="64"/>
  <c r="CD988" i="64"/>
  <c r="CE988" i="64"/>
  <c r="CF988" i="64"/>
  <c r="CG988" i="64"/>
  <c r="CH988" i="64"/>
  <c r="CI988" i="64"/>
  <c r="CJ988" i="64"/>
  <c r="CK988" i="64"/>
  <c r="CL988" i="64"/>
  <c r="K991" i="64"/>
  <c r="L991" i="64"/>
  <c r="M991" i="64"/>
  <c r="N991" i="64"/>
  <c r="O991" i="64"/>
  <c r="P991" i="64"/>
  <c r="S991" i="64"/>
  <c r="T991" i="64"/>
  <c r="U991" i="64"/>
  <c r="V991" i="64"/>
  <c r="W991" i="64"/>
  <c r="X991" i="64"/>
  <c r="Y991" i="64"/>
  <c r="Z991" i="64"/>
  <c r="AA991" i="64"/>
  <c r="AB991" i="64"/>
  <c r="AC991" i="64"/>
  <c r="AD991" i="64"/>
  <c r="AE991" i="64"/>
  <c r="AF991" i="64"/>
  <c r="AG991" i="64"/>
  <c r="AH991" i="64"/>
  <c r="AI991" i="64"/>
  <c r="AJ991" i="64"/>
  <c r="AK991" i="64"/>
  <c r="AL991" i="64"/>
  <c r="AM991" i="64"/>
  <c r="AN991" i="64"/>
  <c r="AO991" i="64"/>
  <c r="AP991" i="64"/>
  <c r="AQ991" i="64"/>
  <c r="AR991" i="64"/>
  <c r="AS991" i="64"/>
  <c r="AT991" i="64"/>
  <c r="AU991" i="64"/>
  <c r="AV991" i="64"/>
  <c r="AW991" i="64"/>
  <c r="AX991" i="64"/>
  <c r="AY991" i="64"/>
  <c r="AZ991" i="64"/>
  <c r="BA991" i="64"/>
  <c r="BB991" i="64"/>
  <c r="BC991" i="64"/>
  <c r="BD991" i="64"/>
  <c r="BE991" i="64"/>
  <c r="BF991" i="64"/>
  <c r="BG991" i="64"/>
  <c r="BH991" i="64"/>
  <c r="BI991" i="64"/>
  <c r="BJ991" i="64"/>
  <c r="BK991" i="64"/>
  <c r="BL991" i="64"/>
  <c r="BM991" i="64"/>
  <c r="BN991" i="64"/>
  <c r="BO991" i="64"/>
  <c r="BP991" i="64"/>
  <c r="BQ991" i="64"/>
  <c r="BR991" i="64"/>
  <c r="BS991" i="64"/>
  <c r="BT991" i="64"/>
  <c r="BU991" i="64"/>
  <c r="BV991" i="64"/>
  <c r="BW991" i="64"/>
  <c r="BX991" i="64"/>
  <c r="BY991" i="64"/>
  <c r="BZ991" i="64"/>
  <c r="CA991" i="64"/>
  <c r="CB991" i="64"/>
  <c r="CC991" i="64"/>
  <c r="CD991" i="64"/>
  <c r="CE991" i="64"/>
  <c r="CF991" i="64"/>
  <c r="CG991" i="64"/>
  <c r="CH991" i="64"/>
  <c r="CI991" i="64"/>
  <c r="CJ991" i="64"/>
  <c r="CK991" i="64"/>
  <c r="CL991" i="64"/>
  <c r="K992" i="64"/>
  <c r="L992" i="64"/>
  <c r="M992" i="64"/>
  <c r="N992" i="64"/>
  <c r="O992" i="64"/>
  <c r="P992" i="64"/>
  <c r="S992" i="64"/>
  <c r="T992" i="64"/>
  <c r="U992" i="64"/>
  <c r="V992" i="64"/>
  <c r="W992" i="64"/>
  <c r="X992" i="64"/>
  <c r="Y992" i="64"/>
  <c r="Z992" i="64"/>
  <c r="AA992" i="64"/>
  <c r="AB992" i="64"/>
  <c r="AC992" i="64"/>
  <c r="AD992" i="64"/>
  <c r="AE992" i="64"/>
  <c r="AF992" i="64"/>
  <c r="AG992" i="64"/>
  <c r="AH992" i="64"/>
  <c r="AI992" i="64"/>
  <c r="AJ992" i="64"/>
  <c r="AK992" i="64"/>
  <c r="AL992" i="64"/>
  <c r="AM992" i="64"/>
  <c r="AN992" i="64"/>
  <c r="AO992" i="64"/>
  <c r="AP992" i="64"/>
  <c r="AQ992" i="64"/>
  <c r="AR992" i="64"/>
  <c r="AS992" i="64"/>
  <c r="AT992" i="64"/>
  <c r="AU992" i="64"/>
  <c r="AV992" i="64"/>
  <c r="AW992" i="64"/>
  <c r="AX992" i="64"/>
  <c r="AY992" i="64"/>
  <c r="AZ992" i="64"/>
  <c r="BA992" i="64"/>
  <c r="BB992" i="64"/>
  <c r="BC992" i="64"/>
  <c r="BD992" i="64"/>
  <c r="BE992" i="64"/>
  <c r="BF992" i="64"/>
  <c r="BG992" i="64"/>
  <c r="BH992" i="64"/>
  <c r="BI992" i="64"/>
  <c r="BJ992" i="64"/>
  <c r="BK992" i="64"/>
  <c r="BL992" i="64"/>
  <c r="BM992" i="64"/>
  <c r="BN992" i="64"/>
  <c r="BO992" i="64"/>
  <c r="BP992" i="64"/>
  <c r="BQ992" i="64"/>
  <c r="BR992" i="64"/>
  <c r="BS992" i="64"/>
  <c r="BT992" i="64"/>
  <c r="BU992" i="64"/>
  <c r="BV992" i="64"/>
  <c r="BW992" i="64"/>
  <c r="BX992" i="64"/>
  <c r="BY992" i="64"/>
  <c r="BZ992" i="64"/>
  <c r="CA992" i="64"/>
  <c r="CB992" i="64"/>
  <c r="CC992" i="64"/>
  <c r="CD992" i="64"/>
  <c r="CE992" i="64"/>
  <c r="CF992" i="64"/>
  <c r="CG992" i="64"/>
  <c r="CH992" i="64"/>
  <c r="CI992" i="64"/>
  <c r="CJ992" i="64"/>
  <c r="CK992" i="64"/>
  <c r="CL992" i="64"/>
  <c r="K995" i="64"/>
  <c r="L995" i="64"/>
  <c r="M995" i="64"/>
  <c r="N995" i="64"/>
  <c r="O995" i="64"/>
  <c r="P995" i="64"/>
  <c r="S995"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K998" i="64"/>
  <c r="L998" i="64"/>
  <c r="M998" i="64"/>
  <c r="N998" i="64"/>
  <c r="O998" i="64"/>
  <c r="P998" i="64"/>
  <c r="S998" i="64"/>
  <c r="T998" i="64"/>
  <c r="U998" i="64"/>
  <c r="V998" i="64"/>
  <c r="W998" i="64"/>
  <c r="X998" i="64"/>
  <c r="Y998" i="64"/>
  <c r="Z998" i="64"/>
  <c r="AA998" i="64"/>
  <c r="AB998" i="64"/>
  <c r="AC998" i="64"/>
  <c r="AD998" i="64"/>
  <c r="AE998" i="64"/>
  <c r="AF998" i="64"/>
  <c r="AG998" i="64"/>
  <c r="AH998" i="64"/>
  <c r="AI998" i="64"/>
  <c r="AJ998" i="64"/>
  <c r="AK998" i="64"/>
  <c r="AL998" i="64"/>
  <c r="AM998" i="64"/>
  <c r="AN998" i="64"/>
  <c r="AO998" i="64"/>
  <c r="AP998" i="64"/>
  <c r="AQ998" i="64"/>
  <c r="AR998" i="64"/>
  <c r="AS998" i="64"/>
  <c r="AT998" i="64"/>
  <c r="AU998" i="64"/>
  <c r="AV998" i="64"/>
  <c r="AW998" i="64"/>
  <c r="AX998" i="64"/>
  <c r="AY998" i="64"/>
  <c r="AZ998" i="64"/>
  <c r="BA998" i="64"/>
  <c r="BB998" i="64"/>
  <c r="BC998" i="64"/>
  <c r="BD998" i="64"/>
  <c r="BE998" i="64"/>
  <c r="BF998" i="64"/>
  <c r="BG998" i="64"/>
  <c r="BH998" i="64"/>
  <c r="BI998" i="64"/>
  <c r="BJ998" i="64"/>
  <c r="BK998" i="64"/>
  <c r="BL998" i="64"/>
  <c r="BM998" i="64"/>
  <c r="BN998" i="64"/>
  <c r="BO998" i="64"/>
  <c r="BP998" i="64"/>
  <c r="BQ998" i="64"/>
  <c r="BR998" i="64"/>
  <c r="BS998" i="64"/>
  <c r="BT998" i="64"/>
  <c r="BU998" i="64"/>
  <c r="BV998" i="64"/>
  <c r="BW998" i="64"/>
  <c r="BX998" i="64"/>
  <c r="BY998" i="64"/>
  <c r="BZ998" i="64"/>
  <c r="CA998" i="64"/>
  <c r="CB998" i="64"/>
  <c r="CC998" i="64"/>
  <c r="CD998" i="64"/>
  <c r="CE998" i="64"/>
  <c r="CF998" i="64"/>
  <c r="CG998" i="64"/>
  <c r="CH998" i="64"/>
  <c r="CI998" i="64"/>
  <c r="CJ998" i="64"/>
  <c r="CK998" i="64"/>
  <c r="CL998" i="64"/>
  <c r="K999" i="64"/>
  <c r="L999" i="64"/>
  <c r="M999" i="64"/>
  <c r="N999" i="64"/>
  <c r="O999" i="64"/>
  <c r="P999" i="64"/>
  <c r="S999"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CL999" i="64"/>
  <c r="K1163" i="64"/>
  <c r="L1163" i="64"/>
  <c r="M1163" i="64"/>
  <c r="N1163" i="64"/>
  <c r="O1163" i="64"/>
  <c r="P1163" i="64"/>
  <c r="S1163" i="64"/>
  <c r="T1163" i="64"/>
  <c r="U1163" i="64"/>
  <c r="V1163" i="64"/>
  <c r="W1163" i="64"/>
  <c r="X1163" i="64"/>
  <c r="Y1163" i="64"/>
  <c r="Z1163" i="64"/>
  <c r="AA1163" i="64"/>
  <c r="AB1163" i="64"/>
  <c r="AC1163" i="64"/>
  <c r="AD1163" i="64"/>
  <c r="AE1163" i="64"/>
  <c r="AF1163" i="64"/>
  <c r="AG1163" i="64"/>
  <c r="AH1163" i="64"/>
  <c r="AI1163" i="64"/>
  <c r="AJ1163" i="64"/>
  <c r="AK1163" i="64"/>
  <c r="AL1163" i="64"/>
  <c r="AM1163" i="64"/>
  <c r="AN1163" i="64"/>
  <c r="AO1163" i="64"/>
  <c r="AP1163" i="64"/>
  <c r="AQ1163" i="64"/>
  <c r="AR1163" i="64"/>
  <c r="AS1163" i="64"/>
  <c r="AT1163" i="64"/>
  <c r="AU1163" i="64"/>
  <c r="AV1163" i="64"/>
  <c r="AW1163" i="64"/>
  <c r="AX1163" i="64"/>
  <c r="AY1163" i="64"/>
  <c r="AZ1163" i="64"/>
  <c r="BA1163" i="64"/>
  <c r="BB1163" i="64"/>
  <c r="BC1163" i="64"/>
  <c r="BD1163" i="64"/>
  <c r="BE1163" i="64"/>
  <c r="BF1163" i="64"/>
  <c r="BG1163" i="64"/>
  <c r="BH1163" i="64"/>
  <c r="BI1163" i="64"/>
  <c r="BJ1163" i="64"/>
  <c r="BK1163" i="64"/>
  <c r="BL1163" i="64"/>
  <c r="BM1163" i="64"/>
  <c r="BN1163" i="64"/>
  <c r="BO1163" i="64"/>
  <c r="BP1163" i="64"/>
  <c r="BQ1163" i="64"/>
  <c r="BR1163" i="64"/>
  <c r="BS1163" i="64"/>
  <c r="BT1163" i="64"/>
  <c r="BU1163" i="64"/>
  <c r="BV1163" i="64"/>
  <c r="BW1163" i="64"/>
  <c r="BX1163" i="64"/>
  <c r="BY1163" i="64"/>
  <c r="BZ1163" i="64"/>
  <c r="CA1163" i="64"/>
  <c r="CB1163" i="64"/>
  <c r="CC1163" i="64"/>
  <c r="CD1163" i="64"/>
  <c r="CE1163" i="64"/>
  <c r="CF1163" i="64"/>
  <c r="CG1163" i="64"/>
  <c r="CH1163" i="64"/>
  <c r="CI1163" i="64"/>
  <c r="CJ1163" i="64"/>
  <c r="CK1163" i="64"/>
  <c r="CL1163" i="64"/>
  <c r="K1167" i="64"/>
  <c r="L1167" i="64"/>
  <c r="M1167" i="64"/>
  <c r="N1167" i="64"/>
  <c r="O1167" i="64"/>
  <c r="P1167" i="64"/>
  <c r="S1167" i="64"/>
  <c r="T1167" i="64"/>
  <c r="U1167" i="64"/>
  <c r="V1167" i="64"/>
  <c r="W1167" i="64"/>
  <c r="X1167" i="64"/>
  <c r="Y1167" i="64"/>
  <c r="Z1167" i="64"/>
  <c r="AA1167" i="64"/>
  <c r="AB1167" i="64"/>
  <c r="AC1167" i="64"/>
  <c r="AD1167" i="64"/>
  <c r="AE1167" i="64"/>
  <c r="AF1167" i="64"/>
  <c r="AG1167" i="64"/>
  <c r="AH1167" i="64"/>
  <c r="AI1167" i="64"/>
  <c r="AJ1167" i="64"/>
  <c r="AK1167" i="64"/>
  <c r="AL1167" i="64"/>
  <c r="AM1167" i="64"/>
  <c r="AN1167" i="64"/>
  <c r="AO1167" i="64"/>
  <c r="AP1167" i="64"/>
  <c r="AQ1167" i="64"/>
  <c r="AR1167" i="64"/>
  <c r="AS1167" i="64"/>
  <c r="AT1167" i="64"/>
  <c r="AU1167" i="64"/>
  <c r="AV1167" i="64"/>
  <c r="AW1167" i="64"/>
  <c r="AX1167" i="64"/>
  <c r="AY1167" i="64"/>
  <c r="AZ1167" i="64"/>
  <c r="BA1167" i="64"/>
  <c r="BB1167" i="64"/>
  <c r="BC1167" i="64"/>
  <c r="BD1167" i="64"/>
  <c r="BE1167" i="64"/>
  <c r="BF1167" i="64"/>
  <c r="BG1167" i="64"/>
  <c r="BH1167" i="64"/>
  <c r="BI1167" i="64"/>
  <c r="BJ1167" i="64"/>
  <c r="BK1167" i="64"/>
  <c r="BL1167" i="64"/>
  <c r="BM1167" i="64"/>
  <c r="BN1167" i="64"/>
  <c r="BO1167" i="64"/>
  <c r="BP1167" i="64"/>
  <c r="BQ1167" i="64"/>
  <c r="BR1167" i="64"/>
  <c r="BS1167" i="64"/>
  <c r="BT1167" i="64"/>
  <c r="BU1167" i="64"/>
  <c r="BV1167" i="64"/>
  <c r="BW1167" i="64"/>
  <c r="BX1167" i="64"/>
  <c r="BY1167" i="64"/>
  <c r="BZ1167" i="64"/>
  <c r="CA1167" i="64"/>
  <c r="CB1167" i="64"/>
  <c r="CC1167" i="64"/>
  <c r="CD1167" i="64"/>
  <c r="CE1167" i="64"/>
  <c r="CF1167" i="64"/>
  <c r="CG1167" i="64"/>
  <c r="CH1167" i="64"/>
  <c r="CI1167" i="64"/>
  <c r="CJ1167" i="64"/>
  <c r="CK1167" i="64"/>
  <c r="CL1167" i="64"/>
  <c r="K1168" i="64"/>
  <c r="L1168" i="64"/>
  <c r="M1168" i="64"/>
  <c r="N1168" i="64"/>
  <c r="O1168" i="64"/>
  <c r="P1168" i="64"/>
  <c r="R1168" i="64"/>
  <c r="S1168" i="64"/>
  <c r="T1168" i="64"/>
  <c r="U1168" i="64"/>
  <c r="V1168" i="64"/>
  <c r="W1168" i="64"/>
  <c r="X1168" i="64"/>
  <c r="Y1168" i="64"/>
  <c r="Z1168" i="64"/>
  <c r="AA1168" i="64"/>
  <c r="AB1168" i="64"/>
  <c r="AC1168" i="64"/>
  <c r="AD1168" i="64"/>
  <c r="AE1168" i="64"/>
  <c r="AF1168" i="64"/>
  <c r="AG1168" i="64"/>
  <c r="AH1168" i="64"/>
  <c r="AI1168" i="64"/>
  <c r="AJ1168" i="64"/>
  <c r="AK1168" i="64"/>
  <c r="AL1168" i="64"/>
  <c r="AM1168" i="64"/>
  <c r="AN1168" i="64"/>
  <c r="AO1168" i="64"/>
  <c r="AP1168" i="64"/>
  <c r="AQ1168" i="64"/>
  <c r="AR1168" i="64"/>
  <c r="AS1168" i="64"/>
  <c r="AT1168" i="64"/>
  <c r="AU1168" i="64"/>
  <c r="AV1168" i="64"/>
  <c r="AW1168" i="64"/>
  <c r="AX1168" i="64"/>
  <c r="AY1168" i="64"/>
  <c r="AZ1168" i="64"/>
  <c r="BA1168" i="64"/>
  <c r="BB1168" i="64"/>
  <c r="BC1168" i="64"/>
  <c r="BD1168" i="64"/>
  <c r="BE1168" i="64"/>
  <c r="BF1168" i="64"/>
  <c r="BG1168" i="64"/>
  <c r="BH1168" i="64"/>
  <c r="BI1168" i="64"/>
  <c r="BJ1168" i="64"/>
  <c r="BK1168" i="64"/>
  <c r="BL1168" i="64"/>
  <c r="BM1168" i="64"/>
  <c r="BN1168" i="64"/>
  <c r="BO1168" i="64"/>
  <c r="BP1168" i="64"/>
  <c r="BQ1168" i="64"/>
  <c r="BR1168" i="64"/>
  <c r="BS1168" i="64"/>
  <c r="BT1168" i="64"/>
  <c r="BU1168" i="64"/>
  <c r="BV1168" i="64"/>
  <c r="BW1168" i="64"/>
  <c r="BX1168" i="64"/>
  <c r="BY1168" i="64"/>
  <c r="BZ1168" i="64"/>
  <c r="CA1168" i="64"/>
  <c r="CB1168" i="64"/>
  <c r="CC1168" i="64"/>
  <c r="CD1168" i="64"/>
  <c r="CE1168" i="64"/>
  <c r="CF1168" i="64"/>
  <c r="CG1168" i="64"/>
  <c r="CH1168" i="64"/>
  <c r="CI1168" i="64"/>
  <c r="CJ1168" i="64"/>
  <c r="CK1168" i="64"/>
  <c r="CL1168" i="64"/>
  <c r="K1170" i="64"/>
  <c r="L1170" i="64"/>
  <c r="M1170" i="64"/>
  <c r="N1170" i="64"/>
  <c r="O1170" i="64"/>
  <c r="P1170" i="64"/>
  <c r="S1170" i="64"/>
  <c r="T1170" i="64"/>
  <c r="U1170" i="64"/>
  <c r="V1170" i="64"/>
  <c r="W1170" i="64"/>
  <c r="X1170" i="64"/>
  <c r="Y1170" i="64"/>
  <c r="Z1170" i="64"/>
  <c r="AA1170" i="64"/>
  <c r="AB1170" i="64"/>
  <c r="AC1170" i="64"/>
  <c r="AD1170" i="64"/>
  <c r="AE1170" i="64"/>
  <c r="AF1170" i="64"/>
  <c r="AG1170" i="64"/>
  <c r="AH1170" i="64"/>
  <c r="AI1170" i="64"/>
  <c r="AJ1170" i="64"/>
  <c r="AK1170" i="64"/>
  <c r="AL1170" i="64"/>
  <c r="AM1170" i="64"/>
  <c r="AN1170" i="64"/>
  <c r="AO1170" i="64"/>
  <c r="AP1170" i="64"/>
  <c r="AQ1170" i="64"/>
  <c r="AR1170" i="64"/>
  <c r="AS1170" i="64"/>
  <c r="AT1170" i="64"/>
  <c r="AU1170" i="64"/>
  <c r="AV1170" i="64"/>
  <c r="AW1170" i="64"/>
  <c r="AX1170" i="64"/>
  <c r="AY1170" i="64"/>
  <c r="AZ1170" i="64"/>
  <c r="BA1170" i="64"/>
  <c r="BB1170" i="64"/>
  <c r="BC1170" i="64"/>
  <c r="BD1170" i="64"/>
  <c r="BE1170" i="64"/>
  <c r="BF1170" i="64"/>
  <c r="BG1170" i="64"/>
  <c r="BH1170" i="64"/>
  <c r="BI1170" i="64"/>
  <c r="BJ1170" i="64"/>
  <c r="BK1170" i="64"/>
  <c r="BL1170" i="64"/>
  <c r="BM1170" i="64"/>
  <c r="BN1170" i="64"/>
  <c r="BO1170" i="64"/>
  <c r="BP1170" i="64"/>
  <c r="BQ1170" i="64"/>
  <c r="BR1170" i="64"/>
  <c r="BS1170" i="64"/>
  <c r="BT1170" i="64"/>
  <c r="BU1170" i="64"/>
  <c r="BV1170" i="64"/>
  <c r="BW1170" i="64"/>
  <c r="BX1170" i="64"/>
  <c r="BY1170" i="64"/>
  <c r="BZ1170" i="64"/>
  <c r="CA1170" i="64"/>
  <c r="CB1170" i="64"/>
  <c r="CC1170" i="64"/>
  <c r="CD1170" i="64"/>
  <c r="CE1170" i="64"/>
  <c r="CF1170" i="64"/>
  <c r="CG1170" i="64"/>
  <c r="CH1170" i="64"/>
  <c r="CI1170" i="64"/>
  <c r="CJ1170" i="64"/>
  <c r="CK1170" i="64"/>
  <c r="CL1170" i="64"/>
  <c r="K1175" i="64"/>
  <c r="L1175" i="64"/>
  <c r="M1175" i="64"/>
  <c r="N1175" i="64"/>
  <c r="O1175" i="64"/>
  <c r="P1175" i="64"/>
  <c r="S1175" i="64"/>
  <c r="T1175" i="64"/>
  <c r="U1175" i="64"/>
  <c r="V1175" i="64"/>
  <c r="W1175" i="64"/>
  <c r="X1175" i="64"/>
  <c r="Y1175" i="64"/>
  <c r="Z1175" i="64"/>
  <c r="AA1175" i="64"/>
  <c r="AB1175" i="64"/>
  <c r="AC1175" i="64"/>
  <c r="AD1175" i="64"/>
  <c r="AE1175" i="64"/>
  <c r="AF1175" i="64"/>
  <c r="AG1175" i="64"/>
  <c r="AH1175" i="64"/>
  <c r="AI1175" i="64"/>
  <c r="AJ1175" i="64"/>
  <c r="AK1175" i="64"/>
  <c r="AL1175" i="64"/>
  <c r="AM1175" i="64"/>
  <c r="AN1175" i="64"/>
  <c r="AO1175" i="64"/>
  <c r="AP1175" i="64"/>
  <c r="AQ1175" i="64"/>
  <c r="AR1175" i="64"/>
  <c r="AS1175" i="64"/>
  <c r="AT1175" i="64"/>
  <c r="AU1175" i="64"/>
  <c r="AV1175" i="64"/>
  <c r="AW1175" i="64"/>
  <c r="AX1175" i="64"/>
  <c r="AY1175" i="64"/>
  <c r="AZ1175" i="64"/>
  <c r="BA1175" i="64"/>
  <c r="BB1175" i="64"/>
  <c r="BC1175" i="64"/>
  <c r="BD1175" i="64"/>
  <c r="BE1175" i="64"/>
  <c r="BF1175" i="64"/>
  <c r="BG1175" i="64"/>
  <c r="BH1175" i="64"/>
  <c r="BI1175" i="64"/>
  <c r="BJ1175" i="64"/>
  <c r="BK1175" i="64"/>
  <c r="BL1175" i="64"/>
  <c r="BM1175" i="64"/>
  <c r="BN1175" i="64"/>
  <c r="BO1175" i="64"/>
  <c r="BP1175" i="64"/>
  <c r="BQ1175" i="64"/>
  <c r="BR1175" i="64"/>
  <c r="BS1175" i="64"/>
  <c r="BT1175" i="64"/>
  <c r="BU1175" i="64"/>
  <c r="BV1175" i="64"/>
  <c r="BW1175" i="64"/>
  <c r="BX1175" i="64"/>
  <c r="BY1175" i="64"/>
  <c r="BZ1175" i="64"/>
  <c r="CA1175" i="64"/>
  <c r="CB1175" i="64"/>
  <c r="CC1175" i="64"/>
  <c r="CD1175" i="64"/>
  <c r="CE1175" i="64"/>
  <c r="CF1175" i="64"/>
  <c r="CG1175" i="64"/>
  <c r="CH1175" i="64"/>
  <c r="CI1175" i="64"/>
  <c r="CJ1175" i="64"/>
  <c r="CK1175" i="64"/>
  <c r="CL1175" i="64"/>
  <c r="L1206" i="64"/>
  <c r="M1206" i="64"/>
  <c r="N1206" i="64"/>
  <c r="O1206" i="64"/>
  <c r="P1206" i="64"/>
  <c r="S1206" i="64"/>
  <c r="T1206" i="64"/>
  <c r="U1206" i="64"/>
  <c r="V1206" i="64"/>
  <c r="W1206" i="64"/>
  <c r="X1206" i="64"/>
  <c r="Y1206" i="64"/>
  <c r="Z1206" i="64"/>
  <c r="AA1206" i="64"/>
  <c r="AB1206" i="64"/>
  <c r="AC1206" i="64"/>
  <c r="AD1206" i="64"/>
  <c r="AE1206" i="64"/>
  <c r="AF1206" i="64"/>
  <c r="AG1206" i="64"/>
  <c r="AH1206" i="64"/>
  <c r="AI1206" i="64"/>
  <c r="AJ1206" i="64"/>
  <c r="AK1206" i="64"/>
  <c r="AL1206" i="64"/>
  <c r="AM1206" i="64"/>
  <c r="AN1206" i="64"/>
  <c r="AO1206" i="64"/>
  <c r="AP1206" i="64"/>
  <c r="AQ1206" i="64"/>
  <c r="AR1206" i="64"/>
  <c r="AS1206" i="64"/>
  <c r="AT1206" i="64"/>
  <c r="AU1206" i="64"/>
  <c r="AV1206" i="64"/>
  <c r="AW1206" i="64"/>
  <c r="AX1206" i="64"/>
  <c r="AY1206" i="64"/>
  <c r="AZ1206" i="64"/>
  <c r="BA1206" i="64"/>
  <c r="BB1206" i="64"/>
  <c r="BC1206" i="64"/>
  <c r="BD1206" i="64"/>
  <c r="BE1206" i="64"/>
  <c r="BF1206" i="64"/>
  <c r="BG1206" i="64"/>
  <c r="BH1206" i="64"/>
  <c r="BI1206" i="64"/>
  <c r="BJ1206" i="64"/>
  <c r="BK1206" i="64"/>
  <c r="BL1206" i="64"/>
  <c r="BM1206" i="64"/>
  <c r="BN1206" i="64"/>
  <c r="BO1206" i="64"/>
  <c r="BP1206" i="64"/>
  <c r="BQ1206" i="64"/>
  <c r="BR1206" i="64"/>
  <c r="BS1206" i="64"/>
  <c r="BT1206" i="64"/>
  <c r="BU1206" i="64"/>
  <c r="BV1206" i="64"/>
  <c r="BW1206" i="64"/>
  <c r="BX1206" i="64"/>
  <c r="BY1206" i="64"/>
  <c r="BZ1206" i="64"/>
  <c r="CA1206" i="64"/>
  <c r="CB1206" i="64"/>
  <c r="CC1206" i="64"/>
  <c r="CD1206" i="64"/>
  <c r="CE1206" i="64"/>
  <c r="CF1206" i="64"/>
  <c r="CG1206" i="64"/>
  <c r="CH1206" i="64"/>
  <c r="CI1206" i="64"/>
  <c r="CJ1206" i="64"/>
  <c r="CK1206" i="64"/>
  <c r="CL1206" i="64"/>
  <c r="K1210" i="64"/>
  <c r="L1210" i="64"/>
  <c r="M1210" i="64"/>
  <c r="N1210" i="64"/>
  <c r="O1210" i="64"/>
  <c r="P1210" i="64"/>
  <c r="R1210" i="64"/>
  <c r="S1210" i="64"/>
  <c r="T1210" i="64"/>
  <c r="U1210" i="64"/>
  <c r="V1210" i="64"/>
  <c r="W1210" i="64"/>
  <c r="X1210" i="64"/>
  <c r="Y1210" i="64"/>
  <c r="Z1210" i="64"/>
  <c r="AA1210" i="64"/>
  <c r="AB1210" i="64"/>
  <c r="AC1210" i="64"/>
  <c r="AD1210" i="64"/>
  <c r="AE1210" i="64"/>
  <c r="AF1210" i="64"/>
  <c r="AG1210" i="64"/>
  <c r="AH1210" i="64"/>
  <c r="AI1210" i="64"/>
  <c r="AJ1210" i="64"/>
  <c r="AK1210" i="64"/>
  <c r="AL1210" i="64"/>
  <c r="AM1210" i="64"/>
  <c r="AN1210" i="64"/>
  <c r="AO1210" i="64"/>
  <c r="AP1210" i="64"/>
  <c r="AQ1210" i="64"/>
  <c r="AR1210" i="64"/>
  <c r="AS1210" i="64"/>
  <c r="AT1210" i="64"/>
  <c r="AU1210" i="64"/>
  <c r="AV1210" i="64"/>
  <c r="AW1210" i="64"/>
  <c r="AX1210" i="64"/>
  <c r="AY1210" i="64"/>
  <c r="AZ1210" i="64"/>
  <c r="BA1210" i="64"/>
  <c r="BB1210" i="64"/>
  <c r="BC1210" i="64"/>
  <c r="BD1210" i="64"/>
  <c r="BE1210" i="64"/>
  <c r="BF1210" i="64"/>
  <c r="BG1210" i="64"/>
  <c r="BH1210" i="64"/>
  <c r="BI1210" i="64"/>
  <c r="BJ1210" i="64"/>
  <c r="BK1210" i="64"/>
  <c r="BL1210" i="64"/>
  <c r="BM1210" i="64"/>
  <c r="BN1210" i="64"/>
  <c r="BO1210" i="64"/>
  <c r="BP1210" i="64"/>
  <c r="BQ1210" i="64"/>
  <c r="BR1210" i="64"/>
  <c r="BS1210" i="64"/>
  <c r="BT1210" i="64"/>
  <c r="BU1210" i="64"/>
  <c r="BV1210" i="64"/>
  <c r="BW1210" i="64"/>
  <c r="BX1210" i="64"/>
  <c r="BY1210" i="64"/>
  <c r="BZ1210" i="64"/>
  <c r="CA1210" i="64"/>
  <c r="CB1210" i="64"/>
  <c r="CC1210" i="64"/>
  <c r="CD1210" i="64"/>
  <c r="CE1210" i="64"/>
  <c r="CF1210" i="64"/>
  <c r="CG1210" i="64"/>
  <c r="CH1210" i="64"/>
  <c r="CI1210" i="64"/>
  <c r="CJ1210" i="64"/>
  <c r="CK1210" i="64"/>
  <c r="CL1210" i="64"/>
  <c r="K1212" i="64"/>
  <c r="L1212" i="64"/>
  <c r="M1212" i="64"/>
  <c r="N1212" i="64"/>
  <c r="O1212" i="64"/>
  <c r="P1212" i="64"/>
  <c r="S1212" i="64"/>
  <c r="T1212" i="64"/>
  <c r="U1212" i="64"/>
  <c r="V1212" i="64"/>
  <c r="W1212" i="64"/>
  <c r="X1212" i="64"/>
  <c r="Y1212" i="64"/>
  <c r="Z1212" i="64"/>
  <c r="AA1212" i="64"/>
  <c r="AB1212" i="64"/>
  <c r="AC1212" i="64"/>
  <c r="AD1212" i="64"/>
  <c r="AE1212" i="64"/>
  <c r="AF1212" i="64"/>
  <c r="AG1212" i="64"/>
  <c r="AH1212" i="64"/>
  <c r="AI1212" i="64"/>
  <c r="AJ1212" i="64"/>
  <c r="AK1212" i="64"/>
  <c r="AL1212" i="64"/>
  <c r="AM1212" i="64"/>
  <c r="AN1212" i="64"/>
  <c r="AO1212" i="64"/>
  <c r="AP1212" i="64"/>
  <c r="AQ1212" i="64"/>
  <c r="AR1212" i="64"/>
  <c r="AS1212" i="64"/>
  <c r="AT1212" i="64"/>
  <c r="AU1212" i="64"/>
  <c r="AV1212" i="64"/>
  <c r="AW1212" i="64"/>
  <c r="AX1212" i="64"/>
  <c r="AY1212" i="64"/>
  <c r="AZ1212" i="64"/>
  <c r="BA1212" i="64"/>
  <c r="BB1212" i="64"/>
  <c r="BC1212" i="64"/>
  <c r="BD1212" i="64"/>
  <c r="BE1212" i="64"/>
  <c r="BF1212" i="64"/>
  <c r="BG1212" i="64"/>
  <c r="BH1212" i="64"/>
  <c r="BI1212" i="64"/>
  <c r="BJ1212" i="64"/>
  <c r="BK1212" i="64"/>
  <c r="BL1212" i="64"/>
  <c r="BM1212" i="64"/>
  <c r="BN1212" i="64"/>
  <c r="BO1212" i="64"/>
  <c r="BP1212" i="64"/>
  <c r="BQ1212" i="64"/>
  <c r="BR1212" i="64"/>
  <c r="BS1212" i="64"/>
  <c r="BT1212" i="64"/>
  <c r="BU1212" i="64"/>
  <c r="BV1212" i="64"/>
  <c r="BW1212" i="64"/>
  <c r="BX1212" i="64"/>
  <c r="BY1212" i="64"/>
  <c r="BZ1212" i="64"/>
  <c r="CA1212" i="64"/>
  <c r="CB1212" i="64"/>
  <c r="CC1212" i="64"/>
  <c r="CD1212" i="64"/>
  <c r="CE1212" i="64"/>
  <c r="CF1212" i="64"/>
  <c r="CG1212" i="64"/>
  <c r="CH1212" i="64"/>
  <c r="CI1212" i="64"/>
  <c r="CJ1212" i="64"/>
  <c r="CK1212" i="64"/>
  <c r="CL1212" i="64"/>
  <c r="L1274" i="64"/>
  <c r="M1274" i="64"/>
  <c r="N1274" i="64"/>
  <c r="O1274" i="64"/>
  <c r="P1274" i="64"/>
  <c r="S1274" i="64"/>
  <c r="T1274" i="64"/>
  <c r="U1274" i="64"/>
  <c r="V1274" i="64"/>
  <c r="W1274" i="64"/>
  <c r="X1274" i="64"/>
  <c r="Y1274" i="64"/>
  <c r="Z1274" i="64"/>
  <c r="AA1274" i="64"/>
  <c r="AB1274" i="64"/>
  <c r="AC1274" i="64"/>
  <c r="AD1274" i="64"/>
  <c r="AE1274" i="64"/>
  <c r="AF1274" i="64"/>
  <c r="AG1274" i="64"/>
  <c r="AH1274" i="64"/>
  <c r="AI1274" i="64"/>
  <c r="AJ1274" i="64"/>
  <c r="AK1274" i="64"/>
  <c r="AL1274" i="64"/>
  <c r="AM1274" i="64"/>
  <c r="AN1274" i="64"/>
  <c r="AO1274" i="64"/>
  <c r="AP1274" i="64"/>
  <c r="AQ1274" i="64"/>
  <c r="AR1274" i="64"/>
  <c r="AS1274" i="64"/>
  <c r="AT1274" i="64"/>
  <c r="AU1274" i="64"/>
  <c r="AV1274" i="64"/>
  <c r="AW1274" i="64"/>
  <c r="AX1274" i="64"/>
  <c r="AY1274" i="64"/>
  <c r="AZ1274" i="64"/>
  <c r="BA1274" i="64"/>
  <c r="BB1274" i="64"/>
  <c r="BC1274" i="64"/>
  <c r="BD1274" i="64"/>
  <c r="BE1274" i="64"/>
  <c r="BF1274" i="64"/>
  <c r="BG1274" i="64"/>
  <c r="BH1274" i="64"/>
  <c r="BI1274" i="64"/>
  <c r="BJ1274" i="64"/>
  <c r="BK1274" i="64"/>
  <c r="BL1274" i="64"/>
  <c r="BM1274" i="64"/>
  <c r="BN1274" i="64"/>
  <c r="BO1274" i="64"/>
  <c r="BP1274" i="64"/>
  <c r="BQ1274" i="64"/>
  <c r="BR1274" i="64"/>
  <c r="BS1274" i="64"/>
  <c r="BT1274" i="64"/>
  <c r="BU1274" i="64"/>
  <c r="BV1274" i="64"/>
  <c r="BW1274" i="64"/>
  <c r="BX1274" i="64"/>
  <c r="BY1274" i="64"/>
  <c r="BZ1274" i="64"/>
  <c r="CA1274" i="64"/>
  <c r="CB1274" i="64"/>
  <c r="CC1274" i="64"/>
  <c r="CD1274" i="64"/>
  <c r="CE1274" i="64"/>
  <c r="CF1274" i="64"/>
  <c r="CG1274" i="64"/>
  <c r="CH1274" i="64"/>
  <c r="CI1274" i="64"/>
  <c r="CJ1274" i="64"/>
  <c r="CK1274" i="64"/>
  <c r="CL1274" i="64"/>
  <c r="K1278" i="64"/>
  <c r="L1278" i="64"/>
  <c r="M1278" i="64"/>
  <c r="N1278" i="64"/>
  <c r="O1278" i="64"/>
  <c r="P1278" i="64"/>
  <c r="R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913" i="64"/>
  <c r="L1913" i="64"/>
  <c r="M1913" i="64"/>
  <c r="N1913" i="64"/>
  <c r="O1913" i="64"/>
  <c r="P1913" i="64"/>
  <c r="S1913" i="64" a="1"/>
  <c r="S1913" i="64"/>
  <c r="T1913" i="64" a="1"/>
  <c r="T1913" i="64"/>
  <c r="U1913" i="64" a="1"/>
  <c r="U1913" i="64"/>
  <c r="V1913" i="64" a="1"/>
  <c r="V1913" i="64"/>
  <c r="W1913" i="64" a="1"/>
  <c r="W1913" i="64"/>
  <c r="X1913" i="64" a="1"/>
  <c r="X1913" i="64"/>
  <c r="Y1913" i="64" a="1"/>
  <c r="Y1913" i="64"/>
  <c r="Z1913" i="64" a="1"/>
  <c r="Z1913" i="64"/>
  <c r="AA1913" i="64" a="1"/>
  <c r="AA1913" i="64"/>
  <c r="AB1913" i="64" a="1"/>
  <c r="AB1913" i="64"/>
  <c r="AC1913" i="64" a="1"/>
  <c r="AC1913" i="64"/>
  <c r="AD1913" i="64" a="1"/>
  <c r="AD1913" i="64"/>
  <c r="AE1913" i="64" a="1"/>
  <c r="AE1913" i="64"/>
  <c r="AF1913" i="64" a="1"/>
  <c r="AF1913" i="64"/>
  <c r="AG1913" i="64" a="1"/>
  <c r="AG1913" i="64"/>
  <c r="AH1913" i="64" a="1"/>
  <c r="AH1913" i="64"/>
  <c r="AI1913" i="64" a="1"/>
  <c r="AI1913" i="64"/>
  <c r="AJ1913" i="64" a="1"/>
  <c r="AJ1913" i="64"/>
  <c r="AK1913" i="64" a="1"/>
  <c r="AK1913" i="64"/>
  <c r="AL1913" i="64" a="1"/>
  <c r="AL1913" i="64"/>
  <c r="AM1913" i="64" a="1"/>
  <c r="AM1913" i="64"/>
  <c r="AN1913" i="64" a="1"/>
  <c r="AN1913" i="64"/>
  <c r="AO1913" i="64" a="1"/>
  <c r="AO1913" i="64"/>
  <c r="AP1913" i="64" a="1"/>
  <c r="AP1913" i="64"/>
  <c r="AQ1913" i="64" a="1"/>
  <c r="AQ1913" i="64"/>
  <c r="AR1913" i="64" a="1"/>
  <c r="AR1913" i="64"/>
  <c r="AS1913" i="64" a="1"/>
  <c r="AS1913" i="64"/>
  <c r="AT1913" i="64" a="1"/>
  <c r="AT1913" i="64"/>
  <c r="AU1913" i="64" a="1"/>
  <c r="AU1913" i="64"/>
  <c r="AV1913" i="64" a="1"/>
  <c r="AV1913" i="64"/>
  <c r="AW1913" i="64" a="1"/>
  <c r="AW1913" i="64"/>
  <c r="AX1913" i="64" a="1"/>
  <c r="AX1913" i="64"/>
  <c r="AY1913" i="64" a="1"/>
  <c r="AY1913" i="64"/>
  <c r="AZ1913" i="64" a="1"/>
  <c r="AZ1913" i="64"/>
  <c r="BA1913" i="64" a="1"/>
  <c r="BA1913" i="64"/>
  <c r="BB1913" i="64" a="1"/>
  <c r="BB1913" i="64"/>
  <c r="BC1913" i="64" a="1"/>
  <c r="BC1913" i="64"/>
  <c r="BD1913" i="64" a="1"/>
  <c r="BD1913" i="64"/>
  <c r="BE1913" i="64" a="1"/>
  <c r="BE1913" i="64"/>
  <c r="BF1913" i="64" a="1"/>
  <c r="BF1913" i="64"/>
  <c r="BG1913" i="64" a="1"/>
  <c r="BG1913" i="64"/>
  <c r="BH1913" i="64" a="1"/>
  <c r="BH1913" i="64"/>
  <c r="BI1913" i="64" a="1"/>
  <c r="BI1913" i="64"/>
  <c r="BJ1913" i="64" a="1"/>
  <c r="BJ1913" i="64"/>
  <c r="BK1913" i="64" a="1"/>
  <c r="BK1913" i="64"/>
  <c r="BL1913" i="64" a="1"/>
  <c r="BL1913" i="64"/>
  <c r="BM1913" i="64" a="1"/>
  <c r="BM1913" i="64"/>
  <c r="BN1913" i="64" a="1"/>
  <c r="BN1913" i="64"/>
  <c r="BO1913" i="64" a="1"/>
  <c r="BO1913" i="64"/>
  <c r="BP1913" i="64" a="1"/>
  <c r="BP1913" i="64"/>
  <c r="BQ1913" i="64" a="1"/>
  <c r="BQ1913" i="64"/>
  <c r="BR1913" i="64" a="1"/>
  <c r="BR1913" i="64"/>
  <c r="BS1913" i="64" a="1"/>
  <c r="BS1913" i="64"/>
  <c r="BT1913" i="64" a="1"/>
  <c r="BT1913" i="64"/>
  <c r="BU1913" i="64" a="1"/>
  <c r="BU1913" i="64"/>
  <c r="BV1913" i="64" a="1"/>
  <c r="BV1913" i="64"/>
  <c r="BW1913" i="64" a="1"/>
  <c r="BW1913" i="64"/>
  <c r="BX1913" i="64" a="1"/>
  <c r="BX1913" i="64"/>
  <c r="BY1913" i="64" a="1"/>
  <c r="BY1913" i="64"/>
  <c r="BZ1913" i="64" a="1"/>
  <c r="BZ1913" i="64"/>
  <c r="CA1913" i="64" a="1"/>
  <c r="CA1913" i="64"/>
  <c r="CB1913" i="64" a="1"/>
  <c r="CB1913" i="64"/>
  <c r="CC1913" i="64" a="1"/>
  <c r="CC1913" i="64"/>
  <c r="CD1913" i="64" a="1"/>
  <c r="CD1913" i="64"/>
  <c r="CE1913" i="64" a="1"/>
  <c r="CE1913" i="64"/>
  <c r="CF1913" i="64" a="1"/>
  <c r="CF1913" i="64"/>
  <c r="CG1913" i="64" a="1"/>
  <c r="CG1913" i="64"/>
  <c r="CH1913" i="64" a="1"/>
  <c r="CH1913" i="64"/>
  <c r="CI1913" i="64" a="1"/>
  <c r="CI1913" i="64"/>
  <c r="CJ1913" i="64" a="1"/>
  <c r="CJ1913" i="64"/>
  <c r="CK1913" i="64" a="1"/>
  <c r="CK1913" i="64"/>
  <c r="CL1913" i="64" a="1"/>
  <c r="CL1913" i="64"/>
  <c r="K1919" i="64"/>
  <c r="L1919" i="64"/>
  <c r="M1919" i="64"/>
  <c r="N1919" i="64"/>
  <c r="O1919" i="64"/>
  <c r="P1919" i="64"/>
  <c r="S1919" i="64"/>
  <c r="T1919" i="64"/>
  <c r="U1919" i="64"/>
  <c r="V1919" i="64"/>
  <c r="W1919" i="64"/>
  <c r="X1919" i="64"/>
  <c r="Y1919" i="64"/>
  <c r="Z1919" i="64"/>
  <c r="AA1919" i="64"/>
  <c r="AB1919" i="64"/>
  <c r="AC1919" i="64"/>
  <c r="AD1919" i="64"/>
  <c r="AE1919" i="64"/>
  <c r="AF1919" i="64"/>
  <c r="AG1919" i="64"/>
  <c r="AH1919" i="64"/>
  <c r="AI1919" i="64"/>
  <c r="AJ1919" i="64"/>
  <c r="AK1919" i="64"/>
  <c r="AL1919" i="64"/>
  <c r="AM1919" i="64"/>
  <c r="AN1919" i="64"/>
  <c r="AO1919" i="64"/>
  <c r="AP1919" i="64"/>
  <c r="AQ1919" i="64"/>
  <c r="AR1919" i="64"/>
  <c r="AS1919" i="64"/>
  <c r="AT1919" i="64"/>
  <c r="AU1919" i="64"/>
  <c r="AV1919" i="64"/>
  <c r="AW1919" i="64"/>
  <c r="AX1919" i="64"/>
  <c r="AY1919" i="64"/>
  <c r="AZ1919" i="64"/>
  <c r="BA1919" i="64"/>
  <c r="BB1919" i="64"/>
  <c r="BC1919" i="64"/>
  <c r="BD1919" i="64"/>
  <c r="BE1919" i="64"/>
  <c r="BF1919" i="64"/>
  <c r="BG1919" i="64"/>
  <c r="BH1919" i="64"/>
  <c r="BI1919" i="64"/>
  <c r="BJ1919" i="64"/>
  <c r="BK1919" i="64"/>
  <c r="BL1919" i="64"/>
  <c r="BM1919" i="64"/>
  <c r="BN1919" i="64"/>
  <c r="BO1919" i="64"/>
  <c r="BP1919" i="64"/>
  <c r="BQ1919" i="64"/>
  <c r="BR1919" i="64"/>
  <c r="BS1919" i="64"/>
  <c r="BT1919" i="64"/>
  <c r="BU1919" i="64"/>
  <c r="BV1919" i="64"/>
  <c r="BW1919" i="64"/>
  <c r="BX1919" i="64"/>
  <c r="BY1919" i="64"/>
  <c r="BZ1919" i="64"/>
  <c r="CA1919" i="64"/>
  <c r="CB1919" i="64"/>
  <c r="CC1919" i="64"/>
  <c r="CD1919" i="64"/>
  <c r="CE1919" i="64"/>
  <c r="CF1919" i="64"/>
  <c r="CG1919" i="64"/>
  <c r="CH1919" i="64"/>
  <c r="CI1919" i="64"/>
  <c r="CJ1919" i="64"/>
  <c r="CK1919" i="64"/>
  <c r="CL1919" i="64"/>
  <c r="J1920" i="64"/>
  <c r="K1920" i="64"/>
  <c r="L1920" i="64"/>
  <c r="M1920" i="64"/>
  <c r="N1920" i="64"/>
  <c r="O1920" i="64"/>
  <c r="P1920" i="64"/>
  <c r="R1920" i="64"/>
  <c r="S1920" i="64"/>
  <c r="T1920" i="64"/>
  <c r="U1920" i="64"/>
  <c r="V1920" i="64"/>
  <c r="W1920" i="64"/>
  <c r="X1920" i="64"/>
  <c r="Y1920" i="64"/>
  <c r="Z1920" i="64"/>
  <c r="AA1920" i="64"/>
  <c r="AB1920" i="64"/>
  <c r="AC1920" i="64"/>
  <c r="AD1920" i="64"/>
  <c r="AE1920" i="64"/>
  <c r="AF1920" i="64"/>
  <c r="AG1920" i="64"/>
  <c r="AH1920" i="64"/>
  <c r="AI1920" i="64"/>
  <c r="AJ1920" i="64"/>
  <c r="AK1920" i="64"/>
  <c r="AL1920" i="64"/>
  <c r="AM1920" i="64"/>
  <c r="AN1920" i="64"/>
  <c r="AO1920" i="64"/>
  <c r="AP1920" i="64"/>
  <c r="AQ1920" i="64"/>
  <c r="AR1920" i="64"/>
  <c r="AS1920" i="64"/>
  <c r="AT1920" i="64"/>
  <c r="AU1920" i="64"/>
  <c r="AV1920" i="64"/>
  <c r="AW1920" i="64"/>
  <c r="AX1920" i="64"/>
  <c r="AY1920" i="64"/>
  <c r="AZ1920" i="64"/>
  <c r="BA1920" i="64"/>
  <c r="BB1920" i="64"/>
  <c r="BC1920" i="64"/>
  <c r="BD1920" i="64"/>
  <c r="BE1920" i="64"/>
  <c r="BF1920" i="64"/>
  <c r="BG1920" i="64"/>
  <c r="BH1920" i="64"/>
  <c r="BI1920" i="64"/>
  <c r="BJ1920" i="64"/>
  <c r="BK1920" i="64"/>
  <c r="BL1920" i="64"/>
  <c r="BM1920" i="64"/>
  <c r="BN1920" i="64"/>
  <c r="BO1920" i="64"/>
  <c r="BP1920" i="64"/>
  <c r="BQ1920" i="64"/>
  <c r="BR1920" i="64"/>
  <c r="BS1920" i="64"/>
  <c r="BT1920" i="64"/>
  <c r="BU1920" i="64"/>
  <c r="BV1920" i="64"/>
  <c r="BW1920" i="64"/>
  <c r="BX1920" i="64"/>
  <c r="BY1920" i="64"/>
  <c r="BZ1920" i="64"/>
  <c r="CA1920" i="64"/>
  <c r="CB1920" i="64"/>
  <c r="CC1920" i="64"/>
  <c r="CD1920" i="64"/>
  <c r="CE1920" i="64"/>
  <c r="CF1920" i="64"/>
  <c r="CG1920" i="64"/>
  <c r="CH1920" i="64"/>
  <c r="CI1920" i="64"/>
  <c r="CJ1920" i="64"/>
  <c r="CK1920" i="64"/>
  <c r="CL1920" i="64"/>
  <c r="K2020" i="64"/>
  <c r="L2020" i="64"/>
  <c r="M2020" i="64"/>
  <c r="N2020" i="64"/>
  <c r="O2020" i="64"/>
  <c r="P2020" i="64"/>
  <c r="S2020" i="64" a="1"/>
  <c r="S2020" i="64"/>
  <c r="T2020" i="64" a="1"/>
  <c r="T2020" i="64"/>
  <c r="U2020" i="64" a="1"/>
  <c r="U2020" i="64"/>
  <c r="V2020" i="64" a="1"/>
  <c r="V2020" i="64"/>
  <c r="W2020" i="64" a="1"/>
  <c r="W2020" i="64"/>
  <c r="X2020" i="64" a="1"/>
  <c r="X2020" i="64"/>
  <c r="Y2020" i="64" a="1"/>
  <c r="Y2020" i="64"/>
  <c r="Z2020" i="64" a="1"/>
  <c r="Z2020" i="64"/>
  <c r="AA2020" i="64" a="1"/>
  <c r="AA2020" i="64"/>
  <c r="AB2020" i="64" a="1"/>
  <c r="AB2020" i="64"/>
  <c r="AC2020" i="64" a="1"/>
  <c r="AC2020" i="64"/>
  <c r="AD2020" i="64" a="1"/>
  <c r="AD2020" i="64"/>
  <c r="AE2020" i="64" a="1"/>
  <c r="AE2020" i="64"/>
  <c r="AF2020" i="64" a="1"/>
  <c r="AF2020" i="64"/>
  <c r="AG2020" i="64" a="1"/>
  <c r="AG2020" i="64"/>
  <c r="AH2020" i="64" a="1"/>
  <c r="AH2020" i="64"/>
  <c r="AI2020" i="64" a="1"/>
  <c r="AI2020" i="64"/>
  <c r="AJ2020" i="64" a="1"/>
  <c r="AJ2020" i="64"/>
  <c r="AK2020" i="64" a="1"/>
  <c r="AK2020" i="64"/>
  <c r="AL2020" i="64" a="1"/>
  <c r="AL2020" i="64"/>
  <c r="AM2020" i="64" a="1"/>
  <c r="AM2020" i="64"/>
  <c r="AN2020" i="64" a="1"/>
  <c r="AN2020" i="64"/>
  <c r="AO2020" i="64" a="1"/>
  <c r="AO2020" i="64"/>
  <c r="AP2020" i="64" a="1"/>
  <c r="AP2020" i="64"/>
  <c r="AQ2020" i="64" a="1"/>
  <c r="AQ2020" i="64"/>
  <c r="AR2020" i="64" a="1"/>
  <c r="AR2020" i="64"/>
  <c r="AS2020" i="64" a="1"/>
  <c r="AS2020" i="64"/>
  <c r="AT2020" i="64" a="1"/>
  <c r="AT2020" i="64"/>
  <c r="AU2020" i="64" a="1"/>
  <c r="AU2020" i="64"/>
  <c r="AV2020" i="64" a="1"/>
  <c r="AV2020" i="64"/>
  <c r="AW2020" i="64" a="1"/>
  <c r="AW2020" i="64"/>
  <c r="AX2020" i="64" a="1"/>
  <c r="AX2020" i="64"/>
  <c r="AY2020" i="64" a="1"/>
  <c r="AY2020" i="64"/>
  <c r="AZ2020" i="64" a="1"/>
  <c r="AZ2020" i="64"/>
  <c r="BA2020" i="64" a="1"/>
  <c r="BA2020" i="64"/>
  <c r="BB2020" i="64" a="1"/>
  <c r="BB2020" i="64"/>
  <c r="BC2020" i="64" a="1"/>
  <c r="BC2020" i="64"/>
  <c r="BD2020" i="64" a="1"/>
  <c r="BD2020" i="64"/>
  <c r="BE2020" i="64" a="1"/>
  <c r="BE2020" i="64"/>
  <c r="BF2020" i="64" a="1"/>
  <c r="BF2020" i="64"/>
  <c r="BG2020" i="64" a="1"/>
  <c r="BG2020" i="64"/>
  <c r="BH2020" i="64" a="1"/>
  <c r="BH2020" i="64"/>
  <c r="BI2020" i="64" a="1"/>
  <c r="BI2020" i="64"/>
  <c r="BJ2020" i="64" a="1"/>
  <c r="BJ2020" i="64"/>
  <c r="BK2020" i="64" a="1"/>
  <c r="BK2020" i="64"/>
  <c r="BL2020" i="64" a="1"/>
  <c r="BL2020" i="64"/>
  <c r="BM2020" i="64" a="1"/>
  <c r="BM2020" i="64"/>
  <c r="BN2020" i="64" a="1"/>
  <c r="BN2020" i="64"/>
  <c r="BO2020" i="64" a="1"/>
  <c r="BO2020" i="64"/>
  <c r="BP2020" i="64" a="1"/>
  <c r="BP2020" i="64"/>
  <c r="BQ2020" i="64" a="1"/>
  <c r="BQ2020" i="64"/>
  <c r="BR2020" i="64" a="1"/>
  <c r="BR2020" i="64"/>
  <c r="BS2020" i="64" a="1"/>
  <c r="BS2020" i="64"/>
  <c r="BT2020" i="64" a="1"/>
  <c r="BT2020" i="64"/>
  <c r="BU2020" i="64" a="1"/>
  <c r="BU2020" i="64"/>
  <c r="BV2020" i="64" a="1"/>
  <c r="BV2020" i="64"/>
  <c r="BW2020" i="64" a="1"/>
  <c r="BW2020" i="64"/>
  <c r="BX2020" i="64" a="1"/>
  <c r="BX2020" i="64"/>
  <c r="BY2020" i="64" a="1"/>
  <c r="BY2020" i="64"/>
  <c r="BZ2020" i="64" a="1"/>
  <c r="BZ2020" i="64"/>
  <c r="CA2020" i="64" a="1"/>
  <c r="CA2020" i="64"/>
  <c r="CB2020" i="64" a="1"/>
  <c r="CB2020" i="64"/>
  <c r="CC2020" i="64" a="1"/>
  <c r="CC2020" i="64"/>
  <c r="CD2020" i="64" a="1"/>
  <c r="CD2020" i="64"/>
  <c r="CE2020" i="64" a="1"/>
  <c r="CE2020" i="64"/>
  <c r="CF2020" i="64" a="1"/>
  <c r="CF2020" i="64"/>
  <c r="CG2020" i="64" a="1"/>
  <c r="CG2020" i="64"/>
  <c r="CH2020" i="64" a="1"/>
  <c r="CH2020" i="64"/>
  <c r="CI2020" i="64" a="1"/>
  <c r="CI2020" i="64"/>
  <c r="CJ2020" i="64" a="1"/>
  <c r="CJ2020" i="64"/>
  <c r="CK2020" i="64" a="1"/>
  <c r="CK2020" i="64"/>
  <c r="CL2020" i="64" a="1"/>
  <c r="CL2020" i="64"/>
  <c r="K2026" i="64"/>
  <c r="L2026" i="64"/>
  <c r="M2026" i="64"/>
  <c r="N2026" i="64"/>
  <c r="O2026" i="64"/>
  <c r="P2026" i="64"/>
  <c r="S2026" i="64"/>
  <c r="T2026" i="64"/>
  <c r="U2026" i="64"/>
  <c r="V2026" i="64"/>
  <c r="W2026" i="64"/>
  <c r="X2026" i="64"/>
  <c r="Y2026" i="64"/>
  <c r="Z2026" i="64"/>
  <c r="AA2026" i="64"/>
  <c r="AB2026" i="64"/>
  <c r="AC2026" i="64"/>
  <c r="AD2026" i="64"/>
  <c r="AE2026" i="64"/>
  <c r="AF2026" i="64"/>
  <c r="AG2026" i="64"/>
  <c r="AH2026" i="64"/>
  <c r="AI2026" i="64"/>
  <c r="AJ2026" i="64"/>
  <c r="AK2026" i="64"/>
  <c r="AL2026" i="64"/>
  <c r="AM2026" i="64"/>
  <c r="AN2026" i="64"/>
  <c r="AO2026" i="64"/>
  <c r="AP2026" i="64"/>
  <c r="AQ2026" i="64"/>
  <c r="AR2026" i="64"/>
  <c r="AS2026" i="64"/>
  <c r="AT2026" i="64"/>
  <c r="AU2026" i="64"/>
  <c r="AV2026" i="64"/>
  <c r="AW2026" i="64"/>
  <c r="AX2026" i="64"/>
  <c r="AY2026" i="64"/>
  <c r="AZ2026" i="64"/>
  <c r="BA2026" i="64"/>
  <c r="BB2026" i="64"/>
  <c r="BC2026" i="64"/>
  <c r="BD2026" i="64"/>
  <c r="BE2026" i="64"/>
  <c r="BF2026" i="64"/>
  <c r="BG2026" i="64"/>
  <c r="BH2026" i="64"/>
  <c r="BI2026" i="64"/>
  <c r="BJ2026" i="64"/>
  <c r="BK2026" i="64"/>
  <c r="BL2026" i="64"/>
  <c r="BM2026" i="64"/>
  <c r="BN2026" i="64"/>
  <c r="BO2026" i="64"/>
  <c r="BP2026" i="64"/>
  <c r="BQ2026" i="64"/>
  <c r="BR2026" i="64"/>
  <c r="BS2026" i="64"/>
  <c r="BT2026" i="64"/>
  <c r="BU2026" i="64"/>
  <c r="BV2026" i="64"/>
  <c r="BW2026" i="64"/>
  <c r="BX2026" i="64"/>
  <c r="BY2026" i="64"/>
  <c r="BZ2026" i="64"/>
  <c r="CA2026" i="64"/>
  <c r="CB2026" i="64"/>
  <c r="CC2026" i="64"/>
  <c r="CD2026" i="64"/>
  <c r="CE2026" i="64"/>
  <c r="CF2026" i="64"/>
  <c r="CG2026" i="64"/>
  <c r="CH2026" i="64"/>
  <c r="CI2026" i="64"/>
  <c r="CJ2026" i="64"/>
  <c r="CK2026" i="64"/>
  <c r="CL2026" i="64"/>
  <c r="K2027" i="64"/>
  <c r="L2027" i="64"/>
  <c r="M2027" i="64"/>
  <c r="N2027" i="64"/>
  <c r="O2027" i="64"/>
  <c r="P2027"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K2056" i="64"/>
  <c r="L2056" i="64"/>
  <c r="M2056" i="64"/>
  <c r="N2056" i="64"/>
  <c r="O2056" i="64"/>
  <c r="P2056" i="64"/>
  <c r="S2056" i="64" a="1"/>
  <c r="S2056" i="64"/>
  <c r="T2056" i="64" a="1"/>
  <c r="T2056" i="64"/>
  <c r="U2056" i="64" a="1"/>
  <c r="U2056" i="64"/>
  <c r="V2056" i="64" a="1"/>
  <c r="V2056" i="64"/>
  <c r="W2056" i="64" a="1"/>
  <c r="W2056" i="64"/>
  <c r="X2056" i="64" a="1"/>
  <c r="X2056" i="64"/>
  <c r="Y2056" i="64" a="1"/>
  <c r="Y2056" i="64"/>
  <c r="Z2056" i="64" a="1"/>
  <c r="Z2056" i="64"/>
  <c r="AA2056" i="64" a="1"/>
  <c r="AA2056" i="64"/>
  <c r="AB2056" i="64" a="1"/>
  <c r="AB2056" i="64"/>
  <c r="AC2056" i="64" a="1"/>
  <c r="AC2056" i="64"/>
  <c r="AD2056" i="64" a="1"/>
  <c r="AD2056" i="64"/>
  <c r="AE2056" i="64" a="1"/>
  <c r="AE2056" i="64"/>
  <c r="AF2056" i="64" a="1"/>
  <c r="AF2056" i="64"/>
  <c r="AG2056" i="64" a="1"/>
  <c r="AG2056" i="64"/>
  <c r="AH2056" i="64" a="1"/>
  <c r="AH2056" i="64"/>
  <c r="AI2056" i="64" a="1"/>
  <c r="AI2056" i="64"/>
  <c r="AJ2056" i="64" a="1"/>
  <c r="AJ2056" i="64"/>
  <c r="AK2056" i="64" a="1"/>
  <c r="AK2056" i="64"/>
  <c r="AL2056" i="64" a="1"/>
  <c r="AL2056" i="64"/>
  <c r="AM2056" i="64" a="1"/>
  <c r="AM2056" i="64"/>
  <c r="AN2056" i="64" a="1"/>
  <c r="AN2056" i="64"/>
  <c r="AO2056" i="64" a="1"/>
  <c r="AO2056" i="64"/>
  <c r="AP2056" i="64" a="1"/>
  <c r="AP2056" i="64"/>
  <c r="AQ2056" i="64" a="1"/>
  <c r="AQ2056" i="64"/>
  <c r="AR2056" i="64" a="1"/>
  <c r="AR2056" i="64"/>
  <c r="AS2056" i="64" a="1"/>
  <c r="AS2056" i="64"/>
  <c r="AT2056" i="64" a="1"/>
  <c r="AT2056" i="64"/>
  <c r="AU2056" i="64" a="1"/>
  <c r="AU2056" i="64"/>
  <c r="AV2056" i="64" a="1"/>
  <c r="AV2056" i="64"/>
  <c r="AW2056" i="64" a="1"/>
  <c r="AW2056" i="64"/>
  <c r="AX2056" i="64" a="1"/>
  <c r="AX2056" i="64"/>
  <c r="AY2056" i="64" a="1"/>
  <c r="AY2056" i="64"/>
  <c r="AZ2056" i="64" a="1"/>
  <c r="AZ2056" i="64"/>
  <c r="BA2056" i="64" a="1"/>
  <c r="BA2056" i="64"/>
  <c r="BB2056" i="64" a="1"/>
  <c r="BB2056" i="64"/>
  <c r="BC2056" i="64" a="1"/>
  <c r="BC2056" i="64"/>
  <c r="BD2056" i="64" a="1"/>
  <c r="BD2056" i="64"/>
  <c r="BE2056" i="64" a="1"/>
  <c r="BE2056" i="64"/>
  <c r="BF2056" i="64" a="1"/>
  <c r="BF2056" i="64"/>
  <c r="BG2056" i="64" a="1"/>
  <c r="BG2056" i="64"/>
  <c r="BH2056" i="64" a="1"/>
  <c r="BH2056" i="64"/>
  <c r="BI2056" i="64" a="1"/>
  <c r="BI2056" i="64"/>
  <c r="BJ2056" i="64" a="1"/>
  <c r="BJ2056" i="64"/>
  <c r="BK2056" i="64" a="1"/>
  <c r="BK2056" i="64"/>
  <c r="BL2056" i="64" a="1"/>
  <c r="BL2056" i="64"/>
  <c r="BM2056" i="64" a="1"/>
  <c r="BM2056" i="64"/>
  <c r="BN2056" i="64" a="1"/>
  <c r="BN2056" i="64"/>
  <c r="BO2056" i="64" a="1"/>
  <c r="BO2056" i="64"/>
  <c r="BP2056" i="64" a="1"/>
  <c r="BP2056" i="64"/>
  <c r="BQ2056" i="64" a="1"/>
  <c r="BQ2056" i="64"/>
  <c r="BR2056" i="64" a="1"/>
  <c r="BR2056" i="64"/>
  <c r="BS2056" i="64" a="1"/>
  <c r="BS2056" i="64"/>
  <c r="BT2056" i="64" a="1"/>
  <c r="BT2056" i="64"/>
  <c r="BU2056" i="64" a="1"/>
  <c r="BU2056" i="64"/>
  <c r="BV2056" i="64" a="1"/>
  <c r="BV2056" i="64"/>
  <c r="BW2056" i="64" a="1"/>
  <c r="BW2056" i="64"/>
  <c r="BX2056" i="64" a="1"/>
  <c r="BX2056" i="64"/>
  <c r="BY2056" i="64" a="1"/>
  <c r="BY2056" i="64"/>
  <c r="BZ2056" i="64" a="1"/>
  <c r="BZ2056" i="64"/>
  <c r="CA2056" i="64" a="1"/>
  <c r="CA2056" i="64"/>
  <c r="CB2056" i="64" a="1"/>
  <c r="CB2056" i="64"/>
  <c r="CC2056" i="64" a="1"/>
  <c r="CC2056" i="64"/>
  <c r="CD2056" i="64" a="1"/>
  <c r="CD2056" i="64"/>
  <c r="CE2056" i="64" a="1"/>
  <c r="CE2056" i="64"/>
  <c r="CF2056" i="64" a="1"/>
  <c r="CF2056" i="64"/>
  <c r="CG2056" i="64" a="1"/>
  <c r="CG2056" i="64"/>
  <c r="CH2056" i="64" a="1"/>
  <c r="CH2056" i="64"/>
  <c r="CI2056" i="64" a="1"/>
  <c r="CI2056" i="64"/>
  <c r="CJ2056" i="64" a="1"/>
  <c r="CJ2056" i="64"/>
  <c r="CK2056" i="64" a="1"/>
  <c r="CK2056" i="64"/>
  <c r="CL2056" i="64" a="1"/>
  <c r="CL2056" i="64"/>
  <c r="K2062" i="64"/>
  <c r="L2062" i="64"/>
  <c r="M2062" i="64"/>
  <c r="N2062" i="64"/>
  <c r="O2062" i="64"/>
  <c r="P2062" i="64"/>
  <c r="S2062" i="64"/>
  <c r="T2062" i="64"/>
  <c r="U2062" i="64"/>
  <c r="V2062" i="64"/>
  <c r="W2062" i="64"/>
  <c r="X2062" i="64"/>
  <c r="Y2062" i="64"/>
  <c r="Z2062" i="64"/>
  <c r="AA2062" i="64"/>
  <c r="AB2062" i="64"/>
  <c r="AC2062" i="64"/>
  <c r="AD2062" i="64"/>
  <c r="AE2062" i="64"/>
  <c r="AF2062" i="64"/>
  <c r="AG2062" i="64"/>
  <c r="AH2062" i="64"/>
  <c r="AI2062" i="64"/>
  <c r="AJ2062" i="64"/>
  <c r="AK2062" i="64"/>
  <c r="AL2062" i="64"/>
  <c r="AM2062" i="64"/>
  <c r="AN2062" i="64"/>
  <c r="AO2062" i="64"/>
  <c r="AP2062" i="64"/>
  <c r="AQ2062" i="64"/>
  <c r="AR2062" i="64"/>
  <c r="AS2062" i="64"/>
  <c r="AT2062" i="64"/>
  <c r="AU2062" i="64"/>
  <c r="AV2062" i="64"/>
  <c r="AW2062" i="64"/>
  <c r="AX2062" i="64"/>
  <c r="AY2062" i="64"/>
  <c r="AZ2062" i="64"/>
  <c r="BA2062" i="64"/>
  <c r="BB2062" i="64"/>
  <c r="BC2062" i="64"/>
  <c r="BD2062" i="64"/>
  <c r="BE2062" i="64"/>
  <c r="BF2062" i="64"/>
  <c r="BG2062" i="64"/>
  <c r="BH2062" i="64"/>
  <c r="BI2062" i="64"/>
  <c r="BJ2062" i="64"/>
  <c r="BK2062" i="64"/>
  <c r="BL2062" i="64"/>
  <c r="BM2062" i="64"/>
  <c r="BN2062" i="64"/>
  <c r="BO2062" i="64"/>
  <c r="BP2062" i="64"/>
  <c r="BQ2062" i="64"/>
  <c r="BR2062" i="64"/>
  <c r="BS2062" i="64"/>
  <c r="BT2062" i="64"/>
  <c r="BU2062" i="64"/>
  <c r="BV2062" i="64"/>
  <c r="BW2062" i="64"/>
  <c r="BX2062" i="64"/>
  <c r="BY2062" i="64"/>
  <c r="BZ2062" i="64"/>
  <c r="CA2062" i="64"/>
  <c r="CB2062" i="64"/>
  <c r="CC2062" i="64"/>
  <c r="CD2062" i="64"/>
  <c r="CE2062" i="64"/>
  <c r="CF2062" i="64"/>
  <c r="CG2062" i="64"/>
  <c r="CH2062" i="64"/>
  <c r="CI2062" i="64"/>
  <c r="CJ2062" i="64"/>
  <c r="CK2062" i="64"/>
  <c r="CL2062" i="64"/>
  <c r="K2063" i="64"/>
  <c r="L2063" i="64"/>
  <c r="M2063" i="64"/>
  <c r="N2063" i="64"/>
  <c r="O2063" i="64"/>
  <c r="P2063" i="64"/>
  <c r="S2063" i="64"/>
  <c r="T2063" i="64"/>
  <c r="U2063" i="64"/>
  <c r="V2063" i="64"/>
  <c r="W2063" i="64"/>
  <c r="X2063" i="64"/>
  <c r="Y2063" i="64"/>
  <c r="Z2063" i="64"/>
  <c r="AA2063" i="64"/>
  <c r="AB2063" i="64"/>
  <c r="AC2063" i="64"/>
  <c r="AD2063" i="64"/>
  <c r="AE2063" i="64"/>
  <c r="AF2063" i="64"/>
  <c r="AG2063" i="64"/>
  <c r="AH2063" i="64"/>
  <c r="AI2063" i="64"/>
  <c r="AJ2063" i="64"/>
  <c r="AK2063" i="64"/>
  <c r="AL2063" i="64"/>
  <c r="AM2063" i="64"/>
  <c r="AN2063" i="64"/>
  <c r="AO2063" i="64"/>
  <c r="AP2063" i="64"/>
  <c r="AQ2063" i="64"/>
  <c r="AR2063" i="64"/>
  <c r="AS2063" i="64"/>
  <c r="AT2063" i="64"/>
  <c r="AU2063" i="64"/>
  <c r="AV2063" i="64"/>
  <c r="AW2063" i="64"/>
  <c r="AX2063" i="64"/>
  <c r="AY2063" i="64"/>
  <c r="AZ2063" i="64"/>
  <c r="BA2063" i="64"/>
  <c r="BB2063" i="64"/>
  <c r="BC2063" i="64"/>
  <c r="BD2063" i="64"/>
  <c r="BE2063" i="64"/>
  <c r="BF2063" i="64"/>
  <c r="BG2063" i="64"/>
  <c r="BH2063" i="64"/>
  <c r="BI2063" i="64"/>
  <c r="BJ2063" i="64"/>
  <c r="BK2063" i="64"/>
  <c r="BL2063" i="64"/>
  <c r="BM2063" i="64"/>
  <c r="BN2063" i="64"/>
  <c r="BO2063" i="64"/>
  <c r="BP2063" i="64"/>
  <c r="BQ2063" i="64"/>
  <c r="BR2063" i="64"/>
  <c r="BS2063" i="64"/>
  <c r="BT2063" i="64"/>
  <c r="BU2063" i="64"/>
  <c r="BV2063" i="64"/>
  <c r="BW2063" i="64"/>
  <c r="BX2063" i="64"/>
  <c r="BY2063" i="64"/>
  <c r="BZ2063" i="64"/>
  <c r="CA2063" i="64"/>
  <c r="CB2063" i="64"/>
  <c r="CC2063" i="64"/>
  <c r="CD2063" i="64"/>
  <c r="CE2063" i="64"/>
  <c r="CF2063" i="64"/>
  <c r="CG2063" i="64"/>
  <c r="CH2063" i="64"/>
  <c r="CI2063" i="64"/>
  <c r="CJ2063" i="64"/>
  <c r="CK2063" i="64"/>
  <c r="CL2063" i="64"/>
  <c r="K2091" i="64"/>
  <c r="L2091" i="64"/>
  <c r="M2091" i="64"/>
  <c r="N2091" i="64"/>
  <c r="O2091" i="64"/>
  <c r="P2091" i="64"/>
  <c r="S2091" i="64"/>
  <c r="T2091" i="64"/>
  <c r="U2091" i="64"/>
  <c r="V2091" i="64"/>
  <c r="W2091" i="64"/>
  <c r="X2091" i="64"/>
  <c r="Y2091" i="64"/>
  <c r="Z2091" i="64"/>
  <c r="AA2091" i="64"/>
  <c r="AB2091" i="64"/>
  <c r="AC2091" i="64"/>
  <c r="AD2091" i="64"/>
  <c r="AE2091" i="64"/>
  <c r="AF2091" i="64"/>
  <c r="AG2091" i="64"/>
  <c r="AH2091" i="64"/>
  <c r="AI2091" i="64"/>
  <c r="AJ2091" i="64"/>
  <c r="AK2091" i="64"/>
  <c r="AL2091" i="64"/>
  <c r="AM2091" i="64"/>
  <c r="AN2091" i="64"/>
  <c r="AO2091" i="64"/>
  <c r="AP2091" i="64"/>
  <c r="AQ2091" i="64"/>
  <c r="AR2091" i="64"/>
  <c r="AS2091" i="64"/>
  <c r="AT2091" i="64"/>
  <c r="AU2091" i="64"/>
  <c r="AV2091" i="64"/>
  <c r="AW2091" i="64"/>
  <c r="AX2091" i="64"/>
  <c r="AY2091" i="64"/>
  <c r="AZ2091" i="64"/>
  <c r="BA2091" i="64"/>
  <c r="BB2091" i="64"/>
  <c r="BC2091" i="64"/>
  <c r="BD2091" i="64"/>
  <c r="BE2091" i="64"/>
  <c r="BF2091" i="64"/>
  <c r="BG2091" i="64"/>
  <c r="BH2091" i="64"/>
  <c r="BI2091" i="64"/>
  <c r="BJ2091" i="64"/>
  <c r="BK2091" i="64"/>
  <c r="BL2091" i="64"/>
  <c r="BM2091" i="64"/>
  <c r="BN2091" i="64"/>
  <c r="BO2091" i="64"/>
  <c r="BP2091" i="64"/>
  <c r="BQ2091" i="64"/>
  <c r="BR2091" i="64"/>
  <c r="BS2091" i="64"/>
  <c r="BT2091" i="64"/>
  <c r="BU2091" i="64"/>
  <c r="BV2091" i="64"/>
  <c r="BW2091" i="64"/>
  <c r="BX2091" i="64"/>
  <c r="BY2091" i="64"/>
  <c r="BZ2091" i="64"/>
  <c r="CA2091" i="64"/>
  <c r="CB2091" i="64"/>
  <c r="CC2091" i="64"/>
  <c r="CD2091" i="64"/>
  <c r="CE2091" i="64"/>
  <c r="CF2091" i="64"/>
  <c r="CG2091" i="64"/>
  <c r="CH2091" i="64"/>
  <c r="CI2091" i="64"/>
  <c r="CJ2091" i="64"/>
  <c r="CK2091" i="64"/>
  <c r="CL2091" i="64"/>
  <c r="K2095" i="64"/>
  <c r="L2095" i="64"/>
  <c r="M2095" i="64"/>
  <c r="N2095" i="64"/>
  <c r="O2095" i="64"/>
  <c r="P2095" i="64"/>
  <c r="S2095" i="64"/>
  <c r="T2095" i="64"/>
  <c r="U2095" i="64"/>
  <c r="V2095" i="64"/>
  <c r="W2095" i="64"/>
  <c r="X2095" i="64"/>
  <c r="Y2095" i="64"/>
  <c r="Z2095" i="64"/>
  <c r="AA2095" i="64"/>
  <c r="AB2095" i="64"/>
  <c r="AC2095" i="64"/>
  <c r="AD2095" i="64"/>
  <c r="AE2095" i="64"/>
  <c r="AF2095" i="64"/>
  <c r="AG2095" i="64"/>
  <c r="AH2095" i="64"/>
  <c r="AI2095" i="64"/>
  <c r="AJ2095" i="64"/>
  <c r="AK2095" i="64"/>
  <c r="AL2095" i="64"/>
  <c r="AM2095" i="64"/>
  <c r="AN2095" i="64"/>
  <c r="AO2095" i="64"/>
  <c r="AP2095" i="64"/>
  <c r="AQ2095" i="64"/>
  <c r="AR2095" i="64"/>
  <c r="AS2095" i="64"/>
  <c r="AT2095" i="64"/>
  <c r="AU2095" i="64"/>
  <c r="AV2095" i="64"/>
  <c r="AW2095" i="64"/>
  <c r="AX2095" i="64"/>
  <c r="AY2095" i="64"/>
  <c r="AZ2095" i="64"/>
  <c r="BA2095" i="64"/>
  <c r="BB2095" i="64"/>
  <c r="BC2095" i="64"/>
  <c r="BD2095" i="64"/>
  <c r="BE2095" i="64"/>
  <c r="BF2095" i="64"/>
  <c r="BG2095" i="64"/>
  <c r="BH2095" i="64"/>
  <c r="BI2095" i="64"/>
  <c r="BJ2095" i="64"/>
  <c r="BK2095" i="64"/>
  <c r="BL2095" i="64"/>
  <c r="BM2095" i="64"/>
  <c r="BN2095" i="64"/>
  <c r="BO2095" i="64"/>
  <c r="BP2095" i="64"/>
  <c r="BQ2095" i="64"/>
  <c r="BR2095" i="64"/>
  <c r="BS2095" i="64"/>
  <c r="BT2095" i="64"/>
  <c r="BU2095" i="64"/>
  <c r="BV2095" i="64"/>
  <c r="BW2095" i="64"/>
  <c r="BX2095" i="64"/>
  <c r="BY2095" i="64"/>
  <c r="BZ2095" i="64"/>
  <c r="CA2095" i="64"/>
  <c r="CB2095" i="64"/>
  <c r="CC2095" i="64"/>
  <c r="CD2095" i="64"/>
  <c r="CE2095" i="64"/>
  <c r="CF2095" i="64"/>
  <c r="CG2095" i="64"/>
  <c r="CH2095" i="64"/>
  <c r="CI2095" i="64"/>
  <c r="CJ2095" i="64"/>
  <c r="CK2095" i="64"/>
  <c r="CL2095" i="64"/>
  <c r="K2096" i="64"/>
  <c r="L2096" i="64"/>
  <c r="M2096" i="64"/>
  <c r="N2096" i="64"/>
  <c r="O2096" i="64"/>
  <c r="P2096" i="64"/>
  <c r="R2096" i="64"/>
  <c r="S2096" i="64"/>
  <c r="T2096" i="64"/>
  <c r="U2096" i="64"/>
  <c r="V2096" i="64"/>
  <c r="W2096" i="64"/>
  <c r="X2096" i="64"/>
  <c r="Y2096" i="64"/>
  <c r="Z2096" i="64"/>
  <c r="AA2096" i="64"/>
  <c r="AB2096" i="64"/>
  <c r="AC2096" i="64"/>
  <c r="AD2096" i="64"/>
  <c r="AE2096" i="64"/>
  <c r="AF2096" i="64"/>
  <c r="AG2096" i="64"/>
  <c r="AH2096" i="64"/>
  <c r="AI2096" i="64"/>
  <c r="AJ2096" i="64"/>
  <c r="AK2096" i="64"/>
  <c r="AL2096" i="64"/>
  <c r="AM2096" i="64"/>
  <c r="AN2096" i="64"/>
  <c r="AO2096" i="64"/>
  <c r="AP2096" i="64"/>
  <c r="AQ2096" i="64"/>
  <c r="AR2096" i="64"/>
  <c r="AS2096" i="64"/>
  <c r="AT2096" i="64"/>
  <c r="AU2096" i="64"/>
  <c r="AV2096" i="64"/>
  <c r="AW2096" i="64"/>
  <c r="AX2096" i="64"/>
  <c r="AY2096" i="64"/>
  <c r="AZ2096" i="64"/>
  <c r="BA2096" i="64"/>
  <c r="BB2096" i="64"/>
  <c r="BC2096" i="64"/>
  <c r="BD2096" i="64"/>
  <c r="BE2096" i="64"/>
  <c r="BF2096" i="64"/>
  <c r="BG2096" i="64"/>
  <c r="BH2096" i="64"/>
  <c r="BI2096" i="64"/>
  <c r="BJ2096" i="64"/>
  <c r="BK2096" i="64"/>
  <c r="BL2096" i="64"/>
  <c r="BM2096" i="64"/>
  <c r="BN2096" i="64"/>
  <c r="BO2096" i="64"/>
  <c r="BP2096" i="64"/>
  <c r="BQ2096" i="64"/>
  <c r="BR2096" i="64"/>
  <c r="BS2096" i="64"/>
  <c r="BT2096" i="64"/>
  <c r="BU2096" i="64"/>
  <c r="BV2096" i="64"/>
  <c r="BW2096" i="64"/>
  <c r="BX2096" i="64"/>
  <c r="BY2096" i="64"/>
  <c r="BZ2096" i="64"/>
  <c r="CA2096" i="64"/>
  <c r="CB2096" i="64"/>
  <c r="CC2096" i="64"/>
  <c r="CD2096" i="64"/>
  <c r="CE2096" i="64"/>
  <c r="CF2096" i="64"/>
  <c r="CG2096" i="64"/>
  <c r="CH2096" i="64"/>
  <c r="CI2096" i="64"/>
  <c r="CJ2096" i="64"/>
  <c r="CK2096" i="64"/>
  <c r="CL2096" i="64"/>
  <c r="K2098" i="64"/>
  <c r="L2098" i="64"/>
  <c r="M2098" i="64"/>
  <c r="N2098" i="64"/>
  <c r="O2098" i="64"/>
  <c r="P2098" i="64"/>
  <c r="S2098" i="64"/>
  <c r="T2098" i="64"/>
  <c r="U2098" i="64"/>
  <c r="V2098" i="64"/>
  <c r="W2098" i="64"/>
  <c r="X2098" i="64"/>
  <c r="Y2098" i="64"/>
  <c r="Z2098" i="64"/>
  <c r="AA2098" i="64"/>
  <c r="AB2098" i="64"/>
  <c r="AC2098" i="64"/>
  <c r="AD2098" i="64"/>
  <c r="AE2098" i="64"/>
  <c r="AF2098" i="64"/>
  <c r="AG2098" i="64"/>
  <c r="AH2098" i="64"/>
  <c r="AI2098" i="64"/>
  <c r="AJ2098" i="64"/>
  <c r="AK2098" i="64"/>
  <c r="AL2098" i="64"/>
  <c r="AM2098" i="64"/>
  <c r="AN2098" i="64"/>
  <c r="AO2098" i="64"/>
  <c r="AP2098" i="64"/>
  <c r="AQ2098" i="64"/>
  <c r="AR2098" i="64"/>
  <c r="AS2098" i="64"/>
  <c r="AT2098" i="64"/>
  <c r="AU2098" i="64"/>
  <c r="AV2098" i="64"/>
  <c r="AW2098" i="64"/>
  <c r="AX2098" i="64"/>
  <c r="AY2098" i="64"/>
  <c r="AZ2098" i="64"/>
  <c r="BA2098" i="64"/>
  <c r="BB2098" i="64"/>
  <c r="BC2098" i="64"/>
  <c r="BD2098" i="64"/>
  <c r="BE2098" i="64"/>
  <c r="BF2098" i="64"/>
  <c r="BG2098" i="64"/>
  <c r="BH2098" i="64"/>
  <c r="BI2098" i="64"/>
  <c r="BJ2098" i="64"/>
  <c r="BK2098" i="64"/>
  <c r="BL2098" i="64"/>
  <c r="BM2098" i="64"/>
  <c r="BN2098" i="64"/>
  <c r="BO2098" i="64"/>
  <c r="BP2098" i="64"/>
  <c r="BQ2098" i="64"/>
  <c r="BR2098" i="64"/>
  <c r="BS2098" i="64"/>
  <c r="BT2098" i="64"/>
  <c r="BU2098" i="64"/>
  <c r="BV2098" i="64"/>
  <c r="BW2098" i="64"/>
  <c r="BX2098" i="64"/>
  <c r="BY2098" i="64"/>
  <c r="BZ2098" i="64"/>
  <c r="CA2098" i="64"/>
  <c r="CB2098" i="64"/>
  <c r="CC2098" i="64"/>
  <c r="CD2098" i="64"/>
  <c r="CE2098" i="64"/>
  <c r="CF2098" i="64"/>
  <c r="CG2098" i="64"/>
  <c r="CH2098" i="64"/>
  <c r="CI2098" i="64"/>
  <c r="CJ2098" i="64"/>
  <c r="CK2098" i="64"/>
  <c r="CL2098" i="64"/>
  <c r="K2103" i="64"/>
  <c r="L2103" i="64"/>
  <c r="M2103" i="64"/>
  <c r="N2103" i="64"/>
  <c r="O2103" i="64"/>
  <c r="P2103" i="64"/>
  <c r="S2103" i="64"/>
  <c r="T2103" i="64"/>
  <c r="U2103" i="64"/>
  <c r="V2103" i="64"/>
  <c r="W2103" i="64"/>
  <c r="X2103" i="64"/>
  <c r="Y2103" i="64"/>
  <c r="Z2103" i="64"/>
  <c r="AA2103" i="64"/>
  <c r="AB2103" i="64"/>
  <c r="AC2103" i="64"/>
  <c r="AD2103" i="64"/>
  <c r="AE2103" i="64"/>
  <c r="AF2103" i="64"/>
  <c r="AG2103" i="64"/>
  <c r="AH2103" i="64"/>
  <c r="AI2103" i="64"/>
  <c r="AJ2103" i="64"/>
  <c r="AK2103" i="64"/>
  <c r="AL2103" i="64"/>
  <c r="AM2103" i="64"/>
  <c r="AN2103" i="64"/>
  <c r="AO2103" i="64"/>
  <c r="AP2103" i="64"/>
  <c r="AQ2103" i="64"/>
  <c r="AR2103" i="64"/>
  <c r="AS2103" i="64"/>
  <c r="AT2103" i="64"/>
  <c r="AU2103" i="64"/>
  <c r="AV2103" i="64"/>
  <c r="AW2103" i="64"/>
  <c r="AX2103" i="64"/>
  <c r="AY2103" i="64"/>
  <c r="AZ2103" i="64"/>
  <c r="BA2103" i="64"/>
  <c r="BB2103" i="64"/>
  <c r="BC2103" i="64"/>
  <c r="BD2103" i="64"/>
  <c r="BE2103" i="64"/>
  <c r="BF2103" i="64"/>
  <c r="BG2103" i="64"/>
  <c r="BH2103" i="64"/>
  <c r="BI2103" i="64"/>
  <c r="BJ2103" i="64"/>
  <c r="BK2103" i="64"/>
  <c r="BL2103" i="64"/>
  <c r="BM2103" i="64"/>
  <c r="BN2103" i="64"/>
  <c r="BO2103" i="64"/>
  <c r="BP2103" i="64"/>
  <c r="BQ2103" i="64"/>
  <c r="BR2103" i="64"/>
  <c r="BS2103" i="64"/>
  <c r="BT2103" i="64"/>
  <c r="BU2103" i="64"/>
  <c r="BV2103" i="64"/>
  <c r="BW2103" i="64"/>
  <c r="BX2103" i="64"/>
  <c r="BY2103" i="64"/>
  <c r="BZ2103" i="64"/>
  <c r="CA2103" i="64"/>
  <c r="CB2103" i="64"/>
  <c r="CC2103" i="64"/>
  <c r="CD2103" i="64"/>
  <c r="CE2103" i="64"/>
  <c r="CF2103" i="64"/>
  <c r="CG2103" i="64"/>
  <c r="CH2103" i="64"/>
  <c r="CI2103" i="64"/>
  <c r="CJ2103" i="64"/>
  <c r="CK2103" i="64"/>
  <c r="CL2103" i="64"/>
  <c r="L2136" i="64"/>
  <c r="M2136" i="64"/>
  <c r="N2136" i="64"/>
  <c r="O2136" i="64"/>
  <c r="P2136" i="64"/>
  <c r="S2136" i="64"/>
  <c r="T2136" i="64"/>
  <c r="U2136" i="64"/>
  <c r="V2136" i="64"/>
  <c r="W2136" i="64"/>
  <c r="X2136" i="64"/>
  <c r="Y2136" i="64"/>
  <c r="Z2136" i="64"/>
  <c r="AA2136" i="64"/>
  <c r="AB2136" i="64"/>
  <c r="AC2136" i="64"/>
  <c r="AD2136" i="64"/>
  <c r="AE2136" i="64"/>
  <c r="AF2136" i="64"/>
  <c r="AG2136" i="64"/>
  <c r="AH2136" i="64"/>
  <c r="AI2136" i="64"/>
  <c r="AJ2136" i="64"/>
  <c r="AK2136" i="64"/>
  <c r="AL2136" i="64"/>
  <c r="AM2136" i="64"/>
  <c r="AN2136" i="64"/>
  <c r="AO2136" i="64"/>
  <c r="AP2136" i="64"/>
  <c r="AQ2136" i="64"/>
  <c r="AR2136" i="64"/>
  <c r="AS2136" i="64"/>
  <c r="AT2136" i="64"/>
  <c r="AU2136" i="64"/>
  <c r="AV2136" i="64"/>
  <c r="AW2136" i="64"/>
  <c r="AX2136" i="64"/>
  <c r="AY2136" i="64"/>
  <c r="AZ2136" i="64"/>
  <c r="BA2136" i="64"/>
  <c r="BB2136" i="64"/>
  <c r="BC2136" i="64"/>
  <c r="BD2136" i="64"/>
  <c r="BE2136" i="64"/>
  <c r="BF2136" i="64"/>
  <c r="BG2136" i="64"/>
  <c r="BH2136" i="64"/>
  <c r="BI2136" i="64"/>
  <c r="BJ2136" i="64"/>
  <c r="BK2136" i="64"/>
  <c r="BL2136" i="64"/>
  <c r="BM2136" i="64"/>
  <c r="BN2136" i="64"/>
  <c r="BO2136" i="64"/>
  <c r="BP2136" i="64"/>
  <c r="BQ2136" i="64"/>
  <c r="BR2136" i="64"/>
  <c r="BS2136" i="64"/>
  <c r="BT2136" i="64"/>
  <c r="BU2136" i="64"/>
  <c r="BV2136" i="64"/>
  <c r="BW2136" i="64"/>
  <c r="BX2136" i="64"/>
  <c r="BY2136" i="64"/>
  <c r="BZ2136" i="64"/>
  <c r="CA2136" i="64"/>
  <c r="CB2136" i="64"/>
  <c r="CC2136" i="64"/>
  <c r="CD2136" i="64"/>
  <c r="CE2136" i="64"/>
  <c r="CF2136" i="64"/>
  <c r="CG2136" i="64"/>
  <c r="CH2136" i="64"/>
  <c r="CI2136" i="64"/>
  <c r="CJ2136" i="64"/>
  <c r="CK2136" i="64"/>
  <c r="CL2136" i="64"/>
  <c r="K2139" i="64"/>
  <c r="L2139" i="64"/>
  <c r="M2139" i="64"/>
  <c r="N2139" i="64"/>
  <c r="O2139" i="64"/>
  <c r="P2139" i="64"/>
  <c r="S2139" i="64"/>
  <c r="T2139" i="64"/>
  <c r="U2139" i="64"/>
  <c r="V2139" i="64"/>
  <c r="W2139" i="64"/>
  <c r="X2139" i="64"/>
  <c r="Y2139" i="64"/>
  <c r="Z2139" i="64"/>
  <c r="AA2139" i="64"/>
  <c r="AB2139" i="64"/>
  <c r="AC2139" i="64"/>
  <c r="AD2139" i="64"/>
  <c r="AE2139" i="64"/>
  <c r="AF2139" i="64"/>
  <c r="AG2139" i="64"/>
  <c r="AH2139" i="64"/>
  <c r="AI2139" i="64"/>
  <c r="AJ2139" i="64"/>
  <c r="AK2139" i="64"/>
  <c r="AL2139" i="64"/>
  <c r="AM2139" i="64"/>
  <c r="AN2139" i="64"/>
  <c r="AO2139" i="64"/>
  <c r="AP2139" i="64"/>
  <c r="AQ2139" i="64"/>
  <c r="AR2139" i="64"/>
  <c r="AS2139" i="64"/>
  <c r="AT2139" i="64"/>
  <c r="AU2139" i="64"/>
  <c r="AV2139" i="64"/>
  <c r="AW2139" i="64"/>
  <c r="AX2139" i="64"/>
  <c r="AY2139" i="64"/>
  <c r="AZ2139" i="64"/>
  <c r="BA2139" i="64"/>
  <c r="BB2139" i="64"/>
  <c r="BC2139" i="64"/>
  <c r="BD2139" i="64"/>
  <c r="BE2139" i="64"/>
  <c r="BF2139" i="64"/>
  <c r="BG2139" i="64"/>
  <c r="BH2139" i="64"/>
  <c r="BI2139" i="64"/>
  <c r="BJ2139" i="64"/>
  <c r="BK2139" i="64"/>
  <c r="BL2139" i="64"/>
  <c r="BM2139" i="64"/>
  <c r="BN2139" i="64"/>
  <c r="BO2139" i="64"/>
  <c r="BP2139" i="64"/>
  <c r="BQ2139" i="64"/>
  <c r="BR2139" i="64"/>
  <c r="BS2139" i="64"/>
  <c r="BT2139" i="64"/>
  <c r="BU2139" i="64"/>
  <c r="BV2139" i="64"/>
  <c r="BW2139" i="64"/>
  <c r="BX2139" i="64"/>
  <c r="BY2139" i="64"/>
  <c r="BZ2139" i="64"/>
  <c r="CA2139" i="64"/>
  <c r="CB2139" i="64"/>
  <c r="CC2139" i="64"/>
  <c r="CD2139" i="64"/>
  <c r="CE2139" i="64"/>
  <c r="CF2139" i="64"/>
  <c r="CG2139" i="64"/>
  <c r="CH2139" i="64"/>
  <c r="CI2139" i="64"/>
  <c r="CJ2139" i="64"/>
  <c r="CK2139" i="64"/>
  <c r="CL2139" i="64"/>
  <c r="K2140" i="64"/>
  <c r="L2140" i="64"/>
  <c r="M2140" i="64"/>
  <c r="N2140" i="64"/>
  <c r="O2140" i="64"/>
  <c r="P2140" i="64"/>
  <c r="R2140" i="64"/>
  <c r="S2140" i="64"/>
  <c r="T2140" i="64"/>
  <c r="U2140" i="64"/>
  <c r="V2140" i="64"/>
  <c r="W2140" i="64"/>
  <c r="X2140" i="64"/>
  <c r="Y2140" i="64"/>
  <c r="Z2140" i="64"/>
  <c r="AA2140" i="64"/>
  <c r="AB2140" i="64"/>
  <c r="AC2140" i="64"/>
  <c r="AD2140" i="64"/>
  <c r="AE2140" i="64"/>
  <c r="AF2140" i="64"/>
  <c r="AG2140" i="64"/>
  <c r="AH2140" i="64"/>
  <c r="AI2140" i="64"/>
  <c r="AJ2140" i="64"/>
  <c r="AK2140" i="64"/>
  <c r="AL2140" i="64"/>
  <c r="AM2140" i="64"/>
  <c r="AN2140" i="64"/>
  <c r="AO2140" i="64"/>
  <c r="AP2140" i="64"/>
  <c r="AQ2140" i="64"/>
  <c r="AR2140" i="64"/>
  <c r="AS2140" i="64"/>
  <c r="AT2140" i="64"/>
  <c r="AU2140" i="64"/>
  <c r="AV2140" i="64"/>
  <c r="AW2140" i="64"/>
  <c r="AX2140" i="64"/>
  <c r="AY2140" i="64"/>
  <c r="AZ2140" i="64"/>
  <c r="BA2140" i="64"/>
  <c r="BB2140" i="64"/>
  <c r="BC2140" i="64"/>
  <c r="BD2140" i="64"/>
  <c r="BE2140" i="64"/>
  <c r="BF2140" i="64"/>
  <c r="BG2140" i="64"/>
  <c r="BH2140" i="64"/>
  <c r="BI2140" i="64"/>
  <c r="BJ2140" i="64"/>
  <c r="BK2140" i="64"/>
  <c r="BL2140" i="64"/>
  <c r="BM2140" i="64"/>
  <c r="BN2140" i="64"/>
  <c r="BO2140" i="64"/>
  <c r="BP2140" i="64"/>
  <c r="BQ2140" i="64"/>
  <c r="BR2140" i="64"/>
  <c r="BS2140" i="64"/>
  <c r="BT2140" i="64"/>
  <c r="BU2140" i="64"/>
  <c r="BV2140" i="64"/>
  <c r="BW2140" i="64"/>
  <c r="BX2140" i="64"/>
  <c r="BY2140" i="64"/>
  <c r="BZ2140" i="64"/>
  <c r="CA2140" i="64"/>
  <c r="CB2140" i="64"/>
  <c r="CC2140" i="64"/>
  <c r="CD2140" i="64"/>
  <c r="CE2140" i="64"/>
  <c r="CF2140" i="64"/>
  <c r="CG2140" i="64"/>
  <c r="CH2140" i="64"/>
  <c r="CI2140" i="64"/>
  <c r="CJ2140" i="64"/>
  <c r="CK2140" i="64"/>
  <c r="CL2140" i="64"/>
  <c r="K2142" i="64"/>
  <c r="L2142" i="64"/>
  <c r="M2142" i="64"/>
  <c r="N2142" i="64"/>
  <c r="O2142" i="64"/>
  <c r="P2142" i="64"/>
  <c r="S2142" i="64"/>
  <c r="T2142" i="64"/>
  <c r="U2142" i="64"/>
  <c r="V2142" i="64"/>
  <c r="W2142" i="64"/>
  <c r="X2142" i="64"/>
  <c r="Y2142" i="64"/>
  <c r="Z2142" i="64"/>
  <c r="AA2142" i="64"/>
  <c r="AB2142" i="64"/>
  <c r="AC2142" i="64"/>
  <c r="AD2142" i="64"/>
  <c r="AE2142" i="64"/>
  <c r="AF2142" i="64"/>
  <c r="AG2142" i="64"/>
  <c r="AH2142" i="64"/>
  <c r="AI2142" i="64"/>
  <c r="AJ2142" i="64"/>
  <c r="AK2142" i="64"/>
  <c r="AL2142" i="64"/>
  <c r="AM2142" i="64"/>
  <c r="AN2142" i="64"/>
  <c r="AO2142" i="64"/>
  <c r="AP2142" i="64"/>
  <c r="AQ2142" i="64"/>
  <c r="AR2142" i="64"/>
  <c r="AS2142" i="64"/>
  <c r="AT2142" i="64"/>
  <c r="AU2142" i="64"/>
  <c r="AV2142" i="64"/>
  <c r="AW2142" i="64"/>
  <c r="AX2142" i="64"/>
  <c r="AY2142" i="64"/>
  <c r="AZ2142" i="64"/>
  <c r="BA2142" i="64"/>
  <c r="BB2142" i="64"/>
  <c r="BC2142" i="64"/>
  <c r="BD2142" i="64"/>
  <c r="BE2142" i="64"/>
  <c r="BF2142" i="64"/>
  <c r="BG2142" i="64"/>
  <c r="BH2142" i="64"/>
  <c r="BI2142" i="64"/>
  <c r="BJ2142" i="64"/>
  <c r="BK2142" i="64"/>
  <c r="BL2142" i="64"/>
  <c r="BM2142" i="64"/>
  <c r="BN2142" i="64"/>
  <c r="BO2142" i="64"/>
  <c r="BP2142" i="64"/>
  <c r="BQ2142" i="64"/>
  <c r="BR2142" i="64"/>
  <c r="BS2142" i="64"/>
  <c r="BT2142" i="64"/>
  <c r="BU2142" i="64"/>
  <c r="BV2142" i="64"/>
  <c r="BW2142" i="64"/>
  <c r="BX2142" i="64"/>
  <c r="BY2142" i="64"/>
  <c r="BZ2142" i="64"/>
  <c r="CA2142" i="64"/>
  <c r="CB2142" i="64"/>
  <c r="CC2142" i="64"/>
  <c r="CD2142" i="64"/>
  <c r="CE2142" i="64"/>
  <c r="CF2142" i="64"/>
  <c r="CG2142" i="64"/>
  <c r="CH2142" i="64"/>
  <c r="CI2142" i="64"/>
  <c r="CJ2142" i="64"/>
  <c r="CK2142" i="64"/>
  <c r="CL2142" i="64"/>
  <c r="K2147" i="64"/>
  <c r="L2147" i="64"/>
  <c r="M2147" i="64"/>
  <c r="N2147" i="64"/>
  <c r="O2147" i="64"/>
  <c r="P2147" i="64"/>
  <c r="S2147" i="64"/>
  <c r="T2147" i="64"/>
  <c r="U2147" i="64"/>
  <c r="V2147" i="64"/>
  <c r="W2147" i="64"/>
  <c r="X2147" i="64"/>
  <c r="Y2147" i="64"/>
  <c r="Z2147" i="64"/>
  <c r="AA2147" i="64"/>
  <c r="AB2147" i="64"/>
  <c r="AC2147" i="64"/>
  <c r="AD2147" i="64"/>
  <c r="AE2147" i="64"/>
  <c r="AF2147" i="64"/>
  <c r="AG2147" i="64"/>
  <c r="AH2147" i="64"/>
  <c r="AI2147" i="64"/>
  <c r="AJ2147" i="64"/>
  <c r="AK2147" i="64"/>
  <c r="AL2147" i="64"/>
  <c r="AM2147" i="64"/>
  <c r="AN2147" i="64"/>
  <c r="AO2147" i="64"/>
  <c r="AP2147" i="64"/>
  <c r="AQ2147" i="64"/>
  <c r="AR2147" i="64"/>
  <c r="AS2147" i="64"/>
  <c r="AT2147" i="64"/>
  <c r="AU2147" i="64"/>
  <c r="AV2147" i="64"/>
  <c r="AW2147" i="64"/>
  <c r="AX2147" i="64"/>
  <c r="AY2147" i="64"/>
  <c r="AZ2147" i="64"/>
  <c r="BA2147" i="64"/>
  <c r="BB2147" i="64"/>
  <c r="BC2147" i="64"/>
  <c r="BD2147" i="64"/>
  <c r="BE2147" i="64"/>
  <c r="BF2147" i="64"/>
  <c r="BG2147" i="64"/>
  <c r="BH2147" i="64"/>
  <c r="BI2147" i="64"/>
  <c r="BJ2147" i="64"/>
  <c r="BK2147" i="64"/>
  <c r="BL2147" i="64"/>
  <c r="BM2147" i="64"/>
  <c r="BN2147" i="64"/>
  <c r="BO2147" i="64"/>
  <c r="BP2147" i="64"/>
  <c r="BQ2147" i="64"/>
  <c r="BR2147" i="64"/>
  <c r="BS2147" i="64"/>
  <c r="BT2147" i="64"/>
  <c r="BU2147" i="64"/>
  <c r="BV2147" i="64"/>
  <c r="BW2147" i="64"/>
  <c r="BX2147" i="64"/>
  <c r="BY2147" i="64"/>
  <c r="BZ2147" i="64"/>
  <c r="CA2147" i="64"/>
  <c r="CB2147" i="64"/>
  <c r="CC2147" i="64"/>
  <c r="CD2147" i="64"/>
  <c r="CE2147" i="64"/>
  <c r="CF2147" i="64"/>
  <c r="CG2147" i="64"/>
  <c r="CH2147" i="64"/>
  <c r="CI2147" i="64"/>
  <c r="CJ2147" i="64"/>
  <c r="CK2147" i="64"/>
  <c r="CL2147" i="64"/>
  <c r="K2151" i="64"/>
  <c r="L2151" i="64"/>
  <c r="M2151" i="64"/>
  <c r="N2151" i="64"/>
  <c r="O2151" i="64"/>
  <c r="P2151" i="64"/>
  <c r="S2151" i="64" a="1"/>
  <c r="S2151" i="64"/>
  <c r="T2151" i="64" a="1"/>
  <c r="T2151" i="64"/>
  <c r="U2151" i="64" a="1"/>
  <c r="U2151" i="64"/>
  <c r="V2151" i="64" a="1"/>
  <c r="V2151" i="64"/>
  <c r="W2151" i="64" a="1"/>
  <c r="W2151" i="64"/>
  <c r="X2151" i="64" a="1"/>
  <c r="X2151" i="64"/>
  <c r="Y2151" i="64" a="1"/>
  <c r="Y2151" i="64"/>
  <c r="Z2151" i="64" a="1"/>
  <c r="Z2151" i="64"/>
  <c r="AA2151" i="64" a="1"/>
  <c r="AA2151" i="64"/>
  <c r="AB2151" i="64" a="1"/>
  <c r="AB2151" i="64"/>
  <c r="AC2151" i="64" a="1"/>
  <c r="AC2151" i="64"/>
  <c r="AD2151" i="64" a="1"/>
  <c r="AD2151" i="64"/>
  <c r="AE2151" i="64" a="1"/>
  <c r="AE2151" i="64"/>
  <c r="AF2151" i="64" a="1"/>
  <c r="AF2151" i="64"/>
  <c r="AG2151" i="64" a="1"/>
  <c r="AG2151" i="64"/>
  <c r="AH2151" i="64" a="1"/>
  <c r="AH2151" i="64"/>
  <c r="AI2151" i="64" a="1"/>
  <c r="AI2151" i="64"/>
  <c r="AJ2151" i="64" a="1"/>
  <c r="AJ2151" i="64"/>
  <c r="AK2151" i="64" a="1"/>
  <c r="AK2151" i="64"/>
  <c r="AL2151" i="64" a="1"/>
  <c r="AL2151" i="64"/>
  <c r="AM2151" i="64" a="1"/>
  <c r="AM2151" i="64"/>
  <c r="AN2151" i="64" a="1"/>
  <c r="AN2151" i="64"/>
  <c r="AO2151" i="64" a="1"/>
  <c r="AO2151" i="64"/>
  <c r="AP2151" i="64" a="1"/>
  <c r="AP2151" i="64"/>
  <c r="AQ2151" i="64" a="1"/>
  <c r="AQ2151" i="64"/>
  <c r="AR2151" i="64" a="1"/>
  <c r="AR2151" i="64"/>
  <c r="AS2151" i="64" a="1"/>
  <c r="AS2151" i="64"/>
  <c r="AT2151" i="64" a="1"/>
  <c r="AT2151" i="64"/>
  <c r="AU2151" i="64" a="1"/>
  <c r="AU2151" i="64"/>
  <c r="AV2151" i="64" a="1"/>
  <c r="AV2151" i="64"/>
  <c r="AW2151" i="64" a="1"/>
  <c r="AW2151" i="64"/>
  <c r="AX2151" i="64" a="1"/>
  <c r="AX2151" i="64"/>
  <c r="AY2151" i="64" a="1"/>
  <c r="AY2151" i="64"/>
  <c r="AZ2151" i="64" a="1"/>
  <c r="AZ2151" i="64"/>
  <c r="BA2151" i="64" a="1"/>
  <c r="BA2151" i="64"/>
  <c r="BB2151" i="64" a="1"/>
  <c r="BB2151" i="64"/>
  <c r="BC2151" i="64" a="1"/>
  <c r="BC2151" i="64"/>
  <c r="BD2151" i="64" a="1"/>
  <c r="BD2151" i="64"/>
  <c r="BE2151" i="64" a="1"/>
  <c r="BE2151" i="64"/>
  <c r="BF2151" i="64" a="1"/>
  <c r="BF2151" i="64"/>
  <c r="BG2151" i="64" a="1"/>
  <c r="BG2151" i="64"/>
  <c r="BH2151" i="64" a="1"/>
  <c r="BH2151" i="64"/>
  <c r="BI2151" i="64" a="1"/>
  <c r="BI2151" i="64"/>
  <c r="BJ2151" i="64" a="1"/>
  <c r="BJ2151" i="64"/>
  <c r="BK2151" i="64" a="1"/>
  <c r="BK2151" i="64"/>
  <c r="BL2151" i="64" a="1"/>
  <c r="BL2151" i="64"/>
  <c r="BM2151" i="64" a="1"/>
  <c r="BM2151" i="64"/>
  <c r="BN2151" i="64" a="1"/>
  <c r="BN2151" i="64"/>
  <c r="BO2151" i="64" a="1"/>
  <c r="BO2151" i="64"/>
  <c r="BP2151" i="64" a="1"/>
  <c r="BP2151" i="64"/>
  <c r="BQ2151" i="64" a="1"/>
  <c r="BQ2151" i="64"/>
  <c r="BR2151" i="64" a="1"/>
  <c r="BR2151" i="64"/>
  <c r="BS2151" i="64" a="1"/>
  <c r="BS2151" i="64"/>
  <c r="BT2151" i="64" a="1"/>
  <c r="BT2151" i="64"/>
  <c r="BU2151" i="64" a="1"/>
  <c r="BU2151" i="64"/>
  <c r="BV2151" i="64" a="1"/>
  <c r="BV2151" i="64"/>
  <c r="BW2151" i="64" a="1"/>
  <c r="BW2151" i="64"/>
  <c r="BX2151" i="64" a="1"/>
  <c r="BX2151" i="64"/>
  <c r="BY2151" i="64" a="1"/>
  <c r="BY2151" i="64"/>
  <c r="BZ2151" i="64" a="1"/>
  <c r="BZ2151" i="64"/>
  <c r="CA2151" i="64" a="1"/>
  <c r="CA2151" i="64"/>
  <c r="CB2151" i="64" a="1"/>
  <c r="CB2151" i="64"/>
  <c r="CC2151" i="64" a="1"/>
  <c r="CC2151" i="64"/>
  <c r="CD2151" i="64" a="1"/>
  <c r="CD2151" i="64"/>
  <c r="CE2151" i="64" a="1"/>
  <c r="CE2151" i="64"/>
  <c r="CF2151" i="64" a="1"/>
  <c r="CF2151" i="64"/>
  <c r="CG2151" i="64" a="1"/>
  <c r="CG2151" i="64"/>
  <c r="CH2151" i="64" a="1"/>
  <c r="CH2151" i="64"/>
  <c r="CI2151" i="64" a="1"/>
  <c r="CI2151" i="64"/>
  <c r="CJ2151" i="64" a="1"/>
  <c r="CJ2151" i="64"/>
  <c r="CK2151" i="64" a="1"/>
  <c r="CK2151" i="64"/>
  <c r="CL2151" i="64" a="1"/>
  <c r="CL2151" i="64"/>
  <c r="S2385" i="64"/>
  <c r="T2385" i="64"/>
  <c r="U2385" i="64"/>
  <c r="V2385" i="64"/>
  <c r="W2385" i="64"/>
  <c r="X2385" i="64"/>
  <c r="Y2385" i="64"/>
  <c r="Z2385" i="64"/>
  <c r="AA2385" i="64"/>
  <c r="AB2385" i="64"/>
  <c r="AC2385" i="64"/>
  <c r="AD2385" i="64"/>
  <c r="AE2385" i="64"/>
  <c r="AF2385" i="64"/>
  <c r="AG2385" i="64"/>
  <c r="AH2385" i="64"/>
  <c r="AI2385" i="64"/>
  <c r="AJ2385" i="64"/>
  <c r="AK2385" i="64"/>
  <c r="AL2385" i="64"/>
  <c r="AM2385" i="64"/>
  <c r="AN2385" i="64"/>
  <c r="AO2385" i="64"/>
  <c r="AP2385" i="64"/>
  <c r="AQ2385" i="64"/>
  <c r="AR2385" i="64"/>
  <c r="AS2385" i="64"/>
  <c r="AT2385" i="64"/>
  <c r="AU2385" i="64"/>
  <c r="AV2385" i="64"/>
  <c r="AW2385" i="64"/>
  <c r="AX2385" i="64"/>
  <c r="AY2385" i="64"/>
  <c r="AZ2385" i="64"/>
  <c r="BA2385" i="64"/>
  <c r="BB2385" i="64"/>
  <c r="BC2385" i="64"/>
  <c r="BD2385" i="64"/>
  <c r="BE2385" i="64"/>
  <c r="BF2385" i="64"/>
  <c r="BG2385" i="64"/>
  <c r="BH2385" i="64"/>
  <c r="BI2385" i="64"/>
  <c r="BJ2385" i="64"/>
  <c r="BK2385" i="64"/>
  <c r="BL2385" i="64"/>
  <c r="BM2385" i="64"/>
  <c r="BN2385" i="64"/>
  <c r="BO2385" i="64"/>
  <c r="BP2385" i="64"/>
  <c r="BQ2385" i="64"/>
  <c r="BR2385" i="64"/>
  <c r="BS2385" i="64"/>
  <c r="BT2385" i="64"/>
  <c r="BU2385" i="64"/>
  <c r="BV2385" i="64"/>
  <c r="BW2385" i="64"/>
  <c r="BX2385" i="64"/>
  <c r="BY2385" i="64"/>
  <c r="BZ2385" i="64"/>
  <c r="CA2385" i="64"/>
  <c r="CB2385" i="64"/>
  <c r="CC2385" i="64"/>
  <c r="CD2385" i="64"/>
  <c r="CE2385" i="64"/>
  <c r="CF2385" i="64"/>
  <c r="CG2385" i="64"/>
  <c r="CH2385" i="64"/>
  <c r="CI2385" i="64"/>
  <c r="CJ2385" i="64"/>
  <c r="CK2385" i="64"/>
  <c r="CL2385" i="64"/>
  <c r="K2389" i="64"/>
  <c r="L2389" i="64"/>
  <c r="M2389" i="64"/>
  <c r="N2389" i="64"/>
  <c r="O2389" i="64"/>
  <c r="P2389" i="64"/>
  <c r="S2389" i="64"/>
  <c r="T2389" i="64"/>
  <c r="U2389" i="64"/>
  <c r="V2389" i="64"/>
  <c r="W2389" i="64"/>
  <c r="X2389" i="64"/>
  <c r="Y2389" i="64"/>
  <c r="Z2389" i="64"/>
  <c r="AA2389" i="64"/>
  <c r="AB2389" i="64"/>
  <c r="AC2389" i="64"/>
  <c r="AD2389" i="64"/>
  <c r="AE2389" i="64"/>
  <c r="AF2389" i="64"/>
  <c r="AG2389" i="64"/>
  <c r="AH2389" i="64"/>
  <c r="AI2389" i="64"/>
  <c r="AJ2389" i="64"/>
  <c r="AK2389" i="64"/>
  <c r="AL2389" i="64"/>
  <c r="AM2389" i="64"/>
  <c r="AN2389" i="64"/>
  <c r="AO2389" i="64"/>
  <c r="AP2389" i="64"/>
  <c r="AQ2389" i="64"/>
  <c r="AR2389" i="64"/>
  <c r="AS2389" i="64"/>
  <c r="AT2389" i="64"/>
  <c r="AU2389" i="64"/>
  <c r="AV2389" i="64"/>
  <c r="AW2389" i="64"/>
  <c r="AX2389" i="64"/>
  <c r="AY2389" i="64"/>
  <c r="AZ2389" i="64"/>
  <c r="BA2389" i="64"/>
  <c r="BB2389" i="64"/>
  <c r="BC2389" i="64"/>
  <c r="BD2389" i="64"/>
  <c r="BE2389" i="64"/>
  <c r="BF2389" i="64"/>
  <c r="BG2389" i="64"/>
  <c r="BH2389" i="64"/>
  <c r="BI2389" i="64"/>
  <c r="BJ2389" i="64"/>
  <c r="BK2389" i="64"/>
  <c r="BL2389" i="64"/>
  <c r="BM2389" i="64"/>
  <c r="BN2389" i="64"/>
  <c r="BO2389" i="64"/>
  <c r="BP2389" i="64"/>
  <c r="BQ2389" i="64"/>
  <c r="BR2389" i="64"/>
  <c r="BS2389" i="64"/>
  <c r="BT2389" i="64"/>
  <c r="BU2389" i="64"/>
  <c r="BV2389" i="64"/>
  <c r="BW2389" i="64"/>
  <c r="BX2389" i="64"/>
  <c r="BY2389" i="64"/>
  <c r="BZ2389" i="64"/>
  <c r="CA2389" i="64"/>
  <c r="CB2389" i="64"/>
  <c r="CC2389" i="64"/>
  <c r="CD2389" i="64"/>
  <c r="CE2389" i="64"/>
  <c r="CF2389" i="64"/>
  <c r="CG2389" i="64"/>
  <c r="CH2389" i="64"/>
  <c r="CI2389" i="64"/>
  <c r="CJ2389" i="64"/>
  <c r="CK2389" i="64"/>
  <c r="CL2389" i="64"/>
  <c r="K2390" i="64"/>
  <c r="L2390" i="64"/>
  <c r="M2390" i="64"/>
  <c r="N2390" i="64"/>
  <c r="O2390" i="64"/>
  <c r="P2390" i="64"/>
  <c r="R2390" i="64"/>
  <c r="S2390" i="64"/>
  <c r="T2390" i="64"/>
  <c r="U2390" i="64"/>
  <c r="V2390" i="64"/>
  <c r="W2390" i="64"/>
  <c r="X2390" i="64"/>
  <c r="Y2390" i="64"/>
  <c r="Z2390" i="64"/>
  <c r="AA2390" i="64"/>
  <c r="AB2390" i="64"/>
  <c r="AC2390" i="64"/>
  <c r="AD2390" i="64"/>
  <c r="AE2390" i="64"/>
  <c r="AF2390" i="64"/>
  <c r="AG2390" i="64"/>
  <c r="AH2390" i="64"/>
  <c r="AI2390" i="64"/>
  <c r="AJ2390" i="64"/>
  <c r="AK2390" i="64"/>
  <c r="AL2390" i="64"/>
  <c r="AM2390" i="64"/>
  <c r="AN2390" i="64"/>
  <c r="AO2390" i="64"/>
  <c r="AP2390" i="64"/>
  <c r="AQ2390" i="64"/>
  <c r="AR2390" i="64"/>
  <c r="AS2390" i="64"/>
  <c r="AT2390" i="64"/>
  <c r="AU2390" i="64"/>
  <c r="AV2390" i="64"/>
  <c r="AW2390" i="64"/>
  <c r="AX2390" i="64"/>
  <c r="AY2390" i="64"/>
  <c r="AZ2390" i="64"/>
  <c r="BA2390" i="64"/>
  <c r="BB2390" i="64"/>
  <c r="BC2390" i="64"/>
  <c r="BD2390" i="64"/>
  <c r="BE2390" i="64"/>
  <c r="BF2390" i="64"/>
  <c r="BG2390" i="64"/>
  <c r="BH2390" i="64"/>
  <c r="BI2390" i="64"/>
  <c r="BJ2390" i="64"/>
  <c r="BK2390" i="64"/>
  <c r="BL2390" i="64"/>
  <c r="BM2390" i="64"/>
  <c r="BN2390" i="64"/>
  <c r="BO2390" i="64"/>
  <c r="BP2390" i="64"/>
  <c r="BQ2390" i="64"/>
  <c r="BR2390" i="64"/>
  <c r="BS2390" i="64"/>
  <c r="BT2390" i="64"/>
  <c r="BU2390" i="64"/>
  <c r="BV2390" i="64"/>
  <c r="BW2390" i="64"/>
  <c r="BX2390" i="64"/>
  <c r="BY2390" i="64"/>
  <c r="BZ2390" i="64"/>
  <c r="CA2390" i="64"/>
  <c r="CB2390" i="64"/>
  <c r="CC2390" i="64"/>
  <c r="CD2390" i="64"/>
  <c r="CE2390" i="64"/>
  <c r="CF2390" i="64"/>
  <c r="CG2390" i="64"/>
  <c r="CH2390" i="64"/>
  <c r="CI2390" i="64"/>
  <c r="CJ2390" i="64"/>
  <c r="CK2390" i="64"/>
  <c r="CL2390" i="64"/>
  <c r="K2392" i="64"/>
  <c r="L2392" i="64"/>
  <c r="M2392" i="64"/>
  <c r="N2392" i="64"/>
  <c r="O2392" i="64"/>
  <c r="P2392" i="64"/>
  <c r="S2392" i="64"/>
  <c r="T2392" i="64"/>
  <c r="U2392" i="64"/>
  <c r="V2392" i="64"/>
  <c r="W2392" i="64"/>
  <c r="X2392" i="64"/>
  <c r="Y2392" i="64"/>
  <c r="Z2392" i="64"/>
  <c r="AA2392" i="64"/>
  <c r="AB2392" i="64"/>
  <c r="AC2392" i="64"/>
  <c r="AD2392" i="64"/>
  <c r="AE2392" i="64"/>
  <c r="AF2392" i="64"/>
  <c r="AG2392" i="64"/>
  <c r="AH2392" i="64"/>
  <c r="AI2392" i="64"/>
  <c r="AJ2392" i="64"/>
  <c r="AK2392" i="64"/>
  <c r="AL2392" i="64"/>
  <c r="AM2392" i="64"/>
  <c r="AN2392" i="64"/>
  <c r="AO2392" i="64"/>
  <c r="AP2392" i="64"/>
  <c r="AQ2392" i="64"/>
  <c r="AR2392" i="64"/>
  <c r="AS2392" i="64"/>
  <c r="AT2392" i="64"/>
  <c r="AU2392" i="64"/>
  <c r="AV2392" i="64"/>
  <c r="AW2392" i="64"/>
  <c r="AX2392" i="64"/>
  <c r="AY2392" i="64"/>
  <c r="AZ2392" i="64"/>
  <c r="BA2392" i="64"/>
  <c r="BB2392" i="64"/>
  <c r="BC2392" i="64"/>
  <c r="BD2392" i="64"/>
  <c r="BE2392" i="64"/>
  <c r="BF2392" i="64"/>
  <c r="BG2392" i="64"/>
  <c r="BH2392" i="64"/>
  <c r="BI2392" i="64"/>
  <c r="BJ2392" i="64"/>
  <c r="BK2392" i="64"/>
  <c r="BL2392" i="64"/>
  <c r="BM2392" i="64"/>
  <c r="BN2392" i="64"/>
  <c r="BO2392" i="64"/>
  <c r="BP2392" i="64"/>
  <c r="BQ2392" i="64"/>
  <c r="BR2392" i="64"/>
  <c r="BS2392" i="64"/>
  <c r="BT2392" i="64"/>
  <c r="BU2392" i="64"/>
  <c r="BV2392" i="64"/>
  <c r="BW2392" i="64"/>
  <c r="BX2392" i="64"/>
  <c r="BY2392" i="64"/>
  <c r="BZ2392" i="64"/>
  <c r="CA2392" i="64"/>
  <c r="CB2392" i="64"/>
  <c r="CC2392" i="64"/>
  <c r="CD2392" i="64"/>
  <c r="CE2392" i="64"/>
  <c r="CF2392" i="64"/>
  <c r="CG2392" i="64"/>
  <c r="CH2392" i="64"/>
  <c r="CI2392" i="64"/>
  <c r="CJ2392" i="64"/>
  <c r="CK2392" i="64"/>
  <c r="CL2392" i="64"/>
  <c r="S2510" i="64"/>
  <c r="T2510" i="64"/>
  <c r="U2510" i="64"/>
  <c r="V2510" i="64"/>
  <c r="W2510" i="64"/>
  <c r="X2510" i="64"/>
  <c r="Y2510" i="64"/>
  <c r="Z2510" i="64"/>
  <c r="AA2510" i="64"/>
  <c r="AB2510" i="64"/>
  <c r="AC2510" i="64"/>
  <c r="AD2510" i="64"/>
  <c r="AE2510" i="64"/>
  <c r="AF2510" i="64"/>
  <c r="AG2510" i="64"/>
  <c r="AH2510" i="64"/>
  <c r="AI2510" i="64"/>
  <c r="AJ2510" i="64"/>
  <c r="AK2510" i="64"/>
  <c r="AL2510" i="64"/>
  <c r="AM2510" i="64"/>
  <c r="AN2510" i="64"/>
  <c r="AO2510" i="64"/>
  <c r="AP2510" i="64"/>
  <c r="AQ2510" i="64"/>
  <c r="AR2510" i="64"/>
  <c r="AS2510" i="64"/>
  <c r="AT2510" i="64"/>
  <c r="AU2510" i="64"/>
  <c r="AV2510" i="64"/>
  <c r="AW2510" i="64"/>
  <c r="AX2510" i="64"/>
  <c r="AY2510" i="64"/>
  <c r="AZ2510" i="64"/>
  <c r="BA2510" i="64"/>
  <c r="BB2510" i="64"/>
  <c r="BC2510" i="64"/>
  <c r="BD2510" i="64"/>
  <c r="BE2510" i="64"/>
  <c r="BF2510" i="64"/>
  <c r="BG2510" i="64"/>
  <c r="BH2510" i="64"/>
  <c r="BI2510" i="64"/>
  <c r="BJ2510" i="64"/>
  <c r="BK2510" i="64"/>
  <c r="BL2510" i="64"/>
  <c r="BM2510" i="64"/>
  <c r="BN2510" i="64"/>
  <c r="BO2510" i="64"/>
  <c r="BP2510" i="64"/>
  <c r="BQ2510" i="64"/>
  <c r="BR2510" i="64"/>
  <c r="BS2510" i="64"/>
  <c r="BT2510" i="64"/>
  <c r="BU2510" i="64"/>
  <c r="BV2510" i="64"/>
  <c r="BW2510" i="64"/>
  <c r="BX2510" i="64"/>
  <c r="BY2510" i="64"/>
  <c r="BZ2510" i="64"/>
  <c r="CA2510" i="64"/>
  <c r="CB2510" i="64"/>
  <c r="CC2510" i="64"/>
  <c r="CD2510" i="64"/>
  <c r="CE2510" i="64"/>
  <c r="CF2510" i="64"/>
  <c r="CG2510" i="64"/>
  <c r="CH2510" i="64"/>
  <c r="CI2510" i="64"/>
  <c r="CJ2510" i="64"/>
  <c r="CK2510" i="64"/>
  <c r="CL2510" i="64"/>
  <c r="K2513" i="64"/>
  <c r="L2513" i="64"/>
  <c r="M2513" i="64"/>
  <c r="N2513" i="64"/>
  <c r="O2513" i="64"/>
  <c r="P2513" i="64"/>
  <c r="S2513" i="64"/>
  <c r="T2513" i="64"/>
  <c r="U2513" i="64"/>
  <c r="V2513" i="64"/>
  <c r="W2513" i="64"/>
  <c r="X2513" i="64"/>
  <c r="Y2513" i="64"/>
  <c r="Z2513" i="64"/>
  <c r="AA2513" i="64"/>
  <c r="AB2513" i="64"/>
  <c r="AC2513" i="64"/>
  <c r="AD2513" i="64"/>
  <c r="AE2513" i="64"/>
  <c r="AF2513" i="64"/>
  <c r="AG2513" i="64"/>
  <c r="AH2513" i="64"/>
  <c r="AI2513" i="64"/>
  <c r="AJ2513" i="64"/>
  <c r="AK2513" i="64"/>
  <c r="AL2513" i="64"/>
  <c r="AM2513" i="64"/>
  <c r="AN2513" i="64"/>
  <c r="AO2513" i="64"/>
  <c r="AP2513" i="64"/>
  <c r="AQ2513" i="64"/>
  <c r="AR2513" i="64"/>
  <c r="AS2513" i="64"/>
  <c r="AT2513" i="64"/>
  <c r="AU2513" i="64"/>
  <c r="AV2513" i="64"/>
  <c r="AW2513" i="64"/>
  <c r="AX2513" i="64"/>
  <c r="AY2513" i="64"/>
  <c r="AZ2513" i="64"/>
  <c r="BA2513" i="64"/>
  <c r="BB2513" i="64"/>
  <c r="BC2513" i="64"/>
  <c r="BD2513" i="64"/>
  <c r="BE2513" i="64"/>
  <c r="BF2513" i="64"/>
  <c r="BG2513" i="64"/>
  <c r="BH2513" i="64"/>
  <c r="BI2513" i="64"/>
  <c r="BJ2513" i="64"/>
  <c r="BK2513" i="64"/>
  <c r="BL2513" i="64"/>
  <c r="BM2513" i="64"/>
  <c r="BN2513" i="64"/>
  <c r="BO2513" i="64"/>
  <c r="BP2513" i="64"/>
  <c r="BQ2513" i="64"/>
  <c r="BR2513" i="64"/>
  <c r="BS2513" i="64"/>
  <c r="BT2513" i="64"/>
  <c r="BU2513" i="64"/>
  <c r="BV2513" i="64"/>
  <c r="BW2513" i="64"/>
  <c r="BX2513" i="64"/>
  <c r="BY2513" i="64"/>
  <c r="BZ2513" i="64"/>
  <c r="CA2513" i="64"/>
  <c r="CB2513" i="64"/>
  <c r="CC2513" i="64"/>
  <c r="CD2513" i="64"/>
  <c r="CE2513" i="64"/>
  <c r="CF2513" i="64"/>
  <c r="CG2513" i="64"/>
  <c r="CH2513" i="64"/>
  <c r="CI2513" i="64"/>
  <c r="CJ2513" i="64"/>
  <c r="CK2513" i="64"/>
  <c r="CL2513" i="64"/>
  <c r="K2514" i="64"/>
  <c r="L2514" i="64"/>
  <c r="M2514" i="64"/>
  <c r="N2514" i="64"/>
  <c r="O2514" i="64"/>
  <c r="P2514" i="64"/>
  <c r="R2514" i="64"/>
  <c r="S2514" i="64"/>
  <c r="T2514" i="64"/>
  <c r="U2514" i="64"/>
  <c r="V2514" i="64"/>
  <c r="W2514" i="64"/>
  <c r="X2514" i="64"/>
  <c r="Y2514" i="64"/>
  <c r="Z2514" i="64"/>
  <c r="AA2514" i="64"/>
  <c r="AB2514" i="64"/>
  <c r="AC2514" i="64"/>
  <c r="AD2514" i="64"/>
  <c r="AE2514" i="64"/>
  <c r="AF2514" i="64"/>
  <c r="AG2514" i="64"/>
  <c r="AH2514" i="64"/>
  <c r="AI2514" i="64"/>
  <c r="AJ2514" i="64"/>
  <c r="AK2514" i="64"/>
  <c r="AL2514" i="64"/>
  <c r="AM2514" i="64"/>
  <c r="AN2514" i="64"/>
  <c r="AO2514" i="64"/>
  <c r="AP2514" i="64"/>
  <c r="AQ2514" i="64"/>
  <c r="AR2514" i="64"/>
  <c r="AS2514" i="64"/>
  <c r="AT2514" i="64"/>
  <c r="AU2514" i="64"/>
  <c r="AV2514" i="64"/>
  <c r="AW2514" i="64"/>
  <c r="AX2514" i="64"/>
  <c r="AY2514" i="64"/>
  <c r="AZ2514" i="64"/>
  <c r="BA2514" i="64"/>
  <c r="BB2514" i="64"/>
  <c r="BC2514" i="64"/>
  <c r="BD2514" i="64"/>
  <c r="BE2514" i="64"/>
  <c r="BF2514" i="64"/>
  <c r="BG2514" i="64"/>
  <c r="BH2514" i="64"/>
  <c r="BI2514" i="64"/>
  <c r="BJ2514" i="64"/>
  <c r="BK2514" i="64"/>
  <c r="BL2514" i="64"/>
  <c r="BM2514" i="64"/>
  <c r="BN2514" i="64"/>
  <c r="BO2514" i="64"/>
  <c r="BP2514" i="64"/>
  <c r="BQ2514" i="64"/>
  <c r="BR2514" i="64"/>
  <c r="BS2514" i="64"/>
  <c r="BT2514" i="64"/>
  <c r="BU2514" i="64"/>
  <c r="BV2514" i="64"/>
  <c r="BW2514" i="64"/>
  <c r="BX2514" i="64"/>
  <c r="BY2514" i="64"/>
  <c r="BZ2514" i="64"/>
  <c r="CA2514" i="64"/>
  <c r="CB2514" i="64"/>
  <c r="CC2514" i="64"/>
  <c r="CD2514" i="64"/>
  <c r="CE2514" i="64"/>
  <c r="CF2514" i="64"/>
  <c r="CG2514" i="64"/>
  <c r="CH2514" i="64"/>
  <c r="CI2514" i="64"/>
  <c r="CJ2514" i="64"/>
  <c r="CK2514" i="64"/>
  <c r="CL2514" i="64"/>
  <c r="K2516" i="64"/>
  <c r="L2516" i="64"/>
  <c r="M2516" i="64"/>
  <c r="N2516" i="64"/>
  <c r="O2516" i="64"/>
  <c r="P2516" i="64"/>
  <c r="S2516" i="64"/>
  <c r="T2516" i="64"/>
  <c r="U2516" i="64"/>
  <c r="V2516" i="64"/>
  <c r="W2516" i="64"/>
  <c r="X2516" i="64"/>
  <c r="Y2516" i="64"/>
  <c r="Z2516" i="64"/>
  <c r="AA2516" i="64"/>
  <c r="AB2516" i="64"/>
  <c r="AC2516" i="64"/>
  <c r="AD2516" i="64"/>
  <c r="AE2516" i="64"/>
  <c r="AF2516" i="64"/>
  <c r="AG2516" i="64"/>
  <c r="AH2516" i="64"/>
  <c r="AI2516" i="64"/>
  <c r="AJ2516" i="64"/>
  <c r="AK2516" i="64"/>
  <c r="AL2516" i="64"/>
  <c r="AM2516" i="64"/>
  <c r="AN2516" i="64"/>
  <c r="AO2516" i="64"/>
  <c r="AP2516" i="64"/>
  <c r="AQ2516" i="64"/>
  <c r="AR2516" i="64"/>
  <c r="AS2516" i="64"/>
  <c r="AT2516" i="64"/>
  <c r="AU2516" i="64"/>
  <c r="AV2516" i="64"/>
  <c r="AW2516" i="64"/>
  <c r="AX2516" i="64"/>
  <c r="AY2516" i="64"/>
  <c r="AZ2516" i="64"/>
  <c r="BA2516" i="64"/>
  <c r="BB2516" i="64"/>
  <c r="BC2516" i="64"/>
  <c r="BD2516" i="64"/>
  <c r="BE2516" i="64"/>
  <c r="BF2516" i="64"/>
  <c r="BG2516" i="64"/>
  <c r="BH2516" i="64"/>
  <c r="BI2516" i="64"/>
  <c r="BJ2516" i="64"/>
  <c r="BK2516" i="64"/>
  <c r="BL2516" i="64"/>
  <c r="BM2516" i="64"/>
  <c r="BN2516" i="64"/>
  <c r="BO2516" i="64"/>
  <c r="BP2516" i="64"/>
  <c r="BQ2516" i="64"/>
  <c r="BR2516" i="64"/>
  <c r="BS2516" i="64"/>
  <c r="BT2516" i="64"/>
  <c r="BU2516" i="64"/>
  <c r="BV2516" i="64"/>
  <c r="BW2516" i="64"/>
  <c r="BX2516" i="64"/>
  <c r="BY2516" i="64"/>
  <c r="BZ2516" i="64"/>
  <c r="CA2516" i="64"/>
  <c r="CB2516" i="64"/>
  <c r="CC2516" i="64"/>
  <c r="CD2516" i="64"/>
  <c r="CE2516" i="64"/>
  <c r="CF2516" i="64"/>
  <c r="CG2516" i="64"/>
  <c r="CH2516" i="64"/>
  <c r="CI2516" i="64"/>
  <c r="CJ2516" i="64"/>
  <c r="CK2516" i="64"/>
  <c r="CL2516" i="64"/>
  <c r="L2547" i="64"/>
  <c r="M2547" i="64"/>
  <c r="N2547" i="64"/>
  <c r="O2547" i="64"/>
  <c r="P2547" i="64"/>
  <c r="S2547" i="64"/>
  <c r="T2547" i="64"/>
  <c r="U2547" i="64"/>
  <c r="V2547" i="64"/>
  <c r="W2547" i="64"/>
  <c r="X2547" i="64"/>
  <c r="Y2547" i="64"/>
  <c r="Z2547" i="64"/>
  <c r="AA2547" i="64"/>
  <c r="AB2547" i="64"/>
  <c r="AC2547" i="64"/>
  <c r="AD2547" i="64"/>
  <c r="AE2547" i="64"/>
  <c r="AF2547" i="64"/>
  <c r="AG2547" i="64"/>
  <c r="AH2547" i="64"/>
  <c r="AI2547" i="64"/>
  <c r="AJ2547" i="64"/>
  <c r="AK2547" i="64"/>
  <c r="AL2547" i="64"/>
  <c r="AM2547" i="64"/>
  <c r="AN2547" i="64"/>
  <c r="AO2547" i="64"/>
  <c r="AP2547" i="64"/>
  <c r="AQ2547" i="64"/>
  <c r="AR2547" i="64"/>
  <c r="AS2547" i="64"/>
  <c r="AT2547" i="64"/>
  <c r="AU2547" i="64"/>
  <c r="AV2547" i="64"/>
  <c r="AW2547" i="64"/>
  <c r="AX2547" i="64"/>
  <c r="AY2547" i="64"/>
  <c r="AZ2547" i="64"/>
  <c r="BA2547" i="64"/>
  <c r="BB2547" i="64"/>
  <c r="BC2547" i="64"/>
  <c r="BD2547" i="64"/>
  <c r="BE2547" i="64"/>
  <c r="BF2547" i="64"/>
  <c r="BG2547" i="64"/>
  <c r="BH2547" i="64"/>
  <c r="BI2547" i="64"/>
  <c r="BJ2547" i="64"/>
  <c r="BK2547" i="64"/>
  <c r="BL2547" i="64"/>
  <c r="BM2547" i="64"/>
  <c r="BN2547" i="64"/>
  <c r="BO2547" i="64"/>
  <c r="BP2547" i="64"/>
  <c r="BQ2547" i="64"/>
  <c r="BR2547" i="64"/>
  <c r="BS2547" i="64"/>
  <c r="BT2547" i="64"/>
  <c r="BU2547" i="64"/>
  <c r="BV2547" i="64"/>
  <c r="BW2547" i="64"/>
  <c r="BX2547" i="64"/>
  <c r="BY2547" i="64"/>
  <c r="BZ2547" i="64"/>
  <c r="CA2547" i="64"/>
  <c r="CB2547" i="64"/>
  <c r="CC2547" i="64"/>
  <c r="CD2547" i="64"/>
  <c r="CE2547" i="64"/>
  <c r="CF2547" i="64"/>
  <c r="CG2547" i="64"/>
  <c r="CH2547" i="64"/>
  <c r="CI2547" i="64"/>
  <c r="CJ2547" i="64"/>
  <c r="CK2547" i="64"/>
  <c r="CL2547" i="64"/>
  <c r="K2550" i="64"/>
  <c r="L2550" i="64"/>
  <c r="M2550" i="64"/>
  <c r="N2550" i="64"/>
  <c r="O2550" i="64"/>
  <c r="P2550" i="64"/>
  <c r="R2550" i="64"/>
  <c r="S2550" i="64"/>
  <c r="T2550" i="64"/>
  <c r="U2550" i="64"/>
  <c r="V2550" i="64"/>
  <c r="W2550" i="64"/>
  <c r="X2550" i="64"/>
  <c r="Y2550" i="64"/>
  <c r="Z2550" i="64"/>
  <c r="AA2550" i="64"/>
  <c r="AB2550" i="64"/>
  <c r="AC2550" i="64"/>
  <c r="AD2550" i="64"/>
  <c r="AE2550" i="64"/>
  <c r="AF2550" i="64"/>
  <c r="AG2550" i="64"/>
  <c r="AH2550" i="64"/>
  <c r="AI2550" i="64"/>
  <c r="AJ2550" i="64"/>
  <c r="AK2550" i="64"/>
  <c r="AL2550" i="64"/>
  <c r="AM2550" i="64"/>
  <c r="AN2550" i="64"/>
  <c r="AO2550" i="64"/>
  <c r="AP2550" i="64"/>
  <c r="AQ2550" i="64"/>
  <c r="AR2550" i="64"/>
  <c r="AS2550" i="64"/>
  <c r="AT2550" i="64"/>
  <c r="AU2550" i="64"/>
  <c r="AV2550" i="64"/>
  <c r="AW2550" i="64"/>
  <c r="AX2550" i="64"/>
  <c r="AY2550" i="64"/>
  <c r="AZ2550" i="64"/>
  <c r="BA2550" i="64"/>
  <c r="BB2550" i="64"/>
  <c r="BC2550" i="64"/>
  <c r="BD2550" i="64"/>
  <c r="BE2550" i="64"/>
  <c r="BF2550" i="64"/>
  <c r="BG2550" i="64"/>
  <c r="BH2550" i="64"/>
  <c r="BI2550" i="64"/>
  <c r="BJ2550" i="64"/>
  <c r="BK2550" i="64"/>
  <c r="BL2550" i="64"/>
  <c r="BM2550" i="64"/>
  <c r="BN2550" i="64"/>
  <c r="BO2550" i="64"/>
  <c r="BP2550" i="64"/>
  <c r="BQ2550" i="64"/>
  <c r="BR2550" i="64"/>
  <c r="BS2550" i="64"/>
  <c r="BT2550" i="64"/>
  <c r="BU2550" i="64"/>
  <c r="BV2550" i="64"/>
  <c r="BW2550" i="64"/>
  <c r="BX2550" i="64"/>
  <c r="BY2550" i="64"/>
  <c r="BZ2550" i="64"/>
  <c r="CA2550" i="64"/>
  <c r="CB2550" i="64"/>
  <c r="CC2550" i="64"/>
  <c r="CD2550" i="64"/>
  <c r="CE2550" i="64"/>
  <c r="CF2550" i="64"/>
  <c r="CG2550" i="64"/>
  <c r="CH2550" i="64"/>
  <c r="CI2550" i="64"/>
  <c r="CJ2550" i="64"/>
  <c r="CK2550" i="64"/>
  <c r="CL2550" i="64"/>
  <c r="K2552" i="64"/>
  <c r="L2552" i="64"/>
  <c r="M2552" i="64"/>
  <c r="N2552" i="64"/>
  <c r="O2552" i="64"/>
  <c r="P2552" i="64"/>
  <c r="S2552" i="64"/>
  <c r="T2552" i="64"/>
  <c r="U2552" i="64"/>
  <c r="V2552" i="64"/>
  <c r="W2552" i="64"/>
  <c r="X2552" i="64"/>
  <c r="Y2552" i="64"/>
  <c r="Z2552" i="64"/>
  <c r="AA2552" i="64"/>
  <c r="AB2552" i="64"/>
  <c r="AC2552" i="64"/>
  <c r="AD2552" i="64"/>
  <c r="AE2552" i="64"/>
  <c r="AF2552" i="64"/>
  <c r="AG2552" i="64"/>
  <c r="AH2552" i="64"/>
  <c r="AI2552" i="64"/>
  <c r="AJ2552" i="64"/>
  <c r="AK2552" i="64"/>
  <c r="AL2552" i="64"/>
  <c r="AM2552" i="64"/>
  <c r="AN2552" i="64"/>
  <c r="AO2552" i="64"/>
  <c r="AP2552" i="64"/>
  <c r="AQ2552" i="64"/>
  <c r="AR2552" i="64"/>
  <c r="AS2552" i="64"/>
  <c r="AT2552" i="64"/>
  <c r="AU2552" i="64"/>
  <c r="AV2552" i="64"/>
  <c r="AW2552" i="64"/>
  <c r="AX2552" i="64"/>
  <c r="AY2552" i="64"/>
  <c r="AZ2552" i="64"/>
  <c r="BA2552" i="64"/>
  <c r="BB2552" i="64"/>
  <c r="BC2552" i="64"/>
  <c r="BD2552" i="64"/>
  <c r="BE2552" i="64"/>
  <c r="BF2552" i="64"/>
  <c r="BG2552" i="64"/>
  <c r="BH2552" i="64"/>
  <c r="BI2552" i="64"/>
  <c r="BJ2552" i="64"/>
  <c r="BK2552" i="64"/>
  <c r="BL2552" i="64"/>
  <c r="BM2552" i="64"/>
  <c r="BN2552" i="64"/>
  <c r="BO2552" i="64"/>
  <c r="BP2552" i="64"/>
  <c r="BQ2552" i="64"/>
  <c r="BR2552" i="64"/>
  <c r="BS2552" i="64"/>
  <c r="BT2552" i="64"/>
  <c r="BU2552" i="64"/>
  <c r="BV2552" i="64"/>
  <c r="BW2552" i="64"/>
  <c r="BX2552" i="64"/>
  <c r="BY2552" i="64"/>
  <c r="BZ2552" i="64"/>
  <c r="CA2552" i="64"/>
  <c r="CB2552" i="64"/>
  <c r="CC2552" i="64"/>
  <c r="CD2552" i="64"/>
  <c r="CE2552" i="64"/>
  <c r="CF2552" i="64"/>
  <c r="CG2552" i="64"/>
  <c r="CH2552" i="64"/>
  <c r="CI2552" i="64"/>
  <c r="CJ2552" i="64"/>
  <c r="CK2552" i="64"/>
  <c r="CL2552" i="64"/>
  <c r="L2579" i="64"/>
  <c r="M2579" i="64"/>
  <c r="N2579" i="64"/>
  <c r="O2579" i="64"/>
  <c r="P2579" i="64"/>
  <c r="S2579" i="64"/>
  <c r="T2579" i="64"/>
  <c r="U2579" i="64"/>
  <c r="V2579" i="64"/>
  <c r="W2579" i="64"/>
  <c r="X2579" i="64"/>
  <c r="Y2579" i="64"/>
  <c r="Z2579" i="64"/>
  <c r="AA2579" i="64"/>
  <c r="AB2579" i="64"/>
  <c r="AC2579" i="64"/>
  <c r="AD2579" i="64"/>
  <c r="AE2579" i="64"/>
  <c r="AF2579" i="64"/>
  <c r="AG2579" i="64"/>
  <c r="AH2579" i="64"/>
  <c r="AI2579" i="64"/>
  <c r="AJ2579" i="64"/>
  <c r="AK2579" i="64"/>
  <c r="AL2579" i="64"/>
  <c r="AM2579" i="64"/>
  <c r="AN2579" i="64"/>
  <c r="AO2579" i="64"/>
  <c r="AP2579" i="64"/>
  <c r="AQ2579" i="64"/>
  <c r="AR2579" i="64"/>
  <c r="AS2579" i="64"/>
  <c r="AT2579" i="64"/>
  <c r="AU2579" i="64"/>
  <c r="AV2579" i="64"/>
  <c r="AW2579" i="64"/>
  <c r="AX2579" i="64"/>
  <c r="AY2579" i="64"/>
  <c r="AZ2579" i="64"/>
  <c r="BA2579" i="64"/>
  <c r="BB2579" i="64"/>
  <c r="BC2579" i="64"/>
  <c r="BD2579" i="64"/>
  <c r="BE2579" i="64"/>
  <c r="BF2579" i="64"/>
  <c r="BG2579" i="64"/>
  <c r="BH2579" i="64"/>
  <c r="BI2579" i="64"/>
  <c r="BJ2579" i="64"/>
  <c r="BK2579" i="64"/>
  <c r="BL2579" i="64"/>
  <c r="BM2579" i="64"/>
  <c r="BN2579" i="64"/>
  <c r="BO2579" i="64"/>
  <c r="BP2579" i="64"/>
  <c r="BQ2579" i="64"/>
  <c r="BR2579" i="64"/>
  <c r="BS2579" i="64"/>
  <c r="BT2579" i="64"/>
  <c r="BU2579" i="64"/>
  <c r="BV2579" i="64"/>
  <c r="BW2579" i="64"/>
  <c r="BX2579" i="64"/>
  <c r="BY2579" i="64"/>
  <c r="BZ2579" i="64"/>
  <c r="CA2579" i="64"/>
  <c r="CB2579" i="64"/>
  <c r="CC2579" i="64"/>
  <c r="CD2579" i="64"/>
  <c r="CE2579" i="64"/>
  <c r="CF2579" i="64"/>
  <c r="CG2579" i="64"/>
  <c r="CH2579" i="64"/>
  <c r="CI2579" i="64"/>
  <c r="CJ2579" i="64"/>
  <c r="CK2579" i="64"/>
  <c r="CL2579" i="64"/>
  <c r="K2582" i="64"/>
  <c r="L2582" i="64"/>
  <c r="M2582" i="64"/>
  <c r="N2582" i="64"/>
  <c r="O2582" i="64"/>
  <c r="P2582" i="64"/>
  <c r="R2582" i="64"/>
  <c r="S2582" i="64"/>
  <c r="T2582" i="64"/>
  <c r="U2582" i="64"/>
  <c r="V2582" i="64"/>
  <c r="W2582" i="64"/>
  <c r="X2582" i="64"/>
  <c r="Y2582" i="64"/>
  <c r="Z2582" i="64"/>
  <c r="AA2582" i="64"/>
  <c r="AB2582" i="64"/>
  <c r="AC2582" i="64"/>
  <c r="AD2582" i="64"/>
  <c r="AE2582" i="64"/>
  <c r="AF2582" i="64"/>
  <c r="AG2582" i="64"/>
  <c r="AH2582" i="64"/>
  <c r="AI2582" i="64"/>
  <c r="AJ2582" i="64"/>
  <c r="AK2582" i="64"/>
  <c r="AL2582" i="64"/>
  <c r="AM2582" i="64"/>
  <c r="AN2582" i="64"/>
  <c r="AO2582" i="64"/>
  <c r="AP2582" i="64"/>
  <c r="AQ2582" i="64"/>
  <c r="AR2582" i="64"/>
  <c r="AS2582" i="64"/>
  <c r="AT2582" i="64"/>
  <c r="AU2582" i="64"/>
  <c r="AV2582" i="64"/>
  <c r="AW2582" i="64"/>
  <c r="AX2582" i="64"/>
  <c r="AY2582" i="64"/>
  <c r="AZ2582" i="64"/>
  <c r="BA2582" i="64"/>
  <c r="BB2582" i="64"/>
  <c r="BC2582" i="64"/>
  <c r="BD2582" i="64"/>
  <c r="BE2582" i="64"/>
  <c r="BF2582" i="64"/>
  <c r="BG2582" i="64"/>
  <c r="BH2582" i="64"/>
  <c r="BI2582" i="64"/>
  <c r="BJ2582" i="64"/>
  <c r="BK2582" i="64"/>
  <c r="BL2582" i="64"/>
  <c r="BM2582" i="64"/>
  <c r="BN2582" i="64"/>
  <c r="BO2582" i="64"/>
  <c r="BP2582" i="64"/>
  <c r="BQ2582" i="64"/>
  <c r="BR2582" i="64"/>
  <c r="BS2582" i="64"/>
  <c r="BT2582" i="64"/>
  <c r="BU2582" i="64"/>
  <c r="BV2582" i="64"/>
  <c r="BW2582" i="64"/>
  <c r="BX2582" i="64"/>
  <c r="BY2582" i="64"/>
  <c r="BZ2582" i="64"/>
  <c r="CA2582" i="64"/>
  <c r="CB2582" i="64"/>
  <c r="CC2582" i="64"/>
  <c r="CD2582" i="64"/>
  <c r="CE2582" i="64"/>
  <c r="CF2582" i="64"/>
  <c r="CG2582" i="64"/>
  <c r="CH2582" i="64"/>
  <c r="CI2582" i="64"/>
  <c r="CJ2582" i="64"/>
  <c r="CK2582" i="64"/>
  <c r="CL2582" i="64"/>
  <c r="K2584" i="64"/>
  <c r="L2584" i="64"/>
  <c r="M2584" i="64"/>
  <c r="N2584" i="64"/>
  <c r="O2584" i="64"/>
  <c r="P2584" i="64"/>
  <c r="S2584" i="64"/>
  <c r="T2584" i="64"/>
  <c r="U2584" i="64"/>
  <c r="V2584" i="64"/>
  <c r="W2584" i="64"/>
  <c r="X2584" i="64"/>
  <c r="Y2584" i="64"/>
  <c r="Z2584" i="64"/>
  <c r="AA2584" i="64"/>
  <c r="AB2584" i="64"/>
  <c r="AC2584" i="64"/>
  <c r="AD2584" i="64"/>
  <c r="AE2584" i="64"/>
  <c r="AF2584" i="64"/>
  <c r="AG2584" i="64"/>
  <c r="AH2584" i="64"/>
  <c r="AI2584" i="64"/>
  <c r="AJ2584" i="64"/>
  <c r="AK2584" i="64"/>
  <c r="AL2584" i="64"/>
  <c r="AM2584" i="64"/>
  <c r="AN2584" i="64"/>
  <c r="AO2584" i="64"/>
  <c r="AP2584" i="64"/>
  <c r="AQ2584" i="64"/>
  <c r="AR2584" i="64"/>
  <c r="AS2584" i="64"/>
  <c r="AT2584" i="64"/>
  <c r="AU2584" i="64"/>
  <c r="AV2584" i="64"/>
  <c r="AW2584" i="64"/>
  <c r="AX2584" i="64"/>
  <c r="AY2584" i="64"/>
  <c r="AZ2584" i="64"/>
  <c r="BA2584" i="64"/>
  <c r="BB2584" i="64"/>
  <c r="BC2584" i="64"/>
  <c r="BD2584" i="64"/>
  <c r="BE2584" i="64"/>
  <c r="BF2584" i="64"/>
  <c r="BG2584" i="64"/>
  <c r="BH2584" i="64"/>
  <c r="BI2584" i="64"/>
  <c r="BJ2584" i="64"/>
  <c r="BK2584" i="64"/>
  <c r="BL2584" i="64"/>
  <c r="BM2584" i="64"/>
  <c r="BN2584" i="64"/>
  <c r="BO2584" i="64"/>
  <c r="BP2584" i="64"/>
  <c r="BQ2584" i="64"/>
  <c r="BR2584" i="64"/>
  <c r="BS2584" i="64"/>
  <c r="BT2584" i="64"/>
  <c r="BU2584" i="64"/>
  <c r="BV2584" i="64"/>
  <c r="BW2584" i="64"/>
  <c r="BX2584" i="64"/>
  <c r="BY2584" i="64"/>
  <c r="BZ2584" i="64"/>
  <c r="CA2584" i="64"/>
  <c r="CB2584" i="64"/>
  <c r="CC2584" i="64"/>
  <c r="CD2584" i="64"/>
  <c r="CE2584" i="64"/>
  <c r="CF2584" i="64"/>
  <c r="CG2584" i="64"/>
  <c r="CH2584" i="64"/>
  <c r="CI2584" i="64"/>
  <c r="CJ2584" i="64"/>
  <c r="CK2584" i="64"/>
  <c r="CL2584" i="64"/>
  <c r="L2615" i="64"/>
  <c r="M2615" i="64"/>
  <c r="N2615" i="64"/>
  <c r="O2615" i="64"/>
  <c r="P2615" i="64"/>
  <c r="S2615" i="64"/>
  <c r="T2615" i="64"/>
  <c r="U2615" i="64"/>
  <c r="V2615" i="64"/>
  <c r="W2615" i="64"/>
  <c r="X2615" i="64"/>
  <c r="Y2615" i="64"/>
  <c r="Z2615" i="64"/>
  <c r="AA2615" i="64"/>
  <c r="AB2615" i="64"/>
  <c r="AC2615" i="64"/>
  <c r="AD2615" i="64"/>
  <c r="AE2615" i="64"/>
  <c r="AF2615" i="64"/>
  <c r="AG2615" i="64"/>
  <c r="AH2615" i="64"/>
  <c r="AI2615" i="64"/>
  <c r="AJ2615" i="64"/>
  <c r="AK2615" i="64"/>
  <c r="AL2615" i="64"/>
  <c r="AM2615" i="64"/>
  <c r="AN2615" i="64"/>
  <c r="AO2615" i="64"/>
  <c r="AP2615" i="64"/>
  <c r="AQ2615" i="64"/>
  <c r="AR2615" i="64"/>
  <c r="AS2615" i="64"/>
  <c r="AT2615" i="64"/>
  <c r="AU2615" i="64"/>
  <c r="AV2615" i="64"/>
  <c r="AW2615" i="64"/>
  <c r="AX2615" i="64"/>
  <c r="AY2615" i="64"/>
  <c r="AZ2615" i="64"/>
  <c r="BA2615" i="64"/>
  <c r="BB2615" i="64"/>
  <c r="BC2615" i="64"/>
  <c r="BD2615" i="64"/>
  <c r="BE2615" i="64"/>
  <c r="BF2615" i="64"/>
  <c r="BG2615" i="64"/>
  <c r="BH2615" i="64"/>
  <c r="BI2615" i="64"/>
  <c r="BJ2615" i="64"/>
  <c r="BK2615" i="64"/>
  <c r="BL2615" i="64"/>
  <c r="BM2615" i="64"/>
  <c r="BN2615" i="64"/>
  <c r="BO2615" i="64"/>
  <c r="BP2615" i="64"/>
  <c r="BQ2615" i="64"/>
  <c r="BR2615" i="64"/>
  <c r="BS2615" i="64"/>
  <c r="BT2615" i="64"/>
  <c r="BU2615" i="64"/>
  <c r="BV2615" i="64"/>
  <c r="BW2615" i="64"/>
  <c r="BX2615" i="64"/>
  <c r="BY2615" i="64"/>
  <c r="BZ2615" i="64"/>
  <c r="CA2615" i="64"/>
  <c r="CB2615" i="64"/>
  <c r="CC2615" i="64"/>
  <c r="CD2615" i="64"/>
  <c r="CE2615" i="64"/>
  <c r="CF2615" i="64"/>
  <c r="CG2615" i="64"/>
  <c r="CH2615" i="64"/>
  <c r="CI2615" i="64"/>
  <c r="CJ2615" i="64"/>
  <c r="CK2615" i="64"/>
  <c r="CL2615" i="64"/>
  <c r="K2618" i="64"/>
  <c r="L2618" i="64"/>
  <c r="M2618" i="64"/>
  <c r="N2618" i="64"/>
  <c r="O2618" i="64"/>
  <c r="P2618" i="64"/>
  <c r="R2618" i="64"/>
  <c r="S2618" i="64"/>
  <c r="T2618" i="64"/>
  <c r="U2618" i="64"/>
  <c r="V2618" i="64"/>
  <c r="W2618" i="64"/>
  <c r="X2618" i="64"/>
  <c r="Y2618" i="64"/>
  <c r="Z2618" i="64"/>
  <c r="AA2618" i="64"/>
  <c r="AB2618" i="64"/>
  <c r="AC2618" i="64"/>
  <c r="AD2618" i="64"/>
  <c r="AE2618" i="64"/>
  <c r="AF2618" i="64"/>
  <c r="AG2618" i="64"/>
  <c r="AH2618" i="64"/>
  <c r="AI2618" i="64"/>
  <c r="AJ2618" i="64"/>
  <c r="AK2618" i="64"/>
  <c r="AL2618" i="64"/>
  <c r="AM2618" i="64"/>
  <c r="AN2618" i="64"/>
  <c r="AO2618" i="64"/>
  <c r="AP2618" i="64"/>
  <c r="AQ2618" i="64"/>
  <c r="AR2618" i="64"/>
  <c r="AS2618" i="64"/>
  <c r="AT2618" i="64"/>
  <c r="AU2618" i="64"/>
  <c r="AV2618" i="64"/>
  <c r="AW2618" i="64"/>
  <c r="AX2618" i="64"/>
  <c r="AY2618" i="64"/>
  <c r="AZ2618" i="64"/>
  <c r="BA2618" i="64"/>
  <c r="BB2618" i="64"/>
  <c r="BC2618" i="64"/>
  <c r="BD2618" i="64"/>
  <c r="BE2618" i="64"/>
  <c r="BF2618" i="64"/>
  <c r="BG2618" i="64"/>
  <c r="BH2618" i="64"/>
  <c r="BI2618" i="64"/>
  <c r="BJ2618" i="64"/>
  <c r="BK2618" i="64"/>
  <c r="BL2618" i="64"/>
  <c r="BM2618" i="64"/>
  <c r="BN2618" i="64"/>
  <c r="BO2618" i="64"/>
  <c r="BP2618" i="64"/>
  <c r="BQ2618" i="64"/>
  <c r="BR2618" i="64"/>
  <c r="BS2618" i="64"/>
  <c r="BT2618" i="64"/>
  <c r="BU2618" i="64"/>
  <c r="BV2618" i="64"/>
  <c r="BW2618" i="64"/>
  <c r="BX2618" i="64"/>
  <c r="BY2618" i="64"/>
  <c r="BZ2618" i="64"/>
  <c r="CA2618" i="64"/>
  <c r="CB2618" i="64"/>
  <c r="CC2618" i="64"/>
  <c r="CD2618" i="64"/>
  <c r="CE2618" i="64"/>
  <c r="CF2618" i="64"/>
  <c r="CG2618" i="64"/>
  <c r="CH2618" i="64"/>
  <c r="CI2618" i="64"/>
  <c r="CJ2618" i="64"/>
  <c r="CK2618" i="64"/>
  <c r="CL2618" i="64"/>
  <c r="K2620" i="64"/>
  <c r="L2620" i="64"/>
  <c r="M2620" i="64"/>
  <c r="N2620" i="64"/>
  <c r="O2620" i="64"/>
  <c r="P2620" i="64"/>
  <c r="S2620" i="64"/>
  <c r="T2620" i="64"/>
  <c r="U2620" i="64"/>
  <c r="V2620" i="64"/>
  <c r="W2620" i="64"/>
  <c r="X2620" i="64"/>
  <c r="Y2620" i="64"/>
  <c r="Z2620" i="64"/>
  <c r="AA2620" i="64"/>
  <c r="AB2620" i="64"/>
  <c r="AC2620" i="64"/>
  <c r="AD2620" i="64"/>
  <c r="AE2620" i="64"/>
  <c r="AF2620" i="64"/>
  <c r="AG2620" i="64"/>
  <c r="AH2620" i="64"/>
  <c r="AI2620" i="64"/>
  <c r="AJ2620" i="64"/>
  <c r="AK2620" i="64"/>
  <c r="AL2620" i="64"/>
  <c r="AM2620" i="64"/>
  <c r="AN2620" i="64"/>
  <c r="AO2620" i="64"/>
  <c r="AP2620" i="64"/>
  <c r="AQ2620" i="64"/>
  <c r="AR2620" i="64"/>
  <c r="AS2620" i="64"/>
  <c r="AT2620" i="64"/>
  <c r="AU2620" i="64"/>
  <c r="AV2620" i="64"/>
  <c r="AW2620" i="64"/>
  <c r="AX2620" i="64"/>
  <c r="AY2620" i="64"/>
  <c r="AZ2620" i="64"/>
  <c r="BA2620" i="64"/>
  <c r="BB2620" i="64"/>
  <c r="BC2620" i="64"/>
  <c r="BD2620" i="64"/>
  <c r="BE2620" i="64"/>
  <c r="BF2620" i="64"/>
  <c r="BG2620" i="64"/>
  <c r="BH2620" i="64"/>
  <c r="BI2620" i="64"/>
  <c r="BJ2620" i="64"/>
  <c r="BK2620" i="64"/>
  <c r="BL2620" i="64"/>
  <c r="BM2620" i="64"/>
  <c r="BN2620" i="64"/>
  <c r="BO2620" i="64"/>
  <c r="BP2620" i="64"/>
  <c r="BQ2620" i="64"/>
  <c r="BR2620" i="64"/>
  <c r="BS2620" i="64"/>
  <c r="BT2620" i="64"/>
  <c r="BU2620" i="64"/>
  <c r="BV2620" i="64"/>
  <c r="BW2620" i="64"/>
  <c r="BX2620" i="64"/>
  <c r="BY2620" i="64"/>
  <c r="BZ2620" i="64"/>
  <c r="CA2620" i="64"/>
  <c r="CB2620" i="64"/>
  <c r="CC2620" i="64"/>
  <c r="CD2620" i="64"/>
  <c r="CE2620" i="64"/>
  <c r="CF2620" i="64"/>
  <c r="CG2620" i="64"/>
  <c r="CH2620" i="64"/>
  <c r="CI2620" i="64"/>
  <c r="CJ2620" i="64"/>
  <c r="CK2620" i="64"/>
  <c r="CL2620" i="64"/>
  <c r="K2647" i="64"/>
  <c r="L2647" i="64"/>
  <c r="M2647" i="64"/>
  <c r="N2647" i="64"/>
  <c r="O2647" i="64"/>
  <c r="P2647" i="64"/>
  <c r="S2647" i="64" a="1"/>
  <c r="S2647" i="64"/>
  <c r="T2647" i="64" a="1"/>
  <c r="T2647" i="64"/>
  <c r="U2647" i="64" a="1"/>
  <c r="U2647" i="64"/>
  <c r="V2647" i="64" a="1"/>
  <c r="V2647" i="64"/>
  <c r="W2647" i="64" a="1"/>
  <c r="W2647" i="64"/>
  <c r="X2647" i="64" a="1"/>
  <c r="X2647" i="64"/>
  <c r="Y2647" i="64" a="1"/>
  <c r="Y2647" i="64"/>
  <c r="Z2647" i="64" a="1"/>
  <c r="Z2647" i="64"/>
  <c r="AA2647" i="64" a="1"/>
  <c r="AA2647" i="64"/>
  <c r="AB2647" i="64" a="1"/>
  <c r="AB2647" i="64"/>
  <c r="AC2647" i="64" a="1"/>
  <c r="AC2647" i="64"/>
  <c r="AD2647" i="64" a="1"/>
  <c r="AD2647" i="64"/>
  <c r="AE2647" i="64" a="1"/>
  <c r="AE2647" i="64"/>
  <c r="AF2647" i="64" a="1"/>
  <c r="AF2647" i="64"/>
  <c r="AG2647" i="64" a="1"/>
  <c r="AG2647" i="64"/>
  <c r="AH2647" i="64" a="1"/>
  <c r="AH2647" i="64"/>
  <c r="AI2647" i="64" a="1"/>
  <c r="AI2647" i="64"/>
  <c r="AJ2647" i="64" a="1"/>
  <c r="AJ2647" i="64"/>
  <c r="AK2647" i="64" a="1"/>
  <c r="AK2647" i="64"/>
  <c r="AL2647" i="64" a="1"/>
  <c r="AL2647" i="64"/>
  <c r="AM2647" i="64" a="1"/>
  <c r="AM2647" i="64"/>
  <c r="AN2647" i="64" a="1"/>
  <c r="AN2647" i="64"/>
  <c r="AO2647" i="64" a="1"/>
  <c r="AO2647" i="64"/>
  <c r="AP2647" i="64" a="1"/>
  <c r="AP2647" i="64"/>
  <c r="AQ2647" i="64" a="1"/>
  <c r="AQ2647" i="64"/>
  <c r="AR2647" i="64" a="1"/>
  <c r="AR2647" i="64"/>
  <c r="AS2647" i="64" a="1"/>
  <c r="AS2647" i="64"/>
  <c r="AT2647" i="64" a="1"/>
  <c r="AT2647" i="64"/>
  <c r="AU2647" i="64" a="1"/>
  <c r="AU2647" i="64"/>
  <c r="AV2647" i="64" a="1"/>
  <c r="AV2647" i="64"/>
  <c r="AW2647" i="64" a="1"/>
  <c r="AW2647" i="64"/>
  <c r="AX2647" i="64" a="1"/>
  <c r="AX2647" i="64"/>
  <c r="AY2647" i="64" a="1"/>
  <c r="AY2647" i="64"/>
  <c r="AZ2647" i="64" a="1"/>
  <c r="AZ2647" i="64"/>
  <c r="BA2647" i="64" a="1"/>
  <c r="BA2647" i="64"/>
  <c r="BB2647" i="64" a="1"/>
  <c r="BB2647" i="64"/>
  <c r="BC2647" i="64" a="1"/>
  <c r="BC2647" i="64"/>
  <c r="BD2647" i="64" a="1"/>
  <c r="BD2647" i="64"/>
  <c r="BE2647" i="64" a="1"/>
  <c r="BE2647" i="64"/>
  <c r="BF2647" i="64" a="1"/>
  <c r="BF2647" i="64"/>
  <c r="BG2647" i="64" a="1"/>
  <c r="BG2647" i="64"/>
  <c r="BH2647" i="64" a="1"/>
  <c r="BH2647" i="64"/>
  <c r="BI2647" i="64" a="1"/>
  <c r="BI2647" i="64"/>
  <c r="BJ2647" i="64" a="1"/>
  <c r="BJ2647" i="64"/>
  <c r="BK2647" i="64" a="1"/>
  <c r="BK2647" i="64"/>
  <c r="BL2647" i="64" a="1"/>
  <c r="BL2647" i="64"/>
  <c r="BM2647" i="64" a="1"/>
  <c r="BM2647" i="64"/>
  <c r="BN2647" i="64" a="1"/>
  <c r="BN2647" i="64"/>
  <c r="BO2647" i="64" a="1"/>
  <c r="BO2647" i="64"/>
  <c r="BP2647" i="64" a="1"/>
  <c r="BP2647" i="64"/>
  <c r="BQ2647" i="64" a="1"/>
  <c r="BQ2647" i="64"/>
  <c r="BR2647" i="64" a="1"/>
  <c r="BR2647" i="64"/>
  <c r="BS2647" i="64" a="1"/>
  <c r="BS2647" i="64"/>
  <c r="BT2647" i="64" a="1"/>
  <c r="BT2647" i="64"/>
  <c r="BU2647" i="64" a="1"/>
  <c r="BU2647" i="64"/>
  <c r="BV2647" i="64" a="1"/>
  <c r="BV2647" i="64"/>
  <c r="BW2647" i="64" a="1"/>
  <c r="BW2647" i="64"/>
  <c r="BX2647" i="64" a="1"/>
  <c r="BX2647" i="64"/>
  <c r="BY2647" i="64" a="1"/>
  <c r="BY2647" i="64"/>
  <c r="BZ2647" i="64" a="1"/>
  <c r="BZ2647" i="64"/>
  <c r="CA2647" i="64" a="1"/>
  <c r="CA2647" i="64"/>
  <c r="CB2647" i="64" a="1"/>
  <c r="CB2647" i="64"/>
  <c r="CC2647" i="64" a="1"/>
  <c r="CC2647" i="64"/>
  <c r="CD2647" i="64" a="1"/>
  <c r="CD2647" i="64"/>
  <c r="CE2647" i="64" a="1"/>
  <c r="CE2647" i="64"/>
  <c r="CF2647" i="64" a="1"/>
  <c r="CF2647" i="64"/>
  <c r="CG2647" i="64" a="1"/>
  <c r="CG2647" i="64"/>
  <c r="CH2647" i="64" a="1"/>
  <c r="CH2647" i="64"/>
  <c r="CI2647" i="64" a="1"/>
  <c r="CI2647" i="64"/>
  <c r="CJ2647" i="64" a="1"/>
  <c r="CJ2647" i="64"/>
  <c r="CK2647" i="64" a="1"/>
  <c r="CK2647" i="64"/>
  <c r="CL2647" i="64" a="1"/>
  <c r="CL2647" i="64"/>
  <c r="K2653" i="64"/>
  <c r="L2653" i="64"/>
  <c r="M2653" i="64"/>
  <c r="N2653" i="64"/>
  <c r="O2653" i="64"/>
  <c r="P2653" i="64"/>
  <c r="S2653" i="64"/>
  <c r="T2653" i="64"/>
  <c r="U2653" i="64"/>
  <c r="V2653" i="64"/>
  <c r="W2653" i="64"/>
  <c r="X2653" i="64"/>
  <c r="Y2653" i="64"/>
  <c r="Z2653" i="64"/>
  <c r="AA2653" i="64"/>
  <c r="AB2653" i="64"/>
  <c r="AC2653" i="64"/>
  <c r="AD2653" i="64"/>
  <c r="AE2653" i="64"/>
  <c r="AF2653" i="64"/>
  <c r="AG2653" i="64"/>
  <c r="AH2653" i="64"/>
  <c r="AI2653" i="64"/>
  <c r="AJ2653" i="64"/>
  <c r="AK2653" i="64"/>
  <c r="AL2653" i="64"/>
  <c r="AM2653" i="64"/>
  <c r="AN2653" i="64"/>
  <c r="AO2653" i="64"/>
  <c r="AP2653" i="64"/>
  <c r="AQ2653" i="64"/>
  <c r="AR2653" i="64"/>
  <c r="AS2653" i="64"/>
  <c r="AT2653" i="64"/>
  <c r="AU2653" i="64"/>
  <c r="AV2653" i="64"/>
  <c r="AW2653" i="64"/>
  <c r="AX2653" i="64"/>
  <c r="AY2653" i="64"/>
  <c r="AZ2653" i="64"/>
  <c r="BA2653" i="64"/>
  <c r="BB2653" i="64"/>
  <c r="BC2653" i="64"/>
  <c r="BD2653" i="64"/>
  <c r="BE2653" i="64"/>
  <c r="BF2653" i="64"/>
  <c r="BG2653" i="64"/>
  <c r="BH2653" i="64"/>
  <c r="BI2653" i="64"/>
  <c r="BJ2653" i="64"/>
  <c r="BK2653" i="64"/>
  <c r="BL2653" i="64"/>
  <c r="BM2653" i="64"/>
  <c r="BN2653" i="64"/>
  <c r="BO2653" i="64"/>
  <c r="BP2653" i="64"/>
  <c r="BQ2653" i="64"/>
  <c r="BR2653" i="64"/>
  <c r="BS2653" i="64"/>
  <c r="BT2653" i="64"/>
  <c r="BU2653" i="64"/>
  <c r="BV2653" i="64"/>
  <c r="BW2653" i="64"/>
  <c r="BX2653" i="64"/>
  <c r="BY2653" i="64"/>
  <c r="BZ2653" i="64"/>
  <c r="CA2653" i="64"/>
  <c r="CB2653" i="64"/>
  <c r="CC2653" i="64"/>
  <c r="CD2653" i="64"/>
  <c r="CE2653" i="64"/>
  <c r="CF2653" i="64"/>
  <c r="CG2653" i="64"/>
  <c r="CH2653" i="64"/>
  <c r="CI2653" i="64"/>
  <c r="CJ2653" i="64"/>
  <c r="CK2653" i="64"/>
  <c r="CL2653" i="64"/>
  <c r="K2654" i="64"/>
  <c r="L2654" i="64"/>
  <c r="M2654" i="64"/>
  <c r="N2654" i="64"/>
  <c r="O2654" i="64"/>
  <c r="P2654" i="64"/>
  <c r="S2654" i="64"/>
  <c r="T2654" i="64"/>
  <c r="U2654" i="64"/>
  <c r="V2654" i="64"/>
  <c r="W2654" i="64"/>
  <c r="X2654" i="64"/>
  <c r="Y2654" i="64"/>
  <c r="Z2654" i="64"/>
  <c r="AA2654" i="64"/>
  <c r="AB2654" i="64"/>
  <c r="AC2654" i="64"/>
  <c r="AD2654" i="64"/>
  <c r="AE2654" i="64"/>
  <c r="AF2654" i="64"/>
  <c r="AG2654" i="64"/>
  <c r="AH2654" i="64"/>
  <c r="AI2654" i="64"/>
  <c r="AJ2654" i="64"/>
  <c r="AK2654" i="64"/>
  <c r="AL2654" i="64"/>
  <c r="AM2654" i="64"/>
  <c r="AN2654" i="64"/>
  <c r="AO2654" i="64"/>
  <c r="AP2654" i="64"/>
  <c r="AQ2654" i="64"/>
  <c r="AR2654" i="64"/>
  <c r="AS2654" i="64"/>
  <c r="AT2654" i="64"/>
  <c r="AU2654" i="64"/>
  <c r="AV2654" i="64"/>
  <c r="AW2654" i="64"/>
  <c r="AX2654" i="64"/>
  <c r="AY2654" i="64"/>
  <c r="AZ2654" i="64"/>
  <c r="BA2654" i="64"/>
  <c r="BB2654" i="64"/>
  <c r="BC2654" i="64"/>
  <c r="BD2654" i="64"/>
  <c r="BE2654" i="64"/>
  <c r="BF2654" i="64"/>
  <c r="BG2654" i="64"/>
  <c r="BH2654" i="64"/>
  <c r="BI2654" i="64"/>
  <c r="BJ2654" i="64"/>
  <c r="BK2654" i="64"/>
  <c r="BL2654" i="64"/>
  <c r="BM2654" i="64"/>
  <c r="BN2654" i="64"/>
  <c r="BO2654" i="64"/>
  <c r="BP2654" i="64"/>
  <c r="BQ2654" i="64"/>
  <c r="BR2654" i="64"/>
  <c r="BS2654" i="64"/>
  <c r="BT2654" i="64"/>
  <c r="BU2654" i="64"/>
  <c r="BV2654" i="64"/>
  <c r="BW2654" i="64"/>
  <c r="BX2654" i="64"/>
  <c r="BY2654" i="64"/>
  <c r="BZ2654" i="64"/>
  <c r="CA2654" i="64"/>
  <c r="CB2654" i="64"/>
  <c r="CC2654" i="64"/>
  <c r="CD2654" i="64"/>
  <c r="CE2654" i="64"/>
  <c r="CF2654" i="64"/>
  <c r="CG2654" i="64"/>
  <c r="CH2654" i="64"/>
  <c r="CI2654" i="64"/>
  <c r="CJ2654" i="64"/>
  <c r="CK2654" i="64"/>
  <c r="CL2654" i="64"/>
  <c r="S2681" i="64" a="1"/>
  <c r="S2681" i="64"/>
  <c r="T2681" i="64" a="1"/>
  <c r="T2681" i="64"/>
  <c r="U2681" i="64" a="1"/>
  <c r="U2681" i="64"/>
  <c r="V2681" i="64" a="1"/>
  <c r="V2681" i="64"/>
  <c r="W2681" i="64" a="1"/>
  <c r="W2681" i="64"/>
  <c r="X2681" i="64" a="1"/>
  <c r="X2681" i="64"/>
  <c r="Y2681" i="64" a="1"/>
  <c r="Y2681" i="64"/>
  <c r="Z2681" i="64" a="1"/>
  <c r="Z2681" i="64"/>
  <c r="AA2681" i="64" a="1"/>
  <c r="AA2681" i="64"/>
  <c r="AB2681" i="64" a="1"/>
  <c r="AB2681" i="64"/>
  <c r="AC2681" i="64" a="1"/>
  <c r="AC2681" i="64"/>
  <c r="AD2681" i="64" a="1"/>
  <c r="AD2681" i="64"/>
  <c r="AE2681" i="64" a="1"/>
  <c r="AE2681" i="64"/>
  <c r="AF2681" i="64" a="1"/>
  <c r="AF2681" i="64"/>
  <c r="AG2681" i="64" a="1"/>
  <c r="AG2681" i="64"/>
  <c r="AH2681" i="64" a="1"/>
  <c r="AH2681" i="64"/>
  <c r="AI2681" i="64" a="1"/>
  <c r="AI2681" i="64"/>
  <c r="AJ2681" i="64" a="1"/>
  <c r="AJ2681" i="64"/>
  <c r="AK2681" i="64" a="1"/>
  <c r="AK2681" i="64"/>
  <c r="AL2681" i="64" a="1"/>
  <c r="AL2681" i="64"/>
  <c r="AM2681" i="64" a="1"/>
  <c r="AM2681" i="64"/>
  <c r="AN2681" i="64" a="1"/>
  <c r="AN2681" i="64"/>
  <c r="AO2681" i="64" a="1"/>
  <c r="AO2681" i="64"/>
  <c r="AP2681" i="64" a="1"/>
  <c r="AP2681" i="64"/>
  <c r="AQ2681" i="64" a="1"/>
  <c r="AQ2681" i="64"/>
  <c r="AR2681" i="64" a="1"/>
  <c r="AR2681" i="64"/>
  <c r="AS2681" i="64" a="1"/>
  <c r="AS2681" i="64"/>
  <c r="AT2681" i="64" a="1"/>
  <c r="AT2681" i="64"/>
  <c r="AU2681" i="64" a="1"/>
  <c r="AU2681" i="64"/>
  <c r="AV2681" i="64" a="1"/>
  <c r="AV2681" i="64"/>
  <c r="AW2681" i="64" a="1"/>
  <c r="AW2681" i="64"/>
  <c r="AX2681" i="64" a="1"/>
  <c r="AX2681" i="64"/>
  <c r="AY2681" i="64" a="1"/>
  <c r="AY2681" i="64"/>
  <c r="AZ2681" i="64" a="1"/>
  <c r="AZ2681" i="64"/>
  <c r="BA2681" i="64" a="1"/>
  <c r="BA2681" i="64"/>
  <c r="BB2681" i="64" a="1"/>
  <c r="BB2681" i="64"/>
  <c r="BC2681" i="64" a="1"/>
  <c r="BC2681" i="64"/>
  <c r="BD2681" i="64" a="1"/>
  <c r="BD2681" i="64"/>
  <c r="BE2681" i="64" a="1"/>
  <c r="BE2681" i="64"/>
  <c r="BF2681" i="64" a="1"/>
  <c r="BF2681" i="64"/>
  <c r="BG2681" i="64" a="1"/>
  <c r="BG2681" i="64"/>
  <c r="BH2681" i="64" a="1"/>
  <c r="BH2681" i="64"/>
  <c r="BI2681" i="64" a="1"/>
  <c r="BI2681" i="64"/>
  <c r="BJ2681" i="64" a="1"/>
  <c r="BJ2681" i="64"/>
  <c r="BK2681" i="64" a="1"/>
  <c r="BK2681" i="64"/>
  <c r="BL2681" i="64" a="1"/>
  <c r="BL2681" i="64"/>
  <c r="BM2681" i="64" a="1"/>
  <c r="BM2681" i="64"/>
  <c r="BN2681" i="64" a="1"/>
  <c r="BN2681" i="64"/>
  <c r="BO2681" i="64" a="1"/>
  <c r="BO2681" i="64"/>
  <c r="BP2681" i="64" a="1"/>
  <c r="BP2681" i="64"/>
  <c r="BQ2681" i="64" a="1"/>
  <c r="BQ2681" i="64"/>
  <c r="BR2681" i="64" a="1"/>
  <c r="BR2681" i="64"/>
  <c r="BS2681" i="64" a="1"/>
  <c r="BS2681" i="64"/>
  <c r="BT2681" i="64" a="1"/>
  <c r="BT2681" i="64"/>
  <c r="BU2681" i="64" a="1"/>
  <c r="BU2681" i="64"/>
  <c r="BV2681" i="64" a="1"/>
  <c r="BV2681" i="64"/>
  <c r="BW2681" i="64" a="1"/>
  <c r="BW2681" i="64"/>
  <c r="BX2681" i="64" a="1"/>
  <c r="BX2681" i="64"/>
  <c r="BY2681" i="64" a="1"/>
  <c r="BY2681" i="64"/>
  <c r="BZ2681" i="64" a="1"/>
  <c r="BZ2681" i="64"/>
  <c r="CA2681" i="64" a="1"/>
  <c r="CA2681" i="64"/>
  <c r="CB2681" i="64" a="1"/>
  <c r="CB2681" i="64"/>
  <c r="CC2681" i="64" a="1"/>
  <c r="CC2681" i="64"/>
  <c r="CD2681" i="64" a="1"/>
  <c r="CD2681" i="64"/>
  <c r="CE2681" i="64" a="1"/>
  <c r="CE2681" i="64"/>
  <c r="CF2681" i="64" a="1"/>
  <c r="CF2681" i="64"/>
  <c r="CG2681" i="64" a="1"/>
  <c r="CG2681" i="64"/>
  <c r="CH2681" i="64" a="1"/>
  <c r="CH2681" i="64"/>
  <c r="CI2681" i="64" a="1"/>
  <c r="CI2681" i="64"/>
  <c r="CJ2681" i="64" a="1"/>
  <c r="CJ2681" i="64"/>
  <c r="CK2681" i="64" a="1"/>
  <c r="CK2681" i="64"/>
  <c r="CL2681" i="64" a="1"/>
  <c r="CL2681" i="64"/>
  <c r="S2687" i="64"/>
  <c r="T2687" i="64"/>
  <c r="U2687" i="64"/>
  <c r="V2687" i="64"/>
  <c r="W2687" i="64"/>
  <c r="X2687" i="64"/>
  <c r="Y2687" i="64"/>
  <c r="Z2687" i="64"/>
  <c r="AA2687" i="64"/>
  <c r="AB2687" i="64"/>
  <c r="AC2687" i="64"/>
  <c r="AD2687" i="64"/>
  <c r="AE2687" i="64"/>
  <c r="AF2687" i="64"/>
  <c r="AG2687" i="64"/>
  <c r="AH2687" i="64"/>
  <c r="AI2687" i="64"/>
  <c r="AJ2687" i="64"/>
  <c r="AK2687" i="64"/>
  <c r="AL2687" i="64"/>
  <c r="AM2687" i="64"/>
  <c r="AN2687" i="64"/>
  <c r="AO2687" i="64"/>
  <c r="AP2687" i="64"/>
  <c r="AQ2687" i="64"/>
  <c r="AR2687" i="64"/>
  <c r="AS2687" i="64"/>
  <c r="AT2687" i="64"/>
  <c r="AU2687" i="64"/>
  <c r="AV2687" i="64"/>
  <c r="AW2687" i="64"/>
  <c r="AX2687" i="64"/>
  <c r="AY2687" i="64"/>
  <c r="AZ2687" i="64"/>
  <c r="BA2687" i="64"/>
  <c r="BB2687" i="64"/>
  <c r="BC2687" i="64"/>
  <c r="BD2687" i="64"/>
  <c r="BE2687" i="64"/>
  <c r="BF2687" i="64"/>
  <c r="BG2687" i="64"/>
  <c r="BH2687" i="64"/>
  <c r="BI2687" i="64"/>
  <c r="BJ2687" i="64"/>
  <c r="BK2687" i="64"/>
  <c r="BL2687" i="64"/>
  <c r="BM2687" i="64"/>
  <c r="BN2687" i="64"/>
  <c r="BO2687" i="64"/>
  <c r="BP2687" i="64"/>
  <c r="BQ2687" i="64"/>
  <c r="BR2687" i="64"/>
  <c r="BS2687" i="64"/>
  <c r="BT2687" i="64"/>
  <c r="BU2687" i="64"/>
  <c r="BV2687" i="64"/>
  <c r="BW2687" i="64"/>
  <c r="BX2687" i="64"/>
  <c r="BY2687" i="64"/>
  <c r="BZ2687" i="64"/>
  <c r="CA2687" i="64"/>
  <c r="CB2687" i="64"/>
  <c r="CC2687" i="64"/>
  <c r="CD2687" i="64"/>
  <c r="CE2687" i="64"/>
  <c r="CF2687" i="64"/>
  <c r="CG2687" i="64"/>
  <c r="CH2687" i="64"/>
  <c r="CI2687" i="64"/>
  <c r="CJ2687" i="64"/>
  <c r="CK2687" i="64"/>
  <c r="CL2687" i="64"/>
  <c r="K2688" i="64"/>
  <c r="L2688" i="64"/>
  <c r="M2688" i="64"/>
  <c r="N2688" i="64"/>
  <c r="O2688" i="64"/>
  <c r="P2688" i="64"/>
  <c r="S2688" i="64"/>
  <c r="T2688" i="64"/>
  <c r="U2688" i="64"/>
  <c r="V2688" i="64"/>
  <c r="W2688" i="64"/>
  <c r="X2688" i="64"/>
  <c r="Y2688" i="64"/>
  <c r="Z2688" i="64"/>
  <c r="AA2688" i="64"/>
  <c r="AB2688" i="64"/>
  <c r="AC2688" i="64"/>
  <c r="AD2688" i="64"/>
  <c r="AE2688" i="64"/>
  <c r="AF2688" i="64"/>
  <c r="AG2688" i="64"/>
  <c r="AH2688" i="64"/>
  <c r="AI2688" i="64"/>
  <c r="AJ2688" i="64"/>
  <c r="AK2688" i="64"/>
  <c r="AL2688" i="64"/>
  <c r="AM2688" i="64"/>
  <c r="AN2688" i="64"/>
  <c r="AO2688" i="64"/>
  <c r="AP2688" i="64"/>
  <c r="AQ2688" i="64"/>
  <c r="AR2688" i="64"/>
  <c r="AS2688" i="64"/>
  <c r="AT2688" i="64"/>
  <c r="AU2688" i="64"/>
  <c r="AV2688" i="64"/>
  <c r="AW2688" i="64"/>
  <c r="AX2688" i="64"/>
  <c r="AY2688" i="64"/>
  <c r="AZ2688" i="64"/>
  <c r="BA2688" i="64"/>
  <c r="BB2688" i="64"/>
  <c r="BC2688" i="64"/>
  <c r="BD2688" i="64"/>
  <c r="BE2688" i="64"/>
  <c r="BF2688" i="64"/>
  <c r="BG2688" i="64"/>
  <c r="BH2688" i="64"/>
  <c r="BI2688" i="64"/>
  <c r="BJ2688" i="64"/>
  <c r="BK2688" i="64"/>
  <c r="BL2688" i="64"/>
  <c r="BM2688" i="64"/>
  <c r="BN2688" i="64"/>
  <c r="BO2688" i="64"/>
  <c r="BP2688" i="64"/>
  <c r="BQ2688" i="64"/>
  <c r="BR2688" i="64"/>
  <c r="BS2688" i="64"/>
  <c r="BT2688" i="64"/>
  <c r="BU2688" i="64"/>
  <c r="BV2688" i="64"/>
  <c r="BW2688" i="64"/>
  <c r="BX2688" i="64"/>
  <c r="BY2688" i="64"/>
  <c r="BZ2688" i="64"/>
  <c r="CA2688" i="64"/>
  <c r="CB2688" i="64"/>
  <c r="CC2688" i="64"/>
  <c r="CD2688" i="64"/>
  <c r="CE2688" i="64"/>
  <c r="CF2688" i="64"/>
  <c r="CG2688" i="64"/>
  <c r="CH2688" i="64"/>
  <c r="CI2688" i="64"/>
  <c r="CJ2688" i="64"/>
  <c r="CK2688" i="64"/>
  <c r="CL2688" i="64"/>
  <c r="K2725" i="64"/>
  <c r="L2725" i="64"/>
  <c r="M2725" i="64"/>
  <c r="N2725" i="64"/>
  <c r="O2725" i="64"/>
  <c r="P2725" i="64"/>
  <c r="S2725" i="64" a="1"/>
  <c r="S2725" i="64"/>
  <c r="T2725" i="64" a="1"/>
  <c r="T2725" i="64"/>
  <c r="U2725" i="64" a="1"/>
  <c r="U2725" i="64"/>
  <c r="V2725" i="64" a="1"/>
  <c r="V2725" i="64"/>
  <c r="W2725" i="64" a="1"/>
  <c r="W2725" i="64"/>
  <c r="X2725" i="64" a="1"/>
  <c r="X2725" i="64"/>
  <c r="Y2725" i="64" a="1"/>
  <c r="Y2725" i="64"/>
  <c r="Z2725" i="64" a="1"/>
  <c r="Z2725" i="64"/>
  <c r="AA2725" i="64" a="1"/>
  <c r="AA2725" i="64"/>
  <c r="AB2725" i="64" a="1"/>
  <c r="AB2725" i="64"/>
  <c r="AC2725" i="64" a="1"/>
  <c r="AC2725" i="64"/>
  <c r="AD2725" i="64" a="1"/>
  <c r="AD2725" i="64"/>
  <c r="AE2725" i="64" a="1"/>
  <c r="AE2725" i="64"/>
  <c r="AF2725" i="64" a="1"/>
  <c r="AF2725" i="64"/>
  <c r="AG2725" i="64" a="1"/>
  <c r="AG2725" i="64"/>
  <c r="AH2725" i="64" a="1"/>
  <c r="AH2725" i="64"/>
  <c r="AI2725" i="64" a="1"/>
  <c r="AI2725" i="64"/>
  <c r="AJ2725" i="64" a="1"/>
  <c r="AJ2725" i="64"/>
  <c r="AK2725" i="64" a="1"/>
  <c r="AK2725" i="64"/>
  <c r="AL2725" i="64" a="1"/>
  <c r="AL2725" i="64"/>
  <c r="AM2725" i="64" a="1"/>
  <c r="AM2725" i="64"/>
  <c r="AN2725" i="64" a="1"/>
  <c r="AN2725" i="64"/>
  <c r="AO2725" i="64" a="1"/>
  <c r="AO2725" i="64"/>
  <c r="AP2725" i="64" a="1"/>
  <c r="AP2725" i="64"/>
  <c r="AQ2725" i="64" a="1"/>
  <c r="AQ2725" i="64"/>
  <c r="AR2725" i="64" a="1"/>
  <c r="AR2725" i="64"/>
  <c r="AS2725" i="64" a="1"/>
  <c r="AS2725" i="64"/>
  <c r="AT2725" i="64" a="1"/>
  <c r="AT2725" i="64"/>
  <c r="AU2725" i="64" a="1"/>
  <c r="AU2725" i="64"/>
  <c r="AV2725" i="64" a="1"/>
  <c r="AV2725" i="64"/>
  <c r="AW2725" i="64" a="1"/>
  <c r="AW2725" i="64"/>
  <c r="AX2725" i="64" a="1"/>
  <c r="AX2725" i="64"/>
  <c r="AY2725" i="64" a="1"/>
  <c r="AY2725" i="64"/>
  <c r="AZ2725" i="64" a="1"/>
  <c r="AZ2725" i="64"/>
  <c r="BA2725" i="64" a="1"/>
  <c r="BA2725" i="64"/>
  <c r="BB2725" i="64" a="1"/>
  <c r="BB2725" i="64"/>
  <c r="BC2725" i="64" a="1"/>
  <c r="BC2725" i="64"/>
  <c r="BD2725" i="64" a="1"/>
  <c r="BD2725" i="64"/>
  <c r="BE2725" i="64" a="1"/>
  <c r="BE2725" i="64"/>
  <c r="BF2725" i="64" a="1"/>
  <c r="BF2725" i="64"/>
  <c r="BG2725" i="64" a="1"/>
  <c r="BG2725" i="64"/>
  <c r="BH2725" i="64" a="1"/>
  <c r="BH2725" i="64"/>
  <c r="BI2725" i="64" a="1"/>
  <c r="BI2725" i="64"/>
  <c r="BJ2725" i="64" a="1"/>
  <c r="BJ2725" i="64"/>
  <c r="BK2725" i="64" a="1"/>
  <c r="BK2725" i="64"/>
  <c r="BL2725" i="64" a="1"/>
  <c r="BL2725" i="64"/>
  <c r="BM2725" i="64" a="1"/>
  <c r="BM2725" i="64"/>
  <c r="BN2725" i="64" a="1"/>
  <c r="BN2725" i="64"/>
  <c r="BO2725" i="64" a="1"/>
  <c r="BO2725" i="64"/>
  <c r="BP2725" i="64" a="1"/>
  <c r="BP2725" i="64"/>
  <c r="BQ2725" i="64" a="1"/>
  <c r="BQ2725" i="64"/>
  <c r="BR2725" i="64" a="1"/>
  <c r="BR2725" i="64"/>
  <c r="BS2725" i="64" a="1"/>
  <c r="BS2725" i="64"/>
  <c r="BT2725" i="64" a="1"/>
  <c r="BT2725" i="64"/>
  <c r="BU2725" i="64" a="1"/>
  <c r="BU2725" i="64"/>
  <c r="BV2725" i="64" a="1"/>
  <c r="BV2725" i="64"/>
  <c r="BW2725" i="64" a="1"/>
  <c r="BW2725" i="64"/>
  <c r="BX2725" i="64" a="1"/>
  <c r="BX2725" i="64"/>
  <c r="BY2725" i="64" a="1"/>
  <c r="BY2725" i="64"/>
  <c r="BZ2725" i="64" a="1"/>
  <c r="BZ2725" i="64"/>
  <c r="CA2725" i="64" a="1"/>
  <c r="CA2725" i="64"/>
  <c r="CB2725" i="64" a="1"/>
  <c r="CB2725" i="64"/>
  <c r="CC2725" i="64" a="1"/>
  <c r="CC2725" i="64"/>
  <c r="CD2725" i="64" a="1"/>
  <c r="CD2725" i="64"/>
  <c r="CE2725" i="64" a="1"/>
  <c r="CE2725" i="64"/>
  <c r="CF2725" i="64" a="1"/>
  <c r="CF2725" i="64"/>
  <c r="CG2725" i="64" a="1"/>
  <c r="CG2725" i="64"/>
  <c r="CH2725" i="64" a="1"/>
  <c r="CH2725" i="64"/>
  <c r="CI2725" i="64" a="1"/>
  <c r="CI2725" i="64"/>
  <c r="CJ2725" i="64" a="1"/>
  <c r="CJ2725" i="64"/>
  <c r="CK2725" i="64" a="1"/>
  <c r="CK2725" i="64"/>
  <c r="CL2725" i="64" a="1"/>
  <c r="CL2725" i="64"/>
  <c r="K2731" i="64"/>
  <c r="L2731" i="64"/>
  <c r="M2731" i="64"/>
  <c r="N2731" i="64"/>
  <c r="O2731" i="64"/>
  <c r="P2731" i="64"/>
  <c r="S2731" i="64"/>
  <c r="T2731" i="64"/>
  <c r="U2731" i="64"/>
  <c r="V2731" i="64"/>
  <c r="W2731" i="64"/>
  <c r="X2731" i="64"/>
  <c r="Y2731" i="64"/>
  <c r="Z2731" i="64"/>
  <c r="AA2731" i="64"/>
  <c r="AB2731" i="64"/>
  <c r="AC2731" i="64"/>
  <c r="AD2731" i="64"/>
  <c r="AE2731" i="64"/>
  <c r="AF2731" i="64"/>
  <c r="AG2731" i="64"/>
  <c r="AH2731" i="64"/>
  <c r="AI2731" i="64"/>
  <c r="AJ2731" i="64"/>
  <c r="AK2731" i="64"/>
  <c r="AL2731" i="64"/>
  <c r="AM2731" i="64"/>
  <c r="AN2731" i="64"/>
  <c r="AO2731" i="64"/>
  <c r="AP2731" i="64"/>
  <c r="AQ2731" i="64"/>
  <c r="AR2731" i="64"/>
  <c r="AS2731" i="64"/>
  <c r="AT2731" i="64"/>
  <c r="AU2731" i="64"/>
  <c r="AV2731" i="64"/>
  <c r="AW2731" i="64"/>
  <c r="AX2731" i="64"/>
  <c r="AY2731" i="64"/>
  <c r="AZ2731" i="64"/>
  <c r="BA2731" i="64"/>
  <c r="BB2731" i="64"/>
  <c r="BC2731" i="64"/>
  <c r="BD2731" i="64"/>
  <c r="BE2731" i="64"/>
  <c r="BF2731" i="64"/>
  <c r="BG2731" i="64"/>
  <c r="BH2731" i="64"/>
  <c r="BI2731" i="64"/>
  <c r="BJ2731" i="64"/>
  <c r="BK2731" i="64"/>
  <c r="BL2731" i="64"/>
  <c r="BM2731" i="64"/>
  <c r="BN2731" i="64"/>
  <c r="BO2731" i="64"/>
  <c r="BP2731" i="64"/>
  <c r="BQ2731" i="64"/>
  <c r="BR2731" i="64"/>
  <c r="BS2731" i="64"/>
  <c r="BT2731" i="64"/>
  <c r="BU2731" i="64"/>
  <c r="BV2731" i="64"/>
  <c r="BW2731" i="64"/>
  <c r="BX2731" i="64"/>
  <c r="BY2731" i="64"/>
  <c r="BZ2731" i="64"/>
  <c r="CA2731" i="64"/>
  <c r="CB2731" i="64"/>
  <c r="CC2731" i="64"/>
  <c r="CD2731" i="64"/>
  <c r="CE2731" i="64"/>
  <c r="CF2731" i="64"/>
  <c r="CG2731" i="64"/>
  <c r="CH2731" i="64"/>
  <c r="CI2731" i="64"/>
  <c r="CJ2731" i="64"/>
  <c r="CK2731" i="64"/>
  <c r="CL2731" i="64"/>
  <c r="K2732" i="64"/>
  <c r="L2732" i="64"/>
  <c r="M2732" i="64"/>
  <c r="N2732" i="64"/>
  <c r="O2732" i="64"/>
  <c r="P2732" i="64"/>
  <c r="S2732" i="64"/>
  <c r="T2732" i="64"/>
  <c r="U2732" i="64"/>
  <c r="V2732" i="64"/>
  <c r="W2732" i="64"/>
  <c r="X2732" i="64"/>
  <c r="Y2732" i="64"/>
  <c r="Z2732" i="64"/>
  <c r="AA2732" i="64"/>
  <c r="AB2732" i="64"/>
  <c r="AC2732" i="64"/>
  <c r="AD2732" i="64"/>
  <c r="AE2732" i="64"/>
  <c r="AF2732" i="64"/>
  <c r="AG2732" i="64"/>
  <c r="AH2732" i="64"/>
  <c r="AI2732" i="64"/>
  <c r="AJ2732" i="64"/>
  <c r="AK2732" i="64"/>
  <c r="AL2732" i="64"/>
  <c r="AM2732" i="64"/>
  <c r="AN2732" i="64"/>
  <c r="AO2732" i="64"/>
  <c r="AP2732" i="64"/>
  <c r="AQ2732" i="64"/>
  <c r="AR2732" i="64"/>
  <c r="AS2732" i="64"/>
  <c r="AT2732" i="64"/>
  <c r="AU2732" i="64"/>
  <c r="AV2732" i="64"/>
  <c r="AW2732" i="64"/>
  <c r="AX2732" i="64"/>
  <c r="AY2732" i="64"/>
  <c r="AZ2732" i="64"/>
  <c r="BA2732" i="64"/>
  <c r="BB2732" i="64"/>
  <c r="BC2732" i="64"/>
  <c r="BD2732" i="64"/>
  <c r="BE2732" i="64"/>
  <c r="BF2732" i="64"/>
  <c r="BG2732" i="64"/>
  <c r="BH2732" i="64"/>
  <c r="BI2732" i="64"/>
  <c r="BJ2732" i="64"/>
  <c r="BK2732" i="64"/>
  <c r="BL2732" i="64"/>
  <c r="BM2732" i="64"/>
  <c r="BN2732" i="64"/>
  <c r="BO2732" i="64"/>
  <c r="BP2732" i="64"/>
  <c r="BQ2732" i="64"/>
  <c r="BR2732" i="64"/>
  <c r="BS2732" i="64"/>
  <c r="BT2732" i="64"/>
  <c r="BU2732" i="64"/>
  <c r="BV2732" i="64"/>
  <c r="BW2732" i="64"/>
  <c r="BX2732" i="64"/>
  <c r="BY2732" i="64"/>
  <c r="BZ2732" i="64"/>
  <c r="CA2732" i="64"/>
  <c r="CB2732" i="64"/>
  <c r="CC2732" i="64"/>
  <c r="CD2732" i="64"/>
  <c r="CE2732" i="64"/>
  <c r="CF2732" i="64"/>
  <c r="CG2732" i="64"/>
  <c r="CH2732" i="64"/>
  <c r="CI2732" i="64"/>
  <c r="CJ2732" i="64"/>
  <c r="CK2732" i="64"/>
  <c r="CL2732"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44"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9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9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31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3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5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906"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41"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013"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049"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42"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676"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710"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89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2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5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8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K13" authorId="0" shapeId="0" xr:uid="{27192DD1-704B-4F0F-AF94-8999D1ADC116}">
      <text>
        <r>
          <rPr>
            <b/>
            <sz val="9"/>
            <color indexed="81"/>
            <rFont val="Tahoma"/>
            <family val="2"/>
          </rPr>
          <t>Joseph Orsi:</t>
        </r>
        <r>
          <rPr>
            <sz val="9"/>
            <color indexed="81"/>
            <rFont val="Tahoma"/>
            <family val="2"/>
          </rPr>
          <t xml:space="preserve">
Enter the # of annual unit volume expected in each of the projection years</t>
        </r>
      </text>
    </comment>
    <comment ref="B56"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6"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<sst xmlns="http://schemas.openxmlformats.org/spreadsheetml/2006/main" count="7090" uniqueCount="1053">
  <si>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</si>
  <si>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</si>
  <si>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</si>
  <si>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</si>
  <si>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</si>
  <si>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</si>
  <si>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</si>
  <si>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</si>
  <si>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</si>
  <si>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</si>
  <si>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</si>
  <si>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</si>
  <si>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</si>
  <si>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</si>
  <si>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</si>
  <si>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</si>
  <si>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</si>
  <si>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</si>
  <si>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</si>
  <si>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</si>
  <si>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</si>
  <si>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</si>
  <si>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</si>
  <si>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</si>
  <si>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</si>
  <si>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</si>
  <si>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</si>
  <si>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</si>
  <si>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</si>
  <si>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</si>
  <si>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</si>
  <si>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</si>
  <si>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</si>
  <si>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</si>
  <si>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</si>
  <si>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</si>
  <si>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</si>
  <si>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</si>
  <si>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</si>
  <si>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</si>
  <si>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</si>
  <si>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</si>
  <si>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</si>
  <si>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</si>
  <si>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</si>
  <si>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</si>
  <si>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</si>
  <si>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</si>
  <si>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</si>
  <si>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</si>
  <si>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</si>
  <si>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</si>
  <si>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</si>
  <si>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</si>
  <si>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</si>
  <si>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</si>
  <si>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</si>
  <si>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</si>
  <si>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</si>
  <si>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</si>
  <si>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</si>
  <si>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</si>
  <si>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</si>
  <si>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</si>
  <si>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</si>
  <si>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</si>
  <si>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</si>
  <si>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</si>
  <si>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</si>
  <si>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</si>
  <si>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</si>
  <si>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</si>
  <si>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</si>
  <si>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</si>
  <si>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</si>
  <si>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</si>
  <si>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</si>
  <si>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</si>
  <si>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</si>
  <si>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</si>
  <si>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</si>
  <si>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</si>
  <si>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</si>
  <si>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</si>
  <si>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</si>
  <si>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</si>
  <si>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</si>
  <si>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</si>
  <si>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</si>
  <si>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</si>
  <si>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</si>
  <si>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</si>
  <si>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</si>
  <si>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</si>
  <si>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</si>
  <si>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</si>
  <si>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</si>
  <si>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</si>
  <si>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</si>
  <si>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</si>
  <si>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</si>
  <si>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</si>
  <si>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</si>
  <si>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</si>
  <si>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</si>
  <si>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</si>
  <si>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</si>
  <si>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</si>
  <si>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</si>
  <si>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</si>
  <si>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</si>
  <si>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</si>
  <si>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</si>
  <si>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</si>
  <si>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</si>
  <si>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</si>
  <si>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</si>
  <si>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</si>
  <si>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</si>
  <si>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</si>
  <si>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</si>
  <si>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</si>
  <si>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</si>
  <si>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</si>
  <si>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</si>
  <si>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</si>
  <si>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</si>
  <si>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</si>
  <si>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</si>
  <si>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</si>
  <si>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</si>
  <si>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</si>
  <si>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</si>
  <si>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</si>
  <si>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</si>
  <si>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</si>
  <si>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</si>
  <si>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</si>
  <si>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</si>
  <si>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</si>
  <si>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</si>
  <si>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</si>
  <si>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</si>
  <si>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</si>
  <si>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</si>
  <si>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</si>
  <si>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</si>
  <si>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</si>
  <si>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</si>
  <si>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</si>
  <si>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</si>
  <si>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</si>
  <si>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</si>
  <si>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</si>
  <si>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</si>
  <si>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</si>
  <si>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</si>
  <si>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</si>
  <si>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</si>
  <si>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</si>
  <si>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</si>
  <si>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</si>
  <si>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</si>
  <si>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</si>
  <si>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</si>
  <si>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</si>
  <si>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</si>
  <si>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</si>
  <si>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</si>
  <si>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</si>
  <si>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</si>
  <si>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</si>
  <si>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</si>
  <si>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</si>
  <si>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</si>
  <si>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</si>
  <si>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</si>
  <si>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</si>
  <si>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</si>
  <si>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</si>
  <si>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</si>
  <si>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</si>
  <si>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</si>
  <si>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</si>
  <si>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</si>
  <si>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</si>
  <si>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</si>
  <si>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</si>
  <si>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</si>
  <si>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</si>
  <si>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</si>
  <si>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</si>
  <si>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</si>
  <si>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</si>
  <si>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</si>
  <si>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</si>
  <si>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</si>
  <si>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</si>
  <si>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</si>
  <si>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</si>
  <si>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</si>
  <si>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</si>
  <si>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</si>
  <si>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</si>
  <si>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</si>
  <si>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</si>
  <si>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</si>
  <si>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</si>
  <si>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</si>
  <si>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</si>
  <si>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</si>
  <si>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</si>
  <si>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</si>
  <si>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</si>
  <si>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</si>
  <si>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</si>
  <si>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</si>
  <si>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</si>
  <si>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</si>
  <si>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</si>
  <si>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</si>
  <si>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</si>
  <si>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</si>
  <si>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</si>
  <si>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</si>
  <si>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</si>
  <si>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</si>
  <si>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</si>
  <si>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</si>
  <si>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</si>
  <si>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</si>
  <si>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</si>
  <si>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</si>
  <si>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</si>
  <si>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</si>
  <si>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</si>
  <si>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</si>
  <si>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</si>
  <si>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</si>
  <si>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</si>
  <si>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</si>
  <si>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</si>
  <si>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</si>
  <si>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</si>
  <si>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</si>
  <si>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</si>
  <si>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</si>
  <si>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</si>
  <si>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</si>
  <si>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</si>
  <si>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</si>
  <si>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</si>
  <si>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</si>
  <si>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</si>
  <si>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</si>
  <si>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</si>
  <si>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</si>
  <si>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</si>
  <si>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</si>
  <si>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</si>
  <si>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</si>
  <si>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</si>
  <si>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</si>
  <si>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</si>
  <si>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</si>
  <si>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</si>
  <si>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</si>
  <si>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</si>
  <si>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</si>
  <si>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</si>
  <si>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</si>
  <si>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</si>
  <si>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</si>
  <si>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</si>
  <si>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</si>
  <si>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</si>
  <si>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</si>
  <si>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</si>
  <si>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</si>
  <si>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</si>
  <si>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</si>
  <si>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</si>
  <si>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</si>
  <si>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</si>
  <si>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</si>
  <si>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</si>
  <si>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</si>
  <si>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</si>
  <si>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</si>
  <si>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</si>
  <si>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</si>
  <si>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</si>
  <si>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</si>
  <si>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</si>
  <si>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</si>
  <si>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</si>
  <si>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</si>
  <si>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</si>
  <si>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</si>
  <si>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</si>
  <si>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</si>
  <si>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</si>
  <si>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</si>
  <si>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</si>
  <si>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</si>
  <si>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</si>
  <si>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</si>
  <si>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</si>
  <si>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</si>
  <si>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</si>
  <si>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</si>
  <si>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</si>
  <si>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</si>
  <si>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</si>
  <si>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</si>
  <si>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</si>
  <si>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</si>
  <si>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</si>
  <si>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</si>
  <si>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</si>
  <si>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</si>
  <si>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</si>
  <si>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</si>
  <si>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</si>
  <si>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</si>
  <si>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</si>
  <si>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</si>
  <si>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</si>
  <si>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</si>
  <si>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</si>
  <si>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</si>
  <si>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</si>
  <si>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</si>
  <si>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</si>
  <si>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</si>
  <si>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</si>
  <si>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</si>
  <si>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</si>
  <si>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</si>
  <si>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</si>
  <si>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</si>
  <si>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</si>
  <si>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</si>
  <si>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</si>
  <si>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</si>
  <si>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</si>
  <si>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</si>
  <si>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</si>
  <si>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</si>
  <si>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</si>
  <si>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</si>
  <si>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</si>
  <si>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</si>
  <si>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</si>
  <si>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</si>
  <si>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</si>
  <si>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</si>
  <si>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</si>
  <si>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</si>
  <si>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</si>
  <si>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</si>
  <si>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</si>
  <si>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</si>
  <si>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</si>
  <si>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</si>
  <si>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</si>
  <si>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</si>
  <si>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</si>
  <si>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</si>
  <si>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</si>
  <si>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</si>
  <si>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</si>
  <si>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</si>
  <si>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</si>
  <si>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</si>
  <si>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</si>
  <si>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</si>
  <si>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</si>
  <si>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</si>
  <si>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</si>
  <si>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</si>
  <si>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</si>
  <si>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</si>
  <si>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</si>
  <si>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</si>
  <si>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</si>
  <si>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</si>
  <si>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</si>
  <si>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</si>
  <si>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</si>
  <si>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</si>
  <si>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</si>
  <si>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</si>
  <si>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</si>
  <si>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</si>
  <si>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</si>
  <si>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</si>
  <si>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</si>
  <si>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</si>
  <si>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</si>
  <si>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</si>
  <si>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</si>
  <si>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</si>
  <si>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</si>
  <si>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</si>
  <si>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</si>
  <si>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</si>
  <si>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</si>
  <si>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</si>
  <si>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</si>
  <si>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</si>
  <si>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</si>
  <si>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</si>
  <si>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</si>
  <si>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</si>
  <si>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</si>
  <si>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</si>
  <si>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</si>
  <si>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</si>
  <si>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</si>
  <si>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</si>
  <si>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</si>
  <si>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</si>
  <si>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</si>
  <si>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</si>
  <si>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</si>
  <si>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</si>
  <si>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</si>
  <si>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</si>
  <si>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</si>
  <si>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</si>
  <si>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</si>
  <si>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</si>
  <si>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</si>
  <si>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</si>
  <si>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</si>
  <si>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</si>
  <si>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</si>
  <si>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</si>
  <si>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</si>
  <si>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</si>
  <si>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</si>
  <si>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</si>
  <si>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</si>
  <si>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</si>
  <si>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</si>
  <si>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</si>
  <si>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</si>
  <si>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</si>
  <si>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</si>
  <si>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</si>
  <si>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</si>
  <si>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</si>
  <si>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</si>
  <si>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</si>
  <si>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</si>
  <si>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</si>
  <si>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</si>
  <si>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</si>
  <si>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</si>
  <si>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</si>
  <si>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</si>
  <si>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</si>
  <si>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</si>
  <si>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</si>
  <si>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</si>
  <si>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</si>
  <si>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</si>
  <si>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</si>
  <si>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</si>
  <si>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</si>
  <si>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</si>
  <si>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</si>
  <si>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</si>
  <si>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</si>
  <si>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</si>
  <si>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</si>
  <si>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</si>
  <si>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</si>
  <si>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</si>
  <si>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</si>
  <si>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</si>
  <si>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</si>
  <si>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</si>
  <si>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</si>
  <si>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</si>
  <si>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</si>
  <si>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</si>
  <si>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</si>
  <si>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</si>
  <si>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</si>
  <si>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</si>
  <si>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</si>
  <si>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</si>
  <si>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</si>
  <si>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</si>
  <si>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</si>
  <si>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</si>
  <si>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</si>
  <si>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</si>
  <si>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</si>
  <si>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</si>
  <si>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</si>
  <si>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</si>
  <si>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</si>
  <si>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</si>
  <si>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</si>
  <si>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</si>
  <si>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</si>
  <si>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</si>
  <si>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</si>
  <si>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</si>
  <si>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</si>
  <si>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</si>
  <si>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</si>
  <si>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</si>
  <si>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</si>
  <si>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</si>
  <si>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</si>
  <si>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</si>
  <si>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</si>
  <si>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</si>
  <si>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</si>
  <si>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</si>
  <si>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</si>
  <si>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</si>
  <si>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</si>
  <si>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</si>
  <si>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</si>
  <si>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</si>
  <si>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</si>
  <si>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</si>
  <si>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</si>
  <si>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</si>
  <si>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</si>
  <si>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</si>
  <si>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</si>
  <si>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</si>
  <si>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</si>
  <si>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</si>
  <si>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</si>
  <si>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</si>
  <si>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</si>
  <si>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</si>
  <si>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</si>
  <si>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</si>
  <si>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</si>
  <si>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</si>
  <si>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</si>
  <si>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</si>
  <si>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</si>
  <si>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</si>
  <si>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</si>
  <si>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</si>
  <si>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</si>
  <si>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</si>
  <si>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</si>
  <si>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</si>
  <si>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</si>
  <si>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</si>
  <si>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</si>
  <si>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</si>
  <si>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</si>
  <si>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</si>
  <si>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</si>
  <si>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</si>
  <si>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</si>
  <si>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</si>
  <si>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</si>
  <si>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</si>
  <si>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</si>
  <si>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</si>
  <si>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</si>
  <si>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</si>
  <si>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</si>
  <si>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</si>
  <si>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</si>
  <si>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</si>
  <si>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</si>
  <si>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</si>
  <si>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</si>
  <si>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</si>
  <si>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</si>
  <si>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</si>
  <si>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</si>
  <si>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</si>
  <si>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</si>
  <si>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</si>
  <si>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</si>
  <si>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</si>
  <si>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</si>
  <si>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</si>
  <si>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</si>
  <si>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</si>
  <si>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</si>
  <si>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</si>
  <si>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</si>
  <si>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</si>
  <si>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</si>
  <si>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</si>
  <si>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</si>
  <si>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</si>
  <si>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</si>
  <si>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</si>
  <si>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</si>
  <si>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</si>
  <si>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</si>
  <si>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</si>
  <si>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</si>
  <si>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</si>
  <si>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</si>
  <si>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</si>
  <si>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</si>
  <si>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</si>
  <si>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</si>
  <si>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</si>
  <si>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</si>
  <si>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</si>
  <si>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</si>
  <si>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</si>
  <si>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</si>
  <si>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</si>
  <si>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</si>
  <si>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</si>
  <si>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</si>
  <si>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</si>
  <si>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</si>
  <si>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</si>
  <si>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</si>
  <si>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</si>
  <si>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</si>
  <si>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</si>
  <si>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</si>
  <si>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</si>
  <si>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</si>
  <si>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</si>
  <si>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</si>
  <si>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</si>
  <si>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</si>
  <si>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</si>
  <si>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</si>
  <si>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</si>
  <si>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</si>
  <si>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</si>
  <si>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</si>
  <si>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</si>
  <si>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</si>
  <si>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</si>
  <si>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</si>
  <si>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</si>
  <si>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</si>
  <si>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</si>
  <si>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</si>
  <si>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</si>
  <si>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</si>
  <si>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</si>
  <si>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</si>
  <si>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</si>
  <si>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</si>
  <si>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</si>
  <si>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</si>
  <si>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</si>
  <si>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</si>
  <si>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</si>
  <si>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</si>
  <si>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</si>
  <si>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</si>
  <si>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</si>
  <si>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</si>
  <si>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</si>
  <si>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</si>
  <si>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</si>
  <si>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</si>
  <si>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</si>
  <si>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</si>
  <si>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</si>
  <si>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</si>
  <si>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</si>
  <si>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</si>
  <si>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</si>
  <si>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</si>
  <si>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</si>
  <si>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</si>
  <si>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</si>
  <si>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</si>
  <si>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</si>
  <si>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</si>
  <si>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</si>
  <si>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</si>
  <si>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</si>
  <si>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</si>
  <si>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</si>
  <si>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</si>
  <si>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</si>
  <si>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</si>
  <si>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</si>
  <si>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</si>
  <si>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</si>
  <si>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</si>
  <si>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</si>
  <si>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</si>
  <si>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</si>
  <si>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</si>
  <si>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</si>
  <si>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</si>
  <si>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</si>
  <si>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</si>
  <si>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</si>
  <si>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</si>
  <si>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</si>
  <si>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</si>
  <si>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</si>
  <si>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</si>
  <si>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</si>
  <si>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</si>
  <si>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</si>
  <si>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</si>
  <si>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</si>
  <si>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</si>
  <si>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</si>
  <si>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</si>
  <si>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</si>
  <si>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</si>
  <si>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</si>
  <si>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</si>
  <si>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</si>
  <si>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</si>
  <si>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</si>
  <si>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</si>
  <si>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</si>
  <si>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</si>
  <si>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</si>
  <si>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</si>
  <si>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</si>
  <si>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</si>
  <si>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</si>
  <si>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</si>
  <si>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</si>
  <si>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</si>
  <si>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</si>
  <si>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</si>
  <si>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</si>
  <si>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</si>
  <si>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</si>
  <si>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</si>
  <si>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</si>
  <si>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</si>
  <si>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</si>
  <si>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</si>
  <si>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</si>
  <si>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</si>
  <si>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</si>
  <si>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</si>
  <si>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</si>
  <si>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</si>
  <si>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</si>
  <si>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</si>
  <si>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</si>
  <si>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</si>
  <si>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</si>
  <si>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</si>
  <si>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</si>
  <si>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</si>
  <si>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</si>
  <si>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</si>
  <si>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</si>
  <si>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</si>
  <si>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</si>
  <si>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</si>
  <si>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</si>
  <si>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</si>
  <si>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</si>
  <si>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</si>
  <si>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</si>
  <si>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</si>
  <si>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</si>
  <si>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</si>
  <si>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</si>
  <si>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</si>
  <si>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</si>
  <si>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</si>
  <si>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</si>
  <si>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</si>
  <si>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</si>
  <si>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</si>
  <si>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</si>
  <si>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</si>
  <si>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</si>
  <si>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</si>
  <si>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</si>
  <si>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</si>
  <si>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</si>
  <si>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</si>
  <si>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</si>
  <si>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</si>
  <si>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</si>
  <si>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</si>
  <si>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</si>
  <si>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</si>
  <si>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</si>
  <si>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</si>
  <si>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</si>
  <si>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</si>
  <si>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</si>
  <si>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</si>
  <si>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</si>
  <si>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</si>
  <si>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</si>
  <si>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</si>
  <si>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</si>
  <si>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</si>
  <si>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</si>
  <si>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</si>
  <si>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</si>
  <si>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</si>
  <si>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</si>
  <si>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</si>
  <si>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</si>
  <si>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</si>
  <si>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</si>
  <si>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</si>
  <si>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</si>
  <si>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</si>
  <si>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</si>
  <si>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</si>
  <si>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</si>
  <si>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</si>
  <si>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</si>
  <si>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</si>
  <si>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</si>
  <si>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</si>
  <si>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</si>
  <si>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</si>
  <si>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</si>
  <si>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</si>
  <si>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</si>
  <si>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</si>
  <si>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</si>
  <si>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</si>
  <si>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</si>
  <si>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</si>
  <si>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</si>
  <si>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</si>
  <si>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</si>
  <si>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</si>
  <si>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</si>
  <si>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</si>
  <si>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</si>
  <si>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</si>
  <si>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</si>
  <si>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</si>
  <si>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</si>
  <si>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</si>
  <si>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</si>
  <si>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</si>
  <si>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</si>
  <si>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</si>
  <si>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</si>
  <si>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</si>
  <si>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</si>
  <si>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</si>
  <si>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</si>
  <si>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</si>
  <si>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</si>
  <si>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</si>
  <si>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</si>
  <si>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</si>
  <si>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</si>
  <si>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</si>
  <si>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</si>
  <si>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</si>
  <si>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</si>
  <si>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</si>
  <si>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</si>
  <si>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</si>
  <si>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</si>
  <si>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</si>
  <si>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</si>
  <si>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</si>
  <si>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</si>
  <si>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</si>
  <si>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</si>
  <si>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</si>
  <si>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</si>
  <si>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</si>
  <si>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</si>
  <si>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</si>
  <si>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</si>
  <si>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</si>
  <si>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</si>
  <si>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</si>
  <si>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</si>
  <si>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</si>
  <si>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</si>
  <si>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</si>
  <si>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</si>
  <si>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</si>
  <si>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</si>
  <si>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</si>
  <si>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</si>
  <si>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</si>
  <si>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</si>
  <si>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</si>
  <si>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</si>
  <si>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</si>
  <si>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</si>
  <si>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</si>
  <si>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</si>
  <si>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</si>
  <si>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</si>
  <si>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</si>
  <si>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</si>
  <si>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</si>
  <si>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</si>
  <si>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</si>
  <si>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</si>
  <si>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</si>
  <si>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</si>
  <si>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</si>
  <si>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</si>
  <si>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</si>
  <si>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</si>
  <si>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</si>
  <si>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</si>
  <si>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</si>
  <si>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</si>
  <si>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</si>
  <si>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</si>
  <si>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</si>
  <si>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</si>
  <si>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</si>
  <si>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</si>
  <si>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</si>
  <si>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</si>
  <si>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</si>
  <si>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</si>
  <si>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</si>
  <si>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</si>
  <si>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</si>
  <si>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</si>
  <si>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</si>
  <si>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</si>
  <si>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</si>
  <si>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</si>
  <si>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</si>
  <si>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</si>
  <si>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</si>
  <si>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</si>
  <si>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</si>
  <si>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</si>
  <si>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</si>
  <si>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</si>
  <si>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</si>
  <si>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</si>
  <si>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</si>
  <si>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</si>
  <si>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</si>
  <si>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</si>
  <si>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</si>
  <si>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</si>
  <si>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</si>
  <si>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</si>
  <si>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</si>
  <si>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</si>
  <si>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</si>
  <si>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</si>
  <si>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</si>
  <si>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</si>
  <si>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</si>
  <si>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</si>
  <si>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</si>
  <si>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</si>
  <si>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</si>
  <si>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</si>
  <si>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</si>
  <si>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</si>
  <si>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</si>
  <si>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</si>
  <si>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</si>
  <si>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</si>
  <si>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</si>
  <si>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</si>
  <si>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</si>
  <si>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</si>
  <si>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</si>
  <si>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</si>
  <si>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</si>
  <si>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</si>
  <si>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</si>
  <si>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</si>
  <si>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</si>
  <si>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</si>
  <si>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</si>
  <si>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</si>
  <si>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</si>
  <si>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</si>
  <si>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</si>
  <si>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</si>
  <si>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</si>
  <si>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</si>
  <si>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</si>
  <si>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</si>
  <si>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</si>
  <si>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</si>
  <si>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</si>
  <si>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</si>
  <si>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</si>
  <si>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</si>
  <si>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</si>
  <si>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</si>
  <si>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</si>
  <si>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</si>
  <si>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</si>
  <si>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</si>
  <si>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</si>
  <si>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</si>
  <si>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</si>
  <si>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</si>
  <si>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</si>
  <si>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</si>
  <si>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</si>
  <si>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</si>
  <si>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</si>
  <si>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</si>
  <si>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</si>
  <si>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</si>
  <si>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Cover</t>
  </si>
  <si>
    <t>*Cover: DATECOVER-F "Infinite PL Financial Model"
*Ministry of Health: HVOL-EV "Ministry of Health", SALES-PV "transaction", COGS-SV "Cost of Service"
*Health Care: SCENVOL-EV, SALESQUOTA-TV "client", SUB-TV "user", SUBVOL-TV "transaction", SALES-PV "transaction", COGS-SV "Cost of Service"
*Market 2: SCENVOL-EV, SALESQUOTA-TV "client", SUB-TV "user", SUBVOL-TV "transaction", SALES-PV "transaction", COGS-SV "Cost of Service"
*Shared Services: SCENVOL-EV, SALESQUOTA-TV "client", SUB-TV "user", SUBVOL-TV "message", SALES-PV "transaction", COGS-SV "Cost of Service"
*Intangible Assets: FAINT-F "TibbyGO (Temp controlled deliveries)", FAINT-F "Tibby GO - non- MOH customers", FAINT-F "CoreOps"
*Working Capital: WCAR-IS "Accounts Receivable", WCAP-IS "Accounts Payable"
*Corporate Overhead: FIXEDSALARY-F "Employee-related costs", FIXEDNONEMP-F "Fixed Non Employee Related Costs", DYNNONEMP-F "Dynamic Non Employee Related Costs"
*Equity: RAISE-F "Equity Raises"</t>
  </si>
  <si>
    <t>Ministry of Health</t>
  </si>
  <si>
    <t>Health Care</t>
  </si>
  <si>
    <t>Market 2</t>
  </si>
  <si>
    <t>Shared Services</t>
  </si>
  <si>
    <t>Intangible Assets</t>
  </si>
  <si>
    <t>FAINT-F "TibbyGO (Temp controlled deliveries)", FAINT-F "Tibby GO - non- MOH customers", FAINT-F "CoreOps"</t>
  </si>
  <si>
    <t>Working Capital</t>
  </si>
  <si>
    <t>WCAR-IS "Accounts Receivable", WCAP-IS "Accounts Payable"</t>
  </si>
  <si>
    <t>Low</t>
  </si>
  <si>
    <t>Base</t>
  </si>
  <si>
    <t>SCENVOL-EV</t>
  </si>
  <si>
    <t>SALESQUOTA-TV</t>
  </si>
  <si>
    <t>implant</t>
  </si>
  <si>
    <t>E codes</t>
  </si>
  <si>
    <t>P Codes</t>
  </si>
  <si>
    <t>ORDERS-TV</t>
  </si>
  <si>
    <t>SUB-TV</t>
  </si>
  <si>
    <t>client</t>
  </si>
  <si>
    <t>order:</t>
  </si>
  <si>
    <t>order</t>
  </si>
  <si>
    <t>COGS</t>
  </si>
  <si>
    <t>Codes: "Label:", SCENVOL-EV "Pools", SALESQUOTA-TV "implant", SUB-TV "client", ORDERS-TV "order", SALES-PV "order", DCV-S "COGS"</t>
  </si>
  <si>
    <r>
      <rPr>
        <b/>
        <sz val="11"/>
        <color theme="1"/>
        <rFont val="Calibri"/>
        <family val="2"/>
        <scheme val="minor"/>
      </rPr>
      <t>SCENVOL-EV</t>
    </r>
    <r>
      <rPr>
        <sz val="11"/>
        <color theme="1"/>
        <rFont val="Calibri"/>
        <family val="2"/>
        <scheme val="minor"/>
      </rPr>
      <t xml:space="preserve">, </t>
    </r>
    <r>
      <rPr>
        <b/>
        <sz val="11"/>
        <color theme="1"/>
        <rFont val="Calibri"/>
        <family val="2"/>
        <scheme val="minor"/>
      </rPr>
      <t>SALESQUOTA-TV "client"</t>
    </r>
    <r>
      <rPr>
        <sz val="11"/>
        <color theme="1"/>
        <rFont val="Calibri"/>
        <family val="2"/>
        <scheme val="minor"/>
      </rPr>
      <t xml:space="preserve">, </t>
    </r>
    <r>
      <rPr>
        <b/>
        <sz val="11"/>
        <color theme="1"/>
        <rFont val="Calibri"/>
        <family val="2"/>
        <scheme val="minor"/>
      </rPr>
      <t>SUB-TV "user", ORDERS-TV "order"</t>
    </r>
    <r>
      <rPr>
        <sz val="11"/>
        <color theme="1"/>
        <rFont val="Calibri"/>
        <family val="2"/>
        <scheme val="minor"/>
      </rPr>
      <t>, SALES-PV "order", DCV-SV "Cost of Service"</t>
    </r>
  </si>
  <si>
    <t>HVOL-EV "Ministry of Health", SALES-PV "transaction", DCV-S "Cost of Service"</t>
  </si>
  <si>
    <t>COVER-F "Infinite PL Financial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</si>
</sst>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7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6" fillId="0" borderId="0" xfId="0" applyFont="1" applyAlignment="1">
      <alignment horizontal="left"/>
    </xf>
    <xf numFmtId="194" fontId="55" fillId="0" borderId="0" xfId="0" applyNumberFormat="1" applyFont="1" applyAlignment="1">
      <alignment horizontal="left"/>
    </xf>
    <xf numFmtId="0" fontId="18" fillId="0" borderId="22" xfId="0" applyFont="1" applyBorder="1" applyAlignment="1">
      <alignment horizontal="center"/>
    </xf>
    <xf numFmtId="0" fontId="1" fillId="0" borderId="3" xfId="0" applyFont="1" applyBorder="1" applyAlignment="1">
      <alignment wrapText="1"/>
    </xf>
    <xf numFmtId="0" fontId="21" fillId="0" borderId="0" xfId="0" applyFont="1" applyAlignment="1">
      <alignment horizontal="right"/>
    </xf>
    <xf numFmtId="0" fontId="34" fillId="0" borderId="0" xfId="0" applyFont="1" applyAlignment="1">
      <alignment horizontal="right"/>
    </xf>
    <xf numFmtId="0" fontId="34" fillId="0" borderId="0" xfId="0" applyFont="1" applyAlignment="1">
      <alignment horizontal="left" indent="1"/>
    </xf>
    <xf numFmtId="0" fontId="21" fillId="0" borderId="0" xfId="0" applyFont="1" applyAlignment="1">
      <alignment horizontal="left" indent="1"/>
    </xf>
    <xf numFmtId="166" fontId="21" fillId="0" borderId="0" xfId="0" applyNumberFormat="1" applyFont="1" applyAlignment="1">
      <alignment horizontal="right"/>
    </xf>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5">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600-000003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B00-0000018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B00-0000028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B00-0000038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912"/>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8"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4">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4">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4">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4">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4">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23">
        <f>F4</f>
        <v>2024</v>
      </c>
      <c r="C2" s="422"/>
      <c r="D2" s="422"/>
      <c r="E2" s="422"/>
      <c r="F2" s="421"/>
      <c r="G2" s="8" t="str">
        <f>G3</f>
        <v/>
      </c>
      <c r="H2" s="423">
        <f>L4</f>
        <v>2025</v>
      </c>
      <c r="I2" s="422"/>
      <c r="J2" s="422"/>
      <c r="K2" s="422"/>
      <c r="L2" s="421"/>
      <c r="M2" s="8" t="str">
        <f>M3</f>
        <v/>
      </c>
      <c r="N2" s="423">
        <f>R4</f>
        <v>2026</v>
      </c>
      <c r="O2" s="422"/>
      <c r="P2" s="422"/>
      <c r="Q2" s="422"/>
      <c r="R2" s="421"/>
      <c r="S2" s="8" t="str">
        <f>S3</f>
        <v/>
      </c>
      <c r="T2" s="423">
        <f>X4</f>
        <v>2027</v>
      </c>
      <c r="U2" s="422"/>
      <c r="V2" s="422"/>
      <c r="W2" s="422"/>
      <c r="X2" s="421"/>
      <c r="Z2" s="423">
        <f>AD4</f>
        <v>2028</v>
      </c>
      <c r="AA2" s="422"/>
      <c r="AB2" s="422"/>
      <c r="AC2" s="422"/>
      <c r="AD2" s="421"/>
      <c r="AF2" s="423">
        <f>AJ4</f>
        <v>2029</v>
      </c>
      <c r="AG2" s="422"/>
      <c r="AH2" s="422"/>
      <c r="AI2" s="422"/>
      <c r="AJ2" s="421"/>
    </row>
    <row r="3" spans="1:39" ht="15.65" customHeight="1" x14ac:dyDescent="0.4">
      <c r="A3" s="13"/>
      <c r="B3" s="420" t="s">
        <v>547</v>
      </c>
      <c r="C3" s="420" t="s">
        <v>548</v>
      </c>
      <c r="D3" s="420" t="s">
        <v>550</v>
      </c>
      <c r="E3" s="420" t="s">
        <v>549</v>
      </c>
      <c r="F3" s="420" t="s">
        <v>677</v>
      </c>
      <c r="G3" s="420" t="str">
        <f>G4</f>
        <v/>
      </c>
      <c r="H3" s="420" t="str">
        <f t="shared" ref="H3:X3" si="0">B3</f>
        <v>Q1</v>
      </c>
      <c r="I3" s="420" t="str">
        <f t="shared" si="0"/>
        <v>Q2</v>
      </c>
      <c r="J3" s="420" t="str">
        <f t="shared" si="0"/>
        <v>Q3</v>
      </c>
      <c r="K3" s="420" t="str">
        <f t="shared" si="0"/>
        <v>Q4</v>
      </c>
      <c r="L3" s="420" t="str">
        <f t="shared" si="0"/>
        <v>Total</v>
      </c>
      <c r="M3" s="420" t="str">
        <f t="shared" si="0"/>
        <v/>
      </c>
      <c r="N3" s="420" t="str">
        <f t="shared" si="0"/>
        <v>Q1</v>
      </c>
      <c r="O3" s="420" t="str">
        <f t="shared" si="0"/>
        <v>Q2</v>
      </c>
      <c r="P3" s="420" t="str">
        <f t="shared" si="0"/>
        <v>Q3</v>
      </c>
      <c r="Q3" s="420" t="str">
        <f t="shared" si="0"/>
        <v>Q4</v>
      </c>
      <c r="R3" s="420" t="str">
        <f t="shared" si="0"/>
        <v>Total</v>
      </c>
      <c r="S3" s="420" t="str">
        <f t="shared" si="0"/>
        <v/>
      </c>
      <c r="T3" s="420" t="str">
        <f t="shared" si="0"/>
        <v>Q1</v>
      </c>
      <c r="U3" s="420" t="str">
        <f t="shared" si="0"/>
        <v>Q2</v>
      </c>
      <c r="V3" s="420" t="str">
        <f t="shared" si="0"/>
        <v>Q3</v>
      </c>
      <c r="W3" s="420" t="str">
        <f t="shared" si="0"/>
        <v>Q4</v>
      </c>
      <c r="X3" s="420" t="str">
        <f t="shared" si="0"/>
        <v>Total</v>
      </c>
      <c r="Y3" s="420"/>
      <c r="Z3" s="420" t="str">
        <f>T3</f>
        <v>Q1</v>
      </c>
      <c r="AA3" s="420" t="str">
        <f>U3</f>
        <v>Q2</v>
      </c>
      <c r="AB3" s="420" t="str">
        <f>V3</f>
        <v>Q3</v>
      </c>
      <c r="AC3" s="420" t="str">
        <f>W3</f>
        <v>Q4</v>
      </c>
      <c r="AD3" s="420" t="str">
        <f>X3</f>
        <v>Total</v>
      </c>
      <c r="AE3" s="420"/>
      <c r="AF3" s="420" t="str">
        <f>Z3</f>
        <v>Q1</v>
      </c>
      <c r="AG3" s="420" t="str">
        <f>AA3</f>
        <v>Q2</v>
      </c>
      <c r="AH3" s="420" t="str">
        <f>AB3</f>
        <v>Q3</v>
      </c>
      <c r="AI3" s="420" t="str">
        <f>AC3</f>
        <v>Q4</v>
      </c>
      <c r="AJ3" s="420" t="str">
        <f>AD3</f>
        <v>Total</v>
      </c>
    </row>
    <row r="4" spans="1:39" ht="14.4" hidden="1" customHeight="1" outlineLevel="1" x14ac:dyDescent="0.4">
      <c r="A4" s="13"/>
      <c r="B4" s="145" t="s">
        <v>960</v>
      </c>
      <c r="C4" s="145" t="s">
        <v>961</v>
      </c>
      <c r="D4" s="145" t="s">
        <v>962</v>
      </c>
      <c r="E4" s="145" t="s">
        <v>963</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4">
      <c r="A5" s="13" t="s">
        <v>957</v>
      </c>
      <c r="B5" s="419">
        <f>EOMONTH(C5,-3)</f>
        <v>45382</v>
      </c>
      <c r="C5" s="419">
        <f>EOMONTH(D5,-3)</f>
        <v>45473</v>
      </c>
      <c r="D5" s="419">
        <f>EOMONTH(E5,-3)</f>
        <v>45565</v>
      </c>
      <c r="E5" s="419">
        <v>45657</v>
      </c>
      <c r="H5" s="419">
        <f>EOMONTH(E5,3)</f>
        <v>45747</v>
      </c>
      <c r="I5" s="419">
        <f>EOMONTH(H5,3)</f>
        <v>45838</v>
      </c>
      <c r="J5" s="419">
        <f>EOMONTH(I5,3)</f>
        <v>45930</v>
      </c>
      <c r="K5" s="419">
        <f>EOMONTH(J5,3)</f>
        <v>46022</v>
      </c>
      <c r="N5" s="419">
        <f>EOMONTH(K5,3)</f>
        <v>46112</v>
      </c>
      <c r="O5" s="419">
        <f>EOMONTH(N5,3)</f>
        <v>46203</v>
      </c>
      <c r="P5" s="419">
        <f>EOMONTH(O5,3)</f>
        <v>46295</v>
      </c>
      <c r="Q5" s="419">
        <f>EOMONTH(P5,3)</f>
        <v>46387</v>
      </c>
      <c r="T5" s="419">
        <f>EOMONTH(Q5,3)</f>
        <v>46477</v>
      </c>
      <c r="U5" s="419">
        <f>EOMONTH(T5,3)</f>
        <v>46568</v>
      </c>
      <c r="V5" s="419">
        <f>EOMONTH(U5,3)</f>
        <v>46660</v>
      </c>
      <c r="W5" s="419">
        <f>EOMONTH(V5,3)</f>
        <v>46752</v>
      </c>
      <c r="Z5" s="419">
        <f>EOMONTH(W5,3)</f>
        <v>46843</v>
      </c>
      <c r="AA5" s="419">
        <f>EOMONTH(Z5,3)</f>
        <v>46934</v>
      </c>
      <c r="AB5" s="419">
        <f>EOMONTH(AA5,3)</f>
        <v>47026</v>
      </c>
      <c r="AC5" s="419">
        <f>EOMONTH(AB5,3)</f>
        <v>47118</v>
      </c>
      <c r="AF5" s="419">
        <f>EOMONTH(AC5,3)</f>
        <v>47208</v>
      </c>
      <c r="AG5" s="419">
        <f>EOMONTH(AF5,3)</f>
        <v>47299</v>
      </c>
      <c r="AH5" s="419">
        <f>EOMONTH(AG5,3)</f>
        <v>47391</v>
      </c>
      <c r="AI5" s="419">
        <f>EOMONTH(AH5,3)</f>
        <v>47483</v>
      </c>
      <c r="AL5" s="419"/>
      <c r="AM5" s="419"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723</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956</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7" customFormat="1" ht="15.65" customHeight="1" collapsed="1" x14ac:dyDescent="0.4">
      <c r="A10" s="66" t="s">
        <v>204</v>
      </c>
      <c r="B10" s="418">
        <v>0</v>
      </c>
      <c r="C10" s="418"/>
      <c r="D10" s="418"/>
      <c r="E10" s="418"/>
      <c r="F10" s="418"/>
      <c r="G10" s="24"/>
      <c r="H10" s="418"/>
      <c r="I10" s="418"/>
      <c r="J10" s="418"/>
      <c r="K10" s="418"/>
      <c r="L10" s="418"/>
      <c r="M10" s="24"/>
      <c r="N10" s="418"/>
      <c r="O10" s="418"/>
      <c r="P10" s="418"/>
      <c r="Q10" s="418"/>
      <c r="R10" s="418"/>
      <c r="S10" s="24"/>
      <c r="T10" s="418"/>
      <c r="U10" s="418"/>
      <c r="V10" s="418"/>
      <c r="W10" s="418"/>
      <c r="X10" s="418"/>
      <c r="Y10" s="24"/>
      <c r="Z10" s="418"/>
      <c r="AA10" s="418"/>
      <c r="AB10" s="418"/>
      <c r="AC10" s="418"/>
      <c r="AD10" s="418"/>
      <c r="AE10" s="24"/>
      <c r="AF10" s="418"/>
      <c r="AG10" s="418"/>
      <c r="AH10" s="418"/>
      <c r="AI10" s="418"/>
      <c r="AJ10" s="418"/>
      <c r="AK10" s="418"/>
    </row>
    <row r="11" spans="1:39" ht="15.65" customHeight="1" x14ac:dyDescent="0.4">
      <c r="A11" s="13" t="s">
        <v>241</v>
      </c>
    </row>
    <row r="12" spans="1:39" ht="15.65" customHeight="1" x14ac:dyDescent="0.4">
      <c r="A12" s="8" t="s">
        <v>955</v>
      </c>
      <c r="B12" s="24">
        <v>0</v>
      </c>
      <c r="C12" s="24">
        <v>0</v>
      </c>
      <c r="D12" s="24">
        <v>0</v>
      </c>
      <c r="E12" s="24">
        <v>0</v>
      </c>
      <c r="F12" s="24">
        <v>0</v>
      </c>
      <c r="G12" s="24" t="s">
        <v>932</v>
      </c>
      <c r="H12" s="24">
        <v>0</v>
      </c>
      <c r="I12" s="24">
        <v>0</v>
      </c>
      <c r="J12" s="24">
        <v>0</v>
      </c>
      <c r="K12" s="24">
        <v>0</v>
      </c>
      <c r="L12" s="24">
        <v>0</v>
      </c>
      <c r="M12" s="24" t="s">
        <v>932</v>
      </c>
      <c r="N12" s="24">
        <v>0</v>
      </c>
      <c r="O12" s="24">
        <v>0</v>
      </c>
      <c r="P12" s="24">
        <v>0</v>
      </c>
      <c r="Q12" s="24">
        <v>0</v>
      </c>
      <c r="R12" s="24">
        <v>0</v>
      </c>
      <c r="S12" s="24" t="s">
        <v>932</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932</v>
      </c>
    </row>
    <row r="13" spans="1:39" ht="15.65" customHeight="1" x14ac:dyDescent="0.4">
      <c r="A13" s="8" t="s">
        <v>954</v>
      </c>
      <c r="B13" s="24">
        <v>0</v>
      </c>
      <c r="C13" s="24">
        <v>0</v>
      </c>
      <c r="D13" s="24">
        <v>0</v>
      </c>
      <c r="E13" s="24">
        <v>0</v>
      </c>
      <c r="F13" s="24">
        <v>0</v>
      </c>
      <c r="G13" s="24" t="s">
        <v>932</v>
      </c>
      <c r="H13" s="24">
        <v>0</v>
      </c>
      <c r="I13" s="24">
        <v>0</v>
      </c>
      <c r="J13" s="24">
        <v>0</v>
      </c>
      <c r="K13" s="24">
        <v>0</v>
      </c>
      <c r="L13" s="24">
        <v>0</v>
      </c>
      <c r="M13" s="24" t="s">
        <v>932</v>
      </c>
      <c r="N13" s="24">
        <v>0</v>
      </c>
      <c r="O13" s="24">
        <v>0</v>
      </c>
      <c r="P13" s="24">
        <v>0</v>
      </c>
      <c r="Q13" s="24">
        <v>0</v>
      </c>
      <c r="R13" s="24">
        <v>0</v>
      </c>
      <c r="S13" s="24" t="s">
        <v>932</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932</v>
      </c>
    </row>
    <row r="14" spans="1:39" ht="15.65" customHeight="1" x14ac:dyDescent="0.7">
      <c r="A14" s="8" t="s">
        <v>953</v>
      </c>
      <c r="B14" s="415">
        <v>0</v>
      </c>
      <c r="C14" s="415">
        <v>0</v>
      </c>
      <c r="D14" s="415">
        <v>0</v>
      </c>
      <c r="E14" s="415">
        <v>0</v>
      </c>
      <c r="F14" s="415">
        <v>0</v>
      </c>
      <c r="G14" s="415" t="s">
        <v>932</v>
      </c>
      <c r="H14" s="415">
        <v>0</v>
      </c>
      <c r="I14" s="415">
        <v>0</v>
      </c>
      <c r="J14" s="415">
        <v>0</v>
      </c>
      <c r="K14" s="415">
        <v>0</v>
      </c>
      <c r="L14" s="415">
        <v>0</v>
      </c>
      <c r="M14" s="415" t="s">
        <v>932</v>
      </c>
      <c r="N14" s="415">
        <v>0</v>
      </c>
      <c r="O14" s="415">
        <v>0</v>
      </c>
      <c r="P14" s="415">
        <v>0</v>
      </c>
      <c r="Q14" s="415">
        <v>0</v>
      </c>
      <c r="R14" s="415">
        <v>0</v>
      </c>
      <c r="S14" s="415" t="s">
        <v>932</v>
      </c>
      <c r="T14" s="415">
        <v>0</v>
      </c>
      <c r="U14" s="415">
        <v>0</v>
      </c>
      <c r="V14" s="415">
        <v>0</v>
      </c>
      <c r="W14" s="415">
        <v>0</v>
      </c>
      <c r="X14" s="415">
        <v>0</v>
      </c>
      <c r="Y14" s="415"/>
      <c r="Z14" s="415">
        <v>0</v>
      </c>
      <c r="AA14" s="415">
        <v>0</v>
      </c>
      <c r="AB14" s="415">
        <v>0</v>
      </c>
      <c r="AC14" s="415">
        <v>0</v>
      </c>
      <c r="AD14" s="415">
        <v>0</v>
      </c>
      <c r="AE14" s="24"/>
      <c r="AF14" s="24">
        <v>0</v>
      </c>
      <c r="AG14" s="24">
        <v>0</v>
      </c>
      <c r="AH14" s="24">
        <v>0</v>
      </c>
      <c r="AI14" s="24">
        <v>0</v>
      </c>
      <c r="AJ14" s="24">
        <v>0</v>
      </c>
      <c r="AK14" s="24" t="s">
        <v>932</v>
      </c>
    </row>
    <row r="15" spans="1:39" ht="15.65" customHeight="1" x14ac:dyDescent="0.4">
      <c r="A15" s="9" t="s">
        <v>5</v>
      </c>
      <c r="B15" s="33">
        <v>0</v>
      </c>
      <c r="C15" s="33">
        <v>0</v>
      </c>
      <c r="D15" s="33">
        <v>0</v>
      </c>
      <c r="E15" s="33">
        <v>0</v>
      </c>
      <c r="F15" s="33">
        <v>0</v>
      </c>
      <c r="G15" s="33" t="s">
        <v>932</v>
      </c>
      <c r="H15" s="33">
        <v>0</v>
      </c>
      <c r="I15" s="33">
        <v>0</v>
      </c>
      <c r="J15" s="33">
        <v>0</v>
      </c>
      <c r="K15" s="33">
        <v>0</v>
      </c>
      <c r="L15" s="33">
        <v>0</v>
      </c>
      <c r="M15" s="33" t="s">
        <v>932</v>
      </c>
      <c r="N15" s="33">
        <v>0</v>
      </c>
      <c r="O15" s="33">
        <v>0</v>
      </c>
      <c r="P15" s="33">
        <v>0</v>
      </c>
      <c r="Q15" s="33">
        <v>0</v>
      </c>
      <c r="R15" s="33">
        <v>0</v>
      </c>
      <c r="S15" s="33" t="s">
        <v>932</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932</v>
      </c>
    </row>
    <row r="16" spans="1:39" ht="15.65" customHeight="1" x14ac:dyDescent="0.4">
      <c r="A16" s="13" t="s">
        <v>595</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933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955</v>
      </c>
      <c r="B19" s="24">
        <v>0</v>
      </c>
      <c r="C19" s="24">
        <v>0</v>
      </c>
      <c r="D19" s="24">
        <v>0</v>
      </c>
      <c r="E19" s="24">
        <v>0</v>
      </c>
      <c r="F19" s="24">
        <v>0</v>
      </c>
      <c r="G19" s="24" t="s">
        <v>932</v>
      </c>
      <c r="H19" s="24">
        <v>0</v>
      </c>
      <c r="I19" s="24">
        <v>0</v>
      </c>
      <c r="J19" s="24">
        <v>0</v>
      </c>
      <c r="K19" s="24">
        <v>0</v>
      </c>
      <c r="L19" s="24">
        <v>0</v>
      </c>
      <c r="M19" s="24" t="s">
        <v>932</v>
      </c>
      <c r="N19" s="24">
        <v>0</v>
      </c>
      <c r="O19" s="24">
        <v>0</v>
      </c>
      <c r="P19" s="24">
        <v>0</v>
      </c>
      <c r="Q19" s="24">
        <v>0</v>
      </c>
      <c r="R19" s="24">
        <v>0</v>
      </c>
      <c r="S19" s="24" t="s">
        <v>932</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932</v>
      </c>
    </row>
    <row r="20" spans="1:37" ht="15.65" customHeight="1" x14ac:dyDescent="0.4">
      <c r="A20" s="8" t="s">
        <v>954</v>
      </c>
      <c r="B20" s="24">
        <v>0</v>
      </c>
      <c r="C20" s="24">
        <v>0</v>
      </c>
      <c r="D20" s="24">
        <v>0</v>
      </c>
      <c r="E20" s="24">
        <v>0</v>
      </c>
      <c r="F20" s="24">
        <v>0</v>
      </c>
      <c r="G20" s="24" t="s">
        <v>932</v>
      </c>
      <c r="H20" s="24">
        <v>0</v>
      </c>
      <c r="I20" s="24">
        <v>0</v>
      </c>
      <c r="J20" s="24">
        <v>0</v>
      </c>
      <c r="K20" s="24">
        <v>0</v>
      </c>
      <c r="L20" s="24">
        <v>0</v>
      </c>
      <c r="M20" s="24" t="s">
        <v>932</v>
      </c>
      <c r="N20" s="24">
        <v>0</v>
      </c>
      <c r="O20" s="24">
        <v>0</v>
      </c>
      <c r="P20" s="24">
        <v>0</v>
      </c>
      <c r="Q20" s="24">
        <v>0</v>
      </c>
      <c r="R20" s="24">
        <v>0</v>
      </c>
      <c r="S20" s="24" t="s">
        <v>932</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932</v>
      </c>
    </row>
    <row r="21" spans="1:37" ht="15.65" customHeight="1" x14ac:dyDescent="0.7">
      <c r="A21" s="8" t="s">
        <v>953</v>
      </c>
      <c r="B21" s="415">
        <v>0</v>
      </c>
      <c r="C21" s="415">
        <v>0</v>
      </c>
      <c r="D21" s="415">
        <v>0</v>
      </c>
      <c r="E21" s="415">
        <v>0</v>
      </c>
      <c r="F21" s="415">
        <v>0</v>
      </c>
      <c r="G21" s="415" t="s">
        <v>932</v>
      </c>
      <c r="H21" s="415">
        <v>0</v>
      </c>
      <c r="I21" s="415">
        <v>0</v>
      </c>
      <c r="J21" s="415">
        <v>0</v>
      </c>
      <c r="K21" s="415">
        <v>0</v>
      </c>
      <c r="L21" s="415">
        <v>0</v>
      </c>
      <c r="M21" s="415" t="s">
        <v>932</v>
      </c>
      <c r="N21" s="415">
        <v>0</v>
      </c>
      <c r="O21" s="415">
        <v>0</v>
      </c>
      <c r="P21" s="415">
        <v>0</v>
      </c>
      <c r="Q21" s="415">
        <v>0</v>
      </c>
      <c r="R21" s="415">
        <v>0</v>
      </c>
      <c r="S21" s="415" t="s">
        <v>932</v>
      </c>
      <c r="T21" s="415">
        <v>0</v>
      </c>
      <c r="U21" s="415">
        <v>0</v>
      </c>
      <c r="V21" s="415">
        <v>0</v>
      </c>
      <c r="W21" s="415">
        <v>0</v>
      </c>
      <c r="X21" s="415">
        <v>0</v>
      </c>
      <c r="Y21" s="415"/>
      <c r="Z21" s="415">
        <v>0</v>
      </c>
      <c r="AA21" s="415">
        <v>0</v>
      </c>
      <c r="AB21" s="415">
        <v>0</v>
      </c>
      <c r="AC21" s="415">
        <v>0</v>
      </c>
      <c r="AD21" s="415">
        <v>0</v>
      </c>
      <c r="AE21" s="24"/>
      <c r="AF21" s="24">
        <v>0</v>
      </c>
      <c r="AG21" s="24">
        <v>0</v>
      </c>
      <c r="AH21" s="24">
        <v>0</v>
      </c>
      <c r="AI21" s="24">
        <v>0</v>
      </c>
      <c r="AJ21" s="24">
        <v>0</v>
      </c>
      <c r="AK21" s="24" t="s">
        <v>932</v>
      </c>
    </row>
    <row r="22" spans="1:37" ht="15.65" customHeight="1" x14ac:dyDescent="0.4">
      <c r="A22" s="9" t="s">
        <v>596</v>
      </c>
      <c r="B22" s="33">
        <v>0</v>
      </c>
      <c r="C22" s="33">
        <v>0</v>
      </c>
      <c r="D22" s="33">
        <v>0</v>
      </c>
      <c r="E22" s="33">
        <v>0</v>
      </c>
      <c r="F22" s="33">
        <v>0</v>
      </c>
      <c r="G22" s="33" t="s">
        <v>932</v>
      </c>
      <c r="H22" s="33">
        <v>0</v>
      </c>
      <c r="I22" s="33">
        <v>0</v>
      </c>
      <c r="J22" s="33">
        <v>0</v>
      </c>
      <c r="K22" s="33">
        <v>0</v>
      </c>
      <c r="L22" s="33">
        <v>0</v>
      </c>
      <c r="M22" s="33" t="s">
        <v>932</v>
      </c>
      <c r="N22" s="33">
        <v>0</v>
      </c>
      <c r="O22" s="33">
        <v>0</v>
      </c>
      <c r="P22" s="33">
        <v>0</v>
      </c>
      <c r="Q22" s="33">
        <v>0</v>
      </c>
      <c r="R22" s="33">
        <v>0</v>
      </c>
      <c r="S22" s="33" t="s">
        <v>932</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932</v>
      </c>
    </row>
    <row r="23" spans="1:37" ht="15.65" customHeight="1" x14ac:dyDescent="0.4">
      <c r="A23" s="8" t="s">
        <v>933</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932</v>
      </c>
      <c r="H24" s="33">
        <v>0</v>
      </c>
      <c r="I24" s="33">
        <v>0</v>
      </c>
      <c r="J24" s="33">
        <v>0</v>
      </c>
      <c r="K24" s="33">
        <v>0</v>
      </c>
      <c r="L24" s="33">
        <v>0</v>
      </c>
      <c r="M24" s="33" t="s">
        <v>932</v>
      </c>
      <c r="N24" s="33">
        <v>0</v>
      </c>
      <c r="O24" s="33">
        <v>0</v>
      </c>
      <c r="P24" s="33">
        <v>0</v>
      </c>
      <c r="Q24" s="33">
        <v>0</v>
      </c>
      <c r="R24" s="33">
        <v>0</v>
      </c>
      <c r="S24" s="33" t="s">
        <v>932</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932</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933</v>
      </c>
    </row>
    <row r="27" spans="1:37" ht="15.65" customHeight="1" x14ac:dyDescent="0.4">
      <c r="A27" s="13" t="s">
        <v>600</v>
      </c>
    </row>
    <row r="28" spans="1:37" ht="15.65" customHeight="1" x14ac:dyDescent="0.4">
      <c r="A28" s="8" t="s">
        <v>952</v>
      </c>
      <c r="B28" s="24">
        <v>0</v>
      </c>
      <c r="C28" s="24">
        <v>0</v>
      </c>
      <c r="D28" s="24">
        <v>0</v>
      </c>
      <c r="E28" s="24">
        <v>0</v>
      </c>
      <c r="F28" s="24">
        <v>0</v>
      </c>
      <c r="G28" s="24" t="s">
        <v>932</v>
      </c>
      <c r="H28" s="24">
        <v>0</v>
      </c>
      <c r="I28" s="24">
        <v>0</v>
      </c>
      <c r="J28" s="24">
        <v>0</v>
      </c>
      <c r="K28" s="24">
        <v>0</v>
      </c>
      <c r="L28" s="24">
        <v>0</v>
      </c>
      <c r="M28" s="24" t="s">
        <v>932</v>
      </c>
      <c r="N28" s="24">
        <v>0</v>
      </c>
      <c r="O28" s="24">
        <v>0</v>
      </c>
      <c r="P28" s="24">
        <v>0</v>
      </c>
      <c r="Q28" s="24">
        <v>0</v>
      </c>
      <c r="R28" s="24">
        <v>0</v>
      </c>
      <c r="S28" s="24" t="s">
        <v>932</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932</v>
      </c>
    </row>
    <row r="29" spans="1:37" ht="15.65" customHeight="1" x14ac:dyDescent="0.4">
      <c r="A29" s="8" t="s">
        <v>638</v>
      </c>
      <c r="B29" s="24">
        <v>0</v>
      </c>
      <c r="C29" s="24">
        <v>0</v>
      </c>
      <c r="D29" s="24">
        <v>0</v>
      </c>
      <c r="E29" s="24">
        <v>0</v>
      </c>
      <c r="F29" s="24">
        <v>0</v>
      </c>
      <c r="G29" s="24" t="s">
        <v>932</v>
      </c>
      <c r="H29" s="24">
        <v>0</v>
      </c>
      <c r="I29" s="24">
        <v>0</v>
      </c>
      <c r="J29" s="24">
        <v>0</v>
      </c>
      <c r="K29" s="24">
        <v>0</v>
      </c>
      <c r="L29" s="24">
        <v>0</v>
      </c>
      <c r="M29" s="24" t="s">
        <v>932</v>
      </c>
      <c r="N29" s="24">
        <v>0</v>
      </c>
      <c r="O29" s="24">
        <v>0</v>
      </c>
      <c r="P29" s="24">
        <v>0</v>
      </c>
      <c r="Q29" s="24">
        <v>0</v>
      </c>
      <c r="R29" s="24">
        <v>0</v>
      </c>
      <c r="S29" s="24" t="s">
        <v>932</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932</v>
      </c>
    </row>
    <row r="30" spans="1:37" ht="15.65" customHeight="1" x14ac:dyDescent="0.4">
      <c r="A30" s="8" t="s">
        <v>951</v>
      </c>
      <c r="B30" s="24">
        <v>0</v>
      </c>
      <c r="C30" s="24">
        <v>0</v>
      </c>
      <c r="D30" s="24">
        <v>0</v>
      </c>
      <c r="E30" s="24">
        <v>0</v>
      </c>
      <c r="F30" s="24">
        <v>0</v>
      </c>
      <c r="G30" s="24" t="s">
        <v>932</v>
      </c>
      <c r="H30" s="24">
        <v>0</v>
      </c>
      <c r="I30" s="24">
        <v>0</v>
      </c>
      <c r="J30" s="24">
        <v>0</v>
      </c>
      <c r="K30" s="24">
        <v>0</v>
      </c>
      <c r="L30" s="24">
        <v>0</v>
      </c>
      <c r="M30" s="24" t="s">
        <v>932</v>
      </c>
      <c r="N30" s="24">
        <v>0</v>
      </c>
      <c r="O30" s="24">
        <v>0</v>
      </c>
      <c r="P30" s="24">
        <v>0</v>
      </c>
      <c r="Q30" s="24">
        <v>0</v>
      </c>
      <c r="R30" s="24">
        <v>0</v>
      </c>
      <c r="S30" s="24" t="s">
        <v>932</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932</v>
      </c>
    </row>
    <row r="31" spans="1:37" ht="15.65" customHeight="1" x14ac:dyDescent="0.4">
      <c r="A31" s="8" t="s">
        <v>950</v>
      </c>
      <c r="B31" s="24">
        <v>0</v>
      </c>
      <c r="C31" s="24">
        <v>0</v>
      </c>
      <c r="D31" s="24">
        <v>0</v>
      </c>
      <c r="E31" s="24">
        <v>0</v>
      </c>
      <c r="F31" s="24">
        <v>0</v>
      </c>
      <c r="G31" s="24" t="s">
        <v>932</v>
      </c>
      <c r="H31" s="24">
        <v>0</v>
      </c>
      <c r="I31" s="24">
        <v>0</v>
      </c>
      <c r="J31" s="24">
        <v>0</v>
      </c>
      <c r="K31" s="24">
        <v>0</v>
      </c>
      <c r="L31" s="24">
        <v>0</v>
      </c>
      <c r="M31" s="24" t="s">
        <v>932</v>
      </c>
      <c r="N31" s="24">
        <v>0</v>
      </c>
      <c r="O31" s="24">
        <v>0</v>
      </c>
      <c r="P31" s="24">
        <v>0</v>
      </c>
      <c r="Q31" s="24">
        <v>0</v>
      </c>
      <c r="R31" s="24">
        <v>0</v>
      </c>
      <c r="S31" s="24" t="s">
        <v>932</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932</v>
      </c>
    </row>
    <row r="32" spans="1:37" ht="15.65" customHeight="1" x14ac:dyDescent="0.4">
      <c r="A32" s="8" t="s">
        <v>949</v>
      </c>
      <c r="B32" s="24">
        <v>0</v>
      </c>
      <c r="C32" s="24">
        <v>0</v>
      </c>
      <c r="D32" s="24">
        <v>0</v>
      </c>
      <c r="E32" s="24">
        <v>0</v>
      </c>
      <c r="F32" s="24">
        <v>0</v>
      </c>
      <c r="G32" s="24" t="s">
        <v>932</v>
      </c>
      <c r="H32" s="24">
        <v>0</v>
      </c>
      <c r="I32" s="24">
        <v>0</v>
      </c>
      <c r="J32" s="24">
        <v>0</v>
      </c>
      <c r="K32" s="24">
        <v>0</v>
      </c>
      <c r="L32" s="24">
        <v>0</v>
      </c>
      <c r="M32" s="24" t="s">
        <v>932</v>
      </c>
      <c r="N32" s="24">
        <v>0</v>
      </c>
      <c r="O32" s="24">
        <v>0</v>
      </c>
      <c r="P32" s="24">
        <v>0</v>
      </c>
      <c r="Q32" s="24">
        <v>0</v>
      </c>
      <c r="R32" s="24">
        <v>0</v>
      </c>
      <c r="S32" s="24" t="s">
        <v>932</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932</v>
      </c>
    </row>
    <row r="33" spans="1:37" ht="15.65" customHeight="1" x14ac:dyDescent="0.7">
      <c r="A33" s="8" t="s">
        <v>948</v>
      </c>
      <c r="B33" s="415">
        <v>0</v>
      </c>
      <c r="C33" s="415">
        <v>0</v>
      </c>
      <c r="D33" s="415">
        <v>0</v>
      </c>
      <c r="E33" s="415">
        <v>0</v>
      </c>
      <c r="F33" s="415">
        <v>0</v>
      </c>
      <c r="G33" s="415" t="s">
        <v>932</v>
      </c>
      <c r="H33" s="415">
        <v>0</v>
      </c>
      <c r="I33" s="415">
        <v>0</v>
      </c>
      <c r="J33" s="415">
        <v>0</v>
      </c>
      <c r="K33" s="415">
        <v>0</v>
      </c>
      <c r="L33" s="415">
        <v>0</v>
      </c>
      <c r="M33" s="415" t="s">
        <v>932</v>
      </c>
      <c r="N33" s="415">
        <v>0</v>
      </c>
      <c r="O33" s="415">
        <v>0</v>
      </c>
      <c r="P33" s="415">
        <v>0</v>
      </c>
      <c r="Q33" s="415">
        <v>0</v>
      </c>
      <c r="R33" s="415">
        <v>0</v>
      </c>
      <c r="S33" s="415" t="s">
        <v>932</v>
      </c>
      <c r="T33" s="415">
        <v>0</v>
      </c>
      <c r="U33" s="415">
        <v>0</v>
      </c>
      <c r="V33" s="415">
        <v>0</v>
      </c>
      <c r="W33" s="415">
        <v>0</v>
      </c>
      <c r="X33" s="415">
        <v>0</v>
      </c>
      <c r="Y33" s="415"/>
      <c r="Z33" s="415">
        <v>0</v>
      </c>
      <c r="AA33" s="415">
        <v>0</v>
      </c>
      <c r="AB33" s="415">
        <v>0</v>
      </c>
      <c r="AC33" s="415">
        <v>0</v>
      </c>
      <c r="AD33" s="415">
        <v>0</v>
      </c>
      <c r="AE33" s="24"/>
      <c r="AF33" s="24">
        <v>0</v>
      </c>
      <c r="AG33" s="24">
        <v>0</v>
      </c>
      <c r="AH33" s="24">
        <v>0</v>
      </c>
      <c r="AI33" s="24">
        <v>0</v>
      </c>
      <c r="AJ33" s="24">
        <v>0</v>
      </c>
      <c r="AK33" s="24" t="s">
        <v>932</v>
      </c>
    </row>
    <row r="34" spans="1:37" ht="15.65" customHeight="1" x14ac:dyDescent="0.4">
      <c r="A34" s="9" t="s">
        <v>602</v>
      </c>
      <c r="B34" s="33">
        <v>0</v>
      </c>
      <c r="C34" s="33">
        <v>0</v>
      </c>
      <c r="D34" s="33">
        <v>0</v>
      </c>
      <c r="E34" s="33">
        <v>0</v>
      </c>
      <c r="F34" s="33">
        <v>0</v>
      </c>
      <c r="G34" s="33" t="s">
        <v>932</v>
      </c>
      <c r="H34" s="33">
        <v>0</v>
      </c>
      <c r="I34" s="33">
        <v>0</v>
      </c>
      <c r="J34" s="33">
        <v>0</v>
      </c>
      <c r="K34" s="33">
        <v>0</v>
      </c>
      <c r="L34" s="33">
        <v>0</v>
      </c>
      <c r="M34" s="33" t="s">
        <v>932</v>
      </c>
      <c r="N34" s="33">
        <v>0</v>
      </c>
      <c r="O34" s="33">
        <v>0</v>
      </c>
      <c r="P34" s="33">
        <v>0</v>
      </c>
      <c r="Q34" s="33">
        <v>0</v>
      </c>
      <c r="R34" s="33">
        <v>0</v>
      </c>
      <c r="S34" s="33" t="s">
        <v>932</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932</v>
      </c>
    </row>
    <row r="35" spans="1:37" ht="15.65" customHeight="1" x14ac:dyDescent="0.4">
      <c r="A35" s="8" t="s">
        <v>933</v>
      </c>
    </row>
    <row r="36" spans="1:37" ht="15.65" customHeight="1" x14ac:dyDescent="0.4">
      <c r="A36" s="9" t="s">
        <v>603</v>
      </c>
      <c r="B36" s="33">
        <v>0</v>
      </c>
      <c r="C36" s="33">
        <v>0</v>
      </c>
      <c r="D36" s="33">
        <v>0</v>
      </c>
      <c r="E36" s="33">
        <v>0</v>
      </c>
      <c r="F36" s="33">
        <v>0</v>
      </c>
      <c r="G36" s="33" t="s">
        <v>932</v>
      </c>
      <c r="H36" s="33">
        <v>0</v>
      </c>
      <c r="I36" s="33">
        <v>0</v>
      </c>
      <c r="J36" s="33">
        <v>0</v>
      </c>
      <c r="K36" s="33">
        <v>0</v>
      </c>
      <c r="L36" s="33">
        <v>0</v>
      </c>
      <c r="M36" s="33" t="s">
        <v>932</v>
      </c>
      <c r="N36" s="33">
        <v>0</v>
      </c>
      <c r="O36" s="33">
        <v>0</v>
      </c>
      <c r="P36" s="33">
        <v>0</v>
      </c>
      <c r="Q36" s="33">
        <v>0</v>
      </c>
      <c r="R36" s="33">
        <v>0</v>
      </c>
      <c r="S36" s="33" t="s">
        <v>932</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932</v>
      </c>
    </row>
    <row r="37" spans="1:37" ht="15.65" customHeight="1" x14ac:dyDescent="0.4">
      <c r="A37" s="13" t="s">
        <v>604</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932</v>
      </c>
    </row>
    <row r="38" spans="1:37" ht="15.65" customHeight="1" x14ac:dyDescent="0.7">
      <c r="A38" s="8" t="s">
        <v>611</v>
      </c>
      <c r="B38" s="416">
        <v>0</v>
      </c>
      <c r="C38" s="416">
        <v>0</v>
      </c>
      <c r="D38" s="416">
        <v>0</v>
      </c>
      <c r="E38" s="416">
        <v>0</v>
      </c>
      <c r="F38" s="416">
        <v>0</v>
      </c>
      <c r="G38" s="416" t="s">
        <v>932</v>
      </c>
      <c r="H38" s="416">
        <v>0</v>
      </c>
      <c r="I38" s="416">
        <v>0</v>
      </c>
      <c r="J38" s="416">
        <v>0</v>
      </c>
      <c r="K38" s="416">
        <v>0</v>
      </c>
      <c r="L38" s="416">
        <v>0</v>
      </c>
      <c r="M38" s="416" t="s">
        <v>932</v>
      </c>
      <c r="N38" s="416">
        <v>0</v>
      </c>
      <c r="O38" s="416">
        <v>0</v>
      </c>
      <c r="P38" s="416">
        <v>0</v>
      </c>
      <c r="Q38" s="416">
        <v>0</v>
      </c>
      <c r="R38" s="416">
        <v>0</v>
      </c>
      <c r="S38" s="416" t="s">
        <v>932</v>
      </c>
      <c r="T38" s="416">
        <v>0</v>
      </c>
      <c r="U38" s="416">
        <v>0</v>
      </c>
      <c r="V38" s="416">
        <v>0</v>
      </c>
      <c r="W38" s="416">
        <v>0</v>
      </c>
      <c r="X38" s="416">
        <v>0</v>
      </c>
      <c r="Y38" s="416"/>
      <c r="Z38" s="416">
        <v>0</v>
      </c>
      <c r="AA38" s="416">
        <v>0</v>
      </c>
      <c r="AB38" s="416">
        <v>0</v>
      </c>
      <c r="AC38" s="416">
        <v>0</v>
      </c>
      <c r="AD38" s="416">
        <v>0</v>
      </c>
      <c r="AE38" s="244"/>
      <c r="AF38" s="244">
        <v>0</v>
      </c>
      <c r="AG38" s="244">
        <v>0</v>
      </c>
      <c r="AH38" s="244">
        <v>0</v>
      </c>
      <c r="AI38" s="244">
        <v>0</v>
      </c>
      <c r="AJ38" s="244">
        <v>0</v>
      </c>
      <c r="AK38" s="244" t="s">
        <v>932</v>
      </c>
    </row>
    <row r="39" spans="1:37" ht="15.65" customHeight="1" x14ac:dyDescent="0.4">
      <c r="A39" s="9" t="s">
        <v>612</v>
      </c>
      <c r="B39" s="33">
        <v>0</v>
      </c>
      <c r="C39" s="33">
        <v>0</v>
      </c>
      <c r="D39" s="33">
        <v>0</v>
      </c>
      <c r="E39" s="33">
        <v>0</v>
      </c>
      <c r="F39" s="33">
        <v>0</v>
      </c>
      <c r="G39" s="33" t="s">
        <v>932</v>
      </c>
      <c r="H39" s="33">
        <v>0</v>
      </c>
      <c r="I39" s="33">
        <v>0</v>
      </c>
      <c r="J39" s="33">
        <v>0</v>
      </c>
      <c r="K39" s="33">
        <v>0</v>
      </c>
      <c r="L39" s="33">
        <v>0</v>
      </c>
      <c r="M39" s="33" t="s">
        <v>932</v>
      </c>
      <c r="N39" s="33">
        <v>0</v>
      </c>
      <c r="O39" s="33">
        <v>0</v>
      </c>
      <c r="P39" s="33">
        <v>0</v>
      </c>
      <c r="Q39" s="33">
        <v>0</v>
      </c>
      <c r="R39" s="33">
        <v>0</v>
      </c>
      <c r="S39" s="33" t="s">
        <v>932</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932</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932</v>
      </c>
    </row>
    <row r="41" spans="1:37" ht="15.65" customHeight="1" x14ac:dyDescent="0.4">
      <c r="A41" s="8" t="s">
        <v>933</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947</v>
      </c>
    </row>
    <row r="44" spans="1:37" ht="15.65" customHeight="1" x14ac:dyDescent="0.4">
      <c r="A44" s="8" t="s">
        <v>614</v>
      </c>
      <c r="B44" s="24">
        <v>0</v>
      </c>
      <c r="C44" s="24">
        <v>0</v>
      </c>
      <c r="D44" s="24">
        <v>0</v>
      </c>
      <c r="E44" s="24">
        <v>0</v>
      </c>
      <c r="F44" s="24">
        <v>0</v>
      </c>
      <c r="G44" s="24" t="s">
        <v>932</v>
      </c>
      <c r="H44" s="24">
        <v>0</v>
      </c>
      <c r="I44" s="24">
        <v>0</v>
      </c>
      <c r="J44" s="24">
        <v>0</v>
      </c>
      <c r="K44" s="24">
        <v>0</v>
      </c>
      <c r="L44" s="24">
        <v>0</v>
      </c>
      <c r="M44" s="24" t="s">
        <v>932</v>
      </c>
      <c r="N44" s="24">
        <v>0</v>
      </c>
      <c r="O44" s="24">
        <v>0</v>
      </c>
      <c r="P44" s="24">
        <v>0</v>
      </c>
      <c r="Q44" s="24">
        <v>0</v>
      </c>
      <c r="R44" s="24">
        <v>0</v>
      </c>
      <c r="S44" s="24" t="s">
        <v>932</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932</v>
      </c>
    </row>
    <row r="45" spans="1:37" ht="15.65" customHeight="1" x14ac:dyDescent="0.4">
      <c r="A45" s="8" t="s">
        <v>946</v>
      </c>
      <c r="B45" s="244">
        <v>0</v>
      </c>
      <c r="C45" s="244">
        <v>0</v>
      </c>
      <c r="D45" s="244">
        <v>0</v>
      </c>
      <c r="E45" s="244">
        <v>0</v>
      </c>
      <c r="F45" s="244">
        <v>0</v>
      </c>
      <c r="G45" s="244" t="s">
        <v>932</v>
      </c>
      <c r="H45" s="244">
        <v>0</v>
      </c>
      <c r="I45" s="244">
        <v>0</v>
      </c>
      <c r="J45" s="244">
        <v>0</v>
      </c>
      <c r="K45" s="244">
        <v>0</v>
      </c>
      <c r="L45" s="244">
        <v>0</v>
      </c>
      <c r="M45" s="244" t="s">
        <v>932</v>
      </c>
      <c r="N45" s="244">
        <v>0</v>
      </c>
      <c r="O45" s="244">
        <v>0</v>
      </c>
      <c r="P45" s="244">
        <v>0</v>
      </c>
      <c r="Q45" s="244">
        <v>0</v>
      </c>
      <c r="R45" s="244">
        <v>0</v>
      </c>
      <c r="S45" s="244" t="s">
        <v>932</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932</v>
      </c>
    </row>
    <row r="46" spans="1:37" ht="15.65" customHeight="1" x14ac:dyDescent="0.4">
      <c r="A46" s="8" t="s">
        <v>36</v>
      </c>
      <c r="B46" s="244">
        <v>0</v>
      </c>
      <c r="C46" s="244">
        <v>0</v>
      </c>
      <c r="D46" s="244">
        <v>0</v>
      </c>
      <c r="E46" s="244">
        <v>0</v>
      </c>
      <c r="F46" s="244">
        <v>0</v>
      </c>
      <c r="G46" s="244" t="s">
        <v>932</v>
      </c>
      <c r="H46" s="244">
        <v>0</v>
      </c>
      <c r="I46" s="244">
        <v>0</v>
      </c>
      <c r="J46" s="244">
        <v>0</v>
      </c>
      <c r="K46" s="244">
        <v>0</v>
      </c>
      <c r="L46" s="244">
        <v>0</v>
      </c>
      <c r="M46" s="244" t="s">
        <v>932</v>
      </c>
      <c r="N46" s="244">
        <v>0</v>
      </c>
      <c r="O46" s="244">
        <v>0</v>
      </c>
      <c r="P46" s="244">
        <v>0</v>
      </c>
      <c r="Q46" s="244">
        <v>0</v>
      </c>
      <c r="R46" s="244">
        <v>0</v>
      </c>
      <c r="S46" s="244" t="s">
        <v>932</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932</v>
      </c>
    </row>
    <row r="47" spans="1:37" ht="15.65" customHeight="1" x14ac:dyDescent="0.4">
      <c r="A47" s="8" t="s">
        <v>945</v>
      </c>
      <c r="B47" s="244">
        <v>0</v>
      </c>
      <c r="C47" s="244">
        <v>0</v>
      </c>
      <c r="D47" s="244">
        <v>0</v>
      </c>
      <c r="E47" s="244">
        <v>0</v>
      </c>
      <c r="F47" s="244">
        <v>0</v>
      </c>
      <c r="G47" s="244" t="s">
        <v>932</v>
      </c>
      <c r="H47" s="244">
        <v>0</v>
      </c>
      <c r="I47" s="244">
        <v>0</v>
      </c>
      <c r="J47" s="244">
        <v>0</v>
      </c>
      <c r="K47" s="244">
        <v>0</v>
      </c>
      <c r="L47" s="244">
        <v>0</v>
      </c>
      <c r="M47" s="244" t="s">
        <v>932</v>
      </c>
      <c r="N47" s="244">
        <v>0</v>
      </c>
      <c r="O47" s="244">
        <v>0</v>
      </c>
      <c r="P47" s="244">
        <v>0</v>
      </c>
      <c r="Q47" s="244">
        <v>0</v>
      </c>
      <c r="R47" s="244">
        <v>0</v>
      </c>
      <c r="S47" s="244" t="s">
        <v>932</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932</v>
      </c>
    </row>
    <row r="48" spans="1:37" ht="15.65" customHeight="1" x14ac:dyDescent="0.7">
      <c r="A48" s="8" t="s">
        <v>944</v>
      </c>
      <c r="B48" s="415">
        <v>0</v>
      </c>
      <c r="C48" s="415">
        <v>0</v>
      </c>
      <c r="D48" s="415">
        <v>0</v>
      </c>
      <c r="E48" s="415">
        <v>0</v>
      </c>
      <c r="F48" s="415">
        <v>0</v>
      </c>
      <c r="G48" s="415" t="s">
        <v>932</v>
      </c>
      <c r="H48" s="415">
        <v>0</v>
      </c>
      <c r="I48" s="415">
        <v>0</v>
      </c>
      <c r="J48" s="415">
        <v>0</v>
      </c>
      <c r="K48" s="415">
        <v>0</v>
      </c>
      <c r="L48" s="415">
        <v>0</v>
      </c>
      <c r="M48" s="415" t="s">
        <v>932</v>
      </c>
      <c r="N48" s="415">
        <v>0</v>
      </c>
      <c r="O48" s="415">
        <v>0</v>
      </c>
      <c r="P48" s="415">
        <v>0</v>
      </c>
      <c r="Q48" s="415">
        <v>0</v>
      </c>
      <c r="R48" s="415">
        <v>0</v>
      </c>
      <c r="S48" s="415" t="s">
        <v>932</v>
      </c>
      <c r="T48" s="415">
        <v>0</v>
      </c>
      <c r="U48" s="415">
        <v>0</v>
      </c>
      <c r="V48" s="415">
        <v>0</v>
      </c>
      <c r="W48" s="415">
        <v>0</v>
      </c>
      <c r="X48" s="415">
        <v>0</v>
      </c>
      <c r="Y48" s="415"/>
      <c r="Z48" s="415">
        <v>0</v>
      </c>
      <c r="AA48" s="415">
        <v>0</v>
      </c>
      <c r="AB48" s="415">
        <v>0</v>
      </c>
      <c r="AC48" s="415">
        <v>0</v>
      </c>
      <c r="AD48" s="415">
        <v>0</v>
      </c>
      <c r="AE48" s="24"/>
      <c r="AF48" s="24">
        <v>0</v>
      </c>
      <c r="AG48" s="24">
        <v>0</v>
      </c>
      <c r="AH48" s="24">
        <v>0</v>
      </c>
      <c r="AI48" s="24">
        <v>0</v>
      </c>
      <c r="AJ48" s="24">
        <v>0</v>
      </c>
      <c r="AK48" s="24" t="s">
        <v>932</v>
      </c>
    </row>
    <row r="49" spans="1:37" ht="15.65" customHeight="1" x14ac:dyDescent="0.4">
      <c r="A49" s="9" t="s">
        <v>618</v>
      </c>
      <c r="B49" s="33">
        <v>0</v>
      </c>
      <c r="C49" s="33">
        <v>0</v>
      </c>
      <c r="D49" s="33">
        <v>0</v>
      </c>
      <c r="E49" s="33">
        <v>0</v>
      </c>
      <c r="F49" s="33">
        <v>0</v>
      </c>
      <c r="G49" s="33" t="s">
        <v>932</v>
      </c>
      <c r="H49" s="33">
        <v>0</v>
      </c>
      <c r="I49" s="33">
        <v>0</v>
      </c>
      <c r="J49" s="33">
        <v>0</v>
      </c>
      <c r="K49" s="33">
        <v>0</v>
      </c>
      <c r="L49" s="33">
        <v>0</v>
      </c>
      <c r="M49" s="33" t="s">
        <v>932</v>
      </c>
      <c r="N49" s="33">
        <v>0</v>
      </c>
      <c r="O49" s="33">
        <v>0</v>
      </c>
      <c r="P49" s="33">
        <v>0</v>
      </c>
      <c r="Q49" s="33">
        <v>0</v>
      </c>
      <c r="R49" s="33">
        <v>0</v>
      </c>
      <c r="S49" s="33" t="s">
        <v>932</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932</v>
      </c>
    </row>
    <row r="50" spans="1:37" ht="15.65" customHeight="1" x14ac:dyDescent="0.4">
      <c r="A50" s="8" t="s">
        <v>933</v>
      </c>
    </row>
    <row r="51" spans="1:37" ht="15.65" customHeight="1" x14ac:dyDescent="0.4">
      <c r="A51" s="13" t="s">
        <v>943</v>
      </c>
    </row>
    <row r="52" spans="1:37" ht="15.65" customHeight="1" x14ac:dyDescent="0.4">
      <c r="A52" s="8" t="s">
        <v>942</v>
      </c>
      <c r="B52" s="24">
        <v>0</v>
      </c>
      <c r="C52" s="24">
        <v>0</v>
      </c>
      <c r="D52" s="24">
        <v>0</v>
      </c>
      <c r="E52" s="24">
        <v>0</v>
      </c>
      <c r="F52" s="24">
        <v>0</v>
      </c>
      <c r="G52" s="24" t="s">
        <v>932</v>
      </c>
      <c r="H52" s="24">
        <v>0</v>
      </c>
      <c r="I52" s="24">
        <v>0</v>
      </c>
      <c r="J52" s="24">
        <v>0</v>
      </c>
      <c r="K52" s="24">
        <v>0</v>
      </c>
      <c r="L52" s="24">
        <v>0</v>
      </c>
      <c r="M52" s="24" t="s">
        <v>932</v>
      </c>
      <c r="N52" s="24">
        <v>0</v>
      </c>
      <c r="O52" s="24">
        <v>0</v>
      </c>
      <c r="P52" s="24">
        <v>0</v>
      </c>
      <c r="Q52" s="24">
        <v>0</v>
      </c>
      <c r="R52" s="24">
        <v>0</v>
      </c>
      <c r="S52" s="24" t="s">
        <v>932</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932</v>
      </c>
    </row>
    <row r="53" spans="1:37" ht="15.65" customHeight="1" x14ac:dyDescent="0.4">
      <c r="A53" s="8" t="s">
        <v>941</v>
      </c>
      <c r="B53" s="24">
        <v>0</v>
      </c>
      <c r="C53" s="24">
        <v>0</v>
      </c>
      <c r="D53" s="24">
        <v>0</v>
      </c>
      <c r="E53" s="24">
        <v>0</v>
      </c>
      <c r="F53" s="24">
        <v>0</v>
      </c>
      <c r="G53" s="24" t="s">
        <v>932</v>
      </c>
      <c r="H53" s="24">
        <v>0</v>
      </c>
      <c r="I53" s="24">
        <v>0</v>
      </c>
      <c r="J53" s="24">
        <v>0</v>
      </c>
      <c r="K53" s="24">
        <v>0</v>
      </c>
      <c r="L53" s="24">
        <v>0</v>
      </c>
      <c r="M53" s="24" t="s">
        <v>932</v>
      </c>
      <c r="N53" s="24">
        <v>0</v>
      </c>
      <c r="O53" s="24">
        <v>0</v>
      </c>
      <c r="P53" s="24">
        <v>0</v>
      </c>
      <c r="Q53" s="24">
        <v>0</v>
      </c>
      <c r="R53" s="24">
        <v>0</v>
      </c>
      <c r="S53" s="24" t="s">
        <v>932</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932</v>
      </c>
    </row>
    <row r="54" spans="1:37" ht="15.65" customHeight="1" x14ac:dyDescent="0.4">
      <c r="A54" s="9" t="s">
        <v>623</v>
      </c>
      <c r="B54" s="33">
        <v>0</v>
      </c>
      <c r="C54" s="33">
        <v>0</v>
      </c>
      <c r="D54" s="33">
        <v>0</v>
      </c>
      <c r="E54" s="33">
        <v>0</v>
      </c>
      <c r="F54" s="33">
        <v>0</v>
      </c>
      <c r="G54" s="33" t="s">
        <v>932</v>
      </c>
      <c r="H54" s="33">
        <v>0</v>
      </c>
      <c r="I54" s="33">
        <v>0</v>
      </c>
      <c r="J54" s="33">
        <v>0</v>
      </c>
      <c r="K54" s="33">
        <v>0</v>
      </c>
      <c r="L54" s="33">
        <v>0</v>
      </c>
      <c r="M54" s="33" t="s">
        <v>932</v>
      </c>
      <c r="N54" s="33">
        <v>0</v>
      </c>
      <c r="O54" s="33">
        <v>0</v>
      </c>
      <c r="P54" s="33">
        <v>0</v>
      </c>
      <c r="Q54" s="33">
        <v>0</v>
      </c>
      <c r="R54" s="33">
        <v>0</v>
      </c>
      <c r="S54" s="33" t="s">
        <v>932</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932</v>
      </c>
    </row>
    <row r="55" spans="1:37" ht="15.65" customHeight="1" x14ac:dyDescent="0.4">
      <c r="A55" s="8" t="s">
        <v>933</v>
      </c>
    </row>
    <row r="56" spans="1:37" ht="15.65" customHeight="1" x14ac:dyDescent="0.4">
      <c r="A56" s="13" t="s">
        <v>624</v>
      </c>
    </row>
    <row r="57" spans="1:37" ht="15.65" customHeight="1" x14ac:dyDescent="0.4">
      <c r="A57" s="8" t="s">
        <v>581</v>
      </c>
      <c r="B57" s="24">
        <v>0</v>
      </c>
      <c r="C57" s="24">
        <v>0</v>
      </c>
      <c r="D57" s="24">
        <v>0</v>
      </c>
      <c r="E57" s="24">
        <v>0</v>
      </c>
      <c r="F57" s="24">
        <v>0</v>
      </c>
      <c r="G57" s="24" t="s">
        <v>932</v>
      </c>
      <c r="H57" s="24">
        <v>0</v>
      </c>
      <c r="I57" s="24">
        <v>0</v>
      </c>
      <c r="J57" s="24">
        <v>0</v>
      </c>
      <c r="K57" s="24">
        <v>0</v>
      </c>
      <c r="L57" s="24">
        <v>0</v>
      </c>
      <c r="M57" s="24" t="s">
        <v>932</v>
      </c>
      <c r="N57" s="24">
        <v>0</v>
      </c>
      <c r="O57" s="24">
        <v>0</v>
      </c>
      <c r="P57" s="24">
        <v>0</v>
      </c>
      <c r="Q57" s="24">
        <v>0</v>
      </c>
      <c r="R57" s="24">
        <v>0</v>
      </c>
      <c r="S57" s="24" t="s">
        <v>932</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932</v>
      </c>
    </row>
    <row r="58" spans="1:37" ht="15.65" customHeight="1" x14ac:dyDescent="0.7">
      <c r="A58" s="8" t="s">
        <v>625</v>
      </c>
      <c r="B58" s="416">
        <v>0</v>
      </c>
      <c r="C58" s="416">
        <v>0</v>
      </c>
      <c r="D58" s="416">
        <v>0</v>
      </c>
      <c r="E58" s="416">
        <v>0</v>
      </c>
      <c r="F58" s="416">
        <v>0</v>
      </c>
      <c r="G58" s="416" t="s">
        <v>932</v>
      </c>
      <c r="H58" s="416">
        <v>0</v>
      </c>
      <c r="I58" s="416">
        <v>0</v>
      </c>
      <c r="J58" s="416">
        <v>0</v>
      </c>
      <c r="K58" s="416">
        <v>0</v>
      </c>
      <c r="L58" s="416">
        <v>0</v>
      </c>
      <c r="M58" s="416" t="s">
        <v>932</v>
      </c>
      <c r="N58" s="416">
        <v>0</v>
      </c>
      <c r="O58" s="416">
        <v>0</v>
      </c>
      <c r="P58" s="416">
        <v>0</v>
      </c>
      <c r="Q58" s="416">
        <v>0</v>
      </c>
      <c r="R58" s="416">
        <v>0</v>
      </c>
      <c r="S58" s="416" t="s">
        <v>932</v>
      </c>
      <c r="T58" s="416">
        <v>0</v>
      </c>
      <c r="U58" s="416">
        <v>0</v>
      </c>
      <c r="V58" s="416">
        <v>0</v>
      </c>
      <c r="W58" s="416">
        <v>0</v>
      </c>
      <c r="X58" s="416">
        <v>0</v>
      </c>
      <c r="Y58" s="416"/>
      <c r="Z58" s="416">
        <v>0</v>
      </c>
      <c r="AA58" s="416">
        <v>0</v>
      </c>
      <c r="AB58" s="416">
        <v>0</v>
      </c>
      <c r="AC58" s="416">
        <v>0</v>
      </c>
      <c r="AD58" s="416">
        <v>0</v>
      </c>
      <c r="AE58" s="244"/>
      <c r="AF58" s="244">
        <v>0</v>
      </c>
      <c r="AG58" s="244">
        <v>0</v>
      </c>
      <c r="AH58" s="244">
        <v>0</v>
      </c>
      <c r="AI58" s="244">
        <v>0</v>
      </c>
      <c r="AJ58" s="244">
        <v>0</v>
      </c>
      <c r="AK58" s="244" t="s">
        <v>932</v>
      </c>
    </row>
    <row r="59" spans="1:37" ht="15.65" customHeight="1" x14ac:dyDescent="0.4">
      <c r="A59" s="9" t="s">
        <v>626</v>
      </c>
      <c r="B59" s="33">
        <v>0</v>
      </c>
      <c r="C59" s="33">
        <v>0</v>
      </c>
      <c r="D59" s="33">
        <v>0</v>
      </c>
      <c r="E59" s="33">
        <v>0</v>
      </c>
      <c r="F59" s="33">
        <v>0</v>
      </c>
      <c r="G59" s="33" t="s">
        <v>932</v>
      </c>
      <c r="H59" s="33">
        <v>0</v>
      </c>
      <c r="I59" s="33">
        <v>0</v>
      </c>
      <c r="J59" s="33">
        <v>0</v>
      </c>
      <c r="K59" s="33">
        <v>0</v>
      </c>
      <c r="L59" s="33">
        <v>0</v>
      </c>
      <c r="M59" s="33" t="s">
        <v>932</v>
      </c>
      <c r="N59" s="33">
        <v>0</v>
      </c>
      <c r="O59" s="33">
        <v>0</v>
      </c>
      <c r="P59" s="33">
        <v>0</v>
      </c>
      <c r="Q59" s="33">
        <v>0</v>
      </c>
      <c r="R59" s="33">
        <v>0</v>
      </c>
      <c r="S59" s="33" t="s">
        <v>932</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932</v>
      </c>
    </row>
    <row r="60" spans="1:37" ht="15.65" customHeight="1" x14ac:dyDescent="0.4">
      <c r="A60" s="8" t="s">
        <v>933</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933</v>
      </c>
    </row>
    <row r="63" spans="1:37" ht="15.65" customHeight="1" x14ac:dyDescent="0.4">
      <c r="A63" s="66" t="s">
        <v>627</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628</v>
      </c>
    </row>
    <row r="65" spans="1:37" ht="15.65" customHeight="1" x14ac:dyDescent="0.4">
      <c r="A65" s="8" t="s">
        <v>612</v>
      </c>
      <c r="B65" s="24">
        <v>0</v>
      </c>
      <c r="C65" s="24">
        <v>0</v>
      </c>
      <c r="D65" s="24">
        <v>0</v>
      </c>
      <c r="E65" s="24">
        <v>0</v>
      </c>
      <c r="F65" s="24">
        <v>0</v>
      </c>
      <c r="G65" s="24" t="s">
        <v>932</v>
      </c>
      <c r="H65" s="24">
        <v>0</v>
      </c>
      <c r="I65" s="24">
        <v>0</v>
      </c>
      <c r="J65" s="24">
        <v>0</v>
      </c>
      <c r="K65" s="24">
        <v>0</v>
      </c>
      <c r="L65" s="24">
        <v>0</v>
      </c>
      <c r="M65" s="24" t="s">
        <v>932</v>
      </c>
      <c r="N65" s="24">
        <v>0</v>
      </c>
      <c r="O65" s="24">
        <v>0</v>
      </c>
      <c r="P65" s="24">
        <v>0</v>
      </c>
      <c r="Q65" s="24">
        <v>0</v>
      </c>
      <c r="R65" s="24">
        <v>0</v>
      </c>
      <c r="S65" s="24" t="s">
        <v>932</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932</v>
      </c>
    </row>
    <row r="66" spans="1:37" ht="15.65" customHeight="1" x14ac:dyDescent="0.4">
      <c r="A66" s="8" t="s">
        <v>933</v>
      </c>
    </row>
    <row r="67" spans="1:37" ht="15.65" customHeight="1" x14ac:dyDescent="0.4">
      <c r="A67" s="13" t="s">
        <v>629</v>
      </c>
    </row>
    <row r="68" spans="1:37" ht="15.65" customHeight="1" x14ac:dyDescent="0.4">
      <c r="A68" s="8" t="s">
        <v>940</v>
      </c>
      <c r="B68" s="24">
        <v>0</v>
      </c>
      <c r="C68" s="24">
        <v>0</v>
      </c>
      <c r="D68" s="24">
        <v>0</v>
      </c>
      <c r="E68" s="24">
        <v>0</v>
      </c>
      <c r="F68" s="24">
        <v>0</v>
      </c>
      <c r="G68" s="24" t="s">
        <v>932</v>
      </c>
      <c r="H68" s="24">
        <v>0</v>
      </c>
      <c r="I68" s="24">
        <v>0</v>
      </c>
      <c r="J68" s="24">
        <v>0</v>
      </c>
      <c r="K68" s="24">
        <v>0</v>
      </c>
      <c r="L68" s="24">
        <v>0</v>
      </c>
      <c r="M68" s="24" t="s">
        <v>932</v>
      </c>
      <c r="N68" s="24">
        <v>0</v>
      </c>
      <c r="O68" s="24">
        <v>0</v>
      </c>
      <c r="P68" s="24">
        <v>0</v>
      </c>
      <c r="Q68" s="24">
        <v>0</v>
      </c>
      <c r="R68" s="24">
        <v>0</v>
      </c>
      <c r="S68" s="24" t="s">
        <v>932</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932</v>
      </c>
    </row>
    <row r="69" spans="1:37" ht="15.65" customHeight="1" x14ac:dyDescent="0.4">
      <c r="A69" s="8" t="s">
        <v>939</v>
      </c>
      <c r="B69" s="24">
        <v>0</v>
      </c>
      <c r="C69" s="24">
        <v>0</v>
      </c>
      <c r="D69" s="24">
        <v>0</v>
      </c>
      <c r="E69" s="24">
        <v>0</v>
      </c>
      <c r="F69" s="24">
        <v>0</v>
      </c>
      <c r="G69" s="24" t="s">
        <v>932</v>
      </c>
      <c r="H69" s="24">
        <v>0</v>
      </c>
      <c r="I69" s="24">
        <v>0</v>
      </c>
      <c r="J69" s="24">
        <v>0</v>
      </c>
      <c r="K69" s="24">
        <v>0</v>
      </c>
      <c r="L69" s="24">
        <v>0</v>
      </c>
      <c r="M69" s="24" t="s">
        <v>932</v>
      </c>
      <c r="N69" s="24">
        <v>0</v>
      </c>
      <c r="O69" s="24">
        <v>0</v>
      </c>
      <c r="P69" s="24">
        <v>0</v>
      </c>
      <c r="Q69" s="24">
        <v>0</v>
      </c>
      <c r="R69" s="24">
        <v>0</v>
      </c>
      <c r="S69" s="24" t="s">
        <v>932</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932</v>
      </c>
    </row>
    <row r="70" spans="1:37" ht="15.65" customHeight="1" x14ac:dyDescent="0.4">
      <c r="A70" s="8" t="s">
        <v>938</v>
      </c>
      <c r="B70" s="24">
        <v>0</v>
      </c>
      <c r="C70" s="24">
        <v>0</v>
      </c>
      <c r="D70" s="24">
        <v>0</v>
      </c>
      <c r="E70" s="24">
        <v>0</v>
      </c>
      <c r="F70" s="24">
        <v>0</v>
      </c>
      <c r="G70" s="24" t="s">
        <v>932</v>
      </c>
      <c r="H70" s="24">
        <v>0</v>
      </c>
      <c r="I70" s="24">
        <v>0</v>
      </c>
      <c r="J70" s="24">
        <v>0</v>
      </c>
      <c r="K70" s="24">
        <v>0</v>
      </c>
      <c r="L70" s="24">
        <v>0</v>
      </c>
      <c r="M70" s="24" t="s">
        <v>932</v>
      </c>
      <c r="N70" s="24">
        <v>0</v>
      </c>
      <c r="O70" s="24">
        <v>0</v>
      </c>
      <c r="P70" s="24">
        <v>0</v>
      </c>
      <c r="Q70" s="24">
        <v>0</v>
      </c>
      <c r="R70" s="24">
        <v>0</v>
      </c>
      <c r="S70" s="24" t="s">
        <v>932</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932</v>
      </c>
    </row>
    <row r="71" spans="1:37" ht="15.65" customHeight="1" x14ac:dyDescent="0.4">
      <c r="A71" s="8" t="s">
        <v>937</v>
      </c>
      <c r="B71" s="24">
        <v>0</v>
      </c>
      <c r="C71" s="24">
        <v>0</v>
      </c>
      <c r="D71" s="24">
        <v>0</v>
      </c>
      <c r="E71" s="24">
        <v>0</v>
      </c>
      <c r="F71" s="24">
        <v>0</v>
      </c>
      <c r="G71" s="24" t="s">
        <v>932</v>
      </c>
      <c r="H71" s="24">
        <v>0</v>
      </c>
      <c r="I71" s="24">
        <v>0</v>
      </c>
      <c r="J71" s="24">
        <v>0</v>
      </c>
      <c r="K71" s="24">
        <v>0</v>
      </c>
      <c r="L71" s="24">
        <v>0</v>
      </c>
      <c r="M71" s="24" t="s">
        <v>932</v>
      </c>
      <c r="N71" s="24">
        <v>0</v>
      </c>
      <c r="O71" s="24">
        <v>0</v>
      </c>
      <c r="P71" s="24">
        <v>0</v>
      </c>
      <c r="Q71" s="24">
        <v>0</v>
      </c>
      <c r="R71" s="24">
        <v>0</v>
      </c>
      <c r="S71" s="24" t="s">
        <v>932</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932</v>
      </c>
    </row>
    <row r="72" spans="1:37" ht="15.65" customHeight="1" x14ac:dyDescent="0.4">
      <c r="A72" s="8" t="s">
        <v>936</v>
      </c>
      <c r="B72" s="24">
        <v>0</v>
      </c>
      <c r="C72" s="24">
        <v>0</v>
      </c>
      <c r="D72" s="24">
        <v>0</v>
      </c>
      <c r="E72" s="24">
        <v>0</v>
      </c>
      <c r="F72" s="24">
        <v>0</v>
      </c>
      <c r="G72" s="24" t="s">
        <v>932</v>
      </c>
      <c r="H72" s="24">
        <v>0</v>
      </c>
      <c r="I72" s="24">
        <v>0</v>
      </c>
      <c r="J72" s="24">
        <v>0</v>
      </c>
      <c r="K72" s="24">
        <v>0</v>
      </c>
      <c r="L72" s="24">
        <v>0</v>
      </c>
      <c r="M72" s="24" t="s">
        <v>932</v>
      </c>
      <c r="N72" s="24">
        <v>0</v>
      </c>
      <c r="O72" s="24">
        <v>0</v>
      </c>
      <c r="P72" s="24">
        <v>0</v>
      </c>
      <c r="Q72" s="24">
        <v>0</v>
      </c>
      <c r="R72" s="24">
        <v>0</v>
      </c>
      <c r="S72" s="24" t="s">
        <v>932</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932</v>
      </c>
    </row>
    <row r="73" spans="1:37" ht="15.65" customHeight="1" x14ac:dyDescent="0.7">
      <c r="A73" s="8" t="s">
        <v>935</v>
      </c>
      <c r="B73" s="415">
        <v>0</v>
      </c>
      <c r="C73" s="415">
        <v>0</v>
      </c>
      <c r="D73" s="415">
        <v>0</v>
      </c>
      <c r="E73" s="415">
        <v>0</v>
      </c>
      <c r="F73" s="415">
        <v>0</v>
      </c>
      <c r="G73" s="415" t="s">
        <v>932</v>
      </c>
      <c r="H73" s="415">
        <v>0</v>
      </c>
      <c r="I73" s="415">
        <v>0</v>
      </c>
      <c r="J73" s="415">
        <v>0</v>
      </c>
      <c r="K73" s="415">
        <v>0</v>
      </c>
      <c r="L73" s="415">
        <v>0</v>
      </c>
      <c r="M73" s="415" t="s">
        <v>932</v>
      </c>
      <c r="N73" s="415">
        <v>0</v>
      </c>
      <c r="O73" s="415">
        <v>0</v>
      </c>
      <c r="P73" s="415">
        <v>0</v>
      </c>
      <c r="Q73" s="415">
        <v>0</v>
      </c>
      <c r="R73" s="415">
        <v>0</v>
      </c>
      <c r="S73" s="415" t="s">
        <v>932</v>
      </c>
      <c r="T73" s="415">
        <v>0</v>
      </c>
      <c r="U73" s="415">
        <v>0</v>
      </c>
      <c r="V73" s="415">
        <v>0</v>
      </c>
      <c r="W73" s="415">
        <v>0</v>
      </c>
      <c r="X73" s="415">
        <v>0</v>
      </c>
      <c r="Y73" s="24"/>
      <c r="Z73" s="24">
        <v>0</v>
      </c>
      <c r="AA73" s="24">
        <v>0</v>
      </c>
      <c r="AB73" s="24">
        <v>0</v>
      </c>
      <c r="AC73" s="24">
        <v>0</v>
      </c>
      <c r="AD73" s="24">
        <v>0</v>
      </c>
      <c r="AE73" s="24"/>
      <c r="AF73" s="24">
        <v>0</v>
      </c>
      <c r="AG73" s="24">
        <v>0</v>
      </c>
      <c r="AH73" s="24">
        <v>0</v>
      </c>
      <c r="AI73" s="24">
        <v>0</v>
      </c>
      <c r="AJ73" s="24">
        <v>0</v>
      </c>
      <c r="AK73" s="24" t="s">
        <v>932</v>
      </c>
    </row>
    <row r="74" spans="1:37" ht="15.65" customHeight="1" x14ac:dyDescent="0.4">
      <c r="A74" s="9" t="s">
        <v>630</v>
      </c>
      <c r="B74" s="33">
        <v>0</v>
      </c>
      <c r="C74" s="33">
        <v>0</v>
      </c>
      <c r="D74" s="33">
        <v>0</v>
      </c>
      <c r="E74" s="33">
        <v>0</v>
      </c>
      <c r="F74" s="33">
        <v>0</v>
      </c>
      <c r="G74" s="33" t="s">
        <v>932</v>
      </c>
      <c r="H74" s="33">
        <v>0</v>
      </c>
      <c r="I74" s="33">
        <v>0</v>
      </c>
      <c r="J74" s="33">
        <v>0</v>
      </c>
      <c r="K74" s="33">
        <v>0</v>
      </c>
      <c r="L74" s="33">
        <v>0</v>
      </c>
      <c r="M74" s="33" t="s">
        <v>932</v>
      </c>
      <c r="N74" s="33">
        <v>0</v>
      </c>
      <c r="O74" s="33">
        <v>0</v>
      </c>
      <c r="P74" s="33">
        <v>0</v>
      </c>
      <c r="Q74" s="33">
        <v>0</v>
      </c>
      <c r="R74" s="33">
        <v>0</v>
      </c>
      <c r="S74" s="33" t="s">
        <v>932</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932</v>
      </c>
    </row>
    <row r="75" spans="1:37" ht="15.65" customHeight="1" x14ac:dyDescent="0.7">
      <c r="A75" s="8" t="s">
        <v>933</v>
      </c>
      <c r="B75" s="415">
        <v>0</v>
      </c>
      <c r="C75" s="415">
        <v>0</v>
      </c>
      <c r="D75" s="415">
        <v>0</v>
      </c>
      <c r="E75" s="415">
        <v>0</v>
      </c>
      <c r="F75" s="415">
        <v>0</v>
      </c>
      <c r="G75" s="415" t="s">
        <v>932</v>
      </c>
      <c r="H75" s="415">
        <v>0</v>
      </c>
      <c r="I75" s="415">
        <v>0</v>
      </c>
      <c r="J75" s="415">
        <v>0</v>
      </c>
      <c r="K75" s="415">
        <v>0</v>
      </c>
      <c r="L75" s="415">
        <v>0</v>
      </c>
      <c r="M75" s="415" t="s">
        <v>932</v>
      </c>
      <c r="N75" s="415">
        <v>0</v>
      </c>
      <c r="O75" s="415">
        <v>0</v>
      </c>
      <c r="P75" s="415">
        <v>0</v>
      </c>
      <c r="Q75" s="415">
        <v>0</v>
      </c>
      <c r="R75" s="415">
        <v>0</v>
      </c>
      <c r="S75" s="415" t="s">
        <v>932</v>
      </c>
      <c r="T75" s="415">
        <v>0</v>
      </c>
      <c r="U75" s="415">
        <v>0</v>
      </c>
      <c r="V75" s="415">
        <v>0</v>
      </c>
      <c r="W75" s="415">
        <v>0</v>
      </c>
      <c r="X75" s="415">
        <v>0</v>
      </c>
      <c r="Y75" s="24"/>
      <c r="Z75" s="24">
        <v>0</v>
      </c>
      <c r="AA75" s="24">
        <v>0</v>
      </c>
      <c r="AB75" s="24">
        <v>0</v>
      </c>
      <c r="AC75" s="24">
        <v>0</v>
      </c>
      <c r="AD75" s="24">
        <v>0</v>
      </c>
      <c r="AE75" s="24"/>
      <c r="AF75" s="24">
        <v>0</v>
      </c>
      <c r="AG75" s="24">
        <v>0</v>
      </c>
      <c r="AH75" s="24">
        <v>0</v>
      </c>
      <c r="AI75" s="24">
        <v>0</v>
      </c>
      <c r="AJ75" s="24">
        <v>0</v>
      </c>
      <c r="AK75" s="24" t="s">
        <v>932</v>
      </c>
    </row>
    <row r="76" spans="1:37" ht="15.65" customHeight="1" x14ac:dyDescent="0.4">
      <c r="A76" s="9" t="s">
        <v>631</v>
      </c>
      <c r="B76" s="33">
        <v>0</v>
      </c>
      <c r="C76" s="33">
        <v>0</v>
      </c>
      <c r="D76" s="33">
        <v>0</v>
      </c>
      <c r="E76" s="33">
        <v>0</v>
      </c>
      <c r="F76" s="33">
        <v>0</v>
      </c>
      <c r="G76" s="33" t="s">
        <v>932</v>
      </c>
      <c r="H76" s="33">
        <v>0</v>
      </c>
      <c r="I76" s="33">
        <v>0</v>
      </c>
      <c r="J76" s="33">
        <v>0</v>
      </c>
      <c r="K76" s="33">
        <v>0</v>
      </c>
      <c r="L76" s="33">
        <v>0</v>
      </c>
      <c r="M76" s="33" t="s">
        <v>932</v>
      </c>
      <c r="N76" s="33">
        <v>0</v>
      </c>
      <c r="O76" s="33">
        <v>0</v>
      </c>
      <c r="P76" s="33">
        <v>0</v>
      </c>
      <c r="Q76" s="33">
        <v>0</v>
      </c>
      <c r="R76" s="33">
        <v>0</v>
      </c>
      <c r="S76" s="33" t="s">
        <v>932</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932</v>
      </c>
    </row>
    <row r="77" spans="1:37" ht="15.65" customHeight="1" x14ac:dyDescent="0.4">
      <c r="A77" s="8" t="s">
        <v>933</v>
      </c>
    </row>
    <row r="78" spans="1:37" ht="15.65" customHeight="1" x14ac:dyDescent="0.4">
      <c r="A78" s="13" t="s">
        <v>634</v>
      </c>
    </row>
    <row r="79" spans="1:37" ht="15.65" customHeight="1" x14ac:dyDescent="0.4">
      <c r="A79" s="8" t="s">
        <v>302</v>
      </c>
      <c r="B79" s="24">
        <v>0</v>
      </c>
      <c r="C79" s="24">
        <v>0</v>
      </c>
      <c r="D79" s="24">
        <v>0</v>
      </c>
      <c r="E79" s="24">
        <v>0</v>
      </c>
      <c r="F79" s="24">
        <v>0</v>
      </c>
      <c r="G79" s="24" t="s">
        <v>932</v>
      </c>
      <c r="H79" s="24">
        <v>0</v>
      </c>
      <c r="I79" s="24">
        <v>0</v>
      </c>
      <c r="J79" s="24">
        <v>0</v>
      </c>
      <c r="K79" s="24">
        <v>0</v>
      </c>
      <c r="L79" s="24">
        <v>0</v>
      </c>
      <c r="M79" s="24" t="s">
        <v>932</v>
      </c>
      <c r="N79" s="24">
        <v>0</v>
      </c>
      <c r="O79" s="24">
        <v>0</v>
      </c>
      <c r="P79" s="24">
        <v>0</v>
      </c>
      <c r="Q79" s="24">
        <v>0</v>
      </c>
      <c r="R79" s="24">
        <v>0</v>
      </c>
      <c r="S79" s="24" t="s">
        <v>932</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932</v>
      </c>
    </row>
    <row r="80" spans="1:37" ht="15.65" customHeight="1" x14ac:dyDescent="0.7">
      <c r="A80" s="8" t="s">
        <v>934</v>
      </c>
      <c r="B80" s="415">
        <v>0</v>
      </c>
      <c r="C80" s="415">
        <v>0</v>
      </c>
      <c r="D80" s="415">
        <v>0</v>
      </c>
      <c r="E80" s="415">
        <v>0</v>
      </c>
      <c r="F80" s="415">
        <v>0</v>
      </c>
      <c r="G80" s="415" t="s">
        <v>932</v>
      </c>
      <c r="H80" s="415">
        <v>0</v>
      </c>
      <c r="I80" s="415">
        <v>0</v>
      </c>
      <c r="J80" s="415">
        <v>0</v>
      </c>
      <c r="K80" s="415">
        <v>0</v>
      </c>
      <c r="L80" s="415">
        <v>0</v>
      </c>
      <c r="M80" s="415" t="s">
        <v>932</v>
      </c>
      <c r="N80" s="415">
        <v>0</v>
      </c>
      <c r="O80" s="415">
        <v>0</v>
      </c>
      <c r="P80" s="415">
        <v>0</v>
      </c>
      <c r="Q80" s="415">
        <v>0</v>
      </c>
      <c r="R80" s="415">
        <v>0</v>
      </c>
      <c r="S80" s="415" t="s">
        <v>932</v>
      </c>
      <c r="T80" s="415">
        <v>0</v>
      </c>
      <c r="U80" s="415">
        <v>0</v>
      </c>
      <c r="V80" s="415">
        <v>0</v>
      </c>
      <c r="W80" s="415">
        <v>0</v>
      </c>
      <c r="X80" s="415">
        <v>0</v>
      </c>
      <c r="Y80" s="24"/>
      <c r="Z80" s="24">
        <v>0</v>
      </c>
      <c r="AA80" s="24">
        <v>0</v>
      </c>
      <c r="AB80" s="24">
        <v>0</v>
      </c>
      <c r="AC80" s="24">
        <v>0</v>
      </c>
      <c r="AD80" s="24">
        <v>0</v>
      </c>
      <c r="AE80" s="24"/>
      <c r="AF80" s="24">
        <v>0</v>
      </c>
      <c r="AG80" s="24">
        <v>0</v>
      </c>
      <c r="AH80" s="24">
        <v>0</v>
      </c>
      <c r="AI80" s="24">
        <v>0</v>
      </c>
      <c r="AJ80" s="24">
        <v>0</v>
      </c>
      <c r="AK80" s="24" t="s">
        <v>932</v>
      </c>
    </row>
    <row r="81" spans="1:37" ht="15.65" customHeight="1" x14ac:dyDescent="0.4">
      <c r="A81" s="9" t="s">
        <v>635</v>
      </c>
      <c r="B81" s="33">
        <v>0</v>
      </c>
      <c r="C81" s="33">
        <v>0</v>
      </c>
      <c r="D81" s="33">
        <v>0</v>
      </c>
      <c r="E81" s="33">
        <v>0</v>
      </c>
      <c r="F81" s="33">
        <v>0</v>
      </c>
      <c r="G81" s="33" t="s">
        <v>932</v>
      </c>
      <c r="H81" s="33">
        <v>0</v>
      </c>
      <c r="I81" s="33">
        <v>0</v>
      </c>
      <c r="J81" s="33">
        <v>0</v>
      </c>
      <c r="K81" s="33">
        <v>0</v>
      </c>
      <c r="L81" s="33">
        <v>0</v>
      </c>
      <c r="M81" s="33" t="s">
        <v>932</v>
      </c>
      <c r="N81" s="33">
        <v>0</v>
      </c>
      <c r="O81" s="33">
        <v>0</v>
      </c>
      <c r="P81" s="33">
        <v>0</v>
      </c>
      <c r="Q81" s="33">
        <v>0</v>
      </c>
      <c r="R81" s="33">
        <v>0</v>
      </c>
      <c r="S81" s="33" t="s">
        <v>932</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932</v>
      </c>
    </row>
    <row r="82" spans="1:37" ht="15.65" customHeight="1" x14ac:dyDescent="0.4">
      <c r="A82" s="8" t="s">
        <v>933</v>
      </c>
    </row>
    <row r="83" spans="1:37" ht="15.65" customHeight="1" x14ac:dyDescent="0.4">
      <c r="A83" s="9" t="s">
        <v>636</v>
      </c>
      <c r="B83" s="33">
        <v>0</v>
      </c>
      <c r="C83" s="33">
        <v>0</v>
      </c>
      <c r="D83" s="33">
        <v>0</v>
      </c>
      <c r="E83" s="33">
        <v>0</v>
      </c>
      <c r="F83" s="33">
        <v>0</v>
      </c>
      <c r="G83" s="33" t="s">
        <v>932</v>
      </c>
      <c r="H83" s="33">
        <v>0</v>
      </c>
      <c r="I83" s="33">
        <v>0</v>
      </c>
      <c r="J83" s="33">
        <v>0</v>
      </c>
      <c r="K83" s="33">
        <v>0</v>
      </c>
      <c r="L83" s="33">
        <v>0</v>
      </c>
      <c r="M83" s="33" t="s">
        <v>932</v>
      </c>
      <c r="N83" s="33">
        <v>0</v>
      </c>
      <c r="O83" s="33">
        <v>0</v>
      </c>
      <c r="P83" s="33">
        <v>0</v>
      </c>
      <c r="Q83" s="33">
        <v>0</v>
      </c>
      <c r="R83" s="33">
        <v>0</v>
      </c>
      <c r="S83" s="33" t="s">
        <v>932</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932</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24" customWidth="1"/>
    <col min="2" max="2" width="15.53515625" style="424" customWidth="1"/>
    <col min="3" max="8" width="13.4609375" style="424" customWidth="1"/>
    <col min="9" max="11" width="13.4609375" customWidth="1"/>
    <col min="14" max="16384" width="11.53515625" style="424"/>
  </cols>
  <sheetData>
    <row r="1" spans="1:13" ht="14.15" customHeight="1" x14ac:dyDescent="0.4">
      <c r="A1" s="427"/>
      <c r="B1" s="427"/>
      <c r="C1" s="426"/>
      <c r="D1" s="426"/>
      <c r="E1" s="426"/>
      <c r="F1" s="426"/>
      <c r="G1" s="426"/>
      <c r="H1" s="426"/>
    </row>
    <row r="2" spans="1:13" ht="14.15" customHeight="1" x14ac:dyDescent="0.4">
      <c r="B2" s="442"/>
      <c r="C2" s="441" t="str">
        <f>+'IS BS CF'!K1</f>
        <v>2024P</v>
      </c>
      <c r="D2" s="441" t="str">
        <f>+'IS BS CF'!L1</f>
        <v>2025P</v>
      </c>
      <c r="E2" s="441" t="str">
        <f>+'IS BS CF'!M1</f>
        <v>2026P</v>
      </c>
      <c r="F2" s="441" t="str">
        <f>+'IS BS CF'!N1</f>
        <v>2027P</v>
      </c>
      <c r="G2" s="441" t="str">
        <f>+'IS BS CF'!O1</f>
        <v>2028P</v>
      </c>
      <c r="H2" s="441" t="str">
        <f>+'IS BS CF'!P1</f>
        <v>2029P</v>
      </c>
    </row>
    <row r="3" spans="1:13" ht="14.15" hidden="1" customHeight="1" x14ac:dyDescent="0.4">
      <c r="B3" s="440"/>
      <c r="C3" s="439"/>
      <c r="D3" s="439"/>
      <c r="E3" s="439"/>
      <c r="F3" s="439"/>
      <c r="G3" s="439"/>
      <c r="H3" s="439"/>
    </row>
    <row r="4" spans="1:13" ht="14.15" hidden="1" customHeight="1" x14ac:dyDescent="0.4">
      <c r="B4" s="12"/>
      <c r="C4" s="438"/>
      <c r="D4" s="438"/>
      <c r="E4" s="438"/>
      <c r="F4" s="438"/>
      <c r="G4" s="438"/>
      <c r="H4" s="438"/>
    </row>
    <row r="5" spans="1:13" ht="14.15" hidden="1" customHeight="1" x14ac:dyDescent="0.4">
      <c r="B5"/>
      <c r="C5" s="437"/>
      <c r="D5" s="437"/>
      <c r="E5" s="437"/>
      <c r="F5" s="437"/>
      <c r="G5" s="437"/>
      <c r="H5" s="437"/>
    </row>
    <row r="6" spans="1:13" s="435" customFormat="1" ht="14.15" hidden="1" customHeight="1" x14ac:dyDescent="0.4">
      <c r="B6"/>
      <c r="C6" s="437"/>
      <c r="D6" s="437"/>
      <c r="E6" s="437"/>
      <c r="F6" s="437"/>
      <c r="G6" s="437"/>
      <c r="H6" s="437"/>
      <c r="I6"/>
      <c r="J6"/>
      <c r="K6"/>
      <c r="L6"/>
      <c r="M6"/>
    </row>
    <row r="7" spans="1:13" s="435" customFormat="1" ht="14.15" hidden="1" customHeight="1" x14ac:dyDescent="0.4">
      <c r="B7"/>
      <c r="C7" s="437"/>
      <c r="D7" s="437"/>
      <c r="E7" s="437"/>
      <c r="F7" s="437"/>
      <c r="G7" s="437"/>
      <c r="H7" s="437"/>
      <c r="I7"/>
      <c r="J7"/>
      <c r="K7"/>
      <c r="L7"/>
      <c r="M7"/>
    </row>
    <row r="8" spans="1:13" s="435" customFormat="1" ht="14.15" customHeight="1" x14ac:dyDescent="0.4">
      <c r="B8" s="27" t="s">
        <v>5</v>
      </c>
      <c r="C8" s="436" t="e">
        <f ca="1">+'IS BS CF'!K18</f>
        <v>#REF!</v>
      </c>
      <c r="D8" s="436" t="e">
        <f ca="1">+'IS BS CF'!L18</f>
        <v>#REF!</v>
      </c>
      <c r="E8" s="436" t="e">
        <f ca="1">+'IS BS CF'!M18</f>
        <v>#REF!</v>
      </c>
      <c r="F8" s="436" t="e">
        <f ca="1">+'IS BS CF'!N18</f>
        <v>#REF!</v>
      </c>
      <c r="G8" s="436" t="e">
        <f ca="1">+'IS BS CF'!O18</f>
        <v>#REF!</v>
      </c>
      <c r="H8" s="436" t="e">
        <f ca="1">+'IS BS CF'!P18</f>
        <v>#REF!</v>
      </c>
      <c r="I8"/>
      <c r="J8"/>
      <c r="K8"/>
      <c r="L8"/>
      <c r="M8"/>
    </row>
    <row r="9" spans="1:13" ht="14.15" customHeight="1" x14ac:dyDescent="0.4">
      <c r="A9" s="427"/>
      <c r="B9" s="27" t="s">
        <v>603</v>
      </c>
      <c r="C9" s="434" t="e">
        <f ca="1">+'IS BS CF'!K38</f>
        <v>#REF!</v>
      </c>
      <c r="D9" s="434" t="e">
        <f ca="1">+'IS BS CF'!L38</f>
        <v>#REF!</v>
      </c>
      <c r="E9" s="434" t="e">
        <f ca="1">+'IS BS CF'!M38</f>
        <v>#REF!</v>
      </c>
      <c r="F9" s="434" t="e">
        <f ca="1">+'IS BS CF'!N38</f>
        <v>#REF!</v>
      </c>
      <c r="G9" s="434" t="e">
        <f ca="1">+'IS BS CF'!O38</f>
        <v>#REF!</v>
      </c>
      <c r="H9" s="434" t="e">
        <f ca="1">+'IS BS CF'!P38</f>
        <v>#REF!</v>
      </c>
    </row>
    <row r="10" spans="1:13" ht="14.15" customHeight="1" x14ac:dyDescent="0.4">
      <c r="A10" s="427"/>
      <c r="B10" s="433" t="s">
        <v>959</v>
      </c>
      <c r="C10" s="432">
        <f ca="1">+IFERROR(C9/C8,0)</f>
        <v>0</v>
      </c>
      <c r="D10" s="432">
        <f t="shared" ref="D10:H10" ca="1" si="0">+IFERROR(D9/D8,0)</f>
        <v>0</v>
      </c>
      <c r="E10" s="432">
        <f t="shared" ca="1" si="0"/>
        <v>0</v>
      </c>
      <c r="F10" s="432">
        <f t="shared" ca="1" si="0"/>
        <v>0</v>
      </c>
      <c r="G10" s="432">
        <f t="shared" ca="1" si="0"/>
        <v>0</v>
      </c>
      <c r="H10" s="432">
        <f t="shared" ca="1" si="0"/>
        <v>0</v>
      </c>
    </row>
    <row r="11" spans="1:13" customFormat="1" ht="14.15" customHeight="1" x14ac:dyDescent="0.4"/>
    <row r="12" spans="1:13" s="425" customFormat="1" ht="14.6" x14ac:dyDescent="0.4">
      <c r="A12" s="427"/>
      <c r="B12" s="430" t="s">
        <v>958</v>
      </c>
      <c r="I12"/>
      <c r="J12"/>
      <c r="K12"/>
      <c r="L12"/>
      <c r="M12"/>
    </row>
    <row r="13" spans="1:13" s="425" customFormat="1" ht="14.6" x14ac:dyDescent="0.4">
      <c r="A13" s="427"/>
      <c r="B13" s="427" t="s">
        <v>5</v>
      </c>
      <c r="C13" s="431" t="e">
        <f ca="1">+C8/1000000</f>
        <v>#REF!</v>
      </c>
      <c r="D13" s="431" t="e">
        <f t="shared" ref="D13:H14" ca="1" si="1">+D8/1000000</f>
        <v>#REF!</v>
      </c>
      <c r="E13" s="431" t="e">
        <f t="shared" ca="1" si="1"/>
        <v>#REF!</v>
      </c>
      <c r="F13" s="431" t="e">
        <f t="shared" ca="1" si="1"/>
        <v>#REF!</v>
      </c>
      <c r="G13" s="431" t="e">
        <f t="shared" ca="1" si="1"/>
        <v>#REF!</v>
      </c>
      <c r="H13" s="431" t="e">
        <f t="shared" ca="1" si="1"/>
        <v>#REF!</v>
      </c>
      <c r="I13"/>
      <c r="J13"/>
      <c r="K13"/>
      <c r="L13"/>
      <c r="M13"/>
    </row>
    <row r="14" spans="1:13" s="425" customFormat="1" ht="14.6" x14ac:dyDescent="0.4">
      <c r="A14" s="427"/>
      <c r="B14" s="427" t="s">
        <v>603</v>
      </c>
      <c r="C14" s="431" t="e">
        <f ca="1">+C9/1000000</f>
        <v>#REF!</v>
      </c>
      <c r="D14" s="431" t="e">
        <f t="shared" ca="1" si="1"/>
        <v>#REF!</v>
      </c>
      <c r="E14" s="431" t="e">
        <f t="shared" ca="1" si="1"/>
        <v>#REF!</v>
      </c>
      <c r="F14" s="431" t="e">
        <f t="shared" ca="1" si="1"/>
        <v>#REF!</v>
      </c>
      <c r="G14" s="431" t="e">
        <f t="shared" ca="1" si="1"/>
        <v>#REF!</v>
      </c>
      <c r="H14" s="431" t="e">
        <f t="shared" ca="1" si="1"/>
        <v>#REF!</v>
      </c>
      <c r="I14"/>
      <c r="J14"/>
      <c r="K14"/>
      <c r="L14"/>
      <c r="M14"/>
    </row>
    <row r="15" spans="1:13" s="425" customFormat="1" ht="14.6" x14ac:dyDescent="0.4">
      <c r="A15" s="427"/>
      <c r="B15" s="427"/>
      <c r="I15"/>
      <c r="J15"/>
      <c r="K15"/>
      <c r="L15"/>
      <c r="M15"/>
    </row>
    <row r="16" spans="1:13" s="425" customFormat="1" ht="14.6" x14ac:dyDescent="0.4">
      <c r="A16" s="427"/>
      <c r="B16" s="430"/>
      <c r="D16"/>
      <c r="E16"/>
      <c r="F16" s="429"/>
      <c r="G16" s="429"/>
      <c r="I16"/>
      <c r="J16"/>
      <c r="K16"/>
      <c r="L16"/>
      <c r="M16"/>
    </row>
    <row r="17" spans="1:13" s="425" customFormat="1" ht="14.6" x14ac:dyDescent="0.4">
      <c r="A17" s="427"/>
      <c r="B17"/>
      <c r="C17" s="414"/>
      <c r="D17"/>
      <c r="E17"/>
      <c r="F17" s="429"/>
      <c r="G17" s="429"/>
      <c r="I17"/>
      <c r="J17"/>
      <c r="K17"/>
      <c r="L17"/>
      <c r="M17"/>
    </row>
    <row r="18" spans="1:13" s="425" customFormat="1" ht="14.6" collapsed="1" x14ac:dyDescent="0.4">
      <c r="A18" s="427"/>
      <c r="B18"/>
      <c r="C18" s="414"/>
      <c r="D18" s="429"/>
      <c r="E18" s="429"/>
      <c r="F18" s="429"/>
      <c r="G18" s="429"/>
      <c r="H18" s="121"/>
      <c r="I18"/>
      <c r="J18"/>
      <c r="K18"/>
      <c r="L18"/>
      <c r="M18"/>
    </row>
    <row r="19" spans="1:13" s="425" customFormat="1" ht="14.6" x14ac:dyDescent="0.4">
      <c r="A19" s="427"/>
      <c r="B19" s="428"/>
      <c r="C19" s="428"/>
      <c r="I19"/>
      <c r="J19"/>
      <c r="K19"/>
      <c r="L19"/>
      <c r="M19"/>
    </row>
    <row r="20" spans="1:13" s="425" customFormat="1" ht="14.6" x14ac:dyDescent="0.4">
      <c r="A20" s="427"/>
      <c r="B20" s="427"/>
      <c r="I20"/>
      <c r="J20"/>
      <c r="K20"/>
      <c r="L20"/>
      <c r="M20"/>
    </row>
    <row r="21" spans="1:13" s="425" customFormat="1" ht="14.6" x14ac:dyDescent="0.4">
      <c r="A21" s="427"/>
      <c r="B21" s="427"/>
      <c r="I21"/>
      <c r="J21"/>
      <c r="K21"/>
      <c r="L21"/>
      <c r="M21"/>
    </row>
    <row r="22" spans="1:13" s="425" customFormat="1" ht="14.6" x14ac:dyDescent="0.4">
      <c r="A22" s="427"/>
      <c r="B22" s="427"/>
      <c r="I22"/>
      <c r="J22"/>
      <c r="K22"/>
      <c r="L22"/>
      <c r="M22"/>
    </row>
    <row r="23" spans="1:13" s="425" customFormat="1" ht="14.6" x14ac:dyDescent="0.4">
      <c r="A23" s="427"/>
      <c r="B23" s="427"/>
      <c r="I23"/>
      <c r="J23"/>
      <c r="K23"/>
      <c r="L23"/>
      <c r="M23"/>
    </row>
    <row r="24" spans="1:13" s="425" customFormat="1" ht="5.15" customHeight="1" x14ac:dyDescent="0.4">
      <c r="A24" s="427"/>
      <c r="B24" s="427"/>
      <c r="I24"/>
      <c r="J24"/>
      <c r="K24"/>
      <c r="L24"/>
      <c r="M24"/>
    </row>
    <row r="25" spans="1:13" s="425" customFormat="1" ht="14.6" x14ac:dyDescent="0.4">
      <c r="A25" s="427"/>
      <c r="B25" s="427"/>
      <c r="I25"/>
      <c r="J25"/>
      <c r="K25"/>
      <c r="L25"/>
      <c r="M25"/>
    </row>
    <row r="26" spans="1:13" s="425" customFormat="1" ht="14.6" x14ac:dyDescent="0.4">
      <c r="A26" s="427"/>
      <c r="B26" s="427"/>
      <c r="I26"/>
      <c r="J26"/>
      <c r="K26"/>
      <c r="L26"/>
      <c r="M26"/>
    </row>
    <row r="27" spans="1:13" s="425" customFormat="1" ht="14.6" x14ac:dyDescent="0.4">
      <c r="A27" s="427"/>
      <c r="B27" s="427"/>
      <c r="I27"/>
      <c r="J27"/>
      <c r="K27"/>
      <c r="L27"/>
      <c r="M27"/>
    </row>
    <row r="28" spans="1:13" s="425" customFormat="1" ht="14.6" x14ac:dyDescent="0.4">
      <c r="A28" s="427"/>
      <c r="B28" s="427"/>
      <c r="I28"/>
      <c r="J28"/>
      <c r="K28"/>
      <c r="L28"/>
      <c r="M28"/>
    </row>
    <row r="29" spans="1:13" s="425" customFormat="1" ht="14.6" x14ac:dyDescent="0.4">
      <c r="A29" s="427"/>
      <c r="B29" s="427"/>
      <c r="I29"/>
      <c r="J29"/>
      <c r="K29"/>
      <c r="L29"/>
      <c r="M29"/>
    </row>
    <row r="30" spans="1:13" s="425" customFormat="1" ht="14.6" x14ac:dyDescent="0.4">
      <c r="A30" s="427"/>
      <c r="B30" s="427"/>
      <c r="I30"/>
      <c r="J30"/>
      <c r="K30"/>
      <c r="L30"/>
      <c r="M30"/>
    </row>
    <row r="31" spans="1:13" s="425" customFormat="1" ht="14.6" x14ac:dyDescent="0.4">
      <c r="A31" s="427"/>
      <c r="B31" s="427"/>
      <c r="I31"/>
      <c r="J31"/>
      <c r="K31"/>
      <c r="L31"/>
      <c r="M31"/>
    </row>
    <row r="32" spans="1:13" s="425" customFormat="1" ht="14.6" x14ac:dyDescent="0.4">
      <c r="A32" s="427"/>
      <c r="B32" s="427"/>
      <c r="I32"/>
      <c r="J32"/>
      <c r="K32"/>
      <c r="L32"/>
      <c r="M32"/>
    </row>
    <row r="33" spans="1:13" s="425" customFormat="1" ht="14.6" x14ac:dyDescent="0.4">
      <c r="A33" s="427"/>
      <c r="B33" s="427"/>
      <c r="I33"/>
      <c r="J33"/>
      <c r="K33"/>
      <c r="L33"/>
      <c r="M33"/>
    </row>
    <row r="34" spans="1:13" s="425" customFormat="1" ht="14.6" x14ac:dyDescent="0.4">
      <c r="A34" s="427"/>
      <c r="B34" s="427"/>
      <c r="I34"/>
      <c r="J34"/>
      <c r="K34"/>
      <c r="L34"/>
      <c r="M34"/>
    </row>
    <row r="35" spans="1:13" s="425" customFormat="1" ht="14.6" x14ac:dyDescent="0.4">
      <c r="A35" s="427"/>
      <c r="B35" s="427"/>
      <c r="I35"/>
      <c r="J35"/>
      <c r="K35"/>
      <c r="L35"/>
      <c r="M35"/>
    </row>
    <row r="36" spans="1:13" s="425" customFormat="1" ht="14.6" x14ac:dyDescent="0.4">
      <c r="A36" s="427"/>
      <c r="B36" s="427"/>
      <c r="I36"/>
      <c r="J36"/>
      <c r="K36"/>
      <c r="L36"/>
      <c r="M36"/>
    </row>
    <row r="37" spans="1:13" s="425" customFormat="1" ht="14.6" x14ac:dyDescent="0.4">
      <c r="A37" s="427"/>
      <c r="B37" s="427"/>
      <c r="I37"/>
      <c r="J37"/>
      <c r="K37"/>
      <c r="L37"/>
      <c r="M37"/>
    </row>
    <row r="38" spans="1:13" s="425" customFormat="1" ht="14.6" x14ac:dyDescent="0.4">
      <c r="A38" s="427"/>
      <c r="B38" s="427"/>
      <c r="I38"/>
      <c r="J38"/>
      <c r="K38"/>
      <c r="L38"/>
      <c r="M38"/>
    </row>
    <row r="39" spans="1:13" s="425" customFormat="1" ht="14.6" x14ac:dyDescent="0.4">
      <c r="A39" s="427"/>
      <c r="B39" s="427"/>
      <c r="I39"/>
      <c r="J39"/>
      <c r="K39"/>
      <c r="L39"/>
      <c r="M39"/>
    </row>
    <row r="40" spans="1:13" s="425" customFormat="1" ht="14.6" x14ac:dyDescent="0.4">
      <c r="A40" s="427"/>
      <c r="B40" s="427"/>
      <c r="I40"/>
      <c r="J40"/>
      <c r="K40"/>
      <c r="L40"/>
      <c r="M40"/>
    </row>
    <row r="41" spans="1:13" s="425" customFormat="1" ht="5.15" customHeight="1" x14ac:dyDescent="0.4">
      <c r="A41" s="427"/>
      <c r="B41" s="427"/>
      <c r="I41"/>
      <c r="J41"/>
      <c r="K41"/>
      <c r="L41"/>
      <c r="M41"/>
    </row>
    <row r="42" spans="1:13" s="425" customFormat="1" ht="14.6" x14ac:dyDescent="0.4">
      <c r="A42" s="427"/>
      <c r="B42" s="427"/>
      <c r="I42"/>
      <c r="J42"/>
      <c r="K42"/>
      <c r="L42"/>
      <c r="M42"/>
    </row>
    <row r="43" spans="1:13" s="425" customFormat="1" ht="14.6" x14ac:dyDescent="0.4">
      <c r="A43" s="427"/>
      <c r="B43" s="427"/>
      <c r="I43"/>
      <c r="J43"/>
      <c r="K43"/>
      <c r="L43"/>
      <c r="M43"/>
    </row>
    <row r="44" spans="1:13" s="425" customFormat="1" ht="14.6" x14ac:dyDescent="0.4">
      <c r="A44" s="427"/>
      <c r="B44" s="427"/>
      <c r="I44"/>
      <c r="J44"/>
      <c r="K44"/>
      <c r="L44"/>
      <c r="M44"/>
    </row>
    <row r="45" spans="1:13" s="425" customFormat="1" ht="14.6" x14ac:dyDescent="0.4">
      <c r="A45" s="427"/>
      <c r="B45" s="427"/>
      <c r="I45"/>
      <c r="J45"/>
      <c r="K45"/>
      <c r="L45"/>
      <c r="M45"/>
    </row>
    <row r="46" spans="1:13" s="425" customFormat="1" ht="14.6" x14ac:dyDescent="0.4">
      <c r="A46" s="427"/>
      <c r="B46" s="427"/>
      <c r="I46"/>
      <c r="J46"/>
      <c r="K46"/>
      <c r="L46"/>
      <c r="M46"/>
    </row>
    <row r="47" spans="1:13" s="425" customFormat="1" ht="14.6" x14ac:dyDescent="0.4">
      <c r="A47" s="427"/>
      <c r="B47" s="427"/>
      <c r="I47"/>
      <c r="J47"/>
      <c r="K47"/>
      <c r="L47"/>
      <c r="M47"/>
    </row>
    <row r="48" spans="1:13" s="425" customFormat="1" ht="14.6" x14ac:dyDescent="0.4">
      <c r="A48" s="427"/>
      <c r="B48" s="427"/>
      <c r="I48"/>
      <c r="J48"/>
      <c r="K48"/>
      <c r="L48"/>
      <c r="M48"/>
    </row>
    <row r="49" spans="1:13" s="425" customFormat="1" ht="14.6" x14ac:dyDescent="0.4">
      <c r="A49" s="427"/>
      <c r="B49" s="427"/>
      <c r="I49"/>
      <c r="J49"/>
      <c r="K49"/>
      <c r="L49"/>
      <c r="M49"/>
    </row>
    <row r="50" spans="1:13" s="425" customFormat="1" ht="14.6" x14ac:dyDescent="0.4">
      <c r="A50" s="427"/>
      <c r="B50" s="427"/>
      <c r="I50"/>
      <c r="J50"/>
      <c r="K50"/>
      <c r="L50"/>
      <c r="M50"/>
    </row>
    <row r="51" spans="1:13" s="425" customFormat="1" ht="14.6" x14ac:dyDescent="0.4">
      <c r="A51" s="427"/>
      <c r="B51" s="427"/>
      <c r="I51"/>
      <c r="J51"/>
      <c r="K51"/>
      <c r="L51"/>
      <c r="M51"/>
    </row>
    <row r="52" spans="1:13" s="425" customFormat="1" ht="14.6" x14ac:dyDescent="0.4">
      <c r="A52" s="427"/>
      <c r="B52" s="427"/>
      <c r="I52"/>
      <c r="J52"/>
      <c r="K52"/>
      <c r="L52"/>
      <c r="M52"/>
    </row>
    <row r="53" spans="1:13" s="425" customFormat="1" ht="14.6" x14ac:dyDescent="0.4">
      <c r="A53" s="427"/>
      <c r="B53" s="427"/>
      <c r="I53"/>
      <c r="J53"/>
      <c r="K53"/>
      <c r="L53"/>
      <c r="M53"/>
    </row>
    <row r="54" spans="1:13" s="425" customFormat="1" ht="14.6" x14ac:dyDescent="0.4">
      <c r="A54" s="427"/>
      <c r="B54" s="427"/>
      <c r="I54"/>
      <c r="J54"/>
      <c r="K54"/>
      <c r="L54"/>
      <c r="M54"/>
    </row>
    <row r="55" spans="1:13" s="425" customFormat="1" ht="5.15" customHeight="1" x14ac:dyDescent="0.4">
      <c r="A55" s="427"/>
      <c r="B55" s="427"/>
      <c r="I55"/>
      <c r="J55"/>
      <c r="K55"/>
      <c r="L55"/>
      <c r="M55"/>
    </row>
    <row r="56" spans="1:13" s="425" customFormat="1" ht="14.6" x14ac:dyDescent="0.4">
      <c r="A56" s="427"/>
      <c r="B56" s="427"/>
      <c r="I56"/>
      <c r="J56"/>
      <c r="K56"/>
      <c r="L56"/>
      <c r="M56"/>
    </row>
    <row r="57" spans="1:13" s="425" customFormat="1" ht="14.6" x14ac:dyDescent="0.4">
      <c r="A57" s="427"/>
      <c r="B57" s="427"/>
      <c r="I57"/>
      <c r="J57"/>
      <c r="K57"/>
      <c r="L57"/>
      <c r="M57"/>
    </row>
    <row r="58" spans="1:13" s="425" customFormat="1" ht="14.6" x14ac:dyDescent="0.4">
      <c r="A58" s="427"/>
      <c r="B58" s="427"/>
      <c r="I58"/>
      <c r="J58"/>
      <c r="K58"/>
      <c r="L58"/>
      <c r="M58"/>
    </row>
    <row r="59" spans="1:13" s="425" customFormat="1" ht="14.6" x14ac:dyDescent="0.4">
      <c r="A59" s="426"/>
      <c r="B59" s="427"/>
      <c r="I59"/>
      <c r="J59"/>
      <c r="K59"/>
      <c r="L59"/>
      <c r="M59"/>
    </row>
    <row r="60" spans="1:13" s="425" customFormat="1" ht="14.6" x14ac:dyDescent="0.4">
      <c r="A60" s="426"/>
      <c r="B60" s="426"/>
      <c r="I60"/>
      <c r="J60"/>
      <c r="K60"/>
      <c r="L60"/>
      <c r="M60"/>
    </row>
    <row r="61" spans="1:13" s="425" customFormat="1" ht="14.6" x14ac:dyDescent="0.4">
      <c r="A61" s="426"/>
      <c r="B61" s="426"/>
      <c r="I61"/>
      <c r="J61"/>
      <c r="K61"/>
      <c r="L61"/>
      <c r="M61"/>
    </row>
    <row r="62" spans="1:13" s="425" customFormat="1" ht="14.6" x14ac:dyDescent="0.4">
      <c r="A62" s="426"/>
      <c r="B62" s="426"/>
      <c r="I62"/>
      <c r="J62"/>
      <c r="K62"/>
      <c r="L62"/>
      <c r="M62"/>
    </row>
    <row r="63" spans="1:13" s="425" customFormat="1" ht="14.6" x14ac:dyDescent="0.4">
      <c r="A63" s="426"/>
      <c r="B63" s="426"/>
      <c r="I63"/>
      <c r="J63"/>
      <c r="K63"/>
      <c r="L63"/>
      <c r="M63"/>
    </row>
    <row r="64" spans="1:13" ht="14.6" x14ac:dyDescent="0.4">
      <c r="B64" s="426"/>
      <c r="C64" s="425"/>
      <c r="D64" s="425"/>
      <c r="E64" s="425"/>
      <c r="F64" s="425"/>
      <c r="G64" s="425"/>
      <c r="H64" s="425"/>
    </row>
    <row r="65" spans="3:8" customFormat="1" ht="14.6" x14ac:dyDescent="0.4">
      <c r="C65" s="425"/>
      <c r="D65" s="425"/>
      <c r="E65" s="425"/>
      <c r="F65" s="425"/>
      <c r="G65" s="425"/>
      <c r="H65" s="425"/>
    </row>
    <row r="66" spans="3:8" customFormat="1" ht="14.6" x14ac:dyDescent="0.4">
      <c r="C66" s="425"/>
      <c r="D66" s="425"/>
      <c r="E66" s="425"/>
      <c r="F66" s="425"/>
      <c r="G66" s="425"/>
      <c r="H66" s="425"/>
    </row>
    <row r="67" spans="3:8" customFormat="1" ht="14.6" x14ac:dyDescent="0.4">
      <c r="C67" s="425"/>
      <c r="D67" s="424"/>
      <c r="E67" s="424"/>
      <c r="F67" s="424"/>
      <c r="G67" s="424"/>
      <c r="H67" s="424"/>
    </row>
    <row r="68" spans="3:8" customFormat="1" ht="14.6" x14ac:dyDescent="0.4">
      <c r="C68" s="424"/>
      <c r="D68" s="424"/>
      <c r="E68" s="424"/>
      <c r="F68" s="424"/>
      <c r="G68" s="424"/>
      <c r="H68" s="424"/>
    </row>
    <row r="69" spans="3:8" customFormat="1" ht="14.6" x14ac:dyDescent="0.4">
      <c r="C69" s="424"/>
      <c r="D69" s="424"/>
      <c r="E69" s="424"/>
      <c r="F69" s="424"/>
      <c r="G69" s="424"/>
      <c r="H69" s="424"/>
    </row>
    <row r="70" spans="3:8" customFormat="1" ht="14.6" x14ac:dyDescent="0.4">
      <c r="C70" s="424"/>
      <c r="D70" s="424"/>
      <c r="E70" s="424"/>
      <c r="F70" s="424"/>
      <c r="G70" s="424"/>
      <c r="H70" s="424"/>
    </row>
    <row r="71" spans="3:8" customFormat="1" ht="14.6" x14ac:dyDescent="0.4">
      <c r="C71" s="424"/>
      <c r="D71" s="424"/>
      <c r="E71" s="424"/>
      <c r="F71" s="424"/>
      <c r="G71" s="424"/>
      <c r="H71" s="424"/>
    </row>
    <row r="72" spans="3:8" customFormat="1" ht="14.6" x14ac:dyDescent="0.4">
      <c r="C72" s="424"/>
      <c r="D72" s="424"/>
      <c r="E72" s="424"/>
      <c r="F72" s="424"/>
      <c r="G72" s="424"/>
      <c r="H72" s="424"/>
    </row>
    <row r="73" spans="3:8" customFormat="1" ht="14.6" x14ac:dyDescent="0.4">
      <c r="C73" s="424"/>
      <c r="D73" s="424"/>
      <c r="E73" s="424"/>
      <c r="F73" s="424"/>
      <c r="G73" s="424"/>
      <c r="H73" s="424"/>
    </row>
    <row r="74" spans="3:8" customFormat="1" ht="14.6" x14ac:dyDescent="0.4">
      <c r="C74" s="424"/>
      <c r="D74" s="424"/>
      <c r="E74" s="424"/>
      <c r="F74" s="424"/>
      <c r="G74" s="424"/>
      <c r="H74" s="424"/>
    </row>
    <row r="75" spans="3:8" customFormat="1" ht="14.6" x14ac:dyDescent="0.4">
      <c r="C75" s="424"/>
      <c r="D75" s="424"/>
      <c r="E75" s="424"/>
      <c r="F75" s="424"/>
      <c r="G75" s="424"/>
      <c r="H75" s="424"/>
    </row>
    <row r="76" spans="3:8" customFormat="1" ht="14.6" x14ac:dyDescent="0.4">
      <c r="C76" s="424"/>
      <c r="D76" s="424"/>
      <c r="E76" s="424"/>
      <c r="F76" s="424"/>
      <c r="G76" s="424"/>
      <c r="H76" s="424"/>
    </row>
    <row r="77" spans="3:8" customFormat="1" ht="14.6" x14ac:dyDescent="0.4">
      <c r="C77" s="424"/>
      <c r="D77" s="424"/>
      <c r="E77" s="424"/>
      <c r="F77" s="424"/>
      <c r="G77" s="424"/>
      <c r="H77" s="424"/>
    </row>
    <row r="78" spans="3:8" customFormat="1" ht="14.6" x14ac:dyDescent="0.4">
      <c r="C78" s="424"/>
      <c r="D78" s="424"/>
      <c r="E78" s="424"/>
      <c r="F78" s="424"/>
      <c r="G78" s="424"/>
      <c r="H78" s="424"/>
    </row>
    <row r="79" spans="3:8" customFormat="1" ht="14.6" x14ac:dyDescent="0.4">
      <c r="C79" s="424"/>
      <c r="D79" s="424"/>
      <c r="E79" s="424"/>
      <c r="F79" s="424"/>
      <c r="G79" s="424"/>
      <c r="H79" s="424"/>
    </row>
    <row r="80" spans="3:8" customFormat="1" ht="14.6" x14ac:dyDescent="0.4">
      <c r="C80" s="424"/>
      <c r="D80" s="424"/>
      <c r="E80" s="424"/>
      <c r="F80" s="424"/>
      <c r="G80" s="424"/>
      <c r="H80" s="424"/>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672</v>
      </c>
      <c r="B1" s="27" t="s">
        <v>673</v>
      </c>
      <c r="C1" s="27" t="s">
        <v>669</v>
      </c>
      <c r="D1" s="27" t="s">
        <v>671</v>
      </c>
      <c r="E1" s="27" t="s">
        <v>670</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78"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1049</v>
      </c>
      <c r="H1" s="229" t="s">
        <v>502</v>
      </c>
      <c r="I1" s="230" t="s">
        <v>500</v>
      </c>
      <c r="J1" s="242"/>
      <c r="N1" s="87">
        <v>0.44383101851851853</v>
      </c>
      <c r="O1" s="87">
        <v>0.44383101851851853</v>
      </c>
      <c r="P1" t="str">
        <f>TEXT(O1-N1, "h:mm:ss")</f>
        <v>0:00:00</v>
      </c>
    </row>
    <row r="2" spans="1:39" x14ac:dyDescent="0.4">
      <c r="A2" t="s">
        <v>557</v>
      </c>
      <c r="C2" s="27"/>
      <c r="D2" s="65"/>
      <c r="O2" s="87"/>
      <c r="P2" s="64"/>
    </row>
    <row r="3" spans="1:39" x14ac:dyDescent="0.4">
      <c r="A3" t="s">
        <v>501</v>
      </c>
      <c r="H3" s="229" t="s">
        <v>248</v>
      </c>
      <c r="I3" s="283" t="s">
        <v>249</v>
      </c>
      <c r="J3" s="243" t="s">
        <v>561</v>
      </c>
      <c r="K3" s="85" t="s">
        <v>250</v>
      </c>
      <c r="M3" cm="1">
        <f t="array" ref="M3:M109">_xlfn.UNIQUE(Codes!D:D)</f>
        <v>0</v>
      </c>
      <c r="P3" s="64" t="s">
        <v>578</v>
      </c>
      <c r="AE3" s="12" t="s">
        <v>680</v>
      </c>
      <c r="AI3" s="12" t="s">
        <v>681</v>
      </c>
      <c r="AL3" t="s">
        <v>683</v>
      </c>
    </row>
    <row r="4" spans="1:39" x14ac:dyDescent="0.4">
      <c r="A4" s="241" t="s">
        <v>558</v>
      </c>
      <c r="H4" t="s">
        <v>1038</v>
      </c>
      <c r="I4" s="278" t="s">
        <v>999</v>
      </c>
      <c r="J4" s="231"/>
      <c r="K4" s="83" t="str">
        <f>IFERROR(VLOOKUP(#REF!,'Code list'!$B$3:$C$310,2,0),"")</f>
        <v/>
      </c>
      <c r="M4" s="128" t="str">
        <v>Calcs.</v>
      </c>
      <c r="N4" s="128" t="s">
        <v>81</v>
      </c>
      <c r="T4" s="311" t="s">
        <v>672</v>
      </c>
      <c r="U4" s="311" t="s">
        <v>674</v>
      </c>
      <c r="V4" s="311" t="s">
        <v>673</v>
      </c>
      <c r="W4" s="311" t="s">
        <v>675</v>
      </c>
      <c r="X4" s="311" t="s">
        <v>669</v>
      </c>
      <c r="Y4" s="311" t="s">
        <v>670</v>
      </c>
      <c r="Z4" s="311" t="s">
        <v>747</v>
      </c>
      <c r="AE4" s="173" t="s">
        <v>448</v>
      </c>
      <c r="AI4" s="165" t="s">
        <v>453</v>
      </c>
      <c r="AL4" t="s">
        <v>453</v>
      </c>
      <c r="AM4" t="s">
        <v>729</v>
      </c>
    </row>
    <row r="5" spans="1:39" x14ac:dyDescent="0.4">
      <c r="H5" t="s">
        <v>1039</v>
      </c>
      <c r="I5" s="278" t="s">
        <v>1040</v>
      </c>
      <c r="J5" s="231" t="s">
        <v>1000</v>
      </c>
      <c r="K5" s="83" t="str">
        <f>IFERROR(VLOOKUP(#REF!,'Code list'!$B$3:$C$310,2,0),"")</f>
        <v/>
      </c>
      <c r="M5" t="str">
        <v>HVOL-EV</v>
      </c>
      <c r="N5" t="str">
        <f>IFERROR(VLOOKUP(M5,'Code list'!$B$4:$C$311,2,0),"")</f>
        <v/>
      </c>
      <c r="T5" s="8" t="s">
        <v>453</v>
      </c>
      <c r="U5" s="6" t="s">
        <v>260</v>
      </c>
      <c r="V5" t="s">
        <v>484</v>
      </c>
      <c r="W5" t="s">
        <v>467</v>
      </c>
      <c r="X5" t="s">
        <v>220</v>
      </c>
      <c r="Y5" t="s">
        <v>529</v>
      </c>
      <c r="Z5" t="s">
        <v>391</v>
      </c>
      <c r="AB5" s="27" t="s">
        <v>671</v>
      </c>
      <c r="AE5" s="173" t="s">
        <v>260</v>
      </c>
      <c r="AI5" s="165" t="s">
        <v>484</v>
      </c>
      <c r="AL5" t="s">
        <v>560</v>
      </c>
      <c r="AM5" t="s">
        <v>730</v>
      </c>
    </row>
    <row r="6" spans="1:39" x14ac:dyDescent="0.4">
      <c r="H6" t="s">
        <v>1044</v>
      </c>
      <c r="I6" s="278" t="s">
        <v>1045</v>
      </c>
      <c r="J6" s="231"/>
      <c r="K6" s="83" t="str">
        <f>IFERROR(VLOOKUP(#REF!,'Code list'!$B$3:$C$310,2,0),"")</f>
        <v/>
      </c>
      <c r="M6" s="9" t="str">
        <v>SCENVOL-EV</v>
      </c>
      <c r="N6" t="str">
        <f>IFERROR(VLOOKUP(M6,'Code list'!$B$4:$C$311,2,0),"")</f>
        <v>Volume driven - primary unit</v>
      </c>
      <c r="T6" t="s">
        <v>455</v>
      </c>
      <c r="U6" t="s">
        <v>261</v>
      </c>
      <c r="V6" t="s">
        <v>560</v>
      </c>
      <c r="W6" t="s">
        <v>487</v>
      </c>
      <c r="X6" t="s">
        <v>263</v>
      </c>
      <c r="Y6" t="s">
        <v>528</v>
      </c>
      <c r="Z6" t="s">
        <v>406</v>
      </c>
      <c r="AB6" t="s">
        <v>479</v>
      </c>
      <c r="AE6" s="173" t="s">
        <v>455</v>
      </c>
      <c r="AI6" s="165" t="s">
        <v>453</v>
      </c>
      <c r="AL6" t="s">
        <v>263</v>
      </c>
      <c r="AM6" t="s">
        <v>568</v>
      </c>
    </row>
    <row r="7" spans="1:39" x14ac:dyDescent="0.4">
      <c r="B7" s="36"/>
      <c r="H7" t="s">
        <v>1043</v>
      </c>
      <c r="I7" s="278" t="s">
        <v>1047</v>
      </c>
      <c r="J7" s="231"/>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3" t="s">
        <v>559</v>
      </c>
      <c r="AI7" s="165" t="s">
        <v>560</v>
      </c>
      <c r="AL7" t="s">
        <v>432</v>
      </c>
      <c r="AM7" t="s">
        <v>569</v>
      </c>
    </row>
    <row r="8" spans="1:39" x14ac:dyDescent="0.4">
      <c r="B8" s="88" t="str">
        <f>IFERROR(P1,"Running")</f>
        <v>0:00:00</v>
      </c>
      <c r="H8" t="s">
        <v>752</v>
      </c>
      <c r="I8" s="278" t="s">
        <v>1047</v>
      </c>
      <c r="J8" s="231"/>
      <c r="K8" s="83" t="str">
        <f>IFERROR(VLOOKUP(#REF!,'Code list'!$B$3:$C$310,2,0),"")</f>
        <v/>
      </c>
      <c r="M8" t="str">
        <v>LVOL-EV</v>
      </c>
      <c r="N8" t="str">
        <f>IFERROR(VLOOKUP(M8,'Code list'!$B$4:$C$311,2,0),"")</f>
        <v>Low volume-driven</v>
      </c>
      <c r="T8" t="s">
        <v>259</v>
      </c>
      <c r="U8" t="s">
        <v>588</v>
      </c>
      <c r="V8" t="s">
        <v>466</v>
      </c>
      <c r="X8" t="s">
        <v>420</v>
      </c>
      <c r="Y8" t="s">
        <v>533</v>
      </c>
      <c r="Z8" t="s">
        <v>408</v>
      </c>
      <c r="AB8" t="s">
        <v>516</v>
      </c>
      <c r="AE8" s="173" t="s">
        <v>324</v>
      </c>
      <c r="AI8" s="165" t="s">
        <v>453</v>
      </c>
      <c r="AL8" t="s">
        <v>453</v>
      </c>
      <c r="AM8" t="s">
        <v>731</v>
      </c>
    </row>
    <row r="9" spans="1:39" x14ac:dyDescent="0.4">
      <c r="H9" t="s">
        <v>789</v>
      </c>
      <c r="I9" s="278" t="s">
        <v>1048</v>
      </c>
      <c r="J9" s="231"/>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3" t="s">
        <v>560</v>
      </c>
      <c r="AI9" s="165" t="s">
        <v>559</v>
      </c>
      <c r="AL9" t="s">
        <v>560</v>
      </c>
      <c r="AM9" t="s">
        <v>732</v>
      </c>
    </row>
    <row r="10" spans="1:39" x14ac:dyDescent="0.4">
      <c r="A10" t="s">
        <v>220</v>
      </c>
      <c r="B10" s="278" t="s">
        <v>322</v>
      </c>
      <c r="J10" s="231"/>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3" t="s">
        <v>259</v>
      </c>
      <c r="AI10" s="165" t="s">
        <v>453</v>
      </c>
      <c r="AL10" t="s">
        <v>430</v>
      </c>
      <c r="AM10" t="s">
        <v>690</v>
      </c>
    </row>
    <row r="11" spans="1:39" x14ac:dyDescent="0.4">
      <c r="A11" t="s">
        <v>423</v>
      </c>
      <c r="B11" s="278" t="s">
        <v>323</v>
      </c>
      <c r="J11" s="231"/>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3" t="s">
        <v>466</v>
      </c>
      <c r="AI11" s="165" t="s">
        <v>466</v>
      </c>
      <c r="AL11" t="s">
        <v>453</v>
      </c>
      <c r="AM11" t="s">
        <v>691</v>
      </c>
    </row>
    <row r="12" spans="1:39" x14ac:dyDescent="0.4">
      <c r="H12" s="3"/>
      <c r="I12"/>
      <c r="J12" s="231"/>
      <c r="K12" s="83" t="str">
        <f>IFERROR(VLOOKUP(#REF!,'Code list'!$B$3:$C$310,2,0),"")</f>
        <v/>
      </c>
      <c r="M12" s="12" t="str">
        <v>TAM-ER</v>
      </c>
      <c r="N12" t="str">
        <f>IFERROR(VLOOKUP(M12,'Code list'!$B$4:$C$311,2,0),"")</f>
        <v>TAM</v>
      </c>
      <c r="T12" t="s">
        <v>448</v>
      </c>
      <c r="X12" t="s">
        <v>421</v>
      </c>
      <c r="Y12" t="s">
        <v>425</v>
      </c>
      <c r="AB12" t="s">
        <v>546</v>
      </c>
      <c r="AE12" s="173" t="s">
        <v>260</v>
      </c>
      <c r="AI12" s="165" t="s">
        <v>453</v>
      </c>
      <c r="AL12" t="s">
        <v>559</v>
      </c>
      <c r="AM12" t="s">
        <v>692</v>
      </c>
    </row>
    <row r="13" spans="1:39" x14ac:dyDescent="0.4">
      <c r="H13" s="3"/>
      <c r="I13"/>
      <c r="J13" s="231"/>
      <c r="K13" s="83" t="str">
        <f>IFERROR(VLOOKUP(A95,'Code list'!$B$3:$C$310,2,0),"")</f>
        <v>Volume driven - primary unit</v>
      </c>
      <c r="M13" s="12" t="str">
        <v>TAM-EV</v>
      </c>
      <c r="N13" t="str">
        <f>IFERROR(VLOOKUP(M13,'Code list'!$B$4:$C$311,2,0),"")</f>
        <v>TAM</v>
      </c>
      <c r="T13" t="s">
        <v>588</v>
      </c>
      <c r="X13" t="s">
        <v>422</v>
      </c>
      <c r="Y13" t="s">
        <v>424</v>
      </c>
      <c r="AB13" t="s">
        <v>562</v>
      </c>
      <c r="AE13" s="173" t="s">
        <v>478</v>
      </c>
      <c r="AI13" s="165" t="s">
        <v>486</v>
      </c>
      <c r="AL13" t="s">
        <v>420</v>
      </c>
      <c r="AM13" t="s">
        <v>693</v>
      </c>
    </row>
    <row r="14" spans="1:39" x14ac:dyDescent="0.4">
      <c r="H14" s="3"/>
      <c r="I14" s="3"/>
      <c r="J14" s="231"/>
      <c r="K14" s="83" t="str">
        <f>IFERROR(VLOOKUP(#REF!,'Code list'!$B$3:$C$310,2,0),"")</f>
        <v/>
      </c>
      <c r="M14" s="12" t="str">
        <v>REV-ER</v>
      </c>
      <c r="N14" t="str">
        <f>IFERROR(VLOOKUP(M14,'Code list'!$B$4:$C$311,2,0),"")</f>
        <v>Revenue hard code</v>
      </c>
      <c r="X14" t="s">
        <v>418</v>
      </c>
      <c r="Y14" t="s">
        <v>564</v>
      </c>
      <c r="AE14" s="173" t="s">
        <v>261</v>
      </c>
      <c r="AI14" s="165" t="s">
        <v>453</v>
      </c>
      <c r="AL14" t="s">
        <v>496</v>
      </c>
      <c r="AM14" t="s">
        <v>689</v>
      </c>
    </row>
    <row r="15" spans="1:39" x14ac:dyDescent="0.4">
      <c r="I15"/>
      <c r="J15" s="231"/>
      <c r="K15" s="83" t="str">
        <f>IFERROR(VLOOKUP(#REF!,'Code list'!$B$3:$C$310,2,0),"")</f>
        <v/>
      </c>
      <c r="M15" t="str">
        <v>PROB-EV</v>
      </c>
      <c r="N15" t="str">
        <f>IFERROR(VLOOKUP(M15,'Code list'!$B$4:$C$311,2,0),"")</f>
        <v>Volume-driven probability weighted list - list</v>
      </c>
      <c r="X15" t="s">
        <v>419</v>
      </c>
      <c r="AE15" s="173" t="s">
        <v>467</v>
      </c>
      <c r="AI15" s="165" t="s">
        <v>485</v>
      </c>
      <c r="AL15" t="s">
        <v>269</v>
      </c>
      <c r="AM15" t="s">
        <v>694</v>
      </c>
    </row>
    <row r="16" spans="1:39" x14ac:dyDescent="0.4">
      <c r="J16" s="231"/>
      <c r="K16" s="83" t="str">
        <f>IFERROR(VLOOKUP(#REF!,'Code list'!$B$3:$C$310,2,0),"")</f>
        <v/>
      </c>
      <c r="M16" s="12" t="str">
        <v>PROB-ER</v>
      </c>
      <c r="N16" t="str">
        <f>IFERROR(VLOOKUP(M16,'Code list'!$B$4:$C$311,2,0),"")</f>
        <v>Volume-driven probability weighted list - list</v>
      </c>
      <c r="X16" t="s">
        <v>423</v>
      </c>
      <c r="AE16" s="173" t="s">
        <v>584</v>
      </c>
      <c r="AI16" s="165" t="s">
        <v>453</v>
      </c>
      <c r="AL16" t="s">
        <v>453</v>
      </c>
      <c r="AM16" t="s">
        <v>729</v>
      </c>
    </row>
    <row r="17" spans="1:39" x14ac:dyDescent="0.4">
      <c r="J17" s="231"/>
      <c r="K17" s="83" t="str">
        <f>IFERROR(VLOOKUP(#REF!,'Code list'!$B$3:$C$310,2,0),"")</f>
        <v/>
      </c>
      <c r="M17" t="str">
        <v>SCENARIO-EV</v>
      </c>
      <c r="N17" t="str">
        <f>IFERROR(VLOOKUP(M17,'Code list'!$B$4:$C$311,2,0),"")</f>
        <v>Volume driven - primary unit</v>
      </c>
      <c r="X17" t="s">
        <v>432</v>
      </c>
      <c r="AE17" s="173" t="s">
        <v>486</v>
      </c>
      <c r="AI17" s="165" t="s">
        <v>573</v>
      </c>
      <c r="AL17" t="s">
        <v>560</v>
      </c>
      <c r="AM17" t="s">
        <v>730</v>
      </c>
    </row>
    <row r="18" spans="1:39" x14ac:dyDescent="0.4">
      <c r="J18" s="231"/>
      <c r="K18" s="83" t="str">
        <f>IFERROR(VLOOKUP(#REF!,'Code list'!$B$3:$C$310,2,0),"")</f>
        <v/>
      </c>
      <c r="M18" s="12" t="str">
        <v>CAGRP-EV</v>
      </c>
      <c r="N18" t="str">
        <f>IFERROR(VLOOKUP(M18,'Code list'!$B$4:$C$311,2,0),"")</f>
        <v>Volume driven - primary unit</v>
      </c>
      <c r="X18" t="s">
        <v>430</v>
      </c>
      <c r="AE18" s="173" t="s">
        <v>588</v>
      </c>
      <c r="AI18" s="165" t="s">
        <v>261</v>
      </c>
      <c r="AL18" t="s">
        <v>263</v>
      </c>
      <c r="AM18" t="s">
        <v>568</v>
      </c>
    </row>
    <row r="19" spans="1:39" x14ac:dyDescent="0.4">
      <c r="A19" t="s">
        <v>685</v>
      </c>
      <c r="J19" s="231"/>
      <c r="K19" s="83" t="str">
        <f>IFERROR(VLOOKUP(A96,'Code list'!$B$3:$C$310,2,0),"")</f>
        <v/>
      </c>
      <c r="M19" s="12" t="str">
        <v>SCENARIOCAGR-EP</v>
      </c>
      <c r="N19" t="str">
        <f>IFERROR(VLOOKUP(M19,'Code list'!$B$4:$C$311,2,0),"")</f>
        <v>Volume driven - primary unit</v>
      </c>
      <c r="X19" t="s">
        <v>269</v>
      </c>
      <c r="AE19" s="173" t="s">
        <v>487</v>
      </c>
      <c r="AI19" s="165" t="s">
        <v>467</v>
      </c>
      <c r="AL19" t="s">
        <v>432</v>
      </c>
      <c r="AM19" t="s">
        <v>569</v>
      </c>
    </row>
    <row r="20" spans="1:39" x14ac:dyDescent="0.4">
      <c r="A20" t="s">
        <v>684</v>
      </c>
      <c r="J20" s="231"/>
      <c r="K20" s="83" t="str">
        <f>IFERROR(VLOOKUP(A99,'Code list'!$B$3:$C$310,2,0),"")</f>
        <v>Revenue hard code</v>
      </c>
      <c r="M20" s="12" t="str">
        <v>LAGVOL-EV</v>
      </c>
      <c r="N20" t="str">
        <f>IFERROR(VLOOKUP(M20,'Code list'!$B$4:$C$311,2,0),"")</f>
        <v>Lagged volume</v>
      </c>
      <c r="X20" t="s">
        <v>390</v>
      </c>
      <c r="AE20" s="173" t="s">
        <v>484</v>
      </c>
      <c r="AI20" s="165" t="s">
        <v>261</v>
      </c>
      <c r="AL20" t="s">
        <v>453</v>
      </c>
      <c r="AM20" t="s">
        <v>731</v>
      </c>
    </row>
    <row r="21" spans="1:39" x14ac:dyDescent="0.4">
      <c r="A21" t="s">
        <v>686</v>
      </c>
      <c r="J21" s="231"/>
      <c r="K21" s="83" t="str">
        <f>IFERROR(VLOOKUP(A100,'Code list'!$B$3:$C$310,2,0),"")</f>
        <v/>
      </c>
      <c r="M21" s="12" t="str">
        <v>FUNNEL-EV</v>
      </c>
      <c r="N21" t="str">
        <f>IFERROR(VLOOKUP(M21,'Code list'!$B$4:$C$311,2,0),"")</f>
        <v>Sales Funnel</v>
      </c>
      <c r="X21" t="s">
        <v>465</v>
      </c>
      <c r="AI21" s="165" t="s">
        <v>487</v>
      </c>
      <c r="AL21" t="s">
        <v>560</v>
      </c>
      <c r="AM21" t="s">
        <v>732</v>
      </c>
    </row>
    <row r="22" spans="1:39" x14ac:dyDescent="0.4">
      <c r="A22" t="s">
        <v>267</v>
      </c>
      <c r="H22" s="3"/>
      <c r="I22"/>
      <c r="J22" s="231"/>
      <c r="K22" s="83" t="str">
        <f>IFERROR(VLOOKUP(A103,'Code list'!$B$3:$C$310,2,0),"")</f>
        <v/>
      </c>
      <c r="M22" s="12" t="str">
        <v>DTERMY-PV</v>
      </c>
      <c r="N22" t="str">
        <f>IFERROR(VLOOKUP(M22,'Code list'!$B$4:$C$311,2,0),"")</f>
        <v>Rolling fixed term debt - multiple borrowings w/ annual control</v>
      </c>
      <c r="X22" t="s">
        <v>267</v>
      </c>
      <c r="AI22" s="165" t="s">
        <v>261</v>
      </c>
      <c r="AL22" t="s">
        <v>430</v>
      </c>
      <c r="AM22" t="s">
        <v>690</v>
      </c>
    </row>
    <row r="23" spans="1:39" x14ac:dyDescent="0.4">
      <c r="A23" t="s">
        <v>421</v>
      </c>
      <c r="H23" s="3"/>
      <c r="I23"/>
      <c r="J23" s="231"/>
      <c r="K23" s="83" t="str">
        <f>IFERROR(VLOOKUP(A104,'Code list'!$B$3:$C$310,2,0),"")</f>
        <v/>
      </c>
      <c r="M23" s="27" t="str">
        <v>GROWTHCHURN-PV</v>
      </c>
      <c r="N23" t="str">
        <f>IFERROR(VLOOKUP(M23,'Code list'!$B$4:$C$311,2,0),"")</f>
        <v>Growth curve steady state rev w/ churn</v>
      </c>
      <c r="X23" t="s">
        <v>274</v>
      </c>
      <c r="AI23" s="165" t="s">
        <v>478</v>
      </c>
      <c r="AL23" t="s">
        <v>453</v>
      </c>
      <c r="AM23" t="s">
        <v>691</v>
      </c>
    </row>
    <row r="24" spans="1:39" x14ac:dyDescent="0.4">
      <c r="A24" t="s">
        <v>274</v>
      </c>
      <c r="H24" s="3"/>
      <c r="I24"/>
      <c r="J24" s="231"/>
      <c r="K24" s="83" t="str">
        <f>IFERROR(VLOOKUP(A106,'Code list'!$B$3:$C$310,2,0),"")</f>
        <v>unit</v>
      </c>
      <c r="M24" s="12" t="str">
        <v>GROWTH-PV</v>
      </c>
      <c r="N24" t="str">
        <f>IFERROR(VLOOKUP(M24,'Code list'!$B$4:$C$311,2,0),"")</f>
        <v>Growth curve steady state rev</v>
      </c>
      <c r="AL24" t="s">
        <v>559</v>
      </c>
      <c r="AM24" t="s">
        <v>692</v>
      </c>
    </row>
    <row r="25" spans="1:39" x14ac:dyDescent="0.4">
      <c r="H25" s="3"/>
      <c r="I25"/>
      <c r="J25" s="231"/>
      <c r="K25" s="83"/>
      <c r="M25" s="12" t="str">
        <v>ADREV-PV</v>
      </c>
    </row>
    <row r="26" spans="1:39" x14ac:dyDescent="0.4">
      <c r="A26" s="3" t="s">
        <v>261</v>
      </c>
      <c r="H26" s="3"/>
      <c r="I26"/>
      <c r="J26" s="231"/>
      <c r="K26" s="83" t="str">
        <f>IFERROR(VLOOKUP(A107,'Code list'!$B$3:$C$310,2,0),"")</f>
        <v/>
      </c>
      <c r="M26" t="str">
        <v>MONTHRENT-PV</v>
      </c>
      <c r="N26" t="str">
        <f>IFERROR(VLOOKUP(M26,'Code list'!$B$4:$C$311,2,0),"")</f>
        <v>unit</v>
      </c>
      <c r="X26" t="s">
        <v>518</v>
      </c>
      <c r="AE26" t="s">
        <v>510</v>
      </c>
      <c r="AL26" t="s">
        <v>420</v>
      </c>
      <c r="AM26" t="s">
        <v>693</v>
      </c>
    </row>
    <row r="27" spans="1:39" x14ac:dyDescent="0.4">
      <c r="A27" s="3" t="s">
        <v>467</v>
      </c>
      <c r="H27" s="3"/>
      <c r="I27" s="3"/>
      <c r="J27" s="231"/>
      <c r="K27" s="83" t="str">
        <f>IFERROR(VLOOKUP(#REF!,'Code list'!$B$3:$C$310,2,0),"")</f>
        <v/>
      </c>
      <c r="M27" s="12" t="str">
        <v>DAYRENT-PV</v>
      </c>
      <c r="N27" t="str">
        <f>IFERROR(VLOOKUP(M27,'Code list'!$B$4:$C$311,2,0),"")</f>
        <v>unit</v>
      </c>
      <c r="AE27" t="s">
        <v>516</v>
      </c>
      <c r="AL27" t="s">
        <v>496</v>
      </c>
      <c r="AM27" t="s">
        <v>689</v>
      </c>
    </row>
    <row r="28" spans="1:39" x14ac:dyDescent="0.4">
      <c r="A28" t="s">
        <v>422</v>
      </c>
      <c r="C28" s="12" t="s">
        <v>687</v>
      </c>
      <c r="I28"/>
      <c r="J28" s="231"/>
      <c r="K28" s="83" t="str">
        <f>IFERROR(VLOOKUP(#REF!,'Code list'!$B$3:$C$310,2,0),"")</f>
        <v/>
      </c>
      <c r="M28" t="str">
        <v>SUB-PV</v>
      </c>
      <c r="N28" t="str">
        <f>IFERROR(VLOOKUP(M28,'Code list'!$B$4:$C$311,2,0),"")</f>
        <v>subscriber</v>
      </c>
      <c r="AE28" t="s">
        <v>541</v>
      </c>
      <c r="AL28" t="s">
        <v>269</v>
      </c>
      <c r="AM28" t="s">
        <v>694</v>
      </c>
    </row>
    <row r="29" spans="1:39" x14ac:dyDescent="0.4">
      <c r="A29" t="s">
        <v>418</v>
      </c>
      <c r="C29" t="s">
        <v>421</v>
      </c>
      <c r="I29"/>
      <c r="J29" s="231"/>
      <c r="K29" s="83" t="str">
        <f>IFERROR(VLOOKUP(#REF!,'Code list'!$B$3:$C$310,2,0),"")</f>
        <v/>
      </c>
      <c r="M29" t="str">
        <v>SUBCLIENT-PV</v>
      </c>
      <c r="N29" t="str">
        <f>IFERROR(VLOOKUP(M29,'Code list'!$B$4:$C$311,2,0),"")</f>
        <v>Firm</v>
      </c>
      <c r="AE29" t="s">
        <v>562</v>
      </c>
      <c r="AL29" t="s">
        <v>453</v>
      </c>
      <c r="AM29" t="s">
        <v>733</v>
      </c>
    </row>
    <row r="30" spans="1:39" x14ac:dyDescent="0.4">
      <c r="I30"/>
      <c r="J30" s="231"/>
      <c r="K30" s="83" t="str">
        <f>IFERROR(VLOOKUP(#REF!,'Code list'!$B$3:$C$310,2,0),"")</f>
        <v/>
      </c>
      <c r="M30" t="str">
        <v>SUBFREE-PV</v>
      </c>
      <c r="N30" t="str">
        <f>IFERROR(VLOOKUP(M30,'Code list'!$B$4:$C$311,2,0),"")</f>
        <v>subscriber</v>
      </c>
      <c r="AL30" t="s">
        <v>466</v>
      </c>
      <c r="AM30" t="s">
        <v>734</v>
      </c>
    </row>
    <row r="31" spans="1:39" x14ac:dyDescent="0.4">
      <c r="A31" t="s">
        <v>496</v>
      </c>
      <c r="B31" s="284" t="str">
        <f t="shared" ref="B31:B37" si="0">LEFT(A31,3)&amp;" - "&amp;"dog"</f>
        <v>WCI - dog</v>
      </c>
      <c r="H31" s="3"/>
      <c r="I31" s="3"/>
      <c r="J31" s="231"/>
      <c r="K31" s="83" t="str">
        <f>IFERROR(VLOOKUP(#REF!,'Code list'!$B$3:$C$310,2,0),"")</f>
        <v/>
      </c>
      <c r="M31" t="str">
        <v>SUB-PR</v>
      </c>
      <c r="N31" t="str">
        <f>IFERROR(VLOOKUP(M31,'Code list'!$B$4:$C$311,2,0),"")</f>
        <v>subscriber</v>
      </c>
      <c r="T31" t="s">
        <v>453</v>
      </c>
      <c r="AL31" t="s">
        <v>275</v>
      </c>
      <c r="AM31" t="s">
        <v>695</v>
      </c>
    </row>
    <row r="32" spans="1:39" x14ac:dyDescent="0.4">
      <c r="A32" s="84" t="s">
        <v>275</v>
      </c>
      <c r="B32" s="284" t="str">
        <f t="shared" si="0"/>
        <v>DCH - dog</v>
      </c>
      <c r="I32"/>
      <c r="J32" s="231"/>
      <c r="K32" s="83" t="str">
        <f>IFERROR(VLOOKUP(#REF!,'Code list'!$B$3:$C$310,2,0),"")</f>
        <v/>
      </c>
      <c r="M32" t="str">
        <v>SALES-PR</v>
      </c>
      <c r="N32" t="str">
        <f>IFERROR(VLOOKUP(M32,'Code list'!$B$4:$C$311,2,0),"")</f>
        <v>unit</v>
      </c>
      <c r="T32" t="s">
        <v>484</v>
      </c>
      <c r="AL32" t="s">
        <v>390</v>
      </c>
      <c r="AM32" t="s">
        <v>696</v>
      </c>
    </row>
    <row r="33" spans="1:39" x14ac:dyDescent="0.4">
      <c r="A33" s="84" t="s">
        <v>267</v>
      </c>
      <c r="B33" s="284" t="str">
        <f t="shared" si="0"/>
        <v>UER - dog</v>
      </c>
      <c r="I33"/>
      <c r="J33" s="231"/>
      <c r="K33" s="83" t="str">
        <f>IFERROR(VLOOKUP(#REF!,'Code list'!$B$3:$C$310,2,0),"")</f>
        <v/>
      </c>
      <c r="M33" t="str">
        <v>SAM-PR-R</v>
      </c>
      <c r="N33" t="str">
        <f>IFERROR(VLOOKUP(M33,'Code list'!$B$4:$C$311,2,0),"")</f>
        <v>unit</v>
      </c>
      <c r="T33" t="s">
        <v>453</v>
      </c>
      <c r="AL33" t="s">
        <v>453</v>
      </c>
      <c r="AM33" t="s">
        <v>735</v>
      </c>
    </row>
    <row r="34" spans="1:39" x14ac:dyDescent="0.4">
      <c r="A34" t="s">
        <v>421</v>
      </c>
      <c r="B34" s="284" t="str">
        <f t="shared" si="0"/>
        <v>FAI - dog</v>
      </c>
      <c r="I34"/>
      <c r="J34" s="231"/>
      <c r="K34" s="83" t="str">
        <f>IFERROR(VLOOKUP(#REF!,'Code list'!$B$3:$C$310,2,0),"")</f>
        <v/>
      </c>
      <c r="M34" t="str">
        <v>GMV-PV</v>
      </c>
      <c r="N34" t="str">
        <f>IFERROR(VLOOKUP(M34,'Code list'!$B$4:$C$311,2,0),"")</f>
        <v>unit</v>
      </c>
      <c r="T34" t="s">
        <v>560</v>
      </c>
      <c r="AL34" t="s">
        <v>486</v>
      </c>
      <c r="AM34" t="s">
        <v>736</v>
      </c>
    </row>
    <row r="35" spans="1:39" x14ac:dyDescent="0.4">
      <c r="A35" t="s">
        <v>274</v>
      </c>
      <c r="B35" s="284" t="str">
        <f t="shared" si="0"/>
        <v>DCH - dog</v>
      </c>
      <c r="H35" s="3"/>
      <c r="I35" s="3"/>
      <c r="J35" s="231"/>
      <c r="K35" s="83" t="str">
        <f>IFERROR(VLOOKUP(#REF!,'Code list'!$B$3:$C$310,2,0),"")</f>
        <v/>
      </c>
      <c r="M35" t="str">
        <v>SALES-PV</v>
      </c>
      <c r="N35" t="str">
        <f>IFERROR(VLOOKUP(M35,'Code list'!$B$4:$C$311,2,0),"")</f>
        <v>unit</v>
      </c>
      <c r="T35" t="s">
        <v>453</v>
      </c>
      <c r="AL35" t="s">
        <v>276</v>
      </c>
      <c r="AM35" t="s">
        <v>697</v>
      </c>
    </row>
    <row r="36" spans="1:39" x14ac:dyDescent="0.4">
      <c r="A36" s="84" t="s">
        <v>422</v>
      </c>
      <c r="B36" s="284" t="str">
        <f t="shared" si="0"/>
        <v>FAP - dog</v>
      </c>
      <c r="H36" s="3"/>
      <c r="I36" s="3"/>
      <c r="J36" s="231"/>
      <c r="K36" s="83" t="str">
        <f>IFERROR(VLOOKUP(#REF!,'Code list'!$B$3:$C$310,2,0),"")</f>
        <v/>
      </c>
      <c r="M36" t="str">
        <v>ASSETSALE-PV</v>
      </c>
      <c r="N36" t="str">
        <f>IFERROR(VLOOKUP(M36,'Code list'!$B$4:$C$311,2,0),"")</f>
        <v>Unit</v>
      </c>
      <c r="T36" t="s">
        <v>559</v>
      </c>
      <c r="AL36" t="s">
        <v>465</v>
      </c>
      <c r="AM36" t="s">
        <v>698</v>
      </c>
    </row>
    <row r="37" spans="1:39" x14ac:dyDescent="0.4">
      <c r="A37" s="84" t="s">
        <v>418</v>
      </c>
      <c r="B37" s="284" t="str">
        <f t="shared" si="0"/>
        <v>FAI - dog</v>
      </c>
      <c r="I37"/>
      <c r="J37" s="231"/>
      <c r="K37" s="83" t="str">
        <f>IFERROR(VLOOKUP(#REF!,'Code list'!$B$3:$C$310,2,0),"")</f>
        <v/>
      </c>
      <c r="M37" t="str">
        <v>HOURLY-PV</v>
      </c>
      <c r="N37" t="str">
        <f>IFERROR(VLOOKUP(M37,'Code list'!$B$4:$C$311,2,0),"")</f>
        <v>project</v>
      </c>
      <c r="T37" t="s">
        <v>453</v>
      </c>
      <c r="AL37" t="s">
        <v>453</v>
      </c>
      <c r="AM37" t="s">
        <v>737</v>
      </c>
    </row>
    <row r="38" spans="1:39" x14ac:dyDescent="0.4">
      <c r="I38"/>
      <c r="J38" s="231"/>
      <c r="K38" s="83">
        <f>IFERROR(VLOOKUP(A108,'Code list'!$B$3:$C$310,2,0),"")</f>
        <v>0</v>
      </c>
      <c r="M38" t="str">
        <v>ORIGINATIONS-PP</v>
      </c>
      <c r="N38" t="str">
        <f>IFERROR(VLOOKUP(M38,'Code list'!$B$4:$C$311,2,0),"")</f>
        <v>unit</v>
      </c>
      <c r="T38" t="s">
        <v>466</v>
      </c>
      <c r="AL38" t="s">
        <v>485</v>
      </c>
      <c r="AM38" t="s">
        <v>738</v>
      </c>
    </row>
    <row r="39" spans="1:39" x14ac:dyDescent="0.4">
      <c r="H39" s="3"/>
      <c r="I39" s="3"/>
      <c r="J39" s="231"/>
      <c r="K39" s="83" t="str">
        <f>IFERROR(VLOOKUP(#REF!,'Code list'!$B$3:$C$310,2,0),"")</f>
        <v/>
      </c>
      <c r="M39" t="str">
        <v>LISTSALE-PV</v>
      </c>
      <c r="N39" t="str">
        <f>IFERROR(VLOOKUP(M39,'Code list'!$B$4:$C$311,2,0),"")</f>
        <v>unit</v>
      </c>
      <c r="T39" t="s">
        <v>453</v>
      </c>
      <c r="AL39" t="s">
        <v>337</v>
      </c>
      <c r="AM39" t="s">
        <v>699</v>
      </c>
    </row>
    <row r="40" spans="1:39" x14ac:dyDescent="0.4">
      <c r="I40"/>
      <c r="J40" s="231"/>
      <c r="K40" s="83" t="str">
        <f>IFERROR(VLOOKUP(#REF!,'Code list'!$B$3:$C$310,2,0),"")</f>
        <v/>
      </c>
      <c r="M40" t="str">
        <v>LAMORT-PV</v>
      </c>
      <c r="N40" t="str">
        <f>IFERROR(VLOOKUP(M40,'Code list'!$B$4:$C$311,2,0),"")</f>
        <v>Volume driven amortizing loan - no defaults</v>
      </c>
      <c r="T40" t="s">
        <v>486</v>
      </c>
      <c r="AL40" t="s">
        <v>267</v>
      </c>
      <c r="AM40" t="s">
        <v>700</v>
      </c>
    </row>
    <row r="41" spans="1:39" x14ac:dyDescent="0.4">
      <c r="H41" s="3"/>
      <c r="I41" s="3"/>
      <c r="J41" s="231"/>
      <c r="K41" s="83" t="str">
        <f>IFERROR(VLOOKUP(#REF!,'Code list'!$B$3:$C$310,2,0),"")</f>
        <v/>
      </c>
      <c r="M41" t="str">
        <v>LTERMY-PV</v>
      </c>
      <c r="N41" t="str">
        <f>IFERROR(VLOOKUP(M41,'Code list'!$B$4:$C$311,2,0),"")</f>
        <v>Rolling fixed term loan - multiple borrowings w/ annual control</v>
      </c>
      <c r="T41" t="s">
        <v>453</v>
      </c>
      <c r="AL41" t="s">
        <v>453</v>
      </c>
      <c r="AM41" t="s">
        <v>739</v>
      </c>
    </row>
    <row r="42" spans="1:39" x14ac:dyDescent="0.4">
      <c r="H42" s="3"/>
      <c r="I42" s="3"/>
      <c r="J42" s="231"/>
      <c r="K42" s="83" t="str">
        <f>IFERROR(VLOOKUP(#REF!,'Code list'!$B$3:$C$310,2,0),"")</f>
        <v/>
      </c>
      <c r="M42" t="str">
        <v>LTERMY-S</v>
      </c>
      <c r="N42" t="str">
        <f>IFERROR(VLOOKUP(M42,'Code list'!$B$4:$C$311,2,0),"")</f>
        <v>Rolling fixed term loan - multiple borrowings w/ annual control</v>
      </c>
      <c r="T42" t="s">
        <v>485</v>
      </c>
      <c r="AL42" t="s">
        <v>573</v>
      </c>
      <c r="AM42" t="s">
        <v>740</v>
      </c>
    </row>
    <row r="43" spans="1:39" x14ac:dyDescent="0.4">
      <c r="I43"/>
      <c r="J43" s="231"/>
      <c r="K43" s="83" t="str">
        <f>IFERROR(VLOOKUP(#REF!,'Code list'!$B$3:$C$310,2,0),"")</f>
        <v/>
      </c>
      <c r="M43" t="str">
        <v>WCAR-S</v>
      </c>
      <c r="N43" t="str">
        <f>IFERROR(VLOOKUP(M43,'Code list'!$B$4:$C$311,2,0),"")</f>
        <v xml:space="preserve">Simple accounts receivable - revenue </v>
      </c>
      <c r="T43" t="s">
        <v>453</v>
      </c>
      <c r="AL43" t="s">
        <v>421</v>
      </c>
      <c r="AM43" t="s">
        <v>701</v>
      </c>
    </row>
    <row r="44" spans="1:39" x14ac:dyDescent="0.4">
      <c r="H44" s="3"/>
      <c r="I44" s="3"/>
      <c r="J44" s="231"/>
      <c r="K44" s="83" t="str">
        <f>IFERROR(VLOOKUP(#REF!,'Code list'!$B$3:$C$310,2,0),"")</f>
        <v/>
      </c>
      <c r="M44" t="str">
        <v>DCSALESQUOTA-S</v>
      </c>
      <c r="N44" t="str">
        <f>IFERROR(VLOOKUP(M44,'Code list'!$B$4:$C$311,2,0),"")</f>
        <v>SALESQUOTA Direct Cost</v>
      </c>
      <c r="T44" t="s">
        <v>573</v>
      </c>
      <c r="AL44" t="s">
        <v>274</v>
      </c>
      <c r="AM44" t="s">
        <v>702</v>
      </c>
    </row>
    <row r="45" spans="1:39" x14ac:dyDescent="0.4">
      <c r="A45" s="160" t="s">
        <v>432</v>
      </c>
      <c r="I45"/>
      <c r="J45" s="231"/>
      <c r="K45" s="83" t="str">
        <f>IFERROR(VLOOKUP(#REF!,'Code list'!$B$3:$C$310,2,0),"")</f>
        <v/>
      </c>
      <c r="M45" t="str">
        <v>DCV-S</v>
      </c>
      <c r="N45" t="str">
        <f>IFERROR(VLOOKUP(M45,'Code list'!$B$4:$C$311,2,0),"")</f>
        <v xml:space="preserve">DC volume driven </v>
      </c>
      <c r="T45" t="s">
        <v>261</v>
      </c>
      <c r="AL45" t="s">
        <v>261</v>
      </c>
      <c r="AM45" t="s">
        <v>741</v>
      </c>
    </row>
    <row r="46" spans="1:39" x14ac:dyDescent="0.4">
      <c r="A46" s="160" t="s">
        <v>496</v>
      </c>
      <c r="I46"/>
      <c r="J46" s="231"/>
      <c r="K46" s="83" t="str">
        <f>IFERROR(VLOOKUP(#REF!,'Code list'!$B$3:$C$310,2,0),"")</f>
        <v/>
      </c>
      <c r="M46" t="str">
        <v>SUBCAC-S</v>
      </c>
      <c r="N46" t="str">
        <f>IFERROR(VLOOKUP(M46,'Code list'!$B$4:$C$311,2,0),"")</f>
        <v>New user acquisition cost</v>
      </c>
      <c r="T46" t="s">
        <v>467</v>
      </c>
      <c r="AL46" t="s">
        <v>467</v>
      </c>
      <c r="AM46" t="s">
        <v>742</v>
      </c>
    </row>
    <row r="47" spans="1:39" x14ac:dyDescent="0.4">
      <c r="A47" s="160" t="s">
        <v>275</v>
      </c>
      <c r="I47"/>
      <c r="J47" s="231"/>
      <c r="K47" s="83" t="str">
        <f>IFERROR(VLOOKUP(#REF!,'Code list'!$B$3:$C$310,2,0),"")</f>
        <v/>
      </c>
      <c r="M47" t="str">
        <v>SALES-S</v>
      </c>
      <c r="N47" t="str">
        <f>IFERROR(VLOOKUP(M47,'Code list'!$B$4:$C$311,2,0),"")</f>
        <v>Sales</v>
      </c>
      <c r="T47" t="s">
        <v>261</v>
      </c>
      <c r="AL47" t="s">
        <v>422</v>
      </c>
      <c r="AM47" t="s">
        <v>703</v>
      </c>
    </row>
    <row r="48" spans="1:39" x14ac:dyDescent="0.4">
      <c r="A48" s="160" t="s">
        <v>267</v>
      </c>
      <c r="I48"/>
      <c r="J48" s="231"/>
      <c r="K48" s="83">
        <f>IFERROR(VLOOKUP(A110,'Code list'!$B$3:$C$310,2,0),"")</f>
        <v>0</v>
      </c>
      <c r="M48" t="str">
        <v>SETUPFEE-S</v>
      </c>
      <c r="N48" t="str">
        <f>IFERROR(VLOOKUP(M48,'Code list'!$B$4:$C$311,2,0),"")</f>
        <v>Setup fees</v>
      </c>
      <c r="T48" t="s">
        <v>487</v>
      </c>
      <c r="AL48" t="s">
        <v>261</v>
      </c>
      <c r="AM48" t="s">
        <v>743</v>
      </c>
    </row>
    <row r="49" spans="1:39" x14ac:dyDescent="0.4">
      <c r="A49" s="160" t="s">
        <v>421</v>
      </c>
      <c r="I49"/>
      <c r="J49" s="231"/>
      <c r="K49" s="83">
        <f>IFERROR(VLOOKUP(A111,'Code list'!$B$3:$C$310,2,0),"")</f>
        <v>0</v>
      </c>
      <c r="M49" t="str">
        <v>SETUPFEEPERCENT-S</v>
      </c>
      <c r="N49" t="str">
        <f>IFERROR(VLOOKUP(M49,'Code list'!$B$4:$C$311,2,0),"")</f>
        <v>Setup fees</v>
      </c>
      <c r="T49" t="s">
        <v>261</v>
      </c>
      <c r="AL49" t="s">
        <v>487</v>
      </c>
      <c r="AM49" t="s">
        <v>744</v>
      </c>
    </row>
    <row r="50" spans="1:39" x14ac:dyDescent="0.4">
      <c r="A50" s="160" t="s">
        <v>274</v>
      </c>
      <c r="I50"/>
      <c r="J50" s="231"/>
      <c r="K50" s="83">
        <f>IFERROR(VLOOKUP(A112,'Code list'!$B$3:$C$310,2,0),"")</f>
        <v>0</v>
      </c>
      <c r="M50" t="str">
        <v>RECURFEE-S</v>
      </c>
      <c r="N50" t="str">
        <f>IFERROR(VLOOKUP(M50,'Code list'!$B$4:$C$311,2,0),"")</f>
        <v>Recurring fees</v>
      </c>
      <c r="T50" t="s">
        <v>478</v>
      </c>
      <c r="AL50" t="s">
        <v>418</v>
      </c>
      <c r="AM50" t="s">
        <v>704</v>
      </c>
    </row>
    <row r="51" spans="1:39" x14ac:dyDescent="0.4">
      <c r="A51" s="160" t="s">
        <v>422</v>
      </c>
      <c r="I51"/>
      <c r="J51" s="231"/>
      <c r="K51" s="83">
        <f>IFERROR(VLOOKUP(A113,'Code list'!$B$3:$C$310,2,0),"")</f>
        <v>0</v>
      </c>
      <c r="M51" t="str">
        <v>SETUPDC-S</v>
      </c>
      <c r="N51" t="str">
        <f>IFERROR(VLOOKUP(M51,'Code list'!$B$4:$C$311,2,0),"")</f>
        <v>Setup DC</v>
      </c>
      <c r="AL51" t="s">
        <v>260</v>
      </c>
      <c r="AM51" t="s">
        <v>745</v>
      </c>
    </row>
    <row r="52" spans="1:39" x14ac:dyDescent="0.4">
      <c r="A52" s="160" t="s">
        <v>418</v>
      </c>
      <c r="I52"/>
      <c r="J52" s="231"/>
      <c r="K52" s="83">
        <f>IFERROR(VLOOKUP(A114,'Code list'!$B$3:$C$310,2,0),"")</f>
        <v>0</v>
      </c>
      <c r="M52" t="str">
        <v>RECURDC-S</v>
      </c>
      <c r="N52" t="str">
        <f>IFERROR(VLOOKUP(M52,'Code list'!$B$4:$C$311,2,0),"")</f>
        <v>Recurring fees</v>
      </c>
      <c r="AL52" t="s">
        <v>478</v>
      </c>
      <c r="AM52" t="s">
        <v>746</v>
      </c>
    </row>
    <row r="53" spans="1:39" x14ac:dyDescent="0.4">
      <c r="I53"/>
      <c r="J53" s="231"/>
      <c r="K53" s="83">
        <f>IFERROR(VLOOKUP(A115,'Code list'!$B$3:$C$310,2,0),"")</f>
        <v>0</v>
      </c>
      <c r="M53" t="str">
        <v>RECURPERCENTDC-S</v>
      </c>
      <c r="N53" t="str">
        <f>IFERROR(VLOOKUP(M53,'Code list'!$B$4:$C$311,2,0),"")</f>
        <v>Recurring fees</v>
      </c>
      <c r="AL53" t="s">
        <v>419</v>
      </c>
      <c r="AM53" t="s">
        <v>706</v>
      </c>
    </row>
    <row r="54" spans="1:39" x14ac:dyDescent="0.4">
      <c r="I54"/>
      <c r="J54" s="231"/>
      <c r="K54" s="83">
        <f>IFERROR(VLOOKUP(A116,'Code list'!$B$3:$C$310,2,0),"")</f>
        <v>0</v>
      </c>
      <c r="M54" t="str">
        <v>DTERMY-S</v>
      </c>
      <c r="N54" t="str">
        <f>IFERROR(VLOOKUP(M54,'Code list'!$B$4:$C$311,2,0),"")</f>
        <v>Rolling fixed term debt - multiple borrowings w/ annual control</v>
      </c>
      <c r="AL54" t="s">
        <v>529</v>
      </c>
      <c r="AM54" t="s">
        <v>707</v>
      </c>
    </row>
    <row r="55" spans="1:39" x14ac:dyDescent="0.4">
      <c r="H55" s="3"/>
      <c r="I55"/>
      <c r="J55" s="231"/>
      <c r="K55" s="83">
        <f>IFERROR(VLOOKUP(A117,'Code list'!$B$3:$C$310,2,0),"")</f>
        <v>0</v>
      </c>
      <c r="M55" t="str">
        <v>WCINV-SSV</v>
      </c>
      <c r="N55" t="str">
        <f>IFERROR(VLOOKUP(M55,'Code list'!$B$4:$C$311,2,0),"")</f>
        <v xml:space="preserve">COGS w/ inventory - volume driven </v>
      </c>
      <c r="AL55" t="s">
        <v>528</v>
      </c>
      <c r="AM55" t="s">
        <v>708</v>
      </c>
    </row>
    <row r="56" spans="1:39" x14ac:dyDescent="0.4">
      <c r="A56" s="173"/>
      <c r="B56" s="279">
        <f t="shared" ref="B56" si="1">A56</f>
        <v>0</v>
      </c>
      <c r="H56" s="3"/>
      <c r="I56"/>
      <c r="J56" s="231"/>
      <c r="K56" s="83">
        <f>IFERROR(VLOOKUP(A118,'Code list'!$B$3:$C$310,2,0),"")</f>
        <v>0</v>
      </c>
      <c r="M56" t="str">
        <v>WCINVBATCH-SV</v>
      </c>
      <c r="N56" t="str">
        <f>IFERROR(VLOOKUP(M56,'Code list'!$B$4:$C$311,2,0),"")</f>
        <v xml:space="preserve">COGS w/ inventory - volume driven </v>
      </c>
      <c r="AL56" t="s">
        <v>532</v>
      </c>
      <c r="AM56" t="s">
        <v>709</v>
      </c>
    </row>
    <row r="57" spans="1:39" x14ac:dyDescent="0.4">
      <c r="I57"/>
      <c r="J57" s="231"/>
      <c r="K57" s="83">
        <f>IFERROR(VLOOKUP(A119,'Code list'!$B$3:$C$310,2,0),"")</f>
        <v>0</v>
      </c>
      <c r="M57" t="str">
        <v>ADREV-S</v>
      </c>
      <c r="N57" t="str">
        <f>IFERROR(VLOOKUP(M57,'Code list'!$B$4:$C$311,2,0),"")</f>
        <v>Advertising revenue - secondary</v>
      </c>
      <c r="T57" s="84" t="s">
        <v>453</v>
      </c>
      <c r="AL57" t="s">
        <v>533</v>
      </c>
      <c r="AM57" t="s">
        <v>710</v>
      </c>
    </row>
    <row r="58" spans="1:39" x14ac:dyDescent="0.4">
      <c r="I58"/>
      <c r="J58" s="231"/>
      <c r="K58" s="83">
        <f>IFERROR(VLOOKUP(A120,'Code list'!$B$3:$C$310,2,0),"")</f>
        <v>0</v>
      </c>
      <c r="M58" t="str">
        <v>DCHC-S</v>
      </c>
      <c r="N58" t="str">
        <f>IFERROR(VLOOKUP(M58,'Code list'!$B$4:$C$311,2,0),"")</f>
        <v>Headcount - revenue driven</v>
      </c>
      <c r="T58" s="84" t="s">
        <v>560</v>
      </c>
      <c r="AL58" t="s">
        <v>426</v>
      </c>
      <c r="AM58" t="s">
        <v>711</v>
      </c>
    </row>
    <row r="59" spans="1:39" x14ac:dyDescent="0.4">
      <c r="I59"/>
      <c r="J59" s="231"/>
      <c r="K59" s="83">
        <f>IFERROR(VLOOKUP(A121,'Code list'!$B$3:$C$310,2,0),"")</f>
        <v>0</v>
      </c>
      <c r="M59" t="str">
        <v>DC-S</v>
      </c>
      <c r="N59" t="str">
        <f>IFERROR(VLOOKUP(M59,'Code list'!$B$4:$C$311,2,0),"")</f>
        <v>% of revenue direct cost</v>
      </c>
      <c r="T59" s="84" t="s">
        <v>453</v>
      </c>
      <c r="AL59" t="s">
        <v>427</v>
      </c>
      <c r="AM59" t="s">
        <v>712</v>
      </c>
    </row>
    <row r="60" spans="1:39" x14ac:dyDescent="0.4">
      <c r="I60"/>
      <c r="J60" s="231"/>
      <c r="K60" s="83">
        <f>IFERROR(VLOOKUP(A122,'Code list'!$B$3:$C$310,2,0),"")</f>
        <v>0</v>
      </c>
      <c r="M60" t="str">
        <v>HOURLY-S</v>
      </c>
      <c r="N60" t="str">
        <f>IFERROR(VLOOKUP(M60,'Code list'!$B$4:$C$311,2,0),"")</f>
        <v>Volume driven hourly wage</v>
      </c>
      <c r="T60" s="84" t="s">
        <v>559</v>
      </c>
      <c r="AL60" t="s">
        <v>428</v>
      </c>
      <c r="AM60" t="s">
        <v>713</v>
      </c>
    </row>
    <row r="61" spans="1:39" x14ac:dyDescent="0.4">
      <c r="I61"/>
      <c r="J61" s="231"/>
      <c r="K61" s="83">
        <f>IFERROR(VLOOKUP(A123,'Code list'!$B$3:$C$310,2,0),"")</f>
        <v>0</v>
      </c>
      <c r="M61" t="str">
        <v>DCSCAC-S</v>
      </c>
      <c r="N61" t="str">
        <f>IFERROR(VLOOKUP(M61,'Code list'!$B$4:$C$311,2,0),"")</f>
        <v>Seller acquisition cost</v>
      </c>
      <c r="T61" s="84" t="s">
        <v>453</v>
      </c>
      <c r="AL61" t="s">
        <v>425</v>
      </c>
      <c r="AM61" t="s">
        <v>714</v>
      </c>
    </row>
    <row r="62" spans="1:39" x14ac:dyDescent="0.4">
      <c r="H62" s="3"/>
      <c r="I62"/>
      <c r="J62" s="231"/>
      <c r="K62" s="83" t="str">
        <f>IFERROR(VLOOKUP(H62,'Code list'!$B$3:$C$310,2,0),"")</f>
        <v/>
      </c>
      <c r="M62" t="str">
        <v>FAINT-S</v>
      </c>
      <c r="N62" t="str">
        <f>IFERROR(VLOOKUP(M62,'Code list'!$B$4:$C$311,2,0),"")</f>
        <v>Volume driven secondary intangible assets</v>
      </c>
      <c r="T62" s="84" t="s">
        <v>466</v>
      </c>
      <c r="AL62" t="s">
        <v>424</v>
      </c>
      <c r="AM62" t="s">
        <v>715</v>
      </c>
    </row>
    <row r="63" spans="1:39" x14ac:dyDescent="0.4">
      <c r="A63" t="s">
        <v>260</v>
      </c>
      <c r="B63" t="s">
        <v>705</v>
      </c>
      <c r="H63" s="3"/>
      <c r="I63"/>
      <c r="J63" s="231"/>
      <c r="K63" s="83" t="str">
        <f>IFERROR(VLOOKUP(H63,'Code list'!$B$3:$C$310,2,0),"")</f>
        <v/>
      </c>
      <c r="M63" t="str">
        <v>FAPPE-S</v>
      </c>
      <c r="N63" t="str">
        <f>IFERROR(VLOOKUP(M63,'Code list'!$B$4:$C$311,2,0),"")</f>
        <v>Volume driven secondary PP&amp;E</v>
      </c>
      <c r="T63" s="84" t="s">
        <v>453</v>
      </c>
      <c r="AL63" t="s">
        <v>564</v>
      </c>
      <c r="AM63" t="s">
        <v>716</v>
      </c>
    </row>
    <row r="64" spans="1:39" x14ac:dyDescent="0.4">
      <c r="A64" t="s">
        <v>478</v>
      </c>
      <c r="B64" t="s">
        <v>706</v>
      </c>
      <c r="I64"/>
      <c r="J64" s="231"/>
      <c r="K64" s="83" t="str">
        <f>IFERROR(VLOOKUP(H64,'Code list'!$B$3:$C$310,2,0),"")</f>
        <v/>
      </c>
      <c r="M64" t="str">
        <v>FAPPE-IS</v>
      </c>
      <c r="N64" t="str">
        <f>IFERROR(VLOOKUP(M64,'Code list'!$B$4:$C$311,2,0),"")</f>
        <v>Volume driven secondary PP&amp;E</v>
      </c>
      <c r="T64" s="84" t="s">
        <v>486</v>
      </c>
      <c r="AL64" t="s">
        <v>391</v>
      </c>
      <c r="AM64" t="s">
        <v>717</v>
      </c>
    </row>
    <row r="65" spans="1:39" x14ac:dyDescent="0.4">
      <c r="A65" t="s">
        <v>419</v>
      </c>
      <c r="B65" t="s">
        <v>707</v>
      </c>
      <c r="I65"/>
      <c r="M65" t="str">
        <v>FAINTR-S</v>
      </c>
      <c r="N65" t="str">
        <f>IFERROR(VLOOKUP(M65,'Code list'!$B$4:$C$311,2,0),"")</f>
        <v>Revenue driven intangible assets</v>
      </c>
      <c r="T65" s="84" t="s">
        <v>453</v>
      </c>
      <c r="AL65" t="s">
        <v>406</v>
      </c>
      <c r="AM65" t="s">
        <v>718</v>
      </c>
    </row>
    <row r="66" spans="1:39" x14ac:dyDescent="0.4">
      <c r="I66"/>
      <c r="M66" t="str">
        <v>FAPPER-S</v>
      </c>
      <c r="N66" t="str">
        <f>IFERROR(VLOOKUP(M66,'Code list'!$B$4:$C$311,2,0),"")</f>
        <v>Revenue driven PP&amp;E</v>
      </c>
      <c r="T66" s="84" t="s">
        <v>485</v>
      </c>
      <c r="AL66" t="s">
        <v>407</v>
      </c>
      <c r="AM66" t="s">
        <v>719</v>
      </c>
    </row>
    <row r="67" spans="1:39" x14ac:dyDescent="0.4">
      <c r="I67"/>
      <c r="M67" t="str">
        <v>LAMORT-S</v>
      </c>
      <c r="N67" t="str">
        <f>IFERROR(VLOOKUP(M67,'Code list'!$B$4:$C$311,2,0),"")</f>
        <v>Volume driven amortizing loan - no defaults</v>
      </c>
      <c r="T67" s="84" t="s">
        <v>453</v>
      </c>
      <c r="AL67" t="s">
        <v>408</v>
      </c>
      <c r="AM67" t="s">
        <v>720</v>
      </c>
    </row>
    <row r="68" spans="1:39" x14ac:dyDescent="0.4">
      <c r="I68"/>
      <c r="M68" t="str">
        <v>LAMORTR-S</v>
      </c>
      <c r="N68" t="str">
        <f>IFERROR(VLOOKUP(M68,'Code list'!$B$4:$C$311,2,0),"")</f>
        <v>Revenue driven amortizing loan - no defaults</v>
      </c>
      <c r="T68" s="84" t="s">
        <v>573</v>
      </c>
      <c r="AL68" t="s">
        <v>523</v>
      </c>
      <c r="AM68" t="s">
        <v>721</v>
      </c>
    </row>
    <row r="69" spans="1:39" x14ac:dyDescent="0.4">
      <c r="I69"/>
      <c r="M69" t="str">
        <v>PDC-S</v>
      </c>
      <c r="N69" t="str">
        <f>IFERROR(VLOOKUP(M69,'Code list'!$B$4:$C$311,2,0),"")</f>
        <v>Passthrough direct cost</v>
      </c>
      <c r="T69" s="84" t="s">
        <v>261</v>
      </c>
      <c r="AL69" t="s">
        <v>429</v>
      </c>
      <c r="AM69" t="s">
        <v>722</v>
      </c>
    </row>
    <row r="70" spans="1:39" x14ac:dyDescent="0.4">
      <c r="M70" t="str">
        <v>SUB-S</v>
      </c>
      <c r="N70" t="str">
        <f>IFERROR(VLOOKUP(M70,'Code list'!$B$4:$C$311,2,0),"")</f>
        <v>Subscription revenue - secondary volume driven</v>
      </c>
      <c r="T70" s="84" t="s">
        <v>467</v>
      </c>
    </row>
    <row r="71" spans="1:39" x14ac:dyDescent="0.4">
      <c r="A71" t="s">
        <v>453</v>
      </c>
      <c r="B71" s="278" t="s">
        <v>729</v>
      </c>
      <c r="M71" t="str">
        <v>GMV-S</v>
      </c>
      <c r="N71" t="str">
        <f>IFERROR(VLOOKUP(M71,'Code list'!$B$4:$C$311,2,0),"")</f>
        <v>Secondary GMV</v>
      </c>
      <c r="T71" s="84" t="s">
        <v>261</v>
      </c>
    </row>
    <row r="72" spans="1:39" x14ac:dyDescent="0.4">
      <c r="A72" t="s">
        <v>560</v>
      </c>
      <c r="B72" s="278" t="s">
        <v>730</v>
      </c>
      <c r="M72" t="str">
        <v>SUBR-S</v>
      </c>
      <c r="T72" s="84" t="s">
        <v>487</v>
      </c>
    </row>
    <row r="73" spans="1:39" x14ac:dyDescent="0.4">
      <c r="A73" t="s">
        <v>263</v>
      </c>
      <c r="B73" s="278" t="s">
        <v>568</v>
      </c>
      <c r="M73" t="str">
        <v>UEREV - S</v>
      </c>
      <c r="T73" s="84" t="s">
        <v>260</v>
      </c>
    </row>
    <row r="74" spans="1:39" x14ac:dyDescent="0.4">
      <c r="A74" t="s">
        <v>432</v>
      </c>
      <c r="B74" s="278" t="s">
        <v>569</v>
      </c>
      <c r="M74" t="str">
        <v>SPLIT-SV-VR</v>
      </c>
      <c r="T74" s="84" t="s">
        <v>478</v>
      </c>
    </row>
    <row r="75" spans="1:39" x14ac:dyDescent="0.4">
      <c r="A75" t="s">
        <v>453</v>
      </c>
      <c r="B75" s="278" t="s">
        <v>731</v>
      </c>
      <c r="M75" t="str">
        <v>DAMORT-S</v>
      </c>
    </row>
    <row r="76" spans="1:39" x14ac:dyDescent="0.4">
      <c r="A76" t="s">
        <v>560</v>
      </c>
      <c r="B76" s="278" t="s">
        <v>732</v>
      </c>
      <c r="M76" t="str">
        <v>F codes</v>
      </c>
    </row>
    <row r="77" spans="1:39" x14ac:dyDescent="0.4">
      <c r="A77" s="3" t="s">
        <v>430</v>
      </c>
      <c r="B77" t="s">
        <v>690</v>
      </c>
      <c r="M77" t="str">
        <v>FCCA-F</v>
      </c>
    </row>
    <row r="78" spans="1:39" x14ac:dyDescent="0.4">
      <c r="A78" s="3" t="s">
        <v>453</v>
      </c>
      <c r="B78" t="s">
        <v>691</v>
      </c>
      <c r="M78" t="str">
        <v>FCCL-F</v>
      </c>
    </row>
    <row r="79" spans="1:39" x14ac:dyDescent="0.4">
      <c r="A79" s="3" t="s">
        <v>559</v>
      </c>
      <c r="B79" t="s">
        <v>692</v>
      </c>
      <c r="M79" t="str">
        <v>FCLTA-F</v>
      </c>
    </row>
    <row r="80" spans="1:39" x14ac:dyDescent="0.4">
      <c r="A80" s="3" t="s">
        <v>420</v>
      </c>
      <c r="B80" t="s">
        <v>693</v>
      </c>
      <c r="M80" t="str">
        <v>FCLTL-F</v>
      </c>
    </row>
    <row r="81" spans="1:13" x14ac:dyDescent="0.4">
      <c r="A81" s="3" t="s">
        <v>496</v>
      </c>
      <c r="B81" s="3" t="s">
        <v>689</v>
      </c>
      <c r="M81" t="str">
        <v>DAMORT-F</v>
      </c>
    </row>
    <row r="82" spans="1:13" x14ac:dyDescent="0.4">
      <c r="A82" t="s">
        <v>269</v>
      </c>
      <c r="B82" t="s">
        <v>694</v>
      </c>
      <c r="M82" t="str">
        <v>DTERMY-F</v>
      </c>
    </row>
    <row r="83" spans="1:13" x14ac:dyDescent="0.4">
      <c r="A83" t="s">
        <v>453</v>
      </c>
      <c r="B83" t="s">
        <v>733</v>
      </c>
      <c r="M83" t="str">
        <v>LTERMY-F</v>
      </c>
    </row>
    <row r="84" spans="1:13" x14ac:dyDescent="0.4">
      <c r="A84" t="s">
        <v>466</v>
      </c>
      <c r="B84" t="s">
        <v>734</v>
      </c>
      <c r="M84" t="str">
        <v>DTERM1-F</v>
      </c>
    </row>
    <row r="85" spans="1:13" x14ac:dyDescent="0.4">
      <c r="A85" s="3" t="s">
        <v>275</v>
      </c>
      <c r="B85" s="3" t="s">
        <v>695</v>
      </c>
      <c r="M85" t="str">
        <v>FAPPE-F</v>
      </c>
    </row>
    <row r="86" spans="1:13" x14ac:dyDescent="0.4">
      <c r="A86" t="s">
        <v>390</v>
      </c>
      <c r="B86" t="s">
        <v>696</v>
      </c>
      <c r="M86" t="str">
        <v>FAINT-F</v>
      </c>
    </row>
    <row r="87" spans="1:13" x14ac:dyDescent="0.4">
      <c r="A87" t="s">
        <v>453</v>
      </c>
      <c r="B87" t="s">
        <v>735</v>
      </c>
      <c r="M87" t="str">
        <v>FAPPELIST-F</v>
      </c>
    </row>
    <row r="88" spans="1:13" x14ac:dyDescent="0.4">
      <c r="A88" t="s">
        <v>486</v>
      </c>
      <c r="B88" t="s">
        <v>736</v>
      </c>
      <c r="M88" t="str">
        <v>AOV-TR-RV</v>
      </c>
    </row>
    <row r="89" spans="1:13" x14ac:dyDescent="0.4">
      <c r="A89" s="3" t="s">
        <v>276</v>
      </c>
      <c r="B89" s="3" t="s">
        <v>697</v>
      </c>
      <c r="M89" t="str">
        <v>VOV-TV-V</v>
      </c>
    </row>
    <row r="90" spans="1:13" x14ac:dyDescent="0.4">
      <c r="A90" s="3" t="s">
        <v>465</v>
      </c>
      <c r="B90" s="3" t="s">
        <v>698</v>
      </c>
      <c r="M90" t="str">
        <v>SALESQUOTA-TV</v>
      </c>
    </row>
    <row r="91" spans="1:13" x14ac:dyDescent="0.4">
      <c r="A91" t="s">
        <v>453</v>
      </c>
      <c r="B91" t="s">
        <v>737</v>
      </c>
      <c r="M91" t="str">
        <v>FAIL-TV-V</v>
      </c>
    </row>
    <row r="92" spans="1:13" x14ac:dyDescent="0.4">
      <c r="A92" t="s">
        <v>485</v>
      </c>
      <c r="B92" t="s">
        <v>738</v>
      </c>
      <c r="M92" t="str">
        <v>SEASON MONTHL-TV-V</v>
      </c>
    </row>
    <row r="93" spans="1:13" x14ac:dyDescent="0.4">
      <c r="A93" s="3" t="s">
        <v>337</v>
      </c>
      <c r="B93" s="3" t="s">
        <v>699</v>
      </c>
      <c r="M93" t="str">
        <v>SEASON MONTHL-TR-R</v>
      </c>
    </row>
    <row r="94" spans="1:13" x14ac:dyDescent="0.4">
      <c r="A94" t="s">
        <v>267</v>
      </c>
      <c r="B94" t="s">
        <v>700</v>
      </c>
      <c r="M94" t="str">
        <v>SEASON QUARTER-TR-R</v>
      </c>
    </row>
    <row r="95" spans="1:13" x14ac:dyDescent="0.4">
      <c r="A95" s="3" t="s">
        <v>453</v>
      </c>
      <c r="B95" s="3" t="s">
        <v>739</v>
      </c>
      <c r="M95" t="str">
        <v>SEASON QUARTER-TV-V</v>
      </c>
    </row>
    <row r="96" spans="1:13" x14ac:dyDescent="0.4">
      <c r="A96" s="3" t="s">
        <v>573</v>
      </c>
      <c r="B96" s="3" t="s">
        <v>740</v>
      </c>
      <c r="M96" t="str">
        <v>TOGGLE-TV-V</v>
      </c>
    </row>
    <row r="97" spans="1:13" x14ac:dyDescent="0.4">
      <c r="A97" t="s">
        <v>421</v>
      </c>
      <c r="B97" t="s">
        <v>701</v>
      </c>
      <c r="M97" t="str">
        <v>SUB-TV</v>
      </c>
    </row>
    <row r="98" spans="1:13" x14ac:dyDescent="0.4">
      <c r="A98" s="3" t="s">
        <v>274</v>
      </c>
      <c r="B98" s="3" t="s">
        <v>702</v>
      </c>
      <c r="M98" t="str">
        <v>ORDERS-TV</v>
      </c>
    </row>
    <row r="99" spans="1:13" x14ac:dyDescent="0.4">
      <c r="A99" t="s">
        <v>261</v>
      </c>
      <c r="B99" t="s">
        <v>741</v>
      </c>
      <c r="M99" t="str">
        <v>IS CODES</v>
      </c>
    </row>
    <row r="100" spans="1:13" x14ac:dyDescent="0.4">
      <c r="A100" t="s">
        <v>467</v>
      </c>
      <c r="B100" t="s">
        <v>742</v>
      </c>
      <c r="M100" t="str">
        <v>WCAR-IS</v>
      </c>
    </row>
    <row r="101" spans="1:13" x14ac:dyDescent="0.4">
      <c r="A101" t="s">
        <v>422</v>
      </c>
      <c r="B101" t="s">
        <v>703</v>
      </c>
      <c r="M101" t="str">
        <v>WCINV-IS</v>
      </c>
    </row>
    <row r="102" spans="1:13" x14ac:dyDescent="0.4">
      <c r="A102" t="s">
        <v>261</v>
      </c>
      <c r="B102" t="s">
        <v>743</v>
      </c>
      <c r="M102" t="str">
        <v>WCAP-IS</v>
      </c>
    </row>
    <row r="103" spans="1:13" x14ac:dyDescent="0.4">
      <c r="A103" t="s">
        <v>487</v>
      </c>
      <c r="B103" t="s">
        <v>744</v>
      </c>
      <c r="M103" t="str">
        <v>WCUR-IS</v>
      </c>
    </row>
    <row r="104" spans="1:13" x14ac:dyDescent="0.4">
      <c r="A104" t="s">
        <v>418</v>
      </c>
      <c r="B104" t="s">
        <v>704</v>
      </c>
      <c r="M104" t="str">
        <v>WCPP-IS</v>
      </c>
    </row>
    <row r="105" spans="1:13" x14ac:dyDescent="0.4">
      <c r="A105" t="s">
        <v>260</v>
      </c>
      <c r="B105" t="s">
        <v>745</v>
      </c>
      <c r="M105" t="str">
        <v>DCOPS-IS</v>
      </c>
    </row>
    <row r="106" spans="1:13" x14ac:dyDescent="0.4">
      <c r="A106" t="s">
        <v>478</v>
      </c>
      <c r="B106" t="s">
        <v>746</v>
      </c>
      <c r="M106" t="str">
        <v>GPLP-IS</v>
      </c>
    </row>
    <row r="107" spans="1:13" x14ac:dyDescent="0.4">
      <c r="A107" t="s">
        <v>419</v>
      </c>
      <c r="B107" t="s">
        <v>706</v>
      </c>
      <c r="M107" t="str">
        <v>TAX-IS</v>
      </c>
    </row>
    <row r="108" spans="1:13" x14ac:dyDescent="0.4">
      <c r="A108" t="s">
        <v>529</v>
      </c>
      <c r="B108" t="s">
        <v>707</v>
      </c>
      <c r="M108" t="str">
        <v>TAXDTA-IS</v>
      </c>
    </row>
    <row r="109" spans="1:13" x14ac:dyDescent="0.4">
      <c r="A109" s="3" t="s">
        <v>528</v>
      </c>
      <c r="B109" t="s">
        <v>708</v>
      </c>
      <c r="M109" t="str">
        <v>COVER-F</v>
      </c>
    </row>
    <row r="110" spans="1:13" x14ac:dyDescent="0.4">
      <c r="A110" s="3" t="s">
        <v>532</v>
      </c>
      <c r="B110" t="s">
        <v>709</v>
      </c>
    </row>
    <row r="111" spans="1:13" x14ac:dyDescent="0.4">
      <c r="A111" t="s">
        <v>533</v>
      </c>
      <c r="B111" t="s">
        <v>710</v>
      </c>
    </row>
    <row r="112" spans="1:13" x14ac:dyDescent="0.4">
      <c r="A112" t="s">
        <v>426</v>
      </c>
      <c r="B112" t="s">
        <v>711</v>
      </c>
    </row>
    <row r="113" spans="1:2" x14ac:dyDescent="0.4">
      <c r="A113" t="s">
        <v>427</v>
      </c>
      <c r="B113" t="s">
        <v>712</v>
      </c>
    </row>
    <row r="114" spans="1:2" x14ac:dyDescent="0.4">
      <c r="A114" t="s">
        <v>428</v>
      </c>
      <c r="B114" t="s">
        <v>713</v>
      </c>
    </row>
    <row r="115" spans="1:2" x14ac:dyDescent="0.4">
      <c r="A115" t="s">
        <v>425</v>
      </c>
      <c r="B115" t="s">
        <v>714</v>
      </c>
    </row>
    <row r="116" spans="1:2" x14ac:dyDescent="0.4">
      <c r="A116" s="3" t="s">
        <v>424</v>
      </c>
      <c r="B116" t="s">
        <v>715</v>
      </c>
    </row>
    <row r="117" spans="1:2" x14ac:dyDescent="0.4">
      <c r="A117" s="3" t="s">
        <v>564</v>
      </c>
      <c r="B117" t="s">
        <v>716</v>
      </c>
    </row>
    <row r="118" spans="1:2" x14ac:dyDescent="0.4">
      <c r="A118" t="s">
        <v>391</v>
      </c>
      <c r="B118" t="s">
        <v>717</v>
      </c>
    </row>
    <row r="119" spans="1:2" x14ac:dyDescent="0.4">
      <c r="A119" t="s">
        <v>406</v>
      </c>
      <c r="B119" t="s">
        <v>718</v>
      </c>
    </row>
    <row r="120" spans="1:2" x14ac:dyDescent="0.4">
      <c r="A120" t="s">
        <v>407</v>
      </c>
      <c r="B120" t="s">
        <v>719</v>
      </c>
    </row>
    <row r="121" spans="1:2" x14ac:dyDescent="0.4">
      <c r="A121" t="s">
        <v>408</v>
      </c>
      <c r="B121" t="s">
        <v>720</v>
      </c>
    </row>
    <row r="122" spans="1:2" x14ac:dyDescent="0.4">
      <c r="A122" t="s">
        <v>523</v>
      </c>
      <c r="B122" t="s">
        <v>721</v>
      </c>
    </row>
    <row r="123" spans="1:2" x14ac:dyDescent="0.4">
      <c r="A123" t="s">
        <v>429</v>
      </c>
      <c r="B123" t="s">
        <v>722</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964</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tr">
        <f>'IS BS CF'!I51</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577</v>
      </c>
    </row>
    <row r="16" spans="1:7" x14ac:dyDescent="0.4">
      <c r="A16" t="s">
        <v>235</v>
      </c>
    </row>
    <row r="17" spans="1:1" x14ac:dyDescent="0.4">
      <c r="A17" t="s">
        <v>236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7"/>
  <sheetViews>
    <sheetView showGridLines="0" workbookViewId="0">
      <pane ySplit="2" topLeftCell="A3"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7">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DTERMY-PV</v>
      </c>
      <c r="C20" t="str">
        <f>SUBSTITUTE(INDEX(Codes!$B:$B,MATCH('Code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4">
      <c r="B21" t="str">
        <v>GROWTHCHURN-PV</v>
      </c>
      <c r="C21" t="str">
        <f>SUBSTITUTE(INDEX(Codes!$B:$B,MATCH('Code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GROWTH-PV</v>
      </c>
      <c r="C22" t="str">
        <f>SUBSTITUTE(INDEX(Codes!$B:$B,MATCH('Code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ADREV-PV</v>
      </c>
      <c r="C23" t="str">
        <f>SUBSTITUTE(INDEX(Codes!$B:$B,MATCH('Code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MONTHRENT-PV</v>
      </c>
      <c r="C24" t="str">
        <f>SUBSTITUTE(INDEX(Codes!$B:$B,MATCH('Code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4">
      <c r="B25" t="str">
        <v>DAYRENT-PV</v>
      </c>
      <c r="C25" t="str">
        <f>SUBSTITUTE(INDEX(Codes!$B:$B,MATCH('Code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4">
      <c r="B26" t="str">
        <v>SUB-PV</v>
      </c>
      <c r="C26" t="str">
        <f>SUBSTITUTE(INDEX(Codes!$B:$B,MATCH('Code list'!$B26,Codes!$D:$D,0)),":","")</f>
        <v>subscriber</v>
      </c>
      <c r="D26" t="str">
        <f>INDEX(Codes!$F:$F,MATCH('Code list'!$B26,Codes!$D:$D,0))</f>
        <v>Primary volume driven subscription revenue. PaiSR with an EV code to drive # of new subscriber, which is then used to calculate subscription revenue</v>
      </c>
    </row>
    <row r="27" spans="2:9" x14ac:dyDescent="0.4">
      <c r="B27" t="str">
        <v>SUBCLIENT-PV</v>
      </c>
      <c r="C27" t="str">
        <f>SUBSTITUTE(INDEX(Codes!$B:$B,MATCH('Code list'!$B27,Codes!$D:$D,0)),":","")</f>
        <v>Firm</v>
      </c>
      <c r="D27" t="str">
        <f>INDEX(Codes!$F:$F,MATCH('Code list'!$B27,Codes!$D:$D,0))</f>
        <v>Primary volume driven subscription revenue. PaiSR with an EV code to drive # of new subscriber, which is then used to calculate subscription revenue</v>
      </c>
    </row>
    <row r="28" spans="2:9" x14ac:dyDescent="0.4">
      <c r="B28" t="str">
        <v>SUBFREE-PV</v>
      </c>
      <c r="C28" t="str">
        <f>SUBSTITUTE(INDEX(Codes!$B:$B,MATCH('Code list'!$B28,Codes!$D:$D,0)),":","")</f>
        <v>subscriber</v>
      </c>
      <c r="D28" t="str">
        <f>INDEX(Codes!$F:$F,MATCH('Code list'!$B28,Codes!$D:$D,0))</f>
        <v>Primary volume driven freemium subscription revenue. Pairswith an EV code to drive # of new subscriber, which is then used to calculate # of free subscribers, some of whom upgrade to a paid subscription</v>
      </c>
    </row>
    <row r="29" spans="2:9" x14ac:dyDescent="0.4">
      <c r="B29" t="str">
        <v>SUB-PR</v>
      </c>
      <c r="C29" t="str">
        <f>SUBSTITUTE(INDEX(Codes!$B:$B,MATCH('Code list'!$B29,Codes!$D:$D,0)),":","")</f>
        <v>subscriber</v>
      </c>
      <c r="D29" t="str">
        <f>INDEX(Codes!$F:$F,MATCH('Code list'!$B29,Codes!$D:$D,0))</f>
        <v>Primary volume driven subscription revenue. PaiSR with an EV code to drive # of new subscriber, which is then used to calculate subscription revenue</v>
      </c>
    </row>
    <row r="30" spans="2:9" x14ac:dyDescent="0.4">
      <c r="B30" t="str">
        <v>SALES-PR</v>
      </c>
      <c r="C30" t="str">
        <f>SUBSTITUTE(INDEX(Codes!$B:$B,MATCH('Code list'!$B30,Codes!$D:$D,0)),":","")</f>
        <v>unit</v>
      </c>
      <c r="D30" t="str">
        <f>INDEX(Codes!$F:$F,MATCH('Code list'!$B30,Codes!$D:$D,0))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1" spans="2:9" x14ac:dyDescent="0.4">
      <c r="B31" t="str">
        <v>SAM-PR-R</v>
      </c>
      <c r="C31" t="str">
        <f>SUBSTITUTE(INDEX(Codes!$B:$B,MATCH('Code list'!$B31,Codes!$D:$D,0)),":","")</f>
        <v>unit</v>
      </c>
      <c r="D31" t="str">
        <f>INDEX(Codes!$F:$F,MATCH('Code list'!$B31,Codes!$D:$D,0))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2" spans="2:9" x14ac:dyDescent="0.4">
      <c r="B32" t="str">
        <v>GMV-PV</v>
      </c>
      <c r="C32" t="str">
        <f>SUBSTITUTE(INDEX(Codes!$B:$B,MATCH('Code list'!$B32,Codes!$D:$D,0)),":","")</f>
        <v>unit</v>
      </c>
      <c r="D32" t="str">
        <f>INDEX(Codes!$F:$F,MATCH('Code list'!$B32,Codes!$D:$D,0))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3" spans="2:4" x14ac:dyDescent="0.4">
      <c r="B33" t="str">
        <v>SALES-PV</v>
      </c>
      <c r="C33" t="str">
        <f>SUBSTITUTE(INDEX(Codes!$B:$B,MATCH('Code list'!$B33,Codes!$D:$D,0)),":","")</f>
        <v>unit</v>
      </c>
      <c r="D33" t="str">
        <f>INDEX(Codes!$F:$F,MATCH('Code list'!$B33,Codes!$D:$D,0))</f>
        <v xml:space="preserve">Primary sales revenue volume driven. # of units sold * price/unit = sales. </v>
      </c>
    </row>
    <row r="34" spans="2:4" x14ac:dyDescent="0.4">
      <c r="B34" t="str">
        <v>ASSETSALE-PV</v>
      </c>
      <c r="C34" t="str">
        <f>SUBSTITUTE(INDEX(Codes!$B:$B,MATCH('Code list'!$B34,Codes!$D:$D,0)),":","")</f>
        <v>Unit</v>
      </c>
      <c r="D34" t="str">
        <f>INDEX(Codes!$F:$F,MATCH('Code list'!$B34,Codes!$D:$D,0))</f>
        <v>Volume driven asset sales. Use this for large items that involve large capex per item prior to that item being sold later on (ex. Houses)</v>
      </c>
    </row>
    <row r="35" spans="2:4" x14ac:dyDescent="0.4">
      <c r="B35" t="str">
        <v>HOURLY-PV</v>
      </c>
      <c r="C35" t="str">
        <f>SUBSTITUTE(INDEX(Codes!$B:$B,MATCH('Code list'!$B35,Codes!$D:$D,0)),":","")</f>
        <v>project</v>
      </c>
      <c r="D35" t="str">
        <f>INDEX(Codes!$F:$F,MATCH('Code list'!$B35,Codes!$D:$D,0))</f>
        <v xml:space="preserve">Primary sales revenue volume driven. # of units sold * price/unit = sales. </v>
      </c>
    </row>
    <row r="36" spans="2:4" x14ac:dyDescent="0.4">
      <c r="B36" t="str">
        <v>ORIGINATIONS-PP</v>
      </c>
      <c r="C36" t="str">
        <f>SUBSTITUTE(INDEX(Codes!$B:$B,MATCH('Code list'!$B36,Codes!$D:$D,0)),":","")</f>
        <v>unit</v>
      </c>
      <c r="D36" t="str">
        <f>INDEX(Codes!$F:$F,MATCH('Code list'!$B36,Codes!$D:$D,0))</f>
        <v>CAGR-driven sales</v>
      </c>
    </row>
    <row r="37" spans="2:4" x14ac:dyDescent="0.4">
      <c r="B37" t="str">
        <v>LISTSALE-PV</v>
      </c>
      <c r="C37" t="str">
        <f>SUBSTITUTE(INDEX(Codes!$B:$B,MATCH('Code list'!$B37,Codes!$D:$D,0)),":","")</f>
        <v>unit</v>
      </c>
      <c r="D37" t="str">
        <f>INDEX(Codes!$F:$F,MATCH('Code list'!$B37,Codes!$D:$D,0))</f>
        <v>CAGR-driven sales</v>
      </c>
    </row>
    <row r="38" spans="2:4" x14ac:dyDescent="0.4">
      <c r="B38" t="str">
        <v>LAMORT-PV</v>
      </c>
      <c r="C38" t="str">
        <f>SUBSTITUTE(INDEX(Codes!$B:$B,MATCH('Code list'!$B38,Codes!$D:$D,0)),":","")</f>
        <v>Volume driven amortizing loan - no defaults</v>
      </c>
      <c r="D38" t="str">
        <f>INDEX(Codes!$F:$F,MATCH('Code list'!$B38,Codes!$D:$D,0))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9" spans="2:4" x14ac:dyDescent="0.4">
      <c r="B39" t="str">
        <v>LTERMY-PV</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LTERMY-S</v>
      </c>
      <c r="C40" t="str">
        <f>SUBSTITUTE(INDEX(Codes!$B:$B,MATCH('Code list'!$B40,Codes!$D:$D,0)),":","")</f>
        <v>Rolling fixed term loan - multiple borrowings w/ annual control</v>
      </c>
      <c r="D40" t="str">
        <f>INDEX(Codes!$F:$F,MATCH('Code list'!$B40,Codes!$D:$D,0))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1" spans="2:4" x14ac:dyDescent="0.4">
      <c r="B41" t="str">
        <v>WCAR-S</v>
      </c>
      <c r="C41" t="str">
        <f>SUBSTITUTE(INDEX(Codes!$B:$B,MATCH('Code list'!$B41,Codes!$D:$D,0)),":","")</f>
        <v xml:space="preserve">Simple accounts receivable - revenue </v>
      </c>
      <c r="D41" t="str">
        <f>INDEX(Codes!$F:$F,MATCH('Code list'!$B41,Codes!$D:$D,0))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2" spans="2:4" x14ac:dyDescent="0.4">
      <c r="B42" t="str">
        <v>DCSALESQUOTA-S</v>
      </c>
      <c r="C42" t="str">
        <f>SUBSTITUTE(INDEX(Codes!$B:$B,MATCH('Code list'!$B42,Codes!$D:$D,0)),":","")</f>
        <v>SALESQUOTA Direct Cost</v>
      </c>
      <c r="D42" t="str">
        <f>INDEX(Codes!$F:$F,MATCH('Code list'!$B42,Codes!$D:$D,0))</f>
        <v>Sales FTE's that are driven by revenue and sales quota assumption. # of FTE's = ARR/obtained quota</v>
      </c>
    </row>
    <row r="43" spans="2:4" x14ac:dyDescent="0.4">
      <c r="B43" t="str">
        <v>DCV-S</v>
      </c>
      <c r="C43" t="str">
        <f>SUBSTITUTE(INDEX(Codes!$B:$B,MATCH('Code list'!$B43,Codes!$D:$D,0)),":","")</f>
        <v xml:space="preserve">DC volume driven </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SUBCAC-S</v>
      </c>
      <c r="C44" t="str">
        <f>SUBSTITUTE(INDEX(Codes!$B:$B,MATCH('Code list'!$B44,Codes!$D:$D,0)),":","")</f>
        <v>New user acquisition cost</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SALES-S</v>
      </c>
      <c r="C45" t="str">
        <f>SUBSTITUTE(INDEX(Codes!$B:$B,MATCH('Code list'!$B45,Codes!$D:$D,0)),":","")</f>
        <v>Sales</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SETUPFEE-S</v>
      </c>
      <c r="C46" t="str">
        <f>SUBSTITUTE(INDEX(Codes!$B:$B,MATCH('Code list'!$B46,Codes!$D:$D,0)),":","")</f>
        <v>Setup fees</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SETUPFEEPERCENT-S</v>
      </c>
      <c r="C47" t="str">
        <f>SUBSTITUTE(INDEX(Codes!$B:$B,MATCH('Code list'!$B47,Codes!$D:$D,0)),":","")</f>
        <v>Setup fees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RECURFEE-S</v>
      </c>
      <c r="C48" t="str">
        <f>SUBSTITUTE(INDEX(Codes!$B:$B,MATCH('Code list'!$B48,Codes!$D:$D,0)),":","")</f>
        <v>Recurring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SETUPDC-S</v>
      </c>
      <c r="C49" t="str">
        <f>SUBSTITUTE(INDEX(Codes!$B:$B,MATCH('Code list'!$B49,Codes!$D:$D,0)),":","")</f>
        <v>Setup DC</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RECURDC-S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RECURPERCENTDC-S</v>
      </c>
      <c r="C51" t="str">
        <f>SUBSTITUTE(INDEX(Codes!$B:$B,MATCH('Code list'!$B51,Codes!$D:$D,0)),":","")</f>
        <v>Recurring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DTERMY-S</v>
      </c>
      <c r="C52" t="str">
        <f>SUBSTITUTE(INDEX(Codes!$B:$B,MATCH('Code list'!$B52,Codes!$D:$D,0)),":","")</f>
        <v>Rolling fixed term debt - multiple borrowings w/ annual control</v>
      </c>
      <c r="D52" t="str">
        <f>INDEX(Codes!$F:$F,MATCH('Code list'!$B52,Codes!$D:$D,0))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3" spans="2:4" x14ac:dyDescent="0.4">
      <c r="B53" t="str">
        <v>WCINV-SSV</v>
      </c>
      <c r="C53" t="str">
        <f>SUBSTITUTE(INDEX(Codes!$B:$B,MATCH('Code list'!$B53,Codes!$D:$D,0)),":","")</f>
        <v xml:space="preserve">COGS w/ inventory - volume driven </v>
      </c>
      <c r="D53" t="str">
        <f>INDEX(Codes!$F:$F,MATCH('Code list'!$B53,Codes!$D:$D,0))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4" spans="2:4" x14ac:dyDescent="0.4">
      <c r="B54" t="str">
        <v>WCINVBATCH-SV</v>
      </c>
      <c r="C54" t="str">
        <f>SUBSTITUTE(INDEX(Codes!$B:$B,MATCH('Code list'!$B54,Codes!$D:$D,0)),":","")</f>
        <v xml:space="preserve">COGS w/ inventory - volume driven </v>
      </c>
      <c r="D54" t="str">
        <f>INDEX(Codes!$F:$F,MATCH('Code list'!$B54,Codes!$D:$D,0))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5" spans="2:4" x14ac:dyDescent="0.4">
      <c r="B55" t="str">
        <v>ADREV-S</v>
      </c>
      <c r="C55" t="str">
        <f>SUBSTITUTE(INDEX(Codes!$B:$B,MATCH('Code list'!$B55,Codes!$D:$D,0)),":","")</f>
        <v>Advertising revenue - secondary</v>
      </c>
      <c r="D55" t="str">
        <f>INDEX(Codes!$F:$F,MATCH('Code list'!$B55,Codes!$D:$D,0))</f>
        <v>Secondary advertising revenue. We take assumptions about # of impressions per (unit of primary volume) and then multiply the two to calculation # of impressions. We then take an assumption about revenue/impression to driven ad revenue</v>
      </c>
    </row>
    <row r="56" spans="2:4" x14ac:dyDescent="0.4">
      <c r="B56" t="str">
        <v>DCHC-S</v>
      </c>
      <c r="C56" t="str">
        <f>SUBSTITUTE(INDEX(Codes!$B:$B,MATCH('Code list'!$B56,Codes!$D:$D,0)),":","")</f>
        <v>Headcount - revenue driven</v>
      </c>
      <c r="D56" t="str">
        <f>INDEX(Codes!$F:$F,MATCH('Code list'!$B56,Codes!$D:$D,0))</f>
        <v>This is a secondary revenue driven direct cost where the revenue from the previous code combines with an assumption about revenue/FTE to drive # of FTE's. This is multiplied by a total compensation/year assumption to get to total headcount expense</v>
      </c>
    </row>
    <row r="57" spans="2:4" x14ac:dyDescent="0.4">
      <c r="B57" t="str">
        <v>DC-S</v>
      </c>
      <c r="C57" t="str">
        <f>SUBSTITUTE(INDEX(Codes!$B:$B,MATCH('Code list'!$B57,Codes!$D:$D,0)),":","")</f>
        <v>% of revenue direct cost</v>
      </c>
      <c r="D57" t="str">
        <f>INDEX(Codes!$F:$F,MATCH('Code list'!$B57,Codes!$D:$D,0))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8" spans="2:4" x14ac:dyDescent="0.4">
      <c r="B58" t="str">
        <v>HOURLY-S</v>
      </c>
      <c r="C58" t="str">
        <f>SUBSTITUTE(INDEX(Codes!$B:$B,MATCH('Code list'!$B58,Codes!$D:$D,0)),":","")</f>
        <v>Volume driven hourly wage</v>
      </c>
      <c r="D58" t="str">
        <f>INDEX(Codes!$F:$F,MATCH('Code list'!$B58,Codes!$D:$D,0))</f>
        <v>This is a secondary revenue driven direct cost where the revenue from the previous code combines with an assumption about revenue/FTE to drive # of FTE's. This is multiplied by a total compensation/year assumption to get to total headcount expense</v>
      </c>
    </row>
    <row r="59" spans="2:4" x14ac:dyDescent="0.4">
      <c r="B59" t="str">
        <v>DCSCAC-S</v>
      </c>
      <c r="C59" t="str">
        <f>SUBSTITUTE(INDEX(Codes!$B:$B,MATCH('Code list'!$B59,Codes!$D:$D,0)),":","")</f>
        <v>Seller acquisition cost</v>
      </c>
      <c r="D59" t="str">
        <f>INDEX(Codes!$F:$F,MATCH('Code list'!$B59,Codes!$D:$D,0))</f>
        <v>Secondary seller acquisition cost. This is used in a two sided marketplace where selleSR and buyeSR must be acquired. We take an assumption about # of selleSR per order to calculate # of new selleSR and then multiply by CAC to get the expense</v>
      </c>
    </row>
    <row r="60" spans="2:4" x14ac:dyDescent="0.4">
      <c r="B60" t="str">
        <v>FAINT-S</v>
      </c>
      <c r="C60" t="str">
        <f>SUBSTITUTE(INDEX(Codes!$B:$B,MATCH('Code list'!$B60,Codes!$D:$D,0)),":","")</f>
        <v>Volume driven secondary intangible assets</v>
      </c>
      <c r="D60" t="str">
        <f>INDEX(Codes!$F:$F,MATCH('Code list'!$B60,Codes!$D:$D,0))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1" spans="2:4" x14ac:dyDescent="0.4">
      <c r="B61" t="str">
        <v>FAPPE-S</v>
      </c>
      <c r="C61" t="str">
        <f>SUBSTITUTE(INDEX(Codes!$B:$B,MATCH('Code list'!$B61,Codes!$D:$D,0)),":","")</f>
        <v>Volume driven secondary PP&amp;E</v>
      </c>
      <c r="D61" t="str">
        <f>INDEX(Codes!$F:$F,MATCH('Code list'!$B61,Codes!$D:$D,0))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2" spans="2:4" x14ac:dyDescent="0.4">
      <c r="B62" t="str">
        <v>FAPPE-IS</v>
      </c>
      <c r="C62" t="str">
        <f>SUBSTITUTE(INDEX(Codes!$B:$B,MATCH('Code list'!$B62,Codes!$D:$D,0)),":","")</f>
        <v>Volume driven secondary PP&amp;E</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FAINTR-S</v>
      </c>
      <c r="C63" t="str">
        <f>SUBSTITUTE(INDEX(Codes!$B:$B,MATCH('Code list'!$B63,Codes!$D:$D,0)),":","")</f>
        <v>Revenue driven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FAPPER-S</v>
      </c>
      <c r="C64" t="str">
        <f>SUBSTITUTE(INDEX(Codes!$B:$B,MATCH('Code list'!$B64,Codes!$D:$D,0)),":","")</f>
        <v>Revenue driven PP&amp;E</v>
      </c>
      <c r="D64" t="str">
        <f>INDEX(Codes!$F:$F,MATCH('Code list'!$B64,Codes!$D:$D,0))</f>
        <v>This is a code for fixed assets that are driven by a revenue driver. Use this when you want to drive the amount of investment based on revenue. Ex. You need to to invest in $10k of software for every $1 million of revenue</v>
      </c>
    </row>
    <row r="65" spans="2:4" x14ac:dyDescent="0.4">
      <c r="B65" t="str">
        <v>LAMORT-S</v>
      </c>
      <c r="C65" t="str">
        <f>SUBSTITUTE(INDEX(Codes!$B:$B,MATCH('Code list'!$B65,Codes!$D:$D,0)),":","")</f>
        <v>Volume driven amortizing loan - no defaults</v>
      </c>
      <c r="D65" t="str">
        <f>INDEX(Codes!$F:$F,MATCH('Code list'!$B65,Codes!$D:$D,0))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6" spans="2:4" x14ac:dyDescent="0.4">
      <c r="B66" t="str">
        <v>LAMORTR-S</v>
      </c>
      <c r="C66" t="str">
        <f>SUBSTITUTE(INDEX(Codes!$B:$B,MATCH('Code list'!$B66,Codes!$D:$D,0)),":","")</f>
        <v>Revenue driven amortizing loan - no defaults</v>
      </c>
      <c r="D66" t="str">
        <f>INDEX(Codes!$F:$F,MATCH('Code list'!$B66,Codes!$D:$D,0))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7" spans="2:4" x14ac:dyDescent="0.4">
      <c r="B67" t="str">
        <v>PDC-S</v>
      </c>
      <c r="C67" t="str">
        <f>SUBSTITUTE(INDEX(Codes!$B:$B,MATCH('Code list'!$B67,Codes!$D:$D,0)),":","")</f>
        <v>Passthrough direct cost</v>
      </c>
      <c r="D67" t="str">
        <f>INDEX(Codes!$F:$F,MATCH('Code list'!$B67,Codes!$D:$D,0))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8" spans="2:4" x14ac:dyDescent="0.4">
      <c r="B68" t="str">
        <v>SUB-S</v>
      </c>
      <c r="C68" t="str">
        <f>SUBSTITUTE(INDEX(Codes!$B:$B,MATCH('Code list'!$B68,Codes!$D:$D,0)),":","")</f>
        <v>Subscription revenue - secondary volume driven</v>
      </c>
      <c r="D68" t="str">
        <f>INDEX(Codes!$F:$F,MATCH('Code list'!$B68,Codes!$D:$D,0))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9" spans="2:4" x14ac:dyDescent="0.4">
      <c r="B69" t="str">
        <v>GMV-S</v>
      </c>
      <c r="C69" t="str">
        <f>SUBSTITUTE(INDEX(Codes!$B:$B,MATCH('Code list'!$B69,Codes!$D:$D,0)),":","")</f>
        <v>Secondary GMV</v>
      </c>
      <c r="D69" t="str">
        <f>INDEX(Codes!$F:$F,MATCH('Code list'!$B69,Codes!$D:$D,0))</f>
        <v>Secondary GMV. This is a secondary marketplace revenue. We assume that the event code drives GMV and then take an assumption about percent penetration to calculate revenue from that GMV</v>
      </c>
    </row>
    <row r="70" spans="2:4" x14ac:dyDescent="0.4">
      <c r="B70" t="str">
        <v>SUBR-S</v>
      </c>
      <c r="C70" t="str">
        <f>SUBSTITUTE(INDEX(Codes!$B:$B,MATCH('Code list'!$B70,Codes!$D:$D,0)),":","")</f>
        <v>Subscription revenue - secondary revenue driven</v>
      </c>
      <c r="D70" t="str">
        <f>INDEX(Codes!$F:$F,MATCH('Code list'!$B70,Codes!$D:$D,0))</f>
        <v xml:space="preserve">Subscription revenue that is driven by revenue. We take an assumption about how many $ of primary revenue results in one new subscriber. </v>
      </c>
    </row>
    <row r="71" spans="2:4" x14ac:dyDescent="0.4">
      <c r="B71" t="str">
        <v>UEREV - S</v>
      </c>
      <c r="C71" t="str">
        <f>SUBSTITUTE(INDEX(Codes!$B:$B,MATCH('Code list'!$B71,Codes!$D:$D,0)),":","")</f>
        <v xml:space="preserve">Simple unearned revenue - revenue </v>
      </c>
      <c r="D71" t="str">
        <f>INDEX(Codes!$F:$F,MATCH('Code list'!$B71,Codes!$D:$D,0))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72" spans="2:4" x14ac:dyDescent="0.4">
      <c r="B72" t="str">
        <v>SPLIT-SV-VR</v>
      </c>
      <c r="C72" t="str">
        <f>SUBSTITUTE(INDEX(Codes!$B:$B,MATCH('Code list'!$B72,Codes!$D:$D,0)),":","")</f>
        <v>Split volume into two categories - unit</v>
      </c>
      <c r="D72" t="str">
        <f>INDEX(Codes!$F:$F,MATCH('Code list'!$B72,Codes!$D:$D,0))</f>
        <v>This modifies a volume by assuming some percentage of the primary volume driver is "faulty". It procudes a new primary volume driver that deducts the percentage that are faulty</v>
      </c>
    </row>
    <row r="73" spans="2:4" x14ac:dyDescent="0.4">
      <c r="B73" t="str">
        <v>DAMORT-S</v>
      </c>
    </row>
    <row r="74" spans="2:4" x14ac:dyDescent="0.4">
      <c r="B74" t="str">
        <v>F codes</v>
      </c>
    </row>
    <row r="75" spans="2:4" x14ac:dyDescent="0.4">
      <c r="B75" t="str">
        <v>FCCA-F</v>
      </c>
    </row>
    <row r="76" spans="2:4" x14ac:dyDescent="0.4">
      <c r="B76" t="str">
        <v>FCCL-F</v>
      </c>
    </row>
    <row r="77" spans="2:4" x14ac:dyDescent="0.4">
      <c r="B77" t="str">
        <v>FCLTA-F</v>
      </c>
    </row>
    <row r="78" spans="2:4" x14ac:dyDescent="0.4">
      <c r="B78" t="str">
        <v>FCLTL-F</v>
      </c>
    </row>
    <row r="79" spans="2:4" x14ac:dyDescent="0.4">
      <c r="B79" t="str">
        <v>DAMORT-F</v>
      </c>
    </row>
    <row r="80" spans="2:4" x14ac:dyDescent="0.4">
      <c r="B80" t="str">
        <v>DTERMY-F</v>
      </c>
    </row>
    <row r="81" spans="2:2" x14ac:dyDescent="0.4">
      <c r="B81" t="str">
        <v>LTERMY-F</v>
      </c>
    </row>
    <row r="82" spans="2:2" x14ac:dyDescent="0.4">
      <c r="B82" t="str">
        <v>DTERM1-F</v>
      </c>
    </row>
    <row r="83" spans="2:2" x14ac:dyDescent="0.4">
      <c r="B83" t="str">
        <v>FAPPE-F</v>
      </c>
    </row>
    <row r="84" spans="2:2" x14ac:dyDescent="0.4">
      <c r="B84" t="str">
        <v>FAINT-F</v>
      </c>
    </row>
    <row r="85" spans="2:2" x14ac:dyDescent="0.4">
      <c r="B85" t="str">
        <v>FAPPELIST-F</v>
      </c>
    </row>
    <row r="86" spans="2:2" x14ac:dyDescent="0.4">
      <c r="B86" t="str">
        <v>AOV-TR-RV</v>
      </c>
    </row>
    <row r="87" spans="2:2" x14ac:dyDescent="0.4">
      <c r="B87" t="str">
        <v>VOV-TV-V</v>
      </c>
    </row>
    <row r="88" spans="2:2" x14ac:dyDescent="0.4">
      <c r="B88" t="str">
        <v>SALESQUOTA-TV</v>
      </c>
    </row>
    <row r="89" spans="2:2" x14ac:dyDescent="0.4">
      <c r="B89" t="str">
        <v>FAIL-TV-V</v>
      </c>
    </row>
    <row r="90" spans="2:2" x14ac:dyDescent="0.4">
      <c r="B90" t="str">
        <v>SEASON MONTHL-TV-V</v>
      </c>
    </row>
    <row r="91" spans="2:2" x14ac:dyDescent="0.4">
      <c r="B91" t="str">
        <v>SEASON MONTHL-TR-R</v>
      </c>
    </row>
    <row r="92" spans="2:2" x14ac:dyDescent="0.4">
      <c r="B92" t="str">
        <v>SEASON QUARTER-TR-R</v>
      </c>
    </row>
    <row r="93" spans="2:2" x14ac:dyDescent="0.4">
      <c r="B93" t="str">
        <v>SEASON QUARTER-TV-V</v>
      </c>
    </row>
    <row r="94" spans="2:2" x14ac:dyDescent="0.4">
      <c r="B94" t="str">
        <v>TOGGLE-TV-V</v>
      </c>
    </row>
    <row r="95" spans="2:2" x14ac:dyDescent="0.4">
      <c r="B95" t="str">
        <v>SUB-TV</v>
      </c>
    </row>
    <row r="96" spans="2:2" x14ac:dyDescent="0.4">
      <c r="B96" t="str">
        <v>ORDERS-TV</v>
      </c>
    </row>
    <row r="97" spans="2:2" x14ac:dyDescent="0.4">
      <c r="B97" t="str">
        <v>IS CODES</v>
      </c>
    </row>
    <row r="98" spans="2:2" x14ac:dyDescent="0.4">
      <c r="B98" t="str">
        <v>WCAR-IS</v>
      </c>
    </row>
    <row r="99" spans="2:2" x14ac:dyDescent="0.4">
      <c r="B99" t="str">
        <v>WCINV-IS</v>
      </c>
    </row>
    <row r="100" spans="2:2" x14ac:dyDescent="0.4">
      <c r="B100" t="str">
        <v>WCAP-IS</v>
      </c>
    </row>
    <row r="101" spans="2:2" x14ac:dyDescent="0.4">
      <c r="B101" t="str">
        <v>WCUR-IS</v>
      </c>
    </row>
    <row r="102" spans="2:2" x14ac:dyDescent="0.4">
      <c r="B102" t="str">
        <v>WCPP-IS</v>
      </c>
    </row>
    <row r="103" spans="2:2" x14ac:dyDescent="0.4">
      <c r="B103" t="str">
        <v>DCOPS-IS</v>
      </c>
    </row>
    <row r="104" spans="2:2" x14ac:dyDescent="0.4">
      <c r="B104" t="str">
        <v>GPLP-IS</v>
      </c>
    </row>
    <row r="105" spans="2:2" x14ac:dyDescent="0.4">
      <c r="B105" t="str">
        <v>TAX-IS</v>
      </c>
    </row>
    <row r="106" spans="2:2" x14ac:dyDescent="0.4">
      <c r="B106" t="str">
        <v>TAXDTA-IS</v>
      </c>
    </row>
    <row r="107" spans="2:2" x14ac:dyDescent="0.4">
      <c r="B107" t="str">
        <v>COVER-F</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D23" sqref="D2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65" t="s">
        <v>1020</v>
      </c>
      <c r="E2" s="465" t="s">
        <v>248</v>
      </c>
      <c r="H2" s="466" t="s">
        <v>1027</v>
      </c>
    </row>
    <row r="3" spans="4:8" x14ac:dyDescent="0.4">
      <c r="D3" s="463" t="s">
        <v>1026</v>
      </c>
      <c r="E3" s="471" t="s">
        <v>1052</v>
      </c>
      <c r="H3" s="466"/>
    </row>
    <row r="4" spans="4:8" x14ac:dyDescent="0.4">
      <c r="D4" s="229" t="s">
        <v>1028</v>
      </c>
      <c r="E4" s="471" t="s">
        <v>1051</v>
      </c>
      <c r="H4" s="466"/>
    </row>
    <row r="5" spans="4:8" x14ac:dyDescent="0.4">
      <c r="D5" s="229" t="s">
        <v>1029</v>
      </c>
      <c r="E5" s="467" t="s">
        <v>1050</v>
      </c>
      <c r="H5" s="466"/>
    </row>
    <row r="6" spans="4:8" x14ac:dyDescent="0.4">
      <c r="D6" s="229" t="s">
        <v>1030</v>
      </c>
      <c r="E6" s="467" t="s">
        <v>1050</v>
      </c>
      <c r="H6" s="466"/>
    </row>
    <row r="7" spans="4:8" x14ac:dyDescent="0.4">
      <c r="D7" s="229" t="s">
        <v>1031</v>
      </c>
      <c r="E7" s="467" t="s">
        <v>1050</v>
      </c>
      <c r="H7" s="466"/>
    </row>
    <row r="8" spans="4:8" x14ac:dyDescent="0.4">
      <c r="D8" s="229" t="s">
        <v>1032</v>
      </c>
      <c r="E8" s="229" t="s">
        <v>1033</v>
      </c>
    </row>
    <row r="9" spans="4:8" x14ac:dyDescent="0.4">
      <c r="D9" s="229" t="s">
        <v>1034</v>
      </c>
      <c r="E9" s="229" t="s">
        <v>1035</v>
      </c>
    </row>
    <row r="10" spans="4:8" x14ac:dyDescent="0.4">
      <c r="D10" s="464"/>
      <c r="E10" s="464"/>
    </row>
    <row r="11" spans="4:8" x14ac:dyDescent="0.4">
      <c r="D11" s="464"/>
      <c r="E11" s="464"/>
    </row>
    <row r="12" spans="4:8" x14ac:dyDescent="0.4">
      <c r="D12" s="464"/>
      <c r="E12" s="464"/>
    </row>
    <row r="13" spans="4:8" x14ac:dyDescent="0.4">
      <c r="D13" s="464"/>
      <c r="E13" s="464"/>
    </row>
    <row r="14" spans="4:8" x14ac:dyDescent="0.4">
      <c r="D14" s="464"/>
      <c r="E14" s="464"/>
    </row>
    <row r="15" spans="4:8" x14ac:dyDescent="0.4">
      <c r="D15" s="464"/>
      <c r="E15" s="464"/>
    </row>
    <row r="16" spans="4:8" x14ac:dyDescent="0.4">
      <c r="D16" s="464"/>
      <c r="E16" s="464"/>
    </row>
    <row r="17" spans="4:5" x14ac:dyDescent="0.4">
      <c r="D17" s="464"/>
      <c r="E17" s="464"/>
    </row>
    <row r="18" spans="4:5" x14ac:dyDescent="0.4">
      <c r="D18" s="464"/>
      <c r="E18" s="464"/>
    </row>
    <row r="19" spans="4:5" x14ac:dyDescent="0.4">
      <c r="D19" s="464"/>
      <c r="E19" s="464"/>
    </row>
    <row r="20" spans="4:5" x14ac:dyDescent="0.4">
      <c r="D20" s="464"/>
      <c r="E20" s="464"/>
    </row>
    <row r="21" spans="4:5" x14ac:dyDescent="0.4">
      <c r="D21" s="464"/>
      <c r="E21" s="464"/>
    </row>
    <row r="22" spans="4:5" x14ac:dyDescent="0.4">
      <c r="D22" s="464"/>
      <c r="E22" s="464"/>
    </row>
    <row r="23" spans="4:5" x14ac:dyDescent="0.4">
      <c r="D23" s="464"/>
      <c r="E23" s="464"/>
    </row>
    <row r="24" spans="4:5" x14ac:dyDescent="0.4">
      <c r="D24" s="464"/>
      <c r="E24" s="464"/>
    </row>
    <row r="25" spans="4:5" x14ac:dyDescent="0.4">
      <c r="D25" s="464"/>
      <c r="E25" s="464"/>
    </row>
    <row r="26" spans="4:5" x14ac:dyDescent="0.4">
      <c r="D26" s="464"/>
      <c r="E26" s="464"/>
    </row>
    <row r="27" spans="4:5" x14ac:dyDescent="0.4">
      <c r="D27" s="464"/>
      <c r="E27" s="464"/>
    </row>
    <row r="28" spans="4:5" x14ac:dyDescent="0.4">
      <c r="D28" s="464"/>
      <c r="E28" s="464"/>
    </row>
    <row r="29" spans="4:5" x14ac:dyDescent="0.4">
      <c r="D29" s="464"/>
      <c r="E29" s="464"/>
    </row>
    <row r="30" spans="4:5" x14ac:dyDescent="0.4">
      <c r="D30" s="464"/>
      <c r="E30" s="464"/>
    </row>
    <row r="31" spans="4:5" x14ac:dyDescent="0.4">
      <c r="D31" s="464"/>
      <c r="E31" s="464"/>
    </row>
    <row r="32" spans="4:5" x14ac:dyDescent="0.4">
      <c r="D32" s="464"/>
      <c r="E32" s="464"/>
    </row>
    <row r="33" spans="4:5" x14ac:dyDescent="0.4">
      <c r="D33" s="464"/>
      <c r="E33" s="464"/>
    </row>
    <row r="34" spans="4:5" x14ac:dyDescent="0.4">
      <c r="D34" s="464"/>
      <c r="E34" s="464"/>
    </row>
    <row r="35" spans="4:5" x14ac:dyDescent="0.4">
      <c r="D35" s="464"/>
      <c r="E35" s="464"/>
    </row>
    <row r="36" spans="4:5" x14ac:dyDescent="0.4">
      <c r="D36" s="464"/>
      <c r="E36" s="464"/>
    </row>
    <row r="37" spans="4:5" x14ac:dyDescent="0.4">
      <c r="D37" s="464"/>
      <c r="E37" s="464"/>
    </row>
    <row r="38" spans="4:5" x14ac:dyDescent="0.4">
      <c r="D38" s="464"/>
      <c r="E38" s="464"/>
    </row>
    <row r="39" spans="4:5" x14ac:dyDescent="0.4">
      <c r="D39" s="464"/>
      <c r="E39" s="464"/>
    </row>
    <row r="40" spans="4:5" x14ac:dyDescent="0.4">
      <c r="D40" s="464"/>
      <c r="E40" s="4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402"/>
  <sheetViews>
    <sheetView showGridLines="0" tabSelected="1" zoomScale="54" zoomScaleNormal="54" workbookViewId="0">
      <pane xSplit="7" ySplit="9" topLeftCell="BL3300" activePane="bottomRight" state="frozen"/>
      <selection activeCell="S1" sqref="S1"/>
      <selection pane="topRight" activeCell="S1" sqref="S1"/>
      <selection pane="bottomLeft" activeCell="S1" sqref="S1"/>
      <selection pane="bottomRight" activeCell="S3367" sqref="S3367:CL3367"/>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8.69140625" outlineLevel="1"/>
    <col min="8" max="8" width="27.84375" customWidth="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538</v>
      </c>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28">
        <f>'IS BS CF'!R2</f>
        <v>45291</v>
      </c>
      <c r="S2" s="328">
        <f>EOMONTH('IS BS CF'!S2,0)</f>
        <v>45322</v>
      </c>
      <c r="T2" s="328">
        <f>'IS BS CF'!T2</f>
        <v>45351</v>
      </c>
      <c r="U2" s="328">
        <f>'IS BS CF'!U2</f>
        <v>45382</v>
      </c>
      <c r="V2" s="328">
        <f>'IS BS CF'!V2</f>
        <v>45412</v>
      </c>
      <c r="W2" s="328">
        <f>'IS BS CF'!W2</f>
        <v>45443</v>
      </c>
      <c r="X2" s="328">
        <f>'IS BS CF'!X2</f>
        <v>45473</v>
      </c>
      <c r="Y2" s="328">
        <f>'IS BS CF'!Y2</f>
        <v>45504</v>
      </c>
      <c r="Z2" s="328">
        <f>'IS BS CF'!Z2</f>
        <v>45535</v>
      </c>
      <c r="AA2" s="328">
        <f>'IS BS CF'!AA2</f>
        <v>45565</v>
      </c>
      <c r="AB2" s="328">
        <f>'IS BS CF'!AB2</f>
        <v>45596</v>
      </c>
      <c r="AC2" s="328">
        <f>'IS BS CF'!AC2</f>
        <v>45626</v>
      </c>
      <c r="AD2" s="328">
        <f>'IS BS CF'!AD2</f>
        <v>45657</v>
      </c>
      <c r="AE2" s="328">
        <f>'IS BS CF'!AE2</f>
        <v>45688</v>
      </c>
      <c r="AF2" s="328">
        <f>'IS BS CF'!AF2</f>
        <v>45716</v>
      </c>
      <c r="AG2" s="328">
        <f>'IS BS CF'!AG2</f>
        <v>45747</v>
      </c>
      <c r="AH2" s="328">
        <f>'IS BS CF'!AH2</f>
        <v>45777</v>
      </c>
      <c r="AI2" s="328">
        <f>'IS BS CF'!AI2</f>
        <v>45808</v>
      </c>
      <c r="AJ2" s="328">
        <f>'IS BS CF'!AJ2</f>
        <v>45838</v>
      </c>
      <c r="AK2" s="328">
        <f>'IS BS CF'!AK2</f>
        <v>45869</v>
      </c>
      <c r="AL2" s="328">
        <f>'IS BS CF'!AL2</f>
        <v>45900</v>
      </c>
      <c r="AM2" s="328">
        <f>'IS BS CF'!AM2</f>
        <v>45930</v>
      </c>
      <c r="AN2" s="328">
        <f>'IS BS CF'!AN2</f>
        <v>45961</v>
      </c>
      <c r="AO2" s="328">
        <f>'IS BS CF'!AO2</f>
        <v>45991</v>
      </c>
      <c r="AP2" s="328">
        <f>'IS BS CF'!AP2</f>
        <v>46022</v>
      </c>
      <c r="AQ2" s="328">
        <f>'IS BS CF'!AQ2</f>
        <v>46053</v>
      </c>
      <c r="AR2" s="328">
        <f>'IS BS CF'!AR2</f>
        <v>46081</v>
      </c>
      <c r="AS2" s="328">
        <f>'IS BS CF'!AS2</f>
        <v>46112</v>
      </c>
      <c r="AT2" s="328">
        <f>'IS BS CF'!AT2</f>
        <v>46142</v>
      </c>
      <c r="AU2" s="328">
        <f>'IS BS CF'!AU2</f>
        <v>46173</v>
      </c>
      <c r="AV2" s="328">
        <f>'IS BS CF'!AV2</f>
        <v>46203</v>
      </c>
      <c r="AW2" s="328">
        <f>'IS BS CF'!AW2</f>
        <v>46234</v>
      </c>
      <c r="AX2" s="328">
        <f>'IS BS CF'!AX2</f>
        <v>46265</v>
      </c>
      <c r="AY2" s="328">
        <f>'IS BS CF'!AY2</f>
        <v>46295</v>
      </c>
      <c r="AZ2" s="328">
        <f>'IS BS CF'!AZ2</f>
        <v>46326</v>
      </c>
      <c r="BA2" s="328">
        <f>'IS BS CF'!BA2</f>
        <v>46356</v>
      </c>
      <c r="BB2" s="328">
        <f>'IS BS CF'!BB2</f>
        <v>46387</v>
      </c>
      <c r="BC2" s="328">
        <f>'IS BS CF'!BC2</f>
        <v>46418</v>
      </c>
      <c r="BD2" s="328">
        <f>'IS BS CF'!BD2</f>
        <v>46446</v>
      </c>
      <c r="BE2" s="328">
        <f>'IS BS CF'!BE2</f>
        <v>46477</v>
      </c>
      <c r="BF2" s="328">
        <f>'IS BS CF'!BF2</f>
        <v>46507</v>
      </c>
      <c r="BG2" s="328">
        <f>'IS BS CF'!BG2</f>
        <v>46538</v>
      </c>
      <c r="BH2" s="328">
        <f>'IS BS CF'!BH2</f>
        <v>46568</v>
      </c>
      <c r="BI2" s="328">
        <f>'IS BS CF'!BI2</f>
        <v>46599</v>
      </c>
      <c r="BJ2" s="328">
        <f>'IS BS CF'!BJ2</f>
        <v>46630</v>
      </c>
      <c r="BK2" s="328">
        <f>'IS BS CF'!BK2</f>
        <v>46660</v>
      </c>
      <c r="BL2" s="328">
        <f>'IS BS CF'!BL2</f>
        <v>46691</v>
      </c>
      <c r="BM2" s="328">
        <f>'IS BS CF'!BM2</f>
        <v>46721</v>
      </c>
      <c r="BN2" s="328">
        <f>'IS BS CF'!BN2</f>
        <v>46752</v>
      </c>
      <c r="BO2" s="328">
        <f>'IS BS CF'!BO2</f>
        <v>46783</v>
      </c>
      <c r="BP2" s="328">
        <f>'IS BS CF'!BP2</f>
        <v>46812</v>
      </c>
      <c r="BQ2" s="328">
        <f>'IS BS CF'!BQ2</f>
        <v>46843</v>
      </c>
      <c r="BR2" s="328">
        <f>'IS BS CF'!BR2</f>
        <v>46873</v>
      </c>
      <c r="BS2" s="328">
        <f>'IS BS CF'!BS2</f>
        <v>46904</v>
      </c>
      <c r="BT2" s="328">
        <f>'IS BS CF'!BT2</f>
        <v>46934</v>
      </c>
      <c r="BU2" s="328">
        <f>'IS BS CF'!BU2</f>
        <v>46965</v>
      </c>
      <c r="BV2" s="328">
        <f>'IS BS CF'!BV2</f>
        <v>46996</v>
      </c>
      <c r="BW2" s="328">
        <f>'IS BS CF'!BW2</f>
        <v>47026</v>
      </c>
      <c r="BX2" s="328">
        <f>'IS BS CF'!BX2</f>
        <v>47057</v>
      </c>
      <c r="BY2" s="328">
        <f>'IS BS CF'!BY2</f>
        <v>47087</v>
      </c>
      <c r="BZ2" s="328">
        <f>'IS BS CF'!BZ2</f>
        <v>47118</v>
      </c>
      <c r="CA2" s="328">
        <f>'IS BS CF'!CA2</f>
        <v>47149</v>
      </c>
      <c r="CB2" s="328">
        <f>'IS BS CF'!CB2</f>
        <v>47177</v>
      </c>
      <c r="CC2" s="328">
        <f>'IS BS CF'!CC2</f>
        <v>47208</v>
      </c>
      <c r="CD2" s="328">
        <f>'IS BS CF'!CD2</f>
        <v>47238</v>
      </c>
      <c r="CE2" s="328">
        <f>'IS BS CF'!CE2</f>
        <v>47269</v>
      </c>
      <c r="CF2" s="328">
        <f>'IS BS CF'!CF2</f>
        <v>47299</v>
      </c>
      <c r="CG2" s="328">
        <f>'IS BS CF'!CG2</f>
        <v>47330</v>
      </c>
      <c r="CH2" s="328">
        <f>'IS BS CF'!CH2</f>
        <v>47361</v>
      </c>
      <c r="CI2" s="328">
        <f>'IS BS CF'!CI2</f>
        <v>47391</v>
      </c>
      <c r="CJ2" s="328">
        <f>'IS BS CF'!CJ2</f>
        <v>47422</v>
      </c>
      <c r="CK2" s="328">
        <f>'IS BS CF'!CK2</f>
        <v>47452</v>
      </c>
      <c r="CL2" s="328">
        <f>'IS BS CF'!CL2</f>
        <v>47483</v>
      </c>
    </row>
    <row r="3" spans="1:90" outlineLevel="1" x14ac:dyDescent="0.4">
      <c r="B3" s="12" t="str">
        <f>'IS BS CF'!B3</f>
        <v>(year)</v>
      </c>
      <c r="I3"/>
      <c r="J3"/>
      <c r="R3" s="448">
        <f>'IS BS CF'!R3</f>
        <v>2023</v>
      </c>
      <c r="S3" s="448">
        <f>'IS BS CF'!S3</f>
        <v>2024</v>
      </c>
      <c r="T3" s="448">
        <f>'IS BS CF'!T3</f>
        <v>2024</v>
      </c>
      <c r="U3" s="448">
        <f>'IS BS CF'!U3</f>
        <v>2024</v>
      </c>
      <c r="V3" s="448">
        <f>'IS BS CF'!V3</f>
        <v>2024</v>
      </c>
      <c r="W3" s="448">
        <f>'IS BS CF'!W3</f>
        <v>2024</v>
      </c>
      <c r="X3" s="448">
        <f>'IS BS CF'!X3</f>
        <v>2024</v>
      </c>
      <c r="Y3" s="448">
        <f>'IS BS CF'!Y3</f>
        <v>2024</v>
      </c>
      <c r="Z3" s="448">
        <f>'IS BS CF'!Z3</f>
        <v>2024</v>
      </c>
      <c r="AA3" s="448">
        <f>'IS BS CF'!AA3</f>
        <v>2024</v>
      </c>
      <c r="AB3" s="448">
        <f>'IS BS CF'!AB3</f>
        <v>2024</v>
      </c>
      <c r="AC3" s="448">
        <f>'IS BS CF'!AC3</f>
        <v>2024</v>
      </c>
      <c r="AD3" s="448">
        <f>'IS BS CF'!AD3</f>
        <v>2024</v>
      </c>
      <c r="AE3" s="448">
        <f>'IS BS CF'!AE3</f>
        <v>2025</v>
      </c>
      <c r="AF3" s="448">
        <f>'IS BS CF'!AF3</f>
        <v>2025</v>
      </c>
      <c r="AG3" s="448">
        <f>'IS BS CF'!AG3</f>
        <v>2025</v>
      </c>
      <c r="AH3" s="448">
        <f>'IS BS CF'!AH3</f>
        <v>2025</v>
      </c>
      <c r="AI3" s="448">
        <f>'IS BS CF'!AI3</f>
        <v>2025</v>
      </c>
      <c r="AJ3" s="448">
        <f>'IS BS CF'!AJ3</f>
        <v>2025</v>
      </c>
      <c r="AK3" s="448">
        <f>'IS BS CF'!AK3</f>
        <v>2025</v>
      </c>
      <c r="AL3" s="448">
        <f>'IS BS CF'!AL3</f>
        <v>2025</v>
      </c>
      <c r="AM3" s="448">
        <f>'IS BS CF'!AM3</f>
        <v>2025</v>
      </c>
      <c r="AN3" s="448">
        <f>'IS BS CF'!AN3</f>
        <v>2025</v>
      </c>
      <c r="AO3" s="448">
        <f>'IS BS CF'!AO3</f>
        <v>2025</v>
      </c>
      <c r="AP3" s="448">
        <f>'IS BS CF'!AP3</f>
        <v>2025</v>
      </c>
      <c r="AQ3" s="448">
        <f>'IS BS CF'!AQ3</f>
        <v>2026</v>
      </c>
      <c r="AR3" s="448">
        <f>'IS BS CF'!AR3</f>
        <v>2026</v>
      </c>
      <c r="AS3" s="448">
        <f>'IS BS CF'!AS3</f>
        <v>2026</v>
      </c>
      <c r="AT3" s="448">
        <f>'IS BS CF'!AT3</f>
        <v>2026</v>
      </c>
      <c r="AU3" s="448">
        <f>'IS BS CF'!AU3</f>
        <v>2026</v>
      </c>
      <c r="AV3" s="448">
        <f>'IS BS CF'!AV3</f>
        <v>2026</v>
      </c>
      <c r="AW3" s="448">
        <f>'IS BS CF'!AW3</f>
        <v>2026</v>
      </c>
      <c r="AX3" s="448">
        <f>'IS BS CF'!AX3</f>
        <v>2026</v>
      </c>
      <c r="AY3" s="448">
        <f>'IS BS CF'!AY3</f>
        <v>2026</v>
      </c>
      <c r="AZ3" s="448">
        <f>'IS BS CF'!AZ3</f>
        <v>2026</v>
      </c>
      <c r="BA3" s="448">
        <f>'IS BS CF'!BA3</f>
        <v>2026</v>
      </c>
      <c r="BB3" s="448">
        <f>'IS BS CF'!BB3</f>
        <v>2026</v>
      </c>
      <c r="BC3" s="448">
        <f>'IS BS CF'!BC3</f>
        <v>2027</v>
      </c>
      <c r="BD3" s="448">
        <f>'IS BS CF'!BD3</f>
        <v>2027</v>
      </c>
      <c r="BE3" s="448">
        <f>'IS BS CF'!BE3</f>
        <v>2027</v>
      </c>
      <c r="BF3" s="448">
        <f>'IS BS CF'!BF3</f>
        <v>2027</v>
      </c>
      <c r="BG3" s="448">
        <f>'IS BS CF'!BG3</f>
        <v>2027</v>
      </c>
      <c r="BH3" s="448">
        <f>'IS BS CF'!BH3</f>
        <v>2027</v>
      </c>
      <c r="BI3" s="448">
        <f>'IS BS CF'!BI3</f>
        <v>2027</v>
      </c>
      <c r="BJ3" s="448">
        <f>'IS BS CF'!BJ3</f>
        <v>2027</v>
      </c>
      <c r="BK3" s="448">
        <f>'IS BS CF'!BK3</f>
        <v>2027</v>
      </c>
      <c r="BL3" s="448">
        <f>'IS BS CF'!BL3</f>
        <v>2027</v>
      </c>
      <c r="BM3" s="448">
        <f>'IS BS CF'!BM3</f>
        <v>2027</v>
      </c>
      <c r="BN3" s="448">
        <f>'IS BS CF'!BN3</f>
        <v>2027</v>
      </c>
      <c r="BO3" s="448">
        <f>'IS BS CF'!BO3</f>
        <v>2028</v>
      </c>
      <c r="BP3" s="448">
        <f>'IS BS CF'!BP3</f>
        <v>2028</v>
      </c>
      <c r="BQ3" s="448">
        <f>'IS BS CF'!BQ3</f>
        <v>2028</v>
      </c>
      <c r="BR3" s="448">
        <f>'IS BS CF'!BR3</f>
        <v>2028</v>
      </c>
      <c r="BS3" s="448">
        <f>'IS BS CF'!BS3</f>
        <v>2028</v>
      </c>
      <c r="BT3" s="448">
        <f>'IS BS CF'!BT3</f>
        <v>2028</v>
      </c>
      <c r="BU3" s="448">
        <f>'IS BS CF'!BU3</f>
        <v>2028</v>
      </c>
      <c r="BV3" s="448">
        <f>'IS BS CF'!BV3</f>
        <v>2028</v>
      </c>
      <c r="BW3" s="448">
        <f>'IS BS CF'!BW3</f>
        <v>2028</v>
      </c>
      <c r="BX3" s="448">
        <f>'IS BS CF'!BX3</f>
        <v>2028</v>
      </c>
      <c r="BY3" s="448">
        <f>'IS BS CF'!BY3</f>
        <v>2028</v>
      </c>
      <c r="BZ3" s="448">
        <f>'IS BS CF'!BZ3</f>
        <v>2028</v>
      </c>
      <c r="CA3" s="448">
        <f>'IS BS CF'!CA3</f>
        <v>2029</v>
      </c>
      <c r="CB3" s="448">
        <f>'IS BS CF'!CB3</f>
        <v>2029</v>
      </c>
      <c r="CC3" s="448">
        <f>'IS BS CF'!CC3</f>
        <v>2029</v>
      </c>
      <c r="CD3" s="448">
        <f>'IS BS CF'!CD3</f>
        <v>2029</v>
      </c>
      <c r="CE3" s="448">
        <f>'IS BS CF'!CE3</f>
        <v>2029</v>
      </c>
      <c r="CF3" s="448">
        <f>'IS BS CF'!CF3</f>
        <v>2029</v>
      </c>
      <c r="CG3" s="448">
        <f>'IS BS CF'!CG3</f>
        <v>2029</v>
      </c>
      <c r="CH3" s="448">
        <f>'IS BS CF'!CH3</f>
        <v>2029</v>
      </c>
      <c r="CI3" s="448">
        <f>'IS BS CF'!CI3</f>
        <v>2029</v>
      </c>
      <c r="CJ3" s="448">
        <f>'IS BS CF'!CJ3</f>
        <v>2029</v>
      </c>
      <c r="CK3" s="448">
        <f>'IS BS CF'!CK3</f>
        <v>2029</v>
      </c>
      <c r="CL3" s="448">
        <f>'IS BS CF'!CL3</f>
        <v>2029</v>
      </c>
    </row>
    <row r="4" spans="1:90" outlineLevel="1" x14ac:dyDescent="0.4">
      <c r="B4" s="12" t="str">
        <f>'IS BS CF'!B4</f>
        <v>(year end)</v>
      </c>
      <c r="I4"/>
      <c r="J4"/>
      <c r="R4" s="448">
        <f>'IS BS CF'!R4</f>
        <v>2023</v>
      </c>
      <c r="S4" s="448">
        <f>'IS BS CF'!S4</f>
        <v>0</v>
      </c>
      <c r="T4" s="448">
        <f>'IS BS CF'!T4</f>
        <v>0</v>
      </c>
      <c r="U4" s="448">
        <f>'IS BS CF'!U4</f>
        <v>0</v>
      </c>
      <c r="V4" s="448">
        <f>'IS BS CF'!V4</f>
        <v>0</v>
      </c>
      <c r="W4" s="448">
        <f>'IS BS CF'!W4</f>
        <v>0</v>
      </c>
      <c r="X4" s="448">
        <f>'IS BS CF'!X4</f>
        <v>0</v>
      </c>
      <c r="Y4" s="448">
        <f>'IS BS CF'!Y4</f>
        <v>0</v>
      </c>
      <c r="Z4" s="448">
        <f>'IS BS CF'!Z4</f>
        <v>0</v>
      </c>
      <c r="AA4" s="448">
        <f>'IS BS CF'!AA4</f>
        <v>0</v>
      </c>
      <c r="AB4" s="448">
        <f>'IS BS CF'!AB4</f>
        <v>0</v>
      </c>
      <c r="AC4" s="448">
        <f>'IS BS CF'!AC4</f>
        <v>0</v>
      </c>
      <c r="AD4" s="448">
        <f>'IS BS CF'!AD4</f>
        <v>2024</v>
      </c>
      <c r="AE4" s="448">
        <f>'IS BS CF'!AE4</f>
        <v>0</v>
      </c>
      <c r="AF4" s="448">
        <f>'IS BS CF'!AF4</f>
        <v>0</v>
      </c>
      <c r="AG4" s="448">
        <f>'IS BS CF'!AG4</f>
        <v>0</v>
      </c>
      <c r="AH4" s="448">
        <f>'IS BS CF'!AH4</f>
        <v>0</v>
      </c>
      <c r="AI4" s="448">
        <f>'IS BS CF'!AI4</f>
        <v>0</v>
      </c>
      <c r="AJ4" s="448">
        <f>'IS BS CF'!AJ4</f>
        <v>0</v>
      </c>
      <c r="AK4" s="448">
        <f>'IS BS CF'!AK4</f>
        <v>0</v>
      </c>
      <c r="AL4" s="448">
        <f>'IS BS CF'!AL4</f>
        <v>0</v>
      </c>
      <c r="AM4" s="448">
        <f>'IS BS CF'!AM4</f>
        <v>0</v>
      </c>
      <c r="AN4" s="448">
        <f>'IS BS CF'!AN4</f>
        <v>0</v>
      </c>
      <c r="AO4" s="448">
        <f>'IS BS CF'!AO4</f>
        <v>0</v>
      </c>
      <c r="AP4" s="448">
        <f>'IS BS CF'!AP4</f>
        <v>2025</v>
      </c>
      <c r="AQ4" s="448">
        <f>'IS BS CF'!AQ4</f>
        <v>0</v>
      </c>
      <c r="AR4" s="448">
        <f>'IS BS CF'!AR4</f>
        <v>0</v>
      </c>
      <c r="AS4" s="448">
        <f>'IS BS CF'!AS4</f>
        <v>0</v>
      </c>
      <c r="AT4" s="448">
        <f>'IS BS CF'!AT4</f>
        <v>0</v>
      </c>
      <c r="AU4" s="448">
        <f>'IS BS CF'!AU4</f>
        <v>0</v>
      </c>
      <c r="AV4" s="448">
        <f>'IS BS CF'!AV4</f>
        <v>0</v>
      </c>
      <c r="AW4" s="448">
        <f>'IS BS CF'!AW4</f>
        <v>0</v>
      </c>
      <c r="AX4" s="448">
        <f>'IS BS CF'!AX4</f>
        <v>0</v>
      </c>
      <c r="AY4" s="448">
        <f>'IS BS CF'!AY4</f>
        <v>0</v>
      </c>
      <c r="AZ4" s="448">
        <f>'IS BS CF'!AZ4</f>
        <v>0</v>
      </c>
      <c r="BA4" s="448">
        <f>'IS BS CF'!BA4</f>
        <v>0</v>
      </c>
      <c r="BB4" s="448">
        <f>'IS BS CF'!BB4</f>
        <v>2026</v>
      </c>
      <c r="BC4" s="448">
        <f>'IS BS CF'!BC4</f>
        <v>0</v>
      </c>
      <c r="BD4" s="448">
        <f>'IS BS CF'!BD4</f>
        <v>0</v>
      </c>
      <c r="BE4" s="448">
        <f>'IS BS CF'!BE4</f>
        <v>0</v>
      </c>
      <c r="BF4" s="448">
        <f>'IS BS CF'!BF4</f>
        <v>0</v>
      </c>
      <c r="BG4" s="448">
        <f>'IS BS CF'!BG4</f>
        <v>0</v>
      </c>
      <c r="BH4" s="448">
        <f>'IS BS CF'!BH4</f>
        <v>0</v>
      </c>
      <c r="BI4" s="448">
        <f>'IS BS CF'!BI4</f>
        <v>0</v>
      </c>
      <c r="BJ4" s="448">
        <f>'IS BS CF'!BJ4</f>
        <v>0</v>
      </c>
      <c r="BK4" s="448">
        <f>'IS BS CF'!BK4</f>
        <v>0</v>
      </c>
      <c r="BL4" s="448">
        <f>'IS BS CF'!BL4</f>
        <v>0</v>
      </c>
      <c r="BM4" s="448">
        <f>'IS BS CF'!BM4</f>
        <v>0</v>
      </c>
      <c r="BN4" s="448">
        <f>'IS BS CF'!BN4</f>
        <v>2027</v>
      </c>
      <c r="BO4" s="448">
        <f>'IS BS CF'!BO4</f>
        <v>0</v>
      </c>
      <c r="BP4" s="448">
        <f>'IS BS CF'!BP4</f>
        <v>0</v>
      </c>
      <c r="BQ4" s="448">
        <f>'IS BS CF'!BQ4</f>
        <v>0</v>
      </c>
      <c r="BR4" s="448">
        <f>'IS BS CF'!BR4</f>
        <v>0</v>
      </c>
      <c r="BS4" s="448">
        <f>'IS BS CF'!BS4</f>
        <v>0</v>
      </c>
      <c r="BT4" s="448">
        <f>'IS BS CF'!BT4</f>
        <v>0</v>
      </c>
      <c r="BU4" s="448">
        <f>'IS BS CF'!BU4</f>
        <v>0</v>
      </c>
      <c r="BV4" s="448">
        <f>'IS BS CF'!BV4</f>
        <v>0</v>
      </c>
      <c r="BW4" s="448">
        <f>'IS BS CF'!BW4</f>
        <v>0</v>
      </c>
      <c r="BX4" s="448">
        <f>'IS BS CF'!BX4</f>
        <v>0</v>
      </c>
      <c r="BY4" s="448">
        <f>'IS BS CF'!BY4</f>
        <v>0</v>
      </c>
      <c r="BZ4" s="448">
        <f>'IS BS CF'!BZ4</f>
        <v>2028</v>
      </c>
      <c r="CA4" s="448">
        <f>'IS BS CF'!CA4</f>
        <v>0</v>
      </c>
      <c r="CB4" s="448">
        <f>'IS BS CF'!CB4</f>
        <v>0</v>
      </c>
      <c r="CC4" s="448">
        <f>'IS BS CF'!CC4</f>
        <v>0</v>
      </c>
      <c r="CD4" s="448">
        <f>'IS BS CF'!CD4</f>
        <v>0</v>
      </c>
      <c r="CE4" s="448">
        <f>'IS BS CF'!CE4</f>
        <v>0</v>
      </c>
      <c r="CF4" s="448">
        <f>'IS BS CF'!CF4</f>
        <v>0</v>
      </c>
      <c r="CG4" s="448">
        <f>'IS BS CF'!CG4</f>
        <v>0</v>
      </c>
      <c r="CH4" s="448">
        <f>'IS BS CF'!CH4</f>
        <v>0</v>
      </c>
      <c r="CI4" s="448">
        <f>'IS BS CF'!CI4</f>
        <v>0</v>
      </c>
      <c r="CJ4" s="448">
        <f>'IS BS CF'!CJ4</f>
        <v>0</v>
      </c>
      <c r="CK4" s="448">
        <f>'IS BS CF'!CK4</f>
        <v>0</v>
      </c>
      <c r="CL4" s="448">
        <f>'IS BS CF'!CL4</f>
        <v>2029</v>
      </c>
    </row>
    <row r="5" spans="1:90" outlineLevel="1" x14ac:dyDescent="0.4">
      <c r="B5" s="12" t="str">
        <f>'IS BS CF'!B5</f>
        <v>(Year #)</v>
      </c>
      <c r="I5"/>
      <c r="J5"/>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90" outlineLevel="1" x14ac:dyDescent="0.4">
      <c r="B6" s="12" t="str">
        <f>'IS BS CF'!B6</f>
        <v>(Year end #)</v>
      </c>
      <c r="I6"/>
      <c r="J6"/>
      <c r="S6" s="450">
        <f>'IS BS CF'!S6</f>
        <v>0</v>
      </c>
      <c r="T6" s="450">
        <f>'IS BS CF'!T6</f>
        <v>0</v>
      </c>
      <c r="U6" s="450">
        <f>'IS BS CF'!U6</f>
        <v>0</v>
      </c>
      <c r="V6" s="450">
        <f>'IS BS CF'!V6</f>
        <v>0</v>
      </c>
      <c r="W6" s="450">
        <f>'IS BS CF'!W6</f>
        <v>0</v>
      </c>
      <c r="X6" s="450">
        <f>'IS BS CF'!X6</f>
        <v>0</v>
      </c>
      <c r="Y6" s="450">
        <f>'IS BS CF'!Y6</f>
        <v>0</v>
      </c>
      <c r="Z6" s="450">
        <f>'IS BS CF'!Z6</f>
        <v>0</v>
      </c>
      <c r="AA6" s="450">
        <f>'IS BS CF'!AA6</f>
        <v>0</v>
      </c>
      <c r="AB6" s="450">
        <f>'IS BS CF'!AB6</f>
        <v>0</v>
      </c>
      <c r="AC6" s="450">
        <f>'IS BS CF'!AC6</f>
        <v>0</v>
      </c>
      <c r="AD6" s="450">
        <f>'IS BS CF'!AD6</f>
        <v>1</v>
      </c>
      <c r="AE6" s="450">
        <f>'IS BS CF'!AE6</f>
        <v>0</v>
      </c>
      <c r="AF6" s="450">
        <f>'IS BS CF'!AF6</f>
        <v>0</v>
      </c>
      <c r="AG6" s="450">
        <f>'IS BS CF'!AG6</f>
        <v>0</v>
      </c>
      <c r="AH6" s="450">
        <f>'IS BS CF'!AH6</f>
        <v>0</v>
      </c>
      <c r="AI6" s="450">
        <f>'IS BS CF'!AI6</f>
        <v>0</v>
      </c>
      <c r="AJ6" s="450">
        <f>'IS BS CF'!AJ6</f>
        <v>0</v>
      </c>
      <c r="AK6" s="450">
        <f>'IS BS CF'!AK6</f>
        <v>0</v>
      </c>
      <c r="AL6" s="450">
        <f>'IS BS CF'!AL6</f>
        <v>0</v>
      </c>
      <c r="AM6" s="450">
        <f>'IS BS CF'!AM6</f>
        <v>0</v>
      </c>
      <c r="AN6" s="450">
        <f>'IS BS CF'!AN6</f>
        <v>0</v>
      </c>
      <c r="AO6" s="450">
        <f>'IS BS CF'!AO6</f>
        <v>0</v>
      </c>
      <c r="AP6" s="450">
        <f>'IS BS CF'!AP6</f>
        <v>2</v>
      </c>
      <c r="AQ6" s="450">
        <f>'IS BS CF'!AQ6</f>
        <v>0</v>
      </c>
      <c r="AR6" s="450">
        <f>'IS BS CF'!AR6</f>
        <v>0</v>
      </c>
      <c r="AS6" s="450">
        <f>'IS BS CF'!AS6</f>
        <v>0</v>
      </c>
      <c r="AT6" s="450">
        <f>'IS BS CF'!AT6</f>
        <v>0</v>
      </c>
      <c r="AU6" s="450">
        <f>'IS BS CF'!AU6</f>
        <v>0</v>
      </c>
      <c r="AV6" s="450">
        <f>'IS BS CF'!AV6</f>
        <v>0</v>
      </c>
      <c r="AW6" s="450">
        <f>'IS BS CF'!AW6</f>
        <v>0</v>
      </c>
      <c r="AX6" s="450">
        <f>'IS BS CF'!AX6</f>
        <v>0</v>
      </c>
      <c r="AY6" s="450">
        <f>'IS BS CF'!AY6</f>
        <v>0</v>
      </c>
      <c r="AZ6" s="450">
        <f>'IS BS CF'!AZ6</f>
        <v>0</v>
      </c>
      <c r="BA6" s="450">
        <f>'IS BS CF'!BA6</f>
        <v>0</v>
      </c>
      <c r="BB6" s="450">
        <f>'IS BS CF'!BB6</f>
        <v>3</v>
      </c>
      <c r="BC6" s="450">
        <f>'IS BS CF'!BC6</f>
        <v>0</v>
      </c>
      <c r="BD6" s="450">
        <f>'IS BS CF'!BD6</f>
        <v>0</v>
      </c>
      <c r="BE6" s="450">
        <f>'IS BS CF'!BE6</f>
        <v>0</v>
      </c>
      <c r="BF6" s="450">
        <f>'IS BS CF'!BF6</f>
        <v>0</v>
      </c>
      <c r="BG6" s="450">
        <f>'IS BS CF'!BG6</f>
        <v>0</v>
      </c>
      <c r="BH6" s="450">
        <f>'IS BS CF'!BH6</f>
        <v>0</v>
      </c>
      <c r="BI6" s="450">
        <f>'IS BS CF'!BI6</f>
        <v>0</v>
      </c>
      <c r="BJ6" s="450">
        <f>'IS BS CF'!BJ6</f>
        <v>0</v>
      </c>
      <c r="BK6" s="450">
        <f>'IS BS CF'!BK6</f>
        <v>0</v>
      </c>
      <c r="BL6" s="450">
        <f>'IS BS CF'!BL6</f>
        <v>0</v>
      </c>
      <c r="BM6" s="450">
        <f>'IS BS CF'!BM6</f>
        <v>0</v>
      </c>
      <c r="BN6" s="450">
        <f>'IS BS CF'!BN6</f>
        <v>4</v>
      </c>
      <c r="BO6" s="450">
        <f>'IS BS CF'!BO6</f>
        <v>0</v>
      </c>
      <c r="BP6" s="450">
        <f>'IS BS CF'!BP6</f>
        <v>0</v>
      </c>
      <c r="BQ6" s="450">
        <f>'IS BS CF'!BQ6</f>
        <v>0</v>
      </c>
      <c r="BR6" s="450">
        <f>'IS BS CF'!BR6</f>
        <v>0</v>
      </c>
      <c r="BS6" s="450">
        <f>'IS BS CF'!BS6</f>
        <v>0</v>
      </c>
      <c r="BT6" s="450">
        <f>'IS BS CF'!BT6</f>
        <v>0</v>
      </c>
      <c r="BU6" s="450">
        <f>'IS BS CF'!BU6</f>
        <v>0</v>
      </c>
      <c r="BV6" s="450">
        <f>'IS BS CF'!BV6</f>
        <v>0</v>
      </c>
      <c r="BW6" s="450">
        <f>'IS BS CF'!BW6</f>
        <v>0</v>
      </c>
      <c r="BX6" s="450">
        <f>'IS BS CF'!BX6</f>
        <v>0</v>
      </c>
      <c r="BY6" s="450">
        <f>'IS BS CF'!BY6</f>
        <v>0</v>
      </c>
      <c r="BZ6" s="450">
        <f>'IS BS CF'!BZ6</f>
        <v>5</v>
      </c>
      <c r="CA6" s="450">
        <f>'IS BS CF'!CA6</f>
        <v>0</v>
      </c>
      <c r="CB6" s="450">
        <f>'IS BS CF'!CB6</f>
        <v>0</v>
      </c>
      <c r="CC6" s="450">
        <f>'IS BS CF'!CC6</f>
        <v>0</v>
      </c>
      <c r="CD6" s="450">
        <f>'IS BS CF'!CD6</f>
        <v>0</v>
      </c>
      <c r="CE6" s="450">
        <f>'IS BS CF'!CE6</f>
        <v>0</v>
      </c>
      <c r="CF6" s="450">
        <f>'IS BS CF'!CF6</f>
        <v>0</v>
      </c>
      <c r="CG6" s="450">
        <f>'IS BS CF'!CG6</f>
        <v>0</v>
      </c>
      <c r="CH6" s="450">
        <f>'IS BS CF'!CH6</f>
        <v>0</v>
      </c>
      <c r="CI6" s="450">
        <f>'IS BS CF'!CI6</f>
        <v>0</v>
      </c>
      <c r="CJ6" s="450">
        <f>'IS BS CF'!CJ6</f>
        <v>0</v>
      </c>
      <c r="CK6" s="450">
        <f>'IS BS CF'!CK6</f>
        <v>0</v>
      </c>
      <c r="CL6" s="450" t="e">
        <f>'IS BS CF'!CL6</f>
        <v>#REF!</v>
      </c>
    </row>
    <row r="7" spans="1:90" outlineLevel="1" x14ac:dyDescent="0.4">
      <c r="B7" s="12" t="str">
        <f>'IS BS CF'!B7</f>
        <v>(Calendar month #)</v>
      </c>
      <c r="H7" s="57"/>
      <c r="I7" s="57"/>
      <c r="J7" s="57"/>
      <c r="K7" s="57"/>
      <c r="L7" s="57"/>
      <c r="M7" s="57"/>
      <c r="N7" s="57"/>
      <c r="O7" s="57"/>
      <c r="P7" s="57"/>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row>
    <row r="8" spans="1: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9"/>
      <c r="G11" s="31" t="s">
        <v>475</v>
      </c>
      <c r="H11" s="170"/>
      <c r="I11" s="193"/>
      <c r="J11" s="193"/>
      <c r="K11" s="193"/>
      <c r="L11" s="193"/>
      <c r="M11" s="193"/>
      <c r="N11" s="193"/>
      <c r="O11" s="193"/>
      <c r="P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row>
    <row r="12" spans="1:90" x14ac:dyDescent="0.4">
      <c r="B12" s="170" t="s">
        <v>461</v>
      </c>
      <c r="H12" s="170"/>
      <c r="I12" s="193"/>
      <c r="J12" s="193"/>
      <c r="K12" s="170"/>
      <c r="L12" s="170"/>
      <c r="M12" s="170"/>
      <c r="N12" s="170"/>
      <c r="O12" s="170"/>
      <c r="P12" s="170"/>
      <c r="R12" s="193">
        <v>10000</v>
      </c>
      <c r="S12" s="193">
        <v>10000</v>
      </c>
      <c r="T12" s="193">
        <v>10000</v>
      </c>
      <c r="U12" s="193">
        <v>10000</v>
      </c>
      <c r="V12" s="193">
        <v>10000</v>
      </c>
      <c r="W12" s="193">
        <v>10000</v>
      </c>
      <c r="X12" s="193">
        <v>10000</v>
      </c>
      <c r="Y12" s="193">
        <v>10000</v>
      </c>
      <c r="Z12" s="193">
        <v>10000</v>
      </c>
      <c r="AA12" s="193">
        <v>10000</v>
      </c>
      <c r="AB12" s="193">
        <v>10000</v>
      </c>
      <c r="AC12" s="193">
        <v>10000</v>
      </c>
      <c r="AD12" s="193">
        <v>10000</v>
      </c>
      <c r="AE12" s="193">
        <v>10000</v>
      </c>
      <c r="AF12" s="193">
        <v>10000</v>
      </c>
      <c r="AG12" s="193">
        <v>10000</v>
      </c>
      <c r="AH12" s="193">
        <v>10000</v>
      </c>
      <c r="AI12" s="193">
        <v>10000</v>
      </c>
      <c r="AJ12" s="193">
        <v>10000</v>
      </c>
      <c r="AK12" s="193">
        <v>10000</v>
      </c>
      <c r="AL12" s="193">
        <v>10000</v>
      </c>
      <c r="AM12" s="193">
        <v>10000</v>
      </c>
      <c r="AN12" s="193">
        <v>10000</v>
      </c>
      <c r="AO12" s="193">
        <v>10000</v>
      </c>
      <c r="AP12" s="193">
        <v>10000</v>
      </c>
      <c r="AQ12" s="193">
        <v>10000</v>
      </c>
      <c r="AR12" s="193">
        <v>10000</v>
      </c>
      <c r="AS12" s="193">
        <v>10000</v>
      </c>
      <c r="AT12" s="193">
        <v>10000</v>
      </c>
      <c r="AU12" s="193">
        <v>10000</v>
      </c>
      <c r="AV12" s="193">
        <v>10000</v>
      </c>
      <c r="AW12" s="193">
        <v>10000</v>
      </c>
      <c r="AX12" s="193">
        <v>10000</v>
      </c>
      <c r="AY12" s="193">
        <v>10000</v>
      </c>
      <c r="AZ12" s="193">
        <v>10000</v>
      </c>
      <c r="BA12" s="193">
        <v>10000</v>
      </c>
      <c r="BB12" s="193">
        <v>10000</v>
      </c>
      <c r="BC12" s="193">
        <v>10000</v>
      </c>
      <c r="BD12" s="193">
        <v>10000</v>
      </c>
      <c r="BE12" s="193">
        <v>10000</v>
      </c>
      <c r="BF12" s="193">
        <v>10000</v>
      </c>
      <c r="BG12" s="193">
        <v>10000</v>
      </c>
      <c r="BH12" s="193">
        <v>10000</v>
      </c>
      <c r="BI12" s="193">
        <v>10000</v>
      </c>
      <c r="BJ12" s="193">
        <v>10000</v>
      </c>
      <c r="BK12" s="193">
        <v>10000</v>
      </c>
      <c r="BL12" s="193">
        <v>10000</v>
      </c>
      <c r="BM12" s="193">
        <v>10000</v>
      </c>
      <c r="BN12" s="193">
        <v>10000</v>
      </c>
      <c r="BO12" s="193">
        <v>10000</v>
      </c>
      <c r="BP12" s="193">
        <v>10000</v>
      </c>
      <c r="BQ12" s="193">
        <v>10000</v>
      </c>
      <c r="BR12" s="193">
        <v>10000</v>
      </c>
      <c r="BS12" s="193">
        <v>10000</v>
      </c>
      <c r="BT12" s="193">
        <v>10000</v>
      </c>
      <c r="BU12" s="193">
        <v>10000</v>
      </c>
      <c r="BV12" s="193">
        <v>10000</v>
      </c>
      <c r="BW12" s="193">
        <v>10000</v>
      </c>
      <c r="BX12" s="193">
        <v>10000</v>
      </c>
      <c r="BY12" s="193">
        <v>10000</v>
      </c>
      <c r="BZ12" s="193">
        <v>10000</v>
      </c>
      <c r="CA12" s="193">
        <v>10000</v>
      </c>
      <c r="CB12" s="193">
        <v>10000</v>
      </c>
      <c r="CC12" s="193">
        <v>10000</v>
      </c>
      <c r="CD12" s="193">
        <v>10000</v>
      </c>
      <c r="CE12" s="193">
        <v>10000</v>
      </c>
      <c r="CF12" s="193">
        <v>10000</v>
      </c>
      <c r="CG12" s="193">
        <v>10000</v>
      </c>
      <c r="CH12" s="193">
        <v>10000</v>
      </c>
      <c r="CI12" s="193">
        <v>10000</v>
      </c>
      <c r="CJ12" s="193">
        <v>10000</v>
      </c>
      <c r="CK12" s="193">
        <v>10000</v>
      </c>
      <c r="CL12" s="193">
        <v>10000</v>
      </c>
    </row>
    <row r="13" spans="1:90" x14ac:dyDescent="0.4">
      <c r="B13" s="170" t="s">
        <v>462</v>
      </c>
      <c r="H13" s="170"/>
      <c r="I13" s="193"/>
      <c r="J13" s="193"/>
      <c r="K13" s="193"/>
      <c r="L13" s="193"/>
      <c r="M13" s="193"/>
      <c r="N13" s="193"/>
      <c r="O13" s="193"/>
      <c r="P13" s="193"/>
      <c r="R13" s="217">
        <v>5000</v>
      </c>
      <c r="S13" s="217">
        <v>5000</v>
      </c>
      <c r="T13" s="217">
        <v>5000</v>
      </c>
      <c r="U13" s="217">
        <v>5000</v>
      </c>
      <c r="V13" s="217">
        <v>5000</v>
      </c>
      <c r="W13" s="217">
        <v>5000</v>
      </c>
      <c r="X13" s="217">
        <v>5000</v>
      </c>
      <c r="Y13" s="217">
        <v>5000</v>
      </c>
      <c r="Z13" s="217">
        <v>5000</v>
      </c>
      <c r="AA13" s="217">
        <v>5000</v>
      </c>
      <c r="AB13" s="217">
        <v>5000</v>
      </c>
      <c r="AC13" s="217">
        <v>5000</v>
      </c>
      <c r="AD13" s="217">
        <v>5000</v>
      </c>
      <c r="AE13" s="217">
        <v>5000</v>
      </c>
      <c r="AF13" s="217">
        <v>5000</v>
      </c>
      <c r="AG13" s="217">
        <v>5000</v>
      </c>
      <c r="AH13" s="217">
        <v>5000</v>
      </c>
      <c r="AI13" s="217">
        <v>5000</v>
      </c>
      <c r="AJ13" s="217">
        <v>5000</v>
      </c>
      <c r="AK13" s="217">
        <v>5000</v>
      </c>
      <c r="AL13" s="217">
        <v>5000</v>
      </c>
      <c r="AM13" s="217">
        <v>5000</v>
      </c>
      <c r="AN13" s="217">
        <v>5000</v>
      </c>
      <c r="AO13" s="217">
        <v>5000</v>
      </c>
      <c r="AP13" s="217">
        <v>5000</v>
      </c>
      <c r="AQ13" s="217">
        <v>5000</v>
      </c>
      <c r="AR13" s="217">
        <v>5000</v>
      </c>
      <c r="AS13" s="217">
        <v>5000</v>
      </c>
      <c r="AT13" s="217">
        <v>5000</v>
      </c>
      <c r="AU13" s="217">
        <v>5000</v>
      </c>
      <c r="AV13" s="217">
        <v>5000</v>
      </c>
      <c r="AW13" s="217">
        <v>5000</v>
      </c>
      <c r="AX13" s="217">
        <v>5000</v>
      </c>
      <c r="AY13" s="217">
        <v>5000</v>
      </c>
      <c r="AZ13" s="217">
        <v>5000</v>
      </c>
      <c r="BA13" s="217">
        <v>5000</v>
      </c>
      <c r="BB13" s="217">
        <v>5000</v>
      </c>
      <c r="BC13" s="217">
        <v>5000</v>
      </c>
      <c r="BD13" s="217">
        <v>5000</v>
      </c>
      <c r="BE13" s="217">
        <v>5000</v>
      </c>
      <c r="BF13" s="217">
        <v>5000</v>
      </c>
      <c r="BG13" s="217">
        <v>5000</v>
      </c>
      <c r="BH13" s="217">
        <v>5000</v>
      </c>
      <c r="BI13" s="217">
        <v>5000</v>
      </c>
      <c r="BJ13" s="217">
        <v>5000</v>
      </c>
      <c r="BK13" s="217">
        <v>5000</v>
      </c>
      <c r="BL13" s="217">
        <v>5000</v>
      </c>
      <c r="BM13" s="217">
        <v>5000</v>
      </c>
      <c r="BN13" s="217">
        <v>5000</v>
      </c>
      <c r="BO13" s="217">
        <v>5000</v>
      </c>
      <c r="BP13" s="217">
        <v>5000</v>
      </c>
      <c r="BQ13" s="217">
        <v>5000</v>
      </c>
      <c r="BR13" s="217">
        <v>5000</v>
      </c>
      <c r="BS13" s="217">
        <v>5000</v>
      </c>
      <c r="BT13" s="217">
        <v>5000</v>
      </c>
      <c r="BU13" s="217">
        <v>5000</v>
      </c>
      <c r="BV13" s="217">
        <v>5000</v>
      </c>
      <c r="BW13" s="217">
        <v>5000</v>
      </c>
      <c r="BX13" s="217">
        <v>5000</v>
      </c>
      <c r="BY13" s="217">
        <v>5000</v>
      </c>
      <c r="BZ13" s="217">
        <v>5000</v>
      </c>
      <c r="CA13" s="217">
        <v>5000</v>
      </c>
      <c r="CB13" s="217">
        <v>5000</v>
      </c>
      <c r="CC13" s="217">
        <v>5000</v>
      </c>
      <c r="CD13" s="217">
        <v>5000</v>
      </c>
      <c r="CE13" s="217">
        <v>5000</v>
      </c>
      <c r="CF13" s="217">
        <v>5000</v>
      </c>
      <c r="CG13" s="217">
        <v>5000</v>
      </c>
      <c r="CH13" s="217">
        <v>5000</v>
      </c>
      <c r="CI13" s="217">
        <v>5000</v>
      </c>
      <c r="CJ13" s="217">
        <v>5000</v>
      </c>
      <c r="CK13" s="217">
        <v>5000</v>
      </c>
      <c r="CL13" s="217">
        <v>5000</v>
      </c>
    </row>
    <row r="14" spans="1:90" x14ac:dyDescent="0.4">
      <c r="B14" s="170" t="s">
        <v>463</v>
      </c>
      <c r="H14" s="170"/>
      <c r="I14" s="193"/>
      <c r="J14" s="193"/>
      <c r="K14" s="193"/>
      <c r="L14" s="193"/>
      <c r="M14" s="193"/>
      <c r="N14" s="193"/>
      <c r="O14" s="193"/>
      <c r="P14" s="193"/>
      <c r="R14" s="193">
        <v>20000</v>
      </c>
      <c r="S14" s="193">
        <v>20000</v>
      </c>
      <c r="T14" s="193">
        <v>20000</v>
      </c>
      <c r="U14" s="193">
        <v>20000</v>
      </c>
      <c r="V14" s="193">
        <v>20000</v>
      </c>
      <c r="W14" s="193">
        <v>20000</v>
      </c>
      <c r="X14" s="193">
        <v>20000</v>
      </c>
      <c r="Y14" s="193">
        <v>20000</v>
      </c>
      <c r="Z14" s="193">
        <v>20000</v>
      </c>
      <c r="AA14" s="193">
        <v>20000</v>
      </c>
      <c r="AB14" s="193">
        <v>20000</v>
      </c>
      <c r="AC14" s="193">
        <v>20000</v>
      </c>
      <c r="AD14" s="193">
        <v>20000</v>
      </c>
      <c r="AE14" s="193">
        <v>20000</v>
      </c>
      <c r="AF14" s="193">
        <v>20000</v>
      </c>
      <c r="AG14" s="193">
        <v>20000</v>
      </c>
      <c r="AH14" s="193">
        <v>20000</v>
      </c>
      <c r="AI14" s="193">
        <v>20000</v>
      </c>
      <c r="AJ14" s="193">
        <v>20000</v>
      </c>
      <c r="AK14" s="193">
        <v>20000</v>
      </c>
      <c r="AL14" s="193">
        <v>20000</v>
      </c>
      <c r="AM14" s="193">
        <v>20000</v>
      </c>
      <c r="AN14" s="193">
        <v>20000</v>
      </c>
      <c r="AO14" s="193">
        <v>20000</v>
      </c>
      <c r="AP14" s="193">
        <v>20000</v>
      </c>
      <c r="AQ14" s="193">
        <v>20000</v>
      </c>
      <c r="AR14" s="193">
        <v>20000</v>
      </c>
      <c r="AS14" s="193">
        <v>20000</v>
      </c>
      <c r="AT14" s="193">
        <v>20000</v>
      </c>
      <c r="AU14" s="193">
        <v>20000</v>
      </c>
      <c r="AV14" s="193">
        <v>20000</v>
      </c>
      <c r="AW14" s="193">
        <v>20000</v>
      </c>
      <c r="AX14" s="193">
        <v>20000</v>
      </c>
      <c r="AY14" s="193">
        <v>20000</v>
      </c>
      <c r="AZ14" s="193">
        <v>20000</v>
      </c>
      <c r="BA14" s="193">
        <v>20000</v>
      </c>
      <c r="BB14" s="193">
        <v>20000</v>
      </c>
      <c r="BC14" s="193">
        <v>20000</v>
      </c>
      <c r="BD14" s="193">
        <v>20000</v>
      </c>
      <c r="BE14" s="193">
        <v>20000</v>
      </c>
      <c r="BF14" s="193">
        <v>20000</v>
      </c>
      <c r="BG14" s="193">
        <v>20000</v>
      </c>
      <c r="BH14" s="193">
        <v>20000</v>
      </c>
      <c r="BI14" s="193">
        <v>20000</v>
      </c>
      <c r="BJ14" s="193">
        <v>20000</v>
      </c>
      <c r="BK14" s="193">
        <v>20000</v>
      </c>
      <c r="BL14" s="193">
        <v>20000</v>
      </c>
      <c r="BM14" s="193">
        <v>20000</v>
      </c>
      <c r="BN14" s="193">
        <v>20000</v>
      </c>
      <c r="BO14" s="193">
        <v>20000</v>
      </c>
      <c r="BP14" s="193">
        <v>20000</v>
      </c>
      <c r="BQ14" s="193">
        <v>20000</v>
      </c>
      <c r="BR14" s="193">
        <v>20000</v>
      </c>
      <c r="BS14" s="193">
        <v>20000</v>
      </c>
      <c r="BT14" s="193">
        <v>20000</v>
      </c>
      <c r="BU14" s="193">
        <v>20000</v>
      </c>
      <c r="BV14" s="193">
        <v>20000</v>
      </c>
      <c r="BW14" s="193">
        <v>20000</v>
      </c>
      <c r="BX14" s="193">
        <v>20000</v>
      </c>
      <c r="BY14" s="193">
        <v>20000</v>
      </c>
      <c r="BZ14" s="193">
        <v>20000</v>
      </c>
      <c r="CA14" s="193">
        <v>20000</v>
      </c>
      <c r="CB14" s="193">
        <v>20000</v>
      </c>
      <c r="CC14" s="193">
        <v>20000</v>
      </c>
      <c r="CD14" s="193">
        <v>20000</v>
      </c>
      <c r="CE14" s="193">
        <v>20000</v>
      </c>
      <c r="CF14" s="193">
        <v>20000</v>
      </c>
      <c r="CG14" s="193">
        <v>20000</v>
      </c>
      <c r="CH14" s="193">
        <v>20000</v>
      </c>
      <c r="CI14" s="193">
        <v>20000</v>
      </c>
      <c r="CJ14" s="193">
        <v>20000</v>
      </c>
      <c r="CK14" s="193">
        <v>20000</v>
      </c>
      <c r="CL14" s="193">
        <v>20000</v>
      </c>
    </row>
    <row r="15" spans="1:90" x14ac:dyDescent="0.4">
      <c r="B15" s="170" t="s">
        <v>464</v>
      </c>
      <c r="H15" s="170"/>
      <c r="I15" s="193"/>
      <c r="J15" s="193"/>
      <c r="K15" s="193"/>
      <c r="L15" s="193"/>
      <c r="M15" s="193"/>
      <c r="N15" s="193"/>
      <c r="O15" s="193"/>
      <c r="P15" s="193"/>
      <c r="R15" s="217">
        <v>2000</v>
      </c>
      <c r="S15" s="217">
        <v>2000</v>
      </c>
      <c r="T15" s="217">
        <v>2000</v>
      </c>
      <c r="U15" s="217">
        <v>2000</v>
      </c>
      <c r="V15" s="217">
        <v>2000</v>
      </c>
      <c r="W15" s="217">
        <v>2000</v>
      </c>
      <c r="X15" s="217">
        <v>2000</v>
      </c>
      <c r="Y15" s="217">
        <v>2000</v>
      </c>
      <c r="Z15" s="217">
        <v>2000</v>
      </c>
      <c r="AA15" s="217">
        <v>2000</v>
      </c>
      <c r="AB15" s="217">
        <v>2000</v>
      </c>
      <c r="AC15" s="217">
        <v>2000</v>
      </c>
      <c r="AD15" s="217">
        <v>2000</v>
      </c>
      <c r="AE15" s="217">
        <v>2000</v>
      </c>
      <c r="AF15" s="217">
        <v>2000</v>
      </c>
      <c r="AG15" s="217">
        <v>2000</v>
      </c>
      <c r="AH15" s="217">
        <v>2000</v>
      </c>
      <c r="AI15" s="217">
        <v>2000</v>
      </c>
      <c r="AJ15" s="217">
        <v>2000</v>
      </c>
      <c r="AK15" s="217">
        <v>2000</v>
      </c>
      <c r="AL15" s="217">
        <v>2000</v>
      </c>
      <c r="AM15" s="217">
        <v>2000</v>
      </c>
      <c r="AN15" s="217">
        <v>2000</v>
      </c>
      <c r="AO15" s="217">
        <v>2000</v>
      </c>
      <c r="AP15" s="217">
        <v>2000</v>
      </c>
      <c r="AQ15" s="217">
        <v>2000</v>
      </c>
      <c r="AR15" s="217">
        <v>2000</v>
      </c>
      <c r="AS15" s="217">
        <v>2000</v>
      </c>
      <c r="AT15" s="217">
        <v>2000</v>
      </c>
      <c r="AU15" s="217">
        <v>2000</v>
      </c>
      <c r="AV15" s="217">
        <v>2000</v>
      </c>
      <c r="AW15" s="217">
        <v>2000</v>
      </c>
      <c r="AX15" s="217">
        <v>2000</v>
      </c>
      <c r="AY15" s="217">
        <v>2000</v>
      </c>
      <c r="AZ15" s="217">
        <v>2000</v>
      </c>
      <c r="BA15" s="217">
        <v>2000</v>
      </c>
      <c r="BB15" s="217">
        <v>2000</v>
      </c>
      <c r="BC15" s="217">
        <v>2000</v>
      </c>
      <c r="BD15" s="217">
        <v>2000</v>
      </c>
      <c r="BE15" s="217">
        <v>2000</v>
      </c>
      <c r="BF15" s="217">
        <v>2000</v>
      </c>
      <c r="BG15" s="217">
        <v>2000</v>
      </c>
      <c r="BH15" s="217">
        <v>2000</v>
      </c>
      <c r="BI15" s="217">
        <v>2000</v>
      </c>
      <c r="BJ15" s="217">
        <v>2000</v>
      </c>
      <c r="BK15" s="217">
        <v>2000</v>
      </c>
      <c r="BL15" s="217">
        <v>2000</v>
      </c>
      <c r="BM15" s="217">
        <v>2000</v>
      </c>
      <c r="BN15" s="217">
        <v>2000</v>
      </c>
      <c r="BO15" s="217">
        <v>2000</v>
      </c>
      <c r="BP15" s="217">
        <v>2000</v>
      </c>
      <c r="BQ15" s="217">
        <v>2000</v>
      </c>
      <c r="BR15" s="217">
        <v>2000</v>
      </c>
      <c r="BS15" s="217">
        <v>2000</v>
      </c>
      <c r="BT15" s="217">
        <v>2000</v>
      </c>
      <c r="BU15" s="217">
        <v>2000</v>
      </c>
      <c r="BV15" s="217">
        <v>2000</v>
      </c>
      <c r="BW15" s="217">
        <v>2000</v>
      </c>
      <c r="BX15" s="217">
        <v>2000</v>
      </c>
      <c r="BY15" s="217">
        <v>2000</v>
      </c>
      <c r="BZ15" s="217">
        <v>2000</v>
      </c>
      <c r="CA15" s="217">
        <v>2000</v>
      </c>
      <c r="CB15" s="217">
        <v>2000</v>
      </c>
      <c r="CC15" s="217">
        <v>2000</v>
      </c>
      <c r="CD15" s="217">
        <v>2000</v>
      </c>
      <c r="CE15" s="217">
        <v>2000</v>
      </c>
      <c r="CF15" s="217">
        <v>2000</v>
      </c>
      <c r="CG15" s="217">
        <v>2000</v>
      </c>
      <c r="CH15" s="217">
        <v>2000</v>
      </c>
      <c r="CI15" s="217">
        <v>2000</v>
      </c>
      <c r="CJ15" s="217">
        <v>2000</v>
      </c>
      <c r="CK15" s="217">
        <v>2000</v>
      </c>
      <c r="CL15" s="217">
        <v>2000</v>
      </c>
    </row>
    <row r="16" spans="1:90" x14ac:dyDescent="0.4">
      <c r="B16" s="170" t="str">
        <f>B12</f>
        <v>Primary revenue driver</v>
      </c>
      <c r="H16" s="170"/>
      <c r="I16" s="193"/>
      <c r="J16" s="193"/>
      <c r="K16" s="193"/>
      <c r="L16" s="193"/>
      <c r="M16" s="193"/>
      <c r="N16" s="193"/>
      <c r="O16" s="193"/>
      <c r="P16" s="193"/>
      <c r="R16" s="218" t="str">
        <f t="shared" ref="R16:AW16" si="0">ADDRESS(ROW(R12),COLUMN(R12),2)</f>
        <v>R$12</v>
      </c>
      <c r="S16" s="218" t="str">
        <f t="shared" si="0"/>
        <v>S$12</v>
      </c>
      <c r="T16" s="218" t="str">
        <f t="shared" si="0"/>
        <v>T$12</v>
      </c>
      <c r="U16" s="218" t="str">
        <f t="shared" si="0"/>
        <v>U$12</v>
      </c>
      <c r="V16" s="218" t="str">
        <f t="shared" si="0"/>
        <v>V$12</v>
      </c>
      <c r="W16" s="218" t="str">
        <f t="shared" si="0"/>
        <v>W$12</v>
      </c>
      <c r="X16" s="218" t="str">
        <f t="shared" si="0"/>
        <v>X$12</v>
      </c>
      <c r="Y16" s="218" t="str">
        <f t="shared" si="0"/>
        <v>Y$12</v>
      </c>
      <c r="Z16" s="218" t="str">
        <f t="shared" si="0"/>
        <v>Z$12</v>
      </c>
      <c r="AA16" s="218" t="str">
        <f t="shared" si="0"/>
        <v>AA$12</v>
      </c>
      <c r="AB16" s="218" t="str">
        <f t="shared" si="0"/>
        <v>AB$12</v>
      </c>
      <c r="AC16" s="218" t="str">
        <f t="shared" si="0"/>
        <v>AC$12</v>
      </c>
      <c r="AD16" s="218" t="str">
        <f t="shared" si="0"/>
        <v>AD$12</v>
      </c>
      <c r="AE16" s="218" t="str">
        <f t="shared" si="0"/>
        <v>AE$12</v>
      </c>
      <c r="AF16" s="218" t="str">
        <f t="shared" si="0"/>
        <v>AF$12</v>
      </c>
      <c r="AG16" s="218" t="str">
        <f t="shared" si="0"/>
        <v>AG$12</v>
      </c>
      <c r="AH16" s="218" t="str">
        <f t="shared" si="0"/>
        <v>AH$12</v>
      </c>
      <c r="AI16" s="218" t="str">
        <f t="shared" si="0"/>
        <v>AI$12</v>
      </c>
      <c r="AJ16" s="218" t="str">
        <f t="shared" si="0"/>
        <v>AJ$12</v>
      </c>
      <c r="AK16" s="218" t="str">
        <f t="shared" si="0"/>
        <v>AK$12</v>
      </c>
      <c r="AL16" s="218" t="str">
        <f t="shared" si="0"/>
        <v>AL$12</v>
      </c>
      <c r="AM16" s="218" t="str">
        <f t="shared" si="0"/>
        <v>AM$12</v>
      </c>
      <c r="AN16" s="218" t="str">
        <f t="shared" si="0"/>
        <v>AN$12</v>
      </c>
      <c r="AO16" s="218" t="str">
        <f t="shared" si="0"/>
        <v>AO$12</v>
      </c>
      <c r="AP16" s="218" t="str">
        <f t="shared" si="0"/>
        <v>AP$12</v>
      </c>
      <c r="AQ16" s="218" t="str">
        <f t="shared" si="0"/>
        <v>AQ$12</v>
      </c>
      <c r="AR16" s="218" t="str">
        <f t="shared" si="0"/>
        <v>AR$12</v>
      </c>
      <c r="AS16" s="218" t="str">
        <f t="shared" si="0"/>
        <v>AS$12</v>
      </c>
      <c r="AT16" s="218" t="str">
        <f t="shared" si="0"/>
        <v>AT$12</v>
      </c>
      <c r="AU16" s="218" t="str">
        <f t="shared" si="0"/>
        <v>AU$12</v>
      </c>
      <c r="AV16" s="218" t="str">
        <f t="shared" si="0"/>
        <v>AV$12</v>
      </c>
      <c r="AW16" s="218" t="str">
        <f t="shared" si="0"/>
        <v>AW$12</v>
      </c>
      <c r="AX16" s="218" t="str">
        <f t="shared" ref="AX16:CC16" si="1">ADDRESS(ROW(AX12),COLUMN(AX12),2)</f>
        <v>AX$12</v>
      </c>
      <c r="AY16" s="218" t="str">
        <f t="shared" si="1"/>
        <v>AY$12</v>
      </c>
      <c r="AZ16" s="218" t="str">
        <f t="shared" si="1"/>
        <v>AZ$12</v>
      </c>
      <c r="BA16" s="218" t="str">
        <f t="shared" si="1"/>
        <v>BA$12</v>
      </c>
      <c r="BB16" s="218" t="str">
        <f t="shared" si="1"/>
        <v>BB$12</v>
      </c>
      <c r="BC16" s="218" t="str">
        <f t="shared" si="1"/>
        <v>BC$12</v>
      </c>
      <c r="BD16" s="218" t="str">
        <f t="shared" si="1"/>
        <v>BD$12</v>
      </c>
      <c r="BE16" s="218" t="str">
        <f t="shared" si="1"/>
        <v>BE$12</v>
      </c>
      <c r="BF16" s="218" t="str">
        <f t="shared" si="1"/>
        <v>BF$12</v>
      </c>
      <c r="BG16" s="218" t="str">
        <f t="shared" si="1"/>
        <v>BG$12</v>
      </c>
      <c r="BH16" s="218" t="str">
        <f t="shared" si="1"/>
        <v>BH$12</v>
      </c>
      <c r="BI16" s="218" t="str">
        <f t="shared" si="1"/>
        <v>BI$12</v>
      </c>
      <c r="BJ16" s="218" t="str">
        <f t="shared" si="1"/>
        <v>BJ$12</v>
      </c>
      <c r="BK16" s="218" t="str">
        <f t="shared" si="1"/>
        <v>BK$12</v>
      </c>
      <c r="BL16" s="218" t="str">
        <f t="shared" si="1"/>
        <v>BL$12</v>
      </c>
      <c r="BM16" s="218" t="str">
        <f t="shared" si="1"/>
        <v>BM$12</v>
      </c>
      <c r="BN16" s="218" t="str">
        <f t="shared" si="1"/>
        <v>BN$12</v>
      </c>
      <c r="BO16" s="218" t="str">
        <f t="shared" si="1"/>
        <v>BO$12</v>
      </c>
      <c r="BP16" s="218" t="str">
        <f t="shared" si="1"/>
        <v>BP$12</v>
      </c>
      <c r="BQ16" s="218" t="str">
        <f t="shared" si="1"/>
        <v>BQ$12</v>
      </c>
      <c r="BR16" s="218" t="str">
        <f t="shared" si="1"/>
        <v>BR$12</v>
      </c>
      <c r="BS16" s="218" t="str">
        <f t="shared" si="1"/>
        <v>BS$12</v>
      </c>
      <c r="BT16" s="218" t="str">
        <f t="shared" si="1"/>
        <v>BT$12</v>
      </c>
      <c r="BU16" s="218" t="str">
        <f t="shared" si="1"/>
        <v>BU$12</v>
      </c>
      <c r="BV16" s="218" t="str">
        <f t="shared" si="1"/>
        <v>BV$12</v>
      </c>
      <c r="BW16" s="218" t="str">
        <f t="shared" si="1"/>
        <v>BW$12</v>
      </c>
      <c r="BX16" s="218" t="str">
        <f t="shared" si="1"/>
        <v>BX$12</v>
      </c>
      <c r="BY16" s="218" t="str">
        <f t="shared" si="1"/>
        <v>BY$12</v>
      </c>
      <c r="BZ16" s="218" t="str">
        <f t="shared" si="1"/>
        <v>BZ$12</v>
      </c>
      <c r="CA16" s="218" t="str">
        <f t="shared" si="1"/>
        <v>CA$12</v>
      </c>
      <c r="CB16" s="218" t="str">
        <f t="shared" si="1"/>
        <v>CB$12</v>
      </c>
      <c r="CC16" s="218" t="str">
        <f t="shared" si="1"/>
        <v>CC$12</v>
      </c>
      <c r="CD16" s="218" t="str">
        <f t="shared" ref="CD16:CK16" si="2">ADDRESS(ROW(CD12),COLUMN(CD12),2)</f>
        <v>CD$12</v>
      </c>
      <c r="CE16" s="218" t="str">
        <f t="shared" si="2"/>
        <v>CE$12</v>
      </c>
      <c r="CF16" s="218" t="str">
        <f t="shared" si="2"/>
        <v>CF$12</v>
      </c>
      <c r="CG16" s="218" t="str">
        <f t="shared" si="2"/>
        <v>CG$12</v>
      </c>
      <c r="CH16" s="218" t="str">
        <f t="shared" si="2"/>
        <v>CH$12</v>
      </c>
      <c r="CI16" s="218" t="str">
        <f t="shared" si="2"/>
        <v>CI$12</v>
      </c>
      <c r="CJ16" s="218" t="str">
        <f t="shared" si="2"/>
        <v>CJ$12</v>
      </c>
      <c r="CK16" s="218" t="str">
        <f t="shared" si="2"/>
        <v>CK$12</v>
      </c>
      <c r="CL16" s="218" t="str">
        <f t="shared" ref="CL16" si="3">ADDRESS(ROW(CL12),COLUMN(CL12),2)</f>
        <v>CL$12</v>
      </c>
    </row>
    <row r="17" spans="2:90" x14ac:dyDescent="0.4">
      <c r="B17" s="170" t="str">
        <f>B13</f>
        <v>Primary volume driver</v>
      </c>
      <c r="H17" s="170"/>
      <c r="I17" s="193"/>
      <c r="J17" s="193"/>
      <c r="K17" s="193"/>
      <c r="L17" s="193"/>
      <c r="M17" s="193"/>
      <c r="N17" s="193"/>
      <c r="O17" s="193"/>
      <c r="P17" s="193"/>
      <c r="R17" s="218" t="str">
        <f t="shared" ref="R17:AW17" si="4">ADDRESS(ROW(R13),COLUMN(R13),2)</f>
        <v>R$13</v>
      </c>
      <c r="S17" s="218" t="str">
        <f t="shared" si="4"/>
        <v>S$13</v>
      </c>
      <c r="T17" s="218" t="str">
        <f t="shared" si="4"/>
        <v>T$13</v>
      </c>
      <c r="U17" s="218" t="str">
        <f t="shared" si="4"/>
        <v>U$13</v>
      </c>
      <c r="V17" s="218" t="str">
        <f t="shared" si="4"/>
        <v>V$13</v>
      </c>
      <c r="W17" s="218" t="str">
        <f t="shared" si="4"/>
        <v>W$13</v>
      </c>
      <c r="X17" s="218" t="str">
        <f t="shared" si="4"/>
        <v>X$13</v>
      </c>
      <c r="Y17" s="218" t="str">
        <f t="shared" si="4"/>
        <v>Y$13</v>
      </c>
      <c r="Z17" s="218" t="str">
        <f t="shared" si="4"/>
        <v>Z$13</v>
      </c>
      <c r="AA17" s="218" t="str">
        <f t="shared" si="4"/>
        <v>AA$13</v>
      </c>
      <c r="AB17" s="218" t="str">
        <f t="shared" si="4"/>
        <v>AB$13</v>
      </c>
      <c r="AC17" s="218" t="str">
        <f t="shared" si="4"/>
        <v>AC$13</v>
      </c>
      <c r="AD17" s="218" t="str">
        <f t="shared" si="4"/>
        <v>AD$13</v>
      </c>
      <c r="AE17" s="218" t="str">
        <f t="shared" si="4"/>
        <v>AE$13</v>
      </c>
      <c r="AF17" s="218" t="str">
        <f t="shared" si="4"/>
        <v>AF$13</v>
      </c>
      <c r="AG17" s="218" t="str">
        <f t="shared" si="4"/>
        <v>AG$13</v>
      </c>
      <c r="AH17" s="218" t="str">
        <f t="shared" si="4"/>
        <v>AH$13</v>
      </c>
      <c r="AI17" s="218" t="str">
        <f t="shared" si="4"/>
        <v>AI$13</v>
      </c>
      <c r="AJ17" s="218" t="str">
        <f t="shared" si="4"/>
        <v>AJ$13</v>
      </c>
      <c r="AK17" s="218" t="str">
        <f t="shared" si="4"/>
        <v>AK$13</v>
      </c>
      <c r="AL17" s="218" t="str">
        <f t="shared" si="4"/>
        <v>AL$13</v>
      </c>
      <c r="AM17" s="218" t="str">
        <f t="shared" si="4"/>
        <v>AM$13</v>
      </c>
      <c r="AN17" s="218" t="str">
        <f t="shared" si="4"/>
        <v>AN$13</v>
      </c>
      <c r="AO17" s="218" t="str">
        <f t="shared" si="4"/>
        <v>AO$13</v>
      </c>
      <c r="AP17" s="218" t="str">
        <f t="shared" si="4"/>
        <v>AP$13</v>
      </c>
      <c r="AQ17" s="218" t="str">
        <f t="shared" si="4"/>
        <v>AQ$13</v>
      </c>
      <c r="AR17" s="218" t="str">
        <f t="shared" si="4"/>
        <v>AR$13</v>
      </c>
      <c r="AS17" s="218" t="str">
        <f t="shared" si="4"/>
        <v>AS$13</v>
      </c>
      <c r="AT17" s="218" t="str">
        <f t="shared" si="4"/>
        <v>AT$13</v>
      </c>
      <c r="AU17" s="218" t="str">
        <f t="shared" si="4"/>
        <v>AU$13</v>
      </c>
      <c r="AV17" s="218" t="str">
        <f t="shared" si="4"/>
        <v>AV$13</v>
      </c>
      <c r="AW17" s="218" t="str">
        <f t="shared" si="4"/>
        <v>AW$13</v>
      </c>
      <c r="AX17" s="218" t="str">
        <f t="shared" ref="AX17:CC17" si="5">ADDRESS(ROW(AX13),COLUMN(AX13),2)</f>
        <v>AX$13</v>
      </c>
      <c r="AY17" s="218" t="str">
        <f t="shared" si="5"/>
        <v>AY$13</v>
      </c>
      <c r="AZ17" s="218" t="str">
        <f t="shared" si="5"/>
        <v>AZ$13</v>
      </c>
      <c r="BA17" s="218" t="str">
        <f t="shared" si="5"/>
        <v>BA$13</v>
      </c>
      <c r="BB17" s="218" t="str">
        <f t="shared" si="5"/>
        <v>BB$13</v>
      </c>
      <c r="BC17" s="218" t="str">
        <f t="shared" si="5"/>
        <v>BC$13</v>
      </c>
      <c r="BD17" s="218" t="str">
        <f t="shared" si="5"/>
        <v>BD$13</v>
      </c>
      <c r="BE17" s="218" t="str">
        <f t="shared" si="5"/>
        <v>BE$13</v>
      </c>
      <c r="BF17" s="218" t="str">
        <f t="shared" si="5"/>
        <v>BF$13</v>
      </c>
      <c r="BG17" s="218" t="str">
        <f t="shared" si="5"/>
        <v>BG$13</v>
      </c>
      <c r="BH17" s="218" t="str">
        <f t="shared" si="5"/>
        <v>BH$13</v>
      </c>
      <c r="BI17" s="218" t="str">
        <f t="shared" si="5"/>
        <v>BI$13</v>
      </c>
      <c r="BJ17" s="218" t="str">
        <f t="shared" si="5"/>
        <v>BJ$13</v>
      </c>
      <c r="BK17" s="218" t="str">
        <f t="shared" si="5"/>
        <v>BK$13</v>
      </c>
      <c r="BL17" s="218" t="str">
        <f t="shared" si="5"/>
        <v>BL$13</v>
      </c>
      <c r="BM17" s="218" t="str">
        <f t="shared" si="5"/>
        <v>BM$13</v>
      </c>
      <c r="BN17" s="218" t="str">
        <f t="shared" si="5"/>
        <v>BN$13</v>
      </c>
      <c r="BO17" s="218" t="str">
        <f t="shared" si="5"/>
        <v>BO$13</v>
      </c>
      <c r="BP17" s="218" t="str">
        <f t="shared" si="5"/>
        <v>BP$13</v>
      </c>
      <c r="BQ17" s="218" t="str">
        <f t="shared" si="5"/>
        <v>BQ$13</v>
      </c>
      <c r="BR17" s="218" t="str">
        <f t="shared" si="5"/>
        <v>BR$13</v>
      </c>
      <c r="BS17" s="218" t="str">
        <f t="shared" si="5"/>
        <v>BS$13</v>
      </c>
      <c r="BT17" s="218" t="str">
        <f t="shared" si="5"/>
        <v>BT$13</v>
      </c>
      <c r="BU17" s="218" t="str">
        <f t="shared" si="5"/>
        <v>BU$13</v>
      </c>
      <c r="BV17" s="218" t="str">
        <f t="shared" si="5"/>
        <v>BV$13</v>
      </c>
      <c r="BW17" s="218" t="str">
        <f t="shared" si="5"/>
        <v>BW$13</v>
      </c>
      <c r="BX17" s="218" t="str">
        <f t="shared" si="5"/>
        <v>BX$13</v>
      </c>
      <c r="BY17" s="218" t="str">
        <f t="shared" si="5"/>
        <v>BY$13</v>
      </c>
      <c r="BZ17" s="218" t="str">
        <f t="shared" si="5"/>
        <v>BZ$13</v>
      </c>
      <c r="CA17" s="218" t="str">
        <f t="shared" si="5"/>
        <v>CA$13</v>
      </c>
      <c r="CB17" s="218" t="str">
        <f t="shared" si="5"/>
        <v>CB$13</v>
      </c>
      <c r="CC17" s="218" t="str">
        <f t="shared" si="5"/>
        <v>CC$13</v>
      </c>
      <c r="CD17" s="218" t="str">
        <f t="shared" ref="CD17:CK17" si="6">ADDRESS(ROW(CD13),COLUMN(CD13),2)</f>
        <v>CD$13</v>
      </c>
      <c r="CE17" s="218" t="str">
        <f t="shared" si="6"/>
        <v>CE$13</v>
      </c>
      <c r="CF17" s="218" t="str">
        <f t="shared" si="6"/>
        <v>CF$13</v>
      </c>
      <c r="CG17" s="218" t="str">
        <f t="shared" si="6"/>
        <v>CG$13</v>
      </c>
      <c r="CH17" s="218" t="str">
        <f t="shared" si="6"/>
        <v>CH$13</v>
      </c>
      <c r="CI17" s="218" t="str">
        <f t="shared" si="6"/>
        <v>CI$13</v>
      </c>
      <c r="CJ17" s="218" t="str">
        <f t="shared" si="6"/>
        <v>CJ$13</v>
      </c>
      <c r="CK17" s="218" t="str">
        <f t="shared" si="6"/>
        <v>CK$13</v>
      </c>
      <c r="CL17" s="218" t="str">
        <f t="shared" ref="CL17" si="7">ADDRESS(ROW(CL13),COLUMN(CL13),2)</f>
        <v>CL$13</v>
      </c>
    </row>
    <row r="18" spans="2:90" x14ac:dyDescent="0.4">
      <c r="B18" s="170" t="str">
        <f>B14</f>
        <v>Secondary revenue driver</v>
      </c>
      <c r="H18" s="170"/>
      <c r="I18" s="193"/>
      <c r="J18" s="193"/>
      <c r="K18" s="193"/>
      <c r="L18" s="193"/>
      <c r="M18" s="193"/>
      <c r="N18" s="193"/>
      <c r="O18" s="193"/>
      <c r="P18" s="193"/>
      <c r="R18" s="218" t="str">
        <f t="shared" ref="R18:AW18" si="8">ADDRESS(ROW(R14),COLUMN(R14),2)</f>
        <v>R$14</v>
      </c>
      <c r="S18" s="218" t="str">
        <f t="shared" si="8"/>
        <v>S$14</v>
      </c>
      <c r="T18" s="218" t="str">
        <f t="shared" si="8"/>
        <v>T$14</v>
      </c>
      <c r="U18" s="218" t="str">
        <f t="shared" si="8"/>
        <v>U$14</v>
      </c>
      <c r="V18" s="218" t="str">
        <f t="shared" si="8"/>
        <v>V$14</v>
      </c>
      <c r="W18" s="218" t="str">
        <f t="shared" si="8"/>
        <v>W$14</v>
      </c>
      <c r="X18" s="218" t="str">
        <f t="shared" si="8"/>
        <v>X$14</v>
      </c>
      <c r="Y18" s="218" t="str">
        <f t="shared" si="8"/>
        <v>Y$14</v>
      </c>
      <c r="Z18" s="218" t="str">
        <f t="shared" si="8"/>
        <v>Z$14</v>
      </c>
      <c r="AA18" s="218" t="str">
        <f t="shared" si="8"/>
        <v>AA$14</v>
      </c>
      <c r="AB18" s="218" t="str">
        <f t="shared" si="8"/>
        <v>AB$14</v>
      </c>
      <c r="AC18" s="218" t="str">
        <f t="shared" si="8"/>
        <v>AC$14</v>
      </c>
      <c r="AD18" s="218" t="str">
        <f t="shared" si="8"/>
        <v>AD$14</v>
      </c>
      <c r="AE18" s="218" t="str">
        <f t="shared" si="8"/>
        <v>AE$14</v>
      </c>
      <c r="AF18" s="218" t="str">
        <f t="shared" si="8"/>
        <v>AF$14</v>
      </c>
      <c r="AG18" s="218" t="str">
        <f t="shared" si="8"/>
        <v>AG$14</v>
      </c>
      <c r="AH18" s="218" t="str">
        <f t="shared" si="8"/>
        <v>AH$14</v>
      </c>
      <c r="AI18" s="218" t="str">
        <f t="shared" si="8"/>
        <v>AI$14</v>
      </c>
      <c r="AJ18" s="218" t="str">
        <f t="shared" si="8"/>
        <v>AJ$14</v>
      </c>
      <c r="AK18" s="218" t="str">
        <f t="shared" si="8"/>
        <v>AK$14</v>
      </c>
      <c r="AL18" s="218" t="str">
        <f t="shared" si="8"/>
        <v>AL$14</v>
      </c>
      <c r="AM18" s="218" t="str">
        <f t="shared" si="8"/>
        <v>AM$14</v>
      </c>
      <c r="AN18" s="218" t="str">
        <f t="shared" si="8"/>
        <v>AN$14</v>
      </c>
      <c r="AO18" s="218" t="str">
        <f t="shared" si="8"/>
        <v>AO$14</v>
      </c>
      <c r="AP18" s="218" t="str">
        <f t="shared" si="8"/>
        <v>AP$14</v>
      </c>
      <c r="AQ18" s="218" t="str">
        <f t="shared" si="8"/>
        <v>AQ$14</v>
      </c>
      <c r="AR18" s="218" t="str">
        <f t="shared" si="8"/>
        <v>AR$14</v>
      </c>
      <c r="AS18" s="218" t="str">
        <f t="shared" si="8"/>
        <v>AS$14</v>
      </c>
      <c r="AT18" s="218" t="str">
        <f t="shared" si="8"/>
        <v>AT$14</v>
      </c>
      <c r="AU18" s="218" t="str">
        <f t="shared" si="8"/>
        <v>AU$14</v>
      </c>
      <c r="AV18" s="218" t="str">
        <f t="shared" si="8"/>
        <v>AV$14</v>
      </c>
      <c r="AW18" s="218" t="str">
        <f t="shared" si="8"/>
        <v>AW$14</v>
      </c>
      <c r="AX18" s="218" t="str">
        <f t="shared" ref="AX18:CC18" si="9">ADDRESS(ROW(AX14),COLUMN(AX14),2)</f>
        <v>AX$14</v>
      </c>
      <c r="AY18" s="218" t="str">
        <f t="shared" si="9"/>
        <v>AY$14</v>
      </c>
      <c r="AZ18" s="218" t="str">
        <f t="shared" si="9"/>
        <v>AZ$14</v>
      </c>
      <c r="BA18" s="218" t="str">
        <f t="shared" si="9"/>
        <v>BA$14</v>
      </c>
      <c r="BB18" s="218" t="str">
        <f t="shared" si="9"/>
        <v>BB$14</v>
      </c>
      <c r="BC18" s="218" t="str">
        <f t="shared" si="9"/>
        <v>BC$14</v>
      </c>
      <c r="BD18" s="218" t="str">
        <f t="shared" si="9"/>
        <v>BD$14</v>
      </c>
      <c r="BE18" s="218" t="str">
        <f t="shared" si="9"/>
        <v>BE$14</v>
      </c>
      <c r="BF18" s="218" t="str">
        <f t="shared" si="9"/>
        <v>BF$14</v>
      </c>
      <c r="BG18" s="218" t="str">
        <f t="shared" si="9"/>
        <v>BG$14</v>
      </c>
      <c r="BH18" s="218" t="str">
        <f t="shared" si="9"/>
        <v>BH$14</v>
      </c>
      <c r="BI18" s="218" t="str">
        <f t="shared" si="9"/>
        <v>BI$14</v>
      </c>
      <c r="BJ18" s="218" t="str">
        <f t="shared" si="9"/>
        <v>BJ$14</v>
      </c>
      <c r="BK18" s="218" t="str">
        <f t="shared" si="9"/>
        <v>BK$14</v>
      </c>
      <c r="BL18" s="218" t="str">
        <f t="shared" si="9"/>
        <v>BL$14</v>
      </c>
      <c r="BM18" s="218" t="str">
        <f t="shared" si="9"/>
        <v>BM$14</v>
      </c>
      <c r="BN18" s="218" t="str">
        <f t="shared" si="9"/>
        <v>BN$14</v>
      </c>
      <c r="BO18" s="218" t="str">
        <f t="shared" si="9"/>
        <v>BO$14</v>
      </c>
      <c r="BP18" s="218" t="str">
        <f t="shared" si="9"/>
        <v>BP$14</v>
      </c>
      <c r="BQ18" s="218" t="str">
        <f t="shared" si="9"/>
        <v>BQ$14</v>
      </c>
      <c r="BR18" s="218" t="str">
        <f t="shared" si="9"/>
        <v>BR$14</v>
      </c>
      <c r="BS18" s="218" t="str">
        <f t="shared" si="9"/>
        <v>BS$14</v>
      </c>
      <c r="BT18" s="218" t="str">
        <f t="shared" si="9"/>
        <v>BT$14</v>
      </c>
      <c r="BU18" s="218" t="str">
        <f t="shared" si="9"/>
        <v>BU$14</v>
      </c>
      <c r="BV18" s="218" t="str">
        <f t="shared" si="9"/>
        <v>BV$14</v>
      </c>
      <c r="BW18" s="218" t="str">
        <f t="shared" si="9"/>
        <v>BW$14</v>
      </c>
      <c r="BX18" s="218" t="str">
        <f t="shared" si="9"/>
        <v>BX$14</v>
      </c>
      <c r="BY18" s="218" t="str">
        <f t="shared" si="9"/>
        <v>BY$14</v>
      </c>
      <c r="BZ18" s="218" t="str">
        <f t="shared" si="9"/>
        <v>BZ$14</v>
      </c>
      <c r="CA18" s="218" t="str">
        <f t="shared" si="9"/>
        <v>CA$14</v>
      </c>
      <c r="CB18" s="218" t="str">
        <f t="shared" si="9"/>
        <v>CB$14</v>
      </c>
      <c r="CC18" s="218" t="str">
        <f t="shared" si="9"/>
        <v>CC$14</v>
      </c>
      <c r="CD18" s="218" t="str">
        <f t="shared" ref="CD18:CK18" si="10">ADDRESS(ROW(CD14),COLUMN(CD14),2)</f>
        <v>CD$14</v>
      </c>
      <c r="CE18" s="218" t="str">
        <f t="shared" si="10"/>
        <v>CE$14</v>
      </c>
      <c r="CF18" s="218" t="str">
        <f t="shared" si="10"/>
        <v>CF$14</v>
      </c>
      <c r="CG18" s="218" t="str">
        <f t="shared" si="10"/>
        <v>CG$14</v>
      </c>
      <c r="CH18" s="218" t="str">
        <f t="shared" si="10"/>
        <v>CH$14</v>
      </c>
      <c r="CI18" s="218" t="str">
        <f t="shared" si="10"/>
        <v>CI$14</v>
      </c>
      <c r="CJ18" s="218" t="str">
        <f t="shared" si="10"/>
        <v>CJ$14</v>
      </c>
      <c r="CK18" s="218" t="str">
        <f t="shared" si="10"/>
        <v>CK$14</v>
      </c>
      <c r="CL18" s="218" t="str">
        <f t="shared" ref="CL18" si="11">ADDRESS(ROW(CL14),COLUMN(CL14),2)</f>
        <v>CL$14</v>
      </c>
    </row>
    <row r="19" spans="2:90" x14ac:dyDescent="0.4">
      <c r="B19" s="170" t="str">
        <f>B15</f>
        <v>Secondary volume driver</v>
      </c>
      <c r="H19" s="170"/>
      <c r="I19" s="193"/>
      <c r="J19" s="193"/>
      <c r="K19" s="193"/>
      <c r="L19" s="193"/>
      <c r="M19" s="193"/>
      <c r="N19" s="193"/>
      <c r="O19" s="193"/>
      <c r="P19" s="193"/>
      <c r="R19" s="218" t="str">
        <f t="shared" ref="R19:AW19" si="12">ADDRESS(ROW(R15),COLUMN(R15),2)</f>
        <v>R$15</v>
      </c>
      <c r="S19" s="218" t="str">
        <f t="shared" si="12"/>
        <v>S$15</v>
      </c>
      <c r="T19" s="218" t="str">
        <f t="shared" si="12"/>
        <v>T$15</v>
      </c>
      <c r="U19" s="218" t="str">
        <f t="shared" si="12"/>
        <v>U$15</v>
      </c>
      <c r="V19" s="218" t="str">
        <f t="shared" si="12"/>
        <v>V$15</v>
      </c>
      <c r="W19" s="218" t="str">
        <f t="shared" si="12"/>
        <v>W$15</v>
      </c>
      <c r="X19" s="218" t="str">
        <f t="shared" si="12"/>
        <v>X$15</v>
      </c>
      <c r="Y19" s="218" t="str">
        <f t="shared" si="12"/>
        <v>Y$15</v>
      </c>
      <c r="Z19" s="218" t="str">
        <f t="shared" si="12"/>
        <v>Z$15</v>
      </c>
      <c r="AA19" s="218" t="str">
        <f t="shared" si="12"/>
        <v>AA$15</v>
      </c>
      <c r="AB19" s="218" t="str">
        <f t="shared" si="12"/>
        <v>AB$15</v>
      </c>
      <c r="AC19" s="218" t="str">
        <f t="shared" si="12"/>
        <v>AC$15</v>
      </c>
      <c r="AD19" s="218" t="str">
        <f t="shared" si="12"/>
        <v>AD$15</v>
      </c>
      <c r="AE19" s="218" t="str">
        <f t="shared" si="12"/>
        <v>AE$15</v>
      </c>
      <c r="AF19" s="218" t="str">
        <f t="shared" si="12"/>
        <v>AF$15</v>
      </c>
      <c r="AG19" s="218" t="str">
        <f t="shared" si="12"/>
        <v>AG$15</v>
      </c>
      <c r="AH19" s="218" t="str">
        <f t="shared" si="12"/>
        <v>AH$15</v>
      </c>
      <c r="AI19" s="218" t="str">
        <f t="shared" si="12"/>
        <v>AI$15</v>
      </c>
      <c r="AJ19" s="218" t="str">
        <f t="shared" si="12"/>
        <v>AJ$15</v>
      </c>
      <c r="AK19" s="218" t="str">
        <f t="shared" si="12"/>
        <v>AK$15</v>
      </c>
      <c r="AL19" s="218" t="str">
        <f t="shared" si="12"/>
        <v>AL$15</v>
      </c>
      <c r="AM19" s="218" t="str">
        <f t="shared" si="12"/>
        <v>AM$15</v>
      </c>
      <c r="AN19" s="218" t="str">
        <f t="shared" si="12"/>
        <v>AN$15</v>
      </c>
      <c r="AO19" s="218" t="str">
        <f t="shared" si="12"/>
        <v>AO$15</v>
      </c>
      <c r="AP19" s="218" t="str">
        <f t="shared" si="12"/>
        <v>AP$15</v>
      </c>
      <c r="AQ19" s="218" t="str">
        <f t="shared" si="12"/>
        <v>AQ$15</v>
      </c>
      <c r="AR19" s="218" t="str">
        <f t="shared" si="12"/>
        <v>AR$15</v>
      </c>
      <c r="AS19" s="218" t="str">
        <f t="shared" si="12"/>
        <v>AS$15</v>
      </c>
      <c r="AT19" s="218" t="str">
        <f t="shared" si="12"/>
        <v>AT$15</v>
      </c>
      <c r="AU19" s="218" t="str">
        <f t="shared" si="12"/>
        <v>AU$15</v>
      </c>
      <c r="AV19" s="218" t="str">
        <f t="shared" si="12"/>
        <v>AV$15</v>
      </c>
      <c r="AW19" s="218" t="str">
        <f t="shared" si="12"/>
        <v>AW$15</v>
      </c>
      <c r="AX19" s="218" t="str">
        <f t="shared" ref="AX19:CC19" si="13">ADDRESS(ROW(AX15),COLUMN(AX15),2)</f>
        <v>AX$15</v>
      </c>
      <c r="AY19" s="218" t="str">
        <f t="shared" si="13"/>
        <v>AY$15</v>
      </c>
      <c r="AZ19" s="218" t="str">
        <f t="shared" si="13"/>
        <v>AZ$15</v>
      </c>
      <c r="BA19" s="218" t="str">
        <f t="shared" si="13"/>
        <v>BA$15</v>
      </c>
      <c r="BB19" s="218" t="str">
        <f t="shared" si="13"/>
        <v>BB$15</v>
      </c>
      <c r="BC19" s="218" t="str">
        <f t="shared" si="13"/>
        <v>BC$15</v>
      </c>
      <c r="BD19" s="218" t="str">
        <f t="shared" si="13"/>
        <v>BD$15</v>
      </c>
      <c r="BE19" s="218" t="str">
        <f t="shared" si="13"/>
        <v>BE$15</v>
      </c>
      <c r="BF19" s="218" t="str">
        <f t="shared" si="13"/>
        <v>BF$15</v>
      </c>
      <c r="BG19" s="218" t="str">
        <f t="shared" si="13"/>
        <v>BG$15</v>
      </c>
      <c r="BH19" s="218" t="str">
        <f t="shared" si="13"/>
        <v>BH$15</v>
      </c>
      <c r="BI19" s="218" t="str">
        <f t="shared" si="13"/>
        <v>BI$15</v>
      </c>
      <c r="BJ19" s="218" t="str">
        <f t="shared" si="13"/>
        <v>BJ$15</v>
      </c>
      <c r="BK19" s="218" t="str">
        <f t="shared" si="13"/>
        <v>BK$15</v>
      </c>
      <c r="BL19" s="218" t="str">
        <f t="shared" si="13"/>
        <v>BL$15</v>
      </c>
      <c r="BM19" s="218" t="str">
        <f t="shared" si="13"/>
        <v>BM$15</v>
      </c>
      <c r="BN19" s="218" t="str">
        <f t="shared" si="13"/>
        <v>BN$15</v>
      </c>
      <c r="BO19" s="218" t="str">
        <f t="shared" si="13"/>
        <v>BO$15</v>
      </c>
      <c r="BP19" s="218" t="str">
        <f t="shared" si="13"/>
        <v>BP$15</v>
      </c>
      <c r="BQ19" s="218" t="str">
        <f t="shared" si="13"/>
        <v>BQ$15</v>
      </c>
      <c r="BR19" s="218" t="str">
        <f t="shared" si="13"/>
        <v>BR$15</v>
      </c>
      <c r="BS19" s="218" t="str">
        <f t="shared" si="13"/>
        <v>BS$15</v>
      </c>
      <c r="BT19" s="218" t="str">
        <f t="shared" si="13"/>
        <v>BT$15</v>
      </c>
      <c r="BU19" s="218" t="str">
        <f t="shared" si="13"/>
        <v>BU$15</v>
      </c>
      <c r="BV19" s="218" t="str">
        <f t="shared" si="13"/>
        <v>BV$15</v>
      </c>
      <c r="BW19" s="218" t="str">
        <f t="shared" si="13"/>
        <v>BW$15</v>
      </c>
      <c r="BX19" s="218" t="str">
        <f t="shared" si="13"/>
        <v>BX$15</v>
      </c>
      <c r="BY19" s="218" t="str">
        <f t="shared" si="13"/>
        <v>BY$15</v>
      </c>
      <c r="BZ19" s="218" t="str">
        <f t="shared" si="13"/>
        <v>BZ$15</v>
      </c>
      <c r="CA19" s="218" t="str">
        <f t="shared" si="13"/>
        <v>CA$15</v>
      </c>
      <c r="CB19" s="218" t="str">
        <f t="shared" si="13"/>
        <v>CB$15</v>
      </c>
      <c r="CC19" s="218" t="str">
        <f t="shared" si="13"/>
        <v>CC$15</v>
      </c>
      <c r="CD19" s="218" t="str">
        <f t="shared" ref="CD19:CK19" si="14">ADDRESS(ROW(CD15),COLUMN(CD15),2)</f>
        <v>CD$15</v>
      </c>
      <c r="CE19" s="218" t="str">
        <f t="shared" si="14"/>
        <v>CE$15</v>
      </c>
      <c r="CF19" s="218" t="str">
        <f t="shared" si="14"/>
        <v>CF$15</v>
      </c>
      <c r="CG19" s="218" t="str">
        <f t="shared" si="14"/>
        <v>CG$15</v>
      </c>
      <c r="CH19" s="218" t="str">
        <f t="shared" si="14"/>
        <v>CH$15</v>
      </c>
      <c r="CI19" s="218" t="str">
        <f t="shared" si="14"/>
        <v>CI$15</v>
      </c>
      <c r="CJ19" s="218" t="str">
        <f t="shared" si="14"/>
        <v>CJ$15</v>
      </c>
      <c r="CK19" s="218" t="str">
        <f t="shared" si="14"/>
        <v>CK$15</v>
      </c>
      <c r="CL19" s="218"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1041</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1042</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669</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670</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671</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747</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202" t="s">
        <v>476</v>
      </c>
      <c r="C29" s="27" t="s">
        <v>476</v>
      </c>
      <c r="D29" s="27"/>
      <c r="E29" s="27" t="s">
        <v>476</v>
      </c>
      <c r="F29" s="27" t="s">
        <v>476</v>
      </c>
      <c r="G29" s="27" t="s">
        <v>476</v>
      </c>
      <c r="H29" s="202" t="s">
        <v>476</v>
      </c>
      <c r="I29" s="202" t="s">
        <v>476</v>
      </c>
      <c r="J29" s="202"/>
      <c r="K29" s="202" t="s">
        <v>476</v>
      </c>
      <c r="L29" s="202" t="s">
        <v>476</v>
      </c>
      <c r="M29" s="202" t="s">
        <v>476</v>
      </c>
      <c r="N29" s="202" t="s">
        <v>476</v>
      </c>
      <c r="O29" s="202" t="s">
        <v>476</v>
      </c>
      <c r="P29" s="202" t="s">
        <v>476</v>
      </c>
      <c r="R29" s="202" t="s">
        <v>476</v>
      </c>
      <c r="S29" s="202" t="s">
        <v>476</v>
      </c>
      <c r="T29" s="202" t="s">
        <v>476</v>
      </c>
      <c r="U29" s="202" t="s">
        <v>476</v>
      </c>
      <c r="V29" s="202" t="s">
        <v>476</v>
      </c>
      <c r="W29" s="202" t="s">
        <v>476</v>
      </c>
      <c r="X29" s="202" t="s">
        <v>476</v>
      </c>
      <c r="Y29" s="202" t="s">
        <v>476</v>
      </c>
      <c r="Z29" s="202" t="s">
        <v>476</v>
      </c>
      <c r="AA29" s="202" t="s">
        <v>476</v>
      </c>
      <c r="AB29" s="202" t="s">
        <v>476</v>
      </c>
      <c r="AC29" s="202" t="s">
        <v>476</v>
      </c>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c r="CL29" s="206"/>
    </row>
    <row r="30" spans="2:90" x14ac:dyDescent="0.4">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c r="CL30" s="206"/>
    </row>
    <row r="31" spans="2:90" x14ac:dyDescent="0.4">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c r="CL31" s="206"/>
    </row>
    <row r="32" spans="2:90" x14ac:dyDescent="0.4">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c r="CL32" s="206"/>
    </row>
    <row r="33" spans="2:90" x14ac:dyDescent="0.4">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row>
    <row r="34" spans="2:90" x14ac:dyDescent="0.4">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c r="CL34" s="206"/>
    </row>
    <row r="35" spans="2:90" x14ac:dyDescent="0.4">
      <c r="B35" s="202"/>
      <c r="C35" s="27"/>
      <c r="D35" s="27"/>
      <c r="E35" s="27"/>
      <c r="F35" s="27"/>
      <c r="G35" s="27"/>
      <c r="H35" s="202"/>
      <c r="I35" s="202"/>
      <c r="J35" s="202"/>
      <c r="K35" s="202"/>
      <c r="L35" s="202"/>
      <c r="M35" s="202"/>
      <c r="N35" s="202"/>
      <c r="O35" s="202"/>
      <c r="P35" s="202"/>
      <c r="R35" s="202"/>
      <c r="S35" s="202"/>
      <c r="T35" s="202"/>
      <c r="U35" s="202"/>
      <c r="V35" s="202"/>
      <c r="W35" s="202"/>
      <c r="X35" s="202"/>
      <c r="Y35" s="202"/>
      <c r="Z35" s="202"/>
      <c r="AA35" s="202"/>
      <c r="AB35" s="202"/>
      <c r="AC35" s="202"/>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c r="BA35" s="206"/>
      <c r="BB35" s="206"/>
      <c r="BC35" s="206"/>
      <c r="BD35" s="206"/>
      <c r="BE35" s="206"/>
      <c r="BF35" s="206"/>
      <c r="BG35" s="206"/>
      <c r="BH35" s="206"/>
      <c r="BI35" s="206"/>
      <c r="BJ35" s="206"/>
      <c r="BK35" s="206"/>
      <c r="BL35" s="206"/>
      <c r="BM35" s="206"/>
      <c r="BN35" s="206"/>
      <c r="BO35" s="206"/>
      <c r="BP35" s="206"/>
      <c r="BQ35" s="206"/>
      <c r="BR35" s="206"/>
      <c r="BS35" s="206"/>
      <c r="BT35" s="206"/>
      <c r="BU35" s="206"/>
      <c r="BV35" s="206"/>
      <c r="BW35" s="206"/>
      <c r="BX35" s="206"/>
      <c r="BY35" s="206"/>
      <c r="BZ35" s="206"/>
      <c r="CA35" s="206"/>
      <c r="CB35" s="206"/>
      <c r="CC35" s="206"/>
      <c r="CD35" s="206"/>
      <c r="CE35" s="206"/>
      <c r="CF35" s="206"/>
      <c r="CG35" s="206"/>
      <c r="CH35" s="206"/>
      <c r="CI35" s="206"/>
      <c r="CJ35" s="206"/>
      <c r="CK35" s="206"/>
      <c r="CL35" s="206"/>
    </row>
    <row r="36" spans="2:90" x14ac:dyDescent="0.4">
      <c r="B36" s="202"/>
      <c r="C36" s="27"/>
      <c r="D36" s="27"/>
      <c r="E36" s="27"/>
      <c r="F36" s="27"/>
      <c r="G36" s="27"/>
      <c r="H36" s="202"/>
      <c r="I36" s="202"/>
      <c r="J36" s="202"/>
      <c r="K36" s="202"/>
      <c r="L36" s="202"/>
      <c r="M36" s="202"/>
      <c r="N36" s="202"/>
      <c r="O36" s="202"/>
      <c r="P36" s="202"/>
      <c r="R36" s="202"/>
      <c r="S36" s="202"/>
      <c r="T36" s="202"/>
      <c r="U36" s="202"/>
      <c r="V36" s="202"/>
      <c r="W36" s="202"/>
      <c r="X36" s="202"/>
      <c r="Y36" s="202"/>
      <c r="Z36" s="202"/>
      <c r="AA36" s="202"/>
      <c r="AB36" s="202"/>
      <c r="AC36" s="202"/>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206"/>
      <c r="BX36" s="206"/>
      <c r="BY36" s="206"/>
      <c r="BZ36" s="206"/>
      <c r="CA36" s="206"/>
      <c r="CB36" s="206"/>
      <c r="CC36" s="206"/>
      <c r="CD36" s="206"/>
      <c r="CE36" s="206"/>
      <c r="CF36" s="206"/>
      <c r="CG36" s="206"/>
      <c r="CH36" s="206"/>
      <c r="CI36" s="206"/>
      <c r="CJ36" s="206"/>
      <c r="CK36" s="206"/>
      <c r="CL36" s="206"/>
    </row>
    <row r="37" spans="2:90" x14ac:dyDescent="0.4">
      <c r="B37" s="202"/>
      <c r="C37" s="27"/>
      <c r="D37" s="27"/>
      <c r="E37" s="27"/>
      <c r="F37" s="27"/>
      <c r="G37" s="27"/>
      <c r="H37" s="202"/>
      <c r="I37" s="202"/>
      <c r="J37" s="202"/>
      <c r="K37" s="202"/>
      <c r="L37" s="202"/>
      <c r="M37" s="202"/>
      <c r="N37" s="202"/>
      <c r="O37" s="202"/>
      <c r="P37" s="202"/>
      <c r="R37" s="202"/>
      <c r="S37" s="202"/>
      <c r="T37" s="202"/>
      <c r="U37" s="202"/>
      <c r="V37" s="202"/>
      <c r="W37" s="202"/>
      <c r="X37" s="202"/>
      <c r="Y37" s="202"/>
      <c r="Z37" s="202"/>
      <c r="AA37" s="202"/>
      <c r="AB37" s="202"/>
      <c r="AC37" s="202"/>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c r="BA37" s="206"/>
      <c r="BB37" s="206"/>
      <c r="BC37" s="206"/>
      <c r="BD37" s="206"/>
      <c r="BE37" s="206"/>
      <c r="BF37" s="206"/>
      <c r="BG37" s="206"/>
      <c r="BH37" s="206"/>
      <c r="BI37" s="206"/>
      <c r="BJ37" s="206"/>
      <c r="BK37" s="206"/>
      <c r="BL37" s="206"/>
      <c r="BM37" s="206"/>
      <c r="BN37" s="206"/>
      <c r="BO37" s="206"/>
      <c r="BP37" s="206"/>
      <c r="BQ37" s="206"/>
      <c r="BR37" s="206"/>
      <c r="BS37" s="206"/>
      <c r="BT37" s="206"/>
      <c r="BU37" s="206"/>
      <c r="BV37" s="206"/>
      <c r="BW37" s="206"/>
      <c r="BX37" s="206"/>
      <c r="BY37" s="206"/>
      <c r="BZ37" s="206"/>
      <c r="CA37" s="206"/>
      <c r="CB37" s="206"/>
      <c r="CC37" s="206"/>
      <c r="CD37" s="206"/>
      <c r="CE37" s="206"/>
      <c r="CF37" s="206"/>
      <c r="CG37" s="206"/>
      <c r="CH37" s="206"/>
      <c r="CI37" s="206"/>
      <c r="CJ37" s="206"/>
      <c r="CK37" s="206"/>
      <c r="CL37" s="206"/>
    </row>
    <row r="38" spans="2:90" x14ac:dyDescent="0.4">
      <c r="B38" s="202"/>
      <c r="C38" s="27"/>
      <c r="D38" s="27"/>
      <c r="E38" s="27"/>
      <c r="F38" s="27"/>
      <c r="G38" s="27"/>
      <c r="H38" s="202"/>
      <c r="I38" s="202"/>
      <c r="J38" s="202"/>
      <c r="K38" s="202"/>
      <c r="L38" s="202"/>
      <c r="M38" s="202"/>
      <c r="N38" s="202"/>
      <c r="O38" s="202"/>
      <c r="P38" s="202"/>
      <c r="R38" s="202"/>
      <c r="S38" s="202"/>
      <c r="T38" s="202"/>
      <c r="U38" s="202"/>
      <c r="V38" s="202"/>
      <c r="W38" s="202"/>
      <c r="X38" s="202"/>
      <c r="Y38" s="202"/>
      <c r="Z38" s="202"/>
      <c r="AA38" s="202"/>
      <c r="AB38" s="202"/>
      <c r="AC38" s="202"/>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c r="BA38" s="206"/>
      <c r="BB38" s="206"/>
      <c r="BC38" s="206"/>
      <c r="BD38" s="206"/>
      <c r="BE38" s="206"/>
      <c r="BF38" s="206"/>
      <c r="BG38" s="206"/>
      <c r="BH38" s="206"/>
      <c r="BI38" s="206"/>
      <c r="BJ38" s="206"/>
      <c r="BK38" s="206"/>
      <c r="BL38" s="206"/>
      <c r="BM38" s="206"/>
      <c r="BN38" s="206"/>
      <c r="BO38" s="206"/>
      <c r="BP38" s="206"/>
      <c r="BQ38" s="206"/>
      <c r="BR38" s="206"/>
      <c r="BS38" s="206"/>
      <c r="BT38" s="206"/>
      <c r="BU38" s="206"/>
      <c r="BV38" s="206"/>
      <c r="BW38" s="206"/>
      <c r="BX38" s="206"/>
      <c r="BY38" s="206"/>
      <c r="BZ38" s="206"/>
      <c r="CA38" s="206"/>
      <c r="CB38" s="206"/>
      <c r="CC38" s="206"/>
      <c r="CD38" s="206"/>
      <c r="CE38" s="206"/>
      <c r="CF38" s="206"/>
      <c r="CG38" s="206"/>
      <c r="CH38" s="206"/>
      <c r="CI38" s="206"/>
      <c r="CJ38" s="206"/>
      <c r="CK38" s="206"/>
      <c r="CL38" s="206"/>
    </row>
    <row r="39" spans="2:90" x14ac:dyDescent="0.4">
      <c r="B39" s="202"/>
      <c r="C39" s="27"/>
      <c r="D39" s="27"/>
      <c r="E39" s="27"/>
      <c r="F39" s="27"/>
      <c r="G39" s="27"/>
      <c r="H39" s="202"/>
      <c r="I39" s="202"/>
      <c r="J39" s="202"/>
      <c r="K39" s="202"/>
      <c r="L39" s="202"/>
      <c r="M39" s="202"/>
      <c r="N39" s="202"/>
      <c r="O39" s="202"/>
      <c r="P39" s="202"/>
      <c r="R39" s="202"/>
      <c r="S39" s="202"/>
      <c r="T39" s="202"/>
      <c r="U39" s="202"/>
      <c r="V39" s="202"/>
      <c r="W39" s="202"/>
      <c r="X39" s="202"/>
      <c r="Y39" s="202"/>
      <c r="Z39" s="202"/>
      <c r="AA39" s="202"/>
      <c r="AB39" s="202"/>
      <c r="AC39" s="202"/>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c r="BA39" s="206"/>
      <c r="BB39" s="206"/>
      <c r="BC39" s="206"/>
      <c r="BD39" s="206"/>
      <c r="BE39" s="206"/>
      <c r="BF39" s="206"/>
      <c r="BG39" s="206"/>
      <c r="BH39" s="206"/>
      <c r="BI39" s="206"/>
      <c r="BJ39" s="206"/>
      <c r="BK39" s="206"/>
      <c r="BL39" s="206"/>
      <c r="BM39" s="206"/>
      <c r="BN39" s="206"/>
      <c r="BO39" s="206"/>
      <c r="BP39" s="206"/>
      <c r="BQ39" s="206"/>
      <c r="BR39" s="206"/>
      <c r="BS39" s="206"/>
      <c r="BT39" s="206"/>
      <c r="BU39" s="206"/>
      <c r="BV39" s="206"/>
      <c r="BW39" s="206"/>
      <c r="BX39" s="206"/>
      <c r="BY39" s="206"/>
      <c r="BZ39" s="206"/>
      <c r="CA39" s="206"/>
      <c r="CB39" s="206"/>
      <c r="CC39" s="206"/>
      <c r="CD39" s="206"/>
      <c r="CE39" s="206"/>
      <c r="CF39" s="206"/>
      <c r="CG39" s="206"/>
      <c r="CH39" s="206"/>
      <c r="CI39" s="206"/>
      <c r="CJ39" s="206"/>
      <c r="CK39" s="206"/>
      <c r="CL39" s="206"/>
    </row>
    <row r="40" spans="2:90" x14ac:dyDescent="0.4">
      <c r="B40" s="202"/>
      <c r="C40" s="27"/>
      <c r="D40" s="27"/>
      <c r="E40" s="27"/>
      <c r="F40" s="27"/>
      <c r="G40" s="27"/>
      <c r="H40" s="202"/>
      <c r="I40" s="202"/>
      <c r="J40" s="202"/>
      <c r="K40" s="202"/>
      <c r="L40" s="202"/>
      <c r="M40" s="202"/>
      <c r="N40" s="202"/>
      <c r="O40" s="202"/>
      <c r="P40" s="202"/>
      <c r="R40" s="202"/>
      <c r="S40" s="202"/>
      <c r="T40" s="202"/>
      <c r="U40" s="202"/>
      <c r="V40" s="202"/>
      <c r="W40" s="202"/>
      <c r="X40" s="202"/>
      <c r="Y40" s="202"/>
      <c r="Z40" s="202"/>
      <c r="AA40" s="202"/>
      <c r="AB40" s="202"/>
      <c r="AC40" s="202"/>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c r="BA40" s="206"/>
      <c r="BB40" s="206"/>
      <c r="BC40" s="206"/>
      <c r="BD40" s="206"/>
      <c r="BE40" s="206"/>
      <c r="BF40" s="206"/>
      <c r="BG40" s="206"/>
      <c r="BH40" s="206"/>
      <c r="BI40" s="206"/>
      <c r="BJ40" s="206"/>
      <c r="BK40" s="206"/>
      <c r="BL40" s="206"/>
      <c r="BM40" s="206"/>
      <c r="BN40" s="206"/>
      <c r="BO40" s="206"/>
      <c r="BP40" s="206"/>
      <c r="BQ40" s="206"/>
      <c r="BR40" s="206"/>
      <c r="BS40" s="206"/>
      <c r="BT40" s="206"/>
      <c r="BU40" s="206"/>
      <c r="BV40" s="206"/>
      <c r="BW40" s="206"/>
      <c r="BX40" s="206"/>
      <c r="BY40" s="206"/>
      <c r="BZ40" s="206"/>
      <c r="CA40" s="206"/>
      <c r="CB40" s="206"/>
      <c r="CC40" s="206"/>
      <c r="CD40" s="206"/>
      <c r="CE40" s="206"/>
      <c r="CF40" s="206"/>
      <c r="CG40" s="206"/>
      <c r="CH40" s="206"/>
      <c r="CI40" s="206"/>
      <c r="CJ40" s="206"/>
      <c r="CK40" s="206"/>
      <c r="CL40" s="206"/>
    </row>
    <row r="41" spans="2:90" x14ac:dyDescent="0.4">
      <c r="B41" s="202"/>
      <c r="C41" s="27"/>
      <c r="D41" s="27"/>
      <c r="E41" s="27"/>
      <c r="F41" s="27"/>
      <c r="G41" s="27"/>
      <c r="H41" s="202"/>
      <c r="I41" s="202"/>
      <c r="J41" s="202"/>
      <c r="K41" s="202"/>
      <c r="L41" s="202"/>
      <c r="M41" s="202"/>
      <c r="N41" s="202"/>
      <c r="O41" s="202"/>
      <c r="P41" s="202"/>
      <c r="R41" s="202"/>
      <c r="S41" s="202"/>
      <c r="T41" s="202"/>
      <c r="U41" s="202"/>
      <c r="V41" s="202"/>
      <c r="W41" s="202"/>
      <c r="X41" s="202"/>
      <c r="Y41" s="202"/>
      <c r="Z41" s="202"/>
      <c r="AA41" s="202"/>
      <c r="AB41" s="202"/>
      <c r="AC41" s="202"/>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c r="BA41" s="206"/>
      <c r="BB41" s="206"/>
      <c r="BC41" s="206"/>
      <c r="BD41" s="206"/>
      <c r="BE41" s="206"/>
      <c r="BF41" s="206"/>
      <c r="BG41" s="206"/>
      <c r="BH41" s="206"/>
      <c r="BI41" s="206"/>
      <c r="BJ41" s="206"/>
      <c r="BK41" s="206"/>
      <c r="BL41" s="206"/>
      <c r="BM41" s="206"/>
      <c r="BN41" s="206"/>
      <c r="BO41" s="206"/>
      <c r="BP41" s="206"/>
      <c r="BQ41" s="206"/>
      <c r="BR41" s="206"/>
      <c r="BS41" s="206"/>
      <c r="BT41" s="206"/>
      <c r="BU41" s="206"/>
      <c r="BV41" s="206"/>
      <c r="BW41" s="206"/>
      <c r="BX41" s="206"/>
      <c r="BY41" s="206"/>
      <c r="BZ41" s="206"/>
      <c r="CA41" s="206"/>
      <c r="CB41" s="206"/>
      <c r="CC41" s="206"/>
      <c r="CD41" s="206"/>
      <c r="CE41" s="206"/>
      <c r="CF41" s="206"/>
      <c r="CG41" s="206"/>
      <c r="CH41" s="206"/>
      <c r="CI41" s="206"/>
      <c r="CJ41" s="206"/>
      <c r="CK41" s="206"/>
      <c r="CL41" s="206"/>
    </row>
    <row r="42" spans="2:90" x14ac:dyDescent="0.4">
      <c r="B42" s="202"/>
      <c r="C42" s="27"/>
      <c r="D42" s="27"/>
      <c r="E42" s="27"/>
      <c r="F42" s="27"/>
      <c r="G42" s="27"/>
      <c r="H42" s="202"/>
      <c r="I42" s="202"/>
      <c r="J42" s="202"/>
      <c r="K42" s="202"/>
      <c r="L42" s="202"/>
      <c r="M42" s="202"/>
      <c r="N42" s="202"/>
      <c r="O42" s="202"/>
      <c r="P42" s="202"/>
      <c r="R42" s="202"/>
      <c r="S42" s="202"/>
      <c r="T42" s="202"/>
      <c r="U42" s="202"/>
      <c r="V42" s="202"/>
      <c r="W42" s="202"/>
      <c r="X42" s="202"/>
      <c r="Y42" s="202"/>
      <c r="Z42" s="202"/>
      <c r="AA42" s="202"/>
      <c r="AB42" s="202"/>
      <c r="AC42" s="202"/>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c r="BA42" s="206"/>
      <c r="BB42" s="206"/>
      <c r="BC42" s="206"/>
      <c r="BD42" s="206"/>
      <c r="BE42" s="206"/>
      <c r="BF42" s="206"/>
      <c r="BG42" s="206"/>
      <c r="BH42" s="206"/>
      <c r="BI42" s="206"/>
      <c r="BJ42" s="206"/>
      <c r="BK42" s="206"/>
      <c r="BL42" s="206"/>
      <c r="BM42" s="206"/>
      <c r="BN42" s="206"/>
      <c r="BO42" s="206"/>
      <c r="BP42" s="206"/>
      <c r="BQ42" s="206"/>
      <c r="BR42" s="206"/>
      <c r="BS42" s="206"/>
      <c r="BT42" s="206"/>
      <c r="BU42" s="206"/>
      <c r="BV42" s="206"/>
      <c r="BW42" s="206"/>
      <c r="BX42" s="206"/>
      <c r="BY42" s="206"/>
      <c r="BZ42" s="206"/>
      <c r="CA42" s="206"/>
      <c r="CB42" s="206"/>
      <c r="CC42" s="206"/>
      <c r="CD42" s="206"/>
      <c r="CE42" s="206"/>
      <c r="CF42" s="206"/>
      <c r="CG42" s="206"/>
      <c r="CH42" s="206"/>
      <c r="CI42" s="206"/>
      <c r="CJ42" s="206"/>
      <c r="CK42" s="206"/>
      <c r="CL42" s="206"/>
    </row>
    <row r="43" spans="2:90" x14ac:dyDescent="0.4">
      <c r="B43" s="66" t="s">
        <v>517</v>
      </c>
      <c r="C43" s="31"/>
      <c r="D43" t="s">
        <v>453</v>
      </c>
      <c r="E43" s="8" t="str">
        <f t="shared" ref="E43:E52" si="16">ROW()&amp;" "&amp;D43</f>
        <v>43 HVOL-EV</v>
      </c>
      <c r="F43" t="s">
        <v>454</v>
      </c>
      <c r="G43" s="31" t="s">
        <v>243</v>
      </c>
      <c r="H43" s="22"/>
      <c r="I43" s="287"/>
      <c r="J43" s="287"/>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4" t="str">
        <f ca="1">OFFSET(B44,ROW(B54)-ROW(B44),0)</f>
        <v># of units</v>
      </c>
      <c r="C44" t="s">
        <v>964</v>
      </c>
      <c r="D44" t="s">
        <v>453</v>
      </c>
      <c r="E44" s="8" t="str">
        <f t="shared" si="16"/>
        <v>44 HVOL-EV</v>
      </c>
      <c r="G44" t="str">
        <f>E44</f>
        <v>44 HVOL-EV</v>
      </c>
      <c r="H44" s="12"/>
      <c r="I44" s="60"/>
      <c r="J44" s="60"/>
      <c r="K44" s="17">
        <v>100000</v>
      </c>
      <c r="L44" s="17">
        <v>200000</v>
      </c>
      <c r="M44" s="17">
        <v>400000</v>
      </c>
      <c r="N44" s="17">
        <v>800000</v>
      </c>
      <c r="O44" s="17">
        <v>1600000</v>
      </c>
      <c r="P44" s="17">
        <v>3200000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16666.666666666668</v>
      </c>
      <c r="AF44" s="15" cm="1">
        <f t="array" ref="AF44">INDEX($K:$P,ROW(),MATCH(AF$3,$K$2:$P$2,0))/12</f>
        <v>16666.666666666668</v>
      </c>
      <c r="AG44" s="15" cm="1">
        <f t="array" ref="AG44">INDEX($K:$P,ROW(),MATCH(AG$3,$K$2:$P$2,0))/12</f>
        <v>16666.666666666668</v>
      </c>
      <c r="AH44" s="15" cm="1">
        <f t="array" ref="AH44">INDEX($K:$P,ROW(),MATCH(AH$3,$K$2:$P$2,0))/12</f>
        <v>16666.666666666668</v>
      </c>
      <c r="AI44" s="15" cm="1">
        <f t="array" ref="AI44">INDEX($K:$P,ROW(),MATCH(AI$3,$K$2:$P$2,0))/12</f>
        <v>16666.666666666668</v>
      </c>
      <c r="AJ44" s="15" cm="1">
        <f t="array" ref="AJ44">INDEX($K:$P,ROW(),MATCH(AJ$3,$K$2:$P$2,0))/12</f>
        <v>16666.666666666668</v>
      </c>
      <c r="AK44" s="15" cm="1">
        <f t="array" ref="AK44">INDEX($K:$P,ROW(),MATCH(AK$3,$K$2:$P$2,0))/12</f>
        <v>16666.666666666668</v>
      </c>
      <c r="AL44" s="15" cm="1">
        <f t="array" ref="AL44">INDEX($K:$P,ROW(),MATCH(AL$3,$K$2:$P$2,0))/12</f>
        <v>16666.666666666668</v>
      </c>
      <c r="AM44" s="15" cm="1">
        <f t="array" ref="AM44">INDEX($K:$P,ROW(),MATCH(AM$3,$K$2:$P$2,0))/12</f>
        <v>16666.666666666668</v>
      </c>
      <c r="AN44" s="15" cm="1">
        <f t="array" ref="AN44">INDEX($K:$P,ROW(),MATCH(AN$3,$K$2:$P$2,0))/12</f>
        <v>16666.666666666668</v>
      </c>
      <c r="AO44" s="15" cm="1">
        <f t="array" ref="AO44">INDEX($K:$P,ROW(),MATCH(AO$3,$K$2:$P$2,0))/12</f>
        <v>16666.666666666668</v>
      </c>
      <c r="AP44" s="15" cm="1">
        <f t="array" ref="AP44">INDEX($K:$P,ROW(),MATCH(AP$3,$K$2:$P$2,0))/12</f>
        <v>16666.666666666668</v>
      </c>
      <c r="AQ44" s="15" cm="1">
        <f t="array" ref="AQ44">INDEX($K:$P,ROW(),MATCH(AQ$3,$K$2:$P$2,0))/12</f>
        <v>33333.333333333336</v>
      </c>
      <c r="AR44" s="15" cm="1">
        <f t="array" ref="AR44">INDEX($K:$P,ROW(),MATCH(AR$3,$K$2:$P$2,0))/12</f>
        <v>33333.333333333336</v>
      </c>
      <c r="AS44" s="15" cm="1">
        <f t="array" ref="AS44">INDEX($K:$P,ROW(),MATCH(AS$3,$K$2:$P$2,0))/12</f>
        <v>33333.333333333336</v>
      </c>
      <c r="AT44" s="15" cm="1">
        <f t="array" ref="AT44">INDEX($K:$P,ROW(),MATCH(AT$3,$K$2:$P$2,0))/12</f>
        <v>33333.333333333336</v>
      </c>
      <c r="AU44" s="15" cm="1">
        <f t="array" ref="AU44">INDEX($K:$P,ROW(),MATCH(AU$3,$K$2:$P$2,0))/12</f>
        <v>33333.333333333336</v>
      </c>
      <c r="AV44" s="15" cm="1">
        <f t="array" ref="AV44">INDEX($K:$P,ROW(),MATCH(AV$3,$K$2:$P$2,0))/12</f>
        <v>33333.333333333336</v>
      </c>
      <c r="AW44" s="15" cm="1">
        <f t="array" ref="AW44">INDEX($K:$P,ROW(),MATCH(AW$3,$K$2:$P$2,0))/12</f>
        <v>33333.333333333336</v>
      </c>
      <c r="AX44" s="15" cm="1">
        <f t="array" ref="AX44">INDEX($K:$P,ROW(),MATCH(AX$3,$K$2:$P$2,0))/12</f>
        <v>33333.333333333336</v>
      </c>
      <c r="AY44" s="15" cm="1">
        <f t="array" ref="AY44">INDEX($K:$P,ROW(),MATCH(AY$3,$K$2:$P$2,0))/12</f>
        <v>33333.333333333336</v>
      </c>
      <c r="AZ44" s="15" cm="1">
        <f t="array" ref="AZ44">INDEX($K:$P,ROW(),MATCH(AZ$3,$K$2:$P$2,0))/12</f>
        <v>33333.333333333336</v>
      </c>
      <c r="BA44" s="15" cm="1">
        <f t="array" ref="BA44">INDEX($K:$P,ROW(),MATCH(BA$3,$K$2:$P$2,0))/12</f>
        <v>33333.333333333336</v>
      </c>
      <c r="BB44" s="15" cm="1">
        <f t="array" ref="BB44">INDEX($K:$P,ROW(),MATCH(BB$3,$K$2:$P$2,0))/12</f>
        <v>33333.333333333336</v>
      </c>
      <c r="BC44" s="15" cm="1">
        <f t="array" ref="BC44">INDEX($K:$P,ROW(),MATCH(BC$3,$K$2:$P$2,0))/12</f>
        <v>66666.666666666672</v>
      </c>
      <c r="BD44" s="15" cm="1">
        <f t="array" ref="BD44">INDEX($K:$P,ROW(),MATCH(BD$3,$K$2:$P$2,0))/12</f>
        <v>66666.666666666672</v>
      </c>
      <c r="BE44" s="15" cm="1">
        <f t="array" ref="BE44">INDEX($K:$P,ROW(),MATCH(BE$3,$K$2:$P$2,0))/12</f>
        <v>66666.666666666672</v>
      </c>
      <c r="BF44" s="15" cm="1">
        <f t="array" ref="BF44">INDEX($K:$P,ROW(),MATCH(BF$3,$K$2:$P$2,0))/12</f>
        <v>66666.666666666672</v>
      </c>
      <c r="BG44" s="15" cm="1">
        <f t="array" ref="BG44">INDEX($K:$P,ROW(),MATCH(BG$3,$K$2:$P$2,0))/12</f>
        <v>66666.666666666672</v>
      </c>
      <c r="BH44" s="15" cm="1">
        <f t="array" ref="BH44">INDEX($K:$P,ROW(),MATCH(BH$3,$K$2:$P$2,0))/12</f>
        <v>66666.666666666672</v>
      </c>
      <c r="BI44" s="15" cm="1">
        <f t="array" ref="BI44">INDEX($K:$P,ROW(),MATCH(BI$3,$K$2:$P$2,0))/12</f>
        <v>66666.666666666672</v>
      </c>
      <c r="BJ44" s="15" cm="1">
        <f t="array" ref="BJ44">INDEX($K:$P,ROW(),MATCH(BJ$3,$K$2:$P$2,0))/12</f>
        <v>66666.666666666672</v>
      </c>
      <c r="BK44" s="15" cm="1">
        <f t="array" ref="BK44">INDEX($K:$P,ROW(),MATCH(BK$3,$K$2:$P$2,0))/12</f>
        <v>66666.666666666672</v>
      </c>
      <c r="BL44" s="15" cm="1">
        <f t="array" ref="BL44">INDEX($K:$P,ROW(),MATCH(BL$3,$K$2:$P$2,0))/12</f>
        <v>66666.666666666672</v>
      </c>
      <c r="BM44" s="15" cm="1">
        <f t="array" ref="BM44">INDEX($K:$P,ROW(),MATCH(BM$3,$K$2:$P$2,0))/12</f>
        <v>66666.666666666672</v>
      </c>
      <c r="BN44" s="15" cm="1">
        <f t="array" ref="BN44">INDEX($K:$P,ROW(),MATCH(BN$3,$K$2:$P$2,0))/12</f>
        <v>66666.666666666672</v>
      </c>
      <c r="BO44" s="15" cm="1">
        <f t="array" ref="BO44">INDEX($K:$P,ROW(),MATCH(BO$3,$K$2:$P$2,0))/12</f>
        <v>133333.33333333334</v>
      </c>
      <c r="BP44" s="15" cm="1">
        <f t="array" ref="BP44">INDEX($K:$P,ROW(),MATCH(BP$3,$K$2:$P$2,0))/12</f>
        <v>133333.33333333334</v>
      </c>
      <c r="BQ44" s="15" cm="1">
        <f t="array" ref="BQ44">INDEX($K:$P,ROW(),MATCH(BQ$3,$K$2:$P$2,0))/12</f>
        <v>133333.33333333334</v>
      </c>
      <c r="BR44" s="15" cm="1">
        <f t="array" ref="BR44">INDEX($K:$P,ROW(),MATCH(BR$3,$K$2:$P$2,0))/12</f>
        <v>133333.33333333334</v>
      </c>
      <c r="BS44" s="15" cm="1">
        <f t="array" ref="BS44">INDEX($K:$P,ROW(),MATCH(BS$3,$K$2:$P$2,0))/12</f>
        <v>133333.33333333334</v>
      </c>
      <c r="BT44" s="15" cm="1">
        <f t="array" ref="BT44">INDEX($K:$P,ROW(),MATCH(BT$3,$K$2:$P$2,0))/12</f>
        <v>133333.33333333334</v>
      </c>
      <c r="BU44" s="15" cm="1">
        <f t="array" ref="BU44">INDEX($K:$P,ROW(),MATCH(BU$3,$K$2:$P$2,0))/12</f>
        <v>133333.33333333334</v>
      </c>
      <c r="BV44" s="15" cm="1">
        <f t="array" ref="BV44">INDEX($K:$P,ROW(),MATCH(BV$3,$K$2:$P$2,0))/12</f>
        <v>133333.33333333334</v>
      </c>
      <c r="BW44" s="15" cm="1">
        <f t="array" ref="BW44">INDEX($K:$P,ROW(),MATCH(BW$3,$K$2:$P$2,0))/12</f>
        <v>133333.33333333334</v>
      </c>
      <c r="BX44" s="15" cm="1">
        <f t="array" ref="BX44">INDEX($K:$P,ROW(),MATCH(BX$3,$K$2:$P$2,0))/12</f>
        <v>133333.33333333334</v>
      </c>
      <c r="BY44" s="15" cm="1">
        <f t="array" ref="BY44">INDEX($K:$P,ROW(),MATCH(BY$3,$K$2:$P$2,0))/12</f>
        <v>133333.33333333334</v>
      </c>
      <c r="BZ44" s="15" cm="1">
        <f t="array" ref="BZ44">INDEX($K:$P,ROW(),MATCH(BZ$3,$K$2:$P$2,0))/12</f>
        <v>133333.33333333334</v>
      </c>
      <c r="CA44" s="15" cm="1">
        <f t="array" ref="CA44">INDEX($K:$P,ROW(),MATCH(CA$3,$K$2:$P$2,0))/12</f>
        <v>266666.66666666669</v>
      </c>
      <c r="CB44" s="15" cm="1">
        <f t="array" ref="CB44">INDEX($K:$P,ROW(),MATCH(CB$3,$K$2:$P$2,0))/12</f>
        <v>266666.66666666669</v>
      </c>
      <c r="CC44" s="15" cm="1">
        <f t="array" ref="CC44">INDEX($K:$P,ROW(),MATCH(CC$3,$K$2:$P$2,0))/12</f>
        <v>266666.66666666669</v>
      </c>
      <c r="CD44" s="15" cm="1">
        <f t="array" ref="CD44">INDEX($K:$P,ROW(),MATCH(CD$3,$K$2:$P$2,0))/12</f>
        <v>266666.66666666669</v>
      </c>
      <c r="CE44" s="15" cm="1">
        <f t="array" ref="CE44">INDEX($K:$P,ROW(),MATCH(CE$3,$K$2:$P$2,0))/12</f>
        <v>266666.66666666669</v>
      </c>
      <c r="CF44" s="15" cm="1">
        <f t="array" ref="CF44">INDEX($K:$P,ROW(),MATCH(CF$3,$K$2:$P$2,0))/12</f>
        <v>266666.66666666669</v>
      </c>
      <c r="CG44" s="15" cm="1">
        <f t="array" ref="CG44">INDEX($K:$P,ROW(),MATCH(CG$3,$K$2:$P$2,0))/12</f>
        <v>266666.66666666669</v>
      </c>
      <c r="CH44" s="15" cm="1">
        <f t="array" ref="CH44">INDEX($K:$P,ROW(),MATCH(CH$3,$K$2:$P$2,0))/12</f>
        <v>266666.66666666669</v>
      </c>
      <c r="CI44" s="15" cm="1">
        <f t="array" ref="CI44">INDEX($K:$P,ROW(),MATCH(CI$3,$K$2:$P$2,0))/12</f>
        <v>266666.66666666669</v>
      </c>
      <c r="CJ44" s="15" cm="1">
        <f t="array" ref="CJ44">INDEX($K:$P,ROW(),MATCH(CJ$3,$K$2:$P$2,0))/12</f>
        <v>266666.66666666669</v>
      </c>
      <c r="CK44" s="15" cm="1">
        <f t="array" ref="CK44">INDEX($K:$P,ROW(),MATCH(CK$3,$K$2:$P$2,0))/12</f>
        <v>266666.66666666669</v>
      </c>
      <c r="CL44" s="15" cm="1">
        <f t="array" ref="CL44">INDEX($K:$P,ROW(),MATCH(CL$3,$K$2:$P$2,0))/12</f>
        <v>266666.66666666669</v>
      </c>
    </row>
    <row r="45" spans="2:90" x14ac:dyDescent="0.4">
      <c r="B45" s="187" t="str">
        <f>IFERROR(SUBSTITUTE(TRIM(LEFT(B43,SEARCH("-",B43)-1)),":",""),SUBSTITUTE(B43,":",""))</f>
        <v>Volume driven</v>
      </c>
      <c r="D45" t="s">
        <v>453</v>
      </c>
      <c r="E45" s="8" t="str">
        <f t="shared" si="16"/>
        <v>45 HVOL-EV</v>
      </c>
      <c r="G45" t="s">
        <v>332</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5" t="str">
        <f>IFERROR(SUBSTITUTE(TRIM(MID(B43, SEARCH("-", B43) + 1, LEN(B43))),":",""),"no unit")</f>
        <v>primary unit</v>
      </c>
      <c r="D46" t="s">
        <v>453</v>
      </c>
      <c r="E46" s="8" t="str">
        <f t="shared" si="16"/>
        <v>46 HVOL-EV</v>
      </c>
      <c r="G46" t="s">
        <v>332</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2" t="s">
        <v>461</v>
      </c>
      <c r="D47" t="s">
        <v>453</v>
      </c>
      <c r="E47" s="8" t="str">
        <f t="shared" si="16"/>
        <v>47 HVOL-EV</v>
      </c>
      <c r="G47" t="s">
        <v>332</v>
      </c>
      <c r="H47" s="31"/>
      <c r="I47" s="73"/>
      <c r="J47" s="73"/>
      <c r="K47" s="39"/>
      <c r="L47" s="39"/>
      <c r="M47" s="39"/>
      <c r="N47" s="39"/>
      <c r="O47" s="39"/>
      <c r="P47" s="39"/>
      <c r="R47" s="38"/>
    </row>
    <row r="48" spans="2:90" x14ac:dyDescent="0.4">
      <c r="B48" s="132" t="s">
        <v>462</v>
      </c>
      <c r="D48" t="s">
        <v>453</v>
      </c>
      <c r="E48" s="8" t="str">
        <f t="shared" si="16"/>
        <v>48 HVOL-EV</v>
      </c>
      <c r="G48" t="s">
        <v>332</v>
      </c>
      <c r="H48" s="31"/>
      <c r="I48" s="73"/>
      <c r="J48" s="73"/>
      <c r="K48" s="39"/>
      <c r="L48" s="39"/>
      <c r="M48" s="39"/>
      <c r="N48" s="39"/>
      <c r="O48" s="39"/>
      <c r="P48" s="39"/>
      <c r="R48" s="38"/>
      <c r="S48" s="199" t="str">
        <f t="shared" ref="S48:AX48" si="17">ADDRESS(ROW(S44),COLUMN(S44))</f>
        <v>$S$44</v>
      </c>
      <c r="T48" s="199" t="str">
        <f t="shared" si="17"/>
        <v>$T$44</v>
      </c>
      <c r="U48" s="199" t="str">
        <f t="shared" si="17"/>
        <v>$U$44</v>
      </c>
      <c r="V48" s="199" t="str">
        <f t="shared" si="17"/>
        <v>$V$44</v>
      </c>
      <c r="W48" s="199" t="str">
        <f t="shared" si="17"/>
        <v>$W$44</v>
      </c>
      <c r="X48" s="199" t="str">
        <f t="shared" si="17"/>
        <v>$X$44</v>
      </c>
      <c r="Y48" s="199" t="str">
        <f t="shared" si="17"/>
        <v>$Y$44</v>
      </c>
      <c r="Z48" s="199" t="str">
        <f t="shared" si="17"/>
        <v>$Z$44</v>
      </c>
      <c r="AA48" s="199" t="str">
        <f t="shared" si="17"/>
        <v>$AA$44</v>
      </c>
      <c r="AB48" s="199" t="str">
        <f t="shared" si="17"/>
        <v>$AB$44</v>
      </c>
      <c r="AC48" s="199" t="str">
        <f t="shared" si="17"/>
        <v>$AC$44</v>
      </c>
      <c r="AD48" s="199" t="str">
        <f t="shared" si="17"/>
        <v>$AD$44</v>
      </c>
      <c r="AE48" s="199" t="str">
        <f t="shared" si="17"/>
        <v>$AE$44</v>
      </c>
      <c r="AF48" s="199" t="str">
        <f t="shared" si="17"/>
        <v>$AF$44</v>
      </c>
      <c r="AG48" s="199" t="str">
        <f t="shared" si="17"/>
        <v>$AG$44</v>
      </c>
      <c r="AH48" s="199" t="str">
        <f t="shared" si="17"/>
        <v>$AH$44</v>
      </c>
      <c r="AI48" s="199" t="str">
        <f t="shared" si="17"/>
        <v>$AI$44</v>
      </c>
      <c r="AJ48" s="199" t="str">
        <f t="shared" si="17"/>
        <v>$AJ$44</v>
      </c>
      <c r="AK48" s="199" t="str">
        <f t="shared" si="17"/>
        <v>$AK$44</v>
      </c>
      <c r="AL48" s="199" t="str">
        <f t="shared" si="17"/>
        <v>$AL$44</v>
      </c>
      <c r="AM48" s="199" t="str">
        <f t="shared" si="17"/>
        <v>$AM$44</v>
      </c>
      <c r="AN48" s="199" t="str">
        <f t="shared" si="17"/>
        <v>$AN$44</v>
      </c>
      <c r="AO48" s="199" t="str">
        <f t="shared" si="17"/>
        <v>$AO$44</v>
      </c>
      <c r="AP48" s="199" t="str">
        <f t="shared" si="17"/>
        <v>$AP$44</v>
      </c>
      <c r="AQ48" s="199" t="str">
        <f t="shared" si="17"/>
        <v>$AQ$44</v>
      </c>
      <c r="AR48" s="199" t="str">
        <f t="shared" si="17"/>
        <v>$AR$44</v>
      </c>
      <c r="AS48" s="199" t="str">
        <f t="shared" si="17"/>
        <v>$AS$44</v>
      </c>
      <c r="AT48" s="199" t="str">
        <f t="shared" si="17"/>
        <v>$AT$44</v>
      </c>
      <c r="AU48" s="199" t="str">
        <f t="shared" si="17"/>
        <v>$AU$44</v>
      </c>
      <c r="AV48" s="199" t="str">
        <f t="shared" si="17"/>
        <v>$AV$44</v>
      </c>
      <c r="AW48" s="199" t="str">
        <f t="shared" si="17"/>
        <v>$AW$44</v>
      </c>
      <c r="AX48" s="199" t="str">
        <f t="shared" si="17"/>
        <v>$AX$44</v>
      </c>
      <c r="AY48" s="199" t="str">
        <f t="shared" ref="AY48:CD48" si="18">ADDRESS(ROW(AY44),COLUMN(AY44))</f>
        <v>$AY$44</v>
      </c>
      <c r="AZ48" s="199" t="str">
        <f t="shared" si="18"/>
        <v>$AZ$44</v>
      </c>
      <c r="BA48" s="199" t="str">
        <f t="shared" si="18"/>
        <v>$BA$44</v>
      </c>
      <c r="BB48" s="199" t="str">
        <f t="shared" si="18"/>
        <v>$BB$44</v>
      </c>
      <c r="BC48" s="199" t="str">
        <f t="shared" si="18"/>
        <v>$BC$44</v>
      </c>
      <c r="BD48" s="199" t="str">
        <f t="shared" si="18"/>
        <v>$BD$44</v>
      </c>
      <c r="BE48" s="199" t="str">
        <f t="shared" si="18"/>
        <v>$BE$44</v>
      </c>
      <c r="BF48" s="199" t="str">
        <f t="shared" si="18"/>
        <v>$BF$44</v>
      </c>
      <c r="BG48" s="199" t="str">
        <f t="shared" si="18"/>
        <v>$BG$44</v>
      </c>
      <c r="BH48" s="199" t="str">
        <f t="shared" si="18"/>
        <v>$BH$44</v>
      </c>
      <c r="BI48" s="199" t="str">
        <f t="shared" si="18"/>
        <v>$BI$44</v>
      </c>
      <c r="BJ48" s="199" t="str">
        <f t="shared" si="18"/>
        <v>$BJ$44</v>
      </c>
      <c r="BK48" s="199" t="str">
        <f t="shared" si="18"/>
        <v>$BK$44</v>
      </c>
      <c r="BL48" s="199" t="str">
        <f t="shared" si="18"/>
        <v>$BL$44</v>
      </c>
      <c r="BM48" s="199" t="str">
        <f t="shared" si="18"/>
        <v>$BM$44</v>
      </c>
      <c r="BN48" s="199" t="str">
        <f t="shared" si="18"/>
        <v>$BN$44</v>
      </c>
      <c r="BO48" s="199" t="str">
        <f t="shared" si="18"/>
        <v>$BO$44</v>
      </c>
      <c r="BP48" s="199" t="str">
        <f t="shared" si="18"/>
        <v>$BP$44</v>
      </c>
      <c r="BQ48" s="199" t="str">
        <f t="shared" si="18"/>
        <v>$BQ$44</v>
      </c>
      <c r="BR48" s="199" t="str">
        <f t="shared" si="18"/>
        <v>$BR$44</v>
      </c>
      <c r="BS48" s="199" t="str">
        <f t="shared" si="18"/>
        <v>$BS$44</v>
      </c>
      <c r="BT48" s="199" t="str">
        <f t="shared" si="18"/>
        <v>$BT$44</v>
      </c>
      <c r="BU48" s="199" t="str">
        <f t="shared" si="18"/>
        <v>$BU$44</v>
      </c>
      <c r="BV48" s="199" t="str">
        <f t="shared" si="18"/>
        <v>$BV$44</v>
      </c>
      <c r="BW48" s="199" t="str">
        <f t="shared" si="18"/>
        <v>$BW$44</v>
      </c>
      <c r="BX48" s="199" t="str">
        <f t="shared" si="18"/>
        <v>$BX$44</v>
      </c>
      <c r="BY48" s="199" t="str">
        <f t="shared" si="18"/>
        <v>$BY$44</v>
      </c>
      <c r="BZ48" s="199" t="str">
        <f t="shared" si="18"/>
        <v>$BZ$44</v>
      </c>
      <c r="CA48" s="199" t="str">
        <f t="shared" si="18"/>
        <v>$CA$44</v>
      </c>
      <c r="CB48" s="199" t="str">
        <f t="shared" si="18"/>
        <v>$CB$44</v>
      </c>
      <c r="CC48" s="199" t="str">
        <f t="shared" si="18"/>
        <v>$CC$44</v>
      </c>
      <c r="CD48" s="199" t="str">
        <f t="shared" si="18"/>
        <v>$CD$44</v>
      </c>
      <c r="CE48" s="199" t="str">
        <f t="shared" ref="CE48:CK48" si="19">ADDRESS(ROW(CE44),COLUMN(CE44))</f>
        <v>$CE$44</v>
      </c>
      <c r="CF48" s="199" t="str">
        <f t="shared" si="19"/>
        <v>$CF$44</v>
      </c>
      <c r="CG48" s="199" t="str">
        <f t="shared" si="19"/>
        <v>$CG$44</v>
      </c>
      <c r="CH48" s="199" t="str">
        <f t="shared" si="19"/>
        <v>$CH$44</v>
      </c>
      <c r="CI48" s="199" t="str">
        <f t="shared" si="19"/>
        <v>$CI$44</v>
      </c>
      <c r="CJ48" s="199" t="str">
        <f t="shared" si="19"/>
        <v>$CJ$44</v>
      </c>
      <c r="CK48" s="199" t="str">
        <f t="shared" si="19"/>
        <v>$CK$44</v>
      </c>
      <c r="CL48" s="199" t="str">
        <f t="shared" ref="CL48" si="20">ADDRESS(ROW(CL44),COLUMN(CL44))</f>
        <v>$CL$44</v>
      </c>
    </row>
    <row r="49" spans="2:90" x14ac:dyDescent="0.4">
      <c r="B49" s="8" t="s">
        <v>488</v>
      </c>
      <c r="D49" t="s">
        <v>453</v>
      </c>
      <c r="E49" s="8" t="str">
        <f t="shared" si="16"/>
        <v>49 HVOL-EV</v>
      </c>
      <c r="G49" t="s">
        <v>332</v>
      </c>
      <c r="H49" s="31"/>
      <c r="I49" s="73"/>
      <c r="J49" s="73"/>
      <c r="K49" s="39"/>
      <c r="L49" s="39"/>
      <c r="M49" s="39"/>
      <c r="N49" s="39"/>
      <c r="O49" s="39"/>
      <c r="P49" s="39"/>
      <c r="R49" s="38"/>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c r="AP49" s="199"/>
      <c r="AQ49" s="199"/>
      <c r="AR49" s="199"/>
      <c r="AS49" s="199"/>
      <c r="AT49" s="199"/>
      <c r="AU49" s="199"/>
      <c r="AV49" s="199"/>
      <c r="AW49" s="199"/>
      <c r="AX49" s="199"/>
      <c r="AY49" s="199"/>
      <c r="AZ49" s="199"/>
      <c r="BA49" s="199"/>
      <c r="BB49" s="199"/>
      <c r="BC49" s="199"/>
      <c r="BD49" s="199"/>
      <c r="BE49" s="199"/>
      <c r="BF49" s="199"/>
      <c r="BG49" s="199"/>
      <c r="BH49" s="199"/>
      <c r="BI49" s="199"/>
      <c r="BJ49" s="199"/>
      <c r="BK49" s="199"/>
      <c r="BL49" s="199"/>
      <c r="BM49" s="199"/>
      <c r="BN49" s="199"/>
      <c r="BO49" s="199"/>
      <c r="BP49" s="199"/>
      <c r="BQ49" s="199"/>
      <c r="BR49" s="199"/>
      <c r="BS49" s="199"/>
      <c r="BT49" s="199"/>
      <c r="BU49" s="199"/>
      <c r="BV49" s="199"/>
      <c r="BW49" s="199"/>
      <c r="BX49" s="199"/>
      <c r="BY49" s="199"/>
      <c r="BZ49" s="199"/>
      <c r="CA49" s="199"/>
      <c r="CB49" s="199"/>
      <c r="CC49" s="199"/>
      <c r="CD49" s="199"/>
      <c r="CE49" s="199"/>
      <c r="CF49" s="199"/>
      <c r="CG49" s="199"/>
      <c r="CH49" s="199"/>
      <c r="CI49" s="199"/>
      <c r="CJ49" s="199"/>
      <c r="CK49" s="199"/>
      <c r="CL49" s="199"/>
    </row>
    <row r="50" spans="2:90" x14ac:dyDescent="0.4">
      <c r="B50" s="8" t="s">
        <v>494</v>
      </c>
      <c r="D50" t="s">
        <v>453</v>
      </c>
      <c r="E50" s="8" t="str">
        <f t="shared" si="16"/>
        <v>50 HVOL-EV</v>
      </c>
      <c r="G50" t="s">
        <v>332</v>
      </c>
      <c r="H50" s="31"/>
      <c r="I50" s="73"/>
      <c r="J50" s="73"/>
      <c r="K50" s="39"/>
      <c r="L50" s="39"/>
      <c r="M50" s="39"/>
      <c r="N50" s="39"/>
      <c r="O50" s="39"/>
      <c r="P50" s="39"/>
      <c r="R50" s="38"/>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c r="AP50" s="199"/>
      <c r="AQ50" s="199"/>
      <c r="AR50" s="199"/>
      <c r="AS50" s="199"/>
      <c r="AT50" s="199"/>
      <c r="AU50" s="199"/>
      <c r="AV50" s="199"/>
      <c r="AW50" s="199"/>
      <c r="AX50" s="199"/>
      <c r="AY50" s="199"/>
      <c r="AZ50" s="199"/>
      <c r="BA50" s="199"/>
      <c r="BB50" s="199"/>
      <c r="BC50" s="199"/>
      <c r="BD50" s="199"/>
      <c r="BE50" s="199"/>
      <c r="BF50" s="199"/>
      <c r="BG50" s="199"/>
      <c r="BH50" s="199"/>
      <c r="BI50" s="199"/>
      <c r="BJ50" s="199"/>
      <c r="BK50" s="199"/>
      <c r="BL50" s="199"/>
      <c r="BM50" s="199"/>
      <c r="BN50" s="199"/>
      <c r="BO50" s="199"/>
      <c r="BP50" s="199"/>
      <c r="BQ50" s="199"/>
      <c r="BR50" s="199"/>
      <c r="BS50" s="199"/>
      <c r="BT50" s="199"/>
      <c r="BU50" s="199"/>
      <c r="BV50" s="199"/>
      <c r="BW50" s="199"/>
      <c r="BX50" s="199"/>
      <c r="BY50" s="199"/>
      <c r="BZ50" s="199"/>
      <c r="CA50" s="199"/>
      <c r="CB50" s="199"/>
      <c r="CC50" s="199"/>
      <c r="CD50" s="199"/>
      <c r="CE50" s="199"/>
      <c r="CF50" s="199"/>
      <c r="CG50" s="199"/>
      <c r="CH50" s="199"/>
      <c r="CI50" s="199"/>
      <c r="CJ50" s="199"/>
      <c r="CK50" s="199"/>
      <c r="CL50" s="199"/>
    </row>
    <row r="51" spans="2:90" x14ac:dyDescent="0.4">
      <c r="B51" s="8" t="s">
        <v>463</v>
      </c>
      <c r="D51" t="s">
        <v>453</v>
      </c>
      <c r="E51" s="8" t="str">
        <f t="shared" si="16"/>
        <v>51 HVOL-EV</v>
      </c>
      <c r="G51" t="s">
        <v>332</v>
      </c>
      <c r="H51" s="31"/>
      <c r="I51" s="73"/>
      <c r="J51" s="73"/>
      <c r="K51" s="39"/>
      <c r="L51" s="39"/>
      <c r="M51" s="39"/>
      <c r="N51" s="39"/>
      <c r="O51" s="39"/>
      <c r="P51" s="39"/>
      <c r="R51" s="38"/>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c r="AP51" s="199"/>
      <c r="AQ51" s="199"/>
      <c r="AR51" s="199"/>
      <c r="AS51" s="199"/>
      <c r="AT51" s="199"/>
      <c r="AU51" s="199"/>
      <c r="AV51" s="199"/>
      <c r="AW51" s="199"/>
      <c r="AX51" s="199"/>
      <c r="AY51" s="199"/>
      <c r="AZ51" s="199"/>
      <c r="BA51" s="199"/>
      <c r="BB51" s="199"/>
      <c r="BC51" s="199"/>
      <c r="BD51" s="199"/>
      <c r="BE51" s="199"/>
      <c r="BF51" s="199"/>
      <c r="BG51" s="199"/>
      <c r="BH51" s="199"/>
      <c r="BI51" s="199"/>
      <c r="BJ51" s="199"/>
      <c r="BK51" s="199"/>
      <c r="BL51" s="199"/>
      <c r="BM51" s="199"/>
      <c r="BN51" s="199"/>
      <c r="BO51" s="199"/>
      <c r="BP51" s="199"/>
      <c r="BQ51" s="199"/>
      <c r="BR51" s="199"/>
      <c r="BS51" s="199"/>
      <c r="BT51" s="199"/>
      <c r="BU51" s="199"/>
      <c r="BV51" s="199"/>
      <c r="BW51" s="199"/>
      <c r="BX51" s="199"/>
      <c r="BY51" s="199"/>
      <c r="BZ51" s="199"/>
      <c r="CA51" s="199"/>
      <c r="CB51" s="199"/>
      <c r="CC51" s="199"/>
      <c r="CD51" s="199"/>
      <c r="CE51" s="199"/>
      <c r="CF51" s="199"/>
      <c r="CG51" s="199"/>
      <c r="CH51" s="199"/>
      <c r="CI51" s="199"/>
      <c r="CJ51" s="199"/>
      <c r="CK51" s="199"/>
      <c r="CL51" s="199"/>
    </row>
    <row r="52" spans="2:90" x14ac:dyDescent="0.4">
      <c r="B52" s="8" t="s">
        <v>464</v>
      </c>
      <c r="D52" t="s">
        <v>453</v>
      </c>
      <c r="E52" s="8" t="str">
        <f t="shared" si="16"/>
        <v>52 HVOL-EV</v>
      </c>
      <c r="G52" t="s">
        <v>332</v>
      </c>
      <c r="H52" s="31"/>
      <c r="I52" s="73"/>
      <c r="J52" s="73"/>
      <c r="K52" s="39"/>
      <c r="L52" s="39"/>
      <c r="M52" s="39"/>
      <c r="N52" s="39"/>
      <c r="O52" s="39"/>
      <c r="P52" s="39"/>
      <c r="R52" s="38"/>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c r="AP52" s="199"/>
      <c r="AQ52" s="199"/>
      <c r="AR52" s="199"/>
      <c r="AS52" s="199"/>
      <c r="AT52" s="199"/>
      <c r="AU52" s="199"/>
      <c r="AV52" s="199"/>
      <c r="AW52" s="199"/>
      <c r="AX52" s="199"/>
      <c r="AY52" s="199"/>
      <c r="AZ52" s="199"/>
      <c r="BA52" s="199"/>
      <c r="BB52" s="199"/>
      <c r="BC52" s="199"/>
      <c r="BD52" s="199"/>
      <c r="BE52" s="199"/>
      <c r="BF52" s="199"/>
      <c r="BG52" s="199"/>
      <c r="BH52" s="199"/>
      <c r="BI52" s="199"/>
      <c r="BJ52" s="199"/>
      <c r="BK52" s="199"/>
      <c r="BL52" s="199"/>
      <c r="BM52" s="199"/>
      <c r="BN52" s="199"/>
      <c r="BO52" s="199"/>
      <c r="BP52" s="199"/>
      <c r="BQ52" s="199"/>
      <c r="BR52" s="199"/>
      <c r="BS52" s="199"/>
      <c r="BT52" s="199"/>
      <c r="BU52" s="199"/>
      <c r="BV52" s="199"/>
      <c r="BW52" s="199"/>
      <c r="BX52" s="199"/>
      <c r="BY52" s="199"/>
      <c r="BZ52" s="199"/>
      <c r="CA52" s="199"/>
      <c r="CB52" s="199"/>
      <c r="CC52" s="199"/>
      <c r="CD52" s="199"/>
      <c r="CE52" s="199"/>
      <c r="CF52" s="199"/>
      <c r="CG52" s="199"/>
      <c r="CH52" s="199"/>
      <c r="CI52" s="199"/>
      <c r="CJ52" s="199"/>
      <c r="CK52" s="199"/>
      <c r="CL52" s="199"/>
    </row>
    <row r="53" spans="2:90" x14ac:dyDescent="0.4">
      <c r="B53" s="181" t="s">
        <v>459</v>
      </c>
      <c r="E53" s="8"/>
      <c r="H53" s="182"/>
      <c r="I53" s="183"/>
      <c r="J53" s="183"/>
      <c r="K53" s="184"/>
      <c r="L53" s="184"/>
      <c r="M53" s="184"/>
      <c r="N53" s="184"/>
      <c r="O53" s="184"/>
      <c r="P53" s="184"/>
      <c r="R53" s="185"/>
      <c r="S53" s="186"/>
      <c r="T53" s="186"/>
      <c r="U53" s="186"/>
      <c r="V53" s="186"/>
      <c r="W53" s="186"/>
      <c r="X53" s="186"/>
      <c r="Y53" s="186"/>
      <c r="Z53" s="186"/>
      <c r="AA53" s="186"/>
      <c r="AB53" s="186"/>
      <c r="AC53" s="186"/>
      <c r="AD53" s="186"/>
      <c r="AE53" s="186"/>
      <c r="AF53" s="186"/>
      <c r="AG53" s="186"/>
      <c r="AH53" s="186"/>
      <c r="AI53" s="186"/>
      <c r="AJ53" s="186"/>
      <c r="AK53" s="186"/>
      <c r="AL53" s="186"/>
      <c r="AM53" s="186"/>
      <c r="AN53" s="186"/>
      <c r="AO53" s="186"/>
      <c r="AP53" s="186"/>
      <c r="AQ53" s="186"/>
      <c r="AR53" s="186"/>
      <c r="AS53" s="186"/>
      <c r="AT53" s="186"/>
      <c r="AU53" s="186"/>
      <c r="AV53" s="186"/>
      <c r="AW53" s="186"/>
      <c r="AX53" s="186"/>
      <c r="AY53" s="186"/>
      <c r="AZ53" s="186"/>
      <c r="BA53" s="186"/>
      <c r="BB53" s="186"/>
      <c r="BC53" s="186"/>
      <c r="BD53" s="186"/>
      <c r="BE53" s="186"/>
      <c r="BF53" s="186"/>
      <c r="BG53" s="186"/>
      <c r="BH53" s="186"/>
      <c r="BI53" s="186"/>
      <c r="BJ53" s="186"/>
      <c r="BK53" s="186"/>
      <c r="BL53" s="186"/>
      <c r="BM53" s="186"/>
      <c r="BN53" s="186"/>
      <c r="BO53" s="186"/>
      <c r="BP53" s="186"/>
      <c r="BQ53" s="186"/>
      <c r="BR53" s="186"/>
      <c r="BS53" s="186"/>
      <c r="BT53" s="186"/>
      <c r="BU53" s="186"/>
      <c r="BV53" s="186"/>
      <c r="BW53" s="186"/>
      <c r="BX53" s="186"/>
      <c r="BY53" s="186"/>
      <c r="BZ53" s="186"/>
      <c r="CA53" s="186"/>
      <c r="CB53" s="186"/>
      <c r="CC53" s="186"/>
      <c r="CD53" s="186"/>
      <c r="CE53" s="186"/>
      <c r="CF53" s="186"/>
      <c r="CG53" s="186"/>
      <c r="CH53" s="186"/>
      <c r="CI53" s="186"/>
      <c r="CJ53" s="186"/>
      <c r="CK53" s="186"/>
      <c r="CL53" s="186"/>
    </row>
    <row r="54" spans="2:90" x14ac:dyDescent="0.4">
      <c r="B54" s="188" t="s">
        <v>474</v>
      </c>
      <c r="E54" s="8"/>
      <c r="H54" s="182"/>
      <c r="I54" s="183"/>
      <c r="J54" s="183"/>
      <c r="K54" s="184"/>
      <c r="L54" s="184"/>
      <c r="M54" s="184"/>
      <c r="N54" s="184"/>
      <c r="O54" s="184"/>
      <c r="P54" s="184"/>
      <c r="R54" s="185"/>
      <c r="S54" s="186"/>
      <c r="T54" s="186"/>
      <c r="U54" s="186"/>
      <c r="V54" s="186"/>
      <c r="W54" s="186"/>
      <c r="X54" s="186"/>
      <c r="Y54" s="186"/>
      <c r="Z54" s="186"/>
      <c r="AA54" s="186"/>
      <c r="AB54" s="186"/>
      <c r="AC54" s="186"/>
      <c r="AD54" s="186"/>
      <c r="AE54" s="186"/>
      <c r="AF54" s="186"/>
      <c r="AG54" s="186"/>
      <c r="AH54" s="186"/>
      <c r="AI54" s="186"/>
      <c r="AJ54" s="186"/>
      <c r="AK54" s="186"/>
      <c r="AL54" s="186"/>
      <c r="AM54" s="186"/>
      <c r="AN54" s="186"/>
      <c r="AO54" s="186"/>
      <c r="AP54" s="186"/>
      <c r="AQ54" s="186"/>
      <c r="AR54" s="186"/>
      <c r="AS54" s="186"/>
      <c r="AT54" s="186"/>
      <c r="AU54" s="186"/>
      <c r="AV54" s="186"/>
      <c r="AW54" s="186"/>
      <c r="AX54" s="186"/>
      <c r="AY54" s="186"/>
      <c r="AZ54" s="186"/>
      <c r="BA54" s="186"/>
      <c r="BB54" s="186"/>
      <c r="BC54" s="186"/>
      <c r="BD54" s="186"/>
      <c r="BE54" s="186"/>
      <c r="BF54" s="186"/>
      <c r="BG54" s="186"/>
      <c r="BH54" s="186"/>
      <c r="BI54" s="186"/>
      <c r="BJ54" s="186"/>
      <c r="BK54" s="186"/>
      <c r="BL54" s="186"/>
      <c r="BM54" s="186"/>
      <c r="BN54" s="186"/>
      <c r="BO54" s="186"/>
      <c r="BP54" s="186"/>
      <c r="BQ54" s="186"/>
      <c r="BR54" s="186"/>
      <c r="BS54" s="186"/>
      <c r="BT54" s="186"/>
      <c r="BU54" s="186"/>
      <c r="BV54" s="186"/>
      <c r="BW54" s="186"/>
      <c r="BX54" s="186"/>
      <c r="BY54" s="186"/>
      <c r="BZ54" s="186"/>
      <c r="CA54" s="186"/>
      <c r="CB54" s="186"/>
      <c r="CC54" s="186"/>
      <c r="CD54" s="186"/>
      <c r="CE54" s="186"/>
      <c r="CF54" s="186"/>
      <c r="CG54" s="186"/>
      <c r="CH54" s="186"/>
      <c r="CI54" s="186"/>
      <c r="CJ54" s="186"/>
      <c r="CK54" s="186"/>
      <c r="CL54" s="186"/>
    </row>
    <row r="55" spans="2:90" x14ac:dyDescent="0.4">
      <c r="B55" s="167"/>
      <c r="E55" s="8"/>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517</v>
      </c>
      <c r="C56" s="31"/>
      <c r="D56" t="s">
        <v>1038</v>
      </c>
      <c r="E56" s="8" t="s">
        <v>1038</v>
      </c>
      <c r="F56" t="s">
        <v>454</v>
      </c>
      <c r="G56" s="31" t="s">
        <v>243</v>
      </c>
      <c r="H56" s="22"/>
      <c r="I56" s="287"/>
      <c r="J56" s="287"/>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4" t="str">
        <f ca="1">"Scenarios - "&amp;OFFSET(B58,ROW(B72)-ROW(B58),0)&amp;":"</f>
        <v>Scenarios - # of units:</v>
      </c>
      <c r="C57" s="31"/>
      <c r="D57" t="s">
        <v>1038</v>
      </c>
      <c r="E57" s="8"/>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20" t="str">
        <f ca="1">OFFSET(B58,ROW(B72)-ROW(B58),0)</f>
        <v># of units</v>
      </c>
      <c r="C58" s="27" t="s">
        <v>964</v>
      </c>
      <c r="D58" t="s">
        <v>1038</v>
      </c>
      <c r="E58" s="8"/>
      <c r="I58" s="470" t="s">
        <v>781</v>
      </c>
      <c r="J58" s="73"/>
      <c r="K58" s="38" cm="1">
        <f t="array" ref="K58">+INDEX($A59:$CL61,MATCH($I58,$B59:$B61,0),COLUMN())</f>
        <v>200000</v>
      </c>
      <c r="L58" s="38" cm="1">
        <f t="array" ref="L58">+INDEX($A59:$CL61,MATCH($I58,$B59:$B61,0),COLUMN())</f>
        <v>400000</v>
      </c>
      <c r="M58" s="38" cm="1">
        <f t="array" ref="M58">+INDEX($A59:$CL61,MATCH($I58,$B59:$B61,0),COLUMN())</f>
        <v>800000</v>
      </c>
      <c r="N58" s="38" cm="1">
        <f t="array" ref="N58">+INDEX($A59:$CL61,MATCH($I58,$B59:$B61,0),COLUMN())</f>
        <v>1600000</v>
      </c>
      <c r="O58" s="38" cm="1">
        <f t="array" ref="O58">+INDEX($A59:$CL61,MATCH($I58,$B59:$B61,0),COLUMN())</f>
        <v>3200000</v>
      </c>
      <c r="P58" s="38" cm="1">
        <f t="array" ref="P58">+INDEX($A59:$CL61,MATCH($I58,$B59:$B61,0),COLUMN())</f>
        <v>6400000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33333.333333333336</v>
      </c>
      <c r="AF58" s="38" cm="1">
        <f t="array" ref="AF58">+INDEX($A59:$CL61,MATCH($I58,$B59:$B61,0),COLUMN())</f>
        <v>33333.333333333336</v>
      </c>
      <c r="AG58" s="38" cm="1">
        <f t="array" ref="AG58">+INDEX($A59:$CL61,MATCH($I58,$B59:$B61,0),COLUMN())</f>
        <v>33333.333333333336</v>
      </c>
      <c r="AH58" s="38" cm="1">
        <f t="array" ref="AH58">+INDEX($A59:$CL61,MATCH($I58,$B59:$B61,0),COLUMN())</f>
        <v>33333.333333333336</v>
      </c>
      <c r="AI58" s="38" cm="1">
        <f t="array" ref="AI58">+INDEX($A59:$CL61,MATCH($I58,$B59:$B61,0),COLUMN())</f>
        <v>33333.333333333336</v>
      </c>
      <c r="AJ58" s="38" cm="1">
        <f t="array" ref="AJ58">+INDEX($A59:$CL61,MATCH($I58,$B59:$B61,0),COLUMN())</f>
        <v>33333.333333333336</v>
      </c>
      <c r="AK58" s="38" cm="1">
        <f t="array" ref="AK58">+INDEX($A59:$CL61,MATCH($I58,$B59:$B61,0),COLUMN())</f>
        <v>33333.333333333336</v>
      </c>
      <c r="AL58" s="38" cm="1">
        <f t="array" ref="AL58">+INDEX($A59:$CL61,MATCH($I58,$B59:$B61,0),COLUMN())</f>
        <v>33333.333333333336</v>
      </c>
      <c r="AM58" s="38" cm="1">
        <f t="array" ref="AM58">+INDEX($A59:$CL61,MATCH($I58,$B59:$B61,0),COLUMN())</f>
        <v>33333.333333333336</v>
      </c>
      <c r="AN58" s="38" cm="1">
        <f t="array" ref="AN58">+INDEX($A59:$CL61,MATCH($I58,$B59:$B61,0),COLUMN())</f>
        <v>33333.333333333336</v>
      </c>
      <c r="AO58" s="38" cm="1">
        <f t="array" ref="AO58">+INDEX($A59:$CL61,MATCH($I58,$B59:$B61,0),COLUMN())</f>
        <v>33333.333333333336</v>
      </c>
      <c r="AP58" s="38" cm="1">
        <f t="array" ref="AP58">+INDEX($A59:$CL61,MATCH($I58,$B59:$B61,0),COLUMN())</f>
        <v>33333.333333333336</v>
      </c>
      <c r="AQ58" s="38" cm="1">
        <f t="array" ref="AQ58">+INDEX($A59:$CL61,MATCH($I58,$B59:$B61,0),COLUMN())</f>
        <v>66666.666666666672</v>
      </c>
      <c r="AR58" s="38" cm="1">
        <f t="array" ref="AR58">+INDEX($A59:$CL61,MATCH($I58,$B59:$B61,0),COLUMN())</f>
        <v>66666.666666666672</v>
      </c>
      <c r="AS58" s="38" cm="1">
        <f t="array" ref="AS58">+INDEX($A59:$CL61,MATCH($I58,$B59:$B61,0),COLUMN())</f>
        <v>66666.666666666672</v>
      </c>
      <c r="AT58" s="38" cm="1">
        <f t="array" ref="AT58">+INDEX($A59:$CL61,MATCH($I58,$B59:$B61,0),COLUMN())</f>
        <v>66666.666666666672</v>
      </c>
      <c r="AU58" s="38" cm="1">
        <f t="array" ref="AU58">+INDEX($A59:$CL61,MATCH($I58,$B59:$B61,0),COLUMN())</f>
        <v>66666.666666666672</v>
      </c>
      <c r="AV58" s="38" cm="1">
        <f t="array" ref="AV58">+INDEX($A59:$CL61,MATCH($I58,$B59:$B61,0),COLUMN())</f>
        <v>66666.666666666672</v>
      </c>
      <c r="AW58" s="38" cm="1">
        <f t="array" ref="AW58">+INDEX($A59:$CL61,MATCH($I58,$B59:$B61,0),COLUMN())</f>
        <v>66666.666666666672</v>
      </c>
      <c r="AX58" s="38" cm="1">
        <f t="array" ref="AX58">+INDEX($A59:$CL61,MATCH($I58,$B59:$B61,0),COLUMN())</f>
        <v>66666.666666666672</v>
      </c>
      <c r="AY58" s="38" cm="1">
        <f t="array" ref="AY58">+INDEX($A59:$CL61,MATCH($I58,$B59:$B61,0),COLUMN())</f>
        <v>66666.666666666672</v>
      </c>
      <c r="AZ58" s="38" cm="1">
        <f t="array" ref="AZ58">+INDEX($A59:$CL61,MATCH($I58,$B59:$B61,0),COLUMN())</f>
        <v>66666.666666666672</v>
      </c>
      <c r="BA58" s="38" cm="1">
        <f t="array" ref="BA58">+INDEX($A59:$CL61,MATCH($I58,$B59:$B61,0),COLUMN())</f>
        <v>66666.666666666672</v>
      </c>
      <c r="BB58" s="38" cm="1">
        <f t="array" ref="BB58">+INDEX($A59:$CL61,MATCH($I58,$B59:$B61,0),COLUMN())</f>
        <v>66666.666666666672</v>
      </c>
      <c r="BC58" s="38" cm="1">
        <f t="array" ref="BC58">+INDEX($A59:$CL61,MATCH($I58,$B59:$B61,0),COLUMN())</f>
        <v>133333.33333333334</v>
      </c>
      <c r="BD58" s="38" cm="1">
        <f t="array" ref="BD58">+INDEX($A59:$CL61,MATCH($I58,$B59:$B61,0),COLUMN())</f>
        <v>133333.33333333334</v>
      </c>
      <c r="BE58" s="38" cm="1">
        <f t="array" ref="BE58">+INDEX($A59:$CL61,MATCH($I58,$B59:$B61,0),COLUMN())</f>
        <v>133333.33333333334</v>
      </c>
      <c r="BF58" s="38" cm="1">
        <f t="array" ref="BF58">+INDEX($A59:$CL61,MATCH($I58,$B59:$B61,0),COLUMN())</f>
        <v>133333.33333333334</v>
      </c>
      <c r="BG58" s="38" cm="1">
        <f t="array" ref="BG58">+INDEX($A59:$CL61,MATCH($I58,$B59:$B61,0),COLUMN())</f>
        <v>133333.33333333334</v>
      </c>
      <c r="BH58" s="38" cm="1">
        <f t="array" ref="BH58">+INDEX($A59:$CL61,MATCH($I58,$B59:$B61,0),COLUMN())</f>
        <v>133333.33333333334</v>
      </c>
      <c r="BI58" s="38" cm="1">
        <f t="array" ref="BI58">+INDEX($A59:$CL61,MATCH($I58,$B59:$B61,0),COLUMN())</f>
        <v>133333.33333333334</v>
      </c>
      <c r="BJ58" s="38" cm="1">
        <f t="array" ref="BJ58">+INDEX($A59:$CL61,MATCH($I58,$B59:$B61,0),COLUMN())</f>
        <v>133333.33333333334</v>
      </c>
      <c r="BK58" s="38" cm="1">
        <f t="array" ref="BK58">+INDEX($A59:$CL61,MATCH($I58,$B59:$B61,0),COLUMN())</f>
        <v>133333.33333333334</v>
      </c>
      <c r="BL58" s="38" cm="1">
        <f t="array" ref="BL58">+INDEX($A59:$CL61,MATCH($I58,$B59:$B61,0),COLUMN())</f>
        <v>133333.33333333334</v>
      </c>
      <c r="BM58" s="38" cm="1">
        <f t="array" ref="BM58">+INDEX($A59:$CL61,MATCH($I58,$B59:$B61,0),COLUMN())</f>
        <v>133333.33333333334</v>
      </c>
      <c r="BN58" s="38" cm="1">
        <f t="array" ref="BN58">+INDEX($A59:$CL61,MATCH($I58,$B59:$B61,0),COLUMN())</f>
        <v>133333.33333333334</v>
      </c>
      <c r="BO58" s="38" cm="1">
        <f t="array" ref="BO58">+INDEX($A59:$CL61,MATCH($I58,$B59:$B61,0),COLUMN())</f>
        <v>266666.66666666669</v>
      </c>
      <c r="BP58" s="38" cm="1">
        <f t="array" ref="BP58">+INDEX($A59:$CL61,MATCH($I58,$B59:$B61,0),COLUMN())</f>
        <v>266666.66666666669</v>
      </c>
      <c r="BQ58" s="38" cm="1">
        <f t="array" ref="BQ58">+INDEX($A59:$CL61,MATCH($I58,$B59:$B61,0),COLUMN())</f>
        <v>266666.66666666669</v>
      </c>
      <c r="BR58" s="38" cm="1">
        <f t="array" ref="BR58">+INDEX($A59:$CL61,MATCH($I58,$B59:$B61,0),COLUMN())</f>
        <v>266666.66666666669</v>
      </c>
      <c r="BS58" s="38" cm="1">
        <f t="array" ref="BS58">+INDEX($A59:$CL61,MATCH($I58,$B59:$B61,0),COLUMN())</f>
        <v>266666.66666666669</v>
      </c>
      <c r="BT58" s="38" cm="1">
        <f t="array" ref="BT58">+INDEX($A59:$CL61,MATCH($I58,$B59:$B61,0),COLUMN())</f>
        <v>266666.66666666669</v>
      </c>
      <c r="BU58" s="38" cm="1">
        <f t="array" ref="BU58">+INDEX($A59:$CL61,MATCH($I58,$B59:$B61,0),COLUMN())</f>
        <v>266666.66666666669</v>
      </c>
      <c r="BV58" s="38" cm="1">
        <f t="array" ref="BV58">+INDEX($A59:$CL61,MATCH($I58,$B59:$B61,0),COLUMN())</f>
        <v>266666.66666666669</v>
      </c>
      <c r="BW58" s="38" cm="1">
        <f t="array" ref="BW58">+INDEX($A59:$CL61,MATCH($I58,$B59:$B61,0),COLUMN())</f>
        <v>266666.66666666669</v>
      </c>
      <c r="BX58" s="38" cm="1">
        <f t="array" ref="BX58">+INDEX($A59:$CL61,MATCH($I58,$B59:$B61,0),COLUMN())</f>
        <v>266666.66666666669</v>
      </c>
      <c r="BY58" s="38" cm="1">
        <f t="array" ref="BY58">+INDEX($A59:$CL61,MATCH($I58,$B59:$B61,0),COLUMN())</f>
        <v>266666.66666666669</v>
      </c>
      <c r="BZ58" s="38" cm="1">
        <f t="array" ref="BZ58">+INDEX($A59:$CL61,MATCH($I58,$B59:$B61,0),COLUMN())</f>
        <v>266666.66666666669</v>
      </c>
      <c r="CA58" s="38" cm="1">
        <f t="array" ref="CA58">+INDEX($A59:$CL61,MATCH($I58,$B59:$B61,0),COLUMN())</f>
        <v>533333.33333333337</v>
      </c>
      <c r="CB58" s="38" cm="1">
        <f t="array" ref="CB58">+INDEX($A59:$CL61,MATCH($I58,$B59:$B61,0),COLUMN())</f>
        <v>533333.33333333337</v>
      </c>
      <c r="CC58" s="38" cm="1">
        <f t="array" ref="CC58">+INDEX($A59:$CL61,MATCH($I58,$B59:$B61,0),COLUMN())</f>
        <v>533333.33333333337</v>
      </c>
      <c r="CD58" s="38" cm="1">
        <f t="array" ref="CD58">+INDEX($A59:$CL61,MATCH($I58,$B59:$B61,0),COLUMN())</f>
        <v>533333.33333333337</v>
      </c>
      <c r="CE58" s="38" cm="1">
        <f t="array" ref="CE58">+INDEX($A59:$CL61,MATCH($I58,$B59:$B61,0),COLUMN())</f>
        <v>533333.33333333337</v>
      </c>
      <c r="CF58" s="38" cm="1">
        <f t="array" ref="CF58">+INDEX($A59:$CL61,MATCH($I58,$B59:$B61,0),COLUMN())</f>
        <v>533333.33333333337</v>
      </c>
      <c r="CG58" s="38" cm="1">
        <f t="array" ref="CG58">+INDEX($A59:$CL61,MATCH($I58,$B59:$B61,0),COLUMN())</f>
        <v>533333.33333333337</v>
      </c>
      <c r="CH58" s="38" cm="1">
        <f t="array" ref="CH58">+INDEX($A59:$CL61,MATCH($I58,$B59:$B61,0),COLUMN())</f>
        <v>533333.33333333337</v>
      </c>
      <c r="CI58" s="38" cm="1">
        <f t="array" ref="CI58">+INDEX($A59:$CL61,MATCH($I58,$B59:$B61,0),COLUMN())</f>
        <v>533333.33333333337</v>
      </c>
      <c r="CJ58" s="38" cm="1">
        <f t="array" ref="CJ58">+INDEX($A59:$CL61,MATCH($I58,$B59:$B61,0),COLUMN())</f>
        <v>533333.33333333337</v>
      </c>
      <c r="CK58" s="38" cm="1">
        <f t="array" ref="CK58">+INDEX($A59:$CL61,MATCH($I58,$B59:$B61,0),COLUMN())</f>
        <v>533333.33333333337</v>
      </c>
      <c r="CL58" s="38" cm="1">
        <f t="array" ref="CL58">+INDEX($A59:$CL61,MATCH($I58,$B59:$B61,0),COLUMN())</f>
        <v>533333.33333333337</v>
      </c>
    </row>
    <row r="59" spans="2:90" x14ac:dyDescent="0.4">
      <c r="B59" s="236" t="s">
        <v>1037</v>
      </c>
      <c r="C59" s="31"/>
      <c r="D59" t="s">
        <v>1038</v>
      </c>
      <c r="E59" s="8"/>
      <c r="G59" s="31"/>
      <c r="H59" s="31"/>
      <c r="I59" s="73"/>
      <c r="J59" s="73"/>
      <c r="K59" s="17">
        <v>100000</v>
      </c>
      <c r="L59" s="17">
        <v>200000</v>
      </c>
      <c r="M59" s="17">
        <v>400000</v>
      </c>
      <c r="N59" s="17">
        <v>800000</v>
      </c>
      <c r="O59" s="17">
        <v>1600000</v>
      </c>
      <c r="P59" s="17">
        <v>3200000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16666.666666666668</v>
      </c>
      <c r="AF59" s="15" cm="1">
        <f t="array" ref="AF59">INDEX($K:$P,ROW(),MATCH(AF$3,$K$2:$P$2,0))/12</f>
        <v>16666.666666666668</v>
      </c>
      <c r="AG59" s="15" cm="1">
        <f t="array" ref="AG59">INDEX($K:$P,ROW(),MATCH(AG$3,$K$2:$P$2,0))/12</f>
        <v>16666.666666666668</v>
      </c>
      <c r="AH59" s="15" cm="1">
        <f t="array" ref="AH59">INDEX($K:$P,ROW(),MATCH(AH$3,$K$2:$P$2,0))/12</f>
        <v>16666.666666666668</v>
      </c>
      <c r="AI59" s="15" cm="1">
        <f t="array" ref="AI59">INDEX($K:$P,ROW(),MATCH(AI$3,$K$2:$P$2,0))/12</f>
        <v>16666.666666666668</v>
      </c>
      <c r="AJ59" s="15" cm="1">
        <f t="array" ref="AJ59">INDEX($K:$P,ROW(),MATCH(AJ$3,$K$2:$P$2,0))/12</f>
        <v>16666.666666666668</v>
      </c>
      <c r="AK59" s="15" cm="1">
        <f t="array" ref="AK59">INDEX($K:$P,ROW(),MATCH(AK$3,$K$2:$P$2,0))/12</f>
        <v>16666.666666666668</v>
      </c>
      <c r="AL59" s="15" cm="1">
        <f t="array" ref="AL59">INDEX($K:$P,ROW(),MATCH(AL$3,$K$2:$P$2,0))/12</f>
        <v>16666.666666666668</v>
      </c>
      <c r="AM59" s="15" cm="1">
        <f t="array" ref="AM59">INDEX($K:$P,ROW(),MATCH(AM$3,$K$2:$P$2,0))/12</f>
        <v>16666.666666666668</v>
      </c>
      <c r="AN59" s="15" cm="1">
        <f t="array" ref="AN59">INDEX($K:$P,ROW(),MATCH(AN$3,$K$2:$P$2,0))/12</f>
        <v>16666.666666666668</v>
      </c>
      <c r="AO59" s="15" cm="1">
        <f t="array" ref="AO59">INDEX($K:$P,ROW(),MATCH(AO$3,$K$2:$P$2,0))/12</f>
        <v>16666.666666666668</v>
      </c>
      <c r="AP59" s="15" cm="1">
        <f t="array" ref="AP59">INDEX($K:$P,ROW(),MATCH(AP$3,$K$2:$P$2,0))/12</f>
        <v>16666.666666666668</v>
      </c>
      <c r="AQ59" s="15" cm="1">
        <f t="array" ref="AQ59">INDEX($K:$P,ROW(),MATCH(AQ$3,$K$2:$P$2,0))/12</f>
        <v>33333.333333333336</v>
      </c>
      <c r="AR59" s="15" cm="1">
        <f t="array" ref="AR59">INDEX($K:$P,ROW(),MATCH(AR$3,$K$2:$P$2,0))/12</f>
        <v>33333.333333333336</v>
      </c>
      <c r="AS59" s="15" cm="1">
        <f t="array" ref="AS59">INDEX($K:$P,ROW(),MATCH(AS$3,$K$2:$P$2,0))/12</f>
        <v>33333.333333333336</v>
      </c>
      <c r="AT59" s="15" cm="1">
        <f t="array" ref="AT59">INDEX($K:$P,ROW(),MATCH(AT$3,$K$2:$P$2,0))/12</f>
        <v>33333.333333333336</v>
      </c>
      <c r="AU59" s="15" cm="1">
        <f t="array" ref="AU59">INDEX($K:$P,ROW(),MATCH(AU$3,$K$2:$P$2,0))/12</f>
        <v>33333.333333333336</v>
      </c>
      <c r="AV59" s="15" cm="1">
        <f t="array" ref="AV59">INDEX($K:$P,ROW(),MATCH(AV$3,$K$2:$P$2,0))/12</f>
        <v>33333.333333333336</v>
      </c>
      <c r="AW59" s="15" cm="1">
        <f t="array" ref="AW59">INDEX($K:$P,ROW(),MATCH(AW$3,$K$2:$P$2,0))/12</f>
        <v>33333.333333333336</v>
      </c>
      <c r="AX59" s="15" cm="1">
        <f t="array" ref="AX59">INDEX($K:$P,ROW(),MATCH(AX$3,$K$2:$P$2,0))/12</f>
        <v>33333.333333333336</v>
      </c>
      <c r="AY59" s="15" cm="1">
        <f t="array" ref="AY59">INDEX($K:$P,ROW(),MATCH(AY$3,$K$2:$P$2,0))/12</f>
        <v>33333.333333333336</v>
      </c>
      <c r="AZ59" s="15" cm="1">
        <f t="array" ref="AZ59">INDEX($K:$P,ROW(),MATCH(AZ$3,$K$2:$P$2,0))/12</f>
        <v>33333.333333333336</v>
      </c>
      <c r="BA59" s="15" cm="1">
        <f t="array" ref="BA59">INDEX($K:$P,ROW(),MATCH(BA$3,$K$2:$P$2,0))/12</f>
        <v>33333.333333333336</v>
      </c>
      <c r="BB59" s="15" cm="1">
        <f t="array" ref="BB59">INDEX($K:$P,ROW(),MATCH(BB$3,$K$2:$P$2,0))/12</f>
        <v>33333.333333333336</v>
      </c>
      <c r="BC59" s="15" cm="1">
        <f t="array" ref="BC59">INDEX($K:$P,ROW(),MATCH(BC$3,$K$2:$P$2,0))/12</f>
        <v>66666.666666666672</v>
      </c>
      <c r="BD59" s="15" cm="1">
        <f t="array" ref="BD59">INDEX($K:$P,ROW(),MATCH(BD$3,$K$2:$P$2,0))/12</f>
        <v>66666.666666666672</v>
      </c>
      <c r="BE59" s="15" cm="1">
        <f t="array" ref="BE59">INDEX($K:$P,ROW(),MATCH(BE$3,$K$2:$P$2,0))/12</f>
        <v>66666.666666666672</v>
      </c>
      <c r="BF59" s="15" cm="1">
        <f t="array" ref="BF59">INDEX($K:$P,ROW(),MATCH(BF$3,$K$2:$P$2,0))/12</f>
        <v>66666.666666666672</v>
      </c>
      <c r="BG59" s="15" cm="1">
        <f t="array" ref="BG59">INDEX($K:$P,ROW(),MATCH(BG$3,$K$2:$P$2,0))/12</f>
        <v>66666.666666666672</v>
      </c>
      <c r="BH59" s="15" cm="1">
        <f t="array" ref="BH59">INDEX($K:$P,ROW(),MATCH(BH$3,$K$2:$P$2,0))/12</f>
        <v>66666.666666666672</v>
      </c>
      <c r="BI59" s="15" cm="1">
        <f t="array" ref="BI59">INDEX($K:$P,ROW(),MATCH(BI$3,$K$2:$P$2,0))/12</f>
        <v>66666.666666666672</v>
      </c>
      <c r="BJ59" s="15" cm="1">
        <f t="array" ref="BJ59">INDEX($K:$P,ROW(),MATCH(BJ$3,$K$2:$P$2,0))/12</f>
        <v>66666.666666666672</v>
      </c>
      <c r="BK59" s="15" cm="1">
        <f t="array" ref="BK59">INDEX($K:$P,ROW(),MATCH(BK$3,$K$2:$P$2,0))/12</f>
        <v>66666.666666666672</v>
      </c>
      <c r="BL59" s="15" cm="1">
        <f t="array" ref="BL59">INDEX($K:$P,ROW(),MATCH(BL$3,$K$2:$P$2,0))/12</f>
        <v>66666.666666666672</v>
      </c>
      <c r="BM59" s="15" cm="1">
        <f t="array" ref="BM59">INDEX($K:$P,ROW(),MATCH(BM$3,$K$2:$P$2,0))/12</f>
        <v>66666.666666666672</v>
      </c>
      <c r="BN59" s="15" cm="1">
        <f t="array" ref="BN59">INDEX($K:$P,ROW(),MATCH(BN$3,$K$2:$P$2,0))/12</f>
        <v>66666.666666666672</v>
      </c>
      <c r="BO59" s="15" cm="1">
        <f t="array" ref="BO59">INDEX($K:$P,ROW(),MATCH(BO$3,$K$2:$P$2,0))/12</f>
        <v>133333.33333333334</v>
      </c>
      <c r="BP59" s="15" cm="1">
        <f t="array" ref="BP59">INDEX($K:$P,ROW(),MATCH(BP$3,$K$2:$P$2,0))/12</f>
        <v>133333.33333333334</v>
      </c>
      <c r="BQ59" s="15" cm="1">
        <f t="array" ref="BQ59">INDEX($K:$P,ROW(),MATCH(BQ$3,$K$2:$P$2,0))/12</f>
        <v>133333.33333333334</v>
      </c>
      <c r="BR59" s="15" cm="1">
        <f t="array" ref="BR59">INDEX($K:$P,ROW(),MATCH(BR$3,$K$2:$P$2,0))/12</f>
        <v>133333.33333333334</v>
      </c>
      <c r="BS59" s="15" cm="1">
        <f t="array" ref="BS59">INDEX($K:$P,ROW(),MATCH(BS$3,$K$2:$P$2,0))/12</f>
        <v>133333.33333333334</v>
      </c>
      <c r="BT59" s="15" cm="1">
        <f t="array" ref="BT59">INDEX($K:$P,ROW(),MATCH(BT$3,$K$2:$P$2,0))/12</f>
        <v>133333.33333333334</v>
      </c>
      <c r="BU59" s="15" cm="1">
        <f t="array" ref="BU59">INDEX($K:$P,ROW(),MATCH(BU$3,$K$2:$P$2,0))/12</f>
        <v>133333.33333333334</v>
      </c>
      <c r="BV59" s="15" cm="1">
        <f t="array" ref="BV59">INDEX($K:$P,ROW(),MATCH(BV$3,$K$2:$P$2,0))/12</f>
        <v>133333.33333333334</v>
      </c>
      <c r="BW59" s="15" cm="1">
        <f t="array" ref="BW59">INDEX($K:$P,ROW(),MATCH(BW$3,$K$2:$P$2,0))/12</f>
        <v>133333.33333333334</v>
      </c>
      <c r="BX59" s="15" cm="1">
        <f t="array" ref="BX59">INDEX($K:$P,ROW(),MATCH(BX$3,$K$2:$P$2,0))/12</f>
        <v>133333.33333333334</v>
      </c>
      <c r="BY59" s="15" cm="1">
        <f t="array" ref="BY59">INDEX($K:$P,ROW(),MATCH(BY$3,$K$2:$P$2,0))/12</f>
        <v>133333.33333333334</v>
      </c>
      <c r="BZ59" s="15" cm="1">
        <f t="array" ref="BZ59">INDEX($K:$P,ROW(),MATCH(BZ$3,$K$2:$P$2,0))/12</f>
        <v>133333.33333333334</v>
      </c>
      <c r="CA59" s="15" cm="1">
        <f t="array" ref="CA59">INDEX($K:$P,ROW(),MATCH(CA$3,$K$2:$P$2,0))/12</f>
        <v>266666.66666666669</v>
      </c>
      <c r="CB59" s="15" cm="1">
        <f t="array" ref="CB59">INDEX($K:$P,ROW(),MATCH(CB$3,$K$2:$P$2,0))/12</f>
        <v>266666.66666666669</v>
      </c>
      <c r="CC59" s="15" cm="1">
        <f t="array" ref="CC59">INDEX($K:$P,ROW(),MATCH(CC$3,$K$2:$P$2,0))/12</f>
        <v>266666.66666666669</v>
      </c>
      <c r="CD59" s="15" cm="1">
        <f t="array" ref="CD59">INDEX($K:$P,ROW(),MATCH(CD$3,$K$2:$P$2,0))/12</f>
        <v>266666.66666666669</v>
      </c>
      <c r="CE59" s="15" cm="1">
        <f t="array" ref="CE59">INDEX($K:$P,ROW(),MATCH(CE$3,$K$2:$P$2,0))/12</f>
        <v>266666.66666666669</v>
      </c>
      <c r="CF59" s="15" cm="1">
        <f t="array" ref="CF59">INDEX($K:$P,ROW(),MATCH(CF$3,$K$2:$P$2,0))/12</f>
        <v>266666.66666666669</v>
      </c>
      <c r="CG59" s="15" cm="1">
        <f t="array" ref="CG59">INDEX($K:$P,ROW(),MATCH(CG$3,$K$2:$P$2,0))/12</f>
        <v>266666.66666666669</v>
      </c>
      <c r="CH59" s="15" cm="1">
        <f t="array" ref="CH59">INDEX($K:$P,ROW(),MATCH(CH$3,$K$2:$P$2,0))/12</f>
        <v>266666.66666666669</v>
      </c>
      <c r="CI59" s="15" cm="1">
        <f t="array" ref="CI59">INDEX($K:$P,ROW(),MATCH(CI$3,$K$2:$P$2,0))/12</f>
        <v>266666.66666666669</v>
      </c>
      <c r="CJ59" s="15" cm="1">
        <f t="array" ref="CJ59">INDEX($K:$P,ROW(),MATCH(CJ$3,$K$2:$P$2,0))/12</f>
        <v>266666.66666666669</v>
      </c>
      <c r="CK59" s="15" cm="1">
        <f t="array" ref="CK59">INDEX($K:$P,ROW(),MATCH(CK$3,$K$2:$P$2,0))/12</f>
        <v>266666.66666666669</v>
      </c>
      <c r="CL59" s="15" cm="1">
        <f t="array" ref="CL59">INDEX($K:$P,ROW(),MATCH(CL$3,$K$2:$P$2,0))/12</f>
        <v>266666.66666666669</v>
      </c>
    </row>
    <row r="60" spans="2:90" x14ac:dyDescent="0.4">
      <c r="B60" s="236" t="s">
        <v>781</v>
      </c>
      <c r="C60" s="31"/>
      <c r="D60" t="s">
        <v>1038</v>
      </c>
      <c r="E60" s="8"/>
      <c r="G60" s="31"/>
      <c r="H60" s="31"/>
      <c r="I60" s="73"/>
      <c r="J60" s="73"/>
      <c r="K60" s="17">
        <v>200000</v>
      </c>
      <c r="L60" s="17">
        <v>400000</v>
      </c>
      <c r="M60" s="17">
        <v>800000</v>
      </c>
      <c r="N60" s="17">
        <v>1600000</v>
      </c>
      <c r="O60" s="17">
        <v>3200000</v>
      </c>
      <c r="P60" s="17">
        <v>6400000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33333.333333333336</v>
      </c>
      <c r="AF60" s="15" cm="1">
        <f t="array" ref="AF60">INDEX($K:$P,ROW(),MATCH(AF$3,$K$2:$P$2,0))/12</f>
        <v>33333.333333333336</v>
      </c>
      <c r="AG60" s="15" cm="1">
        <f t="array" ref="AG60">INDEX($K:$P,ROW(),MATCH(AG$3,$K$2:$P$2,0))/12</f>
        <v>33333.333333333336</v>
      </c>
      <c r="AH60" s="15" cm="1">
        <f t="array" ref="AH60">INDEX($K:$P,ROW(),MATCH(AH$3,$K$2:$P$2,0))/12</f>
        <v>33333.333333333336</v>
      </c>
      <c r="AI60" s="15" cm="1">
        <f t="array" ref="AI60">INDEX($K:$P,ROW(),MATCH(AI$3,$K$2:$P$2,0))/12</f>
        <v>33333.333333333336</v>
      </c>
      <c r="AJ60" s="15" cm="1">
        <f t="array" ref="AJ60">INDEX($K:$P,ROW(),MATCH(AJ$3,$K$2:$P$2,0))/12</f>
        <v>33333.333333333336</v>
      </c>
      <c r="AK60" s="15" cm="1">
        <f t="array" ref="AK60">INDEX($K:$P,ROW(),MATCH(AK$3,$K$2:$P$2,0))/12</f>
        <v>33333.333333333336</v>
      </c>
      <c r="AL60" s="15" cm="1">
        <f t="array" ref="AL60">INDEX($K:$P,ROW(),MATCH(AL$3,$K$2:$P$2,0))/12</f>
        <v>33333.333333333336</v>
      </c>
      <c r="AM60" s="15" cm="1">
        <f t="array" ref="AM60">INDEX($K:$P,ROW(),MATCH(AM$3,$K$2:$P$2,0))/12</f>
        <v>33333.333333333336</v>
      </c>
      <c r="AN60" s="15" cm="1">
        <f t="array" ref="AN60">INDEX($K:$P,ROW(),MATCH(AN$3,$K$2:$P$2,0))/12</f>
        <v>33333.333333333336</v>
      </c>
      <c r="AO60" s="15" cm="1">
        <f t="array" ref="AO60">INDEX($K:$P,ROW(),MATCH(AO$3,$K$2:$P$2,0))/12</f>
        <v>33333.333333333336</v>
      </c>
      <c r="AP60" s="15" cm="1">
        <f t="array" ref="AP60">INDEX($K:$P,ROW(),MATCH(AP$3,$K$2:$P$2,0))/12</f>
        <v>33333.333333333336</v>
      </c>
      <c r="AQ60" s="15" cm="1">
        <f t="array" ref="AQ60">INDEX($K:$P,ROW(),MATCH(AQ$3,$K$2:$P$2,0))/12</f>
        <v>66666.666666666672</v>
      </c>
      <c r="AR60" s="15" cm="1">
        <f t="array" ref="AR60">INDEX($K:$P,ROW(),MATCH(AR$3,$K$2:$P$2,0))/12</f>
        <v>66666.666666666672</v>
      </c>
      <c r="AS60" s="15" cm="1">
        <f t="array" ref="AS60">INDEX($K:$P,ROW(),MATCH(AS$3,$K$2:$P$2,0))/12</f>
        <v>66666.666666666672</v>
      </c>
      <c r="AT60" s="15" cm="1">
        <f t="array" ref="AT60">INDEX($K:$P,ROW(),MATCH(AT$3,$K$2:$P$2,0))/12</f>
        <v>66666.666666666672</v>
      </c>
      <c r="AU60" s="15" cm="1">
        <f t="array" ref="AU60">INDEX($K:$P,ROW(),MATCH(AU$3,$K$2:$P$2,0))/12</f>
        <v>66666.666666666672</v>
      </c>
      <c r="AV60" s="15" cm="1">
        <f t="array" ref="AV60">INDEX($K:$P,ROW(),MATCH(AV$3,$K$2:$P$2,0))/12</f>
        <v>66666.666666666672</v>
      </c>
      <c r="AW60" s="15" cm="1">
        <f t="array" ref="AW60">INDEX($K:$P,ROW(),MATCH(AW$3,$K$2:$P$2,0))/12</f>
        <v>66666.666666666672</v>
      </c>
      <c r="AX60" s="15" cm="1">
        <f t="array" ref="AX60">INDEX($K:$P,ROW(),MATCH(AX$3,$K$2:$P$2,0))/12</f>
        <v>66666.666666666672</v>
      </c>
      <c r="AY60" s="15" cm="1">
        <f t="array" ref="AY60">INDEX($K:$P,ROW(),MATCH(AY$3,$K$2:$P$2,0))/12</f>
        <v>66666.666666666672</v>
      </c>
      <c r="AZ60" s="15" cm="1">
        <f t="array" ref="AZ60">INDEX($K:$P,ROW(),MATCH(AZ$3,$K$2:$P$2,0))/12</f>
        <v>66666.666666666672</v>
      </c>
      <c r="BA60" s="15" cm="1">
        <f t="array" ref="BA60">INDEX($K:$P,ROW(),MATCH(BA$3,$K$2:$P$2,0))/12</f>
        <v>66666.666666666672</v>
      </c>
      <c r="BB60" s="15" cm="1">
        <f t="array" ref="BB60">INDEX($K:$P,ROW(),MATCH(BB$3,$K$2:$P$2,0))/12</f>
        <v>66666.666666666672</v>
      </c>
      <c r="BC60" s="15" cm="1">
        <f t="array" ref="BC60">INDEX($K:$P,ROW(),MATCH(BC$3,$K$2:$P$2,0))/12</f>
        <v>133333.33333333334</v>
      </c>
      <c r="BD60" s="15" cm="1">
        <f t="array" ref="BD60">INDEX($K:$P,ROW(),MATCH(BD$3,$K$2:$P$2,0))/12</f>
        <v>133333.33333333334</v>
      </c>
      <c r="BE60" s="15" cm="1">
        <f t="array" ref="BE60">INDEX($K:$P,ROW(),MATCH(BE$3,$K$2:$P$2,0))/12</f>
        <v>133333.33333333334</v>
      </c>
      <c r="BF60" s="15" cm="1">
        <f t="array" ref="BF60">INDEX($K:$P,ROW(),MATCH(BF$3,$K$2:$P$2,0))/12</f>
        <v>133333.33333333334</v>
      </c>
      <c r="BG60" s="15" cm="1">
        <f t="array" ref="BG60">INDEX($K:$P,ROW(),MATCH(BG$3,$K$2:$P$2,0))/12</f>
        <v>133333.33333333334</v>
      </c>
      <c r="BH60" s="15" cm="1">
        <f t="array" ref="BH60">INDEX($K:$P,ROW(),MATCH(BH$3,$K$2:$P$2,0))/12</f>
        <v>133333.33333333334</v>
      </c>
      <c r="BI60" s="15" cm="1">
        <f t="array" ref="BI60">INDEX($K:$P,ROW(),MATCH(BI$3,$K$2:$P$2,0))/12</f>
        <v>133333.33333333334</v>
      </c>
      <c r="BJ60" s="15" cm="1">
        <f t="array" ref="BJ60">INDEX($K:$P,ROW(),MATCH(BJ$3,$K$2:$P$2,0))/12</f>
        <v>133333.33333333334</v>
      </c>
      <c r="BK60" s="15" cm="1">
        <f t="array" ref="BK60">INDEX($K:$P,ROW(),MATCH(BK$3,$K$2:$P$2,0))/12</f>
        <v>133333.33333333334</v>
      </c>
      <c r="BL60" s="15" cm="1">
        <f t="array" ref="BL60">INDEX($K:$P,ROW(),MATCH(BL$3,$K$2:$P$2,0))/12</f>
        <v>133333.33333333334</v>
      </c>
      <c r="BM60" s="15" cm="1">
        <f t="array" ref="BM60">INDEX($K:$P,ROW(),MATCH(BM$3,$K$2:$P$2,0))/12</f>
        <v>133333.33333333334</v>
      </c>
      <c r="BN60" s="15" cm="1">
        <f t="array" ref="BN60">INDEX($K:$P,ROW(),MATCH(BN$3,$K$2:$P$2,0))/12</f>
        <v>133333.33333333334</v>
      </c>
      <c r="BO60" s="15" cm="1">
        <f t="array" ref="BO60">INDEX($K:$P,ROW(),MATCH(BO$3,$K$2:$P$2,0))/12</f>
        <v>266666.66666666669</v>
      </c>
      <c r="BP60" s="15" cm="1">
        <f t="array" ref="BP60">INDEX($K:$P,ROW(),MATCH(BP$3,$K$2:$P$2,0))/12</f>
        <v>266666.66666666669</v>
      </c>
      <c r="BQ60" s="15" cm="1">
        <f t="array" ref="BQ60">INDEX($K:$P,ROW(),MATCH(BQ$3,$K$2:$P$2,0))/12</f>
        <v>266666.66666666669</v>
      </c>
      <c r="BR60" s="15" cm="1">
        <f t="array" ref="BR60">INDEX($K:$P,ROW(),MATCH(BR$3,$K$2:$P$2,0))/12</f>
        <v>266666.66666666669</v>
      </c>
      <c r="BS60" s="15" cm="1">
        <f t="array" ref="BS60">INDEX($K:$P,ROW(),MATCH(BS$3,$K$2:$P$2,0))/12</f>
        <v>266666.66666666669</v>
      </c>
      <c r="BT60" s="15" cm="1">
        <f t="array" ref="BT60">INDEX($K:$P,ROW(),MATCH(BT$3,$K$2:$P$2,0))/12</f>
        <v>266666.66666666669</v>
      </c>
      <c r="BU60" s="15" cm="1">
        <f t="array" ref="BU60">INDEX($K:$P,ROW(),MATCH(BU$3,$K$2:$P$2,0))/12</f>
        <v>266666.66666666669</v>
      </c>
      <c r="BV60" s="15" cm="1">
        <f t="array" ref="BV60">INDEX($K:$P,ROW(),MATCH(BV$3,$K$2:$P$2,0))/12</f>
        <v>266666.66666666669</v>
      </c>
      <c r="BW60" s="15" cm="1">
        <f t="array" ref="BW60">INDEX($K:$P,ROW(),MATCH(BW$3,$K$2:$P$2,0))/12</f>
        <v>266666.66666666669</v>
      </c>
      <c r="BX60" s="15" cm="1">
        <f t="array" ref="BX60">INDEX($K:$P,ROW(),MATCH(BX$3,$K$2:$P$2,0))/12</f>
        <v>266666.66666666669</v>
      </c>
      <c r="BY60" s="15" cm="1">
        <f t="array" ref="BY60">INDEX($K:$P,ROW(),MATCH(BY$3,$K$2:$P$2,0))/12</f>
        <v>266666.66666666669</v>
      </c>
      <c r="BZ60" s="15" cm="1">
        <f t="array" ref="BZ60">INDEX($K:$P,ROW(),MATCH(BZ$3,$K$2:$P$2,0))/12</f>
        <v>266666.66666666669</v>
      </c>
      <c r="CA60" s="15" cm="1">
        <f t="array" ref="CA60">INDEX($K:$P,ROW(),MATCH(CA$3,$K$2:$P$2,0))/12</f>
        <v>533333.33333333337</v>
      </c>
      <c r="CB60" s="15" cm="1">
        <f t="array" ref="CB60">INDEX($K:$P,ROW(),MATCH(CB$3,$K$2:$P$2,0))/12</f>
        <v>533333.33333333337</v>
      </c>
      <c r="CC60" s="15" cm="1">
        <f t="array" ref="CC60">INDEX($K:$P,ROW(),MATCH(CC$3,$K$2:$P$2,0))/12</f>
        <v>533333.33333333337</v>
      </c>
      <c r="CD60" s="15" cm="1">
        <f t="array" ref="CD60">INDEX($K:$P,ROW(),MATCH(CD$3,$K$2:$P$2,0))/12</f>
        <v>533333.33333333337</v>
      </c>
      <c r="CE60" s="15" cm="1">
        <f t="array" ref="CE60">INDEX($K:$P,ROW(),MATCH(CE$3,$K$2:$P$2,0))/12</f>
        <v>533333.33333333337</v>
      </c>
      <c r="CF60" s="15" cm="1">
        <f t="array" ref="CF60">INDEX($K:$P,ROW(),MATCH(CF$3,$K$2:$P$2,0))/12</f>
        <v>533333.33333333337</v>
      </c>
      <c r="CG60" s="15" cm="1">
        <f t="array" ref="CG60">INDEX($K:$P,ROW(),MATCH(CG$3,$K$2:$P$2,0))/12</f>
        <v>533333.33333333337</v>
      </c>
      <c r="CH60" s="15" cm="1">
        <f t="array" ref="CH60">INDEX($K:$P,ROW(),MATCH(CH$3,$K$2:$P$2,0))/12</f>
        <v>533333.33333333337</v>
      </c>
      <c r="CI60" s="15" cm="1">
        <f t="array" ref="CI60">INDEX($K:$P,ROW(),MATCH(CI$3,$K$2:$P$2,0))/12</f>
        <v>533333.33333333337</v>
      </c>
      <c r="CJ60" s="15" cm="1">
        <f t="array" ref="CJ60">INDEX($K:$P,ROW(),MATCH(CJ$3,$K$2:$P$2,0))/12</f>
        <v>533333.33333333337</v>
      </c>
      <c r="CK60" s="15" cm="1">
        <f t="array" ref="CK60">INDEX($K:$P,ROW(),MATCH(CK$3,$K$2:$P$2,0))/12</f>
        <v>533333.33333333337</v>
      </c>
      <c r="CL60" s="15" cm="1">
        <f t="array" ref="CL60">INDEX($K:$P,ROW(),MATCH(CL$3,$K$2:$P$2,0))/12</f>
        <v>533333.33333333337</v>
      </c>
    </row>
    <row r="61" spans="2:90" x14ac:dyDescent="0.4">
      <c r="B61" s="236" t="s">
        <v>1036</v>
      </c>
      <c r="C61" s="31"/>
      <c r="D61" t="s">
        <v>1038</v>
      </c>
      <c r="E61" s="8"/>
      <c r="G61" s="31"/>
      <c r="H61" s="31"/>
      <c r="I61" s="73"/>
      <c r="J61" s="73"/>
      <c r="K61" s="17">
        <v>20000</v>
      </c>
      <c r="L61" s="17">
        <v>40000</v>
      </c>
      <c r="M61" s="17">
        <v>80000</v>
      </c>
      <c r="N61" s="17">
        <v>160000</v>
      </c>
      <c r="O61" s="17">
        <v>320000</v>
      </c>
      <c r="P61" s="17">
        <v>640000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3333.3333333333335</v>
      </c>
      <c r="AF61" s="15" cm="1">
        <f t="array" ref="AF61">INDEX($K:$P,ROW(),MATCH(AF$3,$K$2:$P$2,0))/12</f>
        <v>3333.3333333333335</v>
      </c>
      <c r="AG61" s="15" cm="1">
        <f t="array" ref="AG61">INDEX($K:$P,ROW(),MATCH(AG$3,$K$2:$P$2,0))/12</f>
        <v>3333.3333333333335</v>
      </c>
      <c r="AH61" s="15" cm="1">
        <f t="array" ref="AH61">INDEX($K:$P,ROW(),MATCH(AH$3,$K$2:$P$2,0))/12</f>
        <v>3333.3333333333335</v>
      </c>
      <c r="AI61" s="15" cm="1">
        <f t="array" ref="AI61">INDEX($K:$P,ROW(),MATCH(AI$3,$K$2:$P$2,0))/12</f>
        <v>3333.3333333333335</v>
      </c>
      <c r="AJ61" s="15" cm="1">
        <f t="array" ref="AJ61">INDEX($K:$P,ROW(),MATCH(AJ$3,$K$2:$P$2,0))/12</f>
        <v>3333.3333333333335</v>
      </c>
      <c r="AK61" s="15" cm="1">
        <f t="array" ref="AK61">INDEX($K:$P,ROW(),MATCH(AK$3,$K$2:$P$2,0))/12</f>
        <v>3333.3333333333335</v>
      </c>
      <c r="AL61" s="15" cm="1">
        <f t="array" ref="AL61">INDEX($K:$P,ROW(),MATCH(AL$3,$K$2:$P$2,0))/12</f>
        <v>3333.3333333333335</v>
      </c>
      <c r="AM61" s="15" cm="1">
        <f t="array" ref="AM61">INDEX($K:$P,ROW(),MATCH(AM$3,$K$2:$P$2,0))/12</f>
        <v>3333.3333333333335</v>
      </c>
      <c r="AN61" s="15" cm="1">
        <f t="array" ref="AN61">INDEX($K:$P,ROW(),MATCH(AN$3,$K$2:$P$2,0))/12</f>
        <v>3333.3333333333335</v>
      </c>
      <c r="AO61" s="15" cm="1">
        <f t="array" ref="AO61">INDEX($K:$P,ROW(),MATCH(AO$3,$K$2:$P$2,0))/12</f>
        <v>3333.3333333333335</v>
      </c>
      <c r="AP61" s="15" cm="1">
        <f t="array" ref="AP61">INDEX($K:$P,ROW(),MATCH(AP$3,$K$2:$P$2,0))/12</f>
        <v>3333.3333333333335</v>
      </c>
      <c r="AQ61" s="15" cm="1">
        <f t="array" ref="AQ61">INDEX($K:$P,ROW(),MATCH(AQ$3,$K$2:$P$2,0))/12</f>
        <v>6666.666666666667</v>
      </c>
      <c r="AR61" s="15" cm="1">
        <f t="array" ref="AR61">INDEX($K:$P,ROW(),MATCH(AR$3,$K$2:$P$2,0))/12</f>
        <v>6666.666666666667</v>
      </c>
      <c r="AS61" s="15" cm="1">
        <f t="array" ref="AS61">INDEX($K:$P,ROW(),MATCH(AS$3,$K$2:$P$2,0))/12</f>
        <v>6666.666666666667</v>
      </c>
      <c r="AT61" s="15" cm="1">
        <f t="array" ref="AT61">INDEX($K:$P,ROW(),MATCH(AT$3,$K$2:$P$2,0))/12</f>
        <v>6666.666666666667</v>
      </c>
      <c r="AU61" s="15" cm="1">
        <f t="array" ref="AU61">INDEX($K:$P,ROW(),MATCH(AU$3,$K$2:$P$2,0))/12</f>
        <v>6666.666666666667</v>
      </c>
      <c r="AV61" s="15" cm="1">
        <f t="array" ref="AV61">INDEX($K:$P,ROW(),MATCH(AV$3,$K$2:$P$2,0))/12</f>
        <v>6666.666666666667</v>
      </c>
      <c r="AW61" s="15" cm="1">
        <f t="array" ref="AW61">INDEX($K:$P,ROW(),MATCH(AW$3,$K$2:$P$2,0))/12</f>
        <v>6666.666666666667</v>
      </c>
      <c r="AX61" s="15" cm="1">
        <f t="array" ref="AX61">INDEX($K:$P,ROW(),MATCH(AX$3,$K$2:$P$2,0))/12</f>
        <v>6666.666666666667</v>
      </c>
      <c r="AY61" s="15" cm="1">
        <f t="array" ref="AY61">INDEX($K:$P,ROW(),MATCH(AY$3,$K$2:$P$2,0))/12</f>
        <v>6666.666666666667</v>
      </c>
      <c r="AZ61" s="15" cm="1">
        <f t="array" ref="AZ61">INDEX($K:$P,ROW(),MATCH(AZ$3,$K$2:$P$2,0))/12</f>
        <v>6666.666666666667</v>
      </c>
      <c r="BA61" s="15" cm="1">
        <f t="array" ref="BA61">INDEX($K:$P,ROW(),MATCH(BA$3,$K$2:$P$2,0))/12</f>
        <v>6666.666666666667</v>
      </c>
      <c r="BB61" s="15" cm="1">
        <f t="array" ref="BB61">INDEX($K:$P,ROW(),MATCH(BB$3,$K$2:$P$2,0))/12</f>
        <v>6666.666666666667</v>
      </c>
      <c r="BC61" s="15" cm="1">
        <f t="array" ref="BC61">INDEX($K:$P,ROW(),MATCH(BC$3,$K$2:$P$2,0))/12</f>
        <v>13333.333333333334</v>
      </c>
      <c r="BD61" s="15" cm="1">
        <f t="array" ref="BD61">INDEX($K:$P,ROW(),MATCH(BD$3,$K$2:$P$2,0))/12</f>
        <v>13333.333333333334</v>
      </c>
      <c r="BE61" s="15" cm="1">
        <f t="array" ref="BE61">INDEX($K:$P,ROW(),MATCH(BE$3,$K$2:$P$2,0))/12</f>
        <v>13333.333333333334</v>
      </c>
      <c r="BF61" s="15" cm="1">
        <f t="array" ref="BF61">INDEX($K:$P,ROW(),MATCH(BF$3,$K$2:$P$2,0))/12</f>
        <v>13333.333333333334</v>
      </c>
      <c r="BG61" s="15" cm="1">
        <f t="array" ref="BG61">INDEX($K:$P,ROW(),MATCH(BG$3,$K$2:$P$2,0))/12</f>
        <v>13333.333333333334</v>
      </c>
      <c r="BH61" s="15" cm="1">
        <f t="array" ref="BH61">INDEX($K:$P,ROW(),MATCH(BH$3,$K$2:$P$2,0))/12</f>
        <v>13333.333333333334</v>
      </c>
      <c r="BI61" s="15" cm="1">
        <f t="array" ref="BI61">INDEX($K:$P,ROW(),MATCH(BI$3,$K$2:$P$2,0))/12</f>
        <v>13333.333333333334</v>
      </c>
      <c r="BJ61" s="15" cm="1">
        <f t="array" ref="BJ61">INDEX($K:$P,ROW(),MATCH(BJ$3,$K$2:$P$2,0))/12</f>
        <v>13333.333333333334</v>
      </c>
      <c r="BK61" s="15" cm="1">
        <f t="array" ref="BK61">INDEX($K:$P,ROW(),MATCH(BK$3,$K$2:$P$2,0))/12</f>
        <v>13333.333333333334</v>
      </c>
      <c r="BL61" s="15" cm="1">
        <f t="array" ref="BL61">INDEX($K:$P,ROW(),MATCH(BL$3,$K$2:$P$2,0))/12</f>
        <v>13333.333333333334</v>
      </c>
      <c r="BM61" s="15" cm="1">
        <f t="array" ref="BM61">INDEX($K:$P,ROW(),MATCH(BM$3,$K$2:$P$2,0))/12</f>
        <v>13333.333333333334</v>
      </c>
      <c r="BN61" s="15" cm="1">
        <f t="array" ref="BN61">INDEX($K:$P,ROW(),MATCH(BN$3,$K$2:$P$2,0))/12</f>
        <v>13333.333333333334</v>
      </c>
      <c r="BO61" s="15" cm="1">
        <f t="array" ref="BO61">INDEX($K:$P,ROW(),MATCH(BO$3,$K$2:$P$2,0))/12</f>
        <v>26666.666666666668</v>
      </c>
      <c r="BP61" s="15" cm="1">
        <f t="array" ref="BP61">INDEX($K:$P,ROW(),MATCH(BP$3,$K$2:$P$2,0))/12</f>
        <v>26666.666666666668</v>
      </c>
      <c r="BQ61" s="15" cm="1">
        <f t="array" ref="BQ61">INDEX($K:$P,ROW(),MATCH(BQ$3,$K$2:$P$2,0))/12</f>
        <v>26666.666666666668</v>
      </c>
      <c r="BR61" s="15" cm="1">
        <f t="array" ref="BR61">INDEX($K:$P,ROW(),MATCH(BR$3,$K$2:$P$2,0))/12</f>
        <v>26666.666666666668</v>
      </c>
      <c r="BS61" s="15" cm="1">
        <f t="array" ref="BS61">INDEX($K:$P,ROW(),MATCH(BS$3,$K$2:$P$2,0))/12</f>
        <v>26666.666666666668</v>
      </c>
      <c r="BT61" s="15" cm="1">
        <f t="array" ref="BT61">INDEX($K:$P,ROW(),MATCH(BT$3,$K$2:$P$2,0))/12</f>
        <v>26666.666666666668</v>
      </c>
      <c r="BU61" s="15" cm="1">
        <f t="array" ref="BU61">INDEX($K:$P,ROW(),MATCH(BU$3,$K$2:$P$2,0))/12</f>
        <v>26666.666666666668</v>
      </c>
      <c r="BV61" s="15" cm="1">
        <f t="array" ref="BV61">INDEX($K:$P,ROW(),MATCH(BV$3,$K$2:$P$2,0))/12</f>
        <v>26666.666666666668</v>
      </c>
      <c r="BW61" s="15" cm="1">
        <f t="array" ref="BW61">INDEX($K:$P,ROW(),MATCH(BW$3,$K$2:$P$2,0))/12</f>
        <v>26666.666666666668</v>
      </c>
      <c r="BX61" s="15" cm="1">
        <f t="array" ref="BX61">INDEX($K:$P,ROW(),MATCH(BX$3,$K$2:$P$2,0))/12</f>
        <v>26666.666666666668</v>
      </c>
      <c r="BY61" s="15" cm="1">
        <f t="array" ref="BY61">INDEX($K:$P,ROW(),MATCH(BY$3,$K$2:$P$2,0))/12</f>
        <v>26666.666666666668</v>
      </c>
      <c r="BZ61" s="15" cm="1">
        <f t="array" ref="BZ61">INDEX($K:$P,ROW(),MATCH(BZ$3,$K$2:$P$2,0))/12</f>
        <v>26666.666666666668</v>
      </c>
      <c r="CA61" s="15" cm="1">
        <f t="array" ref="CA61">INDEX($K:$P,ROW(),MATCH(CA$3,$K$2:$P$2,0))/12</f>
        <v>53333.333333333336</v>
      </c>
      <c r="CB61" s="15" cm="1">
        <f t="array" ref="CB61">INDEX($K:$P,ROW(),MATCH(CB$3,$K$2:$P$2,0))/12</f>
        <v>53333.333333333336</v>
      </c>
      <c r="CC61" s="15" cm="1">
        <f t="array" ref="CC61">INDEX($K:$P,ROW(),MATCH(CC$3,$K$2:$P$2,0))/12</f>
        <v>53333.333333333336</v>
      </c>
      <c r="CD61" s="15" cm="1">
        <f t="array" ref="CD61">INDEX($K:$P,ROW(),MATCH(CD$3,$K$2:$P$2,0))/12</f>
        <v>53333.333333333336</v>
      </c>
      <c r="CE61" s="15" cm="1">
        <f t="array" ref="CE61">INDEX($K:$P,ROW(),MATCH(CE$3,$K$2:$P$2,0))/12</f>
        <v>53333.333333333336</v>
      </c>
      <c r="CF61" s="15" cm="1">
        <f t="array" ref="CF61">INDEX($K:$P,ROW(),MATCH(CF$3,$K$2:$P$2,0))/12</f>
        <v>53333.333333333336</v>
      </c>
      <c r="CG61" s="15" cm="1">
        <f t="array" ref="CG61">INDEX($K:$P,ROW(),MATCH(CG$3,$K$2:$P$2,0))/12</f>
        <v>53333.333333333336</v>
      </c>
      <c r="CH61" s="15" cm="1">
        <f t="array" ref="CH61">INDEX($K:$P,ROW(),MATCH(CH$3,$K$2:$P$2,0))/12</f>
        <v>53333.333333333336</v>
      </c>
      <c r="CI61" s="15" cm="1">
        <f t="array" ref="CI61">INDEX($K:$P,ROW(),MATCH(CI$3,$K$2:$P$2,0))/12</f>
        <v>53333.333333333336</v>
      </c>
      <c r="CJ61" s="15" cm="1">
        <f t="array" ref="CJ61">INDEX($K:$P,ROW(),MATCH(CJ$3,$K$2:$P$2,0))/12</f>
        <v>53333.333333333336</v>
      </c>
      <c r="CK61" s="15" cm="1">
        <f t="array" ref="CK61">INDEX($K:$P,ROW(),MATCH(CK$3,$K$2:$P$2,0))/12</f>
        <v>53333.333333333336</v>
      </c>
      <c r="CL61" s="15" cm="1">
        <f t="array" ref="CL61">INDEX($K:$P,ROW(),MATCH(CL$3,$K$2:$P$2,0))/12</f>
        <v>53333.333333333336</v>
      </c>
    </row>
    <row r="62" spans="2:90" x14ac:dyDescent="0.4">
      <c r="B62" s="236"/>
      <c r="C62" s="31"/>
      <c r="D62" t="s">
        <v>1038</v>
      </c>
      <c r="E62" s="8"/>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7" t="str">
        <f>IFERROR(SUBSTITUTE(TRIM(LEFT(B56,SEARCH("-",B56)-1)),":",""),SUBSTITUTE(B56,":",""))</f>
        <v>Volume driven</v>
      </c>
      <c r="D63" t="s">
        <v>1038</v>
      </c>
      <c r="E63" s="8"/>
      <c r="G63" t="s">
        <v>332</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5" t="str">
        <f>IFERROR(SUBSTITUTE(TRIM(MID(B56, SEARCH("-", B56) + 1, LEN(B56))),":",""),"no unit")</f>
        <v>primary unit</v>
      </c>
      <c r="D64" t="s">
        <v>1038</v>
      </c>
      <c r="E64" s="8"/>
      <c r="G64" t="s">
        <v>332</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2" t="s">
        <v>461</v>
      </c>
      <c r="D65" t="s">
        <v>1038</v>
      </c>
      <c r="E65" s="8"/>
      <c r="G65" t="s">
        <v>332</v>
      </c>
      <c r="H65" s="31"/>
      <c r="I65" s="73"/>
      <c r="J65" s="73"/>
      <c r="K65" s="39"/>
      <c r="L65" s="39"/>
      <c r="M65" s="39"/>
      <c r="N65" s="39"/>
      <c r="O65" s="39"/>
      <c r="P65" s="39"/>
      <c r="R65" s="38"/>
    </row>
    <row r="66" spans="2:90" x14ac:dyDescent="0.4">
      <c r="B66" s="132" t="s">
        <v>462</v>
      </c>
      <c r="D66" t="s">
        <v>1038</v>
      </c>
      <c r="E66" s="8"/>
      <c r="G66" t="s">
        <v>332</v>
      </c>
      <c r="H66" s="31"/>
      <c r="I66" s="73"/>
      <c r="J66" s="73"/>
      <c r="K66" s="39"/>
      <c r="L66" s="39"/>
      <c r="M66" s="39"/>
      <c r="N66" s="39"/>
      <c r="O66" s="39"/>
      <c r="P66" s="39"/>
      <c r="R66" s="38"/>
      <c r="S66" s="199" t="str">
        <f t="shared" ref="S66:AX66" si="21">ADDRESS(ROW(S58),COLUMN(S58))</f>
        <v>$S$58</v>
      </c>
      <c r="T66" s="199" t="str">
        <f t="shared" si="21"/>
        <v>$T$58</v>
      </c>
      <c r="U66" s="199" t="str">
        <f t="shared" si="21"/>
        <v>$U$58</v>
      </c>
      <c r="V66" s="199" t="str">
        <f t="shared" si="21"/>
        <v>$V$58</v>
      </c>
      <c r="W66" s="199" t="str">
        <f t="shared" si="21"/>
        <v>$W$58</v>
      </c>
      <c r="X66" s="199" t="str">
        <f t="shared" si="21"/>
        <v>$X$58</v>
      </c>
      <c r="Y66" s="199" t="str">
        <f t="shared" si="21"/>
        <v>$Y$58</v>
      </c>
      <c r="Z66" s="199" t="str">
        <f t="shared" si="21"/>
        <v>$Z$58</v>
      </c>
      <c r="AA66" s="199" t="str">
        <f t="shared" si="21"/>
        <v>$AA$58</v>
      </c>
      <c r="AB66" s="199" t="str">
        <f t="shared" si="21"/>
        <v>$AB$58</v>
      </c>
      <c r="AC66" s="199" t="str">
        <f t="shared" si="21"/>
        <v>$AC$58</v>
      </c>
      <c r="AD66" s="199" t="str">
        <f t="shared" si="21"/>
        <v>$AD$58</v>
      </c>
      <c r="AE66" s="199" t="str">
        <f t="shared" si="21"/>
        <v>$AE$58</v>
      </c>
      <c r="AF66" s="199" t="str">
        <f t="shared" si="21"/>
        <v>$AF$58</v>
      </c>
      <c r="AG66" s="199" t="str">
        <f t="shared" si="21"/>
        <v>$AG$58</v>
      </c>
      <c r="AH66" s="199" t="str">
        <f t="shared" si="21"/>
        <v>$AH$58</v>
      </c>
      <c r="AI66" s="199" t="str">
        <f t="shared" si="21"/>
        <v>$AI$58</v>
      </c>
      <c r="AJ66" s="199" t="str">
        <f t="shared" si="21"/>
        <v>$AJ$58</v>
      </c>
      <c r="AK66" s="199" t="str">
        <f t="shared" si="21"/>
        <v>$AK$58</v>
      </c>
      <c r="AL66" s="199" t="str">
        <f t="shared" si="21"/>
        <v>$AL$58</v>
      </c>
      <c r="AM66" s="199" t="str">
        <f t="shared" si="21"/>
        <v>$AM$58</v>
      </c>
      <c r="AN66" s="199" t="str">
        <f t="shared" si="21"/>
        <v>$AN$58</v>
      </c>
      <c r="AO66" s="199" t="str">
        <f t="shared" si="21"/>
        <v>$AO$58</v>
      </c>
      <c r="AP66" s="199" t="str">
        <f t="shared" si="21"/>
        <v>$AP$58</v>
      </c>
      <c r="AQ66" s="199" t="str">
        <f t="shared" si="21"/>
        <v>$AQ$58</v>
      </c>
      <c r="AR66" s="199" t="str">
        <f t="shared" si="21"/>
        <v>$AR$58</v>
      </c>
      <c r="AS66" s="199" t="str">
        <f t="shared" si="21"/>
        <v>$AS$58</v>
      </c>
      <c r="AT66" s="199" t="str">
        <f t="shared" si="21"/>
        <v>$AT$58</v>
      </c>
      <c r="AU66" s="199" t="str">
        <f t="shared" si="21"/>
        <v>$AU$58</v>
      </c>
      <c r="AV66" s="199" t="str">
        <f t="shared" si="21"/>
        <v>$AV$58</v>
      </c>
      <c r="AW66" s="199" t="str">
        <f t="shared" si="21"/>
        <v>$AW$58</v>
      </c>
      <c r="AX66" s="199" t="str">
        <f t="shared" si="21"/>
        <v>$AX$58</v>
      </c>
      <c r="AY66" s="199" t="str">
        <f t="shared" ref="AY66:CD66" si="22">ADDRESS(ROW(AY58),COLUMN(AY58))</f>
        <v>$AY$58</v>
      </c>
      <c r="AZ66" s="199" t="str">
        <f t="shared" si="22"/>
        <v>$AZ$58</v>
      </c>
      <c r="BA66" s="199" t="str">
        <f t="shared" si="22"/>
        <v>$BA$58</v>
      </c>
      <c r="BB66" s="199" t="str">
        <f t="shared" si="22"/>
        <v>$BB$58</v>
      </c>
      <c r="BC66" s="199" t="str">
        <f t="shared" si="22"/>
        <v>$BC$58</v>
      </c>
      <c r="BD66" s="199" t="str">
        <f t="shared" si="22"/>
        <v>$BD$58</v>
      </c>
      <c r="BE66" s="199" t="str">
        <f t="shared" si="22"/>
        <v>$BE$58</v>
      </c>
      <c r="BF66" s="199" t="str">
        <f t="shared" si="22"/>
        <v>$BF$58</v>
      </c>
      <c r="BG66" s="199" t="str">
        <f t="shared" si="22"/>
        <v>$BG$58</v>
      </c>
      <c r="BH66" s="199" t="str">
        <f t="shared" si="22"/>
        <v>$BH$58</v>
      </c>
      <c r="BI66" s="199" t="str">
        <f t="shared" si="22"/>
        <v>$BI$58</v>
      </c>
      <c r="BJ66" s="199" t="str">
        <f t="shared" si="22"/>
        <v>$BJ$58</v>
      </c>
      <c r="BK66" s="199" t="str">
        <f t="shared" si="22"/>
        <v>$BK$58</v>
      </c>
      <c r="BL66" s="199" t="str">
        <f t="shared" si="22"/>
        <v>$BL$58</v>
      </c>
      <c r="BM66" s="199" t="str">
        <f t="shared" si="22"/>
        <v>$BM$58</v>
      </c>
      <c r="BN66" s="199" t="str">
        <f t="shared" si="22"/>
        <v>$BN$58</v>
      </c>
      <c r="BO66" s="199" t="str">
        <f t="shared" si="22"/>
        <v>$BO$58</v>
      </c>
      <c r="BP66" s="199" t="str">
        <f t="shared" si="22"/>
        <v>$BP$58</v>
      </c>
      <c r="BQ66" s="199" t="str">
        <f t="shared" si="22"/>
        <v>$BQ$58</v>
      </c>
      <c r="BR66" s="199" t="str">
        <f t="shared" si="22"/>
        <v>$BR$58</v>
      </c>
      <c r="BS66" s="199" t="str">
        <f t="shared" si="22"/>
        <v>$BS$58</v>
      </c>
      <c r="BT66" s="199" t="str">
        <f t="shared" si="22"/>
        <v>$BT$58</v>
      </c>
      <c r="BU66" s="199" t="str">
        <f t="shared" si="22"/>
        <v>$BU$58</v>
      </c>
      <c r="BV66" s="199" t="str">
        <f t="shared" si="22"/>
        <v>$BV$58</v>
      </c>
      <c r="BW66" s="199" t="str">
        <f t="shared" si="22"/>
        <v>$BW$58</v>
      </c>
      <c r="BX66" s="199" t="str">
        <f t="shared" si="22"/>
        <v>$BX$58</v>
      </c>
      <c r="BY66" s="199" t="str">
        <f t="shared" si="22"/>
        <v>$BY$58</v>
      </c>
      <c r="BZ66" s="199" t="str">
        <f t="shared" si="22"/>
        <v>$BZ$58</v>
      </c>
      <c r="CA66" s="199" t="str">
        <f t="shared" si="22"/>
        <v>$CA$58</v>
      </c>
      <c r="CB66" s="199" t="str">
        <f t="shared" si="22"/>
        <v>$CB$58</v>
      </c>
      <c r="CC66" s="199" t="str">
        <f t="shared" si="22"/>
        <v>$CC$58</v>
      </c>
      <c r="CD66" s="199" t="str">
        <f t="shared" si="22"/>
        <v>$CD$58</v>
      </c>
      <c r="CE66" s="199" t="str">
        <f t="shared" ref="CE66:CL66" si="23">ADDRESS(ROW(CE58),COLUMN(CE58))</f>
        <v>$CE$58</v>
      </c>
      <c r="CF66" s="199" t="str">
        <f t="shared" si="23"/>
        <v>$CF$58</v>
      </c>
      <c r="CG66" s="199" t="str">
        <f t="shared" si="23"/>
        <v>$CG$58</v>
      </c>
      <c r="CH66" s="199" t="str">
        <f t="shared" si="23"/>
        <v>$CH$58</v>
      </c>
      <c r="CI66" s="199" t="str">
        <f t="shared" si="23"/>
        <v>$CI$58</v>
      </c>
      <c r="CJ66" s="199" t="str">
        <f t="shared" si="23"/>
        <v>$CJ$58</v>
      </c>
      <c r="CK66" s="199" t="str">
        <f t="shared" si="23"/>
        <v>$CK$58</v>
      </c>
      <c r="CL66" s="199" t="str">
        <f t="shared" si="23"/>
        <v>$CL$58</v>
      </c>
    </row>
    <row r="67" spans="2:90" x14ac:dyDescent="0.4">
      <c r="B67" s="8" t="s">
        <v>488</v>
      </c>
      <c r="D67" t="s">
        <v>1038</v>
      </c>
      <c r="E67" s="8"/>
      <c r="G67" t="s">
        <v>332</v>
      </c>
      <c r="H67" s="31"/>
      <c r="I67" s="73"/>
      <c r="J67" s="73"/>
      <c r="K67" s="39"/>
      <c r="L67" s="39"/>
      <c r="M67" s="39"/>
      <c r="N67" s="39"/>
      <c r="O67" s="39"/>
      <c r="P67" s="39"/>
      <c r="R67" s="38"/>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c r="AP67" s="199"/>
      <c r="AQ67" s="199"/>
      <c r="AR67" s="199"/>
      <c r="AS67" s="199"/>
      <c r="AT67" s="199"/>
      <c r="AU67" s="199"/>
      <c r="AV67" s="199"/>
      <c r="AW67" s="199"/>
      <c r="AX67" s="199"/>
      <c r="AY67" s="199"/>
      <c r="AZ67" s="199"/>
      <c r="BA67" s="199"/>
      <c r="BB67" s="199"/>
      <c r="BC67" s="199"/>
      <c r="BD67" s="199"/>
      <c r="BE67" s="199"/>
      <c r="BF67" s="199"/>
      <c r="BG67" s="199"/>
      <c r="BH67" s="199"/>
      <c r="BI67" s="199"/>
      <c r="BJ67" s="199"/>
      <c r="BK67" s="199"/>
      <c r="BL67" s="199"/>
      <c r="BM67" s="199"/>
      <c r="BN67" s="199"/>
      <c r="BO67" s="199"/>
      <c r="BP67" s="199"/>
      <c r="BQ67" s="199"/>
      <c r="BR67" s="199"/>
      <c r="BS67" s="199"/>
      <c r="BT67" s="199"/>
      <c r="BU67" s="199"/>
      <c r="BV67" s="199"/>
      <c r="BW67" s="199"/>
      <c r="BX67" s="199"/>
      <c r="BY67" s="199"/>
      <c r="BZ67" s="199"/>
      <c r="CA67" s="199"/>
      <c r="CB67" s="199"/>
      <c r="CC67" s="199"/>
      <c r="CD67" s="199"/>
      <c r="CE67" s="199"/>
      <c r="CF67" s="199"/>
      <c r="CG67" s="199"/>
      <c r="CH67" s="199"/>
      <c r="CI67" s="199"/>
      <c r="CJ67" s="199"/>
      <c r="CK67" s="199"/>
      <c r="CL67" s="199"/>
    </row>
    <row r="68" spans="2:90" x14ac:dyDescent="0.4">
      <c r="B68" s="8" t="s">
        <v>494</v>
      </c>
      <c r="D68" t="s">
        <v>1038</v>
      </c>
      <c r="E68" s="8"/>
      <c r="G68" t="s">
        <v>332</v>
      </c>
      <c r="H68" s="31"/>
      <c r="I68" s="73"/>
      <c r="J68" s="73"/>
      <c r="K68" s="39"/>
      <c r="L68" s="39"/>
      <c r="M68" s="39"/>
      <c r="N68" s="39"/>
      <c r="O68" s="39"/>
      <c r="P68" s="39"/>
      <c r="R68" s="38"/>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c r="AP68" s="199"/>
      <c r="AQ68" s="199"/>
      <c r="AR68" s="199"/>
      <c r="AS68" s="199"/>
      <c r="AT68" s="199"/>
      <c r="AU68" s="199"/>
      <c r="AV68" s="199"/>
      <c r="AW68" s="199"/>
      <c r="AX68" s="199"/>
      <c r="AY68" s="199"/>
      <c r="AZ68" s="199"/>
      <c r="BA68" s="199"/>
      <c r="BB68" s="199"/>
      <c r="BC68" s="199"/>
      <c r="BD68" s="199"/>
      <c r="BE68" s="199"/>
      <c r="BF68" s="199"/>
      <c r="BG68" s="199"/>
      <c r="BH68" s="199"/>
      <c r="BI68" s="199"/>
      <c r="BJ68" s="199"/>
      <c r="BK68" s="199"/>
      <c r="BL68" s="199"/>
      <c r="BM68" s="199"/>
      <c r="BN68" s="199"/>
      <c r="BO68" s="199"/>
      <c r="BP68" s="199"/>
      <c r="BQ68" s="199"/>
      <c r="BR68" s="199"/>
      <c r="BS68" s="199"/>
      <c r="BT68" s="199"/>
      <c r="BU68" s="199"/>
      <c r="BV68" s="199"/>
      <c r="BW68" s="199"/>
      <c r="BX68" s="199"/>
      <c r="BY68" s="199"/>
      <c r="BZ68" s="199"/>
      <c r="CA68" s="199"/>
      <c r="CB68" s="199"/>
      <c r="CC68" s="199"/>
      <c r="CD68" s="199"/>
      <c r="CE68" s="199"/>
      <c r="CF68" s="199"/>
      <c r="CG68" s="199"/>
      <c r="CH68" s="199"/>
      <c r="CI68" s="199"/>
      <c r="CJ68" s="199"/>
      <c r="CK68" s="199"/>
      <c r="CL68" s="199"/>
    </row>
    <row r="69" spans="2:90" x14ac:dyDescent="0.4">
      <c r="B69" s="8" t="s">
        <v>463</v>
      </c>
      <c r="D69" t="s">
        <v>1038</v>
      </c>
      <c r="E69" s="8"/>
      <c r="G69" t="s">
        <v>332</v>
      </c>
      <c r="H69" s="31"/>
      <c r="I69" s="73"/>
      <c r="J69" s="73"/>
      <c r="K69" s="39"/>
      <c r="L69" s="39"/>
      <c r="M69" s="39"/>
      <c r="N69" s="39"/>
      <c r="O69" s="39"/>
      <c r="P69" s="39"/>
      <c r="R69" s="38"/>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c r="AP69" s="199"/>
      <c r="AQ69" s="199"/>
      <c r="AR69" s="199"/>
      <c r="AS69" s="199"/>
      <c r="AT69" s="199"/>
      <c r="AU69" s="199"/>
      <c r="AV69" s="199"/>
      <c r="AW69" s="199"/>
      <c r="AX69" s="199"/>
      <c r="AY69" s="199"/>
      <c r="AZ69" s="199"/>
      <c r="BA69" s="199"/>
      <c r="BB69" s="199"/>
      <c r="BC69" s="199"/>
      <c r="BD69" s="199"/>
      <c r="BE69" s="199"/>
      <c r="BF69" s="199"/>
      <c r="BG69" s="199"/>
      <c r="BH69" s="199"/>
      <c r="BI69" s="199"/>
      <c r="BJ69" s="199"/>
      <c r="BK69" s="199"/>
      <c r="BL69" s="199"/>
      <c r="BM69" s="199"/>
      <c r="BN69" s="199"/>
      <c r="BO69" s="199"/>
      <c r="BP69" s="199"/>
      <c r="BQ69" s="199"/>
      <c r="BR69" s="199"/>
      <c r="BS69" s="199"/>
      <c r="BT69" s="199"/>
      <c r="BU69" s="199"/>
      <c r="BV69" s="199"/>
      <c r="BW69" s="199"/>
      <c r="BX69" s="199"/>
      <c r="BY69" s="199"/>
      <c r="BZ69" s="199"/>
      <c r="CA69" s="199"/>
      <c r="CB69" s="199"/>
      <c r="CC69" s="199"/>
      <c r="CD69" s="199"/>
      <c r="CE69" s="199"/>
      <c r="CF69" s="199"/>
      <c r="CG69" s="199"/>
      <c r="CH69" s="199"/>
      <c r="CI69" s="199"/>
      <c r="CJ69" s="199"/>
      <c r="CK69" s="199"/>
      <c r="CL69" s="199"/>
    </row>
    <row r="70" spans="2:90" x14ac:dyDescent="0.4">
      <c r="B70" s="8" t="s">
        <v>464</v>
      </c>
      <c r="D70" t="s">
        <v>1038</v>
      </c>
      <c r="E70" s="8"/>
      <c r="G70" t="s">
        <v>332</v>
      </c>
      <c r="H70" s="31"/>
      <c r="I70" s="73"/>
      <c r="J70" s="73"/>
      <c r="K70" s="39"/>
      <c r="L70" s="39"/>
      <c r="M70" s="39"/>
      <c r="N70" s="39"/>
      <c r="O70" s="39"/>
      <c r="P70" s="39"/>
      <c r="R70" s="38"/>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c r="AP70" s="199"/>
      <c r="AQ70" s="199"/>
      <c r="AR70" s="199"/>
      <c r="AS70" s="199"/>
      <c r="AT70" s="199"/>
      <c r="AU70" s="199"/>
      <c r="AV70" s="199"/>
      <c r="AW70" s="199"/>
      <c r="AX70" s="199"/>
      <c r="AY70" s="199"/>
      <c r="AZ70" s="199"/>
      <c r="BA70" s="199"/>
      <c r="BB70" s="199"/>
      <c r="BC70" s="199"/>
      <c r="BD70" s="199"/>
      <c r="BE70" s="199"/>
      <c r="BF70" s="199"/>
      <c r="BG70" s="199"/>
      <c r="BH70" s="199"/>
      <c r="BI70" s="199"/>
      <c r="BJ70" s="199"/>
      <c r="BK70" s="199"/>
      <c r="BL70" s="199"/>
      <c r="BM70" s="199"/>
      <c r="BN70" s="199"/>
      <c r="BO70" s="199"/>
      <c r="BP70" s="199"/>
      <c r="BQ70" s="199"/>
      <c r="BR70" s="199"/>
      <c r="BS70" s="199"/>
      <c r="BT70" s="199"/>
      <c r="BU70" s="199"/>
      <c r="BV70" s="199"/>
      <c r="BW70" s="199"/>
      <c r="BX70" s="199"/>
      <c r="BY70" s="199"/>
      <c r="BZ70" s="199"/>
      <c r="CA70" s="199"/>
      <c r="CB70" s="199"/>
      <c r="CC70" s="199"/>
      <c r="CD70" s="199"/>
      <c r="CE70" s="199"/>
      <c r="CF70" s="199"/>
      <c r="CG70" s="199"/>
      <c r="CH70" s="199"/>
      <c r="CI70" s="199"/>
      <c r="CJ70" s="199"/>
      <c r="CK70" s="199"/>
      <c r="CL70" s="199"/>
    </row>
    <row r="71" spans="2:90" x14ac:dyDescent="0.4">
      <c r="B71" s="181" t="s">
        <v>459</v>
      </c>
      <c r="E71" s="8"/>
      <c r="H71" s="182"/>
      <c r="I71" s="183"/>
      <c r="J71" s="183"/>
      <c r="K71" s="184"/>
      <c r="L71" s="184"/>
      <c r="M71" s="184"/>
      <c r="N71" s="184"/>
      <c r="O71" s="184"/>
      <c r="P71" s="184"/>
      <c r="R71" s="185"/>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c r="CL71" s="186"/>
    </row>
    <row r="72" spans="2:90" x14ac:dyDescent="0.4">
      <c r="B72" s="188" t="s">
        <v>474</v>
      </c>
      <c r="E72" s="8"/>
      <c r="H72" s="182"/>
      <c r="I72" s="183"/>
      <c r="J72" s="183"/>
      <c r="K72" s="184"/>
      <c r="L72" s="184"/>
      <c r="M72" s="184"/>
      <c r="N72" s="184"/>
      <c r="O72" s="184"/>
      <c r="P72" s="184"/>
      <c r="R72" s="185"/>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c r="CL72" s="186"/>
    </row>
    <row r="73" spans="2:90" x14ac:dyDescent="0.4">
      <c r="B73" s="66" t="s">
        <v>449</v>
      </c>
      <c r="C73" s="31"/>
      <c r="D73" t="s">
        <v>448</v>
      </c>
      <c r="E73" s="8" t="str">
        <f t="shared" ref="E73:E91" si="24">ROW()&amp;" "&amp;D73</f>
        <v>73 SALESQUOTA-ER</v>
      </c>
      <c r="F73" t="s">
        <v>450</v>
      </c>
      <c r="G73" s="31" t="s">
        <v>243</v>
      </c>
      <c r="H73" s="22"/>
      <c r="I73" s="287"/>
      <c r="J73" s="287"/>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41" t="s">
        <v>441</v>
      </c>
      <c r="D74" t="s">
        <v>448</v>
      </c>
      <c r="E74" s="8" t="str">
        <f t="shared" si="24"/>
        <v>74 SALESQUOTA-ER</v>
      </c>
      <c r="G74" t="str">
        <f t="shared" ref="G74:G83" si="25">E74</f>
        <v>74 SALESQUOTA-ER</v>
      </c>
      <c r="H74" s="12"/>
      <c r="I74" s="60"/>
      <c r="J74" s="60"/>
      <c r="K74" s="17">
        <v>10</v>
      </c>
      <c r="L74" s="17">
        <v>15</v>
      </c>
      <c r="M74" s="17">
        <v>20</v>
      </c>
      <c r="N74" s="17">
        <v>25</v>
      </c>
      <c r="O74" s="17">
        <v>30</v>
      </c>
      <c r="P74" s="17">
        <v>35</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15</v>
      </c>
      <c r="AF74" s="76" cm="1">
        <f t="array" ref="AF74">INDEX($K:$P,ROW(),MATCH(AF$3,$K$2:$P$2,0))</f>
        <v>15</v>
      </c>
      <c r="AG74" s="76" cm="1">
        <f t="array" ref="AG74">INDEX($K:$P,ROW(),MATCH(AG$3,$K$2:$P$2,0))</f>
        <v>15</v>
      </c>
      <c r="AH74" s="76" cm="1">
        <f t="array" ref="AH74">INDEX($K:$P,ROW(),MATCH(AH$3,$K$2:$P$2,0))</f>
        <v>15</v>
      </c>
      <c r="AI74" s="76" cm="1">
        <f t="array" ref="AI74">INDEX($K:$P,ROW(),MATCH(AI$3,$K$2:$P$2,0))</f>
        <v>15</v>
      </c>
      <c r="AJ74" s="76" cm="1">
        <f t="array" ref="AJ74">INDEX($K:$P,ROW(),MATCH(AJ$3,$K$2:$P$2,0))</f>
        <v>15</v>
      </c>
      <c r="AK74" s="76" cm="1">
        <f t="array" ref="AK74">INDEX($K:$P,ROW(),MATCH(AK$3,$K$2:$P$2,0))</f>
        <v>15</v>
      </c>
      <c r="AL74" s="76" cm="1">
        <f t="array" ref="AL74">INDEX($K:$P,ROW(),MATCH(AL$3,$K$2:$P$2,0))</f>
        <v>15</v>
      </c>
      <c r="AM74" s="76" cm="1">
        <f t="array" ref="AM74">INDEX($K:$P,ROW(),MATCH(AM$3,$K$2:$P$2,0))</f>
        <v>15</v>
      </c>
      <c r="AN74" s="76" cm="1">
        <f t="array" ref="AN74">INDEX($K:$P,ROW(),MATCH(AN$3,$K$2:$P$2,0))</f>
        <v>15</v>
      </c>
      <c r="AO74" s="76" cm="1">
        <f t="array" ref="AO74">INDEX($K:$P,ROW(),MATCH(AO$3,$K$2:$P$2,0))</f>
        <v>15</v>
      </c>
      <c r="AP74" s="76" cm="1">
        <f t="array" ref="AP74">INDEX($K:$P,ROW(),MATCH(AP$3,$K$2:$P$2,0))</f>
        <v>15</v>
      </c>
      <c r="AQ74" s="76" cm="1">
        <f t="array" ref="AQ74">INDEX($K:$P,ROW(),MATCH(AQ$3,$K$2:$P$2,0))</f>
        <v>20</v>
      </c>
      <c r="AR74" s="76" cm="1">
        <f t="array" ref="AR74">INDEX($K:$P,ROW(),MATCH(AR$3,$K$2:$P$2,0))</f>
        <v>20</v>
      </c>
      <c r="AS74" s="76" cm="1">
        <f t="array" ref="AS74">INDEX($K:$P,ROW(),MATCH(AS$3,$K$2:$P$2,0))</f>
        <v>20</v>
      </c>
      <c r="AT74" s="76" cm="1">
        <f t="array" ref="AT74">INDEX($K:$P,ROW(),MATCH(AT$3,$K$2:$P$2,0))</f>
        <v>20</v>
      </c>
      <c r="AU74" s="76" cm="1">
        <f t="array" ref="AU74">INDEX($K:$P,ROW(),MATCH(AU$3,$K$2:$P$2,0))</f>
        <v>20</v>
      </c>
      <c r="AV74" s="76" cm="1">
        <f t="array" ref="AV74">INDEX($K:$P,ROW(),MATCH(AV$3,$K$2:$P$2,0))</f>
        <v>20</v>
      </c>
      <c r="AW74" s="76" cm="1">
        <f t="array" ref="AW74">INDEX($K:$P,ROW(),MATCH(AW$3,$K$2:$P$2,0))</f>
        <v>20</v>
      </c>
      <c r="AX74" s="76" cm="1">
        <f t="array" ref="AX74">INDEX($K:$P,ROW(),MATCH(AX$3,$K$2:$P$2,0))</f>
        <v>20</v>
      </c>
      <c r="AY74" s="76" cm="1">
        <f t="array" ref="AY74">INDEX($K:$P,ROW(),MATCH(AY$3,$K$2:$P$2,0))</f>
        <v>20</v>
      </c>
      <c r="AZ74" s="76" cm="1">
        <f t="array" ref="AZ74">INDEX($K:$P,ROW(),MATCH(AZ$3,$K$2:$P$2,0))</f>
        <v>20</v>
      </c>
      <c r="BA74" s="76" cm="1">
        <f t="array" ref="BA74">INDEX($K:$P,ROW(),MATCH(BA$3,$K$2:$P$2,0))</f>
        <v>20</v>
      </c>
      <c r="BB74" s="76" cm="1">
        <f t="array" ref="BB74">INDEX($K:$P,ROW(),MATCH(BB$3,$K$2:$P$2,0))</f>
        <v>20</v>
      </c>
      <c r="BC74" s="76" cm="1">
        <f t="array" ref="BC74">INDEX($K:$P,ROW(),MATCH(BC$3,$K$2:$P$2,0))</f>
        <v>25</v>
      </c>
      <c r="BD74" s="76" cm="1">
        <f t="array" ref="BD74">INDEX($K:$P,ROW(),MATCH(BD$3,$K$2:$P$2,0))</f>
        <v>25</v>
      </c>
      <c r="BE74" s="76" cm="1">
        <f t="array" ref="BE74">INDEX($K:$P,ROW(),MATCH(BE$3,$K$2:$P$2,0))</f>
        <v>25</v>
      </c>
      <c r="BF74" s="76" cm="1">
        <f t="array" ref="BF74">INDEX($K:$P,ROW(),MATCH(BF$3,$K$2:$P$2,0))</f>
        <v>25</v>
      </c>
      <c r="BG74" s="76" cm="1">
        <f t="array" ref="BG74">INDEX($K:$P,ROW(),MATCH(BG$3,$K$2:$P$2,0))</f>
        <v>25</v>
      </c>
      <c r="BH74" s="76" cm="1">
        <f t="array" ref="BH74">INDEX($K:$P,ROW(),MATCH(BH$3,$K$2:$P$2,0))</f>
        <v>25</v>
      </c>
      <c r="BI74" s="76" cm="1">
        <f t="array" ref="BI74">INDEX($K:$P,ROW(),MATCH(BI$3,$K$2:$P$2,0))</f>
        <v>25</v>
      </c>
      <c r="BJ74" s="76" cm="1">
        <f t="array" ref="BJ74">INDEX($K:$P,ROW(),MATCH(BJ$3,$K$2:$P$2,0))</f>
        <v>25</v>
      </c>
      <c r="BK74" s="76" cm="1">
        <f t="array" ref="BK74">INDEX($K:$P,ROW(),MATCH(BK$3,$K$2:$P$2,0))</f>
        <v>25</v>
      </c>
      <c r="BL74" s="76" cm="1">
        <f t="array" ref="BL74">INDEX($K:$P,ROW(),MATCH(BL$3,$K$2:$P$2,0))</f>
        <v>25</v>
      </c>
      <c r="BM74" s="76" cm="1">
        <f t="array" ref="BM74">INDEX($K:$P,ROW(),MATCH(BM$3,$K$2:$P$2,0))</f>
        <v>25</v>
      </c>
      <c r="BN74" s="76" cm="1">
        <f t="array" ref="BN74">INDEX($K:$P,ROW(),MATCH(BN$3,$K$2:$P$2,0))</f>
        <v>25</v>
      </c>
      <c r="BO74" s="76" cm="1">
        <f t="array" ref="BO74">INDEX($K:$P,ROW(),MATCH(BO$3,$K$2:$P$2,0))</f>
        <v>30</v>
      </c>
      <c r="BP74" s="76" cm="1">
        <f t="array" ref="BP74">INDEX($K:$P,ROW(),MATCH(BP$3,$K$2:$P$2,0))</f>
        <v>30</v>
      </c>
      <c r="BQ74" s="76" cm="1">
        <f t="array" ref="BQ74">INDEX($K:$P,ROW(),MATCH(BQ$3,$K$2:$P$2,0))</f>
        <v>30</v>
      </c>
      <c r="BR74" s="76" cm="1">
        <f t="array" ref="BR74">INDEX($K:$P,ROW(),MATCH(BR$3,$K$2:$P$2,0))</f>
        <v>30</v>
      </c>
      <c r="BS74" s="76" cm="1">
        <f t="array" ref="BS74">INDEX($K:$P,ROW(),MATCH(BS$3,$K$2:$P$2,0))</f>
        <v>30</v>
      </c>
      <c r="BT74" s="76" cm="1">
        <f t="array" ref="BT74">INDEX($K:$P,ROW(),MATCH(BT$3,$K$2:$P$2,0))</f>
        <v>30</v>
      </c>
      <c r="BU74" s="76" cm="1">
        <f t="array" ref="BU74">INDEX($K:$P,ROW(),MATCH(BU$3,$K$2:$P$2,0))</f>
        <v>30</v>
      </c>
      <c r="BV74" s="76" cm="1">
        <f t="array" ref="BV74">INDEX($K:$P,ROW(),MATCH(BV$3,$K$2:$P$2,0))</f>
        <v>30</v>
      </c>
      <c r="BW74" s="76" cm="1">
        <f t="array" ref="BW74">INDEX($K:$P,ROW(),MATCH(BW$3,$K$2:$P$2,0))</f>
        <v>30</v>
      </c>
      <c r="BX74" s="76" cm="1">
        <f t="array" ref="BX74">INDEX($K:$P,ROW(),MATCH(BX$3,$K$2:$P$2,0))</f>
        <v>30</v>
      </c>
      <c r="BY74" s="76" cm="1">
        <f t="array" ref="BY74">INDEX($K:$P,ROW(),MATCH(BY$3,$K$2:$P$2,0))</f>
        <v>30</v>
      </c>
      <c r="BZ74" s="76" cm="1">
        <f t="array" ref="BZ74">INDEX($K:$P,ROW(),MATCH(BZ$3,$K$2:$P$2,0))</f>
        <v>30</v>
      </c>
      <c r="CA74" s="76" cm="1">
        <f t="array" ref="CA74">INDEX($K:$P,ROW(),MATCH(CA$3,$K$2:$P$2,0))</f>
        <v>35</v>
      </c>
      <c r="CB74" s="76" cm="1">
        <f t="array" ref="CB74">INDEX($K:$P,ROW(),MATCH(CB$3,$K$2:$P$2,0))</f>
        <v>35</v>
      </c>
      <c r="CC74" s="76" cm="1">
        <f t="array" ref="CC74">INDEX($K:$P,ROW(),MATCH(CC$3,$K$2:$P$2,0))</f>
        <v>35</v>
      </c>
      <c r="CD74" s="76" cm="1">
        <f t="array" ref="CD74">INDEX($K:$P,ROW(),MATCH(CD$3,$K$2:$P$2,0))</f>
        <v>35</v>
      </c>
      <c r="CE74" s="76" cm="1">
        <f t="array" ref="CE74">INDEX($K:$P,ROW(),MATCH(CE$3,$K$2:$P$2,0))</f>
        <v>35</v>
      </c>
      <c r="CF74" s="76" cm="1">
        <f t="array" ref="CF74">INDEX($K:$P,ROW(),MATCH(CF$3,$K$2:$P$2,0))</f>
        <v>35</v>
      </c>
      <c r="CG74" s="76" cm="1">
        <f t="array" ref="CG74">INDEX($K:$P,ROW(),MATCH(CG$3,$K$2:$P$2,0))</f>
        <v>35</v>
      </c>
      <c r="CH74" s="76" cm="1">
        <f t="array" ref="CH74">INDEX($K:$P,ROW(),MATCH(CH$3,$K$2:$P$2,0))</f>
        <v>35</v>
      </c>
      <c r="CI74" s="76" cm="1">
        <f t="array" ref="CI74">INDEX($K:$P,ROW(),MATCH(CI$3,$K$2:$P$2,0))</f>
        <v>35</v>
      </c>
      <c r="CJ74" s="76" cm="1">
        <f t="array" ref="CJ74">INDEX($K:$P,ROW(),MATCH(CJ$3,$K$2:$P$2,0))</f>
        <v>35</v>
      </c>
      <c r="CK74" s="76" cm="1">
        <f t="array" ref="CK74">INDEX($K:$P,ROW(),MATCH(CK$3,$K$2:$P$2,0))</f>
        <v>35</v>
      </c>
      <c r="CL74" s="76" cm="1">
        <f t="array" ref="CL74">INDEX($K:$P,ROW(),MATCH(CL$3,$K$2:$P$2,0))</f>
        <v>35</v>
      </c>
    </row>
    <row r="75" spans="2:90" x14ac:dyDescent="0.4">
      <c r="B75" s="141" t="s">
        <v>442</v>
      </c>
      <c r="D75" t="s">
        <v>448</v>
      </c>
      <c r="E75" s="8" t="str">
        <f t="shared" si="24"/>
        <v>75 SALESQUOTA-ER</v>
      </c>
      <c r="G75" t="str">
        <f t="shared" si="25"/>
        <v>75 SALESQUOTA-ER</v>
      </c>
      <c r="H75" s="31"/>
      <c r="I75" s="73"/>
      <c r="J75" s="73"/>
      <c r="K75" s="18">
        <v>100000</v>
      </c>
      <c r="L75" s="18">
        <v>100000</v>
      </c>
      <c r="M75" s="18">
        <v>100000</v>
      </c>
      <c r="N75" s="18">
        <v>100000</v>
      </c>
      <c r="O75" s="18">
        <v>100000</v>
      </c>
      <c r="P75" s="18">
        <v>100000</v>
      </c>
      <c r="R75" s="38"/>
      <c r="S75" s="143" cm="1">
        <f t="array" ref="S75">INDEX($K:$P,ROW(),MATCH(S$3,$K$2:$P$2,0))/12</f>
        <v>8333.3333333333339</v>
      </c>
      <c r="T75" s="143" cm="1">
        <f t="array" ref="T75">INDEX($K:$P,ROW(),MATCH(T$3,$K$2:$P$2,0))/12</f>
        <v>8333.3333333333339</v>
      </c>
      <c r="U75" s="143" cm="1">
        <f t="array" ref="U75">INDEX($K:$P,ROW(),MATCH(U$3,$K$2:$P$2,0))/12</f>
        <v>8333.3333333333339</v>
      </c>
      <c r="V75" s="143" cm="1">
        <f t="array" ref="V75">INDEX($K:$P,ROW(),MATCH(V$3,$K$2:$P$2,0))/12</f>
        <v>8333.3333333333339</v>
      </c>
      <c r="W75" s="143" cm="1">
        <f t="array" ref="W75">INDEX($K:$P,ROW(),MATCH(W$3,$K$2:$P$2,0))/12</f>
        <v>8333.3333333333339</v>
      </c>
      <c r="X75" s="143" cm="1">
        <f t="array" ref="X75">INDEX($K:$P,ROW(),MATCH(X$3,$K$2:$P$2,0))/12</f>
        <v>8333.3333333333339</v>
      </c>
      <c r="Y75" s="143" cm="1">
        <f t="array" ref="Y75">INDEX($K:$P,ROW(),MATCH(Y$3,$K$2:$P$2,0))/12</f>
        <v>8333.3333333333339</v>
      </c>
      <c r="Z75" s="143" cm="1">
        <f t="array" ref="Z75">INDEX($K:$P,ROW(),MATCH(Z$3,$K$2:$P$2,0))/12</f>
        <v>8333.3333333333339</v>
      </c>
      <c r="AA75" s="143" cm="1">
        <f t="array" ref="AA75">INDEX($K:$P,ROW(),MATCH(AA$3,$K$2:$P$2,0))/12</f>
        <v>8333.3333333333339</v>
      </c>
      <c r="AB75" s="143" cm="1">
        <f t="array" ref="AB75">INDEX($K:$P,ROW(),MATCH(AB$3,$K$2:$P$2,0))/12</f>
        <v>8333.3333333333339</v>
      </c>
      <c r="AC75" s="143" cm="1">
        <f t="array" ref="AC75">INDEX($K:$P,ROW(),MATCH(AC$3,$K$2:$P$2,0))/12</f>
        <v>8333.3333333333339</v>
      </c>
      <c r="AD75" s="143" cm="1">
        <f t="array" ref="AD75">INDEX($K:$P,ROW(),MATCH(AD$3,$K$2:$P$2,0))/12</f>
        <v>8333.3333333333339</v>
      </c>
      <c r="AE75" s="143" cm="1">
        <f t="array" ref="AE75">INDEX($K:$P,ROW(),MATCH(AE$3,$K$2:$P$2,0))/12</f>
        <v>8333.3333333333339</v>
      </c>
      <c r="AF75" s="143" cm="1">
        <f t="array" ref="AF75">INDEX($K:$P,ROW(),MATCH(AF$3,$K$2:$P$2,0))/12</f>
        <v>8333.3333333333339</v>
      </c>
      <c r="AG75" s="143" cm="1">
        <f t="array" ref="AG75">INDEX($K:$P,ROW(),MATCH(AG$3,$K$2:$P$2,0))/12</f>
        <v>8333.3333333333339</v>
      </c>
      <c r="AH75" s="143" cm="1">
        <f t="array" ref="AH75">INDEX($K:$P,ROW(),MATCH(AH$3,$K$2:$P$2,0))/12</f>
        <v>8333.3333333333339</v>
      </c>
      <c r="AI75" s="143" cm="1">
        <f t="array" ref="AI75">INDEX($K:$P,ROW(),MATCH(AI$3,$K$2:$P$2,0))/12</f>
        <v>8333.3333333333339</v>
      </c>
      <c r="AJ75" s="143" cm="1">
        <f t="array" ref="AJ75">INDEX($K:$P,ROW(),MATCH(AJ$3,$K$2:$P$2,0))/12</f>
        <v>8333.3333333333339</v>
      </c>
      <c r="AK75" s="143" cm="1">
        <f t="array" ref="AK75">INDEX($K:$P,ROW(),MATCH(AK$3,$K$2:$P$2,0))/12</f>
        <v>8333.3333333333339</v>
      </c>
      <c r="AL75" s="143" cm="1">
        <f t="array" ref="AL75">INDEX($K:$P,ROW(),MATCH(AL$3,$K$2:$P$2,0))/12</f>
        <v>8333.3333333333339</v>
      </c>
      <c r="AM75" s="143" cm="1">
        <f t="array" ref="AM75">INDEX($K:$P,ROW(),MATCH(AM$3,$K$2:$P$2,0))/12</f>
        <v>8333.3333333333339</v>
      </c>
      <c r="AN75" s="143" cm="1">
        <f t="array" ref="AN75">INDEX($K:$P,ROW(),MATCH(AN$3,$K$2:$P$2,0))/12</f>
        <v>8333.3333333333339</v>
      </c>
      <c r="AO75" s="143" cm="1">
        <f t="array" ref="AO75">INDEX($K:$P,ROW(),MATCH(AO$3,$K$2:$P$2,0))/12</f>
        <v>8333.3333333333339</v>
      </c>
      <c r="AP75" s="143" cm="1">
        <f t="array" ref="AP75">INDEX($K:$P,ROW(),MATCH(AP$3,$K$2:$P$2,0))/12</f>
        <v>8333.3333333333339</v>
      </c>
      <c r="AQ75" s="143" cm="1">
        <f t="array" ref="AQ75">INDEX($K:$P,ROW(),MATCH(AQ$3,$K$2:$P$2,0))/12</f>
        <v>8333.3333333333339</v>
      </c>
      <c r="AR75" s="143" cm="1">
        <f t="array" ref="AR75">INDEX($K:$P,ROW(),MATCH(AR$3,$K$2:$P$2,0))/12</f>
        <v>8333.3333333333339</v>
      </c>
      <c r="AS75" s="143" cm="1">
        <f t="array" ref="AS75">INDEX($K:$P,ROW(),MATCH(AS$3,$K$2:$P$2,0))/12</f>
        <v>8333.3333333333339</v>
      </c>
      <c r="AT75" s="143" cm="1">
        <f t="array" ref="AT75">INDEX($K:$P,ROW(),MATCH(AT$3,$K$2:$P$2,0))/12</f>
        <v>8333.3333333333339</v>
      </c>
      <c r="AU75" s="143" cm="1">
        <f t="array" ref="AU75">INDEX($K:$P,ROW(),MATCH(AU$3,$K$2:$P$2,0))/12</f>
        <v>8333.3333333333339</v>
      </c>
      <c r="AV75" s="143" cm="1">
        <f t="array" ref="AV75">INDEX($K:$P,ROW(),MATCH(AV$3,$K$2:$P$2,0))/12</f>
        <v>8333.3333333333339</v>
      </c>
      <c r="AW75" s="143" cm="1">
        <f t="array" ref="AW75">INDEX($K:$P,ROW(),MATCH(AW$3,$K$2:$P$2,0))/12</f>
        <v>8333.3333333333339</v>
      </c>
      <c r="AX75" s="143" cm="1">
        <f t="array" ref="AX75">INDEX($K:$P,ROW(),MATCH(AX$3,$K$2:$P$2,0))/12</f>
        <v>8333.3333333333339</v>
      </c>
      <c r="AY75" s="143" cm="1">
        <f t="array" ref="AY75">INDEX($K:$P,ROW(),MATCH(AY$3,$K$2:$P$2,0))/12</f>
        <v>8333.3333333333339</v>
      </c>
      <c r="AZ75" s="143" cm="1">
        <f t="array" ref="AZ75">INDEX($K:$P,ROW(),MATCH(AZ$3,$K$2:$P$2,0))/12</f>
        <v>8333.3333333333339</v>
      </c>
      <c r="BA75" s="143" cm="1">
        <f t="array" ref="BA75">INDEX($K:$P,ROW(),MATCH(BA$3,$K$2:$P$2,0))/12</f>
        <v>8333.3333333333339</v>
      </c>
      <c r="BB75" s="143" cm="1">
        <f t="array" ref="BB75">INDEX($K:$P,ROW(),MATCH(BB$3,$K$2:$P$2,0))/12</f>
        <v>8333.3333333333339</v>
      </c>
      <c r="BC75" s="143" cm="1">
        <f t="array" ref="BC75">INDEX($K:$P,ROW(),MATCH(BC$3,$K$2:$P$2,0))/12</f>
        <v>8333.3333333333339</v>
      </c>
      <c r="BD75" s="143" cm="1">
        <f t="array" ref="BD75">INDEX($K:$P,ROW(),MATCH(BD$3,$K$2:$P$2,0))/12</f>
        <v>8333.3333333333339</v>
      </c>
      <c r="BE75" s="143" cm="1">
        <f t="array" ref="BE75">INDEX($K:$P,ROW(),MATCH(BE$3,$K$2:$P$2,0))/12</f>
        <v>8333.3333333333339</v>
      </c>
      <c r="BF75" s="143" cm="1">
        <f t="array" ref="BF75">INDEX($K:$P,ROW(),MATCH(BF$3,$K$2:$P$2,0))/12</f>
        <v>8333.3333333333339</v>
      </c>
      <c r="BG75" s="143" cm="1">
        <f t="array" ref="BG75">INDEX($K:$P,ROW(),MATCH(BG$3,$K$2:$P$2,0))/12</f>
        <v>8333.3333333333339</v>
      </c>
      <c r="BH75" s="143" cm="1">
        <f t="array" ref="BH75">INDEX($K:$P,ROW(),MATCH(BH$3,$K$2:$P$2,0))/12</f>
        <v>8333.3333333333339</v>
      </c>
      <c r="BI75" s="143" cm="1">
        <f t="array" ref="BI75">INDEX($K:$P,ROW(),MATCH(BI$3,$K$2:$P$2,0))/12</f>
        <v>8333.3333333333339</v>
      </c>
      <c r="BJ75" s="143" cm="1">
        <f t="array" ref="BJ75">INDEX($K:$P,ROW(),MATCH(BJ$3,$K$2:$P$2,0))/12</f>
        <v>8333.3333333333339</v>
      </c>
      <c r="BK75" s="143" cm="1">
        <f t="array" ref="BK75">INDEX($K:$P,ROW(),MATCH(BK$3,$K$2:$P$2,0))/12</f>
        <v>8333.3333333333339</v>
      </c>
      <c r="BL75" s="143" cm="1">
        <f t="array" ref="BL75">INDEX($K:$P,ROW(),MATCH(BL$3,$K$2:$P$2,0))/12</f>
        <v>8333.3333333333339</v>
      </c>
      <c r="BM75" s="143" cm="1">
        <f t="array" ref="BM75">INDEX($K:$P,ROW(),MATCH(BM$3,$K$2:$P$2,0))/12</f>
        <v>8333.3333333333339</v>
      </c>
      <c r="BN75" s="143" cm="1">
        <f t="array" ref="BN75">INDEX($K:$P,ROW(),MATCH(BN$3,$K$2:$P$2,0))/12</f>
        <v>8333.3333333333339</v>
      </c>
      <c r="BO75" s="143" cm="1">
        <f t="array" ref="BO75">INDEX($K:$P,ROW(),MATCH(BO$3,$K$2:$P$2,0))/12</f>
        <v>8333.3333333333339</v>
      </c>
      <c r="BP75" s="143" cm="1">
        <f t="array" ref="BP75">INDEX($K:$P,ROW(),MATCH(BP$3,$K$2:$P$2,0))/12</f>
        <v>8333.3333333333339</v>
      </c>
      <c r="BQ75" s="143" cm="1">
        <f t="array" ref="BQ75">INDEX($K:$P,ROW(),MATCH(BQ$3,$K$2:$P$2,0))/12</f>
        <v>8333.3333333333339</v>
      </c>
      <c r="BR75" s="143" cm="1">
        <f t="array" ref="BR75">INDEX($K:$P,ROW(),MATCH(BR$3,$K$2:$P$2,0))/12</f>
        <v>8333.3333333333339</v>
      </c>
      <c r="BS75" s="143" cm="1">
        <f t="array" ref="BS75">INDEX($K:$P,ROW(),MATCH(BS$3,$K$2:$P$2,0))/12</f>
        <v>8333.3333333333339</v>
      </c>
      <c r="BT75" s="143" cm="1">
        <f t="array" ref="BT75">INDEX($K:$P,ROW(),MATCH(BT$3,$K$2:$P$2,0))/12</f>
        <v>8333.3333333333339</v>
      </c>
      <c r="BU75" s="143" cm="1">
        <f t="array" ref="BU75">INDEX($K:$P,ROW(),MATCH(BU$3,$K$2:$P$2,0))/12</f>
        <v>8333.3333333333339</v>
      </c>
      <c r="BV75" s="143" cm="1">
        <f t="array" ref="BV75">INDEX($K:$P,ROW(),MATCH(BV$3,$K$2:$P$2,0))/12</f>
        <v>8333.3333333333339</v>
      </c>
      <c r="BW75" s="143" cm="1">
        <f t="array" ref="BW75">INDEX($K:$P,ROW(),MATCH(BW$3,$K$2:$P$2,0))/12</f>
        <v>8333.3333333333339</v>
      </c>
      <c r="BX75" s="143" cm="1">
        <f t="array" ref="BX75">INDEX($K:$P,ROW(),MATCH(BX$3,$K$2:$P$2,0))/12</f>
        <v>8333.3333333333339</v>
      </c>
      <c r="BY75" s="143" cm="1">
        <f t="array" ref="BY75">INDEX($K:$P,ROW(),MATCH(BY$3,$K$2:$P$2,0))/12</f>
        <v>8333.3333333333339</v>
      </c>
      <c r="BZ75" s="143" cm="1">
        <f t="array" ref="BZ75">INDEX($K:$P,ROW(),MATCH(BZ$3,$K$2:$P$2,0))/12</f>
        <v>8333.3333333333339</v>
      </c>
      <c r="CA75" s="143" cm="1">
        <f t="array" ref="CA75">INDEX($K:$P,ROW(),MATCH(CA$3,$K$2:$P$2,0))/12</f>
        <v>8333.3333333333339</v>
      </c>
      <c r="CB75" s="143" cm="1">
        <f t="array" ref="CB75">INDEX($K:$P,ROW(),MATCH(CB$3,$K$2:$P$2,0))/12</f>
        <v>8333.3333333333339</v>
      </c>
      <c r="CC75" s="143" cm="1">
        <f t="array" ref="CC75">INDEX($K:$P,ROW(),MATCH(CC$3,$K$2:$P$2,0))/12</f>
        <v>8333.3333333333339</v>
      </c>
      <c r="CD75" s="143" cm="1">
        <f t="array" ref="CD75">INDEX($K:$P,ROW(),MATCH(CD$3,$K$2:$P$2,0))/12</f>
        <v>8333.3333333333339</v>
      </c>
      <c r="CE75" s="143" cm="1">
        <f t="array" ref="CE75">INDEX($K:$P,ROW(),MATCH(CE$3,$K$2:$P$2,0))/12</f>
        <v>8333.3333333333339</v>
      </c>
      <c r="CF75" s="143" cm="1">
        <f t="array" ref="CF75">INDEX($K:$P,ROW(),MATCH(CF$3,$K$2:$P$2,0))/12</f>
        <v>8333.3333333333339</v>
      </c>
      <c r="CG75" s="143" cm="1">
        <f t="array" ref="CG75">INDEX($K:$P,ROW(),MATCH(CG$3,$K$2:$P$2,0))/12</f>
        <v>8333.3333333333339</v>
      </c>
      <c r="CH75" s="143" cm="1">
        <f t="array" ref="CH75">INDEX($K:$P,ROW(),MATCH(CH$3,$K$2:$P$2,0))/12</f>
        <v>8333.3333333333339</v>
      </c>
      <c r="CI75" s="143" cm="1">
        <f t="array" ref="CI75">INDEX($K:$P,ROW(),MATCH(CI$3,$K$2:$P$2,0))/12</f>
        <v>8333.3333333333339</v>
      </c>
      <c r="CJ75" s="143" cm="1">
        <f t="array" ref="CJ75">INDEX($K:$P,ROW(),MATCH(CJ$3,$K$2:$P$2,0))/12</f>
        <v>8333.3333333333339</v>
      </c>
      <c r="CK75" s="143" cm="1">
        <f t="array" ref="CK75">INDEX($K:$P,ROW(),MATCH(CK$3,$K$2:$P$2,0))/12</f>
        <v>8333.3333333333339</v>
      </c>
      <c r="CL75" s="143" cm="1">
        <f t="array" ref="CL75">INDEX($K:$P,ROW(),MATCH(CL$3,$K$2:$P$2,0))/12</f>
        <v>8333.3333333333339</v>
      </c>
    </row>
    <row r="76" spans="2:90" x14ac:dyDescent="0.4">
      <c r="B76" s="141" t="s">
        <v>443</v>
      </c>
      <c r="D76" t="s">
        <v>448</v>
      </c>
      <c r="E76" s="8" t="str">
        <f t="shared" si="24"/>
        <v>76 SALESQUOTA-ER</v>
      </c>
      <c r="G76" t="str">
        <f t="shared" si="25"/>
        <v>76 SALESQUOTA-ER</v>
      </c>
      <c r="H76" s="31"/>
      <c r="I76" s="73"/>
      <c r="J76" s="73"/>
      <c r="K76" s="16">
        <v>0.7</v>
      </c>
      <c r="L76" s="16">
        <v>0.7</v>
      </c>
      <c r="M76" s="16">
        <v>0.7</v>
      </c>
      <c r="N76" s="16">
        <v>0.7</v>
      </c>
      <c r="O76" s="16">
        <v>0.7</v>
      </c>
      <c r="P76" s="16">
        <v>0.7</v>
      </c>
      <c r="R76" s="38"/>
      <c r="S76" s="178" cm="1">
        <f t="array" ref="S76">INDEX($K:$P,ROW(),MATCH(S$3,$K$2:$P$2,0))</f>
        <v>0.7</v>
      </c>
      <c r="T76" s="178" cm="1">
        <f t="array" ref="T76">INDEX($K:$P,ROW(),MATCH(T$3,$K$2:$P$2,0))</f>
        <v>0.7</v>
      </c>
      <c r="U76" s="178" cm="1">
        <f t="array" ref="U76">INDEX($K:$P,ROW(),MATCH(U$3,$K$2:$P$2,0))</f>
        <v>0.7</v>
      </c>
      <c r="V76" s="178" cm="1">
        <f t="array" ref="V76">INDEX($K:$P,ROW(),MATCH(V$3,$K$2:$P$2,0))</f>
        <v>0.7</v>
      </c>
      <c r="W76" s="178" cm="1">
        <f t="array" ref="W76">INDEX($K:$P,ROW(),MATCH(W$3,$K$2:$P$2,0))</f>
        <v>0.7</v>
      </c>
      <c r="X76" s="178" cm="1">
        <f t="array" ref="X76">INDEX($K:$P,ROW(),MATCH(X$3,$K$2:$P$2,0))</f>
        <v>0.7</v>
      </c>
      <c r="Y76" s="178" cm="1">
        <f t="array" ref="Y76">INDEX($K:$P,ROW(),MATCH(Y$3,$K$2:$P$2,0))</f>
        <v>0.7</v>
      </c>
      <c r="Z76" s="178" cm="1">
        <f t="array" ref="Z76">INDEX($K:$P,ROW(),MATCH(Z$3,$K$2:$P$2,0))</f>
        <v>0.7</v>
      </c>
      <c r="AA76" s="178" cm="1">
        <f t="array" ref="AA76">INDEX($K:$P,ROW(),MATCH(AA$3,$K$2:$P$2,0))</f>
        <v>0.7</v>
      </c>
      <c r="AB76" s="178" cm="1">
        <f t="array" ref="AB76">INDEX($K:$P,ROW(),MATCH(AB$3,$K$2:$P$2,0))</f>
        <v>0.7</v>
      </c>
      <c r="AC76" s="178" cm="1">
        <f t="array" ref="AC76">INDEX($K:$P,ROW(),MATCH(AC$3,$K$2:$P$2,0))</f>
        <v>0.7</v>
      </c>
      <c r="AD76" s="178" cm="1">
        <f t="array" ref="AD76">INDEX($K:$P,ROW(),MATCH(AD$3,$K$2:$P$2,0))</f>
        <v>0.7</v>
      </c>
      <c r="AE76" s="178" cm="1">
        <f t="array" ref="AE76">INDEX($K:$P,ROW(),MATCH(AE$3,$K$2:$P$2,0))</f>
        <v>0.7</v>
      </c>
      <c r="AF76" s="178" cm="1">
        <f t="array" ref="AF76">INDEX($K:$P,ROW(),MATCH(AF$3,$K$2:$P$2,0))</f>
        <v>0.7</v>
      </c>
      <c r="AG76" s="178" cm="1">
        <f t="array" ref="AG76">INDEX($K:$P,ROW(),MATCH(AG$3,$K$2:$P$2,0))</f>
        <v>0.7</v>
      </c>
      <c r="AH76" s="178" cm="1">
        <f t="array" ref="AH76">INDEX($K:$P,ROW(),MATCH(AH$3,$K$2:$P$2,0))</f>
        <v>0.7</v>
      </c>
      <c r="AI76" s="178" cm="1">
        <f t="array" ref="AI76">INDEX($K:$P,ROW(),MATCH(AI$3,$K$2:$P$2,0))</f>
        <v>0.7</v>
      </c>
      <c r="AJ76" s="178" cm="1">
        <f t="array" ref="AJ76">INDEX($K:$P,ROW(),MATCH(AJ$3,$K$2:$P$2,0))</f>
        <v>0.7</v>
      </c>
      <c r="AK76" s="178" cm="1">
        <f t="array" ref="AK76">INDEX($K:$P,ROW(),MATCH(AK$3,$K$2:$P$2,0))</f>
        <v>0.7</v>
      </c>
      <c r="AL76" s="178" cm="1">
        <f t="array" ref="AL76">INDEX($K:$P,ROW(),MATCH(AL$3,$K$2:$P$2,0))</f>
        <v>0.7</v>
      </c>
      <c r="AM76" s="178" cm="1">
        <f t="array" ref="AM76">INDEX($K:$P,ROW(),MATCH(AM$3,$K$2:$P$2,0))</f>
        <v>0.7</v>
      </c>
      <c r="AN76" s="178" cm="1">
        <f t="array" ref="AN76">INDEX($K:$P,ROW(),MATCH(AN$3,$K$2:$P$2,0))</f>
        <v>0.7</v>
      </c>
      <c r="AO76" s="178" cm="1">
        <f t="array" ref="AO76">INDEX($K:$P,ROW(),MATCH(AO$3,$K$2:$P$2,0))</f>
        <v>0.7</v>
      </c>
      <c r="AP76" s="178" cm="1">
        <f t="array" ref="AP76">INDEX($K:$P,ROW(),MATCH(AP$3,$K$2:$P$2,0))</f>
        <v>0.7</v>
      </c>
      <c r="AQ76" s="178" cm="1">
        <f t="array" ref="AQ76">INDEX($K:$P,ROW(),MATCH(AQ$3,$K$2:$P$2,0))</f>
        <v>0.7</v>
      </c>
      <c r="AR76" s="178" cm="1">
        <f t="array" ref="AR76">INDEX($K:$P,ROW(),MATCH(AR$3,$K$2:$P$2,0))</f>
        <v>0.7</v>
      </c>
      <c r="AS76" s="178" cm="1">
        <f t="array" ref="AS76">INDEX($K:$P,ROW(),MATCH(AS$3,$K$2:$P$2,0))</f>
        <v>0.7</v>
      </c>
      <c r="AT76" s="178" cm="1">
        <f t="array" ref="AT76">INDEX($K:$P,ROW(),MATCH(AT$3,$K$2:$P$2,0))</f>
        <v>0.7</v>
      </c>
      <c r="AU76" s="178" cm="1">
        <f t="array" ref="AU76">INDEX($K:$P,ROW(),MATCH(AU$3,$K$2:$P$2,0))</f>
        <v>0.7</v>
      </c>
      <c r="AV76" s="178" cm="1">
        <f t="array" ref="AV76">INDEX($K:$P,ROW(),MATCH(AV$3,$K$2:$P$2,0))</f>
        <v>0.7</v>
      </c>
      <c r="AW76" s="178" cm="1">
        <f t="array" ref="AW76">INDEX($K:$P,ROW(),MATCH(AW$3,$K$2:$P$2,0))</f>
        <v>0.7</v>
      </c>
      <c r="AX76" s="178" cm="1">
        <f t="array" ref="AX76">INDEX($K:$P,ROW(),MATCH(AX$3,$K$2:$P$2,0))</f>
        <v>0.7</v>
      </c>
      <c r="AY76" s="178" cm="1">
        <f t="array" ref="AY76">INDEX($K:$P,ROW(),MATCH(AY$3,$K$2:$P$2,0))</f>
        <v>0.7</v>
      </c>
      <c r="AZ76" s="178" cm="1">
        <f t="array" ref="AZ76">INDEX($K:$P,ROW(),MATCH(AZ$3,$K$2:$P$2,0))</f>
        <v>0.7</v>
      </c>
      <c r="BA76" s="178" cm="1">
        <f t="array" ref="BA76">INDEX($K:$P,ROW(),MATCH(BA$3,$K$2:$P$2,0))</f>
        <v>0.7</v>
      </c>
      <c r="BB76" s="178" cm="1">
        <f t="array" ref="BB76">INDEX($K:$P,ROW(),MATCH(BB$3,$K$2:$P$2,0))</f>
        <v>0.7</v>
      </c>
      <c r="BC76" s="178" cm="1">
        <f t="array" ref="BC76">INDEX($K:$P,ROW(),MATCH(BC$3,$K$2:$P$2,0))</f>
        <v>0.7</v>
      </c>
      <c r="BD76" s="178" cm="1">
        <f t="array" ref="BD76">INDEX($K:$P,ROW(),MATCH(BD$3,$K$2:$P$2,0))</f>
        <v>0.7</v>
      </c>
      <c r="BE76" s="178" cm="1">
        <f t="array" ref="BE76">INDEX($K:$P,ROW(),MATCH(BE$3,$K$2:$P$2,0))</f>
        <v>0.7</v>
      </c>
      <c r="BF76" s="178" cm="1">
        <f t="array" ref="BF76">INDEX($K:$P,ROW(),MATCH(BF$3,$K$2:$P$2,0))</f>
        <v>0.7</v>
      </c>
      <c r="BG76" s="178" cm="1">
        <f t="array" ref="BG76">INDEX($K:$P,ROW(),MATCH(BG$3,$K$2:$P$2,0))</f>
        <v>0.7</v>
      </c>
      <c r="BH76" s="178" cm="1">
        <f t="array" ref="BH76">INDEX($K:$P,ROW(),MATCH(BH$3,$K$2:$P$2,0))</f>
        <v>0.7</v>
      </c>
      <c r="BI76" s="178" cm="1">
        <f t="array" ref="BI76">INDEX($K:$P,ROW(),MATCH(BI$3,$K$2:$P$2,0))</f>
        <v>0.7</v>
      </c>
      <c r="BJ76" s="178" cm="1">
        <f t="array" ref="BJ76">INDEX($K:$P,ROW(),MATCH(BJ$3,$K$2:$P$2,0))</f>
        <v>0.7</v>
      </c>
      <c r="BK76" s="178" cm="1">
        <f t="array" ref="BK76">INDEX($K:$P,ROW(),MATCH(BK$3,$K$2:$P$2,0))</f>
        <v>0.7</v>
      </c>
      <c r="BL76" s="178" cm="1">
        <f t="array" ref="BL76">INDEX($K:$P,ROW(),MATCH(BL$3,$K$2:$P$2,0))</f>
        <v>0.7</v>
      </c>
      <c r="BM76" s="178" cm="1">
        <f t="array" ref="BM76">INDEX($K:$P,ROW(),MATCH(BM$3,$K$2:$P$2,0))</f>
        <v>0.7</v>
      </c>
      <c r="BN76" s="178" cm="1">
        <f t="array" ref="BN76">INDEX($K:$P,ROW(),MATCH(BN$3,$K$2:$P$2,0))</f>
        <v>0.7</v>
      </c>
      <c r="BO76" s="178" cm="1">
        <f t="array" ref="BO76">INDEX($K:$P,ROW(),MATCH(BO$3,$K$2:$P$2,0))</f>
        <v>0.7</v>
      </c>
      <c r="BP76" s="178" cm="1">
        <f t="array" ref="BP76">INDEX($K:$P,ROW(),MATCH(BP$3,$K$2:$P$2,0))</f>
        <v>0.7</v>
      </c>
      <c r="BQ76" s="178" cm="1">
        <f t="array" ref="BQ76">INDEX($K:$P,ROW(),MATCH(BQ$3,$K$2:$P$2,0))</f>
        <v>0.7</v>
      </c>
      <c r="BR76" s="178" cm="1">
        <f t="array" ref="BR76">INDEX($K:$P,ROW(),MATCH(BR$3,$K$2:$P$2,0))</f>
        <v>0.7</v>
      </c>
      <c r="BS76" s="178" cm="1">
        <f t="array" ref="BS76">INDEX($K:$P,ROW(),MATCH(BS$3,$K$2:$P$2,0))</f>
        <v>0.7</v>
      </c>
      <c r="BT76" s="178" cm="1">
        <f t="array" ref="BT76">INDEX($K:$P,ROW(),MATCH(BT$3,$K$2:$P$2,0))</f>
        <v>0.7</v>
      </c>
      <c r="BU76" s="178" cm="1">
        <f t="array" ref="BU76">INDEX($K:$P,ROW(),MATCH(BU$3,$K$2:$P$2,0))</f>
        <v>0.7</v>
      </c>
      <c r="BV76" s="178" cm="1">
        <f t="array" ref="BV76">INDEX($K:$P,ROW(),MATCH(BV$3,$K$2:$P$2,0))</f>
        <v>0.7</v>
      </c>
      <c r="BW76" s="178" cm="1">
        <f t="array" ref="BW76">INDEX($K:$P,ROW(),MATCH(BW$3,$K$2:$P$2,0))</f>
        <v>0.7</v>
      </c>
      <c r="BX76" s="178" cm="1">
        <f t="array" ref="BX76">INDEX($K:$P,ROW(),MATCH(BX$3,$K$2:$P$2,0))</f>
        <v>0.7</v>
      </c>
      <c r="BY76" s="178" cm="1">
        <f t="array" ref="BY76">INDEX($K:$P,ROW(),MATCH(BY$3,$K$2:$P$2,0))</f>
        <v>0.7</v>
      </c>
      <c r="BZ76" s="178" cm="1">
        <f t="array" ref="BZ76">INDEX($K:$P,ROW(),MATCH(BZ$3,$K$2:$P$2,0))</f>
        <v>0.7</v>
      </c>
      <c r="CA76" s="178" cm="1">
        <f t="array" ref="CA76">INDEX($K:$P,ROW(),MATCH(CA$3,$K$2:$P$2,0))</f>
        <v>0.7</v>
      </c>
      <c r="CB76" s="178" cm="1">
        <f t="array" ref="CB76">INDEX($K:$P,ROW(),MATCH(CB$3,$K$2:$P$2,0))</f>
        <v>0.7</v>
      </c>
      <c r="CC76" s="178" cm="1">
        <f t="array" ref="CC76">INDEX($K:$P,ROW(),MATCH(CC$3,$K$2:$P$2,0))</f>
        <v>0.7</v>
      </c>
      <c r="CD76" s="178" cm="1">
        <f t="array" ref="CD76">INDEX($K:$P,ROW(),MATCH(CD$3,$K$2:$P$2,0))</f>
        <v>0.7</v>
      </c>
      <c r="CE76" s="178" cm="1">
        <f t="array" ref="CE76">INDEX($K:$P,ROW(),MATCH(CE$3,$K$2:$P$2,0))</f>
        <v>0.7</v>
      </c>
      <c r="CF76" s="178" cm="1">
        <f t="array" ref="CF76">INDEX($K:$P,ROW(),MATCH(CF$3,$K$2:$P$2,0))</f>
        <v>0.7</v>
      </c>
      <c r="CG76" s="178" cm="1">
        <f t="array" ref="CG76">INDEX($K:$P,ROW(),MATCH(CG$3,$K$2:$P$2,0))</f>
        <v>0.7</v>
      </c>
      <c r="CH76" s="178" cm="1">
        <f t="array" ref="CH76">INDEX($K:$P,ROW(),MATCH(CH$3,$K$2:$P$2,0))</f>
        <v>0.7</v>
      </c>
      <c r="CI76" s="178" cm="1">
        <f t="array" ref="CI76">INDEX($K:$P,ROW(),MATCH(CI$3,$K$2:$P$2,0))</f>
        <v>0.7</v>
      </c>
      <c r="CJ76" s="178" cm="1">
        <f t="array" ref="CJ76">INDEX($K:$P,ROW(),MATCH(CJ$3,$K$2:$P$2,0))</f>
        <v>0.7</v>
      </c>
      <c r="CK76" s="178" cm="1">
        <f t="array" ref="CK76">INDEX($K:$P,ROW(),MATCH(CK$3,$K$2:$P$2,0))</f>
        <v>0.7</v>
      </c>
      <c r="CL76" s="178" cm="1">
        <f t="array" ref="CL76">INDEX($K:$P,ROW(),MATCH(CL$3,$K$2:$P$2,0))</f>
        <v>0.7</v>
      </c>
    </row>
    <row r="77" spans="2:90" x14ac:dyDescent="0.4">
      <c r="B77" s="123" t="str">
        <f ca="1">OFFSET(B77,ROW(B93)-ROW(B77),0)</f>
        <v>Rev</v>
      </c>
      <c r="C77" t="str">
        <f ca="1">OFFSET(C77,16,0)</f>
        <v>IS: revenue</v>
      </c>
      <c r="D77" t="s">
        <v>448</v>
      </c>
      <c r="E77" s="8" t="str">
        <f t="shared" si="24"/>
        <v>77 SALESQUOTA-ER</v>
      </c>
      <c r="G77" t="str">
        <f t="shared" si="25"/>
        <v>77 SALESQUOTA-ER</v>
      </c>
      <c r="H77" s="31"/>
      <c r="I77" s="73"/>
      <c r="J77" s="73"/>
      <c r="K77" s="63">
        <f t="shared" ref="K77:P77" si="26">SUMIF($3:$3,K$2,77:77)</f>
        <v>700000</v>
      </c>
      <c r="L77" s="63">
        <f t="shared" si="26"/>
        <v>1050000</v>
      </c>
      <c r="M77" s="63">
        <f t="shared" si="26"/>
        <v>1400000</v>
      </c>
      <c r="N77" s="63">
        <f t="shared" si="26"/>
        <v>1749999.9999999993</v>
      </c>
      <c r="O77" s="63">
        <f t="shared" si="26"/>
        <v>2100000</v>
      </c>
      <c r="P77" s="63">
        <f t="shared" si="26"/>
        <v>2450000</v>
      </c>
      <c r="R77" s="38"/>
      <c r="S77" s="77">
        <f t="shared" ref="S77" si="27">S75*S76*S74</f>
        <v>58333.333333333328</v>
      </c>
      <c r="T77" s="77">
        <f t="shared" ref="T77:AX77" si="28">T75*T76*T74</f>
        <v>58333.333333333328</v>
      </c>
      <c r="U77" s="77">
        <f t="shared" si="28"/>
        <v>58333.333333333328</v>
      </c>
      <c r="V77" s="77">
        <f t="shared" si="28"/>
        <v>58333.333333333328</v>
      </c>
      <c r="W77" s="77">
        <f t="shared" si="28"/>
        <v>58333.333333333328</v>
      </c>
      <c r="X77" s="77">
        <f t="shared" si="28"/>
        <v>58333.333333333328</v>
      </c>
      <c r="Y77" s="77">
        <f t="shared" si="28"/>
        <v>58333.333333333328</v>
      </c>
      <c r="Z77" s="77">
        <f t="shared" si="28"/>
        <v>58333.333333333328</v>
      </c>
      <c r="AA77" s="77">
        <f t="shared" si="28"/>
        <v>58333.333333333328</v>
      </c>
      <c r="AB77" s="77">
        <f t="shared" si="28"/>
        <v>58333.333333333328</v>
      </c>
      <c r="AC77" s="77">
        <f t="shared" si="28"/>
        <v>58333.333333333328</v>
      </c>
      <c r="AD77" s="77">
        <f t="shared" si="28"/>
        <v>58333.333333333328</v>
      </c>
      <c r="AE77" s="77">
        <f t="shared" si="28"/>
        <v>87500</v>
      </c>
      <c r="AF77" s="77">
        <f t="shared" si="28"/>
        <v>87500</v>
      </c>
      <c r="AG77" s="77">
        <f t="shared" si="28"/>
        <v>87500</v>
      </c>
      <c r="AH77" s="77">
        <f t="shared" si="28"/>
        <v>87500</v>
      </c>
      <c r="AI77" s="77">
        <f t="shared" si="28"/>
        <v>87500</v>
      </c>
      <c r="AJ77" s="77">
        <f t="shared" si="28"/>
        <v>87500</v>
      </c>
      <c r="AK77" s="77">
        <f t="shared" si="28"/>
        <v>87500</v>
      </c>
      <c r="AL77" s="77">
        <f t="shared" si="28"/>
        <v>87500</v>
      </c>
      <c r="AM77" s="77">
        <f t="shared" si="28"/>
        <v>87500</v>
      </c>
      <c r="AN77" s="77">
        <f t="shared" si="28"/>
        <v>87500</v>
      </c>
      <c r="AO77" s="77">
        <f t="shared" si="28"/>
        <v>87500</v>
      </c>
      <c r="AP77" s="77">
        <f t="shared" si="28"/>
        <v>87500</v>
      </c>
      <c r="AQ77" s="77">
        <f t="shared" si="28"/>
        <v>116666.66666666666</v>
      </c>
      <c r="AR77" s="77">
        <f t="shared" si="28"/>
        <v>116666.66666666666</v>
      </c>
      <c r="AS77" s="77">
        <f t="shared" si="28"/>
        <v>116666.66666666666</v>
      </c>
      <c r="AT77" s="77">
        <f t="shared" si="28"/>
        <v>116666.66666666666</v>
      </c>
      <c r="AU77" s="77">
        <f t="shared" si="28"/>
        <v>116666.66666666666</v>
      </c>
      <c r="AV77" s="77">
        <f t="shared" si="28"/>
        <v>116666.66666666666</v>
      </c>
      <c r="AW77" s="77">
        <f t="shared" si="28"/>
        <v>116666.66666666666</v>
      </c>
      <c r="AX77" s="77">
        <f t="shared" si="28"/>
        <v>116666.66666666666</v>
      </c>
      <c r="AY77" s="77">
        <f t="shared" ref="AY77:CD77" si="29">AY75*AY76*AY74</f>
        <v>116666.66666666666</v>
      </c>
      <c r="AZ77" s="77">
        <f t="shared" si="29"/>
        <v>116666.66666666666</v>
      </c>
      <c r="BA77" s="77">
        <f t="shared" si="29"/>
        <v>116666.66666666666</v>
      </c>
      <c r="BB77" s="77">
        <f t="shared" si="29"/>
        <v>116666.66666666666</v>
      </c>
      <c r="BC77" s="77">
        <f t="shared" si="29"/>
        <v>145833.33333333331</v>
      </c>
      <c r="BD77" s="77">
        <f t="shared" si="29"/>
        <v>145833.33333333331</v>
      </c>
      <c r="BE77" s="77">
        <f t="shared" si="29"/>
        <v>145833.33333333331</v>
      </c>
      <c r="BF77" s="77">
        <f t="shared" si="29"/>
        <v>145833.33333333331</v>
      </c>
      <c r="BG77" s="77">
        <f t="shared" si="29"/>
        <v>145833.33333333331</v>
      </c>
      <c r="BH77" s="77">
        <f t="shared" si="29"/>
        <v>145833.33333333331</v>
      </c>
      <c r="BI77" s="77">
        <f t="shared" si="29"/>
        <v>145833.33333333331</v>
      </c>
      <c r="BJ77" s="77">
        <f t="shared" si="29"/>
        <v>145833.33333333331</v>
      </c>
      <c r="BK77" s="77">
        <f t="shared" si="29"/>
        <v>145833.33333333331</v>
      </c>
      <c r="BL77" s="77">
        <f t="shared" si="29"/>
        <v>145833.33333333331</v>
      </c>
      <c r="BM77" s="77">
        <f t="shared" si="29"/>
        <v>145833.33333333331</v>
      </c>
      <c r="BN77" s="77">
        <f t="shared" si="29"/>
        <v>145833.33333333331</v>
      </c>
      <c r="BO77" s="77">
        <f t="shared" si="29"/>
        <v>175000</v>
      </c>
      <c r="BP77" s="77">
        <f t="shared" si="29"/>
        <v>175000</v>
      </c>
      <c r="BQ77" s="77">
        <f t="shared" si="29"/>
        <v>175000</v>
      </c>
      <c r="BR77" s="77">
        <f t="shared" si="29"/>
        <v>175000</v>
      </c>
      <c r="BS77" s="77">
        <f t="shared" si="29"/>
        <v>175000</v>
      </c>
      <c r="BT77" s="77">
        <f t="shared" si="29"/>
        <v>175000</v>
      </c>
      <c r="BU77" s="77">
        <f t="shared" si="29"/>
        <v>175000</v>
      </c>
      <c r="BV77" s="77">
        <f t="shared" si="29"/>
        <v>175000</v>
      </c>
      <c r="BW77" s="77">
        <f t="shared" si="29"/>
        <v>175000</v>
      </c>
      <c r="BX77" s="77">
        <f t="shared" si="29"/>
        <v>175000</v>
      </c>
      <c r="BY77" s="77">
        <f t="shared" si="29"/>
        <v>175000</v>
      </c>
      <c r="BZ77" s="77">
        <f t="shared" si="29"/>
        <v>175000</v>
      </c>
      <c r="CA77" s="77">
        <f t="shared" si="29"/>
        <v>204166.66666666666</v>
      </c>
      <c r="CB77" s="77">
        <f t="shared" si="29"/>
        <v>204166.66666666666</v>
      </c>
      <c r="CC77" s="77">
        <f t="shared" si="29"/>
        <v>204166.66666666666</v>
      </c>
      <c r="CD77" s="77">
        <f t="shared" si="29"/>
        <v>204166.66666666666</v>
      </c>
      <c r="CE77" s="77">
        <f t="shared" ref="CE77:CK77" si="30">CE75*CE76*CE74</f>
        <v>204166.66666666666</v>
      </c>
      <c r="CF77" s="77">
        <f t="shared" si="30"/>
        <v>204166.66666666666</v>
      </c>
      <c r="CG77" s="77">
        <f t="shared" si="30"/>
        <v>204166.66666666666</v>
      </c>
      <c r="CH77" s="77">
        <f t="shared" si="30"/>
        <v>204166.66666666666</v>
      </c>
      <c r="CI77" s="77">
        <f t="shared" si="30"/>
        <v>204166.66666666666</v>
      </c>
      <c r="CJ77" s="77">
        <f t="shared" si="30"/>
        <v>204166.66666666666</v>
      </c>
      <c r="CK77" s="77">
        <f t="shared" si="30"/>
        <v>204166.66666666666</v>
      </c>
      <c r="CL77" s="77">
        <f t="shared" ref="CL77" si="31">CL75*CL76*CL74</f>
        <v>204166.66666666666</v>
      </c>
    </row>
    <row r="78" spans="2:90" x14ac:dyDescent="0.4">
      <c r="B78" s="132"/>
      <c r="D78" t="s">
        <v>448</v>
      </c>
      <c r="E78" s="8" t="str">
        <f t="shared" si="24"/>
        <v>78 SALESQUOTA-ER</v>
      </c>
      <c r="G78" t="str">
        <f t="shared" si="25"/>
        <v>78 SALESQUOTA-ER</v>
      </c>
      <c r="H78" s="31"/>
      <c r="I78" s="73"/>
      <c r="J78" s="73"/>
      <c r="K78" s="39"/>
      <c r="L78" s="39"/>
      <c r="M78" s="39"/>
      <c r="N78" s="39"/>
      <c r="O78" s="39"/>
      <c r="P78" s="39"/>
      <c r="R78" s="38"/>
    </row>
    <row r="79" spans="2:90" x14ac:dyDescent="0.4">
      <c r="B79" s="95" t="s">
        <v>226</v>
      </c>
      <c r="D79" t="s">
        <v>448</v>
      </c>
      <c r="E79" s="8" t="str">
        <f t="shared" si="24"/>
        <v>79 SALESQUOTA-ER</v>
      </c>
      <c r="G79" t="str">
        <f t="shared" si="25"/>
        <v>79 SALESQUOTA-ER</v>
      </c>
      <c r="H79" s="31"/>
      <c r="I79" s="73"/>
      <c r="J79" s="73"/>
      <c r="K79" s="39"/>
      <c r="L79" s="39"/>
      <c r="M79" s="39"/>
      <c r="N79" s="39"/>
      <c r="O79" s="39"/>
      <c r="P79" s="39"/>
      <c r="R79" s="38"/>
    </row>
    <row r="80" spans="2:90" x14ac:dyDescent="0.4">
      <c r="B80" s="154" t="s">
        <v>451</v>
      </c>
      <c r="D80" t="s">
        <v>448</v>
      </c>
      <c r="E80" s="8" t="str">
        <f t="shared" si="24"/>
        <v>80 SALESQUOTA-ER</v>
      </c>
      <c r="G80" t="str">
        <f t="shared" si="25"/>
        <v>80 SALESQUOTA-ER</v>
      </c>
      <c r="H80" s="31"/>
      <c r="I80" s="73"/>
      <c r="J80" s="73"/>
      <c r="K80" s="18">
        <v>50000</v>
      </c>
      <c r="L80" s="18">
        <v>50000</v>
      </c>
      <c r="M80" s="18">
        <v>50000</v>
      </c>
      <c r="N80" s="18">
        <v>50000</v>
      </c>
      <c r="O80" s="18">
        <v>50000</v>
      </c>
      <c r="P80" s="18">
        <v>50000</v>
      </c>
      <c r="R80" s="38"/>
      <c r="S80" s="143" cm="1">
        <f t="array" ref="S80">INDEX($K:$P,ROW(),MATCH(S$3,$K$2:$P$2,0))/12</f>
        <v>4166.666666666667</v>
      </c>
      <c r="T80" s="143" cm="1">
        <f t="array" ref="T80">INDEX($K:$P,ROW(),MATCH(T$3,$K$2:$P$2,0))/12</f>
        <v>4166.666666666667</v>
      </c>
      <c r="U80" s="143" cm="1">
        <f t="array" ref="U80">INDEX($K:$P,ROW(),MATCH(U$3,$K$2:$P$2,0))/12</f>
        <v>4166.666666666667</v>
      </c>
      <c r="V80" s="143" cm="1">
        <f t="array" ref="V80">INDEX($K:$P,ROW(),MATCH(V$3,$K$2:$P$2,0))/12</f>
        <v>4166.666666666667</v>
      </c>
      <c r="W80" s="143" cm="1">
        <f t="array" ref="W80">INDEX($K:$P,ROW(),MATCH(W$3,$K$2:$P$2,0))/12</f>
        <v>4166.666666666667</v>
      </c>
      <c r="X80" s="143" cm="1">
        <f t="array" ref="X80">INDEX($K:$P,ROW(),MATCH(X$3,$K$2:$P$2,0))/12</f>
        <v>4166.666666666667</v>
      </c>
      <c r="Y80" s="143" cm="1">
        <f t="array" ref="Y80">INDEX($K:$P,ROW(),MATCH(Y$3,$K$2:$P$2,0))/12</f>
        <v>4166.666666666667</v>
      </c>
      <c r="Z80" s="143" cm="1">
        <f t="array" ref="Z80">INDEX($K:$P,ROW(),MATCH(Z$3,$K$2:$P$2,0))/12</f>
        <v>4166.666666666667</v>
      </c>
      <c r="AA80" s="143" cm="1">
        <f t="array" ref="AA80">INDEX($K:$P,ROW(),MATCH(AA$3,$K$2:$P$2,0))/12</f>
        <v>4166.666666666667</v>
      </c>
      <c r="AB80" s="143" cm="1">
        <f t="array" ref="AB80">INDEX($K:$P,ROW(),MATCH(AB$3,$K$2:$P$2,0))/12</f>
        <v>4166.666666666667</v>
      </c>
      <c r="AC80" s="143" cm="1">
        <f t="array" ref="AC80">INDEX($K:$P,ROW(),MATCH(AC$3,$K$2:$P$2,0))/12</f>
        <v>4166.666666666667</v>
      </c>
      <c r="AD80" s="143" cm="1">
        <f t="array" ref="AD80">INDEX($K:$P,ROW(),MATCH(AD$3,$K$2:$P$2,0))/12</f>
        <v>4166.666666666667</v>
      </c>
      <c r="AE80" s="143" cm="1">
        <f t="array" ref="AE80">INDEX($K:$P,ROW(),MATCH(AE$3,$K$2:$P$2,0))/12</f>
        <v>4166.666666666667</v>
      </c>
      <c r="AF80" s="143" cm="1">
        <f t="array" ref="AF80">INDEX($K:$P,ROW(),MATCH(AF$3,$K$2:$P$2,0))/12</f>
        <v>4166.666666666667</v>
      </c>
      <c r="AG80" s="143" cm="1">
        <f t="array" ref="AG80">INDEX($K:$P,ROW(),MATCH(AG$3,$K$2:$P$2,0))/12</f>
        <v>4166.666666666667</v>
      </c>
      <c r="AH80" s="143" cm="1">
        <f t="array" ref="AH80">INDEX($K:$P,ROW(),MATCH(AH$3,$K$2:$P$2,0))/12</f>
        <v>4166.666666666667</v>
      </c>
      <c r="AI80" s="143" cm="1">
        <f t="array" ref="AI80">INDEX($K:$P,ROW(),MATCH(AI$3,$K$2:$P$2,0))/12</f>
        <v>4166.666666666667</v>
      </c>
      <c r="AJ80" s="143" cm="1">
        <f t="array" ref="AJ80">INDEX($K:$P,ROW(),MATCH(AJ$3,$K$2:$P$2,0))/12</f>
        <v>4166.666666666667</v>
      </c>
      <c r="AK80" s="143" cm="1">
        <f t="array" ref="AK80">INDEX($K:$P,ROW(),MATCH(AK$3,$K$2:$P$2,0))/12</f>
        <v>4166.666666666667</v>
      </c>
      <c r="AL80" s="143" cm="1">
        <f t="array" ref="AL80">INDEX($K:$P,ROW(),MATCH(AL$3,$K$2:$P$2,0))/12</f>
        <v>4166.666666666667</v>
      </c>
      <c r="AM80" s="143" cm="1">
        <f t="array" ref="AM80">INDEX($K:$P,ROW(),MATCH(AM$3,$K$2:$P$2,0))/12</f>
        <v>4166.666666666667</v>
      </c>
      <c r="AN80" s="143" cm="1">
        <f t="array" ref="AN80">INDEX($K:$P,ROW(),MATCH(AN$3,$K$2:$P$2,0))/12</f>
        <v>4166.666666666667</v>
      </c>
      <c r="AO80" s="143" cm="1">
        <f t="array" ref="AO80">INDEX($K:$P,ROW(),MATCH(AO$3,$K$2:$P$2,0))/12</f>
        <v>4166.666666666667</v>
      </c>
      <c r="AP80" s="143" cm="1">
        <f t="array" ref="AP80">INDEX($K:$P,ROW(),MATCH(AP$3,$K$2:$P$2,0))/12</f>
        <v>4166.666666666667</v>
      </c>
      <c r="AQ80" s="143" cm="1">
        <f t="array" ref="AQ80">INDEX($K:$P,ROW(),MATCH(AQ$3,$K$2:$P$2,0))/12</f>
        <v>4166.666666666667</v>
      </c>
      <c r="AR80" s="143" cm="1">
        <f t="array" ref="AR80">INDEX($K:$P,ROW(),MATCH(AR$3,$K$2:$P$2,0))/12</f>
        <v>4166.666666666667</v>
      </c>
      <c r="AS80" s="143" cm="1">
        <f t="array" ref="AS80">INDEX($K:$P,ROW(),MATCH(AS$3,$K$2:$P$2,0))/12</f>
        <v>4166.666666666667</v>
      </c>
      <c r="AT80" s="143" cm="1">
        <f t="array" ref="AT80">INDEX($K:$P,ROW(),MATCH(AT$3,$K$2:$P$2,0))/12</f>
        <v>4166.666666666667</v>
      </c>
      <c r="AU80" s="143" cm="1">
        <f t="array" ref="AU80">INDEX($K:$P,ROW(),MATCH(AU$3,$K$2:$P$2,0))/12</f>
        <v>4166.666666666667</v>
      </c>
      <c r="AV80" s="143" cm="1">
        <f t="array" ref="AV80">INDEX($K:$P,ROW(),MATCH(AV$3,$K$2:$P$2,0))/12</f>
        <v>4166.666666666667</v>
      </c>
      <c r="AW80" s="143" cm="1">
        <f t="array" ref="AW80">INDEX($K:$P,ROW(),MATCH(AW$3,$K$2:$P$2,0))/12</f>
        <v>4166.666666666667</v>
      </c>
      <c r="AX80" s="143" cm="1">
        <f t="array" ref="AX80">INDEX($K:$P,ROW(),MATCH(AX$3,$K$2:$P$2,0))/12</f>
        <v>4166.666666666667</v>
      </c>
      <c r="AY80" s="143" cm="1">
        <f t="array" ref="AY80">INDEX($K:$P,ROW(),MATCH(AY$3,$K$2:$P$2,0))/12</f>
        <v>4166.666666666667</v>
      </c>
      <c r="AZ80" s="143" cm="1">
        <f t="array" ref="AZ80">INDEX($K:$P,ROW(),MATCH(AZ$3,$K$2:$P$2,0))/12</f>
        <v>4166.666666666667</v>
      </c>
      <c r="BA80" s="143" cm="1">
        <f t="array" ref="BA80">INDEX($K:$P,ROW(),MATCH(BA$3,$K$2:$P$2,0))/12</f>
        <v>4166.666666666667</v>
      </c>
      <c r="BB80" s="143" cm="1">
        <f t="array" ref="BB80">INDEX($K:$P,ROW(),MATCH(BB$3,$K$2:$P$2,0))/12</f>
        <v>4166.666666666667</v>
      </c>
      <c r="BC80" s="143" cm="1">
        <f t="array" ref="BC80">INDEX($K:$P,ROW(),MATCH(BC$3,$K$2:$P$2,0))/12</f>
        <v>4166.666666666667</v>
      </c>
      <c r="BD80" s="143" cm="1">
        <f t="array" ref="BD80">INDEX($K:$P,ROW(),MATCH(BD$3,$K$2:$P$2,0))/12</f>
        <v>4166.666666666667</v>
      </c>
      <c r="BE80" s="143" cm="1">
        <f t="array" ref="BE80">INDEX($K:$P,ROW(),MATCH(BE$3,$K$2:$P$2,0))/12</f>
        <v>4166.666666666667</v>
      </c>
      <c r="BF80" s="143" cm="1">
        <f t="array" ref="BF80">INDEX($K:$P,ROW(),MATCH(BF$3,$K$2:$P$2,0))/12</f>
        <v>4166.666666666667</v>
      </c>
      <c r="BG80" s="143" cm="1">
        <f t="array" ref="BG80">INDEX($K:$P,ROW(),MATCH(BG$3,$K$2:$P$2,0))/12</f>
        <v>4166.666666666667</v>
      </c>
      <c r="BH80" s="143" cm="1">
        <f t="array" ref="BH80">INDEX($K:$P,ROW(),MATCH(BH$3,$K$2:$P$2,0))/12</f>
        <v>4166.666666666667</v>
      </c>
      <c r="BI80" s="143" cm="1">
        <f t="array" ref="BI80">INDEX($K:$P,ROW(),MATCH(BI$3,$K$2:$P$2,0))/12</f>
        <v>4166.666666666667</v>
      </c>
      <c r="BJ80" s="143" cm="1">
        <f t="array" ref="BJ80">INDEX($K:$P,ROW(),MATCH(BJ$3,$K$2:$P$2,0))/12</f>
        <v>4166.666666666667</v>
      </c>
      <c r="BK80" s="143" cm="1">
        <f t="array" ref="BK80">INDEX($K:$P,ROW(),MATCH(BK$3,$K$2:$P$2,0))/12</f>
        <v>4166.666666666667</v>
      </c>
      <c r="BL80" s="143" cm="1">
        <f t="array" ref="BL80">INDEX($K:$P,ROW(),MATCH(BL$3,$K$2:$P$2,0))/12</f>
        <v>4166.666666666667</v>
      </c>
      <c r="BM80" s="143" cm="1">
        <f t="array" ref="BM80">INDEX($K:$P,ROW(),MATCH(BM$3,$K$2:$P$2,0))/12</f>
        <v>4166.666666666667</v>
      </c>
      <c r="BN80" s="143" cm="1">
        <f t="array" ref="BN80">INDEX($K:$P,ROW(),MATCH(BN$3,$K$2:$P$2,0))/12</f>
        <v>4166.666666666667</v>
      </c>
      <c r="BO80" s="143" cm="1">
        <f t="array" ref="BO80">INDEX($K:$P,ROW(),MATCH(BO$3,$K$2:$P$2,0))/12</f>
        <v>4166.666666666667</v>
      </c>
      <c r="BP80" s="143" cm="1">
        <f t="array" ref="BP80">INDEX($K:$P,ROW(),MATCH(BP$3,$K$2:$P$2,0))/12</f>
        <v>4166.666666666667</v>
      </c>
      <c r="BQ80" s="143" cm="1">
        <f t="array" ref="BQ80">INDEX($K:$P,ROW(),MATCH(BQ$3,$K$2:$P$2,0))/12</f>
        <v>4166.666666666667</v>
      </c>
      <c r="BR80" s="143" cm="1">
        <f t="array" ref="BR80">INDEX($K:$P,ROW(),MATCH(BR$3,$K$2:$P$2,0))/12</f>
        <v>4166.666666666667</v>
      </c>
      <c r="BS80" s="143" cm="1">
        <f t="array" ref="BS80">INDEX($K:$P,ROW(),MATCH(BS$3,$K$2:$P$2,0))/12</f>
        <v>4166.666666666667</v>
      </c>
      <c r="BT80" s="143" cm="1">
        <f t="array" ref="BT80">INDEX($K:$P,ROW(),MATCH(BT$3,$K$2:$P$2,0))/12</f>
        <v>4166.666666666667</v>
      </c>
      <c r="BU80" s="143" cm="1">
        <f t="array" ref="BU80">INDEX($K:$P,ROW(),MATCH(BU$3,$K$2:$P$2,0))/12</f>
        <v>4166.666666666667</v>
      </c>
      <c r="BV80" s="143" cm="1">
        <f t="array" ref="BV80">INDEX($K:$P,ROW(),MATCH(BV$3,$K$2:$P$2,0))/12</f>
        <v>4166.666666666667</v>
      </c>
      <c r="BW80" s="143" cm="1">
        <f t="array" ref="BW80">INDEX($K:$P,ROW(),MATCH(BW$3,$K$2:$P$2,0))/12</f>
        <v>4166.666666666667</v>
      </c>
      <c r="BX80" s="143" cm="1">
        <f t="array" ref="BX80">INDEX($K:$P,ROW(),MATCH(BX$3,$K$2:$P$2,0))/12</f>
        <v>4166.666666666667</v>
      </c>
      <c r="BY80" s="143" cm="1">
        <f t="array" ref="BY80">INDEX($K:$P,ROW(),MATCH(BY$3,$K$2:$P$2,0))/12</f>
        <v>4166.666666666667</v>
      </c>
      <c r="BZ80" s="143" cm="1">
        <f t="array" ref="BZ80">INDEX($K:$P,ROW(),MATCH(BZ$3,$K$2:$P$2,0))/12</f>
        <v>4166.666666666667</v>
      </c>
      <c r="CA80" s="143" cm="1">
        <f t="array" ref="CA80">INDEX($K:$P,ROW(),MATCH(CA$3,$K$2:$P$2,0))/12</f>
        <v>4166.666666666667</v>
      </c>
      <c r="CB80" s="143" cm="1">
        <f t="array" ref="CB80">INDEX($K:$P,ROW(),MATCH(CB$3,$K$2:$P$2,0))/12</f>
        <v>4166.666666666667</v>
      </c>
      <c r="CC80" s="143" cm="1">
        <f t="array" ref="CC80">INDEX($K:$P,ROW(),MATCH(CC$3,$K$2:$P$2,0))/12</f>
        <v>4166.666666666667</v>
      </c>
      <c r="CD80" s="143" cm="1">
        <f t="array" ref="CD80">INDEX($K:$P,ROW(),MATCH(CD$3,$K$2:$P$2,0))/12</f>
        <v>4166.666666666667</v>
      </c>
      <c r="CE80" s="143" cm="1">
        <f t="array" ref="CE80">INDEX($K:$P,ROW(),MATCH(CE$3,$K$2:$P$2,0))/12</f>
        <v>4166.666666666667</v>
      </c>
      <c r="CF80" s="143" cm="1">
        <f t="array" ref="CF80">INDEX($K:$P,ROW(),MATCH(CF$3,$K$2:$P$2,0))/12</f>
        <v>4166.666666666667</v>
      </c>
      <c r="CG80" s="143" cm="1">
        <f t="array" ref="CG80">INDEX($K:$P,ROW(),MATCH(CG$3,$K$2:$P$2,0))/12</f>
        <v>4166.666666666667</v>
      </c>
      <c r="CH80" s="143" cm="1">
        <f t="array" ref="CH80">INDEX($K:$P,ROW(),MATCH(CH$3,$K$2:$P$2,0))/12</f>
        <v>4166.666666666667</v>
      </c>
      <c r="CI80" s="143" cm="1">
        <f t="array" ref="CI80">INDEX($K:$P,ROW(),MATCH(CI$3,$K$2:$P$2,0))/12</f>
        <v>4166.666666666667</v>
      </c>
      <c r="CJ80" s="143" cm="1">
        <f t="array" ref="CJ80">INDEX($K:$P,ROW(),MATCH(CJ$3,$K$2:$P$2,0))/12</f>
        <v>4166.666666666667</v>
      </c>
      <c r="CK80" s="143" cm="1">
        <f t="array" ref="CK80">INDEX($K:$P,ROW(),MATCH(CK$3,$K$2:$P$2,0))/12</f>
        <v>4166.666666666667</v>
      </c>
      <c r="CL80" s="143" cm="1">
        <f t="array" ref="CL80">INDEX($K:$P,ROW(),MATCH(CL$3,$K$2:$P$2,0))/12</f>
        <v>4166.666666666667</v>
      </c>
    </row>
    <row r="81" spans="2:90" x14ac:dyDescent="0.4">
      <c r="B81" s="141" t="s">
        <v>452</v>
      </c>
      <c r="D81" t="s">
        <v>448</v>
      </c>
      <c r="E81" s="8" t="str">
        <f t="shared" si="24"/>
        <v>81 SALESQUOTA-ER</v>
      </c>
      <c r="G81" t="str">
        <f t="shared" si="25"/>
        <v>81 SALESQUOTA-ER</v>
      </c>
      <c r="H81" s="31"/>
      <c r="I81" s="73"/>
      <c r="J81" s="73"/>
      <c r="K81" s="16">
        <v>0.05</v>
      </c>
      <c r="L81" s="179">
        <v>0.05</v>
      </c>
      <c r="M81" s="179">
        <v>0.05</v>
      </c>
      <c r="N81" s="179">
        <v>0.05</v>
      </c>
      <c r="O81" s="179">
        <v>0.05</v>
      </c>
      <c r="P81" s="179">
        <v>0.05</v>
      </c>
      <c r="R81" s="38"/>
      <c r="S81" s="146" cm="1">
        <f t="array" ref="S81">INDEX($K:$P,ROW(),MATCH(S$3,$K$2:$P$2,0))</f>
        <v>0.05</v>
      </c>
      <c r="T81" s="146" cm="1">
        <f t="array" ref="T81">INDEX($K:$P,ROW(),MATCH(T$3,$K$2:$P$2,0))</f>
        <v>0.05</v>
      </c>
      <c r="U81" s="146" cm="1">
        <f t="array" ref="U81">INDEX($K:$P,ROW(),MATCH(U$3,$K$2:$P$2,0))</f>
        <v>0.05</v>
      </c>
      <c r="V81" s="146" cm="1">
        <f t="array" ref="V81">INDEX($K:$P,ROW(),MATCH(V$3,$K$2:$P$2,0))</f>
        <v>0.05</v>
      </c>
      <c r="W81" s="146" cm="1">
        <f t="array" ref="W81">INDEX($K:$P,ROW(),MATCH(W$3,$K$2:$P$2,0))</f>
        <v>0.05</v>
      </c>
      <c r="X81" s="146" cm="1">
        <f t="array" ref="X81">INDEX($K:$P,ROW(),MATCH(X$3,$K$2:$P$2,0))</f>
        <v>0.05</v>
      </c>
      <c r="Y81" s="146" cm="1">
        <f t="array" ref="Y81">INDEX($K:$P,ROW(),MATCH(Y$3,$K$2:$P$2,0))</f>
        <v>0.05</v>
      </c>
      <c r="Z81" s="146" cm="1">
        <f t="array" ref="Z81">INDEX($K:$P,ROW(),MATCH(Z$3,$K$2:$P$2,0))</f>
        <v>0.05</v>
      </c>
      <c r="AA81" s="146" cm="1">
        <f t="array" ref="AA81">INDEX($K:$P,ROW(),MATCH(AA$3,$K$2:$P$2,0))</f>
        <v>0.05</v>
      </c>
      <c r="AB81" s="146" cm="1">
        <f t="array" ref="AB81">INDEX($K:$P,ROW(),MATCH(AB$3,$K$2:$P$2,0))</f>
        <v>0.05</v>
      </c>
      <c r="AC81" s="146" cm="1">
        <f t="array" ref="AC81">INDEX($K:$P,ROW(),MATCH(AC$3,$K$2:$P$2,0))</f>
        <v>0.05</v>
      </c>
      <c r="AD81" s="146" cm="1">
        <f t="array" ref="AD81">INDEX($K:$P,ROW(),MATCH(AD$3,$K$2:$P$2,0))</f>
        <v>0.05</v>
      </c>
      <c r="AE81" s="146" cm="1">
        <f t="array" ref="AE81">INDEX($K:$P,ROW(),MATCH(AE$3,$K$2:$P$2,0))</f>
        <v>0.05</v>
      </c>
      <c r="AF81" s="146" cm="1">
        <f t="array" ref="AF81">INDEX($K:$P,ROW(),MATCH(AF$3,$K$2:$P$2,0))</f>
        <v>0.05</v>
      </c>
      <c r="AG81" s="146" cm="1">
        <f t="array" ref="AG81">INDEX($K:$P,ROW(),MATCH(AG$3,$K$2:$P$2,0))</f>
        <v>0.05</v>
      </c>
      <c r="AH81" s="146" cm="1">
        <f t="array" ref="AH81">INDEX($K:$P,ROW(),MATCH(AH$3,$K$2:$P$2,0))</f>
        <v>0.05</v>
      </c>
      <c r="AI81" s="146" cm="1">
        <f t="array" ref="AI81">INDEX($K:$P,ROW(),MATCH(AI$3,$K$2:$P$2,0))</f>
        <v>0.05</v>
      </c>
      <c r="AJ81" s="146" cm="1">
        <f t="array" ref="AJ81">INDEX($K:$P,ROW(),MATCH(AJ$3,$K$2:$P$2,0))</f>
        <v>0.05</v>
      </c>
      <c r="AK81" s="146" cm="1">
        <f t="array" ref="AK81">INDEX($K:$P,ROW(),MATCH(AK$3,$K$2:$P$2,0))</f>
        <v>0.05</v>
      </c>
      <c r="AL81" s="146" cm="1">
        <f t="array" ref="AL81">INDEX($K:$P,ROW(),MATCH(AL$3,$K$2:$P$2,0))</f>
        <v>0.05</v>
      </c>
      <c r="AM81" s="146" cm="1">
        <f t="array" ref="AM81">INDEX($K:$P,ROW(),MATCH(AM$3,$K$2:$P$2,0))</f>
        <v>0.05</v>
      </c>
      <c r="AN81" s="146" cm="1">
        <f t="array" ref="AN81">INDEX($K:$P,ROW(),MATCH(AN$3,$K$2:$P$2,0))</f>
        <v>0.05</v>
      </c>
      <c r="AO81" s="146" cm="1">
        <f t="array" ref="AO81">INDEX($K:$P,ROW(),MATCH(AO$3,$K$2:$P$2,0))</f>
        <v>0.05</v>
      </c>
      <c r="AP81" s="146" cm="1">
        <f t="array" ref="AP81">INDEX($K:$P,ROW(),MATCH(AP$3,$K$2:$P$2,0))</f>
        <v>0.05</v>
      </c>
      <c r="AQ81" s="146" cm="1">
        <f t="array" ref="AQ81">INDEX($K:$P,ROW(),MATCH(AQ$3,$K$2:$P$2,0))</f>
        <v>0.05</v>
      </c>
      <c r="AR81" s="146" cm="1">
        <f t="array" ref="AR81">INDEX($K:$P,ROW(),MATCH(AR$3,$K$2:$P$2,0))</f>
        <v>0.05</v>
      </c>
      <c r="AS81" s="146" cm="1">
        <f t="array" ref="AS81">INDEX($K:$P,ROW(),MATCH(AS$3,$K$2:$P$2,0))</f>
        <v>0.05</v>
      </c>
      <c r="AT81" s="146" cm="1">
        <f t="array" ref="AT81">INDEX($K:$P,ROW(),MATCH(AT$3,$K$2:$P$2,0))</f>
        <v>0.05</v>
      </c>
      <c r="AU81" s="146" cm="1">
        <f t="array" ref="AU81">INDEX($K:$P,ROW(),MATCH(AU$3,$K$2:$P$2,0))</f>
        <v>0.05</v>
      </c>
      <c r="AV81" s="146" cm="1">
        <f t="array" ref="AV81">INDEX($K:$P,ROW(),MATCH(AV$3,$K$2:$P$2,0))</f>
        <v>0.05</v>
      </c>
      <c r="AW81" s="146" cm="1">
        <f t="array" ref="AW81">INDEX($K:$P,ROW(),MATCH(AW$3,$K$2:$P$2,0))</f>
        <v>0.05</v>
      </c>
      <c r="AX81" s="146" cm="1">
        <f t="array" ref="AX81">INDEX($K:$P,ROW(),MATCH(AX$3,$K$2:$P$2,0))</f>
        <v>0.05</v>
      </c>
      <c r="AY81" s="146" cm="1">
        <f t="array" ref="AY81">INDEX($K:$P,ROW(),MATCH(AY$3,$K$2:$P$2,0))</f>
        <v>0.05</v>
      </c>
      <c r="AZ81" s="146" cm="1">
        <f t="array" ref="AZ81">INDEX($K:$P,ROW(),MATCH(AZ$3,$K$2:$P$2,0))</f>
        <v>0.05</v>
      </c>
      <c r="BA81" s="146" cm="1">
        <f t="array" ref="BA81">INDEX($K:$P,ROW(),MATCH(BA$3,$K$2:$P$2,0))</f>
        <v>0.05</v>
      </c>
      <c r="BB81" s="146" cm="1">
        <f t="array" ref="BB81">INDEX($K:$P,ROW(),MATCH(BB$3,$K$2:$P$2,0))</f>
        <v>0.05</v>
      </c>
      <c r="BC81" s="146" cm="1">
        <f t="array" ref="BC81">INDEX($K:$P,ROW(),MATCH(BC$3,$K$2:$P$2,0))</f>
        <v>0.05</v>
      </c>
      <c r="BD81" s="146" cm="1">
        <f t="array" ref="BD81">INDEX($K:$P,ROW(),MATCH(BD$3,$K$2:$P$2,0))</f>
        <v>0.05</v>
      </c>
      <c r="BE81" s="146" cm="1">
        <f t="array" ref="BE81">INDEX($K:$P,ROW(),MATCH(BE$3,$K$2:$P$2,0))</f>
        <v>0.05</v>
      </c>
      <c r="BF81" s="146" cm="1">
        <f t="array" ref="BF81">INDEX($K:$P,ROW(),MATCH(BF$3,$K$2:$P$2,0))</f>
        <v>0.05</v>
      </c>
      <c r="BG81" s="146" cm="1">
        <f t="array" ref="BG81">INDEX($K:$P,ROW(),MATCH(BG$3,$K$2:$P$2,0))</f>
        <v>0.05</v>
      </c>
      <c r="BH81" s="146" cm="1">
        <f t="array" ref="BH81">INDEX($K:$P,ROW(),MATCH(BH$3,$K$2:$P$2,0))</f>
        <v>0.05</v>
      </c>
      <c r="BI81" s="146" cm="1">
        <f t="array" ref="BI81">INDEX($K:$P,ROW(),MATCH(BI$3,$K$2:$P$2,0))</f>
        <v>0.05</v>
      </c>
      <c r="BJ81" s="146" cm="1">
        <f t="array" ref="BJ81">INDEX($K:$P,ROW(),MATCH(BJ$3,$K$2:$P$2,0))</f>
        <v>0.05</v>
      </c>
      <c r="BK81" s="146" cm="1">
        <f t="array" ref="BK81">INDEX($K:$P,ROW(),MATCH(BK$3,$K$2:$P$2,0))</f>
        <v>0.05</v>
      </c>
      <c r="BL81" s="146" cm="1">
        <f t="array" ref="BL81">INDEX($K:$P,ROW(),MATCH(BL$3,$K$2:$P$2,0))</f>
        <v>0.05</v>
      </c>
      <c r="BM81" s="146" cm="1">
        <f t="array" ref="BM81">INDEX($K:$P,ROW(),MATCH(BM$3,$K$2:$P$2,0))</f>
        <v>0.05</v>
      </c>
      <c r="BN81" s="146" cm="1">
        <f t="array" ref="BN81">INDEX($K:$P,ROW(),MATCH(BN$3,$K$2:$P$2,0))</f>
        <v>0.05</v>
      </c>
      <c r="BO81" s="146" cm="1">
        <f t="array" ref="BO81">INDEX($K:$P,ROW(),MATCH(BO$3,$K$2:$P$2,0))</f>
        <v>0.05</v>
      </c>
      <c r="BP81" s="146" cm="1">
        <f t="array" ref="BP81">INDEX($K:$P,ROW(),MATCH(BP$3,$K$2:$P$2,0))</f>
        <v>0.05</v>
      </c>
      <c r="BQ81" s="146" cm="1">
        <f t="array" ref="BQ81">INDEX($K:$P,ROW(),MATCH(BQ$3,$K$2:$P$2,0))</f>
        <v>0.05</v>
      </c>
      <c r="BR81" s="146" cm="1">
        <f t="array" ref="BR81">INDEX($K:$P,ROW(),MATCH(BR$3,$K$2:$P$2,0))</f>
        <v>0.05</v>
      </c>
      <c r="BS81" s="146" cm="1">
        <f t="array" ref="BS81">INDEX($K:$P,ROW(),MATCH(BS$3,$K$2:$P$2,0))</f>
        <v>0.05</v>
      </c>
      <c r="BT81" s="146" cm="1">
        <f t="array" ref="BT81">INDEX($K:$P,ROW(),MATCH(BT$3,$K$2:$P$2,0))</f>
        <v>0.05</v>
      </c>
      <c r="BU81" s="146" cm="1">
        <f t="array" ref="BU81">INDEX($K:$P,ROW(),MATCH(BU$3,$K$2:$P$2,0))</f>
        <v>0.05</v>
      </c>
      <c r="BV81" s="146" cm="1">
        <f t="array" ref="BV81">INDEX($K:$P,ROW(),MATCH(BV$3,$K$2:$P$2,0))</f>
        <v>0.05</v>
      </c>
      <c r="BW81" s="146" cm="1">
        <f t="array" ref="BW81">INDEX($K:$P,ROW(),MATCH(BW$3,$K$2:$P$2,0))</f>
        <v>0.05</v>
      </c>
      <c r="BX81" s="146" cm="1">
        <f t="array" ref="BX81">INDEX($K:$P,ROW(),MATCH(BX$3,$K$2:$P$2,0))</f>
        <v>0.05</v>
      </c>
      <c r="BY81" s="146" cm="1">
        <f t="array" ref="BY81">INDEX($K:$P,ROW(),MATCH(BY$3,$K$2:$P$2,0))</f>
        <v>0.05</v>
      </c>
      <c r="BZ81" s="146" cm="1">
        <f t="array" ref="BZ81">INDEX($K:$P,ROW(),MATCH(BZ$3,$K$2:$P$2,0))</f>
        <v>0.05</v>
      </c>
      <c r="CA81" s="146" cm="1">
        <f t="array" ref="CA81">INDEX($K:$P,ROW(),MATCH(CA$3,$K$2:$P$2,0))</f>
        <v>0.05</v>
      </c>
      <c r="CB81" s="146" cm="1">
        <f t="array" ref="CB81">INDEX($K:$P,ROW(),MATCH(CB$3,$K$2:$P$2,0))</f>
        <v>0.05</v>
      </c>
      <c r="CC81" s="146" cm="1">
        <f t="array" ref="CC81">INDEX($K:$P,ROW(),MATCH(CC$3,$K$2:$P$2,0))</f>
        <v>0.05</v>
      </c>
      <c r="CD81" s="146" cm="1">
        <f t="array" ref="CD81">INDEX($K:$P,ROW(),MATCH(CD$3,$K$2:$P$2,0))</f>
        <v>0.05</v>
      </c>
      <c r="CE81" s="146" cm="1">
        <f t="array" ref="CE81">INDEX($K:$P,ROW(),MATCH(CE$3,$K$2:$P$2,0))</f>
        <v>0.05</v>
      </c>
      <c r="CF81" s="146" cm="1">
        <f t="array" ref="CF81">INDEX($K:$P,ROW(),MATCH(CF$3,$K$2:$P$2,0))</f>
        <v>0.05</v>
      </c>
      <c r="CG81" s="146" cm="1">
        <f t="array" ref="CG81">INDEX($K:$P,ROW(),MATCH(CG$3,$K$2:$P$2,0))</f>
        <v>0.05</v>
      </c>
      <c r="CH81" s="146" cm="1">
        <f t="array" ref="CH81">INDEX($K:$P,ROW(),MATCH(CH$3,$K$2:$P$2,0))</f>
        <v>0.05</v>
      </c>
      <c r="CI81" s="146" cm="1">
        <f t="array" ref="CI81">INDEX($K:$P,ROW(),MATCH(CI$3,$K$2:$P$2,0))</f>
        <v>0.05</v>
      </c>
      <c r="CJ81" s="146" cm="1">
        <f t="array" ref="CJ81">INDEX($K:$P,ROW(),MATCH(CJ$3,$K$2:$P$2,0))</f>
        <v>0.05</v>
      </c>
      <c r="CK81" s="146" cm="1">
        <f t="array" ref="CK81">INDEX($K:$P,ROW(),MATCH(CK$3,$K$2:$P$2,0))</f>
        <v>0.05</v>
      </c>
      <c r="CL81" s="146" cm="1">
        <f t="array" ref="CL81">INDEX($K:$P,ROW(),MATCH(CL$3,$K$2:$P$2,0))</f>
        <v>0.05</v>
      </c>
    </row>
    <row r="82" spans="2:90" x14ac:dyDescent="0.4">
      <c r="B82" s="141" t="s">
        <v>215</v>
      </c>
      <c r="D82" t="s">
        <v>448</v>
      </c>
      <c r="E82" s="8" t="str">
        <f t="shared" si="24"/>
        <v>82 SALESQUOTA-ER</v>
      </c>
      <c r="G82" t="str">
        <f t="shared" si="25"/>
        <v>82 SALESQUOTA-ER</v>
      </c>
      <c r="H82" s="180">
        <v>0.2</v>
      </c>
      <c r="I82" s="73"/>
      <c r="J82" s="73"/>
      <c r="K82" s="16"/>
      <c r="L82" s="16"/>
      <c r="M82" s="16"/>
      <c r="N82" s="16"/>
      <c r="O82" s="16"/>
      <c r="P82" s="16"/>
      <c r="R82" s="38"/>
      <c r="S82" s="178"/>
      <c r="T82" s="178"/>
      <c r="U82" s="178"/>
      <c r="V82" s="178"/>
      <c r="W82" s="178"/>
      <c r="X82" s="178"/>
      <c r="Y82" s="178"/>
      <c r="Z82" s="178"/>
      <c r="AA82" s="178"/>
      <c r="AB82" s="178"/>
      <c r="AC82" s="178"/>
      <c r="AD82" s="178"/>
      <c r="AE82" s="178"/>
      <c r="AF82" s="178"/>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c r="BK82" s="178"/>
      <c r="BL82" s="178"/>
      <c r="BM82" s="178"/>
      <c r="BN82" s="178"/>
      <c r="BO82" s="178"/>
      <c r="BP82" s="178"/>
      <c r="BQ82" s="178"/>
      <c r="BR82" s="178"/>
      <c r="BS82" s="178"/>
      <c r="BT82" s="178"/>
      <c r="BU82" s="178"/>
      <c r="BV82" s="178"/>
      <c r="BW82" s="178"/>
      <c r="BX82" s="178"/>
      <c r="BY82" s="178"/>
      <c r="BZ82" s="178"/>
      <c r="CA82" s="178"/>
      <c r="CB82" s="178"/>
      <c r="CC82" s="178"/>
      <c r="CD82" s="178"/>
      <c r="CE82" s="178"/>
      <c r="CF82" s="178"/>
      <c r="CG82" s="178"/>
      <c r="CH82" s="178"/>
      <c r="CI82" s="178"/>
      <c r="CJ82" s="178"/>
      <c r="CK82" s="178"/>
      <c r="CL82" s="178"/>
    </row>
    <row r="83" spans="2:90" x14ac:dyDescent="0.4">
      <c r="B83" s="123" t="str">
        <f>"Sales payroll and benefits - "&amp;SUBSTITUTE(B73,":","")</f>
        <v>Sales payroll and benefits - Sales quota driven</v>
      </c>
      <c r="C83" t="s">
        <v>203</v>
      </c>
      <c r="D83" t="s">
        <v>448</v>
      </c>
      <c r="E83" s="8" t="str">
        <f t="shared" si="24"/>
        <v>83 SALESQUOTA-ER</v>
      </c>
      <c r="G83" t="str">
        <f t="shared" si="25"/>
        <v>83 SALESQUOTA-ER</v>
      </c>
      <c r="H83" s="31"/>
      <c r="I83" s="73"/>
      <c r="J83" s="73"/>
      <c r="K83" s="63">
        <f t="shared" ref="K83:P83" si="32">SUMIF($3:$3,K$2,83:83)</f>
        <v>-95000</v>
      </c>
      <c r="L83" s="63">
        <f t="shared" si="32"/>
        <v>-112500</v>
      </c>
      <c r="M83" s="63">
        <f t="shared" si="32"/>
        <v>-129999.99999999996</v>
      </c>
      <c r="N83" s="63">
        <f t="shared" si="32"/>
        <v>-147500</v>
      </c>
      <c r="O83" s="63">
        <f t="shared" si="32"/>
        <v>-165000</v>
      </c>
      <c r="P83" s="63">
        <f t="shared" si="32"/>
        <v>-182500.00000000003</v>
      </c>
      <c r="R83" s="38"/>
      <c r="S83" s="33">
        <f t="shared" ref="S83" si="33">-(S80*(1+$H82)+S81*S77)</f>
        <v>-7916.6666666666661</v>
      </c>
      <c r="T83" s="33">
        <f t="shared" ref="T83:AX83" si="34">-(T80*(1+$H82)+T81*T77)</f>
        <v>-7916.6666666666661</v>
      </c>
      <c r="U83" s="33">
        <f t="shared" si="34"/>
        <v>-7916.6666666666661</v>
      </c>
      <c r="V83" s="33">
        <f t="shared" si="34"/>
        <v>-7916.6666666666661</v>
      </c>
      <c r="W83" s="33">
        <f t="shared" si="34"/>
        <v>-7916.6666666666661</v>
      </c>
      <c r="X83" s="33">
        <f t="shared" si="34"/>
        <v>-7916.6666666666661</v>
      </c>
      <c r="Y83" s="33">
        <f t="shared" si="34"/>
        <v>-7916.6666666666661</v>
      </c>
      <c r="Z83" s="33">
        <f t="shared" si="34"/>
        <v>-7916.6666666666661</v>
      </c>
      <c r="AA83" s="33">
        <f t="shared" si="34"/>
        <v>-7916.6666666666661</v>
      </c>
      <c r="AB83" s="33">
        <f t="shared" si="34"/>
        <v>-7916.6666666666661</v>
      </c>
      <c r="AC83" s="33">
        <f t="shared" si="34"/>
        <v>-7916.6666666666661</v>
      </c>
      <c r="AD83" s="33">
        <f t="shared" si="34"/>
        <v>-7916.6666666666661</v>
      </c>
      <c r="AE83" s="33">
        <f t="shared" si="34"/>
        <v>-9375</v>
      </c>
      <c r="AF83" s="33">
        <f t="shared" si="34"/>
        <v>-9375</v>
      </c>
      <c r="AG83" s="33">
        <f t="shared" si="34"/>
        <v>-9375</v>
      </c>
      <c r="AH83" s="33">
        <f t="shared" si="34"/>
        <v>-9375</v>
      </c>
      <c r="AI83" s="33">
        <f t="shared" si="34"/>
        <v>-9375</v>
      </c>
      <c r="AJ83" s="33">
        <f t="shared" si="34"/>
        <v>-9375</v>
      </c>
      <c r="AK83" s="33">
        <f t="shared" si="34"/>
        <v>-9375</v>
      </c>
      <c r="AL83" s="33">
        <f t="shared" si="34"/>
        <v>-9375</v>
      </c>
      <c r="AM83" s="33">
        <f t="shared" si="34"/>
        <v>-9375</v>
      </c>
      <c r="AN83" s="33">
        <f t="shared" si="34"/>
        <v>-9375</v>
      </c>
      <c r="AO83" s="33">
        <f t="shared" si="34"/>
        <v>-9375</v>
      </c>
      <c r="AP83" s="33">
        <f t="shared" si="34"/>
        <v>-9375</v>
      </c>
      <c r="AQ83" s="33">
        <f t="shared" si="34"/>
        <v>-10833.333333333332</v>
      </c>
      <c r="AR83" s="33">
        <f t="shared" si="34"/>
        <v>-10833.333333333332</v>
      </c>
      <c r="AS83" s="33">
        <f t="shared" si="34"/>
        <v>-10833.333333333332</v>
      </c>
      <c r="AT83" s="33">
        <f t="shared" si="34"/>
        <v>-10833.333333333332</v>
      </c>
      <c r="AU83" s="33">
        <f t="shared" si="34"/>
        <v>-10833.333333333332</v>
      </c>
      <c r="AV83" s="33">
        <f t="shared" si="34"/>
        <v>-10833.333333333332</v>
      </c>
      <c r="AW83" s="33">
        <f t="shared" si="34"/>
        <v>-10833.333333333332</v>
      </c>
      <c r="AX83" s="33">
        <f t="shared" si="34"/>
        <v>-10833.333333333332</v>
      </c>
      <c r="AY83" s="33">
        <f t="shared" ref="AY83:CD83" si="35">-(AY80*(1+$H82)+AY81*AY77)</f>
        <v>-10833.333333333332</v>
      </c>
      <c r="AZ83" s="33">
        <f t="shared" si="35"/>
        <v>-10833.333333333332</v>
      </c>
      <c r="BA83" s="33">
        <f t="shared" si="35"/>
        <v>-10833.333333333332</v>
      </c>
      <c r="BB83" s="33">
        <f t="shared" si="35"/>
        <v>-10833.333333333332</v>
      </c>
      <c r="BC83" s="33">
        <f t="shared" si="35"/>
        <v>-12291.666666666666</v>
      </c>
      <c r="BD83" s="33">
        <f t="shared" si="35"/>
        <v>-12291.666666666666</v>
      </c>
      <c r="BE83" s="33">
        <f t="shared" si="35"/>
        <v>-12291.666666666666</v>
      </c>
      <c r="BF83" s="33">
        <f t="shared" si="35"/>
        <v>-12291.666666666666</v>
      </c>
      <c r="BG83" s="33">
        <f t="shared" si="35"/>
        <v>-12291.666666666666</v>
      </c>
      <c r="BH83" s="33">
        <f t="shared" si="35"/>
        <v>-12291.666666666666</v>
      </c>
      <c r="BI83" s="33">
        <f t="shared" si="35"/>
        <v>-12291.666666666666</v>
      </c>
      <c r="BJ83" s="33">
        <f t="shared" si="35"/>
        <v>-12291.666666666666</v>
      </c>
      <c r="BK83" s="33">
        <f t="shared" si="35"/>
        <v>-12291.666666666666</v>
      </c>
      <c r="BL83" s="33">
        <f t="shared" si="35"/>
        <v>-12291.666666666666</v>
      </c>
      <c r="BM83" s="33">
        <f t="shared" si="35"/>
        <v>-12291.666666666666</v>
      </c>
      <c r="BN83" s="33">
        <f t="shared" si="35"/>
        <v>-12291.666666666666</v>
      </c>
      <c r="BO83" s="33">
        <f t="shared" si="35"/>
        <v>-13750</v>
      </c>
      <c r="BP83" s="33">
        <f t="shared" si="35"/>
        <v>-13750</v>
      </c>
      <c r="BQ83" s="33">
        <f t="shared" si="35"/>
        <v>-13750</v>
      </c>
      <c r="BR83" s="33">
        <f t="shared" si="35"/>
        <v>-13750</v>
      </c>
      <c r="BS83" s="33">
        <f t="shared" si="35"/>
        <v>-13750</v>
      </c>
      <c r="BT83" s="33">
        <f t="shared" si="35"/>
        <v>-13750</v>
      </c>
      <c r="BU83" s="33">
        <f t="shared" si="35"/>
        <v>-13750</v>
      </c>
      <c r="BV83" s="33">
        <f t="shared" si="35"/>
        <v>-13750</v>
      </c>
      <c r="BW83" s="33">
        <f t="shared" si="35"/>
        <v>-13750</v>
      </c>
      <c r="BX83" s="33">
        <f t="shared" si="35"/>
        <v>-13750</v>
      </c>
      <c r="BY83" s="33">
        <f t="shared" si="35"/>
        <v>-13750</v>
      </c>
      <c r="BZ83" s="33">
        <f t="shared" si="35"/>
        <v>-13750</v>
      </c>
      <c r="CA83" s="33">
        <f t="shared" si="35"/>
        <v>-15208.333333333334</v>
      </c>
      <c r="CB83" s="33">
        <f t="shared" si="35"/>
        <v>-15208.333333333334</v>
      </c>
      <c r="CC83" s="33">
        <f t="shared" si="35"/>
        <v>-15208.333333333334</v>
      </c>
      <c r="CD83" s="33">
        <f t="shared" si="35"/>
        <v>-15208.333333333334</v>
      </c>
      <c r="CE83" s="33">
        <f t="shared" ref="CE83:CK83" si="36">-(CE80*(1+$H82)+CE81*CE77)</f>
        <v>-15208.333333333334</v>
      </c>
      <c r="CF83" s="33">
        <f t="shared" si="36"/>
        <v>-15208.333333333334</v>
      </c>
      <c r="CG83" s="33">
        <f t="shared" si="36"/>
        <v>-15208.333333333334</v>
      </c>
      <c r="CH83" s="33">
        <f t="shared" si="36"/>
        <v>-15208.333333333334</v>
      </c>
      <c r="CI83" s="33">
        <f t="shared" si="36"/>
        <v>-15208.333333333334</v>
      </c>
      <c r="CJ83" s="33">
        <f t="shared" si="36"/>
        <v>-15208.333333333334</v>
      </c>
      <c r="CK83" s="33">
        <f t="shared" si="36"/>
        <v>-15208.333333333334</v>
      </c>
      <c r="CL83" s="33">
        <f t="shared" ref="CL83" si="37">-(CL80*(1+$H82)+CL81*CL77)</f>
        <v>-15208.333333333334</v>
      </c>
    </row>
    <row r="84" spans="2:90" x14ac:dyDescent="0.4">
      <c r="B84" s="187" t="str">
        <f>IFERROR(SUBSTITUTE(TRIM(LEFT(B73,SEARCH("-",B73)-1)),":",""),SUBSTITUTE(B73,":",""))</f>
        <v>Sales quota driven</v>
      </c>
      <c r="D84" t="s">
        <v>448</v>
      </c>
      <c r="E84" s="8" t="str">
        <f t="shared" si="24"/>
        <v>84 SALESQUOTA-ER</v>
      </c>
      <c r="G84" t="s">
        <v>332</v>
      </c>
      <c r="H84" s="31"/>
      <c r="I84" s="73"/>
      <c r="J84" s="73"/>
      <c r="K84" s="39"/>
      <c r="L84" s="39"/>
      <c r="M84" s="39"/>
      <c r="N84" s="39"/>
      <c r="O84" s="39"/>
      <c r="P84" s="39"/>
      <c r="R84" s="38"/>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row>
    <row r="85" spans="2:90" x14ac:dyDescent="0.4">
      <c r="B85" s="235" t="str">
        <f>IFERROR(SUBSTITUTE(TRIM(MID(B73, SEARCH("-", B73) + 1, LEN(B73))),":",""),"no unit")</f>
        <v>no unit</v>
      </c>
      <c r="D85" t="s">
        <v>448</v>
      </c>
      <c r="E85" s="8" t="str">
        <f t="shared" si="24"/>
        <v>85 SALESQUOTA-ER</v>
      </c>
      <c r="G85" t="s">
        <v>332</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132" t="s">
        <v>334</v>
      </c>
      <c r="D86" t="s">
        <v>448</v>
      </c>
      <c r="E86" s="8" t="str">
        <f t="shared" si="24"/>
        <v>86 SALESQUOTA-ER</v>
      </c>
      <c r="G86" t="s">
        <v>332</v>
      </c>
      <c r="H86" s="31"/>
      <c r="I86" s="73"/>
      <c r="J86" s="73"/>
      <c r="K86" s="39"/>
      <c r="L86" s="39"/>
      <c r="M86" s="39"/>
      <c r="N86" s="39"/>
      <c r="O86" s="39"/>
      <c r="P86" s="39"/>
      <c r="R86" s="38"/>
      <c r="S86" s="199" t="str">
        <f t="shared" ref="S86" si="38">ADDRESS(ROW(S77),COLUMN(S77))</f>
        <v>$S$77</v>
      </c>
      <c r="T86" s="199" t="str">
        <f t="shared" ref="T86:AX86" si="39">ADDRESS(ROW(T77),COLUMN(T77))</f>
        <v>$T$77</v>
      </c>
      <c r="U86" s="199" t="str">
        <f t="shared" si="39"/>
        <v>$U$77</v>
      </c>
      <c r="V86" s="199" t="str">
        <f t="shared" si="39"/>
        <v>$V$77</v>
      </c>
      <c r="W86" s="199" t="str">
        <f t="shared" si="39"/>
        <v>$W$77</v>
      </c>
      <c r="X86" s="199" t="str">
        <f t="shared" si="39"/>
        <v>$X$77</v>
      </c>
      <c r="Y86" s="199" t="str">
        <f t="shared" si="39"/>
        <v>$Y$77</v>
      </c>
      <c r="Z86" s="199" t="str">
        <f t="shared" si="39"/>
        <v>$Z$77</v>
      </c>
      <c r="AA86" s="199" t="str">
        <f t="shared" si="39"/>
        <v>$AA$77</v>
      </c>
      <c r="AB86" s="199" t="str">
        <f t="shared" si="39"/>
        <v>$AB$77</v>
      </c>
      <c r="AC86" s="199" t="str">
        <f t="shared" si="39"/>
        <v>$AC$77</v>
      </c>
      <c r="AD86" s="199" t="str">
        <f t="shared" si="39"/>
        <v>$AD$77</v>
      </c>
      <c r="AE86" s="199" t="str">
        <f t="shared" si="39"/>
        <v>$AE$77</v>
      </c>
      <c r="AF86" s="199" t="str">
        <f t="shared" si="39"/>
        <v>$AF$77</v>
      </c>
      <c r="AG86" s="199" t="str">
        <f t="shared" si="39"/>
        <v>$AG$77</v>
      </c>
      <c r="AH86" s="199" t="str">
        <f t="shared" si="39"/>
        <v>$AH$77</v>
      </c>
      <c r="AI86" s="199" t="str">
        <f t="shared" si="39"/>
        <v>$AI$77</v>
      </c>
      <c r="AJ86" s="199" t="str">
        <f t="shared" si="39"/>
        <v>$AJ$77</v>
      </c>
      <c r="AK86" s="199" t="str">
        <f t="shared" si="39"/>
        <v>$AK$77</v>
      </c>
      <c r="AL86" s="199" t="str">
        <f t="shared" si="39"/>
        <v>$AL$77</v>
      </c>
      <c r="AM86" s="199" t="str">
        <f t="shared" si="39"/>
        <v>$AM$77</v>
      </c>
      <c r="AN86" s="199" t="str">
        <f t="shared" si="39"/>
        <v>$AN$77</v>
      </c>
      <c r="AO86" s="199" t="str">
        <f t="shared" si="39"/>
        <v>$AO$77</v>
      </c>
      <c r="AP86" s="199" t="str">
        <f t="shared" si="39"/>
        <v>$AP$77</v>
      </c>
      <c r="AQ86" s="199" t="str">
        <f t="shared" si="39"/>
        <v>$AQ$77</v>
      </c>
      <c r="AR86" s="199" t="str">
        <f t="shared" si="39"/>
        <v>$AR$77</v>
      </c>
      <c r="AS86" s="199" t="str">
        <f t="shared" si="39"/>
        <v>$AS$77</v>
      </c>
      <c r="AT86" s="199" t="str">
        <f t="shared" si="39"/>
        <v>$AT$77</v>
      </c>
      <c r="AU86" s="199" t="str">
        <f t="shared" si="39"/>
        <v>$AU$77</v>
      </c>
      <c r="AV86" s="199" t="str">
        <f t="shared" si="39"/>
        <v>$AV$77</v>
      </c>
      <c r="AW86" s="199" t="str">
        <f t="shared" si="39"/>
        <v>$AW$77</v>
      </c>
      <c r="AX86" s="199" t="str">
        <f t="shared" si="39"/>
        <v>$AX$77</v>
      </c>
      <c r="AY86" s="199" t="str">
        <f t="shared" ref="AY86:CD86" si="40">ADDRESS(ROW(AY77),COLUMN(AY77))</f>
        <v>$AY$77</v>
      </c>
      <c r="AZ86" s="199" t="str">
        <f t="shared" si="40"/>
        <v>$AZ$77</v>
      </c>
      <c r="BA86" s="199" t="str">
        <f t="shared" si="40"/>
        <v>$BA$77</v>
      </c>
      <c r="BB86" s="199" t="str">
        <f t="shared" si="40"/>
        <v>$BB$77</v>
      </c>
      <c r="BC86" s="199" t="str">
        <f t="shared" si="40"/>
        <v>$BC$77</v>
      </c>
      <c r="BD86" s="199" t="str">
        <f t="shared" si="40"/>
        <v>$BD$77</v>
      </c>
      <c r="BE86" s="199" t="str">
        <f t="shared" si="40"/>
        <v>$BE$77</v>
      </c>
      <c r="BF86" s="199" t="str">
        <f t="shared" si="40"/>
        <v>$BF$77</v>
      </c>
      <c r="BG86" s="199" t="str">
        <f t="shared" si="40"/>
        <v>$BG$77</v>
      </c>
      <c r="BH86" s="199" t="str">
        <f t="shared" si="40"/>
        <v>$BH$77</v>
      </c>
      <c r="BI86" s="199" t="str">
        <f t="shared" si="40"/>
        <v>$BI$77</v>
      </c>
      <c r="BJ86" s="199" t="str">
        <f t="shared" si="40"/>
        <v>$BJ$77</v>
      </c>
      <c r="BK86" s="199" t="str">
        <f t="shared" si="40"/>
        <v>$BK$77</v>
      </c>
      <c r="BL86" s="199" t="str">
        <f t="shared" si="40"/>
        <v>$BL$77</v>
      </c>
      <c r="BM86" s="199" t="str">
        <f t="shared" si="40"/>
        <v>$BM$77</v>
      </c>
      <c r="BN86" s="199" t="str">
        <f t="shared" si="40"/>
        <v>$BN$77</v>
      </c>
      <c r="BO86" s="199" t="str">
        <f t="shared" si="40"/>
        <v>$BO$77</v>
      </c>
      <c r="BP86" s="199" t="str">
        <f t="shared" si="40"/>
        <v>$BP$77</v>
      </c>
      <c r="BQ86" s="199" t="str">
        <f t="shared" si="40"/>
        <v>$BQ$77</v>
      </c>
      <c r="BR86" s="199" t="str">
        <f t="shared" si="40"/>
        <v>$BR$77</v>
      </c>
      <c r="BS86" s="199" t="str">
        <f t="shared" si="40"/>
        <v>$BS$77</v>
      </c>
      <c r="BT86" s="199" t="str">
        <f t="shared" si="40"/>
        <v>$BT$77</v>
      </c>
      <c r="BU86" s="199" t="str">
        <f t="shared" si="40"/>
        <v>$BU$77</v>
      </c>
      <c r="BV86" s="199" t="str">
        <f t="shared" si="40"/>
        <v>$BV$77</v>
      </c>
      <c r="BW86" s="199" t="str">
        <f t="shared" si="40"/>
        <v>$BW$77</v>
      </c>
      <c r="BX86" s="199" t="str">
        <f t="shared" si="40"/>
        <v>$BX$77</v>
      </c>
      <c r="BY86" s="199" t="str">
        <f t="shared" si="40"/>
        <v>$BY$77</v>
      </c>
      <c r="BZ86" s="199" t="str">
        <f t="shared" si="40"/>
        <v>$BZ$77</v>
      </c>
      <c r="CA86" s="199" t="str">
        <f t="shared" si="40"/>
        <v>$CA$77</v>
      </c>
      <c r="CB86" s="199" t="str">
        <f t="shared" si="40"/>
        <v>$CB$77</v>
      </c>
      <c r="CC86" s="199" t="str">
        <f t="shared" si="40"/>
        <v>$CC$77</v>
      </c>
      <c r="CD86" s="199" t="str">
        <f t="shared" si="40"/>
        <v>$CD$77</v>
      </c>
      <c r="CE86" s="199" t="str">
        <f t="shared" ref="CE86:CK86" si="41">ADDRESS(ROW(CE77),COLUMN(CE77))</f>
        <v>$CE$77</v>
      </c>
      <c r="CF86" s="199" t="str">
        <f t="shared" si="41"/>
        <v>$CF$77</v>
      </c>
      <c r="CG86" s="199" t="str">
        <f t="shared" si="41"/>
        <v>$CG$77</v>
      </c>
      <c r="CH86" s="199" t="str">
        <f t="shared" si="41"/>
        <v>$CH$77</v>
      </c>
      <c r="CI86" s="199" t="str">
        <f t="shared" si="41"/>
        <v>$CI$77</v>
      </c>
      <c r="CJ86" s="199" t="str">
        <f t="shared" si="41"/>
        <v>$CJ$77</v>
      </c>
      <c r="CK86" s="199" t="str">
        <f t="shared" si="41"/>
        <v>$CK$77</v>
      </c>
      <c r="CL86" s="199" t="str">
        <f t="shared" ref="CL86" si="42">ADDRESS(ROW(CL77),COLUMN(CL77))</f>
        <v>$CL$77</v>
      </c>
    </row>
    <row r="87" spans="2:90" x14ac:dyDescent="0.4">
      <c r="B87" s="132" t="s">
        <v>333</v>
      </c>
      <c r="D87" t="s">
        <v>448</v>
      </c>
      <c r="E87" s="8" t="str">
        <f t="shared" si="24"/>
        <v>87 SALESQUOTA-ER</v>
      </c>
      <c r="G87" t="s">
        <v>332</v>
      </c>
      <c r="H87" s="31"/>
      <c r="I87" s="73"/>
      <c r="J87" s="73"/>
      <c r="K87" s="39"/>
      <c r="L87" s="39"/>
      <c r="M87" s="39"/>
      <c r="N87" s="39"/>
      <c r="O87" s="39"/>
      <c r="P87" s="39"/>
      <c r="R87" s="38"/>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row>
    <row r="88" spans="2:90" x14ac:dyDescent="0.4">
      <c r="B88" s="8" t="str">
        <f>"Secondary label: "</f>
        <v xml:space="preserve">Secondary label: </v>
      </c>
      <c r="D88" t="s">
        <v>448</v>
      </c>
      <c r="E88" s="8" t="str">
        <f t="shared" si="24"/>
        <v>88 SALESQUOTA-ER</v>
      </c>
      <c r="G88" t="s">
        <v>332</v>
      </c>
      <c r="H88" s="12"/>
      <c r="I88" s="60"/>
      <c r="J88" s="60"/>
      <c r="K88" s="15"/>
      <c r="L88" s="15"/>
      <c r="M88" s="15"/>
      <c r="N88" s="15"/>
      <c r="O88" s="15"/>
      <c r="P88" s="15"/>
      <c r="R88" s="15"/>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row>
    <row r="89" spans="2:90" x14ac:dyDescent="0.4">
      <c r="D89" t="s">
        <v>448</v>
      </c>
      <c r="E89" s="8" t="str">
        <f t="shared" si="24"/>
        <v>89 SALESQUOTA-ER</v>
      </c>
      <c r="G89" t="s">
        <v>332</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463</v>
      </c>
      <c r="D90" t="s">
        <v>448</v>
      </c>
      <c r="E90" s="8" t="str">
        <f t="shared" si="24"/>
        <v>90 SALESQUOTA-ER</v>
      </c>
      <c r="G90" t="s">
        <v>332</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464</v>
      </c>
      <c r="D91" t="s">
        <v>448</v>
      </c>
      <c r="E91" s="8" t="str">
        <f t="shared" si="24"/>
        <v>91 SALESQUOTA-ER</v>
      </c>
      <c r="G91" t="s">
        <v>332</v>
      </c>
      <c r="H91" s="12"/>
      <c r="I91" s="60"/>
      <c r="J91" s="60"/>
      <c r="K91" s="15"/>
      <c r="L91" s="15"/>
      <c r="M91" s="15"/>
      <c r="N91" s="15"/>
      <c r="O91" s="15"/>
      <c r="P91" s="15"/>
      <c r="R91" s="15"/>
      <c r="S91" s="76">
        <f t="shared" ref="S91" si="43">S78</f>
        <v>0</v>
      </c>
      <c r="T91" s="76">
        <f t="shared" ref="T91:AX91" si="44">T78</f>
        <v>0</v>
      </c>
      <c r="U91" s="76">
        <f t="shared" si="44"/>
        <v>0</v>
      </c>
      <c r="V91" s="76">
        <f t="shared" si="44"/>
        <v>0</v>
      </c>
      <c r="W91" s="76">
        <f t="shared" si="44"/>
        <v>0</v>
      </c>
      <c r="X91" s="76">
        <f t="shared" si="44"/>
        <v>0</v>
      </c>
      <c r="Y91" s="76">
        <f t="shared" si="44"/>
        <v>0</v>
      </c>
      <c r="Z91" s="76">
        <f t="shared" si="44"/>
        <v>0</v>
      </c>
      <c r="AA91" s="76">
        <f t="shared" si="44"/>
        <v>0</v>
      </c>
      <c r="AB91" s="76">
        <f t="shared" si="44"/>
        <v>0</v>
      </c>
      <c r="AC91" s="76">
        <f t="shared" si="44"/>
        <v>0</v>
      </c>
      <c r="AD91" s="76">
        <f t="shared" si="44"/>
        <v>0</v>
      </c>
      <c r="AE91" s="76">
        <f t="shared" si="44"/>
        <v>0</v>
      </c>
      <c r="AF91" s="76">
        <f t="shared" si="44"/>
        <v>0</v>
      </c>
      <c r="AG91" s="76">
        <f t="shared" si="44"/>
        <v>0</v>
      </c>
      <c r="AH91" s="76">
        <f t="shared" si="44"/>
        <v>0</v>
      </c>
      <c r="AI91" s="76">
        <f t="shared" si="44"/>
        <v>0</v>
      </c>
      <c r="AJ91" s="76">
        <f t="shared" si="44"/>
        <v>0</v>
      </c>
      <c r="AK91" s="76">
        <f t="shared" si="44"/>
        <v>0</v>
      </c>
      <c r="AL91" s="76">
        <f t="shared" si="44"/>
        <v>0</v>
      </c>
      <c r="AM91" s="76">
        <f t="shared" si="44"/>
        <v>0</v>
      </c>
      <c r="AN91" s="76">
        <f t="shared" si="44"/>
        <v>0</v>
      </c>
      <c r="AO91" s="76">
        <f t="shared" si="44"/>
        <v>0</v>
      </c>
      <c r="AP91" s="76">
        <f t="shared" si="44"/>
        <v>0</v>
      </c>
      <c r="AQ91" s="76">
        <f t="shared" si="44"/>
        <v>0</v>
      </c>
      <c r="AR91" s="76">
        <f t="shared" si="44"/>
        <v>0</v>
      </c>
      <c r="AS91" s="76">
        <f t="shared" si="44"/>
        <v>0</v>
      </c>
      <c r="AT91" s="76">
        <f t="shared" si="44"/>
        <v>0</v>
      </c>
      <c r="AU91" s="76">
        <f t="shared" si="44"/>
        <v>0</v>
      </c>
      <c r="AV91" s="76">
        <f t="shared" si="44"/>
        <v>0</v>
      </c>
      <c r="AW91" s="76">
        <f t="shared" si="44"/>
        <v>0</v>
      </c>
      <c r="AX91" s="76">
        <f t="shared" si="44"/>
        <v>0</v>
      </c>
      <c r="AY91" s="76">
        <f t="shared" ref="AY91:CD91" si="45">AY78</f>
        <v>0</v>
      </c>
      <c r="AZ91" s="76">
        <f t="shared" si="45"/>
        <v>0</v>
      </c>
      <c r="BA91" s="76">
        <f t="shared" si="45"/>
        <v>0</v>
      </c>
      <c r="BB91" s="76">
        <f t="shared" si="45"/>
        <v>0</v>
      </c>
      <c r="BC91" s="76">
        <f t="shared" si="45"/>
        <v>0</v>
      </c>
      <c r="BD91" s="76">
        <f t="shared" si="45"/>
        <v>0</v>
      </c>
      <c r="BE91" s="76">
        <f t="shared" si="45"/>
        <v>0</v>
      </c>
      <c r="BF91" s="76">
        <f t="shared" si="45"/>
        <v>0</v>
      </c>
      <c r="BG91" s="76">
        <f t="shared" si="45"/>
        <v>0</v>
      </c>
      <c r="BH91" s="76">
        <f t="shared" si="45"/>
        <v>0</v>
      </c>
      <c r="BI91" s="76">
        <f t="shared" si="45"/>
        <v>0</v>
      </c>
      <c r="BJ91" s="76">
        <f t="shared" si="45"/>
        <v>0</v>
      </c>
      <c r="BK91" s="76">
        <f t="shared" si="45"/>
        <v>0</v>
      </c>
      <c r="BL91" s="76">
        <f t="shared" si="45"/>
        <v>0</v>
      </c>
      <c r="BM91" s="76">
        <f t="shared" si="45"/>
        <v>0</v>
      </c>
      <c r="BN91" s="76">
        <f t="shared" si="45"/>
        <v>0</v>
      </c>
      <c r="BO91" s="76">
        <f t="shared" si="45"/>
        <v>0</v>
      </c>
      <c r="BP91" s="76">
        <f t="shared" si="45"/>
        <v>0</v>
      </c>
      <c r="BQ91" s="76">
        <f t="shared" si="45"/>
        <v>0</v>
      </c>
      <c r="BR91" s="76">
        <f t="shared" si="45"/>
        <v>0</v>
      </c>
      <c r="BS91" s="76">
        <f t="shared" si="45"/>
        <v>0</v>
      </c>
      <c r="BT91" s="76">
        <f t="shared" si="45"/>
        <v>0</v>
      </c>
      <c r="BU91" s="76">
        <f t="shared" si="45"/>
        <v>0</v>
      </c>
      <c r="BV91" s="76">
        <f t="shared" si="45"/>
        <v>0</v>
      </c>
      <c r="BW91" s="76">
        <f t="shared" si="45"/>
        <v>0</v>
      </c>
      <c r="BX91" s="76">
        <f t="shared" si="45"/>
        <v>0</v>
      </c>
      <c r="BY91" s="76">
        <f t="shared" si="45"/>
        <v>0</v>
      </c>
      <c r="BZ91" s="76">
        <f t="shared" si="45"/>
        <v>0</v>
      </c>
      <c r="CA91" s="76">
        <f t="shared" si="45"/>
        <v>0</v>
      </c>
      <c r="CB91" s="76">
        <f t="shared" si="45"/>
        <v>0</v>
      </c>
      <c r="CC91" s="76">
        <f t="shared" si="45"/>
        <v>0</v>
      </c>
      <c r="CD91" s="76">
        <f t="shared" si="45"/>
        <v>0</v>
      </c>
      <c r="CE91" s="76">
        <f t="shared" ref="CE91:CK91" si="46">CE78</f>
        <v>0</v>
      </c>
      <c r="CF91" s="76">
        <f t="shared" si="46"/>
        <v>0</v>
      </c>
      <c r="CG91" s="76">
        <f t="shared" si="46"/>
        <v>0</v>
      </c>
      <c r="CH91" s="76">
        <f t="shared" si="46"/>
        <v>0</v>
      </c>
      <c r="CI91" s="76">
        <f t="shared" si="46"/>
        <v>0</v>
      </c>
      <c r="CJ91" s="76">
        <f t="shared" si="46"/>
        <v>0</v>
      </c>
      <c r="CK91" s="76">
        <f t="shared" si="46"/>
        <v>0</v>
      </c>
      <c r="CL91" s="76">
        <f t="shared" ref="CL91" si="47">CL78</f>
        <v>0</v>
      </c>
    </row>
    <row r="92" spans="2:90" x14ac:dyDescent="0.4">
      <c r="B92" s="181" t="s">
        <v>459</v>
      </c>
      <c r="E92" s="8"/>
      <c r="H92" s="182"/>
      <c r="I92" s="183"/>
      <c r="J92" s="183"/>
      <c r="K92" s="184"/>
      <c r="L92" s="184"/>
      <c r="M92" s="184"/>
      <c r="N92" s="184"/>
      <c r="O92" s="184"/>
      <c r="P92" s="184"/>
      <c r="R92" s="185"/>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c r="AQ92" s="186"/>
      <c r="AR92" s="186"/>
      <c r="AS92" s="186"/>
      <c r="AT92" s="186"/>
      <c r="AU92" s="186"/>
      <c r="AV92" s="186"/>
      <c r="AW92" s="186"/>
      <c r="AX92" s="186"/>
      <c r="AY92" s="186"/>
      <c r="AZ92" s="186"/>
      <c r="BA92" s="186"/>
      <c r="BB92" s="186"/>
      <c r="BC92" s="186"/>
      <c r="BD92" s="186"/>
      <c r="BE92" s="186"/>
      <c r="BF92" s="186"/>
      <c r="BG92" s="186"/>
      <c r="BH92" s="186"/>
      <c r="BI92" s="186"/>
      <c r="BJ92" s="186"/>
      <c r="BK92" s="186"/>
      <c r="BL92" s="186"/>
      <c r="BM92" s="186"/>
      <c r="BN92" s="186"/>
      <c r="BO92" s="186"/>
      <c r="BP92" s="186"/>
      <c r="BQ92" s="186"/>
      <c r="BR92" s="186"/>
      <c r="BS92" s="186"/>
      <c r="BT92" s="186"/>
      <c r="BU92" s="186"/>
      <c r="BV92" s="186"/>
      <c r="BW92" s="186"/>
      <c r="BX92" s="186"/>
      <c r="BY92" s="186"/>
      <c r="BZ92" s="186"/>
      <c r="CA92" s="186"/>
      <c r="CB92" s="186"/>
      <c r="CC92" s="186"/>
      <c r="CD92" s="186"/>
      <c r="CE92" s="186"/>
      <c r="CF92" s="186"/>
      <c r="CG92" s="186"/>
      <c r="CH92" s="186"/>
      <c r="CI92" s="186"/>
      <c r="CJ92" s="186"/>
      <c r="CK92" s="186"/>
      <c r="CL92" s="186"/>
    </row>
    <row r="93" spans="2:90" x14ac:dyDescent="0.4">
      <c r="B93" s="188" t="s">
        <v>499</v>
      </c>
      <c r="C93" t="s">
        <v>198</v>
      </c>
      <c r="E93" s="8"/>
      <c r="H93" s="182"/>
      <c r="I93" s="183"/>
      <c r="J93" s="183"/>
      <c r="K93" s="184"/>
      <c r="L93" s="184"/>
      <c r="M93" s="184"/>
      <c r="N93" s="184"/>
      <c r="O93" s="184"/>
      <c r="P93" s="184"/>
      <c r="R93" s="185"/>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c r="AQ93" s="186"/>
      <c r="AR93" s="186"/>
      <c r="AS93" s="186"/>
      <c r="AT93" s="186"/>
      <c r="AU93" s="186"/>
      <c r="AV93" s="186"/>
      <c r="AW93" s="186"/>
      <c r="AX93" s="186"/>
      <c r="AY93" s="186"/>
      <c r="AZ93" s="186"/>
      <c r="BA93" s="186"/>
      <c r="BB93" s="186"/>
      <c r="BC93" s="186"/>
      <c r="BD93" s="186"/>
      <c r="BE93" s="186"/>
      <c r="BF93" s="186"/>
      <c r="BG93" s="186"/>
      <c r="BH93" s="186"/>
      <c r="BI93" s="186"/>
      <c r="BJ93" s="186"/>
      <c r="BK93" s="186"/>
      <c r="BL93" s="186"/>
      <c r="BM93" s="186"/>
      <c r="BN93" s="186"/>
      <c r="BO93" s="186"/>
      <c r="BP93" s="186"/>
      <c r="BQ93" s="186"/>
      <c r="BR93" s="186"/>
      <c r="BS93" s="186"/>
      <c r="BT93" s="186"/>
      <c r="BU93" s="186"/>
      <c r="BV93" s="186"/>
      <c r="BW93" s="186"/>
      <c r="BX93" s="186"/>
      <c r="BY93" s="186"/>
      <c r="BZ93" s="186"/>
      <c r="CA93" s="186"/>
      <c r="CB93" s="186"/>
      <c r="CC93" s="186"/>
      <c r="CD93" s="186"/>
      <c r="CE93" s="186"/>
      <c r="CF93" s="186"/>
      <c r="CG93" s="186"/>
      <c r="CH93" s="186"/>
      <c r="CI93" s="186"/>
      <c r="CJ93" s="186"/>
      <c r="CK93" s="186"/>
      <c r="CL93" s="186"/>
    </row>
    <row r="94" spans="2:90" x14ac:dyDescent="0.4">
      <c r="B94" s="167"/>
      <c r="E94" s="8"/>
      <c r="H94" s="31"/>
      <c r="I94" s="73"/>
      <c r="J94" s="73"/>
      <c r="K94" s="39"/>
      <c r="L94" s="39"/>
      <c r="M94" s="39"/>
      <c r="N94" s="39"/>
      <c r="O94" s="39"/>
      <c r="P94" s="39"/>
      <c r="R94" s="38"/>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row>
    <row r="95" spans="2:90" x14ac:dyDescent="0.4">
      <c r="B95" s="66" t="s">
        <v>457</v>
      </c>
      <c r="C95" s="31"/>
      <c r="D95" t="s">
        <v>455</v>
      </c>
      <c r="E95" s="8" t="str">
        <f t="shared" ref="E95:E104" si="48">ROW()&amp;" "&amp;D95</f>
        <v>95 LVOL-EV</v>
      </c>
      <c r="F95" t="s">
        <v>454</v>
      </c>
      <c r="G95" s="31" t="s">
        <v>243</v>
      </c>
      <c r="H95" s="22"/>
      <c r="I95" s="287"/>
      <c r="J95" s="287"/>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24" t="str">
        <f ca="1">OFFSET(B96,ROW(B106)-ROW(B96),0)</f>
        <v># of assets</v>
      </c>
      <c r="C96" t="s">
        <v>964</v>
      </c>
      <c r="D96" t="s">
        <v>455</v>
      </c>
      <c r="E96" s="8" t="str">
        <f t="shared" si="48"/>
        <v>96 LVOL-EV</v>
      </c>
      <c r="G96" t="str">
        <f>E96</f>
        <v>96 LVOL-EV</v>
      </c>
      <c r="H96" s="12"/>
      <c r="I96" s="60"/>
      <c r="J96" s="60"/>
      <c r="K96" s="17">
        <v>10</v>
      </c>
      <c r="L96" s="17">
        <v>15</v>
      </c>
      <c r="M96" s="17">
        <v>20</v>
      </c>
      <c r="N96" s="17">
        <v>25</v>
      </c>
      <c r="O96" s="17">
        <v>30</v>
      </c>
      <c r="P96" s="17">
        <v>35</v>
      </c>
      <c r="R96" s="15"/>
      <c r="S96" s="15" cm="1">
        <f t="array" ref="S96">INDEX($K:$P,ROW(),MATCH(S$3,$K$2:$P$2,0))/12</f>
        <v>0.83333333333333337</v>
      </c>
      <c r="T96" s="15" cm="1">
        <f t="array" ref="T96">INDEX($K:$P,ROW(),MATCH(T$3,$K$2:$P$2,0))/12</f>
        <v>0.83333333333333337</v>
      </c>
      <c r="U96" s="15" cm="1">
        <f t="array" ref="U96">INDEX($K:$P,ROW(),MATCH(U$3,$K$2:$P$2,0))/12</f>
        <v>0.83333333333333337</v>
      </c>
      <c r="V96" s="15" cm="1">
        <f t="array" ref="V96">INDEX($K:$P,ROW(),MATCH(V$3,$K$2:$P$2,0))/12</f>
        <v>0.83333333333333337</v>
      </c>
      <c r="W96" s="15" cm="1">
        <f t="array" ref="W96">INDEX($K:$P,ROW(),MATCH(W$3,$K$2:$P$2,0))/12</f>
        <v>0.83333333333333337</v>
      </c>
      <c r="X96" s="15" cm="1">
        <f t="array" ref="X96">INDEX($K:$P,ROW(),MATCH(X$3,$K$2:$P$2,0))/12</f>
        <v>0.83333333333333337</v>
      </c>
      <c r="Y96" s="15" cm="1">
        <f t="array" ref="Y96">INDEX($K:$P,ROW(),MATCH(Y$3,$K$2:$P$2,0))/12</f>
        <v>0.83333333333333337</v>
      </c>
      <c r="Z96" s="15" cm="1">
        <f t="array" ref="Z96">INDEX($K:$P,ROW(),MATCH(Z$3,$K$2:$P$2,0))/12</f>
        <v>0.83333333333333337</v>
      </c>
      <c r="AA96" s="15" cm="1">
        <f t="array" ref="AA96">INDEX($K:$P,ROW(),MATCH(AA$3,$K$2:$P$2,0))/12</f>
        <v>0.83333333333333337</v>
      </c>
      <c r="AB96" s="15" cm="1">
        <f t="array" ref="AB96">INDEX($K:$P,ROW(),MATCH(AB$3,$K$2:$P$2,0))/12</f>
        <v>0.83333333333333337</v>
      </c>
      <c r="AC96" s="15" cm="1">
        <f t="array" ref="AC96">INDEX($K:$P,ROW(),MATCH(AC$3,$K$2:$P$2,0))/12</f>
        <v>0.83333333333333337</v>
      </c>
      <c r="AD96" s="15" cm="1">
        <f t="array" ref="AD96">INDEX($K:$P,ROW(),MATCH(AD$3,$K$2:$P$2,0))/12</f>
        <v>0.83333333333333337</v>
      </c>
      <c r="AE96" s="15" cm="1">
        <f t="array" ref="AE96">INDEX($K:$P,ROW(),MATCH(AE$3,$K$2:$P$2,0))/12</f>
        <v>1.25</v>
      </c>
      <c r="AF96" s="15" cm="1">
        <f t="array" ref="AF96">INDEX($K:$P,ROW(),MATCH(AF$3,$K$2:$P$2,0))/12</f>
        <v>1.25</v>
      </c>
      <c r="AG96" s="15" cm="1">
        <f t="array" ref="AG96">INDEX($K:$P,ROW(),MATCH(AG$3,$K$2:$P$2,0))/12</f>
        <v>1.25</v>
      </c>
      <c r="AH96" s="15" cm="1">
        <f t="array" ref="AH96">INDEX($K:$P,ROW(),MATCH(AH$3,$K$2:$P$2,0))/12</f>
        <v>1.25</v>
      </c>
      <c r="AI96" s="15" cm="1">
        <f t="array" ref="AI96">INDEX($K:$P,ROW(),MATCH(AI$3,$K$2:$P$2,0))/12</f>
        <v>1.25</v>
      </c>
      <c r="AJ96" s="15" cm="1">
        <f t="array" ref="AJ96">INDEX($K:$P,ROW(),MATCH(AJ$3,$K$2:$P$2,0))/12</f>
        <v>1.25</v>
      </c>
      <c r="AK96" s="15" cm="1">
        <f t="array" ref="AK96">INDEX($K:$P,ROW(),MATCH(AK$3,$K$2:$P$2,0))/12</f>
        <v>1.25</v>
      </c>
      <c r="AL96" s="15" cm="1">
        <f t="array" ref="AL96">INDEX($K:$P,ROW(),MATCH(AL$3,$K$2:$P$2,0))/12</f>
        <v>1.25</v>
      </c>
      <c r="AM96" s="15" cm="1">
        <f t="array" ref="AM96">INDEX($K:$P,ROW(),MATCH(AM$3,$K$2:$P$2,0))/12</f>
        <v>1.25</v>
      </c>
      <c r="AN96" s="15" cm="1">
        <f t="array" ref="AN96">INDEX($K:$P,ROW(),MATCH(AN$3,$K$2:$P$2,0))/12</f>
        <v>1.25</v>
      </c>
      <c r="AO96" s="15" cm="1">
        <f t="array" ref="AO96">INDEX($K:$P,ROW(),MATCH(AO$3,$K$2:$P$2,0))/12</f>
        <v>1.25</v>
      </c>
      <c r="AP96" s="15" cm="1">
        <f t="array" ref="AP96">INDEX($K:$P,ROW(),MATCH(AP$3,$K$2:$P$2,0))/12</f>
        <v>1.25</v>
      </c>
      <c r="AQ96" s="15" cm="1">
        <f t="array" ref="AQ96">INDEX($K:$P,ROW(),MATCH(AQ$3,$K$2:$P$2,0))/12</f>
        <v>1.6666666666666667</v>
      </c>
      <c r="AR96" s="15" cm="1">
        <f t="array" ref="AR96">INDEX($K:$P,ROW(),MATCH(AR$3,$K$2:$P$2,0))/12</f>
        <v>1.6666666666666667</v>
      </c>
      <c r="AS96" s="15" cm="1">
        <f t="array" ref="AS96">INDEX($K:$P,ROW(),MATCH(AS$3,$K$2:$P$2,0))/12</f>
        <v>1.6666666666666667</v>
      </c>
      <c r="AT96" s="15" cm="1">
        <f t="array" ref="AT96">INDEX($K:$P,ROW(),MATCH(AT$3,$K$2:$P$2,0))/12</f>
        <v>1.6666666666666667</v>
      </c>
      <c r="AU96" s="15" cm="1">
        <f t="array" ref="AU96">INDEX($K:$P,ROW(),MATCH(AU$3,$K$2:$P$2,0))/12</f>
        <v>1.6666666666666667</v>
      </c>
      <c r="AV96" s="15" cm="1">
        <f t="array" ref="AV96">INDEX($K:$P,ROW(),MATCH(AV$3,$K$2:$P$2,0))/12</f>
        <v>1.6666666666666667</v>
      </c>
      <c r="AW96" s="15" cm="1">
        <f t="array" ref="AW96">INDEX($K:$P,ROW(),MATCH(AW$3,$K$2:$P$2,0))/12</f>
        <v>1.6666666666666667</v>
      </c>
      <c r="AX96" s="15" cm="1">
        <f t="array" ref="AX96">INDEX($K:$P,ROW(),MATCH(AX$3,$K$2:$P$2,0))/12</f>
        <v>1.6666666666666667</v>
      </c>
      <c r="AY96" s="15" cm="1">
        <f t="array" ref="AY96">INDEX($K:$P,ROW(),MATCH(AY$3,$K$2:$P$2,0))/12</f>
        <v>1.6666666666666667</v>
      </c>
      <c r="AZ96" s="15" cm="1">
        <f t="array" ref="AZ96">INDEX($K:$P,ROW(),MATCH(AZ$3,$K$2:$P$2,0))/12</f>
        <v>1.6666666666666667</v>
      </c>
      <c r="BA96" s="15" cm="1">
        <f t="array" ref="BA96">INDEX($K:$P,ROW(),MATCH(BA$3,$K$2:$P$2,0))/12</f>
        <v>1.6666666666666667</v>
      </c>
      <c r="BB96" s="15" cm="1">
        <f t="array" ref="BB96">INDEX($K:$P,ROW(),MATCH(BB$3,$K$2:$P$2,0))/12</f>
        <v>1.6666666666666667</v>
      </c>
      <c r="BC96" s="15" cm="1">
        <f t="array" ref="BC96">INDEX($K:$P,ROW(),MATCH(BC$3,$K$2:$P$2,0))/12</f>
        <v>2.0833333333333335</v>
      </c>
      <c r="BD96" s="15" cm="1">
        <f t="array" ref="BD96">INDEX($K:$P,ROW(),MATCH(BD$3,$K$2:$P$2,0))/12</f>
        <v>2.0833333333333335</v>
      </c>
      <c r="BE96" s="15" cm="1">
        <f t="array" ref="BE96">INDEX($K:$P,ROW(),MATCH(BE$3,$K$2:$P$2,0))/12</f>
        <v>2.0833333333333335</v>
      </c>
      <c r="BF96" s="15" cm="1">
        <f t="array" ref="BF96">INDEX($K:$P,ROW(),MATCH(BF$3,$K$2:$P$2,0))/12</f>
        <v>2.0833333333333335</v>
      </c>
      <c r="BG96" s="15" cm="1">
        <f t="array" ref="BG96">INDEX($K:$P,ROW(),MATCH(BG$3,$K$2:$P$2,0))/12</f>
        <v>2.0833333333333335</v>
      </c>
      <c r="BH96" s="15" cm="1">
        <f t="array" ref="BH96">INDEX($K:$P,ROW(),MATCH(BH$3,$K$2:$P$2,0))/12</f>
        <v>2.0833333333333335</v>
      </c>
      <c r="BI96" s="15" cm="1">
        <f t="array" ref="BI96">INDEX($K:$P,ROW(),MATCH(BI$3,$K$2:$P$2,0))/12</f>
        <v>2.0833333333333335</v>
      </c>
      <c r="BJ96" s="15" cm="1">
        <f t="array" ref="BJ96">INDEX($K:$P,ROW(),MATCH(BJ$3,$K$2:$P$2,0))/12</f>
        <v>2.0833333333333335</v>
      </c>
      <c r="BK96" s="15" cm="1">
        <f t="array" ref="BK96">INDEX($K:$P,ROW(),MATCH(BK$3,$K$2:$P$2,0))/12</f>
        <v>2.0833333333333335</v>
      </c>
      <c r="BL96" s="15" cm="1">
        <f t="array" ref="BL96">INDEX($K:$P,ROW(),MATCH(BL$3,$K$2:$P$2,0))/12</f>
        <v>2.0833333333333335</v>
      </c>
      <c r="BM96" s="15" cm="1">
        <f t="array" ref="BM96">INDEX($K:$P,ROW(),MATCH(BM$3,$K$2:$P$2,0))/12</f>
        <v>2.0833333333333335</v>
      </c>
      <c r="BN96" s="15" cm="1">
        <f t="array" ref="BN96">INDEX($K:$P,ROW(),MATCH(BN$3,$K$2:$P$2,0))/12</f>
        <v>2.0833333333333335</v>
      </c>
      <c r="BO96" s="15" cm="1">
        <f t="array" ref="BO96">INDEX($K:$P,ROW(),MATCH(BO$3,$K$2:$P$2,0))/12</f>
        <v>2.5</v>
      </c>
      <c r="BP96" s="15" cm="1">
        <f t="array" ref="BP96">INDEX($K:$P,ROW(),MATCH(BP$3,$K$2:$P$2,0))/12</f>
        <v>2.5</v>
      </c>
      <c r="BQ96" s="15" cm="1">
        <f t="array" ref="BQ96">INDEX($K:$P,ROW(),MATCH(BQ$3,$K$2:$P$2,0))/12</f>
        <v>2.5</v>
      </c>
      <c r="BR96" s="15" cm="1">
        <f t="array" ref="BR96">INDEX($K:$P,ROW(),MATCH(BR$3,$K$2:$P$2,0))/12</f>
        <v>2.5</v>
      </c>
      <c r="BS96" s="15" cm="1">
        <f t="array" ref="BS96">INDEX($K:$P,ROW(),MATCH(BS$3,$K$2:$P$2,0))/12</f>
        <v>2.5</v>
      </c>
      <c r="BT96" s="15" cm="1">
        <f t="array" ref="BT96">INDEX($K:$P,ROW(),MATCH(BT$3,$K$2:$P$2,0))/12</f>
        <v>2.5</v>
      </c>
      <c r="BU96" s="15" cm="1">
        <f t="array" ref="BU96">INDEX($K:$P,ROW(),MATCH(BU$3,$K$2:$P$2,0))/12</f>
        <v>2.5</v>
      </c>
      <c r="BV96" s="15" cm="1">
        <f t="array" ref="BV96">INDEX($K:$P,ROW(),MATCH(BV$3,$K$2:$P$2,0))/12</f>
        <v>2.5</v>
      </c>
      <c r="BW96" s="15" cm="1">
        <f t="array" ref="BW96">INDEX($K:$P,ROW(),MATCH(BW$3,$K$2:$P$2,0))/12</f>
        <v>2.5</v>
      </c>
      <c r="BX96" s="15" cm="1">
        <f t="array" ref="BX96">INDEX($K:$P,ROW(),MATCH(BX$3,$K$2:$P$2,0))/12</f>
        <v>2.5</v>
      </c>
      <c r="BY96" s="15" cm="1">
        <f t="array" ref="BY96">INDEX($K:$P,ROW(),MATCH(BY$3,$K$2:$P$2,0))/12</f>
        <v>2.5</v>
      </c>
      <c r="BZ96" s="15" cm="1">
        <f t="array" ref="BZ96">INDEX($K:$P,ROW(),MATCH(BZ$3,$K$2:$P$2,0))/12</f>
        <v>2.5</v>
      </c>
      <c r="CA96" s="15" cm="1">
        <f t="array" ref="CA96">INDEX($K:$P,ROW(),MATCH(CA$3,$K$2:$P$2,0))/12</f>
        <v>2.9166666666666665</v>
      </c>
      <c r="CB96" s="15" cm="1">
        <f t="array" ref="CB96">INDEX($K:$P,ROW(),MATCH(CB$3,$K$2:$P$2,0))/12</f>
        <v>2.9166666666666665</v>
      </c>
      <c r="CC96" s="15" cm="1">
        <f t="array" ref="CC96">INDEX($K:$P,ROW(),MATCH(CC$3,$K$2:$P$2,0))/12</f>
        <v>2.9166666666666665</v>
      </c>
      <c r="CD96" s="15" cm="1">
        <f t="array" ref="CD96">INDEX($K:$P,ROW(),MATCH(CD$3,$K$2:$P$2,0))/12</f>
        <v>2.9166666666666665</v>
      </c>
      <c r="CE96" s="15" cm="1">
        <f t="array" ref="CE96">INDEX($K:$P,ROW(),MATCH(CE$3,$K$2:$P$2,0))/12</f>
        <v>2.9166666666666665</v>
      </c>
      <c r="CF96" s="15" cm="1">
        <f t="array" ref="CF96">INDEX($K:$P,ROW(),MATCH(CF$3,$K$2:$P$2,0))/12</f>
        <v>2.9166666666666665</v>
      </c>
      <c r="CG96" s="15" cm="1">
        <f t="array" ref="CG96">INDEX($K:$P,ROW(),MATCH(CG$3,$K$2:$P$2,0))/12</f>
        <v>2.9166666666666665</v>
      </c>
      <c r="CH96" s="15" cm="1">
        <f t="array" ref="CH96">INDEX($K:$P,ROW(),MATCH(CH$3,$K$2:$P$2,0))/12</f>
        <v>2.9166666666666665</v>
      </c>
      <c r="CI96" s="15" cm="1">
        <f t="array" ref="CI96">INDEX($K:$P,ROW(),MATCH(CI$3,$K$2:$P$2,0))/12</f>
        <v>2.9166666666666665</v>
      </c>
      <c r="CJ96" s="15" cm="1">
        <f t="array" ref="CJ96">INDEX($K:$P,ROW(),MATCH(CJ$3,$K$2:$P$2,0))/12</f>
        <v>2.9166666666666665</v>
      </c>
      <c r="CK96" s="15" cm="1">
        <f t="array" ref="CK96">INDEX($K:$P,ROW(),MATCH(CK$3,$K$2:$P$2,0))/12</f>
        <v>2.9166666666666665</v>
      </c>
      <c r="CL96" s="15" cm="1">
        <f t="array" ref="CL96">INDEX($K:$P,ROW(),MATCH(CL$3,$K$2:$P$2,0))/12</f>
        <v>2.9166666666666665</v>
      </c>
    </row>
    <row r="97" spans="2:90" x14ac:dyDescent="0.4">
      <c r="B97" s="187" t="str">
        <f>IFERROR(SUBSTITUTE(TRIM(LEFT(B95,SEARCH("-",B95)-1)),":",""),SUBSTITUTE(B95,":",""))</f>
        <v>Low volume</v>
      </c>
      <c r="D97" t="s">
        <v>455</v>
      </c>
      <c r="E97" s="8" t="str">
        <f t="shared" si="48"/>
        <v>97 LVOL-EV</v>
      </c>
      <c r="G97" t="s">
        <v>332</v>
      </c>
      <c r="H97" s="31"/>
      <c r="I97" s="73"/>
      <c r="J97" s="73"/>
      <c r="K97" s="39"/>
      <c r="L97" s="39"/>
      <c r="M97" s="39"/>
      <c r="N97" s="39"/>
      <c r="O97" s="39"/>
      <c r="P97" s="39"/>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c r="BZ97" s="38"/>
      <c r="CA97" s="38"/>
      <c r="CB97" s="38"/>
      <c r="CC97" s="38"/>
      <c r="CD97" s="38"/>
      <c r="CE97" s="38"/>
      <c r="CF97" s="38"/>
      <c r="CG97" s="38"/>
      <c r="CH97" s="38"/>
      <c r="CI97" s="38"/>
      <c r="CJ97" s="38"/>
      <c r="CK97" s="38"/>
      <c r="CL97" s="38"/>
    </row>
    <row r="98" spans="2:90" x14ac:dyDescent="0.4">
      <c r="B98" s="235" t="str">
        <f>IFERROR(SUBSTITUTE(TRIM(MID(B95, SEARCH("-", B95) + 1, LEN(B95))),":",""),"no unit")</f>
        <v>driven</v>
      </c>
      <c r="D98" t="s">
        <v>455</v>
      </c>
      <c r="E98" s="8" t="str">
        <f t="shared" si="48"/>
        <v>98 LVOL-EV</v>
      </c>
      <c r="G98" t="s">
        <v>332</v>
      </c>
      <c r="H98" s="31"/>
      <c r="I98" s="73"/>
      <c r="J98" s="73"/>
      <c r="K98" s="39"/>
      <c r="L98" s="39"/>
      <c r="M98" s="39"/>
      <c r="N98" s="39"/>
      <c r="O98" s="39"/>
      <c r="P98" s="39"/>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row>
    <row r="99" spans="2:90" x14ac:dyDescent="0.4">
      <c r="B99" s="132" t="s">
        <v>334</v>
      </c>
      <c r="D99" t="s">
        <v>455</v>
      </c>
      <c r="E99" s="8" t="str">
        <f t="shared" si="48"/>
        <v>99 LVOL-EV</v>
      </c>
      <c r="G99" t="s">
        <v>332</v>
      </c>
      <c r="H99" s="31"/>
      <c r="I99" s="73"/>
      <c r="J99" s="73"/>
      <c r="K99" s="39"/>
      <c r="L99" s="39"/>
      <c r="M99" s="39"/>
      <c r="N99" s="39"/>
      <c r="O99" s="39"/>
      <c r="P99" s="39"/>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row>
    <row r="100" spans="2:90" x14ac:dyDescent="0.4">
      <c r="B100" s="132" t="s">
        <v>333</v>
      </c>
      <c r="D100" t="s">
        <v>455</v>
      </c>
      <c r="E100" s="8" t="str">
        <f t="shared" si="48"/>
        <v>100 LVOL-EV</v>
      </c>
      <c r="G100" t="s">
        <v>332</v>
      </c>
      <c r="H100" s="31"/>
      <c r="I100" s="73"/>
      <c r="J100" s="73"/>
      <c r="K100" s="39"/>
      <c r="L100" s="39"/>
      <c r="M100" s="39"/>
      <c r="N100" s="39"/>
      <c r="O100" s="39"/>
      <c r="P100" s="39"/>
      <c r="R100" s="38"/>
      <c r="S100" s="199" t="str">
        <f t="shared" ref="S100" si="49">ADDRESS(ROW(S96),COLUMN(S96),2)</f>
        <v>S$96</v>
      </c>
      <c r="T100" s="199" t="str">
        <f t="shared" ref="T100:AX100" si="50">ADDRESS(ROW(T96),COLUMN(T96),2)</f>
        <v>T$96</v>
      </c>
      <c r="U100" s="199" t="str">
        <f t="shared" si="50"/>
        <v>U$96</v>
      </c>
      <c r="V100" s="199" t="str">
        <f t="shared" si="50"/>
        <v>V$96</v>
      </c>
      <c r="W100" s="199" t="str">
        <f t="shared" si="50"/>
        <v>W$96</v>
      </c>
      <c r="X100" s="199" t="str">
        <f t="shared" si="50"/>
        <v>X$96</v>
      </c>
      <c r="Y100" s="199" t="str">
        <f t="shared" si="50"/>
        <v>Y$96</v>
      </c>
      <c r="Z100" s="199" t="str">
        <f t="shared" si="50"/>
        <v>Z$96</v>
      </c>
      <c r="AA100" s="199" t="str">
        <f t="shared" si="50"/>
        <v>AA$96</v>
      </c>
      <c r="AB100" s="199" t="str">
        <f t="shared" si="50"/>
        <v>AB$96</v>
      </c>
      <c r="AC100" s="199" t="str">
        <f t="shared" si="50"/>
        <v>AC$96</v>
      </c>
      <c r="AD100" s="199" t="str">
        <f t="shared" si="50"/>
        <v>AD$96</v>
      </c>
      <c r="AE100" s="199" t="str">
        <f t="shared" si="50"/>
        <v>AE$96</v>
      </c>
      <c r="AF100" s="199" t="str">
        <f t="shared" si="50"/>
        <v>AF$96</v>
      </c>
      <c r="AG100" s="199" t="str">
        <f t="shared" si="50"/>
        <v>AG$96</v>
      </c>
      <c r="AH100" s="199" t="str">
        <f t="shared" si="50"/>
        <v>AH$96</v>
      </c>
      <c r="AI100" s="199" t="str">
        <f t="shared" si="50"/>
        <v>AI$96</v>
      </c>
      <c r="AJ100" s="199" t="str">
        <f t="shared" si="50"/>
        <v>AJ$96</v>
      </c>
      <c r="AK100" s="199" t="str">
        <f t="shared" si="50"/>
        <v>AK$96</v>
      </c>
      <c r="AL100" s="199" t="str">
        <f t="shared" si="50"/>
        <v>AL$96</v>
      </c>
      <c r="AM100" s="199" t="str">
        <f t="shared" si="50"/>
        <v>AM$96</v>
      </c>
      <c r="AN100" s="199" t="str">
        <f t="shared" si="50"/>
        <v>AN$96</v>
      </c>
      <c r="AO100" s="199" t="str">
        <f t="shared" si="50"/>
        <v>AO$96</v>
      </c>
      <c r="AP100" s="199" t="str">
        <f t="shared" si="50"/>
        <v>AP$96</v>
      </c>
      <c r="AQ100" s="199" t="str">
        <f t="shared" si="50"/>
        <v>AQ$96</v>
      </c>
      <c r="AR100" s="199" t="str">
        <f t="shared" si="50"/>
        <v>AR$96</v>
      </c>
      <c r="AS100" s="199" t="str">
        <f t="shared" si="50"/>
        <v>AS$96</v>
      </c>
      <c r="AT100" s="199" t="str">
        <f t="shared" si="50"/>
        <v>AT$96</v>
      </c>
      <c r="AU100" s="199" t="str">
        <f t="shared" si="50"/>
        <v>AU$96</v>
      </c>
      <c r="AV100" s="199" t="str">
        <f t="shared" si="50"/>
        <v>AV$96</v>
      </c>
      <c r="AW100" s="199" t="str">
        <f t="shared" si="50"/>
        <v>AW$96</v>
      </c>
      <c r="AX100" s="199" t="str">
        <f t="shared" si="50"/>
        <v>AX$96</v>
      </c>
      <c r="AY100" s="199" t="str">
        <f t="shared" ref="AY100:CD100" si="51">ADDRESS(ROW(AY96),COLUMN(AY96),2)</f>
        <v>AY$96</v>
      </c>
      <c r="AZ100" s="199" t="str">
        <f t="shared" si="51"/>
        <v>AZ$96</v>
      </c>
      <c r="BA100" s="199" t="str">
        <f t="shared" si="51"/>
        <v>BA$96</v>
      </c>
      <c r="BB100" s="199" t="str">
        <f t="shared" si="51"/>
        <v>BB$96</v>
      </c>
      <c r="BC100" s="199" t="str">
        <f t="shared" si="51"/>
        <v>BC$96</v>
      </c>
      <c r="BD100" s="199" t="str">
        <f t="shared" si="51"/>
        <v>BD$96</v>
      </c>
      <c r="BE100" s="199" t="str">
        <f t="shared" si="51"/>
        <v>BE$96</v>
      </c>
      <c r="BF100" s="199" t="str">
        <f t="shared" si="51"/>
        <v>BF$96</v>
      </c>
      <c r="BG100" s="199" t="str">
        <f t="shared" si="51"/>
        <v>BG$96</v>
      </c>
      <c r="BH100" s="199" t="str">
        <f t="shared" si="51"/>
        <v>BH$96</v>
      </c>
      <c r="BI100" s="199" t="str">
        <f t="shared" si="51"/>
        <v>BI$96</v>
      </c>
      <c r="BJ100" s="199" t="str">
        <f t="shared" si="51"/>
        <v>BJ$96</v>
      </c>
      <c r="BK100" s="199" t="str">
        <f t="shared" si="51"/>
        <v>BK$96</v>
      </c>
      <c r="BL100" s="199" t="str">
        <f t="shared" si="51"/>
        <v>BL$96</v>
      </c>
      <c r="BM100" s="199" t="str">
        <f t="shared" si="51"/>
        <v>BM$96</v>
      </c>
      <c r="BN100" s="199" t="str">
        <f t="shared" si="51"/>
        <v>BN$96</v>
      </c>
      <c r="BO100" s="199" t="str">
        <f t="shared" si="51"/>
        <v>BO$96</v>
      </c>
      <c r="BP100" s="199" t="str">
        <f t="shared" si="51"/>
        <v>BP$96</v>
      </c>
      <c r="BQ100" s="199" t="str">
        <f t="shared" si="51"/>
        <v>BQ$96</v>
      </c>
      <c r="BR100" s="199" t="str">
        <f t="shared" si="51"/>
        <v>BR$96</v>
      </c>
      <c r="BS100" s="199" t="str">
        <f t="shared" si="51"/>
        <v>BS$96</v>
      </c>
      <c r="BT100" s="199" t="str">
        <f t="shared" si="51"/>
        <v>BT$96</v>
      </c>
      <c r="BU100" s="199" t="str">
        <f t="shared" si="51"/>
        <v>BU$96</v>
      </c>
      <c r="BV100" s="199" t="str">
        <f t="shared" si="51"/>
        <v>BV$96</v>
      </c>
      <c r="BW100" s="199" t="str">
        <f t="shared" si="51"/>
        <v>BW$96</v>
      </c>
      <c r="BX100" s="199" t="str">
        <f t="shared" si="51"/>
        <v>BX$96</v>
      </c>
      <c r="BY100" s="199" t="str">
        <f t="shared" si="51"/>
        <v>BY$96</v>
      </c>
      <c r="BZ100" s="199" t="str">
        <f t="shared" si="51"/>
        <v>BZ$96</v>
      </c>
      <c r="CA100" s="199" t="str">
        <f t="shared" si="51"/>
        <v>CA$96</v>
      </c>
      <c r="CB100" s="199" t="str">
        <f t="shared" si="51"/>
        <v>CB$96</v>
      </c>
      <c r="CC100" s="199" t="str">
        <f t="shared" si="51"/>
        <v>CC$96</v>
      </c>
      <c r="CD100" s="199" t="str">
        <f t="shared" si="51"/>
        <v>CD$96</v>
      </c>
      <c r="CE100" s="199" t="str">
        <f t="shared" ref="CE100:CK100" si="52">ADDRESS(ROW(CE96),COLUMN(CE96),2)</f>
        <v>CE$96</v>
      </c>
      <c r="CF100" s="199" t="str">
        <f t="shared" si="52"/>
        <v>CF$96</v>
      </c>
      <c r="CG100" s="199" t="str">
        <f t="shared" si="52"/>
        <v>CG$96</v>
      </c>
      <c r="CH100" s="199" t="str">
        <f t="shared" si="52"/>
        <v>CH$96</v>
      </c>
      <c r="CI100" s="199" t="str">
        <f t="shared" si="52"/>
        <v>CI$96</v>
      </c>
      <c r="CJ100" s="199" t="str">
        <f t="shared" si="52"/>
        <v>CJ$96</v>
      </c>
      <c r="CK100" s="199" t="str">
        <f t="shared" si="52"/>
        <v>CK$96</v>
      </c>
      <c r="CL100" s="199" t="str">
        <f t="shared" ref="CL100" si="53">ADDRESS(ROW(CL96),COLUMN(CL96),2)</f>
        <v>CL$96</v>
      </c>
    </row>
    <row r="101" spans="2:90" x14ac:dyDescent="0.4">
      <c r="B101" s="8" t="s">
        <v>488</v>
      </c>
      <c r="D101" t="s">
        <v>455</v>
      </c>
      <c r="E101" s="8" t="str">
        <f t="shared" si="48"/>
        <v>101 LVOL-EV</v>
      </c>
      <c r="G101" t="s">
        <v>332</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8" t="s">
        <v>494</v>
      </c>
      <c r="D102" t="s">
        <v>455</v>
      </c>
      <c r="E102" s="8" t="str">
        <f t="shared" si="48"/>
        <v>102 LVOL-EV</v>
      </c>
      <c r="G102" t="s">
        <v>332</v>
      </c>
      <c r="H102" s="12"/>
      <c r="I102" s="60"/>
      <c r="J102" s="60"/>
      <c r="K102" s="15"/>
      <c r="L102" s="15"/>
      <c r="M102" s="15"/>
      <c r="N102" s="15"/>
      <c r="O102" s="15"/>
      <c r="P102" s="15"/>
      <c r="R102" s="15"/>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row>
    <row r="103" spans="2:90" x14ac:dyDescent="0.4">
      <c r="B103" s="8" t="s">
        <v>463</v>
      </c>
      <c r="D103" t="s">
        <v>455</v>
      </c>
      <c r="E103" s="8" t="str">
        <f t="shared" si="48"/>
        <v>103 LVOL-EV</v>
      </c>
      <c r="G103" t="s">
        <v>332</v>
      </c>
      <c r="H103" s="12"/>
      <c r="I103" s="60"/>
      <c r="J103" s="60"/>
      <c r="K103" s="15"/>
      <c r="L103" s="15"/>
      <c r="M103" s="15"/>
      <c r="N103" s="15"/>
      <c r="O103" s="15"/>
      <c r="P103" s="15"/>
      <c r="R103" s="15"/>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row>
    <row r="104" spans="2:90" x14ac:dyDescent="0.4">
      <c r="B104" s="8" t="s">
        <v>464</v>
      </c>
      <c r="D104" t="s">
        <v>455</v>
      </c>
      <c r="E104" s="8" t="str">
        <f t="shared" si="48"/>
        <v>104 LVOL-EV</v>
      </c>
      <c r="G104" t="s">
        <v>332</v>
      </c>
      <c r="H104" s="12"/>
      <c r="I104" s="60"/>
      <c r="J104" s="60"/>
      <c r="K104" s="15"/>
      <c r="L104" s="15"/>
      <c r="M104" s="15"/>
      <c r="N104" s="15"/>
      <c r="O104" s="15"/>
      <c r="P104" s="15"/>
      <c r="R104" s="15"/>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row>
    <row r="105" spans="2:90" x14ac:dyDescent="0.4">
      <c r="B105" s="181" t="s">
        <v>459</v>
      </c>
      <c r="E105" s="8"/>
      <c r="H105" s="182"/>
      <c r="I105" s="183"/>
      <c r="J105" s="183"/>
      <c r="K105" s="184"/>
      <c r="L105" s="184"/>
      <c r="M105" s="184"/>
      <c r="N105" s="184"/>
      <c r="O105" s="184"/>
      <c r="P105" s="184"/>
      <c r="R105" s="185"/>
      <c r="S105" s="186"/>
      <c r="T105" s="186"/>
      <c r="U105" s="186"/>
      <c r="V105" s="186"/>
      <c r="W105" s="186"/>
      <c r="X105" s="186"/>
      <c r="Y105" s="186"/>
      <c r="Z105" s="186"/>
      <c r="AA105" s="186"/>
      <c r="AB105" s="186"/>
      <c r="AC105" s="186"/>
      <c r="AD105" s="186"/>
      <c r="AE105" s="186"/>
      <c r="AF105" s="186"/>
      <c r="AG105" s="186"/>
      <c r="AH105" s="186"/>
      <c r="AI105" s="186"/>
      <c r="AJ105" s="186"/>
      <c r="AK105" s="186"/>
      <c r="AL105" s="186"/>
      <c r="AM105" s="186"/>
      <c r="AN105" s="186"/>
      <c r="AO105" s="186"/>
      <c r="AP105" s="186"/>
      <c r="AQ105" s="186"/>
      <c r="AR105" s="186"/>
      <c r="AS105" s="186"/>
      <c r="AT105" s="186"/>
      <c r="AU105" s="186"/>
      <c r="AV105" s="186"/>
      <c r="AW105" s="186"/>
      <c r="AX105" s="186"/>
      <c r="AY105" s="186"/>
      <c r="AZ105" s="186"/>
      <c r="BA105" s="186"/>
      <c r="BB105" s="186"/>
      <c r="BC105" s="186"/>
      <c r="BD105" s="186"/>
      <c r="BE105" s="186"/>
      <c r="BF105" s="186"/>
      <c r="BG105" s="186"/>
      <c r="BH105" s="186"/>
      <c r="BI105" s="186"/>
      <c r="BJ105" s="186"/>
      <c r="BK105" s="186"/>
      <c r="BL105" s="186"/>
      <c r="BM105" s="186"/>
      <c r="BN105" s="186"/>
      <c r="BO105" s="186"/>
      <c r="BP105" s="186"/>
      <c r="BQ105" s="186"/>
      <c r="BR105" s="186"/>
      <c r="BS105" s="186"/>
      <c r="BT105" s="186"/>
      <c r="BU105" s="186"/>
      <c r="BV105" s="186"/>
      <c r="BW105" s="186"/>
      <c r="BX105" s="186"/>
      <c r="BY105" s="186"/>
      <c r="BZ105" s="186"/>
      <c r="CA105" s="186"/>
      <c r="CB105" s="186"/>
      <c r="CC105" s="186"/>
      <c r="CD105" s="186"/>
      <c r="CE105" s="186"/>
      <c r="CF105" s="186"/>
      <c r="CG105" s="186"/>
      <c r="CH105" s="186"/>
      <c r="CI105" s="186"/>
      <c r="CJ105" s="186"/>
      <c r="CK105" s="186"/>
      <c r="CL105" s="186"/>
    </row>
    <row r="106" spans="2:90" x14ac:dyDescent="0.4">
      <c r="B106" s="181" t="s">
        <v>456</v>
      </c>
      <c r="E106" s="8"/>
      <c r="H106" s="182"/>
      <c r="I106" s="183"/>
      <c r="J106" s="183"/>
      <c r="K106" s="184"/>
      <c r="L106" s="184"/>
      <c r="M106" s="184"/>
      <c r="N106" s="184"/>
      <c r="O106" s="184"/>
      <c r="P106" s="184"/>
      <c r="R106" s="185"/>
      <c r="S106" s="186"/>
      <c r="T106" s="186"/>
      <c r="U106" s="186"/>
      <c r="V106" s="186"/>
      <c r="W106" s="186"/>
      <c r="X106" s="186"/>
      <c r="Y106" s="186"/>
      <c r="Z106" s="186"/>
      <c r="AA106" s="186"/>
      <c r="AB106" s="186"/>
      <c r="AC106" s="186"/>
      <c r="AD106" s="186"/>
      <c r="AE106" s="186"/>
      <c r="AF106" s="186"/>
      <c r="AG106" s="186"/>
      <c r="AH106" s="186"/>
      <c r="AI106" s="186"/>
      <c r="AJ106" s="186"/>
      <c r="AK106" s="186"/>
      <c r="AL106" s="186"/>
      <c r="AM106" s="186"/>
      <c r="AN106" s="186"/>
      <c r="AO106" s="186"/>
      <c r="AP106" s="186"/>
      <c r="AQ106" s="186"/>
      <c r="AR106" s="186"/>
      <c r="AS106" s="186"/>
      <c r="AT106" s="186"/>
      <c r="AU106" s="186"/>
      <c r="AV106" s="186"/>
      <c r="AW106" s="186"/>
      <c r="AX106" s="186"/>
      <c r="AY106" s="186"/>
      <c r="AZ106" s="186"/>
      <c r="BA106" s="186"/>
      <c r="BB106" s="186"/>
      <c r="BC106" s="186"/>
      <c r="BD106" s="186"/>
      <c r="BE106" s="186"/>
      <c r="BF106" s="186"/>
      <c r="BG106" s="186"/>
      <c r="BH106" s="186"/>
      <c r="BI106" s="186"/>
      <c r="BJ106" s="186"/>
      <c r="BK106" s="186"/>
      <c r="BL106" s="186"/>
      <c r="BM106" s="186"/>
      <c r="BN106" s="186"/>
      <c r="BO106" s="186"/>
      <c r="BP106" s="186"/>
      <c r="BQ106" s="186"/>
      <c r="BR106" s="186"/>
      <c r="BS106" s="186"/>
      <c r="BT106" s="186"/>
      <c r="BU106" s="186"/>
      <c r="BV106" s="186"/>
      <c r="BW106" s="186"/>
      <c r="BX106" s="186"/>
      <c r="BY106" s="186"/>
      <c r="BZ106" s="186"/>
      <c r="CA106" s="186"/>
      <c r="CB106" s="186"/>
      <c r="CC106" s="186"/>
      <c r="CD106" s="186"/>
      <c r="CE106" s="186"/>
      <c r="CF106" s="186"/>
      <c r="CG106" s="186"/>
      <c r="CH106" s="186"/>
      <c r="CI106" s="186"/>
      <c r="CJ106" s="186"/>
      <c r="CK106" s="186"/>
      <c r="CL106" s="186"/>
    </row>
    <row r="107" spans="2:90" x14ac:dyDescent="0.4">
      <c r="B107" s="167"/>
      <c r="E107" s="8"/>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66" t="s">
        <v>325</v>
      </c>
      <c r="C108" s="31"/>
      <c r="D108" t="s">
        <v>324</v>
      </c>
      <c r="E108" s="8" t="str">
        <f t="shared" ref="E108:E122" si="54">ROW()&amp;" "&amp;D108</f>
        <v>108 VOLLIST-EV</v>
      </c>
      <c r="F108" t="s">
        <v>326</v>
      </c>
      <c r="G108" s="31" t="s">
        <v>243</v>
      </c>
      <c r="H108" s="22"/>
      <c r="I108" s="287"/>
      <c r="J108" s="287"/>
      <c r="K108" s="22"/>
      <c r="L108" s="22"/>
      <c r="M108" s="22"/>
      <c r="N108" s="22"/>
      <c r="O108" s="22"/>
      <c r="P108" s="22"/>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row>
    <row r="109" spans="2:90" x14ac:dyDescent="0.4">
      <c r="B109" s="95" t="str">
        <f ca="1">B114&amp;":"</f>
        <v># of assets:</v>
      </c>
      <c r="D109" t="s">
        <v>324</v>
      </c>
      <c r="E109" s="8" t="str">
        <f t="shared" si="54"/>
        <v>109 VOLLIST-EV</v>
      </c>
      <c r="G109" t="str">
        <f t="shared" ref="G109:G114" si="55">E109</f>
        <v>109 VOLLIST-EV</v>
      </c>
      <c r="H109" s="31"/>
      <c r="I109" s="73"/>
      <c r="J109" s="73"/>
      <c r="K109" s="31"/>
      <c r="L109" s="31"/>
      <c r="M109" s="31"/>
      <c r="N109" s="31"/>
      <c r="O109" s="31"/>
      <c r="P109" s="31"/>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row>
    <row r="110" spans="2:90" x14ac:dyDescent="0.4">
      <c r="B110" s="137" t="s">
        <v>320</v>
      </c>
      <c r="D110" t="s">
        <v>324</v>
      </c>
      <c r="E110" s="8" t="str">
        <f t="shared" si="54"/>
        <v>110 VOLLIST-EV</v>
      </c>
      <c r="G110" t="str">
        <f t="shared" si="55"/>
        <v>110 VOLLIST-EV</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7" t="s">
        <v>321</v>
      </c>
      <c r="D111" t="s">
        <v>324</v>
      </c>
      <c r="E111" s="8" t="str">
        <f t="shared" si="54"/>
        <v>111 VOLLIST-EV</v>
      </c>
      <c r="G111" t="str">
        <f t="shared" si="55"/>
        <v>111 VOLLIST-EV</v>
      </c>
      <c r="H111" s="31"/>
      <c r="I111" s="73"/>
      <c r="J111" s="73"/>
      <c r="K111" s="17">
        <v>100000</v>
      </c>
      <c r="L111" s="17">
        <v>200000</v>
      </c>
      <c r="M111" s="17">
        <v>400000</v>
      </c>
      <c r="N111" s="17">
        <v>800000</v>
      </c>
      <c r="O111" s="17">
        <v>1600000</v>
      </c>
      <c r="P111" s="17">
        <v>3200000</v>
      </c>
      <c r="R111" s="15"/>
      <c r="S111" s="15" cm="1">
        <f t="array" ref="S111">INDEX($K:$P,ROW(),MATCH(S$3,$K$2:$P$2,0))/12</f>
        <v>8333.3333333333339</v>
      </c>
      <c r="T111" s="15" cm="1">
        <f t="array" ref="T111">INDEX($K:$P,ROW(),MATCH(T$3,$K$2:$P$2,0))/12</f>
        <v>8333.3333333333339</v>
      </c>
      <c r="U111" s="15" cm="1">
        <f t="array" ref="U111">INDEX($K:$P,ROW(),MATCH(U$3,$K$2:$P$2,0))/12</f>
        <v>8333.3333333333339</v>
      </c>
      <c r="V111" s="15" cm="1">
        <f t="array" ref="V111">INDEX($K:$P,ROW(),MATCH(V$3,$K$2:$P$2,0))/12</f>
        <v>8333.3333333333339</v>
      </c>
      <c r="W111" s="15" cm="1">
        <f t="array" ref="W111">INDEX($K:$P,ROW(),MATCH(W$3,$K$2:$P$2,0))/12</f>
        <v>8333.3333333333339</v>
      </c>
      <c r="X111" s="15" cm="1">
        <f t="array" ref="X111">INDEX($K:$P,ROW(),MATCH(X$3,$K$2:$P$2,0))/12</f>
        <v>8333.3333333333339</v>
      </c>
      <c r="Y111" s="15" cm="1">
        <f t="array" ref="Y111">INDEX($K:$P,ROW(),MATCH(Y$3,$K$2:$P$2,0))/12</f>
        <v>8333.3333333333339</v>
      </c>
      <c r="Z111" s="15" cm="1">
        <f t="array" ref="Z111">INDEX($K:$P,ROW(),MATCH(Z$3,$K$2:$P$2,0))/12</f>
        <v>8333.3333333333339</v>
      </c>
      <c r="AA111" s="15" cm="1">
        <f t="array" ref="AA111">INDEX($K:$P,ROW(),MATCH(AA$3,$K$2:$P$2,0))/12</f>
        <v>8333.3333333333339</v>
      </c>
      <c r="AB111" s="15" cm="1">
        <f t="array" ref="AB111">INDEX($K:$P,ROW(),MATCH(AB$3,$K$2:$P$2,0))/12</f>
        <v>8333.3333333333339</v>
      </c>
      <c r="AC111" s="15" cm="1">
        <f t="array" ref="AC111">INDEX($K:$P,ROW(),MATCH(AC$3,$K$2:$P$2,0))/12</f>
        <v>8333.3333333333339</v>
      </c>
      <c r="AD111" s="15" cm="1">
        <f t="array" ref="AD111">INDEX($K:$P,ROW(),MATCH(AD$3,$K$2:$P$2,0))/12</f>
        <v>8333.3333333333339</v>
      </c>
      <c r="AE111" s="15" cm="1">
        <f t="array" ref="AE111">INDEX($K:$P,ROW(),MATCH(AE$3,$K$2:$P$2,0))/12</f>
        <v>16666.666666666668</v>
      </c>
      <c r="AF111" s="15" cm="1">
        <f t="array" ref="AF111">INDEX($K:$P,ROW(),MATCH(AF$3,$K$2:$P$2,0))/12</f>
        <v>16666.666666666668</v>
      </c>
      <c r="AG111" s="15" cm="1">
        <f t="array" ref="AG111">INDEX($K:$P,ROW(),MATCH(AG$3,$K$2:$P$2,0))/12</f>
        <v>16666.666666666668</v>
      </c>
      <c r="AH111" s="15" cm="1">
        <f t="array" ref="AH111">INDEX($K:$P,ROW(),MATCH(AH$3,$K$2:$P$2,0))/12</f>
        <v>16666.666666666668</v>
      </c>
      <c r="AI111" s="15" cm="1">
        <f t="array" ref="AI111">INDEX($K:$P,ROW(),MATCH(AI$3,$K$2:$P$2,0))/12</f>
        <v>16666.666666666668</v>
      </c>
      <c r="AJ111" s="15" cm="1">
        <f t="array" ref="AJ111">INDEX($K:$P,ROW(),MATCH(AJ$3,$K$2:$P$2,0))/12</f>
        <v>16666.666666666668</v>
      </c>
      <c r="AK111" s="15" cm="1">
        <f t="array" ref="AK111">INDEX($K:$P,ROW(),MATCH(AK$3,$K$2:$P$2,0))/12</f>
        <v>16666.666666666668</v>
      </c>
      <c r="AL111" s="15" cm="1">
        <f t="array" ref="AL111">INDEX($K:$P,ROW(),MATCH(AL$3,$K$2:$P$2,0))/12</f>
        <v>16666.666666666668</v>
      </c>
      <c r="AM111" s="15" cm="1">
        <f t="array" ref="AM111">INDEX($K:$P,ROW(),MATCH(AM$3,$K$2:$P$2,0))/12</f>
        <v>16666.666666666668</v>
      </c>
      <c r="AN111" s="15" cm="1">
        <f t="array" ref="AN111">INDEX($K:$P,ROW(),MATCH(AN$3,$K$2:$P$2,0))/12</f>
        <v>16666.666666666668</v>
      </c>
      <c r="AO111" s="15" cm="1">
        <f t="array" ref="AO111">INDEX($K:$P,ROW(),MATCH(AO$3,$K$2:$P$2,0))/12</f>
        <v>16666.666666666668</v>
      </c>
      <c r="AP111" s="15" cm="1">
        <f t="array" ref="AP111">INDEX($K:$P,ROW(),MATCH(AP$3,$K$2:$P$2,0))/12</f>
        <v>16666.666666666668</v>
      </c>
      <c r="AQ111" s="15" cm="1">
        <f t="array" ref="AQ111">INDEX($K:$P,ROW(),MATCH(AQ$3,$K$2:$P$2,0))/12</f>
        <v>33333.333333333336</v>
      </c>
      <c r="AR111" s="15" cm="1">
        <f t="array" ref="AR111">INDEX($K:$P,ROW(),MATCH(AR$3,$K$2:$P$2,0))/12</f>
        <v>33333.333333333336</v>
      </c>
      <c r="AS111" s="15" cm="1">
        <f t="array" ref="AS111">INDEX($K:$P,ROW(),MATCH(AS$3,$K$2:$P$2,0))/12</f>
        <v>33333.333333333336</v>
      </c>
      <c r="AT111" s="15" cm="1">
        <f t="array" ref="AT111">INDEX($K:$P,ROW(),MATCH(AT$3,$K$2:$P$2,0))/12</f>
        <v>33333.333333333336</v>
      </c>
      <c r="AU111" s="15" cm="1">
        <f t="array" ref="AU111">INDEX($K:$P,ROW(),MATCH(AU$3,$K$2:$P$2,0))/12</f>
        <v>33333.333333333336</v>
      </c>
      <c r="AV111" s="15" cm="1">
        <f t="array" ref="AV111">INDEX($K:$P,ROW(),MATCH(AV$3,$K$2:$P$2,0))/12</f>
        <v>33333.333333333336</v>
      </c>
      <c r="AW111" s="15" cm="1">
        <f t="array" ref="AW111">INDEX($K:$P,ROW(),MATCH(AW$3,$K$2:$P$2,0))/12</f>
        <v>33333.333333333336</v>
      </c>
      <c r="AX111" s="15" cm="1">
        <f t="array" ref="AX111">INDEX($K:$P,ROW(),MATCH(AX$3,$K$2:$P$2,0))/12</f>
        <v>33333.333333333336</v>
      </c>
      <c r="AY111" s="15" cm="1">
        <f t="array" ref="AY111">INDEX($K:$P,ROW(),MATCH(AY$3,$K$2:$P$2,0))/12</f>
        <v>33333.333333333336</v>
      </c>
      <c r="AZ111" s="15" cm="1">
        <f t="array" ref="AZ111">INDEX($K:$P,ROW(),MATCH(AZ$3,$K$2:$P$2,0))/12</f>
        <v>33333.333333333336</v>
      </c>
      <c r="BA111" s="15" cm="1">
        <f t="array" ref="BA111">INDEX($K:$P,ROW(),MATCH(BA$3,$K$2:$P$2,0))/12</f>
        <v>33333.333333333336</v>
      </c>
      <c r="BB111" s="15" cm="1">
        <f t="array" ref="BB111">INDEX($K:$P,ROW(),MATCH(BB$3,$K$2:$P$2,0))/12</f>
        <v>33333.333333333336</v>
      </c>
      <c r="BC111" s="15" cm="1">
        <f t="array" ref="BC111">INDEX($K:$P,ROW(),MATCH(BC$3,$K$2:$P$2,0))/12</f>
        <v>66666.666666666672</v>
      </c>
      <c r="BD111" s="15" cm="1">
        <f t="array" ref="BD111">INDEX($K:$P,ROW(),MATCH(BD$3,$K$2:$P$2,0))/12</f>
        <v>66666.666666666672</v>
      </c>
      <c r="BE111" s="15" cm="1">
        <f t="array" ref="BE111">INDEX($K:$P,ROW(),MATCH(BE$3,$K$2:$P$2,0))/12</f>
        <v>66666.666666666672</v>
      </c>
      <c r="BF111" s="15" cm="1">
        <f t="array" ref="BF111">INDEX($K:$P,ROW(),MATCH(BF$3,$K$2:$P$2,0))/12</f>
        <v>66666.666666666672</v>
      </c>
      <c r="BG111" s="15" cm="1">
        <f t="array" ref="BG111">INDEX($K:$P,ROW(),MATCH(BG$3,$K$2:$P$2,0))/12</f>
        <v>66666.666666666672</v>
      </c>
      <c r="BH111" s="15" cm="1">
        <f t="array" ref="BH111">INDEX($K:$P,ROW(),MATCH(BH$3,$K$2:$P$2,0))/12</f>
        <v>66666.666666666672</v>
      </c>
      <c r="BI111" s="15" cm="1">
        <f t="array" ref="BI111">INDEX($K:$P,ROW(),MATCH(BI$3,$K$2:$P$2,0))/12</f>
        <v>66666.666666666672</v>
      </c>
      <c r="BJ111" s="15" cm="1">
        <f t="array" ref="BJ111">INDEX($K:$P,ROW(),MATCH(BJ$3,$K$2:$P$2,0))/12</f>
        <v>66666.666666666672</v>
      </c>
      <c r="BK111" s="15" cm="1">
        <f t="array" ref="BK111">INDEX($K:$P,ROW(),MATCH(BK$3,$K$2:$P$2,0))/12</f>
        <v>66666.666666666672</v>
      </c>
      <c r="BL111" s="15" cm="1">
        <f t="array" ref="BL111">INDEX($K:$P,ROW(),MATCH(BL$3,$K$2:$P$2,0))/12</f>
        <v>66666.666666666672</v>
      </c>
      <c r="BM111" s="15" cm="1">
        <f t="array" ref="BM111">INDEX($K:$P,ROW(),MATCH(BM$3,$K$2:$P$2,0))/12</f>
        <v>66666.666666666672</v>
      </c>
      <c r="BN111" s="15" cm="1">
        <f t="array" ref="BN111">INDEX($K:$P,ROW(),MATCH(BN$3,$K$2:$P$2,0))/12</f>
        <v>66666.666666666672</v>
      </c>
      <c r="BO111" s="15" cm="1">
        <f t="array" ref="BO111">INDEX($K:$P,ROW(),MATCH(BO$3,$K$2:$P$2,0))/12</f>
        <v>133333.33333333334</v>
      </c>
      <c r="BP111" s="15" cm="1">
        <f t="array" ref="BP111">INDEX($K:$P,ROW(),MATCH(BP$3,$K$2:$P$2,0))/12</f>
        <v>133333.33333333334</v>
      </c>
      <c r="BQ111" s="15" cm="1">
        <f t="array" ref="BQ111">INDEX($K:$P,ROW(),MATCH(BQ$3,$K$2:$P$2,0))/12</f>
        <v>133333.33333333334</v>
      </c>
      <c r="BR111" s="15" cm="1">
        <f t="array" ref="BR111">INDEX($K:$P,ROW(),MATCH(BR$3,$K$2:$P$2,0))/12</f>
        <v>133333.33333333334</v>
      </c>
      <c r="BS111" s="15" cm="1">
        <f t="array" ref="BS111">INDEX($K:$P,ROW(),MATCH(BS$3,$K$2:$P$2,0))/12</f>
        <v>133333.33333333334</v>
      </c>
      <c r="BT111" s="15" cm="1">
        <f t="array" ref="BT111">INDEX($K:$P,ROW(),MATCH(BT$3,$K$2:$P$2,0))/12</f>
        <v>133333.33333333334</v>
      </c>
      <c r="BU111" s="15" cm="1">
        <f t="array" ref="BU111">INDEX($K:$P,ROW(),MATCH(BU$3,$K$2:$P$2,0))/12</f>
        <v>133333.33333333334</v>
      </c>
      <c r="BV111" s="15" cm="1">
        <f t="array" ref="BV111">INDEX($K:$P,ROW(),MATCH(BV$3,$K$2:$P$2,0))/12</f>
        <v>133333.33333333334</v>
      </c>
      <c r="BW111" s="15" cm="1">
        <f t="array" ref="BW111">INDEX($K:$P,ROW(),MATCH(BW$3,$K$2:$P$2,0))/12</f>
        <v>133333.33333333334</v>
      </c>
      <c r="BX111" s="15" cm="1">
        <f t="array" ref="BX111">INDEX($K:$P,ROW(),MATCH(BX$3,$K$2:$P$2,0))/12</f>
        <v>133333.33333333334</v>
      </c>
      <c r="BY111" s="15" cm="1">
        <f t="array" ref="BY111">INDEX($K:$P,ROW(),MATCH(BY$3,$K$2:$P$2,0))/12</f>
        <v>133333.33333333334</v>
      </c>
      <c r="BZ111" s="15" cm="1">
        <f t="array" ref="BZ111">INDEX($K:$P,ROW(),MATCH(BZ$3,$K$2:$P$2,0))/12</f>
        <v>133333.33333333334</v>
      </c>
      <c r="CA111" s="15" cm="1">
        <f t="array" ref="CA111">INDEX($K:$P,ROW(),MATCH(CA$3,$K$2:$P$2,0))/12</f>
        <v>266666.66666666669</v>
      </c>
      <c r="CB111" s="15" cm="1">
        <f t="array" ref="CB111">INDEX($K:$P,ROW(),MATCH(CB$3,$K$2:$P$2,0))/12</f>
        <v>266666.66666666669</v>
      </c>
      <c r="CC111" s="15" cm="1">
        <f t="array" ref="CC111">INDEX($K:$P,ROW(),MATCH(CC$3,$K$2:$P$2,0))/12</f>
        <v>266666.66666666669</v>
      </c>
      <c r="CD111" s="15" cm="1">
        <f t="array" ref="CD111">INDEX($K:$P,ROW(),MATCH(CD$3,$K$2:$P$2,0))/12</f>
        <v>266666.66666666669</v>
      </c>
      <c r="CE111" s="15" cm="1">
        <f t="array" ref="CE111">INDEX($K:$P,ROW(),MATCH(CE$3,$K$2:$P$2,0))/12</f>
        <v>266666.66666666669</v>
      </c>
      <c r="CF111" s="15" cm="1">
        <f t="array" ref="CF111">INDEX($K:$P,ROW(),MATCH(CF$3,$K$2:$P$2,0))/12</f>
        <v>266666.66666666669</v>
      </c>
      <c r="CG111" s="15" cm="1">
        <f t="array" ref="CG111">INDEX($K:$P,ROW(),MATCH(CG$3,$K$2:$P$2,0))/12</f>
        <v>266666.66666666669</v>
      </c>
      <c r="CH111" s="15" cm="1">
        <f t="array" ref="CH111">INDEX($K:$P,ROW(),MATCH(CH$3,$K$2:$P$2,0))/12</f>
        <v>266666.66666666669</v>
      </c>
      <c r="CI111" s="15" cm="1">
        <f t="array" ref="CI111">INDEX($K:$P,ROW(),MATCH(CI$3,$K$2:$P$2,0))/12</f>
        <v>266666.66666666669</v>
      </c>
      <c r="CJ111" s="15" cm="1">
        <f t="array" ref="CJ111">INDEX($K:$P,ROW(),MATCH(CJ$3,$K$2:$P$2,0))/12</f>
        <v>266666.66666666669</v>
      </c>
      <c r="CK111" s="15" cm="1">
        <f t="array" ref="CK111">INDEX($K:$P,ROW(),MATCH(CK$3,$K$2:$P$2,0))/12</f>
        <v>266666.66666666669</v>
      </c>
      <c r="CL111" s="15" cm="1">
        <f t="array" ref="CL111">INDEX($K:$P,ROW(),MATCH(CL$3,$K$2:$P$2,0))/12</f>
        <v>266666.66666666669</v>
      </c>
    </row>
    <row r="112" spans="2:90" x14ac:dyDescent="0.4">
      <c r="B112" s="137" t="s">
        <v>322</v>
      </c>
      <c r="D112" t="s">
        <v>324</v>
      </c>
      <c r="E112" s="8" t="str">
        <f t="shared" si="54"/>
        <v>112 VOLLIST-EV</v>
      </c>
      <c r="G112" t="str">
        <f t="shared" si="55"/>
        <v>112 VOLLIST-EV</v>
      </c>
      <c r="H112" s="31"/>
      <c r="I112" s="73"/>
      <c r="J112" s="73"/>
      <c r="K112" s="17">
        <v>100000</v>
      </c>
      <c r="L112" s="17">
        <v>200000</v>
      </c>
      <c r="M112" s="17">
        <v>400000</v>
      </c>
      <c r="N112" s="17">
        <v>800000</v>
      </c>
      <c r="O112" s="17">
        <v>1600000</v>
      </c>
      <c r="P112" s="17">
        <v>3200000</v>
      </c>
      <c r="R112" s="15"/>
      <c r="S112" s="15" cm="1">
        <f t="array" ref="S112">INDEX($K:$P,ROW(),MATCH(S$3,$K$2:$P$2,0))/12</f>
        <v>8333.3333333333339</v>
      </c>
      <c r="T112" s="15" cm="1">
        <f t="array" ref="T112">INDEX($K:$P,ROW(),MATCH(T$3,$K$2:$P$2,0))/12</f>
        <v>8333.3333333333339</v>
      </c>
      <c r="U112" s="15" cm="1">
        <f t="array" ref="U112">INDEX($K:$P,ROW(),MATCH(U$3,$K$2:$P$2,0))/12</f>
        <v>8333.3333333333339</v>
      </c>
      <c r="V112" s="15" cm="1">
        <f t="array" ref="V112">INDEX($K:$P,ROW(),MATCH(V$3,$K$2:$P$2,0))/12</f>
        <v>8333.3333333333339</v>
      </c>
      <c r="W112" s="15" cm="1">
        <f t="array" ref="W112">INDEX($K:$P,ROW(),MATCH(W$3,$K$2:$P$2,0))/12</f>
        <v>8333.3333333333339</v>
      </c>
      <c r="X112" s="15" cm="1">
        <f t="array" ref="X112">INDEX($K:$P,ROW(),MATCH(X$3,$K$2:$P$2,0))/12</f>
        <v>8333.3333333333339</v>
      </c>
      <c r="Y112" s="15" cm="1">
        <f t="array" ref="Y112">INDEX($K:$P,ROW(),MATCH(Y$3,$K$2:$P$2,0))/12</f>
        <v>8333.3333333333339</v>
      </c>
      <c r="Z112" s="15" cm="1">
        <f t="array" ref="Z112">INDEX($K:$P,ROW(),MATCH(Z$3,$K$2:$P$2,0))/12</f>
        <v>8333.3333333333339</v>
      </c>
      <c r="AA112" s="15" cm="1">
        <f t="array" ref="AA112">INDEX($K:$P,ROW(),MATCH(AA$3,$K$2:$P$2,0))/12</f>
        <v>8333.3333333333339</v>
      </c>
      <c r="AB112" s="15" cm="1">
        <f t="array" ref="AB112">INDEX($K:$P,ROW(),MATCH(AB$3,$K$2:$P$2,0))/12</f>
        <v>8333.3333333333339</v>
      </c>
      <c r="AC112" s="15" cm="1">
        <f t="array" ref="AC112">INDEX($K:$P,ROW(),MATCH(AC$3,$K$2:$P$2,0))/12</f>
        <v>8333.3333333333339</v>
      </c>
      <c r="AD112" s="15" cm="1">
        <f t="array" ref="AD112">INDEX($K:$P,ROW(),MATCH(AD$3,$K$2:$P$2,0))/12</f>
        <v>8333.3333333333339</v>
      </c>
      <c r="AE112" s="15" cm="1">
        <f t="array" ref="AE112">INDEX($K:$P,ROW(),MATCH(AE$3,$K$2:$P$2,0))/12</f>
        <v>16666.666666666668</v>
      </c>
      <c r="AF112" s="15" cm="1">
        <f t="array" ref="AF112">INDEX($K:$P,ROW(),MATCH(AF$3,$K$2:$P$2,0))/12</f>
        <v>16666.666666666668</v>
      </c>
      <c r="AG112" s="15" cm="1">
        <f t="array" ref="AG112">INDEX($K:$P,ROW(),MATCH(AG$3,$K$2:$P$2,0))/12</f>
        <v>16666.666666666668</v>
      </c>
      <c r="AH112" s="15" cm="1">
        <f t="array" ref="AH112">INDEX($K:$P,ROW(),MATCH(AH$3,$K$2:$P$2,0))/12</f>
        <v>16666.666666666668</v>
      </c>
      <c r="AI112" s="15" cm="1">
        <f t="array" ref="AI112">INDEX($K:$P,ROW(),MATCH(AI$3,$K$2:$P$2,0))/12</f>
        <v>16666.666666666668</v>
      </c>
      <c r="AJ112" s="15" cm="1">
        <f t="array" ref="AJ112">INDEX($K:$P,ROW(),MATCH(AJ$3,$K$2:$P$2,0))/12</f>
        <v>16666.666666666668</v>
      </c>
      <c r="AK112" s="15" cm="1">
        <f t="array" ref="AK112">INDEX($K:$P,ROW(),MATCH(AK$3,$K$2:$P$2,0))/12</f>
        <v>16666.666666666668</v>
      </c>
      <c r="AL112" s="15" cm="1">
        <f t="array" ref="AL112">INDEX($K:$P,ROW(),MATCH(AL$3,$K$2:$P$2,0))/12</f>
        <v>16666.666666666668</v>
      </c>
      <c r="AM112" s="15" cm="1">
        <f t="array" ref="AM112">INDEX($K:$P,ROW(),MATCH(AM$3,$K$2:$P$2,0))/12</f>
        <v>16666.666666666668</v>
      </c>
      <c r="AN112" s="15" cm="1">
        <f t="array" ref="AN112">INDEX($K:$P,ROW(),MATCH(AN$3,$K$2:$P$2,0))/12</f>
        <v>16666.666666666668</v>
      </c>
      <c r="AO112" s="15" cm="1">
        <f t="array" ref="AO112">INDEX($K:$P,ROW(),MATCH(AO$3,$K$2:$P$2,0))/12</f>
        <v>16666.666666666668</v>
      </c>
      <c r="AP112" s="15" cm="1">
        <f t="array" ref="AP112">INDEX($K:$P,ROW(),MATCH(AP$3,$K$2:$P$2,0))/12</f>
        <v>16666.666666666668</v>
      </c>
      <c r="AQ112" s="15" cm="1">
        <f t="array" ref="AQ112">INDEX($K:$P,ROW(),MATCH(AQ$3,$K$2:$P$2,0))/12</f>
        <v>33333.333333333336</v>
      </c>
      <c r="AR112" s="15" cm="1">
        <f t="array" ref="AR112">INDEX($K:$P,ROW(),MATCH(AR$3,$K$2:$P$2,0))/12</f>
        <v>33333.333333333336</v>
      </c>
      <c r="AS112" s="15" cm="1">
        <f t="array" ref="AS112">INDEX($K:$P,ROW(),MATCH(AS$3,$K$2:$P$2,0))/12</f>
        <v>33333.333333333336</v>
      </c>
      <c r="AT112" s="15" cm="1">
        <f t="array" ref="AT112">INDEX($K:$P,ROW(),MATCH(AT$3,$K$2:$P$2,0))/12</f>
        <v>33333.333333333336</v>
      </c>
      <c r="AU112" s="15" cm="1">
        <f t="array" ref="AU112">INDEX($K:$P,ROW(),MATCH(AU$3,$K$2:$P$2,0))/12</f>
        <v>33333.333333333336</v>
      </c>
      <c r="AV112" s="15" cm="1">
        <f t="array" ref="AV112">INDEX($K:$P,ROW(),MATCH(AV$3,$K$2:$P$2,0))/12</f>
        <v>33333.333333333336</v>
      </c>
      <c r="AW112" s="15" cm="1">
        <f t="array" ref="AW112">INDEX($K:$P,ROW(),MATCH(AW$3,$K$2:$P$2,0))/12</f>
        <v>33333.333333333336</v>
      </c>
      <c r="AX112" s="15" cm="1">
        <f t="array" ref="AX112">INDEX($K:$P,ROW(),MATCH(AX$3,$K$2:$P$2,0))/12</f>
        <v>33333.333333333336</v>
      </c>
      <c r="AY112" s="15" cm="1">
        <f t="array" ref="AY112">INDEX($K:$P,ROW(),MATCH(AY$3,$K$2:$P$2,0))/12</f>
        <v>33333.333333333336</v>
      </c>
      <c r="AZ112" s="15" cm="1">
        <f t="array" ref="AZ112">INDEX($K:$P,ROW(),MATCH(AZ$3,$K$2:$P$2,0))/12</f>
        <v>33333.333333333336</v>
      </c>
      <c r="BA112" s="15" cm="1">
        <f t="array" ref="BA112">INDEX($K:$P,ROW(),MATCH(BA$3,$K$2:$P$2,0))/12</f>
        <v>33333.333333333336</v>
      </c>
      <c r="BB112" s="15" cm="1">
        <f t="array" ref="BB112">INDEX($K:$P,ROW(),MATCH(BB$3,$K$2:$P$2,0))/12</f>
        <v>33333.333333333336</v>
      </c>
      <c r="BC112" s="15" cm="1">
        <f t="array" ref="BC112">INDEX($K:$P,ROW(),MATCH(BC$3,$K$2:$P$2,0))/12</f>
        <v>66666.666666666672</v>
      </c>
      <c r="BD112" s="15" cm="1">
        <f t="array" ref="BD112">INDEX($K:$P,ROW(),MATCH(BD$3,$K$2:$P$2,0))/12</f>
        <v>66666.666666666672</v>
      </c>
      <c r="BE112" s="15" cm="1">
        <f t="array" ref="BE112">INDEX($K:$P,ROW(),MATCH(BE$3,$K$2:$P$2,0))/12</f>
        <v>66666.666666666672</v>
      </c>
      <c r="BF112" s="15" cm="1">
        <f t="array" ref="BF112">INDEX($K:$P,ROW(),MATCH(BF$3,$K$2:$P$2,0))/12</f>
        <v>66666.666666666672</v>
      </c>
      <c r="BG112" s="15" cm="1">
        <f t="array" ref="BG112">INDEX($K:$P,ROW(),MATCH(BG$3,$K$2:$P$2,0))/12</f>
        <v>66666.666666666672</v>
      </c>
      <c r="BH112" s="15" cm="1">
        <f t="array" ref="BH112">INDEX($K:$P,ROW(),MATCH(BH$3,$K$2:$P$2,0))/12</f>
        <v>66666.666666666672</v>
      </c>
      <c r="BI112" s="15" cm="1">
        <f t="array" ref="BI112">INDEX($K:$P,ROW(),MATCH(BI$3,$K$2:$P$2,0))/12</f>
        <v>66666.666666666672</v>
      </c>
      <c r="BJ112" s="15" cm="1">
        <f t="array" ref="BJ112">INDEX($K:$P,ROW(),MATCH(BJ$3,$K$2:$P$2,0))/12</f>
        <v>66666.666666666672</v>
      </c>
      <c r="BK112" s="15" cm="1">
        <f t="array" ref="BK112">INDEX($K:$P,ROW(),MATCH(BK$3,$K$2:$P$2,0))/12</f>
        <v>66666.666666666672</v>
      </c>
      <c r="BL112" s="15" cm="1">
        <f t="array" ref="BL112">INDEX($K:$P,ROW(),MATCH(BL$3,$K$2:$P$2,0))/12</f>
        <v>66666.666666666672</v>
      </c>
      <c r="BM112" s="15" cm="1">
        <f t="array" ref="BM112">INDEX($K:$P,ROW(),MATCH(BM$3,$K$2:$P$2,0))/12</f>
        <v>66666.666666666672</v>
      </c>
      <c r="BN112" s="15" cm="1">
        <f t="array" ref="BN112">INDEX($K:$P,ROW(),MATCH(BN$3,$K$2:$P$2,0))/12</f>
        <v>66666.666666666672</v>
      </c>
      <c r="BO112" s="15" cm="1">
        <f t="array" ref="BO112">INDEX($K:$P,ROW(),MATCH(BO$3,$K$2:$P$2,0))/12</f>
        <v>133333.33333333334</v>
      </c>
      <c r="BP112" s="15" cm="1">
        <f t="array" ref="BP112">INDEX($K:$P,ROW(),MATCH(BP$3,$K$2:$P$2,0))/12</f>
        <v>133333.33333333334</v>
      </c>
      <c r="BQ112" s="15" cm="1">
        <f t="array" ref="BQ112">INDEX($K:$P,ROW(),MATCH(BQ$3,$K$2:$P$2,0))/12</f>
        <v>133333.33333333334</v>
      </c>
      <c r="BR112" s="15" cm="1">
        <f t="array" ref="BR112">INDEX($K:$P,ROW(),MATCH(BR$3,$K$2:$P$2,0))/12</f>
        <v>133333.33333333334</v>
      </c>
      <c r="BS112" s="15" cm="1">
        <f t="array" ref="BS112">INDEX($K:$P,ROW(),MATCH(BS$3,$K$2:$P$2,0))/12</f>
        <v>133333.33333333334</v>
      </c>
      <c r="BT112" s="15" cm="1">
        <f t="array" ref="BT112">INDEX($K:$P,ROW(),MATCH(BT$3,$K$2:$P$2,0))/12</f>
        <v>133333.33333333334</v>
      </c>
      <c r="BU112" s="15" cm="1">
        <f t="array" ref="BU112">INDEX($K:$P,ROW(),MATCH(BU$3,$K$2:$P$2,0))/12</f>
        <v>133333.33333333334</v>
      </c>
      <c r="BV112" s="15" cm="1">
        <f t="array" ref="BV112">INDEX($K:$P,ROW(),MATCH(BV$3,$K$2:$P$2,0))/12</f>
        <v>133333.33333333334</v>
      </c>
      <c r="BW112" s="15" cm="1">
        <f t="array" ref="BW112">INDEX($K:$P,ROW(),MATCH(BW$3,$K$2:$P$2,0))/12</f>
        <v>133333.33333333334</v>
      </c>
      <c r="BX112" s="15" cm="1">
        <f t="array" ref="BX112">INDEX($K:$P,ROW(),MATCH(BX$3,$K$2:$P$2,0))/12</f>
        <v>133333.33333333334</v>
      </c>
      <c r="BY112" s="15" cm="1">
        <f t="array" ref="BY112">INDEX($K:$P,ROW(),MATCH(BY$3,$K$2:$P$2,0))/12</f>
        <v>133333.33333333334</v>
      </c>
      <c r="BZ112" s="15" cm="1">
        <f t="array" ref="BZ112">INDEX($K:$P,ROW(),MATCH(BZ$3,$K$2:$P$2,0))/12</f>
        <v>133333.33333333334</v>
      </c>
      <c r="CA112" s="15" cm="1">
        <f t="array" ref="CA112">INDEX($K:$P,ROW(),MATCH(CA$3,$K$2:$P$2,0))/12</f>
        <v>266666.66666666669</v>
      </c>
      <c r="CB112" s="15" cm="1">
        <f t="array" ref="CB112">INDEX($K:$P,ROW(),MATCH(CB$3,$K$2:$P$2,0))/12</f>
        <v>266666.66666666669</v>
      </c>
      <c r="CC112" s="15" cm="1">
        <f t="array" ref="CC112">INDEX($K:$P,ROW(),MATCH(CC$3,$K$2:$P$2,0))/12</f>
        <v>266666.66666666669</v>
      </c>
      <c r="CD112" s="15" cm="1">
        <f t="array" ref="CD112">INDEX($K:$P,ROW(),MATCH(CD$3,$K$2:$P$2,0))/12</f>
        <v>266666.66666666669</v>
      </c>
      <c r="CE112" s="15" cm="1">
        <f t="array" ref="CE112">INDEX($K:$P,ROW(),MATCH(CE$3,$K$2:$P$2,0))/12</f>
        <v>266666.66666666669</v>
      </c>
      <c r="CF112" s="15" cm="1">
        <f t="array" ref="CF112">INDEX($K:$P,ROW(),MATCH(CF$3,$K$2:$P$2,0))/12</f>
        <v>266666.66666666669</v>
      </c>
      <c r="CG112" s="15" cm="1">
        <f t="array" ref="CG112">INDEX($K:$P,ROW(),MATCH(CG$3,$K$2:$P$2,0))/12</f>
        <v>266666.66666666669</v>
      </c>
      <c r="CH112" s="15" cm="1">
        <f t="array" ref="CH112">INDEX($K:$P,ROW(),MATCH(CH$3,$K$2:$P$2,0))/12</f>
        <v>266666.66666666669</v>
      </c>
      <c r="CI112" s="15" cm="1">
        <f t="array" ref="CI112">INDEX($K:$P,ROW(),MATCH(CI$3,$K$2:$P$2,0))/12</f>
        <v>266666.66666666669</v>
      </c>
      <c r="CJ112" s="15" cm="1">
        <f t="array" ref="CJ112">INDEX($K:$P,ROW(),MATCH(CJ$3,$K$2:$P$2,0))/12</f>
        <v>266666.66666666669</v>
      </c>
      <c r="CK112" s="15" cm="1">
        <f t="array" ref="CK112">INDEX($K:$P,ROW(),MATCH(CK$3,$K$2:$P$2,0))/12</f>
        <v>266666.66666666669</v>
      </c>
      <c r="CL112" s="15" cm="1">
        <f t="array" ref="CL112">INDEX($K:$P,ROW(),MATCH(CL$3,$K$2:$P$2,0))/12</f>
        <v>266666.66666666669</v>
      </c>
    </row>
    <row r="113" spans="2:90" x14ac:dyDescent="0.4">
      <c r="B113" s="137" t="s">
        <v>323</v>
      </c>
      <c r="D113" t="s">
        <v>324</v>
      </c>
      <c r="E113" s="8" t="str">
        <f t="shared" si="54"/>
        <v>113 VOLLIST-EV</v>
      </c>
      <c r="G113" t="str">
        <f t="shared" si="55"/>
        <v>113 VOLLIST-EV</v>
      </c>
      <c r="H113" s="31"/>
      <c r="I113" s="73"/>
      <c r="J113" s="73"/>
      <c r="K113" s="130">
        <v>100000</v>
      </c>
      <c r="L113" s="130">
        <v>200000</v>
      </c>
      <c r="M113" s="130">
        <v>400000</v>
      </c>
      <c r="N113" s="130">
        <v>800000</v>
      </c>
      <c r="O113" s="130">
        <v>1600000</v>
      </c>
      <c r="P113" s="130">
        <v>3200000</v>
      </c>
      <c r="R113" s="15"/>
      <c r="S113" s="131" cm="1">
        <f t="array" ref="S113">INDEX($K:$P,ROW(),MATCH(S$3,$K$2:$P$2,0))/12</f>
        <v>8333.3333333333339</v>
      </c>
      <c r="T113" s="131" cm="1">
        <f t="array" ref="T113">INDEX($K:$P,ROW(),MATCH(T$3,$K$2:$P$2,0))/12</f>
        <v>8333.3333333333339</v>
      </c>
      <c r="U113" s="131" cm="1">
        <f t="array" ref="U113">INDEX($K:$P,ROW(),MATCH(U$3,$K$2:$P$2,0))/12</f>
        <v>8333.3333333333339</v>
      </c>
      <c r="V113" s="131" cm="1">
        <f t="array" ref="V113">INDEX($K:$P,ROW(),MATCH(V$3,$K$2:$P$2,0))/12</f>
        <v>8333.3333333333339</v>
      </c>
      <c r="W113" s="131" cm="1">
        <f t="array" ref="W113">INDEX($K:$P,ROW(),MATCH(W$3,$K$2:$P$2,0))/12</f>
        <v>8333.3333333333339</v>
      </c>
      <c r="X113" s="131" cm="1">
        <f t="array" ref="X113">INDEX($K:$P,ROW(),MATCH(X$3,$K$2:$P$2,0))/12</f>
        <v>8333.3333333333339</v>
      </c>
      <c r="Y113" s="131" cm="1">
        <f t="array" ref="Y113">INDEX($K:$P,ROW(),MATCH(Y$3,$K$2:$P$2,0))/12</f>
        <v>8333.3333333333339</v>
      </c>
      <c r="Z113" s="131" cm="1">
        <f t="array" ref="Z113">INDEX($K:$P,ROW(),MATCH(Z$3,$K$2:$P$2,0))/12</f>
        <v>8333.3333333333339</v>
      </c>
      <c r="AA113" s="131" cm="1">
        <f t="array" ref="AA113">INDEX($K:$P,ROW(),MATCH(AA$3,$K$2:$P$2,0))/12</f>
        <v>8333.3333333333339</v>
      </c>
      <c r="AB113" s="131" cm="1">
        <f t="array" ref="AB113">INDEX($K:$P,ROW(),MATCH(AB$3,$K$2:$P$2,0))/12</f>
        <v>8333.3333333333339</v>
      </c>
      <c r="AC113" s="131" cm="1">
        <f t="array" ref="AC113">INDEX($K:$P,ROW(),MATCH(AC$3,$K$2:$P$2,0))/12</f>
        <v>8333.3333333333339</v>
      </c>
      <c r="AD113" s="131" cm="1">
        <f t="array" ref="AD113">INDEX($K:$P,ROW(),MATCH(AD$3,$K$2:$P$2,0))/12</f>
        <v>8333.3333333333339</v>
      </c>
      <c r="AE113" s="131" cm="1">
        <f t="array" ref="AE113">INDEX($K:$P,ROW(),MATCH(AE$3,$K$2:$P$2,0))/12</f>
        <v>16666.666666666668</v>
      </c>
      <c r="AF113" s="131" cm="1">
        <f t="array" ref="AF113">INDEX($K:$P,ROW(),MATCH(AF$3,$K$2:$P$2,0))/12</f>
        <v>16666.666666666668</v>
      </c>
      <c r="AG113" s="131" cm="1">
        <f t="array" ref="AG113">INDEX($K:$P,ROW(),MATCH(AG$3,$K$2:$P$2,0))/12</f>
        <v>16666.666666666668</v>
      </c>
      <c r="AH113" s="131" cm="1">
        <f t="array" ref="AH113">INDEX($K:$P,ROW(),MATCH(AH$3,$K$2:$P$2,0))/12</f>
        <v>16666.666666666668</v>
      </c>
      <c r="AI113" s="131" cm="1">
        <f t="array" ref="AI113">INDEX($K:$P,ROW(),MATCH(AI$3,$K$2:$P$2,0))/12</f>
        <v>16666.666666666668</v>
      </c>
      <c r="AJ113" s="131" cm="1">
        <f t="array" ref="AJ113">INDEX($K:$P,ROW(),MATCH(AJ$3,$K$2:$P$2,0))/12</f>
        <v>16666.666666666668</v>
      </c>
      <c r="AK113" s="131" cm="1">
        <f t="array" ref="AK113">INDEX($K:$P,ROW(),MATCH(AK$3,$K$2:$P$2,0))/12</f>
        <v>16666.666666666668</v>
      </c>
      <c r="AL113" s="131" cm="1">
        <f t="array" ref="AL113">INDEX($K:$P,ROW(),MATCH(AL$3,$K$2:$P$2,0))/12</f>
        <v>16666.666666666668</v>
      </c>
      <c r="AM113" s="131" cm="1">
        <f t="array" ref="AM113">INDEX($K:$P,ROW(),MATCH(AM$3,$K$2:$P$2,0))/12</f>
        <v>16666.666666666668</v>
      </c>
      <c r="AN113" s="131" cm="1">
        <f t="array" ref="AN113">INDEX($K:$P,ROW(),MATCH(AN$3,$K$2:$P$2,0))/12</f>
        <v>16666.666666666668</v>
      </c>
      <c r="AO113" s="131" cm="1">
        <f t="array" ref="AO113">INDEX($K:$P,ROW(),MATCH(AO$3,$K$2:$P$2,0))/12</f>
        <v>16666.666666666668</v>
      </c>
      <c r="AP113" s="131" cm="1">
        <f t="array" ref="AP113">INDEX($K:$P,ROW(),MATCH(AP$3,$K$2:$P$2,0))/12</f>
        <v>16666.666666666668</v>
      </c>
      <c r="AQ113" s="131" cm="1">
        <f t="array" ref="AQ113">INDEX($K:$P,ROW(),MATCH(AQ$3,$K$2:$P$2,0))/12</f>
        <v>33333.333333333336</v>
      </c>
      <c r="AR113" s="131" cm="1">
        <f t="array" ref="AR113">INDEX($K:$P,ROW(),MATCH(AR$3,$K$2:$P$2,0))/12</f>
        <v>33333.333333333336</v>
      </c>
      <c r="AS113" s="131" cm="1">
        <f t="array" ref="AS113">INDEX($K:$P,ROW(),MATCH(AS$3,$K$2:$P$2,0))/12</f>
        <v>33333.333333333336</v>
      </c>
      <c r="AT113" s="131" cm="1">
        <f t="array" ref="AT113">INDEX($K:$P,ROW(),MATCH(AT$3,$K$2:$P$2,0))/12</f>
        <v>33333.333333333336</v>
      </c>
      <c r="AU113" s="131" cm="1">
        <f t="array" ref="AU113">INDEX($K:$P,ROW(),MATCH(AU$3,$K$2:$P$2,0))/12</f>
        <v>33333.333333333336</v>
      </c>
      <c r="AV113" s="131" cm="1">
        <f t="array" ref="AV113">INDEX($K:$P,ROW(),MATCH(AV$3,$K$2:$P$2,0))/12</f>
        <v>33333.333333333336</v>
      </c>
      <c r="AW113" s="131" cm="1">
        <f t="array" ref="AW113">INDEX($K:$P,ROW(),MATCH(AW$3,$K$2:$P$2,0))/12</f>
        <v>33333.333333333336</v>
      </c>
      <c r="AX113" s="131" cm="1">
        <f t="array" ref="AX113">INDEX($K:$P,ROW(),MATCH(AX$3,$K$2:$P$2,0))/12</f>
        <v>33333.333333333336</v>
      </c>
      <c r="AY113" s="131" cm="1">
        <f t="array" ref="AY113">INDEX($K:$P,ROW(),MATCH(AY$3,$K$2:$P$2,0))/12</f>
        <v>33333.333333333336</v>
      </c>
      <c r="AZ113" s="131" cm="1">
        <f t="array" ref="AZ113">INDEX($K:$P,ROW(),MATCH(AZ$3,$K$2:$P$2,0))/12</f>
        <v>33333.333333333336</v>
      </c>
      <c r="BA113" s="131" cm="1">
        <f t="array" ref="BA113">INDEX($K:$P,ROW(),MATCH(BA$3,$K$2:$P$2,0))/12</f>
        <v>33333.333333333336</v>
      </c>
      <c r="BB113" s="131" cm="1">
        <f t="array" ref="BB113">INDEX($K:$P,ROW(),MATCH(BB$3,$K$2:$P$2,0))/12</f>
        <v>33333.333333333336</v>
      </c>
      <c r="BC113" s="131" cm="1">
        <f t="array" ref="BC113">INDEX($K:$P,ROW(),MATCH(BC$3,$K$2:$P$2,0))/12</f>
        <v>66666.666666666672</v>
      </c>
      <c r="BD113" s="131" cm="1">
        <f t="array" ref="BD113">INDEX($K:$P,ROW(),MATCH(BD$3,$K$2:$P$2,0))/12</f>
        <v>66666.666666666672</v>
      </c>
      <c r="BE113" s="131" cm="1">
        <f t="array" ref="BE113">INDEX($K:$P,ROW(),MATCH(BE$3,$K$2:$P$2,0))/12</f>
        <v>66666.666666666672</v>
      </c>
      <c r="BF113" s="131" cm="1">
        <f t="array" ref="BF113">INDEX($K:$P,ROW(),MATCH(BF$3,$K$2:$P$2,0))/12</f>
        <v>66666.666666666672</v>
      </c>
      <c r="BG113" s="131" cm="1">
        <f t="array" ref="BG113">INDEX($K:$P,ROW(),MATCH(BG$3,$K$2:$P$2,0))/12</f>
        <v>66666.666666666672</v>
      </c>
      <c r="BH113" s="131" cm="1">
        <f t="array" ref="BH113">INDEX($K:$P,ROW(),MATCH(BH$3,$K$2:$P$2,0))/12</f>
        <v>66666.666666666672</v>
      </c>
      <c r="BI113" s="131" cm="1">
        <f t="array" ref="BI113">INDEX($K:$P,ROW(),MATCH(BI$3,$K$2:$P$2,0))/12</f>
        <v>66666.666666666672</v>
      </c>
      <c r="BJ113" s="131" cm="1">
        <f t="array" ref="BJ113">INDEX($K:$P,ROW(),MATCH(BJ$3,$K$2:$P$2,0))/12</f>
        <v>66666.666666666672</v>
      </c>
      <c r="BK113" s="131" cm="1">
        <f t="array" ref="BK113">INDEX($K:$P,ROW(),MATCH(BK$3,$K$2:$P$2,0))/12</f>
        <v>66666.666666666672</v>
      </c>
      <c r="BL113" s="131" cm="1">
        <f t="array" ref="BL113">INDEX($K:$P,ROW(),MATCH(BL$3,$K$2:$P$2,0))/12</f>
        <v>66666.666666666672</v>
      </c>
      <c r="BM113" s="131" cm="1">
        <f t="array" ref="BM113">INDEX($K:$P,ROW(),MATCH(BM$3,$K$2:$P$2,0))/12</f>
        <v>66666.666666666672</v>
      </c>
      <c r="BN113" s="131" cm="1">
        <f t="array" ref="BN113">INDEX($K:$P,ROW(),MATCH(BN$3,$K$2:$P$2,0))/12</f>
        <v>66666.666666666672</v>
      </c>
      <c r="BO113" s="131" cm="1">
        <f t="array" ref="BO113">INDEX($K:$P,ROW(),MATCH(BO$3,$K$2:$P$2,0))/12</f>
        <v>133333.33333333334</v>
      </c>
      <c r="BP113" s="131" cm="1">
        <f t="array" ref="BP113">INDEX($K:$P,ROW(),MATCH(BP$3,$K$2:$P$2,0))/12</f>
        <v>133333.33333333334</v>
      </c>
      <c r="BQ113" s="131" cm="1">
        <f t="array" ref="BQ113">INDEX($K:$P,ROW(),MATCH(BQ$3,$K$2:$P$2,0))/12</f>
        <v>133333.33333333334</v>
      </c>
      <c r="BR113" s="131" cm="1">
        <f t="array" ref="BR113">INDEX($K:$P,ROW(),MATCH(BR$3,$K$2:$P$2,0))/12</f>
        <v>133333.33333333334</v>
      </c>
      <c r="BS113" s="131" cm="1">
        <f t="array" ref="BS113">INDEX($K:$P,ROW(),MATCH(BS$3,$K$2:$P$2,0))/12</f>
        <v>133333.33333333334</v>
      </c>
      <c r="BT113" s="131" cm="1">
        <f t="array" ref="BT113">INDEX($K:$P,ROW(),MATCH(BT$3,$K$2:$P$2,0))/12</f>
        <v>133333.33333333334</v>
      </c>
      <c r="BU113" s="131" cm="1">
        <f t="array" ref="BU113">INDEX($K:$P,ROW(),MATCH(BU$3,$K$2:$P$2,0))/12</f>
        <v>133333.33333333334</v>
      </c>
      <c r="BV113" s="131" cm="1">
        <f t="array" ref="BV113">INDEX($K:$P,ROW(),MATCH(BV$3,$K$2:$P$2,0))/12</f>
        <v>133333.33333333334</v>
      </c>
      <c r="BW113" s="131" cm="1">
        <f t="array" ref="BW113">INDEX($K:$P,ROW(),MATCH(BW$3,$K$2:$P$2,0))/12</f>
        <v>133333.33333333334</v>
      </c>
      <c r="BX113" s="131" cm="1">
        <f t="array" ref="BX113">INDEX($K:$P,ROW(),MATCH(BX$3,$K$2:$P$2,0))/12</f>
        <v>133333.33333333334</v>
      </c>
      <c r="BY113" s="131" cm="1">
        <f t="array" ref="BY113">INDEX($K:$P,ROW(),MATCH(BY$3,$K$2:$P$2,0))/12</f>
        <v>133333.33333333334</v>
      </c>
      <c r="BZ113" s="131" cm="1">
        <f t="array" ref="BZ113">INDEX($K:$P,ROW(),MATCH(BZ$3,$K$2:$P$2,0))/12</f>
        <v>133333.33333333334</v>
      </c>
      <c r="CA113" s="131" cm="1">
        <f t="array" ref="CA113">INDEX($K:$P,ROW(),MATCH(CA$3,$K$2:$P$2,0))/12</f>
        <v>266666.66666666669</v>
      </c>
      <c r="CB113" s="131" cm="1">
        <f t="array" ref="CB113">INDEX($K:$P,ROW(),MATCH(CB$3,$K$2:$P$2,0))/12</f>
        <v>266666.66666666669</v>
      </c>
      <c r="CC113" s="131" cm="1">
        <f t="array" ref="CC113">INDEX($K:$P,ROW(),MATCH(CC$3,$K$2:$P$2,0))/12</f>
        <v>266666.66666666669</v>
      </c>
      <c r="CD113" s="131" cm="1">
        <f t="array" ref="CD113">INDEX($K:$P,ROW(),MATCH(CD$3,$K$2:$P$2,0))/12</f>
        <v>266666.66666666669</v>
      </c>
      <c r="CE113" s="131" cm="1">
        <f t="array" ref="CE113">INDEX($K:$P,ROW(),MATCH(CE$3,$K$2:$P$2,0))/12</f>
        <v>266666.66666666669</v>
      </c>
      <c r="CF113" s="131" cm="1">
        <f t="array" ref="CF113">INDEX($K:$P,ROW(),MATCH(CF$3,$K$2:$P$2,0))/12</f>
        <v>266666.66666666669</v>
      </c>
      <c r="CG113" s="131" cm="1">
        <f t="array" ref="CG113">INDEX($K:$P,ROW(),MATCH(CG$3,$K$2:$P$2,0))/12</f>
        <v>266666.66666666669</v>
      </c>
      <c r="CH113" s="131" cm="1">
        <f t="array" ref="CH113">INDEX($K:$P,ROW(),MATCH(CH$3,$K$2:$P$2,0))/12</f>
        <v>266666.66666666669</v>
      </c>
      <c r="CI113" s="131" cm="1">
        <f t="array" ref="CI113">INDEX($K:$P,ROW(),MATCH(CI$3,$K$2:$P$2,0))/12</f>
        <v>266666.66666666669</v>
      </c>
      <c r="CJ113" s="131" cm="1">
        <f t="array" ref="CJ113">INDEX($K:$P,ROW(),MATCH(CJ$3,$K$2:$P$2,0))/12</f>
        <v>266666.66666666669</v>
      </c>
      <c r="CK113" s="131" cm="1">
        <f t="array" ref="CK113">INDEX($K:$P,ROW(),MATCH(CK$3,$K$2:$P$2,0))/12</f>
        <v>266666.66666666669</v>
      </c>
      <c r="CL113" s="131" cm="1">
        <f t="array" ref="CL113">INDEX($K:$P,ROW(),MATCH(CL$3,$K$2:$P$2,0))/12</f>
        <v>266666.66666666669</v>
      </c>
    </row>
    <row r="114" spans="2:90" x14ac:dyDescent="0.4">
      <c r="B114" s="124" t="str">
        <f ca="1">OFFSET(B114,ROW(B124)-ROW(B114),0)</f>
        <v># of assets</v>
      </c>
      <c r="C114" t="s">
        <v>964</v>
      </c>
      <c r="D114" t="s">
        <v>324</v>
      </c>
      <c r="E114" s="8" t="str">
        <f t="shared" si="54"/>
        <v>114 VOLLIST-EV</v>
      </c>
      <c r="G114" t="str">
        <f t="shared" si="55"/>
        <v>114 VOLLIST-EV</v>
      </c>
      <c r="H114" s="31"/>
      <c r="I114" s="73"/>
      <c r="J114" s="73"/>
      <c r="K114" s="39">
        <f t="shared" ref="K114:P114" si="56">SUM(K110:K113)</f>
        <v>400000</v>
      </c>
      <c r="L114" s="39">
        <f t="shared" si="56"/>
        <v>800000</v>
      </c>
      <c r="M114" s="39">
        <f t="shared" si="56"/>
        <v>1600000</v>
      </c>
      <c r="N114" s="39">
        <f t="shared" si="56"/>
        <v>3200000</v>
      </c>
      <c r="O114" s="39">
        <f t="shared" si="56"/>
        <v>6400000</v>
      </c>
      <c r="P114" s="39">
        <f t="shared" si="56"/>
        <v>12800000</v>
      </c>
      <c r="R114" s="38"/>
      <c r="S114" s="38">
        <f t="shared" ref="S114" si="57">SUM(S110:S113)</f>
        <v>33333.333333333336</v>
      </c>
      <c r="T114" s="38">
        <f t="shared" ref="T114:AX114" si="58">SUM(T110:T113)</f>
        <v>33333.333333333336</v>
      </c>
      <c r="U114" s="38">
        <f t="shared" si="58"/>
        <v>33333.333333333336</v>
      </c>
      <c r="V114" s="38">
        <f t="shared" si="58"/>
        <v>33333.333333333336</v>
      </c>
      <c r="W114" s="38">
        <f t="shared" si="58"/>
        <v>33333.333333333336</v>
      </c>
      <c r="X114" s="38">
        <f t="shared" si="58"/>
        <v>33333.333333333336</v>
      </c>
      <c r="Y114" s="38">
        <f t="shared" si="58"/>
        <v>33333.333333333336</v>
      </c>
      <c r="Z114" s="38">
        <f t="shared" si="58"/>
        <v>33333.333333333336</v>
      </c>
      <c r="AA114" s="38">
        <f t="shared" si="58"/>
        <v>33333.333333333336</v>
      </c>
      <c r="AB114" s="38">
        <f t="shared" si="58"/>
        <v>33333.333333333336</v>
      </c>
      <c r="AC114" s="38">
        <f t="shared" si="58"/>
        <v>33333.333333333336</v>
      </c>
      <c r="AD114" s="38">
        <f t="shared" si="58"/>
        <v>33333.333333333336</v>
      </c>
      <c r="AE114" s="38">
        <f t="shared" si="58"/>
        <v>66666.666666666672</v>
      </c>
      <c r="AF114" s="38">
        <f t="shared" si="58"/>
        <v>66666.666666666672</v>
      </c>
      <c r="AG114" s="38">
        <f t="shared" si="58"/>
        <v>66666.666666666672</v>
      </c>
      <c r="AH114" s="38">
        <f t="shared" si="58"/>
        <v>66666.666666666672</v>
      </c>
      <c r="AI114" s="38">
        <f t="shared" si="58"/>
        <v>66666.666666666672</v>
      </c>
      <c r="AJ114" s="38">
        <f t="shared" si="58"/>
        <v>66666.666666666672</v>
      </c>
      <c r="AK114" s="38">
        <f t="shared" si="58"/>
        <v>66666.666666666672</v>
      </c>
      <c r="AL114" s="38">
        <f t="shared" si="58"/>
        <v>66666.666666666672</v>
      </c>
      <c r="AM114" s="38">
        <f t="shared" si="58"/>
        <v>66666.666666666672</v>
      </c>
      <c r="AN114" s="38">
        <f t="shared" si="58"/>
        <v>66666.666666666672</v>
      </c>
      <c r="AO114" s="38">
        <f t="shared" si="58"/>
        <v>66666.666666666672</v>
      </c>
      <c r="AP114" s="38">
        <f t="shared" si="58"/>
        <v>66666.666666666672</v>
      </c>
      <c r="AQ114" s="38">
        <f t="shared" si="58"/>
        <v>133333.33333333334</v>
      </c>
      <c r="AR114" s="38">
        <f t="shared" si="58"/>
        <v>133333.33333333334</v>
      </c>
      <c r="AS114" s="38">
        <f t="shared" si="58"/>
        <v>133333.33333333334</v>
      </c>
      <c r="AT114" s="38">
        <f t="shared" si="58"/>
        <v>133333.33333333334</v>
      </c>
      <c r="AU114" s="38">
        <f t="shared" si="58"/>
        <v>133333.33333333334</v>
      </c>
      <c r="AV114" s="38">
        <f t="shared" si="58"/>
        <v>133333.33333333334</v>
      </c>
      <c r="AW114" s="38">
        <f t="shared" si="58"/>
        <v>133333.33333333334</v>
      </c>
      <c r="AX114" s="38">
        <f t="shared" si="58"/>
        <v>133333.33333333334</v>
      </c>
      <c r="AY114" s="38">
        <f t="shared" ref="AY114:CD114" si="59">SUM(AY110:AY113)</f>
        <v>133333.33333333334</v>
      </c>
      <c r="AZ114" s="38">
        <f t="shared" si="59"/>
        <v>133333.33333333334</v>
      </c>
      <c r="BA114" s="38">
        <f t="shared" si="59"/>
        <v>133333.33333333334</v>
      </c>
      <c r="BB114" s="38">
        <f t="shared" si="59"/>
        <v>133333.33333333334</v>
      </c>
      <c r="BC114" s="38">
        <f t="shared" si="59"/>
        <v>266666.66666666669</v>
      </c>
      <c r="BD114" s="38">
        <f t="shared" si="59"/>
        <v>266666.66666666669</v>
      </c>
      <c r="BE114" s="38">
        <f t="shared" si="59"/>
        <v>266666.66666666669</v>
      </c>
      <c r="BF114" s="38">
        <f t="shared" si="59"/>
        <v>266666.66666666669</v>
      </c>
      <c r="BG114" s="38">
        <f t="shared" si="59"/>
        <v>266666.66666666669</v>
      </c>
      <c r="BH114" s="38">
        <f t="shared" si="59"/>
        <v>266666.66666666669</v>
      </c>
      <c r="BI114" s="38">
        <f t="shared" si="59"/>
        <v>266666.66666666669</v>
      </c>
      <c r="BJ114" s="38">
        <f t="shared" si="59"/>
        <v>266666.66666666669</v>
      </c>
      <c r="BK114" s="38">
        <f t="shared" si="59"/>
        <v>266666.66666666669</v>
      </c>
      <c r="BL114" s="38">
        <f t="shared" si="59"/>
        <v>266666.66666666669</v>
      </c>
      <c r="BM114" s="38">
        <f t="shared" si="59"/>
        <v>266666.66666666669</v>
      </c>
      <c r="BN114" s="38">
        <f t="shared" si="59"/>
        <v>266666.66666666669</v>
      </c>
      <c r="BO114" s="38">
        <f t="shared" si="59"/>
        <v>533333.33333333337</v>
      </c>
      <c r="BP114" s="38">
        <f t="shared" si="59"/>
        <v>533333.33333333337</v>
      </c>
      <c r="BQ114" s="38">
        <f t="shared" si="59"/>
        <v>533333.33333333337</v>
      </c>
      <c r="BR114" s="38">
        <f t="shared" si="59"/>
        <v>533333.33333333337</v>
      </c>
      <c r="BS114" s="38">
        <f t="shared" si="59"/>
        <v>533333.33333333337</v>
      </c>
      <c r="BT114" s="38">
        <f t="shared" si="59"/>
        <v>533333.33333333337</v>
      </c>
      <c r="BU114" s="38">
        <f t="shared" si="59"/>
        <v>533333.33333333337</v>
      </c>
      <c r="BV114" s="38">
        <f t="shared" si="59"/>
        <v>533333.33333333337</v>
      </c>
      <c r="BW114" s="38">
        <f t="shared" si="59"/>
        <v>533333.33333333337</v>
      </c>
      <c r="BX114" s="38">
        <f t="shared" si="59"/>
        <v>533333.33333333337</v>
      </c>
      <c r="BY114" s="38">
        <f t="shared" si="59"/>
        <v>533333.33333333337</v>
      </c>
      <c r="BZ114" s="38">
        <f t="shared" si="59"/>
        <v>533333.33333333337</v>
      </c>
      <c r="CA114" s="38">
        <f t="shared" si="59"/>
        <v>1066666.6666666667</v>
      </c>
      <c r="CB114" s="38">
        <f t="shared" si="59"/>
        <v>1066666.6666666667</v>
      </c>
      <c r="CC114" s="38">
        <f t="shared" si="59"/>
        <v>1066666.6666666667</v>
      </c>
      <c r="CD114" s="38">
        <f t="shared" si="59"/>
        <v>1066666.6666666667</v>
      </c>
      <c r="CE114" s="38">
        <f t="shared" ref="CE114:CK114" si="60">SUM(CE110:CE113)</f>
        <v>1066666.6666666667</v>
      </c>
      <c r="CF114" s="38">
        <f t="shared" si="60"/>
        <v>1066666.6666666667</v>
      </c>
      <c r="CG114" s="38">
        <f t="shared" si="60"/>
        <v>1066666.6666666667</v>
      </c>
      <c r="CH114" s="38">
        <f t="shared" si="60"/>
        <v>1066666.6666666667</v>
      </c>
      <c r="CI114" s="38">
        <f t="shared" si="60"/>
        <v>1066666.6666666667</v>
      </c>
      <c r="CJ114" s="38">
        <f t="shared" si="60"/>
        <v>1066666.6666666667</v>
      </c>
      <c r="CK114" s="38">
        <f t="shared" si="60"/>
        <v>1066666.6666666667</v>
      </c>
      <c r="CL114" s="38">
        <f t="shared" ref="CL114" si="61">SUM(CL110:CL113)</f>
        <v>1066666.6666666667</v>
      </c>
    </row>
    <row r="115" spans="2:90" x14ac:dyDescent="0.4">
      <c r="B115" s="187" t="str">
        <f>IFERROR(SUBSTITUTE(TRIM(LEFT(B108,SEARCH("-",B108)-1)),":",""),SUBSTITUTE(B108,":",""))</f>
        <v>Volume</v>
      </c>
      <c r="D115" t="s">
        <v>324</v>
      </c>
      <c r="E115" s="8" t="str">
        <f t="shared" si="54"/>
        <v>115 VOLLIST-EV</v>
      </c>
      <c r="G115" t="s">
        <v>332</v>
      </c>
      <c r="H115" s="31"/>
      <c r="I115" s="73"/>
      <c r="J115" s="73"/>
      <c r="K115" s="39"/>
      <c r="L115" s="39"/>
      <c r="M115" s="39"/>
      <c r="N115" s="39"/>
      <c r="O115" s="39"/>
      <c r="P115" s="39"/>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row>
    <row r="116" spans="2:90" x14ac:dyDescent="0.4">
      <c r="B116" s="235" t="str">
        <f>IFERROR(SUBSTITUTE(TRIM(MID(B108, SEARCH("-", B108) + 1, LEN(B108))),":",""),"no unit")</f>
        <v>driven - list</v>
      </c>
      <c r="D116" t="s">
        <v>324</v>
      </c>
      <c r="E116" s="8" t="str">
        <f t="shared" si="54"/>
        <v>116 VOLLIST-EV</v>
      </c>
      <c r="G116" t="s">
        <v>332</v>
      </c>
      <c r="H116" s="31"/>
      <c r="I116" s="73"/>
      <c r="J116" s="73"/>
      <c r="K116" s="39"/>
      <c r="L116" s="39"/>
      <c r="M116" s="39"/>
      <c r="N116" s="39"/>
      <c r="O116" s="39"/>
      <c r="P116" s="39"/>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c r="BZ116" s="38"/>
      <c r="CA116" s="38"/>
      <c r="CB116" s="38"/>
      <c r="CC116" s="38"/>
      <c r="CD116" s="38"/>
      <c r="CE116" s="38"/>
      <c r="CF116" s="38"/>
      <c r="CG116" s="38"/>
      <c r="CH116" s="38"/>
      <c r="CI116" s="38"/>
      <c r="CJ116" s="38"/>
      <c r="CK116" s="38"/>
      <c r="CL116" s="38"/>
    </row>
    <row r="117" spans="2:90" x14ac:dyDescent="0.4">
      <c r="B117" s="132" t="s">
        <v>334</v>
      </c>
      <c r="D117" t="s">
        <v>324</v>
      </c>
      <c r="E117" s="8" t="str">
        <f t="shared" si="54"/>
        <v>117 VOLLIST-EV</v>
      </c>
      <c r="G117" t="s">
        <v>332</v>
      </c>
      <c r="H117" s="31"/>
      <c r="I117" s="73"/>
      <c r="J117" s="73"/>
      <c r="K117" s="39"/>
      <c r="L117" s="39"/>
      <c r="M117" s="39"/>
      <c r="N117" s="39"/>
      <c r="O117" s="39"/>
      <c r="P117" s="39"/>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c r="BZ117" s="38"/>
      <c r="CA117" s="38"/>
      <c r="CB117" s="38"/>
      <c r="CC117" s="38"/>
      <c r="CD117" s="38"/>
      <c r="CE117" s="38"/>
      <c r="CF117" s="38"/>
      <c r="CG117" s="38"/>
      <c r="CH117" s="38"/>
      <c r="CI117" s="38"/>
      <c r="CJ117" s="38"/>
      <c r="CK117" s="38"/>
      <c r="CL117" s="38"/>
    </row>
    <row r="118" spans="2:90" x14ac:dyDescent="0.4">
      <c r="B118" s="132" t="s">
        <v>333</v>
      </c>
      <c r="D118" t="s">
        <v>324</v>
      </c>
      <c r="E118" s="8" t="str">
        <f t="shared" si="54"/>
        <v>118 VOLLIST-EV</v>
      </c>
      <c r="G118" t="s">
        <v>332</v>
      </c>
      <c r="H118" s="31"/>
      <c r="I118" s="73"/>
      <c r="J118" s="73"/>
      <c r="K118" s="39"/>
      <c r="L118" s="39"/>
      <c r="M118" s="39"/>
      <c r="N118" s="39"/>
      <c r="O118" s="39"/>
      <c r="P118" s="39"/>
      <c r="R118" s="38"/>
      <c r="S118" s="199" t="str">
        <f t="shared" ref="S118" si="62">ADDRESS(ROW(S114),COLUMN(S114),2)</f>
        <v>S$114</v>
      </c>
      <c r="T118" s="199" t="str">
        <f t="shared" ref="T118:AX118" si="63">ADDRESS(ROW(T114),COLUMN(T114),2)</f>
        <v>T$114</v>
      </c>
      <c r="U118" s="199" t="str">
        <f t="shared" si="63"/>
        <v>U$114</v>
      </c>
      <c r="V118" s="199" t="str">
        <f t="shared" si="63"/>
        <v>V$114</v>
      </c>
      <c r="W118" s="199" t="str">
        <f t="shared" si="63"/>
        <v>W$114</v>
      </c>
      <c r="X118" s="199" t="str">
        <f t="shared" si="63"/>
        <v>X$114</v>
      </c>
      <c r="Y118" s="199" t="str">
        <f t="shared" si="63"/>
        <v>Y$114</v>
      </c>
      <c r="Z118" s="199" t="str">
        <f t="shared" si="63"/>
        <v>Z$114</v>
      </c>
      <c r="AA118" s="199" t="str">
        <f t="shared" si="63"/>
        <v>AA$114</v>
      </c>
      <c r="AB118" s="199" t="str">
        <f t="shared" si="63"/>
        <v>AB$114</v>
      </c>
      <c r="AC118" s="199" t="str">
        <f t="shared" si="63"/>
        <v>AC$114</v>
      </c>
      <c r="AD118" s="199" t="str">
        <f t="shared" si="63"/>
        <v>AD$114</v>
      </c>
      <c r="AE118" s="199" t="str">
        <f t="shared" si="63"/>
        <v>AE$114</v>
      </c>
      <c r="AF118" s="199" t="str">
        <f t="shared" si="63"/>
        <v>AF$114</v>
      </c>
      <c r="AG118" s="199" t="str">
        <f t="shared" si="63"/>
        <v>AG$114</v>
      </c>
      <c r="AH118" s="199" t="str">
        <f t="shared" si="63"/>
        <v>AH$114</v>
      </c>
      <c r="AI118" s="199" t="str">
        <f t="shared" si="63"/>
        <v>AI$114</v>
      </c>
      <c r="AJ118" s="199" t="str">
        <f t="shared" si="63"/>
        <v>AJ$114</v>
      </c>
      <c r="AK118" s="199" t="str">
        <f t="shared" si="63"/>
        <v>AK$114</v>
      </c>
      <c r="AL118" s="199" t="str">
        <f t="shared" si="63"/>
        <v>AL$114</v>
      </c>
      <c r="AM118" s="199" t="str">
        <f t="shared" si="63"/>
        <v>AM$114</v>
      </c>
      <c r="AN118" s="199" t="str">
        <f t="shared" si="63"/>
        <v>AN$114</v>
      </c>
      <c r="AO118" s="199" t="str">
        <f t="shared" si="63"/>
        <v>AO$114</v>
      </c>
      <c r="AP118" s="199" t="str">
        <f t="shared" si="63"/>
        <v>AP$114</v>
      </c>
      <c r="AQ118" s="199" t="str">
        <f t="shared" si="63"/>
        <v>AQ$114</v>
      </c>
      <c r="AR118" s="199" t="str">
        <f t="shared" si="63"/>
        <v>AR$114</v>
      </c>
      <c r="AS118" s="199" t="str">
        <f t="shared" si="63"/>
        <v>AS$114</v>
      </c>
      <c r="AT118" s="199" t="str">
        <f t="shared" si="63"/>
        <v>AT$114</v>
      </c>
      <c r="AU118" s="199" t="str">
        <f t="shared" si="63"/>
        <v>AU$114</v>
      </c>
      <c r="AV118" s="199" t="str">
        <f t="shared" si="63"/>
        <v>AV$114</v>
      </c>
      <c r="AW118" s="199" t="str">
        <f t="shared" si="63"/>
        <v>AW$114</v>
      </c>
      <c r="AX118" s="199" t="str">
        <f t="shared" si="63"/>
        <v>AX$114</v>
      </c>
      <c r="AY118" s="199" t="str">
        <f t="shared" ref="AY118:CD118" si="64">ADDRESS(ROW(AY114),COLUMN(AY114),2)</f>
        <v>AY$114</v>
      </c>
      <c r="AZ118" s="199" t="str">
        <f t="shared" si="64"/>
        <v>AZ$114</v>
      </c>
      <c r="BA118" s="199" t="str">
        <f t="shared" si="64"/>
        <v>BA$114</v>
      </c>
      <c r="BB118" s="199" t="str">
        <f t="shared" si="64"/>
        <v>BB$114</v>
      </c>
      <c r="BC118" s="199" t="str">
        <f t="shared" si="64"/>
        <v>BC$114</v>
      </c>
      <c r="BD118" s="199" t="str">
        <f t="shared" si="64"/>
        <v>BD$114</v>
      </c>
      <c r="BE118" s="199" t="str">
        <f t="shared" si="64"/>
        <v>BE$114</v>
      </c>
      <c r="BF118" s="199" t="str">
        <f t="shared" si="64"/>
        <v>BF$114</v>
      </c>
      <c r="BG118" s="199" t="str">
        <f t="shared" si="64"/>
        <v>BG$114</v>
      </c>
      <c r="BH118" s="199" t="str">
        <f t="shared" si="64"/>
        <v>BH$114</v>
      </c>
      <c r="BI118" s="199" t="str">
        <f t="shared" si="64"/>
        <v>BI$114</v>
      </c>
      <c r="BJ118" s="199" t="str">
        <f t="shared" si="64"/>
        <v>BJ$114</v>
      </c>
      <c r="BK118" s="199" t="str">
        <f t="shared" si="64"/>
        <v>BK$114</v>
      </c>
      <c r="BL118" s="199" t="str">
        <f t="shared" si="64"/>
        <v>BL$114</v>
      </c>
      <c r="BM118" s="199" t="str">
        <f t="shared" si="64"/>
        <v>BM$114</v>
      </c>
      <c r="BN118" s="199" t="str">
        <f t="shared" si="64"/>
        <v>BN$114</v>
      </c>
      <c r="BO118" s="199" t="str">
        <f t="shared" si="64"/>
        <v>BO$114</v>
      </c>
      <c r="BP118" s="199" t="str">
        <f t="shared" si="64"/>
        <v>BP$114</v>
      </c>
      <c r="BQ118" s="199" t="str">
        <f t="shared" si="64"/>
        <v>BQ$114</v>
      </c>
      <c r="BR118" s="199" t="str">
        <f t="shared" si="64"/>
        <v>BR$114</v>
      </c>
      <c r="BS118" s="199" t="str">
        <f t="shared" si="64"/>
        <v>BS$114</v>
      </c>
      <c r="BT118" s="199" t="str">
        <f t="shared" si="64"/>
        <v>BT$114</v>
      </c>
      <c r="BU118" s="199" t="str">
        <f t="shared" si="64"/>
        <v>BU$114</v>
      </c>
      <c r="BV118" s="199" t="str">
        <f t="shared" si="64"/>
        <v>BV$114</v>
      </c>
      <c r="BW118" s="199" t="str">
        <f t="shared" si="64"/>
        <v>BW$114</v>
      </c>
      <c r="BX118" s="199" t="str">
        <f t="shared" si="64"/>
        <v>BX$114</v>
      </c>
      <c r="BY118" s="199" t="str">
        <f t="shared" si="64"/>
        <v>BY$114</v>
      </c>
      <c r="BZ118" s="199" t="str">
        <f t="shared" si="64"/>
        <v>BZ$114</v>
      </c>
      <c r="CA118" s="199" t="str">
        <f t="shared" si="64"/>
        <v>CA$114</v>
      </c>
      <c r="CB118" s="199" t="str">
        <f t="shared" si="64"/>
        <v>CB$114</v>
      </c>
      <c r="CC118" s="199" t="str">
        <f t="shared" si="64"/>
        <v>CC$114</v>
      </c>
      <c r="CD118" s="199" t="str">
        <f t="shared" si="64"/>
        <v>CD$114</v>
      </c>
      <c r="CE118" s="199" t="str">
        <f t="shared" ref="CE118:CK118" si="65">ADDRESS(ROW(CE114),COLUMN(CE114),2)</f>
        <v>CE$114</v>
      </c>
      <c r="CF118" s="199" t="str">
        <f t="shared" si="65"/>
        <v>CF$114</v>
      </c>
      <c r="CG118" s="199" t="str">
        <f t="shared" si="65"/>
        <v>CG$114</v>
      </c>
      <c r="CH118" s="199" t="str">
        <f t="shared" si="65"/>
        <v>CH$114</v>
      </c>
      <c r="CI118" s="199" t="str">
        <f t="shared" si="65"/>
        <v>CI$114</v>
      </c>
      <c r="CJ118" s="199" t="str">
        <f t="shared" si="65"/>
        <v>CJ$114</v>
      </c>
      <c r="CK118" s="199" t="str">
        <f t="shared" si="65"/>
        <v>CK$114</v>
      </c>
      <c r="CL118" s="199" t="str">
        <f t="shared" ref="CL118" si="66">ADDRESS(ROW(CL114),COLUMN(CL114),2)</f>
        <v>CL$114</v>
      </c>
    </row>
    <row r="119" spans="2:90" x14ac:dyDescent="0.4">
      <c r="B119" s="8" t="str">
        <f>"Secondary label: "</f>
        <v xml:space="preserve">Secondary label: </v>
      </c>
      <c r="D119" t="s">
        <v>324</v>
      </c>
      <c r="E119" s="8" t="str">
        <f t="shared" si="54"/>
        <v>119 VOLLIST-EV</v>
      </c>
      <c r="G119" t="s">
        <v>332</v>
      </c>
      <c r="H119" s="12"/>
      <c r="I119" s="60"/>
      <c r="J119" s="60"/>
      <c r="K119" s="15"/>
      <c r="L119" s="15"/>
      <c r="M119" s="15"/>
      <c r="N119" s="15"/>
      <c r="O119" s="15"/>
      <c r="P119" s="15"/>
      <c r="R119" s="15"/>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row>
    <row r="120" spans="2:90" x14ac:dyDescent="0.4">
      <c r="D120" t="s">
        <v>324</v>
      </c>
      <c r="E120" s="8" t="str">
        <f t="shared" si="54"/>
        <v>120 VOLLIST-EV</v>
      </c>
      <c r="G120" t="s">
        <v>332</v>
      </c>
      <c r="H120" s="12"/>
      <c r="I120" s="60"/>
      <c r="J120" s="60"/>
      <c r="K120" s="15"/>
      <c r="L120" s="15"/>
      <c r="M120" s="15"/>
      <c r="N120" s="15"/>
      <c r="O120" s="15"/>
      <c r="P120" s="15"/>
      <c r="R120" s="15"/>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row>
    <row r="121" spans="2:90" x14ac:dyDescent="0.4">
      <c r="B121" s="8" t="s">
        <v>463</v>
      </c>
      <c r="D121" t="s">
        <v>324</v>
      </c>
      <c r="E121" s="8" t="str">
        <f t="shared" si="54"/>
        <v>121 VOLLIST-EV</v>
      </c>
      <c r="G121" t="s">
        <v>332</v>
      </c>
      <c r="H121" s="12"/>
      <c r="I121" s="60"/>
      <c r="J121" s="60"/>
      <c r="K121" s="15"/>
      <c r="L121" s="15"/>
      <c r="M121" s="15"/>
      <c r="N121" s="15"/>
      <c r="O121" s="15"/>
      <c r="P121" s="15"/>
      <c r="R121" s="15"/>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row>
    <row r="122" spans="2:90" x14ac:dyDescent="0.4">
      <c r="B122" s="8" t="s">
        <v>464</v>
      </c>
      <c r="D122" t="s">
        <v>324</v>
      </c>
      <c r="E122" s="8" t="str">
        <f t="shared" si="54"/>
        <v>122 VOLLIST-EV</v>
      </c>
      <c r="G122" t="s">
        <v>332</v>
      </c>
      <c r="H122" s="12"/>
      <c r="I122" s="60"/>
      <c r="J122" s="60"/>
      <c r="K122" s="15"/>
      <c r="L122" s="15"/>
      <c r="M122" s="15"/>
      <c r="N122" s="15"/>
      <c r="O122" s="15"/>
      <c r="P122" s="15"/>
      <c r="R122" s="15"/>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row>
    <row r="123" spans="2:90" x14ac:dyDescent="0.4">
      <c r="B123" s="181" t="s">
        <v>459</v>
      </c>
      <c r="E123" s="8"/>
      <c r="H123" s="182"/>
      <c r="I123" s="183"/>
      <c r="J123" s="183"/>
      <c r="K123" s="184"/>
      <c r="L123" s="184"/>
      <c r="M123" s="184"/>
      <c r="N123" s="184"/>
      <c r="O123" s="184"/>
      <c r="P123" s="184"/>
      <c r="R123" s="185"/>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c r="AQ123" s="186"/>
      <c r="AR123" s="186"/>
      <c r="AS123" s="186"/>
      <c r="AT123" s="186"/>
      <c r="AU123" s="186"/>
      <c r="AV123" s="186"/>
      <c r="AW123" s="186"/>
      <c r="AX123" s="186"/>
      <c r="AY123" s="186"/>
      <c r="AZ123" s="186"/>
      <c r="BA123" s="186"/>
      <c r="BB123" s="186"/>
      <c r="BC123" s="186"/>
      <c r="BD123" s="186"/>
      <c r="BE123" s="186"/>
      <c r="BF123" s="186"/>
      <c r="BG123" s="186"/>
      <c r="BH123" s="186"/>
      <c r="BI123" s="186"/>
      <c r="BJ123" s="186"/>
      <c r="BK123" s="186"/>
      <c r="BL123" s="186"/>
      <c r="BM123" s="186"/>
      <c r="BN123" s="186"/>
      <c r="BO123" s="186"/>
      <c r="BP123" s="186"/>
      <c r="BQ123" s="186"/>
      <c r="BR123" s="186"/>
      <c r="BS123" s="186"/>
      <c r="BT123" s="186"/>
      <c r="BU123" s="186"/>
      <c r="BV123" s="186"/>
      <c r="BW123" s="186"/>
      <c r="BX123" s="186"/>
      <c r="BY123" s="186"/>
      <c r="BZ123" s="186"/>
      <c r="CA123" s="186"/>
      <c r="CB123" s="186"/>
      <c r="CC123" s="186"/>
      <c r="CD123" s="186"/>
      <c r="CE123" s="186"/>
      <c r="CF123" s="186"/>
      <c r="CG123" s="186"/>
      <c r="CH123" s="186"/>
      <c r="CI123" s="186"/>
      <c r="CJ123" s="186"/>
      <c r="CK123" s="186"/>
      <c r="CL123" s="186"/>
    </row>
    <row r="124" spans="2:90" x14ac:dyDescent="0.4">
      <c r="B124" s="181" t="s">
        <v>456</v>
      </c>
      <c r="E124" s="8"/>
      <c r="H124" s="182"/>
      <c r="I124" s="183"/>
      <c r="J124" s="183"/>
      <c r="K124" s="184"/>
      <c r="L124" s="184"/>
      <c r="M124" s="184"/>
      <c r="N124" s="184"/>
      <c r="O124" s="184"/>
      <c r="P124" s="184"/>
      <c r="R124" s="185"/>
      <c r="S124" s="186"/>
      <c r="T124" s="186"/>
      <c r="U124" s="186"/>
      <c r="V124" s="186"/>
      <c r="W124" s="186"/>
      <c r="X124" s="186"/>
      <c r="Y124" s="186"/>
      <c r="Z124" s="186"/>
      <c r="AA124" s="186"/>
      <c r="AB124" s="186"/>
      <c r="AC124" s="186"/>
      <c r="AD124" s="186"/>
      <c r="AE124" s="186"/>
      <c r="AF124" s="186"/>
      <c r="AG124" s="186"/>
      <c r="AH124" s="186"/>
      <c r="AI124" s="186"/>
      <c r="AJ124" s="186"/>
      <c r="AK124" s="186"/>
      <c r="AL124" s="186"/>
      <c r="AM124" s="186"/>
      <c r="AN124" s="186"/>
      <c r="AO124" s="186"/>
      <c r="AP124" s="186"/>
      <c r="AQ124" s="186"/>
      <c r="AR124" s="186"/>
      <c r="AS124" s="186"/>
      <c r="AT124" s="186"/>
      <c r="AU124" s="186"/>
      <c r="AV124" s="186"/>
      <c r="AW124" s="186"/>
      <c r="AX124" s="186"/>
      <c r="AY124" s="186"/>
      <c r="AZ124" s="186"/>
      <c r="BA124" s="186"/>
      <c r="BB124" s="186"/>
      <c r="BC124" s="186"/>
      <c r="BD124" s="186"/>
      <c r="BE124" s="186"/>
      <c r="BF124" s="186"/>
      <c r="BG124" s="186"/>
      <c r="BH124" s="186"/>
      <c r="BI124" s="186"/>
      <c r="BJ124" s="186"/>
      <c r="BK124" s="186"/>
      <c r="BL124" s="186"/>
      <c r="BM124" s="186"/>
      <c r="BN124" s="186"/>
      <c r="BO124" s="186"/>
      <c r="BP124" s="186"/>
      <c r="BQ124" s="186"/>
      <c r="BR124" s="186"/>
      <c r="BS124" s="186"/>
      <c r="BT124" s="186"/>
      <c r="BU124" s="186"/>
      <c r="BV124" s="186"/>
      <c r="BW124" s="186"/>
      <c r="BX124" s="186"/>
      <c r="BY124" s="186"/>
      <c r="BZ124" s="186"/>
      <c r="CA124" s="186"/>
      <c r="CB124" s="186"/>
      <c r="CC124" s="186"/>
      <c r="CD124" s="186"/>
      <c r="CE124" s="186"/>
      <c r="CF124" s="186"/>
      <c r="CG124" s="186"/>
      <c r="CH124" s="186"/>
      <c r="CI124" s="186"/>
      <c r="CJ124" s="186"/>
      <c r="CK124" s="186"/>
      <c r="CL124" s="186"/>
    </row>
    <row r="125" spans="2:90" x14ac:dyDescent="0.4">
      <c r="B125"/>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row>
    <row r="126" spans="2:90" x14ac:dyDescent="0.4">
      <c r="B126" s="66" t="s">
        <v>325</v>
      </c>
      <c r="C126" s="31"/>
      <c r="D126" t="s">
        <v>812</v>
      </c>
      <c r="E126" s="8" t="str">
        <f t="shared" ref="E126:E133" si="67">ROW()&amp;" "&amp;D126</f>
        <v>126 VOLLIST-EVP</v>
      </c>
      <c r="F126" t="s">
        <v>326</v>
      </c>
      <c r="G126" s="31" t="s">
        <v>243</v>
      </c>
      <c r="H126" s="22"/>
      <c r="I126" s="287"/>
      <c r="J126" s="287"/>
      <c r="K126" s="22"/>
      <c r="L126" s="22"/>
      <c r="M126" s="22"/>
      <c r="N126" s="22"/>
      <c r="O126" s="22"/>
      <c r="P126" s="22"/>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row>
    <row r="127" spans="2:90" x14ac:dyDescent="0.4">
      <c r="B127" s="95" t="str">
        <f>B133&amp;":"</f>
        <v># of units sold:</v>
      </c>
      <c r="D127" t="s">
        <v>812</v>
      </c>
      <c r="E127" s="8" t="str">
        <f t="shared" si="67"/>
        <v>127 VOLLIST-EVP</v>
      </c>
      <c r="G127" t="str">
        <f t="shared" ref="G127:G133" si="68">E127</f>
        <v>127 VOLLIST-EVP</v>
      </c>
      <c r="H127" s="31"/>
      <c r="I127" s="73"/>
      <c r="J127" s="73"/>
      <c r="K127" s="31"/>
      <c r="L127" s="31"/>
      <c r="M127" s="31"/>
      <c r="N127" s="31"/>
      <c r="O127" s="31"/>
      <c r="P127" s="31"/>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row>
    <row r="128" spans="2:90" x14ac:dyDescent="0.4">
      <c r="B128" s="137" t="s">
        <v>320</v>
      </c>
      <c r="D128" t="s">
        <v>812</v>
      </c>
      <c r="E128" s="8" t="str">
        <f t="shared" si="67"/>
        <v>128 VOLLIST-EVP</v>
      </c>
      <c r="G128" t="str">
        <f t="shared" si="68"/>
        <v>128 VOLLIST-EVP</v>
      </c>
      <c r="H128" s="31"/>
      <c r="I128" s="73"/>
      <c r="J128" s="73"/>
      <c r="K128" s="17">
        <v>100000</v>
      </c>
      <c r="L128" s="17">
        <v>200000</v>
      </c>
      <c r="M128" s="17">
        <v>400000</v>
      </c>
      <c r="N128" s="17">
        <v>800000</v>
      </c>
      <c r="O128" s="17">
        <v>1600000</v>
      </c>
      <c r="P128" s="17">
        <v>3200000</v>
      </c>
      <c r="R128" s="15"/>
      <c r="S128" s="15" cm="1">
        <f t="array" ref="S128">INDEX($K:$P,ROW(),MATCH(S$3,$K$2:$P$2,0))/12</f>
        <v>8333.3333333333339</v>
      </c>
      <c r="T128" s="15" cm="1">
        <f t="array" ref="T128">INDEX($K:$P,ROW(),MATCH(T$3,$K$2:$P$2,0))/12</f>
        <v>8333.3333333333339</v>
      </c>
      <c r="U128" s="15" cm="1">
        <f t="array" ref="U128">INDEX($K:$P,ROW(),MATCH(U$3,$K$2:$P$2,0))/12</f>
        <v>8333.3333333333339</v>
      </c>
      <c r="V128" s="15" cm="1">
        <f t="array" ref="V128">INDEX($K:$P,ROW(),MATCH(V$3,$K$2:$P$2,0))/12</f>
        <v>8333.3333333333339</v>
      </c>
      <c r="W128" s="15" cm="1">
        <f t="array" ref="W128">INDEX($K:$P,ROW(),MATCH(W$3,$K$2:$P$2,0))/12</f>
        <v>8333.3333333333339</v>
      </c>
      <c r="X128" s="15" cm="1">
        <f t="array" ref="X128">INDEX($K:$P,ROW(),MATCH(X$3,$K$2:$P$2,0))/12</f>
        <v>8333.3333333333339</v>
      </c>
      <c r="Y128" s="15" cm="1">
        <f t="array" ref="Y128">INDEX($K:$P,ROW(),MATCH(Y$3,$K$2:$P$2,0))/12</f>
        <v>8333.3333333333339</v>
      </c>
      <c r="Z128" s="15" cm="1">
        <f t="array" ref="Z128">INDEX($K:$P,ROW(),MATCH(Z$3,$K$2:$P$2,0))/12</f>
        <v>8333.3333333333339</v>
      </c>
      <c r="AA128" s="15" cm="1">
        <f t="array" ref="AA128">INDEX($K:$P,ROW(),MATCH(AA$3,$K$2:$P$2,0))/12</f>
        <v>8333.3333333333339</v>
      </c>
      <c r="AB128" s="15" cm="1">
        <f t="array" ref="AB128">INDEX($K:$P,ROW(),MATCH(AB$3,$K$2:$P$2,0))/12</f>
        <v>8333.3333333333339</v>
      </c>
      <c r="AC128" s="15" cm="1">
        <f t="array" ref="AC128">INDEX($K:$P,ROW(),MATCH(AC$3,$K$2:$P$2,0))/12</f>
        <v>8333.3333333333339</v>
      </c>
      <c r="AD128" s="15" cm="1">
        <f t="array" ref="AD128">INDEX($K:$P,ROW(),MATCH(AD$3,$K$2:$P$2,0))/12</f>
        <v>8333.3333333333339</v>
      </c>
      <c r="AE128" s="15" cm="1">
        <f t="array" ref="AE128">INDEX($K:$P,ROW(),MATCH(AE$3,$K$2:$P$2,0))/12</f>
        <v>16666.666666666668</v>
      </c>
      <c r="AF128" s="15" cm="1">
        <f t="array" ref="AF128">INDEX($K:$P,ROW(),MATCH(AF$3,$K$2:$P$2,0))/12</f>
        <v>16666.666666666668</v>
      </c>
      <c r="AG128" s="15" cm="1">
        <f t="array" ref="AG128">INDEX($K:$P,ROW(),MATCH(AG$3,$K$2:$P$2,0))/12</f>
        <v>16666.666666666668</v>
      </c>
      <c r="AH128" s="15" cm="1">
        <f t="array" ref="AH128">INDEX($K:$P,ROW(),MATCH(AH$3,$K$2:$P$2,0))/12</f>
        <v>16666.666666666668</v>
      </c>
      <c r="AI128" s="15" cm="1">
        <f t="array" ref="AI128">INDEX($K:$P,ROW(),MATCH(AI$3,$K$2:$P$2,0))/12</f>
        <v>16666.666666666668</v>
      </c>
      <c r="AJ128" s="15" cm="1">
        <f t="array" ref="AJ128">INDEX($K:$P,ROW(),MATCH(AJ$3,$K$2:$P$2,0))/12</f>
        <v>16666.666666666668</v>
      </c>
      <c r="AK128" s="15" cm="1">
        <f t="array" ref="AK128">INDEX($K:$P,ROW(),MATCH(AK$3,$K$2:$P$2,0))/12</f>
        <v>16666.666666666668</v>
      </c>
      <c r="AL128" s="15" cm="1">
        <f t="array" ref="AL128">INDEX($K:$P,ROW(),MATCH(AL$3,$K$2:$P$2,0))/12</f>
        <v>16666.666666666668</v>
      </c>
      <c r="AM128" s="15" cm="1">
        <f t="array" ref="AM128">INDEX($K:$P,ROW(),MATCH(AM$3,$K$2:$P$2,0))/12</f>
        <v>16666.666666666668</v>
      </c>
      <c r="AN128" s="15" cm="1">
        <f t="array" ref="AN128">INDEX($K:$P,ROW(),MATCH(AN$3,$K$2:$P$2,0))/12</f>
        <v>16666.666666666668</v>
      </c>
      <c r="AO128" s="15" cm="1">
        <f t="array" ref="AO128">INDEX($K:$P,ROW(),MATCH(AO$3,$K$2:$P$2,0))/12</f>
        <v>16666.666666666668</v>
      </c>
      <c r="AP128" s="15" cm="1">
        <f t="array" ref="AP128">INDEX($K:$P,ROW(),MATCH(AP$3,$K$2:$P$2,0))/12</f>
        <v>16666.666666666668</v>
      </c>
      <c r="AQ128" s="15" cm="1">
        <f t="array" ref="AQ128">INDEX($K:$P,ROW(),MATCH(AQ$3,$K$2:$P$2,0))/12</f>
        <v>33333.333333333336</v>
      </c>
      <c r="AR128" s="15" cm="1">
        <f t="array" ref="AR128">INDEX($K:$P,ROW(),MATCH(AR$3,$K$2:$P$2,0))/12</f>
        <v>33333.333333333336</v>
      </c>
      <c r="AS128" s="15" cm="1">
        <f t="array" ref="AS128">INDEX($K:$P,ROW(),MATCH(AS$3,$K$2:$P$2,0))/12</f>
        <v>33333.333333333336</v>
      </c>
      <c r="AT128" s="15" cm="1">
        <f t="array" ref="AT128">INDEX($K:$P,ROW(),MATCH(AT$3,$K$2:$P$2,0))/12</f>
        <v>33333.333333333336</v>
      </c>
      <c r="AU128" s="15" cm="1">
        <f t="array" ref="AU128">INDEX($K:$P,ROW(),MATCH(AU$3,$K$2:$P$2,0))/12</f>
        <v>33333.333333333336</v>
      </c>
      <c r="AV128" s="15" cm="1">
        <f t="array" ref="AV128">INDEX($K:$P,ROW(),MATCH(AV$3,$K$2:$P$2,0))/12</f>
        <v>33333.333333333336</v>
      </c>
      <c r="AW128" s="15" cm="1">
        <f t="array" ref="AW128">INDEX($K:$P,ROW(),MATCH(AW$3,$K$2:$P$2,0))/12</f>
        <v>33333.333333333336</v>
      </c>
      <c r="AX128" s="15" cm="1">
        <f t="array" ref="AX128">INDEX($K:$P,ROW(),MATCH(AX$3,$K$2:$P$2,0))/12</f>
        <v>33333.333333333336</v>
      </c>
      <c r="AY128" s="15" cm="1">
        <f t="array" ref="AY128">INDEX($K:$P,ROW(),MATCH(AY$3,$K$2:$P$2,0))/12</f>
        <v>33333.333333333336</v>
      </c>
      <c r="AZ128" s="15" cm="1">
        <f t="array" ref="AZ128">INDEX($K:$P,ROW(),MATCH(AZ$3,$K$2:$P$2,0))/12</f>
        <v>33333.333333333336</v>
      </c>
      <c r="BA128" s="15" cm="1">
        <f t="array" ref="BA128">INDEX($K:$P,ROW(),MATCH(BA$3,$K$2:$P$2,0))/12</f>
        <v>33333.333333333336</v>
      </c>
      <c r="BB128" s="15" cm="1">
        <f t="array" ref="BB128">INDEX($K:$P,ROW(),MATCH(BB$3,$K$2:$P$2,0))/12</f>
        <v>33333.333333333336</v>
      </c>
      <c r="BC128" s="15" cm="1">
        <f t="array" ref="BC128">INDEX($K:$P,ROW(),MATCH(BC$3,$K$2:$P$2,0))/12</f>
        <v>66666.666666666672</v>
      </c>
      <c r="BD128" s="15" cm="1">
        <f t="array" ref="BD128">INDEX($K:$P,ROW(),MATCH(BD$3,$K$2:$P$2,0))/12</f>
        <v>66666.666666666672</v>
      </c>
      <c r="BE128" s="15" cm="1">
        <f t="array" ref="BE128">INDEX($K:$P,ROW(),MATCH(BE$3,$K$2:$P$2,0))/12</f>
        <v>66666.666666666672</v>
      </c>
      <c r="BF128" s="15" cm="1">
        <f t="array" ref="BF128">INDEX($K:$P,ROW(),MATCH(BF$3,$K$2:$P$2,0))/12</f>
        <v>66666.666666666672</v>
      </c>
      <c r="BG128" s="15" cm="1">
        <f t="array" ref="BG128">INDEX($K:$P,ROW(),MATCH(BG$3,$K$2:$P$2,0))/12</f>
        <v>66666.666666666672</v>
      </c>
      <c r="BH128" s="15" cm="1">
        <f t="array" ref="BH128">INDEX($K:$P,ROW(),MATCH(BH$3,$K$2:$P$2,0))/12</f>
        <v>66666.666666666672</v>
      </c>
      <c r="BI128" s="15" cm="1">
        <f t="array" ref="BI128">INDEX($K:$P,ROW(),MATCH(BI$3,$K$2:$P$2,0))/12</f>
        <v>66666.666666666672</v>
      </c>
      <c r="BJ128" s="15" cm="1">
        <f t="array" ref="BJ128">INDEX($K:$P,ROW(),MATCH(BJ$3,$K$2:$P$2,0))/12</f>
        <v>66666.666666666672</v>
      </c>
      <c r="BK128" s="15" cm="1">
        <f t="array" ref="BK128">INDEX($K:$P,ROW(),MATCH(BK$3,$K$2:$P$2,0))/12</f>
        <v>66666.666666666672</v>
      </c>
      <c r="BL128" s="15" cm="1">
        <f t="array" ref="BL128">INDEX($K:$P,ROW(),MATCH(BL$3,$K$2:$P$2,0))/12</f>
        <v>66666.666666666672</v>
      </c>
      <c r="BM128" s="15" cm="1">
        <f t="array" ref="BM128">INDEX($K:$P,ROW(),MATCH(BM$3,$K$2:$P$2,0))/12</f>
        <v>66666.666666666672</v>
      </c>
      <c r="BN128" s="15" cm="1">
        <f t="array" ref="BN128">INDEX($K:$P,ROW(),MATCH(BN$3,$K$2:$P$2,0))/12</f>
        <v>66666.666666666672</v>
      </c>
      <c r="BO128" s="15" cm="1">
        <f t="array" ref="BO128">INDEX($K:$P,ROW(),MATCH(BO$3,$K$2:$P$2,0))/12</f>
        <v>133333.33333333334</v>
      </c>
      <c r="BP128" s="15" cm="1">
        <f t="array" ref="BP128">INDEX($K:$P,ROW(),MATCH(BP$3,$K$2:$P$2,0))/12</f>
        <v>133333.33333333334</v>
      </c>
      <c r="BQ128" s="15" cm="1">
        <f t="array" ref="BQ128">INDEX($K:$P,ROW(),MATCH(BQ$3,$K$2:$P$2,0))/12</f>
        <v>133333.33333333334</v>
      </c>
      <c r="BR128" s="15" cm="1">
        <f t="array" ref="BR128">INDEX($K:$P,ROW(),MATCH(BR$3,$K$2:$P$2,0))/12</f>
        <v>133333.33333333334</v>
      </c>
      <c r="BS128" s="15" cm="1">
        <f t="array" ref="BS128">INDEX($K:$P,ROW(),MATCH(BS$3,$K$2:$P$2,0))/12</f>
        <v>133333.33333333334</v>
      </c>
      <c r="BT128" s="15" cm="1">
        <f t="array" ref="BT128">INDEX($K:$P,ROW(),MATCH(BT$3,$K$2:$P$2,0))/12</f>
        <v>133333.33333333334</v>
      </c>
      <c r="BU128" s="15" cm="1">
        <f t="array" ref="BU128">INDEX($K:$P,ROW(),MATCH(BU$3,$K$2:$P$2,0))/12</f>
        <v>133333.33333333334</v>
      </c>
      <c r="BV128" s="15" cm="1">
        <f t="array" ref="BV128">INDEX($K:$P,ROW(),MATCH(BV$3,$K$2:$P$2,0))/12</f>
        <v>133333.33333333334</v>
      </c>
      <c r="BW128" s="15" cm="1">
        <f t="array" ref="BW128">INDEX($K:$P,ROW(),MATCH(BW$3,$K$2:$P$2,0))/12</f>
        <v>133333.33333333334</v>
      </c>
      <c r="BX128" s="15" cm="1">
        <f t="array" ref="BX128">INDEX($K:$P,ROW(),MATCH(BX$3,$K$2:$P$2,0))/12</f>
        <v>133333.33333333334</v>
      </c>
      <c r="BY128" s="15" cm="1">
        <f t="array" ref="BY128">INDEX($K:$P,ROW(),MATCH(BY$3,$K$2:$P$2,0))/12</f>
        <v>133333.33333333334</v>
      </c>
      <c r="BZ128" s="15" cm="1">
        <f t="array" ref="BZ128">INDEX($K:$P,ROW(),MATCH(BZ$3,$K$2:$P$2,0))/12</f>
        <v>133333.33333333334</v>
      </c>
      <c r="CA128" s="15" cm="1">
        <f t="array" ref="CA128">INDEX($K:$P,ROW(),MATCH(CA$3,$K$2:$P$2,0))/12</f>
        <v>266666.66666666669</v>
      </c>
      <c r="CB128" s="15" cm="1">
        <f t="array" ref="CB128">INDEX($K:$P,ROW(),MATCH(CB$3,$K$2:$P$2,0))/12</f>
        <v>266666.66666666669</v>
      </c>
      <c r="CC128" s="15" cm="1">
        <f t="array" ref="CC128">INDEX($K:$P,ROW(),MATCH(CC$3,$K$2:$P$2,0))/12</f>
        <v>266666.66666666669</v>
      </c>
      <c r="CD128" s="15" cm="1">
        <f t="array" ref="CD128">INDEX($K:$P,ROW(),MATCH(CD$3,$K$2:$P$2,0))/12</f>
        <v>266666.66666666669</v>
      </c>
      <c r="CE128" s="15" cm="1">
        <f t="array" ref="CE128">INDEX($K:$P,ROW(),MATCH(CE$3,$K$2:$P$2,0))/12</f>
        <v>266666.66666666669</v>
      </c>
      <c r="CF128" s="15" cm="1">
        <f t="array" ref="CF128">INDEX($K:$P,ROW(),MATCH(CF$3,$K$2:$P$2,0))/12</f>
        <v>266666.66666666669</v>
      </c>
      <c r="CG128" s="15" cm="1">
        <f t="array" ref="CG128">INDEX($K:$P,ROW(),MATCH(CG$3,$K$2:$P$2,0))/12</f>
        <v>266666.66666666669</v>
      </c>
      <c r="CH128" s="15" cm="1">
        <f t="array" ref="CH128">INDEX($K:$P,ROW(),MATCH(CH$3,$K$2:$P$2,0))/12</f>
        <v>266666.66666666669</v>
      </c>
      <c r="CI128" s="15" cm="1">
        <f t="array" ref="CI128">INDEX($K:$P,ROW(),MATCH(CI$3,$K$2:$P$2,0))/12</f>
        <v>266666.66666666669</v>
      </c>
      <c r="CJ128" s="15" cm="1">
        <f t="array" ref="CJ128">INDEX($K:$P,ROW(),MATCH(CJ$3,$K$2:$P$2,0))/12</f>
        <v>266666.66666666669</v>
      </c>
      <c r="CK128" s="15" cm="1">
        <f t="array" ref="CK128">INDEX($K:$P,ROW(),MATCH(CK$3,$K$2:$P$2,0))/12</f>
        <v>266666.66666666669</v>
      </c>
      <c r="CL128" s="15" cm="1">
        <f t="array" ref="CL128">INDEX($K:$P,ROW(),MATCH(CL$3,$K$2:$P$2,0))/12</f>
        <v>266666.66666666669</v>
      </c>
    </row>
    <row r="129" spans="2:90" x14ac:dyDescent="0.4">
      <c r="B129" s="137" t="s">
        <v>321</v>
      </c>
      <c r="D129" t="s">
        <v>812</v>
      </c>
      <c r="E129" s="8" t="str">
        <f t="shared" si="67"/>
        <v>129 VOLLIST-EVP</v>
      </c>
      <c r="G129" t="str">
        <f t="shared" si="68"/>
        <v>129 VOLLIST-EVP</v>
      </c>
      <c r="H129" s="31"/>
      <c r="I129" s="73"/>
      <c r="J129" s="73"/>
      <c r="K129" s="17">
        <v>100000</v>
      </c>
      <c r="L129" s="17">
        <v>200000</v>
      </c>
      <c r="M129" s="17">
        <v>400000</v>
      </c>
      <c r="N129" s="17">
        <v>800000</v>
      </c>
      <c r="O129" s="17">
        <v>1600000</v>
      </c>
      <c r="P129" s="17">
        <v>3200000</v>
      </c>
      <c r="R129" s="15"/>
      <c r="S129" s="15" cm="1">
        <f t="array" ref="S129">INDEX($K:$P,ROW(),MATCH(S$3,$K$2:$P$2,0))/12</f>
        <v>8333.3333333333339</v>
      </c>
      <c r="T129" s="15" cm="1">
        <f t="array" ref="T129">INDEX($K:$P,ROW(),MATCH(T$3,$K$2:$P$2,0))/12</f>
        <v>8333.3333333333339</v>
      </c>
      <c r="U129" s="15" cm="1">
        <f t="array" ref="U129">INDEX($K:$P,ROW(),MATCH(U$3,$K$2:$P$2,0))/12</f>
        <v>8333.3333333333339</v>
      </c>
      <c r="V129" s="15" cm="1">
        <f t="array" ref="V129">INDEX($K:$P,ROW(),MATCH(V$3,$K$2:$P$2,0))/12</f>
        <v>8333.3333333333339</v>
      </c>
      <c r="W129" s="15" cm="1">
        <f t="array" ref="W129">INDEX($K:$P,ROW(),MATCH(W$3,$K$2:$P$2,0))/12</f>
        <v>8333.3333333333339</v>
      </c>
      <c r="X129" s="15" cm="1">
        <f t="array" ref="X129">INDEX($K:$P,ROW(),MATCH(X$3,$K$2:$P$2,0))/12</f>
        <v>8333.3333333333339</v>
      </c>
      <c r="Y129" s="15" cm="1">
        <f t="array" ref="Y129">INDEX($K:$P,ROW(),MATCH(Y$3,$K$2:$P$2,0))/12</f>
        <v>8333.3333333333339</v>
      </c>
      <c r="Z129" s="15" cm="1">
        <f t="array" ref="Z129">INDEX($K:$P,ROW(),MATCH(Z$3,$K$2:$P$2,0))/12</f>
        <v>8333.3333333333339</v>
      </c>
      <c r="AA129" s="15" cm="1">
        <f t="array" ref="AA129">INDEX($K:$P,ROW(),MATCH(AA$3,$K$2:$P$2,0))/12</f>
        <v>8333.3333333333339</v>
      </c>
      <c r="AB129" s="15" cm="1">
        <f t="array" ref="AB129">INDEX($K:$P,ROW(),MATCH(AB$3,$K$2:$P$2,0))/12</f>
        <v>8333.3333333333339</v>
      </c>
      <c r="AC129" s="15" cm="1">
        <f t="array" ref="AC129">INDEX($K:$P,ROW(),MATCH(AC$3,$K$2:$P$2,0))/12</f>
        <v>8333.3333333333339</v>
      </c>
      <c r="AD129" s="15" cm="1">
        <f t="array" ref="AD129">INDEX($K:$P,ROW(),MATCH(AD$3,$K$2:$P$2,0))/12</f>
        <v>8333.3333333333339</v>
      </c>
      <c r="AE129" s="15" cm="1">
        <f t="array" ref="AE129">INDEX($K:$P,ROW(),MATCH(AE$3,$K$2:$P$2,0))/12</f>
        <v>16666.666666666668</v>
      </c>
      <c r="AF129" s="15" cm="1">
        <f t="array" ref="AF129">INDEX($K:$P,ROW(),MATCH(AF$3,$K$2:$P$2,0))/12</f>
        <v>16666.666666666668</v>
      </c>
      <c r="AG129" s="15" cm="1">
        <f t="array" ref="AG129">INDEX($K:$P,ROW(),MATCH(AG$3,$K$2:$P$2,0))/12</f>
        <v>16666.666666666668</v>
      </c>
      <c r="AH129" s="15" cm="1">
        <f t="array" ref="AH129">INDEX($K:$P,ROW(),MATCH(AH$3,$K$2:$P$2,0))/12</f>
        <v>16666.666666666668</v>
      </c>
      <c r="AI129" s="15" cm="1">
        <f t="array" ref="AI129">INDEX($K:$P,ROW(),MATCH(AI$3,$K$2:$P$2,0))/12</f>
        <v>16666.666666666668</v>
      </c>
      <c r="AJ129" s="15" cm="1">
        <f t="array" ref="AJ129">INDEX($K:$P,ROW(),MATCH(AJ$3,$K$2:$P$2,0))/12</f>
        <v>16666.666666666668</v>
      </c>
      <c r="AK129" s="15" cm="1">
        <f t="array" ref="AK129">INDEX($K:$P,ROW(),MATCH(AK$3,$K$2:$P$2,0))/12</f>
        <v>16666.666666666668</v>
      </c>
      <c r="AL129" s="15" cm="1">
        <f t="array" ref="AL129">INDEX($K:$P,ROW(),MATCH(AL$3,$K$2:$P$2,0))/12</f>
        <v>16666.666666666668</v>
      </c>
      <c r="AM129" s="15" cm="1">
        <f t="array" ref="AM129">INDEX($K:$P,ROW(),MATCH(AM$3,$K$2:$P$2,0))/12</f>
        <v>16666.666666666668</v>
      </c>
      <c r="AN129" s="15" cm="1">
        <f t="array" ref="AN129">INDEX($K:$P,ROW(),MATCH(AN$3,$K$2:$P$2,0))/12</f>
        <v>16666.666666666668</v>
      </c>
      <c r="AO129" s="15" cm="1">
        <f t="array" ref="AO129">INDEX($K:$P,ROW(),MATCH(AO$3,$K$2:$P$2,0))/12</f>
        <v>16666.666666666668</v>
      </c>
      <c r="AP129" s="15" cm="1">
        <f t="array" ref="AP129">INDEX($K:$P,ROW(),MATCH(AP$3,$K$2:$P$2,0))/12</f>
        <v>16666.666666666668</v>
      </c>
      <c r="AQ129" s="15" cm="1">
        <f t="array" ref="AQ129">INDEX($K:$P,ROW(),MATCH(AQ$3,$K$2:$P$2,0))/12</f>
        <v>33333.333333333336</v>
      </c>
      <c r="AR129" s="15" cm="1">
        <f t="array" ref="AR129">INDEX($K:$P,ROW(),MATCH(AR$3,$K$2:$P$2,0))/12</f>
        <v>33333.333333333336</v>
      </c>
      <c r="AS129" s="15" cm="1">
        <f t="array" ref="AS129">INDEX($K:$P,ROW(),MATCH(AS$3,$K$2:$P$2,0))/12</f>
        <v>33333.333333333336</v>
      </c>
      <c r="AT129" s="15" cm="1">
        <f t="array" ref="AT129">INDEX($K:$P,ROW(),MATCH(AT$3,$K$2:$P$2,0))/12</f>
        <v>33333.333333333336</v>
      </c>
      <c r="AU129" s="15" cm="1">
        <f t="array" ref="AU129">INDEX($K:$P,ROW(),MATCH(AU$3,$K$2:$P$2,0))/12</f>
        <v>33333.333333333336</v>
      </c>
      <c r="AV129" s="15" cm="1">
        <f t="array" ref="AV129">INDEX($K:$P,ROW(),MATCH(AV$3,$K$2:$P$2,0))/12</f>
        <v>33333.333333333336</v>
      </c>
      <c r="AW129" s="15" cm="1">
        <f t="array" ref="AW129">INDEX($K:$P,ROW(),MATCH(AW$3,$K$2:$P$2,0))/12</f>
        <v>33333.333333333336</v>
      </c>
      <c r="AX129" s="15" cm="1">
        <f t="array" ref="AX129">INDEX($K:$P,ROW(),MATCH(AX$3,$K$2:$P$2,0))/12</f>
        <v>33333.333333333336</v>
      </c>
      <c r="AY129" s="15" cm="1">
        <f t="array" ref="AY129">INDEX($K:$P,ROW(),MATCH(AY$3,$K$2:$P$2,0))/12</f>
        <v>33333.333333333336</v>
      </c>
      <c r="AZ129" s="15" cm="1">
        <f t="array" ref="AZ129">INDEX($K:$P,ROW(),MATCH(AZ$3,$K$2:$P$2,0))/12</f>
        <v>33333.333333333336</v>
      </c>
      <c r="BA129" s="15" cm="1">
        <f t="array" ref="BA129">INDEX($K:$P,ROW(),MATCH(BA$3,$K$2:$P$2,0))/12</f>
        <v>33333.333333333336</v>
      </c>
      <c r="BB129" s="15" cm="1">
        <f t="array" ref="BB129">INDEX($K:$P,ROW(),MATCH(BB$3,$K$2:$P$2,0))/12</f>
        <v>33333.333333333336</v>
      </c>
      <c r="BC129" s="15" cm="1">
        <f t="array" ref="BC129">INDEX($K:$P,ROW(),MATCH(BC$3,$K$2:$P$2,0))/12</f>
        <v>66666.666666666672</v>
      </c>
      <c r="BD129" s="15" cm="1">
        <f t="array" ref="BD129">INDEX($K:$P,ROW(),MATCH(BD$3,$K$2:$P$2,0))/12</f>
        <v>66666.666666666672</v>
      </c>
      <c r="BE129" s="15" cm="1">
        <f t="array" ref="BE129">INDEX($K:$P,ROW(),MATCH(BE$3,$K$2:$P$2,0))/12</f>
        <v>66666.666666666672</v>
      </c>
      <c r="BF129" s="15" cm="1">
        <f t="array" ref="BF129">INDEX($K:$P,ROW(),MATCH(BF$3,$K$2:$P$2,0))/12</f>
        <v>66666.666666666672</v>
      </c>
      <c r="BG129" s="15" cm="1">
        <f t="array" ref="BG129">INDEX($K:$P,ROW(),MATCH(BG$3,$K$2:$P$2,0))/12</f>
        <v>66666.666666666672</v>
      </c>
      <c r="BH129" s="15" cm="1">
        <f t="array" ref="BH129">INDEX($K:$P,ROW(),MATCH(BH$3,$K$2:$P$2,0))/12</f>
        <v>66666.666666666672</v>
      </c>
      <c r="BI129" s="15" cm="1">
        <f t="array" ref="BI129">INDEX($K:$P,ROW(),MATCH(BI$3,$K$2:$P$2,0))/12</f>
        <v>66666.666666666672</v>
      </c>
      <c r="BJ129" s="15" cm="1">
        <f t="array" ref="BJ129">INDEX($K:$P,ROW(),MATCH(BJ$3,$K$2:$P$2,0))/12</f>
        <v>66666.666666666672</v>
      </c>
      <c r="BK129" s="15" cm="1">
        <f t="array" ref="BK129">INDEX($K:$P,ROW(),MATCH(BK$3,$K$2:$P$2,0))/12</f>
        <v>66666.666666666672</v>
      </c>
      <c r="BL129" s="15" cm="1">
        <f t="array" ref="BL129">INDEX($K:$P,ROW(),MATCH(BL$3,$K$2:$P$2,0))/12</f>
        <v>66666.666666666672</v>
      </c>
      <c r="BM129" s="15" cm="1">
        <f t="array" ref="BM129">INDEX($K:$P,ROW(),MATCH(BM$3,$K$2:$P$2,0))/12</f>
        <v>66666.666666666672</v>
      </c>
      <c r="BN129" s="15" cm="1">
        <f t="array" ref="BN129">INDEX($K:$P,ROW(),MATCH(BN$3,$K$2:$P$2,0))/12</f>
        <v>66666.666666666672</v>
      </c>
      <c r="BO129" s="15" cm="1">
        <f t="array" ref="BO129">INDEX($K:$P,ROW(),MATCH(BO$3,$K$2:$P$2,0))/12</f>
        <v>133333.33333333334</v>
      </c>
      <c r="BP129" s="15" cm="1">
        <f t="array" ref="BP129">INDEX($K:$P,ROW(),MATCH(BP$3,$K$2:$P$2,0))/12</f>
        <v>133333.33333333334</v>
      </c>
      <c r="BQ129" s="15" cm="1">
        <f t="array" ref="BQ129">INDEX($K:$P,ROW(),MATCH(BQ$3,$K$2:$P$2,0))/12</f>
        <v>133333.33333333334</v>
      </c>
      <c r="BR129" s="15" cm="1">
        <f t="array" ref="BR129">INDEX($K:$P,ROW(),MATCH(BR$3,$K$2:$P$2,0))/12</f>
        <v>133333.33333333334</v>
      </c>
      <c r="BS129" s="15" cm="1">
        <f t="array" ref="BS129">INDEX($K:$P,ROW(),MATCH(BS$3,$K$2:$P$2,0))/12</f>
        <v>133333.33333333334</v>
      </c>
      <c r="BT129" s="15" cm="1">
        <f t="array" ref="BT129">INDEX($K:$P,ROW(),MATCH(BT$3,$K$2:$P$2,0))/12</f>
        <v>133333.33333333334</v>
      </c>
      <c r="BU129" s="15" cm="1">
        <f t="array" ref="BU129">INDEX($K:$P,ROW(),MATCH(BU$3,$K$2:$P$2,0))/12</f>
        <v>133333.33333333334</v>
      </c>
      <c r="BV129" s="15" cm="1">
        <f t="array" ref="BV129">INDEX($K:$P,ROW(),MATCH(BV$3,$K$2:$P$2,0))/12</f>
        <v>133333.33333333334</v>
      </c>
      <c r="BW129" s="15" cm="1">
        <f t="array" ref="BW129">INDEX($K:$P,ROW(),MATCH(BW$3,$K$2:$P$2,0))/12</f>
        <v>133333.33333333334</v>
      </c>
      <c r="BX129" s="15" cm="1">
        <f t="array" ref="BX129">INDEX($K:$P,ROW(),MATCH(BX$3,$K$2:$P$2,0))/12</f>
        <v>133333.33333333334</v>
      </c>
      <c r="BY129" s="15" cm="1">
        <f t="array" ref="BY129">INDEX($K:$P,ROW(),MATCH(BY$3,$K$2:$P$2,0))/12</f>
        <v>133333.33333333334</v>
      </c>
      <c r="BZ129" s="15" cm="1">
        <f t="array" ref="BZ129">INDEX($K:$P,ROW(),MATCH(BZ$3,$K$2:$P$2,0))/12</f>
        <v>133333.33333333334</v>
      </c>
      <c r="CA129" s="15" cm="1">
        <f t="array" ref="CA129">INDEX($K:$P,ROW(),MATCH(CA$3,$K$2:$P$2,0))/12</f>
        <v>266666.66666666669</v>
      </c>
      <c r="CB129" s="15" cm="1">
        <f t="array" ref="CB129">INDEX($K:$P,ROW(),MATCH(CB$3,$K$2:$P$2,0))/12</f>
        <v>266666.66666666669</v>
      </c>
      <c r="CC129" s="15" cm="1">
        <f t="array" ref="CC129">INDEX($K:$P,ROW(),MATCH(CC$3,$K$2:$P$2,0))/12</f>
        <v>266666.66666666669</v>
      </c>
      <c r="CD129" s="15" cm="1">
        <f t="array" ref="CD129">INDEX($K:$P,ROW(),MATCH(CD$3,$K$2:$P$2,0))/12</f>
        <v>266666.66666666669</v>
      </c>
      <c r="CE129" s="15" cm="1">
        <f t="array" ref="CE129">INDEX($K:$P,ROW(),MATCH(CE$3,$K$2:$P$2,0))/12</f>
        <v>266666.66666666669</v>
      </c>
      <c r="CF129" s="15" cm="1">
        <f t="array" ref="CF129">INDEX($K:$P,ROW(),MATCH(CF$3,$K$2:$P$2,0))/12</f>
        <v>266666.66666666669</v>
      </c>
      <c r="CG129" s="15" cm="1">
        <f t="array" ref="CG129">INDEX($K:$P,ROW(),MATCH(CG$3,$K$2:$P$2,0))/12</f>
        <v>266666.66666666669</v>
      </c>
      <c r="CH129" s="15" cm="1">
        <f t="array" ref="CH129">INDEX($K:$P,ROW(),MATCH(CH$3,$K$2:$P$2,0))/12</f>
        <v>266666.66666666669</v>
      </c>
      <c r="CI129" s="15" cm="1">
        <f t="array" ref="CI129">INDEX($K:$P,ROW(),MATCH(CI$3,$K$2:$P$2,0))/12</f>
        <v>266666.66666666669</v>
      </c>
      <c r="CJ129" s="15" cm="1">
        <f t="array" ref="CJ129">INDEX($K:$P,ROW(),MATCH(CJ$3,$K$2:$P$2,0))/12</f>
        <v>266666.66666666669</v>
      </c>
      <c r="CK129" s="15" cm="1">
        <f t="array" ref="CK129">INDEX($K:$P,ROW(),MATCH(CK$3,$K$2:$P$2,0))/12</f>
        <v>266666.66666666669</v>
      </c>
      <c r="CL129" s="15" cm="1">
        <f t="array" ref="CL129">INDEX($K:$P,ROW(),MATCH(CL$3,$K$2:$P$2,0))/12</f>
        <v>266666.66666666669</v>
      </c>
    </row>
    <row r="130" spans="2:90" x14ac:dyDescent="0.4">
      <c r="B130" s="137" t="s">
        <v>322</v>
      </c>
      <c r="D130" t="s">
        <v>812</v>
      </c>
      <c r="E130" s="8" t="str">
        <f t="shared" si="67"/>
        <v>130 VOLLIST-EVP</v>
      </c>
      <c r="G130" t="str">
        <f t="shared" si="68"/>
        <v>130 VOLLIST-EVP</v>
      </c>
      <c r="H130" s="31"/>
      <c r="I130" s="73"/>
      <c r="J130" s="73"/>
      <c r="K130" s="17">
        <v>100000</v>
      </c>
      <c r="L130" s="17">
        <v>200000</v>
      </c>
      <c r="M130" s="17">
        <v>400000</v>
      </c>
      <c r="N130" s="17">
        <v>800000</v>
      </c>
      <c r="O130" s="17">
        <v>1600000</v>
      </c>
      <c r="P130" s="17">
        <v>3200000</v>
      </c>
      <c r="R130" s="15"/>
      <c r="S130" s="15" cm="1">
        <f t="array" ref="S130">INDEX($K:$P,ROW(),MATCH(S$3,$K$2:$P$2,0))/12</f>
        <v>8333.3333333333339</v>
      </c>
      <c r="T130" s="15" cm="1">
        <f t="array" ref="T130">INDEX($K:$P,ROW(),MATCH(T$3,$K$2:$P$2,0))/12</f>
        <v>8333.3333333333339</v>
      </c>
      <c r="U130" s="15" cm="1">
        <f t="array" ref="U130">INDEX($K:$P,ROW(),MATCH(U$3,$K$2:$P$2,0))/12</f>
        <v>8333.3333333333339</v>
      </c>
      <c r="V130" s="15" cm="1">
        <f t="array" ref="V130">INDEX($K:$P,ROW(),MATCH(V$3,$K$2:$P$2,0))/12</f>
        <v>8333.3333333333339</v>
      </c>
      <c r="W130" s="15" cm="1">
        <f t="array" ref="W130">INDEX($K:$P,ROW(),MATCH(W$3,$K$2:$P$2,0))/12</f>
        <v>8333.3333333333339</v>
      </c>
      <c r="X130" s="15" cm="1">
        <f t="array" ref="X130">INDEX($K:$P,ROW(),MATCH(X$3,$K$2:$P$2,0))/12</f>
        <v>8333.3333333333339</v>
      </c>
      <c r="Y130" s="15" cm="1">
        <f t="array" ref="Y130">INDEX($K:$P,ROW(),MATCH(Y$3,$K$2:$P$2,0))/12</f>
        <v>8333.3333333333339</v>
      </c>
      <c r="Z130" s="15" cm="1">
        <f t="array" ref="Z130">INDEX($K:$P,ROW(),MATCH(Z$3,$K$2:$P$2,0))/12</f>
        <v>8333.3333333333339</v>
      </c>
      <c r="AA130" s="15" cm="1">
        <f t="array" ref="AA130">INDEX($K:$P,ROW(),MATCH(AA$3,$K$2:$P$2,0))/12</f>
        <v>8333.3333333333339</v>
      </c>
      <c r="AB130" s="15" cm="1">
        <f t="array" ref="AB130">INDEX($K:$P,ROW(),MATCH(AB$3,$K$2:$P$2,0))/12</f>
        <v>8333.3333333333339</v>
      </c>
      <c r="AC130" s="15" cm="1">
        <f t="array" ref="AC130">INDEX($K:$P,ROW(),MATCH(AC$3,$K$2:$P$2,0))/12</f>
        <v>8333.3333333333339</v>
      </c>
      <c r="AD130" s="15" cm="1">
        <f t="array" ref="AD130">INDEX($K:$P,ROW(),MATCH(AD$3,$K$2:$P$2,0))/12</f>
        <v>8333.3333333333339</v>
      </c>
      <c r="AE130" s="15" cm="1">
        <f t="array" ref="AE130">INDEX($K:$P,ROW(),MATCH(AE$3,$K$2:$P$2,0))/12</f>
        <v>16666.666666666668</v>
      </c>
      <c r="AF130" s="15" cm="1">
        <f t="array" ref="AF130">INDEX($K:$P,ROW(),MATCH(AF$3,$K$2:$P$2,0))/12</f>
        <v>16666.666666666668</v>
      </c>
      <c r="AG130" s="15" cm="1">
        <f t="array" ref="AG130">INDEX($K:$P,ROW(),MATCH(AG$3,$K$2:$P$2,0))/12</f>
        <v>16666.666666666668</v>
      </c>
      <c r="AH130" s="15" cm="1">
        <f t="array" ref="AH130">INDEX($K:$P,ROW(),MATCH(AH$3,$K$2:$P$2,0))/12</f>
        <v>16666.666666666668</v>
      </c>
      <c r="AI130" s="15" cm="1">
        <f t="array" ref="AI130">INDEX($K:$P,ROW(),MATCH(AI$3,$K$2:$P$2,0))/12</f>
        <v>16666.666666666668</v>
      </c>
      <c r="AJ130" s="15" cm="1">
        <f t="array" ref="AJ130">INDEX($K:$P,ROW(),MATCH(AJ$3,$K$2:$P$2,0))/12</f>
        <v>16666.666666666668</v>
      </c>
      <c r="AK130" s="15" cm="1">
        <f t="array" ref="AK130">INDEX($K:$P,ROW(),MATCH(AK$3,$K$2:$P$2,0))/12</f>
        <v>16666.666666666668</v>
      </c>
      <c r="AL130" s="15" cm="1">
        <f t="array" ref="AL130">INDEX($K:$P,ROW(),MATCH(AL$3,$K$2:$P$2,0))/12</f>
        <v>16666.666666666668</v>
      </c>
      <c r="AM130" s="15" cm="1">
        <f t="array" ref="AM130">INDEX($K:$P,ROW(),MATCH(AM$3,$K$2:$P$2,0))/12</f>
        <v>16666.666666666668</v>
      </c>
      <c r="AN130" s="15" cm="1">
        <f t="array" ref="AN130">INDEX($K:$P,ROW(),MATCH(AN$3,$K$2:$P$2,0))/12</f>
        <v>16666.666666666668</v>
      </c>
      <c r="AO130" s="15" cm="1">
        <f t="array" ref="AO130">INDEX($K:$P,ROW(),MATCH(AO$3,$K$2:$P$2,0))/12</f>
        <v>16666.666666666668</v>
      </c>
      <c r="AP130" s="15" cm="1">
        <f t="array" ref="AP130">INDEX($K:$P,ROW(),MATCH(AP$3,$K$2:$P$2,0))/12</f>
        <v>16666.666666666668</v>
      </c>
      <c r="AQ130" s="15" cm="1">
        <f t="array" ref="AQ130">INDEX($K:$P,ROW(),MATCH(AQ$3,$K$2:$P$2,0))/12</f>
        <v>33333.333333333336</v>
      </c>
      <c r="AR130" s="15" cm="1">
        <f t="array" ref="AR130">INDEX($K:$P,ROW(),MATCH(AR$3,$K$2:$P$2,0))/12</f>
        <v>33333.333333333336</v>
      </c>
      <c r="AS130" s="15" cm="1">
        <f t="array" ref="AS130">INDEX($K:$P,ROW(),MATCH(AS$3,$K$2:$P$2,0))/12</f>
        <v>33333.333333333336</v>
      </c>
      <c r="AT130" s="15" cm="1">
        <f t="array" ref="AT130">INDEX($K:$P,ROW(),MATCH(AT$3,$K$2:$P$2,0))/12</f>
        <v>33333.333333333336</v>
      </c>
      <c r="AU130" s="15" cm="1">
        <f t="array" ref="AU130">INDEX($K:$P,ROW(),MATCH(AU$3,$K$2:$P$2,0))/12</f>
        <v>33333.333333333336</v>
      </c>
      <c r="AV130" s="15" cm="1">
        <f t="array" ref="AV130">INDEX($K:$P,ROW(),MATCH(AV$3,$K$2:$P$2,0))/12</f>
        <v>33333.333333333336</v>
      </c>
      <c r="AW130" s="15" cm="1">
        <f t="array" ref="AW130">INDEX($K:$P,ROW(),MATCH(AW$3,$K$2:$P$2,0))/12</f>
        <v>33333.333333333336</v>
      </c>
      <c r="AX130" s="15" cm="1">
        <f t="array" ref="AX130">INDEX($K:$P,ROW(),MATCH(AX$3,$K$2:$P$2,0))/12</f>
        <v>33333.333333333336</v>
      </c>
      <c r="AY130" s="15" cm="1">
        <f t="array" ref="AY130">INDEX($K:$P,ROW(),MATCH(AY$3,$K$2:$P$2,0))/12</f>
        <v>33333.333333333336</v>
      </c>
      <c r="AZ130" s="15" cm="1">
        <f t="array" ref="AZ130">INDEX($K:$P,ROW(),MATCH(AZ$3,$K$2:$P$2,0))/12</f>
        <v>33333.333333333336</v>
      </c>
      <c r="BA130" s="15" cm="1">
        <f t="array" ref="BA130">INDEX($K:$P,ROW(),MATCH(BA$3,$K$2:$P$2,0))/12</f>
        <v>33333.333333333336</v>
      </c>
      <c r="BB130" s="15" cm="1">
        <f t="array" ref="BB130">INDEX($K:$P,ROW(),MATCH(BB$3,$K$2:$P$2,0))/12</f>
        <v>33333.333333333336</v>
      </c>
      <c r="BC130" s="15" cm="1">
        <f t="array" ref="BC130">INDEX($K:$P,ROW(),MATCH(BC$3,$K$2:$P$2,0))/12</f>
        <v>66666.666666666672</v>
      </c>
      <c r="BD130" s="15" cm="1">
        <f t="array" ref="BD130">INDEX($K:$P,ROW(),MATCH(BD$3,$K$2:$P$2,0))/12</f>
        <v>66666.666666666672</v>
      </c>
      <c r="BE130" s="15" cm="1">
        <f t="array" ref="BE130">INDEX($K:$P,ROW(),MATCH(BE$3,$K$2:$P$2,0))/12</f>
        <v>66666.666666666672</v>
      </c>
      <c r="BF130" s="15" cm="1">
        <f t="array" ref="BF130">INDEX($K:$P,ROW(),MATCH(BF$3,$K$2:$P$2,0))/12</f>
        <v>66666.666666666672</v>
      </c>
      <c r="BG130" s="15" cm="1">
        <f t="array" ref="BG130">INDEX($K:$P,ROW(),MATCH(BG$3,$K$2:$P$2,0))/12</f>
        <v>66666.666666666672</v>
      </c>
      <c r="BH130" s="15" cm="1">
        <f t="array" ref="BH130">INDEX($K:$P,ROW(),MATCH(BH$3,$K$2:$P$2,0))/12</f>
        <v>66666.666666666672</v>
      </c>
      <c r="BI130" s="15" cm="1">
        <f t="array" ref="BI130">INDEX($K:$P,ROW(),MATCH(BI$3,$K$2:$P$2,0))/12</f>
        <v>66666.666666666672</v>
      </c>
      <c r="BJ130" s="15" cm="1">
        <f t="array" ref="BJ130">INDEX($K:$P,ROW(),MATCH(BJ$3,$K$2:$P$2,0))/12</f>
        <v>66666.666666666672</v>
      </c>
      <c r="BK130" s="15" cm="1">
        <f t="array" ref="BK130">INDEX($K:$P,ROW(),MATCH(BK$3,$K$2:$P$2,0))/12</f>
        <v>66666.666666666672</v>
      </c>
      <c r="BL130" s="15" cm="1">
        <f t="array" ref="BL130">INDEX($K:$P,ROW(),MATCH(BL$3,$K$2:$P$2,0))/12</f>
        <v>66666.666666666672</v>
      </c>
      <c r="BM130" s="15" cm="1">
        <f t="array" ref="BM130">INDEX($K:$P,ROW(),MATCH(BM$3,$K$2:$P$2,0))/12</f>
        <v>66666.666666666672</v>
      </c>
      <c r="BN130" s="15" cm="1">
        <f t="array" ref="BN130">INDEX($K:$P,ROW(),MATCH(BN$3,$K$2:$P$2,0))/12</f>
        <v>66666.666666666672</v>
      </c>
      <c r="BO130" s="15" cm="1">
        <f t="array" ref="BO130">INDEX($K:$P,ROW(),MATCH(BO$3,$K$2:$P$2,0))/12</f>
        <v>133333.33333333334</v>
      </c>
      <c r="BP130" s="15" cm="1">
        <f t="array" ref="BP130">INDEX($K:$P,ROW(),MATCH(BP$3,$K$2:$P$2,0))/12</f>
        <v>133333.33333333334</v>
      </c>
      <c r="BQ130" s="15" cm="1">
        <f t="array" ref="BQ130">INDEX($K:$P,ROW(),MATCH(BQ$3,$K$2:$P$2,0))/12</f>
        <v>133333.33333333334</v>
      </c>
      <c r="BR130" s="15" cm="1">
        <f t="array" ref="BR130">INDEX($K:$P,ROW(),MATCH(BR$3,$K$2:$P$2,0))/12</f>
        <v>133333.33333333334</v>
      </c>
      <c r="BS130" s="15" cm="1">
        <f t="array" ref="BS130">INDEX($K:$P,ROW(),MATCH(BS$3,$K$2:$P$2,0))/12</f>
        <v>133333.33333333334</v>
      </c>
      <c r="BT130" s="15" cm="1">
        <f t="array" ref="BT130">INDEX($K:$P,ROW(),MATCH(BT$3,$K$2:$P$2,0))/12</f>
        <v>133333.33333333334</v>
      </c>
      <c r="BU130" s="15" cm="1">
        <f t="array" ref="BU130">INDEX($K:$P,ROW(),MATCH(BU$3,$K$2:$P$2,0))/12</f>
        <v>133333.33333333334</v>
      </c>
      <c r="BV130" s="15" cm="1">
        <f t="array" ref="BV130">INDEX($K:$P,ROW(),MATCH(BV$3,$K$2:$P$2,0))/12</f>
        <v>133333.33333333334</v>
      </c>
      <c r="BW130" s="15" cm="1">
        <f t="array" ref="BW130">INDEX($K:$P,ROW(),MATCH(BW$3,$K$2:$P$2,0))/12</f>
        <v>133333.33333333334</v>
      </c>
      <c r="BX130" s="15" cm="1">
        <f t="array" ref="BX130">INDEX($K:$P,ROW(),MATCH(BX$3,$K$2:$P$2,0))/12</f>
        <v>133333.33333333334</v>
      </c>
      <c r="BY130" s="15" cm="1">
        <f t="array" ref="BY130">INDEX($K:$P,ROW(),MATCH(BY$3,$K$2:$P$2,0))/12</f>
        <v>133333.33333333334</v>
      </c>
      <c r="BZ130" s="15" cm="1">
        <f t="array" ref="BZ130">INDEX($K:$P,ROW(),MATCH(BZ$3,$K$2:$P$2,0))/12</f>
        <v>133333.33333333334</v>
      </c>
      <c r="CA130" s="15" cm="1">
        <f t="array" ref="CA130">INDEX($K:$P,ROW(),MATCH(CA$3,$K$2:$P$2,0))/12</f>
        <v>266666.66666666669</v>
      </c>
      <c r="CB130" s="15" cm="1">
        <f t="array" ref="CB130">INDEX($K:$P,ROW(),MATCH(CB$3,$K$2:$P$2,0))/12</f>
        <v>266666.66666666669</v>
      </c>
      <c r="CC130" s="15" cm="1">
        <f t="array" ref="CC130">INDEX($K:$P,ROW(),MATCH(CC$3,$K$2:$P$2,0))/12</f>
        <v>266666.66666666669</v>
      </c>
      <c r="CD130" s="15" cm="1">
        <f t="array" ref="CD130">INDEX($K:$P,ROW(),MATCH(CD$3,$K$2:$P$2,0))/12</f>
        <v>266666.66666666669</v>
      </c>
      <c r="CE130" s="15" cm="1">
        <f t="array" ref="CE130">INDEX($K:$P,ROW(),MATCH(CE$3,$K$2:$P$2,0))/12</f>
        <v>266666.66666666669</v>
      </c>
      <c r="CF130" s="15" cm="1">
        <f t="array" ref="CF130">INDEX($K:$P,ROW(),MATCH(CF$3,$K$2:$P$2,0))/12</f>
        <v>266666.66666666669</v>
      </c>
      <c r="CG130" s="15" cm="1">
        <f t="array" ref="CG130">INDEX($K:$P,ROW(),MATCH(CG$3,$K$2:$P$2,0))/12</f>
        <v>266666.66666666669</v>
      </c>
      <c r="CH130" s="15" cm="1">
        <f t="array" ref="CH130">INDEX($K:$P,ROW(),MATCH(CH$3,$K$2:$P$2,0))/12</f>
        <v>266666.66666666669</v>
      </c>
      <c r="CI130" s="15" cm="1">
        <f t="array" ref="CI130">INDEX($K:$P,ROW(),MATCH(CI$3,$K$2:$P$2,0))/12</f>
        <v>266666.66666666669</v>
      </c>
      <c r="CJ130" s="15" cm="1">
        <f t="array" ref="CJ130">INDEX($K:$P,ROW(),MATCH(CJ$3,$K$2:$P$2,0))/12</f>
        <v>266666.66666666669</v>
      </c>
      <c r="CK130" s="15" cm="1">
        <f t="array" ref="CK130">INDEX($K:$P,ROW(),MATCH(CK$3,$K$2:$P$2,0))/12</f>
        <v>266666.66666666669</v>
      </c>
      <c r="CL130" s="15" cm="1">
        <f t="array" ref="CL130">INDEX($K:$P,ROW(),MATCH(CL$3,$K$2:$P$2,0))/12</f>
        <v>266666.66666666669</v>
      </c>
    </row>
    <row r="131" spans="2:90" x14ac:dyDescent="0.4">
      <c r="B131" s="137" t="s">
        <v>323</v>
      </c>
      <c r="D131" t="s">
        <v>812</v>
      </c>
      <c r="E131" s="8" t="str">
        <f t="shared" si="67"/>
        <v>131 VOLLIST-EVP</v>
      </c>
      <c r="G131" t="str">
        <f t="shared" si="68"/>
        <v>131 VOLLIST-EVP</v>
      </c>
      <c r="H131" s="31"/>
      <c r="I131" s="73"/>
      <c r="J131" s="73"/>
      <c r="K131" s="17">
        <v>100000</v>
      </c>
      <c r="L131" s="17">
        <v>200000</v>
      </c>
      <c r="M131" s="17">
        <v>400000</v>
      </c>
      <c r="N131" s="17">
        <v>800000</v>
      </c>
      <c r="O131" s="17">
        <v>1600000</v>
      </c>
      <c r="P131" s="17">
        <v>3200000</v>
      </c>
      <c r="R131" s="15"/>
      <c r="S131" s="15" cm="1">
        <f t="array" ref="S131">INDEX($K:$P,ROW(),MATCH(S$3,$K$2:$P$2,0))/12</f>
        <v>8333.3333333333339</v>
      </c>
      <c r="T131" s="15" cm="1">
        <f t="array" ref="T131">INDEX($K:$P,ROW(),MATCH(T$3,$K$2:$P$2,0))/12</f>
        <v>8333.3333333333339</v>
      </c>
      <c r="U131" s="15" cm="1">
        <f t="array" ref="U131">INDEX($K:$P,ROW(),MATCH(U$3,$K$2:$P$2,0))/12</f>
        <v>8333.3333333333339</v>
      </c>
      <c r="V131" s="15" cm="1">
        <f t="array" ref="V131">INDEX($K:$P,ROW(),MATCH(V$3,$K$2:$P$2,0))/12</f>
        <v>8333.3333333333339</v>
      </c>
      <c r="W131" s="15" cm="1">
        <f t="array" ref="W131">INDEX($K:$P,ROW(),MATCH(W$3,$K$2:$P$2,0))/12</f>
        <v>8333.3333333333339</v>
      </c>
      <c r="X131" s="15" cm="1">
        <f t="array" ref="X131">INDEX($K:$P,ROW(),MATCH(X$3,$K$2:$P$2,0))/12</f>
        <v>8333.3333333333339</v>
      </c>
      <c r="Y131" s="15" cm="1">
        <f t="array" ref="Y131">INDEX($K:$P,ROW(),MATCH(Y$3,$K$2:$P$2,0))/12</f>
        <v>8333.3333333333339</v>
      </c>
      <c r="Z131" s="15" cm="1">
        <f t="array" ref="Z131">INDEX($K:$P,ROW(),MATCH(Z$3,$K$2:$P$2,0))/12</f>
        <v>8333.3333333333339</v>
      </c>
      <c r="AA131" s="15" cm="1">
        <f t="array" ref="AA131">INDEX($K:$P,ROW(),MATCH(AA$3,$K$2:$P$2,0))/12</f>
        <v>8333.3333333333339</v>
      </c>
      <c r="AB131" s="15" cm="1">
        <f t="array" ref="AB131">INDEX($K:$P,ROW(),MATCH(AB$3,$K$2:$P$2,0))/12</f>
        <v>8333.3333333333339</v>
      </c>
      <c r="AC131" s="15" cm="1">
        <f t="array" ref="AC131">INDEX($K:$P,ROW(),MATCH(AC$3,$K$2:$P$2,0))/12</f>
        <v>8333.3333333333339</v>
      </c>
      <c r="AD131" s="15" cm="1">
        <f t="array" ref="AD131">INDEX($K:$P,ROW(),MATCH(AD$3,$K$2:$P$2,0))/12</f>
        <v>8333.3333333333339</v>
      </c>
      <c r="AE131" s="15" cm="1">
        <f t="array" ref="AE131">INDEX($K:$P,ROW(),MATCH(AE$3,$K$2:$P$2,0))/12</f>
        <v>16666.666666666668</v>
      </c>
      <c r="AF131" s="15" cm="1">
        <f t="array" ref="AF131">INDEX($K:$P,ROW(),MATCH(AF$3,$K$2:$P$2,0))/12</f>
        <v>16666.666666666668</v>
      </c>
      <c r="AG131" s="15" cm="1">
        <f t="array" ref="AG131">INDEX($K:$P,ROW(),MATCH(AG$3,$K$2:$P$2,0))/12</f>
        <v>16666.666666666668</v>
      </c>
      <c r="AH131" s="15" cm="1">
        <f t="array" ref="AH131">INDEX($K:$P,ROW(),MATCH(AH$3,$K$2:$P$2,0))/12</f>
        <v>16666.666666666668</v>
      </c>
      <c r="AI131" s="15" cm="1">
        <f t="array" ref="AI131">INDEX($K:$P,ROW(),MATCH(AI$3,$K$2:$P$2,0))/12</f>
        <v>16666.666666666668</v>
      </c>
      <c r="AJ131" s="15" cm="1">
        <f t="array" ref="AJ131">INDEX($K:$P,ROW(),MATCH(AJ$3,$K$2:$P$2,0))/12</f>
        <v>16666.666666666668</v>
      </c>
      <c r="AK131" s="15" cm="1">
        <f t="array" ref="AK131">INDEX($K:$P,ROW(),MATCH(AK$3,$K$2:$P$2,0))/12</f>
        <v>16666.666666666668</v>
      </c>
      <c r="AL131" s="15" cm="1">
        <f t="array" ref="AL131">INDEX($K:$P,ROW(),MATCH(AL$3,$K$2:$P$2,0))/12</f>
        <v>16666.666666666668</v>
      </c>
      <c r="AM131" s="15" cm="1">
        <f t="array" ref="AM131">INDEX($K:$P,ROW(),MATCH(AM$3,$K$2:$P$2,0))/12</f>
        <v>16666.666666666668</v>
      </c>
      <c r="AN131" s="15" cm="1">
        <f t="array" ref="AN131">INDEX($K:$P,ROW(),MATCH(AN$3,$K$2:$P$2,0))/12</f>
        <v>16666.666666666668</v>
      </c>
      <c r="AO131" s="15" cm="1">
        <f t="array" ref="AO131">INDEX($K:$P,ROW(),MATCH(AO$3,$K$2:$P$2,0))/12</f>
        <v>16666.666666666668</v>
      </c>
      <c r="AP131" s="15" cm="1">
        <f t="array" ref="AP131">INDEX($K:$P,ROW(),MATCH(AP$3,$K$2:$P$2,0))/12</f>
        <v>16666.666666666668</v>
      </c>
      <c r="AQ131" s="15" cm="1">
        <f t="array" ref="AQ131">INDEX($K:$P,ROW(),MATCH(AQ$3,$K$2:$P$2,0))/12</f>
        <v>33333.333333333336</v>
      </c>
      <c r="AR131" s="15" cm="1">
        <f t="array" ref="AR131">INDEX($K:$P,ROW(),MATCH(AR$3,$K$2:$P$2,0))/12</f>
        <v>33333.333333333336</v>
      </c>
      <c r="AS131" s="15" cm="1">
        <f t="array" ref="AS131">INDEX($K:$P,ROW(),MATCH(AS$3,$K$2:$P$2,0))/12</f>
        <v>33333.333333333336</v>
      </c>
      <c r="AT131" s="15" cm="1">
        <f t="array" ref="AT131">INDEX($K:$P,ROW(),MATCH(AT$3,$K$2:$P$2,0))/12</f>
        <v>33333.333333333336</v>
      </c>
      <c r="AU131" s="15" cm="1">
        <f t="array" ref="AU131">INDEX($K:$P,ROW(),MATCH(AU$3,$K$2:$P$2,0))/12</f>
        <v>33333.333333333336</v>
      </c>
      <c r="AV131" s="15" cm="1">
        <f t="array" ref="AV131">INDEX($K:$P,ROW(),MATCH(AV$3,$K$2:$P$2,0))/12</f>
        <v>33333.333333333336</v>
      </c>
      <c r="AW131" s="15" cm="1">
        <f t="array" ref="AW131">INDEX($K:$P,ROW(),MATCH(AW$3,$K$2:$P$2,0))/12</f>
        <v>33333.333333333336</v>
      </c>
      <c r="AX131" s="15" cm="1">
        <f t="array" ref="AX131">INDEX($K:$P,ROW(),MATCH(AX$3,$K$2:$P$2,0))/12</f>
        <v>33333.333333333336</v>
      </c>
      <c r="AY131" s="15" cm="1">
        <f t="array" ref="AY131">INDEX($K:$P,ROW(),MATCH(AY$3,$K$2:$P$2,0))/12</f>
        <v>33333.333333333336</v>
      </c>
      <c r="AZ131" s="15" cm="1">
        <f t="array" ref="AZ131">INDEX($K:$P,ROW(),MATCH(AZ$3,$K$2:$P$2,0))/12</f>
        <v>33333.333333333336</v>
      </c>
      <c r="BA131" s="15" cm="1">
        <f t="array" ref="BA131">INDEX($K:$P,ROW(),MATCH(BA$3,$K$2:$P$2,0))/12</f>
        <v>33333.333333333336</v>
      </c>
      <c r="BB131" s="15" cm="1">
        <f t="array" ref="BB131">INDEX($K:$P,ROW(),MATCH(BB$3,$K$2:$P$2,0))/12</f>
        <v>33333.333333333336</v>
      </c>
      <c r="BC131" s="15" cm="1">
        <f t="array" ref="BC131">INDEX($K:$P,ROW(),MATCH(BC$3,$K$2:$P$2,0))/12</f>
        <v>66666.666666666672</v>
      </c>
      <c r="BD131" s="15" cm="1">
        <f t="array" ref="BD131">INDEX($K:$P,ROW(),MATCH(BD$3,$K$2:$P$2,0))/12</f>
        <v>66666.666666666672</v>
      </c>
      <c r="BE131" s="15" cm="1">
        <f t="array" ref="BE131">INDEX($K:$P,ROW(),MATCH(BE$3,$K$2:$P$2,0))/12</f>
        <v>66666.666666666672</v>
      </c>
      <c r="BF131" s="15" cm="1">
        <f t="array" ref="BF131">INDEX($K:$P,ROW(),MATCH(BF$3,$K$2:$P$2,0))/12</f>
        <v>66666.666666666672</v>
      </c>
      <c r="BG131" s="15" cm="1">
        <f t="array" ref="BG131">INDEX($K:$P,ROW(),MATCH(BG$3,$K$2:$P$2,0))/12</f>
        <v>66666.666666666672</v>
      </c>
      <c r="BH131" s="15" cm="1">
        <f t="array" ref="BH131">INDEX($K:$P,ROW(),MATCH(BH$3,$K$2:$P$2,0))/12</f>
        <v>66666.666666666672</v>
      </c>
      <c r="BI131" s="15" cm="1">
        <f t="array" ref="BI131">INDEX($K:$P,ROW(),MATCH(BI$3,$K$2:$P$2,0))/12</f>
        <v>66666.666666666672</v>
      </c>
      <c r="BJ131" s="15" cm="1">
        <f t="array" ref="BJ131">INDEX($K:$P,ROW(),MATCH(BJ$3,$K$2:$P$2,0))/12</f>
        <v>66666.666666666672</v>
      </c>
      <c r="BK131" s="15" cm="1">
        <f t="array" ref="BK131">INDEX($K:$P,ROW(),MATCH(BK$3,$K$2:$P$2,0))/12</f>
        <v>66666.666666666672</v>
      </c>
      <c r="BL131" s="15" cm="1">
        <f t="array" ref="BL131">INDEX($K:$P,ROW(),MATCH(BL$3,$K$2:$P$2,0))/12</f>
        <v>66666.666666666672</v>
      </c>
      <c r="BM131" s="15" cm="1">
        <f t="array" ref="BM131">INDEX($K:$P,ROW(),MATCH(BM$3,$K$2:$P$2,0))/12</f>
        <v>66666.666666666672</v>
      </c>
      <c r="BN131" s="15" cm="1">
        <f t="array" ref="BN131">INDEX($K:$P,ROW(),MATCH(BN$3,$K$2:$P$2,0))/12</f>
        <v>66666.666666666672</v>
      </c>
      <c r="BO131" s="15" cm="1">
        <f t="array" ref="BO131">INDEX($K:$P,ROW(),MATCH(BO$3,$K$2:$P$2,0))/12</f>
        <v>133333.33333333334</v>
      </c>
      <c r="BP131" s="15" cm="1">
        <f t="array" ref="BP131">INDEX($K:$P,ROW(),MATCH(BP$3,$K$2:$P$2,0))/12</f>
        <v>133333.33333333334</v>
      </c>
      <c r="BQ131" s="15" cm="1">
        <f t="array" ref="BQ131">INDEX($K:$P,ROW(),MATCH(BQ$3,$K$2:$P$2,0))/12</f>
        <v>133333.33333333334</v>
      </c>
      <c r="BR131" s="15" cm="1">
        <f t="array" ref="BR131">INDEX($K:$P,ROW(),MATCH(BR$3,$K$2:$P$2,0))/12</f>
        <v>133333.33333333334</v>
      </c>
      <c r="BS131" s="15" cm="1">
        <f t="array" ref="BS131">INDEX($K:$P,ROW(),MATCH(BS$3,$K$2:$P$2,0))/12</f>
        <v>133333.33333333334</v>
      </c>
      <c r="BT131" s="15" cm="1">
        <f t="array" ref="BT131">INDEX($K:$P,ROW(),MATCH(BT$3,$K$2:$P$2,0))/12</f>
        <v>133333.33333333334</v>
      </c>
      <c r="BU131" s="15" cm="1">
        <f t="array" ref="BU131">INDEX($K:$P,ROW(),MATCH(BU$3,$K$2:$P$2,0))/12</f>
        <v>133333.33333333334</v>
      </c>
      <c r="BV131" s="15" cm="1">
        <f t="array" ref="BV131">INDEX($K:$P,ROW(),MATCH(BV$3,$K$2:$P$2,0))/12</f>
        <v>133333.33333333334</v>
      </c>
      <c r="BW131" s="15" cm="1">
        <f t="array" ref="BW131">INDEX($K:$P,ROW(),MATCH(BW$3,$K$2:$P$2,0))/12</f>
        <v>133333.33333333334</v>
      </c>
      <c r="BX131" s="15" cm="1">
        <f t="array" ref="BX131">INDEX($K:$P,ROW(),MATCH(BX$3,$K$2:$P$2,0))/12</f>
        <v>133333.33333333334</v>
      </c>
      <c r="BY131" s="15" cm="1">
        <f t="array" ref="BY131">INDEX($K:$P,ROW(),MATCH(BY$3,$K$2:$P$2,0))/12</f>
        <v>133333.33333333334</v>
      </c>
      <c r="BZ131" s="15" cm="1">
        <f t="array" ref="BZ131">INDEX($K:$P,ROW(),MATCH(BZ$3,$K$2:$P$2,0))/12</f>
        <v>133333.33333333334</v>
      </c>
      <c r="CA131" s="15" cm="1">
        <f t="array" ref="CA131">INDEX($K:$P,ROW(),MATCH(CA$3,$K$2:$P$2,0))/12</f>
        <v>266666.66666666669</v>
      </c>
      <c r="CB131" s="15" cm="1">
        <f t="array" ref="CB131">INDEX($K:$P,ROW(),MATCH(CB$3,$K$2:$P$2,0))/12</f>
        <v>266666.66666666669</v>
      </c>
      <c r="CC131" s="15" cm="1">
        <f t="array" ref="CC131">INDEX($K:$P,ROW(),MATCH(CC$3,$K$2:$P$2,0))/12</f>
        <v>266666.66666666669</v>
      </c>
      <c r="CD131" s="15" cm="1">
        <f t="array" ref="CD131">INDEX($K:$P,ROW(),MATCH(CD$3,$K$2:$P$2,0))/12</f>
        <v>266666.66666666669</v>
      </c>
      <c r="CE131" s="15" cm="1">
        <f t="array" ref="CE131">INDEX($K:$P,ROW(),MATCH(CE$3,$K$2:$P$2,0))/12</f>
        <v>266666.66666666669</v>
      </c>
      <c r="CF131" s="15" cm="1">
        <f t="array" ref="CF131">INDEX($K:$P,ROW(),MATCH(CF$3,$K$2:$P$2,0))/12</f>
        <v>266666.66666666669</v>
      </c>
      <c r="CG131" s="15" cm="1">
        <f t="array" ref="CG131">INDEX($K:$P,ROW(),MATCH(CG$3,$K$2:$P$2,0))/12</f>
        <v>266666.66666666669</v>
      </c>
      <c r="CH131" s="15" cm="1">
        <f t="array" ref="CH131">INDEX($K:$P,ROW(),MATCH(CH$3,$K$2:$P$2,0))/12</f>
        <v>266666.66666666669</v>
      </c>
      <c r="CI131" s="15" cm="1">
        <f t="array" ref="CI131">INDEX($K:$P,ROW(),MATCH(CI$3,$K$2:$P$2,0))/12</f>
        <v>266666.66666666669</v>
      </c>
      <c r="CJ131" s="15" cm="1">
        <f t="array" ref="CJ131">INDEX($K:$P,ROW(),MATCH(CJ$3,$K$2:$P$2,0))/12</f>
        <v>266666.66666666669</v>
      </c>
      <c r="CK131" s="15" cm="1">
        <f t="array" ref="CK131">INDEX($K:$P,ROW(),MATCH(CK$3,$K$2:$P$2,0))/12</f>
        <v>266666.66666666669</v>
      </c>
      <c r="CL131" s="15" cm="1">
        <f t="array" ref="CL131">INDEX($K:$P,ROW(),MATCH(CL$3,$K$2:$P$2,0))/12</f>
        <v>266666.66666666669</v>
      </c>
    </row>
    <row r="132" spans="2:90" x14ac:dyDescent="0.4">
      <c r="B132" s="137" t="s">
        <v>566</v>
      </c>
      <c r="D132" t="s">
        <v>812</v>
      </c>
      <c r="E132" s="8" t="str">
        <f t="shared" si="67"/>
        <v>132 VOLLIST-EVP</v>
      </c>
      <c r="G132" t="str">
        <f t="shared" si="68"/>
        <v>132 VOLLIST-EVP</v>
      </c>
      <c r="H132" s="31"/>
      <c r="I132" s="73"/>
      <c r="J132" s="73"/>
      <c r="K132" s="249">
        <v>100000</v>
      </c>
      <c r="L132" s="249">
        <v>200000</v>
      </c>
      <c r="M132" s="249">
        <v>400000</v>
      </c>
      <c r="N132" s="249">
        <v>800000</v>
      </c>
      <c r="O132" s="249">
        <v>1600000</v>
      </c>
      <c r="P132" s="249">
        <v>3200000</v>
      </c>
      <c r="R132" s="15"/>
      <c r="S132" s="250" cm="1">
        <f t="array" ref="S132">INDEX($K:$P,ROW(),MATCH(S$3,$K$2:$P$2,0))/12</f>
        <v>8333.3333333333339</v>
      </c>
      <c r="T132" s="250" cm="1">
        <f t="array" ref="T132">INDEX($K:$P,ROW(),MATCH(T$3,$K$2:$P$2,0))/12</f>
        <v>8333.3333333333339</v>
      </c>
      <c r="U132" s="250" cm="1">
        <f t="array" ref="U132">INDEX($K:$P,ROW(),MATCH(U$3,$K$2:$P$2,0))/12</f>
        <v>8333.3333333333339</v>
      </c>
      <c r="V132" s="250" cm="1">
        <f t="array" ref="V132">INDEX($K:$P,ROW(),MATCH(V$3,$K$2:$P$2,0))/12</f>
        <v>8333.3333333333339</v>
      </c>
      <c r="W132" s="250" cm="1">
        <f t="array" ref="W132">INDEX($K:$P,ROW(),MATCH(W$3,$K$2:$P$2,0))/12</f>
        <v>8333.3333333333339</v>
      </c>
      <c r="X132" s="250" cm="1">
        <f t="array" ref="X132">INDEX($K:$P,ROW(),MATCH(X$3,$K$2:$P$2,0))/12</f>
        <v>8333.3333333333339</v>
      </c>
      <c r="Y132" s="250" cm="1">
        <f t="array" ref="Y132">INDEX($K:$P,ROW(),MATCH(Y$3,$K$2:$P$2,0))/12</f>
        <v>8333.3333333333339</v>
      </c>
      <c r="Z132" s="250" cm="1">
        <f t="array" ref="Z132">INDEX($K:$P,ROW(),MATCH(Z$3,$K$2:$P$2,0))/12</f>
        <v>8333.3333333333339</v>
      </c>
      <c r="AA132" s="250" cm="1">
        <f t="array" ref="AA132">INDEX($K:$P,ROW(),MATCH(AA$3,$K$2:$P$2,0))/12</f>
        <v>8333.3333333333339</v>
      </c>
      <c r="AB132" s="250" cm="1">
        <f t="array" ref="AB132">INDEX($K:$P,ROW(),MATCH(AB$3,$K$2:$P$2,0))/12</f>
        <v>8333.3333333333339</v>
      </c>
      <c r="AC132" s="250" cm="1">
        <f t="array" ref="AC132">INDEX($K:$P,ROW(),MATCH(AC$3,$K$2:$P$2,0))/12</f>
        <v>8333.3333333333339</v>
      </c>
      <c r="AD132" s="250" cm="1">
        <f t="array" ref="AD132">INDEX($K:$P,ROW(),MATCH(AD$3,$K$2:$P$2,0))/12</f>
        <v>8333.3333333333339</v>
      </c>
      <c r="AE132" s="250" cm="1">
        <f t="array" ref="AE132">INDEX($K:$P,ROW(),MATCH(AE$3,$K$2:$P$2,0))/12</f>
        <v>16666.666666666668</v>
      </c>
      <c r="AF132" s="250" cm="1">
        <f t="array" ref="AF132">INDEX($K:$P,ROW(),MATCH(AF$3,$K$2:$P$2,0))/12</f>
        <v>16666.666666666668</v>
      </c>
      <c r="AG132" s="250" cm="1">
        <f t="array" ref="AG132">INDEX($K:$P,ROW(),MATCH(AG$3,$K$2:$P$2,0))/12</f>
        <v>16666.666666666668</v>
      </c>
      <c r="AH132" s="250" cm="1">
        <f t="array" ref="AH132">INDEX($K:$P,ROW(),MATCH(AH$3,$K$2:$P$2,0))/12</f>
        <v>16666.666666666668</v>
      </c>
      <c r="AI132" s="250" cm="1">
        <f t="array" ref="AI132">INDEX($K:$P,ROW(),MATCH(AI$3,$K$2:$P$2,0))/12</f>
        <v>16666.666666666668</v>
      </c>
      <c r="AJ132" s="250" cm="1">
        <f t="array" ref="AJ132">INDEX($K:$P,ROW(),MATCH(AJ$3,$K$2:$P$2,0))/12</f>
        <v>16666.666666666668</v>
      </c>
      <c r="AK132" s="250" cm="1">
        <f t="array" ref="AK132">INDEX($K:$P,ROW(),MATCH(AK$3,$K$2:$P$2,0))/12</f>
        <v>16666.666666666668</v>
      </c>
      <c r="AL132" s="250" cm="1">
        <f t="array" ref="AL132">INDEX($K:$P,ROW(),MATCH(AL$3,$K$2:$P$2,0))/12</f>
        <v>16666.666666666668</v>
      </c>
      <c r="AM132" s="250" cm="1">
        <f t="array" ref="AM132">INDEX($K:$P,ROW(),MATCH(AM$3,$K$2:$P$2,0))/12</f>
        <v>16666.666666666668</v>
      </c>
      <c r="AN132" s="250" cm="1">
        <f t="array" ref="AN132">INDEX($K:$P,ROW(),MATCH(AN$3,$K$2:$P$2,0))/12</f>
        <v>16666.666666666668</v>
      </c>
      <c r="AO132" s="250" cm="1">
        <f t="array" ref="AO132">INDEX($K:$P,ROW(),MATCH(AO$3,$K$2:$P$2,0))/12</f>
        <v>16666.666666666668</v>
      </c>
      <c r="AP132" s="250" cm="1">
        <f t="array" ref="AP132">INDEX($K:$P,ROW(),MATCH(AP$3,$K$2:$P$2,0))/12</f>
        <v>16666.666666666668</v>
      </c>
      <c r="AQ132" s="250" cm="1">
        <f t="array" ref="AQ132">INDEX($K:$P,ROW(),MATCH(AQ$3,$K$2:$P$2,0))/12</f>
        <v>33333.333333333336</v>
      </c>
      <c r="AR132" s="250" cm="1">
        <f t="array" ref="AR132">INDEX($K:$P,ROW(),MATCH(AR$3,$K$2:$P$2,0))/12</f>
        <v>33333.333333333336</v>
      </c>
      <c r="AS132" s="250" cm="1">
        <f t="array" ref="AS132">INDEX($K:$P,ROW(),MATCH(AS$3,$K$2:$P$2,0))/12</f>
        <v>33333.333333333336</v>
      </c>
      <c r="AT132" s="250" cm="1">
        <f t="array" ref="AT132">INDEX($K:$P,ROW(),MATCH(AT$3,$K$2:$P$2,0))/12</f>
        <v>33333.333333333336</v>
      </c>
      <c r="AU132" s="250" cm="1">
        <f t="array" ref="AU132">INDEX($K:$P,ROW(),MATCH(AU$3,$K$2:$P$2,0))/12</f>
        <v>33333.333333333336</v>
      </c>
      <c r="AV132" s="250" cm="1">
        <f t="array" ref="AV132">INDEX($K:$P,ROW(),MATCH(AV$3,$K$2:$P$2,0))/12</f>
        <v>33333.333333333336</v>
      </c>
      <c r="AW132" s="250" cm="1">
        <f t="array" ref="AW132">INDEX($K:$P,ROW(),MATCH(AW$3,$K$2:$P$2,0))/12</f>
        <v>33333.333333333336</v>
      </c>
      <c r="AX132" s="250" cm="1">
        <f t="array" ref="AX132">INDEX($K:$P,ROW(),MATCH(AX$3,$K$2:$P$2,0))/12</f>
        <v>33333.333333333336</v>
      </c>
      <c r="AY132" s="250" cm="1">
        <f t="array" ref="AY132">INDEX($K:$P,ROW(),MATCH(AY$3,$K$2:$P$2,0))/12</f>
        <v>33333.333333333336</v>
      </c>
      <c r="AZ132" s="250" cm="1">
        <f t="array" ref="AZ132">INDEX($K:$P,ROW(),MATCH(AZ$3,$K$2:$P$2,0))/12</f>
        <v>33333.333333333336</v>
      </c>
      <c r="BA132" s="250" cm="1">
        <f t="array" ref="BA132">INDEX($K:$P,ROW(),MATCH(BA$3,$K$2:$P$2,0))/12</f>
        <v>33333.333333333336</v>
      </c>
      <c r="BB132" s="250" cm="1">
        <f t="array" ref="BB132">INDEX($K:$P,ROW(),MATCH(BB$3,$K$2:$P$2,0))/12</f>
        <v>33333.333333333336</v>
      </c>
      <c r="BC132" s="250" cm="1">
        <f t="array" ref="BC132">INDEX($K:$P,ROW(),MATCH(BC$3,$K$2:$P$2,0))/12</f>
        <v>66666.666666666672</v>
      </c>
      <c r="BD132" s="250" cm="1">
        <f t="array" ref="BD132">INDEX($K:$P,ROW(),MATCH(BD$3,$K$2:$P$2,0))/12</f>
        <v>66666.666666666672</v>
      </c>
      <c r="BE132" s="250" cm="1">
        <f t="array" ref="BE132">INDEX($K:$P,ROW(),MATCH(BE$3,$K$2:$P$2,0))/12</f>
        <v>66666.666666666672</v>
      </c>
      <c r="BF132" s="250" cm="1">
        <f t="array" ref="BF132">INDEX($K:$P,ROW(),MATCH(BF$3,$K$2:$P$2,0))/12</f>
        <v>66666.666666666672</v>
      </c>
      <c r="BG132" s="250" cm="1">
        <f t="array" ref="BG132">INDEX($K:$P,ROW(),MATCH(BG$3,$K$2:$P$2,0))/12</f>
        <v>66666.666666666672</v>
      </c>
      <c r="BH132" s="250" cm="1">
        <f t="array" ref="BH132">INDEX($K:$P,ROW(),MATCH(BH$3,$K$2:$P$2,0))/12</f>
        <v>66666.666666666672</v>
      </c>
      <c r="BI132" s="250" cm="1">
        <f t="array" ref="BI132">INDEX($K:$P,ROW(),MATCH(BI$3,$K$2:$P$2,0))/12</f>
        <v>66666.666666666672</v>
      </c>
      <c r="BJ132" s="250" cm="1">
        <f t="array" ref="BJ132">INDEX($K:$P,ROW(),MATCH(BJ$3,$K$2:$P$2,0))/12</f>
        <v>66666.666666666672</v>
      </c>
      <c r="BK132" s="250" cm="1">
        <f t="array" ref="BK132">INDEX($K:$P,ROW(),MATCH(BK$3,$K$2:$P$2,0))/12</f>
        <v>66666.666666666672</v>
      </c>
      <c r="BL132" s="250" cm="1">
        <f t="array" ref="BL132">INDEX($K:$P,ROW(),MATCH(BL$3,$K$2:$P$2,0))/12</f>
        <v>66666.666666666672</v>
      </c>
      <c r="BM132" s="250" cm="1">
        <f t="array" ref="BM132">INDEX($K:$P,ROW(),MATCH(BM$3,$K$2:$P$2,0))/12</f>
        <v>66666.666666666672</v>
      </c>
      <c r="BN132" s="250" cm="1">
        <f t="array" ref="BN132">INDEX($K:$P,ROW(),MATCH(BN$3,$K$2:$P$2,0))/12</f>
        <v>66666.666666666672</v>
      </c>
      <c r="BO132" s="250" cm="1">
        <f t="array" ref="BO132">INDEX($K:$P,ROW(),MATCH(BO$3,$K$2:$P$2,0))/12</f>
        <v>133333.33333333334</v>
      </c>
      <c r="BP132" s="250" cm="1">
        <f t="array" ref="BP132">INDEX($K:$P,ROW(),MATCH(BP$3,$K$2:$P$2,0))/12</f>
        <v>133333.33333333334</v>
      </c>
      <c r="BQ132" s="250" cm="1">
        <f t="array" ref="BQ132">INDEX($K:$P,ROW(),MATCH(BQ$3,$K$2:$P$2,0))/12</f>
        <v>133333.33333333334</v>
      </c>
      <c r="BR132" s="250" cm="1">
        <f t="array" ref="BR132">INDEX($K:$P,ROW(),MATCH(BR$3,$K$2:$P$2,0))/12</f>
        <v>133333.33333333334</v>
      </c>
      <c r="BS132" s="250" cm="1">
        <f t="array" ref="BS132">INDEX($K:$P,ROW(),MATCH(BS$3,$K$2:$P$2,0))/12</f>
        <v>133333.33333333334</v>
      </c>
      <c r="BT132" s="250" cm="1">
        <f t="array" ref="BT132">INDEX($K:$P,ROW(),MATCH(BT$3,$K$2:$P$2,0))/12</f>
        <v>133333.33333333334</v>
      </c>
      <c r="BU132" s="250" cm="1">
        <f t="array" ref="BU132">INDEX($K:$P,ROW(),MATCH(BU$3,$K$2:$P$2,0))/12</f>
        <v>133333.33333333334</v>
      </c>
      <c r="BV132" s="250" cm="1">
        <f t="array" ref="BV132">INDEX($K:$P,ROW(),MATCH(BV$3,$K$2:$P$2,0))/12</f>
        <v>133333.33333333334</v>
      </c>
      <c r="BW132" s="250" cm="1">
        <f t="array" ref="BW132">INDEX($K:$P,ROW(),MATCH(BW$3,$K$2:$P$2,0))/12</f>
        <v>133333.33333333334</v>
      </c>
      <c r="BX132" s="250" cm="1">
        <f t="array" ref="BX132">INDEX($K:$P,ROW(),MATCH(BX$3,$K$2:$P$2,0))/12</f>
        <v>133333.33333333334</v>
      </c>
      <c r="BY132" s="250" cm="1">
        <f t="array" ref="BY132">INDEX($K:$P,ROW(),MATCH(BY$3,$K$2:$P$2,0))/12</f>
        <v>133333.33333333334</v>
      </c>
      <c r="BZ132" s="250" cm="1">
        <f t="array" ref="BZ132">INDEX($K:$P,ROW(),MATCH(BZ$3,$K$2:$P$2,0))/12</f>
        <v>133333.33333333334</v>
      </c>
      <c r="CA132" s="250" cm="1">
        <f t="array" ref="CA132">INDEX($K:$P,ROW(),MATCH(CA$3,$K$2:$P$2,0))/12</f>
        <v>266666.66666666669</v>
      </c>
      <c r="CB132" s="250" cm="1">
        <f t="array" ref="CB132">INDEX($K:$P,ROW(),MATCH(CB$3,$K$2:$P$2,0))/12</f>
        <v>266666.66666666669</v>
      </c>
      <c r="CC132" s="250" cm="1">
        <f t="array" ref="CC132">INDEX($K:$P,ROW(),MATCH(CC$3,$K$2:$P$2,0))/12</f>
        <v>266666.66666666669</v>
      </c>
      <c r="CD132" s="250" cm="1">
        <f t="array" ref="CD132">INDEX($K:$P,ROW(),MATCH(CD$3,$K$2:$P$2,0))/12</f>
        <v>266666.66666666669</v>
      </c>
      <c r="CE132" s="250" cm="1">
        <f t="array" ref="CE132">INDEX($K:$P,ROW(),MATCH(CE$3,$K$2:$P$2,0))/12</f>
        <v>266666.66666666669</v>
      </c>
      <c r="CF132" s="250" cm="1">
        <f t="array" ref="CF132">INDEX($K:$P,ROW(),MATCH(CF$3,$K$2:$P$2,0))/12</f>
        <v>266666.66666666669</v>
      </c>
      <c r="CG132" s="250" cm="1">
        <f t="array" ref="CG132">INDEX($K:$P,ROW(),MATCH(CG$3,$K$2:$P$2,0))/12</f>
        <v>266666.66666666669</v>
      </c>
      <c r="CH132" s="250" cm="1">
        <f t="array" ref="CH132">INDEX($K:$P,ROW(),MATCH(CH$3,$K$2:$P$2,0))/12</f>
        <v>266666.66666666669</v>
      </c>
      <c r="CI132" s="250" cm="1">
        <f t="array" ref="CI132">INDEX($K:$P,ROW(),MATCH(CI$3,$K$2:$P$2,0))/12</f>
        <v>266666.66666666669</v>
      </c>
      <c r="CJ132" s="250" cm="1">
        <f t="array" ref="CJ132">INDEX($K:$P,ROW(),MATCH(CJ$3,$K$2:$P$2,0))/12</f>
        <v>266666.66666666669</v>
      </c>
      <c r="CK132" s="250" cm="1">
        <f t="array" ref="CK132">INDEX($K:$P,ROW(),MATCH(CK$3,$K$2:$P$2,0))/12</f>
        <v>266666.66666666669</v>
      </c>
      <c r="CL132" s="250" cm="1">
        <f t="array" ref="CL132">INDEX($K:$P,ROW(),MATCH(CL$3,$K$2:$P$2,0))/12</f>
        <v>266666.66666666669</v>
      </c>
    </row>
    <row r="133" spans="2:90" x14ac:dyDescent="0.4">
      <c r="B133" s="124" t="s">
        <v>800</v>
      </c>
      <c r="C133" t="s">
        <v>964</v>
      </c>
      <c r="D133" t="s">
        <v>812</v>
      </c>
      <c r="E133" s="8" t="str">
        <f t="shared" si="67"/>
        <v>133 VOLLIST-EVP</v>
      </c>
      <c r="G133" t="str">
        <f t="shared" si="68"/>
        <v>133 VOLLIST-EVP</v>
      </c>
      <c r="H133" s="31"/>
      <c r="I133" s="73"/>
      <c r="J133" s="73"/>
      <c r="K133" s="38">
        <f t="shared" ref="K133:P133" si="69">SUMIF($3:$3,K$2,133:133)</f>
        <v>399999.99999999994</v>
      </c>
      <c r="L133" s="38">
        <f t="shared" si="69"/>
        <v>799999.99999999988</v>
      </c>
      <c r="M133" s="38">
        <f t="shared" si="69"/>
        <v>1599999.9999999998</v>
      </c>
      <c r="N133" s="38">
        <f t="shared" si="69"/>
        <v>3199999.9999999995</v>
      </c>
      <c r="O133" s="38">
        <f t="shared" si="69"/>
        <v>6399999.9999999991</v>
      </c>
      <c r="P133" s="38">
        <f t="shared" si="69"/>
        <v>12799999.999999998</v>
      </c>
      <c r="R133" s="38"/>
      <c r="S133" s="38">
        <f t="shared" ref="S133" si="70">SUM(S128:S131)</f>
        <v>33333.333333333336</v>
      </c>
      <c r="T133" s="38">
        <f t="shared" ref="T133:AX133" si="71">SUM(T128:T131)</f>
        <v>33333.333333333336</v>
      </c>
      <c r="U133" s="38">
        <f t="shared" si="71"/>
        <v>33333.333333333336</v>
      </c>
      <c r="V133" s="38">
        <f t="shared" si="71"/>
        <v>33333.333333333336</v>
      </c>
      <c r="W133" s="38">
        <f t="shared" si="71"/>
        <v>33333.333333333336</v>
      </c>
      <c r="X133" s="38">
        <f t="shared" si="71"/>
        <v>33333.333333333336</v>
      </c>
      <c r="Y133" s="38">
        <f t="shared" si="71"/>
        <v>33333.333333333336</v>
      </c>
      <c r="Z133" s="38">
        <f t="shared" si="71"/>
        <v>33333.333333333336</v>
      </c>
      <c r="AA133" s="38">
        <f t="shared" si="71"/>
        <v>33333.333333333336</v>
      </c>
      <c r="AB133" s="38">
        <f t="shared" si="71"/>
        <v>33333.333333333336</v>
      </c>
      <c r="AC133" s="38">
        <f t="shared" si="71"/>
        <v>33333.333333333336</v>
      </c>
      <c r="AD133" s="38">
        <f t="shared" si="71"/>
        <v>33333.333333333336</v>
      </c>
      <c r="AE133" s="38">
        <f t="shared" si="71"/>
        <v>66666.666666666672</v>
      </c>
      <c r="AF133" s="38">
        <f t="shared" si="71"/>
        <v>66666.666666666672</v>
      </c>
      <c r="AG133" s="38">
        <f t="shared" si="71"/>
        <v>66666.666666666672</v>
      </c>
      <c r="AH133" s="38">
        <f t="shared" si="71"/>
        <v>66666.666666666672</v>
      </c>
      <c r="AI133" s="38">
        <f t="shared" si="71"/>
        <v>66666.666666666672</v>
      </c>
      <c r="AJ133" s="38">
        <f t="shared" si="71"/>
        <v>66666.666666666672</v>
      </c>
      <c r="AK133" s="38">
        <f t="shared" si="71"/>
        <v>66666.666666666672</v>
      </c>
      <c r="AL133" s="38">
        <f t="shared" si="71"/>
        <v>66666.666666666672</v>
      </c>
      <c r="AM133" s="38">
        <f t="shared" si="71"/>
        <v>66666.666666666672</v>
      </c>
      <c r="AN133" s="38">
        <f t="shared" si="71"/>
        <v>66666.666666666672</v>
      </c>
      <c r="AO133" s="38">
        <f t="shared" si="71"/>
        <v>66666.666666666672</v>
      </c>
      <c r="AP133" s="38">
        <f t="shared" si="71"/>
        <v>66666.666666666672</v>
      </c>
      <c r="AQ133" s="38">
        <f t="shared" si="71"/>
        <v>133333.33333333334</v>
      </c>
      <c r="AR133" s="38">
        <f t="shared" si="71"/>
        <v>133333.33333333334</v>
      </c>
      <c r="AS133" s="38">
        <f t="shared" si="71"/>
        <v>133333.33333333334</v>
      </c>
      <c r="AT133" s="38">
        <f t="shared" si="71"/>
        <v>133333.33333333334</v>
      </c>
      <c r="AU133" s="38">
        <f t="shared" si="71"/>
        <v>133333.33333333334</v>
      </c>
      <c r="AV133" s="38">
        <f t="shared" si="71"/>
        <v>133333.33333333334</v>
      </c>
      <c r="AW133" s="38">
        <f t="shared" si="71"/>
        <v>133333.33333333334</v>
      </c>
      <c r="AX133" s="38">
        <f t="shared" si="71"/>
        <v>133333.33333333334</v>
      </c>
      <c r="AY133" s="38">
        <f t="shared" ref="AY133:CD133" si="72">SUM(AY128:AY131)</f>
        <v>133333.33333333334</v>
      </c>
      <c r="AZ133" s="38">
        <f t="shared" si="72"/>
        <v>133333.33333333334</v>
      </c>
      <c r="BA133" s="38">
        <f t="shared" si="72"/>
        <v>133333.33333333334</v>
      </c>
      <c r="BB133" s="38">
        <f t="shared" si="72"/>
        <v>133333.33333333334</v>
      </c>
      <c r="BC133" s="38">
        <f t="shared" si="72"/>
        <v>266666.66666666669</v>
      </c>
      <c r="BD133" s="38">
        <f t="shared" si="72"/>
        <v>266666.66666666669</v>
      </c>
      <c r="BE133" s="38">
        <f t="shared" si="72"/>
        <v>266666.66666666669</v>
      </c>
      <c r="BF133" s="38">
        <f t="shared" si="72"/>
        <v>266666.66666666669</v>
      </c>
      <c r="BG133" s="38">
        <f t="shared" si="72"/>
        <v>266666.66666666669</v>
      </c>
      <c r="BH133" s="38">
        <f t="shared" si="72"/>
        <v>266666.66666666669</v>
      </c>
      <c r="BI133" s="38">
        <f t="shared" si="72"/>
        <v>266666.66666666669</v>
      </c>
      <c r="BJ133" s="38">
        <f t="shared" si="72"/>
        <v>266666.66666666669</v>
      </c>
      <c r="BK133" s="38">
        <f t="shared" si="72"/>
        <v>266666.66666666669</v>
      </c>
      <c r="BL133" s="38">
        <f t="shared" si="72"/>
        <v>266666.66666666669</v>
      </c>
      <c r="BM133" s="38">
        <f t="shared" si="72"/>
        <v>266666.66666666669</v>
      </c>
      <c r="BN133" s="38">
        <f t="shared" si="72"/>
        <v>266666.66666666669</v>
      </c>
      <c r="BO133" s="38">
        <f t="shared" si="72"/>
        <v>533333.33333333337</v>
      </c>
      <c r="BP133" s="38">
        <f t="shared" si="72"/>
        <v>533333.33333333337</v>
      </c>
      <c r="BQ133" s="38">
        <f t="shared" si="72"/>
        <v>533333.33333333337</v>
      </c>
      <c r="BR133" s="38">
        <f t="shared" si="72"/>
        <v>533333.33333333337</v>
      </c>
      <c r="BS133" s="38">
        <f t="shared" si="72"/>
        <v>533333.33333333337</v>
      </c>
      <c r="BT133" s="38">
        <f t="shared" si="72"/>
        <v>533333.33333333337</v>
      </c>
      <c r="BU133" s="38">
        <f t="shared" si="72"/>
        <v>533333.33333333337</v>
      </c>
      <c r="BV133" s="38">
        <f t="shared" si="72"/>
        <v>533333.33333333337</v>
      </c>
      <c r="BW133" s="38">
        <f t="shared" si="72"/>
        <v>533333.33333333337</v>
      </c>
      <c r="BX133" s="38">
        <f t="shared" si="72"/>
        <v>533333.33333333337</v>
      </c>
      <c r="BY133" s="38">
        <f t="shared" si="72"/>
        <v>533333.33333333337</v>
      </c>
      <c r="BZ133" s="38">
        <f t="shared" si="72"/>
        <v>533333.33333333337</v>
      </c>
      <c r="CA133" s="38">
        <f t="shared" si="72"/>
        <v>1066666.6666666667</v>
      </c>
      <c r="CB133" s="38">
        <f t="shared" si="72"/>
        <v>1066666.6666666667</v>
      </c>
      <c r="CC133" s="38">
        <f t="shared" si="72"/>
        <v>1066666.6666666667</v>
      </c>
      <c r="CD133" s="38">
        <f t="shared" si="72"/>
        <v>1066666.6666666667</v>
      </c>
      <c r="CE133" s="38">
        <f t="shared" ref="CE133:CK133" si="73">SUM(CE128:CE131)</f>
        <v>1066666.6666666667</v>
      </c>
      <c r="CF133" s="38">
        <f t="shared" si="73"/>
        <v>1066666.6666666667</v>
      </c>
      <c r="CG133" s="38">
        <f t="shared" si="73"/>
        <v>1066666.6666666667</v>
      </c>
      <c r="CH133" s="38">
        <f t="shared" si="73"/>
        <v>1066666.6666666667</v>
      </c>
      <c r="CI133" s="38">
        <f t="shared" si="73"/>
        <v>1066666.6666666667</v>
      </c>
      <c r="CJ133" s="38">
        <f t="shared" si="73"/>
        <v>1066666.6666666667</v>
      </c>
      <c r="CK133" s="38">
        <f t="shared" si="73"/>
        <v>1066666.6666666667</v>
      </c>
      <c r="CL133" s="38">
        <f t="shared" ref="CL133" si="74">SUM(CL128:CL131)</f>
        <v>1066666.6666666667</v>
      </c>
    </row>
    <row r="134" spans="2:90" x14ac:dyDescent="0.4">
      <c r="B134" s="124"/>
      <c r="D134" t="s">
        <v>812</v>
      </c>
      <c r="E134" s="8"/>
      <c r="H134" s="31"/>
      <c r="I134" s="73"/>
      <c r="J134" s="73"/>
      <c r="K134" s="39"/>
      <c r="L134" s="39"/>
      <c r="M134" s="39"/>
      <c r="N134" s="39"/>
      <c r="O134" s="39"/>
      <c r="P134" s="39"/>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row>
    <row r="135" spans="2:90" x14ac:dyDescent="0.4">
      <c r="B135" s="95" t="s">
        <v>814</v>
      </c>
      <c r="D135" t="s">
        <v>812</v>
      </c>
      <c r="E135" s="8" t="str">
        <f t="shared" ref="E135:E176" si="75">ROW()&amp;" "&amp;D135</f>
        <v>135 VOLLIST-EVP</v>
      </c>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41" t="str">
        <f>+B128</f>
        <v>Item 1</v>
      </c>
      <c r="D136" t="s">
        <v>812</v>
      </c>
      <c r="E136" s="8" t="str">
        <f t="shared" si="75"/>
        <v>136 VOLLIST-EVP</v>
      </c>
      <c r="H136" s="31"/>
      <c r="I136" s="73"/>
      <c r="J136" s="73"/>
      <c r="K136" s="18">
        <v>10</v>
      </c>
      <c r="L136" s="18">
        <v>10</v>
      </c>
      <c r="M136" s="18">
        <v>10</v>
      </c>
      <c r="N136" s="18">
        <v>10</v>
      </c>
      <c r="O136" s="18">
        <v>10</v>
      </c>
      <c r="P136" s="18">
        <v>10</v>
      </c>
      <c r="R136" s="33"/>
      <c r="S136" s="19" cm="1">
        <f t="array" ref="S136">INDEX($K:$P,ROW(),MATCH(S$3,$K$2:$P$2,0))</f>
        <v>10</v>
      </c>
      <c r="T136" s="19" cm="1">
        <f t="array" ref="T136">INDEX($K:$P,ROW(),MATCH(T$3,$K$2:$P$2,0))</f>
        <v>10</v>
      </c>
      <c r="U136" s="19" cm="1">
        <f t="array" ref="U136">INDEX($K:$P,ROW(),MATCH(U$3,$K$2:$P$2,0))</f>
        <v>10</v>
      </c>
      <c r="V136" s="19" cm="1">
        <f t="array" ref="V136">INDEX($K:$P,ROW(),MATCH(V$3,$K$2:$P$2,0))</f>
        <v>10</v>
      </c>
      <c r="W136" s="19" cm="1">
        <f t="array" ref="W136">INDEX($K:$P,ROW(),MATCH(W$3,$K$2:$P$2,0))</f>
        <v>10</v>
      </c>
      <c r="X136" s="19" cm="1">
        <f t="array" ref="X136">INDEX($K:$P,ROW(),MATCH(X$3,$K$2:$P$2,0))</f>
        <v>10</v>
      </c>
      <c r="Y136" s="19" cm="1">
        <f t="array" ref="Y136">INDEX($K:$P,ROW(),MATCH(Y$3,$K$2:$P$2,0))</f>
        <v>10</v>
      </c>
      <c r="Z136" s="19" cm="1">
        <f t="array" ref="Z136">INDEX($K:$P,ROW(),MATCH(Z$3,$K$2:$P$2,0))</f>
        <v>10</v>
      </c>
      <c r="AA136" s="19" cm="1">
        <f t="array" ref="AA136">INDEX($K:$P,ROW(),MATCH(AA$3,$K$2:$P$2,0))</f>
        <v>10</v>
      </c>
      <c r="AB136" s="19" cm="1">
        <f t="array" ref="AB136">INDEX($K:$P,ROW(),MATCH(AB$3,$K$2:$P$2,0))</f>
        <v>10</v>
      </c>
      <c r="AC136" s="19" cm="1">
        <f t="array" ref="AC136">INDEX($K:$P,ROW(),MATCH(AC$3,$K$2:$P$2,0))</f>
        <v>10</v>
      </c>
      <c r="AD136" s="19" cm="1">
        <f t="array" ref="AD136">INDEX($K:$P,ROW(),MATCH(AD$3,$K$2:$P$2,0))</f>
        <v>10</v>
      </c>
      <c r="AE136" s="19" cm="1">
        <f t="array" ref="AE136">INDEX($K:$P,ROW(),MATCH(AE$3,$K$2:$P$2,0))</f>
        <v>10</v>
      </c>
      <c r="AF136" s="19" cm="1">
        <f t="array" ref="AF136">INDEX($K:$P,ROW(),MATCH(AF$3,$K$2:$P$2,0))</f>
        <v>10</v>
      </c>
      <c r="AG136" s="19" cm="1">
        <f t="array" ref="AG136">INDEX($K:$P,ROW(),MATCH(AG$3,$K$2:$P$2,0))</f>
        <v>10</v>
      </c>
      <c r="AH136" s="19" cm="1">
        <f t="array" ref="AH136">INDEX($K:$P,ROW(),MATCH(AH$3,$K$2:$P$2,0))</f>
        <v>10</v>
      </c>
      <c r="AI136" s="19" cm="1">
        <f t="array" ref="AI136">INDEX($K:$P,ROW(),MATCH(AI$3,$K$2:$P$2,0))</f>
        <v>10</v>
      </c>
      <c r="AJ136" s="19" cm="1">
        <f t="array" ref="AJ136">INDEX($K:$P,ROW(),MATCH(AJ$3,$K$2:$P$2,0))</f>
        <v>10</v>
      </c>
      <c r="AK136" s="19" cm="1">
        <f t="array" ref="AK136">INDEX($K:$P,ROW(),MATCH(AK$3,$K$2:$P$2,0))</f>
        <v>10</v>
      </c>
      <c r="AL136" s="19" cm="1">
        <f t="array" ref="AL136">INDEX($K:$P,ROW(),MATCH(AL$3,$K$2:$P$2,0))</f>
        <v>10</v>
      </c>
      <c r="AM136" s="19" cm="1">
        <f t="array" ref="AM136">INDEX($K:$P,ROW(),MATCH(AM$3,$K$2:$P$2,0))</f>
        <v>10</v>
      </c>
      <c r="AN136" s="19" cm="1">
        <f t="array" ref="AN136">INDEX($K:$P,ROW(),MATCH(AN$3,$K$2:$P$2,0))</f>
        <v>10</v>
      </c>
      <c r="AO136" s="19" cm="1">
        <f t="array" ref="AO136">INDEX($K:$P,ROW(),MATCH(AO$3,$K$2:$P$2,0))</f>
        <v>10</v>
      </c>
      <c r="AP136" s="19" cm="1">
        <f t="array" ref="AP136">INDEX($K:$P,ROW(),MATCH(AP$3,$K$2:$P$2,0))</f>
        <v>10</v>
      </c>
      <c r="AQ136" s="19" cm="1">
        <f t="array" ref="AQ136">INDEX($K:$P,ROW(),MATCH(AQ$3,$K$2:$P$2,0))</f>
        <v>10</v>
      </c>
      <c r="AR136" s="19" cm="1">
        <f t="array" ref="AR136">INDEX($K:$P,ROW(),MATCH(AR$3,$K$2:$P$2,0))</f>
        <v>10</v>
      </c>
      <c r="AS136" s="19" cm="1">
        <f t="array" ref="AS136">INDEX($K:$P,ROW(),MATCH(AS$3,$K$2:$P$2,0))</f>
        <v>10</v>
      </c>
      <c r="AT136" s="19" cm="1">
        <f t="array" ref="AT136">INDEX($K:$P,ROW(),MATCH(AT$3,$K$2:$P$2,0))</f>
        <v>10</v>
      </c>
      <c r="AU136" s="19" cm="1">
        <f t="array" ref="AU136">INDEX($K:$P,ROW(),MATCH(AU$3,$K$2:$P$2,0))</f>
        <v>10</v>
      </c>
      <c r="AV136" s="19" cm="1">
        <f t="array" ref="AV136">INDEX($K:$P,ROW(),MATCH(AV$3,$K$2:$P$2,0))</f>
        <v>10</v>
      </c>
      <c r="AW136" s="19" cm="1">
        <f t="array" ref="AW136">INDEX($K:$P,ROW(),MATCH(AW$3,$K$2:$P$2,0))</f>
        <v>10</v>
      </c>
      <c r="AX136" s="19" cm="1">
        <f t="array" ref="AX136">INDEX($K:$P,ROW(),MATCH(AX$3,$K$2:$P$2,0))</f>
        <v>10</v>
      </c>
      <c r="AY136" s="19" cm="1">
        <f t="array" ref="AY136">INDEX($K:$P,ROW(),MATCH(AY$3,$K$2:$P$2,0))</f>
        <v>10</v>
      </c>
      <c r="AZ136" s="19" cm="1">
        <f t="array" ref="AZ136">INDEX($K:$P,ROW(),MATCH(AZ$3,$K$2:$P$2,0))</f>
        <v>10</v>
      </c>
      <c r="BA136" s="19" cm="1">
        <f t="array" ref="BA136">INDEX($K:$P,ROW(),MATCH(BA$3,$K$2:$P$2,0))</f>
        <v>10</v>
      </c>
      <c r="BB136" s="19" cm="1">
        <f t="array" ref="BB136">INDEX($K:$P,ROW(),MATCH(BB$3,$K$2:$P$2,0))</f>
        <v>10</v>
      </c>
      <c r="BC136" s="19" cm="1">
        <f t="array" ref="BC136">INDEX($K:$P,ROW(),MATCH(BC$3,$K$2:$P$2,0))</f>
        <v>10</v>
      </c>
      <c r="BD136" s="19" cm="1">
        <f t="array" ref="BD136">INDEX($K:$P,ROW(),MATCH(BD$3,$K$2:$P$2,0))</f>
        <v>10</v>
      </c>
      <c r="BE136" s="19" cm="1">
        <f t="array" ref="BE136">INDEX($K:$P,ROW(),MATCH(BE$3,$K$2:$P$2,0))</f>
        <v>10</v>
      </c>
      <c r="BF136" s="19" cm="1">
        <f t="array" ref="BF136">INDEX($K:$P,ROW(),MATCH(BF$3,$K$2:$P$2,0))</f>
        <v>10</v>
      </c>
      <c r="BG136" s="19" cm="1">
        <f t="array" ref="BG136">INDEX($K:$P,ROW(),MATCH(BG$3,$K$2:$P$2,0))</f>
        <v>10</v>
      </c>
      <c r="BH136" s="19" cm="1">
        <f t="array" ref="BH136">INDEX($K:$P,ROW(),MATCH(BH$3,$K$2:$P$2,0))</f>
        <v>10</v>
      </c>
      <c r="BI136" s="19" cm="1">
        <f t="array" ref="BI136">INDEX($K:$P,ROW(),MATCH(BI$3,$K$2:$P$2,0))</f>
        <v>10</v>
      </c>
      <c r="BJ136" s="19" cm="1">
        <f t="array" ref="BJ136">INDEX($K:$P,ROW(),MATCH(BJ$3,$K$2:$P$2,0))</f>
        <v>10</v>
      </c>
      <c r="BK136" s="19" cm="1">
        <f t="array" ref="BK136">INDEX($K:$P,ROW(),MATCH(BK$3,$K$2:$P$2,0))</f>
        <v>10</v>
      </c>
      <c r="BL136" s="19" cm="1">
        <f t="array" ref="BL136">INDEX($K:$P,ROW(),MATCH(BL$3,$K$2:$P$2,0))</f>
        <v>10</v>
      </c>
      <c r="BM136" s="19" cm="1">
        <f t="array" ref="BM136">INDEX($K:$P,ROW(),MATCH(BM$3,$K$2:$P$2,0))</f>
        <v>10</v>
      </c>
      <c r="BN136" s="19" cm="1">
        <f t="array" ref="BN136">INDEX($K:$P,ROW(),MATCH(BN$3,$K$2:$P$2,0))</f>
        <v>10</v>
      </c>
      <c r="BO136" s="19" cm="1">
        <f t="array" ref="BO136">INDEX($K:$P,ROW(),MATCH(BO$3,$K$2:$P$2,0))</f>
        <v>10</v>
      </c>
      <c r="BP136" s="19" cm="1">
        <f t="array" ref="BP136">INDEX($K:$P,ROW(),MATCH(BP$3,$K$2:$P$2,0))</f>
        <v>10</v>
      </c>
      <c r="BQ136" s="19" cm="1">
        <f t="array" ref="BQ136">INDEX($K:$P,ROW(),MATCH(BQ$3,$K$2:$P$2,0))</f>
        <v>10</v>
      </c>
      <c r="BR136" s="19" cm="1">
        <f t="array" ref="BR136">INDEX($K:$P,ROW(),MATCH(BR$3,$K$2:$P$2,0))</f>
        <v>10</v>
      </c>
      <c r="BS136" s="19" cm="1">
        <f t="array" ref="BS136">INDEX($K:$P,ROW(),MATCH(BS$3,$K$2:$P$2,0))</f>
        <v>10</v>
      </c>
      <c r="BT136" s="19" cm="1">
        <f t="array" ref="BT136">INDEX($K:$P,ROW(),MATCH(BT$3,$K$2:$P$2,0))</f>
        <v>10</v>
      </c>
      <c r="BU136" s="19" cm="1">
        <f t="array" ref="BU136">INDEX($K:$P,ROW(),MATCH(BU$3,$K$2:$P$2,0))</f>
        <v>10</v>
      </c>
      <c r="BV136" s="19" cm="1">
        <f t="array" ref="BV136">INDEX($K:$P,ROW(),MATCH(BV$3,$K$2:$P$2,0))</f>
        <v>10</v>
      </c>
      <c r="BW136" s="19" cm="1">
        <f t="array" ref="BW136">INDEX($K:$P,ROW(),MATCH(BW$3,$K$2:$P$2,0))</f>
        <v>10</v>
      </c>
      <c r="BX136" s="19" cm="1">
        <f t="array" ref="BX136">INDEX($K:$P,ROW(),MATCH(BX$3,$K$2:$P$2,0))</f>
        <v>10</v>
      </c>
      <c r="BY136" s="19" cm="1">
        <f t="array" ref="BY136">INDEX($K:$P,ROW(),MATCH(BY$3,$K$2:$P$2,0))</f>
        <v>10</v>
      </c>
      <c r="BZ136" s="19" cm="1">
        <f t="array" ref="BZ136">INDEX($K:$P,ROW(),MATCH(BZ$3,$K$2:$P$2,0))</f>
        <v>10</v>
      </c>
      <c r="CA136" s="19" cm="1">
        <f t="array" ref="CA136">INDEX($K:$P,ROW(),MATCH(CA$3,$K$2:$P$2,0))</f>
        <v>10</v>
      </c>
      <c r="CB136" s="19" cm="1">
        <f t="array" ref="CB136">INDEX($K:$P,ROW(),MATCH(CB$3,$K$2:$P$2,0))</f>
        <v>10</v>
      </c>
      <c r="CC136" s="19" cm="1">
        <f t="array" ref="CC136">INDEX($K:$P,ROW(),MATCH(CC$3,$K$2:$P$2,0))</f>
        <v>10</v>
      </c>
      <c r="CD136" s="19" cm="1">
        <f t="array" ref="CD136">INDEX($K:$P,ROW(),MATCH(CD$3,$K$2:$P$2,0))</f>
        <v>10</v>
      </c>
      <c r="CE136" s="19" cm="1">
        <f t="array" ref="CE136">INDEX($K:$P,ROW(),MATCH(CE$3,$K$2:$P$2,0))</f>
        <v>10</v>
      </c>
      <c r="CF136" s="19" cm="1">
        <f t="array" ref="CF136">INDEX($K:$P,ROW(),MATCH(CF$3,$K$2:$P$2,0))</f>
        <v>10</v>
      </c>
      <c r="CG136" s="19" cm="1">
        <f t="array" ref="CG136">INDEX($K:$P,ROW(),MATCH(CG$3,$K$2:$P$2,0))</f>
        <v>10</v>
      </c>
      <c r="CH136" s="19" cm="1">
        <f t="array" ref="CH136">INDEX($K:$P,ROW(),MATCH(CH$3,$K$2:$P$2,0))</f>
        <v>10</v>
      </c>
      <c r="CI136" s="19" cm="1">
        <f t="array" ref="CI136">INDEX($K:$P,ROW(),MATCH(CI$3,$K$2:$P$2,0))</f>
        <v>10</v>
      </c>
      <c r="CJ136" s="19" cm="1">
        <f t="array" ref="CJ136">INDEX($K:$P,ROW(),MATCH(CJ$3,$K$2:$P$2,0))</f>
        <v>10</v>
      </c>
      <c r="CK136" s="19" cm="1">
        <f t="array" ref="CK136">INDEX($K:$P,ROW(),MATCH(CK$3,$K$2:$P$2,0))</f>
        <v>10</v>
      </c>
      <c r="CL136" s="19" cm="1">
        <f t="array" ref="CL136">INDEX($K:$P,ROW(),MATCH(CL$3,$K$2:$P$2,0))</f>
        <v>10</v>
      </c>
    </row>
    <row r="137" spans="2:90" x14ac:dyDescent="0.4">
      <c r="B137" s="141" t="str">
        <f>+B129</f>
        <v>Item 2</v>
      </c>
      <c r="D137" t="s">
        <v>812</v>
      </c>
      <c r="E137" s="8" t="str">
        <f t="shared" si="75"/>
        <v>137 VOLLIST-EVP</v>
      </c>
      <c r="H137" s="31"/>
      <c r="I137" s="73"/>
      <c r="J137" s="73"/>
      <c r="K137" s="18">
        <v>10</v>
      </c>
      <c r="L137" s="18">
        <v>10</v>
      </c>
      <c r="M137" s="18">
        <v>10</v>
      </c>
      <c r="N137" s="18">
        <v>10</v>
      </c>
      <c r="O137" s="18">
        <v>10</v>
      </c>
      <c r="P137" s="18">
        <v>10</v>
      </c>
      <c r="R137" s="33"/>
      <c r="S137" s="19" cm="1">
        <f t="array" ref="S137">INDEX($K:$P,ROW(),MATCH(S$3,$K$2:$P$2,0))</f>
        <v>10</v>
      </c>
      <c r="T137" s="19" cm="1">
        <f t="array" ref="T137">INDEX($K:$P,ROW(),MATCH(T$3,$K$2:$P$2,0))</f>
        <v>10</v>
      </c>
      <c r="U137" s="19" cm="1">
        <f t="array" ref="U137">INDEX($K:$P,ROW(),MATCH(U$3,$K$2:$P$2,0))</f>
        <v>10</v>
      </c>
      <c r="V137" s="19" cm="1">
        <f t="array" ref="V137">INDEX($K:$P,ROW(),MATCH(V$3,$K$2:$P$2,0))</f>
        <v>10</v>
      </c>
      <c r="W137" s="19" cm="1">
        <f t="array" ref="W137">INDEX($K:$P,ROW(),MATCH(W$3,$K$2:$P$2,0))</f>
        <v>10</v>
      </c>
      <c r="X137" s="19" cm="1">
        <f t="array" ref="X137">INDEX($K:$P,ROW(),MATCH(X$3,$K$2:$P$2,0))</f>
        <v>10</v>
      </c>
      <c r="Y137" s="19" cm="1">
        <f t="array" ref="Y137">INDEX($K:$P,ROW(),MATCH(Y$3,$K$2:$P$2,0))</f>
        <v>10</v>
      </c>
      <c r="Z137" s="19" cm="1">
        <f t="array" ref="Z137">INDEX($K:$P,ROW(),MATCH(Z$3,$K$2:$P$2,0))</f>
        <v>10</v>
      </c>
      <c r="AA137" s="19" cm="1">
        <f t="array" ref="AA137">INDEX($K:$P,ROW(),MATCH(AA$3,$K$2:$P$2,0))</f>
        <v>10</v>
      </c>
      <c r="AB137" s="19" cm="1">
        <f t="array" ref="AB137">INDEX($K:$P,ROW(),MATCH(AB$3,$K$2:$P$2,0))</f>
        <v>10</v>
      </c>
      <c r="AC137" s="19" cm="1">
        <f t="array" ref="AC137">INDEX($K:$P,ROW(),MATCH(AC$3,$K$2:$P$2,0))</f>
        <v>10</v>
      </c>
      <c r="AD137" s="19" cm="1">
        <f t="array" ref="AD137">INDEX($K:$P,ROW(),MATCH(AD$3,$K$2:$P$2,0))</f>
        <v>10</v>
      </c>
      <c r="AE137" s="19" cm="1">
        <f t="array" ref="AE137">INDEX($K:$P,ROW(),MATCH(AE$3,$K$2:$P$2,0))</f>
        <v>10</v>
      </c>
      <c r="AF137" s="19" cm="1">
        <f t="array" ref="AF137">INDEX($K:$P,ROW(),MATCH(AF$3,$K$2:$P$2,0))</f>
        <v>10</v>
      </c>
      <c r="AG137" s="19" cm="1">
        <f t="array" ref="AG137">INDEX($K:$P,ROW(),MATCH(AG$3,$K$2:$P$2,0))</f>
        <v>10</v>
      </c>
      <c r="AH137" s="19" cm="1">
        <f t="array" ref="AH137">INDEX($K:$P,ROW(),MATCH(AH$3,$K$2:$P$2,0))</f>
        <v>10</v>
      </c>
      <c r="AI137" s="19" cm="1">
        <f t="array" ref="AI137">INDEX($K:$P,ROW(),MATCH(AI$3,$K$2:$P$2,0))</f>
        <v>10</v>
      </c>
      <c r="AJ137" s="19" cm="1">
        <f t="array" ref="AJ137">INDEX($K:$P,ROW(),MATCH(AJ$3,$K$2:$P$2,0))</f>
        <v>10</v>
      </c>
      <c r="AK137" s="19" cm="1">
        <f t="array" ref="AK137">INDEX($K:$P,ROW(),MATCH(AK$3,$K$2:$P$2,0))</f>
        <v>10</v>
      </c>
      <c r="AL137" s="19" cm="1">
        <f t="array" ref="AL137">INDEX($K:$P,ROW(),MATCH(AL$3,$K$2:$P$2,0))</f>
        <v>10</v>
      </c>
      <c r="AM137" s="19" cm="1">
        <f t="array" ref="AM137">INDEX($K:$P,ROW(),MATCH(AM$3,$K$2:$P$2,0))</f>
        <v>10</v>
      </c>
      <c r="AN137" s="19" cm="1">
        <f t="array" ref="AN137">INDEX($K:$P,ROW(),MATCH(AN$3,$K$2:$P$2,0))</f>
        <v>10</v>
      </c>
      <c r="AO137" s="19" cm="1">
        <f t="array" ref="AO137">INDEX($K:$P,ROW(),MATCH(AO$3,$K$2:$P$2,0))</f>
        <v>10</v>
      </c>
      <c r="AP137" s="19" cm="1">
        <f t="array" ref="AP137">INDEX($K:$P,ROW(),MATCH(AP$3,$K$2:$P$2,0))</f>
        <v>10</v>
      </c>
      <c r="AQ137" s="19" cm="1">
        <f t="array" ref="AQ137">INDEX($K:$P,ROW(),MATCH(AQ$3,$K$2:$P$2,0))</f>
        <v>10</v>
      </c>
      <c r="AR137" s="19" cm="1">
        <f t="array" ref="AR137">INDEX($K:$P,ROW(),MATCH(AR$3,$K$2:$P$2,0))</f>
        <v>10</v>
      </c>
      <c r="AS137" s="19" cm="1">
        <f t="array" ref="AS137">INDEX($K:$P,ROW(),MATCH(AS$3,$K$2:$P$2,0))</f>
        <v>10</v>
      </c>
      <c r="AT137" s="19" cm="1">
        <f t="array" ref="AT137">INDEX($K:$P,ROW(),MATCH(AT$3,$K$2:$P$2,0))</f>
        <v>10</v>
      </c>
      <c r="AU137" s="19" cm="1">
        <f t="array" ref="AU137">INDEX($K:$P,ROW(),MATCH(AU$3,$K$2:$P$2,0))</f>
        <v>10</v>
      </c>
      <c r="AV137" s="19" cm="1">
        <f t="array" ref="AV137">INDEX($K:$P,ROW(),MATCH(AV$3,$K$2:$P$2,0))</f>
        <v>10</v>
      </c>
      <c r="AW137" s="19" cm="1">
        <f t="array" ref="AW137">INDEX($K:$P,ROW(),MATCH(AW$3,$K$2:$P$2,0))</f>
        <v>10</v>
      </c>
      <c r="AX137" s="19" cm="1">
        <f t="array" ref="AX137">INDEX($K:$P,ROW(),MATCH(AX$3,$K$2:$P$2,0))</f>
        <v>10</v>
      </c>
      <c r="AY137" s="19" cm="1">
        <f t="array" ref="AY137">INDEX($K:$P,ROW(),MATCH(AY$3,$K$2:$P$2,0))</f>
        <v>10</v>
      </c>
      <c r="AZ137" s="19" cm="1">
        <f t="array" ref="AZ137">INDEX($K:$P,ROW(),MATCH(AZ$3,$K$2:$P$2,0))</f>
        <v>10</v>
      </c>
      <c r="BA137" s="19" cm="1">
        <f t="array" ref="BA137">INDEX($K:$P,ROW(),MATCH(BA$3,$K$2:$P$2,0))</f>
        <v>10</v>
      </c>
      <c r="BB137" s="19" cm="1">
        <f t="array" ref="BB137">INDEX($K:$P,ROW(),MATCH(BB$3,$K$2:$P$2,0))</f>
        <v>10</v>
      </c>
      <c r="BC137" s="19" cm="1">
        <f t="array" ref="BC137">INDEX($K:$P,ROW(),MATCH(BC$3,$K$2:$P$2,0))</f>
        <v>10</v>
      </c>
      <c r="BD137" s="19" cm="1">
        <f t="array" ref="BD137">INDEX($K:$P,ROW(),MATCH(BD$3,$K$2:$P$2,0))</f>
        <v>10</v>
      </c>
      <c r="BE137" s="19" cm="1">
        <f t="array" ref="BE137">INDEX($K:$P,ROW(),MATCH(BE$3,$K$2:$P$2,0))</f>
        <v>10</v>
      </c>
      <c r="BF137" s="19" cm="1">
        <f t="array" ref="BF137">INDEX($K:$P,ROW(),MATCH(BF$3,$K$2:$P$2,0))</f>
        <v>10</v>
      </c>
      <c r="BG137" s="19" cm="1">
        <f t="array" ref="BG137">INDEX($K:$P,ROW(),MATCH(BG$3,$K$2:$P$2,0))</f>
        <v>10</v>
      </c>
      <c r="BH137" s="19" cm="1">
        <f t="array" ref="BH137">INDEX($K:$P,ROW(),MATCH(BH$3,$K$2:$P$2,0))</f>
        <v>10</v>
      </c>
      <c r="BI137" s="19" cm="1">
        <f t="array" ref="BI137">INDEX($K:$P,ROW(),MATCH(BI$3,$K$2:$P$2,0))</f>
        <v>10</v>
      </c>
      <c r="BJ137" s="19" cm="1">
        <f t="array" ref="BJ137">INDEX($K:$P,ROW(),MATCH(BJ$3,$K$2:$P$2,0))</f>
        <v>10</v>
      </c>
      <c r="BK137" s="19" cm="1">
        <f t="array" ref="BK137">INDEX($K:$P,ROW(),MATCH(BK$3,$K$2:$P$2,0))</f>
        <v>10</v>
      </c>
      <c r="BL137" s="19" cm="1">
        <f t="array" ref="BL137">INDEX($K:$P,ROW(),MATCH(BL$3,$K$2:$P$2,0))</f>
        <v>10</v>
      </c>
      <c r="BM137" s="19" cm="1">
        <f t="array" ref="BM137">INDEX($K:$P,ROW(),MATCH(BM$3,$K$2:$P$2,0))</f>
        <v>10</v>
      </c>
      <c r="BN137" s="19" cm="1">
        <f t="array" ref="BN137">INDEX($K:$P,ROW(),MATCH(BN$3,$K$2:$P$2,0))</f>
        <v>10</v>
      </c>
      <c r="BO137" s="19" cm="1">
        <f t="array" ref="BO137">INDEX($K:$P,ROW(),MATCH(BO$3,$K$2:$P$2,0))</f>
        <v>10</v>
      </c>
      <c r="BP137" s="19" cm="1">
        <f t="array" ref="BP137">INDEX($K:$P,ROW(),MATCH(BP$3,$K$2:$P$2,0))</f>
        <v>10</v>
      </c>
      <c r="BQ137" s="19" cm="1">
        <f t="array" ref="BQ137">INDEX($K:$P,ROW(),MATCH(BQ$3,$K$2:$P$2,0))</f>
        <v>10</v>
      </c>
      <c r="BR137" s="19" cm="1">
        <f t="array" ref="BR137">INDEX($K:$P,ROW(),MATCH(BR$3,$K$2:$P$2,0))</f>
        <v>10</v>
      </c>
      <c r="BS137" s="19" cm="1">
        <f t="array" ref="BS137">INDEX($K:$P,ROW(),MATCH(BS$3,$K$2:$P$2,0))</f>
        <v>10</v>
      </c>
      <c r="BT137" s="19" cm="1">
        <f t="array" ref="BT137">INDEX($K:$P,ROW(),MATCH(BT$3,$K$2:$P$2,0))</f>
        <v>10</v>
      </c>
      <c r="BU137" s="19" cm="1">
        <f t="array" ref="BU137">INDEX($K:$P,ROW(),MATCH(BU$3,$K$2:$P$2,0))</f>
        <v>10</v>
      </c>
      <c r="BV137" s="19" cm="1">
        <f t="array" ref="BV137">INDEX($K:$P,ROW(),MATCH(BV$3,$K$2:$P$2,0))</f>
        <v>10</v>
      </c>
      <c r="BW137" s="19" cm="1">
        <f t="array" ref="BW137">INDEX($K:$P,ROW(),MATCH(BW$3,$K$2:$P$2,0))</f>
        <v>10</v>
      </c>
      <c r="BX137" s="19" cm="1">
        <f t="array" ref="BX137">INDEX($K:$P,ROW(),MATCH(BX$3,$K$2:$P$2,0))</f>
        <v>10</v>
      </c>
      <c r="BY137" s="19" cm="1">
        <f t="array" ref="BY137">INDEX($K:$P,ROW(),MATCH(BY$3,$K$2:$P$2,0))</f>
        <v>10</v>
      </c>
      <c r="BZ137" s="19" cm="1">
        <f t="array" ref="BZ137">INDEX($K:$P,ROW(),MATCH(BZ$3,$K$2:$P$2,0))</f>
        <v>10</v>
      </c>
      <c r="CA137" s="19" cm="1">
        <f t="array" ref="CA137">INDEX($K:$P,ROW(),MATCH(CA$3,$K$2:$P$2,0))</f>
        <v>10</v>
      </c>
      <c r="CB137" s="19" cm="1">
        <f t="array" ref="CB137">INDEX($K:$P,ROW(),MATCH(CB$3,$K$2:$P$2,0))</f>
        <v>10</v>
      </c>
      <c r="CC137" s="19" cm="1">
        <f t="array" ref="CC137">INDEX($K:$P,ROW(),MATCH(CC$3,$K$2:$P$2,0))</f>
        <v>10</v>
      </c>
      <c r="CD137" s="19" cm="1">
        <f t="array" ref="CD137">INDEX($K:$P,ROW(),MATCH(CD$3,$K$2:$P$2,0))</f>
        <v>10</v>
      </c>
      <c r="CE137" s="19" cm="1">
        <f t="array" ref="CE137">INDEX($K:$P,ROW(),MATCH(CE$3,$K$2:$P$2,0))</f>
        <v>10</v>
      </c>
      <c r="CF137" s="19" cm="1">
        <f t="array" ref="CF137">INDEX($K:$P,ROW(),MATCH(CF$3,$K$2:$P$2,0))</f>
        <v>10</v>
      </c>
      <c r="CG137" s="19" cm="1">
        <f t="array" ref="CG137">INDEX($K:$P,ROW(),MATCH(CG$3,$K$2:$P$2,0))</f>
        <v>10</v>
      </c>
      <c r="CH137" s="19" cm="1">
        <f t="array" ref="CH137">INDEX($K:$P,ROW(),MATCH(CH$3,$K$2:$P$2,0))</f>
        <v>10</v>
      </c>
      <c r="CI137" s="19" cm="1">
        <f t="array" ref="CI137">INDEX($K:$P,ROW(),MATCH(CI$3,$K$2:$P$2,0))</f>
        <v>10</v>
      </c>
      <c r="CJ137" s="19" cm="1">
        <f t="array" ref="CJ137">INDEX($K:$P,ROW(),MATCH(CJ$3,$K$2:$P$2,0))</f>
        <v>10</v>
      </c>
      <c r="CK137" s="19" cm="1">
        <f t="array" ref="CK137">INDEX($K:$P,ROW(),MATCH(CK$3,$K$2:$P$2,0))</f>
        <v>10</v>
      </c>
      <c r="CL137" s="19" cm="1">
        <f t="array" ref="CL137">INDEX($K:$P,ROW(),MATCH(CL$3,$K$2:$P$2,0))</f>
        <v>10</v>
      </c>
    </row>
    <row r="138" spans="2:90" x14ac:dyDescent="0.4">
      <c r="B138" s="141" t="str">
        <f>+B130</f>
        <v>Item 3</v>
      </c>
      <c r="D138" t="s">
        <v>812</v>
      </c>
      <c r="E138" s="8" t="str">
        <f t="shared" si="75"/>
        <v>138 VOLLIST-EVP</v>
      </c>
      <c r="H138" s="31"/>
      <c r="I138" s="73"/>
      <c r="J138" s="73"/>
      <c r="K138" s="18">
        <v>10</v>
      </c>
      <c r="L138" s="18">
        <v>10</v>
      </c>
      <c r="M138" s="18">
        <v>10</v>
      </c>
      <c r="N138" s="18">
        <v>10</v>
      </c>
      <c r="O138" s="18">
        <v>10</v>
      </c>
      <c r="P138" s="18">
        <v>10</v>
      </c>
      <c r="R138" s="33"/>
      <c r="S138" s="19" cm="1">
        <f t="array" ref="S138">INDEX($K:$P,ROW(),MATCH(S$3,$K$2:$P$2,0))</f>
        <v>10</v>
      </c>
      <c r="T138" s="19" cm="1">
        <f t="array" ref="T138">INDEX($K:$P,ROW(),MATCH(T$3,$K$2:$P$2,0))</f>
        <v>10</v>
      </c>
      <c r="U138" s="19" cm="1">
        <f t="array" ref="U138">INDEX($K:$P,ROW(),MATCH(U$3,$K$2:$P$2,0))</f>
        <v>10</v>
      </c>
      <c r="V138" s="19" cm="1">
        <f t="array" ref="V138">INDEX($K:$P,ROW(),MATCH(V$3,$K$2:$P$2,0))</f>
        <v>10</v>
      </c>
      <c r="W138" s="19" cm="1">
        <f t="array" ref="W138">INDEX($K:$P,ROW(),MATCH(W$3,$K$2:$P$2,0))</f>
        <v>10</v>
      </c>
      <c r="X138" s="19" cm="1">
        <f t="array" ref="X138">INDEX($K:$P,ROW(),MATCH(X$3,$K$2:$P$2,0))</f>
        <v>10</v>
      </c>
      <c r="Y138" s="19" cm="1">
        <f t="array" ref="Y138">INDEX($K:$P,ROW(),MATCH(Y$3,$K$2:$P$2,0))</f>
        <v>10</v>
      </c>
      <c r="Z138" s="19" cm="1">
        <f t="array" ref="Z138">INDEX($K:$P,ROW(),MATCH(Z$3,$K$2:$P$2,0))</f>
        <v>10</v>
      </c>
      <c r="AA138" s="19" cm="1">
        <f t="array" ref="AA138">INDEX($K:$P,ROW(),MATCH(AA$3,$K$2:$P$2,0))</f>
        <v>10</v>
      </c>
      <c r="AB138" s="19" cm="1">
        <f t="array" ref="AB138">INDEX($K:$P,ROW(),MATCH(AB$3,$K$2:$P$2,0))</f>
        <v>10</v>
      </c>
      <c r="AC138" s="19" cm="1">
        <f t="array" ref="AC138">INDEX($K:$P,ROW(),MATCH(AC$3,$K$2:$P$2,0))</f>
        <v>10</v>
      </c>
      <c r="AD138" s="19" cm="1">
        <f t="array" ref="AD138">INDEX($K:$P,ROW(),MATCH(AD$3,$K$2:$P$2,0))</f>
        <v>10</v>
      </c>
      <c r="AE138" s="19" cm="1">
        <f t="array" ref="AE138">INDEX($K:$P,ROW(),MATCH(AE$3,$K$2:$P$2,0))</f>
        <v>10</v>
      </c>
      <c r="AF138" s="19" cm="1">
        <f t="array" ref="AF138">INDEX($K:$P,ROW(),MATCH(AF$3,$K$2:$P$2,0))</f>
        <v>10</v>
      </c>
      <c r="AG138" s="19" cm="1">
        <f t="array" ref="AG138">INDEX($K:$P,ROW(),MATCH(AG$3,$K$2:$P$2,0))</f>
        <v>10</v>
      </c>
      <c r="AH138" s="19" cm="1">
        <f t="array" ref="AH138">INDEX($K:$P,ROW(),MATCH(AH$3,$K$2:$P$2,0))</f>
        <v>10</v>
      </c>
      <c r="AI138" s="19" cm="1">
        <f t="array" ref="AI138">INDEX($K:$P,ROW(),MATCH(AI$3,$K$2:$P$2,0))</f>
        <v>10</v>
      </c>
      <c r="AJ138" s="19" cm="1">
        <f t="array" ref="AJ138">INDEX($K:$P,ROW(),MATCH(AJ$3,$K$2:$P$2,0))</f>
        <v>10</v>
      </c>
      <c r="AK138" s="19" cm="1">
        <f t="array" ref="AK138">INDEX($K:$P,ROW(),MATCH(AK$3,$K$2:$P$2,0))</f>
        <v>10</v>
      </c>
      <c r="AL138" s="19" cm="1">
        <f t="array" ref="AL138">INDEX($K:$P,ROW(),MATCH(AL$3,$K$2:$P$2,0))</f>
        <v>10</v>
      </c>
      <c r="AM138" s="19" cm="1">
        <f t="array" ref="AM138">INDEX($K:$P,ROW(),MATCH(AM$3,$K$2:$P$2,0))</f>
        <v>10</v>
      </c>
      <c r="AN138" s="19" cm="1">
        <f t="array" ref="AN138">INDEX($K:$P,ROW(),MATCH(AN$3,$K$2:$P$2,0))</f>
        <v>10</v>
      </c>
      <c r="AO138" s="19" cm="1">
        <f t="array" ref="AO138">INDEX($K:$P,ROW(),MATCH(AO$3,$K$2:$P$2,0))</f>
        <v>10</v>
      </c>
      <c r="AP138" s="19" cm="1">
        <f t="array" ref="AP138">INDEX($K:$P,ROW(),MATCH(AP$3,$K$2:$P$2,0))</f>
        <v>10</v>
      </c>
      <c r="AQ138" s="19" cm="1">
        <f t="array" ref="AQ138">INDEX($K:$P,ROW(),MATCH(AQ$3,$K$2:$P$2,0))</f>
        <v>10</v>
      </c>
      <c r="AR138" s="19" cm="1">
        <f t="array" ref="AR138">INDEX($K:$P,ROW(),MATCH(AR$3,$K$2:$P$2,0))</f>
        <v>10</v>
      </c>
      <c r="AS138" s="19" cm="1">
        <f t="array" ref="AS138">INDEX($K:$P,ROW(),MATCH(AS$3,$K$2:$P$2,0))</f>
        <v>10</v>
      </c>
      <c r="AT138" s="19" cm="1">
        <f t="array" ref="AT138">INDEX($K:$P,ROW(),MATCH(AT$3,$K$2:$P$2,0))</f>
        <v>10</v>
      </c>
      <c r="AU138" s="19" cm="1">
        <f t="array" ref="AU138">INDEX($K:$P,ROW(),MATCH(AU$3,$K$2:$P$2,0))</f>
        <v>10</v>
      </c>
      <c r="AV138" s="19" cm="1">
        <f t="array" ref="AV138">INDEX($K:$P,ROW(),MATCH(AV$3,$K$2:$P$2,0))</f>
        <v>10</v>
      </c>
      <c r="AW138" s="19" cm="1">
        <f t="array" ref="AW138">INDEX($K:$P,ROW(),MATCH(AW$3,$K$2:$P$2,0))</f>
        <v>10</v>
      </c>
      <c r="AX138" s="19" cm="1">
        <f t="array" ref="AX138">INDEX($K:$P,ROW(),MATCH(AX$3,$K$2:$P$2,0))</f>
        <v>10</v>
      </c>
      <c r="AY138" s="19" cm="1">
        <f t="array" ref="AY138">INDEX($K:$P,ROW(),MATCH(AY$3,$K$2:$P$2,0))</f>
        <v>10</v>
      </c>
      <c r="AZ138" s="19" cm="1">
        <f t="array" ref="AZ138">INDEX($K:$P,ROW(),MATCH(AZ$3,$K$2:$P$2,0))</f>
        <v>10</v>
      </c>
      <c r="BA138" s="19" cm="1">
        <f t="array" ref="BA138">INDEX($K:$P,ROW(),MATCH(BA$3,$K$2:$P$2,0))</f>
        <v>10</v>
      </c>
      <c r="BB138" s="19" cm="1">
        <f t="array" ref="BB138">INDEX($K:$P,ROW(),MATCH(BB$3,$K$2:$P$2,0))</f>
        <v>10</v>
      </c>
      <c r="BC138" s="19" cm="1">
        <f t="array" ref="BC138">INDEX($K:$P,ROW(),MATCH(BC$3,$K$2:$P$2,0))</f>
        <v>10</v>
      </c>
      <c r="BD138" s="19" cm="1">
        <f t="array" ref="BD138">INDEX($K:$P,ROW(),MATCH(BD$3,$K$2:$P$2,0))</f>
        <v>10</v>
      </c>
      <c r="BE138" s="19" cm="1">
        <f t="array" ref="BE138">INDEX($K:$P,ROW(),MATCH(BE$3,$K$2:$P$2,0))</f>
        <v>10</v>
      </c>
      <c r="BF138" s="19" cm="1">
        <f t="array" ref="BF138">INDEX($K:$P,ROW(),MATCH(BF$3,$K$2:$P$2,0))</f>
        <v>10</v>
      </c>
      <c r="BG138" s="19" cm="1">
        <f t="array" ref="BG138">INDEX($K:$P,ROW(),MATCH(BG$3,$K$2:$P$2,0))</f>
        <v>10</v>
      </c>
      <c r="BH138" s="19" cm="1">
        <f t="array" ref="BH138">INDEX($K:$P,ROW(),MATCH(BH$3,$K$2:$P$2,0))</f>
        <v>10</v>
      </c>
      <c r="BI138" s="19" cm="1">
        <f t="array" ref="BI138">INDEX($K:$P,ROW(),MATCH(BI$3,$K$2:$P$2,0))</f>
        <v>10</v>
      </c>
      <c r="BJ138" s="19" cm="1">
        <f t="array" ref="BJ138">INDEX($K:$P,ROW(),MATCH(BJ$3,$K$2:$P$2,0))</f>
        <v>10</v>
      </c>
      <c r="BK138" s="19" cm="1">
        <f t="array" ref="BK138">INDEX($K:$P,ROW(),MATCH(BK$3,$K$2:$P$2,0))</f>
        <v>10</v>
      </c>
      <c r="BL138" s="19" cm="1">
        <f t="array" ref="BL138">INDEX($K:$P,ROW(),MATCH(BL$3,$K$2:$P$2,0))</f>
        <v>10</v>
      </c>
      <c r="BM138" s="19" cm="1">
        <f t="array" ref="BM138">INDEX($K:$P,ROW(),MATCH(BM$3,$K$2:$P$2,0))</f>
        <v>10</v>
      </c>
      <c r="BN138" s="19" cm="1">
        <f t="array" ref="BN138">INDEX($K:$P,ROW(),MATCH(BN$3,$K$2:$P$2,0))</f>
        <v>10</v>
      </c>
      <c r="BO138" s="19" cm="1">
        <f t="array" ref="BO138">INDEX($K:$P,ROW(),MATCH(BO$3,$K$2:$P$2,0))</f>
        <v>10</v>
      </c>
      <c r="BP138" s="19" cm="1">
        <f t="array" ref="BP138">INDEX($K:$P,ROW(),MATCH(BP$3,$K$2:$P$2,0))</f>
        <v>10</v>
      </c>
      <c r="BQ138" s="19" cm="1">
        <f t="array" ref="BQ138">INDEX($K:$P,ROW(),MATCH(BQ$3,$K$2:$P$2,0))</f>
        <v>10</v>
      </c>
      <c r="BR138" s="19" cm="1">
        <f t="array" ref="BR138">INDEX($K:$P,ROW(),MATCH(BR$3,$K$2:$P$2,0))</f>
        <v>10</v>
      </c>
      <c r="BS138" s="19" cm="1">
        <f t="array" ref="BS138">INDEX($K:$P,ROW(),MATCH(BS$3,$K$2:$P$2,0))</f>
        <v>10</v>
      </c>
      <c r="BT138" s="19" cm="1">
        <f t="array" ref="BT138">INDEX($K:$P,ROW(),MATCH(BT$3,$K$2:$P$2,0))</f>
        <v>10</v>
      </c>
      <c r="BU138" s="19" cm="1">
        <f t="array" ref="BU138">INDEX($K:$P,ROW(),MATCH(BU$3,$K$2:$P$2,0))</f>
        <v>10</v>
      </c>
      <c r="BV138" s="19" cm="1">
        <f t="array" ref="BV138">INDEX($K:$P,ROW(),MATCH(BV$3,$K$2:$P$2,0))</f>
        <v>10</v>
      </c>
      <c r="BW138" s="19" cm="1">
        <f t="array" ref="BW138">INDEX($K:$P,ROW(),MATCH(BW$3,$K$2:$P$2,0))</f>
        <v>10</v>
      </c>
      <c r="BX138" s="19" cm="1">
        <f t="array" ref="BX138">INDEX($K:$P,ROW(),MATCH(BX$3,$K$2:$P$2,0))</f>
        <v>10</v>
      </c>
      <c r="BY138" s="19" cm="1">
        <f t="array" ref="BY138">INDEX($K:$P,ROW(),MATCH(BY$3,$K$2:$P$2,0))</f>
        <v>10</v>
      </c>
      <c r="BZ138" s="19" cm="1">
        <f t="array" ref="BZ138">INDEX($K:$P,ROW(),MATCH(BZ$3,$K$2:$P$2,0))</f>
        <v>10</v>
      </c>
      <c r="CA138" s="19" cm="1">
        <f t="array" ref="CA138">INDEX($K:$P,ROW(),MATCH(CA$3,$K$2:$P$2,0))</f>
        <v>10</v>
      </c>
      <c r="CB138" s="19" cm="1">
        <f t="array" ref="CB138">INDEX($K:$P,ROW(),MATCH(CB$3,$K$2:$P$2,0))</f>
        <v>10</v>
      </c>
      <c r="CC138" s="19" cm="1">
        <f t="array" ref="CC138">INDEX($K:$P,ROW(),MATCH(CC$3,$K$2:$P$2,0))</f>
        <v>10</v>
      </c>
      <c r="CD138" s="19" cm="1">
        <f t="array" ref="CD138">INDEX($K:$P,ROW(),MATCH(CD$3,$K$2:$P$2,0))</f>
        <v>10</v>
      </c>
      <c r="CE138" s="19" cm="1">
        <f t="array" ref="CE138">INDEX($K:$P,ROW(),MATCH(CE$3,$K$2:$P$2,0))</f>
        <v>10</v>
      </c>
      <c r="CF138" s="19" cm="1">
        <f t="array" ref="CF138">INDEX($K:$P,ROW(),MATCH(CF$3,$K$2:$P$2,0))</f>
        <v>10</v>
      </c>
      <c r="CG138" s="19" cm="1">
        <f t="array" ref="CG138">INDEX($K:$P,ROW(),MATCH(CG$3,$K$2:$P$2,0))</f>
        <v>10</v>
      </c>
      <c r="CH138" s="19" cm="1">
        <f t="array" ref="CH138">INDEX($K:$P,ROW(),MATCH(CH$3,$K$2:$P$2,0))</f>
        <v>10</v>
      </c>
      <c r="CI138" s="19" cm="1">
        <f t="array" ref="CI138">INDEX($K:$P,ROW(),MATCH(CI$3,$K$2:$P$2,0))</f>
        <v>10</v>
      </c>
      <c r="CJ138" s="19" cm="1">
        <f t="array" ref="CJ138">INDEX($K:$P,ROW(),MATCH(CJ$3,$K$2:$P$2,0))</f>
        <v>10</v>
      </c>
      <c r="CK138" s="19" cm="1">
        <f t="array" ref="CK138">INDEX($K:$P,ROW(),MATCH(CK$3,$K$2:$P$2,0))</f>
        <v>10</v>
      </c>
      <c r="CL138" s="19" cm="1">
        <f t="array" ref="CL138">INDEX($K:$P,ROW(),MATCH(CL$3,$K$2:$P$2,0))</f>
        <v>10</v>
      </c>
    </row>
    <row r="139" spans="2:90" x14ac:dyDescent="0.4">
      <c r="B139" s="141" t="str">
        <f>+B131</f>
        <v>Item 4</v>
      </c>
      <c r="D139" t="s">
        <v>812</v>
      </c>
      <c r="E139" s="8" t="str">
        <f t="shared" si="75"/>
        <v>139 VOLLIST-EVP</v>
      </c>
      <c r="H139" s="31"/>
      <c r="I139" s="73"/>
      <c r="J139" s="73"/>
      <c r="K139" s="18">
        <v>10</v>
      </c>
      <c r="L139" s="18">
        <v>10</v>
      </c>
      <c r="M139" s="18">
        <v>10</v>
      </c>
      <c r="N139" s="18">
        <v>10</v>
      </c>
      <c r="O139" s="18">
        <v>10</v>
      </c>
      <c r="P139" s="18">
        <v>10</v>
      </c>
      <c r="R139" s="33"/>
      <c r="S139" s="19" cm="1">
        <f t="array" ref="S139">INDEX($K:$P,ROW(),MATCH(S$3,$K$2:$P$2,0))</f>
        <v>10</v>
      </c>
      <c r="T139" s="19" cm="1">
        <f t="array" ref="T139">INDEX($K:$P,ROW(),MATCH(T$3,$K$2:$P$2,0))</f>
        <v>10</v>
      </c>
      <c r="U139" s="19" cm="1">
        <f t="array" ref="U139">INDEX($K:$P,ROW(),MATCH(U$3,$K$2:$P$2,0))</f>
        <v>10</v>
      </c>
      <c r="V139" s="19" cm="1">
        <f t="array" ref="V139">INDEX($K:$P,ROW(),MATCH(V$3,$K$2:$P$2,0))</f>
        <v>10</v>
      </c>
      <c r="W139" s="19" cm="1">
        <f t="array" ref="W139">INDEX($K:$P,ROW(),MATCH(W$3,$K$2:$P$2,0))</f>
        <v>10</v>
      </c>
      <c r="X139" s="19" cm="1">
        <f t="array" ref="X139">INDEX($K:$P,ROW(),MATCH(X$3,$K$2:$P$2,0))</f>
        <v>10</v>
      </c>
      <c r="Y139" s="19" cm="1">
        <f t="array" ref="Y139">INDEX($K:$P,ROW(),MATCH(Y$3,$K$2:$P$2,0))</f>
        <v>10</v>
      </c>
      <c r="Z139" s="19" cm="1">
        <f t="array" ref="Z139">INDEX($K:$P,ROW(),MATCH(Z$3,$K$2:$P$2,0))</f>
        <v>10</v>
      </c>
      <c r="AA139" s="19" cm="1">
        <f t="array" ref="AA139">INDEX($K:$P,ROW(),MATCH(AA$3,$K$2:$P$2,0))</f>
        <v>10</v>
      </c>
      <c r="AB139" s="19" cm="1">
        <f t="array" ref="AB139">INDEX($K:$P,ROW(),MATCH(AB$3,$K$2:$P$2,0))</f>
        <v>10</v>
      </c>
      <c r="AC139" s="19" cm="1">
        <f t="array" ref="AC139">INDEX($K:$P,ROW(),MATCH(AC$3,$K$2:$P$2,0))</f>
        <v>10</v>
      </c>
      <c r="AD139" s="19" cm="1">
        <f t="array" ref="AD139">INDEX($K:$P,ROW(),MATCH(AD$3,$K$2:$P$2,0))</f>
        <v>10</v>
      </c>
      <c r="AE139" s="19" cm="1">
        <f t="array" ref="AE139">INDEX($K:$P,ROW(),MATCH(AE$3,$K$2:$P$2,0))</f>
        <v>10</v>
      </c>
      <c r="AF139" s="19" cm="1">
        <f t="array" ref="AF139">INDEX($K:$P,ROW(),MATCH(AF$3,$K$2:$P$2,0))</f>
        <v>10</v>
      </c>
      <c r="AG139" s="19" cm="1">
        <f t="array" ref="AG139">INDEX($K:$P,ROW(),MATCH(AG$3,$K$2:$P$2,0))</f>
        <v>10</v>
      </c>
      <c r="AH139" s="19" cm="1">
        <f t="array" ref="AH139">INDEX($K:$P,ROW(),MATCH(AH$3,$K$2:$P$2,0))</f>
        <v>10</v>
      </c>
      <c r="AI139" s="19" cm="1">
        <f t="array" ref="AI139">INDEX($K:$P,ROW(),MATCH(AI$3,$K$2:$P$2,0))</f>
        <v>10</v>
      </c>
      <c r="AJ139" s="19" cm="1">
        <f t="array" ref="AJ139">INDEX($K:$P,ROW(),MATCH(AJ$3,$K$2:$P$2,0))</f>
        <v>10</v>
      </c>
      <c r="AK139" s="19" cm="1">
        <f t="array" ref="AK139">INDEX($K:$P,ROW(),MATCH(AK$3,$K$2:$P$2,0))</f>
        <v>10</v>
      </c>
      <c r="AL139" s="19" cm="1">
        <f t="array" ref="AL139">INDEX($K:$P,ROW(),MATCH(AL$3,$K$2:$P$2,0))</f>
        <v>10</v>
      </c>
      <c r="AM139" s="19" cm="1">
        <f t="array" ref="AM139">INDEX($K:$P,ROW(),MATCH(AM$3,$K$2:$P$2,0))</f>
        <v>10</v>
      </c>
      <c r="AN139" s="19" cm="1">
        <f t="array" ref="AN139">INDEX($K:$P,ROW(),MATCH(AN$3,$K$2:$P$2,0))</f>
        <v>10</v>
      </c>
      <c r="AO139" s="19" cm="1">
        <f t="array" ref="AO139">INDEX($K:$P,ROW(),MATCH(AO$3,$K$2:$P$2,0))</f>
        <v>10</v>
      </c>
      <c r="AP139" s="19" cm="1">
        <f t="array" ref="AP139">INDEX($K:$P,ROW(),MATCH(AP$3,$K$2:$P$2,0))</f>
        <v>10</v>
      </c>
      <c r="AQ139" s="19" cm="1">
        <f t="array" ref="AQ139">INDEX($K:$P,ROW(),MATCH(AQ$3,$K$2:$P$2,0))</f>
        <v>10</v>
      </c>
      <c r="AR139" s="19" cm="1">
        <f t="array" ref="AR139">INDEX($K:$P,ROW(),MATCH(AR$3,$K$2:$P$2,0))</f>
        <v>10</v>
      </c>
      <c r="AS139" s="19" cm="1">
        <f t="array" ref="AS139">INDEX($K:$P,ROW(),MATCH(AS$3,$K$2:$P$2,0))</f>
        <v>10</v>
      </c>
      <c r="AT139" s="19" cm="1">
        <f t="array" ref="AT139">INDEX($K:$P,ROW(),MATCH(AT$3,$K$2:$P$2,0))</f>
        <v>10</v>
      </c>
      <c r="AU139" s="19" cm="1">
        <f t="array" ref="AU139">INDEX($K:$P,ROW(),MATCH(AU$3,$K$2:$P$2,0))</f>
        <v>10</v>
      </c>
      <c r="AV139" s="19" cm="1">
        <f t="array" ref="AV139">INDEX($K:$P,ROW(),MATCH(AV$3,$K$2:$P$2,0))</f>
        <v>10</v>
      </c>
      <c r="AW139" s="19" cm="1">
        <f t="array" ref="AW139">INDEX($K:$P,ROW(),MATCH(AW$3,$K$2:$P$2,0))</f>
        <v>10</v>
      </c>
      <c r="AX139" s="19" cm="1">
        <f t="array" ref="AX139">INDEX($K:$P,ROW(),MATCH(AX$3,$K$2:$P$2,0))</f>
        <v>10</v>
      </c>
      <c r="AY139" s="19" cm="1">
        <f t="array" ref="AY139">INDEX($K:$P,ROW(),MATCH(AY$3,$K$2:$P$2,0))</f>
        <v>10</v>
      </c>
      <c r="AZ139" s="19" cm="1">
        <f t="array" ref="AZ139">INDEX($K:$P,ROW(),MATCH(AZ$3,$K$2:$P$2,0))</f>
        <v>10</v>
      </c>
      <c r="BA139" s="19" cm="1">
        <f t="array" ref="BA139">INDEX($K:$P,ROW(),MATCH(BA$3,$K$2:$P$2,0))</f>
        <v>10</v>
      </c>
      <c r="BB139" s="19" cm="1">
        <f t="array" ref="BB139">INDEX($K:$P,ROW(),MATCH(BB$3,$K$2:$P$2,0))</f>
        <v>10</v>
      </c>
      <c r="BC139" s="19" cm="1">
        <f t="array" ref="BC139">INDEX($K:$P,ROW(),MATCH(BC$3,$K$2:$P$2,0))</f>
        <v>10</v>
      </c>
      <c r="BD139" s="19" cm="1">
        <f t="array" ref="BD139">INDEX($K:$P,ROW(),MATCH(BD$3,$K$2:$P$2,0))</f>
        <v>10</v>
      </c>
      <c r="BE139" s="19" cm="1">
        <f t="array" ref="BE139">INDEX($K:$P,ROW(),MATCH(BE$3,$K$2:$P$2,0))</f>
        <v>10</v>
      </c>
      <c r="BF139" s="19" cm="1">
        <f t="array" ref="BF139">INDEX($K:$P,ROW(),MATCH(BF$3,$K$2:$P$2,0))</f>
        <v>10</v>
      </c>
      <c r="BG139" s="19" cm="1">
        <f t="array" ref="BG139">INDEX($K:$P,ROW(),MATCH(BG$3,$K$2:$P$2,0))</f>
        <v>10</v>
      </c>
      <c r="BH139" s="19" cm="1">
        <f t="array" ref="BH139">INDEX($K:$P,ROW(),MATCH(BH$3,$K$2:$P$2,0))</f>
        <v>10</v>
      </c>
      <c r="BI139" s="19" cm="1">
        <f t="array" ref="BI139">INDEX($K:$P,ROW(),MATCH(BI$3,$K$2:$P$2,0))</f>
        <v>10</v>
      </c>
      <c r="BJ139" s="19" cm="1">
        <f t="array" ref="BJ139">INDEX($K:$P,ROW(),MATCH(BJ$3,$K$2:$P$2,0))</f>
        <v>10</v>
      </c>
      <c r="BK139" s="19" cm="1">
        <f t="array" ref="BK139">INDEX($K:$P,ROW(),MATCH(BK$3,$K$2:$P$2,0))</f>
        <v>10</v>
      </c>
      <c r="BL139" s="19" cm="1">
        <f t="array" ref="BL139">INDEX($K:$P,ROW(),MATCH(BL$3,$K$2:$P$2,0))</f>
        <v>10</v>
      </c>
      <c r="BM139" s="19" cm="1">
        <f t="array" ref="BM139">INDEX($K:$P,ROW(),MATCH(BM$3,$K$2:$P$2,0))</f>
        <v>10</v>
      </c>
      <c r="BN139" s="19" cm="1">
        <f t="array" ref="BN139">INDEX($K:$P,ROW(),MATCH(BN$3,$K$2:$P$2,0))</f>
        <v>10</v>
      </c>
      <c r="BO139" s="19" cm="1">
        <f t="array" ref="BO139">INDEX($K:$P,ROW(),MATCH(BO$3,$K$2:$P$2,0))</f>
        <v>10</v>
      </c>
      <c r="BP139" s="19" cm="1">
        <f t="array" ref="BP139">INDEX($K:$P,ROW(),MATCH(BP$3,$K$2:$P$2,0))</f>
        <v>10</v>
      </c>
      <c r="BQ139" s="19" cm="1">
        <f t="array" ref="BQ139">INDEX($K:$P,ROW(),MATCH(BQ$3,$K$2:$P$2,0))</f>
        <v>10</v>
      </c>
      <c r="BR139" s="19" cm="1">
        <f t="array" ref="BR139">INDEX($K:$P,ROW(),MATCH(BR$3,$K$2:$P$2,0))</f>
        <v>10</v>
      </c>
      <c r="BS139" s="19" cm="1">
        <f t="array" ref="BS139">INDEX($K:$P,ROW(),MATCH(BS$3,$K$2:$P$2,0))</f>
        <v>10</v>
      </c>
      <c r="BT139" s="19" cm="1">
        <f t="array" ref="BT139">INDEX($K:$P,ROW(),MATCH(BT$3,$K$2:$P$2,0))</f>
        <v>10</v>
      </c>
      <c r="BU139" s="19" cm="1">
        <f t="array" ref="BU139">INDEX($K:$P,ROW(),MATCH(BU$3,$K$2:$P$2,0))</f>
        <v>10</v>
      </c>
      <c r="BV139" s="19" cm="1">
        <f t="array" ref="BV139">INDEX($K:$P,ROW(),MATCH(BV$3,$K$2:$P$2,0))</f>
        <v>10</v>
      </c>
      <c r="BW139" s="19" cm="1">
        <f t="array" ref="BW139">INDEX($K:$P,ROW(),MATCH(BW$3,$K$2:$P$2,0))</f>
        <v>10</v>
      </c>
      <c r="BX139" s="19" cm="1">
        <f t="array" ref="BX139">INDEX($K:$P,ROW(),MATCH(BX$3,$K$2:$P$2,0))</f>
        <v>10</v>
      </c>
      <c r="BY139" s="19" cm="1">
        <f t="array" ref="BY139">INDEX($K:$P,ROW(),MATCH(BY$3,$K$2:$P$2,0))</f>
        <v>10</v>
      </c>
      <c r="BZ139" s="19" cm="1">
        <f t="array" ref="BZ139">INDEX($K:$P,ROW(),MATCH(BZ$3,$K$2:$P$2,0))</f>
        <v>10</v>
      </c>
      <c r="CA139" s="19" cm="1">
        <f t="array" ref="CA139">INDEX($K:$P,ROW(),MATCH(CA$3,$K$2:$P$2,0))</f>
        <v>10</v>
      </c>
      <c r="CB139" s="19" cm="1">
        <f t="array" ref="CB139">INDEX($K:$P,ROW(),MATCH(CB$3,$K$2:$P$2,0))</f>
        <v>10</v>
      </c>
      <c r="CC139" s="19" cm="1">
        <f t="array" ref="CC139">INDEX($K:$P,ROW(),MATCH(CC$3,$K$2:$P$2,0))</f>
        <v>10</v>
      </c>
      <c r="CD139" s="19" cm="1">
        <f t="array" ref="CD139">INDEX($K:$P,ROW(),MATCH(CD$3,$K$2:$P$2,0))</f>
        <v>10</v>
      </c>
      <c r="CE139" s="19" cm="1">
        <f t="array" ref="CE139">INDEX($K:$P,ROW(),MATCH(CE$3,$K$2:$P$2,0))</f>
        <v>10</v>
      </c>
      <c r="CF139" s="19" cm="1">
        <f t="array" ref="CF139">INDEX($K:$P,ROW(),MATCH(CF$3,$K$2:$P$2,0))</f>
        <v>10</v>
      </c>
      <c r="CG139" s="19" cm="1">
        <f t="array" ref="CG139">INDEX($K:$P,ROW(),MATCH(CG$3,$K$2:$P$2,0))</f>
        <v>10</v>
      </c>
      <c r="CH139" s="19" cm="1">
        <f t="array" ref="CH139">INDEX($K:$P,ROW(),MATCH(CH$3,$K$2:$P$2,0))</f>
        <v>10</v>
      </c>
      <c r="CI139" s="19" cm="1">
        <f t="array" ref="CI139">INDEX($K:$P,ROW(),MATCH(CI$3,$K$2:$P$2,0))</f>
        <v>10</v>
      </c>
      <c r="CJ139" s="19" cm="1">
        <f t="array" ref="CJ139">INDEX($K:$P,ROW(),MATCH(CJ$3,$K$2:$P$2,0))</f>
        <v>10</v>
      </c>
      <c r="CK139" s="19" cm="1">
        <f t="array" ref="CK139">INDEX($K:$P,ROW(),MATCH(CK$3,$K$2:$P$2,0))</f>
        <v>10</v>
      </c>
      <c r="CL139" s="19" cm="1">
        <f t="array" ref="CL139">INDEX($K:$P,ROW(),MATCH(CL$3,$K$2:$P$2,0))</f>
        <v>10</v>
      </c>
    </row>
    <row r="140" spans="2:90" x14ac:dyDescent="0.4">
      <c r="B140" s="141" t="str">
        <f>+B132</f>
        <v>Item 5</v>
      </c>
      <c r="D140" t="s">
        <v>812</v>
      </c>
      <c r="E140" s="8" t="str">
        <f t="shared" si="75"/>
        <v>140 VOLLIST-EVP</v>
      </c>
      <c r="H140" s="31"/>
      <c r="I140" s="73"/>
      <c r="J140" s="73"/>
      <c r="K140" s="18">
        <v>10</v>
      </c>
      <c r="L140" s="18">
        <v>10</v>
      </c>
      <c r="M140" s="18">
        <v>10</v>
      </c>
      <c r="N140" s="18">
        <v>10</v>
      </c>
      <c r="O140" s="18">
        <v>10</v>
      </c>
      <c r="P140" s="18">
        <v>10</v>
      </c>
      <c r="R140" s="33"/>
      <c r="S140" s="19" cm="1">
        <f t="array" ref="S140">INDEX($K:$P,ROW(),MATCH(S$3,$K$2:$P$2,0))</f>
        <v>10</v>
      </c>
      <c r="T140" s="19" cm="1">
        <f t="array" ref="T140">INDEX($K:$P,ROW(),MATCH(T$3,$K$2:$P$2,0))</f>
        <v>10</v>
      </c>
      <c r="U140" s="19" cm="1">
        <f t="array" ref="U140">INDEX($K:$P,ROW(),MATCH(U$3,$K$2:$P$2,0))</f>
        <v>10</v>
      </c>
      <c r="V140" s="19" cm="1">
        <f t="array" ref="V140">INDEX($K:$P,ROW(),MATCH(V$3,$K$2:$P$2,0))</f>
        <v>10</v>
      </c>
      <c r="W140" s="19" cm="1">
        <f t="array" ref="W140">INDEX($K:$P,ROW(),MATCH(W$3,$K$2:$P$2,0))</f>
        <v>10</v>
      </c>
      <c r="X140" s="19" cm="1">
        <f t="array" ref="X140">INDEX($K:$P,ROW(),MATCH(X$3,$K$2:$P$2,0))</f>
        <v>10</v>
      </c>
      <c r="Y140" s="19" cm="1">
        <f t="array" ref="Y140">INDEX($K:$P,ROW(),MATCH(Y$3,$K$2:$P$2,0))</f>
        <v>10</v>
      </c>
      <c r="Z140" s="19" cm="1">
        <f t="array" ref="Z140">INDEX($K:$P,ROW(),MATCH(Z$3,$K$2:$P$2,0))</f>
        <v>10</v>
      </c>
      <c r="AA140" s="19" cm="1">
        <f t="array" ref="AA140">INDEX($K:$P,ROW(),MATCH(AA$3,$K$2:$P$2,0))</f>
        <v>10</v>
      </c>
      <c r="AB140" s="19" cm="1">
        <f t="array" ref="AB140">INDEX($K:$P,ROW(),MATCH(AB$3,$K$2:$P$2,0))</f>
        <v>10</v>
      </c>
      <c r="AC140" s="19" cm="1">
        <f t="array" ref="AC140">INDEX($K:$P,ROW(),MATCH(AC$3,$K$2:$P$2,0))</f>
        <v>10</v>
      </c>
      <c r="AD140" s="19" cm="1">
        <f t="array" ref="AD140">INDEX($K:$P,ROW(),MATCH(AD$3,$K$2:$P$2,0))</f>
        <v>10</v>
      </c>
      <c r="AE140" s="19" cm="1">
        <f t="array" ref="AE140">INDEX($K:$P,ROW(),MATCH(AE$3,$K$2:$P$2,0))</f>
        <v>10</v>
      </c>
      <c r="AF140" s="19" cm="1">
        <f t="array" ref="AF140">INDEX($K:$P,ROW(),MATCH(AF$3,$K$2:$P$2,0))</f>
        <v>10</v>
      </c>
      <c r="AG140" s="19" cm="1">
        <f t="array" ref="AG140">INDEX($K:$P,ROW(),MATCH(AG$3,$K$2:$P$2,0))</f>
        <v>10</v>
      </c>
      <c r="AH140" s="19" cm="1">
        <f t="array" ref="AH140">INDEX($K:$P,ROW(),MATCH(AH$3,$K$2:$P$2,0))</f>
        <v>10</v>
      </c>
      <c r="AI140" s="19" cm="1">
        <f t="array" ref="AI140">INDEX($K:$P,ROW(),MATCH(AI$3,$K$2:$P$2,0))</f>
        <v>10</v>
      </c>
      <c r="AJ140" s="19" cm="1">
        <f t="array" ref="AJ140">INDEX($K:$P,ROW(),MATCH(AJ$3,$K$2:$P$2,0))</f>
        <v>10</v>
      </c>
      <c r="AK140" s="19" cm="1">
        <f t="array" ref="AK140">INDEX($K:$P,ROW(),MATCH(AK$3,$K$2:$P$2,0))</f>
        <v>10</v>
      </c>
      <c r="AL140" s="19" cm="1">
        <f t="array" ref="AL140">INDEX($K:$P,ROW(),MATCH(AL$3,$K$2:$P$2,0))</f>
        <v>10</v>
      </c>
      <c r="AM140" s="19" cm="1">
        <f t="array" ref="AM140">INDEX($K:$P,ROW(),MATCH(AM$3,$K$2:$P$2,0))</f>
        <v>10</v>
      </c>
      <c r="AN140" s="19" cm="1">
        <f t="array" ref="AN140">INDEX($K:$P,ROW(),MATCH(AN$3,$K$2:$P$2,0))</f>
        <v>10</v>
      </c>
      <c r="AO140" s="19" cm="1">
        <f t="array" ref="AO140">INDEX($K:$P,ROW(),MATCH(AO$3,$K$2:$P$2,0))</f>
        <v>10</v>
      </c>
      <c r="AP140" s="19" cm="1">
        <f t="array" ref="AP140">INDEX($K:$P,ROW(),MATCH(AP$3,$K$2:$P$2,0))</f>
        <v>10</v>
      </c>
      <c r="AQ140" s="19" cm="1">
        <f t="array" ref="AQ140">INDEX($K:$P,ROW(),MATCH(AQ$3,$K$2:$P$2,0))</f>
        <v>10</v>
      </c>
      <c r="AR140" s="19" cm="1">
        <f t="array" ref="AR140">INDEX($K:$P,ROW(),MATCH(AR$3,$K$2:$P$2,0))</f>
        <v>10</v>
      </c>
      <c r="AS140" s="19" cm="1">
        <f t="array" ref="AS140">INDEX($K:$P,ROW(),MATCH(AS$3,$K$2:$P$2,0))</f>
        <v>10</v>
      </c>
      <c r="AT140" s="19" cm="1">
        <f t="array" ref="AT140">INDEX($K:$P,ROW(),MATCH(AT$3,$K$2:$P$2,0))</f>
        <v>10</v>
      </c>
      <c r="AU140" s="19" cm="1">
        <f t="array" ref="AU140">INDEX($K:$P,ROW(),MATCH(AU$3,$K$2:$P$2,0))</f>
        <v>10</v>
      </c>
      <c r="AV140" s="19" cm="1">
        <f t="array" ref="AV140">INDEX($K:$P,ROW(),MATCH(AV$3,$K$2:$P$2,0))</f>
        <v>10</v>
      </c>
      <c r="AW140" s="19" cm="1">
        <f t="array" ref="AW140">INDEX($K:$P,ROW(),MATCH(AW$3,$K$2:$P$2,0))</f>
        <v>10</v>
      </c>
      <c r="AX140" s="19" cm="1">
        <f t="array" ref="AX140">INDEX($K:$P,ROW(),MATCH(AX$3,$K$2:$P$2,0))</f>
        <v>10</v>
      </c>
      <c r="AY140" s="19" cm="1">
        <f t="array" ref="AY140">INDEX($K:$P,ROW(),MATCH(AY$3,$K$2:$P$2,0))</f>
        <v>10</v>
      </c>
      <c r="AZ140" s="19" cm="1">
        <f t="array" ref="AZ140">INDEX($K:$P,ROW(),MATCH(AZ$3,$K$2:$P$2,0))</f>
        <v>10</v>
      </c>
      <c r="BA140" s="19" cm="1">
        <f t="array" ref="BA140">INDEX($K:$P,ROW(),MATCH(BA$3,$K$2:$P$2,0))</f>
        <v>10</v>
      </c>
      <c r="BB140" s="19" cm="1">
        <f t="array" ref="BB140">INDEX($K:$P,ROW(),MATCH(BB$3,$K$2:$P$2,0))</f>
        <v>10</v>
      </c>
      <c r="BC140" s="19" cm="1">
        <f t="array" ref="BC140">INDEX($K:$P,ROW(),MATCH(BC$3,$K$2:$P$2,0))</f>
        <v>10</v>
      </c>
      <c r="BD140" s="19" cm="1">
        <f t="array" ref="BD140">INDEX($K:$P,ROW(),MATCH(BD$3,$K$2:$P$2,0))</f>
        <v>10</v>
      </c>
      <c r="BE140" s="19" cm="1">
        <f t="array" ref="BE140">INDEX($K:$P,ROW(),MATCH(BE$3,$K$2:$P$2,0))</f>
        <v>10</v>
      </c>
      <c r="BF140" s="19" cm="1">
        <f t="array" ref="BF140">INDEX($K:$P,ROW(),MATCH(BF$3,$K$2:$P$2,0))</f>
        <v>10</v>
      </c>
      <c r="BG140" s="19" cm="1">
        <f t="array" ref="BG140">INDEX($K:$P,ROW(),MATCH(BG$3,$K$2:$P$2,0))</f>
        <v>10</v>
      </c>
      <c r="BH140" s="19" cm="1">
        <f t="array" ref="BH140">INDEX($K:$P,ROW(),MATCH(BH$3,$K$2:$P$2,0))</f>
        <v>10</v>
      </c>
      <c r="BI140" s="19" cm="1">
        <f t="array" ref="BI140">INDEX($K:$P,ROW(),MATCH(BI$3,$K$2:$P$2,0))</f>
        <v>10</v>
      </c>
      <c r="BJ140" s="19" cm="1">
        <f t="array" ref="BJ140">INDEX($K:$P,ROW(),MATCH(BJ$3,$K$2:$P$2,0))</f>
        <v>10</v>
      </c>
      <c r="BK140" s="19" cm="1">
        <f t="array" ref="BK140">INDEX($K:$P,ROW(),MATCH(BK$3,$K$2:$P$2,0))</f>
        <v>10</v>
      </c>
      <c r="BL140" s="19" cm="1">
        <f t="array" ref="BL140">INDEX($K:$P,ROW(),MATCH(BL$3,$K$2:$P$2,0))</f>
        <v>10</v>
      </c>
      <c r="BM140" s="19" cm="1">
        <f t="array" ref="BM140">INDEX($K:$P,ROW(),MATCH(BM$3,$K$2:$P$2,0))</f>
        <v>10</v>
      </c>
      <c r="BN140" s="19" cm="1">
        <f t="array" ref="BN140">INDEX($K:$P,ROW(),MATCH(BN$3,$K$2:$P$2,0))</f>
        <v>10</v>
      </c>
      <c r="BO140" s="19" cm="1">
        <f t="array" ref="BO140">INDEX($K:$P,ROW(),MATCH(BO$3,$K$2:$P$2,0))</f>
        <v>10</v>
      </c>
      <c r="BP140" s="19" cm="1">
        <f t="array" ref="BP140">INDEX($K:$P,ROW(),MATCH(BP$3,$K$2:$P$2,0))</f>
        <v>10</v>
      </c>
      <c r="BQ140" s="19" cm="1">
        <f t="array" ref="BQ140">INDEX($K:$P,ROW(),MATCH(BQ$3,$K$2:$P$2,0))</f>
        <v>10</v>
      </c>
      <c r="BR140" s="19" cm="1">
        <f t="array" ref="BR140">INDEX($K:$P,ROW(),MATCH(BR$3,$K$2:$P$2,0))</f>
        <v>10</v>
      </c>
      <c r="BS140" s="19" cm="1">
        <f t="array" ref="BS140">INDEX($K:$P,ROW(),MATCH(BS$3,$K$2:$P$2,0))</f>
        <v>10</v>
      </c>
      <c r="BT140" s="19" cm="1">
        <f t="array" ref="BT140">INDEX($K:$P,ROW(),MATCH(BT$3,$K$2:$P$2,0))</f>
        <v>10</v>
      </c>
      <c r="BU140" s="19" cm="1">
        <f t="array" ref="BU140">INDEX($K:$P,ROW(),MATCH(BU$3,$K$2:$P$2,0))</f>
        <v>10</v>
      </c>
      <c r="BV140" s="19" cm="1">
        <f t="array" ref="BV140">INDEX($K:$P,ROW(),MATCH(BV$3,$K$2:$P$2,0))</f>
        <v>10</v>
      </c>
      <c r="BW140" s="19" cm="1">
        <f t="array" ref="BW140">INDEX($K:$P,ROW(),MATCH(BW$3,$K$2:$P$2,0))</f>
        <v>10</v>
      </c>
      <c r="BX140" s="19" cm="1">
        <f t="array" ref="BX140">INDEX($K:$P,ROW(),MATCH(BX$3,$K$2:$P$2,0))</f>
        <v>10</v>
      </c>
      <c r="BY140" s="19" cm="1">
        <f t="array" ref="BY140">INDEX($K:$P,ROW(),MATCH(BY$3,$K$2:$P$2,0))</f>
        <v>10</v>
      </c>
      <c r="BZ140" s="19" cm="1">
        <f t="array" ref="BZ140">INDEX($K:$P,ROW(),MATCH(BZ$3,$K$2:$P$2,0))</f>
        <v>10</v>
      </c>
      <c r="CA140" s="19" cm="1">
        <f t="array" ref="CA140">INDEX($K:$P,ROW(),MATCH(CA$3,$K$2:$P$2,0))</f>
        <v>10</v>
      </c>
      <c r="CB140" s="19" cm="1">
        <f t="array" ref="CB140">INDEX($K:$P,ROW(),MATCH(CB$3,$K$2:$P$2,0))</f>
        <v>10</v>
      </c>
      <c r="CC140" s="19" cm="1">
        <f t="array" ref="CC140">INDEX($K:$P,ROW(),MATCH(CC$3,$K$2:$P$2,0))</f>
        <v>10</v>
      </c>
      <c r="CD140" s="19" cm="1">
        <f t="array" ref="CD140">INDEX($K:$P,ROW(),MATCH(CD$3,$K$2:$P$2,0))</f>
        <v>10</v>
      </c>
      <c r="CE140" s="19" cm="1">
        <f t="array" ref="CE140">INDEX($K:$P,ROW(),MATCH(CE$3,$K$2:$P$2,0))</f>
        <v>10</v>
      </c>
      <c r="CF140" s="19" cm="1">
        <f t="array" ref="CF140">INDEX($K:$P,ROW(),MATCH(CF$3,$K$2:$P$2,0))</f>
        <v>10</v>
      </c>
      <c r="CG140" s="19" cm="1">
        <f t="array" ref="CG140">INDEX($K:$P,ROW(),MATCH(CG$3,$K$2:$P$2,0))</f>
        <v>10</v>
      </c>
      <c r="CH140" s="19" cm="1">
        <f t="array" ref="CH140">INDEX($K:$P,ROW(),MATCH(CH$3,$K$2:$P$2,0))</f>
        <v>10</v>
      </c>
      <c r="CI140" s="19" cm="1">
        <f t="array" ref="CI140">INDEX($K:$P,ROW(),MATCH(CI$3,$K$2:$P$2,0))</f>
        <v>10</v>
      </c>
      <c r="CJ140" s="19" cm="1">
        <f t="array" ref="CJ140">INDEX($K:$P,ROW(),MATCH(CJ$3,$K$2:$P$2,0))</f>
        <v>10</v>
      </c>
      <c r="CK140" s="19" cm="1">
        <f t="array" ref="CK140">INDEX($K:$P,ROW(),MATCH(CK$3,$K$2:$P$2,0))</f>
        <v>10</v>
      </c>
      <c r="CL140" s="19" cm="1">
        <f t="array" ref="CL140">INDEX($K:$P,ROW(),MATCH(CL$3,$K$2:$P$2,0))</f>
        <v>10</v>
      </c>
    </row>
    <row r="141" spans="2:90" x14ac:dyDescent="0.4">
      <c r="B141" s="124"/>
      <c r="D141" t="s">
        <v>812</v>
      </c>
      <c r="E141" s="8" t="str">
        <f t="shared" si="75"/>
        <v>141 VOLLIST-EVP</v>
      </c>
      <c r="H141" s="31"/>
      <c r="I141" s="73"/>
      <c r="J141" s="73"/>
      <c r="K141" s="18"/>
      <c r="L141" s="18"/>
      <c r="M141" s="18"/>
      <c r="N141" s="18"/>
      <c r="O141" s="18"/>
      <c r="P141" s="18"/>
      <c r="R141" s="33"/>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2:90" x14ac:dyDescent="0.4">
      <c r="B142" s="124" t="s">
        <v>799</v>
      </c>
      <c r="D142" t="s">
        <v>812</v>
      </c>
      <c r="E142" s="8" t="str">
        <f t="shared" si="75"/>
        <v>142 VOLLIST-EVP</v>
      </c>
      <c r="H142" s="31"/>
      <c r="I142" s="73"/>
      <c r="J142" s="73"/>
      <c r="K142" s="18"/>
      <c r="L142" s="18"/>
      <c r="M142" s="18"/>
      <c r="N142" s="18"/>
      <c r="O142" s="18"/>
      <c r="P142" s="18"/>
      <c r="R142" s="33"/>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2:90" x14ac:dyDescent="0.4">
      <c r="B143" s="154" t="str">
        <f>+B128</f>
        <v>Item 1</v>
      </c>
      <c r="D143" t="s">
        <v>812</v>
      </c>
      <c r="E143" s="8" t="str">
        <f t="shared" si="75"/>
        <v>143 VOLLIST-EVP</v>
      </c>
      <c r="H143" s="31"/>
      <c r="I143" s="73"/>
      <c r="J143" s="73"/>
      <c r="K143" s="24">
        <f>+K128*K136</f>
        <v>1000000</v>
      </c>
      <c r="L143" s="23">
        <f t="shared" ref="L143:P148" si="76">SUMIF($3:$3,L$2,143:143)</f>
        <v>2000000.0000000007</v>
      </c>
      <c r="M143" s="23">
        <f t="shared" si="76"/>
        <v>4000000.0000000014</v>
      </c>
      <c r="N143" s="23">
        <f t="shared" si="76"/>
        <v>8000000.0000000028</v>
      </c>
      <c r="O143" s="23">
        <f t="shared" si="76"/>
        <v>16000000.000000006</v>
      </c>
      <c r="P143" s="23">
        <f t="shared" si="76"/>
        <v>32000000.000000011</v>
      </c>
      <c r="R143" s="33"/>
      <c r="S143" s="24">
        <f t="shared" ref="S143" si="77">+S128*S136</f>
        <v>83333.333333333343</v>
      </c>
      <c r="T143" s="24">
        <f t="shared" ref="T143:AX143" si="78">+T128*T136</f>
        <v>83333.333333333343</v>
      </c>
      <c r="U143" s="24">
        <f t="shared" si="78"/>
        <v>83333.333333333343</v>
      </c>
      <c r="V143" s="24">
        <f t="shared" si="78"/>
        <v>83333.333333333343</v>
      </c>
      <c r="W143" s="24">
        <f t="shared" si="78"/>
        <v>83333.333333333343</v>
      </c>
      <c r="X143" s="24">
        <f t="shared" si="78"/>
        <v>83333.333333333343</v>
      </c>
      <c r="Y143" s="24">
        <f t="shared" si="78"/>
        <v>83333.333333333343</v>
      </c>
      <c r="Z143" s="24">
        <f t="shared" si="78"/>
        <v>83333.333333333343</v>
      </c>
      <c r="AA143" s="24">
        <f t="shared" si="78"/>
        <v>83333.333333333343</v>
      </c>
      <c r="AB143" s="24">
        <f t="shared" si="78"/>
        <v>83333.333333333343</v>
      </c>
      <c r="AC143" s="24">
        <f t="shared" si="78"/>
        <v>83333.333333333343</v>
      </c>
      <c r="AD143" s="24">
        <f t="shared" si="78"/>
        <v>83333.333333333343</v>
      </c>
      <c r="AE143" s="24">
        <f t="shared" si="78"/>
        <v>166666.66666666669</v>
      </c>
      <c r="AF143" s="24">
        <f t="shared" si="78"/>
        <v>166666.66666666669</v>
      </c>
      <c r="AG143" s="24">
        <f t="shared" si="78"/>
        <v>166666.66666666669</v>
      </c>
      <c r="AH143" s="24">
        <f t="shared" si="78"/>
        <v>166666.66666666669</v>
      </c>
      <c r="AI143" s="24">
        <f t="shared" si="78"/>
        <v>166666.66666666669</v>
      </c>
      <c r="AJ143" s="24">
        <f t="shared" si="78"/>
        <v>166666.66666666669</v>
      </c>
      <c r="AK143" s="24">
        <f t="shared" si="78"/>
        <v>166666.66666666669</v>
      </c>
      <c r="AL143" s="24">
        <f t="shared" si="78"/>
        <v>166666.66666666669</v>
      </c>
      <c r="AM143" s="24">
        <f t="shared" si="78"/>
        <v>166666.66666666669</v>
      </c>
      <c r="AN143" s="24">
        <f t="shared" si="78"/>
        <v>166666.66666666669</v>
      </c>
      <c r="AO143" s="24">
        <f t="shared" si="78"/>
        <v>166666.66666666669</v>
      </c>
      <c r="AP143" s="24">
        <f t="shared" si="78"/>
        <v>166666.66666666669</v>
      </c>
      <c r="AQ143" s="24">
        <f t="shared" si="78"/>
        <v>333333.33333333337</v>
      </c>
      <c r="AR143" s="24">
        <f t="shared" si="78"/>
        <v>333333.33333333337</v>
      </c>
      <c r="AS143" s="24">
        <f t="shared" si="78"/>
        <v>333333.33333333337</v>
      </c>
      <c r="AT143" s="24">
        <f t="shared" si="78"/>
        <v>333333.33333333337</v>
      </c>
      <c r="AU143" s="24">
        <f t="shared" si="78"/>
        <v>333333.33333333337</v>
      </c>
      <c r="AV143" s="24">
        <f t="shared" si="78"/>
        <v>333333.33333333337</v>
      </c>
      <c r="AW143" s="24">
        <f t="shared" si="78"/>
        <v>333333.33333333337</v>
      </c>
      <c r="AX143" s="24">
        <f t="shared" si="78"/>
        <v>333333.33333333337</v>
      </c>
      <c r="AY143" s="24">
        <f t="shared" ref="AY143:CD143" si="79">+AY128*AY136</f>
        <v>333333.33333333337</v>
      </c>
      <c r="AZ143" s="24">
        <f t="shared" si="79"/>
        <v>333333.33333333337</v>
      </c>
      <c r="BA143" s="24">
        <f t="shared" si="79"/>
        <v>333333.33333333337</v>
      </c>
      <c r="BB143" s="24">
        <f t="shared" si="79"/>
        <v>333333.33333333337</v>
      </c>
      <c r="BC143" s="24">
        <f t="shared" si="79"/>
        <v>666666.66666666674</v>
      </c>
      <c r="BD143" s="24">
        <f t="shared" si="79"/>
        <v>666666.66666666674</v>
      </c>
      <c r="BE143" s="24">
        <f t="shared" si="79"/>
        <v>666666.66666666674</v>
      </c>
      <c r="BF143" s="24">
        <f t="shared" si="79"/>
        <v>666666.66666666674</v>
      </c>
      <c r="BG143" s="24">
        <f t="shared" si="79"/>
        <v>666666.66666666674</v>
      </c>
      <c r="BH143" s="24">
        <f t="shared" si="79"/>
        <v>666666.66666666674</v>
      </c>
      <c r="BI143" s="24">
        <f t="shared" si="79"/>
        <v>666666.66666666674</v>
      </c>
      <c r="BJ143" s="24">
        <f t="shared" si="79"/>
        <v>666666.66666666674</v>
      </c>
      <c r="BK143" s="24">
        <f t="shared" si="79"/>
        <v>666666.66666666674</v>
      </c>
      <c r="BL143" s="24">
        <f t="shared" si="79"/>
        <v>666666.66666666674</v>
      </c>
      <c r="BM143" s="24">
        <f t="shared" si="79"/>
        <v>666666.66666666674</v>
      </c>
      <c r="BN143" s="24">
        <f t="shared" si="79"/>
        <v>666666.66666666674</v>
      </c>
      <c r="BO143" s="24">
        <f t="shared" si="79"/>
        <v>1333333.3333333335</v>
      </c>
      <c r="BP143" s="24">
        <f t="shared" si="79"/>
        <v>1333333.3333333335</v>
      </c>
      <c r="BQ143" s="24">
        <f t="shared" si="79"/>
        <v>1333333.3333333335</v>
      </c>
      <c r="BR143" s="24">
        <f t="shared" si="79"/>
        <v>1333333.3333333335</v>
      </c>
      <c r="BS143" s="24">
        <f t="shared" si="79"/>
        <v>1333333.3333333335</v>
      </c>
      <c r="BT143" s="24">
        <f t="shared" si="79"/>
        <v>1333333.3333333335</v>
      </c>
      <c r="BU143" s="24">
        <f t="shared" si="79"/>
        <v>1333333.3333333335</v>
      </c>
      <c r="BV143" s="24">
        <f t="shared" si="79"/>
        <v>1333333.3333333335</v>
      </c>
      <c r="BW143" s="24">
        <f t="shared" si="79"/>
        <v>1333333.3333333335</v>
      </c>
      <c r="BX143" s="24">
        <f t="shared" si="79"/>
        <v>1333333.3333333335</v>
      </c>
      <c r="BY143" s="24">
        <f t="shared" si="79"/>
        <v>1333333.3333333335</v>
      </c>
      <c r="BZ143" s="24">
        <f t="shared" si="79"/>
        <v>1333333.3333333335</v>
      </c>
      <c r="CA143" s="24">
        <f t="shared" si="79"/>
        <v>2666666.666666667</v>
      </c>
      <c r="CB143" s="24">
        <f t="shared" si="79"/>
        <v>2666666.666666667</v>
      </c>
      <c r="CC143" s="24">
        <f t="shared" si="79"/>
        <v>2666666.666666667</v>
      </c>
      <c r="CD143" s="24">
        <f t="shared" si="79"/>
        <v>2666666.666666667</v>
      </c>
      <c r="CE143" s="24">
        <f t="shared" ref="CE143:CK143" si="80">+CE128*CE136</f>
        <v>2666666.666666667</v>
      </c>
      <c r="CF143" s="24">
        <f t="shared" si="80"/>
        <v>2666666.666666667</v>
      </c>
      <c r="CG143" s="24">
        <f t="shared" si="80"/>
        <v>2666666.666666667</v>
      </c>
      <c r="CH143" s="24">
        <f t="shared" si="80"/>
        <v>2666666.666666667</v>
      </c>
      <c r="CI143" s="24">
        <f t="shared" si="80"/>
        <v>2666666.666666667</v>
      </c>
      <c r="CJ143" s="24">
        <f t="shared" si="80"/>
        <v>2666666.666666667</v>
      </c>
      <c r="CK143" s="24">
        <f t="shared" si="80"/>
        <v>2666666.666666667</v>
      </c>
      <c r="CL143" s="24">
        <f t="shared" ref="CL143" si="81">+CL128*CL136</f>
        <v>2666666.666666667</v>
      </c>
    </row>
    <row r="144" spans="2:90" x14ac:dyDescent="0.4">
      <c r="B144" s="154" t="str">
        <f>+B129</f>
        <v>Item 2</v>
      </c>
      <c r="D144" t="s">
        <v>812</v>
      </c>
      <c r="E144" s="8" t="str">
        <f t="shared" si="75"/>
        <v>144 VOLLIST-EVP</v>
      </c>
      <c r="H144" s="31"/>
      <c r="I144" s="73"/>
      <c r="J144" s="73"/>
      <c r="K144" s="23">
        <f>SUMIF($3:$3,K$2,144:144)</f>
        <v>1000000.0000000003</v>
      </c>
      <c r="L144" s="23">
        <f t="shared" si="76"/>
        <v>2000000.0000000007</v>
      </c>
      <c r="M144" s="23">
        <f t="shared" si="76"/>
        <v>4000000.0000000014</v>
      </c>
      <c r="N144" s="23">
        <f t="shared" si="76"/>
        <v>8000000.0000000028</v>
      </c>
      <c r="O144" s="23">
        <f t="shared" si="76"/>
        <v>16000000.000000006</v>
      </c>
      <c r="P144" s="23">
        <f t="shared" si="76"/>
        <v>32000000.000000011</v>
      </c>
      <c r="R144" s="33"/>
      <c r="S144" s="24">
        <f t="shared" ref="S144" si="82">+S129*S137</f>
        <v>83333.333333333343</v>
      </c>
      <c r="T144" s="24">
        <f t="shared" ref="T144:AX144" si="83">+T129*T137</f>
        <v>83333.333333333343</v>
      </c>
      <c r="U144" s="24">
        <f t="shared" si="83"/>
        <v>83333.333333333343</v>
      </c>
      <c r="V144" s="24">
        <f t="shared" si="83"/>
        <v>83333.333333333343</v>
      </c>
      <c r="W144" s="24">
        <f t="shared" si="83"/>
        <v>83333.333333333343</v>
      </c>
      <c r="X144" s="24">
        <f t="shared" si="83"/>
        <v>83333.333333333343</v>
      </c>
      <c r="Y144" s="24">
        <f t="shared" si="83"/>
        <v>83333.333333333343</v>
      </c>
      <c r="Z144" s="24">
        <f t="shared" si="83"/>
        <v>83333.333333333343</v>
      </c>
      <c r="AA144" s="24">
        <f t="shared" si="83"/>
        <v>83333.333333333343</v>
      </c>
      <c r="AB144" s="24">
        <f t="shared" si="83"/>
        <v>83333.333333333343</v>
      </c>
      <c r="AC144" s="24">
        <f t="shared" si="83"/>
        <v>83333.333333333343</v>
      </c>
      <c r="AD144" s="24">
        <f t="shared" si="83"/>
        <v>83333.333333333343</v>
      </c>
      <c r="AE144" s="24">
        <f t="shared" si="83"/>
        <v>166666.66666666669</v>
      </c>
      <c r="AF144" s="24">
        <f t="shared" si="83"/>
        <v>166666.66666666669</v>
      </c>
      <c r="AG144" s="24">
        <f t="shared" si="83"/>
        <v>166666.66666666669</v>
      </c>
      <c r="AH144" s="24">
        <f t="shared" si="83"/>
        <v>166666.66666666669</v>
      </c>
      <c r="AI144" s="24">
        <f t="shared" si="83"/>
        <v>166666.66666666669</v>
      </c>
      <c r="AJ144" s="24">
        <f t="shared" si="83"/>
        <v>166666.66666666669</v>
      </c>
      <c r="AK144" s="24">
        <f t="shared" si="83"/>
        <v>166666.66666666669</v>
      </c>
      <c r="AL144" s="24">
        <f t="shared" si="83"/>
        <v>166666.66666666669</v>
      </c>
      <c r="AM144" s="24">
        <f t="shared" si="83"/>
        <v>166666.66666666669</v>
      </c>
      <c r="AN144" s="24">
        <f t="shared" si="83"/>
        <v>166666.66666666669</v>
      </c>
      <c r="AO144" s="24">
        <f t="shared" si="83"/>
        <v>166666.66666666669</v>
      </c>
      <c r="AP144" s="24">
        <f t="shared" si="83"/>
        <v>166666.66666666669</v>
      </c>
      <c r="AQ144" s="24">
        <f t="shared" si="83"/>
        <v>333333.33333333337</v>
      </c>
      <c r="AR144" s="24">
        <f t="shared" si="83"/>
        <v>333333.33333333337</v>
      </c>
      <c r="AS144" s="24">
        <f t="shared" si="83"/>
        <v>333333.33333333337</v>
      </c>
      <c r="AT144" s="24">
        <f t="shared" si="83"/>
        <v>333333.33333333337</v>
      </c>
      <c r="AU144" s="24">
        <f t="shared" si="83"/>
        <v>333333.33333333337</v>
      </c>
      <c r="AV144" s="24">
        <f t="shared" si="83"/>
        <v>333333.33333333337</v>
      </c>
      <c r="AW144" s="24">
        <f t="shared" si="83"/>
        <v>333333.33333333337</v>
      </c>
      <c r="AX144" s="24">
        <f t="shared" si="83"/>
        <v>333333.33333333337</v>
      </c>
      <c r="AY144" s="24">
        <f t="shared" ref="AY144:CD144" si="84">+AY129*AY137</f>
        <v>333333.33333333337</v>
      </c>
      <c r="AZ144" s="24">
        <f t="shared" si="84"/>
        <v>333333.33333333337</v>
      </c>
      <c r="BA144" s="24">
        <f t="shared" si="84"/>
        <v>333333.33333333337</v>
      </c>
      <c r="BB144" s="24">
        <f t="shared" si="84"/>
        <v>333333.33333333337</v>
      </c>
      <c r="BC144" s="24">
        <f t="shared" si="84"/>
        <v>666666.66666666674</v>
      </c>
      <c r="BD144" s="24">
        <f t="shared" si="84"/>
        <v>666666.66666666674</v>
      </c>
      <c r="BE144" s="24">
        <f t="shared" si="84"/>
        <v>666666.66666666674</v>
      </c>
      <c r="BF144" s="24">
        <f t="shared" si="84"/>
        <v>666666.66666666674</v>
      </c>
      <c r="BG144" s="24">
        <f t="shared" si="84"/>
        <v>666666.66666666674</v>
      </c>
      <c r="BH144" s="24">
        <f t="shared" si="84"/>
        <v>666666.66666666674</v>
      </c>
      <c r="BI144" s="24">
        <f t="shared" si="84"/>
        <v>666666.66666666674</v>
      </c>
      <c r="BJ144" s="24">
        <f t="shared" si="84"/>
        <v>666666.66666666674</v>
      </c>
      <c r="BK144" s="24">
        <f t="shared" si="84"/>
        <v>666666.66666666674</v>
      </c>
      <c r="BL144" s="24">
        <f t="shared" si="84"/>
        <v>666666.66666666674</v>
      </c>
      <c r="BM144" s="24">
        <f t="shared" si="84"/>
        <v>666666.66666666674</v>
      </c>
      <c r="BN144" s="24">
        <f t="shared" si="84"/>
        <v>666666.66666666674</v>
      </c>
      <c r="BO144" s="24">
        <f t="shared" si="84"/>
        <v>1333333.3333333335</v>
      </c>
      <c r="BP144" s="24">
        <f t="shared" si="84"/>
        <v>1333333.3333333335</v>
      </c>
      <c r="BQ144" s="24">
        <f t="shared" si="84"/>
        <v>1333333.3333333335</v>
      </c>
      <c r="BR144" s="24">
        <f t="shared" si="84"/>
        <v>1333333.3333333335</v>
      </c>
      <c r="BS144" s="24">
        <f t="shared" si="84"/>
        <v>1333333.3333333335</v>
      </c>
      <c r="BT144" s="24">
        <f t="shared" si="84"/>
        <v>1333333.3333333335</v>
      </c>
      <c r="BU144" s="24">
        <f t="shared" si="84"/>
        <v>1333333.3333333335</v>
      </c>
      <c r="BV144" s="24">
        <f t="shared" si="84"/>
        <v>1333333.3333333335</v>
      </c>
      <c r="BW144" s="24">
        <f t="shared" si="84"/>
        <v>1333333.3333333335</v>
      </c>
      <c r="BX144" s="24">
        <f t="shared" si="84"/>
        <v>1333333.3333333335</v>
      </c>
      <c r="BY144" s="24">
        <f t="shared" si="84"/>
        <v>1333333.3333333335</v>
      </c>
      <c r="BZ144" s="24">
        <f t="shared" si="84"/>
        <v>1333333.3333333335</v>
      </c>
      <c r="CA144" s="24">
        <f t="shared" si="84"/>
        <v>2666666.666666667</v>
      </c>
      <c r="CB144" s="24">
        <f t="shared" si="84"/>
        <v>2666666.666666667</v>
      </c>
      <c r="CC144" s="24">
        <f t="shared" si="84"/>
        <v>2666666.666666667</v>
      </c>
      <c r="CD144" s="24">
        <f t="shared" si="84"/>
        <v>2666666.666666667</v>
      </c>
      <c r="CE144" s="24">
        <f t="shared" ref="CE144:CK144" si="85">+CE129*CE137</f>
        <v>2666666.666666667</v>
      </c>
      <c r="CF144" s="24">
        <f t="shared" si="85"/>
        <v>2666666.666666667</v>
      </c>
      <c r="CG144" s="24">
        <f t="shared" si="85"/>
        <v>2666666.666666667</v>
      </c>
      <c r="CH144" s="24">
        <f t="shared" si="85"/>
        <v>2666666.666666667</v>
      </c>
      <c r="CI144" s="24">
        <f t="shared" si="85"/>
        <v>2666666.666666667</v>
      </c>
      <c r="CJ144" s="24">
        <f t="shared" si="85"/>
        <v>2666666.666666667</v>
      </c>
      <c r="CK144" s="24">
        <f t="shared" si="85"/>
        <v>2666666.666666667</v>
      </c>
      <c r="CL144" s="24">
        <f t="shared" ref="CL144" si="86">+CL129*CL137</f>
        <v>2666666.666666667</v>
      </c>
    </row>
    <row r="145" spans="2:90" x14ac:dyDescent="0.4">
      <c r="B145" s="154" t="str">
        <f>+B130</f>
        <v>Item 3</v>
      </c>
      <c r="D145" t="s">
        <v>812</v>
      </c>
      <c r="E145" s="8" t="str">
        <f t="shared" si="75"/>
        <v>145 VOLLIST-EVP</v>
      </c>
      <c r="H145" s="31"/>
      <c r="I145" s="73"/>
      <c r="J145" s="73"/>
      <c r="K145" s="23">
        <f>SUMIF($3:$3,K$2,145:145)</f>
        <v>1000000.0000000003</v>
      </c>
      <c r="L145" s="23">
        <f t="shared" si="76"/>
        <v>2000000.0000000007</v>
      </c>
      <c r="M145" s="23">
        <f t="shared" si="76"/>
        <v>4000000.0000000014</v>
      </c>
      <c r="N145" s="23">
        <f t="shared" si="76"/>
        <v>8000000.0000000028</v>
      </c>
      <c r="O145" s="23">
        <f t="shared" si="76"/>
        <v>16000000.000000006</v>
      </c>
      <c r="P145" s="23">
        <f t="shared" si="76"/>
        <v>32000000.000000011</v>
      </c>
      <c r="R145" s="33"/>
      <c r="S145" s="24">
        <f t="shared" ref="S145" si="87">+S130*S138</f>
        <v>83333.333333333343</v>
      </c>
      <c r="T145" s="24">
        <f t="shared" ref="T145:AX145" si="88">+T130*T138</f>
        <v>83333.333333333343</v>
      </c>
      <c r="U145" s="24">
        <f t="shared" si="88"/>
        <v>83333.333333333343</v>
      </c>
      <c r="V145" s="24">
        <f t="shared" si="88"/>
        <v>83333.333333333343</v>
      </c>
      <c r="W145" s="24">
        <f t="shared" si="88"/>
        <v>83333.333333333343</v>
      </c>
      <c r="X145" s="24">
        <f t="shared" si="88"/>
        <v>83333.333333333343</v>
      </c>
      <c r="Y145" s="24">
        <f t="shared" si="88"/>
        <v>83333.333333333343</v>
      </c>
      <c r="Z145" s="24">
        <f t="shared" si="88"/>
        <v>83333.333333333343</v>
      </c>
      <c r="AA145" s="24">
        <f t="shared" si="88"/>
        <v>83333.333333333343</v>
      </c>
      <c r="AB145" s="24">
        <f t="shared" si="88"/>
        <v>83333.333333333343</v>
      </c>
      <c r="AC145" s="24">
        <f t="shared" si="88"/>
        <v>83333.333333333343</v>
      </c>
      <c r="AD145" s="24">
        <f t="shared" si="88"/>
        <v>83333.333333333343</v>
      </c>
      <c r="AE145" s="24">
        <f t="shared" si="88"/>
        <v>166666.66666666669</v>
      </c>
      <c r="AF145" s="24">
        <f t="shared" si="88"/>
        <v>166666.66666666669</v>
      </c>
      <c r="AG145" s="24">
        <f t="shared" si="88"/>
        <v>166666.66666666669</v>
      </c>
      <c r="AH145" s="24">
        <f t="shared" si="88"/>
        <v>166666.66666666669</v>
      </c>
      <c r="AI145" s="24">
        <f t="shared" si="88"/>
        <v>166666.66666666669</v>
      </c>
      <c r="AJ145" s="24">
        <f t="shared" si="88"/>
        <v>166666.66666666669</v>
      </c>
      <c r="AK145" s="24">
        <f t="shared" si="88"/>
        <v>166666.66666666669</v>
      </c>
      <c r="AL145" s="24">
        <f t="shared" si="88"/>
        <v>166666.66666666669</v>
      </c>
      <c r="AM145" s="24">
        <f t="shared" si="88"/>
        <v>166666.66666666669</v>
      </c>
      <c r="AN145" s="24">
        <f t="shared" si="88"/>
        <v>166666.66666666669</v>
      </c>
      <c r="AO145" s="24">
        <f t="shared" si="88"/>
        <v>166666.66666666669</v>
      </c>
      <c r="AP145" s="24">
        <f t="shared" si="88"/>
        <v>166666.66666666669</v>
      </c>
      <c r="AQ145" s="24">
        <f t="shared" si="88"/>
        <v>333333.33333333337</v>
      </c>
      <c r="AR145" s="24">
        <f t="shared" si="88"/>
        <v>333333.33333333337</v>
      </c>
      <c r="AS145" s="24">
        <f t="shared" si="88"/>
        <v>333333.33333333337</v>
      </c>
      <c r="AT145" s="24">
        <f t="shared" si="88"/>
        <v>333333.33333333337</v>
      </c>
      <c r="AU145" s="24">
        <f t="shared" si="88"/>
        <v>333333.33333333337</v>
      </c>
      <c r="AV145" s="24">
        <f t="shared" si="88"/>
        <v>333333.33333333337</v>
      </c>
      <c r="AW145" s="24">
        <f t="shared" si="88"/>
        <v>333333.33333333337</v>
      </c>
      <c r="AX145" s="24">
        <f t="shared" si="88"/>
        <v>333333.33333333337</v>
      </c>
      <c r="AY145" s="24">
        <f t="shared" ref="AY145:CD145" si="89">+AY130*AY138</f>
        <v>333333.33333333337</v>
      </c>
      <c r="AZ145" s="24">
        <f t="shared" si="89"/>
        <v>333333.33333333337</v>
      </c>
      <c r="BA145" s="24">
        <f t="shared" si="89"/>
        <v>333333.33333333337</v>
      </c>
      <c r="BB145" s="24">
        <f t="shared" si="89"/>
        <v>333333.33333333337</v>
      </c>
      <c r="BC145" s="24">
        <f t="shared" si="89"/>
        <v>666666.66666666674</v>
      </c>
      <c r="BD145" s="24">
        <f t="shared" si="89"/>
        <v>666666.66666666674</v>
      </c>
      <c r="BE145" s="24">
        <f t="shared" si="89"/>
        <v>666666.66666666674</v>
      </c>
      <c r="BF145" s="24">
        <f t="shared" si="89"/>
        <v>666666.66666666674</v>
      </c>
      <c r="BG145" s="24">
        <f t="shared" si="89"/>
        <v>666666.66666666674</v>
      </c>
      <c r="BH145" s="24">
        <f t="shared" si="89"/>
        <v>666666.66666666674</v>
      </c>
      <c r="BI145" s="24">
        <f t="shared" si="89"/>
        <v>666666.66666666674</v>
      </c>
      <c r="BJ145" s="24">
        <f t="shared" si="89"/>
        <v>666666.66666666674</v>
      </c>
      <c r="BK145" s="24">
        <f t="shared" si="89"/>
        <v>666666.66666666674</v>
      </c>
      <c r="BL145" s="24">
        <f t="shared" si="89"/>
        <v>666666.66666666674</v>
      </c>
      <c r="BM145" s="24">
        <f t="shared" si="89"/>
        <v>666666.66666666674</v>
      </c>
      <c r="BN145" s="24">
        <f t="shared" si="89"/>
        <v>666666.66666666674</v>
      </c>
      <c r="BO145" s="24">
        <f t="shared" si="89"/>
        <v>1333333.3333333335</v>
      </c>
      <c r="BP145" s="24">
        <f t="shared" si="89"/>
        <v>1333333.3333333335</v>
      </c>
      <c r="BQ145" s="24">
        <f t="shared" si="89"/>
        <v>1333333.3333333335</v>
      </c>
      <c r="BR145" s="24">
        <f t="shared" si="89"/>
        <v>1333333.3333333335</v>
      </c>
      <c r="BS145" s="24">
        <f t="shared" si="89"/>
        <v>1333333.3333333335</v>
      </c>
      <c r="BT145" s="24">
        <f t="shared" si="89"/>
        <v>1333333.3333333335</v>
      </c>
      <c r="BU145" s="24">
        <f t="shared" si="89"/>
        <v>1333333.3333333335</v>
      </c>
      <c r="BV145" s="24">
        <f t="shared" si="89"/>
        <v>1333333.3333333335</v>
      </c>
      <c r="BW145" s="24">
        <f t="shared" si="89"/>
        <v>1333333.3333333335</v>
      </c>
      <c r="BX145" s="24">
        <f t="shared" si="89"/>
        <v>1333333.3333333335</v>
      </c>
      <c r="BY145" s="24">
        <f t="shared" si="89"/>
        <v>1333333.3333333335</v>
      </c>
      <c r="BZ145" s="24">
        <f t="shared" si="89"/>
        <v>1333333.3333333335</v>
      </c>
      <c r="CA145" s="24">
        <f t="shared" si="89"/>
        <v>2666666.666666667</v>
      </c>
      <c r="CB145" s="24">
        <f t="shared" si="89"/>
        <v>2666666.666666667</v>
      </c>
      <c r="CC145" s="24">
        <f t="shared" si="89"/>
        <v>2666666.666666667</v>
      </c>
      <c r="CD145" s="24">
        <f t="shared" si="89"/>
        <v>2666666.666666667</v>
      </c>
      <c r="CE145" s="24">
        <f t="shared" ref="CE145:CK145" si="90">+CE130*CE138</f>
        <v>2666666.666666667</v>
      </c>
      <c r="CF145" s="24">
        <f t="shared" si="90"/>
        <v>2666666.666666667</v>
      </c>
      <c r="CG145" s="24">
        <f t="shared" si="90"/>
        <v>2666666.666666667</v>
      </c>
      <c r="CH145" s="24">
        <f t="shared" si="90"/>
        <v>2666666.666666667</v>
      </c>
      <c r="CI145" s="24">
        <f t="shared" si="90"/>
        <v>2666666.666666667</v>
      </c>
      <c r="CJ145" s="24">
        <f t="shared" si="90"/>
        <v>2666666.666666667</v>
      </c>
      <c r="CK145" s="24">
        <f t="shared" si="90"/>
        <v>2666666.666666667</v>
      </c>
      <c r="CL145" s="24">
        <f t="shared" ref="CL145" si="91">+CL130*CL138</f>
        <v>2666666.666666667</v>
      </c>
    </row>
    <row r="146" spans="2:90" x14ac:dyDescent="0.4">
      <c r="B146" s="154" t="str">
        <f>+B131</f>
        <v>Item 4</v>
      </c>
      <c r="D146" t="s">
        <v>812</v>
      </c>
      <c r="E146" s="8" t="str">
        <f t="shared" si="75"/>
        <v>146 VOLLIST-EVP</v>
      </c>
      <c r="H146" s="31"/>
      <c r="I146" s="73"/>
      <c r="J146" s="73"/>
      <c r="K146" s="23">
        <f>SUMIF($3:$3,K$2,146:146)</f>
        <v>1000000.0000000003</v>
      </c>
      <c r="L146" s="23">
        <f t="shared" si="76"/>
        <v>2000000.0000000007</v>
      </c>
      <c r="M146" s="23">
        <f t="shared" si="76"/>
        <v>4000000.0000000014</v>
      </c>
      <c r="N146" s="23">
        <f t="shared" si="76"/>
        <v>8000000.0000000028</v>
      </c>
      <c r="O146" s="23">
        <f t="shared" si="76"/>
        <v>16000000.000000006</v>
      </c>
      <c r="P146" s="23">
        <f t="shared" si="76"/>
        <v>32000000.000000011</v>
      </c>
      <c r="R146" s="33"/>
      <c r="S146" s="24">
        <f t="shared" ref="S146" si="92">+S131*S139</f>
        <v>83333.333333333343</v>
      </c>
      <c r="T146" s="24">
        <f t="shared" ref="T146:AX146" si="93">+T131*T139</f>
        <v>83333.333333333343</v>
      </c>
      <c r="U146" s="24">
        <f t="shared" si="93"/>
        <v>83333.333333333343</v>
      </c>
      <c r="V146" s="24">
        <f t="shared" si="93"/>
        <v>83333.333333333343</v>
      </c>
      <c r="W146" s="24">
        <f t="shared" si="93"/>
        <v>83333.333333333343</v>
      </c>
      <c r="X146" s="24">
        <f t="shared" si="93"/>
        <v>83333.333333333343</v>
      </c>
      <c r="Y146" s="24">
        <f t="shared" si="93"/>
        <v>83333.333333333343</v>
      </c>
      <c r="Z146" s="24">
        <f t="shared" si="93"/>
        <v>83333.333333333343</v>
      </c>
      <c r="AA146" s="24">
        <f t="shared" si="93"/>
        <v>83333.333333333343</v>
      </c>
      <c r="AB146" s="24">
        <f t="shared" si="93"/>
        <v>83333.333333333343</v>
      </c>
      <c r="AC146" s="24">
        <f t="shared" si="93"/>
        <v>83333.333333333343</v>
      </c>
      <c r="AD146" s="24">
        <f t="shared" si="93"/>
        <v>83333.333333333343</v>
      </c>
      <c r="AE146" s="24">
        <f t="shared" si="93"/>
        <v>166666.66666666669</v>
      </c>
      <c r="AF146" s="24">
        <f t="shared" si="93"/>
        <v>166666.66666666669</v>
      </c>
      <c r="AG146" s="24">
        <f t="shared" si="93"/>
        <v>166666.66666666669</v>
      </c>
      <c r="AH146" s="24">
        <f t="shared" si="93"/>
        <v>166666.66666666669</v>
      </c>
      <c r="AI146" s="24">
        <f t="shared" si="93"/>
        <v>166666.66666666669</v>
      </c>
      <c r="AJ146" s="24">
        <f t="shared" si="93"/>
        <v>166666.66666666669</v>
      </c>
      <c r="AK146" s="24">
        <f t="shared" si="93"/>
        <v>166666.66666666669</v>
      </c>
      <c r="AL146" s="24">
        <f t="shared" si="93"/>
        <v>166666.66666666669</v>
      </c>
      <c r="AM146" s="24">
        <f t="shared" si="93"/>
        <v>166666.66666666669</v>
      </c>
      <c r="AN146" s="24">
        <f t="shared" si="93"/>
        <v>166666.66666666669</v>
      </c>
      <c r="AO146" s="24">
        <f t="shared" si="93"/>
        <v>166666.66666666669</v>
      </c>
      <c r="AP146" s="24">
        <f t="shared" si="93"/>
        <v>166666.66666666669</v>
      </c>
      <c r="AQ146" s="24">
        <f t="shared" si="93"/>
        <v>333333.33333333337</v>
      </c>
      <c r="AR146" s="24">
        <f t="shared" si="93"/>
        <v>333333.33333333337</v>
      </c>
      <c r="AS146" s="24">
        <f t="shared" si="93"/>
        <v>333333.33333333337</v>
      </c>
      <c r="AT146" s="24">
        <f t="shared" si="93"/>
        <v>333333.33333333337</v>
      </c>
      <c r="AU146" s="24">
        <f t="shared" si="93"/>
        <v>333333.33333333337</v>
      </c>
      <c r="AV146" s="24">
        <f t="shared" si="93"/>
        <v>333333.33333333337</v>
      </c>
      <c r="AW146" s="24">
        <f t="shared" si="93"/>
        <v>333333.33333333337</v>
      </c>
      <c r="AX146" s="24">
        <f t="shared" si="93"/>
        <v>333333.33333333337</v>
      </c>
      <c r="AY146" s="24">
        <f t="shared" ref="AY146:CD146" si="94">+AY131*AY139</f>
        <v>333333.33333333337</v>
      </c>
      <c r="AZ146" s="24">
        <f t="shared" si="94"/>
        <v>333333.33333333337</v>
      </c>
      <c r="BA146" s="24">
        <f t="shared" si="94"/>
        <v>333333.33333333337</v>
      </c>
      <c r="BB146" s="24">
        <f t="shared" si="94"/>
        <v>333333.33333333337</v>
      </c>
      <c r="BC146" s="24">
        <f t="shared" si="94"/>
        <v>666666.66666666674</v>
      </c>
      <c r="BD146" s="24">
        <f t="shared" si="94"/>
        <v>666666.66666666674</v>
      </c>
      <c r="BE146" s="24">
        <f t="shared" si="94"/>
        <v>666666.66666666674</v>
      </c>
      <c r="BF146" s="24">
        <f t="shared" si="94"/>
        <v>666666.66666666674</v>
      </c>
      <c r="BG146" s="24">
        <f t="shared" si="94"/>
        <v>666666.66666666674</v>
      </c>
      <c r="BH146" s="24">
        <f t="shared" si="94"/>
        <v>666666.66666666674</v>
      </c>
      <c r="BI146" s="24">
        <f t="shared" si="94"/>
        <v>666666.66666666674</v>
      </c>
      <c r="BJ146" s="24">
        <f t="shared" si="94"/>
        <v>666666.66666666674</v>
      </c>
      <c r="BK146" s="24">
        <f t="shared" si="94"/>
        <v>666666.66666666674</v>
      </c>
      <c r="BL146" s="24">
        <f t="shared" si="94"/>
        <v>666666.66666666674</v>
      </c>
      <c r="BM146" s="24">
        <f t="shared" si="94"/>
        <v>666666.66666666674</v>
      </c>
      <c r="BN146" s="24">
        <f t="shared" si="94"/>
        <v>666666.66666666674</v>
      </c>
      <c r="BO146" s="24">
        <f t="shared" si="94"/>
        <v>1333333.3333333335</v>
      </c>
      <c r="BP146" s="24">
        <f t="shared" si="94"/>
        <v>1333333.3333333335</v>
      </c>
      <c r="BQ146" s="24">
        <f t="shared" si="94"/>
        <v>1333333.3333333335</v>
      </c>
      <c r="BR146" s="24">
        <f t="shared" si="94"/>
        <v>1333333.3333333335</v>
      </c>
      <c r="BS146" s="24">
        <f t="shared" si="94"/>
        <v>1333333.3333333335</v>
      </c>
      <c r="BT146" s="24">
        <f t="shared" si="94"/>
        <v>1333333.3333333335</v>
      </c>
      <c r="BU146" s="24">
        <f t="shared" si="94"/>
        <v>1333333.3333333335</v>
      </c>
      <c r="BV146" s="24">
        <f t="shared" si="94"/>
        <v>1333333.3333333335</v>
      </c>
      <c r="BW146" s="24">
        <f t="shared" si="94"/>
        <v>1333333.3333333335</v>
      </c>
      <c r="BX146" s="24">
        <f t="shared" si="94"/>
        <v>1333333.3333333335</v>
      </c>
      <c r="BY146" s="24">
        <f t="shared" si="94"/>
        <v>1333333.3333333335</v>
      </c>
      <c r="BZ146" s="24">
        <f t="shared" si="94"/>
        <v>1333333.3333333335</v>
      </c>
      <c r="CA146" s="24">
        <f t="shared" si="94"/>
        <v>2666666.666666667</v>
      </c>
      <c r="CB146" s="24">
        <f t="shared" si="94"/>
        <v>2666666.666666667</v>
      </c>
      <c r="CC146" s="24">
        <f t="shared" si="94"/>
        <v>2666666.666666667</v>
      </c>
      <c r="CD146" s="24">
        <f t="shared" si="94"/>
        <v>2666666.666666667</v>
      </c>
      <c r="CE146" s="24">
        <f t="shared" ref="CE146:CK146" si="95">+CE131*CE139</f>
        <v>2666666.666666667</v>
      </c>
      <c r="CF146" s="24">
        <f t="shared" si="95"/>
        <v>2666666.666666667</v>
      </c>
      <c r="CG146" s="24">
        <f t="shared" si="95"/>
        <v>2666666.666666667</v>
      </c>
      <c r="CH146" s="24">
        <f t="shared" si="95"/>
        <v>2666666.666666667</v>
      </c>
      <c r="CI146" s="24">
        <f t="shared" si="95"/>
        <v>2666666.666666667</v>
      </c>
      <c r="CJ146" s="24">
        <f t="shared" si="95"/>
        <v>2666666.666666667</v>
      </c>
      <c r="CK146" s="24">
        <f t="shared" si="95"/>
        <v>2666666.666666667</v>
      </c>
      <c r="CL146" s="24">
        <f t="shared" ref="CL146" si="96">+CL131*CL139</f>
        <v>2666666.666666667</v>
      </c>
    </row>
    <row r="147" spans="2:90" x14ac:dyDescent="0.4">
      <c r="B147" s="154" t="str">
        <f>+B132</f>
        <v>Item 5</v>
      </c>
      <c r="D147" t="s">
        <v>812</v>
      </c>
      <c r="E147" s="8" t="str">
        <f t="shared" si="75"/>
        <v>147 VOLLIST-EVP</v>
      </c>
      <c r="H147" s="31"/>
      <c r="I147" s="73"/>
      <c r="J147" s="73"/>
      <c r="K147" s="251">
        <f>SUMIF($3:$3,K$2,147:147)</f>
        <v>1000000.0000000003</v>
      </c>
      <c r="L147" s="251">
        <f t="shared" si="76"/>
        <v>2000000.0000000007</v>
      </c>
      <c r="M147" s="251">
        <f t="shared" si="76"/>
        <v>4000000.0000000014</v>
      </c>
      <c r="N147" s="251">
        <f t="shared" si="76"/>
        <v>8000000.0000000028</v>
      </c>
      <c r="O147" s="251">
        <f t="shared" si="76"/>
        <v>16000000.000000006</v>
      </c>
      <c r="P147" s="251">
        <f t="shared" si="76"/>
        <v>32000000.000000011</v>
      </c>
      <c r="R147" s="33"/>
      <c r="S147" s="134">
        <f t="shared" ref="S147" si="97">+S132*S140</f>
        <v>83333.333333333343</v>
      </c>
      <c r="T147" s="134">
        <f t="shared" ref="T147:AX147" si="98">+T132*T140</f>
        <v>83333.333333333343</v>
      </c>
      <c r="U147" s="134">
        <f t="shared" si="98"/>
        <v>83333.333333333343</v>
      </c>
      <c r="V147" s="134">
        <f t="shared" si="98"/>
        <v>83333.333333333343</v>
      </c>
      <c r="W147" s="134">
        <f t="shared" si="98"/>
        <v>83333.333333333343</v>
      </c>
      <c r="X147" s="134">
        <f t="shared" si="98"/>
        <v>83333.333333333343</v>
      </c>
      <c r="Y147" s="134">
        <f t="shared" si="98"/>
        <v>83333.333333333343</v>
      </c>
      <c r="Z147" s="134">
        <f t="shared" si="98"/>
        <v>83333.333333333343</v>
      </c>
      <c r="AA147" s="134">
        <f t="shared" si="98"/>
        <v>83333.333333333343</v>
      </c>
      <c r="AB147" s="134">
        <f t="shared" si="98"/>
        <v>83333.333333333343</v>
      </c>
      <c r="AC147" s="134">
        <f t="shared" si="98"/>
        <v>83333.333333333343</v>
      </c>
      <c r="AD147" s="134">
        <f t="shared" si="98"/>
        <v>83333.333333333343</v>
      </c>
      <c r="AE147" s="134">
        <f t="shared" si="98"/>
        <v>166666.66666666669</v>
      </c>
      <c r="AF147" s="134">
        <f t="shared" si="98"/>
        <v>166666.66666666669</v>
      </c>
      <c r="AG147" s="134">
        <f t="shared" si="98"/>
        <v>166666.66666666669</v>
      </c>
      <c r="AH147" s="134">
        <f t="shared" si="98"/>
        <v>166666.66666666669</v>
      </c>
      <c r="AI147" s="134">
        <f t="shared" si="98"/>
        <v>166666.66666666669</v>
      </c>
      <c r="AJ147" s="134">
        <f t="shared" si="98"/>
        <v>166666.66666666669</v>
      </c>
      <c r="AK147" s="134">
        <f t="shared" si="98"/>
        <v>166666.66666666669</v>
      </c>
      <c r="AL147" s="134">
        <f t="shared" si="98"/>
        <v>166666.66666666669</v>
      </c>
      <c r="AM147" s="134">
        <f t="shared" si="98"/>
        <v>166666.66666666669</v>
      </c>
      <c r="AN147" s="134">
        <f t="shared" si="98"/>
        <v>166666.66666666669</v>
      </c>
      <c r="AO147" s="134">
        <f t="shared" si="98"/>
        <v>166666.66666666669</v>
      </c>
      <c r="AP147" s="134">
        <f t="shared" si="98"/>
        <v>166666.66666666669</v>
      </c>
      <c r="AQ147" s="134">
        <f t="shared" si="98"/>
        <v>333333.33333333337</v>
      </c>
      <c r="AR147" s="134">
        <f t="shared" si="98"/>
        <v>333333.33333333337</v>
      </c>
      <c r="AS147" s="134">
        <f t="shared" si="98"/>
        <v>333333.33333333337</v>
      </c>
      <c r="AT147" s="134">
        <f t="shared" si="98"/>
        <v>333333.33333333337</v>
      </c>
      <c r="AU147" s="134">
        <f t="shared" si="98"/>
        <v>333333.33333333337</v>
      </c>
      <c r="AV147" s="134">
        <f t="shared" si="98"/>
        <v>333333.33333333337</v>
      </c>
      <c r="AW147" s="134">
        <f t="shared" si="98"/>
        <v>333333.33333333337</v>
      </c>
      <c r="AX147" s="134">
        <f t="shared" si="98"/>
        <v>333333.33333333337</v>
      </c>
      <c r="AY147" s="134">
        <f t="shared" ref="AY147:CD147" si="99">+AY132*AY140</f>
        <v>333333.33333333337</v>
      </c>
      <c r="AZ147" s="134">
        <f t="shared" si="99"/>
        <v>333333.33333333337</v>
      </c>
      <c r="BA147" s="134">
        <f t="shared" si="99"/>
        <v>333333.33333333337</v>
      </c>
      <c r="BB147" s="134">
        <f t="shared" si="99"/>
        <v>333333.33333333337</v>
      </c>
      <c r="BC147" s="134">
        <f t="shared" si="99"/>
        <v>666666.66666666674</v>
      </c>
      <c r="BD147" s="134">
        <f t="shared" si="99"/>
        <v>666666.66666666674</v>
      </c>
      <c r="BE147" s="134">
        <f t="shared" si="99"/>
        <v>666666.66666666674</v>
      </c>
      <c r="BF147" s="134">
        <f t="shared" si="99"/>
        <v>666666.66666666674</v>
      </c>
      <c r="BG147" s="134">
        <f t="shared" si="99"/>
        <v>666666.66666666674</v>
      </c>
      <c r="BH147" s="134">
        <f t="shared" si="99"/>
        <v>666666.66666666674</v>
      </c>
      <c r="BI147" s="134">
        <f t="shared" si="99"/>
        <v>666666.66666666674</v>
      </c>
      <c r="BJ147" s="134">
        <f t="shared" si="99"/>
        <v>666666.66666666674</v>
      </c>
      <c r="BK147" s="134">
        <f t="shared" si="99"/>
        <v>666666.66666666674</v>
      </c>
      <c r="BL147" s="134">
        <f t="shared" si="99"/>
        <v>666666.66666666674</v>
      </c>
      <c r="BM147" s="134">
        <f t="shared" si="99"/>
        <v>666666.66666666674</v>
      </c>
      <c r="BN147" s="134">
        <f t="shared" si="99"/>
        <v>666666.66666666674</v>
      </c>
      <c r="BO147" s="134">
        <f t="shared" si="99"/>
        <v>1333333.3333333335</v>
      </c>
      <c r="BP147" s="134">
        <f t="shared" si="99"/>
        <v>1333333.3333333335</v>
      </c>
      <c r="BQ147" s="134">
        <f t="shared" si="99"/>
        <v>1333333.3333333335</v>
      </c>
      <c r="BR147" s="134">
        <f t="shared" si="99"/>
        <v>1333333.3333333335</v>
      </c>
      <c r="BS147" s="134">
        <f t="shared" si="99"/>
        <v>1333333.3333333335</v>
      </c>
      <c r="BT147" s="134">
        <f t="shared" si="99"/>
        <v>1333333.3333333335</v>
      </c>
      <c r="BU147" s="134">
        <f t="shared" si="99"/>
        <v>1333333.3333333335</v>
      </c>
      <c r="BV147" s="134">
        <f t="shared" si="99"/>
        <v>1333333.3333333335</v>
      </c>
      <c r="BW147" s="134">
        <f t="shared" si="99"/>
        <v>1333333.3333333335</v>
      </c>
      <c r="BX147" s="134">
        <f t="shared" si="99"/>
        <v>1333333.3333333335</v>
      </c>
      <c r="BY147" s="134">
        <f t="shared" si="99"/>
        <v>1333333.3333333335</v>
      </c>
      <c r="BZ147" s="134">
        <f t="shared" si="99"/>
        <v>1333333.3333333335</v>
      </c>
      <c r="CA147" s="134">
        <f t="shared" si="99"/>
        <v>2666666.666666667</v>
      </c>
      <c r="CB147" s="134">
        <f t="shared" si="99"/>
        <v>2666666.666666667</v>
      </c>
      <c r="CC147" s="134">
        <f t="shared" si="99"/>
        <v>2666666.666666667</v>
      </c>
      <c r="CD147" s="134">
        <f t="shared" si="99"/>
        <v>2666666.666666667</v>
      </c>
      <c r="CE147" s="134">
        <f t="shared" ref="CE147:CK147" si="100">+CE132*CE140</f>
        <v>2666666.666666667</v>
      </c>
      <c r="CF147" s="134">
        <f t="shared" si="100"/>
        <v>2666666.666666667</v>
      </c>
      <c r="CG147" s="134">
        <f t="shared" si="100"/>
        <v>2666666.666666667</v>
      </c>
      <c r="CH147" s="134">
        <f t="shared" si="100"/>
        <v>2666666.666666667</v>
      </c>
      <c r="CI147" s="134">
        <f t="shared" si="100"/>
        <v>2666666.666666667</v>
      </c>
      <c r="CJ147" s="134">
        <f t="shared" si="100"/>
        <v>2666666.666666667</v>
      </c>
      <c r="CK147" s="134">
        <f t="shared" si="100"/>
        <v>2666666.666666667</v>
      </c>
      <c r="CL147" s="134">
        <f t="shared" ref="CL147" si="101">+CL132*CL140</f>
        <v>2666666.666666667</v>
      </c>
    </row>
    <row r="148" spans="2:90" x14ac:dyDescent="0.4">
      <c r="B148" s="123" t="s">
        <v>802</v>
      </c>
      <c r="C148" t="s">
        <v>198</v>
      </c>
      <c r="D148" t="s">
        <v>812</v>
      </c>
      <c r="E148" s="8" t="str">
        <f t="shared" si="75"/>
        <v>148 VOLLIST-EVP</v>
      </c>
      <c r="F148" s="27"/>
      <c r="G148" s="27"/>
      <c r="H148" s="31"/>
      <c r="I148" s="73"/>
      <c r="J148" s="73"/>
      <c r="K148" s="33">
        <f>SUMIF($3:$3,K$2,148:148)</f>
        <v>5000000.0000000019</v>
      </c>
      <c r="L148" s="33">
        <f t="shared" si="76"/>
        <v>10000000.000000004</v>
      </c>
      <c r="M148" s="33">
        <f t="shared" si="76"/>
        <v>20000000.000000007</v>
      </c>
      <c r="N148" s="33">
        <f t="shared" si="76"/>
        <v>40000000.000000015</v>
      </c>
      <c r="O148" s="33">
        <f t="shared" si="76"/>
        <v>80000000.00000003</v>
      </c>
      <c r="P148" s="33">
        <f t="shared" si="76"/>
        <v>160000000.00000006</v>
      </c>
      <c r="R148" s="33"/>
      <c r="S148" s="33">
        <f t="shared" ref="S148" si="102">SUM(S143:S147)</f>
        <v>416666.66666666674</v>
      </c>
      <c r="T148" s="33">
        <f t="shared" ref="T148:AX148" si="103">SUM(T143:T147)</f>
        <v>416666.66666666674</v>
      </c>
      <c r="U148" s="33">
        <f t="shared" si="103"/>
        <v>416666.66666666674</v>
      </c>
      <c r="V148" s="33">
        <f t="shared" si="103"/>
        <v>416666.66666666674</v>
      </c>
      <c r="W148" s="33">
        <f t="shared" si="103"/>
        <v>416666.66666666674</v>
      </c>
      <c r="X148" s="33">
        <f t="shared" si="103"/>
        <v>416666.66666666674</v>
      </c>
      <c r="Y148" s="33">
        <f t="shared" si="103"/>
        <v>416666.66666666674</v>
      </c>
      <c r="Z148" s="33">
        <f t="shared" si="103"/>
        <v>416666.66666666674</v>
      </c>
      <c r="AA148" s="33">
        <f t="shared" si="103"/>
        <v>416666.66666666674</v>
      </c>
      <c r="AB148" s="33">
        <f t="shared" si="103"/>
        <v>416666.66666666674</v>
      </c>
      <c r="AC148" s="33">
        <f t="shared" si="103"/>
        <v>416666.66666666674</v>
      </c>
      <c r="AD148" s="33">
        <f t="shared" si="103"/>
        <v>416666.66666666674</v>
      </c>
      <c r="AE148" s="33">
        <f t="shared" si="103"/>
        <v>833333.33333333349</v>
      </c>
      <c r="AF148" s="33">
        <f t="shared" si="103"/>
        <v>833333.33333333349</v>
      </c>
      <c r="AG148" s="33">
        <f t="shared" si="103"/>
        <v>833333.33333333349</v>
      </c>
      <c r="AH148" s="33">
        <f t="shared" si="103"/>
        <v>833333.33333333349</v>
      </c>
      <c r="AI148" s="33">
        <f t="shared" si="103"/>
        <v>833333.33333333349</v>
      </c>
      <c r="AJ148" s="33">
        <f t="shared" si="103"/>
        <v>833333.33333333349</v>
      </c>
      <c r="AK148" s="33">
        <f t="shared" si="103"/>
        <v>833333.33333333349</v>
      </c>
      <c r="AL148" s="33">
        <f t="shared" si="103"/>
        <v>833333.33333333349</v>
      </c>
      <c r="AM148" s="33">
        <f t="shared" si="103"/>
        <v>833333.33333333349</v>
      </c>
      <c r="AN148" s="33">
        <f t="shared" si="103"/>
        <v>833333.33333333349</v>
      </c>
      <c r="AO148" s="33">
        <f t="shared" si="103"/>
        <v>833333.33333333349</v>
      </c>
      <c r="AP148" s="33">
        <f t="shared" si="103"/>
        <v>833333.33333333349</v>
      </c>
      <c r="AQ148" s="33">
        <f t="shared" si="103"/>
        <v>1666666.666666667</v>
      </c>
      <c r="AR148" s="33">
        <f t="shared" si="103"/>
        <v>1666666.666666667</v>
      </c>
      <c r="AS148" s="33">
        <f t="shared" si="103"/>
        <v>1666666.666666667</v>
      </c>
      <c r="AT148" s="33">
        <f t="shared" si="103"/>
        <v>1666666.666666667</v>
      </c>
      <c r="AU148" s="33">
        <f t="shared" si="103"/>
        <v>1666666.666666667</v>
      </c>
      <c r="AV148" s="33">
        <f t="shared" si="103"/>
        <v>1666666.666666667</v>
      </c>
      <c r="AW148" s="33">
        <f t="shared" si="103"/>
        <v>1666666.666666667</v>
      </c>
      <c r="AX148" s="33">
        <f t="shared" si="103"/>
        <v>1666666.666666667</v>
      </c>
      <c r="AY148" s="33">
        <f t="shared" ref="AY148:CD148" si="104">SUM(AY143:AY147)</f>
        <v>1666666.666666667</v>
      </c>
      <c r="AZ148" s="33">
        <f t="shared" si="104"/>
        <v>1666666.666666667</v>
      </c>
      <c r="BA148" s="33">
        <f t="shared" si="104"/>
        <v>1666666.666666667</v>
      </c>
      <c r="BB148" s="33">
        <f t="shared" si="104"/>
        <v>1666666.666666667</v>
      </c>
      <c r="BC148" s="33">
        <f t="shared" si="104"/>
        <v>3333333.333333334</v>
      </c>
      <c r="BD148" s="33">
        <f t="shared" si="104"/>
        <v>3333333.333333334</v>
      </c>
      <c r="BE148" s="33">
        <f t="shared" si="104"/>
        <v>3333333.333333334</v>
      </c>
      <c r="BF148" s="33">
        <f t="shared" si="104"/>
        <v>3333333.333333334</v>
      </c>
      <c r="BG148" s="33">
        <f t="shared" si="104"/>
        <v>3333333.333333334</v>
      </c>
      <c r="BH148" s="33">
        <f t="shared" si="104"/>
        <v>3333333.333333334</v>
      </c>
      <c r="BI148" s="33">
        <f t="shared" si="104"/>
        <v>3333333.333333334</v>
      </c>
      <c r="BJ148" s="33">
        <f t="shared" si="104"/>
        <v>3333333.333333334</v>
      </c>
      <c r="BK148" s="33">
        <f t="shared" si="104"/>
        <v>3333333.333333334</v>
      </c>
      <c r="BL148" s="33">
        <f t="shared" si="104"/>
        <v>3333333.333333334</v>
      </c>
      <c r="BM148" s="33">
        <f t="shared" si="104"/>
        <v>3333333.333333334</v>
      </c>
      <c r="BN148" s="33">
        <f t="shared" si="104"/>
        <v>3333333.333333334</v>
      </c>
      <c r="BO148" s="33">
        <f t="shared" si="104"/>
        <v>6666666.6666666679</v>
      </c>
      <c r="BP148" s="33">
        <f t="shared" si="104"/>
        <v>6666666.6666666679</v>
      </c>
      <c r="BQ148" s="33">
        <f t="shared" si="104"/>
        <v>6666666.6666666679</v>
      </c>
      <c r="BR148" s="33">
        <f t="shared" si="104"/>
        <v>6666666.6666666679</v>
      </c>
      <c r="BS148" s="33">
        <f t="shared" si="104"/>
        <v>6666666.6666666679</v>
      </c>
      <c r="BT148" s="33">
        <f t="shared" si="104"/>
        <v>6666666.6666666679</v>
      </c>
      <c r="BU148" s="33">
        <f t="shared" si="104"/>
        <v>6666666.6666666679</v>
      </c>
      <c r="BV148" s="33">
        <f t="shared" si="104"/>
        <v>6666666.6666666679</v>
      </c>
      <c r="BW148" s="33">
        <f t="shared" si="104"/>
        <v>6666666.6666666679</v>
      </c>
      <c r="BX148" s="33">
        <f t="shared" si="104"/>
        <v>6666666.6666666679</v>
      </c>
      <c r="BY148" s="33">
        <f t="shared" si="104"/>
        <v>6666666.6666666679</v>
      </c>
      <c r="BZ148" s="33">
        <f t="shared" si="104"/>
        <v>6666666.6666666679</v>
      </c>
      <c r="CA148" s="33">
        <f t="shared" si="104"/>
        <v>13333333.333333336</v>
      </c>
      <c r="CB148" s="33">
        <f t="shared" si="104"/>
        <v>13333333.333333336</v>
      </c>
      <c r="CC148" s="33">
        <f t="shared" si="104"/>
        <v>13333333.333333336</v>
      </c>
      <c r="CD148" s="33">
        <f t="shared" si="104"/>
        <v>13333333.333333336</v>
      </c>
      <c r="CE148" s="33">
        <f t="shared" ref="CE148:CK148" si="105">SUM(CE143:CE147)</f>
        <v>13333333.333333336</v>
      </c>
      <c r="CF148" s="33">
        <f t="shared" si="105"/>
        <v>13333333.333333336</v>
      </c>
      <c r="CG148" s="33">
        <f t="shared" si="105"/>
        <v>13333333.333333336</v>
      </c>
      <c r="CH148" s="33">
        <f t="shared" si="105"/>
        <v>13333333.333333336</v>
      </c>
      <c r="CI148" s="33">
        <f t="shared" si="105"/>
        <v>13333333.333333336</v>
      </c>
      <c r="CJ148" s="33">
        <f t="shared" si="105"/>
        <v>13333333.333333336</v>
      </c>
      <c r="CK148" s="33">
        <f t="shared" si="105"/>
        <v>13333333.333333336</v>
      </c>
      <c r="CL148" s="33">
        <f t="shared" ref="CL148" si="106">SUM(CL143:CL147)</f>
        <v>13333333.333333336</v>
      </c>
    </row>
    <row r="149" spans="2:90" x14ac:dyDescent="0.4">
      <c r="B149" s="122"/>
      <c r="C149" s="27"/>
      <c r="D149" t="s">
        <v>812</v>
      </c>
      <c r="E149" s="8" t="str">
        <f t="shared" si="75"/>
        <v>149 VOLLIST-EVP</v>
      </c>
      <c r="F149" s="27"/>
      <c r="G149" s="27"/>
      <c r="H149" s="31"/>
      <c r="I149" s="73"/>
      <c r="J149" s="73"/>
      <c r="K149" s="38"/>
      <c r="L149" s="38"/>
      <c r="M149" s="38"/>
      <c r="N149" s="38"/>
      <c r="O149" s="38"/>
      <c r="P149" s="38"/>
      <c r="R149" s="33"/>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row>
    <row r="150" spans="2:90" x14ac:dyDescent="0.4">
      <c r="B150" s="95" t="s">
        <v>813</v>
      </c>
      <c r="D150" t="s">
        <v>812</v>
      </c>
      <c r="E150" s="8" t="str">
        <f t="shared" si="75"/>
        <v>150 VOLLIST-EVP</v>
      </c>
      <c r="H150" s="31"/>
      <c r="I150" s="73"/>
      <c r="J150" s="73"/>
      <c r="K150" s="18"/>
      <c r="L150" s="18"/>
      <c r="M150" s="18"/>
      <c r="N150" s="18"/>
      <c r="O150" s="18"/>
      <c r="P150" s="18"/>
      <c r="R150" s="33"/>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2:90" x14ac:dyDescent="0.4">
      <c r="B151" s="141" t="str">
        <f>+B128</f>
        <v>Item 1</v>
      </c>
      <c r="D151" t="s">
        <v>812</v>
      </c>
      <c r="E151" s="8" t="str">
        <f t="shared" si="75"/>
        <v>151 VOLLIST-EVP</v>
      </c>
      <c r="H151" s="31"/>
      <c r="I151" s="73"/>
      <c r="J151" s="73"/>
      <c r="K151" s="18">
        <v>10</v>
      </c>
      <c r="L151" s="18">
        <v>10</v>
      </c>
      <c r="M151" s="18">
        <v>10</v>
      </c>
      <c r="N151" s="18">
        <v>10</v>
      </c>
      <c r="O151" s="18">
        <v>10</v>
      </c>
      <c r="P151" s="18">
        <v>10</v>
      </c>
      <c r="R151" s="33"/>
      <c r="S151" s="19" cm="1">
        <f t="array" ref="S151">INDEX($K:$P,ROW(),MATCH(S$3,$K$2:$P$2,0))</f>
        <v>10</v>
      </c>
      <c r="T151" s="19" cm="1">
        <f t="array" ref="T151">INDEX($K:$P,ROW(),MATCH(T$3,$K$2:$P$2,0))</f>
        <v>10</v>
      </c>
      <c r="U151" s="19" cm="1">
        <f t="array" ref="U151">INDEX($K:$P,ROW(),MATCH(U$3,$K$2:$P$2,0))</f>
        <v>10</v>
      </c>
      <c r="V151" s="19" cm="1">
        <f t="array" ref="V151">INDEX($K:$P,ROW(),MATCH(V$3,$K$2:$P$2,0))</f>
        <v>10</v>
      </c>
      <c r="W151" s="19" cm="1">
        <f t="array" ref="W151">INDEX($K:$P,ROW(),MATCH(W$3,$K$2:$P$2,0))</f>
        <v>10</v>
      </c>
      <c r="X151" s="19" cm="1">
        <f t="array" ref="X151">INDEX($K:$P,ROW(),MATCH(X$3,$K$2:$P$2,0))</f>
        <v>10</v>
      </c>
      <c r="Y151" s="19" cm="1">
        <f t="array" ref="Y151">INDEX($K:$P,ROW(),MATCH(Y$3,$K$2:$P$2,0))</f>
        <v>10</v>
      </c>
      <c r="Z151" s="19" cm="1">
        <f t="array" ref="Z151">INDEX($K:$P,ROW(),MATCH(Z$3,$K$2:$P$2,0))</f>
        <v>10</v>
      </c>
      <c r="AA151" s="19" cm="1">
        <f t="array" ref="AA151">INDEX($K:$P,ROW(),MATCH(AA$3,$K$2:$P$2,0))</f>
        <v>10</v>
      </c>
      <c r="AB151" s="19" cm="1">
        <f t="array" ref="AB151">INDEX($K:$P,ROW(),MATCH(AB$3,$K$2:$P$2,0))</f>
        <v>10</v>
      </c>
      <c r="AC151" s="19" cm="1">
        <f t="array" ref="AC151">INDEX($K:$P,ROW(),MATCH(AC$3,$K$2:$P$2,0))</f>
        <v>10</v>
      </c>
      <c r="AD151" s="19" cm="1">
        <f t="array" ref="AD151">INDEX($K:$P,ROW(),MATCH(AD$3,$K$2:$P$2,0))</f>
        <v>10</v>
      </c>
      <c r="AE151" s="19" cm="1">
        <f t="array" ref="AE151">INDEX($K:$P,ROW(),MATCH(AE$3,$K$2:$P$2,0))</f>
        <v>10</v>
      </c>
      <c r="AF151" s="19" cm="1">
        <f t="array" ref="AF151">INDEX($K:$P,ROW(),MATCH(AF$3,$K$2:$P$2,0))</f>
        <v>10</v>
      </c>
      <c r="AG151" s="19" cm="1">
        <f t="array" ref="AG151">INDEX($K:$P,ROW(),MATCH(AG$3,$K$2:$P$2,0))</f>
        <v>10</v>
      </c>
      <c r="AH151" s="19" cm="1">
        <f t="array" ref="AH151">INDEX($K:$P,ROW(),MATCH(AH$3,$K$2:$P$2,0))</f>
        <v>10</v>
      </c>
      <c r="AI151" s="19" cm="1">
        <f t="array" ref="AI151">INDEX($K:$P,ROW(),MATCH(AI$3,$K$2:$P$2,0))</f>
        <v>10</v>
      </c>
      <c r="AJ151" s="19" cm="1">
        <f t="array" ref="AJ151">INDEX($K:$P,ROW(),MATCH(AJ$3,$K$2:$P$2,0))</f>
        <v>10</v>
      </c>
      <c r="AK151" s="19" cm="1">
        <f t="array" ref="AK151">INDEX($K:$P,ROW(),MATCH(AK$3,$K$2:$P$2,0))</f>
        <v>10</v>
      </c>
      <c r="AL151" s="19" cm="1">
        <f t="array" ref="AL151">INDEX($K:$P,ROW(),MATCH(AL$3,$K$2:$P$2,0))</f>
        <v>10</v>
      </c>
      <c r="AM151" s="19" cm="1">
        <f t="array" ref="AM151">INDEX($K:$P,ROW(),MATCH(AM$3,$K$2:$P$2,0))</f>
        <v>10</v>
      </c>
      <c r="AN151" s="19" cm="1">
        <f t="array" ref="AN151">INDEX($K:$P,ROW(),MATCH(AN$3,$K$2:$P$2,0))</f>
        <v>10</v>
      </c>
      <c r="AO151" s="19" cm="1">
        <f t="array" ref="AO151">INDEX($K:$P,ROW(),MATCH(AO$3,$K$2:$P$2,0))</f>
        <v>10</v>
      </c>
      <c r="AP151" s="19" cm="1">
        <f t="array" ref="AP151">INDEX($K:$P,ROW(),MATCH(AP$3,$K$2:$P$2,0))</f>
        <v>10</v>
      </c>
      <c r="AQ151" s="19" cm="1">
        <f t="array" ref="AQ151">INDEX($K:$P,ROW(),MATCH(AQ$3,$K$2:$P$2,0))</f>
        <v>10</v>
      </c>
      <c r="AR151" s="19" cm="1">
        <f t="array" ref="AR151">INDEX($K:$P,ROW(),MATCH(AR$3,$K$2:$P$2,0))</f>
        <v>10</v>
      </c>
      <c r="AS151" s="19" cm="1">
        <f t="array" ref="AS151">INDEX($K:$P,ROW(),MATCH(AS$3,$K$2:$P$2,0))</f>
        <v>10</v>
      </c>
      <c r="AT151" s="19" cm="1">
        <f t="array" ref="AT151">INDEX($K:$P,ROW(),MATCH(AT$3,$K$2:$P$2,0))</f>
        <v>10</v>
      </c>
      <c r="AU151" s="19" cm="1">
        <f t="array" ref="AU151">INDEX($K:$P,ROW(),MATCH(AU$3,$K$2:$P$2,0))</f>
        <v>10</v>
      </c>
      <c r="AV151" s="19" cm="1">
        <f t="array" ref="AV151">INDEX($K:$P,ROW(),MATCH(AV$3,$K$2:$P$2,0))</f>
        <v>10</v>
      </c>
      <c r="AW151" s="19" cm="1">
        <f t="array" ref="AW151">INDEX($K:$P,ROW(),MATCH(AW$3,$K$2:$P$2,0))</f>
        <v>10</v>
      </c>
      <c r="AX151" s="19" cm="1">
        <f t="array" ref="AX151">INDEX($K:$P,ROW(),MATCH(AX$3,$K$2:$P$2,0))</f>
        <v>10</v>
      </c>
      <c r="AY151" s="19" cm="1">
        <f t="array" ref="AY151">INDEX($K:$P,ROW(),MATCH(AY$3,$K$2:$P$2,0))</f>
        <v>10</v>
      </c>
      <c r="AZ151" s="19" cm="1">
        <f t="array" ref="AZ151">INDEX($K:$P,ROW(),MATCH(AZ$3,$K$2:$P$2,0))</f>
        <v>10</v>
      </c>
      <c r="BA151" s="19" cm="1">
        <f t="array" ref="BA151">INDEX($K:$P,ROW(),MATCH(BA$3,$K$2:$P$2,0))</f>
        <v>10</v>
      </c>
      <c r="BB151" s="19" cm="1">
        <f t="array" ref="BB151">INDEX($K:$P,ROW(),MATCH(BB$3,$K$2:$P$2,0))</f>
        <v>10</v>
      </c>
      <c r="BC151" s="19" cm="1">
        <f t="array" ref="BC151">INDEX($K:$P,ROW(),MATCH(BC$3,$K$2:$P$2,0))</f>
        <v>10</v>
      </c>
      <c r="BD151" s="19" cm="1">
        <f t="array" ref="BD151">INDEX($K:$P,ROW(),MATCH(BD$3,$K$2:$P$2,0))</f>
        <v>10</v>
      </c>
      <c r="BE151" s="19" cm="1">
        <f t="array" ref="BE151">INDEX($K:$P,ROW(),MATCH(BE$3,$K$2:$P$2,0))</f>
        <v>10</v>
      </c>
      <c r="BF151" s="19" cm="1">
        <f t="array" ref="BF151">INDEX($K:$P,ROW(),MATCH(BF$3,$K$2:$P$2,0))</f>
        <v>10</v>
      </c>
      <c r="BG151" s="19" cm="1">
        <f t="array" ref="BG151">INDEX($K:$P,ROW(),MATCH(BG$3,$K$2:$P$2,0))</f>
        <v>10</v>
      </c>
      <c r="BH151" s="19" cm="1">
        <f t="array" ref="BH151">INDEX($K:$P,ROW(),MATCH(BH$3,$K$2:$P$2,0))</f>
        <v>10</v>
      </c>
      <c r="BI151" s="19" cm="1">
        <f t="array" ref="BI151">INDEX($K:$P,ROW(),MATCH(BI$3,$K$2:$P$2,0))</f>
        <v>10</v>
      </c>
      <c r="BJ151" s="19" cm="1">
        <f t="array" ref="BJ151">INDEX($K:$P,ROW(),MATCH(BJ$3,$K$2:$P$2,0))</f>
        <v>10</v>
      </c>
      <c r="BK151" s="19" cm="1">
        <f t="array" ref="BK151">INDEX($K:$P,ROW(),MATCH(BK$3,$K$2:$P$2,0))</f>
        <v>10</v>
      </c>
      <c r="BL151" s="19" cm="1">
        <f t="array" ref="BL151">INDEX($K:$P,ROW(),MATCH(BL$3,$K$2:$P$2,0))</f>
        <v>10</v>
      </c>
      <c r="BM151" s="19" cm="1">
        <f t="array" ref="BM151">INDEX($K:$P,ROW(),MATCH(BM$3,$K$2:$P$2,0))</f>
        <v>10</v>
      </c>
      <c r="BN151" s="19" cm="1">
        <f t="array" ref="BN151">INDEX($K:$P,ROW(),MATCH(BN$3,$K$2:$P$2,0))</f>
        <v>10</v>
      </c>
      <c r="BO151" s="19" cm="1">
        <f t="array" ref="BO151">INDEX($K:$P,ROW(),MATCH(BO$3,$K$2:$P$2,0))</f>
        <v>10</v>
      </c>
      <c r="BP151" s="19" cm="1">
        <f t="array" ref="BP151">INDEX($K:$P,ROW(),MATCH(BP$3,$K$2:$P$2,0))</f>
        <v>10</v>
      </c>
      <c r="BQ151" s="19" cm="1">
        <f t="array" ref="BQ151">INDEX($K:$P,ROW(),MATCH(BQ$3,$K$2:$P$2,0))</f>
        <v>10</v>
      </c>
      <c r="BR151" s="19" cm="1">
        <f t="array" ref="BR151">INDEX($K:$P,ROW(),MATCH(BR$3,$K$2:$P$2,0))</f>
        <v>10</v>
      </c>
      <c r="BS151" s="19" cm="1">
        <f t="array" ref="BS151">INDEX($K:$P,ROW(),MATCH(BS$3,$K$2:$P$2,0))</f>
        <v>10</v>
      </c>
      <c r="BT151" s="19" cm="1">
        <f t="array" ref="BT151">INDEX($K:$P,ROW(),MATCH(BT$3,$K$2:$P$2,0))</f>
        <v>10</v>
      </c>
      <c r="BU151" s="19" cm="1">
        <f t="array" ref="BU151">INDEX($K:$P,ROW(),MATCH(BU$3,$K$2:$P$2,0))</f>
        <v>10</v>
      </c>
      <c r="BV151" s="19" cm="1">
        <f t="array" ref="BV151">INDEX($K:$P,ROW(),MATCH(BV$3,$K$2:$P$2,0))</f>
        <v>10</v>
      </c>
      <c r="BW151" s="19" cm="1">
        <f t="array" ref="BW151">INDEX($K:$P,ROW(),MATCH(BW$3,$K$2:$P$2,0))</f>
        <v>10</v>
      </c>
      <c r="BX151" s="19" cm="1">
        <f t="array" ref="BX151">INDEX($K:$P,ROW(),MATCH(BX$3,$K$2:$P$2,0))</f>
        <v>10</v>
      </c>
      <c r="BY151" s="19" cm="1">
        <f t="array" ref="BY151">INDEX($K:$P,ROW(),MATCH(BY$3,$K$2:$P$2,0))</f>
        <v>10</v>
      </c>
      <c r="BZ151" s="19" cm="1">
        <f t="array" ref="BZ151">INDEX($K:$P,ROW(),MATCH(BZ$3,$K$2:$P$2,0))</f>
        <v>10</v>
      </c>
      <c r="CA151" s="19" cm="1">
        <f t="array" ref="CA151">INDEX($K:$P,ROW(),MATCH(CA$3,$K$2:$P$2,0))</f>
        <v>10</v>
      </c>
      <c r="CB151" s="19" cm="1">
        <f t="array" ref="CB151">INDEX($K:$P,ROW(),MATCH(CB$3,$K$2:$P$2,0))</f>
        <v>10</v>
      </c>
      <c r="CC151" s="19" cm="1">
        <f t="array" ref="CC151">INDEX($K:$P,ROW(),MATCH(CC$3,$K$2:$P$2,0))</f>
        <v>10</v>
      </c>
      <c r="CD151" s="19" cm="1">
        <f t="array" ref="CD151">INDEX($K:$P,ROW(),MATCH(CD$3,$K$2:$P$2,0))</f>
        <v>10</v>
      </c>
      <c r="CE151" s="19" cm="1">
        <f t="array" ref="CE151">INDEX($K:$P,ROW(),MATCH(CE$3,$K$2:$P$2,0))</f>
        <v>10</v>
      </c>
      <c r="CF151" s="19" cm="1">
        <f t="array" ref="CF151">INDEX($K:$P,ROW(),MATCH(CF$3,$K$2:$P$2,0))</f>
        <v>10</v>
      </c>
      <c r="CG151" s="19" cm="1">
        <f t="array" ref="CG151">INDEX($K:$P,ROW(),MATCH(CG$3,$K$2:$P$2,0))</f>
        <v>10</v>
      </c>
      <c r="CH151" s="19" cm="1">
        <f t="array" ref="CH151">INDEX($K:$P,ROW(),MATCH(CH$3,$K$2:$P$2,0))</f>
        <v>10</v>
      </c>
      <c r="CI151" s="19" cm="1">
        <f t="array" ref="CI151">INDEX($K:$P,ROW(),MATCH(CI$3,$K$2:$P$2,0))</f>
        <v>10</v>
      </c>
      <c r="CJ151" s="19" cm="1">
        <f t="array" ref="CJ151">INDEX($K:$P,ROW(),MATCH(CJ$3,$K$2:$P$2,0))</f>
        <v>10</v>
      </c>
      <c r="CK151" s="19" cm="1">
        <f t="array" ref="CK151">INDEX($K:$P,ROW(),MATCH(CK$3,$K$2:$P$2,0))</f>
        <v>10</v>
      </c>
      <c r="CL151" s="19" cm="1">
        <f t="array" ref="CL151">INDEX($K:$P,ROW(),MATCH(CL$3,$K$2:$P$2,0))</f>
        <v>10</v>
      </c>
    </row>
    <row r="152" spans="2:90" x14ac:dyDescent="0.4">
      <c r="B152" s="141" t="str">
        <f>+B129</f>
        <v>Item 2</v>
      </c>
      <c r="D152" t="s">
        <v>812</v>
      </c>
      <c r="E152" s="8" t="str">
        <f t="shared" si="75"/>
        <v>152 VOLLIST-EVP</v>
      </c>
      <c r="H152" s="31"/>
      <c r="I152" s="73"/>
      <c r="J152" s="73"/>
      <c r="K152" s="18">
        <v>10</v>
      </c>
      <c r="L152" s="18">
        <v>10</v>
      </c>
      <c r="M152" s="18">
        <v>10</v>
      </c>
      <c r="N152" s="18">
        <v>10</v>
      </c>
      <c r="O152" s="18">
        <v>10</v>
      </c>
      <c r="P152" s="18">
        <v>10</v>
      </c>
      <c r="R152" s="33"/>
      <c r="S152" s="19" cm="1">
        <f t="array" ref="S152">INDEX($K:$P,ROW(),MATCH(S$3,$K$2:$P$2,0))</f>
        <v>10</v>
      </c>
      <c r="T152" s="19" cm="1">
        <f t="array" ref="T152">INDEX($K:$P,ROW(),MATCH(T$3,$K$2:$P$2,0))</f>
        <v>10</v>
      </c>
      <c r="U152" s="19" cm="1">
        <f t="array" ref="U152">INDEX($K:$P,ROW(),MATCH(U$3,$K$2:$P$2,0))</f>
        <v>10</v>
      </c>
      <c r="V152" s="19" cm="1">
        <f t="array" ref="V152">INDEX($K:$P,ROW(),MATCH(V$3,$K$2:$P$2,0))</f>
        <v>10</v>
      </c>
      <c r="W152" s="19" cm="1">
        <f t="array" ref="W152">INDEX($K:$P,ROW(),MATCH(W$3,$K$2:$P$2,0))</f>
        <v>10</v>
      </c>
      <c r="X152" s="19" cm="1">
        <f t="array" ref="X152">INDEX($K:$P,ROW(),MATCH(X$3,$K$2:$P$2,0))</f>
        <v>10</v>
      </c>
      <c r="Y152" s="19" cm="1">
        <f t="array" ref="Y152">INDEX($K:$P,ROW(),MATCH(Y$3,$K$2:$P$2,0))</f>
        <v>10</v>
      </c>
      <c r="Z152" s="19" cm="1">
        <f t="array" ref="Z152">INDEX($K:$P,ROW(),MATCH(Z$3,$K$2:$P$2,0))</f>
        <v>10</v>
      </c>
      <c r="AA152" s="19" cm="1">
        <f t="array" ref="AA152">INDEX($K:$P,ROW(),MATCH(AA$3,$K$2:$P$2,0))</f>
        <v>10</v>
      </c>
      <c r="AB152" s="19" cm="1">
        <f t="array" ref="AB152">INDEX($K:$P,ROW(),MATCH(AB$3,$K$2:$P$2,0))</f>
        <v>10</v>
      </c>
      <c r="AC152" s="19" cm="1">
        <f t="array" ref="AC152">INDEX($K:$P,ROW(),MATCH(AC$3,$K$2:$P$2,0))</f>
        <v>10</v>
      </c>
      <c r="AD152" s="19" cm="1">
        <f t="array" ref="AD152">INDEX($K:$P,ROW(),MATCH(AD$3,$K$2:$P$2,0))</f>
        <v>10</v>
      </c>
      <c r="AE152" s="19" cm="1">
        <f t="array" ref="AE152">INDEX($K:$P,ROW(),MATCH(AE$3,$K$2:$P$2,0))</f>
        <v>10</v>
      </c>
      <c r="AF152" s="19" cm="1">
        <f t="array" ref="AF152">INDEX($K:$P,ROW(),MATCH(AF$3,$K$2:$P$2,0))</f>
        <v>10</v>
      </c>
      <c r="AG152" s="19" cm="1">
        <f t="array" ref="AG152">INDEX($K:$P,ROW(),MATCH(AG$3,$K$2:$P$2,0))</f>
        <v>10</v>
      </c>
      <c r="AH152" s="19" cm="1">
        <f t="array" ref="AH152">INDEX($K:$P,ROW(),MATCH(AH$3,$K$2:$P$2,0))</f>
        <v>10</v>
      </c>
      <c r="AI152" s="19" cm="1">
        <f t="array" ref="AI152">INDEX($K:$P,ROW(),MATCH(AI$3,$K$2:$P$2,0))</f>
        <v>10</v>
      </c>
      <c r="AJ152" s="19" cm="1">
        <f t="array" ref="AJ152">INDEX($K:$P,ROW(),MATCH(AJ$3,$K$2:$P$2,0))</f>
        <v>10</v>
      </c>
      <c r="AK152" s="19" cm="1">
        <f t="array" ref="AK152">INDEX($K:$P,ROW(),MATCH(AK$3,$K$2:$P$2,0))</f>
        <v>10</v>
      </c>
      <c r="AL152" s="19" cm="1">
        <f t="array" ref="AL152">INDEX($K:$P,ROW(),MATCH(AL$3,$K$2:$P$2,0))</f>
        <v>10</v>
      </c>
      <c r="AM152" s="19" cm="1">
        <f t="array" ref="AM152">INDEX($K:$P,ROW(),MATCH(AM$3,$K$2:$P$2,0))</f>
        <v>10</v>
      </c>
      <c r="AN152" s="19" cm="1">
        <f t="array" ref="AN152">INDEX($K:$P,ROW(),MATCH(AN$3,$K$2:$P$2,0))</f>
        <v>10</v>
      </c>
      <c r="AO152" s="19" cm="1">
        <f t="array" ref="AO152">INDEX($K:$P,ROW(),MATCH(AO$3,$K$2:$P$2,0))</f>
        <v>10</v>
      </c>
      <c r="AP152" s="19" cm="1">
        <f t="array" ref="AP152">INDEX($K:$P,ROW(),MATCH(AP$3,$K$2:$P$2,0))</f>
        <v>10</v>
      </c>
      <c r="AQ152" s="19" cm="1">
        <f t="array" ref="AQ152">INDEX($K:$P,ROW(),MATCH(AQ$3,$K$2:$P$2,0))</f>
        <v>10</v>
      </c>
      <c r="AR152" s="19" cm="1">
        <f t="array" ref="AR152">INDEX($K:$P,ROW(),MATCH(AR$3,$K$2:$P$2,0))</f>
        <v>10</v>
      </c>
      <c r="AS152" s="19" cm="1">
        <f t="array" ref="AS152">INDEX($K:$P,ROW(),MATCH(AS$3,$K$2:$P$2,0))</f>
        <v>10</v>
      </c>
      <c r="AT152" s="19" cm="1">
        <f t="array" ref="AT152">INDEX($K:$P,ROW(),MATCH(AT$3,$K$2:$P$2,0))</f>
        <v>10</v>
      </c>
      <c r="AU152" s="19" cm="1">
        <f t="array" ref="AU152">INDEX($K:$P,ROW(),MATCH(AU$3,$K$2:$P$2,0))</f>
        <v>10</v>
      </c>
      <c r="AV152" s="19" cm="1">
        <f t="array" ref="AV152">INDEX($K:$P,ROW(),MATCH(AV$3,$K$2:$P$2,0))</f>
        <v>10</v>
      </c>
      <c r="AW152" s="19" cm="1">
        <f t="array" ref="AW152">INDEX($K:$P,ROW(),MATCH(AW$3,$K$2:$P$2,0))</f>
        <v>10</v>
      </c>
      <c r="AX152" s="19" cm="1">
        <f t="array" ref="AX152">INDEX($K:$P,ROW(),MATCH(AX$3,$K$2:$P$2,0))</f>
        <v>10</v>
      </c>
      <c r="AY152" s="19" cm="1">
        <f t="array" ref="AY152">INDEX($K:$P,ROW(),MATCH(AY$3,$K$2:$P$2,0))</f>
        <v>10</v>
      </c>
      <c r="AZ152" s="19" cm="1">
        <f t="array" ref="AZ152">INDEX($K:$P,ROW(),MATCH(AZ$3,$K$2:$P$2,0))</f>
        <v>10</v>
      </c>
      <c r="BA152" s="19" cm="1">
        <f t="array" ref="BA152">INDEX($K:$P,ROW(),MATCH(BA$3,$K$2:$P$2,0))</f>
        <v>10</v>
      </c>
      <c r="BB152" s="19" cm="1">
        <f t="array" ref="BB152">INDEX($K:$P,ROW(),MATCH(BB$3,$K$2:$P$2,0))</f>
        <v>10</v>
      </c>
      <c r="BC152" s="19" cm="1">
        <f t="array" ref="BC152">INDEX($K:$P,ROW(),MATCH(BC$3,$K$2:$P$2,0))</f>
        <v>10</v>
      </c>
      <c r="BD152" s="19" cm="1">
        <f t="array" ref="BD152">INDEX($K:$P,ROW(),MATCH(BD$3,$K$2:$P$2,0))</f>
        <v>10</v>
      </c>
      <c r="BE152" s="19" cm="1">
        <f t="array" ref="BE152">INDEX($K:$P,ROW(),MATCH(BE$3,$K$2:$P$2,0))</f>
        <v>10</v>
      </c>
      <c r="BF152" s="19" cm="1">
        <f t="array" ref="BF152">INDEX($K:$P,ROW(),MATCH(BF$3,$K$2:$P$2,0))</f>
        <v>10</v>
      </c>
      <c r="BG152" s="19" cm="1">
        <f t="array" ref="BG152">INDEX($K:$P,ROW(),MATCH(BG$3,$K$2:$P$2,0))</f>
        <v>10</v>
      </c>
      <c r="BH152" s="19" cm="1">
        <f t="array" ref="BH152">INDEX($K:$P,ROW(),MATCH(BH$3,$K$2:$P$2,0))</f>
        <v>10</v>
      </c>
      <c r="BI152" s="19" cm="1">
        <f t="array" ref="BI152">INDEX($K:$P,ROW(),MATCH(BI$3,$K$2:$P$2,0))</f>
        <v>10</v>
      </c>
      <c r="BJ152" s="19" cm="1">
        <f t="array" ref="BJ152">INDEX($K:$P,ROW(),MATCH(BJ$3,$K$2:$P$2,0))</f>
        <v>10</v>
      </c>
      <c r="BK152" s="19" cm="1">
        <f t="array" ref="BK152">INDEX($K:$P,ROW(),MATCH(BK$3,$K$2:$P$2,0))</f>
        <v>10</v>
      </c>
      <c r="BL152" s="19" cm="1">
        <f t="array" ref="BL152">INDEX($K:$P,ROW(),MATCH(BL$3,$K$2:$P$2,0))</f>
        <v>10</v>
      </c>
      <c r="BM152" s="19" cm="1">
        <f t="array" ref="BM152">INDEX($K:$P,ROW(),MATCH(BM$3,$K$2:$P$2,0))</f>
        <v>10</v>
      </c>
      <c r="BN152" s="19" cm="1">
        <f t="array" ref="BN152">INDEX($K:$P,ROW(),MATCH(BN$3,$K$2:$P$2,0))</f>
        <v>10</v>
      </c>
      <c r="BO152" s="19" cm="1">
        <f t="array" ref="BO152">INDEX($K:$P,ROW(),MATCH(BO$3,$K$2:$P$2,0))</f>
        <v>10</v>
      </c>
      <c r="BP152" s="19" cm="1">
        <f t="array" ref="BP152">INDEX($K:$P,ROW(),MATCH(BP$3,$K$2:$P$2,0))</f>
        <v>10</v>
      </c>
      <c r="BQ152" s="19" cm="1">
        <f t="array" ref="BQ152">INDEX($K:$P,ROW(),MATCH(BQ$3,$K$2:$P$2,0))</f>
        <v>10</v>
      </c>
      <c r="BR152" s="19" cm="1">
        <f t="array" ref="BR152">INDEX($K:$P,ROW(),MATCH(BR$3,$K$2:$P$2,0))</f>
        <v>10</v>
      </c>
      <c r="BS152" s="19" cm="1">
        <f t="array" ref="BS152">INDEX($K:$P,ROW(),MATCH(BS$3,$K$2:$P$2,0))</f>
        <v>10</v>
      </c>
      <c r="BT152" s="19" cm="1">
        <f t="array" ref="BT152">INDEX($K:$P,ROW(),MATCH(BT$3,$K$2:$P$2,0))</f>
        <v>10</v>
      </c>
      <c r="BU152" s="19" cm="1">
        <f t="array" ref="BU152">INDEX($K:$P,ROW(),MATCH(BU$3,$K$2:$P$2,0))</f>
        <v>10</v>
      </c>
      <c r="BV152" s="19" cm="1">
        <f t="array" ref="BV152">INDEX($K:$P,ROW(),MATCH(BV$3,$K$2:$P$2,0))</f>
        <v>10</v>
      </c>
      <c r="BW152" s="19" cm="1">
        <f t="array" ref="BW152">INDEX($K:$P,ROW(),MATCH(BW$3,$K$2:$P$2,0))</f>
        <v>10</v>
      </c>
      <c r="BX152" s="19" cm="1">
        <f t="array" ref="BX152">INDEX($K:$P,ROW(),MATCH(BX$3,$K$2:$P$2,0))</f>
        <v>10</v>
      </c>
      <c r="BY152" s="19" cm="1">
        <f t="array" ref="BY152">INDEX($K:$P,ROW(),MATCH(BY$3,$K$2:$P$2,0))</f>
        <v>10</v>
      </c>
      <c r="BZ152" s="19" cm="1">
        <f t="array" ref="BZ152">INDEX($K:$P,ROW(),MATCH(BZ$3,$K$2:$P$2,0))</f>
        <v>10</v>
      </c>
      <c r="CA152" s="19" cm="1">
        <f t="array" ref="CA152">INDEX($K:$P,ROW(),MATCH(CA$3,$K$2:$P$2,0))</f>
        <v>10</v>
      </c>
      <c r="CB152" s="19" cm="1">
        <f t="array" ref="CB152">INDEX($K:$P,ROW(),MATCH(CB$3,$K$2:$P$2,0))</f>
        <v>10</v>
      </c>
      <c r="CC152" s="19" cm="1">
        <f t="array" ref="CC152">INDEX($K:$P,ROW(),MATCH(CC$3,$K$2:$P$2,0))</f>
        <v>10</v>
      </c>
      <c r="CD152" s="19" cm="1">
        <f t="array" ref="CD152">INDEX($K:$P,ROW(),MATCH(CD$3,$K$2:$P$2,0))</f>
        <v>10</v>
      </c>
      <c r="CE152" s="19" cm="1">
        <f t="array" ref="CE152">INDEX($K:$P,ROW(),MATCH(CE$3,$K$2:$P$2,0))</f>
        <v>10</v>
      </c>
      <c r="CF152" s="19" cm="1">
        <f t="array" ref="CF152">INDEX($K:$P,ROW(),MATCH(CF$3,$K$2:$P$2,0))</f>
        <v>10</v>
      </c>
      <c r="CG152" s="19" cm="1">
        <f t="array" ref="CG152">INDEX($K:$P,ROW(),MATCH(CG$3,$K$2:$P$2,0))</f>
        <v>10</v>
      </c>
      <c r="CH152" s="19" cm="1">
        <f t="array" ref="CH152">INDEX($K:$P,ROW(),MATCH(CH$3,$K$2:$P$2,0))</f>
        <v>10</v>
      </c>
      <c r="CI152" s="19" cm="1">
        <f t="array" ref="CI152">INDEX($K:$P,ROW(),MATCH(CI$3,$K$2:$P$2,0))</f>
        <v>10</v>
      </c>
      <c r="CJ152" s="19" cm="1">
        <f t="array" ref="CJ152">INDEX($K:$P,ROW(),MATCH(CJ$3,$K$2:$P$2,0))</f>
        <v>10</v>
      </c>
      <c r="CK152" s="19" cm="1">
        <f t="array" ref="CK152">INDEX($K:$P,ROW(),MATCH(CK$3,$K$2:$P$2,0))</f>
        <v>10</v>
      </c>
      <c r="CL152" s="19" cm="1">
        <f t="array" ref="CL152">INDEX($K:$P,ROW(),MATCH(CL$3,$K$2:$P$2,0))</f>
        <v>10</v>
      </c>
    </row>
    <row r="153" spans="2:90" x14ac:dyDescent="0.4">
      <c r="B153" s="141" t="str">
        <f>+B130</f>
        <v>Item 3</v>
      </c>
      <c r="D153" t="s">
        <v>812</v>
      </c>
      <c r="E153" s="8" t="str">
        <f t="shared" si="75"/>
        <v>153 VOLLIST-EVP</v>
      </c>
      <c r="H153" s="31"/>
      <c r="I153" s="73"/>
      <c r="J153" s="73"/>
      <c r="K153" s="18">
        <v>10</v>
      </c>
      <c r="L153" s="18">
        <v>10</v>
      </c>
      <c r="M153" s="18">
        <v>10</v>
      </c>
      <c r="N153" s="18">
        <v>10</v>
      </c>
      <c r="O153" s="18">
        <v>10</v>
      </c>
      <c r="P153" s="18">
        <v>10</v>
      </c>
      <c r="R153" s="33"/>
      <c r="S153" s="19" cm="1">
        <f t="array" ref="S153">INDEX($K:$P,ROW(),MATCH(S$3,$K$2:$P$2,0))</f>
        <v>10</v>
      </c>
      <c r="T153" s="19" cm="1">
        <f t="array" ref="T153">INDEX($K:$P,ROW(),MATCH(T$3,$K$2:$P$2,0))</f>
        <v>10</v>
      </c>
      <c r="U153" s="19" cm="1">
        <f t="array" ref="U153">INDEX($K:$P,ROW(),MATCH(U$3,$K$2:$P$2,0))</f>
        <v>10</v>
      </c>
      <c r="V153" s="19" cm="1">
        <f t="array" ref="V153">INDEX($K:$P,ROW(),MATCH(V$3,$K$2:$P$2,0))</f>
        <v>10</v>
      </c>
      <c r="W153" s="19" cm="1">
        <f t="array" ref="W153">INDEX($K:$P,ROW(),MATCH(W$3,$K$2:$P$2,0))</f>
        <v>10</v>
      </c>
      <c r="X153" s="19" cm="1">
        <f t="array" ref="X153">INDEX($K:$P,ROW(),MATCH(X$3,$K$2:$P$2,0))</f>
        <v>10</v>
      </c>
      <c r="Y153" s="19" cm="1">
        <f t="array" ref="Y153">INDEX($K:$P,ROW(),MATCH(Y$3,$K$2:$P$2,0))</f>
        <v>10</v>
      </c>
      <c r="Z153" s="19" cm="1">
        <f t="array" ref="Z153">INDEX($K:$P,ROW(),MATCH(Z$3,$K$2:$P$2,0))</f>
        <v>10</v>
      </c>
      <c r="AA153" s="19" cm="1">
        <f t="array" ref="AA153">INDEX($K:$P,ROW(),MATCH(AA$3,$K$2:$P$2,0))</f>
        <v>10</v>
      </c>
      <c r="AB153" s="19" cm="1">
        <f t="array" ref="AB153">INDEX($K:$P,ROW(),MATCH(AB$3,$K$2:$P$2,0))</f>
        <v>10</v>
      </c>
      <c r="AC153" s="19" cm="1">
        <f t="array" ref="AC153">INDEX($K:$P,ROW(),MATCH(AC$3,$K$2:$P$2,0))</f>
        <v>10</v>
      </c>
      <c r="AD153" s="19" cm="1">
        <f t="array" ref="AD153">INDEX($K:$P,ROW(),MATCH(AD$3,$K$2:$P$2,0))</f>
        <v>10</v>
      </c>
      <c r="AE153" s="19" cm="1">
        <f t="array" ref="AE153">INDEX($K:$P,ROW(),MATCH(AE$3,$K$2:$P$2,0))</f>
        <v>10</v>
      </c>
      <c r="AF153" s="19" cm="1">
        <f t="array" ref="AF153">INDEX($K:$P,ROW(),MATCH(AF$3,$K$2:$P$2,0))</f>
        <v>10</v>
      </c>
      <c r="AG153" s="19" cm="1">
        <f t="array" ref="AG153">INDEX($K:$P,ROW(),MATCH(AG$3,$K$2:$P$2,0))</f>
        <v>10</v>
      </c>
      <c r="AH153" s="19" cm="1">
        <f t="array" ref="AH153">INDEX($K:$P,ROW(),MATCH(AH$3,$K$2:$P$2,0))</f>
        <v>10</v>
      </c>
      <c r="AI153" s="19" cm="1">
        <f t="array" ref="AI153">INDEX($K:$P,ROW(),MATCH(AI$3,$K$2:$P$2,0))</f>
        <v>10</v>
      </c>
      <c r="AJ153" s="19" cm="1">
        <f t="array" ref="AJ153">INDEX($K:$P,ROW(),MATCH(AJ$3,$K$2:$P$2,0))</f>
        <v>10</v>
      </c>
      <c r="AK153" s="19" cm="1">
        <f t="array" ref="AK153">INDEX($K:$P,ROW(),MATCH(AK$3,$K$2:$P$2,0))</f>
        <v>10</v>
      </c>
      <c r="AL153" s="19" cm="1">
        <f t="array" ref="AL153">INDEX($K:$P,ROW(),MATCH(AL$3,$K$2:$P$2,0))</f>
        <v>10</v>
      </c>
      <c r="AM153" s="19" cm="1">
        <f t="array" ref="AM153">INDEX($K:$P,ROW(),MATCH(AM$3,$K$2:$P$2,0))</f>
        <v>10</v>
      </c>
      <c r="AN153" s="19" cm="1">
        <f t="array" ref="AN153">INDEX($K:$P,ROW(),MATCH(AN$3,$K$2:$P$2,0))</f>
        <v>10</v>
      </c>
      <c r="AO153" s="19" cm="1">
        <f t="array" ref="AO153">INDEX($K:$P,ROW(),MATCH(AO$3,$K$2:$P$2,0))</f>
        <v>10</v>
      </c>
      <c r="AP153" s="19" cm="1">
        <f t="array" ref="AP153">INDEX($K:$P,ROW(),MATCH(AP$3,$K$2:$P$2,0))</f>
        <v>10</v>
      </c>
      <c r="AQ153" s="19" cm="1">
        <f t="array" ref="AQ153">INDEX($K:$P,ROW(),MATCH(AQ$3,$K$2:$P$2,0))</f>
        <v>10</v>
      </c>
      <c r="AR153" s="19" cm="1">
        <f t="array" ref="AR153">INDEX($K:$P,ROW(),MATCH(AR$3,$K$2:$P$2,0))</f>
        <v>10</v>
      </c>
      <c r="AS153" s="19" cm="1">
        <f t="array" ref="AS153">INDEX($K:$P,ROW(),MATCH(AS$3,$K$2:$P$2,0))</f>
        <v>10</v>
      </c>
      <c r="AT153" s="19" cm="1">
        <f t="array" ref="AT153">INDEX($K:$P,ROW(),MATCH(AT$3,$K$2:$P$2,0))</f>
        <v>10</v>
      </c>
      <c r="AU153" s="19" cm="1">
        <f t="array" ref="AU153">INDEX($K:$P,ROW(),MATCH(AU$3,$K$2:$P$2,0))</f>
        <v>10</v>
      </c>
      <c r="AV153" s="19" cm="1">
        <f t="array" ref="AV153">INDEX($K:$P,ROW(),MATCH(AV$3,$K$2:$P$2,0))</f>
        <v>10</v>
      </c>
      <c r="AW153" s="19" cm="1">
        <f t="array" ref="AW153">INDEX($K:$P,ROW(),MATCH(AW$3,$K$2:$P$2,0))</f>
        <v>10</v>
      </c>
      <c r="AX153" s="19" cm="1">
        <f t="array" ref="AX153">INDEX($K:$P,ROW(),MATCH(AX$3,$K$2:$P$2,0))</f>
        <v>10</v>
      </c>
      <c r="AY153" s="19" cm="1">
        <f t="array" ref="AY153">INDEX($K:$P,ROW(),MATCH(AY$3,$K$2:$P$2,0))</f>
        <v>10</v>
      </c>
      <c r="AZ153" s="19" cm="1">
        <f t="array" ref="AZ153">INDEX($K:$P,ROW(),MATCH(AZ$3,$K$2:$P$2,0))</f>
        <v>10</v>
      </c>
      <c r="BA153" s="19" cm="1">
        <f t="array" ref="BA153">INDEX($K:$P,ROW(),MATCH(BA$3,$K$2:$P$2,0))</f>
        <v>10</v>
      </c>
      <c r="BB153" s="19" cm="1">
        <f t="array" ref="BB153">INDEX($K:$P,ROW(),MATCH(BB$3,$K$2:$P$2,0))</f>
        <v>10</v>
      </c>
      <c r="BC153" s="19" cm="1">
        <f t="array" ref="BC153">INDEX($K:$P,ROW(),MATCH(BC$3,$K$2:$P$2,0))</f>
        <v>10</v>
      </c>
      <c r="BD153" s="19" cm="1">
        <f t="array" ref="BD153">INDEX($K:$P,ROW(),MATCH(BD$3,$K$2:$P$2,0))</f>
        <v>10</v>
      </c>
      <c r="BE153" s="19" cm="1">
        <f t="array" ref="BE153">INDEX($K:$P,ROW(),MATCH(BE$3,$K$2:$P$2,0))</f>
        <v>10</v>
      </c>
      <c r="BF153" s="19" cm="1">
        <f t="array" ref="BF153">INDEX($K:$P,ROW(),MATCH(BF$3,$K$2:$P$2,0))</f>
        <v>10</v>
      </c>
      <c r="BG153" s="19" cm="1">
        <f t="array" ref="BG153">INDEX($K:$P,ROW(),MATCH(BG$3,$K$2:$P$2,0))</f>
        <v>10</v>
      </c>
      <c r="BH153" s="19" cm="1">
        <f t="array" ref="BH153">INDEX($K:$P,ROW(),MATCH(BH$3,$K$2:$P$2,0))</f>
        <v>10</v>
      </c>
      <c r="BI153" s="19" cm="1">
        <f t="array" ref="BI153">INDEX($K:$P,ROW(),MATCH(BI$3,$K$2:$P$2,0))</f>
        <v>10</v>
      </c>
      <c r="BJ153" s="19" cm="1">
        <f t="array" ref="BJ153">INDEX($K:$P,ROW(),MATCH(BJ$3,$K$2:$P$2,0))</f>
        <v>10</v>
      </c>
      <c r="BK153" s="19" cm="1">
        <f t="array" ref="BK153">INDEX($K:$P,ROW(),MATCH(BK$3,$K$2:$P$2,0))</f>
        <v>10</v>
      </c>
      <c r="BL153" s="19" cm="1">
        <f t="array" ref="BL153">INDEX($K:$P,ROW(),MATCH(BL$3,$K$2:$P$2,0))</f>
        <v>10</v>
      </c>
      <c r="BM153" s="19" cm="1">
        <f t="array" ref="BM153">INDEX($K:$P,ROW(),MATCH(BM$3,$K$2:$P$2,0))</f>
        <v>10</v>
      </c>
      <c r="BN153" s="19" cm="1">
        <f t="array" ref="BN153">INDEX($K:$P,ROW(),MATCH(BN$3,$K$2:$P$2,0))</f>
        <v>10</v>
      </c>
      <c r="BO153" s="19" cm="1">
        <f t="array" ref="BO153">INDEX($K:$P,ROW(),MATCH(BO$3,$K$2:$P$2,0))</f>
        <v>10</v>
      </c>
      <c r="BP153" s="19" cm="1">
        <f t="array" ref="BP153">INDEX($K:$P,ROW(),MATCH(BP$3,$K$2:$P$2,0))</f>
        <v>10</v>
      </c>
      <c r="BQ153" s="19" cm="1">
        <f t="array" ref="BQ153">INDEX($K:$P,ROW(),MATCH(BQ$3,$K$2:$P$2,0))</f>
        <v>10</v>
      </c>
      <c r="BR153" s="19" cm="1">
        <f t="array" ref="BR153">INDEX($K:$P,ROW(),MATCH(BR$3,$K$2:$P$2,0))</f>
        <v>10</v>
      </c>
      <c r="BS153" s="19" cm="1">
        <f t="array" ref="BS153">INDEX($K:$P,ROW(),MATCH(BS$3,$K$2:$P$2,0))</f>
        <v>10</v>
      </c>
      <c r="BT153" s="19" cm="1">
        <f t="array" ref="BT153">INDEX($K:$P,ROW(),MATCH(BT$3,$K$2:$P$2,0))</f>
        <v>10</v>
      </c>
      <c r="BU153" s="19" cm="1">
        <f t="array" ref="BU153">INDEX($K:$P,ROW(),MATCH(BU$3,$K$2:$P$2,0))</f>
        <v>10</v>
      </c>
      <c r="BV153" s="19" cm="1">
        <f t="array" ref="BV153">INDEX($K:$P,ROW(),MATCH(BV$3,$K$2:$P$2,0))</f>
        <v>10</v>
      </c>
      <c r="BW153" s="19" cm="1">
        <f t="array" ref="BW153">INDEX($K:$P,ROW(),MATCH(BW$3,$K$2:$P$2,0))</f>
        <v>10</v>
      </c>
      <c r="BX153" s="19" cm="1">
        <f t="array" ref="BX153">INDEX($K:$P,ROW(),MATCH(BX$3,$K$2:$P$2,0))</f>
        <v>10</v>
      </c>
      <c r="BY153" s="19" cm="1">
        <f t="array" ref="BY153">INDEX($K:$P,ROW(),MATCH(BY$3,$K$2:$P$2,0))</f>
        <v>10</v>
      </c>
      <c r="BZ153" s="19" cm="1">
        <f t="array" ref="BZ153">INDEX($K:$P,ROW(),MATCH(BZ$3,$K$2:$P$2,0))</f>
        <v>10</v>
      </c>
      <c r="CA153" s="19" cm="1">
        <f t="array" ref="CA153">INDEX($K:$P,ROW(),MATCH(CA$3,$K$2:$P$2,0))</f>
        <v>10</v>
      </c>
      <c r="CB153" s="19" cm="1">
        <f t="array" ref="CB153">INDEX($K:$P,ROW(),MATCH(CB$3,$K$2:$P$2,0))</f>
        <v>10</v>
      </c>
      <c r="CC153" s="19" cm="1">
        <f t="array" ref="CC153">INDEX($K:$P,ROW(),MATCH(CC$3,$K$2:$P$2,0))</f>
        <v>10</v>
      </c>
      <c r="CD153" s="19" cm="1">
        <f t="array" ref="CD153">INDEX($K:$P,ROW(),MATCH(CD$3,$K$2:$P$2,0))</f>
        <v>10</v>
      </c>
      <c r="CE153" s="19" cm="1">
        <f t="array" ref="CE153">INDEX($K:$P,ROW(),MATCH(CE$3,$K$2:$P$2,0))</f>
        <v>10</v>
      </c>
      <c r="CF153" s="19" cm="1">
        <f t="array" ref="CF153">INDEX($K:$P,ROW(),MATCH(CF$3,$K$2:$P$2,0))</f>
        <v>10</v>
      </c>
      <c r="CG153" s="19" cm="1">
        <f t="array" ref="CG153">INDEX($K:$P,ROW(),MATCH(CG$3,$K$2:$P$2,0))</f>
        <v>10</v>
      </c>
      <c r="CH153" s="19" cm="1">
        <f t="array" ref="CH153">INDEX($K:$P,ROW(),MATCH(CH$3,$K$2:$P$2,0))</f>
        <v>10</v>
      </c>
      <c r="CI153" s="19" cm="1">
        <f t="array" ref="CI153">INDEX($K:$P,ROW(),MATCH(CI$3,$K$2:$P$2,0))</f>
        <v>10</v>
      </c>
      <c r="CJ153" s="19" cm="1">
        <f t="array" ref="CJ153">INDEX($K:$P,ROW(),MATCH(CJ$3,$K$2:$P$2,0))</f>
        <v>10</v>
      </c>
      <c r="CK153" s="19" cm="1">
        <f t="array" ref="CK153">INDEX($K:$P,ROW(),MATCH(CK$3,$K$2:$P$2,0))</f>
        <v>10</v>
      </c>
      <c r="CL153" s="19" cm="1">
        <f t="array" ref="CL153">INDEX($K:$P,ROW(),MATCH(CL$3,$K$2:$P$2,0))</f>
        <v>10</v>
      </c>
    </row>
    <row r="154" spans="2:90" x14ac:dyDescent="0.4">
      <c r="B154" s="141" t="str">
        <f>+B131</f>
        <v>Item 4</v>
      </c>
      <c r="D154" t="s">
        <v>812</v>
      </c>
      <c r="E154" s="8" t="str">
        <f t="shared" si="75"/>
        <v>154 VOLLIST-EVP</v>
      </c>
      <c r="H154" s="31"/>
      <c r="I154" s="73"/>
      <c r="J154" s="73"/>
      <c r="K154" s="18">
        <v>10</v>
      </c>
      <c r="L154" s="18">
        <v>10</v>
      </c>
      <c r="M154" s="18">
        <v>10</v>
      </c>
      <c r="N154" s="18">
        <v>10</v>
      </c>
      <c r="O154" s="18">
        <v>10</v>
      </c>
      <c r="P154" s="18">
        <v>10</v>
      </c>
      <c r="R154" s="33"/>
      <c r="S154" s="19" cm="1">
        <f t="array" ref="S154">INDEX($K:$P,ROW(),MATCH(S$3,$K$2:$P$2,0))</f>
        <v>10</v>
      </c>
      <c r="T154" s="19" cm="1">
        <f t="array" ref="T154">INDEX($K:$P,ROW(),MATCH(T$3,$K$2:$P$2,0))</f>
        <v>10</v>
      </c>
      <c r="U154" s="19" cm="1">
        <f t="array" ref="U154">INDEX($K:$P,ROW(),MATCH(U$3,$K$2:$P$2,0))</f>
        <v>10</v>
      </c>
      <c r="V154" s="19" cm="1">
        <f t="array" ref="V154">INDEX($K:$P,ROW(),MATCH(V$3,$K$2:$P$2,0))</f>
        <v>10</v>
      </c>
      <c r="W154" s="19" cm="1">
        <f t="array" ref="W154">INDEX($K:$P,ROW(),MATCH(W$3,$K$2:$P$2,0))</f>
        <v>10</v>
      </c>
      <c r="X154" s="19" cm="1">
        <f t="array" ref="X154">INDEX($K:$P,ROW(),MATCH(X$3,$K$2:$P$2,0))</f>
        <v>10</v>
      </c>
      <c r="Y154" s="19" cm="1">
        <f t="array" ref="Y154">INDEX($K:$P,ROW(),MATCH(Y$3,$K$2:$P$2,0))</f>
        <v>10</v>
      </c>
      <c r="Z154" s="19" cm="1">
        <f t="array" ref="Z154">INDEX($K:$P,ROW(),MATCH(Z$3,$K$2:$P$2,0))</f>
        <v>10</v>
      </c>
      <c r="AA154" s="19" cm="1">
        <f t="array" ref="AA154">INDEX($K:$P,ROW(),MATCH(AA$3,$K$2:$P$2,0))</f>
        <v>10</v>
      </c>
      <c r="AB154" s="19" cm="1">
        <f t="array" ref="AB154">INDEX($K:$P,ROW(),MATCH(AB$3,$K$2:$P$2,0))</f>
        <v>10</v>
      </c>
      <c r="AC154" s="19" cm="1">
        <f t="array" ref="AC154">INDEX($K:$P,ROW(),MATCH(AC$3,$K$2:$P$2,0))</f>
        <v>10</v>
      </c>
      <c r="AD154" s="19" cm="1">
        <f t="array" ref="AD154">INDEX($K:$P,ROW(),MATCH(AD$3,$K$2:$P$2,0))</f>
        <v>10</v>
      </c>
      <c r="AE154" s="19" cm="1">
        <f t="array" ref="AE154">INDEX($K:$P,ROW(),MATCH(AE$3,$K$2:$P$2,0))</f>
        <v>10</v>
      </c>
      <c r="AF154" s="19" cm="1">
        <f t="array" ref="AF154">INDEX($K:$P,ROW(),MATCH(AF$3,$K$2:$P$2,0))</f>
        <v>10</v>
      </c>
      <c r="AG154" s="19" cm="1">
        <f t="array" ref="AG154">INDEX($K:$P,ROW(),MATCH(AG$3,$K$2:$P$2,0))</f>
        <v>10</v>
      </c>
      <c r="AH154" s="19" cm="1">
        <f t="array" ref="AH154">INDEX($K:$P,ROW(),MATCH(AH$3,$K$2:$P$2,0))</f>
        <v>10</v>
      </c>
      <c r="AI154" s="19" cm="1">
        <f t="array" ref="AI154">INDEX($K:$P,ROW(),MATCH(AI$3,$K$2:$P$2,0))</f>
        <v>10</v>
      </c>
      <c r="AJ154" s="19" cm="1">
        <f t="array" ref="AJ154">INDEX($K:$P,ROW(),MATCH(AJ$3,$K$2:$P$2,0))</f>
        <v>10</v>
      </c>
      <c r="AK154" s="19" cm="1">
        <f t="array" ref="AK154">INDEX($K:$P,ROW(),MATCH(AK$3,$K$2:$P$2,0))</f>
        <v>10</v>
      </c>
      <c r="AL154" s="19" cm="1">
        <f t="array" ref="AL154">INDEX($K:$P,ROW(),MATCH(AL$3,$K$2:$P$2,0))</f>
        <v>10</v>
      </c>
      <c r="AM154" s="19" cm="1">
        <f t="array" ref="AM154">INDEX($K:$P,ROW(),MATCH(AM$3,$K$2:$P$2,0))</f>
        <v>10</v>
      </c>
      <c r="AN154" s="19" cm="1">
        <f t="array" ref="AN154">INDEX($K:$P,ROW(),MATCH(AN$3,$K$2:$P$2,0))</f>
        <v>10</v>
      </c>
      <c r="AO154" s="19" cm="1">
        <f t="array" ref="AO154">INDEX($K:$P,ROW(),MATCH(AO$3,$K$2:$P$2,0))</f>
        <v>10</v>
      </c>
      <c r="AP154" s="19" cm="1">
        <f t="array" ref="AP154">INDEX($K:$P,ROW(),MATCH(AP$3,$K$2:$P$2,0))</f>
        <v>10</v>
      </c>
      <c r="AQ154" s="19" cm="1">
        <f t="array" ref="AQ154">INDEX($K:$P,ROW(),MATCH(AQ$3,$K$2:$P$2,0))</f>
        <v>10</v>
      </c>
      <c r="AR154" s="19" cm="1">
        <f t="array" ref="AR154">INDEX($K:$P,ROW(),MATCH(AR$3,$K$2:$P$2,0))</f>
        <v>10</v>
      </c>
      <c r="AS154" s="19" cm="1">
        <f t="array" ref="AS154">INDEX($K:$P,ROW(),MATCH(AS$3,$K$2:$P$2,0))</f>
        <v>10</v>
      </c>
      <c r="AT154" s="19" cm="1">
        <f t="array" ref="AT154">INDEX($K:$P,ROW(),MATCH(AT$3,$K$2:$P$2,0))</f>
        <v>10</v>
      </c>
      <c r="AU154" s="19" cm="1">
        <f t="array" ref="AU154">INDEX($K:$P,ROW(),MATCH(AU$3,$K$2:$P$2,0))</f>
        <v>10</v>
      </c>
      <c r="AV154" s="19" cm="1">
        <f t="array" ref="AV154">INDEX($K:$P,ROW(),MATCH(AV$3,$K$2:$P$2,0))</f>
        <v>10</v>
      </c>
      <c r="AW154" s="19" cm="1">
        <f t="array" ref="AW154">INDEX($K:$P,ROW(),MATCH(AW$3,$K$2:$P$2,0))</f>
        <v>10</v>
      </c>
      <c r="AX154" s="19" cm="1">
        <f t="array" ref="AX154">INDEX($K:$P,ROW(),MATCH(AX$3,$K$2:$P$2,0))</f>
        <v>10</v>
      </c>
      <c r="AY154" s="19" cm="1">
        <f t="array" ref="AY154">INDEX($K:$P,ROW(),MATCH(AY$3,$K$2:$P$2,0))</f>
        <v>10</v>
      </c>
      <c r="AZ154" s="19" cm="1">
        <f t="array" ref="AZ154">INDEX($K:$P,ROW(),MATCH(AZ$3,$K$2:$P$2,0))</f>
        <v>10</v>
      </c>
      <c r="BA154" s="19" cm="1">
        <f t="array" ref="BA154">INDEX($K:$P,ROW(),MATCH(BA$3,$K$2:$P$2,0))</f>
        <v>10</v>
      </c>
      <c r="BB154" s="19" cm="1">
        <f t="array" ref="BB154">INDEX($K:$P,ROW(),MATCH(BB$3,$K$2:$P$2,0))</f>
        <v>10</v>
      </c>
      <c r="BC154" s="19" cm="1">
        <f t="array" ref="BC154">INDEX($K:$P,ROW(),MATCH(BC$3,$K$2:$P$2,0))</f>
        <v>10</v>
      </c>
      <c r="BD154" s="19" cm="1">
        <f t="array" ref="BD154">INDEX($K:$P,ROW(),MATCH(BD$3,$K$2:$P$2,0))</f>
        <v>10</v>
      </c>
      <c r="BE154" s="19" cm="1">
        <f t="array" ref="BE154">INDEX($K:$P,ROW(),MATCH(BE$3,$K$2:$P$2,0))</f>
        <v>10</v>
      </c>
      <c r="BF154" s="19" cm="1">
        <f t="array" ref="BF154">INDEX($K:$P,ROW(),MATCH(BF$3,$K$2:$P$2,0))</f>
        <v>10</v>
      </c>
      <c r="BG154" s="19" cm="1">
        <f t="array" ref="BG154">INDEX($K:$P,ROW(),MATCH(BG$3,$K$2:$P$2,0))</f>
        <v>10</v>
      </c>
      <c r="BH154" s="19" cm="1">
        <f t="array" ref="BH154">INDEX($K:$P,ROW(),MATCH(BH$3,$K$2:$P$2,0))</f>
        <v>10</v>
      </c>
      <c r="BI154" s="19" cm="1">
        <f t="array" ref="BI154">INDEX($K:$P,ROW(),MATCH(BI$3,$K$2:$P$2,0))</f>
        <v>10</v>
      </c>
      <c r="BJ154" s="19" cm="1">
        <f t="array" ref="BJ154">INDEX($K:$P,ROW(),MATCH(BJ$3,$K$2:$P$2,0))</f>
        <v>10</v>
      </c>
      <c r="BK154" s="19" cm="1">
        <f t="array" ref="BK154">INDEX($K:$P,ROW(),MATCH(BK$3,$K$2:$P$2,0))</f>
        <v>10</v>
      </c>
      <c r="BL154" s="19" cm="1">
        <f t="array" ref="BL154">INDEX($K:$P,ROW(),MATCH(BL$3,$K$2:$P$2,0))</f>
        <v>10</v>
      </c>
      <c r="BM154" s="19" cm="1">
        <f t="array" ref="BM154">INDEX($K:$P,ROW(),MATCH(BM$3,$K$2:$P$2,0))</f>
        <v>10</v>
      </c>
      <c r="BN154" s="19" cm="1">
        <f t="array" ref="BN154">INDEX($K:$P,ROW(),MATCH(BN$3,$K$2:$P$2,0))</f>
        <v>10</v>
      </c>
      <c r="BO154" s="19" cm="1">
        <f t="array" ref="BO154">INDEX($K:$P,ROW(),MATCH(BO$3,$K$2:$P$2,0))</f>
        <v>10</v>
      </c>
      <c r="BP154" s="19" cm="1">
        <f t="array" ref="BP154">INDEX($K:$P,ROW(),MATCH(BP$3,$K$2:$P$2,0))</f>
        <v>10</v>
      </c>
      <c r="BQ154" s="19" cm="1">
        <f t="array" ref="BQ154">INDEX($K:$P,ROW(),MATCH(BQ$3,$K$2:$P$2,0))</f>
        <v>10</v>
      </c>
      <c r="BR154" s="19" cm="1">
        <f t="array" ref="BR154">INDEX($K:$P,ROW(),MATCH(BR$3,$K$2:$P$2,0))</f>
        <v>10</v>
      </c>
      <c r="BS154" s="19" cm="1">
        <f t="array" ref="BS154">INDEX($K:$P,ROW(),MATCH(BS$3,$K$2:$P$2,0))</f>
        <v>10</v>
      </c>
      <c r="BT154" s="19" cm="1">
        <f t="array" ref="BT154">INDEX($K:$P,ROW(),MATCH(BT$3,$K$2:$P$2,0))</f>
        <v>10</v>
      </c>
      <c r="BU154" s="19" cm="1">
        <f t="array" ref="BU154">INDEX($K:$P,ROW(),MATCH(BU$3,$K$2:$P$2,0))</f>
        <v>10</v>
      </c>
      <c r="BV154" s="19" cm="1">
        <f t="array" ref="BV154">INDEX($K:$P,ROW(),MATCH(BV$3,$K$2:$P$2,0))</f>
        <v>10</v>
      </c>
      <c r="BW154" s="19" cm="1">
        <f t="array" ref="BW154">INDEX($K:$P,ROW(),MATCH(BW$3,$K$2:$P$2,0))</f>
        <v>10</v>
      </c>
      <c r="BX154" s="19" cm="1">
        <f t="array" ref="BX154">INDEX($K:$P,ROW(),MATCH(BX$3,$K$2:$P$2,0))</f>
        <v>10</v>
      </c>
      <c r="BY154" s="19" cm="1">
        <f t="array" ref="BY154">INDEX($K:$P,ROW(),MATCH(BY$3,$K$2:$P$2,0))</f>
        <v>10</v>
      </c>
      <c r="BZ154" s="19" cm="1">
        <f t="array" ref="BZ154">INDEX($K:$P,ROW(),MATCH(BZ$3,$K$2:$P$2,0))</f>
        <v>10</v>
      </c>
      <c r="CA154" s="19" cm="1">
        <f t="array" ref="CA154">INDEX($K:$P,ROW(),MATCH(CA$3,$K$2:$P$2,0))</f>
        <v>10</v>
      </c>
      <c r="CB154" s="19" cm="1">
        <f t="array" ref="CB154">INDEX($K:$P,ROW(),MATCH(CB$3,$K$2:$P$2,0))</f>
        <v>10</v>
      </c>
      <c r="CC154" s="19" cm="1">
        <f t="array" ref="CC154">INDEX($K:$P,ROW(),MATCH(CC$3,$K$2:$P$2,0))</f>
        <v>10</v>
      </c>
      <c r="CD154" s="19" cm="1">
        <f t="array" ref="CD154">INDEX($K:$P,ROW(),MATCH(CD$3,$K$2:$P$2,0))</f>
        <v>10</v>
      </c>
      <c r="CE154" s="19" cm="1">
        <f t="array" ref="CE154">INDEX($K:$P,ROW(),MATCH(CE$3,$K$2:$P$2,0))</f>
        <v>10</v>
      </c>
      <c r="CF154" s="19" cm="1">
        <f t="array" ref="CF154">INDEX($K:$P,ROW(),MATCH(CF$3,$K$2:$P$2,0))</f>
        <v>10</v>
      </c>
      <c r="CG154" s="19" cm="1">
        <f t="array" ref="CG154">INDEX($K:$P,ROW(),MATCH(CG$3,$K$2:$P$2,0))</f>
        <v>10</v>
      </c>
      <c r="CH154" s="19" cm="1">
        <f t="array" ref="CH154">INDEX($K:$P,ROW(),MATCH(CH$3,$K$2:$P$2,0))</f>
        <v>10</v>
      </c>
      <c r="CI154" s="19" cm="1">
        <f t="array" ref="CI154">INDEX($K:$P,ROW(),MATCH(CI$3,$K$2:$P$2,0))</f>
        <v>10</v>
      </c>
      <c r="CJ154" s="19" cm="1">
        <f t="array" ref="CJ154">INDEX($K:$P,ROW(),MATCH(CJ$3,$K$2:$P$2,0))</f>
        <v>10</v>
      </c>
      <c r="CK154" s="19" cm="1">
        <f t="array" ref="CK154">INDEX($K:$P,ROW(),MATCH(CK$3,$K$2:$P$2,0))</f>
        <v>10</v>
      </c>
      <c r="CL154" s="19" cm="1">
        <f t="array" ref="CL154">INDEX($K:$P,ROW(),MATCH(CL$3,$K$2:$P$2,0))</f>
        <v>10</v>
      </c>
    </row>
    <row r="155" spans="2:90" x14ac:dyDescent="0.4">
      <c r="B155" s="141" t="str">
        <f>+B132</f>
        <v>Item 5</v>
      </c>
      <c r="D155" t="s">
        <v>812</v>
      </c>
      <c r="E155" s="8" t="str">
        <f t="shared" si="75"/>
        <v>155 VOLLIST-EVP</v>
      </c>
      <c r="H155" s="31"/>
      <c r="I155" s="73"/>
      <c r="J155" s="73"/>
      <c r="K155" s="18">
        <v>10</v>
      </c>
      <c r="L155" s="18">
        <v>10</v>
      </c>
      <c r="M155" s="18">
        <v>10</v>
      </c>
      <c r="N155" s="18">
        <v>10</v>
      </c>
      <c r="O155" s="18">
        <v>10</v>
      </c>
      <c r="P155" s="18">
        <v>10</v>
      </c>
      <c r="R155" s="33"/>
      <c r="S155" s="19" cm="1">
        <f t="array" ref="S155">INDEX($K:$P,ROW(),MATCH(S$3,$K$2:$P$2,0))</f>
        <v>10</v>
      </c>
      <c r="T155" s="19" cm="1">
        <f t="array" ref="T155">INDEX($K:$P,ROW(),MATCH(T$3,$K$2:$P$2,0))</f>
        <v>10</v>
      </c>
      <c r="U155" s="19" cm="1">
        <f t="array" ref="U155">INDEX($K:$P,ROW(),MATCH(U$3,$K$2:$P$2,0))</f>
        <v>10</v>
      </c>
      <c r="V155" s="19" cm="1">
        <f t="array" ref="V155">INDEX($K:$P,ROW(),MATCH(V$3,$K$2:$P$2,0))</f>
        <v>10</v>
      </c>
      <c r="W155" s="19" cm="1">
        <f t="array" ref="W155">INDEX($K:$P,ROW(),MATCH(W$3,$K$2:$P$2,0))</f>
        <v>10</v>
      </c>
      <c r="X155" s="19" cm="1">
        <f t="array" ref="X155">INDEX($K:$P,ROW(),MATCH(X$3,$K$2:$P$2,0))</f>
        <v>10</v>
      </c>
      <c r="Y155" s="19" cm="1">
        <f t="array" ref="Y155">INDEX($K:$P,ROW(),MATCH(Y$3,$K$2:$P$2,0))</f>
        <v>10</v>
      </c>
      <c r="Z155" s="19" cm="1">
        <f t="array" ref="Z155">INDEX($K:$P,ROW(),MATCH(Z$3,$K$2:$P$2,0))</f>
        <v>10</v>
      </c>
      <c r="AA155" s="19" cm="1">
        <f t="array" ref="AA155">INDEX($K:$P,ROW(),MATCH(AA$3,$K$2:$P$2,0))</f>
        <v>10</v>
      </c>
      <c r="AB155" s="19" cm="1">
        <f t="array" ref="AB155">INDEX($K:$P,ROW(),MATCH(AB$3,$K$2:$P$2,0))</f>
        <v>10</v>
      </c>
      <c r="AC155" s="19" cm="1">
        <f t="array" ref="AC155">INDEX($K:$P,ROW(),MATCH(AC$3,$K$2:$P$2,0))</f>
        <v>10</v>
      </c>
      <c r="AD155" s="19" cm="1">
        <f t="array" ref="AD155">INDEX($K:$P,ROW(),MATCH(AD$3,$K$2:$P$2,0))</f>
        <v>10</v>
      </c>
      <c r="AE155" s="19" cm="1">
        <f t="array" ref="AE155">INDEX($K:$P,ROW(),MATCH(AE$3,$K$2:$P$2,0))</f>
        <v>10</v>
      </c>
      <c r="AF155" s="19" cm="1">
        <f t="array" ref="AF155">INDEX($K:$P,ROW(),MATCH(AF$3,$K$2:$P$2,0))</f>
        <v>10</v>
      </c>
      <c r="AG155" s="19" cm="1">
        <f t="array" ref="AG155">INDEX($K:$P,ROW(),MATCH(AG$3,$K$2:$P$2,0))</f>
        <v>10</v>
      </c>
      <c r="AH155" s="19" cm="1">
        <f t="array" ref="AH155">INDEX($K:$P,ROW(),MATCH(AH$3,$K$2:$P$2,0))</f>
        <v>10</v>
      </c>
      <c r="AI155" s="19" cm="1">
        <f t="array" ref="AI155">INDEX($K:$P,ROW(),MATCH(AI$3,$K$2:$P$2,0))</f>
        <v>10</v>
      </c>
      <c r="AJ155" s="19" cm="1">
        <f t="array" ref="AJ155">INDEX($K:$P,ROW(),MATCH(AJ$3,$K$2:$P$2,0))</f>
        <v>10</v>
      </c>
      <c r="AK155" s="19" cm="1">
        <f t="array" ref="AK155">INDEX($K:$P,ROW(),MATCH(AK$3,$K$2:$P$2,0))</f>
        <v>10</v>
      </c>
      <c r="AL155" s="19" cm="1">
        <f t="array" ref="AL155">INDEX($K:$P,ROW(),MATCH(AL$3,$K$2:$P$2,0))</f>
        <v>10</v>
      </c>
      <c r="AM155" s="19" cm="1">
        <f t="array" ref="AM155">INDEX($K:$P,ROW(),MATCH(AM$3,$K$2:$P$2,0))</f>
        <v>10</v>
      </c>
      <c r="AN155" s="19" cm="1">
        <f t="array" ref="AN155">INDEX($K:$P,ROW(),MATCH(AN$3,$K$2:$P$2,0))</f>
        <v>10</v>
      </c>
      <c r="AO155" s="19" cm="1">
        <f t="array" ref="AO155">INDEX($K:$P,ROW(),MATCH(AO$3,$K$2:$P$2,0))</f>
        <v>10</v>
      </c>
      <c r="AP155" s="19" cm="1">
        <f t="array" ref="AP155">INDEX($K:$P,ROW(),MATCH(AP$3,$K$2:$P$2,0))</f>
        <v>10</v>
      </c>
      <c r="AQ155" s="19" cm="1">
        <f t="array" ref="AQ155">INDEX($K:$P,ROW(),MATCH(AQ$3,$K$2:$P$2,0))</f>
        <v>10</v>
      </c>
      <c r="AR155" s="19" cm="1">
        <f t="array" ref="AR155">INDEX($K:$P,ROW(),MATCH(AR$3,$K$2:$P$2,0))</f>
        <v>10</v>
      </c>
      <c r="AS155" s="19" cm="1">
        <f t="array" ref="AS155">INDEX($K:$P,ROW(),MATCH(AS$3,$K$2:$P$2,0))</f>
        <v>10</v>
      </c>
      <c r="AT155" s="19" cm="1">
        <f t="array" ref="AT155">INDEX($K:$P,ROW(),MATCH(AT$3,$K$2:$P$2,0))</f>
        <v>10</v>
      </c>
      <c r="AU155" s="19" cm="1">
        <f t="array" ref="AU155">INDEX($K:$P,ROW(),MATCH(AU$3,$K$2:$P$2,0))</f>
        <v>10</v>
      </c>
      <c r="AV155" s="19" cm="1">
        <f t="array" ref="AV155">INDEX($K:$P,ROW(),MATCH(AV$3,$K$2:$P$2,0))</f>
        <v>10</v>
      </c>
      <c r="AW155" s="19" cm="1">
        <f t="array" ref="AW155">INDEX($K:$P,ROW(),MATCH(AW$3,$K$2:$P$2,0))</f>
        <v>10</v>
      </c>
      <c r="AX155" s="19" cm="1">
        <f t="array" ref="AX155">INDEX($K:$P,ROW(),MATCH(AX$3,$K$2:$P$2,0))</f>
        <v>10</v>
      </c>
      <c r="AY155" s="19" cm="1">
        <f t="array" ref="AY155">INDEX($K:$P,ROW(),MATCH(AY$3,$K$2:$P$2,0))</f>
        <v>10</v>
      </c>
      <c r="AZ155" s="19" cm="1">
        <f t="array" ref="AZ155">INDEX($K:$P,ROW(),MATCH(AZ$3,$K$2:$P$2,0))</f>
        <v>10</v>
      </c>
      <c r="BA155" s="19" cm="1">
        <f t="array" ref="BA155">INDEX($K:$P,ROW(),MATCH(BA$3,$K$2:$P$2,0))</f>
        <v>10</v>
      </c>
      <c r="BB155" s="19" cm="1">
        <f t="array" ref="BB155">INDEX($K:$P,ROW(),MATCH(BB$3,$K$2:$P$2,0))</f>
        <v>10</v>
      </c>
      <c r="BC155" s="19" cm="1">
        <f t="array" ref="BC155">INDEX($K:$P,ROW(),MATCH(BC$3,$K$2:$P$2,0))</f>
        <v>10</v>
      </c>
      <c r="BD155" s="19" cm="1">
        <f t="array" ref="BD155">INDEX($K:$P,ROW(),MATCH(BD$3,$K$2:$P$2,0))</f>
        <v>10</v>
      </c>
      <c r="BE155" s="19" cm="1">
        <f t="array" ref="BE155">INDEX($K:$P,ROW(),MATCH(BE$3,$K$2:$P$2,0))</f>
        <v>10</v>
      </c>
      <c r="BF155" s="19" cm="1">
        <f t="array" ref="BF155">INDEX($K:$P,ROW(),MATCH(BF$3,$K$2:$P$2,0))</f>
        <v>10</v>
      </c>
      <c r="BG155" s="19" cm="1">
        <f t="array" ref="BG155">INDEX($K:$P,ROW(),MATCH(BG$3,$K$2:$P$2,0))</f>
        <v>10</v>
      </c>
      <c r="BH155" s="19" cm="1">
        <f t="array" ref="BH155">INDEX($K:$P,ROW(),MATCH(BH$3,$K$2:$P$2,0))</f>
        <v>10</v>
      </c>
      <c r="BI155" s="19" cm="1">
        <f t="array" ref="BI155">INDEX($K:$P,ROW(),MATCH(BI$3,$K$2:$P$2,0))</f>
        <v>10</v>
      </c>
      <c r="BJ155" s="19" cm="1">
        <f t="array" ref="BJ155">INDEX($K:$P,ROW(),MATCH(BJ$3,$K$2:$P$2,0))</f>
        <v>10</v>
      </c>
      <c r="BK155" s="19" cm="1">
        <f t="array" ref="BK155">INDEX($K:$P,ROW(),MATCH(BK$3,$K$2:$P$2,0))</f>
        <v>10</v>
      </c>
      <c r="BL155" s="19" cm="1">
        <f t="array" ref="BL155">INDEX($K:$P,ROW(),MATCH(BL$3,$K$2:$P$2,0))</f>
        <v>10</v>
      </c>
      <c r="BM155" s="19" cm="1">
        <f t="array" ref="BM155">INDEX($K:$P,ROW(),MATCH(BM$3,$K$2:$P$2,0))</f>
        <v>10</v>
      </c>
      <c r="BN155" s="19" cm="1">
        <f t="array" ref="BN155">INDEX($K:$P,ROW(),MATCH(BN$3,$K$2:$P$2,0))</f>
        <v>10</v>
      </c>
      <c r="BO155" s="19" cm="1">
        <f t="array" ref="BO155">INDEX($K:$P,ROW(),MATCH(BO$3,$K$2:$P$2,0))</f>
        <v>10</v>
      </c>
      <c r="BP155" s="19" cm="1">
        <f t="array" ref="BP155">INDEX($K:$P,ROW(),MATCH(BP$3,$K$2:$P$2,0))</f>
        <v>10</v>
      </c>
      <c r="BQ155" s="19" cm="1">
        <f t="array" ref="BQ155">INDEX($K:$P,ROW(),MATCH(BQ$3,$K$2:$P$2,0))</f>
        <v>10</v>
      </c>
      <c r="BR155" s="19" cm="1">
        <f t="array" ref="BR155">INDEX($K:$P,ROW(),MATCH(BR$3,$K$2:$P$2,0))</f>
        <v>10</v>
      </c>
      <c r="BS155" s="19" cm="1">
        <f t="array" ref="BS155">INDEX($K:$P,ROW(),MATCH(BS$3,$K$2:$P$2,0))</f>
        <v>10</v>
      </c>
      <c r="BT155" s="19" cm="1">
        <f t="array" ref="BT155">INDEX($K:$P,ROW(),MATCH(BT$3,$K$2:$P$2,0))</f>
        <v>10</v>
      </c>
      <c r="BU155" s="19" cm="1">
        <f t="array" ref="BU155">INDEX($K:$P,ROW(),MATCH(BU$3,$K$2:$P$2,0))</f>
        <v>10</v>
      </c>
      <c r="BV155" s="19" cm="1">
        <f t="array" ref="BV155">INDEX($K:$P,ROW(),MATCH(BV$3,$K$2:$P$2,0))</f>
        <v>10</v>
      </c>
      <c r="BW155" s="19" cm="1">
        <f t="array" ref="BW155">INDEX($K:$P,ROW(),MATCH(BW$3,$K$2:$P$2,0))</f>
        <v>10</v>
      </c>
      <c r="BX155" s="19" cm="1">
        <f t="array" ref="BX155">INDEX($K:$P,ROW(),MATCH(BX$3,$K$2:$P$2,0))</f>
        <v>10</v>
      </c>
      <c r="BY155" s="19" cm="1">
        <f t="array" ref="BY155">INDEX($K:$P,ROW(),MATCH(BY$3,$K$2:$P$2,0))</f>
        <v>10</v>
      </c>
      <c r="BZ155" s="19" cm="1">
        <f t="array" ref="BZ155">INDEX($K:$P,ROW(),MATCH(BZ$3,$K$2:$P$2,0))</f>
        <v>10</v>
      </c>
      <c r="CA155" s="19" cm="1">
        <f t="array" ref="CA155">INDEX($K:$P,ROW(),MATCH(CA$3,$K$2:$P$2,0))</f>
        <v>10</v>
      </c>
      <c r="CB155" s="19" cm="1">
        <f t="array" ref="CB155">INDEX($K:$P,ROW(),MATCH(CB$3,$K$2:$P$2,0))</f>
        <v>10</v>
      </c>
      <c r="CC155" s="19" cm="1">
        <f t="array" ref="CC155">INDEX($K:$P,ROW(),MATCH(CC$3,$K$2:$P$2,0))</f>
        <v>10</v>
      </c>
      <c r="CD155" s="19" cm="1">
        <f t="array" ref="CD155">INDEX($K:$P,ROW(),MATCH(CD$3,$K$2:$P$2,0))</f>
        <v>10</v>
      </c>
      <c r="CE155" s="19" cm="1">
        <f t="array" ref="CE155">INDEX($K:$P,ROW(),MATCH(CE$3,$K$2:$P$2,0))</f>
        <v>10</v>
      </c>
      <c r="CF155" s="19" cm="1">
        <f t="array" ref="CF155">INDEX($K:$P,ROW(),MATCH(CF$3,$K$2:$P$2,0))</f>
        <v>10</v>
      </c>
      <c r="CG155" s="19" cm="1">
        <f t="array" ref="CG155">INDEX($K:$P,ROW(),MATCH(CG$3,$K$2:$P$2,0))</f>
        <v>10</v>
      </c>
      <c r="CH155" s="19" cm="1">
        <f t="array" ref="CH155">INDEX($K:$P,ROW(),MATCH(CH$3,$K$2:$P$2,0))</f>
        <v>10</v>
      </c>
      <c r="CI155" s="19" cm="1">
        <f t="array" ref="CI155">INDEX($K:$P,ROW(),MATCH(CI$3,$K$2:$P$2,0))</f>
        <v>10</v>
      </c>
      <c r="CJ155" s="19" cm="1">
        <f t="array" ref="CJ155">INDEX($K:$P,ROW(),MATCH(CJ$3,$K$2:$P$2,0))</f>
        <v>10</v>
      </c>
      <c r="CK155" s="19" cm="1">
        <f t="array" ref="CK155">INDEX($K:$P,ROW(),MATCH(CK$3,$K$2:$P$2,0))</f>
        <v>10</v>
      </c>
      <c r="CL155" s="19" cm="1">
        <f t="array" ref="CL155">INDEX($K:$P,ROW(),MATCH(CL$3,$K$2:$P$2,0))</f>
        <v>10</v>
      </c>
    </row>
    <row r="156" spans="2:90" x14ac:dyDescent="0.4">
      <c r="B156" s="124"/>
      <c r="D156" t="s">
        <v>812</v>
      </c>
      <c r="E156" s="8" t="str">
        <f t="shared" si="75"/>
        <v>156 VOLLIST-EVP</v>
      </c>
      <c r="H156" s="31"/>
      <c r="I156" s="73"/>
      <c r="J156" s="73"/>
      <c r="K156" s="18"/>
      <c r="L156" s="18"/>
      <c r="M156" s="18"/>
      <c r="N156" s="18"/>
      <c r="O156" s="18"/>
      <c r="P156" s="18"/>
      <c r="R156" s="33"/>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2:90" x14ac:dyDescent="0.4">
      <c r="B157" s="124" t="s">
        <v>522</v>
      </c>
      <c r="D157" t="s">
        <v>812</v>
      </c>
      <c r="E157" s="8" t="str">
        <f t="shared" si="75"/>
        <v>157 VOLLIST-EVP</v>
      </c>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54" t="str">
        <f>+B128</f>
        <v>Item 1</v>
      </c>
      <c r="D158" t="s">
        <v>812</v>
      </c>
      <c r="E158" s="8" t="str">
        <f t="shared" si="75"/>
        <v>158 VOLLIST-EVP</v>
      </c>
      <c r="H158" s="31"/>
      <c r="I158" s="73"/>
      <c r="J158" s="73"/>
      <c r="K158" s="23">
        <f t="shared" ref="K158:P163" si="107">SUMIF($3:$3,K$2,158:158)</f>
        <v>-1000000.0000000003</v>
      </c>
      <c r="L158" s="23">
        <f t="shared" si="107"/>
        <v>-2000000.0000000007</v>
      </c>
      <c r="M158" s="23">
        <f t="shared" si="107"/>
        <v>-4000000.0000000014</v>
      </c>
      <c r="N158" s="23">
        <f t="shared" si="107"/>
        <v>-8000000.0000000028</v>
      </c>
      <c r="O158" s="23">
        <f t="shared" si="107"/>
        <v>-16000000.000000006</v>
      </c>
      <c r="P158" s="23">
        <f t="shared" si="107"/>
        <v>-32000000.000000011</v>
      </c>
      <c r="R158" s="33"/>
      <c r="S158" s="24">
        <f t="shared" ref="S158" si="108">-S128*S151</f>
        <v>-83333.333333333343</v>
      </c>
      <c r="T158" s="24">
        <f t="shared" ref="T158:AX158" si="109">-T128*T151</f>
        <v>-83333.333333333343</v>
      </c>
      <c r="U158" s="24">
        <f t="shared" si="109"/>
        <v>-83333.333333333343</v>
      </c>
      <c r="V158" s="24">
        <f t="shared" si="109"/>
        <v>-83333.333333333343</v>
      </c>
      <c r="W158" s="24">
        <f t="shared" si="109"/>
        <v>-83333.333333333343</v>
      </c>
      <c r="X158" s="24">
        <f t="shared" si="109"/>
        <v>-83333.333333333343</v>
      </c>
      <c r="Y158" s="24">
        <f t="shared" si="109"/>
        <v>-83333.333333333343</v>
      </c>
      <c r="Z158" s="24">
        <f t="shared" si="109"/>
        <v>-83333.333333333343</v>
      </c>
      <c r="AA158" s="24">
        <f t="shared" si="109"/>
        <v>-83333.333333333343</v>
      </c>
      <c r="AB158" s="24">
        <f t="shared" si="109"/>
        <v>-83333.333333333343</v>
      </c>
      <c r="AC158" s="24">
        <f t="shared" si="109"/>
        <v>-83333.333333333343</v>
      </c>
      <c r="AD158" s="24">
        <f t="shared" si="109"/>
        <v>-83333.333333333343</v>
      </c>
      <c r="AE158" s="24">
        <f t="shared" si="109"/>
        <v>-166666.66666666669</v>
      </c>
      <c r="AF158" s="24">
        <f t="shared" si="109"/>
        <v>-166666.66666666669</v>
      </c>
      <c r="AG158" s="24">
        <f t="shared" si="109"/>
        <v>-166666.66666666669</v>
      </c>
      <c r="AH158" s="24">
        <f t="shared" si="109"/>
        <v>-166666.66666666669</v>
      </c>
      <c r="AI158" s="24">
        <f t="shared" si="109"/>
        <v>-166666.66666666669</v>
      </c>
      <c r="AJ158" s="24">
        <f t="shared" si="109"/>
        <v>-166666.66666666669</v>
      </c>
      <c r="AK158" s="24">
        <f t="shared" si="109"/>
        <v>-166666.66666666669</v>
      </c>
      <c r="AL158" s="24">
        <f t="shared" si="109"/>
        <v>-166666.66666666669</v>
      </c>
      <c r="AM158" s="24">
        <f t="shared" si="109"/>
        <v>-166666.66666666669</v>
      </c>
      <c r="AN158" s="24">
        <f t="shared" si="109"/>
        <v>-166666.66666666669</v>
      </c>
      <c r="AO158" s="24">
        <f t="shared" si="109"/>
        <v>-166666.66666666669</v>
      </c>
      <c r="AP158" s="24">
        <f t="shared" si="109"/>
        <v>-166666.66666666669</v>
      </c>
      <c r="AQ158" s="24">
        <f t="shared" si="109"/>
        <v>-333333.33333333337</v>
      </c>
      <c r="AR158" s="24">
        <f t="shared" si="109"/>
        <v>-333333.33333333337</v>
      </c>
      <c r="AS158" s="24">
        <f t="shared" si="109"/>
        <v>-333333.33333333337</v>
      </c>
      <c r="AT158" s="24">
        <f t="shared" si="109"/>
        <v>-333333.33333333337</v>
      </c>
      <c r="AU158" s="24">
        <f t="shared" si="109"/>
        <v>-333333.33333333337</v>
      </c>
      <c r="AV158" s="24">
        <f t="shared" si="109"/>
        <v>-333333.33333333337</v>
      </c>
      <c r="AW158" s="24">
        <f t="shared" si="109"/>
        <v>-333333.33333333337</v>
      </c>
      <c r="AX158" s="24">
        <f t="shared" si="109"/>
        <v>-333333.33333333337</v>
      </c>
      <c r="AY158" s="24">
        <f t="shared" ref="AY158:CD158" si="110">-AY128*AY151</f>
        <v>-333333.33333333337</v>
      </c>
      <c r="AZ158" s="24">
        <f t="shared" si="110"/>
        <v>-333333.33333333337</v>
      </c>
      <c r="BA158" s="24">
        <f t="shared" si="110"/>
        <v>-333333.33333333337</v>
      </c>
      <c r="BB158" s="24">
        <f t="shared" si="110"/>
        <v>-333333.33333333337</v>
      </c>
      <c r="BC158" s="24">
        <f t="shared" si="110"/>
        <v>-666666.66666666674</v>
      </c>
      <c r="BD158" s="24">
        <f t="shared" si="110"/>
        <v>-666666.66666666674</v>
      </c>
      <c r="BE158" s="24">
        <f t="shared" si="110"/>
        <v>-666666.66666666674</v>
      </c>
      <c r="BF158" s="24">
        <f t="shared" si="110"/>
        <v>-666666.66666666674</v>
      </c>
      <c r="BG158" s="24">
        <f t="shared" si="110"/>
        <v>-666666.66666666674</v>
      </c>
      <c r="BH158" s="24">
        <f t="shared" si="110"/>
        <v>-666666.66666666674</v>
      </c>
      <c r="BI158" s="24">
        <f t="shared" si="110"/>
        <v>-666666.66666666674</v>
      </c>
      <c r="BJ158" s="24">
        <f t="shared" si="110"/>
        <v>-666666.66666666674</v>
      </c>
      <c r="BK158" s="24">
        <f t="shared" si="110"/>
        <v>-666666.66666666674</v>
      </c>
      <c r="BL158" s="24">
        <f t="shared" si="110"/>
        <v>-666666.66666666674</v>
      </c>
      <c r="BM158" s="24">
        <f t="shared" si="110"/>
        <v>-666666.66666666674</v>
      </c>
      <c r="BN158" s="24">
        <f t="shared" si="110"/>
        <v>-666666.66666666674</v>
      </c>
      <c r="BO158" s="24">
        <f t="shared" si="110"/>
        <v>-1333333.3333333335</v>
      </c>
      <c r="BP158" s="24">
        <f t="shared" si="110"/>
        <v>-1333333.3333333335</v>
      </c>
      <c r="BQ158" s="24">
        <f t="shared" si="110"/>
        <v>-1333333.3333333335</v>
      </c>
      <c r="BR158" s="24">
        <f t="shared" si="110"/>
        <v>-1333333.3333333335</v>
      </c>
      <c r="BS158" s="24">
        <f t="shared" si="110"/>
        <v>-1333333.3333333335</v>
      </c>
      <c r="BT158" s="24">
        <f t="shared" si="110"/>
        <v>-1333333.3333333335</v>
      </c>
      <c r="BU158" s="24">
        <f t="shared" si="110"/>
        <v>-1333333.3333333335</v>
      </c>
      <c r="BV158" s="24">
        <f t="shared" si="110"/>
        <v>-1333333.3333333335</v>
      </c>
      <c r="BW158" s="24">
        <f t="shared" si="110"/>
        <v>-1333333.3333333335</v>
      </c>
      <c r="BX158" s="24">
        <f t="shared" si="110"/>
        <v>-1333333.3333333335</v>
      </c>
      <c r="BY158" s="24">
        <f t="shared" si="110"/>
        <v>-1333333.3333333335</v>
      </c>
      <c r="BZ158" s="24">
        <f t="shared" si="110"/>
        <v>-1333333.3333333335</v>
      </c>
      <c r="CA158" s="24">
        <f t="shared" si="110"/>
        <v>-2666666.666666667</v>
      </c>
      <c r="CB158" s="24">
        <f t="shared" si="110"/>
        <v>-2666666.666666667</v>
      </c>
      <c r="CC158" s="24">
        <f t="shared" si="110"/>
        <v>-2666666.666666667</v>
      </c>
      <c r="CD158" s="24">
        <f t="shared" si="110"/>
        <v>-2666666.666666667</v>
      </c>
      <c r="CE158" s="24">
        <f t="shared" ref="CE158:CK158" si="111">-CE128*CE151</f>
        <v>-2666666.666666667</v>
      </c>
      <c r="CF158" s="24">
        <f t="shared" si="111"/>
        <v>-2666666.666666667</v>
      </c>
      <c r="CG158" s="24">
        <f t="shared" si="111"/>
        <v>-2666666.666666667</v>
      </c>
      <c r="CH158" s="24">
        <f t="shared" si="111"/>
        <v>-2666666.666666667</v>
      </c>
      <c r="CI158" s="24">
        <f t="shared" si="111"/>
        <v>-2666666.666666667</v>
      </c>
      <c r="CJ158" s="24">
        <f t="shared" si="111"/>
        <v>-2666666.666666667</v>
      </c>
      <c r="CK158" s="24">
        <f t="shared" si="111"/>
        <v>-2666666.666666667</v>
      </c>
      <c r="CL158" s="24">
        <f t="shared" ref="CL158" si="112">-CL128*CL151</f>
        <v>-2666666.666666667</v>
      </c>
    </row>
    <row r="159" spans="2:90" x14ac:dyDescent="0.4">
      <c r="B159" s="154" t="str">
        <f>+B129</f>
        <v>Item 2</v>
      </c>
      <c r="D159" t="s">
        <v>812</v>
      </c>
      <c r="E159" s="8" t="str">
        <f t="shared" si="75"/>
        <v>159 VOLLIST-EVP</v>
      </c>
      <c r="H159" s="31"/>
      <c r="I159" s="73"/>
      <c r="J159" s="73"/>
      <c r="K159" s="23">
        <f t="shared" si="107"/>
        <v>-1000000.0000000003</v>
      </c>
      <c r="L159" s="23">
        <f t="shared" si="107"/>
        <v>-2000000.0000000007</v>
      </c>
      <c r="M159" s="23">
        <f t="shared" si="107"/>
        <v>-4000000.0000000014</v>
      </c>
      <c r="N159" s="23">
        <f t="shared" si="107"/>
        <v>-8000000.0000000028</v>
      </c>
      <c r="O159" s="23">
        <f t="shared" si="107"/>
        <v>-16000000.000000006</v>
      </c>
      <c r="P159" s="23">
        <f t="shared" si="107"/>
        <v>-32000000.000000011</v>
      </c>
      <c r="R159" s="33"/>
      <c r="S159" s="24">
        <f t="shared" ref="S159" si="113">-S129*S152</f>
        <v>-83333.333333333343</v>
      </c>
      <c r="T159" s="24">
        <f t="shared" ref="T159:AX159" si="114">-T129*T152</f>
        <v>-83333.333333333343</v>
      </c>
      <c r="U159" s="24">
        <f t="shared" si="114"/>
        <v>-83333.333333333343</v>
      </c>
      <c r="V159" s="24">
        <f t="shared" si="114"/>
        <v>-83333.333333333343</v>
      </c>
      <c r="W159" s="24">
        <f t="shared" si="114"/>
        <v>-83333.333333333343</v>
      </c>
      <c r="X159" s="24">
        <f t="shared" si="114"/>
        <v>-83333.333333333343</v>
      </c>
      <c r="Y159" s="24">
        <f t="shared" si="114"/>
        <v>-83333.333333333343</v>
      </c>
      <c r="Z159" s="24">
        <f t="shared" si="114"/>
        <v>-83333.333333333343</v>
      </c>
      <c r="AA159" s="24">
        <f t="shared" si="114"/>
        <v>-83333.333333333343</v>
      </c>
      <c r="AB159" s="24">
        <f t="shared" si="114"/>
        <v>-83333.333333333343</v>
      </c>
      <c r="AC159" s="24">
        <f t="shared" si="114"/>
        <v>-83333.333333333343</v>
      </c>
      <c r="AD159" s="24">
        <f t="shared" si="114"/>
        <v>-83333.333333333343</v>
      </c>
      <c r="AE159" s="24">
        <f t="shared" si="114"/>
        <v>-166666.66666666669</v>
      </c>
      <c r="AF159" s="24">
        <f t="shared" si="114"/>
        <v>-166666.66666666669</v>
      </c>
      <c r="AG159" s="24">
        <f t="shared" si="114"/>
        <v>-166666.66666666669</v>
      </c>
      <c r="AH159" s="24">
        <f t="shared" si="114"/>
        <v>-166666.66666666669</v>
      </c>
      <c r="AI159" s="24">
        <f t="shared" si="114"/>
        <v>-166666.66666666669</v>
      </c>
      <c r="AJ159" s="24">
        <f t="shared" si="114"/>
        <v>-166666.66666666669</v>
      </c>
      <c r="AK159" s="24">
        <f t="shared" si="114"/>
        <v>-166666.66666666669</v>
      </c>
      <c r="AL159" s="24">
        <f t="shared" si="114"/>
        <v>-166666.66666666669</v>
      </c>
      <c r="AM159" s="24">
        <f t="shared" si="114"/>
        <v>-166666.66666666669</v>
      </c>
      <c r="AN159" s="24">
        <f t="shared" si="114"/>
        <v>-166666.66666666669</v>
      </c>
      <c r="AO159" s="24">
        <f t="shared" si="114"/>
        <v>-166666.66666666669</v>
      </c>
      <c r="AP159" s="24">
        <f t="shared" si="114"/>
        <v>-166666.66666666669</v>
      </c>
      <c r="AQ159" s="24">
        <f t="shared" si="114"/>
        <v>-333333.33333333337</v>
      </c>
      <c r="AR159" s="24">
        <f t="shared" si="114"/>
        <v>-333333.33333333337</v>
      </c>
      <c r="AS159" s="24">
        <f t="shared" si="114"/>
        <v>-333333.33333333337</v>
      </c>
      <c r="AT159" s="24">
        <f t="shared" si="114"/>
        <v>-333333.33333333337</v>
      </c>
      <c r="AU159" s="24">
        <f t="shared" si="114"/>
        <v>-333333.33333333337</v>
      </c>
      <c r="AV159" s="24">
        <f t="shared" si="114"/>
        <v>-333333.33333333337</v>
      </c>
      <c r="AW159" s="24">
        <f t="shared" si="114"/>
        <v>-333333.33333333337</v>
      </c>
      <c r="AX159" s="24">
        <f t="shared" si="114"/>
        <v>-333333.33333333337</v>
      </c>
      <c r="AY159" s="24">
        <f t="shared" ref="AY159:CD159" si="115">-AY129*AY152</f>
        <v>-333333.33333333337</v>
      </c>
      <c r="AZ159" s="24">
        <f t="shared" si="115"/>
        <v>-333333.33333333337</v>
      </c>
      <c r="BA159" s="24">
        <f t="shared" si="115"/>
        <v>-333333.33333333337</v>
      </c>
      <c r="BB159" s="24">
        <f t="shared" si="115"/>
        <v>-333333.33333333337</v>
      </c>
      <c r="BC159" s="24">
        <f t="shared" si="115"/>
        <v>-666666.66666666674</v>
      </c>
      <c r="BD159" s="24">
        <f t="shared" si="115"/>
        <v>-666666.66666666674</v>
      </c>
      <c r="BE159" s="24">
        <f t="shared" si="115"/>
        <v>-666666.66666666674</v>
      </c>
      <c r="BF159" s="24">
        <f t="shared" si="115"/>
        <v>-666666.66666666674</v>
      </c>
      <c r="BG159" s="24">
        <f t="shared" si="115"/>
        <v>-666666.66666666674</v>
      </c>
      <c r="BH159" s="24">
        <f t="shared" si="115"/>
        <v>-666666.66666666674</v>
      </c>
      <c r="BI159" s="24">
        <f t="shared" si="115"/>
        <v>-666666.66666666674</v>
      </c>
      <c r="BJ159" s="24">
        <f t="shared" si="115"/>
        <v>-666666.66666666674</v>
      </c>
      <c r="BK159" s="24">
        <f t="shared" si="115"/>
        <v>-666666.66666666674</v>
      </c>
      <c r="BL159" s="24">
        <f t="shared" si="115"/>
        <v>-666666.66666666674</v>
      </c>
      <c r="BM159" s="24">
        <f t="shared" si="115"/>
        <v>-666666.66666666674</v>
      </c>
      <c r="BN159" s="24">
        <f t="shared" si="115"/>
        <v>-666666.66666666674</v>
      </c>
      <c r="BO159" s="24">
        <f t="shared" si="115"/>
        <v>-1333333.3333333335</v>
      </c>
      <c r="BP159" s="24">
        <f t="shared" si="115"/>
        <v>-1333333.3333333335</v>
      </c>
      <c r="BQ159" s="24">
        <f t="shared" si="115"/>
        <v>-1333333.3333333335</v>
      </c>
      <c r="BR159" s="24">
        <f t="shared" si="115"/>
        <v>-1333333.3333333335</v>
      </c>
      <c r="BS159" s="24">
        <f t="shared" si="115"/>
        <v>-1333333.3333333335</v>
      </c>
      <c r="BT159" s="24">
        <f t="shared" si="115"/>
        <v>-1333333.3333333335</v>
      </c>
      <c r="BU159" s="24">
        <f t="shared" si="115"/>
        <v>-1333333.3333333335</v>
      </c>
      <c r="BV159" s="24">
        <f t="shared" si="115"/>
        <v>-1333333.3333333335</v>
      </c>
      <c r="BW159" s="24">
        <f t="shared" si="115"/>
        <v>-1333333.3333333335</v>
      </c>
      <c r="BX159" s="24">
        <f t="shared" si="115"/>
        <v>-1333333.3333333335</v>
      </c>
      <c r="BY159" s="24">
        <f t="shared" si="115"/>
        <v>-1333333.3333333335</v>
      </c>
      <c r="BZ159" s="24">
        <f t="shared" si="115"/>
        <v>-1333333.3333333335</v>
      </c>
      <c r="CA159" s="24">
        <f t="shared" si="115"/>
        <v>-2666666.666666667</v>
      </c>
      <c r="CB159" s="24">
        <f t="shared" si="115"/>
        <v>-2666666.666666667</v>
      </c>
      <c r="CC159" s="24">
        <f t="shared" si="115"/>
        <v>-2666666.666666667</v>
      </c>
      <c r="CD159" s="24">
        <f t="shared" si="115"/>
        <v>-2666666.666666667</v>
      </c>
      <c r="CE159" s="24">
        <f t="shared" ref="CE159:CK159" si="116">-CE129*CE152</f>
        <v>-2666666.666666667</v>
      </c>
      <c r="CF159" s="24">
        <f t="shared" si="116"/>
        <v>-2666666.666666667</v>
      </c>
      <c r="CG159" s="24">
        <f t="shared" si="116"/>
        <v>-2666666.666666667</v>
      </c>
      <c r="CH159" s="24">
        <f t="shared" si="116"/>
        <v>-2666666.666666667</v>
      </c>
      <c r="CI159" s="24">
        <f t="shared" si="116"/>
        <v>-2666666.666666667</v>
      </c>
      <c r="CJ159" s="24">
        <f t="shared" si="116"/>
        <v>-2666666.666666667</v>
      </c>
      <c r="CK159" s="24">
        <f t="shared" si="116"/>
        <v>-2666666.666666667</v>
      </c>
      <c r="CL159" s="24">
        <f t="shared" ref="CL159" si="117">-CL129*CL152</f>
        <v>-2666666.666666667</v>
      </c>
    </row>
    <row r="160" spans="2:90" x14ac:dyDescent="0.4">
      <c r="B160" s="154" t="str">
        <f>+B130</f>
        <v>Item 3</v>
      </c>
      <c r="D160" t="s">
        <v>812</v>
      </c>
      <c r="E160" s="8" t="str">
        <f t="shared" si="75"/>
        <v>160 VOLLIST-EVP</v>
      </c>
      <c r="H160" s="31"/>
      <c r="I160" s="73"/>
      <c r="J160" s="73"/>
      <c r="K160" s="23">
        <f t="shared" si="107"/>
        <v>-1000000.0000000003</v>
      </c>
      <c r="L160" s="23">
        <f t="shared" si="107"/>
        <v>-2000000.0000000007</v>
      </c>
      <c r="M160" s="23">
        <f t="shared" si="107"/>
        <v>-4000000.0000000014</v>
      </c>
      <c r="N160" s="23">
        <f t="shared" si="107"/>
        <v>-8000000.0000000028</v>
      </c>
      <c r="O160" s="23">
        <f t="shared" si="107"/>
        <v>-16000000.000000006</v>
      </c>
      <c r="P160" s="23">
        <f t="shared" si="107"/>
        <v>-32000000.000000011</v>
      </c>
      <c r="R160" s="33"/>
      <c r="S160" s="24">
        <f t="shared" ref="S160" si="118">-S130*S153</f>
        <v>-83333.333333333343</v>
      </c>
      <c r="T160" s="24">
        <f t="shared" ref="T160:AX160" si="119">-T130*T153</f>
        <v>-83333.333333333343</v>
      </c>
      <c r="U160" s="24">
        <f t="shared" si="119"/>
        <v>-83333.333333333343</v>
      </c>
      <c r="V160" s="24">
        <f t="shared" si="119"/>
        <v>-83333.333333333343</v>
      </c>
      <c r="W160" s="24">
        <f t="shared" si="119"/>
        <v>-83333.333333333343</v>
      </c>
      <c r="X160" s="24">
        <f t="shared" si="119"/>
        <v>-83333.333333333343</v>
      </c>
      <c r="Y160" s="24">
        <f t="shared" si="119"/>
        <v>-83333.333333333343</v>
      </c>
      <c r="Z160" s="24">
        <f t="shared" si="119"/>
        <v>-83333.333333333343</v>
      </c>
      <c r="AA160" s="24">
        <f t="shared" si="119"/>
        <v>-83333.333333333343</v>
      </c>
      <c r="AB160" s="24">
        <f t="shared" si="119"/>
        <v>-83333.333333333343</v>
      </c>
      <c r="AC160" s="24">
        <f t="shared" si="119"/>
        <v>-83333.333333333343</v>
      </c>
      <c r="AD160" s="24">
        <f t="shared" si="119"/>
        <v>-83333.333333333343</v>
      </c>
      <c r="AE160" s="24">
        <f t="shared" si="119"/>
        <v>-166666.66666666669</v>
      </c>
      <c r="AF160" s="24">
        <f t="shared" si="119"/>
        <v>-166666.66666666669</v>
      </c>
      <c r="AG160" s="24">
        <f t="shared" si="119"/>
        <v>-166666.66666666669</v>
      </c>
      <c r="AH160" s="24">
        <f t="shared" si="119"/>
        <v>-166666.66666666669</v>
      </c>
      <c r="AI160" s="24">
        <f t="shared" si="119"/>
        <v>-166666.66666666669</v>
      </c>
      <c r="AJ160" s="24">
        <f t="shared" si="119"/>
        <v>-166666.66666666669</v>
      </c>
      <c r="AK160" s="24">
        <f t="shared" si="119"/>
        <v>-166666.66666666669</v>
      </c>
      <c r="AL160" s="24">
        <f t="shared" si="119"/>
        <v>-166666.66666666669</v>
      </c>
      <c r="AM160" s="24">
        <f t="shared" si="119"/>
        <v>-166666.66666666669</v>
      </c>
      <c r="AN160" s="24">
        <f t="shared" si="119"/>
        <v>-166666.66666666669</v>
      </c>
      <c r="AO160" s="24">
        <f t="shared" si="119"/>
        <v>-166666.66666666669</v>
      </c>
      <c r="AP160" s="24">
        <f t="shared" si="119"/>
        <v>-166666.66666666669</v>
      </c>
      <c r="AQ160" s="24">
        <f t="shared" si="119"/>
        <v>-333333.33333333337</v>
      </c>
      <c r="AR160" s="24">
        <f t="shared" si="119"/>
        <v>-333333.33333333337</v>
      </c>
      <c r="AS160" s="24">
        <f t="shared" si="119"/>
        <v>-333333.33333333337</v>
      </c>
      <c r="AT160" s="24">
        <f t="shared" si="119"/>
        <v>-333333.33333333337</v>
      </c>
      <c r="AU160" s="24">
        <f t="shared" si="119"/>
        <v>-333333.33333333337</v>
      </c>
      <c r="AV160" s="24">
        <f t="shared" si="119"/>
        <v>-333333.33333333337</v>
      </c>
      <c r="AW160" s="24">
        <f t="shared" si="119"/>
        <v>-333333.33333333337</v>
      </c>
      <c r="AX160" s="24">
        <f t="shared" si="119"/>
        <v>-333333.33333333337</v>
      </c>
      <c r="AY160" s="24">
        <f t="shared" ref="AY160:CD160" si="120">-AY130*AY153</f>
        <v>-333333.33333333337</v>
      </c>
      <c r="AZ160" s="24">
        <f t="shared" si="120"/>
        <v>-333333.33333333337</v>
      </c>
      <c r="BA160" s="24">
        <f t="shared" si="120"/>
        <v>-333333.33333333337</v>
      </c>
      <c r="BB160" s="24">
        <f t="shared" si="120"/>
        <v>-333333.33333333337</v>
      </c>
      <c r="BC160" s="24">
        <f t="shared" si="120"/>
        <v>-666666.66666666674</v>
      </c>
      <c r="BD160" s="24">
        <f t="shared" si="120"/>
        <v>-666666.66666666674</v>
      </c>
      <c r="BE160" s="24">
        <f t="shared" si="120"/>
        <v>-666666.66666666674</v>
      </c>
      <c r="BF160" s="24">
        <f t="shared" si="120"/>
        <v>-666666.66666666674</v>
      </c>
      <c r="BG160" s="24">
        <f t="shared" si="120"/>
        <v>-666666.66666666674</v>
      </c>
      <c r="BH160" s="24">
        <f t="shared" si="120"/>
        <v>-666666.66666666674</v>
      </c>
      <c r="BI160" s="24">
        <f t="shared" si="120"/>
        <v>-666666.66666666674</v>
      </c>
      <c r="BJ160" s="24">
        <f t="shared" si="120"/>
        <v>-666666.66666666674</v>
      </c>
      <c r="BK160" s="24">
        <f t="shared" si="120"/>
        <v>-666666.66666666674</v>
      </c>
      <c r="BL160" s="24">
        <f t="shared" si="120"/>
        <v>-666666.66666666674</v>
      </c>
      <c r="BM160" s="24">
        <f t="shared" si="120"/>
        <v>-666666.66666666674</v>
      </c>
      <c r="BN160" s="24">
        <f t="shared" si="120"/>
        <v>-666666.66666666674</v>
      </c>
      <c r="BO160" s="24">
        <f t="shared" si="120"/>
        <v>-1333333.3333333335</v>
      </c>
      <c r="BP160" s="24">
        <f t="shared" si="120"/>
        <v>-1333333.3333333335</v>
      </c>
      <c r="BQ160" s="24">
        <f t="shared" si="120"/>
        <v>-1333333.3333333335</v>
      </c>
      <c r="BR160" s="24">
        <f t="shared" si="120"/>
        <v>-1333333.3333333335</v>
      </c>
      <c r="BS160" s="24">
        <f t="shared" si="120"/>
        <v>-1333333.3333333335</v>
      </c>
      <c r="BT160" s="24">
        <f t="shared" si="120"/>
        <v>-1333333.3333333335</v>
      </c>
      <c r="BU160" s="24">
        <f t="shared" si="120"/>
        <v>-1333333.3333333335</v>
      </c>
      <c r="BV160" s="24">
        <f t="shared" si="120"/>
        <v>-1333333.3333333335</v>
      </c>
      <c r="BW160" s="24">
        <f t="shared" si="120"/>
        <v>-1333333.3333333335</v>
      </c>
      <c r="BX160" s="24">
        <f t="shared" si="120"/>
        <v>-1333333.3333333335</v>
      </c>
      <c r="BY160" s="24">
        <f t="shared" si="120"/>
        <v>-1333333.3333333335</v>
      </c>
      <c r="BZ160" s="24">
        <f t="shared" si="120"/>
        <v>-1333333.3333333335</v>
      </c>
      <c r="CA160" s="24">
        <f t="shared" si="120"/>
        <v>-2666666.666666667</v>
      </c>
      <c r="CB160" s="24">
        <f t="shared" si="120"/>
        <v>-2666666.666666667</v>
      </c>
      <c r="CC160" s="24">
        <f t="shared" si="120"/>
        <v>-2666666.666666667</v>
      </c>
      <c r="CD160" s="24">
        <f t="shared" si="120"/>
        <v>-2666666.666666667</v>
      </c>
      <c r="CE160" s="24">
        <f t="shared" ref="CE160:CK160" si="121">-CE130*CE153</f>
        <v>-2666666.666666667</v>
      </c>
      <c r="CF160" s="24">
        <f t="shared" si="121"/>
        <v>-2666666.666666667</v>
      </c>
      <c r="CG160" s="24">
        <f t="shared" si="121"/>
        <v>-2666666.666666667</v>
      </c>
      <c r="CH160" s="24">
        <f t="shared" si="121"/>
        <v>-2666666.666666667</v>
      </c>
      <c r="CI160" s="24">
        <f t="shared" si="121"/>
        <v>-2666666.666666667</v>
      </c>
      <c r="CJ160" s="24">
        <f t="shared" si="121"/>
        <v>-2666666.666666667</v>
      </c>
      <c r="CK160" s="24">
        <f t="shared" si="121"/>
        <v>-2666666.666666667</v>
      </c>
      <c r="CL160" s="24">
        <f t="shared" ref="CL160" si="122">-CL130*CL153</f>
        <v>-2666666.666666667</v>
      </c>
    </row>
    <row r="161" spans="2:90" x14ac:dyDescent="0.4">
      <c r="B161" s="154" t="str">
        <f>+B131</f>
        <v>Item 4</v>
      </c>
      <c r="D161" t="s">
        <v>812</v>
      </c>
      <c r="E161" s="8" t="str">
        <f t="shared" si="75"/>
        <v>161 VOLLIST-EVP</v>
      </c>
      <c r="H161" s="31"/>
      <c r="I161" s="73"/>
      <c r="J161" s="73"/>
      <c r="K161" s="23">
        <f t="shared" si="107"/>
        <v>-1000000.0000000003</v>
      </c>
      <c r="L161" s="23">
        <f t="shared" si="107"/>
        <v>-2000000.0000000007</v>
      </c>
      <c r="M161" s="23">
        <f t="shared" si="107"/>
        <v>-4000000.0000000014</v>
      </c>
      <c r="N161" s="23">
        <f t="shared" si="107"/>
        <v>-8000000.0000000028</v>
      </c>
      <c r="O161" s="23">
        <f t="shared" si="107"/>
        <v>-16000000.000000006</v>
      </c>
      <c r="P161" s="23">
        <f t="shared" si="107"/>
        <v>-32000000.000000011</v>
      </c>
      <c r="R161" s="33"/>
      <c r="S161" s="24">
        <f t="shared" ref="S161" si="123">-S131*S154</f>
        <v>-83333.333333333343</v>
      </c>
      <c r="T161" s="24">
        <f t="shared" ref="T161:AX161" si="124">-T131*T154</f>
        <v>-83333.333333333343</v>
      </c>
      <c r="U161" s="24">
        <f t="shared" si="124"/>
        <v>-83333.333333333343</v>
      </c>
      <c r="V161" s="24">
        <f t="shared" si="124"/>
        <v>-83333.333333333343</v>
      </c>
      <c r="W161" s="24">
        <f t="shared" si="124"/>
        <v>-83333.333333333343</v>
      </c>
      <c r="X161" s="24">
        <f t="shared" si="124"/>
        <v>-83333.333333333343</v>
      </c>
      <c r="Y161" s="24">
        <f t="shared" si="124"/>
        <v>-83333.333333333343</v>
      </c>
      <c r="Z161" s="24">
        <f t="shared" si="124"/>
        <v>-83333.333333333343</v>
      </c>
      <c r="AA161" s="24">
        <f t="shared" si="124"/>
        <v>-83333.333333333343</v>
      </c>
      <c r="AB161" s="24">
        <f t="shared" si="124"/>
        <v>-83333.333333333343</v>
      </c>
      <c r="AC161" s="24">
        <f t="shared" si="124"/>
        <v>-83333.333333333343</v>
      </c>
      <c r="AD161" s="24">
        <f t="shared" si="124"/>
        <v>-83333.333333333343</v>
      </c>
      <c r="AE161" s="24">
        <f t="shared" si="124"/>
        <v>-166666.66666666669</v>
      </c>
      <c r="AF161" s="24">
        <f t="shared" si="124"/>
        <v>-166666.66666666669</v>
      </c>
      <c r="AG161" s="24">
        <f t="shared" si="124"/>
        <v>-166666.66666666669</v>
      </c>
      <c r="AH161" s="24">
        <f t="shared" si="124"/>
        <v>-166666.66666666669</v>
      </c>
      <c r="AI161" s="24">
        <f t="shared" si="124"/>
        <v>-166666.66666666669</v>
      </c>
      <c r="AJ161" s="24">
        <f t="shared" si="124"/>
        <v>-166666.66666666669</v>
      </c>
      <c r="AK161" s="24">
        <f t="shared" si="124"/>
        <v>-166666.66666666669</v>
      </c>
      <c r="AL161" s="24">
        <f t="shared" si="124"/>
        <v>-166666.66666666669</v>
      </c>
      <c r="AM161" s="24">
        <f t="shared" si="124"/>
        <v>-166666.66666666669</v>
      </c>
      <c r="AN161" s="24">
        <f t="shared" si="124"/>
        <v>-166666.66666666669</v>
      </c>
      <c r="AO161" s="24">
        <f t="shared" si="124"/>
        <v>-166666.66666666669</v>
      </c>
      <c r="AP161" s="24">
        <f t="shared" si="124"/>
        <v>-166666.66666666669</v>
      </c>
      <c r="AQ161" s="24">
        <f t="shared" si="124"/>
        <v>-333333.33333333337</v>
      </c>
      <c r="AR161" s="24">
        <f t="shared" si="124"/>
        <v>-333333.33333333337</v>
      </c>
      <c r="AS161" s="24">
        <f t="shared" si="124"/>
        <v>-333333.33333333337</v>
      </c>
      <c r="AT161" s="24">
        <f t="shared" si="124"/>
        <v>-333333.33333333337</v>
      </c>
      <c r="AU161" s="24">
        <f t="shared" si="124"/>
        <v>-333333.33333333337</v>
      </c>
      <c r="AV161" s="24">
        <f t="shared" si="124"/>
        <v>-333333.33333333337</v>
      </c>
      <c r="AW161" s="24">
        <f t="shared" si="124"/>
        <v>-333333.33333333337</v>
      </c>
      <c r="AX161" s="24">
        <f t="shared" si="124"/>
        <v>-333333.33333333337</v>
      </c>
      <c r="AY161" s="24">
        <f t="shared" ref="AY161:CD161" si="125">-AY131*AY154</f>
        <v>-333333.33333333337</v>
      </c>
      <c r="AZ161" s="24">
        <f t="shared" si="125"/>
        <v>-333333.33333333337</v>
      </c>
      <c r="BA161" s="24">
        <f t="shared" si="125"/>
        <v>-333333.33333333337</v>
      </c>
      <c r="BB161" s="24">
        <f t="shared" si="125"/>
        <v>-333333.33333333337</v>
      </c>
      <c r="BC161" s="24">
        <f t="shared" si="125"/>
        <v>-666666.66666666674</v>
      </c>
      <c r="BD161" s="24">
        <f t="shared" si="125"/>
        <v>-666666.66666666674</v>
      </c>
      <c r="BE161" s="24">
        <f t="shared" si="125"/>
        <v>-666666.66666666674</v>
      </c>
      <c r="BF161" s="24">
        <f t="shared" si="125"/>
        <v>-666666.66666666674</v>
      </c>
      <c r="BG161" s="24">
        <f t="shared" si="125"/>
        <v>-666666.66666666674</v>
      </c>
      <c r="BH161" s="24">
        <f t="shared" si="125"/>
        <v>-666666.66666666674</v>
      </c>
      <c r="BI161" s="24">
        <f t="shared" si="125"/>
        <v>-666666.66666666674</v>
      </c>
      <c r="BJ161" s="24">
        <f t="shared" si="125"/>
        <v>-666666.66666666674</v>
      </c>
      <c r="BK161" s="24">
        <f t="shared" si="125"/>
        <v>-666666.66666666674</v>
      </c>
      <c r="BL161" s="24">
        <f t="shared" si="125"/>
        <v>-666666.66666666674</v>
      </c>
      <c r="BM161" s="24">
        <f t="shared" si="125"/>
        <v>-666666.66666666674</v>
      </c>
      <c r="BN161" s="24">
        <f t="shared" si="125"/>
        <v>-666666.66666666674</v>
      </c>
      <c r="BO161" s="24">
        <f t="shared" si="125"/>
        <v>-1333333.3333333335</v>
      </c>
      <c r="BP161" s="24">
        <f t="shared" si="125"/>
        <v>-1333333.3333333335</v>
      </c>
      <c r="BQ161" s="24">
        <f t="shared" si="125"/>
        <v>-1333333.3333333335</v>
      </c>
      <c r="BR161" s="24">
        <f t="shared" si="125"/>
        <v>-1333333.3333333335</v>
      </c>
      <c r="BS161" s="24">
        <f t="shared" si="125"/>
        <v>-1333333.3333333335</v>
      </c>
      <c r="BT161" s="24">
        <f t="shared" si="125"/>
        <v>-1333333.3333333335</v>
      </c>
      <c r="BU161" s="24">
        <f t="shared" si="125"/>
        <v>-1333333.3333333335</v>
      </c>
      <c r="BV161" s="24">
        <f t="shared" si="125"/>
        <v>-1333333.3333333335</v>
      </c>
      <c r="BW161" s="24">
        <f t="shared" si="125"/>
        <v>-1333333.3333333335</v>
      </c>
      <c r="BX161" s="24">
        <f t="shared" si="125"/>
        <v>-1333333.3333333335</v>
      </c>
      <c r="BY161" s="24">
        <f t="shared" si="125"/>
        <v>-1333333.3333333335</v>
      </c>
      <c r="BZ161" s="24">
        <f t="shared" si="125"/>
        <v>-1333333.3333333335</v>
      </c>
      <c r="CA161" s="24">
        <f t="shared" si="125"/>
        <v>-2666666.666666667</v>
      </c>
      <c r="CB161" s="24">
        <f t="shared" si="125"/>
        <v>-2666666.666666667</v>
      </c>
      <c r="CC161" s="24">
        <f t="shared" si="125"/>
        <v>-2666666.666666667</v>
      </c>
      <c r="CD161" s="24">
        <f t="shared" si="125"/>
        <v>-2666666.666666667</v>
      </c>
      <c r="CE161" s="24">
        <f t="shared" ref="CE161:CK161" si="126">-CE131*CE154</f>
        <v>-2666666.666666667</v>
      </c>
      <c r="CF161" s="24">
        <f t="shared" si="126"/>
        <v>-2666666.666666667</v>
      </c>
      <c r="CG161" s="24">
        <f t="shared" si="126"/>
        <v>-2666666.666666667</v>
      </c>
      <c r="CH161" s="24">
        <f t="shared" si="126"/>
        <v>-2666666.666666667</v>
      </c>
      <c r="CI161" s="24">
        <f t="shared" si="126"/>
        <v>-2666666.666666667</v>
      </c>
      <c r="CJ161" s="24">
        <f t="shared" si="126"/>
        <v>-2666666.666666667</v>
      </c>
      <c r="CK161" s="24">
        <f t="shared" si="126"/>
        <v>-2666666.666666667</v>
      </c>
      <c r="CL161" s="24">
        <f t="shared" ref="CL161" si="127">-CL131*CL154</f>
        <v>-2666666.666666667</v>
      </c>
    </row>
    <row r="162" spans="2:90" x14ac:dyDescent="0.4">
      <c r="B162" s="154" t="str">
        <f>+B132</f>
        <v>Item 5</v>
      </c>
      <c r="D162" t="s">
        <v>812</v>
      </c>
      <c r="E162" s="8" t="str">
        <f t="shared" si="75"/>
        <v>162 VOLLIST-EVP</v>
      </c>
      <c r="H162" s="31"/>
      <c r="I162" s="73"/>
      <c r="J162" s="73"/>
      <c r="K162" s="251">
        <f t="shared" si="107"/>
        <v>-1000000.0000000003</v>
      </c>
      <c r="L162" s="251">
        <f t="shared" si="107"/>
        <v>-2000000.0000000007</v>
      </c>
      <c r="M162" s="251">
        <f t="shared" si="107"/>
        <v>-4000000.0000000014</v>
      </c>
      <c r="N162" s="251">
        <f t="shared" si="107"/>
        <v>-8000000.0000000028</v>
      </c>
      <c r="O162" s="251">
        <f t="shared" si="107"/>
        <v>-16000000.000000006</v>
      </c>
      <c r="P162" s="251">
        <f t="shared" si="107"/>
        <v>-32000000.000000011</v>
      </c>
      <c r="R162" s="33"/>
      <c r="S162" s="134">
        <f t="shared" ref="S162" si="128">-S132*S155</f>
        <v>-83333.333333333343</v>
      </c>
      <c r="T162" s="134">
        <f t="shared" ref="T162:AX162" si="129">-T132*T155</f>
        <v>-83333.333333333343</v>
      </c>
      <c r="U162" s="134">
        <f t="shared" si="129"/>
        <v>-83333.333333333343</v>
      </c>
      <c r="V162" s="134">
        <f t="shared" si="129"/>
        <v>-83333.333333333343</v>
      </c>
      <c r="W162" s="134">
        <f t="shared" si="129"/>
        <v>-83333.333333333343</v>
      </c>
      <c r="X162" s="134">
        <f t="shared" si="129"/>
        <v>-83333.333333333343</v>
      </c>
      <c r="Y162" s="134">
        <f t="shared" si="129"/>
        <v>-83333.333333333343</v>
      </c>
      <c r="Z162" s="134">
        <f t="shared" si="129"/>
        <v>-83333.333333333343</v>
      </c>
      <c r="AA162" s="134">
        <f t="shared" si="129"/>
        <v>-83333.333333333343</v>
      </c>
      <c r="AB162" s="134">
        <f t="shared" si="129"/>
        <v>-83333.333333333343</v>
      </c>
      <c r="AC162" s="134">
        <f t="shared" si="129"/>
        <v>-83333.333333333343</v>
      </c>
      <c r="AD162" s="134">
        <f t="shared" si="129"/>
        <v>-83333.333333333343</v>
      </c>
      <c r="AE162" s="134">
        <f t="shared" si="129"/>
        <v>-166666.66666666669</v>
      </c>
      <c r="AF162" s="134">
        <f t="shared" si="129"/>
        <v>-166666.66666666669</v>
      </c>
      <c r="AG162" s="134">
        <f t="shared" si="129"/>
        <v>-166666.66666666669</v>
      </c>
      <c r="AH162" s="134">
        <f t="shared" si="129"/>
        <v>-166666.66666666669</v>
      </c>
      <c r="AI162" s="134">
        <f t="shared" si="129"/>
        <v>-166666.66666666669</v>
      </c>
      <c r="AJ162" s="134">
        <f t="shared" si="129"/>
        <v>-166666.66666666669</v>
      </c>
      <c r="AK162" s="134">
        <f t="shared" si="129"/>
        <v>-166666.66666666669</v>
      </c>
      <c r="AL162" s="134">
        <f t="shared" si="129"/>
        <v>-166666.66666666669</v>
      </c>
      <c r="AM162" s="134">
        <f t="shared" si="129"/>
        <v>-166666.66666666669</v>
      </c>
      <c r="AN162" s="134">
        <f t="shared" si="129"/>
        <v>-166666.66666666669</v>
      </c>
      <c r="AO162" s="134">
        <f t="shared" si="129"/>
        <v>-166666.66666666669</v>
      </c>
      <c r="AP162" s="134">
        <f t="shared" si="129"/>
        <v>-166666.66666666669</v>
      </c>
      <c r="AQ162" s="134">
        <f t="shared" si="129"/>
        <v>-333333.33333333337</v>
      </c>
      <c r="AR162" s="134">
        <f t="shared" si="129"/>
        <v>-333333.33333333337</v>
      </c>
      <c r="AS162" s="134">
        <f t="shared" si="129"/>
        <v>-333333.33333333337</v>
      </c>
      <c r="AT162" s="134">
        <f t="shared" si="129"/>
        <v>-333333.33333333337</v>
      </c>
      <c r="AU162" s="134">
        <f t="shared" si="129"/>
        <v>-333333.33333333337</v>
      </c>
      <c r="AV162" s="134">
        <f t="shared" si="129"/>
        <v>-333333.33333333337</v>
      </c>
      <c r="AW162" s="134">
        <f t="shared" si="129"/>
        <v>-333333.33333333337</v>
      </c>
      <c r="AX162" s="134">
        <f t="shared" si="129"/>
        <v>-333333.33333333337</v>
      </c>
      <c r="AY162" s="134">
        <f t="shared" ref="AY162:CD162" si="130">-AY132*AY155</f>
        <v>-333333.33333333337</v>
      </c>
      <c r="AZ162" s="134">
        <f t="shared" si="130"/>
        <v>-333333.33333333337</v>
      </c>
      <c r="BA162" s="134">
        <f t="shared" si="130"/>
        <v>-333333.33333333337</v>
      </c>
      <c r="BB162" s="134">
        <f t="shared" si="130"/>
        <v>-333333.33333333337</v>
      </c>
      <c r="BC162" s="134">
        <f t="shared" si="130"/>
        <v>-666666.66666666674</v>
      </c>
      <c r="BD162" s="134">
        <f t="shared" si="130"/>
        <v>-666666.66666666674</v>
      </c>
      <c r="BE162" s="134">
        <f t="shared" si="130"/>
        <v>-666666.66666666674</v>
      </c>
      <c r="BF162" s="134">
        <f t="shared" si="130"/>
        <v>-666666.66666666674</v>
      </c>
      <c r="BG162" s="134">
        <f t="shared" si="130"/>
        <v>-666666.66666666674</v>
      </c>
      <c r="BH162" s="134">
        <f t="shared" si="130"/>
        <v>-666666.66666666674</v>
      </c>
      <c r="BI162" s="134">
        <f t="shared" si="130"/>
        <v>-666666.66666666674</v>
      </c>
      <c r="BJ162" s="134">
        <f t="shared" si="130"/>
        <v>-666666.66666666674</v>
      </c>
      <c r="BK162" s="134">
        <f t="shared" si="130"/>
        <v>-666666.66666666674</v>
      </c>
      <c r="BL162" s="134">
        <f t="shared" si="130"/>
        <v>-666666.66666666674</v>
      </c>
      <c r="BM162" s="134">
        <f t="shared" si="130"/>
        <v>-666666.66666666674</v>
      </c>
      <c r="BN162" s="134">
        <f t="shared" si="130"/>
        <v>-666666.66666666674</v>
      </c>
      <c r="BO162" s="134">
        <f t="shared" si="130"/>
        <v>-1333333.3333333335</v>
      </c>
      <c r="BP162" s="134">
        <f t="shared" si="130"/>
        <v>-1333333.3333333335</v>
      </c>
      <c r="BQ162" s="134">
        <f t="shared" si="130"/>
        <v>-1333333.3333333335</v>
      </c>
      <c r="BR162" s="134">
        <f t="shared" si="130"/>
        <v>-1333333.3333333335</v>
      </c>
      <c r="BS162" s="134">
        <f t="shared" si="130"/>
        <v>-1333333.3333333335</v>
      </c>
      <c r="BT162" s="134">
        <f t="shared" si="130"/>
        <v>-1333333.3333333335</v>
      </c>
      <c r="BU162" s="134">
        <f t="shared" si="130"/>
        <v>-1333333.3333333335</v>
      </c>
      <c r="BV162" s="134">
        <f t="shared" si="130"/>
        <v>-1333333.3333333335</v>
      </c>
      <c r="BW162" s="134">
        <f t="shared" si="130"/>
        <v>-1333333.3333333335</v>
      </c>
      <c r="BX162" s="134">
        <f t="shared" si="130"/>
        <v>-1333333.3333333335</v>
      </c>
      <c r="BY162" s="134">
        <f t="shared" si="130"/>
        <v>-1333333.3333333335</v>
      </c>
      <c r="BZ162" s="134">
        <f t="shared" si="130"/>
        <v>-1333333.3333333335</v>
      </c>
      <c r="CA162" s="134">
        <f t="shared" si="130"/>
        <v>-2666666.666666667</v>
      </c>
      <c r="CB162" s="134">
        <f t="shared" si="130"/>
        <v>-2666666.666666667</v>
      </c>
      <c r="CC162" s="134">
        <f t="shared" si="130"/>
        <v>-2666666.666666667</v>
      </c>
      <c r="CD162" s="134">
        <f t="shared" si="130"/>
        <v>-2666666.666666667</v>
      </c>
      <c r="CE162" s="134">
        <f t="shared" ref="CE162:CK162" si="131">-CE132*CE155</f>
        <v>-2666666.666666667</v>
      </c>
      <c r="CF162" s="134">
        <f t="shared" si="131"/>
        <v>-2666666.666666667</v>
      </c>
      <c r="CG162" s="134">
        <f t="shared" si="131"/>
        <v>-2666666.666666667</v>
      </c>
      <c r="CH162" s="134">
        <f t="shared" si="131"/>
        <v>-2666666.666666667</v>
      </c>
      <c r="CI162" s="134">
        <f t="shared" si="131"/>
        <v>-2666666.666666667</v>
      </c>
      <c r="CJ162" s="134">
        <f t="shared" si="131"/>
        <v>-2666666.666666667</v>
      </c>
      <c r="CK162" s="134">
        <f t="shared" si="131"/>
        <v>-2666666.666666667</v>
      </c>
      <c r="CL162" s="134">
        <f t="shared" ref="CL162" si="132">-CL132*CL155</f>
        <v>-2666666.666666667</v>
      </c>
    </row>
    <row r="163" spans="2:90" x14ac:dyDescent="0.4">
      <c r="B163" s="123" t="s">
        <v>803</v>
      </c>
      <c r="C163" t="s">
        <v>203</v>
      </c>
      <c r="D163" t="s">
        <v>812</v>
      </c>
      <c r="E163" s="8" t="str">
        <f t="shared" si="75"/>
        <v>163 VOLLIST-EVP</v>
      </c>
      <c r="F163" s="27"/>
      <c r="G163" s="27"/>
      <c r="H163" s="31"/>
      <c r="I163" s="73"/>
      <c r="J163" s="73"/>
      <c r="K163" s="33">
        <f t="shared" si="107"/>
        <v>-5000000.0000000019</v>
      </c>
      <c r="L163" s="33">
        <f t="shared" si="107"/>
        <v>-10000000.000000004</v>
      </c>
      <c r="M163" s="33">
        <f t="shared" si="107"/>
        <v>-20000000.000000007</v>
      </c>
      <c r="N163" s="33">
        <f t="shared" si="107"/>
        <v>-40000000.000000015</v>
      </c>
      <c r="O163" s="33">
        <f t="shared" si="107"/>
        <v>-80000000.00000003</v>
      </c>
      <c r="P163" s="33">
        <f t="shared" si="107"/>
        <v>-160000000.00000006</v>
      </c>
      <c r="R163" s="33"/>
      <c r="S163" s="33">
        <f t="shared" ref="S163" si="133">SUM(S158:S162)</f>
        <v>-416666.66666666674</v>
      </c>
      <c r="T163" s="33">
        <f t="shared" ref="T163:AX163" si="134">SUM(T158:T162)</f>
        <v>-416666.66666666674</v>
      </c>
      <c r="U163" s="33">
        <f t="shared" si="134"/>
        <v>-416666.66666666674</v>
      </c>
      <c r="V163" s="33">
        <f t="shared" si="134"/>
        <v>-416666.66666666674</v>
      </c>
      <c r="W163" s="33">
        <f t="shared" si="134"/>
        <v>-416666.66666666674</v>
      </c>
      <c r="X163" s="33">
        <f t="shared" si="134"/>
        <v>-416666.66666666674</v>
      </c>
      <c r="Y163" s="33">
        <f t="shared" si="134"/>
        <v>-416666.66666666674</v>
      </c>
      <c r="Z163" s="33">
        <f t="shared" si="134"/>
        <v>-416666.66666666674</v>
      </c>
      <c r="AA163" s="33">
        <f t="shared" si="134"/>
        <v>-416666.66666666674</v>
      </c>
      <c r="AB163" s="33">
        <f t="shared" si="134"/>
        <v>-416666.66666666674</v>
      </c>
      <c r="AC163" s="33">
        <f t="shared" si="134"/>
        <v>-416666.66666666674</v>
      </c>
      <c r="AD163" s="33">
        <f t="shared" si="134"/>
        <v>-416666.66666666674</v>
      </c>
      <c r="AE163" s="33">
        <f t="shared" si="134"/>
        <v>-833333.33333333349</v>
      </c>
      <c r="AF163" s="33">
        <f t="shared" si="134"/>
        <v>-833333.33333333349</v>
      </c>
      <c r="AG163" s="33">
        <f t="shared" si="134"/>
        <v>-833333.33333333349</v>
      </c>
      <c r="AH163" s="33">
        <f t="shared" si="134"/>
        <v>-833333.33333333349</v>
      </c>
      <c r="AI163" s="33">
        <f t="shared" si="134"/>
        <v>-833333.33333333349</v>
      </c>
      <c r="AJ163" s="33">
        <f t="shared" si="134"/>
        <v>-833333.33333333349</v>
      </c>
      <c r="AK163" s="33">
        <f t="shared" si="134"/>
        <v>-833333.33333333349</v>
      </c>
      <c r="AL163" s="33">
        <f t="shared" si="134"/>
        <v>-833333.33333333349</v>
      </c>
      <c r="AM163" s="33">
        <f t="shared" si="134"/>
        <v>-833333.33333333349</v>
      </c>
      <c r="AN163" s="33">
        <f t="shared" si="134"/>
        <v>-833333.33333333349</v>
      </c>
      <c r="AO163" s="33">
        <f t="shared" si="134"/>
        <v>-833333.33333333349</v>
      </c>
      <c r="AP163" s="33">
        <f t="shared" si="134"/>
        <v>-833333.33333333349</v>
      </c>
      <c r="AQ163" s="33">
        <f t="shared" si="134"/>
        <v>-1666666.666666667</v>
      </c>
      <c r="AR163" s="33">
        <f t="shared" si="134"/>
        <v>-1666666.666666667</v>
      </c>
      <c r="AS163" s="33">
        <f t="shared" si="134"/>
        <v>-1666666.666666667</v>
      </c>
      <c r="AT163" s="33">
        <f t="shared" si="134"/>
        <v>-1666666.666666667</v>
      </c>
      <c r="AU163" s="33">
        <f t="shared" si="134"/>
        <v>-1666666.666666667</v>
      </c>
      <c r="AV163" s="33">
        <f t="shared" si="134"/>
        <v>-1666666.666666667</v>
      </c>
      <c r="AW163" s="33">
        <f t="shared" si="134"/>
        <v>-1666666.666666667</v>
      </c>
      <c r="AX163" s="33">
        <f t="shared" si="134"/>
        <v>-1666666.666666667</v>
      </c>
      <c r="AY163" s="33">
        <f t="shared" ref="AY163:CD163" si="135">SUM(AY158:AY162)</f>
        <v>-1666666.666666667</v>
      </c>
      <c r="AZ163" s="33">
        <f t="shared" si="135"/>
        <v>-1666666.666666667</v>
      </c>
      <c r="BA163" s="33">
        <f t="shared" si="135"/>
        <v>-1666666.666666667</v>
      </c>
      <c r="BB163" s="33">
        <f t="shared" si="135"/>
        <v>-1666666.666666667</v>
      </c>
      <c r="BC163" s="33">
        <f t="shared" si="135"/>
        <v>-3333333.333333334</v>
      </c>
      <c r="BD163" s="33">
        <f t="shared" si="135"/>
        <v>-3333333.333333334</v>
      </c>
      <c r="BE163" s="33">
        <f t="shared" si="135"/>
        <v>-3333333.333333334</v>
      </c>
      <c r="BF163" s="33">
        <f t="shared" si="135"/>
        <v>-3333333.333333334</v>
      </c>
      <c r="BG163" s="33">
        <f t="shared" si="135"/>
        <v>-3333333.333333334</v>
      </c>
      <c r="BH163" s="33">
        <f t="shared" si="135"/>
        <v>-3333333.333333334</v>
      </c>
      <c r="BI163" s="33">
        <f t="shared" si="135"/>
        <v>-3333333.333333334</v>
      </c>
      <c r="BJ163" s="33">
        <f t="shared" si="135"/>
        <v>-3333333.333333334</v>
      </c>
      <c r="BK163" s="33">
        <f t="shared" si="135"/>
        <v>-3333333.333333334</v>
      </c>
      <c r="BL163" s="33">
        <f t="shared" si="135"/>
        <v>-3333333.333333334</v>
      </c>
      <c r="BM163" s="33">
        <f t="shared" si="135"/>
        <v>-3333333.333333334</v>
      </c>
      <c r="BN163" s="33">
        <f t="shared" si="135"/>
        <v>-3333333.333333334</v>
      </c>
      <c r="BO163" s="33">
        <f t="shared" si="135"/>
        <v>-6666666.6666666679</v>
      </c>
      <c r="BP163" s="33">
        <f t="shared" si="135"/>
        <v>-6666666.6666666679</v>
      </c>
      <c r="BQ163" s="33">
        <f t="shared" si="135"/>
        <v>-6666666.6666666679</v>
      </c>
      <c r="BR163" s="33">
        <f t="shared" si="135"/>
        <v>-6666666.6666666679</v>
      </c>
      <c r="BS163" s="33">
        <f t="shared" si="135"/>
        <v>-6666666.6666666679</v>
      </c>
      <c r="BT163" s="33">
        <f t="shared" si="135"/>
        <v>-6666666.6666666679</v>
      </c>
      <c r="BU163" s="33">
        <f t="shared" si="135"/>
        <v>-6666666.6666666679</v>
      </c>
      <c r="BV163" s="33">
        <f t="shared" si="135"/>
        <v>-6666666.6666666679</v>
      </c>
      <c r="BW163" s="33">
        <f t="shared" si="135"/>
        <v>-6666666.6666666679</v>
      </c>
      <c r="BX163" s="33">
        <f t="shared" si="135"/>
        <v>-6666666.6666666679</v>
      </c>
      <c r="BY163" s="33">
        <f t="shared" si="135"/>
        <v>-6666666.6666666679</v>
      </c>
      <c r="BZ163" s="33">
        <f t="shared" si="135"/>
        <v>-6666666.6666666679</v>
      </c>
      <c r="CA163" s="33">
        <f t="shared" si="135"/>
        <v>-13333333.333333336</v>
      </c>
      <c r="CB163" s="33">
        <f t="shared" si="135"/>
        <v>-13333333.333333336</v>
      </c>
      <c r="CC163" s="33">
        <f t="shared" si="135"/>
        <v>-13333333.333333336</v>
      </c>
      <c r="CD163" s="33">
        <f t="shared" si="135"/>
        <v>-13333333.333333336</v>
      </c>
      <c r="CE163" s="33">
        <f t="shared" ref="CE163:CK163" si="136">SUM(CE158:CE162)</f>
        <v>-13333333.333333336</v>
      </c>
      <c r="CF163" s="33">
        <f t="shared" si="136"/>
        <v>-13333333.333333336</v>
      </c>
      <c r="CG163" s="33">
        <f t="shared" si="136"/>
        <v>-13333333.333333336</v>
      </c>
      <c r="CH163" s="33">
        <f t="shared" si="136"/>
        <v>-13333333.333333336</v>
      </c>
      <c r="CI163" s="33">
        <f t="shared" si="136"/>
        <v>-13333333.333333336</v>
      </c>
      <c r="CJ163" s="33">
        <f t="shared" si="136"/>
        <v>-13333333.333333336</v>
      </c>
      <c r="CK163" s="33">
        <f t="shared" si="136"/>
        <v>-13333333.333333336</v>
      </c>
      <c r="CL163" s="33">
        <f t="shared" ref="CL163" si="137">SUM(CL158:CL162)</f>
        <v>-13333333.333333336</v>
      </c>
    </row>
    <row r="164" spans="2:90" x14ac:dyDescent="0.4">
      <c r="B164" s="123"/>
      <c r="C164" s="27"/>
      <c r="D164" t="s">
        <v>812</v>
      </c>
      <c r="E164" s="8" t="str">
        <f t="shared" si="75"/>
        <v>164 VOLLIST-EVP</v>
      </c>
      <c r="F164" s="27"/>
      <c r="G164" s="27"/>
      <c r="H164" s="31"/>
      <c r="I164" s="73"/>
      <c r="J164" s="73"/>
      <c r="K164" s="38"/>
      <c r="L164" s="38"/>
      <c r="M164" s="38"/>
      <c r="N164" s="38"/>
      <c r="O164" s="38"/>
      <c r="P164" s="38"/>
      <c r="R164" s="33"/>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row>
    <row r="165" spans="2:90" x14ac:dyDescent="0.4">
      <c r="B165" s="123" t="s">
        <v>804</v>
      </c>
      <c r="C165" s="27"/>
      <c r="D165" t="s">
        <v>812</v>
      </c>
      <c r="E165" s="8" t="str">
        <f t="shared" si="75"/>
        <v>165 VOLLIST-EVP</v>
      </c>
      <c r="F165" s="27"/>
      <c r="G165" s="27"/>
      <c r="H165" s="31"/>
      <c r="I165" s="73"/>
      <c r="J165" s="73"/>
      <c r="K165" s="33">
        <f t="shared" ref="K165:P165" si="138">SUMIF($3:$3,K$2,165:165)</f>
        <v>0</v>
      </c>
      <c r="L165" s="33">
        <f t="shared" si="138"/>
        <v>0</v>
      </c>
      <c r="M165" s="33">
        <f t="shared" si="138"/>
        <v>0</v>
      </c>
      <c r="N165" s="33">
        <f t="shared" si="138"/>
        <v>0</v>
      </c>
      <c r="O165" s="33">
        <f t="shared" si="138"/>
        <v>0</v>
      </c>
      <c r="P165" s="33">
        <f t="shared" si="138"/>
        <v>0</v>
      </c>
      <c r="R165" s="33"/>
      <c r="S165" s="33">
        <f t="shared" ref="S165" si="139">+S148+S163</f>
        <v>0</v>
      </c>
      <c r="T165" s="33">
        <f t="shared" ref="T165:AX165" si="140">+T148+T163</f>
        <v>0</v>
      </c>
      <c r="U165" s="33">
        <f t="shared" si="140"/>
        <v>0</v>
      </c>
      <c r="V165" s="33">
        <f t="shared" si="140"/>
        <v>0</v>
      </c>
      <c r="W165" s="33">
        <f t="shared" si="140"/>
        <v>0</v>
      </c>
      <c r="X165" s="33">
        <f t="shared" si="140"/>
        <v>0</v>
      </c>
      <c r="Y165" s="33">
        <f t="shared" si="140"/>
        <v>0</v>
      </c>
      <c r="Z165" s="33">
        <f t="shared" si="140"/>
        <v>0</v>
      </c>
      <c r="AA165" s="33">
        <f t="shared" si="140"/>
        <v>0</v>
      </c>
      <c r="AB165" s="33">
        <f t="shared" si="140"/>
        <v>0</v>
      </c>
      <c r="AC165" s="33">
        <f t="shared" si="140"/>
        <v>0</v>
      </c>
      <c r="AD165" s="33">
        <f t="shared" si="140"/>
        <v>0</v>
      </c>
      <c r="AE165" s="33">
        <f t="shared" si="140"/>
        <v>0</v>
      </c>
      <c r="AF165" s="33">
        <f t="shared" si="140"/>
        <v>0</v>
      </c>
      <c r="AG165" s="33">
        <f t="shared" si="140"/>
        <v>0</v>
      </c>
      <c r="AH165" s="33">
        <f t="shared" si="140"/>
        <v>0</v>
      </c>
      <c r="AI165" s="33">
        <f t="shared" si="140"/>
        <v>0</v>
      </c>
      <c r="AJ165" s="33">
        <f t="shared" si="140"/>
        <v>0</v>
      </c>
      <c r="AK165" s="33">
        <f t="shared" si="140"/>
        <v>0</v>
      </c>
      <c r="AL165" s="33">
        <f t="shared" si="140"/>
        <v>0</v>
      </c>
      <c r="AM165" s="33">
        <f t="shared" si="140"/>
        <v>0</v>
      </c>
      <c r="AN165" s="33">
        <f t="shared" si="140"/>
        <v>0</v>
      </c>
      <c r="AO165" s="33">
        <f t="shared" si="140"/>
        <v>0</v>
      </c>
      <c r="AP165" s="33">
        <f t="shared" si="140"/>
        <v>0</v>
      </c>
      <c r="AQ165" s="33">
        <f t="shared" si="140"/>
        <v>0</v>
      </c>
      <c r="AR165" s="33">
        <f t="shared" si="140"/>
        <v>0</v>
      </c>
      <c r="AS165" s="33">
        <f t="shared" si="140"/>
        <v>0</v>
      </c>
      <c r="AT165" s="33">
        <f t="shared" si="140"/>
        <v>0</v>
      </c>
      <c r="AU165" s="33">
        <f t="shared" si="140"/>
        <v>0</v>
      </c>
      <c r="AV165" s="33">
        <f t="shared" si="140"/>
        <v>0</v>
      </c>
      <c r="AW165" s="33">
        <f t="shared" si="140"/>
        <v>0</v>
      </c>
      <c r="AX165" s="33">
        <f t="shared" si="140"/>
        <v>0</v>
      </c>
      <c r="AY165" s="33">
        <f t="shared" ref="AY165:CD165" si="141">+AY148+AY163</f>
        <v>0</v>
      </c>
      <c r="AZ165" s="33">
        <f t="shared" si="141"/>
        <v>0</v>
      </c>
      <c r="BA165" s="33">
        <f t="shared" si="141"/>
        <v>0</v>
      </c>
      <c r="BB165" s="33">
        <f t="shared" si="141"/>
        <v>0</v>
      </c>
      <c r="BC165" s="33">
        <f t="shared" si="141"/>
        <v>0</v>
      </c>
      <c r="BD165" s="33">
        <f t="shared" si="141"/>
        <v>0</v>
      </c>
      <c r="BE165" s="33">
        <f t="shared" si="141"/>
        <v>0</v>
      </c>
      <c r="BF165" s="33">
        <f t="shared" si="141"/>
        <v>0</v>
      </c>
      <c r="BG165" s="33">
        <f t="shared" si="141"/>
        <v>0</v>
      </c>
      <c r="BH165" s="33">
        <f t="shared" si="141"/>
        <v>0</v>
      </c>
      <c r="BI165" s="33">
        <f t="shared" si="141"/>
        <v>0</v>
      </c>
      <c r="BJ165" s="33">
        <f t="shared" si="141"/>
        <v>0</v>
      </c>
      <c r="BK165" s="33">
        <f t="shared" si="141"/>
        <v>0</v>
      </c>
      <c r="BL165" s="33">
        <f t="shared" si="141"/>
        <v>0</v>
      </c>
      <c r="BM165" s="33">
        <f t="shared" si="141"/>
        <v>0</v>
      </c>
      <c r="BN165" s="33">
        <f t="shared" si="141"/>
        <v>0</v>
      </c>
      <c r="BO165" s="33">
        <f t="shared" si="141"/>
        <v>0</v>
      </c>
      <c r="BP165" s="33">
        <f t="shared" si="141"/>
        <v>0</v>
      </c>
      <c r="BQ165" s="33">
        <f t="shared" si="141"/>
        <v>0</v>
      </c>
      <c r="BR165" s="33">
        <f t="shared" si="141"/>
        <v>0</v>
      </c>
      <c r="BS165" s="33">
        <f t="shared" si="141"/>
        <v>0</v>
      </c>
      <c r="BT165" s="33">
        <f t="shared" si="141"/>
        <v>0</v>
      </c>
      <c r="BU165" s="33">
        <f t="shared" si="141"/>
        <v>0</v>
      </c>
      <c r="BV165" s="33">
        <f t="shared" si="141"/>
        <v>0</v>
      </c>
      <c r="BW165" s="33">
        <f t="shared" si="141"/>
        <v>0</v>
      </c>
      <c r="BX165" s="33">
        <f t="shared" si="141"/>
        <v>0</v>
      </c>
      <c r="BY165" s="33">
        <f t="shared" si="141"/>
        <v>0</v>
      </c>
      <c r="BZ165" s="33">
        <f t="shared" si="141"/>
        <v>0</v>
      </c>
      <c r="CA165" s="33">
        <f t="shared" si="141"/>
        <v>0</v>
      </c>
      <c r="CB165" s="33">
        <f t="shared" si="141"/>
        <v>0</v>
      </c>
      <c r="CC165" s="33">
        <f t="shared" si="141"/>
        <v>0</v>
      </c>
      <c r="CD165" s="33">
        <f t="shared" si="141"/>
        <v>0</v>
      </c>
      <c r="CE165" s="33">
        <f t="shared" ref="CE165:CK165" si="142">+CE148+CE163</f>
        <v>0</v>
      </c>
      <c r="CF165" s="33">
        <f t="shared" si="142"/>
        <v>0</v>
      </c>
      <c r="CG165" s="33">
        <f t="shared" si="142"/>
        <v>0</v>
      </c>
      <c r="CH165" s="33">
        <f t="shared" si="142"/>
        <v>0</v>
      </c>
      <c r="CI165" s="33">
        <f t="shared" si="142"/>
        <v>0</v>
      </c>
      <c r="CJ165" s="33">
        <f t="shared" si="142"/>
        <v>0</v>
      </c>
      <c r="CK165" s="33">
        <f t="shared" si="142"/>
        <v>0</v>
      </c>
      <c r="CL165" s="33">
        <f t="shared" ref="CL165" si="143">+CL148+CL163</f>
        <v>0</v>
      </c>
    </row>
    <row r="166" spans="2:90" x14ac:dyDescent="0.4">
      <c r="B166" s="141" t="s">
        <v>69</v>
      </c>
      <c r="C166" s="27"/>
      <c r="D166" t="s">
        <v>812</v>
      </c>
      <c r="E166" s="8" t="str">
        <f t="shared" si="75"/>
        <v>166 VOLLIST-EVP</v>
      </c>
      <c r="F166" s="27"/>
      <c r="G166" s="27"/>
      <c r="H166" s="31"/>
      <c r="I166" s="73"/>
      <c r="J166" s="73"/>
      <c r="K166" s="20">
        <f t="shared" ref="K166:P166" si="144">+IFERROR(K165/K148,0)</f>
        <v>0</v>
      </c>
      <c r="L166" s="20">
        <f t="shared" si="144"/>
        <v>0</v>
      </c>
      <c r="M166" s="20">
        <f t="shared" si="144"/>
        <v>0</v>
      </c>
      <c r="N166" s="20">
        <f t="shared" si="144"/>
        <v>0</v>
      </c>
      <c r="O166" s="20">
        <f t="shared" si="144"/>
        <v>0</v>
      </c>
      <c r="P166" s="20">
        <f t="shared" si="144"/>
        <v>0</v>
      </c>
      <c r="R166" s="33"/>
      <c r="S166" s="20">
        <f t="shared" ref="S166" si="145">+IFERROR(S165/S148,0)</f>
        <v>0</v>
      </c>
      <c r="T166" s="20">
        <f t="shared" ref="T166:AX166" si="146">+IFERROR(T165/T148,0)</f>
        <v>0</v>
      </c>
      <c r="U166" s="20">
        <f t="shared" si="146"/>
        <v>0</v>
      </c>
      <c r="V166" s="20">
        <f t="shared" si="146"/>
        <v>0</v>
      </c>
      <c r="W166" s="20">
        <f t="shared" si="146"/>
        <v>0</v>
      </c>
      <c r="X166" s="20">
        <f t="shared" si="146"/>
        <v>0</v>
      </c>
      <c r="Y166" s="20">
        <f t="shared" si="146"/>
        <v>0</v>
      </c>
      <c r="Z166" s="20">
        <f t="shared" si="146"/>
        <v>0</v>
      </c>
      <c r="AA166" s="20">
        <f t="shared" si="146"/>
        <v>0</v>
      </c>
      <c r="AB166" s="20">
        <f t="shared" si="146"/>
        <v>0</v>
      </c>
      <c r="AC166" s="20">
        <f t="shared" si="146"/>
        <v>0</v>
      </c>
      <c r="AD166" s="20">
        <f t="shared" si="146"/>
        <v>0</v>
      </c>
      <c r="AE166" s="20">
        <f t="shared" si="146"/>
        <v>0</v>
      </c>
      <c r="AF166" s="20">
        <f t="shared" si="146"/>
        <v>0</v>
      </c>
      <c r="AG166" s="20">
        <f t="shared" si="146"/>
        <v>0</v>
      </c>
      <c r="AH166" s="20">
        <f t="shared" si="146"/>
        <v>0</v>
      </c>
      <c r="AI166" s="20">
        <f t="shared" si="146"/>
        <v>0</v>
      </c>
      <c r="AJ166" s="20">
        <f t="shared" si="146"/>
        <v>0</v>
      </c>
      <c r="AK166" s="20">
        <f t="shared" si="146"/>
        <v>0</v>
      </c>
      <c r="AL166" s="20">
        <f t="shared" si="146"/>
        <v>0</v>
      </c>
      <c r="AM166" s="20">
        <f t="shared" si="146"/>
        <v>0</v>
      </c>
      <c r="AN166" s="20">
        <f t="shared" si="146"/>
        <v>0</v>
      </c>
      <c r="AO166" s="20">
        <f t="shared" si="146"/>
        <v>0</v>
      </c>
      <c r="AP166" s="20">
        <f t="shared" si="146"/>
        <v>0</v>
      </c>
      <c r="AQ166" s="20">
        <f t="shared" si="146"/>
        <v>0</v>
      </c>
      <c r="AR166" s="20">
        <f t="shared" si="146"/>
        <v>0</v>
      </c>
      <c r="AS166" s="20">
        <f t="shared" si="146"/>
        <v>0</v>
      </c>
      <c r="AT166" s="20">
        <f t="shared" si="146"/>
        <v>0</v>
      </c>
      <c r="AU166" s="20">
        <f t="shared" si="146"/>
        <v>0</v>
      </c>
      <c r="AV166" s="20">
        <f t="shared" si="146"/>
        <v>0</v>
      </c>
      <c r="AW166" s="20">
        <f t="shared" si="146"/>
        <v>0</v>
      </c>
      <c r="AX166" s="20">
        <f t="shared" si="146"/>
        <v>0</v>
      </c>
      <c r="AY166" s="20">
        <f t="shared" ref="AY166:CD166" si="147">+IFERROR(AY165/AY148,0)</f>
        <v>0</v>
      </c>
      <c r="AZ166" s="20">
        <f t="shared" si="147"/>
        <v>0</v>
      </c>
      <c r="BA166" s="20">
        <f t="shared" si="147"/>
        <v>0</v>
      </c>
      <c r="BB166" s="20">
        <f t="shared" si="147"/>
        <v>0</v>
      </c>
      <c r="BC166" s="20">
        <f t="shared" si="147"/>
        <v>0</v>
      </c>
      <c r="BD166" s="20">
        <f t="shared" si="147"/>
        <v>0</v>
      </c>
      <c r="BE166" s="20">
        <f t="shared" si="147"/>
        <v>0</v>
      </c>
      <c r="BF166" s="20">
        <f t="shared" si="147"/>
        <v>0</v>
      </c>
      <c r="BG166" s="20">
        <f t="shared" si="147"/>
        <v>0</v>
      </c>
      <c r="BH166" s="20">
        <f t="shared" si="147"/>
        <v>0</v>
      </c>
      <c r="BI166" s="20">
        <f t="shared" si="147"/>
        <v>0</v>
      </c>
      <c r="BJ166" s="20">
        <f t="shared" si="147"/>
        <v>0</v>
      </c>
      <c r="BK166" s="20">
        <f t="shared" si="147"/>
        <v>0</v>
      </c>
      <c r="BL166" s="20">
        <f t="shared" si="147"/>
        <v>0</v>
      </c>
      <c r="BM166" s="20">
        <f t="shared" si="147"/>
        <v>0</v>
      </c>
      <c r="BN166" s="20">
        <f t="shared" si="147"/>
        <v>0</v>
      </c>
      <c r="BO166" s="20">
        <f t="shared" si="147"/>
        <v>0</v>
      </c>
      <c r="BP166" s="20">
        <f t="shared" si="147"/>
        <v>0</v>
      </c>
      <c r="BQ166" s="20">
        <f t="shared" si="147"/>
        <v>0</v>
      </c>
      <c r="BR166" s="20">
        <f t="shared" si="147"/>
        <v>0</v>
      </c>
      <c r="BS166" s="20">
        <f t="shared" si="147"/>
        <v>0</v>
      </c>
      <c r="BT166" s="20">
        <f t="shared" si="147"/>
        <v>0</v>
      </c>
      <c r="BU166" s="20">
        <f t="shared" si="147"/>
        <v>0</v>
      </c>
      <c r="BV166" s="20">
        <f t="shared" si="147"/>
        <v>0</v>
      </c>
      <c r="BW166" s="20">
        <f t="shared" si="147"/>
        <v>0</v>
      </c>
      <c r="BX166" s="20">
        <f t="shared" si="147"/>
        <v>0</v>
      </c>
      <c r="BY166" s="20">
        <f t="shared" si="147"/>
        <v>0</v>
      </c>
      <c r="BZ166" s="20">
        <f t="shared" si="147"/>
        <v>0</v>
      </c>
      <c r="CA166" s="20">
        <f t="shared" si="147"/>
        <v>0</v>
      </c>
      <c r="CB166" s="20">
        <f t="shared" si="147"/>
        <v>0</v>
      </c>
      <c r="CC166" s="20">
        <f t="shared" si="147"/>
        <v>0</v>
      </c>
      <c r="CD166" s="20">
        <f t="shared" si="147"/>
        <v>0</v>
      </c>
      <c r="CE166" s="20">
        <f t="shared" ref="CE166:CK166" si="148">+IFERROR(CE165/CE148,0)</f>
        <v>0</v>
      </c>
      <c r="CF166" s="20">
        <f t="shared" si="148"/>
        <v>0</v>
      </c>
      <c r="CG166" s="20">
        <f t="shared" si="148"/>
        <v>0</v>
      </c>
      <c r="CH166" s="20">
        <f t="shared" si="148"/>
        <v>0</v>
      </c>
      <c r="CI166" s="20">
        <f t="shared" si="148"/>
        <v>0</v>
      </c>
      <c r="CJ166" s="20">
        <f t="shared" si="148"/>
        <v>0</v>
      </c>
      <c r="CK166" s="20">
        <f t="shared" si="148"/>
        <v>0</v>
      </c>
      <c r="CL166" s="20">
        <f t="shared" ref="CL166" si="149">+IFERROR(CL165/CL148,0)</f>
        <v>0</v>
      </c>
    </row>
    <row r="167" spans="2:90" ht="12.9" customHeight="1" x14ac:dyDescent="0.4">
      <c r="B167" s="123"/>
      <c r="C167" s="27"/>
      <c r="D167" t="s">
        <v>812</v>
      </c>
      <c r="E167" s="8" t="str">
        <f t="shared" si="75"/>
        <v>167 VOLLIST-EVP</v>
      </c>
      <c r="F167" s="27"/>
      <c r="G167" s="27"/>
      <c r="H167" s="31"/>
      <c r="I167" s="73"/>
      <c r="J167" s="73"/>
      <c r="K167" s="38"/>
      <c r="L167" s="38"/>
      <c r="M167" s="38"/>
      <c r="N167" s="38"/>
      <c r="O167" s="38"/>
      <c r="P167" s="38"/>
      <c r="R167" s="33"/>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c r="BZ167" s="38"/>
      <c r="CA167" s="38"/>
      <c r="CB167" s="38"/>
      <c r="CC167" s="38"/>
      <c r="CD167" s="38"/>
      <c r="CE167" s="38"/>
      <c r="CF167" s="38"/>
      <c r="CG167" s="38"/>
      <c r="CH167" s="38"/>
      <c r="CI167" s="38"/>
      <c r="CJ167" s="38"/>
      <c r="CK167" s="38"/>
      <c r="CL167" s="38"/>
    </row>
    <row r="168" spans="2:90" x14ac:dyDescent="0.4">
      <c r="B168" s="187" t="str">
        <f>IFERROR(SUBSTITUTE(TRIM(LEFT(B126,SEARCH("-",B126)-1)),":",""),SUBSTITUTE(B126,":",""))</f>
        <v>Volume</v>
      </c>
      <c r="D168" t="s">
        <v>812</v>
      </c>
      <c r="E168" s="8" t="str">
        <f t="shared" si="75"/>
        <v>168 VOLLIST-EVP</v>
      </c>
      <c r="G168" t="s">
        <v>332</v>
      </c>
      <c r="H168" s="31"/>
      <c r="I168" s="73"/>
      <c r="J168" s="73"/>
      <c r="K168" s="39"/>
      <c r="L168" s="39"/>
      <c r="M168" s="39"/>
      <c r="N168" s="39"/>
      <c r="O168" s="39"/>
      <c r="P168" s="39"/>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row>
    <row r="169" spans="2:90" x14ac:dyDescent="0.4">
      <c r="B169" s="235" t="str">
        <f>IFERROR(SUBSTITUTE(TRIM(MID(B126, SEARCH("-", B126) + 1, LEN(B126))),":",""),"no unit")</f>
        <v>driven - list</v>
      </c>
      <c r="D169" t="s">
        <v>812</v>
      </c>
      <c r="E169" s="8" t="str">
        <f t="shared" si="75"/>
        <v>169 VOLLIST-EVP</v>
      </c>
      <c r="G169" t="s">
        <v>332</v>
      </c>
      <c r="H169" s="31"/>
      <c r="I169" s="73"/>
      <c r="J169" s="73"/>
      <c r="K169" s="39"/>
      <c r="L169" s="39"/>
      <c r="M169" s="39"/>
      <c r="N169" s="39"/>
      <c r="O169" s="39"/>
      <c r="P169" s="39"/>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row>
    <row r="170" spans="2:90" x14ac:dyDescent="0.4">
      <c r="B170" s="132" t="s">
        <v>334</v>
      </c>
      <c r="D170" t="s">
        <v>812</v>
      </c>
      <c r="E170" s="8" t="str">
        <f t="shared" si="75"/>
        <v>170 VOLLIST-EVP</v>
      </c>
      <c r="G170" t="s">
        <v>332</v>
      </c>
      <c r="H170" s="31"/>
      <c r="I170" s="73"/>
      <c r="J170" s="73"/>
      <c r="K170" s="39"/>
      <c r="L170" s="39"/>
      <c r="M170" s="39"/>
      <c r="N170" s="39"/>
      <c r="O170" s="39"/>
      <c r="P170" s="39"/>
      <c r="R170" s="38"/>
      <c r="S170" s="199" t="str">
        <f t="shared" ref="S170" si="150">ADDRESS(ROW(S147),COLUMN(S147),2)</f>
        <v>S$147</v>
      </c>
      <c r="T170" s="199" t="str">
        <f t="shared" ref="T170:AY170" si="151">ADDRESS(ROW(T147),COLUMN(T147),2)</f>
        <v>T$147</v>
      </c>
      <c r="U170" s="199" t="str">
        <f t="shared" si="151"/>
        <v>U$147</v>
      </c>
      <c r="V170" s="199" t="str">
        <f t="shared" si="151"/>
        <v>V$147</v>
      </c>
      <c r="W170" s="199" t="str">
        <f t="shared" si="151"/>
        <v>W$147</v>
      </c>
      <c r="X170" s="199" t="str">
        <f t="shared" si="151"/>
        <v>X$147</v>
      </c>
      <c r="Y170" s="199" t="str">
        <f t="shared" si="151"/>
        <v>Y$147</v>
      </c>
      <c r="Z170" s="199" t="str">
        <f t="shared" si="151"/>
        <v>Z$147</v>
      </c>
      <c r="AA170" s="199" t="str">
        <f t="shared" si="151"/>
        <v>AA$147</v>
      </c>
      <c r="AB170" s="199" t="str">
        <f t="shared" si="151"/>
        <v>AB$147</v>
      </c>
      <c r="AC170" s="199" t="str">
        <f t="shared" si="151"/>
        <v>AC$147</v>
      </c>
      <c r="AD170" s="199" t="str">
        <f t="shared" si="151"/>
        <v>AD$147</v>
      </c>
      <c r="AE170" s="199" t="str">
        <f t="shared" si="151"/>
        <v>AE$147</v>
      </c>
      <c r="AF170" s="199" t="str">
        <f t="shared" si="151"/>
        <v>AF$147</v>
      </c>
      <c r="AG170" s="199" t="str">
        <f t="shared" si="151"/>
        <v>AG$147</v>
      </c>
      <c r="AH170" s="199" t="str">
        <f t="shared" si="151"/>
        <v>AH$147</v>
      </c>
      <c r="AI170" s="199" t="str">
        <f t="shared" si="151"/>
        <v>AI$147</v>
      </c>
      <c r="AJ170" s="199" t="str">
        <f t="shared" si="151"/>
        <v>AJ$147</v>
      </c>
      <c r="AK170" s="199" t="str">
        <f t="shared" si="151"/>
        <v>AK$147</v>
      </c>
      <c r="AL170" s="199" t="str">
        <f t="shared" si="151"/>
        <v>AL$147</v>
      </c>
      <c r="AM170" s="199" t="str">
        <f t="shared" si="151"/>
        <v>AM$147</v>
      </c>
      <c r="AN170" s="199" t="str">
        <f t="shared" si="151"/>
        <v>AN$147</v>
      </c>
      <c r="AO170" s="199" t="str">
        <f t="shared" si="151"/>
        <v>AO$147</v>
      </c>
      <c r="AP170" s="199" t="str">
        <f t="shared" si="151"/>
        <v>AP$147</v>
      </c>
      <c r="AQ170" s="199" t="str">
        <f t="shared" si="151"/>
        <v>AQ$147</v>
      </c>
      <c r="AR170" s="199" t="str">
        <f t="shared" si="151"/>
        <v>AR$147</v>
      </c>
      <c r="AS170" s="199" t="str">
        <f t="shared" si="151"/>
        <v>AS$147</v>
      </c>
      <c r="AT170" s="199" t="str">
        <f t="shared" si="151"/>
        <v>AT$147</v>
      </c>
      <c r="AU170" s="199" t="str">
        <f t="shared" si="151"/>
        <v>AU$147</v>
      </c>
      <c r="AV170" s="199" t="str">
        <f t="shared" si="151"/>
        <v>AV$147</v>
      </c>
      <c r="AW170" s="199" t="str">
        <f t="shared" si="151"/>
        <v>AW$147</v>
      </c>
      <c r="AX170" s="199" t="str">
        <f t="shared" si="151"/>
        <v>AX$147</v>
      </c>
      <c r="AY170" s="199" t="str">
        <f t="shared" si="151"/>
        <v>AY$147</v>
      </c>
      <c r="AZ170" s="199" t="str">
        <f t="shared" ref="AZ170:CE170" si="152">ADDRESS(ROW(AZ147),COLUMN(AZ147),2)</f>
        <v>AZ$147</v>
      </c>
      <c r="BA170" s="199" t="str">
        <f t="shared" si="152"/>
        <v>BA$147</v>
      </c>
      <c r="BB170" s="199" t="str">
        <f t="shared" si="152"/>
        <v>BB$147</v>
      </c>
      <c r="BC170" s="199" t="str">
        <f t="shared" si="152"/>
        <v>BC$147</v>
      </c>
      <c r="BD170" s="199" t="str">
        <f t="shared" si="152"/>
        <v>BD$147</v>
      </c>
      <c r="BE170" s="199" t="str">
        <f t="shared" si="152"/>
        <v>BE$147</v>
      </c>
      <c r="BF170" s="199" t="str">
        <f t="shared" si="152"/>
        <v>BF$147</v>
      </c>
      <c r="BG170" s="199" t="str">
        <f t="shared" si="152"/>
        <v>BG$147</v>
      </c>
      <c r="BH170" s="199" t="str">
        <f t="shared" si="152"/>
        <v>BH$147</v>
      </c>
      <c r="BI170" s="199" t="str">
        <f t="shared" si="152"/>
        <v>BI$147</v>
      </c>
      <c r="BJ170" s="199" t="str">
        <f t="shared" si="152"/>
        <v>BJ$147</v>
      </c>
      <c r="BK170" s="199" t="str">
        <f t="shared" si="152"/>
        <v>BK$147</v>
      </c>
      <c r="BL170" s="199" t="str">
        <f t="shared" si="152"/>
        <v>BL$147</v>
      </c>
      <c r="BM170" s="199" t="str">
        <f t="shared" si="152"/>
        <v>BM$147</v>
      </c>
      <c r="BN170" s="199" t="str">
        <f t="shared" si="152"/>
        <v>BN$147</v>
      </c>
      <c r="BO170" s="199" t="str">
        <f t="shared" si="152"/>
        <v>BO$147</v>
      </c>
      <c r="BP170" s="199" t="str">
        <f t="shared" si="152"/>
        <v>BP$147</v>
      </c>
      <c r="BQ170" s="199" t="str">
        <f t="shared" si="152"/>
        <v>BQ$147</v>
      </c>
      <c r="BR170" s="199" t="str">
        <f t="shared" si="152"/>
        <v>BR$147</v>
      </c>
      <c r="BS170" s="199" t="str">
        <f t="shared" si="152"/>
        <v>BS$147</v>
      </c>
      <c r="BT170" s="199" t="str">
        <f t="shared" si="152"/>
        <v>BT$147</v>
      </c>
      <c r="BU170" s="199" t="str">
        <f t="shared" si="152"/>
        <v>BU$147</v>
      </c>
      <c r="BV170" s="199" t="str">
        <f t="shared" si="152"/>
        <v>BV$147</v>
      </c>
      <c r="BW170" s="199" t="str">
        <f t="shared" si="152"/>
        <v>BW$147</v>
      </c>
      <c r="BX170" s="199" t="str">
        <f t="shared" si="152"/>
        <v>BX$147</v>
      </c>
      <c r="BY170" s="199" t="str">
        <f t="shared" si="152"/>
        <v>BY$147</v>
      </c>
      <c r="BZ170" s="199" t="str">
        <f t="shared" si="152"/>
        <v>BZ$147</v>
      </c>
      <c r="CA170" s="199" t="str">
        <f t="shared" si="152"/>
        <v>CA$147</v>
      </c>
      <c r="CB170" s="199" t="str">
        <f t="shared" si="152"/>
        <v>CB$147</v>
      </c>
      <c r="CC170" s="199" t="str">
        <f t="shared" si="152"/>
        <v>CC$147</v>
      </c>
      <c r="CD170" s="199" t="str">
        <f t="shared" si="152"/>
        <v>CD$147</v>
      </c>
      <c r="CE170" s="199" t="str">
        <f t="shared" si="152"/>
        <v>CE$147</v>
      </c>
      <c r="CF170" s="199" t="str">
        <f t="shared" ref="CF170:CK170" si="153">ADDRESS(ROW(CF147),COLUMN(CF147),2)</f>
        <v>CF$147</v>
      </c>
      <c r="CG170" s="199" t="str">
        <f t="shared" si="153"/>
        <v>CG$147</v>
      </c>
      <c r="CH170" s="199" t="str">
        <f t="shared" si="153"/>
        <v>CH$147</v>
      </c>
      <c r="CI170" s="199" t="str">
        <f t="shared" si="153"/>
        <v>CI$147</v>
      </c>
      <c r="CJ170" s="199" t="str">
        <f t="shared" si="153"/>
        <v>CJ$147</v>
      </c>
      <c r="CK170" s="199" t="str">
        <f t="shared" si="153"/>
        <v>CK$147</v>
      </c>
      <c r="CL170" s="199" t="str">
        <f t="shared" ref="CL170" si="154">ADDRESS(ROW(CL147),COLUMN(CL147),2)</f>
        <v>CL$147</v>
      </c>
    </row>
    <row r="171" spans="2:90" x14ac:dyDescent="0.4">
      <c r="B171" s="132" t="s">
        <v>333</v>
      </c>
      <c r="D171" t="s">
        <v>812</v>
      </c>
      <c r="E171" s="8" t="str">
        <f t="shared" si="75"/>
        <v>171 VOLLIST-EVP</v>
      </c>
      <c r="G171" t="s">
        <v>332</v>
      </c>
      <c r="H171" s="31"/>
      <c r="I171" s="73"/>
      <c r="J171" s="73"/>
      <c r="K171" s="39"/>
      <c r="L171" s="39"/>
      <c r="M171" s="39"/>
      <c r="N171" s="39"/>
      <c r="O171" s="39"/>
      <c r="P171" s="39"/>
      <c r="R171" s="38"/>
      <c r="S171" s="199" t="str">
        <f t="shared" ref="S171" si="155">ADDRESS(ROW(S128),COLUMN(S128),2)</f>
        <v>S$128</v>
      </c>
      <c r="T171" s="199" t="str">
        <f t="shared" ref="T171:AY171" si="156">ADDRESS(ROW(T128),COLUMN(T128),2)</f>
        <v>T$128</v>
      </c>
      <c r="U171" s="199" t="str">
        <f t="shared" si="156"/>
        <v>U$128</v>
      </c>
      <c r="V171" s="199" t="str">
        <f t="shared" si="156"/>
        <v>V$128</v>
      </c>
      <c r="W171" s="199" t="str">
        <f t="shared" si="156"/>
        <v>W$128</v>
      </c>
      <c r="X171" s="199" t="str">
        <f t="shared" si="156"/>
        <v>X$128</v>
      </c>
      <c r="Y171" s="199" t="str">
        <f t="shared" si="156"/>
        <v>Y$128</v>
      </c>
      <c r="Z171" s="199" t="str">
        <f t="shared" si="156"/>
        <v>Z$128</v>
      </c>
      <c r="AA171" s="199" t="str">
        <f t="shared" si="156"/>
        <v>AA$128</v>
      </c>
      <c r="AB171" s="199" t="str">
        <f t="shared" si="156"/>
        <v>AB$128</v>
      </c>
      <c r="AC171" s="199" t="str">
        <f t="shared" si="156"/>
        <v>AC$128</v>
      </c>
      <c r="AD171" s="199" t="str">
        <f t="shared" si="156"/>
        <v>AD$128</v>
      </c>
      <c r="AE171" s="199" t="str">
        <f t="shared" si="156"/>
        <v>AE$128</v>
      </c>
      <c r="AF171" s="199" t="str">
        <f t="shared" si="156"/>
        <v>AF$128</v>
      </c>
      <c r="AG171" s="199" t="str">
        <f t="shared" si="156"/>
        <v>AG$128</v>
      </c>
      <c r="AH171" s="199" t="str">
        <f t="shared" si="156"/>
        <v>AH$128</v>
      </c>
      <c r="AI171" s="199" t="str">
        <f t="shared" si="156"/>
        <v>AI$128</v>
      </c>
      <c r="AJ171" s="199" t="str">
        <f t="shared" si="156"/>
        <v>AJ$128</v>
      </c>
      <c r="AK171" s="199" t="str">
        <f t="shared" si="156"/>
        <v>AK$128</v>
      </c>
      <c r="AL171" s="199" t="str">
        <f t="shared" si="156"/>
        <v>AL$128</v>
      </c>
      <c r="AM171" s="199" t="str">
        <f t="shared" si="156"/>
        <v>AM$128</v>
      </c>
      <c r="AN171" s="199" t="str">
        <f t="shared" si="156"/>
        <v>AN$128</v>
      </c>
      <c r="AO171" s="199" t="str">
        <f t="shared" si="156"/>
        <v>AO$128</v>
      </c>
      <c r="AP171" s="199" t="str">
        <f t="shared" si="156"/>
        <v>AP$128</v>
      </c>
      <c r="AQ171" s="199" t="str">
        <f t="shared" si="156"/>
        <v>AQ$128</v>
      </c>
      <c r="AR171" s="199" t="str">
        <f t="shared" si="156"/>
        <v>AR$128</v>
      </c>
      <c r="AS171" s="199" t="str">
        <f t="shared" si="156"/>
        <v>AS$128</v>
      </c>
      <c r="AT171" s="199" t="str">
        <f t="shared" si="156"/>
        <v>AT$128</v>
      </c>
      <c r="AU171" s="199" t="str">
        <f t="shared" si="156"/>
        <v>AU$128</v>
      </c>
      <c r="AV171" s="199" t="str">
        <f t="shared" si="156"/>
        <v>AV$128</v>
      </c>
      <c r="AW171" s="199" t="str">
        <f t="shared" si="156"/>
        <v>AW$128</v>
      </c>
      <c r="AX171" s="199" t="str">
        <f t="shared" si="156"/>
        <v>AX$128</v>
      </c>
      <c r="AY171" s="199" t="str">
        <f t="shared" si="156"/>
        <v>AY$128</v>
      </c>
      <c r="AZ171" s="199" t="str">
        <f t="shared" ref="AZ171:CE171" si="157">ADDRESS(ROW(AZ128),COLUMN(AZ128),2)</f>
        <v>AZ$128</v>
      </c>
      <c r="BA171" s="199" t="str">
        <f t="shared" si="157"/>
        <v>BA$128</v>
      </c>
      <c r="BB171" s="199" t="str">
        <f t="shared" si="157"/>
        <v>BB$128</v>
      </c>
      <c r="BC171" s="199" t="str">
        <f t="shared" si="157"/>
        <v>BC$128</v>
      </c>
      <c r="BD171" s="199" t="str">
        <f t="shared" si="157"/>
        <v>BD$128</v>
      </c>
      <c r="BE171" s="199" t="str">
        <f t="shared" si="157"/>
        <v>BE$128</v>
      </c>
      <c r="BF171" s="199" t="str">
        <f t="shared" si="157"/>
        <v>BF$128</v>
      </c>
      <c r="BG171" s="199" t="str">
        <f t="shared" si="157"/>
        <v>BG$128</v>
      </c>
      <c r="BH171" s="199" t="str">
        <f t="shared" si="157"/>
        <v>BH$128</v>
      </c>
      <c r="BI171" s="199" t="str">
        <f t="shared" si="157"/>
        <v>BI$128</v>
      </c>
      <c r="BJ171" s="199" t="str">
        <f t="shared" si="157"/>
        <v>BJ$128</v>
      </c>
      <c r="BK171" s="199" t="str">
        <f t="shared" si="157"/>
        <v>BK$128</v>
      </c>
      <c r="BL171" s="199" t="str">
        <f t="shared" si="157"/>
        <v>BL$128</v>
      </c>
      <c r="BM171" s="199" t="str">
        <f t="shared" si="157"/>
        <v>BM$128</v>
      </c>
      <c r="BN171" s="199" t="str">
        <f t="shared" si="157"/>
        <v>BN$128</v>
      </c>
      <c r="BO171" s="199" t="str">
        <f t="shared" si="157"/>
        <v>BO$128</v>
      </c>
      <c r="BP171" s="199" t="str">
        <f t="shared" si="157"/>
        <v>BP$128</v>
      </c>
      <c r="BQ171" s="199" t="str">
        <f t="shared" si="157"/>
        <v>BQ$128</v>
      </c>
      <c r="BR171" s="199" t="str">
        <f t="shared" si="157"/>
        <v>BR$128</v>
      </c>
      <c r="BS171" s="199" t="str">
        <f t="shared" si="157"/>
        <v>BS$128</v>
      </c>
      <c r="BT171" s="199" t="str">
        <f t="shared" si="157"/>
        <v>BT$128</v>
      </c>
      <c r="BU171" s="199" t="str">
        <f t="shared" si="157"/>
        <v>BU$128</v>
      </c>
      <c r="BV171" s="199" t="str">
        <f t="shared" si="157"/>
        <v>BV$128</v>
      </c>
      <c r="BW171" s="199" t="str">
        <f t="shared" si="157"/>
        <v>BW$128</v>
      </c>
      <c r="BX171" s="199" t="str">
        <f t="shared" si="157"/>
        <v>BX$128</v>
      </c>
      <c r="BY171" s="199" t="str">
        <f t="shared" si="157"/>
        <v>BY$128</v>
      </c>
      <c r="BZ171" s="199" t="str">
        <f t="shared" si="157"/>
        <v>BZ$128</v>
      </c>
      <c r="CA171" s="199" t="str">
        <f t="shared" si="157"/>
        <v>CA$128</v>
      </c>
      <c r="CB171" s="199" t="str">
        <f t="shared" si="157"/>
        <v>CB$128</v>
      </c>
      <c r="CC171" s="199" t="str">
        <f t="shared" si="157"/>
        <v>CC$128</v>
      </c>
      <c r="CD171" s="199" t="str">
        <f t="shared" si="157"/>
        <v>CD$128</v>
      </c>
      <c r="CE171" s="199" t="str">
        <f t="shared" si="157"/>
        <v>CE$128</v>
      </c>
      <c r="CF171" s="199" t="str">
        <f t="shared" ref="CF171:CK171" si="158">ADDRESS(ROW(CF128),COLUMN(CF128),2)</f>
        <v>CF$128</v>
      </c>
      <c r="CG171" s="199" t="str">
        <f t="shared" si="158"/>
        <v>CG$128</v>
      </c>
      <c r="CH171" s="199" t="str">
        <f t="shared" si="158"/>
        <v>CH$128</v>
      </c>
      <c r="CI171" s="199" t="str">
        <f t="shared" si="158"/>
        <v>CI$128</v>
      </c>
      <c r="CJ171" s="199" t="str">
        <f t="shared" si="158"/>
        <v>CJ$128</v>
      </c>
      <c r="CK171" s="199" t="str">
        <f t="shared" si="158"/>
        <v>CK$128</v>
      </c>
      <c r="CL171" s="199" t="str">
        <f t="shared" ref="CL171" si="159">ADDRESS(ROW(CL128),COLUMN(CL128),2)</f>
        <v>CL$128</v>
      </c>
    </row>
    <row r="172" spans="2:90" x14ac:dyDescent="0.4">
      <c r="B172" s="8" t="str">
        <f>"Secondary label: "</f>
        <v xml:space="preserve">Secondary label: </v>
      </c>
      <c r="D172" t="s">
        <v>812</v>
      </c>
      <c r="E172" s="8" t="str">
        <f t="shared" si="75"/>
        <v>172 VOLLIST-EVP</v>
      </c>
      <c r="G172" t="s">
        <v>332</v>
      </c>
      <c r="H172" s="12"/>
      <c r="I172" s="60"/>
      <c r="J172" s="60"/>
      <c r="K172" s="15"/>
      <c r="L172" s="15"/>
      <c r="M172" s="15"/>
      <c r="N172" s="15"/>
      <c r="O172" s="15"/>
      <c r="P172" s="15"/>
      <c r="R172" s="15"/>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row>
    <row r="173" spans="2:90" x14ac:dyDescent="0.4">
      <c r="B173" s="8" t="s">
        <v>463</v>
      </c>
      <c r="D173" t="s">
        <v>812</v>
      </c>
      <c r="E173" s="8" t="str">
        <f t="shared" si="75"/>
        <v>173 VOLLIST-EVP</v>
      </c>
      <c r="G173" t="s">
        <v>332</v>
      </c>
      <c r="H173" s="12"/>
      <c r="I173" s="60"/>
      <c r="J173" s="60"/>
      <c r="K173" s="15"/>
      <c r="L173" s="15"/>
      <c r="M173" s="15"/>
      <c r="N173" s="15"/>
      <c r="O173" s="15"/>
      <c r="P173" s="15"/>
      <c r="R173" s="15"/>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8" t="s">
        <v>464</v>
      </c>
      <c r="D174" t="s">
        <v>812</v>
      </c>
      <c r="E174" s="8" t="str">
        <f t="shared" si="75"/>
        <v>174 VOLLIST-EVP</v>
      </c>
      <c r="G174" t="s">
        <v>332</v>
      </c>
      <c r="H174" s="12"/>
      <c r="I174" s="60"/>
      <c r="J174" s="60"/>
      <c r="K174" s="15"/>
      <c r="L174" s="15"/>
      <c r="M174" s="15"/>
      <c r="N174" s="15"/>
      <c r="O174" s="15"/>
      <c r="P174" s="15"/>
      <c r="R174" s="15"/>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row>
    <row r="175" spans="2:90" x14ac:dyDescent="0.4">
      <c r="B175" s="181" t="s">
        <v>459</v>
      </c>
      <c r="D175" t="s">
        <v>812</v>
      </c>
      <c r="E175" s="8" t="str">
        <f t="shared" si="75"/>
        <v>175 VOLLIST-EVP</v>
      </c>
      <c r="H175" s="182"/>
      <c r="I175" s="183"/>
      <c r="J175" s="183"/>
      <c r="K175" s="184"/>
      <c r="L175" s="184"/>
      <c r="M175" s="184"/>
      <c r="N175" s="184"/>
      <c r="O175" s="184"/>
      <c r="P175" s="184"/>
      <c r="R175" s="185"/>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c r="AQ175" s="186"/>
      <c r="AR175" s="186"/>
      <c r="AS175" s="186"/>
      <c r="AT175" s="186"/>
      <c r="AU175" s="186"/>
      <c r="AV175" s="186"/>
      <c r="AW175" s="186"/>
      <c r="AX175" s="186"/>
      <c r="AY175" s="186"/>
      <c r="AZ175" s="186"/>
      <c r="BA175" s="186"/>
      <c r="BB175" s="186"/>
      <c r="BC175" s="186"/>
      <c r="BD175" s="186"/>
      <c r="BE175" s="186"/>
      <c r="BF175" s="186"/>
      <c r="BG175" s="186"/>
      <c r="BH175" s="186"/>
      <c r="BI175" s="186"/>
      <c r="BJ175" s="186"/>
      <c r="BK175" s="186"/>
      <c r="BL175" s="186"/>
      <c r="BM175" s="186"/>
      <c r="BN175" s="186"/>
      <c r="BO175" s="186"/>
      <c r="BP175" s="186"/>
      <c r="BQ175" s="186"/>
      <c r="BR175" s="186"/>
      <c r="BS175" s="186"/>
      <c r="BT175" s="186"/>
      <c r="BU175" s="186"/>
      <c r="BV175" s="186"/>
      <c r="BW175" s="186"/>
      <c r="BX175" s="186"/>
      <c r="BY175" s="186"/>
      <c r="BZ175" s="186"/>
      <c r="CA175" s="186"/>
      <c r="CB175" s="186"/>
      <c r="CC175" s="186"/>
      <c r="CD175" s="186"/>
      <c r="CE175" s="186"/>
      <c r="CF175" s="186"/>
      <c r="CG175" s="186"/>
      <c r="CH175" s="186"/>
      <c r="CI175" s="186"/>
      <c r="CJ175" s="186"/>
      <c r="CK175" s="186"/>
      <c r="CL175" s="186"/>
    </row>
    <row r="176" spans="2:90" x14ac:dyDescent="0.4">
      <c r="B176" s="181" t="s">
        <v>456</v>
      </c>
      <c r="D176" t="s">
        <v>812</v>
      </c>
      <c r="E176" s="8" t="str">
        <f t="shared" si="75"/>
        <v>176 VOLLIST-EVP</v>
      </c>
      <c r="H176" s="182"/>
      <c r="I176" s="183"/>
      <c r="J176" s="183"/>
      <c r="K176" s="184"/>
      <c r="L176" s="184"/>
      <c r="M176" s="184"/>
      <c r="N176" s="184"/>
      <c r="O176" s="184"/>
      <c r="P176" s="184"/>
      <c r="R176" s="185"/>
      <c r="S176" s="186"/>
      <c r="T176" s="186"/>
      <c r="U176" s="186"/>
      <c r="V176" s="186"/>
      <c r="W176" s="186"/>
      <c r="X176" s="186"/>
      <c r="Y176" s="186"/>
      <c r="Z176" s="186"/>
      <c r="AA176" s="186"/>
      <c r="AB176" s="186"/>
      <c r="AC176" s="186"/>
      <c r="AD176" s="186"/>
      <c r="AE176" s="186"/>
      <c r="AF176" s="186"/>
      <c r="AG176" s="186"/>
      <c r="AH176" s="186"/>
      <c r="AI176" s="186"/>
      <c r="AJ176" s="186"/>
      <c r="AK176" s="186"/>
      <c r="AL176" s="186"/>
      <c r="AM176" s="186"/>
      <c r="AN176" s="186"/>
      <c r="AO176" s="186"/>
      <c r="AP176" s="186"/>
      <c r="AQ176" s="186"/>
      <c r="AR176" s="186"/>
      <c r="AS176" s="186"/>
      <c r="AT176" s="186"/>
      <c r="AU176" s="186"/>
      <c r="AV176" s="186"/>
      <c r="AW176" s="186"/>
      <c r="AX176" s="186"/>
      <c r="AY176" s="186"/>
      <c r="AZ176" s="186"/>
      <c r="BA176" s="186"/>
      <c r="BB176" s="186"/>
      <c r="BC176" s="186"/>
      <c r="BD176" s="186"/>
      <c r="BE176" s="186"/>
      <c r="BF176" s="186"/>
      <c r="BG176" s="186"/>
      <c r="BH176" s="186"/>
      <c r="BI176" s="186"/>
      <c r="BJ176" s="186"/>
      <c r="BK176" s="186"/>
      <c r="BL176" s="186"/>
      <c r="BM176" s="186"/>
      <c r="BN176" s="186"/>
      <c r="BO176" s="186"/>
      <c r="BP176" s="186"/>
      <c r="BQ176" s="186"/>
      <c r="BR176" s="186"/>
      <c r="BS176" s="186"/>
      <c r="BT176" s="186"/>
      <c r="BU176" s="186"/>
      <c r="BV176" s="186"/>
      <c r="BW176" s="186"/>
      <c r="BX176" s="186"/>
      <c r="BY176" s="186"/>
      <c r="BZ176" s="186"/>
      <c r="CA176" s="186"/>
      <c r="CB176" s="186"/>
      <c r="CC176" s="186"/>
      <c r="CD176" s="186"/>
      <c r="CE176" s="186"/>
      <c r="CF176" s="186"/>
      <c r="CG176" s="186"/>
      <c r="CH176" s="186"/>
      <c r="CI176" s="186"/>
      <c r="CJ176" s="186"/>
      <c r="CK176" s="186"/>
      <c r="CL176" s="186"/>
    </row>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spans="2:90" x14ac:dyDescent="0.4">
      <c r="B193"/>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2:90" x14ac:dyDescent="0.4">
      <c r="B194" s="167"/>
      <c r="E194" s="8"/>
      <c r="H194" s="31"/>
      <c r="I194" s="73"/>
      <c r="J194" s="73"/>
      <c r="K194" s="39"/>
      <c r="L194" s="39"/>
      <c r="M194" s="39"/>
      <c r="N194" s="39"/>
      <c r="O194" s="39"/>
      <c r="P194" s="39"/>
      <c r="R194" s="38"/>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66" t="s">
        <v>497</v>
      </c>
      <c r="C195" s="31"/>
      <c r="D195" t="s">
        <v>259</v>
      </c>
      <c r="E195" s="8" t="str">
        <f t="shared" ref="E195:E206" si="160">ROW()&amp;" "&amp;D195</f>
        <v>195 AD-EV</v>
      </c>
      <c r="F195" t="s">
        <v>341</v>
      </c>
      <c r="G195" s="31" t="s">
        <v>243</v>
      </c>
      <c r="H195" s="22"/>
      <c r="I195" s="287"/>
      <c r="J195" s="287"/>
      <c r="K195" s="22"/>
      <c r="L195" s="22"/>
      <c r="M195" s="22"/>
      <c r="N195" s="22"/>
      <c r="O195" s="22"/>
      <c r="P195" s="22"/>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row>
    <row r="196" spans="2:90" x14ac:dyDescent="0.4">
      <c r="B196" s="122" t="s">
        <v>66</v>
      </c>
      <c r="C196" t="s">
        <v>227</v>
      </c>
      <c r="D196" t="s">
        <v>259</v>
      </c>
      <c r="E196" s="8" t="str">
        <f t="shared" si="160"/>
        <v>196 AD-EV</v>
      </c>
      <c r="G196" t="str">
        <f>E196</f>
        <v>196 AD-EV</v>
      </c>
      <c r="K196" s="23">
        <v>-100000</v>
      </c>
      <c r="L196" s="23">
        <v>-200000</v>
      </c>
      <c r="M196" s="23">
        <v>-200000</v>
      </c>
      <c r="N196" s="23">
        <v>-200000</v>
      </c>
      <c r="O196" s="23">
        <v>-200000</v>
      </c>
      <c r="P196" s="23">
        <v>-200000</v>
      </c>
      <c r="R196" s="24"/>
      <c r="S196" s="24" cm="1">
        <f t="array" ref="S196">INDEX($K:$P,ROW(),MATCH(S$3,$K$2:$P$2,0))/12</f>
        <v>-8333.3333333333339</v>
      </c>
      <c r="T196" s="24" cm="1">
        <f t="array" ref="T196">INDEX($K:$P,ROW(),MATCH(T$3,$K$2:$P$2,0))/12</f>
        <v>-8333.3333333333339</v>
      </c>
      <c r="U196" s="24" cm="1">
        <f t="array" ref="U196">INDEX($K:$P,ROW(),MATCH(U$3,$K$2:$P$2,0))/12</f>
        <v>-8333.3333333333339</v>
      </c>
      <c r="V196" s="24" cm="1">
        <f t="array" ref="V196">INDEX($K:$P,ROW(),MATCH(V$3,$K$2:$P$2,0))/12</f>
        <v>-8333.3333333333339</v>
      </c>
      <c r="W196" s="24" cm="1">
        <f t="array" ref="W196">INDEX($K:$P,ROW(),MATCH(W$3,$K$2:$P$2,0))/12</f>
        <v>-8333.3333333333339</v>
      </c>
      <c r="X196" s="24" cm="1">
        <f t="array" ref="X196">INDEX($K:$P,ROW(),MATCH(X$3,$K$2:$P$2,0))/12</f>
        <v>-8333.3333333333339</v>
      </c>
      <c r="Y196" s="24" cm="1">
        <f t="array" ref="Y196">INDEX($K:$P,ROW(),MATCH(Y$3,$K$2:$P$2,0))/12</f>
        <v>-8333.3333333333339</v>
      </c>
      <c r="Z196" s="24" cm="1">
        <f t="array" ref="Z196">INDEX($K:$P,ROW(),MATCH(Z$3,$K$2:$P$2,0))/12</f>
        <v>-8333.3333333333339</v>
      </c>
      <c r="AA196" s="24" cm="1">
        <f t="array" ref="AA196">INDEX($K:$P,ROW(),MATCH(AA$3,$K$2:$P$2,0))/12</f>
        <v>-8333.3333333333339</v>
      </c>
      <c r="AB196" s="24" cm="1">
        <f t="array" ref="AB196">INDEX($K:$P,ROW(),MATCH(AB$3,$K$2:$P$2,0))/12</f>
        <v>-8333.3333333333339</v>
      </c>
      <c r="AC196" s="24" cm="1">
        <f t="array" ref="AC196">INDEX($K:$P,ROW(),MATCH(AC$3,$K$2:$P$2,0))/12</f>
        <v>-8333.3333333333339</v>
      </c>
      <c r="AD196" s="24" cm="1">
        <f t="array" ref="AD196">INDEX($K:$P,ROW(),MATCH(AD$3,$K$2:$P$2,0))/12</f>
        <v>-8333.3333333333339</v>
      </c>
      <c r="AE196" s="24" cm="1">
        <f t="array" ref="AE196">INDEX($K:$P,ROW(),MATCH(AE$3,$K$2:$P$2,0))/12</f>
        <v>-16666.666666666668</v>
      </c>
      <c r="AF196" s="24" cm="1">
        <f t="array" ref="AF196">INDEX($K:$P,ROW(),MATCH(AF$3,$K$2:$P$2,0))/12</f>
        <v>-16666.666666666668</v>
      </c>
      <c r="AG196" s="24" cm="1">
        <f t="array" ref="AG196">INDEX($K:$P,ROW(),MATCH(AG$3,$K$2:$P$2,0))/12</f>
        <v>-16666.666666666668</v>
      </c>
      <c r="AH196" s="24" cm="1">
        <f t="array" ref="AH196">INDEX($K:$P,ROW(),MATCH(AH$3,$K$2:$P$2,0))/12</f>
        <v>-16666.666666666668</v>
      </c>
      <c r="AI196" s="24" cm="1">
        <f t="array" ref="AI196">INDEX($K:$P,ROW(),MATCH(AI$3,$K$2:$P$2,0))/12</f>
        <v>-16666.666666666668</v>
      </c>
      <c r="AJ196" s="24" cm="1">
        <f t="array" ref="AJ196">INDEX($K:$P,ROW(),MATCH(AJ$3,$K$2:$P$2,0))/12</f>
        <v>-16666.666666666668</v>
      </c>
      <c r="AK196" s="24" cm="1">
        <f t="array" ref="AK196">INDEX($K:$P,ROW(),MATCH(AK$3,$K$2:$P$2,0))/12</f>
        <v>-16666.666666666668</v>
      </c>
      <c r="AL196" s="24" cm="1">
        <f t="array" ref="AL196">INDEX($K:$P,ROW(),MATCH(AL$3,$K$2:$P$2,0))/12</f>
        <v>-16666.666666666668</v>
      </c>
      <c r="AM196" s="24" cm="1">
        <f t="array" ref="AM196">INDEX($K:$P,ROW(),MATCH(AM$3,$K$2:$P$2,0))/12</f>
        <v>-16666.666666666668</v>
      </c>
      <c r="AN196" s="24" cm="1">
        <f t="array" ref="AN196">INDEX($K:$P,ROW(),MATCH(AN$3,$K$2:$P$2,0))/12</f>
        <v>-16666.666666666668</v>
      </c>
      <c r="AO196" s="24" cm="1">
        <f t="array" ref="AO196">INDEX($K:$P,ROW(),MATCH(AO$3,$K$2:$P$2,0))/12</f>
        <v>-16666.666666666668</v>
      </c>
      <c r="AP196" s="24" cm="1">
        <f t="array" ref="AP196">INDEX($K:$P,ROW(),MATCH(AP$3,$K$2:$P$2,0))/12</f>
        <v>-16666.666666666668</v>
      </c>
      <c r="AQ196" s="24" cm="1">
        <f t="array" ref="AQ196">INDEX($K:$P,ROW(),MATCH(AQ$3,$K$2:$P$2,0))/12</f>
        <v>-16666.666666666668</v>
      </c>
      <c r="AR196" s="24" cm="1">
        <f t="array" ref="AR196">INDEX($K:$P,ROW(),MATCH(AR$3,$K$2:$P$2,0))/12</f>
        <v>-16666.666666666668</v>
      </c>
      <c r="AS196" s="24" cm="1">
        <f t="array" ref="AS196">INDEX($K:$P,ROW(),MATCH(AS$3,$K$2:$P$2,0))/12</f>
        <v>-16666.666666666668</v>
      </c>
      <c r="AT196" s="24" cm="1">
        <f t="array" ref="AT196">INDEX($K:$P,ROW(),MATCH(AT$3,$K$2:$P$2,0))/12</f>
        <v>-16666.666666666668</v>
      </c>
      <c r="AU196" s="24" cm="1">
        <f t="array" ref="AU196">INDEX($K:$P,ROW(),MATCH(AU$3,$K$2:$P$2,0))/12</f>
        <v>-16666.666666666668</v>
      </c>
      <c r="AV196" s="24" cm="1">
        <f t="array" ref="AV196">INDEX($K:$P,ROW(),MATCH(AV$3,$K$2:$P$2,0))/12</f>
        <v>-16666.666666666668</v>
      </c>
      <c r="AW196" s="24" cm="1">
        <f t="array" ref="AW196">INDEX($K:$P,ROW(),MATCH(AW$3,$K$2:$P$2,0))/12</f>
        <v>-16666.666666666668</v>
      </c>
      <c r="AX196" s="24" cm="1">
        <f t="array" ref="AX196">INDEX($K:$P,ROW(),MATCH(AX$3,$K$2:$P$2,0))/12</f>
        <v>-16666.666666666668</v>
      </c>
      <c r="AY196" s="24" cm="1">
        <f t="array" ref="AY196">INDEX($K:$P,ROW(),MATCH(AY$3,$K$2:$P$2,0))/12</f>
        <v>-16666.666666666668</v>
      </c>
      <c r="AZ196" s="24" cm="1">
        <f t="array" ref="AZ196">INDEX($K:$P,ROW(),MATCH(AZ$3,$K$2:$P$2,0))/12</f>
        <v>-16666.666666666668</v>
      </c>
      <c r="BA196" s="24" cm="1">
        <f t="array" ref="BA196">INDEX($K:$P,ROW(),MATCH(BA$3,$K$2:$P$2,0))/12</f>
        <v>-16666.666666666668</v>
      </c>
      <c r="BB196" s="24" cm="1">
        <f t="array" ref="BB196">INDEX($K:$P,ROW(),MATCH(BB$3,$K$2:$P$2,0))/12</f>
        <v>-16666.666666666668</v>
      </c>
      <c r="BC196" s="24" cm="1">
        <f t="array" ref="BC196">INDEX($K:$P,ROW(),MATCH(BC$3,$K$2:$P$2,0))/12</f>
        <v>-16666.666666666668</v>
      </c>
      <c r="BD196" s="24" cm="1">
        <f t="array" ref="BD196">INDEX($K:$P,ROW(),MATCH(BD$3,$K$2:$P$2,0))/12</f>
        <v>-16666.666666666668</v>
      </c>
      <c r="BE196" s="24" cm="1">
        <f t="array" ref="BE196">INDEX($K:$P,ROW(),MATCH(BE$3,$K$2:$P$2,0))/12</f>
        <v>-16666.666666666668</v>
      </c>
      <c r="BF196" s="24" cm="1">
        <f t="array" ref="BF196">INDEX($K:$P,ROW(),MATCH(BF$3,$K$2:$P$2,0))/12</f>
        <v>-16666.666666666668</v>
      </c>
      <c r="BG196" s="24" cm="1">
        <f t="array" ref="BG196">INDEX($K:$P,ROW(),MATCH(BG$3,$K$2:$P$2,0))/12</f>
        <v>-16666.666666666668</v>
      </c>
      <c r="BH196" s="24" cm="1">
        <f t="array" ref="BH196">INDEX($K:$P,ROW(),MATCH(BH$3,$K$2:$P$2,0))/12</f>
        <v>-16666.666666666668</v>
      </c>
      <c r="BI196" s="24" cm="1">
        <f t="array" ref="BI196">INDEX($K:$P,ROW(),MATCH(BI$3,$K$2:$P$2,0))/12</f>
        <v>-16666.666666666668</v>
      </c>
      <c r="BJ196" s="24" cm="1">
        <f t="array" ref="BJ196">INDEX($K:$P,ROW(),MATCH(BJ$3,$K$2:$P$2,0))/12</f>
        <v>-16666.666666666668</v>
      </c>
      <c r="BK196" s="24" cm="1">
        <f t="array" ref="BK196">INDEX($K:$P,ROW(),MATCH(BK$3,$K$2:$P$2,0))/12</f>
        <v>-16666.666666666668</v>
      </c>
      <c r="BL196" s="24" cm="1">
        <f t="array" ref="BL196">INDEX($K:$P,ROW(),MATCH(BL$3,$K$2:$P$2,0))/12</f>
        <v>-16666.666666666668</v>
      </c>
      <c r="BM196" s="24" cm="1">
        <f t="array" ref="BM196">INDEX($K:$P,ROW(),MATCH(BM$3,$K$2:$P$2,0))/12</f>
        <v>-16666.666666666668</v>
      </c>
      <c r="BN196" s="24" cm="1">
        <f t="array" ref="BN196">INDEX($K:$P,ROW(),MATCH(BN$3,$K$2:$P$2,0))/12</f>
        <v>-16666.666666666668</v>
      </c>
      <c r="BO196" s="24" cm="1">
        <f t="array" ref="BO196">INDEX($K:$P,ROW(),MATCH(BO$3,$K$2:$P$2,0))/12</f>
        <v>-16666.666666666668</v>
      </c>
      <c r="BP196" s="24" cm="1">
        <f t="array" ref="BP196">INDEX($K:$P,ROW(),MATCH(BP$3,$K$2:$P$2,0))/12</f>
        <v>-16666.666666666668</v>
      </c>
      <c r="BQ196" s="24" cm="1">
        <f t="array" ref="BQ196">INDEX($K:$P,ROW(),MATCH(BQ$3,$K$2:$P$2,0))/12</f>
        <v>-16666.666666666668</v>
      </c>
      <c r="BR196" s="24" cm="1">
        <f t="array" ref="BR196">INDEX($K:$P,ROW(),MATCH(BR$3,$K$2:$P$2,0))/12</f>
        <v>-16666.666666666668</v>
      </c>
      <c r="BS196" s="24" cm="1">
        <f t="array" ref="BS196">INDEX($K:$P,ROW(),MATCH(BS$3,$K$2:$P$2,0))/12</f>
        <v>-16666.666666666668</v>
      </c>
      <c r="BT196" s="24" cm="1">
        <f t="array" ref="BT196">INDEX($K:$P,ROW(),MATCH(BT$3,$K$2:$P$2,0))/12</f>
        <v>-16666.666666666668</v>
      </c>
      <c r="BU196" s="24" cm="1">
        <f t="array" ref="BU196">INDEX($K:$P,ROW(),MATCH(BU$3,$K$2:$P$2,0))/12</f>
        <v>-16666.666666666668</v>
      </c>
      <c r="BV196" s="24" cm="1">
        <f t="array" ref="BV196">INDEX($K:$P,ROW(),MATCH(BV$3,$K$2:$P$2,0))/12</f>
        <v>-16666.666666666668</v>
      </c>
      <c r="BW196" s="24" cm="1">
        <f t="array" ref="BW196">INDEX($K:$P,ROW(),MATCH(BW$3,$K$2:$P$2,0))/12</f>
        <v>-16666.666666666668</v>
      </c>
      <c r="BX196" s="24" cm="1">
        <f t="array" ref="BX196">INDEX($K:$P,ROW(),MATCH(BX$3,$K$2:$P$2,0))/12</f>
        <v>-16666.666666666668</v>
      </c>
      <c r="BY196" s="24" cm="1">
        <f t="array" ref="BY196">INDEX($K:$P,ROW(),MATCH(BY$3,$K$2:$P$2,0))/12</f>
        <v>-16666.666666666668</v>
      </c>
      <c r="BZ196" s="24" cm="1">
        <f t="array" ref="BZ196">INDEX($K:$P,ROW(),MATCH(BZ$3,$K$2:$P$2,0))/12</f>
        <v>-16666.666666666668</v>
      </c>
      <c r="CA196" s="24" cm="1">
        <f t="array" ref="CA196">INDEX($K:$P,ROW(),MATCH(CA$3,$K$2:$P$2,0))/12</f>
        <v>-16666.666666666668</v>
      </c>
      <c r="CB196" s="24" cm="1">
        <f t="array" ref="CB196">INDEX($K:$P,ROW(),MATCH(CB$3,$K$2:$P$2,0))/12</f>
        <v>-16666.666666666668</v>
      </c>
      <c r="CC196" s="24" cm="1">
        <f t="array" ref="CC196">INDEX($K:$P,ROW(),MATCH(CC$3,$K$2:$P$2,0))/12</f>
        <v>-16666.666666666668</v>
      </c>
      <c r="CD196" s="24" cm="1">
        <f t="array" ref="CD196">INDEX($K:$P,ROW(),MATCH(CD$3,$K$2:$P$2,0))/12</f>
        <v>-16666.666666666668</v>
      </c>
      <c r="CE196" s="24" cm="1">
        <f t="array" ref="CE196">INDEX($K:$P,ROW(),MATCH(CE$3,$K$2:$P$2,0))/12</f>
        <v>-16666.666666666668</v>
      </c>
      <c r="CF196" s="24" cm="1">
        <f t="array" ref="CF196">INDEX($K:$P,ROW(),MATCH(CF$3,$K$2:$P$2,0))/12</f>
        <v>-16666.666666666668</v>
      </c>
      <c r="CG196" s="24" cm="1">
        <f t="array" ref="CG196">INDEX($K:$P,ROW(),MATCH(CG$3,$K$2:$P$2,0))/12</f>
        <v>-16666.666666666668</v>
      </c>
      <c r="CH196" s="24" cm="1">
        <f t="array" ref="CH196">INDEX($K:$P,ROW(),MATCH(CH$3,$K$2:$P$2,0))/12</f>
        <v>-16666.666666666668</v>
      </c>
      <c r="CI196" s="24" cm="1">
        <f t="array" ref="CI196">INDEX($K:$P,ROW(),MATCH(CI$3,$K$2:$P$2,0))/12</f>
        <v>-16666.666666666668</v>
      </c>
      <c r="CJ196" s="24" cm="1">
        <f t="array" ref="CJ196">INDEX($K:$P,ROW(),MATCH(CJ$3,$K$2:$P$2,0))/12</f>
        <v>-16666.666666666668</v>
      </c>
      <c r="CK196" s="24" cm="1">
        <f t="array" ref="CK196">INDEX($K:$P,ROW(),MATCH(CK$3,$K$2:$P$2,0))/12</f>
        <v>-16666.666666666668</v>
      </c>
      <c r="CL196" s="24" cm="1">
        <f t="array" ref="CL196">INDEX($K:$P,ROW(),MATCH(CL$3,$K$2:$P$2,0))/12</f>
        <v>-16666.666666666668</v>
      </c>
    </row>
    <row r="197" spans="2:90" x14ac:dyDescent="0.4">
      <c r="B197" s="141" t="s">
        <v>338</v>
      </c>
      <c r="D197" t="s">
        <v>259</v>
      </c>
      <c r="E197" s="8" t="str">
        <f t="shared" si="160"/>
        <v>197 AD-EV</v>
      </c>
      <c r="G197" t="str">
        <f>E197</f>
        <v>197 AD-EV</v>
      </c>
      <c r="H197" s="12"/>
      <c r="I197" s="60"/>
      <c r="J197" s="60"/>
      <c r="K197" s="119">
        <v>10</v>
      </c>
      <c r="L197" s="119">
        <v>10</v>
      </c>
      <c r="M197" s="119">
        <v>10</v>
      </c>
      <c r="N197" s="119">
        <v>10</v>
      </c>
      <c r="O197" s="119">
        <v>10</v>
      </c>
      <c r="P197" s="119">
        <v>10</v>
      </c>
      <c r="R197" s="120"/>
      <c r="S197" s="120" cm="1">
        <f t="array" ref="S197">INDEX($K:$P,ROW(),MATCH(S$3,$K$2:$P$2,0))</f>
        <v>10</v>
      </c>
      <c r="T197" s="120" cm="1">
        <f t="array" ref="T197">INDEX($K:$P,ROW(),MATCH(T$3,$K$2:$P$2,0))</f>
        <v>10</v>
      </c>
      <c r="U197" s="120" cm="1">
        <f t="array" ref="U197">INDEX($K:$P,ROW(),MATCH(U$3,$K$2:$P$2,0))</f>
        <v>10</v>
      </c>
      <c r="V197" s="120" cm="1">
        <f t="array" ref="V197">INDEX($K:$P,ROW(),MATCH(V$3,$K$2:$P$2,0))</f>
        <v>10</v>
      </c>
      <c r="W197" s="157" cm="1">
        <f t="array" ref="W197">INDEX($K:$P,ROW(),MATCH(W$3,$K$2:$P$2,0))</f>
        <v>10</v>
      </c>
      <c r="X197" s="120" cm="1">
        <f t="array" ref="X197">INDEX($K:$P,ROW(),MATCH(X$3,$K$2:$P$2,0))</f>
        <v>10</v>
      </c>
      <c r="Y197" s="120" cm="1">
        <f t="array" ref="Y197">INDEX($K:$P,ROW(),MATCH(Y$3,$K$2:$P$2,0))</f>
        <v>10</v>
      </c>
      <c r="Z197" s="120" cm="1">
        <f t="array" ref="Z197">INDEX($K:$P,ROW(),MATCH(Z$3,$K$2:$P$2,0))</f>
        <v>10</v>
      </c>
      <c r="AA197" s="120" cm="1">
        <f t="array" ref="AA197">INDEX($K:$P,ROW(),MATCH(AA$3,$K$2:$P$2,0))</f>
        <v>10</v>
      </c>
      <c r="AB197" s="120" cm="1">
        <f t="array" ref="AB197">INDEX($K:$P,ROW(),MATCH(AB$3,$K$2:$P$2,0))</f>
        <v>10</v>
      </c>
      <c r="AC197" s="120" cm="1">
        <f t="array" ref="AC197">INDEX($K:$P,ROW(),MATCH(AC$3,$K$2:$P$2,0))</f>
        <v>10</v>
      </c>
      <c r="AD197" s="120" cm="1">
        <f t="array" ref="AD197">INDEX($K:$P,ROW(),MATCH(AD$3,$K$2:$P$2,0))</f>
        <v>10</v>
      </c>
      <c r="AE197" s="120" cm="1">
        <f t="array" ref="AE197">INDEX($K:$P,ROW(),MATCH(AE$3,$K$2:$P$2,0))</f>
        <v>10</v>
      </c>
      <c r="AF197" s="120" cm="1">
        <f t="array" ref="AF197">INDEX($K:$P,ROW(),MATCH(AF$3,$K$2:$P$2,0))</f>
        <v>10</v>
      </c>
      <c r="AG197" s="120" cm="1">
        <f t="array" ref="AG197">INDEX($K:$P,ROW(),MATCH(AG$3,$K$2:$P$2,0))</f>
        <v>10</v>
      </c>
      <c r="AH197" s="120" cm="1">
        <f t="array" ref="AH197">INDEX($K:$P,ROW(),MATCH(AH$3,$K$2:$P$2,0))</f>
        <v>10</v>
      </c>
      <c r="AI197" s="120" cm="1">
        <f t="array" ref="AI197">INDEX($K:$P,ROW(),MATCH(AI$3,$K$2:$P$2,0))</f>
        <v>10</v>
      </c>
      <c r="AJ197" s="120" cm="1">
        <f t="array" ref="AJ197">INDEX($K:$P,ROW(),MATCH(AJ$3,$K$2:$P$2,0))</f>
        <v>10</v>
      </c>
      <c r="AK197" s="120" cm="1">
        <f t="array" ref="AK197">INDEX($K:$P,ROW(),MATCH(AK$3,$K$2:$P$2,0))</f>
        <v>10</v>
      </c>
      <c r="AL197" s="120" cm="1">
        <f t="array" ref="AL197">INDEX($K:$P,ROW(),MATCH(AL$3,$K$2:$P$2,0))</f>
        <v>10</v>
      </c>
      <c r="AM197" s="120" cm="1">
        <f t="array" ref="AM197">INDEX($K:$P,ROW(),MATCH(AM$3,$K$2:$P$2,0))</f>
        <v>10</v>
      </c>
      <c r="AN197" s="120" cm="1">
        <f t="array" ref="AN197">INDEX($K:$P,ROW(),MATCH(AN$3,$K$2:$P$2,0))</f>
        <v>10</v>
      </c>
      <c r="AO197" s="120" cm="1">
        <f t="array" ref="AO197">INDEX($K:$P,ROW(),MATCH(AO$3,$K$2:$P$2,0))</f>
        <v>10</v>
      </c>
      <c r="AP197" s="120" cm="1">
        <f t="array" ref="AP197">INDEX($K:$P,ROW(),MATCH(AP$3,$K$2:$P$2,0))</f>
        <v>10</v>
      </c>
      <c r="AQ197" s="120" cm="1">
        <f t="array" ref="AQ197">INDEX($K:$P,ROW(),MATCH(AQ$3,$K$2:$P$2,0))</f>
        <v>10</v>
      </c>
      <c r="AR197" s="120" cm="1">
        <f t="array" ref="AR197">INDEX($K:$P,ROW(),MATCH(AR$3,$K$2:$P$2,0))</f>
        <v>10</v>
      </c>
      <c r="AS197" s="120" cm="1">
        <f t="array" ref="AS197">INDEX($K:$P,ROW(),MATCH(AS$3,$K$2:$P$2,0))</f>
        <v>10</v>
      </c>
      <c r="AT197" s="120" cm="1">
        <f t="array" ref="AT197">INDEX($K:$P,ROW(),MATCH(AT$3,$K$2:$P$2,0))</f>
        <v>10</v>
      </c>
      <c r="AU197" s="120" cm="1">
        <f t="array" ref="AU197">INDEX($K:$P,ROW(),MATCH(AU$3,$K$2:$P$2,0))</f>
        <v>10</v>
      </c>
      <c r="AV197" s="120" cm="1">
        <f t="array" ref="AV197">INDEX($K:$P,ROW(),MATCH(AV$3,$K$2:$P$2,0))</f>
        <v>10</v>
      </c>
      <c r="AW197" s="120" cm="1">
        <f t="array" ref="AW197">INDEX($K:$P,ROW(),MATCH(AW$3,$K$2:$P$2,0))</f>
        <v>10</v>
      </c>
      <c r="AX197" s="120" cm="1">
        <f t="array" ref="AX197">INDEX($K:$P,ROW(),MATCH(AX$3,$K$2:$P$2,0))</f>
        <v>10</v>
      </c>
      <c r="AY197" s="120" cm="1">
        <f t="array" ref="AY197">INDEX($K:$P,ROW(),MATCH(AY$3,$K$2:$P$2,0))</f>
        <v>10</v>
      </c>
      <c r="AZ197" s="120" cm="1">
        <f t="array" ref="AZ197">INDEX($K:$P,ROW(),MATCH(AZ$3,$K$2:$P$2,0))</f>
        <v>10</v>
      </c>
      <c r="BA197" s="120" cm="1">
        <f t="array" ref="BA197">INDEX($K:$P,ROW(),MATCH(BA$3,$K$2:$P$2,0))</f>
        <v>10</v>
      </c>
      <c r="BB197" s="120" cm="1">
        <f t="array" ref="BB197">INDEX($K:$P,ROW(),MATCH(BB$3,$K$2:$P$2,0))</f>
        <v>10</v>
      </c>
      <c r="BC197" s="120" cm="1">
        <f t="array" ref="BC197">INDEX($K:$P,ROW(),MATCH(BC$3,$K$2:$P$2,0))</f>
        <v>10</v>
      </c>
      <c r="BD197" s="120" cm="1">
        <f t="array" ref="BD197">INDEX($K:$P,ROW(),MATCH(BD$3,$K$2:$P$2,0))</f>
        <v>10</v>
      </c>
      <c r="BE197" s="120" cm="1">
        <f t="array" ref="BE197">INDEX($K:$P,ROW(),MATCH(BE$3,$K$2:$P$2,0))</f>
        <v>10</v>
      </c>
      <c r="BF197" s="120" cm="1">
        <f t="array" ref="BF197">INDEX($K:$P,ROW(),MATCH(BF$3,$K$2:$P$2,0))</f>
        <v>10</v>
      </c>
      <c r="BG197" s="120" cm="1">
        <f t="array" ref="BG197">INDEX($K:$P,ROW(),MATCH(BG$3,$K$2:$P$2,0))</f>
        <v>10</v>
      </c>
      <c r="BH197" s="120" cm="1">
        <f t="array" ref="BH197">INDEX($K:$P,ROW(),MATCH(BH$3,$K$2:$P$2,0))</f>
        <v>10</v>
      </c>
      <c r="BI197" s="120" cm="1">
        <f t="array" ref="BI197">INDEX($K:$P,ROW(),MATCH(BI$3,$K$2:$P$2,0))</f>
        <v>10</v>
      </c>
      <c r="BJ197" s="120" cm="1">
        <f t="array" ref="BJ197">INDEX($K:$P,ROW(),MATCH(BJ$3,$K$2:$P$2,0))</f>
        <v>10</v>
      </c>
      <c r="BK197" s="120" cm="1">
        <f t="array" ref="BK197">INDEX($K:$P,ROW(),MATCH(BK$3,$K$2:$P$2,0))</f>
        <v>10</v>
      </c>
      <c r="BL197" s="120" cm="1">
        <f t="array" ref="BL197">INDEX($K:$P,ROW(),MATCH(BL$3,$K$2:$P$2,0))</f>
        <v>10</v>
      </c>
      <c r="BM197" s="120" cm="1">
        <f t="array" ref="BM197">INDEX($K:$P,ROW(),MATCH(BM$3,$K$2:$P$2,0))</f>
        <v>10</v>
      </c>
      <c r="BN197" s="120" cm="1">
        <f t="array" ref="BN197">INDEX($K:$P,ROW(),MATCH(BN$3,$K$2:$P$2,0))</f>
        <v>10</v>
      </c>
      <c r="BO197" s="120" cm="1">
        <f t="array" ref="BO197">INDEX($K:$P,ROW(),MATCH(BO$3,$K$2:$P$2,0))</f>
        <v>10</v>
      </c>
      <c r="BP197" s="120" cm="1">
        <f t="array" ref="BP197">INDEX($K:$P,ROW(),MATCH(BP$3,$K$2:$P$2,0))</f>
        <v>10</v>
      </c>
      <c r="BQ197" s="120" cm="1">
        <f t="array" ref="BQ197">INDEX($K:$P,ROW(),MATCH(BQ$3,$K$2:$P$2,0))</f>
        <v>10</v>
      </c>
      <c r="BR197" s="120" cm="1">
        <f t="array" ref="BR197">INDEX($K:$P,ROW(),MATCH(BR$3,$K$2:$P$2,0))</f>
        <v>10</v>
      </c>
      <c r="BS197" s="120" cm="1">
        <f t="array" ref="BS197">INDEX($K:$P,ROW(),MATCH(BS$3,$K$2:$P$2,0))</f>
        <v>10</v>
      </c>
      <c r="BT197" s="120" cm="1">
        <f t="array" ref="BT197">INDEX($K:$P,ROW(),MATCH(BT$3,$K$2:$P$2,0))</f>
        <v>10</v>
      </c>
      <c r="BU197" s="120" cm="1">
        <f t="array" ref="BU197">INDEX($K:$P,ROW(),MATCH(BU$3,$K$2:$P$2,0))</f>
        <v>10</v>
      </c>
      <c r="BV197" s="120" cm="1">
        <f t="array" ref="BV197">INDEX($K:$P,ROW(),MATCH(BV$3,$K$2:$P$2,0))</f>
        <v>10</v>
      </c>
      <c r="BW197" s="120" cm="1">
        <f t="array" ref="BW197">INDEX($K:$P,ROW(),MATCH(BW$3,$K$2:$P$2,0))</f>
        <v>10</v>
      </c>
      <c r="BX197" s="120" cm="1">
        <f t="array" ref="BX197">INDEX($K:$P,ROW(),MATCH(BX$3,$K$2:$P$2,0))</f>
        <v>10</v>
      </c>
      <c r="BY197" s="120" cm="1">
        <f t="array" ref="BY197">INDEX($K:$P,ROW(),MATCH(BY$3,$K$2:$P$2,0))</f>
        <v>10</v>
      </c>
      <c r="BZ197" s="120" cm="1">
        <f t="array" ref="BZ197">INDEX($K:$P,ROW(),MATCH(BZ$3,$K$2:$P$2,0))</f>
        <v>10</v>
      </c>
      <c r="CA197" s="120" cm="1">
        <f t="array" ref="CA197">INDEX($K:$P,ROW(),MATCH(CA$3,$K$2:$P$2,0))</f>
        <v>10</v>
      </c>
      <c r="CB197" s="120" cm="1">
        <f t="array" ref="CB197">INDEX($K:$P,ROW(),MATCH(CB$3,$K$2:$P$2,0))</f>
        <v>10</v>
      </c>
      <c r="CC197" s="120" cm="1">
        <f t="array" ref="CC197">INDEX($K:$P,ROW(),MATCH(CC$3,$K$2:$P$2,0))</f>
        <v>10</v>
      </c>
      <c r="CD197" s="120" cm="1">
        <f t="array" ref="CD197">INDEX($K:$P,ROW(),MATCH(CD$3,$K$2:$P$2,0))</f>
        <v>10</v>
      </c>
      <c r="CE197" s="120" cm="1">
        <f t="array" ref="CE197">INDEX($K:$P,ROW(),MATCH(CE$3,$K$2:$P$2,0))</f>
        <v>10</v>
      </c>
      <c r="CF197" s="120" cm="1">
        <f t="array" ref="CF197">INDEX($K:$P,ROW(),MATCH(CF$3,$K$2:$P$2,0))</f>
        <v>10</v>
      </c>
      <c r="CG197" s="120" cm="1">
        <f t="array" ref="CG197">INDEX($K:$P,ROW(),MATCH(CG$3,$K$2:$P$2,0))</f>
        <v>10</v>
      </c>
      <c r="CH197" s="120" cm="1">
        <f t="array" ref="CH197">INDEX($K:$P,ROW(),MATCH(CH$3,$K$2:$P$2,0))</f>
        <v>10</v>
      </c>
      <c r="CI197" s="120" cm="1">
        <f t="array" ref="CI197">INDEX($K:$P,ROW(),MATCH(CI$3,$K$2:$P$2,0))</f>
        <v>10</v>
      </c>
      <c r="CJ197" s="120" cm="1">
        <f t="array" ref="CJ197">INDEX($K:$P,ROW(),MATCH(CJ$3,$K$2:$P$2,0))</f>
        <v>10</v>
      </c>
      <c r="CK197" s="120" cm="1">
        <f t="array" ref="CK197">INDEX($K:$P,ROW(),MATCH(CK$3,$K$2:$P$2,0))</f>
        <v>10</v>
      </c>
      <c r="CL197" s="120" cm="1">
        <f t="array" ref="CL197">INDEX($K:$P,ROW(),MATCH(CL$3,$K$2:$P$2,0))</f>
        <v>10</v>
      </c>
    </row>
    <row r="198" spans="2:90" x14ac:dyDescent="0.4">
      <c r="B198" s="126" t="str">
        <f ca="1">OFFSET(B198,ROW(B208)-ROW(B198),0)</f>
        <v># of assets</v>
      </c>
      <c r="C198" t="s">
        <v>964</v>
      </c>
      <c r="D198" t="s">
        <v>259</v>
      </c>
      <c r="E198" s="8" t="str">
        <f t="shared" si="160"/>
        <v>198 AD-EV</v>
      </c>
      <c r="G198" t="str">
        <f>E198</f>
        <v>198 AD-EV</v>
      </c>
      <c r="H198" s="31"/>
      <c r="I198" s="73"/>
      <c r="J198" s="73"/>
      <c r="K198" s="38">
        <f t="shared" ref="K198:P198" si="161">SUMIF($3:$3,K$2,198:198)</f>
        <v>10000</v>
      </c>
      <c r="L198" s="32">
        <f t="shared" si="161"/>
        <v>20000</v>
      </c>
      <c r="M198" s="38">
        <f t="shared" si="161"/>
        <v>20000</v>
      </c>
      <c r="N198" s="38">
        <f t="shared" si="161"/>
        <v>20000</v>
      </c>
      <c r="O198" s="38">
        <f t="shared" si="161"/>
        <v>20000</v>
      </c>
      <c r="P198" s="38">
        <f t="shared" si="161"/>
        <v>20000</v>
      </c>
      <c r="R198" s="38"/>
      <c r="S198" s="38">
        <f t="shared" ref="S198" si="162">-S196/S197</f>
        <v>833.33333333333337</v>
      </c>
      <c r="T198" s="38">
        <f t="shared" ref="T198:AX198" si="163">-T196/T197</f>
        <v>833.33333333333337</v>
      </c>
      <c r="U198" s="38">
        <f t="shared" si="163"/>
        <v>833.33333333333337</v>
      </c>
      <c r="V198" s="38">
        <f t="shared" si="163"/>
        <v>833.33333333333337</v>
      </c>
      <c r="W198" s="38">
        <f t="shared" si="163"/>
        <v>833.33333333333337</v>
      </c>
      <c r="X198" s="38">
        <f t="shared" si="163"/>
        <v>833.33333333333337</v>
      </c>
      <c r="Y198" s="38">
        <f t="shared" si="163"/>
        <v>833.33333333333337</v>
      </c>
      <c r="Z198" s="38">
        <f t="shared" si="163"/>
        <v>833.33333333333337</v>
      </c>
      <c r="AA198" s="38">
        <f t="shared" si="163"/>
        <v>833.33333333333337</v>
      </c>
      <c r="AB198" s="38">
        <f t="shared" si="163"/>
        <v>833.33333333333337</v>
      </c>
      <c r="AC198" s="38">
        <f t="shared" si="163"/>
        <v>833.33333333333337</v>
      </c>
      <c r="AD198" s="38">
        <f t="shared" si="163"/>
        <v>833.33333333333337</v>
      </c>
      <c r="AE198" s="38">
        <f t="shared" si="163"/>
        <v>1666.6666666666667</v>
      </c>
      <c r="AF198" s="38">
        <f t="shared" si="163"/>
        <v>1666.6666666666667</v>
      </c>
      <c r="AG198" s="38">
        <f t="shared" si="163"/>
        <v>1666.6666666666667</v>
      </c>
      <c r="AH198" s="38">
        <f t="shared" si="163"/>
        <v>1666.6666666666667</v>
      </c>
      <c r="AI198" s="38">
        <f t="shared" si="163"/>
        <v>1666.6666666666667</v>
      </c>
      <c r="AJ198" s="38">
        <f t="shared" si="163"/>
        <v>1666.6666666666667</v>
      </c>
      <c r="AK198" s="38">
        <f t="shared" si="163"/>
        <v>1666.6666666666667</v>
      </c>
      <c r="AL198" s="38">
        <f t="shared" si="163"/>
        <v>1666.6666666666667</v>
      </c>
      <c r="AM198" s="38">
        <f t="shared" si="163"/>
        <v>1666.6666666666667</v>
      </c>
      <c r="AN198" s="38">
        <f t="shared" si="163"/>
        <v>1666.6666666666667</v>
      </c>
      <c r="AO198" s="38">
        <f t="shared" si="163"/>
        <v>1666.6666666666667</v>
      </c>
      <c r="AP198" s="38">
        <f t="shared" si="163"/>
        <v>1666.6666666666667</v>
      </c>
      <c r="AQ198" s="38">
        <f t="shared" si="163"/>
        <v>1666.6666666666667</v>
      </c>
      <c r="AR198" s="38">
        <f t="shared" si="163"/>
        <v>1666.6666666666667</v>
      </c>
      <c r="AS198" s="38">
        <f t="shared" si="163"/>
        <v>1666.6666666666667</v>
      </c>
      <c r="AT198" s="38">
        <f t="shared" si="163"/>
        <v>1666.6666666666667</v>
      </c>
      <c r="AU198" s="38">
        <f t="shared" si="163"/>
        <v>1666.6666666666667</v>
      </c>
      <c r="AV198" s="38">
        <f t="shared" si="163"/>
        <v>1666.6666666666667</v>
      </c>
      <c r="AW198" s="38">
        <f t="shared" si="163"/>
        <v>1666.6666666666667</v>
      </c>
      <c r="AX198" s="38">
        <f t="shared" si="163"/>
        <v>1666.6666666666667</v>
      </c>
      <c r="AY198" s="38">
        <f t="shared" ref="AY198:CD198" si="164">-AY196/AY197</f>
        <v>1666.6666666666667</v>
      </c>
      <c r="AZ198" s="38">
        <f t="shared" si="164"/>
        <v>1666.6666666666667</v>
      </c>
      <c r="BA198" s="38">
        <f t="shared" si="164"/>
        <v>1666.6666666666667</v>
      </c>
      <c r="BB198" s="38">
        <f t="shared" si="164"/>
        <v>1666.6666666666667</v>
      </c>
      <c r="BC198" s="38">
        <f t="shared" si="164"/>
        <v>1666.6666666666667</v>
      </c>
      <c r="BD198" s="38">
        <f t="shared" si="164"/>
        <v>1666.6666666666667</v>
      </c>
      <c r="BE198" s="38">
        <f t="shared" si="164"/>
        <v>1666.6666666666667</v>
      </c>
      <c r="BF198" s="38">
        <f t="shared" si="164"/>
        <v>1666.6666666666667</v>
      </c>
      <c r="BG198" s="38">
        <f t="shared" si="164"/>
        <v>1666.6666666666667</v>
      </c>
      <c r="BH198" s="38">
        <f t="shared" si="164"/>
        <v>1666.6666666666667</v>
      </c>
      <c r="BI198" s="38">
        <f t="shared" si="164"/>
        <v>1666.6666666666667</v>
      </c>
      <c r="BJ198" s="38">
        <f t="shared" si="164"/>
        <v>1666.6666666666667</v>
      </c>
      <c r="BK198" s="38">
        <f t="shared" si="164"/>
        <v>1666.6666666666667</v>
      </c>
      <c r="BL198" s="38">
        <f t="shared" si="164"/>
        <v>1666.6666666666667</v>
      </c>
      <c r="BM198" s="38">
        <f t="shared" si="164"/>
        <v>1666.6666666666667</v>
      </c>
      <c r="BN198" s="38">
        <f t="shared" si="164"/>
        <v>1666.6666666666667</v>
      </c>
      <c r="BO198" s="38">
        <f t="shared" si="164"/>
        <v>1666.6666666666667</v>
      </c>
      <c r="BP198" s="38">
        <f t="shared" si="164"/>
        <v>1666.6666666666667</v>
      </c>
      <c r="BQ198" s="38">
        <f t="shared" si="164"/>
        <v>1666.6666666666667</v>
      </c>
      <c r="BR198" s="38">
        <f t="shared" si="164"/>
        <v>1666.6666666666667</v>
      </c>
      <c r="BS198" s="38">
        <f t="shared" si="164"/>
        <v>1666.6666666666667</v>
      </c>
      <c r="BT198" s="38">
        <f t="shared" si="164"/>
        <v>1666.6666666666667</v>
      </c>
      <c r="BU198" s="38">
        <f t="shared" si="164"/>
        <v>1666.6666666666667</v>
      </c>
      <c r="BV198" s="38">
        <f t="shared" si="164"/>
        <v>1666.6666666666667</v>
      </c>
      <c r="BW198" s="38">
        <f t="shared" si="164"/>
        <v>1666.6666666666667</v>
      </c>
      <c r="BX198" s="38">
        <f t="shared" si="164"/>
        <v>1666.6666666666667</v>
      </c>
      <c r="BY198" s="38">
        <f t="shared" si="164"/>
        <v>1666.6666666666667</v>
      </c>
      <c r="BZ198" s="38">
        <f t="shared" si="164"/>
        <v>1666.6666666666667</v>
      </c>
      <c r="CA198" s="38">
        <f t="shared" si="164"/>
        <v>1666.6666666666667</v>
      </c>
      <c r="CB198" s="38">
        <f t="shared" si="164"/>
        <v>1666.6666666666667</v>
      </c>
      <c r="CC198" s="38">
        <f t="shared" si="164"/>
        <v>1666.6666666666667</v>
      </c>
      <c r="CD198" s="38">
        <f t="shared" si="164"/>
        <v>1666.6666666666667</v>
      </c>
      <c r="CE198" s="38">
        <f t="shared" ref="CE198:CK198" si="165">-CE196/CE197</f>
        <v>1666.6666666666667</v>
      </c>
      <c r="CF198" s="38">
        <f t="shared" si="165"/>
        <v>1666.6666666666667</v>
      </c>
      <c r="CG198" s="38">
        <f t="shared" si="165"/>
        <v>1666.6666666666667</v>
      </c>
      <c r="CH198" s="38">
        <f t="shared" si="165"/>
        <v>1666.6666666666667</v>
      </c>
      <c r="CI198" s="38">
        <f t="shared" si="165"/>
        <v>1666.6666666666667</v>
      </c>
      <c r="CJ198" s="38">
        <f t="shared" si="165"/>
        <v>1666.6666666666667</v>
      </c>
      <c r="CK198" s="38">
        <f t="shared" si="165"/>
        <v>1666.6666666666667</v>
      </c>
      <c r="CL198" s="38">
        <f t="shared" ref="CL198" si="166">-CL196/CL197</f>
        <v>1666.6666666666667</v>
      </c>
    </row>
    <row r="199" spans="2:90" x14ac:dyDescent="0.4">
      <c r="B199" s="187" t="str">
        <f>IFERROR(SUBSTITUTE(TRIM(LEFT(B195,SEARCH("-",B195)-1)),":",""),SUBSTITUTE(B195,":",""))</f>
        <v xml:space="preserve">Ad driven revenue </v>
      </c>
      <c r="D199" t="s">
        <v>259</v>
      </c>
      <c r="E199" s="8" t="str">
        <f t="shared" si="160"/>
        <v>199 AD-EV</v>
      </c>
      <c r="G199" t="s">
        <v>332</v>
      </c>
      <c r="H199" s="31"/>
      <c r="I199" s="73"/>
      <c r="J199" s="73"/>
      <c r="K199" s="58"/>
      <c r="L199" s="58"/>
      <c r="M199" s="58"/>
      <c r="N199" s="58"/>
      <c r="O199" s="58"/>
      <c r="P199" s="58"/>
      <c r="R199" s="33"/>
      <c r="S199" s="33"/>
      <c r="T199" s="33"/>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c r="BV199" s="33"/>
      <c r="BW199" s="33"/>
      <c r="BX199" s="33"/>
      <c r="BY199" s="33"/>
      <c r="BZ199" s="33"/>
      <c r="CA199" s="33"/>
      <c r="CB199" s="33"/>
      <c r="CC199" s="33"/>
      <c r="CD199" s="33"/>
      <c r="CE199" s="33"/>
      <c r="CF199" s="33"/>
      <c r="CG199" s="33"/>
      <c r="CH199" s="33"/>
      <c r="CI199" s="33"/>
      <c r="CJ199" s="33"/>
      <c r="CK199" s="33"/>
      <c r="CL199" s="33"/>
    </row>
    <row r="200" spans="2:90" x14ac:dyDescent="0.4">
      <c r="B200" s="235" t="str">
        <f>IFERROR(SUBSTITUTE(TRIM(MID(B195, SEARCH("-", B195) + 1, LEN(B195))),":",""),"no unit")</f>
        <v>no unit</v>
      </c>
      <c r="D200" t="s">
        <v>259</v>
      </c>
      <c r="E200" s="8" t="str">
        <f t="shared" si="160"/>
        <v>200 AD-EV</v>
      </c>
      <c r="G200" t="s">
        <v>332</v>
      </c>
      <c r="H200" s="31"/>
      <c r="I200" s="73"/>
      <c r="J200" s="73"/>
      <c r="K200" s="58"/>
      <c r="L200" s="58"/>
      <c r="M200" s="58"/>
      <c r="N200" s="58"/>
      <c r="O200" s="58"/>
      <c r="P200" s="58"/>
      <c r="R200" s="33"/>
      <c r="S200" s="33"/>
      <c r="T200" s="33"/>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c r="BV200" s="33"/>
      <c r="BW200" s="33"/>
      <c r="BX200" s="33"/>
      <c r="BY200" s="33"/>
      <c r="BZ200" s="33"/>
      <c r="CA200" s="33"/>
      <c r="CB200" s="33"/>
      <c r="CC200" s="33"/>
      <c r="CD200" s="33"/>
      <c r="CE200" s="33"/>
      <c r="CF200" s="33"/>
      <c r="CG200" s="33"/>
      <c r="CH200" s="33"/>
      <c r="CI200" s="33"/>
      <c r="CJ200" s="33"/>
      <c r="CK200" s="33"/>
      <c r="CL200" s="33"/>
    </row>
    <row r="201" spans="2:90" x14ac:dyDescent="0.4">
      <c r="B201" s="187" t="s">
        <v>334</v>
      </c>
      <c r="D201" t="s">
        <v>259</v>
      </c>
      <c r="E201" s="8" t="str">
        <f t="shared" si="160"/>
        <v>201 AD-EV</v>
      </c>
      <c r="G201" t="s">
        <v>332</v>
      </c>
      <c r="H201" s="31"/>
      <c r="I201" s="73"/>
      <c r="J201" s="73"/>
      <c r="K201" s="58"/>
      <c r="L201" s="58"/>
      <c r="M201" s="58"/>
      <c r="N201" s="58"/>
      <c r="O201" s="58"/>
      <c r="P201" s="58"/>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row>
    <row r="202" spans="2:90" x14ac:dyDescent="0.4">
      <c r="B202" s="132" t="s">
        <v>333</v>
      </c>
      <c r="D202" t="s">
        <v>259</v>
      </c>
      <c r="E202" s="8" t="str">
        <f t="shared" si="160"/>
        <v>202 AD-EV</v>
      </c>
      <c r="G202" t="s">
        <v>332</v>
      </c>
      <c r="H202" s="31"/>
      <c r="I202" s="73"/>
      <c r="J202" s="73"/>
      <c r="K202" s="58"/>
      <c r="L202" s="58"/>
      <c r="M202" s="58"/>
      <c r="N202" s="58"/>
      <c r="O202" s="58"/>
      <c r="P202" s="58"/>
      <c r="R202" s="33"/>
      <c r="S202" s="199" t="str">
        <f t="shared" ref="S202" si="167">ADDRESS(ROW(S198),COLUMN(S198),2)</f>
        <v>S$198</v>
      </c>
      <c r="T202" s="199" t="str">
        <f t="shared" ref="T202:AX202" si="168">ADDRESS(ROW(T198),COLUMN(T198),2)</f>
        <v>T$198</v>
      </c>
      <c r="U202" s="199" t="str">
        <f t="shared" si="168"/>
        <v>U$198</v>
      </c>
      <c r="V202" s="199" t="str">
        <f t="shared" si="168"/>
        <v>V$198</v>
      </c>
      <c r="W202" s="199" t="str">
        <f t="shared" si="168"/>
        <v>W$198</v>
      </c>
      <c r="X202" s="199" t="str">
        <f t="shared" si="168"/>
        <v>X$198</v>
      </c>
      <c r="Y202" s="199" t="str">
        <f t="shared" si="168"/>
        <v>Y$198</v>
      </c>
      <c r="Z202" s="199" t="str">
        <f t="shared" si="168"/>
        <v>Z$198</v>
      </c>
      <c r="AA202" s="199" t="str">
        <f t="shared" si="168"/>
        <v>AA$198</v>
      </c>
      <c r="AB202" s="199" t="str">
        <f t="shared" si="168"/>
        <v>AB$198</v>
      </c>
      <c r="AC202" s="199" t="str">
        <f t="shared" si="168"/>
        <v>AC$198</v>
      </c>
      <c r="AD202" s="199" t="str">
        <f t="shared" si="168"/>
        <v>AD$198</v>
      </c>
      <c r="AE202" s="199" t="str">
        <f t="shared" si="168"/>
        <v>AE$198</v>
      </c>
      <c r="AF202" s="199" t="str">
        <f t="shared" si="168"/>
        <v>AF$198</v>
      </c>
      <c r="AG202" s="199" t="str">
        <f t="shared" si="168"/>
        <v>AG$198</v>
      </c>
      <c r="AH202" s="199" t="str">
        <f t="shared" si="168"/>
        <v>AH$198</v>
      </c>
      <c r="AI202" s="199" t="str">
        <f t="shared" si="168"/>
        <v>AI$198</v>
      </c>
      <c r="AJ202" s="199" t="str">
        <f t="shared" si="168"/>
        <v>AJ$198</v>
      </c>
      <c r="AK202" s="199" t="str">
        <f t="shared" si="168"/>
        <v>AK$198</v>
      </c>
      <c r="AL202" s="199" t="str">
        <f t="shared" si="168"/>
        <v>AL$198</v>
      </c>
      <c r="AM202" s="199" t="str">
        <f t="shared" si="168"/>
        <v>AM$198</v>
      </c>
      <c r="AN202" s="199" t="str">
        <f t="shared" si="168"/>
        <v>AN$198</v>
      </c>
      <c r="AO202" s="199" t="str">
        <f t="shared" si="168"/>
        <v>AO$198</v>
      </c>
      <c r="AP202" s="199" t="str">
        <f t="shared" si="168"/>
        <v>AP$198</v>
      </c>
      <c r="AQ202" s="199" t="str">
        <f t="shared" si="168"/>
        <v>AQ$198</v>
      </c>
      <c r="AR202" s="199" t="str">
        <f t="shared" si="168"/>
        <v>AR$198</v>
      </c>
      <c r="AS202" s="199" t="str">
        <f t="shared" si="168"/>
        <v>AS$198</v>
      </c>
      <c r="AT202" s="199" t="str">
        <f t="shared" si="168"/>
        <v>AT$198</v>
      </c>
      <c r="AU202" s="199" t="str">
        <f t="shared" si="168"/>
        <v>AU$198</v>
      </c>
      <c r="AV202" s="199" t="str">
        <f t="shared" si="168"/>
        <v>AV$198</v>
      </c>
      <c r="AW202" s="199" t="str">
        <f t="shared" si="168"/>
        <v>AW$198</v>
      </c>
      <c r="AX202" s="199" t="str">
        <f t="shared" si="168"/>
        <v>AX$198</v>
      </c>
      <c r="AY202" s="199" t="str">
        <f t="shared" ref="AY202:CD202" si="169">ADDRESS(ROW(AY198),COLUMN(AY198),2)</f>
        <v>AY$198</v>
      </c>
      <c r="AZ202" s="199" t="str">
        <f t="shared" si="169"/>
        <v>AZ$198</v>
      </c>
      <c r="BA202" s="199" t="str">
        <f t="shared" si="169"/>
        <v>BA$198</v>
      </c>
      <c r="BB202" s="199" t="str">
        <f t="shared" si="169"/>
        <v>BB$198</v>
      </c>
      <c r="BC202" s="199" t="str">
        <f t="shared" si="169"/>
        <v>BC$198</v>
      </c>
      <c r="BD202" s="199" t="str">
        <f t="shared" si="169"/>
        <v>BD$198</v>
      </c>
      <c r="BE202" s="199" t="str">
        <f t="shared" si="169"/>
        <v>BE$198</v>
      </c>
      <c r="BF202" s="199" t="str">
        <f t="shared" si="169"/>
        <v>BF$198</v>
      </c>
      <c r="BG202" s="199" t="str">
        <f t="shared" si="169"/>
        <v>BG$198</v>
      </c>
      <c r="BH202" s="199" t="str">
        <f t="shared" si="169"/>
        <v>BH$198</v>
      </c>
      <c r="BI202" s="199" t="str">
        <f t="shared" si="169"/>
        <v>BI$198</v>
      </c>
      <c r="BJ202" s="199" t="str">
        <f t="shared" si="169"/>
        <v>BJ$198</v>
      </c>
      <c r="BK202" s="199" t="str">
        <f t="shared" si="169"/>
        <v>BK$198</v>
      </c>
      <c r="BL202" s="199" t="str">
        <f t="shared" si="169"/>
        <v>BL$198</v>
      </c>
      <c r="BM202" s="199" t="str">
        <f t="shared" si="169"/>
        <v>BM$198</v>
      </c>
      <c r="BN202" s="199" t="str">
        <f t="shared" si="169"/>
        <v>BN$198</v>
      </c>
      <c r="BO202" s="199" t="str">
        <f t="shared" si="169"/>
        <v>BO$198</v>
      </c>
      <c r="BP202" s="199" t="str">
        <f t="shared" si="169"/>
        <v>BP$198</v>
      </c>
      <c r="BQ202" s="199" t="str">
        <f t="shared" si="169"/>
        <v>BQ$198</v>
      </c>
      <c r="BR202" s="199" t="str">
        <f t="shared" si="169"/>
        <v>BR$198</v>
      </c>
      <c r="BS202" s="199" t="str">
        <f t="shared" si="169"/>
        <v>BS$198</v>
      </c>
      <c r="BT202" s="199" t="str">
        <f t="shared" si="169"/>
        <v>BT$198</v>
      </c>
      <c r="BU202" s="199" t="str">
        <f t="shared" si="169"/>
        <v>BU$198</v>
      </c>
      <c r="BV202" s="199" t="str">
        <f t="shared" si="169"/>
        <v>BV$198</v>
      </c>
      <c r="BW202" s="199" t="str">
        <f t="shared" si="169"/>
        <v>BW$198</v>
      </c>
      <c r="BX202" s="199" t="str">
        <f t="shared" si="169"/>
        <v>BX$198</v>
      </c>
      <c r="BY202" s="199" t="str">
        <f t="shared" si="169"/>
        <v>BY$198</v>
      </c>
      <c r="BZ202" s="199" t="str">
        <f t="shared" si="169"/>
        <v>BZ$198</v>
      </c>
      <c r="CA202" s="199" t="str">
        <f t="shared" si="169"/>
        <v>CA$198</v>
      </c>
      <c r="CB202" s="199" t="str">
        <f t="shared" si="169"/>
        <v>CB$198</v>
      </c>
      <c r="CC202" s="199" t="str">
        <f t="shared" si="169"/>
        <v>CC$198</v>
      </c>
      <c r="CD202" s="199" t="str">
        <f t="shared" si="169"/>
        <v>CD$198</v>
      </c>
      <c r="CE202" s="199" t="str">
        <f t="shared" ref="CE202:CK202" si="170">ADDRESS(ROW(CE198),COLUMN(CE198),2)</f>
        <v>CE$198</v>
      </c>
      <c r="CF202" s="199" t="str">
        <f t="shared" si="170"/>
        <v>CF$198</v>
      </c>
      <c r="CG202" s="199" t="str">
        <f t="shared" si="170"/>
        <v>CG$198</v>
      </c>
      <c r="CH202" s="199" t="str">
        <f t="shared" si="170"/>
        <v>CH$198</v>
      </c>
      <c r="CI202" s="199" t="str">
        <f t="shared" si="170"/>
        <v>CI$198</v>
      </c>
      <c r="CJ202" s="199" t="str">
        <f t="shared" si="170"/>
        <v>CJ$198</v>
      </c>
      <c r="CK202" s="199" t="str">
        <f t="shared" si="170"/>
        <v>CK$198</v>
      </c>
      <c r="CL202" s="199" t="str">
        <f t="shared" ref="CL202" si="171">ADDRESS(ROW(CL198),COLUMN(CL198),2)</f>
        <v>CL$198</v>
      </c>
    </row>
    <row r="203" spans="2:90" x14ac:dyDescent="0.4">
      <c r="B203" s="8" t="s">
        <v>488</v>
      </c>
      <c r="D203" t="s">
        <v>259</v>
      </c>
      <c r="E203" s="8" t="str">
        <f t="shared" si="160"/>
        <v>203 AD-EV</v>
      </c>
      <c r="G203" t="s">
        <v>332</v>
      </c>
      <c r="H203" s="12"/>
      <c r="I203" s="60"/>
      <c r="J203" s="60"/>
      <c r="K203" s="15"/>
      <c r="L203" s="15"/>
      <c r="M203" s="15"/>
      <c r="N203" s="15"/>
      <c r="O203" s="15"/>
      <c r="P203" s="15"/>
      <c r="R203" s="15"/>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row>
    <row r="204" spans="2:90" x14ac:dyDescent="0.4">
      <c r="B204" s="8" t="s">
        <v>493</v>
      </c>
      <c r="D204" t="s">
        <v>259</v>
      </c>
      <c r="E204" s="8" t="str">
        <f t="shared" si="160"/>
        <v>204 AD-EV</v>
      </c>
      <c r="G204" t="s">
        <v>332</v>
      </c>
      <c r="H204" s="12"/>
      <c r="I204" s="60"/>
      <c r="J204" s="60"/>
      <c r="K204" s="15"/>
      <c r="L204" s="15"/>
      <c r="M204" s="15"/>
      <c r="N204" s="15"/>
      <c r="O204" s="15"/>
      <c r="P204" s="15"/>
      <c r="R204" s="15"/>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8" t="s">
        <v>463</v>
      </c>
      <c r="D205" t="s">
        <v>259</v>
      </c>
      <c r="E205" s="8" t="str">
        <f t="shared" si="160"/>
        <v>205 AD-EV</v>
      </c>
      <c r="G205" t="s">
        <v>332</v>
      </c>
      <c r="H205" s="12"/>
      <c r="I205" s="60"/>
      <c r="J205" s="60"/>
      <c r="K205" s="15"/>
      <c r="L205" s="15"/>
      <c r="M205" s="15"/>
      <c r="N205" s="15"/>
      <c r="O205" s="15"/>
      <c r="P205" s="15"/>
      <c r="R205" s="15"/>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8" t="s">
        <v>464</v>
      </c>
      <c r="D206" t="s">
        <v>259</v>
      </c>
      <c r="E206" s="8" t="str">
        <f t="shared" si="160"/>
        <v>206 AD-EV</v>
      </c>
      <c r="G206" t="s">
        <v>332</v>
      </c>
      <c r="H206" s="12"/>
      <c r="I206" s="60"/>
      <c r="J206" s="60"/>
      <c r="K206" s="15"/>
      <c r="L206" s="15"/>
      <c r="M206" s="15"/>
      <c r="N206" s="15"/>
      <c r="O206" s="15"/>
      <c r="P206" s="15"/>
      <c r="R206" s="15"/>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row>
    <row r="207" spans="2:90" x14ac:dyDescent="0.4">
      <c r="B207" s="181" t="s">
        <v>459</v>
      </c>
      <c r="E207" s="8"/>
      <c r="H207" s="182"/>
      <c r="I207" s="183"/>
      <c r="J207" s="183"/>
      <c r="K207" s="184"/>
      <c r="L207" s="184"/>
      <c r="M207" s="184"/>
      <c r="N207" s="184"/>
      <c r="O207" s="184"/>
      <c r="P207" s="184"/>
      <c r="R207" s="185"/>
      <c r="S207" s="186"/>
      <c r="T207" s="186"/>
      <c r="U207" s="186"/>
      <c r="V207" s="186"/>
      <c r="W207" s="186"/>
      <c r="X207" s="186"/>
      <c r="Y207" s="186"/>
      <c r="Z207" s="186"/>
      <c r="AA207" s="186"/>
      <c r="AB207" s="186"/>
      <c r="AC207" s="186"/>
      <c r="AD207" s="186"/>
      <c r="AE207" s="186"/>
      <c r="AF207" s="186"/>
      <c r="AG207" s="186"/>
      <c r="AH207" s="186"/>
      <c r="AI207" s="186"/>
      <c r="AJ207" s="186"/>
      <c r="AK207" s="186"/>
      <c r="AL207" s="186"/>
      <c r="AM207" s="186"/>
      <c r="AN207" s="186"/>
      <c r="AO207" s="186"/>
      <c r="AP207" s="186"/>
      <c r="AQ207" s="186"/>
      <c r="AR207" s="186"/>
      <c r="AS207" s="186"/>
      <c r="AT207" s="186"/>
      <c r="AU207" s="186"/>
      <c r="AV207" s="186"/>
      <c r="AW207" s="186"/>
      <c r="AX207" s="186"/>
      <c r="AY207" s="186"/>
      <c r="AZ207" s="186"/>
      <c r="BA207" s="186"/>
      <c r="BB207" s="186"/>
      <c r="BC207" s="186"/>
      <c r="BD207" s="186"/>
      <c r="BE207" s="186"/>
      <c r="BF207" s="186"/>
      <c r="BG207" s="186"/>
      <c r="BH207" s="186"/>
      <c r="BI207" s="186"/>
      <c r="BJ207" s="186"/>
      <c r="BK207" s="186"/>
      <c r="BL207" s="186"/>
      <c r="BM207" s="186"/>
      <c r="BN207" s="186"/>
      <c r="BO207" s="186"/>
      <c r="BP207" s="186"/>
      <c r="BQ207" s="186"/>
      <c r="BR207" s="186"/>
      <c r="BS207" s="186"/>
      <c r="BT207" s="186"/>
      <c r="BU207" s="186"/>
      <c r="BV207" s="186"/>
      <c r="BW207" s="186"/>
      <c r="BX207" s="186"/>
      <c r="BY207" s="186"/>
      <c r="BZ207" s="186"/>
      <c r="CA207" s="186"/>
      <c r="CB207" s="186"/>
      <c r="CC207" s="186"/>
      <c r="CD207" s="186"/>
      <c r="CE207" s="186"/>
      <c r="CF207" s="186"/>
      <c r="CG207" s="186"/>
      <c r="CH207" s="186"/>
      <c r="CI207" s="186"/>
      <c r="CJ207" s="186"/>
      <c r="CK207" s="186"/>
      <c r="CL207" s="186"/>
    </row>
    <row r="208" spans="2:90" x14ac:dyDescent="0.4">
      <c r="B208" s="181" t="s">
        <v>456</v>
      </c>
      <c r="E208" s="8"/>
      <c r="H208" s="182"/>
      <c r="I208" s="183"/>
      <c r="J208" s="183"/>
      <c r="K208" s="184"/>
      <c r="L208" s="184"/>
      <c r="M208" s="184"/>
      <c r="N208" s="184"/>
      <c r="O208" s="184"/>
      <c r="P208" s="184"/>
      <c r="R208" s="185"/>
      <c r="S208" s="186"/>
      <c r="T208" s="186"/>
      <c r="U208" s="186"/>
      <c r="V208" s="186"/>
      <c r="W208" s="186"/>
      <c r="X208" s="186"/>
      <c r="Y208" s="186"/>
      <c r="Z208" s="186"/>
      <c r="AA208" s="186"/>
      <c r="AB208" s="186"/>
      <c r="AC208" s="186"/>
      <c r="AD208" s="186"/>
      <c r="AE208" s="186"/>
      <c r="AF208" s="186"/>
      <c r="AG208" s="186"/>
      <c r="AH208" s="186"/>
      <c r="AI208" s="186"/>
      <c r="AJ208" s="186"/>
      <c r="AK208" s="186"/>
      <c r="AL208" s="186"/>
      <c r="AM208" s="186"/>
      <c r="AN208" s="186"/>
      <c r="AO208" s="186"/>
      <c r="AP208" s="186"/>
      <c r="AQ208" s="186"/>
      <c r="AR208" s="186"/>
      <c r="AS208" s="186"/>
      <c r="AT208" s="186"/>
      <c r="AU208" s="186"/>
      <c r="AV208" s="186"/>
      <c r="AW208" s="186"/>
      <c r="AX208" s="186"/>
      <c r="AY208" s="186"/>
      <c r="AZ208" s="186"/>
      <c r="BA208" s="186"/>
      <c r="BB208" s="186"/>
      <c r="BC208" s="186"/>
      <c r="BD208" s="186"/>
      <c r="BE208" s="186"/>
      <c r="BF208" s="186"/>
      <c r="BG208" s="186"/>
      <c r="BH208" s="186"/>
      <c r="BI208" s="186"/>
      <c r="BJ208" s="186"/>
      <c r="BK208" s="186"/>
      <c r="BL208" s="186"/>
      <c r="BM208" s="186"/>
      <c r="BN208" s="186"/>
      <c r="BO208" s="186"/>
      <c r="BP208" s="186"/>
      <c r="BQ208" s="186"/>
      <c r="BR208" s="186"/>
      <c r="BS208" s="186"/>
      <c r="BT208" s="186"/>
      <c r="BU208" s="186"/>
      <c r="BV208" s="186"/>
      <c r="BW208" s="186"/>
      <c r="BX208" s="186"/>
      <c r="BY208" s="186"/>
      <c r="BZ208" s="186"/>
      <c r="CA208" s="186"/>
      <c r="CB208" s="186"/>
      <c r="CC208" s="186"/>
      <c r="CD208" s="186"/>
      <c r="CE208" s="186"/>
      <c r="CF208" s="186"/>
      <c r="CG208" s="186"/>
      <c r="CH208" s="186"/>
      <c r="CI208" s="186"/>
      <c r="CJ208" s="186"/>
      <c r="CK208" s="186"/>
      <c r="CL208" s="186"/>
    </row>
    <row r="209" spans="2:90" x14ac:dyDescent="0.4">
      <c r="B209" s="167"/>
      <c r="E209" s="8"/>
      <c r="H209" s="31"/>
      <c r="I209" s="73"/>
      <c r="J209" s="73"/>
      <c r="K209" s="39"/>
      <c r="L209" s="39"/>
      <c r="M209" s="39"/>
      <c r="N209" s="39"/>
      <c r="O209" s="39"/>
      <c r="P209" s="39"/>
      <c r="R209" s="38"/>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row>
    <row r="210" spans="2:90" x14ac:dyDescent="0.4">
      <c r="B210" s="66" t="s">
        <v>409</v>
      </c>
      <c r="C210" s="31"/>
      <c r="D210" t="s">
        <v>260</v>
      </c>
      <c r="E210" s="8" t="str">
        <f t="shared" ref="E210:E222" si="172">ROW()&amp;" "&amp;D210</f>
        <v>210 TAM-ER</v>
      </c>
      <c r="F210" t="s">
        <v>342</v>
      </c>
      <c r="G210" s="31" t="s">
        <v>243</v>
      </c>
      <c r="H210" s="22"/>
      <c r="I210" s="287"/>
      <c r="J210" s="287"/>
      <c r="K210" s="22"/>
      <c r="L210" s="22"/>
      <c r="M210" s="22"/>
      <c r="N210" s="22"/>
      <c r="O210" s="22"/>
      <c r="P210" s="22"/>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row>
    <row r="211" spans="2:90" x14ac:dyDescent="0.4">
      <c r="B211" s="123" t="s">
        <v>63</v>
      </c>
      <c r="C211" s="27"/>
      <c r="D211" s="27" t="s">
        <v>260</v>
      </c>
      <c r="E211" s="9" t="str">
        <f t="shared" si="172"/>
        <v>211 TAM-ER</v>
      </c>
      <c r="F211" s="27"/>
      <c r="G211" s="27" t="str">
        <f>E211</f>
        <v>211 TAM-ER</v>
      </c>
      <c r="H211" s="27"/>
      <c r="J211" s="176">
        <v>100</v>
      </c>
      <c r="K211" s="33">
        <f t="shared" ref="K211:P211" si="173">SUMIF($4:$4,K$2,211:211)</f>
        <v>105.11618978817329</v>
      </c>
      <c r="L211" s="33">
        <f t="shared" si="173"/>
        <v>110.49413355583269</v>
      </c>
      <c r="M211" s="33">
        <f t="shared" si="173"/>
        <v>116.14722313334676</v>
      </c>
      <c r="N211" s="33">
        <f t="shared" si="173"/>
        <v>122.08953550254191</v>
      </c>
      <c r="O211" s="33">
        <f t="shared" si="173"/>
        <v>128.33586785035118</v>
      </c>
      <c r="P211" s="33">
        <f t="shared" si="173"/>
        <v>134.9017744158744</v>
      </c>
      <c r="R211" s="177">
        <f>J211</f>
        <v>100</v>
      </c>
      <c r="S211" s="177">
        <f t="shared" ref="S211:AX211" si="174">R211*(1+S212)</f>
        <v>100.41666666666667</v>
      </c>
      <c r="T211" s="177">
        <f t="shared" si="174"/>
        <v>100.83506944444444</v>
      </c>
      <c r="U211" s="177">
        <f t="shared" si="174"/>
        <v>101.25521556712962</v>
      </c>
      <c r="V211" s="177">
        <f t="shared" si="174"/>
        <v>101.67711229865932</v>
      </c>
      <c r="W211" s="177">
        <f t="shared" si="174"/>
        <v>102.10076693323707</v>
      </c>
      <c r="X211" s="177">
        <f t="shared" si="174"/>
        <v>102.52618679545888</v>
      </c>
      <c r="Y211" s="177">
        <f t="shared" si="174"/>
        <v>102.95337924043996</v>
      </c>
      <c r="Z211" s="177">
        <f t="shared" si="174"/>
        <v>103.38235165394178</v>
      </c>
      <c r="AA211" s="177">
        <f t="shared" si="174"/>
        <v>103.81311145249987</v>
      </c>
      <c r="AB211" s="177">
        <f t="shared" si="174"/>
        <v>104.24566608355195</v>
      </c>
      <c r="AC211" s="177">
        <f t="shared" si="174"/>
        <v>104.68002302556675</v>
      </c>
      <c r="AD211" s="177">
        <f t="shared" si="174"/>
        <v>105.11618978817329</v>
      </c>
      <c r="AE211" s="177">
        <f t="shared" si="174"/>
        <v>105.55417391229068</v>
      </c>
      <c r="AF211" s="177">
        <f t="shared" si="174"/>
        <v>105.99398297025856</v>
      </c>
      <c r="AG211" s="177">
        <f t="shared" si="174"/>
        <v>106.43562456596797</v>
      </c>
      <c r="AH211" s="177">
        <f t="shared" si="174"/>
        <v>106.87910633499284</v>
      </c>
      <c r="AI211" s="177">
        <f t="shared" si="174"/>
        <v>107.32443594472197</v>
      </c>
      <c r="AJ211" s="177">
        <f t="shared" si="174"/>
        <v>107.77162109449165</v>
      </c>
      <c r="AK211" s="177">
        <f t="shared" si="174"/>
        <v>108.2206695157187</v>
      </c>
      <c r="AL211" s="177">
        <f t="shared" si="174"/>
        <v>108.67158897203419</v>
      </c>
      <c r="AM211" s="177">
        <f t="shared" si="174"/>
        <v>109.12438725941766</v>
      </c>
      <c r="AN211" s="177">
        <f t="shared" si="174"/>
        <v>109.5790722063319</v>
      </c>
      <c r="AO211" s="177">
        <f t="shared" si="174"/>
        <v>110.03565167385828</v>
      </c>
      <c r="AP211" s="177">
        <f t="shared" si="174"/>
        <v>110.49413355583269</v>
      </c>
      <c r="AQ211" s="177">
        <f t="shared" si="174"/>
        <v>110.95452577898199</v>
      </c>
      <c r="AR211" s="177">
        <f t="shared" si="174"/>
        <v>111.41683630306107</v>
      </c>
      <c r="AS211" s="177">
        <f t="shared" si="174"/>
        <v>111.88107312099049</v>
      </c>
      <c r="AT211" s="177">
        <f t="shared" si="174"/>
        <v>112.34724425899462</v>
      </c>
      <c r="AU211" s="177">
        <f t="shared" si="174"/>
        <v>112.81535777674043</v>
      </c>
      <c r="AV211" s="177">
        <f t="shared" si="174"/>
        <v>113.28542176747685</v>
      </c>
      <c r="AW211" s="177">
        <f t="shared" si="174"/>
        <v>113.75744435817467</v>
      </c>
      <c r="AX211" s="177">
        <f t="shared" si="174"/>
        <v>114.23143370966706</v>
      </c>
      <c r="AY211" s="177">
        <f t="shared" ref="AY211:CD211" si="175">AX211*(1+AY212)</f>
        <v>114.70739801679066</v>
      </c>
      <c r="AZ211" s="177">
        <f t="shared" si="175"/>
        <v>115.18534550852729</v>
      </c>
      <c r="BA211" s="177">
        <f t="shared" si="175"/>
        <v>115.66528444814615</v>
      </c>
      <c r="BB211" s="177">
        <f t="shared" si="175"/>
        <v>116.14722313334676</v>
      </c>
      <c r="BC211" s="177">
        <f t="shared" si="175"/>
        <v>116.63116989640237</v>
      </c>
      <c r="BD211" s="177">
        <f t="shared" si="175"/>
        <v>117.11713310430405</v>
      </c>
      <c r="BE211" s="177">
        <f t="shared" si="175"/>
        <v>117.60512115890531</v>
      </c>
      <c r="BF211" s="177">
        <f t="shared" si="175"/>
        <v>118.09514249706741</v>
      </c>
      <c r="BG211" s="177">
        <f t="shared" si="175"/>
        <v>118.5872055908052</v>
      </c>
      <c r="BH211" s="177">
        <f t="shared" si="175"/>
        <v>119.08131894743354</v>
      </c>
      <c r="BI211" s="177">
        <f t="shared" si="175"/>
        <v>119.57749110971452</v>
      </c>
      <c r="BJ211" s="177">
        <f t="shared" si="175"/>
        <v>120.07573065600499</v>
      </c>
      <c r="BK211" s="177">
        <f t="shared" si="175"/>
        <v>120.57604620040502</v>
      </c>
      <c r="BL211" s="177">
        <f t="shared" si="175"/>
        <v>121.0784463929067</v>
      </c>
      <c r="BM211" s="177">
        <f t="shared" si="175"/>
        <v>121.5829399195438</v>
      </c>
      <c r="BN211" s="177">
        <f t="shared" si="175"/>
        <v>122.08953550254191</v>
      </c>
      <c r="BO211" s="177">
        <f t="shared" si="175"/>
        <v>122.59824190046916</v>
      </c>
      <c r="BP211" s="177">
        <f t="shared" si="175"/>
        <v>123.10906790838779</v>
      </c>
      <c r="BQ211" s="177">
        <f t="shared" si="175"/>
        <v>123.62202235800606</v>
      </c>
      <c r="BR211" s="177">
        <f t="shared" si="175"/>
        <v>124.13711411783109</v>
      </c>
      <c r="BS211" s="177">
        <f t="shared" si="175"/>
        <v>124.65435209332205</v>
      </c>
      <c r="BT211" s="177">
        <f t="shared" si="175"/>
        <v>125.17374522704422</v>
      </c>
      <c r="BU211" s="177">
        <f t="shared" si="175"/>
        <v>125.69530249882357</v>
      </c>
      <c r="BV211" s="177">
        <f t="shared" si="175"/>
        <v>126.219032925902</v>
      </c>
      <c r="BW211" s="177">
        <f t="shared" si="175"/>
        <v>126.74494556309325</v>
      </c>
      <c r="BX211" s="177">
        <f t="shared" si="175"/>
        <v>127.27304950293947</v>
      </c>
      <c r="BY211" s="177">
        <f t="shared" si="175"/>
        <v>127.80335387586838</v>
      </c>
      <c r="BZ211" s="177">
        <f t="shared" si="175"/>
        <v>128.33586785035118</v>
      </c>
      <c r="CA211" s="177">
        <f t="shared" si="175"/>
        <v>128.87060063306097</v>
      </c>
      <c r="CB211" s="177">
        <f t="shared" si="175"/>
        <v>129.40756146903206</v>
      </c>
      <c r="CC211" s="177">
        <f t="shared" si="175"/>
        <v>129.94675964181968</v>
      </c>
      <c r="CD211" s="177">
        <f t="shared" si="175"/>
        <v>130.4882044736606</v>
      </c>
      <c r="CE211" s="177">
        <f t="shared" ref="CE211:CL211" si="176">CD211*(1+CE212)</f>
        <v>131.0319053256342</v>
      </c>
      <c r="CF211" s="177">
        <f t="shared" si="176"/>
        <v>131.57787159782433</v>
      </c>
      <c r="CG211" s="177">
        <f t="shared" si="176"/>
        <v>132.12611272948192</v>
      </c>
      <c r="CH211" s="177">
        <f t="shared" si="176"/>
        <v>132.67663819918809</v>
      </c>
      <c r="CI211" s="177">
        <f t="shared" si="176"/>
        <v>133.22945752501803</v>
      </c>
      <c r="CJ211" s="177">
        <f t="shared" si="176"/>
        <v>133.7845802647056</v>
      </c>
      <c r="CK211" s="177">
        <f t="shared" si="176"/>
        <v>134.34201601580853</v>
      </c>
      <c r="CL211" s="177">
        <f t="shared" si="176"/>
        <v>134.9017744158744</v>
      </c>
    </row>
    <row r="212" spans="2:90" x14ac:dyDescent="0.4">
      <c r="B212" s="141" t="s">
        <v>64</v>
      </c>
      <c r="D212" t="s">
        <v>260</v>
      </c>
      <c r="E212" s="8" t="str">
        <f t="shared" si="172"/>
        <v>212 TAM-ER</v>
      </c>
      <c r="G212" t="str">
        <f>E212</f>
        <v>212 TAM-ER</v>
      </c>
      <c r="H212" s="12"/>
      <c r="J212"/>
      <c r="K212" s="16">
        <v>0.05</v>
      </c>
      <c r="L212" s="16">
        <v>0.05</v>
      </c>
      <c r="M212" s="16">
        <v>0.05</v>
      </c>
      <c r="N212" s="16">
        <v>0.05</v>
      </c>
      <c r="O212" s="16">
        <v>0.05</v>
      </c>
      <c r="P212" s="16">
        <v>0.05</v>
      </c>
      <c r="R212" s="20" cm="1">
        <f t="array" ref="R212">INDEX($I:$P,ROW(),MATCH(S$3,$I$2:$P$2,0))/12</f>
        <v>4.1666666666666666E-3</v>
      </c>
      <c r="S212" s="20" cm="1">
        <f t="array" ref="S212">INDEX($I:$P,ROW(),MATCH(S$3,$I$2:$P$2,0))/12</f>
        <v>4.1666666666666666E-3</v>
      </c>
      <c r="T212" s="20" cm="1">
        <f t="array" ref="T212">INDEX($I:$P,ROW(),MATCH(T$3,$I$2:$P$2,0))/12</f>
        <v>4.1666666666666666E-3</v>
      </c>
      <c r="U212" s="20" cm="1">
        <f t="array" ref="U212">INDEX($I:$P,ROW(),MATCH(U$3,$I$2:$P$2,0))/12</f>
        <v>4.1666666666666666E-3</v>
      </c>
      <c r="V212" s="20" cm="1">
        <f t="array" ref="V212">INDEX($I:$P,ROW(),MATCH(V$3,$I$2:$P$2,0))/12</f>
        <v>4.1666666666666666E-3</v>
      </c>
      <c r="W212" s="20" cm="1">
        <f t="array" ref="W212">INDEX($I:$P,ROW(),MATCH(W$3,$I$2:$P$2,0))/12</f>
        <v>4.1666666666666666E-3</v>
      </c>
      <c r="X212" s="20" cm="1">
        <f t="array" ref="X212">INDEX($I:$P,ROW(),MATCH(X$3,$I$2:$P$2,0))/12</f>
        <v>4.1666666666666666E-3</v>
      </c>
      <c r="Y212" s="20" cm="1">
        <f t="array" ref="Y212">INDEX($I:$P,ROW(),MATCH(Y$3,$I$2:$P$2,0))/12</f>
        <v>4.1666666666666666E-3</v>
      </c>
      <c r="Z212" s="20" cm="1">
        <f t="array" ref="Z212">INDEX($I:$P,ROW(),MATCH(Z$3,$I$2:$P$2,0))/12</f>
        <v>4.1666666666666666E-3</v>
      </c>
      <c r="AA212" s="20" cm="1">
        <f t="array" ref="AA212">INDEX($I:$P,ROW(),MATCH(AA$3,$I$2:$P$2,0))/12</f>
        <v>4.1666666666666666E-3</v>
      </c>
      <c r="AB212" s="20" cm="1">
        <f t="array" ref="AB212">INDEX($I:$P,ROW(),MATCH(AB$3,$I$2:$P$2,0))/12</f>
        <v>4.1666666666666666E-3</v>
      </c>
      <c r="AC212" s="20" cm="1">
        <f t="array" ref="AC212">INDEX($I:$P,ROW(),MATCH(AC$3,$I$2:$P$2,0))/12</f>
        <v>4.1666666666666666E-3</v>
      </c>
      <c r="AD212" s="20" cm="1">
        <f t="array" ref="AD212">INDEX($I:$P,ROW(),MATCH(AD$3,$I$2:$P$2,0))/12</f>
        <v>4.1666666666666666E-3</v>
      </c>
      <c r="AE212" s="20" cm="1">
        <f t="array" ref="AE212">INDEX($I:$P,ROW(),MATCH(AE$3,$I$2:$P$2,0))/12</f>
        <v>4.1666666666666666E-3</v>
      </c>
      <c r="AF212" s="20" cm="1">
        <f t="array" ref="AF212">INDEX($I:$P,ROW(),MATCH(AF$3,$I$2:$P$2,0))/12</f>
        <v>4.1666666666666666E-3</v>
      </c>
      <c r="AG212" s="20" cm="1">
        <f t="array" ref="AG212">INDEX($I:$P,ROW(),MATCH(AG$3,$I$2:$P$2,0))/12</f>
        <v>4.1666666666666666E-3</v>
      </c>
      <c r="AH212" s="20" cm="1">
        <f t="array" ref="AH212">INDEX($I:$P,ROW(),MATCH(AH$3,$I$2:$P$2,0))/12</f>
        <v>4.1666666666666666E-3</v>
      </c>
      <c r="AI212" s="20" cm="1">
        <f t="array" ref="AI212">INDEX($I:$P,ROW(),MATCH(AI$3,$I$2:$P$2,0))/12</f>
        <v>4.1666666666666666E-3</v>
      </c>
      <c r="AJ212" s="20" cm="1">
        <f t="array" ref="AJ212">INDEX($I:$P,ROW(),MATCH(AJ$3,$I$2:$P$2,0))/12</f>
        <v>4.1666666666666666E-3</v>
      </c>
      <c r="AK212" s="20" cm="1">
        <f t="array" ref="AK212">INDEX($I:$P,ROW(),MATCH(AK$3,$I$2:$P$2,0))/12</f>
        <v>4.1666666666666666E-3</v>
      </c>
      <c r="AL212" s="20" cm="1">
        <f t="array" ref="AL212">INDEX($I:$P,ROW(),MATCH(AL$3,$I$2:$P$2,0))/12</f>
        <v>4.1666666666666666E-3</v>
      </c>
      <c r="AM212" s="20" cm="1">
        <f t="array" ref="AM212">INDEX($I:$P,ROW(),MATCH(AM$3,$I$2:$P$2,0))/12</f>
        <v>4.1666666666666666E-3</v>
      </c>
      <c r="AN212" s="20" cm="1">
        <f t="array" ref="AN212">INDEX($I:$P,ROW(),MATCH(AN$3,$I$2:$P$2,0))/12</f>
        <v>4.1666666666666666E-3</v>
      </c>
      <c r="AO212" s="20" cm="1">
        <f t="array" ref="AO212">INDEX($I:$P,ROW(),MATCH(AO$3,$I$2:$P$2,0))/12</f>
        <v>4.1666666666666666E-3</v>
      </c>
      <c r="AP212" s="20" cm="1">
        <f t="array" ref="AP212">INDEX($I:$P,ROW(),MATCH(AP$3,$I$2:$P$2,0))/12</f>
        <v>4.1666666666666666E-3</v>
      </c>
      <c r="AQ212" s="20" cm="1">
        <f t="array" ref="AQ212">INDEX($I:$P,ROW(),MATCH(AQ$3,$I$2:$P$2,0))/12</f>
        <v>4.1666666666666666E-3</v>
      </c>
      <c r="AR212" s="20" cm="1">
        <f t="array" ref="AR212">INDEX($I:$P,ROW(),MATCH(AR$3,$I$2:$P$2,0))/12</f>
        <v>4.1666666666666666E-3</v>
      </c>
      <c r="AS212" s="20" cm="1">
        <f t="array" ref="AS212">INDEX($I:$P,ROW(),MATCH(AS$3,$I$2:$P$2,0))/12</f>
        <v>4.1666666666666666E-3</v>
      </c>
      <c r="AT212" s="20" cm="1">
        <f t="array" ref="AT212">INDEX($I:$P,ROW(),MATCH(AT$3,$I$2:$P$2,0))/12</f>
        <v>4.1666666666666666E-3</v>
      </c>
      <c r="AU212" s="20" cm="1">
        <f t="array" ref="AU212">INDEX($I:$P,ROW(),MATCH(AU$3,$I$2:$P$2,0))/12</f>
        <v>4.1666666666666666E-3</v>
      </c>
      <c r="AV212" s="20" cm="1">
        <f t="array" ref="AV212">INDEX($I:$P,ROW(),MATCH(AV$3,$I$2:$P$2,0))/12</f>
        <v>4.1666666666666666E-3</v>
      </c>
      <c r="AW212" s="20" cm="1">
        <f t="array" ref="AW212">INDEX($I:$P,ROW(),MATCH(AW$3,$I$2:$P$2,0))/12</f>
        <v>4.1666666666666666E-3</v>
      </c>
      <c r="AX212" s="20" cm="1">
        <f t="array" ref="AX212">INDEX($I:$P,ROW(),MATCH(AX$3,$I$2:$P$2,0))/12</f>
        <v>4.1666666666666666E-3</v>
      </c>
      <c r="AY212" s="20" cm="1">
        <f t="array" ref="AY212">INDEX($I:$P,ROW(),MATCH(AY$3,$I$2:$P$2,0))/12</f>
        <v>4.1666666666666666E-3</v>
      </c>
      <c r="AZ212" s="20" cm="1">
        <f t="array" ref="AZ212">INDEX($I:$P,ROW(),MATCH(AZ$3,$I$2:$P$2,0))/12</f>
        <v>4.1666666666666666E-3</v>
      </c>
      <c r="BA212" s="20" cm="1">
        <f t="array" ref="BA212">INDEX($I:$P,ROW(),MATCH(BA$3,$I$2:$P$2,0))/12</f>
        <v>4.1666666666666666E-3</v>
      </c>
      <c r="BB212" s="20" cm="1">
        <f t="array" ref="BB212">INDEX($I:$P,ROW(),MATCH(BB$3,$I$2:$P$2,0))/12</f>
        <v>4.1666666666666666E-3</v>
      </c>
      <c r="BC212" s="20" cm="1">
        <f t="array" ref="BC212">INDEX($I:$P,ROW(),MATCH(BC$3,$I$2:$P$2,0))/12</f>
        <v>4.1666666666666666E-3</v>
      </c>
      <c r="BD212" s="20" cm="1">
        <f t="array" ref="BD212">INDEX($I:$P,ROW(),MATCH(BD$3,$I$2:$P$2,0))/12</f>
        <v>4.1666666666666666E-3</v>
      </c>
      <c r="BE212" s="20" cm="1">
        <f t="array" ref="BE212">INDEX($I:$P,ROW(),MATCH(BE$3,$I$2:$P$2,0))/12</f>
        <v>4.1666666666666666E-3</v>
      </c>
      <c r="BF212" s="20" cm="1">
        <f t="array" ref="BF212">INDEX($I:$P,ROW(),MATCH(BF$3,$I$2:$P$2,0))/12</f>
        <v>4.1666666666666666E-3</v>
      </c>
      <c r="BG212" s="20" cm="1">
        <f t="array" ref="BG212">INDEX($I:$P,ROW(),MATCH(BG$3,$I$2:$P$2,0))/12</f>
        <v>4.1666666666666666E-3</v>
      </c>
      <c r="BH212" s="20" cm="1">
        <f t="array" ref="BH212">INDEX($I:$P,ROW(),MATCH(BH$3,$I$2:$P$2,0))/12</f>
        <v>4.1666666666666666E-3</v>
      </c>
      <c r="BI212" s="20" cm="1">
        <f t="array" ref="BI212">INDEX($I:$P,ROW(),MATCH(BI$3,$I$2:$P$2,0))/12</f>
        <v>4.1666666666666666E-3</v>
      </c>
      <c r="BJ212" s="20" cm="1">
        <f t="array" ref="BJ212">INDEX($I:$P,ROW(),MATCH(BJ$3,$I$2:$P$2,0))/12</f>
        <v>4.1666666666666666E-3</v>
      </c>
      <c r="BK212" s="20" cm="1">
        <f t="array" ref="BK212">INDEX($I:$P,ROW(),MATCH(BK$3,$I$2:$P$2,0))/12</f>
        <v>4.1666666666666666E-3</v>
      </c>
      <c r="BL212" s="20" cm="1">
        <f t="array" ref="BL212">INDEX($I:$P,ROW(),MATCH(BL$3,$I$2:$P$2,0))/12</f>
        <v>4.1666666666666666E-3</v>
      </c>
      <c r="BM212" s="20" cm="1">
        <f t="array" ref="BM212">INDEX($I:$P,ROW(),MATCH(BM$3,$I$2:$P$2,0))/12</f>
        <v>4.1666666666666666E-3</v>
      </c>
      <c r="BN212" s="20" cm="1">
        <f t="array" ref="BN212">INDEX($I:$P,ROW(),MATCH(BN$3,$I$2:$P$2,0))/12</f>
        <v>4.1666666666666666E-3</v>
      </c>
      <c r="BO212" s="20" cm="1">
        <f t="array" ref="BO212">INDEX($I:$P,ROW(),MATCH(BO$3,$I$2:$P$2,0))/12</f>
        <v>4.1666666666666666E-3</v>
      </c>
      <c r="BP212" s="20" cm="1">
        <f t="array" ref="BP212">INDEX($I:$P,ROW(),MATCH(BP$3,$I$2:$P$2,0))/12</f>
        <v>4.1666666666666666E-3</v>
      </c>
      <c r="BQ212" s="20" cm="1">
        <f t="array" ref="BQ212">INDEX($I:$P,ROW(),MATCH(BQ$3,$I$2:$P$2,0))/12</f>
        <v>4.1666666666666666E-3</v>
      </c>
      <c r="BR212" s="20" cm="1">
        <f t="array" ref="BR212">INDEX($I:$P,ROW(),MATCH(BR$3,$I$2:$P$2,0))/12</f>
        <v>4.1666666666666666E-3</v>
      </c>
      <c r="BS212" s="20" cm="1">
        <f t="array" ref="BS212">INDEX($I:$P,ROW(),MATCH(BS$3,$I$2:$P$2,0))/12</f>
        <v>4.1666666666666666E-3</v>
      </c>
      <c r="BT212" s="20" cm="1">
        <f t="array" ref="BT212">INDEX($I:$P,ROW(),MATCH(BT$3,$I$2:$P$2,0))/12</f>
        <v>4.1666666666666666E-3</v>
      </c>
      <c r="BU212" s="20" cm="1">
        <f t="array" ref="BU212">INDEX($I:$P,ROW(),MATCH(BU$3,$I$2:$P$2,0))/12</f>
        <v>4.1666666666666666E-3</v>
      </c>
      <c r="BV212" s="20" cm="1">
        <f t="array" ref="BV212">INDEX($I:$P,ROW(),MATCH(BV$3,$I$2:$P$2,0))/12</f>
        <v>4.1666666666666666E-3</v>
      </c>
      <c r="BW212" s="20" cm="1">
        <f t="array" ref="BW212">INDEX($I:$P,ROW(),MATCH(BW$3,$I$2:$P$2,0))/12</f>
        <v>4.1666666666666666E-3</v>
      </c>
      <c r="BX212" s="20" cm="1">
        <f t="array" ref="BX212">INDEX($I:$P,ROW(),MATCH(BX$3,$I$2:$P$2,0))/12</f>
        <v>4.1666666666666666E-3</v>
      </c>
      <c r="BY212" s="20" cm="1">
        <f t="array" ref="BY212">INDEX($I:$P,ROW(),MATCH(BY$3,$I$2:$P$2,0))/12</f>
        <v>4.1666666666666666E-3</v>
      </c>
      <c r="BZ212" s="20" cm="1">
        <f t="array" ref="BZ212">INDEX($I:$P,ROW(),MATCH(BZ$3,$I$2:$P$2,0))/12</f>
        <v>4.1666666666666666E-3</v>
      </c>
      <c r="CA212" s="20" cm="1">
        <f t="array" ref="CA212">INDEX($I:$P,ROW(),MATCH(CA$3,$I$2:$P$2,0))/12</f>
        <v>4.1666666666666666E-3</v>
      </c>
      <c r="CB212" s="20" cm="1">
        <f t="array" ref="CB212">INDEX($I:$P,ROW(),MATCH(CB$3,$I$2:$P$2,0))/12</f>
        <v>4.1666666666666666E-3</v>
      </c>
      <c r="CC212" s="20" cm="1">
        <f t="array" ref="CC212">INDEX($I:$P,ROW(),MATCH(CC$3,$I$2:$P$2,0))/12</f>
        <v>4.1666666666666666E-3</v>
      </c>
      <c r="CD212" s="20" cm="1">
        <f t="array" ref="CD212">INDEX($I:$P,ROW(),MATCH(CD$3,$I$2:$P$2,0))/12</f>
        <v>4.1666666666666666E-3</v>
      </c>
      <c r="CE212" s="20" cm="1">
        <f t="array" ref="CE212">INDEX($I:$P,ROW(),MATCH(CE$3,$I$2:$P$2,0))/12</f>
        <v>4.1666666666666666E-3</v>
      </c>
      <c r="CF212" s="20" cm="1">
        <f t="array" ref="CF212">INDEX($I:$P,ROW(),MATCH(CF$3,$I$2:$P$2,0))/12</f>
        <v>4.1666666666666666E-3</v>
      </c>
      <c r="CG212" s="20" cm="1">
        <f t="array" ref="CG212">INDEX($I:$P,ROW(),MATCH(CG$3,$I$2:$P$2,0))/12</f>
        <v>4.1666666666666666E-3</v>
      </c>
      <c r="CH212" s="20" cm="1">
        <f t="array" ref="CH212">INDEX($I:$P,ROW(),MATCH(CH$3,$I$2:$P$2,0))/12</f>
        <v>4.1666666666666666E-3</v>
      </c>
      <c r="CI212" s="20" cm="1">
        <f t="array" ref="CI212">INDEX($I:$P,ROW(),MATCH(CI$3,$I$2:$P$2,0))/12</f>
        <v>4.1666666666666666E-3</v>
      </c>
      <c r="CJ212" s="20" cm="1">
        <f t="array" ref="CJ212">INDEX($I:$P,ROW(),MATCH(CJ$3,$I$2:$P$2,0))/12</f>
        <v>4.1666666666666666E-3</v>
      </c>
      <c r="CK212" s="20" cm="1">
        <f t="array" ref="CK212">INDEX($I:$P,ROW(),MATCH(CK$3,$I$2:$P$2,0))/12</f>
        <v>4.1666666666666666E-3</v>
      </c>
      <c r="CL212" s="20" cm="1">
        <f t="array" ref="CL212">INDEX($I:$P,ROW(),MATCH(CL$3,$I$2:$P$2,0))/12</f>
        <v>4.1666666666666666E-3</v>
      </c>
    </row>
    <row r="213" spans="2:90" x14ac:dyDescent="0.4">
      <c r="B213" s="141" t="s">
        <v>65</v>
      </c>
      <c r="D213" t="s">
        <v>260</v>
      </c>
      <c r="E213" s="8" t="str">
        <f t="shared" si="172"/>
        <v>213 TAM-ER</v>
      </c>
      <c r="G213" t="str">
        <f>E213</f>
        <v>213 TAM-ER</v>
      </c>
      <c r="H213" s="12"/>
      <c r="J213"/>
      <c r="K213" s="162">
        <v>4.8000000000000001E-2</v>
      </c>
      <c r="L213" s="162">
        <v>8.5999999999999993E-2</v>
      </c>
      <c r="M213" s="162">
        <v>0.124</v>
      </c>
      <c r="N213" s="162">
        <v>0.16200000000000001</v>
      </c>
      <c r="O213" s="162">
        <v>0.2</v>
      </c>
      <c r="P213" s="162">
        <v>0.2</v>
      </c>
      <c r="R213" s="163"/>
      <c r="S213" s="163" cm="1">
        <f t="array" ref="S213">(INDEX($I:$O,ROW(),MATCH(S$3,$I$2:$O$2,0))/12-INDEX($I:$O,ROW(),MATCH(S$3-1,$I$2:$O$2,0))/12)+R213</f>
        <v>4.0000000000000001E-3</v>
      </c>
      <c r="T213" s="163" cm="1">
        <f t="array" ref="T213">(INDEX($I:$O,ROW(),MATCH(T$3,$I$2:$O$2,0))/12-INDEX($I:$O,ROW(),MATCH(T$3-1,$I$2:$O$2,0))/12)+S213</f>
        <v>8.0000000000000002E-3</v>
      </c>
      <c r="U213" s="163" cm="1">
        <f t="array" ref="U213">(INDEX($I:$O,ROW(),MATCH(U$3,$I$2:$O$2,0))/12-INDEX($I:$O,ROW(),MATCH(U$3-1,$I$2:$O$2,0))/12)+T213</f>
        <v>1.2E-2</v>
      </c>
      <c r="V213" s="163" cm="1">
        <f t="array" ref="V213">(INDEX($I:$O,ROW(),MATCH(V$3,$I$2:$O$2,0))/12-INDEX($I:$O,ROW(),MATCH(V$3-1,$I$2:$O$2,0))/12)+U213</f>
        <v>1.6E-2</v>
      </c>
      <c r="W213" s="163" cm="1">
        <f t="array" ref="W213">(INDEX($I:$O,ROW(),MATCH(W$3,$I$2:$O$2,0))/12-INDEX($I:$O,ROW(),MATCH(W$3-1,$I$2:$O$2,0))/12)+V213</f>
        <v>0.02</v>
      </c>
      <c r="X213" s="163" cm="1">
        <f t="array" ref="X213">(INDEX($I:$O,ROW(),MATCH(X$3,$I$2:$O$2,0))/12-INDEX($I:$O,ROW(),MATCH(X$3-1,$I$2:$O$2,0))/12)+W213</f>
        <v>2.4E-2</v>
      </c>
      <c r="Y213" s="163" cm="1">
        <f t="array" ref="Y213">(INDEX($I:$O,ROW(),MATCH(Y$3,$I$2:$O$2,0))/12-INDEX($I:$O,ROW(),MATCH(Y$3-1,$I$2:$O$2,0))/12)+X213</f>
        <v>2.8000000000000001E-2</v>
      </c>
      <c r="Z213" s="163" cm="1">
        <f t="array" ref="Z213">(INDEX($I:$O,ROW(),MATCH(Z$3,$I$2:$O$2,0))/12-INDEX($I:$O,ROW(),MATCH(Z$3-1,$I$2:$O$2,0))/12)+Y213</f>
        <v>3.2000000000000001E-2</v>
      </c>
      <c r="AA213" s="163" cm="1">
        <f t="array" ref="AA213">(INDEX($I:$O,ROW(),MATCH(AA$3,$I$2:$O$2,0))/12-INDEX($I:$O,ROW(),MATCH(AA$3-1,$I$2:$O$2,0))/12)+Z213</f>
        <v>3.6000000000000004E-2</v>
      </c>
      <c r="AB213" s="163" cm="1">
        <f t="array" ref="AB213">(INDEX($I:$O,ROW(),MATCH(AB$3,$I$2:$O$2,0))/12-INDEX($I:$O,ROW(),MATCH(AB$3-1,$I$2:$O$2,0))/12)+AA213</f>
        <v>4.0000000000000008E-2</v>
      </c>
      <c r="AC213" s="163" cm="1">
        <f t="array" ref="AC213">(INDEX($I:$O,ROW(),MATCH(AC$3,$I$2:$O$2,0))/12-INDEX($I:$O,ROW(),MATCH(AC$3-1,$I$2:$O$2,0))/12)+AB213</f>
        <v>4.4000000000000011E-2</v>
      </c>
      <c r="AD213" s="163" cm="1">
        <f t="array" ref="AD213">(INDEX($I:$O,ROW(),MATCH(AD$3,$I$2:$O$2,0))/12-INDEX($I:$O,ROW(),MATCH(AD$3-1,$I$2:$O$2,0))/12)+AC213</f>
        <v>4.8000000000000015E-2</v>
      </c>
      <c r="AE213" s="163" cm="1">
        <f t="array" ref="AE213">(INDEX($I:$O,ROW(),MATCH(AE$3,$I$2:$O$2,0))/12-INDEX($I:$O,ROW(),MATCH(AE$3-1,$I$2:$O$2,0))/12)+AD213</f>
        <v>5.116666666666668E-2</v>
      </c>
      <c r="AF213" s="163" cm="1">
        <f t="array" ref="AF213">(INDEX($I:$O,ROW(),MATCH(AF$3,$I$2:$O$2,0))/12-INDEX($I:$O,ROW(),MATCH(AF$3-1,$I$2:$O$2,0))/12)+AE213</f>
        <v>5.4333333333333345E-2</v>
      </c>
      <c r="AG213" s="163" cm="1">
        <f t="array" ref="AG213">(INDEX($I:$O,ROW(),MATCH(AG$3,$I$2:$O$2,0))/12-INDEX($I:$O,ROW(),MATCH(AG$3-1,$I$2:$O$2,0))/12)+AF213</f>
        <v>5.7500000000000009E-2</v>
      </c>
      <c r="AH213" s="163" cm="1">
        <f t="array" ref="AH213">(INDEX($I:$O,ROW(),MATCH(AH$3,$I$2:$O$2,0))/12-INDEX($I:$O,ROW(),MATCH(AH$3-1,$I$2:$O$2,0))/12)+AG213</f>
        <v>6.0666666666666674E-2</v>
      </c>
      <c r="AI213" s="163" cm="1">
        <f t="array" ref="AI213">(INDEX($I:$O,ROW(),MATCH(AI$3,$I$2:$O$2,0))/12-INDEX($I:$O,ROW(),MATCH(AI$3-1,$I$2:$O$2,0))/12)+AH213</f>
        <v>6.3833333333333339E-2</v>
      </c>
      <c r="AJ213" s="163" cm="1">
        <f t="array" ref="AJ213">(INDEX($I:$O,ROW(),MATCH(AJ$3,$I$2:$O$2,0))/12-INDEX($I:$O,ROW(),MATCH(AJ$3-1,$I$2:$O$2,0))/12)+AI213</f>
        <v>6.7000000000000004E-2</v>
      </c>
      <c r="AK213" s="163" cm="1">
        <f t="array" ref="AK213">(INDEX($I:$O,ROW(),MATCH(AK$3,$I$2:$O$2,0))/12-INDEX($I:$O,ROW(),MATCH(AK$3-1,$I$2:$O$2,0))/12)+AJ213</f>
        <v>7.0166666666666669E-2</v>
      </c>
      <c r="AL213" s="163" cm="1">
        <f t="array" ref="AL213">(INDEX($I:$O,ROW(),MATCH(AL$3,$I$2:$O$2,0))/12-INDEX($I:$O,ROW(),MATCH(AL$3-1,$I$2:$O$2,0))/12)+AK213</f>
        <v>7.3333333333333334E-2</v>
      </c>
      <c r="AM213" s="163" cm="1">
        <f t="array" ref="AM213">(INDEX($I:$O,ROW(),MATCH(AM$3,$I$2:$O$2,0))/12-INDEX($I:$O,ROW(),MATCH(AM$3-1,$I$2:$O$2,0))/12)+AL213</f>
        <v>7.6499999999999999E-2</v>
      </c>
      <c r="AN213" s="163" cm="1">
        <f t="array" ref="AN213">(INDEX($I:$O,ROW(),MATCH(AN$3,$I$2:$O$2,0))/12-INDEX($I:$O,ROW(),MATCH(AN$3-1,$I$2:$O$2,0))/12)+AM213</f>
        <v>7.9666666666666663E-2</v>
      </c>
      <c r="AO213" s="163" cm="1">
        <f t="array" ref="AO213">(INDEX($I:$O,ROW(),MATCH(AO$3,$I$2:$O$2,0))/12-INDEX($I:$O,ROW(),MATCH(AO$3-1,$I$2:$O$2,0))/12)+AN213</f>
        <v>8.2833333333333328E-2</v>
      </c>
      <c r="AP213" s="163" cm="1">
        <f t="array" ref="AP213">(INDEX($I:$O,ROW(),MATCH(AP$3,$I$2:$O$2,0))/12-INDEX($I:$O,ROW(),MATCH(AP$3-1,$I$2:$O$2,0))/12)+AO213</f>
        <v>8.5999999999999993E-2</v>
      </c>
      <c r="AQ213" s="163" cm="1">
        <f t="array" ref="AQ213">(INDEX($I:$O,ROW(),MATCH(AQ$3,$I$2:$O$2,0))/12-INDEX($I:$O,ROW(),MATCH(AQ$3-1,$I$2:$O$2,0))/12)+AP213</f>
        <v>8.9166666666666658E-2</v>
      </c>
      <c r="AR213" s="163" cm="1">
        <f t="array" ref="AR213">(INDEX($I:$O,ROW(),MATCH(AR$3,$I$2:$O$2,0))/12-INDEX($I:$O,ROW(),MATCH(AR$3-1,$I$2:$O$2,0))/12)+AQ213</f>
        <v>9.2333333333333323E-2</v>
      </c>
      <c r="AS213" s="163" cm="1">
        <f t="array" ref="AS213">(INDEX($I:$O,ROW(),MATCH(AS$3,$I$2:$O$2,0))/12-INDEX($I:$O,ROW(),MATCH(AS$3-1,$I$2:$O$2,0))/12)+AR213</f>
        <v>9.5499999999999988E-2</v>
      </c>
      <c r="AT213" s="163" cm="1">
        <f t="array" ref="AT213">(INDEX($I:$O,ROW(),MATCH(AT$3,$I$2:$O$2,0))/12-INDEX($I:$O,ROW(),MATCH(AT$3-1,$I$2:$O$2,0))/12)+AS213</f>
        <v>9.8666666666666653E-2</v>
      </c>
      <c r="AU213" s="163" cm="1">
        <f t="array" ref="AU213">(INDEX($I:$O,ROW(),MATCH(AU$3,$I$2:$O$2,0))/12-INDEX($I:$O,ROW(),MATCH(AU$3-1,$I$2:$O$2,0))/12)+AT213</f>
        <v>0.10183333333333332</v>
      </c>
      <c r="AV213" s="163" cm="1">
        <f t="array" ref="AV213">(INDEX($I:$O,ROW(),MATCH(AV$3,$I$2:$O$2,0))/12-INDEX($I:$O,ROW(),MATCH(AV$3-1,$I$2:$O$2,0))/12)+AU213</f>
        <v>0.10499999999999998</v>
      </c>
      <c r="AW213" s="163" cm="1">
        <f t="array" ref="AW213">(INDEX($I:$O,ROW(),MATCH(AW$3,$I$2:$O$2,0))/12-INDEX($I:$O,ROW(),MATCH(AW$3-1,$I$2:$O$2,0))/12)+AV213</f>
        <v>0.10816666666666665</v>
      </c>
      <c r="AX213" s="163" cm="1">
        <f t="array" ref="AX213">(INDEX($I:$O,ROW(),MATCH(AX$3,$I$2:$O$2,0))/12-INDEX($I:$O,ROW(),MATCH(AX$3-1,$I$2:$O$2,0))/12)+AW213</f>
        <v>0.11133333333333331</v>
      </c>
      <c r="AY213" s="163" cm="1">
        <f t="array" ref="AY213">(INDEX($I:$O,ROW(),MATCH(AY$3,$I$2:$O$2,0))/12-INDEX($I:$O,ROW(),MATCH(AY$3-1,$I$2:$O$2,0))/12)+AX213</f>
        <v>0.11449999999999998</v>
      </c>
      <c r="AZ213" s="163" cm="1">
        <f t="array" ref="AZ213">(INDEX($I:$O,ROW(),MATCH(AZ$3,$I$2:$O$2,0))/12-INDEX($I:$O,ROW(),MATCH(AZ$3-1,$I$2:$O$2,0))/12)+AY213</f>
        <v>0.11766666666666664</v>
      </c>
      <c r="BA213" s="163" cm="1">
        <f t="array" ref="BA213">(INDEX($I:$O,ROW(),MATCH(BA$3,$I$2:$O$2,0))/12-INDEX($I:$O,ROW(),MATCH(BA$3-1,$I$2:$O$2,0))/12)+AZ213</f>
        <v>0.12083333333333331</v>
      </c>
      <c r="BB213" s="163" cm="1">
        <f t="array" ref="BB213">(INDEX($I:$O,ROW(),MATCH(BB$3,$I$2:$O$2,0))/12-INDEX($I:$O,ROW(),MATCH(BB$3-1,$I$2:$O$2,0))/12)+BA213</f>
        <v>0.12399999999999997</v>
      </c>
      <c r="BC213" s="163" cm="1">
        <f t="array" ref="BC213">(INDEX($I:$O,ROW(),MATCH(BC$3,$I$2:$O$2,0))/12-INDEX($I:$O,ROW(),MATCH(BC$3-1,$I$2:$O$2,0))/12)+BB213</f>
        <v>0.12716666666666665</v>
      </c>
      <c r="BD213" s="163" cm="1">
        <f t="array" ref="BD213">(INDEX($I:$O,ROW(),MATCH(BD$3,$I$2:$O$2,0))/12-INDEX($I:$O,ROW(),MATCH(BD$3-1,$I$2:$O$2,0))/12)+BC213</f>
        <v>0.13033333333333333</v>
      </c>
      <c r="BE213" s="163" cm="1">
        <f t="array" ref="BE213">(INDEX($I:$O,ROW(),MATCH(BE$3,$I$2:$O$2,0))/12-INDEX($I:$O,ROW(),MATCH(BE$3-1,$I$2:$O$2,0))/12)+BD213</f>
        <v>0.13350000000000001</v>
      </c>
      <c r="BF213" s="163" cm="1">
        <f t="array" ref="BF213">(INDEX($I:$O,ROW(),MATCH(BF$3,$I$2:$O$2,0))/12-INDEX($I:$O,ROW(),MATCH(BF$3-1,$I$2:$O$2,0))/12)+BE213</f>
        <v>0.13666666666666669</v>
      </c>
      <c r="BG213" s="163" cm="1">
        <f t="array" ref="BG213">(INDEX($I:$O,ROW(),MATCH(BG$3,$I$2:$O$2,0))/12-INDEX($I:$O,ROW(),MATCH(BG$3-1,$I$2:$O$2,0))/12)+BF213</f>
        <v>0.13983333333333337</v>
      </c>
      <c r="BH213" s="163" cm="1">
        <f t="array" ref="BH213">(INDEX($I:$O,ROW(),MATCH(BH$3,$I$2:$O$2,0))/12-INDEX($I:$O,ROW(),MATCH(BH$3-1,$I$2:$O$2,0))/12)+BG213</f>
        <v>0.14300000000000004</v>
      </c>
      <c r="BI213" s="163" cm="1">
        <f t="array" ref="BI213">(INDEX($I:$O,ROW(),MATCH(BI$3,$I$2:$O$2,0))/12-INDEX($I:$O,ROW(),MATCH(BI$3-1,$I$2:$O$2,0))/12)+BH213</f>
        <v>0.14616666666666672</v>
      </c>
      <c r="BJ213" s="163" cm="1">
        <f t="array" ref="BJ213">(INDEX($I:$O,ROW(),MATCH(BJ$3,$I$2:$O$2,0))/12-INDEX($I:$O,ROW(),MATCH(BJ$3-1,$I$2:$O$2,0))/12)+BI213</f>
        <v>0.1493333333333334</v>
      </c>
      <c r="BK213" s="163" cm="1">
        <f t="array" ref="BK213">(INDEX($I:$O,ROW(),MATCH(BK$3,$I$2:$O$2,0))/12-INDEX($I:$O,ROW(),MATCH(BK$3-1,$I$2:$O$2,0))/12)+BJ213</f>
        <v>0.15250000000000008</v>
      </c>
      <c r="BL213" s="163" cm="1">
        <f t="array" ref="BL213">(INDEX($I:$O,ROW(),MATCH(BL$3,$I$2:$O$2,0))/12-INDEX($I:$O,ROW(),MATCH(BL$3-1,$I$2:$O$2,0))/12)+BK213</f>
        <v>0.15566666666666676</v>
      </c>
      <c r="BM213" s="163" cm="1">
        <f t="array" ref="BM213">(INDEX($I:$O,ROW(),MATCH(BM$3,$I$2:$O$2,0))/12-INDEX($I:$O,ROW(),MATCH(BM$3-1,$I$2:$O$2,0))/12)+BL213</f>
        <v>0.15883333333333344</v>
      </c>
      <c r="BN213" s="163" cm="1">
        <f t="array" ref="BN213">(INDEX($I:$O,ROW(),MATCH(BN$3,$I$2:$O$2,0))/12-INDEX($I:$O,ROW(),MATCH(BN$3-1,$I$2:$O$2,0))/12)+BM213</f>
        <v>0.16200000000000012</v>
      </c>
      <c r="BO213" s="163" cm="1">
        <f t="array" ref="BO213">(INDEX($I:$O,ROW(),MATCH(BO$3,$I$2:$O$2,0))/12-INDEX($I:$O,ROW(),MATCH(BO$3-1,$I$2:$O$2,0))/12)+BN213</f>
        <v>0.16516666666666679</v>
      </c>
      <c r="BP213" s="163" cm="1">
        <f t="array" ref="BP213">(INDEX($I:$O,ROW(),MATCH(BP$3,$I$2:$O$2,0))/12-INDEX($I:$O,ROW(),MATCH(BP$3-1,$I$2:$O$2,0))/12)+BO213</f>
        <v>0.16833333333333347</v>
      </c>
      <c r="BQ213" s="163" cm="1">
        <f t="array" ref="BQ213">(INDEX($I:$O,ROW(),MATCH(BQ$3,$I$2:$O$2,0))/12-INDEX($I:$O,ROW(),MATCH(BQ$3-1,$I$2:$O$2,0))/12)+BP213</f>
        <v>0.17150000000000015</v>
      </c>
      <c r="BR213" s="163" cm="1">
        <f t="array" ref="BR213">(INDEX($I:$O,ROW(),MATCH(BR$3,$I$2:$O$2,0))/12-INDEX($I:$O,ROW(),MATCH(BR$3-1,$I$2:$O$2,0))/12)+BQ213</f>
        <v>0.17466666666666683</v>
      </c>
      <c r="BS213" s="163" cm="1">
        <f t="array" ref="BS213">(INDEX($I:$O,ROW(),MATCH(BS$3,$I$2:$O$2,0))/12-INDEX($I:$O,ROW(),MATCH(BS$3-1,$I$2:$O$2,0))/12)+BR213</f>
        <v>0.17783333333333351</v>
      </c>
      <c r="BT213" s="163" cm="1">
        <f t="array" ref="BT213">(INDEX($I:$O,ROW(),MATCH(BT$3,$I$2:$O$2,0))/12-INDEX($I:$O,ROW(),MATCH(BT$3-1,$I$2:$O$2,0))/12)+BS213</f>
        <v>0.18100000000000019</v>
      </c>
      <c r="BU213" s="163" cm="1">
        <f t="array" ref="BU213">(INDEX($I:$O,ROW(),MATCH(BU$3,$I$2:$O$2,0))/12-INDEX($I:$O,ROW(),MATCH(BU$3-1,$I$2:$O$2,0))/12)+BT213</f>
        <v>0.18416666666666687</v>
      </c>
      <c r="BV213" s="163" cm="1">
        <f t="array" ref="BV213">(INDEX($I:$O,ROW(),MATCH(BV$3,$I$2:$O$2,0))/12-INDEX($I:$O,ROW(),MATCH(BV$3-1,$I$2:$O$2,0))/12)+BU213</f>
        <v>0.18733333333333355</v>
      </c>
      <c r="BW213" s="163" cm="1">
        <f t="array" ref="BW213">(INDEX($I:$O,ROW(),MATCH(BW$3,$I$2:$O$2,0))/12-INDEX($I:$O,ROW(),MATCH(BW$3-1,$I$2:$O$2,0))/12)+BV213</f>
        <v>0.19050000000000022</v>
      </c>
      <c r="BX213" s="163" cm="1">
        <f t="array" ref="BX213">(INDEX($I:$O,ROW(),MATCH(BX$3,$I$2:$O$2,0))/12-INDEX($I:$O,ROW(),MATCH(BX$3-1,$I$2:$O$2,0))/12)+BW213</f>
        <v>0.1936666666666669</v>
      </c>
      <c r="BY213" s="163" cm="1">
        <f t="array" ref="BY213">(INDEX($I:$O,ROW(),MATCH(BY$3,$I$2:$O$2,0))/12-INDEX($I:$O,ROW(),MATCH(BY$3-1,$I$2:$O$2,0))/12)+BX213</f>
        <v>0.19683333333333358</v>
      </c>
      <c r="BZ213" s="163" cm="1">
        <f t="array" ref="BZ213">(INDEX($I:$O,ROW(),MATCH(BZ$3,$I$2:$O$2,0))/12-INDEX($I:$O,ROW(),MATCH(BZ$3-1,$I$2:$O$2,0))/12)+BY213</f>
        <v>0.20000000000000026</v>
      </c>
      <c r="CA213" s="163" cm="1">
        <f t="array" ref="CA213">(INDEX($I:$P,ROW(),MATCH(CA$3,$I$2:$P$2,0))/12-INDEX($I:$P,ROW(),MATCH(CA$3-1,$I$2:$P$2,0))/12)+BZ213</f>
        <v>0.20000000000000026</v>
      </c>
      <c r="CB213" s="163" cm="1">
        <f t="array" ref="CB213">(INDEX($I:$P,ROW(),MATCH(CB$3,$I$2:$P$2,0))/12-INDEX($I:$P,ROW(),MATCH(CB$3-1,$I$2:$P$2,0))/12)+CA213</f>
        <v>0.20000000000000026</v>
      </c>
      <c r="CC213" s="163" cm="1">
        <f t="array" ref="CC213">(INDEX($I:$P,ROW(),MATCH(CC$3,$I$2:$P$2,0))/12-INDEX($I:$P,ROW(),MATCH(CC$3-1,$I$2:$P$2,0))/12)+CB213</f>
        <v>0.20000000000000026</v>
      </c>
      <c r="CD213" s="163" cm="1">
        <f t="array" ref="CD213">(INDEX($I:$P,ROW(),MATCH(CD$3,$I$2:$P$2,0))/12-INDEX($I:$P,ROW(),MATCH(CD$3-1,$I$2:$P$2,0))/12)+CC213</f>
        <v>0.20000000000000026</v>
      </c>
      <c r="CE213" s="163" cm="1">
        <f t="array" ref="CE213">(INDEX($I:$P,ROW(),MATCH(CE$3,$I$2:$P$2,0))/12-INDEX($I:$P,ROW(),MATCH(CE$3-1,$I$2:$P$2,0))/12)+CD213</f>
        <v>0.20000000000000026</v>
      </c>
      <c r="CF213" s="163" cm="1">
        <f t="array" ref="CF213">(INDEX($I:$P,ROW(),MATCH(CF$3,$I$2:$P$2,0))/12-INDEX($I:$P,ROW(),MATCH(CF$3-1,$I$2:$P$2,0))/12)+CE213</f>
        <v>0.20000000000000026</v>
      </c>
      <c r="CG213" s="163" cm="1">
        <f t="array" ref="CG213">(INDEX($I:$P,ROW(),MATCH(CG$3,$I$2:$P$2,0))/12-INDEX($I:$P,ROW(),MATCH(CG$3-1,$I$2:$P$2,0))/12)+CF213</f>
        <v>0.20000000000000026</v>
      </c>
      <c r="CH213" s="163" cm="1">
        <f t="array" ref="CH213">(INDEX($I:$P,ROW(),MATCH(CH$3,$I$2:$P$2,0))/12-INDEX($I:$P,ROW(),MATCH(CH$3-1,$I$2:$P$2,0))/12)+CG213</f>
        <v>0.20000000000000026</v>
      </c>
      <c r="CI213" s="163" cm="1">
        <f t="array" ref="CI213">(INDEX($I:$P,ROW(),MATCH(CI$3,$I$2:$P$2,0))/12-INDEX($I:$P,ROW(),MATCH(CI$3-1,$I$2:$P$2,0))/12)+CH213</f>
        <v>0.20000000000000026</v>
      </c>
      <c r="CJ213" s="163" cm="1">
        <f t="array" ref="CJ213">(INDEX($I:$P,ROW(),MATCH(CJ$3,$I$2:$P$2,0))/12-INDEX($I:$P,ROW(),MATCH(CJ$3-1,$I$2:$P$2,0))/12)+CI213</f>
        <v>0.20000000000000026</v>
      </c>
      <c r="CK213" s="163" cm="1">
        <f t="array" ref="CK213">(INDEX($I:$P,ROW(),MATCH(CK$3,$I$2:$P$2,0))/12-INDEX($I:$P,ROW(),MATCH(CK$3-1,$I$2:$P$2,0))/12)+CJ213</f>
        <v>0.20000000000000026</v>
      </c>
      <c r="CL213" s="163" cm="1">
        <f t="array" ref="CL213">(INDEX($I:$P,ROW(),MATCH(CL$3,$I$2:$P$2,0))/12-INDEX($I:$P,ROW(),MATCH(CL$3-1,$I$2:$P$2,0))/12)+CK213</f>
        <v>0.20000000000000026</v>
      </c>
    </row>
    <row r="214" spans="2:90" x14ac:dyDescent="0.4">
      <c r="B214" s="123" t="str">
        <f>B224</f>
        <v>Revenue</v>
      </c>
      <c r="C214" t="str">
        <f ca="1">OFFSET(C214,10,0)</f>
        <v>IS: revenue</v>
      </c>
      <c r="D214" s="27" t="s">
        <v>260</v>
      </c>
      <c r="E214" s="9" t="str">
        <f t="shared" si="172"/>
        <v>214 TAM-ER</v>
      </c>
      <c r="F214" s="27"/>
      <c r="G214" s="27" t="str">
        <f>E214</f>
        <v>214 TAM-ER</v>
      </c>
      <c r="H214" s="24"/>
      <c r="I214" s="24"/>
      <c r="J214" s="24"/>
      <c r="K214" s="33">
        <f t="shared" ref="K214:P214" si="177">SUMIF($3:$3,K$2,214:214)</f>
        <v>32302414.077809874</v>
      </c>
      <c r="L214" s="33">
        <f t="shared" si="177"/>
        <v>89093148.124102876</v>
      </c>
      <c r="M214" s="33">
        <f t="shared" si="177"/>
        <v>145422317.02126443</v>
      </c>
      <c r="N214" s="33">
        <f t="shared" si="177"/>
        <v>207282095.43152076</v>
      </c>
      <c r="O214" s="33">
        <f t="shared" si="177"/>
        <v>275090952.47193754</v>
      </c>
      <c r="P214" s="33">
        <f t="shared" si="177"/>
        <v>316476696.45822203</v>
      </c>
      <c r="R214" s="161"/>
      <c r="S214" s="33">
        <f t="shared" ref="S214" si="178">S213*S211*1000000</f>
        <v>401666.66666666669</v>
      </c>
      <c r="T214" s="33">
        <f t="shared" ref="T214:AX214" si="179">T213*T211*1000000</f>
        <v>806680.5555555555</v>
      </c>
      <c r="U214" s="33">
        <f t="shared" si="179"/>
        <v>1215062.5868055555</v>
      </c>
      <c r="V214" s="33">
        <f t="shared" si="179"/>
        <v>1626833.7967785492</v>
      </c>
      <c r="W214" s="33">
        <f t="shared" si="179"/>
        <v>2042015.3386647413</v>
      </c>
      <c r="X214" s="33">
        <f t="shared" si="179"/>
        <v>2460628.483091013</v>
      </c>
      <c r="Y214" s="33">
        <f t="shared" si="179"/>
        <v>2882694.6187323192</v>
      </c>
      <c r="Z214" s="33">
        <f t="shared" si="179"/>
        <v>3308235.2529261373</v>
      </c>
      <c r="AA214" s="33">
        <f t="shared" si="179"/>
        <v>3737272.0122899958</v>
      </c>
      <c r="AB214" s="33">
        <f t="shared" si="179"/>
        <v>4169826.6433420787</v>
      </c>
      <c r="AC214" s="33">
        <f t="shared" si="179"/>
        <v>4605921.0131249381</v>
      </c>
      <c r="AD214" s="33">
        <f t="shared" si="179"/>
        <v>5045577.1098323194</v>
      </c>
      <c r="AE214" s="33">
        <f t="shared" si="179"/>
        <v>5400855.2318455409</v>
      </c>
      <c r="AF214" s="33">
        <f t="shared" si="179"/>
        <v>5759006.4080507159</v>
      </c>
      <c r="AG214" s="33">
        <f t="shared" si="179"/>
        <v>6120048.412543159</v>
      </c>
      <c r="AH214" s="33">
        <f t="shared" si="179"/>
        <v>6483999.1176562328</v>
      </c>
      <c r="AI214" s="33">
        <f t="shared" si="179"/>
        <v>6850876.4944714196</v>
      </c>
      <c r="AJ214" s="33">
        <f t="shared" si="179"/>
        <v>7220698.6133309416</v>
      </c>
      <c r="AK214" s="33">
        <f t="shared" si="179"/>
        <v>7593483.6443529297</v>
      </c>
      <c r="AL214" s="33">
        <f t="shared" si="179"/>
        <v>7969249.8579491731</v>
      </c>
      <c r="AM214" s="33">
        <f t="shared" si="179"/>
        <v>8348015.6253454499</v>
      </c>
      <c r="AN214" s="33">
        <f t="shared" si="179"/>
        <v>8729799.419104442</v>
      </c>
      <c r="AO214" s="33">
        <f t="shared" si="179"/>
        <v>9114619.8136512619</v>
      </c>
      <c r="AP214" s="33">
        <f t="shared" si="179"/>
        <v>9502495.4858016111</v>
      </c>
      <c r="AQ214" s="33">
        <f t="shared" si="179"/>
        <v>9893445.2152925599</v>
      </c>
      <c r="AR214" s="33">
        <f t="shared" si="179"/>
        <v>10287487.885315971</v>
      </c>
      <c r="AS214" s="33">
        <f t="shared" si="179"/>
        <v>10684642.483054589</v>
      </c>
      <c r="AT214" s="33">
        <f t="shared" si="179"/>
        <v>11084928.100220799</v>
      </c>
      <c r="AU214" s="33">
        <f t="shared" si="179"/>
        <v>11488363.933598064</v>
      </c>
      <c r="AV214" s="33">
        <f t="shared" si="179"/>
        <v>11894969.285585066</v>
      </c>
      <c r="AW214" s="33">
        <f t="shared" si="179"/>
        <v>12304763.564742558</v>
      </c>
      <c r="AX214" s="33">
        <f t="shared" si="179"/>
        <v>12717766.28634293</v>
      </c>
      <c r="AY214" s="33">
        <f t="shared" ref="AY214:CD214" si="180">AY213*AY211*1000000</f>
        <v>13133997.072922528</v>
      </c>
      <c r="AZ214" s="33">
        <f t="shared" si="180"/>
        <v>13553475.654836709</v>
      </c>
      <c r="BA214" s="33">
        <f t="shared" si="180"/>
        <v>13976221.870817658</v>
      </c>
      <c r="BB214" s="33">
        <f t="shared" si="180"/>
        <v>14402255.668534994</v>
      </c>
      <c r="BC214" s="33">
        <f t="shared" si="180"/>
        <v>14831597.105159165</v>
      </c>
      <c r="BD214" s="33">
        <f t="shared" si="180"/>
        <v>15264266.347927628</v>
      </c>
      <c r="BE214" s="33">
        <f t="shared" si="180"/>
        <v>15700283.674713859</v>
      </c>
      <c r="BF214" s="33">
        <f t="shared" si="180"/>
        <v>16139669.474599216</v>
      </c>
      <c r="BG214" s="33">
        <f t="shared" si="180"/>
        <v>16582444.248447597</v>
      </c>
      <c r="BH214" s="33">
        <f t="shared" si="180"/>
        <v>17028628.609483</v>
      </c>
      <c r="BI214" s="33">
        <f t="shared" si="180"/>
        <v>17478243.283869945</v>
      </c>
      <c r="BJ214" s="33">
        <f t="shared" si="180"/>
        <v>17931309.111296751</v>
      </c>
      <c r="BK214" s="33">
        <f t="shared" si="180"/>
        <v>18387847.045561776</v>
      </c>
      <c r="BL214" s="33">
        <f t="shared" si="180"/>
        <v>18847878.155162487</v>
      </c>
      <c r="BM214" s="33">
        <f t="shared" si="180"/>
        <v>19311423.623887554</v>
      </c>
      <c r="BN214" s="33">
        <f t="shared" si="180"/>
        <v>19778504.751411803</v>
      </c>
      <c r="BO214" s="33">
        <f t="shared" si="180"/>
        <v>20249142.953894172</v>
      </c>
      <c r="BP214" s="33">
        <f t="shared" si="180"/>
        <v>20723359.764578629</v>
      </c>
      <c r="BQ214" s="33">
        <f t="shared" si="180"/>
        <v>21201176.834398057</v>
      </c>
      <c r="BR214" s="33">
        <f t="shared" si="180"/>
        <v>21682615.932581183</v>
      </c>
      <c r="BS214" s="33">
        <f t="shared" si="180"/>
        <v>22167698.947262459</v>
      </c>
      <c r="BT214" s="33">
        <f t="shared" si="180"/>
        <v>22656447.886095028</v>
      </c>
      <c r="BU214" s="33">
        <f t="shared" si="180"/>
        <v>23148884.876866698</v>
      </c>
      <c r="BV214" s="33">
        <f t="shared" si="180"/>
        <v>23645032.168119002</v>
      </c>
      <c r="BW214" s="33">
        <f t="shared" si="180"/>
        <v>24144912.129769292</v>
      </c>
      <c r="BX214" s="33">
        <f t="shared" si="180"/>
        <v>24648547.253735974</v>
      </c>
      <c r="BY214" s="33">
        <f t="shared" si="180"/>
        <v>25155960.154566791</v>
      </c>
      <c r="BZ214" s="33">
        <f t="shared" si="180"/>
        <v>25667173.570070267</v>
      </c>
      <c r="CA214" s="33">
        <f t="shared" si="180"/>
        <v>25774120.126612227</v>
      </c>
      <c r="CB214" s="33">
        <f t="shared" si="180"/>
        <v>25881512.293806445</v>
      </c>
      <c r="CC214" s="33">
        <f t="shared" si="180"/>
        <v>25989351.928363971</v>
      </c>
      <c r="CD214" s="33">
        <f t="shared" si="180"/>
        <v>26097640.894732155</v>
      </c>
      <c r="CE214" s="33">
        <f t="shared" ref="CE214:CK214" si="181">CE213*CE211*1000000</f>
        <v>26206381.065126874</v>
      </c>
      <c r="CF214" s="33">
        <f t="shared" si="181"/>
        <v>26315574.319564898</v>
      </c>
      <c r="CG214" s="33">
        <f t="shared" si="181"/>
        <v>26425222.545896418</v>
      </c>
      <c r="CH214" s="33">
        <f t="shared" si="181"/>
        <v>26535327.639837652</v>
      </c>
      <c r="CI214" s="33">
        <f t="shared" si="181"/>
        <v>26645891.505003642</v>
      </c>
      <c r="CJ214" s="33">
        <f t="shared" si="181"/>
        <v>26756916.052941155</v>
      </c>
      <c r="CK214" s="33">
        <f t="shared" si="181"/>
        <v>26868403.203161739</v>
      </c>
      <c r="CL214" s="33">
        <f t="shared" ref="CL214" si="182">CL213*CL211*1000000</f>
        <v>26980354.883174915</v>
      </c>
    </row>
    <row r="215" spans="2:90" x14ac:dyDescent="0.4">
      <c r="B215" s="187" t="str">
        <f>IFERROR(SUBSTITUTE(TRIM(LEFT(B210,SEARCH("-",B210)-1)),":",""),SUBSTITUTE(B210,":",""))</f>
        <v>TAM</v>
      </c>
      <c r="D215" t="s">
        <v>260</v>
      </c>
      <c r="E215" s="8" t="str">
        <f t="shared" si="172"/>
        <v>215 TAM-ER</v>
      </c>
      <c r="G215" t="s">
        <v>332</v>
      </c>
      <c r="H215" s="31"/>
      <c r="I215" s="73"/>
      <c r="J215" s="73"/>
      <c r="K215" s="58"/>
      <c r="L215" s="58"/>
      <c r="M215" s="58"/>
      <c r="N215" s="58"/>
      <c r="O215" s="58"/>
      <c r="P215" s="58"/>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row>
    <row r="216" spans="2:90" x14ac:dyDescent="0.4">
      <c r="B216" s="235" t="str">
        <f>IFERROR(SUBSTITUTE(TRIM(MID(B210, SEARCH("-", B210) + 1, LEN(B210))),":",""),"no unit")</f>
        <v>no unit</v>
      </c>
      <c r="D216" t="s">
        <v>260</v>
      </c>
      <c r="E216" s="8" t="str">
        <f t="shared" si="172"/>
        <v>216 TAM-ER</v>
      </c>
      <c r="G216" t="s">
        <v>332</v>
      </c>
      <c r="H216" s="31"/>
      <c r="I216" s="73"/>
      <c r="J216" s="73"/>
      <c r="K216" s="58"/>
      <c r="L216" s="58"/>
      <c r="M216" s="58"/>
      <c r="N216" s="58"/>
      <c r="O216" s="58"/>
      <c r="P216" s="58"/>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row>
    <row r="217" spans="2:90" x14ac:dyDescent="0.4">
      <c r="B217" s="132" t="s">
        <v>334</v>
      </c>
      <c r="D217" t="s">
        <v>260</v>
      </c>
      <c r="E217" s="8" t="str">
        <f t="shared" si="172"/>
        <v>217 TAM-ER</v>
      </c>
      <c r="G217" t="s">
        <v>332</v>
      </c>
      <c r="H217" s="31"/>
      <c r="I217" s="73"/>
      <c r="J217" s="73"/>
      <c r="K217" s="58"/>
      <c r="L217" s="58"/>
      <c r="M217" s="58"/>
      <c r="N217" s="58"/>
      <c r="O217" s="58"/>
      <c r="P217" s="58"/>
      <c r="R217" s="33"/>
      <c r="S217" s="199" t="str">
        <f t="shared" ref="S217" si="183">ADDRESS(ROW(S214),COLUMN(S214),2)</f>
        <v>S$214</v>
      </c>
      <c r="T217" s="199" t="str">
        <f t="shared" ref="T217:AX217" si="184">ADDRESS(ROW(T214),COLUMN(T214),2)</f>
        <v>T$214</v>
      </c>
      <c r="U217" s="199" t="str">
        <f t="shared" si="184"/>
        <v>U$214</v>
      </c>
      <c r="V217" s="199" t="str">
        <f t="shared" si="184"/>
        <v>V$214</v>
      </c>
      <c r="W217" s="199" t="str">
        <f t="shared" si="184"/>
        <v>W$214</v>
      </c>
      <c r="X217" s="199" t="str">
        <f t="shared" si="184"/>
        <v>X$214</v>
      </c>
      <c r="Y217" s="199" t="str">
        <f t="shared" si="184"/>
        <v>Y$214</v>
      </c>
      <c r="Z217" s="199" t="str">
        <f t="shared" si="184"/>
        <v>Z$214</v>
      </c>
      <c r="AA217" s="199" t="str">
        <f t="shared" si="184"/>
        <v>AA$214</v>
      </c>
      <c r="AB217" s="199" t="str">
        <f t="shared" si="184"/>
        <v>AB$214</v>
      </c>
      <c r="AC217" s="199" t="str">
        <f t="shared" si="184"/>
        <v>AC$214</v>
      </c>
      <c r="AD217" s="199" t="str">
        <f t="shared" si="184"/>
        <v>AD$214</v>
      </c>
      <c r="AE217" s="199" t="str">
        <f t="shared" si="184"/>
        <v>AE$214</v>
      </c>
      <c r="AF217" s="199" t="str">
        <f t="shared" si="184"/>
        <v>AF$214</v>
      </c>
      <c r="AG217" s="199" t="str">
        <f t="shared" si="184"/>
        <v>AG$214</v>
      </c>
      <c r="AH217" s="199" t="str">
        <f t="shared" si="184"/>
        <v>AH$214</v>
      </c>
      <c r="AI217" s="199" t="str">
        <f t="shared" si="184"/>
        <v>AI$214</v>
      </c>
      <c r="AJ217" s="199" t="str">
        <f t="shared" si="184"/>
        <v>AJ$214</v>
      </c>
      <c r="AK217" s="199" t="str">
        <f t="shared" si="184"/>
        <v>AK$214</v>
      </c>
      <c r="AL217" s="199" t="str">
        <f t="shared" si="184"/>
        <v>AL$214</v>
      </c>
      <c r="AM217" s="199" t="str">
        <f t="shared" si="184"/>
        <v>AM$214</v>
      </c>
      <c r="AN217" s="199" t="str">
        <f t="shared" si="184"/>
        <v>AN$214</v>
      </c>
      <c r="AO217" s="199" t="str">
        <f t="shared" si="184"/>
        <v>AO$214</v>
      </c>
      <c r="AP217" s="199" t="str">
        <f t="shared" si="184"/>
        <v>AP$214</v>
      </c>
      <c r="AQ217" s="199" t="str">
        <f t="shared" si="184"/>
        <v>AQ$214</v>
      </c>
      <c r="AR217" s="199" t="str">
        <f t="shared" si="184"/>
        <v>AR$214</v>
      </c>
      <c r="AS217" s="199" t="str">
        <f t="shared" si="184"/>
        <v>AS$214</v>
      </c>
      <c r="AT217" s="199" t="str">
        <f t="shared" si="184"/>
        <v>AT$214</v>
      </c>
      <c r="AU217" s="199" t="str">
        <f t="shared" si="184"/>
        <v>AU$214</v>
      </c>
      <c r="AV217" s="199" t="str">
        <f t="shared" si="184"/>
        <v>AV$214</v>
      </c>
      <c r="AW217" s="199" t="str">
        <f t="shared" si="184"/>
        <v>AW$214</v>
      </c>
      <c r="AX217" s="199" t="str">
        <f t="shared" si="184"/>
        <v>AX$214</v>
      </c>
      <c r="AY217" s="199" t="str">
        <f t="shared" ref="AY217:CD217" si="185">ADDRESS(ROW(AY214),COLUMN(AY214),2)</f>
        <v>AY$214</v>
      </c>
      <c r="AZ217" s="199" t="str">
        <f t="shared" si="185"/>
        <v>AZ$214</v>
      </c>
      <c r="BA217" s="199" t="str">
        <f t="shared" si="185"/>
        <v>BA$214</v>
      </c>
      <c r="BB217" s="199" t="str">
        <f t="shared" si="185"/>
        <v>BB$214</v>
      </c>
      <c r="BC217" s="199" t="str">
        <f t="shared" si="185"/>
        <v>BC$214</v>
      </c>
      <c r="BD217" s="199" t="str">
        <f t="shared" si="185"/>
        <v>BD$214</v>
      </c>
      <c r="BE217" s="199" t="str">
        <f t="shared" si="185"/>
        <v>BE$214</v>
      </c>
      <c r="BF217" s="199" t="str">
        <f t="shared" si="185"/>
        <v>BF$214</v>
      </c>
      <c r="BG217" s="199" t="str">
        <f t="shared" si="185"/>
        <v>BG$214</v>
      </c>
      <c r="BH217" s="199" t="str">
        <f t="shared" si="185"/>
        <v>BH$214</v>
      </c>
      <c r="BI217" s="199" t="str">
        <f t="shared" si="185"/>
        <v>BI$214</v>
      </c>
      <c r="BJ217" s="199" t="str">
        <f t="shared" si="185"/>
        <v>BJ$214</v>
      </c>
      <c r="BK217" s="199" t="str">
        <f t="shared" si="185"/>
        <v>BK$214</v>
      </c>
      <c r="BL217" s="199" t="str">
        <f t="shared" si="185"/>
        <v>BL$214</v>
      </c>
      <c r="BM217" s="199" t="str">
        <f t="shared" si="185"/>
        <v>BM$214</v>
      </c>
      <c r="BN217" s="199" t="str">
        <f t="shared" si="185"/>
        <v>BN$214</v>
      </c>
      <c r="BO217" s="199" t="str">
        <f t="shared" si="185"/>
        <v>BO$214</v>
      </c>
      <c r="BP217" s="199" t="str">
        <f t="shared" si="185"/>
        <v>BP$214</v>
      </c>
      <c r="BQ217" s="199" t="str">
        <f t="shared" si="185"/>
        <v>BQ$214</v>
      </c>
      <c r="BR217" s="199" t="str">
        <f t="shared" si="185"/>
        <v>BR$214</v>
      </c>
      <c r="BS217" s="199" t="str">
        <f t="shared" si="185"/>
        <v>BS$214</v>
      </c>
      <c r="BT217" s="199" t="str">
        <f t="shared" si="185"/>
        <v>BT$214</v>
      </c>
      <c r="BU217" s="199" t="str">
        <f t="shared" si="185"/>
        <v>BU$214</v>
      </c>
      <c r="BV217" s="199" t="str">
        <f t="shared" si="185"/>
        <v>BV$214</v>
      </c>
      <c r="BW217" s="199" t="str">
        <f t="shared" si="185"/>
        <v>BW$214</v>
      </c>
      <c r="BX217" s="199" t="str">
        <f t="shared" si="185"/>
        <v>BX$214</v>
      </c>
      <c r="BY217" s="199" t="str">
        <f t="shared" si="185"/>
        <v>BY$214</v>
      </c>
      <c r="BZ217" s="199" t="str">
        <f t="shared" si="185"/>
        <v>BZ$214</v>
      </c>
      <c r="CA217" s="199" t="str">
        <f t="shared" si="185"/>
        <v>CA$214</v>
      </c>
      <c r="CB217" s="199" t="str">
        <f t="shared" si="185"/>
        <v>CB$214</v>
      </c>
      <c r="CC217" s="199" t="str">
        <f t="shared" si="185"/>
        <v>CC$214</v>
      </c>
      <c r="CD217" s="199" t="str">
        <f t="shared" si="185"/>
        <v>CD$214</v>
      </c>
      <c r="CE217" s="199" t="str">
        <f t="shared" ref="CE217:CK217" si="186">ADDRESS(ROW(CE214),COLUMN(CE214),2)</f>
        <v>CE$214</v>
      </c>
      <c r="CF217" s="199" t="str">
        <f t="shared" si="186"/>
        <v>CF$214</v>
      </c>
      <c r="CG217" s="199" t="str">
        <f t="shared" si="186"/>
        <v>CG$214</v>
      </c>
      <c r="CH217" s="199" t="str">
        <f t="shared" si="186"/>
        <v>CH$214</v>
      </c>
      <c r="CI217" s="199" t="str">
        <f t="shared" si="186"/>
        <v>CI$214</v>
      </c>
      <c r="CJ217" s="199" t="str">
        <f t="shared" si="186"/>
        <v>CJ$214</v>
      </c>
      <c r="CK217" s="199" t="str">
        <f t="shared" si="186"/>
        <v>CK$214</v>
      </c>
      <c r="CL217" s="199" t="str">
        <f t="shared" ref="CL217" si="187">ADDRESS(ROW(CL214),COLUMN(CL214),2)</f>
        <v>CL$214</v>
      </c>
    </row>
    <row r="218" spans="2:90" x14ac:dyDescent="0.4">
      <c r="B218" s="132" t="s">
        <v>333</v>
      </c>
      <c r="D218" t="s">
        <v>260</v>
      </c>
      <c r="E218" s="8" t="str">
        <f t="shared" si="172"/>
        <v>218 TAM-ER</v>
      </c>
      <c r="G218" t="s">
        <v>332</v>
      </c>
      <c r="H218" s="31"/>
      <c r="I218" s="73"/>
      <c r="J218" s="73"/>
      <c r="K218" s="58"/>
      <c r="L218" s="58"/>
      <c r="M218" s="58"/>
      <c r="N218" s="58"/>
      <c r="O218" s="58"/>
      <c r="P218" s="58"/>
      <c r="R218" s="33"/>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488</v>
      </c>
      <c r="D219" t="s">
        <v>260</v>
      </c>
      <c r="E219" s="8" t="str">
        <f t="shared" si="172"/>
        <v>219 TAM-ER</v>
      </c>
      <c r="G219" t="s">
        <v>332</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494</v>
      </c>
      <c r="D220" t="s">
        <v>260</v>
      </c>
      <c r="E220" s="8" t="str">
        <f t="shared" si="172"/>
        <v>220 TAM-ER</v>
      </c>
      <c r="G220" t="s">
        <v>332</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8" t="s">
        <v>463</v>
      </c>
      <c r="D221" t="s">
        <v>260</v>
      </c>
      <c r="E221" s="8" t="str">
        <f t="shared" si="172"/>
        <v>221 TAM-ER</v>
      </c>
      <c r="G221" t="s">
        <v>332</v>
      </c>
      <c r="H221" s="12"/>
      <c r="I221" s="60"/>
      <c r="J221" s="60"/>
      <c r="K221" s="15"/>
      <c r="L221" s="15"/>
      <c r="M221" s="15"/>
      <c r="N221" s="15"/>
      <c r="O221" s="15"/>
      <c r="P221" s="15"/>
      <c r="R221" s="15"/>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row>
    <row r="222" spans="2:90" x14ac:dyDescent="0.4">
      <c r="B222" s="8" t="s">
        <v>464</v>
      </c>
      <c r="D222" t="s">
        <v>260</v>
      </c>
      <c r="E222" s="8" t="str">
        <f t="shared" si="172"/>
        <v>222 TAM-ER</v>
      </c>
      <c r="G222" t="s">
        <v>332</v>
      </c>
      <c r="H222" s="12"/>
      <c r="I222" s="60"/>
      <c r="J222" s="60"/>
      <c r="K222" s="15"/>
      <c r="L222" s="15"/>
      <c r="M222" s="15"/>
      <c r="N222" s="15"/>
      <c r="O222" s="15"/>
      <c r="P222" s="15"/>
      <c r="R222" s="15"/>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row>
    <row r="223" spans="2:90" x14ac:dyDescent="0.4">
      <c r="B223" s="181" t="s">
        <v>459</v>
      </c>
      <c r="E223" s="8"/>
      <c r="H223" s="182"/>
      <c r="I223" s="183"/>
      <c r="J223" s="183"/>
      <c r="K223" s="184"/>
      <c r="L223" s="184"/>
      <c r="M223" s="184"/>
      <c r="N223" s="184"/>
      <c r="O223" s="184"/>
      <c r="P223" s="184"/>
      <c r="R223" s="185"/>
      <c r="S223" s="186"/>
      <c r="T223" s="186"/>
      <c r="U223" s="186"/>
      <c r="V223" s="186"/>
      <c r="W223" s="186"/>
      <c r="X223" s="186"/>
      <c r="Y223" s="186"/>
      <c r="Z223" s="186"/>
      <c r="AA223" s="186"/>
      <c r="AB223" s="186"/>
      <c r="AC223" s="186"/>
      <c r="AD223" s="186"/>
      <c r="AE223" s="186"/>
      <c r="AF223" s="186"/>
      <c r="AG223" s="186"/>
      <c r="AH223" s="186"/>
      <c r="AI223" s="186"/>
      <c r="AJ223" s="186"/>
      <c r="AK223" s="186"/>
      <c r="AL223" s="186"/>
      <c r="AM223" s="186"/>
      <c r="AN223" s="186"/>
      <c r="AO223" s="186"/>
      <c r="AP223" s="186"/>
      <c r="AQ223" s="186"/>
      <c r="AR223" s="186"/>
      <c r="AS223" s="186"/>
      <c r="AT223" s="186"/>
      <c r="AU223" s="186"/>
      <c r="AV223" s="186"/>
      <c r="AW223" s="186"/>
      <c r="AX223" s="186"/>
      <c r="AY223" s="186"/>
      <c r="AZ223" s="186"/>
      <c r="BA223" s="186"/>
      <c r="BB223" s="186"/>
      <c r="BC223" s="186"/>
      <c r="BD223" s="186"/>
      <c r="BE223" s="186"/>
      <c r="BF223" s="186"/>
      <c r="BG223" s="186"/>
      <c r="BH223" s="186"/>
      <c r="BI223" s="186"/>
      <c r="BJ223" s="186"/>
      <c r="BK223" s="186"/>
      <c r="BL223" s="186"/>
      <c r="BM223" s="186"/>
      <c r="BN223" s="186"/>
      <c r="BO223" s="186"/>
      <c r="BP223" s="186"/>
      <c r="BQ223" s="186"/>
      <c r="BR223" s="186"/>
      <c r="BS223" s="186"/>
      <c r="BT223" s="186"/>
      <c r="BU223" s="186"/>
      <c r="BV223" s="186"/>
      <c r="BW223" s="186"/>
      <c r="BX223" s="186"/>
      <c r="BY223" s="186"/>
      <c r="BZ223" s="186"/>
      <c r="CA223" s="186"/>
      <c r="CB223" s="186"/>
      <c r="CC223" s="186"/>
      <c r="CD223" s="186"/>
      <c r="CE223" s="186"/>
      <c r="CF223" s="186"/>
      <c r="CG223" s="186"/>
      <c r="CH223" s="186"/>
      <c r="CI223" s="186"/>
      <c r="CJ223" s="186"/>
      <c r="CK223" s="186"/>
      <c r="CL223" s="186"/>
    </row>
    <row r="224" spans="2:90" x14ac:dyDescent="0.4">
      <c r="B224" s="181" t="s">
        <v>5</v>
      </c>
      <c r="C224" t="s">
        <v>198</v>
      </c>
      <c r="E224" s="8"/>
      <c r="H224" s="182"/>
      <c r="I224" s="183"/>
      <c r="J224" s="183"/>
      <c r="K224" s="184"/>
      <c r="L224" s="184"/>
      <c r="M224" s="184"/>
      <c r="N224" s="184"/>
      <c r="O224" s="184"/>
      <c r="P224" s="184"/>
      <c r="R224" s="185"/>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c r="AQ224" s="186"/>
      <c r="AR224" s="186"/>
      <c r="AS224" s="186"/>
      <c r="AT224" s="186"/>
      <c r="AU224" s="186"/>
      <c r="AV224" s="186"/>
      <c r="AW224" s="186"/>
      <c r="AX224" s="186"/>
      <c r="AY224" s="186"/>
      <c r="AZ224" s="186"/>
      <c r="BA224" s="186"/>
      <c r="BB224" s="186"/>
      <c r="BC224" s="186"/>
      <c r="BD224" s="186"/>
      <c r="BE224" s="186"/>
      <c r="BF224" s="186"/>
      <c r="BG224" s="186"/>
      <c r="BH224" s="186"/>
      <c r="BI224" s="186"/>
      <c r="BJ224" s="186"/>
      <c r="BK224" s="186"/>
      <c r="BL224" s="186"/>
      <c r="BM224" s="186"/>
      <c r="BN224" s="186"/>
      <c r="BO224" s="186"/>
      <c r="BP224" s="186"/>
      <c r="BQ224" s="186"/>
      <c r="BR224" s="186"/>
      <c r="BS224" s="186"/>
      <c r="BT224" s="186"/>
      <c r="BU224" s="186"/>
      <c r="BV224" s="186"/>
      <c r="BW224" s="186"/>
      <c r="BX224" s="186"/>
      <c r="BY224" s="186"/>
      <c r="BZ224" s="186"/>
      <c r="CA224" s="186"/>
      <c r="CB224" s="186"/>
      <c r="CC224" s="186"/>
      <c r="CD224" s="186"/>
      <c r="CE224" s="186"/>
      <c r="CF224" s="186"/>
      <c r="CG224" s="186"/>
      <c r="CH224" s="186"/>
      <c r="CI224" s="186"/>
      <c r="CJ224" s="186"/>
      <c r="CK224" s="186"/>
      <c r="CL224" s="186"/>
    </row>
    <row r="225" spans="2:90" x14ac:dyDescent="0.4">
      <c r="B225" s="167"/>
      <c r="E225" s="8"/>
      <c r="H225" s="31"/>
      <c r="I225" s="73"/>
      <c r="J225" s="73"/>
      <c r="K225" s="39"/>
      <c r="L225" s="39"/>
      <c r="M225" s="39"/>
      <c r="N225" s="39"/>
      <c r="O225" s="39"/>
      <c r="P225" s="39"/>
      <c r="R225" s="38"/>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167"/>
      <c r="E226" s="8"/>
      <c r="H226" s="31"/>
      <c r="I226" s="73"/>
      <c r="J226" s="73"/>
      <c r="K226" s="39"/>
      <c r="L226" s="39"/>
      <c r="M226" s="39"/>
      <c r="N226" s="39"/>
      <c r="O226" s="39"/>
      <c r="P226" s="39"/>
      <c r="R226" s="38"/>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66" t="s">
        <v>409</v>
      </c>
      <c r="C227" s="31"/>
      <c r="D227" t="s">
        <v>793</v>
      </c>
      <c r="E227" s="8" t="str">
        <f t="shared" ref="E227:E241" si="188">ROW()&amp;" "&amp;D227</f>
        <v>227 TAM-EV</v>
      </c>
      <c r="F227" t="s">
        <v>794</v>
      </c>
      <c r="G227" s="31" t="s">
        <v>243</v>
      </c>
      <c r="H227" s="22"/>
      <c r="I227" s="287"/>
      <c r="J227" s="287"/>
      <c r="K227" s="22"/>
      <c r="L227" s="22"/>
      <c r="M227" s="22"/>
      <c r="N227" s="22"/>
      <c r="O227" s="22"/>
      <c r="P227" s="22"/>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row>
    <row r="228" spans="2:90" x14ac:dyDescent="0.4">
      <c r="B228" s="123" t="s">
        <v>63</v>
      </c>
      <c r="C228" s="27"/>
      <c r="D228" t="s">
        <v>793</v>
      </c>
      <c r="E228" s="9" t="str">
        <f t="shared" si="188"/>
        <v>228 TAM-EV</v>
      </c>
      <c r="F228" s="27"/>
      <c r="G228" s="27" t="str">
        <f t="shared" ref="G228:G233" si="189">E228</f>
        <v>228 TAM-EV</v>
      </c>
      <c r="H228" s="27"/>
      <c r="J228" s="314">
        <v>100</v>
      </c>
      <c r="K228" s="38">
        <f t="shared" ref="K228:P228" si="190">SUMIF($4:$4,K$2,228:228)</f>
        <v>105.11618978817329</v>
      </c>
      <c r="L228" s="38">
        <f t="shared" si="190"/>
        <v>110.49413355583269</v>
      </c>
      <c r="M228" s="38">
        <f t="shared" si="190"/>
        <v>116.14722313334676</v>
      </c>
      <c r="N228" s="38">
        <f t="shared" si="190"/>
        <v>122.08953550254191</v>
      </c>
      <c r="O228" s="38">
        <f t="shared" si="190"/>
        <v>128.33586785035118</v>
      </c>
      <c r="P228" s="38">
        <f t="shared" si="190"/>
        <v>134.9017744158744</v>
      </c>
      <c r="R228" s="38">
        <f>J228</f>
        <v>100</v>
      </c>
      <c r="S228" s="38">
        <f t="shared" ref="S228:AX228" si="191">R228*(1+S229)</f>
        <v>100.41666666666667</v>
      </c>
      <c r="T228" s="38">
        <f t="shared" si="191"/>
        <v>100.83506944444444</v>
      </c>
      <c r="U228" s="38">
        <f t="shared" si="191"/>
        <v>101.25521556712962</v>
      </c>
      <c r="V228" s="38">
        <f t="shared" si="191"/>
        <v>101.67711229865932</v>
      </c>
      <c r="W228" s="38">
        <f t="shared" si="191"/>
        <v>102.10076693323707</v>
      </c>
      <c r="X228" s="38">
        <f t="shared" si="191"/>
        <v>102.52618679545888</v>
      </c>
      <c r="Y228" s="38">
        <f t="shared" si="191"/>
        <v>102.95337924043996</v>
      </c>
      <c r="Z228" s="38">
        <f t="shared" si="191"/>
        <v>103.38235165394178</v>
      </c>
      <c r="AA228" s="38">
        <f t="shared" si="191"/>
        <v>103.81311145249987</v>
      </c>
      <c r="AB228" s="38">
        <f t="shared" si="191"/>
        <v>104.24566608355195</v>
      </c>
      <c r="AC228" s="38">
        <f t="shared" si="191"/>
        <v>104.68002302556675</v>
      </c>
      <c r="AD228" s="38">
        <f t="shared" si="191"/>
        <v>105.11618978817329</v>
      </c>
      <c r="AE228" s="38">
        <f t="shared" si="191"/>
        <v>105.55417391229068</v>
      </c>
      <c r="AF228" s="38">
        <f t="shared" si="191"/>
        <v>105.99398297025856</v>
      </c>
      <c r="AG228" s="38">
        <f t="shared" si="191"/>
        <v>106.43562456596797</v>
      </c>
      <c r="AH228" s="38">
        <f t="shared" si="191"/>
        <v>106.87910633499284</v>
      </c>
      <c r="AI228" s="38">
        <f t="shared" si="191"/>
        <v>107.32443594472197</v>
      </c>
      <c r="AJ228" s="38">
        <f t="shared" si="191"/>
        <v>107.77162109449165</v>
      </c>
      <c r="AK228" s="38">
        <f t="shared" si="191"/>
        <v>108.2206695157187</v>
      </c>
      <c r="AL228" s="38">
        <f t="shared" si="191"/>
        <v>108.67158897203419</v>
      </c>
      <c r="AM228" s="38">
        <f t="shared" si="191"/>
        <v>109.12438725941766</v>
      </c>
      <c r="AN228" s="38">
        <f t="shared" si="191"/>
        <v>109.5790722063319</v>
      </c>
      <c r="AO228" s="38">
        <f t="shared" si="191"/>
        <v>110.03565167385828</v>
      </c>
      <c r="AP228" s="38">
        <f t="shared" si="191"/>
        <v>110.49413355583269</v>
      </c>
      <c r="AQ228" s="38">
        <f t="shared" si="191"/>
        <v>110.95452577898199</v>
      </c>
      <c r="AR228" s="38">
        <f t="shared" si="191"/>
        <v>111.41683630306107</v>
      </c>
      <c r="AS228" s="38">
        <f t="shared" si="191"/>
        <v>111.88107312099049</v>
      </c>
      <c r="AT228" s="38">
        <f t="shared" si="191"/>
        <v>112.34724425899462</v>
      </c>
      <c r="AU228" s="38">
        <f t="shared" si="191"/>
        <v>112.81535777674043</v>
      </c>
      <c r="AV228" s="38">
        <f t="shared" si="191"/>
        <v>113.28542176747685</v>
      </c>
      <c r="AW228" s="38">
        <f t="shared" si="191"/>
        <v>113.75744435817467</v>
      </c>
      <c r="AX228" s="38">
        <f t="shared" si="191"/>
        <v>114.23143370966706</v>
      </c>
      <c r="AY228" s="38">
        <f t="shared" ref="AY228:CD228" si="192">AX228*(1+AY229)</f>
        <v>114.70739801679066</v>
      </c>
      <c r="AZ228" s="38">
        <f t="shared" si="192"/>
        <v>115.18534550852729</v>
      </c>
      <c r="BA228" s="38">
        <f t="shared" si="192"/>
        <v>115.66528444814615</v>
      </c>
      <c r="BB228" s="38">
        <f t="shared" si="192"/>
        <v>116.14722313334676</v>
      </c>
      <c r="BC228" s="38">
        <f t="shared" si="192"/>
        <v>116.63116989640237</v>
      </c>
      <c r="BD228" s="38">
        <f t="shared" si="192"/>
        <v>117.11713310430405</v>
      </c>
      <c r="BE228" s="38">
        <f t="shared" si="192"/>
        <v>117.60512115890531</v>
      </c>
      <c r="BF228" s="38">
        <f t="shared" si="192"/>
        <v>118.09514249706741</v>
      </c>
      <c r="BG228" s="38">
        <f t="shared" si="192"/>
        <v>118.5872055908052</v>
      </c>
      <c r="BH228" s="38">
        <f t="shared" si="192"/>
        <v>119.08131894743354</v>
      </c>
      <c r="BI228" s="38">
        <f t="shared" si="192"/>
        <v>119.57749110971452</v>
      </c>
      <c r="BJ228" s="38">
        <f t="shared" si="192"/>
        <v>120.07573065600499</v>
      </c>
      <c r="BK228" s="38">
        <f t="shared" si="192"/>
        <v>120.57604620040502</v>
      </c>
      <c r="BL228" s="38">
        <f t="shared" si="192"/>
        <v>121.0784463929067</v>
      </c>
      <c r="BM228" s="38">
        <f t="shared" si="192"/>
        <v>121.5829399195438</v>
      </c>
      <c r="BN228" s="38">
        <f t="shared" si="192"/>
        <v>122.08953550254191</v>
      </c>
      <c r="BO228" s="38">
        <f t="shared" si="192"/>
        <v>122.59824190046916</v>
      </c>
      <c r="BP228" s="38">
        <f t="shared" si="192"/>
        <v>123.10906790838779</v>
      </c>
      <c r="BQ228" s="38">
        <f t="shared" si="192"/>
        <v>123.62202235800606</v>
      </c>
      <c r="BR228" s="38">
        <f t="shared" si="192"/>
        <v>124.13711411783109</v>
      </c>
      <c r="BS228" s="38">
        <f t="shared" si="192"/>
        <v>124.65435209332205</v>
      </c>
      <c r="BT228" s="38">
        <f t="shared" si="192"/>
        <v>125.17374522704422</v>
      </c>
      <c r="BU228" s="38">
        <f t="shared" si="192"/>
        <v>125.69530249882357</v>
      </c>
      <c r="BV228" s="38">
        <f t="shared" si="192"/>
        <v>126.219032925902</v>
      </c>
      <c r="BW228" s="38">
        <f t="shared" si="192"/>
        <v>126.74494556309325</v>
      </c>
      <c r="BX228" s="38">
        <f t="shared" si="192"/>
        <v>127.27304950293947</v>
      </c>
      <c r="BY228" s="38">
        <f t="shared" si="192"/>
        <v>127.80335387586838</v>
      </c>
      <c r="BZ228" s="38">
        <f t="shared" si="192"/>
        <v>128.33586785035118</v>
      </c>
      <c r="CA228" s="38">
        <f t="shared" si="192"/>
        <v>128.87060063306097</v>
      </c>
      <c r="CB228" s="38">
        <f t="shared" si="192"/>
        <v>129.40756146903206</v>
      </c>
      <c r="CC228" s="38">
        <f t="shared" si="192"/>
        <v>129.94675964181968</v>
      </c>
      <c r="CD228" s="38">
        <f t="shared" si="192"/>
        <v>130.4882044736606</v>
      </c>
      <c r="CE228" s="38">
        <f t="shared" ref="CE228:CL228" si="193">CD228*(1+CE229)</f>
        <v>131.0319053256342</v>
      </c>
      <c r="CF228" s="38">
        <f t="shared" si="193"/>
        <v>131.57787159782433</v>
      </c>
      <c r="CG228" s="38">
        <f t="shared" si="193"/>
        <v>132.12611272948192</v>
      </c>
      <c r="CH228" s="38">
        <f t="shared" si="193"/>
        <v>132.67663819918809</v>
      </c>
      <c r="CI228" s="38">
        <f t="shared" si="193"/>
        <v>133.22945752501803</v>
      </c>
      <c r="CJ228" s="38">
        <f t="shared" si="193"/>
        <v>133.7845802647056</v>
      </c>
      <c r="CK228" s="38">
        <f t="shared" si="193"/>
        <v>134.34201601580853</v>
      </c>
      <c r="CL228" s="38">
        <f t="shared" si="193"/>
        <v>134.9017744158744</v>
      </c>
    </row>
    <row r="229" spans="2:90" x14ac:dyDescent="0.4">
      <c r="B229" s="141" t="s">
        <v>64</v>
      </c>
      <c r="D229" t="s">
        <v>793</v>
      </c>
      <c r="E229" s="8" t="str">
        <f t="shared" si="188"/>
        <v>229 TAM-EV</v>
      </c>
      <c r="G229" t="str">
        <f t="shared" si="189"/>
        <v>229 TAM-EV</v>
      </c>
      <c r="H229" s="12"/>
      <c r="J229"/>
      <c r="K229" s="16">
        <v>0.05</v>
      </c>
      <c r="L229" s="16">
        <v>0.05</v>
      </c>
      <c r="M229" s="16">
        <v>0.05</v>
      </c>
      <c r="N229" s="16">
        <v>0.05</v>
      </c>
      <c r="O229" s="16">
        <v>0.05</v>
      </c>
      <c r="P229" s="16">
        <v>0.05</v>
      </c>
      <c r="R229" s="20" cm="1">
        <f t="array" ref="R229">INDEX($I:$P,ROW(),MATCH(S$3,$I$2:$P$2,0))/12</f>
        <v>4.1666666666666666E-3</v>
      </c>
      <c r="S229" s="20" cm="1">
        <f t="array" ref="S229">INDEX($I:$P,ROW(),MATCH(S$3,$I$2:$P$2,0))/12</f>
        <v>4.1666666666666666E-3</v>
      </c>
      <c r="T229" s="20" cm="1">
        <f t="array" ref="T229">INDEX($I:$P,ROW(),MATCH(T$3,$I$2:$P$2,0))/12</f>
        <v>4.1666666666666666E-3</v>
      </c>
      <c r="U229" s="20" cm="1">
        <f t="array" ref="U229">INDEX($I:$P,ROW(),MATCH(U$3,$I$2:$P$2,0))/12</f>
        <v>4.1666666666666666E-3</v>
      </c>
      <c r="V229" s="20" cm="1">
        <f t="array" ref="V229">INDEX($I:$P,ROW(),MATCH(V$3,$I$2:$P$2,0))/12</f>
        <v>4.1666666666666666E-3</v>
      </c>
      <c r="W229" s="20" cm="1">
        <f t="array" ref="W229">INDEX($I:$P,ROW(),MATCH(W$3,$I$2:$P$2,0))/12</f>
        <v>4.1666666666666666E-3</v>
      </c>
      <c r="X229" s="20" cm="1">
        <f t="array" ref="X229">INDEX($I:$P,ROW(),MATCH(X$3,$I$2:$P$2,0))/12</f>
        <v>4.1666666666666666E-3</v>
      </c>
      <c r="Y229" s="20" cm="1">
        <f t="array" ref="Y229">INDEX($I:$P,ROW(),MATCH(Y$3,$I$2:$P$2,0))/12</f>
        <v>4.1666666666666666E-3</v>
      </c>
      <c r="Z229" s="20" cm="1">
        <f t="array" ref="Z229">INDEX($I:$P,ROW(),MATCH(Z$3,$I$2:$P$2,0))/12</f>
        <v>4.1666666666666666E-3</v>
      </c>
      <c r="AA229" s="20" cm="1">
        <f t="array" ref="AA229">INDEX($I:$P,ROW(),MATCH(AA$3,$I$2:$P$2,0))/12</f>
        <v>4.1666666666666666E-3</v>
      </c>
      <c r="AB229" s="20" cm="1">
        <f t="array" ref="AB229">INDEX($I:$P,ROW(),MATCH(AB$3,$I$2:$P$2,0))/12</f>
        <v>4.1666666666666666E-3</v>
      </c>
      <c r="AC229" s="20" cm="1">
        <f t="array" ref="AC229">INDEX($I:$P,ROW(),MATCH(AC$3,$I$2:$P$2,0))/12</f>
        <v>4.1666666666666666E-3</v>
      </c>
      <c r="AD229" s="20" cm="1">
        <f t="array" ref="AD229">INDEX($I:$P,ROW(),MATCH(AD$3,$I$2:$P$2,0))/12</f>
        <v>4.1666666666666666E-3</v>
      </c>
      <c r="AE229" s="20" cm="1">
        <f t="array" ref="AE229">INDEX($I:$P,ROW(),MATCH(AE$3,$I$2:$P$2,0))/12</f>
        <v>4.1666666666666666E-3</v>
      </c>
      <c r="AF229" s="20" cm="1">
        <f t="array" ref="AF229">INDEX($I:$P,ROW(),MATCH(AF$3,$I$2:$P$2,0))/12</f>
        <v>4.1666666666666666E-3</v>
      </c>
      <c r="AG229" s="20" cm="1">
        <f t="array" ref="AG229">INDEX($I:$P,ROW(),MATCH(AG$3,$I$2:$P$2,0))/12</f>
        <v>4.1666666666666666E-3</v>
      </c>
      <c r="AH229" s="20" cm="1">
        <f t="array" ref="AH229">INDEX($I:$P,ROW(),MATCH(AH$3,$I$2:$P$2,0))/12</f>
        <v>4.1666666666666666E-3</v>
      </c>
      <c r="AI229" s="20" cm="1">
        <f t="array" ref="AI229">INDEX($I:$P,ROW(),MATCH(AI$3,$I$2:$P$2,0))/12</f>
        <v>4.1666666666666666E-3</v>
      </c>
      <c r="AJ229" s="20" cm="1">
        <f t="array" ref="AJ229">INDEX($I:$P,ROW(),MATCH(AJ$3,$I$2:$P$2,0))/12</f>
        <v>4.1666666666666666E-3</v>
      </c>
      <c r="AK229" s="20" cm="1">
        <f t="array" ref="AK229">INDEX($I:$P,ROW(),MATCH(AK$3,$I$2:$P$2,0))/12</f>
        <v>4.1666666666666666E-3</v>
      </c>
      <c r="AL229" s="20" cm="1">
        <f t="array" ref="AL229">INDEX($I:$P,ROW(),MATCH(AL$3,$I$2:$P$2,0))/12</f>
        <v>4.1666666666666666E-3</v>
      </c>
      <c r="AM229" s="20" cm="1">
        <f t="array" ref="AM229">INDEX($I:$P,ROW(),MATCH(AM$3,$I$2:$P$2,0))/12</f>
        <v>4.1666666666666666E-3</v>
      </c>
      <c r="AN229" s="20" cm="1">
        <f t="array" ref="AN229">INDEX($I:$P,ROW(),MATCH(AN$3,$I$2:$P$2,0))/12</f>
        <v>4.1666666666666666E-3</v>
      </c>
      <c r="AO229" s="20" cm="1">
        <f t="array" ref="AO229">INDEX($I:$P,ROW(),MATCH(AO$3,$I$2:$P$2,0))/12</f>
        <v>4.1666666666666666E-3</v>
      </c>
      <c r="AP229" s="20" cm="1">
        <f t="array" ref="AP229">INDEX($I:$P,ROW(),MATCH(AP$3,$I$2:$P$2,0))/12</f>
        <v>4.1666666666666666E-3</v>
      </c>
      <c r="AQ229" s="20" cm="1">
        <f t="array" ref="AQ229">INDEX($I:$P,ROW(),MATCH(AQ$3,$I$2:$P$2,0))/12</f>
        <v>4.1666666666666666E-3</v>
      </c>
      <c r="AR229" s="20" cm="1">
        <f t="array" ref="AR229">INDEX($I:$P,ROW(),MATCH(AR$3,$I$2:$P$2,0))/12</f>
        <v>4.1666666666666666E-3</v>
      </c>
      <c r="AS229" s="20" cm="1">
        <f t="array" ref="AS229">INDEX($I:$P,ROW(),MATCH(AS$3,$I$2:$P$2,0))/12</f>
        <v>4.1666666666666666E-3</v>
      </c>
      <c r="AT229" s="20" cm="1">
        <f t="array" ref="AT229">INDEX($I:$P,ROW(),MATCH(AT$3,$I$2:$P$2,0))/12</f>
        <v>4.1666666666666666E-3</v>
      </c>
      <c r="AU229" s="20" cm="1">
        <f t="array" ref="AU229">INDEX($I:$P,ROW(),MATCH(AU$3,$I$2:$P$2,0))/12</f>
        <v>4.1666666666666666E-3</v>
      </c>
      <c r="AV229" s="20" cm="1">
        <f t="array" ref="AV229">INDEX($I:$P,ROW(),MATCH(AV$3,$I$2:$P$2,0))/12</f>
        <v>4.1666666666666666E-3</v>
      </c>
      <c r="AW229" s="20" cm="1">
        <f t="array" ref="AW229">INDEX($I:$P,ROW(),MATCH(AW$3,$I$2:$P$2,0))/12</f>
        <v>4.1666666666666666E-3</v>
      </c>
      <c r="AX229" s="20" cm="1">
        <f t="array" ref="AX229">INDEX($I:$P,ROW(),MATCH(AX$3,$I$2:$P$2,0))/12</f>
        <v>4.1666666666666666E-3</v>
      </c>
      <c r="AY229" s="20" cm="1">
        <f t="array" ref="AY229">INDEX($I:$P,ROW(),MATCH(AY$3,$I$2:$P$2,0))/12</f>
        <v>4.1666666666666666E-3</v>
      </c>
      <c r="AZ229" s="20" cm="1">
        <f t="array" ref="AZ229">INDEX($I:$P,ROW(),MATCH(AZ$3,$I$2:$P$2,0))/12</f>
        <v>4.1666666666666666E-3</v>
      </c>
      <c r="BA229" s="20" cm="1">
        <f t="array" ref="BA229">INDEX($I:$P,ROW(),MATCH(BA$3,$I$2:$P$2,0))/12</f>
        <v>4.1666666666666666E-3</v>
      </c>
      <c r="BB229" s="20" cm="1">
        <f t="array" ref="BB229">INDEX($I:$P,ROW(),MATCH(BB$3,$I$2:$P$2,0))/12</f>
        <v>4.1666666666666666E-3</v>
      </c>
      <c r="BC229" s="20" cm="1">
        <f t="array" ref="BC229">INDEX($I:$P,ROW(),MATCH(BC$3,$I$2:$P$2,0))/12</f>
        <v>4.1666666666666666E-3</v>
      </c>
      <c r="BD229" s="20" cm="1">
        <f t="array" ref="BD229">INDEX($I:$P,ROW(),MATCH(BD$3,$I$2:$P$2,0))/12</f>
        <v>4.1666666666666666E-3</v>
      </c>
      <c r="BE229" s="20" cm="1">
        <f t="array" ref="BE229">INDEX($I:$P,ROW(),MATCH(BE$3,$I$2:$P$2,0))/12</f>
        <v>4.1666666666666666E-3</v>
      </c>
      <c r="BF229" s="20" cm="1">
        <f t="array" ref="BF229">INDEX($I:$P,ROW(),MATCH(BF$3,$I$2:$P$2,0))/12</f>
        <v>4.1666666666666666E-3</v>
      </c>
      <c r="BG229" s="20" cm="1">
        <f t="array" ref="BG229">INDEX($I:$P,ROW(),MATCH(BG$3,$I$2:$P$2,0))/12</f>
        <v>4.1666666666666666E-3</v>
      </c>
      <c r="BH229" s="20" cm="1">
        <f t="array" ref="BH229">INDEX($I:$P,ROW(),MATCH(BH$3,$I$2:$P$2,0))/12</f>
        <v>4.1666666666666666E-3</v>
      </c>
      <c r="BI229" s="20" cm="1">
        <f t="array" ref="BI229">INDEX($I:$P,ROW(),MATCH(BI$3,$I$2:$P$2,0))/12</f>
        <v>4.1666666666666666E-3</v>
      </c>
      <c r="BJ229" s="20" cm="1">
        <f t="array" ref="BJ229">INDEX($I:$P,ROW(),MATCH(BJ$3,$I$2:$P$2,0))/12</f>
        <v>4.1666666666666666E-3</v>
      </c>
      <c r="BK229" s="20" cm="1">
        <f t="array" ref="BK229">INDEX($I:$P,ROW(),MATCH(BK$3,$I$2:$P$2,0))/12</f>
        <v>4.1666666666666666E-3</v>
      </c>
      <c r="BL229" s="20" cm="1">
        <f t="array" ref="BL229">INDEX($I:$P,ROW(),MATCH(BL$3,$I$2:$P$2,0))/12</f>
        <v>4.1666666666666666E-3</v>
      </c>
      <c r="BM229" s="20" cm="1">
        <f t="array" ref="BM229">INDEX($I:$P,ROW(),MATCH(BM$3,$I$2:$P$2,0))/12</f>
        <v>4.1666666666666666E-3</v>
      </c>
      <c r="BN229" s="20" cm="1">
        <f t="array" ref="BN229">INDEX($I:$P,ROW(),MATCH(BN$3,$I$2:$P$2,0))/12</f>
        <v>4.1666666666666666E-3</v>
      </c>
      <c r="BO229" s="20" cm="1">
        <f t="array" ref="BO229">INDEX($I:$P,ROW(),MATCH(BO$3,$I$2:$P$2,0))/12</f>
        <v>4.1666666666666666E-3</v>
      </c>
      <c r="BP229" s="20" cm="1">
        <f t="array" ref="BP229">INDEX($I:$P,ROW(),MATCH(BP$3,$I$2:$P$2,0))/12</f>
        <v>4.1666666666666666E-3</v>
      </c>
      <c r="BQ229" s="20" cm="1">
        <f t="array" ref="BQ229">INDEX($I:$P,ROW(),MATCH(BQ$3,$I$2:$P$2,0))/12</f>
        <v>4.1666666666666666E-3</v>
      </c>
      <c r="BR229" s="20" cm="1">
        <f t="array" ref="BR229">INDEX($I:$P,ROW(),MATCH(BR$3,$I$2:$P$2,0))/12</f>
        <v>4.1666666666666666E-3</v>
      </c>
      <c r="BS229" s="20" cm="1">
        <f t="array" ref="BS229">INDEX($I:$P,ROW(),MATCH(BS$3,$I$2:$P$2,0))/12</f>
        <v>4.1666666666666666E-3</v>
      </c>
      <c r="BT229" s="20" cm="1">
        <f t="array" ref="BT229">INDEX($I:$P,ROW(),MATCH(BT$3,$I$2:$P$2,0))/12</f>
        <v>4.1666666666666666E-3</v>
      </c>
      <c r="BU229" s="20" cm="1">
        <f t="array" ref="BU229">INDEX($I:$P,ROW(),MATCH(BU$3,$I$2:$P$2,0))/12</f>
        <v>4.1666666666666666E-3</v>
      </c>
      <c r="BV229" s="20" cm="1">
        <f t="array" ref="BV229">INDEX($I:$P,ROW(),MATCH(BV$3,$I$2:$P$2,0))/12</f>
        <v>4.1666666666666666E-3</v>
      </c>
      <c r="BW229" s="20" cm="1">
        <f t="array" ref="BW229">INDEX($I:$P,ROW(),MATCH(BW$3,$I$2:$P$2,0))/12</f>
        <v>4.1666666666666666E-3</v>
      </c>
      <c r="BX229" s="20" cm="1">
        <f t="array" ref="BX229">INDEX($I:$P,ROW(),MATCH(BX$3,$I$2:$P$2,0))/12</f>
        <v>4.1666666666666666E-3</v>
      </c>
      <c r="BY229" s="20" cm="1">
        <f t="array" ref="BY229">INDEX($I:$P,ROW(),MATCH(BY$3,$I$2:$P$2,0))/12</f>
        <v>4.1666666666666666E-3</v>
      </c>
      <c r="BZ229" s="20" cm="1">
        <f t="array" ref="BZ229">INDEX($I:$P,ROW(),MATCH(BZ$3,$I$2:$P$2,0))/12</f>
        <v>4.1666666666666666E-3</v>
      </c>
      <c r="CA229" s="20" cm="1">
        <f t="array" ref="CA229">INDEX($I:$P,ROW(),MATCH(CA$3,$I$2:$P$2,0))/12</f>
        <v>4.1666666666666666E-3</v>
      </c>
      <c r="CB229" s="20" cm="1">
        <f t="array" ref="CB229">INDEX($I:$P,ROW(),MATCH(CB$3,$I$2:$P$2,0))/12</f>
        <v>4.1666666666666666E-3</v>
      </c>
      <c r="CC229" s="20" cm="1">
        <f t="array" ref="CC229">INDEX($I:$P,ROW(),MATCH(CC$3,$I$2:$P$2,0))/12</f>
        <v>4.1666666666666666E-3</v>
      </c>
      <c r="CD229" s="20" cm="1">
        <f t="array" ref="CD229">INDEX($I:$P,ROW(),MATCH(CD$3,$I$2:$P$2,0))/12</f>
        <v>4.1666666666666666E-3</v>
      </c>
      <c r="CE229" s="20" cm="1">
        <f t="array" ref="CE229">INDEX($I:$P,ROW(),MATCH(CE$3,$I$2:$P$2,0))/12</f>
        <v>4.1666666666666666E-3</v>
      </c>
      <c r="CF229" s="20" cm="1">
        <f t="array" ref="CF229">INDEX($I:$P,ROW(),MATCH(CF$3,$I$2:$P$2,0))/12</f>
        <v>4.1666666666666666E-3</v>
      </c>
      <c r="CG229" s="20" cm="1">
        <f t="array" ref="CG229">INDEX($I:$P,ROW(),MATCH(CG$3,$I$2:$P$2,0))/12</f>
        <v>4.1666666666666666E-3</v>
      </c>
      <c r="CH229" s="20" cm="1">
        <f t="array" ref="CH229">INDEX($I:$P,ROW(),MATCH(CH$3,$I$2:$P$2,0))/12</f>
        <v>4.1666666666666666E-3</v>
      </c>
      <c r="CI229" s="20" cm="1">
        <f t="array" ref="CI229">INDEX($I:$P,ROW(),MATCH(CI$3,$I$2:$P$2,0))/12</f>
        <v>4.1666666666666666E-3</v>
      </c>
      <c r="CJ229" s="20" cm="1">
        <f t="array" ref="CJ229">INDEX($I:$P,ROW(),MATCH(CJ$3,$I$2:$P$2,0))/12</f>
        <v>4.1666666666666666E-3</v>
      </c>
      <c r="CK229" s="20" cm="1">
        <f t="array" ref="CK229">INDEX($I:$P,ROW(),MATCH(CK$3,$I$2:$P$2,0))/12</f>
        <v>4.1666666666666666E-3</v>
      </c>
      <c r="CL229" s="20" cm="1">
        <f t="array" ref="CL229">INDEX($I:$P,ROW(),MATCH(CL$3,$I$2:$P$2,0))/12</f>
        <v>4.1666666666666666E-3</v>
      </c>
    </row>
    <row r="230" spans="2:90" x14ac:dyDescent="0.4">
      <c r="B230" s="141" t="s">
        <v>65</v>
      </c>
      <c r="D230" t="s">
        <v>793</v>
      </c>
      <c r="E230" s="8" t="str">
        <f t="shared" si="188"/>
        <v>230 TAM-EV</v>
      </c>
      <c r="G230" t="str">
        <f t="shared" si="189"/>
        <v>230 TAM-EV</v>
      </c>
      <c r="H230" s="12"/>
      <c r="J230"/>
      <c r="K230" s="162">
        <v>4.8000000000000001E-2</v>
      </c>
      <c r="L230" s="162">
        <v>8.5999999999999993E-2</v>
      </c>
      <c r="M230" s="162">
        <v>0.124</v>
      </c>
      <c r="N230" s="162">
        <v>0.16200000000000001</v>
      </c>
      <c r="O230" s="162">
        <v>0.2</v>
      </c>
      <c r="P230" s="162">
        <v>0.2</v>
      </c>
      <c r="R230" s="163"/>
      <c r="S230" s="163" cm="1">
        <f t="array" ref="S230">(INDEX($I:$O,ROW(),MATCH(S$3,$I$2:$O$2,0))/12-INDEX($I:$O,ROW(),MATCH(S$3-1,$I$2:$O$2,0))/12)+R230</f>
        <v>4.0000000000000001E-3</v>
      </c>
      <c r="T230" s="163" cm="1">
        <f t="array" ref="T230">(INDEX($I:$O,ROW(),MATCH(T$3,$I$2:$O$2,0))/12-INDEX($I:$O,ROW(),MATCH(T$3-1,$I$2:$O$2,0))/12)+S230</f>
        <v>8.0000000000000002E-3</v>
      </c>
      <c r="U230" s="163" cm="1">
        <f t="array" ref="U230">(INDEX($I:$O,ROW(),MATCH(U$3,$I$2:$O$2,0))/12-INDEX($I:$O,ROW(),MATCH(U$3-1,$I$2:$O$2,0))/12)+T230</f>
        <v>1.2E-2</v>
      </c>
      <c r="V230" s="163" cm="1">
        <f t="array" ref="V230">(INDEX($I:$O,ROW(),MATCH(V$3,$I$2:$O$2,0))/12-INDEX($I:$O,ROW(),MATCH(V$3-1,$I$2:$O$2,0))/12)+U230</f>
        <v>1.6E-2</v>
      </c>
      <c r="W230" s="163" cm="1">
        <f t="array" ref="W230">(INDEX($I:$O,ROW(),MATCH(W$3,$I$2:$O$2,0))/12-INDEX($I:$O,ROW(),MATCH(W$3-1,$I$2:$O$2,0))/12)+V230</f>
        <v>0.02</v>
      </c>
      <c r="X230" s="163" cm="1">
        <f t="array" ref="X230">(INDEX($I:$O,ROW(),MATCH(X$3,$I$2:$O$2,0))/12-INDEX($I:$O,ROW(),MATCH(X$3-1,$I$2:$O$2,0))/12)+W230</f>
        <v>2.4E-2</v>
      </c>
      <c r="Y230" s="163" cm="1">
        <f t="array" ref="Y230">(INDEX($I:$O,ROW(),MATCH(Y$3,$I$2:$O$2,0))/12-INDEX($I:$O,ROW(),MATCH(Y$3-1,$I$2:$O$2,0))/12)+X230</f>
        <v>2.8000000000000001E-2</v>
      </c>
      <c r="Z230" s="163" cm="1">
        <f t="array" ref="Z230">(INDEX($I:$O,ROW(),MATCH(Z$3,$I$2:$O$2,0))/12-INDEX($I:$O,ROW(),MATCH(Z$3-1,$I$2:$O$2,0))/12)+Y230</f>
        <v>3.2000000000000001E-2</v>
      </c>
      <c r="AA230" s="163" cm="1">
        <f t="array" ref="AA230">(INDEX($I:$O,ROW(),MATCH(AA$3,$I$2:$O$2,0))/12-INDEX($I:$O,ROW(),MATCH(AA$3-1,$I$2:$O$2,0))/12)+Z230</f>
        <v>3.6000000000000004E-2</v>
      </c>
      <c r="AB230" s="163" cm="1">
        <f t="array" ref="AB230">(INDEX($I:$O,ROW(),MATCH(AB$3,$I$2:$O$2,0))/12-INDEX($I:$O,ROW(),MATCH(AB$3-1,$I$2:$O$2,0))/12)+AA230</f>
        <v>4.0000000000000008E-2</v>
      </c>
      <c r="AC230" s="163" cm="1">
        <f t="array" ref="AC230">(INDEX($I:$O,ROW(),MATCH(AC$3,$I$2:$O$2,0))/12-INDEX($I:$O,ROW(),MATCH(AC$3-1,$I$2:$O$2,0))/12)+AB230</f>
        <v>4.4000000000000011E-2</v>
      </c>
      <c r="AD230" s="163" cm="1">
        <f t="array" ref="AD230">(INDEX($I:$O,ROW(),MATCH(AD$3,$I$2:$O$2,0))/12-INDEX($I:$O,ROW(),MATCH(AD$3-1,$I$2:$O$2,0))/12)+AC230</f>
        <v>4.8000000000000015E-2</v>
      </c>
      <c r="AE230" s="163" cm="1">
        <f t="array" ref="AE230">(INDEX($I:$O,ROW(),MATCH(AE$3,$I$2:$O$2,0))/12-INDEX($I:$O,ROW(),MATCH(AE$3-1,$I$2:$O$2,0))/12)+AD230</f>
        <v>5.116666666666668E-2</v>
      </c>
      <c r="AF230" s="163" cm="1">
        <f t="array" ref="AF230">(INDEX($I:$O,ROW(),MATCH(AF$3,$I$2:$O$2,0))/12-INDEX($I:$O,ROW(),MATCH(AF$3-1,$I$2:$O$2,0))/12)+AE230</f>
        <v>5.4333333333333345E-2</v>
      </c>
      <c r="AG230" s="163" cm="1">
        <f t="array" ref="AG230">(INDEX($I:$O,ROW(),MATCH(AG$3,$I$2:$O$2,0))/12-INDEX($I:$O,ROW(),MATCH(AG$3-1,$I$2:$O$2,0))/12)+AF230</f>
        <v>5.7500000000000009E-2</v>
      </c>
      <c r="AH230" s="163" cm="1">
        <f t="array" ref="AH230">(INDEX($I:$O,ROW(),MATCH(AH$3,$I$2:$O$2,0))/12-INDEX($I:$O,ROW(),MATCH(AH$3-1,$I$2:$O$2,0))/12)+AG230</f>
        <v>6.0666666666666674E-2</v>
      </c>
      <c r="AI230" s="163" cm="1">
        <f t="array" ref="AI230">(INDEX($I:$O,ROW(),MATCH(AI$3,$I$2:$O$2,0))/12-INDEX($I:$O,ROW(),MATCH(AI$3-1,$I$2:$O$2,0))/12)+AH230</f>
        <v>6.3833333333333339E-2</v>
      </c>
      <c r="AJ230" s="163" cm="1">
        <f t="array" ref="AJ230">(INDEX($I:$O,ROW(),MATCH(AJ$3,$I$2:$O$2,0))/12-INDEX($I:$O,ROW(),MATCH(AJ$3-1,$I$2:$O$2,0))/12)+AI230</f>
        <v>6.7000000000000004E-2</v>
      </c>
      <c r="AK230" s="163" cm="1">
        <f t="array" ref="AK230">(INDEX($I:$O,ROW(),MATCH(AK$3,$I$2:$O$2,0))/12-INDEX($I:$O,ROW(),MATCH(AK$3-1,$I$2:$O$2,0))/12)+AJ230</f>
        <v>7.0166666666666669E-2</v>
      </c>
      <c r="AL230" s="163" cm="1">
        <f t="array" ref="AL230">(INDEX($I:$O,ROW(),MATCH(AL$3,$I$2:$O$2,0))/12-INDEX($I:$O,ROW(),MATCH(AL$3-1,$I$2:$O$2,0))/12)+AK230</f>
        <v>7.3333333333333334E-2</v>
      </c>
      <c r="AM230" s="163" cm="1">
        <f t="array" ref="AM230">(INDEX($I:$O,ROW(),MATCH(AM$3,$I$2:$O$2,0))/12-INDEX($I:$O,ROW(),MATCH(AM$3-1,$I$2:$O$2,0))/12)+AL230</f>
        <v>7.6499999999999999E-2</v>
      </c>
      <c r="AN230" s="163" cm="1">
        <f t="array" ref="AN230">(INDEX($I:$O,ROW(),MATCH(AN$3,$I$2:$O$2,0))/12-INDEX($I:$O,ROW(),MATCH(AN$3-1,$I$2:$O$2,0))/12)+AM230</f>
        <v>7.9666666666666663E-2</v>
      </c>
      <c r="AO230" s="163" cm="1">
        <f t="array" ref="AO230">(INDEX($I:$O,ROW(),MATCH(AO$3,$I$2:$O$2,0))/12-INDEX($I:$O,ROW(),MATCH(AO$3-1,$I$2:$O$2,0))/12)+AN230</f>
        <v>8.2833333333333328E-2</v>
      </c>
      <c r="AP230" s="163" cm="1">
        <f t="array" ref="AP230">(INDEX($I:$O,ROW(),MATCH(AP$3,$I$2:$O$2,0))/12-INDEX($I:$O,ROW(),MATCH(AP$3-1,$I$2:$O$2,0))/12)+AO230</f>
        <v>8.5999999999999993E-2</v>
      </c>
      <c r="AQ230" s="163" cm="1">
        <f t="array" ref="AQ230">(INDEX($I:$O,ROW(),MATCH(AQ$3,$I$2:$O$2,0))/12-INDEX($I:$O,ROW(),MATCH(AQ$3-1,$I$2:$O$2,0))/12)+AP230</f>
        <v>8.9166666666666658E-2</v>
      </c>
      <c r="AR230" s="163" cm="1">
        <f t="array" ref="AR230">(INDEX($I:$O,ROW(),MATCH(AR$3,$I$2:$O$2,0))/12-INDEX($I:$O,ROW(),MATCH(AR$3-1,$I$2:$O$2,0))/12)+AQ230</f>
        <v>9.2333333333333323E-2</v>
      </c>
      <c r="AS230" s="163" cm="1">
        <f t="array" ref="AS230">(INDEX($I:$O,ROW(),MATCH(AS$3,$I$2:$O$2,0))/12-INDEX($I:$O,ROW(),MATCH(AS$3-1,$I$2:$O$2,0))/12)+AR230</f>
        <v>9.5499999999999988E-2</v>
      </c>
      <c r="AT230" s="163" cm="1">
        <f t="array" ref="AT230">(INDEX($I:$O,ROW(),MATCH(AT$3,$I$2:$O$2,0))/12-INDEX($I:$O,ROW(),MATCH(AT$3-1,$I$2:$O$2,0))/12)+AS230</f>
        <v>9.8666666666666653E-2</v>
      </c>
      <c r="AU230" s="163" cm="1">
        <f t="array" ref="AU230">(INDEX($I:$O,ROW(),MATCH(AU$3,$I$2:$O$2,0))/12-INDEX($I:$O,ROW(),MATCH(AU$3-1,$I$2:$O$2,0))/12)+AT230</f>
        <v>0.10183333333333332</v>
      </c>
      <c r="AV230" s="163" cm="1">
        <f t="array" ref="AV230">(INDEX($I:$O,ROW(),MATCH(AV$3,$I$2:$O$2,0))/12-INDEX($I:$O,ROW(),MATCH(AV$3-1,$I$2:$O$2,0))/12)+AU230</f>
        <v>0.10499999999999998</v>
      </c>
      <c r="AW230" s="163" cm="1">
        <f t="array" ref="AW230">(INDEX($I:$O,ROW(),MATCH(AW$3,$I$2:$O$2,0))/12-INDEX($I:$O,ROW(),MATCH(AW$3-1,$I$2:$O$2,0))/12)+AV230</f>
        <v>0.10816666666666665</v>
      </c>
      <c r="AX230" s="163" cm="1">
        <f t="array" ref="AX230">(INDEX($I:$O,ROW(),MATCH(AX$3,$I$2:$O$2,0))/12-INDEX($I:$O,ROW(),MATCH(AX$3-1,$I$2:$O$2,0))/12)+AW230</f>
        <v>0.11133333333333331</v>
      </c>
      <c r="AY230" s="163" cm="1">
        <f t="array" ref="AY230">(INDEX($I:$O,ROW(),MATCH(AY$3,$I$2:$O$2,0))/12-INDEX($I:$O,ROW(),MATCH(AY$3-1,$I$2:$O$2,0))/12)+AX230</f>
        <v>0.11449999999999998</v>
      </c>
      <c r="AZ230" s="163" cm="1">
        <f t="array" ref="AZ230">(INDEX($I:$O,ROW(),MATCH(AZ$3,$I$2:$O$2,0))/12-INDEX($I:$O,ROW(),MATCH(AZ$3-1,$I$2:$O$2,0))/12)+AY230</f>
        <v>0.11766666666666664</v>
      </c>
      <c r="BA230" s="163" cm="1">
        <f t="array" ref="BA230">(INDEX($I:$O,ROW(),MATCH(BA$3,$I$2:$O$2,0))/12-INDEX($I:$O,ROW(),MATCH(BA$3-1,$I$2:$O$2,0))/12)+AZ230</f>
        <v>0.12083333333333331</v>
      </c>
      <c r="BB230" s="163" cm="1">
        <f t="array" ref="BB230">(INDEX($I:$O,ROW(),MATCH(BB$3,$I$2:$O$2,0))/12-INDEX($I:$O,ROW(),MATCH(BB$3-1,$I$2:$O$2,0))/12)+BA230</f>
        <v>0.12399999999999997</v>
      </c>
      <c r="BC230" s="163" cm="1">
        <f t="array" ref="BC230">(INDEX($I:$O,ROW(),MATCH(BC$3,$I$2:$O$2,0))/12-INDEX($I:$O,ROW(),MATCH(BC$3-1,$I$2:$O$2,0))/12)+BB230</f>
        <v>0.12716666666666665</v>
      </c>
      <c r="BD230" s="163" cm="1">
        <f t="array" ref="BD230">(INDEX($I:$O,ROW(),MATCH(BD$3,$I$2:$O$2,0))/12-INDEX($I:$O,ROW(),MATCH(BD$3-1,$I$2:$O$2,0))/12)+BC230</f>
        <v>0.13033333333333333</v>
      </c>
      <c r="BE230" s="163" cm="1">
        <f t="array" ref="BE230">(INDEX($I:$O,ROW(),MATCH(BE$3,$I$2:$O$2,0))/12-INDEX($I:$O,ROW(),MATCH(BE$3-1,$I$2:$O$2,0))/12)+BD230</f>
        <v>0.13350000000000001</v>
      </c>
      <c r="BF230" s="163" cm="1">
        <f t="array" ref="BF230">(INDEX($I:$O,ROW(),MATCH(BF$3,$I$2:$O$2,0))/12-INDEX($I:$O,ROW(),MATCH(BF$3-1,$I$2:$O$2,0))/12)+BE230</f>
        <v>0.13666666666666669</v>
      </c>
      <c r="BG230" s="163" cm="1">
        <f t="array" ref="BG230">(INDEX($I:$O,ROW(),MATCH(BG$3,$I$2:$O$2,0))/12-INDEX($I:$O,ROW(),MATCH(BG$3-1,$I$2:$O$2,0))/12)+BF230</f>
        <v>0.13983333333333337</v>
      </c>
      <c r="BH230" s="163" cm="1">
        <f t="array" ref="BH230">(INDEX($I:$O,ROW(),MATCH(BH$3,$I$2:$O$2,0))/12-INDEX($I:$O,ROW(),MATCH(BH$3-1,$I$2:$O$2,0))/12)+BG230</f>
        <v>0.14300000000000004</v>
      </c>
      <c r="BI230" s="163" cm="1">
        <f t="array" ref="BI230">(INDEX($I:$O,ROW(),MATCH(BI$3,$I$2:$O$2,0))/12-INDEX($I:$O,ROW(),MATCH(BI$3-1,$I$2:$O$2,0))/12)+BH230</f>
        <v>0.14616666666666672</v>
      </c>
      <c r="BJ230" s="163" cm="1">
        <f t="array" ref="BJ230">(INDEX($I:$O,ROW(),MATCH(BJ$3,$I$2:$O$2,0))/12-INDEX($I:$O,ROW(),MATCH(BJ$3-1,$I$2:$O$2,0))/12)+BI230</f>
        <v>0.1493333333333334</v>
      </c>
      <c r="BK230" s="163" cm="1">
        <f t="array" ref="BK230">(INDEX($I:$O,ROW(),MATCH(BK$3,$I$2:$O$2,0))/12-INDEX($I:$O,ROW(),MATCH(BK$3-1,$I$2:$O$2,0))/12)+BJ230</f>
        <v>0.15250000000000008</v>
      </c>
      <c r="BL230" s="163" cm="1">
        <f t="array" ref="BL230">(INDEX($I:$O,ROW(),MATCH(BL$3,$I$2:$O$2,0))/12-INDEX($I:$O,ROW(),MATCH(BL$3-1,$I$2:$O$2,0))/12)+BK230</f>
        <v>0.15566666666666676</v>
      </c>
      <c r="BM230" s="163" cm="1">
        <f t="array" ref="BM230">(INDEX($I:$O,ROW(),MATCH(BM$3,$I$2:$O$2,0))/12-INDEX($I:$O,ROW(),MATCH(BM$3-1,$I$2:$O$2,0))/12)+BL230</f>
        <v>0.15883333333333344</v>
      </c>
      <c r="BN230" s="163" cm="1">
        <f t="array" ref="BN230">(INDEX($I:$O,ROW(),MATCH(BN$3,$I$2:$O$2,0))/12-INDEX($I:$O,ROW(),MATCH(BN$3-1,$I$2:$O$2,0))/12)+BM230</f>
        <v>0.16200000000000012</v>
      </c>
      <c r="BO230" s="163" cm="1">
        <f t="array" ref="BO230">(INDEX($I:$O,ROW(),MATCH(BO$3,$I$2:$O$2,0))/12-INDEX($I:$O,ROW(),MATCH(BO$3-1,$I$2:$O$2,0))/12)+BN230</f>
        <v>0.16516666666666679</v>
      </c>
      <c r="BP230" s="163" cm="1">
        <f t="array" ref="BP230">(INDEX($I:$O,ROW(),MATCH(BP$3,$I$2:$O$2,0))/12-INDEX($I:$O,ROW(),MATCH(BP$3-1,$I$2:$O$2,0))/12)+BO230</f>
        <v>0.16833333333333347</v>
      </c>
      <c r="BQ230" s="163" cm="1">
        <f t="array" ref="BQ230">(INDEX($I:$O,ROW(),MATCH(BQ$3,$I$2:$O$2,0))/12-INDEX($I:$O,ROW(),MATCH(BQ$3-1,$I$2:$O$2,0))/12)+BP230</f>
        <v>0.17150000000000015</v>
      </c>
      <c r="BR230" s="163" cm="1">
        <f t="array" ref="BR230">(INDEX($I:$O,ROW(),MATCH(BR$3,$I$2:$O$2,0))/12-INDEX($I:$O,ROW(),MATCH(BR$3-1,$I$2:$O$2,0))/12)+BQ230</f>
        <v>0.17466666666666683</v>
      </c>
      <c r="BS230" s="163" cm="1">
        <f t="array" ref="BS230">(INDEX($I:$O,ROW(),MATCH(BS$3,$I$2:$O$2,0))/12-INDEX($I:$O,ROW(),MATCH(BS$3-1,$I$2:$O$2,0))/12)+BR230</f>
        <v>0.17783333333333351</v>
      </c>
      <c r="BT230" s="163" cm="1">
        <f t="array" ref="BT230">(INDEX($I:$O,ROW(),MATCH(BT$3,$I$2:$O$2,0))/12-INDEX($I:$O,ROW(),MATCH(BT$3-1,$I$2:$O$2,0))/12)+BS230</f>
        <v>0.18100000000000019</v>
      </c>
      <c r="BU230" s="163" cm="1">
        <f t="array" ref="BU230">(INDEX($I:$O,ROW(),MATCH(BU$3,$I$2:$O$2,0))/12-INDEX($I:$O,ROW(),MATCH(BU$3-1,$I$2:$O$2,0))/12)+BT230</f>
        <v>0.18416666666666687</v>
      </c>
      <c r="BV230" s="163" cm="1">
        <f t="array" ref="BV230">(INDEX($I:$O,ROW(),MATCH(BV$3,$I$2:$O$2,0))/12-INDEX($I:$O,ROW(),MATCH(BV$3-1,$I$2:$O$2,0))/12)+BU230</f>
        <v>0.18733333333333355</v>
      </c>
      <c r="BW230" s="163" cm="1">
        <f t="array" ref="BW230">(INDEX($I:$O,ROW(),MATCH(BW$3,$I$2:$O$2,0))/12-INDEX($I:$O,ROW(),MATCH(BW$3-1,$I$2:$O$2,0))/12)+BV230</f>
        <v>0.19050000000000022</v>
      </c>
      <c r="BX230" s="163" cm="1">
        <f t="array" ref="BX230">(INDEX($I:$O,ROW(),MATCH(BX$3,$I$2:$O$2,0))/12-INDEX($I:$O,ROW(),MATCH(BX$3-1,$I$2:$O$2,0))/12)+BW230</f>
        <v>0.1936666666666669</v>
      </c>
      <c r="BY230" s="163" cm="1">
        <f t="array" ref="BY230">(INDEX($I:$O,ROW(),MATCH(BY$3,$I$2:$O$2,0))/12-INDEX($I:$O,ROW(),MATCH(BY$3-1,$I$2:$O$2,0))/12)+BX230</f>
        <v>0.19683333333333358</v>
      </c>
      <c r="BZ230" s="163" cm="1">
        <f t="array" ref="BZ230">(INDEX($I:$O,ROW(),MATCH(BZ$3,$I$2:$O$2,0))/12-INDEX($I:$O,ROW(),MATCH(BZ$3-1,$I$2:$O$2,0))/12)+BY230</f>
        <v>0.20000000000000026</v>
      </c>
      <c r="CA230" s="163" cm="1">
        <f t="array" ref="CA230">(INDEX($I:$P,ROW(),MATCH(CA$3,$I$2:$P$2,0))/12-INDEX($I:$P,ROW(),MATCH(CA$3-1,$I$2:$P$2,0))/12)+BZ230</f>
        <v>0.20000000000000026</v>
      </c>
      <c r="CB230" s="163" cm="1">
        <f t="array" ref="CB230">(INDEX($I:$P,ROW(),MATCH(CB$3,$I$2:$P$2,0))/12-INDEX($I:$P,ROW(),MATCH(CB$3-1,$I$2:$P$2,0))/12)+CA230</f>
        <v>0.20000000000000026</v>
      </c>
      <c r="CC230" s="163" cm="1">
        <f t="array" ref="CC230">(INDEX($I:$P,ROW(),MATCH(CC$3,$I$2:$P$2,0))/12-INDEX($I:$P,ROW(),MATCH(CC$3-1,$I$2:$P$2,0))/12)+CB230</f>
        <v>0.20000000000000026</v>
      </c>
      <c r="CD230" s="163" cm="1">
        <f t="array" ref="CD230">(INDEX($I:$P,ROW(),MATCH(CD$3,$I$2:$P$2,0))/12-INDEX($I:$P,ROW(),MATCH(CD$3-1,$I$2:$P$2,0))/12)+CC230</f>
        <v>0.20000000000000026</v>
      </c>
      <c r="CE230" s="163" cm="1">
        <f t="array" ref="CE230">(INDEX($I:$P,ROW(),MATCH(CE$3,$I$2:$P$2,0))/12-INDEX($I:$P,ROW(),MATCH(CE$3-1,$I$2:$P$2,0))/12)+CD230</f>
        <v>0.20000000000000026</v>
      </c>
      <c r="CF230" s="163" cm="1">
        <f t="array" ref="CF230">(INDEX($I:$P,ROW(),MATCH(CF$3,$I$2:$P$2,0))/12-INDEX($I:$P,ROW(),MATCH(CF$3-1,$I$2:$P$2,0))/12)+CE230</f>
        <v>0.20000000000000026</v>
      </c>
      <c r="CG230" s="163" cm="1">
        <f t="array" ref="CG230">(INDEX($I:$P,ROW(),MATCH(CG$3,$I$2:$P$2,0))/12-INDEX($I:$P,ROW(),MATCH(CG$3-1,$I$2:$P$2,0))/12)+CF230</f>
        <v>0.20000000000000026</v>
      </c>
      <c r="CH230" s="163" cm="1">
        <f t="array" ref="CH230">(INDEX($I:$P,ROW(),MATCH(CH$3,$I$2:$P$2,0))/12-INDEX($I:$P,ROW(),MATCH(CH$3-1,$I$2:$P$2,0))/12)+CG230</f>
        <v>0.20000000000000026</v>
      </c>
      <c r="CI230" s="163" cm="1">
        <f t="array" ref="CI230">(INDEX($I:$P,ROW(),MATCH(CI$3,$I$2:$P$2,0))/12-INDEX($I:$P,ROW(),MATCH(CI$3-1,$I$2:$P$2,0))/12)+CH230</f>
        <v>0.20000000000000026</v>
      </c>
      <c r="CJ230" s="163" cm="1">
        <f t="array" ref="CJ230">(INDEX($I:$P,ROW(),MATCH(CJ$3,$I$2:$P$2,0))/12-INDEX($I:$P,ROW(),MATCH(CJ$3-1,$I$2:$P$2,0))/12)+CI230</f>
        <v>0.20000000000000026</v>
      </c>
      <c r="CK230" s="163" cm="1">
        <f t="array" ref="CK230">(INDEX($I:$P,ROW(),MATCH(CK$3,$I$2:$P$2,0))/12-INDEX($I:$P,ROW(),MATCH(CK$3-1,$I$2:$P$2,0))/12)+CJ230</f>
        <v>0.20000000000000026</v>
      </c>
      <c r="CL230" s="163" cm="1">
        <f t="array" ref="CL230">(INDEX($I:$P,ROW(),MATCH(CL$3,$I$2:$P$2,0))/12-INDEX($I:$P,ROW(),MATCH(CL$3-1,$I$2:$P$2,0))/12)+CK230</f>
        <v>0.20000000000000026</v>
      </c>
    </row>
    <row r="231" spans="2:90" x14ac:dyDescent="0.4">
      <c r="B231" s="123" t="str">
        <f>B243</f>
        <v># of units</v>
      </c>
      <c r="C231" t="s">
        <v>964</v>
      </c>
      <c r="D231" t="s">
        <v>793</v>
      </c>
      <c r="E231" s="9" t="str">
        <f t="shared" si="188"/>
        <v>231 TAM-EV</v>
      </c>
      <c r="F231" s="27"/>
      <c r="G231" t="str">
        <f t="shared" si="189"/>
        <v>231 TAM-EV</v>
      </c>
      <c r="H231" s="24"/>
      <c r="I231" s="24"/>
      <c r="J231" s="24"/>
      <c r="K231" s="38">
        <f t="shared" ref="K231:P231" si="194">SUMIF($3:$3,K$2,231:231)</f>
        <v>32302414.077809874</v>
      </c>
      <c r="L231" s="38">
        <f t="shared" si="194"/>
        <v>89093148.124102876</v>
      </c>
      <c r="M231" s="38">
        <f t="shared" si="194"/>
        <v>145422317.02126443</v>
      </c>
      <c r="N231" s="38">
        <f t="shared" si="194"/>
        <v>207282095.43152076</v>
      </c>
      <c r="O231" s="38">
        <f t="shared" si="194"/>
        <v>275090952.47193754</v>
      </c>
      <c r="P231" s="38">
        <f t="shared" si="194"/>
        <v>316476696.45822203</v>
      </c>
      <c r="R231" s="161"/>
      <c r="S231" s="38">
        <f t="shared" ref="S231" si="195">S230*S228*1000000</f>
        <v>401666.66666666669</v>
      </c>
      <c r="T231" s="38">
        <f t="shared" ref="T231:AX231" si="196">T230*T228*1000000</f>
        <v>806680.5555555555</v>
      </c>
      <c r="U231" s="38">
        <f t="shared" si="196"/>
        <v>1215062.5868055555</v>
      </c>
      <c r="V231" s="38">
        <f t="shared" si="196"/>
        <v>1626833.7967785492</v>
      </c>
      <c r="W231" s="38">
        <f t="shared" si="196"/>
        <v>2042015.3386647413</v>
      </c>
      <c r="X231" s="38">
        <f t="shared" si="196"/>
        <v>2460628.483091013</v>
      </c>
      <c r="Y231" s="38">
        <f t="shared" si="196"/>
        <v>2882694.6187323192</v>
      </c>
      <c r="Z231" s="38">
        <f t="shared" si="196"/>
        <v>3308235.2529261373</v>
      </c>
      <c r="AA231" s="38">
        <f t="shared" si="196"/>
        <v>3737272.0122899958</v>
      </c>
      <c r="AB231" s="38">
        <f t="shared" si="196"/>
        <v>4169826.6433420787</v>
      </c>
      <c r="AC231" s="38">
        <f t="shared" si="196"/>
        <v>4605921.0131249381</v>
      </c>
      <c r="AD231" s="38">
        <f t="shared" si="196"/>
        <v>5045577.1098323194</v>
      </c>
      <c r="AE231" s="38">
        <f t="shared" si="196"/>
        <v>5400855.2318455409</v>
      </c>
      <c r="AF231" s="38">
        <f t="shared" si="196"/>
        <v>5759006.4080507159</v>
      </c>
      <c r="AG231" s="38">
        <f t="shared" si="196"/>
        <v>6120048.412543159</v>
      </c>
      <c r="AH231" s="38">
        <f t="shared" si="196"/>
        <v>6483999.1176562328</v>
      </c>
      <c r="AI231" s="38">
        <f t="shared" si="196"/>
        <v>6850876.4944714196</v>
      </c>
      <c r="AJ231" s="38">
        <f t="shared" si="196"/>
        <v>7220698.6133309416</v>
      </c>
      <c r="AK231" s="38">
        <f t="shared" si="196"/>
        <v>7593483.6443529297</v>
      </c>
      <c r="AL231" s="38">
        <f t="shared" si="196"/>
        <v>7969249.8579491731</v>
      </c>
      <c r="AM231" s="38">
        <f t="shared" si="196"/>
        <v>8348015.6253454499</v>
      </c>
      <c r="AN231" s="38">
        <f t="shared" si="196"/>
        <v>8729799.419104442</v>
      </c>
      <c r="AO231" s="38">
        <f t="shared" si="196"/>
        <v>9114619.8136512619</v>
      </c>
      <c r="AP231" s="38">
        <f t="shared" si="196"/>
        <v>9502495.4858016111</v>
      </c>
      <c r="AQ231" s="38">
        <f t="shared" si="196"/>
        <v>9893445.2152925599</v>
      </c>
      <c r="AR231" s="38">
        <f t="shared" si="196"/>
        <v>10287487.885315971</v>
      </c>
      <c r="AS231" s="38">
        <f t="shared" si="196"/>
        <v>10684642.483054589</v>
      </c>
      <c r="AT231" s="38">
        <f t="shared" si="196"/>
        <v>11084928.100220799</v>
      </c>
      <c r="AU231" s="38">
        <f t="shared" si="196"/>
        <v>11488363.933598064</v>
      </c>
      <c r="AV231" s="38">
        <f t="shared" si="196"/>
        <v>11894969.285585066</v>
      </c>
      <c r="AW231" s="38">
        <f t="shared" si="196"/>
        <v>12304763.564742558</v>
      </c>
      <c r="AX231" s="38">
        <f t="shared" si="196"/>
        <v>12717766.28634293</v>
      </c>
      <c r="AY231" s="38">
        <f t="shared" ref="AY231:CD231" si="197">AY230*AY228*1000000</f>
        <v>13133997.072922528</v>
      </c>
      <c r="AZ231" s="38">
        <f t="shared" si="197"/>
        <v>13553475.654836709</v>
      </c>
      <c r="BA231" s="38">
        <f t="shared" si="197"/>
        <v>13976221.870817658</v>
      </c>
      <c r="BB231" s="38">
        <f t="shared" si="197"/>
        <v>14402255.668534994</v>
      </c>
      <c r="BC231" s="38">
        <f t="shared" si="197"/>
        <v>14831597.105159165</v>
      </c>
      <c r="BD231" s="38">
        <f t="shared" si="197"/>
        <v>15264266.347927628</v>
      </c>
      <c r="BE231" s="38">
        <f t="shared" si="197"/>
        <v>15700283.674713859</v>
      </c>
      <c r="BF231" s="38">
        <f t="shared" si="197"/>
        <v>16139669.474599216</v>
      </c>
      <c r="BG231" s="38">
        <f t="shared" si="197"/>
        <v>16582444.248447597</v>
      </c>
      <c r="BH231" s="38">
        <f t="shared" si="197"/>
        <v>17028628.609483</v>
      </c>
      <c r="BI231" s="38">
        <f t="shared" si="197"/>
        <v>17478243.283869945</v>
      </c>
      <c r="BJ231" s="38">
        <f t="shared" si="197"/>
        <v>17931309.111296751</v>
      </c>
      <c r="BK231" s="38">
        <f t="shared" si="197"/>
        <v>18387847.045561776</v>
      </c>
      <c r="BL231" s="38">
        <f t="shared" si="197"/>
        <v>18847878.155162487</v>
      </c>
      <c r="BM231" s="38">
        <f t="shared" si="197"/>
        <v>19311423.623887554</v>
      </c>
      <c r="BN231" s="38">
        <f t="shared" si="197"/>
        <v>19778504.751411803</v>
      </c>
      <c r="BO231" s="38">
        <f t="shared" si="197"/>
        <v>20249142.953894172</v>
      </c>
      <c r="BP231" s="38">
        <f t="shared" si="197"/>
        <v>20723359.764578629</v>
      </c>
      <c r="BQ231" s="38">
        <f t="shared" si="197"/>
        <v>21201176.834398057</v>
      </c>
      <c r="BR231" s="38">
        <f t="shared" si="197"/>
        <v>21682615.932581183</v>
      </c>
      <c r="BS231" s="38">
        <f t="shared" si="197"/>
        <v>22167698.947262459</v>
      </c>
      <c r="BT231" s="38">
        <f t="shared" si="197"/>
        <v>22656447.886095028</v>
      </c>
      <c r="BU231" s="38">
        <f t="shared" si="197"/>
        <v>23148884.876866698</v>
      </c>
      <c r="BV231" s="38">
        <f t="shared" si="197"/>
        <v>23645032.168119002</v>
      </c>
      <c r="BW231" s="38">
        <f t="shared" si="197"/>
        <v>24144912.129769292</v>
      </c>
      <c r="BX231" s="38">
        <f t="shared" si="197"/>
        <v>24648547.253735974</v>
      </c>
      <c r="BY231" s="38">
        <f t="shared" si="197"/>
        <v>25155960.154566791</v>
      </c>
      <c r="BZ231" s="38">
        <f t="shared" si="197"/>
        <v>25667173.570070267</v>
      </c>
      <c r="CA231" s="38">
        <f t="shared" si="197"/>
        <v>25774120.126612227</v>
      </c>
      <c r="CB231" s="38">
        <f t="shared" si="197"/>
        <v>25881512.293806445</v>
      </c>
      <c r="CC231" s="38">
        <f t="shared" si="197"/>
        <v>25989351.928363971</v>
      </c>
      <c r="CD231" s="38">
        <f t="shared" si="197"/>
        <v>26097640.894732155</v>
      </c>
      <c r="CE231" s="38">
        <f t="shared" ref="CE231:CK231" si="198">CE230*CE228*1000000</f>
        <v>26206381.065126874</v>
      </c>
      <c r="CF231" s="38">
        <f t="shared" si="198"/>
        <v>26315574.319564898</v>
      </c>
      <c r="CG231" s="38">
        <f t="shared" si="198"/>
        <v>26425222.545896418</v>
      </c>
      <c r="CH231" s="38">
        <f t="shared" si="198"/>
        <v>26535327.639837652</v>
      </c>
      <c r="CI231" s="38">
        <f t="shared" si="198"/>
        <v>26645891.505003642</v>
      </c>
      <c r="CJ231" s="38">
        <f t="shared" si="198"/>
        <v>26756916.052941155</v>
      </c>
      <c r="CK231" s="38">
        <f t="shared" si="198"/>
        <v>26868403.203161739</v>
      </c>
      <c r="CL231" s="38">
        <f t="shared" ref="CL231" si="199">CL230*CL228*1000000</f>
        <v>26980354.883174915</v>
      </c>
    </row>
    <row r="232" spans="2:90" x14ac:dyDescent="0.4">
      <c r="B232" s="123"/>
      <c r="D232" t="s">
        <v>793</v>
      </c>
      <c r="E232" s="9" t="str">
        <f t="shared" si="188"/>
        <v>232 TAM-EV</v>
      </c>
      <c r="F232" s="27"/>
      <c r="G232" t="str">
        <f t="shared" si="189"/>
        <v>232 TAM-EV</v>
      </c>
      <c r="H232" s="24"/>
      <c r="I232" s="24"/>
      <c r="J232" s="24"/>
      <c r="K232" s="38"/>
      <c r="L232" s="38"/>
      <c r="M232" s="38"/>
      <c r="N232" s="38"/>
      <c r="O232" s="38"/>
      <c r="P232" s="38"/>
      <c r="R232" s="161"/>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row>
    <row r="233" spans="2:90" x14ac:dyDescent="0.4">
      <c r="B233" s="123" t="s">
        <v>795</v>
      </c>
      <c r="C233" t="s">
        <v>964</v>
      </c>
      <c r="D233" t="s">
        <v>793</v>
      </c>
      <c r="E233" s="9" t="str">
        <f t="shared" si="188"/>
        <v>233 TAM-EV</v>
      </c>
      <c r="F233" s="27"/>
      <c r="G233" t="str">
        <f t="shared" si="189"/>
        <v>233 TAM-EV</v>
      </c>
      <c r="H233" s="24"/>
      <c r="I233" s="24"/>
      <c r="J233" s="24"/>
      <c r="K233" s="38">
        <f t="shared" ref="K233:P233" si="200">SUMIF($3:$3,K$2,233:233)</f>
        <v>5045577.1098323194</v>
      </c>
      <c r="L233" s="38">
        <f t="shared" si="200"/>
        <v>4456918.3759692917</v>
      </c>
      <c r="M233" s="38">
        <f t="shared" si="200"/>
        <v>4899760.182733383</v>
      </c>
      <c r="N233" s="38">
        <f t="shared" si="200"/>
        <v>5376249.0828768089</v>
      </c>
      <c r="O233" s="38">
        <f t="shared" si="200"/>
        <v>5888668.8186584637</v>
      </c>
      <c r="P233" s="38">
        <f t="shared" si="200"/>
        <v>1313181.3131046481</v>
      </c>
      <c r="R233" s="161"/>
      <c r="S233" s="38">
        <f t="shared" ref="S233:AX233" si="201">S231-R231</f>
        <v>401666.66666666669</v>
      </c>
      <c r="T233" s="38">
        <f t="shared" si="201"/>
        <v>405013.88888888882</v>
      </c>
      <c r="U233" s="38">
        <f t="shared" si="201"/>
        <v>408382.03125</v>
      </c>
      <c r="V233" s="38">
        <f t="shared" si="201"/>
        <v>411771.2099729937</v>
      </c>
      <c r="W233" s="38">
        <f t="shared" si="201"/>
        <v>415181.54188619205</v>
      </c>
      <c r="X233" s="38">
        <f t="shared" si="201"/>
        <v>418613.14442627179</v>
      </c>
      <c r="Y233" s="38">
        <f t="shared" si="201"/>
        <v>422066.13564130617</v>
      </c>
      <c r="Z233" s="38">
        <f t="shared" si="201"/>
        <v>425540.63419381808</v>
      </c>
      <c r="AA233" s="38">
        <f t="shared" si="201"/>
        <v>429036.75936385849</v>
      </c>
      <c r="AB233" s="38">
        <f t="shared" si="201"/>
        <v>432554.63105208287</v>
      </c>
      <c r="AC233" s="38">
        <f t="shared" si="201"/>
        <v>436094.36978285946</v>
      </c>
      <c r="AD233" s="38">
        <f t="shared" si="201"/>
        <v>439656.09670738131</v>
      </c>
      <c r="AE233" s="38">
        <f t="shared" si="201"/>
        <v>355278.12201322149</v>
      </c>
      <c r="AF233" s="38">
        <f t="shared" si="201"/>
        <v>358151.176205175</v>
      </c>
      <c r="AG233" s="38">
        <f t="shared" si="201"/>
        <v>361042.00449244305</v>
      </c>
      <c r="AH233" s="38">
        <f t="shared" si="201"/>
        <v>363950.70511307381</v>
      </c>
      <c r="AI233" s="38">
        <f t="shared" si="201"/>
        <v>366877.37681518681</v>
      </c>
      <c r="AJ233" s="38">
        <f t="shared" si="201"/>
        <v>369822.11885952204</v>
      </c>
      <c r="AK233" s="38">
        <f t="shared" si="201"/>
        <v>372785.03102198802</v>
      </c>
      <c r="AL233" s="38">
        <f t="shared" si="201"/>
        <v>375766.21359624341</v>
      </c>
      <c r="AM233" s="38">
        <f t="shared" si="201"/>
        <v>378765.76739627682</v>
      </c>
      <c r="AN233" s="38">
        <f t="shared" si="201"/>
        <v>381783.79375899211</v>
      </c>
      <c r="AO233" s="38">
        <f t="shared" si="201"/>
        <v>384820.39454681985</v>
      </c>
      <c r="AP233" s="38">
        <f t="shared" si="201"/>
        <v>387875.67215034924</v>
      </c>
      <c r="AQ233" s="38">
        <f t="shared" si="201"/>
        <v>390949.72949094884</v>
      </c>
      <c r="AR233" s="38">
        <f t="shared" si="201"/>
        <v>394042.67002341151</v>
      </c>
      <c r="AS233" s="38">
        <f t="shared" si="201"/>
        <v>397154.59773861803</v>
      </c>
      <c r="AT233" s="38">
        <f t="shared" si="201"/>
        <v>400285.61716620997</v>
      </c>
      <c r="AU233" s="38">
        <f t="shared" si="201"/>
        <v>403435.83337726444</v>
      </c>
      <c r="AV233" s="38">
        <f t="shared" si="201"/>
        <v>406605.35198700242</v>
      </c>
      <c r="AW233" s="38">
        <f t="shared" si="201"/>
        <v>409794.2791574914</v>
      </c>
      <c r="AX233" s="38">
        <f t="shared" si="201"/>
        <v>413002.72160037234</v>
      </c>
      <c r="AY233" s="38">
        <f t="shared" ref="AY233:CD233" si="202">AY231-AX231</f>
        <v>416230.78657959774</v>
      </c>
      <c r="AZ233" s="38">
        <f t="shared" si="202"/>
        <v>419478.58191418089</v>
      </c>
      <c r="BA233" s="38">
        <f t="shared" si="202"/>
        <v>422746.21598094888</v>
      </c>
      <c r="BB233" s="38">
        <f t="shared" si="202"/>
        <v>426033.79771733657</v>
      </c>
      <c r="BC233" s="38">
        <f t="shared" si="202"/>
        <v>429341.43662417121</v>
      </c>
      <c r="BD233" s="38">
        <f t="shared" si="202"/>
        <v>432669.24276846275</v>
      </c>
      <c r="BE233" s="38">
        <f t="shared" si="202"/>
        <v>436017.32678623125</v>
      </c>
      <c r="BF233" s="38">
        <f t="shared" si="202"/>
        <v>439385.7998853568</v>
      </c>
      <c r="BG233" s="38">
        <f t="shared" si="202"/>
        <v>442774.77384838089</v>
      </c>
      <c r="BH233" s="38">
        <f t="shared" si="202"/>
        <v>446184.36103540286</v>
      </c>
      <c r="BI233" s="38">
        <f t="shared" si="202"/>
        <v>449614.67438694462</v>
      </c>
      <c r="BJ233" s="38">
        <f t="shared" si="202"/>
        <v>453065.82742680609</v>
      </c>
      <c r="BK233" s="38">
        <f t="shared" si="202"/>
        <v>456537.93426502496</v>
      </c>
      <c r="BL233" s="38">
        <f t="shared" si="202"/>
        <v>460031.10960071161</v>
      </c>
      <c r="BM233" s="38">
        <f t="shared" si="202"/>
        <v>463545.46872506663</v>
      </c>
      <c r="BN233" s="38">
        <f t="shared" si="202"/>
        <v>467081.12752424926</v>
      </c>
      <c r="BO233" s="38">
        <f t="shared" si="202"/>
        <v>470638.2024823688</v>
      </c>
      <c r="BP233" s="38">
        <f t="shared" si="202"/>
        <v>474216.81068445742</v>
      </c>
      <c r="BQ233" s="38">
        <f t="shared" si="202"/>
        <v>477817.06981942803</v>
      </c>
      <c r="BR233" s="38">
        <f t="shared" si="202"/>
        <v>481439.09818312526</v>
      </c>
      <c r="BS233" s="38">
        <f t="shared" si="202"/>
        <v>485083.01468127593</v>
      </c>
      <c r="BT233" s="38">
        <f t="shared" si="202"/>
        <v>488748.93883256987</v>
      </c>
      <c r="BU233" s="38">
        <f t="shared" si="202"/>
        <v>492436.99077166989</v>
      </c>
      <c r="BV233" s="38">
        <f t="shared" si="202"/>
        <v>496147.29125230387</v>
      </c>
      <c r="BW233" s="38">
        <f t="shared" si="202"/>
        <v>499879.9616502896</v>
      </c>
      <c r="BX233" s="38">
        <f t="shared" si="202"/>
        <v>503635.1239666827</v>
      </c>
      <c r="BY233" s="38">
        <f t="shared" si="202"/>
        <v>507412.90083081648</v>
      </c>
      <c r="BZ233" s="38">
        <f t="shared" si="202"/>
        <v>511213.41550347582</v>
      </c>
      <c r="CA233" s="38">
        <f t="shared" si="202"/>
        <v>106946.55654196069</v>
      </c>
      <c r="CB233" s="38">
        <f t="shared" si="202"/>
        <v>107392.16719421744</v>
      </c>
      <c r="CC233" s="38">
        <f t="shared" si="202"/>
        <v>107839.63455752656</v>
      </c>
      <c r="CD233" s="38">
        <f t="shared" si="202"/>
        <v>108288.96636818349</v>
      </c>
      <c r="CE233" s="38">
        <f t="shared" ref="CE233:CL233" si="203">CE231-CD231</f>
        <v>108740.17039471865</v>
      </c>
      <c r="CF233" s="38">
        <f t="shared" si="203"/>
        <v>109193.25443802401</v>
      </c>
      <c r="CG233" s="38">
        <f t="shared" si="203"/>
        <v>109648.22633152083</v>
      </c>
      <c r="CH233" s="38">
        <f t="shared" si="203"/>
        <v>110105.09394123405</v>
      </c>
      <c r="CI233" s="38">
        <f t="shared" si="203"/>
        <v>110563.86516598985</v>
      </c>
      <c r="CJ233" s="38">
        <f t="shared" si="203"/>
        <v>111024.5479375124</v>
      </c>
      <c r="CK233" s="38">
        <f t="shared" si="203"/>
        <v>111487.15022058412</v>
      </c>
      <c r="CL233" s="38">
        <f t="shared" si="203"/>
        <v>111951.68001317605</v>
      </c>
    </row>
    <row r="234" spans="2:90" x14ac:dyDescent="0.4">
      <c r="B234" s="187" t="str">
        <f>IFERROR(SUBSTITUTE(TRIM(LEFT(B227,SEARCH("-",B227)-1)),":",""),SUBSTITUTE(B227,":",""))</f>
        <v>TAM</v>
      </c>
      <c r="D234" t="s">
        <v>793</v>
      </c>
      <c r="E234" s="8" t="str">
        <f t="shared" si="188"/>
        <v>234 TAM-EV</v>
      </c>
      <c r="G234" t="s">
        <v>332</v>
      </c>
      <c r="H234" s="31"/>
      <c r="I234" s="73"/>
      <c r="J234" s="73"/>
      <c r="K234" s="58"/>
      <c r="L234" s="58"/>
      <c r="M234" s="58"/>
      <c r="N234" s="58"/>
      <c r="O234" s="58"/>
      <c r="P234" s="58"/>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row>
    <row r="235" spans="2:90" x14ac:dyDescent="0.4">
      <c r="B235" s="235" t="str">
        <f>IFERROR(SUBSTITUTE(TRIM(MID(B227, SEARCH("-", B227) + 1, LEN(B227))),":",""),"no unit")</f>
        <v>no unit</v>
      </c>
      <c r="D235" t="s">
        <v>793</v>
      </c>
      <c r="E235" s="8" t="str">
        <f t="shared" si="188"/>
        <v>235 TAM-EV</v>
      </c>
      <c r="G235" t="s">
        <v>332</v>
      </c>
      <c r="H235" s="31"/>
      <c r="I235" s="73"/>
      <c r="J235" s="73"/>
      <c r="K235" s="58"/>
      <c r="L235" s="58"/>
      <c r="M235" s="58"/>
      <c r="N235" s="58"/>
      <c r="O235" s="58"/>
      <c r="P235" s="58"/>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row>
    <row r="236" spans="2:90" x14ac:dyDescent="0.4">
      <c r="B236" s="132" t="s">
        <v>334</v>
      </c>
      <c r="D236" t="s">
        <v>793</v>
      </c>
      <c r="E236" s="8" t="str">
        <f t="shared" si="188"/>
        <v>236 TAM-EV</v>
      </c>
      <c r="G236" t="s">
        <v>332</v>
      </c>
      <c r="H236" s="31"/>
      <c r="I236" s="73"/>
      <c r="J236" s="73"/>
      <c r="K236" s="58"/>
      <c r="L236" s="58"/>
      <c r="M236" s="58"/>
      <c r="N236" s="58"/>
      <c r="O236" s="58"/>
      <c r="P236" s="58"/>
      <c r="R236" s="33"/>
    </row>
    <row r="237" spans="2:90" x14ac:dyDescent="0.4">
      <c r="B237" s="132" t="s">
        <v>333</v>
      </c>
      <c r="D237" t="s">
        <v>793</v>
      </c>
      <c r="E237" s="8" t="str">
        <f t="shared" si="188"/>
        <v>237 TAM-EV</v>
      </c>
      <c r="G237" t="s">
        <v>332</v>
      </c>
      <c r="H237" s="31"/>
      <c r="I237" s="73"/>
      <c r="J237" s="73"/>
      <c r="K237" s="58"/>
      <c r="L237" s="58"/>
      <c r="M237" s="58"/>
      <c r="N237" s="58"/>
      <c r="O237" s="58"/>
      <c r="P237" s="58"/>
      <c r="R237" s="33"/>
      <c r="S237" s="199" t="str">
        <f t="shared" ref="S237" si="204">ADDRESS(ROW(S233),COLUMN(S233),2)</f>
        <v>S$233</v>
      </c>
      <c r="T237" s="199" t="str">
        <f t="shared" ref="T237:AX237" si="205">ADDRESS(ROW(T233),COLUMN(T233),2)</f>
        <v>T$233</v>
      </c>
      <c r="U237" s="199" t="str">
        <f t="shared" si="205"/>
        <v>U$233</v>
      </c>
      <c r="V237" s="199" t="str">
        <f t="shared" si="205"/>
        <v>V$233</v>
      </c>
      <c r="W237" s="199" t="str">
        <f t="shared" si="205"/>
        <v>W$233</v>
      </c>
      <c r="X237" s="199" t="str">
        <f t="shared" si="205"/>
        <v>X$233</v>
      </c>
      <c r="Y237" s="199" t="str">
        <f t="shared" si="205"/>
        <v>Y$233</v>
      </c>
      <c r="Z237" s="199" t="str">
        <f t="shared" si="205"/>
        <v>Z$233</v>
      </c>
      <c r="AA237" s="199" t="str">
        <f t="shared" si="205"/>
        <v>AA$233</v>
      </c>
      <c r="AB237" s="199" t="str">
        <f t="shared" si="205"/>
        <v>AB$233</v>
      </c>
      <c r="AC237" s="199" t="str">
        <f t="shared" si="205"/>
        <v>AC$233</v>
      </c>
      <c r="AD237" s="199" t="str">
        <f t="shared" si="205"/>
        <v>AD$233</v>
      </c>
      <c r="AE237" s="199" t="str">
        <f t="shared" si="205"/>
        <v>AE$233</v>
      </c>
      <c r="AF237" s="199" t="str">
        <f t="shared" si="205"/>
        <v>AF$233</v>
      </c>
      <c r="AG237" s="199" t="str">
        <f t="shared" si="205"/>
        <v>AG$233</v>
      </c>
      <c r="AH237" s="199" t="str">
        <f t="shared" si="205"/>
        <v>AH$233</v>
      </c>
      <c r="AI237" s="199" t="str">
        <f t="shared" si="205"/>
        <v>AI$233</v>
      </c>
      <c r="AJ237" s="199" t="str">
        <f t="shared" si="205"/>
        <v>AJ$233</v>
      </c>
      <c r="AK237" s="199" t="str">
        <f t="shared" si="205"/>
        <v>AK$233</v>
      </c>
      <c r="AL237" s="199" t="str">
        <f t="shared" si="205"/>
        <v>AL$233</v>
      </c>
      <c r="AM237" s="199" t="str">
        <f t="shared" si="205"/>
        <v>AM$233</v>
      </c>
      <c r="AN237" s="199" t="str">
        <f t="shared" si="205"/>
        <v>AN$233</v>
      </c>
      <c r="AO237" s="199" t="str">
        <f t="shared" si="205"/>
        <v>AO$233</v>
      </c>
      <c r="AP237" s="199" t="str">
        <f t="shared" si="205"/>
        <v>AP$233</v>
      </c>
      <c r="AQ237" s="199" t="str">
        <f t="shared" si="205"/>
        <v>AQ$233</v>
      </c>
      <c r="AR237" s="199" t="str">
        <f t="shared" si="205"/>
        <v>AR$233</v>
      </c>
      <c r="AS237" s="199" t="str">
        <f t="shared" si="205"/>
        <v>AS$233</v>
      </c>
      <c r="AT237" s="199" t="str">
        <f t="shared" si="205"/>
        <v>AT$233</v>
      </c>
      <c r="AU237" s="199" t="str">
        <f t="shared" si="205"/>
        <v>AU$233</v>
      </c>
      <c r="AV237" s="199" t="str">
        <f t="shared" si="205"/>
        <v>AV$233</v>
      </c>
      <c r="AW237" s="199" t="str">
        <f t="shared" si="205"/>
        <v>AW$233</v>
      </c>
      <c r="AX237" s="199" t="str">
        <f t="shared" si="205"/>
        <v>AX$233</v>
      </c>
      <c r="AY237" s="199" t="str">
        <f t="shared" ref="AY237:CD237" si="206">ADDRESS(ROW(AY233),COLUMN(AY233),2)</f>
        <v>AY$233</v>
      </c>
      <c r="AZ237" s="199" t="str">
        <f t="shared" si="206"/>
        <v>AZ$233</v>
      </c>
      <c r="BA237" s="199" t="str">
        <f t="shared" si="206"/>
        <v>BA$233</v>
      </c>
      <c r="BB237" s="199" t="str">
        <f t="shared" si="206"/>
        <v>BB$233</v>
      </c>
      <c r="BC237" s="199" t="str">
        <f t="shared" si="206"/>
        <v>BC$233</v>
      </c>
      <c r="BD237" s="199" t="str">
        <f t="shared" si="206"/>
        <v>BD$233</v>
      </c>
      <c r="BE237" s="199" t="str">
        <f t="shared" si="206"/>
        <v>BE$233</v>
      </c>
      <c r="BF237" s="199" t="str">
        <f t="shared" si="206"/>
        <v>BF$233</v>
      </c>
      <c r="BG237" s="199" t="str">
        <f t="shared" si="206"/>
        <v>BG$233</v>
      </c>
      <c r="BH237" s="199" t="str">
        <f t="shared" si="206"/>
        <v>BH$233</v>
      </c>
      <c r="BI237" s="199" t="str">
        <f t="shared" si="206"/>
        <v>BI$233</v>
      </c>
      <c r="BJ237" s="199" t="str">
        <f t="shared" si="206"/>
        <v>BJ$233</v>
      </c>
      <c r="BK237" s="199" t="str">
        <f t="shared" si="206"/>
        <v>BK$233</v>
      </c>
      <c r="BL237" s="199" t="str">
        <f t="shared" si="206"/>
        <v>BL$233</v>
      </c>
      <c r="BM237" s="199" t="str">
        <f t="shared" si="206"/>
        <v>BM$233</v>
      </c>
      <c r="BN237" s="199" t="str">
        <f t="shared" si="206"/>
        <v>BN$233</v>
      </c>
      <c r="BO237" s="199" t="str">
        <f t="shared" si="206"/>
        <v>BO$233</v>
      </c>
      <c r="BP237" s="199" t="str">
        <f t="shared" si="206"/>
        <v>BP$233</v>
      </c>
      <c r="BQ237" s="199" t="str">
        <f t="shared" si="206"/>
        <v>BQ$233</v>
      </c>
      <c r="BR237" s="199" t="str">
        <f t="shared" si="206"/>
        <v>BR$233</v>
      </c>
      <c r="BS237" s="199" t="str">
        <f t="shared" si="206"/>
        <v>BS$233</v>
      </c>
      <c r="BT237" s="199" t="str">
        <f t="shared" si="206"/>
        <v>BT$233</v>
      </c>
      <c r="BU237" s="199" t="str">
        <f t="shared" si="206"/>
        <v>BU$233</v>
      </c>
      <c r="BV237" s="199" t="str">
        <f t="shared" si="206"/>
        <v>BV$233</v>
      </c>
      <c r="BW237" s="199" t="str">
        <f t="shared" si="206"/>
        <v>BW$233</v>
      </c>
      <c r="BX237" s="199" t="str">
        <f t="shared" si="206"/>
        <v>BX$233</v>
      </c>
      <c r="BY237" s="199" t="str">
        <f t="shared" si="206"/>
        <v>BY$233</v>
      </c>
      <c r="BZ237" s="199" t="str">
        <f t="shared" si="206"/>
        <v>BZ$233</v>
      </c>
      <c r="CA237" s="199" t="str">
        <f t="shared" si="206"/>
        <v>CA$233</v>
      </c>
      <c r="CB237" s="199" t="str">
        <f t="shared" si="206"/>
        <v>CB$233</v>
      </c>
      <c r="CC237" s="199" t="str">
        <f t="shared" si="206"/>
        <v>CC$233</v>
      </c>
      <c r="CD237" s="199" t="str">
        <f t="shared" si="206"/>
        <v>CD$233</v>
      </c>
      <c r="CE237" s="199" t="str">
        <f t="shared" ref="CE237:CK237" si="207">ADDRESS(ROW(CE233),COLUMN(CE233),2)</f>
        <v>CE$233</v>
      </c>
      <c r="CF237" s="199" t="str">
        <f t="shared" si="207"/>
        <v>CF$233</v>
      </c>
      <c r="CG237" s="199" t="str">
        <f t="shared" si="207"/>
        <v>CG$233</v>
      </c>
      <c r="CH237" s="199" t="str">
        <f t="shared" si="207"/>
        <v>CH$233</v>
      </c>
      <c r="CI237" s="199" t="str">
        <f t="shared" si="207"/>
        <v>CI$233</v>
      </c>
      <c r="CJ237" s="199" t="str">
        <f t="shared" si="207"/>
        <v>CJ$233</v>
      </c>
      <c r="CK237" s="199" t="str">
        <f t="shared" si="207"/>
        <v>CK$233</v>
      </c>
      <c r="CL237" s="199" t="str">
        <f t="shared" ref="CL237" si="208">ADDRESS(ROW(CL233),COLUMN(CL233),2)</f>
        <v>CL$233</v>
      </c>
    </row>
    <row r="238" spans="2:90" x14ac:dyDescent="0.4">
      <c r="B238" s="8" t="s">
        <v>488</v>
      </c>
      <c r="D238" t="s">
        <v>793</v>
      </c>
      <c r="E238" s="8" t="str">
        <f t="shared" si="188"/>
        <v>238 TAM-EV</v>
      </c>
      <c r="G238" t="s">
        <v>332</v>
      </c>
      <c r="H238" s="12"/>
      <c r="I238" s="60"/>
      <c r="J238" s="60"/>
      <c r="K238" s="15"/>
      <c r="L238" s="15"/>
      <c r="M238" s="15"/>
      <c r="N238" s="15"/>
      <c r="O238" s="15"/>
      <c r="P238" s="15"/>
      <c r="R238" s="15"/>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8" t="s">
        <v>494</v>
      </c>
      <c r="D239" t="s">
        <v>793</v>
      </c>
      <c r="E239" s="8" t="str">
        <f t="shared" si="188"/>
        <v>239 TAM-EV</v>
      </c>
      <c r="G239" t="s">
        <v>332</v>
      </c>
      <c r="H239" s="12"/>
      <c r="I239" s="60"/>
      <c r="J239" s="60"/>
      <c r="K239" s="15"/>
      <c r="L239" s="15"/>
      <c r="M239" s="15"/>
      <c r="N239" s="15"/>
      <c r="O239" s="15"/>
      <c r="P239" s="15"/>
      <c r="R239" s="15"/>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8" t="s">
        <v>463</v>
      </c>
      <c r="D240" t="s">
        <v>793</v>
      </c>
      <c r="E240" s="8" t="str">
        <f t="shared" si="188"/>
        <v>240 TAM-EV</v>
      </c>
      <c r="G240" t="s">
        <v>332</v>
      </c>
      <c r="H240" s="12"/>
      <c r="I240" s="60"/>
      <c r="J240" s="60"/>
      <c r="K240" s="15"/>
      <c r="L240" s="15"/>
      <c r="M240" s="15"/>
      <c r="N240" s="15"/>
      <c r="O240" s="15"/>
      <c r="P240" s="15"/>
      <c r="R240" s="15"/>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464</v>
      </c>
      <c r="D241" t="s">
        <v>793</v>
      </c>
      <c r="E241" s="8" t="str">
        <f t="shared" si="188"/>
        <v>241 TAM-EV</v>
      </c>
      <c r="G241" t="s">
        <v>332</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81" t="s">
        <v>459</v>
      </c>
      <c r="E242" s="8"/>
      <c r="H242" s="182"/>
      <c r="I242" s="183"/>
      <c r="J242" s="183"/>
      <c r="K242" s="184"/>
      <c r="L242" s="184"/>
      <c r="M242" s="184"/>
      <c r="N242" s="184"/>
      <c r="O242" s="184"/>
      <c r="P242" s="184"/>
      <c r="R242" s="185"/>
      <c r="S242" s="186"/>
      <c r="T242" s="186"/>
      <c r="U242" s="186"/>
      <c r="V242" s="186"/>
      <c r="W242" s="186"/>
      <c r="X242" s="186"/>
      <c r="Y242" s="186"/>
      <c r="Z242" s="186"/>
      <c r="AA242" s="186"/>
      <c r="AB242" s="186"/>
      <c r="AC242" s="186"/>
      <c r="AD242" s="186"/>
      <c r="AE242" s="186"/>
      <c r="AF242" s="186"/>
      <c r="AG242" s="186"/>
      <c r="AH242" s="186"/>
      <c r="AI242" s="186"/>
      <c r="AJ242" s="186"/>
      <c r="AK242" s="186"/>
      <c r="AL242" s="186"/>
      <c r="AM242" s="186"/>
      <c r="AN242" s="186"/>
      <c r="AO242" s="186"/>
      <c r="AP242" s="186"/>
      <c r="AQ242" s="186"/>
      <c r="AR242" s="186"/>
      <c r="AS242" s="186"/>
      <c r="AT242" s="186"/>
      <c r="AU242" s="186"/>
      <c r="AV242" s="186"/>
      <c r="AW242" s="186"/>
      <c r="AX242" s="186"/>
      <c r="AY242" s="186"/>
      <c r="AZ242" s="186"/>
      <c r="BA242" s="186"/>
      <c r="BB242" s="186"/>
      <c r="BC242" s="186"/>
      <c r="BD242" s="186"/>
      <c r="BE242" s="186"/>
      <c r="BF242" s="186"/>
      <c r="BG242" s="186"/>
      <c r="BH242" s="186"/>
      <c r="BI242" s="186"/>
      <c r="BJ242" s="186"/>
      <c r="BK242" s="186"/>
      <c r="BL242" s="186"/>
      <c r="BM242" s="186"/>
      <c r="BN242" s="186"/>
      <c r="BO242" s="186"/>
      <c r="BP242" s="186"/>
      <c r="BQ242" s="186"/>
      <c r="BR242" s="186"/>
      <c r="BS242" s="186"/>
      <c r="BT242" s="186"/>
      <c r="BU242" s="186"/>
      <c r="BV242" s="186"/>
      <c r="BW242" s="186"/>
      <c r="BX242" s="186"/>
      <c r="BY242" s="186"/>
      <c r="BZ242" s="186"/>
      <c r="CA242" s="186"/>
      <c r="CB242" s="186"/>
      <c r="CC242" s="186"/>
      <c r="CD242" s="186"/>
      <c r="CE242" s="186"/>
      <c r="CF242" s="186"/>
      <c r="CG242" s="186"/>
      <c r="CH242" s="186"/>
      <c r="CI242" s="186"/>
      <c r="CJ242" s="186"/>
      <c r="CK242" s="186"/>
      <c r="CL242" s="186"/>
    </row>
    <row r="243" spans="2:90" x14ac:dyDescent="0.4">
      <c r="B243" s="181" t="s">
        <v>474</v>
      </c>
      <c r="C243" t="s">
        <v>198</v>
      </c>
      <c r="E243" s="8"/>
      <c r="H243" s="182"/>
      <c r="I243" s="183"/>
      <c r="J243" s="183"/>
      <c r="K243" s="184"/>
      <c r="L243" s="184"/>
      <c r="M243" s="184"/>
      <c r="N243" s="184"/>
      <c r="O243" s="184"/>
      <c r="P243" s="184"/>
      <c r="R243" s="185"/>
      <c r="S243" s="186"/>
      <c r="T243" s="186"/>
      <c r="U243" s="186"/>
      <c r="V243" s="186"/>
      <c r="W243" s="186"/>
      <c r="X243" s="186"/>
      <c r="Y243" s="186"/>
      <c r="Z243" s="186"/>
      <c r="AA243" s="186"/>
      <c r="AB243" s="186"/>
      <c r="AC243" s="186"/>
      <c r="AD243" s="186"/>
      <c r="AE243" s="186"/>
      <c r="AF243" s="186"/>
      <c r="AG243" s="186"/>
      <c r="AH243" s="186"/>
      <c r="AI243" s="186"/>
      <c r="AJ243" s="186"/>
      <c r="AK243" s="186"/>
      <c r="AL243" s="186"/>
      <c r="AM243" s="186"/>
      <c r="AN243" s="186"/>
      <c r="AO243" s="186"/>
      <c r="AP243" s="186"/>
      <c r="AQ243" s="186"/>
      <c r="AR243" s="186"/>
      <c r="AS243" s="186"/>
      <c r="AT243" s="186"/>
      <c r="AU243" s="186"/>
      <c r="AV243" s="186"/>
      <c r="AW243" s="186"/>
      <c r="AX243" s="186"/>
      <c r="AY243" s="186"/>
      <c r="AZ243" s="186"/>
      <c r="BA243" s="186"/>
      <c r="BB243" s="186"/>
      <c r="BC243" s="186"/>
      <c r="BD243" s="186"/>
      <c r="BE243" s="186"/>
      <c r="BF243" s="186"/>
      <c r="BG243" s="186"/>
      <c r="BH243" s="186"/>
      <c r="BI243" s="186"/>
      <c r="BJ243" s="186"/>
      <c r="BK243" s="186"/>
      <c r="BL243" s="186"/>
      <c r="BM243" s="186"/>
      <c r="BN243" s="186"/>
      <c r="BO243" s="186"/>
      <c r="BP243" s="186"/>
      <c r="BQ243" s="186"/>
      <c r="BR243" s="186"/>
      <c r="BS243" s="186"/>
      <c r="BT243" s="186"/>
      <c r="BU243" s="186"/>
      <c r="BV243" s="186"/>
      <c r="BW243" s="186"/>
      <c r="BX243" s="186"/>
      <c r="BY243" s="186"/>
      <c r="BZ243" s="186"/>
      <c r="CA243" s="186"/>
      <c r="CB243" s="186"/>
      <c r="CC243" s="186"/>
      <c r="CD243" s="186"/>
      <c r="CE243" s="186"/>
      <c r="CF243" s="186"/>
      <c r="CG243" s="186"/>
      <c r="CH243" s="186"/>
      <c r="CI243" s="186"/>
      <c r="CJ243" s="186"/>
      <c r="CK243" s="186"/>
      <c r="CL243" s="186"/>
    </row>
    <row r="244" spans="2:90" x14ac:dyDescent="0.4">
      <c r="B244" s="167"/>
      <c r="E244" s="8"/>
      <c r="H244" s="31"/>
      <c r="I244" s="73"/>
      <c r="J244" s="73"/>
      <c r="K244" s="39"/>
      <c r="L244" s="39"/>
      <c r="M244" s="39"/>
      <c r="N244" s="39"/>
      <c r="O244" s="39"/>
      <c r="P244" s="39"/>
      <c r="R244" s="38"/>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57" spans="2:90" x14ac:dyDescent="0.4">
      <c r="B257" s="167"/>
      <c r="E257" s="8"/>
      <c r="H257" s="31"/>
      <c r="I257" s="73"/>
      <c r="J257" s="73"/>
      <c r="K257" s="39"/>
      <c r="L257" s="39"/>
      <c r="M257" s="39"/>
      <c r="N257" s="39"/>
      <c r="O257" s="39"/>
      <c r="P257" s="39"/>
      <c r="R257" s="38"/>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row>
    <row r="258" spans="2:90" x14ac:dyDescent="0.4">
      <c r="B258" s="167"/>
      <c r="E258" s="8"/>
      <c r="H258" s="31"/>
      <c r="I258" s="73"/>
      <c r="J258" s="73"/>
      <c r="K258" s="39"/>
      <c r="L258" s="39"/>
      <c r="M258" s="39"/>
      <c r="N258" s="39"/>
      <c r="O258" s="39"/>
      <c r="P258" s="39"/>
      <c r="R258" s="38"/>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row>
    <row r="259" spans="2:90" x14ac:dyDescent="0.4">
      <c r="B259" s="167"/>
      <c r="E259" s="8"/>
      <c r="H259" s="31"/>
      <c r="I259" s="73"/>
      <c r="J259" s="73"/>
      <c r="K259" s="39"/>
      <c r="L259" s="39"/>
      <c r="M259" s="39"/>
      <c r="N259" s="39"/>
      <c r="O259" s="39"/>
      <c r="P259" s="39"/>
      <c r="R259" s="38"/>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row>
    <row r="260" spans="2:90" x14ac:dyDescent="0.4">
      <c r="B260" s="167"/>
      <c r="E260" s="8"/>
      <c r="H260" s="31"/>
      <c r="I260" s="73"/>
      <c r="J260" s="73"/>
      <c r="K260" s="39"/>
      <c r="L260" s="39"/>
      <c r="M260" s="39"/>
      <c r="N260" s="39"/>
      <c r="O260" s="39"/>
      <c r="P260" s="39"/>
      <c r="R260" s="38"/>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167"/>
      <c r="E261" s="8"/>
      <c r="H261" s="31"/>
      <c r="I261" s="73"/>
      <c r="J261" s="73"/>
      <c r="K261" s="39"/>
      <c r="L261" s="39"/>
      <c r="M261" s="39"/>
      <c r="N261" s="39"/>
      <c r="O261" s="39"/>
      <c r="P261" s="39"/>
      <c r="R261" s="38"/>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167"/>
      <c r="E262" s="8"/>
      <c r="H262" s="31"/>
      <c r="I262" s="73"/>
      <c r="J262" s="73"/>
      <c r="K262" s="39"/>
      <c r="L262" s="39"/>
      <c r="M262" s="39"/>
      <c r="N262" s="39"/>
      <c r="O262" s="39"/>
      <c r="P262" s="39"/>
      <c r="R262" s="38"/>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167"/>
      <c r="E263" s="8"/>
      <c r="H263" s="31"/>
      <c r="I263" s="73"/>
      <c r="J263" s="73"/>
      <c r="K263" s="39"/>
      <c r="L263" s="39"/>
      <c r="M263" s="39"/>
      <c r="N263" s="39"/>
      <c r="O263" s="39"/>
      <c r="P263" s="39"/>
      <c r="R263" s="38"/>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67"/>
      <c r="E264" s="8"/>
      <c r="H264" s="31"/>
      <c r="I264" s="73"/>
      <c r="J264" s="73"/>
      <c r="K264" s="39"/>
      <c r="L264" s="39"/>
      <c r="M264" s="39"/>
      <c r="N264" s="39"/>
      <c r="O264" s="39"/>
      <c r="P264" s="39"/>
      <c r="R264" s="38"/>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row>
    <row r="265" spans="2:90" x14ac:dyDescent="0.4">
      <c r="B265" s="66" t="s">
        <v>411</v>
      </c>
      <c r="C265" s="31"/>
      <c r="D265" t="s">
        <v>261</v>
      </c>
      <c r="E265" s="8" t="str">
        <f t="shared" ref="E265:E274" si="209">ROW()&amp;" "&amp;D265</f>
        <v>265 REV-ER</v>
      </c>
      <c r="F265" t="s">
        <v>412</v>
      </c>
      <c r="G265" s="31" t="s">
        <v>243</v>
      </c>
      <c r="H265" s="22"/>
      <c r="I265" s="287"/>
      <c r="J265" s="287"/>
      <c r="K265" s="22"/>
      <c r="L265" s="22"/>
      <c r="M265" s="22"/>
      <c r="N265" s="22"/>
      <c r="O265" s="22"/>
      <c r="P265" s="22"/>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row>
    <row r="266" spans="2:90" s="27" customFormat="1" x14ac:dyDescent="0.4">
      <c r="B266" s="282" t="str">
        <f>"Revenue -"&amp;SUBSTITUTE(B265,":","")</f>
        <v>Revenue -Revenue hard code</v>
      </c>
      <c r="C266" s="27" t="s">
        <v>198</v>
      </c>
      <c r="D266" s="27" t="s">
        <v>261</v>
      </c>
      <c r="E266" s="9" t="str">
        <f t="shared" si="209"/>
        <v>266 REV-ER</v>
      </c>
      <c r="G266" s="27" t="str">
        <f>E266</f>
        <v>266 REV-ER</v>
      </c>
      <c r="H266" s="31"/>
      <c r="I266" s="73"/>
      <c r="J266" s="73"/>
      <c r="K266" s="303">
        <v>100000</v>
      </c>
      <c r="L266" s="303">
        <v>200000</v>
      </c>
      <c r="M266" s="303">
        <v>400000</v>
      </c>
      <c r="N266" s="303">
        <v>800000</v>
      </c>
      <c r="O266" s="303">
        <v>1600000</v>
      </c>
      <c r="P266" s="303">
        <v>3200000</v>
      </c>
      <c r="R266" s="33"/>
      <c r="S266" s="304" cm="1">
        <f t="array" ref="S266">INDEX($K:$P,ROW(),MATCH(S$3,$K$2:$P$2,0))/12</f>
        <v>8333.3333333333339</v>
      </c>
      <c r="T266" s="304" cm="1">
        <f t="array" ref="T266">INDEX($K:$P,ROW(),MATCH(T$3,$K$2:$P$2,0))/12</f>
        <v>8333.3333333333339</v>
      </c>
      <c r="U266" s="304" cm="1">
        <f t="array" ref="U266">INDEX($K:$P,ROW(),MATCH(U$3,$K$2:$P$2,0))/12</f>
        <v>8333.3333333333339</v>
      </c>
      <c r="V266" s="304" cm="1">
        <f t="array" ref="V266">INDEX($K:$P,ROW(),MATCH(V$3,$K$2:$P$2,0))/12</f>
        <v>8333.3333333333339</v>
      </c>
      <c r="W266" s="304" cm="1">
        <f t="array" ref="W266">INDEX($K:$P,ROW(),MATCH(W$3,$K$2:$P$2,0))/12</f>
        <v>8333.3333333333339</v>
      </c>
      <c r="X266" s="304" cm="1">
        <f t="array" ref="X266">INDEX($K:$P,ROW(),MATCH(X$3,$K$2:$P$2,0))/12</f>
        <v>8333.3333333333339</v>
      </c>
      <c r="Y266" s="304" cm="1">
        <f t="array" ref="Y266">INDEX($K:$P,ROW(),MATCH(Y$3,$K$2:$P$2,0))/12</f>
        <v>8333.3333333333339</v>
      </c>
      <c r="Z266" s="304" cm="1">
        <f t="array" ref="Z266">INDEX($K:$P,ROW(),MATCH(Z$3,$K$2:$P$2,0))/12</f>
        <v>8333.3333333333339</v>
      </c>
      <c r="AA266" s="304" cm="1">
        <f t="array" ref="AA266">INDEX($K:$P,ROW(),MATCH(AA$3,$K$2:$P$2,0))/12</f>
        <v>8333.3333333333339</v>
      </c>
      <c r="AB266" s="304" cm="1">
        <f t="array" ref="AB266">INDEX($K:$P,ROW(),MATCH(AB$3,$K$2:$P$2,0))/12</f>
        <v>8333.3333333333339</v>
      </c>
      <c r="AC266" s="304" cm="1">
        <f t="array" ref="AC266">INDEX($K:$P,ROW(),MATCH(AC$3,$K$2:$P$2,0))/12</f>
        <v>8333.3333333333339</v>
      </c>
      <c r="AD266" s="304" cm="1">
        <f t="array" ref="AD266">INDEX($K:$P,ROW(),MATCH(AD$3,$K$2:$P$2,0))/12</f>
        <v>8333.3333333333339</v>
      </c>
      <c r="AE266" s="304" cm="1">
        <f t="array" ref="AE266">INDEX($K:$P,ROW(),MATCH(AE$3,$K$2:$P$2,0))/12</f>
        <v>16666.666666666668</v>
      </c>
      <c r="AF266" s="304" cm="1">
        <f t="array" ref="AF266">INDEX($K:$P,ROW(),MATCH(AF$3,$K$2:$P$2,0))/12</f>
        <v>16666.666666666668</v>
      </c>
      <c r="AG266" s="304" cm="1">
        <f t="array" ref="AG266">INDEX($K:$P,ROW(),MATCH(AG$3,$K$2:$P$2,0))/12</f>
        <v>16666.666666666668</v>
      </c>
      <c r="AH266" s="304" cm="1">
        <f t="array" ref="AH266">INDEX($K:$P,ROW(),MATCH(AH$3,$K$2:$P$2,0))/12</f>
        <v>16666.666666666668</v>
      </c>
      <c r="AI266" s="304" cm="1">
        <f t="array" ref="AI266">INDEX($K:$P,ROW(),MATCH(AI$3,$K$2:$P$2,0))/12</f>
        <v>16666.666666666668</v>
      </c>
      <c r="AJ266" s="304" cm="1">
        <f t="array" ref="AJ266">INDEX($K:$P,ROW(),MATCH(AJ$3,$K$2:$P$2,0))/12</f>
        <v>16666.666666666668</v>
      </c>
      <c r="AK266" s="304" cm="1">
        <f t="array" ref="AK266">INDEX($K:$P,ROW(),MATCH(AK$3,$K$2:$P$2,0))/12</f>
        <v>16666.666666666668</v>
      </c>
      <c r="AL266" s="304" cm="1">
        <f t="array" ref="AL266">INDEX($K:$P,ROW(),MATCH(AL$3,$K$2:$P$2,0))/12</f>
        <v>16666.666666666668</v>
      </c>
      <c r="AM266" s="304" cm="1">
        <f t="array" ref="AM266">INDEX($K:$P,ROW(),MATCH(AM$3,$K$2:$P$2,0))/12</f>
        <v>16666.666666666668</v>
      </c>
      <c r="AN266" s="304" cm="1">
        <f t="array" ref="AN266">INDEX($K:$P,ROW(),MATCH(AN$3,$K$2:$P$2,0))/12</f>
        <v>16666.666666666668</v>
      </c>
      <c r="AO266" s="304" cm="1">
        <f t="array" ref="AO266">INDEX($K:$P,ROW(),MATCH(AO$3,$K$2:$P$2,0))/12</f>
        <v>16666.666666666668</v>
      </c>
      <c r="AP266" s="304" cm="1">
        <f t="array" ref="AP266">INDEX($K:$P,ROW(),MATCH(AP$3,$K$2:$P$2,0))/12</f>
        <v>16666.666666666668</v>
      </c>
      <c r="AQ266" s="304" cm="1">
        <f t="array" ref="AQ266">INDEX($K:$P,ROW(),MATCH(AQ$3,$K$2:$P$2,0))/12</f>
        <v>33333.333333333336</v>
      </c>
      <c r="AR266" s="304" cm="1">
        <f t="array" ref="AR266">INDEX($K:$P,ROW(),MATCH(AR$3,$K$2:$P$2,0))/12</f>
        <v>33333.333333333336</v>
      </c>
      <c r="AS266" s="304" cm="1">
        <f t="array" ref="AS266">INDEX($K:$P,ROW(),MATCH(AS$3,$K$2:$P$2,0))/12</f>
        <v>33333.333333333336</v>
      </c>
      <c r="AT266" s="304" cm="1">
        <f t="array" ref="AT266">INDEX($K:$P,ROW(),MATCH(AT$3,$K$2:$P$2,0))/12</f>
        <v>33333.333333333336</v>
      </c>
      <c r="AU266" s="304" cm="1">
        <f t="array" ref="AU266">INDEX($K:$P,ROW(),MATCH(AU$3,$K$2:$P$2,0))/12</f>
        <v>33333.333333333336</v>
      </c>
      <c r="AV266" s="304" cm="1">
        <f t="array" ref="AV266">INDEX($K:$P,ROW(),MATCH(AV$3,$K$2:$P$2,0))/12</f>
        <v>33333.333333333336</v>
      </c>
      <c r="AW266" s="304" cm="1">
        <f t="array" ref="AW266">INDEX($K:$P,ROW(),MATCH(AW$3,$K$2:$P$2,0))/12</f>
        <v>33333.333333333336</v>
      </c>
      <c r="AX266" s="304" cm="1">
        <f t="array" ref="AX266">INDEX($K:$P,ROW(),MATCH(AX$3,$K$2:$P$2,0))/12</f>
        <v>33333.333333333336</v>
      </c>
      <c r="AY266" s="304" cm="1">
        <f t="array" ref="AY266">INDEX($K:$P,ROW(),MATCH(AY$3,$K$2:$P$2,0))/12</f>
        <v>33333.333333333336</v>
      </c>
      <c r="AZ266" s="304" cm="1">
        <f t="array" ref="AZ266">INDEX($K:$P,ROW(),MATCH(AZ$3,$K$2:$P$2,0))/12</f>
        <v>33333.333333333336</v>
      </c>
      <c r="BA266" s="304" cm="1">
        <f t="array" ref="BA266">INDEX($K:$P,ROW(),MATCH(BA$3,$K$2:$P$2,0))/12</f>
        <v>33333.333333333336</v>
      </c>
      <c r="BB266" s="304" cm="1">
        <f t="array" ref="BB266">INDEX($K:$P,ROW(),MATCH(BB$3,$K$2:$P$2,0))/12</f>
        <v>33333.333333333336</v>
      </c>
      <c r="BC266" s="304" cm="1">
        <f t="array" ref="BC266">INDEX($K:$P,ROW(),MATCH(BC$3,$K$2:$P$2,0))/12</f>
        <v>66666.666666666672</v>
      </c>
      <c r="BD266" s="304" cm="1">
        <f t="array" ref="BD266">INDEX($K:$P,ROW(),MATCH(BD$3,$K$2:$P$2,0))/12</f>
        <v>66666.666666666672</v>
      </c>
      <c r="BE266" s="304" cm="1">
        <f t="array" ref="BE266">INDEX($K:$P,ROW(),MATCH(BE$3,$K$2:$P$2,0))/12</f>
        <v>66666.666666666672</v>
      </c>
      <c r="BF266" s="304" cm="1">
        <f t="array" ref="BF266">INDEX($K:$P,ROW(),MATCH(BF$3,$K$2:$P$2,0))/12</f>
        <v>66666.666666666672</v>
      </c>
      <c r="BG266" s="304" cm="1">
        <f t="array" ref="BG266">INDEX($K:$P,ROW(),MATCH(BG$3,$K$2:$P$2,0))/12</f>
        <v>66666.666666666672</v>
      </c>
      <c r="BH266" s="304" cm="1">
        <f t="array" ref="BH266">INDEX($K:$P,ROW(),MATCH(BH$3,$K$2:$P$2,0))/12</f>
        <v>66666.666666666672</v>
      </c>
      <c r="BI266" s="304" cm="1">
        <f t="array" ref="BI266">INDEX($K:$P,ROW(),MATCH(BI$3,$K$2:$P$2,0))/12</f>
        <v>66666.666666666672</v>
      </c>
      <c r="BJ266" s="304" cm="1">
        <f t="array" ref="BJ266">INDEX($K:$P,ROW(),MATCH(BJ$3,$K$2:$P$2,0))/12</f>
        <v>66666.666666666672</v>
      </c>
      <c r="BK266" s="304" cm="1">
        <f t="array" ref="BK266">INDEX($K:$P,ROW(),MATCH(BK$3,$K$2:$P$2,0))/12</f>
        <v>66666.666666666672</v>
      </c>
      <c r="BL266" s="304" cm="1">
        <f t="array" ref="BL266">INDEX($K:$P,ROW(),MATCH(BL$3,$K$2:$P$2,0))/12</f>
        <v>66666.666666666672</v>
      </c>
      <c r="BM266" s="304" cm="1">
        <f t="array" ref="BM266">INDEX($K:$P,ROW(),MATCH(BM$3,$K$2:$P$2,0))/12</f>
        <v>66666.666666666672</v>
      </c>
      <c r="BN266" s="304" cm="1">
        <f t="array" ref="BN266">INDEX($K:$P,ROW(),MATCH(BN$3,$K$2:$P$2,0))/12</f>
        <v>66666.666666666672</v>
      </c>
      <c r="BO266" s="304" cm="1">
        <f t="array" ref="BO266">INDEX($K:$P,ROW(),MATCH(BO$3,$K$2:$P$2,0))/12</f>
        <v>133333.33333333334</v>
      </c>
      <c r="BP266" s="304" cm="1">
        <f t="array" ref="BP266">INDEX($K:$P,ROW(),MATCH(BP$3,$K$2:$P$2,0))/12</f>
        <v>133333.33333333334</v>
      </c>
      <c r="BQ266" s="304" cm="1">
        <f t="array" ref="BQ266">INDEX($K:$P,ROW(),MATCH(BQ$3,$K$2:$P$2,0))/12</f>
        <v>133333.33333333334</v>
      </c>
      <c r="BR266" s="304" cm="1">
        <f t="array" ref="BR266">INDEX($K:$P,ROW(),MATCH(BR$3,$K$2:$P$2,0))/12</f>
        <v>133333.33333333334</v>
      </c>
      <c r="BS266" s="304" cm="1">
        <f t="array" ref="BS266">INDEX($K:$P,ROW(),MATCH(BS$3,$K$2:$P$2,0))/12</f>
        <v>133333.33333333334</v>
      </c>
      <c r="BT266" s="304" cm="1">
        <f t="array" ref="BT266">INDEX($K:$P,ROW(),MATCH(BT$3,$K$2:$P$2,0))/12</f>
        <v>133333.33333333334</v>
      </c>
      <c r="BU266" s="304" cm="1">
        <f t="array" ref="BU266">INDEX($K:$P,ROW(),MATCH(BU$3,$K$2:$P$2,0))/12</f>
        <v>133333.33333333334</v>
      </c>
      <c r="BV266" s="304" cm="1">
        <f t="array" ref="BV266">INDEX($K:$P,ROW(),MATCH(BV$3,$K$2:$P$2,0))/12</f>
        <v>133333.33333333334</v>
      </c>
      <c r="BW266" s="304" cm="1">
        <f t="array" ref="BW266">INDEX($K:$P,ROW(),MATCH(BW$3,$K$2:$P$2,0))/12</f>
        <v>133333.33333333334</v>
      </c>
      <c r="BX266" s="304" cm="1">
        <f t="array" ref="BX266">INDEX($K:$P,ROW(),MATCH(BX$3,$K$2:$P$2,0))/12</f>
        <v>133333.33333333334</v>
      </c>
      <c r="BY266" s="304" cm="1">
        <f t="array" ref="BY266">INDEX($K:$P,ROW(),MATCH(BY$3,$K$2:$P$2,0))/12</f>
        <v>133333.33333333334</v>
      </c>
      <c r="BZ266" s="304" cm="1">
        <f t="array" ref="BZ266">INDEX($K:$P,ROW(),MATCH(BZ$3,$K$2:$P$2,0))/12</f>
        <v>133333.33333333334</v>
      </c>
      <c r="CA266" s="304" cm="1">
        <f t="array" ref="CA266">INDEX($K:$P,ROW(),MATCH(CA$3,$K$2:$P$2,0))/12</f>
        <v>266666.66666666669</v>
      </c>
      <c r="CB266" s="304" cm="1">
        <f t="array" ref="CB266">INDEX($K:$P,ROW(),MATCH(CB$3,$K$2:$P$2,0))/12</f>
        <v>266666.66666666669</v>
      </c>
      <c r="CC266" s="304" cm="1">
        <f t="array" ref="CC266">INDEX($K:$P,ROW(),MATCH(CC$3,$K$2:$P$2,0))/12</f>
        <v>266666.66666666669</v>
      </c>
      <c r="CD266" s="304" cm="1">
        <f t="array" ref="CD266">INDEX($K:$P,ROW(),MATCH(CD$3,$K$2:$P$2,0))/12</f>
        <v>266666.66666666669</v>
      </c>
      <c r="CE266" s="304" cm="1">
        <f t="array" ref="CE266">INDEX($K:$P,ROW(),MATCH(CE$3,$K$2:$P$2,0))/12</f>
        <v>266666.66666666669</v>
      </c>
      <c r="CF266" s="304" cm="1">
        <f t="array" ref="CF266">INDEX($K:$P,ROW(),MATCH(CF$3,$K$2:$P$2,0))/12</f>
        <v>266666.66666666669</v>
      </c>
      <c r="CG266" s="304" cm="1">
        <f t="array" ref="CG266">INDEX($K:$P,ROW(),MATCH(CG$3,$K$2:$P$2,0))/12</f>
        <v>266666.66666666669</v>
      </c>
      <c r="CH266" s="304" cm="1">
        <f t="array" ref="CH266">INDEX($K:$P,ROW(),MATCH(CH$3,$K$2:$P$2,0))/12</f>
        <v>266666.66666666669</v>
      </c>
      <c r="CI266" s="304" cm="1">
        <f t="array" ref="CI266">INDEX($K:$P,ROW(),MATCH(CI$3,$K$2:$P$2,0))/12</f>
        <v>266666.66666666669</v>
      </c>
      <c r="CJ266" s="304" cm="1">
        <f t="array" ref="CJ266">INDEX($K:$P,ROW(),MATCH(CJ$3,$K$2:$P$2,0))/12</f>
        <v>266666.66666666669</v>
      </c>
      <c r="CK266" s="304" cm="1">
        <f t="array" ref="CK266">INDEX($K:$P,ROW(),MATCH(CK$3,$K$2:$P$2,0))/12</f>
        <v>266666.66666666669</v>
      </c>
      <c r="CL266" s="304" cm="1">
        <f t="array" ref="CL266">INDEX($K:$P,ROW(),MATCH(CL$3,$K$2:$P$2,0))/12</f>
        <v>266666.66666666669</v>
      </c>
    </row>
    <row r="267" spans="2:90" x14ac:dyDescent="0.4">
      <c r="B267" s="187" t="str">
        <f>IFERROR(SUBSTITUTE(TRIM(LEFT(B265,SEARCH("-",B265)-1)),":",""),SUBSTITUTE(B265,":",""))</f>
        <v>Revenue hard code</v>
      </c>
      <c r="D267" t="s">
        <v>261</v>
      </c>
      <c r="E267" s="8" t="str">
        <f t="shared" si="209"/>
        <v>267 REV-ER</v>
      </c>
      <c r="G267" t="s">
        <v>332</v>
      </c>
      <c r="H267" s="31"/>
      <c r="I267" s="73"/>
      <c r="J267" s="73"/>
      <c r="K267" s="58"/>
      <c r="L267" s="58"/>
      <c r="M267" s="58"/>
      <c r="N267" s="58"/>
      <c r="O267" s="58"/>
      <c r="P267" s="58"/>
      <c r="R267" s="33"/>
      <c r="S267" s="33"/>
      <c r="T267" s="33"/>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row>
    <row r="268" spans="2:90" x14ac:dyDescent="0.4">
      <c r="B268" s="235" t="str">
        <f>IFERROR(SUBSTITUTE(TRIM(MID(B265, SEARCH("-", B265) + 1, LEN(B265))),":",""),"no unit")</f>
        <v>no unit</v>
      </c>
      <c r="D268" t="s">
        <v>261</v>
      </c>
      <c r="E268" s="8" t="str">
        <f t="shared" si="209"/>
        <v>268 REV-ER</v>
      </c>
      <c r="G268" t="s">
        <v>332</v>
      </c>
      <c r="H268" s="31"/>
      <c r="I268" s="73"/>
      <c r="J268" s="73"/>
      <c r="K268" s="58"/>
      <c r="L268" s="58"/>
      <c r="M268" s="58"/>
      <c r="N268" s="58"/>
      <c r="O268" s="58"/>
      <c r="P268" s="58"/>
      <c r="R268" s="33"/>
      <c r="S268" s="33"/>
      <c r="T268" s="33"/>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row>
    <row r="269" spans="2:90" x14ac:dyDescent="0.4">
      <c r="B269" s="132" t="s">
        <v>334</v>
      </c>
      <c r="D269" t="s">
        <v>261</v>
      </c>
      <c r="E269" s="8" t="str">
        <f t="shared" si="209"/>
        <v>269 REV-ER</v>
      </c>
      <c r="G269" t="s">
        <v>332</v>
      </c>
      <c r="H269" s="31"/>
      <c r="I269" s="73"/>
      <c r="J269" s="73"/>
      <c r="K269" s="58"/>
      <c r="L269" s="58"/>
      <c r="M269" s="58"/>
      <c r="N269" s="58"/>
      <c r="O269" s="58"/>
      <c r="P269" s="58"/>
      <c r="R269" s="199" t="str">
        <f t="shared" ref="R269:S269" si="210">ADDRESS(ROW(R266),COLUMN(R266),2)</f>
        <v>R$266</v>
      </c>
      <c r="S269" s="199" t="str">
        <f t="shared" si="210"/>
        <v>S$266</v>
      </c>
      <c r="T269" s="199" t="str">
        <f t="shared" ref="T269:AX269" si="211">ADDRESS(ROW(T266),COLUMN(T266),2)</f>
        <v>T$266</v>
      </c>
      <c r="U269" s="199" t="str">
        <f t="shared" si="211"/>
        <v>U$266</v>
      </c>
      <c r="V269" s="199" t="str">
        <f t="shared" si="211"/>
        <v>V$266</v>
      </c>
      <c r="W269" s="199" t="str">
        <f t="shared" si="211"/>
        <v>W$266</v>
      </c>
      <c r="X269" s="199" t="str">
        <f t="shared" si="211"/>
        <v>X$266</v>
      </c>
      <c r="Y269" s="199" t="str">
        <f t="shared" si="211"/>
        <v>Y$266</v>
      </c>
      <c r="Z269" s="199" t="str">
        <f t="shared" si="211"/>
        <v>Z$266</v>
      </c>
      <c r="AA269" s="199" t="str">
        <f t="shared" si="211"/>
        <v>AA$266</v>
      </c>
      <c r="AB269" s="199" t="str">
        <f t="shared" si="211"/>
        <v>AB$266</v>
      </c>
      <c r="AC269" s="199" t="str">
        <f t="shared" si="211"/>
        <v>AC$266</v>
      </c>
      <c r="AD269" s="199" t="str">
        <f t="shared" si="211"/>
        <v>AD$266</v>
      </c>
      <c r="AE269" s="199" t="str">
        <f t="shared" si="211"/>
        <v>AE$266</v>
      </c>
      <c r="AF269" s="199" t="str">
        <f t="shared" si="211"/>
        <v>AF$266</v>
      </c>
      <c r="AG269" s="199" t="str">
        <f t="shared" si="211"/>
        <v>AG$266</v>
      </c>
      <c r="AH269" s="199" t="str">
        <f t="shared" si="211"/>
        <v>AH$266</v>
      </c>
      <c r="AI269" s="199" t="str">
        <f t="shared" si="211"/>
        <v>AI$266</v>
      </c>
      <c r="AJ269" s="199" t="str">
        <f t="shared" si="211"/>
        <v>AJ$266</v>
      </c>
      <c r="AK269" s="199" t="str">
        <f t="shared" si="211"/>
        <v>AK$266</v>
      </c>
      <c r="AL269" s="199" t="str">
        <f t="shared" si="211"/>
        <v>AL$266</v>
      </c>
      <c r="AM269" s="199" t="str">
        <f t="shared" si="211"/>
        <v>AM$266</v>
      </c>
      <c r="AN269" s="199" t="str">
        <f t="shared" si="211"/>
        <v>AN$266</v>
      </c>
      <c r="AO269" s="199" t="str">
        <f t="shared" si="211"/>
        <v>AO$266</v>
      </c>
      <c r="AP269" s="199" t="str">
        <f t="shared" si="211"/>
        <v>AP$266</v>
      </c>
      <c r="AQ269" s="199" t="str">
        <f t="shared" si="211"/>
        <v>AQ$266</v>
      </c>
      <c r="AR269" s="199" t="str">
        <f t="shared" si="211"/>
        <v>AR$266</v>
      </c>
      <c r="AS269" s="199" t="str">
        <f t="shared" si="211"/>
        <v>AS$266</v>
      </c>
      <c r="AT269" s="199" t="str">
        <f t="shared" si="211"/>
        <v>AT$266</v>
      </c>
      <c r="AU269" s="199" t="str">
        <f t="shared" si="211"/>
        <v>AU$266</v>
      </c>
      <c r="AV269" s="199" t="str">
        <f t="shared" si="211"/>
        <v>AV$266</v>
      </c>
      <c r="AW269" s="199" t="str">
        <f t="shared" si="211"/>
        <v>AW$266</v>
      </c>
      <c r="AX269" s="199" t="str">
        <f t="shared" si="211"/>
        <v>AX$266</v>
      </c>
      <c r="AY269" s="199" t="str">
        <f t="shared" ref="AY269:CD269" si="212">ADDRESS(ROW(AY266),COLUMN(AY266),2)</f>
        <v>AY$266</v>
      </c>
      <c r="AZ269" s="199" t="str">
        <f t="shared" si="212"/>
        <v>AZ$266</v>
      </c>
      <c r="BA269" s="199" t="str">
        <f t="shared" si="212"/>
        <v>BA$266</v>
      </c>
      <c r="BB269" s="199" t="str">
        <f t="shared" si="212"/>
        <v>BB$266</v>
      </c>
      <c r="BC269" s="199" t="str">
        <f t="shared" si="212"/>
        <v>BC$266</v>
      </c>
      <c r="BD269" s="199" t="str">
        <f t="shared" si="212"/>
        <v>BD$266</v>
      </c>
      <c r="BE269" s="199" t="str">
        <f t="shared" si="212"/>
        <v>BE$266</v>
      </c>
      <c r="BF269" s="199" t="str">
        <f t="shared" si="212"/>
        <v>BF$266</v>
      </c>
      <c r="BG269" s="199" t="str">
        <f t="shared" si="212"/>
        <v>BG$266</v>
      </c>
      <c r="BH269" s="199" t="str">
        <f t="shared" si="212"/>
        <v>BH$266</v>
      </c>
      <c r="BI269" s="199" t="str">
        <f t="shared" si="212"/>
        <v>BI$266</v>
      </c>
      <c r="BJ269" s="199" t="str">
        <f t="shared" si="212"/>
        <v>BJ$266</v>
      </c>
      <c r="BK269" s="199" t="str">
        <f t="shared" si="212"/>
        <v>BK$266</v>
      </c>
      <c r="BL269" s="199" t="str">
        <f t="shared" si="212"/>
        <v>BL$266</v>
      </c>
      <c r="BM269" s="199" t="str">
        <f t="shared" si="212"/>
        <v>BM$266</v>
      </c>
      <c r="BN269" s="199" t="str">
        <f t="shared" si="212"/>
        <v>BN$266</v>
      </c>
      <c r="BO269" s="199" t="str">
        <f t="shared" si="212"/>
        <v>BO$266</v>
      </c>
      <c r="BP269" s="199" t="str">
        <f t="shared" si="212"/>
        <v>BP$266</v>
      </c>
      <c r="BQ269" s="199" t="str">
        <f t="shared" si="212"/>
        <v>BQ$266</v>
      </c>
      <c r="BR269" s="199" t="str">
        <f t="shared" si="212"/>
        <v>BR$266</v>
      </c>
      <c r="BS269" s="199" t="str">
        <f t="shared" si="212"/>
        <v>BS$266</v>
      </c>
      <c r="BT269" s="199" t="str">
        <f t="shared" si="212"/>
        <v>BT$266</v>
      </c>
      <c r="BU269" s="199" t="str">
        <f t="shared" si="212"/>
        <v>BU$266</v>
      </c>
      <c r="BV269" s="199" t="str">
        <f t="shared" si="212"/>
        <v>BV$266</v>
      </c>
      <c r="BW269" s="199" t="str">
        <f t="shared" si="212"/>
        <v>BW$266</v>
      </c>
      <c r="BX269" s="199" t="str">
        <f t="shared" si="212"/>
        <v>BX$266</v>
      </c>
      <c r="BY269" s="199" t="str">
        <f t="shared" si="212"/>
        <v>BY$266</v>
      </c>
      <c r="BZ269" s="199" t="str">
        <f t="shared" si="212"/>
        <v>BZ$266</v>
      </c>
      <c r="CA269" s="199" t="str">
        <f t="shared" si="212"/>
        <v>CA$266</v>
      </c>
      <c r="CB269" s="199" t="str">
        <f t="shared" si="212"/>
        <v>CB$266</v>
      </c>
      <c r="CC269" s="199" t="str">
        <f t="shared" si="212"/>
        <v>CC$266</v>
      </c>
      <c r="CD269" s="199" t="str">
        <f t="shared" si="212"/>
        <v>CD$266</v>
      </c>
      <c r="CE269" s="199" t="str">
        <f t="shared" ref="CE269:CK269" si="213">ADDRESS(ROW(CE266),COLUMN(CE266),2)</f>
        <v>CE$266</v>
      </c>
      <c r="CF269" s="199" t="str">
        <f t="shared" si="213"/>
        <v>CF$266</v>
      </c>
      <c r="CG269" s="199" t="str">
        <f t="shared" si="213"/>
        <v>CG$266</v>
      </c>
      <c r="CH269" s="199" t="str">
        <f t="shared" si="213"/>
        <v>CH$266</v>
      </c>
      <c r="CI269" s="199" t="str">
        <f t="shared" si="213"/>
        <v>CI$266</v>
      </c>
      <c r="CJ269" s="199" t="str">
        <f t="shared" si="213"/>
        <v>CJ$266</v>
      </c>
      <c r="CK269" s="199" t="str">
        <f t="shared" si="213"/>
        <v>CK$266</v>
      </c>
      <c r="CL269" s="199" t="str">
        <f t="shared" ref="CL269" si="214">ADDRESS(ROW(CL266),COLUMN(CL266),2)</f>
        <v>CL$266</v>
      </c>
    </row>
    <row r="270" spans="2:90" x14ac:dyDescent="0.4">
      <c r="B270" s="132" t="s">
        <v>333</v>
      </c>
      <c r="D270" t="s">
        <v>261</v>
      </c>
      <c r="E270" s="8" t="str">
        <f t="shared" si="209"/>
        <v>270 REV-ER</v>
      </c>
      <c r="G270" t="s">
        <v>332</v>
      </c>
      <c r="H270" s="31"/>
      <c r="I270" s="73"/>
      <c r="J270" s="73"/>
      <c r="K270" s="58"/>
      <c r="L270" s="58"/>
      <c r="M270" s="58"/>
      <c r="N270" s="58"/>
      <c r="O270" s="58"/>
      <c r="P270" s="58"/>
      <c r="R270" s="33"/>
    </row>
    <row r="271" spans="2:90" x14ac:dyDescent="0.4">
      <c r="B271" s="8" t="s">
        <v>488</v>
      </c>
      <c r="D271" t="s">
        <v>261</v>
      </c>
      <c r="E271" s="8" t="str">
        <f t="shared" si="209"/>
        <v>271 REV-ER</v>
      </c>
      <c r="G271" t="s">
        <v>332</v>
      </c>
      <c r="H271" s="12"/>
      <c r="I271" s="60"/>
      <c r="J271" s="60"/>
      <c r="K271" s="15"/>
      <c r="L271" s="15"/>
      <c r="M271" s="15"/>
      <c r="N271" s="15"/>
      <c r="O271" s="15"/>
      <c r="P271" s="15"/>
      <c r="R271" s="15"/>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8" t="s">
        <v>494</v>
      </c>
      <c r="D272" t="s">
        <v>261</v>
      </c>
      <c r="E272" s="8" t="str">
        <f t="shared" si="209"/>
        <v>272 REV-ER</v>
      </c>
      <c r="G272" t="s">
        <v>332</v>
      </c>
      <c r="H272" s="12"/>
      <c r="I272" s="60"/>
      <c r="J272" s="60"/>
      <c r="K272" s="15"/>
      <c r="L272" s="15"/>
      <c r="M272" s="15"/>
      <c r="N272" s="15"/>
      <c r="O272" s="15"/>
      <c r="P272" s="15"/>
      <c r="R272" s="15"/>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row>
    <row r="273" spans="2:90" x14ac:dyDescent="0.4">
      <c r="B273" s="8" t="s">
        <v>463</v>
      </c>
      <c r="D273" t="s">
        <v>261</v>
      </c>
      <c r="E273" s="8" t="str">
        <f t="shared" si="209"/>
        <v>273 REV-ER</v>
      </c>
      <c r="G273" t="s">
        <v>332</v>
      </c>
      <c r="H273" s="12"/>
      <c r="I273" s="60"/>
      <c r="J273" s="60"/>
      <c r="K273" s="15"/>
      <c r="L273" s="15"/>
      <c r="M273" s="15"/>
      <c r="N273" s="15"/>
      <c r="O273" s="15"/>
      <c r="P273" s="15"/>
      <c r="R273" s="15"/>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row>
    <row r="274" spans="2:90" x14ac:dyDescent="0.4">
      <c r="B274" s="8" t="s">
        <v>464</v>
      </c>
      <c r="D274" t="s">
        <v>261</v>
      </c>
      <c r="E274" s="8" t="str">
        <f t="shared" si="209"/>
        <v>274 REV-ER</v>
      </c>
      <c r="G274" t="s">
        <v>332</v>
      </c>
      <c r="H274" s="12"/>
      <c r="I274" s="60"/>
      <c r="J274" s="60"/>
      <c r="K274" s="15"/>
      <c r="L274" s="15"/>
      <c r="M274" s="15"/>
      <c r="N274" s="15"/>
      <c r="O274" s="15"/>
      <c r="P274" s="15"/>
      <c r="R274" s="15"/>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181" t="s">
        <v>459</v>
      </c>
      <c r="E275" s="8"/>
      <c r="H275" s="182"/>
      <c r="I275" s="183"/>
      <c r="J275" s="183"/>
      <c r="K275" s="184"/>
      <c r="L275" s="184"/>
      <c r="M275" s="184"/>
      <c r="N275" s="184"/>
      <c r="O275" s="184"/>
      <c r="P275" s="184"/>
      <c r="R275" s="185"/>
      <c r="S275" s="186"/>
      <c r="T275" s="186"/>
      <c r="U275" s="186"/>
      <c r="V275" s="186"/>
      <c r="W275" s="186"/>
      <c r="X275" s="186"/>
      <c r="Y275" s="186"/>
      <c r="Z275" s="186"/>
      <c r="AA275" s="186"/>
      <c r="AB275" s="186"/>
      <c r="AC275" s="186"/>
      <c r="AD275" s="186"/>
      <c r="AE275" s="186"/>
      <c r="AF275" s="186"/>
      <c r="AG275" s="186"/>
      <c r="AH275" s="186"/>
      <c r="AI275" s="186"/>
      <c r="AJ275" s="186"/>
      <c r="AK275" s="186"/>
      <c r="AL275" s="186"/>
      <c r="AM275" s="186"/>
      <c r="AN275" s="186"/>
      <c r="AO275" s="186"/>
      <c r="AP275" s="186"/>
      <c r="AQ275" s="186"/>
      <c r="AR275" s="186"/>
      <c r="AS275" s="186"/>
      <c r="AT275" s="186"/>
      <c r="AU275" s="186"/>
      <c r="AV275" s="186"/>
      <c r="AW275" s="186"/>
      <c r="AX275" s="186"/>
      <c r="AY275" s="186"/>
      <c r="AZ275" s="186"/>
      <c r="BA275" s="186"/>
      <c r="BB275" s="186"/>
      <c r="BC275" s="186"/>
      <c r="BD275" s="186"/>
      <c r="BE275" s="186"/>
      <c r="BF275" s="186"/>
      <c r="BG275" s="186"/>
      <c r="BH275" s="186"/>
      <c r="BI275" s="186"/>
      <c r="BJ275" s="186"/>
      <c r="BK275" s="186"/>
      <c r="BL275" s="186"/>
      <c r="BM275" s="186"/>
      <c r="BN275" s="186"/>
      <c r="BO275" s="186"/>
      <c r="BP275" s="186"/>
      <c r="BQ275" s="186"/>
      <c r="BR275" s="186"/>
      <c r="BS275" s="186"/>
      <c r="BT275" s="186"/>
      <c r="BU275" s="186"/>
      <c r="BV275" s="186"/>
      <c r="BW275" s="186"/>
      <c r="BX275" s="186"/>
      <c r="BY275" s="186"/>
      <c r="BZ275" s="186"/>
      <c r="CA275" s="186"/>
      <c r="CB275" s="186"/>
      <c r="CC275" s="186"/>
      <c r="CD275" s="186"/>
      <c r="CE275" s="186"/>
      <c r="CF275" s="186"/>
      <c r="CG275" s="186"/>
      <c r="CH275" s="186"/>
      <c r="CI275" s="186"/>
      <c r="CJ275" s="186"/>
      <c r="CK275" s="186"/>
      <c r="CL275" s="186"/>
    </row>
    <row r="276" spans="2:90" x14ac:dyDescent="0.4">
      <c r="B276" s="181" t="s">
        <v>5</v>
      </c>
      <c r="E276" s="8"/>
      <c r="H276" s="182"/>
      <c r="I276" s="183"/>
      <c r="J276" s="183"/>
      <c r="K276" s="184"/>
      <c r="L276" s="184"/>
      <c r="M276" s="184"/>
      <c r="N276" s="184"/>
      <c r="O276" s="184"/>
      <c r="P276" s="184"/>
      <c r="R276" s="185"/>
      <c r="S276" s="186"/>
      <c r="T276" s="186"/>
      <c r="U276" s="186"/>
      <c r="V276" s="186"/>
      <c r="W276" s="186"/>
      <c r="X276" s="186"/>
      <c r="Y276" s="186"/>
      <c r="Z276" s="186"/>
      <c r="AA276" s="186"/>
      <c r="AB276" s="186"/>
      <c r="AC276" s="186"/>
      <c r="AD276" s="186"/>
      <c r="AE276" s="186"/>
      <c r="AF276" s="186"/>
      <c r="AG276" s="186"/>
      <c r="AH276" s="186"/>
      <c r="AI276" s="186"/>
      <c r="AJ276" s="186"/>
      <c r="AK276" s="186"/>
      <c r="AL276" s="186"/>
      <c r="AM276" s="186"/>
      <c r="AN276" s="186"/>
      <c r="AO276" s="186"/>
      <c r="AP276" s="186"/>
      <c r="AQ276" s="186"/>
      <c r="AR276" s="186"/>
      <c r="AS276" s="186"/>
      <c r="AT276" s="186"/>
      <c r="AU276" s="186"/>
      <c r="AV276" s="186"/>
      <c r="AW276" s="186"/>
      <c r="AX276" s="186"/>
      <c r="AY276" s="186"/>
      <c r="AZ276" s="186"/>
      <c r="BA276" s="186"/>
      <c r="BB276" s="186"/>
      <c r="BC276" s="186"/>
      <c r="BD276" s="186"/>
      <c r="BE276" s="186"/>
      <c r="BF276" s="186"/>
      <c r="BG276" s="186"/>
      <c r="BH276" s="186"/>
      <c r="BI276" s="186"/>
      <c r="BJ276" s="186"/>
      <c r="BK276" s="186"/>
      <c r="BL276" s="186"/>
      <c r="BM276" s="186"/>
      <c r="BN276" s="186"/>
      <c r="BO276" s="186"/>
      <c r="BP276" s="186"/>
      <c r="BQ276" s="186"/>
      <c r="BR276" s="186"/>
      <c r="BS276" s="186"/>
      <c r="BT276" s="186"/>
      <c r="BU276" s="186"/>
      <c r="BV276" s="186"/>
      <c r="BW276" s="186"/>
      <c r="BX276" s="186"/>
      <c r="BY276" s="186"/>
      <c r="BZ276" s="186"/>
      <c r="CA276" s="186"/>
      <c r="CB276" s="186"/>
      <c r="CC276" s="186"/>
      <c r="CD276" s="186"/>
      <c r="CE276" s="186"/>
      <c r="CF276" s="186"/>
      <c r="CG276" s="186"/>
      <c r="CH276" s="186"/>
      <c r="CI276" s="186"/>
      <c r="CJ276" s="186"/>
      <c r="CK276" s="186"/>
      <c r="CL276" s="186"/>
    </row>
    <row r="277" spans="2:90" x14ac:dyDescent="0.4">
      <c r="B277" s="167"/>
      <c r="E277" s="8"/>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row>
    <row r="278" spans="2:90" x14ac:dyDescent="0.4">
      <c r="B278" s="66" t="s">
        <v>586</v>
      </c>
      <c r="C278" s="31"/>
      <c r="D278" t="s">
        <v>584</v>
      </c>
      <c r="E278" s="8" t="str">
        <f t="shared" ref="E278:E292" si="215">ROW()&amp;" "&amp;D278</f>
        <v>278 PROB-EV</v>
      </c>
      <c r="F278" t="s">
        <v>585</v>
      </c>
      <c r="G278" s="31" t="s">
        <v>243</v>
      </c>
      <c r="H278" s="22"/>
      <c r="I278" s="22"/>
      <c r="J278" s="22"/>
      <c r="K278" s="287"/>
      <c r="L278" s="22"/>
      <c r="M278" s="22"/>
      <c r="N278" s="22"/>
      <c r="O278" s="22"/>
      <c r="P278" s="22"/>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row>
    <row r="279" spans="2:90" x14ac:dyDescent="0.4">
      <c r="B279" s="95" t="s">
        <v>676</v>
      </c>
      <c r="D279" t="s">
        <v>584</v>
      </c>
      <c r="E279" s="8" t="str">
        <f t="shared" si="215"/>
        <v>279 PROB-EV</v>
      </c>
      <c r="G279" t="str">
        <f t="shared" ref="G279:G284" si="216">E279</f>
        <v>279 PROB-EV</v>
      </c>
      <c r="H279" s="302" t="s">
        <v>678</v>
      </c>
      <c r="I279" s="302" t="s">
        <v>216</v>
      </c>
      <c r="J279" s="302" t="s">
        <v>587</v>
      </c>
      <c r="L279" s="31"/>
      <c r="M279" s="31"/>
      <c r="N279" s="31"/>
      <c r="O279" s="31"/>
      <c r="P279" s="31"/>
      <c r="R279"/>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c r="BA279" s="67"/>
      <c r="BB279" s="67"/>
      <c r="BC279" s="67"/>
      <c r="BD279" s="67"/>
      <c r="BE279" s="67"/>
      <c r="BF279" s="67"/>
      <c r="BG279" s="67"/>
      <c r="BH279" s="67"/>
      <c r="BI279" s="67"/>
      <c r="BJ279" s="67"/>
      <c r="BK279" s="67"/>
      <c r="BL279" s="67"/>
      <c r="BM279" s="67"/>
      <c r="BN279" s="67"/>
      <c r="BO279" s="67"/>
      <c r="BP279" s="67"/>
      <c r="BQ279" s="67"/>
      <c r="BR279" s="67"/>
      <c r="BS279" s="67"/>
      <c r="BT279" s="67"/>
      <c r="BU279" s="67"/>
      <c r="BV279" s="67"/>
      <c r="BW279" s="67"/>
      <c r="BX279" s="67"/>
      <c r="BY279" s="67"/>
      <c r="BZ279" s="67"/>
      <c r="CA279" s="67"/>
      <c r="CB279" s="67"/>
      <c r="CC279" s="67"/>
      <c r="CD279" s="67"/>
      <c r="CE279" s="67"/>
      <c r="CF279" s="67"/>
      <c r="CG279" s="67"/>
      <c r="CH279" s="67"/>
      <c r="CI279" s="67"/>
      <c r="CJ279" s="67"/>
      <c r="CK279" s="67"/>
      <c r="CL279" s="67"/>
    </row>
    <row r="280" spans="2:90" x14ac:dyDescent="0.4">
      <c r="B280" s="137" t="s">
        <v>320</v>
      </c>
      <c r="D280" t="s">
        <v>584</v>
      </c>
      <c r="E280" s="8" t="str">
        <f t="shared" si="215"/>
        <v>280 PROB-EV</v>
      </c>
      <c r="G280" t="str">
        <f t="shared" si="216"/>
        <v>280 PROB-EV</v>
      </c>
      <c r="H280" s="17">
        <v>10000</v>
      </c>
      <c r="I280" s="98">
        <v>45292</v>
      </c>
      <c r="J280" s="248">
        <v>0.5</v>
      </c>
      <c r="K280" s="17">
        <f t="shared" ref="K280:P284" si="217">SUMIF($3:$3,K$2,280:280)</f>
        <v>60000</v>
      </c>
      <c r="L280" s="17">
        <f t="shared" si="217"/>
        <v>30000</v>
      </c>
      <c r="M280" s="17">
        <f t="shared" si="217"/>
        <v>20000</v>
      </c>
      <c r="N280" s="17">
        <f t="shared" si="217"/>
        <v>15000</v>
      </c>
      <c r="O280" s="17">
        <f t="shared" si="217"/>
        <v>12000</v>
      </c>
      <c r="P280" s="17">
        <f t="shared" si="217"/>
        <v>10000</v>
      </c>
      <c r="R280"/>
      <c r="S280" s="15">
        <f t="shared" ref="S280:AB283" si="218">$H280*(EOMONTH($I280,0)&lt;=S$2)/S$5*$J280</f>
        <v>5000</v>
      </c>
      <c r="T280" s="15">
        <f t="shared" si="218"/>
        <v>5000</v>
      </c>
      <c r="U280" s="15">
        <f t="shared" si="218"/>
        <v>5000</v>
      </c>
      <c r="V280" s="15">
        <f t="shared" si="218"/>
        <v>5000</v>
      </c>
      <c r="W280" s="15">
        <f t="shared" si="218"/>
        <v>5000</v>
      </c>
      <c r="X280" s="15">
        <f t="shared" si="218"/>
        <v>5000</v>
      </c>
      <c r="Y280" s="15">
        <f t="shared" si="218"/>
        <v>5000</v>
      </c>
      <c r="Z280" s="15">
        <f t="shared" si="218"/>
        <v>5000</v>
      </c>
      <c r="AA280" s="15">
        <f t="shared" si="218"/>
        <v>5000</v>
      </c>
      <c r="AB280" s="15">
        <f t="shared" si="218"/>
        <v>5000</v>
      </c>
      <c r="AC280" s="15">
        <f t="shared" ref="AC280:AL283" si="219">$H280*(EOMONTH($I280,0)&lt;=AC$2)/AC$5*$J280</f>
        <v>5000</v>
      </c>
      <c r="AD280" s="15">
        <f t="shared" si="219"/>
        <v>5000</v>
      </c>
      <c r="AE280" s="15">
        <f t="shared" si="219"/>
        <v>2500</v>
      </c>
      <c r="AF280" s="15">
        <f t="shared" si="219"/>
        <v>2500</v>
      </c>
      <c r="AG280" s="15">
        <f t="shared" si="219"/>
        <v>2500</v>
      </c>
      <c r="AH280" s="15">
        <f t="shared" si="219"/>
        <v>2500</v>
      </c>
      <c r="AI280" s="15">
        <f t="shared" si="219"/>
        <v>2500</v>
      </c>
      <c r="AJ280" s="15">
        <f t="shared" si="219"/>
        <v>2500</v>
      </c>
      <c r="AK280" s="15">
        <f t="shared" si="219"/>
        <v>2500</v>
      </c>
      <c r="AL280" s="15">
        <f t="shared" si="219"/>
        <v>2500</v>
      </c>
      <c r="AM280" s="15">
        <f t="shared" ref="AM280:AV283" si="220">$H280*(EOMONTH($I280,0)&lt;=AM$2)/AM$5*$J280</f>
        <v>2500</v>
      </c>
      <c r="AN280" s="15">
        <f t="shared" si="220"/>
        <v>2500</v>
      </c>
      <c r="AO280" s="15">
        <f t="shared" si="220"/>
        <v>2500</v>
      </c>
      <c r="AP280" s="15">
        <f t="shared" si="220"/>
        <v>2500</v>
      </c>
      <c r="AQ280" s="15">
        <f t="shared" si="220"/>
        <v>1666.6666666666667</v>
      </c>
      <c r="AR280" s="15">
        <f t="shared" si="220"/>
        <v>1666.6666666666667</v>
      </c>
      <c r="AS280" s="15">
        <f t="shared" si="220"/>
        <v>1666.6666666666667</v>
      </c>
      <c r="AT280" s="15">
        <f t="shared" si="220"/>
        <v>1666.6666666666667</v>
      </c>
      <c r="AU280" s="15">
        <f t="shared" si="220"/>
        <v>1666.6666666666667</v>
      </c>
      <c r="AV280" s="15">
        <f t="shared" si="220"/>
        <v>1666.6666666666667</v>
      </c>
      <c r="AW280" s="15">
        <f t="shared" ref="AW280:BF283" si="221">$H280*(EOMONTH($I280,0)&lt;=AW$2)/AW$5*$J280</f>
        <v>1666.6666666666667</v>
      </c>
      <c r="AX280" s="15">
        <f t="shared" si="221"/>
        <v>1666.6666666666667</v>
      </c>
      <c r="AY280" s="15">
        <f t="shared" si="221"/>
        <v>1666.6666666666667</v>
      </c>
      <c r="AZ280" s="15">
        <f t="shared" si="221"/>
        <v>1666.6666666666667</v>
      </c>
      <c r="BA280" s="15">
        <f t="shared" si="221"/>
        <v>1666.6666666666667</v>
      </c>
      <c r="BB280" s="15">
        <f t="shared" si="221"/>
        <v>1666.6666666666667</v>
      </c>
      <c r="BC280" s="15">
        <f t="shared" si="221"/>
        <v>1250</v>
      </c>
      <c r="BD280" s="15">
        <f t="shared" si="221"/>
        <v>1250</v>
      </c>
      <c r="BE280" s="15">
        <f t="shared" si="221"/>
        <v>1250</v>
      </c>
      <c r="BF280" s="15">
        <f t="shared" si="221"/>
        <v>1250</v>
      </c>
      <c r="BG280" s="15">
        <f t="shared" ref="BG280:BP283" si="222">$H280*(EOMONTH($I280,0)&lt;=BG$2)/BG$5*$J280</f>
        <v>1250</v>
      </c>
      <c r="BH280" s="15">
        <f t="shared" si="222"/>
        <v>1250</v>
      </c>
      <c r="BI280" s="15">
        <f t="shared" si="222"/>
        <v>1250</v>
      </c>
      <c r="BJ280" s="15">
        <f t="shared" si="222"/>
        <v>1250</v>
      </c>
      <c r="BK280" s="15">
        <f t="shared" si="222"/>
        <v>1250</v>
      </c>
      <c r="BL280" s="15">
        <f t="shared" si="222"/>
        <v>1250</v>
      </c>
      <c r="BM280" s="15">
        <f t="shared" si="222"/>
        <v>1250</v>
      </c>
      <c r="BN280" s="15">
        <f t="shared" si="222"/>
        <v>1250</v>
      </c>
      <c r="BO280" s="15">
        <f t="shared" si="222"/>
        <v>1000</v>
      </c>
      <c r="BP280" s="15">
        <f t="shared" si="222"/>
        <v>1000</v>
      </c>
      <c r="BQ280" s="15">
        <f t="shared" ref="BQ280:BZ283" si="223">$H280*(EOMONTH($I280,0)&lt;=BQ$2)/BQ$5*$J280</f>
        <v>1000</v>
      </c>
      <c r="BR280" s="15">
        <f t="shared" si="223"/>
        <v>1000</v>
      </c>
      <c r="BS280" s="15">
        <f t="shared" si="223"/>
        <v>1000</v>
      </c>
      <c r="BT280" s="15">
        <f t="shared" si="223"/>
        <v>1000</v>
      </c>
      <c r="BU280" s="15">
        <f t="shared" si="223"/>
        <v>1000</v>
      </c>
      <c r="BV280" s="15">
        <f t="shared" si="223"/>
        <v>1000</v>
      </c>
      <c r="BW280" s="15">
        <f t="shared" si="223"/>
        <v>1000</v>
      </c>
      <c r="BX280" s="15">
        <f t="shared" si="223"/>
        <v>1000</v>
      </c>
      <c r="BY280" s="15">
        <f t="shared" si="223"/>
        <v>1000</v>
      </c>
      <c r="BZ280" s="15">
        <f t="shared" si="223"/>
        <v>1000</v>
      </c>
      <c r="CA280" s="15">
        <f t="shared" ref="CA280:CL283" si="224">$H280*(EOMONTH($I280,0)&lt;=CA$2)/CA$5*$J280</f>
        <v>833.33333333333337</v>
      </c>
      <c r="CB280" s="15">
        <f t="shared" si="224"/>
        <v>833.33333333333337</v>
      </c>
      <c r="CC280" s="15">
        <f t="shared" si="224"/>
        <v>833.33333333333337</v>
      </c>
      <c r="CD280" s="15">
        <f t="shared" si="224"/>
        <v>833.33333333333337</v>
      </c>
      <c r="CE280" s="15">
        <f t="shared" si="224"/>
        <v>833.33333333333337</v>
      </c>
      <c r="CF280" s="15">
        <f t="shared" si="224"/>
        <v>833.33333333333337</v>
      </c>
      <c r="CG280" s="15">
        <f t="shared" si="224"/>
        <v>833.33333333333337</v>
      </c>
      <c r="CH280" s="15">
        <f t="shared" si="224"/>
        <v>833.33333333333337</v>
      </c>
      <c r="CI280" s="15">
        <f t="shared" si="224"/>
        <v>833.33333333333337</v>
      </c>
      <c r="CJ280" s="15">
        <f t="shared" si="224"/>
        <v>833.33333333333337</v>
      </c>
      <c r="CK280" s="15">
        <f t="shared" si="224"/>
        <v>833.33333333333337</v>
      </c>
      <c r="CL280" s="15">
        <f t="shared" si="224"/>
        <v>833.33333333333337</v>
      </c>
    </row>
    <row r="281" spans="2:90" x14ac:dyDescent="0.4">
      <c r="B281" s="137" t="s">
        <v>321</v>
      </c>
      <c r="D281" t="s">
        <v>584</v>
      </c>
      <c r="E281" s="8" t="str">
        <f t="shared" si="215"/>
        <v>281 PROB-EV</v>
      </c>
      <c r="G281" t="str">
        <f t="shared" si="216"/>
        <v>281 PROB-EV</v>
      </c>
      <c r="H281" s="17">
        <v>10000</v>
      </c>
      <c r="I281" s="98">
        <f>EOMONTH(I280,7)</f>
        <v>45535</v>
      </c>
      <c r="J281" s="248">
        <v>0.5</v>
      </c>
      <c r="K281" s="17">
        <f t="shared" si="217"/>
        <v>25000</v>
      </c>
      <c r="L281" s="17">
        <f t="shared" si="217"/>
        <v>30000</v>
      </c>
      <c r="M281" s="17">
        <f t="shared" si="217"/>
        <v>20000</v>
      </c>
      <c r="N281" s="17">
        <f t="shared" si="217"/>
        <v>15000</v>
      </c>
      <c r="O281" s="17">
        <f t="shared" si="217"/>
        <v>12000</v>
      </c>
      <c r="P281" s="17">
        <f t="shared" si="217"/>
        <v>10000</v>
      </c>
      <c r="R281"/>
      <c r="S281" s="15">
        <f t="shared" si="218"/>
        <v>0</v>
      </c>
      <c r="T281" s="15">
        <f t="shared" si="218"/>
        <v>0</v>
      </c>
      <c r="U281" s="15">
        <f t="shared" si="218"/>
        <v>0</v>
      </c>
      <c r="V281" s="15">
        <f t="shared" si="218"/>
        <v>0</v>
      </c>
      <c r="W281" s="15">
        <f t="shared" si="218"/>
        <v>0</v>
      </c>
      <c r="X281" s="15">
        <f t="shared" si="218"/>
        <v>0</v>
      </c>
      <c r="Y281" s="15">
        <f t="shared" si="218"/>
        <v>0</v>
      </c>
      <c r="Z281" s="15">
        <f t="shared" si="218"/>
        <v>5000</v>
      </c>
      <c r="AA281" s="15">
        <f t="shared" si="218"/>
        <v>5000</v>
      </c>
      <c r="AB281" s="15">
        <f t="shared" si="218"/>
        <v>5000</v>
      </c>
      <c r="AC281" s="15">
        <f t="shared" si="219"/>
        <v>5000</v>
      </c>
      <c r="AD281" s="15">
        <f t="shared" si="219"/>
        <v>5000</v>
      </c>
      <c r="AE281" s="15">
        <f t="shared" si="219"/>
        <v>2500</v>
      </c>
      <c r="AF281" s="15">
        <f t="shared" si="219"/>
        <v>2500</v>
      </c>
      <c r="AG281" s="15">
        <f t="shared" si="219"/>
        <v>2500</v>
      </c>
      <c r="AH281" s="15">
        <f t="shared" si="219"/>
        <v>2500</v>
      </c>
      <c r="AI281" s="15">
        <f t="shared" si="219"/>
        <v>2500</v>
      </c>
      <c r="AJ281" s="15">
        <f t="shared" si="219"/>
        <v>2500</v>
      </c>
      <c r="AK281" s="15">
        <f t="shared" si="219"/>
        <v>2500</v>
      </c>
      <c r="AL281" s="15">
        <f t="shared" si="219"/>
        <v>2500</v>
      </c>
      <c r="AM281" s="15">
        <f t="shared" si="220"/>
        <v>2500</v>
      </c>
      <c r="AN281" s="15">
        <f t="shared" si="220"/>
        <v>2500</v>
      </c>
      <c r="AO281" s="15">
        <f t="shared" si="220"/>
        <v>2500</v>
      </c>
      <c r="AP281" s="15">
        <f t="shared" si="220"/>
        <v>2500</v>
      </c>
      <c r="AQ281" s="15">
        <f t="shared" si="220"/>
        <v>1666.6666666666667</v>
      </c>
      <c r="AR281" s="15">
        <f t="shared" si="220"/>
        <v>1666.6666666666667</v>
      </c>
      <c r="AS281" s="15">
        <f t="shared" si="220"/>
        <v>1666.6666666666667</v>
      </c>
      <c r="AT281" s="15">
        <f t="shared" si="220"/>
        <v>1666.6666666666667</v>
      </c>
      <c r="AU281" s="15">
        <f t="shared" si="220"/>
        <v>1666.6666666666667</v>
      </c>
      <c r="AV281" s="15">
        <f t="shared" si="220"/>
        <v>1666.6666666666667</v>
      </c>
      <c r="AW281" s="15">
        <f t="shared" si="221"/>
        <v>1666.6666666666667</v>
      </c>
      <c r="AX281" s="15">
        <f t="shared" si="221"/>
        <v>1666.6666666666667</v>
      </c>
      <c r="AY281" s="15">
        <f t="shared" si="221"/>
        <v>1666.6666666666667</v>
      </c>
      <c r="AZ281" s="15">
        <f t="shared" si="221"/>
        <v>1666.6666666666667</v>
      </c>
      <c r="BA281" s="15">
        <f t="shared" si="221"/>
        <v>1666.6666666666667</v>
      </c>
      <c r="BB281" s="15">
        <f t="shared" si="221"/>
        <v>1666.6666666666667</v>
      </c>
      <c r="BC281" s="15">
        <f t="shared" si="221"/>
        <v>1250</v>
      </c>
      <c r="BD281" s="15">
        <f t="shared" si="221"/>
        <v>1250</v>
      </c>
      <c r="BE281" s="15">
        <f t="shared" si="221"/>
        <v>1250</v>
      </c>
      <c r="BF281" s="15">
        <f t="shared" si="221"/>
        <v>1250</v>
      </c>
      <c r="BG281" s="15">
        <f t="shared" si="222"/>
        <v>1250</v>
      </c>
      <c r="BH281" s="15">
        <f t="shared" si="222"/>
        <v>1250</v>
      </c>
      <c r="BI281" s="15">
        <f t="shared" si="222"/>
        <v>1250</v>
      </c>
      <c r="BJ281" s="15">
        <f t="shared" si="222"/>
        <v>1250</v>
      </c>
      <c r="BK281" s="15">
        <f t="shared" si="222"/>
        <v>1250</v>
      </c>
      <c r="BL281" s="15">
        <f t="shared" si="222"/>
        <v>1250</v>
      </c>
      <c r="BM281" s="15">
        <f t="shared" si="222"/>
        <v>1250</v>
      </c>
      <c r="BN281" s="15">
        <f t="shared" si="222"/>
        <v>1250</v>
      </c>
      <c r="BO281" s="15">
        <f t="shared" si="222"/>
        <v>1000</v>
      </c>
      <c r="BP281" s="15">
        <f t="shared" si="222"/>
        <v>1000</v>
      </c>
      <c r="BQ281" s="15">
        <f t="shared" si="223"/>
        <v>1000</v>
      </c>
      <c r="BR281" s="15">
        <f t="shared" si="223"/>
        <v>1000</v>
      </c>
      <c r="BS281" s="15">
        <f t="shared" si="223"/>
        <v>1000</v>
      </c>
      <c r="BT281" s="15">
        <f t="shared" si="223"/>
        <v>1000</v>
      </c>
      <c r="BU281" s="15">
        <f t="shared" si="223"/>
        <v>1000</v>
      </c>
      <c r="BV281" s="15">
        <f t="shared" si="223"/>
        <v>1000</v>
      </c>
      <c r="BW281" s="15">
        <f t="shared" si="223"/>
        <v>1000</v>
      </c>
      <c r="BX281" s="15">
        <f t="shared" si="223"/>
        <v>1000</v>
      </c>
      <c r="BY281" s="15">
        <f t="shared" si="223"/>
        <v>1000</v>
      </c>
      <c r="BZ281" s="15">
        <f t="shared" si="223"/>
        <v>1000</v>
      </c>
      <c r="CA281" s="15">
        <f t="shared" si="224"/>
        <v>833.33333333333337</v>
      </c>
      <c r="CB281" s="15">
        <f t="shared" si="224"/>
        <v>833.33333333333337</v>
      </c>
      <c r="CC281" s="15">
        <f t="shared" si="224"/>
        <v>833.33333333333337</v>
      </c>
      <c r="CD281" s="15">
        <f t="shared" si="224"/>
        <v>833.33333333333337</v>
      </c>
      <c r="CE281" s="15">
        <f t="shared" si="224"/>
        <v>833.33333333333337</v>
      </c>
      <c r="CF281" s="15">
        <f t="shared" si="224"/>
        <v>833.33333333333337</v>
      </c>
      <c r="CG281" s="15">
        <f t="shared" si="224"/>
        <v>833.33333333333337</v>
      </c>
      <c r="CH281" s="15">
        <f t="shared" si="224"/>
        <v>833.33333333333337</v>
      </c>
      <c r="CI281" s="15">
        <f t="shared" si="224"/>
        <v>833.33333333333337</v>
      </c>
      <c r="CJ281" s="15">
        <f t="shared" si="224"/>
        <v>833.33333333333337</v>
      </c>
      <c r="CK281" s="15">
        <f t="shared" si="224"/>
        <v>833.33333333333337</v>
      </c>
      <c r="CL281" s="15">
        <f t="shared" si="224"/>
        <v>833.33333333333337</v>
      </c>
    </row>
    <row r="282" spans="2:90" x14ac:dyDescent="0.4">
      <c r="B282" s="137" t="s">
        <v>322</v>
      </c>
      <c r="D282" t="s">
        <v>584</v>
      </c>
      <c r="E282" s="8" t="str">
        <f t="shared" si="215"/>
        <v>282 PROB-EV</v>
      </c>
      <c r="G282" t="str">
        <f t="shared" si="216"/>
        <v>282 PROB-EV</v>
      </c>
      <c r="H282" s="17">
        <v>10000</v>
      </c>
      <c r="I282" s="98">
        <f>EOMONTH(I281,7)</f>
        <v>45747</v>
      </c>
      <c r="J282" s="248">
        <v>0.5</v>
      </c>
      <c r="K282" s="17">
        <f t="shared" si="217"/>
        <v>0</v>
      </c>
      <c r="L282" s="17">
        <f t="shared" si="217"/>
        <v>25000</v>
      </c>
      <c r="M282" s="17">
        <f t="shared" si="217"/>
        <v>20000</v>
      </c>
      <c r="N282" s="17">
        <f t="shared" si="217"/>
        <v>15000</v>
      </c>
      <c r="O282" s="17">
        <f t="shared" si="217"/>
        <v>12000</v>
      </c>
      <c r="P282" s="17">
        <f t="shared" si="217"/>
        <v>10000</v>
      </c>
      <c r="R282"/>
      <c r="S282" s="15">
        <f t="shared" si="218"/>
        <v>0</v>
      </c>
      <c r="T282" s="15">
        <f t="shared" si="218"/>
        <v>0</v>
      </c>
      <c r="U282" s="15">
        <f t="shared" si="218"/>
        <v>0</v>
      </c>
      <c r="V282" s="15">
        <f t="shared" si="218"/>
        <v>0</v>
      </c>
      <c r="W282" s="15">
        <f t="shared" si="218"/>
        <v>0</v>
      </c>
      <c r="X282" s="15">
        <f t="shared" si="218"/>
        <v>0</v>
      </c>
      <c r="Y282" s="15">
        <f t="shared" si="218"/>
        <v>0</v>
      </c>
      <c r="Z282" s="15">
        <f t="shared" si="218"/>
        <v>0</v>
      </c>
      <c r="AA282" s="15">
        <f t="shared" si="218"/>
        <v>0</v>
      </c>
      <c r="AB282" s="15">
        <f t="shared" si="218"/>
        <v>0</v>
      </c>
      <c r="AC282" s="15">
        <f t="shared" si="219"/>
        <v>0</v>
      </c>
      <c r="AD282" s="15">
        <f t="shared" si="219"/>
        <v>0</v>
      </c>
      <c r="AE282" s="15">
        <f t="shared" si="219"/>
        <v>0</v>
      </c>
      <c r="AF282" s="15">
        <f t="shared" si="219"/>
        <v>0</v>
      </c>
      <c r="AG282" s="15">
        <f t="shared" si="219"/>
        <v>2500</v>
      </c>
      <c r="AH282" s="15">
        <f t="shared" si="219"/>
        <v>2500</v>
      </c>
      <c r="AI282" s="15">
        <f t="shared" si="219"/>
        <v>2500</v>
      </c>
      <c r="AJ282" s="15">
        <f t="shared" si="219"/>
        <v>2500</v>
      </c>
      <c r="AK282" s="15">
        <f t="shared" si="219"/>
        <v>2500</v>
      </c>
      <c r="AL282" s="15">
        <f t="shared" si="219"/>
        <v>2500</v>
      </c>
      <c r="AM282" s="15">
        <f t="shared" si="220"/>
        <v>2500</v>
      </c>
      <c r="AN282" s="15">
        <f t="shared" si="220"/>
        <v>2500</v>
      </c>
      <c r="AO282" s="15">
        <f t="shared" si="220"/>
        <v>2500</v>
      </c>
      <c r="AP282" s="15">
        <f t="shared" si="220"/>
        <v>2500</v>
      </c>
      <c r="AQ282" s="15">
        <f t="shared" si="220"/>
        <v>1666.6666666666667</v>
      </c>
      <c r="AR282" s="15">
        <f t="shared" si="220"/>
        <v>1666.6666666666667</v>
      </c>
      <c r="AS282" s="15">
        <f t="shared" si="220"/>
        <v>1666.6666666666667</v>
      </c>
      <c r="AT282" s="15">
        <f t="shared" si="220"/>
        <v>1666.6666666666667</v>
      </c>
      <c r="AU282" s="15">
        <f t="shared" si="220"/>
        <v>1666.6666666666667</v>
      </c>
      <c r="AV282" s="15">
        <f t="shared" si="220"/>
        <v>1666.6666666666667</v>
      </c>
      <c r="AW282" s="15">
        <f t="shared" si="221"/>
        <v>1666.6666666666667</v>
      </c>
      <c r="AX282" s="15">
        <f t="shared" si="221"/>
        <v>1666.6666666666667</v>
      </c>
      <c r="AY282" s="15">
        <f t="shared" si="221"/>
        <v>1666.6666666666667</v>
      </c>
      <c r="AZ282" s="15">
        <f t="shared" si="221"/>
        <v>1666.6666666666667</v>
      </c>
      <c r="BA282" s="15">
        <f t="shared" si="221"/>
        <v>1666.6666666666667</v>
      </c>
      <c r="BB282" s="15">
        <f t="shared" si="221"/>
        <v>1666.6666666666667</v>
      </c>
      <c r="BC282" s="15">
        <f t="shared" si="221"/>
        <v>1250</v>
      </c>
      <c r="BD282" s="15">
        <f t="shared" si="221"/>
        <v>1250</v>
      </c>
      <c r="BE282" s="15">
        <f t="shared" si="221"/>
        <v>1250</v>
      </c>
      <c r="BF282" s="15">
        <f t="shared" si="221"/>
        <v>1250</v>
      </c>
      <c r="BG282" s="15">
        <f t="shared" si="222"/>
        <v>1250</v>
      </c>
      <c r="BH282" s="15">
        <f t="shared" si="222"/>
        <v>1250</v>
      </c>
      <c r="BI282" s="15">
        <f t="shared" si="222"/>
        <v>1250</v>
      </c>
      <c r="BJ282" s="15">
        <f t="shared" si="222"/>
        <v>1250</v>
      </c>
      <c r="BK282" s="15">
        <f t="shared" si="222"/>
        <v>1250</v>
      </c>
      <c r="BL282" s="15">
        <f t="shared" si="222"/>
        <v>1250</v>
      </c>
      <c r="BM282" s="15">
        <f t="shared" si="222"/>
        <v>1250</v>
      </c>
      <c r="BN282" s="15">
        <f t="shared" si="222"/>
        <v>1250</v>
      </c>
      <c r="BO282" s="15">
        <f t="shared" si="222"/>
        <v>1000</v>
      </c>
      <c r="BP282" s="15">
        <f t="shared" si="222"/>
        <v>1000</v>
      </c>
      <c r="BQ282" s="15">
        <f t="shared" si="223"/>
        <v>1000</v>
      </c>
      <c r="BR282" s="15">
        <f t="shared" si="223"/>
        <v>1000</v>
      </c>
      <c r="BS282" s="15">
        <f t="shared" si="223"/>
        <v>1000</v>
      </c>
      <c r="BT282" s="15">
        <f t="shared" si="223"/>
        <v>1000</v>
      </c>
      <c r="BU282" s="15">
        <f t="shared" si="223"/>
        <v>1000</v>
      </c>
      <c r="BV282" s="15">
        <f t="shared" si="223"/>
        <v>1000</v>
      </c>
      <c r="BW282" s="15">
        <f t="shared" si="223"/>
        <v>1000</v>
      </c>
      <c r="BX282" s="15">
        <f t="shared" si="223"/>
        <v>1000</v>
      </c>
      <c r="BY282" s="15">
        <f t="shared" si="223"/>
        <v>1000</v>
      </c>
      <c r="BZ282" s="15">
        <f t="shared" si="223"/>
        <v>1000</v>
      </c>
      <c r="CA282" s="15">
        <f t="shared" si="224"/>
        <v>833.33333333333337</v>
      </c>
      <c r="CB282" s="15">
        <f t="shared" si="224"/>
        <v>833.33333333333337</v>
      </c>
      <c r="CC282" s="15">
        <f t="shared" si="224"/>
        <v>833.33333333333337</v>
      </c>
      <c r="CD282" s="15">
        <f t="shared" si="224"/>
        <v>833.33333333333337</v>
      </c>
      <c r="CE282" s="15">
        <f t="shared" si="224"/>
        <v>833.33333333333337</v>
      </c>
      <c r="CF282" s="15">
        <f t="shared" si="224"/>
        <v>833.33333333333337</v>
      </c>
      <c r="CG282" s="15">
        <f t="shared" si="224"/>
        <v>833.33333333333337</v>
      </c>
      <c r="CH282" s="15">
        <f t="shared" si="224"/>
        <v>833.33333333333337</v>
      </c>
      <c r="CI282" s="15">
        <f t="shared" si="224"/>
        <v>833.33333333333337</v>
      </c>
      <c r="CJ282" s="15">
        <f t="shared" si="224"/>
        <v>833.33333333333337</v>
      </c>
      <c r="CK282" s="15">
        <f t="shared" si="224"/>
        <v>833.33333333333337</v>
      </c>
      <c r="CL282" s="15">
        <f t="shared" si="224"/>
        <v>833.33333333333337</v>
      </c>
    </row>
    <row r="283" spans="2:90" x14ac:dyDescent="0.4">
      <c r="B283" s="137" t="s">
        <v>323</v>
      </c>
      <c r="C283" t="s">
        <v>964</v>
      </c>
      <c r="D283" t="s">
        <v>584</v>
      </c>
      <c r="E283" s="8" t="str">
        <f t="shared" si="215"/>
        <v>283 PROB-EV</v>
      </c>
      <c r="G283" t="str">
        <f t="shared" si="216"/>
        <v>283 PROB-EV</v>
      </c>
      <c r="H283" s="17">
        <v>10000</v>
      </c>
      <c r="I283" s="98">
        <f>EOMONTH(I282,7)</f>
        <v>45961</v>
      </c>
      <c r="J283" s="248">
        <v>0.5</v>
      </c>
      <c r="K283" s="249">
        <f t="shared" si="217"/>
        <v>0</v>
      </c>
      <c r="L283" s="249">
        <f t="shared" si="217"/>
        <v>7500</v>
      </c>
      <c r="M283" s="249">
        <f t="shared" si="217"/>
        <v>20000</v>
      </c>
      <c r="N283" s="249">
        <f t="shared" si="217"/>
        <v>15000</v>
      </c>
      <c r="O283" s="249">
        <f t="shared" si="217"/>
        <v>12000</v>
      </c>
      <c r="P283" s="249">
        <f t="shared" si="217"/>
        <v>10000</v>
      </c>
      <c r="R283"/>
      <c r="S283" s="250">
        <f t="shared" si="218"/>
        <v>0</v>
      </c>
      <c r="T283" s="250">
        <f t="shared" si="218"/>
        <v>0</v>
      </c>
      <c r="U283" s="250">
        <f t="shared" si="218"/>
        <v>0</v>
      </c>
      <c r="V283" s="250">
        <f t="shared" si="218"/>
        <v>0</v>
      </c>
      <c r="W283" s="250">
        <f t="shared" si="218"/>
        <v>0</v>
      </c>
      <c r="X283" s="250">
        <f t="shared" si="218"/>
        <v>0</v>
      </c>
      <c r="Y283" s="250">
        <f t="shared" si="218"/>
        <v>0</v>
      </c>
      <c r="Z283" s="250">
        <f t="shared" si="218"/>
        <v>0</v>
      </c>
      <c r="AA283" s="250">
        <f t="shared" si="218"/>
        <v>0</v>
      </c>
      <c r="AB283" s="250">
        <f t="shared" si="218"/>
        <v>0</v>
      </c>
      <c r="AC283" s="250">
        <f t="shared" si="219"/>
        <v>0</v>
      </c>
      <c r="AD283" s="250">
        <f t="shared" si="219"/>
        <v>0</v>
      </c>
      <c r="AE283" s="250">
        <f t="shared" si="219"/>
        <v>0</v>
      </c>
      <c r="AF283" s="250">
        <f t="shared" si="219"/>
        <v>0</v>
      </c>
      <c r="AG283" s="250">
        <f t="shared" si="219"/>
        <v>0</v>
      </c>
      <c r="AH283" s="250">
        <f t="shared" si="219"/>
        <v>0</v>
      </c>
      <c r="AI283" s="250">
        <f t="shared" si="219"/>
        <v>0</v>
      </c>
      <c r="AJ283" s="250">
        <f t="shared" si="219"/>
        <v>0</v>
      </c>
      <c r="AK283" s="250">
        <f t="shared" si="219"/>
        <v>0</v>
      </c>
      <c r="AL283" s="250">
        <f t="shared" si="219"/>
        <v>0</v>
      </c>
      <c r="AM283" s="250">
        <f t="shared" si="220"/>
        <v>0</v>
      </c>
      <c r="AN283" s="250">
        <f t="shared" si="220"/>
        <v>2500</v>
      </c>
      <c r="AO283" s="250">
        <f t="shared" si="220"/>
        <v>2500</v>
      </c>
      <c r="AP283" s="250">
        <f t="shared" si="220"/>
        <v>2500</v>
      </c>
      <c r="AQ283" s="250">
        <f t="shared" si="220"/>
        <v>1666.6666666666667</v>
      </c>
      <c r="AR283" s="250">
        <f t="shared" si="220"/>
        <v>1666.6666666666667</v>
      </c>
      <c r="AS283" s="250">
        <f t="shared" si="220"/>
        <v>1666.6666666666667</v>
      </c>
      <c r="AT283" s="250">
        <f t="shared" si="220"/>
        <v>1666.6666666666667</v>
      </c>
      <c r="AU283" s="250">
        <f t="shared" si="220"/>
        <v>1666.6666666666667</v>
      </c>
      <c r="AV283" s="250">
        <f t="shared" si="220"/>
        <v>1666.6666666666667</v>
      </c>
      <c r="AW283" s="250">
        <f t="shared" si="221"/>
        <v>1666.6666666666667</v>
      </c>
      <c r="AX283" s="250">
        <f t="shared" si="221"/>
        <v>1666.6666666666667</v>
      </c>
      <c r="AY283" s="250">
        <f t="shared" si="221"/>
        <v>1666.6666666666667</v>
      </c>
      <c r="AZ283" s="250">
        <f t="shared" si="221"/>
        <v>1666.6666666666667</v>
      </c>
      <c r="BA283" s="250">
        <f t="shared" si="221"/>
        <v>1666.6666666666667</v>
      </c>
      <c r="BB283" s="250">
        <f t="shared" si="221"/>
        <v>1666.6666666666667</v>
      </c>
      <c r="BC283" s="250">
        <f t="shared" si="221"/>
        <v>1250</v>
      </c>
      <c r="BD283" s="250">
        <f t="shared" si="221"/>
        <v>1250</v>
      </c>
      <c r="BE283" s="250">
        <f t="shared" si="221"/>
        <v>1250</v>
      </c>
      <c r="BF283" s="250">
        <f t="shared" si="221"/>
        <v>1250</v>
      </c>
      <c r="BG283" s="250">
        <f t="shared" si="222"/>
        <v>1250</v>
      </c>
      <c r="BH283" s="250">
        <f t="shared" si="222"/>
        <v>1250</v>
      </c>
      <c r="BI283" s="250">
        <f t="shared" si="222"/>
        <v>1250</v>
      </c>
      <c r="BJ283" s="250">
        <f t="shared" si="222"/>
        <v>1250</v>
      </c>
      <c r="BK283" s="250">
        <f t="shared" si="222"/>
        <v>1250</v>
      </c>
      <c r="BL283" s="250">
        <f t="shared" si="222"/>
        <v>1250</v>
      </c>
      <c r="BM283" s="250">
        <f t="shared" si="222"/>
        <v>1250</v>
      </c>
      <c r="BN283" s="250">
        <f t="shared" si="222"/>
        <v>1250</v>
      </c>
      <c r="BO283" s="250">
        <f t="shared" si="222"/>
        <v>1000</v>
      </c>
      <c r="BP283" s="250">
        <f t="shared" si="222"/>
        <v>1000</v>
      </c>
      <c r="BQ283" s="250">
        <f t="shared" si="223"/>
        <v>1000</v>
      </c>
      <c r="BR283" s="250">
        <f t="shared" si="223"/>
        <v>1000</v>
      </c>
      <c r="BS283" s="250">
        <f t="shared" si="223"/>
        <v>1000</v>
      </c>
      <c r="BT283" s="250">
        <f t="shared" si="223"/>
        <v>1000</v>
      </c>
      <c r="BU283" s="250">
        <f t="shared" si="223"/>
        <v>1000</v>
      </c>
      <c r="BV283" s="250">
        <f t="shared" si="223"/>
        <v>1000</v>
      </c>
      <c r="BW283" s="250">
        <f t="shared" si="223"/>
        <v>1000</v>
      </c>
      <c r="BX283" s="250">
        <f t="shared" si="223"/>
        <v>1000</v>
      </c>
      <c r="BY283" s="250">
        <f t="shared" si="223"/>
        <v>1000</v>
      </c>
      <c r="BZ283" s="250">
        <f t="shared" si="223"/>
        <v>1000</v>
      </c>
      <c r="CA283" s="250">
        <f t="shared" si="224"/>
        <v>833.33333333333337</v>
      </c>
      <c r="CB283" s="250">
        <f t="shared" si="224"/>
        <v>833.33333333333337</v>
      </c>
      <c r="CC283" s="250">
        <f t="shared" si="224"/>
        <v>833.33333333333337</v>
      </c>
      <c r="CD283" s="250">
        <f t="shared" si="224"/>
        <v>833.33333333333337</v>
      </c>
      <c r="CE283" s="250">
        <f t="shared" si="224"/>
        <v>833.33333333333337</v>
      </c>
      <c r="CF283" s="250">
        <f t="shared" si="224"/>
        <v>833.33333333333337</v>
      </c>
      <c r="CG283" s="250">
        <f t="shared" si="224"/>
        <v>833.33333333333337</v>
      </c>
      <c r="CH283" s="250">
        <f t="shared" si="224"/>
        <v>833.33333333333337</v>
      </c>
      <c r="CI283" s="250">
        <f t="shared" si="224"/>
        <v>833.33333333333337</v>
      </c>
      <c r="CJ283" s="250">
        <f t="shared" si="224"/>
        <v>833.33333333333337</v>
      </c>
      <c r="CK283" s="250">
        <f t="shared" si="224"/>
        <v>833.33333333333337</v>
      </c>
      <c r="CL283" s="250">
        <f t="shared" si="224"/>
        <v>833.33333333333337</v>
      </c>
    </row>
    <row r="284" spans="2:90" x14ac:dyDescent="0.4">
      <c r="B284" s="123" t="str">
        <f>"Total - "&amp;SUBSTITUTE(B278,":","")</f>
        <v>Total - Volume-driven probability weighted list - list</v>
      </c>
      <c r="D284" t="s">
        <v>584</v>
      </c>
      <c r="E284" s="8" t="str">
        <f t="shared" si="215"/>
        <v>284 PROB-EV</v>
      </c>
      <c r="G284" t="str">
        <f t="shared" si="216"/>
        <v>284 PROB-EV</v>
      </c>
      <c r="H284" s="31"/>
      <c r="I284" s="31"/>
      <c r="J284" s="73"/>
      <c r="K284" s="39">
        <f t="shared" si="217"/>
        <v>85000</v>
      </c>
      <c r="L284" s="39">
        <f t="shared" si="217"/>
        <v>92500</v>
      </c>
      <c r="M284" s="39">
        <f t="shared" si="217"/>
        <v>80000</v>
      </c>
      <c r="N284" s="39">
        <f t="shared" si="217"/>
        <v>60000</v>
      </c>
      <c r="O284" s="39">
        <f t="shared" si="217"/>
        <v>48000</v>
      </c>
      <c r="P284" s="39">
        <f t="shared" si="217"/>
        <v>40000</v>
      </c>
      <c r="R284"/>
      <c r="S284" s="38">
        <f t="shared" ref="S284" si="225">SUM(S280:S283)</f>
        <v>5000</v>
      </c>
      <c r="T284" s="38">
        <f t="shared" ref="T284:AX284" si="226">SUM(T280:T283)</f>
        <v>5000</v>
      </c>
      <c r="U284" s="38">
        <f t="shared" si="226"/>
        <v>5000</v>
      </c>
      <c r="V284" s="38">
        <f t="shared" si="226"/>
        <v>5000</v>
      </c>
      <c r="W284" s="38">
        <f t="shared" si="226"/>
        <v>5000</v>
      </c>
      <c r="X284" s="38">
        <f t="shared" si="226"/>
        <v>5000</v>
      </c>
      <c r="Y284" s="38">
        <f t="shared" si="226"/>
        <v>5000</v>
      </c>
      <c r="Z284" s="38">
        <f t="shared" si="226"/>
        <v>10000</v>
      </c>
      <c r="AA284" s="38">
        <f t="shared" si="226"/>
        <v>10000</v>
      </c>
      <c r="AB284" s="38">
        <f t="shared" si="226"/>
        <v>10000</v>
      </c>
      <c r="AC284" s="38">
        <f t="shared" si="226"/>
        <v>10000</v>
      </c>
      <c r="AD284" s="38">
        <f t="shared" si="226"/>
        <v>10000</v>
      </c>
      <c r="AE284" s="38">
        <f t="shared" si="226"/>
        <v>5000</v>
      </c>
      <c r="AF284" s="38">
        <f t="shared" si="226"/>
        <v>5000</v>
      </c>
      <c r="AG284" s="38">
        <f t="shared" si="226"/>
        <v>7500</v>
      </c>
      <c r="AH284" s="38">
        <f t="shared" si="226"/>
        <v>7500</v>
      </c>
      <c r="AI284" s="38">
        <f t="shared" si="226"/>
        <v>7500</v>
      </c>
      <c r="AJ284" s="38">
        <f t="shared" si="226"/>
        <v>7500</v>
      </c>
      <c r="AK284" s="38">
        <f t="shared" si="226"/>
        <v>7500</v>
      </c>
      <c r="AL284" s="38">
        <f t="shared" si="226"/>
        <v>7500</v>
      </c>
      <c r="AM284" s="38">
        <f t="shared" si="226"/>
        <v>7500</v>
      </c>
      <c r="AN284" s="38">
        <f t="shared" si="226"/>
        <v>10000</v>
      </c>
      <c r="AO284" s="38">
        <f t="shared" si="226"/>
        <v>10000</v>
      </c>
      <c r="AP284" s="38">
        <f t="shared" si="226"/>
        <v>10000</v>
      </c>
      <c r="AQ284" s="38">
        <f t="shared" si="226"/>
        <v>6666.666666666667</v>
      </c>
      <c r="AR284" s="38">
        <f t="shared" si="226"/>
        <v>6666.666666666667</v>
      </c>
      <c r="AS284" s="38">
        <f t="shared" si="226"/>
        <v>6666.666666666667</v>
      </c>
      <c r="AT284" s="38">
        <f t="shared" si="226"/>
        <v>6666.666666666667</v>
      </c>
      <c r="AU284" s="38">
        <f t="shared" si="226"/>
        <v>6666.666666666667</v>
      </c>
      <c r="AV284" s="38">
        <f t="shared" si="226"/>
        <v>6666.666666666667</v>
      </c>
      <c r="AW284" s="38">
        <f t="shared" si="226"/>
        <v>6666.666666666667</v>
      </c>
      <c r="AX284" s="38">
        <f t="shared" si="226"/>
        <v>6666.666666666667</v>
      </c>
      <c r="AY284" s="38">
        <f t="shared" ref="AY284:CD284" si="227">SUM(AY280:AY283)</f>
        <v>6666.666666666667</v>
      </c>
      <c r="AZ284" s="38">
        <f t="shared" si="227"/>
        <v>6666.666666666667</v>
      </c>
      <c r="BA284" s="38">
        <f t="shared" si="227"/>
        <v>6666.666666666667</v>
      </c>
      <c r="BB284" s="38">
        <f t="shared" si="227"/>
        <v>6666.666666666667</v>
      </c>
      <c r="BC284" s="38">
        <f t="shared" si="227"/>
        <v>5000</v>
      </c>
      <c r="BD284" s="38">
        <f t="shared" si="227"/>
        <v>5000</v>
      </c>
      <c r="BE284" s="38">
        <f t="shared" si="227"/>
        <v>5000</v>
      </c>
      <c r="BF284" s="38">
        <f t="shared" si="227"/>
        <v>5000</v>
      </c>
      <c r="BG284" s="38">
        <f t="shared" si="227"/>
        <v>5000</v>
      </c>
      <c r="BH284" s="38">
        <f t="shared" si="227"/>
        <v>5000</v>
      </c>
      <c r="BI284" s="38">
        <f t="shared" si="227"/>
        <v>5000</v>
      </c>
      <c r="BJ284" s="38">
        <f t="shared" si="227"/>
        <v>5000</v>
      </c>
      <c r="BK284" s="38">
        <f t="shared" si="227"/>
        <v>5000</v>
      </c>
      <c r="BL284" s="38">
        <f t="shared" si="227"/>
        <v>5000</v>
      </c>
      <c r="BM284" s="38">
        <f t="shared" si="227"/>
        <v>5000</v>
      </c>
      <c r="BN284" s="38">
        <f t="shared" si="227"/>
        <v>5000</v>
      </c>
      <c r="BO284" s="38">
        <f t="shared" si="227"/>
        <v>4000</v>
      </c>
      <c r="BP284" s="38">
        <f t="shared" si="227"/>
        <v>4000</v>
      </c>
      <c r="BQ284" s="38">
        <f t="shared" si="227"/>
        <v>4000</v>
      </c>
      <c r="BR284" s="38">
        <f t="shared" si="227"/>
        <v>4000</v>
      </c>
      <c r="BS284" s="38">
        <f t="shared" si="227"/>
        <v>4000</v>
      </c>
      <c r="BT284" s="38">
        <f t="shared" si="227"/>
        <v>4000</v>
      </c>
      <c r="BU284" s="38">
        <f t="shared" si="227"/>
        <v>4000</v>
      </c>
      <c r="BV284" s="38">
        <f t="shared" si="227"/>
        <v>4000</v>
      </c>
      <c r="BW284" s="38">
        <f t="shared" si="227"/>
        <v>4000</v>
      </c>
      <c r="BX284" s="38">
        <f t="shared" si="227"/>
        <v>4000</v>
      </c>
      <c r="BY284" s="38">
        <f t="shared" si="227"/>
        <v>4000</v>
      </c>
      <c r="BZ284" s="38">
        <f t="shared" si="227"/>
        <v>4000</v>
      </c>
      <c r="CA284" s="38">
        <f t="shared" si="227"/>
        <v>3333.3333333333335</v>
      </c>
      <c r="CB284" s="38">
        <f t="shared" si="227"/>
        <v>3333.3333333333335</v>
      </c>
      <c r="CC284" s="38">
        <f t="shared" si="227"/>
        <v>3333.3333333333335</v>
      </c>
      <c r="CD284" s="38">
        <f t="shared" si="227"/>
        <v>3333.3333333333335</v>
      </c>
      <c r="CE284" s="38">
        <f t="shared" ref="CE284:CK284" si="228">SUM(CE280:CE283)</f>
        <v>3333.3333333333335</v>
      </c>
      <c r="CF284" s="38">
        <f t="shared" si="228"/>
        <v>3333.3333333333335</v>
      </c>
      <c r="CG284" s="38">
        <f t="shared" si="228"/>
        <v>3333.3333333333335</v>
      </c>
      <c r="CH284" s="38">
        <f t="shared" si="228"/>
        <v>3333.3333333333335</v>
      </c>
      <c r="CI284" s="38">
        <f t="shared" si="228"/>
        <v>3333.3333333333335</v>
      </c>
      <c r="CJ284" s="38">
        <f t="shared" si="228"/>
        <v>3333.3333333333335</v>
      </c>
      <c r="CK284" s="38">
        <f t="shared" si="228"/>
        <v>3333.3333333333335</v>
      </c>
      <c r="CL284" s="38">
        <f t="shared" ref="CL284" si="229">SUM(CL280:CL283)</f>
        <v>3333.3333333333335</v>
      </c>
    </row>
    <row r="285" spans="2:90" x14ac:dyDescent="0.4">
      <c r="B285" s="235" t="str">
        <f>IFERROR(SUBSTITUTE(TRIM(MID(B278, SEARCH("-", B278) + 1, LEN(B293))),":",""),"no unit")</f>
        <v>driven</v>
      </c>
      <c r="D285" t="s">
        <v>584</v>
      </c>
      <c r="E285" s="8" t="str">
        <f t="shared" si="215"/>
        <v>285 PROB-EV</v>
      </c>
      <c r="G285" t="s">
        <v>332</v>
      </c>
      <c r="H285" s="31"/>
      <c r="I285" s="31"/>
      <c r="J285" s="73"/>
      <c r="K285" s="39"/>
      <c r="L285" s="39"/>
      <c r="M285" s="39"/>
      <c r="N285" s="39"/>
      <c r="O285" s="39"/>
      <c r="P285" s="39"/>
      <c r="R285"/>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row>
    <row r="286" spans="2:90" x14ac:dyDescent="0.4">
      <c r="B286" s="235" t="str">
        <f>SUBSTITUTE(B294,"# of","")</f>
        <v xml:space="preserve"> assets</v>
      </c>
      <c r="D286" t="s">
        <v>584</v>
      </c>
      <c r="E286" s="8" t="str">
        <f t="shared" si="215"/>
        <v>286 PROB-EV</v>
      </c>
      <c r="G286" t="s">
        <v>332</v>
      </c>
      <c r="H286" s="31"/>
      <c r="I286" s="31"/>
      <c r="J286" s="73"/>
      <c r="K286" s="39"/>
      <c r="L286" s="39"/>
      <c r="M286" s="39"/>
      <c r="N286" s="39"/>
      <c r="O286" s="39"/>
      <c r="P286" s="39"/>
      <c r="R286"/>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row>
    <row r="287" spans="2:90" x14ac:dyDescent="0.4">
      <c r="B287" s="132" t="s">
        <v>334</v>
      </c>
      <c r="D287" t="s">
        <v>584</v>
      </c>
      <c r="E287" s="8" t="str">
        <f t="shared" si="215"/>
        <v>287 PROB-EV</v>
      </c>
      <c r="G287" t="s">
        <v>332</v>
      </c>
      <c r="H287" s="31"/>
      <c r="I287" s="31"/>
      <c r="J287" s="73"/>
      <c r="K287" s="39"/>
      <c r="L287" s="39"/>
      <c r="M287" s="39"/>
      <c r="N287" s="39"/>
      <c r="O287" s="39"/>
      <c r="P287" s="39"/>
      <c r="R287"/>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row>
    <row r="288" spans="2:90" x14ac:dyDescent="0.4">
      <c r="B288" s="132" t="s">
        <v>333</v>
      </c>
      <c r="D288" t="s">
        <v>584</v>
      </c>
      <c r="E288" s="8" t="str">
        <f t="shared" si="215"/>
        <v>288 PROB-EV</v>
      </c>
      <c r="G288" t="s">
        <v>332</v>
      </c>
      <c r="H288" s="31"/>
      <c r="I288" s="31"/>
      <c r="J288" s="73"/>
      <c r="K288" s="39"/>
      <c r="L288" s="39"/>
      <c r="M288" s="39"/>
      <c r="N288" s="39"/>
      <c r="O288" s="39"/>
      <c r="P288" s="39"/>
      <c r="R288"/>
      <c r="S288" s="199" t="str">
        <f t="shared" ref="S288" si="230">ADDRESS(ROW(S284),COLUMN(S284),2)</f>
        <v>S$284</v>
      </c>
      <c r="T288" s="199" t="str">
        <f t="shared" ref="T288:AX288" si="231">ADDRESS(ROW(T284),COLUMN(T284),2)</f>
        <v>T$284</v>
      </c>
      <c r="U288" s="199" t="str">
        <f t="shared" si="231"/>
        <v>U$284</v>
      </c>
      <c r="V288" s="199" t="str">
        <f t="shared" si="231"/>
        <v>V$284</v>
      </c>
      <c r="W288" s="199" t="str">
        <f t="shared" si="231"/>
        <v>W$284</v>
      </c>
      <c r="X288" s="199" t="str">
        <f t="shared" si="231"/>
        <v>X$284</v>
      </c>
      <c r="Y288" s="199" t="str">
        <f t="shared" si="231"/>
        <v>Y$284</v>
      </c>
      <c r="Z288" s="199" t="str">
        <f t="shared" si="231"/>
        <v>Z$284</v>
      </c>
      <c r="AA288" s="199" t="str">
        <f t="shared" si="231"/>
        <v>AA$284</v>
      </c>
      <c r="AB288" s="199" t="str">
        <f t="shared" si="231"/>
        <v>AB$284</v>
      </c>
      <c r="AC288" s="199" t="str">
        <f t="shared" si="231"/>
        <v>AC$284</v>
      </c>
      <c r="AD288" s="199" t="str">
        <f t="shared" si="231"/>
        <v>AD$284</v>
      </c>
      <c r="AE288" s="199" t="str">
        <f t="shared" si="231"/>
        <v>AE$284</v>
      </c>
      <c r="AF288" s="199" t="str">
        <f t="shared" si="231"/>
        <v>AF$284</v>
      </c>
      <c r="AG288" s="199" t="str">
        <f t="shared" si="231"/>
        <v>AG$284</v>
      </c>
      <c r="AH288" s="199" t="str">
        <f t="shared" si="231"/>
        <v>AH$284</v>
      </c>
      <c r="AI288" s="199" t="str">
        <f t="shared" si="231"/>
        <v>AI$284</v>
      </c>
      <c r="AJ288" s="199" t="str">
        <f t="shared" si="231"/>
        <v>AJ$284</v>
      </c>
      <c r="AK288" s="199" t="str">
        <f t="shared" si="231"/>
        <v>AK$284</v>
      </c>
      <c r="AL288" s="199" t="str">
        <f t="shared" si="231"/>
        <v>AL$284</v>
      </c>
      <c r="AM288" s="199" t="str">
        <f t="shared" si="231"/>
        <v>AM$284</v>
      </c>
      <c r="AN288" s="199" t="str">
        <f t="shared" si="231"/>
        <v>AN$284</v>
      </c>
      <c r="AO288" s="199" t="str">
        <f t="shared" si="231"/>
        <v>AO$284</v>
      </c>
      <c r="AP288" s="199" t="str">
        <f t="shared" si="231"/>
        <v>AP$284</v>
      </c>
      <c r="AQ288" s="199" t="str">
        <f t="shared" si="231"/>
        <v>AQ$284</v>
      </c>
      <c r="AR288" s="199" t="str">
        <f t="shared" si="231"/>
        <v>AR$284</v>
      </c>
      <c r="AS288" s="199" t="str">
        <f t="shared" si="231"/>
        <v>AS$284</v>
      </c>
      <c r="AT288" s="199" t="str">
        <f t="shared" si="231"/>
        <v>AT$284</v>
      </c>
      <c r="AU288" s="199" t="str">
        <f t="shared" si="231"/>
        <v>AU$284</v>
      </c>
      <c r="AV288" s="199" t="str">
        <f t="shared" si="231"/>
        <v>AV$284</v>
      </c>
      <c r="AW288" s="199" t="str">
        <f t="shared" si="231"/>
        <v>AW$284</v>
      </c>
      <c r="AX288" s="199" t="str">
        <f t="shared" si="231"/>
        <v>AX$284</v>
      </c>
      <c r="AY288" s="199" t="str">
        <f t="shared" ref="AY288:CD288" si="232">ADDRESS(ROW(AY284),COLUMN(AY284),2)</f>
        <v>AY$284</v>
      </c>
      <c r="AZ288" s="199" t="str">
        <f t="shared" si="232"/>
        <v>AZ$284</v>
      </c>
      <c r="BA288" s="199" t="str">
        <f t="shared" si="232"/>
        <v>BA$284</v>
      </c>
      <c r="BB288" s="199" t="str">
        <f t="shared" si="232"/>
        <v>BB$284</v>
      </c>
      <c r="BC288" s="199" t="str">
        <f t="shared" si="232"/>
        <v>BC$284</v>
      </c>
      <c r="BD288" s="199" t="str">
        <f t="shared" si="232"/>
        <v>BD$284</v>
      </c>
      <c r="BE288" s="199" t="str">
        <f t="shared" si="232"/>
        <v>BE$284</v>
      </c>
      <c r="BF288" s="199" t="str">
        <f t="shared" si="232"/>
        <v>BF$284</v>
      </c>
      <c r="BG288" s="199" t="str">
        <f t="shared" si="232"/>
        <v>BG$284</v>
      </c>
      <c r="BH288" s="199" t="str">
        <f t="shared" si="232"/>
        <v>BH$284</v>
      </c>
      <c r="BI288" s="199" t="str">
        <f t="shared" si="232"/>
        <v>BI$284</v>
      </c>
      <c r="BJ288" s="199" t="str">
        <f t="shared" si="232"/>
        <v>BJ$284</v>
      </c>
      <c r="BK288" s="199" t="str">
        <f t="shared" si="232"/>
        <v>BK$284</v>
      </c>
      <c r="BL288" s="199" t="str">
        <f t="shared" si="232"/>
        <v>BL$284</v>
      </c>
      <c r="BM288" s="199" t="str">
        <f t="shared" si="232"/>
        <v>BM$284</v>
      </c>
      <c r="BN288" s="199" t="str">
        <f t="shared" si="232"/>
        <v>BN$284</v>
      </c>
      <c r="BO288" s="199" t="str">
        <f t="shared" si="232"/>
        <v>BO$284</v>
      </c>
      <c r="BP288" s="199" t="str">
        <f t="shared" si="232"/>
        <v>BP$284</v>
      </c>
      <c r="BQ288" s="199" t="str">
        <f t="shared" si="232"/>
        <v>BQ$284</v>
      </c>
      <c r="BR288" s="199" t="str">
        <f t="shared" si="232"/>
        <v>BR$284</v>
      </c>
      <c r="BS288" s="199" t="str">
        <f t="shared" si="232"/>
        <v>BS$284</v>
      </c>
      <c r="BT288" s="199" t="str">
        <f t="shared" si="232"/>
        <v>BT$284</v>
      </c>
      <c r="BU288" s="199" t="str">
        <f t="shared" si="232"/>
        <v>BU$284</v>
      </c>
      <c r="BV288" s="199" t="str">
        <f t="shared" si="232"/>
        <v>BV$284</v>
      </c>
      <c r="BW288" s="199" t="str">
        <f t="shared" si="232"/>
        <v>BW$284</v>
      </c>
      <c r="BX288" s="199" t="str">
        <f t="shared" si="232"/>
        <v>BX$284</v>
      </c>
      <c r="BY288" s="199" t="str">
        <f t="shared" si="232"/>
        <v>BY$284</v>
      </c>
      <c r="BZ288" s="199" t="str">
        <f t="shared" si="232"/>
        <v>BZ$284</v>
      </c>
      <c r="CA288" s="199" t="str">
        <f t="shared" si="232"/>
        <v>CA$284</v>
      </c>
      <c r="CB288" s="199" t="str">
        <f t="shared" si="232"/>
        <v>CB$284</v>
      </c>
      <c r="CC288" s="199" t="str">
        <f t="shared" si="232"/>
        <v>CC$284</v>
      </c>
      <c r="CD288" s="199" t="str">
        <f t="shared" si="232"/>
        <v>CD$284</v>
      </c>
      <c r="CE288" s="199" t="str">
        <f t="shared" ref="CE288:CK288" si="233">ADDRESS(ROW(CE284),COLUMN(CE284),2)</f>
        <v>CE$284</v>
      </c>
      <c r="CF288" s="199" t="str">
        <f t="shared" si="233"/>
        <v>CF$284</v>
      </c>
      <c r="CG288" s="199" t="str">
        <f t="shared" si="233"/>
        <v>CG$284</v>
      </c>
      <c r="CH288" s="199" t="str">
        <f t="shared" si="233"/>
        <v>CH$284</v>
      </c>
      <c r="CI288" s="199" t="str">
        <f t="shared" si="233"/>
        <v>CI$284</v>
      </c>
      <c r="CJ288" s="199" t="str">
        <f t="shared" si="233"/>
        <v>CJ$284</v>
      </c>
      <c r="CK288" s="199" t="str">
        <f t="shared" si="233"/>
        <v>CK$284</v>
      </c>
      <c r="CL288" s="199" t="str">
        <f t="shared" ref="CL288" si="234">ADDRESS(ROW(CL284),COLUMN(CL284),2)</f>
        <v>CL$284</v>
      </c>
    </row>
    <row r="289" spans="2:90" x14ac:dyDescent="0.4">
      <c r="B289" s="8" t="str">
        <f>"Secondary label: "</f>
        <v xml:space="preserve">Secondary label: </v>
      </c>
      <c r="D289" t="s">
        <v>584</v>
      </c>
      <c r="E289" s="8" t="str">
        <f t="shared" si="215"/>
        <v>289 PROB-EV</v>
      </c>
      <c r="G289" t="s">
        <v>332</v>
      </c>
      <c r="H289" s="12"/>
      <c r="I289" s="12"/>
      <c r="J289" s="60"/>
      <c r="K289" s="15"/>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D290" t="s">
        <v>584</v>
      </c>
      <c r="E290" s="8" t="str">
        <f t="shared" si="215"/>
        <v>290 PROB-EV</v>
      </c>
      <c r="G290" t="s">
        <v>332</v>
      </c>
      <c r="H290" s="12"/>
      <c r="I290" s="12"/>
      <c r="J290" s="60"/>
      <c r="K290" s="15"/>
      <c r="L290" s="15"/>
      <c r="M290" s="15"/>
      <c r="N290" s="15"/>
      <c r="O290" s="15"/>
      <c r="P290" s="15"/>
      <c r="R290"/>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8" t="s">
        <v>463</v>
      </c>
      <c r="D291" t="s">
        <v>584</v>
      </c>
      <c r="E291" s="8" t="str">
        <f t="shared" si="215"/>
        <v>291 PROB-EV</v>
      </c>
      <c r="G291" t="s">
        <v>332</v>
      </c>
      <c r="H291" s="12"/>
      <c r="I291" s="12"/>
      <c r="J291" s="60"/>
      <c r="K291" s="15"/>
      <c r="L291" s="15"/>
      <c r="M291" s="15"/>
      <c r="N291" s="15"/>
      <c r="O291" s="15"/>
      <c r="P291" s="15"/>
      <c r="R291"/>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8" t="s">
        <v>464</v>
      </c>
      <c r="D292" t="s">
        <v>584</v>
      </c>
      <c r="E292" s="8" t="str">
        <f t="shared" si="215"/>
        <v>292 PROB-EV</v>
      </c>
      <c r="G292" t="s">
        <v>332</v>
      </c>
      <c r="H292" s="12"/>
      <c r="I292" s="12"/>
      <c r="J292" s="60"/>
      <c r="K292" s="15"/>
      <c r="L292" s="15"/>
      <c r="M292" s="15"/>
      <c r="N292" s="15"/>
      <c r="O292" s="15"/>
      <c r="P292" s="15"/>
      <c r="R292"/>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181" t="s">
        <v>459</v>
      </c>
      <c r="E293" s="8"/>
      <c r="H293" s="182"/>
      <c r="I293" s="182"/>
      <c r="J293" s="183"/>
      <c r="K293" s="184"/>
      <c r="L293" s="184"/>
      <c r="M293" s="184"/>
      <c r="N293" s="184"/>
      <c r="O293" s="184"/>
      <c r="P293" s="184"/>
      <c r="R293" s="170"/>
      <c r="S293" s="186"/>
      <c r="T293" s="186"/>
      <c r="U293" s="186"/>
      <c r="V293" s="186"/>
      <c r="W293" s="186"/>
      <c r="X293" s="186"/>
      <c r="Y293" s="186"/>
      <c r="Z293" s="186"/>
      <c r="AA293" s="186"/>
      <c r="AB293" s="186"/>
      <c r="AC293" s="186"/>
      <c r="AD293" s="186"/>
      <c r="AE293" s="186"/>
      <c r="AF293" s="186"/>
      <c r="AG293" s="186"/>
      <c r="AH293" s="186"/>
      <c r="AI293" s="186"/>
      <c r="AJ293" s="186"/>
      <c r="AK293" s="186"/>
      <c r="AL293" s="186"/>
      <c r="AM293" s="186"/>
      <c r="AN293" s="186"/>
      <c r="AO293" s="186"/>
      <c r="AP293" s="186"/>
      <c r="AQ293" s="186"/>
      <c r="AR293" s="186"/>
      <c r="AS293" s="186"/>
      <c r="AT293" s="186"/>
      <c r="AU293" s="186"/>
      <c r="AV293" s="186"/>
      <c r="AW293" s="186"/>
      <c r="AX293" s="186"/>
      <c r="AY293" s="186"/>
      <c r="AZ293" s="186"/>
      <c r="BA293" s="186"/>
      <c r="BB293" s="186"/>
      <c r="BC293" s="186"/>
      <c r="BD293" s="186"/>
      <c r="BE293" s="186"/>
      <c r="BF293" s="186"/>
      <c r="BG293" s="186"/>
      <c r="BH293" s="186"/>
      <c r="BI293" s="186"/>
      <c r="BJ293" s="186"/>
      <c r="BK293" s="186"/>
      <c r="BL293" s="186"/>
      <c r="BM293" s="186"/>
      <c r="BN293" s="186"/>
      <c r="BO293" s="186"/>
      <c r="BP293" s="186"/>
      <c r="BQ293" s="186"/>
      <c r="BR293" s="186"/>
      <c r="BS293" s="186"/>
      <c r="BT293" s="186"/>
      <c r="BU293" s="186"/>
      <c r="BV293" s="186"/>
      <c r="BW293" s="186"/>
      <c r="BX293" s="186"/>
      <c r="BY293" s="186"/>
      <c r="BZ293" s="186"/>
      <c r="CA293" s="186"/>
      <c r="CB293" s="186"/>
      <c r="CC293" s="186"/>
      <c r="CD293" s="186"/>
      <c r="CE293" s="186"/>
      <c r="CF293" s="186"/>
      <c r="CG293" s="186"/>
      <c r="CH293" s="186"/>
      <c r="CI293" s="186"/>
      <c r="CJ293" s="186"/>
      <c r="CK293" s="186"/>
      <c r="CL293" s="186"/>
    </row>
    <row r="294" spans="2:90" x14ac:dyDescent="0.4">
      <c r="B294" s="181" t="s">
        <v>456</v>
      </c>
      <c r="E294" s="8"/>
      <c r="H294" s="182"/>
      <c r="I294" s="182"/>
      <c r="J294" s="183"/>
      <c r="K294" s="184"/>
      <c r="L294" s="184"/>
      <c r="M294" s="184"/>
      <c r="N294" s="184"/>
      <c r="O294" s="184"/>
      <c r="P294" s="184"/>
      <c r="R294" s="170"/>
      <c r="S294" s="186"/>
      <c r="T294" s="186"/>
      <c r="U294" s="186"/>
      <c r="V294" s="186"/>
      <c r="W294" s="186"/>
      <c r="X294" s="186"/>
      <c r="Y294" s="186"/>
      <c r="Z294" s="186"/>
      <c r="AA294" s="186"/>
      <c r="AB294" s="186"/>
      <c r="AC294" s="186"/>
      <c r="AD294" s="186"/>
      <c r="AE294" s="186"/>
      <c r="AF294" s="186"/>
      <c r="AG294" s="186"/>
      <c r="AH294" s="186"/>
      <c r="AI294" s="186"/>
      <c r="AJ294" s="186"/>
      <c r="AK294" s="186"/>
      <c r="AL294" s="186"/>
      <c r="AM294" s="186"/>
      <c r="AN294" s="186"/>
      <c r="AO294" s="186"/>
      <c r="AP294" s="186"/>
      <c r="AQ294" s="186"/>
      <c r="AR294" s="186"/>
      <c r="AS294" s="186"/>
      <c r="AT294" s="186"/>
      <c r="AU294" s="186"/>
      <c r="AV294" s="186"/>
      <c r="AW294" s="186"/>
      <c r="AX294" s="186"/>
      <c r="AY294" s="186"/>
      <c r="AZ294" s="186"/>
      <c r="BA294" s="186"/>
      <c r="BB294" s="186"/>
      <c r="BC294" s="186"/>
      <c r="BD294" s="186"/>
      <c r="BE294" s="186"/>
      <c r="BF294" s="186"/>
      <c r="BG294" s="186"/>
      <c r="BH294" s="186"/>
      <c r="BI294" s="186"/>
      <c r="BJ294" s="186"/>
      <c r="BK294" s="186"/>
      <c r="BL294" s="186"/>
      <c r="BM294" s="186"/>
      <c r="BN294" s="186"/>
      <c r="BO294" s="186"/>
      <c r="BP294" s="186"/>
      <c r="BQ294" s="186"/>
      <c r="BR294" s="186"/>
      <c r="BS294" s="186"/>
      <c r="BT294" s="186"/>
      <c r="BU294" s="186"/>
      <c r="BV294" s="186"/>
      <c r="BW294" s="186"/>
      <c r="BX294" s="186"/>
      <c r="BY294" s="186"/>
      <c r="BZ294" s="186"/>
      <c r="CA294" s="186"/>
      <c r="CB294" s="186"/>
      <c r="CC294" s="186"/>
      <c r="CD294" s="186"/>
      <c r="CE294" s="186"/>
      <c r="CF294" s="186"/>
      <c r="CG294" s="186"/>
      <c r="CH294" s="186"/>
      <c r="CI294" s="186"/>
      <c r="CJ294" s="186"/>
      <c r="CK294" s="186"/>
      <c r="CL294" s="186"/>
    </row>
    <row r="295" spans="2:90" x14ac:dyDescent="0.4">
      <c r="B295" s="167"/>
      <c r="E295" s="8"/>
      <c r="H295" s="31"/>
      <c r="I295" s="31"/>
      <c r="J295" s="73"/>
      <c r="K295" s="39"/>
      <c r="L295" s="39"/>
      <c r="M295" s="39"/>
      <c r="N295" s="39"/>
      <c r="O295" s="39"/>
      <c r="P295" s="39"/>
      <c r="R29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66" t="s">
        <v>586</v>
      </c>
      <c r="C296" s="31"/>
      <c r="D296" t="s">
        <v>588</v>
      </c>
      <c r="E296" s="8" t="str">
        <f t="shared" ref="E296:E310" si="235">ROW()&amp;" "&amp;D296</f>
        <v>296 PROB-ER</v>
      </c>
      <c r="F296" t="s">
        <v>589</v>
      </c>
      <c r="G296" s="31" t="s">
        <v>243</v>
      </c>
      <c r="H296" s="22"/>
      <c r="I296" s="22"/>
      <c r="J296" s="287"/>
      <c r="K296" s="22"/>
      <c r="L296" s="22"/>
      <c r="M296" s="22"/>
      <c r="N296" s="22"/>
      <c r="O296" s="22"/>
      <c r="P296" s="22"/>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row>
    <row r="297" spans="2:90" x14ac:dyDescent="0.4">
      <c r="B297" s="95" t="s">
        <v>676</v>
      </c>
      <c r="D297" t="s">
        <v>588</v>
      </c>
      <c r="E297" s="8" t="str">
        <f t="shared" si="235"/>
        <v>297 PROB-ER</v>
      </c>
      <c r="G297" t="str">
        <f t="shared" ref="G297:G302" si="236">E297</f>
        <v>297 PROB-ER</v>
      </c>
      <c r="H297" s="247" t="s">
        <v>679</v>
      </c>
      <c r="I297" s="247" t="s">
        <v>216</v>
      </c>
      <c r="J297" s="247" t="s">
        <v>587</v>
      </c>
      <c r="K297" s="31"/>
      <c r="L297" s="31"/>
      <c r="M297" s="31"/>
      <c r="N297" s="31"/>
      <c r="O297" s="31"/>
      <c r="P297" s="31"/>
      <c r="R29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c r="BA297" s="67"/>
      <c r="BB297" s="67"/>
      <c r="BC297" s="67"/>
      <c r="BD297" s="67"/>
      <c r="BE297" s="67"/>
      <c r="BF297" s="67"/>
      <c r="BG297" s="67"/>
      <c r="BH297" s="67"/>
      <c r="BI297" s="67"/>
      <c r="BJ297" s="67"/>
      <c r="BK297" s="67"/>
      <c r="BL297" s="67"/>
      <c r="BM297" s="67"/>
      <c r="BN297" s="67"/>
      <c r="BO297" s="67"/>
      <c r="BP297" s="67"/>
      <c r="BQ297" s="67"/>
      <c r="BR297" s="67"/>
      <c r="BS297" s="67"/>
      <c r="BT297" s="67"/>
      <c r="BU297" s="67"/>
      <c r="BV297" s="67"/>
      <c r="BW297" s="67"/>
      <c r="BX297" s="67"/>
      <c r="BY297" s="67"/>
      <c r="BZ297" s="67"/>
      <c r="CA297" s="67"/>
      <c r="CB297" s="67"/>
      <c r="CC297" s="67"/>
      <c r="CD297" s="67"/>
      <c r="CE297" s="67"/>
      <c r="CF297" s="67"/>
      <c r="CG297" s="67"/>
      <c r="CH297" s="67"/>
      <c r="CI297" s="67"/>
      <c r="CJ297" s="67"/>
      <c r="CK297" s="67"/>
      <c r="CL297" s="67"/>
    </row>
    <row r="298" spans="2:90" x14ac:dyDescent="0.4">
      <c r="B298" s="137" t="s">
        <v>320</v>
      </c>
      <c r="D298" t="s">
        <v>588</v>
      </c>
      <c r="E298" s="8" t="str">
        <f t="shared" si="235"/>
        <v>298 PROB-ER</v>
      </c>
      <c r="G298" t="str">
        <f t="shared" si="236"/>
        <v>298 PROB-ER</v>
      </c>
      <c r="H298" s="23">
        <v>5000</v>
      </c>
      <c r="I298" s="98">
        <v>45292</v>
      </c>
      <c r="J298" s="248">
        <v>0.5</v>
      </c>
      <c r="K298" s="23">
        <f t="shared" ref="K298:P302" si="237">SUMIF($3:$3,K$2,298:298)</f>
        <v>30000</v>
      </c>
      <c r="L298" s="23">
        <f t="shared" si="237"/>
        <v>15000</v>
      </c>
      <c r="M298" s="23">
        <f t="shared" si="237"/>
        <v>10000</v>
      </c>
      <c r="N298" s="23">
        <f t="shared" si="237"/>
        <v>7500</v>
      </c>
      <c r="O298" s="23">
        <f t="shared" si="237"/>
        <v>6000</v>
      </c>
      <c r="P298" s="23">
        <f t="shared" si="237"/>
        <v>5000</v>
      </c>
      <c r="R298"/>
      <c r="S298" s="24">
        <f t="shared" ref="S298:AB301" si="238">$H298*(EOMONTH($I298,0)&lt;=S$2)/S$5*$J298</f>
        <v>2500</v>
      </c>
      <c r="T298" s="24">
        <f t="shared" si="238"/>
        <v>2500</v>
      </c>
      <c r="U298" s="24">
        <f t="shared" si="238"/>
        <v>2500</v>
      </c>
      <c r="V298" s="24">
        <f t="shared" si="238"/>
        <v>2500</v>
      </c>
      <c r="W298" s="24">
        <f t="shared" si="238"/>
        <v>2500</v>
      </c>
      <c r="X298" s="24">
        <f t="shared" si="238"/>
        <v>2500</v>
      </c>
      <c r="Y298" s="24">
        <f t="shared" si="238"/>
        <v>2500</v>
      </c>
      <c r="Z298" s="24">
        <f t="shared" si="238"/>
        <v>2500</v>
      </c>
      <c r="AA298" s="24">
        <f t="shared" si="238"/>
        <v>2500</v>
      </c>
      <c r="AB298" s="24">
        <f t="shared" si="238"/>
        <v>2500</v>
      </c>
      <c r="AC298" s="24">
        <f t="shared" ref="AC298:AL301" si="239">$H298*(EOMONTH($I298,0)&lt;=AC$2)/AC$5*$J298</f>
        <v>2500</v>
      </c>
      <c r="AD298" s="24">
        <f t="shared" si="239"/>
        <v>2500</v>
      </c>
      <c r="AE298" s="24">
        <f t="shared" si="239"/>
        <v>1250</v>
      </c>
      <c r="AF298" s="24">
        <f t="shared" si="239"/>
        <v>1250</v>
      </c>
      <c r="AG298" s="24">
        <f t="shared" si="239"/>
        <v>1250</v>
      </c>
      <c r="AH298" s="24">
        <f t="shared" si="239"/>
        <v>1250</v>
      </c>
      <c r="AI298" s="24">
        <f t="shared" si="239"/>
        <v>1250</v>
      </c>
      <c r="AJ298" s="24">
        <f t="shared" si="239"/>
        <v>1250</v>
      </c>
      <c r="AK298" s="24">
        <f t="shared" si="239"/>
        <v>1250</v>
      </c>
      <c r="AL298" s="24">
        <f t="shared" si="239"/>
        <v>1250</v>
      </c>
      <c r="AM298" s="24">
        <f t="shared" ref="AM298:AV301" si="240">$H298*(EOMONTH($I298,0)&lt;=AM$2)/AM$5*$J298</f>
        <v>1250</v>
      </c>
      <c r="AN298" s="24">
        <f t="shared" si="240"/>
        <v>1250</v>
      </c>
      <c r="AO298" s="24">
        <f t="shared" si="240"/>
        <v>1250</v>
      </c>
      <c r="AP298" s="24">
        <f t="shared" si="240"/>
        <v>1250</v>
      </c>
      <c r="AQ298" s="24">
        <f t="shared" si="240"/>
        <v>833.33333333333337</v>
      </c>
      <c r="AR298" s="24">
        <f t="shared" si="240"/>
        <v>833.33333333333337</v>
      </c>
      <c r="AS298" s="24">
        <f t="shared" si="240"/>
        <v>833.33333333333337</v>
      </c>
      <c r="AT298" s="24">
        <f t="shared" si="240"/>
        <v>833.33333333333337</v>
      </c>
      <c r="AU298" s="24">
        <f t="shared" si="240"/>
        <v>833.33333333333337</v>
      </c>
      <c r="AV298" s="24">
        <f t="shared" si="240"/>
        <v>833.33333333333337</v>
      </c>
      <c r="AW298" s="24">
        <f t="shared" ref="AW298:BF301" si="241">$H298*(EOMONTH($I298,0)&lt;=AW$2)/AW$5*$J298</f>
        <v>833.33333333333337</v>
      </c>
      <c r="AX298" s="24">
        <f t="shared" si="241"/>
        <v>833.33333333333337</v>
      </c>
      <c r="AY298" s="24">
        <f t="shared" si="241"/>
        <v>833.33333333333337</v>
      </c>
      <c r="AZ298" s="24">
        <f t="shared" si="241"/>
        <v>833.33333333333337</v>
      </c>
      <c r="BA298" s="24">
        <f t="shared" si="241"/>
        <v>833.33333333333337</v>
      </c>
      <c r="BB298" s="24">
        <f t="shared" si="241"/>
        <v>833.33333333333337</v>
      </c>
      <c r="BC298" s="24">
        <f t="shared" si="241"/>
        <v>625</v>
      </c>
      <c r="BD298" s="24">
        <f t="shared" si="241"/>
        <v>625</v>
      </c>
      <c r="BE298" s="24">
        <f t="shared" si="241"/>
        <v>625</v>
      </c>
      <c r="BF298" s="24">
        <f t="shared" si="241"/>
        <v>625</v>
      </c>
      <c r="BG298" s="24">
        <f t="shared" ref="BG298:BP301" si="242">$H298*(EOMONTH($I298,0)&lt;=BG$2)/BG$5*$J298</f>
        <v>625</v>
      </c>
      <c r="BH298" s="24">
        <f t="shared" si="242"/>
        <v>625</v>
      </c>
      <c r="BI298" s="24">
        <f t="shared" si="242"/>
        <v>625</v>
      </c>
      <c r="BJ298" s="24">
        <f t="shared" si="242"/>
        <v>625</v>
      </c>
      <c r="BK298" s="24">
        <f t="shared" si="242"/>
        <v>625</v>
      </c>
      <c r="BL298" s="24">
        <f t="shared" si="242"/>
        <v>625</v>
      </c>
      <c r="BM298" s="24">
        <f t="shared" si="242"/>
        <v>625</v>
      </c>
      <c r="BN298" s="24">
        <f t="shared" si="242"/>
        <v>625</v>
      </c>
      <c r="BO298" s="24">
        <f t="shared" si="242"/>
        <v>500</v>
      </c>
      <c r="BP298" s="24">
        <f t="shared" si="242"/>
        <v>500</v>
      </c>
      <c r="BQ298" s="24">
        <f t="shared" ref="BQ298:BZ301" si="243">$H298*(EOMONTH($I298,0)&lt;=BQ$2)/BQ$5*$J298</f>
        <v>500</v>
      </c>
      <c r="BR298" s="24">
        <f t="shared" si="243"/>
        <v>500</v>
      </c>
      <c r="BS298" s="24">
        <f t="shared" si="243"/>
        <v>500</v>
      </c>
      <c r="BT298" s="24">
        <f t="shared" si="243"/>
        <v>500</v>
      </c>
      <c r="BU298" s="24">
        <f t="shared" si="243"/>
        <v>500</v>
      </c>
      <c r="BV298" s="24">
        <f t="shared" si="243"/>
        <v>500</v>
      </c>
      <c r="BW298" s="24">
        <f t="shared" si="243"/>
        <v>500</v>
      </c>
      <c r="BX298" s="24">
        <f t="shared" si="243"/>
        <v>500</v>
      </c>
      <c r="BY298" s="24">
        <f t="shared" si="243"/>
        <v>500</v>
      </c>
      <c r="BZ298" s="24">
        <f t="shared" si="243"/>
        <v>500</v>
      </c>
      <c r="CA298" s="24">
        <f t="shared" ref="CA298:CL301" si="244">$H298*(EOMONTH($I298,0)&lt;=CA$2)/CA$5*$J298</f>
        <v>416.66666666666669</v>
      </c>
      <c r="CB298" s="24">
        <f t="shared" si="244"/>
        <v>416.66666666666669</v>
      </c>
      <c r="CC298" s="24">
        <f t="shared" si="244"/>
        <v>416.66666666666669</v>
      </c>
      <c r="CD298" s="24">
        <f t="shared" si="244"/>
        <v>416.66666666666669</v>
      </c>
      <c r="CE298" s="24">
        <f t="shared" si="244"/>
        <v>416.66666666666669</v>
      </c>
      <c r="CF298" s="24">
        <f t="shared" si="244"/>
        <v>416.66666666666669</v>
      </c>
      <c r="CG298" s="24">
        <f t="shared" si="244"/>
        <v>416.66666666666669</v>
      </c>
      <c r="CH298" s="24">
        <f t="shared" si="244"/>
        <v>416.66666666666669</v>
      </c>
      <c r="CI298" s="24">
        <f t="shared" si="244"/>
        <v>416.66666666666669</v>
      </c>
      <c r="CJ298" s="24">
        <f t="shared" si="244"/>
        <v>416.66666666666669</v>
      </c>
      <c r="CK298" s="24">
        <f t="shared" si="244"/>
        <v>416.66666666666669</v>
      </c>
      <c r="CL298" s="24">
        <f t="shared" si="244"/>
        <v>416.66666666666669</v>
      </c>
    </row>
    <row r="299" spans="2:90" x14ac:dyDescent="0.4">
      <c r="B299" s="137" t="s">
        <v>321</v>
      </c>
      <c r="D299" t="s">
        <v>588</v>
      </c>
      <c r="E299" s="8" t="str">
        <f t="shared" si="235"/>
        <v>299 PROB-ER</v>
      </c>
      <c r="G299" t="str">
        <f t="shared" si="236"/>
        <v>299 PROB-ER</v>
      </c>
      <c r="H299" s="23">
        <v>5000</v>
      </c>
      <c r="I299" s="98">
        <f>EOMONTH(I298,7)</f>
        <v>45535</v>
      </c>
      <c r="J299" s="248">
        <v>0.5</v>
      </c>
      <c r="K299" s="23">
        <f t="shared" si="237"/>
        <v>12500</v>
      </c>
      <c r="L299" s="23">
        <f t="shared" si="237"/>
        <v>15000</v>
      </c>
      <c r="M299" s="23">
        <f t="shared" si="237"/>
        <v>10000</v>
      </c>
      <c r="N299" s="23">
        <f t="shared" si="237"/>
        <v>7500</v>
      </c>
      <c r="O299" s="23">
        <f t="shared" si="237"/>
        <v>6000</v>
      </c>
      <c r="P299" s="23">
        <f t="shared" si="237"/>
        <v>5000</v>
      </c>
      <c r="R299"/>
      <c r="S299" s="24">
        <f t="shared" si="238"/>
        <v>0</v>
      </c>
      <c r="T299" s="24">
        <f t="shared" si="238"/>
        <v>0</v>
      </c>
      <c r="U299" s="24">
        <f t="shared" si="238"/>
        <v>0</v>
      </c>
      <c r="V299" s="24">
        <f t="shared" si="238"/>
        <v>0</v>
      </c>
      <c r="W299" s="24">
        <f t="shared" si="238"/>
        <v>0</v>
      </c>
      <c r="X299" s="24">
        <f t="shared" si="238"/>
        <v>0</v>
      </c>
      <c r="Y299" s="24">
        <f t="shared" si="238"/>
        <v>0</v>
      </c>
      <c r="Z299" s="24">
        <f t="shared" si="238"/>
        <v>2500</v>
      </c>
      <c r="AA299" s="24">
        <f t="shared" si="238"/>
        <v>2500</v>
      </c>
      <c r="AB299" s="24">
        <f t="shared" si="238"/>
        <v>2500</v>
      </c>
      <c r="AC299" s="24">
        <f t="shared" si="239"/>
        <v>2500</v>
      </c>
      <c r="AD299" s="24">
        <f t="shared" si="239"/>
        <v>2500</v>
      </c>
      <c r="AE299" s="24">
        <f t="shared" si="239"/>
        <v>1250</v>
      </c>
      <c r="AF299" s="24">
        <f t="shared" si="239"/>
        <v>1250</v>
      </c>
      <c r="AG299" s="24">
        <f t="shared" si="239"/>
        <v>1250</v>
      </c>
      <c r="AH299" s="24">
        <f t="shared" si="239"/>
        <v>1250</v>
      </c>
      <c r="AI299" s="24">
        <f t="shared" si="239"/>
        <v>1250</v>
      </c>
      <c r="AJ299" s="24">
        <f t="shared" si="239"/>
        <v>1250</v>
      </c>
      <c r="AK299" s="24">
        <f t="shared" si="239"/>
        <v>1250</v>
      </c>
      <c r="AL299" s="24">
        <f t="shared" si="239"/>
        <v>1250</v>
      </c>
      <c r="AM299" s="24">
        <f t="shared" si="240"/>
        <v>1250</v>
      </c>
      <c r="AN299" s="24">
        <f t="shared" si="240"/>
        <v>1250</v>
      </c>
      <c r="AO299" s="24">
        <f t="shared" si="240"/>
        <v>1250</v>
      </c>
      <c r="AP299" s="24">
        <f t="shared" si="240"/>
        <v>1250</v>
      </c>
      <c r="AQ299" s="24">
        <f t="shared" si="240"/>
        <v>833.33333333333337</v>
      </c>
      <c r="AR299" s="24">
        <f t="shared" si="240"/>
        <v>833.33333333333337</v>
      </c>
      <c r="AS299" s="24">
        <f t="shared" si="240"/>
        <v>833.33333333333337</v>
      </c>
      <c r="AT299" s="24">
        <f t="shared" si="240"/>
        <v>833.33333333333337</v>
      </c>
      <c r="AU299" s="24">
        <f t="shared" si="240"/>
        <v>833.33333333333337</v>
      </c>
      <c r="AV299" s="24">
        <f t="shared" si="240"/>
        <v>833.33333333333337</v>
      </c>
      <c r="AW299" s="24">
        <f t="shared" si="241"/>
        <v>833.33333333333337</v>
      </c>
      <c r="AX299" s="24">
        <f t="shared" si="241"/>
        <v>833.33333333333337</v>
      </c>
      <c r="AY299" s="24">
        <f t="shared" si="241"/>
        <v>833.33333333333337</v>
      </c>
      <c r="AZ299" s="24">
        <f t="shared" si="241"/>
        <v>833.33333333333337</v>
      </c>
      <c r="BA299" s="24">
        <f t="shared" si="241"/>
        <v>833.33333333333337</v>
      </c>
      <c r="BB299" s="24">
        <f t="shared" si="241"/>
        <v>833.33333333333337</v>
      </c>
      <c r="BC299" s="24">
        <f t="shared" si="241"/>
        <v>625</v>
      </c>
      <c r="BD299" s="24">
        <f t="shared" si="241"/>
        <v>625</v>
      </c>
      <c r="BE299" s="24">
        <f t="shared" si="241"/>
        <v>625</v>
      </c>
      <c r="BF299" s="24">
        <f t="shared" si="241"/>
        <v>625</v>
      </c>
      <c r="BG299" s="24">
        <f t="shared" si="242"/>
        <v>625</v>
      </c>
      <c r="BH299" s="24">
        <f t="shared" si="242"/>
        <v>625</v>
      </c>
      <c r="BI299" s="24">
        <f t="shared" si="242"/>
        <v>625</v>
      </c>
      <c r="BJ299" s="24">
        <f t="shared" si="242"/>
        <v>625</v>
      </c>
      <c r="BK299" s="24">
        <f t="shared" si="242"/>
        <v>625</v>
      </c>
      <c r="BL299" s="24">
        <f t="shared" si="242"/>
        <v>625</v>
      </c>
      <c r="BM299" s="24">
        <f t="shared" si="242"/>
        <v>625</v>
      </c>
      <c r="BN299" s="24">
        <f t="shared" si="242"/>
        <v>625</v>
      </c>
      <c r="BO299" s="24">
        <f t="shared" si="242"/>
        <v>500</v>
      </c>
      <c r="BP299" s="24">
        <f t="shared" si="242"/>
        <v>500</v>
      </c>
      <c r="BQ299" s="24">
        <f t="shared" si="243"/>
        <v>500</v>
      </c>
      <c r="BR299" s="24">
        <f t="shared" si="243"/>
        <v>500</v>
      </c>
      <c r="BS299" s="24">
        <f t="shared" si="243"/>
        <v>500</v>
      </c>
      <c r="BT299" s="24">
        <f t="shared" si="243"/>
        <v>500</v>
      </c>
      <c r="BU299" s="24">
        <f t="shared" si="243"/>
        <v>500</v>
      </c>
      <c r="BV299" s="24">
        <f t="shared" si="243"/>
        <v>500</v>
      </c>
      <c r="BW299" s="24">
        <f t="shared" si="243"/>
        <v>500</v>
      </c>
      <c r="BX299" s="24">
        <f t="shared" si="243"/>
        <v>500</v>
      </c>
      <c r="BY299" s="24">
        <f t="shared" si="243"/>
        <v>500</v>
      </c>
      <c r="BZ299" s="24">
        <f t="shared" si="243"/>
        <v>500</v>
      </c>
      <c r="CA299" s="24">
        <f t="shared" si="244"/>
        <v>416.66666666666669</v>
      </c>
      <c r="CB299" s="24">
        <f t="shared" si="244"/>
        <v>416.66666666666669</v>
      </c>
      <c r="CC299" s="24">
        <f t="shared" si="244"/>
        <v>416.66666666666669</v>
      </c>
      <c r="CD299" s="24">
        <f t="shared" si="244"/>
        <v>416.66666666666669</v>
      </c>
      <c r="CE299" s="24">
        <f t="shared" si="244"/>
        <v>416.66666666666669</v>
      </c>
      <c r="CF299" s="24">
        <f t="shared" si="244"/>
        <v>416.66666666666669</v>
      </c>
      <c r="CG299" s="24">
        <f t="shared" si="244"/>
        <v>416.66666666666669</v>
      </c>
      <c r="CH299" s="24">
        <f t="shared" si="244"/>
        <v>416.66666666666669</v>
      </c>
      <c r="CI299" s="24">
        <f t="shared" si="244"/>
        <v>416.66666666666669</v>
      </c>
      <c r="CJ299" s="24">
        <f t="shared" si="244"/>
        <v>416.66666666666669</v>
      </c>
      <c r="CK299" s="24">
        <f t="shared" si="244"/>
        <v>416.66666666666669</v>
      </c>
      <c r="CL299" s="24">
        <f t="shared" si="244"/>
        <v>416.66666666666669</v>
      </c>
    </row>
    <row r="300" spans="2:90" x14ac:dyDescent="0.4">
      <c r="B300" s="137" t="s">
        <v>322</v>
      </c>
      <c r="D300" t="s">
        <v>588</v>
      </c>
      <c r="E300" s="8" t="str">
        <f t="shared" si="235"/>
        <v>300 PROB-ER</v>
      </c>
      <c r="G300" t="str">
        <f t="shared" si="236"/>
        <v>300 PROB-ER</v>
      </c>
      <c r="H300" s="23">
        <v>5000</v>
      </c>
      <c r="I300" s="98">
        <f>EOMONTH(I299,7)</f>
        <v>45747</v>
      </c>
      <c r="J300" s="248">
        <v>0.5</v>
      </c>
      <c r="K300" s="23">
        <f t="shared" si="237"/>
        <v>0</v>
      </c>
      <c r="L300" s="23">
        <f t="shared" si="237"/>
        <v>12500</v>
      </c>
      <c r="M300" s="23">
        <f t="shared" si="237"/>
        <v>10000</v>
      </c>
      <c r="N300" s="23">
        <f t="shared" si="237"/>
        <v>7500</v>
      </c>
      <c r="O300" s="23">
        <f t="shared" si="237"/>
        <v>6000</v>
      </c>
      <c r="P300" s="23">
        <f t="shared" si="237"/>
        <v>5000</v>
      </c>
      <c r="R300"/>
      <c r="S300" s="24">
        <f t="shared" si="238"/>
        <v>0</v>
      </c>
      <c r="T300" s="24">
        <f t="shared" si="238"/>
        <v>0</v>
      </c>
      <c r="U300" s="24">
        <f t="shared" si="238"/>
        <v>0</v>
      </c>
      <c r="V300" s="24">
        <f t="shared" si="238"/>
        <v>0</v>
      </c>
      <c r="W300" s="24">
        <f t="shared" si="238"/>
        <v>0</v>
      </c>
      <c r="X300" s="24">
        <f t="shared" si="238"/>
        <v>0</v>
      </c>
      <c r="Y300" s="24">
        <f t="shared" si="238"/>
        <v>0</v>
      </c>
      <c r="Z300" s="24">
        <f t="shared" si="238"/>
        <v>0</v>
      </c>
      <c r="AA300" s="24">
        <f t="shared" si="238"/>
        <v>0</v>
      </c>
      <c r="AB300" s="24">
        <f t="shared" si="238"/>
        <v>0</v>
      </c>
      <c r="AC300" s="24">
        <f t="shared" si="239"/>
        <v>0</v>
      </c>
      <c r="AD300" s="24">
        <f t="shared" si="239"/>
        <v>0</v>
      </c>
      <c r="AE300" s="24">
        <f t="shared" si="239"/>
        <v>0</v>
      </c>
      <c r="AF300" s="24">
        <f t="shared" si="239"/>
        <v>0</v>
      </c>
      <c r="AG300" s="24">
        <f t="shared" si="239"/>
        <v>1250</v>
      </c>
      <c r="AH300" s="24">
        <f t="shared" si="239"/>
        <v>1250</v>
      </c>
      <c r="AI300" s="24">
        <f t="shared" si="239"/>
        <v>1250</v>
      </c>
      <c r="AJ300" s="24">
        <f t="shared" si="239"/>
        <v>1250</v>
      </c>
      <c r="AK300" s="24">
        <f t="shared" si="239"/>
        <v>1250</v>
      </c>
      <c r="AL300" s="24">
        <f t="shared" si="239"/>
        <v>1250</v>
      </c>
      <c r="AM300" s="24">
        <f t="shared" si="240"/>
        <v>1250</v>
      </c>
      <c r="AN300" s="24">
        <f t="shared" si="240"/>
        <v>1250</v>
      </c>
      <c r="AO300" s="24">
        <f t="shared" si="240"/>
        <v>1250</v>
      </c>
      <c r="AP300" s="24">
        <f t="shared" si="240"/>
        <v>1250</v>
      </c>
      <c r="AQ300" s="24">
        <f t="shared" si="240"/>
        <v>833.33333333333337</v>
      </c>
      <c r="AR300" s="24">
        <f t="shared" si="240"/>
        <v>833.33333333333337</v>
      </c>
      <c r="AS300" s="24">
        <f t="shared" si="240"/>
        <v>833.33333333333337</v>
      </c>
      <c r="AT300" s="24">
        <f t="shared" si="240"/>
        <v>833.33333333333337</v>
      </c>
      <c r="AU300" s="24">
        <f t="shared" si="240"/>
        <v>833.33333333333337</v>
      </c>
      <c r="AV300" s="24">
        <f t="shared" si="240"/>
        <v>833.33333333333337</v>
      </c>
      <c r="AW300" s="24">
        <f t="shared" si="241"/>
        <v>833.33333333333337</v>
      </c>
      <c r="AX300" s="24">
        <f t="shared" si="241"/>
        <v>833.33333333333337</v>
      </c>
      <c r="AY300" s="24">
        <f t="shared" si="241"/>
        <v>833.33333333333337</v>
      </c>
      <c r="AZ300" s="24">
        <f t="shared" si="241"/>
        <v>833.33333333333337</v>
      </c>
      <c r="BA300" s="24">
        <f t="shared" si="241"/>
        <v>833.33333333333337</v>
      </c>
      <c r="BB300" s="24">
        <f t="shared" si="241"/>
        <v>833.33333333333337</v>
      </c>
      <c r="BC300" s="24">
        <f t="shared" si="241"/>
        <v>625</v>
      </c>
      <c r="BD300" s="24">
        <f t="shared" si="241"/>
        <v>625</v>
      </c>
      <c r="BE300" s="24">
        <f t="shared" si="241"/>
        <v>625</v>
      </c>
      <c r="BF300" s="24">
        <f t="shared" si="241"/>
        <v>625</v>
      </c>
      <c r="BG300" s="24">
        <f t="shared" si="242"/>
        <v>625</v>
      </c>
      <c r="BH300" s="24">
        <f t="shared" si="242"/>
        <v>625</v>
      </c>
      <c r="BI300" s="24">
        <f t="shared" si="242"/>
        <v>625</v>
      </c>
      <c r="BJ300" s="24">
        <f t="shared" si="242"/>
        <v>625</v>
      </c>
      <c r="BK300" s="24">
        <f t="shared" si="242"/>
        <v>625</v>
      </c>
      <c r="BL300" s="24">
        <f t="shared" si="242"/>
        <v>625</v>
      </c>
      <c r="BM300" s="24">
        <f t="shared" si="242"/>
        <v>625</v>
      </c>
      <c r="BN300" s="24">
        <f t="shared" si="242"/>
        <v>625</v>
      </c>
      <c r="BO300" s="24">
        <f t="shared" si="242"/>
        <v>500</v>
      </c>
      <c r="BP300" s="24">
        <f t="shared" si="242"/>
        <v>500</v>
      </c>
      <c r="BQ300" s="24">
        <f t="shared" si="243"/>
        <v>500</v>
      </c>
      <c r="BR300" s="24">
        <f t="shared" si="243"/>
        <v>500</v>
      </c>
      <c r="BS300" s="24">
        <f t="shared" si="243"/>
        <v>500</v>
      </c>
      <c r="BT300" s="24">
        <f t="shared" si="243"/>
        <v>500</v>
      </c>
      <c r="BU300" s="24">
        <f t="shared" si="243"/>
        <v>500</v>
      </c>
      <c r="BV300" s="24">
        <f t="shared" si="243"/>
        <v>500</v>
      </c>
      <c r="BW300" s="24">
        <f t="shared" si="243"/>
        <v>500</v>
      </c>
      <c r="BX300" s="24">
        <f t="shared" si="243"/>
        <v>500</v>
      </c>
      <c r="BY300" s="24">
        <f t="shared" si="243"/>
        <v>500</v>
      </c>
      <c r="BZ300" s="24">
        <f t="shared" si="243"/>
        <v>500</v>
      </c>
      <c r="CA300" s="24">
        <f t="shared" si="244"/>
        <v>416.66666666666669</v>
      </c>
      <c r="CB300" s="24">
        <f t="shared" si="244"/>
        <v>416.66666666666669</v>
      </c>
      <c r="CC300" s="24">
        <f t="shared" si="244"/>
        <v>416.66666666666669</v>
      </c>
      <c r="CD300" s="24">
        <f t="shared" si="244"/>
        <v>416.66666666666669</v>
      </c>
      <c r="CE300" s="24">
        <f t="shared" si="244"/>
        <v>416.66666666666669</v>
      </c>
      <c r="CF300" s="24">
        <f t="shared" si="244"/>
        <v>416.66666666666669</v>
      </c>
      <c r="CG300" s="24">
        <f t="shared" si="244"/>
        <v>416.66666666666669</v>
      </c>
      <c r="CH300" s="24">
        <f t="shared" si="244"/>
        <v>416.66666666666669</v>
      </c>
      <c r="CI300" s="24">
        <f t="shared" si="244"/>
        <v>416.66666666666669</v>
      </c>
      <c r="CJ300" s="24">
        <f t="shared" si="244"/>
        <v>416.66666666666669</v>
      </c>
      <c r="CK300" s="24">
        <f t="shared" si="244"/>
        <v>416.66666666666669</v>
      </c>
      <c r="CL300" s="24">
        <f t="shared" si="244"/>
        <v>416.66666666666669</v>
      </c>
    </row>
    <row r="301" spans="2:90" x14ac:dyDescent="0.4">
      <c r="B301" s="137" t="s">
        <v>323</v>
      </c>
      <c r="D301" t="s">
        <v>588</v>
      </c>
      <c r="E301" s="8" t="str">
        <f t="shared" si="235"/>
        <v>301 PROB-ER</v>
      </c>
      <c r="G301" t="str">
        <f t="shared" si="236"/>
        <v>301 PROB-ER</v>
      </c>
      <c r="H301" s="23">
        <v>5000</v>
      </c>
      <c r="I301" s="98">
        <f>EOMONTH(I300,7)</f>
        <v>45961</v>
      </c>
      <c r="J301" s="248">
        <v>0.5</v>
      </c>
      <c r="K301" s="251">
        <f t="shared" si="237"/>
        <v>0</v>
      </c>
      <c r="L301" s="251">
        <f t="shared" si="237"/>
        <v>3750</v>
      </c>
      <c r="M301" s="251">
        <f t="shared" si="237"/>
        <v>10000</v>
      </c>
      <c r="N301" s="251">
        <f t="shared" si="237"/>
        <v>7500</v>
      </c>
      <c r="O301" s="251">
        <f t="shared" si="237"/>
        <v>6000</v>
      </c>
      <c r="P301" s="251">
        <f t="shared" si="237"/>
        <v>5000</v>
      </c>
      <c r="R301"/>
      <c r="S301" s="134">
        <f t="shared" si="238"/>
        <v>0</v>
      </c>
      <c r="T301" s="134">
        <f t="shared" si="238"/>
        <v>0</v>
      </c>
      <c r="U301" s="134">
        <f t="shared" si="238"/>
        <v>0</v>
      </c>
      <c r="V301" s="134">
        <f t="shared" si="238"/>
        <v>0</v>
      </c>
      <c r="W301" s="134">
        <f t="shared" si="238"/>
        <v>0</v>
      </c>
      <c r="X301" s="134">
        <f t="shared" si="238"/>
        <v>0</v>
      </c>
      <c r="Y301" s="134">
        <f t="shared" si="238"/>
        <v>0</v>
      </c>
      <c r="Z301" s="134">
        <f t="shared" si="238"/>
        <v>0</v>
      </c>
      <c r="AA301" s="134">
        <f t="shared" si="238"/>
        <v>0</v>
      </c>
      <c r="AB301" s="134">
        <f t="shared" si="238"/>
        <v>0</v>
      </c>
      <c r="AC301" s="134">
        <f t="shared" si="239"/>
        <v>0</v>
      </c>
      <c r="AD301" s="134">
        <f t="shared" si="239"/>
        <v>0</v>
      </c>
      <c r="AE301" s="134">
        <f t="shared" si="239"/>
        <v>0</v>
      </c>
      <c r="AF301" s="134">
        <f t="shared" si="239"/>
        <v>0</v>
      </c>
      <c r="AG301" s="134">
        <f t="shared" si="239"/>
        <v>0</v>
      </c>
      <c r="AH301" s="134">
        <f t="shared" si="239"/>
        <v>0</v>
      </c>
      <c r="AI301" s="134">
        <f t="shared" si="239"/>
        <v>0</v>
      </c>
      <c r="AJ301" s="134">
        <f t="shared" si="239"/>
        <v>0</v>
      </c>
      <c r="AK301" s="134">
        <f t="shared" si="239"/>
        <v>0</v>
      </c>
      <c r="AL301" s="134">
        <f t="shared" si="239"/>
        <v>0</v>
      </c>
      <c r="AM301" s="134">
        <f t="shared" si="240"/>
        <v>0</v>
      </c>
      <c r="AN301" s="134">
        <f t="shared" si="240"/>
        <v>1250</v>
      </c>
      <c r="AO301" s="134">
        <f t="shared" si="240"/>
        <v>1250</v>
      </c>
      <c r="AP301" s="134">
        <f t="shared" si="240"/>
        <v>1250</v>
      </c>
      <c r="AQ301" s="134">
        <f t="shared" si="240"/>
        <v>833.33333333333337</v>
      </c>
      <c r="AR301" s="134">
        <f t="shared" si="240"/>
        <v>833.33333333333337</v>
      </c>
      <c r="AS301" s="134">
        <f t="shared" si="240"/>
        <v>833.33333333333337</v>
      </c>
      <c r="AT301" s="134">
        <f t="shared" si="240"/>
        <v>833.33333333333337</v>
      </c>
      <c r="AU301" s="134">
        <f t="shared" si="240"/>
        <v>833.33333333333337</v>
      </c>
      <c r="AV301" s="134">
        <f t="shared" si="240"/>
        <v>833.33333333333337</v>
      </c>
      <c r="AW301" s="134">
        <f t="shared" si="241"/>
        <v>833.33333333333337</v>
      </c>
      <c r="AX301" s="134">
        <f t="shared" si="241"/>
        <v>833.33333333333337</v>
      </c>
      <c r="AY301" s="134">
        <f t="shared" si="241"/>
        <v>833.33333333333337</v>
      </c>
      <c r="AZ301" s="134">
        <f t="shared" si="241"/>
        <v>833.33333333333337</v>
      </c>
      <c r="BA301" s="134">
        <f t="shared" si="241"/>
        <v>833.33333333333337</v>
      </c>
      <c r="BB301" s="134">
        <f t="shared" si="241"/>
        <v>833.33333333333337</v>
      </c>
      <c r="BC301" s="134">
        <f t="shared" si="241"/>
        <v>625</v>
      </c>
      <c r="BD301" s="134">
        <f t="shared" si="241"/>
        <v>625</v>
      </c>
      <c r="BE301" s="134">
        <f t="shared" si="241"/>
        <v>625</v>
      </c>
      <c r="BF301" s="134">
        <f t="shared" si="241"/>
        <v>625</v>
      </c>
      <c r="BG301" s="134">
        <f t="shared" si="242"/>
        <v>625</v>
      </c>
      <c r="BH301" s="134">
        <f t="shared" si="242"/>
        <v>625</v>
      </c>
      <c r="BI301" s="134">
        <f t="shared" si="242"/>
        <v>625</v>
      </c>
      <c r="BJ301" s="134">
        <f t="shared" si="242"/>
        <v>625</v>
      </c>
      <c r="BK301" s="134">
        <f t="shared" si="242"/>
        <v>625</v>
      </c>
      <c r="BL301" s="134">
        <f t="shared" si="242"/>
        <v>625</v>
      </c>
      <c r="BM301" s="134">
        <f t="shared" si="242"/>
        <v>625</v>
      </c>
      <c r="BN301" s="134">
        <f t="shared" si="242"/>
        <v>625</v>
      </c>
      <c r="BO301" s="134">
        <f t="shared" si="242"/>
        <v>500</v>
      </c>
      <c r="BP301" s="134">
        <f t="shared" si="242"/>
        <v>500</v>
      </c>
      <c r="BQ301" s="134">
        <f t="shared" si="243"/>
        <v>500</v>
      </c>
      <c r="BR301" s="134">
        <f t="shared" si="243"/>
        <v>500</v>
      </c>
      <c r="BS301" s="134">
        <f t="shared" si="243"/>
        <v>500</v>
      </c>
      <c r="BT301" s="134">
        <f t="shared" si="243"/>
        <v>500</v>
      </c>
      <c r="BU301" s="134">
        <f t="shared" si="243"/>
        <v>500</v>
      </c>
      <c r="BV301" s="134">
        <f t="shared" si="243"/>
        <v>500</v>
      </c>
      <c r="BW301" s="134">
        <f t="shared" si="243"/>
        <v>500</v>
      </c>
      <c r="BX301" s="134">
        <f t="shared" si="243"/>
        <v>500</v>
      </c>
      <c r="BY301" s="134">
        <f t="shared" si="243"/>
        <v>500</v>
      </c>
      <c r="BZ301" s="134">
        <f t="shared" si="243"/>
        <v>500</v>
      </c>
      <c r="CA301" s="134">
        <f t="shared" si="244"/>
        <v>416.66666666666669</v>
      </c>
      <c r="CB301" s="134">
        <f t="shared" si="244"/>
        <v>416.66666666666669</v>
      </c>
      <c r="CC301" s="134">
        <f t="shared" si="244"/>
        <v>416.66666666666669</v>
      </c>
      <c r="CD301" s="134">
        <f t="shared" si="244"/>
        <v>416.66666666666669</v>
      </c>
      <c r="CE301" s="134">
        <f t="shared" si="244"/>
        <v>416.66666666666669</v>
      </c>
      <c r="CF301" s="134">
        <f t="shared" si="244"/>
        <v>416.66666666666669</v>
      </c>
      <c r="CG301" s="134">
        <f t="shared" si="244"/>
        <v>416.66666666666669</v>
      </c>
      <c r="CH301" s="134">
        <f t="shared" si="244"/>
        <v>416.66666666666669</v>
      </c>
      <c r="CI301" s="134">
        <f t="shared" si="244"/>
        <v>416.66666666666669</v>
      </c>
      <c r="CJ301" s="134">
        <f t="shared" si="244"/>
        <v>416.66666666666669</v>
      </c>
      <c r="CK301" s="134">
        <f t="shared" si="244"/>
        <v>416.66666666666669</v>
      </c>
      <c r="CL301" s="134">
        <f t="shared" si="244"/>
        <v>416.66666666666669</v>
      </c>
    </row>
    <row r="302" spans="2:90" x14ac:dyDescent="0.4">
      <c r="B302" s="123" t="str">
        <f ca="1">OFFSET(B302,ROW(B312)-ROW(B302),0)</f>
        <v>Revenue</v>
      </c>
      <c r="C302" t="s">
        <v>198</v>
      </c>
      <c r="D302" t="s">
        <v>588</v>
      </c>
      <c r="E302" s="8" t="str">
        <f t="shared" si="235"/>
        <v>302 PROB-ER</v>
      </c>
      <c r="G302" t="str">
        <f t="shared" si="236"/>
        <v>302 PROB-ER</v>
      </c>
      <c r="H302" s="31"/>
      <c r="I302" s="31"/>
      <c r="J302" s="31"/>
      <c r="K302" s="58">
        <f t="shared" si="237"/>
        <v>42500</v>
      </c>
      <c r="L302" s="58">
        <f t="shared" si="237"/>
        <v>46250</v>
      </c>
      <c r="M302" s="58">
        <f t="shared" si="237"/>
        <v>40000</v>
      </c>
      <c r="N302" s="58">
        <f t="shared" si="237"/>
        <v>30000</v>
      </c>
      <c r="O302" s="58">
        <f t="shared" si="237"/>
        <v>24000</v>
      </c>
      <c r="P302" s="58">
        <f t="shared" si="237"/>
        <v>20000</v>
      </c>
      <c r="R302"/>
      <c r="S302" s="33">
        <f t="shared" ref="S302" si="245">SUM(S298:S301)</f>
        <v>2500</v>
      </c>
      <c r="T302" s="33">
        <f t="shared" ref="T302:AX302" si="246">SUM(T298:T301)</f>
        <v>2500</v>
      </c>
      <c r="U302" s="33">
        <f t="shared" si="246"/>
        <v>2500</v>
      </c>
      <c r="V302" s="33">
        <f t="shared" si="246"/>
        <v>2500</v>
      </c>
      <c r="W302" s="33">
        <f t="shared" si="246"/>
        <v>2500</v>
      </c>
      <c r="X302" s="33">
        <f t="shared" si="246"/>
        <v>2500</v>
      </c>
      <c r="Y302" s="33">
        <f t="shared" si="246"/>
        <v>2500</v>
      </c>
      <c r="Z302" s="33">
        <f t="shared" si="246"/>
        <v>5000</v>
      </c>
      <c r="AA302" s="33">
        <f t="shared" si="246"/>
        <v>5000</v>
      </c>
      <c r="AB302" s="33">
        <f t="shared" si="246"/>
        <v>5000</v>
      </c>
      <c r="AC302" s="33">
        <f t="shared" si="246"/>
        <v>5000</v>
      </c>
      <c r="AD302" s="33">
        <f t="shared" si="246"/>
        <v>5000</v>
      </c>
      <c r="AE302" s="33">
        <f t="shared" si="246"/>
        <v>2500</v>
      </c>
      <c r="AF302" s="33">
        <f t="shared" si="246"/>
        <v>2500</v>
      </c>
      <c r="AG302" s="33">
        <f t="shared" si="246"/>
        <v>3750</v>
      </c>
      <c r="AH302" s="33">
        <f t="shared" si="246"/>
        <v>3750</v>
      </c>
      <c r="AI302" s="33">
        <f t="shared" si="246"/>
        <v>3750</v>
      </c>
      <c r="AJ302" s="33">
        <f t="shared" si="246"/>
        <v>3750</v>
      </c>
      <c r="AK302" s="33">
        <f t="shared" si="246"/>
        <v>3750</v>
      </c>
      <c r="AL302" s="33">
        <f t="shared" si="246"/>
        <v>3750</v>
      </c>
      <c r="AM302" s="33">
        <f t="shared" si="246"/>
        <v>3750</v>
      </c>
      <c r="AN302" s="33">
        <f t="shared" si="246"/>
        <v>5000</v>
      </c>
      <c r="AO302" s="33">
        <f t="shared" si="246"/>
        <v>5000</v>
      </c>
      <c r="AP302" s="33">
        <f t="shared" si="246"/>
        <v>5000</v>
      </c>
      <c r="AQ302" s="33">
        <f t="shared" si="246"/>
        <v>3333.3333333333335</v>
      </c>
      <c r="AR302" s="33">
        <f t="shared" si="246"/>
        <v>3333.3333333333335</v>
      </c>
      <c r="AS302" s="33">
        <f t="shared" si="246"/>
        <v>3333.3333333333335</v>
      </c>
      <c r="AT302" s="33">
        <f t="shared" si="246"/>
        <v>3333.3333333333335</v>
      </c>
      <c r="AU302" s="33">
        <f t="shared" si="246"/>
        <v>3333.3333333333335</v>
      </c>
      <c r="AV302" s="33">
        <f t="shared" si="246"/>
        <v>3333.3333333333335</v>
      </c>
      <c r="AW302" s="33">
        <f t="shared" si="246"/>
        <v>3333.3333333333335</v>
      </c>
      <c r="AX302" s="33">
        <f t="shared" si="246"/>
        <v>3333.3333333333335</v>
      </c>
      <c r="AY302" s="33">
        <f t="shared" ref="AY302:CD302" si="247">SUM(AY298:AY301)</f>
        <v>3333.3333333333335</v>
      </c>
      <c r="AZ302" s="33">
        <f t="shared" si="247"/>
        <v>3333.3333333333335</v>
      </c>
      <c r="BA302" s="33">
        <f t="shared" si="247"/>
        <v>3333.3333333333335</v>
      </c>
      <c r="BB302" s="33">
        <f t="shared" si="247"/>
        <v>3333.3333333333335</v>
      </c>
      <c r="BC302" s="33">
        <f t="shared" si="247"/>
        <v>2500</v>
      </c>
      <c r="BD302" s="33">
        <f t="shared" si="247"/>
        <v>2500</v>
      </c>
      <c r="BE302" s="33">
        <f t="shared" si="247"/>
        <v>2500</v>
      </c>
      <c r="BF302" s="33">
        <f t="shared" si="247"/>
        <v>2500</v>
      </c>
      <c r="BG302" s="33">
        <f t="shared" si="247"/>
        <v>2500</v>
      </c>
      <c r="BH302" s="33">
        <f t="shared" si="247"/>
        <v>2500</v>
      </c>
      <c r="BI302" s="33">
        <f t="shared" si="247"/>
        <v>2500</v>
      </c>
      <c r="BJ302" s="33">
        <f t="shared" si="247"/>
        <v>2500</v>
      </c>
      <c r="BK302" s="33">
        <f t="shared" si="247"/>
        <v>2500</v>
      </c>
      <c r="BL302" s="33">
        <f t="shared" si="247"/>
        <v>2500</v>
      </c>
      <c r="BM302" s="33">
        <f t="shared" si="247"/>
        <v>2500</v>
      </c>
      <c r="BN302" s="33">
        <f t="shared" si="247"/>
        <v>2500</v>
      </c>
      <c r="BO302" s="33">
        <f t="shared" si="247"/>
        <v>2000</v>
      </c>
      <c r="BP302" s="33">
        <f t="shared" si="247"/>
        <v>2000</v>
      </c>
      <c r="BQ302" s="33">
        <f t="shared" si="247"/>
        <v>2000</v>
      </c>
      <c r="BR302" s="33">
        <f t="shared" si="247"/>
        <v>2000</v>
      </c>
      <c r="BS302" s="33">
        <f t="shared" si="247"/>
        <v>2000</v>
      </c>
      <c r="BT302" s="33">
        <f t="shared" si="247"/>
        <v>2000</v>
      </c>
      <c r="BU302" s="33">
        <f t="shared" si="247"/>
        <v>2000</v>
      </c>
      <c r="BV302" s="33">
        <f t="shared" si="247"/>
        <v>2000</v>
      </c>
      <c r="BW302" s="33">
        <f t="shared" si="247"/>
        <v>2000</v>
      </c>
      <c r="BX302" s="33">
        <f t="shared" si="247"/>
        <v>2000</v>
      </c>
      <c r="BY302" s="33">
        <f t="shared" si="247"/>
        <v>2000</v>
      </c>
      <c r="BZ302" s="33">
        <f t="shared" si="247"/>
        <v>2000</v>
      </c>
      <c r="CA302" s="33">
        <f t="shared" si="247"/>
        <v>1666.6666666666667</v>
      </c>
      <c r="CB302" s="33">
        <f t="shared" si="247"/>
        <v>1666.6666666666667</v>
      </c>
      <c r="CC302" s="33">
        <f t="shared" si="247"/>
        <v>1666.6666666666667</v>
      </c>
      <c r="CD302" s="33">
        <f t="shared" si="247"/>
        <v>1666.6666666666667</v>
      </c>
      <c r="CE302" s="33">
        <f t="shared" ref="CE302:CK302" si="248">SUM(CE298:CE301)</f>
        <v>1666.6666666666667</v>
      </c>
      <c r="CF302" s="33">
        <f t="shared" si="248"/>
        <v>1666.6666666666667</v>
      </c>
      <c r="CG302" s="33">
        <f t="shared" si="248"/>
        <v>1666.6666666666667</v>
      </c>
      <c r="CH302" s="33">
        <f t="shared" si="248"/>
        <v>1666.6666666666667</v>
      </c>
      <c r="CI302" s="33">
        <f t="shared" si="248"/>
        <v>1666.6666666666667</v>
      </c>
      <c r="CJ302" s="33">
        <f t="shared" si="248"/>
        <v>1666.6666666666667</v>
      </c>
      <c r="CK302" s="33">
        <f t="shared" si="248"/>
        <v>1666.6666666666667</v>
      </c>
      <c r="CL302" s="33">
        <f t="shared" ref="CL302" si="249">SUM(CL298:CL301)</f>
        <v>1666.6666666666667</v>
      </c>
    </row>
    <row r="303" spans="2:90" x14ac:dyDescent="0.4">
      <c r="B303" s="235" t="str">
        <f>IFERROR(SUBSTITUTE(TRIM(MID(B296, SEARCH("-", B296) + 1, LEN(B311))),":",""),"no unit")</f>
        <v>d</v>
      </c>
      <c r="D303" t="s">
        <v>588</v>
      </c>
      <c r="E303" s="8" t="str">
        <f t="shared" si="235"/>
        <v>303 PROB-ER</v>
      </c>
      <c r="G303" t="s">
        <v>332</v>
      </c>
      <c r="H303" s="31"/>
      <c r="I303" s="31"/>
      <c r="J303" s="31"/>
      <c r="K303" s="73"/>
      <c r="L303" s="39"/>
      <c r="M303" s="39"/>
      <c r="N303" s="39"/>
      <c r="O303" s="39"/>
      <c r="P303" s="39"/>
      <c r="R303"/>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row>
    <row r="304" spans="2:90" x14ac:dyDescent="0.4">
      <c r="B304" s="235" t="str">
        <f>SUBSTITUTE(B312,"# of","")</f>
        <v>Revenue</v>
      </c>
      <c r="D304" t="s">
        <v>588</v>
      </c>
      <c r="E304" s="8" t="str">
        <f t="shared" si="235"/>
        <v>304 PROB-ER</v>
      </c>
      <c r="G304" t="s">
        <v>332</v>
      </c>
      <c r="H304" s="31"/>
      <c r="I304" s="31"/>
      <c r="J304" s="31"/>
      <c r="K304" s="73"/>
      <c r="L304" s="39"/>
      <c r="M304" s="39"/>
      <c r="N304" s="39"/>
      <c r="O304" s="39"/>
      <c r="P304" s="39"/>
      <c r="R304"/>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row>
    <row r="305" spans="2:90" x14ac:dyDescent="0.4">
      <c r="B305" s="132" t="s">
        <v>334</v>
      </c>
      <c r="D305" t="s">
        <v>588</v>
      </c>
      <c r="E305" s="8" t="str">
        <f t="shared" si="235"/>
        <v>305 PROB-ER</v>
      </c>
      <c r="G305" t="s">
        <v>332</v>
      </c>
      <c r="H305" s="31"/>
      <c r="I305" s="31"/>
      <c r="J305" s="31"/>
      <c r="K305" s="73"/>
      <c r="L305" s="39"/>
      <c r="M305" s="39"/>
      <c r="N305" s="39"/>
      <c r="O305" s="39"/>
      <c r="P305" s="39"/>
      <c r="R305"/>
      <c r="S305" s="199" t="str">
        <f t="shared" ref="S305" si="250">ADDRESS(ROW(S302),COLUMN(S302),2)</f>
        <v>S$302</v>
      </c>
      <c r="T305" s="199" t="str">
        <f t="shared" ref="T305:AX305" si="251">ADDRESS(ROW(T302),COLUMN(T302),2)</f>
        <v>T$302</v>
      </c>
      <c r="U305" s="199" t="str">
        <f t="shared" si="251"/>
        <v>U$302</v>
      </c>
      <c r="V305" s="199" t="str">
        <f t="shared" si="251"/>
        <v>V$302</v>
      </c>
      <c r="W305" s="199" t="str">
        <f t="shared" si="251"/>
        <v>W$302</v>
      </c>
      <c r="X305" s="199" t="str">
        <f t="shared" si="251"/>
        <v>X$302</v>
      </c>
      <c r="Y305" s="199" t="str">
        <f t="shared" si="251"/>
        <v>Y$302</v>
      </c>
      <c r="Z305" s="199" t="str">
        <f t="shared" si="251"/>
        <v>Z$302</v>
      </c>
      <c r="AA305" s="199" t="str">
        <f t="shared" si="251"/>
        <v>AA$302</v>
      </c>
      <c r="AB305" s="199" t="str">
        <f t="shared" si="251"/>
        <v>AB$302</v>
      </c>
      <c r="AC305" s="199" t="str">
        <f t="shared" si="251"/>
        <v>AC$302</v>
      </c>
      <c r="AD305" s="199" t="str">
        <f t="shared" si="251"/>
        <v>AD$302</v>
      </c>
      <c r="AE305" s="199" t="str">
        <f t="shared" si="251"/>
        <v>AE$302</v>
      </c>
      <c r="AF305" s="199" t="str">
        <f t="shared" si="251"/>
        <v>AF$302</v>
      </c>
      <c r="AG305" s="199" t="str">
        <f t="shared" si="251"/>
        <v>AG$302</v>
      </c>
      <c r="AH305" s="199" t="str">
        <f t="shared" si="251"/>
        <v>AH$302</v>
      </c>
      <c r="AI305" s="199" t="str">
        <f t="shared" si="251"/>
        <v>AI$302</v>
      </c>
      <c r="AJ305" s="199" t="str">
        <f t="shared" si="251"/>
        <v>AJ$302</v>
      </c>
      <c r="AK305" s="199" t="str">
        <f t="shared" si="251"/>
        <v>AK$302</v>
      </c>
      <c r="AL305" s="199" t="str">
        <f t="shared" si="251"/>
        <v>AL$302</v>
      </c>
      <c r="AM305" s="199" t="str">
        <f t="shared" si="251"/>
        <v>AM$302</v>
      </c>
      <c r="AN305" s="199" t="str">
        <f t="shared" si="251"/>
        <v>AN$302</v>
      </c>
      <c r="AO305" s="199" t="str">
        <f t="shared" si="251"/>
        <v>AO$302</v>
      </c>
      <c r="AP305" s="199" t="str">
        <f t="shared" si="251"/>
        <v>AP$302</v>
      </c>
      <c r="AQ305" s="199" t="str">
        <f t="shared" si="251"/>
        <v>AQ$302</v>
      </c>
      <c r="AR305" s="199" t="str">
        <f t="shared" si="251"/>
        <v>AR$302</v>
      </c>
      <c r="AS305" s="199" t="str">
        <f t="shared" si="251"/>
        <v>AS$302</v>
      </c>
      <c r="AT305" s="199" t="str">
        <f t="shared" si="251"/>
        <v>AT$302</v>
      </c>
      <c r="AU305" s="199" t="str">
        <f t="shared" si="251"/>
        <v>AU$302</v>
      </c>
      <c r="AV305" s="199" t="str">
        <f t="shared" si="251"/>
        <v>AV$302</v>
      </c>
      <c r="AW305" s="199" t="str">
        <f t="shared" si="251"/>
        <v>AW$302</v>
      </c>
      <c r="AX305" s="199" t="str">
        <f t="shared" si="251"/>
        <v>AX$302</v>
      </c>
      <c r="AY305" s="199" t="str">
        <f t="shared" ref="AY305:CD305" si="252">ADDRESS(ROW(AY302),COLUMN(AY302),2)</f>
        <v>AY$302</v>
      </c>
      <c r="AZ305" s="199" t="str">
        <f t="shared" si="252"/>
        <v>AZ$302</v>
      </c>
      <c r="BA305" s="199" t="str">
        <f t="shared" si="252"/>
        <v>BA$302</v>
      </c>
      <c r="BB305" s="199" t="str">
        <f t="shared" si="252"/>
        <v>BB$302</v>
      </c>
      <c r="BC305" s="199" t="str">
        <f t="shared" si="252"/>
        <v>BC$302</v>
      </c>
      <c r="BD305" s="199" t="str">
        <f t="shared" si="252"/>
        <v>BD$302</v>
      </c>
      <c r="BE305" s="199" t="str">
        <f t="shared" si="252"/>
        <v>BE$302</v>
      </c>
      <c r="BF305" s="199" t="str">
        <f t="shared" si="252"/>
        <v>BF$302</v>
      </c>
      <c r="BG305" s="199" t="str">
        <f t="shared" si="252"/>
        <v>BG$302</v>
      </c>
      <c r="BH305" s="199" t="str">
        <f t="shared" si="252"/>
        <v>BH$302</v>
      </c>
      <c r="BI305" s="199" t="str">
        <f t="shared" si="252"/>
        <v>BI$302</v>
      </c>
      <c r="BJ305" s="199" t="str">
        <f t="shared" si="252"/>
        <v>BJ$302</v>
      </c>
      <c r="BK305" s="199" t="str">
        <f t="shared" si="252"/>
        <v>BK$302</v>
      </c>
      <c r="BL305" s="199" t="str">
        <f t="shared" si="252"/>
        <v>BL$302</v>
      </c>
      <c r="BM305" s="199" t="str">
        <f t="shared" si="252"/>
        <v>BM$302</v>
      </c>
      <c r="BN305" s="199" t="str">
        <f t="shared" si="252"/>
        <v>BN$302</v>
      </c>
      <c r="BO305" s="199" t="str">
        <f t="shared" si="252"/>
        <v>BO$302</v>
      </c>
      <c r="BP305" s="199" t="str">
        <f t="shared" si="252"/>
        <v>BP$302</v>
      </c>
      <c r="BQ305" s="199" t="str">
        <f t="shared" si="252"/>
        <v>BQ$302</v>
      </c>
      <c r="BR305" s="199" t="str">
        <f t="shared" si="252"/>
        <v>BR$302</v>
      </c>
      <c r="BS305" s="199" t="str">
        <f t="shared" si="252"/>
        <v>BS$302</v>
      </c>
      <c r="BT305" s="199" t="str">
        <f t="shared" si="252"/>
        <v>BT$302</v>
      </c>
      <c r="BU305" s="199" t="str">
        <f t="shared" si="252"/>
        <v>BU$302</v>
      </c>
      <c r="BV305" s="199" t="str">
        <f t="shared" si="252"/>
        <v>BV$302</v>
      </c>
      <c r="BW305" s="199" t="str">
        <f t="shared" si="252"/>
        <v>BW$302</v>
      </c>
      <c r="BX305" s="199" t="str">
        <f t="shared" si="252"/>
        <v>BX$302</v>
      </c>
      <c r="BY305" s="199" t="str">
        <f t="shared" si="252"/>
        <v>BY$302</v>
      </c>
      <c r="BZ305" s="199" t="str">
        <f t="shared" si="252"/>
        <v>BZ$302</v>
      </c>
      <c r="CA305" s="199" t="str">
        <f t="shared" si="252"/>
        <v>CA$302</v>
      </c>
      <c r="CB305" s="199" t="str">
        <f t="shared" si="252"/>
        <v>CB$302</v>
      </c>
      <c r="CC305" s="199" t="str">
        <f t="shared" si="252"/>
        <v>CC$302</v>
      </c>
      <c r="CD305" s="199" t="str">
        <f t="shared" si="252"/>
        <v>CD$302</v>
      </c>
      <c r="CE305" s="199" t="str">
        <f t="shared" ref="CE305:CK305" si="253">ADDRESS(ROW(CE302),COLUMN(CE302),2)</f>
        <v>CE$302</v>
      </c>
      <c r="CF305" s="199" t="str">
        <f t="shared" si="253"/>
        <v>CF$302</v>
      </c>
      <c r="CG305" s="199" t="str">
        <f t="shared" si="253"/>
        <v>CG$302</v>
      </c>
      <c r="CH305" s="199" t="str">
        <f t="shared" si="253"/>
        <v>CH$302</v>
      </c>
      <c r="CI305" s="199" t="str">
        <f t="shared" si="253"/>
        <v>CI$302</v>
      </c>
      <c r="CJ305" s="199" t="str">
        <f t="shared" si="253"/>
        <v>CJ$302</v>
      </c>
      <c r="CK305" s="199" t="str">
        <f t="shared" si="253"/>
        <v>CK$302</v>
      </c>
      <c r="CL305" s="199" t="str">
        <f t="shared" ref="CL305" si="254">ADDRESS(ROW(CL302),COLUMN(CL302),2)</f>
        <v>CL$302</v>
      </c>
    </row>
    <row r="306" spans="2:90" x14ac:dyDescent="0.4">
      <c r="B306" s="132" t="s">
        <v>333</v>
      </c>
      <c r="D306" t="s">
        <v>588</v>
      </c>
      <c r="E306" s="8" t="str">
        <f t="shared" si="235"/>
        <v>306 PROB-ER</v>
      </c>
      <c r="G306" t="s">
        <v>332</v>
      </c>
      <c r="H306" s="31"/>
      <c r="I306" s="31"/>
      <c r="J306" s="31"/>
      <c r="K306" s="73"/>
      <c r="L306" s="39"/>
      <c r="M306" s="39"/>
      <c r="N306" s="39"/>
      <c r="O306" s="39"/>
      <c r="P306" s="39"/>
      <c r="R306"/>
    </row>
    <row r="307" spans="2:90" x14ac:dyDescent="0.4">
      <c r="B307" s="8" t="str">
        <f>"Secondary label: "</f>
        <v xml:space="preserve">Secondary label: </v>
      </c>
      <c r="D307" t="s">
        <v>588</v>
      </c>
      <c r="E307" s="8" t="str">
        <f t="shared" si="235"/>
        <v>307 PROB-ER</v>
      </c>
      <c r="G307" t="s">
        <v>332</v>
      </c>
      <c r="H307" s="12"/>
      <c r="I307" s="12"/>
      <c r="J307" s="12"/>
      <c r="K307" s="60"/>
      <c r="L307" s="15"/>
      <c r="M307" s="15"/>
      <c r="N307" s="15"/>
      <c r="O307" s="15"/>
      <c r="P307" s="15"/>
      <c r="R307"/>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row>
    <row r="308" spans="2:90" x14ac:dyDescent="0.4">
      <c r="D308" t="s">
        <v>588</v>
      </c>
      <c r="E308" s="8" t="str">
        <f t="shared" si="235"/>
        <v>308 PROB-ER</v>
      </c>
      <c r="G308" t="s">
        <v>332</v>
      </c>
      <c r="H308" s="12"/>
      <c r="I308" s="12"/>
      <c r="J308" s="12"/>
      <c r="K308" s="60"/>
      <c r="L308" s="15"/>
      <c r="M308" s="15"/>
      <c r="N308" s="15"/>
      <c r="O308" s="15"/>
      <c r="P308" s="15"/>
      <c r="R308"/>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row>
    <row r="309" spans="2:90" x14ac:dyDescent="0.4">
      <c r="B309" s="8" t="s">
        <v>463</v>
      </c>
      <c r="D309" t="s">
        <v>588</v>
      </c>
      <c r="E309" s="8" t="str">
        <f t="shared" si="235"/>
        <v>309 PROB-ER</v>
      </c>
      <c r="G309" t="s">
        <v>332</v>
      </c>
      <c r="H309" s="12"/>
      <c r="I309" s="12"/>
      <c r="J309" s="12"/>
      <c r="K309" s="60"/>
      <c r="L309" s="15"/>
      <c r="M309" s="15"/>
      <c r="N309" s="15"/>
      <c r="O309" s="15"/>
      <c r="P309" s="15"/>
      <c r="R309"/>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row>
    <row r="310" spans="2:90" x14ac:dyDescent="0.4">
      <c r="B310" s="8" t="s">
        <v>464</v>
      </c>
      <c r="D310" t="s">
        <v>588</v>
      </c>
      <c r="E310" s="8" t="str">
        <f t="shared" si="235"/>
        <v>310 PROB-ER</v>
      </c>
      <c r="G310" t="s">
        <v>332</v>
      </c>
      <c r="H310" s="12"/>
      <c r="I310" s="12"/>
      <c r="J310" s="12"/>
      <c r="K310" s="60"/>
      <c r="L310" s="15"/>
      <c r="M310" s="15"/>
      <c r="N310" s="15"/>
      <c r="O310" s="15"/>
      <c r="P310" s="15"/>
      <c r="R310"/>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181" t="s">
        <v>538</v>
      </c>
      <c r="E311" s="8"/>
      <c r="H311" s="31"/>
      <c r="I311" s="73"/>
      <c r="J311" s="73"/>
      <c r="K311" s="39"/>
      <c r="L311" s="39"/>
      <c r="M311" s="39"/>
      <c r="N311" s="39"/>
      <c r="O311" s="39"/>
      <c r="P311" s="39"/>
      <c r="R311" s="38"/>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B312" s="181" t="s">
        <v>5</v>
      </c>
      <c r="E312" s="8"/>
      <c r="H312" s="31"/>
      <c r="I312" s="73"/>
      <c r="J312" s="73"/>
      <c r="K312" s="39"/>
      <c r="L312" s="39"/>
      <c r="M312" s="39"/>
      <c r="N312" s="39"/>
      <c r="O312" s="39"/>
      <c r="P312" s="39"/>
      <c r="R312" s="38"/>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167"/>
      <c r="E313" s="8"/>
      <c r="H313" s="31"/>
      <c r="I313" s="73"/>
      <c r="J313" s="73"/>
      <c r="K313" s="39"/>
      <c r="L313" s="39"/>
      <c r="M313" s="39"/>
      <c r="N313" s="39"/>
      <c r="O313" s="39"/>
      <c r="P313" s="39"/>
      <c r="R313" s="38"/>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66" t="s">
        <v>517</v>
      </c>
      <c r="C314" s="31"/>
      <c r="D314" t="s">
        <v>783</v>
      </c>
      <c r="E314" s="8" t="str">
        <f t="shared" ref="E314:E328" si="255">ROW()&amp;" "&amp;D314</f>
        <v>314 SCENARIO-EV</v>
      </c>
      <c r="F314" t="s">
        <v>454</v>
      </c>
      <c r="G314" s="31" t="s">
        <v>243</v>
      </c>
      <c r="H314" s="22"/>
      <c r="I314" s="287"/>
      <c r="J314" s="287"/>
      <c r="K314" s="22"/>
      <c r="L314" s="22"/>
      <c r="M314" s="22"/>
      <c r="N314" s="22"/>
      <c r="O314" s="22"/>
      <c r="P314" s="22"/>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row>
    <row r="315" spans="2:90" x14ac:dyDescent="0.4">
      <c r="B315" t="s">
        <v>780</v>
      </c>
      <c r="D315" t="s">
        <v>783</v>
      </c>
      <c r="E315" s="8" t="str">
        <f t="shared" si="255"/>
        <v>315 SCENARIO-EV</v>
      </c>
      <c r="G315" t="str">
        <f t="shared" ref="G315:G320" si="256">E315</f>
        <v>315 SCENARIO-EV</v>
      </c>
      <c r="H315" s="230" t="s">
        <v>781</v>
      </c>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row>
    <row r="316" spans="2:90" x14ac:dyDescent="0.4">
      <c r="B316"/>
      <c r="D316" t="s">
        <v>783</v>
      </c>
      <c r="E316" s="8" t="str">
        <f t="shared" si="255"/>
        <v>316 SCENARIO-EV</v>
      </c>
      <c r="G316" t="str">
        <f t="shared" si="256"/>
        <v>316 SCENARIO-EV</v>
      </c>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row>
    <row r="317" spans="2:90" x14ac:dyDescent="0.4">
      <c r="B317" s="126" t="str">
        <f ca="1">"Scenarios - "&amp;OFFSET(B320,ROW(B330)-ROW(B320),0)</f>
        <v>Scenarios - # of units</v>
      </c>
      <c r="D317" t="s">
        <v>783</v>
      </c>
      <c r="E317" s="8" t="str">
        <f t="shared" si="255"/>
        <v>317 SCENARIO-EV</v>
      </c>
      <c r="G317" t="str">
        <f t="shared" si="256"/>
        <v>317 SCENARIO-EV</v>
      </c>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row>
    <row r="318" spans="2:90" x14ac:dyDescent="0.4">
      <c r="B318" s="312" t="s">
        <v>781</v>
      </c>
      <c r="D318" t="s">
        <v>783</v>
      </c>
      <c r="E318" s="8" t="str">
        <f t="shared" si="255"/>
        <v>318 SCENARIO-EV</v>
      </c>
      <c r="G318" t="str">
        <f t="shared" si="256"/>
        <v>318 SCENARIO-EV</v>
      </c>
      <c r="I318"/>
      <c r="J318"/>
      <c r="K318" s="17">
        <v>100000</v>
      </c>
      <c r="L318" s="17">
        <v>200000</v>
      </c>
      <c r="M318" s="17">
        <v>400000</v>
      </c>
      <c r="N318" s="17">
        <v>800000</v>
      </c>
      <c r="O318" s="17">
        <v>1600000</v>
      </c>
      <c r="P318" s="17">
        <v>3200000</v>
      </c>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row>
    <row r="319" spans="2:90" x14ac:dyDescent="0.4">
      <c r="B319" s="312" t="s">
        <v>782</v>
      </c>
      <c r="D319" t="s">
        <v>783</v>
      </c>
      <c r="E319" s="8" t="str">
        <f t="shared" si="255"/>
        <v>319 SCENARIO-EV</v>
      </c>
      <c r="G319" t="str">
        <f t="shared" si="256"/>
        <v>319 SCENARIO-EV</v>
      </c>
      <c r="I319"/>
      <c r="J319"/>
      <c r="K319" s="249">
        <v>100000</v>
      </c>
      <c r="L319" s="249">
        <v>200000</v>
      </c>
      <c r="M319" s="249">
        <v>400000</v>
      </c>
      <c r="N319" s="249">
        <v>800000</v>
      </c>
      <c r="O319" s="249">
        <v>1600000</v>
      </c>
      <c r="P319" s="249">
        <v>3200000</v>
      </c>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row>
    <row r="320" spans="2:90" x14ac:dyDescent="0.4">
      <c r="B320" s="124" t="str">
        <f ca="1">"Selection - "&amp;OFFSET(B320,ROW(B330)-ROW(B320),0)</f>
        <v>Selection - # of units</v>
      </c>
      <c r="C320" t="s">
        <v>964</v>
      </c>
      <c r="D320" t="s">
        <v>783</v>
      </c>
      <c r="E320" s="8" t="str">
        <f t="shared" si="255"/>
        <v>320 SCENARIO-EV</v>
      </c>
      <c r="G320" t="str">
        <f t="shared" si="256"/>
        <v>320 SCENARIO-EV</v>
      </c>
      <c r="H320" s="12"/>
      <c r="I320" s="60"/>
      <c r="J320" s="60"/>
      <c r="K320" s="32">
        <f>INDEX(K318:P319,MATCH(H315,B318:B319,0),MATCH(K$1,K$1:P$1,0))</f>
        <v>100000</v>
      </c>
      <c r="L320" s="32">
        <f>INDEX(K318:P319,MATCH(H315,B318:B319,0),MATCH(L$1,K$1:P$1,0))</f>
        <v>200000</v>
      </c>
      <c r="M320" s="32">
        <f>INDEX(K318:P319,MATCH(H315,B318:B319,0),MATCH(M$1,K$1:P$1,0))</f>
        <v>400000</v>
      </c>
      <c r="N320" s="32">
        <f>INDEX(K318:P319,MATCH(H315,B318:B319,0),MATCH(N$1,K$1:P$1,0))</f>
        <v>800000</v>
      </c>
      <c r="O320" s="32">
        <f>INDEX(K318:P319,MATCH(H315,B318:B319,0),MATCH(O$1,K$1:P$1,0))</f>
        <v>1600000</v>
      </c>
      <c r="P320" s="32">
        <f>INDEX(K318:P319,MATCH(H315,B318:B319,0),MATCH(P$1,K$1:P$1,0))</f>
        <v>3200000</v>
      </c>
      <c r="R320" s="15"/>
      <c r="S320" s="15" cm="1">
        <f t="array" ref="S320">INDEX($K:$P,ROW(),MATCH(S$3,$K$2:$P$2,0))/12</f>
        <v>8333.3333333333339</v>
      </c>
      <c r="T320" s="15" cm="1">
        <f t="array" ref="T320">INDEX($K:$P,ROW(),MATCH(T$3,$K$2:$P$2,0))/12</f>
        <v>8333.3333333333339</v>
      </c>
      <c r="U320" s="15" cm="1">
        <f t="array" ref="U320">INDEX($K:$P,ROW(),MATCH(U$3,$K$2:$P$2,0))/12</f>
        <v>8333.3333333333339</v>
      </c>
      <c r="V320" s="15" cm="1">
        <f t="array" ref="V320">INDEX($K:$P,ROW(),MATCH(V$3,$K$2:$P$2,0))/12</f>
        <v>8333.3333333333339</v>
      </c>
      <c r="W320" s="15" cm="1">
        <f t="array" ref="W320">INDEX($K:$P,ROW(),MATCH(W$3,$K$2:$P$2,0))/12</f>
        <v>8333.3333333333339</v>
      </c>
      <c r="X320" s="15" cm="1">
        <f t="array" ref="X320">INDEX($K:$P,ROW(),MATCH(X$3,$K$2:$P$2,0))/12</f>
        <v>8333.3333333333339</v>
      </c>
      <c r="Y320" s="15" cm="1">
        <f t="array" ref="Y320">INDEX($K:$P,ROW(),MATCH(Y$3,$K$2:$P$2,0))/12</f>
        <v>8333.3333333333339</v>
      </c>
      <c r="Z320" s="15" cm="1">
        <f t="array" ref="Z320">INDEX($K:$P,ROW(),MATCH(Z$3,$K$2:$P$2,0))/12</f>
        <v>8333.3333333333339</v>
      </c>
      <c r="AA320" s="15" cm="1">
        <f t="array" ref="AA320">INDEX($K:$P,ROW(),MATCH(AA$3,$K$2:$P$2,0))/12</f>
        <v>8333.3333333333339</v>
      </c>
      <c r="AB320" s="15" cm="1">
        <f t="array" ref="AB320">INDEX($K:$P,ROW(),MATCH(AB$3,$K$2:$P$2,0))/12</f>
        <v>8333.3333333333339</v>
      </c>
      <c r="AC320" s="15" cm="1">
        <f t="array" ref="AC320">INDEX($K:$P,ROW(),MATCH(AC$3,$K$2:$P$2,0))/12</f>
        <v>8333.3333333333339</v>
      </c>
      <c r="AD320" s="15" cm="1">
        <f t="array" ref="AD320">INDEX($K:$P,ROW(),MATCH(AD$3,$K$2:$P$2,0))/12</f>
        <v>8333.3333333333339</v>
      </c>
      <c r="AE320" s="15" cm="1">
        <f t="array" ref="AE320">INDEX($K:$P,ROW(),MATCH(AE$3,$K$2:$P$2,0))/12</f>
        <v>16666.666666666668</v>
      </c>
      <c r="AF320" s="15" cm="1">
        <f t="array" ref="AF320">INDEX($K:$P,ROW(),MATCH(AF$3,$K$2:$P$2,0))/12</f>
        <v>16666.666666666668</v>
      </c>
      <c r="AG320" s="15" cm="1">
        <f t="array" ref="AG320">INDEX($K:$P,ROW(),MATCH(AG$3,$K$2:$P$2,0))/12</f>
        <v>16666.666666666668</v>
      </c>
      <c r="AH320" s="15" cm="1">
        <f t="array" ref="AH320">INDEX($K:$P,ROW(),MATCH(AH$3,$K$2:$P$2,0))/12</f>
        <v>16666.666666666668</v>
      </c>
      <c r="AI320" s="15" cm="1">
        <f t="array" ref="AI320">INDEX($K:$P,ROW(),MATCH(AI$3,$K$2:$P$2,0))/12</f>
        <v>16666.666666666668</v>
      </c>
      <c r="AJ320" s="15" cm="1">
        <f t="array" ref="AJ320">INDEX($K:$P,ROW(),MATCH(AJ$3,$K$2:$P$2,0))/12</f>
        <v>16666.666666666668</v>
      </c>
      <c r="AK320" s="15" cm="1">
        <f t="array" ref="AK320">INDEX($K:$P,ROW(),MATCH(AK$3,$K$2:$P$2,0))/12</f>
        <v>16666.666666666668</v>
      </c>
      <c r="AL320" s="15" cm="1">
        <f t="array" ref="AL320">INDEX($K:$P,ROW(),MATCH(AL$3,$K$2:$P$2,0))/12</f>
        <v>16666.666666666668</v>
      </c>
      <c r="AM320" s="15" cm="1">
        <f t="array" ref="AM320">INDEX($K:$P,ROW(),MATCH(AM$3,$K$2:$P$2,0))/12</f>
        <v>16666.666666666668</v>
      </c>
      <c r="AN320" s="15" cm="1">
        <f t="array" ref="AN320">INDEX($K:$P,ROW(),MATCH(AN$3,$K$2:$P$2,0))/12</f>
        <v>16666.666666666668</v>
      </c>
      <c r="AO320" s="15" cm="1">
        <f t="array" ref="AO320">INDEX($K:$P,ROW(),MATCH(AO$3,$K$2:$P$2,0))/12</f>
        <v>16666.666666666668</v>
      </c>
      <c r="AP320" s="15" cm="1">
        <f t="array" ref="AP320">INDEX($K:$P,ROW(),MATCH(AP$3,$K$2:$P$2,0))/12</f>
        <v>16666.666666666668</v>
      </c>
      <c r="AQ320" s="15" cm="1">
        <f t="array" ref="AQ320">INDEX($K:$P,ROW(),MATCH(AQ$3,$K$2:$P$2,0))/12</f>
        <v>33333.333333333336</v>
      </c>
      <c r="AR320" s="15" cm="1">
        <f t="array" ref="AR320">INDEX($K:$P,ROW(),MATCH(AR$3,$K$2:$P$2,0))/12</f>
        <v>33333.333333333336</v>
      </c>
      <c r="AS320" s="15" cm="1">
        <f t="array" ref="AS320">INDEX($K:$P,ROW(),MATCH(AS$3,$K$2:$P$2,0))/12</f>
        <v>33333.333333333336</v>
      </c>
      <c r="AT320" s="15" cm="1">
        <f t="array" ref="AT320">INDEX($K:$P,ROW(),MATCH(AT$3,$K$2:$P$2,0))/12</f>
        <v>33333.333333333336</v>
      </c>
      <c r="AU320" s="15" cm="1">
        <f t="array" ref="AU320">INDEX($K:$P,ROW(),MATCH(AU$3,$K$2:$P$2,0))/12</f>
        <v>33333.333333333336</v>
      </c>
      <c r="AV320" s="15" cm="1">
        <f t="array" ref="AV320">INDEX($K:$P,ROW(),MATCH(AV$3,$K$2:$P$2,0))/12</f>
        <v>33333.333333333336</v>
      </c>
      <c r="AW320" s="15" cm="1">
        <f t="array" ref="AW320">INDEX($K:$P,ROW(),MATCH(AW$3,$K$2:$P$2,0))/12</f>
        <v>33333.333333333336</v>
      </c>
      <c r="AX320" s="15" cm="1">
        <f t="array" ref="AX320">INDEX($K:$P,ROW(),MATCH(AX$3,$K$2:$P$2,0))/12</f>
        <v>33333.333333333336</v>
      </c>
      <c r="AY320" s="15" cm="1">
        <f t="array" ref="AY320">INDEX($K:$P,ROW(),MATCH(AY$3,$K$2:$P$2,0))/12</f>
        <v>33333.333333333336</v>
      </c>
      <c r="AZ320" s="15" cm="1">
        <f t="array" ref="AZ320">INDEX($K:$P,ROW(),MATCH(AZ$3,$K$2:$P$2,0))/12</f>
        <v>33333.333333333336</v>
      </c>
      <c r="BA320" s="15" cm="1">
        <f t="array" ref="BA320">INDEX($K:$P,ROW(),MATCH(BA$3,$K$2:$P$2,0))/12</f>
        <v>33333.333333333336</v>
      </c>
      <c r="BB320" s="15" cm="1">
        <f t="array" ref="BB320">INDEX($K:$P,ROW(),MATCH(BB$3,$K$2:$P$2,0))/12</f>
        <v>33333.333333333336</v>
      </c>
      <c r="BC320" s="15" cm="1">
        <f t="array" ref="BC320">INDEX($K:$P,ROW(),MATCH(BC$3,$K$2:$P$2,0))/12</f>
        <v>66666.666666666672</v>
      </c>
      <c r="BD320" s="15" cm="1">
        <f t="array" ref="BD320">INDEX($K:$P,ROW(),MATCH(BD$3,$K$2:$P$2,0))/12</f>
        <v>66666.666666666672</v>
      </c>
      <c r="BE320" s="15" cm="1">
        <f t="array" ref="BE320">INDEX($K:$P,ROW(),MATCH(BE$3,$K$2:$P$2,0))/12</f>
        <v>66666.666666666672</v>
      </c>
      <c r="BF320" s="15" cm="1">
        <f t="array" ref="BF320">INDEX($K:$P,ROW(),MATCH(BF$3,$K$2:$P$2,0))/12</f>
        <v>66666.666666666672</v>
      </c>
      <c r="BG320" s="15" cm="1">
        <f t="array" ref="BG320">INDEX($K:$P,ROW(),MATCH(BG$3,$K$2:$P$2,0))/12</f>
        <v>66666.666666666672</v>
      </c>
      <c r="BH320" s="15" cm="1">
        <f t="array" ref="BH320">INDEX($K:$P,ROW(),MATCH(BH$3,$K$2:$P$2,0))/12</f>
        <v>66666.666666666672</v>
      </c>
      <c r="BI320" s="15" cm="1">
        <f t="array" ref="BI320">INDEX($K:$P,ROW(),MATCH(BI$3,$K$2:$P$2,0))/12</f>
        <v>66666.666666666672</v>
      </c>
      <c r="BJ320" s="15" cm="1">
        <f t="array" ref="BJ320">INDEX($K:$P,ROW(),MATCH(BJ$3,$K$2:$P$2,0))/12</f>
        <v>66666.666666666672</v>
      </c>
      <c r="BK320" s="15" cm="1">
        <f t="array" ref="BK320">INDEX($K:$P,ROW(),MATCH(BK$3,$K$2:$P$2,0))/12</f>
        <v>66666.666666666672</v>
      </c>
      <c r="BL320" s="15" cm="1">
        <f t="array" ref="BL320">INDEX($K:$P,ROW(),MATCH(BL$3,$K$2:$P$2,0))/12</f>
        <v>66666.666666666672</v>
      </c>
      <c r="BM320" s="15" cm="1">
        <f t="array" ref="BM320">INDEX($K:$P,ROW(),MATCH(BM$3,$K$2:$P$2,0))/12</f>
        <v>66666.666666666672</v>
      </c>
      <c r="BN320" s="15" cm="1">
        <f t="array" ref="BN320">INDEX($K:$P,ROW(),MATCH(BN$3,$K$2:$P$2,0))/12</f>
        <v>66666.666666666672</v>
      </c>
      <c r="BO320" s="15" cm="1">
        <f t="array" ref="BO320">INDEX($K:$P,ROW(),MATCH(BO$3,$K$2:$P$2,0))/12</f>
        <v>133333.33333333334</v>
      </c>
      <c r="BP320" s="15" cm="1">
        <f t="array" ref="BP320">INDEX($K:$P,ROW(),MATCH(BP$3,$K$2:$P$2,0))/12</f>
        <v>133333.33333333334</v>
      </c>
      <c r="BQ320" s="15" cm="1">
        <f t="array" ref="BQ320">INDEX($K:$P,ROW(),MATCH(BQ$3,$K$2:$P$2,0))/12</f>
        <v>133333.33333333334</v>
      </c>
      <c r="BR320" s="15" cm="1">
        <f t="array" ref="BR320">INDEX($K:$P,ROW(),MATCH(BR$3,$K$2:$P$2,0))/12</f>
        <v>133333.33333333334</v>
      </c>
      <c r="BS320" s="15" cm="1">
        <f t="array" ref="BS320">INDEX($K:$P,ROW(),MATCH(BS$3,$K$2:$P$2,0))/12</f>
        <v>133333.33333333334</v>
      </c>
      <c r="BT320" s="15" cm="1">
        <f t="array" ref="BT320">INDEX($K:$P,ROW(),MATCH(BT$3,$K$2:$P$2,0))/12</f>
        <v>133333.33333333334</v>
      </c>
      <c r="BU320" s="15" cm="1">
        <f t="array" ref="BU320">INDEX($K:$P,ROW(),MATCH(BU$3,$K$2:$P$2,0))/12</f>
        <v>133333.33333333334</v>
      </c>
      <c r="BV320" s="15" cm="1">
        <f t="array" ref="BV320">INDEX($K:$P,ROW(),MATCH(BV$3,$K$2:$P$2,0))/12</f>
        <v>133333.33333333334</v>
      </c>
      <c r="BW320" s="15" cm="1">
        <f t="array" ref="BW320">INDEX($K:$P,ROW(),MATCH(BW$3,$K$2:$P$2,0))/12</f>
        <v>133333.33333333334</v>
      </c>
      <c r="BX320" s="15" cm="1">
        <f t="array" ref="BX320">INDEX($K:$P,ROW(),MATCH(BX$3,$K$2:$P$2,0))/12</f>
        <v>133333.33333333334</v>
      </c>
      <c r="BY320" s="15" cm="1">
        <f t="array" ref="BY320">INDEX($K:$P,ROW(),MATCH(BY$3,$K$2:$P$2,0))/12</f>
        <v>133333.33333333334</v>
      </c>
      <c r="BZ320" s="15" cm="1">
        <f t="array" ref="BZ320">INDEX($K:$P,ROW(),MATCH(BZ$3,$K$2:$P$2,0))/12</f>
        <v>133333.33333333334</v>
      </c>
      <c r="CA320" s="15" cm="1">
        <f t="array" ref="CA320">INDEX($K:$P,ROW(),MATCH(CA$3,$K$2:$P$2,0))/12</f>
        <v>266666.66666666669</v>
      </c>
      <c r="CB320" s="15" cm="1">
        <f t="array" ref="CB320">INDEX($K:$P,ROW(),MATCH(CB$3,$K$2:$P$2,0))/12</f>
        <v>266666.66666666669</v>
      </c>
      <c r="CC320" s="15" cm="1">
        <f t="array" ref="CC320">INDEX($K:$P,ROW(),MATCH(CC$3,$K$2:$P$2,0))/12</f>
        <v>266666.66666666669</v>
      </c>
      <c r="CD320" s="15" cm="1">
        <f t="array" ref="CD320">INDEX($K:$P,ROW(),MATCH(CD$3,$K$2:$P$2,0))/12</f>
        <v>266666.66666666669</v>
      </c>
      <c r="CE320" s="15" cm="1">
        <f t="array" ref="CE320">INDEX($K:$P,ROW(),MATCH(CE$3,$K$2:$P$2,0))/12</f>
        <v>266666.66666666669</v>
      </c>
      <c r="CF320" s="15" cm="1">
        <f t="array" ref="CF320">INDEX($K:$P,ROW(),MATCH(CF$3,$K$2:$P$2,0))/12</f>
        <v>266666.66666666669</v>
      </c>
      <c r="CG320" s="15" cm="1">
        <f t="array" ref="CG320">INDEX($K:$P,ROW(),MATCH(CG$3,$K$2:$P$2,0))/12</f>
        <v>266666.66666666669</v>
      </c>
      <c r="CH320" s="15" cm="1">
        <f t="array" ref="CH320">INDEX($K:$P,ROW(),MATCH(CH$3,$K$2:$P$2,0))/12</f>
        <v>266666.66666666669</v>
      </c>
      <c r="CI320" s="15" cm="1">
        <f t="array" ref="CI320">INDEX($K:$P,ROW(),MATCH(CI$3,$K$2:$P$2,0))/12</f>
        <v>266666.66666666669</v>
      </c>
      <c r="CJ320" s="15" cm="1">
        <f t="array" ref="CJ320">INDEX($K:$P,ROW(),MATCH(CJ$3,$K$2:$P$2,0))/12</f>
        <v>266666.66666666669</v>
      </c>
      <c r="CK320" s="15" cm="1">
        <f t="array" ref="CK320">INDEX($K:$P,ROW(),MATCH(CK$3,$K$2:$P$2,0))/12</f>
        <v>266666.66666666669</v>
      </c>
      <c r="CL320" s="15" cm="1">
        <f t="array" ref="CL320">INDEX($K:$P,ROW(),MATCH(CL$3,$K$2:$P$2,0))/12</f>
        <v>266666.66666666669</v>
      </c>
    </row>
    <row r="321" spans="2:90" x14ac:dyDescent="0.4">
      <c r="B321" s="187" t="str">
        <f>IFERROR(SUBSTITUTE(TRIM(LEFT(B314,SEARCH("-",B314)-1)),":",""),SUBSTITUTE(B314,":",""))</f>
        <v>Volume driven</v>
      </c>
      <c r="D321" t="s">
        <v>783</v>
      </c>
      <c r="E321" s="8" t="str">
        <f t="shared" si="255"/>
        <v>321 SCENARIO-EV</v>
      </c>
      <c r="G321" t="s">
        <v>332</v>
      </c>
      <c r="H321" s="31"/>
      <c r="I321" s="73"/>
      <c r="J321" s="73"/>
      <c r="K321" s="39"/>
      <c r="L321" s="39"/>
      <c r="M321" s="39"/>
      <c r="N321" s="39"/>
      <c r="O321" s="39"/>
      <c r="P321" s="39"/>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row>
    <row r="322" spans="2:90" x14ac:dyDescent="0.4">
      <c r="B322" s="235" t="str">
        <f>IFERROR(SUBSTITUTE(TRIM(MID(B314, SEARCH("-", B314) + 1, LEN(B314))),":",""),"no unit")</f>
        <v>primary unit</v>
      </c>
      <c r="D322" t="s">
        <v>783</v>
      </c>
      <c r="E322" s="8" t="str">
        <f t="shared" si="255"/>
        <v>322 SCENARIO-EV</v>
      </c>
      <c r="G322" t="s">
        <v>332</v>
      </c>
      <c r="H322" s="31"/>
      <c r="I322" s="73"/>
      <c r="J322" s="73"/>
      <c r="K322" s="39"/>
      <c r="L322" s="39"/>
      <c r="M322" s="39"/>
      <c r="N322" s="39"/>
      <c r="O322" s="39"/>
      <c r="P322" s="39"/>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row>
    <row r="323" spans="2:90" x14ac:dyDescent="0.4">
      <c r="B323" s="132" t="s">
        <v>461</v>
      </c>
      <c r="D323" t="s">
        <v>783</v>
      </c>
      <c r="E323" s="8" t="str">
        <f t="shared" si="255"/>
        <v>323 SCENARIO-EV</v>
      </c>
      <c r="G323" t="s">
        <v>332</v>
      </c>
      <c r="H323" s="31"/>
      <c r="I323" s="73"/>
      <c r="J323" s="73"/>
      <c r="K323" s="39"/>
      <c r="L323" s="39"/>
      <c r="M323" s="39"/>
      <c r="N323" s="39"/>
      <c r="O323" s="39"/>
      <c r="P323" s="39"/>
      <c r="R323" s="38"/>
    </row>
    <row r="324" spans="2:90" x14ac:dyDescent="0.4">
      <c r="B324" s="132" t="s">
        <v>462</v>
      </c>
      <c r="D324" t="s">
        <v>783</v>
      </c>
      <c r="E324" s="8" t="str">
        <f t="shared" si="255"/>
        <v>324 SCENARIO-EV</v>
      </c>
      <c r="G324" t="s">
        <v>332</v>
      </c>
      <c r="H324" s="31"/>
      <c r="I324" s="73"/>
      <c r="J324" s="73"/>
      <c r="K324" s="39"/>
      <c r="L324" s="39"/>
      <c r="M324" s="39"/>
      <c r="N324" s="39"/>
      <c r="O324" s="39"/>
      <c r="P324" s="39"/>
      <c r="R324" s="38"/>
      <c r="S324" s="199" t="str">
        <f t="shared" ref="S324" si="257">ADDRESS(ROW(S320),COLUMN(S320))</f>
        <v>$S$320</v>
      </c>
      <c r="T324" s="199" t="str">
        <f t="shared" ref="T324:AX324" si="258">ADDRESS(ROW(T320),COLUMN(T320))</f>
        <v>$T$320</v>
      </c>
      <c r="U324" s="199" t="str">
        <f t="shared" si="258"/>
        <v>$U$320</v>
      </c>
      <c r="V324" s="199" t="str">
        <f t="shared" si="258"/>
        <v>$V$320</v>
      </c>
      <c r="W324" s="199" t="str">
        <f t="shared" si="258"/>
        <v>$W$320</v>
      </c>
      <c r="X324" s="199" t="str">
        <f t="shared" si="258"/>
        <v>$X$320</v>
      </c>
      <c r="Y324" s="199" t="str">
        <f t="shared" si="258"/>
        <v>$Y$320</v>
      </c>
      <c r="Z324" s="199" t="str">
        <f t="shared" si="258"/>
        <v>$Z$320</v>
      </c>
      <c r="AA324" s="199" t="str">
        <f t="shared" si="258"/>
        <v>$AA$320</v>
      </c>
      <c r="AB324" s="199" t="str">
        <f t="shared" si="258"/>
        <v>$AB$320</v>
      </c>
      <c r="AC324" s="199" t="str">
        <f t="shared" si="258"/>
        <v>$AC$320</v>
      </c>
      <c r="AD324" s="199" t="str">
        <f t="shared" si="258"/>
        <v>$AD$320</v>
      </c>
      <c r="AE324" s="199" t="str">
        <f t="shared" si="258"/>
        <v>$AE$320</v>
      </c>
      <c r="AF324" s="199" t="str">
        <f t="shared" si="258"/>
        <v>$AF$320</v>
      </c>
      <c r="AG324" s="199" t="str">
        <f t="shared" si="258"/>
        <v>$AG$320</v>
      </c>
      <c r="AH324" s="199" t="str">
        <f t="shared" si="258"/>
        <v>$AH$320</v>
      </c>
      <c r="AI324" s="199" t="str">
        <f t="shared" si="258"/>
        <v>$AI$320</v>
      </c>
      <c r="AJ324" s="199" t="str">
        <f t="shared" si="258"/>
        <v>$AJ$320</v>
      </c>
      <c r="AK324" s="199" t="str">
        <f t="shared" si="258"/>
        <v>$AK$320</v>
      </c>
      <c r="AL324" s="199" t="str">
        <f t="shared" si="258"/>
        <v>$AL$320</v>
      </c>
      <c r="AM324" s="199" t="str">
        <f t="shared" si="258"/>
        <v>$AM$320</v>
      </c>
      <c r="AN324" s="199" t="str">
        <f t="shared" si="258"/>
        <v>$AN$320</v>
      </c>
      <c r="AO324" s="199" t="str">
        <f t="shared" si="258"/>
        <v>$AO$320</v>
      </c>
      <c r="AP324" s="199" t="str">
        <f t="shared" si="258"/>
        <v>$AP$320</v>
      </c>
      <c r="AQ324" s="199" t="str">
        <f t="shared" si="258"/>
        <v>$AQ$320</v>
      </c>
      <c r="AR324" s="199" t="str">
        <f t="shared" si="258"/>
        <v>$AR$320</v>
      </c>
      <c r="AS324" s="199" t="str">
        <f t="shared" si="258"/>
        <v>$AS$320</v>
      </c>
      <c r="AT324" s="199" t="str">
        <f t="shared" si="258"/>
        <v>$AT$320</v>
      </c>
      <c r="AU324" s="199" t="str">
        <f t="shared" si="258"/>
        <v>$AU$320</v>
      </c>
      <c r="AV324" s="199" t="str">
        <f t="shared" si="258"/>
        <v>$AV$320</v>
      </c>
      <c r="AW324" s="199" t="str">
        <f t="shared" si="258"/>
        <v>$AW$320</v>
      </c>
      <c r="AX324" s="199" t="str">
        <f t="shared" si="258"/>
        <v>$AX$320</v>
      </c>
      <c r="AY324" s="199" t="str">
        <f t="shared" ref="AY324:CD324" si="259">ADDRESS(ROW(AY320),COLUMN(AY320))</f>
        <v>$AY$320</v>
      </c>
      <c r="AZ324" s="199" t="str">
        <f t="shared" si="259"/>
        <v>$AZ$320</v>
      </c>
      <c r="BA324" s="199" t="str">
        <f t="shared" si="259"/>
        <v>$BA$320</v>
      </c>
      <c r="BB324" s="199" t="str">
        <f t="shared" si="259"/>
        <v>$BB$320</v>
      </c>
      <c r="BC324" s="199" t="str">
        <f t="shared" si="259"/>
        <v>$BC$320</v>
      </c>
      <c r="BD324" s="199" t="str">
        <f t="shared" si="259"/>
        <v>$BD$320</v>
      </c>
      <c r="BE324" s="199" t="str">
        <f t="shared" si="259"/>
        <v>$BE$320</v>
      </c>
      <c r="BF324" s="199" t="str">
        <f t="shared" si="259"/>
        <v>$BF$320</v>
      </c>
      <c r="BG324" s="199" t="str">
        <f t="shared" si="259"/>
        <v>$BG$320</v>
      </c>
      <c r="BH324" s="199" t="str">
        <f t="shared" si="259"/>
        <v>$BH$320</v>
      </c>
      <c r="BI324" s="199" t="str">
        <f t="shared" si="259"/>
        <v>$BI$320</v>
      </c>
      <c r="BJ324" s="199" t="str">
        <f t="shared" si="259"/>
        <v>$BJ$320</v>
      </c>
      <c r="BK324" s="199" t="str">
        <f t="shared" si="259"/>
        <v>$BK$320</v>
      </c>
      <c r="BL324" s="199" t="str">
        <f t="shared" si="259"/>
        <v>$BL$320</v>
      </c>
      <c r="BM324" s="199" t="str">
        <f t="shared" si="259"/>
        <v>$BM$320</v>
      </c>
      <c r="BN324" s="199" t="str">
        <f t="shared" si="259"/>
        <v>$BN$320</v>
      </c>
      <c r="BO324" s="199" t="str">
        <f t="shared" si="259"/>
        <v>$BO$320</v>
      </c>
      <c r="BP324" s="199" t="str">
        <f t="shared" si="259"/>
        <v>$BP$320</v>
      </c>
      <c r="BQ324" s="199" t="str">
        <f t="shared" si="259"/>
        <v>$BQ$320</v>
      </c>
      <c r="BR324" s="199" t="str">
        <f t="shared" si="259"/>
        <v>$BR$320</v>
      </c>
      <c r="BS324" s="199" t="str">
        <f t="shared" si="259"/>
        <v>$BS$320</v>
      </c>
      <c r="BT324" s="199" t="str">
        <f t="shared" si="259"/>
        <v>$BT$320</v>
      </c>
      <c r="BU324" s="199" t="str">
        <f t="shared" si="259"/>
        <v>$BU$320</v>
      </c>
      <c r="BV324" s="199" t="str">
        <f t="shared" si="259"/>
        <v>$BV$320</v>
      </c>
      <c r="BW324" s="199" t="str">
        <f t="shared" si="259"/>
        <v>$BW$320</v>
      </c>
      <c r="BX324" s="199" t="str">
        <f t="shared" si="259"/>
        <v>$BX$320</v>
      </c>
      <c r="BY324" s="199" t="str">
        <f t="shared" si="259"/>
        <v>$BY$320</v>
      </c>
      <c r="BZ324" s="199" t="str">
        <f t="shared" si="259"/>
        <v>$BZ$320</v>
      </c>
      <c r="CA324" s="199" t="str">
        <f t="shared" si="259"/>
        <v>$CA$320</v>
      </c>
      <c r="CB324" s="199" t="str">
        <f t="shared" si="259"/>
        <v>$CB$320</v>
      </c>
      <c r="CC324" s="199" t="str">
        <f t="shared" si="259"/>
        <v>$CC$320</v>
      </c>
      <c r="CD324" s="199" t="str">
        <f t="shared" si="259"/>
        <v>$CD$320</v>
      </c>
      <c r="CE324" s="199" t="str">
        <f t="shared" ref="CE324:CK324" si="260">ADDRESS(ROW(CE320),COLUMN(CE320))</f>
        <v>$CE$320</v>
      </c>
      <c r="CF324" s="199" t="str">
        <f t="shared" si="260"/>
        <v>$CF$320</v>
      </c>
      <c r="CG324" s="199" t="str">
        <f t="shared" si="260"/>
        <v>$CG$320</v>
      </c>
      <c r="CH324" s="199" t="str">
        <f t="shared" si="260"/>
        <v>$CH$320</v>
      </c>
      <c r="CI324" s="199" t="str">
        <f t="shared" si="260"/>
        <v>$CI$320</v>
      </c>
      <c r="CJ324" s="199" t="str">
        <f t="shared" si="260"/>
        <v>$CJ$320</v>
      </c>
      <c r="CK324" s="199" t="str">
        <f t="shared" si="260"/>
        <v>$CK$320</v>
      </c>
      <c r="CL324" s="199" t="str">
        <f t="shared" ref="CL324" si="261">ADDRESS(ROW(CL320),COLUMN(CL320))</f>
        <v>$CL$320</v>
      </c>
    </row>
    <row r="325" spans="2:90" x14ac:dyDescent="0.4">
      <c r="B325" s="8" t="s">
        <v>488</v>
      </c>
      <c r="D325" t="s">
        <v>783</v>
      </c>
      <c r="E325" s="8" t="str">
        <f t="shared" si="255"/>
        <v>325 SCENARIO-EV</v>
      </c>
      <c r="G325" t="s">
        <v>332</v>
      </c>
      <c r="H325" s="31"/>
      <c r="I325" s="73"/>
      <c r="J325" s="73"/>
      <c r="K325" s="39"/>
      <c r="L325" s="39"/>
      <c r="M325" s="39"/>
      <c r="N325" s="39"/>
      <c r="O325" s="39"/>
      <c r="P325" s="39"/>
      <c r="R325" s="38"/>
      <c r="S325" s="199"/>
      <c r="T325" s="199"/>
      <c r="U325" s="199"/>
      <c r="V325" s="199"/>
      <c r="W325" s="199"/>
      <c r="X325" s="199"/>
      <c r="Y325" s="199"/>
      <c r="Z325" s="199"/>
      <c r="AA325" s="199"/>
      <c r="AB325" s="199"/>
      <c r="AC325" s="199"/>
      <c r="AD325" s="199"/>
      <c r="AE325" s="199"/>
      <c r="AF325" s="199"/>
      <c r="AG325" s="199"/>
      <c r="AH325" s="199"/>
      <c r="AI325" s="199"/>
      <c r="AJ325" s="199"/>
      <c r="AK325" s="199"/>
      <c r="AL325" s="199"/>
      <c r="AM325" s="199"/>
      <c r="AN325" s="199"/>
      <c r="AO325" s="199"/>
      <c r="AP325" s="199"/>
      <c r="AQ325" s="199"/>
      <c r="AR325" s="199"/>
      <c r="AS325" s="199"/>
      <c r="AT325" s="199"/>
      <c r="AU325" s="199"/>
      <c r="AV325" s="199"/>
      <c r="AW325" s="199"/>
      <c r="AX325" s="199"/>
      <c r="AY325" s="199"/>
      <c r="AZ325" s="199"/>
      <c r="BA325" s="199"/>
      <c r="BB325" s="199"/>
      <c r="BC325" s="199"/>
      <c r="BD325" s="199"/>
      <c r="BE325" s="199"/>
      <c r="BF325" s="199"/>
      <c r="BG325" s="199"/>
      <c r="BH325" s="199"/>
      <c r="BI325" s="199"/>
      <c r="BJ325" s="199"/>
      <c r="BK325" s="199"/>
      <c r="BL325" s="199"/>
      <c r="BM325" s="199"/>
      <c r="BN325" s="199"/>
      <c r="BO325" s="199"/>
      <c r="BP325" s="199"/>
      <c r="BQ325" s="199"/>
      <c r="BR325" s="199"/>
      <c r="BS325" s="199"/>
      <c r="BT325" s="199"/>
      <c r="BU325" s="199"/>
      <c r="BV325" s="199"/>
      <c r="BW325" s="199"/>
      <c r="BX325" s="199"/>
      <c r="BY325" s="199"/>
      <c r="BZ325" s="199"/>
      <c r="CA325" s="199"/>
      <c r="CB325" s="199"/>
      <c r="CC325" s="199"/>
      <c r="CD325" s="199"/>
      <c r="CE325" s="199"/>
      <c r="CF325" s="199"/>
      <c r="CG325" s="199"/>
      <c r="CH325" s="199"/>
      <c r="CI325" s="199"/>
      <c r="CJ325" s="199"/>
      <c r="CK325" s="199"/>
      <c r="CL325" s="199"/>
    </row>
    <row r="326" spans="2:90" x14ac:dyDescent="0.4">
      <c r="B326" s="8" t="s">
        <v>494</v>
      </c>
      <c r="D326" t="s">
        <v>783</v>
      </c>
      <c r="E326" s="8" t="str">
        <f t="shared" si="255"/>
        <v>326 SCENARIO-EV</v>
      </c>
      <c r="G326" t="s">
        <v>332</v>
      </c>
      <c r="H326" s="31"/>
      <c r="I326" s="73"/>
      <c r="J326" s="73"/>
      <c r="K326" s="39"/>
      <c r="L326" s="39"/>
      <c r="M326" s="39"/>
      <c r="N326" s="39"/>
      <c r="O326" s="39"/>
      <c r="P326" s="39"/>
      <c r="R326" s="38"/>
      <c r="S326" s="199"/>
      <c r="T326" s="199"/>
      <c r="U326" s="199"/>
      <c r="V326" s="199"/>
      <c r="W326" s="199"/>
      <c r="X326" s="199"/>
      <c r="Y326" s="199"/>
      <c r="Z326" s="199"/>
      <c r="AA326" s="199"/>
      <c r="AB326" s="199"/>
      <c r="AC326" s="199"/>
      <c r="AD326" s="199"/>
      <c r="AE326" s="199"/>
      <c r="AF326" s="199"/>
      <c r="AG326" s="199"/>
      <c r="AH326" s="199"/>
      <c r="AI326" s="199"/>
      <c r="AJ326" s="199"/>
      <c r="AK326" s="199"/>
      <c r="AL326" s="199"/>
      <c r="AM326" s="199"/>
      <c r="AN326" s="199"/>
      <c r="AO326" s="199"/>
      <c r="AP326" s="199"/>
      <c r="AQ326" s="199"/>
      <c r="AR326" s="199"/>
      <c r="AS326" s="199"/>
      <c r="AT326" s="199"/>
      <c r="AU326" s="199"/>
      <c r="AV326" s="199"/>
      <c r="AW326" s="199"/>
      <c r="AX326" s="199"/>
      <c r="AY326" s="199"/>
      <c r="AZ326" s="199"/>
      <c r="BA326" s="199"/>
      <c r="BB326" s="199"/>
      <c r="BC326" s="199"/>
      <c r="BD326" s="199"/>
      <c r="BE326" s="199"/>
      <c r="BF326" s="199"/>
      <c r="BG326" s="199"/>
      <c r="BH326" s="199"/>
      <c r="BI326" s="199"/>
      <c r="BJ326" s="199"/>
      <c r="BK326" s="199"/>
      <c r="BL326" s="199"/>
      <c r="BM326" s="199"/>
      <c r="BN326" s="199"/>
      <c r="BO326" s="199"/>
      <c r="BP326" s="199"/>
      <c r="BQ326" s="199"/>
      <c r="BR326" s="199"/>
      <c r="BS326" s="199"/>
      <c r="BT326" s="199"/>
      <c r="BU326" s="199"/>
      <c r="BV326" s="199"/>
      <c r="BW326" s="199"/>
      <c r="BX326" s="199"/>
      <c r="BY326" s="199"/>
      <c r="BZ326" s="199"/>
      <c r="CA326" s="199"/>
      <c r="CB326" s="199"/>
      <c r="CC326" s="199"/>
      <c r="CD326" s="199"/>
      <c r="CE326" s="199"/>
      <c r="CF326" s="199"/>
      <c r="CG326" s="199"/>
      <c r="CH326" s="199"/>
      <c r="CI326" s="199"/>
      <c r="CJ326" s="199"/>
      <c r="CK326" s="199"/>
      <c r="CL326" s="199"/>
    </row>
    <row r="327" spans="2:90" x14ac:dyDescent="0.4">
      <c r="B327" s="8" t="s">
        <v>463</v>
      </c>
      <c r="D327" t="s">
        <v>783</v>
      </c>
      <c r="E327" s="8" t="str">
        <f t="shared" si="255"/>
        <v>327 SCENARIO-EV</v>
      </c>
      <c r="G327" t="s">
        <v>332</v>
      </c>
      <c r="H327" s="31"/>
      <c r="I327" s="73"/>
      <c r="J327" s="73"/>
      <c r="K327" s="39"/>
      <c r="L327" s="39"/>
      <c r="M327" s="39"/>
      <c r="N327" s="39"/>
      <c r="O327" s="39"/>
      <c r="P327" s="39"/>
      <c r="R327" s="38"/>
      <c r="S327" s="199"/>
      <c r="T327" s="199"/>
      <c r="U327" s="199"/>
      <c r="V327" s="199"/>
      <c r="W327" s="199"/>
      <c r="X327" s="199"/>
      <c r="Y327" s="199"/>
      <c r="Z327" s="199"/>
      <c r="AA327" s="199"/>
      <c r="AB327" s="199"/>
      <c r="AC327" s="199"/>
      <c r="AD327" s="199"/>
      <c r="AE327" s="199"/>
      <c r="AF327" s="199"/>
      <c r="AG327" s="199"/>
      <c r="AH327" s="199"/>
      <c r="AI327" s="199"/>
      <c r="AJ327" s="199"/>
      <c r="AK327" s="199"/>
      <c r="AL327" s="199"/>
      <c r="AM327" s="199"/>
      <c r="AN327" s="199"/>
      <c r="AO327" s="199"/>
      <c r="AP327" s="199"/>
      <c r="AQ327" s="199"/>
      <c r="AR327" s="199"/>
      <c r="AS327" s="199"/>
      <c r="AT327" s="199"/>
      <c r="AU327" s="199"/>
      <c r="AV327" s="199"/>
      <c r="AW327" s="199"/>
      <c r="AX327" s="199"/>
      <c r="AY327" s="199"/>
      <c r="AZ327" s="199"/>
      <c r="BA327" s="199"/>
      <c r="BB327" s="199"/>
      <c r="BC327" s="199"/>
      <c r="BD327" s="199"/>
      <c r="BE327" s="199"/>
      <c r="BF327" s="199"/>
      <c r="BG327" s="199"/>
      <c r="BH327" s="199"/>
      <c r="BI327" s="199"/>
      <c r="BJ327" s="199"/>
      <c r="BK327" s="199"/>
      <c r="BL327" s="199"/>
      <c r="BM327" s="199"/>
      <c r="BN327" s="199"/>
      <c r="BO327" s="199"/>
      <c r="BP327" s="199"/>
      <c r="BQ327" s="199"/>
      <c r="BR327" s="199"/>
      <c r="BS327" s="199"/>
      <c r="BT327" s="199"/>
      <c r="BU327" s="199"/>
      <c r="BV327" s="199"/>
      <c r="BW327" s="199"/>
      <c r="BX327" s="199"/>
      <c r="BY327" s="199"/>
      <c r="BZ327" s="199"/>
      <c r="CA327" s="199"/>
      <c r="CB327" s="199"/>
      <c r="CC327" s="199"/>
      <c r="CD327" s="199"/>
      <c r="CE327" s="199"/>
      <c r="CF327" s="199"/>
      <c r="CG327" s="199"/>
      <c r="CH327" s="199"/>
      <c r="CI327" s="199"/>
      <c r="CJ327" s="199"/>
      <c r="CK327" s="199"/>
      <c r="CL327" s="199"/>
    </row>
    <row r="328" spans="2:90" x14ac:dyDescent="0.4">
      <c r="B328" s="8" t="s">
        <v>464</v>
      </c>
      <c r="D328" t="s">
        <v>783</v>
      </c>
      <c r="E328" s="8" t="str">
        <f t="shared" si="255"/>
        <v>328 SCENARIO-EV</v>
      </c>
      <c r="G328" t="s">
        <v>332</v>
      </c>
      <c r="H328" s="31"/>
      <c r="I328" s="73"/>
      <c r="J328" s="73"/>
      <c r="K328" s="39"/>
      <c r="L328" s="39"/>
      <c r="M328" s="39"/>
      <c r="N328" s="39"/>
      <c r="O328" s="39"/>
      <c r="P328" s="39"/>
      <c r="R328" s="38"/>
      <c r="S328" s="199"/>
      <c r="T328" s="199"/>
      <c r="U328" s="199"/>
      <c r="V328" s="199"/>
      <c r="W328" s="199"/>
      <c r="X328" s="199"/>
      <c r="Y328" s="199"/>
      <c r="Z328" s="199"/>
      <c r="AA328" s="199"/>
      <c r="AB328" s="199"/>
      <c r="AC328" s="199"/>
      <c r="AD328" s="199"/>
      <c r="AE328" s="199"/>
      <c r="AF328" s="199"/>
      <c r="AG328" s="199"/>
      <c r="AH328" s="199"/>
      <c r="AI328" s="199"/>
      <c r="AJ328" s="199"/>
      <c r="AK328" s="199"/>
      <c r="AL328" s="199"/>
      <c r="AM328" s="199"/>
      <c r="AN328" s="199"/>
      <c r="AO328" s="199"/>
      <c r="AP328" s="199"/>
      <c r="AQ328" s="199"/>
      <c r="AR328" s="199"/>
      <c r="AS328" s="199"/>
      <c r="AT328" s="199"/>
      <c r="AU328" s="199"/>
      <c r="AV328" s="199"/>
      <c r="AW328" s="199"/>
      <c r="AX328" s="199"/>
      <c r="AY328" s="199"/>
      <c r="AZ328" s="199"/>
      <c r="BA328" s="199"/>
      <c r="BB328" s="199"/>
      <c r="BC328" s="199"/>
      <c r="BD328" s="199"/>
      <c r="BE328" s="199"/>
      <c r="BF328" s="199"/>
      <c r="BG328" s="199"/>
      <c r="BH328" s="199"/>
      <c r="BI328" s="199"/>
      <c r="BJ328" s="199"/>
      <c r="BK328" s="199"/>
      <c r="BL328" s="199"/>
      <c r="BM328" s="199"/>
      <c r="BN328" s="199"/>
      <c r="BO328" s="199"/>
      <c r="BP328" s="199"/>
      <c r="BQ328" s="199"/>
      <c r="BR328" s="199"/>
      <c r="BS328" s="199"/>
      <c r="BT328" s="199"/>
      <c r="BU328" s="199"/>
      <c r="BV328" s="199"/>
      <c r="BW328" s="199"/>
      <c r="BX328" s="199"/>
      <c r="BY328" s="199"/>
      <c r="BZ328" s="199"/>
      <c r="CA328" s="199"/>
      <c r="CB328" s="199"/>
      <c r="CC328" s="199"/>
      <c r="CD328" s="199"/>
      <c r="CE328" s="199"/>
      <c r="CF328" s="199"/>
      <c r="CG328" s="199"/>
      <c r="CH328" s="199"/>
      <c r="CI328" s="199"/>
      <c r="CJ328" s="199"/>
      <c r="CK328" s="199"/>
      <c r="CL328" s="199"/>
    </row>
    <row r="329" spans="2:90" x14ac:dyDescent="0.4">
      <c r="B329" s="181" t="s">
        <v>459</v>
      </c>
      <c r="E329" s="8"/>
      <c r="H329" s="182"/>
      <c r="I329" s="183"/>
      <c r="J329" s="183"/>
      <c r="K329" s="184"/>
      <c r="L329" s="184"/>
      <c r="M329" s="184"/>
      <c r="N329" s="184"/>
      <c r="O329" s="184"/>
      <c r="P329" s="184"/>
      <c r="R329" s="185"/>
      <c r="S329" s="186"/>
      <c r="T329" s="186"/>
      <c r="U329" s="186"/>
      <c r="V329" s="186"/>
      <c r="W329" s="186"/>
      <c r="X329" s="186"/>
      <c r="Y329" s="186"/>
      <c r="Z329" s="186"/>
      <c r="AA329" s="186"/>
      <c r="AB329" s="186"/>
      <c r="AC329" s="186"/>
      <c r="AD329" s="186"/>
      <c r="AE329" s="186"/>
      <c r="AF329" s="186"/>
      <c r="AG329" s="186"/>
      <c r="AH329" s="186"/>
      <c r="AI329" s="186"/>
      <c r="AJ329" s="186"/>
      <c r="AK329" s="186"/>
      <c r="AL329" s="186"/>
      <c r="AM329" s="186"/>
      <c r="AN329" s="186"/>
      <c r="AO329" s="186"/>
      <c r="AP329" s="186"/>
      <c r="AQ329" s="186"/>
      <c r="AR329" s="186"/>
      <c r="AS329" s="186"/>
      <c r="AT329" s="186"/>
      <c r="AU329" s="186"/>
      <c r="AV329" s="186"/>
      <c r="AW329" s="186"/>
      <c r="AX329" s="186"/>
      <c r="AY329" s="186"/>
      <c r="AZ329" s="186"/>
      <c r="BA329" s="186"/>
      <c r="BB329" s="186"/>
      <c r="BC329" s="186"/>
      <c r="BD329" s="186"/>
      <c r="BE329" s="186"/>
      <c r="BF329" s="186"/>
      <c r="BG329" s="186"/>
      <c r="BH329" s="186"/>
      <c r="BI329" s="186"/>
      <c r="BJ329" s="186"/>
      <c r="BK329" s="186"/>
      <c r="BL329" s="186"/>
      <c r="BM329" s="186"/>
      <c r="BN329" s="186"/>
      <c r="BO329" s="186"/>
      <c r="BP329" s="186"/>
      <c r="BQ329" s="186"/>
      <c r="BR329" s="186"/>
      <c r="BS329" s="186"/>
      <c r="BT329" s="186"/>
      <c r="BU329" s="186"/>
      <c r="BV329" s="186"/>
      <c r="BW329" s="186"/>
      <c r="BX329" s="186"/>
      <c r="BY329" s="186"/>
      <c r="BZ329" s="186"/>
      <c r="CA329" s="186"/>
      <c r="CB329" s="186"/>
      <c r="CC329" s="186"/>
      <c r="CD329" s="186"/>
      <c r="CE329" s="186"/>
      <c r="CF329" s="186"/>
      <c r="CG329" s="186"/>
      <c r="CH329" s="186"/>
      <c r="CI329" s="186"/>
      <c r="CJ329" s="186"/>
      <c r="CK329" s="186"/>
      <c r="CL329" s="186"/>
    </row>
    <row r="330" spans="2:90" x14ac:dyDescent="0.4">
      <c r="B330" s="188" t="s">
        <v>474</v>
      </c>
      <c r="E330" s="8"/>
      <c r="H330" s="182"/>
      <c r="I330" s="183"/>
      <c r="J330" s="183"/>
      <c r="K330" s="184"/>
      <c r="L330" s="184"/>
      <c r="M330" s="184"/>
      <c r="N330" s="184"/>
      <c r="O330" s="184"/>
      <c r="P330" s="184"/>
      <c r="R330" s="185"/>
      <c r="S330" s="186"/>
      <c r="T330" s="186"/>
      <c r="U330" s="186"/>
      <c r="V330" s="186"/>
      <c r="W330" s="186"/>
      <c r="X330" s="186"/>
      <c r="Y330" s="186"/>
      <c r="Z330" s="186"/>
      <c r="AA330" s="186"/>
      <c r="AB330" s="186"/>
      <c r="AC330" s="186"/>
      <c r="AD330" s="186"/>
      <c r="AE330" s="186"/>
      <c r="AF330" s="186"/>
      <c r="AG330" s="186"/>
      <c r="AH330" s="186"/>
      <c r="AI330" s="186"/>
      <c r="AJ330" s="186"/>
      <c r="AK330" s="186"/>
      <c r="AL330" s="186"/>
      <c r="AM330" s="186"/>
      <c r="AN330" s="186"/>
      <c r="AO330" s="186"/>
      <c r="AP330" s="186"/>
      <c r="AQ330" s="186"/>
      <c r="AR330" s="186"/>
      <c r="AS330" s="186"/>
      <c r="AT330" s="186"/>
      <c r="AU330" s="186"/>
      <c r="AV330" s="186"/>
      <c r="AW330" s="186"/>
      <c r="AX330" s="186"/>
      <c r="AY330" s="186"/>
      <c r="AZ330" s="186"/>
      <c r="BA330" s="186"/>
      <c r="BB330" s="186"/>
      <c r="BC330" s="186"/>
      <c r="BD330" s="186"/>
      <c r="BE330" s="186"/>
      <c r="BF330" s="186"/>
      <c r="BG330" s="186"/>
      <c r="BH330" s="186"/>
      <c r="BI330" s="186"/>
      <c r="BJ330" s="186"/>
      <c r="BK330" s="186"/>
      <c r="BL330" s="186"/>
      <c r="BM330" s="186"/>
      <c r="BN330" s="186"/>
      <c r="BO330" s="186"/>
      <c r="BP330" s="186"/>
      <c r="BQ330" s="186"/>
      <c r="BR330" s="186"/>
      <c r="BS330" s="186"/>
      <c r="BT330" s="186"/>
      <c r="BU330" s="186"/>
      <c r="BV330" s="186"/>
      <c r="BW330" s="186"/>
      <c r="BX330" s="186"/>
      <c r="BY330" s="186"/>
      <c r="BZ330" s="186"/>
      <c r="CA330" s="186"/>
      <c r="CB330" s="186"/>
      <c r="CC330" s="186"/>
      <c r="CD330" s="186"/>
      <c r="CE330" s="186"/>
      <c r="CF330" s="186"/>
      <c r="CG330" s="186"/>
      <c r="CH330" s="186"/>
      <c r="CI330" s="186"/>
      <c r="CJ330" s="186"/>
      <c r="CK330" s="186"/>
      <c r="CL330" s="186"/>
    </row>
    <row r="331" spans="2:90" x14ac:dyDescent="0.4">
      <c r="B331" s="167"/>
      <c r="E331" s="8"/>
      <c r="H331" s="31"/>
      <c r="I331" s="73"/>
      <c r="J331" s="73"/>
      <c r="K331" s="39"/>
      <c r="L331" s="39"/>
      <c r="M331" s="39"/>
      <c r="N331" s="39"/>
      <c r="O331" s="39"/>
      <c r="P331" s="39"/>
      <c r="R331" s="38"/>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66" t="s">
        <v>517</v>
      </c>
      <c r="C332" s="31"/>
      <c r="D332" t="s">
        <v>784</v>
      </c>
      <c r="E332" s="8" t="str">
        <f t="shared" ref="E332:E342" si="262">ROW()&amp;" "&amp;D332</f>
        <v>332 CAGRP-EV</v>
      </c>
      <c r="F332" t="s">
        <v>454</v>
      </c>
      <c r="G332" s="31" t="s">
        <v>243</v>
      </c>
      <c r="H332" s="22"/>
      <c r="I332" s="287"/>
      <c r="J332" s="287"/>
      <c r="K332" s="22"/>
      <c r="L332" s="22"/>
      <c r="M332" s="22"/>
      <c r="N332" s="22"/>
      <c r="O332" s="22"/>
      <c r="P332" s="22"/>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row>
    <row r="333" spans="2:90" x14ac:dyDescent="0.4">
      <c r="B333" s="124" t="str">
        <f ca="1">OFFSET(B333,ROW(B344)-ROW(B333),0)</f>
        <v># of units</v>
      </c>
      <c r="C333" t="s">
        <v>964</v>
      </c>
      <c r="D333" t="s">
        <v>784</v>
      </c>
      <c r="E333" s="8" t="str">
        <f t="shared" si="262"/>
        <v>333 CAGRP-EV</v>
      </c>
      <c r="G333" t="str">
        <f>E333</f>
        <v>333 CAGRP-EV</v>
      </c>
      <c r="H333" s="12"/>
      <c r="I333" s="60"/>
      <c r="J333" s="60"/>
      <c r="K333" s="17">
        <v>100000</v>
      </c>
      <c r="L333" s="17">
        <f>K333*(1+L334)</f>
        <v>103000</v>
      </c>
      <c r="M333" s="17">
        <f>L333*(1+M334)</f>
        <v>106090</v>
      </c>
      <c r="N333" s="17">
        <f>M333*(1+N334)</f>
        <v>109272.7</v>
      </c>
      <c r="O333" s="17">
        <f>N333*(1+O334)</f>
        <v>112550.88099999999</v>
      </c>
      <c r="P333" s="17">
        <f>O333*(1+P334)</f>
        <v>115927.40742999999</v>
      </c>
      <c r="R333" s="15"/>
      <c r="S333" s="15" cm="1">
        <f t="array" ref="S333">INDEX($K:$P,ROW(),MATCH(S$3,$K$2:$P$2,0))/12</f>
        <v>8333.3333333333339</v>
      </c>
      <c r="T333" s="15" cm="1">
        <f t="array" ref="T333">INDEX($K:$P,ROW(),MATCH(T$3,$K$2:$P$2,0))/12</f>
        <v>8333.3333333333339</v>
      </c>
      <c r="U333" s="15" cm="1">
        <f t="array" ref="U333">INDEX($K:$P,ROW(),MATCH(U$3,$K$2:$P$2,0))/12</f>
        <v>8333.3333333333339</v>
      </c>
      <c r="V333" s="15" cm="1">
        <f t="array" ref="V333">INDEX($K:$P,ROW(),MATCH(V$3,$K$2:$P$2,0))/12</f>
        <v>8333.3333333333339</v>
      </c>
      <c r="W333" s="15" cm="1">
        <f t="array" ref="W333">INDEX($K:$P,ROW(),MATCH(W$3,$K$2:$P$2,0))/12</f>
        <v>8333.3333333333339</v>
      </c>
      <c r="X333" s="15" cm="1">
        <f t="array" ref="X333">INDEX($K:$P,ROW(),MATCH(X$3,$K$2:$P$2,0))/12</f>
        <v>8333.3333333333339</v>
      </c>
      <c r="Y333" s="15" cm="1">
        <f t="array" ref="Y333">INDEX($K:$P,ROW(),MATCH(Y$3,$K$2:$P$2,0))/12</f>
        <v>8333.3333333333339</v>
      </c>
      <c r="Z333" s="15" cm="1">
        <f t="array" ref="Z333">INDEX($K:$P,ROW(),MATCH(Z$3,$K$2:$P$2,0))/12</f>
        <v>8333.3333333333339</v>
      </c>
      <c r="AA333" s="15" cm="1">
        <f t="array" ref="AA333">INDEX($K:$P,ROW(),MATCH(AA$3,$K$2:$P$2,0))/12</f>
        <v>8333.3333333333339</v>
      </c>
      <c r="AB333" s="15" cm="1">
        <f t="array" ref="AB333">INDEX($K:$P,ROW(),MATCH(AB$3,$K$2:$P$2,0))/12</f>
        <v>8333.3333333333339</v>
      </c>
      <c r="AC333" s="15" cm="1">
        <f t="array" ref="AC333">INDEX($K:$P,ROW(),MATCH(AC$3,$K$2:$P$2,0))/12</f>
        <v>8333.3333333333339</v>
      </c>
      <c r="AD333" s="15" cm="1">
        <f t="array" ref="AD333">INDEX($K:$P,ROW(),MATCH(AD$3,$K$2:$P$2,0))/12</f>
        <v>8333.3333333333339</v>
      </c>
      <c r="AE333" s="15" cm="1">
        <f t="array" ref="AE333">INDEX($K:$P,ROW(),MATCH(AE$3,$K$2:$P$2,0))/12</f>
        <v>8583.3333333333339</v>
      </c>
      <c r="AF333" s="15" cm="1">
        <f t="array" ref="AF333">INDEX($K:$P,ROW(),MATCH(AF$3,$K$2:$P$2,0))/12</f>
        <v>8583.3333333333339</v>
      </c>
      <c r="AG333" s="15" cm="1">
        <f t="array" ref="AG333">INDEX($K:$P,ROW(),MATCH(AG$3,$K$2:$P$2,0))/12</f>
        <v>8583.3333333333339</v>
      </c>
      <c r="AH333" s="15" cm="1">
        <f t="array" ref="AH333">INDEX($K:$P,ROW(),MATCH(AH$3,$K$2:$P$2,0))/12</f>
        <v>8583.3333333333339</v>
      </c>
      <c r="AI333" s="15" cm="1">
        <f t="array" ref="AI333">INDEX($K:$P,ROW(),MATCH(AI$3,$K$2:$P$2,0))/12</f>
        <v>8583.3333333333339</v>
      </c>
      <c r="AJ333" s="15" cm="1">
        <f t="array" ref="AJ333">INDEX($K:$P,ROW(),MATCH(AJ$3,$K$2:$P$2,0))/12</f>
        <v>8583.3333333333339</v>
      </c>
      <c r="AK333" s="15" cm="1">
        <f t="array" ref="AK333">INDEX($K:$P,ROW(),MATCH(AK$3,$K$2:$P$2,0))/12</f>
        <v>8583.3333333333339</v>
      </c>
      <c r="AL333" s="15" cm="1">
        <f t="array" ref="AL333">INDEX($K:$P,ROW(),MATCH(AL$3,$K$2:$P$2,0))/12</f>
        <v>8583.3333333333339</v>
      </c>
      <c r="AM333" s="15" cm="1">
        <f t="array" ref="AM333">INDEX($K:$P,ROW(),MATCH(AM$3,$K$2:$P$2,0))/12</f>
        <v>8583.3333333333339</v>
      </c>
      <c r="AN333" s="15" cm="1">
        <f t="array" ref="AN333">INDEX($K:$P,ROW(),MATCH(AN$3,$K$2:$P$2,0))/12</f>
        <v>8583.3333333333339</v>
      </c>
      <c r="AO333" s="15" cm="1">
        <f t="array" ref="AO333">INDEX($K:$P,ROW(),MATCH(AO$3,$K$2:$P$2,0))/12</f>
        <v>8583.3333333333339</v>
      </c>
      <c r="AP333" s="15" cm="1">
        <f t="array" ref="AP333">INDEX($K:$P,ROW(),MATCH(AP$3,$K$2:$P$2,0))/12</f>
        <v>8583.3333333333339</v>
      </c>
      <c r="AQ333" s="15" cm="1">
        <f t="array" ref="AQ333">INDEX($K:$P,ROW(),MATCH(AQ$3,$K$2:$P$2,0))/12</f>
        <v>8840.8333333333339</v>
      </c>
      <c r="AR333" s="15" cm="1">
        <f t="array" ref="AR333">INDEX($K:$P,ROW(),MATCH(AR$3,$K$2:$P$2,0))/12</f>
        <v>8840.8333333333339</v>
      </c>
      <c r="AS333" s="15" cm="1">
        <f t="array" ref="AS333">INDEX($K:$P,ROW(),MATCH(AS$3,$K$2:$P$2,0))/12</f>
        <v>8840.8333333333339</v>
      </c>
      <c r="AT333" s="15" cm="1">
        <f t="array" ref="AT333">INDEX($K:$P,ROW(),MATCH(AT$3,$K$2:$P$2,0))/12</f>
        <v>8840.8333333333339</v>
      </c>
      <c r="AU333" s="15" cm="1">
        <f t="array" ref="AU333">INDEX($K:$P,ROW(),MATCH(AU$3,$K$2:$P$2,0))/12</f>
        <v>8840.8333333333339</v>
      </c>
      <c r="AV333" s="15" cm="1">
        <f t="array" ref="AV333">INDEX($K:$P,ROW(),MATCH(AV$3,$K$2:$P$2,0))/12</f>
        <v>8840.8333333333339</v>
      </c>
      <c r="AW333" s="15" cm="1">
        <f t="array" ref="AW333">INDEX($K:$P,ROW(),MATCH(AW$3,$K$2:$P$2,0))/12</f>
        <v>8840.8333333333339</v>
      </c>
      <c r="AX333" s="15" cm="1">
        <f t="array" ref="AX333">INDEX($K:$P,ROW(),MATCH(AX$3,$K$2:$P$2,0))/12</f>
        <v>8840.8333333333339</v>
      </c>
      <c r="AY333" s="15" cm="1">
        <f t="array" ref="AY333">INDEX($K:$P,ROW(),MATCH(AY$3,$K$2:$P$2,0))/12</f>
        <v>8840.8333333333339</v>
      </c>
      <c r="AZ333" s="15" cm="1">
        <f t="array" ref="AZ333">INDEX($K:$P,ROW(),MATCH(AZ$3,$K$2:$P$2,0))/12</f>
        <v>8840.8333333333339</v>
      </c>
      <c r="BA333" s="15" cm="1">
        <f t="array" ref="BA333">INDEX($K:$P,ROW(),MATCH(BA$3,$K$2:$P$2,0))/12</f>
        <v>8840.8333333333339</v>
      </c>
      <c r="BB333" s="15" cm="1">
        <f t="array" ref="BB333">INDEX($K:$P,ROW(),MATCH(BB$3,$K$2:$P$2,0))/12</f>
        <v>8840.8333333333339</v>
      </c>
      <c r="BC333" s="15" cm="1">
        <f t="array" ref="BC333">INDEX($K:$P,ROW(),MATCH(BC$3,$K$2:$P$2,0))/12</f>
        <v>9106.0583333333325</v>
      </c>
      <c r="BD333" s="15" cm="1">
        <f t="array" ref="BD333">INDEX($K:$P,ROW(),MATCH(BD$3,$K$2:$P$2,0))/12</f>
        <v>9106.0583333333325</v>
      </c>
      <c r="BE333" s="15" cm="1">
        <f t="array" ref="BE333">INDEX($K:$P,ROW(),MATCH(BE$3,$K$2:$P$2,0))/12</f>
        <v>9106.0583333333325</v>
      </c>
      <c r="BF333" s="15" cm="1">
        <f t="array" ref="BF333">INDEX($K:$P,ROW(),MATCH(BF$3,$K$2:$P$2,0))/12</f>
        <v>9106.0583333333325</v>
      </c>
      <c r="BG333" s="15" cm="1">
        <f t="array" ref="BG333">INDEX($K:$P,ROW(),MATCH(BG$3,$K$2:$P$2,0))/12</f>
        <v>9106.0583333333325</v>
      </c>
      <c r="BH333" s="15" cm="1">
        <f t="array" ref="BH333">INDEX($K:$P,ROW(),MATCH(BH$3,$K$2:$P$2,0))/12</f>
        <v>9106.0583333333325</v>
      </c>
      <c r="BI333" s="15" cm="1">
        <f t="array" ref="BI333">INDEX($K:$P,ROW(),MATCH(BI$3,$K$2:$P$2,0))/12</f>
        <v>9106.0583333333325</v>
      </c>
      <c r="BJ333" s="15" cm="1">
        <f t="array" ref="BJ333">INDEX($K:$P,ROW(),MATCH(BJ$3,$K$2:$P$2,0))/12</f>
        <v>9106.0583333333325</v>
      </c>
      <c r="BK333" s="15" cm="1">
        <f t="array" ref="BK333">INDEX($K:$P,ROW(),MATCH(BK$3,$K$2:$P$2,0))/12</f>
        <v>9106.0583333333325</v>
      </c>
      <c r="BL333" s="15" cm="1">
        <f t="array" ref="BL333">INDEX($K:$P,ROW(),MATCH(BL$3,$K$2:$P$2,0))/12</f>
        <v>9106.0583333333325</v>
      </c>
      <c r="BM333" s="15" cm="1">
        <f t="array" ref="BM333">INDEX($K:$P,ROW(),MATCH(BM$3,$K$2:$P$2,0))/12</f>
        <v>9106.0583333333325</v>
      </c>
      <c r="BN333" s="15" cm="1">
        <f t="array" ref="BN333">INDEX($K:$P,ROW(),MATCH(BN$3,$K$2:$P$2,0))/12</f>
        <v>9106.0583333333325</v>
      </c>
      <c r="BO333" s="15" cm="1">
        <f t="array" ref="BO333">INDEX($K:$P,ROW(),MATCH(BO$3,$K$2:$P$2,0))/12</f>
        <v>9379.2400833333322</v>
      </c>
      <c r="BP333" s="15" cm="1">
        <f t="array" ref="BP333">INDEX($K:$P,ROW(),MATCH(BP$3,$K$2:$P$2,0))/12</f>
        <v>9379.2400833333322</v>
      </c>
      <c r="BQ333" s="15" cm="1">
        <f t="array" ref="BQ333">INDEX($K:$P,ROW(),MATCH(BQ$3,$K$2:$P$2,0))/12</f>
        <v>9379.2400833333322</v>
      </c>
      <c r="BR333" s="15" cm="1">
        <f t="array" ref="BR333">INDEX($K:$P,ROW(),MATCH(BR$3,$K$2:$P$2,0))/12</f>
        <v>9379.2400833333322</v>
      </c>
      <c r="BS333" s="15" cm="1">
        <f t="array" ref="BS333">INDEX($K:$P,ROW(),MATCH(BS$3,$K$2:$P$2,0))/12</f>
        <v>9379.2400833333322</v>
      </c>
      <c r="BT333" s="15" cm="1">
        <f t="array" ref="BT333">INDEX($K:$P,ROW(),MATCH(BT$3,$K$2:$P$2,0))/12</f>
        <v>9379.2400833333322</v>
      </c>
      <c r="BU333" s="15" cm="1">
        <f t="array" ref="BU333">INDEX($K:$P,ROW(),MATCH(BU$3,$K$2:$P$2,0))/12</f>
        <v>9379.2400833333322</v>
      </c>
      <c r="BV333" s="15" cm="1">
        <f t="array" ref="BV333">INDEX($K:$P,ROW(),MATCH(BV$3,$K$2:$P$2,0))/12</f>
        <v>9379.2400833333322</v>
      </c>
      <c r="BW333" s="15" cm="1">
        <f t="array" ref="BW333">INDEX($K:$P,ROW(),MATCH(BW$3,$K$2:$P$2,0))/12</f>
        <v>9379.2400833333322</v>
      </c>
      <c r="BX333" s="15" cm="1">
        <f t="array" ref="BX333">INDEX($K:$P,ROW(),MATCH(BX$3,$K$2:$P$2,0))/12</f>
        <v>9379.2400833333322</v>
      </c>
      <c r="BY333" s="15" cm="1">
        <f t="array" ref="BY333">INDEX($K:$P,ROW(),MATCH(BY$3,$K$2:$P$2,0))/12</f>
        <v>9379.2400833333322</v>
      </c>
      <c r="BZ333" s="15" cm="1">
        <f t="array" ref="BZ333">INDEX($K:$P,ROW(),MATCH(BZ$3,$K$2:$P$2,0))/12</f>
        <v>9379.2400833333322</v>
      </c>
      <c r="CA333" s="15" cm="1">
        <f t="array" ref="CA333">INDEX($K:$P,ROW(),MATCH(CA$3,$K$2:$P$2,0))/12</f>
        <v>9660.6172858333321</v>
      </c>
      <c r="CB333" s="15" cm="1">
        <f t="array" ref="CB333">INDEX($K:$P,ROW(),MATCH(CB$3,$K$2:$P$2,0))/12</f>
        <v>9660.6172858333321</v>
      </c>
      <c r="CC333" s="15" cm="1">
        <f t="array" ref="CC333">INDEX($K:$P,ROW(),MATCH(CC$3,$K$2:$P$2,0))/12</f>
        <v>9660.6172858333321</v>
      </c>
      <c r="CD333" s="15" cm="1">
        <f t="array" ref="CD333">INDEX($K:$P,ROW(),MATCH(CD$3,$K$2:$P$2,0))/12</f>
        <v>9660.6172858333321</v>
      </c>
      <c r="CE333" s="15" cm="1">
        <f t="array" ref="CE333">INDEX($K:$P,ROW(),MATCH(CE$3,$K$2:$P$2,0))/12</f>
        <v>9660.6172858333321</v>
      </c>
      <c r="CF333" s="15" cm="1">
        <f t="array" ref="CF333">INDEX($K:$P,ROW(),MATCH(CF$3,$K$2:$P$2,0))/12</f>
        <v>9660.6172858333321</v>
      </c>
      <c r="CG333" s="15" cm="1">
        <f t="array" ref="CG333">INDEX($K:$P,ROW(),MATCH(CG$3,$K$2:$P$2,0))/12</f>
        <v>9660.6172858333321</v>
      </c>
      <c r="CH333" s="15" cm="1">
        <f t="array" ref="CH333">INDEX($K:$P,ROW(),MATCH(CH$3,$K$2:$P$2,0))/12</f>
        <v>9660.6172858333321</v>
      </c>
      <c r="CI333" s="15" cm="1">
        <f t="array" ref="CI333">INDEX($K:$P,ROW(),MATCH(CI$3,$K$2:$P$2,0))/12</f>
        <v>9660.6172858333321</v>
      </c>
      <c r="CJ333" s="15" cm="1">
        <f t="array" ref="CJ333">INDEX($K:$P,ROW(),MATCH(CJ$3,$K$2:$P$2,0))/12</f>
        <v>9660.6172858333321</v>
      </c>
      <c r="CK333" s="15" cm="1">
        <f t="array" ref="CK333">INDEX($K:$P,ROW(),MATCH(CK$3,$K$2:$P$2,0))/12</f>
        <v>9660.6172858333321</v>
      </c>
      <c r="CL333" s="15" cm="1">
        <f t="array" ref="CL333">INDEX($K:$P,ROW(),MATCH(CL$3,$K$2:$P$2,0))/12</f>
        <v>9660.6172858333321</v>
      </c>
    </row>
    <row r="334" spans="2:90" x14ac:dyDescent="0.4">
      <c r="B334" s="95" t="s">
        <v>785</v>
      </c>
      <c r="D334" t="s">
        <v>784</v>
      </c>
      <c r="E334" s="8" t="str">
        <f t="shared" si="262"/>
        <v>334 CAGRP-EV</v>
      </c>
      <c r="G334" t="str">
        <f>E334</f>
        <v>334 CAGRP-EV</v>
      </c>
      <c r="H334" s="12"/>
      <c r="I334" s="60"/>
      <c r="J334" s="60"/>
      <c r="K334" s="17"/>
      <c r="L334" s="16">
        <v>0.03</v>
      </c>
      <c r="M334" s="16">
        <v>0.03</v>
      </c>
      <c r="N334" s="16">
        <v>0.03</v>
      </c>
      <c r="O334" s="16">
        <v>0.03</v>
      </c>
      <c r="P334" s="16">
        <v>0.03</v>
      </c>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15"/>
      <c r="CB334" s="15"/>
      <c r="CC334" s="15"/>
      <c r="CD334" s="15"/>
      <c r="CE334" s="15"/>
      <c r="CF334" s="15"/>
      <c r="CG334" s="15"/>
      <c r="CH334" s="15"/>
      <c r="CI334" s="15"/>
      <c r="CJ334" s="15"/>
      <c r="CK334" s="15"/>
      <c r="CL334" s="15"/>
    </row>
    <row r="335" spans="2:90" x14ac:dyDescent="0.4">
      <c r="B335" s="187" t="str">
        <f>IFERROR(SUBSTITUTE(TRIM(LEFT(B332,SEARCH("-",B332)-1)),":",""),SUBSTITUTE(B332,":",""))</f>
        <v>Volume driven</v>
      </c>
      <c r="D335" t="s">
        <v>784</v>
      </c>
      <c r="E335" s="8" t="str">
        <f t="shared" si="262"/>
        <v>335 CAGRP-EV</v>
      </c>
      <c r="G335" t="s">
        <v>332</v>
      </c>
      <c r="H335" s="31"/>
      <c r="I335" s="73"/>
      <c r="J335" s="73"/>
      <c r="K335" s="39"/>
      <c r="L335" s="39"/>
      <c r="M335" s="39"/>
      <c r="N335" s="39"/>
      <c r="O335" s="39"/>
      <c r="P335" s="39"/>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row>
    <row r="336" spans="2:90" x14ac:dyDescent="0.4">
      <c r="B336" s="235" t="str">
        <f>IFERROR(SUBSTITUTE(TRIM(MID(B332, SEARCH("-", B332) + 1, LEN(B332))),":",""),"no unit")</f>
        <v>primary unit</v>
      </c>
      <c r="D336" t="s">
        <v>784</v>
      </c>
      <c r="E336" s="8" t="str">
        <f t="shared" si="262"/>
        <v>336 CAGRP-EV</v>
      </c>
      <c r="G336" t="s">
        <v>332</v>
      </c>
      <c r="H336" s="31"/>
      <c r="I336" s="73"/>
      <c r="J336" s="73"/>
      <c r="K336" s="39"/>
      <c r="L336" s="39"/>
      <c r="M336" s="39"/>
      <c r="N336" s="39"/>
      <c r="O336" s="39"/>
      <c r="P336" s="39"/>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row>
    <row r="337" spans="2:90" x14ac:dyDescent="0.4">
      <c r="B337" s="132" t="s">
        <v>461</v>
      </c>
      <c r="D337" t="s">
        <v>784</v>
      </c>
      <c r="E337" s="8" t="str">
        <f t="shared" si="262"/>
        <v>337 CAGRP-EV</v>
      </c>
      <c r="G337" t="s">
        <v>332</v>
      </c>
      <c r="H337" s="31"/>
      <c r="I337" s="73"/>
      <c r="J337" s="73"/>
      <c r="K337" s="39"/>
      <c r="L337" s="39"/>
      <c r="M337" s="39"/>
      <c r="N337" s="39"/>
      <c r="O337" s="39"/>
      <c r="P337" s="39"/>
      <c r="R337" s="38"/>
    </row>
    <row r="338" spans="2:90" x14ac:dyDescent="0.4">
      <c r="B338" s="132" t="s">
        <v>462</v>
      </c>
      <c r="D338" t="s">
        <v>784</v>
      </c>
      <c r="E338" s="8" t="str">
        <f t="shared" si="262"/>
        <v>338 CAGRP-EV</v>
      </c>
      <c r="G338" t="s">
        <v>332</v>
      </c>
      <c r="H338" s="31"/>
      <c r="I338" s="73"/>
      <c r="J338" s="73"/>
      <c r="K338" s="39"/>
      <c r="L338" s="39"/>
      <c r="M338" s="39"/>
      <c r="N338" s="39"/>
      <c r="O338" s="39"/>
      <c r="P338" s="39"/>
      <c r="R338" s="38"/>
      <c r="S338" s="199" t="str">
        <f t="shared" ref="S338" si="263">ADDRESS(ROW(S333),COLUMN(S333))</f>
        <v>$S$333</v>
      </c>
      <c r="T338" s="199" t="str">
        <f t="shared" ref="T338:AX338" si="264">ADDRESS(ROW(T333),COLUMN(T333))</f>
        <v>$T$333</v>
      </c>
      <c r="U338" s="199" t="str">
        <f t="shared" si="264"/>
        <v>$U$333</v>
      </c>
      <c r="V338" s="199" t="str">
        <f t="shared" si="264"/>
        <v>$V$333</v>
      </c>
      <c r="W338" s="199" t="str">
        <f t="shared" si="264"/>
        <v>$W$333</v>
      </c>
      <c r="X338" s="199" t="str">
        <f t="shared" si="264"/>
        <v>$X$333</v>
      </c>
      <c r="Y338" s="199" t="str">
        <f t="shared" si="264"/>
        <v>$Y$333</v>
      </c>
      <c r="Z338" s="199" t="str">
        <f t="shared" si="264"/>
        <v>$Z$333</v>
      </c>
      <c r="AA338" s="199" t="str">
        <f t="shared" si="264"/>
        <v>$AA$333</v>
      </c>
      <c r="AB338" s="199" t="str">
        <f t="shared" si="264"/>
        <v>$AB$333</v>
      </c>
      <c r="AC338" s="199" t="str">
        <f t="shared" si="264"/>
        <v>$AC$333</v>
      </c>
      <c r="AD338" s="199" t="str">
        <f t="shared" si="264"/>
        <v>$AD$333</v>
      </c>
      <c r="AE338" s="199" t="str">
        <f t="shared" si="264"/>
        <v>$AE$333</v>
      </c>
      <c r="AF338" s="199" t="str">
        <f t="shared" si="264"/>
        <v>$AF$333</v>
      </c>
      <c r="AG338" s="199" t="str">
        <f t="shared" si="264"/>
        <v>$AG$333</v>
      </c>
      <c r="AH338" s="199" t="str">
        <f t="shared" si="264"/>
        <v>$AH$333</v>
      </c>
      <c r="AI338" s="199" t="str">
        <f t="shared" si="264"/>
        <v>$AI$333</v>
      </c>
      <c r="AJ338" s="199" t="str">
        <f t="shared" si="264"/>
        <v>$AJ$333</v>
      </c>
      <c r="AK338" s="199" t="str">
        <f t="shared" si="264"/>
        <v>$AK$333</v>
      </c>
      <c r="AL338" s="199" t="str">
        <f t="shared" si="264"/>
        <v>$AL$333</v>
      </c>
      <c r="AM338" s="199" t="str">
        <f t="shared" si="264"/>
        <v>$AM$333</v>
      </c>
      <c r="AN338" s="199" t="str">
        <f t="shared" si="264"/>
        <v>$AN$333</v>
      </c>
      <c r="AO338" s="199" t="str">
        <f t="shared" si="264"/>
        <v>$AO$333</v>
      </c>
      <c r="AP338" s="199" t="str">
        <f t="shared" si="264"/>
        <v>$AP$333</v>
      </c>
      <c r="AQ338" s="199" t="str">
        <f t="shared" si="264"/>
        <v>$AQ$333</v>
      </c>
      <c r="AR338" s="199" t="str">
        <f t="shared" si="264"/>
        <v>$AR$333</v>
      </c>
      <c r="AS338" s="199" t="str">
        <f t="shared" si="264"/>
        <v>$AS$333</v>
      </c>
      <c r="AT338" s="199" t="str">
        <f t="shared" si="264"/>
        <v>$AT$333</v>
      </c>
      <c r="AU338" s="199" t="str">
        <f t="shared" si="264"/>
        <v>$AU$333</v>
      </c>
      <c r="AV338" s="199" t="str">
        <f t="shared" si="264"/>
        <v>$AV$333</v>
      </c>
      <c r="AW338" s="199" t="str">
        <f t="shared" si="264"/>
        <v>$AW$333</v>
      </c>
      <c r="AX338" s="199" t="str">
        <f t="shared" si="264"/>
        <v>$AX$333</v>
      </c>
      <c r="AY338" s="199" t="str">
        <f t="shared" ref="AY338:CD338" si="265">ADDRESS(ROW(AY333),COLUMN(AY333))</f>
        <v>$AY$333</v>
      </c>
      <c r="AZ338" s="199" t="str">
        <f t="shared" si="265"/>
        <v>$AZ$333</v>
      </c>
      <c r="BA338" s="199" t="str">
        <f t="shared" si="265"/>
        <v>$BA$333</v>
      </c>
      <c r="BB338" s="199" t="str">
        <f t="shared" si="265"/>
        <v>$BB$333</v>
      </c>
      <c r="BC338" s="199" t="str">
        <f t="shared" si="265"/>
        <v>$BC$333</v>
      </c>
      <c r="BD338" s="199" t="str">
        <f t="shared" si="265"/>
        <v>$BD$333</v>
      </c>
      <c r="BE338" s="199" t="str">
        <f t="shared" si="265"/>
        <v>$BE$333</v>
      </c>
      <c r="BF338" s="199" t="str">
        <f t="shared" si="265"/>
        <v>$BF$333</v>
      </c>
      <c r="BG338" s="199" t="str">
        <f t="shared" si="265"/>
        <v>$BG$333</v>
      </c>
      <c r="BH338" s="199" t="str">
        <f t="shared" si="265"/>
        <v>$BH$333</v>
      </c>
      <c r="BI338" s="199" t="str">
        <f t="shared" si="265"/>
        <v>$BI$333</v>
      </c>
      <c r="BJ338" s="199" t="str">
        <f t="shared" si="265"/>
        <v>$BJ$333</v>
      </c>
      <c r="BK338" s="199" t="str">
        <f t="shared" si="265"/>
        <v>$BK$333</v>
      </c>
      <c r="BL338" s="199" t="str">
        <f t="shared" si="265"/>
        <v>$BL$333</v>
      </c>
      <c r="BM338" s="199" t="str">
        <f t="shared" si="265"/>
        <v>$BM$333</v>
      </c>
      <c r="BN338" s="199" t="str">
        <f t="shared" si="265"/>
        <v>$BN$333</v>
      </c>
      <c r="BO338" s="199" t="str">
        <f t="shared" si="265"/>
        <v>$BO$333</v>
      </c>
      <c r="BP338" s="199" t="str">
        <f t="shared" si="265"/>
        <v>$BP$333</v>
      </c>
      <c r="BQ338" s="199" t="str">
        <f t="shared" si="265"/>
        <v>$BQ$333</v>
      </c>
      <c r="BR338" s="199" t="str">
        <f t="shared" si="265"/>
        <v>$BR$333</v>
      </c>
      <c r="BS338" s="199" t="str">
        <f t="shared" si="265"/>
        <v>$BS$333</v>
      </c>
      <c r="BT338" s="199" t="str">
        <f t="shared" si="265"/>
        <v>$BT$333</v>
      </c>
      <c r="BU338" s="199" t="str">
        <f t="shared" si="265"/>
        <v>$BU$333</v>
      </c>
      <c r="BV338" s="199" t="str">
        <f t="shared" si="265"/>
        <v>$BV$333</v>
      </c>
      <c r="BW338" s="199" t="str">
        <f t="shared" si="265"/>
        <v>$BW$333</v>
      </c>
      <c r="BX338" s="199" t="str">
        <f t="shared" si="265"/>
        <v>$BX$333</v>
      </c>
      <c r="BY338" s="199" t="str">
        <f t="shared" si="265"/>
        <v>$BY$333</v>
      </c>
      <c r="BZ338" s="199" t="str">
        <f t="shared" si="265"/>
        <v>$BZ$333</v>
      </c>
      <c r="CA338" s="199" t="str">
        <f t="shared" si="265"/>
        <v>$CA$333</v>
      </c>
      <c r="CB338" s="199" t="str">
        <f t="shared" si="265"/>
        <v>$CB$333</v>
      </c>
      <c r="CC338" s="199" t="str">
        <f t="shared" si="265"/>
        <v>$CC$333</v>
      </c>
      <c r="CD338" s="199" t="str">
        <f t="shared" si="265"/>
        <v>$CD$333</v>
      </c>
      <c r="CE338" s="199" t="str">
        <f t="shared" ref="CE338:CK338" si="266">ADDRESS(ROW(CE333),COLUMN(CE333))</f>
        <v>$CE$333</v>
      </c>
      <c r="CF338" s="199" t="str">
        <f t="shared" si="266"/>
        <v>$CF$333</v>
      </c>
      <c r="CG338" s="199" t="str">
        <f t="shared" si="266"/>
        <v>$CG$333</v>
      </c>
      <c r="CH338" s="199" t="str">
        <f t="shared" si="266"/>
        <v>$CH$333</v>
      </c>
      <c r="CI338" s="199" t="str">
        <f t="shared" si="266"/>
        <v>$CI$333</v>
      </c>
      <c r="CJ338" s="199" t="str">
        <f t="shared" si="266"/>
        <v>$CJ$333</v>
      </c>
      <c r="CK338" s="199" t="str">
        <f t="shared" si="266"/>
        <v>$CK$333</v>
      </c>
      <c r="CL338" s="199" t="str">
        <f t="shared" ref="CL338" si="267">ADDRESS(ROW(CL333),COLUMN(CL333))</f>
        <v>$CL$333</v>
      </c>
    </row>
    <row r="339" spans="2:90" x14ac:dyDescent="0.4">
      <c r="B339" s="8" t="s">
        <v>488</v>
      </c>
      <c r="D339" t="s">
        <v>784</v>
      </c>
      <c r="E339" s="8" t="str">
        <f t="shared" si="262"/>
        <v>339 CAGRP-EV</v>
      </c>
      <c r="G339" t="s">
        <v>332</v>
      </c>
      <c r="H339" s="31"/>
      <c r="I339" s="73"/>
      <c r="J339" s="73"/>
      <c r="K339" s="39"/>
      <c r="L339" s="39"/>
      <c r="M339" s="39"/>
      <c r="N339" s="39"/>
      <c r="O339" s="39"/>
      <c r="P339" s="39"/>
      <c r="R339" s="38"/>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c r="CL339" s="199"/>
    </row>
    <row r="340" spans="2:90" x14ac:dyDescent="0.4">
      <c r="B340" s="8" t="s">
        <v>494</v>
      </c>
      <c r="D340" t="s">
        <v>784</v>
      </c>
      <c r="E340" s="8" t="str">
        <f t="shared" si="262"/>
        <v>340 CAGRP-EV</v>
      </c>
      <c r="G340" t="s">
        <v>332</v>
      </c>
      <c r="H340" s="31"/>
      <c r="I340" s="73"/>
      <c r="J340" s="73"/>
      <c r="K340" s="39"/>
      <c r="L340" s="39"/>
      <c r="M340" s="39"/>
      <c r="N340" s="39"/>
      <c r="O340" s="39"/>
      <c r="P340" s="39"/>
      <c r="R340" s="38"/>
      <c r="S340" s="199"/>
      <c r="T340" s="199"/>
      <c r="U340" s="199"/>
      <c r="V340" s="199"/>
      <c r="W340" s="199"/>
      <c r="X340" s="199"/>
      <c r="Y340" s="199"/>
      <c r="Z340" s="199"/>
      <c r="AA340" s="199"/>
      <c r="AB340" s="199"/>
      <c r="AC340" s="199"/>
      <c r="AD340" s="199"/>
      <c r="AE340" s="199"/>
      <c r="AF340" s="199"/>
      <c r="AG340" s="199"/>
      <c r="AH340" s="199"/>
      <c r="AI340" s="199"/>
      <c r="AJ340" s="199"/>
      <c r="AK340" s="199"/>
      <c r="AL340" s="199"/>
      <c r="AM340" s="199"/>
      <c r="AN340" s="199"/>
      <c r="AO340" s="199"/>
      <c r="AP340" s="199"/>
      <c r="AQ340" s="199"/>
      <c r="AR340" s="199"/>
      <c r="AS340" s="199"/>
      <c r="AT340" s="199"/>
      <c r="AU340" s="199"/>
      <c r="AV340" s="199"/>
      <c r="AW340" s="199"/>
      <c r="AX340" s="199"/>
      <c r="AY340" s="199"/>
      <c r="AZ340" s="199"/>
      <c r="BA340" s="199"/>
      <c r="BB340" s="199"/>
      <c r="BC340" s="199"/>
      <c r="BD340" s="199"/>
      <c r="BE340" s="199"/>
      <c r="BF340" s="199"/>
      <c r="BG340" s="199"/>
      <c r="BH340" s="199"/>
      <c r="BI340" s="199"/>
      <c r="BJ340" s="199"/>
      <c r="BK340" s="199"/>
      <c r="BL340" s="199"/>
      <c r="BM340" s="199"/>
      <c r="BN340" s="199"/>
      <c r="BO340" s="199"/>
      <c r="BP340" s="199"/>
      <c r="BQ340" s="199"/>
      <c r="BR340" s="199"/>
      <c r="BS340" s="199"/>
      <c r="BT340" s="199"/>
      <c r="BU340" s="199"/>
      <c r="BV340" s="199"/>
      <c r="BW340" s="199"/>
      <c r="BX340" s="199"/>
      <c r="BY340" s="199"/>
      <c r="BZ340" s="199"/>
      <c r="CA340" s="199"/>
      <c r="CB340" s="199"/>
      <c r="CC340" s="199"/>
      <c r="CD340" s="199"/>
      <c r="CE340" s="199"/>
      <c r="CF340" s="199"/>
      <c r="CG340" s="199"/>
      <c r="CH340" s="199"/>
      <c r="CI340" s="199"/>
      <c r="CJ340" s="199"/>
      <c r="CK340" s="199"/>
      <c r="CL340" s="199"/>
    </row>
    <row r="341" spans="2:90" x14ac:dyDescent="0.4">
      <c r="B341" s="8" t="s">
        <v>463</v>
      </c>
      <c r="D341" t="s">
        <v>784</v>
      </c>
      <c r="E341" s="8" t="str">
        <f t="shared" si="262"/>
        <v>341 CAGRP-EV</v>
      </c>
      <c r="G341" t="s">
        <v>332</v>
      </c>
      <c r="H341" s="31"/>
      <c r="I341" s="73"/>
      <c r="J341" s="73"/>
      <c r="K341" s="39"/>
      <c r="L341" s="39"/>
      <c r="M341" s="39"/>
      <c r="N341" s="39"/>
      <c r="O341" s="39"/>
      <c r="P341" s="39"/>
      <c r="R341" s="38"/>
      <c r="S341" s="199"/>
      <c r="T341" s="199"/>
      <c r="U341" s="199"/>
      <c r="V341" s="199"/>
      <c r="W341" s="199"/>
      <c r="X341" s="199"/>
      <c r="Y341" s="199"/>
      <c r="Z341" s="199"/>
      <c r="AA341" s="199"/>
      <c r="AB341" s="199"/>
      <c r="AC341" s="199"/>
      <c r="AD341" s="199"/>
      <c r="AE341" s="199"/>
      <c r="AF341" s="199"/>
      <c r="AG341" s="199"/>
      <c r="AH341" s="199"/>
      <c r="AI341" s="199"/>
      <c r="AJ341" s="199"/>
      <c r="AK341" s="199"/>
      <c r="AL341" s="199"/>
      <c r="AM341" s="199"/>
      <c r="AN341" s="199"/>
      <c r="AO341" s="199"/>
      <c r="AP341" s="199"/>
      <c r="AQ341" s="199"/>
      <c r="AR341" s="199"/>
      <c r="AS341" s="199"/>
      <c r="AT341" s="199"/>
      <c r="AU341" s="199"/>
      <c r="AV341" s="199"/>
      <c r="AW341" s="199"/>
      <c r="AX341" s="199"/>
      <c r="AY341" s="199"/>
      <c r="AZ341" s="199"/>
      <c r="BA341" s="199"/>
      <c r="BB341" s="199"/>
      <c r="BC341" s="199"/>
      <c r="BD341" s="199"/>
      <c r="BE341" s="199"/>
      <c r="BF341" s="199"/>
      <c r="BG341" s="199"/>
      <c r="BH341" s="199"/>
      <c r="BI341" s="199"/>
      <c r="BJ341" s="199"/>
      <c r="BK341" s="199"/>
      <c r="BL341" s="199"/>
      <c r="BM341" s="199"/>
      <c r="BN341" s="199"/>
      <c r="BO341" s="199"/>
      <c r="BP341" s="199"/>
      <c r="BQ341" s="199"/>
      <c r="BR341" s="199"/>
      <c r="BS341" s="199"/>
      <c r="BT341" s="199"/>
      <c r="BU341" s="199"/>
      <c r="BV341" s="199"/>
      <c r="BW341" s="199"/>
      <c r="BX341" s="199"/>
      <c r="BY341" s="199"/>
      <c r="BZ341" s="199"/>
      <c r="CA341" s="199"/>
      <c r="CB341" s="199"/>
      <c r="CC341" s="199"/>
      <c r="CD341" s="199"/>
      <c r="CE341" s="199"/>
      <c r="CF341" s="199"/>
      <c r="CG341" s="199"/>
      <c r="CH341" s="199"/>
      <c r="CI341" s="199"/>
      <c r="CJ341" s="199"/>
      <c r="CK341" s="199"/>
      <c r="CL341" s="199"/>
    </row>
    <row r="342" spans="2:90" x14ac:dyDescent="0.4">
      <c r="B342" s="8" t="s">
        <v>464</v>
      </c>
      <c r="D342" t="s">
        <v>784</v>
      </c>
      <c r="E342" s="8" t="str">
        <f t="shared" si="262"/>
        <v>342 CAGRP-EV</v>
      </c>
      <c r="G342" t="s">
        <v>332</v>
      </c>
      <c r="H342" s="31"/>
      <c r="I342" s="73"/>
      <c r="J342" s="73"/>
      <c r="K342" s="39"/>
      <c r="L342" s="39"/>
      <c r="M342" s="39"/>
      <c r="N342" s="39"/>
      <c r="O342" s="39"/>
      <c r="P342" s="39"/>
      <c r="R342" s="38"/>
      <c r="S342" s="199"/>
      <c r="T342" s="199"/>
      <c r="U342" s="199"/>
      <c r="V342" s="199"/>
      <c r="W342" s="199"/>
      <c r="X342" s="199"/>
      <c r="Y342" s="199"/>
      <c r="Z342" s="199"/>
      <c r="AA342" s="199"/>
      <c r="AB342" s="199"/>
      <c r="AC342" s="199"/>
      <c r="AD342" s="199"/>
      <c r="AE342" s="199"/>
      <c r="AF342" s="199"/>
      <c r="AG342" s="199"/>
      <c r="AH342" s="199"/>
      <c r="AI342" s="199"/>
      <c r="AJ342" s="199"/>
      <c r="AK342" s="199"/>
      <c r="AL342" s="199"/>
      <c r="AM342" s="199"/>
      <c r="AN342" s="199"/>
      <c r="AO342" s="199"/>
      <c r="AP342" s="199"/>
      <c r="AQ342" s="199"/>
      <c r="AR342" s="199"/>
      <c r="AS342" s="199"/>
      <c r="AT342" s="199"/>
      <c r="AU342" s="199"/>
      <c r="AV342" s="199"/>
      <c r="AW342" s="199"/>
      <c r="AX342" s="199"/>
      <c r="AY342" s="199"/>
      <c r="AZ342" s="199"/>
      <c r="BA342" s="199"/>
      <c r="BB342" s="199"/>
      <c r="BC342" s="199"/>
      <c r="BD342" s="199"/>
      <c r="BE342" s="199"/>
      <c r="BF342" s="199"/>
      <c r="BG342" s="199"/>
      <c r="BH342" s="199"/>
      <c r="BI342" s="199"/>
      <c r="BJ342" s="199"/>
      <c r="BK342" s="199"/>
      <c r="BL342" s="199"/>
      <c r="BM342" s="199"/>
      <c r="BN342" s="199"/>
      <c r="BO342" s="199"/>
      <c r="BP342" s="199"/>
      <c r="BQ342" s="199"/>
      <c r="BR342" s="199"/>
      <c r="BS342" s="199"/>
      <c r="BT342" s="199"/>
      <c r="BU342" s="199"/>
      <c r="BV342" s="199"/>
      <c r="BW342" s="199"/>
      <c r="BX342" s="199"/>
      <c r="BY342" s="199"/>
      <c r="BZ342" s="199"/>
      <c r="CA342" s="199"/>
      <c r="CB342" s="199"/>
      <c r="CC342" s="199"/>
      <c r="CD342" s="199"/>
      <c r="CE342" s="199"/>
      <c r="CF342" s="199"/>
      <c r="CG342" s="199"/>
      <c r="CH342" s="199"/>
      <c r="CI342" s="199"/>
      <c r="CJ342" s="199"/>
      <c r="CK342" s="199"/>
      <c r="CL342" s="199"/>
    </row>
    <row r="343" spans="2:90" x14ac:dyDescent="0.4">
      <c r="B343" s="181" t="s">
        <v>459</v>
      </c>
      <c r="E343" s="8"/>
      <c r="H343" s="182"/>
      <c r="I343" s="183"/>
      <c r="J343" s="183"/>
      <c r="K343" s="184"/>
      <c r="L343" s="184"/>
      <c r="M343" s="184"/>
      <c r="N343" s="184"/>
      <c r="O343" s="184"/>
      <c r="P343" s="184"/>
      <c r="R343" s="185"/>
      <c r="S343" s="186"/>
      <c r="T343" s="186"/>
      <c r="U343" s="186"/>
      <c r="V343" s="186"/>
      <c r="W343" s="186"/>
      <c r="X343" s="186"/>
      <c r="Y343" s="186"/>
      <c r="Z343" s="186"/>
      <c r="AA343" s="186"/>
      <c r="AB343" s="186"/>
      <c r="AC343" s="186"/>
      <c r="AD343" s="186"/>
      <c r="AE343" s="186"/>
      <c r="AF343" s="186"/>
      <c r="AG343" s="186"/>
      <c r="AH343" s="186"/>
      <c r="AI343" s="186"/>
      <c r="AJ343" s="186"/>
      <c r="AK343" s="186"/>
      <c r="AL343" s="186"/>
      <c r="AM343" s="186"/>
      <c r="AN343" s="186"/>
      <c r="AO343" s="186"/>
      <c r="AP343" s="186"/>
      <c r="AQ343" s="186"/>
      <c r="AR343" s="186"/>
      <c r="AS343" s="186"/>
      <c r="AT343" s="186"/>
      <c r="AU343" s="186"/>
      <c r="AV343" s="186"/>
      <c r="AW343" s="186"/>
      <c r="AX343" s="186"/>
      <c r="AY343" s="186"/>
      <c r="AZ343" s="186"/>
      <c r="BA343" s="186"/>
      <c r="BB343" s="186"/>
      <c r="BC343" s="186"/>
      <c r="BD343" s="186"/>
      <c r="BE343" s="186"/>
      <c r="BF343" s="186"/>
      <c r="BG343" s="186"/>
      <c r="BH343" s="186"/>
      <c r="BI343" s="186"/>
      <c r="BJ343" s="186"/>
      <c r="BK343" s="186"/>
      <c r="BL343" s="186"/>
      <c r="BM343" s="186"/>
      <c r="BN343" s="186"/>
      <c r="BO343" s="186"/>
      <c r="BP343" s="186"/>
      <c r="BQ343" s="186"/>
      <c r="BR343" s="186"/>
      <c r="BS343" s="186"/>
      <c r="BT343" s="186"/>
      <c r="BU343" s="186"/>
      <c r="BV343" s="186"/>
      <c r="BW343" s="186"/>
      <c r="BX343" s="186"/>
      <c r="BY343" s="186"/>
      <c r="BZ343" s="186"/>
      <c r="CA343" s="186"/>
      <c r="CB343" s="186"/>
      <c r="CC343" s="186"/>
      <c r="CD343" s="186"/>
      <c r="CE343" s="186"/>
      <c r="CF343" s="186"/>
      <c r="CG343" s="186"/>
      <c r="CH343" s="186"/>
      <c r="CI343" s="186"/>
      <c r="CJ343" s="186"/>
      <c r="CK343" s="186"/>
      <c r="CL343" s="186"/>
    </row>
    <row r="344" spans="2:90" x14ac:dyDescent="0.4">
      <c r="B344" s="188" t="s">
        <v>474</v>
      </c>
      <c r="E344" s="8"/>
      <c r="H344" s="182"/>
      <c r="I344" s="183"/>
      <c r="J344" s="183"/>
      <c r="K344" s="184"/>
      <c r="L344" s="184"/>
      <c r="M344" s="184"/>
      <c r="N344" s="184"/>
      <c r="O344" s="184"/>
      <c r="P344" s="184"/>
      <c r="R344" s="185"/>
      <c r="S344" s="186"/>
      <c r="T344" s="186"/>
      <c r="U344" s="186"/>
      <c r="V344" s="186"/>
      <c r="W344" s="186"/>
      <c r="X344" s="186"/>
      <c r="Y344" s="186"/>
      <c r="Z344" s="186"/>
      <c r="AA344" s="186"/>
      <c r="AB344" s="186"/>
      <c r="AC344" s="186"/>
      <c r="AD344" s="186"/>
      <c r="AE344" s="186"/>
      <c r="AF344" s="186"/>
      <c r="AG344" s="186"/>
      <c r="AH344" s="186"/>
      <c r="AI344" s="186"/>
      <c r="AJ344" s="186"/>
      <c r="AK344" s="186"/>
      <c r="AL344" s="186"/>
      <c r="AM344" s="186"/>
      <c r="AN344" s="186"/>
      <c r="AO344" s="186"/>
      <c r="AP344" s="186"/>
      <c r="AQ344" s="186"/>
      <c r="AR344" s="186"/>
      <c r="AS344" s="186"/>
      <c r="AT344" s="186"/>
      <c r="AU344" s="186"/>
      <c r="AV344" s="186"/>
      <c r="AW344" s="186"/>
      <c r="AX344" s="186"/>
      <c r="AY344" s="186"/>
      <c r="AZ344" s="186"/>
      <c r="BA344" s="186"/>
      <c r="BB344" s="186"/>
      <c r="BC344" s="186"/>
      <c r="BD344" s="186"/>
      <c r="BE344" s="186"/>
      <c r="BF344" s="186"/>
      <c r="BG344" s="186"/>
      <c r="BH344" s="186"/>
      <c r="BI344" s="186"/>
      <c r="BJ344" s="186"/>
      <c r="BK344" s="186"/>
      <c r="BL344" s="186"/>
      <c r="BM344" s="186"/>
      <c r="BN344" s="186"/>
      <c r="BO344" s="186"/>
      <c r="BP344" s="186"/>
      <c r="BQ344" s="186"/>
      <c r="BR344" s="186"/>
      <c r="BS344" s="186"/>
      <c r="BT344" s="186"/>
      <c r="BU344" s="186"/>
      <c r="BV344" s="186"/>
      <c r="BW344" s="186"/>
      <c r="BX344" s="186"/>
      <c r="BY344" s="186"/>
      <c r="BZ344" s="186"/>
      <c r="CA344" s="186"/>
      <c r="CB344" s="186"/>
      <c r="CC344" s="186"/>
      <c r="CD344" s="186"/>
      <c r="CE344" s="186"/>
      <c r="CF344" s="186"/>
      <c r="CG344" s="186"/>
      <c r="CH344" s="186"/>
      <c r="CI344" s="186"/>
      <c r="CJ344" s="186"/>
      <c r="CK344" s="186"/>
      <c r="CL344" s="186"/>
    </row>
    <row r="345" spans="2:90" x14ac:dyDescent="0.4">
      <c r="B345" s="167"/>
      <c r="E345" s="8"/>
      <c r="H345" s="31"/>
      <c r="I345" s="73"/>
      <c r="J345" s="73"/>
      <c r="K345" s="39"/>
      <c r="L345" s="39"/>
      <c r="M345" s="39"/>
      <c r="N345" s="39"/>
      <c r="O345" s="39"/>
      <c r="P345" s="39"/>
      <c r="R345" s="38"/>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row>
    <row r="346" spans="2:90" x14ac:dyDescent="0.4">
      <c r="B346" s="66" t="s">
        <v>517</v>
      </c>
      <c r="C346" s="31"/>
      <c r="D346" t="s">
        <v>786</v>
      </c>
      <c r="E346" s="8" t="str">
        <f t="shared" ref="E346:E360" si="268">ROW()&amp;" "&amp;D346</f>
        <v>346 SCENARIOCAGR-EP</v>
      </c>
      <c r="F346" t="s">
        <v>454</v>
      </c>
      <c r="G346" s="31" t="s">
        <v>243</v>
      </c>
      <c r="H346" s="22"/>
      <c r="I346" s="287"/>
      <c r="J346" s="287"/>
      <c r="K346" s="22"/>
      <c r="L346" s="22"/>
      <c r="M346" s="22"/>
      <c r="N346" s="22"/>
      <c r="O346" s="22"/>
      <c r="P346" s="22"/>
      <c r="R346" s="66"/>
      <c r="S346" s="66"/>
      <c r="T346" s="66"/>
      <c r="U346" s="66"/>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row>
    <row r="347" spans="2:90" x14ac:dyDescent="0.4">
      <c r="B347" t="s">
        <v>780</v>
      </c>
      <c r="D347" t="s">
        <v>786</v>
      </c>
      <c r="E347" s="8" t="str">
        <f t="shared" si="268"/>
        <v>347 SCENARIOCAGR-EP</v>
      </c>
      <c r="G347" t="str">
        <f t="shared" ref="G347:G352" si="269">E347</f>
        <v>347 SCENARIOCAGR-EP</v>
      </c>
      <c r="H347" s="230" t="s">
        <v>781</v>
      </c>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row>
    <row r="348" spans="2:90" x14ac:dyDescent="0.4">
      <c r="B348"/>
      <c r="D348" t="s">
        <v>786</v>
      </c>
      <c r="E348" s="8" t="str">
        <f t="shared" si="268"/>
        <v>348 SCENARIOCAGR-EP</v>
      </c>
      <c r="G348" t="str">
        <f t="shared" si="269"/>
        <v>348 SCENARIOCAGR-EP</v>
      </c>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row>
    <row r="349" spans="2:90" x14ac:dyDescent="0.4">
      <c r="B349" s="126" t="str">
        <f ca="1">"Scenarios - "&amp;OFFSET(B352,ROW(B362)-ROW(B352),0)</f>
        <v>Scenarios - # of units</v>
      </c>
      <c r="D349" t="s">
        <v>786</v>
      </c>
      <c r="E349" s="8" t="str">
        <f t="shared" si="268"/>
        <v>349 SCENARIOCAGR-EP</v>
      </c>
      <c r="G349" t="str">
        <f t="shared" si="269"/>
        <v>349 SCENARIOCAGR-EP</v>
      </c>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row>
    <row r="350" spans="2:90" x14ac:dyDescent="0.4">
      <c r="B350" s="312" t="s">
        <v>781</v>
      </c>
      <c r="D350" t="s">
        <v>786</v>
      </c>
      <c r="E350" s="8" t="str">
        <f t="shared" si="268"/>
        <v>350 SCENARIOCAGR-EP</v>
      </c>
      <c r="G350" t="str">
        <f t="shared" si="269"/>
        <v>350 SCENARIOCAGR-EP</v>
      </c>
      <c r="I350"/>
      <c r="J350"/>
      <c r="K350" s="16">
        <v>0.03</v>
      </c>
      <c r="L350" s="16">
        <v>0.03</v>
      </c>
      <c r="M350" s="16">
        <v>0.03</v>
      </c>
      <c r="N350" s="16">
        <v>0.03</v>
      </c>
      <c r="O350" s="16">
        <v>0.03</v>
      </c>
      <c r="P350" s="16">
        <v>0.03</v>
      </c>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row>
    <row r="351" spans="2:90" x14ac:dyDescent="0.4">
      <c r="B351" s="312" t="s">
        <v>782</v>
      </c>
      <c r="D351" t="s">
        <v>786</v>
      </c>
      <c r="E351" s="8" t="str">
        <f t="shared" si="268"/>
        <v>351 SCENARIOCAGR-EP</v>
      </c>
      <c r="G351" t="str">
        <f t="shared" si="269"/>
        <v>351 SCENARIOCAGR-EP</v>
      </c>
      <c r="I351"/>
      <c r="J351"/>
      <c r="K351" s="162">
        <v>0.01</v>
      </c>
      <c r="L351" s="162">
        <v>0.01</v>
      </c>
      <c r="M351" s="162">
        <v>0.01</v>
      </c>
      <c r="N351" s="162">
        <v>0.01</v>
      </c>
      <c r="O351" s="162">
        <v>0.01</v>
      </c>
      <c r="P351" s="162">
        <v>0.01</v>
      </c>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row>
    <row r="352" spans="2:90" x14ac:dyDescent="0.4">
      <c r="B352" s="124" t="str">
        <f ca="1">"Selection - "&amp;OFFSET(B352,ROW(B362)-ROW(B352),0)</f>
        <v>Selection - # of units</v>
      </c>
      <c r="C352" t="s">
        <v>964</v>
      </c>
      <c r="D352" t="s">
        <v>786</v>
      </c>
      <c r="E352" s="8" t="str">
        <f t="shared" si="268"/>
        <v>352 SCENARIOCAGR-EP</v>
      </c>
      <c r="G352" t="str">
        <f t="shared" si="269"/>
        <v>352 SCENARIOCAGR-EP</v>
      </c>
      <c r="H352" s="12"/>
      <c r="I352" s="60"/>
      <c r="J352" s="60"/>
      <c r="K352" s="259">
        <f t="shared" ref="K352:P352" si="270">INDEX($K350:$P351,MATCH($H347,$B350:$B351,0),MATCH(K$1,K$1:P$1,0))</f>
        <v>0.03</v>
      </c>
      <c r="L352" s="259">
        <f t="shared" si="270"/>
        <v>0.03</v>
      </c>
      <c r="M352" s="259">
        <f t="shared" si="270"/>
        <v>0.03</v>
      </c>
      <c r="N352" s="259">
        <f t="shared" si="270"/>
        <v>0.03</v>
      </c>
      <c r="O352" s="259">
        <f t="shared" si="270"/>
        <v>0.03</v>
      </c>
      <c r="P352" s="259">
        <f t="shared" si="270"/>
        <v>0.03</v>
      </c>
      <c r="R352" s="15"/>
      <c r="S352" s="20" cm="1">
        <f t="array" ref="S352">INDEX($K:$P,ROW(),MATCH(S$3,$K$2:$P$2,0))</f>
        <v>0.03</v>
      </c>
      <c r="T352" s="20" cm="1">
        <f t="array" ref="T352">INDEX($K:$P,ROW(),MATCH(T$3,$K$2:$P$2,0))</f>
        <v>0.03</v>
      </c>
      <c r="U352" s="20" cm="1">
        <f t="array" ref="U352">INDEX($K:$P,ROW(),MATCH(U$3,$K$2:$P$2,0))</f>
        <v>0.03</v>
      </c>
      <c r="V352" s="20" cm="1">
        <f t="array" ref="V352">INDEX($K:$P,ROW(),MATCH(V$3,$K$2:$P$2,0))</f>
        <v>0.03</v>
      </c>
      <c r="W352" s="20" cm="1">
        <f t="array" ref="W352">INDEX($K:$P,ROW(),MATCH(W$3,$K$2:$P$2,0))</f>
        <v>0.03</v>
      </c>
      <c r="X352" s="20" cm="1">
        <f t="array" ref="X352">INDEX($K:$P,ROW(),MATCH(X$3,$K$2:$P$2,0))</f>
        <v>0.03</v>
      </c>
      <c r="Y352" s="20" cm="1">
        <f t="array" ref="Y352">INDEX($K:$P,ROW(),MATCH(Y$3,$K$2:$P$2,0))</f>
        <v>0.03</v>
      </c>
      <c r="Z352" s="20" cm="1">
        <f t="array" ref="Z352">INDEX($K:$P,ROW(),MATCH(Z$3,$K$2:$P$2,0))</f>
        <v>0.03</v>
      </c>
      <c r="AA352" s="20" cm="1">
        <f t="array" ref="AA352">INDEX($K:$P,ROW(),MATCH(AA$3,$K$2:$P$2,0))</f>
        <v>0.03</v>
      </c>
      <c r="AB352" s="20" cm="1">
        <f t="array" ref="AB352">INDEX($K:$P,ROW(),MATCH(AB$3,$K$2:$P$2,0))</f>
        <v>0.03</v>
      </c>
      <c r="AC352" s="20" cm="1">
        <f t="array" ref="AC352">INDEX($K:$P,ROW(),MATCH(AC$3,$K$2:$P$2,0))</f>
        <v>0.03</v>
      </c>
      <c r="AD352" s="20" cm="1">
        <f t="array" ref="AD352">INDEX($K:$P,ROW(),MATCH(AD$3,$K$2:$P$2,0))</f>
        <v>0.03</v>
      </c>
      <c r="AE352" s="20" cm="1">
        <f t="array" ref="AE352">INDEX($K:$P,ROW(),MATCH(AE$3,$K$2:$P$2,0))</f>
        <v>0.03</v>
      </c>
      <c r="AF352" s="20" cm="1">
        <f t="array" ref="AF352">INDEX($K:$P,ROW(),MATCH(AF$3,$K$2:$P$2,0))</f>
        <v>0.03</v>
      </c>
      <c r="AG352" s="20" cm="1">
        <f t="array" ref="AG352">INDEX($K:$P,ROW(),MATCH(AG$3,$K$2:$P$2,0))</f>
        <v>0.03</v>
      </c>
      <c r="AH352" s="20" cm="1">
        <f t="array" ref="AH352">INDEX($K:$P,ROW(),MATCH(AH$3,$K$2:$P$2,0))</f>
        <v>0.03</v>
      </c>
      <c r="AI352" s="20" cm="1">
        <f t="array" ref="AI352">INDEX($K:$P,ROW(),MATCH(AI$3,$K$2:$P$2,0))</f>
        <v>0.03</v>
      </c>
      <c r="AJ352" s="20" cm="1">
        <f t="array" ref="AJ352">INDEX($K:$P,ROW(),MATCH(AJ$3,$K$2:$P$2,0))</f>
        <v>0.03</v>
      </c>
      <c r="AK352" s="20" cm="1">
        <f t="array" ref="AK352">INDEX($K:$P,ROW(),MATCH(AK$3,$K$2:$P$2,0))</f>
        <v>0.03</v>
      </c>
      <c r="AL352" s="20" cm="1">
        <f t="array" ref="AL352">INDEX($K:$P,ROW(),MATCH(AL$3,$K$2:$P$2,0))</f>
        <v>0.03</v>
      </c>
      <c r="AM352" s="20" cm="1">
        <f t="array" ref="AM352">INDEX($K:$P,ROW(),MATCH(AM$3,$K$2:$P$2,0))</f>
        <v>0.03</v>
      </c>
      <c r="AN352" s="20" cm="1">
        <f t="array" ref="AN352">INDEX($K:$P,ROW(),MATCH(AN$3,$K$2:$P$2,0))</f>
        <v>0.03</v>
      </c>
      <c r="AO352" s="20" cm="1">
        <f t="array" ref="AO352">INDEX($K:$P,ROW(),MATCH(AO$3,$K$2:$P$2,0))</f>
        <v>0.03</v>
      </c>
      <c r="AP352" s="20" cm="1">
        <f t="array" ref="AP352">INDEX($K:$P,ROW(),MATCH(AP$3,$K$2:$P$2,0))</f>
        <v>0.03</v>
      </c>
      <c r="AQ352" s="20" cm="1">
        <f t="array" ref="AQ352">INDEX($K:$P,ROW(),MATCH(AQ$3,$K$2:$P$2,0))</f>
        <v>0.03</v>
      </c>
      <c r="AR352" s="20" cm="1">
        <f t="array" ref="AR352">INDEX($K:$P,ROW(),MATCH(AR$3,$K$2:$P$2,0))</f>
        <v>0.03</v>
      </c>
      <c r="AS352" s="20" cm="1">
        <f t="array" ref="AS352">INDEX($K:$P,ROW(),MATCH(AS$3,$K$2:$P$2,0))</f>
        <v>0.03</v>
      </c>
      <c r="AT352" s="20" cm="1">
        <f t="array" ref="AT352">INDEX($K:$P,ROW(),MATCH(AT$3,$K$2:$P$2,0))</f>
        <v>0.03</v>
      </c>
      <c r="AU352" s="20" cm="1">
        <f t="array" ref="AU352">INDEX($K:$P,ROW(),MATCH(AU$3,$K$2:$P$2,0))</f>
        <v>0.03</v>
      </c>
      <c r="AV352" s="20" cm="1">
        <f t="array" ref="AV352">INDEX($K:$P,ROW(),MATCH(AV$3,$K$2:$P$2,0))</f>
        <v>0.03</v>
      </c>
      <c r="AW352" s="20" cm="1">
        <f t="array" ref="AW352">INDEX($K:$P,ROW(),MATCH(AW$3,$K$2:$P$2,0))</f>
        <v>0.03</v>
      </c>
      <c r="AX352" s="20" cm="1">
        <f t="array" ref="AX352">INDEX($K:$P,ROW(),MATCH(AX$3,$K$2:$P$2,0))</f>
        <v>0.03</v>
      </c>
      <c r="AY352" s="20" cm="1">
        <f t="array" ref="AY352">INDEX($K:$P,ROW(),MATCH(AY$3,$K$2:$P$2,0))</f>
        <v>0.03</v>
      </c>
      <c r="AZ352" s="20" cm="1">
        <f t="array" ref="AZ352">INDEX($K:$P,ROW(),MATCH(AZ$3,$K$2:$P$2,0))</f>
        <v>0.03</v>
      </c>
      <c r="BA352" s="20" cm="1">
        <f t="array" ref="BA352">INDEX($K:$P,ROW(),MATCH(BA$3,$K$2:$P$2,0))</f>
        <v>0.03</v>
      </c>
      <c r="BB352" s="20" cm="1">
        <f t="array" ref="BB352">INDEX($K:$P,ROW(),MATCH(BB$3,$K$2:$P$2,0))</f>
        <v>0.03</v>
      </c>
      <c r="BC352" s="20" cm="1">
        <f t="array" ref="BC352">INDEX($K:$P,ROW(),MATCH(BC$3,$K$2:$P$2,0))</f>
        <v>0.03</v>
      </c>
      <c r="BD352" s="20" cm="1">
        <f t="array" ref="BD352">INDEX($K:$P,ROW(),MATCH(BD$3,$K$2:$P$2,0))</f>
        <v>0.03</v>
      </c>
      <c r="BE352" s="20" cm="1">
        <f t="array" ref="BE352">INDEX($K:$P,ROW(),MATCH(BE$3,$K$2:$P$2,0))</f>
        <v>0.03</v>
      </c>
      <c r="BF352" s="20" cm="1">
        <f t="array" ref="BF352">INDEX($K:$P,ROW(),MATCH(BF$3,$K$2:$P$2,0))</f>
        <v>0.03</v>
      </c>
      <c r="BG352" s="20" cm="1">
        <f t="array" ref="BG352">INDEX($K:$P,ROW(),MATCH(BG$3,$K$2:$P$2,0))</f>
        <v>0.03</v>
      </c>
      <c r="BH352" s="20" cm="1">
        <f t="array" ref="BH352">INDEX($K:$P,ROW(),MATCH(BH$3,$K$2:$P$2,0))</f>
        <v>0.03</v>
      </c>
      <c r="BI352" s="20" cm="1">
        <f t="array" ref="BI352">INDEX($K:$P,ROW(),MATCH(BI$3,$K$2:$P$2,0))</f>
        <v>0.03</v>
      </c>
      <c r="BJ352" s="20" cm="1">
        <f t="array" ref="BJ352">INDEX($K:$P,ROW(),MATCH(BJ$3,$K$2:$P$2,0))</f>
        <v>0.03</v>
      </c>
      <c r="BK352" s="20" cm="1">
        <f t="array" ref="BK352">INDEX($K:$P,ROW(),MATCH(BK$3,$K$2:$P$2,0))</f>
        <v>0.03</v>
      </c>
      <c r="BL352" s="20" cm="1">
        <f t="array" ref="BL352">INDEX($K:$P,ROW(),MATCH(BL$3,$K$2:$P$2,0))</f>
        <v>0.03</v>
      </c>
      <c r="BM352" s="20" cm="1">
        <f t="array" ref="BM352">INDEX($K:$P,ROW(),MATCH(BM$3,$K$2:$P$2,0))</f>
        <v>0.03</v>
      </c>
      <c r="BN352" s="20" cm="1">
        <f t="array" ref="BN352">INDEX($K:$P,ROW(),MATCH(BN$3,$K$2:$P$2,0))</f>
        <v>0.03</v>
      </c>
      <c r="BO352" s="20" cm="1">
        <f t="array" ref="BO352">INDEX($K:$P,ROW(),MATCH(BO$3,$K$2:$P$2,0))</f>
        <v>0.03</v>
      </c>
      <c r="BP352" s="20" cm="1">
        <f t="array" ref="BP352">INDEX($K:$P,ROW(),MATCH(BP$3,$K$2:$P$2,0))</f>
        <v>0.03</v>
      </c>
      <c r="BQ352" s="20" cm="1">
        <f t="array" ref="BQ352">INDEX($K:$P,ROW(),MATCH(BQ$3,$K$2:$P$2,0))</f>
        <v>0.03</v>
      </c>
      <c r="BR352" s="20" cm="1">
        <f t="array" ref="BR352">INDEX($K:$P,ROW(),MATCH(BR$3,$K$2:$P$2,0))</f>
        <v>0.03</v>
      </c>
      <c r="BS352" s="20" cm="1">
        <f t="array" ref="BS352">INDEX($K:$P,ROW(),MATCH(BS$3,$K$2:$P$2,0))</f>
        <v>0.03</v>
      </c>
      <c r="BT352" s="20" cm="1">
        <f t="array" ref="BT352">INDEX($K:$P,ROW(),MATCH(BT$3,$K$2:$P$2,0))</f>
        <v>0.03</v>
      </c>
      <c r="BU352" s="20" cm="1">
        <f t="array" ref="BU352">INDEX($K:$P,ROW(),MATCH(BU$3,$K$2:$P$2,0))</f>
        <v>0.03</v>
      </c>
      <c r="BV352" s="20" cm="1">
        <f t="array" ref="BV352">INDEX($K:$P,ROW(),MATCH(BV$3,$K$2:$P$2,0))</f>
        <v>0.03</v>
      </c>
      <c r="BW352" s="20" cm="1">
        <f t="array" ref="BW352">INDEX($K:$P,ROW(),MATCH(BW$3,$K$2:$P$2,0))</f>
        <v>0.03</v>
      </c>
      <c r="BX352" s="20" cm="1">
        <f t="array" ref="BX352">INDEX($K:$P,ROW(),MATCH(BX$3,$K$2:$P$2,0))</f>
        <v>0.03</v>
      </c>
      <c r="BY352" s="20" cm="1">
        <f t="array" ref="BY352">INDEX($K:$P,ROW(),MATCH(BY$3,$K$2:$P$2,0))</f>
        <v>0.03</v>
      </c>
      <c r="BZ352" s="20" cm="1">
        <f t="array" ref="BZ352">INDEX($K:$P,ROW(),MATCH(BZ$3,$K$2:$P$2,0))</f>
        <v>0.03</v>
      </c>
      <c r="CA352" s="20" cm="1">
        <f t="array" ref="CA352">INDEX($K:$P,ROW(),MATCH(CA$3,$K$2:$P$2,0))</f>
        <v>0.03</v>
      </c>
      <c r="CB352" s="20" cm="1">
        <f t="array" ref="CB352">INDEX($K:$P,ROW(),MATCH(CB$3,$K$2:$P$2,0))</f>
        <v>0.03</v>
      </c>
      <c r="CC352" s="20" cm="1">
        <f t="array" ref="CC352">INDEX($K:$P,ROW(),MATCH(CC$3,$K$2:$P$2,0))</f>
        <v>0.03</v>
      </c>
      <c r="CD352" s="20" cm="1">
        <f t="array" ref="CD352">INDEX($K:$P,ROW(),MATCH(CD$3,$K$2:$P$2,0))</f>
        <v>0.03</v>
      </c>
      <c r="CE352" s="20" cm="1">
        <f t="array" ref="CE352">INDEX($K:$P,ROW(),MATCH(CE$3,$K$2:$P$2,0))</f>
        <v>0.03</v>
      </c>
      <c r="CF352" s="20" cm="1">
        <f t="array" ref="CF352">INDEX($K:$P,ROW(),MATCH(CF$3,$K$2:$P$2,0))</f>
        <v>0.03</v>
      </c>
      <c r="CG352" s="20" cm="1">
        <f t="array" ref="CG352">INDEX($K:$P,ROW(),MATCH(CG$3,$K$2:$P$2,0))</f>
        <v>0.03</v>
      </c>
      <c r="CH352" s="20" cm="1">
        <f t="array" ref="CH352">INDEX($K:$P,ROW(),MATCH(CH$3,$K$2:$P$2,0))</f>
        <v>0.03</v>
      </c>
      <c r="CI352" s="20" cm="1">
        <f t="array" ref="CI352">INDEX($K:$P,ROW(),MATCH(CI$3,$K$2:$P$2,0))</f>
        <v>0.03</v>
      </c>
      <c r="CJ352" s="20" cm="1">
        <f t="array" ref="CJ352">INDEX($K:$P,ROW(),MATCH(CJ$3,$K$2:$P$2,0))</f>
        <v>0.03</v>
      </c>
      <c r="CK352" s="20" cm="1">
        <f t="array" ref="CK352">INDEX($K:$P,ROW(),MATCH(CK$3,$K$2:$P$2,0))</f>
        <v>0.03</v>
      </c>
      <c r="CL352" s="20" cm="1">
        <f t="array" ref="CL352">INDEX($K:$P,ROW(),MATCH(CL$3,$K$2:$P$2,0))</f>
        <v>0.03</v>
      </c>
    </row>
    <row r="353" spans="2:90" x14ac:dyDescent="0.4">
      <c r="B353" s="187" t="str">
        <f>IFERROR(SUBSTITUTE(TRIM(LEFT(B346,SEARCH("-",B346)-1)),":",""),SUBSTITUTE(B346,":",""))</f>
        <v>Volume driven</v>
      </c>
      <c r="D353" t="s">
        <v>786</v>
      </c>
      <c r="E353" s="8" t="str">
        <f t="shared" si="268"/>
        <v>353 SCENARIOCAGR-EP</v>
      </c>
      <c r="G353" t="s">
        <v>332</v>
      </c>
      <c r="H353" s="31"/>
      <c r="I353" s="73"/>
      <c r="J353" s="73"/>
      <c r="K353" s="39"/>
      <c r="L353" s="39"/>
      <c r="M353" s="39"/>
      <c r="N353" s="39"/>
      <c r="O353" s="39"/>
      <c r="P353" s="39"/>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row>
    <row r="354" spans="2:90" x14ac:dyDescent="0.4">
      <c r="B354" s="235" t="str">
        <f>IFERROR(SUBSTITUTE(TRIM(MID(B346, SEARCH("-", B346) + 1, LEN(B346))),":",""),"no unit")</f>
        <v>primary unit</v>
      </c>
      <c r="D354" t="s">
        <v>786</v>
      </c>
      <c r="E354" s="8" t="str">
        <f t="shared" si="268"/>
        <v>354 SCENARIOCAGR-EP</v>
      </c>
      <c r="G354" t="s">
        <v>332</v>
      </c>
      <c r="H354" s="31"/>
      <c r="I354" s="73"/>
      <c r="J354" s="73"/>
      <c r="K354" s="39"/>
      <c r="L354" s="39"/>
      <c r="M354" s="39"/>
      <c r="N354" s="39"/>
      <c r="O354" s="39"/>
      <c r="P354" s="39"/>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row>
    <row r="355" spans="2:90" x14ac:dyDescent="0.4">
      <c r="B355" s="132" t="s">
        <v>461</v>
      </c>
      <c r="D355" t="s">
        <v>786</v>
      </c>
      <c r="E355" s="8" t="str">
        <f t="shared" si="268"/>
        <v>355 SCENARIOCAGR-EP</v>
      </c>
      <c r="G355" t="s">
        <v>332</v>
      </c>
      <c r="H355" s="31"/>
      <c r="I355" s="73"/>
      <c r="J355" s="73"/>
      <c r="K355" s="39"/>
      <c r="L355" s="39"/>
      <c r="M355" s="39"/>
      <c r="N355" s="39"/>
      <c r="O355" s="39"/>
      <c r="P355" s="39"/>
      <c r="R355" s="38"/>
    </row>
    <row r="356" spans="2:90" x14ac:dyDescent="0.4">
      <c r="B356" s="132" t="s">
        <v>462</v>
      </c>
      <c r="D356" t="s">
        <v>786</v>
      </c>
      <c r="E356" s="8" t="str">
        <f t="shared" si="268"/>
        <v>356 SCENARIOCAGR-EP</v>
      </c>
      <c r="G356" t="s">
        <v>332</v>
      </c>
      <c r="H356" s="31"/>
      <c r="I356" s="73"/>
      <c r="J356" s="73"/>
      <c r="K356" s="39"/>
      <c r="L356" s="39"/>
      <c r="M356" s="39"/>
      <c r="N356" s="39"/>
      <c r="O356" s="39"/>
      <c r="P356" s="39"/>
      <c r="R356" s="38"/>
      <c r="S356" s="199" t="str">
        <f t="shared" ref="S356" si="271">ADDRESS(ROW(S352),COLUMN(S352))</f>
        <v>$S$352</v>
      </c>
      <c r="T356" s="199" t="str">
        <f t="shared" ref="T356:AX356" si="272">ADDRESS(ROW(T352),COLUMN(T352))</f>
        <v>$T$352</v>
      </c>
      <c r="U356" s="199" t="str">
        <f t="shared" si="272"/>
        <v>$U$352</v>
      </c>
      <c r="V356" s="199" t="str">
        <f t="shared" si="272"/>
        <v>$V$352</v>
      </c>
      <c r="W356" s="199" t="str">
        <f t="shared" si="272"/>
        <v>$W$352</v>
      </c>
      <c r="X356" s="199" t="str">
        <f t="shared" si="272"/>
        <v>$X$352</v>
      </c>
      <c r="Y356" s="199" t="str">
        <f t="shared" si="272"/>
        <v>$Y$352</v>
      </c>
      <c r="Z356" s="199" t="str">
        <f t="shared" si="272"/>
        <v>$Z$352</v>
      </c>
      <c r="AA356" s="199" t="str">
        <f t="shared" si="272"/>
        <v>$AA$352</v>
      </c>
      <c r="AB356" s="199" t="str">
        <f t="shared" si="272"/>
        <v>$AB$352</v>
      </c>
      <c r="AC356" s="199" t="str">
        <f t="shared" si="272"/>
        <v>$AC$352</v>
      </c>
      <c r="AD356" s="199" t="str">
        <f t="shared" si="272"/>
        <v>$AD$352</v>
      </c>
      <c r="AE356" s="199" t="str">
        <f t="shared" si="272"/>
        <v>$AE$352</v>
      </c>
      <c r="AF356" s="199" t="str">
        <f t="shared" si="272"/>
        <v>$AF$352</v>
      </c>
      <c r="AG356" s="199" t="str">
        <f t="shared" si="272"/>
        <v>$AG$352</v>
      </c>
      <c r="AH356" s="199" t="str">
        <f t="shared" si="272"/>
        <v>$AH$352</v>
      </c>
      <c r="AI356" s="199" t="str">
        <f t="shared" si="272"/>
        <v>$AI$352</v>
      </c>
      <c r="AJ356" s="199" t="str">
        <f t="shared" si="272"/>
        <v>$AJ$352</v>
      </c>
      <c r="AK356" s="199" t="str">
        <f t="shared" si="272"/>
        <v>$AK$352</v>
      </c>
      <c r="AL356" s="199" t="str">
        <f t="shared" si="272"/>
        <v>$AL$352</v>
      </c>
      <c r="AM356" s="199" t="str">
        <f t="shared" si="272"/>
        <v>$AM$352</v>
      </c>
      <c r="AN356" s="199" t="str">
        <f t="shared" si="272"/>
        <v>$AN$352</v>
      </c>
      <c r="AO356" s="199" t="str">
        <f t="shared" si="272"/>
        <v>$AO$352</v>
      </c>
      <c r="AP356" s="199" t="str">
        <f t="shared" si="272"/>
        <v>$AP$352</v>
      </c>
      <c r="AQ356" s="199" t="str">
        <f t="shared" si="272"/>
        <v>$AQ$352</v>
      </c>
      <c r="AR356" s="199" t="str">
        <f t="shared" si="272"/>
        <v>$AR$352</v>
      </c>
      <c r="AS356" s="199" t="str">
        <f t="shared" si="272"/>
        <v>$AS$352</v>
      </c>
      <c r="AT356" s="199" t="str">
        <f t="shared" si="272"/>
        <v>$AT$352</v>
      </c>
      <c r="AU356" s="199" t="str">
        <f t="shared" si="272"/>
        <v>$AU$352</v>
      </c>
      <c r="AV356" s="199" t="str">
        <f t="shared" si="272"/>
        <v>$AV$352</v>
      </c>
      <c r="AW356" s="199" t="str">
        <f t="shared" si="272"/>
        <v>$AW$352</v>
      </c>
      <c r="AX356" s="199" t="str">
        <f t="shared" si="272"/>
        <v>$AX$352</v>
      </c>
      <c r="AY356" s="199" t="str">
        <f t="shared" ref="AY356:CD356" si="273">ADDRESS(ROW(AY352),COLUMN(AY352))</f>
        <v>$AY$352</v>
      </c>
      <c r="AZ356" s="199" t="str">
        <f t="shared" si="273"/>
        <v>$AZ$352</v>
      </c>
      <c r="BA356" s="199" t="str">
        <f t="shared" si="273"/>
        <v>$BA$352</v>
      </c>
      <c r="BB356" s="199" t="str">
        <f t="shared" si="273"/>
        <v>$BB$352</v>
      </c>
      <c r="BC356" s="199" t="str">
        <f t="shared" si="273"/>
        <v>$BC$352</v>
      </c>
      <c r="BD356" s="199" t="str">
        <f t="shared" si="273"/>
        <v>$BD$352</v>
      </c>
      <c r="BE356" s="199" t="str">
        <f t="shared" si="273"/>
        <v>$BE$352</v>
      </c>
      <c r="BF356" s="199" t="str">
        <f t="shared" si="273"/>
        <v>$BF$352</v>
      </c>
      <c r="BG356" s="199" t="str">
        <f t="shared" si="273"/>
        <v>$BG$352</v>
      </c>
      <c r="BH356" s="199" t="str">
        <f t="shared" si="273"/>
        <v>$BH$352</v>
      </c>
      <c r="BI356" s="199" t="str">
        <f t="shared" si="273"/>
        <v>$BI$352</v>
      </c>
      <c r="BJ356" s="199" t="str">
        <f t="shared" si="273"/>
        <v>$BJ$352</v>
      </c>
      <c r="BK356" s="199" t="str">
        <f t="shared" si="273"/>
        <v>$BK$352</v>
      </c>
      <c r="BL356" s="199" t="str">
        <f t="shared" si="273"/>
        <v>$BL$352</v>
      </c>
      <c r="BM356" s="199" t="str">
        <f t="shared" si="273"/>
        <v>$BM$352</v>
      </c>
      <c r="BN356" s="199" t="str">
        <f t="shared" si="273"/>
        <v>$BN$352</v>
      </c>
      <c r="BO356" s="199" t="str">
        <f t="shared" si="273"/>
        <v>$BO$352</v>
      </c>
      <c r="BP356" s="199" t="str">
        <f t="shared" si="273"/>
        <v>$BP$352</v>
      </c>
      <c r="BQ356" s="199" t="str">
        <f t="shared" si="273"/>
        <v>$BQ$352</v>
      </c>
      <c r="BR356" s="199" t="str">
        <f t="shared" si="273"/>
        <v>$BR$352</v>
      </c>
      <c r="BS356" s="199" t="str">
        <f t="shared" si="273"/>
        <v>$BS$352</v>
      </c>
      <c r="BT356" s="199" t="str">
        <f t="shared" si="273"/>
        <v>$BT$352</v>
      </c>
      <c r="BU356" s="199" t="str">
        <f t="shared" si="273"/>
        <v>$BU$352</v>
      </c>
      <c r="BV356" s="199" t="str">
        <f t="shared" si="273"/>
        <v>$BV$352</v>
      </c>
      <c r="BW356" s="199" t="str">
        <f t="shared" si="273"/>
        <v>$BW$352</v>
      </c>
      <c r="BX356" s="199" t="str">
        <f t="shared" si="273"/>
        <v>$BX$352</v>
      </c>
      <c r="BY356" s="199" t="str">
        <f t="shared" si="273"/>
        <v>$BY$352</v>
      </c>
      <c r="BZ356" s="199" t="str">
        <f t="shared" si="273"/>
        <v>$BZ$352</v>
      </c>
      <c r="CA356" s="199" t="str">
        <f t="shared" si="273"/>
        <v>$CA$352</v>
      </c>
      <c r="CB356" s="199" t="str">
        <f t="shared" si="273"/>
        <v>$CB$352</v>
      </c>
      <c r="CC356" s="199" t="str">
        <f t="shared" si="273"/>
        <v>$CC$352</v>
      </c>
      <c r="CD356" s="199" t="str">
        <f t="shared" si="273"/>
        <v>$CD$352</v>
      </c>
      <c r="CE356" s="199" t="str">
        <f t="shared" ref="CE356:CK356" si="274">ADDRESS(ROW(CE352),COLUMN(CE352))</f>
        <v>$CE$352</v>
      </c>
      <c r="CF356" s="199" t="str">
        <f t="shared" si="274"/>
        <v>$CF$352</v>
      </c>
      <c r="CG356" s="199" t="str">
        <f t="shared" si="274"/>
        <v>$CG$352</v>
      </c>
      <c r="CH356" s="199" t="str">
        <f t="shared" si="274"/>
        <v>$CH$352</v>
      </c>
      <c r="CI356" s="199" t="str">
        <f t="shared" si="274"/>
        <v>$CI$352</v>
      </c>
      <c r="CJ356" s="199" t="str">
        <f t="shared" si="274"/>
        <v>$CJ$352</v>
      </c>
      <c r="CK356" s="199" t="str">
        <f t="shared" si="274"/>
        <v>$CK$352</v>
      </c>
      <c r="CL356" s="199" t="str">
        <f t="shared" ref="CL356" si="275">ADDRESS(ROW(CL352),COLUMN(CL352))</f>
        <v>$CL$352</v>
      </c>
    </row>
    <row r="357" spans="2:90" x14ac:dyDescent="0.4">
      <c r="B357" s="8" t="s">
        <v>488</v>
      </c>
      <c r="D357" t="s">
        <v>786</v>
      </c>
      <c r="E357" s="8" t="str">
        <f t="shared" si="268"/>
        <v>357 SCENARIOCAGR-EP</v>
      </c>
      <c r="G357" t="s">
        <v>332</v>
      </c>
      <c r="H357" s="31"/>
      <c r="I357" s="73"/>
      <c r="J357" s="73"/>
      <c r="K357" s="39"/>
      <c r="L357" s="39"/>
      <c r="M357" s="39"/>
      <c r="N357" s="39"/>
      <c r="O357" s="39"/>
      <c r="P357" s="39"/>
      <c r="R357" s="38"/>
      <c r="S357" s="199"/>
      <c r="T357" s="199"/>
      <c r="U357" s="199"/>
      <c r="V357" s="199"/>
      <c r="W357" s="199"/>
      <c r="X357" s="199"/>
      <c r="Y357" s="199"/>
      <c r="Z357" s="199"/>
      <c r="AA357" s="199"/>
      <c r="AB357" s="199"/>
      <c r="AC357" s="199"/>
      <c r="AD357" s="199"/>
      <c r="AE357" s="199"/>
      <c r="AF357" s="199"/>
      <c r="AG357" s="199"/>
      <c r="AH357" s="199"/>
      <c r="AI357" s="199"/>
      <c r="AJ357" s="199"/>
      <c r="AK357" s="199"/>
      <c r="AL357" s="199"/>
      <c r="AM357" s="199"/>
      <c r="AN357" s="199"/>
      <c r="AO357" s="199"/>
      <c r="AP357" s="199"/>
      <c r="AQ357" s="199"/>
      <c r="AR357" s="199"/>
      <c r="AS357" s="199"/>
      <c r="AT357" s="199"/>
      <c r="AU357" s="199"/>
      <c r="AV357" s="199"/>
      <c r="AW357" s="199"/>
      <c r="AX357" s="199"/>
      <c r="AY357" s="199"/>
      <c r="AZ357" s="199"/>
      <c r="BA357" s="199"/>
      <c r="BB357" s="199"/>
      <c r="BC357" s="199"/>
      <c r="BD357" s="199"/>
      <c r="BE357" s="199"/>
      <c r="BF357" s="199"/>
      <c r="BG357" s="199"/>
      <c r="BH357" s="199"/>
      <c r="BI357" s="199"/>
      <c r="BJ357" s="199"/>
      <c r="BK357" s="199"/>
      <c r="BL357" s="199"/>
      <c r="BM357" s="199"/>
      <c r="BN357" s="199"/>
      <c r="BO357" s="199"/>
      <c r="BP357" s="199"/>
      <c r="BQ357" s="199"/>
      <c r="BR357" s="199"/>
      <c r="BS357" s="199"/>
      <c r="BT357" s="199"/>
      <c r="BU357" s="199"/>
      <c r="BV357" s="199"/>
      <c r="BW357" s="199"/>
      <c r="BX357" s="199"/>
      <c r="BY357" s="199"/>
      <c r="BZ357" s="199"/>
      <c r="CA357" s="199"/>
      <c r="CB357" s="199"/>
      <c r="CC357" s="199"/>
      <c r="CD357" s="199"/>
      <c r="CE357" s="199"/>
      <c r="CF357" s="199"/>
      <c r="CG357" s="199"/>
      <c r="CH357" s="199"/>
      <c r="CI357" s="199"/>
      <c r="CJ357" s="199"/>
      <c r="CK357" s="199"/>
      <c r="CL357" s="199"/>
    </row>
    <row r="358" spans="2:90" x14ac:dyDescent="0.4">
      <c r="B358" s="8" t="s">
        <v>494</v>
      </c>
      <c r="D358" t="s">
        <v>786</v>
      </c>
      <c r="E358" s="8" t="str">
        <f t="shared" si="268"/>
        <v>358 SCENARIOCAGR-EP</v>
      </c>
      <c r="G358" t="s">
        <v>332</v>
      </c>
      <c r="H358" s="31"/>
      <c r="I358" s="73"/>
      <c r="J358" s="73"/>
      <c r="K358" s="39"/>
      <c r="L358" s="39"/>
      <c r="M358" s="39"/>
      <c r="N358" s="39"/>
      <c r="O358" s="39"/>
      <c r="P358" s="39"/>
      <c r="R358" s="38"/>
      <c r="S358" s="199"/>
      <c r="T358" s="199"/>
      <c r="U358" s="199"/>
      <c r="V358" s="199"/>
      <c r="W358" s="199"/>
      <c r="X358" s="199"/>
      <c r="Y358" s="199"/>
      <c r="Z358" s="199"/>
      <c r="AA358" s="199"/>
      <c r="AB358" s="199"/>
      <c r="AC358" s="199"/>
      <c r="AD358" s="199"/>
      <c r="AE358" s="199"/>
      <c r="AF358" s="199"/>
      <c r="AG358" s="199"/>
      <c r="AH358" s="199"/>
      <c r="AI358" s="199"/>
      <c r="AJ358" s="199"/>
      <c r="AK358" s="199"/>
      <c r="AL358" s="199"/>
      <c r="AM358" s="199"/>
      <c r="AN358" s="199"/>
      <c r="AO358" s="199"/>
      <c r="AP358" s="199"/>
      <c r="AQ358" s="199"/>
      <c r="AR358" s="199"/>
      <c r="AS358" s="199"/>
      <c r="AT358" s="199"/>
      <c r="AU358" s="199"/>
      <c r="AV358" s="199"/>
      <c r="AW358" s="199"/>
      <c r="AX358" s="199"/>
      <c r="AY358" s="199"/>
      <c r="AZ358" s="199"/>
      <c r="BA358" s="199"/>
      <c r="BB358" s="199"/>
      <c r="BC358" s="199"/>
      <c r="BD358" s="199"/>
      <c r="BE358" s="199"/>
      <c r="BF358" s="199"/>
      <c r="BG358" s="199"/>
      <c r="BH358" s="199"/>
      <c r="BI358" s="199"/>
      <c r="BJ358" s="199"/>
      <c r="BK358" s="199"/>
      <c r="BL358" s="199"/>
      <c r="BM358" s="199"/>
      <c r="BN358" s="199"/>
      <c r="BO358" s="199"/>
      <c r="BP358" s="199"/>
      <c r="BQ358" s="199"/>
      <c r="BR358" s="199"/>
      <c r="BS358" s="199"/>
      <c r="BT358" s="199"/>
      <c r="BU358" s="199"/>
      <c r="BV358" s="199"/>
      <c r="BW358" s="199"/>
      <c r="BX358" s="199"/>
      <c r="BY358" s="199"/>
      <c r="BZ358" s="199"/>
      <c r="CA358" s="199"/>
      <c r="CB358" s="199"/>
      <c r="CC358" s="199"/>
      <c r="CD358" s="199"/>
      <c r="CE358" s="199"/>
      <c r="CF358" s="199"/>
      <c r="CG358" s="199"/>
      <c r="CH358" s="199"/>
      <c r="CI358" s="199"/>
      <c r="CJ358" s="199"/>
      <c r="CK358" s="199"/>
      <c r="CL358" s="199"/>
    </row>
    <row r="359" spans="2:90" x14ac:dyDescent="0.4">
      <c r="B359" s="8" t="s">
        <v>463</v>
      </c>
      <c r="D359" t="s">
        <v>786</v>
      </c>
      <c r="E359" s="8" t="str">
        <f t="shared" si="268"/>
        <v>359 SCENARIOCAGR-EP</v>
      </c>
      <c r="G359" t="s">
        <v>332</v>
      </c>
      <c r="H359" s="31"/>
      <c r="I359" s="73"/>
      <c r="J359" s="73"/>
      <c r="K359" s="39"/>
      <c r="L359" s="39"/>
      <c r="M359" s="39"/>
      <c r="N359" s="39"/>
      <c r="O359" s="39"/>
      <c r="P359" s="39"/>
      <c r="R359" s="38"/>
      <c r="S359" s="199"/>
      <c r="T359" s="199"/>
      <c r="U359" s="199"/>
      <c r="V359" s="199"/>
      <c r="W359" s="199"/>
      <c r="X359" s="199"/>
      <c r="Y359" s="199"/>
      <c r="Z359" s="199"/>
      <c r="AA359" s="199"/>
      <c r="AB359" s="199"/>
      <c r="AC359" s="199"/>
      <c r="AD359" s="199"/>
      <c r="AE359" s="199"/>
      <c r="AF359" s="199"/>
      <c r="AG359" s="199"/>
      <c r="AH359" s="199"/>
      <c r="AI359" s="199"/>
      <c r="AJ359" s="199"/>
      <c r="AK359" s="199"/>
      <c r="AL359" s="199"/>
      <c r="AM359" s="199"/>
      <c r="AN359" s="199"/>
      <c r="AO359" s="199"/>
      <c r="AP359" s="199"/>
      <c r="AQ359" s="199"/>
      <c r="AR359" s="199"/>
      <c r="AS359" s="199"/>
      <c r="AT359" s="199"/>
      <c r="AU359" s="199"/>
      <c r="AV359" s="199"/>
      <c r="AW359" s="199"/>
      <c r="AX359" s="199"/>
      <c r="AY359" s="199"/>
      <c r="AZ359" s="199"/>
      <c r="BA359" s="199"/>
      <c r="BB359" s="199"/>
      <c r="BC359" s="199"/>
      <c r="BD359" s="199"/>
      <c r="BE359" s="199"/>
      <c r="BF359" s="199"/>
      <c r="BG359" s="199"/>
      <c r="BH359" s="199"/>
      <c r="BI359" s="199"/>
      <c r="BJ359" s="199"/>
      <c r="BK359" s="199"/>
      <c r="BL359" s="199"/>
      <c r="BM359" s="199"/>
      <c r="BN359" s="199"/>
      <c r="BO359" s="199"/>
      <c r="BP359" s="199"/>
      <c r="BQ359" s="199"/>
      <c r="BR359" s="199"/>
      <c r="BS359" s="199"/>
      <c r="BT359" s="199"/>
      <c r="BU359" s="199"/>
      <c r="BV359" s="199"/>
      <c r="BW359" s="199"/>
      <c r="BX359" s="199"/>
      <c r="BY359" s="199"/>
      <c r="BZ359" s="199"/>
      <c r="CA359" s="199"/>
      <c r="CB359" s="199"/>
      <c r="CC359" s="199"/>
      <c r="CD359" s="199"/>
      <c r="CE359" s="199"/>
      <c r="CF359" s="199"/>
      <c r="CG359" s="199"/>
      <c r="CH359" s="199"/>
      <c r="CI359" s="199"/>
      <c r="CJ359" s="199"/>
      <c r="CK359" s="199"/>
      <c r="CL359" s="199"/>
    </row>
    <row r="360" spans="2:90" x14ac:dyDescent="0.4">
      <c r="B360" s="8" t="s">
        <v>464</v>
      </c>
      <c r="D360" t="s">
        <v>786</v>
      </c>
      <c r="E360" s="8" t="str">
        <f t="shared" si="268"/>
        <v>360 SCENARIOCAGR-EP</v>
      </c>
      <c r="G360" t="s">
        <v>332</v>
      </c>
      <c r="H360" s="31"/>
      <c r="I360" s="73"/>
      <c r="J360" s="73"/>
      <c r="K360" s="39"/>
      <c r="L360" s="39"/>
      <c r="M360" s="39"/>
      <c r="N360" s="39"/>
      <c r="O360" s="39"/>
      <c r="P360" s="39"/>
      <c r="R360" s="38"/>
      <c r="S360" s="199"/>
      <c r="T360" s="199"/>
      <c r="U360" s="199"/>
      <c r="V360" s="199"/>
      <c r="W360" s="199"/>
      <c r="X360" s="199"/>
      <c r="Y360" s="199"/>
      <c r="Z360" s="199"/>
      <c r="AA360" s="199"/>
      <c r="AB360" s="199"/>
      <c r="AC360" s="199"/>
      <c r="AD360" s="199"/>
      <c r="AE360" s="199"/>
      <c r="AF360" s="199"/>
      <c r="AG360" s="199"/>
      <c r="AH360" s="199"/>
      <c r="AI360" s="199"/>
      <c r="AJ360" s="199"/>
      <c r="AK360" s="199"/>
      <c r="AL360" s="199"/>
      <c r="AM360" s="199"/>
      <c r="AN360" s="199"/>
      <c r="AO360" s="199"/>
      <c r="AP360" s="199"/>
      <c r="AQ360" s="199"/>
      <c r="AR360" s="199"/>
      <c r="AS360" s="199"/>
      <c r="AT360" s="199"/>
      <c r="AU360" s="199"/>
      <c r="AV360" s="199"/>
      <c r="AW360" s="199"/>
      <c r="AX360" s="199"/>
      <c r="AY360" s="199"/>
      <c r="AZ360" s="199"/>
      <c r="BA360" s="199"/>
      <c r="BB360" s="199"/>
      <c r="BC360" s="199"/>
      <c r="BD360" s="199"/>
      <c r="BE360" s="199"/>
      <c r="BF360" s="199"/>
      <c r="BG360" s="199"/>
      <c r="BH360" s="199"/>
      <c r="BI360" s="199"/>
      <c r="BJ360" s="199"/>
      <c r="BK360" s="199"/>
      <c r="BL360" s="199"/>
      <c r="BM360" s="199"/>
      <c r="BN360" s="199"/>
      <c r="BO360" s="199"/>
      <c r="BP360" s="199"/>
      <c r="BQ360" s="199"/>
      <c r="BR360" s="199"/>
      <c r="BS360" s="199"/>
      <c r="BT360" s="199"/>
      <c r="BU360" s="199"/>
      <c r="BV360" s="199"/>
      <c r="BW360" s="199"/>
      <c r="BX360" s="199"/>
      <c r="BY360" s="199"/>
      <c r="BZ360" s="199"/>
      <c r="CA360" s="199"/>
      <c r="CB360" s="199"/>
      <c r="CC360" s="199"/>
      <c r="CD360" s="199"/>
      <c r="CE360" s="199"/>
      <c r="CF360" s="199"/>
      <c r="CG360" s="199"/>
      <c r="CH360" s="199"/>
      <c r="CI360" s="199"/>
      <c r="CJ360" s="199"/>
      <c r="CK360" s="199"/>
      <c r="CL360" s="199"/>
    </row>
    <row r="361" spans="2:90" x14ac:dyDescent="0.4">
      <c r="B361" s="181" t="s">
        <v>459</v>
      </c>
      <c r="E361" s="8"/>
      <c r="H361" s="182"/>
      <c r="I361" s="183"/>
      <c r="J361" s="183"/>
      <c r="K361" s="184"/>
      <c r="L361" s="184"/>
      <c r="M361" s="184"/>
      <c r="N361" s="184"/>
      <c r="O361" s="184"/>
      <c r="P361" s="184"/>
      <c r="R361" s="185"/>
      <c r="S361" s="186"/>
      <c r="T361" s="186"/>
      <c r="U361" s="186"/>
      <c r="V361" s="186"/>
      <c r="W361" s="186"/>
      <c r="X361" s="186"/>
      <c r="Y361" s="186"/>
      <c r="Z361" s="186"/>
      <c r="AA361" s="186"/>
      <c r="AB361" s="186"/>
      <c r="AC361" s="186"/>
      <c r="AD361" s="186"/>
      <c r="AE361" s="186"/>
      <c r="AF361" s="186"/>
      <c r="AG361" s="186"/>
      <c r="AH361" s="186"/>
      <c r="AI361" s="186"/>
      <c r="AJ361" s="186"/>
      <c r="AK361" s="186"/>
      <c r="AL361" s="186"/>
      <c r="AM361" s="186"/>
      <c r="AN361" s="186"/>
      <c r="AO361" s="186"/>
      <c r="AP361" s="186"/>
      <c r="AQ361" s="186"/>
      <c r="AR361" s="186"/>
      <c r="AS361" s="186"/>
      <c r="AT361" s="186"/>
      <c r="AU361" s="186"/>
      <c r="AV361" s="186"/>
      <c r="AW361" s="186"/>
      <c r="AX361" s="186"/>
      <c r="AY361" s="186"/>
      <c r="AZ361" s="186"/>
      <c r="BA361" s="186"/>
      <c r="BB361" s="186"/>
      <c r="BC361" s="186"/>
      <c r="BD361" s="186"/>
      <c r="BE361" s="186"/>
      <c r="BF361" s="186"/>
      <c r="BG361" s="186"/>
      <c r="BH361" s="186"/>
      <c r="BI361" s="186"/>
      <c r="BJ361" s="186"/>
      <c r="BK361" s="186"/>
      <c r="BL361" s="186"/>
      <c r="BM361" s="186"/>
      <c r="BN361" s="186"/>
      <c r="BO361" s="186"/>
      <c r="BP361" s="186"/>
      <c r="BQ361" s="186"/>
      <c r="BR361" s="186"/>
      <c r="BS361" s="186"/>
      <c r="BT361" s="186"/>
      <c r="BU361" s="186"/>
      <c r="BV361" s="186"/>
      <c r="BW361" s="186"/>
      <c r="BX361" s="186"/>
      <c r="BY361" s="186"/>
      <c r="BZ361" s="186"/>
      <c r="CA361" s="186"/>
      <c r="CB361" s="186"/>
      <c r="CC361" s="186"/>
      <c r="CD361" s="186"/>
      <c r="CE361" s="186"/>
      <c r="CF361" s="186"/>
      <c r="CG361" s="186"/>
      <c r="CH361" s="186"/>
      <c r="CI361" s="186"/>
      <c r="CJ361" s="186"/>
      <c r="CK361" s="186"/>
      <c r="CL361" s="186"/>
    </row>
    <row r="362" spans="2:90" x14ac:dyDescent="0.4">
      <c r="B362" s="188" t="s">
        <v>474</v>
      </c>
      <c r="E362" s="8"/>
      <c r="H362" s="182"/>
      <c r="I362" s="183"/>
      <c r="J362" s="183"/>
      <c r="K362" s="184"/>
      <c r="L362" s="184"/>
      <c r="M362" s="184"/>
      <c r="N362" s="184"/>
      <c r="O362" s="184"/>
      <c r="P362" s="184"/>
      <c r="R362" s="185"/>
      <c r="S362" s="186"/>
      <c r="T362" s="186"/>
      <c r="U362" s="186"/>
      <c r="V362" s="186"/>
      <c r="W362" s="186"/>
      <c r="X362" s="186"/>
      <c r="Y362" s="186"/>
      <c r="Z362" s="186"/>
      <c r="AA362" s="186"/>
      <c r="AB362" s="186"/>
      <c r="AC362" s="186"/>
      <c r="AD362" s="186"/>
      <c r="AE362" s="186"/>
      <c r="AF362" s="186"/>
      <c r="AG362" s="186"/>
      <c r="AH362" s="186"/>
      <c r="AI362" s="186"/>
      <c r="AJ362" s="186"/>
      <c r="AK362" s="186"/>
      <c r="AL362" s="186"/>
      <c r="AM362" s="186"/>
      <c r="AN362" s="186"/>
      <c r="AO362" s="186"/>
      <c r="AP362" s="186"/>
      <c r="AQ362" s="186"/>
      <c r="AR362" s="186"/>
      <c r="AS362" s="186"/>
      <c r="AT362" s="186"/>
      <c r="AU362" s="186"/>
      <c r="AV362" s="186"/>
      <c r="AW362" s="186"/>
      <c r="AX362" s="186"/>
      <c r="AY362" s="186"/>
      <c r="AZ362" s="186"/>
      <c r="BA362" s="186"/>
      <c r="BB362" s="186"/>
      <c r="BC362" s="186"/>
      <c r="BD362" s="186"/>
      <c r="BE362" s="186"/>
      <c r="BF362" s="186"/>
      <c r="BG362" s="186"/>
      <c r="BH362" s="186"/>
      <c r="BI362" s="186"/>
      <c r="BJ362" s="186"/>
      <c r="BK362" s="186"/>
      <c r="BL362" s="186"/>
      <c r="BM362" s="186"/>
      <c r="BN362" s="186"/>
      <c r="BO362" s="186"/>
      <c r="BP362" s="186"/>
      <c r="BQ362" s="186"/>
      <c r="BR362" s="186"/>
      <c r="BS362" s="186"/>
      <c r="BT362" s="186"/>
      <c r="BU362" s="186"/>
      <c r="BV362" s="186"/>
      <c r="BW362" s="186"/>
      <c r="BX362" s="186"/>
      <c r="BY362" s="186"/>
      <c r="BZ362" s="186"/>
      <c r="CA362" s="186"/>
      <c r="CB362" s="186"/>
      <c r="CC362" s="186"/>
      <c r="CD362" s="186"/>
      <c r="CE362" s="186"/>
      <c r="CF362" s="186"/>
      <c r="CG362" s="186"/>
      <c r="CH362" s="186"/>
      <c r="CI362" s="186"/>
      <c r="CJ362" s="186"/>
      <c r="CK362" s="186"/>
      <c r="CL362" s="186"/>
    </row>
    <row r="363" spans="2:90" x14ac:dyDescent="0.4">
      <c r="B363" s="167"/>
      <c r="E363" s="8"/>
      <c r="H363" s="31"/>
      <c r="I363" s="73"/>
      <c r="J363" s="73"/>
      <c r="K363" s="39"/>
      <c r="L363" s="39"/>
      <c r="M363" s="39"/>
      <c r="N363" s="39"/>
      <c r="O363" s="39"/>
      <c r="P363" s="39"/>
      <c r="R363" s="38"/>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row>
    <row r="364" spans="2:90" x14ac:dyDescent="0.4">
      <c r="B364" s="66" t="s">
        <v>811</v>
      </c>
      <c r="C364" s="31"/>
      <c r="D364" t="s">
        <v>808</v>
      </c>
      <c r="E364" s="8" t="str">
        <f t="shared" ref="E364:E375" si="276">ROW()&amp;" "&amp;D364</f>
        <v>364 LAGVOL-EV</v>
      </c>
      <c r="F364" t="s">
        <v>809</v>
      </c>
      <c r="G364" s="31" t="s">
        <v>243</v>
      </c>
      <c r="H364" s="22"/>
      <c r="I364" s="287"/>
      <c r="J364" s="287"/>
      <c r="K364" s="22"/>
      <c r="L364" s="22"/>
      <c r="M364" s="22"/>
      <c r="N364" s="22"/>
      <c r="O364" s="22"/>
      <c r="P364" s="22"/>
      <c r="R364" s="66"/>
      <c r="S364" s="66"/>
      <c r="T364" s="66"/>
      <c r="U364" s="66"/>
      <c r="V364" s="66"/>
      <c r="W364" s="66"/>
      <c r="X364" s="66"/>
      <c r="Y364" s="66"/>
      <c r="Z364" s="66"/>
      <c r="AA364" s="66"/>
      <c r="AB364" s="66"/>
      <c r="AC364" s="66"/>
      <c r="AD364" s="66"/>
      <c r="AE364" s="66"/>
      <c r="AF364" s="66"/>
      <c r="AG364" s="66"/>
      <c r="AH364" s="66"/>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row>
    <row r="365" spans="2:90" x14ac:dyDescent="0.4">
      <c r="B365" s="13" t="s">
        <v>810</v>
      </c>
      <c r="C365" s="31"/>
      <c r="D365" t="s">
        <v>808</v>
      </c>
      <c r="E365" s="8" t="str">
        <f t="shared" si="276"/>
        <v>365 LAGVOL-EV</v>
      </c>
      <c r="G365" t="str">
        <f>E365</f>
        <v>365 LAGVOL-EV</v>
      </c>
      <c r="H365" s="14">
        <v>3</v>
      </c>
      <c r="I365" s="73"/>
      <c r="J365" s="73"/>
      <c r="K365" s="31"/>
      <c r="L365" s="31"/>
      <c r="M365" s="31"/>
      <c r="N365" s="31"/>
      <c r="O365" s="31"/>
      <c r="P365" s="31"/>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67"/>
      <c r="BK365" s="67"/>
      <c r="BL365" s="67"/>
      <c r="BM365" s="67"/>
      <c r="BN365" s="67"/>
      <c r="BO365" s="67"/>
      <c r="BP365" s="67"/>
      <c r="BQ365" s="67"/>
      <c r="BR365" s="67"/>
      <c r="BS365" s="67"/>
      <c r="BT365" s="67"/>
      <c r="BU365" s="67"/>
      <c r="BV365" s="67"/>
      <c r="BW365" s="67"/>
      <c r="BX365" s="67"/>
      <c r="BY365" s="67"/>
      <c r="BZ365" s="67"/>
      <c r="CA365" s="67"/>
      <c r="CB365" s="67"/>
      <c r="CC365" s="67"/>
      <c r="CD365" s="67"/>
      <c r="CE365" s="67"/>
      <c r="CF365" s="67"/>
      <c r="CG365" s="67"/>
      <c r="CH365" s="67"/>
      <c r="CI365" s="67"/>
      <c r="CJ365" s="67"/>
      <c r="CK365" s="67"/>
      <c r="CL365" s="67"/>
    </row>
    <row r="366" spans="2:90" x14ac:dyDescent="0.4">
      <c r="B366" s="67"/>
      <c r="C366" s="31"/>
      <c r="D366" t="s">
        <v>808</v>
      </c>
      <c r="E366" s="8" t="str">
        <f t="shared" si="276"/>
        <v>366 LAGVOL-EV</v>
      </c>
      <c r="G366" t="str">
        <f>E366</f>
        <v>366 LAGVOL-EV</v>
      </c>
      <c r="H366" s="31"/>
      <c r="I366" s="73"/>
      <c r="J366" s="73"/>
      <c r="K366" s="31"/>
      <c r="L366" s="31"/>
      <c r="M366" s="31"/>
      <c r="N366" s="31"/>
      <c r="O366" s="31"/>
      <c r="P366" s="31"/>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67"/>
      <c r="BK366" s="67"/>
      <c r="BL366" s="67"/>
      <c r="BM366" s="67"/>
      <c r="BN366" s="67"/>
      <c r="BO366" s="67"/>
      <c r="BP366" s="67"/>
      <c r="BQ366" s="67"/>
      <c r="BR366" s="67"/>
      <c r="BS366" s="67"/>
      <c r="BT366" s="67"/>
      <c r="BU366" s="67"/>
      <c r="BV366" s="67"/>
      <c r="BW366" s="67"/>
      <c r="BX366" s="67"/>
      <c r="BY366" s="67"/>
      <c r="BZ366" s="67"/>
      <c r="CA366" s="67"/>
      <c r="CB366" s="67"/>
      <c r="CC366" s="67"/>
      <c r="CD366" s="67"/>
      <c r="CE366" s="67"/>
      <c r="CF366" s="67"/>
      <c r="CG366" s="67"/>
      <c r="CH366" s="67"/>
      <c r="CI366" s="67"/>
      <c r="CJ366" s="67"/>
      <c r="CK366" s="67"/>
      <c r="CL366" s="67"/>
    </row>
    <row r="367" spans="2:90" x14ac:dyDescent="0.4">
      <c r="B367" s="95" t="str">
        <f ca="1">B368&amp;" - new"</f>
        <v># of assets - completed - new</v>
      </c>
      <c r="C367" s="12"/>
      <c r="D367" t="s">
        <v>808</v>
      </c>
      <c r="E367" s="8" t="str">
        <f t="shared" si="276"/>
        <v>367 LAGVOL-EV</v>
      </c>
      <c r="G367" t="str">
        <f>E367</f>
        <v>367 LAGVOL-EV</v>
      </c>
      <c r="H367" s="12"/>
      <c r="I367" s="60"/>
      <c r="J367" s="60"/>
      <c r="K367" s="249">
        <v>10</v>
      </c>
      <c r="L367" s="249">
        <v>15</v>
      </c>
      <c r="M367" s="249">
        <v>20</v>
      </c>
      <c r="N367" s="249">
        <v>25</v>
      </c>
      <c r="O367" s="249">
        <v>30</v>
      </c>
      <c r="P367" s="249">
        <v>35</v>
      </c>
      <c r="R367" s="15"/>
      <c r="S367" s="319" cm="1">
        <f t="array" ref="S367">INDEX($K:$P,ROW(),MATCH(S$3,$K$2:$P$2,0))/12</f>
        <v>0.83333333333333337</v>
      </c>
      <c r="T367" s="319" cm="1">
        <f t="array" ref="T367">INDEX($K:$P,ROW(),MATCH(T$3,$K$2:$P$2,0))/12</f>
        <v>0.83333333333333337</v>
      </c>
      <c r="U367" s="319" cm="1">
        <f t="array" ref="U367">INDEX($K:$P,ROW(),MATCH(U$3,$K$2:$P$2,0))/12</f>
        <v>0.83333333333333337</v>
      </c>
      <c r="V367" s="319" cm="1">
        <f t="array" ref="V367">INDEX($K:$P,ROW(),MATCH(V$3,$K$2:$P$2,0))/12</f>
        <v>0.83333333333333337</v>
      </c>
      <c r="W367" s="319" cm="1">
        <f t="array" ref="W367">INDEX($K:$P,ROW(),MATCH(W$3,$K$2:$P$2,0))/12</f>
        <v>0.83333333333333337</v>
      </c>
      <c r="X367" s="319" cm="1">
        <f t="array" ref="X367">INDEX($K:$P,ROW(),MATCH(X$3,$K$2:$P$2,0))/12</f>
        <v>0.83333333333333337</v>
      </c>
      <c r="Y367" s="319" cm="1">
        <f t="array" ref="Y367">INDEX($K:$P,ROW(),MATCH(Y$3,$K$2:$P$2,0))/12</f>
        <v>0.83333333333333337</v>
      </c>
      <c r="Z367" s="319" cm="1">
        <f t="array" ref="Z367">INDEX($K:$P,ROW(),MATCH(Z$3,$K$2:$P$2,0))/12</f>
        <v>0.83333333333333337</v>
      </c>
      <c r="AA367" s="319" cm="1">
        <f t="array" ref="AA367">INDEX($K:$P,ROW(),MATCH(AA$3,$K$2:$P$2,0))/12</f>
        <v>0.83333333333333337</v>
      </c>
      <c r="AB367" s="319" cm="1">
        <f t="array" ref="AB367">INDEX($K:$P,ROW(),MATCH(AB$3,$K$2:$P$2,0))/12</f>
        <v>0.83333333333333337</v>
      </c>
      <c r="AC367" s="319" cm="1">
        <f t="array" ref="AC367">INDEX($K:$P,ROW(),MATCH(AC$3,$K$2:$P$2,0))/12</f>
        <v>0.83333333333333337</v>
      </c>
      <c r="AD367" s="319" cm="1">
        <f t="array" ref="AD367">INDEX($K:$P,ROW(),MATCH(AD$3,$K$2:$P$2,0))/12</f>
        <v>0.83333333333333337</v>
      </c>
      <c r="AE367" s="319" cm="1">
        <f t="array" ref="AE367">INDEX($K:$P,ROW(),MATCH(AE$3,$K$2:$P$2,0))/12</f>
        <v>1.25</v>
      </c>
      <c r="AF367" s="319" cm="1">
        <f t="array" ref="AF367">INDEX($K:$P,ROW(),MATCH(AF$3,$K$2:$P$2,0))/12</f>
        <v>1.25</v>
      </c>
      <c r="AG367" s="319" cm="1">
        <f t="array" ref="AG367">INDEX($K:$P,ROW(),MATCH(AG$3,$K$2:$P$2,0))/12</f>
        <v>1.25</v>
      </c>
      <c r="AH367" s="319" cm="1">
        <f t="array" ref="AH367">INDEX($K:$P,ROW(),MATCH(AH$3,$K$2:$P$2,0))/12</f>
        <v>1.25</v>
      </c>
      <c r="AI367" s="319" cm="1">
        <f t="array" ref="AI367">INDEX($K:$P,ROW(),MATCH(AI$3,$K$2:$P$2,0))/12</f>
        <v>1.25</v>
      </c>
      <c r="AJ367" s="319" cm="1">
        <f t="array" ref="AJ367">INDEX($K:$P,ROW(),MATCH(AJ$3,$K$2:$P$2,0))/12</f>
        <v>1.25</v>
      </c>
      <c r="AK367" s="319" cm="1">
        <f t="array" ref="AK367">INDEX($K:$P,ROW(),MATCH(AK$3,$K$2:$P$2,0))/12</f>
        <v>1.25</v>
      </c>
      <c r="AL367" s="319" cm="1">
        <f t="array" ref="AL367">INDEX($K:$P,ROW(),MATCH(AL$3,$K$2:$P$2,0))/12</f>
        <v>1.25</v>
      </c>
      <c r="AM367" s="319" cm="1">
        <f t="array" ref="AM367">INDEX($K:$P,ROW(),MATCH(AM$3,$K$2:$P$2,0))/12</f>
        <v>1.25</v>
      </c>
      <c r="AN367" s="319" cm="1">
        <f t="array" ref="AN367">INDEX($K:$P,ROW(),MATCH(AN$3,$K$2:$P$2,0))/12</f>
        <v>1.25</v>
      </c>
      <c r="AO367" s="319" cm="1">
        <f t="array" ref="AO367">INDEX($K:$P,ROW(),MATCH(AO$3,$K$2:$P$2,0))/12</f>
        <v>1.25</v>
      </c>
      <c r="AP367" s="319" cm="1">
        <f t="array" ref="AP367">INDEX($K:$P,ROW(),MATCH(AP$3,$K$2:$P$2,0))/12</f>
        <v>1.25</v>
      </c>
      <c r="AQ367" s="319" cm="1">
        <f t="array" ref="AQ367">INDEX($K:$P,ROW(),MATCH(AQ$3,$K$2:$P$2,0))/12</f>
        <v>1.6666666666666667</v>
      </c>
      <c r="AR367" s="319" cm="1">
        <f t="array" ref="AR367">INDEX($K:$P,ROW(),MATCH(AR$3,$K$2:$P$2,0))/12</f>
        <v>1.6666666666666667</v>
      </c>
      <c r="AS367" s="319" cm="1">
        <f t="array" ref="AS367">INDEX($K:$P,ROW(),MATCH(AS$3,$K$2:$P$2,0))/12</f>
        <v>1.6666666666666667</v>
      </c>
      <c r="AT367" s="319" cm="1">
        <f t="array" ref="AT367">INDEX($K:$P,ROW(),MATCH(AT$3,$K$2:$P$2,0))/12</f>
        <v>1.6666666666666667</v>
      </c>
      <c r="AU367" s="319" cm="1">
        <f t="array" ref="AU367">INDEX($K:$P,ROW(),MATCH(AU$3,$K$2:$P$2,0))/12</f>
        <v>1.6666666666666667</v>
      </c>
      <c r="AV367" s="319" cm="1">
        <f t="array" ref="AV367">INDEX($K:$P,ROW(),MATCH(AV$3,$K$2:$P$2,0))/12</f>
        <v>1.6666666666666667</v>
      </c>
      <c r="AW367" s="319" cm="1">
        <f t="array" ref="AW367">INDEX($K:$P,ROW(),MATCH(AW$3,$K$2:$P$2,0))/12</f>
        <v>1.6666666666666667</v>
      </c>
      <c r="AX367" s="319" cm="1">
        <f t="array" ref="AX367">INDEX($K:$P,ROW(),MATCH(AX$3,$K$2:$P$2,0))/12</f>
        <v>1.6666666666666667</v>
      </c>
      <c r="AY367" s="319" cm="1">
        <f t="array" ref="AY367">INDEX($K:$P,ROW(),MATCH(AY$3,$K$2:$P$2,0))/12</f>
        <v>1.6666666666666667</v>
      </c>
      <c r="AZ367" s="319" cm="1">
        <f t="array" ref="AZ367">INDEX($K:$P,ROW(),MATCH(AZ$3,$K$2:$P$2,0))/12</f>
        <v>1.6666666666666667</v>
      </c>
      <c r="BA367" s="319" cm="1">
        <f t="array" ref="BA367">INDEX($K:$P,ROW(),MATCH(BA$3,$K$2:$P$2,0))/12</f>
        <v>1.6666666666666667</v>
      </c>
      <c r="BB367" s="319" cm="1">
        <f t="array" ref="BB367">INDEX($K:$P,ROW(),MATCH(BB$3,$K$2:$P$2,0))/12</f>
        <v>1.6666666666666667</v>
      </c>
      <c r="BC367" s="319" cm="1">
        <f t="array" ref="BC367">INDEX($K:$P,ROW(),MATCH(BC$3,$K$2:$P$2,0))/12</f>
        <v>2.0833333333333335</v>
      </c>
      <c r="BD367" s="319" cm="1">
        <f t="array" ref="BD367">INDEX($K:$P,ROW(),MATCH(BD$3,$K$2:$P$2,0))/12</f>
        <v>2.0833333333333335</v>
      </c>
      <c r="BE367" s="319" cm="1">
        <f t="array" ref="BE367">INDEX($K:$P,ROW(),MATCH(BE$3,$K$2:$P$2,0))/12</f>
        <v>2.0833333333333335</v>
      </c>
      <c r="BF367" s="319" cm="1">
        <f t="array" ref="BF367">INDEX($K:$P,ROW(),MATCH(BF$3,$K$2:$P$2,0))/12</f>
        <v>2.0833333333333335</v>
      </c>
      <c r="BG367" s="319" cm="1">
        <f t="array" ref="BG367">INDEX($K:$P,ROW(),MATCH(BG$3,$K$2:$P$2,0))/12</f>
        <v>2.0833333333333335</v>
      </c>
      <c r="BH367" s="319" cm="1">
        <f t="array" ref="BH367">INDEX($K:$P,ROW(),MATCH(BH$3,$K$2:$P$2,0))/12</f>
        <v>2.0833333333333335</v>
      </c>
      <c r="BI367" s="319" cm="1">
        <f t="array" ref="BI367">INDEX($K:$P,ROW(),MATCH(BI$3,$K$2:$P$2,0))/12</f>
        <v>2.0833333333333335</v>
      </c>
      <c r="BJ367" s="319" cm="1">
        <f t="array" ref="BJ367">INDEX($K:$P,ROW(),MATCH(BJ$3,$K$2:$P$2,0))/12</f>
        <v>2.0833333333333335</v>
      </c>
      <c r="BK367" s="319" cm="1">
        <f t="array" ref="BK367">INDEX($K:$P,ROW(),MATCH(BK$3,$K$2:$P$2,0))/12</f>
        <v>2.0833333333333335</v>
      </c>
      <c r="BL367" s="319" cm="1">
        <f t="array" ref="BL367">INDEX($K:$P,ROW(),MATCH(BL$3,$K$2:$P$2,0))/12</f>
        <v>2.0833333333333335</v>
      </c>
      <c r="BM367" s="319" cm="1">
        <f t="array" ref="BM367">INDEX($K:$P,ROW(),MATCH(BM$3,$K$2:$P$2,0))/12</f>
        <v>2.0833333333333335</v>
      </c>
      <c r="BN367" s="319" cm="1">
        <f t="array" ref="BN367">INDEX($K:$P,ROW(),MATCH(BN$3,$K$2:$P$2,0))/12</f>
        <v>2.0833333333333335</v>
      </c>
      <c r="BO367" s="319" cm="1">
        <f t="array" ref="BO367">INDEX($K:$P,ROW(),MATCH(BO$3,$K$2:$P$2,0))/12</f>
        <v>2.5</v>
      </c>
      <c r="BP367" s="319" cm="1">
        <f t="array" ref="BP367">INDEX($K:$P,ROW(),MATCH(BP$3,$K$2:$P$2,0))/12</f>
        <v>2.5</v>
      </c>
      <c r="BQ367" s="319" cm="1">
        <f t="array" ref="BQ367">INDEX($K:$P,ROW(),MATCH(BQ$3,$K$2:$P$2,0))/12</f>
        <v>2.5</v>
      </c>
      <c r="BR367" s="319" cm="1">
        <f t="array" ref="BR367">INDEX($K:$P,ROW(),MATCH(BR$3,$K$2:$P$2,0))/12</f>
        <v>2.5</v>
      </c>
      <c r="BS367" s="319" cm="1">
        <f t="array" ref="BS367">INDEX($K:$P,ROW(),MATCH(BS$3,$K$2:$P$2,0))/12</f>
        <v>2.5</v>
      </c>
      <c r="BT367" s="319" cm="1">
        <f t="array" ref="BT367">INDEX($K:$P,ROW(),MATCH(BT$3,$K$2:$P$2,0))/12</f>
        <v>2.5</v>
      </c>
      <c r="BU367" s="319" cm="1">
        <f t="array" ref="BU367">INDEX($K:$P,ROW(),MATCH(BU$3,$K$2:$P$2,0))/12</f>
        <v>2.5</v>
      </c>
      <c r="BV367" s="319" cm="1">
        <f t="array" ref="BV367">INDEX($K:$P,ROW(),MATCH(BV$3,$K$2:$P$2,0))/12</f>
        <v>2.5</v>
      </c>
      <c r="BW367" s="319" cm="1">
        <f t="array" ref="BW367">INDEX($K:$P,ROW(),MATCH(BW$3,$K$2:$P$2,0))/12</f>
        <v>2.5</v>
      </c>
      <c r="BX367" s="319" cm="1">
        <f t="array" ref="BX367">INDEX($K:$P,ROW(),MATCH(BX$3,$K$2:$P$2,0))/12</f>
        <v>2.5</v>
      </c>
      <c r="BY367" s="319" cm="1">
        <f t="array" ref="BY367">INDEX($K:$P,ROW(),MATCH(BY$3,$K$2:$P$2,0))/12</f>
        <v>2.5</v>
      </c>
      <c r="BZ367" s="319" cm="1">
        <f t="array" ref="BZ367">INDEX($K:$P,ROW(),MATCH(BZ$3,$K$2:$P$2,0))/12</f>
        <v>2.5</v>
      </c>
      <c r="CA367" s="319" cm="1">
        <f t="array" ref="CA367">INDEX($K:$P,ROW(),MATCH(CA$3,$K$2:$P$2,0))/12</f>
        <v>2.9166666666666665</v>
      </c>
      <c r="CB367" s="319" cm="1">
        <f t="array" ref="CB367">INDEX($K:$P,ROW(),MATCH(CB$3,$K$2:$P$2,0))/12</f>
        <v>2.9166666666666665</v>
      </c>
      <c r="CC367" s="319" cm="1">
        <f t="array" ref="CC367">INDEX($K:$P,ROW(),MATCH(CC$3,$K$2:$P$2,0))/12</f>
        <v>2.9166666666666665</v>
      </c>
      <c r="CD367" s="319" cm="1">
        <f t="array" ref="CD367">INDEX($K:$P,ROW(),MATCH(CD$3,$K$2:$P$2,0))/12</f>
        <v>2.9166666666666665</v>
      </c>
      <c r="CE367" s="319" cm="1">
        <f t="array" ref="CE367">INDEX($K:$P,ROW(),MATCH(CE$3,$K$2:$P$2,0))/12</f>
        <v>2.9166666666666665</v>
      </c>
      <c r="CF367" s="319" cm="1">
        <f t="array" ref="CF367">INDEX($K:$P,ROW(),MATCH(CF$3,$K$2:$P$2,0))/12</f>
        <v>2.9166666666666665</v>
      </c>
      <c r="CG367" s="319" cm="1">
        <f t="array" ref="CG367">INDEX($K:$P,ROW(),MATCH(CG$3,$K$2:$P$2,0))/12</f>
        <v>2.9166666666666665</v>
      </c>
      <c r="CH367" s="319" cm="1">
        <f t="array" ref="CH367">INDEX($K:$P,ROW(),MATCH(CH$3,$K$2:$P$2,0))/12</f>
        <v>2.9166666666666665</v>
      </c>
      <c r="CI367" s="319" cm="1">
        <f t="array" ref="CI367">INDEX($K:$P,ROW(),MATCH(CI$3,$K$2:$P$2,0))/12</f>
        <v>2.9166666666666665</v>
      </c>
      <c r="CJ367" s="319" cm="1">
        <f t="array" ref="CJ367">INDEX($K:$P,ROW(),MATCH(CJ$3,$K$2:$P$2,0))/12</f>
        <v>2.9166666666666665</v>
      </c>
      <c r="CK367" s="319" cm="1">
        <f t="array" ref="CK367">INDEX($K:$P,ROW(),MATCH(CK$3,$K$2:$P$2,0))/12</f>
        <v>2.9166666666666665</v>
      </c>
      <c r="CL367" s="319" cm="1">
        <f t="array" ref="CL367">INDEX($K:$P,ROW(),MATCH(CL$3,$K$2:$P$2,0))/12</f>
        <v>2.9166666666666665</v>
      </c>
    </row>
    <row r="368" spans="2:90" x14ac:dyDescent="0.4">
      <c r="B368" s="124" t="str">
        <f ca="1">OFFSET(B368,ROW(B377)-ROW(B368),0)&amp;" - completed"</f>
        <v># of assets - completed</v>
      </c>
      <c r="C368" t="s">
        <v>964</v>
      </c>
      <c r="D368" t="s">
        <v>808</v>
      </c>
      <c r="E368" s="8" t="str">
        <f t="shared" si="276"/>
        <v>368 LAGVOL-EV</v>
      </c>
      <c r="G368" t="str">
        <f>E368</f>
        <v>368 LAGVOL-EV</v>
      </c>
      <c r="H368" s="12"/>
      <c r="I368" s="60"/>
      <c r="J368" s="60"/>
      <c r="K368" s="39">
        <f t="shared" ref="K368:P368" ca="1" si="277">SUMIF($4:$4,K$2,368:368)</f>
        <v>8.3333333333333321</v>
      </c>
      <c r="L368" s="39">
        <f t="shared" ca="1" si="277"/>
        <v>22.5</v>
      </c>
      <c r="M368" s="39">
        <f t="shared" ca="1" si="277"/>
        <v>41.666666666666657</v>
      </c>
      <c r="N368" s="39">
        <f t="shared" ca="1" si="277"/>
        <v>65.833333333333343</v>
      </c>
      <c r="O368" s="39">
        <f t="shared" ca="1" si="277"/>
        <v>95</v>
      </c>
      <c r="P368" s="39">
        <f t="shared" ca="1" si="277"/>
        <v>129.16666666666671</v>
      </c>
      <c r="R368" s="15"/>
      <c r="S368" s="318">
        <f t="shared" ref="S368:AX368" ca="1" si="278">+R368+OFFSET(S367, 0,- MIN($H365, COLUMN(S367)-COLUMN($Q$1))+1)</f>
        <v>0</v>
      </c>
      <c r="T368" s="318">
        <f t="shared" ca="1" si="278"/>
        <v>0</v>
      </c>
      <c r="U368" s="318">
        <f t="shared" ca="1" si="278"/>
        <v>0.83333333333333337</v>
      </c>
      <c r="V368" s="318">
        <f t="shared" ca="1" si="278"/>
        <v>1.6666666666666667</v>
      </c>
      <c r="W368" s="318">
        <f t="shared" ca="1" si="278"/>
        <v>2.5</v>
      </c>
      <c r="X368" s="318">
        <f t="shared" ca="1" si="278"/>
        <v>3.3333333333333335</v>
      </c>
      <c r="Y368" s="318">
        <f t="shared" ca="1" si="278"/>
        <v>4.166666666666667</v>
      </c>
      <c r="Z368" s="318">
        <f t="shared" ca="1" si="278"/>
        <v>5</v>
      </c>
      <c r="AA368" s="318">
        <f t="shared" ca="1" si="278"/>
        <v>5.833333333333333</v>
      </c>
      <c r="AB368" s="318">
        <f t="shared" ca="1" si="278"/>
        <v>6.6666666666666661</v>
      </c>
      <c r="AC368" s="318">
        <f t="shared" ca="1" si="278"/>
        <v>7.4999999999999991</v>
      </c>
      <c r="AD368" s="318">
        <f t="shared" ca="1" si="278"/>
        <v>8.3333333333333321</v>
      </c>
      <c r="AE368" s="318">
        <f t="shared" ca="1" si="278"/>
        <v>9.1666666666666661</v>
      </c>
      <c r="AF368" s="318">
        <f t="shared" ca="1" si="278"/>
        <v>10</v>
      </c>
      <c r="AG368" s="318">
        <f t="shared" ca="1" si="278"/>
        <v>11.25</v>
      </c>
      <c r="AH368" s="318">
        <f t="shared" ca="1" si="278"/>
        <v>12.5</v>
      </c>
      <c r="AI368" s="318">
        <f t="shared" ca="1" si="278"/>
        <v>13.75</v>
      </c>
      <c r="AJ368" s="318">
        <f t="shared" ca="1" si="278"/>
        <v>15</v>
      </c>
      <c r="AK368" s="318">
        <f t="shared" ca="1" si="278"/>
        <v>16.25</v>
      </c>
      <c r="AL368" s="318">
        <f t="shared" ca="1" si="278"/>
        <v>17.5</v>
      </c>
      <c r="AM368" s="318">
        <f t="shared" ca="1" si="278"/>
        <v>18.75</v>
      </c>
      <c r="AN368" s="318">
        <f t="shared" ca="1" si="278"/>
        <v>20</v>
      </c>
      <c r="AO368" s="318">
        <f t="shared" ca="1" si="278"/>
        <v>21.25</v>
      </c>
      <c r="AP368" s="318">
        <f t="shared" ca="1" si="278"/>
        <v>22.5</v>
      </c>
      <c r="AQ368" s="318">
        <f t="shared" ca="1" si="278"/>
        <v>23.75</v>
      </c>
      <c r="AR368" s="318">
        <f t="shared" ca="1" si="278"/>
        <v>25</v>
      </c>
      <c r="AS368" s="318">
        <f t="shared" ca="1" si="278"/>
        <v>26.666666666666668</v>
      </c>
      <c r="AT368" s="318">
        <f t="shared" ca="1" si="278"/>
        <v>28.333333333333336</v>
      </c>
      <c r="AU368" s="318">
        <f t="shared" ca="1" si="278"/>
        <v>30.000000000000004</v>
      </c>
      <c r="AV368" s="318">
        <f t="shared" ca="1" si="278"/>
        <v>31.666666666666671</v>
      </c>
      <c r="AW368" s="318">
        <f t="shared" ca="1" si="278"/>
        <v>33.333333333333336</v>
      </c>
      <c r="AX368" s="318">
        <f t="shared" ca="1" si="278"/>
        <v>35</v>
      </c>
      <c r="AY368" s="318">
        <f t="shared" ref="AY368:CD368" ca="1" si="279">+AX368+OFFSET(AY367, 0,- MIN($H365, COLUMN(AY367)-COLUMN($Q$1))+1)</f>
        <v>36.666666666666664</v>
      </c>
      <c r="AZ368" s="318">
        <f t="shared" ca="1" si="279"/>
        <v>38.333333333333329</v>
      </c>
      <c r="BA368" s="318">
        <f t="shared" ca="1" si="279"/>
        <v>39.999999999999993</v>
      </c>
      <c r="BB368" s="318">
        <f t="shared" ca="1" si="279"/>
        <v>41.666666666666657</v>
      </c>
      <c r="BC368" s="318">
        <f t="shared" ca="1" si="279"/>
        <v>43.333333333333321</v>
      </c>
      <c r="BD368" s="318">
        <f t="shared" ca="1" si="279"/>
        <v>44.999999999999986</v>
      </c>
      <c r="BE368" s="318">
        <f t="shared" ca="1" si="279"/>
        <v>47.083333333333321</v>
      </c>
      <c r="BF368" s="318">
        <f t="shared" ca="1" si="279"/>
        <v>49.166666666666657</v>
      </c>
      <c r="BG368" s="318">
        <f t="shared" ca="1" si="279"/>
        <v>51.249999999999993</v>
      </c>
      <c r="BH368" s="318">
        <f t="shared" ca="1" si="279"/>
        <v>53.333333333333329</v>
      </c>
      <c r="BI368" s="318">
        <f t="shared" ca="1" si="279"/>
        <v>55.416666666666664</v>
      </c>
      <c r="BJ368" s="318">
        <f t="shared" ca="1" si="279"/>
        <v>57.5</v>
      </c>
      <c r="BK368" s="318">
        <f t="shared" ca="1" si="279"/>
        <v>59.583333333333336</v>
      </c>
      <c r="BL368" s="318">
        <f t="shared" ca="1" si="279"/>
        <v>61.666666666666671</v>
      </c>
      <c r="BM368" s="318">
        <f t="shared" ca="1" si="279"/>
        <v>63.750000000000007</v>
      </c>
      <c r="BN368" s="318">
        <f t="shared" ca="1" si="279"/>
        <v>65.833333333333343</v>
      </c>
      <c r="BO368" s="318">
        <f t="shared" ca="1" si="279"/>
        <v>67.916666666666671</v>
      </c>
      <c r="BP368" s="318">
        <f t="shared" ca="1" si="279"/>
        <v>70</v>
      </c>
      <c r="BQ368" s="318">
        <f t="shared" ca="1" si="279"/>
        <v>72.5</v>
      </c>
      <c r="BR368" s="318">
        <f t="shared" ca="1" si="279"/>
        <v>75</v>
      </c>
      <c r="BS368" s="318">
        <f t="shared" ca="1" si="279"/>
        <v>77.5</v>
      </c>
      <c r="BT368" s="318">
        <f t="shared" ca="1" si="279"/>
        <v>80</v>
      </c>
      <c r="BU368" s="318">
        <f t="shared" ca="1" si="279"/>
        <v>82.5</v>
      </c>
      <c r="BV368" s="318">
        <f t="shared" ca="1" si="279"/>
        <v>85</v>
      </c>
      <c r="BW368" s="318">
        <f t="shared" ca="1" si="279"/>
        <v>87.5</v>
      </c>
      <c r="BX368" s="318">
        <f t="shared" ca="1" si="279"/>
        <v>90</v>
      </c>
      <c r="BY368" s="318">
        <f t="shared" ca="1" si="279"/>
        <v>92.5</v>
      </c>
      <c r="BZ368" s="318">
        <f t="shared" ca="1" si="279"/>
        <v>95</v>
      </c>
      <c r="CA368" s="318">
        <f t="shared" ca="1" si="279"/>
        <v>97.5</v>
      </c>
      <c r="CB368" s="318">
        <f t="shared" ca="1" si="279"/>
        <v>100</v>
      </c>
      <c r="CC368" s="318">
        <f t="shared" ca="1" si="279"/>
        <v>102.91666666666667</v>
      </c>
      <c r="CD368" s="318">
        <f t="shared" ca="1" si="279"/>
        <v>105.83333333333334</v>
      </c>
      <c r="CE368" s="318">
        <f t="shared" ref="CE368:CL368" ca="1" si="280">+CD368+OFFSET(CE367, 0,- MIN($H365, COLUMN(CE367)-COLUMN($Q$1))+1)</f>
        <v>108.75000000000001</v>
      </c>
      <c r="CF368" s="318">
        <f t="shared" ca="1" si="280"/>
        <v>111.66666666666669</v>
      </c>
      <c r="CG368" s="318">
        <f t="shared" ca="1" si="280"/>
        <v>114.58333333333336</v>
      </c>
      <c r="CH368" s="318">
        <f t="shared" ca="1" si="280"/>
        <v>117.50000000000003</v>
      </c>
      <c r="CI368" s="318">
        <f t="shared" ca="1" si="280"/>
        <v>120.4166666666667</v>
      </c>
      <c r="CJ368" s="318">
        <f t="shared" ca="1" si="280"/>
        <v>123.33333333333337</v>
      </c>
      <c r="CK368" s="318">
        <f t="shared" ca="1" si="280"/>
        <v>126.25000000000004</v>
      </c>
      <c r="CL368" s="318">
        <f t="shared" ca="1" si="280"/>
        <v>129.16666666666671</v>
      </c>
    </row>
    <row r="369" spans="2:90" x14ac:dyDescent="0.4">
      <c r="B369" s="235" t="str">
        <f>IFERROR(SUBSTITUTE(TRIM(MID(B377, SEARCH("-", B377) + 1, LEN(B377))),":",""),"no unit")</f>
        <v>no unit</v>
      </c>
      <c r="D369" t="s">
        <v>808</v>
      </c>
      <c r="E369" s="8" t="str">
        <f t="shared" si="276"/>
        <v>369 LAGVOL-EV</v>
      </c>
      <c r="G369" t="s">
        <v>332</v>
      </c>
      <c r="H369" s="31"/>
      <c r="I369" s="73"/>
      <c r="J369" s="73"/>
      <c r="K369" s="39"/>
      <c r="L369" s="39"/>
      <c r="M369" s="39"/>
      <c r="N369" s="39"/>
      <c r="O369" s="39"/>
      <c r="P369" s="39"/>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row>
    <row r="370" spans="2:90" x14ac:dyDescent="0.4">
      <c r="B370" s="132" t="s">
        <v>334</v>
      </c>
      <c r="D370" t="s">
        <v>808</v>
      </c>
      <c r="E370" s="8" t="str">
        <f t="shared" si="276"/>
        <v>370 LAGVOL-EV</v>
      </c>
      <c r="G370" t="s">
        <v>332</v>
      </c>
      <c r="H370" s="31"/>
      <c r="I370" s="73"/>
      <c r="J370" s="73"/>
      <c r="K370" s="39"/>
      <c r="L370" s="39"/>
      <c r="M370" s="39"/>
      <c r="N370" s="39"/>
      <c r="O370" s="39"/>
      <c r="P370" s="39"/>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c r="AS370" s="38"/>
      <c r="AT370" s="38"/>
      <c r="AU370" s="38"/>
      <c r="AV370" s="38"/>
      <c r="AW370" s="38"/>
      <c r="AX370" s="38"/>
      <c r="AY370" s="38"/>
      <c r="AZ370" s="38"/>
      <c r="BA370" s="38"/>
      <c r="BB370" s="38"/>
      <c r="BC370" s="38"/>
      <c r="BD370" s="38"/>
      <c r="BE370" s="38"/>
      <c r="BF370" s="38"/>
      <c r="BG370" s="38"/>
      <c r="BH370" s="38"/>
      <c r="BI370" s="38"/>
      <c r="BJ370" s="38"/>
      <c r="BK370" s="38"/>
      <c r="BL370" s="38"/>
      <c r="BM370" s="38"/>
      <c r="BN370" s="38"/>
      <c r="BO370" s="38"/>
      <c r="BP370" s="38"/>
      <c r="BQ370" s="38"/>
      <c r="BR370" s="38"/>
      <c r="BS370" s="38"/>
      <c r="BT370" s="38"/>
      <c r="BU370" s="38"/>
      <c r="BV370" s="38"/>
      <c r="BW370" s="38"/>
      <c r="BX370" s="38"/>
      <c r="BY370" s="38"/>
      <c r="BZ370" s="38"/>
      <c r="CA370" s="38"/>
      <c r="CB370" s="38"/>
      <c r="CC370" s="38"/>
      <c r="CD370" s="38"/>
      <c r="CE370" s="38"/>
      <c r="CF370" s="38"/>
      <c r="CG370" s="38"/>
      <c r="CH370" s="38"/>
      <c r="CI370" s="38"/>
      <c r="CJ370" s="38"/>
      <c r="CK370" s="38"/>
      <c r="CL370" s="38"/>
    </row>
    <row r="371" spans="2:90" x14ac:dyDescent="0.4">
      <c r="B371" s="132" t="s">
        <v>333</v>
      </c>
      <c r="D371" t="s">
        <v>808</v>
      </c>
      <c r="E371" s="8" t="str">
        <f t="shared" si="276"/>
        <v>371 LAGVOL-EV</v>
      </c>
      <c r="G371" t="s">
        <v>332</v>
      </c>
      <c r="H371" s="31"/>
      <c r="I371" s="73"/>
      <c r="J371" s="73"/>
      <c r="K371" s="39"/>
      <c r="L371" s="39"/>
      <c r="M371" s="39"/>
      <c r="N371" s="39"/>
      <c r="O371" s="39"/>
      <c r="P371" s="39"/>
      <c r="R371" s="38"/>
      <c r="S371" s="199" t="str">
        <f t="shared" ref="S371" si="281">ADDRESS(ROW(S368),COLUMN(S368),2)</f>
        <v>S$368</v>
      </c>
      <c r="T371" s="199" t="str">
        <f t="shared" ref="T371:AX371" si="282">ADDRESS(ROW(T368),COLUMN(T368),2)</f>
        <v>T$368</v>
      </c>
      <c r="U371" s="199" t="str">
        <f t="shared" si="282"/>
        <v>U$368</v>
      </c>
      <c r="V371" s="199" t="str">
        <f t="shared" si="282"/>
        <v>V$368</v>
      </c>
      <c r="W371" s="199" t="str">
        <f t="shared" si="282"/>
        <v>W$368</v>
      </c>
      <c r="X371" s="199" t="str">
        <f t="shared" si="282"/>
        <v>X$368</v>
      </c>
      <c r="Y371" s="199" t="str">
        <f t="shared" si="282"/>
        <v>Y$368</v>
      </c>
      <c r="Z371" s="199" t="str">
        <f t="shared" si="282"/>
        <v>Z$368</v>
      </c>
      <c r="AA371" s="199" t="str">
        <f t="shared" si="282"/>
        <v>AA$368</v>
      </c>
      <c r="AB371" s="199" t="str">
        <f t="shared" si="282"/>
        <v>AB$368</v>
      </c>
      <c r="AC371" s="199" t="str">
        <f t="shared" si="282"/>
        <v>AC$368</v>
      </c>
      <c r="AD371" s="199" t="str">
        <f t="shared" si="282"/>
        <v>AD$368</v>
      </c>
      <c r="AE371" s="199" t="str">
        <f t="shared" si="282"/>
        <v>AE$368</v>
      </c>
      <c r="AF371" s="199" t="str">
        <f t="shared" si="282"/>
        <v>AF$368</v>
      </c>
      <c r="AG371" s="199" t="str">
        <f t="shared" si="282"/>
        <v>AG$368</v>
      </c>
      <c r="AH371" s="199" t="str">
        <f t="shared" si="282"/>
        <v>AH$368</v>
      </c>
      <c r="AI371" s="199" t="str">
        <f t="shared" si="282"/>
        <v>AI$368</v>
      </c>
      <c r="AJ371" s="199" t="str">
        <f t="shared" si="282"/>
        <v>AJ$368</v>
      </c>
      <c r="AK371" s="199" t="str">
        <f t="shared" si="282"/>
        <v>AK$368</v>
      </c>
      <c r="AL371" s="199" t="str">
        <f t="shared" si="282"/>
        <v>AL$368</v>
      </c>
      <c r="AM371" s="199" t="str">
        <f t="shared" si="282"/>
        <v>AM$368</v>
      </c>
      <c r="AN371" s="199" t="str">
        <f t="shared" si="282"/>
        <v>AN$368</v>
      </c>
      <c r="AO371" s="199" t="str">
        <f t="shared" si="282"/>
        <v>AO$368</v>
      </c>
      <c r="AP371" s="199" t="str">
        <f t="shared" si="282"/>
        <v>AP$368</v>
      </c>
      <c r="AQ371" s="199" t="str">
        <f t="shared" si="282"/>
        <v>AQ$368</v>
      </c>
      <c r="AR371" s="199" t="str">
        <f t="shared" si="282"/>
        <v>AR$368</v>
      </c>
      <c r="AS371" s="199" t="str">
        <f t="shared" si="282"/>
        <v>AS$368</v>
      </c>
      <c r="AT371" s="199" t="str">
        <f t="shared" si="282"/>
        <v>AT$368</v>
      </c>
      <c r="AU371" s="199" t="str">
        <f t="shared" si="282"/>
        <v>AU$368</v>
      </c>
      <c r="AV371" s="199" t="str">
        <f t="shared" si="282"/>
        <v>AV$368</v>
      </c>
      <c r="AW371" s="199" t="str">
        <f t="shared" si="282"/>
        <v>AW$368</v>
      </c>
      <c r="AX371" s="199" t="str">
        <f t="shared" si="282"/>
        <v>AX$368</v>
      </c>
      <c r="AY371" s="199" t="str">
        <f t="shared" ref="AY371:CD371" si="283">ADDRESS(ROW(AY368),COLUMN(AY368),2)</f>
        <v>AY$368</v>
      </c>
      <c r="AZ371" s="199" t="str">
        <f t="shared" si="283"/>
        <v>AZ$368</v>
      </c>
      <c r="BA371" s="199" t="str">
        <f t="shared" si="283"/>
        <v>BA$368</v>
      </c>
      <c r="BB371" s="199" t="str">
        <f t="shared" si="283"/>
        <v>BB$368</v>
      </c>
      <c r="BC371" s="199" t="str">
        <f t="shared" si="283"/>
        <v>BC$368</v>
      </c>
      <c r="BD371" s="199" t="str">
        <f t="shared" si="283"/>
        <v>BD$368</v>
      </c>
      <c r="BE371" s="199" t="str">
        <f t="shared" si="283"/>
        <v>BE$368</v>
      </c>
      <c r="BF371" s="199" t="str">
        <f t="shared" si="283"/>
        <v>BF$368</v>
      </c>
      <c r="BG371" s="199" t="str">
        <f t="shared" si="283"/>
        <v>BG$368</v>
      </c>
      <c r="BH371" s="199" t="str">
        <f t="shared" si="283"/>
        <v>BH$368</v>
      </c>
      <c r="BI371" s="199" t="str">
        <f t="shared" si="283"/>
        <v>BI$368</v>
      </c>
      <c r="BJ371" s="199" t="str">
        <f t="shared" si="283"/>
        <v>BJ$368</v>
      </c>
      <c r="BK371" s="199" t="str">
        <f t="shared" si="283"/>
        <v>BK$368</v>
      </c>
      <c r="BL371" s="199" t="str">
        <f t="shared" si="283"/>
        <v>BL$368</v>
      </c>
      <c r="BM371" s="199" t="str">
        <f t="shared" si="283"/>
        <v>BM$368</v>
      </c>
      <c r="BN371" s="199" t="str">
        <f t="shared" si="283"/>
        <v>BN$368</v>
      </c>
      <c r="BO371" s="199" t="str">
        <f t="shared" si="283"/>
        <v>BO$368</v>
      </c>
      <c r="BP371" s="199" t="str">
        <f t="shared" si="283"/>
        <v>BP$368</v>
      </c>
      <c r="BQ371" s="199" t="str">
        <f t="shared" si="283"/>
        <v>BQ$368</v>
      </c>
      <c r="BR371" s="199" t="str">
        <f t="shared" si="283"/>
        <v>BR$368</v>
      </c>
      <c r="BS371" s="199" t="str">
        <f t="shared" si="283"/>
        <v>BS$368</v>
      </c>
      <c r="BT371" s="199" t="str">
        <f t="shared" si="283"/>
        <v>BT$368</v>
      </c>
      <c r="BU371" s="199" t="str">
        <f t="shared" si="283"/>
        <v>BU$368</v>
      </c>
      <c r="BV371" s="199" t="str">
        <f t="shared" si="283"/>
        <v>BV$368</v>
      </c>
      <c r="BW371" s="199" t="str">
        <f t="shared" si="283"/>
        <v>BW$368</v>
      </c>
      <c r="BX371" s="199" t="str">
        <f t="shared" si="283"/>
        <v>BX$368</v>
      </c>
      <c r="BY371" s="199" t="str">
        <f t="shared" si="283"/>
        <v>BY$368</v>
      </c>
      <c r="BZ371" s="199" t="str">
        <f t="shared" si="283"/>
        <v>BZ$368</v>
      </c>
      <c r="CA371" s="199" t="str">
        <f t="shared" si="283"/>
        <v>CA$368</v>
      </c>
      <c r="CB371" s="199" t="str">
        <f t="shared" si="283"/>
        <v>CB$368</v>
      </c>
      <c r="CC371" s="199" t="str">
        <f t="shared" si="283"/>
        <v>CC$368</v>
      </c>
      <c r="CD371" s="199" t="str">
        <f t="shared" si="283"/>
        <v>CD$368</v>
      </c>
      <c r="CE371" s="199" t="str">
        <f t="shared" ref="CE371:CK371" si="284">ADDRESS(ROW(CE368),COLUMN(CE368),2)</f>
        <v>CE$368</v>
      </c>
      <c r="CF371" s="199" t="str">
        <f t="shared" si="284"/>
        <v>CF$368</v>
      </c>
      <c r="CG371" s="199" t="str">
        <f t="shared" si="284"/>
        <v>CG$368</v>
      </c>
      <c r="CH371" s="199" t="str">
        <f t="shared" si="284"/>
        <v>CH$368</v>
      </c>
      <c r="CI371" s="199" t="str">
        <f t="shared" si="284"/>
        <v>CI$368</v>
      </c>
      <c r="CJ371" s="199" t="str">
        <f t="shared" si="284"/>
        <v>CJ$368</v>
      </c>
      <c r="CK371" s="199" t="str">
        <f t="shared" si="284"/>
        <v>CK$368</v>
      </c>
      <c r="CL371" s="199" t="str">
        <f t="shared" ref="CL371" si="285">ADDRESS(ROW(CL368),COLUMN(CL368),2)</f>
        <v>CL$368</v>
      </c>
    </row>
    <row r="372" spans="2:90" x14ac:dyDescent="0.4">
      <c r="B372" s="8" t="s">
        <v>488</v>
      </c>
      <c r="D372" t="s">
        <v>808</v>
      </c>
      <c r="E372" s="8" t="str">
        <f t="shared" si="276"/>
        <v>372 LAGVOL-EV</v>
      </c>
      <c r="G372" t="s">
        <v>332</v>
      </c>
      <c r="H372" s="12"/>
      <c r="I372" s="60"/>
      <c r="J372" s="60"/>
      <c r="K372" s="15"/>
      <c r="L372" s="15"/>
      <c r="M372" s="15"/>
      <c r="N372" s="15"/>
      <c r="O372" s="15"/>
      <c r="P372" s="15"/>
      <c r="R372" s="15"/>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row>
    <row r="373" spans="2:90" x14ac:dyDescent="0.4">
      <c r="B373" s="8" t="s">
        <v>494</v>
      </c>
      <c r="D373" t="s">
        <v>808</v>
      </c>
      <c r="E373" s="8" t="str">
        <f t="shared" si="276"/>
        <v>373 LAGVOL-EV</v>
      </c>
      <c r="G373" t="s">
        <v>332</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row>
    <row r="374" spans="2:90" x14ac:dyDescent="0.4">
      <c r="B374" s="8" t="s">
        <v>463</v>
      </c>
      <c r="D374" t="s">
        <v>808</v>
      </c>
      <c r="E374" s="8" t="str">
        <f t="shared" si="276"/>
        <v>374 LAGVOL-EV</v>
      </c>
      <c r="G374" t="s">
        <v>332</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row>
    <row r="375" spans="2:90" x14ac:dyDescent="0.4">
      <c r="B375" s="8" t="s">
        <v>464</v>
      </c>
      <c r="D375" t="s">
        <v>808</v>
      </c>
      <c r="E375" s="8" t="str">
        <f t="shared" si="276"/>
        <v>375 LAGVOL-EV</v>
      </c>
      <c r="G375" t="s">
        <v>332</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row>
    <row r="376" spans="2:90" x14ac:dyDescent="0.4">
      <c r="B376" s="181" t="s">
        <v>459</v>
      </c>
      <c r="E376" s="8"/>
      <c r="H376" s="182"/>
      <c r="I376" s="183"/>
      <c r="J376" s="183"/>
      <c r="K376" s="184"/>
      <c r="L376" s="184"/>
      <c r="M376" s="184"/>
      <c r="N376" s="184"/>
      <c r="O376" s="184"/>
      <c r="P376" s="184"/>
      <c r="R376" s="185"/>
      <c r="S376" s="186"/>
      <c r="T376" s="186"/>
      <c r="U376" s="186"/>
      <c r="V376" s="186"/>
      <c r="W376" s="186"/>
      <c r="X376" s="186"/>
      <c r="Y376" s="186"/>
      <c r="Z376" s="186"/>
      <c r="AA376" s="186"/>
      <c r="AB376" s="186"/>
      <c r="AC376" s="186"/>
      <c r="AD376" s="186"/>
      <c r="AE376" s="186"/>
      <c r="AF376" s="186"/>
      <c r="AG376" s="186"/>
      <c r="AH376" s="186"/>
      <c r="AI376" s="186"/>
      <c r="AJ376" s="186"/>
      <c r="AK376" s="186"/>
      <c r="AL376" s="186"/>
      <c r="AM376" s="186"/>
      <c r="AN376" s="186"/>
      <c r="AO376" s="186"/>
      <c r="AP376" s="186"/>
      <c r="AQ376" s="186"/>
      <c r="AR376" s="186"/>
      <c r="AS376" s="186"/>
      <c r="AT376" s="186"/>
      <c r="AU376" s="186"/>
      <c r="AV376" s="186"/>
      <c r="AW376" s="186"/>
      <c r="AX376" s="186"/>
      <c r="AY376" s="186"/>
      <c r="AZ376" s="186"/>
      <c r="BA376" s="186"/>
      <c r="BB376" s="186"/>
      <c r="BC376" s="186"/>
      <c r="BD376" s="186"/>
      <c r="BE376" s="186"/>
      <c r="BF376" s="186"/>
      <c r="BG376" s="186"/>
      <c r="BH376" s="186"/>
      <c r="BI376" s="186"/>
      <c r="BJ376" s="186"/>
      <c r="BK376" s="186"/>
      <c r="BL376" s="186"/>
      <c r="BM376" s="186"/>
      <c r="BN376" s="186"/>
      <c r="BO376" s="186"/>
      <c r="BP376" s="186"/>
      <c r="BQ376" s="186"/>
      <c r="BR376" s="186"/>
      <c r="BS376" s="186"/>
      <c r="BT376" s="186"/>
      <c r="BU376" s="186"/>
      <c r="BV376" s="186"/>
      <c r="BW376" s="186"/>
      <c r="BX376" s="186"/>
      <c r="BY376" s="186"/>
      <c r="BZ376" s="186"/>
      <c r="CA376" s="186"/>
      <c r="CB376" s="186"/>
      <c r="CC376" s="186"/>
      <c r="CD376" s="186"/>
      <c r="CE376" s="186"/>
      <c r="CF376" s="186"/>
      <c r="CG376" s="186"/>
      <c r="CH376" s="186"/>
      <c r="CI376" s="186"/>
      <c r="CJ376" s="186"/>
      <c r="CK376" s="186"/>
      <c r="CL376" s="186"/>
    </row>
    <row r="377" spans="2:90" x14ac:dyDescent="0.4">
      <c r="B377" s="181" t="s">
        <v>456</v>
      </c>
      <c r="E377" s="8"/>
      <c r="H377" s="182"/>
      <c r="I377" s="183"/>
      <c r="J377" s="183"/>
      <c r="K377" s="184"/>
      <c r="L377" s="184"/>
      <c r="M377" s="184"/>
      <c r="N377" s="184"/>
      <c r="O377" s="184"/>
      <c r="P377" s="184"/>
      <c r="R377" s="185"/>
      <c r="S377" s="186"/>
      <c r="T377" s="186"/>
      <c r="U377" s="186"/>
      <c r="V377" s="186"/>
      <c r="W377" s="186"/>
      <c r="X377" s="186"/>
      <c r="Y377" s="186"/>
      <c r="Z377" s="186"/>
      <c r="AA377" s="186"/>
      <c r="AB377" s="186"/>
      <c r="AC377" s="186"/>
      <c r="AD377" s="186"/>
      <c r="AE377" s="186"/>
      <c r="AF377" s="186"/>
      <c r="AG377" s="186"/>
      <c r="AH377" s="186"/>
      <c r="AI377" s="186"/>
      <c r="AJ377" s="186"/>
      <c r="AK377" s="186"/>
      <c r="AL377" s="186"/>
      <c r="AM377" s="186"/>
      <c r="AN377" s="186"/>
      <c r="AO377" s="186"/>
      <c r="AP377" s="186"/>
      <c r="AQ377" s="186"/>
      <c r="AR377" s="186"/>
      <c r="AS377" s="186"/>
      <c r="AT377" s="186"/>
      <c r="AU377" s="186"/>
      <c r="AV377" s="186"/>
      <c r="AW377" s="186"/>
      <c r="AX377" s="186"/>
      <c r="AY377" s="186"/>
      <c r="AZ377" s="186"/>
      <c r="BA377" s="186"/>
      <c r="BB377" s="186"/>
      <c r="BC377" s="186"/>
      <c r="BD377" s="186"/>
      <c r="BE377" s="186"/>
      <c r="BF377" s="186"/>
      <c r="BG377" s="186"/>
      <c r="BH377" s="186"/>
      <c r="BI377" s="186"/>
      <c r="BJ377" s="186"/>
      <c r="BK377" s="186"/>
      <c r="BL377" s="186"/>
      <c r="BM377" s="186"/>
      <c r="BN377" s="186"/>
      <c r="BO377" s="186"/>
      <c r="BP377" s="186"/>
      <c r="BQ377" s="186"/>
      <c r="BR377" s="186"/>
      <c r="BS377" s="186"/>
      <c r="BT377" s="186"/>
      <c r="BU377" s="186"/>
      <c r="BV377" s="186"/>
      <c r="BW377" s="186"/>
      <c r="BX377" s="186"/>
      <c r="BY377" s="186"/>
      <c r="BZ377" s="186"/>
      <c r="CA377" s="186"/>
      <c r="CB377" s="186"/>
      <c r="CC377" s="186"/>
      <c r="CD377" s="186"/>
      <c r="CE377" s="186"/>
      <c r="CF377" s="186"/>
      <c r="CG377" s="186"/>
      <c r="CH377" s="186"/>
      <c r="CI377" s="186"/>
      <c r="CJ377" s="186"/>
      <c r="CK377" s="186"/>
      <c r="CL377" s="186"/>
    </row>
    <row r="378" spans="2:90" x14ac:dyDescent="0.4">
      <c r="B378"/>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B379" s="66" t="s">
        <v>966</v>
      </c>
      <c r="C379" s="31"/>
      <c r="D379" t="s">
        <v>965</v>
      </c>
      <c r="E379" s="8" t="str">
        <f t="shared" ref="E379:E392" si="286">ROW()&amp;" "&amp;D379</f>
        <v>379 FUNNEL-EV</v>
      </c>
      <c r="F379" t="s">
        <v>809</v>
      </c>
      <c r="G379" s="31" t="s">
        <v>243</v>
      </c>
      <c r="H379" s="22"/>
      <c r="I379" s="287"/>
      <c r="J379" s="287"/>
      <c r="K379" s="22"/>
      <c r="L379" s="22"/>
      <c r="M379" s="22"/>
      <c r="N379" s="22"/>
      <c r="O379" s="22"/>
      <c r="P379" s="22"/>
      <c r="R379" s="66"/>
      <c r="S379" s="66"/>
      <c r="T379" s="66"/>
      <c r="U379" s="66"/>
      <c r="V379" s="66"/>
      <c r="W379" s="66"/>
      <c r="X379" s="66"/>
      <c r="Y379" s="66"/>
      <c r="Z379" s="66"/>
      <c r="AA379" s="66"/>
      <c r="AB379" s="66"/>
      <c r="AC379" s="66"/>
      <c r="AD379" s="66"/>
      <c r="AE379" s="66"/>
      <c r="AF379" s="66"/>
      <c r="AG379" s="66"/>
      <c r="AH379" s="66"/>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row>
    <row r="380" spans="2:90" x14ac:dyDescent="0.4">
      <c r="B380" s="67"/>
      <c r="C380" s="31"/>
      <c r="D380" t="s">
        <v>965</v>
      </c>
      <c r="E380" s="8" t="str">
        <f t="shared" si="286"/>
        <v>380 FUNNEL-EV</v>
      </c>
      <c r="G380" t="str">
        <f t="shared" ref="G380:G385" si="287">E380</f>
        <v>380 FUNNEL-EV</v>
      </c>
      <c r="H380" s="31"/>
      <c r="I380" s="73"/>
      <c r="J380" s="73"/>
      <c r="K380" s="31"/>
      <c r="L380" s="31"/>
      <c r="M380" s="31"/>
      <c r="N380" s="31"/>
      <c r="O380" s="31"/>
      <c r="P380" s="31"/>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c r="BA380" s="67"/>
      <c r="BB380" s="67"/>
      <c r="BC380" s="67"/>
      <c r="BD380" s="67"/>
      <c r="BE380" s="67"/>
      <c r="BF380" s="67"/>
      <c r="BG380" s="67"/>
      <c r="BH380" s="67"/>
      <c r="BI380" s="67"/>
      <c r="BJ380" s="67"/>
      <c r="BK380" s="67"/>
      <c r="BL380" s="67"/>
      <c r="BM380" s="67"/>
      <c r="BN380" s="67"/>
      <c r="BO380" s="67"/>
      <c r="BP380" s="67"/>
      <c r="BQ380" s="67"/>
      <c r="BR380" s="67"/>
      <c r="BS380" s="67"/>
      <c r="BT380" s="67"/>
      <c r="BU380" s="67"/>
      <c r="BV380" s="67"/>
      <c r="BW380" s="67"/>
      <c r="BX380" s="67"/>
      <c r="BY380" s="67"/>
      <c r="BZ380" s="67"/>
      <c r="CA380" s="67"/>
      <c r="CB380" s="67"/>
      <c r="CC380" s="67"/>
      <c r="CD380" s="67"/>
      <c r="CE380" s="67"/>
      <c r="CF380" s="67"/>
      <c r="CG380" s="67"/>
      <c r="CH380" s="67"/>
      <c r="CI380" s="67"/>
      <c r="CJ380" s="67"/>
      <c r="CK380" s="67"/>
      <c r="CL380" s="67"/>
    </row>
    <row r="381" spans="2:90" x14ac:dyDescent="0.4">
      <c r="B381" s="95" t="s">
        <v>967</v>
      </c>
      <c r="C381" s="31"/>
      <c r="D381" t="s">
        <v>965</v>
      </c>
      <c r="E381" s="8" t="str">
        <f t="shared" ref="E381:E385" si="288">ROW()&amp;" "&amp;D381</f>
        <v>381 FUNNEL-EV</v>
      </c>
      <c r="G381" t="str">
        <f t="shared" si="287"/>
        <v>381 FUNNEL-EV</v>
      </c>
      <c r="H381" s="31"/>
      <c r="I381" s="73"/>
      <c r="J381" s="73"/>
      <c r="K381" s="17">
        <v>10</v>
      </c>
      <c r="L381" s="17">
        <v>15</v>
      </c>
      <c r="M381" s="17">
        <v>20</v>
      </c>
      <c r="N381" s="17">
        <v>25</v>
      </c>
      <c r="O381" s="17">
        <v>30</v>
      </c>
      <c r="P381" s="17">
        <v>35</v>
      </c>
      <c r="R381" s="15"/>
      <c r="S381" s="15" cm="1">
        <f t="array" ref="S381">INDEX($K:$P,ROW(),MATCH(S$3,$K$2:$P$2,0))/12</f>
        <v>0.83333333333333337</v>
      </c>
      <c r="T381" s="15" cm="1">
        <f t="array" ref="T381">INDEX($K:$P,ROW(),MATCH(T$3,$K$2:$P$2,0))/12</f>
        <v>0.83333333333333337</v>
      </c>
      <c r="U381" s="15" cm="1">
        <f t="array" ref="U381">INDEX($K:$P,ROW(),MATCH(U$3,$K$2:$P$2,0))/12</f>
        <v>0.83333333333333337</v>
      </c>
      <c r="V381" s="15" cm="1">
        <f t="array" ref="V381">INDEX($K:$P,ROW(),MATCH(V$3,$K$2:$P$2,0))/12</f>
        <v>0.83333333333333337</v>
      </c>
      <c r="W381" s="15" cm="1">
        <f t="array" ref="W381">INDEX($K:$P,ROW(),MATCH(W$3,$K$2:$P$2,0))/12</f>
        <v>0.83333333333333337</v>
      </c>
      <c r="X381" s="15" cm="1">
        <f t="array" ref="X381">INDEX($K:$P,ROW(),MATCH(X$3,$K$2:$P$2,0))/12</f>
        <v>0.83333333333333337</v>
      </c>
      <c r="Y381" s="15" cm="1">
        <f t="array" ref="Y381">INDEX($K:$P,ROW(),MATCH(Y$3,$K$2:$P$2,0))/12</f>
        <v>0.83333333333333337</v>
      </c>
      <c r="Z381" s="15" cm="1">
        <f t="array" ref="Z381">INDEX($K:$P,ROW(),MATCH(Z$3,$K$2:$P$2,0))/12</f>
        <v>0.83333333333333337</v>
      </c>
      <c r="AA381" s="15" cm="1">
        <f t="array" ref="AA381">INDEX($K:$P,ROW(),MATCH(AA$3,$K$2:$P$2,0))/12</f>
        <v>0.83333333333333337</v>
      </c>
      <c r="AB381" s="15" cm="1">
        <f t="array" ref="AB381">INDEX($K:$P,ROW(),MATCH(AB$3,$K$2:$P$2,0))/12</f>
        <v>0.83333333333333337</v>
      </c>
      <c r="AC381" s="15" cm="1">
        <f t="array" ref="AC381">INDEX($K:$P,ROW(),MATCH(AC$3,$K$2:$P$2,0))/12</f>
        <v>0.83333333333333337</v>
      </c>
      <c r="AD381" s="15" cm="1">
        <f t="array" ref="AD381">INDEX($K:$P,ROW(),MATCH(AD$3,$K$2:$P$2,0))/12</f>
        <v>0.83333333333333337</v>
      </c>
      <c r="AE381" s="15" cm="1">
        <f t="array" ref="AE381">INDEX($K:$P,ROW(),MATCH(AE$3,$K$2:$P$2,0))/12</f>
        <v>1.25</v>
      </c>
      <c r="AF381" s="15" cm="1">
        <f t="array" ref="AF381">INDEX($K:$P,ROW(),MATCH(AF$3,$K$2:$P$2,0))/12</f>
        <v>1.25</v>
      </c>
      <c r="AG381" s="15" cm="1">
        <f t="array" ref="AG381">INDEX($K:$P,ROW(),MATCH(AG$3,$K$2:$P$2,0))/12</f>
        <v>1.25</v>
      </c>
      <c r="AH381" s="15" cm="1">
        <f t="array" ref="AH381">INDEX($K:$P,ROW(),MATCH(AH$3,$K$2:$P$2,0))/12</f>
        <v>1.25</v>
      </c>
      <c r="AI381" s="15" cm="1">
        <f t="array" ref="AI381">INDEX($K:$P,ROW(),MATCH(AI$3,$K$2:$P$2,0))/12</f>
        <v>1.25</v>
      </c>
      <c r="AJ381" s="15" cm="1">
        <f t="array" ref="AJ381">INDEX($K:$P,ROW(),MATCH(AJ$3,$K$2:$P$2,0))/12</f>
        <v>1.25</v>
      </c>
      <c r="AK381" s="15" cm="1">
        <f t="array" ref="AK381">INDEX($K:$P,ROW(),MATCH(AK$3,$K$2:$P$2,0))/12</f>
        <v>1.25</v>
      </c>
      <c r="AL381" s="15" cm="1">
        <f t="array" ref="AL381">INDEX($K:$P,ROW(),MATCH(AL$3,$K$2:$P$2,0))/12</f>
        <v>1.25</v>
      </c>
      <c r="AM381" s="15" cm="1">
        <f t="array" ref="AM381">INDEX($K:$P,ROW(),MATCH(AM$3,$K$2:$P$2,0))/12</f>
        <v>1.25</v>
      </c>
      <c r="AN381" s="15" cm="1">
        <f t="array" ref="AN381">INDEX($K:$P,ROW(),MATCH(AN$3,$K$2:$P$2,0))/12</f>
        <v>1.25</v>
      </c>
      <c r="AO381" s="15" cm="1">
        <f t="array" ref="AO381">INDEX($K:$P,ROW(),MATCH(AO$3,$K$2:$P$2,0))/12</f>
        <v>1.25</v>
      </c>
      <c r="AP381" s="15" cm="1">
        <f t="array" ref="AP381">INDEX($K:$P,ROW(),MATCH(AP$3,$K$2:$P$2,0))/12</f>
        <v>1.25</v>
      </c>
      <c r="AQ381" s="15" cm="1">
        <f t="array" ref="AQ381">INDEX($K:$P,ROW(),MATCH(AQ$3,$K$2:$P$2,0))/12</f>
        <v>1.6666666666666667</v>
      </c>
      <c r="AR381" s="15" cm="1">
        <f t="array" ref="AR381">INDEX($K:$P,ROW(),MATCH(AR$3,$K$2:$P$2,0))/12</f>
        <v>1.6666666666666667</v>
      </c>
      <c r="AS381" s="15" cm="1">
        <f t="array" ref="AS381">INDEX($K:$P,ROW(),MATCH(AS$3,$K$2:$P$2,0))/12</f>
        <v>1.6666666666666667</v>
      </c>
      <c r="AT381" s="15" cm="1">
        <f t="array" ref="AT381">INDEX($K:$P,ROW(),MATCH(AT$3,$K$2:$P$2,0))/12</f>
        <v>1.6666666666666667</v>
      </c>
      <c r="AU381" s="15" cm="1">
        <f t="array" ref="AU381">INDEX($K:$P,ROW(),MATCH(AU$3,$K$2:$P$2,0))/12</f>
        <v>1.6666666666666667</v>
      </c>
      <c r="AV381" s="15" cm="1">
        <f t="array" ref="AV381">INDEX($K:$P,ROW(),MATCH(AV$3,$K$2:$P$2,0))/12</f>
        <v>1.6666666666666667</v>
      </c>
      <c r="AW381" s="15" cm="1">
        <f t="array" ref="AW381">INDEX($K:$P,ROW(),MATCH(AW$3,$K$2:$P$2,0))/12</f>
        <v>1.6666666666666667</v>
      </c>
      <c r="AX381" s="15" cm="1">
        <f t="array" ref="AX381">INDEX($K:$P,ROW(),MATCH(AX$3,$K$2:$P$2,0))/12</f>
        <v>1.6666666666666667</v>
      </c>
      <c r="AY381" s="15" cm="1">
        <f t="array" ref="AY381">INDEX($K:$P,ROW(),MATCH(AY$3,$K$2:$P$2,0))/12</f>
        <v>1.6666666666666667</v>
      </c>
      <c r="AZ381" s="15" cm="1">
        <f t="array" ref="AZ381">INDEX($K:$P,ROW(),MATCH(AZ$3,$K$2:$P$2,0))/12</f>
        <v>1.6666666666666667</v>
      </c>
      <c r="BA381" s="15" cm="1">
        <f t="array" ref="BA381">INDEX($K:$P,ROW(),MATCH(BA$3,$K$2:$P$2,0))/12</f>
        <v>1.6666666666666667</v>
      </c>
      <c r="BB381" s="15" cm="1">
        <f t="array" ref="BB381">INDEX($K:$P,ROW(),MATCH(BB$3,$K$2:$P$2,0))/12</f>
        <v>1.6666666666666667</v>
      </c>
      <c r="BC381" s="15" cm="1">
        <f t="array" ref="BC381">INDEX($K:$P,ROW(),MATCH(BC$3,$K$2:$P$2,0))/12</f>
        <v>2.0833333333333335</v>
      </c>
      <c r="BD381" s="15" cm="1">
        <f t="array" ref="BD381">INDEX($K:$P,ROW(),MATCH(BD$3,$K$2:$P$2,0))/12</f>
        <v>2.0833333333333335</v>
      </c>
      <c r="BE381" s="15" cm="1">
        <f t="array" ref="BE381">INDEX($K:$P,ROW(),MATCH(BE$3,$K$2:$P$2,0))/12</f>
        <v>2.0833333333333335</v>
      </c>
      <c r="BF381" s="15" cm="1">
        <f t="array" ref="BF381">INDEX($K:$P,ROW(),MATCH(BF$3,$K$2:$P$2,0))/12</f>
        <v>2.0833333333333335</v>
      </c>
      <c r="BG381" s="15" cm="1">
        <f t="array" ref="BG381">INDEX($K:$P,ROW(),MATCH(BG$3,$K$2:$P$2,0))/12</f>
        <v>2.0833333333333335</v>
      </c>
      <c r="BH381" s="15" cm="1">
        <f t="array" ref="BH381">INDEX($K:$P,ROW(),MATCH(BH$3,$K$2:$P$2,0))/12</f>
        <v>2.0833333333333335</v>
      </c>
      <c r="BI381" s="15" cm="1">
        <f t="array" ref="BI381">INDEX($K:$P,ROW(),MATCH(BI$3,$K$2:$P$2,0))/12</f>
        <v>2.0833333333333335</v>
      </c>
      <c r="BJ381" s="15" cm="1">
        <f t="array" ref="BJ381">INDEX($K:$P,ROW(),MATCH(BJ$3,$K$2:$P$2,0))/12</f>
        <v>2.0833333333333335</v>
      </c>
      <c r="BK381" s="15" cm="1">
        <f t="array" ref="BK381">INDEX($K:$P,ROW(),MATCH(BK$3,$K$2:$P$2,0))/12</f>
        <v>2.0833333333333335</v>
      </c>
      <c r="BL381" s="15" cm="1">
        <f t="array" ref="BL381">INDEX($K:$P,ROW(),MATCH(BL$3,$K$2:$P$2,0))/12</f>
        <v>2.0833333333333335</v>
      </c>
      <c r="BM381" s="15" cm="1">
        <f t="array" ref="BM381">INDEX($K:$P,ROW(),MATCH(BM$3,$K$2:$P$2,0))/12</f>
        <v>2.0833333333333335</v>
      </c>
      <c r="BN381" s="15" cm="1">
        <f t="array" ref="BN381">INDEX($K:$P,ROW(),MATCH(BN$3,$K$2:$P$2,0))/12</f>
        <v>2.0833333333333335</v>
      </c>
      <c r="BO381" s="15" cm="1">
        <f t="array" ref="BO381">INDEX($K:$P,ROW(),MATCH(BO$3,$K$2:$P$2,0))/12</f>
        <v>2.5</v>
      </c>
      <c r="BP381" s="15" cm="1">
        <f t="array" ref="BP381">INDEX($K:$P,ROW(),MATCH(BP$3,$K$2:$P$2,0))/12</f>
        <v>2.5</v>
      </c>
      <c r="BQ381" s="15" cm="1">
        <f t="array" ref="BQ381">INDEX($K:$P,ROW(),MATCH(BQ$3,$K$2:$P$2,0))/12</f>
        <v>2.5</v>
      </c>
      <c r="BR381" s="15" cm="1">
        <f t="array" ref="BR381">INDEX($K:$P,ROW(),MATCH(BR$3,$K$2:$P$2,0))/12</f>
        <v>2.5</v>
      </c>
      <c r="BS381" s="15" cm="1">
        <f t="array" ref="BS381">INDEX($K:$P,ROW(),MATCH(BS$3,$K$2:$P$2,0))/12</f>
        <v>2.5</v>
      </c>
      <c r="BT381" s="15" cm="1">
        <f t="array" ref="BT381">INDEX($K:$P,ROW(),MATCH(BT$3,$K$2:$P$2,0))/12</f>
        <v>2.5</v>
      </c>
      <c r="BU381" s="15" cm="1">
        <f t="array" ref="BU381">INDEX($K:$P,ROW(),MATCH(BU$3,$K$2:$P$2,0))/12</f>
        <v>2.5</v>
      </c>
      <c r="BV381" s="15" cm="1">
        <f t="array" ref="BV381">INDEX($K:$P,ROW(),MATCH(BV$3,$K$2:$P$2,0))/12</f>
        <v>2.5</v>
      </c>
      <c r="BW381" s="15" cm="1">
        <f t="array" ref="BW381">INDEX($K:$P,ROW(),MATCH(BW$3,$K$2:$P$2,0))/12</f>
        <v>2.5</v>
      </c>
      <c r="BX381" s="15" cm="1">
        <f t="array" ref="BX381">INDEX($K:$P,ROW(),MATCH(BX$3,$K$2:$P$2,0))/12</f>
        <v>2.5</v>
      </c>
      <c r="BY381" s="15" cm="1">
        <f t="array" ref="BY381">INDEX($K:$P,ROW(),MATCH(BY$3,$K$2:$P$2,0))/12</f>
        <v>2.5</v>
      </c>
      <c r="BZ381" s="15" cm="1">
        <f t="array" ref="BZ381">INDEX($K:$P,ROW(),MATCH(BZ$3,$K$2:$P$2,0))/12</f>
        <v>2.5</v>
      </c>
      <c r="CA381" s="15" cm="1">
        <f t="array" ref="CA381">INDEX($K:$P,ROW(),MATCH(CA$3,$K$2:$P$2,0))/12</f>
        <v>2.9166666666666665</v>
      </c>
      <c r="CB381" s="15" cm="1">
        <f t="array" ref="CB381">INDEX($K:$P,ROW(),MATCH(CB$3,$K$2:$P$2,0))/12</f>
        <v>2.9166666666666665</v>
      </c>
      <c r="CC381" s="15" cm="1">
        <f t="array" ref="CC381">INDEX($K:$P,ROW(),MATCH(CC$3,$K$2:$P$2,0))/12</f>
        <v>2.9166666666666665</v>
      </c>
      <c r="CD381" s="15" cm="1">
        <f t="array" ref="CD381">INDEX($K:$P,ROW(),MATCH(CD$3,$K$2:$P$2,0))/12</f>
        <v>2.9166666666666665</v>
      </c>
      <c r="CE381" s="15" cm="1">
        <f t="array" ref="CE381">INDEX($K:$P,ROW(),MATCH(CE$3,$K$2:$P$2,0))/12</f>
        <v>2.9166666666666665</v>
      </c>
      <c r="CF381" s="15" cm="1">
        <f t="array" ref="CF381">INDEX($K:$P,ROW(),MATCH(CF$3,$K$2:$P$2,0))/12</f>
        <v>2.9166666666666665</v>
      </c>
      <c r="CG381" s="15" cm="1">
        <f t="array" ref="CG381">INDEX($K:$P,ROW(),MATCH(CG$3,$K$2:$P$2,0))/12</f>
        <v>2.9166666666666665</v>
      </c>
      <c r="CH381" s="15" cm="1">
        <f t="array" ref="CH381">INDEX($K:$P,ROW(),MATCH(CH$3,$K$2:$P$2,0))/12</f>
        <v>2.9166666666666665</v>
      </c>
      <c r="CI381" s="15" cm="1">
        <f t="array" ref="CI381">INDEX($K:$P,ROW(),MATCH(CI$3,$K$2:$P$2,0))/12</f>
        <v>2.9166666666666665</v>
      </c>
      <c r="CJ381" s="15" cm="1">
        <f t="array" ref="CJ381">INDEX($K:$P,ROW(),MATCH(CJ$3,$K$2:$P$2,0))/12</f>
        <v>2.9166666666666665</v>
      </c>
      <c r="CK381" s="15" cm="1">
        <f t="array" ref="CK381">INDEX($K:$P,ROW(),MATCH(CK$3,$K$2:$P$2,0))/12</f>
        <v>2.9166666666666665</v>
      </c>
      <c r="CL381" s="15" cm="1">
        <f t="array" ref="CL381">INDEX($K:$P,ROW(),MATCH(CL$3,$K$2:$P$2,0))/12</f>
        <v>2.9166666666666665</v>
      </c>
    </row>
    <row r="382" spans="2:90" x14ac:dyDescent="0.4">
      <c r="B382" s="141" t="s">
        <v>968</v>
      </c>
      <c r="C382" s="31"/>
      <c r="D382" t="s">
        <v>965</v>
      </c>
      <c r="E382" s="8" t="str">
        <f t="shared" si="288"/>
        <v>382 FUNNEL-EV</v>
      </c>
      <c r="G382" t="str">
        <f t="shared" si="287"/>
        <v>382 FUNNEL-EV</v>
      </c>
      <c r="H382" s="31"/>
      <c r="I382" s="73"/>
      <c r="J382" s="73"/>
      <c r="K382" s="162">
        <v>0.5</v>
      </c>
      <c r="L382" s="162">
        <v>0.5</v>
      </c>
      <c r="M382" s="162">
        <v>0.5</v>
      </c>
      <c r="N382" s="162">
        <v>0.5</v>
      </c>
      <c r="O382" s="162">
        <v>0.5</v>
      </c>
      <c r="P382" s="162">
        <v>0.5</v>
      </c>
      <c r="R382" s="67"/>
      <c r="S382" s="20" cm="1">
        <f t="array" ref="S382">INDEX($K:$P,ROW(),MATCH(S$3,$K$2:$P$2,0))</f>
        <v>0.5</v>
      </c>
      <c r="T382" s="20" cm="1">
        <f t="array" ref="T382">INDEX($K:$P,ROW(),MATCH(T$3,$K$2:$P$2,0))</f>
        <v>0.5</v>
      </c>
      <c r="U382" s="20" cm="1">
        <f t="array" ref="U382">INDEX($K:$P,ROW(),MATCH(U$3,$K$2:$P$2,0))</f>
        <v>0.5</v>
      </c>
      <c r="V382" s="20" cm="1">
        <f t="array" ref="V382">INDEX($K:$P,ROW(),MATCH(V$3,$K$2:$P$2,0))</f>
        <v>0.5</v>
      </c>
      <c r="W382" s="20" cm="1">
        <f t="array" ref="W382">INDEX($K:$P,ROW(),MATCH(W$3,$K$2:$P$2,0))</f>
        <v>0.5</v>
      </c>
      <c r="X382" s="20" cm="1">
        <f t="array" ref="X382">INDEX($K:$P,ROW(),MATCH(X$3,$K$2:$P$2,0))</f>
        <v>0.5</v>
      </c>
      <c r="Y382" s="20" cm="1">
        <f t="array" ref="Y382">INDEX($K:$P,ROW(),MATCH(Y$3,$K$2:$P$2,0))</f>
        <v>0.5</v>
      </c>
      <c r="Z382" s="20" cm="1">
        <f t="array" ref="Z382">INDEX($K:$P,ROW(),MATCH(Z$3,$K$2:$P$2,0))</f>
        <v>0.5</v>
      </c>
      <c r="AA382" s="20" cm="1">
        <f t="array" ref="AA382">INDEX($K:$P,ROW(),MATCH(AA$3,$K$2:$P$2,0))</f>
        <v>0.5</v>
      </c>
      <c r="AB382" s="20" cm="1">
        <f t="array" ref="AB382">INDEX($K:$P,ROW(),MATCH(AB$3,$K$2:$P$2,0))</f>
        <v>0.5</v>
      </c>
      <c r="AC382" s="20" cm="1">
        <f t="array" ref="AC382">INDEX($K:$P,ROW(),MATCH(AC$3,$K$2:$P$2,0))</f>
        <v>0.5</v>
      </c>
      <c r="AD382" s="20" cm="1">
        <f t="array" ref="AD382">INDEX($K:$P,ROW(),MATCH(AD$3,$K$2:$P$2,0))</f>
        <v>0.5</v>
      </c>
      <c r="AE382" s="20" cm="1">
        <f t="array" ref="AE382">INDEX($K:$P,ROW(),MATCH(AE$3,$K$2:$P$2,0))</f>
        <v>0.5</v>
      </c>
      <c r="AF382" s="20" cm="1">
        <f t="array" ref="AF382">INDEX($K:$P,ROW(),MATCH(AF$3,$K$2:$P$2,0))</f>
        <v>0.5</v>
      </c>
      <c r="AG382" s="20" cm="1">
        <f t="array" ref="AG382">INDEX($K:$P,ROW(),MATCH(AG$3,$K$2:$P$2,0))</f>
        <v>0.5</v>
      </c>
      <c r="AH382" s="20" cm="1">
        <f t="array" ref="AH382">INDEX($K:$P,ROW(),MATCH(AH$3,$K$2:$P$2,0))</f>
        <v>0.5</v>
      </c>
      <c r="AI382" s="20" cm="1">
        <f t="array" ref="AI382">INDEX($K:$P,ROW(),MATCH(AI$3,$K$2:$P$2,0))</f>
        <v>0.5</v>
      </c>
      <c r="AJ382" s="20" cm="1">
        <f t="array" ref="AJ382">INDEX($K:$P,ROW(),MATCH(AJ$3,$K$2:$P$2,0))</f>
        <v>0.5</v>
      </c>
      <c r="AK382" s="20" cm="1">
        <f t="array" ref="AK382">INDEX($K:$P,ROW(),MATCH(AK$3,$K$2:$P$2,0))</f>
        <v>0.5</v>
      </c>
      <c r="AL382" s="20" cm="1">
        <f t="array" ref="AL382">INDEX($K:$P,ROW(),MATCH(AL$3,$K$2:$P$2,0))</f>
        <v>0.5</v>
      </c>
      <c r="AM382" s="20" cm="1">
        <f t="array" ref="AM382">INDEX($K:$P,ROW(),MATCH(AM$3,$K$2:$P$2,0))</f>
        <v>0.5</v>
      </c>
      <c r="AN382" s="20" cm="1">
        <f t="array" ref="AN382">INDEX($K:$P,ROW(),MATCH(AN$3,$K$2:$P$2,0))</f>
        <v>0.5</v>
      </c>
      <c r="AO382" s="20" cm="1">
        <f t="array" ref="AO382">INDEX($K:$P,ROW(),MATCH(AO$3,$K$2:$P$2,0))</f>
        <v>0.5</v>
      </c>
      <c r="AP382" s="20" cm="1">
        <f t="array" ref="AP382">INDEX($K:$P,ROW(),MATCH(AP$3,$K$2:$P$2,0))</f>
        <v>0.5</v>
      </c>
      <c r="AQ382" s="20" cm="1">
        <f t="array" ref="AQ382">INDEX($K:$P,ROW(),MATCH(AQ$3,$K$2:$P$2,0))</f>
        <v>0.5</v>
      </c>
      <c r="AR382" s="20" cm="1">
        <f t="array" ref="AR382">INDEX($K:$P,ROW(),MATCH(AR$3,$K$2:$P$2,0))</f>
        <v>0.5</v>
      </c>
      <c r="AS382" s="20" cm="1">
        <f t="array" ref="AS382">INDEX($K:$P,ROW(),MATCH(AS$3,$K$2:$P$2,0))</f>
        <v>0.5</v>
      </c>
      <c r="AT382" s="20" cm="1">
        <f t="array" ref="AT382">INDEX($K:$P,ROW(),MATCH(AT$3,$K$2:$P$2,0))</f>
        <v>0.5</v>
      </c>
      <c r="AU382" s="20" cm="1">
        <f t="array" ref="AU382">INDEX($K:$P,ROW(),MATCH(AU$3,$K$2:$P$2,0))</f>
        <v>0.5</v>
      </c>
      <c r="AV382" s="20" cm="1">
        <f t="array" ref="AV382">INDEX($K:$P,ROW(),MATCH(AV$3,$K$2:$P$2,0))</f>
        <v>0.5</v>
      </c>
      <c r="AW382" s="20" cm="1">
        <f t="array" ref="AW382">INDEX($K:$P,ROW(),MATCH(AW$3,$K$2:$P$2,0))</f>
        <v>0.5</v>
      </c>
      <c r="AX382" s="20" cm="1">
        <f t="array" ref="AX382">INDEX($K:$P,ROW(),MATCH(AX$3,$K$2:$P$2,0))</f>
        <v>0.5</v>
      </c>
      <c r="AY382" s="20" cm="1">
        <f t="array" ref="AY382">INDEX($K:$P,ROW(),MATCH(AY$3,$K$2:$P$2,0))</f>
        <v>0.5</v>
      </c>
      <c r="AZ382" s="20" cm="1">
        <f t="array" ref="AZ382">INDEX($K:$P,ROW(),MATCH(AZ$3,$K$2:$P$2,0))</f>
        <v>0.5</v>
      </c>
      <c r="BA382" s="20" cm="1">
        <f t="array" ref="BA382">INDEX($K:$P,ROW(),MATCH(BA$3,$K$2:$P$2,0))</f>
        <v>0.5</v>
      </c>
      <c r="BB382" s="20" cm="1">
        <f t="array" ref="BB382">INDEX($K:$P,ROW(),MATCH(BB$3,$K$2:$P$2,0))</f>
        <v>0.5</v>
      </c>
      <c r="BC382" s="20" cm="1">
        <f t="array" ref="BC382">INDEX($K:$P,ROW(),MATCH(BC$3,$K$2:$P$2,0))</f>
        <v>0.5</v>
      </c>
      <c r="BD382" s="20" cm="1">
        <f t="array" ref="BD382">INDEX($K:$P,ROW(),MATCH(BD$3,$K$2:$P$2,0))</f>
        <v>0.5</v>
      </c>
      <c r="BE382" s="20" cm="1">
        <f t="array" ref="BE382">INDEX($K:$P,ROW(),MATCH(BE$3,$K$2:$P$2,0))</f>
        <v>0.5</v>
      </c>
      <c r="BF382" s="20" cm="1">
        <f t="array" ref="BF382">INDEX($K:$P,ROW(),MATCH(BF$3,$K$2:$P$2,0))</f>
        <v>0.5</v>
      </c>
      <c r="BG382" s="20" cm="1">
        <f t="array" ref="BG382">INDEX($K:$P,ROW(),MATCH(BG$3,$K$2:$P$2,0))</f>
        <v>0.5</v>
      </c>
      <c r="BH382" s="20" cm="1">
        <f t="array" ref="BH382">INDEX($K:$P,ROW(),MATCH(BH$3,$K$2:$P$2,0))</f>
        <v>0.5</v>
      </c>
      <c r="BI382" s="20" cm="1">
        <f t="array" ref="BI382">INDEX($K:$P,ROW(),MATCH(BI$3,$K$2:$P$2,0))</f>
        <v>0.5</v>
      </c>
      <c r="BJ382" s="20" cm="1">
        <f t="array" ref="BJ382">INDEX($K:$P,ROW(),MATCH(BJ$3,$K$2:$P$2,0))</f>
        <v>0.5</v>
      </c>
      <c r="BK382" s="20" cm="1">
        <f t="array" ref="BK382">INDEX($K:$P,ROW(),MATCH(BK$3,$K$2:$P$2,0))</f>
        <v>0.5</v>
      </c>
      <c r="BL382" s="20" cm="1">
        <f t="array" ref="BL382">INDEX($K:$P,ROW(),MATCH(BL$3,$K$2:$P$2,0))</f>
        <v>0.5</v>
      </c>
      <c r="BM382" s="20" cm="1">
        <f t="array" ref="BM382">INDEX($K:$P,ROW(),MATCH(BM$3,$K$2:$P$2,0))</f>
        <v>0.5</v>
      </c>
      <c r="BN382" s="20" cm="1">
        <f t="array" ref="BN382">INDEX($K:$P,ROW(),MATCH(BN$3,$K$2:$P$2,0))</f>
        <v>0.5</v>
      </c>
      <c r="BO382" s="20" cm="1">
        <f t="array" ref="BO382">INDEX($K:$P,ROW(),MATCH(BO$3,$K$2:$P$2,0))</f>
        <v>0.5</v>
      </c>
      <c r="BP382" s="20" cm="1">
        <f t="array" ref="BP382">INDEX($K:$P,ROW(),MATCH(BP$3,$K$2:$P$2,0))</f>
        <v>0.5</v>
      </c>
      <c r="BQ382" s="20" cm="1">
        <f t="array" ref="BQ382">INDEX($K:$P,ROW(),MATCH(BQ$3,$K$2:$P$2,0))</f>
        <v>0.5</v>
      </c>
      <c r="BR382" s="20" cm="1">
        <f t="array" ref="BR382">INDEX($K:$P,ROW(),MATCH(BR$3,$K$2:$P$2,0))</f>
        <v>0.5</v>
      </c>
      <c r="BS382" s="20" cm="1">
        <f t="array" ref="BS382">INDEX($K:$P,ROW(),MATCH(BS$3,$K$2:$P$2,0))</f>
        <v>0.5</v>
      </c>
      <c r="BT382" s="20" cm="1">
        <f t="array" ref="BT382">INDEX($K:$P,ROW(),MATCH(BT$3,$K$2:$P$2,0))</f>
        <v>0.5</v>
      </c>
      <c r="BU382" s="20" cm="1">
        <f t="array" ref="BU382">INDEX($K:$P,ROW(),MATCH(BU$3,$K$2:$P$2,0))</f>
        <v>0.5</v>
      </c>
      <c r="BV382" s="20" cm="1">
        <f t="array" ref="BV382">INDEX($K:$P,ROW(),MATCH(BV$3,$K$2:$P$2,0))</f>
        <v>0.5</v>
      </c>
      <c r="BW382" s="20" cm="1">
        <f t="array" ref="BW382">INDEX($K:$P,ROW(),MATCH(BW$3,$K$2:$P$2,0))</f>
        <v>0.5</v>
      </c>
      <c r="BX382" s="20" cm="1">
        <f t="array" ref="BX382">INDEX($K:$P,ROW(),MATCH(BX$3,$K$2:$P$2,0))</f>
        <v>0.5</v>
      </c>
      <c r="BY382" s="20" cm="1">
        <f t="array" ref="BY382">INDEX($K:$P,ROW(),MATCH(BY$3,$K$2:$P$2,0))</f>
        <v>0.5</v>
      </c>
      <c r="BZ382" s="20" cm="1">
        <f t="array" ref="BZ382">INDEX($K:$P,ROW(),MATCH(BZ$3,$K$2:$P$2,0))</f>
        <v>0.5</v>
      </c>
      <c r="CA382" s="20" cm="1">
        <f t="array" ref="CA382">INDEX($K:$P,ROW(),MATCH(CA$3,$K$2:$P$2,0))</f>
        <v>0.5</v>
      </c>
      <c r="CB382" s="20" cm="1">
        <f t="array" ref="CB382">INDEX($K:$P,ROW(),MATCH(CB$3,$K$2:$P$2,0))</f>
        <v>0.5</v>
      </c>
      <c r="CC382" s="20" cm="1">
        <f t="array" ref="CC382">INDEX($K:$P,ROW(),MATCH(CC$3,$K$2:$P$2,0))</f>
        <v>0.5</v>
      </c>
      <c r="CD382" s="20" cm="1">
        <f t="array" ref="CD382">INDEX($K:$P,ROW(),MATCH(CD$3,$K$2:$P$2,0))</f>
        <v>0.5</v>
      </c>
      <c r="CE382" s="20" cm="1">
        <f t="array" ref="CE382">INDEX($K:$P,ROW(),MATCH(CE$3,$K$2:$P$2,0))</f>
        <v>0.5</v>
      </c>
      <c r="CF382" s="20" cm="1">
        <f t="array" ref="CF382">INDEX($K:$P,ROW(),MATCH(CF$3,$K$2:$P$2,0))</f>
        <v>0.5</v>
      </c>
      <c r="CG382" s="20" cm="1">
        <f t="array" ref="CG382">INDEX($K:$P,ROW(),MATCH(CG$3,$K$2:$P$2,0))</f>
        <v>0.5</v>
      </c>
      <c r="CH382" s="20" cm="1">
        <f t="array" ref="CH382">INDEX($K:$P,ROW(),MATCH(CH$3,$K$2:$P$2,0))</f>
        <v>0.5</v>
      </c>
      <c r="CI382" s="20" cm="1">
        <f t="array" ref="CI382">INDEX($K:$P,ROW(),MATCH(CI$3,$K$2:$P$2,0))</f>
        <v>0.5</v>
      </c>
      <c r="CJ382" s="20" cm="1">
        <f t="array" ref="CJ382">INDEX($K:$P,ROW(),MATCH(CJ$3,$K$2:$P$2,0))</f>
        <v>0.5</v>
      </c>
      <c r="CK382" s="20" cm="1">
        <f t="array" ref="CK382">INDEX($K:$P,ROW(),MATCH(CK$3,$K$2:$P$2,0))</f>
        <v>0.5</v>
      </c>
      <c r="CL382" s="20" cm="1">
        <f t="array" ref="CL382">INDEX($K:$P,ROW(),MATCH(CL$3,$K$2:$P$2,0))</f>
        <v>0.5</v>
      </c>
    </row>
    <row r="383" spans="2:90" x14ac:dyDescent="0.4">
      <c r="B383" s="124" t="s">
        <v>969</v>
      </c>
      <c r="C383" s="31"/>
      <c r="D383" t="s">
        <v>965</v>
      </c>
      <c r="E383" s="8" t="str">
        <f t="shared" si="288"/>
        <v>383 FUNNEL-EV</v>
      </c>
      <c r="G383" t="str">
        <f t="shared" si="287"/>
        <v>383 FUNNEL-EV</v>
      </c>
      <c r="H383" s="31"/>
      <c r="I383" s="73"/>
      <c r="J383" s="73"/>
      <c r="K383" s="38">
        <f t="shared" ref="K383:P383" si="289">SUMIF($3:$3,K$2,383:383)</f>
        <v>5</v>
      </c>
      <c r="L383" s="38">
        <f t="shared" si="289"/>
        <v>7.5</v>
      </c>
      <c r="M383" s="38">
        <f t="shared" si="289"/>
        <v>10</v>
      </c>
      <c r="N383" s="38">
        <f t="shared" si="289"/>
        <v>12.499999999999998</v>
      </c>
      <c r="O383" s="38">
        <f t="shared" si="289"/>
        <v>15</v>
      </c>
      <c r="P383" s="38">
        <f t="shared" si="289"/>
        <v>17.5</v>
      </c>
      <c r="R383" s="67"/>
      <c r="S383" s="331">
        <f t="shared" ref="S383" si="290">+S381*S382</f>
        <v>0.41666666666666669</v>
      </c>
      <c r="T383" s="331">
        <f t="shared" ref="T383:AX383" si="291">+T381*T382</f>
        <v>0.41666666666666669</v>
      </c>
      <c r="U383" s="331">
        <f t="shared" si="291"/>
        <v>0.41666666666666669</v>
      </c>
      <c r="V383" s="331">
        <f t="shared" si="291"/>
        <v>0.41666666666666669</v>
      </c>
      <c r="W383" s="331">
        <f t="shared" si="291"/>
        <v>0.41666666666666669</v>
      </c>
      <c r="X383" s="331">
        <f t="shared" si="291"/>
        <v>0.41666666666666669</v>
      </c>
      <c r="Y383" s="331">
        <f t="shared" si="291"/>
        <v>0.41666666666666669</v>
      </c>
      <c r="Z383" s="331">
        <f t="shared" si="291"/>
        <v>0.41666666666666669</v>
      </c>
      <c r="AA383" s="331">
        <f t="shared" si="291"/>
        <v>0.41666666666666669</v>
      </c>
      <c r="AB383" s="331">
        <f t="shared" si="291"/>
        <v>0.41666666666666669</v>
      </c>
      <c r="AC383" s="331">
        <f t="shared" si="291"/>
        <v>0.41666666666666669</v>
      </c>
      <c r="AD383" s="331">
        <f t="shared" si="291"/>
        <v>0.41666666666666669</v>
      </c>
      <c r="AE383" s="331">
        <f t="shared" si="291"/>
        <v>0.625</v>
      </c>
      <c r="AF383" s="331">
        <f t="shared" si="291"/>
        <v>0.625</v>
      </c>
      <c r="AG383" s="331">
        <f t="shared" si="291"/>
        <v>0.625</v>
      </c>
      <c r="AH383" s="331">
        <f t="shared" si="291"/>
        <v>0.625</v>
      </c>
      <c r="AI383" s="331">
        <f t="shared" si="291"/>
        <v>0.625</v>
      </c>
      <c r="AJ383" s="331">
        <f t="shared" si="291"/>
        <v>0.625</v>
      </c>
      <c r="AK383" s="331">
        <f t="shared" si="291"/>
        <v>0.625</v>
      </c>
      <c r="AL383" s="331">
        <f t="shared" si="291"/>
        <v>0.625</v>
      </c>
      <c r="AM383" s="331">
        <f t="shared" si="291"/>
        <v>0.625</v>
      </c>
      <c r="AN383" s="331">
        <f t="shared" si="291"/>
        <v>0.625</v>
      </c>
      <c r="AO383" s="331">
        <f t="shared" si="291"/>
        <v>0.625</v>
      </c>
      <c r="AP383" s="331">
        <f t="shared" si="291"/>
        <v>0.625</v>
      </c>
      <c r="AQ383" s="331">
        <f t="shared" si="291"/>
        <v>0.83333333333333337</v>
      </c>
      <c r="AR383" s="331">
        <f t="shared" si="291"/>
        <v>0.83333333333333337</v>
      </c>
      <c r="AS383" s="331">
        <f t="shared" si="291"/>
        <v>0.83333333333333337</v>
      </c>
      <c r="AT383" s="331">
        <f t="shared" si="291"/>
        <v>0.83333333333333337</v>
      </c>
      <c r="AU383" s="331">
        <f t="shared" si="291"/>
        <v>0.83333333333333337</v>
      </c>
      <c r="AV383" s="331">
        <f t="shared" si="291"/>
        <v>0.83333333333333337</v>
      </c>
      <c r="AW383" s="331">
        <f t="shared" si="291"/>
        <v>0.83333333333333337</v>
      </c>
      <c r="AX383" s="331">
        <f t="shared" si="291"/>
        <v>0.83333333333333337</v>
      </c>
      <c r="AY383" s="331">
        <f t="shared" ref="AY383:CD383" si="292">+AY381*AY382</f>
        <v>0.83333333333333337</v>
      </c>
      <c r="AZ383" s="331">
        <f t="shared" si="292"/>
        <v>0.83333333333333337</v>
      </c>
      <c r="BA383" s="331">
        <f t="shared" si="292"/>
        <v>0.83333333333333337</v>
      </c>
      <c r="BB383" s="331">
        <f t="shared" si="292"/>
        <v>0.83333333333333337</v>
      </c>
      <c r="BC383" s="331">
        <f t="shared" si="292"/>
        <v>1.0416666666666667</v>
      </c>
      <c r="BD383" s="331">
        <f t="shared" si="292"/>
        <v>1.0416666666666667</v>
      </c>
      <c r="BE383" s="331">
        <f t="shared" si="292"/>
        <v>1.0416666666666667</v>
      </c>
      <c r="BF383" s="331">
        <f t="shared" si="292"/>
        <v>1.0416666666666667</v>
      </c>
      <c r="BG383" s="331">
        <f t="shared" si="292"/>
        <v>1.0416666666666667</v>
      </c>
      <c r="BH383" s="331">
        <f t="shared" si="292"/>
        <v>1.0416666666666667</v>
      </c>
      <c r="BI383" s="331">
        <f t="shared" si="292"/>
        <v>1.0416666666666667</v>
      </c>
      <c r="BJ383" s="331">
        <f t="shared" si="292"/>
        <v>1.0416666666666667</v>
      </c>
      <c r="BK383" s="331">
        <f t="shared" si="292"/>
        <v>1.0416666666666667</v>
      </c>
      <c r="BL383" s="331">
        <f t="shared" si="292"/>
        <v>1.0416666666666667</v>
      </c>
      <c r="BM383" s="331">
        <f t="shared" si="292"/>
        <v>1.0416666666666667</v>
      </c>
      <c r="BN383" s="331">
        <f t="shared" si="292"/>
        <v>1.0416666666666667</v>
      </c>
      <c r="BO383" s="331">
        <f t="shared" si="292"/>
        <v>1.25</v>
      </c>
      <c r="BP383" s="331">
        <f t="shared" si="292"/>
        <v>1.25</v>
      </c>
      <c r="BQ383" s="331">
        <f t="shared" si="292"/>
        <v>1.25</v>
      </c>
      <c r="BR383" s="331">
        <f t="shared" si="292"/>
        <v>1.25</v>
      </c>
      <c r="BS383" s="331">
        <f t="shared" si="292"/>
        <v>1.25</v>
      </c>
      <c r="BT383" s="331">
        <f t="shared" si="292"/>
        <v>1.25</v>
      </c>
      <c r="BU383" s="331">
        <f t="shared" si="292"/>
        <v>1.25</v>
      </c>
      <c r="BV383" s="331">
        <f t="shared" si="292"/>
        <v>1.25</v>
      </c>
      <c r="BW383" s="331">
        <f t="shared" si="292"/>
        <v>1.25</v>
      </c>
      <c r="BX383" s="331">
        <f t="shared" si="292"/>
        <v>1.25</v>
      </c>
      <c r="BY383" s="331">
        <f t="shared" si="292"/>
        <v>1.25</v>
      </c>
      <c r="BZ383" s="331">
        <f t="shared" si="292"/>
        <v>1.25</v>
      </c>
      <c r="CA383" s="331">
        <f t="shared" si="292"/>
        <v>1.4583333333333333</v>
      </c>
      <c r="CB383" s="331">
        <f t="shared" si="292"/>
        <v>1.4583333333333333</v>
      </c>
      <c r="CC383" s="331">
        <f t="shared" si="292"/>
        <v>1.4583333333333333</v>
      </c>
      <c r="CD383" s="331">
        <f t="shared" si="292"/>
        <v>1.4583333333333333</v>
      </c>
      <c r="CE383" s="331">
        <f t="shared" ref="CE383:CK383" si="293">+CE381*CE382</f>
        <v>1.4583333333333333</v>
      </c>
      <c r="CF383" s="331">
        <f t="shared" si="293"/>
        <v>1.4583333333333333</v>
      </c>
      <c r="CG383" s="331">
        <f t="shared" si="293"/>
        <v>1.4583333333333333</v>
      </c>
      <c r="CH383" s="331">
        <f t="shared" si="293"/>
        <v>1.4583333333333333</v>
      </c>
      <c r="CI383" s="331">
        <f t="shared" si="293"/>
        <v>1.4583333333333333</v>
      </c>
      <c r="CJ383" s="331">
        <f t="shared" si="293"/>
        <v>1.4583333333333333</v>
      </c>
      <c r="CK383" s="331">
        <f t="shared" si="293"/>
        <v>1.4583333333333333</v>
      </c>
      <c r="CL383" s="331">
        <f t="shared" ref="CL383" si="294">+CL381*CL382</f>
        <v>1.4583333333333333</v>
      </c>
    </row>
    <row r="384" spans="2:90" x14ac:dyDescent="0.4">
      <c r="B384" s="141" t="str">
        <f>"% converstion to "&amp;B386&amp;"s"</f>
        <v>% converstion to subscribers</v>
      </c>
      <c r="C384" s="31"/>
      <c r="D384" t="s">
        <v>965</v>
      </c>
      <c r="E384" s="8" t="str">
        <f t="shared" si="288"/>
        <v>384 FUNNEL-EV</v>
      </c>
      <c r="G384" t="str">
        <f t="shared" si="287"/>
        <v>384 FUNNEL-EV</v>
      </c>
      <c r="H384" s="31"/>
      <c r="I384" s="73"/>
      <c r="J384" s="73"/>
      <c r="K384" s="162">
        <v>0.5</v>
      </c>
      <c r="L384" s="162">
        <v>0.5</v>
      </c>
      <c r="M384" s="162">
        <v>0.5</v>
      </c>
      <c r="N384" s="162">
        <v>0.5</v>
      </c>
      <c r="O384" s="162">
        <v>0.5</v>
      </c>
      <c r="P384" s="162">
        <v>0.5</v>
      </c>
      <c r="R384" s="67"/>
      <c r="S384" s="20" cm="1">
        <f t="array" ref="S384">INDEX($K:$P,ROW(),MATCH(S$3,$K$2:$P$2,0))</f>
        <v>0.5</v>
      </c>
      <c r="T384" s="20" cm="1">
        <f t="array" ref="T384">INDEX($K:$P,ROW(),MATCH(T$3,$K$2:$P$2,0))</f>
        <v>0.5</v>
      </c>
      <c r="U384" s="20" cm="1">
        <f t="array" ref="U384">INDEX($K:$P,ROW(),MATCH(U$3,$K$2:$P$2,0))</f>
        <v>0.5</v>
      </c>
      <c r="V384" s="20" cm="1">
        <f t="array" ref="V384">INDEX($K:$P,ROW(),MATCH(V$3,$K$2:$P$2,0))</f>
        <v>0.5</v>
      </c>
      <c r="W384" s="20" cm="1">
        <f t="array" ref="W384">INDEX($K:$P,ROW(),MATCH(W$3,$K$2:$P$2,0))</f>
        <v>0.5</v>
      </c>
      <c r="X384" s="20" cm="1">
        <f t="array" ref="X384">INDEX($K:$P,ROW(),MATCH(X$3,$K$2:$P$2,0))</f>
        <v>0.5</v>
      </c>
      <c r="Y384" s="20" cm="1">
        <f t="array" ref="Y384">INDEX($K:$P,ROW(),MATCH(Y$3,$K$2:$P$2,0))</f>
        <v>0.5</v>
      </c>
      <c r="Z384" s="20" cm="1">
        <f t="array" ref="Z384">INDEX($K:$P,ROW(),MATCH(Z$3,$K$2:$P$2,0))</f>
        <v>0.5</v>
      </c>
      <c r="AA384" s="20" cm="1">
        <f t="array" ref="AA384">INDEX($K:$P,ROW(),MATCH(AA$3,$K$2:$P$2,0))</f>
        <v>0.5</v>
      </c>
      <c r="AB384" s="20" cm="1">
        <f t="array" ref="AB384">INDEX($K:$P,ROW(),MATCH(AB$3,$K$2:$P$2,0))</f>
        <v>0.5</v>
      </c>
      <c r="AC384" s="20" cm="1">
        <f t="array" ref="AC384">INDEX($K:$P,ROW(),MATCH(AC$3,$K$2:$P$2,0))</f>
        <v>0.5</v>
      </c>
      <c r="AD384" s="20" cm="1">
        <f t="array" ref="AD384">INDEX($K:$P,ROW(),MATCH(AD$3,$K$2:$P$2,0))</f>
        <v>0.5</v>
      </c>
      <c r="AE384" s="20" cm="1">
        <f t="array" ref="AE384">INDEX($K:$P,ROW(),MATCH(AE$3,$K$2:$P$2,0))</f>
        <v>0.5</v>
      </c>
      <c r="AF384" s="20" cm="1">
        <f t="array" ref="AF384">INDEX($K:$P,ROW(),MATCH(AF$3,$K$2:$P$2,0))</f>
        <v>0.5</v>
      </c>
      <c r="AG384" s="20" cm="1">
        <f t="array" ref="AG384">INDEX($K:$P,ROW(),MATCH(AG$3,$K$2:$P$2,0))</f>
        <v>0.5</v>
      </c>
      <c r="AH384" s="20" cm="1">
        <f t="array" ref="AH384">INDEX($K:$P,ROW(),MATCH(AH$3,$K$2:$P$2,0))</f>
        <v>0.5</v>
      </c>
      <c r="AI384" s="20" cm="1">
        <f t="array" ref="AI384">INDEX($K:$P,ROW(),MATCH(AI$3,$K$2:$P$2,0))</f>
        <v>0.5</v>
      </c>
      <c r="AJ384" s="20" cm="1">
        <f t="array" ref="AJ384">INDEX($K:$P,ROW(),MATCH(AJ$3,$K$2:$P$2,0))</f>
        <v>0.5</v>
      </c>
      <c r="AK384" s="20" cm="1">
        <f t="array" ref="AK384">INDEX($K:$P,ROW(),MATCH(AK$3,$K$2:$P$2,0))</f>
        <v>0.5</v>
      </c>
      <c r="AL384" s="20" cm="1">
        <f t="array" ref="AL384">INDEX($K:$P,ROW(),MATCH(AL$3,$K$2:$P$2,0))</f>
        <v>0.5</v>
      </c>
      <c r="AM384" s="20" cm="1">
        <f t="array" ref="AM384">INDEX($K:$P,ROW(),MATCH(AM$3,$K$2:$P$2,0))</f>
        <v>0.5</v>
      </c>
      <c r="AN384" s="20" cm="1">
        <f t="array" ref="AN384">INDEX($K:$P,ROW(),MATCH(AN$3,$K$2:$P$2,0))</f>
        <v>0.5</v>
      </c>
      <c r="AO384" s="20" cm="1">
        <f t="array" ref="AO384">INDEX($K:$P,ROW(),MATCH(AO$3,$K$2:$P$2,0))</f>
        <v>0.5</v>
      </c>
      <c r="AP384" s="20" cm="1">
        <f t="array" ref="AP384">INDEX($K:$P,ROW(),MATCH(AP$3,$K$2:$P$2,0))</f>
        <v>0.5</v>
      </c>
      <c r="AQ384" s="20" cm="1">
        <f t="array" ref="AQ384">INDEX($K:$P,ROW(),MATCH(AQ$3,$K$2:$P$2,0))</f>
        <v>0.5</v>
      </c>
      <c r="AR384" s="20" cm="1">
        <f t="array" ref="AR384">INDEX($K:$P,ROW(),MATCH(AR$3,$K$2:$P$2,0))</f>
        <v>0.5</v>
      </c>
      <c r="AS384" s="20" cm="1">
        <f t="array" ref="AS384">INDEX($K:$P,ROW(),MATCH(AS$3,$K$2:$P$2,0))</f>
        <v>0.5</v>
      </c>
      <c r="AT384" s="20" cm="1">
        <f t="array" ref="AT384">INDEX($K:$P,ROW(),MATCH(AT$3,$K$2:$P$2,0))</f>
        <v>0.5</v>
      </c>
      <c r="AU384" s="20" cm="1">
        <f t="array" ref="AU384">INDEX($K:$P,ROW(),MATCH(AU$3,$K$2:$P$2,0))</f>
        <v>0.5</v>
      </c>
      <c r="AV384" s="20" cm="1">
        <f t="array" ref="AV384">INDEX($K:$P,ROW(),MATCH(AV$3,$K$2:$P$2,0))</f>
        <v>0.5</v>
      </c>
      <c r="AW384" s="20" cm="1">
        <f t="array" ref="AW384">INDEX($K:$P,ROW(),MATCH(AW$3,$K$2:$P$2,0))</f>
        <v>0.5</v>
      </c>
      <c r="AX384" s="20" cm="1">
        <f t="array" ref="AX384">INDEX($K:$P,ROW(),MATCH(AX$3,$K$2:$P$2,0))</f>
        <v>0.5</v>
      </c>
      <c r="AY384" s="20" cm="1">
        <f t="array" ref="AY384">INDEX($K:$P,ROW(),MATCH(AY$3,$K$2:$P$2,0))</f>
        <v>0.5</v>
      </c>
      <c r="AZ384" s="20" cm="1">
        <f t="array" ref="AZ384">INDEX($K:$P,ROW(),MATCH(AZ$3,$K$2:$P$2,0))</f>
        <v>0.5</v>
      </c>
      <c r="BA384" s="20" cm="1">
        <f t="array" ref="BA384">INDEX($K:$P,ROW(),MATCH(BA$3,$K$2:$P$2,0))</f>
        <v>0.5</v>
      </c>
      <c r="BB384" s="20" cm="1">
        <f t="array" ref="BB384">INDEX($K:$P,ROW(),MATCH(BB$3,$K$2:$P$2,0))</f>
        <v>0.5</v>
      </c>
      <c r="BC384" s="20" cm="1">
        <f t="array" ref="BC384">INDEX($K:$P,ROW(),MATCH(BC$3,$K$2:$P$2,0))</f>
        <v>0.5</v>
      </c>
      <c r="BD384" s="20" cm="1">
        <f t="array" ref="BD384">INDEX($K:$P,ROW(),MATCH(BD$3,$K$2:$P$2,0))</f>
        <v>0.5</v>
      </c>
      <c r="BE384" s="20" cm="1">
        <f t="array" ref="BE384">INDEX($K:$P,ROW(),MATCH(BE$3,$K$2:$P$2,0))</f>
        <v>0.5</v>
      </c>
      <c r="BF384" s="20" cm="1">
        <f t="array" ref="BF384">INDEX($K:$P,ROW(),MATCH(BF$3,$K$2:$P$2,0))</f>
        <v>0.5</v>
      </c>
      <c r="BG384" s="20" cm="1">
        <f t="array" ref="BG384">INDEX($K:$P,ROW(),MATCH(BG$3,$K$2:$P$2,0))</f>
        <v>0.5</v>
      </c>
      <c r="BH384" s="20" cm="1">
        <f t="array" ref="BH384">INDEX($K:$P,ROW(),MATCH(BH$3,$K$2:$P$2,0))</f>
        <v>0.5</v>
      </c>
      <c r="BI384" s="20" cm="1">
        <f t="array" ref="BI384">INDEX($K:$P,ROW(),MATCH(BI$3,$K$2:$P$2,0))</f>
        <v>0.5</v>
      </c>
      <c r="BJ384" s="20" cm="1">
        <f t="array" ref="BJ384">INDEX($K:$P,ROW(),MATCH(BJ$3,$K$2:$P$2,0))</f>
        <v>0.5</v>
      </c>
      <c r="BK384" s="20" cm="1">
        <f t="array" ref="BK384">INDEX($K:$P,ROW(),MATCH(BK$3,$K$2:$P$2,0))</f>
        <v>0.5</v>
      </c>
      <c r="BL384" s="20" cm="1">
        <f t="array" ref="BL384">INDEX($K:$P,ROW(),MATCH(BL$3,$K$2:$P$2,0))</f>
        <v>0.5</v>
      </c>
      <c r="BM384" s="20" cm="1">
        <f t="array" ref="BM384">INDEX($K:$P,ROW(),MATCH(BM$3,$K$2:$P$2,0))</f>
        <v>0.5</v>
      </c>
      <c r="BN384" s="20" cm="1">
        <f t="array" ref="BN384">INDEX($K:$P,ROW(),MATCH(BN$3,$K$2:$P$2,0))</f>
        <v>0.5</v>
      </c>
      <c r="BO384" s="20" cm="1">
        <f t="array" ref="BO384">INDEX($K:$P,ROW(),MATCH(BO$3,$K$2:$P$2,0))</f>
        <v>0.5</v>
      </c>
      <c r="BP384" s="20" cm="1">
        <f t="array" ref="BP384">INDEX($K:$P,ROW(),MATCH(BP$3,$K$2:$P$2,0))</f>
        <v>0.5</v>
      </c>
      <c r="BQ384" s="20" cm="1">
        <f t="array" ref="BQ384">INDEX($K:$P,ROW(),MATCH(BQ$3,$K$2:$P$2,0))</f>
        <v>0.5</v>
      </c>
      <c r="BR384" s="20" cm="1">
        <f t="array" ref="BR384">INDEX($K:$P,ROW(),MATCH(BR$3,$K$2:$P$2,0))</f>
        <v>0.5</v>
      </c>
      <c r="BS384" s="20" cm="1">
        <f t="array" ref="BS384">INDEX($K:$P,ROW(),MATCH(BS$3,$K$2:$P$2,0))</f>
        <v>0.5</v>
      </c>
      <c r="BT384" s="20" cm="1">
        <f t="array" ref="BT384">INDEX($K:$P,ROW(),MATCH(BT$3,$K$2:$P$2,0))</f>
        <v>0.5</v>
      </c>
      <c r="BU384" s="20" cm="1">
        <f t="array" ref="BU384">INDEX($K:$P,ROW(),MATCH(BU$3,$K$2:$P$2,0))</f>
        <v>0.5</v>
      </c>
      <c r="BV384" s="20" cm="1">
        <f t="array" ref="BV384">INDEX($K:$P,ROW(),MATCH(BV$3,$K$2:$P$2,0))</f>
        <v>0.5</v>
      </c>
      <c r="BW384" s="20" cm="1">
        <f t="array" ref="BW384">INDEX($K:$P,ROW(),MATCH(BW$3,$K$2:$P$2,0))</f>
        <v>0.5</v>
      </c>
      <c r="BX384" s="20" cm="1">
        <f t="array" ref="BX384">INDEX($K:$P,ROW(),MATCH(BX$3,$K$2:$P$2,0))</f>
        <v>0.5</v>
      </c>
      <c r="BY384" s="20" cm="1">
        <f t="array" ref="BY384">INDEX($K:$P,ROW(),MATCH(BY$3,$K$2:$P$2,0))</f>
        <v>0.5</v>
      </c>
      <c r="BZ384" s="20" cm="1">
        <f t="array" ref="BZ384">INDEX($K:$P,ROW(),MATCH(BZ$3,$K$2:$P$2,0))</f>
        <v>0.5</v>
      </c>
      <c r="CA384" s="20" cm="1">
        <f t="array" ref="CA384">INDEX($K:$P,ROW(),MATCH(CA$3,$K$2:$P$2,0))</f>
        <v>0.5</v>
      </c>
      <c r="CB384" s="20" cm="1">
        <f t="array" ref="CB384">INDEX($K:$P,ROW(),MATCH(CB$3,$K$2:$P$2,0))</f>
        <v>0.5</v>
      </c>
      <c r="CC384" s="20" cm="1">
        <f t="array" ref="CC384">INDEX($K:$P,ROW(),MATCH(CC$3,$K$2:$P$2,0))</f>
        <v>0.5</v>
      </c>
      <c r="CD384" s="20" cm="1">
        <f t="array" ref="CD384">INDEX($K:$P,ROW(),MATCH(CD$3,$K$2:$P$2,0))</f>
        <v>0.5</v>
      </c>
      <c r="CE384" s="20" cm="1">
        <f t="array" ref="CE384">INDEX($K:$P,ROW(),MATCH(CE$3,$K$2:$P$2,0))</f>
        <v>0.5</v>
      </c>
      <c r="CF384" s="20" cm="1">
        <f t="array" ref="CF384">INDEX($K:$P,ROW(),MATCH(CF$3,$K$2:$P$2,0))</f>
        <v>0.5</v>
      </c>
      <c r="CG384" s="20" cm="1">
        <f t="array" ref="CG384">INDEX($K:$P,ROW(),MATCH(CG$3,$K$2:$P$2,0))</f>
        <v>0.5</v>
      </c>
      <c r="CH384" s="20" cm="1">
        <f t="array" ref="CH384">INDEX($K:$P,ROW(),MATCH(CH$3,$K$2:$P$2,0))</f>
        <v>0.5</v>
      </c>
      <c r="CI384" s="20" cm="1">
        <f t="array" ref="CI384">INDEX($K:$P,ROW(),MATCH(CI$3,$K$2:$P$2,0))</f>
        <v>0.5</v>
      </c>
      <c r="CJ384" s="20" cm="1">
        <f t="array" ref="CJ384">INDEX($K:$P,ROW(),MATCH(CJ$3,$K$2:$P$2,0))</f>
        <v>0.5</v>
      </c>
      <c r="CK384" s="20" cm="1">
        <f t="array" ref="CK384">INDEX($K:$P,ROW(),MATCH(CK$3,$K$2:$P$2,0))</f>
        <v>0.5</v>
      </c>
      <c r="CL384" s="20" cm="1">
        <f t="array" ref="CL384">INDEX($K:$P,ROW(),MATCH(CL$3,$K$2:$P$2,0))</f>
        <v>0.5</v>
      </c>
    </row>
    <row r="385" spans="2:90" x14ac:dyDescent="0.4">
      <c r="B385" s="124" t="str">
        <f>+"# of "&amp;B386&amp;"s"</f>
        <v># of subscribers</v>
      </c>
      <c r="C385" s="31"/>
      <c r="D385" t="s">
        <v>965</v>
      </c>
      <c r="E385" s="8" t="str">
        <f t="shared" si="288"/>
        <v>385 FUNNEL-EV</v>
      </c>
      <c r="G385" t="str">
        <f t="shared" si="287"/>
        <v>385 FUNNEL-EV</v>
      </c>
      <c r="H385" s="12"/>
      <c r="I385" s="60"/>
      <c r="J385" s="60"/>
      <c r="K385" s="38">
        <f t="shared" ref="K385:P385" si="295">SUMIF($3:$3,K$2,385:385)</f>
        <v>2.5</v>
      </c>
      <c r="L385" s="38">
        <f t="shared" si="295"/>
        <v>3.75</v>
      </c>
      <c r="M385" s="38">
        <f t="shared" si="295"/>
        <v>5</v>
      </c>
      <c r="N385" s="38">
        <f t="shared" si="295"/>
        <v>6.2499999999999991</v>
      </c>
      <c r="O385" s="38">
        <f t="shared" si="295"/>
        <v>7.5</v>
      </c>
      <c r="P385" s="38">
        <f t="shared" si="295"/>
        <v>8.75</v>
      </c>
      <c r="R385" s="67"/>
      <c r="S385" s="331">
        <f t="shared" ref="S385" si="296">+S383*S384</f>
        <v>0.20833333333333334</v>
      </c>
      <c r="T385" s="331">
        <f t="shared" ref="T385:AX385" si="297">+T383*T384</f>
        <v>0.20833333333333334</v>
      </c>
      <c r="U385" s="331">
        <f t="shared" si="297"/>
        <v>0.20833333333333334</v>
      </c>
      <c r="V385" s="331">
        <f t="shared" si="297"/>
        <v>0.20833333333333334</v>
      </c>
      <c r="W385" s="331">
        <f t="shared" si="297"/>
        <v>0.20833333333333334</v>
      </c>
      <c r="X385" s="331">
        <f t="shared" si="297"/>
        <v>0.20833333333333334</v>
      </c>
      <c r="Y385" s="331">
        <f t="shared" si="297"/>
        <v>0.20833333333333334</v>
      </c>
      <c r="Z385" s="331">
        <f t="shared" si="297"/>
        <v>0.20833333333333334</v>
      </c>
      <c r="AA385" s="331">
        <f t="shared" si="297"/>
        <v>0.20833333333333334</v>
      </c>
      <c r="AB385" s="331">
        <f t="shared" si="297"/>
        <v>0.20833333333333334</v>
      </c>
      <c r="AC385" s="331">
        <f t="shared" si="297"/>
        <v>0.20833333333333334</v>
      </c>
      <c r="AD385" s="331">
        <f t="shared" si="297"/>
        <v>0.20833333333333334</v>
      </c>
      <c r="AE385" s="331">
        <f t="shared" si="297"/>
        <v>0.3125</v>
      </c>
      <c r="AF385" s="331">
        <f t="shared" si="297"/>
        <v>0.3125</v>
      </c>
      <c r="AG385" s="331">
        <f t="shared" si="297"/>
        <v>0.3125</v>
      </c>
      <c r="AH385" s="331">
        <f t="shared" si="297"/>
        <v>0.3125</v>
      </c>
      <c r="AI385" s="331">
        <f t="shared" si="297"/>
        <v>0.3125</v>
      </c>
      <c r="AJ385" s="331">
        <f t="shared" si="297"/>
        <v>0.3125</v>
      </c>
      <c r="AK385" s="331">
        <f t="shared" si="297"/>
        <v>0.3125</v>
      </c>
      <c r="AL385" s="331">
        <f t="shared" si="297"/>
        <v>0.3125</v>
      </c>
      <c r="AM385" s="331">
        <f t="shared" si="297"/>
        <v>0.3125</v>
      </c>
      <c r="AN385" s="331">
        <f t="shared" si="297"/>
        <v>0.3125</v>
      </c>
      <c r="AO385" s="331">
        <f t="shared" si="297"/>
        <v>0.3125</v>
      </c>
      <c r="AP385" s="331">
        <f t="shared" si="297"/>
        <v>0.3125</v>
      </c>
      <c r="AQ385" s="331">
        <f t="shared" si="297"/>
        <v>0.41666666666666669</v>
      </c>
      <c r="AR385" s="331">
        <f t="shared" si="297"/>
        <v>0.41666666666666669</v>
      </c>
      <c r="AS385" s="331">
        <f t="shared" si="297"/>
        <v>0.41666666666666669</v>
      </c>
      <c r="AT385" s="331">
        <f t="shared" si="297"/>
        <v>0.41666666666666669</v>
      </c>
      <c r="AU385" s="331">
        <f t="shared" si="297"/>
        <v>0.41666666666666669</v>
      </c>
      <c r="AV385" s="331">
        <f t="shared" si="297"/>
        <v>0.41666666666666669</v>
      </c>
      <c r="AW385" s="331">
        <f t="shared" si="297"/>
        <v>0.41666666666666669</v>
      </c>
      <c r="AX385" s="331">
        <f t="shared" si="297"/>
        <v>0.41666666666666669</v>
      </c>
      <c r="AY385" s="331">
        <f t="shared" ref="AY385:CD385" si="298">+AY383*AY384</f>
        <v>0.41666666666666669</v>
      </c>
      <c r="AZ385" s="331">
        <f t="shared" si="298"/>
        <v>0.41666666666666669</v>
      </c>
      <c r="BA385" s="331">
        <f t="shared" si="298"/>
        <v>0.41666666666666669</v>
      </c>
      <c r="BB385" s="331">
        <f t="shared" si="298"/>
        <v>0.41666666666666669</v>
      </c>
      <c r="BC385" s="331">
        <f t="shared" si="298"/>
        <v>0.52083333333333337</v>
      </c>
      <c r="BD385" s="331">
        <f t="shared" si="298"/>
        <v>0.52083333333333337</v>
      </c>
      <c r="BE385" s="331">
        <f t="shared" si="298"/>
        <v>0.52083333333333337</v>
      </c>
      <c r="BF385" s="331">
        <f t="shared" si="298"/>
        <v>0.52083333333333337</v>
      </c>
      <c r="BG385" s="331">
        <f t="shared" si="298"/>
        <v>0.52083333333333337</v>
      </c>
      <c r="BH385" s="331">
        <f t="shared" si="298"/>
        <v>0.52083333333333337</v>
      </c>
      <c r="BI385" s="331">
        <f t="shared" si="298"/>
        <v>0.52083333333333337</v>
      </c>
      <c r="BJ385" s="331">
        <f t="shared" si="298"/>
        <v>0.52083333333333337</v>
      </c>
      <c r="BK385" s="331">
        <f t="shared" si="298"/>
        <v>0.52083333333333337</v>
      </c>
      <c r="BL385" s="331">
        <f t="shared" si="298"/>
        <v>0.52083333333333337</v>
      </c>
      <c r="BM385" s="331">
        <f t="shared" si="298"/>
        <v>0.52083333333333337</v>
      </c>
      <c r="BN385" s="331">
        <f t="shared" si="298"/>
        <v>0.52083333333333337</v>
      </c>
      <c r="BO385" s="331">
        <f t="shared" si="298"/>
        <v>0.625</v>
      </c>
      <c r="BP385" s="331">
        <f t="shared" si="298"/>
        <v>0.625</v>
      </c>
      <c r="BQ385" s="331">
        <f t="shared" si="298"/>
        <v>0.625</v>
      </c>
      <c r="BR385" s="331">
        <f t="shared" si="298"/>
        <v>0.625</v>
      </c>
      <c r="BS385" s="331">
        <f t="shared" si="298"/>
        <v>0.625</v>
      </c>
      <c r="BT385" s="331">
        <f t="shared" si="298"/>
        <v>0.625</v>
      </c>
      <c r="BU385" s="331">
        <f t="shared" si="298"/>
        <v>0.625</v>
      </c>
      <c r="BV385" s="331">
        <f t="shared" si="298"/>
        <v>0.625</v>
      </c>
      <c r="BW385" s="331">
        <f t="shared" si="298"/>
        <v>0.625</v>
      </c>
      <c r="BX385" s="331">
        <f t="shared" si="298"/>
        <v>0.625</v>
      </c>
      <c r="BY385" s="331">
        <f t="shared" si="298"/>
        <v>0.625</v>
      </c>
      <c r="BZ385" s="331">
        <f t="shared" si="298"/>
        <v>0.625</v>
      </c>
      <c r="CA385" s="331">
        <f t="shared" si="298"/>
        <v>0.72916666666666663</v>
      </c>
      <c r="CB385" s="331">
        <f t="shared" si="298"/>
        <v>0.72916666666666663</v>
      </c>
      <c r="CC385" s="331">
        <f t="shared" si="298"/>
        <v>0.72916666666666663</v>
      </c>
      <c r="CD385" s="331">
        <f t="shared" si="298"/>
        <v>0.72916666666666663</v>
      </c>
      <c r="CE385" s="331">
        <f t="shared" ref="CE385:CK385" si="299">+CE383*CE384</f>
        <v>0.72916666666666663</v>
      </c>
      <c r="CF385" s="331">
        <f t="shared" si="299"/>
        <v>0.72916666666666663</v>
      </c>
      <c r="CG385" s="331">
        <f t="shared" si="299"/>
        <v>0.72916666666666663</v>
      </c>
      <c r="CH385" s="331">
        <f t="shared" si="299"/>
        <v>0.72916666666666663</v>
      </c>
      <c r="CI385" s="331">
        <f t="shared" si="299"/>
        <v>0.72916666666666663</v>
      </c>
      <c r="CJ385" s="331">
        <f t="shared" si="299"/>
        <v>0.72916666666666663</v>
      </c>
      <c r="CK385" s="331">
        <f t="shared" si="299"/>
        <v>0.72916666666666663</v>
      </c>
      <c r="CL385" s="331">
        <f t="shared" ref="CL385" si="300">+CL383*CL384</f>
        <v>0.72916666666666663</v>
      </c>
    </row>
    <row r="386" spans="2:90" x14ac:dyDescent="0.4">
      <c r="B386" s="235" t="str">
        <f>B394</f>
        <v>subscriber</v>
      </c>
      <c r="D386" t="s">
        <v>965</v>
      </c>
      <c r="E386" s="8" t="str">
        <f t="shared" si="286"/>
        <v>386 FUNNEL-EV</v>
      </c>
      <c r="G386" t="s">
        <v>332</v>
      </c>
      <c r="H386" s="31"/>
      <c r="I386" s="73"/>
      <c r="J386" s="73"/>
      <c r="K386" s="39"/>
      <c r="L386" s="39"/>
      <c r="M386" s="39"/>
      <c r="N386" s="39"/>
      <c r="O386" s="39"/>
      <c r="P386" s="39"/>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c r="AO386" s="38"/>
      <c r="AP386" s="38"/>
      <c r="AQ386" s="38"/>
      <c r="AR386" s="38"/>
      <c r="AS386" s="38"/>
      <c r="AT386" s="38"/>
      <c r="AU386" s="38"/>
      <c r="AV386" s="38"/>
      <c r="AW386" s="38"/>
      <c r="AX386" s="38"/>
      <c r="AY386" s="38"/>
      <c r="AZ386" s="38"/>
      <c r="BA386" s="38"/>
      <c r="BB386" s="38"/>
      <c r="BC386" s="38"/>
      <c r="BD386" s="38"/>
      <c r="BE386" s="38"/>
      <c r="BF386" s="38"/>
      <c r="BG386" s="38"/>
      <c r="BH386" s="38"/>
      <c r="BI386" s="38"/>
      <c r="BJ386" s="38"/>
      <c r="BK386" s="38"/>
      <c r="BL386" s="38"/>
      <c r="BM386" s="38"/>
      <c r="BN386" s="38"/>
      <c r="BO386" s="38"/>
      <c r="BP386" s="38"/>
      <c r="BQ386" s="38"/>
      <c r="BR386" s="38"/>
      <c r="BS386" s="38"/>
      <c r="BT386" s="38"/>
      <c r="BU386" s="38"/>
      <c r="BV386" s="38"/>
      <c r="BW386" s="38"/>
      <c r="BX386" s="38"/>
      <c r="BY386" s="38"/>
      <c r="BZ386" s="38"/>
      <c r="CA386" s="38"/>
      <c r="CB386" s="38"/>
      <c r="CC386" s="38"/>
      <c r="CD386" s="38"/>
      <c r="CE386" s="38"/>
      <c r="CF386" s="38"/>
      <c r="CG386" s="38"/>
      <c r="CH386" s="38"/>
      <c r="CI386" s="38"/>
      <c r="CJ386" s="38"/>
      <c r="CK386" s="38"/>
      <c r="CL386" s="38"/>
    </row>
    <row r="387" spans="2:90" x14ac:dyDescent="0.4">
      <c r="B387" s="132" t="s">
        <v>334</v>
      </c>
      <c r="D387" t="s">
        <v>965</v>
      </c>
      <c r="E387" s="8" t="str">
        <f t="shared" si="286"/>
        <v>387 FUNNEL-EV</v>
      </c>
      <c r="G387" t="s">
        <v>332</v>
      </c>
      <c r="H387" s="31"/>
      <c r="I387" s="73"/>
      <c r="J387" s="73"/>
      <c r="K387" s="39"/>
      <c r="L387" s="39"/>
      <c r="M387" s="39"/>
      <c r="N387" s="39"/>
      <c r="O387" s="39"/>
      <c r="P387" s="39"/>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c r="AO387" s="38"/>
      <c r="AP387" s="38"/>
      <c r="AQ387" s="38"/>
      <c r="AR387" s="38"/>
      <c r="AS387" s="38"/>
      <c r="AT387" s="38"/>
      <c r="AU387" s="38"/>
      <c r="AV387" s="38"/>
      <c r="AW387" s="38"/>
      <c r="AX387" s="38"/>
      <c r="AY387" s="38"/>
      <c r="AZ387" s="38"/>
      <c r="BA387" s="38"/>
      <c r="BB387" s="38"/>
      <c r="BC387" s="38"/>
      <c r="BD387" s="38"/>
      <c r="BE387" s="38"/>
      <c r="BF387" s="38"/>
      <c r="BG387" s="38"/>
      <c r="BH387" s="38"/>
      <c r="BI387" s="38"/>
      <c r="BJ387" s="38"/>
      <c r="BK387" s="38"/>
      <c r="BL387" s="38"/>
      <c r="BM387" s="38"/>
      <c r="BN387" s="38"/>
      <c r="BO387" s="38"/>
      <c r="BP387" s="38"/>
      <c r="BQ387" s="38"/>
      <c r="BR387" s="38"/>
      <c r="BS387" s="38"/>
      <c r="BT387" s="38"/>
      <c r="BU387" s="38"/>
      <c r="BV387" s="38"/>
      <c r="BW387" s="38"/>
      <c r="BX387" s="38"/>
      <c r="BY387" s="38"/>
      <c r="BZ387" s="38"/>
      <c r="CA387" s="38"/>
      <c r="CB387" s="38"/>
      <c r="CC387" s="38"/>
      <c r="CD387" s="38"/>
      <c r="CE387" s="38"/>
      <c r="CF387" s="38"/>
      <c r="CG387" s="38"/>
      <c r="CH387" s="38"/>
      <c r="CI387" s="38"/>
      <c r="CJ387" s="38"/>
      <c r="CK387" s="38"/>
      <c r="CL387" s="38"/>
    </row>
    <row r="388" spans="2:90" x14ac:dyDescent="0.4">
      <c r="B388" s="132" t="s">
        <v>333</v>
      </c>
      <c r="D388" t="s">
        <v>965</v>
      </c>
      <c r="E388" s="8" t="str">
        <f t="shared" si="286"/>
        <v>388 FUNNEL-EV</v>
      </c>
      <c r="G388" t="s">
        <v>332</v>
      </c>
      <c r="H388" s="31"/>
      <c r="I388" s="73"/>
      <c r="J388" s="73"/>
      <c r="K388" s="39"/>
      <c r="L388" s="39"/>
      <c r="M388" s="39"/>
      <c r="N388" s="39"/>
      <c r="O388" s="39"/>
      <c r="P388" s="39"/>
      <c r="R388" s="38"/>
      <c r="S388" s="199" t="str">
        <f t="shared" ref="S388" si="301">ADDRESS(ROW(S385),COLUMN(S385),2)</f>
        <v>S$385</v>
      </c>
      <c r="T388" s="199" t="str">
        <f t="shared" ref="T388:AX388" si="302">ADDRESS(ROW(T385),COLUMN(T385),2)</f>
        <v>T$385</v>
      </c>
      <c r="U388" s="199" t="str">
        <f t="shared" si="302"/>
        <v>U$385</v>
      </c>
      <c r="V388" s="199" t="str">
        <f t="shared" si="302"/>
        <v>V$385</v>
      </c>
      <c r="W388" s="199" t="str">
        <f t="shared" si="302"/>
        <v>W$385</v>
      </c>
      <c r="X388" s="199" t="str">
        <f t="shared" si="302"/>
        <v>X$385</v>
      </c>
      <c r="Y388" s="199" t="str">
        <f t="shared" si="302"/>
        <v>Y$385</v>
      </c>
      <c r="Z388" s="199" t="str">
        <f t="shared" si="302"/>
        <v>Z$385</v>
      </c>
      <c r="AA388" s="199" t="str">
        <f t="shared" si="302"/>
        <v>AA$385</v>
      </c>
      <c r="AB388" s="199" t="str">
        <f t="shared" si="302"/>
        <v>AB$385</v>
      </c>
      <c r="AC388" s="199" t="str">
        <f t="shared" si="302"/>
        <v>AC$385</v>
      </c>
      <c r="AD388" s="199" t="str">
        <f t="shared" si="302"/>
        <v>AD$385</v>
      </c>
      <c r="AE388" s="199" t="str">
        <f t="shared" si="302"/>
        <v>AE$385</v>
      </c>
      <c r="AF388" s="199" t="str">
        <f t="shared" si="302"/>
        <v>AF$385</v>
      </c>
      <c r="AG388" s="199" t="str">
        <f t="shared" si="302"/>
        <v>AG$385</v>
      </c>
      <c r="AH388" s="199" t="str">
        <f t="shared" si="302"/>
        <v>AH$385</v>
      </c>
      <c r="AI388" s="199" t="str">
        <f t="shared" si="302"/>
        <v>AI$385</v>
      </c>
      <c r="AJ388" s="199" t="str">
        <f t="shared" si="302"/>
        <v>AJ$385</v>
      </c>
      <c r="AK388" s="199" t="str">
        <f t="shared" si="302"/>
        <v>AK$385</v>
      </c>
      <c r="AL388" s="199" t="str">
        <f t="shared" si="302"/>
        <v>AL$385</v>
      </c>
      <c r="AM388" s="199" t="str">
        <f t="shared" si="302"/>
        <v>AM$385</v>
      </c>
      <c r="AN388" s="199" t="str">
        <f t="shared" si="302"/>
        <v>AN$385</v>
      </c>
      <c r="AO388" s="199" t="str">
        <f t="shared" si="302"/>
        <v>AO$385</v>
      </c>
      <c r="AP388" s="199" t="str">
        <f t="shared" si="302"/>
        <v>AP$385</v>
      </c>
      <c r="AQ388" s="199" t="str">
        <f t="shared" si="302"/>
        <v>AQ$385</v>
      </c>
      <c r="AR388" s="199" t="str">
        <f t="shared" si="302"/>
        <v>AR$385</v>
      </c>
      <c r="AS388" s="199" t="str">
        <f t="shared" si="302"/>
        <v>AS$385</v>
      </c>
      <c r="AT388" s="199" t="str">
        <f t="shared" si="302"/>
        <v>AT$385</v>
      </c>
      <c r="AU388" s="199" t="str">
        <f t="shared" si="302"/>
        <v>AU$385</v>
      </c>
      <c r="AV388" s="199" t="str">
        <f t="shared" si="302"/>
        <v>AV$385</v>
      </c>
      <c r="AW388" s="199" t="str">
        <f t="shared" si="302"/>
        <v>AW$385</v>
      </c>
      <c r="AX388" s="199" t="str">
        <f t="shared" si="302"/>
        <v>AX$385</v>
      </c>
      <c r="AY388" s="199" t="str">
        <f t="shared" ref="AY388:CD388" si="303">ADDRESS(ROW(AY385),COLUMN(AY385),2)</f>
        <v>AY$385</v>
      </c>
      <c r="AZ388" s="199" t="str">
        <f t="shared" si="303"/>
        <v>AZ$385</v>
      </c>
      <c r="BA388" s="199" t="str">
        <f t="shared" si="303"/>
        <v>BA$385</v>
      </c>
      <c r="BB388" s="199" t="str">
        <f t="shared" si="303"/>
        <v>BB$385</v>
      </c>
      <c r="BC388" s="199" t="str">
        <f t="shared" si="303"/>
        <v>BC$385</v>
      </c>
      <c r="BD388" s="199" t="str">
        <f t="shared" si="303"/>
        <v>BD$385</v>
      </c>
      <c r="BE388" s="199" t="str">
        <f t="shared" si="303"/>
        <v>BE$385</v>
      </c>
      <c r="BF388" s="199" t="str">
        <f t="shared" si="303"/>
        <v>BF$385</v>
      </c>
      <c r="BG388" s="199" t="str">
        <f t="shared" si="303"/>
        <v>BG$385</v>
      </c>
      <c r="BH388" s="199" t="str">
        <f t="shared" si="303"/>
        <v>BH$385</v>
      </c>
      <c r="BI388" s="199" t="str">
        <f t="shared" si="303"/>
        <v>BI$385</v>
      </c>
      <c r="BJ388" s="199" t="str">
        <f t="shared" si="303"/>
        <v>BJ$385</v>
      </c>
      <c r="BK388" s="199" t="str">
        <f t="shared" si="303"/>
        <v>BK$385</v>
      </c>
      <c r="BL388" s="199" t="str">
        <f t="shared" si="303"/>
        <v>BL$385</v>
      </c>
      <c r="BM388" s="199" t="str">
        <f t="shared" si="303"/>
        <v>BM$385</v>
      </c>
      <c r="BN388" s="199" t="str">
        <f t="shared" si="303"/>
        <v>BN$385</v>
      </c>
      <c r="BO388" s="199" t="str">
        <f t="shared" si="303"/>
        <v>BO$385</v>
      </c>
      <c r="BP388" s="199" t="str">
        <f t="shared" si="303"/>
        <v>BP$385</v>
      </c>
      <c r="BQ388" s="199" t="str">
        <f t="shared" si="303"/>
        <v>BQ$385</v>
      </c>
      <c r="BR388" s="199" t="str">
        <f t="shared" si="303"/>
        <v>BR$385</v>
      </c>
      <c r="BS388" s="199" t="str">
        <f t="shared" si="303"/>
        <v>BS$385</v>
      </c>
      <c r="BT388" s="199" t="str">
        <f t="shared" si="303"/>
        <v>BT$385</v>
      </c>
      <c r="BU388" s="199" t="str">
        <f t="shared" si="303"/>
        <v>BU$385</v>
      </c>
      <c r="BV388" s="199" t="str">
        <f t="shared" si="303"/>
        <v>BV$385</v>
      </c>
      <c r="BW388" s="199" t="str">
        <f t="shared" si="303"/>
        <v>BW$385</v>
      </c>
      <c r="BX388" s="199" t="str">
        <f t="shared" si="303"/>
        <v>BX$385</v>
      </c>
      <c r="BY388" s="199" t="str">
        <f t="shared" si="303"/>
        <v>BY$385</v>
      </c>
      <c r="BZ388" s="199" t="str">
        <f t="shared" si="303"/>
        <v>BZ$385</v>
      </c>
      <c r="CA388" s="199" t="str">
        <f t="shared" si="303"/>
        <v>CA$385</v>
      </c>
      <c r="CB388" s="199" t="str">
        <f t="shared" si="303"/>
        <v>CB$385</v>
      </c>
      <c r="CC388" s="199" t="str">
        <f t="shared" si="303"/>
        <v>CC$385</v>
      </c>
      <c r="CD388" s="199" t="str">
        <f t="shared" si="303"/>
        <v>CD$385</v>
      </c>
      <c r="CE388" s="199" t="str">
        <f t="shared" ref="CE388:CK388" si="304">ADDRESS(ROW(CE385),COLUMN(CE385),2)</f>
        <v>CE$385</v>
      </c>
      <c r="CF388" s="199" t="str">
        <f t="shared" si="304"/>
        <v>CF$385</v>
      </c>
      <c r="CG388" s="199" t="str">
        <f t="shared" si="304"/>
        <v>CG$385</v>
      </c>
      <c r="CH388" s="199" t="str">
        <f t="shared" si="304"/>
        <v>CH$385</v>
      </c>
      <c r="CI388" s="199" t="str">
        <f t="shared" si="304"/>
        <v>CI$385</v>
      </c>
      <c r="CJ388" s="199" t="str">
        <f t="shared" si="304"/>
        <v>CJ$385</v>
      </c>
      <c r="CK388" s="199" t="str">
        <f t="shared" si="304"/>
        <v>CK$385</v>
      </c>
      <c r="CL388" s="199" t="str">
        <f t="shared" ref="CL388" si="305">ADDRESS(ROW(CL385),COLUMN(CL385),2)</f>
        <v>CL$385</v>
      </c>
    </row>
    <row r="389" spans="2:90" x14ac:dyDescent="0.4">
      <c r="B389" s="8" t="s">
        <v>488</v>
      </c>
      <c r="D389" t="s">
        <v>965</v>
      </c>
      <c r="E389" s="8" t="str">
        <f t="shared" si="286"/>
        <v>389 FUNNEL-EV</v>
      </c>
      <c r="G389" t="s">
        <v>332</v>
      </c>
      <c r="H389" s="12"/>
      <c r="I389" s="60"/>
      <c r="J389" s="60"/>
      <c r="K389" s="15"/>
      <c r="L389" s="15"/>
      <c r="M389" s="15"/>
      <c r="N389" s="15"/>
      <c r="O389" s="15"/>
      <c r="P389" s="15"/>
      <c r="R389" s="15"/>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B390" s="8" t="s">
        <v>494</v>
      </c>
      <c r="D390" t="s">
        <v>965</v>
      </c>
      <c r="E390" s="8" t="str">
        <f t="shared" si="286"/>
        <v>390 FUNNEL-EV</v>
      </c>
      <c r="G390" t="s">
        <v>332</v>
      </c>
      <c r="H390" s="12"/>
      <c r="I390" s="60"/>
      <c r="J390" s="60"/>
      <c r="K390" s="15"/>
      <c r="L390" s="15"/>
      <c r="M390" s="15"/>
      <c r="N390" s="15"/>
      <c r="O390" s="15"/>
      <c r="P390" s="15"/>
      <c r="R390" s="15"/>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B391" s="8" t="s">
        <v>463</v>
      </c>
      <c r="D391" t="s">
        <v>965</v>
      </c>
      <c r="E391" s="8" t="str">
        <f t="shared" si="286"/>
        <v>391 FUNNEL-EV</v>
      </c>
      <c r="G391" t="s">
        <v>332</v>
      </c>
      <c r="H391" s="12"/>
      <c r="I391" s="60"/>
      <c r="J391" s="60"/>
      <c r="K391" s="15"/>
      <c r="L391" s="15"/>
      <c r="M391" s="15"/>
      <c r="N391" s="15"/>
      <c r="O391" s="15"/>
      <c r="P391" s="15"/>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8" t="s">
        <v>464</v>
      </c>
      <c r="D392" t="s">
        <v>965</v>
      </c>
      <c r="E392" s="8" t="str">
        <f t="shared" si="286"/>
        <v>392 FUNNEL-EV</v>
      </c>
      <c r="G392" t="s">
        <v>332</v>
      </c>
      <c r="H392" s="12"/>
      <c r="I392" s="60"/>
      <c r="J392" s="60"/>
      <c r="K392" s="15"/>
      <c r="L392" s="15"/>
      <c r="M392" s="15"/>
      <c r="N392" s="15"/>
      <c r="O392" s="15"/>
      <c r="P392" s="15"/>
      <c r="R392" s="15"/>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181" t="s">
        <v>459</v>
      </c>
      <c r="E393" s="8"/>
      <c r="H393" s="182"/>
      <c r="I393" s="183"/>
      <c r="J393" s="183"/>
      <c r="K393" s="184"/>
      <c r="L393" s="184"/>
      <c r="M393" s="184"/>
      <c r="N393" s="184"/>
      <c r="O393" s="184"/>
      <c r="P393" s="184"/>
      <c r="R393" s="185"/>
      <c r="S393" s="186"/>
      <c r="T393" s="186"/>
      <c r="U393" s="186"/>
      <c r="V393" s="186"/>
      <c r="W393" s="186"/>
      <c r="X393" s="186"/>
      <c r="Y393" s="186"/>
      <c r="Z393" s="186"/>
      <c r="AA393" s="186"/>
      <c r="AB393" s="186"/>
      <c r="AC393" s="186"/>
      <c r="AD393" s="186"/>
      <c r="AE393" s="186"/>
      <c r="AF393" s="186"/>
      <c r="AG393" s="186"/>
      <c r="AH393" s="186"/>
      <c r="AI393" s="186"/>
      <c r="AJ393" s="186"/>
      <c r="AK393" s="186"/>
      <c r="AL393" s="186"/>
      <c r="AM393" s="186"/>
      <c r="AN393" s="186"/>
      <c r="AO393" s="186"/>
      <c r="AP393" s="186"/>
      <c r="AQ393" s="186"/>
      <c r="AR393" s="186"/>
      <c r="AS393" s="186"/>
      <c r="AT393" s="186"/>
      <c r="AU393" s="186"/>
      <c r="AV393" s="186"/>
      <c r="AW393" s="186"/>
      <c r="AX393" s="186"/>
      <c r="AY393" s="186"/>
      <c r="AZ393" s="186"/>
      <c r="BA393" s="186"/>
      <c r="BB393" s="186"/>
      <c r="BC393" s="186"/>
      <c r="BD393" s="186"/>
      <c r="BE393" s="186"/>
      <c r="BF393" s="186"/>
      <c r="BG393" s="186"/>
      <c r="BH393" s="186"/>
      <c r="BI393" s="186"/>
      <c r="BJ393" s="186"/>
      <c r="BK393" s="186"/>
      <c r="BL393" s="186"/>
      <c r="BM393" s="186"/>
      <c r="BN393" s="186"/>
      <c r="BO393" s="186"/>
      <c r="BP393" s="186"/>
      <c r="BQ393" s="186"/>
      <c r="BR393" s="186"/>
      <c r="BS393" s="186"/>
      <c r="BT393" s="186"/>
      <c r="BU393" s="186"/>
      <c r="BV393" s="186"/>
      <c r="BW393" s="186"/>
      <c r="BX393" s="186"/>
      <c r="BY393" s="186"/>
      <c r="BZ393" s="186"/>
      <c r="CA393" s="186"/>
      <c r="CB393" s="186"/>
      <c r="CC393" s="186"/>
      <c r="CD393" s="186"/>
      <c r="CE393" s="186"/>
      <c r="CF393" s="186"/>
      <c r="CG393" s="186"/>
      <c r="CH393" s="186"/>
      <c r="CI393" s="186"/>
      <c r="CJ393" s="186"/>
      <c r="CK393" s="186"/>
      <c r="CL393" s="186"/>
    </row>
    <row r="394" spans="2:90" x14ac:dyDescent="0.4">
      <c r="B394" s="181" t="s">
        <v>970</v>
      </c>
      <c r="E394" s="8"/>
      <c r="H394" s="182"/>
      <c r="I394" s="183"/>
      <c r="J394" s="183"/>
      <c r="K394" s="184"/>
      <c r="L394" s="184"/>
      <c r="M394" s="184"/>
      <c r="N394" s="184"/>
      <c r="O394" s="184"/>
      <c r="P394" s="184"/>
      <c r="R394" s="185"/>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c r="AQ394" s="186"/>
      <c r="AR394" s="186"/>
      <c r="AS394" s="186"/>
      <c r="AT394" s="186"/>
      <c r="AU394" s="186"/>
      <c r="AV394" s="186"/>
      <c r="AW394" s="186"/>
      <c r="AX394" s="186"/>
      <c r="AY394" s="186"/>
      <c r="AZ394" s="186"/>
      <c r="BA394" s="186"/>
      <c r="BB394" s="186"/>
      <c r="BC394" s="186"/>
      <c r="BD394" s="186"/>
      <c r="BE394" s="186"/>
      <c r="BF394" s="186"/>
      <c r="BG394" s="186"/>
      <c r="BH394" s="186"/>
      <c r="BI394" s="186"/>
      <c r="BJ394" s="186"/>
      <c r="BK394" s="186"/>
      <c r="BL394" s="186"/>
      <c r="BM394" s="186"/>
      <c r="BN394" s="186"/>
      <c r="BO394" s="186"/>
      <c r="BP394" s="186"/>
      <c r="BQ394" s="186"/>
      <c r="BR394" s="186"/>
      <c r="BS394" s="186"/>
      <c r="BT394" s="186"/>
      <c r="BU394" s="186"/>
      <c r="BV394" s="186"/>
      <c r="BW394" s="186"/>
      <c r="BX394" s="186"/>
      <c r="BY394" s="186"/>
      <c r="BZ394" s="186"/>
      <c r="CA394" s="186"/>
      <c r="CB394" s="186"/>
      <c r="CC394" s="186"/>
      <c r="CD394" s="186"/>
      <c r="CE394" s="186"/>
      <c r="CF394" s="186"/>
      <c r="CG394" s="186"/>
      <c r="CH394" s="186"/>
      <c r="CI394" s="186"/>
      <c r="CJ394" s="186"/>
      <c r="CK394" s="186"/>
      <c r="CL394" s="186"/>
    </row>
    <row r="395" spans="2:90"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row>
    <row r="396" spans="2:90"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row>
    <row r="397" spans="2:90"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row>
    <row r="398" spans="2:90"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row>
    <row r="399" spans="2:90"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row>
    <row r="400" spans="2:90"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row>
    <row r="402" spans="2:90"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row>
    <row r="403" spans="2:90"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row>
    <row r="405" spans="2:90" x14ac:dyDescent="0.4">
      <c r="E405" s="8"/>
      <c r="H405" s="31"/>
      <c r="I405" s="73"/>
      <c r="J405" s="73"/>
      <c r="K405" s="39"/>
      <c r="L405" s="39"/>
      <c r="M405" s="39"/>
      <c r="N405" s="39"/>
      <c r="O405" s="39"/>
      <c r="P405" s="39"/>
      <c r="R405" s="38"/>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row>
    <row r="406" spans="2:90" x14ac:dyDescent="0.4">
      <c r="E406" s="8"/>
      <c r="H406" s="31"/>
      <c r="I406" s="73"/>
      <c r="J406" s="73"/>
      <c r="K406" s="39"/>
      <c r="L406" s="39"/>
      <c r="M406" s="39"/>
      <c r="N406" s="39"/>
      <c r="O406" s="39"/>
      <c r="P406" s="39"/>
      <c r="R406" s="38"/>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row>
    <row r="407" spans="2:90" x14ac:dyDescent="0.4">
      <c r="E407" s="8"/>
      <c r="H407" s="31"/>
      <c r="I407" s="73"/>
      <c r="J407" s="73"/>
      <c r="K407" s="39"/>
      <c r="L407" s="39"/>
      <c r="M407" s="39"/>
      <c r="N407" s="39"/>
      <c r="O407" s="39"/>
      <c r="P407" s="39"/>
      <c r="R407" s="38"/>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row>
    <row r="408" spans="2:90" x14ac:dyDescent="0.4">
      <c r="E408" s="8"/>
      <c r="H408" s="31"/>
      <c r="I408" s="73"/>
      <c r="J408" s="73"/>
      <c r="K408" s="39"/>
      <c r="L408" s="39"/>
      <c r="M408" s="39"/>
      <c r="N408" s="39"/>
      <c r="O408" s="39"/>
      <c r="P408" s="39"/>
      <c r="R408" s="38"/>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row>
    <row r="409" spans="2:90" x14ac:dyDescent="0.4">
      <c r="E409" s="8"/>
      <c r="H409" s="31"/>
      <c r="I409" s="73"/>
      <c r="J409" s="73"/>
      <c r="K409" s="39"/>
      <c r="L409" s="39"/>
      <c r="M409" s="39"/>
      <c r="N409" s="39"/>
      <c r="O409" s="39"/>
      <c r="P409" s="39"/>
      <c r="R409" s="38"/>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row>
    <row r="410" spans="2:90" x14ac:dyDescent="0.4">
      <c r="E410" s="8"/>
      <c r="H410" s="31"/>
      <c r="I410" s="73"/>
      <c r="J410" s="73"/>
      <c r="K410" s="39"/>
      <c r="L410" s="39"/>
      <c r="M410" s="39"/>
      <c r="N410" s="39"/>
      <c r="O410" s="39"/>
      <c r="P410" s="39"/>
      <c r="R410" s="38"/>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row>
    <row r="411" spans="2:90" x14ac:dyDescent="0.4">
      <c r="E411" s="8"/>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E412" s="8"/>
      <c r="H412" s="31"/>
      <c r="I412" s="73"/>
      <c r="J412" s="73"/>
      <c r="K412" s="39"/>
      <c r="L412" s="39"/>
      <c r="M412" s="39"/>
      <c r="N412" s="39"/>
      <c r="O412" s="39"/>
      <c r="P412" s="39"/>
      <c r="R412" s="38"/>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167"/>
      <c r="E413" s="8"/>
      <c r="H413" s="31"/>
      <c r="I413" s="73"/>
      <c r="J413" s="73"/>
      <c r="K413" s="39"/>
      <c r="L413" s="39"/>
      <c r="M413" s="39"/>
      <c r="N413" s="39"/>
      <c r="O413" s="39"/>
      <c r="P413" s="39"/>
      <c r="R413" s="38"/>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202" t="s">
        <v>477</v>
      </c>
      <c r="C414" s="27" t="s">
        <v>477</v>
      </c>
      <c r="D414" s="27"/>
      <c r="E414" s="27" t="s">
        <v>477</v>
      </c>
      <c r="F414" s="27" t="s">
        <v>477</v>
      </c>
      <c r="G414" s="27" t="s">
        <v>477</v>
      </c>
      <c r="H414" s="202" t="s">
        <v>477</v>
      </c>
      <c r="I414" s="202" t="s">
        <v>477</v>
      </c>
      <c r="J414" s="202"/>
      <c r="K414" s="202" t="s">
        <v>477</v>
      </c>
      <c r="L414" s="202" t="s">
        <v>477</v>
      </c>
      <c r="M414" s="202" t="s">
        <v>477</v>
      </c>
      <c r="N414" s="202" t="s">
        <v>477</v>
      </c>
      <c r="O414" s="202" t="s">
        <v>477</v>
      </c>
      <c r="P414" s="202" t="s">
        <v>477</v>
      </c>
      <c r="R414" s="202" t="s">
        <v>477</v>
      </c>
      <c r="S414" s="202" t="s">
        <v>477</v>
      </c>
      <c r="T414" s="202" t="s">
        <v>477</v>
      </c>
      <c r="U414" s="202" t="s">
        <v>477</v>
      </c>
      <c r="V414" s="202" t="s">
        <v>477</v>
      </c>
      <c r="W414" s="202" t="s">
        <v>477</v>
      </c>
      <c r="X414" s="202" t="s">
        <v>477</v>
      </c>
      <c r="Y414" s="202" t="s">
        <v>477</v>
      </c>
      <c r="Z414" s="202" t="s">
        <v>477</v>
      </c>
      <c r="AA414" s="202" t="s">
        <v>477</v>
      </c>
      <c r="AB414" s="202" t="s">
        <v>477</v>
      </c>
      <c r="AC414" s="202" t="s">
        <v>477</v>
      </c>
      <c r="AD414" s="206"/>
      <c r="AE414" s="206"/>
      <c r="AF414" s="206"/>
      <c r="AG414" s="206"/>
      <c r="AH414" s="206"/>
      <c r="AI414" s="206"/>
      <c r="AJ414" s="206"/>
      <c r="AK414" s="206"/>
      <c r="AL414" s="206"/>
      <c r="AM414" s="206"/>
      <c r="AN414" s="206"/>
      <c r="AO414" s="206"/>
      <c r="AP414" s="206"/>
      <c r="AQ414" s="206"/>
      <c r="AR414" s="206"/>
      <c r="AS414" s="206"/>
      <c r="AT414" s="206"/>
      <c r="AU414" s="206"/>
      <c r="AV414" s="206"/>
      <c r="AW414" s="206"/>
      <c r="AX414" s="206"/>
      <c r="AY414" s="206"/>
      <c r="AZ414" s="206"/>
      <c r="BA414" s="206"/>
      <c r="BB414" s="206"/>
      <c r="BC414" s="206"/>
      <c r="BD414" s="206"/>
      <c r="BE414" s="206"/>
      <c r="BF414" s="206"/>
      <c r="BG414" s="206"/>
      <c r="BH414" s="206"/>
      <c r="BI414" s="206"/>
      <c r="BJ414" s="206"/>
      <c r="BK414" s="206"/>
      <c r="BL414" s="206"/>
      <c r="BM414" s="206"/>
      <c r="BN414" s="206"/>
      <c r="BO414" s="206"/>
      <c r="BP414" s="206"/>
      <c r="BQ414" s="206"/>
      <c r="BR414" s="206"/>
      <c r="BS414" s="206"/>
      <c r="BT414" s="206"/>
      <c r="BU414" s="206"/>
      <c r="BV414" s="206"/>
      <c r="BW414" s="206"/>
      <c r="BX414" s="206"/>
      <c r="BY414" s="206"/>
      <c r="BZ414" s="206"/>
      <c r="CA414" s="206"/>
      <c r="CB414" s="206"/>
      <c r="CC414" s="206"/>
      <c r="CD414" s="206"/>
      <c r="CE414" s="206"/>
      <c r="CF414" s="206"/>
      <c r="CG414" s="206"/>
      <c r="CH414" s="206"/>
      <c r="CI414" s="206"/>
      <c r="CJ414" s="206"/>
      <c r="CK414" s="206"/>
      <c r="CL414" s="206"/>
    </row>
    <row r="415" spans="2:90" x14ac:dyDescent="0.4">
      <c r="B415" s="171" t="s">
        <v>490</v>
      </c>
      <c r="E415" s="8"/>
      <c r="H415" s="170"/>
      <c r="I415" s="172"/>
      <c r="J415" s="172"/>
      <c r="K415" s="193"/>
      <c r="L415" s="193"/>
      <c r="M415" s="193"/>
      <c r="N415" s="193"/>
      <c r="O415" s="193"/>
      <c r="P415" s="193"/>
      <c r="R415" s="194"/>
      <c r="S415" s="170"/>
      <c r="T415" s="170"/>
      <c r="U415" s="170"/>
      <c r="V415" s="170"/>
      <c r="W415" s="170"/>
      <c r="X415" s="170"/>
      <c r="Y415" s="170"/>
      <c r="Z415" s="170"/>
      <c r="AA415" s="170"/>
      <c r="AB415" s="170"/>
      <c r="AC415" s="170"/>
      <c r="AD415" s="170"/>
      <c r="AE415" s="170"/>
      <c r="AF415" s="170"/>
      <c r="AG415" s="170"/>
      <c r="AH415" s="170"/>
      <c r="AI415" s="170"/>
      <c r="AJ415" s="170"/>
      <c r="AK415" s="170"/>
      <c r="AL415" s="170"/>
      <c r="AM415" s="170"/>
      <c r="AN415" s="170"/>
      <c r="AO415" s="170"/>
      <c r="AP415" s="170"/>
      <c r="AQ415" s="170"/>
      <c r="AR415" s="170"/>
      <c r="AS415" s="170"/>
      <c r="AT415" s="170"/>
      <c r="AU415" s="170"/>
      <c r="AV415" s="170"/>
      <c r="AW415" s="170"/>
      <c r="AX415" s="170"/>
      <c r="AY415" s="170"/>
      <c r="AZ415" s="170"/>
      <c r="BA415" s="170"/>
      <c r="BB415" s="170"/>
      <c r="BC415" s="170"/>
      <c r="BD415" s="170"/>
      <c r="BE415" s="170"/>
      <c r="BF415" s="170"/>
      <c r="BG415" s="170"/>
      <c r="BH415" s="170"/>
      <c r="BI415" s="170"/>
      <c r="BJ415" s="170"/>
      <c r="BK415" s="170"/>
      <c r="BL415" s="170"/>
      <c r="BM415" s="170"/>
      <c r="BN415" s="170"/>
      <c r="BO415" s="170"/>
      <c r="BP415" s="170"/>
      <c r="BQ415" s="170"/>
      <c r="BR415" s="170"/>
      <c r="BS415" s="170"/>
      <c r="BT415" s="170"/>
      <c r="BU415" s="170"/>
      <c r="BV415" s="170"/>
      <c r="BW415" s="170"/>
      <c r="BX415" s="170"/>
      <c r="BY415" s="170"/>
      <c r="BZ415" s="170"/>
      <c r="CA415" s="170"/>
      <c r="CB415" s="170"/>
      <c r="CC415" s="170"/>
      <c r="CD415" s="170"/>
      <c r="CE415" s="170"/>
      <c r="CF415" s="170"/>
      <c r="CG415" s="170"/>
      <c r="CH415" s="170"/>
      <c r="CI415" s="170"/>
      <c r="CJ415" s="170"/>
      <c r="CK415" s="170"/>
      <c r="CL415" s="170"/>
    </row>
    <row r="416" spans="2:90" x14ac:dyDescent="0.4">
      <c r="B416" s="171" t="s">
        <v>492</v>
      </c>
      <c r="E416" s="8"/>
      <c r="H416" s="170"/>
      <c r="I416" s="172"/>
      <c r="J416" s="172"/>
      <c r="K416" s="193"/>
      <c r="L416" s="193"/>
      <c r="M416" s="193"/>
      <c r="N416" s="193"/>
      <c r="O416" s="193"/>
      <c r="P416" s="193"/>
      <c r="R416" s="194"/>
      <c r="S416" s="170"/>
      <c r="T416" s="170"/>
      <c r="U416" s="170"/>
      <c r="V416" s="170"/>
      <c r="W416" s="170"/>
      <c r="X416" s="170"/>
      <c r="Y416" s="170"/>
      <c r="Z416" s="170"/>
      <c r="AA416" s="170"/>
      <c r="AB416" s="170"/>
      <c r="AC416" s="170"/>
      <c r="AD416" s="170"/>
      <c r="AE416" s="170"/>
      <c r="AF416" s="170"/>
      <c r="AG416" s="170"/>
      <c r="AH416" s="170"/>
      <c r="AI416" s="170"/>
      <c r="AJ416" s="170"/>
      <c r="AK416" s="170"/>
      <c r="AL416" s="170"/>
      <c r="AM416" s="170"/>
      <c r="AN416" s="170"/>
      <c r="AO416" s="170"/>
      <c r="AP416" s="170"/>
      <c r="AQ416" s="170"/>
      <c r="AR416" s="170"/>
      <c r="AS416" s="170"/>
      <c r="AT416" s="170"/>
      <c r="AU416" s="170"/>
      <c r="AV416" s="170"/>
      <c r="AW416" s="170"/>
      <c r="AX416" s="170"/>
      <c r="AY416" s="170"/>
      <c r="AZ416" s="170"/>
      <c r="BA416" s="170"/>
      <c r="BB416" s="170"/>
      <c r="BC416" s="170"/>
      <c r="BD416" s="170"/>
      <c r="BE416" s="170"/>
      <c r="BF416" s="170"/>
      <c r="BG416" s="170"/>
      <c r="BH416" s="170"/>
      <c r="BI416" s="170"/>
      <c r="BJ416" s="170"/>
      <c r="BK416" s="170"/>
      <c r="BL416" s="170"/>
      <c r="BM416" s="170"/>
      <c r="BN416" s="170"/>
      <c r="BO416" s="170"/>
      <c r="BP416" s="170"/>
      <c r="BQ416" s="170"/>
      <c r="BR416" s="170"/>
      <c r="BS416" s="170"/>
      <c r="BT416" s="170"/>
      <c r="BU416" s="170"/>
      <c r="BV416" s="170"/>
      <c r="BW416" s="170"/>
      <c r="BX416" s="170"/>
      <c r="BY416" s="170"/>
      <c r="BZ416" s="170"/>
      <c r="CA416" s="170"/>
      <c r="CB416" s="170"/>
      <c r="CC416" s="170"/>
      <c r="CD416" s="170"/>
      <c r="CE416" s="170"/>
      <c r="CF416" s="170"/>
      <c r="CG416" s="170"/>
      <c r="CH416" s="170"/>
      <c r="CI416" s="170"/>
      <c r="CJ416" s="170"/>
      <c r="CK416" s="170"/>
      <c r="CL416" s="170"/>
    </row>
    <row r="417" spans="2:90" x14ac:dyDescent="0.4">
      <c r="B417" s="171" t="s">
        <v>461</v>
      </c>
      <c r="E417" s="8"/>
      <c r="H417" s="170"/>
      <c r="I417" s="172"/>
      <c r="J417" s="172"/>
      <c r="K417" s="193"/>
      <c r="L417" s="193"/>
      <c r="M417" s="193"/>
      <c r="N417" s="193"/>
      <c r="O417" s="193"/>
      <c r="P417" s="193"/>
      <c r="R417" s="194"/>
      <c r="S417" s="195" t="str">
        <f t="shared" ref="S417:AX417" si="306">S$16</f>
        <v>S$12</v>
      </c>
      <c r="T417" s="195" t="str">
        <f t="shared" si="306"/>
        <v>T$12</v>
      </c>
      <c r="U417" s="195" t="str">
        <f t="shared" si="306"/>
        <v>U$12</v>
      </c>
      <c r="V417" s="195" t="str">
        <f t="shared" si="306"/>
        <v>V$12</v>
      </c>
      <c r="W417" s="195" t="str">
        <f t="shared" si="306"/>
        <v>W$12</v>
      </c>
      <c r="X417" s="195" t="str">
        <f t="shared" si="306"/>
        <v>X$12</v>
      </c>
      <c r="Y417" s="195" t="str">
        <f t="shared" si="306"/>
        <v>Y$12</v>
      </c>
      <c r="Z417" s="195" t="str">
        <f t="shared" si="306"/>
        <v>Z$12</v>
      </c>
      <c r="AA417" s="195" t="str">
        <f t="shared" si="306"/>
        <v>AA$12</v>
      </c>
      <c r="AB417" s="195" t="str">
        <f t="shared" si="306"/>
        <v>AB$12</v>
      </c>
      <c r="AC417" s="195" t="str">
        <f t="shared" si="306"/>
        <v>AC$12</v>
      </c>
      <c r="AD417" s="195" t="str">
        <f t="shared" si="306"/>
        <v>AD$12</v>
      </c>
      <c r="AE417" s="195" t="str">
        <f t="shared" si="306"/>
        <v>AE$12</v>
      </c>
      <c r="AF417" s="195" t="str">
        <f t="shared" si="306"/>
        <v>AF$12</v>
      </c>
      <c r="AG417" s="195" t="str">
        <f t="shared" si="306"/>
        <v>AG$12</v>
      </c>
      <c r="AH417" s="195" t="str">
        <f t="shared" si="306"/>
        <v>AH$12</v>
      </c>
      <c r="AI417" s="195" t="str">
        <f t="shared" si="306"/>
        <v>AI$12</v>
      </c>
      <c r="AJ417" s="195" t="str">
        <f t="shared" si="306"/>
        <v>AJ$12</v>
      </c>
      <c r="AK417" s="195" t="str">
        <f t="shared" si="306"/>
        <v>AK$12</v>
      </c>
      <c r="AL417" s="195" t="str">
        <f t="shared" si="306"/>
        <v>AL$12</v>
      </c>
      <c r="AM417" s="195" t="str">
        <f t="shared" si="306"/>
        <v>AM$12</v>
      </c>
      <c r="AN417" s="195" t="str">
        <f t="shared" si="306"/>
        <v>AN$12</v>
      </c>
      <c r="AO417" s="195" t="str">
        <f t="shared" si="306"/>
        <v>AO$12</v>
      </c>
      <c r="AP417" s="195" t="str">
        <f t="shared" si="306"/>
        <v>AP$12</v>
      </c>
      <c r="AQ417" s="195" t="str">
        <f t="shared" si="306"/>
        <v>AQ$12</v>
      </c>
      <c r="AR417" s="195" t="str">
        <f t="shared" si="306"/>
        <v>AR$12</v>
      </c>
      <c r="AS417" s="195" t="str">
        <f t="shared" si="306"/>
        <v>AS$12</v>
      </c>
      <c r="AT417" s="195" t="str">
        <f t="shared" si="306"/>
        <v>AT$12</v>
      </c>
      <c r="AU417" s="195" t="str">
        <f t="shared" si="306"/>
        <v>AU$12</v>
      </c>
      <c r="AV417" s="195" t="str">
        <f t="shared" si="306"/>
        <v>AV$12</v>
      </c>
      <c r="AW417" s="195" t="str">
        <f t="shared" si="306"/>
        <v>AW$12</v>
      </c>
      <c r="AX417" s="195" t="str">
        <f t="shared" si="306"/>
        <v>AX$12</v>
      </c>
      <c r="AY417" s="195" t="str">
        <f t="shared" ref="AY417:CD417" si="307">AY$16</f>
        <v>AY$12</v>
      </c>
      <c r="AZ417" s="195" t="str">
        <f t="shared" si="307"/>
        <v>AZ$12</v>
      </c>
      <c r="BA417" s="195" t="str">
        <f t="shared" si="307"/>
        <v>BA$12</v>
      </c>
      <c r="BB417" s="195" t="str">
        <f t="shared" si="307"/>
        <v>BB$12</v>
      </c>
      <c r="BC417" s="195" t="str">
        <f t="shared" si="307"/>
        <v>BC$12</v>
      </c>
      <c r="BD417" s="195" t="str">
        <f t="shared" si="307"/>
        <v>BD$12</v>
      </c>
      <c r="BE417" s="195" t="str">
        <f t="shared" si="307"/>
        <v>BE$12</v>
      </c>
      <c r="BF417" s="195" t="str">
        <f t="shared" si="307"/>
        <v>BF$12</v>
      </c>
      <c r="BG417" s="195" t="str">
        <f t="shared" si="307"/>
        <v>BG$12</v>
      </c>
      <c r="BH417" s="195" t="str">
        <f t="shared" si="307"/>
        <v>BH$12</v>
      </c>
      <c r="BI417" s="195" t="str">
        <f t="shared" si="307"/>
        <v>BI$12</v>
      </c>
      <c r="BJ417" s="195" t="str">
        <f t="shared" si="307"/>
        <v>BJ$12</v>
      </c>
      <c r="BK417" s="195" t="str">
        <f t="shared" si="307"/>
        <v>BK$12</v>
      </c>
      <c r="BL417" s="195" t="str">
        <f t="shared" si="307"/>
        <v>BL$12</v>
      </c>
      <c r="BM417" s="195" t="str">
        <f t="shared" si="307"/>
        <v>BM$12</v>
      </c>
      <c r="BN417" s="195" t="str">
        <f t="shared" si="307"/>
        <v>BN$12</v>
      </c>
      <c r="BO417" s="195" t="str">
        <f t="shared" si="307"/>
        <v>BO$12</v>
      </c>
      <c r="BP417" s="195" t="str">
        <f t="shared" si="307"/>
        <v>BP$12</v>
      </c>
      <c r="BQ417" s="195" t="str">
        <f t="shared" si="307"/>
        <v>BQ$12</v>
      </c>
      <c r="BR417" s="195" t="str">
        <f t="shared" si="307"/>
        <v>BR$12</v>
      </c>
      <c r="BS417" s="195" t="str">
        <f t="shared" si="307"/>
        <v>BS$12</v>
      </c>
      <c r="BT417" s="195" t="str">
        <f t="shared" si="307"/>
        <v>BT$12</v>
      </c>
      <c r="BU417" s="195" t="str">
        <f t="shared" si="307"/>
        <v>BU$12</v>
      </c>
      <c r="BV417" s="195" t="str">
        <f t="shared" si="307"/>
        <v>BV$12</v>
      </c>
      <c r="BW417" s="195" t="str">
        <f t="shared" si="307"/>
        <v>BW$12</v>
      </c>
      <c r="BX417" s="195" t="str">
        <f t="shared" si="307"/>
        <v>BX$12</v>
      </c>
      <c r="BY417" s="195" t="str">
        <f t="shared" si="307"/>
        <v>BY$12</v>
      </c>
      <c r="BZ417" s="195" t="str">
        <f t="shared" si="307"/>
        <v>BZ$12</v>
      </c>
      <c r="CA417" s="195" t="str">
        <f t="shared" si="307"/>
        <v>CA$12</v>
      </c>
      <c r="CB417" s="195" t="str">
        <f t="shared" si="307"/>
        <v>CB$12</v>
      </c>
      <c r="CC417" s="195" t="str">
        <f t="shared" si="307"/>
        <v>CC$12</v>
      </c>
      <c r="CD417" s="195" t="str">
        <f t="shared" si="307"/>
        <v>CD$12</v>
      </c>
      <c r="CE417" s="195" t="str">
        <f t="shared" ref="CE417:CL417" si="308">CE$16</f>
        <v>CE$12</v>
      </c>
      <c r="CF417" s="195" t="str">
        <f t="shared" si="308"/>
        <v>CF$12</v>
      </c>
      <c r="CG417" s="195" t="str">
        <f t="shared" si="308"/>
        <v>CG$12</v>
      </c>
      <c r="CH417" s="195" t="str">
        <f t="shared" si="308"/>
        <v>CH$12</v>
      </c>
      <c r="CI417" s="195" t="str">
        <f t="shared" si="308"/>
        <v>CI$12</v>
      </c>
      <c r="CJ417" s="195" t="str">
        <f t="shared" si="308"/>
        <v>CJ$12</v>
      </c>
      <c r="CK417" s="195" t="str">
        <f t="shared" si="308"/>
        <v>CK$12</v>
      </c>
      <c r="CL417" s="195" t="str">
        <f t="shared" si="308"/>
        <v>CL$12</v>
      </c>
    </row>
    <row r="418" spans="2:90" x14ac:dyDescent="0.4">
      <c r="B418" s="171" t="s">
        <v>462</v>
      </c>
      <c r="E418" s="8"/>
      <c r="H418" s="196"/>
      <c r="I418" s="197"/>
      <c r="J418" s="197"/>
      <c r="K418" s="198"/>
      <c r="L418" s="198"/>
      <c r="M418" s="198"/>
      <c r="N418" s="198"/>
      <c r="O418" s="198"/>
      <c r="P418" s="198"/>
      <c r="R418" s="198"/>
      <c r="S418" s="195" t="str">
        <f t="shared" ref="S418:AX418" si="309">S$17</f>
        <v>S$13</v>
      </c>
      <c r="T418" s="195" t="str">
        <f t="shared" si="309"/>
        <v>T$13</v>
      </c>
      <c r="U418" s="195" t="str">
        <f t="shared" si="309"/>
        <v>U$13</v>
      </c>
      <c r="V418" s="195" t="str">
        <f t="shared" si="309"/>
        <v>V$13</v>
      </c>
      <c r="W418" s="195" t="str">
        <f t="shared" si="309"/>
        <v>W$13</v>
      </c>
      <c r="X418" s="195" t="str">
        <f t="shared" si="309"/>
        <v>X$13</v>
      </c>
      <c r="Y418" s="195" t="str">
        <f t="shared" si="309"/>
        <v>Y$13</v>
      </c>
      <c r="Z418" s="195" t="str">
        <f t="shared" si="309"/>
        <v>Z$13</v>
      </c>
      <c r="AA418" s="195" t="str">
        <f t="shared" si="309"/>
        <v>AA$13</v>
      </c>
      <c r="AB418" s="195" t="str">
        <f t="shared" si="309"/>
        <v>AB$13</v>
      </c>
      <c r="AC418" s="195" t="str">
        <f t="shared" si="309"/>
        <v>AC$13</v>
      </c>
      <c r="AD418" s="195" t="str">
        <f t="shared" si="309"/>
        <v>AD$13</v>
      </c>
      <c r="AE418" s="195" t="str">
        <f t="shared" si="309"/>
        <v>AE$13</v>
      </c>
      <c r="AF418" s="195" t="str">
        <f t="shared" si="309"/>
        <v>AF$13</v>
      </c>
      <c r="AG418" s="195" t="str">
        <f t="shared" si="309"/>
        <v>AG$13</v>
      </c>
      <c r="AH418" s="195" t="str">
        <f t="shared" si="309"/>
        <v>AH$13</v>
      </c>
      <c r="AI418" s="195" t="str">
        <f t="shared" si="309"/>
        <v>AI$13</v>
      </c>
      <c r="AJ418" s="195" t="str">
        <f t="shared" si="309"/>
        <v>AJ$13</v>
      </c>
      <c r="AK418" s="195" t="str">
        <f t="shared" si="309"/>
        <v>AK$13</v>
      </c>
      <c r="AL418" s="195" t="str">
        <f t="shared" si="309"/>
        <v>AL$13</v>
      </c>
      <c r="AM418" s="195" t="str">
        <f t="shared" si="309"/>
        <v>AM$13</v>
      </c>
      <c r="AN418" s="195" t="str">
        <f t="shared" si="309"/>
        <v>AN$13</v>
      </c>
      <c r="AO418" s="195" t="str">
        <f t="shared" si="309"/>
        <v>AO$13</v>
      </c>
      <c r="AP418" s="195" t="str">
        <f t="shared" si="309"/>
        <v>AP$13</v>
      </c>
      <c r="AQ418" s="195" t="str">
        <f t="shared" si="309"/>
        <v>AQ$13</v>
      </c>
      <c r="AR418" s="195" t="str">
        <f t="shared" si="309"/>
        <v>AR$13</v>
      </c>
      <c r="AS418" s="195" t="str">
        <f t="shared" si="309"/>
        <v>AS$13</v>
      </c>
      <c r="AT418" s="195" t="str">
        <f t="shared" si="309"/>
        <v>AT$13</v>
      </c>
      <c r="AU418" s="195" t="str">
        <f t="shared" si="309"/>
        <v>AU$13</v>
      </c>
      <c r="AV418" s="195" t="str">
        <f t="shared" si="309"/>
        <v>AV$13</v>
      </c>
      <c r="AW418" s="195" t="str">
        <f t="shared" si="309"/>
        <v>AW$13</v>
      </c>
      <c r="AX418" s="195" t="str">
        <f t="shared" si="309"/>
        <v>AX$13</v>
      </c>
      <c r="AY418" s="195" t="str">
        <f t="shared" ref="AY418:CD418" si="310">AY$17</f>
        <v>AY$13</v>
      </c>
      <c r="AZ418" s="195" t="str">
        <f t="shared" si="310"/>
        <v>AZ$13</v>
      </c>
      <c r="BA418" s="195" t="str">
        <f t="shared" si="310"/>
        <v>BA$13</v>
      </c>
      <c r="BB418" s="195" t="str">
        <f t="shared" si="310"/>
        <v>BB$13</v>
      </c>
      <c r="BC418" s="195" t="str">
        <f t="shared" si="310"/>
        <v>BC$13</v>
      </c>
      <c r="BD418" s="195" t="str">
        <f t="shared" si="310"/>
        <v>BD$13</v>
      </c>
      <c r="BE418" s="195" t="str">
        <f t="shared" si="310"/>
        <v>BE$13</v>
      </c>
      <c r="BF418" s="195" t="str">
        <f t="shared" si="310"/>
        <v>BF$13</v>
      </c>
      <c r="BG418" s="195" t="str">
        <f t="shared" si="310"/>
        <v>BG$13</v>
      </c>
      <c r="BH418" s="195" t="str">
        <f t="shared" si="310"/>
        <v>BH$13</v>
      </c>
      <c r="BI418" s="195" t="str">
        <f t="shared" si="310"/>
        <v>BI$13</v>
      </c>
      <c r="BJ418" s="195" t="str">
        <f t="shared" si="310"/>
        <v>BJ$13</v>
      </c>
      <c r="BK418" s="195" t="str">
        <f t="shared" si="310"/>
        <v>BK$13</v>
      </c>
      <c r="BL418" s="195" t="str">
        <f t="shared" si="310"/>
        <v>BL$13</v>
      </c>
      <c r="BM418" s="195" t="str">
        <f t="shared" si="310"/>
        <v>BM$13</v>
      </c>
      <c r="BN418" s="195" t="str">
        <f t="shared" si="310"/>
        <v>BN$13</v>
      </c>
      <c r="BO418" s="195" t="str">
        <f t="shared" si="310"/>
        <v>BO$13</v>
      </c>
      <c r="BP418" s="195" t="str">
        <f t="shared" si="310"/>
        <v>BP$13</v>
      </c>
      <c r="BQ418" s="195" t="str">
        <f t="shared" si="310"/>
        <v>BQ$13</v>
      </c>
      <c r="BR418" s="195" t="str">
        <f t="shared" si="310"/>
        <v>BR$13</v>
      </c>
      <c r="BS418" s="195" t="str">
        <f t="shared" si="310"/>
        <v>BS$13</v>
      </c>
      <c r="BT418" s="195" t="str">
        <f t="shared" si="310"/>
        <v>BT$13</v>
      </c>
      <c r="BU418" s="195" t="str">
        <f t="shared" si="310"/>
        <v>BU$13</v>
      </c>
      <c r="BV418" s="195" t="str">
        <f t="shared" si="310"/>
        <v>BV$13</v>
      </c>
      <c r="BW418" s="195" t="str">
        <f t="shared" si="310"/>
        <v>BW$13</v>
      </c>
      <c r="BX418" s="195" t="str">
        <f t="shared" si="310"/>
        <v>BX$13</v>
      </c>
      <c r="BY418" s="195" t="str">
        <f t="shared" si="310"/>
        <v>BY$13</v>
      </c>
      <c r="BZ418" s="195" t="str">
        <f t="shared" si="310"/>
        <v>BZ$13</v>
      </c>
      <c r="CA418" s="195" t="str">
        <f t="shared" si="310"/>
        <v>CA$13</v>
      </c>
      <c r="CB418" s="195" t="str">
        <f t="shared" si="310"/>
        <v>CB$13</v>
      </c>
      <c r="CC418" s="195" t="str">
        <f t="shared" si="310"/>
        <v>CC$13</v>
      </c>
      <c r="CD418" s="195" t="str">
        <f t="shared" si="310"/>
        <v>CD$13</v>
      </c>
      <c r="CE418" s="195" t="str">
        <f t="shared" ref="CE418:CL418" si="311">CE$17</f>
        <v>CE$13</v>
      </c>
      <c r="CF418" s="195" t="str">
        <f t="shared" si="311"/>
        <v>CF$13</v>
      </c>
      <c r="CG418" s="195" t="str">
        <f t="shared" si="311"/>
        <v>CG$13</v>
      </c>
      <c r="CH418" s="195" t="str">
        <f t="shared" si="311"/>
        <v>CH$13</v>
      </c>
      <c r="CI418" s="195" t="str">
        <f t="shared" si="311"/>
        <v>CI$13</v>
      </c>
      <c r="CJ418" s="195" t="str">
        <f t="shared" si="311"/>
        <v>CJ$13</v>
      </c>
      <c r="CK418" s="195" t="str">
        <f t="shared" si="311"/>
        <v>CK$13</v>
      </c>
      <c r="CL418" s="195" t="str">
        <f t="shared" si="311"/>
        <v>CL$13</v>
      </c>
    </row>
    <row r="419" spans="2:90" x14ac:dyDescent="0.4">
      <c r="B419" s="171" t="s">
        <v>491</v>
      </c>
      <c r="E419" s="8"/>
      <c r="H419" s="196"/>
      <c r="I419" s="197"/>
      <c r="J419" s="197"/>
      <c r="K419" s="198"/>
      <c r="L419" s="198"/>
      <c r="M419" s="198"/>
      <c r="N419" s="198"/>
      <c r="O419" s="198"/>
      <c r="P419" s="198"/>
      <c r="R419" s="198"/>
      <c r="S419" s="186"/>
      <c r="T419" s="186"/>
      <c r="U419" s="186"/>
      <c r="V419" s="186"/>
      <c r="W419" s="186"/>
      <c r="X419" s="186"/>
      <c r="Y419" s="186"/>
      <c r="Z419" s="186"/>
      <c r="AA419" s="186"/>
      <c r="AB419" s="186"/>
      <c r="AC419" s="186"/>
      <c r="AD419" s="186"/>
      <c r="AE419" s="186"/>
      <c r="AF419" s="186"/>
      <c r="AG419" s="186"/>
      <c r="AH419" s="186"/>
      <c r="AI419" s="186"/>
      <c r="AJ419" s="186"/>
      <c r="AK419" s="186"/>
      <c r="AL419" s="186"/>
      <c r="AM419" s="186"/>
      <c r="AN419" s="186"/>
      <c r="AO419" s="186"/>
      <c r="AP419" s="186"/>
      <c r="AQ419" s="186"/>
      <c r="AR419" s="186"/>
      <c r="AS419" s="186"/>
      <c r="AT419" s="186"/>
      <c r="AU419" s="186"/>
      <c r="AV419" s="186"/>
      <c r="AW419" s="186"/>
      <c r="AX419" s="186"/>
      <c r="AY419" s="186"/>
      <c r="AZ419" s="186"/>
      <c r="BA419" s="186"/>
      <c r="BB419" s="186"/>
      <c r="BC419" s="186"/>
      <c r="BD419" s="186"/>
      <c r="BE419" s="186"/>
      <c r="BF419" s="186"/>
      <c r="BG419" s="186"/>
      <c r="BH419" s="186"/>
      <c r="BI419" s="186"/>
      <c r="BJ419" s="186"/>
      <c r="BK419" s="186"/>
      <c r="BL419" s="186"/>
      <c r="BM419" s="186"/>
      <c r="BN419" s="186"/>
      <c r="BO419" s="186"/>
      <c r="BP419" s="186"/>
      <c r="BQ419" s="186"/>
      <c r="BR419" s="186"/>
      <c r="BS419" s="186"/>
      <c r="BT419" s="186"/>
      <c r="BU419" s="186"/>
      <c r="BV419" s="186"/>
      <c r="BW419" s="186"/>
      <c r="BX419" s="186"/>
      <c r="BY419" s="186"/>
      <c r="BZ419" s="186"/>
      <c r="CA419" s="186"/>
      <c r="CB419" s="186"/>
      <c r="CC419" s="186"/>
      <c r="CD419" s="186"/>
      <c r="CE419" s="186"/>
      <c r="CF419" s="186"/>
      <c r="CG419" s="186"/>
      <c r="CH419" s="186"/>
      <c r="CI419" s="186"/>
      <c r="CJ419" s="186"/>
      <c r="CK419" s="186"/>
      <c r="CL419" s="186"/>
    </row>
    <row r="420" spans="2:90" x14ac:dyDescent="0.4">
      <c r="B420" s="171" t="s">
        <v>505</v>
      </c>
      <c r="E420" s="8"/>
      <c r="H420" s="196"/>
      <c r="I420" s="197"/>
      <c r="J420" s="197"/>
      <c r="K420" s="198"/>
      <c r="L420" s="198"/>
      <c r="M420" s="198"/>
      <c r="N420" s="198"/>
      <c r="O420" s="198"/>
      <c r="P420" s="198"/>
      <c r="R420" s="198"/>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c r="AQ420" s="186"/>
      <c r="AR420" s="186"/>
      <c r="AS420" s="186"/>
      <c r="AT420" s="186"/>
      <c r="AU420" s="186"/>
      <c r="AV420" s="186"/>
      <c r="AW420" s="186"/>
      <c r="AX420" s="186"/>
      <c r="AY420" s="186"/>
      <c r="AZ420" s="186"/>
      <c r="BA420" s="186"/>
      <c r="BB420" s="186"/>
      <c r="BC420" s="186"/>
      <c r="BD420" s="186"/>
      <c r="BE420" s="186"/>
      <c r="BF420" s="186"/>
      <c r="BG420" s="186"/>
      <c r="BH420" s="186"/>
      <c r="BI420" s="186"/>
      <c r="BJ420" s="186"/>
      <c r="BK420" s="186"/>
      <c r="BL420" s="186"/>
      <c r="BM420" s="186"/>
      <c r="BN420" s="186"/>
      <c r="BO420" s="186"/>
      <c r="BP420" s="186"/>
      <c r="BQ420" s="186"/>
      <c r="BR420" s="186"/>
      <c r="BS420" s="186"/>
      <c r="BT420" s="186"/>
      <c r="BU420" s="186"/>
      <c r="BV420" s="186"/>
      <c r="BW420" s="186"/>
      <c r="BX420" s="186"/>
      <c r="BY420" s="186"/>
      <c r="BZ420" s="186"/>
      <c r="CA420" s="186"/>
      <c r="CB420" s="186"/>
      <c r="CC420" s="186"/>
      <c r="CD420" s="186"/>
      <c r="CE420" s="186"/>
      <c r="CF420" s="186"/>
      <c r="CG420" s="186"/>
      <c r="CH420" s="186"/>
      <c r="CI420" s="186"/>
      <c r="CJ420" s="186"/>
      <c r="CK420" s="186"/>
      <c r="CL420" s="186"/>
    </row>
    <row r="421" spans="2:90" x14ac:dyDescent="0.4">
      <c r="B421" s="171" t="s">
        <v>463</v>
      </c>
      <c r="E421" s="8"/>
      <c r="H421" s="196"/>
      <c r="I421" s="197"/>
      <c r="J421" s="197"/>
      <c r="K421" s="198"/>
      <c r="L421" s="198"/>
      <c r="M421" s="198"/>
      <c r="N421" s="198"/>
      <c r="O421" s="198"/>
      <c r="P421" s="198"/>
      <c r="R421" s="198"/>
      <c r="S421" s="186" t="str">
        <f t="shared" ref="S421:AX421" si="312">S$18</f>
        <v>S$14</v>
      </c>
      <c r="T421" s="186" t="str">
        <f t="shared" si="312"/>
        <v>T$14</v>
      </c>
      <c r="U421" s="186" t="str">
        <f t="shared" si="312"/>
        <v>U$14</v>
      </c>
      <c r="V421" s="186" t="str">
        <f t="shared" si="312"/>
        <v>V$14</v>
      </c>
      <c r="W421" s="186" t="str">
        <f t="shared" si="312"/>
        <v>W$14</v>
      </c>
      <c r="X421" s="186" t="str">
        <f t="shared" si="312"/>
        <v>X$14</v>
      </c>
      <c r="Y421" s="186" t="str">
        <f t="shared" si="312"/>
        <v>Y$14</v>
      </c>
      <c r="Z421" s="186" t="str">
        <f t="shared" si="312"/>
        <v>Z$14</v>
      </c>
      <c r="AA421" s="186" t="str">
        <f t="shared" si="312"/>
        <v>AA$14</v>
      </c>
      <c r="AB421" s="186" t="str">
        <f t="shared" si="312"/>
        <v>AB$14</v>
      </c>
      <c r="AC421" s="186" t="str">
        <f t="shared" si="312"/>
        <v>AC$14</v>
      </c>
      <c r="AD421" s="186" t="str">
        <f t="shared" si="312"/>
        <v>AD$14</v>
      </c>
      <c r="AE421" s="186" t="str">
        <f t="shared" si="312"/>
        <v>AE$14</v>
      </c>
      <c r="AF421" s="186" t="str">
        <f t="shared" si="312"/>
        <v>AF$14</v>
      </c>
      <c r="AG421" s="186" t="str">
        <f t="shared" si="312"/>
        <v>AG$14</v>
      </c>
      <c r="AH421" s="186" t="str">
        <f t="shared" si="312"/>
        <v>AH$14</v>
      </c>
      <c r="AI421" s="186" t="str">
        <f t="shared" si="312"/>
        <v>AI$14</v>
      </c>
      <c r="AJ421" s="186" t="str">
        <f t="shared" si="312"/>
        <v>AJ$14</v>
      </c>
      <c r="AK421" s="186" t="str">
        <f t="shared" si="312"/>
        <v>AK$14</v>
      </c>
      <c r="AL421" s="186" t="str">
        <f t="shared" si="312"/>
        <v>AL$14</v>
      </c>
      <c r="AM421" s="186" t="str">
        <f t="shared" si="312"/>
        <v>AM$14</v>
      </c>
      <c r="AN421" s="186" t="str">
        <f t="shared" si="312"/>
        <v>AN$14</v>
      </c>
      <c r="AO421" s="186" t="str">
        <f t="shared" si="312"/>
        <v>AO$14</v>
      </c>
      <c r="AP421" s="186" t="str">
        <f t="shared" si="312"/>
        <v>AP$14</v>
      </c>
      <c r="AQ421" s="186" t="str">
        <f t="shared" si="312"/>
        <v>AQ$14</v>
      </c>
      <c r="AR421" s="186" t="str">
        <f t="shared" si="312"/>
        <v>AR$14</v>
      </c>
      <c r="AS421" s="186" t="str">
        <f t="shared" si="312"/>
        <v>AS$14</v>
      </c>
      <c r="AT421" s="186" t="str">
        <f t="shared" si="312"/>
        <v>AT$14</v>
      </c>
      <c r="AU421" s="186" t="str">
        <f t="shared" si="312"/>
        <v>AU$14</v>
      </c>
      <c r="AV421" s="186" t="str">
        <f t="shared" si="312"/>
        <v>AV$14</v>
      </c>
      <c r="AW421" s="186" t="str">
        <f t="shared" si="312"/>
        <v>AW$14</v>
      </c>
      <c r="AX421" s="186" t="str">
        <f t="shared" si="312"/>
        <v>AX$14</v>
      </c>
      <c r="AY421" s="186" t="str">
        <f t="shared" ref="AY421:CD421" si="313">AY$18</f>
        <v>AY$14</v>
      </c>
      <c r="AZ421" s="186" t="str">
        <f t="shared" si="313"/>
        <v>AZ$14</v>
      </c>
      <c r="BA421" s="186" t="str">
        <f t="shared" si="313"/>
        <v>BA$14</v>
      </c>
      <c r="BB421" s="186" t="str">
        <f t="shared" si="313"/>
        <v>BB$14</v>
      </c>
      <c r="BC421" s="186" t="str">
        <f t="shared" si="313"/>
        <v>BC$14</v>
      </c>
      <c r="BD421" s="186" t="str">
        <f t="shared" si="313"/>
        <v>BD$14</v>
      </c>
      <c r="BE421" s="186" t="str">
        <f t="shared" si="313"/>
        <v>BE$14</v>
      </c>
      <c r="BF421" s="186" t="str">
        <f t="shared" si="313"/>
        <v>BF$14</v>
      </c>
      <c r="BG421" s="186" t="str">
        <f t="shared" si="313"/>
        <v>BG$14</v>
      </c>
      <c r="BH421" s="186" t="str">
        <f t="shared" si="313"/>
        <v>BH$14</v>
      </c>
      <c r="BI421" s="186" t="str">
        <f t="shared" si="313"/>
        <v>BI$14</v>
      </c>
      <c r="BJ421" s="186" t="str">
        <f t="shared" si="313"/>
        <v>BJ$14</v>
      </c>
      <c r="BK421" s="186" t="str">
        <f t="shared" si="313"/>
        <v>BK$14</v>
      </c>
      <c r="BL421" s="186" t="str">
        <f t="shared" si="313"/>
        <v>BL$14</v>
      </c>
      <c r="BM421" s="186" t="str">
        <f t="shared" si="313"/>
        <v>BM$14</v>
      </c>
      <c r="BN421" s="186" t="str">
        <f t="shared" si="313"/>
        <v>BN$14</v>
      </c>
      <c r="BO421" s="186" t="str">
        <f t="shared" si="313"/>
        <v>BO$14</v>
      </c>
      <c r="BP421" s="186" t="str">
        <f t="shared" si="313"/>
        <v>BP$14</v>
      </c>
      <c r="BQ421" s="186" t="str">
        <f t="shared" si="313"/>
        <v>BQ$14</v>
      </c>
      <c r="BR421" s="186" t="str">
        <f t="shared" si="313"/>
        <v>BR$14</v>
      </c>
      <c r="BS421" s="186" t="str">
        <f t="shared" si="313"/>
        <v>BS$14</v>
      </c>
      <c r="BT421" s="186" t="str">
        <f t="shared" si="313"/>
        <v>BT$14</v>
      </c>
      <c r="BU421" s="186" t="str">
        <f t="shared" si="313"/>
        <v>BU$14</v>
      </c>
      <c r="BV421" s="186" t="str">
        <f t="shared" si="313"/>
        <v>BV$14</v>
      </c>
      <c r="BW421" s="186" t="str">
        <f t="shared" si="313"/>
        <v>BW$14</v>
      </c>
      <c r="BX421" s="186" t="str">
        <f t="shared" si="313"/>
        <v>BX$14</v>
      </c>
      <c r="BY421" s="186" t="str">
        <f t="shared" si="313"/>
        <v>BY$14</v>
      </c>
      <c r="BZ421" s="186" t="str">
        <f t="shared" si="313"/>
        <v>BZ$14</v>
      </c>
      <c r="CA421" s="186" t="str">
        <f t="shared" si="313"/>
        <v>CA$14</v>
      </c>
      <c r="CB421" s="186" t="str">
        <f t="shared" si="313"/>
        <v>CB$14</v>
      </c>
      <c r="CC421" s="186" t="str">
        <f t="shared" si="313"/>
        <v>CC$14</v>
      </c>
      <c r="CD421" s="186" t="str">
        <f t="shared" si="313"/>
        <v>CD$14</v>
      </c>
      <c r="CE421" s="186" t="str">
        <f t="shared" ref="CE421:CL421" si="314">CE$18</f>
        <v>CE$14</v>
      </c>
      <c r="CF421" s="186" t="str">
        <f t="shared" si="314"/>
        <v>CF$14</v>
      </c>
      <c r="CG421" s="186" t="str">
        <f t="shared" si="314"/>
        <v>CG$14</v>
      </c>
      <c r="CH421" s="186" t="str">
        <f t="shared" si="314"/>
        <v>CH$14</v>
      </c>
      <c r="CI421" s="186" t="str">
        <f t="shared" si="314"/>
        <v>CI$14</v>
      </c>
      <c r="CJ421" s="186" t="str">
        <f t="shared" si="314"/>
        <v>CJ$14</v>
      </c>
      <c r="CK421" s="186" t="str">
        <f t="shared" si="314"/>
        <v>CK$14</v>
      </c>
      <c r="CL421" s="186" t="str">
        <f t="shared" si="314"/>
        <v>CL$14</v>
      </c>
    </row>
    <row r="422" spans="2:90" x14ac:dyDescent="0.4">
      <c r="B422" s="171" t="s">
        <v>464</v>
      </c>
      <c r="E422" s="8"/>
      <c r="H422" s="196"/>
      <c r="I422" s="197"/>
      <c r="J422" s="197"/>
      <c r="K422" s="198"/>
      <c r="L422" s="198"/>
      <c r="M422" s="198"/>
      <c r="N422" s="198"/>
      <c r="O422" s="198"/>
      <c r="P422" s="198"/>
      <c r="R422" s="198"/>
      <c r="S422" s="186" t="str">
        <f t="shared" ref="S422:AX422" si="315">S$19</f>
        <v>S$15</v>
      </c>
      <c r="T422" s="186" t="str">
        <f t="shared" si="315"/>
        <v>T$15</v>
      </c>
      <c r="U422" s="186" t="str">
        <f t="shared" si="315"/>
        <v>U$15</v>
      </c>
      <c r="V422" s="186" t="str">
        <f t="shared" si="315"/>
        <v>V$15</v>
      </c>
      <c r="W422" s="186" t="str">
        <f t="shared" si="315"/>
        <v>W$15</v>
      </c>
      <c r="X422" s="186" t="str">
        <f t="shared" si="315"/>
        <v>X$15</v>
      </c>
      <c r="Y422" s="186" t="str">
        <f t="shared" si="315"/>
        <v>Y$15</v>
      </c>
      <c r="Z422" s="186" t="str">
        <f t="shared" si="315"/>
        <v>Z$15</v>
      </c>
      <c r="AA422" s="186" t="str">
        <f t="shared" si="315"/>
        <v>AA$15</v>
      </c>
      <c r="AB422" s="186" t="str">
        <f t="shared" si="315"/>
        <v>AB$15</v>
      </c>
      <c r="AC422" s="186" t="str">
        <f t="shared" si="315"/>
        <v>AC$15</v>
      </c>
      <c r="AD422" s="186" t="str">
        <f t="shared" si="315"/>
        <v>AD$15</v>
      </c>
      <c r="AE422" s="186" t="str">
        <f t="shared" si="315"/>
        <v>AE$15</v>
      </c>
      <c r="AF422" s="186" t="str">
        <f t="shared" si="315"/>
        <v>AF$15</v>
      </c>
      <c r="AG422" s="186" t="str">
        <f t="shared" si="315"/>
        <v>AG$15</v>
      </c>
      <c r="AH422" s="186" t="str">
        <f t="shared" si="315"/>
        <v>AH$15</v>
      </c>
      <c r="AI422" s="186" t="str">
        <f t="shared" si="315"/>
        <v>AI$15</v>
      </c>
      <c r="AJ422" s="186" t="str">
        <f t="shared" si="315"/>
        <v>AJ$15</v>
      </c>
      <c r="AK422" s="186" t="str">
        <f t="shared" si="315"/>
        <v>AK$15</v>
      </c>
      <c r="AL422" s="186" t="str">
        <f t="shared" si="315"/>
        <v>AL$15</v>
      </c>
      <c r="AM422" s="186" t="str">
        <f t="shared" si="315"/>
        <v>AM$15</v>
      </c>
      <c r="AN422" s="186" t="str">
        <f t="shared" si="315"/>
        <v>AN$15</v>
      </c>
      <c r="AO422" s="186" t="str">
        <f t="shared" si="315"/>
        <v>AO$15</v>
      </c>
      <c r="AP422" s="186" t="str">
        <f t="shared" si="315"/>
        <v>AP$15</v>
      </c>
      <c r="AQ422" s="186" t="str">
        <f t="shared" si="315"/>
        <v>AQ$15</v>
      </c>
      <c r="AR422" s="186" t="str">
        <f t="shared" si="315"/>
        <v>AR$15</v>
      </c>
      <c r="AS422" s="186" t="str">
        <f t="shared" si="315"/>
        <v>AS$15</v>
      </c>
      <c r="AT422" s="186" t="str">
        <f t="shared" si="315"/>
        <v>AT$15</v>
      </c>
      <c r="AU422" s="186" t="str">
        <f t="shared" si="315"/>
        <v>AU$15</v>
      </c>
      <c r="AV422" s="186" t="str">
        <f t="shared" si="315"/>
        <v>AV$15</v>
      </c>
      <c r="AW422" s="186" t="str">
        <f t="shared" si="315"/>
        <v>AW$15</v>
      </c>
      <c r="AX422" s="186" t="str">
        <f t="shared" si="315"/>
        <v>AX$15</v>
      </c>
      <c r="AY422" s="186" t="str">
        <f t="shared" ref="AY422:CD422" si="316">AY$19</f>
        <v>AY$15</v>
      </c>
      <c r="AZ422" s="186" t="str">
        <f t="shared" si="316"/>
        <v>AZ$15</v>
      </c>
      <c r="BA422" s="186" t="str">
        <f t="shared" si="316"/>
        <v>BA$15</v>
      </c>
      <c r="BB422" s="186" t="str">
        <f t="shared" si="316"/>
        <v>BB$15</v>
      </c>
      <c r="BC422" s="186" t="str">
        <f t="shared" si="316"/>
        <v>BC$15</v>
      </c>
      <c r="BD422" s="186" t="str">
        <f t="shared" si="316"/>
        <v>BD$15</v>
      </c>
      <c r="BE422" s="186" t="str">
        <f t="shared" si="316"/>
        <v>BE$15</v>
      </c>
      <c r="BF422" s="186" t="str">
        <f t="shared" si="316"/>
        <v>BF$15</v>
      </c>
      <c r="BG422" s="186" t="str">
        <f t="shared" si="316"/>
        <v>BG$15</v>
      </c>
      <c r="BH422" s="186" t="str">
        <f t="shared" si="316"/>
        <v>BH$15</v>
      </c>
      <c r="BI422" s="186" t="str">
        <f t="shared" si="316"/>
        <v>BI$15</v>
      </c>
      <c r="BJ422" s="186" t="str">
        <f t="shared" si="316"/>
        <v>BJ$15</v>
      </c>
      <c r="BK422" s="186" t="str">
        <f t="shared" si="316"/>
        <v>BK$15</v>
      </c>
      <c r="BL422" s="186" t="str">
        <f t="shared" si="316"/>
        <v>BL$15</v>
      </c>
      <c r="BM422" s="186" t="str">
        <f t="shared" si="316"/>
        <v>BM$15</v>
      </c>
      <c r="BN422" s="186" t="str">
        <f t="shared" si="316"/>
        <v>BN$15</v>
      </c>
      <c r="BO422" s="186" t="str">
        <f t="shared" si="316"/>
        <v>BO$15</v>
      </c>
      <c r="BP422" s="186" t="str">
        <f t="shared" si="316"/>
        <v>BP$15</v>
      </c>
      <c r="BQ422" s="186" t="str">
        <f t="shared" si="316"/>
        <v>BQ$15</v>
      </c>
      <c r="BR422" s="186" t="str">
        <f t="shared" si="316"/>
        <v>BR$15</v>
      </c>
      <c r="BS422" s="186" t="str">
        <f t="shared" si="316"/>
        <v>BS$15</v>
      </c>
      <c r="BT422" s="186" t="str">
        <f t="shared" si="316"/>
        <v>BT$15</v>
      </c>
      <c r="BU422" s="186" t="str">
        <f t="shared" si="316"/>
        <v>BU$15</v>
      </c>
      <c r="BV422" s="186" t="str">
        <f t="shared" si="316"/>
        <v>BV$15</v>
      </c>
      <c r="BW422" s="186" t="str">
        <f t="shared" si="316"/>
        <v>BW$15</v>
      </c>
      <c r="BX422" s="186" t="str">
        <f t="shared" si="316"/>
        <v>BX$15</v>
      </c>
      <c r="BY422" s="186" t="str">
        <f t="shared" si="316"/>
        <v>BY$15</v>
      </c>
      <c r="BZ422" s="186" t="str">
        <f t="shared" si="316"/>
        <v>BZ$15</v>
      </c>
      <c r="CA422" s="186" t="str">
        <f t="shared" si="316"/>
        <v>CA$15</v>
      </c>
      <c r="CB422" s="186" t="str">
        <f t="shared" si="316"/>
        <v>CB$15</v>
      </c>
      <c r="CC422" s="186" t="str">
        <f t="shared" si="316"/>
        <v>CC$15</v>
      </c>
      <c r="CD422" s="186" t="str">
        <f t="shared" si="316"/>
        <v>CD$15</v>
      </c>
      <c r="CE422" s="186" t="str">
        <f t="shared" ref="CE422:CL422" si="317">CE$19</f>
        <v>CE$15</v>
      </c>
      <c r="CF422" s="186" t="str">
        <f t="shared" si="317"/>
        <v>CF$15</v>
      </c>
      <c r="CG422" s="186" t="str">
        <f t="shared" si="317"/>
        <v>CG$15</v>
      </c>
      <c r="CH422" s="186" t="str">
        <f t="shared" si="317"/>
        <v>CH$15</v>
      </c>
      <c r="CI422" s="186" t="str">
        <f t="shared" si="317"/>
        <v>CI$15</v>
      </c>
      <c r="CJ422" s="186" t="str">
        <f t="shared" si="317"/>
        <v>CJ$15</v>
      </c>
      <c r="CK422" s="186" t="str">
        <f t="shared" si="317"/>
        <v>CK$15</v>
      </c>
      <c r="CL422" s="186" t="str">
        <f t="shared" si="317"/>
        <v>CL$15</v>
      </c>
    </row>
    <row r="423" spans="2:90" x14ac:dyDescent="0.4">
      <c r="B423" s="70" t="s">
        <v>297</v>
      </c>
      <c r="C423" s="31"/>
      <c r="D423" t="s">
        <v>850</v>
      </c>
      <c r="E423" s="8" t="str">
        <f t="shared" ref="E423:E446" si="318">ROW()&amp;" "&amp;D423</f>
        <v>423 DTERMY-PV</v>
      </c>
      <c r="F423" t="s">
        <v>350</v>
      </c>
      <c r="G423" s="31" t="s">
        <v>243</v>
      </c>
      <c r="H423" s="48"/>
      <c r="I423" s="285"/>
      <c r="J423" s="285"/>
      <c r="K423" s="48"/>
      <c r="L423" s="48"/>
      <c r="M423" s="48"/>
      <c r="N423" s="48"/>
      <c r="O423" s="48"/>
      <c r="P423" s="48"/>
      <c r="R423" s="70"/>
      <c r="S423" s="286"/>
      <c r="T423" s="286"/>
      <c r="U423" s="286"/>
      <c r="V423" s="286"/>
      <c r="W423" s="286"/>
      <c r="X423" s="286"/>
      <c r="Y423" s="286"/>
      <c r="Z423" s="286"/>
      <c r="AA423" s="286"/>
      <c r="AB423" s="286"/>
      <c r="AC423" s="286"/>
      <c r="AD423" s="286"/>
      <c r="AE423" s="286"/>
      <c r="AF423" s="286"/>
      <c r="AG423" s="286"/>
      <c r="AH423" s="286"/>
      <c r="AI423" s="286"/>
      <c r="AJ423" s="286"/>
      <c r="AK423" s="286"/>
      <c r="AL423" s="286"/>
      <c r="AM423" s="286"/>
      <c r="AN423" s="286"/>
      <c r="AO423" s="286"/>
      <c r="AP423" s="286"/>
      <c r="AQ423" s="286"/>
      <c r="AR423" s="286"/>
      <c r="AS423" s="286"/>
      <c r="AT423" s="286"/>
      <c r="AU423" s="286"/>
      <c r="AV423" s="286"/>
      <c r="AW423" s="286"/>
      <c r="AX423" s="286"/>
      <c r="AY423" s="286"/>
      <c r="AZ423" s="286"/>
      <c r="BA423" s="286"/>
      <c r="BB423" s="286"/>
      <c r="BC423" s="286"/>
      <c r="BD423" s="286"/>
      <c r="BE423" s="286"/>
      <c r="BF423" s="286"/>
      <c r="BG423" s="286"/>
      <c r="BH423" s="286"/>
      <c r="BI423" s="286"/>
      <c r="BJ423" s="286"/>
      <c r="BK423" s="286"/>
      <c r="BL423" s="286"/>
      <c r="BM423" s="286"/>
      <c r="BN423" s="286"/>
      <c r="BO423" s="286"/>
      <c r="BP423" s="286"/>
      <c r="BQ423" s="286"/>
      <c r="BR423" s="286"/>
      <c r="BS423" s="286"/>
      <c r="BT423" s="286"/>
      <c r="BU423" s="286"/>
      <c r="BV423" s="286"/>
      <c r="BW423" s="286"/>
      <c r="BX423" s="286"/>
      <c r="BY423" s="286"/>
      <c r="BZ423" s="286"/>
      <c r="CA423" s="286"/>
      <c r="CB423" s="286"/>
      <c r="CC423" s="286"/>
      <c r="CD423" s="286"/>
      <c r="CE423" s="286"/>
      <c r="CF423" s="286"/>
      <c r="CG423" s="286"/>
      <c r="CH423" s="286"/>
      <c r="CI423" s="286"/>
      <c r="CJ423" s="286"/>
      <c r="CK423" s="286"/>
      <c r="CL423" s="286"/>
    </row>
    <row r="424" spans="2:90" x14ac:dyDescent="0.4">
      <c r="B424" s="95" t="str">
        <f>"Assumptions - "&amp;B423</f>
        <v>Assumptions - Rolling fixed term debt - multiple borrowings w/ annual control:</v>
      </c>
      <c r="D424" t="s">
        <v>850</v>
      </c>
      <c r="E424" t="str">
        <f t="shared" si="318"/>
        <v>424 DTERMY-PV</v>
      </c>
      <c r="G424" t="str">
        <f>E424</f>
        <v>424 DTERMY-PV</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2:90" x14ac:dyDescent="0.4">
      <c r="B425" s="155" t="s">
        <v>287</v>
      </c>
      <c r="D425" t="s">
        <v>850</v>
      </c>
      <c r="E425" t="str">
        <f t="shared" si="318"/>
        <v>425 DTERMY-PV</v>
      </c>
      <c r="F425" s="31"/>
      <c r="G425" t="str">
        <f>E425</f>
        <v>425 DTERMY-PV</v>
      </c>
      <c r="H425" s="57">
        <v>4</v>
      </c>
      <c r="I425" s="31"/>
      <c r="J425" s="31"/>
      <c r="K425" s="31"/>
      <c r="L425" s="31"/>
      <c r="M425" s="31"/>
      <c r="N425" s="31"/>
      <c r="O425" s="31"/>
      <c r="P425" s="31"/>
      <c r="R425" s="31"/>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c r="AP425" s="73"/>
      <c r="AQ425" s="73"/>
      <c r="AR425" s="73"/>
      <c r="AS425" s="73"/>
      <c r="AT425" s="73"/>
      <c r="AU425" s="73"/>
      <c r="AV425" s="73"/>
      <c r="AW425" s="73"/>
      <c r="AX425" s="73"/>
      <c r="AY425" s="73"/>
      <c r="AZ425" s="73"/>
      <c r="BA425" s="73"/>
      <c r="BB425" s="73"/>
      <c r="BC425" s="73"/>
      <c r="BD425" s="73"/>
      <c r="BE425" s="73"/>
      <c r="BF425" s="73"/>
      <c r="BG425" s="73"/>
      <c r="BH425" s="73"/>
      <c r="BI425" s="73"/>
      <c r="BJ425" s="73"/>
      <c r="BK425" s="73"/>
      <c r="BL425" s="73"/>
      <c r="BM425" s="73"/>
      <c r="BN425" s="73"/>
      <c r="BO425" s="73"/>
      <c r="BP425" s="73"/>
      <c r="BQ425" s="73"/>
      <c r="BR425" s="73"/>
      <c r="BS425" s="73"/>
      <c r="BT425" s="73"/>
      <c r="BU425" s="73"/>
      <c r="BV425" s="73"/>
      <c r="BW425" s="73"/>
      <c r="BX425" s="73"/>
      <c r="BY425" s="73"/>
      <c r="BZ425" s="73"/>
      <c r="CA425" s="73"/>
      <c r="CB425" s="73"/>
      <c r="CC425" s="73"/>
      <c r="CD425" s="73"/>
      <c r="CE425" s="73"/>
      <c r="CF425" s="73"/>
      <c r="CG425" s="73"/>
      <c r="CH425" s="73"/>
      <c r="CI425" s="73"/>
      <c r="CJ425" s="73"/>
      <c r="CK425" s="73"/>
      <c r="CL425" s="73"/>
    </row>
    <row r="426" spans="2:90" x14ac:dyDescent="0.4">
      <c r="B426" s="155" t="s">
        <v>294</v>
      </c>
      <c r="D426" t="s">
        <v>850</v>
      </c>
      <c r="E426" t="str">
        <f t="shared" si="318"/>
        <v>426 DTERMY-PV</v>
      </c>
      <c r="F426" s="31"/>
      <c r="G426" t="str">
        <f>E426</f>
        <v>426 DTERMY-PV</v>
      </c>
      <c r="H426" s="57">
        <v>3</v>
      </c>
      <c r="I426" s="31"/>
      <c r="J426" s="31"/>
      <c r="K426" s="31"/>
      <c r="L426" s="31"/>
      <c r="M426" s="31"/>
      <c r="N426" s="31"/>
      <c r="O426" s="31"/>
      <c r="P426" s="31"/>
      <c r="R426" s="31"/>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c r="AP426" s="73"/>
      <c r="AQ426" s="73"/>
      <c r="AR426" s="73"/>
      <c r="AS426" s="73"/>
      <c r="AT426" s="73"/>
      <c r="AU426" s="73"/>
      <c r="AV426" s="73"/>
      <c r="AW426" s="73"/>
      <c r="AX426" s="73"/>
      <c r="AY426" s="73"/>
      <c r="AZ426" s="73"/>
      <c r="BA426" s="73"/>
      <c r="BB426" s="73"/>
      <c r="BC426" s="73"/>
      <c r="BD426" s="73"/>
      <c r="BE426" s="73"/>
      <c r="BF426" s="73"/>
      <c r="BG426" s="73"/>
      <c r="BH426" s="73"/>
      <c r="BI426" s="73"/>
      <c r="BJ426" s="73"/>
      <c r="BK426" s="73"/>
      <c r="BL426" s="73"/>
      <c r="BM426" s="73"/>
      <c r="BN426" s="73"/>
      <c r="BO426" s="73"/>
      <c r="BP426" s="73"/>
      <c r="BQ426" s="73"/>
      <c r="BR426" s="73"/>
      <c r="BS426" s="73"/>
      <c r="BT426" s="73"/>
      <c r="BU426" s="73"/>
      <c r="BV426" s="73"/>
      <c r="BW426" s="73"/>
      <c r="BX426" s="73"/>
      <c r="BY426" s="73"/>
      <c r="BZ426" s="73"/>
      <c r="CA426" s="73"/>
      <c r="CB426" s="73"/>
      <c r="CC426" s="73"/>
      <c r="CD426" s="73"/>
      <c r="CE426" s="73"/>
      <c r="CF426" s="73"/>
      <c r="CG426" s="73"/>
      <c r="CH426" s="73"/>
      <c r="CI426" s="73"/>
      <c r="CJ426" s="73"/>
      <c r="CK426" s="73"/>
      <c r="CL426" s="73"/>
    </row>
    <row r="427" spans="2:90" x14ac:dyDescent="0.4">
      <c r="B427" s="155" t="s">
        <v>288</v>
      </c>
      <c r="D427" t="s">
        <v>850</v>
      </c>
      <c r="E427" t="str">
        <f t="shared" si="318"/>
        <v>427 DTERMY-PV</v>
      </c>
      <c r="F427" s="31"/>
      <c r="G427" t="str">
        <f>E427</f>
        <v>427 DTERMY-PV</v>
      </c>
      <c r="H427" s="59">
        <v>0.1</v>
      </c>
      <c r="I427" s="31"/>
      <c r="J427" s="31"/>
      <c r="K427" s="31"/>
      <c r="L427" s="31"/>
      <c r="M427" s="31"/>
      <c r="N427" s="31"/>
      <c r="O427" s="31"/>
      <c r="P427" s="31"/>
      <c r="R427" s="31"/>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c r="AP427" s="73"/>
      <c r="AQ427" s="73"/>
      <c r="AR427" s="73"/>
      <c r="AS427" s="73"/>
      <c r="AT427" s="73"/>
      <c r="AU427" s="73"/>
      <c r="AV427" s="73"/>
      <c r="AW427" s="73"/>
      <c r="AX427" s="73"/>
      <c r="AY427" s="73"/>
      <c r="AZ427" s="73"/>
      <c r="BA427" s="73"/>
      <c r="BB427" s="73"/>
      <c r="BC427" s="73"/>
      <c r="BD427" s="73"/>
      <c r="BE427" s="73"/>
      <c r="BF427" s="73"/>
      <c r="BG427" s="73"/>
      <c r="BH427" s="73"/>
      <c r="BI427" s="73"/>
      <c r="BJ427" s="73"/>
      <c r="BK427" s="73"/>
      <c r="BL427" s="73"/>
      <c r="BM427" s="73"/>
      <c r="BN427" s="73"/>
      <c r="BO427" s="73"/>
      <c r="BP427" s="73"/>
      <c r="BQ427" s="73"/>
      <c r="BR427" s="73"/>
      <c r="BS427" s="73"/>
      <c r="BT427" s="73"/>
      <c r="BU427" s="73"/>
      <c r="BV427" s="73"/>
      <c r="BW427" s="73"/>
      <c r="BX427" s="73"/>
      <c r="BY427" s="73"/>
      <c r="BZ427" s="73"/>
      <c r="CA427" s="73"/>
      <c r="CB427" s="73"/>
      <c r="CC427" s="73"/>
      <c r="CD427" s="73"/>
      <c r="CE427" s="73"/>
      <c r="CF427" s="73"/>
      <c r="CG427" s="73"/>
      <c r="CH427" s="73"/>
      <c r="CI427" s="73"/>
      <c r="CJ427" s="73"/>
      <c r="CK427" s="73"/>
      <c r="CL427" s="73"/>
    </row>
    <row r="428" spans="2:90" x14ac:dyDescent="0.4">
      <c r="B428" s="154" t="s">
        <v>295</v>
      </c>
      <c r="D428" t="s">
        <v>850</v>
      </c>
      <c r="E428" t="str">
        <f t="shared" si="318"/>
        <v>428 DTERMY-PV</v>
      </c>
      <c r="F428" s="31"/>
      <c r="G428" t="str">
        <f>E428</f>
        <v>428 DTERMY-PV</v>
      </c>
      <c r="H428" s="23">
        <v>1000</v>
      </c>
      <c r="I428" s="31"/>
      <c r="J428" s="31"/>
      <c r="K428" s="31"/>
      <c r="L428" s="31"/>
      <c r="M428" s="31"/>
      <c r="N428" s="31"/>
      <c r="O428" s="31"/>
      <c r="P428" s="31"/>
      <c r="R428" s="31"/>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c r="AP428" s="73"/>
      <c r="AQ428" s="73"/>
      <c r="AR428" s="73"/>
      <c r="AS428" s="73"/>
      <c r="AT428" s="73"/>
      <c r="AU428" s="73"/>
      <c r="AV428" s="73"/>
      <c r="AW428" s="73"/>
      <c r="AX428" s="73"/>
      <c r="AY428" s="73"/>
      <c r="AZ428" s="73"/>
      <c r="BA428" s="73"/>
      <c r="BB428" s="73"/>
      <c r="BC428" s="73"/>
      <c r="BD428" s="73"/>
      <c r="BE428" s="73"/>
      <c r="BF428" s="73"/>
      <c r="BG428" s="73"/>
      <c r="BH428" s="73"/>
      <c r="BI428" s="73"/>
      <c r="BJ428" s="73"/>
      <c r="BK428" s="73"/>
      <c r="BL428" s="73"/>
      <c r="BM428" s="73"/>
      <c r="BN428" s="73"/>
      <c r="BO428" s="73"/>
      <c r="BP428" s="73"/>
      <c r="BQ428" s="73"/>
      <c r="BR428" s="73"/>
      <c r="BS428" s="73"/>
      <c r="BT428" s="73"/>
      <c r="BU428" s="73"/>
      <c r="BV428" s="73"/>
      <c r="BW428" s="73"/>
      <c r="BX428" s="73"/>
      <c r="BY428" s="73"/>
      <c r="BZ428" s="73"/>
      <c r="CA428" s="73"/>
      <c r="CB428" s="73"/>
      <c r="CC428" s="73"/>
      <c r="CD428" s="73"/>
      <c r="CE428" s="73"/>
      <c r="CF428" s="73"/>
      <c r="CG428" s="73"/>
      <c r="CH428" s="73"/>
      <c r="CI428" s="73"/>
      <c r="CJ428" s="73"/>
      <c r="CK428" s="73"/>
      <c r="CL428" s="73"/>
    </row>
    <row r="429" spans="2:90" x14ac:dyDescent="0.4">
      <c r="B429" s="124"/>
      <c r="C429" s="31"/>
      <c r="D429" t="s">
        <v>850</v>
      </c>
      <c r="E429" t="str">
        <f t="shared" si="318"/>
        <v>429 DTERMY-PV</v>
      </c>
      <c r="F429" s="31"/>
      <c r="G429" s="31"/>
      <c r="H429" s="31"/>
      <c r="I429" s="31"/>
      <c r="J429" s="31"/>
      <c r="K429" s="31"/>
      <c r="L429" s="31"/>
      <c r="M429" s="31"/>
      <c r="N429" s="31"/>
      <c r="O429" s="31"/>
      <c r="P429" s="31"/>
      <c r="R429" s="31"/>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c r="AP429" s="73"/>
      <c r="AQ429" s="73"/>
      <c r="AR429" s="73"/>
      <c r="AS429" s="73"/>
      <c r="AT429" s="73"/>
      <c r="AU429" s="73"/>
      <c r="AV429" s="73"/>
      <c r="AW429" s="73"/>
      <c r="AX429" s="73"/>
      <c r="AY429" s="73"/>
      <c r="AZ429" s="73"/>
      <c r="BA429" s="73"/>
      <c r="BB429" s="73"/>
      <c r="BC429" s="73"/>
      <c r="BD429" s="73"/>
      <c r="BE429" s="73"/>
      <c r="BF429" s="73"/>
      <c r="BG429" s="73"/>
      <c r="BH429" s="73"/>
      <c r="BI429" s="73"/>
      <c r="BJ429" s="73"/>
      <c r="BK429" s="73"/>
      <c r="BL429" s="73"/>
      <c r="BM429" s="73"/>
      <c r="BN429" s="73"/>
      <c r="BO429" s="73"/>
      <c r="BP429" s="73"/>
      <c r="BQ429" s="73"/>
      <c r="BR429" s="73"/>
      <c r="BS429" s="73"/>
      <c r="BT429" s="73"/>
      <c r="BU429" s="73"/>
      <c r="BV429" s="73"/>
      <c r="BW429" s="73"/>
      <c r="BX429" s="73"/>
      <c r="BY429" s="73"/>
      <c r="BZ429" s="73"/>
      <c r="CA429" s="73"/>
      <c r="CB429" s="73"/>
      <c r="CC429" s="73"/>
      <c r="CD429" s="73"/>
      <c r="CE429" s="73"/>
      <c r="CF429" s="73"/>
      <c r="CG429" s="73"/>
      <c r="CH429" s="73"/>
      <c r="CI429" s="73"/>
      <c r="CJ429" s="73"/>
      <c r="CK429" s="73"/>
      <c r="CL429" s="73"/>
    </row>
    <row r="430" spans="2:90" x14ac:dyDescent="0.4">
      <c r="B430" s="95" t="s">
        <v>290</v>
      </c>
      <c r="D430" t="s">
        <v>850</v>
      </c>
      <c r="E430" t="str">
        <f t="shared" si="318"/>
        <v>430 DTERMY-PV</v>
      </c>
      <c r="F430" s="280"/>
      <c r="R430" s="92"/>
      <c r="S430" s="150"/>
      <c r="T430" s="150"/>
      <c r="U430" s="150"/>
      <c r="V430" s="150"/>
      <c r="W430" s="150"/>
      <c r="X430" s="150"/>
      <c r="Y430" s="150"/>
      <c r="Z430" s="150"/>
      <c r="AA430" s="150"/>
      <c r="AB430" s="150"/>
      <c r="AC430" s="150"/>
      <c r="AD430" s="150"/>
      <c r="AE430" s="150"/>
      <c r="AF430" s="150"/>
      <c r="AG430" s="150"/>
      <c r="AH430" s="150"/>
      <c r="AI430" s="150"/>
      <c r="AJ430" s="150"/>
      <c r="AK430" s="150"/>
      <c r="AL430" s="150"/>
      <c r="AM430" s="150"/>
      <c r="AN430" s="150"/>
      <c r="AO430" s="150"/>
      <c r="AP430" s="150"/>
      <c r="AQ430" s="150"/>
      <c r="AR430" s="150"/>
      <c r="AS430" s="150"/>
      <c r="AT430" s="150"/>
      <c r="AU430" s="150"/>
      <c r="AV430" s="150"/>
      <c r="AW430" s="150"/>
      <c r="AX430" s="150"/>
      <c r="AY430" s="150"/>
      <c r="AZ430" s="150"/>
      <c r="BA430" s="150"/>
      <c r="BB430" s="150"/>
      <c r="BC430" s="150"/>
      <c r="BD430" s="150"/>
      <c r="BE430" s="150"/>
      <c r="BF430" s="150"/>
      <c r="BG430" s="150"/>
      <c r="BH430" s="150"/>
      <c r="BI430" s="150"/>
      <c r="BJ430" s="150"/>
      <c r="BK430" s="150"/>
      <c r="BL430" s="150"/>
      <c r="BM430" s="150"/>
      <c r="BN430" s="150"/>
      <c r="BO430" s="150"/>
      <c r="BP430" s="150"/>
      <c r="BQ430" s="150"/>
      <c r="BR430" s="150"/>
      <c r="BS430" s="150"/>
      <c r="BT430" s="150"/>
      <c r="BU430" s="150"/>
      <c r="BV430" s="150"/>
      <c r="BW430" s="150"/>
      <c r="BX430" s="150"/>
      <c r="BY430" s="150"/>
      <c r="BZ430" s="150"/>
      <c r="CA430" s="150"/>
      <c r="CB430" s="150"/>
      <c r="CC430" s="150"/>
      <c r="CD430" s="150"/>
      <c r="CE430" s="150"/>
      <c r="CF430" s="150"/>
      <c r="CG430" s="150"/>
      <c r="CH430" s="150"/>
      <c r="CI430" s="150"/>
      <c r="CJ430" s="150"/>
      <c r="CK430" s="150"/>
      <c r="CL430" s="150"/>
    </row>
    <row r="431" spans="2:90" x14ac:dyDescent="0.4">
      <c r="B431" s="154" t="s">
        <v>289</v>
      </c>
      <c r="D431" t="s">
        <v>850</v>
      </c>
      <c r="E431" t="str">
        <f t="shared" si="318"/>
        <v>431 DTERMY-PV</v>
      </c>
      <c r="F431" s="280"/>
      <c r="K431" s="24">
        <f>H428</f>
        <v>1000</v>
      </c>
      <c r="L431" s="24">
        <f ca="1">K435</f>
        <v>1500000</v>
      </c>
      <c r="M431" s="24">
        <f ca="1">L435</f>
        <v>1500000</v>
      </c>
      <c r="N431" s="24">
        <f ca="1">M435</f>
        <v>1500000</v>
      </c>
      <c r="O431" s="24">
        <f ca="1">N435</f>
        <v>1500000</v>
      </c>
      <c r="P431" s="24">
        <f ca="1">O435</f>
        <v>1500000</v>
      </c>
      <c r="R431"/>
      <c r="S431" s="62">
        <f t="shared" ref="S431:AY431" si="319">R435</f>
        <v>1000</v>
      </c>
      <c r="T431" s="62">
        <f t="shared" ca="1" si="319"/>
        <v>501000</v>
      </c>
      <c r="U431" s="62">
        <f t="shared" ca="1" si="319"/>
        <v>1001000</v>
      </c>
      <c r="V431" s="62">
        <f t="shared" ca="1" si="319"/>
        <v>1500000</v>
      </c>
      <c r="W431" s="62">
        <f t="shared" ca="1" si="319"/>
        <v>1500000</v>
      </c>
      <c r="X431" s="62">
        <f t="shared" ca="1" si="319"/>
        <v>1500000</v>
      </c>
      <c r="Y431" s="62">
        <f t="shared" ca="1" si="319"/>
        <v>1500000</v>
      </c>
      <c r="Z431" s="62">
        <f t="shared" ca="1" si="319"/>
        <v>1500000</v>
      </c>
      <c r="AA431" s="62">
        <f t="shared" ca="1" si="319"/>
        <v>1500000</v>
      </c>
      <c r="AB431" s="62">
        <f t="shared" ca="1" si="319"/>
        <v>1500000</v>
      </c>
      <c r="AC431" s="62">
        <f t="shared" ca="1" si="319"/>
        <v>1500000</v>
      </c>
      <c r="AD431" s="62">
        <f t="shared" ca="1" si="319"/>
        <v>1500000</v>
      </c>
      <c r="AE431" s="62">
        <f t="shared" ca="1" si="319"/>
        <v>1500000</v>
      </c>
      <c r="AF431" s="62">
        <f t="shared" ca="1" si="319"/>
        <v>1500000</v>
      </c>
      <c r="AG431" s="62">
        <f t="shared" ca="1" si="319"/>
        <v>1500000</v>
      </c>
      <c r="AH431" s="62">
        <f t="shared" ca="1" si="319"/>
        <v>1500000</v>
      </c>
      <c r="AI431" s="62">
        <f t="shared" ca="1" si="319"/>
        <v>1500000</v>
      </c>
      <c r="AJ431" s="62">
        <f t="shared" ca="1" si="319"/>
        <v>1500000</v>
      </c>
      <c r="AK431" s="62">
        <f t="shared" ca="1" si="319"/>
        <v>1500000</v>
      </c>
      <c r="AL431" s="62">
        <f t="shared" ca="1" si="319"/>
        <v>1500000</v>
      </c>
      <c r="AM431" s="62">
        <f t="shared" ca="1" si="319"/>
        <v>1500000</v>
      </c>
      <c r="AN431" s="62">
        <f t="shared" ca="1" si="319"/>
        <v>1500000</v>
      </c>
      <c r="AO431" s="62">
        <f t="shared" ca="1" si="319"/>
        <v>1500000</v>
      </c>
      <c r="AP431" s="62">
        <f t="shared" ca="1" si="319"/>
        <v>1500000</v>
      </c>
      <c r="AQ431" s="62">
        <f t="shared" ca="1" si="319"/>
        <v>1500000</v>
      </c>
      <c r="AR431" s="62">
        <f t="shared" ca="1" si="319"/>
        <v>1500000</v>
      </c>
      <c r="AS431" s="62">
        <f t="shared" ca="1" si="319"/>
        <v>1500000</v>
      </c>
      <c r="AT431" s="62">
        <f t="shared" ca="1" si="319"/>
        <v>1500000</v>
      </c>
      <c r="AU431" s="62">
        <f t="shared" ca="1" si="319"/>
        <v>1500000</v>
      </c>
      <c r="AV431" s="62">
        <f t="shared" ca="1" si="319"/>
        <v>1500000</v>
      </c>
      <c r="AW431" s="62">
        <f t="shared" ca="1" si="319"/>
        <v>1500000</v>
      </c>
      <c r="AX431" s="62">
        <f t="shared" ca="1" si="319"/>
        <v>1500000</v>
      </c>
      <c r="AY431" s="62">
        <f t="shared" ca="1" si="319"/>
        <v>1500000</v>
      </c>
      <c r="AZ431" s="62">
        <f t="shared" ref="AZ431:CE431" ca="1" si="320">AY435</f>
        <v>1500000</v>
      </c>
      <c r="BA431" s="62">
        <f t="shared" ca="1" si="320"/>
        <v>1500000</v>
      </c>
      <c r="BB431" s="62">
        <f t="shared" ca="1" si="320"/>
        <v>1500000</v>
      </c>
      <c r="BC431" s="62">
        <f t="shared" ca="1" si="320"/>
        <v>1500000</v>
      </c>
      <c r="BD431" s="62">
        <f t="shared" ca="1" si="320"/>
        <v>1500000</v>
      </c>
      <c r="BE431" s="62">
        <f t="shared" ca="1" si="320"/>
        <v>1500000</v>
      </c>
      <c r="BF431" s="62">
        <f t="shared" ca="1" si="320"/>
        <v>1500000</v>
      </c>
      <c r="BG431" s="62">
        <f t="shared" ca="1" si="320"/>
        <v>1500000</v>
      </c>
      <c r="BH431" s="62">
        <f t="shared" ca="1" si="320"/>
        <v>1500000</v>
      </c>
      <c r="BI431" s="62">
        <f t="shared" ca="1" si="320"/>
        <v>1500000</v>
      </c>
      <c r="BJ431" s="62">
        <f t="shared" ca="1" si="320"/>
        <v>1500000</v>
      </c>
      <c r="BK431" s="62">
        <f t="shared" ca="1" si="320"/>
        <v>1500000</v>
      </c>
      <c r="BL431" s="62">
        <f t="shared" ca="1" si="320"/>
        <v>1500000</v>
      </c>
      <c r="BM431" s="62">
        <f t="shared" ca="1" si="320"/>
        <v>1500000</v>
      </c>
      <c r="BN431" s="62">
        <f t="shared" ca="1" si="320"/>
        <v>1500000</v>
      </c>
      <c r="BO431" s="62">
        <f t="shared" ca="1" si="320"/>
        <v>1500000</v>
      </c>
      <c r="BP431" s="62">
        <f t="shared" ca="1" si="320"/>
        <v>1500000</v>
      </c>
      <c r="BQ431" s="62">
        <f t="shared" ca="1" si="320"/>
        <v>1500000</v>
      </c>
      <c r="BR431" s="62">
        <f t="shared" ca="1" si="320"/>
        <v>1500000</v>
      </c>
      <c r="BS431" s="62">
        <f t="shared" ca="1" si="320"/>
        <v>1500000</v>
      </c>
      <c r="BT431" s="62">
        <f t="shared" ca="1" si="320"/>
        <v>1500000</v>
      </c>
      <c r="BU431" s="62">
        <f t="shared" ca="1" si="320"/>
        <v>1500000</v>
      </c>
      <c r="BV431" s="62">
        <f t="shared" ca="1" si="320"/>
        <v>1500000</v>
      </c>
      <c r="BW431" s="62">
        <f t="shared" ca="1" si="320"/>
        <v>1500000</v>
      </c>
      <c r="BX431" s="62">
        <f t="shared" ca="1" si="320"/>
        <v>1500000</v>
      </c>
      <c r="BY431" s="62">
        <f t="shared" ca="1" si="320"/>
        <v>1500000</v>
      </c>
      <c r="BZ431" s="62">
        <f t="shared" ca="1" si="320"/>
        <v>1500000</v>
      </c>
      <c r="CA431" s="62">
        <f t="shared" ca="1" si="320"/>
        <v>1500000</v>
      </c>
      <c r="CB431" s="62">
        <f t="shared" ca="1" si="320"/>
        <v>1500000</v>
      </c>
      <c r="CC431" s="62">
        <f t="shared" ca="1" si="320"/>
        <v>1500000</v>
      </c>
      <c r="CD431" s="62">
        <f t="shared" ca="1" si="320"/>
        <v>1500000</v>
      </c>
      <c r="CE431" s="62">
        <f t="shared" ca="1" si="320"/>
        <v>1500000</v>
      </c>
      <c r="CF431" s="62">
        <f t="shared" ref="CF431:CL431" ca="1" si="321">CE435</f>
        <v>1500000</v>
      </c>
      <c r="CG431" s="62">
        <f t="shared" ca="1" si="321"/>
        <v>1500000</v>
      </c>
      <c r="CH431" s="62">
        <f t="shared" ca="1" si="321"/>
        <v>1500000</v>
      </c>
      <c r="CI431" s="62">
        <f t="shared" ca="1" si="321"/>
        <v>1500000</v>
      </c>
      <c r="CJ431" s="62">
        <f t="shared" ca="1" si="321"/>
        <v>1500000</v>
      </c>
      <c r="CK431" s="62">
        <f t="shared" ca="1" si="321"/>
        <v>1500000</v>
      </c>
      <c r="CL431" s="62">
        <f t="shared" ca="1" si="321"/>
        <v>1500000</v>
      </c>
    </row>
    <row r="432" spans="2:90" x14ac:dyDescent="0.4">
      <c r="B432" s="141" t="str">
        <f>"Avg. borrowing per "&amp;B416</f>
        <v>Avg. borrowing per primary unit</v>
      </c>
      <c r="D432" t="s">
        <v>850</v>
      </c>
      <c r="E432" t="str">
        <f t="shared" si="318"/>
        <v>432 DTERMY-PV</v>
      </c>
      <c r="F432" s="280"/>
      <c r="K432" s="18">
        <v>100</v>
      </c>
      <c r="L432" s="18">
        <v>100</v>
      </c>
      <c r="M432" s="18">
        <v>100</v>
      </c>
      <c r="N432" s="18">
        <v>100</v>
      </c>
      <c r="O432" s="18">
        <v>100</v>
      </c>
      <c r="P432" s="18">
        <v>100</v>
      </c>
      <c r="R432"/>
      <c r="S432" s="148" cm="1">
        <f t="array" ref="S432">INDEX($K:$P,ROW(),MATCH(S$3,$K$2:$P$2,0))</f>
        <v>100</v>
      </c>
      <c r="T432" s="148" cm="1">
        <f t="array" ref="T432">INDEX($K:$P,ROW(),MATCH(T$3,$K$2:$P$2,0))</f>
        <v>100</v>
      </c>
      <c r="U432" s="148" cm="1">
        <f t="array" ref="U432">INDEX($K:$P,ROW(),MATCH(U$3,$K$2:$P$2,0))</f>
        <v>100</v>
      </c>
      <c r="V432" s="148" cm="1">
        <f t="array" ref="V432">INDEX($K:$P,ROW(),MATCH(V$3,$K$2:$P$2,0))</f>
        <v>100</v>
      </c>
      <c r="W432" s="148" cm="1">
        <f t="array" ref="W432">INDEX($K:$P,ROW(),MATCH(W$3,$K$2:$P$2,0))</f>
        <v>100</v>
      </c>
      <c r="X432" s="148" cm="1">
        <f t="array" ref="X432">INDEX($K:$P,ROW(),MATCH(X$3,$K$2:$P$2,0))</f>
        <v>100</v>
      </c>
      <c r="Y432" s="148" cm="1">
        <f t="array" ref="Y432">INDEX($K:$P,ROW(),MATCH(Y$3,$K$2:$P$2,0))</f>
        <v>100</v>
      </c>
      <c r="Z432" s="148" cm="1">
        <f t="array" ref="Z432">INDEX($K:$P,ROW(),MATCH(Z$3,$K$2:$P$2,0))</f>
        <v>100</v>
      </c>
      <c r="AA432" s="148" cm="1">
        <f t="array" ref="AA432">INDEX($K:$P,ROW(),MATCH(AA$3,$K$2:$P$2,0))</f>
        <v>100</v>
      </c>
      <c r="AB432" s="148" cm="1">
        <f t="array" ref="AB432">INDEX($K:$P,ROW(),MATCH(AB$3,$K$2:$P$2,0))</f>
        <v>100</v>
      </c>
      <c r="AC432" s="148" cm="1">
        <f t="array" ref="AC432">INDEX($K:$P,ROW(),MATCH(AC$3,$K$2:$P$2,0))</f>
        <v>100</v>
      </c>
      <c r="AD432" s="148" cm="1">
        <f t="array" ref="AD432">INDEX($K:$P,ROW(),MATCH(AD$3,$K$2:$P$2,0))</f>
        <v>100</v>
      </c>
      <c r="AE432" s="148" cm="1">
        <f t="array" ref="AE432">INDEX($K:$P,ROW(),MATCH(AE$3,$K$2:$P$2,0))</f>
        <v>100</v>
      </c>
      <c r="AF432" s="148" cm="1">
        <f t="array" ref="AF432">INDEX($K:$P,ROW(),MATCH(AF$3,$K$2:$P$2,0))</f>
        <v>100</v>
      </c>
      <c r="AG432" s="148" cm="1">
        <f t="array" ref="AG432">INDEX($K:$P,ROW(),MATCH(AG$3,$K$2:$P$2,0))</f>
        <v>100</v>
      </c>
      <c r="AH432" s="148" cm="1">
        <f t="array" ref="AH432">INDEX($K:$P,ROW(),MATCH(AH$3,$K$2:$P$2,0))</f>
        <v>100</v>
      </c>
      <c r="AI432" s="148" cm="1">
        <f t="array" ref="AI432">INDEX($K:$P,ROW(),MATCH(AI$3,$K$2:$P$2,0))</f>
        <v>100</v>
      </c>
      <c r="AJ432" s="148" cm="1">
        <f t="array" ref="AJ432">INDEX($K:$P,ROW(),MATCH(AJ$3,$K$2:$P$2,0))</f>
        <v>100</v>
      </c>
      <c r="AK432" s="148" cm="1">
        <f t="array" ref="AK432">INDEX($K:$P,ROW(),MATCH(AK$3,$K$2:$P$2,0))</f>
        <v>100</v>
      </c>
      <c r="AL432" s="148" cm="1">
        <f t="array" ref="AL432">INDEX($K:$P,ROW(),MATCH(AL$3,$K$2:$P$2,0))</f>
        <v>100</v>
      </c>
      <c r="AM432" s="148" cm="1">
        <f t="array" ref="AM432">INDEX($K:$P,ROW(),MATCH(AM$3,$K$2:$P$2,0))</f>
        <v>100</v>
      </c>
      <c r="AN432" s="148" cm="1">
        <f t="array" ref="AN432">INDEX($K:$P,ROW(),MATCH(AN$3,$K$2:$P$2,0))</f>
        <v>100</v>
      </c>
      <c r="AO432" s="148" cm="1">
        <f t="array" ref="AO432">INDEX($K:$P,ROW(),MATCH(AO$3,$K$2:$P$2,0))</f>
        <v>100</v>
      </c>
      <c r="AP432" s="148" cm="1">
        <f t="array" ref="AP432">INDEX($K:$P,ROW(),MATCH(AP$3,$K$2:$P$2,0))</f>
        <v>100</v>
      </c>
      <c r="AQ432" s="148" cm="1">
        <f t="array" ref="AQ432">INDEX($K:$P,ROW(),MATCH(AQ$3,$K$2:$P$2,0))</f>
        <v>100</v>
      </c>
      <c r="AR432" s="148" cm="1">
        <f t="array" ref="AR432">INDEX($K:$P,ROW(),MATCH(AR$3,$K$2:$P$2,0))</f>
        <v>100</v>
      </c>
      <c r="AS432" s="148" cm="1">
        <f t="array" ref="AS432">INDEX($K:$P,ROW(),MATCH(AS$3,$K$2:$P$2,0))</f>
        <v>100</v>
      </c>
      <c r="AT432" s="148" cm="1">
        <f t="array" ref="AT432">INDEX($K:$P,ROW(),MATCH(AT$3,$K$2:$P$2,0))</f>
        <v>100</v>
      </c>
      <c r="AU432" s="148" cm="1">
        <f t="array" ref="AU432">INDEX($K:$P,ROW(),MATCH(AU$3,$K$2:$P$2,0))</f>
        <v>100</v>
      </c>
      <c r="AV432" s="148" cm="1">
        <f t="array" ref="AV432">INDEX($K:$P,ROW(),MATCH(AV$3,$K$2:$P$2,0))</f>
        <v>100</v>
      </c>
      <c r="AW432" s="148" cm="1">
        <f t="array" ref="AW432">INDEX($K:$P,ROW(),MATCH(AW$3,$K$2:$P$2,0))</f>
        <v>100</v>
      </c>
      <c r="AX432" s="148" cm="1">
        <f t="array" ref="AX432">INDEX($K:$P,ROW(),MATCH(AX$3,$K$2:$P$2,0))</f>
        <v>100</v>
      </c>
      <c r="AY432" s="148" cm="1">
        <f t="array" ref="AY432">INDEX($K:$P,ROW(),MATCH(AY$3,$K$2:$P$2,0))</f>
        <v>100</v>
      </c>
      <c r="AZ432" s="148" cm="1">
        <f t="array" ref="AZ432">INDEX($K:$P,ROW(),MATCH(AZ$3,$K$2:$P$2,0))</f>
        <v>100</v>
      </c>
      <c r="BA432" s="148" cm="1">
        <f t="array" ref="BA432">INDEX($K:$P,ROW(),MATCH(BA$3,$K$2:$P$2,0))</f>
        <v>100</v>
      </c>
      <c r="BB432" s="148" cm="1">
        <f t="array" ref="BB432">INDEX($K:$P,ROW(),MATCH(BB$3,$K$2:$P$2,0))</f>
        <v>100</v>
      </c>
      <c r="BC432" s="148" cm="1">
        <f t="array" ref="BC432">INDEX($K:$P,ROW(),MATCH(BC$3,$K$2:$P$2,0))</f>
        <v>100</v>
      </c>
      <c r="BD432" s="148" cm="1">
        <f t="array" ref="BD432">INDEX($K:$P,ROW(),MATCH(BD$3,$K$2:$P$2,0))</f>
        <v>100</v>
      </c>
      <c r="BE432" s="148" cm="1">
        <f t="array" ref="BE432">INDEX($K:$P,ROW(),MATCH(BE$3,$K$2:$P$2,0))</f>
        <v>100</v>
      </c>
      <c r="BF432" s="148" cm="1">
        <f t="array" ref="BF432">INDEX($K:$P,ROW(),MATCH(BF$3,$K$2:$P$2,0))</f>
        <v>100</v>
      </c>
      <c r="BG432" s="148" cm="1">
        <f t="array" ref="BG432">INDEX($K:$P,ROW(),MATCH(BG$3,$K$2:$P$2,0))</f>
        <v>100</v>
      </c>
      <c r="BH432" s="148" cm="1">
        <f t="array" ref="BH432">INDEX($K:$P,ROW(),MATCH(BH$3,$K$2:$P$2,0))</f>
        <v>100</v>
      </c>
      <c r="BI432" s="148" cm="1">
        <f t="array" ref="BI432">INDEX($K:$P,ROW(),MATCH(BI$3,$K$2:$P$2,0))</f>
        <v>100</v>
      </c>
      <c r="BJ432" s="148" cm="1">
        <f t="array" ref="BJ432">INDEX($K:$P,ROW(),MATCH(BJ$3,$K$2:$P$2,0))</f>
        <v>100</v>
      </c>
      <c r="BK432" s="148" cm="1">
        <f t="array" ref="BK432">INDEX($K:$P,ROW(),MATCH(BK$3,$K$2:$P$2,0))</f>
        <v>100</v>
      </c>
      <c r="BL432" s="148" cm="1">
        <f t="array" ref="BL432">INDEX($K:$P,ROW(),MATCH(BL$3,$K$2:$P$2,0))</f>
        <v>100</v>
      </c>
      <c r="BM432" s="148" cm="1">
        <f t="array" ref="BM432">INDEX($K:$P,ROW(),MATCH(BM$3,$K$2:$P$2,0))</f>
        <v>100</v>
      </c>
      <c r="BN432" s="148" cm="1">
        <f t="array" ref="BN432">INDEX($K:$P,ROW(),MATCH(BN$3,$K$2:$P$2,0))</f>
        <v>100</v>
      </c>
      <c r="BO432" s="148" cm="1">
        <f t="array" ref="BO432">INDEX($K:$P,ROW(),MATCH(BO$3,$K$2:$P$2,0))</f>
        <v>100</v>
      </c>
      <c r="BP432" s="148" cm="1">
        <f t="array" ref="BP432">INDEX($K:$P,ROW(),MATCH(BP$3,$K$2:$P$2,0))</f>
        <v>100</v>
      </c>
      <c r="BQ432" s="148" cm="1">
        <f t="array" ref="BQ432">INDEX($K:$P,ROW(),MATCH(BQ$3,$K$2:$P$2,0))</f>
        <v>100</v>
      </c>
      <c r="BR432" s="148" cm="1">
        <f t="array" ref="BR432">INDEX($K:$P,ROW(),MATCH(BR$3,$K$2:$P$2,0))</f>
        <v>100</v>
      </c>
      <c r="BS432" s="148" cm="1">
        <f t="array" ref="BS432">INDEX($K:$P,ROW(),MATCH(BS$3,$K$2:$P$2,0))</f>
        <v>100</v>
      </c>
      <c r="BT432" s="148" cm="1">
        <f t="array" ref="BT432">INDEX($K:$P,ROW(),MATCH(BT$3,$K$2:$P$2,0))</f>
        <v>100</v>
      </c>
      <c r="BU432" s="148" cm="1">
        <f t="array" ref="BU432">INDEX($K:$P,ROW(),MATCH(BU$3,$K$2:$P$2,0))</f>
        <v>100</v>
      </c>
      <c r="BV432" s="148" cm="1">
        <f t="array" ref="BV432">INDEX($K:$P,ROW(),MATCH(BV$3,$K$2:$P$2,0))</f>
        <v>100</v>
      </c>
      <c r="BW432" s="148" cm="1">
        <f t="array" ref="BW432">INDEX($K:$P,ROW(),MATCH(BW$3,$K$2:$P$2,0))</f>
        <v>100</v>
      </c>
      <c r="BX432" s="148" cm="1">
        <f t="array" ref="BX432">INDEX($K:$P,ROW(),MATCH(BX$3,$K$2:$P$2,0))</f>
        <v>100</v>
      </c>
      <c r="BY432" s="148" cm="1">
        <f t="array" ref="BY432">INDEX($K:$P,ROW(),MATCH(BY$3,$K$2:$P$2,0))</f>
        <v>100</v>
      </c>
      <c r="BZ432" s="148" cm="1">
        <f t="array" ref="BZ432">INDEX($K:$P,ROW(),MATCH(BZ$3,$K$2:$P$2,0))</f>
        <v>100</v>
      </c>
      <c r="CA432" s="148" cm="1">
        <f t="array" ref="CA432">INDEX($K:$P,ROW(),MATCH(CA$3,$K$2:$P$2,0))</f>
        <v>100</v>
      </c>
      <c r="CB432" s="148" cm="1">
        <f t="array" ref="CB432">INDEX($K:$P,ROW(),MATCH(CB$3,$K$2:$P$2,0))</f>
        <v>100</v>
      </c>
      <c r="CC432" s="148" cm="1">
        <f t="array" ref="CC432">INDEX($K:$P,ROW(),MATCH(CC$3,$K$2:$P$2,0))</f>
        <v>100</v>
      </c>
      <c r="CD432" s="148" cm="1">
        <f t="array" ref="CD432">INDEX($K:$P,ROW(),MATCH(CD$3,$K$2:$P$2,0))</f>
        <v>100</v>
      </c>
      <c r="CE432" s="148" cm="1">
        <f t="array" ref="CE432">INDEX($K:$P,ROW(),MATCH(CE$3,$K$2:$P$2,0))</f>
        <v>100</v>
      </c>
      <c r="CF432" s="148" cm="1">
        <f t="array" ref="CF432">INDEX($K:$P,ROW(),MATCH(CF$3,$K$2:$P$2,0))</f>
        <v>100</v>
      </c>
      <c r="CG432" s="148" cm="1">
        <f t="array" ref="CG432">INDEX($K:$P,ROW(),MATCH(CG$3,$K$2:$P$2,0))</f>
        <v>100</v>
      </c>
      <c r="CH432" s="148" cm="1">
        <f t="array" ref="CH432">INDEX($K:$P,ROW(),MATCH(CH$3,$K$2:$P$2,0))</f>
        <v>100</v>
      </c>
      <c r="CI432" s="148" cm="1">
        <f t="array" ref="CI432">INDEX($K:$P,ROW(),MATCH(CI$3,$K$2:$P$2,0))</f>
        <v>100</v>
      </c>
      <c r="CJ432" s="148" cm="1">
        <f t="array" ref="CJ432">INDEX($K:$P,ROW(),MATCH(CJ$3,$K$2:$P$2,0))</f>
        <v>100</v>
      </c>
      <c r="CK432" s="148" cm="1">
        <f t="array" ref="CK432">INDEX($K:$P,ROW(),MATCH(CK$3,$K$2:$P$2,0))</f>
        <v>100</v>
      </c>
      <c r="CL432" s="148" cm="1">
        <f t="array" ref="CL432">INDEX($K:$P,ROW(),MATCH(CL$3,$K$2:$P$2,0))</f>
        <v>100</v>
      </c>
    </row>
    <row r="433" spans="2:90" x14ac:dyDescent="0.4">
      <c r="B433" s="154" t="str">
        <f>"New borrowing - "&amp;SUBSTITUTE(B423,":","")</f>
        <v>New borrowing - Rolling fixed term debt - multiple borrowings w/ annual control</v>
      </c>
      <c r="C433" t="s">
        <v>236</v>
      </c>
      <c r="D433" t="s">
        <v>850</v>
      </c>
      <c r="E433" t="str">
        <f t="shared" si="318"/>
        <v>433 DTERMY-PV</v>
      </c>
      <c r="G433" t="str">
        <f>E433</f>
        <v>433 DTERMY-PV</v>
      </c>
      <c r="K433" s="23">
        <v>10000</v>
      </c>
      <c r="L433" s="23">
        <f>SUMIF($4:$4,L$2,430:430)</f>
        <v>0</v>
      </c>
      <c r="M433" s="23">
        <f>SUMIF($4:$4,M$2,430:430)</f>
        <v>0</v>
      </c>
      <c r="N433" s="23">
        <f>SUMIF($4:$4,N$2,430:430)</f>
        <v>0</v>
      </c>
      <c r="O433" s="23">
        <f>SUMIF($4:$4,O$2,430:430)</f>
        <v>0</v>
      </c>
      <c r="P433" s="23">
        <f>SUMIF($4:$4,P$2,430:430)</f>
        <v>0</v>
      </c>
      <c r="R433" s="53">
        <f>H428</f>
        <v>1000</v>
      </c>
      <c r="S433" s="80" cm="1">
        <f t="array" aca="1" ref="S433" ca="1">+S432*INDIRECT(S418)</f>
        <v>500000</v>
      </c>
      <c r="T433" s="80" cm="1">
        <f t="array" aca="1" ref="T433" ca="1">+T432*INDIRECT(T418)</f>
        <v>500000</v>
      </c>
      <c r="U433" s="80" cm="1">
        <f t="array" aca="1" ref="U433" ca="1">+U432*INDIRECT(U418)</f>
        <v>500000</v>
      </c>
      <c r="V433" s="80" cm="1">
        <f t="array" aca="1" ref="V433" ca="1">+V432*INDIRECT(V418)</f>
        <v>500000</v>
      </c>
      <c r="W433" s="80" cm="1">
        <f t="array" aca="1" ref="W433" ca="1">+W432*INDIRECT(W418)</f>
        <v>500000</v>
      </c>
      <c r="X433" s="80" cm="1">
        <f t="array" aca="1" ref="X433" ca="1">+X432*INDIRECT(X418)</f>
        <v>500000</v>
      </c>
      <c r="Y433" s="80" cm="1">
        <f t="array" aca="1" ref="Y433" ca="1">+Y432*INDIRECT(Y418)</f>
        <v>500000</v>
      </c>
      <c r="Z433" s="80" cm="1">
        <f t="array" aca="1" ref="Z433" ca="1">+Z432*INDIRECT(Z418)</f>
        <v>500000</v>
      </c>
      <c r="AA433" s="80" cm="1">
        <f t="array" aca="1" ref="AA433" ca="1">+AA432*INDIRECT(AA418)</f>
        <v>500000</v>
      </c>
      <c r="AB433" s="80" cm="1">
        <f t="array" aca="1" ref="AB433" ca="1">+AB432*INDIRECT(AB418)</f>
        <v>500000</v>
      </c>
      <c r="AC433" s="80" cm="1">
        <f t="array" aca="1" ref="AC433" ca="1">+AC432*INDIRECT(AC418)</f>
        <v>500000</v>
      </c>
      <c r="AD433" s="80" cm="1">
        <f t="array" aca="1" ref="AD433" ca="1">+AD432*INDIRECT(AD418)</f>
        <v>500000</v>
      </c>
      <c r="AE433" s="80" cm="1">
        <f t="array" aca="1" ref="AE433" ca="1">+AE432*INDIRECT(AE418)</f>
        <v>500000</v>
      </c>
      <c r="AF433" s="80" cm="1">
        <f t="array" aca="1" ref="AF433" ca="1">+AF432*INDIRECT(AF418)</f>
        <v>500000</v>
      </c>
      <c r="AG433" s="80" cm="1">
        <f t="array" aca="1" ref="AG433" ca="1">+AG432*INDIRECT(AG418)</f>
        <v>500000</v>
      </c>
      <c r="AH433" s="80" cm="1">
        <f t="array" aca="1" ref="AH433" ca="1">+AH432*INDIRECT(AH418)</f>
        <v>500000</v>
      </c>
      <c r="AI433" s="80" cm="1">
        <f t="array" aca="1" ref="AI433" ca="1">+AI432*INDIRECT(AI418)</f>
        <v>500000</v>
      </c>
      <c r="AJ433" s="80" cm="1">
        <f t="array" aca="1" ref="AJ433" ca="1">+AJ432*INDIRECT(AJ418)</f>
        <v>500000</v>
      </c>
      <c r="AK433" s="80" cm="1">
        <f t="array" aca="1" ref="AK433" ca="1">+AK432*INDIRECT(AK418)</f>
        <v>500000</v>
      </c>
      <c r="AL433" s="80" cm="1">
        <f t="array" aca="1" ref="AL433" ca="1">+AL432*INDIRECT(AL418)</f>
        <v>500000</v>
      </c>
      <c r="AM433" s="80" cm="1">
        <f t="array" aca="1" ref="AM433" ca="1">+AM432*INDIRECT(AM418)</f>
        <v>500000</v>
      </c>
      <c r="AN433" s="80" cm="1">
        <f t="array" aca="1" ref="AN433" ca="1">+AN432*INDIRECT(AN418)</f>
        <v>500000</v>
      </c>
      <c r="AO433" s="80" cm="1">
        <f t="array" aca="1" ref="AO433" ca="1">+AO432*INDIRECT(AO418)</f>
        <v>500000</v>
      </c>
      <c r="AP433" s="80" cm="1">
        <f t="array" aca="1" ref="AP433" ca="1">+AP432*INDIRECT(AP418)</f>
        <v>500000</v>
      </c>
      <c r="AQ433" s="80" cm="1">
        <f t="array" aca="1" ref="AQ433" ca="1">+AQ432*INDIRECT(AQ418)</f>
        <v>500000</v>
      </c>
      <c r="AR433" s="80" cm="1">
        <f t="array" aca="1" ref="AR433" ca="1">+AR432*INDIRECT(AR418)</f>
        <v>500000</v>
      </c>
      <c r="AS433" s="80" cm="1">
        <f t="array" aca="1" ref="AS433" ca="1">+AS432*INDIRECT(AS418)</f>
        <v>500000</v>
      </c>
      <c r="AT433" s="80" cm="1">
        <f t="array" aca="1" ref="AT433" ca="1">+AT432*INDIRECT(AT418)</f>
        <v>500000</v>
      </c>
      <c r="AU433" s="80" cm="1">
        <f t="array" aca="1" ref="AU433" ca="1">+AU432*INDIRECT(AU418)</f>
        <v>500000</v>
      </c>
      <c r="AV433" s="80" cm="1">
        <f t="array" aca="1" ref="AV433" ca="1">+AV432*INDIRECT(AV418)</f>
        <v>500000</v>
      </c>
      <c r="AW433" s="80" cm="1">
        <f t="array" aca="1" ref="AW433" ca="1">+AW432*INDIRECT(AW418)</f>
        <v>500000</v>
      </c>
      <c r="AX433" s="80" cm="1">
        <f t="array" aca="1" ref="AX433" ca="1">+AX432*INDIRECT(AX418)</f>
        <v>500000</v>
      </c>
      <c r="AY433" s="80" cm="1">
        <f t="array" aca="1" ref="AY433" ca="1">+AY432*INDIRECT(AY418)</f>
        <v>500000</v>
      </c>
      <c r="AZ433" s="80" cm="1">
        <f t="array" aca="1" ref="AZ433" ca="1">+AZ432*INDIRECT(AZ418)</f>
        <v>500000</v>
      </c>
      <c r="BA433" s="80" cm="1">
        <f t="array" aca="1" ref="BA433" ca="1">+BA432*INDIRECT(BA418)</f>
        <v>500000</v>
      </c>
      <c r="BB433" s="80" cm="1">
        <f t="array" aca="1" ref="BB433" ca="1">+BB432*INDIRECT(BB418)</f>
        <v>500000</v>
      </c>
      <c r="BC433" s="80" cm="1">
        <f t="array" aca="1" ref="BC433" ca="1">+BC432*INDIRECT(BC418)</f>
        <v>500000</v>
      </c>
      <c r="BD433" s="80" cm="1">
        <f t="array" aca="1" ref="BD433" ca="1">+BD432*INDIRECT(BD418)</f>
        <v>500000</v>
      </c>
      <c r="BE433" s="80" cm="1">
        <f t="array" aca="1" ref="BE433" ca="1">+BE432*INDIRECT(BE418)</f>
        <v>500000</v>
      </c>
      <c r="BF433" s="80" cm="1">
        <f t="array" aca="1" ref="BF433" ca="1">+BF432*INDIRECT(BF418)</f>
        <v>500000</v>
      </c>
      <c r="BG433" s="80" cm="1">
        <f t="array" aca="1" ref="BG433" ca="1">+BG432*INDIRECT(BG418)</f>
        <v>500000</v>
      </c>
      <c r="BH433" s="80" cm="1">
        <f t="array" aca="1" ref="BH433" ca="1">+BH432*INDIRECT(BH418)</f>
        <v>500000</v>
      </c>
      <c r="BI433" s="80" cm="1">
        <f t="array" aca="1" ref="BI433" ca="1">+BI432*INDIRECT(BI418)</f>
        <v>500000</v>
      </c>
      <c r="BJ433" s="80" cm="1">
        <f t="array" aca="1" ref="BJ433" ca="1">+BJ432*INDIRECT(BJ418)</f>
        <v>500000</v>
      </c>
      <c r="BK433" s="80" cm="1">
        <f t="array" aca="1" ref="BK433" ca="1">+BK432*INDIRECT(BK418)</f>
        <v>500000</v>
      </c>
      <c r="BL433" s="80" cm="1">
        <f t="array" aca="1" ref="BL433" ca="1">+BL432*INDIRECT(BL418)</f>
        <v>500000</v>
      </c>
      <c r="BM433" s="80" cm="1">
        <f t="array" aca="1" ref="BM433" ca="1">+BM432*INDIRECT(BM418)</f>
        <v>500000</v>
      </c>
      <c r="BN433" s="80" cm="1">
        <f t="array" aca="1" ref="BN433" ca="1">+BN432*INDIRECT(BN418)</f>
        <v>500000</v>
      </c>
      <c r="BO433" s="80" cm="1">
        <f t="array" aca="1" ref="BO433" ca="1">+BO432*INDIRECT(BO418)</f>
        <v>500000</v>
      </c>
      <c r="BP433" s="80" cm="1">
        <f t="array" aca="1" ref="BP433" ca="1">+BP432*INDIRECT(BP418)</f>
        <v>500000</v>
      </c>
      <c r="BQ433" s="80" cm="1">
        <f t="array" aca="1" ref="BQ433" ca="1">+BQ432*INDIRECT(BQ418)</f>
        <v>500000</v>
      </c>
      <c r="BR433" s="80" cm="1">
        <f t="array" aca="1" ref="BR433" ca="1">+BR432*INDIRECT(BR418)</f>
        <v>500000</v>
      </c>
      <c r="BS433" s="80" cm="1">
        <f t="array" aca="1" ref="BS433" ca="1">+BS432*INDIRECT(BS418)</f>
        <v>500000</v>
      </c>
      <c r="BT433" s="80" cm="1">
        <f t="array" aca="1" ref="BT433" ca="1">+BT432*INDIRECT(BT418)</f>
        <v>500000</v>
      </c>
      <c r="BU433" s="80" cm="1">
        <f t="array" aca="1" ref="BU433" ca="1">+BU432*INDIRECT(BU418)</f>
        <v>500000</v>
      </c>
      <c r="BV433" s="80" cm="1">
        <f t="array" aca="1" ref="BV433" ca="1">+BV432*INDIRECT(BV418)</f>
        <v>500000</v>
      </c>
      <c r="BW433" s="80" cm="1">
        <f t="array" aca="1" ref="BW433" ca="1">+BW432*INDIRECT(BW418)</f>
        <v>500000</v>
      </c>
      <c r="BX433" s="80" cm="1">
        <f t="array" aca="1" ref="BX433" ca="1">+BX432*INDIRECT(BX418)</f>
        <v>500000</v>
      </c>
      <c r="BY433" s="80" cm="1">
        <f t="array" aca="1" ref="BY433" ca="1">+BY432*INDIRECT(BY418)</f>
        <v>500000</v>
      </c>
      <c r="BZ433" s="80" cm="1">
        <f t="array" aca="1" ref="BZ433" ca="1">+BZ432*INDIRECT(BZ418)</f>
        <v>500000</v>
      </c>
      <c r="CA433" s="80" cm="1">
        <f t="array" aca="1" ref="CA433" ca="1">+CA432*INDIRECT(CA418)</f>
        <v>500000</v>
      </c>
      <c r="CB433" s="80" cm="1">
        <f t="array" aca="1" ref="CB433" ca="1">+CB432*INDIRECT(CB418)</f>
        <v>500000</v>
      </c>
      <c r="CC433" s="80" cm="1">
        <f t="array" aca="1" ref="CC433" ca="1">+CC432*INDIRECT(CC418)</f>
        <v>500000</v>
      </c>
      <c r="CD433" s="80" cm="1">
        <f t="array" aca="1" ref="CD433" ca="1">+CD432*INDIRECT(CD418)</f>
        <v>500000</v>
      </c>
      <c r="CE433" s="80" cm="1">
        <f t="array" aca="1" ref="CE433" ca="1">+CE432*INDIRECT(CE418)</f>
        <v>500000</v>
      </c>
      <c r="CF433" s="80" cm="1">
        <f t="array" aca="1" ref="CF433" ca="1">+CF432*INDIRECT(CF418)</f>
        <v>500000</v>
      </c>
      <c r="CG433" s="80" cm="1">
        <f t="array" aca="1" ref="CG433" ca="1">+CG432*INDIRECT(CG418)</f>
        <v>500000</v>
      </c>
      <c r="CH433" s="80" cm="1">
        <f t="array" aca="1" ref="CH433" ca="1">+CH432*INDIRECT(CH418)</f>
        <v>500000</v>
      </c>
      <c r="CI433" s="80" cm="1">
        <f t="array" aca="1" ref="CI433" ca="1">+CI432*INDIRECT(CI418)</f>
        <v>500000</v>
      </c>
      <c r="CJ433" s="80" cm="1">
        <f t="array" aca="1" ref="CJ433" ca="1">+CJ432*INDIRECT(CJ418)</f>
        <v>500000</v>
      </c>
      <c r="CK433" s="80" cm="1">
        <f t="array" aca="1" ref="CK433" ca="1">+CK432*INDIRECT(CK418)</f>
        <v>500000</v>
      </c>
      <c r="CL433" s="80" cm="1">
        <f t="array" aca="1" ref="CL433" ca="1">+CL432*INDIRECT(CL418)</f>
        <v>500000</v>
      </c>
    </row>
    <row r="434" spans="2:90" x14ac:dyDescent="0.4">
      <c r="B434" s="154" t="str">
        <f>"Repayment - "&amp;SUBSTITUTE(B423,":","")</f>
        <v>Repayment - Rolling fixed term debt - multiple borrowings w/ annual control</v>
      </c>
      <c r="C434" t="s">
        <v>236</v>
      </c>
      <c r="D434" t="s">
        <v>850</v>
      </c>
      <c r="E434" t="str">
        <f t="shared" si="318"/>
        <v>434 DTERMY-PV</v>
      </c>
      <c r="K434" s="134">
        <f t="shared" ref="K434:P434" ca="1" si="322">SUMIF($3:$3,K$2,434:434)</f>
        <v>-4501000</v>
      </c>
      <c r="L434" s="134">
        <f t="shared" ca="1" si="322"/>
        <v>-6000000</v>
      </c>
      <c r="M434" s="134">
        <f t="shared" ca="1" si="322"/>
        <v>-6000000</v>
      </c>
      <c r="N434" s="134">
        <f t="shared" ca="1" si="322"/>
        <v>-6000000</v>
      </c>
      <c r="O434" s="134">
        <f t="shared" ca="1" si="322"/>
        <v>-6000000</v>
      </c>
      <c r="P434" s="134">
        <f t="shared" ca="1" si="322"/>
        <v>-6000000</v>
      </c>
      <c r="R434" s="220"/>
      <c r="S434" s="221">
        <f ca="1">-IF(COUNT($R433:S433)&lt;$H425,0,OFFSET(S433,0,-$H425+1))-$J$2517*(COUNT(R433:$S433)=($H425-$H426+1))</f>
        <v>0</v>
      </c>
      <c r="T434" s="221">
        <f ca="1">-IF(COUNT($R433:T433)&lt;$H425,0,OFFSET(T433,0,-$H425+1))-$J$2517*(COUNT(S433:$S433)=($H425-$H426+1))</f>
        <v>0</v>
      </c>
      <c r="U434" s="221">
        <f ca="1">-IF(COUNT($R433:U433)&lt;$H425,0,OFFSET(U433,0,-$H425+1))-$J$2517*(COUNT($S433:T433)=($H425-$H426+1))</f>
        <v>-1000</v>
      </c>
      <c r="V434" s="221">
        <f ca="1">-IF(COUNT($R433:V433)&lt;$H425,0,OFFSET(V433,0,-$H425+1))-$J$2517*(COUNT($S433:U433)=($H425-$H426+1))</f>
        <v>-500000</v>
      </c>
      <c r="W434" s="221">
        <f ca="1">-IF(COUNT($R433:W433)&lt;$H425,0,OFFSET(W433,0,-$H425+1))-$J$2517*(COUNT($S433:V433)=($H425-$H426+1))</f>
        <v>-500000</v>
      </c>
      <c r="X434" s="221">
        <f ca="1">-IF(COUNT($R433:X433)&lt;$H425,0,OFFSET(X433,0,-$H425+1))-$J$2517*(COUNT($S433:W433)=($H425-$H426+1))</f>
        <v>-500000</v>
      </c>
      <c r="Y434" s="221">
        <f ca="1">-IF(COUNT($R433:Y433)&lt;$H425,0,OFFSET(Y433,0,-$H425+1))-$J$2517*(COUNT($S433:X433)=($H425-$H426+1))</f>
        <v>-500000</v>
      </c>
      <c r="Z434" s="221">
        <f ca="1">-IF(COUNT($R433:Z433)&lt;$H425,0,OFFSET(Z433,0,-$H425+1))-$J$2517*(COUNT($S433:Y433)=($H425-$H426+1))</f>
        <v>-500000</v>
      </c>
      <c r="AA434" s="221">
        <f ca="1">-IF(COUNT($R433:AA433)&lt;$H425,0,OFFSET(AA433,0,-$H425+1))-$J$2517*(COUNT($S433:Z433)=($H425-$H426+1))</f>
        <v>-500000</v>
      </c>
      <c r="AB434" s="221">
        <f ca="1">-IF(COUNT($R433:AB433)&lt;$H425,0,OFFSET(AB433,0,-$H425+1))-$J$2517*(COUNT($S433:AA433)=($H425-$H426+1))</f>
        <v>-500000</v>
      </c>
      <c r="AC434" s="221">
        <f ca="1">-IF(COUNT($R433:AC433)&lt;$H425,0,OFFSET(AC433,0,-$H425+1))-$J$2517*(COUNT($S433:AB433)=($H425-$H426+1))</f>
        <v>-500000</v>
      </c>
      <c r="AD434" s="221">
        <f ca="1">-IF(COUNT($R433:AD433)&lt;$H425,0,OFFSET(AD433,0,-$H425+1))-$J$2517*(COUNT($S433:AC433)=($H425-$H426+1))</f>
        <v>-500000</v>
      </c>
      <c r="AE434" s="221">
        <f ca="1">-IF(COUNT($R433:AE433)&lt;$H425,0,OFFSET(AE433,0,-$H425+1))-$J$2517*(COUNT($S433:AD433)=($H425-$H426+1))</f>
        <v>-500000</v>
      </c>
      <c r="AF434" s="221">
        <f ca="1">-IF(COUNT($R433:AF433)&lt;$H425,0,OFFSET(AF433,0,-$H425+1))-$J$2517*(COUNT($S433:AE433)=($H425-$H426+1))</f>
        <v>-500000</v>
      </c>
      <c r="AG434" s="221">
        <f ca="1">-IF(COUNT($R433:AG433)&lt;$H425,0,OFFSET(AG433,0,-$H425+1))-$J$2517*(COUNT($S433:AF433)=($H425-$H426+1))</f>
        <v>-500000</v>
      </c>
      <c r="AH434" s="221">
        <f ca="1">-IF(COUNT($R433:AH433)&lt;$H425,0,OFFSET(AH433,0,-$H425+1))-$J$2517*(COUNT($S433:AG433)=($H425-$H426+1))</f>
        <v>-500000</v>
      </c>
      <c r="AI434" s="221">
        <f ca="1">-IF(COUNT($R433:AI433)&lt;$H425,0,OFFSET(AI433,0,-$H425+1))-$J$2517*(COUNT($S433:AH433)=($H425-$H426+1))</f>
        <v>-500000</v>
      </c>
      <c r="AJ434" s="221">
        <f ca="1">-IF(COUNT($R433:AJ433)&lt;$H425,0,OFFSET(AJ433,0,-$H425+1))-$J$2517*(COUNT($S433:AI433)=($H425-$H426+1))</f>
        <v>-500000</v>
      </c>
      <c r="AK434" s="221">
        <f ca="1">-IF(COUNT($R433:AK433)&lt;$H425,0,OFFSET(AK433,0,-$H425+1))-$J$2517*(COUNT($S433:AJ433)=($H425-$H426+1))</f>
        <v>-500000</v>
      </c>
      <c r="AL434" s="221">
        <f ca="1">-IF(COUNT($R433:AL433)&lt;$H425,0,OFFSET(AL433,0,-$H425+1))-$J$2517*(COUNT($S433:AK433)=($H425-$H426+1))</f>
        <v>-500000</v>
      </c>
      <c r="AM434" s="221">
        <f ca="1">-IF(COUNT($R433:AM433)&lt;$H425,0,OFFSET(AM433,0,-$H425+1))-$J$2517*(COUNT($S433:AL433)=($H425-$H426+1))</f>
        <v>-500000</v>
      </c>
      <c r="AN434" s="221">
        <f ca="1">-IF(COUNT($R433:AN433)&lt;$H425,0,OFFSET(AN433,0,-$H425+1))-$J$2517*(COUNT($S433:AM433)=($H425-$H426+1))</f>
        <v>-500000</v>
      </c>
      <c r="AO434" s="221">
        <f ca="1">-IF(COUNT($R433:AO433)&lt;$H425,0,OFFSET(AO433,0,-$H425+1))-$J$2517*(COUNT($S433:AN433)=($H425-$H426+1))</f>
        <v>-500000</v>
      </c>
      <c r="AP434" s="221">
        <f ca="1">-IF(COUNT($R433:AP433)&lt;$H425,0,OFFSET(AP433,0,-$H425+1))-$J$2517*(COUNT($S433:AO433)=($H425-$H426+1))</f>
        <v>-500000</v>
      </c>
      <c r="AQ434" s="221">
        <f ca="1">-IF(COUNT($R433:AQ433)&lt;$H425,0,OFFSET(AQ433,0,-$H425+1))-$J$2517*(COUNT($S433:AP433)=($H425-$H426+1))</f>
        <v>-500000</v>
      </c>
      <c r="AR434" s="221">
        <f ca="1">-IF(COUNT($R433:AR433)&lt;$H425,0,OFFSET(AR433,0,-$H425+1))-$J$2517*(COUNT($S433:AQ433)=($H425-$H426+1))</f>
        <v>-500000</v>
      </c>
      <c r="AS434" s="221">
        <f ca="1">-IF(COUNT($R433:AS433)&lt;$H425,0,OFFSET(AS433,0,-$H425+1))-$J$2517*(COUNT($S433:AR433)=($H425-$H426+1))</f>
        <v>-500000</v>
      </c>
      <c r="AT434" s="221">
        <f ca="1">-IF(COUNT($R433:AT433)&lt;$H425,0,OFFSET(AT433,0,-$H425+1))-$J$2517*(COUNT($S433:AS433)=($H425-$H426+1))</f>
        <v>-500000</v>
      </c>
      <c r="AU434" s="221">
        <f ca="1">-IF(COUNT($R433:AU433)&lt;$H425,0,OFFSET(AU433,0,-$H425+1))-$J$2517*(COUNT($S433:AT433)=($H425-$H426+1))</f>
        <v>-500000</v>
      </c>
      <c r="AV434" s="221">
        <f ca="1">-IF(COUNT($R433:AV433)&lt;$H425,0,OFFSET(AV433,0,-$H425+1))-$J$2517*(COUNT($S433:AU433)=($H425-$H426+1))</f>
        <v>-500000</v>
      </c>
      <c r="AW434" s="221">
        <f ca="1">-IF(COUNT($R433:AW433)&lt;$H425,0,OFFSET(AW433,0,-$H425+1))-$J$2517*(COUNT($S433:AV433)=($H425-$H426+1))</f>
        <v>-500000</v>
      </c>
      <c r="AX434" s="221">
        <f ca="1">-IF(COUNT($R433:AX433)&lt;$H425,0,OFFSET(AX433,0,-$H425+1))-$J$2517*(COUNT($S433:AW433)=($H425-$H426+1))</f>
        <v>-500000</v>
      </c>
      <c r="AY434" s="221">
        <f ca="1">-IF(COUNT($R433:AY433)&lt;$H425,0,OFFSET(AY433,0,-$H425+1))-$J$2517*(COUNT($S433:AX433)=($H425-$H426+1))</f>
        <v>-500000</v>
      </c>
      <c r="AZ434" s="221">
        <f ca="1">-IF(COUNT($R433:AZ433)&lt;$H425,0,OFFSET(AZ433,0,-$H425+1))-$J$2517*(COUNT($S433:AY433)=($H425-$H426+1))</f>
        <v>-500000</v>
      </c>
      <c r="BA434" s="221">
        <f ca="1">-IF(COUNT($R433:BA433)&lt;$H425,0,OFFSET(BA433,0,-$H425+1))-$J$2517*(COUNT($S433:AZ433)=($H425-$H426+1))</f>
        <v>-500000</v>
      </c>
      <c r="BB434" s="221">
        <f ca="1">-IF(COUNT($R433:BB433)&lt;$H425,0,OFFSET(BB433,0,-$H425+1))-$J$2517*(COUNT($S433:BA433)=($H425-$H426+1))</f>
        <v>-500000</v>
      </c>
      <c r="BC434" s="221">
        <f ca="1">-IF(COUNT($R433:BC433)&lt;$H425,0,OFFSET(BC433,0,-$H425+1))-$J$2517*(COUNT($S433:BB433)=($H425-$H426+1))</f>
        <v>-500000</v>
      </c>
      <c r="BD434" s="221">
        <f ca="1">-IF(COUNT($R433:BD433)&lt;$H425,0,OFFSET(BD433,0,-$H425+1))-$J$2517*(COUNT($S433:BC433)=($H425-$H426+1))</f>
        <v>-500000</v>
      </c>
      <c r="BE434" s="221">
        <f ca="1">-IF(COUNT($R433:BE433)&lt;$H425,0,OFFSET(BE433,0,-$H425+1))-$J$2517*(COUNT($S433:BD433)=($H425-$H426+1))</f>
        <v>-500000</v>
      </c>
      <c r="BF434" s="221">
        <f ca="1">-IF(COUNT($R433:BF433)&lt;$H425,0,OFFSET(BF433,0,-$H425+1))-$J$2517*(COUNT($S433:BE433)=($H425-$H426+1))</f>
        <v>-500000</v>
      </c>
      <c r="BG434" s="221">
        <f ca="1">-IF(COUNT($R433:BG433)&lt;$H425,0,OFFSET(BG433,0,-$H425+1))-$J$2517*(COUNT($S433:BF433)=($H425-$H426+1))</f>
        <v>-500000</v>
      </c>
      <c r="BH434" s="221">
        <f ca="1">-IF(COUNT($R433:BH433)&lt;$H425,0,OFFSET(BH433,0,-$H425+1))-$J$2517*(COUNT($S433:BG433)=($H425-$H426+1))</f>
        <v>-500000</v>
      </c>
      <c r="BI434" s="221">
        <f ca="1">-IF(COUNT($R433:BI433)&lt;$H425,0,OFFSET(BI433,0,-$H425+1))-$J$2517*(COUNT($S433:BH433)=($H425-$H426+1))</f>
        <v>-500000</v>
      </c>
      <c r="BJ434" s="221">
        <f ca="1">-IF(COUNT($R433:BJ433)&lt;$H425,0,OFFSET(BJ433,0,-$H425+1))-$J$2517*(COUNT($S433:BI433)=($H425-$H426+1))</f>
        <v>-500000</v>
      </c>
      <c r="BK434" s="221">
        <f ca="1">-IF(COUNT($R433:BK433)&lt;$H425,0,OFFSET(BK433,0,-$H425+1))-$J$2517*(COUNT($S433:BJ433)=($H425-$H426+1))</f>
        <v>-500000</v>
      </c>
      <c r="BL434" s="221">
        <f ca="1">-IF(COUNT($R433:BL433)&lt;$H425,0,OFFSET(BL433,0,-$H425+1))-$J$2517*(COUNT($S433:BK433)=($H425-$H426+1))</f>
        <v>-500000</v>
      </c>
      <c r="BM434" s="221">
        <f ca="1">-IF(COUNT($R433:BM433)&lt;$H425,0,OFFSET(BM433,0,-$H425+1))-$J$2517*(COUNT($S433:BL433)=($H425-$H426+1))</f>
        <v>-500000</v>
      </c>
      <c r="BN434" s="221">
        <f ca="1">-IF(COUNT($R433:BN433)&lt;$H425,0,OFFSET(BN433,0,-$H425+1))-$J$2517*(COUNT($S433:BM433)=($H425-$H426+1))</f>
        <v>-500000</v>
      </c>
      <c r="BO434" s="221">
        <f ca="1">-IF(COUNT($R433:BO433)&lt;$H425,0,OFFSET(BO433,0,-$H425+1))-$J$2517*(COUNT($S433:BN433)=($H425-$H426+1))</f>
        <v>-500000</v>
      </c>
      <c r="BP434" s="221">
        <f ca="1">-IF(COUNT($R433:BP433)&lt;$H425,0,OFFSET(BP433,0,-$H425+1))-$J$2517*(COUNT($S433:BO433)=($H425-$H426+1))</f>
        <v>-500000</v>
      </c>
      <c r="BQ434" s="221">
        <f ca="1">-IF(COUNT($R433:BQ433)&lt;$H425,0,OFFSET(BQ433,0,-$H425+1))-$J$2517*(COUNT($S433:BP433)=($H425-$H426+1))</f>
        <v>-500000</v>
      </c>
      <c r="BR434" s="221">
        <f ca="1">-IF(COUNT($R433:BR433)&lt;$H425,0,OFFSET(BR433,0,-$H425+1))-$J$2517*(COUNT($S433:BQ433)=($H425-$H426+1))</f>
        <v>-500000</v>
      </c>
      <c r="BS434" s="221">
        <f ca="1">-IF(COUNT($R433:BS433)&lt;$H425,0,OFFSET(BS433,0,-$H425+1))-$J$2517*(COUNT($S433:BR433)=($H425-$H426+1))</f>
        <v>-500000</v>
      </c>
      <c r="BT434" s="221">
        <f ca="1">-IF(COUNT($R433:BT433)&lt;$H425,0,OFFSET(BT433,0,-$H425+1))-$J$2517*(COUNT($S433:BS433)=($H425-$H426+1))</f>
        <v>-500000</v>
      </c>
      <c r="BU434" s="221">
        <f ca="1">-IF(COUNT($R433:BU433)&lt;$H425,0,OFFSET(BU433,0,-$H425+1))-$J$2517*(COUNT($S433:BT433)=($H425-$H426+1))</f>
        <v>-500000</v>
      </c>
      <c r="BV434" s="221">
        <f ca="1">-IF(COUNT($R433:BV433)&lt;$H425,0,OFFSET(BV433,0,-$H425+1))-$J$2517*(COUNT($S433:BU433)=($H425-$H426+1))</f>
        <v>-500000</v>
      </c>
      <c r="BW434" s="221">
        <f ca="1">-IF(COUNT($R433:BW433)&lt;$H425,0,OFFSET(BW433,0,-$H425+1))-$J$2517*(COUNT($S433:BV433)=($H425-$H426+1))</f>
        <v>-500000</v>
      </c>
      <c r="BX434" s="221">
        <f ca="1">-IF(COUNT($R433:BX433)&lt;$H425,0,OFFSET(BX433,0,-$H425+1))-$J$2517*(COUNT($S433:BW433)=($H425-$H426+1))</f>
        <v>-500000</v>
      </c>
      <c r="BY434" s="221">
        <f ca="1">-IF(COUNT($R433:BY433)&lt;$H425,0,OFFSET(BY433,0,-$H425+1))-$J$2517*(COUNT($S433:BX433)=($H425-$H426+1))</f>
        <v>-500000</v>
      </c>
      <c r="BZ434" s="221">
        <f ca="1">-IF(COUNT($R433:BZ433)&lt;$H425,0,OFFSET(BZ433,0,-$H425+1))-$J$2517*(COUNT($S433:BY433)=($H425-$H426+1))</f>
        <v>-500000</v>
      </c>
      <c r="CA434" s="221">
        <f ca="1">-IF(COUNT($R433:CA433)&lt;$H425,0,OFFSET(CA433,0,-$H425+1))-$J$2517*(COUNT($S433:BZ433)=($H425-$H426+1))</f>
        <v>-500000</v>
      </c>
      <c r="CB434" s="221">
        <f ca="1">-IF(COUNT($R433:CB433)&lt;$H425,0,OFFSET(CB433,0,-$H425+1))-$J$2517*(COUNT($S433:CA433)=($H425-$H426+1))</f>
        <v>-500000</v>
      </c>
      <c r="CC434" s="221">
        <f ca="1">-IF(COUNT($R433:CC433)&lt;$H425,0,OFFSET(CC433,0,-$H425+1))-$J$2517*(COUNT($S433:CB433)=($H425-$H426+1))</f>
        <v>-500000</v>
      </c>
      <c r="CD434" s="221">
        <f ca="1">-IF(COUNT($R433:CD433)&lt;$H425,0,OFFSET(CD433,0,-$H425+1))-$J$2517*(COUNT($S433:CC433)=($H425-$H426+1))</f>
        <v>-500000</v>
      </c>
      <c r="CE434" s="221">
        <f ca="1">-IF(COUNT($R433:CE433)&lt;$H425,0,OFFSET(CE433,0,-$H425+1))-$J$2517*(COUNT($S433:CD433)=($H425-$H426+1))</f>
        <v>-500000</v>
      </c>
      <c r="CF434" s="221">
        <f ca="1">-IF(COUNT($R433:CF433)&lt;$H425,0,OFFSET(CF433,0,-$H425+1))-$J$2517*(COUNT($S433:CE433)=($H425-$H426+1))</f>
        <v>-500000</v>
      </c>
      <c r="CG434" s="221">
        <f ca="1">-IF(COUNT($R433:CG433)&lt;$H425,0,OFFSET(CG433,0,-$H425+1))-$J$2517*(COUNT($S433:CF433)=($H425-$H426+1))</f>
        <v>-500000</v>
      </c>
      <c r="CH434" s="221">
        <f ca="1">-IF(COUNT($R433:CH433)&lt;$H425,0,OFFSET(CH433,0,-$H425+1))-$J$2517*(COUNT($S433:CG433)=($H425-$H426+1))</f>
        <v>-500000</v>
      </c>
      <c r="CI434" s="221">
        <f ca="1">-IF(COUNT($R433:CI433)&lt;$H425,0,OFFSET(CI433,0,-$H425+1))-$J$2517*(COUNT($S433:CH433)=($H425-$H426+1))</f>
        <v>-500000</v>
      </c>
      <c r="CJ434" s="221">
        <f ca="1">-IF(COUNT($R433:CJ433)&lt;$H425,0,OFFSET(CJ433,0,-$H425+1))-$J$2517*(COUNT($S433:CI433)=($H425-$H426+1))</f>
        <v>-500000</v>
      </c>
      <c r="CK434" s="221">
        <f ca="1">-IF(COUNT($R433:CK433)&lt;$H425,0,OFFSET(CK433,0,-$H425+1))-$J$2517*(COUNT($S433:CJ433)=($H425-$H426+1))</f>
        <v>-500000</v>
      </c>
      <c r="CL434" s="221">
        <f ca="1">-IF(COUNT($R433:CL433)&lt;$H425,0,OFFSET(CL433,0,-$H425+1))-$J$2517*(COUNT($S433:CK433)=($H425-$H426+1))</f>
        <v>-500000</v>
      </c>
    </row>
    <row r="435" spans="2:90" x14ac:dyDescent="0.4">
      <c r="B435" s="123" t="str">
        <f>"Debt - "&amp;SUBSTITUTE(B423,":","")</f>
        <v>Debt - Rolling fixed term debt - multiple borrowings w/ annual control</v>
      </c>
      <c r="C435" t="s">
        <v>237</v>
      </c>
      <c r="D435" t="s">
        <v>850</v>
      </c>
      <c r="E435" t="str">
        <f t="shared" si="318"/>
        <v>435 DTERMY-PV</v>
      </c>
      <c r="I435" s="80"/>
      <c r="J435" s="80"/>
      <c r="K435" s="33">
        <f t="shared" ref="K435:P435" ca="1" si="323">SUMIF($4:$4,K$2,435:435)</f>
        <v>1500000</v>
      </c>
      <c r="L435" s="33">
        <f t="shared" ca="1" si="323"/>
        <v>1500000</v>
      </c>
      <c r="M435" s="33">
        <f t="shared" ca="1" si="323"/>
        <v>1500000</v>
      </c>
      <c r="N435" s="33">
        <f t="shared" ca="1" si="323"/>
        <v>1500000</v>
      </c>
      <c r="O435" s="33">
        <f t="shared" ca="1" si="323"/>
        <v>1500000</v>
      </c>
      <c r="P435" s="33">
        <f t="shared" ca="1" si="323"/>
        <v>1500000</v>
      </c>
      <c r="R435" s="93">
        <f t="shared" ref="R435:S435" si="324">+SUM(R431,R433:R434)</f>
        <v>1000</v>
      </c>
      <c r="S435" s="93">
        <f t="shared" ca="1" si="324"/>
        <v>501000</v>
      </c>
      <c r="T435" s="93">
        <f t="shared" ref="T435:AX435" ca="1" si="325">+SUM(T431,T433:T434)</f>
        <v>1001000</v>
      </c>
      <c r="U435" s="93">
        <f t="shared" ca="1" si="325"/>
        <v>1500000</v>
      </c>
      <c r="V435" s="93">
        <f t="shared" ca="1" si="325"/>
        <v>1500000</v>
      </c>
      <c r="W435" s="93">
        <f t="shared" ca="1" si="325"/>
        <v>1500000</v>
      </c>
      <c r="X435" s="93">
        <f t="shared" ca="1" si="325"/>
        <v>1500000</v>
      </c>
      <c r="Y435" s="93">
        <f t="shared" ca="1" si="325"/>
        <v>1500000</v>
      </c>
      <c r="Z435" s="93">
        <f t="shared" ca="1" si="325"/>
        <v>1500000</v>
      </c>
      <c r="AA435" s="93">
        <f t="shared" ca="1" si="325"/>
        <v>1500000</v>
      </c>
      <c r="AB435" s="93">
        <f t="shared" ca="1" si="325"/>
        <v>1500000</v>
      </c>
      <c r="AC435" s="93">
        <f t="shared" ca="1" si="325"/>
        <v>1500000</v>
      </c>
      <c r="AD435" s="93">
        <f t="shared" ca="1" si="325"/>
        <v>1500000</v>
      </c>
      <c r="AE435" s="93">
        <f t="shared" ca="1" si="325"/>
        <v>1500000</v>
      </c>
      <c r="AF435" s="93">
        <f t="shared" ca="1" si="325"/>
        <v>1500000</v>
      </c>
      <c r="AG435" s="93">
        <f t="shared" ca="1" si="325"/>
        <v>1500000</v>
      </c>
      <c r="AH435" s="93">
        <f t="shared" ca="1" si="325"/>
        <v>1500000</v>
      </c>
      <c r="AI435" s="93">
        <f t="shared" ca="1" si="325"/>
        <v>1500000</v>
      </c>
      <c r="AJ435" s="93">
        <f t="shared" ca="1" si="325"/>
        <v>1500000</v>
      </c>
      <c r="AK435" s="93">
        <f t="shared" ca="1" si="325"/>
        <v>1500000</v>
      </c>
      <c r="AL435" s="93">
        <f t="shared" ca="1" si="325"/>
        <v>1500000</v>
      </c>
      <c r="AM435" s="93">
        <f t="shared" ca="1" si="325"/>
        <v>1500000</v>
      </c>
      <c r="AN435" s="93">
        <f t="shared" ca="1" si="325"/>
        <v>1500000</v>
      </c>
      <c r="AO435" s="93">
        <f t="shared" ca="1" si="325"/>
        <v>1500000</v>
      </c>
      <c r="AP435" s="93">
        <f t="shared" ca="1" si="325"/>
        <v>1500000</v>
      </c>
      <c r="AQ435" s="93">
        <f t="shared" ca="1" si="325"/>
        <v>1500000</v>
      </c>
      <c r="AR435" s="93">
        <f t="shared" ca="1" si="325"/>
        <v>1500000</v>
      </c>
      <c r="AS435" s="93">
        <f t="shared" ca="1" si="325"/>
        <v>1500000</v>
      </c>
      <c r="AT435" s="93">
        <f t="shared" ca="1" si="325"/>
        <v>1500000</v>
      </c>
      <c r="AU435" s="93">
        <f t="shared" ca="1" si="325"/>
        <v>1500000</v>
      </c>
      <c r="AV435" s="93">
        <f t="shared" ca="1" si="325"/>
        <v>1500000</v>
      </c>
      <c r="AW435" s="93">
        <f t="shared" ca="1" si="325"/>
        <v>1500000</v>
      </c>
      <c r="AX435" s="93">
        <f t="shared" ca="1" si="325"/>
        <v>1500000</v>
      </c>
      <c r="AY435" s="93">
        <f t="shared" ref="AY435:CD435" ca="1" si="326">+SUM(AY431,AY433:AY434)</f>
        <v>1500000</v>
      </c>
      <c r="AZ435" s="93">
        <f t="shared" ca="1" si="326"/>
        <v>1500000</v>
      </c>
      <c r="BA435" s="93">
        <f t="shared" ca="1" si="326"/>
        <v>1500000</v>
      </c>
      <c r="BB435" s="93">
        <f t="shared" ca="1" si="326"/>
        <v>1500000</v>
      </c>
      <c r="BC435" s="93">
        <f t="shared" ca="1" si="326"/>
        <v>1500000</v>
      </c>
      <c r="BD435" s="93">
        <f t="shared" ca="1" si="326"/>
        <v>1500000</v>
      </c>
      <c r="BE435" s="93">
        <f t="shared" ca="1" si="326"/>
        <v>1500000</v>
      </c>
      <c r="BF435" s="93">
        <f t="shared" ca="1" si="326"/>
        <v>1500000</v>
      </c>
      <c r="BG435" s="93">
        <f t="shared" ca="1" si="326"/>
        <v>1500000</v>
      </c>
      <c r="BH435" s="93">
        <f t="shared" ca="1" si="326"/>
        <v>1500000</v>
      </c>
      <c r="BI435" s="93">
        <f t="shared" ca="1" si="326"/>
        <v>1500000</v>
      </c>
      <c r="BJ435" s="93">
        <f t="shared" ca="1" si="326"/>
        <v>1500000</v>
      </c>
      <c r="BK435" s="93">
        <f t="shared" ca="1" si="326"/>
        <v>1500000</v>
      </c>
      <c r="BL435" s="93">
        <f t="shared" ca="1" si="326"/>
        <v>1500000</v>
      </c>
      <c r="BM435" s="93">
        <f t="shared" ca="1" si="326"/>
        <v>1500000</v>
      </c>
      <c r="BN435" s="93">
        <f t="shared" ca="1" si="326"/>
        <v>1500000</v>
      </c>
      <c r="BO435" s="93">
        <f t="shared" ca="1" si="326"/>
        <v>1500000</v>
      </c>
      <c r="BP435" s="93">
        <f t="shared" ca="1" si="326"/>
        <v>1500000</v>
      </c>
      <c r="BQ435" s="93">
        <f t="shared" ca="1" si="326"/>
        <v>1500000</v>
      </c>
      <c r="BR435" s="93">
        <f t="shared" ca="1" si="326"/>
        <v>1500000</v>
      </c>
      <c r="BS435" s="93">
        <f t="shared" ca="1" si="326"/>
        <v>1500000</v>
      </c>
      <c r="BT435" s="93">
        <f t="shared" ca="1" si="326"/>
        <v>1500000</v>
      </c>
      <c r="BU435" s="93">
        <f t="shared" ca="1" si="326"/>
        <v>1500000</v>
      </c>
      <c r="BV435" s="93">
        <f t="shared" ca="1" si="326"/>
        <v>1500000</v>
      </c>
      <c r="BW435" s="93">
        <f t="shared" ca="1" si="326"/>
        <v>1500000</v>
      </c>
      <c r="BX435" s="93">
        <f t="shared" ca="1" si="326"/>
        <v>1500000</v>
      </c>
      <c r="BY435" s="93">
        <f t="shared" ca="1" si="326"/>
        <v>1500000</v>
      </c>
      <c r="BZ435" s="93">
        <f t="shared" ca="1" si="326"/>
        <v>1500000</v>
      </c>
      <c r="CA435" s="93">
        <f t="shared" ca="1" si="326"/>
        <v>1500000</v>
      </c>
      <c r="CB435" s="93">
        <f t="shared" ca="1" si="326"/>
        <v>1500000</v>
      </c>
      <c r="CC435" s="93">
        <f t="shared" ca="1" si="326"/>
        <v>1500000</v>
      </c>
      <c r="CD435" s="93">
        <f t="shared" ca="1" si="326"/>
        <v>1500000</v>
      </c>
      <c r="CE435" s="93">
        <f t="shared" ref="CE435:CK435" ca="1" si="327">+SUM(CE431,CE433:CE434)</f>
        <v>1500000</v>
      </c>
      <c r="CF435" s="93">
        <f t="shared" ca="1" si="327"/>
        <v>1500000</v>
      </c>
      <c r="CG435" s="93">
        <f t="shared" ca="1" si="327"/>
        <v>1500000</v>
      </c>
      <c r="CH435" s="93">
        <f t="shared" ca="1" si="327"/>
        <v>1500000</v>
      </c>
      <c r="CI435" s="93">
        <f t="shared" ca="1" si="327"/>
        <v>1500000</v>
      </c>
      <c r="CJ435" s="93">
        <f t="shared" ca="1" si="327"/>
        <v>1500000</v>
      </c>
      <c r="CK435" s="93">
        <f t="shared" ca="1" si="327"/>
        <v>1500000</v>
      </c>
      <c r="CL435" s="93">
        <f t="shared" ref="CL435" ca="1" si="328">+SUM(CL431,CL433:CL434)</f>
        <v>1500000</v>
      </c>
    </row>
    <row r="436" spans="2:90" x14ac:dyDescent="0.4">
      <c r="B436" s="122"/>
      <c r="C436" s="59"/>
      <c r="D436" t="s">
        <v>850</v>
      </c>
      <c r="E436" t="str">
        <f t="shared" si="318"/>
        <v>436 DTERMY-PV</v>
      </c>
      <c r="G436" s="59"/>
      <c r="R436"/>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row>
    <row r="437" spans="2:90" x14ac:dyDescent="0.4">
      <c r="B437" s="123" t="str">
        <f>"Interest expense - "&amp;SUBSTITUTE(B423,":","")</f>
        <v>Interest expense - Rolling fixed term debt - multiple borrowings w/ annual control</v>
      </c>
      <c r="C437" t="s">
        <v>228</v>
      </c>
      <c r="D437" t="s">
        <v>850</v>
      </c>
      <c r="E437" t="str">
        <f t="shared" si="318"/>
        <v>437 DTERMY-PV</v>
      </c>
      <c r="J437" s="93">
        <f>SUMIF($5:$5,I$2,435:435)</f>
        <v>0</v>
      </c>
      <c r="K437" s="28">
        <f t="shared" ref="K437:P437" ca="1" si="329">SUMIF($3:$3,K$2,437:437)</f>
        <v>-175035</v>
      </c>
      <c r="L437" s="28">
        <f t="shared" ca="1" si="329"/>
        <v>-200010</v>
      </c>
      <c r="M437" s="28">
        <f t="shared" ca="1" si="329"/>
        <v>-200010</v>
      </c>
      <c r="N437" s="28">
        <f t="shared" ca="1" si="329"/>
        <v>-200010</v>
      </c>
      <c r="O437" s="28">
        <f t="shared" ca="1" si="329"/>
        <v>-200010</v>
      </c>
      <c r="P437" s="28">
        <f t="shared" ca="1" si="329"/>
        <v>-200010</v>
      </c>
      <c r="R437" s="27"/>
      <c r="S437" s="93">
        <f t="shared" ref="S437" ca="1" si="330">-SUM(S430:S433)*$H427/12</f>
        <v>-4175.833333333333</v>
      </c>
      <c r="T437" s="93">
        <f t="shared" ref="T437:AX437" ca="1" si="331">-SUM(T430:T433)*$H427/12</f>
        <v>-8342.5</v>
      </c>
      <c r="U437" s="93">
        <f t="shared" ca="1" si="331"/>
        <v>-12509.166666666666</v>
      </c>
      <c r="V437" s="93">
        <f t="shared" ca="1" si="331"/>
        <v>-16667.5</v>
      </c>
      <c r="W437" s="93">
        <f t="shared" ca="1" si="331"/>
        <v>-16667.5</v>
      </c>
      <c r="X437" s="93">
        <f t="shared" ca="1" si="331"/>
        <v>-16667.5</v>
      </c>
      <c r="Y437" s="93">
        <f t="shared" ca="1" si="331"/>
        <v>-16667.5</v>
      </c>
      <c r="Z437" s="93">
        <f t="shared" ca="1" si="331"/>
        <v>-16667.5</v>
      </c>
      <c r="AA437" s="93">
        <f t="shared" ca="1" si="331"/>
        <v>-16667.5</v>
      </c>
      <c r="AB437" s="93">
        <f t="shared" ca="1" si="331"/>
        <v>-16667.5</v>
      </c>
      <c r="AC437" s="93">
        <f t="shared" ca="1" si="331"/>
        <v>-16667.5</v>
      </c>
      <c r="AD437" s="93">
        <f t="shared" ca="1" si="331"/>
        <v>-16667.5</v>
      </c>
      <c r="AE437" s="93">
        <f t="shared" ca="1" si="331"/>
        <v>-16667.5</v>
      </c>
      <c r="AF437" s="93">
        <f t="shared" ca="1" si="331"/>
        <v>-16667.5</v>
      </c>
      <c r="AG437" s="93">
        <f t="shared" ca="1" si="331"/>
        <v>-16667.5</v>
      </c>
      <c r="AH437" s="93">
        <f t="shared" ca="1" si="331"/>
        <v>-16667.5</v>
      </c>
      <c r="AI437" s="93">
        <f t="shared" ca="1" si="331"/>
        <v>-16667.5</v>
      </c>
      <c r="AJ437" s="93">
        <f t="shared" ca="1" si="331"/>
        <v>-16667.5</v>
      </c>
      <c r="AK437" s="93">
        <f t="shared" ca="1" si="331"/>
        <v>-16667.5</v>
      </c>
      <c r="AL437" s="93">
        <f t="shared" ca="1" si="331"/>
        <v>-16667.5</v>
      </c>
      <c r="AM437" s="93">
        <f t="shared" ca="1" si="331"/>
        <v>-16667.5</v>
      </c>
      <c r="AN437" s="93">
        <f t="shared" ca="1" si="331"/>
        <v>-16667.5</v>
      </c>
      <c r="AO437" s="93">
        <f t="shared" ca="1" si="331"/>
        <v>-16667.5</v>
      </c>
      <c r="AP437" s="93">
        <f t="shared" ca="1" si="331"/>
        <v>-16667.5</v>
      </c>
      <c r="AQ437" s="93">
        <f t="shared" ca="1" si="331"/>
        <v>-16667.5</v>
      </c>
      <c r="AR437" s="93">
        <f t="shared" ca="1" si="331"/>
        <v>-16667.5</v>
      </c>
      <c r="AS437" s="93">
        <f t="shared" ca="1" si="331"/>
        <v>-16667.5</v>
      </c>
      <c r="AT437" s="93">
        <f t="shared" ca="1" si="331"/>
        <v>-16667.5</v>
      </c>
      <c r="AU437" s="93">
        <f t="shared" ca="1" si="331"/>
        <v>-16667.5</v>
      </c>
      <c r="AV437" s="93">
        <f t="shared" ca="1" si="331"/>
        <v>-16667.5</v>
      </c>
      <c r="AW437" s="93">
        <f t="shared" ca="1" si="331"/>
        <v>-16667.5</v>
      </c>
      <c r="AX437" s="93">
        <f t="shared" ca="1" si="331"/>
        <v>-16667.5</v>
      </c>
      <c r="AY437" s="93">
        <f t="shared" ref="AY437:CD437" ca="1" si="332">-SUM(AY430:AY433)*$H427/12</f>
        <v>-16667.5</v>
      </c>
      <c r="AZ437" s="93">
        <f t="shared" ca="1" si="332"/>
        <v>-16667.5</v>
      </c>
      <c r="BA437" s="93">
        <f t="shared" ca="1" si="332"/>
        <v>-16667.5</v>
      </c>
      <c r="BB437" s="93">
        <f t="shared" ca="1" si="332"/>
        <v>-16667.5</v>
      </c>
      <c r="BC437" s="93">
        <f t="shared" ca="1" si="332"/>
        <v>-16667.5</v>
      </c>
      <c r="BD437" s="93">
        <f t="shared" ca="1" si="332"/>
        <v>-16667.5</v>
      </c>
      <c r="BE437" s="93">
        <f t="shared" ca="1" si="332"/>
        <v>-16667.5</v>
      </c>
      <c r="BF437" s="93">
        <f t="shared" ca="1" si="332"/>
        <v>-16667.5</v>
      </c>
      <c r="BG437" s="93">
        <f t="shared" ca="1" si="332"/>
        <v>-16667.5</v>
      </c>
      <c r="BH437" s="93">
        <f t="shared" ca="1" si="332"/>
        <v>-16667.5</v>
      </c>
      <c r="BI437" s="93">
        <f t="shared" ca="1" si="332"/>
        <v>-16667.5</v>
      </c>
      <c r="BJ437" s="93">
        <f t="shared" ca="1" si="332"/>
        <v>-16667.5</v>
      </c>
      <c r="BK437" s="93">
        <f t="shared" ca="1" si="332"/>
        <v>-16667.5</v>
      </c>
      <c r="BL437" s="93">
        <f t="shared" ca="1" si="332"/>
        <v>-16667.5</v>
      </c>
      <c r="BM437" s="93">
        <f t="shared" ca="1" si="332"/>
        <v>-16667.5</v>
      </c>
      <c r="BN437" s="93">
        <f t="shared" ca="1" si="332"/>
        <v>-16667.5</v>
      </c>
      <c r="BO437" s="93">
        <f t="shared" ca="1" si="332"/>
        <v>-16667.5</v>
      </c>
      <c r="BP437" s="93">
        <f t="shared" ca="1" si="332"/>
        <v>-16667.5</v>
      </c>
      <c r="BQ437" s="93">
        <f t="shared" ca="1" si="332"/>
        <v>-16667.5</v>
      </c>
      <c r="BR437" s="93">
        <f t="shared" ca="1" si="332"/>
        <v>-16667.5</v>
      </c>
      <c r="BS437" s="93">
        <f t="shared" ca="1" si="332"/>
        <v>-16667.5</v>
      </c>
      <c r="BT437" s="93">
        <f t="shared" ca="1" si="332"/>
        <v>-16667.5</v>
      </c>
      <c r="BU437" s="93">
        <f t="shared" ca="1" si="332"/>
        <v>-16667.5</v>
      </c>
      <c r="BV437" s="93">
        <f t="shared" ca="1" si="332"/>
        <v>-16667.5</v>
      </c>
      <c r="BW437" s="93">
        <f t="shared" ca="1" si="332"/>
        <v>-16667.5</v>
      </c>
      <c r="BX437" s="93">
        <f t="shared" ca="1" si="332"/>
        <v>-16667.5</v>
      </c>
      <c r="BY437" s="93">
        <f t="shared" ca="1" si="332"/>
        <v>-16667.5</v>
      </c>
      <c r="BZ437" s="93">
        <f t="shared" ca="1" si="332"/>
        <v>-16667.5</v>
      </c>
      <c r="CA437" s="93">
        <f t="shared" ca="1" si="332"/>
        <v>-16667.5</v>
      </c>
      <c r="CB437" s="93">
        <f t="shared" ca="1" si="332"/>
        <v>-16667.5</v>
      </c>
      <c r="CC437" s="93">
        <f t="shared" ca="1" si="332"/>
        <v>-16667.5</v>
      </c>
      <c r="CD437" s="93">
        <f t="shared" ca="1" si="332"/>
        <v>-16667.5</v>
      </c>
      <c r="CE437" s="93">
        <f t="shared" ref="CE437:CK437" ca="1" si="333">-SUM(CE430:CE433)*$H427/12</f>
        <v>-16667.5</v>
      </c>
      <c r="CF437" s="93">
        <f t="shared" ca="1" si="333"/>
        <v>-16667.5</v>
      </c>
      <c r="CG437" s="93">
        <f t="shared" ca="1" si="333"/>
        <v>-16667.5</v>
      </c>
      <c r="CH437" s="93">
        <f t="shared" ca="1" si="333"/>
        <v>-16667.5</v>
      </c>
      <c r="CI437" s="93">
        <f t="shared" ca="1" si="333"/>
        <v>-16667.5</v>
      </c>
      <c r="CJ437" s="93">
        <f t="shared" ca="1" si="333"/>
        <v>-16667.5</v>
      </c>
      <c r="CK437" s="93">
        <f t="shared" ca="1" si="333"/>
        <v>-16667.5</v>
      </c>
      <c r="CL437" s="93">
        <f t="shared" ref="CL437" ca="1" si="334">-SUM(CL430:CL433)*$H427/12</f>
        <v>-16667.5</v>
      </c>
    </row>
    <row r="438" spans="2:90" x14ac:dyDescent="0.4">
      <c r="B438" s="123"/>
      <c r="D438" t="s">
        <v>850</v>
      </c>
      <c r="E438" t="str">
        <f t="shared" si="318"/>
        <v>438 DTERMY-PV</v>
      </c>
      <c r="J438" s="93"/>
      <c r="K438" s="28"/>
      <c r="L438" s="28"/>
      <c r="M438" s="28"/>
      <c r="N438" s="28"/>
      <c r="O438" s="28"/>
      <c r="P438" s="28"/>
      <c r="R438" s="27"/>
      <c r="S438" s="93"/>
      <c r="T438" s="93"/>
      <c r="U438" s="93"/>
      <c r="V438" s="93"/>
      <c r="W438" s="93"/>
      <c r="X438" s="93"/>
      <c r="Y438" s="93"/>
      <c r="Z438" s="93"/>
      <c r="AA438" s="93"/>
      <c r="AB438" s="93"/>
      <c r="AC438" s="93"/>
      <c r="AD438" s="93"/>
      <c r="AE438" s="93"/>
      <c r="AF438" s="93"/>
      <c r="AG438" s="93"/>
      <c r="AH438" s="93"/>
      <c r="AI438" s="93"/>
      <c r="AJ438" s="93"/>
      <c r="AK438" s="93"/>
      <c r="AL438" s="93"/>
      <c r="AM438" s="93"/>
      <c r="AN438" s="93"/>
      <c r="AO438" s="93"/>
      <c r="AP438" s="93"/>
      <c r="AQ438" s="93"/>
      <c r="AR438" s="93"/>
      <c r="AS438" s="93"/>
      <c r="AT438" s="93"/>
      <c r="AU438" s="93"/>
      <c r="AV438" s="93"/>
      <c r="AW438" s="93"/>
      <c r="AX438" s="93"/>
      <c r="AY438" s="93"/>
      <c r="AZ438" s="93"/>
      <c r="BA438" s="93"/>
      <c r="BB438" s="93"/>
      <c r="BC438" s="93"/>
      <c r="BD438" s="93"/>
      <c r="BE438" s="93"/>
      <c r="BF438" s="93"/>
      <c r="BG438" s="93"/>
      <c r="BH438" s="93"/>
      <c r="BI438" s="93"/>
      <c r="BJ438" s="93"/>
      <c r="BK438" s="93"/>
      <c r="BL438" s="93"/>
      <c r="BM438" s="93"/>
      <c r="BN438" s="93"/>
      <c r="BO438" s="93"/>
      <c r="BP438" s="93"/>
      <c r="BQ438" s="93"/>
      <c r="BR438" s="93"/>
      <c r="BS438" s="93"/>
      <c r="BT438" s="93"/>
      <c r="BU438" s="93"/>
      <c r="BV438" s="93"/>
      <c r="BW438" s="93"/>
      <c r="BX438" s="93"/>
      <c r="BY438" s="93"/>
      <c r="BZ438" s="93"/>
      <c r="CA438" s="93"/>
      <c r="CB438" s="93"/>
      <c r="CC438" s="93"/>
      <c r="CD438" s="93"/>
      <c r="CE438" s="93"/>
      <c r="CF438" s="93"/>
      <c r="CG438" s="93"/>
      <c r="CH438" s="93"/>
      <c r="CI438" s="93"/>
      <c r="CJ438" s="93"/>
      <c r="CK438" s="93"/>
      <c r="CL438" s="93"/>
    </row>
    <row r="439" spans="2:90" x14ac:dyDescent="0.4">
      <c r="B439" s="132" t="str">
        <f>B415</f>
        <v>(Primary label)</v>
      </c>
      <c r="D439" t="s">
        <v>850</v>
      </c>
      <c r="E439" s="8" t="str">
        <f t="shared" si="318"/>
        <v>439 DTERMY-PV</v>
      </c>
      <c r="G439" t="s">
        <v>332</v>
      </c>
      <c r="H439" s="27"/>
      <c r="I439" s="78"/>
      <c r="J439" s="78"/>
      <c r="K439" s="33"/>
      <c r="L439" s="33"/>
      <c r="M439" s="33"/>
      <c r="N439" s="33"/>
      <c r="O439" s="33"/>
      <c r="P439" s="33"/>
      <c r="R439" s="33"/>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c r="AQ439" s="77"/>
      <c r="AR439" s="77"/>
      <c r="AS439" s="77"/>
      <c r="AT439" s="77"/>
      <c r="AU439" s="77"/>
      <c r="AV439" s="77"/>
      <c r="AW439" s="77"/>
      <c r="AX439" s="77"/>
      <c r="AY439" s="77"/>
      <c r="AZ439" s="77"/>
      <c r="BA439" s="77"/>
      <c r="BB439" s="77"/>
      <c r="BC439" s="77"/>
      <c r="BD439" s="77"/>
      <c r="BE439" s="77"/>
      <c r="BF439" s="77"/>
      <c r="BG439" s="77"/>
      <c r="BH439" s="77"/>
      <c r="BI439" s="77"/>
      <c r="BJ439" s="77"/>
      <c r="BK439" s="77"/>
      <c r="BL439" s="77"/>
      <c r="BM439" s="77"/>
      <c r="BN439" s="77"/>
      <c r="BO439" s="77"/>
      <c r="BP439" s="77"/>
      <c r="BQ439" s="77"/>
      <c r="BR439" s="77"/>
      <c r="BS439" s="77"/>
      <c r="BT439" s="77"/>
      <c r="BU439" s="77"/>
      <c r="BV439" s="77"/>
      <c r="BW439" s="77"/>
      <c r="BX439" s="77"/>
      <c r="BY439" s="77"/>
      <c r="BZ439" s="77"/>
      <c r="CA439" s="77"/>
      <c r="CB439" s="77"/>
      <c r="CC439" s="77"/>
      <c r="CD439" s="77"/>
      <c r="CE439" s="77"/>
      <c r="CF439" s="77"/>
      <c r="CG439" s="77"/>
      <c r="CH439" s="77"/>
      <c r="CI439" s="77"/>
      <c r="CJ439" s="77"/>
      <c r="CK439" s="77"/>
      <c r="CL439" s="77"/>
    </row>
    <row r="440" spans="2:90" x14ac:dyDescent="0.4">
      <c r="B440" s="132" t="str">
        <f>B416</f>
        <v>primary unit</v>
      </c>
      <c r="D440" t="s">
        <v>850</v>
      </c>
      <c r="E440" s="8" t="str">
        <f t="shared" si="318"/>
        <v>440 DTERMY-PV</v>
      </c>
      <c r="G440" t="s">
        <v>332</v>
      </c>
      <c r="H440" s="27"/>
      <c r="I440" s="78"/>
      <c r="J440" s="78"/>
      <c r="K440" s="33"/>
      <c r="L440" s="33"/>
      <c r="M440" s="33"/>
      <c r="N440" s="33"/>
      <c r="O440" s="33"/>
      <c r="P440" s="33"/>
      <c r="R440" s="33"/>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c r="AQ440" s="77"/>
      <c r="AR440" s="77"/>
      <c r="AS440" s="77"/>
      <c r="AT440" s="77"/>
      <c r="AU440" s="77"/>
      <c r="AV440" s="77"/>
      <c r="AW440" s="77"/>
      <c r="AX440" s="77"/>
      <c r="AY440" s="77"/>
      <c r="AZ440" s="77"/>
      <c r="BA440" s="77"/>
      <c r="BB440" s="77"/>
      <c r="BC440" s="77"/>
      <c r="BD440" s="77"/>
      <c r="BE440" s="77"/>
      <c r="BF440" s="77"/>
      <c r="BG440" s="77"/>
      <c r="BH440" s="77"/>
      <c r="BI440" s="77"/>
      <c r="BJ440" s="77"/>
      <c r="BK440" s="77"/>
      <c r="BL440" s="77"/>
      <c r="BM440" s="77"/>
      <c r="BN440" s="77"/>
      <c r="BO440" s="77"/>
      <c r="BP440" s="77"/>
      <c r="BQ440" s="77"/>
      <c r="BR440" s="77"/>
      <c r="BS440" s="77"/>
      <c r="BT440" s="77"/>
      <c r="BU440" s="77"/>
      <c r="BV440" s="77"/>
      <c r="BW440" s="77"/>
      <c r="BX440" s="77"/>
      <c r="BY440" s="77"/>
      <c r="BZ440" s="77"/>
      <c r="CA440" s="77"/>
      <c r="CB440" s="77"/>
      <c r="CC440" s="77"/>
      <c r="CD440" s="77"/>
      <c r="CE440" s="77"/>
      <c r="CF440" s="77"/>
      <c r="CG440" s="77"/>
      <c r="CH440" s="77"/>
      <c r="CI440" s="77"/>
      <c r="CJ440" s="77"/>
      <c r="CK440" s="77"/>
      <c r="CL440" s="77"/>
    </row>
    <row r="441" spans="2:90" x14ac:dyDescent="0.4">
      <c r="B441" s="132" t="str">
        <f>B417</f>
        <v>Primary revenue driver</v>
      </c>
      <c r="D441" t="s">
        <v>850</v>
      </c>
      <c r="E441" s="8" t="str">
        <f t="shared" si="318"/>
        <v>441 DTERMY-PV</v>
      </c>
      <c r="G441" t="s">
        <v>332</v>
      </c>
      <c r="K441" s="53"/>
      <c r="L441" s="53"/>
      <c r="M441" s="53"/>
      <c r="N441" s="53"/>
      <c r="O441" s="53"/>
      <c r="P441" s="53"/>
      <c r="R441" s="24"/>
      <c r="S441" s="175" t="str">
        <f t="shared" ref="S441" si="335">S417</f>
        <v>S$12</v>
      </c>
      <c r="T441" s="175" t="str">
        <f t="shared" ref="T441:AX441" si="336">T417</f>
        <v>T$12</v>
      </c>
      <c r="U441" s="175" t="str">
        <f t="shared" si="336"/>
        <v>U$12</v>
      </c>
      <c r="V441" s="175" t="str">
        <f t="shared" si="336"/>
        <v>V$12</v>
      </c>
      <c r="W441" s="175" t="str">
        <f t="shared" si="336"/>
        <v>W$12</v>
      </c>
      <c r="X441" s="175" t="str">
        <f t="shared" si="336"/>
        <v>X$12</v>
      </c>
      <c r="Y441" s="175" t="str">
        <f t="shared" si="336"/>
        <v>Y$12</v>
      </c>
      <c r="Z441" s="175" t="str">
        <f t="shared" si="336"/>
        <v>Z$12</v>
      </c>
      <c r="AA441" s="175" t="str">
        <f t="shared" si="336"/>
        <v>AA$12</v>
      </c>
      <c r="AB441" s="175" t="str">
        <f t="shared" si="336"/>
        <v>AB$12</v>
      </c>
      <c r="AC441" s="175" t="str">
        <f t="shared" si="336"/>
        <v>AC$12</v>
      </c>
      <c r="AD441" s="175" t="str">
        <f t="shared" si="336"/>
        <v>AD$12</v>
      </c>
      <c r="AE441" s="175" t="str">
        <f t="shared" si="336"/>
        <v>AE$12</v>
      </c>
      <c r="AF441" s="175" t="str">
        <f t="shared" si="336"/>
        <v>AF$12</v>
      </c>
      <c r="AG441" s="175" t="str">
        <f t="shared" si="336"/>
        <v>AG$12</v>
      </c>
      <c r="AH441" s="175" t="str">
        <f t="shared" si="336"/>
        <v>AH$12</v>
      </c>
      <c r="AI441" s="175" t="str">
        <f t="shared" si="336"/>
        <v>AI$12</v>
      </c>
      <c r="AJ441" s="175" t="str">
        <f t="shared" si="336"/>
        <v>AJ$12</v>
      </c>
      <c r="AK441" s="175" t="str">
        <f t="shared" si="336"/>
        <v>AK$12</v>
      </c>
      <c r="AL441" s="175" t="str">
        <f t="shared" si="336"/>
        <v>AL$12</v>
      </c>
      <c r="AM441" s="175" t="str">
        <f t="shared" si="336"/>
        <v>AM$12</v>
      </c>
      <c r="AN441" s="175" t="str">
        <f t="shared" si="336"/>
        <v>AN$12</v>
      </c>
      <c r="AO441" s="175" t="str">
        <f t="shared" si="336"/>
        <v>AO$12</v>
      </c>
      <c r="AP441" s="175" t="str">
        <f t="shared" si="336"/>
        <v>AP$12</v>
      </c>
      <c r="AQ441" s="175" t="str">
        <f t="shared" si="336"/>
        <v>AQ$12</v>
      </c>
      <c r="AR441" s="175" t="str">
        <f t="shared" si="336"/>
        <v>AR$12</v>
      </c>
      <c r="AS441" s="175" t="str">
        <f t="shared" si="336"/>
        <v>AS$12</v>
      </c>
      <c r="AT441" s="175" t="str">
        <f t="shared" si="336"/>
        <v>AT$12</v>
      </c>
      <c r="AU441" s="175" t="str">
        <f t="shared" si="336"/>
        <v>AU$12</v>
      </c>
      <c r="AV441" s="175" t="str">
        <f t="shared" si="336"/>
        <v>AV$12</v>
      </c>
      <c r="AW441" s="175" t="str">
        <f t="shared" si="336"/>
        <v>AW$12</v>
      </c>
      <c r="AX441" s="175" t="str">
        <f t="shared" si="336"/>
        <v>AX$12</v>
      </c>
      <c r="AY441" s="175" t="str">
        <f t="shared" ref="AY441:CD441" si="337">AY417</f>
        <v>AY$12</v>
      </c>
      <c r="AZ441" s="175" t="str">
        <f t="shared" si="337"/>
        <v>AZ$12</v>
      </c>
      <c r="BA441" s="175" t="str">
        <f t="shared" si="337"/>
        <v>BA$12</v>
      </c>
      <c r="BB441" s="175" t="str">
        <f t="shared" si="337"/>
        <v>BB$12</v>
      </c>
      <c r="BC441" s="175" t="str">
        <f t="shared" si="337"/>
        <v>BC$12</v>
      </c>
      <c r="BD441" s="175" t="str">
        <f t="shared" si="337"/>
        <v>BD$12</v>
      </c>
      <c r="BE441" s="175" t="str">
        <f t="shared" si="337"/>
        <v>BE$12</v>
      </c>
      <c r="BF441" s="175" t="str">
        <f t="shared" si="337"/>
        <v>BF$12</v>
      </c>
      <c r="BG441" s="175" t="str">
        <f t="shared" si="337"/>
        <v>BG$12</v>
      </c>
      <c r="BH441" s="175" t="str">
        <f t="shared" si="337"/>
        <v>BH$12</v>
      </c>
      <c r="BI441" s="175" t="str">
        <f t="shared" si="337"/>
        <v>BI$12</v>
      </c>
      <c r="BJ441" s="175" t="str">
        <f t="shared" si="337"/>
        <v>BJ$12</v>
      </c>
      <c r="BK441" s="175" t="str">
        <f t="shared" si="337"/>
        <v>BK$12</v>
      </c>
      <c r="BL441" s="175" t="str">
        <f t="shared" si="337"/>
        <v>BL$12</v>
      </c>
      <c r="BM441" s="175" t="str">
        <f t="shared" si="337"/>
        <v>BM$12</v>
      </c>
      <c r="BN441" s="175" t="str">
        <f t="shared" si="337"/>
        <v>BN$12</v>
      </c>
      <c r="BO441" s="175" t="str">
        <f t="shared" si="337"/>
        <v>BO$12</v>
      </c>
      <c r="BP441" s="175" t="str">
        <f t="shared" si="337"/>
        <v>BP$12</v>
      </c>
      <c r="BQ441" s="175" t="str">
        <f t="shared" si="337"/>
        <v>BQ$12</v>
      </c>
      <c r="BR441" s="175" t="str">
        <f t="shared" si="337"/>
        <v>BR$12</v>
      </c>
      <c r="BS441" s="175" t="str">
        <f t="shared" si="337"/>
        <v>BS$12</v>
      </c>
      <c r="BT441" s="175" t="str">
        <f t="shared" si="337"/>
        <v>BT$12</v>
      </c>
      <c r="BU441" s="175" t="str">
        <f t="shared" si="337"/>
        <v>BU$12</v>
      </c>
      <c r="BV441" s="175" t="str">
        <f t="shared" si="337"/>
        <v>BV$12</v>
      </c>
      <c r="BW441" s="175" t="str">
        <f t="shared" si="337"/>
        <v>BW$12</v>
      </c>
      <c r="BX441" s="175" t="str">
        <f t="shared" si="337"/>
        <v>BX$12</v>
      </c>
      <c r="BY441" s="175" t="str">
        <f t="shared" si="337"/>
        <v>BY$12</v>
      </c>
      <c r="BZ441" s="175" t="str">
        <f t="shared" si="337"/>
        <v>BZ$12</v>
      </c>
      <c r="CA441" s="175" t="str">
        <f t="shared" si="337"/>
        <v>CA$12</v>
      </c>
      <c r="CB441" s="175" t="str">
        <f t="shared" si="337"/>
        <v>CB$12</v>
      </c>
      <c r="CC441" s="175" t="str">
        <f t="shared" si="337"/>
        <v>CC$12</v>
      </c>
      <c r="CD441" s="175" t="str">
        <f t="shared" si="337"/>
        <v>CD$12</v>
      </c>
      <c r="CE441" s="175" t="str">
        <f t="shared" ref="CE441:CK441" si="338">CE417</f>
        <v>CE$12</v>
      </c>
      <c r="CF441" s="175" t="str">
        <f t="shared" si="338"/>
        <v>CF$12</v>
      </c>
      <c r="CG441" s="175" t="str">
        <f t="shared" si="338"/>
        <v>CG$12</v>
      </c>
      <c r="CH441" s="175" t="str">
        <f t="shared" si="338"/>
        <v>CH$12</v>
      </c>
      <c r="CI441" s="175" t="str">
        <f t="shared" si="338"/>
        <v>CI$12</v>
      </c>
      <c r="CJ441" s="175" t="str">
        <f t="shared" si="338"/>
        <v>CJ$12</v>
      </c>
      <c r="CK441" s="175" t="str">
        <f t="shared" si="338"/>
        <v>CK$12</v>
      </c>
      <c r="CL441" s="175" t="str">
        <f t="shared" ref="CL441" si="339">CL417</f>
        <v>CL$12</v>
      </c>
    </row>
    <row r="442" spans="2:90" x14ac:dyDescent="0.4">
      <c r="B442" s="132" t="str">
        <f>B418</f>
        <v>Primary volume driver</v>
      </c>
      <c r="D442" t="s">
        <v>850</v>
      </c>
      <c r="E442" s="8" t="str">
        <f t="shared" si="318"/>
        <v>442 DTERMY-PV</v>
      </c>
      <c r="G442" t="s">
        <v>332</v>
      </c>
      <c r="H442" s="12"/>
      <c r="I442" s="60"/>
      <c r="J442" s="60"/>
      <c r="K442" s="15"/>
      <c r="L442" s="15"/>
      <c r="M442" s="15"/>
      <c r="N442" s="15"/>
      <c r="O442" s="15"/>
      <c r="P442" s="15"/>
      <c r="R442" s="15"/>
      <c r="S442" s="175" t="str">
        <f t="shared" ref="S442" si="340">S418</f>
        <v>S$13</v>
      </c>
      <c r="T442" s="175" t="str">
        <f t="shared" ref="T442:AY442" si="341">T418</f>
        <v>T$13</v>
      </c>
      <c r="U442" s="175" t="str">
        <f t="shared" si="341"/>
        <v>U$13</v>
      </c>
      <c r="V442" s="175" t="str">
        <f t="shared" si="341"/>
        <v>V$13</v>
      </c>
      <c r="W442" s="175" t="str">
        <f t="shared" si="341"/>
        <v>W$13</v>
      </c>
      <c r="X442" s="175" t="str">
        <f t="shared" si="341"/>
        <v>X$13</v>
      </c>
      <c r="Y442" s="175" t="str">
        <f t="shared" si="341"/>
        <v>Y$13</v>
      </c>
      <c r="Z442" s="175" t="str">
        <f t="shared" si="341"/>
        <v>Z$13</v>
      </c>
      <c r="AA442" s="175" t="str">
        <f t="shared" si="341"/>
        <v>AA$13</v>
      </c>
      <c r="AB442" s="175" t="str">
        <f t="shared" si="341"/>
        <v>AB$13</v>
      </c>
      <c r="AC442" s="175" t="str">
        <f t="shared" si="341"/>
        <v>AC$13</v>
      </c>
      <c r="AD442" s="175" t="str">
        <f t="shared" si="341"/>
        <v>AD$13</v>
      </c>
      <c r="AE442" s="175" t="str">
        <f t="shared" si="341"/>
        <v>AE$13</v>
      </c>
      <c r="AF442" s="175" t="str">
        <f t="shared" si="341"/>
        <v>AF$13</v>
      </c>
      <c r="AG442" s="175" t="str">
        <f t="shared" si="341"/>
        <v>AG$13</v>
      </c>
      <c r="AH442" s="175" t="str">
        <f t="shared" si="341"/>
        <v>AH$13</v>
      </c>
      <c r="AI442" s="175" t="str">
        <f t="shared" si="341"/>
        <v>AI$13</v>
      </c>
      <c r="AJ442" s="175" t="str">
        <f t="shared" si="341"/>
        <v>AJ$13</v>
      </c>
      <c r="AK442" s="175" t="str">
        <f t="shared" si="341"/>
        <v>AK$13</v>
      </c>
      <c r="AL442" s="175" t="str">
        <f t="shared" si="341"/>
        <v>AL$13</v>
      </c>
      <c r="AM442" s="175" t="str">
        <f t="shared" si="341"/>
        <v>AM$13</v>
      </c>
      <c r="AN442" s="175" t="str">
        <f t="shared" si="341"/>
        <v>AN$13</v>
      </c>
      <c r="AO442" s="175" t="str">
        <f t="shared" si="341"/>
        <v>AO$13</v>
      </c>
      <c r="AP442" s="175" t="str">
        <f t="shared" si="341"/>
        <v>AP$13</v>
      </c>
      <c r="AQ442" s="175" t="str">
        <f t="shared" si="341"/>
        <v>AQ$13</v>
      </c>
      <c r="AR442" s="175" t="str">
        <f t="shared" si="341"/>
        <v>AR$13</v>
      </c>
      <c r="AS442" s="175" t="str">
        <f t="shared" si="341"/>
        <v>AS$13</v>
      </c>
      <c r="AT442" s="175" t="str">
        <f t="shared" si="341"/>
        <v>AT$13</v>
      </c>
      <c r="AU442" s="175" t="str">
        <f t="shared" si="341"/>
        <v>AU$13</v>
      </c>
      <c r="AV442" s="175" t="str">
        <f t="shared" si="341"/>
        <v>AV$13</v>
      </c>
      <c r="AW442" s="175" t="str">
        <f t="shared" si="341"/>
        <v>AW$13</v>
      </c>
      <c r="AX442" s="175" t="str">
        <f t="shared" si="341"/>
        <v>AX$13</v>
      </c>
      <c r="AY442" s="175" t="str">
        <f t="shared" si="341"/>
        <v>AY$13</v>
      </c>
      <c r="AZ442" s="175" t="str">
        <f t="shared" ref="AZ442:CE442" si="342">AZ418</f>
        <v>AZ$13</v>
      </c>
      <c r="BA442" s="175" t="str">
        <f t="shared" si="342"/>
        <v>BA$13</v>
      </c>
      <c r="BB442" s="175" t="str">
        <f t="shared" si="342"/>
        <v>BB$13</v>
      </c>
      <c r="BC442" s="175" t="str">
        <f t="shared" si="342"/>
        <v>BC$13</v>
      </c>
      <c r="BD442" s="175" t="str">
        <f t="shared" si="342"/>
        <v>BD$13</v>
      </c>
      <c r="BE442" s="175" t="str">
        <f t="shared" si="342"/>
        <v>BE$13</v>
      </c>
      <c r="BF442" s="175" t="str">
        <f t="shared" si="342"/>
        <v>BF$13</v>
      </c>
      <c r="BG442" s="175" t="str">
        <f t="shared" si="342"/>
        <v>BG$13</v>
      </c>
      <c r="BH442" s="175" t="str">
        <f t="shared" si="342"/>
        <v>BH$13</v>
      </c>
      <c r="BI442" s="175" t="str">
        <f t="shared" si="342"/>
        <v>BI$13</v>
      </c>
      <c r="BJ442" s="175" t="str">
        <f t="shared" si="342"/>
        <v>BJ$13</v>
      </c>
      <c r="BK442" s="175" t="str">
        <f t="shared" si="342"/>
        <v>BK$13</v>
      </c>
      <c r="BL442" s="175" t="str">
        <f t="shared" si="342"/>
        <v>BL$13</v>
      </c>
      <c r="BM442" s="175" t="str">
        <f t="shared" si="342"/>
        <v>BM$13</v>
      </c>
      <c r="BN442" s="175" t="str">
        <f t="shared" si="342"/>
        <v>BN$13</v>
      </c>
      <c r="BO442" s="175" t="str">
        <f t="shared" si="342"/>
        <v>BO$13</v>
      </c>
      <c r="BP442" s="175" t="str">
        <f t="shared" si="342"/>
        <v>BP$13</v>
      </c>
      <c r="BQ442" s="175" t="str">
        <f t="shared" si="342"/>
        <v>BQ$13</v>
      </c>
      <c r="BR442" s="175" t="str">
        <f t="shared" si="342"/>
        <v>BR$13</v>
      </c>
      <c r="BS442" s="175" t="str">
        <f t="shared" si="342"/>
        <v>BS$13</v>
      </c>
      <c r="BT442" s="175" t="str">
        <f t="shared" si="342"/>
        <v>BT$13</v>
      </c>
      <c r="BU442" s="175" t="str">
        <f t="shared" si="342"/>
        <v>BU$13</v>
      </c>
      <c r="BV442" s="175" t="str">
        <f t="shared" si="342"/>
        <v>BV$13</v>
      </c>
      <c r="BW442" s="175" t="str">
        <f t="shared" si="342"/>
        <v>BW$13</v>
      </c>
      <c r="BX442" s="175" t="str">
        <f t="shared" si="342"/>
        <v>BX$13</v>
      </c>
      <c r="BY442" s="175" t="str">
        <f t="shared" si="342"/>
        <v>BY$13</v>
      </c>
      <c r="BZ442" s="175" t="str">
        <f t="shared" si="342"/>
        <v>BZ$13</v>
      </c>
      <c r="CA442" s="175" t="str">
        <f t="shared" si="342"/>
        <v>CA$13</v>
      </c>
      <c r="CB442" s="175" t="str">
        <f t="shared" si="342"/>
        <v>CB$13</v>
      </c>
      <c r="CC442" s="175" t="str">
        <f t="shared" si="342"/>
        <v>CC$13</v>
      </c>
      <c r="CD442" s="175" t="str">
        <f t="shared" si="342"/>
        <v>CD$13</v>
      </c>
      <c r="CE442" s="175" t="str">
        <f t="shared" si="342"/>
        <v>CE$13</v>
      </c>
      <c r="CF442" s="175" t="str">
        <f t="shared" ref="CF442:CK442" si="343">CF418</f>
        <v>CF$13</v>
      </c>
      <c r="CG442" s="175" t="str">
        <f t="shared" si="343"/>
        <v>CG$13</v>
      </c>
      <c r="CH442" s="175" t="str">
        <f t="shared" si="343"/>
        <v>CH$13</v>
      </c>
      <c r="CI442" s="175" t="str">
        <f t="shared" si="343"/>
        <v>CI$13</v>
      </c>
      <c r="CJ442" s="175" t="str">
        <f t="shared" si="343"/>
        <v>CJ$13</v>
      </c>
      <c r="CK442" s="175" t="str">
        <f t="shared" si="343"/>
        <v>CK$13</v>
      </c>
      <c r="CL442" s="175" t="str">
        <f t="shared" ref="CL442" si="344">CL418</f>
        <v>CL$13</v>
      </c>
    </row>
    <row r="443" spans="2:90" x14ac:dyDescent="0.4">
      <c r="B443" s="187" t="str">
        <f>B423</f>
        <v>Rolling fixed term debt - multiple borrowings w/ annual control:</v>
      </c>
      <c r="D443" t="s">
        <v>850</v>
      </c>
      <c r="E443" s="8" t="str">
        <f t="shared" si="318"/>
        <v>443 DTERMY-PV</v>
      </c>
      <c r="G443" t="s">
        <v>332</v>
      </c>
      <c r="H443" s="12"/>
      <c r="I443" s="60"/>
      <c r="J443" s="60"/>
      <c r="K443" s="15"/>
      <c r="L443" s="15"/>
      <c r="M443" s="15"/>
      <c r="N443" s="15"/>
      <c r="O443" s="15"/>
      <c r="P443" s="15"/>
      <c r="R443" s="15"/>
      <c r="S443" s="175">
        <f t="shared" ref="S443" si="345">S419</f>
        <v>0</v>
      </c>
      <c r="T443" s="175">
        <f t="shared" ref="T443:AY443" si="346">T419</f>
        <v>0</v>
      </c>
      <c r="U443" s="175">
        <f t="shared" si="346"/>
        <v>0</v>
      </c>
      <c r="V443" s="175">
        <f t="shared" si="346"/>
        <v>0</v>
      </c>
      <c r="W443" s="175">
        <f t="shared" si="346"/>
        <v>0</v>
      </c>
      <c r="X443" s="175">
        <f t="shared" si="346"/>
        <v>0</v>
      </c>
      <c r="Y443" s="175">
        <f t="shared" si="346"/>
        <v>0</v>
      </c>
      <c r="Z443" s="175">
        <f t="shared" si="346"/>
        <v>0</v>
      </c>
      <c r="AA443" s="175">
        <f t="shared" si="346"/>
        <v>0</v>
      </c>
      <c r="AB443" s="175">
        <f t="shared" si="346"/>
        <v>0</v>
      </c>
      <c r="AC443" s="175">
        <f t="shared" si="346"/>
        <v>0</v>
      </c>
      <c r="AD443" s="175">
        <f t="shared" si="346"/>
        <v>0</v>
      </c>
      <c r="AE443" s="175">
        <f t="shared" si="346"/>
        <v>0</v>
      </c>
      <c r="AF443" s="175">
        <f t="shared" si="346"/>
        <v>0</v>
      </c>
      <c r="AG443" s="175">
        <f t="shared" si="346"/>
        <v>0</v>
      </c>
      <c r="AH443" s="175">
        <f t="shared" si="346"/>
        <v>0</v>
      </c>
      <c r="AI443" s="175">
        <f t="shared" si="346"/>
        <v>0</v>
      </c>
      <c r="AJ443" s="175">
        <f t="shared" si="346"/>
        <v>0</v>
      </c>
      <c r="AK443" s="175">
        <f t="shared" si="346"/>
        <v>0</v>
      </c>
      <c r="AL443" s="175">
        <f t="shared" si="346"/>
        <v>0</v>
      </c>
      <c r="AM443" s="175">
        <f t="shared" si="346"/>
        <v>0</v>
      </c>
      <c r="AN443" s="175">
        <f t="shared" si="346"/>
        <v>0</v>
      </c>
      <c r="AO443" s="175">
        <f t="shared" si="346"/>
        <v>0</v>
      </c>
      <c r="AP443" s="175">
        <f t="shared" si="346"/>
        <v>0</v>
      </c>
      <c r="AQ443" s="175">
        <f t="shared" si="346"/>
        <v>0</v>
      </c>
      <c r="AR443" s="175">
        <f t="shared" si="346"/>
        <v>0</v>
      </c>
      <c r="AS443" s="175">
        <f t="shared" si="346"/>
        <v>0</v>
      </c>
      <c r="AT443" s="175">
        <f t="shared" si="346"/>
        <v>0</v>
      </c>
      <c r="AU443" s="175">
        <f t="shared" si="346"/>
        <v>0</v>
      </c>
      <c r="AV443" s="175">
        <f t="shared" si="346"/>
        <v>0</v>
      </c>
      <c r="AW443" s="175">
        <f t="shared" si="346"/>
        <v>0</v>
      </c>
      <c r="AX443" s="175">
        <f t="shared" si="346"/>
        <v>0</v>
      </c>
      <c r="AY443" s="175">
        <f t="shared" si="346"/>
        <v>0</v>
      </c>
      <c r="AZ443" s="175">
        <f t="shared" ref="AZ443:CE443" si="347">AZ419</f>
        <v>0</v>
      </c>
      <c r="BA443" s="175">
        <f t="shared" si="347"/>
        <v>0</v>
      </c>
      <c r="BB443" s="175">
        <f t="shared" si="347"/>
        <v>0</v>
      </c>
      <c r="BC443" s="175">
        <f t="shared" si="347"/>
        <v>0</v>
      </c>
      <c r="BD443" s="175">
        <f t="shared" si="347"/>
        <v>0</v>
      </c>
      <c r="BE443" s="175">
        <f t="shared" si="347"/>
        <v>0</v>
      </c>
      <c r="BF443" s="175">
        <f t="shared" si="347"/>
        <v>0</v>
      </c>
      <c r="BG443" s="175">
        <f t="shared" si="347"/>
        <v>0</v>
      </c>
      <c r="BH443" s="175">
        <f t="shared" si="347"/>
        <v>0</v>
      </c>
      <c r="BI443" s="175">
        <f t="shared" si="347"/>
        <v>0</v>
      </c>
      <c r="BJ443" s="175">
        <f t="shared" si="347"/>
        <v>0</v>
      </c>
      <c r="BK443" s="175">
        <f t="shared" si="347"/>
        <v>0</v>
      </c>
      <c r="BL443" s="175">
        <f t="shared" si="347"/>
        <v>0</v>
      </c>
      <c r="BM443" s="175">
        <f t="shared" si="347"/>
        <v>0</v>
      </c>
      <c r="BN443" s="175">
        <f t="shared" si="347"/>
        <v>0</v>
      </c>
      <c r="BO443" s="175">
        <f t="shared" si="347"/>
        <v>0</v>
      </c>
      <c r="BP443" s="175">
        <f t="shared" si="347"/>
        <v>0</v>
      </c>
      <c r="BQ443" s="175">
        <f t="shared" si="347"/>
        <v>0</v>
      </c>
      <c r="BR443" s="175">
        <f t="shared" si="347"/>
        <v>0</v>
      </c>
      <c r="BS443" s="175">
        <f t="shared" si="347"/>
        <v>0</v>
      </c>
      <c r="BT443" s="175">
        <f t="shared" si="347"/>
        <v>0</v>
      </c>
      <c r="BU443" s="175">
        <f t="shared" si="347"/>
        <v>0</v>
      </c>
      <c r="BV443" s="175">
        <f t="shared" si="347"/>
        <v>0</v>
      </c>
      <c r="BW443" s="175">
        <f t="shared" si="347"/>
        <v>0</v>
      </c>
      <c r="BX443" s="175">
        <f t="shared" si="347"/>
        <v>0</v>
      </c>
      <c r="BY443" s="175">
        <f t="shared" si="347"/>
        <v>0</v>
      </c>
      <c r="BZ443" s="175">
        <f t="shared" si="347"/>
        <v>0</v>
      </c>
      <c r="CA443" s="175">
        <f t="shared" si="347"/>
        <v>0</v>
      </c>
      <c r="CB443" s="175">
        <f t="shared" si="347"/>
        <v>0</v>
      </c>
      <c r="CC443" s="175">
        <f t="shared" si="347"/>
        <v>0</v>
      </c>
      <c r="CD443" s="175">
        <f t="shared" si="347"/>
        <v>0</v>
      </c>
      <c r="CE443" s="175">
        <f t="shared" si="347"/>
        <v>0</v>
      </c>
      <c r="CF443" s="175">
        <f t="shared" ref="CF443:CK443" si="348">CF419</f>
        <v>0</v>
      </c>
      <c r="CG443" s="175">
        <f t="shared" si="348"/>
        <v>0</v>
      </c>
      <c r="CH443" s="175">
        <f t="shared" si="348"/>
        <v>0</v>
      </c>
      <c r="CI443" s="175">
        <f t="shared" si="348"/>
        <v>0</v>
      </c>
      <c r="CJ443" s="175">
        <f t="shared" si="348"/>
        <v>0</v>
      </c>
      <c r="CK443" s="175">
        <f t="shared" si="348"/>
        <v>0</v>
      </c>
      <c r="CL443" s="175">
        <f t="shared" ref="CL443" si="349">CL419</f>
        <v>0</v>
      </c>
    </row>
    <row r="444" spans="2:90" x14ac:dyDescent="0.4">
      <c r="B444" s="235" t="str">
        <f>IFERROR(SUBSTITUTE(TRIM(MID(B423, SEARCH("-", B423) + 1, LEN(B423))),":",""),"no unit")</f>
        <v>multiple borrowings w/ annual control</v>
      </c>
      <c r="D444" t="s">
        <v>850</v>
      </c>
      <c r="E444" s="8" t="str">
        <f t="shared" si="318"/>
        <v>444 DTERMY-PV</v>
      </c>
      <c r="G444" t="s">
        <v>332</v>
      </c>
      <c r="H444" s="12"/>
      <c r="I444" s="60"/>
      <c r="J444" s="60"/>
      <c r="K444" s="15"/>
      <c r="L444" s="15"/>
      <c r="M444" s="15"/>
      <c r="N444" s="15"/>
      <c r="O444" s="15"/>
      <c r="P444" s="15"/>
      <c r="R444" s="15"/>
      <c r="S444" s="175"/>
      <c r="T444" s="175"/>
      <c r="U444" s="175"/>
      <c r="V444" s="175"/>
      <c r="W444" s="175"/>
      <c r="X444" s="175"/>
      <c r="Y444" s="175"/>
      <c r="Z444" s="175"/>
      <c r="AA444" s="175"/>
      <c r="AB444" s="175"/>
      <c r="AC444" s="175"/>
      <c r="AD444" s="175"/>
      <c r="AE444" s="175"/>
      <c r="AF444" s="175"/>
      <c r="AG444" s="175"/>
      <c r="AH444" s="175"/>
      <c r="AI444" s="175"/>
      <c r="AJ444" s="175"/>
      <c r="AK444" s="175"/>
      <c r="AL444" s="175"/>
      <c r="AM444" s="175"/>
      <c r="AN444" s="175"/>
      <c r="AO444" s="175"/>
      <c r="AP444" s="175"/>
      <c r="AQ444" s="175"/>
      <c r="AR444" s="175"/>
      <c r="AS444" s="175"/>
      <c r="AT444" s="175"/>
      <c r="AU444" s="175"/>
      <c r="AV444" s="175"/>
      <c r="AW444" s="175"/>
      <c r="AX444" s="175"/>
      <c r="AY444" s="175"/>
      <c r="AZ444" s="175"/>
      <c r="BA444" s="175"/>
      <c r="BB444" s="175"/>
      <c r="BC444" s="175"/>
      <c r="BD444" s="175"/>
      <c r="BE444" s="175"/>
      <c r="BF444" s="175"/>
      <c r="BG444" s="175"/>
      <c r="BH444" s="175"/>
      <c r="BI444" s="175"/>
      <c r="BJ444" s="175"/>
      <c r="BK444" s="175"/>
      <c r="BL444" s="175"/>
      <c r="BM444" s="175"/>
      <c r="BN444" s="175"/>
      <c r="BO444" s="175"/>
      <c r="BP444" s="175"/>
      <c r="BQ444" s="175"/>
      <c r="BR444" s="175"/>
      <c r="BS444" s="175"/>
      <c r="BT444" s="175"/>
      <c r="BU444" s="175"/>
      <c r="BV444" s="175"/>
      <c r="BW444" s="175"/>
      <c r="BX444" s="175"/>
      <c r="BY444" s="175"/>
      <c r="BZ444" s="175"/>
      <c r="CA444" s="175"/>
      <c r="CB444" s="175"/>
      <c r="CC444" s="175"/>
      <c r="CD444" s="175"/>
      <c r="CE444" s="175"/>
      <c r="CF444" s="175"/>
      <c r="CG444" s="175"/>
      <c r="CH444" s="175"/>
      <c r="CI444" s="175"/>
      <c r="CJ444" s="175"/>
      <c r="CK444" s="175"/>
      <c r="CL444" s="175"/>
    </row>
    <row r="445" spans="2:90" x14ac:dyDescent="0.4">
      <c r="B445" s="187" t="str">
        <f>B421</f>
        <v>Secondary revenue driver</v>
      </c>
      <c r="D445" t="s">
        <v>850</v>
      </c>
      <c r="E445" s="8" t="str">
        <f t="shared" si="318"/>
        <v>445 DTERMY-PV</v>
      </c>
      <c r="G445" t="s">
        <v>332</v>
      </c>
      <c r="H445" s="90"/>
      <c r="I445" s="209"/>
      <c r="J445" s="209"/>
      <c r="K445" s="210"/>
      <c r="L445" s="210"/>
      <c r="M445" s="210"/>
      <c r="N445" s="210"/>
      <c r="O445" s="210"/>
      <c r="P445" s="210"/>
      <c r="R445" s="210"/>
      <c r="S445" s="4" t="str">
        <f t="shared" ref="S445" si="350">ADDRESS(ROW(S435),COLUMN(S435),2)</f>
        <v>S$435</v>
      </c>
      <c r="T445" s="4" t="str">
        <f t="shared" ref="T445:AX445" si="351">ADDRESS(ROW(T435),COLUMN(T435),2)</f>
        <v>T$435</v>
      </c>
      <c r="U445" s="4" t="str">
        <f t="shared" si="351"/>
        <v>U$435</v>
      </c>
      <c r="V445" s="4" t="str">
        <f t="shared" si="351"/>
        <v>V$435</v>
      </c>
      <c r="W445" s="4" t="str">
        <f t="shared" si="351"/>
        <v>W$435</v>
      </c>
      <c r="X445" s="4" t="str">
        <f t="shared" si="351"/>
        <v>X$435</v>
      </c>
      <c r="Y445" s="4" t="str">
        <f t="shared" si="351"/>
        <v>Y$435</v>
      </c>
      <c r="Z445" s="4" t="str">
        <f t="shared" si="351"/>
        <v>Z$435</v>
      </c>
      <c r="AA445" s="4" t="str">
        <f t="shared" si="351"/>
        <v>AA$435</v>
      </c>
      <c r="AB445" s="4" t="str">
        <f t="shared" si="351"/>
        <v>AB$435</v>
      </c>
      <c r="AC445" s="4" t="str">
        <f t="shared" si="351"/>
        <v>AC$435</v>
      </c>
      <c r="AD445" s="4" t="str">
        <f t="shared" si="351"/>
        <v>AD$435</v>
      </c>
      <c r="AE445" s="4" t="str">
        <f t="shared" si="351"/>
        <v>AE$435</v>
      </c>
      <c r="AF445" s="4" t="str">
        <f t="shared" si="351"/>
        <v>AF$435</v>
      </c>
      <c r="AG445" s="4" t="str">
        <f t="shared" si="351"/>
        <v>AG$435</v>
      </c>
      <c r="AH445" s="4" t="str">
        <f t="shared" si="351"/>
        <v>AH$435</v>
      </c>
      <c r="AI445" s="4" t="str">
        <f t="shared" si="351"/>
        <v>AI$435</v>
      </c>
      <c r="AJ445" s="4" t="str">
        <f t="shared" si="351"/>
        <v>AJ$435</v>
      </c>
      <c r="AK445" s="4" t="str">
        <f t="shared" si="351"/>
        <v>AK$435</v>
      </c>
      <c r="AL445" s="4" t="str">
        <f t="shared" si="351"/>
        <v>AL$435</v>
      </c>
      <c r="AM445" s="4" t="str">
        <f t="shared" si="351"/>
        <v>AM$435</v>
      </c>
      <c r="AN445" s="4" t="str">
        <f t="shared" si="351"/>
        <v>AN$435</v>
      </c>
      <c r="AO445" s="4" t="str">
        <f t="shared" si="351"/>
        <v>AO$435</v>
      </c>
      <c r="AP445" s="4" t="str">
        <f t="shared" si="351"/>
        <v>AP$435</v>
      </c>
      <c r="AQ445" s="4" t="str">
        <f t="shared" si="351"/>
        <v>AQ$435</v>
      </c>
      <c r="AR445" s="4" t="str">
        <f t="shared" si="351"/>
        <v>AR$435</v>
      </c>
      <c r="AS445" s="4" t="str">
        <f t="shared" si="351"/>
        <v>AS$435</v>
      </c>
      <c r="AT445" s="4" t="str">
        <f t="shared" si="351"/>
        <v>AT$435</v>
      </c>
      <c r="AU445" s="4" t="str">
        <f t="shared" si="351"/>
        <v>AU$435</v>
      </c>
      <c r="AV445" s="4" t="str">
        <f t="shared" si="351"/>
        <v>AV$435</v>
      </c>
      <c r="AW445" s="4" t="str">
        <f t="shared" si="351"/>
        <v>AW$435</v>
      </c>
      <c r="AX445" s="4" t="str">
        <f t="shared" si="351"/>
        <v>AX$435</v>
      </c>
      <c r="AY445" s="4" t="str">
        <f t="shared" ref="AY445:CD445" si="352">ADDRESS(ROW(AY435),COLUMN(AY435),2)</f>
        <v>AY$435</v>
      </c>
      <c r="AZ445" s="4" t="str">
        <f t="shared" si="352"/>
        <v>AZ$435</v>
      </c>
      <c r="BA445" s="4" t="str">
        <f t="shared" si="352"/>
        <v>BA$435</v>
      </c>
      <c r="BB445" s="4" t="str">
        <f t="shared" si="352"/>
        <v>BB$435</v>
      </c>
      <c r="BC445" s="4" t="str">
        <f t="shared" si="352"/>
        <v>BC$435</v>
      </c>
      <c r="BD445" s="4" t="str">
        <f t="shared" si="352"/>
        <v>BD$435</v>
      </c>
      <c r="BE445" s="4" t="str">
        <f t="shared" si="352"/>
        <v>BE$435</v>
      </c>
      <c r="BF445" s="4" t="str">
        <f t="shared" si="352"/>
        <v>BF$435</v>
      </c>
      <c r="BG445" s="4" t="str">
        <f t="shared" si="352"/>
        <v>BG$435</v>
      </c>
      <c r="BH445" s="4" t="str">
        <f t="shared" si="352"/>
        <v>BH$435</v>
      </c>
      <c r="BI445" s="4" t="str">
        <f t="shared" si="352"/>
        <v>BI$435</v>
      </c>
      <c r="BJ445" s="4" t="str">
        <f t="shared" si="352"/>
        <v>BJ$435</v>
      </c>
      <c r="BK445" s="4" t="str">
        <f t="shared" si="352"/>
        <v>BK$435</v>
      </c>
      <c r="BL445" s="4" t="str">
        <f t="shared" si="352"/>
        <v>BL$435</v>
      </c>
      <c r="BM445" s="4" t="str">
        <f t="shared" si="352"/>
        <v>BM$435</v>
      </c>
      <c r="BN445" s="4" t="str">
        <f t="shared" si="352"/>
        <v>BN$435</v>
      </c>
      <c r="BO445" s="4" t="str">
        <f t="shared" si="352"/>
        <v>BO$435</v>
      </c>
      <c r="BP445" s="4" t="str">
        <f t="shared" si="352"/>
        <v>BP$435</v>
      </c>
      <c r="BQ445" s="4" t="str">
        <f t="shared" si="352"/>
        <v>BQ$435</v>
      </c>
      <c r="BR445" s="4" t="str">
        <f t="shared" si="352"/>
        <v>BR$435</v>
      </c>
      <c r="BS445" s="4" t="str">
        <f t="shared" si="352"/>
        <v>BS$435</v>
      </c>
      <c r="BT445" s="4" t="str">
        <f t="shared" si="352"/>
        <v>BT$435</v>
      </c>
      <c r="BU445" s="4" t="str">
        <f t="shared" si="352"/>
        <v>BU$435</v>
      </c>
      <c r="BV445" s="4" t="str">
        <f t="shared" si="352"/>
        <v>BV$435</v>
      </c>
      <c r="BW445" s="4" t="str">
        <f t="shared" si="352"/>
        <v>BW$435</v>
      </c>
      <c r="BX445" s="4" t="str">
        <f t="shared" si="352"/>
        <v>BX$435</v>
      </c>
      <c r="BY445" s="4" t="str">
        <f t="shared" si="352"/>
        <v>BY$435</v>
      </c>
      <c r="BZ445" s="4" t="str">
        <f t="shared" si="352"/>
        <v>BZ$435</v>
      </c>
      <c r="CA445" s="4" t="str">
        <f t="shared" si="352"/>
        <v>CA$435</v>
      </c>
      <c r="CB445" s="4" t="str">
        <f t="shared" si="352"/>
        <v>CB$435</v>
      </c>
      <c r="CC445" s="4" t="str">
        <f t="shared" si="352"/>
        <v>CC$435</v>
      </c>
      <c r="CD445" s="4" t="str">
        <f t="shared" si="352"/>
        <v>CD$435</v>
      </c>
      <c r="CE445" s="4" t="str">
        <f t="shared" ref="CE445:CK445" si="353">ADDRESS(ROW(CE435),COLUMN(CE435),2)</f>
        <v>CE$435</v>
      </c>
      <c r="CF445" s="4" t="str">
        <f t="shared" si="353"/>
        <v>CF$435</v>
      </c>
      <c r="CG445" s="4" t="str">
        <f t="shared" si="353"/>
        <v>CG$435</v>
      </c>
      <c r="CH445" s="4" t="str">
        <f t="shared" si="353"/>
        <v>CH$435</v>
      </c>
      <c r="CI445" s="4" t="str">
        <f t="shared" si="353"/>
        <v>CI$435</v>
      </c>
      <c r="CJ445" s="4" t="str">
        <f t="shared" si="353"/>
        <v>CJ$435</v>
      </c>
      <c r="CK445" s="4" t="str">
        <f t="shared" si="353"/>
        <v>CK$435</v>
      </c>
      <c r="CL445" s="4" t="str">
        <f t="shared" ref="CL445" si="354">ADDRESS(ROW(CL435),COLUMN(CL435),2)</f>
        <v>CL$435</v>
      </c>
    </row>
    <row r="446" spans="2:90" x14ac:dyDescent="0.4">
      <c r="B446" s="132" t="str">
        <f>B422</f>
        <v>Secondary volume driver</v>
      </c>
      <c r="D446" t="s">
        <v>850</v>
      </c>
      <c r="E446" s="8" t="str">
        <f t="shared" si="318"/>
        <v>446 DTERMY-PV</v>
      </c>
      <c r="G446" t="s">
        <v>332</v>
      </c>
      <c r="H446" s="12"/>
      <c r="I446" s="60"/>
      <c r="J446" s="60"/>
      <c r="K446" s="15"/>
      <c r="L446" s="15"/>
      <c r="M446" s="15"/>
      <c r="N446" s="15"/>
      <c r="O446" s="15"/>
      <c r="P446" s="15"/>
      <c r="R446" s="15"/>
      <c r="S446" s="175" t="str">
        <f t="shared" ref="S446" si="355">S422</f>
        <v>S$15</v>
      </c>
      <c r="T446" s="175" t="str">
        <f t="shared" ref="T446:AX446" si="356">T422</f>
        <v>T$15</v>
      </c>
      <c r="U446" s="175" t="str">
        <f t="shared" si="356"/>
        <v>U$15</v>
      </c>
      <c r="V446" s="175" t="str">
        <f t="shared" si="356"/>
        <v>V$15</v>
      </c>
      <c r="W446" s="175" t="str">
        <f t="shared" si="356"/>
        <v>W$15</v>
      </c>
      <c r="X446" s="175" t="str">
        <f t="shared" si="356"/>
        <v>X$15</v>
      </c>
      <c r="Y446" s="175" t="str">
        <f t="shared" si="356"/>
        <v>Y$15</v>
      </c>
      <c r="Z446" s="175" t="str">
        <f t="shared" si="356"/>
        <v>Z$15</v>
      </c>
      <c r="AA446" s="175" t="str">
        <f t="shared" si="356"/>
        <v>AA$15</v>
      </c>
      <c r="AB446" s="175" t="str">
        <f t="shared" si="356"/>
        <v>AB$15</v>
      </c>
      <c r="AC446" s="175" t="str">
        <f t="shared" si="356"/>
        <v>AC$15</v>
      </c>
      <c r="AD446" s="175" t="str">
        <f t="shared" si="356"/>
        <v>AD$15</v>
      </c>
      <c r="AE446" s="175" t="str">
        <f t="shared" si="356"/>
        <v>AE$15</v>
      </c>
      <c r="AF446" s="175" t="str">
        <f t="shared" si="356"/>
        <v>AF$15</v>
      </c>
      <c r="AG446" s="175" t="str">
        <f t="shared" si="356"/>
        <v>AG$15</v>
      </c>
      <c r="AH446" s="175" t="str">
        <f t="shared" si="356"/>
        <v>AH$15</v>
      </c>
      <c r="AI446" s="175" t="str">
        <f t="shared" si="356"/>
        <v>AI$15</v>
      </c>
      <c r="AJ446" s="175" t="str">
        <f t="shared" si="356"/>
        <v>AJ$15</v>
      </c>
      <c r="AK446" s="175" t="str">
        <f t="shared" si="356"/>
        <v>AK$15</v>
      </c>
      <c r="AL446" s="175" t="str">
        <f t="shared" si="356"/>
        <v>AL$15</v>
      </c>
      <c r="AM446" s="175" t="str">
        <f t="shared" si="356"/>
        <v>AM$15</v>
      </c>
      <c r="AN446" s="175" t="str">
        <f t="shared" si="356"/>
        <v>AN$15</v>
      </c>
      <c r="AO446" s="175" t="str">
        <f t="shared" si="356"/>
        <v>AO$15</v>
      </c>
      <c r="AP446" s="175" t="str">
        <f t="shared" si="356"/>
        <v>AP$15</v>
      </c>
      <c r="AQ446" s="175" t="str">
        <f t="shared" si="356"/>
        <v>AQ$15</v>
      </c>
      <c r="AR446" s="175" t="str">
        <f t="shared" si="356"/>
        <v>AR$15</v>
      </c>
      <c r="AS446" s="175" t="str">
        <f t="shared" si="356"/>
        <v>AS$15</v>
      </c>
      <c r="AT446" s="175" t="str">
        <f t="shared" si="356"/>
        <v>AT$15</v>
      </c>
      <c r="AU446" s="175" t="str">
        <f t="shared" si="356"/>
        <v>AU$15</v>
      </c>
      <c r="AV446" s="175" t="str">
        <f t="shared" si="356"/>
        <v>AV$15</v>
      </c>
      <c r="AW446" s="175" t="str">
        <f t="shared" si="356"/>
        <v>AW$15</v>
      </c>
      <c r="AX446" s="175" t="str">
        <f t="shared" si="356"/>
        <v>AX$15</v>
      </c>
      <c r="AY446" s="175" t="str">
        <f t="shared" ref="AY446:CD446" si="357">AY422</f>
        <v>AY$15</v>
      </c>
      <c r="AZ446" s="175" t="str">
        <f t="shared" si="357"/>
        <v>AZ$15</v>
      </c>
      <c r="BA446" s="175" t="str">
        <f t="shared" si="357"/>
        <v>BA$15</v>
      </c>
      <c r="BB446" s="175" t="str">
        <f t="shared" si="357"/>
        <v>BB$15</v>
      </c>
      <c r="BC446" s="175" t="str">
        <f t="shared" si="357"/>
        <v>BC$15</v>
      </c>
      <c r="BD446" s="175" t="str">
        <f t="shared" si="357"/>
        <v>BD$15</v>
      </c>
      <c r="BE446" s="175" t="str">
        <f t="shared" si="357"/>
        <v>BE$15</v>
      </c>
      <c r="BF446" s="175" t="str">
        <f t="shared" si="357"/>
        <v>BF$15</v>
      </c>
      <c r="BG446" s="175" t="str">
        <f t="shared" si="357"/>
        <v>BG$15</v>
      </c>
      <c r="BH446" s="175" t="str">
        <f t="shared" si="357"/>
        <v>BH$15</v>
      </c>
      <c r="BI446" s="175" t="str">
        <f t="shared" si="357"/>
        <v>BI$15</v>
      </c>
      <c r="BJ446" s="175" t="str">
        <f t="shared" si="357"/>
        <v>BJ$15</v>
      </c>
      <c r="BK446" s="175" t="str">
        <f t="shared" si="357"/>
        <v>BK$15</v>
      </c>
      <c r="BL446" s="175" t="str">
        <f t="shared" si="357"/>
        <v>BL$15</v>
      </c>
      <c r="BM446" s="175" t="str">
        <f t="shared" si="357"/>
        <v>BM$15</v>
      </c>
      <c r="BN446" s="175" t="str">
        <f t="shared" si="357"/>
        <v>BN$15</v>
      </c>
      <c r="BO446" s="175" t="str">
        <f t="shared" si="357"/>
        <v>BO$15</v>
      </c>
      <c r="BP446" s="175" t="str">
        <f t="shared" si="357"/>
        <v>BP$15</v>
      </c>
      <c r="BQ446" s="175" t="str">
        <f t="shared" si="357"/>
        <v>BQ$15</v>
      </c>
      <c r="BR446" s="175" t="str">
        <f t="shared" si="357"/>
        <v>BR$15</v>
      </c>
      <c r="BS446" s="175" t="str">
        <f t="shared" si="357"/>
        <v>BS$15</v>
      </c>
      <c r="BT446" s="175" t="str">
        <f t="shared" si="357"/>
        <v>BT$15</v>
      </c>
      <c r="BU446" s="175" t="str">
        <f t="shared" si="357"/>
        <v>BU$15</v>
      </c>
      <c r="BV446" s="175" t="str">
        <f t="shared" si="357"/>
        <v>BV$15</v>
      </c>
      <c r="BW446" s="175" t="str">
        <f t="shared" si="357"/>
        <v>BW$15</v>
      </c>
      <c r="BX446" s="175" t="str">
        <f t="shared" si="357"/>
        <v>BX$15</v>
      </c>
      <c r="BY446" s="175" t="str">
        <f t="shared" si="357"/>
        <v>BY$15</v>
      </c>
      <c r="BZ446" s="175" t="str">
        <f t="shared" si="357"/>
        <v>BZ$15</v>
      </c>
      <c r="CA446" s="175" t="str">
        <f t="shared" si="357"/>
        <v>CA$15</v>
      </c>
      <c r="CB446" s="175" t="str">
        <f t="shared" si="357"/>
        <v>CB$15</v>
      </c>
      <c r="CC446" s="175" t="str">
        <f t="shared" si="357"/>
        <v>CC$15</v>
      </c>
      <c r="CD446" s="175" t="str">
        <f t="shared" si="357"/>
        <v>CD$15</v>
      </c>
      <c r="CE446" s="175" t="str">
        <f t="shared" ref="CE446:CK446" si="358">CE422</f>
        <v>CE$15</v>
      </c>
      <c r="CF446" s="175" t="str">
        <f t="shared" si="358"/>
        <v>CF$15</v>
      </c>
      <c r="CG446" s="175" t="str">
        <f t="shared" si="358"/>
        <v>CG$15</v>
      </c>
      <c r="CH446" s="175" t="str">
        <f t="shared" si="358"/>
        <v>CH$15</v>
      </c>
      <c r="CI446" s="175" t="str">
        <f t="shared" si="358"/>
        <v>CI$15</v>
      </c>
      <c r="CJ446" s="175" t="str">
        <f t="shared" si="358"/>
        <v>CJ$15</v>
      </c>
      <c r="CK446" s="175" t="str">
        <f t="shared" si="358"/>
        <v>CK$15</v>
      </c>
      <c r="CL446" s="175" t="str">
        <f t="shared" ref="CL446" si="359">CL422</f>
        <v>CL$15</v>
      </c>
    </row>
    <row r="447" spans="2:90" x14ac:dyDescent="0.4">
      <c r="B447" s="171" t="s">
        <v>490</v>
      </c>
      <c r="E447" s="8"/>
      <c r="H447" s="170"/>
      <c r="I447" s="172"/>
      <c r="J447" s="172"/>
      <c r="K447" s="193"/>
      <c r="L447" s="193"/>
      <c r="M447" s="193"/>
      <c r="N447" s="193"/>
      <c r="O447" s="193"/>
      <c r="P447" s="193"/>
      <c r="R447" s="194"/>
      <c r="S447" s="170"/>
      <c r="T447" s="170"/>
      <c r="U447" s="170"/>
      <c r="V447" s="170"/>
      <c r="W447" s="170"/>
      <c r="X447" s="170"/>
      <c r="Y447" s="170"/>
      <c r="Z447" s="170"/>
      <c r="AA447" s="170"/>
      <c r="AB447" s="170"/>
      <c r="AC447" s="170"/>
      <c r="AD447" s="170"/>
      <c r="AE447" s="170"/>
      <c r="AF447" s="170"/>
      <c r="AG447" s="170"/>
      <c r="AH447" s="170"/>
      <c r="AI447" s="170"/>
      <c r="AJ447" s="170"/>
      <c r="AK447" s="170"/>
      <c r="AL447" s="170"/>
      <c r="AM447" s="170"/>
      <c r="AN447" s="170"/>
      <c r="AO447" s="170"/>
      <c r="AP447" s="170"/>
      <c r="AQ447" s="170"/>
      <c r="AR447" s="170"/>
      <c r="AS447" s="170"/>
      <c r="AT447" s="170"/>
      <c r="AU447" s="170"/>
      <c r="AV447" s="170"/>
      <c r="AW447" s="170"/>
      <c r="AX447" s="170"/>
      <c r="AY447" s="170"/>
      <c r="AZ447" s="170"/>
      <c r="BA447" s="170"/>
      <c r="BB447" s="170"/>
      <c r="BC447" s="170"/>
      <c r="BD447" s="170"/>
      <c r="BE447" s="170"/>
      <c r="BF447" s="170"/>
      <c r="BG447" s="170"/>
      <c r="BH447" s="170"/>
      <c r="BI447" s="170"/>
      <c r="BJ447" s="170"/>
      <c r="BK447" s="170"/>
      <c r="BL447" s="170"/>
      <c r="BM447" s="170"/>
      <c r="BN447" s="170"/>
      <c r="BO447" s="170"/>
      <c r="BP447" s="170"/>
      <c r="BQ447" s="170"/>
      <c r="BR447" s="170"/>
      <c r="BS447" s="170"/>
      <c r="BT447" s="170"/>
      <c r="BU447" s="170"/>
      <c r="BV447" s="170"/>
      <c r="BW447" s="170"/>
      <c r="BX447" s="170"/>
      <c r="BY447" s="170"/>
      <c r="BZ447" s="170"/>
      <c r="CA447" s="170"/>
      <c r="CB447" s="170"/>
      <c r="CC447" s="170"/>
      <c r="CD447" s="170"/>
      <c r="CE447" s="170"/>
      <c r="CF447" s="170"/>
      <c r="CG447" s="170"/>
      <c r="CH447" s="170"/>
      <c r="CI447" s="170"/>
      <c r="CJ447" s="170"/>
      <c r="CK447" s="170"/>
      <c r="CL447" s="170"/>
    </row>
    <row r="448" spans="2:90" x14ac:dyDescent="0.4">
      <c r="B448" s="171" t="s">
        <v>492</v>
      </c>
      <c r="E448" s="8"/>
      <c r="H448" s="170"/>
      <c r="I448" s="172"/>
      <c r="J448" s="172"/>
      <c r="K448" s="193"/>
      <c r="L448" s="193"/>
      <c r="M448" s="193"/>
      <c r="N448" s="193"/>
      <c r="O448" s="193"/>
      <c r="P448" s="193"/>
      <c r="R448" s="194"/>
      <c r="S448" s="170"/>
      <c r="T448" s="170"/>
      <c r="U448" s="170"/>
      <c r="V448" s="170"/>
      <c r="W448" s="170"/>
      <c r="X448" s="170"/>
      <c r="Y448" s="170"/>
      <c r="Z448" s="170"/>
      <c r="AA448" s="170"/>
      <c r="AB448" s="170"/>
      <c r="AC448" s="170"/>
      <c r="AD448" s="170"/>
      <c r="AE448" s="170"/>
      <c r="AF448" s="170"/>
      <c r="AG448" s="170"/>
      <c r="AH448" s="170"/>
      <c r="AI448" s="170"/>
      <c r="AJ448" s="170"/>
      <c r="AK448" s="170"/>
      <c r="AL448" s="170"/>
      <c r="AM448" s="170"/>
      <c r="AN448" s="170"/>
      <c r="AO448" s="170"/>
      <c r="AP448" s="170"/>
      <c r="AQ448" s="170"/>
      <c r="AR448" s="170"/>
      <c r="AS448" s="170"/>
      <c r="AT448" s="170"/>
      <c r="AU448" s="170"/>
      <c r="AV448" s="170"/>
      <c r="AW448" s="170"/>
      <c r="AX448" s="170"/>
      <c r="AY448" s="170"/>
      <c r="AZ448" s="170"/>
      <c r="BA448" s="170"/>
      <c r="BB448" s="170"/>
      <c r="BC448" s="170"/>
      <c r="BD448" s="170"/>
      <c r="BE448" s="170"/>
      <c r="BF448" s="170"/>
      <c r="BG448" s="170"/>
      <c r="BH448" s="170"/>
      <c r="BI448" s="170"/>
      <c r="BJ448" s="170"/>
      <c r="BK448" s="170"/>
      <c r="BL448" s="170"/>
      <c r="BM448" s="170"/>
      <c r="BN448" s="170"/>
      <c r="BO448" s="170"/>
      <c r="BP448" s="170"/>
      <c r="BQ448" s="170"/>
      <c r="BR448" s="170"/>
      <c r="BS448" s="170"/>
      <c r="BT448" s="170"/>
      <c r="BU448" s="170"/>
      <c r="BV448" s="170"/>
      <c r="BW448" s="170"/>
      <c r="BX448" s="170"/>
      <c r="BY448" s="170"/>
      <c r="BZ448" s="170"/>
      <c r="CA448" s="170"/>
      <c r="CB448" s="170"/>
      <c r="CC448" s="170"/>
      <c r="CD448" s="170"/>
      <c r="CE448" s="170"/>
      <c r="CF448" s="170"/>
      <c r="CG448" s="170"/>
      <c r="CH448" s="170"/>
      <c r="CI448" s="170"/>
      <c r="CJ448" s="170"/>
      <c r="CK448" s="170"/>
      <c r="CL448" s="170"/>
    </row>
    <row r="449" spans="2:90" x14ac:dyDescent="0.4">
      <c r="B449" s="171" t="s">
        <v>461</v>
      </c>
      <c r="E449" s="8"/>
      <c r="H449" s="170"/>
      <c r="I449" s="172"/>
      <c r="J449" s="172"/>
      <c r="K449" s="193"/>
      <c r="L449" s="193"/>
      <c r="M449" s="193"/>
      <c r="N449" s="193"/>
      <c r="O449" s="193"/>
      <c r="P449" s="193"/>
      <c r="R449" s="194"/>
      <c r="S449" s="195" t="str">
        <f t="shared" ref="S449:CD449" si="360">S$16</f>
        <v>S$12</v>
      </c>
      <c r="T449" s="195" t="str">
        <f t="shared" si="360"/>
        <v>T$12</v>
      </c>
      <c r="U449" s="195" t="str">
        <f t="shared" si="360"/>
        <v>U$12</v>
      </c>
      <c r="V449" s="195" t="str">
        <f t="shared" si="360"/>
        <v>V$12</v>
      </c>
      <c r="W449" s="195" t="str">
        <f t="shared" si="360"/>
        <v>W$12</v>
      </c>
      <c r="X449" s="195" t="str">
        <f t="shared" si="360"/>
        <v>X$12</v>
      </c>
      <c r="Y449" s="195" t="str">
        <f t="shared" si="360"/>
        <v>Y$12</v>
      </c>
      <c r="Z449" s="195" t="str">
        <f t="shared" si="360"/>
        <v>Z$12</v>
      </c>
      <c r="AA449" s="195" t="str">
        <f t="shared" si="360"/>
        <v>AA$12</v>
      </c>
      <c r="AB449" s="195" t="str">
        <f t="shared" si="360"/>
        <v>AB$12</v>
      </c>
      <c r="AC449" s="195" t="str">
        <f t="shared" si="360"/>
        <v>AC$12</v>
      </c>
      <c r="AD449" s="195" t="str">
        <f t="shared" si="360"/>
        <v>AD$12</v>
      </c>
      <c r="AE449" s="195" t="str">
        <f t="shared" si="360"/>
        <v>AE$12</v>
      </c>
      <c r="AF449" s="195" t="str">
        <f t="shared" si="360"/>
        <v>AF$12</v>
      </c>
      <c r="AG449" s="195" t="str">
        <f t="shared" si="360"/>
        <v>AG$12</v>
      </c>
      <c r="AH449" s="195" t="str">
        <f t="shared" si="360"/>
        <v>AH$12</v>
      </c>
      <c r="AI449" s="195" t="str">
        <f t="shared" si="360"/>
        <v>AI$12</v>
      </c>
      <c r="AJ449" s="195" t="str">
        <f t="shared" si="360"/>
        <v>AJ$12</v>
      </c>
      <c r="AK449" s="195" t="str">
        <f t="shared" si="360"/>
        <v>AK$12</v>
      </c>
      <c r="AL449" s="195" t="str">
        <f t="shared" si="360"/>
        <v>AL$12</v>
      </c>
      <c r="AM449" s="195" t="str">
        <f t="shared" si="360"/>
        <v>AM$12</v>
      </c>
      <c r="AN449" s="195" t="str">
        <f t="shared" si="360"/>
        <v>AN$12</v>
      </c>
      <c r="AO449" s="195" t="str">
        <f t="shared" si="360"/>
        <v>AO$12</v>
      </c>
      <c r="AP449" s="195" t="str">
        <f t="shared" si="360"/>
        <v>AP$12</v>
      </c>
      <c r="AQ449" s="195" t="str">
        <f t="shared" si="360"/>
        <v>AQ$12</v>
      </c>
      <c r="AR449" s="195" t="str">
        <f t="shared" si="360"/>
        <v>AR$12</v>
      </c>
      <c r="AS449" s="195" t="str">
        <f t="shared" si="360"/>
        <v>AS$12</v>
      </c>
      <c r="AT449" s="195" t="str">
        <f t="shared" si="360"/>
        <v>AT$12</v>
      </c>
      <c r="AU449" s="195" t="str">
        <f t="shared" si="360"/>
        <v>AU$12</v>
      </c>
      <c r="AV449" s="195" t="str">
        <f t="shared" si="360"/>
        <v>AV$12</v>
      </c>
      <c r="AW449" s="195" t="str">
        <f t="shared" si="360"/>
        <v>AW$12</v>
      </c>
      <c r="AX449" s="195" t="str">
        <f t="shared" si="360"/>
        <v>AX$12</v>
      </c>
      <c r="AY449" s="195" t="str">
        <f t="shared" si="360"/>
        <v>AY$12</v>
      </c>
      <c r="AZ449" s="195" t="str">
        <f t="shared" si="360"/>
        <v>AZ$12</v>
      </c>
      <c r="BA449" s="195" t="str">
        <f t="shared" si="360"/>
        <v>BA$12</v>
      </c>
      <c r="BB449" s="195" t="str">
        <f t="shared" si="360"/>
        <v>BB$12</v>
      </c>
      <c r="BC449" s="195" t="str">
        <f t="shared" si="360"/>
        <v>BC$12</v>
      </c>
      <c r="BD449" s="195" t="str">
        <f t="shared" si="360"/>
        <v>BD$12</v>
      </c>
      <c r="BE449" s="195" t="str">
        <f t="shared" si="360"/>
        <v>BE$12</v>
      </c>
      <c r="BF449" s="195" t="str">
        <f t="shared" si="360"/>
        <v>BF$12</v>
      </c>
      <c r="BG449" s="195" t="str">
        <f t="shared" si="360"/>
        <v>BG$12</v>
      </c>
      <c r="BH449" s="195" t="str">
        <f t="shared" si="360"/>
        <v>BH$12</v>
      </c>
      <c r="BI449" s="195" t="str">
        <f t="shared" si="360"/>
        <v>BI$12</v>
      </c>
      <c r="BJ449" s="195" t="str">
        <f t="shared" si="360"/>
        <v>BJ$12</v>
      </c>
      <c r="BK449" s="195" t="str">
        <f t="shared" si="360"/>
        <v>BK$12</v>
      </c>
      <c r="BL449" s="195" t="str">
        <f t="shared" si="360"/>
        <v>BL$12</v>
      </c>
      <c r="BM449" s="195" t="str">
        <f t="shared" si="360"/>
        <v>BM$12</v>
      </c>
      <c r="BN449" s="195" t="str">
        <f t="shared" si="360"/>
        <v>BN$12</v>
      </c>
      <c r="BO449" s="195" t="str">
        <f t="shared" si="360"/>
        <v>BO$12</v>
      </c>
      <c r="BP449" s="195" t="str">
        <f t="shared" si="360"/>
        <v>BP$12</v>
      </c>
      <c r="BQ449" s="195" t="str">
        <f t="shared" si="360"/>
        <v>BQ$12</v>
      </c>
      <c r="BR449" s="195" t="str">
        <f t="shared" si="360"/>
        <v>BR$12</v>
      </c>
      <c r="BS449" s="195" t="str">
        <f t="shared" si="360"/>
        <v>BS$12</v>
      </c>
      <c r="BT449" s="195" t="str">
        <f t="shared" si="360"/>
        <v>BT$12</v>
      </c>
      <c r="BU449" s="195" t="str">
        <f t="shared" si="360"/>
        <v>BU$12</v>
      </c>
      <c r="BV449" s="195" t="str">
        <f t="shared" si="360"/>
        <v>BV$12</v>
      </c>
      <c r="BW449" s="195" t="str">
        <f t="shared" si="360"/>
        <v>BW$12</v>
      </c>
      <c r="BX449" s="195" t="str">
        <f t="shared" si="360"/>
        <v>BX$12</v>
      </c>
      <c r="BY449" s="195" t="str">
        <f t="shared" si="360"/>
        <v>BY$12</v>
      </c>
      <c r="BZ449" s="195" t="str">
        <f t="shared" si="360"/>
        <v>BZ$12</v>
      </c>
      <c r="CA449" s="195" t="str">
        <f t="shared" si="360"/>
        <v>CA$12</v>
      </c>
      <c r="CB449" s="195" t="str">
        <f t="shared" si="360"/>
        <v>CB$12</v>
      </c>
      <c r="CC449" s="195" t="str">
        <f t="shared" si="360"/>
        <v>CC$12</v>
      </c>
      <c r="CD449" s="195" t="str">
        <f t="shared" si="360"/>
        <v>CD$12</v>
      </c>
      <c r="CE449" s="195" t="str">
        <f t="shared" ref="CE449:CL449" si="361">CE$16</f>
        <v>CE$12</v>
      </c>
      <c r="CF449" s="195" t="str">
        <f t="shared" si="361"/>
        <v>CF$12</v>
      </c>
      <c r="CG449" s="195" t="str">
        <f t="shared" si="361"/>
        <v>CG$12</v>
      </c>
      <c r="CH449" s="195" t="str">
        <f t="shared" si="361"/>
        <v>CH$12</v>
      </c>
      <c r="CI449" s="195" t="str">
        <f t="shared" si="361"/>
        <v>CI$12</v>
      </c>
      <c r="CJ449" s="195" t="str">
        <f t="shared" si="361"/>
        <v>CJ$12</v>
      </c>
      <c r="CK449" s="195" t="str">
        <f t="shared" si="361"/>
        <v>CK$12</v>
      </c>
      <c r="CL449" s="195" t="str">
        <f t="shared" si="361"/>
        <v>CL$12</v>
      </c>
    </row>
    <row r="450" spans="2:90" x14ac:dyDescent="0.4">
      <c r="B450" s="171" t="s">
        <v>462</v>
      </c>
      <c r="E450" s="8"/>
      <c r="H450" s="196"/>
      <c r="I450" s="197"/>
      <c r="J450" s="197"/>
      <c r="K450" s="198"/>
      <c r="L450" s="198"/>
      <c r="M450" s="198"/>
      <c r="N450" s="198"/>
      <c r="O450" s="198"/>
      <c r="P450" s="198"/>
      <c r="R450" s="198"/>
      <c r="S450" s="195" t="str">
        <f t="shared" ref="S450:CD450" si="362">S$17</f>
        <v>S$13</v>
      </c>
      <c r="T450" s="195" t="str">
        <f t="shared" si="362"/>
        <v>T$13</v>
      </c>
      <c r="U450" s="195" t="str">
        <f t="shared" si="362"/>
        <v>U$13</v>
      </c>
      <c r="V450" s="195" t="str">
        <f t="shared" si="362"/>
        <v>V$13</v>
      </c>
      <c r="W450" s="195" t="str">
        <f t="shared" si="362"/>
        <v>W$13</v>
      </c>
      <c r="X450" s="195" t="str">
        <f t="shared" si="362"/>
        <v>X$13</v>
      </c>
      <c r="Y450" s="195" t="str">
        <f t="shared" si="362"/>
        <v>Y$13</v>
      </c>
      <c r="Z450" s="195" t="str">
        <f t="shared" si="362"/>
        <v>Z$13</v>
      </c>
      <c r="AA450" s="195" t="str">
        <f t="shared" si="362"/>
        <v>AA$13</v>
      </c>
      <c r="AB450" s="195" t="str">
        <f t="shared" si="362"/>
        <v>AB$13</v>
      </c>
      <c r="AC450" s="195" t="str">
        <f t="shared" si="362"/>
        <v>AC$13</v>
      </c>
      <c r="AD450" s="195" t="str">
        <f t="shared" si="362"/>
        <v>AD$13</v>
      </c>
      <c r="AE450" s="195" t="str">
        <f t="shared" si="362"/>
        <v>AE$13</v>
      </c>
      <c r="AF450" s="195" t="str">
        <f t="shared" si="362"/>
        <v>AF$13</v>
      </c>
      <c r="AG450" s="195" t="str">
        <f t="shared" si="362"/>
        <v>AG$13</v>
      </c>
      <c r="AH450" s="195" t="str">
        <f t="shared" si="362"/>
        <v>AH$13</v>
      </c>
      <c r="AI450" s="195" t="str">
        <f t="shared" si="362"/>
        <v>AI$13</v>
      </c>
      <c r="AJ450" s="195" t="str">
        <f t="shared" si="362"/>
        <v>AJ$13</v>
      </c>
      <c r="AK450" s="195" t="str">
        <f t="shared" si="362"/>
        <v>AK$13</v>
      </c>
      <c r="AL450" s="195" t="str">
        <f t="shared" si="362"/>
        <v>AL$13</v>
      </c>
      <c r="AM450" s="195" t="str">
        <f t="shared" si="362"/>
        <v>AM$13</v>
      </c>
      <c r="AN450" s="195" t="str">
        <f t="shared" si="362"/>
        <v>AN$13</v>
      </c>
      <c r="AO450" s="195" t="str">
        <f t="shared" si="362"/>
        <v>AO$13</v>
      </c>
      <c r="AP450" s="195" t="str">
        <f t="shared" si="362"/>
        <v>AP$13</v>
      </c>
      <c r="AQ450" s="195" t="str">
        <f t="shared" si="362"/>
        <v>AQ$13</v>
      </c>
      <c r="AR450" s="195" t="str">
        <f t="shared" si="362"/>
        <v>AR$13</v>
      </c>
      <c r="AS450" s="195" t="str">
        <f t="shared" si="362"/>
        <v>AS$13</v>
      </c>
      <c r="AT450" s="195" t="str">
        <f t="shared" si="362"/>
        <v>AT$13</v>
      </c>
      <c r="AU450" s="195" t="str">
        <f t="shared" si="362"/>
        <v>AU$13</v>
      </c>
      <c r="AV450" s="195" t="str">
        <f t="shared" si="362"/>
        <v>AV$13</v>
      </c>
      <c r="AW450" s="195" t="str">
        <f t="shared" si="362"/>
        <v>AW$13</v>
      </c>
      <c r="AX450" s="195" t="str">
        <f t="shared" si="362"/>
        <v>AX$13</v>
      </c>
      <c r="AY450" s="195" t="str">
        <f t="shared" si="362"/>
        <v>AY$13</v>
      </c>
      <c r="AZ450" s="195" t="str">
        <f t="shared" si="362"/>
        <v>AZ$13</v>
      </c>
      <c r="BA450" s="195" t="str">
        <f t="shared" si="362"/>
        <v>BA$13</v>
      </c>
      <c r="BB450" s="195" t="str">
        <f t="shared" si="362"/>
        <v>BB$13</v>
      </c>
      <c r="BC450" s="195" t="str">
        <f t="shared" si="362"/>
        <v>BC$13</v>
      </c>
      <c r="BD450" s="195" t="str">
        <f t="shared" si="362"/>
        <v>BD$13</v>
      </c>
      <c r="BE450" s="195" t="str">
        <f t="shared" si="362"/>
        <v>BE$13</v>
      </c>
      <c r="BF450" s="195" t="str">
        <f t="shared" si="362"/>
        <v>BF$13</v>
      </c>
      <c r="BG450" s="195" t="str">
        <f t="shared" si="362"/>
        <v>BG$13</v>
      </c>
      <c r="BH450" s="195" t="str">
        <f t="shared" si="362"/>
        <v>BH$13</v>
      </c>
      <c r="BI450" s="195" t="str">
        <f t="shared" si="362"/>
        <v>BI$13</v>
      </c>
      <c r="BJ450" s="195" t="str">
        <f t="shared" si="362"/>
        <v>BJ$13</v>
      </c>
      <c r="BK450" s="195" t="str">
        <f t="shared" si="362"/>
        <v>BK$13</v>
      </c>
      <c r="BL450" s="195" t="str">
        <f t="shared" si="362"/>
        <v>BL$13</v>
      </c>
      <c r="BM450" s="195" t="str">
        <f t="shared" si="362"/>
        <v>BM$13</v>
      </c>
      <c r="BN450" s="195" t="str">
        <f t="shared" si="362"/>
        <v>BN$13</v>
      </c>
      <c r="BO450" s="195" t="str">
        <f t="shared" si="362"/>
        <v>BO$13</v>
      </c>
      <c r="BP450" s="195" t="str">
        <f t="shared" si="362"/>
        <v>BP$13</v>
      </c>
      <c r="BQ450" s="195" t="str">
        <f t="shared" si="362"/>
        <v>BQ$13</v>
      </c>
      <c r="BR450" s="195" t="str">
        <f t="shared" si="362"/>
        <v>BR$13</v>
      </c>
      <c r="BS450" s="195" t="str">
        <f t="shared" si="362"/>
        <v>BS$13</v>
      </c>
      <c r="BT450" s="195" t="str">
        <f t="shared" si="362"/>
        <v>BT$13</v>
      </c>
      <c r="BU450" s="195" t="str">
        <f t="shared" si="362"/>
        <v>BU$13</v>
      </c>
      <c r="BV450" s="195" t="str">
        <f t="shared" si="362"/>
        <v>BV$13</v>
      </c>
      <c r="BW450" s="195" t="str">
        <f t="shared" si="362"/>
        <v>BW$13</v>
      </c>
      <c r="BX450" s="195" t="str">
        <f t="shared" si="362"/>
        <v>BX$13</v>
      </c>
      <c r="BY450" s="195" t="str">
        <f t="shared" si="362"/>
        <v>BY$13</v>
      </c>
      <c r="BZ450" s="195" t="str">
        <f t="shared" si="362"/>
        <v>BZ$13</v>
      </c>
      <c r="CA450" s="195" t="str">
        <f t="shared" si="362"/>
        <v>CA$13</v>
      </c>
      <c r="CB450" s="195" t="str">
        <f t="shared" si="362"/>
        <v>CB$13</v>
      </c>
      <c r="CC450" s="195" t="str">
        <f t="shared" si="362"/>
        <v>CC$13</v>
      </c>
      <c r="CD450" s="195" t="str">
        <f t="shared" si="362"/>
        <v>CD$13</v>
      </c>
      <c r="CE450" s="195" t="str">
        <f t="shared" ref="CE450:CL450" si="363">CE$17</f>
        <v>CE$13</v>
      </c>
      <c r="CF450" s="195" t="str">
        <f t="shared" si="363"/>
        <v>CF$13</v>
      </c>
      <c r="CG450" s="195" t="str">
        <f t="shared" si="363"/>
        <v>CG$13</v>
      </c>
      <c r="CH450" s="195" t="str">
        <f t="shared" si="363"/>
        <v>CH$13</v>
      </c>
      <c r="CI450" s="195" t="str">
        <f t="shared" si="363"/>
        <v>CI$13</v>
      </c>
      <c r="CJ450" s="195" t="str">
        <f t="shared" si="363"/>
        <v>CJ$13</v>
      </c>
      <c r="CK450" s="195" t="str">
        <f t="shared" si="363"/>
        <v>CK$13</v>
      </c>
      <c r="CL450" s="195" t="str">
        <f t="shared" si="363"/>
        <v>CL$13</v>
      </c>
    </row>
    <row r="451" spans="2:90" x14ac:dyDescent="0.4">
      <c r="B451" s="171" t="s">
        <v>491</v>
      </c>
      <c r="E451" s="8"/>
      <c r="H451" s="196"/>
      <c r="I451" s="197"/>
      <c r="J451" s="197"/>
      <c r="K451" s="198"/>
      <c r="L451" s="198"/>
      <c r="M451" s="198"/>
      <c r="N451" s="198"/>
      <c r="O451" s="198"/>
      <c r="P451" s="198"/>
      <c r="R451" s="198"/>
      <c r="S451" s="186"/>
      <c r="T451" s="186"/>
      <c r="U451" s="186"/>
      <c r="V451" s="186"/>
      <c r="W451" s="186"/>
      <c r="X451" s="186"/>
      <c r="Y451" s="186"/>
      <c r="Z451" s="186"/>
      <c r="AA451" s="186"/>
      <c r="AB451" s="186"/>
      <c r="AC451" s="186"/>
      <c r="AD451" s="186"/>
      <c r="AE451" s="186"/>
      <c r="AF451" s="186"/>
      <c r="AG451" s="186"/>
      <c r="AH451" s="186"/>
      <c r="AI451" s="186"/>
      <c r="AJ451" s="186"/>
      <c r="AK451" s="186"/>
      <c r="AL451" s="186"/>
      <c r="AM451" s="186"/>
      <c r="AN451" s="186"/>
      <c r="AO451" s="186"/>
      <c r="AP451" s="186"/>
      <c r="AQ451" s="186"/>
      <c r="AR451" s="186"/>
      <c r="AS451" s="186"/>
      <c r="AT451" s="186"/>
      <c r="AU451" s="186"/>
      <c r="AV451" s="186"/>
      <c r="AW451" s="186"/>
      <c r="AX451" s="186"/>
      <c r="AY451" s="186"/>
      <c r="AZ451" s="186"/>
      <c r="BA451" s="186"/>
      <c r="BB451" s="186"/>
      <c r="BC451" s="186"/>
      <c r="BD451" s="186"/>
      <c r="BE451" s="186"/>
      <c r="BF451" s="186"/>
      <c r="BG451" s="186"/>
      <c r="BH451" s="186"/>
      <c r="BI451" s="186"/>
      <c r="BJ451" s="186"/>
      <c r="BK451" s="186"/>
      <c r="BL451" s="186"/>
      <c r="BM451" s="186"/>
      <c r="BN451" s="186"/>
      <c r="BO451" s="186"/>
      <c r="BP451" s="186"/>
      <c r="BQ451" s="186"/>
      <c r="BR451" s="186"/>
      <c r="BS451" s="186"/>
      <c r="BT451" s="186"/>
      <c r="BU451" s="186"/>
      <c r="BV451" s="186"/>
      <c r="BW451" s="186"/>
      <c r="BX451" s="186"/>
      <c r="BY451" s="186"/>
      <c r="BZ451" s="186"/>
      <c r="CA451" s="186"/>
      <c r="CB451" s="186"/>
      <c r="CC451" s="186"/>
      <c r="CD451" s="186"/>
      <c r="CE451" s="186"/>
      <c r="CF451" s="186"/>
      <c r="CG451" s="186"/>
      <c r="CH451" s="186"/>
      <c r="CI451" s="186"/>
      <c r="CJ451" s="186"/>
      <c r="CK451" s="186"/>
      <c r="CL451" s="186"/>
    </row>
    <row r="452" spans="2:90" x14ac:dyDescent="0.4">
      <c r="B452" s="171" t="s">
        <v>505</v>
      </c>
      <c r="E452" s="8"/>
      <c r="H452" s="196"/>
      <c r="I452" s="197"/>
      <c r="J452" s="197"/>
      <c r="K452" s="198"/>
      <c r="L452" s="198"/>
      <c r="M452" s="198"/>
      <c r="N452" s="198"/>
      <c r="O452" s="198"/>
      <c r="P452" s="198"/>
      <c r="R452" s="198"/>
      <c r="S452" s="186"/>
      <c r="T452" s="186"/>
      <c r="U452" s="186"/>
      <c r="V452" s="186"/>
      <c r="W452" s="186"/>
      <c r="X452" s="186"/>
      <c r="Y452" s="186"/>
      <c r="Z452" s="186"/>
      <c r="AA452" s="186"/>
      <c r="AB452" s="186"/>
      <c r="AC452" s="186"/>
      <c r="AD452" s="186"/>
      <c r="AE452" s="186"/>
      <c r="AF452" s="186"/>
      <c r="AG452" s="186"/>
      <c r="AH452" s="186"/>
      <c r="AI452" s="186"/>
      <c r="AJ452" s="186"/>
      <c r="AK452" s="186"/>
      <c r="AL452" s="186"/>
      <c r="AM452" s="186"/>
      <c r="AN452" s="186"/>
      <c r="AO452" s="186"/>
      <c r="AP452" s="186"/>
      <c r="AQ452" s="186"/>
      <c r="AR452" s="186"/>
      <c r="AS452" s="186"/>
      <c r="AT452" s="186"/>
      <c r="AU452" s="186"/>
      <c r="AV452" s="186"/>
      <c r="AW452" s="186"/>
      <c r="AX452" s="186"/>
      <c r="AY452" s="186"/>
      <c r="AZ452" s="186"/>
      <c r="BA452" s="186"/>
      <c r="BB452" s="186"/>
      <c r="BC452" s="186"/>
      <c r="BD452" s="186"/>
      <c r="BE452" s="186"/>
      <c r="BF452" s="186"/>
      <c r="BG452" s="186"/>
      <c r="BH452" s="186"/>
      <c r="BI452" s="186"/>
      <c r="BJ452" s="186"/>
      <c r="BK452" s="186"/>
      <c r="BL452" s="186"/>
      <c r="BM452" s="186"/>
      <c r="BN452" s="186"/>
      <c r="BO452" s="186"/>
      <c r="BP452" s="186"/>
      <c r="BQ452" s="186"/>
      <c r="BR452" s="186"/>
      <c r="BS452" s="186"/>
      <c r="BT452" s="186"/>
      <c r="BU452" s="186"/>
      <c r="BV452" s="186"/>
      <c r="BW452" s="186"/>
      <c r="BX452" s="186"/>
      <c r="BY452" s="186"/>
      <c r="BZ452" s="186"/>
      <c r="CA452" s="186"/>
      <c r="CB452" s="186"/>
      <c r="CC452" s="186"/>
      <c r="CD452" s="186"/>
      <c r="CE452" s="186"/>
      <c r="CF452" s="186"/>
      <c r="CG452" s="186"/>
      <c r="CH452" s="186"/>
      <c r="CI452" s="186"/>
      <c r="CJ452" s="186"/>
      <c r="CK452" s="186"/>
      <c r="CL452" s="186"/>
    </row>
    <row r="453" spans="2:90" x14ac:dyDescent="0.4">
      <c r="B453" s="171" t="s">
        <v>463</v>
      </c>
      <c r="E453" s="8"/>
      <c r="H453" s="196"/>
      <c r="I453" s="197"/>
      <c r="J453" s="197"/>
      <c r="K453" s="198"/>
      <c r="L453" s="198"/>
      <c r="M453" s="198"/>
      <c r="N453" s="198"/>
      <c r="O453" s="198"/>
      <c r="P453" s="198"/>
      <c r="R453" s="198"/>
      <c r="S453" s="186" t="str">
        <f t="shared" ref="S453:CD453" si="364">S$18</f>
        <v>S$14</v>
      </c>
      <c r="T453" s="186" t="str">
        <f t="shared" si="364"/>
        <v>T$14</v>
      </c>
      <c r="U453" s="186" t="str">
        <f t="shared" si="364"/>
        <v>U$14</v>
      </c>
      <c r="V453" s="186" t="str">
        <f t="shared" si="364"/>
        <v>V$14</v>
      </c>
      <c r="W453" s="186" t="str">
        <f t="shared" si="364"/>
        <v>W$14</v>
      </c>
      <c r="X453" s="186" t="str">
        <f t="shared" si="364"/>
        <v>X$14</v>
      </c>
      <c r="Y453" s="186" t="str">
        <f t="shared" si="364"/>
        <v>Y$14</v>
      </c>
      <c r="Z453" s="186" t="str">
        <f t="shared" si="364"/>
        <v>Z$14</v>
      </c>
      <c r="AA453" s="186" t="str">
        <f t="shared" si="364"/>
        <v>AA$14</v>
      </c>
      <c r="AB453" s="186" t="str">
        <f t="shared" si="364"/>
        <v>AB$14</v>
      </c>
      <c r="AC453" s="186" t="str">
        <f t="shared" si="364"/>
        <v>AC$14</v>
      </c>
      <c r="AD453" s="186" t="str">
        <f t="shared" si="364"/>
        <v>AD$14</v>
      </c>
      <c r="AE453" s="186" t="str">
        <f t="shared" si="364"/>
        <v>AE$14</v>
      </c>
      <c r="AF453" s="186" t="str">
        <f t="shared" si="364"/>
        <v>AF$14</v>
      </c>
      <c r="AG453" s="186" t="str">
        <f t="shared" si="364"/>
        <v>AG$14</v>
      </c>
      <c r="AH453" s="186" t="str">
        <f t="shared" si="364"/>
        <v>AH$14</v>
      </c>
      <c r="AI453" s="186" t="str">
        <f t="shared" si="364"/>
        <v>AI$14</v>
      </c>
      <c r="AJ453" s="186" t="str">
        <f t="shared" si="364"/>
        <v>AJ$14</v>
      </c>
      <c r="AK453" s="186" t="str">
        <f t="shared" si="364"/>
        <v>AK$14</v>
      </c>
      <c r="AL453" s="186" t="str">
        <f t="shared" si="364"/>
        <v>AL$14</v>
      </c>
      <c r="AM453" s="186" t="str">
        <f t="shared" si="364"/>
        <v>AM$14</v>
      </c>
      <c r="AN453" s="186" t="str">
        <f t="shared" si="364"/>
        <v>AN$14</v>
      </c>
      <c r="AO453" s="186" t="str">
        <f t="shared" si="364"/>
        <v>AO$14</v>
      </c>
      <c r="AP453" s="186" t="str">
        <f t="shared" si="364"/>
        <v>AP$14</v>
      </c>
      <c r="AQ453" s="186" t="str">
        <f t="shared" si="364"/>
        <v>AQ$14</v>
      </c>
      <c r="AR453" s="186" t="str">
        <f t="shared" si="364"/>
        <v>AR$14</v>
      </c>
      <c r="AS453" s="186" t="str">
        <f t="shared" si="364"/>
        <v>AS$14</v>
      </c>
      <c r="AT453" s="186" t="str">
        <f t="shared" si="364"/>
        <v>AT$14</v>
      </c>
      <c r="AU453" s="186" t="str">
        <f t="shared" si="364"/>
        <v>AU$14</v>
      </c>
      <c r="AV453" s="186" t="str">
        <f t="shared" si="364"/>
        <v>AV$14</v>
      </c>
      <c r="AW453" s="186" t="str">
        <f t="shared" si="364"/>
        <v>AW$14</v>
      </c>
      <c r="AX453" s="186" t="str">
        <f t="shared" si="364"/>
        <v>AX$14</v>
      </c>
      <c r="AY453" s="186" t="str">
        <f t="shared" si="364"/>
        <v>AY$14</v>
      </c>
      <c r="AZ453" s="186" t="str">
        <f t="shared" si="364"/>
        <v>AZ$14</v>
      </c>
      <c r="BA453" s="186" t="str">
        <f t="shared" si="364"/>
        <v>BA$14</v>
      </c>
      <c r="BB453" s="186" t="str">
        <f t="shared" si="364"/>
        <v>BB$14</v>
      </c>
      <c r="BC453" s="186" t="str">
        <f t="shared" si="364"/>
        <v>BC$14</v>
      </c>
      <c r="BD453" s="186" t="str">
        <f t="shared" si="364"/>
        <v>BD$14</v>
      </c>
      <c r="BE453" s="186" t="str">
        <f t="shared" si="364"/>
        <v>BE$14</v>
      </c>
      <c r="BF453" s="186" t="str">
        <f t="shared" si="364"/>
        <v>BF$14</v>
      </c>
      <c r="BG453" s="186" t="str">
        <f t="shared" si="364"/>
        <v>BG$14</v>
      </c>
      <c r="BH453" s="186" t="str">
        <f t="shared" si="364"/>
        <v>BH$14</v>
      </c>
      <c r="BI453" s="186" t="str">
        <f t="shared" si="364"/>
        <v>BI$14</v>
      </c>
      <c r="BJ453" s="186" t="str">
        <f t="shared" si="364"/>
        <v>BJ$14</v>
      </c>
      <c r="BK453" s="186" t="str">
        <f t="shared" si="364"/>
        <v>BK$14</v>
      </c>
      <c r="BL453" s="186" t="str">
        <f t="shared" si="364"/>
        <v>BL$14</v>
      </c>
      <c r="BM453" s="186" t="str">
        <f t="shared" si="364"/>
        <v>BM$14</v>
      </c>
      <c r="BN453" s="186" t="str">
        <f t="shared" si="364"/>
        <v>BN$14</v>
      </c>
      <c r="BO453" s="186" t="str">
        <f t="shared" si="364"/>
        <v>BO$14</v>
      </c>
      <c r="BP453" s="186" t="str">
        <f t="shared" si="364"/>
        <v>BP$14</v>
      </c>
      <c r="BQ453" s="186" t="str">
        <f t="shared" si="364"/>
        <v>BQ$14</v>
      </c>
      <c r="BR453" s="186" t="str">
        <f t="shared" si="364"/>
        <v>BR$14</v>
      </c>
      <c r="BS453" s="186" t="str">
        <f t="shared" si="364"/>
        <v>BS$14</v>
      </c>
      <c r="BT453" s="186" t="str">
        <f t="shared" si="364"/>
        <v>BT$14</v>
      </c>
      <c r="BU453" s="186" t="str">
        <f t="shared" si="364"/>
        <v>BU$14</v>
      </c>
      <c r="BV453" s="186" t="str">
        <f t="shared" si="364"/>
        <v>BV$14</v>
      </c>
      <c r="BW453" s="186" t="str">
        <f t="shared" si="364"/>
        <v>BW$14</v>
      </c>
      <c r="BX453" s="186" t="str">
        <f t="shared" si="364"/>
        <v>BX$14</v>
      </c>
      <c r="BY453" s="186" t="str">
        <f t="shared" si="364"/>
        <v>BY$14</v>
      </c>
      <c r="BZ453" s="186" t="str">
        <f t="shared" si="364"/>
        <v>BZ$14</v>
      </c>
      <c r="CA453" s="186" t="str">
        <f t="shared" si="364"/>
        <v>CA$14</v>
      </c>
      <c r="CB453" s="186" t="str">
        <f t="shared" si="364"/>
        <v>CB$14</v>
      </c>
      <c r="CC453" s="186" t="str">
        <f t="shared" si="364"/>
        <v>CC$14</v>
      </c>
      <c r="CD453" s="186" t="str">
        <f t="shared" si="364"/>
        <v>CD$14</v>
      </c>
      <c r="CE453" s="186" t="str">
        <f t="shared" ref="CE453:CL453" si="365">CE$18</f>
        <v>CE$14</v>
      </c>
      <c r="CF453" s="186" t="str">
        <f t="shared" si="365"/>
        <v>CF$14</v>
      </c>
      <c r="CG453" s="186" t="str">
        <f t="shared" si="365"/>
        <v>CG$14</v>
      </c>
      <c r="CH453" s="186" t="str">
        <f t="shared" si="365"/>
        <v>CH$14</v>
      </c>
      <c r="CI453" s="186" t="str">
        <f t="shared" si="365"/>
        <v>CI$14</v>
      </c>
      <c r="CJ453" s="186" t="str">
        <f t="shared" si="365"/>
        <v>CJ$14</v>
      </c>
      <c r="CK453" s="186" t="str">
        <f t="shared" si="365"/>
        <v>CK$14</v>
      </c>
      <c r="CL453" s="186" t="str">
        <f t="shared" si="365"/>
        <v>CL$14</v>
      </c>
    </row>
    <row r="454" spans="2:90" x14ac:dyDescent="0.4">
      <c r="B454" s="171" t="s">
        <v>464</v>
      </c>
      <c r="E454" s="8"/>
      <c r="H454" s="196"/>
      <c r="I454" s="197"/>
      <c r="J454" s="197"/>
      <c r="K454" s="198"/>
      <c r="L454" s="198"/>
      <c r="M454" s="198"/>
      <c r="N454" s="198"/>
      <c r="O454" s="198"/>
      <c r="P454" s="198"/>
      <c r="R454" s="198"/>
      <c r="S454" s="186" t="str">
        <f t="shared" ref="S454:CD454" si="366">S$19</f>
        <v>S$15</v>
      </c>
      <c r="T454" s="186" t="str">
        <f t="shared" si="366"/>
        <v>T$15</v>
      </c>
      <c r="U454" s="186" t="str">
        <f t="shared" si="366"/>
        <v>U$15</v>
      </c>
      <c r="V454" s="186" t="str">
        <f t="shared" si="366"/>
        <v>V$15</v>
      </c>
      <c r="W454" s="186" t="str">
        <f t="shared" si="366"/>
        <v>W$15</v>
      </c>
      <c r="X454" s="186" t="str">
        <f t="shared" si="366"/>
        <v>X$15</v>
      </c>
      <c r="Y454" s="186" t="str">
        <f t="shared" si="366"/>
        <v>Y$15</v>
      </c>
      <c r="Z454" s="186" t="str">
        <f t="shared" si="366"/>
        <v>Z$15</v>
      </c>
      <c r="AA454" s="186" t="str">
        <f t="shared" si="366"/>
        <v>AA$15</v>
      </c>
      <c r="AB454" s="186" t="str">
        <f t="shared" si="366"/>
        <v>AB$15</v>
      </c>
      <c r="AC454" s="186" t="str">
        <f t="shared" si="366"/>
        <v>AC$15</v>
      </c>
      <c r="AD454" s="186" t="str">
        <f t="shared" si="366"/>
        <v>AD$15</v>
      </c>
      <c r="AE454" s="186" t="str">
        <f t="shared" si="366"/>
        <v>AE$15</v>
      </c>
      <c r="AF454" s="186" t="str">
        <f t="shared" si="366"/>
        <v>AF$15</v>
      </c>
      <c r="AG454" s="186" t="str">
        <f t="shared" si="366"/>
        <v>AG$15</v>
      </c>
      <c r="AH454" s="186" t="str">
        <f t="shared" si="366"/>
        <v>AH$15</v>
      </c>
      <c r="AI454" s="186" t="str">
        <f t="shared" si="366"/>
        <v>AI$15</v>
      </c>
      <c r="AJ454" s="186" t="str">
        <f t="shared" si="366"/>
        <v>AJ$15</v>
      </c>
      <c r="AK454" s="186" t="str">
        <f t="shared" si="366"/>
        <v>AK$15</v>
      </c>
      <c r="AL454" s="186" t="str">
        <f t="shared" si="366"/>
        <v>AL$15</v>
      </c>
      <c r="AM454" s="186" t="str">
        <f t="shared" si="366"/>
        <v>AM$15</v>
      </c>
      <c r="AN454" s="186" t="str">
        <f t="shared" si="366"/>
        <v>AN$15</v>
      </c>
      <c r="AO454" s="186" t="str">
        <f t="shared" si="366"/>
        <v>AO$15</v>
      </c>
      <c r="AP454" s="186" t="str">
        <f t="shared" si="366"/>
        <v>AP$15</v>
      </c>
      <c r="AQ454" s="186" t="str">
        <f t="shared" si="366"/>
        <v>AQ$15</v>
      </c>
      <c r="AR454" s="186" t="str">
        <f t="shared" si="366"/>
        <v>AR$15</v>
      </c>
      <c r="AS454" s="186" t="str">
        <f t="shared" si="366"/>
        <v>AS$15</v>
      </c>
      <c r="AT454" s="186" t="str">
        <f t="shared" si="366"/>
        <v>AT$15</v>
      </c>
      <c r="AU454" s="186" t="str">
        <f t="shared" si="366"/>
        <v>AU$15</v>
      </c>
      <c r="AV454" s="186" t="str">
        <f t="shared" si="366"/>
        <v>AV$15</v>
      </c>
      <c r="AW454" s="186" t="str">
        <f t="shared" si="366"/>
        <v>AW$15</v>
      </c>
      <c r="AX454" s="186" t="str">
        <f t="shared" si="366"/>
        <v>AX$15</v>
      </c>
      <c r="AY454" s="186" t="str">
        <f t="shared" si="366"/>
        <v>AY$15</v>
      </c>
      <c r="AZ454" s="186" t="str">
        <f t="shared" si="366"/>
        <v>AZ$15</v>
      </c>
      <c r="BA454" s="186" t="str">
        <f t="shared" si="366"/>
        <v>BA$15</v>
      </c>
      <c r="BB454" s="186" t="str">
        <f t="shared" si="366"/>
        <v>BB$15</v>
      </c>
      <c r="BC454" s="186" t="str">
        <f t="shared" si="366"/>
        <v>BC$15</v>
      </c>
      <c r="BD454" s="186" t="str">
        <f t="shared" si="366"/>
        <v>BD$15</v>
      </c>
      <c r="BE454" s="186" t="str">
        <f t="shared" si="366"/>
        <v>BE$15</v>
      </c>
      <c r="BF454" s="186" t="str">
        <f t="shared" si="366"/>
        <v>BF$15</v>
      </c>
      <c r="BG454" s="186" t="str">
        <f t="shared" si="366"/>
        <v>BG$15</v>
      </c>
      <c r="BH454" s="186" t="str">
        <f t="shared" si="366"/>
        <v>BH$15</v>
      </c>
      <c r="BI454" s="186" t="str">
        <f t="shared" si="366"/>
        <v>BI$15</v>
      </c>
      <c r="BJ454" s="186" t="str">
        <f t="shared" si="366"/>
        <v>BJ$15</v>
      </c>
      <c r="BK454" s="186" t="str">
        <f t="shared" si="366"/>
        <v>BK$15</v>
      </c>
      <c r="BL454" s="186" t="str">
        <f t="shared" si="366"/>
        <v>BL$15</v>
      </c>
      <c r="BM454" s="186" t="str">
        <f t="shared" si="366"/>
        <v>BM$15</v>
      </c>
      <c r="BN454" s="186" t="str">
        <f t="shared" si="366"/>
        <v>BN$15</v>
      </c>
      <c r="BO454" s="186" t="str">
        <f t="shared" si="366"/>
        <v>BO$15</v>
      </c>
      <c r="BP454" s="186" t="str">
        <f t="shared" si="366"/>
        <v>BP$15</v>
      </c>
      <c r="BQ454" s="186" t="str">
        <f t="shared" si="366"/>
        <v>BQ$15</v>
      </c>
      <c r="BR454" s="186" t="str">
        <f t="shared" si="366"/>
        <v>BR$15</v>
      </c>
      <c r="BS454" s="186" t="str">
        <f t="shared" si="366"/>
        <v>BS$15</v>
      </c>
      <c r="BT454" s="186" t="str">
        <f t="shared" si="366"/>
        <v>BT$15</v>
      </c>
      <c r="BU454" s="186" t="str">
        <f t="shared" si="366"/>
        <v>BU$15</v>
      </c>
      <c r="BV454" s="186" t="str">
        <f t="shared" si="366"/>
        <v>BV$15</v>
      </c>
      <c r="BW454" s="186" t="str">
        <f t="shared" si="366"/>
        <v>BW$15</v>
      </c>
      <c r="BX454" s="186" t="str">
        <f t="shared" si="366"/>
        <v>BX$15</v>
      </c>
      <c r="BY454" s="186" t="str">
        <f t="shared" si="366"/>
        <v>BY$15</v>
      </c>
      <c r="BZ454" s="186" t="str">
        <f t="shared" si="366"/>
        <v>BZ$15</v>
      </c>
      <c r="CA454" s="186" t="str">
        <f t="shared" si="366"/>
        <v>CA$15</v>
      </c>
      <c r="CB454" s="186" t="str">
        <f t="shared" si="366"/>
        <v>CB$15</v>
      </c>
      <c r="CC454" s="186" t="str">
        <f t="shared" si="366"/>
        <v>CC$15</v>
      </c>
      <c r="CD454" s="186" t="str">
        <f t="shared" si="366"/>
        <v>CD$15</v>
      </c>
      <c r="CE454" s="186" t="str">
        <f t="shared" ref="CE454:CL454" si="367">CE$19</f>
        <v>CE$15</v>
      </c>
      <c r="CF454" s="186" t="str">
        <f t="shared" si="367"/>
        <v>CF$15</v>
      </c>
      <c r="CG454" s="186" t="str">
        <f t="shared" si="367"/>
        <v>CG$15</v>
      </c>
      <c r="CH454" s="186" t="str">
        <f t="shared" si="367"/>
        <v>CH$15</v>
      </c>
      <c r="CI454" s="186" t="str">
        <f t="shared" si="367"/>
        <v>CI$15</v>
      </c>
      <c r="CJ454" s="186" t="str">
        <f t="shared" si="367"/>
        <v>CJ$15</v>
      </c>
      <c r="CK454" s="186" t="str">
        <f t="shared" si="367"/>
        <v>CK$15</v>
      </c>
      <c r="CL454" s="186" t="str">
        <f t="shared" si="367"/>
        <v>CL$15</v>
      </c>
    </row>
    <row r="455" spans="2:90" x14ac:dyDescent="0.4">
      <c r="B455" s="70" t="s">
        <v>931</v>
      </c>
      <c r="C455" s="31"/>
      <c r="D455" t="s">
        <v>929</v>
      </c>
      <c r="E455" s="8" t="str">
        <f t="shared" ref="E455:E497" si="368">ROW()&amp;" "&amp;D455</f>
        <v>455 GROWTHCHURN-PV</v>
      </c>
      <c r="F455" t="s">
        <v>327</v>
      </c>
      <c r="G455" s="31" t="s">
        <v>81</v>
      </c>
      <c r="H455" s="48"/>
      <c r="I455" s="285"/>
      <c r="J455" s="285"/>
      <c r="K455" s="48"/>
      <c r="L455" s="48"/>
      <c r="M455" s="48"/>
      <c r="N455" s="48"/>
      <c r="O455" s="48"/>
      <c r="P455" s="48"/>
      <c r="R455" s="70"/>
      <c r="S455" s="286"/>
      <c r="T455" s="286"/>
      <c r="U455" s="286"/>
      <c r="V455" s="286"/>
      <c r="W455" s="286"/>
      <c r="X455" s="286"/>
      <c r="Y455" s="286"/>
      <c r="Z455" s="286"/>
      <c r="AA455" s="286"/>
      <c r="AB455" s="286"/>
      <c r="AC455" s="286"/>
      <c r="AD455" s="286"/>
      <c r="AE455" s="286"/>
      <c r="AF455" s="286"/>
      <c r="AG455" s="286"/>
      <c r="AH455" s="286"/>
      <c r="AI455" s="286"/>
      <c r="AJ455" s="286"/>
      <c r="AK455" s="286"/>
      <c r="AL455" s="286"/>
      <c r="AM455" s="286"/>
      <c r="AN455" s="286"/>
      <c r="AO455" s="286"/>
      <c r="AP455" s="286"/>
      <c r="AQ455" s="286"/>
      <c r="AR455" s="286"/>
      <c r="AS455" s="286"/>
      <c r="AT455" s="286"/>
      <c r="AU455" s="286"/>
      <c r="AV455" s="286"/>
      <c r="AW455" s="286"/>
      <c r="AX455" s="286"/>
      <c r="AY455" s="286"/>
      <c r="AZ455" s="286"/>
      <c r="BA455" s="286"/>
      <c r="BB455" s="286"/>
      <c r="BC455" s="286"/>
      <c r="BD455" s="286"/>
      <c r="BE455" s="286"/>
      <c r="BF455" s="286"/>
      <c r="BG455" s="286"/>
      <c r="BH455" s="286"/>
      <c r="BI455" s="286"/>
      <c r="BJ455" s="286"/>
      <c r="BK455" s="286"/>
      <c r="BL455" s="286"/>
      <c r="BM455" s="286"/>
      <c r="BN455" s="286"/>
      <c r="BO455" s="286"/>
      <c r="BP455" s="286"/>
      <c r="BQ455" s="286"/>
      <c r="BR455" s="286"/>
      <c r="BS455" s="286"/>
      <c r="BT455" s="286"/>
      <c r="BU455" s="286"/>
      <c r="BV455" s="286"/>
      <c r="BW455" s="286"/>
      <c r="BX455" s="286"/>
      <c r="BY455" s="286"/>
      <c r="BZ455" s="286"/>
      <c r="CA455" s="286"/>
      <c r="CB455" s="286"/>
      <c r="CC455" s="286"/>
      <c r="CD455" s="286"/>
      <c r="CE455" s="286"/>
      <c r="CF455" s="286"/>
      <c r="CG455" s="286"/>
      <c r="CH455" s="286"/>
      <c r="CI455" s="286"/>
      <c r="CJ455" s="286"/>
      <c r="CK455" s="286"/>
      <c r="CL455" s="286"/>
    </row>
    <row r="456" spans="2:90" x14ac:dyDescent="0.4">
      <c r="B456" s="126" t="s">
        <v>927</v>
      </c>
      <c r="D456" t="s">
        <v>929</v>
      </c>
      <c r="E456" s="8" t="str">
        <f t="shared" si="368"/>
        <v>456 GROWTHCHURN-PV</v>
      </c>
      <c r="G456" t="str">
        <f>E456</f>
        <v>456 GROWTHCHURN-PV</v>
      </c>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row>
    <row r="457" spans="2:90" x14ac:dyDescent="0.4">
      <c r="B457" s="154" t="str">
        <f>"Steady-state Revenue - "&amp;B448</f>
        <v>Steady-state Revenue - primary unit</v>
      </c>
      <c r="D457" t="s">
        <v>929</v>
      </c>
      <c r="E457" s="8" t="str">
        <f t="shared" si="368"/>
        <v>457 GROWTHCHURN-PV</v>
      </c>
      <c r="K457" s="18">
        <v>100</v>
      </c>
      <c r="L457" s="18">
        <v>100</v>
      </c>
      <c r="M457" s="18">
        <v>100</v>
      </c>
      <c r="N457" s="18">
        <v>100</v>
      </c>
      <c r="O457" s="18">
        <v>100</v>
      </c>
      <c r="P457" s="18">
        <v>100</v>
      </c>
      <c r="R457" s="118"/>
      <c r="S457" s="148" cm="1">
        <f t="array" ref="S457">INDEX($K:$P,ROW(),MATCH(S$3,$K$2:$P$2,0))</f>
        <v>100</v>
      </c>
      <c r="T457" s="148" cm="1">
        <f t="array" ref="T457">INDEX($K:$P,ROW(),MATCH(T$3,$K$2:$P$2,0))</f>
        <v>100</v>
      </c>
      <c r="U457" s="148" cm="1">
        <f t="array" ref="U457">INDEX($K:$P,ROW(),MATCH(U$3,$K$2:$P$2,0))</f>
        <v>100</v>
      </c>
      <c r="V457" s="148" cm="1">
        <f t="array" ref="V457">INDEX($K:$P,ROW(),MATCH(V$3,$K$2:$P$2,0))</f>
        <v>100</v>
      </c>
      <c r="W457" s="148" cm="1">
        <f t="array" ref="W457">INDEX($K:$P,ROW(),MATCH(W$3,$K$2:$P$2,0))</f>
        <v>100</v>
      </c>
      <c r="X457" s="148" cm="1">
        <f t="array" ref="X457">INDEX($K:$P,ROW(),MATCH(X$3,$K$2:$P$2,0))</f>
        <v>100</v>
      </c>
      <c r="Y457" s="148" cm="1">
        <f t="array" ref="Y457">INDEX($K:$P,ROW(),MATCH(Y$3,$K$2:$P$2,0))</f>
        <v>100</v>
      </c>
      <c r="Z457" s="148" cm="1">
        <f t="array" ref="Z457">INDEX($K:$P,ROW(),MATCH(Z$3,$K$2:$P$2,0))</f>
        <v>100</v>
      </c>
      <c r="AA457" s="148" cm="1">
        <f t="array" ref="AA457">INDEX($K:$P,ROW(),MATCH(AA$3,$K$2:$P$2,0))</f>
        <v>100</v>
      </c>
      <c r="AB457" s="148" cm="1">
        <f t="array" ref="AB457">INDEX($K:$P,ROW(),MATCH(AB$3,$K$2:$P$2,0))</f>
        <v>100</v>
      </c>
      <c r="AC457" s="148" cm="1">
        <f t="array" ref="AC457">INDEX($K:$P,ROW(),MATCH(AC$3,$K$2:$P$2,0))</f>
        <v>100</v>
      </c>
      <c r="AD457" s="148" cm="1">
        <f t="array" ref="AD457">INDEX($K:$P,ROW(),MATCH(AD$3,$K$2:$P$2,0))</f>
        <v>100</v>
      </c>
      <c r="AE457" s="148" cm="1">
        <f t="array" ref="AE457">INDEX($K:$P,ROW(),MATCH(AE$3,$K$2:$P$2,0))</f>
        <v>100</v>
      </c>
      <c r="AF457" s="148" cm="1">
        <f t="array" ref="AF457">INDEX($K:$P,ROW(),MATCH(AF$3,$K$2:$P$2,0))</f>
        <v>100</v>
      </c>
      <c r="AG457" s="148" cm="1">
        <f t="array" ref="AG457">INDEX($K:$P,ROW(),MATCH(AG$3,$K$2:$P$2,0))</f>
        <v>100</v>
      </c>
      <c r="AH457" s="148" cm="1">
        <f t="array" ref="AH457">INDEX($K:$P,ROW(),MATCH(AH$3,$K$2:$P$2,0))</f>
        <v>100</v>
      </c>
      <c r="AI457" s="148" cm="1">
        <f t="array" ref="AI457">INDEX($K:$P,ROW(),MATCH(AI$3,$K$2:$P$2,0))</f>
        <v>100</v>
      </c>
      <c r="AJ457" s="148" cm="1">
        <f t="array" ref="AJ457">INDEX($K:$P,ROW(),MATCH(AJ$3,$K$2:$P$2,0))</f>
        <v>100</v>
      </c>
      <c r="AK457" s="148" cm="1">
        <f t="array" ref="AK457">INDEX($K:$P,ROW(),MATCH(AK$3,$K$2:$P$2,0))</f>
        <v>100</v>
      </c>
      <c r="AL457" s="148" cm="1">
        <f t="array" ref="AL457">INDEX($K:$P,ROW(),MATCH(AL$3,$K$2:$P$2,0))</f>
        <v>100</v>
      </c>
      <c r="AM457" s="148" cm="1">
        <f t="array" ref="AM457">INDEX($K:$P,ROW(),MATCH(AM$3,$K$2:$P$2,0))</f>
        <v>100</v>
      </c>
      <c r="AN457" s="148" cm="1">
        <f t="array" ref="AN457">INDEX($K:$P,ROW(),MATCH(AN$3,$K$2:$P$2,0))</f>
        <v>100</v>
      </c>
      <c r="AO457" s="148" cm="1">
        <f t="array" ref="AO457">INDEX($K:$P,ROW(),MATCH(AO$3,$K$2:$P$2,0))</f>
        <v>100</v>
      </c>
      <c r="AP457" s="148" cm="1">
        <f t="array" ref="AP457">INDEX($K:$P,ROW(),MATCH(AP$3,$K$2:$P$2,0))</f>
        <v>100</v>
      </c>
      <c r="AQ457" s="148" cm="1">
        <f t="array" ref="AQ457">INDEX($K:$P,ROW(),MATCH(AQ$3,$K$2:$P$2,0))</f>
        <v>100</v>
      </c>
      <c r="AR457" s="148" cm="1">
        <f t="array" ref="AR457">INDEX($K:$P,ROW(),MATCH(AR$3,$K$2:$P$2,0))</f>
        <v>100</v>
      </c>
      <c r="AS457" s="148" cm="1">
        <f t="array" ref="AS457">INDEX($K:$P,ROW(),MATCH(AS$3,$K$2:$P$2,0))</f>
        <v>100</v>
      </c>
      <c r="AT457" s="148" cm="1">
        <f t="array" ref="AT457">INDEX($K:$P,ROW(),MATCH(AT$3,$K$2:$P$2,0))</f>
        <v>100</v>
      </c>
      <c r="AU457" s="148" cm="1">
        <f t="array" ref="AU457">INDEX($K:$P,ROW(),MATCH(AU$3,$K$2:$P$2,0))</f>
        <v>100</v>
      </c>
      <c r="AV457" s="148" cm="1">
        <f t="array" ref="AV457">INDEX($K:$P,ROW(),MATCH(AV$3,$K$2:$P$2,0))</f>
        <v>100</v>
      </c>
      <c r="AW457" s="148" cm="1">
        <f t="array" ref="AW457">INDEX($K:$P,ROW(),MATCH(AW$3,$K$2:$P$2,0))</f>
        <v>100</v>
      </c>
      <c r="AX457" s="148" cm="1">
        <f t="array" ref="AX457">INDEX($K:$P,ROW(),MATCH(AX$3,$K$2:$P$2,0))</f>
        <v>100</v>
      </c>
      <c r="AY457" s="148" cm="1">
        <f t="array" ref="AY457">INDEX($K:$P,ROW(),MATCH(AY$3,$K$2:$P$2,0))</f>
        <v>100</v>
      </c>
      <c r="AZ457" s="148" cm="1">
        <f t="array" ref="AZ457">INDEX($K:$P,ROW(),MATCH(AZ$3,$K$2:$P$2,0))</f>
        <v>100</v>
      </c>
      <c r="BA457" s="148" cm="1">
        <f t="array" ref="BA457">INDEX($K:$P,ROW(),MATCH(BA$3,$K$2:$P$2,0))</f>
        <v>100</v>
      </c>
      <c r="BB457" s="148" cm="1">
        <f t="array" ref="BB457">INDEX($K:$P,ROW(),MATCH(BB$3,$K$2:$P$2,0))</f>
        <v>100</v>
      </c>
      <c r="BC457" s="148" cm="1">
        <f t="array" ref="BC457">INDEX($K:$P,ROW(),MATCH(BC$3,$K$2:$P$2,0))</f>
        <v>100</v>
      </c>
      <c r="BD457" s="148" cm="1">
        <f t="array" ref="BD457">INDEX($K:$P,ROW(),MATCH(BD$3,$K$2:$P$2,0))</f>
        <v>100</v>
      </c>
      <c r="BE457" s="148" cm="1">
        <f t="array" ref="BE457">INDEX($K:$P,ROW(),MATCH(BE$3,$K$2:$P$2,0))</f>
        <v>100</v>
      </c>
      <c r="BF457" s="148" cm="1">
        <f t="array" ref="BF457">INDEX($K:$P,ROW(),MATCH(BF$3,$K$2:$P$2,0))</f>
        <v>100</v>
      </c>
      <c r="BG457" s="148" cm="1">
        <f t="array" ref="BG457">INDEX($K:$P,ROW(),MATCH(BG$3,$K$2:$P$2,0))</f>
        <v>100</v>
      </c>
      <c r="BH457" s="148" cm="1">
        <f t="array" ref="BH457">INDEX($K:$P,ROW(),MATCH(BH$3,$K$2:$P$2,0))</f>
        <v>100</v>
      </c>
      <c r="BI457" s="148" cm="1">
        <f t="array" ref="BI457">INDEX($K:$P,ROW(),MATCH(BI$3,$K$2:$P$2,0))</f>
        <v>100</v>
      </c>
      <c r="BJ457" s="148" cm="1">
        <f t="array" ref="BJ457">INDEX($K:$P,ROW(),MATCH(BJ$3,$K$2:$P$2,0))</f>
        <v>100</v>
      </c>
      <c r="BK457" s="148" cm="1">
        <f t="array" ref="BK457">INDEX($K:$P,ROW(),MATCH(BK$3,$K$2:$P$2,0))</f>
        <v>100</v>
      </c>
      <c r="BL457" s="148" cm="1">
        <f t="array" ref="BL457">INDEX($K:$P,ROW(),MATCH(BL$3,$K$2:$P$2,0))</f>
        <v>100</v>
      </c>
      <c r="BM457" s="148" cm="1">
        <f t="array" ref="BM457">INDEX($K:$P,ROW(),MATCH(BM$3,$K$2:$P$2,0))</f>
        <v>100</v>
      </c>
      <c r="BN457" s="148" cm="1">
        <f t="array" ref="BN457">INDEX($K:$P,ROW(),MATCH(BN$3,$K$2:$P$2,0))</f>
        <v>100</v>
      </c>
      <c r="BO457" s="148" cm="1">
        <f t="array" ref="BO457">INDEX($K:$P,ROW(),MATCH(BO$3,$K$2:$P$2,0))</f>
        <v>100</v>
      </c>
      <c r="BP457" s="148" cm="1">
        <f t="array" ref="BP457">INDEX($K:$P,ROW(),MATCH(BP$3,$K$2:$P$2,0))</f>
        <v>100</v>
      </c>
      <c r="BQ457" s="148" cm="1">
        <f t="array" ref="BQ457">INDEX($K:$P,ROW(),MATCH(BQ$3,$K$2:$P$2,0))</f>
        <v>100</v>
      </c>
      <c r="BR457" s="148" cm="1">
        <f t="array" ref="BR457">INDEX($K:$P,ROW(),MATCH(BR$3,$K$2:$P$2,0))</f>
        <v>100</v>
      </c>
      <c r="BS457" s="148" cm="1">
        <f t="array" ref="BS457">INDEX($K:$P,ROW(),MATCH(BS$3,$K$2:$P$2,0))</f>
        <v>100</v>
      </c>
      <c r="BT457" s="148" cm="1">
        <f t="array" ref="BT457">INDEX($K:$P,ROW(),MATCH(BT$3,$K$2:$P$2,0))</f>
        <v>100</v>
      </c>
      <c r="BU457" s="148" cm="1">
        <f t="array" ref="BU457">INDEX($K:$P,ROW(),MATCH(BU$3,$K$2:$P$2,0))</f>
        <v>100</v>
      </c>
      <c r="BV457" s="148" cm="1">
        <f t="array" ref="BV457">INDEX($K:$P,ROW(),MATCH(BV$3,$K$2:$P$2,0))</f>
        <v>100</v>
      </c>
      <c r="BW457" s="148" cm="1">
        <f t="array" ref="BW457">INDEX($K:$P,ROW(),MATCH(BW$3,$K$2:$P$2,0))</f>
        <v>100</v>
      </c>
      <c r="BX457" s="148" cm="1">
        <f t="array" ref="BX457">INDEX($K:$P,ROW(),MATCH(BX$3,$K$2:$P$2,0))</f>
        <v>100</v>
      </c>
      <c r="BY457" s="148" cm="1">
        <f t="array" ref="BY457">INDEX($K:$P,ROW(),MATCH(BY$3,$K$2:$P$2,0))</f>
        <v>100</v>
      </c>
      <c r="BZ457" s="148" cm="1">
        <f t="array" ref="BZ457">INDEX($K:$P,ROW(),MATCH(BZ$3,$K$2:$P$2,0))</f>
        <v>100</v>
      </c>
      <c r="CA457" s="148" cm="1">
        <f t="array" ref="CA457">INDEX($K:$P,ROW(),MATCH(CA$3,$K$2:$P$2,0))</f>
        <v>100</v>
      </c>
      <c r="CB457" s="148" cm="1">
        <f t="array" ref="CB457">INDEX($K:$P,ROW(),MATCH(CB$3,$K$2:$P$2,0))</f>
        <v>100</v>
      </c>
      <c r="CC457" s="148" cm="1">
        <f t="array" ref="CC457">INDEX($K:$P,ROW(),MATCH(CC$3,$K$2:$P$2,0))</f>
        <v>100</v>
      </c>
      <c r="CD457" s="148" cm="1">
        <f t="array" ref="CD457">INDEX($K:$P,ROW(),MATCH(CD$3,$K$2:$P$2,0))</f>
        <v>100</v>
      </c>
      <c r="CE457" s="148" cm="1">
        <f t="array" ref="CE457">INDEX($K:$P,ROW(),MATCH(CE$3,$K$2:$P$2,0))</f>
        <v>100</v>
      </c>
      <c r="CF457" s="148" cm="1">
        <f t="array" ref="CF457">INDEX($K:$P,ROW(),MATCH(CF$3,$K$2:$P$2,0))</f>
        <v>100</v>
      </c>
      <c r="CG457" s="148" cm="1">
        <f t="array" ref="CG457">INDEX($K:$P,ROW(),MATCH(CG$3,$K$2:$P$2,0))</f>
        <v>100</v>
      </c>
      <c r="CH457" s="148" cm="1">
        <f t="array" ref="CH457">INDEX($K:$P,ROW(),MATCH(CH$3,$K$2:$P$2,0))</f>
        <v>100</v>
      </c>
      <c r="CI457" s="148" cm="1">
        <f t="array" ref="CI457">INDEX($K:$P,ROW(),MATCH(CI$3,$K$2:$P$2,0))</f>
        <v>100</v>
      </c>
      <c r="CJ457" s="148" cm="1">
        <f t="array" ref="CJ457">INDEX($K:$P,ROW(),MATCH(CJ$3,$K$2:$P$2,0))</f>
        <v>100</v>
      </c>
      <c r="CK457" s="148" cm="1">
        <f t="array" ref="CK457">INDEX($K:$P,ROW(),MATCH(CK$3,$K$2:$P$2,0))</f>
        <v>100</v>
      </c>
      <c r="CL457" s="148" cm="1">
        <f t="array" ref="CL457">INDEX($K:$P,ROW(),MATCH(CL$3,$K$2:$P$2,0))</f>
        <v>100</v>
      </c>
    </row>
    <row r="458" spans="2:90" x14ac:dyDescent="0.4">
      <c r="B458" s="154"/>
      <c r="D458" t="s">
        <v>929</v>
      </c>
      <c r="E458" s="8" t="str">
        <f t="shared" si="368"/>
        <v>458 GROWTHCHURN-PV</v>
      </c>
      <c r="K458" s="18"/>
      <c r="L458" s="18"/>
      <c r="M458" s="18"/>
      <c r="N458" s="18"/>
      <c r="O458" s="18"/>
      <c r="P458" s="18"/>
      <c r="R458" s="11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row>
    <row r="459" spans="2:90" x14ac:dyDescent="0.4">
      <c r="B459" s="67"/>
      <c r="C459" s="31"/>
      <c r="D459" t="s">
        <v>929</v>
      </c>
      <c r="E459" s="8" t="str">
        <f t="shared" si="368"/>
        <v>459 GROWTHCHURN-PV</v>
      </c>
      <c r="G459" s="31"/>
      <c r="H459" s="31"/>
      <c r="I459" s="73"/>
      <c r="J459" s="73"/>
      <c r="K459" s="31"/>
      <c r="L459" s="31"/>
      <c r="M459" s="31"/>
      <c r="N459" s="31"/>
      <c r="O459" s="31"/>
      <c r="P459" s="31"/>
      <c r="R459" s="67"/>
      <c r="S459" s="152"/>
      <c r="T459" s="152"/>
      <c r="U459" s="152"/>
      <c r="V459" s="152"/>
      <c r="W459" s="152"/>
      <c r="X459" s="152"/>
      <c r="Y459" s="152"/>
      <c r="Z459" s="152"/>
      <c r="AA459" s="152"/>
      <c r="AB459" s="152"/>
      <c r="AC459" s="152"/>
      <c r="AD459" s="152"/>
      <c r="AE459" s="152"/>
      <c r="AF459" s="152"/>
      <c r="AG459" s="152"/>
      <c r="AH459" s="152"/>
      <c r="AI459" s="152"/>
      <c r="AJ459" s="152"/>
      <c r="AK459" s="152"/>
      <c r="AL459" s="152"/>
      <c r="AM459" s="152"/>
      <c r="AN459" s="152"/>
      <c r="AO459" s="152"/>
      <c r="AP459" s="152"/>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52"/>
      <c r="BP459" s="152"/>
      <c r="BQ459" s="152"/>
      <c r="BR459" s="152"/>
      <c r="BS459" s="152"/>
      <c r="BT459" s="152"/>
      <c r="BU459" s="152"/>
      <c r="BV459" s="152"/>
      <c r="BW459" s="152"/>
      <c r="BX459" s="152"/>
      <c r="BY459" s="152"/>
      <c r="BZ459" s="152"/>
      <c r="CA459" s="152"/>
      <c r="CB459" s="152"/>
      <c r="CC459" s="152"/>
      <c r="CD459" s="152"/>
      <c r="CE459" s="152"/>
      <c r="CF459" s="152"/>
      <c r="CG459" s="152"/>
      <c r="CH459" s="152"/>
      <c r="CI459" s="152"/>
      <c r="CJ459" s="152"/>
      <c r="CK459" s="152"/>
      <c r="CL459" s="152"/>
    </row>
    <row r="460" spans="2:90" x14ac:dyDescent="0.4">
      <c r="B460" s="95" t="str">
        <f>"# of "&amp;B448&amp;" by age - months:"</f>
        <v># of primary unit by age - months:</v>
      </c>
      <c r="C460" s="31"/>
      <c r="D460" t="s">
        <v>929</v>
      </c>
      <c r="E460" s="8" t="str">
        <f t="shared" si="368"/>
        <v>460 GROWTHCHURN-PV</v>
      </c>
      <c r="G460" s="31"/>
      <c r="H460" s="411" t="s">
        <v>926</v>
      </c>
      <c r="I460" s="60" t="s">
        <v>930</v>
      </c>
      <c r="J460" s="73"/>
      <c r="K460" s="31"/>
      <c r="L460" s="31"/>
      <c r="M460" s="31"/>
      <c r="N460" s="31"/>
      <c r="O460" s="31"/>
      <c r="P460" s="31"/>
      <c r="R460" s="67"/>
      <c r="S460" s="152"/>
      <c r="T460" s="152"/>
      <c r="U460" s="152"/>
      <c r="V460" s="152"/>
      <c r="W460" s="152"/>
      <c r="X460" s="152"/>
      <c r="Y460" s="152"/>
      <c r="Z460" s="152"/>
      <c r="AA460" s="152"/>
      <c r="AB460" s="152"/>
      <c r="AC460" s="152"/>
      <c r="AD460" s="152"/>
      <c r="AE460" s="152"/>
      <c r="AF460" s="152"/>
      <c r="AG460" s="152"/>
      <c r="AH460" s="152"/>
      <c r="AI460" s="152"/>
      <c r="AJ460" s="152"/>
      <c r="AK460" s="152"/>
      <c r="AL460" s="152"/>
      <c r="AM460" s="152"/>
      <c r="AN460" s="152"/>
      <c r="AO460" s="152"/>
      <c r="AP460" s="152"/>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52"/>
      <c r="BP460" s="152"/>
      <c r="BQ460" s="152"/>
      <c r="BR460" s="152"/>
      <c r="BS460" s="152"/>
      <c r="BT460" s="152"/>
      <c r="BU460" s="152"/>
      <c r="BV460" s="152"/>
      <c r="BW460" s="152"/>
      <c r="BX460" s="152"/>
      <c r="BY460" s="152"/>
      <c r="BZ460" s="152"/>
      <c r="CA460" s="152"/>
      <c r="CB460" s="152"/>
      <c r="CC460" s="152"/>
      <c r="CD460" s="152"/>
      <c r="CE460" s="152"/>
      <c r="CF460" s="152"/>
      <c r="CG460" s="152"/>
      <c r="CH460" s="152"/>
      <c r="CI460" s="152"/>
      <c r="CJ460" s="152"/>
      <c r="CK460" s="152"/>
      <c r="CL460" s="152"/>
    </row>
    <row r="461" spans="2:90" outlineLevel="2" x14ac:dyDescent="0.4">
      <c r="B461" s="409">
        <v>1</v>
      </c>
      <c r="C461" s="31"/>
      <c r="D461" t="s">
        <v>929</v>
      </c>
      <c r="E461" s="8" t="str">
        <f t="shared" si="368"/>
        <v>461 GROWTHCHURN-PV</v>
      </c>
      <c r="G461" s="31"/>
      <c r="H461" s="16">
        <v>0.04</v>
      </c>
      <c r="I461" s="412">
        <v>0</v>
      </c>
      <c r="J461" s="73"/>
      <c r="K461" s="15">
        <f t="shared" ref="K461:P470" ca="1" si="369">SUMIF($4:$4,K$2,461:461)</f>
        <v>5000</v>
      </c>
      <c r="L461" s="15">
        <f t="shared" ca="1" si="369"/>
        <v>5000</v>
      </c>
      <c r="M461" s="15">
        <f t="shared" ca="1" si="369"/>
        <v>5000</v>
      </c>
      <c r="N461" s="15">
        <f t="shared" ca="1" si="369"/>
        <v>5000</v>
      </c>
      <c r="O461" s="15">
        <f t="shared" ca="1" si="369"/>
        <v>5000</v>
      </c>
      <c r="P461" s="15">
        <f t="shared" ca="1" si="369"/>
        <v>5000</v>
      </c>
      <c r="R461" s="67"/>
      <c r="S461" s="76" cm="1">
        <f t="array" aca="1" ref="S461" ca="1">+INDIRECT(S450)*(1-$I461)</f>
        <v>5000</v>
      </c>
      <c r="T461" s="76" cm="1">
        <f t="array" aca="1" ref="T461" ca="1">+INDIRECT(T450)*(1-$I461)</f>
        <v>5000</v>
      </c>
      <c r="U461" s="76" cm="1">
        <f t="array" aca="1" ref="U461" ca="1">+INDIRECT(U450)*(1-$I461)</f>
        <v>5000</v>
      </c>
      <c r="V461" s="76" cm="1">
        <f t="array" aca="1" ref="V461" ca="1">+INDIRECT(V450)*(1-$I461)</f>
        <v>5000</v>
      </c>
      <c r="W461" s="76" cm="1">
        <f t="array" aca="1" ref="W461" ca="1">+INDIRECT(W450)*(1-$I461)</f>
        <v>5000</v>
      </c>
      <c r="X461" s="76" cm="1">
        <f t="array" aca="1" ref="X461" ca="1">+INDIRECT(X450)*(1-$I461)</f>
        <v>5000</v>
      </c>
      <c r="Y461" s="76" cm="1">
        <f t="array" aca="1" ref="Y461" ca="1">+INDIRECT(Y450)*(1-$I461)</f>
        <v>5000</v>
      </c>
      <c r="Z461" s="76" cm="1">
        <f t="array" aca="1" ref="Z461" ca="1">+INDIRECT(Z450)*(1-$I461)</f>
        <v>5000</v>
      </c>
      <c r="AA461" s="76" cm="1">
        <f t="array" aca="1" ref="AA461" ca="1">+INDIRECT(AA450)*(1-$I461)</f>
        <v>5000</v>
      </c>
      <c r="AB461" s="76" cm="1">
        <f t="array" aca="1" ref="AB461" ca="1">+INDIRECT(AB450)*(1-$I461)</f>
        <v>5000</v>
      </c>
      <c r="AC461" s="76" cm="1">
        <f t="array" aca="1" ref="AC461" ca="1">+INDIRECT(AC450)*(1-$I461)</f>
        <v>5000</v>
      </c>
      <c r="AD461" s="76" cm="1">
        <f t="array" aca="1" ref="AD461" ca="1">+INDIRECT(AD450)*(1-$I461)</f>
        <v>5000</v>
      </c>
      <c r="AE461" s="76" cm="1">
        <f t="array" aca="1" ref="AE461" ca="1">+INDIRECT(AE450)*(1-$I461)</f>
        <v>5000</v>
      </c>
      <c r="AF461" s="76" cm="1">
        <f t="array" aca="1" ref="AF461" ca="1">+INDIRECT(AF450)*(1-$I461)</f>
        <v>5000</v>
      </c>
      <c r="AG461" s="76" cm="1">
        <f t="array" aca="1" ref="AG461" ca="1">+INDIRECT(AG450)*(1-$I461)</f>
        <v>5000</v>
      </c>
      <c r="AH461" s="76" cm="1">
        <f t="array" aca="1" ref="AH461" ca="1">+INDIRECT(AH450)*(1-$I461)</f>
        <v>5000</v>
      </c>
      <c r="AI461" s="76" cm="1">
        <f t="array" aca="1" ref="AI461" ca="1">+INDIRECT(AI450)*(1-$I461)</f>
        <v>5000</v>
      </c>
      <c r="AJ461" s="76" cm="1">
        <f t="array" aca="1" ref="AJ461" ca="1">+INDIRECT(AJ450)*(1-$I461)</f>
        <v>5000</v>
      </c>
      <c r="AK461" s="76" cm="1">
        <f t="array" aca="1" ref="AK461" ca="1">+INDIRECT(AK450)*(1-$I461)</f>
        <v>5000</v>
      </c>
      <c r="AL461" s="76" cm="1">
        <f t="array" aca="1" ref="AL461" ca="1">+INDIRECT(AL450)*(1-$I461)</f>
        <v>5000</v>
      </c>
      <c r="AM461" s="76" cm="1">
        <f t="array" aca="1" ref="AM461" ca="1">+INDIRECT(AM450)*(1-$I461)</f>
        <v>5000</v>
      </c>
      <c r="AN461" s="76" cm="1">
        <f t="array" aca="1" ref="AN461" ca="1">+INDIRECT(AN450)*(1-$I461)</f>
        <v>5000</v>
      </c>
      <c r="AO461" s="76" cm="1">
        <f t="array" aca="1" ref="AO461" ca="1">+INDIRECT(AO450)*(1-$I461)</f>
        <v>5000</v>
      </c>
      <c r="AP461" s="76" cm="1">
        <f t="array" aca="1" ref="AP461" ca="1">+INDIRECT(AP450)*(1-$I461)</f>
        <v>5000</v>
      </c>
      <c r="AQ461" s="76" cm="1">
        <f t="array" aca="1" ref="AQ461" ca="1">+INDIRECT(AQ450)*(1-$I461)</f>
        <v>5000</v>
      </c>
      <c r="AR461" s="76" cm="1">
        <f t="array" aca="1" ref="AR461" ca="1">+INDIRECT(AR450)*(1-$I461)</f>
        <v>5000</v>
      </c>
      <c r="AS461" s="76" cm="1">
        <f t="array" aca="1" ref="AS461" ca="1">+INDIRECT(AS450)*(1-$I461)</f>
        <v>5000</v>
      </c>
      <c r="AT461" s="76" cm="1">
        <f t="array" aca="1" ref="AT461" ca="1">+INDIRECT(AT450)*(1-$I461)</f>
        <v>5000</v>
      </c>
      <c r="AU461" s="76" cm="1">
        <f t="array" aca="1" ref="AU461" ca="1">+INDIRECT(AU450)*(1-$I461)</f>
        <v>5000</v>
      </c>
      <c r="AV461" s="76" cm="1">
        <f t="array" aca="1" ref="AV461" ca="1">+INDIRECT(AV450)*(1-$I461)</f>
        <v>5000</v>
      </c>
      <c r="AW461" s="76" cm="1">
        <f t="array" aca="1" ref="AW461" ca="1">+INDIRECT(AW450)*(1-$I461)</f>
        <v>5000</v>
      </c>
      <c r="AX461" s="76" cm="1">
        <f t="array" aca="1" ref="AX461" ca="1">+INDIRECT(AX450)*(1-$I461)</f>
        <v>5000</v>
      </c>
      <c r="AY461" s="76" cm="1">
        <f t="array" aca="1" ref="AY461" ca="1">+INDIRECT(AY450)*(1-$I461)</f>
        <v>5000</v>
      </c>
      <c r="AZ461" s="76" cm="1">
        <f t="array" aca="1" ref="AZ461" ca="1">+INDIRECT(AZ450)*(1-$I461)</f>
        <v>5000</v>
      </c>
      <c r="BA461" s="76" cm="1">
        <f t="array" aca="1" ref="BA461" ca="1">+INDIRECT(BA450)*(1-$I461)</f>
        <v>5000</v>
      </c>
      <c r="BB461" s="76" cm="1">
        <f t="array" aca="1" ref="BB461" ca="1">+INDIRECT(BB450)*(1-$I461)</f>
        <v>5000</v>
      </c>
      <c r="BC461" s="76" cm="1">
        <f t="array" aca="1" ref="BC461" ca="1">+INDIRECT(BC450)*(1-$I461)</f>
        <v>5000</v>
      </c>
      <c r="BD461" s="76" cm="1">
        <f t="array" aca="1" ref="BD461" ca="1">+INDIRECT(BD450)*(1-$I461)</f>
        <v>5000</v>
      </c>
      <c r="BE461" s="76" cm="1">
        <f t="array" aca="1" ref="BE461" ca="1">+INDIRECT(BE450)*(1-$I461)</f>
        <v>5000</v>
      </c>
      <c r="BF461" s="76" cm="1">
        <f t="array" aca="1" ref="BF461" ca="1">+INDIRECT(BF450)*(1-$I461)</f>
        <v>5000</v>
      </c>
      <c r="BG461" s="76" cm="1">
        <f t="array" aca="1" ref="BG461" ca="1">+INDIRECT(BG450)*(1-$I461)</f>
        <v>5000</v>
      </c>
      <c r="BH461" s="76" cm="1">
        <f t="array" aca="1" ref="BH461" ca="1">+INDIRECT(BH450)*(1-$I461)</f>
        <v>5000</v>
      </c>
      <c r="BI461" s="76" cm="1">
        <f t="array" aca="1" ref="BI461" ca="1">+INDIRECT(BI450)*(1-$I461)</f>
        <v>5000</v>
      </c>
      <c r="BJ461" s="76" cm="1">
        <f t="array" aca="1" ref="BJ461" ca="1">+INDIRECT(BJ450)*(1-$I461)</f>
        <v>5000</v>
      </c>
      <c r="BK461" s="76" cm="1">
        <f t="array" aca="1" ref="BK461" ca="1">+INDIRECT(BK450)*(1-$I461)</f>
        <v>5000</v>
      </c>
      <c r="BL461" s="76" cm="1">
        <f t="array" aca="1" ref="BL461" ca="1">+INDIRECT(BL450)*(1-$I461)</f>
        <v>5000</v>
      </c>
      <c r="BM461" s="76" cm="1">
        <f t="array" aca="1" ref="BM461" ca="1">+INDIRECT(BM450)*(1-$I461)</f>
        <v>5000</v>
      </c>
      <c r="BN461" s="76" cm="1">
        <f t="array" aca="1" ref="BN461" ca="1">+INDIRECT(BN450)*(1-$I461)</f>
        <v>5000</v>
      </c>
      <c r="BO461" s="76" cm="1">
        <f t="array" aca="1" ref="BO461" ca="1">+INDIRECT(BO450)*(1-$I461)</f>
        <v>5000</v>
      </c>
      <c r="BP461" s="76" cm="1">
        <f t="array" aca="1" ref="BP461" ca="1">+INDIRECT(BP450)*(1-$I461)</f>
        <v>5000</v>
      </c>
      <c r="BQ461" s="76" cm="1">
        <f t="array" aca="1" ref="BQ461" ca="1">+INDIRECT(BQ450)*(1-$I461)</f>
        <v>5000</v>
      </c>
      <c r="BR461" s="76" cm="1">
        <f t="array" aca="1" ref="BR461" ca="1">+INDIRECT(BR450)*(1-$I461)</f>
        <v>5000</v>
      </c>
      <c r="BS461" s="76" cm="1">
        <f t="array" aca="1" ref="BS461" ca="1">+INDIRECT(BS450)*(1-$I461)</f>
        <v>5000</v>
      </c>
      <c r="BT461" s="76" cm="1">
        <f t="array" aca="1" ref="BT461" ca="1">+INDIRECT(BT450)*(1-$I461)</f>
        <v>5000</v>
      </c>
      <c r="BU461" s="76" cm="1">
        <f t="array" aca="1" ref="BU461" ca="1">+INDIRECT(BU450)*(1-$I461)</f>
        <v>5000</v>
      </c>
      <c r="BV461" s="76" cm="1">
        <f t="array" aca="1" ref="BV461" ca="1">+INDIRECT(BV450)*(1-$I461)</f>
        <v>5000</v>
      </c>
      <c r="BW461" s="76" cm="1">
        <f t="array" aca="1" ref="BW461" ca="1">+INDIRECT(BW450)*(1-$I461)</f>
        <v>5000</v>
      </c>
      <c r="BX461" s="76" cm="1">
        <f t="array" aca="1" ref="BX461" ca="1">+INDIRECT(BX450)*(1-$I461)</f>
        <v>5000</v>
      </c>
      <c r="BY461" s="76" cm="1">
        <f t="array" aca="1" ref="BY461" ca="1">+INDIRECT(BY450)*(1-$I461)</f>
        <v>5000</v>
      </c>
      <c r="BZ461" s="76" cm="1">
        <f t="array" aca="1" ref="BZ461" ca="1">+INDIRECT(BZ450)*(1-$I461)</f>
        <v>5000</v>
      </c>
      <c r="CA461" s="76" cm="1">
        <f t="array" aca="1" ref="CA461" ca="1">+INDIRECT(CA450)*(1-$I461)</f>
        <v>5000</v>
      </c>
      <c r="CB461" s="76" cm="1">
        <f t="array" aca="1" ref="CB461" ca="1">+INDIRECT(CB450)*(1-$I461)</f>
        <v>5000</v>
      </c>
      <c r="CC461" s="76" cm="1">
        <f t="array" aca="1" ref="CC461" ca="1">+INDIRECT(CC450)*(1-$I461)</f>
        <v>5000</v>
      </c>
      <c r="CD461" s="76" cm="1">
        <f t="array" aca="1" ref="CD461" ca="1">+INDIRECT(CD450)*(1-$I461)</f>
        <v>5000</v>
      </c>
      <c r="CE461" s="76" cm="1">
        <f t="array" aca="1" ref="CE461" ca="1">+INDIRECT(CE450)*(1-$I461)</f>
        <v>5000</v>
      </c>
      <c r="CF461" s="76" cm="1">
        <f t="array" aca="1" ref="CF461" ca="1">+INDIRECT(CF450)*(1-$I461)</f>
        <v>5000</v>
      </c>
      <c r="CG461" s="76" cm="1">
        <f t="array" aca="1" ref="CG461" ca="1">+INDIRECT(CG450)*(1-$I461)</f>
        <v>5000</v>
      </c>
      <c r="CH461" s="76" cm="1">
        <f t="array" aca="1" ref="CH461" ca="1">+INDIRECT(CH450)*(1-$I461)</f>
        <v>5000</v>
      </c>
      <c r="CI461" s="76" cm="1">
        <f t="array" aca="1" ref="CI461" ca="1">+INDIRECT(CI450)*(1-$I461)</f>
        <v>5000</v>
      </c>
      <c r="CJ461" s="76" cm="1">
        <f t="array" aca="1" ref="CJ461" ca="1">+INDIRECT(CJ450)*(1-$I461)</f>
        <v>5000</v>
      </c>
      <c r="CK461" s="76" cm="1">
        <f t="array" aca="1" ref="CK461" ca="1">+INDIRECT(CK450)*(1-$I461)</f>
        <v>5000</v>
      </c>
      <c r="CL461" s="76" cm="1">
        <f t="array" aca="1" ref="CL461" ca="1">+INDIRECT(CL450)*(1-$I461)</f>
        <v>5000</v>
      </c>
    </row>
    <row r="462" spans="2:90" outlineLevel="2" x14ac:dyDescent="0.4">
      <c r="B462" s="409">
        <f t="shared" ref="B462:B484" si="370">+B461+1</f>
        <v>2</v>
      </c>
      <c r="C462" s="31"/>
      <c r="D462" t="s">
        <v>929</v>
      </c>
      <c r="E462" s="8" t="str">
        <f t="shared" si="368"/>
        <v>462 GROWTHCHURN-PV</v>
      </c>
      <c r="G462" s="31"/>
      <c r="H462" s="16">
        <f t="shared" ref="H462:H485" si="371">H461+1/25</f>
        <v>0.08</v>
      </c>
      <c r="I462" s="410">
        <v>0.1</v>
      </c>
      <c r="J462" s="73"/>
      <c r="K462" s="15">
        <f t="shared" ca="1" si="369"/>
        <v>4500</v>
      </c>
      <c r="L462" s="15">
        <f t="shared" ca="1" si="369"/>
        <v>4500</v>
      </c>
      <c r="M462" s="15">
        <f t="shared" ca="1" si="369"/>
        <v>4500</v>
      </c>
      <c r="N462" s="15">
        <f t="shared" ca="1" si="369"/>
        <v>4500</v>
      </c>
      <c r="O462" s="15">
        <f t="shared" ca="1" si="369"/>
        <v>4500</v>
      </c>
      <c r="P462" s="15">
        <f t="shared" ca="1" si="369"/>
        <v>4500</v>
      </c>
      <c r="R462" s="67"/>
      <c r="S462" s="76">
        <f t="shared" ref="S462:AX462" si="372">+R461*(1-$I462)</f>
        <v>0</v>
      </c>
      <c r="T462" s="76">
        <f t="shared" ca="1" si="372"/>
        <v>4500</v>
      </c>
      <c r="U462" s="76">
        <f t="shared" ca="1" si="372"/>
        <v>4500</v>
      </c>
      <c r="V462" s="76">
        <f t="shared" ca="1" si="372"/>
        <v>4500</v>
      </c>
      <c r="W462" s="76">
        <f t="shared" ca="1" si="372"/>
        <v>4500</v>
      </c>
      <c r="X462" s="76">
        <f t="shared" ca="1" si="372"/>
        <v>4500</v>
      </c>
      <c r="Y462" s="76">
        <f t="shared" ca="1" si="372"/>
        <v>4500</v>
      </c>
      <c r="Z462" s="76">
        <f t="shared" ca="1" si="372"/>
        <v>4500</v>
      </c>
      <c r="AA462" s="76">
        <f t="shared" ca="1" si="372"/>
        <v>4500</v>
      </c>
      <c r="AB462" s="76">
        <f t="shared" ca="1" si="372"/>
        <v>4500</v>
      </c>
      <c r="AC462" s="76">
        <f t="shared" ca="1" si="372"/>
        <v>4500</v>
      </c>
      <c r="AD462" s="76">
        <f t="shared" ca="1" si="372"/>
        <v>4500</v>
      </c>
      <c r="AE462" s="76">
        <f t="shared" ca="1" si="372"/>
        <v>4500</v>
      </c>
      <c r="AF462" s="76">
        <f t="shared" ca="1" si="372"/>
        <v>4500</v>
      </c>
      <c r="AG462" s="76">
        <f t="shared" ca="1" si="372"/>
        <v>4500</v>
      </c>
      <c r="AH462" s="76">
        <f t="shared" ca="1" si="372"/>
        <v>4500</v>
      </c>
      <c r="AI462" s="76">
        <f t="shared" ca="1" si="372"/>
        <v>4500</v>
      </c>
      <c r="AJ462" s="76">
        <f t="shared" ca="1" si="372"/>
        <v>4500</v>
      </c>
      <c r="AK462" s="76">
        <f t="shared" ca="1" si="372"/>
        <v>4500</v>
      </c>
      <c r="AL462" s="76">
        <f t="shared" ca="1" si="372"/>
        <v>4500</v>
      </c>
      <c r="AM462" s="76">
        <f t="shared" ca="1" si="372"/>
        <v>4500</v>
      </c>
      <c r="AN462" s="76">
        <f t="shared" ca="1" si="372"/>
        <v>4500</v>
      </c>
      <c r="AO462" s="76">
        <f t="shared" ca="1" si="372"/>
        <v>4500</v>
      </c>
      <c r="AP462" s="76">
        <f t="shared" ca="1" si="372"/>
        <v>4500</v>
      </c>
      <c r="AQ462" s="76">
        <f t="shared" ca="1" si="372"/>
        <v>4500</v>
      </c>
      <c r="AR462" s="76">
        <f t="shared" ca="1" si="372"/>
        <v>4500</v>
      </c>
      <c r="AS462" s="76">
        <f t="shared" ca="1" si="372"/>
        <v>4500</v>
      </c>
      <c r="AT462" s="76">
        <f t="shared" ca="1" si="372"/>
        <v>4500</v>
      </c>
      <c r="AU462" s="76">
        <f t="shared" ca="1" si="372"/>
        <v>4500</v>
      </c>
      <c r="AV462" s="76">
        <f t="shared" ca="1" si="372"/>
        <v>4500</v>
      </c>
      <c r="AW462" s="76">
        <f t="shared" ca="1" si="372"/>
        <v>4500</v>
      </c>
      <c r="AX462" s="76">
        <f t="shared" ca="1" si="372"/>
        <v>4500</v>
      </c>
      <c r="AY462" s="76">
        <f t="shared" ref="AY462:CD462" ca="1" si="373">+AX461*(1-$I462)</f>
        <v>4500</v>
      </c>
      <c r="AZ462" s="76">
        <f t="shared" ca="1" si="373"/>
        <v>4500</v>
      </c>
      <c r="BA462" s="76">
        <f t="shared" ca="1" si="373"/>
        <v>4500</v>
      </c>
      <c r="BB462" s="76">
        <f t="shared" ca="1" si="373"/>
        <v>4500</v>
      </c>
      <c r="BC462" s="76">
        <f t="shared" ca="1" si="373"/>
        <v>4500</v>
      </c>
      <c r="BD462" s="76">
        <f t="shared" ca="1" si="373"/>
        <v>4500</v>
      </c>
      <c r="BE462" s="76">
        <f t="shared" ca="1" si="373"/>
        <v>4500</v>
      </c>
      <c r="BF462" s="76">
        <f t="shared" ca="1" si="373"/>
        <v>4500</v>
      </c>
      <c r="BG462" s="76">
        <f t="shared" ca="1" si="373"/>
        <v>4500</v>
      </c>
      <c r="BH462" s="76">
        <f t="shared" ca="1" si="373"/>
        <v>4500</v>
      </c>
      <c r="BI462" s="76">
        <f t="shared" ca="1" si="373"/>
        <v>4500</v>
      </c>
      <c r="BJ462" s="76">
        <f t="shared" ca="1" si="373"/>
        <v>4500</v>
      </c>
      <c r="BK462" s="76">
        <f t="shared" ca="1" si="373"/>
        <v>4500</v>
      </c>
      <c r="BL462" s="76">
        <f t="shared" ca="1" si="373"/>
        <v>4500</v>
      </c>
      <c r="BM462" s="76">
        <f t="shared" ca="1" si="373"/>
        <v>4500</v>
      </c>
      <c r="BN462" s="76">
        <f t="shared" ca="1" si="373"/>
        <v>4500</v>
      </c>
      <c r="BO462" s="76">
        <f t="shared" ca="1" si="373"/>
        <v>4500</v>
      </c>
      <c r="BP462" s="76">
        <f t="shared" ca="1" si="373"/>
        <v>4500</v>
      </c>
      <c r="BQ462" s="76">
        <f t="shared" ca="1" si="373"/>
        <v>4500</v>
      </c>
      <c r="BR462" s="76">
        <f t="shared" ca="1" si="373"/>
        <v>4500</v>
      </c>
      <c r="BS462" s="76">
        <f t="shared" ca="1" si="373"/>
        <v>4500</v>
      </c>
      <c r="BT462" s="76">
        <f t="shared" ca="1" si="373"/>
        <v>4500</v>
      </c>
      <c r="BU462" s="76">
        <f t="shared" ca="1" si="373"/>
        <v>4500</v>
      </c>
      <c r="BV462" s="76">
        <f t="shared" ca="1" si="373"/>
        <v>4500</v>
      </c>
      <c r="BW462" s="76">
        <f t="shared" ca="1" si="373"/>
        <v>4500</v>
      </c>
      <c r="BX462" s="76">
        <f t="shared" ca="1" si="373"/>
        <v>4500</v>
      </c>
      <c r="BY462" s="76">
        <f t="shared" ca="1" si="373"/>
        <v>4500</v>
      </c>
      <c r="BZ462" s="76">
        <f t="shared" ca="1" si="373"/>
        <v>4500</v>
      </c>
      <c r="CA462" s="76">
        <f t="shared" ca="1" si="373"/>
        <v>4500</v>
      </c>
      <c r="CB462" s="76">
        <f t="shared" ca="1" si="373"/>
        <v>4500</v>
      </c>
      <c r="CC462" s="76">
        <f t="shared" ca="1" si="373"/>
        <v>4500</v>
      </c>
      <c r="CD462" s="76">
        <f t="shared" ca="1" si="373"/>
        <v>4500</v>
      </c>
      <c r="CE462" s="76">
        <f t="shared" ref="CE462:CL462" ca="1" si="374">+CD461*(1-$I462)</f>
        <v>4500</v>
      </c>
      <c r="CF462" s="76">
        <f t="shared" ca="1" si="374"/>
        <v>4500</v>
      </c>
      <c r="CG462" s="76">
        <f t="shared" ca="1" si="374"/>
        <v>4500</v>
      </c>
      <c r="CH462" s="76">
        <f t="shared" ca="1" si="374"/>
        <v>4500</v>
      </c>
      <c r="CI462" s="76">
        <f t="shared" ca="1" si="374"/>
        <v>4500</v>
      </c>
      <c r="CJ462" s="76">
        <f t="shared" ca="1" si="374"/>
        <v>4500</v>
      </c>
      <c r="CK462" s="76">
        <f t="shared" ca="1" si="374"/>
        <v>4500</v>
      </c>
      <c r="CL462" s="76">
        <f t="shared" ca="1" si="374"/>
        <v>4500</v>
      </c>
    </row>
    <row r="463" spans="2:90" outlineLevel="2" x14ac:dyDescent="0.4">
      <c r="B463" s="409">
        <f t="shared" si="370"/>
        <v>3</v>
      </c>
      <c r="C463" s="31"/>
      <c r="D463" t="s">
        <v>929</v>
      </c>
      <c r="E463" s="8" t="str">
        <f t="shared" si="368"/>
        <v>463 GROWTHCHURN-PV</v>
      </c>
      <c r="G463" s="31"/>
      <c r="H463" s="16">
        <f t="shared" si="371"/>
        <v>0.12</v>
      </c>
      <c r="I463" s="410">
        <v>0.1</v>
      </c>
      <c r="J463" s="73"/>
      <c r="K463" s="15">
        <f t="shared" ca="1" si="369"/>
        <v>4050</v>
      </c>
      <c r="L463" s="15">
        <f t="shared" ca="1" si="369"/>
        <v>4050</v>
      </c>
      <c r="M463" s="15">
        <f t="shared" ca="1" si="369"/>
        <v>4050</v>
      </c>
      <c r="N463" s="15">
        <f t="shared" ca="1" si="369"/>
        <v>4050</v>
      </c>
      <c r="O463" s="15">
        <f t="shared" ca="1" si="369"/>
        <v>4050</v>
      </c>
      <c r="P463" s="15">
        <f t="shared" ca="1" si="369"/>
        <v>4050</v>
      </c>
      <c r="R463" s="67"/>
      <c r="S463" s="76">
        <f t="shared" ref="S463:V465" si="375">+R462*(1-$I463)</f>
        <v>0</v>
      </c>
      <c r="T463" s="76">
        <f t="shared" si="375"/>
        <v>0</v>
      </c>
      <c r="U463" s="76">
        <f t="shared" ref="U463:AZ463" ca="1" si="376">+T462*(1-$I463)</f>
        <v>4050</v>
      </c>
      <c r="V463" s="76">
        <f t="shared" ca="1" si="376"/>
        <v>4050</v>
      </c>
      <c r="W463" s="76">
        <f t="shared" ca="1" si="376"/>
        <v>4050</v>
      </c>
      <c r="X463" s="76">
        <f t="shared" ca="1" si="376"/>
        <v>4050</v>
      </c>
      <c r="Y463" s="76">
        <f t="shared" ca="1" si="376"/>
        <v>4050</v>
      </c>
      <c r="Z463" s="76">
        <f t="shared" ca="1" si="376"/>
        <v>4050</v>
      </c>
      <c r="AA463" s="76">
        <f t="shared" ca="1" si="376"/>
        <v>4050</v>
      </c>
      <c r="AB463" s="76">
        <f t="shared" ca="1" si="376"/>
        <v>4050</v>
      </c>
      <c r="AC463" s="76">
        <f t="shared" ca="1" si="376"/>
        <v>4050</v>
      </c>
      <c r="AD463" s="76">
        <f t="shared" ca="1" si="376"/>
        <v>4050</v>
      </c>
      <c r="AE463" s="76">
        <f t="shared" ca="1" si="376"/>
        <v>4050</v>
      </c>
      <c r="AF463" s="76">
        <f t="shared" ca="1" si="376"/>
        <v>4050</v>
      </c>
      <c r="AG463" s="76">
        <f t="shared" ca="1" si="376"/>
        <v>4050</v>
      </c>
      <c r="AH463" s="76">
        <f t="shared" ca="1" si="376"/>
        <v>4050</v>
      </c>
      <c r="AI463" s="76">
        <f t="shared" ca="1" si="376"/>
        <v>4050</v>
      </c>
      <c r="AJ463" s="76">
        <f t="shared" ca="1" si="376"/>
        <v>4050</v>
      </c>
      <c r="AK463" s="76">
        <f t="shared" ca="1" si="376"/>
        <v>4050</v>
      </c>
      <c r="AL463" s="76">
        <f t="shared" ca="1" si="376"/>
        <v>4050</v>
      </c>
      <c r="AM463" s="76">
        <f t="shared" ca="1" si="376"/>
        <v>4050</v>
      </c>
      <c r="AN463" s="76">
        <f t="shared" ca="1" si="376"/>
        <v>4050</v>
      </c>
      <c r="AO463" s="76">
        <f t="shared" ca="1" si="376"/>
        <v>4050</v>
      </c>
      <c r="AP463" s="76">
        <f t="shared" ca="1" si="376"/>
        <v>4050</v>
      </c>
      <c r="AQ463" s="76">
        <f t="shared" ca="1" si="376"/>
        <v>4050</v>
      </c>
      <c r="AR463" s="76">
        <f t="shared" ca="1" si="376"/>
        <v>4050</v>
      </c>
      <c r="AS463" s="76">
        <f t="shared" ca="1" si="376"/>
        <v>4050</v>
      </c>
      <c r="AT463" s="76">
        <f t="shared" ca="1" si="376"/>
        <v>4050</v>
      </c>
      <c r="AU463" s="76">
        <f t="shared" ca="1" si="376"/>
        <v>4050</v>
      </c>
      <c r="AV463" s="76">
        <f t="shared" ca="1" si="376"/>
        <v>4050</v>
      </c>
      <c r="AW463" s="76">
        <f t="shared" ca="1" si="376"/>
        <v>4050</v>
      </c>
      <c r="AX463" s="76">
        <f t="shared" ca="1" si="376"/>
        <v>4050</v>
      </c>
      <c r="AY463" s="76">
        <f t="shared" ca="1" si="376"/>
        <v>4050</v>
      </c>
      <c r="AZ463" s="76">
        <f t="shared" ca="1" si="376"/>
        <v>4050</v>
      </c>
      <c r="BA463" s="76">
        <f t="shared" ref="BA463:CF463" ca="1" si="377">+AZ462*(1-$I463)</f>
        <v>4050</v>
      </c>
      <c r="BB463" s="76">
        <f t="shared" ca="1" si="377"/>
        <v>4050</v>
      </c>
      <c r="BC463" s="76">
        <f t="shared" ca="1" si="377"/>
        <v>4050</v>
      </c>
      <c r="BD463" s="76">
        <f t="shared" ca="1" si="377"/>
        <v>4050</v>
      </c>
      <c r="BE463" s="76">
        <f t="shared" ca="1" si="377"/>
        <v>4050</v>
      </c>
      <c r="BF463" s="76">
        <f t="shared" ca="1" si="377"/>
        <v>4050</v>
      </c>
      <c r="BG463" s="76">
        <f t="shared" ca="1" si="377"/>
        <v>4050</v>
      </c>
      <c r="BH463" s="76">
        <f t="shared" ca="1" si="377"/>
        <v>4050</v>
      </c>
      <c r="BI463" s="76">
        <f t="shared" ca="1" si="377"/>
        <v>4050</v>
      </c>
      <c r="BJ463" s="76">
        <f t="shared" ca="1" si="377"/>
        <v>4050</v>
      </c>
      <c r="BK463" s="76">
        <f t="shared" ca="1" si="377"/>
        <v>4050</v>
      </c>
      <c r="BL463" s="76">
        <f t="shared" ca="1" si="377"/>
        <v>4050</v>
      </c>
      <c r="BM463" s="76">
        <f t="shared" ca="1" si="377"/>
        <v>4050</v>
      </c>
      <c r="BN463" s="76">
        <f t="shared" ca="1" si="377"/>
        <v>4050</v>
      </c>
      <c r="BO463" s="76">
        <f t="shared" ca="1" si="377"/>
        <v>4050</v>
      </c>
      <c r="BP463" s="76">
        <f t="shared" ca="1" si="377"/>
        <v>4050</v>
      </c>
      <c r="BQ463" s="76">
        <f t="shared" ca="1" si="377"/>
        <v>4050</v>
      </c>
      <c r="BR463" s="76">
        <f t="shared" ca="1" si="377"/>
        <v>4050</v>
      </c>
      <c r="BS463" s="76">
        <f t="shared" ca="1" si="377"/>
        <v>4050</v>
      </c>
      <c r="BT463" s="76">
        <f t="shared" ca="1" si="377"/>
        <v>4050</v>
      </c>
      <c r="BU463" s="76">
        <f t="shared" ca="1" si="377"/>
        <v>4050</v>
      </c>
      <c r="BV463" s="76">
        <f t="shared" ca="1" si="377"/>
        <v>4050</v>
      </c>
      <c r="BW463" s="76">
        <f t="shared" ca="1" si="377"/>
        <v>4050</v>
      </c>
      <c r="BX463" s="76">
        <f t="shared" ca="1" si="377"/>
        <v>4050</v>
      </c>
      <c r="BY463" s="76">
        <f t="shared" ca="1" si="377"/>
        <v>4050</v>
      </c>
      <c r="BZ463" s="76">
        <f t="shared" ca="1" si="377"/>
        <v>4050</v>
      </c>
      <c r="CA463" s="76">
        <f t="shared" ca="1" si="377"/>
        <v>4050</v>
      </c>
      <c r="CB463" s="76">
        <f t="shared" ca="1" si="377"/>
        <v>4050</v>
      </c>
      <c r="CC463" s="76">
        <f t="shared" ca="1" si="377"/>
        <v>4050</v>
      </c>
      <c r="CD463" s="76">
        <f t="shared" ca="1" si="377"/>
        <v>4050</v>
      </c>
      <c r="CE463" s="76">
        <f t="shared" ca="1" si="377"/>
        <v>4050</v>
      </c>
      <c r="CF463" s="76">
        <f t="shared" ca="1" si="377"/>
        <v>4050</v>
      </c>
      <c r="CG463" s="76">
        <f t="shared" ref="CG463:CL463" ca="1" si="378">+CF462*(1-$I463)</f>
        <v>4050</v>
      </c>
      <c r="CH463" s="76">
        <f t="shared" ca="1" si="378"/>
        <v>4050</v>
      </c>
      <c r="CI463" s="76">
        <f t="shared" ca="1" si="378"/>
        <v>4050</v>
      </c>
      <c r="CJ463" s="76">
        <f t="shared" ca="1" si="378"/>
        <v>4050</v>
      </c>
      <c r="CK463" s="76">
        <f t="shared" ca="1" si="378"/>
        <v>4050</v>
      </c>
      <c r="CL463" s="76">
        <f t="shared" ca="1" si="378"/>
        <v>4050</v>
      </c>
    </row>
    <row r="464" spans="2:90" outlineLevel="2" x14ac:dyDescent="0.4">
      <c r="B464" s="409">
        <f t="shared" si="370"/>
        <v>4</v>
      </c>
      <c r="C464" s="31"/>
      <c r="D464" t="s">
        <v>929</v>
      </c>
      <c r="E464" s="8" t="str">
        <f t="shared" si="368"/>
        <v>464 GROWTHCHURN-PV</v>
      </c>
      <c r="G464" s="31"/>
      <c r="H464" s="16">
        <f t="shared" si="371"/>
        <v>0.16</v>
      </c>
      <c r="I464" s="410">
        <v>0.1</v>
      </c>
      <c r="J464" s="73"/>
      <c r="K464" s="15">
        <f t="shared" ca="1" si="369"/>
        <v>3645</v>
      </c>
      <c r="L464" s="15">
        <f t="shared" ca="1" si="369"/>
        <v>3645</v>
      </c>
      <c r="M464" s="15">
        <f t="shared" ca="1" si="369"/>
        <v>3645</v>
      </c>
      <c r="N464" s="15">
        <f t="shared" ca="1" si="369"/>
        <v>3645</v>
      </c>
      <c r="O464" s="15">
        <f t="shared" ca="1" si="369"/>
        <v>3645</v>
      </c>
      <c r="P464" s="15">
        <f t="shared" ca="1" si="369"/>
        <v>3645</v>
      </c>
      <c r="R464" s="67"/>
      <c r="S464" s="76">
        <f t="shared" si="375"/>
        <v>0</v>
      </c>
      <c r="T464" s="76">
        <f t="shared" si="375"/>
        <v>0</v>
      </c>
      <c r="U464" s="76">
        <f t="shared" si="375"/>
        <v>0</v>
      </c>
      <c r="V464" s="76">
        <f t="shared" ref="V464:BA464" ca="1" si="379">+U463*(1-$I464)</f>
        <v>3645</v>
      </c>
      <c r="W464" s="76">
        <f t="shared" ca="1" si="379"/>
        <v>3645</v>
      </c>
      <c r="X464" s="76">
        <f t="shared" ca="1" si="379"/>
        <v>3645</v>
      </c>
      <c r="Y464" s="76">
        <f t="shared" ca="1" si="379"/>
        <v>3645</v>
      </c>
      <c r="Z464" s="76">
        <f t="shared" ca="1" si="379"/>
        <v>3645</v>
      </c>
      <c r="AA464" s="76">
        <f t="shared" ca="1" si="379"/>
        <v>3645</v>
      </c>
      <c r="AB464" s="76">
        <f t="shared" ca="1" si="379"/>
        <v>3645</v>
      </c>
      <c r="AC464" s="76">
        <f t="shared" ca="1" si="379"/>
        <v>3645</v>
      </c>
      <c r="AD464" s="76">
        <f t="shared" ca="1" si="379"/>
        <v>3645</v>
      </c>
      <c r="AE464" s="76">
        <f t="shared" ca="1" si="379"/>
        <v>3645</v>
      </c>
      <c r="AF464" s="76">
        <f t="shared" ca="1" si="379"/>
        <v>3645</v>
      </c>
      <c r="AG464" s="76">
        <f t="shared" ca="1" si="379"/>
        <v>3645</v>
      </c>
      <c r="AH464" s="76">
        <f t="shared" ca="1" si="379"/>
        <v>3645</v>
      </c>
      <c r="AI464" s="76">
        <f t="shared" ca="1" si="379"/>
        <v>3645</v>
      </c>
      <c r="AJ464" s="76">
        <f t="shared" ca="1" si="379"/>
        <v>3645</v>
      </c>
      <c r="AK464" s="76">
        <f t="shared" ca="1" si="379"/>
        <v>3645</v>
      </c>
      <c r="AL464" s="76">
        <f t="shared" ca="1" si="379"/>
        <v>3645</v>
      </c>
      <c r="AM464" s="76">
        <f t="shared" ca="1" si="379"/>
        <v>3645</v>
      </c>
      <c r="AN464" s="76">
        <f t="shared" ca="1" si="379"/>
        <v>3645</v>
      </c>
      <c r="AO464" s="76">
        <f t="shared" ca="1" si="379"/>
        <v>3645</v>
      </c>
      <c r="AP464" s="76">
        <f t="shared" ca="1" si="379"/>
        <v>3645</v>
      </c>
      <c r="AQ464" s="76">
        <f t="shared" ca="1" si="379"/>
        <v>3645</v>
      </c>
      <c r="AR464" s="76">
        <f t="shared" ca="1" si="379"/>
        <v>3645</v>
      </c>
      <c r="AS464" s="76">
        <f t="shared" ca="1" si="379"/>
        <v>3645</v>
      </c>
      <c r="AT464" s="76">
        <f t="shared" ca="1" si="379"/>
        <v>3645</v>
      </c>
      <c r="AU464" s="76">
        <f t="shared" ca="1" si="379"/>
        <v>3645</v>
      </c>
      <c r="AV464" s="76">
        <f t="shared" ca="1" si="379"/>
        <v>3645</v>
      </c>
      <c r="AW464" s="76">
        <f t="shared" ca="1" si="379"/>
        <v>3645</v>
      </c>
      <c r="AX464" s="76">
        <f t="shared" ca="1" si="379"/>
        <v>3645</v>
      </c>
      <c r="AY464" s="76">
        <f t="shared" ca="1" si="379"/>
        <v>3645</v>
      </c>
      <c r="AZ464" s="76">
        <f t="shared" ca="1" si="379"/>
        <v>3645</v>
      </c>
      <c r="BA464" s="76">
        <f t="shared" ca="1" si="379"/>
        <v>3645</v>
      </c>
      <c r="BB464" s="76">
        <f t="shared" ref="BB464:CG464" ca="1" si="380">+BA463*(1-$I464)</f>
        <v>3645</v>
      </c>
      <c r="BC464" s="76">
        <f t="shared" ca="1" si="380"/>
        <v>3645</v>
      </c>
      <c r="BD464" s="76">
        <f t="shared" ca="1" si="380"/>
        <v>3645</v>
      </c>
      <c r="BE464" s="76">
        <f t="shared" ca="1" si="380"/>
        <v>3645</v>
      </c>
      <c r="BF464" s="76">
        <f t="shared" ca="1" si="380"/>
        <v>3645</v>
      </c>
      <c r="BG464" s="76">
        <f t="shared" ca="1" si="380"/>
        <v>3645</v>
      </c>
      <c r="BH464" s="76">
        <f t="shared" ca="1" si="380"/>
        <v>3645</v>
      </c>
      <c r="BI464" s="76">
        <f t="shared" ca="1" si="380"/>
        <v>3645</v>
      </c>
      <c r="BJ464" s="76">
        <f t="shared" ca="1" si="380"/>
        <v>3645</v>
      </c>
      <c r="BK464" s="76">
        <f t="shared" ca="1" si="380"/>
        <v>3645</v>
      </c>
      <c r="BL464" s="76">
        <f t="shared" ca="1" si="380"/>
        <v>3645</v>
      </c>
      <c r="BM464" s="76">
        <f t="shared" ca="1" si="380"/>
        <v>3645</v>
      </c>
      <c r="BN464" s="76">
        <f t="shared" ca="1" si="380"/>
        <v>3645</v>
      </c>
      <c r="BO464" s="76">
        <f t="shared" ca="1" si="380"/>
        <v>3645</v>
      </c>
      <c r="BP464" s="76">
        <f t="shared" ca="1" si="380"/>
        <v>3645</v>
      </c>
      <c r="BQ464" s="76">
        <f t="shared" ca="1" si="380"/>
        <v>3645</v>
      </c>
      <c r="BR464" s="76">
        <f t="shared" ca="1" si="380"/>
        <v>3645</v>
      </c>
      <c r="BS464" s="76">
        <f t="shared" ca="1" si="380"/>
        <v>3645</v>
      </c>
      <c r="BT464" s="76">
        <f t="shared" ca="1" si="380"/>
        <v>3645</v>
      </c>
      <c r="BU464" s="76">
        <f t="shared" ca="1" si="380"/>
        <v>3645</v>
      </c>
      <c r="BV464" s="76">
        <f t="shared" ca="1" si="380"/>
        <v>3645</v>
      </c>
      <c r="BW464" s="76">
        <f t="shared" ca="1" si="380"/>
        <v>3645</v>
      </c>
      <c r="BX464" s="76">
        <f t="shared" ca="1" si="380"/>
        <v>3645</v>
      </c>
      <c r="BY464" s="76">
        <f t="shared" ca="1" si="380"/>
        <v>3645</v>
      </c>
      <c r="BZ464" s="76">
        <f t="shared" ca="1" si="380"/>
        <v>3645</v>
      </c>
      <c r="CA464" s="76">
        <f t="shared" ca="1" si="380"/>
        <v>3645</v>
      </c>
      <c r="CB464" s="76">
        <f t="shared" ca="1" si="380"/>
        <v>3645</v>
      </c>
      <c r="CC464" s="76">
        <f t="shared" ca="1" si="380"/>
        <v>3645</v>
      </c>
      <c r="CD464" s="76">
        <f t="shared" ca="1" si="380"/>
        <v>3645</v>
      </c>
      <c r="CE464" s="76">
        <f t="shared" ca="1" si="380"/>
        <v>3645</v>
      </c>
      <c r="CF464" s="76">
        <f t="shared" ca="1" si="380"/>
        <v>3645</v>
      </c>
      <c r="CG464" s="76">
        <f t="shared" ca="1" si="380"/>
        <v>3645</v>
      </c>
      <c r="CH464" s="76">
        <f t="shared" ref="CH464:CL464" ca="1" si="381">+CG463*(1-$I464)</f>
        <v>3645</v>
      </c>
      <c r="CI464" s="76">
        <f t="shared" ca="1" si="381"/>
        <v>3645</v>
      </c>
      <c r="CJ464" s="76">
        <f t="shared" ca="1" si="381"/>
        <v>3645</v>
      </c>
      <c r="CK464" s="76">
        <f t="shared" ca="1" si="381"/>
        <v>3645</v>
      </c>
      <c r="CL464" s="76">
        <f t="shared" ca="1" si="381"/>
        <v>3645</v>
      </c>
    </row>
    <row r="465" spans="2:90" outlineLevel="2" x14ac:dyDescent="0.4">
      <c r="B465" s="409">
        <f t="shared" si="370"/>
        <v>5</v>
      </c>
      <c r="C465" s="31"/>
      <c r="D465" t="s">
        <v>929</v>
      </c>
      <c r="E465" s="8" t="str">
        <f t="shared" si="368"/>
        <v>465 GROWTHCHURN-PV</v>
      </c>
      <c r="G465" s="31"/>
      <c r="H465" s="16">
        <f t="shared" si="371"/>
        <v>0.2</v>
      </c>
      <c r="I465" s="410">
        <v>0.1</v>
      </c>
      <c r="J465" s="73"/>
      <c r="K465" s="15">
        <f t="shared" ca="1" si="369"/>
        <v>3280.5</v>
      </c>
      <c r="L465" s="15">
        <f t="shared" ca="1" si="369"/>
        <v>3280.5</v>
      </c>
      <c r="M465" s="15">
        <f t="shared" ca="1" si="369"/>
        <v>3280.5</v>
      </c>
      <c r="N465" s="15">
        <f t="shared" ca="1" si="369"/>
        <v>3280.5</v>
      </c>
      <c r="O465" s="15">
        <f t="shared" ca="1" si="369"/>
        <v>3280.5</v>
      </c>
      <c r="P465" s="15">
        <f t="shared" ca="1" si="369"/>
        <v>3280.5</v>
      </c>
      <c r="R465" s="67"/>
      <c r="S465" s="76">
        <f t="shared" si="375"/>
        <v>0</v>
      </c>
      <c r="T465" s="76">
        <f t="shared" si="375"/>
        <v>0</v>
      </c>
      <c r="U465" s="76">
        <f t="shared" si="375"/>
        <v>0</v>
      </c>
      <c r="V465" s="76">
        <f t="shared" si="375"/>
        <v>0</v>
      </c>
      <c r="W465" s="76">
        <f t="shared" ref="W465:BB465" ca="1" si="382">+V464*(1-$I465)</f>
        <v>3280.5</v>
      </c>
      <c r="X465" s="76">
        <f t="shared" ca="1" si="382"/>
        <v>3280.5</v>
      </c>
      <c r="Y465" s="76">
        <f t="shared" ca="1" si="382"/>
        <v>3280.5</v>
      </c>
      <c r="Z465" s="76">
        <f t="shared" ca="1" si="382"/>
        <v>3280.5</v>
      </c>
      <c r="AA465" s="76">
        <f t="shared" ca="1" si="382"/>
        <v>3280.5</v>
      </c>
      <c r="AB465" s="76">
        <f t="shared" ca="1" si="382"/>
        <v>3280.5</v>
      </c>
      <c r="AC465" s="76">
        <f t="shared" ca="1" si="382"/>
        <v>3280.5</v>
      </c>
      <c r="AD465" s="76">
        <f t="shared" ca="1" si="382"/>
        <v>3280.5</v>
      </c>
      <c r="AE465" s="76">
        <f t="shared" ca="1" si="382"/>
        <v>3280.5</v>
      </c>
      <c r="AF465" s="76">
        <f t="shared" ca="1" si="382"/>
        <v>3280.5</v>
      </c>
      <c r="AG465" s="76">
        <f t="shared" ca="1" si="382"/>
        <v>3280.5</v>
      </c>
      <c r="AH465" s="76">
        <f t="shared" ca="1" si="382"/>
        <v>3280.5</v>
      </c>
      <c r="AI465" s="76">
        <f t="shared" ca="1" si="382"/>
        <v>3280.5</v>
      </c>
      <c r="AJ465" s="76">
        <f t="shared" ca="1" si="382"/>
        <v>3280.5</v>
      </c>
      <c r="AK465" s="76">
        <f t="shared" ca="1" si="382"/>
        <v>3280.5</v>
      </c>
      <c r="AL465" s="76">
        <f t="shared" ca="1" si="382"/>
        <v>3280.5</v>
      </c>
      <c r="AM465" s="76">
        <f t="shared" ca="1" si="382"/>
        <v>3280.5</v>
      </c>
      <c r="AN465" s="76">
        <f t="shared" ca="1" si="382"/>
        <v>3280.5</v>
      </c>
      <c r="AO465" s="76">
        <f t="shared" ca="1" si="382"/>
        <v>3280.5</v>
      </c>
      <c r="AP465" s="76">
        <f t="shared" ca="1" si="382"/>
        <v>3280.5</v>
      </c>
      <c r="AQ465" s="76">
        <f t="shared" ca="1" si="382"/>
        <v>3280.5</v>
      </c>
      <c r="AR465" s="76">
        <f t="shared" ca="1" si="382"/>
        <v>3280.5</v>
      </c>
      <c r="AS465" s="76">
        <f t="shared" ca="1" si="382"/>
        <v>3280.5</v>
      </c>
      <c r="AT465" s="76">
        <f t="shared" ca="1" si="382"/>
        <v>3280.5</v>
      </c>
      <c r="AU465" s="76">
        <f t="shared" ca="1" si="382"/>
        <v>3280.5</v>
      </c>
      <c r="AV465" s="76">
        <f t="shared" ca="1" si="382"/>
        <v>3280.5</v>
      </c>
      <c r="AW465" s="76">
        <f t="shared" ca="1" si="382"/>
        <v>3280.5</v>
      </c>
      <c r="AX465" s="76">
        <f t="shared" ca="1" si="382"/>
        <v>3280.5</v>
      </c>
      <c r="AY465" s="76">
        <f t="shared" ca="1" si="382"/>
        <v>3280.5</v>
      </c>
      <c r="AZ465" s="76">
        <f t="shared" ca="1" si="382"/>
        <v>3280.5</v>
      </c>
      <c r="BA465" s="76">
        <f t="shared" ca="1" si="382"/>
        <v>3280.5</v>
      </c>
      <c r="BB465" s="76">
        <f t="shared" ca="1" si="382"/>
        <v>3280.5</v>
      </c>
      <c r="BC465" s="76">
        <f t="shared" ref="BC465:CH465" ca="1" si="383">+BB464*(1-$I465)</f>
        <v>3280.5</v>
      </c>
      <c r="BD465" s="76">
        <f t="shared" ca="1" si="383"/>
        <v>3280.5</v>
      </c>
      <c r="BE465" s="76">
        <f t="shared" ca="1" si="383"/>
        <v>3280.5</v>
      </c>
      <c r="BF465" s="76">
        <f t="shared" ca="1" si="383"/>
        <v>3280.5</v>
      </c>
      <c r="BG465" s="76">
        <f t="shared" ca="1" si="383"/>
        <v>3280.5</v>
      </c>
      <c r="BH465" s="76">
        <f t="shared" ca="1" si="383"/>
        <v>3280.5</v>
      </c>
      <c r="BI465" s="76">
        <f t="shared" ca="1" si="383"/>
        <v>3280.5</v>
      </c>
      <c r="BJ465" s="76">
        <f t="shared" ca="1" si="383"/>
        <v>3280.5</v>
      </c>
      <c r="BK465" s="76">
        <f t="shared" ca="1" si="383"/>
        <v>3280.5</v>
      </c>
      <c r="BL465" s="76">
        <f t="shared" ca="1" si="383"/>
        <v>3280.5</v>
      </c>
      <c r="BM465" s="76">
        <f t="shared" ca="1" si="383"/>
        <v>3280.5</v>
      </c>
      <c r="BN465" s="76">
        <f t="shared" ca="1" si="383"/>
        <v>3280.5</v>
      </c>
      <c r="BO465" s="76">
        <f t="shared" ca="1" si="383"/>
        <v>3280.5</v>
      </c>
      <c r="BP465" s="76">
        <f t="shared" ca="1" si="383"/>
        <v>3280.5</v>
      </c>
      <c r="BQ465" s="76">
        <f t="shared" ca="1" si="383"/>
        <v>3280.5</v>
      </c>
      <c r="BR465" s="76">
        <f t="shared" ca="1" si="383"/>
        <v>3280.5</v>
      </c>
      <c r="BS465" s="76">
        <f t="shared" ca="1" si="383"/>
        <v>3280.5</v>
      </c>
      <c r="BT465" s="76">
        <f t="shared" ca="1" si="383"/>
        <v>3280.5</v>
      </c>
      <c r="BU465" s="76">
        <f t="shared" ca="1" si="383"/>
        <v>3280.5</v>
      </c>
      <c r="BV465" s="76">
        <f t="shared" ca="1" si="383"/>
        <v>3280.5</v>
      </c>
      <c r="BW465" s="76">
        <f t="shared" ca="1" si="383"/>
        <v>3280.5</v>
      </c>
      <c r="BX465" s="76">
        <f t="shared" ca="1" si="383"/>
        <v>3280.5</v>
      </c>
      <c r="BY465" s="76">
        <f t="shared" ca="1" si="383"/>
        <v>3280.5</v>
      </c>
      <c r="BZ465" s="76">
        <f t="shared" ca="1" si="383"/>
        <v>3280.5</v>
      </c>
      <c r="CA465" s="76">
        <f t="shared" ca="1" si="383"/>
        <v>3280.5</v>
      </c>
      <c r="CB465" s="76">
        <f t="shared" ca="1" si="383"/>
        <v>3280.5</v>
      </c>
      <c r="CC465" s="76">
        <f t="shared" ca="1" si="383"/>
        <v>3280.5</v>
      </c>
      <c r="CD465" s="76">
        <f t="shared" ca="1" si="383"/>
        <v>3280.5</v>
      </c>
      <c r="CE465" s="76">
        <f t="shared" ca="1" si="383"/>
        <v>3280.5</v>
      </c>
      <c r="CF465" s="76">
        <f t="shared" ca="1" si="383"/>
        <v>3280.5</v>
      </c>
      <c r="CG465" s="76">
        <f t="shared" ca="1" si="383"/>
        <v>3280.5</v>
      </c>
      <c r="CH465" s="76">
        <f t="shared" ca="1" si="383"/>
        <v>3280.5</v>
      </c>
      <c r="CI465" s="76">
        <f t="shared" ref="CI465:CL465" ca="1" si="384">+CH464*(1-$I465)</f>
        <v>3280.5</v>
      </c>
      <c r="CJ465" s="76">
        <f t="shared" ca="1" si="384"/>
        <v>3280.5</v>
      </c>
      <c r="CK465" s="76">
        <f t="shared" ca="1" si="384"/>
        <v>3280.5</v>
      </c>
      <c r="CL465" s="76">
        <f t="shared" ca="1" si="384"/>
        <v>3280.5</v>
      </c>
    </row>
    <row r="466" spans="2:90" outlineLevel="2" x14ac:dyDescent="0.4">
      <c r="B466" s="409">
        <f t="shared" si="370"/>
        <v>6</v>
      </c>
      <c r="C466" s="31"/>
      <c r="D466" t="s">
        <v>929</v>
      </c>
      <c r="E466" s="8" t="str">
        <f t="shared" si="368"/>
        <v>466 GROWTHCHURN-PV</v>
      </c>
      <c r="G466" s="31"/>
      <c r="H466" s="16">
        <f t="shared" si="371"/>
        <v>0.24000000000000002</v>
      </c>
      <c r="I466" s="410">
        <v>0.1</v>
      </c>
      <c r="J466" s="73"/>
      <c r="K466" s="15">
        <f t="shared" ca="1" si="369"/>
        <v>2952.4500000000003</v>
      </c>
      <c r="L466" s="15">
        <f t="shared" ca="1" si="369"/>
        <v>2952.4500000000003</v>
      </c>
      <c r="M466" s="15">
        <f t="shared" ca="1" si="369"/>
        <v>2952.4500000000003</v>
      </c>
      <c r="N466" s="15">
        <f t="shared" ca="1" si="369"/>
        <v>2952.4500000000003</v>
      </c>
      <c r="O466" s="15">
        <f t="shared" ca="1" si="369"/>
        <v>2952.4500000000003</v>
      </c>
      <c r="P466" s="15">
        <f t="shared" ca="1" si="369"/>
        <v>2952.4500000000003</v>
      </c>
      <c r="R466" s="67"/>
      <c r="S466" s="76">
        <f t="shared" ref="S466:Z469" si="385">+R465*(1-$I466)</f>
        <v>0</v>
      </c>
      <c r="T466" s="76">
        <f t="shared" si="385"/>
        <v>0</v>
      </c>
      <c r="U466" s="76">
        <f t="shared" si="385"/>
        <v>0</v>
      </c>
      <c r="V466" s="76">
        <f t="shared" si="385"/>
        <v>0</v>
      </c>
      <c r="W466" s="76">
        <f t="shared" si="385"/>
        <v>0</v>
      </c>
      <c r="X466" s="76">
        <f t="shared" ref="X466:BC466" ca="1" si="386">+W465*(1-$I466)</f>
        <v>2952.4500000000003</v>
      </c>
      <c r="Y466" s="76">
        <f t="shared" ca="1" si="386"/>
        <v>2952.4500000000003</v>
      </c>
      <c r="Z466" s="76">
        <f t="shared" ca="1" si="386"/>
        <v>2952.4500000000003</v>
      </c>
      <c r="AA466" s="76">
        <f t="shared" ca="1" si="386"/>
        <v>2952.4500000000003</v>
      </c>
      <c r="AB466" s="76">
        <f t="shared" ca="1" si="386"/>
        <v>2952.4500000000003</v>
      </c>
      <c r="AC466" s="76">
        <f t="shared" ca="1" si="386"/>
        <v>2952.4500000000003</v>
      </c>
      <c r="AD466" s="76">
        <f t="shared" ca="1" si="386"/>
        <v>2952.4500000000003</v>
      </c>
      <c r="AE466" s="76">
        <f t="shared" ca="1" si="386"/>
        <v>2952.4500000000003</v>
      </c>
      <c r="AF466" s="76">
        <f t="shared" ca="1" si="386"/>
        <v>2952.4500000000003</v>
      </c>
      <c r="AG466" s="76">
        <f t="shared" ca="1" si="386"/>
        <v>2952.4500000000003</v>
      </c>
      <c r="AH466" s="76">
        <f t="shared" ca="1" si="386"/>
        <v>2952.4500000000003</v>
      </c>
      <c r="AI466" s="76">
        <f t="shared" ca="1" si="386"/>
        <v>2952.4500000000003</v>
      </c>
      <c r="AJ466" s="76">
        <f t="shared" ca="1" si="386"/>
        <v>2952.4500000000003</v>
      </c>
      <c r="AK466" s="76">
        <f t="shared" ca="1" si="386"/>
        <v>2952.4500000000003</v>
      </c>
      <c r="AL466" s="76">
        <f t="shared" ca="1" si="386"/>
        <v>2952.4500000000003</v>
      </c>
      <c r="AM466" s="76">
        <f t="shared" ca="1" si="386"/>
        <v>2952.4500000000003</v>
      </c>
      <c r="AN466" s="76">
        <f t="shared" ca="1" si="386"/>
        <v>2952.4500000000003</v>
      </c>
      <c r="AO466" s="76">
        <f t="shared" ca="1" si="386"/>
        <v>2952.4500000000003</v>
      </c>
      <c r="AP466" s="76">
        <f t="shared" ca="1" si="386"/>
        <v>2952.4500000000003</v>
      </c>
      <c r="AQ466" s="76">
        <f t="shared" ca="1" si="386"/>
        <v>2952.4500000000003</v>
      </c>
      <c r="AR466" s="76">
        <f t="shared" ca="1" si="386"/>
        <v>2952.4500000000003</v>
      </c>
      <c r="AS466" s="76">
        <f t="shared" ca="1" si="386"/>
        <v>2952.4500000000003</v>
      </c>
      <c r="AT466" s="76">
        <f t="shared" ca="1" si="386"/>
        <v>2952.4500000000003</v>
      </c>
      <c r="AU466" s="76">
        <f t="shared" ca="1" si="386"/>
        <v>2952.4500000000003</v>
      </c>
      <c r="AV466" s="76">
        <f t="shared" ca="1" si="386"/>
        <v>2952.4500000000003</v>
      </c>
      <c r="AW466" s="76">
        <f t="shared" ca="1" si="386"/>
        <v>2952.4500000000003</v>
      </c>
      <c r="AX466" s="76">
        <f t="shared" ca="1" si="386"/>
        <v>2952.4500000000003</v>
      </c>
      <c r="AY466" s="76">
        <f t="shared" ca="1" si="386"/>
        <v>2952.4500000000003</v>
      </c>
      <c r="AZ466" s="76">
        <f t="shared" ca="1" si="386"/>
        <v>2952.4500000000003</v>
      </c>
      <c r="BA466" s="76">
        <f t="shared" ca="1" si="386"/>
        <v>2952.4500000000003</v>
      </c>
      <c r="BB466" s="76">
        <f t="shared" ca="1" si="386"/>
        <v>2952.4500000000003</v>
      </c>
      <c r="BC466" s="76">
        <f t="shared" ca="1" si="386"/>
        <v>2952.4500000000003</v>
      </c>
      <c r="BD466" s="76">
        <f t="shared" ref="BD466:CI466" ca="1" si="387">+BC465*(1-$I466)</f>
        <v>2952.4500000000003</v>
      </c>
      <c r="BE466" s="76">
        <f t="shared" ca="1" si="387"/>
        <v>2952.4500000000003</v>
      </c>
      <c r="BF466" s="76">
        <f t="shared" ca="1" si="387"/>
        <v>2952.4500000000003</v>
      </c>
      <c r="BG466" s="76">
        <f t="shared" ca="1" si="387"/>
        <v>2952.4500000000003</v>
      </c>
      <c r="BH466" s="76">
        <f t="shared" ca="1" si="387"/>
        <v>2952.4500000000003</v>
      </c>
      <c r="BI466" s="76">
        <f t="shared" ca="1" si="387"/>
        <v>2952.4500000000003</v>
      </c>
      <c r="BJ466" s="76">
        <f t="shared" ca="1" si="387"/>
        <v>2952.4500000000003</v>
      </c>
      <c r="BK466" s="76">
        <f t="shared" ca="1" si="387"/>
        <v>2952.4500000000003</v>
      </c>
      <c r="BL466" s="76">
        <f t="shared" ca="1" si="387"/>
        <v>2952.4500000000003</v>
      </c>
      <c r="BM466" s="76">
        <f t="shared" ca="1" si="387"/>
        <v>2952.4500000000003</v>
      </c>
      <c r="BN466" s="76">
        <f t="shared" ca="1" si="387"/>
        <v>2952.4500000000003</v>
      </c>
      <c r="BO466" s="76">
        <f t="shared" ca="1" si="387"/>
        <v>2952.4500000000003</v>
      </c>
      <c r="BP466" s="76">
        <f t="shared" ca="1" si="387"/>
        <v>2952.4500000000003</v>
      </c>
      <c r="BQ466" s="76">
        <f t="shared" ca="1" si="387"/>
        <v>2952.4500000000003</v>
      </c>
      <c r="BR466" s="76">
        <f t="shared" ca="1" si="387"/>
        <v>2952.4500000000003</v>
      </c>
      <c r="BS466" s="76">
        <f t="shared" ca="1" si="387"/>
        <v>2952.4500000000003</v>
      </c>
      <c r="BT466" s="76">
        <f t="shared" ca="1" si="387"/>
        <v>2952.4500000000003</v>
      </c>
      <c r="BU466" s="76">
        <f t="shared" ca="1" si="387"/>
        <v>2952.4500000000003</v>
      </c>
      <c r="BV466" s="76">
        <f t="shared" ca="1" si="387"/>
        <v>2952.4500000000003</v>
      </c>
      <c r="BW466" s="76">
        <f t="shared" ca="1" si="387"/>
        <v>2952.4500000000003</v>
      </c>
      <c r="BX466" s="76">
        <f t="shared" ca="1" si="387"/>
        <v>2952.4500000000003</v>
      </c>
      <c r="BY466" s="76">
        <f t="shared" ca="1" si="387"/>
        <v>2952.4500000000003</v>
      </c>
      <c r="BZ466" s="76">
        <f t="shared" ca="1" si="387"/>
        <v>2952.4500000000003</v>
      </c>
      <c r="CA466" s="76">
        <f t="shared" ca="1" si="387"/>
        <v>2952.4500000000003</v>
      </c>
      <c r="CB466" s="76">
        <f t="shared" ca="1" si="387"/>
        <v>2952.4500000000003</v>
      </c>
      <c r="CC466" s="76">
        <f t="shared" ca="1" si="387"/>
        <v>2952.4500000000003</v>
      </c>
      <c r="CD466" s="76">
        <f t="shared" ca="1" si="387"/>
        <v>2952.4500000000003</v>
      </c>
      <c r="CE466" s="76">
        <f t="shared" ca="1" si="387"/>
        <v>2952.4500000000003</v>
      </c>
      <c r="CF466" s="76">
        <f t="shared" ca="1" si="387"/>
        <v>2952.4500000000003</v>
      </c>
      <c r="CG466" s="76">
        <f t="shared" ca="1" si="387"/>
        <v>2952.4500000000003</v>
      </c>
      <c r="CH466" s="76">
        <f t="shared" ca="1" si="387"/>
        <v>2952.4500000000003</v>
      </c>
      <c r="CI466" s="76">
        <f t="shared" ca="1" si="387"/>
        <v>2952.4500000000003</v>
      </c>
      <c r="CJ466" s="76">
        <f t="shared" ref="CJ466:CL466" ca="1" si="388">+CI465*(1-$I466)</f>
        <v>2952.4500000000003</v>
      </c>
      <c r="CK466" s="76">
        <f t="shared" ca="1" si="388"/>
        <v>2952.4500000000003</v>
      </c>
      <c r="CL466" s="76">
        <f t="shared" ca="1" si="388"/>
        <v>2952.4500000000003</v>
      </c>
    </row>
    <row r="467" spans="2:90" outlineLevel="2" x14ac:dyDescent="0.4">
      <c r="B467" s="409">
        <f t="shared" si="370"/>
        <v>7</v>
      </c>
      <c r="C467" s="31"/>
      <c r="D467" t="s">
        <v>929</v>
      </c>
      <c r="E467" s="8" t="str">
        <f t="shared" si="368"/>
        <v>467 GROWTHCHURN-PV</v>
      </c>
      <c r="G467" s="31"/>
      <c r="H467" s="16">
        <f t="shared" si="371"/>
        <v>0.28000000000000003</v>
      </c>
      <c r="I467" s="410">
        <v>0.1</v>
      </c>
      <c r="J467" s="73"/>
      <c r="K467" s="15">
        <f t="shared" ca="1" si="369"/>
        <v>2657.2050000000004</v>
      </c>
      <c r="L467" s="15">
        <f t="shared" ca="1" si="369"/>
        <v>2657.2050000000004</v>
      </c>
      <c r="M467" s="15">
        <f t="shared" ca="1" si="369"/>
        <v>2657.2050000000004</v>
      </c>
      <c r="N467" s="15">
        <f t="shared" ca="1" si="369"/>
        <v>2657.2050000000004</v>
      </c>
      <c r="O467" s="15">
        <f t="shared" ca="1" si="369"/>
        <v>2657.2050000000004</v>
      </c>
      <c r="P467" s="15">
        <f t="shared" ca="1" si="369"/>
        <v>2657.2050000000004</v>
      </c>
      <c r="R467" s="67"/>
      <c r="S467" s="76">
        <f t="shared" si="385"/>
        <v>0</v>
      </c>
      <c r="T467" s="76">
        <f t="shared" si="385"/>
        <v>0</v>
      </c>
      <c r="U467" s="76">
        <f t="shared" si="385"/>
        <v>0</v>
      </c>
      <c r="V467" s="76">
        <f t="shared" si="385"/>
        <v>0</v>
      </c>
      <c r="W467" s="76">
        <f t="shared" si="385"/>
        <v>0</v>
      </c>
      <c r="X467" s="76">
        <f t="shared" si="385"/>
        <v>0</v>
      </c>
      <c r="Y467" s="76">
        <f t="shared" ref="Y467:BD467" ca="1" si="389">+X466*(1-$I467)</f>
        <v>2657.2050000000004</v>
      </c>
      <c r="Z467" s="76">
        <f t="shared" ca="1" si="389"/>
        <v>2657.2050000000004</v>
      </c>
      <c r="AA467" s="76">
        <f t="shared" ca="1" si="389"/>
        <v>2657.2050000000004</v>
      </c>
      <c r="AB467" s="76">
        <f t="shared" ca="1" si="389"/>
        <v>2657.2050000000004</v>
      </c>
      <c r="AC467" s="76">
        <f t="shared" ca="1" si="389"/>
        <v>2657.2050000000004</v>
      </c>
      <c r="AD467" s="76">
        <f t="shared" ca="1" si="389"/>
        <v>2657.2050000000004</v>
      </c>
      <c r="AE467" s="76">
        <f t="shared" ca="1" si="389"/>
        <v>2657.2050000000004</v>
      </c>
      <c r="AF467" s="76">
        <f t="shared" ca="1" si="389"/>
        <v>2657.2050000000004</v>
      </c>
      <c r="AG467" s="76">
        <f t="shared" ca="1" si="389"/>
        <v>2657.2050000000004</v>
      </c>
      <c r="AH467" s="76">
        <f t="shared" ca="1" si="389"/>
        <v>2657.2050000000004</v>
      </c>
      <c r="AI467" s="76">
        <f t="shared" ca="1" si="389"/>
        <v>2657.2050000000004</v>
      </c>
      <c r="AJ467" s="76">
        <f t="shared" ca="1" si="389"/>
        <v>2657.2050000000004</v>
      </c>
      <c r="AK467" s="76">
        <f t="shared" ca="1" si="389"/>
        <v>2657.2050000000004</v>
      </c>
      <c r="AL467" s="76">
        <f t="shared" ca="1" si="389"/>
        <v>2657.2050000000004</v>
      </c>
      <c r="AM467" s="76">
        <f t="shared" ca="1" si="389"/>
        <v>2657.2050000000004</v>
      </c>
      <c r="AN467" s="76">
        <f t="shared" ca="1" si="389"/>
        <v>2657.2050000000004</v>
      </c>
      <c r="AO467" s="76">
        <f t="shared" ca="1" si="389"/>
        <v>2657.2050000000004</v>
      </c>
      <c r="AP467" s="76">
        <f t="shared" ca="1" si="389"/>
        <v>2657.2050000000004</v>
      </c>
      <c r="AQ467" s="76">
        <f t="shared" ca="1" si="389"/>
        <v>2657.2050000000004</v>
      </c>
      <c r="AR467" s="76">
        <f t="shared" ca="1" si="389"/>
        <v>2657.2050000000004</v>
      </c>
      <c r="AS467" s="76">
        <f t="shared" ca="1" si="389"/>
        <v>2657.2050000000004</v>
      </c>
      <c r="AT467" s="76">
        <f t="shared" ca="1" si="389"/>
        <v>2657.2050000000004</v>
      </c>
      <c r="AU467" s="76">
        <f t="shared" ca="1" si="389"/>
        <v>2657.2050000000004</v>
      </c>
      <c r="AV467" s="76">
        <f t="shared" ca="1" si="389"/>
        <v>2657.2050000000004</v>
      </c>
      <c r="AW467" s="76">
        <f t="shared" ca="1" si="389"/>
        <v>2657.2050000000004</v>
      </c>
      <c r="AX467" s="76">
        <f t="shared" ca="1" si="389"/>
        <v>2657.2050000000004</v>
      </c>
      <c r="AY467" s="76">
        <f t="shared" ca="1" si="389"/>
        <v>2657.2050000000004</v>
      </c>
      <c r="AZ467" s="76">
        <f t="shared" ca="1" si="389"/>
        <v>2657.2050000000004</v>
      </c>
      <c r="BA467" s="76">
        <f t="shared" ca="1" si="389"/>
        <v>2657.2050000000004</v>
      </c>
      <c r="BB467" s="76">
        <f t="shared" ca="1" si="389"/>
        <v>2657.2050000000004</v>
      </c>
      <c r="BC467" s="76">
        <f t="shared" ca="1" si="389"/>
        <v>2657.2050000000004</v>
      </c>
      <c r="BD467" s="76">
        <f t="shared" ca="1" si="389"/>
        <v>2657.2050000000004</v>
      </c>
      <c r="BE467" s="76">
        <f t="shared" ref="BE467:CJ467" ca="1" si="390">+BD466*(1-$I467)</f>
        <v>2657.2050000000004</v>
      </c>
      <c r="BF467" s="76">
        <f t="shared" ca="1" si="390"/>
        <v>2657.2050000000004</v>
      </c>
      <c r="BG467" s="76">
        <f t="shared" ca="1" si="390"/>
        <v>2657.2050000000004</v>
      </c>
      <c r="BH467" s="76">
        <f t="shared" ca="1" si="390"/>
        <v>2657.2050000000004</v>
      </c>
      <c r="BI467" s="76">
        <f t="shared" ca="1" si="390"/>
        <v>2657.2050000000004</v>
      </c>
      <c r="BJ467" s="76">
        <f t="shared" ca="1" si="390"/>
        <v>2657.2050000000004</v>
      </c>
      <c r="BK467" s="76">
        <f t="shared" ca="1" si="390"/>
        <v>2657.2050000000004</v>
      </c>
      <c r="BL467" s="76">
        <f t="shared" ca="1" si="390"/>
        <v>2657.2050000000004</v>
      </c>
      <c r="BM467" s="76">
        <f t="shared" ca="1" si="390"/>
        <v>2657.2050000000004</v>
      </c>
      <c r="BN467" s="76">
        <f t="shared" ca="1" si="390"/>
        <v>2657.2050000000004</v>
      </c>
      <c r="BO467" s="76">
        <f t="shared" ca="1" si="390"/>
        <v>2657.2050000000004</v>
      </c>
      <c r="BP467" s="76">
        <f t="shared" ca="1" si="390"/>
        <v>2657.2050000000004</v>
      </c>
      <c r="BQ467" s="76">
        <f t="shared" ca="1" si="390"/>
        <v>2657.2050000000004</v>
      </c>
      <c r="BR467" s="76">
        <f t="shared" ca="1" si="390"/>
        <v>2657.2050000000004</v>
      </c>
      <c r="BS467" s="76">
        <f t="shared" ca="1" si="390"/>
        <v>2657.2050000000004</v>
      </c>
      <c r="BT467" s="76">
        <f t="shared" ca="1" si="390"/>
        <v>2657.2050000000004</v>
      </c>
      <c r="BU467" s="76">
        <f t="shared" ca="1" si="390"/>
        <v>2657.2050000000004</v>
      </c>
      <c r="BV467" s="76">
        <f t="shared" ca="1" si="390"/>
        <v>2657.2050000000004</v>
      </c>
      <c r="BW467" s="76">
        <f t="shared" ca="1" si="390"/>
        <v>2657.2050000000004</v>
      </c>
      <c r="BX467" s="76">
        <f t="shared" ca="1" si="390"/>
        <v>2657.2050000000004</v>
      </c>
      <c r="BY467" s="76">
        <f t="shared" ca="1" si="390"/>
        <v>2657.2050000000004</v>
      </c>
      <c r="BZ467" s="76">
        <f t="shared" ca="1" si="390"/>
        <v>2657.2050000000004</v>
      </c>
      <c r="CA467" s="76">
        <f t="shared" ca="1" si="390"/>
        <v>2657.2050000000004</v>
      </c>
      <c r="CB467" s="76">
        <f t="shared" ca="1" si="390"/>
        <v>2657.2050000000004</v>
      </c>
      <c r="CC467" s="76">
        <f t="shared" ca="1" si="390"/>
        <v>2657.2050000000004</v>
      </c>
      <c r="CD467" s="76">
        <f t="shared" ca="1" si="390"/>
        <v>2657.2050000000004</v>
      </c>
      <c r="CE467" s="76">
        <f t="shared" ca="1" si="390"/>
        <v>2657.2050000000004</v>
      </c>
      <c r="CF467" s="76">
        <f t="shared" ca="1" si="390"/>
        <v>2657.2050000000004</v>
      </c>
      <c r="CG467" s="76">
        <f t="shared" ca="1" si="390"/>
        <v>2657.2050000000004</v>
      </c>
      <c r="CH467" s="76">
        <f t="shared" ca="1" si="390"/>
        <v>2657.2050000000004</v>
      </c>
      <c r="CI467" s="76">
        <f t="shared" ca="1" si="390"/>
        <v>2657.2050000000004</v>
      </c>
      <c r="CJ467" s="76">
        <f t="shared" ca="1" si="390"/>
        <v>2657.2050000000004</v>
      </c>
      <c r="CK467" s="76">
        <f t="shared" ref="CK467:CL467" ca="1" si="391">+CJ466*(1-$I467)</f>
        <v>2657.2050000000004</v>
      </c>
      <c r="CL467" s="76">
        <f t="shared" ca="1" si="391"/>
        <v>2657.2050000000004</v>
      </c>
    </row>
    <row r="468" spans="2:90" outlineLevel="2" x14ac:dyDescent="0.4">
      <c r="B468" s="409">
        <f t="shared" si="370"/>
        <v>8</v>
      </c>
      <c r="C468" s="31"/>
      <c r="D468" t="s">
        <v>929</v>
      </c>
      <c r="E468" s="8" t="str">
        <f t="shared" si="368"/>
        <v>468 GROWTHCHURN-PV</v>
      </c>
      <c r="G468" s="31"/>
      <c r="H468" s="16">
        <f t="shared" si="371"/>
        <v>0.32</v>
      </c>
      <c r="I468" s="410">
        <v>0.1</v>
      </c>
      <c r="J468" s="73"/>
      <c r="K468" s="15">
        <f t="shared" ca="1" si="369"/>
        <v>2391.4845000000005</v>
      </c>
      <c r="L468" s="15">
        <f t="shared" ca="1" si="369"/>
        <v>2391.4845000000005</v>
      </c>
      <c r="M468" s="15">
        <f t="shared" ca="1" si="369"/>
        <v>2391.4845000000005</v>
      </c>
      <c r="N468" s="15">
        <f t="shared" ca="1" si="369"/>
        <v>2391.4845000000005</v>
      </c>
      <c r="O468" s="15">
        <f t="shared" ca="1" si="369"/>
        <v>2391.4845000000005</v>
      </c>
      <c r="P468" s="15">
        <f t="shared" ca="1" si="369"/>
        <v>2391.4845000000005</v>
      </c>
      <c r="R468" s="67"/>
      <c r="S468" s="76">
        <f t="shared" si="385"/>
        <v>0</v>
      </c>
      <c r="T468" s="76">
        <f t="shared" si="385"/>
        <v>0</v>
      </c>
      <c r="U468" s="76">
        <f t="shared" si="385"/>
        <v>0</v>
      </c>
      <c r="V468" s="76">
        <f t="shared" si="385"/>
        <v>0</v>
      </c>
      <c r="W468" s="76">
        <f t="shared" si="385"/>
        <v>0</v>
      </c>
      <c r="X468" s="76">
        <f t="shared" si="385"/>
        <v>0</v>
      </c>
      <c r="Y468" s="76">
        <f t="shared" si="385"/>
        <v>0</v>
      </c>
      <c r="Z468" s="76">
        <f t="shared" ref="Z468:BE468" ca="1" si="392">+Y467*(1-$I468)</f>
        <v>2391.4845000000005</v>
      </c>
      <c r="AA468" s="76">
        <f t="shared" ca="1" si="392"/>
        <v>2391.4845000000005</v>
      </c>
      <c r="AB468" s="76">
        <f t="shared" ca="1" si="392"/>
        <v>2391.4845000000005</v>
      </c>
      <c r="AC468" s="76">
        <f t="shared" ca="1" si="392"/>
        <v>2391.4845000000005</v>
      </c>
      <c r="AD468" s="76">
        <f t="shared" ca="1" si="392"/>
        <v>2391.4845000000005</v>
      </c>
      <c r="AE468" s="76">
        <f t="shared" ca="1" si="392"/>
        <v>2391.4845000000005</v>
      </c>
      <c r="AF468" s="76">
        <f t="shared" ca="1" si="392"/>
        <v>2391.4845000000005</v>
      </c>
      <c r="AG468" s="76">
        <f t="shared" ca="1" si="392"/>
        <v>2391.4845000000005</v>
      </c>
      <c r="AH468" s="76">
        <f t="shared" ca="1" si="392"/>
        <v>2391.4845000000005</v>
      </c>
      <c r="AI468" s="76">
        <f t="shared" ca="1" si="392"/>
        <v>2391.4845000000005</v>
      </c>
      <c r="AJ468" s="76">
        <f t="shared" ca="1" si="392"/>
        <v>2391.4845000000005</v>
      </c>
      <c r="AK468" s="76">
        <f t="shared" ca="1" si="392"/>
        <v>2391.4845000000005</v>
      </c>
      <c r="AL468" s="76">
        <f t="shared" ca="1" si="392"/>
        <v>2391.4845000000005</v>
      </c>
      <c r="AM468" s="76">
        <f t="shared" ca="1" si="392"/>
        <v>2391.4845000000005</v>
      </c>
      <c r="AN468" s="76">
        <f t="shared" ca="1" si="392"/>
        <v>2391.4845000000005</v>
      </c>
      <c r="AO468" s="76">
        <f t="shared" ca="1" si="392"/>
        <v>2391.4845000000005</v>
      </c>
      <c r="AP468" s="76">
        <f t="shared" ca="1" si="392"/>
        <v>2391.4845000000005</v>
      </c>
      <c r="AQ468" s="76">
        <f t="shared" ca="1" si="392"/>
        <v>2391.4845000000005</v>
      </c>
      <c r="AR468" s="76">
        <f t="shared" ca="1" si="392"/>
        <v>2391.4845000000005</v>
      </c>
      <c r="AS468" s="76">
        <f t="shared" ca="1" si="392"/>
        <v>2391.4845000000005</v>
      </c>
      <c r="AT468" s="76">
        <f t="shared" ca="1" si="392"/>
        <v>2391.4845000000005</v>
      </c>
      <c r="AU468" s="76">
        <f t="shared" ca="1" si="392"/>
        <v>2391.4845000000005</v>
      </c>
      <c r="AV468" s="76">
        <f t="shared" ca="1" si="392"/>
        <v>2391.4845000000005</v>
      </c>
      <c r="AW468" s="76">
        <f t="shared" ca="1" si="392"/>
        <v>2391.4845000000005</v>
      </c>
      <c r="AX468" s="76">
        <f t="shared" ca="1" si="392"/>
        <v>2391.4845000000005</v>
      </c>
      <c r="AY468" s="76">
        <f t="shared" ca="1" si="392"/>
        <v>2391.4845000000005</v>
      </c>
      <c r="AZ468" s="76">
        <f t="shared" ca="1" si="392"/>
        <v>2391.4845000000005</v>
      </c>
      <c r="BA468" s="76">
        <f t="shared" ca="1" si="392"/>
        <v>2391.4845000000005</v>
      </c>
      <c r="BB468" s="76">
        <f t="shared" ca="1" si="392"/>
        <v>2391.4845000000005</v>
      </c>
      <c r="BC468" s="76">
        <f t="shared" ca="1" si="392"/>
        <v>2391.4845000000005</v>
      </c>
      <c r="BD468" s="76">
        <f t="shared" ca="1" si="392"/>
        <v>2391.4845000000005</v>
      </c>
      <c r="BE468" s="76">
        <f t="shared" ca="1" si="392"/>
        <v>2391.4845000000005</v>
      </c>
      <c r="BF468" s="76">
        <f t="shared" ref="BF468:CL468" ca="1" si="393">+BE467*(1-$I468)</f>
        <v>2391.4845000000005</v>
      </c>
      <c r="BG468" s="76">
        <f t="shared" ca="1" si="393"/>
        <v>2391.4845000000005</v>
      </c>
      <c r="BH468" s="76">
        <f t="shared" ca="1" si="393"/>
        <v>2391.4845000000005</v>
      </c>
      <c r="BI468" s="76">
        <f t="shared" ca="1" si="393"/>
        <v>2391.4845000000005</v>
      </c>
      <c r="BJ468" s="76">
        <f t="shared" ca="1" si="393"/>
        <v>2391.4845000000005</v>
      </c>
      <c r="BK468" s="76">
        <f t="shared" ca="1" si="393"/>
        <v>2391.4845000000005</v>
      </c>
      <c r="BL468" s="76">
        <f t="shared" ca="1" si="393"/>
        <v>2391.4845000000005</v>
      </c>
      <c r="BM468" s="76">
        <f t="shared" ca="1" si="393"/>
        <v>2391.4845000000005</v>
      </c>
      <c r="BN468" s="76">
        <f t="shared" ca="1" si="393"/>
        <v>2391.4845000000005</v>
      </c>
      <c r="BO468" s="76">
        <f t="shared" ca="1" si="393"/>
        <v>2391.4845000000005</v>
      </c>
      <c r="BP468" s="76">
        <f t="shared" ca="1" si="393"/>
        <v>2391.4845000000005</v>
      </c>
      <c r="BQ468" s="76">
        <f t="shared" ca="1" si="393"/>
        <v>2391.4845000000005</v>
      </c>
      <c r="BR468" s="76">
        <f t="shared" ca="1" si="393"/>
        <v>2391.4845000000005</v>
      </c>
      <c r="BS468" s="76">
        <f t="shared" ca="1" si="393"/>
        <v>2391.4845000000005</v>
      </c>
      <c r="BT468" s="76">
        <f t="shared" ca="1" si="393"/>
        <v>2391.4845000000005</v>
      </c>
      <c r="BU468" s="76">
        <f t="shared" ca="1" si="393"/>
        <v>2391.4845000000005</v>
      </c>
      <c r="BV468" s="76">
        <f t="shared" ca="1" si="393"/>
        <v>2391.4845000000005</v>
      </c>
      <c r="BW468" s="76">
        <f t="shared" ca="1" si="393"/>
        <v>2391.4845000000005</v>
      </c>
      <c r="BX468" s="76">
        <f t="shared" ca="1" si="393"/>
        <v>2391.4845000000005</v>
      </c>
      <c r="BY468" s="76">
        <f t="shared" ca="1" si="393"/>
        <v>2391.4845000000005</v>
      </c>
      <c r="BZ468" s="76">
        <f t="shared" ca="1" si="393"/>
        <v>2391.4845000000005</v>
      </c>
      <c r="CA468" s="76">
        <f t="shared" ca="1" si="393"/>
        <v>2391.4845000000005</v>
      </c>
      <c r="CB468" s="76">
        <f t="shared" ca="1" si="393"/>
        <v>2391.4845000000005</v>
      </c>
      <c r="CC468" s="76">
        <f t="shared" ca="1" si="393"/>
        <v>2391.4845000000005</v>
      </c>
      <c r="CD468" s="76">
        <f t="shared" ca="1" si="393"/>
        <v>2391.4845000000005</v>
      </c>
      <c r="CE468" s="76">
        <f t="shared" ca="1" si="393"/>
        <v>2391.4845000000005</v>
      </c>
      <c r="CF468" s="76">
        <f t="shared" ca="1" si="393"/>
        <v>2391.4845000000005</v>
      </c>
      <c r="CG468" s="76">
        <f t="shared" ca="1" si="393"/>
        <v>2391.4845000000005</v>
      </c>
      <c r="CH468" s="76">
        <f t="shared" ca="1" si="393"/>
        <v>2391.4845000000005</v>
      </c>
      <c r="CI468" s="76">
        <f t="shared" ca="1" si="393"/>
        <v>2391.4845000000005</v>
      </c>
      <c r="CJ468" s="76">
        <f t="shared" ca="1" si="393"/>
        <v>2391.4845000000005</v>
      </c>
      <c r="CK468" s="76">
        <f t="shared" ca="1" si="393"/>
        <v>2391.4845000000005</v>
      </c>
      <c r="CL468" s="76">
        <f t="shared" ca="1" si="393"/>
        <v>2391.4845000000005</v>
      </c>
    </row>
    <row r="469" spans="2:90" outlineLevel="2" x14ac:dyDescent="0.4">
      <c r="B469" s="409">
        <f t="shared" si="370"/>
        <v>9</v>
      </c>
      <c r="C469" s="31"/>
      <c r="D469" t="s">
        <v>929</v>
      </c>
      <c r="E469" s="8" t="str">
        <f t="shared" si="368"/>
        <v>469 GROWTHCHURN-PV</v>
      </c>
      <c r="G469" s="31"/>
      <c r="H469" s="16">
        <f t="shared" si="371"/>
        <v>0.36</v>
      </c>
      <c r="I469" s="410">
        <v>0.1</v>
      </c>
      <c r="J469" s="73"/>
      <c r="K469" s="15">
        <f t="shared" ca="1" si="369"/>
        <v>2152.3360500000003</v>
      </c>
      <c r="L469" s="15">
        <f t="shared" ca="1" si="369"/>
        <v>2152.3360500000003</v>
      </c>
      <c r="M469" s="15">
        <f t="shared" ca="1" si="369"/>
        <v>2152.3360500000003</v>
      </c>
      <c r="N469" s="15">
        <f t="shared" ca="1" si="369"/>
        <v>2152.3360500000003</v>
      </c>
      <c r="O469" s="15">
        <f t="shared" ca="1" si="369"/>
        <v>2152.3360500000003</v>
      </c>
      <c r="P469" s="15">
        <f t="shared" ca="1" si="369"/>
        <v>2152.3360500000003</v>
      </c>
      <c r="R469" s="67"/>
      <c r="S469" s="76">
        <f t="shared" si="385"/>
        <v>0</v>
      </c>
      <c r="T469" s="76">
        <f t="shared" si="385"/>
        <v>0</v>
      </c>
      <c r="U469" s="76">
        <f t="shared" si="385"/>
        <v>0</v>
      </c>
      <c r="V469" s="76">
        <f t="shared" si="385"/>
        <v>0</v>
      </c>
      <c r="W469" s="76">
        <f t="shared" si="385"/>
        <v>0</v>
      </c>
      <c r="X469" s="76">
        <f t="shared" si="385"/>
        <v>0</v>
      </c>
      <c r="Y469" s="76">
        <f t="shared" si="385"/>
        <v>0</v>
      </c>
      <c r="Z469" s="76">
        <f t="shared" si="385"/>
        <v>0</v>
      </c>
      <c r="AA469" s="76">
        <f t="shared" ref="AA469:BF469" ca="1" si="394">+Z468*(1-$I469)</f>
        <v>2152.3360500000003</v>
      </c>
      <c r="AB469" s="76">
        <f t="shared" ca="1" si="394"/>
        <v>2152.3360500000003</v>
      </c>
      <c r="AC469" s="76">
        <f t="shared" ca="1" si="394"/>
        <v>2152.3360500000003</v>
      </c>
      <c r="AD469" s="76">
        <f t="shared" ca="1" si="394"/>
        <v>2152.3360500000003</v>
      </c>
      <c r="AE469" s="76">
        <f t="shared" ca="1" si="394"/>
        <v>2152.3360500000003</v>
      </c>
      <c r="AF469" s="76">
        <f t="shared" ca="1" si="394"/>
        <v>2152.3360500000003</v>
      </c>
      <c r="AG469" s="76">
        <f t="shared" ca="1" si="394"/>
        <v>2152.3360500000003</v>
      </c>
      <c r="AH469" s="76">
        <f t="shared" ca="1" si="394"/>
        <v>2152.3360500000003</v>
      </c>
      <c r="AI469" s="76">
        <f t="shared" ca="1" si="394"/>
        <v>2152.3360500000003</v>
      </c>
      <c r="AJ469" s="76">
        <f t="shared" ca="1" si="394"/>
        <v>2152.3360500000003</v>
      </c>
      <c r="AK469" s="76">
        <f t="shared" ca="1" si="394"/>
        <v>2152.3360500000003</v>
      </c>
      <c r="AL469" s="76">
        <f t="shared" ca="1" si="394"/>
        <v>2152.3360500000003</v>
      </c>
      <c r="AM469" s="76">
        <f t="shared" ca="1" si="394"/>
        <v>2152.3360500000003</v>
      </c>
      <c r="AN469" s="76">
        <f t="shared" ca="1" si="394"/>
        <v>2152.3360500000003</v>
      </c>
      <c r="AO469" s="76">
        <f t="shared" ca="1" si="394"/>
        <v>2152.3360500000003</v>
      </c>
      <c r="AP469" s="76">
        <f t="shared" ca="1" si="394"/>
        <v>2152.3360500000003</v>
      </c>
      <c r="AQ469" s="76">
        <f t="shared" ca="1" si="394"/>
        <v>2152.3360500000003</v>
      </c>
      <c r="AR469" s="76">
        <f t="shared" ca="1" si="394"/>
        <v>2152.3360500000003</v>
      </c>
      <c r="AS469" s="76">
        <f t="shared" ca="1" si="394"/>
        <v>2152.3360500000003</v>
      </c>
      <c r="AT469" s="76">
        <f t="shared" ca="1" si="394"/>
        <v>2152.3360500000003</v>
      </c>
      <c r="AU469" s="76">
        <f t="shared" ca="1" si="394"/>
        <v>2152.3360500000003</v>
      </c>
      <c r="AV469" s="76">
        <f t="shared" ca="1" si="394"/>
        <v>2152.3360500000003</v>
      </c>
      <c r="AW469" s="76">
        <f t="shared" ca="1" si="394"/>
        <v>2152.3360500000003</v>
      </c>
      <c r="AX469" s="76">
        <f t="shared" ca="1" si="394"/>
        <v>2152.3360500000003</v>
      </c>
      <c r="AY469" s="76">
        <f t="shared" ca="1" si="394"/>
        <v>2152.3360500000003</v>
      </c>
      <c r="AZ469" s="76">
        <f t="shared" ca="1" si="394"/>
        <v>2152.3360500000003</v>
      </c>
      <c r="BA469" s="76">
        <f t="shared" ca="1" si="394"/>
        <v>2152.3360500000003</v>
      </c>
      <c r="BB469" s="76">
        <f t="shared" ca="1" si="394"/>
        <v>2152.3360500000003</v>
      </c>
      <c r="BC469" s="76">
        <f t="shared" ca="1" si="394"/>
        <v>2152.3360500000003</v>
      </c>
      <c r="BD469" s="76">
        <f t="shared" ca="1" si="394"/>
        <v>2152.3360500000003</v>
      </c>
      <c r="BE469" s="76">
        <f t="shared" ca="1" si="394"/>
        <v>2152.3360500000003</v>
      </c>
      <c r="BF469" s="76">
        <f t="shared" ca="1" si="394"/>
        <v>2152.3360500000003</v>
      </c>
      <c r="BG469" s="76">
        <f t="shared" ref="BG469:CL469" ca="1" si="395">+BF468*(1-$I469)</f>
        <v>2152.3360500000003</v>
      </c>
      <c r="BH469" s="76">
        <f t="shared" ca="1" si="395"/>
        <v>2152.3360500000003</v>
      </c>
      <c r="BI469" s="76">
        <f t="shared" ca="1" si="395"/>
        <v>2152.3360500000003</v>
      </c>
      <c r="BJ469" s="76">
        <f t="shared" ca="1" si="395"/>
        <v>2152.3360500000003</v>
      </c>
      <c r="BK469" s="76">
        <f t="shared" ca="1" si="395"/>
        <v>2152.3360500000003</v>
      </c>
      <c r="BL469" s="76">
        <f t="shared" ca="1" si="395"/>
        <v>2152.3360500000003</v>
      </c>
      <c r="BM469" s="76">
        <f t="shared" ca="1" si="395"/>
        <v>2152.3360500000003</v>
      </c>
      <c r="BN469" s="76">
        <f t="shared" ca="1" si="395"/>
        <v>2152.3360500000003</v>
      </c>
      <c r="BO469" s="76">
        <f t="shared" ca="1" si="395"/>
        <v>2152.3360500000003</v>
      </c>
      <c r="BP469" s="76">
        <f t="shared" ca="1" si="395"/>
        <v>2152.3360500000003</v>
      </c>
      <c r="BQ469" s="76">
        <f t="shared" ca="1" si="395"/>
        <v>2152.3360500000003</v>
      </c>
      <c r="BR469" s="76">
        <f t="shared" ca="1" si="395"/>
        <v>2152.3360500000003</v>
      </c>
      <c r="BS469" s="76">
        <f t="shared" ca="1" si="395"/>
        <v>2152.3360500000003</v>
      </c>
      <c r="BT469" s="76">
        <f t="shared" ca="1" si="395"/>
        <v>2152.3360500000003</v>
      </c>
      <c r="BU469" s="76">
        <f t="shared" ca="1" si="395"/>
        <v>2152.3360500000003</v>
      </c>
      <c r="BV469" s="76">
        <f t="shared" ca="1" si="395"/>
        <v>2152.3360500000003</v>
      </c>
      <c r="BW469" s="76">
        <f t="shared" ca="1" si="395"/>
        <v>2152.3360500000003</v>
      </c>
      <c r="BX469" s="76">
        <f t="shared" ca="1" si="395"/>
        <v>2152.3360500000003</v>
      </c>
      <c r="BY469" s="76">
        <f t="shared" ca="1" si="395"/>
        <v>2152.3360500000003</v>
      </c>
      <c r="BZ469" s="76">
        <f t="shared" ca="1" si="395"/>
        <v>2152.3360500000003</v>
      </c>
      <c r="CA469" s="76">
        <f t="shared" ca="1" si="395"/>
        <v>2152.3360500000003</v>
      </c>
      <c r="CB469" s="76">
        <f t="shared" ca="1" si="395"/>
        <v>2152.3360500000003</v>
      </c>
      <c r="CC469" s="76">
        <f t="shared" ca="1" si="395"/>
        <v>2152.3360500000003</v>
      </c>
      <c r="CD469" s="76">
        <f t="shared" ca="1" si="395"/>
        <v>2152.3360500000003</v>
      </c>
      <c r="CE469" s="76">
        <f t="shared" ca="1" si="395"/>
        <v>2152.3360500000003</v>
      </c>
      <c r="CF469" s="76">
        <f t="shared" ca="1" si="395"/>
        <v>2152.3360500000003</v>
      </c>
      <c r="CG469" s="76">
        <f t="shared" ca="1" si="395"/>
        <v>2152.3360500000003</v>
      </c>
      <c r="CH469" s="76">
        <f t="shared" ca="1" si="395"/>
        <v>2152.3360500000003</v>
      </c>
      <c r="CI469" s="76">
        <f t="shared" ca="1" si="395"/>
        <v>2152.3360500000003</v>
      </c>
      <c r="CJ469" s="76">
        <f t="shared" ca="1" si="395"/>
        <v>2152.3360500000003</v>
      </c>
      <c r="CK469" s="76">
        <f t="shared" ca="1" si="395"/>
        <v>2152.3360500000003</v>
      </c>
      <c r="CL469" s="76">
        <f t="shared" ca="1" si="395"/>
        <v>2152.3360500000003</v>
      </c>
    </row>
    <row r="470" spans="2:90" outlineLevel="2" x14ac:dyDescent="0.4">
      <c r="B470" s="409">
        <f t="shared" si="370"/>
        <v>10</v>
      </c>
      <c r="C470" s="31"/>
      <c r="D470" t="s">
        <v>929</v>
      </c>
      <c r="E470" s="8" t="str">
        <f t="shared" si="368"/>
        <v>470 GROWTHCHURN-PV</v>
      </c>
      <c r="G470" s="31"/>
      <c r="H470" s="16">
        <f t="shared" si="371"/>
        <v>0.39999999999999997</v>
      </c>
      <c r="I470" s="410">
        <v>0.1</v>
      </c>
      <c r="J470" s="73"/>
      <c r="K470" s="15">
        <f t="shared" ca="1" si="369"/>
        <v>1937.1024450000004</v>
      </c>
      <c r="L470" s="15">
        <f t="shared" ca="1" si="369"/>
        <v>1937.1024450000004</v>
      </c>
      <c r="M470" s="15">
        <f t="shared" ca="1" si="369"/>
        <v>1937.1024450000004</v>
      </c>
      <c r="N470" s="15">
        <f t="shared" ca="1" si="369"/>
        <v>1937.1024450000004</v>
      </c>
      <c r="O470" s="15">
        <f t="shared" ca="1" si="369"/>
        <v>1937.1024450000004</v>
      </c>
      <c r="P470" s="15">
        <f t="shared" ca="1" si="369"/>
        <v>1937.1024450000004</v>
      </c>
      <c r="R470" s="67"/>
      <c r="S470" s="76">
        <f t="shared" ref="S470:AH484" si="396">+R469*(1-$I470)</f>
        <v>0</v>
      </c>
      <c r="T470" s="76">
        <f t="shared" si="396"/>
        <v>0</v>
      </c>
      <c r="U470" s="76">
        <f t="shared" si="396"/>
        <v>0</v>
      </c>
      <c r="V470" s="76">
        <f t="shared" si="396"/>
        <v>0</v>
      </c>
      <c r="W470" s="76">
        <f t="shared" si="396"/>
        <v>0</v>
      </c>
      <c r="X470" s="76">
        <f t="shared" si="396"/>
        <v>0</v>
      </c>
      <c r="Y470" s="76">
        <f t="shared" si="396"/>
        <v>0</v>
      </c>
      <c r="Z470" s="76">
        <f t="shared" si="396"/>
        <v>0</v>
      </c>
      <c r="AA470" s="76">
        <f t="shared" si="396"/>
        <v>0</v>
      </c>
      <c r="AB470" s="76">
        <f t="shared" ref="AB470:BG470" ca="1" si="397">+AA469*(1-$I470)</f>
        <v>1937.1024450000004</v>
      </c>
      <c r="AC470" s="76">
        <f t="shared" ca="1" si="397"/>
        <v>1937.1024450000004</v>
      </c>
      <c r="AD470" s="76">
        <f t="shared" ca="1" si="397"/>
        <v>1937.1024450000004</v>
      </c>
      <c r="AE470" s="76">
        <f t="shared" ca="1" si="397"/>
        <v>1937.1024450000004</v>
      </c>
      <c r="AF470" s="76">
        <f t="shared" ca="1" si="397"/>
        <v>1937.1024450000004</v>
      </c>
      <c r="AG470" s="76">
        <f t="shared" ca="1" si="397"/>
        <v>1937.1024450000004</v>
      </c>
      <c r="AH470" s="76">
        <f t="shared" ca="1" si="397"/>
        <v>1937.1024450000004</v>
      </c>
      <c r="AI470" s="76">
        <f t="shared" ca="1" si="397"/>
        <v>1937.1024450000004</v>
      </c>
      <c r="AJ470" s="76">
        <f t="shared" ca="1" si="397"/>
        <v>1937.1024450000004</v>
      </c>
      <c r="AK470" s="76">
        <f t="shared" ca="1" si="397"/>
        <v>1937.1024450000004</v>
      </c>
      <c r="AL470" s="76">
        <f t="shared" ca="1" si="397"/>
        <v>1937.1024450000004</v>
      </c>
      <c r="AM470" s="76">
        <f t="shared" ca="1" si="397"/>
        <v>1937.1024450000004</v>
      </c>
      <c r="AN470" s="76">
        <f t="shared" ca="1" si="397"/>
        <v>1937.1024450000004</v>
      </c>
      <c r="AO470" s="76">
        <f t="shared" ca="1" si="397"/>
        <v>1937.1024450000004</v>
      </c>
      <c r="AP470" s="76">
        <f t="shared" ca="1" si="397"/>
        <v>1937.1024450000004</v>
      </c>
      <c r="AQ470" s="76">
        <f t="shared" ca="1" si="397"/>
        <v>1937.1024450000004</v>
      </c>
      <c r="AR470" s="76">
        <f t="shared" ca="1" si="397"/>
        <v>1937.1024450000004</v>
      </c>
      <c r="AS470" s="76">
        <f t="shared" ca="1" si="397"/>
        <v>1937.1024450000004</v>
      </c>
      <c r="AT470" s="76">
        <f t="shared" ca="1" si="397"/>
        <v>1937.1024450000004</v>
      </c>
      <c r="AU470" s="76">
        <f t="shared" ca="1" si="397"/>
        <v>1937.1024450000004</v>
      </c>
      <c r="AV470" s="76">
        <f t="shared" ca="1" si="397"/>
        <v>1937.1024450000004</v>
      </c>
      <c r="AW470" s="76">
        <f t="shared" ca="1" si="397"/>
        <v>1937.1024450000004</v>
      </c>
      <c r="AX470" s="76">
        <f t="shared" ca="1" si="397"/>
        <v>1937.1024450000004</v>
      </c>
      <c r="AY470" s="76">
        <f t="shared" ca="1" si="397"/>
        <v>1937.1024450000004</v>
      </c>
      <c r="AZ470" s="76">
        <f t="shared" ca="1" si="397"/>
        <v>1937.1024450000004</v>
      </c>
      <c r="BA470" s="76">
        <f t="shared" ca="1" si="397"/>
        <v>1937.1024450000004</v>
      </c>
      <c r="BB470" s="76">
        <f t="shared" ca="1" si="397"/>
        <v>1937.1024450000004</v>
      </c>
      <c r="BC470" s="76">
        <f t="shared" ca="1" si="397"/>
        <v>1937.1024450000004</v>
      </c>
      <c r="BD470" s="76">
        <f t="shared" ca="1" si="397"/>
        <v>1937.1024450000004</v>
      </c>
      <c r="BE470" s="76">
        <f t="shared" ca="1" si="397"/>
        <v>1937.1024450000004</v>
      </c>
      <c r="BF470" s="76">
        <f t="shared" ca="1" si="397"/>
        <v>1937.1024450000004</v>
      </c>
      <c r="BG470" s="76">
        <f t="shared" ca="1" si="397"/>
        <v>1937.1024450000004</v>
      </c>
      <c r="BH470" s="76">
        <f t="shared" ref="BH470:CL470" ca="1" si="398">+BG469*(1-$I470)</f>
        <v>1937.1024450000004</v>
      </c>
      <c r="BI470" s="76">
        <f t="shared" ca="1" si="398"/>
        <v>1937.1024450000004</v>
      </c>
      <c r="BJ470" s="76">
        <f t="shared" ca="1" si="398"/>
        <v>1937.1024450000004</v>
      </c>
      <c r="BK470" s="76">
        <f t="shared" ca="1" si="398"/>
        <v>1937.1024450000004</v>
      </c>
      <c r="BL470" s="76">
        <f t="shared" ca="1" si="398"/>
        <v>1937.1024450000004</v>
      </c>
      <c r="BM470" s="76">
        <f t="shared" ca="1" si="398"/>
        <v>1937.1024450000004</v>
      </c>
      <c r="BN470" s="76">
        <f t="shared" ca="1" si="398"/>
        <v>1937.1024450000004</v>
      </c>
      <c r="BO470" s="76">
        <f t="shared" ca="1" si="398"/>
        <v>1937.1024450000004</v>
      </c>
      <c r="BP470" s="76">
        <f t="shared" ca="1" si="398"/>
        <v>1937.1024450000004</v>
      </c>
      <c r="BQ470" s="76">
        <f t="shared" ca="1" si="398"/>
        <v>1937.1024450000004</v>
      </c>
      <c r="BR470" s="76">
        <f t="shared" ca="1" si="398"/>
        <v>1937.1024450000004</v>
      </c>
      <c r="BS470" s="76">
        <f t="shared" ca="1" si="398"/>
        <v>1937.1024450000004</v>
      </c>
      <c r="BT470" s="76">
        <f t="shared" ca="1" si="398"/>
        <v>1937.1024450000004</v>
      </c>
      <c r="BU470" s="76">
        <f t="shared" ca="1" si="398"/>
        <v>1937.1024450000004</v>
      </c>
      <c r="BV470" s="76">
        <f t="shared" ca="1" si="398"/>
        <v>1937.1024450000004</v>
      </c>
      <c r="BW470" s="76">
        <f t="shared" ca="1" si="398"/>
        <v>1937.1024450000004</v>
      </c>
      <c r="BX470" s="76">
        <f t="shared" ca="1" si="398"/>
        <v>1937.1024450000004</v>
      </c>
      <c r="BY470" s="76">
        <f t="shared" ca="1" si="398"/>
        <v>1937.1024450000004</v>
      </c>
      <c r="BZ470" s="76">
        <f t="shared" ca="1" si="398"/>
        <v>1937.1024450000004</v>
      </c>
      <c r="CA470" s="76">
        <f t="shared" ca="1" si="398"/>
        <v>1937.1024450000004</v>
      </c>
      <c r="CB470" s="76">
        <f t="shared" ca="1" si="398"/>
        <v>1937.1024450000004</v>
      </c>
      <c r="CC470" s="76">
        <f t="shared" ca="1" si="398"/>
        <v>1937.1024450000004</v>
      </c>
      <c r="CD470" s="76">
        <f t="shared" ca="1" si="398"/>
        <v>1937.1024450000004</v>
      </c>
      <c r="CE470" s="76">
        <f t="shared" ca="1" si="398"/>
        <v>1937.1024450000004</v>
      </c>
      <c r="CF470" s="76">
        <f t="shared" ca="1" si="398"/>
        <v>1937.1024450000004</v>
      </c>
      <c r="CG470" s="76">
        <f t="shared" ca="1" si="398"/>
        <v>1937.1024450000004</v>
      </c>
      <c r="CH470" s="76">
        <f t="shared" ca="1" si="398"/>
        <v>1937.1024450000004</v>
      </c>
      <c r="CI470" s="76">
        <f t="shared" ca="1" si="398"/>
        <v>1937.1024450000004</v>
      </c>
      <c r="CJ470" s="76">
        <f t="shared" ca="1" si="398"/>
        <v>1937.1024450000004</v>
      </c>
      <c r="CK470" s="76">
        <f t="shared" ca="1" si="398"/>
        <v>1937.1024450000004</v>
      </c>
      <c r="CL470" s="76">
        <f t="shared" ca="1" si="398"/>
        <v>1937.1024450000004</v>
      </c>
    </row>
    <row r="471" spans="2:90" outlineLevel="2" x14ac:dyDescent="0.4">
      <c r="B471" s="409">
        <f t="shared" si="370"/>
        <v>11</v>
      </c>
      <c r="C471" s="31"/>
      <c r="D471" t="s">
        <v>929</v>
      </c>
      <c r="E471" s="8" t="str">
        <f t="shared" si="368"/>
        <v>471 GROWTHCHURN-PV</v>
      </c>
      <c r="G471" s="31"/>
      <c r="H471" s="16">
        <f t="shared" si="371"/>
        <v>0.43999999999999995</v>
      </c>
      <c r="I471" s="410">
        <v>0.1</v>
      </c>
      <c r="J471" s="73"/>
      <c r="K471" s="15">
        <f t="shared" ref="K471:P480" ca="1" si="399">SUMIF($4:$4,K$2,471:471)</f>
        <v>1743.3922005000004</v>
      </c>
      <c r="L471" s="15">
        <f t="shared" ca="1" si="399"/>
        <v>1743.3922005000004</v>
      </c>
      <c r="M471" s="15">
        <f t="shared" ca="1" si="399"/>
        <v>1743.3922005000004</v>
      </c>
      <c r="N471" s="15">
        <f t="shared" ca="1" si="399"/>
        <v>1743.3922005000004</v>
      </c>
      <c r="O471" s="15">
        <f t="shared" ca="1" si="399"/>
        <v>1743.3922005000004</v>
      </c>
      <c r="P471" s="15">
        <f t="shared" ca="1" si="399"/>
        <v>1743.3922005000004</v>
      </c>
      <c r="R471" s="67"/>
      <c r="S471" s="76">
        <f t="shared" si="396"/>
        <v>0</v>
      </c>
      <c r="T471" s="76">
        <f t="shared" si="396"/>
        <v>0</v>
      </c>
      <c r="U471" s="76">
        <f t="shared" si="396"/>
        <v>0</v>
      </c>
      <c r="V471" s="76">
        <f t="shared" si="396"/>
        <v>0</v>
      </c>
      <c r="W471" s="76">
        <f t="shared" si="396"/>
        <v>0</v>
      </c>
      <c r="X471" s="76">
        <f t="shared" si="396"/>
        <v>0</v>
      </c>
      <c r="Y471" s="76">
        <f t="shared" si="396"/>
        <v>0</v>
      </c>
      <c r="Z471" s="76">
        <f t="shared" si="396"/>
        <v>0</v>
      </c>
      <c r="AA471" s="76">
        <f t="shared" si="396"/>
        <v>0</v>
      </c>
      <c r="AB471" s="76">
        <f t="shared" si="396"/>
        <v>0</v>
      </c>
      <c r="AC471" s="76">
        <f t="shared" ref="AC471:BH471" ca="1" si="400">+AB470*(1-$I471)</f>
        <v>1743.3922005000004</v>
      </c>
      <c r="AD471" s="76">
        <f t="shared" ca="1" si="400"/>
        <v>1743.3922005000004</v>
      </c>
      <c r="AE471" s="76">
        <f t="shared" ca="1" si="400"/>
        <v>1743.3922005000004</v>
      </c>
      <c r="AF471" s="76">
        <f t="shared" ca="1" si="400"/>
        <v>1743.3922005000004</v>
      </c>
      <c r="AG471" s="76">
        <f t="shared" ca="1" si="400"/>
        <v>1743.3922005000004</v>
      </c>
      <c r="AH471" s="76">
        <f t="shared" ca="1" si="400"/>
        <v>1743.3922005000004</v>
      </c>
      <c r="AI471" s="76">
        <f t="shared" ca="1" si="400"/>
        <v>1743.3922005000004</v>
      </c>
      <c r="AJ471" s="76">
        <f t="shared" ca="1" si="400"/>
        <v>1743.3922005000004</v>
      </c>
      <c r="AK471" s="76">
        <f t="shared" ca="1" si="400"/>
        <v>1743.3922005000004</v>
      </c>
      <c r="AL471" s="76">
        <f t="shared" ca="1" si="400"/>
        <v>1743.3922005000004</v>
      </c>
      <c r="AM471" s="76">
        <f t="shared" ca="1" si="400"/>
        <v>1743.3922005000004</v>
      </c>
      <c r="AN471" s="76">
        <f t="shared" ca="1" si="400"/>
        <v>1743.3922005000004</v>
      </c>
      <c r="AO471" s="76">
        <f t="shared" ca="1" si="400"/>
        <v>1743.3922005000004</v>
      </c>
      <c r="AP471" s="76">
        <f t="shared" ca="1" si="400"/>
        <v>1743.3922005000004</v>
      </c>
      <c r="AQ471" s="76">
        <f t="shared" ca="1" si="400"/>
        <v>1743.3922005000004</v>
      </c>
      <c r="AR471" s="76">
        <f t="shared" ca="1" si="400"/>
        <v>1743.3922005000004</v>
      </c>
      <c r="AS471" s="76">
        <f t="shared" ca="1" si="400"/>
        <v>1743.3922005000004</v>
      </c>
      <c r="AT471" s="76">
        <f t="shared" ca="1" si="400"/>
        <v>1743.3922005000004</v>
      </c>
      <c r="AU471" s="76">
        <f t="shared" ca="1" si="400"/>
        <v>1743.3922005000004</v>
      </c>
      <c r="AV471" s="76">
        <f t="shared" ca="1" si="400"/>
        <v>1743.3922005000004</v>
      </c>
      <c r="AW471" s="76">
        <f t="shared" ca="1" si="400"/>
        <v>1743.3922005000004</v>
      </c>
      <c r="AX471" s="76">
        <f t="shared" ca="1" si="400"/>
        <v>1743.3922005000004</v>
      </c>
      <c r="AY471" s="76">
        <f t="shared" ca="1" si="400"/>
        <v>1743.3922005000004</v>
      </c>
      <c r="AZ471" s="76">
        <f t="shared" ca="1" si="400"/>
        <v>1743.3922005000004</v>
      </c>
      <c r="BA471" s="76">
        <f t="shared" ca="1" si="400"/>
        <v>1743.3922005000004</v>
      </c>
      <c r="BB471" s="76">
        <f t="shared" ca="1" si="400"/>
        <v>1743.3922005000004</v>
      </c>
      <c r="BC471" s="76">
        <f t="shared" ca="1" si="400"/>
        <v>1743.3922005000004</v>
      </c>
      <c r="BD471" s="76">
        <f t="shared" ca="1" si="400"/>
        <v>1743.3922005000004</v>
      </c>
      <c r="BE471" s="76">
        <f t="shared" ca="1" si="400"/>
        <v>1743.3922005000004</v>
      </c>
      <c r="BF471" s="76">
        <f t="shared" ca="1" si="400"/>
        <v>1743.3922005000004</v>
      </c>
      <c r="BG471" s="76">
        <f t="shared" ca="1" si="400"/>
        <v>1743.3922005000004</v>
      </c>
      <c r="BH471" s="76">
        <f t="shared" ca="1" si="400"/>
        <v>1743.3922005000004</v>
      </c>
      <c r="BI471" s="76">
        <f t="shared" ref="BI471:CL471" ca="1" si="401">+BH470*(1-$I471)</f>
        <v>1743.3922005000004</v>
      </c>
      <c r="BJ471" s="76">
        <f t="shared" ca="1" si="401"/>
        <v>1743.3922005000004</v>
      </c>
      <c r="BK471" s="76">
        <f t="shared" ca="1" si="401"/>
        <v>1743.3922005000004</v>
      </c>
      <c r="BL471" s="76">
        <f t="shared" ca="1" si="401"/>
        <v>1743.3922005000004</v>
      </c>
      <c r="BM471" s="76">
        <f t="shared" ca="1" si="401"/>
        <v>1743.3922005000004</v>
      </c>
      <c r="BN471" s="76">
        <f t="shared" ca="1" si="401"/>
        <v>1743.3922005000004</v>
      </c>
      <c r="BO471" s="76">
        <f t="shared" ca="1" si="401"/>
        <v>1743.3922005000004</v>
      </c>
      <c r="BP471" s="76">
        <f t="shared" ca="1" si="401"/>
        <v>1743.3922005000004</v>
      </c>
      <c r="BQ471" s="76">
        <f t="shared" ca="1" si="401"/>
        <v>1743.3922005000004</v>
      </c>
      <c r="BR471" s="76">
        <f t="shared" ca="1" si="401"/>
        <v>1743.3922005000004</v>
      </c>
      <c r="BS471" s="76">
        <f t="shared" ca="1" si="401"/>
        <v>1743.3922005000004</v>
      </c>
      <c r="BT471" s="76">
        <f t="shared" ca="1" si="401"/>
        <v>1743.3922005000004</v>
      </c>
      <c r="BU471" s="76">
        <f t="shared" ca="1" si="401"/>
        <v>1743.3922005000004</v>
      </c>
      <c r="BV471" s="76">
        <f t="shared" ca="1" si="401"/>
        <v>1743.3922005000004</v>
      </c>
      <c r="BW471" s="76">
        <f t="shared" ca="1" si="401"/>
        <v>1743.3922005000004</v>
      </c>
      <c r="BX471" s="76">
        <f t="shared" ca="1" si="401"/>
        <v>1743.3922005000004</v>
      </c>
      <c r="BY471" s="76">
        <f t="shared" ca="1" si="401"/>
        <v>1743.3922005000004</v>
      </c>
      <c r="BZ471" s="76">
        <f t="shared" ca="1" si="401"/>
        <v>1743.3922005000004</v>
      </c>
      <c r="CA471" s="76">
        <f t="shared" ca="1" si="401"/>
        <v>1743.3922005000004</v>
      </c>
      <c r="CB471" s="76">
        <f t="shared" ca="1" si="401"/>
        <v>1743.3922005000004</v>
      </c>
      <c r="CC471" s="76">
        <f t="shared" ca="1" si="401"/>
        <v>1743.3922005000004</v>
      </c>
      <c r="CD471" s="76">
        <f t="shared" ca="1" si="401"/>
        <v>1743.3922005000004</v>
      </c>
      <c r="CE471" s="76">
        <f t="shared" ca="1" si="401"/>
        <v>1743.3922005000004</v>
      </c>
      <c r="CF471" s="76">
        <f t="shared" ca="1" si="401"/>
        <v>1743.3922005000004</v>
      </c>
      <c r="CG471" s="76">
        <f t="shared" ca="1" si="401"/>
        <v>1743.3922005000004</v>
      </c>
      <c r="CH471" s="76">
        <f t="shared" ca="1" si="401"/>
        <v>1743.3922005000004</v>
      </c>
      <c r="CI471" s="76">
        <f t="shared" ca="1" si="401"/>
        <v>1743.3922005000004</v>
      </c>
      <c r="CJ471" s="76">
        <f t="shared" ca="1" si="401"/>
        <v>1743.3922005000004</v>
      </c>
      <c r="CK471" s="76">
        <f t="shared" ca="1" si="401"/>
        <v>1743.3922005000004</v>
      </c>
      <c r="CL471" s="76">
        <f t="shared" ca="1" si="401"/>
        <v>1743.3922005000004</v>
      </c>
    </row>
    <row r="472" spans="2:90" outlineLevel="2" x14ac:dyDescent="0.4">
      <c r="B472" s="409">
        <f t="shared" si="370"/>
        <v>12</v>
      </c>
      <c r="C472" s="31"/>
      <c r="D472" t="s">
        <v>929</v>
      </c>
      <c r="E472" s="8" t="str">
        <f t="shared" si="368"/>
        <v>472 GROWTHCHURN-PV</v>
      </c>
      <c r="G472" s="31"/>
      <c r="H472" s="16">
        <f t="shared" si="371"/>
        <v>0.47999999999999993</v>
      </c>
      <c r="I472" s="410">
        <v>0.1</v>
      </c>
      <c r="J472" s="73"/>
      <c r="K472" s="15">
        <f t="shared" ca="1" si="399"/>
        <v>1569.0529804500004</v>
      </c>
      <c r="L472" s="15">
        <f t="shared" ca="1" si="399"/>
        <v>1569.0529804500004</v>
      </c>
      <c r="M472" s="15">
        <f t="shared" ca="1" si="399"/>
        <v>1569.0529804500004</v>
      </c>
      <c r="N472" s="15">
        <f t="shared" ca="1" si="399"/>
        <v>1569.0529804500004</v>
      </c>
      <c r="O472" s="15">
        <f t="shared" ca="1" si="399"/>
        <v>1569.0529804500004</v>
      </c>
      <c r="P472" s="15">
        <f t="shared" ca="1" si="399"/>
        <v>1569.0529804500004</v>
      </c>
      <c r="R472" s="67"/>
      <c r="S472" s="76">
        <f t="shared" si="396"/>
        <v>0</v>
      </c>
      <c r="T472" s="76">
        <f t="shared" si="396"/>
        <v>0</v>
      </c>
      <c r="U472" s="76">
        <f t="shared" si="396"/>
        <v>0</v>
      </c>
      <c r="V472" s="76">
        <f t="shared" si="396"/>
        <v>0</v>
      </c>
      <c r="W472" s="76">
        <f t="shared" si="396"/>
        <v>0</v>
      </c>
      <c r="X472" s="76">
        <f t="shared" si="396"/>
        <v>0</v>
      </c>
      <c r="Y472" s="76">
        <f t="shared" si="396"/>
        <v>0</v>
      </c>
      <c r="Z472" s="76">
        <f t="shared" si="396"/>
        <v>0</v>
      </c>
      <c r="AA472" s="76">
        <f t="shared" si="396"/>
        <v>0</v>
      </c>
      <c r="AB472" s="76">
        <f t="shared" si="396"/>
        <v>0</v>
      </c>
      <c r="AC472" s="76">
        <f t="shared" si="396"/>
        <v>0</v>
      </c>
      <c r="AD472" s="76">
        <f t="shared" ref="AD472:BI472" ca="1" si="402">+AC471*(1-$I472)</f>
        <v>1569.0529804500004</v>
      </c>
      <c r="AE472" s="76">
        <f t="shared" ca="1" si="402"/>
        <v>1569.0529804500004</v>
      </c>
      <c r="AF472" s="76">
        <f t="shared" ca="1" si="402"/>
        <v>1569.0529804500004</v>
      </c>
      <c r="AG472" s="76">
        <f t="shared" ca="1" si="402"/>
        <v>1569.0529804500004</v>
      </c>
      <c r="AH472" s="76">
        <f t="shared" ca="1" si="402"/>
        <v>1569.0529804500004</v>
      </c>
      <c r="AI472" s="76">
        <f t="shared" ca="1" si="402"/>
        <v>1569.0529804500004</v>
      </c>
      <c r="AJ472" s="76">
        <f t="shared" ca="1" si="402"/>
        <v>1569.0529804500004</v>
      </c>
      <c r="AK472" s="76">
        <f t="shared" ca="1" si="402"/>
        <v>1569.0529804500004</v>
      </c>
      <c r="AL472" s="76">
        <f t="shared" ca="1" si="402"/>
        <v>1569.0529804500004</v>
      </c>
      <c r="AM472" s="76">
        <f t="shared" ca="1" si="402"/>
        <v>1569.0529804500004</v>
      </c>
      <c r="AN472" s="76">
        <f t="shared" ca="1" si="402"/>
        <v>1569.0529804500004</v>
      </c>
      <c r="AO472" s="76">
        <f t="shared" ca="1" si="402"/>
        <v>1569.0529804500004</v>
      </c>
      <c r="AP472" s="76">
        <f t="shared" ca="1" si="402"/>
        <v>1569.0529804500004</v>
      </c>
      <c r="AQ472" s="76">
        <f t="shared" ca="1" si="402"/>
        <v>1569.0529804500004</v>
      </c>
      <c r="AR472" s="76">
        <f t="shared" ca="1" si="402"/>
        <v>1569.0529804500004</v>
      </c>
      <c r="AS472" s="76">
        <f t="shared" ca="1" si="402"/>
        <v>1569.0529804500004</v>
      </c>
      <c r="AT472" s="76">
        <f t="shared" ca="1" si="402"/>
        <v>1569.0529804500004</v>
      </c>
      <c r="AU472" s="76">
        <f t="shared" ca="1" si="402"/>
        <v>1569.0529804500004</v>
      </c>
      <c r="AV472" s="76">
        <f t="shared" ca="1" si="402"/>
        <v>1569.0529804500004</v>
      </c>
      <c r="AW472" s="76">
        <f t="shared" ca="1" si="402"/>
        <v>1569.0529804500004</v>
      </c>
      <c r="AX472" s="76">
        <f t="shared" ca="1" si="402"/>
        <v>1569.0529804500004</v>
      </c>
      <c r="AY472" s="76">
        <f t="shared" ca="1" si="402"/>
        <v>1569.0529804500004</v>
      </c>
      <c r="AZ472" s="76">
        <f t="shared" ca="1" si="402"/>
        <v>1569.0529804500004</v>
      </c>
      <c r="BA472" s="76">
        <f t="shared" ca="1" si="402"/>
        <v>1569.0529804500004</v>
      </c>
      <c r="BB472" s="76">
        <f t="shared" ca="1" si="402"/>
        <v>1569.0529804500004</v>
      </c>
      <c r="BC472" s="76">
        <f t="shared" ca="1" si="402"/>
        <v>1569.0529804500004</v>
      </c>
      <c r="BD472" s="76">
        <f t="shared" ca="1" si="402"/>
        <v>1569.0529804500004</v>
      </c>
      <c r="BE472" s="76">
        <f t="shared" ca="1" si="402"/>
        <v>1569.0529804500004</v>
      </c>
      <c r="BF472" s="76">
        <f t="shared" ca="1" si="402"/>
        <v>1569.0529804500004</v>
      </c>
      <c r="BG472" s="76">
        <f t="shared" ca="1" si="402"/>
        <v>1569.0529804500004</v>
      </c>
      <c r="BH472" s="76">
        <f t="shared" ca="1" si="402"/>
        <v>1569.0529804500004</v>
      </c>
      <c r="BI472" s="76">
        <f t="shared" ca="1" si="402"/>
        <v>1569.0529804500004</v>
      </c>
      <c r="BJ472" s="76">
        <f t="shared" ref="BJ472:CL472" ca="1" si="403">+BI471*(1-$I472)</f>
        <v>1569.0529804500004</v>
      </c>
      <c r="BK472" s="76">
        <f t="shared" ca="1" si="403"/>
        <v>1569.0529804500004</v>
      </c>
      <c r="BL472" s="76">
        <f t="shared" ca="1" si="403"/>
        <v>1569.0529804500004</v>
      </c>
      <c r="BM472" s="76">
        <f t="shared" ca="1" si="403"/>
        <v>1569.0529804500004</v>
      </c>
      <c r="BN472" s="76">
        <f t="shared" ca="1" si="403"/>
        <v>1569.0529804500004</v>
      </c>
      <c r="BO472" s="76">
        <f t="shared" ca="1" si="403"/>
        <v>1569.0529804500004</v>
      </c>
      <c r="BP472" s="76">
        <f t="shared" ca="1" si="403"/>
        <v>1569.0529804500004</v>
      </c>
      <c r="BQ472" s="76">
        <f t="shared" ca="1" si="403"/>
        <v>1569.0529804500004</v>
      </c>
      <c r="BR472" s="76">
        <f t="shared" ca="1" si="403"/>
        <v>1569.0529804500004</v>
      </c>
      <c r="BS472" s="76">
        <f t="shared" ca="1" si="403"/>
        <v>1569.0529804500004</v>
      </c>
      <c r="BT472" s="76">
        <f t="shared" ca="1" si="403"/>
        <v>1569.0529804500004</v>
      </c>
      <c r="BU472" s="76">
        <f t="shared" ca="1" si="403"/>
        <v>1569.0529804500004</v>
      </c>
      <c r="BV472" s="76">
        <f t="shared" ca="1" si="403"/>
        <v>1569.0529804500004</v>
      </c>
      <c r="BW472" s="76">
        <f t="shared" ca="1" si="403"/>
        <v>1569.0529804500004</v>
      </c>
      <c r="BX472" s="76">
        <f t="shared" ca="1" si="403"/>
        <v>1569.0529804500004</v>
      </c>
      <c r="BY472" s="76">
        <f t="shared" ca="1" si="403"/>
        <v>1569.0529804500004</v>
      </c>
      <c r="BZ472" s="76">
        <f t="shared" ca="1" si="403"/>
        <v>1569.0529804500004</v>
      </c>
      <c r="CA472" s="76">
        <f t="shared" ca="1" si="403"/>
        <v>1569.0529804500004</v>
      </c>
      <c r="CB472" s="76">
        <f t="shared" ca="1" si="403"/>
        <v>1569.0529804500004</v>
      </c>
      <c r="CC472" s="76">
        <f t="shared" ca="1" si="403"/>
        <v>1569.0529804500004</v>
      </c>
      <c r="CD472" s="76">
        <f t="shared" ca="1" si="403"/>
        <v>1569.0529804500004</v>
      </c>
      <c r="CE472" s="76">
        <f t="shared" ca="1" si="403"/>
        <v>1569.0529804500004</v>
      </c>
      <c r="CF472" s="76">
        <f t="shared" ca="1" si="403"/>
        <v>1569.0529804500004</v>
      </c>
      <c r="CG472" s="76">
        <f t="shared" ca="1" si="403"/>
        <v>1569.0529804500004</v>
      </c>
      <c r="CH472" s="76">
        <f t="shared" ca="1" si="403"/>
        <v>1569.0529804500004</v>
      </c>
      <c r="CI472" s="76">
        <f t="shared" ca="1" si="403"/>
        <v>1569.0529804500004</v>
      </c>
      <c r="CJ472" s="76">
        <f t="shared" ca="1" si="403"/>
        <v>1569.0529804500004</v>
      </c>
      <c r="CK472" s="76">
        <f t="shared" ca="1" si="403"/>
        <v>1569.0529804500004</v>
      </c>
      <c r="CL472" s="76">
        <f t="shared" ca="1" si="403"/>
        <v>1569.0529804500004</v>
      </c>
    </row>
    <row r="473" spans="2:90" outlineLevel="2" x14ac:dyDescent="0.4">
      <c r="B473" s="409">
        <f t="shared" si="370"/>
        <v>13</v>
      </c>
      <c r="C473" s="31"/>
      <c r="D473" t="s">
        <v>929</v>
      </c>
      <c r="E473" s="8" t="str">
        <f t="shared" si="368"/>
        <v>473 GROWTHCHURN-PV</v>
      </c>
      <c r="G473" s="31"/>
      <c r="H473" s="16">
        <f t="shared" si="371"/>
        <v>0.51999999999999991</v>
      </c>
      <c r="I473" s="410">
        <v>0.1</v>
      </c>
      <c r="J473" s="73"/>
      <c r="K473" s="15">
        <f t="shared" si="399"/>
        <v>0</v>
      </c>
      <c r="L473" s="15">
        <f t="shared" ca="1" si="399"/>
        <v>1412.1476824050003</v>
      </c>
      <c r="M473" s="15">
        <f t="shared" ca="1" si="399"/>
        <v>1412.1476824050003</v>
      </c>
      <c r="N473" s="15">
        <f t="shared" ca="1" si="399"/>
        <v>1412.1476824050003</v>
      </c>
      <c r="O473" s="15">
        <f t="shared" ca="1" si="399"/>
        <v>1412.1476824050003</v>
      </c>
      <c r="P473" s="15">
        <f t="shared" ca="1" si="399"/>
        <v>1412.1476824050003</v>
      </c>
      <c r="R473" s="67"/>
      <c r="S473" s="76">
        <f t="shared" si="396"/>
        <v>0</v>
      </c>
      <c r="T473" s="76">
        <f t="shared" si="396"/>
        <v>0</v>
      </c>
      <c r="U473" s="76">
        <f t="shared" si="396"/>
        <v>0</v>
      </c>
      <c r="V473" s="76">
        <f t="shared" si="396"/>
        <v>0</v>
      </c>
      <c r="W473" s="76">
        <f t="shared" si="396"/>
        <v>0</v>
      </c>
      <c r="X473" s="76">
        <f t="shared" si="396"/>
        <v>0</v>
      </c>
      <c r="Y473" s="76">
        <f t="shared" si="396"/>
        <v>0</v>
      </c>
      <c r="Z473" s="76">
        <f t="shared" si="396"/>
        <v>0</v>
      </c>
      <c r="AA473" s="76">
        <f t="shared" si="396"/>
        <v>0</v>
      </c>
      <c r="AB473" s="76">
        <f t="shared" si="396"/>
        <v>0</v>
      </c>
      <c r="AC473" s="76">
        <f t="shared" si="396"/>
        <v>0</v>
      </c>
      <c r="AD473" s="76">
        <f t="shared" si="396"/>
        <v>0</v>
      </c>
      <c r="AE473" s="76">
        <f t="shared" ref="AE473:BJ473" ca="1" si="404">+AD472*(1-$I473)</f>
        <v>1412.1476824050003</v>
      </c>
      <c r="AF473" s="76">
        <f t="shared" ca="1" si="404"/>
        <v>1412.1476824050003</v>
      </c>
      <c r="AG473" s="76">
        <f t="shared" ca="1" si="404"/>
        <v>1412.1476824050003</v>
      </c>
      <c r="AH473" s="76">
        <f t="shared" ca="1" si="404"/>
        <v>1412.1476824050003</v>
      </c>
      <c r="AI473" s="76">
        <f t="shared" ca="1" si="404"/>
        <v>1412.1476824050003</v>
      </c>
      <c r="AJ473" s="76">
        <f t="shared" ca="1" si="404"/>
        <v>1412.1476824050003</v>
      </c>
      <c r="AK473" s="76">
        <f t="shared" ca="1" si="404"/>
        <v>1412.1476824050003</v>
      </c>
      <c r="AL473" s="76">
        <f t="shared" ca="1" si="404"/>
        <v>1412.1476824050003</v>
      </c>
      <c r="AM473" s="76">
        <f t="shared" ca="1" si="404"/>
        <v>1412.1476824050003</v>
      </c>
      <c r="AN473" s="76">
        <f t="shared" ca="1" si="404"/>
        <v>1412.1476824050003</v>
      </c>
      <c r="AO473" s="76">
        <f t="shared" ca="1" si="404"/>
        <v>1412.1476824050003</v>
      </c>
      <c r="AP473" s="76">
        <f t="shared" ca="1" si="404"/>
        <v>1412.1476824050003</v>
      </c>
      <c r="AQ473" s="76">
        <f t="shared" ca="1" si="404"/>
        <v>1412.1476824050003</v>
      </c>
      <c r="AR473" s="76">
        <f t="shared" ca="1" si="404"/>
        <v>1412.1476824050003</v>
      </c>
      <c r="AS473" s="76">
        <f t="shared" ca="1" si="404"/>
        <v>1412.1476824050003</v>
      </c>
      <c r="AT473" s="76">
        <f t="shared" ca="1" si="404"/>
        <v>1412.1476824050003</v>
      </c>
      <c r="AU473" s="76">
        <f t="shared" ca="1" si="404"/>
        <v>1412.1476824050003</v>
      </c>
      <c r="AV473" s="76">
        <f t="shared" ca="1" si="404"/>
        <v>1412.1476824050003</v>
      </c>
      <c r="AW473" s="76">
        <f t="shared" ca="1" si="404"/>
        <v>1412.1476824050003</v>
      </c>
      <c r="AX473" s="76">
        <f t="shared" ca="1" si="404"/>
        <v>1412.1476824050003</v>
      </c>
      <c r="AY473" s="76">
        <f t="shared" ca="1" si="404"/>
        <v>1412.1476824050003</v>
      </c>
      <c r="AZ473" s="76">
        <f t="shared" ca="1" si="404"/>
        <v>1412.1476824050003</v>
      </c>
      <c r="BA473" s="76">
        <f t="shared" ca="1" si="404"/>
        <v>1412.1476824050003</v>
      </c>
      <c r="BB473" s="76">
        <f t="shared" ca="1" si="404"/>
        <v>1412.1476824050003</v>
      </c>
      <c r="BC473" s="76">
        <f t="shared" ca="1" si="404"/>
        <v>1412.1476824050003</v>
      </c>
      <c r="BD473" s="76">
        <f t="shared" ca="1" si="404"/>
        <v>1412.1476824050003</v>
      </c>
      <c r="BE473" s="76">
        <f t="shared" ca="1" si="404"/>
        <v>1412.1476824050003</v>
      </c>
      <c r="BF473" s="76">
        <f t="shared" ca="1" si="404"/>
        <v>1412.1476824050003</v>
      </c>
      <c r="BG473" s="76">
        <f t="shared" ca="1" si="404"/>
        <v>1412.1476824050003</v>
      </c>
      <c r="BH473" s="76">
        <f t="shared" ca="1" si="404"/>
        <v>1412.1476824050003</v>
      </c>
      <c r="BI473" s="76">
        <f t="shared" ca="1" si="404"/>
        <v>1412.1476824050003</v>
      </c>
      <c r="BJ473" s="76">
        <f t="shared" ca="1" si="404"/>
        <v>1412.1476824050003</v>
      </c>
      <c r="BK473" s="76">
        <f t="shared" ref="BK473:CL473" ca="1" si="405">+BJ472*(1-$I473)</f>
        <v>1412.1476824050003</v>
      </c>
      <c r="BL473" s="76">
        <f t="shared" ca="1" si="405"/>
        <v>1412.1476824050003</v>
      </c>
      <c r="BM473" s="76">
        <f t="shared" ca="1" si="405"/>
        <v>1412.1476824050003</v>
      </c>
      <c r="BN473" s="76">
        <f t="shared" ca="1" si="405"/>
        <v>1412.1476824050003</v>
      </c>
      <c r="BO473" s="76">
        <f t="shared" ca="1" si="405"/>
        <v>1412.1476824050003</v>
      </c>
      <c r="BP473" s="76">
        <f t="shared" ca="1" si="405"/>
        <v>1412.1476824050003</v>
      </c>
      <c r="BQ473" s="76">
        <f t="shared" ca="1" si="405"/>
        <v>1412.1476824050003</v>
      </c>
      <c r="BR473" s="76">
        <f t="shared" ca="1" si="405"/>
        <v>1412.1476824050003</v>
      </c>
      <c r="BS473" s="76">
        <f t="shared" ca="1" si="405"/>
        <v>1412.1476824050003</v>
      </c>
      <c r="BT473" s="76">
        <f t="shared" ca="1" si="405"/>
        <v>1412.1476824050003</v>
      </c>
      <c r="BU473" s="76">
        <f t="shared" ca="1" si="405"/>
        <v>1412.1476824050003</v>
      </c>
      <c r="BV473" s="76">
        <f t="shared" ca="1" si="405"/>
        <v>1412.1476824050003</v>
      </c>
      <c r="BW473" s="76">
        <f t="shared" ca="1" si="405"/>
        <v>1412.1476824050003</v>
      </c>
      <c r="BX473" s="76">
        <f t="shared" ca="1" si="405"/>
        <v>1412.1476824050003</v>
      </c>
      <c r="BY473" s="76">
        <f t="shared" ca="1" si="405"/>
        <v>1412.1476824050003</v>
      </c>
      <c r="BZ473" s="76">
        <f t="shared" ca="1" si="405"/>
        <v>1412.1476824050003</v>
      </c>
      <c r="CA473" s="76">
        <f t="shared" ca="1" si="405"/>
        <v>1412.1476824050003</v>
      </c>
      <c r="CB473" s="76">
        <f t="shared" ca="1" si="405"/>
        <v>1412.1476824050003</v>
      </c>
      <c r="CC473" s="76">
        <f t="shared" ca="1" si="405"/>
        <v>1412.1476824050003</v>
      </c>
      <c r="CD473" s="76">
        <f t="shared" ca="1" si="405"/>
        <v>1412.1476824050003</v>
      </c>
      <c r="CE473" s="76">
        <f t="shared" ca="1" si="405"/>
        <v>1412.1476824050003</v>
      </c>
      <c r="CF473" s="76">
        <f t="shared" ca="1" si="405"/>
        <v>1412.1476824050003</v>
      </c>
      <c r="CG473" s="76">
        <f t="shared" ca="1" si="405"/>
        <v>1412.1476824050003</v>
      </c>
      <c r="CH473" s="76">
        <f t="shared" ca="1" si="405"/>
        <v>1412.1476824050003</v>
      </c>
      <c r="CI473" s="76">
        <f t="shared" ca="1" si="405"/>
        <v>1412.1476824050003</v>
      </c>
      <c r="CJ473" s="76">
        <f t="shared" ca="1" si="405"/>
        <v>1412.1476824050003</v>
      </c>
      <c r="CK473" s="76">
        <f t="shared" ca="1" si="405"/>
        <v>1412.1476824050003</v>
      </c>
      <c r="CL473" s="76">
        <f t="shared" ca="1" si="405"/>
        <v>1412.1476824050003</v>
      </c>
    </row>
    <row r="474" spans="2:90" outlineLevel="2" x14ac:dyDescent="0.4">
      <c r="B474" s="409">
        <f t="shared" si="370"/>
        <v>14</v>
      </c>
      <c r="C474" s="31"/>
      <c r="D474" t="s">
        <v>929</v>
      </c>
      <c r="E474" s="8" t="str">
        <f t="shared" si="368"/>
        <v>474 GROWTHCHURN-PV</v>
      </c>
      <c r="G474" s="31"/>
      <c r="H474" s="16">
        <f t="shared" si="371"/>
        <v>0.55999999999999994</v>
      </c>
      <c r="I474" s="410">
        <v>0.1</v>
      </c>
      <c r="J474" s="73"/>
      <c r="K474" s="15">
        <f t="shared" si="399"/>
        <v>0</v>
      </c>
      <c r="L474" s="15">
        <f t="shared" ca="1" si="399"/>
        <v>1270.9329141645003</v>
      </c>
      <c r="M474" s="15">
        <f t="shared" ca="1" si="399"/>
        <v>1270.9329141645003</v>
      </c>
      <c r="N474" s="15">
        <f t="shared" ca="1" si="399"/>
        <v>1270.9329141645003</v>
      </c>
      <c r="O474" s="15">
        <f t="shared" ca="1" si="399"/>
        <v>1270.9329141645003</v>
      </c>
      <c r="P474" s="15">
        <f t="shared" ca="1" si="399"/>
        <v>1270.9329141645003</v>
      </c>
      <c r="R474" s="67"/>
      <c r="S474" s="76">
        <f t="shared" si="396"/>
        <v>0</v>
      </c>
      <c r="T474" s="76">
        <f t="shared" si="396"/>
        <v>0</v>
      </c>
      <c r="U474" s="76">
        <f t="shared" si="396"/>
        <v>0</v>
      </c>
      <c r="V474" s="76">
        <f t="shared" si="396"/>
        <v>0</v>
      </c>
      <c r="W474" s="76">
        <f t="shared" si="396"/>
        <v>0</v>
      </c>
      <c r="X474" s="76">
        <f t="shared" si="396"/>
        <v>0</v>
      </c>
      <c r="Y474" s="76">
        <f t="shared" si="396"/>
        <v>0</v>
      </c>
      <c r="Z474" s="76">
        <f t="shared" si="396"/>
        <v>0</v>
      </c>
      <c r="AA474" s="76">
        <f t="shared" si="396"/>
        <v>0</v>
      </c>
      <c r="AB474" s="76">
        <f t="shared" si="396"/>
        <v>0</v>
      </c>
      <c r="AC474" s="76">
        <f t="shared" si="396"/>
        <v>0</v>
      </c>
      <c r="AD474" s="76">
        <f t="shared" si="396"/>
        <v>0</v>
      </c>
      <c r="AE474" s="76">
        <f t="shared" si="396"/>
        <v>0</v>
      </c>
      <c r="AF474" s="76">
        <f t="shared" ref="AF474:BK474" ca="1" si="406">+AE473*(1-$I474)</f>
        <v>1270.9329141645003</v>
      </c>
      <c r="AG474" s="76">
        <f t="shared" ca="1" si="406"/>
        <v>1270.9329141645003</v>
      </c>
      <c r="AH474" s="76">
        <f t="shared" ca="1" si="406"/>
        <v>1270.9329141645003</v>
      </c>
      <c r="AI474" s="76">
        <f t="shared" ca="1" si="406"/>
        <v>1270.9329141645003</v>
      </c>
      <c r="AJ474" s="76">
        <f t="shared" ca="1" si="406"/>
        <v>1270.9329141645003</v>
      </c>
      <c r="AK474" s="76">
        <f t="shared" ca="1" si="406"/>
        <v>1270.9329141645003</v>
      </c>
      <c r="AL474" s="76">
        <f t="shared" ca="1" si="406"/>
        <v>1270.9329141645003</v>
      </c>
      <c r="AM474" s="76">
        <f t="shared" ca="1" si="406"/>
        <v>1270.9329141645003</v>
      </c>
      <c r="AN474" s="76">
        <f t="shared" ca="1" si="406"/>
        <v>1270.9329141645003</v>
      </c>
      <c r="AO474" s="76">
        <f t="shared" ca="1" si="406"/>
        <v>1270.9329141645003</v>
      </c>
      <c r="AP474" s="76">
        <f t="shared" ca="1" si="406"/>
        <v>1270.9329141645003</v>
      </c>
      <c r="AQ474" s="76">
        <f t="shared" ca="1" si="406"/>
        <v>1270.9329141645003</v>
      </c>
      <c r="AR474" s="76">
        <f t="shared" ca="1" si="406"/>
        <v>1270.9329141645003</v>
      </c>
      <c r="AS474" s="76">
        <f t="shared" ca="1" si="406"/>
        <v>1270.9329141645003</v>
      </c>
      <c r="AT474" s="76">
        <f t="shared" ca="1" si="406"/>
        <v>1270.9329141645003</v>
      </c>
      <c r="AU474" s="76">
        <f t="shared" ca="1" si="406"/>
        <v>1270.9329141645003</v>
      </c>
      <c r="AV474" s="76">
        <f t="shared" ca="1" si="406"/>
        <v>1270.9329141645003</v>
      </c>
      <c r="AW474" s="76">
        <f t="shared" ca="1" si="406"/>
        <v>1270.9329141645003</v>
      </c>
      <c r="AX474" s="76">
        <f t="shared" ca="1" si="406"/>
        <v>1270.9329141645003</v>
      </c>
      <c r="AY474" s="76">
        <f t="shared" ca="1" si="406"/>
        <v>1270.9329141645003</v>
      </c>
      <c r="AZ474" s="76">
        <f t="shared" ca="1" si="406"/>
        <v>1270.9329141645003</v>
      </c>
      <c r="BA474" s="76">
        <f t="shared" ca="1" si="406"/>
        <v>1270.9329141645003</v>
      </c>
      <c r="BB474" s="76">
        <f t="shared" ca="1" si="406"/>
        <v>1270.9329141645003</v>
      </c>
      <c r="BC474" s="76">
        <f t="shared" ca="1" si="406"/>
        <v>1270.9329141645003</v>
      </c>
      <c r="BD474" s="76">
        <f t="shared" ca="1" si="406"/>
        <v>1270.9329141645003</v>
      </c>
      <c r="BE474" s="76">
        <f t="shared" ca="1" si="406"/>
        <v>1270.9329141645003</v>
      </c>
      <c r="BF474" s="76">
        <f t="shared" ca="1" si="406"/>
        <v>1270.9329141645003</v>
      </c>
      <c r="BG474" s="76">
        <f t="shared" ca="1" si="406"/>
        <v>1270.9329141645003</v>
      </c>
      <c r="BH474" s="76">
        <f t="shared" ca="1" si="406"/>
        <v>1270.9329141645003</v>
      </c>
      <c r="BI474" s="76">
        <f t="shared" ca="1" si="406"/>
        <v>1270.9329141645003</v>
      </c>
      <c r="BJ474" s="76">
        <f t="shared" ca="1" si="406"/>
        <v>1270.9329141645003</v>
      </c>
      <c r="BK474" s="76">
        <f t="shared" ca="1" si="406"/>
        <v>1270.9329141645003</v>
      </c>
      <c r="BL474" s="76">
        <f t="shared" ref="BL474:CL474" ca="1" si="407">+BK473*(1-$I474)</f>
        <v>1270.9329141645003</v>
      </c>
      <c r="BM474" s="76">
        <f t="shared" ca="1" si="407"/>
        <v>1270.9329141645003</v>
      </c>
      <c r="BN474" s="76">
        <f t="shared" ca="1" si="407"/>
        <v>1270.9329141645003</v>
      </c>
      <c r="BO474" s="76">
        <f t="shared" ca="1" si="407"/>
        <v>1270.9329141645003</v>
      </c>
      <c r="BP474" s="76">
        <f t="shared" ca="1" si="407"/>
        <v>1270.9329141645003</v>
      </c>
      <c r="BQ474" s="76">
        <f t="shared" ca="1" si="407"/>
        <v>1270.9329141645003</v>
      </c>
      <c r="BR474" s="76">
        <f t="shared" ca="1" si="407"/>
        <v>1270.9329141645003</v>
      </c>
      <c r="BS474" s="76">
        <f t="shared" ca="1" si="407"/>
        <v>1270.9329141645003</v>
      </c>
      <c r="BT474" s="76">
        <f t="shared" ca="1" si="407"/>
        <v>1270.9329141645003</v>
      </c>
      <c r="BU474" s="76">
        <f t="shared" ca="1" si="407"/>
        <v>1270.9329141645003</v>
      </c>
      <c r="BV474" s="76">
        <f t="shared" ca="1" si="407"/>
        <v>1270.9329141645003</v>
      </c>
      <c r="BW474" s="76">
        <f t="shared" ca="1" si="407"/>
        <v>1270.9329141645003</v>
      </c>
      <c r="BX474" s="76">
        <f t="shared" ca="1" si="407"/>
        <v>1270.9329141645003</v>
      </c>
      <c r="BY474" s="76">
        <f t="shared" ca="1" si="407"/>
        <v>1270.9329141645003</v>
      </c>
      <c r="BZ474" s="76">
        <f t="shared" ca="1" si="407"/>
        <v>1270.9329141645003</v>
      </c>
      <c r="CA474" s="76">
        <f t="shared" ca="1" si="407"/>
        <v>1270.9329141645003</v>
      </c>
      <c r="CB474" s="76">
        <f t="shared" ca="1" si="407"/>
        <v>1270.9329141645003</v>
      </c>
      <c r="CC474" s="76">
        <f t="shared" ca="1" si="407"/>
        <v>1270.9329141645003</v>
      </c>
      <c r="CD474" s="76">
        <f t="shared" ca="1" si="407"/>
        <v>1270.9329141645003</v>
      </c>
      <c r="CE474" s="76">
        <f t="shared" ca="1" si="407"/>
        <v>1270.9329141645003</v>
      </c>
      <c r="CF474" s="76">
        <f t="shared" ca="1" si="407"/>
        <v>1270.9329141645003</v>
      </c>
      <c r="CG474" s="76">
        <f t="shared" ca="1" si="407"/>
        <v>1270.9329141645003</v>
      </c>
      <c r="CH474" s="76">
        <f t="shared" ca="1" si="407"/>
        <v>1270.9329141645003</v>
      </c>
      <c r="CI474" s="76">
        <f t="shared" ca="1" si="407"/>
        <v>1270.9329141645003</v>
      </c>
      <c r="CJ474" s="76">
        <f t="shared" ca="1" si="407"/>
        <v>1270.9329141645003</v>
      </c>
      <c r="CK474" s="76">
        <f t="shared" ca="1" si="407"/>
        <v>1270.9329141645003</v>
      </c>
      <c r="CL474" s="76">
        <f t="shared" ca="1" si="407"/>
        <v>1270.9329141645003</v>
      </c>
    </row>
    <row r="475" spans="2:90" outlineLevel="2" x14ac:dyDescent="0.4">
      <c r="B475" s="409">
        <f t="shared" si="370"/>
        <v>15</v>
      </c>
      <c r="C475" s="31"/>
      <c r="D475" t="s">
        <v>929</v>
      </c>
      <c r="E475" s="8" t="str">
        <f t="shared" si="368"/>
        <v>475 GROWTHCHURN-PV</v>
      </c>
      <c r="G475" s="31"/>
      <c r="H475" s="16">
        <f t="shared" si="371"/>
        <v>0.6</v>
      </c>
      <c r="I475" s="410">
        <v>0.1</v>
      </c>
      <c r="J475" s="73"/>
      <c r="K475" s="15">
        <f t="shared" si="399"/>
        <v>0</v>
      </c>
      <c r="L475" s="15">
        <f t="shared" ca="1" si="399"/>
        <v>1143.8396227480503</v>
      </c>
      <c r="M475" s="15">
        <f t="shared" ca="1" si="399"/>
        <v>1143.8396227480503</v>
      </c>
      <c r="N475" s="15">
        <f t="shared" ca="1" si="399"/>
        <v>1143.8396227480503</v>
      </c>
      <c r="O475" s="15">
        <f t="shared" ca="1" si="399"/>
        <v>1143.8396227480503</v>
      </c>
      <c r="P475" s="15">
        <f t="shared" ca="1" si="399"/>
        <v>1143.8396227480503</v>
      </c>
      <c r="R475" s="67"/>
      <c r="S475" s="76">
        <f t="shared" si="396"/>
        <v>0</v>
      </c>
      <c r="T475" s="76">
        <f t="shared" si="396"/>
        <v>0</v>
      </c>
      <c r="U475" s="76">
        <f t="shared" si="396"/>
        <v>0</v>
      </c>
      <c r="V475" s="76">
        <f t="shared" si="396"/>
        <v>0</v>
      </c>
      <c r="W475" s="76">
        <f t="shared" si="396"/>
        <v>0</v>
      </c>
      <c r="X475" s="76">
        <f t="shared" si="396"/>
        <v>0</v>
      </c>
      <c r="Y475" s="76">
        <f t="shared" si="396"/>
        <v>0</v>
      </c>
      <c r="Z475" s="76">
        <f t="shared" si="396"/>
        <v>0</v>
      </c>
      <c r="AA475" s="76">
        <f t="shared" si="396"/>
        <v>0</v>
      </c>
      <c r="AB475" s="76">
        <f t="shared" si="396"/>
        <v>0</v>
      </c>
      <c r="AC475" s="76">
        <f t="shared" si="396"/>
        <v>0</v>
      </c>
      <c r="AD475" s="76">
        <f t="shared" si="396"/>
        <v>0</v>
      </c>
      <c r="AE475" s="76">
        <f t="shared" si="396"/>
        <v>0</v>
      </c>
      <c r="AF475" s="76">
        <f t="shared" si="396"/>
        <v>0</v>
      </c>
      <c r="AG475" s="76">
        <f t="shared" ref="AG475:BL475" ca="1" si="408">+AF474*(1-$I475)</f>
        <v>1143.8396227480503</v>
      </c>
      <c r="AH475" s="76">
        <f t="shared" ca="1" si="408"/>
        <v>1143.8396227480503</v>
      </c>
      <c r="AI475" s="76">
        <f t="shared" ca="1" si="408"/>
        <v>1143.8396227480503</v>
      </c>
      <c r="AJ475" s="76">
        <f t="shared" ca="1" si="408"/>
        <v>1143.8396227480503</v>
      </c>
      <c r="AK475" s="76">
        <f t="shared" ca="1" si="408"/>
        <v>1143.8396227480503</v>
      </c>
      <c r="AL475" s="76">
        <f t="shared" ca="1" si="408"/>
        <v>1143.8396227480503</v>
      </c>
      <c r="AM475" s="76">
        <f t="shared" ca="1" si="408"/>
        <v>1143.8396227480503</v>
      </c>
      <c r="AN475" s="76">
        <f t="shared" ca="1" si="408"/>
        <v>1143.8396227480503</v>
      </c>
      <c r="AO475" s="76">
        <f t="shared" ca="1" si="408"/>
        <v>1143.8396227480503</v>
      </c>
      <c r="AP475" s="76">
        <f t="shared" ca="1" si="408"/>
        <v>1143.8396227480503</v>
      </c>
      <c r="AQ475" s="76">
        <f t="shared" ca="1" si="408"/>
        <v>1143.8396227480503</v>
      </c>
      <c r="AR475" s="76">
        <f t="shared" ca="1" si="408"/>
        <v>1143.8396227480503</v>
      </c>
      <c r="AS475" s="76">
        <f t="shared" ca="1" si="408"/>
        <v>1143.8396227480503</v>
      </c>
      <c r="AT475" s="76">
        <f t="shared" ca="1" si="408"/>
        <v>1143.8396227480503</v>
      </c>
      <c r="AU475" s="76">
        <f t="shared" ca="1" si="408"/>
        <v>1143.8396227480503</v>
      </c>
      <c r="AV475" s="76">
        <f t="shared" ca="1" si="408"/>
        <v>1143.8396227480503</v>
      </c>
      <c r="AW475" s="76">
        <f t="shared" ca="1" si="408"/>
        <v>1143.8396227480503</v>
      </c>
      <c r="AX475" s="76">
        <f t="shared" ca="1" si="408"/>
        <v>1143.8396227480503</v>
      </c>
      <c r="AY475" s="76">
        <f t="shared" ca="1" si="408"/>
        <v>1143.8396227480503</v>
      </c>
      <c r="AZ475" s="76">
        <f t="shared" ca="1" si="408"/>
        <v>1143.8396227480503</v>
      </c>
      <c r="BA475" s="76">
        <f t="shared" ca="1" si="408"/>
        <v>1143.8396227480503</v>
      </c>
      <c r="BB475" s="76">
        <f t="shared" ca="1" si="408"/>
        <v>1143.8396227480503</v>
      </c>
      <c r="BC475" s="76">
        <f t="shared" ca="1" si="408"/>
        <v>1143.8396227480503</v>
      </c>
      <c r="BD475" s="76">
        <f t="shared" ca="1" si="408"/>
        <v>1143.8396227480503</v>
      </c>
      <c r="BE475" s="76">
        <f t="shared" ca="1" si="408"/>
        <v>1143.8396227480503</v>
      </c>
      <c r="BF475" s="76">
        <f t="shared" ca="1" si="408"/>
        <v>1143.8396227480503</v>
      </c>
      <c r="BG475" s="76">
        <f t="shared" ca="1" si="408"/>
        <v>1143.8396227480503</v>
      </c>
      <c r="BH475" s="76">
        <f t="shared" ca="1" si="408"/>
        <v>1143.8396227480503</v>
      </c>
      <c r="BI475" s="76">
        <f t="shared" ca="1" si="408"/>
        <v>1143.8396227480503</v>
      </c>
      <c r="BJ475" s="76">
        <f t="shared" ca="1" si="408"/>
        <v>1143.8396227480503</v>
      </c>
      <c r="BK475" s="76">
        <f t="shared" ca="1" si="408"/>
        <v>1143.8396227480503</v>
      </c>
      <c r="BL475" s="76">
        <f t="shared" ca="1" si="408"/>
        <v>1143.8396227480503</v>
      </c>
      <c r="BM475" s="76">
        <f t="shared" ref="BM475:CL475" ca="1" si="409">+BL474*(1-$I475)</f>
        <v>1143.8396227480503</v>
      </c>
      <c r="BN475" s="76">
        <f t="shared" ca="1" si="409"/>
        <v>1143.8396227480503</v>
      </c>
      <c r="BO475" s="76">
        <f t="shared" ca="1" si="409"/>
        <v>1143.8396227480503</v>
      </c>
      <c r="BP475" s="76">
        <f t="shared" ca="1" si="409"/>
        <v>1143.8396227480503</v>
      </c>
      <c r="BQ475" s="76">
        <f t="shared" ca="1" si="409"/>
        <v>1143.8396227480503</v>
      </c>
      <c r="BR475" s="76">
        <f t="shared" ca="1" si="409"/>
        <v>1143.8396227480503</v>
      </c>
      <c r="BS475" s="76">
        <f t="shared" ca="1" si="409"/>
        <v>1143.8396227480503</v>
      </c>
      <c r="BT475" s="76">
        <f t="shared" ca="1" si="409"/>
        <v>1143.8396227480503</v>
      </c>
      <c r="BU475" s="76">
        <f t="shared" ca="1" si="409"/>
        <v>1143.8396227480503</v>
      </c>
      <c r="BV475" s="76">
        <f t="shared" ca="1" si="409"/>
        <v>1143.8396227480503</v>
      </c>
      <c r="BW475" s="76">
        <f t="shared" ca="1" si="409"/>
        <v>1143.8396227480503</v>
      </c>
      <c r="BX475" s="76">
        <f t="shared" ca="1" si="409"/>
        <v>1143.8396227480503</v>
      </c>
      <c r="BY475" s="76">
        <f t="shared" ca="1" si="409"/>
        <v>1143.8396227480503</v>
      </c>
      <c r="BZ475" s="76">
        <f t="shared" ca="1" si="409"/>
        <v>1143.8396227480503</v>
      </c>
      <c r="CA475" s="76">
        <f t="shared" ca="1" si="409"/>
        <v>1143.8396227480503</v>
      </c>
      <c r="CB475" s="76">
        <f t="shared" ca="1" si="409"/>
        <v>1143.8396227480503</v>
      </c>
      <c r="CC475" s="76">
        <f t="shared" ca="1" si="409"/>
        <v>1143.8396227480503</v>
      </c>
      <c r="CD475" s="76">
        <f t="shared" ca="1" si="409"/>
        <v>1143.8396227480503</v>
      </c>
      <c r="CE475" s="76">
        <f t="shared" ca="1" si="409"/>
        <v>1143.8396227480503</v>
      </c>
      <c r="CF475" s="76">
        <f t="shared" ca="1" si="409"/>
        <v>1143.8396227480503</v>
      </c>
      <c r="CG475" s="76">
        <f t="shared" ca="1" si="409"/>
        <v>1143.8396227480503</v>
      </c>
      <c r="CH475" s="76">
        <f t="shared" ca="1" si="409"/>
        <v>1143.8396227480503</v>
      </c>
      <c r="CI475" s="76">
        <f t="shared" ca="1" si="409"/>
        <v>1143.8396227480503</v>
      </c>
      <c r="CJ475" s="76">
        <f t="shared" ca="1" si="409"/>
        <v>1143.8396227480503</v>
      </c>
      <c r="CK475" s="76">
        <f t="shared" ca="1" si="409"/>
        <v>1143.8396227480503</v>
      </c>
      <c r="CL475" s="76">
        <f t="shared" ca="1" si="409"/>
        <v>1143.8396227480503</v>
      </c>
    </row>
    <row r="476" spans="2:90" outlineLevel="2" x14ac:dyDescent="0.4">
      <c r="B476" s="409">
        <f t="shared" si="370"/>
        <v>16</v>
      </c>
      <c r="C476" s="31"/>
      <c r="D476" t="s">
        <v>929</v>
      </c>
      <c r="E476" s="8" t="str">
        <f t="shared" si="368"/>
        <v>476 GROWTHCHURN-PV</v>
      </c>
      <c r="G476" s="31"/>
      <c r="H476" s="16">
        <f t="shared" si="371"/>
        <v>0.64</v>
      </c>
      <c r="I476" s="410">
        <v>0.1</v>
      </c>
      <c r="J476" s="73"/>
      <c r="K476" s="15">
        <f t="shared" si="399"/>
        <v>0</v>
      </c>
      <c r="L476" s="15">
        <f t="shared" ca="1" si="399"/>
        <v>1029.4556604732452</v>
      </c>
      <c r="M476" s="15">
        <f t="shared" ca="1" si="399"/>
        <v>1029.4556604732452</v>
      </c>
      <c r="N476" s="15">
        <f t="shared" ca="1" si="399"/>
        <v>1029.4556604732452</v>
      </c>
      <c r="O476" s="15">
        <f t="shared" ca="1" si="399"/>
        <v>1029.4556604732452</v>
      </c>
      <c r="P476" s="15">
        <f t="shared" ca="1" si="399"/>
        <v>1029.4556604732452</v>
      </c>
      <c r="R476" s="67"/>
      <c r="S476" s="76">
        <f t="shared" si="396"/>
        <v>0</v>
      </c>
      <c r="T476" s="76">
        <f t="shared" si="396"/>
        <v>0</v>
      </c>
      <c r="U476" s="76">
        <f t="shared" si="396"/>
        <v>0</v>
      </c>
      <c r="V476" s="76">
        <f t="shared" si="396"/>
        <v>0</v>
      </c>
      <c r="W476" s="76">
        <f t="shared" si="396"/>
        <v>0</v>
      </c>
      <c r="X476" s="76">
        <f t="shared" si="396"/>
        <v>0</v>
      </c>
      <c r="Y476" s="76">
        <f t="shared" si="396"/>
        <v>0</v>
      </c>
      <c r="Z476" s="76">
        <f t="shared" si="396"/>
        <v>0</v>
      </c>
      <c r="AA476" s="76">
        <f t="shared" si="396"/>
        <v>0</v>
      </c>
      <c r="AB476" s="76">
        <f t="shared" si="396"/>
        <v>0</v>
      </c>
      <c r="AC476" s="76">
        <f t="shared" si="396"/>
        <v>0</v>
      </c>
      <c r="AD476" s="76">
        <f t="shared" si="396"/>
        <v>0</v>
      </c>
      <c r="AE476" s="76">
        <f t="shared" si="396"/>
        <v>0</v>
      </c>
      <c r="AF476" s="76">
        <f t="shared" si="396"/>
        <v>0</v>
      </c>
      <c r="AG476" s="76">
        <f t="shared" si="396"/>
        <v>0</v>
      </c>
      <c r="AH476" s="76">
        <f t="shared" ref="AH476:BM476" ca="1" si="410">+AG475*(1-$I476)</f>
        <v>1029.4556604732452</v>
      </c>
      <c r="AI476" s="76">
        <f t="shared" ca="1" si="410"/>
        <v>1029.4556604732452</v>
      </c>
      <c r="AJ476" s="76">
        <f t="shared" ca="1" si="410"/>
        <v>1029.4556604732452</v>
      </c>
      <c r="AK476" s="76">
        <f t="shared" ca="1" si="410"/>
        <v>1029.4556604732452</v>
      </c>
      <c r="AL476" s="76">
        <f t="shared" ca="1" si="410"/>
        <v>1029.4556604732452</v>
      </c>
      <c r="AM476" s="76">
        <f t="shared" ca="1" si="410"/>
        <v>1029.4556604732452</v>
      </c>
      <c r="AN476" s="76">
        <f t="shared" ca="1" si="410"/>
        <v>1029.4556604732452</v>
      </c>
      <c r="AO476" s="76">
        <f t="shared" ca="1" si="410"/>
        <v>1029.4556604732452</v>
      </c>
      <c r="AP476" s="76">
        <f t="shared" ca="1" si="410"/>
        <v>1029.4556604732452</v>
      </c>
      <c r="AQ476" s="76">
        <f t="shared" ca="1" si="410"/>
        <v>1029.4556604732452</v>
      </c>
      <c r="AR476" s="76">
        <f t="shared" ca="1" si="410"/>
        <v>1029.4556604732452</v>
      </c>
      <c r="AS476" s="76">
        <f t="shared" ca="1" si="410"/>
        <v>1029.4556604732452</v>
      </c>
      <c r="AT476" s="76">
        <f t="shared" ca="1" si="410"/>
        <v>1029.4556604732452</v>
      </c>
      <c r="AU476" s="76">
        <f t="shared" ca="1" si="410"/>
        <v>1029.4556604732452</v>
      </c>
      <c r="AV476" s="76">
        <f t="shared" ca="1" si="410"/>
        <v>1029.4556604732452</v>
      </c>
      <c r="AW476" s="76">
        <f t="shared" ca="1" si="410"/>
        <v>1029.4556604732452</v>
      </c>
      <c r="AX476" s="76">
        <f t="shared" ca="1" si="410"/>
        <v>1029.4556604732452</v>
      </c>
      <c r="AY476" s="76">
        <f t="shared" ca="1" si="410"/>
        <v>1029.4556604732452</v>
      </c>
      <c r="AZ476" s="76">
        <f t="shared" ca="1" si="410"/>
        <v>1029.4556604732452</v>
      </c>
      <c r="BA476" s="76">
        <f t="shared" ca="1" si="410"/>
        <v>1029.4556604732452</v>
      </c>
      <c r="BB476" s="76">
        <f t="shared" ca="1" si="410"/>
        <v>1029.4556604732452</v>
      </c>
      <c r="BC476" s="76">
        <f t="shared" ca="1" si="410"/>
        <v>1029.4556604732452</v>
      </c>
      <c r="BD476" s="76">
        <f t="shared" ca="1" si="410"/>
        <v>1029.4556604732452</v>
      </c>
      <c r="BE476" s="76">
        <f t="shared" ca="1" si="410"/>
        <v>1029.4556604732452</v>
      </c>
      <c r="BF476" s="76">
        <f t="shared" ca="1" si="410"/>
        <v>1029.4556604732452</v>
      </c>
      <c r="BG476" s="76">
        <f t="shared" ca="1" si="410"/>
        <v>1029.4556604732452</v>
      </c>
      <c r="BH476" s="76">
        <f t="shared" ca="1" si="410"/>
        <v>1029.4556604732452</v>
      </c>
      <c r="BI476" s="76">
        <f t="shared" ca="1" si="410"/>
        <v>1029.4556604732452</v>
      </c>
      <c r="BJ476" s="76">
        <f t="shared" ca="1" si="410"/>
        <v>1029.4556604732452</v>
      </c>
      <c r="BK476" s="76">
        <f t="shared" ca="1" si="410"/>
        <v>1029.4556604732452</v>
      </c>
      <c r="BL476" s="76">
        <f t="shared" ca="1" si="410"/>
        <v>1029.4556604732452</v>
      </c>
      <c r="BM476" s="76">
        <f t="shared" ca="1" si="410"/>
        <v>1029.4556604732452</v>
      </c>
      <c r="BN476" s="76">
        <f t="shared" ref="BN476:CL476" ca="1" si="411">+BM475*(1-$I476)</f>
        <v>1029.4556604732452</v>
      </c>
      <c r="BO476" s="76">
        <f t="shared" ca="1" si="411"/>
        <v>1029.4556604732452</v>
      </c>
      <c r="BP476" s="76">
        <f t="shared" ca="1" si="411"/>
        <v>1029.4556604732452</v>
      </c>
      <c r="BQ476" s="76">
        <f t="shared" ca="1" si="411"/>
        <v>1029.4556604732452</v>
      </c>
      <c r="BR476" s="76">
        <f t="shared" ca="1" si="411"/>
        <v>1029.4556604732452</v>
      </c>
      <c r="BS476" s="76">
        <f t="shared" ca="1" si="411"/>
        <v>1029.4556604732452</v>
      </c>
      <c r="BT476" s="76">
        <f t="shared" ca="1" si="411"/>
        <v>1029.4556604732452</v>
      </c>
      <c r="BU476" s="76">
        <f t="shared" ca="1" si="411"/>
        <v>1029.4556604732452</v>
      </c>
      <c r="BV476" s="76">
        <f t="shared" ca="1" si="411"/>
        <v>1029.4556604732452</v>
      </c>
      <c r="BW476" s="76">
        <f t="shared" ca="1" si="411"/>
        <v>1029.4556604732452</v>
      </c>
      <c r="BX476" s="76">
        <f t="shared" ca="1" si="411"/>
        <v>1029.4556604732452</v>
      </c>
      <c r="BY476" s="76">
        <f t="shared" ca="1" si="411"/>
        <v>1029.4556604732452</v>
      </c>
      <c r="BZ476" s="76">
        <f t="shared" ca="1" si="411"/>
        <v>1029.4556604732452</v>
      </c>
      <c r="CA476" s="76">
        <f t="shared" ca="1" si="411"/>
        <v>1029.4556604732452</v>
      </c>
      <c r="CB476" s="76">
        <f t="shared" ca="1" si="411"/>
        <v>1029.4556604732452</v>
      </c>
      <c r="CC476" s="76">
        <f t="shared" ca="1" si="411"/>
        <v>1029.4556604732452</v>
      </c>
      <c r="CD476" s="76">
        <f t="shared" ca="1" si="411"/>
        <v>1029.4556604732452</v>
      </c>
      <c r="CE476" s="76">
        <f t="shared" ca="1" si="411"/>
        <v>1029.4556604732452</v>
      </c>
      <c r="CF476" s="76">
        <f t="shared" ca="1" si="411"/>
        <v>1029.4556604732452</v>
      </c>
      <c r="CG476" s="76">
        <f t="shared" ca="1" si="411"/>
        <v>1029.4556604732452</v>
      </c>
      <c r="CH476" s="76">
        <f t="shared" ca="1" si="411"/>
        <v>1029.4556604732452</v>
      </c>
      <c r="CI476" s="76">
        <f t="shared" ca="1" si="411"/>
        <v>1029.4556604732452</v>
      </c>
      <c r="CJ476" s="76">
        <f t="shared" ca="1" si="411"/>
        <v>1029.4556604732452</v>
      </c>
      <c r="CK476" s="76">
        <f t="shared" ca="1" si="411"/>
        <v>1029.4556604732452</v>
      </c>
      <c r="CL476" s="76">
        <f t="shared" ca="1" si="411"/>
        <v>1029.4556604732452</v>
      </c>
    </row>
    <row r="477" spans="2:90" outlineLevel="2" x14ac:dyDescent="0.4">
      <c r="B477" s="409">
        <f t="shared" si="370"/>
        <v>17</v>
      </c>
      <c r="C477" s="31"/>
      <c r="D477" t="s">
        <v>929</v>
      </c>
      <c r="E477" s="8" t="str">
        <f t="shared" si="368"/>
        <v>477 GROWTHCHURN-PV</v>
      </c>
      <c r="G477" s="31"/>
      <c r="H477" s="16">
        <f t="shared" si="371"/>
        <v>0.68</v>
      </c>
      <c r="I477" s="410">
        <v>0.1</v>
      </c>
      <c r="J477" s="73"/>
      <c r="K477" s="15">
        <f t="shared" si="399"/>
        <v>0</v>
      </c>
      <c r="L477" s="15">
        <f t="shared" ca="1" si="399"/>
        <v>926.51009442592067</v>
      </c>
      <c r="M477" s="15">
        <f t="shared" ca="1" si="399"/>
        <v>926.51009442592067</v>
      </c>
      <c r="N477" s="15">
        <f t="shared" ca="1" si="399"/>
        <v>926.51009442592067</v>
      </c>
      <c r="O477" s="15">
        <f t="shared" ca="1" si="399"/>
        <v>926.51009442592067</v>
      </c>
      <c r="P477" s="15">
        <f t="shared" ca="1" si="399"/>
        <v>926.51009442592067</v>
      </c>
      <c r="R477" s="67"/>
      <c r="S477" s="76">
        <f t="shared" si="396"/>
        <v>0</v>
      </c>
      <c r="T477" s="76">
        <f t="shared" si="396"/>
        <v>0</v>
      </c>
      <c r="U477" s="76">
        <f t="shared" si="396"/>
        <v>0</v>
      </c>
      <c r="V477" s="76">
        <f t="shared" si="396"/>
        <v>0</v>
      </c>
      <c r="W477" s="76">
        <f t="shared" si="396"/>
        <v>0</v>
      </c>
      <c r="X477" s="76">
        <f t="shared" si="396"/>
        <v>0</v>
      </c>
      <c r="Y477" s="76">
        <f t="shared" si="396"/>
        <v>0</v>
      </c>
      <c r="Z477" s="76">
        <f t="shared" si="396"/>
        <v>0</v>
      </c>
      <c r="AA477" s="76">
        <f t="shared" si="396"/>
        <v>0</v>
      </c>
      <c r="AB477" s="76">
        <f t="shared" si="396"/>
        <v>0</v>
      </c>
      <c r="AC477" s="76">
        <f t="shared" si="396"/>
        <v>0</v>
      </c>
      <c r="AD477" s="76">
        <f t="shared" si="396"/>
        <v>0</v>
      </c>
      <c r="AE477" s="76">
        <f t="shared" si="396"/>
        <v>0</v>
      </c>
      <c r="AF477" s="76">
        <f t="shared" si="396"/>
        <v>0</v>
      </c>
      <c r="AG477" s="76">
        <f t="shared" si="396"/>
        <v>0</v>
      </c>
      <c r="AH477" s="76">
        <f t="shared" si="396"/>
        <v>0</v>
      </c>
      <c r="AI477" s="76">
        <f t="shared" ref="AI477:BN477" ca="1" si="412">+AH476*(1-$I477)</f>
        <v>926.51009442592067</v>
      </c>
      <c r="AJ477" s="76">
        <f t="shared" ca="1" si="412"/>
        <v>926.51009442592067</v>
      </c>
      <c r="AK477" s="76">
        <f t="shared" ca="1" si="412"/>
        <v>926.51009442592067</v>
      </c>
      <c r="AL477" s="76">
        <f t="shared" ca="1" si="412"/>
        <v>926.51009442592067</v>
      </c>
      <c r="AM477" s="76">
        <f t="shared" ca="1" si="412"/>
        <v>926.51009442592067</v>
      </c>
      <c r="AN477" s="76">
        <f t="shared" ca="1" si="412"/>
        <v>926.51009442592067</v>
      </c>
      <c r="AO477" s="76">
        <f t="shared" ca="1" si="412"/>
        <v>926.51009442592067</v>
      </c>
      <c r="AP477" s="76">
        <f t="shared" ca="1" si="412"/>
        <v>926.51009442592067</v>
      </c>
      <c r="AQ477" s="76">
        <f t="shared" ca="1" si="412"/>
        <v>926.51009442592067</v>
      </c>
      <c r="AR477" s="76">
        <f t="shared" ca="1" si="412"/>
        <v>926.51009442592067</v>
      </c>
      <c r="AS477" s="76">
        <f t="shared" ca="1" si="412"/>
        <v>926.51009442592067</v>
      </c>
      <c r="AT477" s="76">
        <f t="shared" ca="1" si="412"/>
        <v>926.51009442592067</v>
      </c>
      <c r="AU477" s="76">
        <f t="shared" ca="1" si="412"/>
        <v>926.51009442592067</v>
      </c>
      <c r="AV477" s="76">
        <f t="shared" ca="1" si="412"/>
        <v>926.51009442592067</v>
      </c>
      <c r="AW477" s="76">
        <f t="shared" ca="1" si="412"/>
        <v>926.51009442592067</v>
      </c>
      <c r="AX477" s="76">
        <f t="shared" ca="1" si="412"/>
        <v>926.51009442592067</v>
      </c>
      <c r="AY477" s="76">
        <f t="shared" ca="1" si="412"/>
        <v>926.51009442592067</v>
      </c>
      <c r="AZ477" s="76">
        <f t="shared" ca="1" si="412"/>
        <v>926.51009442592067</v>
      </c>
      <c r="BA477" s="76">
        <f t="shared" ca="1" si="412"/>
        <v>926.51009442592067</v>
      </c>
      <c r="BB477" s="76">
        <f t="shared" ca="1" si="412"/>
        <v>926.51009442592067</v>
      </c>
      <c r="BC477" s="76">
        <f t="shared" ca="1" si="412"/>
        <v>926.51009442592067</v>
      </c>
      <c r="BD477" s="76">
        <f t="shared" ca="1" si="412"/>
        <v>926.51009442592067</v>
      </c>
      <c r="BE477" s="76">
        <f t="shared" ca="1" si="412"/>
        <v>926.51009442592067</v>
      </c>
      <c r="BF477" s="76">
        <f t="shared" ca="1" si="412"/>
        <v>926.51009442592067</v>
      </c>
      <c r="BG477" s="76">
        <f t="shared" ca="1" si="412"/>
        <v>926.51009442592067</v>
      </c>
      <c r="BH477" s="76">
        <f t="shared" ca="1" si="412"/>
        <v>926.51009442592067</v>
      </c>
      <c r="BI477" s="76">
        <f t="shared" ca="1" si="412"/>
        <v>926.51009442592067</v>
      </c>
      <c r="BJ477" s="76">
        <f t="shared" ca="1" si="412"/>
        <v>926.51009442592067</v>
      </c>
      <c r="BK477" s="76">
        <f t="shared" ca="1" si="412"/>
        <v>926.51009442592067</v>
      </c>
      <c r="BL477" s="76">
        <f t="shared" ca="1" si="412"/>
        <v>926.51009442592067</v>
      </c>
      <c r="BM477" s="76">
        <f t="shared" ca="1" si="412"/>
        <v>926.51009442592067</v>
      </c>
      <c r="BN477" s="76">
        <f t="shared" ca="1" si="412"/>
        <v>926.51009442592067</v>
      </c>
      <c r="BO477" s="76">
        <f t="shared" ref="BO477:CL477" ca="1" si="413">+BN476*(1-$I477)</f>
        <v>926.51009442592067</v>
      </c>
      <c r="BP477" s="76">
        <f t="shared" ca="1" si="413"/>
        <v>926.51009442592067</v>
      </c>
      <c r="BQ477" s="76">
        <f t="shared" ca="1" si="413"/>
        <v>926.51009442592067</v>
      </c>
      <c r="BR477" s="76">
        <f t="shared" ca="1" si="413"/>
        <v>926.51009442592067</v>
      </c>
      <c r="BS477" s="76">
        <f t="shared" ca="1" si="413"/>
        <v>926.51009442592067</v>
      </c>
      <c r="BT477" s="76">
        <f t="shared" ca="1" si="413"/>
        <v>926.51009442592067</v>
      </c>
      <c r="BU477" s="76">
        <f t="shared" ca="1" si="413"/>
        <v>926.51009442592067</v>
      </c>
      <c r="BV477" s="76">
        <f t="shared" ca="1" si="413"/>
        <v>926.51009442592067</v>
      </c>
      <c r="BW477" s="76">
        <f t="shared" ca="1" si="413"/>
        <v>926.51009442592067</v>
      </c>
      <c r="BX477" s="76">
        <f t="shared" ca="1" si="413"/>
        <v>926.51009442592067</v>
      </c>
      <c r="BY477" s="76">
        <f t="shared" ca="1" si="413"/>
        <v>926.51009442592067</v>
      </c>
      <c r="BZ477" s="76">
        <f t="shared" ca="1" si="413"/>
        <v>926.51009442592067</v>
      </c>
      <c r="CA477" s="76">
        <f t="shared" ca="1" si="413"/>
        <v>926.51009442592067</v>
      </c>
      <c r="CB477" s="76">
        <f t="shared" ca="1" si="413"/>
        <v>926.51009442592067</v>
      </c>
      <c r="CC477" s="76">
        <f t="shared" ca="1" si="413"/>
        <v>926.51009442592067</v>
      </c>
      <c r="CD477" s="76">
        <f t="shared" ca="1" si="413"/>
        <v>926.51009442592067</v>
      </c>
      <c r="CE477" s="76">
        <f t="shared" ca="1" si="413"/>
        <v>926.51009442592067</v>
      </c>
      <c r="CF477" s="76">
        <f t="shared" ca="1" si="413"/>
        <v>926.51009442592067</v>
      </c>
      <c r="CG477" s="76">
        <f t="shared" ca="1" si="413"/>
        <v>926.51009442592067</v>
      </c>
      <c r="CH477" s="76">
        <f t="shared" ca="1" si="413"/>
        <v>926.51009442592067</v>
      </c>
      <c r="CI477" s="76">
        <f t="shared" ca="1" si="413"/>
        <v>926.51009442592067</v>
      </c>
      <c r="CJ477" s="76">
        <f t="shared" ca="1" si="413"/>
        <v>926.51009442592067</v>
      </c>
      <c r="CK477" s="76">
        <f t="shared" ca="1" si="413"/>
        <v>926.51009442592067</v>
      </c>
      <c r="CL477" s="76">
        <f t="shared" ca="1" si="413"/>
        <v>926.51009442592067</v>
      </c>
    </row>
    <row r="478" spans="2:90" outlineLevel="2" x14ac:dyDescent="0.4">
      <c r="B478" s="409">
        <f t="shared" si="370"/>
        <v>18</v>
      </c>
      <c r="C478" s="31"/>
      <c r="D478" t="s">
        <v>929</v>
      </c>
      <c r="E478" s="8" t="str">
        <f t="shared" si="368"/>
        <v>478 GROWTHCHURN-PV</v>
      </c>
      <c r="G478" s="31"/>
      <c r="H478" s="16">
        <f t="shared" si="371"/>
        <v>0.72000000000000008</v>
      </c>
      <c r="I478" s="410">
        <v>0.1</v>
      </c>
      <c r="J478" s="73"/>
      <c r="K478" s="15">
        <f t="shared" si="399"/>
        <v>0</v>
      </c>
      <c r="L478" s="15">
        <f t="shared" ca="1" si="399"/>
        <v>833.85908498332867</v>
      </c>
      <c r="M478" s="15">
        <f t="shared" ca="1" si="399"/>
        <v>833.85908498332867</v>
      </c>
      <c r="N478" s="15">
        <f t="shared" ca="1" si="399"/>
        <v>833.85908498332867</v>
      </c>
      <c r="O478" s="15">
        <f t="shared" ca="1" si="399"/>
        <v>833.85908498332867</v>
      </c>
      <c r="P478" s="15">
        <f t="shared" ca="1" si="399"/>
        <v>833.85908498332867</v>
      </c>
      <c r="R478" s="67"/>
      <c r="S478" s="76">
        <f t="shared" si="396"/>
        <v>0</v>
      </c>
      <c r="T478" s="76">
        <f t="shared" si="396"/>
        <v>0</v>
      </c>
      <c r="U478" s="76">
        <f t="shared" si="396"/>
        <v>0</v>
      </c>
      <c r="V478" s="76">
        <f t="shared" si="396"/>
        <v>0</v>
      </c>
      <c r="W478" s="76">
        <f t="shared" si="396"/>
        <v>0</v>
      </c>
      <c r="X478" s="76">
        <f t="shared" si="396"/>
        <v>0</v>
      </c>
      <c r="Y478" s="76">
        <f t="shared" si="396"/>
        <v>0</v>
      </c>
      <c r="Z478" s="76">
        <f t="shared" si="396"/>
        <v>0</v>
      </c>
      <c r="AA478" s="76">
        <f t="shared" si="396"/>
        <v>0</v>
      </c>
      <c r="AB478" s="76">
        <f t="shared" si="396"/>
        <v>0</v>
      </c>
      <c r="AC478" s="76">
        <f t="shared" si="396"/>
        <v>0</v>
      </c>
      <c r="AD478" s="76">
        <f t="shared" si="396"/>
        <v>0</v>
      </c>
      <c r="AE478" s="76">
        <f t="shared" si="396"/>
        <v>0</v>
      </c>
      <c r="AF478" s="76">
        <f t="shared" si="396"/>
        <v>0</v>
      </c>
      <c r="AG478" s="76">
        <f t="shared" si="396"/>
        <v>0</v>
      </c>
      <c r="AH478" s="76">
        <f t="shared" si="396"/>
        <v>0</v>
      </c>
      <c r="AI478" s="76">
        <f t="shared" ref="AI478:AO484" si="414">+AH477*(1-$I478)</f>
        <v>0</v>
      </c>
      <c r="AJ478" s="76">
        <f t="shared" ref="AJ478:BO478" ca="1" si="415">+AI477*(1-$I478)</f>
        <v>833.85908498332867</v>
      </c>
      <c r="AK478" s="76">
        <f t="shared" ca="1" si="415"/>
        <v>833.85908498332867</v>
      </c>
      <c r="AL478" s="76">
        <f t="shared" ca="1" si="415"/>
        <v>833.85908498332867</v>
      </c>
      <c r="AM478" s="76">
        <f t="shared" ca="1" si="415"/>
        <v>833.85908498332867</v>
      </c>
      <c r="AN478" s="76">
        <f t="shared" ca="1" si="415"/>
        <v>833.85908498332867</v>
      </c>
      <c r="AO478" s="76">
        <f t="shared" ca="1" si="415"/>
        <v>833.85908498332867</v>
      </c>
      <c r="AP478" s="76">
        <f t="shared" ca="1" si="415"/>
        <v>833.85908498332867</v>
      </c>
      <c r="AQ478" s="76">
        <f t="shared" ca="1" si="415"/>
        <v>833.85908498332867</v>
      </c>
      <c r="AR478" s="76">
        <f t="shared" ca="1" si="415"/>
        <v>833.85908498332867</v>
      </c>
      <c r="AS478" s="76">
        <f t="shared" ca="1" si="415"/>
        <v>833.85908498332867</v>
      </c>
      <c r="AT478" s="76">
        <f t="shared" ca="1" si="415"/>
        <v>833.85908498332867</v>
      </c>
      <c r="AU478" s="76">
        <f t="shared" ca="1" si="415"/>
        <v>833.85908498332867</v>
      </c>
      <c r="AV478" s="76">
        <f t="shared" ca="1" si="415"/>
        <v>833.85908498332867</v>
      </c>
      <c r="AW478" s="76">
        <f t="shared" ca="1" si="415"/>
        <v>833.85908498332867</v>
      </c>
      <c r="AX478" s="76">
        <f t="shared" ca="1" si="415"/>
        <v>833.85908498332867</v>
      </c>
      <c r="AY478" s="76">
        <f t="shared" ca="1" si="415"/>
        <v>833.85908498332867</v>
      </c>
      <c r="AZ478" s="76">
        <f t="shared" ca="1" si="415"/>
        <v>833.85908498332867</v>
      </c>
      <c r="BA478" s="76">
        <f t="shared" ca="1" si="415"/>
        <v>833.85908498332867</v>
      </c>
      <c r="BB478" s="76">
        <f t="shared" ca="1" si="415"/>
        <v>833.85908498332867</v>
      </c>
      <c r="BC478" s="76">
        <f t="shared" ca="1" si="415"/>
        <v>833.85908498332867</v>
      </c>
      <c r="BD478" s="76">
        <f t="shared" ca="1" si="415"/>
        <v>833.85908498332867</v>
      </c>
      <c r="BE478" s="76">
        <f t="shared" ca="1" si="415"/>
        <v>833.85908498332867</v>
      </c>
      <c r="BF478" s="76">
        <f t="shared" ca="1" si="415"/>
        <v>833.85908498332867</v>
      </c>
      <c r="BG478" s="76">
        <f t="shared" ca="1" si="415"/>
        <v>833.85908498332867</v>
      </c>
      <c r="BH478" s="76">
        <f t="shared" ca="1" si="415"/>
        <v>833.85908498332867</v>
      </c>
      <c r="BI478" s="76">
        <f t="shared" ca="1" si="415"/>
        <v>833.85908498332867</v>
      </c>
      <c r="BJ478" s="76">
        <f t="shared" ca="1" si="415"/>
        <v>833.85908498332867</v>
      </c>
      <c r="BK478" s="76">
        <f t="shared" ca="1" si="415"/>
        <v>833.85908498332867</v>
      </c>
      <c r="BL478" s="76">
        <f t="shared" ca="1" si="415"/>
        <v>833.85908498332867</v>
      </c>
      <c r="BM478" s="76">
        <f t="shared" ca="1" si="415"/>
        <v>833.85908498332867</v>
      </c>
      <c r="BN478" s="76">
        <f t="shared" ca="1" si="415"/>
        <v>833.85908498332867</v>
      </c>
      <c r="BO478" s="76">
        <f t="shared" ca="1" si="415"/>
        <v>833.85908498332867</v>
      </c>
      <c r="BP478" s="76">
        <f t="shared" ref="BP478:CL478" ca="1" si="416">+BO477*(1-$I478)</f>
        <v>833.85908498332867</v>
      </c>
      <c r="BQ478" s="76">
        <f t="shared" ca="1" si="416"/>
        <v>833.85908498332867</v>
      </c>
      <c r="BR478" s="76">
        <f t="shared" ca="1" si="416"/>
        <v>833.85908498332867</v>
      </c>
      <c r="BS478" s="76">
        <f t="shared" ca="1" si="416"/>
        <v>833.85908498332867</v>
      </c>
      <c r="BT478" s="76">
        <f t="shared" ca="1" si="416"/>
        <v>833.85908498332867</v>
      </c>
      <c r="BU478" s="76">
        <f t="shared" ca="1" si="416"/>
        <v>833.85908498332867</v>
      </c>
      <c r="BV478" s="76">
        <f t="shared" ca="1" si="416"/>
        <v>833.85908498332867</v>
      </c>
      <c r="BW478" s="76">
        <f t="shared" ca="1" si="416"/>
        <v>833.85908498332867</v>
      </c>
      <c r="BX478" s="76">
        <f t="shared" ca="1" si="416"/>
        <v>833.85908498332867</v>
      </c>
      <c r="BY478" s="76">
        <f t="shared" ca="1" si="416"/>
        <v>833.85908498332867</v>
      </c>
      <c r="BZ478" s="76">
        <f t="shared" ca="1" si="416"/>
        <v>833.85908498332867</v>
      </c>
      <c r="CA478" s="76">
        <f t="shared" ca="1" si="416"/>
        <v>833.85908498332867</v>
      </c>
      <c r="CB478" s="76">
        <f t="shared" ca="1" si="416"/>
        <v>833.85908498332867</v>
      </c>
      <c r="CC478" s="76">
        <f t="shared" ca="1" si="416"/>
        <v>833.85908498332867</v>
      </c>
      <c r="CD478" s="76">
        <f t="shared" ca="1" si="416"/>
        <v>833.85908498332867</v>
      </c>
      <c r="CE478" s="76">
        <f t="shared" ca="1" si="416"/>
        <v>833.85908498332867</v>
      </c>
      <c r="CF478" s="76">
        <f t="shared" ca="1" si="416"/>
        <v>833.85908498332867</v>
      </c>
      <c r="CG478" s="76">
        <f t="shared" ca="1" si="416"/>
        <v>833.85908498332867</v>
      </c>
      <c r="CH478" s="76">
        <f t="shared" ca="1" si="416"/>
        <v>833.85908498332867</v>
      </c>
      <c r="CI478" s="76">
        <f t="shared" ca="1" si="416"/>
        <v>833.85908498332867</v>
      </c>
      <c r="CJ478" s="76">
        <f t="shared" ca="1" si="416"/>
        <v>833.85908498332867</v>
      </c>
      <c r="CK478" s="76">
        <f t="shared" ca="1" si="416"/>
        <v>833.85908498332867</v>
      </c>
      <c r="CL478" s="76">
        <f t="shared" ca="1" si="416"/>
        <v>833.85908498332867</v>
      </c>
    </row>
    <row r="479" spans="2:90" outlineLevel="2" x14ac:dyDescent="0.4">
      <c r="B479" s="409">
        <f t="shared" si="370"/>
        <v>19</v>
      </c>
      <c r="C479" s="31"/>
      <c r="D479" t="s">
        <v>929</v>
      </c>
      <c r="E479" s="8" t="str">
        <f t="shared" si="368"/>
        <v>479 GROWTHCHURN-PV</v>
      </c>
      <c r="G479" s="31"/>
      <c r="H479" s="16">
        <f t="shared" si="371"/>
        <v>0.76000000000000012</v>
      </c>
      <c r="I479" s="410">
        <v>0.1</v>
      </c>
      <c r="J479" s="73"/>
      <c r="K479" s="15">
        <f t="shared" si="399"/>
        <v>0</v>
      </c>
      <c r="L479" s="15">
        <f t="shared" ca="1" si="399"/>
        <v>750.47317648499586</v>
      </c>
      <c r="M479" s="15">
        <f t="shared" ca="1" si="399"/>
        <v>750.47317648499586</v>
      </c>
      <c r="N479" s="15">
        <f t="shared" ca="1" si="399"/>
        <v>750.47317648499586</v>
      </c>
      <c r="O479" s="15">
        <f t="shared" ca="1" si="399"/>
        <v>750.47317648499586</v>
      </c>
      <c r="P479" s="15">
        <f t="shared" ca="1" si="399"/>
        <v>750.47317648499586</v>
      </c>
      <c r="R479" s="67"/>
      <c r="S479" s="76">
        <f t="shared" si="396"/>
        <v>0</v>
      </c>
      <c r="T479" s="76">
        <f t="shared" si="396"/>
        <v>0</v>
      </c>
      <c r="U479" s="76">
        <f t="shared" si="396"/>
        <v>0</v>
      </c>
      <c r="V479" s="76">
        <f t="shared" si="396"/>
        <v>0</v>
      </c>
      <c r="W479" s="76">
        <f t="shared" si="396"/>
        <v>0</v>
      </c>
      <c r="X479" s="76">
        <f t="shared" si="396"/>
        <v>0</v>
      </c>
      <c r="Y479" s="76">
        <f t="shared" si="396"/>
        <v>0</v>
      </c>
      <c r="Z479" s="76">
        <f t="shared" si="396"/>
        <v>0</v>
      </c>
      <c r="AA479" s="76">
        <f t="shared" si="396"/>
        <v>0</v>
      </c>
      <c r="AB479" s="76">
        <f t="shared" si="396"/>
        <v>0</v>
      </c>
      <c r="AC479" s="76">
        <f t="shared" si="396"/>
        <v>0</v>
      </c>
      <c r="AD479" s="76">
        <f t="shared" si="396"/>
        <v>0</v>
      </c>
      <c r="AE479" s="76">
        <f t="shared" si="396"/>
        <v>0</v>
      </c>
      <c r="AF479" s="76">
        <f t="shared" si="396"/>
        <v>0</v>
      </c>
      <c r="AG479" s="76">
        <f t="shared" si="396"/>
        <v>0</v>
      </c>
      <c r="AH479" s="76">
        <f t="shared" si="396"/>
        <v>0</v>
      </c>
      <c r="AI479" s="76">
        <f t="shared" si="414"/>
        <v>0</v>
      </c>
      <c r="AJ479" s="76">
        <f t="shared" si="414"/>
        <v>0</v>
      </c>
      <c r="AK479" s="76">
        <f t="shared" ref="AK479:BP479" ca="1" si="417">+AJ478*(1-$I479)</f>
        <v>750.47317648499586</v>
      </c>
      <c r="AL479" s="76">
        <f t="shared" ca="1" si="417"/>
        <v>750.47317648499586</v>
      </c>
      <c r="AM479" s="76">
        <f t="shared" ca="1" si="417"/>
        <v>750.47317648499586</v>
      </c>
      <c r="AN479" s="76">
        <f t="shared" ca="1" si="417"/>
        <v>750.47317648499586</v>
      </c>
      <c r="AO479" s="76">
        <f t="shared" ca="1" si="417"/>
        <v>750.47317648499586</v>
      </c>
      <c r="AP479" s="76">
        <f t="shared" ca="1" si="417"/>
        <v>750.47317648499586</v>
      </c>
      <c r="AQ479" s="76">
        <f t="shared" ca="1" si="417"/>
        <v>750.47317648499586</v>
      </c>
      <c r="AR479" s="76">
        <f t="shared" ca="1" si="417"/>
        <v>750.47317648499586</v>
      </c>
      <c r="AS479" s="76">
        <f t="shared" ca="1" si="417"/>
        <v>750.47317648499586</v>
      </c>
      <c r="AT479" s="76">
        <f t="shared" ca="1" si="417"/>
        <v>750.47317648499586</v>
      </c>
      <c r="AU479" s="76">
        <f t="shared" ca="1" si="417"/>
        <v>750.47317648499586</v>
      </c>
      <c r="AV479" s="76">
        <f t="shared" ca="1" si="417"/>
        <v>750.47317648499586</v>
      </c>
      <c r="AW479" s="76">
        <f t="shared" ca="1" si="417"/>
        <v>750.47317648499586</v>
      </c>
      <c r="AX479" s="76">
        <f t="shared" ca="1" si="417"/>
        <v>750.47317648499586</v>
      </c>
      <c r="AY479" s="76">
        <f t="shared" ca="1" si="417"/>
        <v>750.47317648499586</v>
      </c>
      <c r="AZ479" s="76">
        <f t="shared" ca="1" si="417"/>
        <v>750.47317648499586</v>
      </c>
      <c r="BA479" s="76">
        <f t="shared" ca="1" si="417"/>
        <v>750.47317648499586</v>
      </c>
      <c r="BB479" s="76">
        <f t="shared" ca="1" si="417"/>
        <v>750.47317648499586</v>
      </c>
      <c r="BC479" s="76">
        <f t="shared" ca="1" si="417"/>
        <v>750.47317648499586</v>
      </c>
      <c r="BD479" s="76">
        <f t="shared" ca="1" si="417"/>
        <v>750.47317648499586</v>
      </c>
      <c r="BE479" s="76">
        <f t="shared" ca="1" si="417"/>
        <v>750.47317648499586</v>
      </c>
      <c r="BF479" s="76">
        <f t="shared" ca="1" si="417"/>
        <v>750.47317648499586</v>
      </c>
      <c r="BG479" s="76">
        <f t="shared" ca="1" si="417"/>
        <v>750.47317648499586</v>
      </c>
      <c r="BH479" s="76">
        <f t="shared" ca="1" si="417"/>
        <v>750.47317648499586</v>
      </c>
      <c r="BI479" s="76">
        <f t="shared" ca="1" si="417"/>
        <v>750.47317648499586</v>
      </c>
      <c r="BJ479" s="76">
        <f t="shared" ca="1" si="417"/>
        <v>750.47317648499586</v>
      </c>
      <c r="BK479" s="76">
        <f t="shared" ca="1" si="417"/>
        <v>750.47317648499586</v>
      </c>
      <c r="BL479" s="76">
        <f t="shared" ca="1" si="417"/>
        <v>750.47317648499586</v>
      </c>
      <c r="BM479" s="76">
        <f t="shared" ca="1" si="417"/>
        <v>750.47317648499586</v>
      </c>
      <c r="BN479" s="76">
        <f t="shared" ca="1" si="417"/>
        <v>750.47317648499586</v>
      </c>
      <c r="BO479" s="76">
        <f t="shared" ca="1" si="417"/>
        <v>750.47317648499586</v>
      </c>
      <c r="BP479" s="76">
        <f t="shared" ca="1" si="417"/>
        <v>750.47317648499586</v>
      </c>
      <c r="BQ479" s="76">
        <f t="shared" ref="BQ479:CL479" ca="1" si="418">+BP478*(1-$I479)</f>
        <v>750.47317648499586</v>
      </c>
      <c r="BR479" s="76">
        <f t="shared" ca="1" si="418"/>
        <v>750.47317648499586</v>
      </c>
      <c r="BS479" s="76">
        <f t="shared" ca="1" si="418"/>
        <v>750.47317648499586</v>
      </c>
      <c r="BT479" s="76">
        <f t="shared" ca="1" si="418"/>
        <v>750.47317648499586</v>
      </c>
      <c r="BU479" s="76">
        <f t="shared" ca="1" si="418"/>
        <v>750.47317648499586</v>
      </c>
      <c r="BV479" s="76">
        <f t="shared" ca="1" si="418"/>
        <v>750.47317648499586</v>
      </c>
      <c r="BW479" s="76">
        <f t="shared" ca="1" si="418"/>
        <v>750.47317648499586</v>
      </c>
      <c r="BX479" s="76">
        <f t="shared" ca="1" si="418"/>
        <v>750.47317648499586</v>
      </c>
      <c r="BY479" s="76">
        <f t="shared" ca="1" si="418"/>
        <v>750.47317648499586</v>
      </c>
      <c r="BZ479" s="76">
        <f t="shared" ca="1" si="418"/>
        <v>750.47317648499586</v>
      </c>
      <c r="CA479" s="76">
        <f t="shared" ca="1" si="418"/>
        <v>750.47317648499586</v>
      </c>
      <c r="CB479" s="76">
        <f t="shared" ca="1" si="418"/>
        <v>750.47317648499586</v>
      </c>
      <c r="CC479" s="76">
        <f t="shared" ca="1" si="418"/>
        <v>750.47317648499586</v>
      </c>
      <c r="CD479" s="76">
        <f t="shared" ca="1" si="418"/>
        <v>750.47317648499586</v>
      </c>
      <c r="CE479" s="76">
        <f t="shared" ca="1" si="418"/>
        <v>750.47317648499586</v>
      </c>
      <c r="CF479" s="76">
        <f t="shared" ca="1" si="418"/>
        <v>750.47317648499586</v>
      </c>
      <c r="CG479" s="76">
        <f t="shared" ca="1" si="418"/>
        <v>750.47317648499586</v>
      </c>
      <c r="CH479" s="76">
        <f t="shared" ca="1" si="418"/>
        <v>750.47317648499586</v>
      </c>
      <c r="CI479" s="76">
        <f t="shared" ca="1" si="418"/>
        <v>750.47317648499586</v>
      </c>
      <c r="CJ479" s="76">
        <f t="shared" ca="1" si="418"/>
        <v>750.47317648499586</v>
      </c>
      <c r="CK479" s="76">
        <f t="shared" ca="1" si="418"/>
        <v>750.47317648499586</v>
      </c>
      <c r="CL479" s="76">
        <f t="shared" ca="1" si="418"/>
        <v>750.47317648499586</v>
      </c>
    </row>
    <row r="480" spans="2:90" outlineLevel="2" x14ac:dyDescent="0.4">
      <c r="B480" s="409">
        <f t="shared" si="370"/>
        <v>20</v>
      </c>
      <c r="C480" s="31"/>
      <c r="D480" t="s">
        <v>929</v>
      </c>
      <c r="E480" s="8" t="str">
        <f t="shared" si="368"/>
        <v>480 GROWTHCHURN-PV</v>
      </c>
      <c r="G480" s="31"/>
      <c r="H480" s="16">
        <f t="shared" si="371"/>
        <v>0.80000000000000016</v>
      </c>
      <c r="I480" s="410">
        <v>0.1</v>
      </c>
      <c r="J480" s="73"/>
      <c r="K480" s="15">
        <f t="shared" si="399"/>
        <v>0</v>
      </c>
      <c r="L480" s="15">
        <f t="shared" ca="1" si="399"/>
        <v>675.42585883649633</v>
      </c>
      <c r="M480" s="15">
        <f t="shared" ca="1" si="399"/>
        <v>675.42585883649633</v>
      </c>
      <c r="N480" s="15">
        <f t="shared" ca="1" si="399"/>
        <v>675.42585883649633</v>
      </c>
      <c r="O480" s="15">
        <f t="shared" ca="1" si="399"/>
        <v>675.42585883649633</v>
      </c>
      <c r="P480" s="15">
        <f t="shared" ca="1" si="399"/>
        <v>675.42585883649633</v>
      </c>
      <c r="R480" s="67"/>
      <c r="S480" s="76">
        <f t="shared" si="396"/>
        <v>0</v>
      </c>
      <c r="T480" s="76">
        <f t="shared" si="396"/>
        <v>0</v>
      </c>
      <c r="U480" s="76">
        <f t="shared" si="396"/>
        <v>0</v>
      </c>
      <c r="V480" s="76">
        <f t="shared" si="396"/>
        <v>0</v>
      </c>
      <c r="W480" s="76">
        <f t="shared" si="396"/>
        <v>0</v>
      </c>
      <c r="X480" s="76">
        <f t="shared" si="396"/>
        <v>0</v>
      </c>
      <c r="Y480" s="76">
        <f t="shared" si="396"/>
        <v>0</v>
      </c>
      <c r="Z480" s="76">
        <f t="shared" si="396"/>
        <v>0</v>
      </c>
      <c r="AA480" s="76">
        <f t="shared" si="396"/>
        <v>0</v>
      </c>
      <c r="AB480" s="76">
        <f t="shared" si="396"/>
        <v>0</v>
      </c>
      <c r="AC480" s="76">
        <f t="shared" si="396"/>
        <v>0</v>
      </c>
      <c r="AD480" s="76">
        <f t="shared" si="396"/>
        <v>0</v>
      </c>
      <c r="AE480" s="76">
        <f t="shared" si="396"/>
        <v>0</v>
      </c>
      <c r="AF480" s="76">
        <f t="shared" si="396"/>
        <v>0</v>
      </c>
      <c r="AG480" s="76">
        <f t="shared" si="396"/>
        <v>0</v>
      </c>
      <c r="AH480" s="76">
        <f t="shared" si="396"/>
        <v>0</v>
      </c>
      <c r="AI480" s="76">
        <f t="shared" si="414"/>
        <v>0</v>
      </c>
      <c r="AJ480" s="76">
        <f t="shared" si="414"/>
        <v>0</v>
      </c>
      <c r="AK480" s="76">
        <f t="shared" si="414"/>
        <v>0</v>
      </c>
      <c r="AL480" s="76">
        <f t="shared" ref="AL480:BQ480" ca="1" si="419">+AK479*(1-$I480)</f>
        <v>675.42585883649633</v>
      </c>
      <c r="AM480" s="76">
        <f t="shared" ca="1" si="419"/>
        <v>675.42585883649633</v>
      </c>
      <c r="AN480" s="76">
        <f t="shared" ca="1" si="419"/>
        <v>675.42585883649633</v>
      </c>
      <c r="AO480" s="76">
        <f t="shared" ca="1" si="419"/>
        <v>675.42585883649633</v>
      </c>
      <c r="AP480" s="76">
        <f t="shared" ca="1" si="419"/>
        <v>675.42585883649633</v>
      </c>
      <c r="AQ480" s="76">
        <f t="shared" ca="1" si="419"/>
        <v>675.42585883649633</v>
      </c>
      <c r="AR480" s="76">
        <f t="shared" ca="1" si="419"/>
        <v>675.42585883649633</v>
      </c>
      <c r="AS480" s="76">
        <f t="shared" ca="1" si="419"/>
        <v>675.42585883649633</v>
      </c>
      <c r="AT480" s="76">
        <f t="shared" ca="1" si="419"/>
        <v>675.42585883649633</v>
      </c>
      <c r="AU480" s="76">
        <f t="shared" ca="1" si="419"/>
        <v>675.42585883649633</v>
      </c>
      <c r="AV480" s="76">
        <f t="shared" ca="1" si="419"/>
        <v>675.42585883649633</v>
      </c>
      <c r="AW480" s="76">
        <f t="shared" ca="1" si="419"/>
        <v>675.42585883649633</v>
      </c>
      <c r="AX480" s="76">
        <f t="shared" ca="1" si="419"/>
        <v>675.42585883649633</v>
      </c>
      <c r="AY480" s="76">
        <f t="shared" ca="1" si="419"/>
        <v>675.42585883649633</v>
      </c>
      <c r="AZ480" s="76">
        <f t="shared" ca="1" si="419"/>
        <v>675.42585883649633</v>
      </c>
      <c r="BA480" s="76">
        <f t="shared" ca="1" si="419"/>
        <v>675.42585883649633</v>
      </c>
      <c r="BB480" s="76">
        <f t="shared" ca="1" si="419"/>
        <v>675.42585883649633</v>
      </c>
      <c r="BC480" s="76">
        <f t="shared" ca="1" si="419"/>
        <v>675.42585883649633</v>
      </c>
      <c r="BD480" s="76">
        <f t="shared" ca="1" si="419"/>
        <v>675.42585883649633</v>
      </c>
      <c r="BE480" s="76">
        <f t="shared" ca="1" si="419"/>
        <v>675.42585883649633</v>
      </c>
      <c r="BF480" s="76">
        <f t="shared" ca="1" si="419"/>
        <v>675.42585883649633</v>
      </c>
      <c r="BG480" s="76">
        <f t="shared" ca="1" si="419"/>
        <v>675.42585883649633</v>
      </c>
      <c r="BH480" s="76">
        <f t="shared" ca="1" si="419"/>
        <v>675.42585883649633</v>
      </c>
      <c r="BI480" s="76">
        <f t="shared" ca="1" si="419"/>
        <v>675.42585883649633</v>
      </c>
      <c r="BJ480" s="76">
        <f t="shared" ca="1" si="419"/>
        <v>675.42585883649633</v>
      </c>
      <c r="BK480" s="76">
        <f t="shared" ca="1" si="419"/>
        <v>675.42585883649633</v>
      </c>
      <c r="BL480" s="76">
        <f t="shared" ca="1" si="419"/>
        <v>675.42585883649633</v>
      </c>
      <c r="BM480" s="76">
        <f t="shared" ca="1" si="419"/>
        <v>675.42585883649633</v>
      </c>
      <c r="BN480" s="76">
        <f t="shared" ca="1" si="419"/>
        <v>675.42585883649633</v>
      </c>
      <c r="BO480" s="76">
        <f t="shared" ca="1" si="419"/>
        <v>675.42585883649633</v>
      </c>
      <c r="BP480" s="76">
        <f t="shared" ca="1" si="419"/>
        <v>675.42585883649633</v>
      </c>
      <c r="BQ480" s="76">
        <f t="shared" ca="1" si="419"/>
        <v>675.42585883649633</v>
      </c>
      <c r="BR480" s="76">
        <f t="shared" ref="BR480:CL480" ca="1" si="420">+BQ479*(1-$I480)</f>
        <v>675.42585883649633</v>
      </c>
      <c r="BS480" s="76">
        <f t="shared" ca="1" si="420"/>
        <v>675.42585883649633</v>
      </c>
      <c r="BT480" s="76">
        <f t="shared" ca="1" si="420"/>
        <v>675.42585883649633</v>
      </c>
      <c r="BU480" s="76">
        <f t="shared" ca="1" si="420"/>
        <v>675.42585883649633</v>
      </c>
      <c r="BV480" s="76">
        <f t="shared" ca="1" si="420"/>
        <v>675.42585883649633</v>
      </c>
      <c r="BW480" s="76">
        <f t="shared" ca="1" si="420"/>
        <v>675.42585883649633</v>
      </c>
      <c r="BX480" s="76">
        <f t="shared" ca="1" si="420"/>
        <v>675.42585883649633</v>
      </c>
      <c r="BY480" s="76">
        <f t="shared" ca="1" si="420"/>
        <v>675.42585883649633</v>
      </c>
      <c r="BZ480" s="76">
        <f t="shared" ca="1" si="420"/>
        <v>675.42585883649633</v>
      </c>
      <c r="CA480" s="76">
        <f t="shared" ca="1" si="420"/>
        <v>675.42585883649633</v>
      </c>
      <c r="CB480" s="76">
        <f t="shared" ca="1" si="420"/>
        <v>675.42585883649633</v>
      </c>
      <c r="CC480" s="76">
        <f t="shared" ca="1" si="420"/>
        <v>675.42585883649633</v>
      </c>
      <c r="CD480" s="76">
        <f t="shared" ca="1" si="420"/>
        <v>675.42585883649633</v>
      </c>
      <c r="CE480" s="76">
        <f t="shared" ca="1" si="420"/>
        <v>675.42585883649633</v>
      </c>
      <c r="CF480" s="76">
        <f t="shared" ca="1" si="420"/>
        <v>675.42585883649633</v>
      </c>
      <c r="CG480" s="76">
        <f t="shared" ca="1" si="420"/>
        <v>675.42585883649633</v>
      </c>
      <c r="CH480" s="76">
        <f t="shared" ca="1" si="420"/>
        <v>675.42585883649633</v>
      </c>
      <c r="CI480" s="76">
        <f t="shared" ca="1" si="420"/>
        <v>675.42585883649633</v>
      </c>
      <c r="CJ480" s="76">
        <f t="shared" ca="1" si="420"/>
        <v>675.42585883649633</v>
      </c>
      <c r="CK480" s="76">
        <f t="shared" ca="1" si="420"/>
        <v>675.42585883649633</v>
      </c>
      <c r="CL480" s="76">
        <f t="shared" ca="1" si="420"/>
        <v>675.42585883649633</v>
      </c>
    </row>
    <row r="481" spans="2:90" outlineLevel="2" x14ac:dyDescent="0.4">
      <c r="B481" s="409">
        <f t="shared" si="370"/>
        <v>21</v>
      </c>
      <c r="C481" s="31"/>
      <c r="D481" t="s">
        <v>929</v>
      </c>
      <c r="E481" s="8" t="str">
        <f t="shared" si="368"/>
        <v>481 GROWTHCHURN-PV</v>
      </c>
      <c r="G481" s="31"/>
      <c r="H481" s="16">
        <f t="shared" si="371"/>
        <v>0.84000000000000019</v>
      </c>
      <c r="I481" s="410">
        <v>0.1</v>
      </c>
      <c r="J481" s="73"/>
      <c r="K481" s="15">
        <f t="shared" ref="K481:P486" si="421">SUMIF($4:$4,K$2,481:481)</f>
        <v>0</v>
      </c>
      <c r="L481" s="15">
        <f t="shared" ca="1" si="421"/>
        <v>607.88327295284671</v>
      </c>
      <c r="M481" s="15">
        <f t="shared" ca="1" si="421"/>
        <v>607.88327295284671</v>
      </c>
      <c r="N481" s="15">
        <f t="shared" ca="1" si="421"/>
        <v>607.88327295284671</v>
      </c>
      <c r="O481" s="15">
        <f t="shared" ca="1" si="421"/>
        <v>607.88327295284671</v>
      </c>
      <c r="P481" s="15">
        <f t="shared" ca="1" si="421"/>
        <v>607.88327295284671</v>
      </c>
      <c r="R481" s="67"/>
      <c r="S481" s="76">
        <f t="shared" si="396"/>
        <v>0</v>
      </c>
      <c r="T481" s="76">
        <f t="shared" si="396"/>
        <v>0</v>
      </c>
      <c r="U481" s="76">
        <f t="shared" si="396"/>
        <v>0</v>
      </c>
      <c r="V481" s="76">
        <f t="shared" si="396"/>
        <v>0</v>
      </c>
      <c r="W481" s="76">
        <f t="shared" si="396"/>
        <v>0</v>
      </c>
      <c r="X481" s="76">
        <f t="shared" si="396"/>
        <v>0</v>
      </c>
      <c r="Y481" s="76">
        <f t="shared" si="396"/>
        <v>0</v>
      </c>
      <c r="Z481" s="76">
        <f t="shared" si="396"/>
        <v>0</v>
      </c>
      <c r="AA481" s="76">
        <f t="shared" si="396"/>
        <v>0</v>
      </c>
      <c r="AB481" s="76">
        <f t="shared" si="396"/>
        <v>0</v>
      </c>
      <c r="AC481" s="76">
        <f t="shared" si="396"/>
        <v>0</v>
      </c>
      <c r="AD481" s="76">
        <f t="shared" si="396"/>
        <v>0</v>
      </c>
      <c r="AE481" s="76">
        <f t="shared" si="396"/>
        <v>0</v>
      </c>
      <c r="AF481" s="76">
        <f t="shared" si="396"/>
        <v>0</v>
      </c>
      <c r="AG481" s="76">
        <f t="shared" si="396"/>
        <v>0</v>
      </c>
      <c r="AH481" s="76">
        <f t="shared" si="396"/>
        <v>0</v>
      </c>
      <c r="AI481" s="76">
        <f t="shared" si="414"/>
        <v>0</v>
      </c>
      <c r="AJ481" s="76">
        <f t="shared" si="414"/>
        <v>0</v>
      </c>
      <c r="AK481" s="76">
        <f t="shared" si="414"/>
        <v>0</v>
      </c>
      <c r="AL481" s="76">
        <f t="shared" si="414"/>
        <v>0</v>
      </c>
      <c r="AM481" s="76">
        <f t="shared" ref="AM481:BR481" ca="1" si="422">+AL480*(1-$I481)</f>
        <v>607.88327295284671</v>
      </c>
      <c r="AN481" s="76">
        <f t="shared" ca="1" si="422"/>
        <v>607.88327295284671</v>
      </c>
      <c r="AO481" s="76">
        <f t="shared" ca="1" si="422"/>
        <v>607.88327295284671</v>
      </c>
      <c r="AP481" s="76">
        <f t="shared" ca="1" si="422"/>
        <v>607.88327295284671</v>
      </c>
      <c r="AQ481" s="76">
        <f t="shared" ca="1" si="422"/>
        <v>607.88327295284671</v>
      </c>
      <c r="AR481" s="76">
        <f t="shared" ca="1" si="422"/>
        <v>607.88327295284671</v>
      </c>
      <c r="AS481" s="76">
        <f t="shared" ca="1" si="422"/>
        <v>607.88327295284671</v>
      </c>
      <c r="AT481" s="76">
        <f t="shared" ca="1" si="422"/>
        <v>607.88327295284671</v>
      </c>
      <c r="AU481" s="76">
        <f t="shared" ca="1" si="422"/>
        <v>607.88327295284671</v>
      </c>
      <c r="AV481" s="76">
        <f t="shared" ca="1" si="422"/>
        <v>607.88327295284671</v>
      </c>
      <c r="AW481" s="76">
        <f t="shared" ca="1" si="422"/>
        <v>607.88327295284671</v>
      </c>
      <c r="AX481" s="76">
        <f t="shared" ca="1" si="422"/>
        <v>607.88327295284671</v>
      </c>
      <c r="AY481" s="76">
        <f t="shared" ca="1" si="422"/>
        <v>607.88327295284671</v>
      </c>
      <c r="AZ481" s="76">
        <f t="shared" ca="1" si="422"/>
        <v>607.88327295284671</v>
      </c>
      <c r="BA481" s="76">
        <f t="shared" ca="1" si="422"/>
        <v>607.88327295284671</v>
      </c>
      <c r="BB481" s="76">
        <f t="shared" ca="1" si="422"/>
        <v>607.88327295284671</v>
      </c>
      <c r="BC481" s="76">
        <f t="shared" ca="1" si="422"/>
        <v>607.88327295284671</v>
      </c>
      <c r="BD481" s="76">
        <f t="shared" ca="1" si="422"/>
        <v>607.88327295284671</v>
      </c>
      <c r="BE481" s="76">
        <f t="shared" ca="1" si="422"/>
        <v>607.88327295284671</v>
      </c>
      <c r="BF481" s="76">
        <f t="shared" ca="1" si="422"/>
        <v>607.88327295284671</v>
      </c>
      <c r="BG481" s="76">
        <f t="shared" ca="1" si="422"/>
        <v>607.88327295284671</v>
      </c>
      <c r="BH481" s="76">
        <f t="shared" ca="1" si="422"/>
        <v>607.88327295284671</v>
      </c>
      <c r="BI481" s="76">
        <f t="shared" ca="1" si="422"/>
        <v>607.88327295284671</v>
      </c>
      <c r="BJ481" s="76">
        <f t="shared" ca="1" si="422"/>
        <v>607.88327295284671</v>
      </c>
      <c r="BK481" s="76">
        <f t="shared" ca="1" si="422"/>
        <v>607.88327295284671</v>
      </c>
      <c r="BL481" s="76">
        <f t="shared" ca="1" si="422"/>
        <v>607.88327295284671</v>
      </c>
      <c r="BM481" s="76">
        <f t="shared" ca="1" si="422"/>
        <v>607.88327295284671</v>
      </c>
      <c r="BN481" s="76">
        <f t="shared" ca="1" si="422"/>
        <v>607.88327295284671</v>
      </c>
      <c r="BO481" s="76">
        <f t="shared" ca="1" si="422"/>
        <v>607.88327295284671</v>
      </c>
      <c r="BP481" s="76">
        <f t="shared" ca="1" si="422"/>
        <v>607.88327295284671</v>
      </c>
      <c r="BQ481" s="76">
        <f t="shared" ca="1" si="422"/>
        <v>607.88327295284671</v>
      </c>
      <c r="BR481" s="76">
        <f t="shared" ca="1" si="422"/>
        <v>607.88327295284671</v>
      </c>
      <c r="BS481" s="76">
        <f t="shared" ref="BS481:CL481" ca="1" si="423">+BR480*(1-$I481)</f>
        <v>607.88327295284671</v>
      </c>
      <c r="BT481" s="76">
        <f t="shared" ca="1" si="423"/>
        <v>607.88327295284671</v>
      </c>
      <c r="BU481" s="76">
        <f t="shared" ca="1" si="423"/>
        <v>607.88327295284671</v>
      </c>
      <c r="BV481" s="76">
        <f t="shared" ca="1" si="423"/>
        <v>607.88327295284671</v>
      </c>
      <c r="BW481" s="76">
        <f t="shared" ca="1" si="423"/>
        <v>607.88327295284671</v>
      </c>
      <c r="BX481" s="76">
        <f t="shared" ca="1" si="423"/>
        <v>607.88327295284671</v>
      </c>
      <c r="BY481" s="76">
        <f t="shared" ca="1" si="423"/>
        <v>607.88327295284671</v>
      </c>
      <c r="BZ481" s="76">
        <f t="shared" ca="1" si="423"/>
        <v>607.88327295284671</v>
      </c>
      <c r="CA481" s="76">
        <f t="shared" ca="1" si="423"/>
        <v>607.88327295284671</v>
      </c>
      <c r="CB481" s="76">
        <f t="shared" ca="1" si="423"/>
        <v>607.88327295284671</v>
      </c>
      <c r="CC481" s="76">
        <f t="shared" ca="1" si="423"/>
        <v>607.88327295284671</v>
      </c>
      <c r="CD481" s="76">
        <f t="shared" ca="1" si="423"/>
        <v>607.88327295284671</v>
      </c>
      <c r="CE481" s="76">
        <f t="shared" ca="1" si="423"/>
        <v>607.88327295284671</v>
      </c>
      <c r="CF481" s="76">
        <f t="shared" ca="1" si="423"/>
        <v>607.88327295284671</v>
      </c>
      <c r="CG481" s="76">
        <f t="shared" ca="1" si="423"/>
        <v>607.88327295284671</v>
      </c>
      <c r="CH481" s="76">
        <f t="shared" ca="1" si="423"/>
        <v>607.88327295284671</v>
      </c>
      <c r="CI481" s="76">
        <f t="shared" ca="1" si="423"/>
        <v>607.88327295284671</v>
      </c>
      <c r="CJ481" s="76">
        <f t="shared" ca="1" si="423"/>
        <v>607.88327295284671</v>
      </c>
      <c r="CK481" s="76">
        <f t="shared" ca="1" si="423"/>
        <v>607.88327295284671</v>
      </c>
      <c r="CL481" s="76">
        <f t="shared" ca="1" si="423"/>
        <v>607.88327295284671</v>
      </c>
    </row>
    <row r="482" spans="2:90" outlineLevel="2" x14ac:dyDescent="0.4">
      <c r="B482" s="409">
        <f t="shared" si="370"/>
        <v>22</v>
      </c>
      <c r="C482" s="31"/>
      <c r="D482" t="s">
        <v>929</v>
      </c>
      <c r="E482" s="8" t="str">
        <f t="shared" si="368"/>
        <v>482 GROWTHCHURN-PV</v>
      </c>
      <c r="G482" s="31"/>
      <c r="H482" s="16">
        <f t="shared" si="371"/>
        <v>0.88000000000000023</v>
      </c>
      <c r="I482" s="410">
        <v>0.1</v>
      </c>
      <c r="J482" s="73"/>
      <c r="K482" s="15">
        <f t="shared" si="421"/>
        <v>0</v>
      </c>
      <c r="L482" s="15">
        <f t="shared" ca="1" si="421"/>
        <v>547.09494565756211</v>
      </c>
      <c r="M482" s="15">
        <f t="shared" ca="1" si="421"/>
        <v>547.09494565756211</v>
      </c>
      <c r="N482" s="15">
        <f t="shared" ca="1" si="421"/>
        <v>547.09494565756211</v>
      </c>
      <c r="O482" s="15">
        <f t="shared" ca="1" si="421"/>
        <v>547.09494565756211</v>
      </c>
      <c r="P482" s="15">
        <f t="shared" ca="1" si="421"/>
        <v>547.09494565756211</v>
      </c>
      <c r="R482" s="67"/>
      <c r="S482" s="76">
        <f t="shared" si="396"/>
        <v>0</v>
      </c>
      <c r="T482" s="76">
        <f t="shared" si="396"/>
        <v>0</v>
      </c>
      <c r="U482" s="76">
        <f t="shared" si="396"/>
        <v>0</v>
      </c>
      <c r="V482" s="76">
        <f t="shared" si="396"/>
        <v>0</v>
      </c>
      <c r="W482" s="76">
        <f t="shared" si="396"/>
        <v>0</v>
      </c>
      <c r="X482" s="76">
        <f t="shared" si="396"/>
        <v>0</v>
      </c>
      <c r="Y482" s="76">
        <f t="shared" si="396"/>
        <v>0</v>
      </c>
      <c r="Z482" s="76">
        <f t="shared" si="396"/>
        <v>0</v>
      </c>
      <c r="AA482" s="76">
        <f t="shared" si="396"/>
        <v>0</v>
      </c>
      <c r="AB482" s="76">
        <f t="shared" si="396"/>
        <v>0</v>
      </c>
      <c r="AC482" s="76">
        <f t="shared" si="396"/>
        <v>0</v>
      </c>
      <c r="AD482" s="76">
        <f t="shared" si="396"/>
        <v>0</v>
      </c>
      <c r="AE482" s="76">
        <f t="shared" si="396"/>
        <v>0</v>
      </c>
      <c r="AF482" s="76">
        <f t="shared" si="396"/>
        <v>0</v>
      </c>
      <c r="AG482" s="76">
        <f t="shared" si="396"/>
        <v>0</v>
      </c>
      <c r="AH482" s="76">
        <f t="shared" si="396"/>
        <v>0</v>
      </c>
      <c r="AI482" s="76">
        <f t="shared" si="414"/>
        <v>0</v>
      </c>
      <c r="AJ482" s="76">
        <f t="shared" si="414"/>
        <v>0</v>
      </c>
      <c r="AK482" s="76">
        <f t="shared" si="414"/>
        <v>0</v>
      </c>
      <c r="AL482" s="76">
        <f t="shared" si="414"/>
        <v>0</v>
      </c>
      <c r="AM482" s="76">
        <f t="shared" si="414"/>
        <v>0</v>
      </c>
      <c r="AN482" s="76">
        <f t="shared" ref="AN482:BS482" ca="1" si="424">+AM481*(1-$I482)</f>
        <v>547.09494565756211</v>
      </c>
      <c r="AO482" s="76">
        <f t="shared" ca="1" si="424"/>
        <v>547.09494565756211</v>
      </c>
      <c r="AP482" s="76">
        <f t="shared" ca="1" si="424"/>
        <v>547.09494565756211</v>
      </c>
      <c r="AQ482" s="76">
        <f t="shared" ca="1" si="424"/>
        <v>547.09494565756211</v>
      </c>
      <c r="AR482" s="76">
        <f t="shared" ca="1" si="424"/>
        <v>547.09494565756211</v>
      </c>
      <c r="AS482" s="76">
        <f t="shared" ca="1" si="424"/>
        <v>547.09494565756211</v>
      </c>
      <c r="AT482" s="76">
        <f t="shared" ca="1" si="424"/>
        <v>547.09494565756211</v>
      </c>
      <c r="AU482" s="76">
        <f t="shared" ca="1" si="424"/>
        <v>547.09494565756211</v>
      </c>
      <c r="AV482" s="76">
        <f t="shared" ca="1" si="424"/>
        <v>547.09494565756211</v>
      </c>
      <c r="AW482" s="76">
        <f t="shared" ca="1" si="424"/>
        <v>547.09494565756211</v>
      </c>
      <c r="AX482" s="76">
        <f t="shared" ca="1" si="424"/>
        <v>547.09494565756211</v>
      </c>
      <c r="AY482" s="76">
        <f t="shared" ca="1" si="424"/>
        <v>547.09494565756211</v>
      </c>
      <c r="AZ482" s="76">
        <f t="shared" ca="1" si="424"/>
        <v>547.09494565756211</v>
      </c>
      <c r="BA482" s="76">
        <f t="shared" ca="1" si="424"/>
        <v>547.09494565756211</v>
      </c>
      <c r="BB482" s="76">
        <f t="shared" ca="1" si="424"/>
        <v>547.09494565756211</v>
      </c>
      <c r="BC482" s="76">
        <f t="shared" ca="1" si="424"/>
        <v>547.09494565756211</v>
      </c>
      <c r="BD482" s="76">
        <f t="shared" ca="1" si="424"/>
        <v>547.09494565756211</v>
      </c>
      <c r="BE482" s="76">
        <f t="shared" ca="1" si="424"/>
        <v>547.09494565756211</v>
      </c>
      <c r="BF482" s="76">
        <f t="shared" ca="1" si="424"/>
        <v>547.09494565756211</v>
      </c>
      <c r="BG482" s="76">
        <f t="shared" ca="1" si="424"/>
        <v>547.09494565756211</v>
      </c>
      <c r="BH482" s="76">
        <f t="shared" ca="1" si="424"/>
        <v>547.09494565756211</v>
      </c>
      <c r="BI482" s="76">
        <f t="shared" ca="1" si="424"/>
        <v>547.09494565756211</v>
      </c>
      <c r="BJ482" s="76">
        <f t="shared" ca="1" si="424"/>
        <v>547.09494565756211</v>
      </c>
      <c r="BK482" s="76">
        <f t="shared" ca="1" si="424"/>
        <v>547.09494565756211</v>
      </c>
      <c r="BL482" s="76">
        <f t="shared" ca="1" si="424"/>
        <v>547.09494565756211</v>
      </c>
      <c r="BM482" s="76">
        <f t="shared" ca="1" si="424"/>
        <v>547.09494565756211</v>
      </c>
      <c r="BN482" s="76">
        <f t="shared" ca="1" si="424"/>
        <v>547.09494565756211</v>
      </c>
      <c r="BO482" s="76">
        <f t="shared" ca="1" si="424"/>
        <v>547.09494565756211</v>
      </c>
      <c r="BP482" s="76">
        <f t="shared" ca="1" si="424"/>
        <v>547.09494565756211</v>
      </c>
      <c r="BQ482" s="76">
        <f t="shared" ca="1" si="424"/>
        <v>547.09494565756211</v>
      </c>
      <c r="BR482" s="76">
        <f t="shared" ca="1" si="424"/>
        <v>547.09494565756211</v>
      </c>
      <c r="BS482" s="76">
        <f t="shared" ca="1" si="424"/>
        <v>547.09494565756211</v>
      </c>
      <c r="BT482" s="76">
        <f t="shared" ref="BT482:CL482" ca="1" si="425">+BS481*(1-$I482)</f>
        <v>547.09494565756211</v>
      </c>
      <c r="BU482" s="76">
        <f t="shared" ca="1" si="425"/>
        <v>547.09494565756211</v>
      </c>
      <c r="BV482" s="76">
        <f t="shared" ca="1" si="425"/>
        <v>547.09494565756211</v>
      </c>
      <c r="BW482" s="76">
        <f t="shared" ca="1" si="425"/>
        <v>547.09494565756211</v>
      </c>
      <c r="BX482" s="76">
        <f t="shared" ca="1" si="425"/>
        <v>547.09494565756211</v>
      </c>
      <c r="BY482" s="76">
        <f t="shared" ca="1" si="425"/>
        <v>547.09494565756211</v>
      </c>
      <c r="BZ482" s="76">
        <f t="shared" ca="1" si="425"/>
        <v>547.09494565756211</v>
      </c>
      <c r="CA482" s="76">
        <f t="shared" ca="1" si="425"/>
        <v>547.09494565756211</v>
      </c>
      <c r="CB482" s="76">
        <f t="shared" ca="1" si="425"/>
        <v>547.09494565756211</v>
      </c>
      <c r="CC482" s="76">
        <f t="shared" ca="1" si="425"/>
        <v>547.09494565756211</v>
      </c>
      <c r="CD482" s="76">
        <f t="shared" ca="1" si="425"/>
        <v>547.09494565756211</v>
      </c>
      <c r="CE482" s="76">
        <f t="shared" ca="1" si="425"/>
        <v>547.09494565756211</v>
      </c>
      <c r="CF482" s="76">
        <f t="shared" ca="1" si="425"/>
        <v>547.09494565756211</v>
      </c>
      <c r="CG482" s="76">
        <f t="shared" ca="1" si="425"/>
        <v>547.09494565756211</v>
      </c>
      <c r="CH482" s="76">
        <f t="shared" ca="1" si="425"/>
        <v>547.09494565756211</v>
      </c>
      <c r="CI482" s="76">
        <f t="shared" ca="1" si="425"/>
        <v>547.09494565756211</v>
      </c>
      <c r="CJ482" s="76">
        <f t="shared" ca="1" si="425"/>
        <v>547.09494565756211</v>
      </c>
      <c r="CK482" s="76">
        <f t="shared" ca="1" si="425"/>
        <v>547.09494565756211</v>
      </c>
      <c r="CL482" s="76">
        <f t="shared" ca="1" si="425"/>
        <v>547.09494565756211</v>
      </c>
    </row>
    <row r="483" spans="2:90" outlineLevel="2" x14ac:dyDescent="0.4">
      <c r="B483" s="409">
        <f t="shared" si="370"/>
        <v>23</v>
      </c>
      <c r="C483" s="31"/>
      <c r="D483" t="s">
        <v>929</v>
      </c>
      <c r="E483" s="8" t="str">
        <f t="shared" si="368"/>
        <v>483 GROWTHCHURN-PV</v>
      </c>
      <c r="G483" s="31"/>
      <c r="H483" s="16">
        <f t="shared" si="371"/>
        <v>0.92000000000000026</v>
      </c>
      <c r="I483" s="410">
        <v>0.1</v>
      </c>
      <c r="J483" s="73"/>
      <c r="K483" s="15">
        <f t="shared" si="421"/>
        <v>0</v>
      </c>
      <c r="L483" s="15">
        <f t="shared" ca="1" si="421"/>
        <v>492.38545109180592</v>
      </c>
      <c r="M483" s="15">
        <f t="shared" ca="1" si="421"/>
        <v>492.38545109180592</v>
      </c>
      <c r="N483" s="15">
        <f t="shared" ca="1" si="421"/>
        <v>492.38545109180592</v>
      </c>
      <c r="O483" s="15">
        <f t="shared" ca="1" si="421"/>
        <v>492.38545109180592</v>
      </c>
      <c r="P483" s="15">
        <f t="shared" ca="1" si="421"/>
        <v>492.38545109180592</v>
      </c>
      <c r="R483" s="67"/>
      <c r="S483" s="76">
        <f t="shared" si="396"/>
        <v>0</v>
      </c>
      <c r="T483" s="76">
        <f t="shared" si="396"/>
        <v>0</v>
      </c>
      <c r="U483" s="76">
        <f t="shared" si="396"/>
        <v>0</v>
      </c>
      <c r="V483" s="76">
        <f t="shared" si="396"/>
        <v>0</v>
      </c>
      <c r="W483" s="76">
        <f t="shared" si="396"/>
        <v>0</v>
      </c>
      <c r="X483" s="76">
        <f t="shared" si="396"/>
        <v>0</v>
      </c>
      <c r="Y483" s="76">
        <f t="shared" si="396"/>
        <v>0</v>
      </c>
      <c r="Z483" s="76">
        <f t="shared" si="396"/>
        <v>0</v>
      </c>
      <c r="AA483" s="76">
        <f t="shared" si="396"/>
        <v>0</v>
      </c>
      <c r="AB483" s="76">
        <f t="shared" si="396"/>
        <v>0</v>
      </c>
      <c r="AC483" s="76">
        <f t="shared" si="396"/>
        <v>0</v>
      </c>
      <c r="AD483" s="76">
        <f t="shared" si="396"/>
        <v>0</v>
      </c>
      <c r="AE483" s="76">
        <f t="shared" si="396"/>
        <v>0</v>
      </c>
      <c r="AF483" s="76">
        <f t="shared" si="396"/>
        <v>0</v>
      </c>
      <c r="AG483" s="76">
        <f t="shared" si="396"/>
        <v>0</v>
      </c>
      <c r="AH483" s="76">
        <f t="shared" si="396"/>
        <v>0</v>
      </c>
      <c r="AI483" s="76">
        <f t="shared" si="414"/>
        <v>0</v>
      </c>
      <c r="AJ483" s="76">
        <f t="shared" si="414"/>
        <v>0</v>
      </c>
      <c r="AK483" s="76">
        <f t="shared" si="414"/>
        <v>0</v>
      </c>
      <c r="AL483" s="76">
        <f t="shared" si="414"/>
        <v>0</v>
      </c>
      <c r="AM483" s="76">
        <f t="shared" si="414"/>
        <v>0</v>
      </c>
      <c r="AN483" s="76">
        <f t="shared" si="414"/>
        <v>0</v>
      </c>
      <c r="AO483" s="76">
        <f t="shared" ref="AO483:BT483" ca="1" si="426">+AN482*(1-$I483)</f>
        <v>492.38545109180592</v>
      </c>
      <c r="AP483" s="76">
        <f t="shared" ca="1" si="426"/>
        <v>492.38545109180592</v>
      </c>
      <c r="AQ483" s="76">
        <f t="shared" ca="1" si="426"/>
        <v>492.38545109180592</v>
      </c>
      <c r="AR483" s="76">
        <f t="shared" ca="1" si="426"/>
        <v>492.38545109180592</v>
      </c>
      <c r="AS483" s="76">
        <f t="shared" ca="1" si="426"/>
        <v>492.38545109180592</v>
      </c>
      <c r="AT483" s="76">
        <f t="shared" ca="1" si="426"/>
        <v>492.38545109180592</v>
      </c>
      <c r="AU483" s="76">
        <f t="shared" ca="1" si="426"/>
        <v>492.38545109180592</v>
      </c>
      <c r="AV483" s="76">
        <f t="shared" ca="1" si="426"/>
        <v>492.38545109180592</v>
      </c>
      <c r="AW483" s="76">
        <f t="shared" ca="1" si="426"/>
        <v>492.38545109180592</v>
      </c>
      <c r="AX483" s="76">
        <f t="shared" ca="1" si="426"/>
        <v>492.38545109180592</v>
      </c>
      <c r="AY483" s="76">
        <f t="shared" ca="1" si="426"/>
        <v>492.38545109180592</v>
      </c>
      <c r="AZ483" s="76">
        <f t="shared" ca="1" si="426"/>
        <v>492.38545109180592</v>
      </c>
      <c r="BA483" s="76">
        <f t="shared" ca="1" si="426"/>
        <v>492.38545109180592</v>
      </c>
      <c r="BB483" s="76">
        <f t="shared" ca="1" si="426"/>
        <v>492.38545109180592</v>
      </c>
      <c r="BC483" s="76">
        <f t="shared" ca="1" si="426"/>
        <v>492.38545109180592</v>
      </c>
      <c r="BD483" s="76">
        <f t="shared" ca="1" si="426"/>
        <v>492.38545109180592</v>
      </c>
      <c r="BE483" s="76">
        <f t="shared" ca="1" si="426"/>
        <v>492.38545109180592</v>
      </c>
      <c r="BF483" s="76">
        <f t="shared" ca="1" si="426"/>
        <v>492.38545109180592</v>
      </c>
      <c r="BG483" s="76">
        <f t="shared" ca="1" si="426"/>
        <v>492.38545109180592</v>
      </c>
      <c r="BH483" s="76">
        <f t="shared" ca="1" si="426"/>
        <v>492.38545109180592</v>
      </c>
      <c r="BI483" s="76">
        <f t="shared" ca="1" si="426"/>
        <v>492.38545109180592</v>
      </c>
      <c r="BJ483" s="76">
        <f t="shared" ca="1" si="426"/>
        <v>492.38545109180592</v>
      </c>
      <c r="BK483" s="76">
        <f t="shared" ca="1" si="426"/>
        <v>492.38545109180592</v>
      </c>
      <c r="BL483" s="76">
        <f t="shared" ca="1" si="426"/>
        <v>492.38545109180592</v>
      </c>
      <c r="BM483" s="76">
        <f t="shared" ca="1" si="426"/>
        <v>492.38545109180592</v>
      </c>
      <c r="BN483" s="76">
        <f t="shared" ca="1" si="426"/>
        <v>492.38545109180592</v>
      </c>
      <c r="BO483" s="76">
        <f t="shared" ca="1" si="426"/>
        <v>492.38545109180592</v>
      </c>
      <c r="BP483" s="76">
        <f t="shared" ca="1" si="426"/>
        <v>492.38545109180592</v>
      </c>
      <c r="BQ483" s="76">
        <f t="shared" ca="1" si="426"/>
        <v>492.38545109180592</v>
      </c>
      <c r="BR483" s="76">
        <f t="shared" ca="1" si="426"/>
        <v>492.38545109180592</v>
      </c>
      <c r="BS483" s="76">
        <f t="shared" ca="1" si="426"/>
        <v>492.38545109180592</v>
      </c>
      <c r="BT483" s="76">
        <f t="shared" ca="1" si="426"/>
        <v>492.38545109180592</v>
      </c>
      <c r="BU483" s="76">
        <f t="shared" ref="BU483:CL483" ca="1" si="427">+BT482*(1-$I483)</f>
        <v>492.38545109180592</v>
      </c>
      <c r="BV483" s="76">
        <f t="shared" ca="1" si="427"/>
        <v>492.38545109180592</v>
      </c>
      <c r="BW483" s="76">
        <f t="shared" ca="1" si="427"/>
        <v>492.38545109180592</v>
      </c>
      <c r="BX483" s="76">
        <f t="shared" ca="1" si="427"/>
        <v>492.38545109180592</v>
      </c>
      <c r="BY483" s="76">
        <f t="shared" ca="1" si="427"/>
        <v>492.38545109180592</v>
      </c>
      <c r="BZ483" s="76">
        <f t="shared" ca="1" si="427"/>
        <v>492.38545109180592</v>
      </c>
      <c r="CA483" s="76">
        <f t="shared" ca="1" si="427"/>
        <v>492.38545109180592</v>
      </c>
      <c r="CB483" s="76">
        <f t="shared" ca="1" si="427"/>
        <v>492.38545109180592</v>
      </c>
      <c r="CC483" s="76">
        <f t="shared" ca="1" si="427"/>
        <v>492.38545109180592</v>
      </c>
      <c r="CD483" s="76">
        <f t="shared" ca="1" si="427"/>
        <v>492.38545109180592</v>
      </c>
      <c r="CE483" s="76">
        <f t="shared" ca="1" si="427"/>
        <v>492.38545109180592</v>
      </c>
      <c r="CF483" s="76">
        <f t="shared" ca="1" si="427"/>
        <v>492.38545109180592</v>
      </c>
      <c r="CG483" s="76">
        <f t="shared" ca="1" si="427"/>
        <v>492.38545109180592</v>
      </c>
      <c r="CH483" s="76">
        <f t="shared" ca="1" si="427"/>
        <v>492.38545109180592</v>
      </c>
      <c r="CI483" s="76">
        <f t="shared" ca="1" si="427"/>
        <v>492.38545109180592</v>
      </c>
      <c r="CJ483" s="76">
        <f t="shared" ca="1" si="427"/>
        <v>492.38545109180592</v>
      </c>
      <c r="CK483" s="76">
        <f t="shared" ca="1" si="427"/>
        <v>492.38545109180592</v>
      </c>
      <c r="CL483" s="76">
        <f t="shared" ca="1" si="427"/>
        <v>492.38545109180592</v>
      </c>
    </row>
    <row r="484" spans="2:90" outlineLevel="2" x14ac:dyDescent="0.4">
      <c r="B484" s="409">
        <f t="shared" si="370"/>
        <v>24</v>
      </c>
      <c r="C484" s="31"/>
      <c r="D484" t="s">
        <v>929</v>
      </c>
      <c r="E484" s="8" t="str">
        <f t="shared" si="368"/>
        <v>484 GROWTHCHURN-PV</v>
      </c>
      <c r="G484" s="31"/>
      <c r="H484" s="16">
        <f t="shared" si="371"/>
        <v>0.9600000000000003</v>
      </c>
      <c r="I484" s="410">
        <v>0.1</v>
      </c>
      <c r="J484" s="73"/>
      <c r="K484" s="15">
        <f t="shared" si="421"/>
        <v>0</v>
      </c>
      <c r="L484" s="15">
        <f t="shared" ca="1" si="421"/>
        <v>443.14690598262536</v>
      </c>
      <c r="M484" s="15">
        <f t="shared" ca="1" si="421"/>
        <v>443.14690598262536</v>
      </c>
      <c r="N484" s="15">
        <f t="shared" ca="1" si="421"/>
        <v>443.14690598262536</v>
      </c>
      <c r="O484" s="15">
        <f t="shared" ca="1" si="421"/>
        <v>443.14690598262536</v>
      </c>
      <c r="P484" s="15">
        <f t="shared" ca="1" si="421"/>
        <v>443.14690598262536</v>
      </c>
      <c r="R484" s="67"/>
      <c r="S484" s="76">
        <f t="shared" si="396"/>
        <v>0</v>
      </c>
      <c r="T484" s="76">
        <f t="shared" si="396"/>
        <v>0</v>
      </c>
      <c r="U484" s="76">
        <f t="shared" si="396"/>
        <v>0</v>
      </c>
      <c r="V484" s="76">
        <f t="shared" si="396"/>
        <v>0</v>
      </c>
      <c r="W484" s="76">
        <f t="shared" si="396"/>
        <v>0</v>
      </c>
      <c r="X484" s="76">
        <f t="shared" si="396"/>
        <v>0</v>
      </c>
      <c r="Y484" s="76">
        <f t="shared" si="396"/>
        <v>0</v>
      </c>
      <c r="Z484" s="76">
        <f t="shared" si="396"/>
        <v>0</v>
      </c>
      <c r="AA484" s="76">
        <f t="shared" si="396"/>
        <v>0</v>
      </c>
      <c r="AB484" s="76">
        <f t="shared" si="396"/>
        <v>0</v>
      </c>
      <c r="AC484" s="76">
        <f t="shared" si="396"/>
        <v>0</v>
      </c>
      <c r="AD484" s="76">
        <f t="shared" si="396"/>
        <v>0</v>
      </c>
      <c r="AE484" s="76">
        <f t="shared" si="396"/>
        <v>0</v>
      </c>
      <c r="AF484" s="76">
        <f t="shared" si="396"/>
        <v>0</v>
      </c>
      <c r="AG484" s="76">
        <f t="shared" si="396"/>
        <v>0</v>
      </c>
      <c r="AH484" s="76">
        <f t="shared" si="396"/>
        <v>0</v>
      </c>
      <c r="AI484" s="76">
        <f t="shared" si="414"/>
        <v>0</v>
      </c>
      <c r="AJ484" s="76">
        <f t="shared" si="414"/>
        <v>0</v>
      </c>
      <c r="AK484" s="76">
        <f t="shared" si="414"/>
        <v>0</v>
      </c>
      <c r="AL484" s="76">
        <f t="shared" si="414"/>
        <v>0</v>
      </c>
      <c r="AM484" s="76">
        <f t="shared" si="414"/>
        <v>0</v>
      </c>
      <c r="AN484" s="76">
        <f t="shared" si="414"/>
        <v>0</v>
      </c>
      <c r="AO484" s="76">
        <f t="shared" si="414"/>
        <v>0</v>
      </c>
      <c r="AP484" s="76">
        <f t="shared" ref="AP484:BU484" ca="1" si="428">+AO483*(1-$I484)</f>
        <v>443.14690598262536</v>
      </c>
      <c r="AQ484" s="76">
        <f t="shared" ca="1" si="428"/>
        <v>443.14690598262536</v>
      </c>
      <c r="AR484" s="76">
        <f t="shared" ca="1" si="428"/>
        <v>443.14690598262536</v>
      </c>
      <c r="AS484" s="76">
        <f t="shared" ca="1" si="428"/>
        <v>443.14690598262536</v>
      </c>
      <c r="AT484" s="76">
        <f t="shared" ca="1" si="428"/>
        <v>443.14690598262536</v>
      </c>
      <c r="AU484" s="76">
        <f t="shared" ca="1" si="428"/>
        <v>443.14690598262536</v>
      </c>
      <c r="AV484" s="76">
        <f t="shared" ca="1" si="428"/>
        <v>443.14690598262536</v>
      </c>
      <c r="AW484" s="76">
        <f t="shared" ca="1" si="428"/>
        <v>443.14690598262536</v>
      </c>
      <c r="AX484" s="76">
        <f t="shared" ca="1" si="428"/>
        <v>443.14690598262536</v>
      </c>
      <c r="AY484" s="76">
        <f t="shared" ca="1" si="428"/>
        <v>443.14690598262536</v>
      </c>
      <c r="AZ484" s="76">
        <f t="shared" ca="1" si="428"/>
        <v>443.14690598262536</v>
      </c>
      <c r="BA484" s="76">
        <f t="shared" ca="1" si="428"/>
        <v>443.14690598262536</v>
      </c>
      <c r="BB484" s="76">
        <f t="shared" ca="1" si="428"/>
        <v>443.14690598262536</v>
      </c>
      <c r="BC484" s="76">
        <f t="shared" ca="1" si="428"/>
        <v>443.14690598262536</v>
      </c>
      <c r="BD484" s="76">
        <f t="shared" ca="1" si="428"/>
        <v>443.14690598262536</v>
      </c>
      <c r="BE484" s="76">
        <f t="shared" ca="1" si="428"/>
        <v>443.14690598262536</v>
      </c>
      <c r="BF484" s="76">
        <f t="shared" ca="1" si="428"/>
        <v>443.14690598262536</v>
      </c>
      <c r="BG484" s="76">
        <f t="shared" ca="1" si="428"/>
        <v>443.14690598262536</v>
      </c>
      <c r="BH484" s="76">
        <f t="shared" ca="1" si="428"/>
        <v>443.14690598262536</v>
      </c>
      <c r="BI484" s="76">
        <f t="shared" ca="1" si="428"/>
        <v>443.14690598262536</v>
      </c>
      <c r="BJ484" s="76">
        <f t="shared" ca="1" si="428"/>
        <v>443.14690598262536</v>
      </c>
      <c r="BK484" s="76">
        <f t="shared" ca="1" si="428"/>
        <v>443.14690598262536</v>
      </c>
      <c r="BL484" s="76">
        <f t="shared" ca="1" si="428"/>
        <v>443.14690598262536</v>
      </c>
      <c r="BM484" s="76">
        <f t="shared" ca="1" si="428"/>
        <v>443.14690598262536</v>
      </c>
      <c r="BN484" s="76">
        <f t="shared" ca="1" si="428"/>
        <v>443.14690598262536</v>
      </c>
      <c r="BO484" s="76">
        <f t="shared" ca="1" si="428"/>
        <v>443.14690598262536</v>
      </c>
      <c r="BP484" s="76">
        <f t="shared" ca="1" si="428"/>
        <v>443.14690598262536</v>
      </c>
      <c r="BQ484" s="76">
        <f t="shared" ca="1" si="428"/>
        <v>443.14690598262536</v>
      </c>
      <c r="BR484" s="76">
        <f t="shared" ca="1" si="428"/>
        <v>443.14690598262536</v>
      </c>
      <c r="BS484" s="76">
        <f t="shared" ca="1" si="428"/>
        <v>443.14690598262536</v>
      </c>
      <c r="BT484" s="76">
        <f t="shared" ca="1" si="428"/>
        <v>443.14690598262536</v>
      </c>
      <c r="BU484" s="76">
        <f t="shared" ca="1" si="428"/>
        <v>443.14690598262536</v>
      </c>
      <c r="BV484" s="76">
        <f t="shared" ref="BV484:CL484" ca="1" si="429">+BU483*(1-$I484)</f>
        <v>443.14690598262536</v>
      </c>
      <c r="BW484" s="76">
        <f t="shared" ca="1" si="429"/>
        <v>443.14690598262536</v>
      </c>
      <c r="BX484" s="76">
        <f t="shared" ca="1" si="429"/>
        <v>443.14690598262536</v>
      </c>
      <c r="BY484" s="76">
        <f t="shared" ca="1" si="429"/>
        <v>443.14690598262536</v>
      </c>
      <c r="BZ484" s="76">
        <f t="shared" ca="1" si="429"/>
        <v>443.14690598262536</v>
      </c>
      <c r="CA484" s="76">
        <f t="shared" ca="1" si="429"/>
        <v>443.14690598262536</v>
      </c>
      <c r="CB484" s="76">
        <f t="shared" ca="1" si="429"/>
        <v>443.14690598262536</v>
      </c>
      <c r="CC484" s="76">
        <f t="shared" ca="1" si="429"/>
        <v>443.14690598262536</v>
      </c>
      <c r="CD484" s="76">
        <f t="shared" ca="1" si="429"/>
        <v>443.14690598262536</v>
      </c>
      <c r="CE484" s="76">
        <f t="shared" ca="1" si="429"/>
        <v>443.14690598262536</v>
      </c>
      <c r="CF484" s="76">
        <f t="shared" ca="1" si="429"/>
        <v>443.14690598262536</v>
      </c>
      <c r="CG484" s="76">
        <f t="shared" ca="1" si="429"/>
        <v>443.14690598262536</v>
      </c>
      <c r="CH484" s="76">
        <f t="shared" ca="1" si="429"/>
        <v>443.14690598262536</v>
      </c>
      <c r="CI484" s="76">
        <f t="shared" ca="1" si="429"/>
        <v>443.14690598262536</v>
      </c>
      <c r="CJ484" s="76">
        <f t="shared" ca="1" si="429"/>
        <v>443.14690598262536</v>
      </c>
      <c r="CK484" s="76">
        <f t="shared" ca="1" si="429"/>
        <v>443.14690598262536</v>
      </c>
      <c r="CL484" s="76">
        <f t="shared" ca="1" si="429"/>
        <v>443.14690598262536</v>
      </c>
    </row>
    <row r="485" spans="2:90" outlineLevel="2" x14ac:dyDescent="0.4">
      <c r="B485" s="141" t="s">
        <v>924</v>
      </c>
      <c r="C485" s="31"/>
      <c r="D485" t="s">
        <v>929</v>
      </c>
      <c r="E485" s="8" t="str">
        <f t="shared" si="368"/>
        <v>485 GROWTHCHURN-PV</v>
      </c>
      <c r="G485" s="31"/>
      <c r="H485" s="16">
        <f t="shared" si="371"/>
        <v>1.0000000000000002</v>
      </c>
      <c r="I485" s="410">
        <v>0.1</v>
      </c>
      <c r="J485" s="73"/>
      <c r="K485" s="250">
        <f t="shared" si="421"/>
        <v>0</v>
      </c>
      <c r="L485" s="250">
        <f t="shared" si="421"/>
        <v>0</v>
      </c>
      <c r="M485" s="250">
        <f t="shared" ca="1" si="421"/>
        <v>5317.7628717915031</v>
      </c>
      <c r="N485" s="250">
        <f t="shared" ca="1" si="421"/>
        <v>10635.525743583003</v>
      </c>
      <c r="O485" s="250">
        <f t="shared" ca="1" si="421"/>
        <v>15953.288615374502</v>
      </c>
      <c r="P485" s="250">
        <f t="shared" ca="1" si="421"/>
        <v>21271.051487166023</v>
      </c>
      <c r="R485" s="67"/>
      <c r="S485" s="408">
        <f t="shared" ref="S485:AP485" si="430">+R484+R485*(1-$I485)</f>
        <v>0</v>
      </c>
      <c r="T485" s="408">
        <f t="shared" si="430"/>
        <v>0</v>
      </c>
      <c r="U485" s="408">
        <f t="shared" si="430"/>
        <v>0</v>
      </c>
      <c r="V485" s="408">
        <f t="shared" si="430"/>
        <v>0</v>
      </c>
      <c r="W485" s="408">
        <f t="shared" si="430"/>
        <v>0</v>
      </c>
      <c r="X485" s="408">
        <f t="shared" si="430"/>
        <v>0</v>
      </c>
      <c r="Y485" s="408">
        <f t="shared" si="430"/>
        <v>0</v>
      </c>
      <c r="Z485" s="408">
        <f t="shared" si="430"/>
        <v>0</v>
      </c>
      <c r="AA485" s="408">
        <f t="shared" si="430"/>
        <v>0</v>
      </c>
      <c r="AB485" s="408">
        <f t="shared" si="430"/>
        <v>0</v>
      </c>
      <c r="AC485" s="408">
        <f t="shared" si="430"/>
        <v>0</v>
      </c>
      <c r="AD485" s="408">
        <f t="shared" si="430"/>
        <v>0</v>
      </c>
      <c r="AE485" s="408">
        <f t="shared" si="430"/>
        <v>0</v>
      </c>
      <c r="AF485" s="408">
        <f t="shared" si="430"/>
        <v>0</v>
      </c>
      <c r="AG485" s="408">
        <f t="shared" si="430"/>
        <v>0</v>
      </c>
      <c r="AH485" s="408">
        <f t="shared" si="430"/>
        <v>0</v>
      </c>
      <c r="AI485" s="408">
        <f t="shared" si="430"/>
        <v>0</v>
      </c>
      <c r="AJ485" s="408">
        <f t="shared" si="430"/>
        <v>0</v>
      </c>
      <c r="AK485" s="408">
        <f t="shared" si="430"/>
        <v>0</v>
      </c>
      <c r="AL485" s="408">
        <f t="shared" si="430"/>
        <v>0</v>
      </c>
      <c r="AM485" s="408">
        <f t="shared" si="430"/>
        <v>0</v>
      </c>
      <c r="AN485" s="408">
        <f t="shared" si="430"/>
        <v>0</v>
      </c>
      <c r="AO485" s="408">
        <f t="shared" si="430"/>
        <v>0</v>
      </c>
      <c r="AP485" s="408">
        <f t="shared" si="430"/>
        <v>0</v>
      </c>
      <c r="AQ485" s="408">
        <f ca="1">+AP484+AP485*(1-$I485)</f>
        <v>443.14690598262536</v>
      </c>
      <c r="AR485" s="408">
        <f t="shared" ref="AR485:BW485" ca="1" si="431">+AQ484+AQ485</f>
        <v>886.29381196525071</v>
      </c>
      <c r="AS485" s="408">
        <f t="shared" ca="1" si="431"/>
        <v>1329.440717947876</v>
      </c>
      <c r="AT485" s="408">
        <f t="shared" ca="1" si="431"/>
        <v>1772.5876239305014</v>
      </c>
      <c r="AU485" s="408">
        <f t="shared" ca="1" si="431"/>
        <v>2215.7345299131266</v>
      </c>
      <c r="AV485" s="408">
        <f t="shared" ca="1" si="431"/>
        <v>2658.881435895752</v>
      </c>
      <c r="AW485" s="408">
        <f t="shared" ca="1" si="431"/>
        <v>3102.0283418783774</v>
      </c>
      <c r="AX485" s="408">
        <f t="shared" ca="1" si="431"/>
        <v>3545.1752478610028</v>
      </c>
      <c r="AY485" s="408">
        <f t="shared" ca="1" si="431"/>
        <v>3988.3221538436283</v>
      </c>
      <c r="AZ485" s="408">
        <f t="shared" ca="1" si="431"/>
        <v>4431.4690598262532</v>
      </c>
      <c r="BA485" s="408">
        <f t="shared" ca="1" si="431"/>
        <v>4874.6159658088782</v>
      </c>
      <c r="BB485" s="408">
        <f t="shared" ca="1" si="431"/>
        <v>5317.7628717915031</v>
      </c>
      <c r="BC485" s="408">
        <f t="shared" ca="1" si="431"/>
        <v>5760.9097777741281</v>
      </c>
      <c r="BD485" s="408">
        <f t="shared" ca="1" si="431"/>
        <v>6204.056683756753</v>
      </c>
      <c r="BE485" s="408">
        <f t="shared" ca="1" si="431"/>
        <v>6647.203589739378</v>
      </c>
      <c r="BF485" s="408">
        <f t="shared" ca="1" si="431"/>
        <v>7090.350495722003</v>
      </c>
      <c r="BG485" s="408">
        <f t="shared" ca="1" si="431"/>
        <v>7533.4974017046279</v>
      </c>
      <c r="BH485" s="408">
        <f t="shared" ca="1" si="431"/>
        <v>7976.6443076872529</v>
      </c>
      <c r="BI485" s="408">
        <f t="shared" ca="1" si="431"/>
        <v>8419.7912136698778</v>
      </c>
      <c r="BJ485" s="408">
        <f t="shared" ca="1" si="431"/>
        <v>8862.9381196525028</v>
      </c>
      <c r="BK485" s="408">
        <f t="shared" ca="1" si="431"/>
        <v>9306.0850256351277</v>
      </c>
      <c r="BL485" s="408">
        <f t="shared" ca="1" si="431"/>
        <v>9749.2319316177527</v>
      </c>
      <c r="BM485" s="408">
        <f t="shared" ca="1" si="431"/>
        <v>10192.378837600378</v>
      </c>
      <c r="BN485" s="408">
        <f t="shared" ca="1" si="431"/>
        <v>10635.525743583003</v>
      </c>
      <c r="BO485" s="408">
        <f t="shared" ca="1" si="431"/>
        <v>11078.672649565628</v>
      </c>
      <c r="BP485" s="408">
        <f t="shared" ca="1" si="431"/>
        <v>11521.819555548253</v>
      </c>
      <c r="BQ485" s="408">
        <f t="shared" ca="1" si="431"/>
        <v>11964.966461530877</v>
      </c>
      <c r="BR485" s="408">
        <f t="shared" ca="1" si="431"/>
        <v>12408.113367513502</v>
      </c>
      <c r="BS485" s="408">
        <f t="shared" ca="1" si="431"/>
        <v>12851.260273496127</v>
      </c>
      <c r="BT485" s="408">
        <f t="shared" ca="1" si="431"/>
        <v>13294.407179478752</v>
      </c>
      <c r="BU485" s="408">
        <f t="shared" ca="1" si="431"/>
        <v>13737.554085461377</v>
      </c>
      <c r="BV485" s="408">
        <f t="shared" ca="1" si="431"/>
        <v>14180.700991444002</v>
      </c>
      <c r="BW485" s="408">
        <f t="shared" ca="1" si="431"/>
        <v>14623.847897426627</v>
      </c>
      <c r="BX485" s="408">
        <f t="shared" ref="BX485:CL485" ca="1" si="432">+BW484+BW485</f>
        <v>15066.994803409252</v>
      </c>
      <c r="BY485" s="408">
        <f t="shared" ca="1" si="432"/>
        <v>15510.141709391877</v>
      </c>
      <c r="BZ485" s="408">
        <f t="shared" ca="1" si="432"/>
        <v>15953.288615374502</v>
      </c>
      <c r="CA485" s="408">
        <f t="shared" ca="1" si="432"/>
        <v>16396.435521357129</v>
      </c>
      <c r="CB485" s="408">
        <f t="shared" ca="1" si="432"/>
        <v>16839.582427339756</v>
      </c>
      <c r="CC485" s="408">
        <f t="shared" ca="1" si="432"/>
        <v>17282.729333322382</v>
      </c>
      <c r="CD485" s="408">
        <f t="shared" ca="1" si="432"/>
        <v>17725.876239305009</v>
      </c>
      <c r="CE485" s="408">
        <f t="shared" ca="1" si="432"/>
        <v>18169.023145287636</v>
      </c>
      <c r="CF485" s="408">
        <f t="shared" ca="1" si="432"/>
        <v>18612.170051270263</v>
      </c>
      <c r="CG485" s="408">
        <f t="shared" ca="1" si="432"/>
        <v>19055.31695725289</v>
      </c>
      <c r="CH485" s="408">
        <f t="shared" ca="1" si="432"/>
        <v>19498.463863235516</v>
      </c>
      <c r="CI485" s="408">
        <f t="shared" ca="1" si="432"/>
        <v>19941.610769218143</v>
      </c>
      <c r="CJ485" s="408">
        <f t="shared" ca="1" si="432"/>
        <v>20384.75767520077</v>
      </c>
      <c r="CK485" s="408">
        <f t="shared" ca="1" si="432"/>
        <v>20827.904581183397</v>
      </c>
      <c r="CL485" s="408">
        <f t="shared" ca="1" si="432"/>
        <v>21271.051487166023</v>
      </c>
    </row>
    <row r="486" spans="2:90" x14ac:dyDescent="0.4">
      <c r="B486" s="124" t="str">
        <f>+"Total "&amp;B448</f>
        <v>Total primary unit</v>
      </c>
      <c r="C486" s="31"/>
      <c r="D486" t="s">
        <v>929</v>
      </c>
      <c r="E486" s="8" t="str">
        <f t="shared" si="368"/>
        <v>486 GROWTHCHURN-PV</v>
      </c>
      <c r="G486" s="31"/>
      <c r="H486" s="31"/>
      <c r="I486" s="73"/>
      <c r="J486" s="73"/>
      <c r="K486" s="38">
        <f t="shared" ca="1" si="421"/>
        <v>35878.523175950009</v>
      </c>
      <c r="L486" s="38">
        <f t="shared" ca="1" si="421"/>
        <v>46011.677846156366</v>
      </c>
      <c r="M486" s="38">
        <f t="shared" ca="1" si="421"/>
        <v>51329.440717947873</v>
      </c>
      <c r="N486" s="38">
        <f t="shared" ca="1" si="421"/>
        <v>56647.203589739365</v>
      </c>
      <c r="O486" s="38">
        <f t="shared" ca="1" si="421"/>
        <v>61964.966461530872</v>
      </c>
      <c r="P486" s="38">
        <f t="shared" ca="1" si="421"/>
        <v>67282.729333322393</v>
      </c>
      <c r="R486" s="67"/>
      <c r="S486" s="234">
        <f t="shared" ref="S486" ca="1" si="433">SUM(S461:S485)</f>
        <v>5000</v>
      </c>
      <c r="T486" s="234">
        <f t="shared" ref="T486:AX486" ca="1" si="434">SUM(T461:T485)</f>
        <v>9500</v>
      </c>
      <c r="U486" s="234">
        <f t="shared" ca="1" si="434"/>
        <v>13550</v>
      </c>
      <c r="V486" s="234">
        <f t="shared" ca="1" si="434"/>
        <v>17195</v>
      </c>
      <c r="W486" s="234">
        <f t="shared" ca="1" si="434"/>
        <v>20475.5</v>
      </c>
      <c r="X486" s="234">
        <f t="shared" ca="1" si="434"/>
        <v>23427.95</v>
      </c>
      <c r="Y486" s="234">
        <f t="shared" ca="1" si="434"/>
        <v>26085.155000000002</v>
      </c>
      <c r="Z486" s="234">
        <f t="shared" ca="1" si="434"/>
        <v>28476.639500000005</v>
      </c>
      <c r="AA486" s="234">
        <f t="shared" ca="1" si="434"/>
        <v>30628.975550000006</v>
      </c>
      <c r="AB486" s="234">
        <f t="shared" ca="1" si="434"/>
        <v>32566.077995000007</v>
      </c>
      <c r="AC486" s="234">
        <f t="shared" ca="1" si="434"/>
        <v>34309.470195500006</v>
      </c>
      <c r="AD486" s="234">
        <f t="shared" ca="1" si="434"/>
        <v>35878.523175950009</v>
      </c>
      <c r="AE486" s="234">
        <f t="shared" ca="1" si="434"/>
        <v>37290.670858355006</v>
      </c>
      <c r="AF486" s="234">
        <f t="shared" ca="1" si="434"/>
        <v>38561.603772519506</v>
      </c>
      <c r="AG486" s="234">
        <f t="shared" ca="1" si="434"/>
        <v>39705.443395267554</v>
      </c>
      <c r="AH486" s="234">
        <f t="shared" ca="1" si="434"/>
        <v>40734.899055740796</v>
      </c>
      <c r="AI486" s="234">
        <f t="shared" ca="1" si="434"/>
        <v>41661.409150166714</v>
      </c>
      <c r="AJ486" s="234">
        <f t="shared" ca="1" si="434"/>
        <v>42495.268235150041</v>
      </c>
      <c r="AK486" s="234">
        <f t="shared" ca="1" si="434"/>
        <v>43245.741411635034</v>
      </c>
      <c r="AL486" s="234">
        <f t="shared" ca="1" si="434"/>
        <v>43921.167270471531</v>
      </c>
      <c r="AM486" s="234">
        <f t="shared" ca="1" si="434"/>
        <v>44529.050543424375</v>
      </c>
      <c r="AN486" s="234">
        <f t="shared" ca="1" si="434"/>
        <v>45076.145489081937</v>
      </c>
      <c r="AO486" s="234">
        <f t="shared" ca="1" si="434"/>
        <v>45568.53094017374</v>
      </c>
      <c r="AP486" s="234">
        <f t="shared" ca="1" si="434"/>
        <v>46011.677846156366</v>
      </c>
      <c r="AQ486" s="234">
        <f t="shared" ca="1" si="434"/>
        <v>46454.824752138993</v>
      </c>
      <c r="AR486" s="234">
        <f t="shared" ca="1" si="434"/>
        <v>46897.97165812162</v>
      </c>
      <c r="AS486" s="234">
        <f t="shared" ca="1" si="434"/>
        <v>47341.118564104239</v>
      </c>
      <c r="AT486" s="234">
        <f t="shared" ca="1" si="434"/>
        <v>47784.265470086866</v>
      </c>
      <c r="AU486" s="234">
        <f t="shared" ca="1" si="434"/>
        <v>48227.412376069493</v>
      </c>
      <c r="AV486" s="234">
        <f t="shared" ca="1" si="434"/>
        <v>48670.55928205212</v>
      </c>
      <c r="AW486" s="234">
        <f t="shared" ca="1" si="434"/>
        <v>49113.706188034746</v>
      </c>
      <c r="AX486" s="234">
        <f t="shared" ca="1" si="434"/>
        <v>49556.853094017366</v>
      </c>
      <c r="AY486" s="234">
        <f t="shared" ref="AY486:CD486" ca="1" si="435">SUM(AY461:AY485)</f>
        <v>49999.999999999993</v>
      </c>
      <c r="AZ486" s="234">
        <f t="shared" ca="1" si="435"/>
        <v>50443.14690598262</v>
      </c>
      <c r="BA486" s="234">
        <f t="shared" ca="1" si="435"/>
        <v>50886.293811965246</v>
      </c>
      <c r="BB486" s="234">
        <f t="shared" ca="1" si="435"/>
        <v>51329.440717947873</v>
      </c>
      <c r="BC486" s="234">
        <f t="shared" ca="1" si="435"/>
        <v>51772.587623930493</v>
      </c>
      <c r="BD486" s="234">
        <f t="shared" ca="1" si="435"/>
        <v>52215.734529913119</v>
      </c>
      <c r="BE486" s="234">
        <f t="shared" ca="1" si="435"/>
        <v>52658.881435895746</v>
      </c>
      <c r="BF486" s="234">
        <f t="shared" ca="1" si="435"/>
        <v>53102.028341878366</v>
      </c>
      <c r="BG486" s="234">
        <f t="shared" ca="1" si="435"/>
        <v>53545.175247860992</v>
      </c>
      <c r="BH486" s="234">
        <f t="shared" ca="1" si="435"/>
        <v>53988.322153843619</v>
      </c>
      <c r="BI486" s="234">
        <f t="shared" ca="1" si="435"/>
        <v>54431.469059826246</v>
      </c>
      <c r="BJ486" s="234">
        <f t="shared" ca="1" si="435"/>
        <v>54874.615965808873</v>
      </c>
      <c r="BK486" s="234">
        <f t="shared" ca="1" si="435"/>
        <v>55317.762871791492</v>
      </c>
      <c r="BL486" s="234">
        <f t="shared" ca="1" si="435"/>
        <v>55760.909777774119</v>
      </c>
      <c r="BM486" s="234">
        <f t="shared" ca="1" si="435"/>
        <v>56204.056683756746</v>
      </c>
      <c r="BN486" s="234">
        <f t="shared" ca="1" si="435"/>
        <v>56647.203589739365</v>
      </c>
      <c r="BO486" s="234">
        <f t="shared" ca="1" si="435"/>
        <v>57090.350495721992</v>
      </c>
      <c r="BP486" s="234">
        <f t="shared" ca="1" si="435"/>
        <v>57533.497401704619</v>
      </c>
      <c r="BQ486" s="234">
        <f t="shared" ca="1" si="435"/>
        <v>57976.644307687246</v>
      </c>
      <c r="BR486" s="234">
        <f t="shared" ca="1" si="435"/>
        <v>58419.791213669872</v>
      </c>
      <c r="BS486" s="234">
        <f t="shared" ca="1" si="435"/>
        <v>58862.938119652492</v>
      </c>
      <c r="BT486" s="234">
        <f t="shared" ca="1" si="435"/>
        <v>59306.085025635119</v>
      </c>
      <c r="BU486" s="234">
        <f t="shared" ca="1" si="435"/>
        <v>59749.231931617745</v>
      </c>
      <c r="BV486" s="234">
        <f t="shared" ca="1" si="435"/>
        <v>60192.378837600365</v>
      </c>
      <c r="BW486" s="234">
        <f t="shared" ca="1" si="435"/>
        <v>60635.525743582992</v>
      </c>
      <c r="BX486" s="234">
        <f t="shared" ca="1" si="435"/>
        <v>61078.672649565618</v>
      </c>
      <c r="BY486" s="234">
        <f t="shared" ca="1" si="435"/>
        <v>61521.819555548245</v>
      </c>
      <c r="BZ486" s="234">
        <f t="shared" ca="1" si="435"/>
        <v>61964.966461530872</v>
      </c>
      <c r="CA486" s="234">
        <f t="shared" ca="1" si="435"/>
        <v>62408.113367513492</v>
      </c>
      <c r="CB486" s="234">
        <f t="shared" ca="1" si="435"/>
        <v>62851.260273496126</v>
      </c>
      <c r="CC486" s="234">
        <f t="shared" ca="1" si="435"/>
        <v>63294.407179478745</v>
      </c>
      <c r="CD486" s="234">
        <f t="shared" ca="1" si="435"/>
        <v>63737.554085461379</v>
      </c>
      <c r="CE486" s="234">
        <f t="shared" ref="CE486:CK486" ca="1" si="436">SUM(CE461:CE485)</f>
        <v>64180.700991443999</v>
      </c>
      <c r="CF486" s="234">
        <f t="shared" ca="1" si="436"/>
        <v>64623.847897426633</v>
      </c>
      <c r="CG486" s="234">
        <f t="shared" ca="1" si="436"/>
        <v>65066.994803409252</v>
      </c>
      <c r="CH486" s="234">
        <f t="shared" ca="1" si="436"/>
        <v>65510.141709391886</v>
      </c>
      <c r="CI486" s="234">
        <f t="shared" ca="1" si="436"/>
        <v>65953.288615374506</v>
      </c>
      <c r="CJ486" s="234">
        <f t="shared" ca="1" si="436"/>
        <v>66396.43552135714</v>
      </c>
      <c r="CK486" s="234">
        <f t="shared" ca="1" si="436"/>
        <v>66839.582427339759</v>
      </c>
      <c r="CL486" s="234">
        <f t="shared" ref="CL486" ca="1" si="437">SUM(CL461:CL485)</f>
        <v>67282.729333322393</v>
      </c>
    </row>
    <row r="487" spans="2:90" x14ac:dyDescent="0.4">
      <c r="B487" s="67"/>
      <c r="C487" s="31"/>
      <c r="D487" t="s">
        <v>929</v>
      </c>
      <c r="E487" s="8" t="str">
        <f t="shared" si="368"/>
        <v>487 GROWTHCHURN-PV</v>
      </c>
      <c r="G487" s="31"/>
      <c r="H487" s="31"/>
      <c r="I487" s="73"/>
      <c r="J487" s="73"/>
      <c r="K487" s="31"/>
      <c r="L487" s="31"/>
      <c r="M487" s="31"/>
      <c r="N487" s="31"/>
      <c r="O487" s="31"/>
      <c r="P487" s="31"/>
      <c r="R487" s="67"/>
      <c r="S487" s="152"/>
      <c r="T487" s="152"/>
      <c r="U487" s="152"/>
      <c r="V487" s="152"/>
      <c r="W487" s="152"/>
      <c r="X487" s="152"/>
      <c r="Y487" s="152"/>
      <c r="Z487" s="152"/>
      <c r="AA487" s="152"/>
      <c r="AB487" s="152"/>
      <c r="AC487" s="152"/>
      <c r="AD487" s="152"/>
      <c r="AE487" s="152"/>
      <c r="AF487" s="152"/>
      <c r="AG487" s="152"/>
      <c r="AH487" s="152"/>
      <c r="AI487" s="152"/>
      <c r="AJ487" s="152"/>
      <c r="AK487" s="152"/>
      <c r="AL487" s="152"/>
      <c r="AM487" s="152"/>
      <c r="AN487" s="152"/>
      <c r="AO487" s="152"/>
      <c r="AP487" s="152"/>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52"/>
      <c r="BP487" s="152"/>
      <c r="BQ487" s="152"/>
      <c r="BR487" s="152"/>
      <c r="BS487" s="152"/>
      <c r="BT487" s="152"/>
      <c r="BU487" s="152"/>
      <c r="BV487" s="152"/>
      <c r="BW487" s="152"/>
      <c r="BX487" s="152"/>
      <c r="BY487" s="152"/>
      <c r="BZ487" s="152"/>
      <c r="CA487" s="152"/>
      <c r="CB487" s="152"/>
      <c r="CC487" s="152"/>
      <c r="CD487" s="152"/>
      <c r="CE487" s="152"/>
      <c r="CF487" s="152"/>
      <c r="CG487" s="152"/>
      <c r="CH487" s="152"/>
      <c r="CI487" s="152"/>
      <c r="CJ487" s="152"/>
      <c r="CK487" s="152"/>
      <c r="CL487" s="152"/>
    </row>
    <row r="488" spans="2:90" x14ac:dyDescent="0.4">
      <c r="B488" s="9" t="str">
        <f>"Revenue - "&amp;B447</f>
        <v>Revenue - (Primary label)</v>
      </c>
      <c r="C488" t="s">
        <v>198</v>
      </c>
      <c r="D488" t="s">
        <v>929</v>
      </c>
      <c r="E488" s="8" t="str">
        <f t="shared" si="368"/>
        <v>488 GROWTHCHURN-PV</v>
      </c>
      <c r="G488" s="31"/>
      <c r="H488" s="31"/>
      <c r="I488" s="73"/>
      <c r="J488" s="33"/>
      <c r="K488" s="33">
        <f t="shared" ref="K488:P488" ca="1" si="438">SUMIF($3:$3,K$2,488:488)</f>
        <v>4267941.3013056004</v>
      </c>
      <c r="L488" s="33">
        <f t="shared" ca="1" si="438"/>
        <v>14049560.990382707</v>
      </c>
      <c r="M488" s="33">
        <f t="shared" ca="1" si="438"/>
        <v>20947604.111591686</v>
      </c>
      <c r="N488" s="33">
        <f t="shared" ca="1" si="438"/>
        <v>27328919.557741486</v>
      </c>
      <c r="O488" s="33">
        <f t="shared" ca="1" si="438"/>
        <v>33710235.003891297</v>
      </c>
      <c r="P488" s="33">
        <f t="shared" ca="1" si="438"/>
        <v>40091550.450041108</v>
      </c>
      <c r="R488" s="67"/>
      <c r="S488" s="77">
        <f t="shared" ref="S488" ca="1" si="439">+SUMPRODUCT($H461:$H485,S461:S485)*S457</f>
        <v>20000</v>
      </c>
      <c r="T488" s="77">
        <f t="shared" ref="T488:AX488" ca="1" si="440">+SUMPRODUCT($H461:$H485,T461:T485)*T457</f>
        <v>56000</v>
      </c>
      <c r="U488" s="77">
        <f t="shared" ca="1" si="440"/>
        <v>104600</v>
      </c>
      <c r="V488" s="77">
        <f t="shared" ca="1" si="440"/>
        <v>162920</v>
      </c>
      <c r="W488" s="77">
        <f t="shared" ca="1" si="440"/>
        <v>228530.00000000003</v>
      </c>
      <c r="X488" s="77">
        <f t="shared" ca="1" si="440"/>
        <v>299388.80000000005</v>
      </c>
      <c r="Y488" s="77">
        <f t="shared" ca="1" si="440"/>
        <v>373790.54000000004</v>
      </c>
      <c r="Z488" s="77">
        <f t="shared" ca="1" si="440"/>
        <v>450318.04400000011</v>
      </c>
      <c r="AA488" s="77">
        <f t="shared" ca="1" si="440"/>
        <v>527802.1418000001</v>
      </c>
      <c r="AB488" s="77">
        <f t="shared" ca="1" si="440"/>
        <v>605286.23960000009</v>
      </c>
      <c r="AC488" s="77">
        <f t="shared" ca="1" si="440"/>
        <v>681995.49642200023</v>
      </c>
      <c r="AD488" s="77">
        <f t="shared" ca="1" si="440"/>
        <v>757310.03948360018</v>
      </c>
      <c r="AE488" s="77">
        <f t="shared" ca="1" si="440"/>
        <v>830741.71896866034</v>
      </c>
      <c r="AF488" s="77">
        <f t="shared" ca="1" si="440"/>
        <v>901913.96216187219</v>
      </c>
      <c r="AG488" s="77">
        <f t="shared" ca="1" si="440"/>
        <v>970544.33952675515</v>
      </c>
      <c r="AH488" s="77">
        <f t="shared" ca="1" si="440"/>
        <v>1036429.5017970429</v>
      </c>
      <c r="AI488" s="77">
        <f t="shared" ca="1" si="440"/>
        <v>1099432.1882180055</v>
      </c>
      <c r="AJ488" s="77">
        <f t="shared" ca="1" si="440"/>
        <v>1159470.042336805</v>
      </c>
      <c r="AK488" s="77">
        <f t="shared" ca="1" si="440"/>
        <v>1216506.0037496646</v>
      </c>
      <c r="AL488" s="77">
        <f t="shared" ca="1" si="440"/>
        <v>1270540.0724565845</v>
      </c>
      <c r="AM488" s="77">
        <f t="shared" ca="1" si="440"/>
        <v>1321602.2673846236</v>
      </c>
      <c r="AN488" s="77">
        <f t="shared" ca="1" si="440"/>
        <v>1369746.6226024891</v>
      </c>
      <c r="AO488" s="77">
        <f t="shared" ca="1" si="440"/>
        <v>1415046.0841029354</v>
      </c>
      <c r="AP488" s="77">
        <f t="shared" ca="1" si="440"/>
        <v>1457588.1870772673</v>
      </c>
      <c r="AQ488" s="77">
        <f t="shared" ca="1" si="440"/>
        <v>1501902.8776755298</v>
      </c>
      <c r="AR488" s="77">
        <f t="shared" ca="1" si="440"/>
        <v>1546217.5682737925</v>
      </c>
      <c r="AS488" s="77">
        <f t="shared" ca="1" si="440"/>
        <v>1590532.258872055</v>
      </c>
      <c r="AT488" s="77">
        <f t="shared" ca="1" si="440"/>
        <v>1634846.9494703175</v>
      </c>
      <c r="AU488" s="77">
        <f t="shared" ca="1" si="440"/>
        <v>1679161.6400685802</v>
      </c>
      <c r="AV488" s="77">
        <f t="shared" ca="1" si="440"/>
        <v>1723476.3306668424</v>
      </c>
      <c r="AW488" s="77">
        <f t="shared" ca="1" si="440"/>
        <v>1767791.0212651051</v>
      </c>
      <c r="AX488" s="77">
        <f t="shared" ca="1" si="440"/>
        <v>1812105.7118633678</v>
      </c>
      <c r="AY488" s="77">
        <f t="shared" ref="AY488:CD488" ca="1" si="441">+SUMPRODUCT($H461:$H485,AY461:AY485)*AY457</f>
        <v>1856420.4024616301</v>
      </c>
      <c r="AZ488" s="77">
        <f t="shared" ca="1" si="441"/>
        <v>1900735.0930598928</v>
      </c>
      <c r="BA488" s="77">
        <f t="shared" ca="1" si="441"/>
        <v>1945049.7836581552</v>
      </c>
      <c r="BB488" s="77">
        <f t="shared" ca="1" si="441"/>
        <v>1989364.4742564177</v>
      </c>
      <c r="BC488" s="77">
        <f t="shared" ca="1" si="441"/>
        <v>2033679.1648546802</v>
      </c>
      <c r="BD488" s="77">
        <f t="shared" ca="1" si="441"/>
        <v>2077993.8554529429</v>
      </c>
      <c r="BE488" s="77">
        <f t="shared" ca="1" si="441"/>
        <v>2122308.5460512056</v>
      </c>
      <c r="BF488" s="77">
        <f t="shared" ca="1" si="441"/>
        <v>2166623.2366494676</v>
      </c>
      <c r="BG488" s="77">
        <f t="shared" ca="1" si="441"/>
        <v>2210937.9272477301</v>
      </c>
      <c r="BH488" s="77">
        <f t="shared" ca="1" si="441"/>
        <v>2255252.6178459926</v>
      </c>
      <c r="BI488" s="77">
        <f t="shared" ca="1" si="441"/>
        <v>2299567.3084442555</v>
      </c>
      <c r="BJ488" s="77">
        <f t="shared" ca="1" si="441"/>
        <v>2343881.999042518</v>
      </c>
      <c r="BK488" s="77">
        <f t="shared" ca="1" si="441"/>
        <v>2388196.68964078</v>
      </c>
      <c r="BL488" s="77">
        <f t="shared" ca="1" si="441"/>
        <v>2432511.3802390429</v>
      </c>
      <c r="BM488" s="77">
        <f t="shared" ca="1" si="441"/>
        <v>2476826.0708373054</v>
      </c>
      <c r="BN488" s="77">
        <f t="shared" ca="1" si="441"/>
        <v>2521140.7614355679</v>
      </c>
      <c r="BO488" s="77">
        <f t="shared" ca="1" si="441"/>
        <v>2565455.4520338299</v>
      </c>
      <c r="BP488" s="77">
        <f t="shared" ca="1" si="441"/>
        <v>2609770.1426320928</v>
      </c>
      <c r="BQ488" s="77">
        <f t="shared" ca="1" si="441"/>
        <v>2654084.8332303553</v>
      </c>
      <c r="BR488" s="77">
        <f t="shared" ca="1" si="441"/>
        <v>2698399.5238286182</v>
      </c>
      <c r="BS488" s="77">
        <f t="shared" ca="1" si="441"/>
        <v>2742714.2144268802</v>
      </c>
      <c r="BT488" s="77">
        <f t="shared" ca="1" si="441"/>
        <v>2787028.9050251427</v>
      </c>
      <c r="BU488" s="77">
        <f t="shared" ca="1" si="441"/>
        <v>2831343.5956234057</v>
      </c>
      <c r="BV488" s="77">
        <f t="shared" ca="1" si="441"/>
        <v>2875658.2862216681</v>
      </c>
      <c r="BW488" s="77">
        <f t="shared" ca="1" si="441"/>
        <v>2919972.9768199306</v>
      </c>
      <c r="BX488" s="77">
        <f t="shared" ca="1" si="441"/>
        <v>2964287.6674181926</v>
      </c>
      <c r="BY488" s="77">
        <f t="shared" ca="1" si="441"/>
        <v>3008602.3580164555</v>
      </c>
      <c r="BZ488" s="77">
        <f t="shared" ca="1" si="441"/>
        <v>3052917.048614718</v>
      </c>
      <c r="CA488" s="77">
        <f t="shared" ca="1" si="441"/>
        <v>3097231.739212981</v>
      </c>
      <c r="CB488" s="77">
        <f t="shared" ca="1" si="441"/>
        <v>3141546.4298112434</v>
      </c>
      <c r="CC488" s="77">
        <f t="shared" ca="1" si="441"/>
        <v>3185861.1204095059</v>
      </c>
      <c r="CD488" s="77">
        <f t="shared" ca="1" si="441"/>
        <v>3230175.8110077688</v>
      </c>
      <c r="CE488" s="77">
        <f t="shared" ref="CE488:CK488" ca="1" si="442">+SUMPRODUCT($H461:$H485,CE461:CE485)*CE457</f>
        <v>3274490.5016060313</v>
      </c>
      <c r="CF488" s="77">
        <f t="shared" ca="1" si="442"/>
        <v>3318805.1922042943</v>
      </c>
      <c r="CG488" s="77">
        <f t="shared" ca="1" si="442"/>
        <v>3363119.8828025567</v>
      </c>
      <c r="CH488" s="77">
        <f t="shared" ca="1" si="442"/>
        <v>3407434.5734008197</v>
      </c>
      <c r="CI488" s="77">
        <f t="shared" ca="1" si="442"/>
        <v>3451749.2639990821</v>
      </c>
      <c r="CJ488" s="77">
        <f t="shared" ca="1" si="442"/>
        <v>3496063.9545973446</v>
      </c>
      <c r="CK488" s="77">
        <f t="shared" ca="1" si="442"/>
        <v>3540378.6451956076</v>
      </c>
      <c r="CL488" s="77">
        <f t="shared" ref="CL488" ca="1" si="443">+SUMPRODUCT($H461:$H485,CL461:CL485)*CL457</f>
        <v>3584693.33579387</v>
      </c>
    </row>
    <row r="489" spans="2:90" x14ac:dyDescent="0.4">
      <c r="B489" s="9"/>
      <c r="C489" s="31"/>
      <c r="D489" t="s">
        <v>929</v>
      </c>
      <c r="E489" s="8" t="str">
        <f t="shared" si="368"/>
        <v>489 GROWTHCHURN-PV</v>
      </c>
      <c r="G489" s="31"/>
      <c r="H489" s="31"/>
      <c r="I489" s="73"/>
      <c r="J489" s="73"/>
      <c r="K489" s="31"/>
      <c r="L489" s="31"/>
      <c r="M489" s="31"/>
      <c r="N489" s="31"/>
      <c r="O489" s="31"/>
      <c r="P489" s="31"/>
      <c r="R489" s="67"/>
      <c r="S489" s="407"/>
      <c r="T489" s="407"/>
      <c r="U489" s="407"/>
      <c r="V489" s="407"/>
      <c r="W489" s="407"/>
      <c r="X489" s="407"/>
      <c r="Y489" s="407"/>
      <c r="Z489" s="407"/>
      <c r="AA489" s="407"/>
      <c r="AB489" s="407"/>
      <c r="AC489" s="407"/>
      <c r="AD489" s="407"/>
      <c r="AE489" s="407"/>
      <c r="AF489" s="407"/>
      <c r="AG489" s="407"/>
      <c r="AH489" s="407"/>
      <c r="AI489" s="407"/>
      <c r="AJ489" s="407"/>
      <c r="AK489" s="407"/>
      <c r="AL489" s="407"/>
      <c r="AM489" s="407"/>
      <c r="AN489" s="407"/>
      <c r="AO489" s="407"/>
      <c r="AP489" s="407"/>
      <c r="AQ489" s="407"/>
      <c r="AR489" s="407"/>
      <c r="AS489" s="407"/>
      <c r="AT489" s="407"/>
      <c r="AU489" s="407"/>
      <c r="AV489" s="407"/>
      <c r="AW489" s="407"/>
      <c r="AX489" s="407"/>
      <c r="AY489" s="407"/>
      <c r="AZ489" s="407"/>
      <c r="BA489" s="407"/>
      <c r="BB489" s="407"/>
      <c r="BC489" s="407"/>
      <c r="BD489" s="407"/>
      <c r="BE489" s="407"/>
      <c r="BF489" s="407"/>
      <c r="BG489" s="407"/>
      <c r="BH489" s="407"/>
      <c r="BI489" s="407"/>
      <c r="BJ489" s="407"/>
      <c r="BK489" s="407"/>
      <c r="BL489" s="407"/>
      <c r="BM489" s="407"/>
      <c r="BN489" s="407"/>
      <c r="BO489" s="407"/>
      <c r="BP489" s="407"/>
      <c r="BQ489" s="407"/>
      <c r="BR489" s="407"/>
      <c r="BS489" s="407"/>
      <c r="BT489" s="407"/>
      <c r="BU489" s="407"/>
      <c r="BV489" s="407"/>
      <c r="BW489" s="407"/>
      <c r="BX489" s="407"/>
      <c r="BY489" s="407"/>
      <c r="BZ489" s="407"/>
      <c r="CA489" s="407"/>
      <c r="CB489" s="407"/>
      <c r="CC489" s="407"/>
      <c r="CD489" s="407"/>
      <c r="CE489" s="407"/>
      <c r="CF489" s="407"/>
      <c r="CG489" s="407"/>
      <c r="CH489" s="407"/>
      <c r="CI489" s="407"/>
      <c r="CJ489" s="407"/>
      <c r="CK489" s="407"/>
      <c r="CL489" s="407"/>
    </row>
    <row r="490" spans="2:90" x14ac:dyDescent="0.4">
      <c r="B490" s="132" t="str">
        <f>B447</f>
        <v>(Primary label)</v>
      </c>
      <c r="D490" t="s">
        <v>929</v>
      </c>
      <c r="E490" s="8" t="str">
        <f t="shared" si="368"/>
        <v>490 GROWTHCHURN-PV</v>
      </c>
      <c r="G490" t="s">
        <v>332</v>
      </c>
      <c r="H490" s="27"/>
      <c r="I490" s="78"/>
      <c r="J490" s="78"/>
      <c r="K490" s="33"/>
      <c r="L490" s="33"/>
      <c r="M490" s="33"/>
      <c r="N490" s="33"/>
      <c r="O490" s="33"/>
      <c r="P490" s="33"/>
      <c r="R490" s="33"/>
      <c r="S490" s="77"/>
      <c r="T490" s="77"/>
      <c r="U490" s="77"/>
      <c r="V490" s="77"/>
      <c r="W490" s="77"/>
      <c r="X490" s="77"/>
      <c r="Y490" s="77"/>
      <c r="Z490" s="77"/>
      <c r="AA490" s="77"/>
      <c r="AB490" s="77"/>
      <c r="AC490" s="77"/>
      <c r="AD490" s="77"/>
      <c r="AE490" s="77"/>
      <c r="AF490" s="77"/>
      <c r="AG490" s="77"/>
      <c r="AH490" s="77"/>
      <c r="AI490" s="77"/>
      <c r="AJ490" s="77"/>
      <c r="AK490" s="77"/>
      <c r="AL490" s="77"/>
      <c r="AM490" s="77"/>
      <c r="AN490" s="77"/>
      <c r="AO490" s="77"/>
      <c r="AP490" s="77"/>
      <c r="AQ490" s="77"/>
      <c r="AR490" s="77"/>
      <c r="AS490" s="77"/>
      <c r="AT490" s="77"/>
      <c r="AU490" s="77"/>
      <c r="AV490" s="77"/>
      <c r="AW490" s="77"/>
      <c r="AX490" s="77"/>
      <c r="AY490" s="77"/>
      <c r="AZ490" s="77"/>
      <c r="BA490" s="77"/>
      <c r="BB490" s="77"/>
      <c r="BC490" s="77"/>
      <c r="BD490" s="77"/>
      <c r="BE490" s="77"/>
      <c r="BF490" s="77"/>
      <c r="BG490" s="77"/>
      <c r="BH490" s="77"/>
      <c r="BI490" s="77"/>
      <c r="BJ490" s="77"/>
      <c r="BK490" s="77"/>
      <c r="BL490" s="77"/>
      <c r="BM490" s="77"/>
      <c r="BN490" s="77"/>
      <c r="BO490" s="77"/>
      <c r="BP490" s="77"/>
      <c r="BQ490" s="77"/>
      <c r="BR490" s="77"/>
      <c r="BS490" s="77"/>
      <c r="BT490" s="77"/>
      <c r="BU490" s="77"/>
      <c r="BV490" s="77"/>
      <c r="BW490" s="77"/>
      <c r="BX490" s="77"/>
      <c r="BY490" s="77"/>
      <c r="BZ490" s="77"/>
      <c r="CA490" s="77"/>
      <c r="CB490" s="77"/>
      <c r="CC490" s="77"/>
      <c r="CD490" s="77"/>
      <c r="CE490" s="77"/>
      <c r="CF490" s="77"/>
      <c r="CG490" s="77"/>
      <c r="CH490" s="77"/>
      <c r="CI490" s="77"/>
      <c r="CJ490" s="77"/>
      <c r="CK490" s="77"/>
      <c r="CL490" s="77"/>
    </row>
    <row r="491" spans="2:90" x14ac:dyDescent="0.4">
      <c r="B491" s="235" t="str">
        <f>IFERROR(SUBSTITUTE(B455,":",""),"no unit")</f>
        <v>Growth curve steady state rev w/ churn</v>
      </c>
      <c r="D491" t="s">
        <v>929</v>
      </c>
      <c r="E491" s="8" t="str">
        <f t="shared" si="368"/>
        <v>491 GROWTHCHURN-PV</v>
      </c>
      <c r="G491" t="s">
        <v>332</v>
      </c>
      <c r="H491" s="27"/>
      <c r="I491" s="78"/>
      <c r="J491" s="78"/>
      <c r="K491" s="33"/>
      <c r="L491" s="33"/>
      <c r="M491" s="33"/>
      <c r="N491" s="33"/>
      <c r="O491" s="33"/>
      <c r="P491" s="33"/>
      <c r="R491" s="33"/>
      <c r="S491" s="77"/>
      <c r="T491" s="77"/>
      <c r="U491" s="77"/>
      <c r="V491" s="77"/>
      <c r="W491" s="77"/>
      <c r="X491" s="77"/>
      <c r="Y491" s="77"/>
      <c r="Z491" s="77"/>
      <c r="AA491" s="77"/>
      <c r="AB491" s="77"/>
      <c r="AC491" s="77"/>
      <c r="AD491" s="77"/>
      <c r="AE491" s="77"/>
      <c r="AF491" s="77"/>
      <c r="AG491" s="77"/>
      <c r="AH491" s="77"/>
      <c r="AI491" s="77"/>
      <c r="AJ491" s="77"/>
      <c r="AK491" s="77"/>
      <c r="AL491" s="77"/>
      <c r="AM491" s="77"/>
      <c r="AN491" s="77"/>
      <c r="AO491" s="77"/>
      <c r="AP491" s="77"/>
      <c r="AQ491" s="77"/>
      <c r="AR491" s="77"/>
      <c r="AS491" s="77"/>
      <c r="AT491" s="77"/>
      <c r="AU491" s="77"/>
      <c r="AV491" s="77"/>
      <c r="AW491" s="77"/>
      <c r="AX491" s="77"/>
      <c r="AY491" s="77"/>
      <c r="AZ491" s="77"/>
      <c r="BA491" s="77"/>
      <c r="BB491" s="77"/>
      <c r="BC491" s="77"/>
      <c r="BD491" s="77"/>
      <c r="BE491" s="77"/>
      <c r="BF491" s="77"/>
      <c r="BG491" s="77"/>
      <c r="BH491" s="77"/>
      <c r="BI491" s="77"/>
      <c r="BJ491" s="77"/>
      <c r="BK491" s="77"/>
      <c r="BL491" s="77"/>
      <c r="BM491" s="77"/>
      <c r="BN491" s="77"/>
      <c r="BO491" s="77"/>
      <c r="BP491" s="77"/>
      <c r="BQ491" s="77"/>
      <c r="BR491" s="77"/>
      <c r="BS491" s="77"/>
      <c r="BT491" s="77"/>
      <c r="BU491" s="77"/>
      <c r="BV491" s="77"/>
      <c r="BW491" s="77"/>
      <c r="BX491" s="77"/>
      <c r="BY491" s="77"/>
      <c r="BZ491" s="77"/>
      <c r="CA491" s="77"/>
      <c r="CB491" s="77"/>
      <c r="CC491" s="77"/>
      <c r="CD491" s="77"/>
      <c r="CE491" s="77"/>
      <c r="CF491" s="77"/>
      <c r="CG491" s="77"/>
      <c r="CH491" s="77"/>
      <c r="CI491" s="77"/>
      <c r="CJ491" s="77"/>
      <c r="CK491" s="77"/>
      <c r="CL491" s="77"/>
    </row>
    <row r="492" spans="2:90" x14ac:dyDescent="0.4">
      <c r="B492" s="132" t="s">
        <v>461</v>
      </c>
      <c r="D492" t="s">
        <v>929</v>
      </c>
      <c r="E492" s="8" t="str">
        <f t="shared" si="368"/>
        <v>492 GROWTHCHURN-PV</v>
      </c>
      <c r="G492" t="s">
        <v>332</v>
      </c>
      <c r="K492" s="53"/>
      <c r="L492" s="53"/>
      <c r="M492" s="53"/>
      <c r="N492" s="53"/>
      <c r="O492" s="53"/>
      <c r="P492" s="53"/>
      <c r="R492" s="24"/>
      <c r="S492" s="207" t="str">
        <f t="shared" ref="S492" si="444">ADDRESS(ROW(S488),COLUMN(S488),2)</f>
        <v>S$488</v>
      </c>
      <c r="T492" s="207" t="str">
        <f t="shared" ref="T492:CD492" si="445">ADDRESS(ROW(T488),COLUMN(T488),2)</f>
        <v>T$488</v>
      </c>
      <c r="U492" s="207" t="str">
        <f t="shared" si="445"/>
        <v>U$488</v>
      </c>
      <c r="V492" s="207" t="str">
        <f t="shared" si="445"/>
        <v>V$488</v>
      </c>
      <c r="W492" s="207" t="str">
        <f t="shared" si="445"/>
        <v>W$488</v>
      </c>
      <c r="X492" s="207" t="str">
        <f t="shared" si="445"/>
        <v>X$488</v>
      </c>
      <c r="Y492" s="207" t="str">
        <f t="shared" si="445"/>
        <v>Y$488</v>
      </c>
      <c r="Z492" s="207" t="str">
        <f t="shared" si="445"/>
        <v>Z$488</v>
      </c>
      <c r="AA492" s="207" t="str">
        <f t="shared" si="445"/>
        <v>AA$488</v>
      </c>
      <c r="AB492" s="207" t="str">
        <f t="shared" si="445"/>
        <v>AB$488</v>
      </c>
      <c r="AC492" s="207" t="str">
        <f t="shared" si="445"/>
        <v>AC$488</v>
      </c>
      <c r="AD492" s="207" t="str">
        <f t="shared" si="445"/>
        <v>AD$488</v>
      </c>
      <c r="AE492" s="207" t="str">
        <f t="shared" si="445"/>
        <v>AE$488</v>
      </c>
      <c r="AF492" s="207" t="str">
        <f t="shared" si="445"/>
        <v>AF$488</v>
      </c>
      <c r="AG492" s="207" t="str">
        <f t="shared" si="445"/>
        <v>AG$488</v>
      </c>
      <c r="AH492" s="207" t="str">
        <f t="shared" si="445"/>
        <v>AH$488</v>
      </c>
      <c r="AI492" s="207" t="str">
        <f t="shared" si="445"/>
        <v>AI$488</v>
      </c>
      <c r="AJ492" s="207" t="str">
        <f t="shared" si="445"/>
        <v>AJ$488</v>
      </c>
      <c r="AK492" s="207" t="str">
        <f t="shared" si="445"/>
        <v>AK$488</v>
      </c>
      <c r="AL492" s="207" t="str">
        <f t="shared" si="445"/>
        <v>AL$488</v>
      </c>
      <c r="AM492" s="207" t="str">
        <f t="shared" si="445"/>
        <v>AM$488</v>
      </c>
      <c r="AN492" s="207" t="str">
        <f t="shared" si="445"/>
        <v>AN$488</v>
      </c>
      <c r="AO492" s="207" t="str">
        <f t="shared" si="445"/>
        <v>AO$488</v>
      </c>
      <c r="AP492" s="207" t="str">
        <f t="shared" si="445"/>
        <v>AP$488</v>
      </c>
      <c r="AQ492" s="207" t="str">
        <f t="shared" si="445"/>
        <v>AQ$488</v>
      </c>
      <c r="AR492" s="207" t="str">
        <f t="shared" si="445"/>
        <v>AR$488</v>
      </c>
      <c r="AS492" s="207" t="str">
        <f t="shared" si="445"/>
        <v>AS$488</v>
      </c>
      <c r="AT492" s="207" t="str">
        <f t="shared" si="445"/>
        <v>AT$488</v>
      </c>
      <c r="AU492" s="207" t="str">
        <f t="shared" si="445"/>
        <v>AU$488</v>
      </c>
      <c r="AV492" s="207" t="str">
        <f t="shared" si="445"/>
        <v>AV$488</v>
      </c>
      <c r="AW492" s="207" t="str">
        <f t="shared" si="445"/>
        <v>AW$488</v>
      </c>
      <c r="AX492" s="207" t="str">
        <f t="shared" si="445"/>
        <v>AX$488</v>
      </c>
      <c r="AY492" s="207" t="str">
        <f t="shared" si="445"/>
        <v>AY$488</v>
      </c>
      <c r="AZ492" s="207" t="str">
        <f t="shared" si="445"/>
        <v>AZ$488</v>
      </c>
      <c r="BA492" s="207" t="str">
        <f t="shared" si="445"/>
        <v>BA$488</v>
      </c>
      <c r="BB492" s="207" t="str">
        <f t="shared" si="445"/>
        <v>BB$488</v>
      </c>
      <c r="BC492" s="207" t="str">
        <f t="shared" si="445"/>
        <v>BC$488</v>
      </c>
      <c r="BD492" s="207" t="str">
        <f t="shared" si="445"/>
        <v>BD$488</v>
      </c>
      <c r="BE492" s="207" t="str">
        <f t="shared" si="445"/>
        <v>BE$488</v>
      </c>
      <c r="BF492" s="207" t="str">
        <f t="shared" si="445"/>
        <v>BF$488</v>
      </c>
      <c r="BG492" s="207" t="str">
        <f t="shared" si="445"/>
        <v>BG$488</v>
      </c>
      <c r="BH492" s="207" t="str">
        <f t="shared" si="445"/>
        <v>BH$488</v>
      </c>
      <c r="BI492" s="207" t="str">
        <f t="shared" si="445"/>
        <v>BI$488</v>
      </c>
      <c r="BJ492" s="207" t="str">
        <f t="shared" si="445"/>
        <v>BJ$488</v>
      </c>
      <c r="BK492" s="207" t="str">
        <f t="shared" si="445"/>
        <v>BK$488</v>
      </c>
      <c r="BL492" s="207" t="str">
        <f t="shared" si="445"/>
        <v>BL$488</v>
      </c>
      <c r="BM492" s="207" t="str">
        <f t="shared" si="445"/>
        <v>BM$488</v>
      </c>
      <c r="BN492" s="207" t="str">
        <f t="shared" si="445"/>
        <v>BN$488</v>
      </c>
      <c r="BO492" s="207" t="str">
        <f t="shared" si="445"/>
        <v>BO$488</v>
      </c>
      <c r="BP492" s="207" t="str">
        <f t="shared" si="445"/>
        <v>BP$488</v>
      </c>
      <c r="BQ492" s="207" t="str">
        <f t="shared" si="445"/>
        <v>BQ$488</v>
      </c>
      <c r="BR492" s="207" t="str">
        <f t="shared" si="445"/>
        <v>BR$488</v>
      </c>
      <c r="BS492" s="207" t="str">
        <f t="shared" si="445"/>
        <v>BS$488</v>
      </c>
      <c r="BT492" s="207" t="str">
        <f t="shared" si="445"/>
        <v>BT$488</v>
      </c>
      <c r="BU492" s="207" t="str">
        <f t="shared" si="445"/>
        <v>BU$488</v>
      </c>
      <c r="BV492" s="207" t="str">
        <f t="shared" si="445"/>
        <v>BV$488</v>
      </c>
      <c r="BW492" s="207" t="str">
        <f t="shared" si="445"/>
        <v>BW$488</v>
      </c>
      <c r="BX492" s="207" t="str">
        <f t="shared" si="445"/>
        <v>BX$488</v>
      </c>
      <c r="BY492" s="207" t="str">
        <f t="shared" si="445"/>
        <v>BY$488</v>
      </c>
      <c r="BZ492" s="207" t="str">
        <f t="shared" si="445"/>
        <v>BZ$488</v>
      </c>
      <c r="CA492" s="207" t="str">
        <f t="shared" si="445"/>
        <v>CA$488</v>
      </c>
      <c r="CB492" s="207" t="str">
        <f t="shared" si="445"/>
        <v>CB$488</v>
      </c>
      <c r="CC492" s="207" t="str">
        <f t="shared" si="445"/>
        <v>CC$488</v>
      </c>
      <c r="CD492" s="207" t="str">
        <f t="shared" si="445"/>
        <v>CD$488</v>
      </c>
      <c r="CE492" s="207" t="str">
        <f t="shared" ref="CE492:CK492" si="446">ADDRESS(ROW(CE488),COLUMN(CE488),2)</f>
        <v>CE$488</v>
      </c>
      <c r="CF492" s="207" t="str">
        <f t="shared" si="446"/>
        <v>CF$488</v>
      </c>
      <c r="CG492" s="207" t="str">
        <f t="shared" si="446"/>
        <v>CG$488</v>
      </c>
      <c r="CH492" s="207" t="str">
        <f t="shared" si="446"/>
        <v>CH$488</v>
      </c>
      <c r="CI492" s="207" t="str">
        <f t="shared" si="446"/>
        <v>CI$488</v>
      </c>
      <c r="CJ492" s="207" t="str">
        <f t="shared" si="446"/>
        <v>CJ$488</v>
      </c>
      <c r="CK492" s="207" t="str">
        <f t="shared" si="446"/>
        <v>CK$488</v>
      </c>
      <c r="CL492" s="207" t="str">
        <f t="shared" ref="CL492" si="447">ADDRESS(ROW(CL488),COLUMN(CL488),2)</f>
        <v>CL$488</v>
      </c>
    </row>
    <row r="493" spans="2:90" x14ac:dyDescent="0.4">
      <c r="B493" s="132" t="s">
        <v>462</v>
      </c>
      <c r="D493" t="s">
        <v>929</v>
      </c>
      <c r="E493" s="8" t="str">
        <f t="shared" si="368"/>
        <v>493 GROWTHCHURN-PV</v>
      </c>
      <c r="G493" t="s">
        <v>332</v>
      </c>
      <c r="K493" s="53"/>
      <c r="L493" s="53"/>
      <c r="M493" s="53"/>
      <c r="N493" s="53"/>
      <c r="O493" s="53"/>
      <c r="P493" s="53"/>
      <c r="R493" s="24"/>
      <c r="S493" s="80" t="str">
        <f t="shared" ref="S493" si="448">S450</f>
        <v>S$13</v>
      </c>
      <c r="T493" s="80" t="str">
        <f t="shared" ref="T493:AX493" si="449">T450</f>
        <v>T$13</v>
      </c>
      <c r="U493" s="80" t="str">
        <f t="shared" si="449"/>
        <v>U$13</v>
      </c>
      <c r="V493" s="80" t="str">
        <f t="shared" si="449"/>
        <v>V$13</v>
      </c>
      <c r="W493" s="80" t="str">
        <f t="shared" si="449"/>
        <v>W$13</v>
      </c>
      <c r="X493" s="80" t="str">
        <f t="shared" si="449"/>
        <v>X$13</v>
      </c>
      <c r="Y493" s="80" t="str">
        <f t="shared" si="449"/>
        <v>Y$13</v>
      </c>
      <c r="Z493" s="80" t="str">
        <f t="shared" si="449"/>
        <v>Z$13</v>
      </c>
      <c r="AA493" s="80" t="str">
        <f t="shared" si="449"/>
        <v>AA$13</v>
      </c>
      <c r="AB493" s="80" t="str">
        <f t="shared" si="449"/>
        <v>AB$13</v>
      </c>
      <c r="AC493" s="80" t="str">
        <f t="shared" si="449"/>
        <v>AC$13</v>
      </c>
      <c r="AD493" s="80" t="str">
        <f t="shared" si="449"/>
        <v>AD$13</v>
      </c>
      <c r="AE493" s="80" t="str">
        <f t="shared" si="449"/>
        <v>AE$13</v>
      </c>
      <c r="AF493" s="80" t="str">
        <f t="shared" si="449"/>
        <v>AF$13</v>
      </c>
      <c r="AG493" s="80" t="str">
        <f t="shared" si="449"/>
        <v>AG$13</v>
      </c>
      <c r="AH493" s="80" t="str">
        <f t="shared" si="449"/>
        <v>AH$13</v>
      </c>
      <c r="AI493" s="80" t="str">
        <f t="shared" si="449"/>
        <v>AI$13</v>
      </c>
      <c r="AJ493" s="80" t="str">
        <f t="shared" si="449"/>
        <v>AJ$13</v>
      </c>
      <c r="AK493" s="80" t="str">
        <f t="shared" si="449"/>
        <v>AK$13</v>
      </c>
      <c r="AL493" s="80" t="str">
        <f t="shared" si="449"/>
        <v>AL$13</v>
      </c>
      <c r="AM493" s="80" t="str">
        <f t="shared" si="449"/>
        <v>AM$13</v>
      </c>
      <c r="AN493" s="80" t="str">
        <f t="shared" si="449"/>
        <v>AN$13</v>
      </c>
      <c r="AO493" s="80" t="str">
        <f t="shared" si="449"/>
        <v>AO$13</v>
      </c>
      <c r="AP493" s="80" t="str">
        <f t="shared" si="449"/>
        <v>AP$13</v>
      </c>
      <c r="AQ493" s="80" t="str">
        <f t="shared" si="449"/>
        <v>AQ$13</v>
      </c>
      <c r="AR493" s="80" t="str">
        <f t="shared" si="449"/>
        <v>AR$13</v>
      </c>
      <c r="AS493" s="80" t="str">
        <f t="shared" si="449"/>
        <v>AS$13</v>
      </c>
      <c r="AT493" s="80" t="str">
        <f t="shared" si="449"/>
        <v>AT$13</v>
      </c>
      <c r="AU493" s="80" t="str">
        <f t="shared" si="449"/>
        <v>AU$13</v>
      </c>
      <c r="AV493" s="80" t="str">
        <f t="shared" si="449"/>
        <v>AV$13</v>
      </c>
      <c r="AW493" s="80" t="str">
        <f t="shared" si="449"/>
        <v>AW$13</v>
      </c>
      <c r="AX493" s="80" t="str">
        <f t="shared" si="449"/>
        <v>AX$13</v>
      </c>
      <c r="AY493" s="80" t="str">
        <f t="shared" ref="AY493:CD493" si="450">AY450</f>
        <v>AY$13</v>
      </c>
      <c r="AZ493" s="80" t="str">
        <f t="shared" si="450"/>
        <v>AZ$13</v>
      </c>
      <c r="BA493" s="80" t="str">
        <f t="shared" si="450"/>
        <v>BA$13</v>
      </c>
      <c r="BB493" s="80" t="str">
        <f t="shared" si="450"/>
        <v>BB$13</v>
      </c>
      <c r="BC493" s="80" t="str">
        <f t="shared" si="450"/>
        <v>BC$13</v>
      </c>
      <c r="BD493" s="80" t="str">
        <f t="shared" si="450"/>
        <v>BD$13</v>
      </c>
      <c r="BE493" s="80" t="str">
        <f t="shared" si="450"/>
        <v>BE$13</v>
      </c>
      <c r="BF493" s="80" t="str">
        <f t="shared" si="450"/>
        <v>BF$13</v>
      </c>
      <c r="BG493" s="80" t="str">
        <f t="shared" si="450"/>
        <v>BG$13</v>
      </c>
      <c r="BH493" s="80" t="str">
        <f t="shared" si="450"/>
        <v>BH$13</v>
      </c>
      <c r="BI493" s="80" t="str">
        <f t="shared" si="450"/>
        <v>BI$13</v>
      </c>
      <c r="BJ493" s="80" t="str">
        <f t="shared" si="450"/>
        <v>BJ$13</v>
      </c>
      <c r="BK493" s="80" t="str">
        <f t="shared" si="450"/>
        <v>BK$13</v>
      </c>
      <c r="BL493" s="80" t="str">
        <f t="shared" si="450"/>
        <v>BL$13</v>
      </c>
      <c r="BM493" s="80" t="str">
        <f t="shared" si="450"/>
        <v>BM$13</v>
      </c>
      <c r="BN493" s="80" t="str">
        <f t="shared" si="450"/>
        <v>BN$13</v>
      </c>
      <c r="BO493" s="80" t="str">
        <f t="shared" si="450"/>
        <v>BO$13</v>
      </c>
      <c r="BP493" s="80" t="str">
        <f t="shared" si="450"/>
        <v>BP$13</v>
      </c>
      <c r="BQ493" s="80" t="str">
        <f t="shared" si="450"/>
        <v>BQ$13</v>
      </c>
      <c r="BR493" s="80" t="str">
        <f t="shared" si="450"/>
        <v>BR$13</v>
      </c>
      <c r="BS493" s="80" t="str">
        <f t="shared" si="450"/>
        <v>BS$13</v>
      </c>
      <c r="BT493" s="80" t="str">
        <f t="shared" si="450"/>
        <v>BT$13</v>
      </c>
      <c r="BU493" s="80" t="str">
        <f t="shared" si="450"/>
        <v>BU$13</v>
      </c>
      <c r="BV493" s="80" t="str">
        <f t="shared" si="450"/>
        <v>BV$13</v>
      </c>
      <c r="BW493" s="80" t="str">
        <f t="shared" si="450"/>
        <v>BW$13</v>
      </c>
      <c r="BX493" s="80" t="str">
        <f t="shared" si="450"/>
        <v>BX$13</v>
      </c>
      <c r="BY493" s="80" t="str">
        <f t="shared" si="450"/>
        <v>BY$13</v>
      </c>
      <c r="BZ493" s="80" t="str">
        <f t="shared" si="450"/>
        <v>BZ$13</v>
      </c>
      <c r="CA493" s="80" t="str">
        <f t="shared" si="450"/>
        <v>CA$13</v>
      </c>
      <c r="CB493" s="80" t="str">
        <f t="shared" si="450"/>
        <v>CB$13</v>
      </c>
      <c r="CC493" s="80" t="str">
        <f t="shared" si="450"/>
        <v>CC$13</v>
      </c>
      <c r="CD493" s="80" t="str">
        <f t="shared" si="450"/>
        <v>CD$13</v>
      </c>
      <c r="CE493" s="80" t="str">
        <f t="shared" ref="CE493:CK493" si="451">CE450</f>
        <v>CE$13</v>
      </c>
      <c r="CF493" s="80" t="str">
        <f t="shared" si="451"/>
        <v>CF$13</v>
      </c>
      <c r="CG493" s="80" t="str">
        <f t="shared" si="451"/>
        <v>CG$13</v>
      </c>
      <c r="CH493" s="80" t="str">
        <f t="shared" si="451"/>
        <v>CH$13</v>
      </c>
      <c r="CI493" s="80" t="str">
        <f t="shared" si="451"/>
        <v>CI$13</v>
      </c>
      <c r="CJ493" s="80" t="str">
        <f t="shared" si="451"/>
        <v>CJ$13</v>
      </c>
      <c r="CK493" s="80" t="str">
        <f t="shared" si="451"/>
        <v>CK$13</v>
      </c>
      <c r="CL493" s="80" t="str">
        <f t="shared" ref="CL493" si="452">CL450</f>
        <v>CL$13</v>
      </c>
    </row>
    <row r="494" spans="2:90" x14ac:dyDescent="0.4">
      <c r="B494" s="132" t="str">
        <f>B451</f>
        <v>(Secondary label)</v>
      </c>
      <c r="D494" t="s">
        <v>929</v>
      </c>
      <c r="E494" s="8" t="str">
        <f t="shared" si="368"/>
        <v>494 GROWTHCHURN-PV</v>
      </c>
      <c r="G494" t="s">
        <v>332</v>
      </c>
      <c r="H494" s="12"/>
      <c r="I494" s="60"/>
      <c r="J494" s="60"/>
      <c r="K494" s="15"/>
      <c r="L494" s="15"/>
      <c r="M494" s="15"/>
      <c r="N494" s="15"/>
      <c r="O494" s="15"/>
      <c r="P494" s="15"/>
      <c r="R494" s="15"/>
    </row>
    <row r="495" spans="2:90" x14ac:dyDescent="0.4">
      <c r="B495" s="132" t="s">
        <v>489</v>
      </c>
      <c r="D495" t="s">
        <v>929</v>
      </c>
      <c r="E495" s="8" t="str">
        <f t="shared" si="368"/>
        <v>495 GROWTHCHURN-PV</v>
      </c>
      <c r="G495" t="s">
        <v>332</v>
      </c>
      <c r="H495" s="12"/>
      <c r="I495" s="60"/>
      <c r="J495" s="60"/>
      <c r="K495" s="15"/>
      <c r="L495" s="15"/>
      <c r="M495" s="15"/>
      <c r="N495" s="15"/>
      <c r="O495" s="15"/>
      <c r="P495" s="15"/>
      <c r="R495" s="15"/>
    </row>
    <row r="496" spans="2:90" x14ac:dyDescent="0.4">
      <c r="B496" s="132" t="s">
        <v>463</v>
      </c>
      <c r="D496" t="s">
        <v>929</v>
      </c>
      <c r="E496" s="8" t="str">
        <f t="shared" si="368"/>
        <v>496 GROWTHCHURN-PV</v>
      </c>
      <c r="G496" t="s">
        <v>332</v>
      </c>
      <c r="H496" s="12"/>
      <c r="I496" s="60"/>
      <c r="J496" s="60"/>
      <c r="K496" s="15"/>
      <c r="L496" s="15"/>
      <c r="M496" s="15"/>
      <c r="N496" s="15"/>
      <c r="O496" s="15"/>
      <c r="P496" s="15"/>
      <c r="R496" s="15"/>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c r="AY496" s="76"/>
      <c r="AZ496" s="76"/>
      <c r="BA496" s="76"/>
      <c r="BB496" s="76"/>
      <c r="BC496" s="76"/>
      <c r="BD496" s="76"/>
      <c r="BE496" s="76"/>
      <c r="BF496" s="76"/>
      <c r="BG496" s="76"/>
      <c r="BH496" s="76"/>
      <c r="BI496" s="76"/>
      <c r="BJ496" s="76"/>
      <c r="BK496" s="76"/>
      <c r="BL496" s="76"/>
      <c r="BM496" s="76"/>
      <c r="BN496" s="76"/>
      <c r="BO496" s="76"/>
      <c r="BP496" s="76"/>
      <c r="BQ496" s="76"/>
      <c r="BR496" s="76"/>
      <c r="BS496" s="76"/>
      <c r="BT496" s="76"/>
      <c r="BU496" s="76"/>
      <c r="BV496" s="76"/>
      <c r="BW496" s="76"/>
      <c r="BX496" s="76"/>
      <c r="BY496" s="76"/>
      <c r="BZ496" s="76"/>
      <c r="CA496" s="76"/>
      <c r="CB496" s="76"/>
      <c r="CC496" s="76"/>
      <c r="CD496" s="76"/>
      <c r="CE496" s="76"/>
      <c r="CF496" s="76"/>
      <c r="CG496" s="76"/>
      <c r="CH496" s="76"/>
      <c r="CI496" s="76"/>
      <c r="CJ496" s="76"/>
      <c r="CK496" s="76"/>
      <c r="CL496" s="76"/>
    </row>
    <row r="497" spans="2:90" x14ac:dyDescent="0.4">
      <c r="B497" s="132" t="s">
        <v>464</v>
      </c>
      <c r="D497" t="s">
        <v>929</v>
      </c>
      <c r="E497" s="8" t="str">
        <f t="shared" si="368"/>
        <v>497 GROWTHCHURN-PV</v>
      </c>
      <c r="G497" t="s">
        <v>332</v>
      </c>
      <c r="H497" s="12"/>
      <c r="I497" s="60"/>
      <c r="J497" s="60"/>
      <c r="K497" s="15"/>
      <c r="L497" s="15"/>
      <c r="M497" s="15"/>
      <c r="N497" s="15"/>
      <c r="O497" s="15"/>
      <c r="P497" s="15"/>
      <c r="R497" s="15"/>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row>
    <row r="498" spans="2:90" x14ac:dyDescent="0.4">
      <c r="B498" s="171" t="s">
        <v>490</v>
      </c>
      <c r="E498" s="8"/>
      <c r="H498" s="170"/>
      <c r="I498" s="172"/>
      <c r="J498" s="172"/>
      <c r="K498" s="193"/>
      <c r="L498" s="193"/>
      <c r="M498" s="193"/>
      <c r="N498" s="193"/>
      <c r="O498" s="193"/>
      <c r="P498" s="193"/>
      <c r="R498" s="194"/>
      <c r="S498" s="170"/>
      <c r="T498" s="170"/>
      <c r="U498" s="170"/>
      <c r="V498" s="170"/>
      <c r="W498" s="170"/>
      <c r="X498" s="170"/>
      <c r="Y498" s="170"/>
      <c r="Z498" s="170"/>
      <c r="AA498" s="170"/>
      <c r="AB498" s="170"/>
      <c r="AC498" s="170"/>
      <c r="AD498" s="170"/>
      <c r="AE498" s="170"/>
      <c r="AF498" s="170"/>
      <c r="AG498" s="170"/>
      <c r="AH498" s="170"/>
      <c r="AI498" s="170"/>
      <c r="AJ498" s="170"/>
      <c r="AK498" s="170"/>
      <c r="AL498" s="170"/>
      <c r="AM498" s="170"/>
      <c r="AN498" s="170"/>
      <c r="AO498" s="170"/>
      <c r="AP498" s="170"/>
      <c r="AQ498" s="170"/>
      <c r="AR498" s="170"/>
      <c r="AS498" s="170"/>
      <c r="AT498" s="170"/>
      <c r="AU498" s="170"/>
      <c r="AV498" s="170"/>
      <c r="AW498" s="170"/>
      <c r="AX498" s="170"/>
      <c r="AY498" s="170"/>
      <c r="AZ498" s="170"/>
      <c r="BA498" s="170"/>
      <c r="BB498" s="170"/>
      <c r="BC498" s="170"/>
      <c r="BD498" s="170"/>
      <c r="BE498" s="170"/>
      <c r="BF498" s="170"/>
      <c r="BG498" s="170"/>
      <c r="BH498" s="170"/>
      <c r="BI498" s="170"/>
      <c r="BJ498" s="170"/>
      <c r="BK498" s="170"/>
      <c r="BL498" s="170"/>
      <c r="BM498" s="170"/>
      <c r="BN498" s="170"/>
      <c r="BO498" s="170"/>
      <c r="BP498" s="170"/>
      <c r="BQ498" s="170"/>
      <c r="BR498" s="170"/>
      <c r="BS498" s="170"/>
      <c r="BT498" s="170"/>
      <c r="BU498" s="170"/>
      <c r="BV498" s="170"/>
      <c r="BW498" s="170"/>
      <c r="BX498" s="170"/>
      <c r="BY498" s="170"/>
      <c r="BZ498" s="170"/>
      <c r="CA498" s="170"/>
      <c r="CB498" s="170"/>
      <c r="CC498" s="170"/>
      <c r="CD498" s="170"/>
      <c r="CE498" s="170"/>
      <c r="CF498" s="170"/>
      <c r="CG498" s="170"/>
      <c r="CH498" s="170"/>
      <c r="CI498" s="170"/>
      <c r="CJ498" s="170"/>
      <c r="CK498" s="170"/>
      <c r="CL498" s="170"/>
    </row>
    <row r="499" spans="2:90" x14ac:dyDescent="0.4">
      <c r="B499" s="171" t="s">
        <v>492</v>
      </c>
      <c r="E499" s="8"/>
      <c r="H499" s="170"/>
      <c r="I499" s="172"/>
      <c r="J499" s="172"/>
      <c r="K499" s="193"/>
      <c r="L499" s="193"/>
      <c r="M499" s="193"/>
      <c r="N499" s="193"/>
      <c r="O499" s="193"/>
      <c r="P499" s="193"/>
      <c r="R499" s="194"/>
      <c r="S499" s="170"/>
      <c r="T499" s="170"/>
      <c r="U499" s="170"/>
      <c r="V499" s="170"/>
      <c r="W499" s="170"/>
      <c r="X499" s="170"/>
      <c r="Y499" s="170"/>
      <c r="Z499" s="170"/>
      <c r="AA499" s="170"/>
      <c r="AB499" s="170"/>
      <c r="AC499" s="170"/>
      <c r="AD499" s="170"/>
      <c r="AE499" s="170"/>
      <c r="AF499" s="170"/>
      <c r="AG499" s="170"/>
      <c r="AH499" s="170"/>
      <c r="AI499" s="170"/>
      <c r="AJ499" s="170"/>
      <c r="AK499" s="170"/>
      <c r="AL499" s="170"/>
      <c r="AM499" s="170"/>
      <c r="AN499" s="170"/>
      <c r="AO499" s="170"/>
      <c r="AP499" s="170"/>
      <c r="AQ499" s="170"/>
      <c r="AR499" s="170"/>
      <c r="AS499" s="170"/>
      <c r="AT499" s="170"/>
      <c r="AU499" s="170"/>
      <c r="AV499" s="170"/>
      <c r="AW499" s="170"/>
      <c r="AX499" s="170"/>
      <c r="AY499" s="170"/>
      <c r="AZ499" s="170"/>
      <c r="BA499" s="170"/>
      <c r="BB499" s="170"/>
      <c r="BC499" s="170"/>
      <c r="BD499" s="170"/>
      <c r="BE499" s="170"/>
      <c r="BF499" s="170"/>
      <c r="BG499" s="170"/>
      <c r="BH499" s="170"/>
      <c r="BI499" s="170"/>
      <c r="BJ499" s="170"/>
      <c r="BK499" s="170"/>
      <c r="BL499" s="170"/>
      <c r="BM499" s="170"/>
      <c r="BN499" s="170"/>
      <c r="BO499" s="170"/>
      <c r="BP499" s="170"/>
      <c r="BQ499" s="170"/>
      <c r="BR499" s="170"/>
      <c r="BS499" s="170"/>
      <c r="BT499" s="170"/>
      <c r="BU499" s="170"/>
      <c r="BV499" s="170"/>
      <c r="BW499" s="170"/>
      <c r="BX499" s="170"/>
      <c r="BY499" s="170"/>
      <c r="BZ499" s="170"/>
      <c r="CA499" s="170"/>
      <c r="CB499" s="170"/>
      <c r="CC499" s="170"/>
      <c r="CD499" s="170"/>
      <c r="CE499" s="170"/>
      <c r="CF499" s="170"/>
      <c r="CG499" s="170"/>
      <c r="CH499" s="170"/>
      <c r="CI499" s="170"/>
      <c r="CJ499" s="170"/>
      <c r="CK499" s="170"/>
      <c r="CL499" s="170"/>
    </row>
    <row r="500" spans="2:90" x14ac:dyDescent="0.4">
      <c r="B500" s="171" t="s">
        <v>461</v>
      </c>
      <c r="E500" s="8"/>
      <c r="H500" s="170"/>
      <c r="I500" s="172"/>
      <c r="J500" s="172"/>
      <c r="K500" s="193"/>
      <c r="L500" s="193"/>
      <c r="M500" s="193"/>
      <c r="N500" s="193"/>
      <c r="O500" s="193"/>
      <c r="P500" s="193"/>
      <c r="R500" s="194"/>
      <c r="S500" s="195" t="str">
        <f t="shared" ref="S500:AX500" si="453">S$16</f>
        <v>S$12</v>
      </c>
      <c r="T500" s="195" t="str">
        <f t="shared" si="453"/>
        <v>T$12</v>
      </c>
      <c r="U500" s="195" t="str">
        <f t="shared" si="453"/>
        <v>U$12</v>
      </c>
      <c r="V500" s="195" t="str">
        <f t="shared" si="453"/>
        <v>V$12</v>
      </c>
      <c r="W500" s="195" t="str">
        <f t="shared" si="453"/>
        <v>W$12</v>
      </c>
      <c r="X500" s="195" t="str">
        <f t="shared" si="453"/>
        <v>X$12</v>
      </c>
      <c r="Y500" s="195" t="str">
        <f t="shared" si="453"/>
        <v>Y$12</v>
      </c>
      <c r="Z500" s="195" t="str">
        <f t="shared" si="453"/>
        <v>Z$12</v>
      </c>
      <c r="AA500" s="195" t="str">
        <f t="shared" si="453"/>
        <v>AA$12</v>
      </c>
      <c r="AB500" s="195" t="str">
        <f t="shared" si="453"/>
        <v>AB$12</v>
      </c>
      <c r="AC500" s="195" t="str">
        <f t="shared" si="453"/>
        <v>AC$12</v>
      </c>
      <c r="AD500" s="195" t="str">
        <f t="shared" si="453"/>
        <v>AD$12</v>
      </c>
      <c r="AE500" s="195" t="str">
        <f t="shared" si="453"/>
        <v>AE$12</v>
      </c>
      <c r="AF500" s="195" t="str">
        <f t="shared" si="453"/>
        <v>AF$12</v>
      </c>
      <c r="AG500" s="195" t="str">
        <f t="shared" si="453"/>
        <v>AG$12</v>
      </c>
      <c r="AH500" s="195" t="str">
        <f t="shared" si="453"/>
        <v>AH$12</v>
      </c>
      <c r="AI500" s="195" t="str">
        <f t="shared" si="453"/>
        <v>AI$12</v>
      </c>
      <c r="AJ500" s="195" t="str">
        <f t="shared" si="453"/>
        <v>AJ$12</v>
      </c>
      <c r="AK500" s="195" t="str">
        <f t="shared" si="453"/>
        <v>AK$12</v>
      </c>
      <c r="AL500" s="195" t="str">
        <f t="shared" si="453"/>
        <v>AL$12</v>
      </c>
      <c r="AM500" s="195" t="str">
        <f t="shared" si="453"/>
        <v>AM$12</v>
      </c>
      <c r="AN500" s="195" t="str">
        <f t="shared" si="453"/>
        <v>AN$12</v>
      </c>
      <c r="AO500" s="195" t="str">
        <f t="shared" si="453"/>
        <v>AO$12</v>
      </c>
      <c r="AP500" s="195" t="str">
        <f t="shared" si="453"/>
        <v>AP$12</v>
      </c>
      <c r="AQ500" s="195" t="str">
        <f t="shared" si="453"/>
        <v>AQ$12</v>
      </c>
      <c r="AR500" s="195" t="str">
        <f t="shared" si="453"/>
        <v>AR$12</v>
      </c>
      <c r="AS500" s="195" t="str">
        <f t="shared" si="453"/>
        <v>AS$12</v>
      </c>
      <c r="AT500" s="195" t="str">
        <f t="shared" si="453"/>
        <v>AT$12</v>
      </c>
      <c r="AU500" s="195" t="str">
        <f t="shared" si="453"/>
        <v>AU$12</v>
      </c>
      <c r="AV500" s="195" t="str">
        <f t="shared" si="453"/>
        <v>AV$12</v>
      </c>
      <c r="AW500" s="195" t="str">
        <f t="shared" si="453"/>
        <v>AW$12</v>
      </c>
      <c r="AX500" s="195" t="str">
        <f t="shared" si="453"/>
        <v>AX$12</v>
      </c>
      <c r="AY500" s="195" t="str">
        <f t="shared" ref="AY500:CD500" si="454">AY$16</f>
        <v>AY$12</v>
      </c>
      <c r="AZ500" s="195" t="str">
        <f t="shared" si="454"/>
        <v>AZ$12</v>
      </c>
      <c r="BA500" s="195" t="str">
        <f t="shared" si="454"/>
        <v>BA$12</v>
      </c>
      <c r="BB500" s="195" t="str">
        <f t="shared" si="454"/>
        <v>BB$12</v>
      </c>
      <c r="BC500" s="195" t="str">
        <f t="shared" si="454"/>
        <v>BC$12</v>
      </c>
      <c r="BD500" s="195" t="str">
        <f t="shared" si="454"/>
        <v>BD$12</v>
      </c>
      <c r="BE500" s="195" t="str">
        <f t="shared" si="454"/>
        <v>BE$12</v>
      </c>
      <c r="BF500" s="195" t="str">
        <f t="shared" si="454"/>
        <v>BF$12</v>
      </c>
      <c r="BG500" s="195" t="str">
        <f t="shared" si="454"/>
        <v>BG$12</v>
      </c>
      <c r="BH500" s="195" t="str">
        <f t="shared" si="454"/>
        <v>BH$12</v>
      </c>
      <c r="BI500" s="195" t="str">
        <f t="shared" si="454"/>
        <v>BI$12</v>
      </c>
      <c r="BJ500" s="195" t="str">
        <f t="shared" si="454"/>
        <v>BJ$12</v>
      </c>
      <c r="BK500" s="195" t="str">
        <f t="shared" si="454"/>
        <v>BK$12</v>
      </c>
      <c r="BL500" s="195" t="str">
        <f t="shared" si="454"/>
        <v>BL$12</v>
      </c>
      <c r="BM500" s="195" t="str">
        <f t="shared" si="454"/>
        <v>BM$12</v>
      </c>
      <c r="BN500" s="195" t="str">
        <f t="shared" si="454"/>
        <v>BN$12</v>
      </c>
      <c r="BO500" s="195" t="str">
        <f t="shared" si="454"/>
        <v>BO$12</v>
      </c>
      <c r="BP500" s="195" t="str">
        <f t="shared" si="454"/>
        <v>BP$12</v>
      </c>
      <c r="BQ500" s="195" t="str">
        <f t="shared" si="454"/>
        <v>BQ$12</v>
      </c>
      <c r="BR500" s="195" t="str">
        <f t="shared" si="454"/>
        <v>BR$12</v>
      </c>
      <c r="BS500" s="195" t="str">
        <f t="shared" si="454"/>
        <v>BS$12</v>
      </c>
      <c r="BT500" s="195" t="str">
        <f t="shared" si="454"/>
        <v>BT$12</v>
      </c>
      <c r="BU500" s="195" t="str">
        <f t="shared" si="454"/>
        <v>BU$12</v>
      </c>
      <c r="BV500" s="195" t="str">
        <f t="shared" si="454"/>
        <v>BV$12</v>
      </c>
      <c r="BW500" s="195" t="str">
        <f t="shared" si="454"/>
        <v>BW$12</v>
      </c>
      <c r="BX500" s="195" t="str">
        <f t="shared" si="454"/>
        <v>BX$12</v>
      </c>
      <c r="BY500" s="195" t="str">
        <f t="shared" si="454"/>
        <v>BY$12</v>
      </c>
      <c r="BZ500" s="195" t="str">
        <f t="shared" si="454"/>
        <v>BZ$12</v>
      </c>
      <c r="CA500" s="195" t="str">
        <f t="shared" si="454"/>
        <v>CA$12</v>
      </c>
      <c r="CB500" s="195" t="str">
        <f t="shared" si="454"/>
        <v>CB$12</v>
      </c>
      <c r="CC500" s="195" t="str">
        <f t="shared" si="454"/>
        <v>CC$12</v>
      </c>
      <c r="CD500" s="195" t="str">
        <f t="shared" si="454"/>
        <v>CD$12</v>
      </c>
      <c r="CE500" s="195" t="str">
        <f t="shared" ref="CE500:CL500" si="455">CE$16</f>
        <v>CE$12</v>
      </c>
      <c r="CF500" s="195" t="str">
        <f t="shared" si="455"/>
        <v>CF$12</v>
      </c>
      <c r="CG500" s="195" t="str">
        <f t="shared" si="455"/>
        <v>CG$12</v>
      </c>
      <c r="CH500" s="195" t="str">
        <f t="shared" si="455"/>
        <v>CH$12</v>
      </c>
      <c r="CI500" s="195" t="str">
        <f t="shared" si="455"/>
        <v>CI$12</v>
      </c>
      <c r="CJ500" s="195" t="str">
        <f t="shared" si="455"/>
        <v>CJ$12</v>
      </c>
      <c r="CK500" s="195" t="str">
        <f t="shared" si="455"/>
        <v>CK$12</v>
      </c>
      <c r="CL500" s="195" t="str">
        <f t="shared" si="455"/>
        <v>CL$12</v>
      </c>
    </row>
    <row r="501" spans="2:90" x14ac:dyDescent="0.4">
      <c r="B501" s="171" t="s">
        <v>462</v>
      </c>
      <c r="E501" s="8"/>
      <c r="H501" s="196"/>
      <c r="I501" s="197"/>
      <c r="J501" s="197"/>
      <c r="K501" s="198"/>
      <c r="L501" s="198"/>
      <c r="M501" s="198"/>
      <c r="N501" s="198"/>
      <c r="O501" s="198"/>
      <c r="P501" s="198"/>
      <c r="R501" s="198"/>
      <c r="S501" s="195" t="str">
        <f t="shared" ref="S501:AX501" si="456">S$17</f>
        <v>S$13</v>
      </c>
      <c r="T501" s="195" t="str">
        <f t="shared" si="456"/>
        <v>T$13</v>
      </c>
      <c r="U501" s="195" t="str">
        <f t="shared" si="456"/>
        <v>U$13</v>
      </c>
      <c r="V501" s="195" t="str">
        <f t="shared" si="456"/>
        <v>V$13</v>
      </c>
      <c r="W501" s="195" t="str">
        <f t="shared" si="456"/>
        <v>W$13</v>
      </c>
      <c r="X501" s="195" t="str">
        <f t="shared" si="456"/>
        <v>X$13</v>
      </c>
      <c r="Y501" s="195" t="str">
        <f t="shared" si="456"/>
        <v>Y$13</v>
      </c>
      <c r="Z501" s="195" t="str">
        <f t="shared" si="456"/>
        <v>Z$13</v>
      </c>
      <c r="AA501" s="195" t="str">
        <f t="shared" si="456"/>
        <v>AA$13</v>
      </c>
      <c r="AB501" s="195" t="str">
        <f t="shared" si="456"/>
        <v>AB$13</v>
      </c>
      <c r="AC501" s="195" t="str">
        <f t="shared" si="456"/>
        <v>AC$13</v>
      </c>
      <c r="AD501" s="195" t="str">
        <f t="shared" si="456"/>
        <v>AD$13</v>
      </c>
      <c r="AE501" s="195" t="str">
        <f t="shared" si="456"/>
        <v>AE$13</v>
      </c>
      <c r="AF501" s="195" t="str">
        <f t="shared" si="456"/>
        <v>AF$13</v>
      </c>
      <c r="AG501" s="195" t="str">
        <f t="shared" si="456"/>
        <v>AG$13</v>
      </c>
      <c r="AH501" s="195" t="str">
        <f t="shared" si="456"/>
        <v>AH$13</v>
      </c>
      <c r="AI501" s="195" t="str">
        <f t="shared" si="456"/>
        <v>AI$13</v>
      </c>
      <c r="AJ501" s="195" t="str">
        <f t="shared" si="456"/>
        <v>AJ$13</v>
      </c>
      <c r="AK501" s="195" t="str">
        <f t="shared" si="456"/>
        <v>AK$13</v>
      </c>
      <c r="AL501" s="195" t="str">
        <f t="shared" si="456"/>
        <v>AL$13</v>
      </c>
      <c r="AM501" s="195" t="str">
        <f t="shared" si="456"/>
        <v>AM$13</v>
      </c>
      <c r="AN501" s="195" t="str">
        <f t="shared" si="456"/>
        <v>AN$13</v>
      </c>
      <c r="AO501" s="195" t="str">
        <f t="shared" si="456"/>
        <v>AO$13</v>
      </c>
      <c r="AP501" s="195" t="str">
        <f t="shared" si="456"/>
        <v>AP$13</v>
      </c>
      <c r="AQ501" s="195" t="str">
        <f t="shared" si="456"/>
        <v>AQ$13</v>
      </c>
      <c r="AR501" s="195" t="str">
        <f t="shared" si="456"/>
        <v>AR$13</v>
      </c>
      <c r="AS501" s="195" t="str">
        <f t="shared" si="456"/>
        <v>AS$13</v>
      </c>
      <c r="AT501" s="195" t="str">
        <f t="shared" si="456"/>
        <v>AT$13</v>
      </c>
      <c r="AU501" s="195" t="str">
        <f t="shared" si="456"/>
        <v>AU$13</v>
      </c>
      <c r="AV501" s="195" t="str">
        <f t="shared" si="456"/>
        <v>AV$13</v>
      </c>
      <c r="AW501" s="195" t="str">
        <f t="shared" si="456"/>
        <v>AW$13</v>
      </c>
      <c r="AX501" s="195" t="str">
        <f t="shared" si="456"/>
        <v>AX$13</v>
      </c>
      <c r="AY501" s="195" t="str">
        <f t="shared" ref="AY501:CD501" si="457">AY$17</f>
        <v>AY$13</v>
      </c>
      <c r="AZ501" s="195" t="str">
        <f t="shared" si="457"/>
        <v>AZ$13</v>
      </c>
      <c r="BA501" s="195" t="str">
        <f t="shared" si="457"/>
        <v>BA$13</v>
      </c>
      <c r="BB501" s="195" t="str">
        <f t="shared" si="457"/>
        <v>BB$13</v>
      </c>
      <c r="BC501" s="195" t="str">
        <f t="shared" si="457"/>
        <v>BC$13</v>
      </c>
      <c r="BD501" s="195" t="str">
        <f t="shared" si="457"/>
        <v>BD$13</v>
      </c>
      <c r="BE501" s="195" t="str">
        <f t="shared" si="457"/>
        <v>BE$13</v>
      </c>
      <c r="BF501" s="195" t="str">
        <f t="shared" si="457"/>
        <v>BF$13</v>
      </c>
      <c r="BG501" s="195" t="str">
        <f t="shared" si="457"/>
        <v>BG$13</v>
      </c>
      <c r="BH501" s="195" t="str">
        <f t="shared" si="457"/>
        <v>BH$13</v>
      </c>
      <c r="BI501" s="195" t="str">
        <f t="shared" si="457"/>
        <v>BI$13</v>
      </c>
      <c r="BJ501" s="195" t="str">
        <f t="shared" si="457"/>
        <v>BJ$13</v>
      </c>
      <c r="BK501" s="195" t="str">
        <f t="shared" si="457"/>
        <v>BK$13</v>
      </c>
      <c r="BL501" s="195" t="str">
        <f t="shared" si="457"/>
        <v>BL$13</v>
      </c>
      <c r="BM501" s="195" t="str">
        <f t="shared" si="457"/>
        <v>BM$13</v>
      </c>
      <c r="BN501" s="195" t="str">
        <f t="shared" si="457"/>
        <v>BN$13</v>
      </c>
      <c r="BO501" s="195" t="str">
        <f t="shared" si="457"/>
        <v>BO$13</v>
      </c>
      <c r="BP501" s="195" t="str">
        <f t="shared" si="457"/>
        <v>BP$13</v>
      </c>
      <c r="BQ501" s="195" t="str">
        <f t="shared" si="457"/>
        <v>BQ$13</v>
      </c>
      <c r="BR501" s="195" t="str">
        <f t="shared" si="457"/>
        <v>BR$13</v>
      </c>
      <c r="BS501" s="195" t="str">
        <f t="shared" si="457"/>
        <v>BS$13</v>
      </c>
      <c r="BT501" s="195" t="str">
        <f t="shared" si="457"/>
        <v>BT$13</v>
      </c>
      <c r="BU501" s="195" t="str">
        <f t="shared" si="457"/>
        <v>BU$13</v>
      </c>
      <c r="BV501" s="195" t="str">
        <f t="shared" si="457"/>
        <v>BV$13</v>
      </c>
      <c r="BW501" s="195" t="str">
        <f t="shared" si="457"/>
        <v>BW$13</v>
      </c>
      <c r="BX501" s="195" t="str">
        <f t="shared" si="457"/>
        <v>BX$13</v>
      </c>
      <c r="BY501" s="195" t="str">
        <f t="shared" si="457"/>
        <v>BY$13</v>
      </c>
      <c r="BZ501" s="195" t="str">
        <f t="shared" si="457"/>
        <v>BZ$13</v>
      </c>
      <c r="CA501" s="195" t="str">
        <f t="shared" si="457"/>
        <v>CA$13</v>
      </c>
      <c r="CB501" s="195" t="str">
        <f t="shared" si="457"/>
        <v>CB$13</v>
      </c>
      <c r="CC501" s="195" t="str">
        <f t="shared" si="457"/>
        <v>CC$13</v>
      </c>
      <c r="CD501" s="195" t="str">
        <f t="shared" si="457"/>
        <v>CD$13</v>
      </c>
      <c r="CE501" s="195" t="str">
        <f t="shared" ref="CE501:CL501" si="458">CE$17</f>
        <v>CE$13</v>
      </c>
      <c r="CF501" s="195" t="str">
        <f t="shared" si="458"/>
        <v>CF$13</v>
      </c>
      <c r="CG501" s="195" t="str">
        <f t="shared" si="458"/>
        <v>CG$13</v>
      </c>
      <c r="CH501" s="195" t="str">
        <f t="shared" si="458"/>
        <v>CH$13</v>
      </c>
      <c r="CI501" s="195" t="str">
        <f t="shared" si="458"/>
        <v>CI$13</v>
      </c>
      <c r="CJ501" s="195" t="str">
        <f t="shared" si="458"/>
        <v>CJ$13</v>
      </c>
      <c r="CK501" s="195" t="str">
        <f t="shared" si="458"/>
        <v>CK$13</v>
      </c>
      <c r="CL501" s="195" t="str">
        <f t="shared" si="458"/>
        <v>CL$13</v>
      </c>
    </row>
    <row r="502" spans="2:90" x14ac:dyDescent="0.4">
      <c r="B502" s="171" t="s">
        <v>491</v>
      </c>
      <c r="E502" s="8"/>
      <c r="H502" s="196"/>
      <c r="I502" s="197"/>
      <c r="J502" s="197"/>
      <c r="K502" s="198"/>
      <c r="L502" s="198"/>
      <c r="M502" s="198"/>
      <c r="N502" s="198"/>
      <c r="O502" s="198"/>
      <c r="P502" s="198"/>
      <c r="R502" s="198"/>
      <c r="S502" s="186"/>
      <c r="T502" s="186"/>
      <c r="U502" s="186"/>
      <c r="V502" s="186"/>
      <c r="W502" s="186"/>
      <c r="X502" s="186"/>
      <c r="Y502" s="186"/>
      <c r="Z502" s="186"/>
      <c r="AA502" s="186"/>
      <c r="AB502" s="186"/>
      <c r="AC502" s="186"/>
      <c r="AD502" s="186"/>
      <c r="AE502" s="186"/>
      <c r="AF502" s="186"/>
      <c r="AG502" s="186"/>
      <c r="AH502" s="186"/>
      <c r="AI502" s="186"/>
      <c r="AJ502" s="186"/>
      <c r="AK502" s="186"/>
      <c r="AL502" s="186"/>
      <c r="AM502" s="186"/>
      <c r="AN502" s="186"/>
      <c r="AO502" s="186"/>
      <c r="AP502" s="186"/>
      <c r="AQ502" s="186"/>
      <c r="AR502" s="186"/>
      <c r="AS502" s="186"/>
      <c r="AT502" s="186"/>
      <c r="AU502" s="186"/>
      <c r="AV502" s="186"/>
      <c r="AW502" s="186"/>
      <c r="AX502" s="186"/>
      <c r="AY502" s="186"/>
      <c r="AZ502" s="186"/>
      <c r="BA502" s="186"/>
      <c r="BB502" s="186"/>
      <c r="BC502" s="186"/>
      <c r="BD502" s="186"/>
      <c r="BE502" s="186"/>
      <c r="BF502" s="186"/>
      <c r="BG502" s="186"/>
      <c r="BH502" s="186"/>
      <c r="BI502" s="186"/>
      <c r="BJ502" s="186"/>
      <c r="BK502" s="186"/>
      <c r="BL502" s="186"/>
      <c r="BM502" s="186"/>
      <c r="BN502" s="186"/>
      <c r="BO502" s="186"/>
      <c r="BP502" s="186"/>
      <c r="BQ502" s="186"/>
      <c r="BR502" s="186"/>
      <c r="BS502" s="186"/>
      <c r="BT502" s="186"/>
      <c r="BU502" s="186"/>
      <c r="BV502" s="186"/>
      <c r="BW502" s="186"/>
      <c r="BX502" s="186"/>
      <c r="BY502" s="186"/>
      <c r="BZ502" s="186"/>
      <c r="CA502" s="186"/>
      <c r="CB502" s="186"/>
      <c r="CC502" s="186"/>
      <c r="CD502" s="186"/>
      <c r="CE502" s="186"/>
      <c r="CF502" s="186"/>
      <c r="CG502" s="186"/>
      <c r="CH502" s="186"/>
      <c r="CI502" s="186"/>
      <c r="CJ502" s="186"/>
      <c r="CK502" s="186"/>
      <c r="CL502" s="186"/>
    </row>
    <row r="503" spans="2:90" x14ac:dyDescent="0.4">
      <c r="B503" s="171" t="s">
        <v>505</v>
      </c>
      <c r="E503" s="8"/>
      <c r="H503" s="196"/>
      <c r="I503" s="197"/>
      <c r="J503" s="197"/>
      <c r="K503" s="198"/>
      <c r="L503" s="198"/>
      <c r="M503" s="198"/>
      <c r="N503" s="198"/>
      <c r="O503" s="198"/>
      <c r="P503" s="198"/>
      <c r="R503" s="198"/>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c r="AQ503" s="186"/>
      <c r="AR503" s="186"/>
      <c r="AS503" s="186"/>
      <c r="AT503" s="186"/>
      <c r="AU503" s="186"/>
      <c r="AV503" s="186"/>
      <c r="AW503" s="186"/>
      <c r="AX503" s="186"/>
      <c r="AY503" s="186"/>
      <c r="AZ503" s="186"/>
      <c r="BA503" s="186"/>
      <c r="BB503" s="186"/>
      <c r="BC503" s="186"/>
      <c r="BD503" s="186"/>
      <c r="BE503" s="186"/>
      <c r="BF503" s="186"/>
      <c r="BG503" s="186"/>
      <c r="BH503" s="186"/>
      <c r="BI503" s="186"/>
      <c r="BJ503" s="186"/>
      <c r="BK503" s="186"/>
      <c r="BL503" s="186"/>
      <c r="BM503" s="186"/>
      <c r="BN503" s="186"/>
      <c r="BO503" s="186"/>
      <c r="BP503" s="186"/>
      <c r="BQ503" s="186"/>
      <c r="BR503" s="186"/>
      <c r="BS503" s="186"/>
      <c r="BT503" s="186"/>
      <c r="BU503" s="186"/>
      <c r="BV503" s="186"/>
      <c r="BW503" s="186"/>
      <c r="BX503" s="186"/>
      <c r="BY503" s="186"/>
      <c r="BZ503" s="186"/>
      <c r="CA503" s="186"/>
      <c r="CB503" s="186"/>
      <c r="CC503" s="186"/>
      <c r="CD503" s="186"/>
      <c r="CE503" s="186"/>
      <c r="CF503" s="186"/>
      <c r="CG503" s="186"/>
      <c r="CH503" s="186"/>
      <c r="CI503" s="186"/>
      <c r="CJ503" s="186"/>
      <c r="CK503" s="186"/>
      <c r="CL503" s="186"/>
    </row>
    <row r="504" spans="2:90" x14ac:dyDescent="0.4">
      <c r="B504" s="171" t="s">
        <v>463</v>
      </c>
      <c r="E504" s="8"/>
      <c r="H504" s="196"/>
      <c r="I504" s="197"/>
      <c r="J504" s="197"/>
      <c r="K504" s="198"/>
      <c r="L504" s="198"/>
      <c r="M504" s="198"/>
      <c r="N504" s="198"/>
      <c r="O504" s="198"/>
      <c r="P504" s="198"/>
      <c r="R504" s="198"/>
      <c r="S504" s="186" t="str">
        <f t="shared" ref="S504:AX504" si="459">S$18</f>
        <v>S$14</v>
      </c>
      <c r="T504" s="186" t="str">
        <f t="shared" si="459"/>
        <v>T$14</v>
      </c>
      <c r="U504" s="186" t="str">
        <f t="shared" si="459"/>
        <v>U$14</v>
      </c>
      <c r="V504" s="186" t="str">
        <f t="shared" si="459"/>
        <v>V$14</v>
      </c>
      <c r="W504" s="186" t="str">
        <f t="shared" si="459"/>
        <v>W$14</v>
      </c>
      <c r="X504" s="186" t="str">
        <f t="shared" si="459"/>
        <v>X$14</v>
      </c>
      <c r="Y504" s="186" t="str">
        <f t="shared" si="459"/>
        <v>Y$14</v>
      </c>
      <c r="Z504" s="186" t="str">
        <f t="shared" si="459"/>
        <v>Z$14</v>
      </c>
      <c r="AA504" s="186" t="str">
        <f t="shared" si="459"/>
        <v>AA$14</v>
      </c>
      <c r="AB504" s="186" t="str">
        <f t="shared" si="459"/>
        <v>AB$14</v>
      </c>
      <c r="AC504" s="186" t="str">
        <f t="shared" si="459"/>
        <v>AC$14</v>
      </c>
      <c r="AD504" s="186" t="str">
        <f t="shared" si="459"/>
        <v>AD$14</v>
      </c>
      <c r="AE504" s="186" t="str">
        <f t="shared" si="459"/>
        <v>AE$14</v>
      </c>
      <c r="AF504" s="186" t="str">
        <f t="shared" si="459"/>
        <v>AF$14</v>
      </c>
      <c r="AG504" s="186" t="str">
        <f t="shared" si="459"/>
        <v>AG$14</v>
      </c>
      <c r="AH504" s="186" t="str">
        <f t="shared" si="459"/>
        <v>AH$14</v>
      </c>
      <c r="AI504" s="186" t="str">
        <f t="shared" si="459"/>
        <v>AI$14</v>
      </c>
      <c r="AJ504" s="186" t="str">
        <f t="shared" si="459"/>
        <v>AJ$14</v>
      </c>
      <c r="AK504" s="186" t="str">
        <f t="shared" si="459"/>
        <v>AK$14</v>
      </c>
      <c r="AL504" s="186" t="str">
        <f t="shared" si="459"/>
        <v>AL$14</v>
      </c>
      <c r="AM504" s="186" t="str">
        <f t="shared" si="459"/>
        <v>AM$14</v>
      </c>
      <c r="AN504" s="186" t="str">
        <f t="shared" si="459"/>
        <v>AN$14</v>
      </c>
      <c r="AO504" s="186" t="str">
        <f t="shared" si="459"/>
        <v>AO$14</v>
      </c>
      <c r="AP504" s="186" t="str">
        <f t="shared" si="459"/>
        <v>AP$14</v>
      </c>
      <c r="AQ504" s="186" t="str">
        <f t="shared" si="459"/>
        <v>AQ$14</v>
      </c>
      <c r="AR504" s="186" t="str">
        <f t="shared" si="459"/>
        <v>AR$14</v>
      </c>
      <c r="AS504" s="186" t="str">
        <f t="shared" si="459"/>
        <v>AS$14</v>
      </c>
      <c r="AT504" s="186" t="str">
        <f t="shared" si="459"/>
        <v>AT$14</v>
      </c>
      <c r="AU504" s="186" t="str">
        <f t="shared" si="459"/>
        <v>AU$14</v>
      </c>
      <c r="AV504" s="186" t="str">
        <f t="shared" si="459"/>
        <v>AV$14</v>
      </c>
      <c r="AW504" s="186" t="str">
        <f t="shared" si="459"/>
        <v>AW$14</v>
      </c>
      <c r="AX504" s="186" t="str">
        <f t="shared" si="459"/>
        <v>AX$14</v>
      </c>
      <c r="AY504" s="186" t="str">
        <f t="shared" ref="AY504:CD504" si="460">AY$18</f>
        <v>AY$14</v>
      </c>
      <c r="AZ504" s="186" t="str">
        <f t="shared" si="460"/>
        <v>AZ$14</v>
      </c>
      <c r="BA504" s="186" t="str">
        <f t="shared" si="460"/>
        <v>BA$14</v>
      </c>
      <c r="BB504" s="186" t="str">
        <f t="shared" si="460"/>
        <v>BB$14</v>
      </c>
      <c r="BC504" s="186" t="str">
        <f t="shared" si="460"/>
        <v>BC$14</v>
      </c>
      <c r="BD504" s="186" t="str">
        <f t="shared" si="460"/>
        <v>BD$14</v>
      </c>
      <c r="BE504" s="186" t="str">
        <f t="shared" si="460"/>
        <v>BE$14</v>
      </c>
      <c r="BF504" s="186" t="str">
        <f t="shared" si="460"/>
        <v>BF$14</v>
      </c>
      <c r="BG504" s="186" t="str">
        <f t="shared" si="460"/>
        <v>BG$14</v>
      </c>
      <c r="BH504" s="186" t="str">
        <f t="shared" si="460"/>
        <v>BH$14</v>
      </c>
      <c r="BI504" s="186" t="str">
        <f t="shared" si="460"/>
        <v>BI$14</v>
      </c>
      <c r="BJ504" s="186" t="str">
        <f t="shared" si="460"/>
        <v>BJ$14</v>
      </c>
      <c r="BK504" s="186" t="str">
        <f t="shared" si="460"/>
        <v>BK$14</v>
      </c>
      <c r="BL504" s="186" t="str">
        <f t="shared" si="460"/>
        <v>BL$14</v>
      </c>
      <c r="BM504" s="186" t="str">
        <f t="shared" si="460"/>
        <v>BM$14</v>
      </c>
      <c r="BN504" s="186" t="str">
        <f t="shared" si="460"/>
        <v>BN$14</v>
      </c>
      <c r="BO504" s="186" t="str">
        <f t="shared" si="460"/>
        <v>BO$14</v>
      </c>
      <c r="BP504" s="186" t="str">
        <f t="shared" si="460"/>
        <v>BP$14</v>
      </c>
      <c r="BQ504" s="186" t="str">
        <f t="shared" si="460"/>
        <v>BQ$14</v>
      </c>
      <c r="BR504" s="186" t="str">
        <f t="shared" si="460"/>
        <v>BR$14</v>
      </c>
      <c r="BS504" s="186" t="str">
        <f t="shared" si="460"/>
        <v>BS$14</v>
      </c>
      <c r="BT504" s="186" t="str">
        <f t="shared" si="460"/>
        <v>BT$14</v>
      </c>
      <c r="BU504" s="186" t="str">
        <f t="shared" si="460"/>
        <v>BU$14</v>
      </c>
      <c r="BV504" s="186" t="str">
        <f t="shared" si="460"/>
        <v>BV$14</v>
      </c>
      <c r="BW504" s="186" t="str">
        <f t="shared" si="460"/>
        <v>BW$14</v>
      </c>
      <c r="BX504" s="186" t="str">
        <f t="shared" si="460"/>
        <v>BX$14</v>
      </c>
      <c r="BY504" s="186" t="str">
        <f t="shared" si="460"/>
        <v>BY$14</v>
      </c>
      <c r="BZ504" s="186" t="str">
        <f t="shared" si="460"/>
        <v>BZ$14</v>
      </c>
      <c r="CA504" s="186" t="str">
        <f t="shared" si="460"/>
        <v>CA$14</v>
      </c>
      <c r="CB504" s="186" t="str">
        <f t="shared" si="460"/>
        <v>CB$14</v>
      </c>
      <c r="CC504" s="186" t="str">
        <f t="shared" si="460"/>
        <v>CC$14</v>
      </c>
      <c r="CD504" s="186" t="str">
        <f t="shared" si="460"/>
        <v>CD$14</v>
      </c>
      <c r="CE504" s="186" t="str">
        <f t="shared" ref="CE504:CL504" si="461">CE$18</f>
        <v>CE$14</v>
      </c>
      <c r="CF504" s="186" t="str">
        <f t="shared" si="461"/>
        <v>CF$14</v>
      </c>
      <c r="CG504" s="186" t="str">
        <f t="shared" si="461"/>
        <v>CG$14</v>
      </c>
      <c r="CH504" s="186" t="str">
        <f t="shared" si="461"/>
        <v>CH$14</v>
      </c>
      <c r="CI504" s="186" t="str">
        <f t="shared" si="461"/>
        <v>CI$14</v>
      </c>
      <c r="CJ504" s="186" t="str">
        <f t="shared" si="461"/>
        <v>CJ$14</v>
      </c>
      <c r="CK504" s="186" t="str">
        <f t="shared" si="461"/>
        <v>CK$14</v>
      </c>
      <c r="CL504" s="186" t="str">
        <f t="shared" si="461"/>
        <v>CL$14</v>
      </c>
    </row>
    <row r="505" spans="2:90" x14ac:dyDescent="0.4">
      <c r="B505" s="171" t="s">
        <v>464</v>
      </c>
      <c r="E505" s="8"/>
      <c r="H505" s="196"/>
      <c r="I505" s="197"/>
      <c r="J505" s="197"/>
      <c r="K505" s="198"/>
      <c r="L505" s="198"/>
      <c r="M505" s="198"/>
      <c r="N505" s="198"/>
      <c r="O505" s="198"/>
      <c r="P505" s="198"/>
      <c r="R505" s="198"/>
      <c r="S505" s="186" t="str">
        <f t="shared" ref="S505:AX505" si="462">S$19</f>
        <v>S$15</v>
      </c>
      <c r="T505" s="186" t="str">
        <f t="shared" si="462"/>
        <v>T$15</v>
      </c>
      <c r="U505" s="186" t="str">
        <f t="shared" si="462"/>
        <v>U$15</v>
      </c>
      <c r="V505" s="186" t="str">
        <f t="shared" si="462"/>
        <v>V$15</v>
      </c>
      <c r="W505" s="186" t="str">
        <f t="shared" si="462"/>
        <v>W$15</v>
      </c>
      <c r="X505" s="186" t="str">
        <f t="shared" si="462"/>
        <v>X$15</v>
      </c>
      <c r="Y505" s="186" t="str">
        <f t="shared" si="462"/>
        <v>Y$15</v>
      </c>
      <c r="Z505" s="186" t="str">
        <f t="shared" si="462"/>
        <v>Z$15</v>
      </c>
      <c r="AA505" s="186" t="str">
        <f t="shared" si="462"/>
        <v>AA$15</v>
      </c>
      <c r="AB505" s="186" t="str">
        <f t="shared" si="462"/>
        <v>AB$15</v>
      </c>
      <c r="AC505" s="186" t="str">
        <f t="shared" si="462"/>
        <v>AC$15</v>
      </c>
      <c r="AD505" s="186" t="str">
        <f t="shared" si="462"/>
        <v>AD$15</v>
      </c>
      <c r="AE505" s="186" t="str">
        <f t="shared" si="462"/>
        <v>AE$15</v>
      </c>
      <c r="AF505" s="186" t="str">
        <f t="shared" si="462"/>
        <v>AF$15</v>
      </c>
      <c r="AG505" s="186" t="str">
        <f t="shared" si="462"/>
        <v>AG$15</v>
      </c>
      <c r="AH505" s="186" t="str">
        <f t="shared" si="462"/>
        <v>AH$15</v>
      </c>
      <c r="AI505" s="186" t="str">
        <f t="shared" si="462"/>
        <v>AI$15</v>
      </c>
      <c r="AJ505" s="186" t="str">
        <f t="shared" si="462"/>
        <v>AJ$15</v>
      </c>
      <c r="AK505" s="186" t="str">
        <f t="shared" si="462"/>
        <v>AK$15</v>
      </c>
      <c r="AL505" s="186" t="str">
        <f t="shared" si="462"/>
        <v>AL$15</v>
      </c>
      <c r="AM505" s="186" t="str">
        <f t="shared" si="462"/>
        <v>AM$15</v>
      </c>
      <c r="AN505" s="186" t="str">
        <f t="shared" si="462"/>
        <v>AN$15</v>
      </c>
      <c r="AO505" s="186" t="str">
        <f t="shared" si="462"/>
        <v>AO$15</v>
      </c>
      <c r="AP505" s="186" t="str">
        <f t="shared" si="462"/>
        <v>AP$15</v>
      </c>
      <c r="AQ505" s="186" t="str">
        <f t="shared" si="462"/>
        <v>AQ$15</v>
      </c>
      <c r="AR505" s="186" t="str">
        <f t="shared" si="462"/>
        <v>AR$15</v>
      </c>
      <c r="AS505" s="186" t="str">
        <f t="shared" si="462"/>
        <v>AS$15</v>
      </c>
      <c r="AT505" s="186" t="str">
        <f t="shared" si="462"/>
        <v>AT$15</v>
      </c>
      <c r="AU505" s="186" t="str">
        <f t="shared" si="462"/>
        <v>AU$15</v>
      </c>
      <c r="AV505" s="186" t="str">
        <f t="shared" si="462"/>
        <v>AV$15</v>
      </c>
      <c r="AW505" s="186" t="str">
        <f t="shared" si="462"/>
        <v>AW$15</v>
      </c>
      <c r="AX505" s="186" t="str">
        <f t="shared" si="462"/>
        <v>AX$15</v>
      </c>
      <c r="AY505" s="186" t="str">
        <f t="shared" ref="AY505:CD505" si="463">AY$19</f>
        <v>AY$15</v>
      </c>
      <c r="AZ505" s="186" t="str">
        <f t="shared" si="463"/>
        <v>AZ$15</v>
      </c>
      <c r="BA505" s="186" t="str">
        <f t="shared" si="463"/>
        <v>BA$15</v>
      </c>
      <c r="BB505" s="186" t="str">
        <f t="shared" si="463"/>
        <v>BB$15</v>
      </c>
      <c r="BC505" s="186" t="str">
        <f t="shared" si="463"/>
        <v>BC$15</v>
      </c>
      <c r="BD505" s="186" t="str">
        <f t="shared" si="463"/>
        <v>BD$15</v>
      </c>
      <c r="BE505" s="186" t="str">
        <f t="shared" si="463"/>
        <v>BE$15</v>
      </c>
      <c r="BF505" s="186" t="str">
        <f t="shared" si="463"/>
        <v>BF$15</v>
      </c>
      <c r="BG505" s="186" t="str">
        <f t="shared" si="463"/>
        <v>BG$15</v>
      </c>
      <c r="BH505" s="186" t="str">
        <f t="shared" si="463"/>
        <v>BH$15</v>
      </c>
      <c r="BI505" s="186" t="str">
        <f t="shared" si="463"/>
        <v>BI$15</v>
      </c>
      <c r="BJ505" s="186" t="str">
        <f t="shared" si="463"/>
        <v>BJ$15</v>
      </c>
      <c r="BK505" s="186" t="str">
        <f t="shared" si="463"/>
        <v>BK$15</v>
      </c>
      <c r="BL505" s="186" t="str">
        <f t="shared" si="463"/>
        <v>BL$15</v>
      </c>
      <c r="BM505" s="186" t="str">
        <f t="shared" si="463"/>
        <v>BM$15</v>
      </c>
      <c r="BN505" s="186" t="str">
        <f t="shared" si="463"/>
        <v>BN$15</v>
      </c>
      <c r="BO505" s="186" t="str">
        <f t="shared" si="463"/>
        <v>BO$15</v>
      </c>
      <c r="BP505" s="186" t="str">
        <f t="shared" si="463"/>
        <v>BP$15</v>
      </c>
      <c r="BQ505" s="186" t="str">
        <f t="shared" si="463"/>
        <v>BQ$15</v>
      </c>
      <c r="BR505" s="186" t="str">
        <f t="shared" si="463"/>
        <v>BR$15</v>
      </c>
      <c r="BS505" s="186" t="str">
        <f t="shared" si="463"/>
        <v>BS$15</v>
      </c>
      <c r="BT505" s="186" t="str">
        <f t="shared" si="463"/>
        <v>BT$15</v>
      </c>
      <c r="BU505" s="186" t="str">
        <f t="shared" si="463"/>
        <v>BU$15</v>
      </c>
      <c r="BV505" s="186" t="str">
        <f t="shared" si="463"/>
        <v>BV$15</v>
      </c>
      <c r="BW505" s="186" t="str">
        <f t="shared" si="463"/>
        <v>BW$15</v>
      </c>
      <c r="BX505" s="186" t="str">
        <f t="shared" si="463"/>
        <v>BX$15</v>
      </c>
      <c r="BY505" s="186" t="str">
        <f t="shared" si="463"/>
        <v>BY$15</v>
      </c>
      <c r="BZ505" s="186" t="str">
        <f t="shared" si="463"/>
        <v>BZ$15</v>
      </c>
      <c r="CA505" s="186" t="str">
        <f t="shared" si="463"/>
        <v>CA$15</v>
      </c>
      <c r="CB505" s="186" t="str">
        <f t="shared" si="463"/>
        <v>CB$15</v>
      </c>
      <c r="CC505" s="186" t="str">
        <f t="shared" si="463"/>
        <v>CC$15</v>
      </c>
      <c r="CD505" s="186" t="str">
        <f t="shared" si="463"/>
        <v>CD$15</v>
      </c>
      <c r="CE505" s="186" t="str">
        <f t="shared" ref="CE505:CL505" si="464">CE$19</f>
        <v>CE$15</v>
      </c>
      <c r="CF505" s="186" t="str">
        <f t="shared" si="464"/>
        <v>CF$15</v>
      </c>
      <c r="CG505" s="186" t="str">
        <f t="shared" si="464"/>
        <v>CG$15</v>
      </c>
      <c r="CH505" s="186" t="str">
        <f t="shared" si="464"/>
        <v>CH$15</v>
      </c>
      <c r="CI505" s="186" t="str">
        <f t="shared" si="464"/>
        <v>CI$15</v>
      </c>
      <c r="CJ505" s="186" t="str">
        <f t="shared" si="464"/>
        <v>CJ$15</v>
      </c>
      <c r="CK505" s="186" t="str">
        <f t="shared" si="464"/>
        <v>CK$15</v>
      </c>
      <c r="CL505" s="186" t="str">
        <f t="shared" si="464"/>
        <v>CL$15</v>
      </c>
    </row>
    <row r="506" spans="2:90" x14ac:dyDescent="0.4">
      <c r="B506" s="70" t="s">
        <v>925</v>
      </c>
      <c r="C506" s="31"/>
      <c r="D506" t="s">
        <v>928</v>
      </c>
      <c r="E506" s="8" t="str">
        <f t="shared" ref="E506:E548" si="465">ROW()&amp;" "&amp;D506</f>
        <v>506 GROWTH-PV</v>
      </c>
      <c r="F506" t="s">
        <v>327</v>
      </c>
      <c r="G506" s="31" t="s">
        <v>81</v>
      </c>
      <c r="H506" s="48"/>
      <c r="I506" s="285"/>
      <c r="J506" s="285"/>
      <c r="K506" s="48"/>
      <c r="L506" s="48"/>
      <c r="M506" s="48"/>
      <c r="N506" s="48"/>
      <c r="O506" s="48"/>
      <c r="P506" s="48"/>
      <c r="R506" s="70"/>
      <c r="S506" s="286"/>
      <c r="T506" s="286"/>
      <c r="U506" s="286"/>
      <c r="V506" s="286"/>
      <c r="W506" s="286"/>
      <c r="X506" s="286"/>
      <c r="Y506" s="286"/>
      <c r="Z506" s="286"/>
      <c r="AA506" s="286"/>
      <c r="AB506" s="286"/>
      <c r="AC506" s="286"/>
      <c r="AD506" s="286"/>
      <c r="AE506" s="286"/>
      <c r="AF506" s="286"/>
      <c r="AG506" s="286"/>
      <c r="AH506" s="286"/>
      <c r="AI506" s="286"/>
      <c r="AJ506" s="286"/>
      <c r="AK506" s="286"/>
      <c r="AL506" s="286"/>
      <c r="AM506" s="286"/>
      <c r="AN506" s="286"/>
      <c r="AO506" s="286"/>
      <c r="AP506" s="286"/>
      <c r="AQ506" s="286"/>
      <c r="AR506" s="286"/>
      <c r="AS506" s="286"/>
      <c r="AT506" s="286"/>
      <c r="AU506" s="286"/>
      <c r="AV506" s="286"/>
      <c r="AW506" s="286"/>
      <c r="AX506" s="286"/>
      <c r="AY506" s="286"/>
      <c r="AZ506" s="286"/>
      <c r="BA506" s="286"/>
      <c r="BB506" s="286"/>
      <c r="BC506" s="286"/>
      <c r="BD506" s="286"/>
      <c r="BE506" s="286"/>
      <c r="BF506" s="286"/>
      <c r="BG506" s="286"/>
      <c r="BH506" s="286"/>
      <c r="BI506" s="286"/>
      <c r="BJ506" s="286"/>
      <c r="BK506" s="286"/>
      <c r="BL506" s="286"/>
      <c r="BM506" s="286"/>
      <c r="BN506" s="286"/>
      <c r="BO506" s="286"/>
      <c r="BP506" s="286"/>
      <c r="BQ506" s="286"/>
      <c r="BR506" s="286"/>
      <c r="BS506" s="286"/>
      <c r="BT506" s="286"/>
      <c r="BU506" s="286"/>
      <c r="BV506" s="286"/>
      <c r="BW506" s="286"/>
      <c r="BX506" s="286"/>
      <c r="BY506" s="286"/>
      <c r="BZ506" s="286"/>
      <c r="CA506" s="286"/>
      <c r="CB506" s="286"/>
      <c r="CC506" s="286"/>
      <c r="CD506" s="286"/>
      <c r="CE506" s="286"/>
      <c r="CF506" s="286"/>
      <c r="CG506" s="286"/>
      <c r="CH506" s="286"/>
      <c r="CI506" s="286"/>
      <c r="CJ506" s="286"/>
      <c r="CK506" s="286"/>
      <c r="CL506" s="286"/>
    </row>
    <row r="507" spans="2:90" x14ac:dyDescent="0.4">
      <c r="B507" s="126" t="s">
        <v>927</v>
      </c>
      <c r="D507" t="s">
        <v>928</v>
      </c>
      <c r="E507" s="8" t="str">
        <f t="shared" si="465"/>
        <v>507 GROWTH-PV</v>
      </c>
      <c r="G507" t="str">
        <f>E507</f>
        <v>507 GROWTH-PV</v>
      </c>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row>
    <row r="508" spans="2:90" x14ac:dyDescent="0.4">
      <c r="B508" s="154" t="str">
        <f>"Steady-state Revenue - "&amp;B499</f>
        <v>Steady-state Revenue - primary unit</v>
      </c>
      <c r="D508" t="s">
        <v>928</v>
      </c>
      <c r="E508" s="8" t="str">
        <f t="shared" si="465"/>
        <v>508 GROWTH-PV</v>
      </c>
      <c r="K508" s="18">
        <v>100</v>
      </c>
      <c r="L508" s="18">
        <v>100</v>
      </c>
      <c r="M508" s="18">
        <v>100</v>
      </c>
      <c r="N508" s="18">
        <v>100</v>
      </c>
      <c r="O508" s="18">
        <v>100</v>
      </c>
      <c r="P508" s="18">
        <v>100</v>
      </c>
      <c r="R508" s="118"/>
      <c r="S508" s="148" cm="1">
        <f t="array" ref="S508">INDEX($K:$P,ROW(),MATCH(S$3,$K$2:$P$2,0))</f>
        <v>100</v>
      </c>
      <c r="T508" s="148" cm="1">
        <f t="array" ref="T508">INDEX($K:$P,ROW(),MATCH(T$3,$K$2:$P$2,0))</f>
        <v>100</v>
      </c>
      <c r="U508" s="148" cm="1">
        <f t="array" ref="U508">INDEX($K:$P,ROW(),MATCH(U$3,$K$2:$P$2,0))</f>
        <v>100</v>
      </c>
      <c r="V508" s="148" cm="1">
        <f t="array" ref="V508">INDEX($K:$P,ROW(),MATCH(V$3,$K$2:$P$2,0))</f>
        <v>100</v>
      </c>
      <c r="W508" s="148" cm="1">
        <f t="array" ref="W508">INDEX($K:$P,ROW(),MATCH(W$3,$K$2:$P$2,0))</f>
        <v>100</v>
      </c>
      <c r="X508" s="148" cm="1">
        <f t="array" ref="X508">INDEX($K:$P,ROW(),MATCH(X$3,$K$2:$P$2,0))</f>
        <v>100</v>
      </c>
      <c r="Y508" s="148" cm="1">
        <f t="array" ref="Y508">INDEX($K:$P,ROW(),MATCH(Y$3,$K$2:$P$2,0))</f>
        <v>100</v>
      </c>
      <c r="Z508" s="148" cm="1">
        <f t="array" ref="Z508">INDEX($K:$P,ROW(),MATCH(Z$3,$K$2:$P$2,0))</f>
        <v>100</v>
      </c>
      <c r="AA508" s="148" cm="1">
        <f t="array" ref="AA508">INDEX($K:$P,ROW(),MATCH(AA$3,$K$2:$P$2,0))</f>
        <v>100</v>
      </c>
      <c r="AB508" s="148" cm="1">
        <f t="array" ref="AB508">INDEX($K:$P,ROW(),MATCH(AB$3,$K$2:$P$2,0))</f>
        <v>100</v>
      </c>
      <c r="AC508" s="148" cm="1">
        <f t="array" ref="AC508">INDEX($K:$P,ROW(),MATCH(AC$3,$K$2:$P$2,0))</f>
        <v>100</v>
      </c>
      <c r="AD508" s="148" cm="1">
        <f t="array" ref="AD508">INDEX($K:$P,ROW(),MATCH(AD$3,$K$2:$P$2,0))</f>
        <v>100</v>
      </c>
      <c r="AE508" s="148" cm="1">
        <f t="array" ref="AE508">INDEX($K:$P,ROW(),MATCH(AE$3,$K$2:$P$2,0))</f>
        <v>100</v>
      </c>
      <c r="AF508" s="148" cm="1">
        <f t="array" ref="AF508">INDEX($K:$P,ROW(),MATCH(AF$3,$K$2:$P$2,0))</f>
        <v>100</v>
      </c>
      <c r="AG508" s="148" cm="1">
        <f t="array" ref="AG508">INDEX($K:$P,ROW(),MATCH(AG$3,$K$2:$P$2,0))</f>
        <v>100</v>
      </c>
      <c r="AH508" s="148" cm="1">
        <f t="array" ref="AH508">INDEX($K:$P,ROW(),MATCH(AH$3,$K$2:$P$2,0))</f>
        <v>100</v>
      </c>
      <c r="AI508" s="148" cm="1">
        <f t="array" ref="AI508">INDEX($K:$P,ROW(),MATCH(AI$3,$K$2:$P$2,0))</f>
        <v>100</v>
      </c>
      <c r="AJ508" s="148" cm="1">
        <f t="array" ref="AJ508">INDEX($K:$P,ROW(),MATCH(AJ$3,$K$2:$P$2,0))</f>
        <v>100</v>
      </c>
      <c r="AK508" s="148" cm="1">
        <f t="array" ref="AK508">INDEX($K:$P,ROW(),MATCH(AK$3,$K$2:$P$2,0))</f>
        <v>100</v>
      </c>
      <c r="AL508" s="148" cm="1">
        <f t="array" ref="AL508">INDEX($K:$P,ROW(),MATCH(AL$3,$K$2:$P$2,0))</f>
        <v>100</v>
      </c>
      <c r="AM508" s="148" cm="1">
        <f t="array" ref="AM508">INDEX($K:$P,ROW(),MATCH(AM$3,$K$2:$P$2,0))</f>
        <v>100</v>
      </c>
      <c r="AN508" s="148" cm="1">
        <f t="array" ref="AN508">INDEX($K:$P,ROW(),MATCH(AN$3,$K$2:$P$2,0))</f>
        <v>100</v>
      </c>
      <c r="AO508" s="148" cm="1">
        <f t="array" ref="AO508">INDEX($K:$P,ROW(),MATCH(AO$3,$K$2:$P$2,0))</f>
        <v>100</v>
      </c>
      <c r="AP508" s="148" cm="1">
        <f t="array" ref="AP508">INDEX($K:$P,ROW(),MATCH(AP$3,$K$2:$P$2,0))</f>
        <v>100</v>
      </c>
      <c r="AQ508" s="148" cm="1">
        <f t="array" ref="AQ508">INDEX($K:$P,ROW(),MATCH(AQ$3,$K$2:$P$2,0))</f>
        <v>100</v>
      </c>
      <c r="AR508" s="148" cm="1">
        <f t="array" ref="AR508">INDEX($K:$P,ROW(),MATCH(AR$3,$K$2:$P$2,0))</f>
        <v>100</v>
      </c>
      <c r="AS508" s="148" cm="1">
        <f t="array" ref="AS508">INDEX($K:$P,ROW(),MATCH(AS$3,$K$2:$P$2,0))</f>
        <v>100</v>
      </c>
      <c r="AT508" s="148" cm="1">
        <f t="array" ref="AT508">INDEX($K:$P,ROW(),MATCH(AT$3,$K$2:$P$2,0))</f>
        <v>100</v>
      </c>
      <c r="AU508" s="148" cm="1">
        <f t="array" ref="AU508">INDEX($K:$P,ROW(),MATCH(AU$3,$K$2:$P$2,0))</f>
        <v>100</v>
      </c>
      <c r="AV508" s="148" cm="1">
        <f t="array" ref="AV508">INDEX($K:$P,ROW(),MATCH(AV$3,$K$2:$P$2,0))</f>
        <v>100</v>
      </c>
      <c r="AW508" s="148" cm="1">
        <f t="array" ref="AW508">INDEX($K:$P,ROW(),MATCH(AW$3,$K$2:$P$2,0))</f>
        <v>100</v>
      </c>
      <c r="AX508" s="148" cm="1">
        <f t="array" ref="AX508">INDEX($K:$P,ROW(),MATCH(AX$3,$K$2:$P$2,0))</f>
        <v>100</v>
      </c>
      <c r="AY508" s="148" cm="1">
        <f t="array" ref="AY508">INDEX($K:$P,ROW(),MATCH(AY$3,$K$2:$P$2,0))</f>
        <v>100</v>
      </c>
      <c r="AZ508" s="148" cm="1">
        <f t="array" ref="AZ508">INDEX($K:$P,ROW(),MATCH(AZ$3,$K$2:$P$2,0))</f>
        <v>100</v>
      </c>
      <c r="BA508" s="148" cm="1">
        <f t="array" ref="BA508">INDEX($K:$P,ROW(),MATCH(BA$3,$K$2:$P$2,0))</f>
        <v>100</v>
      </c>
      <c r="BB508" s="148" cm="1">
        <f t="array" ref="BB508">INDEX($K:$P,ROW(),MATCH(BB$3,$K$2:$P$2,0))</f>
        <v>100</v>
      </c>
      <c r="BC508" s="148" cm="1">
        <f t="array" ref="BC508">INDEX($K:$P,ROW(),MATCH(BC$3,$K$2:$P$2,0))</f>
        <v>100</v>
      </c>
      <c r="BD508" s="148" cm="1">
        <f t="array" ref="BD508">INDEX($K:$P,ROW(),MATCH(BD$3,$K$2:$P$2,0))</f>
        <v>100</v>
      </c>
      <c r="BE508" s="148" cm="1">
        <f t="array" ref="BE508">INDEX($K:$P,ROW(),MATCH(BE$3,$K$2:$P$2,0))</f>
        <v>100</v>
      </c>
      <c r="BF508" s="148" cm="1">
        <f t="array" ref="BF508">INDEX($K:$P,ROW(),MATCH(BF$3,$K$2:$P$2,0))</f>
        <v>100</v>
      </c>
      <c r="BG508" s="148" cm="1">
        <f t="array" ref="BG508">INDEX($K:$P,ROW(),MATCH(BG$3,$K$2:$P$2,0))</f>
        <v>100</v>
      </c>
      <c r="BH508" s="148" cm="1">
        <f t="array" ref="BH508">INDEX($K:$P,ROW(),MATCH(BH$3,$K$2:$P$2,0))</f>
        <v>100</v>
      </c>
      <c r="BI508" s="148" cm="1">
        <f t="array" ref="BI508">INDEX($K:$P,ROW(),MATCH(BI$3,$K$2:$P$2,0))</f>
        <v>100</v>
      </c>
      <c r="BJ508" s="148" cm="1">
        <f t="array" ref="BJ508">INDEX($K:$P,ROW(),MATCH(BJ$3,$K$2:$P$2,0))</f>
        <v>100</v>
      </c>
      <c r="BK508" s="148" cm="1">
        <f t="array" ref="BK508">INDEX($K:$P,ROW(),MATCH(BK$3,$K$2:$P$2,0))</f>
        <v>100</v>
      </c>
      <c r="BL508" s="148" cm="1">
        <f t="array" ref="BL508">INDEX($K:$P,ROW(),MATCH(BL$3,$K$2:$P$2,0))</f>
        <v>100</v>
      </c>
      <c r="BM508" s="148" cm="1">
        <f t="array" ref="BM508">INDEX($K:$P,ROW(),MATCH(BM$3,$K$2:$P$2,0))</f>
        <v>100</v>
      </c>
      <c r="BN508" s="148" cm="1">
        <f t="array" ref="BN508">INDEX($K:$P,ROW(),MATCH(BN$3,$K$2:$P$2,0))</f>
        <v>100</v>
      </c>
      <c r="BO508" s="148" cm="1">
        <f t="array" ref="BO508">INDEX($K:$P,ROW(),MATCH(BO$3,$K$2:$P$2,0))</f>
        <v>100</v>
      </c>
      <c r="BP508" s="148" cm="1">
        <f t="array" ref="BP508">INDEX($K:$P,ROW(),MATCH(BP$3,$K$2:$P$2,0))</f>
        <v>100</v>
      </c>
      <c r="BQ508" s="148" cm="1">
        <f t="array" ref="BQ508">INDEX($K:$P,ROW(),MATCH(BQ$3,$K$2:$P$2,0))</f>
        <v>100</v>
      </c>
      <c r="BR508" s="148" cm="1">
        <f t="array" ref="BR508">INDEX($K:$P,ROW(),MATCH(BR$3,$K$2:$P$2,0))</f>
        <v>100</v>
      </c>
      <c r="BS508" s="148" cm="1">
        <f t="array" ref="BS508">INDEX($K:$P,ROW(),MATCH(BS$3,$K$2:$P$2,0))</f>
        <v>100</v>
      </c>
      <c r="BT508" s="148" cm="1">
        <f t="array" ref="BT508">INDEX($K:$P,ROW(),MATCH(BT$3,$K$2:$P$2,0))</f>
        <v>100</v>
      </c>
      <c r="BU508" s="148" cm="1">
        <f t="array" ref="BU508">INDEX($K:$P,ROW(),MATCH(BU$3,$K$2:$P$2,0))</f>
        <v>100</v>
      </c>
      <c r="BV508" s="148" cm="1">
        <f t="array" ref="BV508">INDEX($K:$P,ROW(),MATCH(BV$3,$K$2:$P$2,0))</f>
        <v>100</v>
      </c>
      <c r="BW508" s="148" cm="1">
        <f t="array" ref="BW508">INDEX($K:$P,ROW(),MATCH(BW$3,$K$2:$P$2,0))</f>
        <v>100</v>
      </c>
      <c r="BX508" s="148" cm="1">
        <f t="array" ref="BX508">INDEX($K:$P,ROW(),MATCH(BX$3,$K$2:$P$2,0))</f>
        <v>100</v>
      </c>
      <c r="BY508" s="148" cm="1">
        <f t="array" ref="BY508">INDEX($K:$P,ROW(),MATCH(BY$3,$K$2:$P$2,0))</f>
        <v>100</v>
      </c>
      <c r="BZ508" s="148" cm="1">
        <f t="array" ref="BZ508">INDEX($K:$P,ROW(),MATCH(BZ$3,$K$2:$P$2,0))</f>
        <v>100</v>
      </c>
      <c r="CA508" s="148" cm="1">
        <f t="array" ref="CA508">INDEX($K:$P,ROW(),MATCH(CA$3,$K$2:$P$2,0))</f>
        <v>100</v>
      </c>
      <c r="CB508" s="148" cm="1">
        <f t="array" ref="CB508">INDEX($K:$P,ROW(),MATCH(CB$3,$K$2:$P$2,0))</f>
        <v>100</v>
      </c>
      <c r="CC508" s="148" cm="1">
        <f t="array" ref="CC508">INDEX($K:$P,ROW(),MATCH(CC$3,$K$2:$P$2,0))</f>
        <v>100</v>
      </c>
      <c r="CD508" s="148" cm="1">
        <f t="array" ref="CD508">INDEX($K:$P,ROW(),MATCH(CD$3,$K$2:$P$2,0))</f>
        <v>100</v>
      </c>
      <c r="CE508" s="148" cm="1">
        <f t="array" ref="CE508">INDEX($K:$P,ROW(),MATCH(CE$3,$K$2:$P$2,0))</f>
        <v>100</v>
      </c>
      <c r="CF508" s="148" cm="1">
        <f t="array" ref="CF508">INDEX($K:$P,ROW(),MATCH(CF$3,$K$2:$P$2,0))</f>
        <v>100</v>
      </c>
      <c r="CG508" s="148" cm="1">
        <f t="array" ref="CG508">INDEX($K:$P,ROW(),MATCH(CG$3,$K$2:$P$2,0))</f>
        <v>100</v>
      </c>
      <c r="CH508" s="148" cm="1">
        <f t="array" ref="CH508">INDEX($K:$P,ROW(),MATCH(CH$3,$K$2:$P$2,0))</f>
        <v>100</v>
      </c>
      <c r="CI508" s="148" cm="1">
        <f t="array" ref="CI508">INDEX($K:$P,ROW(),MATCH(CI$3,$K$2:$P$2,0))</f>
        <v>100</v>
      </c>
      <c r="CJ508" s="148" cm="1">
        <f t="array" ref="CJ508">INDEX($K:$P,ROW(),MATCH(CJ$3,$K$2:$P$2,0))</f>
        <v>100</v>
      </c>
      <c r="CK508" s="148" cm="1">
        <f t="array" ref="CK508">INDEX($K:$P,ROW(),MATCH(CK$3,$K$2:$P$2,0))</f>
        <v>100</v>
      </c>
      <c r="CL508" s="148" cm="1">
        <f t="array" ref="CL508">INDEX($K:$P,ROW(),MATCH(CL$3,$K$2:$P$2,0))</f>
        <v>100</v>
      </c>
    </row>
    <row r="509" spans="2:90" x14ac:dyDescent="0.4">
      <c r="B509" s="154"/>
      <c r="D509" t="s">
        <v>928</v>
      </c>
      <c r="E509" s="8" t="str">
        <f t="shared" si="465"/>
        <v>509 GROWTH-PV</v>
      </c>
      <c r="K509" s="18"/>
      <c r="L509" s="18"/>
      <c r="M509" s="18"/>
      <c r="N509" s="18"/>
      <c r="O509" s="18"/>
      <c r="P509" s="18"/>
      <c r="R509" s="11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row>
    <row r="510" spans="2:90" x14ac:dyDescent="0.4">
      <c r="B510" s="67"/>
      <c r="C510" s="31"/>
      <c r="D510" t="s">
        <v>928</v>
      </c>
      <c r="E510" s="8" t="str">
        <f t="shared" si="465"/>
        <v>510 GROWTH-PV</v>
      </c>
      <c r="G510" s="31"/>
      <c r="H510" s="31"/>
      <c r="I510" s="73"/>
      <c r="J510" s="73"/>
      <c r="K510" s="31"/>
      <c r="L510" s="31"/>
      <c r="M510" s="31"/>
      <c r="N510" s="31"/>
      <c r="O510" s="31"/>
      <c r="P510" s="31"/>
      <c r="R510" s="67"/>
      <c r="S510" s="152"/>
      <c r="T510" s="152"/>
      <c r="U510" s="152"/>
      <c r="V510" s="152"/>
      <c r="W510" s="152"/>
      <c r="X510" s="152"/>
      <c r="Y510" s="152"/>
      <c r="Z510" s="152"/>
      <c r="AA510" s="152"/>
      <c r="AB510" s="152"/>
      <c r="AC510" s="152"/>
      <c r="AD510" s="152"/>
      <c r="AE510" s="152"/>
      <c r="AF510" s="152"/>
      <c r="AG510" s="152"/>
      <c r="AH510" s="152"/>
      <c r="AI510" s="152"/>
      <c r="AJ510" s="152"/>
      <c r="AK510" s="152"/>
      <c r="AL510" s="152"/>
      <c r="AM510" s="152"/>
      <c r="AN510" s="152"/>
      <c r="AO510" s="152"/>
      <c r="AP510" s="152"/>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52"/>
      <c r="BP510" s="152"/>
      <c r="BQ510" s="152"/>
      <c r="BR510" s="152"/>
      <c r="BS510" s="152"/>
      <c r="BT510" s="152"/>
      <c r="BU510" s="152"/>
      <c r="BV510" s="152"/>
      <c r="BW510" s="152"/>
      <c r="BX510" s="152"/>
      <c r="BY510" s="152"/>
      <c r="BZ510" s="152"/>
      <c r="CA510" s="152"/>
      <c r="CB510" s="152"/>
      <c r="CC510" s="152"/>
      <c r="CD510" s="152"/>
      <c r="CE510" s="152"/>
      <c r="CF510" s="152"/>
      <c r="CG510" s="152"/>
      <c r="CH510" s="152"/>
      <c r="CI510" s="152"/>
      <c r="CJ510" s="152"/>
      <c r="CK510" s="152"/>
      <c r="CL510" s="152"/>
    </row>
    <row r="511" spans="2:90" x14ac:dyDescent="0.4">
      <c r="B511" s="95" t="str">
        <f>"# of "&amp;B499&amp;" by age - months:"</f>
        <v># of primary unit by age - months:</v>
      </c>
      <c r="C511" s="31"/>
      <c r="D511" t="s">
        <v>928</v>
      </c>
      <c r="E511" s="8" t="str">
        <f t="shared" si="465"/>
        <v>511 GROWTH-PV</v>
      </c>
      <c r="G511" s="31"/>
      <c r="H511" s="411" t="s">
        <v>926</v>
      </c>
      <c r="I511" s="60" t="s">
        <v>930</v>
      </c>
      <c r="J511" s="73"/>
      <c r="K511" s="31"/>
      <c r="L511" s="31"/>
      <c r="M511" s="31"/>
      <c r="N511" s="31"/>
      <c r="O511" s="31"/>
      <c r="P511" s="31"/>
      <c r="R511" s="67"/>
      <c r="S511" s="152"/>
      <c r="T511" s="152"/>
      <c r="U511" s="152"/>
      <c r="V511" s="152"/>
      <c r="W511" s="152"/>
      <c r="X511" s="152"/>
      <c r="Y511" s="152"/>
      <c r="Z511" s="152"/>
      <c r="AA511" s="152"/>
      <c r="AB511" s="152"/>
      <c r="AC511" s="152"/>
      <c r="AD511" s="152"/>
      <c r="AE511" s="152"/>
      <c r="AF511" s="152"/>
      <c r="AG511" s="152"/>
      <c r="AH511" s="152"/>
      <c r="AI511" s="152"/>
      <c r="AJ511" s="152"/>
      <c r="AK511" s="152"/>
      <c r="AL511" s="152"/>
      <c r="AM511" s="152"/>
      <c r="AN511" s="152"/>
      <c r="AO511" s="152"/>
      <c r="AP511" s="152"/>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52"/>
      <c r="BP511" s="152"/>
      <c r="BQ511" s="152"/>
      <c r="BR511" s="152"/>
      <c r="BS511" s="152"/>
      <c r="BT511" s="152"/>
      <c r="BU511" s="152"/>
      <c r="BV511" s="152"/>
      <c r="BW511" s="152"/>
      <c r="BX511" s="152"/>
      <c r="BY511" s="152"/>
      <c r="BZ511" s="152"/>
      <c r="CA511" s="152"/>
      <c r="CB511" s="152"/>
      <c r="CC511" s="152"/>
      <c r="CD511" s="152"/>
      <c r="CE511" s="152"/>
      <c r="CF511" s="152"/>
      <c r="CG511" s="152"/>
      <c r="CH511" s="152"/>
      <c r="CI511" s="152"/>
      <c r="CJ511" s="152"/>
      <c r="CK511" s="152"/>
      <c r="CL511" s="152"/>
    </row>
    <row r="512" spans="2:90" outlineLevel="2" x14ac:dyDescent="0.4">
      <c r="B512" s="409">
        <v>1</v>
      </c>
      <c r="C512" s="31"/>
      <c r="D512" t="s">
        <v>928</v>
      </c>
      <c r="E512" s="8" t="str">
        <f t="shared" si="465"/>
        <v>512 GROWTH-PV</v>
      </c>
      <c r="G512" s="31"/>
      <c r="H512" s="16">
        <v>0.04</v>
      </c>
      <c r="I512" s="412">
        <v>0</v>
      </c>
      <c r="J512" s="73"/>
      <c r="K512" s="15">
        <f t="shared" ref="K512:P521" ca="1" si="466">SUMIF($4:$4,K$2,512:512)</f>
        <v>5000</v>
      </c>
      <c r="L512" s="15">
        <f t="shared" ca="1" si="466"/>
        <v>5000</v>
      </c>
      <c r="M512" s="15">
        <f t="shared" ca="1" si="466"/>
        <v>5000</v>
      </c>
      <c r="N512" s="15">
        <f t="shared" ca="1" si="466"/>
        <v>5000</v>
      </c>
      <c r="O512" s="15">
        <f t="shared" ca="1" si="466"/>
        <v>5000</v>
      </c>
      <c r="P512" s="15">
        <f t="shared" ca="1" si="466"/>
        <v>5000</v>
      </c>
      <c r="R512" s="67"/>
      <c r="S512" s="76" cm="1">
        <f t="array" aca="1" ref="S512" ca="1">+INDIRECT(S501)</f>
        <v>5000</v>
      </c>
      <c r="T512" s="76" cm="1">
        <f t="array" aca="1" ref="T512" ca="1">+INDIRECT(T501)</f>
        <v>5000</v>
      </c>
      <c r="U512" s="76" cm="1">
        <f t="array" aca="1" ref="U512" ca="1">+INDIRECT(U501)</f>
        <v>5000</v>
      </c>
      <c r="V512" s="76" cm="1">
        <f t="array" aca="1" ref="V512" ca="1">+INDIRECT(V501)</f>
        <v>5000</v>
      </c>
      <c r="W512" s="76" cm="1">
        <f t="array" aca="1" ref="W512" ca="1">+INDIRECT(W501)</f>
        <v>5000</v>
      </c>
      <c r="X512" s="76" cm="1">
        <f t="array" aca="1" ref="X512" ca="1">+INDIRECT(X501)</f>
        <v>5000</v>
      </c>
      <c r="Y512" s="76" cm="1">
        <f t="array" aca="1" ref="Y512" ca="1">+INDIRECT(Y501)</f>
        <v>5000</v>
      </c>
      <c r="Z512" s="76" cm="1">
        <f t="array" aca="1" ref="Z512" ca="1">+INDIRECT(Z501)</f>
        <v>5000</v>
      </c>
      <c r="AA512" s="76" cm="1">
        <f t="array" aca="1" ref="AA512" ca="1">+INDIRECT(AA501)</f>
        <v>5000</v>
      </c>
      <c r="AB512" s="76" cm="1">
        <f t="array" aca="1" ref="AB512" ca="1">+INDIRECT(AB501)</f>
        <v>5000</v>
      </c>
      <c r="AC512" s="76" cm="1">
        <f t="array" aca="1" ref="AC512" ca="1">+INDIRECT(AC501)</f>
        <v>5000</v>
      </c>
      <c r="AD512" s="76" cm="1">
        <f t="array" aca="1" ref="AD512" ca="1">+INDIRECT(AD501)</f>
        <v>5000</v>
      </c>
      <c r="AE512" s="76" cm="1">
        <f t="array" aca="1" ref="AE512" ca="1">+INDIRECT(AE501)</f>
        <v>5000</v>
      </c>
      <c r="AF512" s="76" cm="1">
        <f t="array" aca="1" ref="AF512" ca="1">+INDIRECT(AF501)</f>
        <v>5000</v>
      </c>
      <c r="AG512" s="76" cm="1">
        <f t="array" aca="1" ref="AG512" ca="1">+INDIRECT(AG501)</f>
        <v>5000</v>
      </c>
      <c r="AH512" s="76" cm="1">
        <f t="array" aca="1" ref="AH512" ca="1">+INDIRECT(AH501)</f>
        <v>5000</v>
      </c>
      <c r="AI512" s="76" cm="1">
        <f t="array" aca="1" ref="AI512" ca="1">+INDIRECT(AI501)</f>
        <v>5000</v>
      </c>
      <c r="AJ512" s="76" cm="1">
        <f t="array" aca="1" ref="AJ512" ca="1">+INDIRECT(AJ501)</f>
        <v>5000</v>
      </c>
      <c r="AK512" s="76" cm="1">
        <f t="array" aca="1" ref="AK512" ca="1">+INDIRECT(AK501)</f>
        <v>5000</v>
      </c>
      <c r="AL512" s="76" cm="1">
        <f t="array" aca="1" ref="AL512" ca="1">+INDIRECT(AL501)</f>
        <v>5000</v>
      </c>
      <c r="AM512" s="76" cm="1">
        <f t="array" aca="1" ref="AM512" ca="1">+INDIRECT(AM501)</f>
        <v>5000</v>
      </c>
      <c r="AN512" s="76" cm="1">
        <f t="array" aca="1" ref="AN512" ca="1">+INDIRECT(AN501)</f>
        <v>5000</v>
      </c>
      <c r="AO512" s="76" cm="1">
        <f t="array" aca="1" ref="AO512" ca="1">+INDIRECT(AO501)</f>
        <v>5000</v>
      </c>
      <c r="AP512" s="76" cm="1">
        <f t="array" aca="1" ref="AP512" ca="1">+INDIRECT(AP501)</f>
        <v>5000</v>
      </c>
      <c r="AQ512" s="76" cm="1">
        <f t="array" aca="1" ref="AQ512" ca="1">+INDIRECT(AQ501)</f>
        <v>5000</v>
      </c>
      <c r="AR512" s="76" cm="1">
        <f t="array" aca="1" ref="AR512" ca="1">+INDIRECT(AR501)</f>
        <v>5000</v>
      </c>
      <c r="AS512" s="76" cm="1">
        <f t="array" aca="1" ref="AS512" ca="1">+INDIRECT(AS501)</f>
        <v>5000</v>
      </c>
      <c r="AT512" s="76" cm="1">
        <f t="array" aca="1" ref="AT512" ca="1">+INDIRECT(AT501)</f>
        <v>5000</v>
      </c>
      <c r="AU512" s="76" cm="1">
        <f t="array" aca="1" ref="AU512" ca="1">+INDIRECT(AU501)</f>
        <v>5000</v>
      </c>
      <c r="AV512" s="76" cm="1">
        <f t="array" aca="1" ref="AV512" ca="1">+INDIRECT(AV501)</f>
        <v>5000</v>
      </c>
      <c r="AW512" s="76" cm="1">
        <f t="array" aca="1" ref="AW512" ca="1">+INDIRECT(AW501)</f>
        <v>5000</v>
      </c>
      <c r="AX512" s="76" cm="1">
        <f t="array" aca="1" ref="AX512" ca="1">+INDIRECT(AX501)</f>
        <v>5000</v>
      </c>
      <c r="AY512" s="76" cm="1">
        <f t="array" aca="1" ref="AY512" ca="1">+INDIRECT(AY501)</f>
        <v>5000</v>
      </c>
      <c r="AZ512" s="76" cm="1">
        <f t="array" aca="1" ref="AZ512" ca="1">+INDIRECT(AZ501)</f>
        <v>5000</v>
      </c>
      <c r="BA512" s="76" cm="1">
        <f t="array" aca="1" ref="BA512" ca="1">+INDIRECT(BA501)</f>
        <v>5000</v>
      </c>
      <c r="BB512" s="76" cm="1">
        <f t="array" aca="1" ref="BB512" ca="1">+INDIRECT(BB501)</f>
        <v>5000</v>
      </c>
      <c r="BC512" s="76" cm="1">
        <f t="array" aca="1" ref="BC512" ca="1">+INDIRECT(BC501)</f>
        <v>5000</v>
      </c>
      <c r="BD512" s="76" cm="1">
        <f t="array" aca="1" ref="BD512" ca="1">+INDIRECT(BD501)</f>
        <v>5000</v>
      </c>
      <c r="BE512" s="76" cm="1">
        <f t="array" aca="1" ref="BE512" ca="1">+INDIRECT(BE501)</f>
        <v>5000</v>
      </c>
      <c r="BF512" s="76" cm="1">
        <f t="array" aca="1" ref="BF512" ca="1">+INDIRECT(BF501)</f>
        <v>5000</v>
      </c>
      <c r="BG512" s="76" cm="1">
        <f t="array" aca="1" ref="BG512" ca="1">+INDIRECT(BG501)</f>
        <v>5000</v>
      </c>
      <c r="BH512" s="76" cm="1">
        <f t="array" aca="1" ref="BH512" ca="1">+INDIRECT(BH501)</f>
        <v>5000</v>
      </c>
      <c r="BI512" s="76" cm="1">
        <f t="array" aca="1" ref="BI512" ca="1">+INDIRECT(BI501)</f>
        <v>5000</v>
      </c>
      <c r="BJ512" s="76" cm="1">
        <f t="array" aca="1" ref="BJ512" ca="1">+INDIRECT(BJ501)</f>
        <v>5000</v>
      </c>
      <c r="BK512" s="76" cm="1">
        <f t="array" aca="1" ref="BK512" ca="1">+INDIRECT(BK501)</f>
        <v>5000</v>
      </c>
      <c r="BL512" s="76" cm="1">
        <f t="array" aca="1" ref="BL512" ca="1">+INDIRECT(BL501)</f>
        <v>5000</v>
      </c>
      <c r="BM512" s="76" cm="1">
        <f t="array" aca="1" ref="BM512" ca="1">+INDIRECT(BM501)</f>
        <v>5000</v>
      </c>
      <c r="BN512" s="76" cm="1">
        <f t="array" aca="1" ref="BN512" ca="1">+INDIRECT(BN501)</f>
        <v>5000</v>
      </c>
      <c r="BO512" s="76" cm="1">
        <f t="array" aca="1" ref="BO512" ca="1">+INDIRECT(BO501)</f>
        <v>5000</v>
      </c>
      <c r="BP512" s="76" cm="1">
        <f t="array" aca="1" ref="BP512" ca="1">+INDIRECT(BP501)</f>
        <v>5000</v>
      </c>
      <c r="BQ512" s="76" cm="1">
        <f t="array" aca="1" ref="BQ512" ca="1">+INDIRECT(BQ501)</f>
        <v>5000</v>
      </c>
      <c r="BR512" s="76" cm="1">
        <f t="array" aca="1" ref="BR512" ca="1">+INDIRECT(BR501)</f>
        <v>5000</v>
      </c>
      <c r="BS512" s="76" cm="1">
        <f t="array" aca="1" ref="BS512" ca="1">+INDIRECT(BS501)</f>
        <v>5000</v>
      </c>
      <c r="BT512" s="76" cm="1">
        <f t="array" aca="1" ref="BT512" ca="1">+INDIRECT(BT501)</f>
        <v>5000</v>
      </c>
      <c r="BU512" s="76" cm="1">
        <f t="array" aca="1" ref="BU512" ca="1">+INDIRECT(BU501)</f>
        <v>5000</v>
      </c>
      <c r="BV512" s="76" cm="1">
        <f t="array" aca="1" ref="BV512" ca="1">+INDIRECT(BV501)</f>
        <v>5000</v>
      </c>
      <c r="BW512" s="76" cm="1">
        <f t="array" aca="1" ref="BW512" ca="1">+INDIRECT(BW501)</f>
        <v>5000</v>
      </c>
      <c r="BX512" s="76" cm="1">
        <f t="array" aca="1" ref="BX512" ca="1">+INDIRECT(BX501)</f>
        <v>5000</v>
      </c>
      <c r="BY512" s="76" cm="1">
        <f t="array" aca="1" ref="BY512" ca="1">+INDIRECT(BY501)</f>
        <v>5000</v>
      </c>
      <c r="BZ512" s="76" cm="1">
        <f t="array" aca="1" ref="BZ512" ca="1">+INDIRECT(BZ501)</f>
        <v>5000</v>
      </c>
      <c r="CA512" s="76" cm="1">
        <f t="array" aca="1" ref="CA512" ca="1">+INDIRECT(CA501)</f>
        <v>5000</v>
      </c>
      <c r="CB512" s="76" cm="1">
        <f t="array" aca="1" ref="CB512" ca="1">+INDIRECT(CB501)</f>
        <v>5000</v>
      </c>
      <c r="CC512" s="76" cm="1">
        <f t="array" aca="1" ref="CC512" ca="1">+INDIRECT(CC501)</f>
        <v>5000</v>
      </c>
      <c r="CD512" s="76" cm="1">
        <f t="array" aca="1" ref="CD512" ca="1">+INDIRECT(CD501)</f>
        <v>5000</v>
      </c>
      <c r="CE512" s="76" cm="1">
        <f t="array" aca="1" ref="CE512" ca="1">+INDIRECT(CE501)</f>
        <v>5000</v>
      </c>
      <c r="CF512" s="76" cm="1">
        <f t="array" aca="1" ref="CF512" ca="1">+INDIRECT(CF501)</f>
        <v>5000</v>
      </c>
      <c r="CG512" s="76" cm="1">
        <f t="array" aca="1" ref="CG512" ca="1">+INDIRECT(CG501)</f>
        <v>5000</v>
      </c>
      <c r="CH512" s="76" cm="1">
        <f t="array" aca="1" ref="CH512" ca="1">+INDIRECT(CH501)</f>
        <v>5000</v>
      </c>
      <c r="CI512" s="76" cm="1">
        <f t="array" aca="1" ref="CI512" ca="1">+INDIRECT(CI501)</f>
        <v>5000</v>
      </c>
      <c r="CJ512" s="76" cm="1">
        <f t="array" aca="1" ref="CJ512" ca="1">+INDIRECT(CJ501)</f>
        <v>5000</v>
      </c>
      <c r="CK512" s="76" cm="1">
        <f t="array" aca="1" ref="CK512" ca="1">+INDIRECT(CK501)</f>
        <v>5000</v>
      </c>
      <c r="CL512" s="76" cm="1">
        <f t="array" aca="1" ref="CL512" ca="1">+INDIRECT(CL501)</f>
        <v>5000</v>
      </c>
    </row>
    <row r="513" spans="2:90" outlineLevel="2" x14ac:dyDescent="0.4">
      <c r="B513" s="409">
        <f t="shared" ref="B513:B535" si="467">+B512+1</f>
        <v>2</v>
      </c>
      <c r="C513" s="31"/>
      <c r="D513" t="s">
        <v>928</v>
      </c>
      <c r="E513" s="8" t="str">
        <f t="shared" si="465"/>
        <v>513 GROWTH-PV</v>
      </c>
      <c r="G513" s="31"/>
      <c r="H513" s="16">
        <f t="shared" ref="H513:H536" si="468">H512+1/25</f>
        <v>0.08</v>
      </c>
      <c r="I513" s="410">
        <v>0</v>
      </c>
      <c r="J513" s="73"/>
      <c r="K513" s="15">
        <f t="shared" ca="1" si="466"/>
        <v>5000</v>
      </c>
      <c r="L513" s="15">
        <f t="shared" ca="1" si="466"/>
        <v>5000</v>
      </c>
      <c r="M513" s="15">
        <f t="shared" ca="1" si="466"/>
        <v>5000</v>
      </c>
      <c r="N513" s="15">
        <f t="shared" ca="1" si="466"/>
        <v>5000</v>
      </c>
      <c r="O513" s="15">
        <f t="shared" ca="1" si="466"/>
        <v>5000</v>
      </c>
      <c r="P513" s="15">
        <f t="shared" ca="1" si="466"/>
        <v>5000</v>
      </c>
      <c r="R513" s="67"/>
      <c r="S513" s="76">
        <f t="shared" ref="S513:AY513" si="469">+R512</f>
        <v>0</v>
      </c>
      <c r="T513" s="76">
        <f t="shared" ca="1" si="469"/>
        <v>5000</v>
      </c>
      <c r="U513" s="76">
        <f t="shared" ca="1" si="469"/>
        <v>5000</v>
      </c>
      <c r="V513" s="76">
        <f t="shared" ca="1" si="469"/>
        <v>5000</v>
      </c>
      <c r="W513" s="76">
        <f t="shared" ca="1" si="469"/>
        <v>5000</v>
      </c>
      <c r="X513" s="76">
        <f t="shared" ca="1" si="469"/>
        <v>5000</v>
      </c>
      <c r="Y513" s="76">
        <f t="shared" ca="1" si="469"/>
        <v>5000</v>
      </c>
      <c r="Z513" s="76">
        <f t="shared" ca="1" si="469"/>
        <v>5000</v>
      </c>
      <c r="AA513" s="76">
        <f t="shared" ca="1" si="469"/>
        <v>5000</v>
      </c>
      <c r="AB513" s="76">
        <f t="shared" ca="1" si="469"/>
        <v>5000</v>
      </c>
      <c r="AC513" s="76">
        <f t="shared" ca="1" si="469"/>
        <v>5000</v>
      </c>
      <c r="AD513" s="76">
        <f t="shared" ca="1" si="469"/>
        <v>5000</v>
      </c>
      <c r="AE513" s="76">
        <f t="shared" ca="1" si="469"/>
        <v>5000</v>
      </c>
      <c r="AF513" s="76">
        <f t="shared" ca="1" si="469"/>
        <v>5000</v>
      </c>
      <c r="AG513" s="76">
        <f t="shared" ca="1" si="469"/>
        <v>5000</v>
      </c>
      <c r="AH513" s="76">
        <f t="shared" ca="1" si="469"/>
        <v>5000</v>
      </c>
      <c r="AI513" s="76">
        <f t="shared" ca="1" si="469"/>
        <v>5000</v>
      </c>
      <c r="AJ513" s="76">
        <f t="shared" ca="1" si="469"/>
        <v>5000</v>
      </c>
      <c r="AK513" s="76">
        <f t="shared" ca="1" si="469"/>
        <v>5000</v>
      </c>
      <c r="AL513" s="76">
        <f t="shared" ca="1" si="469"/>
        <v>5000</v>
      </c>
      <c r="AM513" s="76">
        <f t="shared" ca="1" si="469"/>
        <v>5000</v>
      </c>
      <c r="AN513" s="76">
        <f t="shared" ca="1" si="469"/>
        <v>5000</v>
      </c>
      <c r="AO513" s="76">
        <f t="shared" ca="1" si="469"/>
        <v>5000</v>
      </c>
      <c r="AP513" s="76">
        <f t="shared" ca="1" si="469"/>
        <v>5000</v>
      </c>
      <c r="AQ513" s="76">
        <f t="shared" ca="1" si="469"/>
        <v>5000</v>
      </c>
      <c r="AR513" s="76">
        <f t="shared" ca="1" si="469"/>
        <v>5000</v>
      </c>
      <c r="AS513" s="76">
        <f t="shared" ca="1" si="469"/>
        <v>5000</v>
      </c>
      <c r="AT513" s="76">
        <f t="shared" ca="1" si="469"/>
        <v>5000</v>
      </c>
      <c r="AU513" s="76">
        <f t="shared" ca="1" si="469"/>
        <v>5000</v>
      </c>
      <c r="AV513" s="76">
        <f t="shared" ca="1" si="469"/>
        <v>5000</v>
      </c>
      <c r="AW513" s="76">
        <f t="shared" ca="1" si="469"/>
        <v>5000</v>
      </c>
      <c r="AX513" s="76">
        <f t="shared" ca="1" si="469"/>
        <v>5000</v>
      </c>
      <c r="AY513" s="76">
        <f t="shared" ca="1" si="469"/>
        <v>5000</v>
      </c>
      <c r="AZ513" s="76">
        <f t="shared" ref="AZ513:CE513" ca="1" si="470">+AY512</f>
        <v>5000</v>
      </c>
      <c r="BA513" s="76">
        <f t="shared" ca="1" si="470"/>
        <v>5000</v>
      </c>
      <c r="BB513" s="76">
        <f t="shared" ca="1" si="470"/>
        <v>5000</v>
      </c>
      <c r="BC513" s="76">
        <f t="shared" ca="1" si="470"/>
        <v>5000</v>
      </c>
      <c r="BD513" s="76">
        <f t="shared" ca="1" si="470"/>
        <v>5000</v>
      </c>
      <c r="BE513" s="76">
        <f t="shared" ca="1" si="470"/>
        <v>5000</v>
      </c>
      <c r="BF513" s="76">
        <f t="shared" ca="1" si="470"/>
        <v>5000</v>
      </c>
      <c r="BG513" s="76">
        <f t="shared" ca="1" si="470"/>
        <v>5000</v>
      </c>
      <c r="BH513" s="76">
        <f t="shared" ca="1" si="470"/>
        <v>5000</v>
      </c>
      <c r="BI513" s="76">
        <f t="shared" ca="1" si="470"/>
        <v>5000</v>
      </c>
      <c r="BJ513" s="76">
        <f t="shared" ca="1" si="470"/>
        <v>5000</v>
      </c>
      <c r="BK513" s="76">
        <f t="shared" ca="1" si="470"/>
        <v>5000</v>
      </c>
      <c r="BL513" s="76">
        <f t="shared" ca="1" si="470"/>
        <v>5000</v>
      </c>
      <c r="BM513" s="76">
        <f t="shared" ca="1" si="470"/>
        <v>5000</v>
      </c>
      <c r="BN513" s="76">
        <f t="shared" ca="1" si="470"/>
        <v>5000</v>
      </c>
      <c r="BO513" s="76">
        <f t="shared" ca="1" si="470"/>
        <v>5000</v>
      </c>
      <c r="BP513" s="76">
        <f t="shared" ca="1" si="470"/>
        <v>5000</v>
      </c>
      <c r="BQ513" s="76">
        <f t="shared" ca="1" si="470"/>
        <v>5000</v>
      </c>
      <c r="BR513" s="76">
        <f t="shared" ca="1" si="470"/>
        <v>5000</v>
      </c>
      <c r="BS513" s="76">
        <f t="shared" ca="1" si="470"/>
        <v>5000</v>
      </c>
      <c r="BT513" s="76">
        <f t="shared" ca="1" si="470"/>
        <v>5000</v>
      </c>
      <c r="BU513" s="76">
        <f t="shared" ca="1" si="470"/>
        <v>5000</v>
      </c>
      <c r="BV513" s="76">
        <f t="shared" ca="1" si="470"/>
        <v>5000</v>
      </c>
      <c r="BW513" s="76">
        <f t="shared" ca="1" si="470"/>
        <v>5000</v>
      </c>
      <c r="BX513" s="76">
        <f t="shared" ca="1" si="470"/>
        <v>5000</v>
      </c>
      <c r="BY513" s="76">
        <f t="shared" ca="1" si="470"/>
        <v>5000</v>
      </c>
      <c r="BZ513" s="76">
        <f t="shared" ca="1" si="470"/>
        <v>5000</v>
      </c>
      <c r="CA513" s="76">
        <f t="shared" ca="1" si="470"/>
        <v>5000</v>
      </c>
      <c r="CB513" s="76">
        <f t="shared" ca="1" si="470"/>
        <v>5000</v>
      </c>
      <c r="CC513" s="76">
        <f t="shared" ca="1" si="470"/>
        <v>5000</v>
      </c>
      <c r="CD513" s="76">
        <f t="shared" ca="1" si="470"/>
        <v>5000</v>
      </c>
      <c r="CE513" s="76">
        <f t="shared" ca="1" si="470"/>
        <v>5000</v>
      </c>
      <c r="CF513" s="76">
        <f t="shared" ref="CF513:CL513" ca="1" si="471">+CE512</f>
        <v>5000</v>
      </c>
      <c r="CG513" s="76">
        <f t="shared" ca="1" si="471"/>
        <v>5000</v>
      </c>
      <c r="CH513" s="76">
        <f t="shared" ca="1" si="471"/>
        <v>5000</v>
      </c>
      <c r="CI513" s="76">
        <f t="shared" ca="1" si="471"/>
        <v>5000</v>
      </c>
      <c r="CJ513" s="76">
        <f t="shared" ca="1" si="471"/>
        <v>5000</v>
      </c>
      <c r="CK513" s="76">
        <f t="shared" ca="1" si="471"/>
        <v>5000</v>
      </c>
      <c r="CL513" s="76">
        <f t="shared" ca="1" si="471"/>
        <v>5000</v>
      </c>
    </row>
    <row r="514" spans="2:90" outlineLevel="2" x14ac:dyDescent="0.4">
      <c r="B514" s="409">
        <f t="shared" si="467"/>
        <v>3</v>
      </c>
      <c r="C514" s="31"/>
      <c r="D514" t="s">
        <v>928</v>
      </c>
      <c r="E514" s="8" t="str">
        <f t="shared" si="465"/>
        <v>514 GROWTH-PV</v>
      </c>
      <c r="G514" s="31"/>
      <c r="H514" s="16">
        <f t="shared" si="468"/>
        <v>0.12</v>
      </c>
      <c r="I514" s="410">
        <v>0</v>
      </c>
      <c r="J514" s="73"/>
      <c r="K514" s="15">
        <f t="shared" ca="1" si="466"/>
        <v>5000</v>
      </c>
      <c r="L514" s="15">
        <f t="shared" ca="1" si="466"/>
        <v>5000</v>
      </c>
      <c r="M514" s="15">
        <f t="shared" ca="1" si="466"/>
        <v>5000</v>
      </c>
      <c r="N514" s="15">
        <f t="shared" ca="1" si="466"/>
        <v>5000</v>
      </c>
      <c r="O514" s="15">
        <f t="shared" ca="1" si="466"/>
        <v>5000</v>
      </c>
      <c r="P514" s="15">
        <f t="shared" ca="1" si="466"/>
        <v>5000</v>
      </c>
      <c r="R514" s="67"/>
      <c r="S514" s="76">
        <f t="shared" ref="S514:AB522" si="472">+R513</f>
        <v>0</v>
      </c>
      <c r="T514" s="76">
        <f t="shared" si="472"/>
        <v>0</v>
      </c>
      <c r="U514" s="76">
        <f t="shared" ref="U514:AZ514" ca="1" si="473">+T513</f>
        <v>5000</v>
      </c>
      <c r="V514" s="76">
        <f t="shared" ca="1" si="473"/>
        <v>5000</v>
      </c>
      <c r="W514" s="76">
        <f t="shared" ca="1" si="473"/>
        <v>5000</v>
      </c>
      <c r="X514" s="76">
        <f t="shared" ca="1" si="473"/>
        <v>5000</v>
      </c>
      <c r="Y514" s="76">
        <f t="shared" ca="1" si="473"/>
        <v>5000</v>
      </c>
      <c r="Z514" s="76">
        <f t="shared" ca="1" si="473"/>
        <v>5000</v>
      </c>
      <c r="AA514" s="76">
        <f t="shared" ca="1" si="473"/>
        <v>5000</v>
      </c>
      <c r="AB514" s="76">
        <f t="shared" ca="1" si="473"/>
        <v>5000</v>
      </c>
      <c r="AC514" s="76">
        <f t="shared" ca="1" si="473"/>
        <v>5000</v>
      </c>
      <c r="AD514" s="76">
        <f t="shared" ca="1" si="473"/>
        <v>5000</v>
      </c>
      <c r="AE514" s="76">
        <f t="shared" ca="1" si="473"/>
        <v>5000</v>
      </c>
      <c r="AF514" s="76">
        <f t="shared" ca="1" si="473"/>
        <v>5000</v>
      </c>
      <c r="AG514" s="76">
        <f t="shared" ca="1" si="473"/>
        <v>5000</v>
      </c>
      <c r="AH514" s="76">
        <f t="shared" ca="1" si="473"/>
        <v>5000</v>
      </c>
      <c r="AI514" s="76">
        <f t="shared" ca="1" si="473"/>
        <v>5000</v>
      </c>
      <c r="AJ514" s="76">
        <f t="shared" ca="1" si="473"/>
        <v>5000</v>
      </c>
      <c r="AK514" s="76">
        <f t="shared" ca="1" si="473"/>
        <v>5000</v>
      </c>
      <c r="AL514" s="76">
        <f t="shared" ca="1" si="473"/>
        <v>5000</v>
      </c>
      <c r="AM514" s="76">
        <f t="shared" ca="1" si="473"/>
        <v>5000</v>
      </c>
      <c r="AN514" s="76">
        <f t="shared" ca="1" si="473"/>
        <v>5000</v>
      </c>
      <c r="AO514" s="76">
        <f t="shared" ca="1" si="473"/>
        <v>5000</v>
      </c>
      <c r="AP514" s="76">
        <f t="shared" ca="1" si="473"/>
        <v>5000</v>
      </c>
      <c r="AQ514" s="76">
        <f t="shared" ca="1" si="473"/>
        <v>5000</v>
      </c>
      <c r="AR514" s="76">
        <f t="shared" ca="1" si="473"/>
        <v>5000</v>
      </c>
      <c r="AS514" s="76">
        <f t="shared" ca="1" si="473"/>
        <v>5000</v>
      </c>
      <c r="AT514" s="76">
        <f t="shared" ca="1" si="473"/>
        <v>5000</v>
      </c>
      <c r="AU514" s="76">
        <f t="shared" ca="1" si="473"/>
        <v>5000</v>
      </c>
      <c r="AV514" s="76">
        <f t="shared" ca="1" si="473"/>
        <v>5000</v>
      </c>
      <c r="AW514" s="76">
        <f t="shared" ca="1" si="473"/>
        <v>5000</v>
      </c>
      <c r="AX514" s="76">
        <f t="shared" ca="1" si="473"/>
        <v>5000</v>
      </c>
      <c r="AY514" s="76">
        <f t="shared" ca="1" si="473"/>
        <v>5000</v>
      </c>
      <c r="AZ514" s="76">
        <f t="shared" ca="1" si="473"/>
        <v>5000</v>
      </c>
      <c r="BA514" s="76">
        <f t="shared" ref="BA514:CF514" ca="1" si="474">+AZ513</f>
        <v>5000</v>
      </c>
      <c r="BB514" s="76">
        <f t="shared" ca="1" si="474"/>
        <v>5000</v>
      </c>
      <c r="BC514" s="76">
        <f t="shared" ca="1" si="474"/>
        <v>5000</v>
      </c>
      <c r="BD514" s="76">
        <f t="shared" ca="1" si="474"/>
        <v>5000</v>
      </c>
      <c r="BE514" s="76">
        <f t="shared" ca="1" si="474"/>
        <v>5000</v>
      </c>
      <c r="BF514" s="76">
        <f t="shared" ca="1" si="474"/>
        <v>5000</v>
      </c>
      <c r="BG514" s="76">
        <f t="shared" ca="1" si="474"/>
        <v>5000</v>
      </c>
      <c r="BH514" s="76">
        <f t="shared" ca="1" si="474"/>
        <v>5000</v>
      </c>
      <c r="BI514" s="76">
        <f t="shared" ca="1" si="474"/>
        <v>5000</v>
      </c>
      <c r="BJ514" s="76">
        <f t="shared" ca="1" si="474"/>
        <v>5000</v>
      </c>
      <c r="BK514" s="76">
        <f t="shared" ca="1" si="474"/>
        <v>5000</v>
      </c>
      <c r="BL514" s="76">
        <f t="shared" ca="1" si="474"/>
        <v>5000</v>
      </c>
      <c r="BM514" s="76">
        <f t="shared" ca="1" si="474"/>
        <v>5000</v>
      </c>
      <c r="BN514" s="76">
        <f t="shared" ca="1" si="474"/>
        <v>5000</v>
      </c>
      <c r="BO514" s="76">
        <f t="shared" ca="1" si="474"/>
        <v>5000</v>
      </c>
      <c r="BP514" s="76">
        <f t="shared" ca="1" si="474"/>
        <v>5000</v>
      </c>
      <c r="BQ514" s="76">
        <f t="shared" ca="1" si="474"/>
        <v>5000</v>
      </c>
      <c r="BR514" s="76">
        <f t="shared" ca="1" si="474"/>
        <v>5000</v>
      </c>
      <c r="BS514" s="76">
        <f t="shared" ca="1" si="474"/>
        <v>5000</v>
      </c>
      <c r="BT514" s="76">
        <f t="shared" ca="1" si="474"/>
        <v>5000</v>
      </c>
      <c r="BU514" s="76">
        <f t="shared" ca="1" si="474"/>
        <v>5000</v>
      </c>
      <c r="BV514" s="76">
        <f t="shared" ca="1" si="474"/>
        <v>5000</v>
      </c>
      <c r="BW514" s="76">
        <f t="shared" ca="1" si="474"/>
        <v>5000</v>
      </c>
      <c r="BX514" s="76">
        <f t="shared" ca="1" si="474"/>
        <v>5000</v>
      </c>
      <c r="BY514" s="76">
        <f t="shared" ca="1" si="474"/>
        <v>5000</v>
      </c>
      <c r="BZ514" s="76">
        <f t="shared" ca="1" si="474"/>
        <v>5000</v>
      </c>
      <c r="CA514" s="76">
        <f t="shared" ca="1" si="474"/>
        <v>5000</v>
      </c>
      <c r="CB514" s="76">
        <f t="shared" ca="1" si="474"/>
        <v>5000</v>
      </c>
      <c r="CC514" s="76">
        <f t="shared" ca="1" si="474"/>
        <v>5000</v>
      </c>
      <c r="CD514" s="76">
        <f t="shared" ca="1" si="474"/>
        <v>5000</v>
      </c>
      <c r="CE514" s="76">
        <f t="shared" ca="1" si="474"/>
        <v>5000</v>
      </c>
      <c r="CF514" s="76">
        <f t="shared" ca="1" si="474"/>
        <v>5000</v>
      </c>
      <c r="CG514" s="76">
        <f t="shared" ref="CG514:CL514" ca="1" si="475">+CF513</f>
        <v>5000</v>
      </c>
      <c r="CH514" s="76">
        <f t="shared" ca="1" si="475"/>
        <v>5000</v>
      </c>
      <c r="CI514" s="76">
        <f t="shared" ca="1" si="475"/>
        <v>5000</v>
      </c>
      <c r="CJ514" s="76">
        <f t="shared" ca="1" si="475"/>
        <v>5000</v>
      </c>
      <c r="CK514" s="76">
        <f t="shared" ca="1" si="475"/>
        <v>5000</v>
      </c>
      <c r="CL514" s="76">
        <f t="shared" ca="1" si="475"/>
        <v>5000</v>
      </c>
    </row>
    <row r="515" spans="2:90" outlineLevel="2" x14ac:dyDescent="0.4">
      <c r="B515" s="409">
        <f t="shared" si="467"/>
        <v>4</v>
      </c>
      <c r="C515" s="31"/>
      <c r="D515" t="s">
        <v>928</v>
      </c>
      <c r="E515" s="8" t="str">
        <f t="shared" si="465"/>
        <v>515 GROWTH-PV</v>
      </c>
      <c r="G515" s="31"/>
      <c r="H515" s="16">
        <f t="shared" si="468"/>
        <v>0.16</v>
      </c>
      <c r="I515" s="410">
        <v>0</v>
      </c>
      <c r="J515" s="73"/>
      <c r="K515" s="15">
        <f t="shared" ca="1" si="466"/>
        <v>5000</v>
      </c>
      <c r="L515" s="15">
        <f t="shared" ca="1" si="466"/>
        <v>5000</v>
      </c>
      <c r="M515" s="15">
        <f t="shared" ca="1" si="466"/>
        <v>5000</v>
      </c>
      <c r="N515" s="15">
        <f t="shared" ca="1" si="466"/>
        <v>5000</v>
      </c>
      <c r="O515" s="15">
        <f t="shared" ca="1" si="466"/>
        <v>5000</v>
      </c>
      <c r="P515" s="15">
        <f t="shared" ca="1" si="466"/>
        <v>5000</v>
      </c>
      <c r="R515" s="67"/>
      <c r="S515" s="76">
        <f t="shared" si="472"/>
        <v>0</v>
      </c>
      <c r="T515" s="76">
        <f t="shared" si="472"/>
        <v>0</v>
      </c>
      <c r="U515" s="76">
        <f t="shared" si="472"/>
        <v>0</v>
      </c>
      <c r="V515" s="76">
        <f t="shared" ref="V515:BA515" ca="1" si="476">+U514</f>
        <v>5000</v>
      </c>
      <c r="W515" s="76">
        <f t="shared" ca="1" si="476"/>
        <v>5000</v>
      </c>
      <c r="X515" s="76">
        <f t="shared" ca="1" si="476"/>
        <v>5000</v>
      </c>
      <c r="Y515" s="76">
        <f t="shared" ca="1" si="476"/>
        <v>5000</v>
      </c>
      <c r="Z515" s="76">
        <f t="shared" ca="1" si="476"/>
        <v>5000</v>
      </c>
      <c r="AA515" s="76">
        <f t="shared" ca="1" si="476"/>
        <v>5000</v>
      </c>
      <c r="AB515" s="76">
        <f t="shared" ca="1" si="476"/>
        <v>5000</v>
      </c>
      <c r="AC515" s="76">
        <f t="shared" ca="1" si="476"/>
        <v>5000</v>
      </c>
      <c r="AD515" s="76">
        <f t="shared" ca="1" si="476"/>
        <v>5000</v>
      </c>
      <c r="AE515" s="76">
        <f t="shared" ca="1" si="476"/>
        <v>5000</v>
      </c>
      <c r="AF515" s="76">
        <f t="shared" ca="1" si="476"/>
        <v>5000</v>
      </c>
      <c r="AG515" s="76">
        <f t="shared" ca="1" si="476"/>
        <v>5000</v>
      </c>
      <c r="AH515" s="76">
        <f t="shared" ca="1" si="476"/>
        <v>5000</v>
      </c>
      <c r="AI515" s="76">
        <f t="shared" ca="1" si="476"/>
        <v>5000</v>
      </c>
      <c r="AJ515" s="76">
        <f t="shared" ca="1" si="476"/>
        <v>5000</v>
      </c>
      <c r="AK515" s="76">
        <f t="shared" ca="1" si="476"/>
        <v>5000</v>
      </c>
      <c r="AL515" s="76">
        <f t="shared" ca="1" si="476"/>
        <v>5000</v>
      </c>
      <c r="AM515" s="76">
        <f t="shared" ca="1" si="476"/>
        <v>5000</v>
      </c>
      <c r="AN515" s="76">
        <f t="shared" ca="1" si="476"/>
        <v>5000</v>
      </c>
      <c r="AO515" s="76">
        <f t="shared" ca="1" si="476"/>
        <v>5000</v>
      </c>
      <c r="AP515" s="76">
        <f t="shared" ca="1" si="476"/>
        <v>5000</v>
      </c>
      <c r="AQ515" s="76">
        <f t="shared" ca="1" si="476"/>
        <v>5000</v>
      </c>
      <c r="AR515" s="76">
        <f t="shared" ca="1" si="476"/>
        <v>5000</v>
      </c>
      <c r="AS515" s="76">
        <f t="shared" ca="1" si="476"/>
        <v>5000</v>
      </c>
      <c r="AT515" s="76">
        <f t="shared" ca="1" si="476"/>
        <v>5000</v>
      </c>
      <c r="AU515" s="76">
        <f t="shared" ca="1" si="476"/>
        <v>5000</v>
      </c>
      <c r="AV515" s="76">
        <f t="shared" ca="1" si="476"/>
        <v>5000</v>
      </c>
      <c r="AW515" s="76">
        <f t="shared" ca="1" si="476"/>
        <v>5000</v>
      </c>
      <c r="AX515" s="76">
        <f t="shared" ca="1" si="476"/>
        <v>5000</v>
      </c>
      <c r="AY515" s="76">
        <f t="shared" ca="1" si="476"/>
        <v>5000</v>
      </c>
      <c r="AZ515" s="76">
        <f t="shared" ca="1" si="476"/>
        <v>5000</v>
      </c>
      <c r="BA515" s="76">
        <f t="shared" ca="1" si="476"/>
        <v>5000</v>
      </c>
      <c r="BB515" s="76">
        <f t="shared" ref="BB515:CG515" ca="1" si="477">+BA514</f>
        <v>5000</v>
      </c>
      <c r="BC515" s="76">
        <f t="shared" ca="1" si="477"/>
        <v>5000</v>
      </c>
      <c r="BD515" s="76">
        <f t="shared" ca="1" si="477"/>
        <v>5000</v>
      </c>
      <c r="BE515" s="76">
        <f t="shared" ca="1" si="477"/>
        <v>5000</v>
      </c>
      <c r="BF515" s="76">
        <f t="shared" ca="1" si="477"/>
        <v>5000</v>
      </c>
      <c r="BG515" s="76">
        <f t="shared" ca="1" si="477"/>
        <v>5000</v>
      </c>
      <c r="BH515" s="76">
        <f t="shared" ca="1" si="477"/>
        <v>5000</v>
      </c>
      <c r="BI515" s="76">
        <f t="shared" ca="1" si="477"/>
        <v>5000</v>
      </c>
      <c r="BJ515" s="76">
        <f t="shared" ca="1" si="477"/>
        <v>5000</v>
      </c>
      <c r="BK515" s="76">
        <f t="shared" ca="1" si="477"/>
        <v>5000</v>
      </c>
      <c r="BL515" s="76">
        <f t="shared" ca="1" si="477"/>
        <v>5000</v>
      </c>
      <c r="BM515" s="76">
        <f t="shared" ca="1" si="477"/>
        <v>5000</v>
      </c>
      <c r="BN515" s="76">
        <f t="shared" ca="1" si="477"/>
        <v>5000</v>
      </c>
      <c r="BO515" s="76">
        <f t="shared" ca="1" si="477"/>
        <v>5000</v>
      </c>
      <c r="BP515" s="76">
        <f t="shared" ca="1" si="477"/>
        <v>5000</v>
      </c>
      <c r="BQ515" s="76">
        <f t="shared" ca="1" si="477"/>
        <v>5000</v>
      </c>
      <c r="BR515" s="76">
        <f t="shared" ca="1" si="477"/>
        <v>5000</v>
      </c>
      <c r="BS515" s="76">
        <f t="shared" ca="1" si="477"/>
        <v>5000</v>
      </c>
      <c r="BT515" s="76">
        <f t="shared" ca="1" si="477"/>
        <v>5000</v>
      </c>
      <c r="BU515" s="76">
        <f t="shared" ca="1" si="477"/>
        <v>5000</v>
      </c>
      <c r="BV515" s="76">
        <f t="shared" ca="1" si="477"/>
        <v>5000</v>
      </c>
      <c r="BW515" s="76">
        <f t="shared" ca="1" si="477"/>
        <v>5000</v>
      </c>
      <c r="BX515" s="76">
        <f t="shared" ca="1" si="477"/>
        <v>5000</v>
      </c>
      <c r="BY515" s="76">
        <f t="shared" ca="1" si="477"/>
        <v>5000</v>
      </c>
      <c r="BZ515" s="76">
        <f t="shared" ca="1" si="477"/>
        <v>5000</v>
      </c>
      <c r="CA515" s="76">
        <f t="shared" ca="1" si="477"/>
        <v>5000</v>
      </c>
      <c r="CB515" s="76">
        <f t="shared" ca="1" si="477"/>
        <v>5000</v>
      </c>
      <c r="CC515" s="76">
        <f t="shared" ca="1" si="477"/>
        <v>5000</v>
      </c>
      <c r="CD515" s="76">
        <f t="shared" ca="1" si="477"/>
        <v>5000</v>
      </c>
      <c r="CE515" s="76">
        <f t="shared" ca="1" si="477"/>
        <v>5000</v>
      </c>
      <c r="CF515" s="76">
        <f t="shared" ca="1" si="477"/>
        <v>5000</v>
      </c>
      <c r="CG515" s="76">
        <f t="shared" ca="1" si="477"/>
        <v>5000</v>
      </c>
      <c r="CH515" s="76">
        <f t="shared" ref="CH515:CL515" ca="1" si="478">+CG514</f>
        <v>5000</v>
      </c>
      <c r="CI515" s="76">
        <f t="shared" ca="1" si="478"/>
        <v>5000</v>
      </c>
      <c r="CJ515" s="76">
        <f t="shared" ca="1" si="478"/>
        <v>5000</v>
      </c>
      <c r="CK515" s="76">
        <f t="shared" ca="1" si="478"/>
        <v>5000</v>
      </c>
      <c r="CL515" s="76">
        <f t="shared" ca="1" si="478"/>
        <v>5000</v>
      </c>
    </row>
    <row r="516" spans="2:90" outlineLevel="2" x14ac:dyDescent="0.4">
      <c r="B516" s="409">
        <f t="shared" si="467"/>
        <v>5</v>
      </c>
      <c r="C516" s="31"/>
      <c r="D516" t="s">
        <v>928</v>
      </c>
      <c r="E516" s="8" t="str">
        <f t="shared" si="465"/>
        <v>516 GROWTH-PV</v>
      </c>
      <c r="G516" s="31"/>
      <c r="H516" s="16">
        <f t="shared" si="468"/>
        <v>0.2</v>
      </c>
      <c r="I516" s="410">
        <v>0</v>
      </c>
      <c r="J516" s="73"/>
      <c r="K516" s="15">
        <f t="shared" ca="1" si="466"/>
        <v>5000</v>
      </c>
      <c r="L516" s="15">
        <f t="shared" ca="1" si="466"/>
        <v>5000</v>
      </c>
      <c r="M516" s="15">
        <f t="shared" ca="1" si="466"/>
        <v>5000</v>
      </c>
      <c r="N516" s="15">
        <f t="shared" ca="1" si="466"/>
        <v>5000</v>
      </c>
      <c r="O516" s="15">
        <f t="shared" ca="1" si="466"/>
        <v>5000</v>
      </c>
      <c r="P516" s="15">
        <f t="shared" ca="1" si="466"/>
        <v>5000</v>
      </c>
      <c r="R516" s="67"/>
      <c r="S516" s="76">
        <f t="shared" si="472"/>
        <v>0</v>
      </c>
      <c r="T516" s="76">
        <f t="shared" si="472"/>
        <v>0</v>
      </c>
      <c r="U516" s="76">
        <f t="shared" si="472"/>
        <v>0</v>
      </c>
      <c r="V516" s="76">
        <f t="shared" si="472"/>
        <v>0</v>
      </c>
      <c r="W516" s="76">
        <f t="shared" ref="W516:BB516" ca="1" si="479">+V515</f>
        <v>5000</v>
      </c>
      <c r="X516" s="76">
        <f t="shared" ca="1" si="479"/>
        <v>5000</v>
      </c>
      <c r="Y516" s="76">
        <f t="shared" ca="1" si="479"/>
        <v>5000</v>
      </c>
      <c r="Z516" s="76">
        <f t="shared" ca="1" si="479"/>
        <v>5000</v>
      </c>
      <c r="AA516" s="76">
        <f t="shared" ca="1" si="479"/>
        <v>5000</v>
      </c>
      <c r="AB516" s="76">
        <f t="shared" ca="1" si="479"/>
        <v>5000</v>
      </c>
      <c r="AC516" s="76">
        <f t="shared" ca="1" si="479"/>
        <v>5000</v>
      </c>
      <c r="AD516" s="76">
        <f t="shared" ca="1" si="479"/>
        <v>5000</v>
      </c>
      <c r="AE516" s="76">
        <f t="shared" ca="1" si="479"/>
        <v>5000</v>
      </c>
      <c r="AF516" s="76">
        <f t="shared" ca="1" si="479"/>
        <v>5000</v>
      </c>
      <c r="AG516" s="76">
        <f t="shared" ca="1" si="479"/>
        <v>5000</v>
      </c>
      <c r="AH516" s="76">
        <f t="shared" ca="1" si="479"/>
        <v>5000</v>
      </c>
      <c r="AI516" s="76">
        <f t="shared" ca="1" si="479"/>
        <v>5000</v>
      </c>
      <c r="AJ516" s="76">
        <f t="shared" ca="1" si="479"/>
        <v>5000</v>
      </c>
      <c r="AK516" s="76">
        <f t="shared" ca="1" si="479"/>
        <v>5000</v>
      </c>
      <c r="AL516" s="76">
        <f t="shared" ca="1" si="479"/>
        <v>5000</v>
      </c>
      <c r="AM516" s="76">
        <f t="shared" ca="1" si="479"/>
        <v>5000</v>
      </c>
      <c r="AN516" s="76">
        <f t="shared" ca="1" si="479"/>
        <v>5000</v>
      </c>
      <c r="AO516" s="76">
        <f t="shared" ca="1" si="479"/>
        <v>5000</v>
      </c>
      <c r="AP516" s="76">
        <f t="shared" ca="1" si="479"/>
        <v>5000</v>
      </c>
      <c r="AQ516" s="76">
        <f t="shared" ca="1" si="479"/>
        <v>5000</v>
      </c>
      <c r="AR516" s="76">
        <f t="shared" ca="1" si="479"/>
        <v>5000</v>
      </c>
      <c r="AS516" s="76">
        <f t="shared" ca="1" si="479"/>
        <v>5000</v>
      </c>
      <c r="AT516" s="76">
        <f t="shared" ca="1" si="479"/>
        <v>5000</v>
      </c>
      <c r="AU516" s="76">
        <f t="shared" ca="1" si="479"/>
        <v>5000</v>
      </c>
      <c r="AV516" s="76">
        <f t="shared" ca="1" si="479"/>
        <v>5000</v>
      </c>
      <c r="AW516" s="76">
        <f t="shared" ca="1" si="479"/>
        <v>5000</v>
      </c>
      <c r="AX516" s="76">
        <f t="shared" ca="1" si="479"/>
        <v>5000</v>
      </c>
      <c r="AY516" s="76">
        <f t="shared" ca="1" si="479"/>
        <v>5000</v>
      </c>
      <c r="AZ516" s="76">
        <f t="shared" ca="1" si="479"/>
        <v>5000</v>
      </c>
      <c r="BA516" s="76">
        <f t="shared" ca="1" si="479"/>
        <v>5000</v>
      </c>
      <c r="BB516" s="76">
        <f t="shared" ca="1" si="479"/>
        <v>5000</v>
      </c>
      <c r="BC516" s="76">
        <f t="shared" ref="BC516:CH516" ca="1" si="480">+BB515</f>
        <v>5000</v>
      </c>
      <c r="BD516" s="76">
        <f t="shared" ca="1" si="480"/>
        <v>5000</v>
      </c>
      <c r="BE516" s="76">
        <f t="shared" ca="1" si="480"/>
        <v>5000</v>
      </c>
      <c r="BF516" s="76">
        <f t="shared" ca="1" si="480"/>
        <v>5000</v>
      </c>
      <c r="BG516" s="76">
        <f t="shared" ca="1" si="480"/>
        <v>5000</v>
      </c>
      <c r="BH516" s="76">
        <f t="shared" ca="1" si="480"/>
        <v>5000</v>
      </c>
      <c r="BI516" s="76">
        <f t="shared" ca="1" si="480"/>
        <v>5000</v>
      </c>
      <c r="BJ516" s="76">
        <f t="shared" ca="1" si="480"/>
        <v>5000</v>
      </c>
      <c r="BK516" s="76">
        <f t="shared" ca="1" si="480"/>
        <v>5000</v>
      </c>
      <c r="BL516" s="76">
        <f t="shared" ca="1" si="480"/>
        <v>5000</v>
      </c>
      <c r="BM516" s="76">
        <f t="shared" ca="1" si="480"/>
        <v>5000</v>
      </c>
      <c r="BN516" s="76">
        <f t="shared" ca="1" si="480"/>
        <v>5000</v>
      </c>
      <c r="BO516" s="76">
        <f t="shared" ca="1" si="480"/>
        <v>5000</v>
      </c>
      <c r="BP516" s="76">
        <f t="shared" ca="1" si="480"/>
        <v>5000</v>
      </c>
      <c r="BQ516" s="76">
        <f t="shared" ca="1" si="480"/>
        <v>5000</v>
      </c>
      <c r="BR516" s="76">
        <f t="shared" ca="1" si="480"/>
        <v>5000</v>
      </c>
      <c r="BS516" s="76">
        <f t="shared" ca="1" si="480"/>
        <v>5000</v>
      </c>
      <c r="BT516" s="76">
        <f t="shared" ca="1" si="480"/>
        <v>5000</v>
      </c>
      <c r="BU516" s="76">
        <f t="shared" ca="1" si="480"/>
        <v>5000</v>
      </c>
      <c r="BV516" s="76">
        <f t="shared" ca="1" si="480"/>
        <v>5000</v>
      </c>
      <c r="BW516" s="76">
        <f t="shared" ca="1" si="480"/>
        <v>5000</v>
      </c>
      <c r="BX516" s="76">
        <f t="shared" ca="1" si="480"/>
        <v>5000</v>
      </c>
      <c r="BY516" s="76">
        <f t="shared" ca="1" si="480"/>
        <v>5000</v>
      </c>
      <c r="BZ516" s="76">
        <f t="shared" ca="1" si="480"/>
        <v>5000</v>
      </c>
      <c r="CA516" s="76">
        <f t="shared" ca="1" si="480"/>
        <v>5000</v>
      </c>
      <c r="CB516" s="76">
        <f t="shared" ca="1" si="480"/>
        <v>5000</v>
      </c>
      <c r="CC516" s="76">
        <f t="shared" ca="1" si="480"/>
        <v>5000</v>
      </c>
      <c r="CD516" s="76">
        <f t="shared" ca="1" si="480"/>
        <v>5000</v>
      </c>
      <c r="CE516" s="76">
        <f t="shared" ca="1" si="480"/>
        <v>5000</v>
      </c>
      <c r="CF516" s="76">
        <f t="shared" ca="1" si="480"/>
        <v>5000</v>
      </c>
      <c r="CG516" s="76">
        <f t="shared" ca="1" si="480"/>
        <v>5000</v>
      </c>
      <c r="CH516" s="76">
        <f t="shared" ca="1" si="480"/>
        <v>5000</v>
      </c>
      <c r="CI516" s="76">
        <f t="shared" ref="CI516:CL516" ca="1" si="481">+CH515</f>
        <v>5000</v>
      </c>
      <c r="CJ516" s="76">
        <f t="shared" ca="1" si="481"/>
        <v>5000</v>
      </c>
      <c r="CK516" s="76">
        <f t="shared" ca="1" si="481"/>
        <v>5000</v>
      </c>
      <c r="CL516" s="76">
        <f t="shared" ca="1" si="481"/>
        <v>5000</v>
      </c>
    </row>
    <row r="517" spans="2:90" outlineLevel="2" x14ac:dyDescent="0.4">
      <c r="B517" s="409">
        <f t="shared" si="467"/>
        <v>6</v>
      </c>
      <c r="C517" s="31"/>
      <c r="D517" t="s">
        <v>928</v>
      </c>
      <c r="E517" s="8" t="str">
        <f t="shared" si="465"/>
        <v>517 GROWTH-PV</v>
      </c>
      <c r="G517" s="31"/>
      <c r="H517" s="16">
        <f t="shared" si="468"/>
        <v>0.24000000000000002</v>
      </c>
      <c r="I517" s="410">
        <v>0</v>
      </c>
      <c r="J517" s="73"/>
      <c r="K517" s="15">
        <f t="shared" ca="1" si="466"/>
        <v>5000</v>
      </c>
      <c r="L517" s="15">
        <f t="shared" ca="1" si="466"/>
        <v>5000</v>
      </c>
      <c r="M517" s="15">
        <f t="shared" ca="1" si="466"/>
        <v>5000</v>
      </c>
      <c r="N517" s="15">
        <f t="shared" ca="1" si="466"/>
        <v>5000</v>
      </c>
      <c r="O517" s="15">
        <f t="shared" ca="1" si="466"/>
        <v>5000</v>
      </c>
      <c r="P517" s="15">
        <f t="shared" ca="1" si="466"/>
        <v>5000</v>
      </c>
      <c r="R517" s="67"/>
      <c r="S517" s="76">
        <f t="shared" si="472"/>
        <v>0</v>
      </c>
      <c r="T517" s="76">
        <f t="shared" si="472"/>
        <v>0</v>
      </c>
      <c r="U517" s="76">
        <f t="shared" si="472"/>
        <v>0</v>
      </c>
      <c r="V517" s="76">
        <f t="shared" si="472"/>
        <v>0</v>
      </c>
      <c r="W517" s="76">
        <f t="shared" si="472"/>
        <v>0</v>
      </c>
      <c r="X517" s="76">
        <f t="shared" ref="X517:BC517" ca="1" si="482">+W516</f>
        <v>5000</v>
      </c>
      <c r="Y517" s="76">
        <f t="shared" ca="1" si="482"/>
        <v>5000</v>
      </c>
      <c r="Z517" s="76">
        <f t="shared" ca="1" si="482"/>
        <v>5000</v>
      </c>
      <c r="AA517" s="76">
        <f t="shared" ca="1" si="482"/>
        <v>5000</v>
      </c>
      <c r="AB517" s="76">
        <f t="shared" ca="1" si="482"/>
        <v>5000</v>
      </c>
      <c r="AC517" s="76">
        <f t="shared" ca="1" si="482"/>
        <v>5000</v>
      </c>
      <c r="AD517" s="76">
        <f t="shared" ca="1" si="482"/>
        <v>5000</v>
      </c>
      <c r="AE517" s="76">
        <f t="shared" ca="1" si="482"/>
        <v>5000</v>
      </c>
      <c r="AF517" s="76">
        <f t="shared" ca="1" si="482"/>
        <v>5000</v>
      </c>
      <c r="AG517" s="76">
        <f t="shared" ca="1" si="482"/>
        <v>5000</v>
      </c>
      <c r="AH517" s="76">
        <f t="shared" ca="1" si="482"/>
        <v>5000</v>
      </c>
      <c r="AI517" s="76">
        <f t="shared" ca="1" si="482"/>
        <v>5000</v>
      </c>
      <c r="AJ517" s="76">
        <f t="shared" ca="1" si="482"/>
        <v>5000</v>
      </c>
      <c r="AK517" s="76">
        <f t="shared" ca="1" si="482"/>
        <v>5000</v>
      </c>
      <c r="AL517" s="76">
        <f t="shared" ca="1" si="482"/>
        <v>5000</v>
      </c>
      <c r="AM517" s="76">
        <f t="shared" ca="1" si="482"/>
        <v>5000</v>
      </c>
      <c r="AN517" s="76">
        <f t="shared" ca="1" si="482"/>
        <v>5000</v>
      </c>
      <c r="AO517" s="76">
        <f t="shared" ca="1" si="482"/>
        <v>5000</v>
      </c>
      <c r="AP517" s="76">
        <f t="shared" ca="1" si="482"/>
        <v>5000</v>
      </c>
      <c r="AQ517" s="76">
        <f t="shared" ca="1" si="482"/>
        <v>5000</v>
      </c>
      <c r="AR517" s="76">
        <f t="shared" ca="1" si="482"/>
        <v>5000</v>
      </c>
      <c r="AS517" s="76">
        <f t="shared" ca="1" si="482"/>
        <v>5000</v>
      </c>
      <c r="AT517" s="76">
        <f t="shared" ca="1" si="482"/>
        <v>5000</v>
      </c>
      <c r="AU517" s="76">
        <f t="shared" ca="1" si="482"/>
        <v>5000</v>
      </c>
      <c r="AV517" s="76">
        <f t="shared" ca="1" si="482"/>
        <v>5000</v>
      </c>
      <c r="AW517" s="76">
        <f t="shared" ca="1" si="482"/>
        <v>5000</v>
      </c>
      <c r="AX517" s="76">
        <f t="shared" ca="1" si="482"/>
        <v>5000</v>
      </c>
      <c r="AY517" s="76">
        <f t="shared" ca="1" si="482"/>
        <v>5000</v>
      </c>
      <c r="AZ517" s="76">
        <f t="shared" ca="1" si="482"/>
        <v>5000</v>
      </c>
      <c r="BA517" s="76">
        <f t="shared" ca="1" si="482"/>
        <v>5000</v>
      </c>
      <c r="BB517" s="76">
        <f t="shared" ca="1" si="482"/>
        <v>5000</v>
      </c>
      <c r="BC517" s="76">
        <f t="shared" ca="1" si="482"/>
        <v>5000</v>
      </c>
      <c r="BD517" s="76">
        <f t="shared" ref="BD517:CI517" ca="1" si="483">+BC516</f>
        <v>5000</v>
      </c>
      <c r="BE517" s="76">
        <f t="shared" ca="1" si="483"/>
        <v>5000</v>
      </c>
      <c r="BF517" s="76">
        <f t="shared" ca="1" si="483"/>
        <v>5000</v>
      </c>
      <c r="BG517" s="76">
        <f t="shared" ca="1" si="483"/>
        <v>5000</v>
      </c>
      <c r="BH517" s="76">
        <f t="shared" ca="1" si="483"/>
        <v>5000</v>
      </c>
      <c r="BI517" s="76">
        <f t="shared" ca="1" si="483"/>
        <v>5000</v>
      </c>
      <c r="BJ517" s="76">
        <f t="shared" ca="1" si="483"/>
        <v>5000</v>
      </c>
      <c r="BK517" s="76">
        <f t="shared" ca="1" si="483"/>
        <v>5000</v>
      </c>
      <c r="BL517" s="76">
        <f t="shared" ca="1" si="483"/>
        <v>5000</v>
      </c>
      <c r="BM517" s="76">
        <f t="shared" ca="1" si="483"/>
        <v>5000</v>
      </c>
      <c r="BN517" s="76">
        <f t="shared" ca="1" si="483"/>
        <v>5000</v>
      </c>
      <c r="BO517" s="76">
        <f t="shared" ca="1" si="483"/>
        <v>5000</v>
      </c>
      <c r="BP517" s="76">
        <f t="shared" ca="1" si="483"/>
        <v>5000</v>
      </c>
      <c r="BQ517" s="76">
        <f t="shared" ca="1" si="483"/>
        <v>5000</v>
      </c>
      <c r="BR517" s="76">
        <f t="shared" ca="1" si="483"/>
        <v>5000</v>
      </c>
      <c r="BS517" s="76">
        <f t="shared" ca="1" si="483"/>
        <v>5000</v>
      </c>
      <c r="BT517" s="76">
        <f t="shared" ca="1" si="483"/>
        <v>5000</v>
      </c>
      <c r="BU517" s="76">
        <f t="shared" ca="1" si="483"/>
        <v>5000</v>
      </c>
      <c r="BV517" s="76">
        <f t="shared" ca="1" si="483"/>
        <v>5000</v>
      </c>
      <c r="BW517" s="76">
        <f t="shared" ca="1" si="483"/>
        <v>5000</v>
      </c>
      <c r="BX517" s="76">
        <f t="shared" ca="1" si="483"/>
        <v>5000</v>
      </c>
      <c r="BY517" s="76">
        <f t="shared" ca="1" si="483"/>
        <v>5000</v>
      </c>
      <c r="BZ517" s="76">
        <f t="shared" ca="1" si="483"/>
        <v>5000</v>
      </c>
      <c r="CA517" s="76">
        <f t="shared" ca="1" si="483"/>
        <v>5000</v>
      </c>
      <c r="CB517" s="76">
        <f t="shared" ca="1" si="483"/>
        <v>5000</v>
      </c>
      <c r="CC517" s="76">
        <f t="shared" ca="1" si="483"/>
        <v>5000</v>
      </c>
      <c r="CD517" s="76">
        <f t="shared" ca="1" si="483"/>
        <v>5000</v>
      </c>
      <c r="CE517" s="76">
        <f t="shared" ca="1" si="483"/>
        <v>5000</v>
      </c>
      <c r="CF517" s="76">
        <f t="shared" ca="1" si="483"/>
        <v>5000</v>
      </c>
      <c r="CG517" s="76">
        <f t="shared" ca="1" si="483"/>
        <v>5000</v>
      </c>
      <c r="CH517" s="76">
        <f t="shared" ca="1" si="483"/>
        <v>5000</v>
      </c>
      <c r="CI517" s="76">
        <f t="shared" ca="1" si="483"/>
        <v>5000</v>
      </c>
      <c r="CJ517" s="76">
        <f t="shared" ref="CJ517:CL517" ca="1" si="484">+CI516</f>
        <v>5000</v>
      </c>
      <c r="CK517" s="76">
        <f t="shared" ca="1" si="484"/>
        <v>5000</v>
      </c>
      <c r="CL517" s="76">
        <f t="shared" ca="1" si="484"/>
        <v>5000</v>
      </c>
    </row>
    <row r="518" spans="2:90" outlineLevel="2" x14ac:dyDescent="0.4">
      <c r="B518" s="409">
        <f t="shared" si="467"/>
        <v>7</v>
      </c>
      <c r="C518" s="31"/>
      <c r="D518" t="s">
        <v>928</v>
      </c>
      <c r="E518" s="8" t="str">
        <f t="shared" si="465"/>
        <v>518 GROWTH-PV</v>
      </c>
      <c r="G518" s="31"/>
      <c r="H518" s="16">
        <f t="shared" si="468"/>
        <v>0.28000000000000003</v>
      </c>
      <c r="I518" s="410">
        <v>0</v>
      </c>
      <c r="J518" s="73"/>
      <c r="K518" s="15">
        <f t="shared" ca="1" si="466"/>
        <v>5000</v>
      </c>
      <c r="L518" s="15">
        <f t="shared" ca="1" si="466"/>
        <v>5000</v>
      </c>
      <c r="M518" s="15">
        <f t="shared" ca="1" si="466"/>
        <v>5000</v>
      </c>
      <c r="N518" s="15">
        <f t="shared" ca="1" si="466"/>
        <v>5000</v>
      </c>
      <c r="O518" s="15">
        <f t="shared" ca="1" si="466"/>
        <v>5000</v>
      </c>
      <c r="P518" s="15">
        <f t="shared" ca="1" si="466"/>
        <v>5000</v>
      </c>
      <c r="R518" s="67"/>
      <c r="S518" s="76">
        <f t="shared" si="472"/>
        <v>0</v>
      </c>
      <c r="T518" s="76">
        <f t="shared" si="472"/>
        <v>0</v>
      </c>
      <c r="U518" s="76">
        <f t="shared" si="472"/>
        <v>0</v>
      </c>
      <c r="V518" s="76">
        <f t="shared" si="472"/>
        <v>0</v>
      </c>
      <c r="W518" s="76">
        <f t="shared" si="472"/>
        <v>0</v>
      </c>
      <c r="X518" s="76">
        <f t="shared" si="472"/>
        <v>0</v>
      </c>
      <c r="Y518" s="76">
        <f t="shared" ref="Y518:BD518" ca="1" si="485">+X517</f>
        <v>5000</v>
      </c>
      <c r="Z518" s="76">
        <f t="shared" ca="1" si="485"/>
        <v>5000</v>
      </c>
      <c r="AA518" s="76">
        <f t="shared" ca="1" si="485"/>
        <v>5000</v>
      </c>
      <c r="AB518" s="76">
        <f t="shared" ca="1" si="485"/>
        <v>5000</v>
      </c>
      <c r="AC518" s="76">
        <f t="shared" ca="1" si="485"/>
        <v>5000</v>
      </c>
      <c r="AD518" s="76">
        <f t="shared" ca="1" si="485"/>
        <v>5000</v>
      </c>
      <c r="AE518" s="76">
        <f t="shared" ca="1" si="485"/>
        <v>5000</v>
      </c>
      <c r="AF518" s="76">
        <f t="shared" ca="1" si="485"/>
        <v>5000</v>
      </c>
      <c r="AG518" s="76">
        <f t="shared" ca="1" si="485"/>
        <v>5000</v>
      </c>
      <c r="AH518" s="76">
        <f t="shared" ca="1" si="485"/>
        <v>5000</v>
      </c>
      <c r="AI518" s="76">
        <f t="shared" ca="1" si="485"/>
        <v>5000</v>
      </c>
      <c r="AJ518" s="76">
        <f t="shared" ca="1" si="485"/>
        <v>5000</v>
      </c>
      <c r="AK518" s="76">
        <f t="shared" ca="1" si="485"/>
        <v>5000</v>
      </c>
      <c r="AL518" s="76">
        <f t="shared" ca="1" si="485"/>
        <v>5000</v>
      </c>
      <c r="AM518" s="76">
        <f t="shared" ca="1" si="485"/>
        <v>5000</v>
      </c>
      <c r="AN518" s="76">
        <f t="shared" ca="1" si="485"/>
        <v>5000</v>
      </c>
      <c r="AO518" s="76">
        <f t="shared" ca="1" si="485"/>
        <v>5000</v>
      </c>
      <c r="AP518" s="76">
        <f t="shared" ca="1" si="485"/>
        <v>5000</v>
      </c>
      <c r="AQ518" s="76">
        <f t="shared" ca="1" si="485"/>
        <v>5000</v>
      </c>
      <c r="AR518" s="76">
        <f t="shared" ca="1" si="485"/>
        <v>5000</v>
      </c>
      <c r="AS518" s="76">
        <f t="shared" ca="1" si="485"/>
        <v>5000</v>
      </c>
      <c r="AT518" s="76">
        <f t="shared" ca="1" si="485"/>
        <v>5000</v>
      </c>
      <c r="AU518" s="76">
        <f t="shared" ca="1" si="485"/>
        <v>5000</v>
      </c>
      <c r="AV518" s="76">
        <f t="shared" ca="1" si="485"/>
        <v>5000</v>
      </c>
      <c r="AW518" s="76">
        <f t="shared" ca="1" si="485"/>
        <v>5000</v>
      </c>
      <c r="AX518" s="76">
        <f t="shared" ca="1" si="485"/>
        <v>5000</v>
      </c>
      <c r="AY518" s="76">
        <f t="shared" ca="1" si="485"/>
        <v>5000</v>
      </c>
      <c r="AZ518" s="76">
        <f t="shared" ca="1" si="485"/>
        <v>5000</v>
      </c>
      <c r="BA518" s="76">
        <f t="shared" ca="1" si="485"/>
        <v>5000</v>
      </c>
      <c r="BB518" s="76">
        <f t="shared" ca="1" si="485"/>
        <v>5000</v>
      </c>
      <c r="BC518" s="76">
        <f t="shared" ca="1" si="485"/>
        <v>5000</v>
      </c>
      <c r="BD518" s="76">
        <f t="shared" ca="1" si="485"/>
        <v>5000</v>
      </c>
      <c r="BE518" s="76">
        <f t="shared" ref="BE518:CJ518" ca="1" si="486">+BD517</f>
        <v>5000</v>
      </c>
      <c r="BF518" s="76">
        <f t="shared" ca="1" si="486"/>
        <v>5000</v>
      </c>
      <c r="BG518" s="76">
        <f t="shared" ca="1" si="486"/>
        <v>5000</v>
      </c>
      <c r="BH518" s="76">
        <f t="shared" ca="1" si="486"/>
        <v>5000</v>
      </c>
      <c r="BI518" s="76">
        <f t="shared" ca="1" si="486"/>
        <v>5000</v>
      </c>
      <c r="BJ518" s="76">
        <f t="shared" ca="1" si="486"/>
        <v>5000</v>
      </c>
      <c r="BK518" s="76">
        <f t="shared" ca="1" si="486"/>
        <v>5000</v>
      </c>
      <c r="BL518" s="76">
        <f t="shared" ca="1" si="486"/>
        <v>5000</v>
      </c>
      <c r="BM518" s="76">
        <f t="shared" ca="1" si="486"/>
        <v>5000</v>
      </c>
      <c r="BN518" s="76">
        <f t="shared" ca="1" si="486"/>
        <v>5000</v>
      </c>
      <c r="BO518" s="76">
        <f t="shared" ca="1" si="486"/>
        <v>5000</v>
      </c>
      <c r="BP518" s="76">
        <f t="shared" ca="1" si="486"/>
        <v>5000</v>
      </c>
      <c r="BQ518" s="76">
        <f t="shared" ca="1" si="486"/>
        <v>5000</v>
      </c>
      <c r="BR518" s="76">
        <f t="shared" ca="1" si="486"/>
        <v>5000</v>
      </c>
      <c r="BS518" s="76">
        <f t="shared" ca="1" si="486"/>
        <v>5000</v>
      </c>
      <c r="BT518" s="76">
        <f t="shared" ca="1" si="486"/>
        <v>5000</v>
      </c>
      <c r="BU518" s="76">
        <f t="shared" ca="1" si="486"/>
        <v>5000</v>
      </c>
      <c r="BV518" s="76">
        <f t="shared" ca="1" si="486"/>
        <v>5000</v>
      </c>
      <c r="BW518" s="76">
        <f t="shared" ca="1" si="486"/>
        <v>5000</v>
      </c>
      <c r="BX518" s="76">
        <f t="shared" ca="1" si="486"/>
        <v>5000</v>
      </c>
      <c r="BY518" s="76">
        <f t="shared" ca="1" si="486"/>
        <v>5000</v>
      </c>
      <c r="BZ518" s="76">
        <f t="shared" ca="1" si="486"/>
        <v>5000</v>
      </c>
      <c r="CA518" s="76">
        <f t="shared" ca="1" si="486"/>
        <v>5000</v>
      </c>
      <c r="CB518" s="76">
        <f t="shared" ca="1" si="486"/>
        <v>5000</v>
      </c>
      <c r="CC518" s="76">
        <f t="shared" ca="1" si="486"/>
        <v>5000</v>
      </c>
      <c r="CD518" s="76">
        <f t="shared" ca="1" si="486"/>
        <v>5000</v>
      </c>
      <c r="CE518" s="76">
        <f t="shared" ca="1" si="486"/>
        <v>5000</v>
      </c>
      <c r="CF518" s="76">
        <f t="shared" ca="1" si="486"/>
        <v>5000</v>
      </c>
      <c r="CG518" s="76">
        <f t="shared" ca="1" si="486"/>
        <v>5000</v>
      </c>
      <c r="CH518" s="76">
        <f t="shared" ca="1" si="486"/>
        <v>5000</v>
      </c>
      <c r="CI518" s="76">
        <f t="shared" ca="1" si="486"/>
        <v>5000</v>
      </c>
      <c r="CJ518" s="76">
        <f t="shared" ca="1" si="486"/>
        <v>5000</v>
      </c>
      <c r="CK518" s="76">
        <f t="shared" ref="CK518:CL518" ca="1" si="487">+CJ517</f>
        <v>5000</v>
      </c>
      <c r="CL518" s="76">
        <f t="shared" ca="1" si="487"/>
        <v>5000</v>
      </c>
    </row>
    <row r="519" spans="2:90" outlineLevel="2" x14ac:dyDescent="0.4">
      <c r="B519" s="409">
        <f t="shared" si="467"/>
        <v>8</v>
      </c>
      <c r="C519" s="31"/>
      <c r="D519" t="s">
        <v>928</v>
      </c>
      <c r="E519" s="8" t="str">
        <f t="shared" si="465"/>
        <v>519 GROWTH-PV</v>
      </c>
      <c r="G519" s="31"/>
      <c r="H519" s="16">
        <f t="shared" si="468"/>
        <v>0.32</v>
      </c>
      <c r="I519" s="410">
        <v>0</v>
      </c>
      <c r="J519" s="73"/>
      <c r="K519" s="15">
        <f t="shared" ca="1" si="466"/>
        <v>5000</v>
      </c>
      <c r="L519" s="15">
        <f t="shared" ca="1" si="466"/>
        <v>5000</v>
      </c>
      <c r="M519" s="15">
        <f t="shared" ca="1" si="466"/>
        <v>5000</v>
      </c>
      <c r="N519" s="15">
        <f t="shared" ca="1" si="466"/>
        <v>5000</v>
      </c>
      <c r="O519" s="15">
        <f t="shared" ca="1" si="466"/>
        <v>5000</v>
      </c>
      <c r="P519" s="15">
        <f t="shared" ca="1" si="466"/>
        <v>5000</v>
      </c>
      <c r="R519" s="67"/>
      <c r="S519" s="76">
        <f t="shared" si="472"/>
        <v>0</v>
      </c>
      <c r="T519" s="76">
        <f t="shared" si="472"/>
        <v>0</v>
      </c>
      <c r="U519" s="76">
        <f t="shared" si="472"/>
        <v>0</v>
      </c>
      <c r="V519" s="76">
        <f t="shared" si="472"/>
        <v>0</v>
      </c>
      <c r="W519" s="76">
        <f t="shared" si="472"/>
        <v>0</v>
      </c>
      <c r="X519" s="76">
        <f t="shared" si="472"/>
        <v>0</v>
      </c>
      <c r="Y519" s="76">
        <f t="shared" si="472"/>
        <v>0</v>
      </c>
      <c r="Z519" s="76">
        <f t="shared" ref="Z519:BE519" ca="1" si="488">+Y518</f>
        <v>5000</v>
      </c>
      <c r="AA519" s="76">
        <f t="shared" ca="1" si="488"/>
        <v>5000</v>
      </c>
      <c r="AB519" s="76">
        <f t="shared" ca="1" si="488"/>
        <v>5000</v>
      </c>
      <c r="AC519" s="76">
        <f t="shared" ca="1" si="488"/>
        <v>5000</v>
      </c>
      <c r="AD519" s="76">
        <f t="shared" ca="1" si="488"/>
        <v>5000</v>
      </c>
      <c r="AE519" s="76">
        <f t="shared" ca="1" si="488"/>
        <v>5000</v>
      </c>
      <c r="AF519" s="76">
        <f t="shared" ca="1" si="488"/>
        <v>5000</v>
      </c>
      <c r="AG519" s="76">
        <f t="shared" ca="1" si="488"/>
        <v>5000</v>
      </c>
      <c r="AH519" s="76">
        <f t="shared" ca="1" si="488"/>
        <v>5000</v>
      </c>
      <c r="AI519" s="76">
        <f t="shared" ca="1" si="488"/>
        <v>5000</v>
      </c>
      <c r="AJ519" s="76">
        <f t="shared" ca="1" si="488"/>
        <v>5000</v>
      </c>
      <c r="AK519" s="76">
        <f t="shared" ca="1" si="488"/>
        <v>5000</v>
      </c>
      <c r="AL519" s="76">
        <f t="shared" ca="1" si="488"/>
        <v>5000</v>
      </c>
      <c r="AM519" s="76">
        <f t="shared" ca="1" si="488"/>
        <v>5000</v>
      </c>
      <c r="AN519" s="76">
        <f t="shared" ca="1" si="488"/>
        <v>5000</v>
      </c>
      <c r="AO519" s="76">
        <f t="shared" ca="1" si="488"/>
        <v>5000</v>
      </c>
      <c r="AP519" s="76">
        <f t="shared" ca="1" si="488"/>
        <v>5000</v>
      </c>
      <c r="AQ519" s="76">
        <f t="shared" ca="1" si="488"/>
        <v>5000</v>
      </c>
      <c r="AR519" s="76">
        <f t="shared" ca="1" si="488"/>
        <v>5000</v>
      </c>
      <c r="AS519" s="76">
        <f t="shared" ca="1" si="488"/>
        <v>5000</v>
      </c>
      <c r="AT519" s="76">
        <f t="shared" ca="1" si="488"/>
        <v>5000</v>
      </c>
      <c r="AU519" s="76">
        <f t="shared" ca="1" si="488"/>
        <v>5000</v>
      </c>
      <c r="AV519" s="76">
        <f t="shared" ca="1" si="488"/>
        <v>5000</v>
      </c>
      <c r="AW519" s="76">
        <f t="shared" ca="1" si="488"/>
        <v>5000</v>
      </c>
      <c r="AX519" s="76">
        <f t="shared" ca="1" si="488"/>
        <v>5000</v>
      </c>
      <c r="AY519" s="76">
        <f t="shared" ca="1" si="488"/>
        <v>5000</v>
      </c>
      <c r="AZ519" s="76">
        <f t="shared" ca="1" si="488"/>
        <v>5000</v>
      </c>
      <c r="BA519" s="76">
        <f t="shared" ca="1" si="488"/>
        <v>5000</v>
      </c>
      <c r="BB519" s="76">
        <f t="shared" ca="1" si="488"/>
        <v>5000</v>
      </c>
      <c r="BC519" s="76">
        <f t="shared" ca="1" si="488"/>
        <v>5000</v>
      </c>
      <c r="BD519" s="76">
        <f t="shared" ca="1" si="488"/>
        <v>5000</v>
      </c>
      <c r="BE519" s="76">
        <f t="shared" ca="1" si="488"/>
        <v>5000</v>
      </c>
      <c r="BF519" s="76">
        <f t="shared" ref="BF519:CL519" ca="1" si="489">+BE518</f>
        <v>5000</v>
      </c>
      <c r="BG519" s="76">
        <f t="shared" ca="1" si="489"/>
        <v>5000</v>
      </c>
      <c r="BH519" s="76">
        <f t="shared" ca="1" si="489"/>
        <v>5000</v>
      </c>
      <c r="BI519" s="76">
        <f t="shared" ca="1" si="489"/>
        <v>5000</v>
      </c>
      <c r="BJ519" s="76">
        <f t="shared" ca="1" si="489"/>
        <v>5000</v>
      </c>
      <c r="BK519" s="76">
        <f t="shared" ca="1" si="489"/>
        <v>5000</v>
      </c>
      <c r="BL519" s="76">
        <f t="shared" ca="1" si="489"/>
        <v>5000</v>
      </c>
      <c r="BM519" s="76">
        <f t="shared" ca="1" si="489"/>
        <v>5000</v>
      </c>
      <c r="BN519" s="76">
        <f t="shared" ca="1" si="489"/>
        <v>5000</v>
      </c>
      <c r="BO519" s="76">
        <f t="shared" ca="1" si="489"/>
        <v>5000</v>
      </c>
      <c r="BP519" s="76">
        <f t="shared" ca="1" si="489"/>
        <v>5000</v>
      </c>
      <c r="BQ519" s="76">
        <f t="shared" ca="1" si="489"/>
        <v>5000</v>
      </c>
      <c r="BR519" s="76">
        <f t="shared" ca="1" si="489"/>
        <v>5000</v>
      </c>
      <c r="BS519" s="76">
        <f t="shared" ca="1" si="489"/>
        <v>5000</v>
      </c>
      <c r="BT519" s="76">
        <f t="shared" ca="1" si="489"/>
        <v>5000</v>
      </c>
      <c r="BU519" s="76">
        <f t="shared" ca="1" si="489"/>
        <v>5000</v>
      </c>
      <c r="BV519" s="76">
        <f t="shared" ca="1" si="489"/>
        <v>5000</v>
      </c>
      <c r="BW519" s="76">
        <f t="shared" ca="1" si="489"/>
        <v>5000</v>
      </c>
      <c r="BX519" s="76">
        <f t="shared" ca="1" si="489"/>
        <v>5000</v>
      </c>
      <c r="BY519" s="76">
        <f t="shared" ca="1" si="489"/>
        <v>5000</v>
      </c>
      <c r="BZ519" s="76">
        <f t="shared" ca="1" si="489"/>
        <v>5000</v>
      </c>
      <c r="CA519" s="76">
        <f t="shared" ca="1" si="489"/>
        <v>5000</v>
      </c>
      <c r="CB519" s="76">
        <f t="shared" ca="1" si="489"/>
        <v>5000</v>
      </c>
      <c r="CC519" s="76">
        <f t="shared" ca="1" si="489"/>
        <v>5000</v>
      </c>
      <c r="CD519" s="76">
        <f t="shared" ca="1" si="489"/>
        <v>5000</v>
      </c>
      <c r="CE519" s="76">
        <f t="shared" ca="1" si="489"/>
        <v>5000</v>
      </c>
      <c r="CF519" s="76">
        <f t="shared" ca="1" si="489"/>
        <v>5000</v>
      </c>
      <c r="CG519" s="76">
        <f t="shared" ca="1" si="489"/>
        <v>5000</v>
      </c>
      <c r="CH519" s="76">
        <f t="shared" ca="1" si="489"/>
        <v>5000</v>
      </c>
      <c r="CI519" s="76">
        <f t="shared" ca="1" si="489"/>
        <v>5000</v>
      </c>
      <c r="CJ519" s="76">
        <f t="shared" ca="1" si="489"/>
        <v>5000</v>
      </c>
      <c r="CK519" s="76">
        <f t="shared" ca="1" si="489"/>
        <v>5000</v>
      </c>
      <c r="CL519" s="76">
        <f t="shared" ca="1" si="489"/>
        <v>5000</v>
      </c>
    </row>
    <row r="520" spans="2:90" outlineLevel="2" x14ac:dyDescent="0.4">
      <c r="B520" s="409">
        <f t="shared" si="467"/>
        <v>9</v>
      </c>
      <c r="C520" s="31"/>
      <c r="D520" t="s">
        <v>928</v>
      </c>
      <c r="E520" s="8" t="str">
        <f t="shared" si="465"/>
        <v>520 GROWTH-PV</v>
      </c>
      <c r="G520" s="31"/>
      <c r="H520" s="16">
        <f t="shared" si="468"/>
        <v>0.36</v>
      </c>
      <c r="I520" s="410">
        <v>0</v>
      </c>
      <c r="J520" s="73"/>
      <c r="K520" s="15">
        <f t="shared" ca="1" si="466"/>
        <v>5000</v>
      </c>
      <c r="L520" s="15">
        <f t="shared" ca="1" si="466"/>
        <v>5000</v>
      </c>
      <c r="M520" s="15">
        <f t="shared" ca="1" si="466"/>
        <v>5000</v>
      </c>
      <c r="N520" s="15">
        <f t="shared" ca="1" si="466"/>
        <v>5000</v>
      </c>
      <c r="O520" s="15">
        <f t="shared" ca="1" si="466"/>
        <v>5000</v>
      </c>
      <c r="P520" s="15">
        <f t="shared" ca="1" si="466"/>
        <v>5000</v>
      </c>
      <c r="R520" s="67"/>
      <c r="S520" s="76">
        <f t="shared" si="472"/>
        <v>0</v>
      </c>
      <c r="T520" s="76">
        <f t="shared" si="472"/>
        <v>0</v>
      </c>
      <c r="U520" s="76">
        <f t="shared" si="472"/>
        <v>0</v>
      </c>
      <c r="V520" s="76">
        <f t="shared" si="472"/>
        <v>0</v>
      </c>
      <c r="W520" s="76">
        <f t="shared" si="472"/>
        <v>0</v>
      </c>
      <c r="X520" s="76">
        <f t="shared" si="472"/>
        <v>0</v>
      </c>
      <c r="Y520" s="76">
        <f t="shared" si="472"/>
        <v>0</v>
      </c>
      <c r="Z520" s="76">
        <f t="shared" si="472"/>
        <v>0</v>
      </c>
      <c r="AA520" s="76">
        <f t="shared" ref="AA520:BF520" ca="1" si="490">+Z519</f>
        <v>5000</v>
      </c>
      <c r="AB520" s="76">
        <f t="shared" ca="1" si="490"/>
        <v>5000</v>
      </c>
      <c r="AC520" s="76">
        <f t="shared" ca="1" si="490"/>
        <v>5000</v>
      </c>
      <c r="AD520" s="76">
        <f t="shared" ca="1" si="490"/>
        <v>5000</v>
      </c>
      <c r="AE520" s="76">
        <f t="shared" ca="1" si="490"/>
        <v>5000</v>
      </c>
      <c r="AF520" s="76">
        <f t="shared" ca="1" si="490"/>
        <v>5000</v>
      </c>
      <c r="AG520" s="76">
        <f t="shared" ca="1" si="490"/>
        <v>5000</v>
      </c>
      <c r="AH520" s="76">
        <f t="shared" ca="1" si="490"/>
        <v>5000</v>
      </c>
      <c r="AI520" s="76">
        <f t="shared" ca="1" si="490"/>
        <v>5000</v>
      </c>
      <c r="AJ520" s="76">
        <f t="shared" ca="1" si="490"/>
        <v>5000</v>
      </c>
      <c r="AK520" s="76">
        <f t="shared" ca="1" si="490"/>
        <v>5000</v>
      </c>
      <c r="AL520" s="76">
        <f t="shared" ca="1" si="490"/>
        <v>5000</v>
      </c>
      <c r="AM520" s="76">
        <f t="shared" ca="1" si="490"/>
        <v>5000</v>
      </c>
      <c r="AN520" s="76">
        <f t="shared" ca="1" si="490"/>
        <v>5000</v>
      </c>
      <c r="AO520" s="76">
        <f t="shared" ca="1" si="490"/>
        <v>5000</v>
      </c>
      <c r="AP520" s="76">
        <f t="shared" ca="1" si="490"/>
        <v>5000</v>
      </c>
      <c r="AQ520" s="76">
        <f t="shared" ca="1" si="490"/>
        <v>5000</v>
      </c>
      <c r="AR520" s="76">
        <f t="shared" ca="1" si="490"/>
        <v>5000</v>
      </c>
      <c r="AS520" s="76">
        <f t="shared" ca="1" si="490"/>
        <v>5000</v>
      </c>
      <c r="AT520" s="76">
        <f t="shared" ca="1" si="490"/>
        <v>5000</v>
      </c>
      <c r="AU520" s="76">
        <f t="shared" ca="1" si="490"/>
        <v>5000</v>
      </c>
      <c r="AV520" s="76">
        <f t="shared" ca="1" si="490"/>
        <v>5000</v>
      </c>
      <c r="AW520" s="76">
        <f t="shared" ca="1" si="490"/>
        <v>5000</v>
      </c>
      <c r="AX520" s="76">
        <f t="shared" ca="1" si="490"/>
        <v>5000</v>
      </c>
      <c r="AY520" s="76">
        <f t="shared" ca="1" si="490"/>
        <v>5000</v>
      </c>
      <c r="AZ520" s="76">
        <f t="shared" ca="1" si="490"/>
        <v>5000</v>
      </c>
      <c r="BA520" s="76">
        <f t="shared" ca="1" si="490"/>
        <v>5000</v>
      </c>
      <c r="BB520" s="76">
        <f t="shared" ca="1" si="490"/>
        <v>5000</v>
      </c>
      <c r="BC520" s="76">
        <f t="shared" ca="1" si="490"/>
        <v>5000</v>
      </c>
      <c r="BD520" s="76">
        <f t="shared" ca="1" si="490"/>
        <v>5000</v>
      </c>
      <c r="BE520" s="76">
        <f t="shared" ca="1" si="490"/>
        <v>5000</v>
      </c>
      <c r="BF520" s="76">
        <f t="shared" ca="1" si="490"/>
        <v>5000</v>
      </c>
      <c r="BG520" s="76">
        <f t="shared" ref="BG520:CL520" ca="1" si="491">+BF519</f>
        <v>5000</v>
      </c>
      <c r="BH520" s="76">
        <f t="shared" ca="1" si="491"/>
        <v>5000</v>
      </c>
      <c r="BI520" s="76">
        <f t="shared" ca="1" si="491"/>
        <v>5000</v>
      </c>
      <c r="BJ520" s="76">
        <f t="shared" ca="1" si="491"/>
        <v>5000</v>
      </c>
      <c r="BK520" s="76">
        <f t="shared" ca="1" si="491"/>
        <v>5000</v>
      </c>
      <c r="BL520" s="76">
        <f t="shared" ca="1" si="491"/>
        <v>5000</v>
      </c>
      <c r="BM520" s="76">
        <f t="shared" ca="1" si="491"/>
        <v>5000</v>
      </c>
      <c r="BN520" s="76">
        <f t="shared" ca="1" si="491"/>
        <v>5000</v>
      </c>
      <c r="BO520" s="76">
        <f t="shared" ca="1" si="491"/>
        <v>5000</v>
      </c>
      <c r="BP520" s="76">
        <f t="shared" ca="1" si="491"/>
        <v>5000</v>
      </c>
      <c r="BQ520" s="76">
        <f t="shared" ca="1" si="491"/>
        <v>5000</v>
      </c>
      <c r="BR520" s="76">
        <f t="shared" ca="1" si="491"/>
        <v>5000</v>
      </c>
      <c r="BS520" s="76">
        <f t="shared" ca="1" si="491"/>
        <v>5000</v>
      </c>
      <c r="BT520" s="76">
        <f t="shared" ca="1" si="491"/>
        <v>5000</v>
      </c>
      <c r="BU520" s="76">
        <f t="shared" ca="1" si="491"/>
        <v>5000</v>
      </c>
      <c r="BV520" s="76">
        <f t="shared" ca="1" si="491"/>
        <v>5000</v>
      </c>
      <c r="BW520" s="76">
        <f t="shared" ca="1" si="491"/>
        <v>5000</v>
      </c>
      <c r="BX520" s="76">
        <f t="shared" ca="1" si="491"/>
        <v>5000</v>
      </c>
      <c r="BY520" s="76">
        <f t="shared" ca="1" si="491"/>
        <v>5000</v>
      </c>
      <c r="BZ520" s="76">
        <f t="shared" ca="1" si="491"/>
        <v>5000</v>
      </c>
      <c r="CA520" s="76">
        <f t="shared" ca="1" si="491"/>
        <v>5000</v>
      </c>
      <c r="CB520" s="76">
        <f t="shared" ca="1" si="491"/>
        <v>5000</v>
      </c>
      <c r="CC520" s="76">
        <f t="shared" ca="1" si="491"/>
        <v>5000</v>
      </c>
      <c r="CD520" s="76">
        <f t="shared" ca="1" si="491"/>
        <v>5000</v>
      </c>
      <c r="CE520" s="76">
        <f t="shared" ca="1" si="491"/>
        <v>5000</v>
      </c>
      <c r="CF520" s="76">
        <f t="shared" ca="1" si="491"/>
        <v>5000</v>
      </c>
      <c r="CG520" s="76">
        <f t="shared" ca="1" si="491"/>
        <v>5000</v>
      </c>
      <c r="CH520" s="76">
        <f t="shared" ca="1" si="491"/>
        <v>5000</v>
      </c>
      <c r="CI520" s="76">
        <f t="shared" ca="1" si="491"/>
        <v>5000</v>
      </c>
      <c r="CJ520" s="76">
        <f t="shared" ca="1" si="491"/>
        <v>5000</v>
      </c>
      <c r="CK520" s="76">
        <f t="shared" ca="1" si="491"/>
        <v>5000</v>
      </c>
      <c r="CL520" s="76">
        <f t="shared" ca="1" si="491"/>
        <v>5000</v>
      </c>
    </row>
    <row r="521" spans="2:90" outlineLevel="2" x14ac:dyDescent="0.4">
      <c r="B521" s="409">
        <f t="shared" si="467"/>
        <v>10</v>
      </c>
      <c r="C521" s="31"/>
      <c r="D521" t="s">
        <v>928</v>
      </c>
      <c r="E521" s="8" t="str">
        <f t="shared" si="465"/>
        <v>521 GROWTH-PV</v>
      </c>
      <c r="G521" s="31"/>
      <c r="H521" s="16">
        <f t="shared" si="468"/>
        <v>0.39999999999999997</v>
      </c>
      <c r="I521" s="410">
        <v>0</v>
      </c>
      <c r="J521" s="73"/>
      <c r="K521" s="15">
        <f t="shared" ca="1" si="466"/>
        <v>5000</v>
      </c>
      <c r="L521" s="15">
        <f t="shared" ca="1" si="466"/>
        <v>5000</v>
      </c>
      <c r="M521" s="15">
        <f t="shared" ca="1" si="466"/>
        <v>5000</v>
      </c>
      <c r="N521" s="15">
        <f t="shared" ca="1" si="466"/>
        <v>5000</v>
      </c>
      <c r="O521" s="15">
        <f t="shared" ca="1" si="466"/>
        <v>5000</v>
      </c>
      <c r="P521" s="15">
        <f t="shared" ca="1" si="466"/>
        <v>5000</v>
      </c>
      <c r="R521" s="67"/>
      <c r="S521" s="76">
        <f t="shared" si="472"/>
        <v>0</v>
      </c>
      <c r="T521" s="76">
        <f t="shared" si="472"/>
        <v>0</v>
      </c>
      <c r="U521" s="76">
        <f t="shared" si="472"/>
        <v>0</v>
      </c>
      <c r="V521" s="76">
        <f t="shared" si="472"/>
        <v>0</v>
      </c>
      <c r="W521" s="76">
        <f t="shared" si="472"/>
        <v>0</v>
      </c>
      <c r="X521" s="76">
        <f t="shared" si="472"/>
        <v>0</v>
      </c>
      <c r="Y521" s="76">
        <f t="shared" si="472"/>
        <v>0</v>
      </c>
      <c r="Z521" s="76">
        <f t="shared" si="472"/>
        <v>0</v>
      </c>
      <c r="AA521" s="76">
        <f t="shared" si="472"/>
        <v>0</v>
      </c>
      <c r="AB521" s="76">
        <f t="shared" ref="AB521:BG521" ca="1" si="492">+AA520</f>
        <v>5000</v>
      </c>
      <c r="AC521" s="76">
        <f t="shared" ca="1" si="492"/>
        <v>5000</v>
      </c>
      <c r="AD521" s="76">
        <f t="shared" ca="1" si="492"/>
        <v>5000</v>
      </c>
      <c r="AE521" s="76">
        <f t="shared" ca="1" si="492"/>
        <v>5000</v>
      </c>
      <c r="AF521" s="76">
        <f t="shared" ca="1" si="492"/>
        <v>5000</v>
      </c>
      <c r="AG521" s="76">
        <f t="shared" ca="1" si="492"/>
        <v>5000</v>
      </c>
      <c r="AH521" s="76">
        <f t="shared" ca="1" si="492"/>
        <v>5000</v>
      </c>
      <c r="AI521" s="76">
        <f t="shared" ca="1" si="492"/>
        <v>5000</v>
      </c>
      <c r="AJ521" s="76">
        <f t="shared" ca="1" si="492"/>
        <v>5000</v>
      </c>
      <c r="AK521" s="76">
        <f t="shared" ca="1" si="492"/>
        <v>5000</v>
      </c>
      <c r="AL521" s="76">
        <f t="shared" ca="1" si="492"/>
        <v>5000</v>
      </c>
      <c r="AM521" s="76">
        <f t="shared" ca="1" si="492"/>
        <v>5000</v>
      </c>
      <c r="AN521" s="76">
        <f t="shared" ca="1" si="492"/>
        <v>5000</v>
      </c>
      <c r="AO521" s="76">
        <f t="shared" ca="1" si="492"/>
        <v>5000</v>
      </c>
      <c r="AP521" s="76">
        <f t="shared" ca="1" si="492"/>
        <v>5000</v>
      </c>
      <c r="AQ521" s="76">
        <f t="shared" ca="1" si="492"/>
        <v>5000</v>
      </c>
      <c r="AR521" s="76">
        <f t="shared" ca="1" si="492"/>
        <v>5000</v>
      </c>
      <c r="AS521" s="76">
        <f t="shared" ca="1" si="492"/>
        <v>5000</v>
      </c>
      <c r="AT521" s="76">
        <f t="shared" ca="1" si="492"/>
        <v>5000</v>
      </c>
      <c r="AU521" s="76">
        <f t="shared" ca="1" si="492"/>
        <v>5000</v>
      </c>
      <c r="AV521" s="76">
        <f t="shared" ca="1" si="492"/>
        <v>5000</v>
      </c>
      <c r="AW521" s="76">
        <f t="shared" ca="1" si="492"/>
        <v>5000</v>
      </c>
      <c r="AX521" s="76">
        <f t="shared" ca="1" si="492"/>
        <v>5000</v>
      </c>
      <c r="AY521" s="76">
        <f t="shared" ca="1" si="492"/>
        <v>5000</v>
      </c>
      <c r="AZ521" s="76">
        <f t="shared" ca="1" si="492"/>
        <v>5000</v>
      </c>
      <c r="BA521" s="76">
        <f t="shared" ca="1" si="492"/>
        <v>5000</v>
      </c>
      <c r="BB521" s="76">
        <f t="shared" ca="1" si="492"/>
        <v>5000</v>
      </c>
      <c r="BC521" s="76">
        <f t="shared" ca="1" si="492"/>
        <v>5000</v>
      </c>
      <c r="BD521" s="76">
        <f t="shared" ca="1" si="492"/>
        <v>5000</v>
      </c>
      <c r="BE521" s="76">
        <f t="shared" ca="1" si="492"/>
        <v>5000</v>
      </c>
      <c r="BF521" s="76">
        <f t="shared" ca="1" si="492"/>
        <v>5000</v>
      </c>
      <c r="BG521" s="76">
        <f t="shared" ca="1" si="492"/>
        <v>5000</v>
      </c>
      <c r="BH521" s="76">
        <f t="shared" ref="BH521:CL521" ca="1" si="493">+BG520</f>
        <v>5000</v>
      </c>
      <c r="BI521" s="76">
        <f t="shared" ca="1" si="493"/>
        <v>5000</v>
      </c>
      <c r="BJ521" s="76">
        <f t="shared" ca="1" si="493"/>
        <v>5000</v>
      </c>
      <c r="BK521" s="76">
        <f t="shared" ca="1" si="493"/>
        <v>5000</v>
      </c>
      <c r="BL521" s="76">
        <f t="shared" ca="1" si="493"/>
        <v>5000</v>
      </c>
      <c r="BM521" s="76">
        <f t="shared" ca="1" si="493"/>
        <v>5000</v>
      </c>
      <c r="BN521" s="76">
        <f t="shared" ca="1" si="493"/>
        <v>5000</v>
      </c>
      <c r="BO521" s="76">
        <f t="shared" ca="1" si="493"/>
        <v>5000</v>
      </c>
      <c r="BP521" s="76">
        <f t="shared" ca="1" si="493"/>
        <v>5000</v>
      </c>
      <c r="BQ521" s="76">
        <f t="shared" ca="1" si="493"/>
        <v>5000</v>
      </c>
      <c r="BR521" s="76">
        <f t="shared" ca="1" si="493"/>
        <v>5000</v>
      </c>
      <c r="BS521" s="76">
        <f t="shared" ca="1" si="493"/>
        <v>5000</v>
      </c>
      <c r="BT521" s="76">
        <f t="shared" ca="1" si="493"/>
        <v>5000</v>
      </c>
      <c r="BU521" s="76">
        <f t="shared" ca="1" si="493"/>
        <v>5000</v>
      </c>
      <c r="BV521" s="76">
        <f t="shared" ca="1" si="493"/>
        <v>5000</v>
      </c>
      <c r="BW521" s="76">
        <f t="shared" ca="1" si="493"/>
        <v>5000</v>
      </c>
      <c r="BX521" s="76">
        <f t="shared" ca="1" si="493"/>
        <v>5000</v>
      </c>
      <c r="BY521" s="76">
        <f t="shared" ca="1" si="493"/>
        <v>5000</v>
      </c>
      <c r="BZ521" s="76">
        <f t="shared" ca="1" si="493"/>
        <v>5000</v>
      </c>
      <c r="CA521" s="76">
        <f t="shared" ca="1" si="493"/>
        <v>5000</v>
      </c>
      <c r="CB521" s="76">
        <f t="shared" ca="1" si="493"/>
        <v>5000</v>
      </c>
      <c r="CC521" s="76">
        <f t="shared" ca="1" si="493"/>
        <v>5000</v>
      </c>
      <c r="CD521" s="76">
        <f t="shared" ca="1" si="493"/>
        <v>5000</v>
      </c>
      <c r="CE521" s="76">
        <f t="shared" ca="1" si="493"/>
        <v>5000</v>
      </c>
      <c r="CF521" s="76">
        <f t="shared" ca="1" si="493"/>
        <v>5000</v>
      </c>
      <c r="CG521" s="76">
        <f t="shared" ca="1" si="493"/>
        <v>5000</v>
      </c>
      <c r="CH521" s="76">
        <f t="shared" ca="1" si="493"/>
        <v>5000</v>
      </c>
      <c r="CI521" s="76">
        <f t="shared" ca="1" si="493"/>
        <v>5000</v>
      </c>
      <c r="CJ521" s="76">
        <f t="shared" ca="1" si="493"/>
        <v>5000</v>
      </c>
      <c r="CK521" s="76">
        <f t="shared" ca="1" si="493"/>
        <v>5000</v>
      </c>
      <c r="CL521" s="76">
        <f t="shared" ca="1" si="493"/>
        <v>5000</v>
      </c>
    </row>
    <row r="522" spans="2:90" outlineLevel="2" x14ac:dyDescent="0.4">
      <c r="B522" s="409">
        <f t="shared" si="467"/>
        <v>11</v>
      </c>
      <c r="C522" s="31"/>
      <c r="D522" t="s">
        <v>928</v>
      </c>
      <c r="E522" s="8" t="str">
        <f t="shared" si="465"/>
        <v>522 GROWTH-PV</v>
      </c>
      <c r="G522" s="31"/>
      <c r="H522" s="16">
        <f t="shared" si="468"/>
        <v>0.43999999999999995</v>
      </c>
      <c r="I522" s="410">
        <v>0</v>
      </c>
      <c r="J522" s="73"/>
      <c r="K522" s="15">
        <f t="shared" ref="K522:P531" ca="1" si="494">SUMIF($4:$4,K$2,522:522)</f>
        <v>5000</v>
      </c>
      <c r="L522" s="15">
        <f t="shared" ca="1" si="494"/>
        <v>5000</v>
      </c>
      <c r="M522" s="15">
        <f t="shared" ca="1" si="494"/>
        <v>5000</v>
      </c>
      <c r="N522" s="15">
        <f t="shared" ca="1" si="494"/>
        <v>5000</v>
      </c>
      <c r="O522" s="15">
        <f t="shared" ca="1" si="494"/>
        <v>5000</v>
      </c>
      <c r="P522" s="15">
        <f t="shared" ca="1" si="494"/>
        <v>5000</v>
      </c>
      <c r="R522" s="67"/>
      <c r="S522" s="76">
        <f t="shared" si="472"/>
        <v>0</v>
      </c>
      <c r="T522" s="76">
        <f t="shared" si="472"/>
        <v>0</v>
      </c>
      <c r="U522" s="76">
        <f t="shared" si="472"/>
        <v>0</v>
      </c>
      <c r="V522" s="76">
        <f t="shared" si="472"/>
        <v>0</v>
      </c>
      <c r="W522" s="76">
        <f t="shared" si="472"/>
        <v>0</v>
      </c>
      <c r="X522" s="76">
        <f t="shared" si="472"/>
        <v>0</v>
      </c>
      <c r="Y522" s="76">
        <f t="shared" si="472"/>
        <v>0</v>
      </c>
      <c r="Z522" s="76">
        <f t="shared" si="472"/>
        <v>0</v>
      </c>
      <c r="AA522" s="76">
        <f t="shared" si="472"/>
        <v>0</v>
      </c>
      <c r="AB522" s="76">
        <f t="shared" si="472"/>
        <v>0</v>
      </c>
      <c r="AC522" s="76">
        <f t="shared" ref="AC522:BH522" ca="1" si="495">+AB521</f>
        <v>5000</v>
      </c>
      <c r="AD522" s="76">
        <f t="shared" ca="1" si="495"/>
        <v>5000</v>
      </c>
      <c r="AE522" s="76">
        <f t="shared" ca="1" si="495"/>
        <v>5000</v>
      </c>
      <c r="AF522" s="76">
        <f t="shared" ca="1" si="495"/>
        <v>5000</v>
      </c>
      <c r="AG522" s="76">
        <f t="shared" ca="1" si="495"/>
        <v>5000</v>
      </c>
      <c r="AH522" s="76">
        <f t="shared" ca="1" si="495"/>
        <v>5000</v>
      </c>
      <c r="AI522" s="76">
        <f t="shared" ca="1" si="495"/>
        <v>5000</v>
      </c>
      <c r="AJ522" s="76">
        <f t="shared" ca="1" si="495"/>
        <v>5000</v>
      </c>
      <c r="AK522" s="76">
        <f t="shared" ca="1" si="495"/>
        <v>5000</v>
      </c>
      <c r="AL522" s="76">
        <f t="shared" ca="1" si="495"/>
        <v>5000</v>
      </c>
      <c r="AM522" s="76">
        <f t="shared" ca="1" si="495"/>
        <v>5000</v>
      </c>
      <c r="AN522" s="76">
        <f t="shared" ca="1" si="495"/>
        <v>5000</v>
      </c>
      <c r="AO522" s="76">
        <f t="shared" ca="1" si="495"/>
        <v>5000</v>
      </c>
      <c r="AP522" s="76">
        <f t="shared" ca="1" si="495"/>
        <v>5000</v>
      </c>
      <c r="AQ522" s="76">
        <f t="shared" ca="1" si="495"/>
        <v>5000</v>
      </c>
      <c r="AR522" s="76">
        <f t="shared" ca="1" si="495"/>
        <v>5000</v>
      </c>
      <c r="AS522" s="76">
        <f t="shared" ca="1" si="495"/>
        <v>5000</v>
      </c>
      <c r="AT522" s="76">
        <f t="shared" ca="1" si="495"/>
        <v>5000</v>
      </c>
      <c r="AU522" s="76">
        <f t="shared" ca="1" si="495"/>
        <v>5000</v>
      </c>
      <c r="AV522" s="76">
        <f t="shared" ca="1" si="495"/>
        <v>5000</v>
      </c>
      <c r="AW522" s="76">
        <f t="shared" ca="1" si="495"/>
        <v>5000</v>
      </c>
      <c r="AX522" s="76">
        <f t="shared" ca="1" si="495"/>
        <v>5000</v>
      </c>
      <c r="AY522" s="76">
        <f t="shared" ca="1" si="495"/>
        <v>5000</v>
      </c>
      <c r="AZ522" s="76">
        <f t="shared" ca="1" si="495"/>
        <v>5000</v>
      </c>
      <c r="BA522" s="76">
        <f t="shared" ca="1" si="495"/>
        <v>5000</v>
      </c>
      <c r="BB522" s="76">
        <f t="shared" ca="1" si="495"/>
        <v>5000</v>
      </c>
      <c r="BC522" s="76">
        <f t="shared" ca="1" si="495"/>
        <v>5000</v>
      </c>
      <c r="BD522" s="76">
        <f t="shared" ca="1" si="495"/>
        <v>5000</v>
      </c>
      <c r="BE522" s="76">
        <f t="shared" ca="1" si="495"/>
        <v>5000</v>
      </c>
      <c r="BF522" s="76">
        <f t="shared" ca="1" si="495"/>
        <v>5000</v>
      </c>
      <c r="BG522" s="76">
        <f t="shared" ca="1" si="495"/>
        <v>5000</v>
      </c>
      <c r="BH522" s="76">
        <f t="shared" ca="1" si="495"/>
        <v>5000</v>
      </c>
      <c r="BI522" s="76">
        <f t="shared" ref="BI522:CL522" ca="1" si="496">+BH521</f>
        <v>5000</v>
      </c>
      <c r="BJ522" s="76">
        <f t="shared" ca="1" si="496"/>
        <v>5000</v>
      </c>
      <c r="BK522" s="76">
        <f t="shared" ca="1" si="496"/>
        <v>5000</v>
      </c>
      <c r="BL522" s="76">
        <f t="shared" ca="1" si="496"/>
        <v>5000</v>
      </c>
      <c r="BM522" s="76">
        <f t="shared" ca="1" si="496"/>
        <v>5000</v>
      </c>
      <c r="BN522" s="76">
        <f t="shared" ca="1" si="496"/>
        <v>5000</v>
      </c>
      <c r="BO522" s="76">
        <f t="shared" ca="1" si="496"/>
        <v>5000</v>
      </c>
      <c r="BP522" s="76">
        <f t="shared" ca="1" si="496"/>
        <v>5000</v>
      </c>
      <c r="BQ522" s="76">
        <f t="shared" ca="1" si="496"/>
        <v>5000</v>
      </c>
      <c r="BR522" s="76">
        <f t="shared" ca="1" si="496"/>
        <v>5000</v>
      </c>
      <c r="BS522" s="76">
        <f t="shared" ca="1" si="496"/>
        <v>5000</v>
      </c>
      <c r="BT522" s="76">
        <f t="shared" ca="1" si="496"/>
        <v>5000</v>
      </c>
      <c r="BU522" s="76">
        <f t="shared" ca="1" si="496"/>
        <v>5000</v>
      </c>
      <c r="BV522" s="76">
        <f t="shared" ca="1" si="496"/>
        <v>5000</v>
      </c>
      <c r="BW522" s="76">
        <f t="shared" ca="1" si="496"/>
        <v>5000</v>
      </c>
      <c r="BX522" s="76">
        <f t="shared" ca="1" si="496"/>
        <v>5000</v>
      </c>
      <c r="BY522" s="76">
        <f t="shared" ca="1" si="496"/>
        <v>5000</v>
      </c>
      <c r="BZ522" s="76">
        <f t="shared" ca="1" si="496"/>
        <v>5000</v>
      </c>
      <c r="CA522" s="76">
        <f t="shared" ca="1" si="496"/>
        <v>5000</v>
      </c>
      <c r="CB522" s="76">
        <f t="shared" ca="1" si="496"/>
        <v>5000</v>
      </c>
      <c r="CC522" s="76">
        <f t="shared" ca="1" si="496"/>
        <v>5000</v>
      </c>
      <c r="CD522" s="76">
        <f t="shared" ca="1" si="496"/>
        <v>5000</v>
      </c>
      <c r="CE522" s="76">
        <f t="shared" ca="1" si="496"/>
        <v>5000</v>
      </c>
      <c r="CF522" s="76">
        <f t="shared" ca="1" si="496"/>
        <v>5000</v>
      </c>
      <c r="CG522" s="76">
        <f t="shared" ca="1" si="496"/>
        <v>5000</v>
      </c>
      <c r="CH522" s="76">
        <f t="shared" ca="1" si="496"/>
        <v>5000</v>
      </c>
      <c r="CI522" s="76">
        <f t="shared" ca="1" si="496"/>
        <v>5000</v>
      </c>
      <c r="CJ522" s="76">
        <f t="shared" ca="1" si="496"/>
        <v>5000</v>
      </c>
      <c r="CK522" s="76">
        <f t="shared" ca="1" si="496"/>
        <v>5000</v>
      </c>
      <c r="CL522" s="76">
        <f t="shared" ca="1" si="496"/>
        <v>5000</v>
      </c>
    </row>
    <row r="523" spans="2:90" outlineLevel="2" x14ac:dyDescent="0.4">
      <c r="B523" s="409">
        <f t="shared" si="467"/>
        <v>12</v>
      </c>
      <c r="C523" s="31"/>
      <c r="D523" t="s">
        <v>928</v>
      </c>
      <c r="E523" s="8" t="str">
        <f t="shared" si="465"/>
        <v>523 GROWTH-PV</v>
      </c>
      <c r="G523" s="31"/>
      <c r="H523" s="16">
        <f t="shared" si="468"/>
        <v>0.47999999999999993</v>
      </c>
      <c r="I523" s="410">
        <v>0</v>
      </c>
      <c r="J523" s="73"/>
      <c r="K523" s="15">
        <f t="shared" ca="1" si="494"/>
        <v>5000</v>
      </c>
      <c r="L523" s="15">
        <f t="shared" ca="1" si="494"/>
        <v>5000</v>
      </c>
      <c r="M523" s="15">
        <f t="shared" ca="1" si="494"/>
        <v>5000</v>
      </c>
      <c r="N523" s="15">
        <f t="shared" ca="1" si="494"/>
        <v>5000</v>
      </c>
      <c r="O523" s="15">
        <f t="shared" ca="1" si="494"/>
        <v>5000</v>
      </c>
      <c r="P523" s="15">
        <f t="shared" ca="1" si="494"/>
        <v>5000</v>
      </c>
      <c r="R523" s="67"/>
      <c r="S523" s="76">
        <f t="shared" ref="S523:AB535" si="497">+R522</f>
        <v>0</v>
      </c>
      <c r="T523" s="76">
        <f t="shared" si="497"/>
        <v>0</v>
      </c>
      <c r="U523" s="76">
        <f t="shared" si="497"/>
        <v>0</v>
      </c>
      <c r="V523" s="76">
        <f t="shared" si="497"/>
        <v>0</v>
      </c>
      <c r="W523" s="76">
        <f t="shared" si="497"/>
        <v>0</v>
      </c>
      <c r="X523" s="76">
        <f t="shared" si="497"/>
        <v>0</v>
      </c>
      <c r="Y523" s="76">
        <f t="shared" si="497"/>
        <v>0</v>
      </c>
      <c r="Z523" s="76">
        <f t="shared" si="497"/>
        <v>0</v>
      </c>
      <c r="AA523" s="76">
        <f t="shared" si="497"/>
        <v>0</v>
      </c>
      <c r="AB523" s="76">
        <f t="shared" si="497"/>
        <v>0</v>
      </c>
      <c r="AC523" s="76">
        <f t="shared" ref="AC523:AL535" si="498">+AB522</f>
        <v>0</v>
      </c>
      <c r="AD523" s="76">
        <f t="shared" ref="AD523:BI523" ca="1" si="499">+AC522</f>
        <v>5000</v>
      </c>
      <c r="AE523" s="76">
        <f t="shared" ca="1" si="499"/>
        <v>5000</v>
      </c>
      <c r="AF523" s="76">
        <f t="shared" ca="1" si="499"/>
        <v>5000</v>
      </c>
      <c r="AG523" s="76">
        <f t="shared" ca="1" si="499"/>
        <v>5000</v>
      </c>
      <c r="AH523" s="76">
        <f t="shared" ca="1" si="499"/>
        <v>5000</v>
      </c>
      <c r="AI523" s="76">
        <f t="shared" ca="1" si="499"/>
        <v>5000</v>
      </c>
      <c r="AJ523" s="76">
        <f t="shared" ca="1" si="499"/>
        <v>5000</v>
      </c>
      <c r="AK523" s="76">
        <f t="shared" ca="1" si="499"/>
        <v>5000</v>
      </c>
      <c r="AL523" s="76">
        <f t="shared" ca="1" si="499"/>
        <v>5000</v>
      </c>
      <c r="AM523" s="76">
        <f t="shared" ca="1" si="499"/>
        <v>5000</v>
      </c>
      <c r="AN523" s="76">
        <f t="shared" ca="1" si="499"/>
        <v>5000</v>
      </c>
      <c r="AO523" s="76">
        <f t="shared" ca="1" si="499"/>
        <v>5000</v>
      </c>
      <c r="AP523" s="76">
        <f t="shared" ca="1" si="499"/>
        <v>5000</v>
      </c>
      <c r="AQ523" s="76">
        <f t="shared" ca="1" si="499"/>
        <v>5000</v>
      </c>
      <c r="AR523" s="76">
        <f t="shared" ca="1" si="499"/>
        <v>5000</v>
      </c>
      <c r="AS523" s="76">
        <f t="shared" ca="1" si="499"/>
        <v>5000</v>
      </c>
      <c r="AT523" s="76">
        <f t="shared" ca="1" si="499"/>
        <v>5000</v>
      </c>
      <c r="AU523" s="76">
        <f t="shared" ca="1" si="499"/>
        <v>5000</v>
      </c>
      <c r="AV523" s="76">
        <f t="shared" ca="1" si="499"/>
        <v>5000</v>
      </c>
      <c r="AW523" s="76">
        <f t="shared" ca="1" si="499"/>
        <v>5000</v>
      </c>
      <c r="AX523" s="76">
        <f t="shared" ca="1" si="499"/>
        <v>5000</v>
      </c>
      <c r="AY523" s="76">
        <f t="shared" ca="1" si="499"/>
        <v>5000</v>
      </c>
      <c r="AZ523" s="76">
        <f t="shared" ca="1" si="499"/>
        <v>5000</v>
      </c>
      <c r="BA523" s="76">
        <f t="shared" ca="1" si="499"/>
        <v>5000</v>
      </c>
      <c r="BB523" s="76">
        <f t="shared" ca="1" si="499"/>
        <v>5000</v>
      </c>
      <c r="BC523" s="76">
        <f t="shared" ca="1" si="499"/>
        <v>5000</v>
      </c>
      <c r="BD523" s="76">
        <f t="shared" ca="1" si="499"/>
        <v>5000</v>
      </c>
      <c r="BE523" s="76">
        <f t="shared" ca="1" si="499"/>
        <v>5000</v>
      </c>
      <c r="BF523" s="76">
        <f t="shared" ca="1" si="499"/>
        <v>5000</v>
      </c>
      <c r="BG523" s="76">
        <f t="shared" ca="1" si="499"/>
        <v>5000</v>
      </c>
      <c r="BH523" s="76">
        <f t="shared" ca="1" si="499"/>
        <v>5000</v>
      </c>
      <c r="BI523" s="76">
        <f t="shared" ca="1" si="499"/>
        <v>5000</v>
      </c>
      <c r="BJ523" s="76">
        <f t="shared" ref="BJ523:CL523" ca="1" si="500">+BI522</f>
        <v>5000</v>
      </c>
      <c r="BK523" s="76">
        <f t="shared" ca="1" si="500"/>
        <v>5000</v>
      </c>
      <c r="BL523" s="76">
        <f t="shared" ca="1" si="500"/>
        <v>5000</v>
      </c>
      <c r="BM523" s="76">
        <f t="shared" ca="1" si="500"/>
        <v>5000</v>
      </c>
      <c r="BN523" s="76">
        <f t="shared" ca="1" si="500"/>
        <v>5000</v>
      </c>
      <c r="BO523" s="76">
        <f t="shared" ca="1" si="500"/>
        <v>5000</v>
      </c>
      <c r="BP523" s="76">
        <f t="shared" ca="1" si="500"/>
        <v>5000</v>
      </c>
      <c r="BQ523" s="76">
        <f t="shared" ca="1" si="500"/>
        <v>5000</v>
      </c>
      <c r="BR523" s="76">
        <f t="shared" ca="1" si="500"/>
        <v>5000</v>
      </c>
      <c r="BS523" s="76">
        <f t="shared" ca="1" si="500"/>
        <v>5000</v>
      </c>
      <c r="BT523" s="76">
        <f t="shared" ca="1" si="500"/>
        <v>5000</v>
      </c>
      <c r="BU523" s="76">
        <f t="shared" ca="1" si="500"/>
        <v>5000</v>
      </c>
      <c r="BV523" s="76">
        <f t="shared" ca="1" si="500"/>
        <v>5000</v>
      </c>
      <c r="BW523" s="76">
        <f t="shared" ca="1" si="500"/>
        <v>5000</v>
      </c>
      <c r="BX523" s="76">
        <f t="shared" ca="1" si="500"/>
        <v>5000</v>
      </c>
      <c r="BY523" s="76">
        <f t="shared" ca="1" si="500"/>
        <v>5000</v>
      </c>
      <c r="BZ523" s="76">
        <f t="shared" ca="1" si="500"/>
        <v>5000</v>
      </c>
      <c r="CA523" s="76">
        <f t="shared" ca="1" si="500"/>
        <v>5000</v>
      </c>
      <c r="CB523" s="76">
        <f t="shared" ca="1" si="500"/>
        <v>5000</v>
      </c>
      <c r="CC523" s="76">
        <f t="shared" ca="1" si="500"/>
        <v>5000</v>
      </c>
      <c r="CD523" s="76">
        <f t="shared" ca="1" si="500"/>
        <v>5000</v>
      </c>
      <c r="CE523" s="76">
        <f t="shared" ca="1" si="500"/>
        <v>5000</v>
      </c>
      <c r="CF523" s="76">
        <f t="shared" ca="1" si="500"/>
        <v>5000</v>
      </c>
      <c r="CG523" s="76">
        <f t="shared" ca="1" si="500"/>
        <v>5000</v>
      </c>
      <c r="CH523" s="76">
        <f t="shared" ca="1" si="500"/>
        <v>5000</v>
      </c>
      <c r="CI523" s="76">
        <f t="shared" ca="1" si="500"/>
        <v>5000</v>
      </c>
      <c r="CJ523" s="76">
        <f t="shared" ca="1" si="500"/>
        <v>5000</v>
      </c>
      <c r="CK523" s="76">
        <f t="shared" ca="1" si="500"/>
        <v>5000</v>
      </c>
      <c r="CL523" s="76">
        <f t="shared" ca="1" si="500"/>
        <v>5000</v>
      </c>
    </row>
    <row r="524" spans="2:90" outlineLevel="2" x14ac:dyDescent="0.4">
      <c r="B524" s="409">
        <f t="shared" si="467"/>
        <v>13</v>
      </c>
      <c r="C524" s="31"/>
      <c r="D524" t="s">
        <v>928</v>
      </c>
      <c r="E524" s="8" t="str">
        <f t="shared" si="465"/>
        <v>524 GROWTH-PV</v>
      </c>
      <c r="G524" s="31"/>
      <c r="H524" s="16">
        <f t="shared" si="468"/>
        <v>0.51999999999999991</v>
      </c>
      <c r="I524" s="410">
        <v>0</v>
      </c>
      <c r="J524" s="73"/>
      <c r="K524" s="15">
        <f t="shared" si="494"/>
        <v>0</v>
      </c>
      <c r="L524" s="15">
        <f t="shared" ca="1" si="494"/>
        <v>5000</v>
      </c>
      <c r="M524" s="15">
        <f t="shared" ca="1" si="494"/>
        <v>5000</v>
      </c>
      <c r="N524" s="15">
        <f t="shared" ca="1" si="494"/>
        <v>5000</v>
      </c>
      <c r="O524" s="15">
        <f t="shared" ca="1" si="494"/>
        <v>5000</v>
      </c>
      <c r="P524" s="15">
        <f t="shared" ca="1" si="494"/>
        <v>5000</v>
      </c>
      <c r="R524" s="67"/>
      <c r="S524" s="76">
        <f t="shared" si="497"/>
        <v>0</v>
      </c>
      <c r="T524" s="76">
        <f t="shared" si="497"/>
        <v>0</v>
      </c>
      <c r="U524" s="76">
        <f t="shared" si="497"/>
        <v>0</v>
      </c>
      <c r="V524" s="76">
        <f t="shared" si="497"/>
        <v>0</v>
      </c>
      <c r="W524" s="76">
        <f t="shared" si="497"/>
        <v>0</v>
      </c>
      <c r="X524" s="76">
        <f t="shared" si="497"/>
        <v>0</v>
      </c>
      <c r="Y524" s="76">
        <f t="shared" si="497"/>
        <v>0</v>
      </c>
      <c r="Z524" s="76">
        <f t="shared" si="497"/>
        <v>0</v>
      </c>
      <c r="AA524" s="76">
        <f t="shared" si="497"/>
        <v>0</v>
      </c>
      <c r="AB524" s="76">
        <f t="shared" si="497"/>
        <v>0</v>
      </c>
      <c r="AC524" s="76">
        <f t="shared" si="498"/>
        <v>0</v>
      </c>
      <c r="AD524" s="76">
        <f t="shared" si="498"/>
        <v>0</v>
      </c>
      <c r="AE524" s="76">
        <f t="shared" ref="AE524:BJ524" ca="1" si="501">+AD523</f>
        <v>5000</v>
      </c>
      <c r="AF524" s="76">
        <f t="shared" ca="1" si="501"/>
        <v>5000</v>
      </c>
      <c r="AG524" s="76">
        <f t="shared" ca="1" si="501"/>
        <v>5000</v>
      </c>
      <c r="AH524" s="76">
        <f t="shared" ca="1" si="501"/>
        <v>5000</v>
      </c>
      <c r="AI524" s="76">
        <f t="shared" ca="1" si="501"/>
        <v>5000</v>
      </c>
      <c r="AJ524" s="76">
        <f t="shared" ca="1" si="501"/>
        <v>5000</v>
      </c>
      <c r="AK524" s="76">
        <f t="shared" ca="1" si="501"/>
        <v>5000</v>
      </c>
      <c r="AL524" s="76">
        <f t="shared" ca="1" si="501"/>
        <v>5000</v>
      </c>
      <c r="AM524" s="76">
        <f t="shared" ca="1" si="501"/>
        <v>5000</v>
      </c>
      <c r="AN524" s="76">
        <f t="shared" ca="1" si="501"/>
        <v>5000</v>
      </c>
      <c r="AO524" s="76">
        <f t="shared" ca="1" si="501"/>
        <v>5000</v>
      </c>
      <c r="AP524" s="76">
        <f t="shared" ca="1" si="501"/>
        <v>5000</v>
      </c>
      <c r="AQ524" s="76">
        <f t="shared" ca="1" si="501"/>
        <v>5000</v>
      </c>
      <c r="AR524" s="76">
        <f t="shared" ca="1" si="501"/>
        <v>5000</v>
      </c>
      <c r="AS524" s="76">
        <f t="shared" ca="1" si="501"/>
        <v>5000</v>
      </c>
      <c r="AT524" s="76">
        <f t="shared" ca="1" si="501"/>
        <v>5000</v>
      </c>
      <c r="AU524" s="76">
        <f t="shared" ca="1" si="501"/>
        <v>5000</v>
      </c>
      <c r="AV524" s="76">
        <f t="shared" ca="1" si="501"/>
        <v>5000</v>
      </c>
      <c r="AW524" s="76">
        <f t="shared" ca="1" si="501"/>
        <v>5000</v>
      </c>
      <c r="AX524" s="76">
        <f t="shared" ca="1" si="501"/>
        <v>5000</v>
      </c>
      <c r="AY524" s="76">
        <f t="shared" ca="1" si="501"/>
        <v>5000</v>
      </c>
      <c r="AZ524" s="76">
        <f t="shared" ca="1" si="501"/>
        <v>5000</v>
      </c>
      <c r="BA524" s="76">
        <f t="shared" ca="1" si="501"/>
        <v>5000</v>
      </c>
      <c r="BB524" s="76">
        <f t="shared" ca="1" si="501"/>
        <v>5000</v>
      </c>
      <c r="BC524" s="76">
        <f t="shared" ca="1" si="501"/>
        <v>5000</v>
      </c>
      <c r="BD524" s="76">
        <f t="shared" ca="1" si="501"/>
        <v>5000</v>
      </c>
      <c r="BE524" s="76">
        <f t="shared" ca="1" si="501"/>
        <v>5000</v>
      </c>
      <c r="BF524" s="76">
        <f t="shared" ca="1" si="501"/>
        <v>5000</v>
      </c>
      <c r="BG524" s="76">
        <f t="shared" ca="1" si="501"/>
        <v>5000</v>
      </c>
      <c r="BH524" s="76">
        <f t="shared" ca="1" si="501"/>
        <v>5000</v>
      </c>
      <c r="BI524" s="76">
        <f t="shared" ca="1" si="501"/>
        <v>5000</v>
      </c>
      <c r="BJ524" s="76">
        <f t="shared" ca="1" si="501"/>
        <v>5000</v>
      </c>
      <c r="BK524" s="76">
        <f t="shared" ref="BK524:CL524" ca="1" si="502">+BJ523</f>
        <v>5000</v>
      </c>
      <c r="BL524" s="76">
        <f t="shared" ca="1" si="502"/>
        <v>5000</v>
      </c>
      <c r="BM524" s="76">
        <f t="shared" ca="1" si="502"/>
        <v>5000</v>
      </c>
      <c r="BN524" s="76">
        <f t="shared" ca="1" si="502"/>
        <v>5000</v>
      </c>
      <c r="BO524" s="76">
        <f t="shared" ca="1" si="502"/>
        <v>5000</v>
      </c>
      <c r="BP524" s="76">
        <f t="shared" ca="1" si="502"/>
        <v>5000</v>
      </c>
      <c r="BQ524" s="76">
        <f t="shared" ca="1" si="502"/>
        <v>5000</v>
      </c>
      <c r="BR524" s="76">
        <f t="shared" ca="1" si="502"/>
        <v>5000</v>
      </c>
      <c r="BS524" s="76">
        <f t="shared" ca="1" si="502"/>
        <v>5000</v>
      </c>
      <c r="BT524" s="76">
        <f t="shared" ca="1" si="502"/>
        <v>5000</v>
      </c>
      <c r="BU524" s="76">
        <f t="shared" ca="1" si="502"/>
        <v>5000</v>
      </c>
      <c r="BV524" s="76">
        <f t="shared" ca="1" si="502"/>
        <v>5000</v>
      </c>
      <c r="BW524" s="76">
        <f t="shared" ca="1" si="502"/>
        <v>5000</v>
      </c>
      <c r="BX524" s="76">
        <f t="shared" ca="1" si="502"/>
        <v>5000</v>
      </c>
      <c r="BY524" s="76">
        <f t="shared" ca="1" si="502"/>
        <v>5000</v>
      </c>
      <c r="BZ524" s="76">
        <f t="shared" ca="1" si="502"/>
        <v>5000</v>
      </c>
      <c r="CA524" s="76">
        <f t="shared" ca="1" si="502"/>
        <v>5000</v>
      </c>
      <c r="CB524" s="76">
        <f t="shared" ca="1" si="502"/>
        <v>5000</v>
      </c>
      <c r="CC524" s="76">
        <f t="shared" ca="1" si="502"/>
        <v>5000</v>
      </c>
      <c r="CD524" s="76">
        <f t="shared" ca="1" si="502"/>
        <v>5000</v>
      </c>
      <c r="CE524" s="76">
        <f t="shared" ca="1" si="502"/>
        <v>5000</v>
      </c>
      <c r="CF524" s="76">
        <f t="shared" ca="1" si="502"/>
        <v>5000</v>
      </c>
      <c r="CG524" s="76">
        <f t="shared" ca="1" si="502"/>
        <v>5000</v>
      </c>
      <c r="CH524" s="76">
        <f t="shared" ca="1" si="502"/>
        <v>5000</v>
      </c>
      <c r="CI524" s="76">
        <f t="shared" ca="1" si="502"/>
        <v>5000</v>
      </c>
      <c r="CJ524" s="76">
        <f t="shared" ca="1" si="502"/>
        <v>5000</v>
      </c>
      <c r="CK524" s="76">
        <f t="shared" ca="1" si="502"/>
        <v>5000</v>
      </c>
      <c r="CL524" s="76">
        <f t="shared" ca="1" si="502"/>
        <v>5000</v>
      </c>
    </row>
    <row r="525" spans="2:90" outlineLevel="2" x14ac:dyDescent="0.4">
      <c r="B525" s="409">
        <f t="shared" si="467"/>
        <v>14</v>
      </c>
      <c r="C525" s="31"/>
      <c r="D525" t="s">
        <v>928</v>
      </c>
      <c r="E525" s="8" t="str">
        <f t="shared" si="465"/>
        <v>525 GROWTH-PV</v>
      </c>
      <c r="G525" s="31"/>
      <c r="H525" s="16">
        <f t="shared" si="468"/>
        <v>0.55999999999999994</v>
      </c>
      <c r="I525" s="410">
        <v>0</v>
      </c>
      <c r="J525" s="73"/>
      <c r="K525" s="15">
        <f t="shared" si="494"/>
        <v>0</v>
      </c>
      <c r="L525" s="15">
        <f t="shared" ca="1" si="494"/>
        <v>5000</v>
      </c>
      <c r="M525" s="15">
        <f t="shared" ca="1" si="494"/>
        <v>5000</v>
      </c>
      <c r="N525" s="15">
        <f t="shared" ca="1" si="494"/>
        <v>5000</v>
      </c>
      <c r="O525" s="15">
        <f t="shared" ca="1" si="494"/>
        <v>5000</v>
      </c>
      <c r="P525" s="15">
        <f t="shared" ca="1" si="494"/>
        <v>5000</v>
      </c>
      <c r="R525" s="67"/>
      <c r="S525" s="76">
        <f t="shared" si="497"/>
        <v>0</v>
      </c>
      <c r="T525" s="76">
        <f t="shared" si="497"/>
        <v>0</v>
      </c>
      <c r="U525" s="76">
        <f t="shared" si="497"/>
        <v>0</v>
      </c>
      <c r="V525" s="76">
        <f t="shared" si="497"/>
        <v>0</v>
      </c>
      <c r="W525" s="76">
        <f t="shared" si="497"/>
        <v>0</v>
      </c>
      <c r="X525" s="76">
        <f t="shared" si="497"/>
        <v>0</v>
      </c>
      <c r="Y525" s="76">
        <f t="shared" si="497"/>
        <v>0</v>
      </c>
      <c r="Z525" s="76">
        <f t="shared" si="497"/>
        <v>0</v>
      </c>
      <c r="AA525" s="76">
        <f t="shared" si="497"/>
        <v>0</v>
      </c>
      <c r="AB525" s="76">
        <f t="shared" si="497"/>
        <v>0</v>
      </c>
      <c r="AC525" s="76">
        <f t="shared" si="498"/>
        <v>0</v>
      </c>
      <c r="AD525" s="76">
        <f t="shared" si="498"/>
        <v>0</v>
      </c>
      <c r="AE525" s="76">
        <f t="shared" si="498"/>
        <v>0</v>
      </c>
      <c r="AF525" s="76">
        <f t="shared" ref="AF525:BK525" ca="1" si="503">+AE524</f>
        <v>5000</v>
      </c>
      <c r="AG525" s="76">
        <f t="shared" ca="1" si="503"/>
        <v>5000</v>
      </c>
      <c r="AH525" s="76">
        <f t="shared" ca="1" si="503"/>
        <v>5000</v>
      </c>
      <c r="AI525" s="76">
        <f t="shared" ca="1" si="503"/>
        <v>5000</v>
      </c>
      <c r="AJ525" s="76">
        <f t="shared" ca="1" si="503"/>
        <v>5000</v>
      </c>
      <c r="AK525" s="76">
        <f t="shared" ca="1" si="503"/>
        <v>5000</v>
      </c>
      <c r="AL525" s="76">
        <f t="shared" ca="1" si="503"/>
        <v>5000</v>
      </c>
      <c r="AM525" s="76">
        <f t="shared" ca="1" si="503"/>
        <v>5000</v>
      </c>
      <c r="AN525" s="76">
        <f t="shared" ca="1" si="503"/>
        <v>5000</v>
      </c>
      <c r="AO525" s="76">
        <f t="shared" ca="1" si="503"/>
        <v>5000</v>
      </c>
      <c r="AP525" s="76">
        <f t="shared" ca="1" si="503"/>
        <v>5000</v>
      </c>
      <c r="AQ525" s="76">
        <f t="shared" ca="1" si="503"/>
        <v>5000</v>
      </c>
      <c r="AR525" s="76">
        <f t="shared" ca="1" si="503"/>
        <v>5000</v>
      </c>
      <c r="AS525" s="76">
        <f t="shared" ca="1" si="503"/>
        <v>5000</v>
      </c>
      <c r="AT525" s="76">
        <f t="shared" ca="1" si="503"/>
        <v>5000</v>
      </c>
      <c r="AU525" s="76">
        <f t="shared" ca="1" si="503"/>
        <v>5000</v>
      </c>
      <c r="AV525" s="76">
        <f t="shared" ca="1" si="503"/>
        <v>5000</v>
      </c>
      <c r="AW525" s="76">
        <f t="shared" ca="1" si="503"/>
        <v>5000</v>
      </c>
      <c r="AX525" s="76">
        <f t="shared" ca="1" si="503"/>
        <v>5000</v>
      </c>
      <c r="AY525" s="76">
        <f t="shared" ca="1" si="503"/>
        <v>5000</v>
      </c>
      <c r="AZ525" s="76">
        <f t="shared" ca="1" si="503"/>
        <v>5000</v>
      </c>
      <c r="BA525" s="76">
        <f t="shared" ca="1" si="503"/>
        <v>5000</v>
      </c>
      <c r="BB525" s="76">
        <f t="shared" ca="1" si="503"/>
        <v>5000</v>
      </c>
      <c r="BC525" s="76">
        <f t="shared" ca="1" si="503"/>
        <v>5000</v>
      </c>
      <c r="BD525" s="76">
        <f t="shared" ca="1" si="503"/>
        <v>5000</v>
      </c>
      <c r="BE525" s="76">
        <f t="shared" ca="1" si="503"/>
        <v>5000</v>
      </c>
      <c r="BF525" s="76">
        <f t="shared" ca="1" si="503"/>
        <v>5000</v>
      </c>
      <c r="BG525" s="76">
        <f t="shared" ca="1" si="503"/>
        <v>5000</v>
      </c>
      <c r="BH525" s="76">
        <f t="shared" ca="1" si="503"/>
        <v>5000</v>
      </c>
      <c r="BI525" s="76">
        <f t="shared" ca="1" si="503"/>
        <v>5000</v>
      </c>
      <c r="BJ525" s="76">
        <f t="shared" ca="1" si="503"/>
        <v>5000</v>
      </c>
      <c r="BK525" s="76">
        <f t="shared" ca="1" si="503"/>
        <v>5000</v>
      </c>
      <c r="BL525" s="76">
        <f t="shared" ref="BL525:CL525" ca="1" si="504">+BK524</f>
        <v>5000</v>
      </c>
      <c r="BM525" s="76">
        <f t="shared" ca="1" si="504"/>
        <v>5000</v>
      </c>
      <c r="BN525" s="76">
        <f t="shared" ca="1" si="504"/>
        <v>5000</v>
      </c>
      <c r="BO525" s="76">
        <f t="shared" ca="1" si="504"/>
        <v>5000</v>
      </c>
      <c r="BP525" s="76">
        <f t="shared" ca="1" si="504"/>
        <v>5000</v>
      </c>
      <c r="BQ525" s="76">
        <f t="shared" ca="1" si="504"/>
        <v>5000</v>
      </c>
      <c r="BR525" s="76">
        <f t="shared" ca="1" si="504"/>
        <v>5000</v>
      </c>
      <c r="BS525" s="76">
        <f t="shared" ca="1" si="504"/>
        <v>5000</v>
      </c>
      <c r="BT525" s="76">
        <f t="shared" ca="1" si="504"/>
        <v>5000</v>
      </c>
      <c r="BU525" s="76">
        <f t="shared" ca="1" si="504"/>
        <v>5000</v>
      </c>
      <c r="BV525" s="76">
        <f t="shared" ca="1" si="504"/>
        <v>5000</v>
      </c>
      <c r="BW525" s="76">
        <f t="shared" ca="1" si="504"/>
        <v>5000</v>
      </c>
      <c r="BX525" s="76">
        <f t="shared" ca="1" si="504"/>
        <v>5000</v>
      </c>
      <c r="BY525" s="76">
        <f t="shared" ca="1" si="504"/>
        <v>5000</v>
      </c>
      <c r="BZ525" s="76">
        <f t="shared" ca="1" si="504"/>
        <v>5000</v>
      </c>
      <c r="CA525" s="76">
        <f t="shared" ca="1" si="504"/>
        <v>5000</v>
      </c>
      <c r="CB525" s="76">
        <f t="shared" ca="1" si="504"/>
        <v>5000</v>
      </c>
      <c r="CC525" s="76">
        <f t="shared" ca="1" si="504"/>
        <v>5000</v>
      </c>
      <c r="CD525" s="76">
        <f t="shared" ca="1" si="504"/>
        <v>5000</v>
      </c>
      <c r="CE525" s="76">
        <f t="shared" ca="1" si="504"/>
        <v>5000</v>
      </c>
      <c r="CF525" s="76">
        <f t="shared" ca="1" si="504"/>
        <v>5000</v>
      </c>
      <c r="CG525" s="76">
        <f t="shared" ca="1" si="504"/>
        <v>5000</v>
      </c>
      <c r="CH525" s="76">
        <f t="shared" ca="1" si="504"/>
        <v>5000</v>
      </c>
      <c r="CI525" s="76">
        <f t="shared" ca="1" si="504"/>
        <v>5000</v>
      </c>
      <c r="CJ525" s="76">
        <f t="shared" ca="1" si="504"/>
        <v>5000</v>
      </c>
      <c r="CK525" s="76">
        <f t="shared" ca="1" si="504"/>
        <v>5000</v>
      </c>
      <c r="CL525" s="76">
        <f t="shared" ca="1" si="504"/>
        <v>5000</v>
      </c>
    </row>
    <row r="526" spans="2:90" outlineLevel="2" x14ac:dyDescent="0.4">
      <c r="B526" s="409">
        <f t="shared" si="467"/>
        <v>15</v>
      </c>
      <c r="C526" s="31"/>
      <c r="D526" t="s">
        <v>928</v>
      </c>
      <c r="E526" s="8" t="str">
        <f t="shared" si="465"/>
        <v>526 GROWTH-PV</v>
      </c>
      <c r="G526" s="31"/>
      <c r="H526" s="16">
        <f t="shared" si="468"/>
        <v>0.6</v>
      </c>
      <c r="I526" s="410">
        <v>0</v>
      </c>
      <c r="J526" s="73"/>
      <c r="K526" s="15">
        <f t="shared" si="494"/>
        <v>0</v>
      </c>
      <c r="L526" s="15">
        <f t="shared" ca="1" si="494"/>
        <v>5000</v>
      </c>
      <c r="M526" s="15">
        <f t="shared" ca="1" si="494"/>
        <v>5000</v>
      </c>
      <c r="N526" s="15">
        <f t="shared" ca="1" si="494"/>
        <v>5000</v>
      </c>
      <c r="O526" s="15">
        <f t="shared" ca="1" si="494"/>
        <v>5000</v>
      </c>
      <c r="P526" s="15">
        <f t="shared" ca="1" si="494"/>
        <v>5000</v>
      </c>
      <c r="R526" s="67"/>
      <c r="S526" s="76">
        <f t="shared" si="497"/>
        <v>0</v>
      </c>
      <c r="T526" s="76">
        <f t="shared" si="497"/>
        <v>0</v>
      </c>
      <c r="U526" s="76">
        <f t="shared" si="497"/>
        <v>0</v>
      </c>
      <c r="V526" s="76">
        <f t="shared" si="497"/>
        <v>0</v>
      </c>
      <c r="W526" s="76">
        <f t="shared" si="497"/>
        <v>0</v>
      </c>
      <c r="X526" s="76">
        <f t="shared" si="497"/>
        <v>0</v>
      </c>
      <c r="Y526" s="76">
        <f t="shared" si="497"/>
        <v>0</v>
      </c>
      <c r="Z526" s="76">
        <f t="shared" si="497"/>
        <v>0</v>
      </c>
      <c r="AA526" s="76">
        <f t="shared" si="497"/>
        <v>0</v>
      </c>
      <c r="AB526" s="76">
        <f t="shared" si="497"/>
        <v>0</v>
      </c>
      <c r="AC526" s="76">
        <f t="shared" si="498"/>
        <v>0</v>
      </c>
      <c r="AD526" s="76">
        <f t="shared" si="498"/>
        <v>0</v>
      </c>
      <c r="AE526" s="76">
        <f t="shared" si="498"/>
        <v>0</v>
      </c>
      <c r="AF526" s="76">
        <f t="shared" si="498"/>
        <v>0</v>
      </c>
      <c r="AG526" s="76">
        <f t="shared" ref="AG526:BL526" ca="1" si="505">+AF525</f>
        <v>5000</v>
      </c>
      <c r="AH526" s="76">
        <f t="shared" ca="1" si="505"/>
        <v>5000</v>
      </c>
      <c r="AI526" s="76">
        <f t="shared" ca="1" si="505"/>
        <v>5000</v>
      </c>
      <c r="AJ526" s="76">
        <f t="shared" ca="1" si="505"/>
        <v>5000</v>
      </c>
      <c r="AK526" s="76">
        <f t="shared" ca="1" si="505"/>
        <v>5000</v>
      </c>
      <c r="AL526" s="76">
        <f t="shared" ca="1" si="505"/>
        <v>5000</v>
      </c>
      <c r="AM526" s="76">
        <f t="shared" ca="1" si="505"/>
        <v>5000</v>
      </c>
      <c r="AN526" s="76">
        <f t="shared" ca="1" si="505"/>
        <v>5000</v>
      </c>
      <c r="AO526" s="76">
        <f t="shared" ca="1" si="505"/>
        <v>5000</v>
      </c>
      <c r="AP526" s="76">
        <f t="shared" ca="1" si="505"/>
        <v>5000</v>
      </c>
      <c r="AQ526" s="76">
        <f t="shared" ca="1" si="505"/>
        <v>5000</v>
      </c>
      <c r="AR526" s="76">
        <f t="shared" ca="1" si="505"/>
        <v>5000</v>
      </c>
      <c r="AS526" s="76">
        <f t="shared" ca="1" si="505"/>
        <v>5000</v>
      </c>
      <c r="AT526" s="76">
        <f t="shared" ca="1" si="505"/>
        <v>5000</v>
      </c>
      <c r="AU526" s="76">
        <f t="shared" ca="1" si="505"/>
        <v>5000</v>
      </c>
      <c r="AV526" s="76">
        <f t="shared" ca="1" si="505"/>
        <v>5000</v>
      </c>
      <c r="AW526" s="76">
        <f t="shared" ca="1" si="505"/>
        <v>5000</v>
      </c>
      <c r="AX526" s="76">
        <f t="shared" ca="1" si="505"/>
        <v>5000</v>
      </c>
      <c r="AY526" s="76">
        <f t="shared" ca="1" si="505"/>
        <v>5000</v>
      </c>
      <c r="AZ526" s="76">
        <f t="shared" ca="1" si="505"/>
        <v>5000</v>
      </c>
      <c r="BA526" s="76">
        <f t="shared" ca="1" si="505"/>
        <v>5000</v>
      </c>
      <c r="BB526" s="76">
        <f t="shared" ca="1" si="505"/>
        <v>5000</v>
      </c>
      <c r="BC526" s="76">
        <f t="shared" ca="1" si="505"/>
        <v>5000</v>
      </c>
      <c r="BD526" s="76">
        <f t="shared" ca="1" si="505"/>
        <v>5000</v>
      </c>
      <c r="BE526" s="76">
        <f t="shared" ca="1" si="505"/>
        <v>5000</v>
      </c>
      <c r="BF526" s="76">
        <f t="shared" ca="1" si="505"/>
        <v>5000</v>
      </c>
      <c r="BG526" s="76">
        <f t="shared" ca="1" si="505"/>
        <v>5000</v>
      </c>
      <c r="BH526" s="76">
        <f t="shared" ca="1" si="505"/>
        <v>5000</v>
      </c>
      <c r="BI526" s="76">
        <f t="shared" ca="1" si="505"/>
        <v>5000</v>
      </c>
      <c r="BJ526" s="76">
        <f t="shared" ca="1" si="505"/>
        <v>5000</v>
      </c>
      <c r="BK526" s="76">
        <f t="shared" ca="1" si="505"/>
        <v>5000</v>
      </c>
      <c r="BL526" s="76">
        <f t="shared" ca="1" si="505"/>
        <v>5000</v>
      </c>
      <c r="BM526" s="76">
        <f t="shared" ref="BM526:CL526" ca="1" si="506">+BL525</f>
        <v>5000</v>
      </c>
      <c r="BN526" s="76">
        <f t="shared" ca="1" si="506"/>
        <v>5000</v>
      </c>
      <c r="BO526" s="76">
        <f t="shared" ca="1" si="506"/>
        <v>5000</v>
      </c>
      <c r="BP526" s="76">
        <f t="shared" ca="1" si="506"/>
        <v>5000</v>
      </c>
      <c r="BQ526" s="76">
        <f t="shared" ca="1" si="506"/>
        <v>5000</v>
      </c>
      <c r="BR526" s="76">
        <f t="shared" ca="1" si="506"/>
        <v>5000</v>
      </c>
      <c r="BS526" s="76">
        <f t="shared" ca="1" si="506"/>
        <v>5000</v>
      </c>
      <c r="BT526" s="76">
        <f t="shared" ca="1" si="506"/>
        <v>5000</v>
      </c>
      <c r="BU526" s="76">
        <f t="shared" ca="1" si="506"/>
        <v>5000</v>
      </c>
      <c r="BV526" s="76">
        <f t="shared" ca="1" si="506"/>
        <v>5000</v>
      </c>
      <c r="BW526" s="76">
        <f t="shared" ca="1" si="506"/>
        <v>5000</v>
      </c>
      <c r="BX526" s="76">
        <f t="shared" ca="1" si="506"/>
        <v>5000</v>
      </c>
      <c r="BY526" s="76">
        <f t="shared" ca="1" si="506"/>
        <v>5000</v>
      </c>
      <c r="BZ526" s="76">
        <f t="shared" ca="1" si="506"/>
        <v>5000</v>
      </c>
      <c r="CA526" s="76">
        <f t="shared" ca="1" si="506"/>
        <v>5000</v>
      </c>
      <c r="CB526" s="76">
        <f t="shared" ca="1" si="506"/>
        <v>5000</v>
      </c>
      <c r="CC526" s="76">
        <f t="shared" ca="1" si="506"/>
        <v>5000</v>
      </c>
      <c r="CD526" s="76">
        <f t="shared" ca="1" si="506"/>
        <v>5000</v>
      </c>
      <c r="CE526" s="76">
        <f t="shared" ca="1" si="506"/>
        <v>5000</v>
      </c>
      <c r="CF526" s="76">
        <f t="shared" ca="1" si="506"/>
        <v>5000</v>
      </c>
      <c r="CG526" s="76">
        <f t="shared" ca="1" si="506"/>
        <v>5000</v>
      </c>
      <c r="CH526" s="76">
        <f t="shared" ca="1" si="506"/>
        <v>5000</v>
      </c>
      <c r="CI526" s="76">
        <f t="shared" ca="1" si="506"/>
        <v>5000</v>
      </c>
      <c r="CJ526" s="76">
        <f t="shared" ca="1" si="506"/>
        <v>5000</v>
      </c>
      <c r="CK526" s="76">
        <f t="shared" ca="1" si="506"/>
        <v>5000</v>
      </c>
      <c r="CL526" s="76">
        <f t="shared" ca="1" si="506"/>
        <v>5000</v>
      </c>
    </row>
    <row r="527" spans="2:90" outlineLevel="2" x14ac:dyDescent="0.4">
      <c r="B527" s="409">
        <f t="shared" si="467"/>
        <v>16</v>
      </c>
      <c r="C527" s="31"/>
      <c r="D527" t="s">
        <v>928</v>
      </c>
      <c r="E527" s="8" t="str">
        <f t="shared" si="465"/>
        <v>527 GROWTH-PV</v>
      </c>
      <c r="G527" s="31"/>
      <c r="H527" s="16">
        <f t="shared" si="468"/>
        <v>0.64</v>
      </c>
      <c r="I527" s="410">
        <v>0</v>
      </c>
      <c r="J527" s="73"/>
      <c r="K527" s="15">
        <f t="shared" si="494"/>
        <v>0</v>
      </c>
      <c r="L527" s="15">
        <f t="shared" ca="1" si="494"/>
        <v>5000</v>
      </c>
      <c r="M527" s="15">
        <f t="shared" ca="1" si="494"/>
        <v>5000</v>
      </c>
      <c r="N527" s="15">
        <f t="shared" ca="1" si="494"/>
        <v>5000</v>
      </c>
      <c r="O527" s="15">
        <f t="shared" ca="1" si="494"/>
        <v>5000</v>
      </c>
      <c r="P527" s="15">
        <f t="shared" ca="1" si="494"/>
        <v>5000</v>
      </c>
      <c r="R527" s="67"/>
      <c r="S527" s="76">
        <f t="shared" si="497"/>
        <v>0</v>
      </c>
      <c r="T527" s="76">
        <f t="shared" si="497"/>
        <v>0</v>
      </c>
      <c r="U527" s="76">
        <f t="shared" si="497"/>
        <v>0</v>
      </c>
      <c r="V527" s="76">
        <f t="shared" si="497"/>
        <v>0</v>
      </c>
      <c r="W527" s="76">
        <f t="shared" si="497"/>
        <v>0</v>
      </c>
      <c r="X527" s="76">
        <f t="shared" si="497"/>
        <v>0</v>
      </c>
      <c r="Y527" s="76">
        <f t="shared" si="497"/>
        <v>0</v>
      </c>
      <c r="Z527" s="76">
        <f t="shared" si="497"/>
        <v>0</v>
      </c>
      <c r="AA527" s="76">
        <f t="shared" si="497"/>
        <v>0</v>
      </c>
      <c r="AB527" s="76">
        <f t="shared" si="497"/>
        <v>0</v>
      </c>
      <c r="AC527" s="76">
        <f t="shared" si="498"/>
        <v>0</v>
      </c>
      <c r="AD527" s="76">
        <f t="shared" si="498"/>
        <v>0</v>
      </c>
      <c r="AE527" s="76">
        <f t="shared" si="498"/>
        <v>0</v>
      </c>
      <c r="AF527" s="76">
        <f t="shared" si="498"/>
        <v>0</v>
      </c>
      <c r="AG527" s="76">
        <f t="shared" si="498"/>
        <v>0</v>
      </c>
      <c r="AH527" s="76">
        <f t="shared" ref="AH527:BM527" ca="1" si="507">+AG526</f>
        <v>5000</v>
      </c>
      <c r="AI527" s="76">
        <f t="shared" ca="1" si="507"/>
        <v>5000</v>
      </c>
      <c r="AJ527" s="76">
        <f t="shared" ca="1" si="507"/>
        <v>5000</v>
      </c>
      <c r="AK527" s="76">
        <f t="shared" ca="1" si="507"/>
        <v>5000</v>
      </c>
      <c r="AL527" s="76">
        <f t="shared" ca="1" si="507"/>
        <v>5000</v>
      </c>
      <c r="AM527" s="76">
        <f t="shared" ca="1" si="507"/>
        <v>5000</v>
      </c>
      <c r="AN527" s="76">
        <f t="shared" ca="1" si="507"/>
        <v>5000</v>
      </c>
      <c r="AO527" s="76">
        <f t="shared" ca="1" si="507"/>
        <v>5000</v>
      </c>
      <c r="AP527" s="76">
        <f t="shared" ca="1" si="507"/>
        <v>5000</v>
      </c>
      <c r="AQ527" s="76">
        <f t="shared" ca="1" si="507"/>
        <v>5000</v>
      </c>
      <c r="AR527" s="76">
        <f t="shared" ca="1" si="507"/>
        <v>5000</v>
      </c>
      <c r="AS527" s="76">
        <f t="shared" ca="1" si="507"/>
        <v>5000</v>
      </c>
      <c r="AT527" s="76">
        <f t="shared" ca="1" si="507"/>
        <v>5000</v>
      </c>
      <c r="AU527" s="76">
        <f t="shared" ca="1" si="507"/>
        <v>5000</v>
      </c>
      <c r="AV527" s="76">
        <f t="shared" ca="1" si="507"/>
        <v>5000</v>
      </c>
      <c r="AW527" s="76">
        <f t="shared" ca="1" si="507"/>
        <v>5000</v>
      </c>
      <c r="AX527" s="76">
        <f t="shared" ca="1" si="507"/>
        <v>5000</v>
      </c>
      <c r="AY527" s="76">
        <f t="shared" ca="1" si="507"/>
        <v>5000</v>
      </c>
      <c r="AZ527" s="76">
        <f t="shared" ca="1" si="507"/>
        <v>5000</v>
      </c>
      <c r="BA527" s="76">
        <f t="shared" ca="1" si="507"/>
        <v>5000</v>
      </c>
      <c r="BB527" s="76">
        <f t="shared" ca="1" si="507"/>
        <v>5000</v>
      </c>
      <c r="BC527" s="76">
        <f t="shared" ca="1" si="507"/>
        <v>5000</v>
      </c>
      <c r="BD527" s="76">
        <f t="shared" ca="1" si="507"/>
        <v>5000</v>
      </c>
      <c r="BE527" s="76">
        <f t="shared" ca="1" si="507"/>
        <v>5000</v>
      </c>
      <c r="BF527" s="76">
        <f t="shared" ca="1" si="507"/>
        <v>5000</v>
      </c>
      <c r="BG527" s="76">
        <f t="shared" ca="1" si="507"/>
        <v>5000</v>
      </c>
      <c r="BH527" s="76">
        <f t="shared" ca="1" si="507"/>
        <v>5000</v>
      </c>
      <c r="BI527" s="76">
        <f t="shared" ca="1" si="507"/>
        <v>5000</v>
      </c>
      <c r="BJ527" s="76">
        <f t="shared" ca="1" si="507"/>
        <v>5000</v>
      </c>
      <c r="BK527" s="76">
        <f t="shared" ca="1" si="507"/>
        <v>5000</v>
      </c>
      <c r="BL527" s="76">
        <f t="shared" ca="1" si="507"/>
        <v>5000</v>
      </c>
      <c r="BM527" s="76">
        <f t="shared" ca="1" si="507"/>
        <v>5000</v>
      </c>
      <c r="BN527" s="76">
        <f t="shared" ref="BN527:CL527" ca="1" si="508">+BM526</f>
        <v>5000</v>
      </c>
      <c r="BO527" s="76">
        <f t="shared" ca="1" si="508"/>
        <v>5000</v>
      </c>
      <c r="BP527" s="76">
        <f t="shared" ca="1" si="508"/>
        <v>5000</v>
      </c>
      <c r="BQ527" s="76">
        <f t="shared" ca="1" si="508"/>
        <v>5000</v>
      </c>
      <c r="BR527" s="76">
        <f t="shared" ca="1" si="508"/>
        <v>5000</v>
      </c>
      <c r="BS527" s="76">
        <f t="shared" ca="1" si="508"/>
        <v>5000</v>
      </c>
      <c r="BT527" s="76">
        <f t="shared" ca="1" si="508"/>
        <v>5000</v>
      </c>
      <c r="BU527" s="76">
        <f t="shared" ca="1" si="508"/>
        <v>5000</v>
      </c>
      <c r="BV527" s="76">
        <f t="shared" ca="1" si="508"/>
        <v>5000</v>
      </c>
      <c r="BW527" s="76">
        <f t="shared" ca="1" si="508"/>
        <v>5000</v>
      </c>
      <c r="BX527" s="76">
        <f t="shared" ca="1" si="508"/>
        <v>5000</v>
      </c>
      <c r="BY527" s="76">
        <f t="shared" ca="1" si="508"/>
        <v>5000</v>
      </c>
      <c r="BZ527" s="76">
        <f t="shared" ca="1" si="508"/>
        <v>5000</v>
      </c>
      <c r="CA527" s="76">
        <f t="shared" ca="1" si="508"/>
        <v>5000</v>
      </c>
      <c r="CB527" s="76">
        <f t="shared" ca="1" si="508"/>
        <v>5000</v>
      </c>
      <c r="CC527" s="76">
        <f t="shared" ca="1" si="508"/>
        <v>5000</v>
      </c>
      <c r="CD527" s="76">
        <f t="shared" ca="1" si="508"/>
        <v>5000</v>
      </c>
      <c r="CE527" s="76">
        <f t="shared" ca="1" si="508"/>
        <v>5000</v>
      </c>
      <c r="CF527" s="76">
        <f t="shared" ca="1" si="508"/>
        <v>5000</v>
      </c>
      <c r="CG527" s="76">
        <f t="shared" ca="1" si="508"/>
        <v>5000</v>
      </c>
      <c r="CH527" s="76">
        <f t="shared" ca="1" si="508"/>
        <v>5000</v>
      </c>
      <c r="CI527" s="76">
        <f t="shared" ca="1" si="508"/>
        <v>5000</v>
      </c>
      <c r="CJ527" s="76">
        <f t="shared" ca="1" si="508"/>
        <v>5000</v>
      </c>
      <c r="CK527" s="76">
        <f t="shared" ca="1" si="508"/>
        <v>5000</v>
      </c>
      <c r="CL527" s="76">
        <f t="shared" ca="1" si="508"/>
        <v>5000</v>
      </c>
    </row>
    <row r="528" spans="2:90" outlineLevel="2" x14ac:dyDescent="0.4">
      <c r="B528" s="409">
        <f t="shared" si="467"/>
        <v>17</v>
      </c>
      <c r="C528" s="31"/>
      <c r="D528" t="s">
        <v>928</v>
      </c>
      <c r="E528" s="8" t="str">
        <f t="shared" si="465"/>
        <v>528 GROWTH-PV</v>
      </c>
      <c r="G528" s="31"/>
      <c r="H528" s="16">
        <f t="shared" si="468"/>
        <v>0.68</v>
      </c>
      <c r="I528" s="410">
        <v>0</v>
      </c>
      <c r="J528" s="73"/>
      <c r="K528" s="15">
        <f t="shared" si="494"/>
        <v>0</v>
      </c>
      <c r="L528" s="15">
        <f t="shared" ca="1" si="494"/>
        <v>5000</v>
      </c>
      <c r="M528" s="15">
        <f t="shared" ca="1" si="494"/>
        <v>5000</v>
      </c>
      <c r="N528" s="15">
        <f t="shared" ca="1" si="494"/>
        <v>5000</v>
      </c>
      <c r="O528" s="15">
        <f t="shared" ca="1" si="494"/>
        <v>5000</v>
      </c>
      <c r="P528" s="15">
        <f t="shared" ca="1" si="494"/>
        <v>5000</v>
      </c>
      <c r="R528" s="67"/>
      <c r="S528" s="76">
        <f t="shared" si="497"/>
        <v>0</v>
      </c>
      <c r="T528" s="76">
        <f t="shared" si="497"/>
        <v>0</v>
      </c>
      <c r="U528" s="76">
        <f t="shared" si="497"/>
        <v>0</v>
      </c>
      <c r="V528" s="76">
        <f t="shared" si="497"/>
        <v>0</v>
      </c>
      <c r="W528" s="76">
        <f t="shared" si="497"/>
        <v>0</v>
      </c>
      <c r="X528" s="76">
        <f t="shared" si="497"/>
        <v>0</v>
      </c>
      <c r="Y528" s="76">
        <f t="shared" si="497"/>
        <v>0</v>
      </c>
      <c r="Z528" s="76">
        <f t="shared" si="497"/>
        <v>0</v>
      </c>
      <c r="AA528" s="76">
        <f t="shared" si="497"/>
        <v>0</v>
      </c>
      <c r="AB528" s="76">
        <f t="shared" si="497"/>
        <v>0</v>
      </c>
      <c r="AC528" s="76">
        <f t="shared" si="498"/>
        <v>0</v>
      </c>
      <c r="AD528" s="76">
        <f t="shared" si="498"/>
        <v>0</v>
      </c>
      <c r="AE528" s="76">
        <f t="shared" si="498"/>
        <v>0</v>
      </c>
      <c r="AF528" s="76">
        <f t="shared" si="498"/>
        <v>0</v>
      </c>
      <c r="AG528" s="76">
        <f t="shared" si="498"/>
        <v>0</v>
      </c>
      <c r="AH528" s="76">
        <f t="shared" si="498"/>
        <v>0</v>
      </c>
      <c r="AI528" s="76">
        <f t="shared" ref="AI528:BN528" ca="1" si="509">+AH527</f>
        <v>5000</v>
      </c>
      <c r="AJ528" s="76">
        <f t="shared" ca="1" si="509"/>
        <v>5000</v>
      </c>
      <c r="AK528" s="76">
        <f t="shared" ca="1" si="509"/>
        <v>5000</v>
      </c>
      <c r="AL528" s="76">
        <f t="shared" ca="1" si="509"/>
        <v>5000</v>
      </c>
      <c r="AM528" s="76">
        <f t="shared" ca="1" si="509"/>
        <v>5000</v>
      </c>
      <c r="AN528" s="76">
        <f t="shared" ca="1" si="509"/>
        <v>5000</v>
      </c>
      <c r="AO528" s="76">
        <f t="shared" ca="1" si="509"/>
        <v>5000</v>
      </c>
      <c r="AP528" s="76">
        <f t="shared" ca="1" si="509"/>
        <v>5000</v>
      </c>
      <c r="AQ528" s="76">
        <f t="shared" ca="1" si="509"/>
        <v>5000</v>
      </c>
      <c r="AR528" s="76">
        <f t="shared" ca="1" si="509"/>
        <v>5000</v>
      </c>
      <c r="AS528" s="76">
        <f t="shared" ca="1" si="509"/>
        <v>5000</v>
      </c>
      <c r="AT528" s="76">
        <f t="shared" ca="1" si="509"/>
        <v>5000</v>
      </c>
      <c r="AU528" s="76">
        <f t="shared" ca="1" si="509"/>
        <v>5000</v>
      </c>
      <c r="AV528" s="76">
        <f t="shared" ca="1" si="509"/>
        <v>5000</v>
      </c>
      <c r="AW528" s="76">
        <f t="shared" ca="1" si="509"/>
        <v>5000</v>
      </c>
      <c r="AX528" s="76">
        <f t="shared" ca="1" si="509"/>
        <v>5000</v>
      </c>
      <c r="AY528" s="76">
        <f t="shared" ca="1" si="509"/>
        <v>5000</v>
      </c>
      <c r="AZ528" s="76">
        <f t="shared" ca="1" si="509"/>
        <v>5000</v>
      </c>
      <c r="BA528" s="76">
        <f t="shared" ca="1" si="509"/>
        <v>5000</v>
      </c>
      <c r="BB528" s="76">
        <f t="shared" ca="1" si="509"/>
        <v>5000</v>
      </c>
      <c r="BC528" s="76">
        <f t="shared" ca="1" si="509"/>
        <v>5000</v>
      </c>
      <c r="BD528" s="76">
        <f t="shared" ca="1" si="509"/>
        <v>5000</v>
      </c>
      <c r="BE528" s="76">
        <f t="shared" ca="1" si="509"/>
        <v>5000</v>
      </c>
      <c r="BF528" s="76">
        <f t="shared" ca="1" si="509"/>
        <v>5000</v>
      </c>
      <c r="BG528" s="76">
        <f t="shared" ca="1" si="509"/>
        <v>5000</v>
      </c>
      <c r="BH528" s="76">
        <f t="shared" ca="1" si="509"/>
        <v>5000</v>
      </c>
      <c r="BI528" s="76">
        <f t="shared" ca="1" si="509"/>
        <v>5000</v>
      </c>
      <c r="BJ528" s="76">
        <f t="shared" ca="1" si="509"/>
        <v>5000</v>
      </c>
      <c r="BK528" s="76">
        <f t="shared" ca="1" si="509"/>
        <v>5000</v>
      </c>
      <c r="BL528" s="76">
        <f t="shared" ca="1" si="509"/>
        <v>5000</v>
      </c>
      <c r="BM528" s="76">
        <f t="shared" ca="1" si="509"/>
        <v>5000</v>
      </c>
      <c r="BN528" s="76">
        <f t="shared" ca="1" si="509"/>
        <v>5000</v>
      </c>
      <c r="BO528" s="76">
        <f t="shared" ref="BO528:CL528" ca="1" si="510">+BN527</f>
        <v>5000</v>
      </c>
      <c r="BP528" s="76">
        <f t="shared" ca="1" si="510"/>
        <v>5000</v>
      </c>
      <c r="BQ528" s="76">
        <f t="shared" ca="1" si="510"/>
        <v>5000</v>
      </c>
      <c r="BR528" s="76">
        <f t="shared" ca="1" si="510"/>
        <v>5000</v>
      </c>
      <c r="BS528" s="76">
        <f t="shared" ca="1" si="510"/>
        <v>5000</v>
      </c>
      <c r="BT528" s="76">
        <f t="shared" ca="1" si="510"/>
        <v>5000</v>
      </c>
      <c r="BU528" s="76">
        <f t="shared" ca="1" si="510"/>
        <v>5000</v>
      </c>
      <c r="BV528" s="76">
        <f t="shared" ca="1" si="510"/>
        <v>5000</v>
      </c>
      <c r="BW528" s="76">
        <f t="shared" ca="1" si="510"/>
        <v>5000</v>
      </c>
      <c r="BX528" s="76">
        <f t="shared" ca="1" si="510"/>
        <v>5000</v>
      </c>
      <c r="BY528" s="76">
        <f t="shared" ca="1" si="510"/>
        <v>5000</v>
      </c>
      <c r="BZ528" s="76">
        <f t="shared" ca="1" si="510"/>
        <v>5000</v>
      </c>
      <c r="CA528" s="76">
        <f t="shared" ca="1" si="510"/>
        <v>5000</v>
      </c>
      <c r="CB528" s="76">
        <f t="shared" ca="1" si="510"/>
        <v>5000</v>
      </c>
      <c r="CC528" s="76">
        <f t="shared" ca="1" si="510"/>
        <v>5000</v>
      </c>
      <c r="CD528" s="76">
        <f t="shared" ca="1" si="510"/>
        <v>5000</v>
      </c>
      <c r="CE528" s="76">
        <f t="shared" ca="1" si="510"/>
        <v>5000</v>
      </c>
      <c r="CF528" s="76">
        <f t="shared" ca="1" si="510"/>
        <v>5000</v>
      </c>
      <c r="CG528" s="76">
        <f t="shared" ca="1" si="510"/>
        <v>5000</v>
      </c>
      <c r="CH528" s="76">
        <f t="shared" ca="1" si="510"/>
        <v>5000</v>
      </c>
      <c r="CI528" s="76">
        <f t="shared" ca="1" si="510"/>
        <v>5000</v>
      </c>
      <c r="CJ528" s="76">
        <f t="shared" ca="1" si="510"/>
        <v>5000</v>
      </c>
      <c r="CK528" s="76">
        <f t="shared" ca="1" si="510"/>
        <v>5000</v>
      </c>
      <c r="CL528" s="76">
        <f t="shared" ca="1" si="510"/>
        <v>5000</v>
      </c>
    </row>
    <row r="529" spans="2:90" outlineLevel="2" x14ac:dyDescent="0.4">
      <c r="B529" s="409">
        <f t="shared" si="467"/>
        <v>18</v>
      </c>
      <c r="C529" s="31"/>
      <c r="D529" t="s">
        <v>928</v>
      </c>
      <c r="E529" s="8" t="str">
        <f t="shared" si="465"/>
        <v>529 GROWTH-PV</v>
      </c>
      <c r="G529" s="31"/>
      <c r="H529" s="16">
        <f t="shared" si="468"/>
        <v>0.72000000000000008</v>
      </c>
      <c r="I529" s="410">
        <v>0</v>
      </c>
      <c r="J529" s="73"/>
      <c r="K529" s="15">
        <f t="shared" si="494"/>
        <v>0</v>
      </c>
      <c r="L529" s="15">
        <f t="shared" ca="1" si="494"/>
        <v>5000</v>
      </c>
      <c r="M529" s="15">
        <f t="shared" ca="1" si="494"/>
        <v>5000</v>
      </c>
      <c r="N529" s="15">
        <f t="shared" ca="1" si="494"/>
        <v>5000</v>
      </c>
      <c r="O529" s="15">
        <f t="shared" ca="1" si="494"/>
        <v>5000</v>
      </c>
      <c r="P529" s="15">
        <f t="shared" ca="1" si="494"/>
        <v>5000</v>
      </c>
      <c r="R529" s="67"/>
      <c r="S529" s="76">
        <f t="shared" si="497"/>
        <v>0</v>
      </c>
      <c r="T529" s="76">
        <f t="shared" si="497"/>
        <v>0</v>
      </c>
      <c r="U529" s="76">
        <f t="shared" si="497"/>
        <v>0</v>
      </c>
      <c r="V529" s="76">
        <f t="shared" si="497"/>
        <v>0</v>
      </c>
      <c r="W529" s="76">
        <f t="shared" si="497"/>
        <v>0</v>
      </c>
      <c r="X529" s="76">
        <f t="shared" si="497"/>
        <v>0</v>
      </c>
      <c r="Y529" s="76">
        <f t="shared" si="497"/>
        <v>0</v>
      </c>
      <c r="Z529" s="76">
        <f t="shared" si="497"/>
        <v>0</v>
      </c>
      <c r="AA529" s="76">
        <f t="shared" si="497"/>
        <v>0</v>
      </c>
      <c r="AB529" s="76">
        <f t="shared" si="497"/>
        <v>0</v>
      </c>
      <c r="AC529" s="76">
        <f t="shared" si="498"/>
        <v>0</v>
      </c>
      <c r="AD529" s="76">
        <f t="shared" si="498"/>
        <v>0</v>
      </c>
      <c r="AE529" s="76">
        <f t="shared" si="498"/>
        <v>0</v>
      </c>
      <c r="AF529" s="76">
        <f t="shared" si="498"/>
        <v>0</v>
      </c>
      <c r="AG529" s="76">
        <f t="shared" si="498"/>
        <v>0</v>
      </c>
      <c r="AH529" s="76">
        <f t="shared" si="498"/>
        <v>0</v>
      </c>
      <c r="AI529" s="76">
        <f t="shared" si="498"/>
        <v>0</v>
      </c>
      <c r="AJ529" s="76">
        <f t="shared" ref="AJ529:BO529" ca="1" si="511">+AI528</f>
        <v>5000</v>
      </c>
      <c r="AK529" s="76">
        <f t="shared" ca="1" si="511"/>
        <v>5000</v>
      </c>
      <c r="AL529" s="76">
        <f t="shared" ca="1" si="511"/>
        <v>5000</v>
      </c>
      <c r="AM529" s="76">
        <f t="shared" ca="1" si="511"/>
        <v>5000</v>
      </c>
      <c r="AN529" s="76">
        <f t="shared" ca="1" si="511"/>
        <v>5000</v>
      </c>
      <c r="AO529" s="76">
        <f t="shared" ca="1" si="511"/>
        <v>5000</v>
      </c>
      <c r="AP529" s="76">
        <f t="shared" ca="1" si="511"/>
        <v>5000</v>
      </c>
      <c r="AQ529" s="76">
        <f t="shared" ca="1" si="511"/>
        <v>5000</v>
      </c>
      <c r="AR529" s="76">
        <f t="shared" ca="1" si="511"/>
        <v>5000</v>
      </c>
      <c r="AS529" s="76">
        <f t="shared" ca="1" si="511"/>
        <v>5000</v>
      </c>
      <c r="AT529" s="76">
        <f t="shared" ca="1" si="511"/>
        <v>5000</v>
      </c>
      <c r="AU529" s="76">
        <f t="shared" ca="1" si="511"/>
        <v>5000</v>
      </c>
      <c r="AV529" s="76">
        <f t="shared" ca="1" si="511"/>
        <v>5000</v>
      </c>
      <c r="AW529" s="76">
        <f t="shared" ca="1" si="511"/>
        <v>5000</v>
      </c>
      <c r="AX529" s="76">
        <f t="shared" ca="1" si="511"/>
        <v>5000</v>
      </c>
      <c r="AY529" s="76">
        <f t="shared" ca="1" si="511"/>
        <v>5000</v>
      </c>
      <c r="AZ529" s="76">
        <f t="shared" ca="1" si="511"/>
        <v>5000</v>
      </c>
      <c r="BA529" s="76">
        <f t="shared" ca="1" si="511"/>
        <v>5000</v>
      </c>
      <c r="BB529" s="76">
        <f t="shared" ca="1" si="511"/>
        <v>5000</v>
      </c>
      <c r="BC529" s="76">
        <f t="shared" ca="1" si="511"/>
        <v>5000</v>
      </c>
      <c r="BD529" s="76">
        <f t="shared" ca="1" si="511"/>
        <v>5000</v>
      </c>
      <c r="BE529" s="76">
        <f t="shared" ca="1" si="511"/>
        <v>5000</v>
      </c>
      <c r="BF529" s="76">
        <f t="shared" ca="1" si="511"/>
        <v>5000</v>
      </c>
      <c r="BG529" s="76">
        <f t="shared" ca="1" si="511"/>
        <v>5000</v>
      </c>
      <c r="BH529" s="76">
        <f t="shared" ca="1" si="511"/>
        <v>5000</v>
      </c>
      <c r="BI529" s="76">
        <f t="shared" ca="1" si="511"/>
        <v>5000</v>
      </c>
      <c r="BJ529" s="76">
        <f t="shared" ca="1" si="511"/>
        <v>5000</v>
      </c>
      <c r="BK529" s="76">
        <f t="shared" ca="1" si="511"/>
        <v>5000</v>
      </c>
      <c r="BL529" s="76">
        <f t="shared" ca="1" si="511"/>
        <v>5000</v>
      </c>
      <c r="BM529" s="76">
        <f t="shared" ca="1" si="511"/>
        <v>5000</v>
      </c>
      <c r="BN529" s="76">
        <f t="shared" ca="1" si="511"/>
        <v>5000</v>
      </c>
      <c r="BO529" s="76">
        <f t="shared" ca="1" si="511"/>
        <v>5000</v>
      </c>
      <c r="BP529" s="76">
        <f t="shared" ref="BP529:CL529" ca="1" si="512">+BO528</f>
        <v>5000</v>
      </c>
      <c r="BQ529" s="76">
        <f t="shared" ca="1" si="512"/>
        <v>5000</v>
      </c>
      <c r="BR529" s="76">
        <f t="shared" ca="1" si="512"/>
        <v>5000</v>
      </c>
      <c r="BS529" s="76">
        <f t="shared" ca="1" si="512"/>
        <v>5000</v>
      </c>
      <c r="BT529" s="76">
        <f t="shared" ca="1" si="512"/>
        <v>5000</v>
      </c>
      <c r="BU529" s="76">
        <f t="shared" ca="1" si="512"/>
        <v>5000</v>
      </c>
      <c r="BV529" s="76">
        <f t="shared" ca="1" si="512"/>
        <v>5000</v>
      </c>
      <c r="BW529" s="76">
        <f t="shared" ca="1" si="512"/>
        <v>5000</v>
      </c>
      <c r="BX529" s="76">
        <f t="shared" ca="1" si="512"/>
        <v>5000</v>
      </c>
      <c r="BY529" s="76">
        <f t="shared" ca="1" si="512"/>
        <v>5000</v>
      </c>
      <c r="BZ529" s="76">
        <f t="shared" ca="1" si="512"/>
        <v>5000</v>
      </c>
      <c r="CA529" s="76">
        <f t="shared" ca="1" si="512"/>
        <v>5000</v>
      </c>
      <c r="CB529" s="76">
        <f t="shared" ca="1" si="512"/>
        <v>5000</v>
      </c>
      <c r="CC529" s="76">
        <f t="shared" ca="1" si="512"/>
        <v>5000</v>
      </c>
      <c r="CD529" s="76">
        <f t="shared" ca="1" si="512"/>
        <v>5000</v>
      </c>
      <c r="CE529" s="76">
        <f t="shared" ca="1" si="512"/>
        <v>5000</v>
      </c>
      <c r="CF529" s="76">
        <f t="shared" ca="1" si="512"/>
        <v>5000</v>
      </c>
      <c r="CG529" s="76">
        <f t="shared" ca="1" si="512"/>
        <v>5000</v>
      </c>
      <c r="CH529" s="76">
        <f t="shared" ca="1" si="512"/>
        <v>5000</v>
      </c>
      <c r="CI529" s="76">
        <f t="shared" ca="1" si="512"/>
        <v>5000</v>
      </c>
      <c r="CJ529" s="76">
        <f t="shared" ca="1" si="512"/>
        <v>5000</v>
      </c>
      <c r="CK529" s="76">
        <f t="shared" ca="1" si="512"/>
        <v>5000</v>
      </c>
      <c r="CL529" s="76">
        <f t="shared" ca="1" si="512"/>
        <v>5000</v>
      </c>
    </row>
    <row r="530" spans="2:90" outlineLevel="2" x14ac:dyDescent="0.4">
      <c r="B530" s="409">
        <f t="shared" si="467"/>
        <v>19</v>
      </c>
      <c r="C530" s="31"/>
      <c r="D530" t="s">
        <v>928</v>
      </c>
      <c r="E530" s="8" t="str">
        <f t="shared" si="465"/>
        <v>530 GROWTH-PV</v>
      </c>
      <c r="G530" s="31"/>
      <c r="H530" s="16">
        <f t="shared" si="468"/>
        <v>0.76000000000000012</v>
      </c>
      <c r="I530" s="410">
        <v>0</v>
      </c>
      <c r="J530" s="73"/>
      <c r="K530" s="15">
        <f t="shared" si="494"/>
        <v>0</v>
      </c>
      <c r="L530" s="15">
        <f t="shared" ca="1" si="494"/>
        <v>5000</v>
      </c>
      <c r="M530" s="15">
        <f t="shared" ca="1" si="494"/>
        <v>5000</v>
      </c>
      <c r="N530" s="15">
        <f t="shared" ca="1" si="494"/>
        <v>5000</v>
      </c>
      <c r="O530" s="15">
        <f t="shared" ca="1" si="494"/>
        <v>5000</v>
      </c>
      <c r="P530" s="15">
        <f t="shared" ca="1" si="494"/>
        <v>5000</v>
      </c>
      <c r="R530" s="67"/>
      <c r="S530" s="76">
        <f t="shared" si="497"/>
        <v>0</v>
      </c>
      <c r="T530" s="76">
        <f t="shared" si="497"/>
        <v>0</v>
      </c>
      <c r="U530" s="76">
        <f t="shared" si="497"/>
        <v>0</v>
      </c>
      <c r="V530" s="76">
        <f t="shared" si="497"/>
        <v>0</v>
      </c>
      <c r="W530" s="76">
        <f t="shared" si="497"/>
        <v>0</v>
      </c>
      <c r="X530" s="76">
        <f t="shared" si="497"/>
        <v>0</v>
      </c>
      <c r="Y530" s="76">
        <f t="shared" si="497"/>
        <v>0</v>
      </c>
      <c r="Z530" s="76">
        <f t="shared" si="497"/>
        <v>0</v>
      </c>
      <c r="AA530" s="76">
        <f t="shared" si="497"/>
        <v>0</v>
      </c>
      <c r="AB530" s="76">
        <f t="shared" si="497"/>
        <v>0</v>
      </c>
      <c r="AC530" s="76">
        <f t="shared" si="498"/>
        <v>0</v>
      </c>
      <c r="AD530" s="76">
        <f t="shared" si="498"/>
        <v>0</v>
      </c>
      <c r="AE530" s="76">
        <f t="shared" si="498"/>
        <v>0</v>
      </c>
      <c r="AF530" s="76">
        <f t="shared" si="498"/>
        <v>0</v>
      </c>
      <c r="AG530" s="76">
        <f t="shared" si="498"/>
        <v>0</v>
      </c>
      <c r="AH530" s="76">
        <f t="shared" si="498"/>
        <v>0</v>
      </c>
      <c r="AI530" s="76">
        <f t="shared" si="498"/>
        <v>0</v>
      </c>
      <c r="AJ530" s="76">
        <f t="shared" si="498"/>
        <v>0</v>
      </c>
      <c r="AK530" s="76">
        <f t="shared" ref="AK530:BP530" ca="1" si="513">+AJ529</f>
        <v>5000</v>
      </c>
      <c r="AL530" s="76">
        <f t="shared" ca="1" si="513"/>
        <v>5000</v>
      </c>
      <c r="AM530" s="76">
        <f t="shared" ca="1" si="513"/>
        <v>5000</v>
      </c>
      <c r="AN530" s="76">
        <f t="shared" ca="1" si="513"/>
        <v>5000</v>
      </c>
      <c r="AO530" s="76">
        <f t="shared" ca="1" si="513"/>
        <v>5000</v>
      </c>
      <c r="AP530" s="76">
        <f t="shared" ca="1" si="513"/>
        <v>5000</v>
      </c>
      <c r="AQ530" s="76">
        <f t="shared" ca="1" si="513"/>
        <v>5000</v>
      </c>
      <c r="AR530" s="76">
        <f t="shared" ca="1" si="513"/>
        <v>5000</v>
      </c>
      <c r="AS530" s="76">
        <f t="shared" ca="1" si="513"/>
        <v>5000</v>
      </c>
      <c r="AT530" s="76">
        <f t="shared" ca="1" si="513"/>
        <v>5000</v>
      </c>
      <c r="AU530" s="76">
        <f t="shared" ca="1" si="513"/>
        <v>5000</v>
      </c>
      <c r="AV530" s="76">
        <f t="shared" ca="1" si="513"/>
        <v>5000</v>
      </c>
      <c r="AW530" s="76">
        <f t="shared" ca="1" si="513"/>
        <v>5000</v>
      </c>
      <c r="AX530" s="76">
        <f t="shared" ca="1" si="513"/>
        <v>5000</v>
      </c>
      <c r="AY530" s="76">
        <f t="shared" ca="1" si="513"/>
        <v>5000</v>
      </c>
      <c r="AZ530" s="76">
        <f t="shared" ca="1" si="513"/>
        <v>5000</v>
      </c>
      <c r="BA530" s="76">
        <f t="shared" ca="1" si="513"/>
        <v>5000</v>
      </c>
      <c r="BB530" s="76">
        <f t="shared" ca="1" si="513"/>
        <v>5000</v>
      </c>
      <c r="BC530" s="76">
        <f t="shared" ca="1" si="513"/>
        <v>5000</v>
      </c>
      <c r="BD530" s="76">
        <f t="shared" ca="1" si="513"/>
        <v>5000</v>
      </c>
      <c r="BE530" s="76">
        <f t="shared" ca="1" si="513"/>
        <v>5000</v>
      </c>
      <c r="BF530" s="76">
        <f t="shared" ca="1" si="513"/>
        <v>5000</v>
      </c>
      <c r="BG530" s="76">
        <f t="shared" ca="1" si="513"/>
        <v>5000</v>
      </c>
      <c r="BH530" s="76">
        <f t="shared" ca="1" si="513"/>
        <v>5000</v>
      </c>
      <c r="BI530" s="76">
        <f t="shared" ca="1" si="513"/>
        <v>5000</v>
      </c>
      <c r="BJ530" s="76">
        <f t="shared" ca="1" si="513"/>
        <v>5000</v>
      </c>
      <c r="BK530" s="76">
        <f t="shared" ca="1" si="513"/>
        <v>5000</v>
      </c>
      <c r="BL530" s="76">
        <f t="shared" ca="1" si="513"/>
        <v>5000</v>
      </c>
      <c r="BM530" s="76">
        <f t="shared" ca="1" si="513"/>
        <v>5000</v>
      </c>
      <c r="BN530" s="76">
        <f t="shared" ca="1" si="513"/>
        <v>5000</v>
      </c>
      <c r="BO530" s="76">
        <f t="shared" ca="1" si="513"/>
        <v>5000</v>
      </c>
      <c r="BP530" s="76">
        <f t="shared" ca="1" si="513"/>
        <v>5000</v>
      </c>
      <c r="BQ530" s="76">
        <f t="shared" ref="BQ530:CL530" ca="1" si="514">+BP529</f>
        <v>5000</v>
      </c>
      <c r="BR530" s="76">
        <f t="shared" ca="1" si="514"/>
        <v>5000</v>
      </c>
      <c r="BS530" s="76">
        <f t="shared" ca="1" si="514"/>
        <v>5000</v>
      </c>
      <c r="BT530" s="76">
        <f t="shared" ca="1" si="514"/>
        <v>5000</v>
      </c>
      <c r="BU530" s="76">
        <f t="shared" ca="1" si="514"/>
        <v>5000</v>
      </c>
      <c r="BV530" s="76">
        <f t="shared" ca="1" si="514"/>
        <v>5000</v>
      </c>
      <c r="BW530" s="76">
        <f t="shared" ca="1" si="514"/>
        <v>5000</v>
      </c>
      <c r="BX530" s="76">
        <f t="shared" ca="1" si="514"/>
        <v>5000</v>
      </c>
      <c r="BY530" s="76">
        <f t="shared" ca="1" si="514"/>
        <v>5000</v>
      </c>
      <c r="BZ530" s="76">
        <f t="shared" ca="1" si="514"/>
        <v>5000</v>
      </c>
      <c r="CA530" s="76">
        <f t="shared" ca="1" si="514"/>
        <v>5000</v>
      </c>
      <c r="CB530" s="76">
        <f t="shared" ca="1" si="514"/>
        <v>5000</v>
      </c>
      <c r="CC530" s="76">
        <f t="shared" ca="1" si="514"/>
        <v>5000</v>
      </c>
      <c r="CD530" s="76">
        <f t="shared" ca="1" si="514"/>
        <v>5000</v>
      </c>
      <c r="CE530" s="76">
        <f t="shared" ca="1" si="514"/>
        <v>5000</v>
      </c>
      <c r="CF530" s="76">
        <f t="shared" ca="1" si="514"/>
        <v>5000</v>
      </c>
      <c r="CG530" s="76">
        <f t="shared" ca="1" si="514"/>
        <v>5000</v>
      </c>
      <c r="CH530" s="76">
        <f t="shared" ca="1" si="514"/>
        <v>5000</v>
      </c>
      <c r="CI530" s="76">
        <f t="shared" ca="1" si="514"/>
        <v>5000</v>
      </c>
      <c r="CJ530" s="76">
        <f t="shared" ca="1" si="514"/>
        <v>5000</v>
      </c>
      <c r="CK530" s="76">
        <f t="shared" ca="1" si="514"/>
        <v>5000</v>
      </c>
      <c r="CL530" s="76">
        <f t="shared" ca="1" si="514"/>
        <v>5000</v>
      </c>
    </row>
    <row r="531" spans="2:90" outlineLevel="2" x14ac:dyDescent="0.4">
      <c r="B531" s="409">
        <f t="shared" si="467"/>
        <v>20</v>
      </c>
      <c r="C531" s="31"/>
      <c r="D531" t="s">
        <v>928</v>
      </c>
      <c r="E531" s="8" t="str">
        <f t="shared" si="465"/>
        <v>531 GROWTH-PV</v>
      </c>
      <c r="G531" s="31"/>
      <c r="H531" s="16">
        <f t="shared" si="468"/>
        <v>0.80000000000000016</v>
      </c>
      <c r="I531" s="410">
        <v>0</v>
      </c>
      <c r="J531" s="73"/>
      <c r="K531" s="15">
        <f t="shared" si="494"/>
        <v>0</v>
      </c>
      <c r="L531" s="15">
        <f t="shared" ca="1" si="494"/>
        <v>5000</v>
      </c>
      <c r="M531" s="15">
        <f t="shared" ca="1" si="494"/>
        <v>5000</v>
      </c>
      <c r="N531" s="15">
        <f t="shared" ca="1" si="494"/>
        <v>5000</v>
      </c>
      <c r="O531" s="15">
        <f t="shared" ca="1" si="494"/>
        <v>5000</v>
      </c>
      <c r="P531" s="15">
        <f t="shared" ca="1" si="494"/>
        <v>5000</v>
      </c>
      <c r="R531" s="67"/>
      <c r="S531" s="76">
        <f t="shared" si="497"/>
        <v>0</v>
      </c>
      <c r="T531" s="76">
        <f t="shared" si="497"/>
        <v>0</v>
      </c>
      <c r="U531" s="76">
        <f t="shared" si="497"/>
        <v>0</v>
      </c>
      <c r="V531" s="76">
        <f t="shared" si="497"/>
        <v>0</v>
      </c>
      <c r="W531" s="76">
        <f t="shared" si="497"/>
        <v>0</v>
      </c>
      <c r="X531" s="76">
        <f t="shared" si="497"/>
        <v>0</v>
      </c>
      <c r="Y531" s="76">
        <f t="shared" si="497"/>
        <v>0</v>
      </c>
      <c r="Z531" s="76">
        <f t="shared" si="497"/>
        <v>0</v>
      </c>
      <c r="AA531" s="76">
        <f t="shared" si="497"/>
        <v>0</v>
      </c>
      <c r="AB531" s="76">
        <f t="shared" si="497"/>
        <v>0</v>
      </c>
      <c r="AC531" s="76">
        <f t="shared" si="498"/>
        <v>0</v>
      </c>
      <c r="AD531" s="76">
        <f t="shared" si="498"/>
        <v>0</v>
      </c>
      <c r="AE531" s="76">
        <f t="shared" si="498"/>
        <v>0</v>
      </c>
      <c r="AF531" s="76">
        <f t="shared" si="498"/>
        <v>0</v>
      </c>
      <c r="AG531" s="76">
        <f t="shared" si="498"/>
        <v>0</v>
      </c>
      <c r="AH531" s="76">
        <f t="shared" si="498"/>
        <v>0</v>
      </c>
      <c r="AI531" s="76">
        <f t="shared" si="498"/>
        <v>0</v>
      </c>
      <c r="AJ531" s="76">
        <f t="shared" si="498"/>
        <v>0</v>
      </c>
      <c r="AK531" s="76">
        <f t="shared" si="498"/>
        <v>0</v>
      </c>
      <c r="AL531" s="76">
        <f t="shared" ref="AL531:BQ531" ca="1" si="515">+AK530</f>
        <v>5000</v>
      </c>
      <c r="AM531" s="76">
        <f t="shared" ca="1" si="515"/>
        <v>5000</v>
      </c>
      <c r="AN531" s="76">
        <f t="shared" ca="1" si="515"/>
        <v>5000</v>
      </c>
      <c r="AO531" s="76">
        <f t="shared" ca="1" si="515"/>
        <v>5000</v>
      </c>
      <c r="AP531" s="76">
        <f t="shared" ca="1" si="515"/>
        <v>5000</v>
      </c>
      <c r="AQ531" s="76">
        <f t="shared" ca="1" si="515"/>
        <v>5000</v>
      </c>
      <c r="AR531" s="76">
        <f t="shared" ca="1" si="515"/>
        <v>5000</v>
      </c>
      <c r="AS531" s="76">
        <f t="shared" ca="1" si="515"/>
        <v>5000</v>
      </c>
      <c r="AT531" s="76">
        <f t="shared" ca="1" si="515"/>
        <v>5000</v>
      </c>
      <c r="AU531" s="76">
        <f t="shared" ca="1" si="515"/>
        <v>5000</v>
      </c>
      <c r="AV531" s="76">
        <f t="shared" ca="1" si="515"/>
        <v>5000</v>
      </c>
      <c r="AW531" s="76">
        <f t="shared" ca="1" si="515"/>
        <v>5000</v>
      </c>
      <c r="AX531" s="76">
        <f t="shared" ca="1" si="515"/>
        <v>5000</v>
      </c>
      <c r="AY531" s="76">
        <f t="shared" ca="1" si="515"/>
        <v>5000</v>
      </c>
      <c r="AZ531" s="76">
        <f t="shared" ca="1" si="515"/>
        <v>5000</v>
      </c>
      <c r="BA531" s="76">
        <f t="shared" ca="1" si="515"/>
        <v>5000</v>
      </c>
      <c r="BB531" s="76">
        <f t="shared" ca="1" si="515"/>
        <v>5000</v>
      </c>
      <c r="BC531" s="76">
        <f t="shared" ca="1" si="515"/>
        <v>5000</v>
      </c>
      <c r="BD531" s="76">
        <f t="shared" ca="1" si="515"/>
        <v>5000</v>
      </c>
      <c r="BE531" s="76">
        <f t="shared" ca="1" si="515"/>
        <v>5000</v>
      </c>
      <c r="BF531" s="76">
        <f t="shared" ca="1" si="515"/>
        <v>5000</v>
      </c>
      <c r="BG531" s="76">
        <f t="shared" ca="1" si="515"/>
        <v>5000</v>
      </c>
      <c r="BH531" s="76">
        <f t="shared" ca="1" si="515"/>
        <v>5000</v>
      </c>
      <c r="BI531" s="76">
        <f t="shared" ca="1" si="515"/>
        <v>5000</v>
      </c>
      <c r="BJ531" s="76">
        <f t="shared" ca="1" si="515"/>
        <v>5000</v>
      </c>
      <c r="BK531" s="76">
        <f t="shared" ca="1" si="515"/>
        <v>5000</v>
      </c>
      <c r="BL531" s="76">
        <f t="shared" ca="1" si="515"/>
        <v>5000</v>
      </c>
      <c r="BM531" s="76">
        <f t="shared" ca="1" si="515"/>
        <v>5000</v>
      </c>
      <c r="BN531" s="76">
        <f t="shared" ca="1" si="515"/>
        <v>5000</v>
      </c>
      <c r="BO531" s="76">
        <f t="shared" ca="1" si="515"/>
        <v>5000</v>
      </c>
      <c r="BP531" s="76">
        <f t="shared" ca="1" si="515"/>
        <v>5000</v>
      </c>
      <c r="BQ531" s="76">
        <f t="shared" ca="1" si="515"/>
        <v>5000</v>
      </c>
      <c r="BR531" s="76">
        <f t="shared" ref="BR531:CL531" ca="1" si="516">+BQ530</f>
        <v>5000</v>
      </c>
      <c r="BS531" s="76">
        <f t="shared" ca="1" si="516"/>
        <v>5000</v>
      </c>
      <c r="BT531" s="76">
        <f t="shared" ca="1" si="516"/>
        <v>5000</v>
      </c>
      <c r="BU531" s="76">
        <f t="shared" ca="1" si="516"/>
        <v>5000</v>
      </c>
      <c r="BV531" s="76">
        <f t="shared" ca="1" si="516"/>
        <v>5000</v>
      </c>
      <c r="BW531" s="76">
        <f t="shared" ca="1" si="516"/>
        <v>5000</v>
      </c>
      <c r="BX531" s="76">
        <f t="shared" ca="1" si="516"/>
        <v>5000</v>
      </c>
      <c r="BY531" s="76">
        <f t="shared" ca="1" si="516"/>
        <v>5000</v>
      </c>
      <c r="BZ531" s="76">
        <f t="shared" ca="1" si="516"/>
        <v>5000</v>
      </c>
      <c r="CA531" s="76">
        <f t="shared" ca="1" si="516"/>
        <v>5000</v>
      </c>
      <c r="CB531" s="76">
        <f t="shared" ca="1" si="516"/>
        <v>5000</v>
      </c>
      <c r="CC531" s="76">
        <f t="shared" ca="1" si="516"/>
        <v>5000</v>
      </c>
      <c r="CD531" s="76">
        <f t="shared" ca="1" si="516"/>
        <v>5000</v>
      </c>
      <c r="CE531" s="76">
        <f t="shared" ca="1" si="516"/>
        <v>5000</v>
      </c>
      <c r="CF531" s="76">
        <f t="shared" ca="1" si="516"/>
        <v>5000</v>
      </c>
      <c r="CG531" s="76">
        <f t="shared" ca="1" si="516"/>
        <v>5000</v>
      </c>
      <c r="CH531" s="76">
        <f t="shared" ca="1" si="516"/>
        <v>5000</v>
      </c>
      <c r="CI531" s="76">
        <f t="shared" ca="1" si="516"/>
        <v>5000</v>
      </c>
      <c r="CJ531" s="76">
        <f t="shared" ca="1" si="516"/>
        <v>5000</v>
      </c>
      <c r="CK531" s="76">
        <f t="shared" ca="1" si="516"/>
        <v>5000</v>
      </c>
      <c r="CL531" s="76">
        <f t="shared" ca="1" si="516"/>
        <v>5000</v>
      </c>
    </row>
    <row r="532" spans="2:90" outlineLevel="2" x14ac:dyDescent="0.4">
      <c r="B532" s="409">
        <f t="shared" si="467"/>
        <v>21</v>
      </c>
      <c r="C532" s="31"/>
      <c r="D532" t="s">
        <v>928</v>
      </c>
      <c r="E532" s="8" t="str">
        <f t="shared" si="465"/>
        <v>532 GROWTH-PV</v>
      </c>
      <c r="G532" s="31"/>
      <c r="H532" s="16">
        <f t="shared" si="468"/>
        <v>0.84000000000000019</v>
      </c>
      <c r="I532" s="410">
        <v>0</v>
      </c>
      <c r="J532" s="73"/>
      <c r="K532" s="15">
        <f t="shared" ref="K532:P537" si="517">SUMIF($4:$4,K$2,532:532)</f>
        <v>0</v>
      </c>
      <c r="L532" s="15">
        <f t="shared" ca="1" si="517"/>
        <v>5000</v>
      </c>
      <c r="M532" s="15">
        <f t="shared" ca="1" si="517"/>
        <v>5000</v>
      </c>
      <c r="N532" s="15">
        <f t="shared" ca="1" si="517"/>
        <v>5000</v>
      </c>
      <c r="O532" s="15">
        <f t="shared" ca="1" si="517"/>
        <v>5000</v>
      </c>
      <c r="P532" s="15">
        <f t="shared" ca="1" si="517"/>
        <v>5000</v>
      </c>
      <c r="R532" s="67"/>
      <c r="S532" s="76">
        <f t="shared" si="497"/>
        <v>0</v>
      </c>
      <c r="T532" s="76">
        <f t="shared" si="497"/>
        <v>0</v>
      </c>
      <c r="U532" s="76">
        <f t="shared" si="497"/>
        <v>0</v>
      </c>
      <c r="V532" s="76">
        <f t="shared" si="497"/>
        <v>0</v>
      </c>
      <c r="W532" s="76">
        <f t="shared" si="497"/>
        <v>0</v>
      </c>
      <c r="X532" s="76">
        <f t="shared" si="497"/>
        <v>0</v>
      </c>
      <c r="Y532" s="76">
        <f t="shared" si="497"/>
        <v>0</v>
      </c>
      <c r="Z532" s="76">
        <f t="shared" si="497"/>
        <v>0</v>
      </c>
      <c r="AA532" s="76">
        <f t="shared" si="497"/>
        <v>0</v>
      </c>
      <c r="AB532" s="76">
        <f t="shared" si="497"/>
        <v>0</v>
      </c>
      <c r="AC532" s="76">
        <f t="shared" si="498"/>
        <v>0</v>
      </c>
      <c r="AD532" s="76">
        <f t="shared" si="498"/>
        <v>0</v>
      </c>
      <c r="AE532" s="76">
        <f t="shared" si="498"/>
        <v>0</v>
      </c>
      <c r="AF532" s="76">
        <f t="shared" si="498"/>
        <v>0</v>
      </c>
      <c r="AG532" s="76">
        <f t="shared" si="498"/>
        <v>0</v>
      </c>
      <c r="AH532" s="76">
        <f t="shared" si="498"/>
        <v>0</v>
      </c>
      <c r="AI532" s="76">
        <f t="shared" si="498"/>
        <v>0</v>
      </c>
      <c r="AJ532" s="76">
        <f t="shared" si="498"/>
        <v>0</v>
      </c>
      <c r="AK532" s="76">
        <f t="shared" si="498"/>
        <v>0</v>
      </c>
      <c r="AL532" s="76">
        <f t="shared" si="498"/>
        <v>0</v>
      </c>
      <c r="AM532" s="76">
        <f t="shared" ref="AM532:BR532" ca="1" si="518">+AL531</f>
        <v>5000</v>
      </c>
      <c r="AN532" s="76">
        <f t="shared" ca="1" si="518"/>
        <v>5000</v>
      </c>
      <c r="AO532" s="76">
        <f t="shared" ca="1" si="518"/>
        <v>5000</v>
      </c>
      <c r="AP532" s="76">
        <f t="shared" ca="1" si="518"/>
        <v>5000</v>
      </c>
      <c r="AQ532" s="76">
        <f t="shared" ca="1" si="518"/>
        <v>5000</v>
      </c>
      <c r="AR532" s="76">
        <f t="shared" ca="1" si="518"/>
        <v>5000</v>
      </c>
      <c r="AS532" s="76">
        <f t="shared" ca="1" si="518"/>
        <v>5000</v>
      </c>
      <c r="AT532" s="76">
        <f t="shared" ca="1" si="518"/>
        <v>5000</v>
      </c>
      <c r="AU532" s="76">
        <f t="shared" ca="1" si="518"/>
        <v>5000</v>
      </c>
      <c r="AV532" s="76">
        <f t="shared" ca="1" si="518"/>
        <v>5000</v>
      </c>
      <c r="AW532" s="76">
        <f t="shared" ca="1" si="518"/>
        <v>5000</v>
      </c>
      <c r="AX532" s="76">
        <f t="shared" ca="1" si="518"/>
        <v>5000</v>
      </c>
      <c r="AY532" s="76">
        <f t="shared" ca="1" si="518"/>
        <v>5000</v>
      </c>
      <c r="AZ532" s="76">
        <f t="shared" ca="1" si="518"/>
        <v>5000</v>
      </c>
      <c r="BA532" s="76">
        <f t="shared" ca="1" si="518"/>
        <v>5000</v>
      </c>
      <c r="BB532" s="76">
        <f t="shared" ca="1" si="518"/>
        <v>5000</v>
      </c>
      <c r="BC532" s="76">
        <f t="shared" ca="1" si="518"/>
        <v>5000</v>
      </c>
      <c r="BD532" s="76">
        <f t="shared" ca="1" si="518"/>
        <v>5000</v>
      </c>
      <c r="BE532" s="76">
        <f t="shared" ca="1" si="518"/>
        <v>5000</v>
      </c>
      <c r="BF532" s="76">
        <f t="shared" ca="1" si="518"/>
        <v>5000</v>
      </c>
      <c r="BG532" s="76">
        <f t="shared" ca="1" si="518"/>
        <v>5000</v>
      </c>
      <c r="BH532" s="76">
        <f t="shared" ca="1" si="518"/>
        <v>5000</v>
      </c>
      <c r="BI532" s="76">
        <f t="shared" ca="1" si="518"/>
        <v>5000</v>
      </c>
      <c r="BJ532" s="76">
        <f t="shared" ca="1" si="518"/>
        <v>5000</v>
      </c>
      <c r="BK532" s="76">
        <f t="shared" ca="1" si="518"/>
        <v>5000</v>
      </c>
      <c r="BL532" s="76">
        <f t="shared" ca="1" si="518"/>
        <v>5000</v>
      </c>
      <c r="BM532" s="76">
        <f t="shared" ca="1" si="518"/>
        <v>5000</v>
      </c>
      <c r="BN532" s="76">
        <f t="shared" ca="1" si="518"/>
        <v>5000</v>
      </c>
      <c r="BO532" s="76">
        <f t="shared" ca="1" si="518"/>
        <v>5000</v>
      </c>
      <c r="BP532" s="76">
        <f t="shared" ca="1" si="518"/>
        <v>5000</v>
      </c>
      <c r="BQ532" s="76">
        <f t="shared" ca="1" si="518"/>
        <v>5000</v>
      </c>
      <c r="BR532" s="76">
        <f t="shared" ca="1" si="518"/>
        <v>5000</v>
      </c>
      <c r="BS532" s="76">
        <f t="shared" ref="BS532:CL532" ca="1" si="519">+BR531</f>
        <v>5000</v>
      </c>
      <c r="BT532" s="76">
        <f t="shared" ca="1" si="519"/>
        <v>5000</v>
      </c>
      <c r="BU532" s="76">
        <f t="shared" ca="1" si="519"/>
        <v>5000</v>
      </c>
      <c r="BV532" s="76">
        <f t="shared" ca="1" si="519"/>
        <v>5000</v>
      </c>
      <c r="BW532" s="76">
        <f t="shared" ca="1" si="519"/>
        <v>5000</v>
      </c>
      <c r="BX532" s="76">
        <f t="shared" ca="1" si="519"/>
        <v>5000</v>
      </c>
      <c r="BY532" s="76">
        <f t="shared" ca="1" si="519"/>
        <v>5000</v>
      </c>
      <c r="BZ532" s="76">
        <f t="shared" ca="1" si="519"/>
        <v>5000</v>
      </c>
      <c r="CA532" s="76">
        <f t="shared" ca="1" si="519"/>
        <v>5000</v>
      </c>
      <c r="CB532" s="76">
        <f t="shared" ca="1" si="519"/>
        <v>5000</v>
      </c>
      <c r="CC532" s="76">
        <f t="shared" ca="1" si="519"/>
        <v>5000</v>
      </c>
      <c r="CD532" s="76">
        <f t="shared" ca="1" si="519"/>
        <v>5000</v>
      </c>
      <c r="CE532" s="76">
        <f t="shared" ca="1" si="519"/>
        <v>5000</v>
      </c>
      <c r="CF532" s="76">
        <f t="shared" ca="1" si="519"/>
        <v>5000</v>
      </c>
      <c r="CG532" s="76">
        <f t="shared" ca="1" si="519"/>
        <v>5000</v>
      </c>
      <c r="CH532" s="76">
        <f t="shared" ca="1" si="519"/>
        <v>5000</v>
      </c>
      <c r="CI532" s="76">
        <f t="shared" ca="1" si="519"/>
        <v>5000</v>
      </c>
      <c r="CJ532" s="76">
        <f t="shared" ca="1" si="519"/>
        <v>5000</v>
      </c>
      <c r="CK532" s="76">
        <f t="shared" ca="1" si="519"/>
        <v>5000</v>
      </c>
      <c r="CL532" s="76">
        <f t="shared" ca="1" si="519"/>
        <v>5000</v>
      </c>
    </row>
    <row r="533" spans="2:90" outlineLevel="2" x14ac:dyDescent="0.4">
      <c r="B533" s="409">
        <f t="shared" si="467"/>
        <v>22</v>
      </c>
      <c r="C533" s="31"/>
      <c r="D533" t="s">
        <v>928</v>
      </c>
      <c r="E533" s="8" t="str">
        <f t="shared" si="465"/>
        <v>533 GROWTH-PV</v>
      </c>
      <c r="G533" s="31"/>
      <c r="H533" s="16">
        <f t="shared" si="468"/>
        <v>0.88000000000000023</v>
      </c>
      <c r="I533" s="410">
        <v>0</v>
      </c>
      <c r="J533" s="73"/>
      <c r="K533" s="15">
        <f t="shared" si="517"/>
        <v>0</v>
      </c>
      <c r="L533" s="15">
        <f t="shared" ca="1" si="517"/>
        <v>5000</v>
      </c>
      <c r="M533" s="15">
        <f t="shared" ca="1" si="517"/>
        <v>5000</v>
      </c>
      <c r="N533" s="15">
        <f t="shared" ca="1" si="517"/>
        <v>5000</v>
      </c>
      <c r="O533" s="15">
        <f t="shared" ca="1" si="517"/>
        <v>5000</v>
      </c>
      <c r="P533" s="15">
        <f t="shared" ca="1" si="517"/>
        <v>5000</v>
      </c>
      <c r="R533" s="67"/>
      <c r="S533" s="76">
        <f t="shared" si="497"/>
        <v>0</v>
      </c>
      <c r="T533" s="76">
        <f t="shared" si="497"/>
        <v>0</v>
      </c>
      <c r="U533" s="76">
        <f t="shared" si="497"/>
        <v>0</v>
      </c>
      <c r="V533" s="76">
        <f t="shared" si="497"/>
        <v>0</v>
      </c>
      <c r="W533" s="76">
        <f t="shared" si="497"/>
        <v>0</v>
      </c>
      <c r="X533" s="76">
        <f t="shared" si="497"/>
        <v>0</v>
      </c>
      <c r="Y533" s="76">
        <f t="shared" si="497"/>
        <v>0</v>
      </c>
      <c r="Z533" s="76">
        <f t="shared" si="497"/>
        <v>0</v>
      </c>
      <c r="AA533" s="76">
        <f t="shared" si="497"/>
        <v>0</v>
      </c>
      <c r="AB533" s="76">
        <f t="shared" si="497"/>
        <v>0</v>
      </c>
      <c r="AC533" s="76">
        <f t="shared" si="498"/>
        <v>0</v>
      </c>
      <c r="AD533" s="76">
        <f t="shared" si="498"/>
        <v>0</v>
      </c>
      <c r="AE533" s="76">
        <f t="shared" si="498"/>
        <v>0</v>
      </c>
      <c r="AF533" s="76">
        <f t="shared" si="498"/>
        <v>0</v>
      </c>
      <c r="AG533" s="76">
        <f t="shared" si="498"/>
        <v>0</v>
      </c>
      <c r="AH533" s="76">
        <f t="shared" si="498"/>
        <v>0</v>
      </c>
      <c r="AI533" s="76">
        <f t="shared" si="498"/>
        <v>0</v>
      </c>
      <c r="AJ533" s="76">
        <f t="shared" si="498"/>
        <v>0</v>
      </c>
      <c r="AK533" s="76">
        <f t="shared" si="498"/>
        <v>0</v>
      </c>
      <c r="AL533" s="76">
        <f t="shared" si="498"/>
        <v>0</v>
      </c>
      <c r="AM533" s="76">
        <f t="shared" ref="AM533:AO535" si="520">+AL532</f>
        <v>0</v>
      </c>
      <c r="AN533" s="76">
        <f t="shared" ref="AN533:BS533" ca="1" si="521">+AM532</f>
        <v>5000</v>
      </c>
      <c r="AO533" s="76">
        <f t="shared" ca="1" si="521"/>
        <v>5000</v>
      </c>
      <c r="AP533" s="76">
        <f t="shared" ca="1" si="521"/>
        <v>5000</v>
      </c>
      <c r="AQ533" s="76">
        <f t="shared" ca="1" si="521"/>
        <v>5000</v>
      </c>
      <c r="AR533" s="76">
        <f t="shared" ca="1" si="521"/>
        <v>5000</v>
      </c>
      <c r="AS533" s="76">
        <f t="shared" ca="1" si="521"/>
        <v>5000</v>
      </c>
      <c r="AT533" s="76">
        <f t="shared" ca="1" si="521"/>
        <v>5000</v>
      </c>
      <c r="AU533" s="76">
        <f t="shared" ca="1" si="521"/>
        <v>5000</v>
      </c>
      <c r="AV533" s="76">
        <f t="shared" ca="1" si="521"/>
        <v>5000</v>
      </c>
      <c r="AW533" s="76">
        <f t="shared" ca="1" si="521"/>
        <v>5000</v>
      </c>
      <c r="AX533" s="76">
        <f t="shared" ca="1" si="521"/>
        <v>5000</v>
      </c>
      <c r="AY533" s="76">
        <f t="shared" ca="1" si="521"/>
        <v>5000</v>
      </c>
      <c r="AZ533" s="76">
        <f t="shared" ca="1" si="521"/>
        <v>5000</v>
      </c>
      <c r="BA533" s="76">
        <f t="shared" ca="1" si="521"/>
        <v>5000</v>
      </c>
      <c r="BB533" s="76">
        <f t="shared" ca="1" si="521"/>
        <v>5000</v>
      </c>
      <c r="BC533" s="76">
        <f t="shared" ca="1" si="521"/>
        <v>5000</v>
      </c>
      <c r="BD533" s="76">
        <f t="shared" ca="1" si="521"/>
        <v>5000</v>
      </c>
      <c r="BE533" s="76">
        <f t="shared" ca="1" si="521"/>
        <v>5000</v>
      </c>
      <c r="BF533" s="76">
        <f t="shared" ca="1" si="521"/>
        <v>5000</v>
      </c>
      <c r="BG533" s="76">
        <f t="shared" ca="1" si="521"/>
        <v>5000</v>
      </c>
      <c r="BH533" s="76">
        <f t="shared" ca="1" si="521"/>
        <v>5000</v>
      </c>
      <c r="BI533" s="76">
        <f t="shared" ca="1" si="521"/>
        <v>5000</v>
      </c>
      <c r="BJ533" s="76">
        <f t="shared" ca="1" si="521"/>
        <v>5000</v>
      </c>
      <c r="BK533" s="76">
        <f t="shared" ca="1" si="521"/>
        <v>5000</v>
      </c>
      <c r="BL533" s="76">
        <f t="shared" ca="1" si="521"/>
        <v>5000</v>
      </c>
      <c r="BM533" s="76">
        <f t="shared" ca="1" si="521"/>
        <v>5000</v>
      </c>
      <c r="BN533" s="76">
        <f t="shared" ca="1" si="521"/>
        <v>5000</v>
      </c>
      <c r="BO533" s="76">
        <f t="shared" ca="1" si="521"/>
        <v>5000</v>
      </c>
      <c r="BP533" s="76">
        <f t="shared" ca="1" si="521"/>
        <v>5000</v>
      </c>
      <c r="BQ533" s="76">
        <f t="shared" ca="1" si="521"/>
        <v>5000</v>
      </c>
      <c r="BR533" s="76">
        <f t="shared" ca="1" si="521"/>
        <v>5000</v>
      </c>
      <c r="BS533" s="76">
        <f t="shared" ca="1" si="521"/>
        <v>5000</v>
      </c>
      <c r="BT533" s="76">
        <f t="shared" ref="BT533:CL533" ca="1" si="522">+BS532</f>
        <v>5000</v>
      </c>
      <c r="BU533" s="76">
        <f t="shared" ca="1" si="522"/>
        <v>5000</v>
      </c>
      <c r="BV533" s="76">
        <f t="shared" ca="1" si="522"/>
        <v>5000</v>
      </c>
      <c r="BW533" s="76">
        <f t="shared" ca="1" si="522"/>
        <v>5000</v>
      </c>
      <c r="BX533" s="76">
        <f t="shared" ca="1" si="522"/>
        <v>5000</v>
      </c>
      <c r="BY533" s="76">
        <f t="shared" ca="1" si="522"/>
        <v>5000</v>
      </c>
      <c r="BZ533" s="76">
        <f t="shared" ca="1" si="522"/>
        <v>5000</v>
      </c>
      <c r="CA533" s="76">
        <f t="shared" ca="1" si="522"/>
        <v>5000</v>
      </c>
      <c r="CB533" s="76">
        <f t="shared" ca="1" si="522"/>
        <v>5000</v>
      </c>
      <c r="CC533" s="76">
        <f t="shared" ca="1" si="522"/>
        <v>5000</v>
      </c>
      <c r="CD533" s="76">
        <f t="shared" ca="1" si="522"/>
        <v>5000</v>
      </c>
      <c r="CE533" s="76">
        <f t="shared" ca="1" si="522"/>
        <v>5000</v>
      </c>
      <c r="CF533" s="76">
        <f t="shared" ca="1" si="522"/>
        <v>5000</v>
      </c>
      <c r="CG533" s="76">
        <f t="shared" ca="1" si="522"/>
        <v>5000</v>
      </c>
      <c r="CH533" s="76">
        <f t="shared" ca="1" si="522"/>
        <v>5000</v>
      </c>
      <c r="CI533" s="76">
        <f t="shared" ca="1" si="522"/>
        <v>5000</v>
      </c>
      <c r="CJ533" s="76">
        <f t="shared" ca="1" si="522"/>
        <v>5000</v>
      </c>
      <c r="CK533" s="76">
        <f t="shared" ca="1" si="522"/>
        <v>5000</v>
      </c>
      <c r="CL533" s="76">
        <f t="shared" ca="1" si="522"/>
        <v>5000</v>
      </c>
    </row>
    <row r="534" spans="2:90" outlineLevel="2" x14ac:dyDescent="0.4">
      <c r="B534" s="409">
        <f t="shared" si="467"/>
        <v>23</v>
      </c>
      <c r="C534" s="31"/>
      <c r="D534" t="s">
        <v>928</v>
      </c>
      <c r="E534" s="8" t="str">
        <f t="shared" si="465"/>
        <v>534 GROWTH-PV</v>
      </c>
      <c r="G534" s="31"/>
      <c r="H534" s="16">
        <f t="shared" si="468"/>
        <v>0.92000000000000026</v>
      </c>
      <c r="I534" s="410">
        <v>0</v>
      </c>
      <c r="J534" s="73"/>
      <c r="K534" s="15">
        <f t="shared" si="517"/>
        <v>0</v>
      </c>
      <c r="L534" s="15">
        <f t="shared" ca="1" si="517"/>
        <v>5000</v>
      </c>
      <c r="M534" s="15">
        <f t="shared" ca="1" si="517"/>
        <v>5000</v>
      </c>
      <c r="N534" s="15">
        <f t="shared" ca="1" si="517"/>
        <v>5000</v>
      </c>
      <c r="O534" s="15">
        <f t="shared" ca="1" si="517"/>
        <v>5000</v>
      </c>
      <c r="P534" s="15">
        <f t="shared" ca="1" si="517"/>
        <v>5000</v>
      </c>
      <c r="R534" s="67"/>
      <c r="S534" s="76">
        <f t="shared" si="497"/>
        <v>0</v>
      </c>
      <c r="T534" s="76">
        <f t="shared" si="497"/>
        <v>0</v>
      </c>
      <c r="U534" s="76">
        <f t="shared" si="497"/>
        <v>0</v>
      </c>
      <c r="V534" s="76">
        <f t="shared" si="497"/>
        <v>0</v>
      </c>
      <c r="W534" s="76">
        <f t="shared" si="497"/>
        <v>0</v>
      </c>
      <c r="X534" s="76">
        <f t="shared" si="497"/>
        <v>0</v>
      </c>
      <c r="Y534" s="76">
        <f t="shared" si="497"/>
        <v>0</v>
      </c>
      <c r="Z534" s="76">
        <f t="shared" si="497"/>
        <v>0</v>
      </c>
      <c r="AA534" s="76">
        <f t="shared" si="497"/>
        <v>0</v>
      </c>
      <c r="AB534" s="76">
        <f t="shared" si="497"/>
        <v>0</v>
      </c>
      <c r="AC534" s="76">
        <f t="shared" si="498"/>
        <v>0</v>
      </c>
      <c r="AD534" s="76">
        <f t="shared" si="498"/>
        <v>0</v>
      </c>
      <c r="AE534" s="76">
        <f t="shared" si="498"/>
        <v>0</v>
      </c>
      <c r="AF534" s="76">
        <f t="shared" si="498"/>
        <v>0</v>
      </c>
      <c r="AG534" s="76">
        <f t="shared" si="498"/>
        <v>0</v>
      </c>
      <c r="AH534" s="76">
        <f t="shared" si="498"/>
        <v>0</v>
      </c>
      <c r="AI534" s="76">
        <f t="shared" si="498"/>
        <v>0</v>
      </c>
      <c r="AJ534" s="76">
        <f t="shared" si="498"/>
        <v>0</v>
      </c>
      <c r="AK534" s="76">
        <f t="shared" si="498"/>
        <v>0</v>
      </c>
      <c r="AL534" s="76">
        <f t="shared" si="498"/>
        <v>0</v>
      </c>
      <c r="AM534" s="76">
        <f t="shared" si="520"/>
        <v>0</v>
      </c>
      <c r="AN534" s="76">
        <f t="shared" si="520"/>
        <v>0</v>
      </c>
      <c r="AO534" s="76">
        <f t="shared" ref="AO534:BT534" ca="1" si="523">+AN533</f>
        <v>5000</v>
      </c>
      <c r="AP534" s="76">
        <f t="shared" ca="1" si="523"/>
        <v>5000</v>
      </c>
      <c r="AQ534" s="76">
        <f t="shared" ca="1" si="523"/>
        <v>5000</v>
      </c>
      <c r="AR534" s="76">
        <f t="shared" ca="1" si="523"/>
        <v>5000</v>
      </c>
      <c r="AS534" s="76">
        <f t="shared" ca="1" si="523"/>
        <v>5000</v>
      </c>
      <c r="AT534" s="76">
        <f t="shared" ca="1" si="523"/>
        <v>5000</v>
      </c>
      <c r="AU534" s="76">
        <f t="shared" ca="1" si="523"/>
        <v>5000</v>
      </c>
      <c r="AV534" s="76">
        <f t="shared" ca="1" si="523"/>
        <v>5000</v>
      </c>
      <c r="AW534" s="76">
        <f t="shared" ca="1" si="523"/>
        <v>5000</v>
      </c>
      <c r="AX534" s="76">
        <f t="shared" ca="1" si="523"/>
        <v>5000</v>
      </c>
      <c r="AY534" s="76">
        <f t="shared" ca="1" si="523"/>
        <v>5000</v>
      </c>
      <c r="AZ534" s="76">
        <f t="shared" ca="1" si="523"/>
        <v>5000</v>
      </c>
      <c r="BA534" s="76">
        <f t="shared" ca="1" si="523"/>
        <v>5000</v>
      </c>
      <c r="BB534" s="76">
        <f t="shared" ca="1" si="523"/>
        <v>5000</v>
      </c>
      <c r="BC534" s="76">
        <f t="shared" ca="1" si="523"/>
        <v>5000</v>
      </c>
      <c r="BD534" s="76">
        <f t="shared" ca="1" si="523"/>
        <v>5000</v>
      </c>
      <c r="BE534" s="76">
        <f t="shared" ca="1" si="523"/>
        <v>5000</v>
      </c>
      <c r="BF534" s="76">
        <f t="shared" ca="1" si="523"/>
        <v>5000</v>
      </c>
      <c r="BG534" s="76">
        <f t="shared" ca="1" si="523"/>
        <v>5000</v>
      </c>
      <c r="BH534" s="76">
        <f t="shared" ca="1" si="523"/>
        <v>5000</v>
      </c>
      <c r="BI534" s="76">
        <f t="shared" ca="1" si="523"/>
        <v>5000</v>
      </c>
      <c r="BJ534" s="76">
        <f t="shared" ca="1" si="523"/>
        <v>5000</v>
      </c>
      <c r="BK534" s="76">
        <f t="shared" ca="1" si="523"/>
        <v>5000</v>
      </c>
      <c r="BL534" s="76">
        <f t="shared" ca="1" si="523"/>
        <v>5000</v>
      </c>
      <c r="BM534" s="76">
        <f t="shared" ca="1" si="523"/>
        <v>5000</v>
      </c>
      <c r="BN534" s="76">
        <f t="shared" ca="1" si="523"/>
        <v>5000</v>
      </c>
      <c r="BO534" s="76">
        <f t="shared" ca="1" si="523"/>
        <v>5000</v>
      </c>
      <c r="BP534" s="76">
        <f t="shared" ca="1" si="523"/>
        <v>5000</v>
      </c>
      <c r="BQ534" s="76">
        <f t="shared" ca="1" si="523"/>
        <v>5000</v>
      </c>
      <c r="BR534" s="76">
        <f t="shared" ca="1" si="523"/>
        <v>5000</v>
      </c>
      <c r="BS534" s="76">
        <f t="shared" ca="1" si="523"/>
        <v>5000</v>
      </c>
      <c r="BT534" s="76">
        <f t="shared" ca="1" si="523"/>
        <v>5000</v>
      </c>
      <c r="BU534" s="76">
        <f t="shared" ref="BU534:CL534" ca="1" si="524">+BT533</f>
        <v>5000</v>
      </c>
      <c r="BV534" s="76">
        <f t="shared" ca="1" si="524"/>
        <v>5000</v>
      </c>
      <c r="BW534" s="76">
        <f t="shared" ca="1" si="524"/>
        <v>5000</v>
      </c>
      <c r="BX534" s="76">
        <f t="shared" ca="1" si="524"/>
        <v>5000</v>
      </c>
      <c r="BY534" s="76">
        <f t="shared" ca="1" si="524"/>
        <v>5000</v>
      </c>
      <c r="BZ534" s="76">
        <f t="shared" ca="1" si="524"/>
        <v>5000</v>
      </c>
      <c r="CA534" s="76">
        <f t="shared" ca="1" si="524"/>
        <v>5000</v>
      </c>
      <c r="CB534" s="76">
        <f t="shared" ca="1" si="524"/>
        <v>5000</v>
      </c>
      <c r="CC534" s="76">
        <f t="shared" ca="1" si="524"/>
        <v>5000</v>
      </c>
      <c r="CD534" s="76">
        <f t="shared" ca="1" si="524"/>
        <v>5000</v>
      </c>
      <c r="CE534" s="76">
        <f t="shared" ca="1" si="524"/>
        <v>5000</v>
      </c>
      <c r="CF534" s="76">
        <f t="shared" ca="1" si="524"/>
        <v>5000</v>
      </c>
      <c r="CG534" s="76">
        <f t="shared" ca="1" si="524"/>
        <v>5000</v>
      </c>
      <c r="CH534" s="76">
        <f t="shared" ca="1" si="524"/>
        <v>5000</v>
      </c>
      <c r="CI534" s="76">
        <f t="shared" ca="1" si="524"/>
        <v>5000</v>
      </c>
      <c r="CJ534" s="76">
        <f t="shared" ca="1" si="524"/>
        <v>5000</v>
      </c>
      <c r="CK534" s="76">
        <f t="shared" ca="1" si="524"/>
        <v>5000</v>
      </c>
      <c r="CL534" s="76">
        <f t="shared" ca="1" si="524"/>
        <v>5000</v>
      </c>
    </row>
    <row r="535" spans="2:90" outlineLevel="2" x14ac:dyDescent="0.4">
      <c r="B535" s="409">
        <f t="shared" si="467"/>
        <v>24</v>
      </c>
      <c r="C535" s="31"/>
      <c r="D535" t="s">
        <v>928</v>
      </c>
      <c r="E535" s="8" t="str">
        <f t="shared" si="465"/>
        <v>535 GROWTH-PV</v>
      </c>
      <c r="G535" s="31"/>
      <c r="H535" s="16">
        <f t="shared" si="468"/>
        <v>0.9600000000000003</v>
      </c>
      <c r="I535" s="413">
        <v>0</v>
      </c>
      <c r="J535" s="73"/>
      <c r="K535" s="15">
        <f t="shared" si="517"/>
        <v>0</v>
      </c>
      <c r="L535" s="15">
        <f t="shared" ca="1" si="517"/>
        <v>5000</v>
      </c>
      <c r="M535" s="15">
        <f t="shared" ca="1" si="517"/>
        <v>5000</v>
      </c>
      <c r="N535" s="15">
        <f t="shared" ca="1" si="517"/>
        <v>5000</v>
      </c>
      <c r="O535" s="15">
        <f t="shared" ca="1" si="517"/>
        <v>5000</v>
      </c>
      <c r="P535" s="15">
        <f t="shared" ca="1" si="517"/>
        <v>5000</v>
      </c>
      <c r="R535" s="67"/>
      <c r="S535" s="76">
        <f t="shared" si="497"/>
        <v>0</v>
      </c>
      <c r="T535" s="76">
        <f t="shared" si="497"/>
        <v>0</v>
      </c>
      <c r="U535" s="76">
        <f t="shared" si="497"/>
        <v>0</v>
      </c>
      <c r="V535" s="76">
        <f t="shared" si="497"/>
        <v>0</v>
      </c>
      <c r="W535" s="76">
        <f t="shared" si="497"/>
        <v>0</v>
      </c>
      <c r="X535" s="76">
        <f t="shared" si="497"/>
        <v>0</v>
      </c>
      <c r="Y535" s="76">
        <f t="shared" si="497"/>
        <v>0</v>
      </c>
      <c r="Z535" s="76">
        <f t="shared" si="497"/>
        <v>0</v>
      </c>
      <c r="AA535" s="76">
        <f t="shared" si="497"/>
        <v>0</v>
      </c>
      <c r="AB535" s="76">
        <f t="shared" si="497"/>
        <v>0</v>
      </c>
      <c r="AC535" s="76">
        <f t="shared" si="498"/>
        <v>0</v>
      </c>
      <c r="AD535" s="76">
        <f t="shared" si="498"/>
        <v>0</v>
      </c>
      <c r="AE535" s="76">
        <f t="shared" si="498"/>
        <v>0</v>
      </c>
      <c r="AF535" s="76">
        <f t="shared" si="498"/>
        <v>0</v>
      </c>
      <c r="AG535" s="76">
        <f t="shared" si="498"/>
        <v>0</v>
      </c>
      <c r="AH535" s="76">
        <f t="shared" si="498"/>
        <v>0</v>
      </c>
      <c r="AI535" s="76">
        <f t="shared" si="498"/>
        <v>0</v>
      </c>
      <c r="AJ535" s="76">
        <f t="shared" si="498"/>
        <v>0</v>
      </c>
      <c r="AK535" s="76">
        <f t="shared" si="498"/>
        <v>0</v>
      </c>
      <c r="AL535" s="76">
        <f t="shared" si="498"/>
        <v>0</v>
      </c>
      <c r="AM535" s="76">
        <f t="shared" si="520"/>
        <v>0</v>
      </c>
      <c r="AN535" s="76">
        <f t="shared" si="520"/>
        <v>0</v>
      </c>
      <c r="AO535" s="76">
        <f t="shared" si="520"/>
        <v>0</v>
      </c>
      <c r="AP535" s="76">
        <f t="shared" ref="AP535:BU535" ca="1" si="525">+AO534</f>
        <v>5000</v>
      </c>
      <c r="AQ535" s="76">
        <f t="shared" ca="1" si="525"/>
        <v>5000</v>
      </c>
      <c r="AR535" s="76">
        <f t="shared" ca="1" si="525"/>
        <v>5000</v>
      </c>
      <c r="AS535" s="76">
        <f t="shared" ca="1" si="525"/>
        <v>5000</v>
      </c>
      <c r="AT535" s="76">
        <f t="shared" ca="1" si="525"/>
        <v>5000</v>
      </c>
      <c r="AU535" s="76">
        <f t="shared" ca="1" si="525"/>
        <v>5000</v>
      </c>
      <c r="AV535" s="76">
        <f t="shared" ca="1" si="525"/>
        <v>5000</v>
      </c>
      <c r="AW535" s="76">
        <f t="shared" ca="1" si="525"/>
        <v>5000</v>
      </c>
      <c r="AX535" s="76">
        <f t="shared" ca="1" si="525"/>
        <v>5000</v>
      </c>
      <c r="AY535" s="76">
        <f t="shared" ca="1" si="525"/>
        <v>5000</v>
      </c>
      <c r="AZ535" s="76">
        <f t="shared" ca="1" si="525"/>
        <v>5000</v>
      </c>
      <c r="BA535" s="76">
        <f t="shared" ca="1" si="525"/>
        <v>5000</v>
      </c>
      <c r="BB535" s="76">
        <f t="shared" ca="1" si="525"/>
        <v>5000</v>
      </c>
      <c r="BC535" s="76">
        <f t="shared" ca="1" si="525"/>
        <v>5000</v>
      </c>
      <c r="BD535" s="76">
        <f t="shared" ca="1" si="525"/>
        <v>5000</v>
      </c>
      <c r="BE535" s="76">
        <f t="shared" ca="1" si="525"/>
        <v>5000</v>
      </c>
      <c r="BF535" s="76">
        <f t="shared" ca="1" si="525"/>
        <v>5000</v>
      </c>
      <c r="BG535" s="76">
        <f t="shared" ca="1" si="525"/>
        <v>5000</v>
      </c>
      <c r="BH535" s="76">
        <f t="shared" ca="1" si="525"/>
        <v>5000</v>
      </c>
      <c r="BI535" s="76">
        <f t="shared" ca="1" si="525"/>
        <v>5000</v>
      </c>
      <c r="BJ535" s="76">
        <f t="shared" ca="1" si="525"/>
        <v>5000</v>
      </c>
      <c r="BK535" s="76">
        <f t="shared" ca="1" si="525"/>
        <v>5000</v>
      </c>
      <c r="BL535" s="76">
        <f t="shared" ca="1" si="525"/>
        <v>5000</v>
      </c>
      <c r="BM535" s="76">
        <f t="shared" ca="1" si="525"/>
        <v>5000</v>
      </c>
      <c r="BN535" s="76">
        <f t="shared" ca="1" si="525"/>
        <v>5000</v>
      </c>
      <c r="BO535" s="76">
        <f t="shared" ca="1" si="525"/>
        <v>5000</v>
      </c>
      <c r="BP535" s="76">
        <f t="shared" ca="1" si="525"/>
        <v>5000</v>
      </c>
      <c r="BQ535" s="76">
        <f t="shared" ca="1" si="525"/>
        <v>5000</v>
      </c>
      <c r="BR535" s="76">
        <f t="shared" ca="1" si="525"/>
        <v>5000</v>
      </c>
      <c r="BS535" s="76">
        <f t="shared" ca="1" si="525"/>
        <v>5000</v>
      </c>
      <c r="BT535" s="76">
        <f t="shared" ca="1" si="525"/>
        <v>5000</v>
      </c>
      <c r="BU535" s="76">
        <f t="shared" ca="1" si="525"/>
        <v>5000</v>
      </c>
      <c r="BV535" s="76">
        <f t="shared" ref="BV535:CL535" ca="1" si="526">+BU534</f>
        <v>5000</v>
      </c>
      <c r="BW535" s="76">
        <f t="shared" ca="1" si="526"/>
        <v>5000</v>
      </c>
      <c r="BX535" s="76">
        <f t="shared" ca="1" si="526"/>
        <v>5000</v>
      </c>
      <c r="BY535" s="76">
        <f t="shared" ca="1" si="526"/>
        <v>5000</v>
      </c>
      <c r="BZ535" s="76">
        <f t="shared" ca="1" si="526"/>
        <v>5000</v>
      </c>
      <c r="CA535" s="76">
        <f t="shared" ca="1" si="526"/>
        <v>5000</v>
      </c>
      <c r="CB535" s="76">
        <f t="shared" ca="1" si="526"/>
        <v>5000</v>
      </c>
      <c r="CC535" s="76">
        <f t="shared" ca="1" si="526"/>
        <v>5000</v>
      </c>
      <c r="CD535" s="76">
        <f t="shared" ca="1" si="526"/>
        <v>5000</v>
      </c>
      <c r="CE535" s="76">
        <f t="shared" ca="1" si="526"/>
        <v>5000</v>
      </c>
      <c r="CF535" s="76">
        <f t="shared" ca="1" si="526"/>
        <v>5000</v>
      </c>
      <c r="CG535" s="76">
        <f t="shared" ca="1" si="526"/>
        <v>5000</v>
      </c>
      <c r="CH535" s="76">
        <f t="shared" ca="1" si="526"/>
        <v>5000</v>
      </c>
      <c r="CI535" s="76">
        <f t="shared" ca="1" si="526"/>
        <v>5000</v>
      </c>
      <c r="CJ535" s="76">
        <f t="shared" ca="1" si="526"/>
        <v>5000</v>
      </c>
      <c r="CK535" s="76">
        <f t="shared" ca="1" si="526"/>
        <v>5000</v>
      </c>
      <c r="CL535" s="76">
        <f t="shared" ca="1" si="526"/>
        <v>5000</v>
      </c>
    </row>
    <row r="536" spans="2:90" outlineLevel="2" x14ac:dyDescent="0.4">
      <c r="B536" s="141" t="s">
        <v>924</v>
      </c>
      <c r="C536" s="31"/>
      <c r="D536" t="s">
        <v>928</v>
      </c>
      <c r="E536" s="8" t="str">
        <f t="shared" si="465"/>
        <v>536 GROWTH-PV</v>
      </c>
      <c r="G536" s="31"/>
      <c r="H536" s="16">
        <f t="shared" si="468"/>
        <v>1.0000000000000002</v>
      </c>
      <c r="I536" s="410">
        <v>0.3</v>
      </c>
      <c r="J536" s="73"/>
      <c r="K536" s="250">
        <f t="shared" si="517"/>
        <v>0</v>
      </c>
      <c r="L536" s="250">
        <f t="shared" si="517"/>
        <v>0</v>
      </c>
      <c r="M536" s="250">
        <f t="shared" ca="1" si="517"/>
        <v>60000</v>
      </c>
      <c r="N536" s="250">
        <f t="shared" ca="1" si="517"/>
        <v>120000</v>
      </c>
      <c r="O536" s="250">
        <f t="shared" ca="1" si="517"/>
        <v>180000</v>
      </c>
      <c r="P536" s="250">
        <f t="shared" ca="1" si="517"/>
        <v>240000</v>
      </c>
      <c r="R536" s="67"/>
      <c r="S536" s="408">
        <f>+R535+R536</f>
        <v>0</v>
      </c>
      <c r="T536" s="408">
        <f>+S535+S536</f>
        <v>0</v>
      </c>
      <c r="U536" s="408">
        <f t="shared" ref="U536:AP536" si="527">+T535+T536</f>
        <v>0</v>
      </c>
      <c r="V536" s="408">
        <f t="shared" si="527"/>
        <v>0</v>
      </c>
      <c r="W536" s="408">
        <f t="shared" si="527"/>
        <v>0</v>
      </c>
      <c r="X536" s="408">
        <f t="shared" si="527"/>
        <v>0</v>
      </c>
      <c r="Y536" s="408">
        <f t="shared" si="527"/>
        <v>0</v>
      </c>
      <c r="Z536" s="408">
        <f t="shared" si="527"/>
        <v>0</v>
      </c>
      <c r="AA536" s="408">
        <f t="shared" si="527"/>
        <v>0</v>
      </c>
      <c r="AB536" s="408">
        <f t="shared" si="527"/>
        <v>0</v>
      </c>
      <c r="AC536" s="408">
        <f t="shared" si="527"/>
        <v>0</v>
      </c>
      <c r="AD536" s="408">
        <f t="shared" si="527"/>
        <v>0</v>
      </c>
      <c r="AE536" s="408">
        <f t="shared" si="527"/>
        <v>0</v>
      </c>
      <c r="AF536" s="408">
        <f t="shared" si="527"/>
        <v>0</v>
      </c>
      <c r="AG536" s="408">
        <f t="shared" si="527"/>
        <v>0</v>
      </c>
      <c r="AH536" s="408">
        <f t="shared" si="527"/>
        <v>0</v>
      </c>
      <c r="AI536" s="408">
        <f t="shared" si="527"/>
        <v>0</v>
      </c>
      <c r="AJ536" s="408">
        <f t="shared" si="527"/>
        <v>0</v>
      </c>
      <c r="AK536" s="408">
        <f t="shared" si="527"/>
        <v>0</v>
      </c>
      <c r="AL536" s="408">
        <f t="shared" si="527"/>
        <v>0</v>
      </c>
      <c r="AM536" s="408">
        <f t="shared" si="527"/>
        <v>0</v>
      </c>
      <c r="AN536" s="408">
        <f t="shared" si="527"/>
        <v>0</v>
      </c>
      <c r="AO536" s="408">
        <f t="shared" si="527"/>
        <v>0</v>
      </c>
      <c r="AP536" s="408">
        <f t="shared" si="527"/>
        <v>0</v>
      </c>
      <c r="AQ536" s="408">
        <f t="shared" ref="AQ536:BV536" ca="1" si="528">+AP535+AP536</f>
        <v>5000</v>
      </c>
      <c r="AR536" s="408">
        <f t="shared" ca="1" si="528"/>
        <v>10000</v>
      </c>
      <c r="AS536" s="408">
        <f t="shared" ca="1" si="528"/>
        <v>15000</v>
      </c>
      <c r="AT536" s="408">
        <f t="shared" ca="1" si="528"/>
        <v>20000</v>
      </c>
      <c r="AU536" s="408">
        <f t="shared" ca="1" si="528"/>
        <v>25000</v>
      </c>
      <c r="AV536" s="408">
        <f t="shared" ca="1" si="528"/>
        <v>30000</v>
      </c>
      <c r="AW536" s="408">
        <f t="shared" ca="1" si="528"/>
        <v>35000</v>
      </c>
      <c r="AX536" s="408">
        <f t="shared" ca="1" si="528"/>
        <v>40000</v>
      </c>
      <c r="AY536" s="408">
        <f t="shared" ca="1" si="528"/>
        <v>45000</v>
      </c>
      <c r="AZ536" s="408">
        <f t="shared" ca="1" si="528"/>
        <v>50000</v>
      </c>
      <c r="BA536" s="408">
        <f t="shared" ca="1" si="528"/>
        <v>55000</v>
      </c>
      <c r="BB536" s="408">
        <f t="shared" ca="1" si="528"/>
        <v>60000</v>
      </c>
      <c r="BC536" s="408">
        <f t="shared" ca="1" si="528"/>
        <v>65000</v>
      </c>
      <c r="BD536" s="408">
        <f t="shared" ca="1" si="528"/>
        <v>70000</v>
      </c>
      <c r="BE536" s="408">
        <f t="shared" ca="1" si="528"/>
        <v>75000</v>
      </c>
      <c r="BF536" s="408">
        <f t="shared" ca="1" si="528"/>
        <v>80000</v>
      </c>
      <c r="BG536" s="408">
        <f t="shared" ca="1" si="528"/>
        <v>85000</v>
      </c>
      <c r="BH536" s="408">
        <f t="shared" ca="1" si="528"/>
        <v>90000</v>
      </c>
      <c r="BI536" s="408">
        <f t="shared" ca="1" si="528"/>
        <v>95000</v>
      </c>
      <c r="BJ536" s="408">
        <f t="shared" ca="1" si="528"/>
        <v>100000</v>
      </c>
      <c r="BK536" s="408">
        <f t="shared" ca="1" si="528"/>
        <v>105000</v>
      </c>
      <c r="BL536" s="408">
        <f t="shared" ca="1" si="528"/>
        <v>110000</v>
      </c>
      <c r="BM536" s="408">
        <f t="shared" ca="1" si="528"/>
        <v>115000</v>
      </c>
      <c r="BN536" s="408">
        <f t="shared" ca="1" si="528"/>
        <v>120000</v>
      </c>
      <c r="BO536" s="408">
        <f t="shared" ca="1" si="528"/>
        <v>125000</v>
      </c>
      <c r="BP536" s="408">
        <f t="shared" ca="1" si="528"/>
        <v>130000</v>
      </c>
      <c r="BQ536" s="408">
        <f t="shared" ca="1" si="528"/>
        <v>135000</v>
      </c>
      <c r="BR536" s="408">
        <f t="shared" ca="1" si="528"/>
        <v>140000</v>
      </c>
      <c r="BS536" s="408">
        <f t="shared" ca="1" si="528"/>
        <v>145000</v>
      </c>
      <c r="BT536" s="408">
        <f t="shared" ca="1" si="528"/>
        <v>150000</v>
      </c>
      <c r="BU536" s="408">
        <f t="shared" ca="1" si="528"/>
        <v>155000</v>
      </c>
      <c r="BV536" s="408">
        <f t="shared" ca="1" si="528"/>
        <v>160000</v>
      </c>
      <c r="BW536" s="408">
        <f t="shared" ref="BW536:CL536" ca="1" si="529">+BV535+BV536</f>
        <v>165000</v>
      </c>
      <c r="BX536" s="408">
        <f t="shared" ca="1" si="529"/>
        <v>170000</v>
      </c>
      <c r="BY536" s="408">
        <f t="shared" ca="1" si="529"/>
        <v>175000</v>
      </c>
      <c r="BZ536" s="408">
        <f t="shared" ca="1" si="529"/>
        <v>180000</v>
      </c>
      <c r="CA536" s="408">
        <f t="shared" ca="1" si="529"/>
        <v>185000</v>
      </c>
      <c r="CB536" s="408">
        <f t="shared" ca="1" si="529"/>
        <v>190000</v>
      </c>
      <c r="CC536" s="408">
        <f t="shared" ca="1" si="529"/>
        <v>195000</v>
      </c>
      <c r="CD536" s="408">
        <f t="shared" ca="1" si="529"/>
        <v>200000</v>
      </c>
      <c r="CE536" s="408">
        <f t="shared" ca="1" si="529"/>
        <v>205000</v>
      </c>
      <c r="CF536" s="408">
        <f t="shared" ca="1" si="529"/>
        <v>210000</v>
      </c>
      <c r="CG536" s="408">
        <f t="shared" ca="1" si="529"/>
        <v>215000</v>
      </c>
      <c r="CH536" s="408">
        <f t="shared" ca="1" si="529"/>
        <v>220000</v>
      </c>
      <c r="CI536" s="408">
        <f t="shared" ca="1" si="529"/>
        <v>225000</v>
      </c>
      <c r="CJ536" s="408">
        <f t="shared" ca="1" si="529"/>
        <v>230000</v>
      </c>
      <c r="CK536" s="408">
        <f t="shared" ca="1" si="529"/>
        <v>235000</v>
      </c>
      <c r="CL536" s="408">
        <f t="shared" ca="1" si="529"/>
        <v>240000</v>
      </c>
    </row>
    <row r="537" spans="2:90" x14ac:dyDescent="0.4">
      <c r="B537" s="124" t="str">
        <f>+"Total "&amp;B499</f>
        <v>Total primary unit</v>
      </c>
      <c r="C537" s="31"/>
      <c r="D537" t="s">
        <v>928</v>
      </c>
      <c r="E537" s="8" t="str">
        <f t="shared" si="465"/>
        <v>537 GROWTH-PV</v>
      </c>
      <c r="G537" s="31"/>
      <c r="H537" s="31"/>
      <c r="I537" s="73"/>
      <c r="J537" s="73"/>
      <c r="K537" s="38">
        <f t="shared" ca="1" si="517"/>
        <v>60000</v>
      </c>
      <c r="L537" s="38">
        <f t="shared" ca="1" si="517"/>
        <v>120000</v>
      </c>
      <c r="M537" s="38">
        <f t="shared" ca="1" si="517"/>
        <v>180000</v>
      </c>
      <c r="N537" s="38">
        <f t="shared" ca="1" si="517"/>
        <v>240000</v>
      </c>
      <c r="O537" s="38">
        <f t="shared" ca="1" si="517"/>
        <v>300000</v>
      </c>
      <c r="P537" s="38">
        <f t="shared" ca="1" si="517"/>
        <v>360000</v>
      </c>
      <c r="R537" s="67"/>
      <c r="S537" s="234">
        <f t="shared" ref="S537" ca="1" si="530">SUM(S512:S536)</f>
        <v>5000</v>
      </c>
      <c r="T537" s="234">
        <f t="shared" ref="T537:AX537" ca="1" si="531">SUM(T512:T536)</f>
        <v>10000</v>
      </c>
      <c r="U537" s="234">
        <f t="shared" ca="1" si="531"/>
        <v>15000</v>
      </c>
      <c r="V537" s="234">
        <f t="shared" ca="1" si="531"/>
        <v>20000</v>
      </c>
      <c r="W537" s="234">
        <f t="shared" ca="1" si="531"/>
        <v>25000</v>
      </c>
      <c r="X537" s="234">
        <f t="shared" ca="1" si="531"/>
        <v>30000</v>
      </c>
      <c r="Y537" s="234">
        <f t="shared" ca="1" si="531"/>
        <v>35000</v>
      </c>
      <c r="Z537" s="234">
        <f t="shared" ca="1" si="531"/>
        <v>40000</v>
      </c>
      <c r="AA537" s="234">
        <f t="shared" ca="1" si="531"/>
        <v>45000</v>
      </c>
      <c r="AB537" s="234">
        <f t="shared" ca="1" si="531"/>
        <v>50000</v>
      </c>
      <c r="AC537" s="234">
        <f t="shared" ca="1" si="531"/>
        <v>55000</v>
      </c>
      <c r="AD537" s="234">
        <f t="shared" ca="1" si="531"/>
        <v>60000</v>
      </c>
      <c r="AE537" s="234">
        <f t="shared" ca="1" si="531"/>
        <v>65000</v>
      </c>
      <c r="AF537" s="234">
        <f t="shared" ca="1" si="531"/>
        <v>70000</v>
      </c>
      <c r="AG537" s="234">
        <f t="shared" ca="1" si="531"/>
        <v>75000</v>
      </c>
      <c r="AH537" s="234">
        <f t="shared" ca="1" si="531"/>
        <v>80000</v>
      </c>
      <c r="AI537" s="234">
        <f t="shared" ca="1" si="531"/>
        <v>85000</v>
      </c>
      <c r="AJ537" s="234">
        <f t="shared" ca="1" si="531"/>
        <v>90000</v>
      </c>
      <c r="AK537" s="234">
        <f t="shared" ca="1" si="531"/>
        <v>95000</v>
      </c>
      <c r="AL537" s="234">
        <f t="shared" ca="1" si="531"/>
        <v>100000</v>
      </c>
      <c r="AM537" s="234">
        <f t="shared" ca="1" si="531"/>
        <v>105000</v>
      </c>
      <c r="AN537" s="234">
        <f t="shared" ca="1" si="531"/>
        <v>110000</v>
      </c>
      <c r="AO537" s="234">
        <f t="shared" ca="1" si="531"/>
        <v>115000</v>
      </c>
      <c r="AP537" s="234">
        <f t="shared" ca="1" si="531"/>
        <v>120000</v>
      </c>
      <c r="AQ537" s="234">
        <f t="shared" ca="1" si="531"/>
        <v>125000</v>
      </c>
      <c r="AR537" s="234">
        <f t="shared" ca="1" si="531"/>
        <v>130000</v>
      </c>
      <c r="AS537" s="234">
        <f t="shared" ca="1" si="531"/>
        <v>135000</v>
      </c>
      <c r="AT537" s="234">
        <f t="shared" ca="1" si="531"/>
        <v>140000</v>
      </c>
      <c r="AU537" s="234">
        <f t="shared" ca="1" si="531"/>
        <v>145000</v>
      </c>
      <c r="AV537" s="234">
        <f t="shared" ca="1" si="531"/>
        <v>150000</v>
      </c>
      <c r="AW537" s="234">
        <f t="shared" ca="1" si="531"/>
        <v>155000</v>
      </c>
      <c r="AX537" s="234">
        <f t="shared" ca="1" si="531"/>
        <v>160000</v>
      </c>
      <c r="AY537" s="234">
        <f t="shared" ref="AY537:CD537" ca="1" si="532">SUM(AY512:AY536)</f>
        <v>165000</v>
      </c>
      <c r="AZ537" s="234">
        <f t="shared" ca="1" si="532"/>
        <v>170000</v>
      </c>
      <c r="BA537" s="234">
        <f t="shared" ca="1" si="532"/>
        <v>175000</v>
      </c>
      <c r="BB537" s="234">
        <f t="shared" ca="1" si="532"/>
        <v>180000</v>
      </c>
      <c r="BC537" s="234">
        <f t="shared" ca="1" si="532"/>
        <v>185000</v>
      </c>
      <c r="BD537" s="234">
        <f t="shared" ca="1" si="532"/>
        <v>190000</v>
      </c>
      <c r="BE537" s="234">
        <f t="shared" ca="1" si="532"/>
        <v>195000</v>
      </c>
      <c r="BF537" s="234">
        <f t="shared" ca="1" si="532"/>
        <v>200000</v>
      </c>
      <c r="BG537" s="234">
        <f t="shared" ca="1" si="532"/>
        <v>205000</v>
      </c>
      <c r="BH537" s="234">
        <f t="shared" ca="1" si="532"/>
        <v>210000</v>
      </c>
      <c r="BI537" s="234">
        <f t="shared" ca="1" si="532"/>
        <v>215000</v>
      </c>
      <c r="BJ537" s="234">
        <f t="shared" ca="1" si="532"/>
        <v>220000</v>
      </c>
      <c r="BK537" s="234">
        <f t="shared" ca="1" si="532"/>
        <v>225000</v>
      </c>
      <c r="BL537" s="234">
        <f t="shared" ca="1" si="532"/>
        <v>230000</v>
      </c>
      <c r="BM537" s="234">
        <f t="shared" ca="1" si="532"/>
        <v>235000</v>
      </c>
      <c r="BN537" s="234">
        <f t="shared" ca="1" si="532"/>
        <v>240000</v>
      </c>
      <c r="BO537" s="234">
        <f t="shared" ca="1" si="532"/>
        <v>245000</v>
      </c>
      <c r="BP537" s="234">
        <f t="shared" ca="1" si="532"/>
        <v>250000</v>
      </c>
      <c r="BQ537" s="234">
        <f t="shared" ca="1" si="532"/>
        <v>255000</v>
      </c>
      <c r="BR537" s="234">
        <f t="shared" ca="1" si="532"/>
        <v>260000</v>
      </c>
      <c r="BS537" s="234">
        <f t="shared" ca="1" si="532"/>
        <v>265000</v>
      </c>
      <c r="BT537" s="234">
        <f t="shared" ca="1" si="532"/>
        <v>270000</v>
      </c>
      <c r="BU537" s="234">
        <f t="shared" ca="1" si="532"/>
        <v>275000</v>
      </c>
      <c r="BV537" s="234">
        <f t="shared" ca="1" si="532"/>
        <v>280000</v>
      </c>
      <c r="BW537" s="234">
        <f t="shared" ca="1" si="532"/>
        <v>285000</v>
      </c>
      <c r="BX537" s="234">
        <f t="shared" ca="1" si="532"/>
        <v>290000</v>
      </c>
      <c r="BY537" s="234">
        <f t="shared" ca="1" si="532"/>
        <v>295000</v>
      </c>
      <c r="BZ537" s="234">
        <f t="shared" ca="1" si="532"/>
        <v>300000</v>
      </c>
      <c r="CA537" s="234">
        <f t="shared" ca="1" si="532"/>
        <v>305000</v>
      </c>
      <c r="CB537" s="234">
        <f t="shared" ca="1" si="532"/>
        <v>310000</v>
      </c>
      <c r="CC537" s="234">
        <f t="shared" ca="1" si="532"/>
        <v>315000</v>
      </c>
      <c r="CD537" s="234">
        <f t="shared" ca="1" si="532"/>
        <v>320000</v>
      </c>
      <c r="CE537" s="234">
        <f t="shared" ref="CE537:CK537" ca="1" si="533">SUM(CE512:CE536)</f>
        <v>325000</v>
      </c>
      <c r="CF537" s="234">
        <f t="shared" ca="1" si="533"/>
        <v>330000</v>
      </c>
      <c r="CG537" s="234">
        <f t="shared" ca="1" si="533"/>
        <v>335000</v>
      </c>
      <c r="CH537" s="234">
        <f t="shared" ca="1" si="533"/>
        <v>340000</v>
      </c>
      <c r="CI537" s="234">
        <f t="shared" ca="1" si="533"/>
        <v>345000</v>
      </c>
      <c r="CJ537" s="234">
        <f t="shared" ca="1" si="533"/>
        <v>350000</v>
      </c>
      <c r="CK537" s="234">
        <f t="shared" ca="1" si="533"/>
        <v>355000</v>
      </c>
      <c r="CL537" s="234">
        <f t="shared" ref="CL537" ca="1" si="534">SUM(CL512:CL536)</f>
        <v>360000</v>
      </c>
    </row>
    <row r="538" spans="2:90" x14ac:dyDescent="0.4">
      <c r="B538" s="67"/>
      <c r="C538" s="31"/>
      <c r="D538" t="s">
        <v>928</v>
      </c>
      <c r="E538" s="8" t="str">
        <f t="shared" si="465"/>
        <v>538 GROWTH-PV</v>
      </c>
      <c r="G538" s="31"/>
      <c r="H538" s="31"/>
      <c r="I538" s="73"/>
      <c r="J538" s="73"/>
      <c r="K538" s="31"/>
      <c r="L538" s="31"/>
      <c r="M538" s="31"/>
      <c r="N538" s="31"/>
      <c r="O538" s="31"/>
      <c r="P538" s="31"/>
      <c r="R538" s="67"/>
      <c r="S538" s="152"/>
      <c r="T538" s="152"/>
      <c r="U538" s="152"/>
      <c r="V538" s="152"/>
      <c r="W538" s="152"/>
      <c r="X538" s="152"/>
      <c r="Y538" s="152"/>
      <c r="Z538" s="152"/>
      <c r="AA538" s="152"/>
      <c r="AB538" s="152"/>
      <c r="AC538" s="152"/>
      <c r="AD538" s="152"/>
      <c r="AE538" s="152"/>
      <c r="AF538" s="152"/>
      <c r="AG538" s="152"/>
      <c r="AH538" s="152"/>
      <c r="AI538" s="152"/>
      <c r="AJ538" s="152"/>
      <c r="AK538" s="152"/>
      <c r="AL538" s="152"/>
      <c r="AM538" s="152"/>
      <c r="AN538" s="152"/>
      <c r="AO538" s="152"/>
      <c r="AP538" s="152"/>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52"/>
      <c r="BP538" s="152"/>
      <c r="BQ538" s="152"/>
      <c r="BR538" s="152"/>
      <c r="BS538" s="152"/>
      <c r="BT538" s="152"/>
      <c r="BU538" s="152"/>
      <c r="BV538" s="152"/>
      <c r="BW538" s="152"/>
      <c r="BX538" s="152"/>
      <c r="BY538" s="152"/>
      <c r="BZ538" s="152"/>
      <c r="CA538" s="152"/>
      <c r="CB538" s="152"/>
      <c r="CC538" s="152"/>
      <c r="CD538" s="152"/>
      <c r="CE538" s="152"/>
      <c r="CF538" s="152"/>
      <c r="CG538" s="152"/>
      <c r="CH538" s="152"/>
      <c r="CI538" s="152"/>
      <c r="CJ538" s="152"/>
      <c r="CK538" s="152"/>
      <c r="CL538" s="152"/>
    </row>
    <row r="539" spans="2:90" x14ac:dyDescent="0.4">
      <c r="B539" s="9" t="str">
        <f>"Revenue - "&amp;B498</f>
        <v>Revenue - (Primary label)</v>
      </c>
      <c r="C539" t="s">
        <v>198</v>
      </c>
      <c r="D539" t="s">
        <v>928</v>
      </c>
      <c r="E539" s="8" t="str">
        <f t="shared" si="465"/>
        <v>539 GROWTH-PV</v>
      </c>
      <c r="G539" s="31"/>
      <c r="H539" s="31"/>
      <c r="I539" s="73"/>
      <c r="J539" s="33"/>
      <c r="K539" s="33">
        <f t="shared" ref="K539:P539" ca="1" si="535">SUMIF($3:$3,K$2,539:539)</f>
        <v>7280000</v>
      </c>
      <c r="L539" s="33">
        <f t="shared" ca="1" si="535"/>
        <v>44720000</v>
      </c>
      <c r="M539" s="33">
        <f t="shared" ca="1" si="535"/>
        <v>111000000</v>
      </c>
      <c r="N539" s="33">
        <f t="shared" ca="1" si="535"/>
        <v>183000000</v>
      </c>
      <c r="O539" s="33">
        <f t="shared" ca="1" si="535"/>
        <v>255000000.00000003</v>
      </c>
      <c r="P539" s="33">
        <f t="shared" ca="1" si="535"/>
        <v>327000000.00000006</v>
      </c>
      <c r="R539" s="67"/>
      <c r="S539" s="77">
        <f t="shared" ref="S539" ca="1" si="536">+SUMPRODUCT($H512:$H536,S512:S536)*S508</f>
        <v>20000</v>
      </c>
      <c r="T539" s="77">
        <f t="shared" ref="T539:AX539" ca="1" si="537">+SUMPRODUCT($H512:$H536,T512:T536)*T508</f>
        <v>60000</v>
      </c>
      <c r="U539" s="77">
        <f t="shared" ca="1" si="537"/>
        <v>120000</v>
      </c>
      <c r="V539" s="77">
        <f t="shared" ca="1" si="537"/>
        <v>200000</v>
      </c>
      <c r="W539" s="77">
        <f t="shared" ca="1" si="537"/>
        <v>300000</v>
      </c>
      <c r="X539" s="77">
        <f t="shared" ca="1" si="537"/>
        <v>420000</v>
      </c>
      <c r="Y539" s="77">
        <f t="shared" ca="1" si="537"/>
        <v>560000</v>
      </c>
      <c r="Z539" s="77">
        <f t="shared" ca="1" si="537"/>
        <v>720000</v>
      </c>
      <c r="AA539" s="77">
        <f t="shared" ca="1" si="537"/>
        <v>900000</v>
      </c>
      <c r="AB539" s="77">
        <f t="shared" ca="1" si="537"/>
        <v>1100000</v>
      </c>
      <c r="AC539" s="77">
        <f t="shared" ca="1" si="537"/>
        <v>1320000</v>
      </c>
      <c r="AD539" s="77">
        <f t="shared" ca="1" si="537"/>
        <v>1560000</v>
      </c>
      <c r="AE539" s="77">
        <f t="shared" ca="1" si="537"/>
        <v>1820000</v>
      </c>
      <c r="AF539" s="77">
        <f t="shared" ca="1" si="537"/>
        <v>2100000</v>
      </c>
      <c r="AG539" s="77">
        <f t="shared" ca="1" si="537"/>
        <v>2400000</v>
      </c>
      <c r="AH539" s="77">
        <f t="shared" ca="1" si="537"/>
        <v>2720000</v>
      </c>
      <c r="AI539" s="77">
        <f t="shared" ca="1" si="537"/>
        <v>3060000</v>
      </c>
      <c r="AJ539" s="77">
        <f t="shared" ca="1" si="537"/>
        <v>3420000</v>
      </c>
      <c r="AK539" s="77">
        <f t="shared" ca="1" si="537"/>
        <v>3800000</v>
      </c>
      <c r="AL539" s="77">
        <f t="shared" ca="1" si="537"/>
        <v>4200000</v>
      </c>
      <c r="AM539" s="77">
        <f t="shared" ca="1" si="537"/>
        <v>4620000</v>
      </c>
      <c r="AN539" s="77">
        <f t="shared" ca="1" si="537"/>
        <v>5060000</v>
      </c>
      <c r="AO539" s="77">
        <f t="shared" ca="1" si="537"/>
        <v>5520000</v>
      </c>
      <c r="AP539" s="77">
        <f t="shared" ca="1" si="537"/>
        <v>6000000</v>
      </c>
      <c r="AQ539" s="77">
        <f t="shared" ca="1" si="537"/>
        <v>6500000</v>
      </c>
      <c r="AR539" s="77">
        <f t="shared" ca="1" si="537"/>
        <v>7000000</v>
      </c>
      <c r="AS539" s="77">
        <f t="shared" ca="1" si="537"/>
        <v>7500000</v>
      </c>
      <c r="AT539" s="77">
        <f t="shared" ca="1" si="537"/>
        <v>8000000</v>
      </c>
      <c r="AU539" s="77">
        <f t="shared" ca="1" si="537"/>
        <v>8500000</v>
      </c>
      <c r="AV539" s="77">
        <f t="shared" ca="1" si="537"/>
        <v>9000000</v>
      </c>
      <c r="AW539" s="77">
        <f t="shared" ca="1" si="537"/>
        <v>9500000</v>
      </c>
      <c r="AX539" s="77">
        <f t="shared" ca="1" si="537"/>
        <v>10000000</v>
      </c>
      <c r="AY539" s="77">
        <f t="shared" ref="AY539:CD539" ca="1" si="538">+SUMPRODUCT($H512:$H536,AY512:AY536)*AY508</f>
        <v>10500000</v>
      </c>
      <c r="AZ539" s="77">
        <f t="shared" ca="1" si="538"/>
        <v>11000000.000000002</v>
      </c>
      <c r="BA539" s="77">
        <f t="shared" ca="1" si="538"/>
        <v>11500000.000000002</v>
      </c>
      <c r="BB539" s="77">
        <f t="shared" ca="1" si="538"/>
        <v>12000000.000000002</v>
      </c>
      <c r="BC539" s="77">
        <f t="shared" ca="1" si="538"/>
        <v>12500000.000000002</v>
      </c>
      <c r="BD539" s="77">
        <f t="shared" ca="1" si="538"/>
        <v>13000000.000000002</v>
      </c>
      <c r="BE539" s="77">
        <f t="shared" ca="1" si="538"/>
        <v>13500000</v>
      </c>
      <c r="BF539" s="77">
        <f t="shared" ca="1" si="538"/>
        <v>14000000</v>
      </c>
      <c r="BG539" s="77">
        <f t="shared" ca="1" si="538"/>
        <v>14500000</v>
      </c>
      <c r="BH539" s="77">
        <f t="shared" ca="1" si="538"/>
        <v>15000000</v>
      </c>
      <c r="BI539" s="77">
        <f t="shared" ca="1" si="538"/>
        <v>15500000</v>
      </c>
      <c r="BJ539" s="77">
        <f t="shared" ca="1" si="538"/>
        <v>16000000.000000004</v>
      </c>
      <c r="BK539" s="77">
        <f t="shared" ca="1" si="538"/>
        <v>16500000.000000004</v>
      </c>
      <c r="BL539" s="77">
        <f t="shared" ca="1" si="538"/>
        <v>17000000.000000004</v>
      </c>
      <c r="BM539" s="77">
        <f t="shared" ca="1" si="538"/>
        <v>17500000.000000004</v>
      </c>
      <c r="BN539" s="77">
        <f t="shared" ca="1" si="538"/>
        <v>18000000.000000004</v>
      </c>
      <c r="BO539" s="77">
        <f t="shared" ca="1" si="538"/>
        <v>18500000.000000004</v>
      </c>
      <c r="BP539" s="77">
        <f t="shared" ca="1" si="538"/>
        <v>19000000.000000004</v>
      </c>
      <c r="BQ539" s="77">
        <f t="shared" ca="1" si="538"/>
        <v>19500000.000000004</v>
      </c>
      <c r="BR539" s="77">
        <f t="shared" ca="1" si="538"/>
        <v>20000000.000000004</v>
      </c>
      <c r="BS539" s="77">
        <f t="shared" ca="1" si="538"/>
        <v>20500000.000000004</v>
      </c>
      <c r="BT539" s="77">
        <f t="shared" ca="1" si="538"/>
        <v>21000000.000000004</v>
      </c>
      <c r="BU539" s="77">
        <f t="shared" ca="1" si="538"/>
        <v>21500000.000000004</v>
      </c>
      <c r="BV539" s="77">
        <f t="shared" ca="1" si="538"/>
        <v>22000000.000000004</v>
      </c>
      <c r="BW539" s="77">
        <f t="shared" ca="1" si="538"/>
        <v>22500000.000000004</v>
      </c>
      <c r="BX539" s="77">
        <f t="shared" ca="1" si="538"/>
        <v>23000000.000000004</v>
      </c>
      <c r="BY539" s="77">
        <f t="shared" ca="1" si="538"/>
        <v>23500000.000000004</v>
      </c>
      <c r="BZ539" s="77">
        <f t="shared" ca="1" si="538"/>
        <v>24000000.000000004</v>
      </c>
      <c r="CA539" s="77">
        <f t="shared" ca="1" si="538"/>
        <v>24500000.000000004</v>
      </c>
      <c r="CB539" s="77">
        <f t="shared" ca="1" si="538"/>
        <v>25000000.000000004</v>
      </c>
      <c r="CC539" s="77">
        <f t="shared" ca="1" si="538"/>
        <v>25500000.000000004</v>
      </c>
      <c r="CD539" s="77">
        <f t="shared" ca="1" si="538"/>
        <v>26000000.000000007</v>
      </c>
      <c r="CE539" s="77">
        <f t="shared" ref="CE539:CK539" ca="1" si="539">+SUMPRODUCT($H512:$H536,CE512:CE536)*CE508</f>
        <v>26500000.000000007</v>
      </c>
      <c r="CF539" s="77">
        <f t="shared" ca="1" si="539"/>
        <v>27000000.000000007</v>
      </c>
      <c r="CG539" s="77">
        <f t="shared" ca="1" si="539"/>
        <v>27500000.000000007</v>
      </c>
      <c r="CH539" s="77">
        <f t="shared" ca="1" si="539"/>
        <v>28000000.000000007</v>
      </c>
      <c r="CI539" s="77">
        <f t="shared" ca="1" si="539"/>
        <v>28500000.000000007</v>
      </c>
      <c r="CJ539" s="77">
        <f t="shared" ca="1" si="539"/>
        <v>29000000.000000007</v>
      </c>
      <c r="CK539" s="77">
        <f t="shared" ca="1" si="539"/>
        <v>29500000.000000007</v>
      </c>
      <c r="CL539" s="77">
        <f t="shared" ref="CL539" ca="1" si="540">+SUMPRODUCT($H512:$H536,CL512:CL536)*CL508</f>
        <v>30000000.000000007</v>
      </c>
    </row>
    <row r="540" spans="2:90" x14ac:dyDescent="0.4">
      <c r="B540" s="9"/>
      <c r="C540" s="31"/>
      <c r="D540" t="s">
        <v>928</v>
      </c>
      <c r="E540" s="8" t="str">
        <f t="shared" si="465"/>
        <v>540 GROWTH-PV</v>
      </c>
      <c r="G540" s="31"/>
      <c r="H540" s="31"/>
      <c r="I540" s="73"/>
      <c r="J540" s="73"/>
      <c r="K540" s="31"/>
      <c r="L540" s="31"/>
      <c r="M540" s="31"/>
      <c r="N540" s="31"/>
      <c r="O540" s="31"/>
      <c r="P540" s="31"/>
      <c r="R540" s="67"/>
      <c r="S540" s="407"/>
      <c r="T540" s="407"/>
      <c r="U540" s="407"/>
      <c r="V540" s="407"/>
      <c r="W540" s="407"/>
      <c r="X540" s="407"/>
      <c r="Y540" s="407"/>
      <c r="Z540" s="407"/>
      <c r="AA540" s="407"/>
      <c r="AB540" s="407"/>
      <c r="AC540" s="407"/>
      <c r="AD540" s="407"/>
      <c r="AE540" s="407"/>
      <c r="AF540" s="407"/>
      <c r="AG540" s="407"/>
      <c r="AH540" s="407"/>
      <c r="AI540" s="407"/>
      <c r="AJ540" s="407"/>
      <c r="AK540" s="407"/>
      <c r="AL540" s="407"/>
      <c r="AM540" s="407"/>
      <c r="AN540" s="407"/>
      <c r="AO540" s="407"/>
      <c r="AP540" s="407"/>
      <c r="AQ540" s="407"/>
      <c r="AR540" s="407"/>
      <c r="AS540" s="407"/>
      <c r="AT540" s="407"/>
      <c r="AU540" s="407"/>
      <c r="AV540" s="407"/>
      <c r="AW540" s="407"/>
      <c r="AX540" s="407"/>
      <c r="AY540" s="407"/>
      <c r="AZ540" s="407"/>
      <c r="BA540" s="407"/>
      <c r="BB540" s="407"/>
      <c r="BC540" s="407"/>
      <c r="BD540" s="407"/>
      <c r="BE540" s="407"/>
      <c r="BF540" s="407"/>
      <c r="BG540" s="407"/>
      <c r="BH540" s="407"/>
      <c r="BI540" s="407"/>
      <c r="BJ540" s="407"/>
      <c r="BK540" s="407"/>
      <c r="BL540" s="407"/>
      <c r="BM540" s="407"/>
      <c r="BN540" s="407"/>
      <c r="BO540" s="407"/>
      <c r="BP540" s="407"/>
      <c r="BQ540" s="407"/>
      <c r="BR540" s="407"/>
      <c r="BS540" s="407"/>
      <c r="BT540" s="407"/>
      <c r="BU540" s="407"/>
      <c r="BV540" s="407"/>
      <c r="BW540" s="407"/>
      <c r="BX540" s="407"/>
      <c r="BY540" s="407"/>
      <c r="BZ540" s="407"/>
      <c r="CA540" s="407"/>
      <c r="CB540" s="407"/>
      <c r="CC540" s="407"/>
      <c r="CD540" s="407"/>
      <c r="CE540" s="407"/>
      <c r="CF540" s="407"/>
      <c r="CG540" s="407"/>
      <c r="CH540" s="407"/>
      <c r="CI540" s="407"/>
      <c r="CJ540" s="407"/>
      <c r="CK540" s="407"/>
      <c r="CL540" s="407"/>
    </row>
    <row r="541" spans="2:90" x14ac:dyDescent="0.4">
      <c r="B541" s="132" t="str">
        <f>B498</f>
        <v>(Primary label)</v>
      </c>
      <c r="D541" t="s">
        <v>928</v>
      </c>
      <c r="E541" s="8" t="str">
        <f t="shared" si="465"/>
        <v>541 GROWTH-PV</v>
      </c>
      <c r="G541" t="s">
        <v>332</v>
      </c>
      <c r="H541" s="27"/>
      <c r="I541" s="78"/>
      <c r="J541" s="78"/>
      <c r="K541" s="33"/>
      <c r="L541" s="33"/>
      <c r="M541" s="33"/>
      <c r="N541" s="33"/>
      <c r="O541" s="33"/>
      <c r="P541" s="33"/>
      <c r="R541" s="33"/>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row>
    <row r="542" spans="2:90" x14ac:dyDescent="0.4">
      <c r="B542" s="235" t="str">
        <f>IFERROR(SUBSTITUTE(B506,":",""),"no unit")</f>
        <v>Growth curve steady state rev</v>
      </c>
      <c r="D542" t="s">
        <v>928</v>
      </c>
      <c r="E542" s="8" t="str">
        <f t="shared" si="465"/>
        <v>542 GROWTH-PV</v>
      </c>
      <c r="G542" t="s">
        <v>332</v>
      </c>
      <c r="H542" s="27"/>
      <c r="I542" s="78"/>
      <c r="J542" s="78"/>
      <c r="K542" s="33"/>
      <c r="L542" s="33"/>
      <c r="M542" s="33"/>
      <c r="N542" s="33"/>
      <c r="O542" s="33"/>
      <c r="P542" s="33"/>
      <c r="R542" s="33"/>
      <c r="S542" s="77"/>
      <c r="T542" s="77"/>
      <c r="U542" s="77"/>
      <c r="V542" s="77"/>
      <c r="W542" s="77"/>
      <c r="X542" s="77"/>
      <c r="Y542" s="77"/>
      <c r="Z542" s="77"/>
      <c r="AA542" s="77"/>
      <c r="AB542" s="77"/>
      <c r="AC542" s="77"/>
      <c r="AD542" s="77"/>
      <c r="AE542" s="77"/>
      <c r="AF542" s="77"/>
      <c r="AG542" s="77"/>
      <c r="AH542" s="77"/>
      <c r="AI542" s="77"/>
      <c r="AJ542" s="77"/>
      <c r="AK542" s="77"/>
      <c r="AL542" s="77"/>
      <c r="AM542" s="77"/>
      <c r="AN542" s="77"/>
      <c r="AO542" s="77"/>
      <c r="AP542" s="77"/>
      <c r="AQ542" s="77"/>
      <c r="AR542" s="77"/>
      <c r="AS542" s="77"/>
      <c r="AT542" s="77"/>
      <c r="AU542" s="77"/>
      <c r="AV542" s="77"/>
      <c r="AW542" s="77"/>
      <c r="AX542" s="77"/>
      <c r="AY542" s="77"/>
      <c r="AZ542" s="77"/>
      <c r="BA542" s="77"/>
      <c r="BB542" s="77"/>
      <c r="BC542" s="77"/>
      <c r="BD542" s="77"/>
      <c r="BE542" s="77"/>
      <c r="BF542" s="77"/>
      <c r="BG542" s="77"/>
      <c r="BH542" s="77"/>
      <c r="BI542" s="77"/>
      <c r="BJ542" s="77"/>
      <c r="BK542" s="77"/>
      <c r="BL542" s="77"/>
      <c r="BM542" s="77"/>
      <c r="BN542" s="77"/>
      <c r="BO542" s="77"/>
      <c r="BP542" s="77"/>
      <c r="BQ542" s="77"/>
      <c r="BR542" s="77"/>
      <c r="BS542" s="77"/>
      <c r="BT542" s="77"/>
      <c r="BU542" s="77"/>
      <c r="BV542" s="77"/>
      <c r="BW542" s="77"/>
      <c r="BX542" s="77"/>
      <c r="BY542" s="77"/>
      <c r="BZ542" s="77"/>
      <c r="CA542" s="77"/>
      <c r="CB542" s="77"/>
      <c r="CC542" s="77"/>
      <c r="CD542" s="77"/>
      <c r="CE542" s="77"/>
      <c r="CF542" s="77"/>
      <c r="CG542" s="77"/>
      <c r="CH542" s="77"/>
      <c r="CI542" s="77"/>
      <c r="CJ542" s="77"/>
      <c r="CK542" s="77"/>
      <c r="CL542" s="77"/>
    </row>
    <row r="543" spans="2:90" x14ac:dyDescent="0.4">
      <c r="B543" s="132" t="s">
        <v>461</v>
      </c>
      <c r="D543" t="s">
        <v>928</v>
      </c>
      <c r="E543" s="8" t="str">
        <f t="shared" si="465"/>
        <v>543 GROWTH-PV</v>
      </c>
      <c r="G543" t="s">
        <v>332</v>
      </c>
      <c r="K543" s="53"/>
      <c r="L543" s="53"/>
      <c r="M543" s="53"/>
      <c r="N543" s="53"/>
      <c r="O543" s="53"/>
      <c r="P543" s="53"/>
      <c r="R543" s="24"/>
      <c r="S543" s="207" t="str">
        <f t="shared" ref="S543" si="541">ADDRESS(ROW(S539),COLUMN(S539),2)</f>
        <v>S$539</v>
      </c>
      <c r="T543" s="207" t="str">
        <f t="shared" ref="T543:AX543" si="542">ADDRESS(ROW(T539),COLUMN(T539),2)</f>
        <v>T$539</v>
      </c>
      <c r="U543" s="207" t="str">
        <f t="shared" si="542"/>
        <v>U$539</v>
      </c>
      <c r="V543" s="207" t="str">
        <f t="shared" si="542"/>
        <v>V$539</v>
      </c>
      <c r="W543" s="207" t="str">
        <f t="shared" si="542"/>
        <v>W$539</v>
      </c>
      <c r="X543" s="207" t="str">
        <f t="shared" si="542"/>
        <v>X$539</v>
      </c>
      <c r="Y543" s="207" t="str">
        <f t="shared" si="542"/>
        <v>Y$539</v>
      </c>
      <c r="Z543" s="207" t="str">
        <f t="shared" si="542"/>
        <v>Z$539</v>
      </c>
      <c r="AA543" s="207" t="str">
        <f t="shared" si="542"/>
        <v>AA$539</v>
      </c>
      <c r="AB543" s="207" t="str">
        <f t="shared" si="542"/>
        <v>AB$539</v>
      </c>
      <c r="AC543" s="207" t="str">
        <f t="shared" si="542"/>
        <v>AC$539</v>
      </c>
      <c r="AD543" s="207" t="str">
        <f t="shared" si="542"/>
        <v>AD$539</v>
      </c>
      <c r="AE543" s="207" t="str">
        <f t="shared" si="542"/>
        <v>AE$539</v>
      </c>
      <c r="AF543" s="207" t="str">
        <f t="shared" si="542"/>
        <v>AF$539</v>
      </c>
      <c r="AG543" s="207" t="str">
        <f t="shared" si="542"/>
        <v>AG$539</v>
      </c>
      <c r="AH543" s="207" t="str">
        <f t="shared" si="542"/>
        <v>AH$539</v>
      </c>
      <c r="AI543" s="207" t="str">
        <f t="shared" si="542"/>
        <v>AI$539</v>
      </c>
      <c r="AJ543" s="207" t="str">
        <f t="shared" si="542"/>
        <v>AJ$539</v>
      </c>
      <c r="AK543" s="207" t="str">
        <f t="shared" si="542"/>
        <v>AK$539</v>
      </c>
      <c r="AL543" s="207" t="str">
        <f t="shared" si="542"/>
        <v>AL$539</v>
      </c>
      <c r="AM543" s="207" t="str">
        <f t="shared" si="542"/>
        <v>AM$539</v>
      </c>
      <c r="AN543" s="207" t="str">
        <f t="shared" si="542"/>
        <v>AN$539</v>
      </c>
      <c r="AO543" s="207" t="str">
        <f t="shared" si="542"/>
        <v>AO$539</v>
      </c>
      <c r="AP543" s="207" t="str">
        <f t="shared" si="542"/>
        <v>AP$539</v>
      </c>
      <c r="AQ543" s="207" t="str">
        <f t="shared" si="542"/>
        <v>AQ$539</v>
      </c>
      <c r="AR543" s="207" t="str">
        <f t="shared" si="542"/>
        <v>AR$539</v>
      </c>
      <c r="AS543" s="207" t="str">
        <f t="shared" si="542"/>
        <v>AS$539</v>
      </c>
      <c r="AT543" s="207" t="str">
        <f t="shared" si="542"/>
        <v>AT$539</v>
      </c>
      <c r="AU543" s="207" t="str">
        <f t="shared" si="542"/>
        <v>AU$539</v>
      </c>
      <c r="AV543" s="207" t="str">
        <f t="shared" si="542"/>
        <v>AV$539</v>
      </c>
      <c r="AW543" s="207" t="str">
        <f t="shared" si="542"/>
        <v>AW$539</v>
      </c>
      <c r="AX543" s="207" t="str">
        <f t="shared" si="542"/>
        <v>AX$539</v>
      </c>
      <c r="AY543" s="207" t="str">
        <f t="shared" ref="AY543:CD543" si="543">ADDRESS(ROW(AY539),COLUMN(AY539),2)</f>
        <v>AY$539</v>
      </c>
      <c r="AZ543" s="207" t="str">
        <f t="shared" si="543"/>
        <v>AZ$539</v>
      </c>
      <c r="BA543" s="207" t="str">
        <f t="shared" si="543"/>
        <v>BA$539</v>
      </c>
      <c r="BB543" s="207" t="str">
        <f t="shared" si="543"/>
        <v>BB$539</v>
      </c>
      <c r="BC543" s="207" t="str">
        <f t="shared" si="543"/>
        <v>BC$539</v>
      </c>
      <c r="BD543" s="207" t="str">
        <f t="shared" si="543"/>
        <v>BD$539</v>
      </c>
      <c r="BE543" s="207" t="str">
        <f t="shared" si="543"/>
        <v>BE$539</v>
      </c>
      <c r="BF543" s="207" t="str">
        <f t="shared" si="543"/>
        <v>BF$539</v>
      </c>
      <c r="BG543" s="207" t="str">
        <f t="shared" si="543"/>
        <v>BG$539</v>
      </c>
      <c r="BH543" s="207" t="str">
        <f t="shared" si="543"/>
        <v>BH$539</v>
      </c>
      <c r="BI543" s="207" t="str">
        <f t="shared" si="543"/>
        <v>BI$539</v>
      </c>
      <c r="BJ543" s="207" t="str">
        <f t="shared" si="543"/>
        <v>BJ$539</v>
      </c>
      <c r="BK543" s="207" t="str">
        <f t="shared" si="543"/>
        <v>BK$539</v>
      </c>
      <c r="BL543" s="207" t="str">
        <f t="shared" si="543"/>
        <v>BL$539</v>
      </c>
      <c r="BM543" s="207" t="str">
        <f t="shared" si="543"/>
        <v>BM$539</v>
      </c>
      <c r="BN543" s="207" t="str">
        <f t="shared" si="543"/>
        <v>BN$539</v>
      </c>
      <c r="BO543" s="207" t="str">
        <f t="shared" si="543"/>
        <v>BO$539</v>
      </c>
      <c r="BP543" s="207" t="str">
        <f t="shared" si="543"/>
        <v>BP$539</v>
      </c>
      <c r="BQ543" s="207" t="str">
        <f t="shared" si="543"/>
        <v>BQ$539</v>
      </c>
      <c r="BR543" s="207" t="str">
        <f t="shared" si="543"/>
        <v>BR$539</v>
      </c>
      <c r="BS543" s="207" t="str">
        <f t="shared" si="543"/>
        <v>BS$539</v>
      </c>
      <c r="BT543" s="207" t="str">
        <f t="shared" si="543"/>
        <v>BT$539</v>
      </c>
      <c r="BU543" s="207" t="str">
        <f t="shared" si="543"/>
        <v>BU$539</v>
      </c>
      <c r="BV543" s="207" t="str">
        <f t="shared" si="543"/>
        <v>BV$539</v>
      </c>
      <c r="BW543" s="207" t="str">
        <f t="shared" si="543"/>
        <v>BW$539</v>
      </c>
      <c r="BX543" s="207" t="str">
        <f t="shared" si="543"/>
        <v>BX$539</v>
      </c>
      <c r="BY543" s="207" t="str">
        <f t="shared" si="543"/>
        <v>BY$539</v>
      </c>
      <c r="BZ543" s="207" t="str">
        <f t="shared" si="543"/>
        <v>BZ$539</v>
      </c>
      <c r="CA543" s="207" t="str">
        <f t="shared" si="543"/>
        <v>CA$539</v>
      </c>
      <c r="CB543" s="207" t="str">
        <f t="shared" si="543"/>
        <v>CB$539</v>
      </c>
      <c r="CC543" s="207" t="str">
        <f t="shared" si="543"/>
        <v>CC$539</v>
      </c>
      <c r="CD543" s="207" t="str">
        <f t="shared" si="543"/>
        <v>CD$539</v>
      </c>
      <c r="CE543" s="207" t="str">
        <f t="shared" ref="CE543:CK543" si="544">ADDRESS(ROW(CE539),COLUMN(CE539),2)</f>
        <v>CE$539</v>
      </c>
      <c r="CF543" s="207" t="str">
        <f t="shared" si="544"/>
        <v>CF$539</v>
      </c>
      <c r="CG543" s="207" t="str">
        <f t="shared" si="544"/>
        <v>CG$539</v>
      </c>
      <c r="CH543" s="207" t="str">
        <f t="shared" si="544"/>
        <v>CH$539</v>
      </c>
      <c r="CI543" s="207" t="str">
        <f t="shared" si="544"/>
        <v>CI$539</v>
      </c>
      <c r="CJ543" s="207" t="str">
        <f t="shared" si="544"/>
        <v>CJ$539</v>
      </c>
      <c r="CK543" s="207" t="str">
        <f t="shared" si="544"/>
        <v>CK$539</v>
      </c>
      <c r="CL543" s="207" t="str">
        <f t="shared" ref="CL543" si="545">ADDRESS(ROW(CL539),COLUMN(CL539),2)</f>
        <v>CL$539</v>
      </c>
    </row>
    <row r="544" spans="2:90" x14ac:dyDescent="0.4">
      <c r="B544" s="132" t="s">
        <v>462</v>
      </c>
      <c r="D544" t="s">
        <v>928</v>
      </c>
      <c r="E544" s="8" t="str">
        <f t="shared" si="465"/>
        <v>544 GROWTH-PV</v>
      </c>
      <c r="G544" t="s">
        <v>332</v>
      </c>
      <c r="K544" s="53"/>
      <c r="L544" s="53"/>
      <c r="M544" s="53"/>
      <c r="N544" s="53"/>
      <c r="O544" s="53"/>
      <c r="P544" s="53"/>
      <c r="R544" s="24"/>
      <c r="S544" s="80" t="str">
        <f t="shared" ref="S544" si="546">S501</f>
        <v>S$13</v>
      </c>
      <c r="T544" s="80" t="str">
        <f t="shared" ref="T544:AX544" si="547">T501</f>
        <v>T$13</v>
      </c>
      <c r="U544" s="80" t="str">
        <f t="shared" si="547"/>
        <v>U$13</v>
      </c>
      <c r="V544" s="80" t="str">
        <f t="shared" si="547"/>
        <v>V$13</v>
      </c>
      <c r="W544" s="80" t="str">
        <f t="shared" si="547"/>
        <v>W$13</v>
      </c>
      <c r="X544" s="80" t="str">
        <f t="shared" si="547"/>
        <v>X$13</v>
      </c>
      <c r="Y544" s="80" t="str">
        <f t="shared" si="547"/>
        <v>Y$13</v>
      </c>
      <c r="Z544" s="80" t="str">
        <f t="shared" si="547"/>
        <v>Z$13</v>
      </c>
      <c r="AA544" s="80" t="str">
        <f t="shared" si="547"/>
        <v>AA$13</v>
      </c>
      <c r="AB544" s="80" t="str">
        <f t="shared" si="547"/>
        <v>AB$13</v>
      </c>
      <c r="AC544" s="80" t="str">
        <f t="shared" si="547"/>
        <v>AC$13</v>
      </c>
      <c r="AD544" s="80" t="str">
        <f t="shared" si="547"/>
        <v>AD$13</v>
      </c>
      <c r="AE544" s="80" t="str">
        <f t="shared" si="547"/>
        <v>AE$13</v>
      </c>
      <c r="AF544" s="80" t="str">
        <f t="shared" si="547"/>
        <v>AF$13</v>
      </c>
      <c r="AG544" s="80" t="str">
        <f t="shared" si="547"/>
        <v>AG$13</v>
      </c>
      <c r="AH544" s="80" t="str">
        <f t="shared" si="547"/>
        <v>AH$13</v>
      </c>
      <c r="AI544" s="80" t="str">
        <f t="shared" si="547"/>
        <v>AI$13</v>
      </c>
      <c r="AJ544" s="80" t="str">
        <f t="shared" si="547"/>
        <v>AJ$13</v>
      </c>
      <c r="AK544" s="80" t="str">
        <f t="shared" si="547"/>
        <v>AK$13</v>
      </c>
      <c r="AL544" s="80" t="str">
        <f t="shared" si="547"/>
        <v>AL$13</v>
      </c>
      <c r="AM544" s="80" t="str">
        <f t="shared" si="547"/>
        <v>AM$13</v>
      </c>
      <c r="AN544" s="80" t="str">
        <f t="shared" si="547"/>
        <v>AN$13</v>
      </c>
      <c r="AO544" s="80" t="str">
        <f t="shared" si="547"/>
        <v>AO$13</v>
      </c>
      <c r="AP544" s="80" t="str">
        <f t="shared" si="547"/>
        <v>AP$13</v>
      </c>
      <c r="AQ544" s="80" t="str">
        <f t="shared" si="547"/>
        <v>AQ$13</v>
      </c>
      <c r="AR544" s="80" t="str">
        <f t="shared" si="547"/>
        <v>AR$13</v>
      </c>
      <c r="AS544" s="80" t="str">
        <f t="shared" si="547"/>
        <v>AS$13</v>
      </c>
      <c r="AT544" s="80" t="str">
        <f t="shared" si="547"/>
        <v>AT$13</v>
      </c>
      <c r="AU544" s="80" t="str">
        <f t="shared" si="547"/>
        <v>AU$13</v>
      </c>
      <c r="AV544" s="80" t="str">
        <f t="shared" si="547"/>
        <v>AV$13</v>
      </c>
      <c r="AW544" s="80" t="str">
        <f t="shared" si="547"/>
        <v>AW$13</v>
      </c>
      <c r="AX544" s="80" t="str">
        <f t="shared" si="547"/>
        <v>AX$13</v>
      </c>
      <c r="AY544" s="80" t="str">
        <f t="shared" ref="AY544:CD544" si="548">AY501</f>
        <v>AY$13</v>
      </c>
      <c r="AZ544" s="80" t="str">
        <f t="shared" si="548"/>
        <v>AZ$13</v>
      </c>
      <c r="BA544" s="80" t="str">
        <f t="shared" si="548"/>
        <v>BA$13</v>
      </c>
      <c r="BB544" s="80" t="str">
        <f t="shared" si="548"/>
        <v>BB$13</v>
      </c>
      <c r="BC544" s="80" t="str">
        <f t="shared" si="548"/>
        <v>BC$13</v>
      </c>
      <c r="BD544" s="80" t="str">
        <f t="shared" si="548"/>
        <v>BD$13</v>
      </c>
      <c r="BE544" s="80" t="str">
        <f t="shared" si="548"/>
        <v>BE$13</v>
      </c>
      <c r="BF544" s="80" t="str">
        <f t="shared" si="548"/>
        <v>BF$13</v>
      </c>
      <c r="BG544" s="80" t="str">
        <f t="shared" si="548"/>
        <v>BG$13</v>
      </c>
      <c r="BH544" s="80" t="str">
        <f t="shared" si="548"/>
        <v>BH$13</v>
      </c>
      <c r="BI544" s="80" t="str">
        <f t="shared" si="548"/>
        <v>BI$13</v>
      </c>
      <c r="BJ544" s="80" t="str">
        <f t="shared" si="548"/>
        <v>BJ$13</v>
      </c>
      <c r="BK544" s="80" t="str">
        <f t="shared" si="548"/>
        <v>BK$13</v>
      </c>
      <c r="BL544" s="80" t="str">
        <f t="shared" si="548"/>
        <v>BL$13</v>
      </c>
      <c r="BM544" s="80" t="str">
        <f t="shared" si="548"/>
        <v>BM$13</v>
      </c>
      <c r="BN544" s="80" t="str">
        <f t="shared" si="548"/>
        <v>BN$13</v>
      </c>
      <c r="BO544" s="80" t="str">
        <f t="shared" si="548"/>
        <v>BO$13</v>
      </c>
      <c r="BP544" s="80" t="str">
        <f t="shared" si="548"/>
        <v>BP$13</v>
      </c>
      <c r="BQ544" s="80" t="str">
        <f t="shared" si="548"/>
        <v>BQ$13</v>
      </c>
      <c r="BR544" s="80" t="str">
        <f t="shared" si="548"/>
        <v>BR$13</v>
      </c>
      <c r="BS544" s="80" t="str">
        <f t="shared" si="548"/>
        <v>BS$13</v>
      </c>
      <c r="BT544" s="80" t="str">
        <f t="shared" si="548"/>
        <v>BT$13</v>
      </c>
      <c r="BU544" s="80" t="str">
        <f t="shared" si="548"/>
        <v>BU$13</v>
      </c>
      <c r="BV544" s="80" t="str">
        <f t="shared" si="548"/>
        <v>BV$13</v>
      </c>
      <c r="BW544" s="80" t="str">
        <f t="shared" si="548"/>
        <v>BW$13</v>
      </c>
      <c r="BX544" s="80" t="str">
        <f t="shared" si="548"/>
        <v>BX$13</v>
      </c>
      <c r="BY544" s="80" t="str">
        <f t="shared" si="548"/>
        <v>BY$13</v>
      </c>
      <c r="BZ544" s="80" t="str">
        <f t="shared" si="548"/>
        <v>BZ$13</v>
      </c>
      <c r="CA544" s="80" t="str">
        <f t="shared" si="548"/>
        <v>CA$13</v>
      </c>
      <c r="CB544" s="80" t="str">
        <f t="shared" si="548"/>
        <v>CB$13</v>
      </c>
      <c r="CC544" s="80" t="str">
        <f t="shared" si="548"/>
        <v>CC$13</v>
      </c>
      <c r="CD544" s="80" t="str">
        <f t="shared" si="548"/>
        <v>CD$13</v>
      </c>
      <c r="CE544" s="80" t="str">
        <f t="shared" ref="CE544:CK544" si="549">CE501</f>
        <v>CE$13</v>
      </c>
      <c r="CF544" s="80" t="str">
        <f t="shared" si="549"/>
        <v>CF$13</v>
      </c>
      <c r="CG544" s="80" t="str">
        <f t="shared" si="549"/>
        <v>CG$13</v>
      </c>
      <c r="CH544" s="80" t="str">
        <f t="shared" si="549"/>
        <v>CH$13</v>
      </c>
      <c r="CI544" s="80" t="str">
        <f t="shared" si="549"/>
        <v>CI$13</v>
      </c>
      <c r="CJ544" s="80" t="str">
        <f t="shared" si="549"/>
        <v>CJ$13</v>
      </c>
      <c r="CK544" s="80" t="str">
        <f t="shared" si="549"/>
        <v>CK$13</v>
      </c>
      <c r="CL544" s="80" t="str">
        <f t="shared" ref="CL544" si="550">CL501</f>
        <v>CL$13</v>
      </c>
    </row>
    <row r="545" spans="2:90" x14ac:dyDescent="0.4">
      <c r="B545" s="132" t="str">
        <f>B502</f>
        <v>(Secondary label)</v>
      </c>
      <c r="D545" t="s">
        <v>928</v>
      </c>
      <c r="E545" s="8" t="str">
        <f t="shared" si="465"/>
        <v>545 GROWTH-PV</v>
      </c>
      <c r="G545" t="s">
        <v>332</v>
      </c>
      <c r="H545" s="12"/>
      <c r="I545" s="60"/>
      <c r="J545" s="60"/>
      <c r="K545" s="15"/>
      <c r="L545" s="15"/>
      <c r="M545" s="15"/>
      <c r="N545" s="15"/>
      <c r="O545" s="15"/>
      <c r="P545" s="15"/>
      <c r="R545" s="15"/>
    </row>
    <row r="546" spans="2:90" x14ac:dyDescent="0.4">
      <c r="B546" s="132" t="s">
        <v>489</v>
      </c>
      <c r="D546" t="s">
        <v>928</v>
      </c>
      <c r="E546" s="8" t="str">
        <f t="shared" si="465"/>
        <v>546 GROWTH-PV</v>
      </c>
      <c r="G546" t="s">
        <v>332</v>
      </c>
      <c r="H546" s="12"/>
      <c r="I546" s="60"/>
      <c r="J546" s="60"/>
      <c r="K546" s="15"/>
      <c r="L546" s="15"/>
      <c r="M546" s="15"/>
      <c r="N546" s="15"/>
      <c r="O546" s="15"/>
      <c r="P546" s="15"/>
      <c r="R546" s="15"/>
    </row>
    <row r="547" spans="2:90" x14ac:dyDescent="0.4">
      <c r="B547" s="132" t="s">
        <v>463</v>
      </c>
      <c r="D547" t="s">
        <v>928</v>
      </c>
      <c r="E547" s="8" t="str">
        <f t="shared" si="465"/>
        <v>547 GROWTH-PV</v>
      </c>
      <c r="G547" t="s">
        <v>332</v>
      </c>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row>
    <row r="548" spans="2:90" x14ac:dyDescent="0.4">
      <c r="B548" s="132" t="s">
        <v>464</v>
      </c>
      <c r="D548" t="s">
        <v>928</v>
      </c>
      <c r="E548" s="8" t="str">
        <f t="shared" si="465"/>
        <v>548 GROWTH-PV</v>
      </c>
      <c r="G548" t="s">
        <v>332</v>
      </c>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row>
    <row r="549" spans="2:90" x14ac:dyDescent="0.4">
      <c r="B549" s="27"/>
      <c r="C549" s="27"/>
      <c r="D549" s="27"/>
      <c r="E549" s="27"/>
      <c r="F549" s="27"/>
      <c r="G549" s="27"/>
      <c r="H549" s="27"/>
      <c r="I549" s="27"/>
      <c r="J549" s="27"/>
      <c r="K549" s="27"/>
      <c r="L549" s="27"/>
      <c r="M549" s="27"/>
      <c r="N549" s="27"/>
      <c r="O549" s="27"/>
      <c r="P549" s="27"/>
      <c r="R549" s="27"/>
      <c r="S549" s="27"/>
      <c r="T549" s="27"/>
      <c r="U549" s="27"/>
      <c r="V549" s="27"/>
      <c r="W549" s="27"/>
      <c r="X549" s="27"/>
      <c r="Y549" s="27"/>
      <c r="Z549" s="27"/>
      <c r="AA549" s="27"/>
      <c r="AB549" s="27"/>
      <c r="AC549" s="27"/>
      <c r="AD549" s="67"/>
      <c r="AE549" s="67"/>
      <c r="AF549" s="67"/>
      <c r="AG549" s="67"/>
      <c r="AH549" s="67"/>
      <c r="AI549" s="67"/>
      <c r="AJ549" s="67"/>
      <c r="AK549" s="67"/>
      <c r="AL549" s="67"/>
      <c r="AM549" s="67"/>
      <c r="AN549" s="67"/>
      <c r="AO549" s="67"/>
      <c r="AP549" s="67"/>
      <c r="AQ549" s="67"/>
      <c r="AR549" s="67"/>
      <c r="AS549" s="67"/>
      <c r="AT549" s="67"/>
      <c r="AU549" s="67"/>
      <c r="AV549" s="67"/>
      <c r="AW549" s="67"/>
      <c r="AX549" s="67"/>
      <c r="AY549" s="67"/>
      <c r="AZ549" s="67"/>
      <c r="BA549" s="67"/>
      <c r="BB549" s="67"/>
      <c r="BC549" s="67"/>
      <c r="BD549" s="67"/>
      <c r="BE549" s="67"/>
      <c r="BF549" s="67"/>
      <c r="BG549" s="67"/>
      <c r="BH549" s="67"/>
      <c r="BI549" s="67"/>
      <c r="BJ549" s="67"/>
      <c r="BK549" s="67"/>
      <c r="BL549" s="67"/>
      <c r="BM549" s="67"/>
      <c r="BN549" s="67"/>
      <c r="BO549" s="67"/>
      <c r="BP549" s="67"/>
      <c r="BQ549" s="67"/>
      <c r="BR549" s="67"/>
      <c r="BS549" s="67"/>
      <c r="BT549" s="67"/>
      <c r="BU549" s="67"/>
      <c r="BV549" s="67"/>
      <c r="BW549" s="67"/>
      <c r="BX549" s="67"/>
      <c r="BY549" s="67"/>
      <c r="BZ549" s="67"/>
      <c r="CA549" s="67"/>
      <c r="CB549" s="67"/>
      <c r="CC549" s="67"/>
      <c r="CD549" s="67"/>
      <c r="CE549" s="67"/>
      <c r="CF549" s="67"/>
      <c r="CG549" s="67"/>
      <c r="CH549" s="67"/>
      <c r="CI549" s="67"/>
      <c r="CJ549" s="67"/>
      <c r="CK549" s="67"/>
      <c r="CL549" s="67"/>
    </row>
    <row r="550" spans="2:90"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27"/>
      <c r="C551" s="27"/>
      <c r="D551" s="27"/>
      <c r="E551" s="27"/>
      <c r="F551" s="27"/>
      <c r="G551" s="27"/>
      <c r="H551" s="27"/>
      <c r="I551" s="27"/>
      <c r="J551" s="27"/>
      <c r="K551" s="27"/>
      <c r="L551" s="27"/>
      <c r="M551" s="27"/>
      <c r="N551" s="27"/>
      <c r="O551" s="27"/>
      <c r="P551" s="27"/>
      <c r="R551" s="27"/>
      <c r="S551" s="27"/>
      <c r="T551" s="27"/>
      <c r="U551" s="27"/>
      <c r="V551" s="27"/>
      <c r="W551" s="27"/>
      <c r="X551" s="27"/>
      <c r="Y551" s="27"/>
      <c r="Z551" s="27"/>
      <c r="AA551" s="27"/>
      <c r="AB551" s="27"/>
      <c r="AC551" s="27"/>
      <c r="AD551" s="67"/>
      <c r="AE551" s="67"/>
      <c r="AF551" s="67"/>
      <c r="AG551" s="67"/>
      <c r="AH551" s="67"/>
      <c r="AI551" s="67"/>
      <c r="AJ551" s="67"/>
      <c r="AK551" s="67"/>
      <c r="AL551" s="67"/>
      <c r="AM551" s="67"/>
      <c r="AN551" s="67"/>
      <c r="AO551" s="67"/>
      <c r="AP551" s="67"/>
      <c r="AQ551" s="67"/>
      <c r="AR551" s="67"/>
      <c r="AS551" s="67"/>
      <c r="AT551" s="67"/>
      <c r="AU551" s="67"/>
      <c r="AV551" s="67"/>
      <c r="AW551" s="67"/>
      <c r="AX551" s="67"/>
      <c r="AY551" s="67"/>
      <c r="AZ551" s="67"/>
      <c r="BA551" s="67"/>
      <c r="BB551" s="67"/>
      <c r="BC551" s="67"/>
      <c r="BD551" s="67"/>
      <c r="BE551" s="67"/>
      <c r="BF551" s="67"/>
      <c r="BG551" s="67"/>
      <c r="BH551" s="67"/>
      <c r="BI551" s="67"/>
      <c r="BJ551" s="67"/>
      <c r="BK551" s="67"/>
      <c r="BL551" s="67"/>
      <c r="BM551" s="67"/>
      <c r="BN551" s="67"/>
      <c r="BO551" s="67"/>
      <c r="BP551" s="67"/>
      <c r="BQ551" s="67"/>
      <c r="BR551" s="67"/>
      <c r="BS551" s="67"/>
      <c r="BT551" s="67"/>
      <c r="BU551" s="67"/>
      <c r="BV551" s="67"/>
      <c r="BW551" s="67"/>
      <c r="BX551" s="67"/>
      <c r="BY551" s="67"/>
      <c r="BZ551" s="67"/>
      <c r="CA551" s="67"/>
      <c r="CB551" s="67"/>
      <c r="CC551" s="67"/>
      <c r="CD551" s="67"/>
      <c r="CE551" s="67"/>
      <c r="CF551" s="67"/>
      <c r="CG551" s="67"/>
      <c r="CH551" s="67"/>
      <c r="CI551" s="67"/>
      <c r="CJ551" s="67"/>
      <c r="CK551" s="67"/>
      <c r="CL551" s="67"/>
    </row>
    <row r="552" spans="2:90" x14ac:dyDescent="0.4">
      <c r="B552" s="171" t="s">
        <v>490</v>
      </c>
      <c r="E552" s="8"/>
      <c r="H552" s="170"/>
      <c r="I552" s="172"/>
      <c r="J552" s="172"/>
      <c r="K552" s="193"/>
      <c r="L552" s="193"/>
      <c r="M552" s="193"/>
      <c r="N552" s="193"/>
      <c r="O552" s="193"/>
      <c r="P552" s="193"/>
      <c r="R552" s="194"/>
      <c r="S552" s="170"/>
      <c r="T552" s="170"/>
      <c r="U552" s="170"/>
      <c r="V552" s="170"/>
      <c r="W552" s="170"/>
      <c r="X552" s="170"/>
      <c r="Y552" s="170"/>
      <c r="Z552" s="170"/>
      <c r="AA552" s="170"/>
      <c r="AB552" s="170"/>
      <c r="AC552" s="170"/>
      <c r="AD552" s="170"/>
      <c r="AE552" s="170"/>
      <c r="AF552" s="170"/>
      <c r="AG552" s="170"/>
      <c r="AH552" s="170"/>
      <c r="AI552" s="170"/>
      <c r="AJ552" s="170"/>
      <c r="AK552" s="170"/>
      <c r="AL552" s="170"/>
      <c r="AM552" s="170"/>
      <c r="AN552" s="170"/>
      <c r="AO552" s="170"/>
      <c r="AP552" s="170"/>
      <c r="AQ552" s="170"/>
      <c r="AR552" s="170"/>
      <c r="AS552" s="170"/>
      <c r="AT552" s="170"/>
      <c r="AU552" s="170"/>
      <c r="AV552" s="170"/>
      <c r="AW552" s="170"/>
      <c r="AX552" s="170"/>
      <c r="AY552" s="170"/>
      <c r="AZ552" s="170"/>
      <c r="BA552" s="170"/>
      <c r="BB552" s="170"/>
      <c r="BC552" s="170"/>
      <c r="BD552" s="170"/>
      <c r="BE552" s="170"/>
      <c r="BF552" s="170"/>
      <c r="BG552" s="170"/>
      <c r="BH552" s="170"/>
      <c r="BI552" s="170"/>
      <c r="BJ552" s="170"/>
      <c r="BK552" s="170"/>
      <c r="BL552" s="170"/>
      <c r="BM552" s="170"/>
      <c r="BN552" s="170"/>
      <c r="BO552" s="170"/>
      <c r="BP552" s="170"/>
      <c r="BQ552" s="170"/>
      <c r="BR552" s="170"/>
      <c r="BS552" s="170"/>
      <c r="BT552" s="170"/>
      <c r="BU552" s="170"/>
      <c r="BV552" s="170"/>
      <c r="BW552" s="170"/>
      <c r="BX552" s="170"/>
      <c r="BY552" s="170"/>
      <c r="BZ552" s="170"/>
      <c r="CA552" s="170"/>
      <c r="CB552" s="170"/>
      <c r="CC552" s="170"/>
      <c r="CD552" s="170"/>
      <c r="CE552" s="170"/>
      <c r="CF552" s="170"/>
      <c r="CG552" s="170"/>
      <c r="CH552" s="170"/>
      <c r="CI552" s="170"/>
      <c r="CJ552" s="170"/>
      <c r="CK552" s="170"/>
      <c r="CL552" s="170"/>
    </row>
    <row r="553" spans="2:90" x14ac:dyDescent="0.4">
      <c r="B553" s="171" t="s">
        <v>492</v>
      </c>
      <c r="E553" s="8"/>
      <c r="H553" s="170"/>
      <c r="I553" s="172"/>
      <c r="J553" s="172"/>
      <c r="K553" s="193"/>
      <c r="L553" s="193"/>
      <c r="M553" s="193"/>
      <c r="N553" s="193"/>
      <c r="O553" s="193"/>
      <c r="P553" s="193"/>
      <c r="R553" s="194"/>
      <c r="S553" s="170"/>
      <c r="T553" s="170"/>
      <c r="U553" s="170"/>
      <c r="V553" s="170"/>
      <c r="W553" s="170"/>
      <c r="X553" s="170"/>
      <c r="Y553" s="170"/>
      <c r="Z553" s="170"/>
      <c r="AA553" s="170"/>
      <c r="AB553" s="170"/>
      <c r="AC553" s="170"/>
      <c r="AD553" s="170"/>
      <c r="AE553" s="170"/>
      <c r="AF553" s="170"/>
      <c r="AG553" s="170"/>
      <c r="AH553" s="170"/>
      <c r="AI553" s="170"/>
      <c r="AJ553" s="170"/>
      <c r="AK553" s="170"/>
      <c r="AL553" s="170"/>
      <c r="AM553" s="170"/>
      <c r="AN553" s="170"/>
      <c r="AO553" s="170"/>
      <c r="AP553" s="170"/>
      <c r="AQ553" s="170"/>
      <c r="AR553" s="170"/>
      <c r="AS553" s="170"/>
      <c r="AT553" s="170"/>
      <c r="AU553" s="170"/>
      <c r="AV553" s="170"/>
      <c r="AW553" s="170"/>
      <c r="AX553" s="170"/>
      <c r="AY553" s="170"/>
      <c r="AZ553" s="170"/>
      <c r="BA553" s="170"/>
      <c r="BB553" s="170"/>
      <c r="BC553" s="170"/>
      <c r="BD553" s="170"/>
      <c r="BE553" s="170"/>
      <c r="BF553" s="170"/>
      <c r="BG553" s="170"/>
      <c r="BH553" s="170"/>
      <c r="BI553" s="170"/>
      <c r="BJ553" s="170"/>
      <c r="BK553" s="170"/>
      <c r="BL553" s="170"/>
      <c r="BM553" s="170"/>
      <c r="BN553" s="170"/>
      <c r="BO553" s="170"/>
      <c r="BP553" s="170"/>
      <c r="BQ553" s="170"/>
      <c r="BR553" s="170"/>
      <c r="BS553" s="170"/>
      <c r="BT553" s="170"/>
      <c r="BU553" s="170"/>
      <c r="BV553" s="170"/>
      <c r="BW553" s="170"/>
      <c r="BX553" s="170"/>
      <c r="BY553" s="170"/>
      <c r="BZ553" s="170"/>
      <c r="CA553" s="170"/>
      <c r="CB553" s="170"/>
      <c r="CC553" s="170"/>
      <c r="CD553" s="170"/>
      <c r="CE553" s="170"/>
      <c r="CF553" s="170"/>
      <c r="CG553" s="170"/>
      <c r="CH553" s="170"/>
      <c r="CI553" s="170"/>
      <c r="CJ553" s="170"/>
      <c r="CK553" s="170"/>
      <c r="CL553" s="170"/>
    </row>
    <row r="554" spans="2:90" x14ac:dyDescent="0.4">
      <c r="B554" s="171" t="s">
        <v>461</v>
      </c>
      <c r="E554" s="8"/>
      <c r="H554" s="170"/>
      <c r="I554" s="172"/>
      <c r="J554" s="172"/>
      <c r="K554" s="193"/>
      <c r="L554" s="193"/>
      <c r="M554" s="193"/>
      <c r="N554" s="193"/>
      <c r="O554" s="193"/>
      <c r="P554" s="193"/>
      <c r="R554" s="194"/>
      <c r="S554" s="195" t="str">
        <f t="shared" ref="S554:CD554" si="551">S$16</f>
        <v>S$12</v>
      </c>
      <c r="T554" s="195" t="str">
        <f t="shared" si="551"/>
        <v>T$12</v>
      </c>
      <c r="U554" s="195" t="str">
        <f t="shared" si="551"/>
        <v>U$12</v>
      </c>
      <c r="V554" s="195" t="str">
        <f t="shared" si="551"/>
        <v>V$12</v>
      </c>
      <c r="W554" s="195" t="str">
        <f t="shared" si="551"/>
        <v>W$12</v>
      </c>
      <c r="X554" s="195" t="str">
        <f t="shared" si="551"/>
        <v>X$12</v>
      </c>
      <c r="Y554" s="195" t="str">
        <f t="shared" si="551"/>
        <v>Y$12</v>
      </c>
      <c r="Z554" s="195" t="str">
        <f t="shared" si="551"/>
        <v>Z$12</v>
      </c>
      <c r="AA554" s="195" t="str">
        <f t="shared" si="551"/>
        <v>AA$12</v>
      </c>
      <c r="AB554" s="195" t="str">
        <f t="shared" si="551"/>
        <v>AB$12</v>
      </c>
      <c r="AC554" s="195" t="str">
        <f t="shared" si="551"/>
        <v>AC$12</v>
      </c>
      <c r="AD554" s="195" t="str">
        <f t="shared" si="551"/>
        <v>AD$12</v>
      </c>
      <c r="AE554" s="195" t="str">
        <f t="shared" si="551"/>
        <v>AE$12</v>
      </c>
      <c r="AF554" s="195" t="str">
        <f t="shared" si="551"/>
        <v>AF$12</v>
      </c>
      <c r="AG554" s="195" t="str">
        <f t="shared" si="551"/>
        <v>AG$12</v>
      </c>
      <c r="AH554" s="195" t="str">
        <f t="shared" si="551"/>
        <v>AH$12</v>
      </c>
      <c r="AI554" s="195" t="str">
        <f t="shared" si="551"/>
        <v>AI$12</v>
      </c>
      <c r="AJ554" s="195" t="str">
        <f t="shared" si="551"/>
        <v>AJ$12</v>
      </c>
      <c r="AK554" s="195" t="str">
        <f t="shared" si="551"/>
        <v>AK$12</v>
      </c>
      <c r="AL554" s="195" t="str">
        <f t="shared" si="551"/>
        <v>AL$12</v>
      </c>
      <c r="AM554" s="195" t="str">
        <f t="shared" si="551"/>
        <v>AM$12</v>
      </c>
      <c r="AN554" s="195" t="str">
        <f t="shared" si="551"/>
        <v>AN$12</v>
      </c>
      <c r="AO554" s="195" t="str">
        <f t="shared" si="551"/>
        <v>AO$12</v>
      </c>
      <c r="AP554" s="195" t="str">
        <f t="shared" si="551"/>
        <v>AP$12</v>
      </c>
      <c r="AQ554" s="195" t="str">
        <f t="shared" si="551"/>
        <v>AQ$12</v>
      </c>
      <c r="AR554" s="195" t="str">
        <f t="shared" si="551"/>
        <v>AR$12</v>
      </c>
      <c r="AS554" s="195" t="str">
        <f t="shared" si="551"/>
        <v>AS$12</v>
      </c>
      <c r="AT554" s="195" t="str">
        <f t="shared" si="551"/>
        <v>AT$12</v>
      </c>
      <c r="AU554" s="195" t="str">
        <f t="shared" si="551"/>
        <v>AU$12</v>
      </c>
      <c r="AV554" s="195" t="str">
        <f t="shared" si="551"/>
        <v>AV$12</v>
      </c>
      <c r="AW554" s="195" t="str">
        <f t="shared" si="551"/>
        <v>AW$12</v>
      </c>
      <c r="AX554" s="195" t="str">
        <f t="shared" si="551"/>
        <v>AX$12</v>
      </c>
      <c r="AY554" s="195" t="str">
        <f t="shared" si="551"/>
        <v>AY$12</v>
      </c>
      <c r="AZ554" s="195" t="str">
        <f t="shared" si="551"/>
        <v>AZ$12</v>
      </c>
      <c r="BA554" s="195" t="str">
        <f t="shared" si="551"/>
        <v>BA$12</v>
      </c>
      <c r="BB554" s="195" t="str">
        <f t="shared" si="551"/>
        <v>BB$12</v>
      </c>
      <c r="BC554" s="195" t="str">
        <f t="shared" si="551"/>
        <v>BC$12</v>
      </c>
      <c r="BD554" s="195" t="str">
        <f t="shared" si="551"/>
        <v>BD$12</v>
      </c>
      <c r="BE554" s="195" t="str">
        <f t="shared" si="551"/>
        <v>BE$12</v>
      </c>
      <c r="BF554" s="195" t="str">
        <f t="shared" si="551"/>
        <v>BF$12</v>
      </c>
      <c r="BG554" s="195" t="str">
        <f t="shared" si="551"/>
        <v>BG$12</v>
      </c>
      <c r="BH554" s="195" t="str">
        <f t="shared" si="551"/>
        <v>BH$12</v>
      </c>
      <c r="BI554" s="195" t="str">
        <f t="shared" si="551"/>
        <v>BI$12</v>
      </c>
      <c r="BJ554" s="195" t="str">
        <f t="shared" si="551"/>
        <v>BJ$12</v>
      </c>
      <c r="BK554" s="195" t="str">
        <f t="shared" si="551"/>
        <v>BK$12</v>
      </c>
      <c r="BL554" s="195" t="str">
        <f t="shared" si="551"/>
        <v>BL$12</v>
      </c>
      <c r="BM554" s="195" t="str">
        <f t="shared" si="551"/>
        <v>BM$12</v>
      </c>
      <c r="BN554" s="195" t="str">
        <f t="shared" si="551"/>
        <v>BN$12</v>
      </c>
      <c r="BO554" s="195" t="str">
        <f t="shared" si="551"/>
        <v>BO$12</v>
      </c>
      <c r="BP554" s="195" t="str">
        <f t="shared" si="551"/>
        <v>BP$12</v>
      </c>
      <c r="BQ554" s="195" t="str">
        <f t="shared" si="551"/>
        <v>BQ$12</v>
      </c>
      <c r="BR554" s="195" t="str">
        <f t="shared" si="551"/>
        <v>BR$12</v>
      </c>
      <c r="BS554" s="195" t="str">
        <f t="shared" si="551"/>
        <v>BS$12</v>
      </c>
      <c r="BT554" s="195" t="str">
        <f t="shared" si="551"/>
        <v>BT$12</v>
      </c>
      <c r="BU554" s="195" t="str">
        <f t="shared" si="551"/>
        <v>BU$12</v>
      </c>
      <c r="BV554" s="195" t="str">
        <f t="shared" si="551"/>
        <v>BV$12</v>
      </c>
      <c r="BW554" s="195" t="str">
        <f t="shared" si="551"/>
        <v>BW$12</v>
      </c>
      <c r="BX554" s="195" t="str">
        <f t="shared" si="551"/>
        <v>BX$12</v>
      </c>
      <c r="BY554" s="195" t="str">
        <f t="shared" si="551"/>
        <v>BY$12</v>
      </c>
      <c r="BZ554" s="195" t="str">
        <f t="shared" si="551"/>
        <v>BZ$12</v>
      </c>
      <c r="CA554" s="195" t="str">
        <f t="shared" si="551"/>
        <v>CA$12</v>
      </c>
      <c r="CB554" s="195" t="str">
        <f t="shared" si="551"/>
        <v>CB$12</v>
      </c>
      <c r="CC554" s="195" t="str">
        <f t="shared" si="551"/>
        <v>CC$12</v>
      </c>
      <c r="CD554" s="195" t="str">
        <f t="shared" si="551"/>
        <v>CD$12</v>
      </c>
      <c r="CE554" s="195" t="str">
        <f t="shared" ref="CE554:CL554" si="552">CE$16</f>
        <v>CE$12</v>
      </c>
      <c r="CF554" s="195" t="str">
        <f t="shared" si="552"/>
        <v>CF$12</v>
      </c>
      <c r="CG554" s="195" t="str">
        <f t="shared" si="552"/>
        <v>CG$12</v>
      </c>
      <c r="CH554" s="195" t="str">
        <f t="shared" si="552"/>
        <v>CH$12</v>
      </c>
      <c r="CI554" s="195" t="str">
        <f t="shared" si="552"/>
        <v>CI$12</v>
      </c>
      <c r="CJ554" s="195" t="str">
        <f t="shared" si="552"/>
        <v>CJ$12</v>
      </c>
      <c r="CK554" s="195" t="str">
        <f t="shared" si="552"/>
        <v>CK$12</v>
      </c>
      <c r="CL554" s="195" t="str">
        <f t="shared" si="552"/>
        <v>CL$12</v>
      </c>
    </row>
    <row r="555" spans="2:90" x14ac:dyDescent="0.4">
      <c r="B555" s="171" t="s">
        <v>462</v>
      </c>
      <c r="E555" s="8"/>
      <c r="H555" s="196"/>
      <c r="I555" s="197"/>
      <c r="J555" s="197"/>
      <c r="K555" s="198"/>
      <c r="L555" s="198"/>
      <c r="M555" s="198"/>
      <c r="N555" s="198"/>
      <c r="O555" s="198"/>
      <c r="P555" s="198"/>
      <c r="R555" s="198"/>
      <c r="S555" s="195" t="str">
        <f t="shared" ref="S555:CD555" si="553">S$17</f>
        <v>S$13</v>
      </c>
      <c r="T555" s="195" t="str">
        <f t="shared" si="553"/>
        <v>T$13</v>
      </c>
      <c r="U555" s="195" t="str">
        <f t="shared" si="553"/>
        <v>U$13</v>
      </c>
      <c r="V555" s="195" t="str">
        <f t="shared" si="553"/>
        <v>V$13</v>
      </c>
      <c r="W555" s="195" t="str">
        <f t="shared" si="553"/>
        <v>W$13</v>
      </c>
      <c r="X555" s="195" t="str">
        <f t="shared" si="553"/>
        <v>X$13</v>
      </c>
      <c r="Y555" s="195" t="str">
        <f t="shared" si="553"/>
        <v>Y$13</v>
      </c>
      <c r="Z555" s="195" t="str">
        <f t="shared" si="553"/>
        <v>Z$13</v>
      </c>
      <c r="AA555" s="195" t="str">
        <f t="shared" si="553"/>
        <v>AA$13</v>
      </c>
      <c r="AB555" s="195" t="str">
        <f t="shared" si="553"/>
        <v>AB$13</v>
      </c>
      <c r="AC555" s="195" t="str">
        <f t="shared" si="553"/>
        <v>AC$13</v>
      </c>
      <c r="AD555" s="195" t="str">
        <f t="shared" si="553"/>
        <v>AD$13</v>
      </c>
      <c r="AE555" s="195" t="str">
        <f t="shared" si="553"/>
        <v>AE$13</v>
      </c>
      <c r="AF555" s="195" t="str">
        <f t="shared" si="553"/>
        <v>AF$13</v>
      </c>
      <c r="AG555" s="195" t="str">
        <f t="shared" si="553"/>
        <v>AG$13</v>
      </c>
      <c r="AH555" s="195" t="str">
        <f t="shared" si="553"/>
        <v>AH$13</v>
      </c>
      <c r="AI555" s="195" t="str">
        <f t="shared" si="553"/>
        <v>AI$13</v>
      </c>
      <c r="AJ555" s="195" t="str">
        <f t="shared" si="553"/>
        <v>AJ$13</v>
      </c>
      <c r="AK555" s="195" t="str">
        <f t="shared" si="553"/>
        <v>AK$13</v>
      </c>
      <c r="AL555" s="195" t="str">
        <f t="shared" si="553"/>
        <v>AL$13</v>
      </c>
      <c r="AM555" s="195" t="str">
        <f t="shared" si="553"/>
        <v>AM$13</v>
      </c>
      <c r="AN555" s="195" t="str">
        <f t="shared" si="553"/>
        <v>AN$13</v>
      </c>
      <c r="AO555" s="195" t="str">
        <f t="shared" si="553"/>
        <v>AO$13</v>
      </c>
      <c r="AP555" s="195" t="str">
        <f t="shared" si="553"/>
        <v>AP$13</v>
      </c>
      <c r="AQ555" s="195" t="str">
        <f t="shared" si="553"/>
        <v>AQ$13</v>
      </c>
      <c r="AR555" s="195" t="str">
        <f t="shared" si="553"/>
        <v>AR$13</v>
      </c>
      <c r="AS555" s="195" t="str">
        <f t="shared" si="553"/>
        <v>AS$13</v>
      </c>
      <c r="AT555" s="195" t="str">
        <f t="shared" si="553"/>
        <v>AT$13</v>
      </c>
      <c r="AU555" s="195" t="str">
        <f t="shared" si="553"/>
        <v>AU$13</v>
      </c>
      <c r="AV555" s="195" t="str">
        <f t="shared" si="553"/>
        <v>AV$13</v>
      </c>
      <c r="AW555" s="195" t="str">
        <f t="shared" si="553"/>
        <v>AW$13</v>
      </c>
      <c r="AX555" s="195" t="str">
        <f t="shared" si="553"/>
        <v>AX$13</v>
      </c>
      <c r="AY555" s="195" t="str">
        <f t="shared" si="553"/>
        <v>AY$13</v>
      </c>
      <c r="AZ555" s="195" t="str">
        <f t="shared" si="553"/>
        <v>AZ$13</v>
      </c>
      <c r="BA555" s="195" t="str">
        <f t="shared" si="553"/>
        <v>BA$13</v>
      </c>
      <c r="BB555" s="195" t="str">
        <f t="shared" si="553"/>
        <v>BB$13</v>
      </c>
      <c r="BC555" s="195" t="str">
        <f t="shared" si="553"/>
        <v>BC$13</v>
      </c>
      <c r="BD555" s="195" t="str">
        <f t="shared" si="553"/>
        <v>BD$13</v>
      </c>
      <c r="BE555" s="195" t="str">
        <f t="shared" si="553"/>
        <v>BE$13</v>
      </c>
      <c r="BF555" s="195" t="str">
        <f t="shared" si="553"/>
        <v>BF$13</v>
      </c>
      <c r="BG555" s="195" t="str">
        <f t="shared" si="553"/>
        <v>BG$13</v>
      </c>
      <c r="BH555" s="195" t="str">
        <f t="shared" si="553"/>
        <v>BH$13</v>
      </c>
      <c r="BI555" s="195" t="str">
        <f t="shared" si="553"/>
        <v>BI$13</v>
      </c>
      <c r="BJ555" s="195" t="str">
        <f t="shared" si="553"/>
        <v>BJ$13</v>
      </c>
      <c r="BK555" s="195" t="str">
        <f t="shared" si="553"/>
        <v>BK$13</v>
      </c>
      <c r="BL555" s="195" t="str">
        <f t="shared" si="553"/>
        <v>BL$13</v>
      </c>
      <c r="BM555" s="195" t="str">
        <f t="shared" si="553"/>
        <v>BM$13</v>
      </c>
      <c r="BN555" s="195" t="str">
        <f t="shared" si="553"/>
        <v>BN$13</v>
      </c>
      <c r="BO555" s="195" t="str">
        <f t="shared" si="553"/>
        <v>BO$13</v>
      </c>
      <c r="BP555" s="195" t="str">
        <f t="shared" si="553"/>
        <v>BP$13</v>
      </c>
      <c r="BQ555" s="195" t="str">
        <f t="shared" si="553"/>
        <v>BQ$13</v>
      </c>
      <c r="BR555" s="195" t="str">
        <f t="shared" si="553"/>
        <v>BR$13</v>
      </c>
      <c r="BS555" s="195" t="str">
        <f t="shared" si="553"/>
        <v>BS$13</v>
      </c>
      <c r="BT555" s="195" t="str">
        <f t="shared" si="553"/>
        <v>BT$13</v>
      </c>
      <c r="BU555" s="195" t="str">
        <f t="shared" si="553"/>
        <v>BU$13</v>
      </c>
      <c r="BV555" s="195" t="str">
        <f t="shared" si="553"/>
        <v>BV$13</v>
      </c>
      <c r="BW555" s="195" t="str">
        <f t="shared" si="553"/>
        <v>BW$13</v>
      </c>
      <c r="BX555" s="195" t="str">
        <f t="shared" si="553"/>
        <v>BX$13</v>
      </c>
      <c r="BY555" s="195" t="str">
        <f t="shared" si="553"/>
        <v>BY$13</v>
      </c>
      <c r="BZ555" s="195" t="str">
        <f t="shared" si="553"/>
        <v>BZ$13</v>
      </c>
      <c r="CA555" s="195" t="str">
        <f t="shared" si="553"/>
        <v>CA$13</v>
      </c>
      <c r="CB555" s="195" t="str">
        <f t="shared" si="553"/>
        <v>CB$13</v>
      </c>
      <c r="CC555" s="195" t="str">
        <f t="shared" si="553"/>
        <v>CC$13</v>
      </c>
      <c r="CD555" s="195" t="str">
        <f t="shared" si="553"/>
        <v>CD$13</v>
      </c>
      <c r="CE555" s="195" t="str">
        <f t="shared" ref="CE555:CL555" si="554">CE$17</f>
        <v>CE$13</v>
      </c>
      <c r="CF555" s="195" t="str">
        <f t="shared" si="554"/>
        <v>CF$13</v>
      </c>
      <c r="CG555" s="195" t="str">
        <f t="shared" si="554"/>
        <v>CG$13</v>
      </c>
      <c r="CH555" s="195" t="str">
        <f t="shared" si="554"/>
        <v>CH$13</v>
      </c>
      <c r="CI555" s="195" t="str">
        <f t="shared" si="554"/>
        <v>CI$13</v>
      </c>
      <c r="CJ555" s="195" t="str">
        <f t="shared" si="554"/>
        <v>CJ$13</v>
      </c>
      <c r="CK555" s="195" t="str">
        <f t="shared" si="554"/>
        <v>CK$13</v>
      </c>
      <c r="CL555" s="195" t="str">
        <f t="shared" si="554"/>
        <v>CL$13</v>
      </c>
    </row>
    <row r="556" spans="2:90" x14ac:dyDescent="0.4">
      <c r="B556" s="171" t="s">
        <v>491</v>
      </c>
      <c r="E556" s="8"/>
      <c r="H556" s="196"/>
      <c r="I556" s="197"/>
      <c r="J556" s="197"/>
      <c r="K556" s="198"/>
      <c r="L556" s="198"/>
      <c r="M556" s="198"/>
      <c r="N556" s="198"/>
      <c r="O556" s="198"/>
      <c r="P556" s="198"/>
      <c r="R556" s="198"/>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c r="AQ556" s="186"/>
      <c r="AR556" s="186"/>
      <c r="AS556" s="186"/>
      <c r="AT556" s="186"/>
      <c r="AU556" s="186"/>
      <c r="AV556" s="186"/>
      <c r="AW556" s="186"/>
      <c r="AX556" s="186"/>
      <c r="AY556" s="186"/>
      <c r="AZ556" s="186"/>
      <c r="BA556" s="186"/>
      <c r="BB556" s="186"/>
      <c r="BC556" s="186"/>
      <c r="BD556" s="186"/>
      <c r="BE556" s="186"/>
      <c r="BF556" s="186"/>
      <c r="BG556" s="186"/>
      <c r="BH556" s="186"/>
      <c r="BI556" s="186"/>
      <c r="BJ556" s="186"/>
      <c r="BK556" s="186"/>
      <c r="BL556" s="186"/>
      <c r="BM556" s="186"/>
      <c r="BN556" s="186"/>
      <c r="BO556" s="186"/>
      <c r="BP556" s="186"/>
      <c r="BQ556" s="186"/>
      <c r="BR556" s="186"/>
      <c r="BS556" s="186"/>
      <c r="BT556" s="186"/>
      <c r="BU556" s="186"/>
      <c r="BV556" s="186"/>
      <c r="BW556" s="186"/>
      <c r="BX556" s="186"/>
      <c r="BY556" s="186"/>
      <c r="BZ556" s="186"/>
      <c r="CA556" s="186"/>
      <c r="CB556" s="186"/>
      <c r="CC556" s="186"/>
      <c r="CD556" s="186"/>
      <c r="CE556" s="186"/>
      <c r="CF556" s="186"/>
      <c r="CG556" s="186"/>
      <c r="CH556" s="186"/>
      <c r="CI556" s="186"/>
      <c r="CJ556" s="186"/>
      <c r="CK556" s="186"/>
      <c r="CL556" s="186"/>
    </row>
    <row r="557" spans="2:90" x14ac:dyDescent="0.4">
      <c r="B557" s="171" t="s">
        <v>505</v>
      </c>
      <c r="E557" s="8"/>
      <c r="H557" s="196"/>
      <c r="I557" s="197"/>
      <c r="J557" s="197"/>
      <c r="K557" s="198"/>
      <c r="L557" s="198"/>
      <c r="M557" s="198"/>
      <c r="N557" s="198"/>
      <c r="O557" s="198"/>
      <c r="P557" s="198"/>
      <c r="R557" s="198"/>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c r="AQ557" s="186"/>
      <c r="AR557" s="186"/>
      <c r="AS557" s="186"/>
      <c r="AT557" s="186"/>
      <c r="AU557" s="186"/>
      <c r="AV557" s="186"/>
      <c r="AW557" s="186"/>
      <c r="AX557" s="186"/>
      <c r="AY557" s="186"/>
      <c r="AZ557" s="186"/>
      <c r="BA557" s="186"/>
      <c r="BB557" s="186"/>
      <c r="BC557" s="186"/>
      <c r="BD557" s="186"/>
      <c r="BE557" s="186"/>
      <c r="BF557" s="186"/>
      <c r="BG557" s="186"/>
      <c r="BH557" s="186"/>
      <c r="BI557" s="186"/>
      <c r="BJ557" s="186"/>
      <c r="BK557" s="186"/>
      <c r="BL557" s="186"/>
      <c r="BM557" s="186"/>
      <c r="BN557" s="186"/>
      <c r="BO557" s="186"/>
      <c r="BP557" s="186"/>
      <c r="BQ557" s="186"/>
      <c r="BR557" s="186"/>
      <c r="BS557" s="186"/>
      <c r="BT557" s="186"/>
      <c r="BU557" s="186"/>
      <c r="BV557" s="186"/>
      <c r="BW557" s="186"/>
      <c r="BX557" s="186"/>
      <c r="BY557" s="186"/>
      <c r="BZ557" s="186"/>
      <c r="CA557" s="186"/>
      <c r="CB557" s="186"/>
      <c r="CC557" s="186"/>
      <c r="CD557" s="186"/>
      <c r="CE557" s="186"/>
      <c r="CF557" s="186"/>
      <c r="CG557" s="186"/>
      <c r="CH557" s="186"/>
      <c r="CI557" s="186"/>
      <c r="CJ557" s="186"/>
      <c r="CK557" s="186"/>
      <c r="CL557" s="186"/>
    </row>
    <row r="558" spans="2:90" x14ac:dyDescent="0.4">
      <c r="B558" s="171" t="s">
        <v>463</v>
      </c>
      <c r="E558" s="8"/>
      <c r="H558" s="196"/>
      <c r="I558" s="197"/>
      <c r="J558" s="197"/>
      <c r="K558" s="198"/>
      <c r="L558" s="198"/>
      <c r="M558" s="198"/>
      <c r="N558" s="198"/>
      <c r="O558" s="198"/>
      <c r="P558" s="198"/>
      <c r="R558" s="198"/>
      <c r="S558" s="186" t="str">
        <f t="shared" ref="S558:CD558" si="555">S$18</f>
        <v>S$14</v>
      </c>
      <c r="T558" s="186" t="str">
        <f t="shared" si="555"/>
        <v>T$14</v>
      </c>
      <c r="U558" s="186" t="str">
        <f t="shared" si="555"/>
        <v>U$14</v>
      </c>
      <c r="V558" s="186" t="str">
        <f t="shared" si="555"/>
        <v>V$14</v>
      </c>
      <c r="W558" s="186" t="str">
        <f t="shared" si="555"/>
        <v>W$14</v>
      </c>
      <c r="X558" s="186" t="str">
        <f t="shared" si="555"/>
        <v>X$14</v>
      </c>
      <c r="Y558" s="186" t="str">
        <f t="shared" si="555"/>
        <v>Y$14</v>
      </c>
      <c r="Z558" s="186" t="str">
        <f t="shared" si="555"/>
        <v>Z$14</v>
      </c>
      <c r="AA558" s="186" t="str">
        <f t="shared" si="555"/>
        <v>AA$14</v>
      </c>
      <c r="AB558" s="186" t="str">
        <f t="shared" si="555"/>
        <v>AB$14</v>
      </c>
      <c r="AC558" s="186" t="str">
        <f t="shared" si="555"/>
        <v>AC$14</v>
      </c>
      <c r="AD558" s="186" t="str">
        <f t="shared" si="555"/>
        <v>AD$14</v>
      </c>
      <c r="AE558" s="186" t="str">
        <f t="shared" si="555"/>
        <v>AE$14</v>
      </c>
      <c r="AF558" s="186" t="str">
        <f t="shared" si="555"/>
        <v>AF$14</v>
      </c>
      <c r="AG558" s="186" t="str">
        <f t="shared" si="555"/>
        <v>AG$14</v>
      </c>
      <c r="AH558" s="186" t="str">
        <f t="shared" si="555"/>
        <v>AH$14</v>
      </c>
      <c r="AI558" s="186" t="str">
        <f t="shared" si="555"/>
        <v>AI$14</v>
      </c>
      <c r="AJ558" s="186" t="str">
        <f t="shared" si="555"/>
        <v>AJ$14</v>
      </c>
      <c r="AK558" s="186" t="str">
        <f t="shared" si="555"/>
        <v>AK$14</v>
      </c>
      <c r="AL558" s="186" t="str">
        <f t="shared" si="555"/>
        <v>AL$14</v>
      </c>
      <c r="AM558" s="186" t="str">
        <f t="shared" si="555"/>
        <v>AM$14</v>
      </c>
      <c r="AN558" s="186" t="str">
        <f t="shared" si="555"/>
        <v>AN$14</v>
      </c>
      <c r="AO558" s="186" t="str">
        <f t="shared" si="555"/>
        <v>AO$14</v>
      </c>
      <c r="AP558" s="186" t="str">
        <f t="shared" si="555"/>
        <v>AP$14</v>
      </c>
      <c r="AQ558" s="186" t="str">
        <f t="shared" si="555"/>
        <v>AQ$14</v>
      </c>
      <c r="AR558" s="186" t="str">
        <f t="shared" si="555"/>
        <v>AR$14</v>
      </c>
      <c r="AS558" s="186" t="str">
        <f t="shared" si="555"/>
        <v>AS$14</v>
      </c>
      <c r="AT558" s="186" t="str">
        <f t="shared" si="555"/>
        <v>AT$14</v>
      </c>
      <c r="AU558" s="186" t="str">
        <f t="shared" si="555"/>
        <v>AU$14</v>
      </c>
      <c r="AV558" s="186" t="str">
        <f t="shared" si="555"/>
        <v>AV$14</v>
      </c>
      <c r="AW558" s="186" t="str">
        <f t="shared" si="555"/>
        <v>AW$14</v>
      </c>
      <c r="AX558" s="186" t="str">
        <f t="shared" si="555"/>
        <v>AX$14</v>
      </c>
      <c r="AY558" s="186" t="str">
        <f t="shared" si="555"/>
        <v>AY$14</v>
      </c>
      <c r="AZ558" s="186" t="str">
        <f t="shared" si="555"/>
        <v>AZ$14</v>
      </c>
      <c r="BA558" s="186" t="str">
        <f t="shared" si="555"/>
        <v>BA$14</v>
      </c>
      <c r="BB558" s="186" t="str">
        <f t="shared" si="555"/>
        <v>BB$14</v>
      </c>
      <c r="BC558" s="186" t="str">
        <f t="shared" si="555"/>
        <v>BC$14</v>
      </c>
      <c r="BD558" s="186" t="str">
        <f t="shared" si="555"/>
        <v>BD$14</v>
      </c>
      <c r="BE558" s="186" t="str">
        <f t="shared" si="555"/>
        <v>BE$14</v>
      </c>
      <c r="BF558" s="186" t="str">
        <f t="shared" si="555"/>
        <v>BF$14</v>
      </c>
      <c r="BG558" s="186" t="str">
        <f t="shared" si="555"/>
        <v>BG$14</v>
      </c>
      <c r="BH558" s="186" t="str">
        <f t="shared" si="555"/>
        <v>BH$14</v>
      </c>
      <c r="BI558" s="186" t="str">
        <f t="shared" si="555"/>
        <v>BI$14</v>
      </c>
      <c r="BJ558" s="186" t="str">
        <f t="shared" si="555"/>
        <v>BJ$14</v>
      </c>
      <c r="BK558" s="186" t="str">
        <f t="shared" si="555"/>
        <v>BK$14</v>
      </c>
      <c r="BL558" s="186" t="str">
        <f t="shared" si="555"/>
        <v>BL$14</v>
      </c>
      <c r="BM558" s="186" t="str">
        <f t="shared" si="555"/>
        <v>BM$14</v>
      </c>
      <c r="BN558" s="186" t="str">
        <f t="shared" si="555"/>
        <v>BN$14</v>
      </c>
      <c r="BO558" s="186" t="str">
        <f t="shared" si="555"/>
        <v>BO$14</v>
      </c>
      <c r="BP558" s="186" t="str">
        <f t="shared" si="555"/>
        <v>BP$14</v>
      </c>
      <c r="BQ558" s="186" t="str">
        <f t="shared" si="555"/>
        <v>BQ$14</v>
      </c>
      <c r="BR558" s="186" t="str">
        <f t="shared" si="555"/>
        <v>BR$14</v>
      </c>
      <c r="BS558" s="186" t="str">
        <f t="shared" si="555"/>
        <v>BS$14</v>
      </c>
      <c r="BT558" s="186" t="str">
        <f t="shared" si="555"/>
        <v>BT$14</v>
      </c>
      <c r="BU558" s="186" t="str">
        <f t="shared" si="555"/>
        <v>BU$14</v>
      </c>
      <c r="BV558" s="186" t="str">
        <f t="shared" si="555"/>
        <v>BV$14</v>
      </c>
      <c r="BW558" s="186" t="str">
        <f t="shared" si="555"/>
        <v>BW$14</v>
      </c>
      <c r="BX558" s="186" t="str">
        <f t="shared" si="555"/>
        <v>BX$14</v>
      </c>
      <c r="BY558" s="186" t="str">
        <f t="shared" si="555"/>
        <v>BY$14</v>
      </c>
      <c r="BZ558" s="186" t="str">
        <f t="shared" si="555"/>
        <v>BZ$14</v>
      </c>
      <c r="CA558" s="186" t="str">
        <f t="shared" si="555"/>
        <v>CA$14</v>
      </c>
      <c r="CB558" s="186" t="str">
        <f t="shared" si="555"/>
        <v>CB$14</v>
      </c>
      <c r="CC558" s="186" t="str">
        <f t="shared" si="555"/>
        <v>CC$14</v>
      </c>
      <c r="CD558" s="186" t="str">
        <f t="shared" si="555"/>
        <v>CD$14</v>
      </c>
      <c r="CE558" s="186" t="str">
        <f t="shared" ref="CE558:CL558" si="556">CE$18</f>
        <v>CE$14</v>
      </c>
      <c r="CF558" s="186" t="str">
        <f t="shared" si="556"/>
        <v>CF$14</v>
      </c>
      <c r="CG558" s="186" t="str">
        <f t="shared" si="556"/>
        <v>CG$14</v>
      </c>
      <c r="CH558" s="186" t="str">
        <f t="shared" si="556"/>
        <v>CH$14</v>
      </c>
      <c r="CI558" s="186" t="str">
        <f t="shared" si="556"/>
        <v>CI$14</v>
      </c>
      <c r="CJ558" s="186" t="str">
        <f t="shared" si="556"/>
        <v>CJ$14</v>
      </c>
      <c r="CK558" s="186" t="str">
        <f t="shared" si="556"/>
        <v>CK$14</v>
      </c>
      <c r="CL558" s="186" t="str">
        <f t="shared" si="556"/>
        <v>CL$14</v>
      </c>
    </row>
    <row r="559" spans="2:90" x14ac:dyDescent="0.4">
      <c r="B559" s="171" t="s">
        <v>464</v>
      </c>
      <c r="E559" s="8"/>
      <c r="H559" s="196"/>
      <c r="I559" s="197"/>
      <c r="J559" s="197"/>
      <c r="K559" s="198"/>
      <c r="L559" s="198"/>
      <c r="M559" s="198"/>
      <c r="N559" s="198"/>
      <c r="O559" s="198"/>
      <c r="P559" s="198"/>
      <c r="R559" s="198"/>
      <c r="S559" s="186" t="str">
        <f t="shared" ref="S559:CD559" si="557">S$19</f>
        <v>S$15</v>
      </c>
      <c r="T559" s="186" t="str">
        <f t="shared" si="557"/>
        <v>T$15</v>
      </c>
      <c r="U559" s="186" t="str">
        <f t="shared" si="557"/>
        <v>U$15</v>
      </c>
      <c r="V559" s="186" t="str">
        <f t="shared" si="557"/>
        <v>V$15</v>
      </c>
      <c r="W559" s="186" t="str">
        <f t="shared" si="557"/>
        <v>W$15</v>
      </c>
      <c r="X559" s="186" t="str">
        <f t="shared" si="557"/>
        <v>X$15</v>
      </c>
      <c r="Y559" s="186" t="str">
        <f t="shared" si="557"/>
        <v>Y$15</v>
      </c>
      <c r="Z559" s="186" t="str">
        <f t="shared" si="557"/>
        <v>Z$15</v>
      </c>
      <c r="AA559" s="186" t="str">
        <f t="shared" si="557"/>
        <v>AA$15</v>
      </c>
      <c r="AB559" s="186" t="str">
        <f t="shared" si="557"/>
        <v>AB$15</v>
      </c>
      <c r="AC559" s="186" t="str">
        <f t="shared" si="557"/>
        <v>AC$15</v>
      </c>
      <c r="AD559" s="186" t="str">
        <f t="shared" si="557"/>
        <v>AD$15</v>
      </c>
      <c r="AE559" s="186" t="str">
        <f t="shared" si="557"/>
        <v>AE$15</v>
      </c>
      <c r="AF559" s="186" t="str">
        <f t="shared" si="557"/>
        <v>AF$15</v>
      </c>
      <c r="AG559" s="186" t="str">
        <f t="shared" si="557"/>
        <v>AG$15</v>
      </c>
      <c r="AH559" s="186" t="str">
        <f t="shared" si="557"/>
        <v>AH$15</v>
      </c>
      <c r="AI559" s="186" t="str">
        <f t="shared" si="557"/>
        <v>AI$15</v>
      </c>
      <c r="AJ559" s="186" t="str">
        <f t="shared" si="557"/>
        <v>AJ$15</v>
      </c>
      <c r="AK559" s="186" t="str">
        <f t="shared" si="557"/>
        <v>AK$15</v>
      </c>
      <c r="AL559" s="186" t="str">
        <f t="shared" si="557"/>
        <v>AL$15</v>
      </c>
      <c r="AM559" s="186" t="str">
        <f t="shared" si="557"/>
        <v>AM$15</v>
      </c>
      <c r="AN559" s="186" t="str">
        <f t="shared" si="557"/>
        <v>AN$15</v>
      </c>
      <c r="AO559" s="186" t="str">
        <f t="shared" si="557"/>
        <v>AO$15</v>
      </c>
      <c r="AP559" s="186" t="str">
        <f t="shared" si="557"/>
        <v>AP$15</v>
      </c>
      <c r="AQ559" s="186" t="str">
        <f t="shared" si="557"/>
        <v>AQ$15</v>
      </c>
      <c r="AR559" s="186" t="str">
        <f t="shared" si="557"/>
        <v>AR$15</v>
      </c>
      <c r="AS559" s="186" t="str">
        <f t="shared" si="557"/>
        <v>AS$15</v>
      </c>
      <c r="AT559" s="186" t="str">
        <f t="shared" si="557"/>
        <v>AT$15</v>
      </c>
      <c r="AU559" s="186" t="str">
        <f t="shared" si="557"/>
        <v>AU$15</v>
      </c>
      <c r="AV559" s="186" t="str">
        <f t="shared" si="557"/>
        <v>AV$15</v>
      </c>
      <c r="AW559" s="186" t="str">
        <f t="shared" si="557"/>
        <v>AW$15</v>
      </c>
      <c r="AX559" s="186" t="str">
        <f t="shared" si="557"/>
        <v>AX$15</v>
      </c>
      <c r="AY559" s="186" t="str">
        <f t="shared" si="557"/>
        <v>AY$15</v>
      </c>
      <c r="AZ559" s="186" t="str">
        <f t="shared" si="557"/>
        <v>AZ$15</v>
      </c>
      <c r="BA559" s="186" t="str">
        <f t="shared" si="557"/>
        <v>BA$15</v>
      </c>
      <c r="BB559" s="186" t="str">
        <f t="shared" si="557"/>
        <v>BB$15</v>
      </c>
      <c r="BC559" s="186" t="str">
        <f t="shared" si="557"/>
        <v>BC$15</v>
      </c>
      <c r="BD559" s="186" t="str">
        <f t="shared" si="557"/>
        <v>BD$15</v>
      </c>
      <c r="BE559" s="186" t="str">
        <f t="shared" si="557"/>
        <v>BE$15</v>
      </c>
      <c r="BF559" s="186" t="str">
        <f t="shared" si="557"/>
        <v>BF$15</v>
      </c>
      <c r="BG559" s="186" t="str">
        <f t="shared" si="557"/>
        <v>BG$15</v>
      </c>
      <c r="BH559" s="186" t="str">
        <f t="shared" si="557"/>
        <v>BH$15</v>
      </c>
      <c r="BI559" s="186" t="str">
        <f t="shared" si="557"/>
        <v>BI$15</v>
      </c>
      <c r="BJ559" s="186" t="str">
        <f t="shared" si="557"/>
        <v>BJ$15</v>
      </c>
      <c r="BK559" s="186" t="str">
        <f t="shared" si="557"/>
        <v>BK$15</v>
      </c>
      <c r="BL559" s="186" t="str">
        <f t="shared" si="557"/>
        <v>BL$15</v>
      </c>
      <c r="BM559" s="186" t="str">
        <f t="shared" si="557"/>
        <v>BM$15</v>
      </c>
      <c r="BN559" s="186" t="str">
        <f t="shared" si="557"/>
        <v>BN$15</v>
      </c>
      <c r="BO559" s="186" t="str">
        <f t="shared" si="557"/>
        <v>BO$15</v>
      </c>
      <c r="BP559" s="186" t="str">
        <f t="shared" si="557"/>
        <v>BP$15</v>
      </c>
      <c r="BQ559" s="186" t="str">
        <f t="shared" si="557"/>
        <v>BQ$15</v>
      </c>
      <c r="BR559" s="186" t="str">
        <f t="shared" si="557"/>
        <v>BR$15</v>
      </c>
      <c r="BS559" s="186" t="str">
        <f t="shared" si="557"/>
        <v>BS$15</v>
      </c>
      <c r="BT559" s="186" t="str">
        <f t="shared" si="557"/>
        <v>BT$15</v>
      </c>
      <c r="BU559" s="186" t="str">
        <f t="shared" si="557"/>
        <v>BU$15</v>
      </c>
      <c r="BV559" s="186" t="str">
        <f t="shared" si="557"/>
        <v>BV$15</v>
      </c>
      <c r="BW559" s="186" t="str">
        <f t="shared" si="557"/>
        <v>BW$15</v>
      </c>
      <c r="BX559" s="186" t="str">
        <f t="shared" si="557"/>
        <v>BX$15</v>
      </c>
      <c r="BY559" s="186" t="str">
        <f t="shared" si="557"/>
        <v>BY$15</v>
      </c>
      <c r="BZ559" s="186" t="str">
        <f t="shared" si="557"/>
        <v>BZ$15</v>
      </c>
      <c r="CA559" s="186" t="str">
        <f t="shared" si="557"/>
        <v>CA$15</v>
      </c>
      <c r="CB559" s="186" t="str">
        <f t="shared" si="557"/>
        <v>CB$15</v>
      </c>
      <c r="CC559" s="186" t="str">
        <f t="shared" si="557"/>
        <v>CC$15</v>
      </c>
      <c r="CD559" s="186" t="str">
        <f t="shared" si="557"/>
        <v>CD$15</v>
      </c>
      <c r="CE559" s="186" t="str">
        <f t="shared" ref="CE559:CL559" si="558">CE$19</f>
        <v>CE$15</v>
      </c>
      <c r="CF559" s="186" t="str">
        <f t="shared" si="558"/>
        <v>CF$15</v>
      </c>
      <c r="CG559" s="186" t="str">
        <f t="shared" si="558"/>
        <v>CG$15</v>
      </c>
      <c r="CH559" s="186" t="str">
        <f t="shared" si="558"/>
        <v>CH$15</v>
      </c>
      <c r="CI559" s="186" t="str">
        <f t="shared" si="558"/>
        <v>CI$15</v>
      </c>
      <c r="CJ559" s="186" t="str">
        <f t="shared" si="558"/>
        <v>CJ$15</v>
      </c>
      <c r="CK559" s="186" t="str">
        <f t="shared" si="558"/>
        <v>CK$15</v>
      </c>
      <c r="CL559" s="186" t="str">
        <f t="shared" si="558"/>
        <v>CL$15</v>
      </c>
    </row>
    <row r="560" spans="2:90" x14ac:dyDescent="0.4">
      <c r="B560" s="70" t="s">
        <v>769</v>
      </c>
      <c r="C560" s="31"/>
      <c r="D560" t="s">
        <v>336</v>
      </c>
      <c r="E560" s="8" t="str">
        <f t="shared" ref="E560:E565" si="559">ROW()&amp;" "&amp;D560</f>
        <v>560 ADREV-PV</v>
      </c>
      <c r="F560" t="s">
        <v>327</v>
      </c>
      <c r="G560" s="31" t="s">
        <v>81</v>
      </c>
      <c r="H560" s="48"/>
      <c r="I560" s="285"/>
      <c r="J560" s="285"/>
      <c r="K560" s="48"/>
      <c r="L560" s="48"/>
      <c r="M560" s="48"/>
      <c r="N560" s="48"/>
      <c r="O560" s="48"/>
      <c r="P560" s="48"/>
      <c r="R560" s="70"/>
      <c r="S560" s="286"/>
      <c r="T560" s="286"/>
      <c r="U560" s="286"/>
      <c r="V560" s="286"/>
      <c r="W560" s="286"/>
      <c r="X560" s="286"/>
      <c r="Y560" s="286"/>
      <c r="Z560" s="286"/>
      <c r="AA560" s="286"/>
      <c r="AB560" s="286"/>
      <c r="AC560" s="286"/>
      <c r="AD560" s="286"/>
      <c r="AE560" s="286"/>
      <c r="AF560" s="286"/>
      <c r="AG560" s="286"/>
      <c r="AH560" s="286"/>
      <c r="AI560" s="286"/>
      <c r="AJ560" s="286"/>
      <c r="AK560" s="286"/>
      <c r="AL560" s="286"/>
      <c r="AM560" s="286"/>
      <c r="AN560" s="286"/>
      <c r="AO560" s="286"/>
      <c r="AP560" s="286"/>
      <c r="AQ560" s="286"/>
      <c r="AR560" s="286"/>
      <c r="AS560" s="286"/>
      <c r="AT560" s="286"/>
      <c r="AU560" s="286"/>
      <c r="AV560" s="286"/>
      <c r="AW560" s="286"/>
      <c r="AX560" s="286"/>
      <c r="AY560" s="286"/>
      <c r="AZ560" s="286"/>
      <c r="BA560" s="286"/>
      <c r="BB560" s="286"/>
      <c r="BC560" s="286"/>
      <c r="BD560" s="286"/>
      <c r="BE560" s="286"/>
      <c r="BF560" s="286"/>
      <c r="BG560" s="286"/>
      <c r="BH560" s="286"/>
      <c r="BI560" s="286"/>
      <c r="BJ560" s="286"/>
      <c r="BK560" s="286"/>
      <c r="BL560" s="286"/>
      <c r="BM560" s="286"/>
      <c r="BN560" s="286"/>
      <c r="BO560" s="286"/>
      <c r="BP560" s="286"/>
      <c r="BQ560" s="286"/>
      <c r="BR560" s="286"/>
      <c r="BS560" s="286"/>
      <c r="BT560" s="286"/>
      <c r="BU560" s="286"/>
      <c r="BV560" s="286"/>
      <c r="BW560" s="286"/>
      <c r="BX560" s="286"/>
      <c r="BY560" s="286"/>
      <c r="BZ560" s="286"/>
      <c r="CA560" s="286"/>
      <c r="CB560" s="286"/>
      <c r="CC560" s="286"/>
      <c r="CD560" s="286"/>
      <c r="CE560" s="286"/>
      <c r="CF560" s="286"/>
      <c r="CG560" s="286"/>
      <c r="CH560" s="286"/>
      <c r="CI560" s="286"/>
      <c r="CJ560" s="286"/>
      <c r="CK560" s="286"/>
      <c r="CL560" s="286"/>
    </row>
    <row r="561" spans="2:90" x14ac:dyDescent="0.4">
      <c r="B561" s="141" t="s">
        <v>172</v>
      </c>
      <c r="D561" t="s">
        <v>336</v>
      </c>
      <c r="E561" s="8" t="str">
        <f t="shared" si="559"/>
        <v>561 ADREV-PV</v>
      </c>
      <c r="F561" t="s">
        <v>468</v>
      </c>
      <c r="G561" t="s">
        <v>332</v>
      </c>
      <c r="I561"/>
      <c r="J561"/>
      <c r="K561" s="15"/>
      <c r="L561" s="15"/>
      <c r="M561" s="15"/>
      <c r="N561" s="15"/>
      <c r="O561" s="15"/>
      <c r="P561" s="15"/>
      <c r="R561"/>
      <c r="S561" s="142"/>
      <c r="T561" s="142"/>
      <c r="U561" s="142"/>
      <c r="V561" s="142"/>
      <c r="W561" s="142"/>
      <c r="X561" s="142"/>
      <c r="Y561" s="142"/>
      <c r="Z561" s="142"/>
      <c r="AA561" s="142"/>
      <c r="AB561" s="142"/>
      <c r="AC561" s="142"/>
      <c r="AD561" s="142"/>
      <c r="AE561" s="142"/>
      <c r="AF561" s="142"/>
      <c r="AG561" s="142"/>
      <c r="AH561" s="142"/>
      <c r="AI561" s="142"/>
      <c r="AJ561" s="142"/>
      <c r="AK561" s="142"/>
      <c r="AL561" s="142"/>
      <c r="AM561" s="142"/>
      <c r="AN561" s="142"/>
      <c r="AO561" s="142"/>
      <c r="AP561" s="142"/>
      <c r="AQ561" s="142"/>
      <c r="AR561" s="142"/>
      <c r="AS561" s="142"/>
      <c r="AT561" s="142"/>
      <c r="AU561" s="142"/>
      <c r="AV561" s="142"/>
      <c r="AW561" s="142"/>
      <c r="AX561" s="142"/>
      <c r="AY561" s="142"/>
      <c r="AZ561" s="142"/>
      <c r="BA561" s="142"/>
      <c r="BB561" s="142"/>
      <c r="BC561" s="142"/>
      <c r="BD561" s="142"/>
      <c r="BE561" s="142"/>
      <c r="BF561" s="142"/>
      <c r="BG561" s="142"/>
      <c r="BH561" s="142"/>
      <c r="BI561" s="142"/>
      <c r="BJ561" s="142"/>
      <c r="BK561" s="142"/>
      <c r="BL561" s="142"/>
      <c r="BM561" s="142"/>
      <c r="BN561" s="142"/>
      <c r="BO561" s="142"/>
      <c r="BP561" s="142"/>
      <c r="BQ561" s="142"/>
      <c r="BR561" s="142"/>
      <c r="BS561" s="142"/>
      <c r="BT561" s="142"/>
      <c r="BU561" s="142"/>
      <c r="BV561" s="142"/>
      <c r="BW561" s="142"/>
      <c r="BX561" s="142"/>
      <c r="BY561" s="142"/>
      <c r="BZ561" s="142"/>
      <c r="CA561" s="142"/>
      <c r="CB561" s="142"/>
      <c r="CC561" s="142"/>
      <c r="CD561" s="142"/>
      <c r="CE561" s="142"/>
      <c r="CF561" s="142"/>
      <c r="CG561" s="142"/>
      <c r="CH561" s="142"/>
      <c r="CI561" s="142"/>
      <c r="CJ561" s="142"/>
      <c r="CK561" s="142"/>
      <c r="CL561" s="142"/>
    </row>
    <row r="562" spans="2:90" x14ac:dyDescent="0.4">
      <c r="B562" s="141" t="s">
        <v>173</v>
      </c>
      <c r="D562" t="s">
        <v>336</v>
      </c>
      <c r="E562" s="8" t="str">
        <f t="shared" si="559"/>
        <v>562 ADREV-PV</v>
      </c>
      <c r="G562" t="str">
        <f>E562</f>
        <v>562 ADREV-PV</v>
      </c>
      <c r="H562" s="12"/>
      <c r="I562" s="60"/>
      <c r="J562" s="60"/>
      <c r="K562" s="117">
        <v>0.1</v>
      </c>
      <c r="L562" s="117">
        <v>0.1</v>
      </c>
      <c r="M562" s="117">
        <v>0.1</v>
      </c>
      <c r="N562" s="117">
        <v>0.1</v>
      </c>
      <c r="O562" s="117">
        <v>0.1</v>
      </c>
      <c r="P562" s="117">
        <v>0.1</v>
      </c>
      <c r="R562" s="118"/>
      <c r="S562" s="148" cm="1">
        <f t="array" ref="S562">INDEX($K:$P,ROW(),MATCH(S$3,$K$2:$P$2,0))</f>
        <v>0.1</v>
      </c>
      <c r="T562" s="148" cm="1">
        <f t="array" ref="T562">INDEX($K:$P,ROW(),MATCH(T$3,$K$2:$P$2,0))</f>
        <v>0.1</v>
      </c>
      <c r="U562" s="148" cm="1">
        <f t="array" ref="U562">INDEX($K:$P,ROW(),MATCH(U$3,$K$2:$P$2,0))</f>
        <v>0.1</v>
      </c>
      <c r="V562" s="148" cm="1">
        <f t="array" ref="V562">INDEX($K:$P,ROW(),MATCH(V$3,$K$2:$P$2,0))</f>
        <v>0.1</v>
      </c>
      <c r="W562" s="148" cm="1">
        <f t="array" ref="W562">INDEX($K:$P,ROW(),MATCH(W$3,$K$2:$P$2,0))</f>
        <v>0.1</v>
      </c>
      <c r="X562" s="148" cm="1">
        <f t="array" ref="X562">INDEX($K:$P,ROW(),MATCH(X$3,$K$2:$P$2,0))</f>
        <v>0.1</v>
      </c>
      <c r="Y562" s="148" cm="1">
        <f t="array" ref="Y562">INDEX($K:$P,ROW(),MATCH(Y$3,$K$2:$P$2,0))</f>
        <v>0.1</v>
      </c>
      <c r="Z562" s="148" cm="1">
        <f t="array" ref="Z562">INDEX($K:$P,ROW(),MATCH(Z$3,$K$2:$P$2,0))</f>
        <v>0.1</v>
      </c>
      <c r="AA562" s="148" cm="1">
        <f t="array" ref="AA562">INDEX($K:$P,ROW(),MATCH(AA$3,$K$2:$P$2,0))</f>
        <v>0.1</v>
      </c>
      <c r="AB562" s="148" cm="1">
        <f t="array" ref="AB562">INDEX($K:$P,ROW(),MATCH(AB$3,$K$2:$P$2,0))</f>
        <v>0.1</v>
      </c>
      <c r="AC562" s="148" cm="1">
        <f t="array" ref="AC562">INDEX($K:$P,ROW(),MATCH(AC$3,$K$2:$P$2,0))</f>
        <v>0.1</v>
      </c>
      <c r="AD562" s="148" cm="1">
        <f t="array" ref="AD562">INDEX($K:$P,ROW(),MATCH(AD$3,$K$2:$P$2,0))</f>
        <v>0.1</v>
      </c>
      <c r="AE562" s="148" cm="1">
        <f t="array" ref="AE562">INDEX($K:$P,ROW(),MATCH(AE$3,$K$2:$P$2,0))</f>
        <v>0.1</v>
      </c>
      <c r="AF562" s="148" cm="1">
        <f t="array" ref="AF562">INDEX($K:$P,ROW(),MATCH(AF$3,$K$2:$P$2,0))</f>
        <v>0.1</v>
      </c>
      <c r="AG562" s="148" cm="1">
        <f t="array" ref="AG562">INDEX($K:$P,ROW(),MATCH(AG$3,$K$2:$P$2,0))</f>
        <v>0.1</v>
      </c>
      <c r="AH562" s="148" cm="1">
        <f t="array" ref="AH562">INDEX($K:$P,ROW(),MATCH(AH$3,$K$2:$P$2,0))</f>
        <v>0.1</v>
      </c>
      <c r="AI562" s="148" cm="1">
        <f t="array" ref="AI562">INDEX($K:$P,ROW(),MATCH(AI$3,$K$2:$P$2,0))</f>
        <v>0.1</v>
      </c>
      <c r="AJ562" s="148" cm="1">
        <f t="array" ref="AJ562">INDEX($K:$P,ROW(),MATCH(AJ$3,$K$2:$P$2,0))</f>
        <v>0.1</v>
      </c>
      <c r="AK562" s="148" cm="1">
        <f t="array" ref="AK562">INDEX($K:$P,ROW(),MATCH(AK$3,$K$2:$P$2,0))</f>
        <v>0.1</v>
      </c>
      <c r="AL562" s="148" cm="1">
        <f t="array" ref="AL562">INDEX($K:$P,ROW(),MATCH(AL$3,$K$2:$P$2,0))</f>
        <v>0.1</v>
      </c>
      <c r="AM562" s="148" cm="1">
        <f t="array" ref="AM562">INDEX($K:$P,ROW(),MATCH(AM$3,$K$2:$P$2,0))</f>
        <v>0.1</v>
      </c>
      <c r="AN562" s="148" cm="1">
        <f t="array" ref="AN562">INDEX($K:$P,ROW(),MATCH(AN$3,$K$2:$P$2,0))</f>
        <v>0.1</v>
      </c>
      <c r="AO562" s="148" cm="1">
        <f t="array" ref="AO562">INDEX($K:$P,ROW(),MATCH(AO$3,$K$2:$P$2,0))</f>
        <v>0.1</v>
      </c>
      <c r="AP562" s="148" cm="1">
        <f t="array" ref="AP562">INDEX($K:$P,ROW(),MATCH(AP$3,$K$2:$P$2,0))</f>
        <v>0.1</v>
      </c>
      <c r="AQ562" s="148" cm="1">
        <f t="array" ref="AQ562">INDEX($K:$P,ROW(),MATCH(AQ$3,$K$2:$P$2,0))</f>
        <v>0.1</v>
      </c>
      <c r="AR562" s="148" cm="1">
        <f t="array" ref="AR562">INDEX($K:$P,ROW(),MATCH(AR$3,$K$2:$P$2,0))</f>
        <v>0.1</v>
      </c>
      <c r="AS562" s="148" cm="1">
        <f t="array" ref="AS562">INDEX($K:$P,ROW(),MATCH(AS$3,$K$2:$P$2,0))</f>
        <v>0.1</v>
      </c>
      <c r="AT562" s="148" cm="1">
        <f t="array" ref="AT562">INDEX($K:$P,ROW(),MATCH(AT$3,$K$2:$P$2,0))</f>
        <v>0.1</v>
      </c>
      <c r="AU562" s="148" cm="1">
        <f t="array" ref="AU562">INDEX($K:$P,ROW(),MATCH(AU$3,$K$2:$P$2,0))</f>
        <v>0.1</v>
      </c>
      <c r="AV562" s="148" cm="1">
        <f t="array" ref="AV562">INDEX($K:$P,ROW(),MATCH(AV$3,$K$2:$P$2,0))</f>
        <v>0.1</v>
      </c>
      <c r="AW562" s="148" cm="1">
        <f t="array" ref="AW562">INDEX($K:$P,ROW(),MATCH(AW$3,$K$2:$P$2,0))</f>
        <v>0.1</v>
      </c>
      <c r="AX562" s="148" cm="1">
        <f t="array" ref="AX562">INDEX($K:$P,ROW(),MATCH(AX$3,$K$2:$P$2,0))</f>
        <v>0.1</v>
      </c>
      <c r="AY562" s="148" cm="1">
        <f t="array" ref="AY562">INDEX($K:$P,ROW(),MATCH(AY$3,$K$2:$P$2,0))</f>
        <v>0.1</v>
      </c>
      <c r="AZ562" s="148" cm="1">
        <f t="array" ref="AZ562">INDEX($K:$P,ROW(),MATCH(AZ$3,$K$2:$P$2,0))</f>
        <v>0.1</v>
      </c>
      <c r="BA562" s="148" cm="1">
        <f t="array" ref="BA562">INDEX($K:$P,ROW(),MATCH(BA$3,$K$2:$P$2,0))</f>
        <v>0.1</v>
      </c>
      <c r="BB562" s="148" cm="1">
        <f t="array" ref="BB562">INDEX($K:$P,ROW(),MATCH(BB$3,$K$2:$P$2,0))</f>
        <v>0.1</v>
      </c>
      <c r="BC562" s="148" cm="1">
        <f t="array" ref="BC562">INDEX($K:$P,ROW(),MATCH(BC$3,$K$2:$P$2,0))</f>
        <v>0.1</v>
      </c>
      <c r="BD562" s="148" cm="1">
        <f t="array" ref="BD562">INDEX($K:$P,ROW(),MATCH(BD$3,$K$2:$P$2,0))</f>
        <v>0.1</v>
      </c>
      <c r="BE562" s="148" cm="1">
        <f t="array" ref="BE562">INDEX($K:$P,ROW(),MATCH(BE$3,$K$2:$P$2,0))</f>
        <v>0.1</v>
      </c>
      <c r="BF562" s="148" cm="1">
        <f t="array" ref="BF562">INDEX($K:$P,ROW(),MATCH(BF$3,$K$2:$P$2,0))</f>
        <v>0.1</v>
      </c>
      <c r="BG562" s="148" cm="1">
        <f t="array" ref="BG562">INDEX($K:$P,ROW(),MATCH(BG$3,$K$2:$P$2,0))</f>
        <v>0.1</v>
      </c>
      <c r="BH562" s="148" cm="1">
        <f t="array" ref="BH562">INDEX($K:$P,ROW(),MATCH(BH$3,$K$2:$P$2,0))</f>
        <v>0.1</v>
      </c>
      <c r="BI562" s="148" cm="1">
        <f t="array" ref="BI562">INDEX($K:$P,ROW(),MATCH(BI$3,$K$2:$P$2,0))</f>
        <v>0.1</v>
      </c>
      <c r="BJ562" s="148" cm="1">
        <f t="array" ref="BJ562">INDEX($K:$P,ROW(),MATCH(BJ$3,$K$2:$P$2,0))</f>
        <v>0.1</v>
      </c>
      <c r="BK562" s="148" cm="1">
        <f t="array" ref="BK562">INDEX($K:$P,ROW(),MATCH(BK$3,$K$2:$P$2,0))</f>
        <v>0.1</v>
      </c>
      <c r="BL562" s="148" cm="1">
        <f t="array" ref="BL562">INDEX($K:$P,ROW(),MATCH(BL$3,$K$2:$P$2,0))</f>
        <v>0.1</v>
      </c>
      <c r="BM562" s="148" cm="1">
        <f t="array" ref="BM562">INDEX($K:$P,ROW(),MATCH(BM$3,$K$2:$P$2,0))</f>
        <v>0.1</v>
      </c>
      <c r="BN562" s="148" cm="1">
        <f t="array" ref="BN562">INDEX($K:$P,ROW(),MATCH(BN$3,$K$2:$P$2,0))</f>
        <v>0.1</v>
      </c>
      <c r="BO562" s="148" cm="1">
        <f t="array" ref="BO562">INDEX($K:$P,ROW(),MATCH(BO$3,$K$2:$P$2,0))</f>
        <v>0.1</v>
      </c>
      <c r="BP562" s="148" cm="1">
        <f t="array" ref="BP562">INDEX($K:$P,ROW(),MATCH(BP$3,$K$2:$P$2,0))</f>
        <v>0.1</v>
      </c>
      <c r="BQ562" s="148" cm="1">
        <f t="array" ref="BQ562">INDEX($K:$P,ROW(),MATCH(BQ$3,$K$2:$P$2,0))</f>
        <v>0.1</v>
      </c>
      <c r="BR562" s="148" cm="1">
        <f t="array" ref="BR562">INDEX($K:$P,ROW(),MATCH(BR$3,$K$2:$P$2,0))</f>
        <v>0.1</v>
      </c>
      <c r="BS562" s="148" cm="1">
        <f t="array" ref="BS562">INDEX($K:$P,ROW(),MATCH(BS$3,$K$2:$P$2,0))</f>
        <v>0.1</v>
      </c>
      <c r="BT562" s="148" cm="1">
        <f t="array" ref="BT562">INDEX($K:$P,ROW(),MATCH(BT$3,$K$2:$P$2,0))</f>
        <v>0.1</v>
      </c>
      <c r="BU562" s="148" cm="1">
        <f t="array" ref="BU562">INDEX($K:$P,ROW(),MATCH(BU$3,$K$2:$P$2,0))</f>
        <v>0.1</v>
      </c>
      <c r="BV562" s="148" cm="1">
        <f t="array" ref="BV562">INDEX($K:$P,ROW(),MATCH(BV$3,$K$2:$P$2,0))</f>
        <v>0.1</v>
      </c>
      <c r="BW562" s="148" cm="1">
        <f t="array" ref="BW562">INDEX($K:$P,ROW(),MATCH(BW$3,$K$2:$P$2,0))</f>
        <v>0.1</v>
      </c>
      <c r="BX562" s="148" cm="1">
        <f t="array" ref="BX562">INDEX($K:$P,ROW(),MATCH(BX$3,$K$2:$P$2,0))</f>
        <v>0.1</v>
      </c>
      <c r="BY562" s="148" cm="1">
        <f t="array" ref="BY562">INDEX($K:$P,ROW(),MATCH(BY$3,$K$2:$P$2,0))</f>
        <v>0.1</v>
      </c>
      <c r="BZ562" s="148" cm="1">
        <f t="array" ref="BZ562">INDEX($K:$P,ROW(),MATCH(BZ$3,$K$2:$P$2,0))</f>
        <v>0.1</v>
      </c>
      <c r="CA562" s="148" cm="1">
        <f t="array" ref="CA562">INDEX($K:$P,ROW(),MATCH(CA$3,$K$2:$P$2,0))</f>
        <v>0.1</v>
      </c>
      <c r="CB562" s="148" cm="1">
        <f t="array" ref="CB562">INDEX($K:$P,ROW(),MATCH(CB$3,$K$2:$P$2,0))</f>
        <v>0.1</v>
      </c>
      <c r="CC562" s="148" cm="1">
        <f t="array" ref="CC562">INDEX($K:$P,ROW(),MATCH(CC$3,$K$2:$P$2,0))</f>
        <v>0.1</v>
      </c>
      <c r="CD562" s="148" cm="1">
        <f t="array" ref="CD562">INDEX($K:$P,ROW(),MATCH(CD$3,$K$2:$P$2,0))</f>
        <v>0.1</v>
      </c>
      <c r="CE562" s="148" cm="1">
        <f t="array" ref="CE562">INDEX($K:$P,ROW(),MATCH(CE$3,$K$2:$P$2,0))</f>
        <v>0.1</v>
      </c>
      <c r="CF562" s="148" cm="1">
        <f t="array" ref="CF562">INDEX($K:$P,ROW(),MATCH(CF$3,$K$2:$P$2,0))</f>
        <v>0.1</v>
      </c>
      <c r="CG562" s="148" cm="1">
        <f t="array" ref="CG562">INDEX($K:$P,ROW(),MATCH(CG$3,$K$2:$P$2,0))</f>
        <v>0.1</v>
      </c>
      <c r="CH562" s="148" cm="1">
        <f t="array" ref="CH562">INDEX($K:$P,ROW(),MATCH(CH$3,$K$2:$P$2,0))</f>
        <v>0.1</v>
      </c>
      <c r="CI562" s="148" cm="1">
        <f t="array" ref="CI562">INDEX($K:$P,ROW(),MATCH(CI$3,$K$2:$P$2,0))</f>
        <v>0.1</v>
      </c>
      <c r="CJ562" s="148" cm="1">
        <f t="array" ref="CJ562">INDEX($K:$P,ROW(),MATCH(CJ$3,$K$2:$P$2,0))</f>
        <v>0.1</v>
      </c>
      <c r="CK562" s="148" cm="1">
        <f t="array" ref="CK562">INDEX($K:$P,ROW(),MATCH(CK$3,$K$2:$P$2,0))</f>
        <v>0.1</v>
      </c>
      <c r="CL562" s="148" cm="1">
        <f t="array" ref="CL562">INDEX($K:$P,ROW(),MATCH(CL$3,$K$2:$P$2,0))</f>
        <v>0.1</v>
      </c>
    </row>
    <row r="563" spans="2:90" x14ac:dyDescent="0.4">
      <c r="B563" s="123" t="e">
        <f>"Revenue - "&amp;B565</f>
        <v>#REF!</v>
      </c>
      <c r="C563" t="s">
        <v>198</v>
      </c>
      <c r="D563" t="s">
        <v>336</v>
      </c>
      <c r="E563" s="8" t="str">
        <f t="shared" si="559"/>
        <v>563 ADREV-PV</v>
      </c>
      <c r="H563" s="27"/>
      <c r="I563" s="78"/>
      <c r="J563" s="78"/>
      <c r="K563" s="115">
        <f t="shared" ref="K563:P563" ca="1" si="560">SUMIF($3:$3,K$2,563:563)</f>
        <v>6000</v>
      </c>
      <c r="L563" s="115">
        <f t="shared" ca="1" si="560"/>
        <v>6000</v>
      </c>
      <c r="M563" s="115">
        <f t="shared" ca="1" si="560"/>
        <v>6000</v>
      </c>
      <c r="N563" s="115">
        <f t="shared" ca="1" si="560"/>
        <v>6000</v>
      </c>
      <c r="O563" s="115">
        <f t="shared" ca="1" si="560"/>
        <v>6000</v>
      </c>
      <c r="P563" s="115">
        <f t="shared" ca="1" si="560"/>
        <v>6000</v>
      </c>
      <c r="R563" s="115"/>
      <c r="S563" s="144" cm="1">
        <f t="array" aca="1" ref="S563" ca="1">S562*INDIRECT(S555)</f>
        <v>500</v>
      </c>
      <c r="T563" s="144" cm="1">
        <f t="array" aca="1" ref="T563" ca="1">T562*INDIRECT(T555)</f>
        <v>500</v>
      </c>
      <c r="U563" s="144" cm="1">
        <f t="array" aca="1" ref="U563" ca="1">U562*INDIRECT(U555)</f>
        <v>500</v>
      </c>
      <c r="V563" s="144" cm="1">
        <f t="array" aca="1" ref="V563" ca="1">V562*INDIRECT(V555)</f>
        <v>500</v>
      </c>
      <c r="W563" s="144" cm="1">
        <f t="array" aca="1" ref="W563" ca="1">W562*INDIRECT(W555)</f>
        <v>500</v>
      </c>
      <c r="X563" s="144" cm="1">
        <f t="array" aca="1" ref="X563" ca="1">X562*INDIRECT(X555)</f>
        <v>500</v>
      </c>
      <c r="Y563" s="144" cm="1">
        <f t="array" aca="1" ref="Y563" ca="1">Y562*INDIRECT(Y555)</f>
        <v>500</v>
      </c>
      <c r="Z563" s="144" cm="1">
        <f t="array" aca="1" ref="Z563" ca="1">Z562*INDIRECT(Z555)</f>
        <v>500</v>
      </c>
      <c r="AA563" s="144" cm="1">
        <f t="array" aca="1" ref="AA563" ca="1">AA562*INDIRECT(AA555)</f>
        <v>500</v>
      </c>
      <c r="AB563" s="144" cm="1">
        <f t="array" aca="1" ref="AB563" ca="1">AB562*INDIRECT(AB555)</f>
        <v>500</v>
      </c>
      <c r="AC563" s="144" cm="1">
        <f t="array" aca="1" ref="AC563" ca="1">AC562*INDIRECT(AC555)</f>
        <v>500</v>
      </c>
      <c r="AD563" s="144" cm="1">
        <f t="array" aca="1" ref="AD563" ca="1">AD562*INDIRECT(AD555)</f>
        <v>500</v>
      </c>
      <c r="AE563" s="144" cm="1">
        <f t="array" aca="1" ref="AE563" ca="1">AE562*INDIRECT(AE555)</f>
        <v>500</v>
      </c>
      <c r="AF563" s="144" cm="1">
        <f t="array" aca="1" ref="AF563" ca="1">AF562*INDIRECT(AF555)</f>
        <v>500</v>
      </c>
      <c r="AG563" s="144" cm="1">
        <f t="array" aca="1" ref="AG563" ca="1">AG562*INDIRECT(AG555)</f>
        <v>500</v>
      </c>
      <c r="AH563" s="144" cm="1">
        <f t="array" aca="1" ref="AH563" ca="1">AH562*INDIRECT(AH555)</f>
        <v>500</v>
      </c>
      <c r="AI563" s="144" cm="1">
        <f t="array" aca="1" ref="AI563" ca="1">AI562*INDIRECT(AI555)</f>
        <v>500</v>
      </c>
      <c r="AJ563" s="144" cm="1">
        <f t="array" aca="1" ref="AJ563" ca="1">AJ562*INDIRECT(AJ555)</f>
        <v>500</v>
      </c>
      <c r="AK563" s="144" cm="1">
        <f t="array" aca="1" ref="AK563" ca="1">AK562*INDIRECT(AK555)</f>
        <v>500</v>
      </c>
      <c r="AL563" s="144" cm="1">
        <f t="array" aca="1" ref="AL563" ca="1">AL562*INDIRECT(AL555)</f>
        <v>500</v>
      </c>
      <c r="AM563" s="144" cm="1">
        <f t="array" aca="1" ref="AM563" ca="1">AM562*INDIRECT(AM555)</f>
        <v>500</v>
      </c>
      <c r="AN563" s="144" cm="1">
        <f t="array" aca="1" ref="AN563" ca="1">AN562*INDIRECT(AN555)</f>
        <v>500</v>
      </c>
      <c r="AO563" s="144" cm="1">
        <f t="array" aca="1" ref="AO563" ca="1">AO562*INDIRECT(AO555)</f>
        <v>500</v>
      </c>
      <c r="AP563" s="144" cm="1">
        <f t="array" aca="1" ref="AP563" ca="1">AP562*INDIRECT(AP555)</f>
        <v>500</v>
      </c>
      <c r="AQ563" s="144" cm="1">
        <f t="array" aca="1" ref="AQ563" ca="1">AQ562*INDIRECT(AQ555)</f>
        <v>500</v>
      </c>
      <c r="AR563" s="144" cm="1">
        <f t="array" aca="1" ref="AR563" ca="1">AR562*INDIRECT(AR555)</f>
        <v>500</v>
      </c>
      <c r="AS563" s="144" cm="1">
        <f t="array" aca="1" ref="AS563" ca="1">AS562*INDIRECT(AS555)</f>
        <v>500</v>
      </c>
      <c r="AT563" s="144" cm="1">
        <f t="array" aca="1" ref="AT563" ca="1">AT562*INDIRECT(AT555)</f>
        <v>500</v>
      </c>
      <c r="AU563" s="144" cm="1">
        <f t="array" aca="1" ref="AU563" ca="1">AU562*INDIRECT(AU555)</f>
        <v>500</v>
      </c>
      <c r="AV563" s="144" cm="1">
        <f t="array" aca="1" ref="AV563" ca="1">AV562*INDIRECT(AV555)</f>
        <v>500</v>
      </c>
      <c r="AW563" s="144" cm="1">
        <f t="array" aca="1" ref="AW563" ca="1">AW562*INDIRECT(AW555)</f>
        <v>500</v>
      </c>
      <c r="AX563" s="144" cm="1">
        <f t="array" aca="1" ref="AX563" ca="1">AX562*INDIRECT(AX555)</f>
        <v>500</v>
      </c>
      <c r="AY563" s="144" cm="1">
        <f t="array" aca="1" ref="AY563" ca="1">AY562*INDIRECT(AY555)</f>
        <v>500</v>
      </c>
      <c r="AZ563" s="144" cm="1">
        <f t="array" aca="1" ref="AZ563" ca="1">AZ562*INDIRECT(AZ555)</f>
        <v>500</v>
      </c>
      <c r="BA563" s="144" cm="1">
        <f t="array" aca="1" ref="BA563" ca="1">BA562*INDIRECT(BA555)</f>
        <v>500</v>
      </c>
      <c r="BB563" s="144" cm="1">
        <f t="array" aca="1" ref="BB563" ca="1">BB562*INDIRECT(BB555)</f>
        <v>500</v>
      </c>
      <c r="BC563" s="144" cm="1">
        <f t="array" aca="1" ref="BC563" ca="1">BC562*INDIRECT(BC555)</f>
        <v>500</v>
      </c>
      <c r="BD563" s="144" cm="1">
        <f t="array" aca="1" ref="BD563" ca="1">BD562*INDIRECT(BD555)</f>
        <v>500</v>
      </c>
      <c r="BE563" s="144" cm="1">
        <f t="array" aca="1" ref="BE563" ca="1">BE562*INDIRECT(BE555)</f>
        <v>500</v>
      </c>
      <c r="BF563" s="144" cm="1">
        <f t="array" aca="1" ref="BF563" ca="1">BF562*INDIRECT(BF555)</f>
        <v>500</v>
      </c>
      <c r="BG563" s="144" cm="1">
        <f t="array" aca="1" ref="BG563" ca="1">BG562*INDIRECT(BG555)</f>
        <v>500</v>
      </c>
      <c r="BH563" s="144" cm="1">
        <f t="array" aca="1" ref="BH563" ca="1">BH562*INDIRECT(BH555)</f>
        <v>500</v>
      </c>
      <c r="BI563" s="144" cm="1">
        <f t="array" aca="1" ref="BI563" ca="1">BI562*INDIRECT(BI555)</f>
        <v>500</v>
      </c>
      <c r="BJ563" s="144" cm="1">
        <f t="array" aca="1" ref="BJ563" ca="1">BJ562*INDIRECT(BJ555)</f>
        <v>500</v>
      </c>
      <c r="BK563" s="144" cm="1">
        <f t="array" aca="1" ref="BK563" ca="1">BK562*INDIRECT(BK555)</f>
        <v>500</v>
      </c>
      <c r="BL563" s="144" cm="1">
        <f t="array" aca="1" ref="BL563" ca="1">BL562*INDIRECT(BL555)</f>
        <v>500</v>
      </c>
      <c r="BM563" s="144" cm="1">
        <f t="array" aca="1" ref="BM563" ca="1">BM562*INDIRECT(BM555)</f>
        <v>500</v>
      </c>
      <c r="BN563" s="144" cm="1">
        <f t="array" aca="1" ref="BN563" ca="1">BN562*INDIRECT(BN555)</f>
        <v>500</v>
      </c>
      <c r="BO563" s="144" cm="1">
        <f t="array" aca="1" ref="BO563" ca="1">BO562*INDIRECT(BO555)</f>
        <v>500</v>
      </c>
      <c r="BP563" s="144" cm="1">
        <f t="array" aca="1" ref="BP563" ca="1">BP562*INDIRECT(BP555)</f>
        <v>500</v>
      </c>
      <c r="BQ563" s="144" cm="1">
        <f t="array" aca="1" ref="BQ563" ca="1">BQ562*INDIRECT(BQ555)</f>
        <v>500</v>
      </c>
      <c r="BR563" s="144" cm="1">
        <f t="array" aca="1" ref="BR563" ca="1">BR562*INDIRECT(BR555)</f>
        <v>500</v>
      </c>
      <c r="BS563" s="144" cm="1">
        <f t="array" aca="1" ref="BS563" ca="1">BS562*INDIRECT(BS555)</f>
        <v>500</v>
      </c>
      <c r="BT563" s="144" cm="1">
        <f t="array" aca="1" ref="BT563" ca="1">BT562*INDIRECT(BT555)</f>
        <v>500</v>
      </c>
      <c r="BU563" s="144" cm="1">
        <f t="array" aca="1" ref="BU563" ca="1">BU562*INDIRECT(BU555)</f>
        <v>500</v>
      </c>
      <c r="BV563" s="144" cm="1">
        <f t="array" aca="1" ref="BV563" ca="1">BV562*INDIRECT(BV555)</f>
        <v>500</v>
      </c>
      <c r="BW563" s="144" cm="1">
        <f t="array" aca="1" ref="BW563" ca="1">BW562*INDIRECT(BW555)</f>
        <v>500</v>
      </c>
      <c r="BX563" s="144" cm="1">
        <f t="array" aca="1" ref="BX563" ca="1">BX562*INDIRECT(BX555)</f>
        <v>500</v>
      </c>
      <c r="BY563" s="144" cm="1">
        <f t="array" aca="1" ref="BY563" ca="1">BY562*INDIRECT(BY555)</f>
        <v>500</v>
      </c>
      <c r="BZ563" s="144" cm="1">
        <f t="array" aca="1" ref="BZ563" ca="1">BZ562*INDIRECT(BZ555)</f>
        <v>500</v>
      </c>
      <c r="CA563" s="144" cm="1">
        <f t="array" aca="1" ref="CA563" ca="1">CA562*INDIRECT(CA555)</f>
        <v>500</v>
      </c>
      <c r="CB563" s="144" cm="1">
        <f t="array" aca="1" ref="CB563" ca="1">CB562*INDIRECT(CB555)</f>
        <v>500</v>
      </c>
      <c r="CC563" s="144" cm="1">
        <f t="array" aca="1" ref="CC563" ca="1">CC562*INDIRECT(CC555)</f>
        <v>500</v>
      </c>
      <c r="CD563" s="144" cm="1">
        <f t="array" aca="1" ref="CD563" ca="1">CD562*INDIRECT(CD555)</f>
        <v>500</v>
      </c>
      <c r="CE563" s="144" cm="1">
        <f t="array" aca="1" ref="CE563" ca="1">CE562*INDIRECT(CE555)</f>
        <v>500</v>
      </c>
      <c r="CF563" s="144" cm="1">
        <f t="array" aca="1" ref="CF563" ca="1">CF562*INDIRECT(CF555)</f>
        <v>500</v>
      </c>
      <c r="CG563" s="144" cm="1">
        <f t="array" aca="1" ref="CG563" ca="1">CG562*INDIRECT(CG555)</f>
        <v>500</v>
      </c>
      <c r="CH563" s="144" cm="1">
        <f t="array" aca="1" ref="CH563" ca="1">CH562*INDIRECT(CH555)</f>
        <v>500</v>
      </c>
      <c r="CI563" s="144" cm="1">
        <f t="array" aca="1" ref="CI563" ca="1">CI562*INDIRECT(CI555)</f>
        <v>500</v>
      </c>
      <c r="CJ563" s="144" cm="1">
        <f t="array" aca="1" ref="CJ563" ca="1">CJ562*INDIRECT(CJ555)</f>
        <v>500</v>
      </c>
      <c r="CK563" s="144" cm="1">
        <f t="array" aca="1" ref="CK563" ca="1">CK562*INDIRECT(CK555)</f>
        <v>500</v>
      </c>
      <c r="CL563" s="144" cm="1">
        <f t="array" aca="1" ref="CL563" ca="1">CL562*INDIRECT(CL555)</f>
        <v>500</v>
      </c>
    </row>
    <row r="564" spans="2:90" x14ac:dyDescent="0.4">
      <c r="B564" s="123"/>
      <c r="D564" t="s">
        <v>336</v>
      </c>
      <c r="E564" s="8" t="str">
        <f t="shared" ref="E564" si="561">ROW()&amp;" "&amp;D564</f>
        <v>564 ADREV-PV</v>
      </c>
      <c r="G564" t="s">
        <v>244</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2" t="e">
        <f>#REF!</f>
        <v>#REF!</v>
      </c>
      <c r="D565" t="s">
        <v>336</v>
      </c>
      <c r="E565" s="8" t="str">
        <f t="shared" si="559"/>
        <v>565 ADREV-PV</v>
      </c>
      <c r="G565" t="s">
        <v>332</v>
      </c>
      <c r="H565" s="27"/>
      <c r="I565" s="78"/>
      <c r="J565" s="78"/>
      <c r="K565" s="33"/>
      <c r="L565" s="33"/>
      <c r="M565" s="33"/>
      <c r="N565" s="33"/>
      <c r="O565" s="33"/>
      <c r="P565" s="33"/>
      <c r="R565" s="33"/>
      <c r="S565" s="77"/>
      <c r="T565" s="77"/>
      <c r="U565" s="77"/>
      <c r="V565" s="77"/>
      <c r="W565" s="77"/>
      <c r="X565" s="77"/>
      <c r="Y565" s="77"/>
      <c r="Z565" s="77"/>
      <c r="AA565" s="77"/>
      <c r="AB565" s="77"/>
      <c r="AC565" s="77"/>
      <c r="AD565" s="77"/>
      <c r="AE565" s="77"/>
      <c r="AF565" s="77"/>
      <c r="AG565" s="77"/>
      <c r="AH565" s="77"/>
      <c r="AI565" s="77"/>
      <c r="AJ565" s="77"/>
      <c r="AK565" s="77"/>
      <c r="AL565" s="77"/>
      <c r="AM565" s="77"/>
      <c r="AN565" s="77"/>
      <c r="AO565" s="77"/>
      <c r="AP565" s="77"/>
      <c r="AQ565" s="77"/>
      <c r="AR565" s="77"/>
      <c r="AS565" s="77"/>
      <c r="AT565" s="77"/>
      <c r="AU565" s="77"/>
      <c r="AV565" s="77"/>
      <c r="AW565" s="77"/>
      <c r="AX565" s="77"/>
      <c r="AY565" s="77"/>
      <c r="AZ565" s="77"/>
      <c r="BA565" s="77"/>
      <c r="BB565" s="77"/>
      <c r="BC565" s="77"/>
      <c r="BD565" s="77"/>
      <c r="BE565" s="77"/>
      <c r="BF565" s="77"/>
      <c r="BG565" s="77"/>
      <c r="BH565" s="77"/>
      <c r="BI565" s="77"/>
      <c r="BJ565" s="77"/>
      <c r="BK565" s="77"/>
      <c r="BL565" s="77"/>
      <c r="BM565" s="77"/>
      <c r="BN565" s="77"/>
      <c r="BO565" s="77"/>
      <c r="BP565" s="77"/>
      <c r="BQ565" s="77"/>
      <c r="BR565" s="77"/>
      <c r="BS565" s="77"/>
      <c r="BT565" s="77"/>
      <c r="BU565" s="77"/>
      <c r="BV565" s="77"/>
      <c r="BW565" s="77"/>
      <c r="BX565" s="77"/>
      <c r="BY565" s="77"/>
      <c r="BZ565" s="77"/>
      <c r="CA565" s="77"/>
      <c r="CB565" s="77"/>
      <c r="CC565" s="77"/>
      <c r="CD565" s="77"/>
      <c r="CE565" s="77"/>
      <c r="CF565" s="77"/>
      <c r="CG565" s="77"/>
      <c r="CH565" s="77"/>
      <c r="CI565" s="77"/>
      <c r="CJ565" s="77"/>
      <c r="CK565" s="77"/>
      <c r="CL565" s="77"/>
    </row>
    <row r="566" spans="2:90" x14ac:dyDescent="0.4">
      <c r="B566" s="235" t="str">
        <f>IFERROR(SUBSTITUTE(B560,":",""),"no unit")</f>
        <v>impression</v>
      </c>
      <c r="D566" t="s">
        <v>336</v>
      </c>
      <c r="E566" s="8" t="str">
        <f t="shared" ref="E566:E572" si="562">ROW()&amp;" "&amp;D566</f>
        <v>566 ADREV-PV</v>
      </c>
      <c r="G566" t="s">
        <v>332</v>
      </c>
      <c r="H566" s="27"/>
      <c r="I566" s="78"/>
      <c r="J566" s="78"/>
      <c r="K566" s="33"/>
      <c r="L566" s="33"/>
      <c r="M566" s="33"/>
      <c r="N566" s="33"/>
      <c r="O566" s="33"/>
      <c r="P566" s="33"/>
      <c r="R566" s="33"/>
      <c r="S566" s="77"/>
      <c r="T566" s="77"/>
      <c r="U566" s="77"/>
      <c r="V566" s="77"/>
      <c r="W566" s="77"/>
      <c r="X566" s="77"/>
      <c r="Y566" s="77"/>
      <c r="Z566" s="77"/>
      <c r="AA566" s="77"/>
      <c r="AB566" s="77"/>
      <c r="AC566" s="77"/>
      <c r="AD566" s="77"/>
      <c r="AE566" s="77"/>
      <c r="AF566" s="77"/>
      <c r="AG566" s="77"/>
      <c r="AH566" s="77"/>
      <c r="AI566" s="77"/>
      <c r="AJ566" s="77"/>
      <c r="AK566" s="77"/>
      <c r="AL566" s="77"/>
      <c r="AM566" s="77"/>
      <c r="AN566" s="77"/>
      <c r="AO566" s="77"/>
      <c r="AP566" s="77"/>
      <c r="AQ566" s="77"/>
      <c r="AR566" s="77"/>
      <c r="AS566" s="77"/>
      <c r="AT566" s="77"/>
      <c r="AU566" s="77"/>
      <c r="AV566" s="77"/>
      <c r="AW566" s="77"/>
      <c r="AX566" s="77"/>
      <c r="AY566" s="77"/>
      <c r="AZ566" s="77"/>
      <c r="BA566" s="77"/>
      <c r="BB566" s="77"/>
      <c r="BC566" s="77"/>
      <c r="BD566" s="77"/>
      <c r="BE566" s="77"/>
      <c r="BF566" s="77"/>
      <c r="BG566" s="77"/>
      <c r="BH566" s="77"/>
      <c r="BI566" s="77"/>
      <c r="BJ566" s="77"/>
      <c r="BK566" s="77"/>
      <c r="BL566" s="77"/>
      <c r="BM566" s="77"/>
      <c r="BN566" s="77"/>
      <c r="BO566" s="77"/>
      <c r="BP566" s="77"/>
      <c r="BQ566" s="77"/>
      <c r="BR566" s="77"/>
      <c r="BS566" s="77"/>
      <c r="BT566" s="77"/>
      <c r="BU566" s="77"/>
      <c r="BV566" s="77"/>
      <c r="BW566" s="77"/>
      <c r="BX566" s="77"/>
      <c r="BY566" s="77"/>
      <c r="BZ566" s="77"/>
      <c r="CA566" s="77"/>
      <c r="CB566" s="77"/>
      <c r="CC566" s="77"/>
      <c r="CD566" s="77"/>
      <c r="CE566" s="77"/>
      <c r="CF566" s="77"/>
      <c r="CG566" s="77"/>
      <c r="CH566" s="77"/>
      <c r="CI566" s="77"/>
      <c r="CJ566" s="77"/>
      <c r="CK566" s="77"/>
      <c r="CL566" s="77"/>
    </row>
    <row r="567" spans="2:90" x14ac:dyDescent="0.4">
      <c r="B567" s="132" t="s">
        <v>461</v>
      </c>
      <c r="D567" t="s">
        <v>336</v>
      </c>
      <c r="E567" s="8" t="str">
        <f t="shared" si="562"/>
        <v>567 ADREV-PV</v>
      </c>
      <c r="G567" t="s">
        <v>332</v>
      </c>
      <c r="K567" s="53"/>
      <c r="L567" s="53"/>
      <c r="M567" s="53"/>
      <c r="N567" s="53"/>
      <c r="O567" s="53"/>
      <c r="P567" s="53"/>
      <c r="R567" s="24"/>
      <c r="S567" s="207" t="str">
        <f t="shared" ref="S567" si="563">ADDRESS(ROW(S563),COLUMN(S563),2)</f>
        <v>S$563</v>
      </c>
      <c r="T567" s="207" t="str">
        <f t="shared" ref="T567:AX567" si="564">ADDRESS(ROW(T563),COLUMN(T563),2)</f>
        <v>T$563</v>
      </c>
      <c r="U567" s="207" t="str">
        <f t="shared" si="564"/>
        <v>U$563</v>
      </c>
      <c r="V567" s="207" t="str">
        <f t="shared" si="564"/>
        <v>V$563</v>
      </c>
      <c r="W567" s="207" t="str">
        <f t="shared" si="564"/>
        <v>W$563</v>
      </c>
      <c r="X567" s="207" t="str">
        <f t="shared" si="564"/>
        <v>X$563</v>
      </c>
      <c r="Y567" s="207" t="str">
        <f t="shared" si="564"/>
        <v>Y$563</v>
      </c>
      <c r="Z567" s="207" t="str">
        <f t="shared" si="564"/>
        <v>Z$563</v>
      </c>
      <c r="AA567" s="207" t="str">
        <f t="shared" si="564"/>
        <v>AA$563</v>
      </c>
      <c r="AB567" s="207" t="str">
        <f t="shared" si="564"/>
        <v>AB$563</v>
      </c>
      <c r="AC567" s="207" t="str">
        <f t="shared" si="564"/>
        <v>AC$563</v>
      </c>
      <c r="AD567" s="207" t="str">
        <f t="shared" si="564"/>
        <v>AD$563</v>
      </c>
      <c r="AE567" s="207" t="str">
        <f t="shared" si="564"/>
        <v>AE$563</v>
      </c>
      <c r="AF567" s="207" t="str">
        <f t="shared" si="564"/>
        <v>AF$563</v>
      </c>
      <c r="AG567" s="207" t="str">
        <f t="shared" si="564"/>
        <v>AG$563</v>
      </c>
      <c r="AH567" s="207" t="str">
        <f t="shared" si="564"/>
        <v>AH$563</v>
      </c>
      <c r="AI567" s="207" t="str">
        <f t="shared" si="564"/>
        <v>AI$563</v>
      </c>
      <c r="AJ567" s="207" t="str">
        <f t="shared" si="564"/>
        <v>AJ$563</v>
      </c>
      <c r="AK567" s="207" t="str">
        <f t="shared" si="564"/>
        <v>AK$563</v>
      </c>
      <c r="AL567" s="207" t="str">
        <f t="shared" si="564"/>
        <v>AL$563</v>
      </c>
      <c r="AM567" s="207" t="str">
        <f t="shared" si="564"/>
        <v>AM$563</v>
      </c>
      <c r="AN567" s="207" t="str">
        <f t="shared" si="564"/>
        <v>AN$563</v>
      </c>
      <c r="AO567" s="207" t="str">
        <f t="shared" si="564"/>
        <v>AO$563</v>
      </c>
      <c r="AP567" s="207" t="str">
        <f t="shared" si="564"/>
        <v>AP$563</v>
      </c>
      <c r="AQ567" s="207" t="str">
        <f t="shared" si="564"/>
        <v>AQ$563</v>
      </c>
      <c r="AR567" s="207" t="str">
        <f t="shared" si="564"/>
        <v>AR$563</v>
      </c>
      <c r="AS567" s="207" t="str">
        <f t="shared" si="564"/>
        <v>AS$563</v>
      </c>
      <c r="AT567" s="207" t="str">
        <f t="shared" si="564"/>
        <v>AT$563</v>
      </c>
      <c r="AU567" s="207" t="str">
        <f t="shared" si="564"/>
        <v>AU$563</v>
      </c>
      <c r="AV567" s="207" t="str">
        <f t="shared" si="564"/>
        <v>AV$563</v>
      </c>
      <c r="AW567" s="207" t="str">
        <f t="shared" si="564"/>
        <v>AW$563</v>
      </c>
      <c r="AX567" s="207" t="str">
        <f t="shared" si="564"/>
        <v>AX$563</v>
      </c>
      <c r="AY567" s="207" t="str">
        <f t="shared" ref="AY567:CD567" si="565">ADDRESS(ROW(AY563),COLUMN(AY563),2)</f>
        <v>AY$563</v>
      </c>
      <c r="AZ567" s="207" t="str">
        <f t="shared" si="565"/>
        <v>AZ$563</v>
      </c>
      <c r="BA567" s="207" t="str">
        <f t="shared" si="565"/>
        <v>BA$563</v>
      </c>
      <c r="BB567" s="207" t="str">
        <f t="shared" si="565"/>
        <v>BB$563</v>
      </c>
      <c r="BC567" s="207" t="str">
        <f t="shared" si="565"/>
        <v>BC$563</v>
      </c>
      <c r="BD567" s="207" t="str">
        <f t="shared" si="565"/>
        <v>BD$563</v>
      </c>
      <c r="BE567" s="207" t="str">
        <f t="shared" si="565"/>
        <v>BE$563</v>
      </c>
      <c r="BF567" s="207" t="str">
        <f t="shared" si="565"/>
        <v>BF$563</v>
      </c>
      <c r="BG567" s="207" t="str">
        <f t="shared" si="565"/>
        <v>BG$563</v>
      </c>
      <c r="BH567" s="207" t="str">
        <f t="shared" si="565"/>
        <v>BH$563</v>
      </c>
      <c r="BI567" s="207" t="str">
        <f t="shared" si="565"/>
        <v>BI$563</v>
      </c>
      <c r="BJ567" s="207" t="str">
        <f t="shared" si="565"/>
        <v>BJ$563</v>
      </c>
      <c r="BK567" s="207" t="str">
        <f t="shared" si="565"/>
        <v>BK$563</v>
      </c>
      <c r="BL567" s="207" t="str">
        <f t="shared" si="565"/>
        <v>BL$563</v>
      </c>
      <c r="BM567" s="207" t="str">
        <f t="shared" si="565"/>
        <v>BM$563</v>
      </c>
      <c r="BN567" s="207" t="str">
        <f t="shared" si="565"/>
        <v>BN$563</v>
      </c>
      <c r="BO567" s="207" t="str">
        <f t="shared" si="565"/>
        <v>BO$563</v>
      </c>
      <c r="BP567" s="207" t="str">
        <f t="shared" si="565"/>
        <v>BP$563</v>
      </c>
      <c r="BQ567" s="207" t="str">
        <f t="shared" si="565"/>
        <v>BQ$563</v>
      </c>
      <c r="BR567" s="207" t="str">
        <f t="shared" si="565"/>
        <v>BR$563</v>
      </c>
      <c r="BS567" s="207" t="str">
        <f t="shared" si="565"/>
        <v>BS$563</v>
      </c>
      <c r="BT567" s="207" t="str">
        <f t="shared" si="565"/>
        <v>BT$563</v>
      </c>
      <c r="BU567" s="207" t="str">
        <f t="shared" si="565"/>
        <v>BU$563</v>
      </c>
      <c r="BV567" s="207" t="str">
        <f t="shared" si="565"/>
        <v>BV$563</v>
      </c>
      <c r="BW567" s="207" t="str">
        <f t="shared" si="565"/>
        <v>BW$563</v>
      </c>
      <c r="BX567" s="207" t="str">
        <f t="shared" si="565"/>
        <v>BX$563</v>
      </c>
      <c r="BY567" s="207" t="str">
        <f t="shared" si="565"/>
        <v>BY$563</v>
      </c>
      <c r="BZ567" s="207" t="str">
        <f t="shared" si="565"/>
        <v>BZ$563</v>
      </c>
      <c r="CA567" s="207" t="str">
        <f t="shared" si="565"/>
        <v>CA$563</v>
      </c>
      <c r="CB567" s="207" t="str">
        <f t="shared" si="565"/>
        <v>CB$563</v>
      </c>
      <c r="CC567" s="207" t="str">
        <f t="shared" si="565"/>
        <v>CC$563</v>
      </c>
      <c r="CD567" s="207" t="str">
        <f t="shared" si="565"/>
        <v>CD$563</v>
      </c>
      <c r="CE567" s="207" t="str">
        <f t="shared" ref="CE567:CK567" si="566">ADDRESS(ROW(CE563),COLUMN(CE563),2)</f>
        <v>CE$563</v>
      </c>
      <c r="CF567" s="207" t="str">
        <f t="shared" si="566"/>
        <v>CF$563</v>
      </c>
      <c r="CG567" s="207" t="str">
        <f t="shared" si="566"/>
        <v>CG$563</v>
      </c>
      <c r="CH567" s="207" t="str">
        <f t="shared" si="566"/>
        <v>CH$563</v>
      </c>
      <c r="CI567" s="207" t="str">
        <f t="shared" si="566"/>
        <v>CI$563</v>
      </c>
      <c r="CJ567" s="207" t="str">
        <f t="shared" si="566"/>
        <v>CJ$563</v>
      </c>
      <c r="CK567" s="207" t="str">
        <f t="shared" si="566"/>
        <v>CK$563</v>
      </c>
      <c r="CL567" s="207" t="str">
        <f t="shared" ref="CL567" si="567">ADDRESS(ROW(CL563),COLUMN(CL563),2)</f>
        <v>CL$563</v>
      </c>
    </row>
    <row r="568" spans="2:90" x14ac:dyDescent="0.4">
      <c r="B568" s="132" t="s">
        <v>462</v>
      </c>
      <c r="D568" t="s">
        <v>336</v>
      </c>
      <c r="E568" s="8" t="str">
        <f t="shared" si="562"/>
        <v>568 ADREV-PV</v>
      </c>
      <c r="G568" t="s">
        <v>332</v>
      </c>
      <c r="K568" s="53"/>
      <c r="L568" s="53"/>
      <c r="M568" s="53"/>
      <c r="N568" s="53"/>
      <c r="O568" s="53"/>
      <c r="P568" s="53"/>
      <c r="R568" s="24"/>
      <c r="S568" s="80" t="e">
        <f>#REF!</f>
        <v>#REF!</v>
      </c>
      <c r="T568" s="80" t="e">
        <f>#REF!</f>
        <v>#REF!</v>
      </c>
      <c r="U568" s="80" t="e">
        <f>#REF!</f>
        <v>#REF!</v>
      </c>
      <c r="V568" s="80" t="e">
        <f>#REF!</f>
        <v>#REF!</v>
      </c>
      <c r="W568" s="80" t="e">
        <f>#REF!</f>
        <v>#REF!</v>
      </c>
      <c r="X568" s="80" t="e">
        <f>#REF!</f>
        <v>#REF!</v>
      </c>
      <c r="Y568" s="80" t="e">
        <f>#REF!</f>
        <v>#REF!</v>
      </c>
      <c r="Z568" s="80" t="e">
        <f>#REF!</f>
        <v>#REF!</v>
      </c>
      <c r="AA568" s="80" t="e">
        <f>#REF!</f>
        <v>#REF!</v>
      </c>
      <c r="AB568" s="80" t="e">
        <f>#REF!</f>
        <v>#REF!</v>
      </c>
      <c r="AC568" s="80" t="e">
        <f>#REF!</f>
        <v>#REF!</v>
      </c>
      <c r="AD568" s="80" t="e">
        <f>#REF!</f>
        <v>#REF!</v>
      </c>
      <c r="AE568" s="80" t="e">
        <f>#REF!</f>
        <v>#REF!</v>
      </c>
      <c r="AF568" s="80" t="e">
        <f>#REF!</f>
        <v>#REF!</v>
      </c>
      <c r="AG568" s="80" t="e">
        <f>#REF!</f>
        <v>#REF!</v>
      </c>
      <c r="AH568" s="80" t="e">
        <f>#REF!</f>
        <v>#REF!</v>
      </c>
      <c r="AI568" s="80" t="e">
        <f>#REF!</f>
        <v>#REF!</v>
      </c>
      <c r="AJ568" s="80" t="e">
        <f>#REF!</f>
        <v>#REF!</v>
      </c>
      <c r="AK568" s="80" t="e">
        <f>#REF!</f>
        <v>#REF!</v>
      </c>
      <c r="AL568" s="80" t="e">
        <f>#REF!</f>
        <v>#REF!</v>
      </c>
      <c r="AM568" s="80" t="e">
        <f>#REF!</f>
        <v>#REF!</v>
      </c>
      <c r="AN568" s="80" t="e">
        <f>#REF!</f>
        <v>#REF!</v>
      </c>
      <c r="AO568" s="80" t="e">
        <f>#REF!</f>
        <v>#REF!</v>
      </c>
      <c r="AP568" s="80" t="e">
        <f>#REF!</f>
        <v>#REF!</v>
      </c>
      <c r="AQ568" s="80" t="e">
        <f>#REF!</f>
        <v>#REF!</v>
      </c>
      <c r="AR568" s="80" t="e">
        <f>#REF!</f>
        <v>#REF!</v>
      </c>
      <c r="AS568" s="80" t="e">
        <f>#REF!</f>
        <v>#REF!</v>
      </c>
      <c r="AT568" s="80" t="e">
        <f>#REF!</f>
        <v>#REF!</v>
      </c>
      <c r="AU568" s="80" t="e">
        <f>#REF!</f>
        <v>#REF!</v>
      </c>
      <c r="AV568" s="80" t="e">
        <f>#REF!</f>
        <v>#REF!</v>
      </c>
      <c r="AW568" s="80" t="e">
        <f>#REF!</f>
        <v>#REF!</v>
      </c>
      <c r="AX568" s="80" t="e">
        <f>#REF!</f>
        <v>#REF!</v>
      </c>
      <c r="AY568" s="80" t="e">
        <f>#REF!</f>
        <v>#REF!</v>
      </c>
      <c r="AZ568" s="80" t="e">
        <f>#REF!</f>
        <v>#REF!</v>
      </c>
      <c r="BA568" s="80" t="e">
        <f>#REF!</f>
        <v>#REF!</v>
      </c>
      <c r="BB568" s="80" t="e">
        <f>#REF!</f>
        <v>#REF!</v>
      </c>
      <c r="BC568" s="80" t="e">
        <f>#REF!</f>
        <v>#REF!</v>
      </c>
      <c r="BD568" s="80" t="e">
        <f>#REF!</f>
        <v>#REF!</v>
      </c>
      <c r="BE568" s="80" t="e">
        <f>#REF!</f>
        <v>#REF!</v>
      </c>
      <c r="BF568" s="80" t="e">
        <f>#REF!</f>
        <v>#REF!</v>
      </c>
      <c r="BG568" s="80" t="e">
        <f>#REF!</f>
        <v>#REF!</v>
      </c>
      <c r="BH568" s="80" t="e">
        <f>#REF!</f>
        <v>#REF!</v>
      </c>
      <c r="BI568" s="80" t="e">
        <f>#REF!</f>
        <v>#REF!</v>
      </c>
      <c r="BJ568" s="80" t="e">
        <f>#REF!</f>
        <v>#REF!</v>
      </c>
      <c r="BK568" s="80" t="e">
        <f>#REF!</f>
        <v>#REF!</v>
      </c>
      <c r="BL568" s="80" t="e">
        <f>#REF!</f>
        <v>#REF!</v>
      </c>
      <c r="BM568" s="80" t="e">
        <f>#REF!</f>
        <v>#REF!</v>
      </c>
      <c r="BN568" s="80" t="e">
        <f>#REF!</f>
        <v>#REF!</v>
      </c>
      <c r="BO568" s="80" t="e">
        <f>#REF!</f>
        <v>#REF!</v>
      </c>
      <c r="BP568" s="80" t="e">
        <f>#REF!</f>
        <v>#REF!</v>
      </c>
      <c r="BQ568" s="80" t="e">
        <f>#REF!</f>
        <v>#REF!</v>
      </c>
      <c r="BR568" s="80" t="e">
        <f>#REF!</f>
        <v>#REF!</v>
      </c>
      <c r="BS568" s="80" t="e">
        <f>#REF!</f>
        <v>#REF!</v>
      </c>
      <c r="BT568" s="80" t="e">
        <f>#REF!</f>
        <v>#REF!</v>
      </c>
      <c r="BU568" s="80" t="e">
        <f>#REF!</f>
        <v>#REF!</v>
      </c>
      <c r="BV568" s="80" t="e">
        <f>#REF!</f>
        <v>#REF!</v>
      </c>
      <c r="BW568" s="80" t="e">
        <f>#REF!</f>
        <v>#REF!</v>
      </c>
      <c r="BX568" s="80" t="e">
        <f>#REF!</f>
        <v>#REF!</v>
      </c>
      <c r="BY568" s="80" t="e">
        <f>#REF!</f>
        <v>#REF!</v>
      </c>
      <c r="BZ568" s="80" t="e">
        <f>#REF!</f>
        <v>#REF!</v>
      </c>
      <c r="CA568" s="80" t="e">
        <f>#REF!</f>
        <v>#REF!</v>
      </c>
      <c r="CB568" s="80" t="e">
        <f>#REF!</f>
        <v>#REF!</v>
      </c>
      <c r="CC568" s="80" t="e">
        <f>#REF!</f>
        <v>#REF!</v>
      </c>
      <c r="CD568" s="80" t="e">
        <f>#REF!</f>
        <v>#REF!</v>
      </c>
      <c r="CE568" s="80" t="e">
        <f>#REF!</f>
        <v>#REF!</v>
      </c>
      <c r="CF568" s="80" t="e">
        <f>#REF!</f>
        <v>#REF!</v>
      </c>
      <c r="CG568" s="80" t="e">
        <f>#REF!</f>
        <v>#REF!</v>
      </c>
      <c r="CH568" s="80" t="e">
        <f>#REF!</f>
        <v>#REF!</v>
      </c>
      <c r="CI568" s="80" t="e">
        <f>#REF!</f>
        <v>#REF!</v>
      </c>
      <c r="CJ568" s="80" t="e">
        <f>#REF!</f>
        <v>#REF!</v>
      </c>
      <c r="CK568" s="80" t="e">
        <f>#REF!</f>
        <v>#REF!</v>
      </c>
      <c r="CL568" s="80" t="e">
        <f>#REF!</f>
        <v>#REF!</v>
      </c>
    </row>
    <row r="569" spans="2:90" x14ac:dyDescent="0.4">
      <c r="B569" s="132" t="e">
        <f>#REF!</f>
        <v>#REF!</v>
      </c>
      <c r="D569" t="s">
        <v>336</v>
      </c>
      <c r="E569" s="8" t="str">
        <f t="shared" si="562"/>
        <v>569 ADREV-PV</v>
      </c>
      <c r="G569" t="s">
        <v>332</v>
      </c>
      <c r="H569" s="12"/>
      <c r="I569" s="60"/>
      <c r="J569" s="60"/>
      <c r="K569" s="15"/>
      <c r="L569" s="15"/>
      <c r="M569" s="15"/>
      <c r="N569" s="15"/>
      <c r="O569" s="15"/>
      <c r="P569" s="15"/>
      <c r="R569" s="15"/>
    </row>
    <row r="570" spans="2:90" x14ac:dyDescent="0.4">
      <c r="B570" s="132" t="s">
        <v>489</v>
      </c>
      <c r="D570" t="s">
        <v>336</v>
      </c>
      <c r="E570" s="8" t="str">
        <f t="shared" si="562"/>
        <v>570 ADREV-PV</v>
      </c>
      <c r="G570" t="s">
        <v>332</v>
      </c>
      <c r="H570" s="12"/>
      <c r="I570" s="60"/>
      <c r="J570" s="60"/>
      <c r="K570" s="15"/>
      <c r="L570" s="15"/>
      <c r="M570" s="15"/>
      <c r="N570" s="15"/>
      <c r="O570" s="15"/>
      <c r="P570" s="15"/>
      <c r="R570" s="15"/>
    </row>
    <row r="571" spans="2:90" x14ac:dyDescent="0.4">
      <c r="B571" s="132" t="s">
        <v>463</v>
      </c>
      <c r="D571" t="s">
        <v>336</v>
      </c>
      <c r="E571" s="8" t="str">
        <f t="shared" si="562"/>
        <v>571 ADREV-PV</v>
      </c>
      <c r="G571" t="s">
        <v>332</v>
      </c>
      <c r="H571" s="12"/>
      <c r="I571" s="60"/>
      <c r="J571" s="60"/>
      <c r="K571" s="15"/>
      <c r="L571" s="15"/>
      <c r="M571" s="15"/>
      <c r="N571" s="15"/>
      <c r="O571" s="15"/>
      <c r="P571" s="15"/>
      <c r="R571" s="15"/>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row>
    <row r="572" spans="2:90" x14ac:dyDescent="0.4">
      <c r="B572" s="132" t="s">
        <v>464</v>
      </c>
      <c r="D572" t="s">
        <v>336</v>
      </c>
      <c r="E572" s="8" t="str">
        <f t="shared" si="562"/>
        <v>572 ADREV-PV</v>
      </c>
      <c r="G572" t="s">
        <v>332</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67"/>
      <c r="E573" s="8"/>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5" spans="2:90" x14ac:dyDescent="0.4">
      <c r="B575" s="171" t="s">
        <v>490</v>
      </c>
      <c r="E575" s="8"/>
      <c r="H575" s="170"/>
      <c r="I575" s="172"/>
      <c r="J575" s="172"/>
      <c r="K575" s="193"/>
      <c r="L575" s="193"/>
      <c r="M575" s="193"/>
      <c r="N575" s="193"/>
      <c r="O575" s="193"/>
      <c r="P575" s="193"/>
      <c r="R575" s="194"/>
      <c r="S575" s="170"/>
      <c r="T575" s="170"/>
      <c r="U575" s="170"/>
      <c r="V575" s="170"/>
      <c r="W575" s="170"/>
      <c r="X575" s="170"/>
      <c r="Y575" s="170"/>
      <c r="Z575" s="170"/>
      <c r="AA575" s="170"/>
      <c r="AB575" s="170"/>
      <c r="AC575" s="170"/>
      <c r="AD575" s="170"/>
      <c r="AE575" s="170"/>
      <c r="AF575" s="170"/>
      <c r="AG575" s="170"/>
      <c r="AH575" s="170"/>
      <c r="AI575" s="170"/>
      <c r="AJ575" s="170"/>
      <c r="AK575" s="170"/>
      <c r="AL575" s="170"/>
      <c r="AM575" s="170"/>
      <c r="AN575" s="170"/>
      <c r="AO575" s="170"/>
      <c r="AP575" s="170"/>
      <c r="AQ575" s="170"/>
      <c r="AR575" s="170"/>
      <c r="AS575" s="170"/>
      <c r="AT575" s="170"/>
      <c r="AU575" s="170"/>
      <c r="AV575" s="170"/>
      <c r="AW575" s="170"/>
      <c r="AX575" s="170"/>
      <c r="AY575" s="170"/>
      <c r="AZ575" s="170"/>
      <c r="BA575" s="170"/>
      <c r="BB575" s="170"/>
      <c r="BC575" s="170"/>
      <c r="BD575" s="170"/>
      <c r="BE575" s="170"/>
      <c r="BF575" s="170"/>
      <c r="BG575" s="170"/>
      <c r="BH575" s="170"/>
      <c r="BI575" s="170"/>
      <c r="BJ575" s="170"/>
      <c r="BK575" s="170"/>
      <c r="BL575" s="170"/>
      <c r="BM575" s="170"/>
      <c r="BN575" s="170"/>
      <c r="BO575" s="170"/>
      <c r="BP575" s="170"/>
      <c r="BQ575" s="170"/>
      <c r="BR575" s="170"/>
      <c r="BS575" s="170"/>
      <c r="BT575" s="170"/>
      <c r="BU575" s="170"/>
      <c r="BV575" s="170"/>
      <c r="BW575" s="170"/>
      <c r="BX575" s="170"/>
      <c r="BY575" s="170"/>
      <c r="BZ575" s="170"/>
      <c r="CA575" s="170"/>
      <c r="CB575" s="170"/>
      <c r="CC575" s="170"/>
      <c r="CD575" s="170"/>
      <c r="CE575" s="170"/>
      <c r="CF575" s="170"/>
      <c r="CG575" s="170"/>
      <c r="CH575" s="170"/>
      <c r="CI575" s="170"/>
      <c r="CJ575" s="170"/>
      <c r="CK575" s="170"/>
      <c r="CL575" s="170"/>
    </row>
    <row r="576" spans="2:90" x14ac:dyDescent="0.4">
      <c r="B576" s="171" t="s">
        <v>492</v>
      </c>
      <c r="E576" s="8"/>
      <c r="H576" s="170"/>
      <c r="I576" s="172"/>
      <c r="J576" s="172"/>
      <c r="K576" s="193"/>
      <c r="L576" s="193"/>
      <c r="M576" s="193"/>
      <c r="N576" s="193"/>
      <c r="O576" s="193"/>
      <c r="P576" s="193"/>
      <c r="R576" s="194"/>
      <c r="S576" s="170"/>
      <c r="T576" s="170"/>
      <c r="U576" s="170"/>
      <c r="V576" s="170"/>
      <c r="W576" s="170"/>
      <c r="X576" s="170"/>
      <c r="Y576" s="170"/>
      <c r="Z576" s="170"/>
      <c r="AA576" s="170"/>
      <c r="AB576" s="170"/>
      <c r="AC576" s="170"/>
      <c r="AD576" s="170"/>
      <c r="AE576" s="170"/>
      <c r="AF576" s="170"/>
      <c r="AG576" s="170"/>
      <c r="AH576" s="170"/>
      <c r="AI576" s="170"/>
      <c r="AJ576" s="170"/>
      <c r="AK576" s="170"/>
      <c r="AL576" s="170"/>
      <c r="AM576" s="170"/>
      <c r="AN576" s="170"/>
      <c r="AO576" s="170"/>
      <c r="AP576" s="170"/>
      <c r="AQ576" s="170"/>
      <c r="AR576" s="170"/>
      <c r="AS576" s="170"/>
      <c r="AT576" s="170"/>
      <c r="AU576" s="170"/>
      <c r="AV576" s="170"/>
      <c r="AW576" s="170"/>
      <c r="AX576" s="170"/>
      <c r="AY576" s="170"/>
      <c r="AZ576" s="170"/>
      <c r="BA576" s="170"/>
      <c r="BB576" s="170"/>
      <c r="BC576" s="170"/>
      <c r="BD576" s="170"/>
      <c r="BE576" s="170"/>
      <c r="BF576" s="170"/>
      <c r="BG576" s="170"/>
      <c r="BH576" s="170"/>
      <c r="BI576" s="170"/>
      <c r="BJ576" s="170"/>
      <c r="BK576" s="170"/>
      <c r="BL576" s="170"/>
      <c r="BM576" s="170"/>
      <c r="BN576" s="170"/>
      <c r="BO576" s="170"/>
      <c r="BP576" s="170"/>
      <c r="BQ576" s="170"/>
      <c r="BR576" s="170"/>
      <c r="BS576" s="170"/>
      <c r="BT576" s="170"/>
      <c r="BU576" s="170"/>
      <c r="BV576" s="170"/>
      <c r="BW576" s="170"/>
      <c r="BX576" s="170"/>
      <c r="BY576" s="170"/>
      <c r="BZ576" s="170"/>
      <c r="CA576" s="170"/>
      <c r="CB576" s="170"/>
      <c r="CC576" s="170"/>
      <c r="CD576" s="170"/>
      <c r="CE576" s="170"/>
      <c r="CF576" s="170"/>
      <c r="CG576" s="170"/>
      <c r="CH576" s="170"/>
      <c r="CI576" s="170"/>
      <c r="CJ576" s="170"/>
      <c r="CK576" s="170"/>
      <c r="CL576" s="170"/>
    </row>
    <row r="577" spans="2:90" x14ac:dyDescent="0.4">
      <c r="B577" s="171" t="s">
        <v>461</v>
      </c>
      <c r="E577" s="8"/>
      <c r="H577" s="170"/>
      <c r="I577" s="172"/>
      <c r="J577" s="172"/>
      <c r="K577" s="193"/>
      <c r="L577" s="193"/>
      <c r="M577" s="193"/>
      <c r="N577" s="193"/>
      <c r="O577" s="193"/>
      <c r="P577" s="193"/>
      <c r="R577" s="194"/>
      <c r="S577" s="195" t="str">
        <f t="shared" ref="S577:AX577" si="568">S$16</f>
        <v>S$12</v>
      </c>
      <c r="T577" s="195" t="str">
        <f t="shared" si="568"/>
        <v>T$12</v>
      </c>
      <c r="U577" s="195" t="str">
        <f t="shared" si="568"/>
        <v>U$12</v>
      </c>
      <c r="V577" s="195" t="str">
        <f t="shared" si="568"/>
        <v>V$12</v>
      </c>
      <c r="W577" s="195" t="str">
        <f t="shared" si="568"/>
        <v>W$12</v>
      </c>
      <c r="X577" s="195" t="str">
        <f t="shared" si="568"/>
        <v>X$12</v>
      </c>
      <c r="Y577" s="195" t="str">
        <f t="shared" si="568"/>
        <v>Y$12</v>
      </c>
      <c r="Z577" s="195" t="str">
        <f t="shared" si="568"/>
        <v>Z$12</v>
      </c>
      <c r="AA577" s="195" t="str">
        <f t="shared" si="568"/>
        <v>AA$12</v>
      </c>
      <c r="AB577" s="195" t="str">
        <f t="shared" si="568"/>
        <v>AB$12</v>
      </c>
      <c r="AC577" s="195" t="str">
        <f t="shared" si="568"/>
        <v>AC$12</v>
      </c>
      <c r="AD577" s="195" t="str">
        <f t="shared" si="568"/>
        <v>AD$12</v>
      </c>
      <c r="AE577" s="195" t="str">
        <f t="shared" si="568"/>
        <v>AE$12</v>
      </c>
      <c r="AF577" s="195" t="str">
        <f t="shared" si="568"/>
        <v>AF$12</v>
      </c>
      <c r="AG577" s="195" t="str">
        <f t="shared" si="568"/>
        <v>AG$12</v>
      </c>
      <c r="AH577" s="195" t="str">
        <f t="shared" si="568"/>
        <v>AH$12</v>
      </c>
      <c r="AI577" s="195" t="str">
        <f t="shared" si="568"/>
        <v>AI$12</v>
      </c>
      <c r="AJ577" s="195" t="str">
        <f t="shared" si="568"/>
        <v>AJ$12</v>
      </c>
      <c r="AK577" s="195" t="str">
        <f t="shared" si="568"/>
        <v>AK$12</v>
      </c>
      <c r="AL577" s="195" t="str">
        <f t="shared" si="568"/>
        <v>AL$12</v>
      </c>
      <c r="AM577" s="195" t="str">
        <f t="shared" si="568"/>
        <v>AM$12</v>
      </c>
      <c r="AN577" s="195" t="str">
        <f t="shared" si="568"/>
        <v>AN$12</v>
      </c>
      <c r="AO577" s="195" t="str">
        <f t="shared" si="568"/>
        <v>AO$12</v>
      </c>
      <c r="AP577" s="195" t="str">
        <f t="shared" si="568"/>
        <v>AP$12</v>
      </c>
      <c r="AQ577" s="195" t="str">
        <f t="shared" si="568"/>
        <v>AQ$12</v>
      </c>
      <c r="AR577" s="195" t="str">
        <f t="shared" si="568"/>
        <v>AR$12</v>
      </c>
      <c r="AS577" s="195" t="str">
        <f t="shared" si="568"/>
        <v>AS$12</v>
      </c>
      <c r="AT577" s="195" t="str">
        <f t="shared" si="568"/>
        <v>AT$12</v>
      </c>
      <c r="AU577" s="195" t="str">
        <f t="shared" si="568"/>
        <v>AU$12</v>
      </c>
      <c r="AV577" s="195" t="str">
        <f t="shared" si="568"/>
        <v>AV$12</v>
      </c>
      <c r="AW577" s="195" t="str">
        <f t="shared" si="568"/>
        <v>AW$12</v>
      </c>
      <c r="AX577" s="195" t="str">
        <f t="shared" si="568"/>
        <v>AX$12</v>
      </c>
      <c r="AY577" s="195" t="str">
        <f t="shared" ref="AY577:CD577" si="569">AY$16</f>
        <v>AY$12</v>
      </c>
      <c r="AZ577" s="195" t="str">
        <f t="shared" si="569"/>
        <v>AZ$12</v>
      </c>
      <c r="BA577" s="195" t="str">
        <f t="shared" si="569"/>
        <v>BA$12</v>
      </c>
      <c r="BB577" s="195" t="str">
        <f t="shared" si="569"/>
        <v>BB$12</v>
      </c>
      <c r="BC577" s="195" t="str">
        <f t="shared" si="569"/>
        <v>BC$12</v>
      </c>
      <c r="BD577" s="195" t="str">
        <f t="shared" si="569"/>
        <v>BD$12</v>
      </c>
      <c r="BE577" s="195" t="str">
        <f t="shared" si="569"/>
        <v>BE$12</v>
      </c>
      <c r="BF577" s="195" t="str">
        <f t="shared" si="569"/>
        <v>BF$12</v>
      </c>
      <c r="BG577" s="195" t="str">
        <f t="shared" si="569"/>
        <v>BG$12</v>
      </c>
      <c r="BH577" s="195" t="str">
        <f t="shared" si="569"/>
        <v>BH$12</v>
      </c>
      <c r="BI577" s="195" t="str">
        <f t="shared" si="569"/>
        <v>BI$12</v>
      </c>
      <c r="BJ577" s="195" t="str">
        <f t="shared" si="569"/>
        <v>BJ$12</v>
      </c>
      <c r="BK577" s="195" t="str">
        <f t="shared" si="569"/>
        <v>BK$12</v>
      </c>
      <c r="BL577" s="195" t="str">
        <f t="shared" si="569"/>
        <v>BL$12</v>
      </c>
      <c r="BM577" s="195" t="str">
        <f t="shared" si="569"/>
        <v>BM$12</v>
      </c>
      <c r="BN577" s="195" t="str">
        <f t="shared" si="569"/>
        <v>BN$12</v>
      </c>
      <c r="BO577" s="195" t="str">
        <f t="shared" si="569"/>
        <v>BO$12</v>
      </c>
      <c r="BP577" s="195" t="str">
        <f t="shared" si="569"/>
        <v>BP$12</v>
      </c>
      <c r="BQ577" s="195" t="str">
        <f t="shared" si="569"/>
        <v>BQ$12</v>
      </c>
      <c r="BR577" s="195" t="str">
        <f t="shared" si="569"/>
        <v>BR$12</v>
      </c>
      <c r="BS577" s="195" t="str">
        <f t="shared" si="569"/>
        <v>BS$12</v>
      </c>
      <c r="BT577" s="195" t="str">
        <f t="shared" si="569"/>
        <v>BT$12</v>
      </c>
      <c r="BU577" s="195" t="str">
        <f t="shared" si="569"/>
        <v>BU$12</v>
      </c>
      <c r="BV577" s="195" t="str">
        <f t="shared" si="569"/>
        <v>BV$12</v>
      </c>
      <c r="BW577" s="195" t="str">
        <f t="shared" si="569"/>
        <v>BW$12</v>
      </c>
      <c r="BX577" s="195" t="str">
        <f t="shared" si="569"/>
        <v>BX$12</v>
      </c>
      <c r="BY577" s="195" t="str">
        <f t="shared" si="569"/>
        <v>BY$12</v>
      </c>
      <c r="BZ577" s="195" t="str">
        <f t="shared" si="569"/>
        <v>BZ$12</v>
      </c>
      <c r="CA577" s="195" t="str">
        <f t="shared" si="569"/>
        <v>CA$12</v>
      </c>
      <c r="CB577" s="195" t="str">
        <f t="shared" si="569"/>
        <v>CB$12</v>
      </c>
      <c r="CC577" s="195" t="str">
        <f t="shared" si="569"/>
        <v>CC$12</v>
      </c>
      <c r="CD577" s="195" t="str">
        <f t="shared" si="569"/>
        <v>CD$12</v>
      </c>
      <c r="CE577" s="195" t="str">
        <f t="shared" ref="CE577:CL577" si="570">CE$16</f>
        <v>CE$12</v>
      </c>
      <c r="CF577" s="195" t="str">
        <f t="shared" si="570"/>
        <v>CF$12</v>
      </c>
      <c r="CG577" s="195" t="str">
        <f t="shared" si="570"/>
        <v>CG$12</v>
      </c>
      <c r="CH577" s="195" t="str">
        <f t="shared" si="570"/>
        <v>CH$12</v>
      </c>
      <c r="CI577" s="195" t="str">
        <f t="shared" si="570"/>
        <v>CI$12</v>
      </c>
      <c r="CJ577" s="195" t="str">
        <f t="shared" si="570"/>
        <v>CJ$12</v>
      </c>
      <c r="CK577" s="195" t="str">
        <f t="shared" si="570"/>
        <v>CK$12</v>
      </c>
      <c r="CL577" s="195" t="str">
        <f t="shared" si="570"/>
        <v>CL$12</v>
      </c>
    </row>
    <row r="578" spans="2:90" x14ac:dyDescent="0.4">
      <c r="B578" s="171" t="s">
        <v>462</v>
      </c>
      <c r="E578" s="8"/>
      <c r="H578" s="196"/>
      <c r="I578" s="197"/>
      <c r="J578" s="197"/>
      <c r="K578" s="198"/>
      <c r="L578" s="198"/>
      <c r="M578" s="198"/>
      <c r="N578" s="198"/>
      <c r="O578" s="198"/>
      <c r="P578" s="198"/>
      <c r="R578" s="198"/>
      <c r="S578" s="195" t="str">
        <f t="shared" ref="S578:AX578" si="571">S$17</f>
        <v>S$13</v>
      </c>
      <c r="T578" s="195" t="str">
        <f t="shared" si="571"/>
        <v>T$13</v>
      </c>
      <c r="U578" s="195" t="str">
        <f t="shared" si="571"/>
        <v>U$13</v>
      </c>
      <c r="V578" s="195" t="str">
        <f t="shared" si="571"/>
        <v>V$13</v>
      </c>
      <c r="W578" s="195" t="str">
        <f t="shared" si="571"/>
        <v>W$13</v>
      </c>
      <c r="X578" s="195" t="str">
        <f t="shared" si="571"/>
        <v>X$13</v>
      </c>
      <c r="Y578" s="195" t="str">
        <f t="shared" si="571"/>
        <v>Y$13</v>
      </c>
      <c r="Z578" s="195" t="str">
        <f t="shared" si="571"/>
        <v>Z$13</v>
      </c>
      <c r="AA578" s="195" t="str">
        <f t="shared" si="571"/>
        <v>AA$13</v>
      </c>
      <c r="AB578" s="195" t="str">
        <f t="shared" si="571"/>
        <v>AB$13</v>
      </c>
      <c r="AC578" s="195" t="str">
        <f t="shared" si="571"/>
        <v>AC$13</v>
      </c>
      <c r="AD578" s="195" t="str">
        <f t="shared" si="571"/>
        <v>AD$13</v>
      </c>
      <c r="AE578" s="195" t="str">
        <f t="shared" si="571"/>
        <v>AE$13</v>
      </c>
      <c r="AF578" s="195" t="str">
        <f t="shared" si="571"/>
        <v>AF$13</v>
      </c>
      <c r="AG578" s="195" t="str">
        <f t="shared" si="571"/>
        <v>AG$13</v>
      </c>
      <c r="AH578" s="195" t="str">
        <f t="shared" si="571"/>
        <v>AH$13</v>
      </c>
      <c r="AI578" s="195" t="str">
        <f t="shared" si="571"/>
        <v>AI$13</v>
      </c>
      <c r="AJ578" s="195" t="str">
        <f t="shared" si="571"/>
        <v>AJ$13</v>
      </c>
      <c r="AK578" s="195" t="str">
        <f t="shared" si="571"/>
        <v>AK$13</v>
      </c>
      <c r="AL578" s="195" t="str">
        <f t="shared" si="571"/>
        <v>AL$13</v>
      </c>
      <c r="AM578" s="195" t="str">
        <f t="shared" si="571"/>
        <v>AM$13</v>
      </c>
      <c r="AN578" s="195" t="str">
        <f t="shared" si="571"/>
        <v>AN$13</v>
      </c>
      <c r="AO578" s="195" t="str">
        <f t="shared" si="571"/>
        <v>AO$13</v>
      </c>
      <c r="AP578" s="195" t="str">
        <f t="shared" si="571"/>
        <v>AP$13</v>
      </c>
      <c r="AQ578" s="195" t="str">
        <f t="shared" si="571"/>
        <v>AQ$13</v>
      </c>
      <c r="AR578" s="195" t="str">
        <f t="shared" si="571"/>
        <v>AR$13</v>
      </c>
      <c r="AS578" s="195" t="str">
        <f t="shared" si="571"/>
        <v>AS$13</v>
      </c>
      <c r="AT578" s="195" t="str">
        <f t="shared" si="571"/>
        <v>AT$13</v>
      </c>
      <c r="AU578" s="195" t="str">
        <f t="shared" si="571"/>
        <v>AU$13</v>
      </c>
      <c r="AV578" s="195" t="str">
        <f t="shared" si="571"/>
        <v>AV$13</v>
      </c>
      <c r="AW578" s="195" t="str">
        <f t="shared" si="571"/>
        <v>AW$13</v>
      </c>
      <c r="AX578" s="195" t="str">
        <f t="shared" si="571"/>
        <v>AX$13</v>
      </c>
      <c r="AY578" s="195" t="str">
        <f t="shared" ref="AY578:CD578" si="572">AY$17</f>
        <v>AY$13</v>
      </c>
      <c r="AZ578" s="195" t="str">
        <f t="shared" si="572"/>
        <v>AZ$13</v>
      </c>
      <c r="BA578" s="195" t="str">
        <f t="shared" si="572"/>
        <v>BA$13</v>
      </c>
      <c r="BB578" s="195" t="str">
        <f t="shared" si="572"/>
        <v>BB$13</v>
      </c>
      <c r="BC578" s="195" t="str">
        <f t="shared" si="572"/>
        <v>BC$13</v>
      </c>
      <c r="BD578" s="195" t="str">
        <f t="shared" si="572"/>
        <v>BD$13</v>
      </c>
      <c r="BE578" s="195" t="str">
        <f t="shared" si="572"/>
        <v>BE$13</v>
      </c>
      <c r="BF578" s="195" t="str">
        <f t="shared" si="572"/>
        <v>BF$13</v>
      </c>
      <c r="BG578" s="195" t="str">
        <f t="shared" si="572"/>
        <v>BG$13</v>
      </c>
      <c r="BH578" s="195" t="str">
        <f t="shared" si="572"/>
        <v>BH$13</v>
      </c>
      <c r="BI578" s="195" t="str">
        <f t="shared" si="572"/>
        <v>BI$13</v>
      </c>
      <c r="BJ578" s="195" t="str">
        <f t="shared" si="572"/>
        <v>BJ$13</v>
      </c>
      <c r="BK578" s="195" t="str">
        <f t="shared" si="572"/>
        <v>BK$13</v>
      </c>
      <c r="BL578" s="195" t="str">
        <f t="shared" si="572"/>
        <v>BL$13</v>
      </c>
      <c r="BM578" s="195" t="str">
        <f t="shared" si="572"/>
        <v>BM$13</v>
      </c>
      <c r="BN578" s="195" t="str">
        <f t="shared" si="572"/>
        <v>BN$13</v>
      </c>
      <c r="BO578" s="195" t="str">
        <f t="shared" si="572"/>
        <v>BO$13</v>
      </c>
      <c r="BP578" s="195" t="str">
        <f t="shared" si="572"/>
        <v>BP$13</v>
      </c>
      <c r="BQ578" s="195" t="str">
        <f t="shared" si="572"/>
        <v>BQ$13</v>
      </c>
      <c r="BR578" s="195" t="str">
        <f t="shared" si="572"/>
        <v>BR$13</v>
      </c>
      <c r="BS578" s="195" t="str">
        <f t="shared" si="572"/>
        <v>BS$13</v>
      </c>
      <c r="BT578" s="195" t="str">
        <f t="shared" si="572"/>
        <v>BT$13</v>
      </c>
      <c r="BU578" s="195" t="str">
        <f t="shared" si="572"/>
        <v>BU$13</v>
      </c>
      <c r="BV578" s="195" t="str">
        <f t="shared" si="572"/>
        <v>BV$13</v>
      </c>
      <c r="BW578" s="195" t="str">
        <f t="shared" si="572"/>
        <v>BW$13</v>
      </c>
      <c r="BX578" s="195" t="str">
        <f t="shared" si="572"/>
        <v>BX$13</v>
      </c>
      <c r="BY578" s="195" t="str">
        <f t="shared" si="572"/>
        <v>BY$13</v>
      </c>
      <c r="BZ578" s="195" t="str">
        <f t="shared" si="572"/>
        <v>BZ$13</v>
      </c>
      <c r="CA578" s="195" t="str">
        <f t="shared" si="572"/>
        <v>CA$13</v>
      </c>
      <c r="CB578" s="195" t="str">
        <f t="shared" si="572"/>
        <v>CB$13</v>
      </c>
      <c r="CC578" s="195" t="str">
        <f t="shared" si="572"/>
        <v>CC$13</v>
      </c>
      <c r="CD578" s="195" t="str">
        <f t="shared" si="572"/>
        <v>CD$13</v>
      </c>
      <c r="CE578" s="195" t="str">
        <f t="shared" ref="CE578:CL578" si="573">CE$17</f>
        <v>CE$13</v>
      </c>
      <c r="CF578" s="195" t="str">
        <f t="shared" si="573"/>
        <v>CF$13</v>
      </c>
      <c r="CG578" s="195" t="str">
        <f t="shared" si="573"/>
        <v>CG$13</v>
      </c>
      <c r="CH578" s="195" t="str">
        <f t="shared" si="573"/>
        <v>CH$13</v>
      </c>
      <c r="CI578" s="195" t="str">
        <f t="shared" si="573"/>
        <v>CI$13</v>
      </c>
      <c r="CJ578" s="195" t="str">
        <f t="shared" si="573"/>
        <v>CJ$13</v>
      </c>
      <c r="CK578" s="195" t="str">
        <f t="shared" si="573"/>
        <v>CK$13</v>
      </c>
      <c r="CL578" s="195" t="str">
        <f t="shared" si="573"/>
        <v>CL$13</v>
      </c>
    </row>
    <row r="579" spans="2:90" x14ac:dyDescent="0.4">
      <c r="B579" s="171" t="s">
        <v>491</v>
      </c>
      <c r="E579" s="8"/>
      <c r="H579" s="196"/>
      <c r="I579" s="197"/>
      <c r="J579" s="197"/>
      <c r="K579" s="198"/>
      <c r="L579" s="198"/>
      <c r="M579" s="198"/>
      <c r="N579" s="198"/>
      <c r="O579" s="198"/>
      <c r="P579" s="198"/>
      <c r="R579" s="198"/>
      <c r="S579" s="186"/>
      <c r="T579" s="186"/>
      <c r="U579" s="186"/>
      <c r="V579" s="186"/>
      <c r="W579" s="186"/>
      <c r="X579" s="186"/>
      <c r="Y579" s="186"/>
      <c r="Z579" s="186"/>
      <c r="AA579" s="186"/>
      <c r="AB579" s="186"/>
      <c r="AC579" s="186"/>
      <c r="AD579" s="186"/>
      <c r="AE579" s="186"/>
      <c r="AF579" s="186"/>
      <c r="AG579" s="186"/>
      <c r="AH579" s="186"/>
      <c r="AI579" s="186"/>
      <c r="AJ579" s="186"/>
      <c r="AK579" s="186"/>
      <c r="AL579" s="186"/>
      <c r="AM579" s="186"/>
      <c r="AN579" s="186"/>
      <c r="AO579" s="186"/>
      <c r="AP579" s="186"/>
      <c r="AQ579" s="186"/>
      <c r="AR579" s="186"/>
      <c r="AS579" s="186"/>
      <c r="AT579" s="186"/>
      <c r="AU579" s="186"/>
      <c r="AV579" s="186"/>
      <c r="AW579" s="186"/>
      <c r="AX579" s="186"/>
      <c r="AY579" s="186"/>
      <c r="AZ579" s="186"/>
      <c r="BA579" s="186"/>
      <c r="BB579" s="186"/>
      <c r="BC579" s="186"/>
      <c r="BD579" s="186"/>
      <c r="BE579" s="186"/>
      <c r="BF579" s="186"/>
      <c r="BG579" s="186"/>
      <c r="BH579" s="186"/>
      <c r="BI579" s="186"/>
      <c r="BJ579" s="186"/>
      <c r="BK579" s="186"/>
      <c r="BL579" s="186"/>
      <c r="BM579" s="186"/>
      <c r="BN579" s="186"/>
      <c r="BO579" s="186"/>
      <c r="BP579" s="186"/>
      <c r="BQ579" s="186"/>
      <c r="BR579" s="186"/>
      <c r="BS579" s="186"/>
      <c r="BT579" s="186"/>
      <c r="BU579" s="186"/>
      <c r="BV579" s="186"/>
      <c r="BW579" s="186"/>
      <c r="BX579" s="186"/>
      <c r="BY579" s="186"/>
      <c r="BZ579" s="186"/>
      <c r="CA579" s="186"/>
      <c r="CB579" s="186"/>
      <c r="CC579" s="186"/>
      <c r="CD579" s="186"/>
      <c r="CE579" s="186"/>
      <c r="CF579" s="186"/>
      <c r="CG579" s="186"/>
      <c r="CH579" s="186"/>
      <c r="CI579" s="186"/>
      <c r="CJ579" s="186"/>
      <c r="CK579" s="186"/>
      <c r="CL579" s="186"/>
    </row>
    <row r="580" spans="2:90" x14ac:dyDescent="0.4">
      <c r="B580" s="171" t="s">
        <v>505</v>
      </c>
      <c r="E580" s="8"/>
      <c r="H580" s="196"/>
      <c r="I580" s="197"/>
      <c r="J580" s="197"/>
      <c r="K580" s="198"/>
      <c r="L580" s="198"/>
      <c r="M580" s="198"/>
      <c r="N580" s="198"/>
      <c r="O580" s="198"/>
      <c r="P580" s="198"/>
      <c r="R580" s="198"/>
      <c r="S580" s="186"/>
      <c r="T580" s="186"/>
      <c r="U580" s="186"/>
      <c r="V580" s="186"/>
      <c r="W580" s="186"/>
      <c r="X580" s="186"/>
      <c r="Y580" s="186"/>
      <c r="Z580" s="186"/>
      <c r="AA580" s="186"/>
      <c r="AB580" s="186"/>
      <c r="AC580" s="186"/>
      <c r="AD580" s="186"/>
      <c r="AE580" s="186"/>
      <c r="AF580" s="186"/>
      <c r="AG580" s="186"/>
      <c r="AH580" s="186"/>
      <c r="AI580" s="186"/>
      <c r="AJ580" s="186"/>
      <c r="AK580" s="186"/>
      <c r="AL580" s="186"/>
      <c r="AM580" s="186"/>
      <c r="AN580" s="186"/>
      <c r="AO580" s="186"/>
      <c r="AP580" s="186"/>
      <c r="AQ580" s="186"/>
      <c r="AR580" s="186"/>
      <c r="AS580" s="186"/>
      <c r="AT580" s="186"/>
      <c r="AU580" s="186"/>
      <c r="AV580" s="186"/>
      <c r="AW580" s="186"/>
      <c r="AX580" s="186"/>
      <c r="AY580" s="186"/>
      <c r="AZ580" s="186"/>
      <c r="BA580" s="186"/>
      <c r="BB580" s="186"/>
      <c r="BC580" s="186"/>
      <c r="BD580" s="186"/>
      <c r="BE580" s="186"/>
      <c r="BF580" s="186"/>
      <c r="BG580" s="186"/>
      <c r="BH580" s="186"/>
      <c r="BI580" s="186"/>
      <c r="BJ580" s="186"/>
      <c r="BK580" s="186"/>
      <c r="BL580" s="186"/>
      <c r="BM580" s="186"/>
      <c r="BN580" s="186"/>
      <c r="BO580" s="186"/>
      <c r="BP580" s="186"/>
      <c r="BQ580" s="186"/>
      <c r="BR580" s="186"/>
      <c r="BS580" s="186"/>
      <c r="BT580" s="186"/>
      <c r="BU580" s="186"/>
      <c r="BV580" s="186"/>
      <c r="BW580" s="186"/>
      <c r="BX580" s="186"/>
      <c r="BY580" s="186"/>
      <c r="BZ580" s="186"/>
      <c r="CA580" s="186"/>
      <c r="CB580" s="186"/>
      <c r="CC580" s="186"/>
      <c r="CD580" s="186"/>
      <c r="CE580" s="186"/>
      <c r="CF580" s="186"/>
      <c r="CG580" s="186"/>
      <c r="CH580" s="186"/>
      <c r="CI580" s="186"/>
      <c r="CJ580" s="186"/>
      <c r="CK580" s="186"/>
      <c r="CL580" s="186"/>
    </row>
    <row r="581" spans="2:90" x14ac:dyDescent="0.4">
      <c r="B581" s="171" t="s">
        <v>463</v>
      </c>
      <c r="E581" s="8"/>
      <c r="H581" s="196"/>
      <c r="I581" s="197"/>
      <c r="J581" s="197"/>
      <c r="K581" s="198"/>
      <c r="L581" s="198"/>
      <c r="M581" s="198"/>
      <c r="N581" s="198"/>
      <c r="O581" s="198"/>
      <c r="P581" s="198"/>
      <c r="R581" s="198"/>
      <c r="S581" s="186" t="str">
        <f t="shared" ref="S581:AX581" si="574">S$18</f>
        <v>S$14</v>
      </c>
      <c r="T581" s="186" t="str">
        <f t="shared" si="574"/>
        <v>T$14</v>
      </c>
      <c r="U581" s="186" t="str">
        <f t="shared" si="574"/>
        <v>U$14</v>
      </c>
      <c r="V581" s="186" t="str">
        <f t="shared" si="574"/>
        <v>V$14</v>
      </c>
      <c r="W581" s="186" t="str">
        <f t="shared" si="574"/>
        <v>W$14</v>
      </c>
      <c r="X581" s="186" t="str">
        <f t="shared" si="574"/>
        <v>X$14</v>
      </c>
      <c r="Y581" s="186" t="str">
        <f t="shared" si="574"/>
        <v>Y$14</v>
      </c>
      <c r="Z581" s="186" t="str">
        <f t="shared" si="574"/>
        <v>Z$14</v>
      </c>
      <c r="AA581" s="186" t="str">
        <f t="shared" si="574"/>
        <v>AA$14</v>
      </c>
      <c r="AB581" s="186" t="str">
        <f t="shared" si="574"/>
        <v>AB$14</v>
      </c>
      <c r="AC581" s="186" t="str">
        <f t="shared" si="574"/>
        <v>AC$14</v>
      </c>
      <c r="AD581" s="186" t="str">
        <f t="shared" si="574"/>
        <v>AD$14</v>
      </c>
      <c r="AE581" s="186" t="str">
        <f t="shared" si="574"/>
        <v>AE$14</v>
      </c>
      <c r="AF581" s="186" t="str">
        <f t="shared" si="574"/>
        <v>AF$14</v>
      </c>
      <c r="AG581" s="186" t="str">
        <f t="shared" si="574"/>
        <v>AG$14</v>
      </c>
      <c r="AH581" s="186" t="str">
        <f t="shared" si="574"/>
        <v>AH$14</v>
      </c>
      <c r="AI581" s="186" t="str">
        <f t="shared" si="574"/>
        <v>AI$14</v>
      </c>
      <c r="AJ581" s="186" t="str">
        <f t="shared" si="574"/>
        <v>AJ$14</v>
      </c>
      <c r="AK581" s="186" t="str">
        <f t="shared" si="574"/>
        <v>AK$14</v>
      </c>
      <c r="AL581" s="186" t="str">
        <f t="shared" si="574"/>
        <v>AL$14</v>
      </c>
      <c r="AM581" s="186" t="str">
        <f t="shared" si="574"/>
        <v>AM$14</v>
      </c>
      <c r="AN581" s="186" t="str">
        <f t="shared" si="574"/>
        <v>AN$14</v>
      </c>
      <c r="AO581" s="186" t="str">
        <f t="shared" si="574"/>
        <v>AO$14</v>
      </c>
      <c r="AP581" s="186" t="str">
        <f t="shared" si="574"/>
        <v>AP$14</v>
      </c>
      <c r="AQ581" s="186" t="str">
        <f t="shared" si="574"/>
        <v>AQ$14</v>
      </c>
      <c r="AR581" s="186" t="str">
        <f t="shared" si="574"/>
        <v>AR$14</v>
      </c>
      <c r="AS581" s="186" t="str">
        <f t="shared" si="574"/>
        <v>AS$14</v>
      </c>
      <c r="AT581" s="186" t="str">
        <f t="shared" si="574"/>
        <v>AT$14</v>
      </c>
      <c r="AU581" s="186" t="str">
        <f t="shared" si="574"/>
        <v>AU$14</v>
      </c>
      <c r="AV581" s="186" t="str">
        <f t="shared" si="574"/>
        <v>AV$14</v>
      </c>
      <c r="AW581" s="186" t="str">
        <f t="shared" si="574"/>
        <v>AW$14</v>
      </c>
      <c r="AX581" s="186" t="str">
        <f t="shared" si="574"/>
        <v>AX$14</v>
      </c>
      <c r="AY581" s="186" t="str">
        <f t="shared" ref="AY581:CD581" si="575">AY$18</f>
        <v>AY$14</v>
      </c>
      <c r="AZ581" s="186" t="str">
        <f t="shared" si="575"/>
        <v>AZ$14</v>
      </c>
      <c r="BA581" s="186" t="str">
        <f t="shared" si="575"/>
        <v>BA$14</v>
      </c>
      <c r="BB581" s="186" t="str">
        <f t="shared" si="575"/>
        <v>BB$14</v>
      </c>
      <c r="BC581" s="186" t="str">
        <f t="shared" si="575"/>
        <v>BC$14</v>
      </c>
      <c r="BD581" s="186" t="str">
        <f t="shared" si="575"/>
        <v>BD$14</v>
      </c>
      <c r="BE581" s="186" t="str">
        <f t="shared" si="575"/>
        <v>BE$14</v>
      </c>
      <c r="BF581" s="186" t="str">
        <f t="shared" si="575"/>
        <v>BF$14</v>
      </c>
      <c r="BG581" s="186" t="str">
        <f t="shared" si="575"/>
        <v>BG$14</v>
      </c>
      <c r="BH581" s="186" t="str">
        <f t="shared" si="575"/>
        <v>BH$14</v>
      </c>
      <c r="BI581" s="186" t="str">
        <f t="shared" si="575"/>
        <v>BI$14</v>
      </c>
      <c r="BJ581" s="186" t="str">
        <f t="shared" si="575"/>
        <v>BJ$14</v>
      </c>
      <c r="BK581" s="186" t="str">
        <f t="shared" si="575"/>
        <v>BK$14</v>
      </c>
      <c r="BL581" s="186" t="str">
        <f t="shared" si="575"/>
        <v>BL$14</v>
      </c>
      <c r="BM581" s="186" t="str">
        <f t="shared" si="575"/>
        <v>BM$14</v>
      </c>
      <c r="BN581" s="186" t="str">
        <f t="shared" si="575"/>
        <v>BN$14</v>
      </c>
      <c r="BO581" s="186" t="str">
        <f t="shared" si="575"/>
        <v>BO$14</v>
      </c>
      <c r="BP581" s="186" t="str">
        <f t="shared" si="575"/>
        <v>BP$14</v>
      </c>
      <c r="BQ581" s="186" t="str">
        <f t="shared" si="575"/>
        <v>BQ$14</v>
      </c>
      <c r="BR581" s="186" t="str">
        <f t="shared" si="575"/>
        <v>BR$14</v>
      </c>
      <c r="BS581" s="186" t="str">
        <f t="shared" si="575"/>
        <v>BS$14</v>
      </c>
      <c r="BT581" s="186" t="str">
        <f t="shared" si="575"/>
        <v>BT$14</v>
      </c>
      <c r="BU581" s="186" t="str">
        <f t="shared" si="575"/>
        <v>BU$14</v>
      </c>
      <c r="BV581" s="186" t="str">
        <f t="shared" si="575"/>
        <v>BV$14</v>
      </c>
      <c r="BW581" s="186" t="str">
        <f t="shared" si="575"/>
        <v>BW$14</v>
      </c>
      <c r="BX581" s="186" t="str">
        <f t="shared" si="575"/>
        <v>BX$14</v>
      </c>
      <c r="BY581" s="186" t="str">
        <f t="shared" si="575"/>
        <v>BY$14</v>
      </c>
      <c r="BZ581" s="186" t="str">
        <f t="shared" si="575"/>
        <v>BZ$14</v>
      </c>
      <c r="CA581" s="186" t="str">
        <f t="shared" si="575"/>
        <v>CA$14</v>
      </c>
      <c r="CB581" s="186" t="str">
        <f t="shared" si="575"/>
        <v>CB$14</v>
      </c>
      <c r="CC581" s="186" t="str">
        <f t="shared" si="575"/>
        <v>CC$14</v>
      </c>
      <c r="CD581" s="186" t="str">
        <f t="shared" si="575"/>
        <v>CD$14</v>
      </c>
      <c r="CE581" s="186" t="str">
        <f t="shared" ref="CE581:CL581" si="576">CE$18</f>
        <v>CE$14</v>
      </c>
      <c r="CF581" s="186" t="str">
        <f t="shared" si="576"/>
        <v>CF$14</v>
      </c>
      <c r="CG581" s="186" t="str">
        <f t="shared" si="576"/>
        <v>CG$14</v>
      </c>
      <c r="CH581" s="186" t="str">
        <f t="shared" si="576"/>
        <v>CH$14</v>
      </c>
      <c r="CI581" s="186" t="str">
        <f t="shared" si="576"/>
        <v>CI$14</v>
      </c>
      <c r="CJ581" s="186" t="str">
        <f t="shared" si="576"/>
        <v>CJ$14</v>
      </c>
      <c r="CK581" s="186" t="str">
        <f t="shared" si="576"/>
        <v>CK$14</v>
      </c>
      <c r="CL581" s="186" t="str">
        <f t="shared" si="576"/>
        <v>CL$14</v>
      </c>
    </row>
    <row r="582" spans="2:90" x14ac:dyDescent="0.4">
      <c r="B582" s="171" t="s">
        <v>464</v>
      </c>
      <c r="E582" s="8"/>
      <c r="H582" s="196"/>
      <c r="I582" s="197"/>
      <c r="J582" s="197"/>
      <c r="K582" s="198"/>
      <c r="L582" s="198"/>
      <c r="M582" s="198"/>
      <c r="N582" s="198"/>
      <c r="O582" s="198"/>
      <c r="P582" s="198"/>
      <c r="R582" s="198"/>
      <c r="S582" s="186" t="str">
        <f t="shared" ref="S582:AX582" si="577">S$19</f>
        <v>S$15</v>
      </c>
      <c r="T582" s="186" t="str">
        <f t="shared" si="577"/>
        <v>T$15</v>
      </c>
      <c r="U582" s="186" t="str">
        <f t="shared" si="577"/>
        <v>U$15</v>
      </c>
      <c r="V582" s="186" t="str">
        <f t="shared" si="577"/>
        <v>V$15</v>
      </c>
      <c r="W582" s="186" t="str">
        <f t="shared" si="577"/>
        <v>W$15</v>
      </c>
      <c r="X582" s="186" t="str">
        <f t="shared" si="577"/>
        <v>X$15</v>
      </c>
      <c r="Y582" s="186" t="str">
        <f t="shared" si="577"/>
        <v>Y$15</v>
      </c>
      <c r="Z582" s="186" t="str">
        <f t="shared" si="577"/>
        <v>Z$15</v>
      </c>
      <c r="AA582" s="186" t="str">
        <f t="shared" si="577"/>
        <v>AA$15</v>
      </c>
      <c r="AB582" s="186" t="str">
        <f t="shared" si="577"/>
        <v>AB$15</v>
      </c>
      <c r="AC582" s="186" t="str">
        <f t="shared" si="577"/>
        <v>AC$15</v>
      </c>
      <c r="AD582" s="186" t="str">
        <f t="shared" si="577"/>
        <v>AD$15</v>
      </c>
      <c r="AE582" s="186" t="str">
        <f t="shared" si="577"/>
        <v>AE$15</v>
      </c>
      <c r="AF582" s="186" t="str">
        <f t="shared" si="577"/>
        <v>AF$15</v>
      </c>
      <c r="AG582" s="186" t="str">
        <f t="shared" si="577"/>
        <v>AG$15</v>
      </c>
      <c r="AH582" s="186" t="str">
        <f t="shared" si="577"/>
        <v>AH$15</v>
      </c>
      <c r="AI582" s="186" t="str">
        <f t="shared" si="577"/>
        <v>AI$15</v>
      </c>
      <c r="AJ582" s="186" t="str">
        <f t="shared" si="577"/>
        <v>AJ$15</v>
      </c>
      <c r="AK582" s="186" t="str">
        <f t="shared" si="577"/>
        <v>AK$15</v>
      </c>
      <c r="AL582" s="186" t="str">
        <f t="shared" si="577"/>
        <v>AL$15</v>
      </c>
      <c r="AM582" s="186" t="str">
        <f t="shared" si="577"/>
        <v>AM$15</v>
      </c>
      <c r="AN582" s="186" t="str">
        <f t="shared" si="577"/>
        <v>AN$15</v>
      </c>
      <c r="AO582" s="186" t="str">
        <f t="shared" si="577"/>
        <v>AO$15</v>
      </c>
      <c r="AP582" s="186" t="str">
        <f t="shared" si="577"/>
        <v>AP$15</v>
      </c>
      <c r="AQ582" s="186" t="str">
        <f t="shared" si="577"/>
        <v>AQ$15</v>
      </c>
      <c r="AR582" s="186" t="str">
        <f t="shared" si="577"/>
        <v>AR$15</v>
      </c>
      <c r="AS582" s="186" t="str">
        <f t="shared" si="577"/>
        <v>AS$15</v>
      </c>
      <c r="AT582" s="186" t="str">
        <f t="shared" si="577"/>
        <v>AT$15</v>
      </c>
      <c r="AU582" s="186" t="str">
        <f t="shared" si="577"/>
        <v>AU$15</v>
      </c>
      <c r="AV582" s="186" t="str">
        <f t="shared" si="577"/>
        <v>AV$15</v>
      </c>
      <c r="AW582" s="186" t="str">
        <f t="shared" si="577"/>
        <v>AW$15</v>
      </c>
      <c r="AX582" s="186" t="str">
        <f t="shared" si="577"/>
        <v>AX$15</v>
      </c>
      <c r="AY582" s="186" t="str">
        <f t="shared" ref="AY582:CD582" si="578">AY$19</f>
        <v>AY$15</v>
      </c>
      <c r="AZ582" s="186" t="str">
        <f t="shared" si="578"/>
        <v>AZ$15</v>
      </c>
      <c r="BA582" s="186" t="str">
        <f t="shared" si="578"/>
        <v>BA$15</v>
      </c>
      <c r="BB582" s="186" t="str">
        <f t="shared" si="578"/>
        <v>BB$15</v>
      </c>
      <c r="BC582" s="186" t="str">
        <f t="shared" si="578"/>
        <v>BC$15</v>
      </c>
      <c r="BD582" s="186" t="str">
        <f t="shared" si="578"/>
        <v>BD$15</v>
      </c>
      <c r="BE582" s="186" t="str">
        <f t="shared" si="578"/>
        <v>BE$15</v>
      </c>
      <c r="BF582" s="186" t="str">
        <f t="shared" si="578"/>
        <v>BF$15</v>
      </c>
      <c r="BG582" s="186" t="str">
        <f t="shared" si="578"/>
        <v>BG$15</v>
      </c>
      <c r="BH582" s="186" t="str">
        <f t="shared" si="578"/>
        <v>BH$15</v>
      </c>
      <c r="BI582" s="186" t="str">
        <f t="shared" si="578"/>
        <v>BI$15</v>
      </c>
      <c r="BJ582" s="186" t="str">
        <f t="shared" si="578"/>
        <v>BJ$15</v>
      </c>
      <c r="BK582" s="186" t="str">
        <f t="shared" si="578"/>
        <v>BK$15</v>
      </c>
      <c r="BL582" s="186" t="str">
        <f t="shared" si="578"/>
        <v>BL$15</v>
      </c>
      <c r="BM582" s="186" t="str">
        <f t="shared" si="578"/>
        <v>BM$15</v>
      </c>
      <c r="BN582" s="186" t="str">
        <f t="shared" si="578"/>
        <v>BN$15</v>
      </c>
      <c r="BO582" s="186" t="str">
        <f t="shared" si="578"/>
        <v>BO$15</v>
      </c>
      <c r="BP582" s="186" t="str">
        <f t="shared" si="578"/>
        <v>BP$15</v>
      </c>
      <c r="BQ582" s="186" t="str">
        <f t="shared" si="578"/>
        <v>BQ$15</v>
      </c>
      <c r="BR582" s="186" t="str">
        <f t="shared" si="578"/>
        <v>BR$15</v>
      </c>
      <c r="BS582" s="186" t="str">
        <f t="shared" si="578"/>
        <v>BS$15</v>
      </c>
      <c r="BT582" s="186" t="str">
        <f t="shared" si="578"/>
        <v>BT$15</v>
      </c>
      <c r="BU582" s="186" t="str">
        <f t="shared" si="578"/>
        <v>BU$15</v>
      </c>
      <c r="BV582" s="186" t="str">
        <f t="shared" si="578"/>
        <v>BV$15</v>
      </c>
      <c r="BW582" s="186" t="str">
        <f t="shared" si="578"/>
        <v>BW$15</v>
      </c>
      <c r="BX582" s="186" t="str">
        <f t="shared" si="578"/>
        <v>BX$15</v>
      </c>
      <c r="BY582" s="186" t="str">
        <f t="shared" si="578"/>
        <v>BY$15</v>
      </c>
      <c r="BZ582" s="186" t="str">
        <f t="shared" si="578"/>
        <v>BZ$15</v>
      </c>
      <c r="CA582" s="186" t="str">
        <f t="shared" si="578"/>
        <v>CA$15</v>
      </c>
      <c r="CB582" s="186" t="str">
        <f t="shared" si="578"/>
        <v>CB$15</v>
      </c>
      <c r="CC582" s="186" t="str">
        <f t="shared" si="578"/>
        <v>CC$15</v>
      </c>
      <c r="CD582" s="186" t="str">
        <f t="shared" si="578"/>
        <v>CD$15</v>
      </c>
      <c r="CE582" s="186" t="str">
        <f t="shared" ref="CE582:CL582" si="579">CE$19</f>
        <v>CE$15</v>
      </c>
      <c r="CF582" s="186" t="str">
        <f t="shared" si="579"/>
        <v>CF$15</v>
      </c>
      <c r="CG582" s="186" t="str">
        <f t="shared" si="579"/>
        <v>CG$15</v>
      </c>
      <c r="CH582" s="186" t="str">
        <f t="shared" si="579"/>
        <v>CH$15</v>
      </c>
      <c r="CI582" s="186" t="str">
        <f t="shared" si="579"/>
        <v>CI$15</v>
      </c>
      <c r="CJ582" s="186" t="str">
        <f t="shared" si="579"/>
        <v>CJ$15</v>
      </c>
      <c r="CK582" s="186" t="str">
        <f t="shared" si="579"/>
        <v>CK$15</v>
      </c>
      <c r="CL582" s="186" t="str">
        <f t="shared" si="579"/>
        <v>CL$15</v>
      </c>
    </row>
    <row r="583" spans="2:90" x14ac:dyDescent="0.4">
      <c r="B583" s="70" t="s">
        <v>770</v>
      </c>
      <c r="C583" s="31"/>
      <c r="D583" t="s">
        <v>748</v>
      </c>
      <c r="E583" s="8" t="str">
        <f t="shared" ref="E583:E587" si="580">ROW()&amp;" "&amp;D583</f>
        <v>583 MONTHRENT-PV</v>
      </c>
      <c r="F583" t="s">
        <v>571</v>
      </c>
      <c r="G583" s="31" t="s">
        <v>81</v>
      </c>
      <c r="H583" s="48"/>
      <c r="I583" s="285"/>
      <c r="J583" s="285"/>
      <c r="K583" s="48"/>
      <c r="L583" s="48"/>
      <c r="M583" s="48"/>
      <c r="N583" s="48"/>
      <c r="O583" s="48"/>
      <c r="P583" s="48"/>
      <c r="R583" s="70"/>
      <c r="S583" s="286"/>
      <c r="T583" s="286"/>
      <c r="U583" s="286"/>
      <c r="V583" s="286"/>
      <c r="W583" s="286"/>
      <c r="X583" s="286"/>
      <c r="Y583" s="286"/>
      <c r="Z583" s="286"/>
      <c r="AA583" s="286"/>
      <c r="AB583" s="286"/>
      <c r="AC583" s="286"/>
      <c r="AD583" s="286"/>
      <c r="AE583" s="286"/>
      <c r="AF583" s="286"/>
      <c r="AG583" s="286"/>
      <c r="AH583" s="286"/>
      <c r="AI583" s="286"/>
      <c r="AJ583" s="286"/>
      <c r="AK583" s="286"/>
      <c r="AL583" s="286"/>
      <c r="AM583" s="286"/>
      <c r="AN583" s="286"/>
      <c r="AO583" s="286"/>
      <c r="AP583" s="286"/>
      <c r="AQ583" s="286"/>
      <c r="AR583" s="286"/>
      <c r="AS583" s="286"/>
      <c r="AT583" s="286"/>
      <c r="AU583" s="286"/>
      <c r="AV583" s="286"/>
      <c r="AW583" s="286"/>
      <c r="AX583" s="286"/>
      <c r="AY583" s="286"/>
      <c r="AZ583" s="286"/>
      <c r="BA583" s="286"/>
      <c r="BB583" s="286"/>
      <c r="BC583" s="286"/>
      <c r="BD583" s="286"/>
      <c r="BE583" s="286"/>
      <c r="BF583" s="286"/>
      <c r="BG583" s="286"/>
      <c r="BH583" s="286"/>
      <c r="BI583" s="286"/>
      <c r="BJ583" s="286"/>
      <c r="BK583" s="286"/>
      <c r="BL583" s="286"/>
      <c r="BM583" s="286"/>
      <c r="BN583" s="286"/>
      <c r="BO583" s="286"/>
      <c r="BP583" s="286"/>
      <c r="BQ583" s="286"/>
      <c r="BR583" s="286"/>
      <c r="BS583" s="286"/>
      <c r="BT583" s="286"/>
      <c r="BU583" s="286"/>
      <c r="BV583" s="286"/>
      <c r="BW583" s="286"/>
      <c r="BX583" s="286"/>
      <c r="BY583" s="286"/>
      <c r="BZ583" s="286"/>
      <c r="CA583" s="286"/>
      <c r="CB583" s="286"/>
      <c r="CC583" s="286"/>
      <c r="CD583" s="286"/>
      <c r="CE583" s="286"/>
      <c r="CF583" s="286"/>
      <c r="CG583" s="286"/>
      <c r="CH583" s="286"/>
      <c r="CI583" s="286"/>
      <c r="CJ583" s="286"/>
      <c r="CK583" s="286"/>
      <c r="CL583" s="286"/>
    </row>
    <row r="584" spans="2:90" x14ac:dyDescent="0.4">
      <c r="B584" s="141" t="s">
        <v>458</v>
      </c>
      <c r="D584" t="s">
        <v>748</v>
      </c>
      <c r="E584" s="8" t="str">
        <f t="shared" si="580"/>
        <v>584 MONTHRENT-PV</v>
      </c>
      <c r="G584" t="s">
        <v>332</v>
      </c>
      <c r="H584" s="31"/>
      <c r="I584" s="73"/>
      <c r="J584" s="73"/>
      <c r="K584" s="39"/>
      <c r="L584" s="39"/>
      <c r="M584" s="39"/>
      <c r="N584" s="39"/>
      <c r="O584" s="39"/>
      <c r="P584" s="39"/>
      <c r="R584" s="38"/>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row>
    <row r="585" spans="2:90" x14ac:dyDescent="0.4">
      <c r="B585" s="141" t="s">
        <v>460</v>
      </c>
      <c r="D585" t="s">
        <v>748</v>
      </c>
      <c r="E585" s="8" t="str">
        <f t="shared" si="580"/>
        <v>585 MONTHRENT-PV</v>
      </c>
      <c r="H585" s="31"/>
      <c r="I585" s="73"/>
      <c r="J585" s="73"/>
      <c r="K585" s="75">
        <v>0.8</v>
      </c>
      <c r="L585" s="75">
        <v>0.8</v>
      </c>
      <c r="M585" s="75">
        <v>0.8</v>
      </c>
      <c r="N585" s="75">
        <v>0.8</v>
      </c>
      <c r="O585" s="75">
        <v>0.8</v>
      </c>
      <c r="P585" s="75">
        <v>0.8</v>
      </c>
      <c r="R585" s="38"/>
      <c r="S585" s="20" cm="1">
        <f t="array" ref="S585">INDEX($K:$P,ROW(),MATCH(S$3,$K$2:$P$2,0))</f>
        <v>0.8</v>
      </c>
      <c r="T585" s="20" cm="1">
        <f t="array" ref="T585">INDEX($K:$P,ROW(),MATCH(T$3,$K$2:$P$2,0))</f>
        <v>0.8</v>
      </c>
      <c r="U585" s="20" cm="1">
        <f t="array" ref="U585">INDEX($K:$P,ROW(),MATCH(U$3,$K$2:$P$2,0))</f>
        <v>0.8</v>
      </c>
      <c r="V585" s="20" cm="1">
        <f t="array" ref="V585">INDEX($K:$P,ROW(),MATCH(V$3,$K$2:$P$2,0))</f>
        <v>0.8</v>
      </c>
      <c r="W585" s="20" cm="1">
        <f t="array" ref="W585">INDEX($K:$P,ROW(),MATCH(W$3,$K$2:$P$2,0))</f>
        <v>0.8</v>
      </c>
      <c r="X585" s="20" cm="1">
        <f t="array" ref="X585">INDEX($K:$P,ROW(),MATCH(X$3,$K$2:$P$2,0))</f>
        <v>0.8</v>
      </c>
      <c r="Y585" s="20" cm="1">
        <f t="array" ref="Y585">INDEX($K:$P,ROW(),MATCH(Y$3,$K$2:$P$2,0))</f>
        <v>0.8</v>
      </c>
      <c r="Z585" s="20" cm="1">
        <f t="array" ref="Z585">INDEX($K:$P,ROW(),MATCH(Z$3,$K$2:$P$2,0))</f>
        <v>0.8</v>
      </c>
      <c r="AA585" s="20" cm="1">
        <f t="array" ref="AA585">INDEX($K:$P,ROW(),MATCH(AA$3,$K$2:$P$2,0))</f>
        <v>0.8</v>
      </c>
      <c r="AB585" s="20" cm="1">
        <f t="array" ref="AB585">INDEX($K:$P,ROW(),MATCH(AB$3,$K$2:$P$2,0))</f>
        <v>0.8</v>
      </c>
      <c r="AC585" s="20" cm="1">
        <f t="array" ref="AC585">INDEX($K:$P,ROW(),MATCH(AC$3,$K$2:$P$2,0))</f>
        <v>0.8</v>
      </c>
      <c r="AD585" s="20" cm="1">
        <f t="array" ref="AD585">INDEX($K:$P,ROW(),MATCH(AD$3,$K$2:$P$2,0))</f>
        <v>0.8</v>
      </c>
      <c r="AE585" s="20" cm="1">
        <f t="array" ref="AE585">INDEX($K:$P,ROW(),MATCH(AE$3,$K$2:$P$2,0))</f>
        <v>0.8</v>
      </c>
      <c r="AF585" s="20" cm="1">
        <f t="array" ref="AF585">INDEX($K:$P,ROW(),MATCH(AF$3,$K$2:$P$2,0))</f>
        <v>0.8</v>
      </c>
      <c r="AG585" s="20" cm="1">
        <f t="array" ref="AG585">INDEX($K:$P,ROW(),MATCH(AG$3,$K$2:$P$2,0))</f>
        <v>0.8</v>
      </c>
      <c r="AH585" s="20" cm="1">
        <f t="array" ref="AH585">INDEX($K:$P,ROW(),MATCH(AH$3,$K$2:$P$2,0))</f>
        <v>0.8</v>
      </c>
      <c r="AI585" s="20" cm="1">
        <f t="array" ref="AI585">INDEX($K:$P,ROW(),MATCH(AI$3,$K$2:$P$2,0))</f>
        <v>0.8</v>
      </c>
      <c r="AJ585" s="20" cm="1">
        <f t="array" ref="AJ585">INDEX($K:$P,ROW(),MATCH(AJ$3,$K$2:$P$2,0))</f>
        <v>0.8</v>
      </c>
      <c r="AK585" s="20" cm="1">
        <f t="array" ref="AK585">INDEX($K:$P,ROW(),MATCH(AK$3,$K$2:$P$2,0))</f>
        <v>0.8</v>
      </c>
      <c r="AL585" s="20" cm="1">
        <f t="array" ref="AL585">INDEX($K:$P,ROW(),MATCH(AL$3,$K$2:$P$2,0))</f>
        <v>0.8</v>
      </c>
      <c r="AM585" s="20" cm="1">
        <f t="array" ref="AM585">INDEX($K:$P,ROW(),MATCH(AM$3,$K$2:$P$2,0))</f>
        <v>0.8</v>
      </c>
      <c r="AN585" s="20" cm="1">
        <f t="array" ref="AN585">INDEX($K:$P,ROW(),MATCH(AN$3,$K$2:$P$2,0))</f>
        <v>0.8</v>
      </c>
      <c r="AO585" s="20" cm="1">
        <f t="array" ref="AO585">INDEX($K:$P,ROW(),MATCH(AO$3,$K$2:$P$2,0))</f>
        <v>0.8</v>
      </c>
      <c r="AP585" s="20" cm="1">
        <f t="array" ref="AP585">INDEX($K:$P,ROW(),MATCH(AP$3,$K$2:$P$2,0))</f>
        <v>0.8</v>
      </c>
      <c r="AQ585" s="20" cm="1">
        <f t="array" ref="AQ585">INDEX($K:$P,ROW(),MATCH(AQ$3,$K$2:$P$2,0))</f>
        <v>0.8</v>
      </c>
      <c r="AR585" s="20" cm="1">
        <f t="array" ref="AR585">INDEX($K:$P,ROW(),MATCH(AR$3,$K$2:$P$2,0))</f>
        <v>0.8</v>
      </c>
      <c r="AS585" s="20" cm="1">
        <f t="array" ref="AS585">INDEX($K:$P,ROW(),MATCH(AS$3,$K$2:$P$2,0))</f>
        <v>0.8</v>
      </c>
      <c r="AT585" s="20" cm="1">
        <f t="array" ref="AT585">INDEX($K:$P,ROW(),MATCH(AT$3,$K$2:$P$2,0))</f>
        <v>0.8</v>
      </c>
      <c r="AU585" s="20" cm="1">
        <f t="array" ref="AU585">INDEX($K:$P,ROW(),MATCH(AU$3,$K$2:$P$2,0))</f>
        <v>0.8</v>
      </c>
      <c r="AV585" s="20" cm="1">
        <f t="array" ref="AV585">INDEX($K:$P,ROW(),MATCH(AV$3,$K$2:$P$2,0))</f>
        <v>0.8</v>
      </c>
      <c r="AW585" s="20" cm="1">
        <f t="array" ref="AW585">INDEX($K:$P,ROW(),MATCH(AW$3,$K$2:$P$2,0))</f>
        <v>0.8</v>
      </c>
      <c r="AX585" s="20" cm="1">
        <f t="array" ref="AX585">INDEX($K:$P,ROW(),MATCH(AX$3,$K$2:$P$2,0))</f>
        <v>0.8</v>
      </c>
      <c r="AY585" s="20" cm="1">
        <f t="array" ref="AY585">INDEX($K:$P,ROW(),MATCH(AY$3,$K$2:$P$2,0))</f>
        <v>0.8</v>
      </c>
      <c r="AZ585" s="20" cm="1">
        <f t="array" ref="AZ585">INDEX($K:$P,ROW(),MATCH(AZ$3,$K$2:$P$2,0))</f>
        <v>0.8</v>
      </c>
      <c r="BA585" s="20" cm="1">
        <f t="array" ref="BA585">INDEX($K:$P,ROW(),MATCH(BA$3,$K$2:$P$2,0))</f>
        <v>0.8</v>
      </c>
      <c r="BB585" s="20" cm="1">
        <f t="array" ref="BB585">INDEX($K:$P,ROW(),MATCH(BB$3,$K$2:$P$2,0))</f>
        <v>0.8</v>
      </c>
      <c r="BC585" s="20" cm="1">
        <f t="array" ref="BC585">INDEX($K:$P,ROW(),MATCH(BC$3,$K$2:$P$2,0))</f>
        <v>0.8</v>
      </c>
      <c r="BD585" s="20" cm="1">
        <f t="array" ref="BD585">INDEX($K:$P,ROW(),MATCH(BD$3,$K$2:$P$2,0))</f>
        <v>0.8</v>
      </c>
      <c r="BE585" s="20" cm="1">
        <f t="array" ref="BE585">INDEX($K:$P,ROW(),MATCH(BE$3,$K$2:$P$2,0))</f>
        <v>0.8</v>
      </c>
      <c r="BF585" s="20" cm="1">
        <f t="array" ref="BF585">INDEX($K:$P,ROW(),MATCH(BF$3,$K$2:$P$2,0))</f>
        <v>0.8</v>
      </c>
      <c r="BG585" s="20" cm="1">
        <f t="array" ref="BG585">INDEX($K:$P,ROW(),MATCH(BG$3,$K$2:$P$2,0))</f>
        <v>0.8</v>
      </c>
      <c r="BH585" s="20" cm="1">
        <f t="array" ref="BH585">INDEX($K:$P,ROW(),MATCH(BH$3,$K$2:$P$2,0))</f>
        <v>0.8</v>
      </c>
      <c r="BI585" s="20" cm="1">
        <f t="array" ref="BI585">INDEX($K:$P,ROW(),MATCH(BI$3,$K$2:$P$2,0))</f>
        <v>0.8</v>
      </c>
      <c r="BJ585" s="20" cm="1">
        <f t="array" ref="BJ585">INDEX($K:$P,ROW(),MATCH(BJ$3,$K$2:$P$2,0))</f>
        <v>0.8</v>
      </c>
      <c r="BK585" s="20" cm="1">
        <f t="array" ref="BK585">INDEX($K:$P,ROW(),MATCH(BK$3,$K$2:$P$2,0))</f>
        <v>0.8</v>
      </c>
      <c r="BL585" s="20" cm="1">
        <f t="array" ref="BL585">INDEX($K:$P,ROW(),MATCH(BL$3,$K$2:$P$2,0))</f>
        <v>0.8</v>
      </c>
      <c r="BM585" s="20" cm="1">
        <f t="array" ref="BM585">INDEX($K:$P,ROW(),MATCH(BM$3,$K$2:$P$2,0))</f>
        <v>0.8</v>
      </c>
      <c r="BN585" s="20" cm="1">
        <f t="array" ref="BN585">INDEX($K:$P,ROW(),MATCH(BN$3,$K$2:$P$2,0))</f>
        <v>0.8</v>
      </c>
      <c r="BO585" s="20" cm="1">
        <f t="array" ref="BO585">INDEX($K:$P,ROW(),MATCH(BO$3,$K$2:$P$2,0))</f>
        <v>0.8</v>
      </c>
      <c r="BP585" s="20" cm="1">
        <f t="array" ref="BP585">INDEX($K:$P,ROW(),MATCH(BP$3,$K$2:$P$2,0))</f>
        <v>0.8</v>
      </c>
      <c r="BQ585" s="20" cm="1">
        <f t="array" ref="BQ585">INDEX($K:$P,ROW(),MATCH(BQ$3,$K$2:$P$2,0))</f>
        <v>0.8</v>
      </c>
      <c r="BR585" s="20" cm="1">
        <f t="array" ref="BR585">INDEX($K:$P,ROW(),MATCH(BR$3,$K$2:$P$2,0))</f>
        <v>0.8</v>
      </c>
      <c r="BS585" s="20" cm="1">
        <f t="array" ref="BS585">INDEX($K:$P,ROW(),MATCH(BS$3,$K$2:$P$2,0))</f>
        <v>0.8</v>
      </c>
      <c r="BT585" s="20" cm="1">
        <f t="array" ref="BT585">INDEX($K:$P,ROW(),MATCH(BT$3,$K$2:$P$2,0))</f>
        <v>0.8</v>
      </c>
      <c r="BU585" s="20" cm="1">
        <f t="array" ref="BU585">INDEX($K:$P,ROW(),MATCH(BU$3,$K$2:$P$2,0))</f>
        <v>0.8</v>
      </c>
      <c r="BV585" s="20" cm="1">
        <f t="array" ref="BV585">INDEX($K:$P,ROW(),MATCH(BV$3,$K$2:$P$2,0))</f>
        <v>0.8</v>
      </c>
      <c r="BW585" s="20" cm="1">
        <f t="array" ref="BW585">INDEX($K:$P,ROW(),MATCH(BW$3,$K$2:$P$2,0))</f>
        <v>0.8</v>
      </c>
      <c r="BX585" s="20" cm="1">
        <f t="array" ref="BX585">INDEX($K:$P,ROW(),MATCH(BX$3,$K$2:$P$2,0))</f>
        <v>0.8</v>
      </c>
      <c r="BY585" s="20" cm="1">
        <f t="array" ref="BY585">INDEX($K:$P,ROW(),MATCH(BY$3,$K$2:$P$2,0))</f>
        <v>0.8</v>
      </c>
      <c r="BZ585" s="20" cm="1">
        <f t="array" ref="BZ585">INDEX($K:$P,ROW(),MATCH(BZ$3,$K$2:$P$2,0))</f>
        <v>0.8</v>
      </c>
      <c r="CA585" s="20" cm="1">
        <f t="array" ref="CA585">INDEX($K:$P,ROW(),MATCH(CA$3,$K$2:$P$2,0))</f>
        <v>0.8</v>
      </c>
      <c r="CB585" s="20" cm="1">
        <f t="array" ref="CB585">INDEX($K:$P,ROW(),MATCH(CB$3,$K$2:$P$2,0))</f>
        <v>0.8</v>
      </c>
      <c r="CC585" s="20" cm="1">
        <f t="array" ref="CC585">INDEX($K:$P,ROW(),MATCH(CC$3,$K$2:$P$2,0))</f>
        <v>0.8</v>
      </c>
      <c r="CD585" s="20" cm="1">
        <f t="array" ref="CD585">INDEX($K:$P,ROW(),MATCH(CD$3,$K$2:$P$2,0))</f>
        <v>0.8</v>
      </c>
      <c r="CE585" s="20" cm="1">
        <f t="array" ref="CE585">INDEX($K:$P,ROW(),MATCH(CE$3,$K$2:$P$2,0))</f>
        <v>0.8</v>
      </c>
      <c r="CF585" s="20" cm="1">
        <f t="array" ref="CF585">INDEX($K:$P,ROW(),MATCH(CF$3,$K$2:$P$2,0))</f>
        <v>0.8</v>
      </c>
      <c r="CG585" s="20" cm="1">
        <f t="array" ref="CG585">INDEX($K:$P,ROW(),MATCH(CG$3,$K$2:$P$2,0))</f>
        <v>0.8</v>
      </c>
      <c r="CH585" s="20" cm="1">
        <f t="array" ref="CH585">INDEX($K:$P,ROW(),MATCH(CH$3,$K$2:$P$2,0))</f>
        <v>0.8</v>
      </c>
      <c r="CI585" s="20" cm="1">
        <f t="array" ref="CI585">INDEX($K:$P,ROW(),MATCH(CI$3,$K$2:$P$2,0))</f>
        <v>0.8</v>
      </c>
      <c r="CJ585" s="20" cm="1">
        <f t="array" ref="CJ585">INDEX($K:$P,ROW(),MATCH(CJ$3,$K$2:$P$2,0))</f>
        <v>0.8</v>
      </c>
      <c r="CK585" s="20" cm="1">
        <f t="array" ref="CK585">INDEX($K:$P,ROW(),MATCH(CK$3,$K$2:$P$2,0))</f>
        <v>0.8</v>
      </c>
      <c r="CL585" s="20" cm="1">
        <f t="array" ref="CL585">INDEX($K:$P,ROW(),MATCH(CL$3,$K$2:$P$2,0))</f>
        <v>0.8</v>
      </c>
    </row>
    <row r="586" spans="2:90" x14ac:dyDescent="0.4">
      <c r="B586" s="141" t="str">
        <f>"$ rent/month/"&amp;B590</f>
        <v>$ rent/month/unit</v>
      </c>
      <c r="D586" t="s">
        <v>748</v>
      </c>
      <c r="E586" s="8" t="str">
        <f t="shared" si="580"/>
        <v>586 MONTHRENT-PV</v>
      </c>
      <c r="H586" s="31"/>
      <c r="I586" s="73"/>
      <c r="J586" s="73"/>
      <c r="K586" s="406">
        <v>500</v>
      </c>
      <c r="L586" s="406">
        <v>500</v>
      </c>
      <c r="M586" s="406">
        <v>500</v>
      </c>
      <c r="N586" s="406">
        <v>500</v>
      </c>
      <c r="O586" s="406">
        <v>500</v>
      </c>
      <c r="P586" s="406">
        <v>500</v>
      </c>
      <c r="R586" s="38"/>
      <c r="S586" s="136" cm="1">
        <f t="array" ref="S586">INDEX($K:$P,ROW(),MATCH(S$3,$K$2:$P$2,0))</f>
        <v>500</v>
      </c>
      <c r="T586" s="136" cm="1">
        <f t="array" ref="T586">INDEX($K:$P,ROW(),MATCH(T$3,$K$2:$P$2,0))</f>
        <v>500</v>
      </c>
      <c r="U586" s="136" cm="1">
        <f t="array" ref="U586">INDEX($K:$P,ROW(),MATCH(U$3,$K$2:$P$2,0))</f>
        <v>500</v>
      </c>
      <c r="V586" s="136" cm="1">
        <f t="array" ref="V586">INDEX($K:$P,ROW(),MATCH(V$3,$K$2:$P$2,0))</f>
        <v>500</v>
      </c>
      <c r="W586" s="136" cm="1">
        <f t="array" ref="W586">INDEX($K:$P,ROW(),MATCH(W$3,$K$2:$P$2,0))</f>
        <v>500</v>
      </c>
      <c r="X586" s="136" cm="1">
        <f t="array" ref="X586">INDEX($K:$P,ROW(),MATCH(X$3,$K$2:$P$2,0))</f>
        <v>500</v>
      </c>
      <c r="Y586" s="136" cm="1">
        <f t="array" ref="Y586">INDEX($K:$P,ROW(),MATCH(Y$3,$K$2:$P$2,0))</f>
        <v>500</v>
      </c>
      <c r="Z586" s="136" cm="1">
        <f t="array" ref="Z586">INDEX($K:$P,ROW(),MATCH(Z$3,$K$2:$P$2,0))</f>
        <v>500</v>
      </c>
      <c r="AA586" s="136" cm="1">
        <f t="array" ref="AA586">INDEX($K:$P,ROW(),MATCH(AA$3,$K$2:$P$2,0))</f>
        <v>500</v>
      </c>
      <c r="AB586" s="136" cm="1">
        <f t="array" ref="AB586">INDEX($K:$P,ROW(),MATCH(AB$3,$K$2:$P$2,0))</f>
        <v>500</v>
      </c>
      <c r="AC586" s="136" cm="1">
        <f t="array" ref="AC586">INDEX($K:$P,ROW(),MATCH(AC$3,$K$2:$P$2,0))</f>
        <v>500</v>
      </c>
      <c r="AD586" s="136" cm="1">
        <f t="array" ref="AD586">INDEX($K:$P,ROW(),MATCH(AD$3,$K$2:$P$2,0))</f>
        <v>500</v>
      </c>
      <c r="AE586" s="136" cm="1">
        <f t="array" ref="AE586">INDEX($K:$P,ROW(),MATCH(AE$3,$K$2:$P$2,0))</f>
        <v>500</v>
      </c>
      <c r="AF586" s="136" cm="1">
        <f t="array" ref="AF586">INDEX($K:$P,ROW(),MATCH(AF$3,$K$2:$P$2,0))</f>
        <v>500</v>
      </c>
      <c r="AG586" s="136" cm="1">
        <f t="array" ref="AG586">INDEX($K:$P,ROW(),MATCH(AG$3,$K$2:$P$2,0))</f>
        <v>500</v>
      </c>
      <c r="AH586" s="136" cm="1">
        <f t="array" ref="AH586">INDEX($K:$P,ROW(),MATCH(AH$3,$K$2:$P$2,0))</f>
        <v>500</v>
      </c>
      <c r="AI586" s="136" cm="1">
        <f t="array" ref="AI586">INDEX($K:$P,ROW(),MATCH(AI$3,$K$2:$P$2,0))</f>
        <v>500</v>
      </c>
      <c r="AJ586" s="136" cm="1">
        <f t="array" ref="AJ586">INDEX($K:$P,ROW(),MATCH(AJ$3,$K$2:$P$2,0))</f>
        <v>500</v>
      </c>
      <c r="AK586" s="136" cm="1">
        <f t="array" ref="AK586">INDEX($K:$P,ROW(),MATCH(AK$3,$K$2:$P$2,0))</f>
        <v>500</v>
      </c>
      <c r="AL586" s="136" cm="1">
        <f t="array" ref="AL586">INDEX($K:$P,ROW(),MATCH(AL$3,$K$2:$P$2,0))</f>
        <v>500</v>
      </c>
      <c r="AM586" s="136" cm="1">
        <f t="array" ref="AM586">INDEX($K:$P,ROW(),MATCH(AM$3,$K$2:$P$2,0))</f>
        <v>500</v>
      </c>
      <c r="AN586" s="136" cm="1">
        <f t="array" ref="AN586">INDEX($K:$P,ROW(),MATCH(AN$3,$K$2:$P$2,0))</f>
        <v>500</v>
      </c>
      <c r="AO586" s="136" cm="1">
        <f t="array" ref="AO586">INDEX($K:$P,ROW(),MATCH(AO$3,$K$2:$P$2,0))</f>
        <v>500</v>
      </c>
      <c r="AP586" s="136" cm="1">
        <f t="array" ref="AP586">INDEX($K:$P,ROW(),MATCH(AP$3,$K$2:$P$2,0))</f>
        <v>500</v>
      </c>
      <c r="AQ586" s="136" cm="1">
        <f t="array" ref="AQ586">INDEX($K:$P,ROW(),MATCH(AQ$3,$K$2:$P$2,0))</f>
        <v>500</v>
      </c>
      <c r="AR586" s="136" cm="1">
        <f t="array" ref="AR586">INDEX($K:$P,ROW(),MATCH(AR$3,$K$2:$P$2,0))</f>
        <v>500</v>
      </c>
      <c r="AS586" s="136" cm="1">
        <f t="array" ref="AS586">INDEX($K:$P,ROW(),MATCH(AS$3,$K$2:$P$2,0))</f>
        <v>500</v>
      </c>
      <c r="AT586" s="136" cm="1">
        <f t="array" ref="AT586">INDEX($K:$P,ROW(),MATCH(AT$3,$K$2:$P$2,0))</f>
        <v>500</v>
      </c>
      <c r="AU586" s="136" cm="1">
        <f t="array" ref="AU586">INDEX($K:$P,ROW(),MATCH(AU$3,$K$2:$P$2,0))</f>
        <v>500</v>
      </c>
      <c r="AV586" s="136" cm="1">
        <f t="array" ref="AV586">INDEX($K:$P,ROW(),MATCH(AV$3,$K$2:$P$2,0))</f>
        <v>500</v>
      </c>
      <c r="AW586" s="136" cm="1">
        <f t="array" ref="AW586">INDEX($K:$P,ROW(),MATCH(AW$3,$K$2:$P$2,0))</f>
        <v>500</v>
      </c>
      <c r="AX586" s="136" cm="1">
        <f t="array" ref="AX586">INDEX($K:$P,ROW(),MATCH(AX$3,$K$2:$P$2,0))</f>
        <v>500</v>
      </c>
      <c r="AY586" s="136" cm="1">
        <f t="array" ref="AY586">INDEX($K:$P,ROW(),MATCH(AY$3,$K$2:$P$2,0))</f>
        <v>500</v>
      </c>
      <c r="AZ586" s="136" cm="1">
        <f t="array" ref="AZ586">INDEX($K:$P,ROW(),MATCH(AZ$3,$K$2:$P$2,0))</f>
        <v>500</v>
      </c>
      <c r="BA586" s="136" cm="1">
        <f t="array" ref="BA586">INDEX($K:$P,ROW(),MATCH(BA$3,$K$2:$P$2,0))</f>
        <v>500</v>
      </c>
      <c r="BB586" s="136" cm="1">
        <f t="array" ref="BB586">INDEX($K:$P,ROW(),MATCH(BB$3,$K$2:$P$2,0))</f>
        <v>500</v>
      </c>
      <c r="BC586" s="136" cm="1">
        <f t="array" ref="BC586">INDEX($K:$P,ROW(),MATCH(BC$3,$K$2:$P$2,0))</f>
        <v>500</v>
      </c>
      <c r="BD586" s="136" cm="1">
        <f t="array" ref="BD586">INDEX($K:$P,ROW(),MATCH(BD$3,$K$2:$P$2,0))</f>
        <v>500</v>
      </c>
      <c r="BE586" s="136" cm="1">
        <f t="array" ref="BE586">INDEX($K:$P,ROW(),MATCH(BE$3,$K$2:$P$2,0))</f>
        <v>500</v>
      </c>
      <c r="BF586" s="136" cm="1">
        <f t="array" ref="BF586">INDEX($K:$P,ROW(),MATCH(BF$3,$K$2:$P$2,0))</f>
        <v>500</v>
      </c>
      <c r="BG586" s="136" cm="1">
        <f t="array" ref="BG586">INDEX($K:$P,ROW(),MATCH(BG$3,$K$2:$P$2,0))</f>
        <v>500</v>
      </c>
      <c r="BH586" s="136" cm="1">
        <f t="array" ref="BH586">INDEX($K:$P,ROW(),MATCH(BH$3,$K$2:$P$2,0))</f>
        <v>500</v>
      </c>
      <c r="BI586" s="136" cm="1">
        <f t="array" ref="BI586">INDEX($K:$P,ROW(),MATCH(BI$3,$K$2:$P$2,0))</f>
        <v>500</v>
      </c>
      <c r="BJ586" s="136" cm="1">
        <f t="array" ref="BJ586">INDEX($K:$P,ROW(),MATCH(BJ$3,$K$2:$P$2,0))</f>
        <v>500</v>
      </c>
      <c r="BK586" s="136" cm="1">
        <f t="array" ref="BK586">INDEX($K:$P,ROW(),MATCH(BK$3,$K$2:$P$2,0))</f>
        <v>500</v>
      </c>
      <c r="BL586" s="136" cm="1">
        <f t="array" ref="BL586">INDEX($K:$P,ROW(),MATCH(BL$3,$K$2:$P$2,0))</f>
        <v>500</v>
      </c>
      <c r="BM586" s="136" cm="1">
        <f t="array" ref="BM586">INDEX($K:$P,ROW(),MATCH(BM$3,$K$2:$P$2,0))</f>
        <v>500</v>
      </c>
      <c r="BN586" s="136" cm="1">
        <f t="array" ref="BN586">INDEX($K:$P,ROW(),MATCH(BN$3,$K$2:$P$2,0))</f>
        <v>500</v>
      </c>
      <c r="BO586" s="136" cm="1">
        <f t="array" ref="BO586">INDEX($K:$P,ROW(),MATCH(BO$3,$K$2:$P$2,0))</f>
        <v>500</v>
      </c>
      <c r="BP586" s="136" cm="1">
        <f t="array" ref="BP586">INDEX($K:$P,ROW(),MATCH(BP$3,$K$2:$P$2,0))</f>
        <v>500</v>
      </c>
      <c r="BQ586" s="136" cm="1">
        <f t="array" ref="BQ586">INDEX($K:$P,ROW(),MATCH(BQ$3,$K$2:$P$2,0))</f>
        <v>500</v>
      </c>
      <c r="BR586" s="136" cm="1">
        <f t="array" ref="BR586">INDEX($K:$P,ROW(),MATCH(BR$3,$K$2:$P$2,0))</f>
        <v>500</v>
      </c>
      <c r="BS586" s="136" cm="1">
        <f t="array" ref="BS586">INDEX($K:$P,ROW(),MATCH(BS$3,$K$2:$P$2,0))</f>
        <v>500</v>
      </c>
      <c r="BT586" s="136" cm="1">
        <f t="array" ref="BT586">INDEX($K:$P,ROW(),MATCH(BT$3,$K$2:$P$2,0))</f>
        <v>500</v>
      </c>
      <c r="BU586" s="136" cm="1">
        <f t="array" ref="BU586">INDEX($K:$P,ROW(),MATCH(BU$3,$K$2:$P$2,0))</f>
        <v>500</v>
      </c>
      <c r="BV586" s="136" cm="1">
        <f t="array" ref="BV586">INDEX($K:$P,ROW(),MATCH(BV$3,$K$2:$P$2,0))</f>
        <v>500</v>
      </c>
      <c r="BW586" s="136" cm="1">
        <f t="array" ref="BW586">INDEX($K:$P,ROW(),MATCH(BW$3,$K$2:$P$2,0))</f>
        <v>500</v>
      </c>
      <c r="BX586" s="136" cm="1">
        <f t="array" ref="BX586">INDEX($K:$P,ROW(),MATCH(BX$3,$K$2:$P$2,0))</f>
        <v>500</v>
      </c>
      <c r="BY586" s="136" cm="1">
        <f t="array" ref="BY586">INDEX($K:$P,ROW(),MATCH(BY$3,$K$2:$P$2,0))</f>
        <v>500</v>
      </c>
      <c r="BZ586" s="136" cm="1">
        <f t="array" ref="BZ586">INDEX($K:$P,ROW(),MATCH(BZ$3,$K$2:$P$2,0))</f>
        <v>500</v>
      </c>
      <c r="CA586" s="136" cm="1">
        <f t="array" ref="CA586">INDEX($K:$P,ROW(),MATCH(CA$3,$K$2:$P$2,0))</f>
        <v>500</v>
      </c>
      <c r="CB586" s="136" cm="1">
        <f t="array" ref="CB586">INDEX($K:$P,ROW(),MATCH(CB$3,$K$2:$P$2,0))</f>
        <v>500</v>
      </c>
      <c r="CC586" s="136" cm="1">
        <f t="array" ref="CC586">INDEX($K:$P,ROW(),MATCH(CC$3,$K$2:$P$2,0))</f>
        <v>500</v>
      </c>
      <c r="CD586" s="136" cm="1">
        <f t="array" ref="CD586">INDEX($K:$P,ROW(),MATCH(CD$3,$K$2:$P$2,0))</f>
        <v>500</v>
      </c>
      <c r="CE586" s="136" cm="1">
        <f t="array" ref="CE586">INDEX($K:$P,ROW(),MATCH(CE$3,$K$2:$P$2,0))</f>
        <v>500</v>
      </c>
      <c r="CF586" s="136" cm="1">
        <f t="array" ref="CF586">INDEX($K:$P,ROW(),MATCH(CF$3,$K$2:$P$2,0))</f>
        <v>500</v>
      </c>
      <c r="CG586" s="136" cm="1">
        <f t="array" ref="CG586">INDEX($K:$P,ROW(),MATCH(CG$3,$K$2:$P$2,0))</f>
        <v>500</v>
      </c>
      <c r="CH586" s="136" cm="1">
        <f t="array" ref="CH586">INDEX($K:$P,ROW(),MATCH(CH$3,$K$2:$P$2,0))</f>
        <v>500</v>
      </c>
      <c r="CI586" s="136" cm="1">
        <f t="array" ref="CI586">INDEX($K:$P,ROW(),MATCH(CI$3,$K$2:$P$2,0))</f>
        <v>500</v>
      </c>
      <c r="CJ586" s="136" cm="1">
        <f t="array" ref="CJ586">INDEX($K:$P,ROW(),MATCH(CJ$3,$K$2:$P$2,0))</f>
        <v>500</v>
      </c>
      <c r="CK586" s="136" cm="1">
        <f t="array" ref="CK586">INDEX($K:$P,ROW(),MATCH(CK$3,$K$2:$P$2,0))</f>
        <v>500</v>
      </c>
      <c r="CL586" s="136" cm="1">
        <f t="array" ref="CL586">INDEX($K:$P,ROW(),MATCH(CL$3,$K$2:$P$2,0))</f>
        <v>500</v>
      </c>
    </row>
    <row r="587" spans="2:90" x14ac:dyDescent="0.4">
      <c r="B587" s="123" t="str">
        <f>"Revenue - "&amp;B589</f>
        <v>Revenue - (Primary label)</v>
      </c>
      <c r="C587" t="s">
        <v>198</v>
      </c>
      <c r="D587" t="s">
        <v>748</v>
      </c>
      <c r="E587" s="8" t="str">
        <f t="shared" si="580"/>
        <v>587 MONTHRENT-PV</v>
      </c>
      <c r="H587" s="31"/>
      <c r="I587" s="73"/>
      <c r="J587" s="73"/>
      <c r="K587" s="115">
        <f t="shared" ref="K587:P587" ca="1" si="581">SUMIF($3:$3,K$2,587:587)</f>
        <v>24000000</v>
      </c>
      <c r="L587" s="115">
        <f t="shared" ca="1" si="581"/>
        <v>24000000</v>
      </c>
      <c r="M587" s="115">
        <f t="shared" ca="1" si="581"/>
        <v>24000000</v>
      </c>
      <c r="N587" s="115">
        <f t="shared" ca="1" si="581"/>
        <v>24000000</v>
      </c>
      <c r="O587" s="115">
        <f t="shared" ca="1" si="581"/>
        <v>24000000</v>
      </c>
      <c r="P587" s="115">
        <f t="shared" ca="1" si="581"/>
        <v>24000000</v>
      </c>
      <c r="R587" s="38"/>
      <c r="S587" s="77" cm="1">
        <f t="array" aca="1" ref="S587" ca="1">INDIRECT(S578)*S585*S586</f>
        <v>2000000</v>
      </c>
      <c r="T587" s="77" cm="1">
        <f t="array" aca="1" ref="T587" ca="1">INDIRECT(T578)*T585*T586</f>
        <v>2000000</v>
      </c>
      <c r="U587" s="77" cm="1">
        <f t="array" aca="1" ref="U587" ca="1">INDIRECT(U578)*U585*U586</f>
        <v>2000000</v>
      </c>
      <c r="V587" s="77" cm="1">
        <f t="array" aca="1" ref="V587" ca="1">INDIRECT(V578)*V585*V586</f>
        <v>2000000</v>
      </c>
      <c r="W587" s="77" cm="1">
        <f t="array" aca="1" ref="W587" ca="1">INDIRECT(W578)*W585*W586</f>
        <v>2000000</v>
      </c>
      <c r="X587" s="77" cm="1">
        <f t="array" aca="1" ref="X587" ca="1">INDIRECT(X578)*X585*X586</f>
        <v>2000000</v>
      </c>
      <c r="Y587" s="77" cm="1">
        <f t="array" aca="1" ref="Y587" ca="1">INDIRECT(Y578)*Y585*Y586</f>
        <v>2000000</v>
      </c>
      <c r="Z587" s="77" cm="1">
        <f t="array" aca="1" ref="Z587" ca="1">INDIRECT(Z578)*Z585*Z586</f>
        <v>2000000</v>
      </c>
      <c r="AA587" s="77" cm="1">
        <f t="array" aca="1" ref="AA587" ca="1">INDIRECT(AA578)*AA585*AA586</f>
        <v>2000000</v>
      </c>
      <c r="AB587" s="77" cm="1">
        <f t="array" aca="1" ref="AB587" ca="1">INDIRECT(AB578)*AB585*AB586</f>
        <v>2000000</v>
      </c>
      <c r="AC587" s="77" cm="1">
        <f t="array" aca="1" ref="AC587" ca="1">INDIRECT(AC578)*AC585*AC586</f>
        <v>2000000</v>
      </c>
      <c r="AD587" s="77" cm="1">
        <f t="array" aca="1" ref="AD587" ca="1">INDIRECT(AD578)*AD585*AD586</f>
        <v>2000000</v>
      </c>
      <c r="AE587" s="77" cm="1">
        <f t="array" aca="1" ref="AE587" ca="1">INDIRECT(AE578)*AE585*AE586</f>
        <v>2000000</v>
      </c>
      <c r="AF587" s="77" cm="1">
        <f t="array" aca="1" ref="AF587" ca="1">INDIRECT(AF578)*AF585*AF586</f>
        <v>2000000</v>
      </c>
      <c r="AG587" s="77" cm="1">
        <f t="array" aca="1" ref="AG587" ca="1">INDIRECT(AG578)*AG585*AG586</f>
        <v>2000000</v>
      </c>
      <c r="AH587" s="77" cm="1">
        <f t="array" aca="1" ref="AH587" ca="1">INDIRECT(AH578)*AH585*AH586</f>
        <v>2000000</v>
      </c>
      <c r="AI587" s="77" cm="1">
        <f t="array" aca="1" ref="AI587" ca="1">INDIRECT(AI578)*AI585*AI586</f>
        <v>2000000</v>
      </c>
      <c r="AJ587" s="77" cm="1">
        <f t="array" aca="1" ref="AJ587" ca="1">INDIRECT(AJ578)*AJ585*AJ586</f>
        <v>2000000</v>
      </c>
      <c r="AK587" s="77" cm="1">
        <f t="array" aca="1" ref="AK587" ca="1">INDIRECT(AK578)*AK585*AK586</f>
        <v>2000000</v>
      </c>
      <c r="AL587" s="77" cm="1">
        <f t="array" aca="1" ref="AL587" ca="1">INDIRECT(AL578)*AL585*AL586</f>
        <v>2000000</v>
      </c>
      <c r="AM587" s="77" cm="1">
        <f t="array" aca="1" ref="AM587" ca="1">INDIRECT(AM578)*AM585*AM586</f>
        <v>2000000</v>
      </c>
      <c r="AN587" s="77" cm="1">
        <f t="array" aca="1" ref="AN587" ca="1">INDIRECT(AN578)*AN585*AN586</f>
        <v>2000000</v>
      </c>
      <c r="AO587" s="77" cm="1">
        <f t="array" aca="1" ref="AO587" ca="1">INDIRECT(AO578)*AO585*AO586</f>
        <v>2000000</v>
      </c>
      <c r="AP587" s="77" cm="1">
        <f t="array" aca="1" ref="AP587" ca="1">INDIRECT(AP578)*AP585*AP586</f>
        <v>2000000</v>
      </c>
      <c r="AQ587" s="77" cm="1">
        <f t="array" aca="1" ref="AQ587" ca="1">INDIRECT(AQ578)*AQ585*AQ586</f>
        <v>2000000</v>
      </c>
      <c r="AR587" s="77" cm="1">
        <f t="array" aca="1" ref="AR587" ca="1">INDIRECT(AR578)*AR585*AR586</f>
        <v>2000000</v>
      </c>
      <c r="AS587" s="77" cm="1">
        <f t="array" aca="1" ref="AS587" ca="1">INDIRECT(AS578)*AS585*AS586</f>
        <v>2000000</v>
      </c>
      <c r="AT587" s="77" cm="1">
        <f t="array" aca="1" ref="AT587" ca="1">INDIRECT(AT578)*AT585*AT586</f>
        <v>2000000</v>
      </c>
      <c r="AU587" s="77" cm="1">
        <f t="array" aca="1" ref="AU587" ca="1">INDIRECT(AU578)*AU585*AU586</f>
        <v>2000000</v>
      </c>
      <c r="AV587" s="77" cm="1">
        <f t="array" aca="1" ref="AV587" ca="1">INDIRECT(AV578)*AV585*AV586</f>
        <v>2000000</v>
      </c>
      <c r="AW587" s="77" cm="1">
        <f t="array" aca="1" ref="AW587" ca="1">INDIRECT(AW578)*AW585*AW586</f>
        <v>2000000</v>
      </c>
      <c r="AX587" s="77" cm="1">
        <f t="array" aca="1" ref="AX587" ca="1">INDIRECT(AX578)*AX585*AX586</f>
        <v>2000000</v>
      </c>
      <c r="AY587" s="77" cm="1">
        <f t="array" aca="1" ref="AY587" ca="1">INDIRECT(AY578)*AY585*AY586</f>
        <v>2000000</v>
      </c>
      <c r="AZ587" s="77" cm="1">
        <f t="array" aca="1" ref="AZ587" ca="1">INDIRECT(AZ578)*AZ585*AZ586</f>
        <v>2000000</v>
      </c>
      <c r="BA587" s="77" cm="1">
        <f t="array" aca="1" ref="BA587" ca="1">INDIRECT(BA578)*BA585*BA586</f>
        <v>2000000</v>
      </c>
      <c r="BB587" s="77" cm="1">
        <f t="array" aca="1" ref="BB587" ca="1">INDIRECT(BB578)*BB585*BB586</f>
        <v>2000000</v>
      </c>
      <c r="BC587" s="77" cm="1">
        <f t="array" aca="1" ref="BC587" ca="1">INDIRECT(BC578)*BC585*BC586</f>
        <v>2000000</v>
      </c>
      <c r="BD587" s="77" cm="1">
        <f t="array" aca="1" ref="BD587" ca="1">INDIRECT(BD578)*BD585*BD586</f>
        <v>2000000</v>
      </c>
      <c r="BE587" s="77" cm="1">
        <f t="array" aca="1" ref="BE587" ca="1">INDIRECT(BE578)*BE585*BE586</f>
        <v>2000000</v>
      </c>
      <c r="BF587" s="77" cm="1">
        <f t="array" aca="1" ref="BF587" ca="1">INDIRECT(BF578)*BF585*BF586</f>
        <v>2000000</v>
      </c>
      <c r="BG587" s="77" cm="1">
        <f t="array" aca="1" ref="BG587" ca="1">INDIRECT(BG578)*BG585*BG586</f>
        <v>2000000</v>
      </c>
      <c r="BH587" s="77" cm="1">
        <f t="array" aca="1" ref="BH587" ca="1">INDIRECT(BH578)*BH585*BH586</f>
        <v>2000000</v>
      </c>
      <c r="BI587" s="77" cm="1">
        <f t="array" aca="1" ref="BI587" ca="1">INDIRECT(BI578)*BI585*BI586</f>
        <v>2000000</v>
      </c>
      <c r="BJ587" s="77" cm="1">
        <f t="array" aca="1" ref="BJ587" ca="1">INDIRECT(BJ578)*BJ585*BJ586</f>
        <v>2000000</v>
      </c>
      <c r="BK587" s="77" cm="1">
        <f t="array" aca="1" ref="BK587" ca="1">INDIRECT(BK578)*BK585*BK586</f>
        <v>2000000</v>
      </c>
      <c r="BL587" s="77" cm="1">
        <f t="array" aca="1" ref="BL587" ca="1">INDIRECT(BL578)*BL585*BL586</f>
        <v>2000000</v>
      </c>
      <c r="BM587" s="77" cm="1">
        <f t="array" aca="1" ref="BM587" ca="1">INDIRECT(BM578)*BM585*BM586</f>
        <v>2000000</v>
      </c>
      <c r="BN587" s="77" cm="1">
        <f t="array" aca="1" ref="BN587" ca="1">INDIRECT(BN578)*BN585*BN586</f>
        <v>2000000</v>
      </c>
      <c r="BO587" s="77" cm="1">
        <f t="array" aca="1" ref="BO587" ca="1">INDIRECT(BO578)*BO585*BO586</f>
        <v>2000000</v>
      </c>
      <c r="BP587" s="77" cm="1">
        <f t="array" aca="1" ref="BP587" ca="1">INDIRECT(BP578)*BP585*BP586</f>
        <v>2000000</v>
      </c>
      <c r="BQ587" s="77" cm="1">
        <f t="array" aca="1" ref="BQ587" ca="1">INDIRECT(BQ578)*BQ585*BQ586</f>
        <v>2000000</v>
      </c>
      <c r="BR587" s="77" cm="1">
        <f t="array" aca="1" ref="BR587" ca="1">INDIRECT(BR578)*BR585*BR586</f>
        <v>2000000</v>
      </c>
      <c r="BS587" s="77" cm="1">
        <f t="array" aca="1" ref="BS587" ca="1">INDIRECT(BS578)*BS585*BS586</f>
        <v>2000000</v>
      </c>
      <c r="BT587" s="77" cm="1">
        <f t="array" aca="1" ref="BT587" ca="1">INDIRECT(BT578)*BT585*BT586</f>
        <v>2000000</v>
      </c>
      <c r="BU587" s="77" cm="1">
        <f t="array" aca="1" ref="BU587" ca="1">INDIRECT(BU578)*BU585*BU586</f>
        <v>2000000</v>
      </c>
      <c r="BV587" s="77" cm="1">
        <f t="array" aca="1" ref="BV587" ca="1">INDIRECT(BV578)*BV585*BV586</f>
        <v>2000000</v>
      </c>
      <c r="BW587" s="77" cm="1">
        <f t="array" aca="1" ref="BW587" ca="1">INDIRECT(BW578)*BW585*BW586</f>
        <v>2000000</v>
      </c>
      <c r="BX587" s="77" cm="1">
        <f t="array" aca="1" ref="BX587" ca="1">INDIRECT(BX578)*BX585*BX586</f>
        <v>2000000</v>
      </c>
      <c r="BY587" s="77" cm="1">
        <f t="array" aca="1" ref="BY587" ca="1">INDIRECT(BY578)*BY585*BY586</f>
        <v>2000000</v>
      </c>
      <c r="BZ587" s="77" cm="1">
        <f t="array" aca="1" ref="BZ587" ca="1">INDIRECT(BZ578)*BZ585*BZ586</f>
        <v>2000000</v>
      </c>
      <c r="CA587" s="77" cm="1">
        <f t="array" aca="1" ref="CA587" ca="1">INDIRECT(CA578)*CA585*CA586</f>
        <v>2000000</v>
      </c>
      <c r="CB587" s="77" cm="1">
        <f t="array" aca="1" ref="CB587" ca="1">INDIRECT(CB578)*CB585*CB586</f>
        <v>2000000</v>
      </c>
      <c r="CC587" s="77" cm="1">
        <f t="array" aca="1" ref="CC587" ca="1">INDIRECT(CC578)*CC585*CC586</f>
        <v>2000000</v>
      </c>
      <c r="CD587" s="77" cm="1">
        <f t="array" aca="1" ref="CD587" ca="1">INDIRECT(CD578)*CD585*CD586</f>
        <v>2000000</v>
      </c>
      <c r="CE587" s="77" cm="1">
        <f t="array" aca="1" ref="CE587" ca="1">INDIRECT(CE578)*CE585*CE586</f>
        <v>2000000</v>
      </c>
      <c r="CF587" s="77" cm="1">
        <f t="array" aca="1" ref="CF587" ca="1">INDIRECT(CF578)*CF585*CF586</f>
        <v>2000000</v>
      </c>
      <c r="CG587" s="77" cm="1">
        <f t="array" aca="1" ref="CG587" ca="1">INDIRECT(CG578)*CG585*CG586</f>
        <v>2000000</v>
      </c>
      <c r="CH587" s="77" cm="1">
        <f t="array" aca="1" ref="CH587" ca="1">INDIRECT(CH578)*CH585*CH586</f>
        <v>2000000</v>
      </c>
      <c r="CI587" s="77" cm="1">
        <f t="array" aca="1" ref="CI587" ca="1">INDIRECT(CI578)*CI585*CI586</f>
        <v>2000000</v>
      </c>
      <c r="CJ587" s="77" cm="1">
        <f t="array" aca="1" ref="CJ587" ca="1">INDIRECT(CJ578)*CJ585*CJ586</f>
        <v>2000000</v>
      </c>
      <c r="CK587" s="77" cm="1">
        <f t="array" aca="1" ref="CK587" ca="1">INDIRECT(CK578)*CK585*CK586</f>
        <v>2000000</v>
      </c>
      <c r="CL587" s="77" cm="1">
        <f t="array" aca="1" ref="CL587" ca="1">INDIRECT(CL578)*CL585*CL586</f>
        <v>2000000</v>
      </c>
    </row>
    <row r="588" spans="2:90" x14ac:dyDescent="0.4">
      <c r="B588" s="123"/>
      <c r="D588" t="s">
        <v>748</v>
      </c>
      <c r="E588" s="8" t="str">
        <f t="shared" ref="E588" si="582">ROW()&amp;" "&amp;D588</f>
        <v>588 MONTHRENT-PV</v>
      </c>
      <c r="G588" t="s">
        <v>244</v>
      </c>
      <c r="H588" s="31"/>
      <c r="I588" s="73"/>
      <c r="J588" s="73"/>
      <c r="K588" s="33"/>
      <c r="L588" s="33"/>
      <c r="M588" s="33"/>
      <c r="N588" s="33"/>
      <c r="O588" s="33"/>
      <c r="P588" s="33"/>
      <c r="R588" s="38"/>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row>
    <row r="589" spans="2:90" x14ac:dyDescent="0.4">
      <c r="B589" s="132" t="str">
        <f>B575</f>
        <v>(Primary label)</v>
      </c>
      <c r="D589" t="s">
        <v>748</v>
      </c>
      <c r="E589" s="8" t="str">
        <f t="shared" ref="E589:E596" si="583">ROW()&amp;" "&amp;D589</f>
        <v>589 MONTHRENT-PV</v>
      </c>
      <c r="G589" t="s">
        <v>332</v>
      </c>
      <c r="H589" s="31"/>
      <c r="I589" s="73"/>
      <c r="J589" s="73"/>
      <c r="K589" s="39"/>
      <c r="L589" s="39"/>
      <c r="M589" s="39"/>
      <c r="N589" s="39"/>
      <c r="O589" s="39"/>
      <c r="P589" s="39"/>
      <c r="R589" s="38"/>
      <c r="S589" s="76"/>
      <c r="T589" s="76"/>
      <c r="U589" s="76"/>
      <c r="V589" s="76"/>
      <c r="W589" s="76"/>
      <c r="X589" s="76"/>
      <c r="Y589" s="76"/>
      <c r="Z589" s="76"/>
      <c r="AA589" s="76"/>
      <c r="AB589" s="76"/>
      <c r="AC589" s="76"/>
      <c r="AD589" s="76"/>
      <c r="AE589" s="76"/>
      <c r="AF589" s="76"/>
      <c r="AG589" s="76"/>
      <c r="AH589" s="76"/>
      <c r="AI589" s="76"/>
      <c r="AJ589" s="76"/>
      <c r="AK589" s="76"/>
      <c r="AL589" s="76"/>
      <c r="AM589" s="76"/>
      <c r="AN589" s="76"/>
      <c r="AO589" s="76"/>
      <c r="AP589" s="76"/>
      <c r="AQ589" s="76"/>
      <c r="AR589" s="76"/>
      <c r="AS589" s="76"/>
      <c r="AT589" s="76"/>
      <c r="AU589" s="76"/>
      <c r="AV589" s="76"/>
      <c r="AW589" s="76"/>
      <c r="AX589" s="76"/>
      <c r="AY589" s="76"/>
      <c r="AZ589" s="76"/>
      <c r="BA589" s="76"/>
      <c r="BB589" s="76"/>
      <c r="BC589" s="76"/>
      <c r="BD589" s="76"/>
      <c r="BE589" s="76"/>
      <c r="BF589" s="76"/>
      <c r="BG589" s="76"/>
      <c r="BH589" s="76"/>
      <c r="BI589" s="76"/>
      <c r="BJ589" s="76"/>
      <c r="BK589" s="76"/>
      <c r="BL589" s="76"/>
      <c r="BM589" s="76"/>
      <c r="BN589" s="76"/>
      <c r="BO589" s="76"/>
      <c r="BP589" s="76"/>
      <c r="BQ589" s="76"/>
      <c r="BR589" s="76"/>
      <c r="BS589" s="76"/>
      <c r="BT589" s="76"/>
      <c r="BU589" s="76"/>
      <c r="BV589" s="76"/>
      <c r="BW589" s="76"/>
      <c r="BX589" s="76"/>
      <c r="BY589" s="76"/>
      <c r="BZ589" s="76"/>
      <c r="CA589" s="76"/>
      <c r="CB589" s="76"/>
      <c r="CC589" s="76"/>
      <c r="CD589" s="76"/>
      <c r="CE589" s="76"/>
      <c r="CF589" s="76"/>
      <c r="CG589" s="76"/>
      <c r="CH589" s="76"/>
      <c r="CI589" s="76"/>
      <c r="CJ589" s="76"/>
      <c r="CK589" s="76"/>
      <c r="CL589" s="76"/>
    </row>
    <row r="590" spans="2:90" x14ac:dyDescent="0.4">
      <c r="B590" s="235" t="str">
        <f>IFERROR(SUBSTITUTE(B583,":",""),"no unit")</f>
        <v>unit</v>
      </c>
      <c r="D590" t="s">
        <v>748</v>
      </c>
      <c r="E590" s="8" t="str">
        <f t="shared" ref="E590:E595" si="584">ROW()&amp;" "&amp;D590</f>
        <v>590 MONTHRENT-PV</v>
      </c>
      <c r="G590" t="s">
        <v>332</v>
      </c>
      <c r="H590" s="31"/>
      <c r="I590" s="73"/>
      <c r="J590" s="73"/>
      <c r="K590" s="39"/>
      <c r="L590" s="39"/>
      <c r="M590" s="39"/>
      <c r="N590" s="39"/>
      <c r="O590" s="39"/>
      <c r="P590" s="39"/>
      <c r="R590" s="38"/>
      <c r="S590" s="76"/>
      <c r="T590" s="76"/>
      <c r="U590" s="76"/>
      <c r="V590" s="76"/>
      <c r="W590" s="76"/>
      <c r="X590" s="76"/>
      <c r="Y590" s="76"/>
      <c r="Z590" s="76"/>
      <c r="AA590" s="76"/>
      <c r="AB590" s="76"/>
      <c r="AC590" s="76"/>
      <c r="AD590" s="76"/>
      <c r="AE590" s="76"/>
      <c r="AF590" s="76"/>
      <c r="AG590" s="76"/>
      <c r="AH590" s="76"/>
      <c r="AI590" s="76"/>
      <c r="AJ590" s="76"/>
      <c r="AK590" s="76"/>
      <c r="AL590" s="76"/>
      <c r="AM590" s="76"/>
      <c r="AN590" s="76"/>
      <c r="AO590" s="76"/>
      <c r="AP590" s="76"/>
      <c r="AQ590" s="76"/>
      <c r="AR590" s="76"/>
      <c r="AS590" s="76"/>
      <c r="AT590" s="76"/>
      <c r="AU590" s="76"/>
      <c r="AV590" s="76"/>
      <c r="AW590" s="76"/>
      <c r="AX590" s="76"/>
      <c r="AY590" s="76"/>
      <c r="AZ590" s="76"/>
      <c r="BA590" s="76"/>
      <c r="BB590" s="76"/>
      <c r="BC590" s="76"/>
      <c r="BD590" s="76"/>
      <c r="BE590" s="76"/>
      <c r="BF590" s="76"/>
      <c r="BG590" s="76"/>
      <c r="BH590" s="76"/>
      <c r="BI590" s="76"/>
      <c r="BJ590" s="76"/>
      <c r="BK590" s="76"/>
      <c r="BL590" s="76"/>
      <c r="BM590" s="76"/>
      <c r="BN590" s="76"/>
      <c r="BO590" s="76"/>
      <c r="BP590" s="76"/>
      <c r="BQ590" s="76"/>
      <c r="BR590" s="76"/>
      <c r="BS590" s="76"/>
      <c r="BT590" s="76"/>
      <c r="BU590" s="76"/>
      <c r="BV590" s="76"/>
      <c r="BW590" s="76"/>
      <c r="BX590" s="76"/>
      <c r="BY590" s="76"/>
      <c r="BZ590" s="76"/>
      <c r="CA590" s="76"/>
      <c r="CB590" s="76"/>
      <c r="CC590" s="76"/>
      <c r="CD590" s="76"/>
      <c r="CE590" s="76"/>
      <c r="CF590" s="76"/>
      <c r="CG590" s="76"/>
      <c r="CH590" s="76"/>
      <c r="CI590" s="76"/>
      <c r="CJ590" s="76"/>
      <c r="CK590" s="76"/>
      <c r="CL590" s="76"/>
    </row>
    <row r="591" spans="2:90" x14ac:dyDescent="0.4">
      <c r="B591" s="132" t="str">
        <f>B577</f>
        <v>Primary revenue driver</v>
      </c>
      <c r="D591" t="s">
        <v>748</v>
      </c>
      <c r="E591" s="8" t="str">
        <f t="shared" si="584"/>
        <v>591 MONTHRENT-PV</v>
      </c>
      <c r="G591" t="s">
        <v>332</v>
      </c>
      <c r="H591" s="31"/>
      <c r="I591" s="73"/>
      <c r="J591" s="73"/>
      <c r="K591" s="39"/>
      <c r="L591" s="39"/>
      <c r="M591" s="39"/>
      <c r="N591" s="39"/>
      <c r="O591" s="39"/>
      <c r="P591" s="39"/>
      <c r="R591" s="38"/>
      <c r="S591" s="199" t="str">
        <f t="shared" ref="S591" si="585">ADDRESS(ROW(S587),COLUMN(S587),2)</f>
        <v>S$587</v>
      </c>
      <c r="T591" s="199" t="str">
        <f t="shared" ref="T591:AX591" si="586">ADDRESS(ROW(T587),COLUMN(T587),2)</f>
        <v>T$587</v>
      </c>
      <c r="U591" s="199" t="str">
        <f t="shared" si="586"/>
        <v>U$587</v>
      </c>
      <c r="V591" s="199" t="str">
        <f t="shared" si="586"/>
        <v>V$587</v>
      </c>
      <c r="W591" s="199" t="str">
        <f t="shared" si="586"/>
        <v>W$587</v>
      </c>
      <c r="X591" s="199" t="str">
        <f t="shared" si="586"/>
        <v>X$587</v>
      </c>
      <c r="Y591" s="199" t="str">
        <f t="shared" si="586"/>
        <v>Y$587</v>
      </c>
      <c r="Z591" s="199" t="str">
        <f t="shared" si="586"/>
        <v>Z$587</v>
      </c>
      <c r="AA591" s="199" t="str">
        <f t="shared" si="586"/>
        <v>AA$587</v>
      </c>
      <c r="AB591" s="199" t="str">
        <f t="shared" si="586"/>
        <v>AB$587</v>
      </c>
      <c r="AC591" s="199" t="str">
        <f t="shared" si="586"/>
        <v>AC$587</v>
      </c>
      <c r="AD591" s="199" t="str">
        <f t="shared" si="586"/>
        <v>AD$587</v>
      </c>
      <c r="AE591" s="199" t="str">
        <f t="shared" si="586"/>
        <v>AE$587</v>
      </c>
      <c r="AF591" s="199" t="str">
        <f t="shared" si="586"/>
        <v>AF$587</v>
      </c>
      <c r="AG591" s="199" t="str">
        <f t="shared" si="586"/>
        <v>AG$587</v>
      </c>
      <c r="AH591" s="199" t="str">
        <f t="shared" si="586"/>
        <v>AH$587</v>
      </c>
      <c r="AI591" s="199" t="str">
        <f t="shared" si="586"/>
        <v>AI$587</v>
      </c>
      <c r="AJ591" s="199" t="str">
        <f t="shared" si="586"/>
        <v>AJ$587</v>
      </c>
      <c r="AK591" s="199" t="str">
        <f t="shared" si="586"/>
        <v>AK$587</v>
      </c>
      <c r="AL591" s="199" t="str">
        <f t="shared" si="586"/>
        <v>AL$587</v>
      </c>
      <c r="AM591" s="199" t="str">
        <f t="shared" si="586"/>
        <v>AM$587</v>
      </c>
      <c r="AN591" s="199" t="str">
        <f t="shared" si="586"/>
        <v>AN$587</v>
      </c>
      <c r="AO591" s="199" t="str">
        <f t="shared" si="586"/>
        <v>AO$587</v>
      </c>
      <c r="AP591" s="199" t="str">
        <f t="shared" si="586"/>
        <v>AP$587</v>
      </c>
      <c r="AQ591" s="199" t="str">
        <f t="shared" si="586"/>
        <v>AQ$587</v>
      </c>
      <c r="AR591" s="199" t="str">
        <f t="shared" si="586"/>
        <v>AR$587</v>
      </c>
      <c r="AS591" s="199" t="str">
        <f t="shared" si="586"/>
        <v>AS$587</v>
      </c>
      <c r="AT591" s="199" t="str">
        <f t="shared" si="586"/>
        <v>AT$587</v>
      </c>
      <c r="AU591" s="199" t="str">
        <f t="shared" si="586"/>
        <v>AU$587</v>
      </c>
      <c r="AV591" s="199" t="str">
        <f t="shared" si="586"/>
        <v>AV$587</v>
      </c>
      <c r="AW591" s="199" t="str">
        <f t="shared" si="586"/>
        <v>AW$587</v>
      </c>
      <c r="AX591" s="199" t="str">
        <f t="shared" si="586"/>
        <v>AX$587</v>
      </c>
      <c r="AY591" s="199" t="str">
        <f t="shared" ref="AY591:BX591" si="587">ADDRESS(ROW(AY587),COLUMN(AY587),2)</f>
        <v>AY$587</v>
      </c>
      <c r="AZ591" s="199" t="str">
        <f t="shared" si="587"/>
        <v>AZ$587</v>
      </c>
      <c r="BA591" s="199" t="str">
        <f t="shared" si="587"/>
        <v>BA$587</v>
      </c>
      <c r="BB591" s="199" t="str">
        <f t="shared" si="587"/>
        <v>BB$587</v>
      </c>
      <c r="BC591" s="199" t="str">
        <f t="shared" si="587"/>
        <v>BC$587</v>
      </c>
      <c r="BD591" s="199" t="str">
        <f t="shared" si="587"/>
        <v>BD$587</v>
      </c>
      <c r="BE591" s="199" t="str">
        <f t="shared" si="587"/>
        <v>BE$587</v>
      </c>
      <c r="BF591" s="199" t="str">
        <f t="shared" si="587"/>
        <v>BF$587</v>
      </c>
      <c r="BG591" s="199" t="str">
        <f t="shared" si="587"/>
        <v>BG$587</v>
      </c>
      <c r="BH591" s="199" t="str">
        <f t="shared" si="587"/>
        <v>BH$587</v>
      </c>
      <c r="BI591" s="199" t="str">
        <f t="shared" si="587"/>
        <v>BI$587</v>
      </c>
      <c r="BJ591" s="199" t="str">
        <f t="shared" si="587"/>
        <v>BJ$587</v>
      </c>
      <c r="BK591" s="199" t="str">
        <f t="shared" si="587"/>
        <v>BK$587</v>
      </c>
      <c r="BL591" s="199" t="str">
        <f t="shared" si="587"/>
        <v>BL$587</v>
      </c>
      <c r="BM591" s="199" t="str">
        <f t="shared" si="587"/>
        <v>BM$587</v>
      </c>
      <c r="BN591" s="199" t="str">
        <f t="shared" si="587"/>
        <v>BN$587</v>
      </c>
      <c r="BO591" s="199" t="str">
        <f t="shared" si="587"/>
        <v>BO$587</v>
      </c>
      <c r="BP591" s="199" t="str">
        <f t="shared" si="587"/>
        <v>BP$587</v>
      </c>
      <c r="BQ591" s="199" t="str">
        <f t="shared" si="587"/>
        <v>BQ$587</v>
      </c>
      <c r="BR591" s="199" t="str">
        <f t="shared" si="587"/>
        <v>BR$587</v>
      </c>
      <c r="BS591" s="199" t="str">
        <f t="shared" si="587"/>
        <v>BS$587</v>
      </c>
      <c r="BT591" s="199" t="str">
        <f t="shared" si="587"/>
        <v>BT$587</v>
      </c>
      <c r="BU591" s="199" t="str">
        <f t="shared" si="587"/>
        <v>BU$587</v>
      </c>
      <c r="BV591" s="199" t="str">
        <f t="shared" si="587"/>
        <v>BV$587</v>
      </c>
      <c r="BW591" s="199" t="str">
        <f t="shared" si="587"/>
        <v>BW$587</v>
      </c>
      <c r="BX591" s="199" t="str">
        <f t="shared" si="587"/>
        <v>BX$587</v>
      </c>
      <c r="BY591" s="199" t="str">
        <f>BY577</f>
        <v>BY$12</v>
      </c>
      <c r="BZ591" s="199" t="str">
        <f t="shared" ref="BZ591:CK591" si="588">ADDRESS(ROW(BZ587),COLUMN(BZ587),2)</f>
        <v>BZ$587</v>
      </c>
      <c r="CA591" s="199" t="str">
        <f t="shared" si="588"/>
        <v>CA$587</v>
      </c>
      <c r="CB591" s="199" t="str">
        <f t="shared" si="588"/>
        <v>CB$587</v>
      </c>
      <c r="CC591" s="199" t="str">
        <f t="shared" si="588"/>
        <v>CC$587</v>
      </c>
      <c r="CD591" s="199" t="str">
        <f t="shared" si="588"/>
        <v>CD$587</v>
      </c>
      <c r="CE591" s="199" t="str">
        <f t="shared" si="588"/>
        <v>CE$587</v>
      </c>
      <c r="CF591" s="199" t="str">
        <f t="shared" si="588"/>
        <v>CF$587</v>
      </c>
      <c r="CG591" s="199" t="str">
        <f t="shared" si="588"/>
        <v>CG$587</v>
      </c>
      <c r="CH591" s="199" t="str">
        <f t="shared" si="588"/>
        <v>CH$587</v>
      </c>
      <c r="CI591" s="199" t="str">
        <f t="shared" si="588"/>
        <v>CI$587</v>
      </c>
      <c r="CJ591" s="199" t="str">
        <f t="shared" si="588"/>
        <v>CJ$587</v>
      </c>
      <c r="CK591" s="199" t="str">
        <f t="shared" si="588"/>
        <v>CK$587</v>
      </c>
      <c r="CL591" s="199" t="str">
        <f t="shared" ref="CL591" si="589">ADDRESS(ROW(CL587),COLUMN(CL587),2)</f>
        <v>CL$587</v>
      </c>
    </row>
    <row r="592" spans="2:90" x14ac:dyDescent="0.4">
      <c r="B592" s="132" t="str">
        <f>B578</f>
        <v>Primary volume driver</v>
      </c>
      <c r="D592" t="s">
        <v>748</v>
      </c>
      <c r="E592" s="8" t="str">
        <f t="shared" si="584"/>
        <v>592 MONTHRENT-PV</v>
      </c>
      <c r="G592" t="s">
        <v>332</v>
      </c>
      <c r="H592" s="31"/>
      <c r="I592" s="73"/>
      <c r="J592" s="73"/>
      <c r="K592" s="39"/>
      <c r="L592" s="39"/>
      <c r="M592" s="39"/>
      <c r="N592" s="39"/>
      <c r="O592" s="39"/>
      <c r="P592" s="39"/>
      <c r="R592" s="38"/>
      <c r="S592" s="76" t="str">
        <f t="shared" ref="S592" si="590">S582</f>
        <v>S$15</v>
      </c>
      <c r="T592" s="76" t="str">
        <f t="shared" ref="T592:AX592" si="591">T582</f>
        <v>T$15</v>
      </c>
      <c r="U592" s="76" t="str">
        <f t="shared" si="591"/>
        <v>U$15</v>
      </c>
      <c r="V592" s="76" t="str">
        <f t="shared" si="591"/>
        <v>V$15</v>
      </c>
      <c r="W592" s="76" t="str">
        <f t="shared" si="591"/>
        <v>W$15</v>
      </c>
      <c r="X592" s="76" t="str">
        <f t="shared" si="591"/>
        <v>X$15</v>
      </c>
      <c r="Y592" s="76" t="str">
        <f t="shared" si="591"/>
        <v>Y$15</v>
      </c>
      <c r="Z592" s="76" t="str">
        <f t="shared" si="591"/>
        <v>Z$15</v>
      </c>
      <c r="AA592" s="76" t="str">
        <f t="shared" si="591"/>
        <v>AA$15</v>
      </c>
      <c r="AB592" s="76" t="str">
        <f t="shared" si="591"/>
        <v>AB$15</v>
      </c>
      <c r="AC592" s="76" t="str">
        <f t="shared" si="591"/>
        <v>AC$15</v>
      </c>
      <c r="AD592" s="76" t="str">
        <f t="shared" si="591"/>
        <v>AD$15</v>
      </c>
      <c r="AE592" s="76" t="str">
        <f t="shared" si="591"/>
        <v>AE$15</v>
      </c>
      <c r="AF592" s="76" t="str">
        <f t="shared" si="591"/>
        <v>AF$15</v>
      </c>
      <c r="AG592" s="76" t="str">
        <f t="shared" si="591"/>
        <v>AG$15</v>
      </c>
      <c r="AH592" s="76" t="str">
        <f t="shared" si="591"/>
        <v>AH$15</v>
      </c>
      <c r="AI592" s="76" t="str">
        <f t="shared" si="591"/>
        <v>AI$15</v>
      </c>
      <c r="AJ592" s="76" t="str">
        <f t="shared" si="591"/>
        <v>AJ$15</v>
      </c>
      <c r="AK592" s="76" t="str">
        <f t="shared" si="591"/>
        <v>AK$15</v>
      </c>
      <c r="AL592" s="76" t="str">
        <f t="shared" si="591"/>
        <v>AL$15</v>
      </c>
      <c r="AM592" s="76" t="str">
        <f t="shared" si="591"/>
        <v>AM$15</v>
      </c>
      <c r="AN592" s="76" t="str">
        <f t="shared" si="591"/>
        <v>AN$15</v>
      </c>
      <c r="AO592" s="76" t="str">
        <f t="shared" si="591"/>
        <v>AO$15</v>
      </c>
      <c r="AP592" s="76" t="str">
        <f t="shared" si="591"/>
        <v>AP$15</v>
      </c>
      <c r="AQ592" s="76" t="str">
        <f t="shared" si="591"/>
        <v>AQ$15</v>
      </c>
      <c r="AR592" s="76" t="str">
        <f t="shared" si="591"/>
        <v>AR$15</v>
      </c>
      <c r="AS592" s="76" t="str">
        <f t="shared" si="591"/>
        <v>AS$15</v>
      </c>
      <c r="AT592" s="76" t="str">
        <f t="shared" si="591"/>
        <v>AT$15</v>
      </c>
      <c r="AU592" s="76" t="str">
        <f t="shared" si="591"/>
        <v>AU$15</v>
      </c>
      <c r="AV592" s="76" t="str">
        <f t="shared" si="591"/>
        <v>AV$15</v>
      </c>
      <c r="AW592" s="76" t="str">
        <f t="shared" si="591"/>
        <v>AW$15</v>
      </c>
      <c r="AX592" s="76" t="str">
        <f t="shared" si="591"/>
        <v>AX$15</v>
      </c>
      <c r="AY592" s="76" t="str">
        <f t="shared" ref="AY592:CD592" si="592">AY582</f>
        <v>AY$15</v>
      </c>
      <c r="AZ592" s="76" t="str">
        <f t="shared" si="592"/>
        <v>AZ$15</v>
      </c>
      <c r="BA592" s="76" t="str">
        <f t="shared" si="592"/>
        <v>BA$15</v>
      </c>
      <c r="BB592" s="76" t="str">
        <f t="shared" si="592"/>
        <v>BB$15</v>
      </c>
      <c r="BC592" s="76" t="str">
        <f t="shared" si="592"/>
        <v>BC$15</v>
      </c>
      <c r="BD592" s="76" t="str">
        <f t="shared" si="592"/>
        <v>BD$15</v>
      </c>
      <c r="BE592" s="76" t="str">
        <f t="shared" si="592"/>
        <v>BE$15</v>
      </c>
      <c r="BF592" s="76" t="str">
        <f t="shared" si="592"/>
        <v>BF$15</v>
      </c>
      <c r="BG592" s="76" t="str">
        <f t="shared" si="592"/>
        <v>BG$15</v>
      </c>
      <c r="BH592" s="76" t="str">
        <f t="shared" si="592"/>
        <v>BH$15</v>
      </c>
      <c r="BI592" s="76" t="str">
        <f t="shared" si="592"/>
        <v>BI$15</v>
      </c>
      <c r="BJ592" s="76" t="str">
        <f t="shared" si="592"/>
        <v>BJ$15</v>
      </c>
      <c r="BK592" s="76" t="str">
        <f t="shared" si="592"/>
        <v>BK$15</v>
      </c>
      <c r="BL592" s="76" t="str">
        <f t="shared" si="592"/>
        <v>BL$15</v>
      </c>
      <c r="BM592" s="76" t="str">
        <f t="shared" si="592"/>
        <v>BM$15</v>
      </c>
      <c r="BN592" s="76" t="str">
        <f t="shared" si="592"/>
        <v>BN$15</v>
      </c>
      <c r="BO592" s="76" t="str">
        <f t="shared" si="592"/>
        <v>BO$15</v>
      </c>
      <c r="BP592" s="76" t="str">
        <f t="shared" si="592"/>
        <v>BP$15</v>
      </c>
      <c r="BQ592" s="76" t="str">
        <f t="shared" si="592"/>
        <v>BQ$15</v>
      </c>
      <c r="BR592" s="76" t="str">
        <f t="shared" si="592"/>
        <v>BR$15</v>
      </c>
      <c r="BS592" s="76" t="str">
        <f t="shared" si="592"/>
        <v>BS$15</v>
      </c>
      <c r="BT592" s="76" t="str">
        <f t="shared" si="592"/>
        <v>BT$15</v>
      </c>
      <c r="BU592" s="76" t="str">
        <f t="shared" si="592"/>
        <v>BU$15</v>
      </c>
      <c r="BV592" s="76" t="str">
        <f t="shared" si="592"/>
        <v>BV$15</v>
      </c>
      <c r="BW592" s="76" t="str">
        <f t="shared" si="592"/>
        <v>BW$15</v>
      </c>
      <c r="BX592" s="76" t="str">
        <f t="shared" si="592"/>
        <v>BX$15</v>
      </c>
      <c r="BY592" s="76" t="str">
        <f t="shared" si="592"/>
        <v>BY$15</v>
      </c>
      <c r="BZ592" s="76" t="str">
        <f t="shared" si="592"/>
        <v>BZ$15</v>
      </c>
      <c r="CA592" s="76" t="str">
        <f t="shared" si="592"/>
        <v>CA$15</v>
      </c>
      <c r="CB592" s="76" t="str">
        <f t="shared" si="592"/>
        <v>CB$15</v>
      </c>
      <c r="CC592" s="76" t="str">
        <f t="shared" si="592"/>
        <v>CC$15</v>
      </c>
      <c r="CD592" s="76" t="str">
        <f t="shared" si="592"/>
        <v>CD$15</v>
      </c>
      <c r="CE592" s="76" t="str">
        <f t="shared" ref="CE592:CK592" si="593">CE582</f>
        <v>CE$15</v>
      </c>
      <c r="CF592" s="76" t="str">
        <f t="shared" si="593"/>
        <v>CF$15</v>
      </c>
      <c r="CG592" s="76" t="str">
        <f t="shared" si="593"/>
        <v>CG$15</v>
      </c>
      <c r="CH592" s="76" t="str">
        <f t="shared" si="593"/>
        <v>CH$15</v>
      </c>
      <c r="CI592" s="76" t="str">
        <f t="shared" si="593"/>
        <v>CI$15</v>
      </c>
      <c r="CJ592" s="76" t="str">
        <f t="shared" si="593"/>
        <v>CJ$15</v>
      </c>
      <c r="CK592" s="76" t="str">
        <f t="shared" si="593"/>
        <v>CK$15</v>
      </c>
      <c r="CL592" s="76" t="str">
        <f t="shared" ref="CL592" si="594">CL582</f>
        <v>CL$15</v>
      </c>
    </row>
    <row r="593" spans="2:90" x14ac:dyDescent="0.4">
      <c r="B593" s="132" t="str">
        <f>B579</f>
        <v>(Secondary label)</v>
      </c>
      <c r="D593" t="s">
        <v>748</v>
      </c>
      <c r="E593" s="8" t="str">
        <f t="shared" si="584"/>
        <v>593 MONTHRENT-PV</v>
      </c>
      <c r="G593" t="s">
        <v>332</v>
      </c>
      <c r="H593" s="12"/>
      <c r="I593" s="60"/>
      <c r="J593" s="60"/>
      <c r="K593" s="15"/>
      <c r="L593" s="15"/>
      <c r="M593" s="15"/>
      <c r="N593" s="15"/>
      <c r="O593" s="15"/>
      <c r="P593" s="15"/>
      <c r="R593" s="15"/>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row>
    <row r="594" spans="2:90" x14ac:dyDescent="0.4">
      <c r="B594" s="132" t="str">
        <f>B580</f>
        <v xml:space="preserve">secondary unit </v>
      </c>
      <c r="D594" t="s">
        <v>748</v>
      </c>
      <c r="E594" s="8" t="str">
        <f t="shared" si="584"/>
        <v>594 MONTHRENT-PV</v>
      </c>
      <c r="G594" t="s">
        <v>332</v>
      </c>
      <c r="H594" s="12"/>
      <c r="I594" s="60"/>
      <c r="J594" s="60"/>
      <c r="K594" s="15"/>
      <c r="L594" s="15"/>
      <c r="M594" s="15"/>
      <c r="N594" s="15"/>
      <c r="O594" s="15"/>
      <c r="P594" s="15"/>
      <c r="R594" s="15"/>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row>
    <row r="595" spans="2:90" x14ac:dyDescent="0.4">
      <c r="B595" s="132" t="str">
        <f>B581</f>
        <v>Secondary revenue driver</v>
      </c>
      <c r="D595" t="s">
        <v>748</v>
      </c>
      <c r="E595" s="8" t="str">
        <f t="shared" si="584"/>
        <v>595 MONTHRENT-PV</v>
      </c>
      <c r="G595" t="s">
        <v>332</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8" t="s">
        <v>464</v>
      </c>
      <c r="D596" t="s">
        <v>748</v>
      </c>
      <c r="E596" s="8" t="str">
        <f t="shared" si="583"/>
        <v>596 MONTHRENT-PV</v>
      </c>
      <c r="G596" t="s">
        <v>332</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row>
    <row r="597" spans="2:90" x14ac:dyDescent="0.4">
      <c r="E597" s="8"/>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row>
    <row r="598" spans="2:90" x14ac:dyDescent="0.4">
      <c r="B598" s="171" t="s">
        <v>490</v>
      </c>
      <c r="E598" s="8"/>
      <c r="H598" s="170"/>
      <c r="I598" s="172"/>
      <c r="J598" s="172"/>
      <c r="K598" s="193"/>
      <c r="L598" s="193"/>
      <c r="M598" s="193"/>
      <c r="N598" s="193"/>
      <c r="O598" s="193"/>
      <c r="P598" s="193"/>
      <c r="R598" s="194"/>
      <c r="S598" s="170"/>
      <c r="T598" s="170"/>
      <c r="U598" s="170"/>
      <c r="V598" s="170"/>
      <c r="W598" s="170"/>
      <c r="X598" s="170"/>
      <c r="Y598" s="170"/>
      <c r="Z598" s="170"/>
      <c r="AA598" s="170"/>
      <c r="AB598" s="170"/>
      <c r="AC598" s="170"/>
      <c r="AD598" s="170"/>
      <c r="AE598" s="170"/>
      <c r="AF598" s="170"/>
      <c r="AG598" s="170"/>
      <c r="AH598" s="170"/>
      <c r="AI598" s="170"/>
      <c r="AJ598" s="170"/>
      <c r="AK598" s="170"/>
      <c r="AL598" s="170"/>
      <c r="AM598" s="170"/>
      <c r="AN598" s="170"/>
      <c r="AO598" s="170"/>
      <c r="AP598" s="170"/>
      <c r="AQ598" s="170"/>
      <c r="AR598" s="170"/>
      <c r="AS598" s="170"/>
      <c r="AT598" s="170"/>
      <c r="AU598" s="170"/>
      <c r="AV598" s="170"/>
      <c r="AW598" s="170"/>
      <c r="AX598" s="170"/>
      <c r="AY598" s="170"/>
      <c r="AZ598" s="170"/>
      <c r="BA598" s="170"/>
      <c r="BB598" s="170"/>
      <c r="BC598" s="170"/>
      <c r="BD598" s="170"/>
      <c r="BE598" s="170"/>
      <c r="BF598" s="170"/>
      <c r="BG598" s="170"/>
      <c r="BH598" s="170"/>
      <c r="BI598" s="170"/>
      <c r="BJ598" s="170"/>
      <c r="BK598" s="170"/>
      <c r="BL598" s="170"/>
      <c r="BM598" s="170"/>
      <c r="BN598" s="170"/>
      <c r="BO598" s="170"/>
      <c r="BP598" s="170"/>
      <c r="BQ598" s="170"/>
      <c r="BR598" s="170"/>
      <c r="BS598" s="170"/>
      <c r="BT598" s="170"/>
      <c r="BU598" s="170"/>
      <c r="BV598" s="170"/>
      <c r="BW598" s="170"/>
      <c r="BX598" s="170"/>
      <c r="BY598" s="170"/>
      <c r="BZ598" s="170"/>
      <c r="CA598" s="170"/>
      <c r="CB598" s="170"/>
      <c r="CC598" s="170"/>
      <c r="CD598" s="170"/>
      <c r="CE598" s="170"/>
      <c r="CF598" s="170"/>
      <c r="CG598" s="170"/>
      <c r="CH598" s="170"/>
      <c r="CI598" s="170"/>
      <c r="CJ598" s="170"/>
      <c r="CK598" s="170"/>
      <c r="CL598" s="170"/>
    </row>
    <row r="599" spans="2:90" x14ac:dyDescent="0.4">
      <c r="B599" s="171" t="s">
        <v>492</v>
      </c>
      <c r="E599" s="8"/>
      <c r="H599" s="170"/>
      <c r="I599" s="172"/>
      <c r="J599" s="172"/>
      <c r="K599" s="193"/>
      <c r="L599" s="193"/>
      <c r="M599" s="193"/>
      <c r="N599" s="193"/>
      <c r="O599" s="193"/>
      <c r="P599" s="193"/>
      <c r="R599" s="194"/>
      <c r="S599" s="170"/>
      <c r="T599" s="170"/>
      <c r="U599" s="170"/>
      <c r="V599" s="170"/>
      <c r="W599" s="170"/>
      <c r="X599" s="170"/>
      <c r="Y599" s="170"/>
      <c r="Z599" s="170"/>
      <c r="AA599" s="170"/>
      <c r="AB599" s="170"/>
      <c r="AC599" s="170"/>
      <c r="AD599" s="170"/>
      <c r="AE599" s="170"/>
      <c r="AF599" s="170"/>
      <c r="AG599" s="170"/>
      <c r="AH599" s="170"/>
      <c r="AI599" s="170"/>
      <c r="AJ599" s="170"/>
      <c r="AK599" s="170"/>
      <c r="AL599" s="170"/>
      <c r="AM599" s="170"/>
      <c r="AN599" s="170"/>
      <c r="AO599" s="170"/>
      <c r="AP599" s="170"/>
      <c r="AQ599" s="170"/>
      <c r="AR599" s="170"/>
      <c r="AS599" s="170"/>
      <c r="AT599" s="170"/>
      <c r="AU599" s="170"/>
      <c r="AV599" s="170"/>
      <c r="AW599" s="170"/>
      <c r="AX599" s="170"/>
      <c r="AY599" s="170"/>
      <c r="AZ599" s="170"/>
      <c r="BA599" s="170"/>
      <c r="BB599" s="170"/>
      <c r="BC599" s="170"/>
      <c r="BD599" s="170"/>
      <c r="BE599" s="170"/>
      <c r="BF599" s="170"/>
      <c r="BG599" s="170"/>
      <c r="BH599" s="170"/>
      <c r="BI599" s="170"/>
      <c r="BJ599" s="170"/>
      <c r="BK599" s="170"/>
      <c r="BL599" s="170"/>
      <c r="BM599" s="170"/>
      <c r="BN599" s="170"/>
      <c r="BO599" s="170"/>
      <c r="BP599" s="170"/>
      <c r="BQ599" s="170"/>
      <c r="BR599" s="170"/>
      <c r="BS599" s="170"/>
      <c r="BT599" s="170"/>
      <c r="BU599" s="170"/>
      <c r="BV599" s="170"/>
      <c r="BW599" s="170"/>
      <c r="BX599" s="170"/>
      <c r="BY599" s="170"/>
      <c r="BZ599" s="170"/>
      <c r="CA599" s="170"/>
      <c r="CB599" s="170"/>
      <c r="CC599" s="170"/>
      <c r="CD599" s="170"/>
      <c r="CE599" s="170"/>
      <c r="CF599" s="170"/>
      <c r="CG599" s="170"/>
      <c r="CH599" s="170"/>
      <c r="CI599" s="170"/>
      <c r="CJ599" s="170"/>
      <c r="CK599" s="170"/>
      <c r="CL599" s="170"/>
    </row>
    <row r="600" spans="2:90" x14ac:dyDescent="0.4">
      <c r="B600" s="171" t="s">
        <v>461</v>
      </c>
      <c r="E600" s="8"/>
      <c r="H600" s="170"/>
      <c r="I600" s="172"/>
      <c r="J600" s="172"/>
      <c r="K600" s="193"/>
      <c r="L600" s="193"/>
      <c r="M600" s="193"/>
      <c r="N600" s="193"/>
      <c r="O600" s="193"/>
      <c r="P600" s="193"/>
      <c r="R600" s="194"/>
      <c r="S600" s="195" t="str">
        <f t="shared" ref="S600:AX600" si="595">S$16</f>
        <v>S$12</v>
      </c>
      <c r="T600" s="195" t="str">
        <f t="shared" si="595"/>
        <v>T$12</v>
      </c>
      <c r="U600" s="195" t="str">
        <f t="shared" si="595"/>
        <v>U$12</v>
      </c>
      <c r="V600" s="195" t="str">
        <f t="shared" si="595"/>
        <v>V$12</v>
      </c>
      <c r="W600" s="195" t="str">
        <f t="shared" si="595"/>
        <v>W$12</v>
      </c>
      <c r="X600" s="195" t="str">
        <f t="shared" si="595"/>
        <v>X$12</v>
      </c>
      <c r="Y600" s="195" t="str">
        <f t="shared" si="595"/>
        <v>Y$12</v>
      </c>
      <c r="Z600" s="195" t="str">
        <f t="shared" si="595"/>
        <v>Z$12</v>
      </c>
      <c r="AA600" s="195" t="str">
        <f t="shared" si="595"/>
        <v>AA$12</v>
      </c>
      <c r="AB600" s="195" t="str">
        <f t="shared" si="595"/>
        <v>AB$12</v>
      </c>
      <c r="AC600" s="195" t="str">
        <f t="shared" si="595"/>
        <v>AC$12</v>
      </c>
      <c r="AD600" s="195" t="str">
        <f t="shared" si="595"/>
        <v>AD$12</v>
      </c>
      <c r="AE600" s="195" t="str">
        <f t="shared" si="595"/>
        <v>AE$12</v>
      </c>
      <c r="AF600" s="195" t="str">
        <f t="shared" si="595"/>
        <v>AF$12</v>
      </c>
      <c r="AG600" s="195" t="str">
        <f t="shared" si="595"/>
        <v>AG$12</v>
      </c>
      <c r="AH600" s="195" t="str">
        <f t="shared" si="595"/>
        <v>AH$12</v>
      </c>
      <c r="AI600" s="195" t="str">
        <f t="shared" si="595"/>
        <v>AI$12</v>
      </c>
      <c r="AJ600" s="195" t="str">
        <f t="shared" si="595"/>
        <v>AJ$12</v>
      </c>
      <c r="AK600" s="195" t="str">
        <f t="shared" si="595"/>
        <v>AK$12</v>
      </c>
      <c r="AL600" s="195" t="str">
        <f t="shared" si="595"/>
        <v>AL$12</v>
      </c>
      <c r="AM600" s="195" t="str">
        <f t="shared" si="595"/>
        <v>AM$12</v>
      </c>
      <c r="AN600" s="195" t="str">
        <f t="shared" si="595"/>
        <v>AN$12</v>
      </c>
      <c r="AO600" s="195" t="str">
        <f t="shared" si="595"/>
        <v>AO$12</v>
      </c>
      <c r="AP600" s="195" t="str">
        <f t="shared" si="595"/>
        <v>AP$12</v>
      </c>
      <c r="AQ600" s="195" t="str">
        <f t="shared" si="595"/>
        <v>AQ$12</v>
      </c>
      <c r="AR600" s="195" t="str">
        <f t="shared" si="595"/>
        <v>AR$12</v>
      </c>
      <c r="AS600" s="195" t="str">
        <f t="shared" si="595"/>
        <v>AS$12</v>
      </c>
      <c r="AT600" s="195" t="str">
        <f t="shared" si="595"/>
        <v>AT$12</v>
      </c>
      <c r="AU600" s="195" t="str">
        <f t="shared" si="595"/>
        <v>AU$12</v>
      </c>
      <c r="AV600" s="195" t="str">
        <f t="shared" si="595"/>
        <v>AV$12</v>
      </c>
      <c r="AW600" s="195" t="str">
        <f t="shared" si="595"/>
        <v>AW$12</v>
      </c>
      <c r="AX600" s="195" t="str">
        <f t="shared" si="595"/>
        <v>AX$12</v>
      </c>
      <c r="AY600" s="195" t="str">
        <f t="shared" ref="AY600:CD600" si="596">AY$16</f>
        <v>AY$12</v>
      </c>
      <c r="AZ600" s="195" t="str">
        <f t="shared" si="596"/>
        <v>AZ$12</v>
      </c>
      <c r="BA600" s="195" t="str">
        <f t="shared" si="596"/>
        <v>BA$12</v>
      </c>
      <c r="BB600" s="195" t="str">
        <f t="shared" si="596"/>
        <v>BB$12</v>
      </c>
      <c r="BC600" s="195" t="str">
        <f t="shared" si="596"/>
        <v>BC$12</v>
      </c>
      <c r="BD600" s="195" t="str">
        <f t="shared" si="596"/>
        <v>BD$12</v>
      </c>
      <c r="BE600" s="195" t="str">
        <f t="shared" si="596"/>
        <v>BE$12</v>
      </c>
      <c r="BF600" s="195" t="str">
        <f t="shared" si="596"/>
        <v>BF$12</v>
      </c>
      <c r="BG600" s="195" t="str">
        <f t="shared" si="596"/>
        <v>BG$12</v>
      </c>
      <c r="BH600" s="195" t="str">
        <f t="shared" si="596"/>
        <v>BH$12</v>
      </c>
      <c r="BI600" s="195" t="str">
        <f t="shared" si="596"/>
        <v>BI$12</v>
      </c>
      <c r="BJ600" s="195" t="str">
        <f t="shared" si="596"/>
        <v>BJ$12</v>
      </c>
      <c r="BK600" s="195" t="str">
        <f t="shared" si="596"/>
        <v>BK$12</v>
      </c>
      <c r="BL600" s="195" t="str">
        <f t="shared" si="596"/>
        <v>BL$12</v>
      </c>
      <c r="BM600" s="195" t="str">
        <f t="shared" si="596"/>
        <v>BM$12</v>
      </c>
      <c r="BN600" s="195" t="str">
        <f t="shared" si="596"/>
        <v>BN$12</v>
      </c>
      <c r="BO600" s="195" t="str">
        <f t="shared" si="596"/>
        <v>BO$12</v>
      </c>
      <c r="BP600" s="195" t="str">
        <f t="shared" si="596"/>
        <v>BP$12</v>
      </c>
      <c r="BQ600" s="195" t="str">
        <f t="shared" si="596"/>
        <v>BQ$12</v>
      </c>
      <c r="BR600" s="195" t="str">
        <f t="shared" si="596"/>
        <v>BR$12</v>
      </c>
      <c r="BS600" s="195" t="str">
        <f t="shared" si="596"/>
        <v>BS$12</v>
      </c>
      <c r="BT600" s="195" t="str">
        <f t="shared" si="596"/>
        <v>BT$12</v>
      </c>
      <c r="BU600" s="195" t="str">
        <f t="shared" si="596"/>
        <v>BU$12</v>
      </c>
      <c r="BV600" s="195" t="str">
        <f t="shared" si="596"/>
        <v>BV$12</v>
      </c>
      <c r="BW600" s="195" t="str">
        <f t="shared" si="596"/>
        <v>BW$12</v>
      </c>
      <c r="BX600" s="195" t="str">
        <f t="shared" si="596"/>
        <v>BX$12</v>
      </c>
      <c r="BY600" s="195" t="str">
        <f t="shared" si="596"/>
        <v>BY$12</v>
      </c>
      <c r="BZ600" s="195" t="str">
        <f t="shared" si="596"/>
        <v>BZ$12</v>
      </c>
      <c r="CA600" s="195" t="str">
        <f t="shared" si="596"/>
        <v>CA$12</v>
      </c>
      <c r="CB600" s="195" t="str">
        <f t="shared" si="596"/>
        <v>CB$12</v>
      </c>
      <c r="CC600" s="195" t="str">
        <f t="shared" si="596"/>
        <v>CC$12</v>
      </c>
      <c r="CD600" s="195" t="str">
        <f t="shared" si="596"/>
        <v>CD$12</v>
      </c>
      <c r="CE600" s="195" t="str">
        <f t="shared" ref="CE600:CL600" si="597">CE$16</f>
        <v>CE$12</v>
      </c>
      <c r="CF600" s="195" t="str">
        <f t="shared" si="597"/>
        <v>CF$12</v>
      </c>
      <c r="CG600" s="195" t="str">
        <f t="shared" si="597"/>
        <v>CG$12</v>
      </c>
      <c r="CH600" s="195" t="str">
        <f t="shared" si="597"/>
        <v>CH$12</v>
      </c>
      <c r="CI600" s="195" t="str">
        <f t="shared" si="597"/>
        <v>CI$12</v>
      </c>
      <c r="CJ600" s="195" t="str">
        <f t="shared" si="597"/>
        <v>CJ$12</v>
      </c>
      <c r="CK600" s="195" t="str">
        <f t="shared" si="597"/>
        <v>CK$12</v>
      </c>
      <c r="CL600" s="195" t="str">
        <f t="shared" si="597"/>
        <v>CL$12</v>
      </c>
    </row>
    <row r="601" spans="2:90" x14ac:dyDescent="0.4">
      <c r="B601" s="171" t="s">
        <v>462</v>
      </c>
      <c r="E601" s="8"/>
      <c r="H601" s="196"/>
      <c r="I601" s="197"/>
      <c r="J601" s="197"/>
      <c r="K601" s="198"/>
      <c r="L601" s="198"/>
      <c r="M601" s="198"/>
      <c r="N601" s="198"/>
      <c r="O601" s="198"/>
      <c r="P601" s="198"/>
      <c r="R601" s="198"/>
      <c r="S601" s="195" t="str">
        <f t="shared" ref="S601:AX601" si="598">S$17</f>
        <v>S$13</v>
      </c>
      <c r="T601" s="195" t="str">
        <f t="shared" si="598"/>
        <v>T$13</v>
      </c>
      <c r="U601" s="195" t="str">
        <f t="shared" si="598"/>
        <v>U$13</v>
      </c>
      <c r="V601" s="195" t="str">
        <f t="shared" si="598"/>
        <v>V$13</v>
      </c>
      <c r="W601" s="195" t="str">
        <f t="shared" si="598"/>
        <v>W$13</v>
      </c>
      <c r="X601" s="195" t="str">
        <f t="shared" si="598"/>
        <v>X$13</v>
      </c>
      <c r="Y601" s="195" t="str">
        <f t="shared" si="598"/>
        <v>Y$13</v>
      </c>
      <c r="Z601" s="195" t="str">
        <f t="shared" si="598"/>
        <v>Z$13</v>
      </c>
      <c r="AA601" s="195" t="str">
        <f t="shared" si="598"/>
        <v>AA$13</v>
      </c>
      <c r="AB601" s="195" t="str">
        <f t="shared" si="598"/>
        <v>AB$13</v>
      </c>
      <c r="AC601" s="195" t="str">
        <f t="shared" si="598"/>
        <v>AC$13</v>
      </c>
      <c r="AD601" s="195" t="str">
        <f t="shared" si="598"/>
        <v>AD$13</v>
      </c>
      <c r="AE601" s="195" t="str">
        <f t="shared" si="598"/>
        <v>AE$13</v>
      </c>
      <c r="AF601" s="195" t="str">
        <f t="shared" si="598"/>
        <v>AF$13</v>
      </c>
      <c r="AG601" s="195" t="str">
        <f t="shared" si="598"/>
        <v>AG$13</v>
      </c>
      <c r="AH601" s="195" t="str">
        <f t="shared" si="598"/>
        <v>AH$13</v>
      </c>
      <c r="AI601" s="195" t="str">
        <f t="shared" si="598"/>
        <v>AI$13</v>
      </c>
      <c r="AJ601" s="195" t="str">
        <f t="shared" si="598"/>
        <v>AJ$13</v>
      </c>
      <c r="AK601" s="195" t="str">
        <f t="shared" si="598"/>
        <v>AK$13</v>
      </c>
      <c r="AL601" s="195" t="str">
        <f t="shared" si="598"/>
        <v>AL$13</v>
      </c>
      <c r="AM601" s="195" t="str">
        <f t="shared" si="598"/>
        <v>AM$13</v>
      </c>
      <c r="AN601" s="195" t="str">
        <f t="shared" si="598"/>
        <v>AN$13</v>
      </c>
      <c r="AO601" s="195" t="str">
        <f t="shared" si="598"/>
        <v>AO$13</v>
      </c>
      <c r="AP601" s="195" t="str">
        <f t="shared" si="598"/>
        <v>AP$13</v>
      </c>
      <c r="AQ601" s="195" t="str">
        <f t="shared" si="598"/>
        <v>AQ$13</v>
      </c>
      <c r="AR601" s="195" t="str">
        <f t="shared" si="598"/>
        <v>AR$13</v>
      </c>
      <c r="AS601" s="195" t="str">
        <f t="shared" si="598"/>
        <v>AS$13</v>
      </c>
      <c r="AT601" s="195" t="str">
        <f t="shared" si="598"/>
        <v>AT$13</v>
      </c>
      <c r="AU601" s="195" t="str">
        <f t="shared" si="598"/>
        <v>AU$13</v>
      </c>
      <c r="AV601" s="195" t="str">
        <f t="shared" si="598"/>
        <v>AV$13</v>
      </c>
      <c r="AW601" s="195" t="str">
        <f t="shared" si="598"/>
        <v>AW$13</v>
      </c>
      <c r="AX601" s="195" t="str">
        <f t="shared" si="598"/>
        <v>AX$13</v>
      </c>
      <c r="AY601" s="195" t="str">
        <f t="shared" ref="AY601:CD601" si="599">AY$17</f>
        <v>AY$13</v>
      </c>
      <c r="AZ601" s="195" t="str">
        <f t="shared" si="599"/>
        <v>AZ$13</v>
      </c>
      <c r="BA601" s="195" t="str">
        <f t="shared" si="599"/>
        <v>BA$13</v>
      </c>
      <c r="BB601" s="195" t="str">
        <f t="shared" si="599"/>
        <v>BB$13</v>
      </c>
      <c r="BC601" s="195" t="str">
        <f t="shared" si="599"/>
        <v>BC$13</v>
      </c>
      <c r="BD601" s="195" t="str">
        <f t="shared" si="599"/>
        <v>BD$13</v>
      </c>
      <c r="BE601" s="195" t="str">
        <f t="shared" si="599"/>
        <v>BE$13</v>
      </c>
      <c r="BF601" s="195" t="str">
        <f t="shared" si="599"/>
        <v>BF$13</v>
      </c>
      <c r="BG601" s="195" t="str">
        <f t="shared" si="599"/>
        <v>BG$13</v>
      </c>
      <c r="BH601" s="195" t="str">
        <f t="shared" si="599"/>
        <v>BH$13</v>
      </c>
      <c r="BI601" s="195" t="str">
        <f t="shared" si="599"/>
        <v>BI$13</v>
      </c>
      <c r="BJ601" s="195" t="str">
        <f t="shared" si="599"/>
        <v>BJ$13</v>
      </c>
      <c r="BK601" s="195" t="str">
        <f t="shared" si="599"/>
        <v>BK$13</v>
      </c>
      <c r="BL601" s="195" t="str">
        <f t="shared" si="599"/>
        <v>BL$13</v>
      </c>
      <c r="BM601" s="195" t="str">
        <f t="shared" si="599"/>
        <v>BM$13</v>
      </c>
      <c r="BN601" s="195" t="str">
        <f t="shared" si="599"/>
        <v>BN$13</v>
      </c>
      <c r="BO601" s="195" t="str">
        <f t="shared" si="599"/>
        <v>BO$13</v>
      </c>
      <c r="BP601" s="195" t="str">
        <f t="shared" si="599"/>
        <v>BP$13</v>
      </c>
      <c r="BQ601" s="195" t="str">
        <f t="shared" si="599"/>
        <v>BQ$13</v>
      </c>
      <c r="BR601" s="195" t="str">
        <f t="shared" si="599"/>
        <v>BR$13</v>
      </c>
      <c r="BS601" s="195" t="str">
        <f t="shared" si="599"/>
        <v>BS$13</v>
      </c>
      <c r="BT601" s="195" t="str">
        <f t="shared" si="599"/>
        <v>BT$13</v>
      </c>
      <c r="BU601" s="195" t="str">
        <f t="shared" si="599"/>
        <v>BU$13</v>
      </c>
      <c r="BV601" s="195" t="str">
        <f t="shared" si="599"/>
        <v>BV$13</v>
      </c>
      <c r="BW601" s="195" t="str">
        <f t="shared" si="599"/>
        <v>BW$13</v>
      </c>
      <c r="BX601" s="195" t="str">
        <f t="shared" si="599"/>
        <v>BX$13</v>
      </c>
      <c r="BY601" s="195" t="str">
        <f t="shared" si="599"/>
        <v>BY$13</v>
      </c>
      <c r="BZ601" s="195" t="str">
        <f t="shared" si="599"/>
        <v>BZ$13</v>
      </c>
      <c r="CA601" s="195" t="str">
        <f t="shared" si="599"/>
        <v>CA$13</v>
      </c>
      <c r="CB601" s="195" t="str">
        <f t="shared" si="599"/>
        <v>CB$13</v>
      </c>
      <c r="CC601" s="195" t="str">
        <f t="shared" si="599"/>
        <v>CC$13</v>
      </c>
      <c r="CD601" s="195" t="str">
        <f t="shared" si="599"/>
        <v>CD$13</v>
      </c>
      <c r="CE601" s="195" t="str">
        <f t="shared" ref="CE601:CL601" si="600">CE$17</f>
        <v>CE$13</v>
      </c>
      <c r="CF601" s="195" t="str">
        <f t="shared" si="600"/>
        <v>CF$13</v>
      </c>
      <c r="CG601" s="195" t="str">
        <f t="shared" si="600"/>
        <v>CG$13</v>
      </c>
      <c r="CH601" s="195" t="str">
        <f t="shared" si="600"/>
        <v>CH$13</v>
      </c>
      <c r="CI601" s="195" t="str">
        <f t="shared" si="600"/>
        <v>CI$13</v>
      </c>
      <c r="CJ601" s="195" t="str">
        <f t="shared" si="600"/>
        <v>CJ$13</v>
      </c>
      <c r="CK601" s="195" t="str">
        <f t="shared" si="600"/>
        <v>CK$13</v>
      </c>
      <c r="CL601" s="195" t="str">
        <f t="shared" si="600"/>
        <v>CL$13</v>
      </c>
    </row>
    <row r="602" spans="2:90" x14ac:dyDescent="0.4">
      <c r="B602" s="171" t="s">
        <v>491</v>
      </c>
      <c r="E602" s="8"/>
      <c r="H602" s="196"/>
      <c r="I602" s="197"/>
      <c r="J602" s="197"/>
      <c r="K602" s="198"/>
      <c r="L602" s="198"/>
      <c r="M602" s="198"/>
      <c r="N602" s="198"/>
      <c r="O602" s="198"/>
      <c r="P602" s="198"/>
      <c r="R602" s="198"/>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c r="AQ602" s="186"/>
      <c r="AR602" s="186"/>
      <c r="AS602" s="186"/>
      <c r="AT602" s="186"/>
      <c r="AU602" s="186"/>
      <c r="AV602" s="186"/>
      <c r="AW602" s="186"/>
      <c r="AX602" s="186"/>
      <c r="AY602" s="186"/>
      <c r="AZ602" s="186"/>
      <c r="BA602" s="186"/>
      <c r="BB602" s="186"/>
      <c r="BC602" s="186"/>
      <c r="BD602" s="186"/>
      <c r="BE602" s="186"/>
      <c r="BF602" s="186"/>
      <c r="BG602" s="186"/>
      <c r="BH602" s="186"/>
      <c r="BI602" s="186"/>
      <c r="BJ602" s="186"/>
      <c r="BK602" s="186"/>
      <c r="BL602" s="186"/>
      <c r="BM602" s="186"/>
      <c r="BN602" s="186"/>
      <c r="BO602" s="186"/>
      <c r="BP602" s="186"/>
      <c r="BQ602" s="186"/>
      <c r="BR602" s="186"/>
      <c r="BS602" s="186"/>
      <c r="BT602" s="186"/>
      <c r="BU602" s="186"/>
      <c r="BV602" s="186"/>
      <c r="BW602" s="186"/>
      <c r="BX602" s="186"/>
      <c r="BY602" s="186"/>
      <c r="BZ602" s="186"/>
      <c r="CA602" s="186"/>
      <c r="CB602" s="186"/>
      <c r="CC602" s="186"/>
      <c r="CD602" s="186"/>
      <c r="CE602" s="186"/>
      <c r="CF602" s="186"/>
      <c r="CG602" s="186"/>
      <c r="CH602" s="186"/>
      <c r="CI602" s="186"/>
      <c r="CJ602" s="186"/>
      <c r="CK602" s="186"/>
      <c r="CL602" s="186"/>
    </row>
    <row r="603" spans="2:90" x14ac:dyDescent="0.4">
      <c r="B603" s="171" t="s">
        <v>505</v>
      </c>
      <c r="E603" s="8"/>
      <c r="H603" s="196"/>
      <c r="I603" s="197"/>
      <c r="J603" s="197"/>
      <c r="K603" s="198"/>
      <c r="L603" s="198"/>
      <c r="M603" s="198"/>
      <c r="N603" s="198"/>
      <c r="O603" s="198"/>
      <c r="P603" s="198"/>
      <c r="R603" s="198"/>
      <c r="S603" s="186"/>
      <c r="T603" s="186"/>
      <c r="U603" s="186"/>
      <c r="V603" s="186"/>
      <c r="W603" s="186"/>
      <c r="X603" s="186"/>
      <c r="Y603" s="186"/>
      <c r="Z603" s="186"/>
      <c r="AA603" s="186"/>
      <c r="AB603" s="186"/>
      <c r="AC603" s="186"/>
      <c r="AD603" s="186"/>
      <c r="AE603" s="186"/>
      <c r="AF603" s="186"/>
      <c r="AG603" s="186"/>
      <c r="AH603" s="186"/>
      <c r="AI603" s="186"/>
      <c r="AJ603" s="186"/>
      <c r="AK603" s="186"/>
      <c r="AL603" s="186"/>
      <c r="AM603" s="186"/>
      <c r="AN603" s="186"/>
      <c r="AO603" s="186"/>
      <c r="AP603" s="186"/>
      <c r="AQ603" s="186"/>
      <c r="AR603" s="186"/>
      <c r="AS603" s="186"/>
      <c r="AT603" s="186"/>
      <c r="AU603" s="186"/>
      <c r="AV603" s="186"/>
      <c r="AW603" s="186"/>
      <c r="AX603" s="186"/>
      <c r="AY603" s="186"/>
      <c r="AZ603" s="186"/>
      <c r="BA603" s="186"/>
      <c r="BB603" s="186"/>
      <c r="BC603" s="186"/>
      <c r="BD603" s="186"/>
      <c r="BE603" s="186"/>
      <c r="BF603" s="186"/>
      <c r="BG603" s="186"/>
      <c r="BH603" s="186"/>
      <c r="BI603" s="186"/>
      <c r="BJ603" s="186"/>
      <c r="BK603" s="186"/>
      <c r="BL603" s="186"/>
      <c r="BM603" s="186"/>
      <c r="BN603" s="186"/>
      <c r="BO603" s="186"/>
      <c r="BP603" s="186"/>
      <c r="BQ603" s="186"/>
      <c r="BR603" s="186"/>
      <c r="BS603" s="186"/>
      <c r="BT603" s="186"/>
      <c r="BU603" s="186"/>
      <c r="BV603" s="186"/>
      <c r="BW603" s="186"/>
      <c r="BX603" s="186"/>
      <c r="BY603" s="186"/>
      <c r="BZ603" s="186"/>
      <c r="CA603" s="186"/>
      <c r="CB603" s="186"/>
      <c r="CC603" s="186"/>
      <c r="CD603" s="186"/>
      <c r="CE603" s="186"/>
      <c r="CF603" s="186"/>
      <c r="CG603" s="186"/>
      <c r="CH603" s="186"/>
      <c r="CI603" s="186"/>
      <c r="CJ603" s="186"/>
      <c r="CK603" s="186"/>
      <c r="CL603" s="186"/>
    </row>
    <row r="604" spans="2:90" x14ac:dyDescent="0.4">
      <c r="B604" s="171" t="s">
        <v>463</v>
      </c>
      <c r="E604" s="8"/>
      <c r="H604" s="196"/>
      <c r="I604" s="197"/>
      <c r="J604" s="197"/>
      <c r="K604" s="198"/>
      <c r="L604" s="198"/>
      <c r="M604" s="198"/>
      <c r="N604" s="198"/>
      <c r="O604" s="198"/>
      <c r="P604" s="198"/>
      <c r="R604" s="198"/>
      <c r="S604" s="186" t="str">
        <f t="shared" ref="S604:AX604" si="601">S$18</f>
        <v>S$14</v>
      </c>
      <c r="T604" s="186" t="str">
        <f t="shared" si="601"/>
        <v>T$14</v>
      </c>
      <c r="U604" s="186" t="str">
        <f t="shared" si="601"/>
        <v>U$14</v>
      </c>
      <c r="V604" s="186" t="str">
        <f t="shared" si="601"/>
        <v>V$14</v>
      </c>
      <c r="W604" s="186" t="str">
        <f t="shared" si="601"/>
        <v>W$14</v>
      </c>
      <c r="X604" s="186" t="str">
        <f t="shared" si="601"/>
        <v>X$14</v>
      </c>
      <c r="Y604" s="186" t="str">
        <f t="shared" si="601"/>
        <v>Y$14</v>
      </c>
      <c r="Z604" s="186" t="str">
        <f t="shared" si="601"/>
        <v>Z$14</v>
      </c>
      <c r="AA604" s="186" t="str">
        <f t="shared" si="601"/>
        <v>AA$14</v>
      </c>
      <c r="AB604" s="186" t="str">
        <f t="shared" si="601"/>
        <v>AB$14</v>
      </c>
      <c r="AC604" s="186" t="str">
        <f t="shared" si="601"/>
        <v>AC$14</v>
      </c>
      <c r="AD604" s="186" t="str">
        <f t="shared" si="601"/>
        <v>AD$14</v>
      </c>
      <c r="AE604" s="186" t="str">
        <f t="shared" si="601"/>
        <v>AE$14</v>
      </c>
      <c r="AF604" s="186" t="str">
        <f t="shared" si="601"/>
        <v>AF$14</v>
      </c>
      <c r="AG604" s="186" t="str">
        <f t="shared" si="601"/>
        <v>AG$14</v>
      </c>
      <c r="AH604" s="186" t="str">
        <f t="shared" si="601"/>
        <v>AH$14</v>
      </c>
      <c r="AI604" s="186" t="str">
        <f t="shared" si="601"/>
        <v>AI$14</v>
      </c>
      <c r="AJ604" s="186" t="str">
        <f t="shared" si="601"/>
        <v>AJ$14</v>
      </c>
      <c r="AK604" s="186" t="str">
        <f t="shared" si="601"/>
        <v>AK$14</v>
      </c>
      <c r="AL604" s="186" t="str">
        <f t="shared" si="601"/>
        <v>AL$14</v>
      </c>
      <c r="AM604" s="186" t="str">
        <f t="shared" si="601"/>
        <v>AM$14</v>
      </c>
      <c r="AN604" s="186" t="str">
        <f t="shared" si="601"/>
        <v>AN$14</v>
      </c>
      <c r="AO604" s="186" t="str">
        <f t="shared" si="601"/>
        <v>AO$14</v>
      </c>
      <c r="AP604" s="186" t="str">
        <f t="shared" si="601"/>
        <v>AP$14</v>
      </c>
      <c r="AQ604" s="186" t="str">
        <f t="shared" si="601"/>
        <v>AQ$14</v>
      </c>
      <c r="AR604" s="186" t="str">
        <f t="shared" si="601"/>
        <v>AR$14</v>
      </c>
      <c r="AS604" s="186" t="str">
        <f t="shared" si="601"/>
        <v>AS$14</v>
      </c>
      <c r="AT604" s="186" t="str">
        <f t="shared" si="601"/>
        <v>AT$14</v>
      </c>
      <c r="AU604" s="186" t="str">
        <f t="shared" si="601"/>
        <v>AU$14</v>
      </c>
      <c r="AV604" s="186" t="str">
        <f t="shared" si="601"/>
        <v>AV$14</v>
      </c>
      <c r="AW604" s="186" t="str">
        <f t="shared" si="601"/>
        <v>AW$14</v>
      </c>
      <c r="AX604" s="186" t="str">
        <f t="shared" si="601"/>
        <v>AX$14</v>
      </c>
      <c r="AY604" s="186" t="str">
        <f t="shared" ref="AY604:CD604" si="602">AY$18</f>
        <v>AY$14</v>
      </c>
      <c r="AZ604" s="186" t="str">
        <f t="shared" si="602"/>
        <v>AZ$14</v>
      </c>
      <c r="BA604" s="186" t="str">
        <f t="shared" si="602"/>
        <v>BA$14</v>
      </c>
      <c r="BB604" s="186" t="str">
        <f t="shared" si="602"/>
        <v>BB$14</v>
      </c>
      <c r="BC604" s="186" t="str">
        <f t="shared" si="602"/>
        <v>BC$14</v>
      </c>
      <c r="BD604" s="186" t="str">
        <f t="shared" si="602"/>
        <v>BD$14</v>
      </c>
      <c r="BE604" s="186" t="str">
        <f t="shared" si="602"/>
        <v>BE$14</v>
      </c>
      <c r="BF604" s="186" t="str">
        <f t="shared" si="602"/>
        <v>BF$14</v>
      </c>
      <c r="BG604" s="186" t="str">
        <f t="shared" si="602"/>
        <v>BG$14</v>
      </c>
      <c r="BH604" s="186" t="str">
        <f t="shared" si="602"/>
        <v>BH$14</v>
      </c>
      <c r="BI604" s="186" t="str">
        <f t="shared" si="602"/>
        <v>BI$14</v>
      </c>
      <c r="BJ604" s="186" t="str">
        <f t="shared" si="602"/>
        <v>BJ$14</v>
      </c>
      <c r="BK604" s="186" t="str">
        <f t="shared" si="602"/>
        <v>BK$14</v>
      </c>
      <c r="BL604" s="186" t="str">
        <f t="shared" si="602"/>
        <v>BL$14</v>
      </c>
      <c r="BM604" s="186" t="str">
        <f t="shared" si="602"/>
        <v>BM$14</v>
      </c>
      <c r="BN604" s="186" t="str">
        <f t="shared" si="602"/>
        <v>BN$14</v>
      </c>
      <c r="BO604" s="186" t="str">
        <f t="shared" si="602"/>
        <v>BO$14</v>
      </c>
      <c r="BP604" s="186" t="str">
        <f t="shared" si="602"/>
        <v>BP$14</v>
      </c>
      <c r="BQ604" s="186" t="str">
        <f t="shared" si="602"/>
        <v>BQ$14</v>
      </c>
      <c r="BR604" s="186" t="str">
        <f t="shared" si="602"/>
        <v>BR$14</v>
      </c>
      <c r="BS604" s="186" t="str">
        <f t="shared" si="602"/>
        <v>BS$14</v>
      </c>
      <c r="BT604" s="186" t="str">
        <f t="shared" si="602"/>
        <v>BT$14</v>
      </c>
      <c r="BU604" s="186" t="str">
        <f t="shared" si="602"/>
        <v>BU$14</v>
      </c>
      <c r="BV604" s="186" t="str">
        <f t="shared" si="602"/>
        <v>BV$14</v>
      </c>
      <c r="BW604" s="186" t="str">
        <f t="shared" si="602"/>
        <v>BW$14</v>
      </c>
      <c r="BX604" s="186" t="str">
        <f t="shared" si="602"/>
        <v>BX$14</v>
      </c>
      <c r="BY604" s="186" t="str">
        <f t="shared" si="602"/>
        <v>BY$14</v>
      </c>
      <c r="BZ604" s="186" t="str">
        <f t="shared" si="602"/>
        <v>BZ$14</v>
      </c>
      <c r="CA604" s="186" t="str">
        <f t="shared" si="602"/>
        <v>CA$14</v>
      </c>
      <c r="CB604" s="186" t="str">
        <f t="shared" si="602"/>
        <v>CB$14</v>
      </c>
      <c r="CC604" s="186" t="str">
        <f t="shared" si="602"/>
        <v>CC$14</v>
      </c>
      <c r="CD604" s="186" t="str">
        <f t="shared" si="602"/>
        <v>CD$14</v>
      </c>
      <c r="CE604" s="186" t="str">
        <f t="shared" ref="CE604:CL604" si="603">CE$18</f>
        <v>CE$14</v>
      </c>
      <c r="CF604" s="186" t="str">
        <f t="shared" si="603"/>
        <v>CF$14</v>
      </c>
      <c r="CG604" s="186" t="str">
        <f t="shared" si="603"/>
        <v>CG$14</v>
      </c>
      <c r="CH604" s="186" t="str">
        <f t="shared" si="603"/>
        <v>CH$14</v>
      </c>
      <c r="CI604" s="186" t="str">
        <f t="shared" si="603"/>
        <v>CI$14</v>
      </c>
      <c r="CJ604" s="186" t="str">
        <f t="shared" si="603"/>
        <v>CJ$14</v>
      </c>
      <c r="CK604" s="186" t="str">
        <f t="shared" si="603"/>
        <v>CK$14</v>
      </c>
      <c r="CL604" s="186" t="str">
        <f t="shared" si="603"/>
        <v>CL$14</v>
      </c>
    </row>
    <row r="605" spans="2:90" x14ac:dyDescent="0.4">
      <c r="B605" s="171" t="s">
        <v>464</v>
      </c>
      <c r="E605" s="8"/>
      <c r="H605" s="196"/>
      <c r="I605" s="197"/>
      <c r="J605" s="197"/>
      <c r="K605" s="198"/>
      <c r="L605" s="198"/>
      <c r="M605" s="198"/>
      <c r="N605" s="198"/>
      <c r="O605" s="198"/>
      <c r="P605" s="198"/>
      <c r="R605" s="198"/>
      <c r="S605" s="186" t="str">
        <f t="shared" ref="S605:AX605" si="604">S$19</f>
        <v>S$15</v>
      </c>
      <c r="T605" s="186" t="str">
        <f t="shared" si="604"/>
        <v>T$15</v>
      </c>
      <c r="U605" s="186" t="str">
        <f t="shared" si="604"/>
        <v>U$15</v>
      </c>
      <c r="V605" s="186" t="str">
        <f t="shared" si="604"/>
        <v>V$15</v>
      </c>
      <c r="W605" s="186" t="str">
        <f t="shared" si="604"/>
        <v>W$15</v>
      </c>
      <c r="X605" s="186" t="str">
        <f t="shared" si="604"/>
        <v>X$15</v>
      </c>
      <c r="Y605" s="186" t="str">
        <f t="shared" si="604"/>
        <v>Y$15</v>
      </c>
      <c r="Z605" s="186" t="str">
        <f t="shared" si="604"/>
        <v>Z$15</v>
      </c>
      <c r="AA605" s="186" t="str">
        <f t="shared" si="604"/>
        <v>AA$15</v>
      </c>
      <c r="AB605" s="186" t="str">
        <f t="shared" si="604"/>
        <v>AB$15</v>
      </c>
      <c r="AC605" s="186" t="str">
        <f t="shared" si="604"/>
        <v>AC$15</v>
      </c>
      <c r="AD605" s="186" t="str">
        <f t="shared" si="604"/>
        <v>AD$15</v>
      </c>
      <c r="AE605" s="186" t="str">
        <f t="shared" si="604"/>
        <v>AE$15</v>
      </c>
      <c r="AF605" s="186" t="str">
        <f t="shared" si="604"/>
        <v>AF$15</v>
      </c>
      <c r="AG605" s="186" t="str">
        <f t="shared" si="604"/>
        <v>AG$15</v>
      </c>
      <c r="AH605" s="186" t="str">
        <f t="shared" si="604"/>
        <v>AH$15</v>
      </c>
      <c r="AI605" s="186" t="str">
        <f t="shared" si="604"/>
        <v>AI$15</v>
      </c>
      <c r="AJ605" s="186" t="str">
        <f t="shared" si="604"/>
        <v>AJ$15</v>
      </c>
      <c r="AK605" s="186" t="str">
        <f t="shared" si="604"/>
        <v>AK$15</v>
      </c>
      <c r="AL605" s="186" t="str">
        <f t="shared" si="604"/>
        <v>AL$15</v>
      </c>
      <c r="AM605" s="186" t="str">
        <f t="shared" si="604"/>
        <v>AM$15</v>
      </c>
      <c r="AN605" s="186" t="str">
        <f t="shared" si="604"/>
        <v>AN$15</v>
      </c>
      <c r="AO605" s="186" t="str">
        <f t="shared" si="604"/>
        <v>AO$15</v>
      </c>
      <c r="AP605" s="186" t="str">
        <f t="shared" si="604"/>
        <v>AP$15</v>
      </c>
      <c r="AQ605" s="186" t="str">
        <f t="shared" si="604"/>
        <v>AQ$15</v>
      </c>
      <c r="AR605" s="186" t="str">
        <f t="shared" si="604"/>
        <v>AR$15</v>
      </c>
      <c r="AS605" s="186" t="str">
        <f t="shared" si="604"/>
        <v>AS$15</v>
      </c>
      <c r="AT605" s="186" t="str">
        <f t="shared" si="604"/>
        <v>AT$15</v>
      </c>
      <c r="AU605" s="186" t="str">
        <f t="shared" si="604"/>
        <v>AU$15</v>
      </c>
      <c r="AV605" s="186" t="str">
        <f t="shared" si="604"/>
        <v>AV$15</v>
      </c>
      <c r="AW605" s="186" t="str">
        <f t="shared" si="604"/>
        <v>AW$15</v>
      </c>
      <c r="AX605" s="186" t="str">
        <f t="shared" si="604"/>
        <v>AX$15</v>
      </c>
      <c r="AY605" s="186" t="str">
        <f t="shared" ref="AY605:CD605" si="605">AY$19</f>
        <v>AY$15</v>
      </c>
      <c r="AZ605" s="186" t="str">
        <f t="shared" si="605"/>
        <v>AZ$15</v>
      </c>
      <c r="BA605" s="186" t="str">
        <f t="shared" si="605"/>
        <v>BA$15</v>
      </c>
      <c r="BB605" s="186" t="str">
        <f t="shared" si="605"/>
        <v>BB$15</v>
      </c>
      <c r="BC605" s="186" t="str">
        <f t="shared" si="605"/>
        <v>BC$15</v>
      </c>
      <c r="BD605" s="186" t="str">
        <f t="shared" si="605"/>
        <v>BD$15</v>
      </c>
      <c r="BE605" s="186" t="str">
        <f t="shared" si="605"/>
        <v>BE$15</v>
      </c>
      <c r="BF605" s="186" t="str">
        <f t="shared" si="605"/>
        <v>BF$15</v>
      </c>
      <c r="BG605" s="186" t="str">
        <f t="shared" si="605"/>
        <v>BG$15</v>
      </c>
      <c r="BH605" s="186" t="str">
        <f t="shared" si="605"/>
        <v>BH$15</v>
      </c>
      <c r="BI605" s="186" t="str">
        <f t="shared" si="605"/>
        <v>BI$15</v>
      </c>
      <c r="BJ605" s="186" t="str">
        <f t="shared" si="605"/>
        <v>BJ$15</v>
      </c>
      <c r="BK605" s="186" t="str">
        <f t="shared" si="605"/>
        <v>BK$15</v>
      </c>
      <c r="BL605" s="186" t="str">
        <f t="shared" si="605"/>
        <v>BL$15</v>
      </c>
      <c r="BM605" s="186" t="str">
        <f t="shared" si="605"/>
        <v>BM$15</v>
      </c>
      <c r="BN605" s="186" t="str">
        <f t="shared" si="605"/>
        <v>BN$15</v>
      </c>
      <c r="BO605" s="186" t="str">
        <f t="shared" si="605"/>
        <v>BO$15</v>
      </c>
      <c r="BP605" s="186" t="str">
        <f t="shared" si="605"/>
        <v>BP$15</v>
      </c>
      <c r="BQ605" s="186" t="str">
        <f t="shared" si="605"/>
        <v>BQ$15</v>
      </c>
      <c r="BR605" s="186" t="str">
        <f t="shared" si="605"/>
        <v>BR$15</v>
      </c>
      <c r="BS605" s="186" t="str">
        <f t="shared" si="605"/>
        <v>BS$15</v>
      </c>
      <c r="BT605" s="186" t="str">
        <f t="shared" si="605"/>
        <v>BT$15</v>
      </c>
      <c r="BU605" s="186" t="str">
        <f t="shared" si="605"/>
        <v>BU$15</v>
      </c>
      <c r="BV605" s="186" t="str">
        <f t="shared" si="605"/>
        <v>BV$15</v>
      </c>
      <c r="BW605" s="186" t="str">
        <f t="shared" si="605"/>
        <v>BW$15</v>
      </c>
      <c r="BX605" s="186" t="str">
        <f t="shared" si="605"/>
        <v>BX$15</v>
      </c>
      <c r="BY605" s="186" t="str">
        <f t="shared" si="605"/>
        <v>BY$15</v>
      </c>
      <c r="BZ605" s="186" t="str">
        <f t="shared" si="605"/>
        <v>BZ$15</v>
      </c>
      <c r="CA605" s="186" t="str">
        <f t="shared" si="605"/>
        <v>CA$15</v>
      </c>
      <c r="CB605" s="186" t="str">
        <f t="shared" si="605"/>
        <v>CB$15</v>
      </c>
      <c r="CC605" s="186" t="str">
        <f t="shared" si="605"/>
        <v>CC$15</v>
      </c>
      <c r="CD605" s="186" t="str">
        <f t="shared" si="605"/>
        <v>CD$15</v>
      </c>
      <c r="CE605" s="186" t="str">
        <f t="shared" ref="CE605:CL605" si="606">CE$19</f>
        <v>CE$15</v>
      </c>
      <c r="CF605" s="186" t="str">
        <f t="shared" si="606"/>
        <v>CF$15</v>
      </c>
      <c r="CG605" s="186" t="str">
        <f t="shared" si="606"/>
        <v>CG$15</v>
      </c>
      <c r="CH605" s="186" t="str">
        <f t="shared" si="606"/>
        <v>CH$15</v>
      </c>
      <c r="CI605" s="186" t="str">
        <f t="shared" si="606"/>
        <v>CI$15</v>
      </c>
      <c r="CJ605" s="186" t="str">
        <f t="shared" si="606"/>
        <v>CJ$15</v>
      </c>
      <c r="CK605" s="186" t="str">
        <f t="shared" si="606"/>
        <v>CK$15</v>
      </c>
      <c r="CL605" s="186" t="str">
        <f t="shared" si="606"/>
        <v>CL$15</v>
      </c>
    </row>
    <row r="606" spans="2:90" x14ac:dyDescent="0.4">
      <c r="B606" s="70" t="s">
        <v>771</v>
      </c>
      <c r="C606" s="31"/>
      <c r="D606" t="s">
        <v>749</v>
      </c>
      <c r="E606" s="8" t="str">
        <f t="shared" ref="E606:E619" si="607">ROW()&amp;" "&amp;D606</f>
        <v>606 DAYRENT-PV</v>
      </c>
      <c r="F606" t="s">
        <v>572</v>
      </c>
      <c r="G606" s="31" t="s">
        <v>81</v>
      </c>
      <c r="H606" s="48"/>
      <c r="I606" s="285"/>
      <c r="J606" s="285"/>
      <c r="K606" s="48"/>
      <c r="L606" s="48"/>
      <c r="M606" s="48"/>
      <c r="N606" s="48"/>
      <c r="O606" s="48"/>
      <c r="P606" s="48"/>
      <c r="R606" s="70"/>
      <c r="S606" s="286"/>
      <c r="T606" s="286"/>
      <c r="U606" s="286"/>
      <c r="V606" s="286"/>
      <c r="W606" s="286"/>
      <c r="X606" s="286"/>
      <c r="Y606" s="286"/>
      <c r="Z606" s="286"/>
      <c r="AA606" s="286"/>
      <c r="AB606" s="286"/>
      <c r="AC606" s="286"/>
      <c r="AD606" s="286"/>
      <c r="AE606" s="286"/>
      <c r="AF606" s="286"/>
      <c r="AG606" s="286"/>
      <c r="AH606" s="286"/>
      <c r="AI606" s="286"/>
      <c r="AJ606" s="286"/>
      <c r="AK606" s="286"/>
      <c r="AL606" s="286"/>
      <c r="AM606" s="286"/>
      <c r="AN606" s="286"/>
      <c r="AO606" s="286"/>
      <c r="AP606" s="286"/>
      <c r="AQ606" s="286"/>
      <c r="AR606" s="286"/>
      <c r="AS606" s="286"/>
      <c r="AT606" s="286"/>
      <c r="AU606" s="286"/>
      <c r="AV606" s="286"/>
      <c r="AW606" s="286"/>
      <c r="AX606" s="286"/>
      <c r="AY606" s="286"/>
      <c r="AZ606" s="286"/>
      <c r="BA606" s="286"/>
      <c r="BB606" s="286"/>
      <c r="BC606" s="286"/>
      <c r="BD606" s="286"/>
      <c r="BE606" s="286"/>
      <c r="BF606" s="286"/>
      <c r="BG606" s="286"/>
      <c r="BH606" s="286"/>
      <c r="BI606" s="286"/>
      <c r="BJ606" s="286"/>
      <c r="BK606" s="286"/>
      <c r="BL606" s="286"/>
      <c r="BM606" s="286"/>
      <c r="BN606" s="286"/>
      <c r="BO606" s="286"/>
      <c r="BP606" s="286"/>
      <c r="BQ606" s="286"/>
      <c r="BR606" s="286"/>
      <c r="BS606" s="286"/>
      <c r="BT606" s="286"/>
      <c r="BU606" s="286"/>
      <c r="BV606" s="286"/>
      <c r="BW606" s="286"/>
      <c r="BX606" s="286"/>
      <c r="BY606" s="286"/>
      <c r="BZ606" s="286"/>
      <c r="CA606" s="286"/>
      <c r="CB606" s="286"/>
      <c r="CC606" s="286"/>
      <c r="CD606" s="286"/>
      <c r="CE606" s="286"/>
      <c r="CF606" s="286"/>
      <c r="CG606" s="286"/>
      <c r="CH606" s="286"/>
      <c r="CI606" s="286"/>
      <c r="CJ606" s="286"/>
      <c r="CK606" s="286"/>
      <c r="CL606" s="286"/>
    </row>
    <row r="607" spans="2:90" x14ac:dyDescent="0.4">
      <c r="B607" s="141" t="s">
        <v>458</v>
      </c>
      <c r="D607" t="s">
        <v>749</v>
      </c>
      <c r="E607" s="8" t="str">
        <f t="shared" si="607"/>
        <v>607 DAYRENT-PV</v>
      </c>
      <c r="G607" t="s">
        <v>332</v>
      </c>
      <c r="H607" s="31"/>
      <c r="I607" s="73"/>
      <c r="J607" s="73"/>
      <c r="K607" s="39"/>
      <c r="L607" s="39"/>
      <c r="M607" s="39"/>
      <c r="N607" s="39"/>
      <c r="O607" s="39"/>
      <c r="P607" s="39"/>
      <c r="R607" s="38"/>
      <c r="S607" s="76"/>
      <c r="T607" s="76"/>
      <c r="U607" s="76"/>
      <c r="V607" s="76"/>
      <c r="W607" s="76"/>
      <c r="X607" s="76"/>
      <c r="Y607" s="76"/>
      <c r="Z607" s="76"/>
      <c r="AA607" s="76"/>
      <c r="AB607" s="76"/>
      <c r="AC607" s="76"/>
      <c r="AD607" s="76"/>
      <c r="AE607" s="76"/>
      <c r="AF607" s="76"/>
      <c r="AG607" s="76"/>
      <c r="AH607" s="76"/>
      <c r="AI607" s="76"/>
      <c r="AJ607" s="76"/>
      <c r="AK607" s="76"/>
      <c r="AL607" s="76"/>
      <c r="AM607" s="76"/>
      <c r="AN607" s="76"/>
      <c r="AO607" s="76"/>
      <c r="AP607" s="76"/>
      <c r="AQ607" s="76"/>
      <c r="AR607" s="76"/>
      <c r="AS607" s="76"/>
      <c r="AT607" s="76"/>
      <c r="AU607" s="76"/>
      <c r="AV607" s="76"/>
      <c r="AW607" s="76"/>
      <c r="AX607" s="76"/>
      <c r="AY607" s="76"/>
      <c r="AZ607" s="76"/>
      <c r="BA607" s="76"/>
      <c r="BB607" s="76"/>
      <c r="BC607" s="76"/>
      <c r="BD607" s="76"/>
      <c r="BE607" s="76"/>
      <c r="BF607" s="76"/>
      <c r="BG607" s="76"/>
      <c r="BH607" s="76"/>
      <c r="BI607" s="76"/>
      <c r="BJ607" s="76"/>
      <c r="BK607" s="76"/>
      <c r="BL607" s="76"/>
      <c r="BM607" s="76"/>
      <c r="BN607" s="76"/>
      <c r="BO607" s="76"/>
      <c r="BP607" s="76"/>
      <c r="BQ607" s="76"/>
      <c r="BR607" s="76"/>
      <c r="BS607" s="76"/>
      <c r="BT607" s="76"/>
      <c r="BU607" s="76"/>
      <c r="BV607" s="76"/>
      <c r="BW607" s="76"/>
      <c r="BX607" s="76"/>
      <c r="BY607" s="76"/>
      <c r="BZ607" s="76"/>
      <c r="CA607" s="76"/>
      <c r="CB607" s="76"/>
      <c r="CC607" s="76"/>
      <c r="CD607" s="76"/>
      <c r="CE607" s="76"/>
      <c r="CF607" s="76"/>
      <c r="CG607" s="76"/>
      <c r="CH607" s="76"/>
      <c r="CI607" s="76"/>
      <c r="CJ607" s="76"/>
      <c r="CK607" s="76"/>
      <c r="CL607" s="76"/>
    </row>
    <row r="608" spans="2:90" x14ac:dyDescent="0.4">
      <c r="B608" s="141" t="s">
        <v>460</v>
      </c>
      <c r="D608" t="s">
        <v>749</v>
      </c>
      <c r="E608" s="8" t="str">
        <f t="shared" si="607"/>
        <v>608 DAYRENT-PV</v>
      </c>
      <c r="H608" s="31"/>
      <c r="I608" s="73"/>
      <c r="J608" s="73"/>
      <c r="K608" s="75">
        <v>0.8</v>
      </c>
      <c r="L608" s="75">
        <v>0.8</v>
      </c>
      <c r="M608" s="75">
        <v>0.8</v>
      </c>
      <c r="N608" s="75">
        <v>0.8</v>
      </c>
      <c r="O608" s="75">
        <v>0.8</v>
      </c>
      <c r="P608" s="75">
        <v>0.8</v>
      </c>
      <c r="R608" s="38"/>
      <c r="S608" s="20" cm="1">
        <f t="array" ref="S608">INDEX($K:$P,ROW(),MATCH(S$3,$K$2:$P$2,0))</f>
        <v>0.8</v>
      </c>
      <c r="T608" s="20" cm="1">
        <f t="array" ref="T608">INDEX($K:$P,ROW(),MATCH(T$3,$K$2:$P$2,0))</f>
        <v>0.8</v>
      </c>
      <c r="U608" s="20" cm="1">
        <f t="array" ref="U608">INDEX($K:$P,ROW(),MATCH(U$3,$K$2:$P$2,0))</f>
        <v>0.8</v>
      </c>
      <c r="V608" s="20" cm="1">
        <f t="array" ref="V608">INDEX($K:$P,ROW(),MATCH(V$3,$K$2:$P$2,0))</f>
        <v>0.8</v>
      </c>
      <c r="W608" s="20" cm="1">
        <f t="array" ref="W608">INDEX($K:$P,ROW(),MATCH(W$3,$K$2:$P$2,0))</f>
        <v>0.8</v>
      </c>
      <c r="X608" s="20" cm="1">
        <f t="array" ref="X608">INDEX($K:$P,ROW(),MATCH(X$3,$K$2:$P$2,0))</f>
        <v>0.8</v>
      </c>
      <c r="Y608" s="20" cm="1">
        <f t="array" ref="Y608">INDEX($K:$P,ROW(),MATCH(Y$3,$K$2:$P$2,0))</f>
        <v>0.8</v>
      </c>
      <c r="Z608" s="20" cm="1">
        <f t="array" ref="Z608">INDEX($K:$P,ROW(),MATCH(Z$3,$K$2:$P$2,0))</f>
        <v>0.8</v>
      </c>
      <c r="AA608" s="20" cm="1">
        <f t="array" ref="AA608">INDEX($K:$P,ROW(),MATCH(AA$3,$K$2:$P$2,0))</f>
        <v>0.8</v>
      </c>
      <c r="AB608" s="20" cm="1">
        <f t="array" ref="AB608">INDEX($K:$P,ROW(),MATCH(AB$3,$K$2:$P$2,0))</f>
        <v>0.8</v>
      </c>
      <c r="AC608" s="20" cm="1">
        <f t="array" ref="AC608">INDEX($K:$P,ROW(),MATCH(AC$3,$K$2:$P$2,0))</f>
        <v>0.8</v>
      </c>
      <c r="AD608" s="20" cm="1">
        <f t="array" ref="AD608">INDEX($K:$P,ROW(),MATCH(AD$3,$K$2:$P$2,0))</f>
        <v>0.8</v>
      </c>
      <c r="AE608" s="20" cm="1">
        <f t="array" ref="AE608">INDEX($K:$P,ROW(),MATCH(AE$3,$K$2:$P$2,0))</f>
        <v>0.8</v>
      </c>
      <c r="AF608" s="20" cm="1">
        <f t="array" ref="AF608">INDEX($K:$P,ROW(),MATCH(AF$3,$K$2:$P$2,0))</f>
        <v>0.8</v>
      </c>
      <c r="AG608" s="20" cm="1">
        <f t="array" ref="AG608">INDEX($K:$P,ROW(),MATCH(AG$3,$K$2:$P$2,0))</f>
        <v>0.8</v>
      </c>
      <c r="AH608" s="20" cm="1">
        <f t="array" ref="AH608">INDEX($K:$P,ROW(),MATCH(AH$3,$K$2:$P$2,0))</f>
        <v>0.8</v>
      </c>
      <c r="AI608" s="20" cm="1">
        <f t="array" ref="AI608">INDEX($K:$P,ROW(),MATCH(AI$3,$K$2:$P$2,0))</f>
        <v>0.8</v>
      </c>
      <c r="AJ608" s="20" cm="1">
        <f t="array" ref="AJ608">INDEX($K:$P,ROW(),MATCH(AJ$3,$K$2:$P$2,0))</f>
        <v>0.8</v>
      </c>
      <c r="AK608" s="20" cm="1">
        <f t="array" ref="AK608">INDEX($K:$P,ROW(),MATCH(AK$3,$K$2:$P$2,0))</f>
        <v>0.8</v>
      </c>
      <c r="AL608" s="20" cm="1">
        <f t="array" ref="AL608">INDEX($K:$P,ROW(),MATCH(AL$3,$K$2:$P$2,0))</f>
        <v>0.8</v>
      </c>
      <c r="AM608" s="20" cm="1">
        <f t="array" ref="AM608">INDEX($K:$P,ROW(),MATCH(AM$3,$K$2:$P$2,0))</f>
        <v>0.8</v>
      </c>
      <c r="AN608" s="20" cm="1">
        <f t="array" ref="AN608">INDEX($K:$P,ROW(),MATCH(AN$3,$K$2:$P$2,0))</f>
        <v>0.8</v>
      </c>
      <c r="AO608" s="20" cm="1">
        <f t="array" ref="AO608">INDEX($K:$P,ROW(),MATCH(AO$3,$K$2:$P$2,0))</f>
        <v>0.8</v>
      </c>
      <c r="AP608" s="20" cm="1">
        <f t="array" ref="AP608">INDEX($K:$P,ROW(),MATCH(AP$3,$K$2:$P$2,0))</f>
        <v>0.8</v>
      </c>
      <c r="AQ608" s="20" cm="1">
        <f t="array" ref="AQ608">INDEX($K:$P,ROW(),MATCH(AQ$3,$K$2:$P$2,0))</f>
        <v>0.8</v>
      </c>
      <c r="AR608" s="20" cm="1">
        <f t="array" ref="AR608">INDEX($K:$P,ROW(),MATCH(AR$3,$K$2:$P$2,0))</f>
        <v>0.8</v>
      </c>
      <c r="AS608" s="20" cm="1">
        <f t="array" ref="AS608">INDEX($K:$P,ROW(),MATCH(AS$3,$K$2:$P$2,0))</f>
        <v>0.8</v>
      </c>
      <c r="AT608" s="20" cm="1">
        <f t="array" ref="AT608">INDEX($K:$P,ROW(),MATCH(AT$3,$K$2:$P$2,0))</f>
        <v>0.8</v>
      </c>
      <c r="AU608" s="20" cm="1">
        <f t="array" ref="AU608">INDEX($K:$P,ROW(),MATCH(AU$3,$K$2:$P$2,0))</f>
        <v>0.8</v>
      </c>
      <c r="AV608" s="20" cm="1">
        <f t="array" ref="AV608">INDEX($K:$P,ROW(),MATCH(AV$3,$K$2:$P$2,0))</f>
        <v>0.8</v>
      </c>
      <c r="AW608" s="20" cm="1">
        <f t="array" ref="AW608">INDEX($K:$P,ROW(),MATCH(AW$3,$K$2:$P$2,0))</f>
        <v>0.8</v>
      </c>
      <c r="AX608" s="20" cm="1">
        <f t="array" ref="AX608">INDEX($K:$P,ROW(),MATCH(AX$3,$K$2:$P$2,0))</f>
        <v>0.8</v>
      </c>
      <c r="AY608" s="20" cm="1">
        <f t="array" ref="AY608">INDEX($K:$P,ROW(),MATCH(AY$3,$K$2:$P$2,0))</f>
        <v>0.8</v>
      </c>
      <c r="AZ608" s="20" cm="1">
        <f t="array" ref="AZ608">INDEX($K:$P,ROW(),MATCH(AZ$3,$K$2:$P$2,0))</f>
        <v>0.8</v>
      </c>
      <c r="BA608" s="20" cm="1">
        <f t="array" ref="BA608">INDEX($K:$P,ROW(),MATCH(BA$3,$K$2:$P$2,0))</f>
        <v>0.8</v>
      </c>
      <c r="BB608" s="20" cm="1">
        <f t="array" ref="BB608">INDEX($K:$P,ROW(),MATCH(BB$3,$K$2:$P$2,0))</f>
        <v>0.8</v>
      </c>
      <c r="BC608" s="20" cm="1">
        <f t="array" ref="BC608">INDEX($K:$P,ROW(),MATCH(BC$3,$K$2:$P$2,0))</f>
        <v>0.8</v>
      </c>
      <c r="BD608" s="20" cm="1">
        <f t="array" ref="BD608">INDEX($K:$P,ROW(),MATCH(BD$3,$K$2:$P$2,0))</f>
        <v>0.8</v>
      </c>
      <c r="BE608" s="20" cm="1">
        <f t="array" ref="BE608">INDEX($K:$P,ROW(),MATCH(BE$3,$K$2:$P$2,0))</f>
        <v>0.8</v>
      </c>
      <c r="BF608" s="20" cm="1">
        <f t="array" ref="BF608">INDEX($K:$P,ROW(),MATCH(BF$3,$K$2:$P$2,0))</f>
        <v>0.8</v>
      </c>
      <c r="BG608" s="20" cm="1">
        <f t="array" ref="BG608">INDEX($K:$P,ROW(),MATCH(BG$3,$K$2:$P$2,0))</f>
        <v>0.8</v>
      </c>
      <c r="BH608" s="20" cm="1">
        <f t="array" ref="BH608">INDEX($K:$P,ROW(),MATCH(BH$3,$K$2:$P$2,0))</f>
        <v>0.8</v>
      </c>
      <c r="BI608" s="20" cm="1">
        <f t="array" ref="BI608">INDEX($K:$P,ROW(),MATCH(BI$3,$K$2:$P$2,0))</f>
        <v>0.8</v>
      </c>
      <c r="BJ608" s="20" cm="1">
        <f t="array" ref="BJ608">INDEX($K:$P,ROW(),MATCH(BJ$3,$K$2:$P$2,0))</f>
        <v>0.8</v>
      </c>
      <c r="BK608" s="20" cm="1">
        <f t="array" ref="BK608">INDEX($K:$P,ROW(),MATCH(BK$3,$K$2:$P$2,0))</f>
        <v>0.8</v>
      </c>
      <c r="BL608" s="20" cm="1">
        <f t="array" ref="BL608">INDEX($K:$P,ROW(),MATCH(BL$3,$K$2:$P$2,0))</f>
        <v>0.8</v>
      </c>
      <c r="BM608" s="20" cm="1">
        <f t="array" ref="BM608">INDEX($K:$P,ROW(),MATCH(BM$3,$K$2:$P$2,0))</f>
        <v>0.8</v>
      </c>
      <c r="BN608" s="20" cm="1">
        <f t="array" ref="BN608">INDEX($K:$P,ROW(),MATCH(BN$3,$K$2:$P$2,0))</f>
        <v>0.8</v>
      </c>
      <c r="BO608" s="20" cm="1">
        <f t="array" ref="BO608">INDEX($K:$P,ROW(),MATCH(BO$3,$K$2:$P$2,0))</f>
        <v>0.8</v>
      </c>
      <c r="BP608" s="20" cm="1">
        <f t="array" ref="BP608">INDEX($K:$P,ROW(),MATCH(BP$3,$K$2:$P$2,0))</f>
        <v>0.8</v>
      </c>
      <c r="BQ608" s="20" cm="1">
        <f t="array" ref="BQ608">INDEX($K:$P,ROW(),MATCH(BQ$3,$K$2:$P$2,0))</f>
        <v>0.8</v>
      </c>
      <c r="BR608" s="20" cm="1">
        <f t="array" ref="BR608">INDEX($K:$P,ROW(),MATCH(BR$3,$K$2:$P$2,0))</f>
        <v>0.8</v>
      </c>
      <c r="BS608" s="20" cm="1">
        <f t="array" ref="BS608">INDEX($K:$P,ROW(),MATCH(BS$3,$K$2:$P$2,0))</f>
        <v>0.8</v>
      </c>
      <c r="BT608" s="20" cm="1">
        <f t="array" ref="BT608">INDEX($K:$P,ROW(),MATCH(BT$3,$K$2:$P$2,0))</f>
        <v>0.8</v>
      </c>
      <c r="BU608" s="20" cm="1">
        <f t="array" ref="BU608">INDEX($K:$P,ROW(),MATCH(BU$3,$K$2:$P$2,0))</f>
        <v>0.8</v>
      </c>
      <c r="BV608" s="20" cm="1">
        <f t="array" ref="BV608">INDEX($K:$P,ROW(),MATCH(BV$3,$K$2:$P$2,0))</f>
        <v>0.8</v>
      </c>
      <c r="BW608" s="20" cm="1">
        <f t="array" ref="BW608">INDEX($K:$P,ROW(),MATCH(BW$3,$K$2:$P$2,0))</f>
        <v>0.8</v>
      </c>
      <c r="BX608" s="20" cm="1">
        <f t="array" ref="BX608">INDEX($K:$P,ROW(),MATCH(BX$3,$K$2:$P$2,0))</f>
        <v>0.8</v>
      </c>
      <c r="BY608" s="20" cm="1">
        <f t="array" ref="BY608">INDEX($K:$P,ROW(),MATCH(BY$3,$K$2:$P$2,0))</f>
        <v>0.8</v>
      </c>
      <c r="BZ608" s="20" cm="1">
        <f t="array" ref="BZ608">INDEX($K:$P,ROW(),MATCH(BZ$3,$K$2:$P$2,0))</f>
        <v>0.8</v>
      </c>
      <c r="CA608" s="20" cm="1">
        <f t="array" ref="CA608">INDEX($K:$P,ROW(),MATCH(CA$3,$K$2:$P$2,0))</f>
        <v>0.8</v>
      </c>
      <c r="CB608" s="20" cm="1">
        <f t="array" ref="CB608">INDEX($K:$P,ROW(),MATCH(CB$3,$K$2:$P$2,0))</f>
        <v>0.8</v>
      </c>
      <c r="CC608" s="20" cm="1">
        <f t="array" ref="CC608">INDEX($K:$P,ROW(),MATCH(CC$3,$K$2:$P$2,0))</f>
        <v>0.8</v>
      </c>
      <c r="CD608" s="20" cm="1">
        <f t="array" ref="CD608">INDEX($K:$P,ROW(),MATCH(CD$3,$K$2:$P$2,0))</f>
        <v>0.8</v>
      </c>
      <c r="CE608" s="20" cm="1">
        <f t="array" ref="CE608">INDEX($K:$P,ROW(),MATCH(CE$3,$K$2:$P$2,0))</f>
        <v>0.8</v>
      </c>
      <c r="CF608" s="20" cm="1">
        <f t="array" ref="CF608">INDEX($K:$P,ROW(),MATCH(CF$3,$K$2:$P$2,0))</f>
        <v>0.8</v>
      </c>
      <c r="CG608" s="20" cm="1">
        <f t="array" ref="CG608">INDEX($K:$P,ROW(),MATCH(CG$3,$K$2:$P$2,0))</f>
        <v>0.8</v>
      </c>
      <c r="CH608" s="20" cm="1">
        <f t="array" ref="CH608">INDEX($K:$P,ROW(),MATCH(CH$3,$K$2:$P$2,0))</f>
        <v>0.8</v>
      </c>
      <c r="CI608" s="20" cm="1">
        <f t="array" ref="CI608">INDEX($K:$P,ROW(),MATCH(CI$3,$K$2:$P$2,0))</f>
        <v>0.8</v>
      </c>
      <c r="CJ608" s="20" cm="1">
        <f t="array" ref="CJ608">INDEX($K:$P,ROW(),MATCH(CJ$3,$K$2:$P$2,0))</f>
        <v>0.8</v>
      </c>
      <c r="CK608" s="20" cm="1">
        <f t="array" ref="CK608">INDEX($K:$P,ROW(),MATCH(CK$3,$K$2:$P$2,0))</f>
        <v>0.8</v>
      </c>
      <c r="CL608" s="20" cm="1">
        <f t="array" ref="CL608">INDEX($K:$P,ROW(),MATCH(CL$3,$K$2:$P$2,0))</f>
        <v>0.8</v>
      </c>
    </row>
    <row r="609" spans="2:90" x14ac:dyDescent="0.4">
      <c r="B609" s="141" t="str">
        <f>"$ rent/day/"&amp;B613</f>
        <v>$ rent/day/unit</v>
      </c>
      <c r="D609" t="s">
        <v>749</v>
      </c>
      <c r="E609" s="8" t="str">
        <f t="shared" si="607"/>
        <v>609 DAYRENT-PV</v>
      </c>
      <c r="H609" s="31"/>
      <c r="I609" s="73"/>
      <c r="J609" s="73"/>
      <c r="K609" s="406">
        <v>100</v>
      </c>
      <c r="L609" s="406">
        <v>100</v>
      </c>
      <c r="M609" s="406">
        <v>100</v>
      </c>
      <c r="N609" s="406">
        <v>100</v>
      </c>
      <c r="O609" s="406">
        <v>100</v>
      </c>
      <c r="P609" s="406">
        <v>100</v>
      </c>
      <c r="R609" s="38"/>
      <c r="S609" s="136" cm="1">
        <f t="array" ref="S609">INDEX($K:$P,ROW(),MATCH(S$3,$K$2:$P$2,0))</f>
        <v>100</v>
      </c>
      <c r="T609" s="136" cm="1">
        <f t="array" ref="T609">INDEX($K:$P,ROW(),MATCH(T$3,$K$2:$P$2,0))</f>
        <v>100</v>
      </c>
      <c r="U609" s="136" cm="1">
        <f t="array" ref="U609">INDEX($K:$P,ROW(),MATCH(U$3,$K$2:$P$2,0))</f>
        <v>100</v>
      </c>
      <c r="V609" s="136" cm="1">
        <f t="array" ref="V609">INDEX($K:$P,ROW(),MATCH(V$3,$K$2:$P$2,0))</f>
        <v>100</v>
      </c>
      <c r="W609" s="136" cm="1">
        <f t="array" ref="W609">INDEX($K:$P,ROW(),MATCH(W$3,$K$2:$P$2,0))</f>
        <v>100</v>
      </c>
      <c r="X609" s="136" cm="1">
        <f t="array" ref="X609">INDEX($K:$P,ROW(),MATCH(X$3,$K$2:$P$2,0))</f>
        <v>100</v>
      </c>
      <c r="Y609" s="136" cm="1">
        <f t="array" ref="Y609">INDEX($K:$P,ROW(),MATCH(Y$3,$K$2:$P$2,0))</f>
        <v>100</v>
      </c>
      <c r="Z609" s="136" cm="1">
        <f t="array" ref="Z609">INDEX($K:$P,ROW(),MATCH(Z$3,$K$2:$P$2,0))</f>
        <v>100</v>
      </c>
      <c r="AA609" s="136" cm="1">
        <f t="array" ref="AA609">INDEX($K:$P,ROW(),MATCH(AA$3,$K$2:$P$2,0))</f>
        <v>100</v>
      </c>
      <c r="AB609" s="136" cm="1">
        <f t="array" ref="AB609">INDEX($K:$P,ROW(),MATCH(AB$3,$K$2:$P$2,0))</f>
        <v>100</v>
      </c>
      <c r="AC609" s="136" cm="1">
        <f t="array" ref="AC609">INDEX($K:$P,ROW(),MATCH(AC$3,$K$2:$P$2,0))</f>
        <v>100</v>
      </c>
      <c r="AD609" s="136" cm="1">
        <f t="array" ref="AD609">INDEX($K:$P,ROW(),MATCH(AD$3,$K$2:$P$2,0))</f>
        <v>100</v>
      </c>
      <c r="AE609" s="136" cm="1">
        <f t="array" ref="AE609">INDEX($K:$P,ROW(),MATCH(AE$3,$K$2:$P$2,0))</f>
        <v>100</v>
      </c>
      <c r="AF609" s="136" cm="1">
        <f t="array" ref="AF609">INDEX($K:$P,ROW(),MATCH(AF$3,$K$2:$P$2,0))</f>
        <v>100</v>
      </c>
      <c r="AG609" s="136" cm="1">
        <f t="array" ref="AG609">INDEX($K:$P,ROW(),MATCH(AG$3,$K$2:$P$2,0))</f>
        <v>100</v>
      </c>
      <c r="AH609" s="136" cm="1">
        <f t="array" ref="AH609">INDEX($K:$P,ROW(),MATCH(AH$3,$K$2:$P$2,0))</f>
        <v>100</v>
      </c>
      <c r="AI609" s="136" cm="1">
        <f t="array" ref="AI609">INDEX($K:$P,ROW(),MATCH(AI$3,$K$2:$P$2,0))</f>
        <v>100</v>
      </c>
      <c r="AJ609" s="136" cm="1">
        <f t="array" ref="AJ609">INDEX($K:$P,ROW(),MATCH(AJ$3,$K$2:$P$2,0))</f>
        <v>100</v>
      </c>
      <c r="AK609" s="136" cm="1">
        <f t="array" ref="AK609">INDEX($K:$P,ROW(),MATCH(AK$3,$K$2:$P$2,0))</f>
        <v>100</v>
      </c>
      <c r="AL609" s="136" cm="1">
        <f t="array" ref="AL609">INDEX($K:$P,ROW(),MATCH(AL$3,$K$2:$P$2,0))</f>
        <v>100</v>
      </c>
      <c r="AM609" s="136" cm="1">
        <f t="array" ref="AM609">INDEX($K:$P,ROW(),MATCH(AM$3,$K$2:$P$2,0))</f>
        <v>100</v>
      </c>
      <c r="AN609" s="136" cm="1">
        <f t="array" ref="AN609">INDEX($K:$P,ROW(),MATCH(AN$3,$K$2:$P$2,0))</f>
        <v>100</v>
      </c>
      <c r="AO609" s="136" cm="1">
        <f t="array" ref="AO609">INDEX($K:$P,ROW(),MATCH(AO$3,$K$2:$P$2,0))</f>
        <v>100</v>
      </c>
      <c r="AP609" s="136" cm="1">
        <f t="array" ref="AP609">INDEX($K:$P,ROW(),MATCH(AP$3,$K$2:$P$2,0))</f>
        <v>100</v>
      </c>
      <c r="AQ609" s="136" cm="1">
        <f t="array" ref="AQ609">INDEX($K:$P,ROW(),MATCH(AQ$3,$K$2:$P$2,0))</f>
        <v>100</v>
      </c>
      <c r="AR609" s="136" cm="1">
        <f t="array" ref="AR609">INDEX($K:$P,ROW(),MATCH(AR$3,$K$2:$P$2,0))</f>
        <v>100</v>
      </c>
      <c r="AS609" s="136" cm="1">
        <f t="array" ref="AS609">INDEX($K:$P,ROW(),MATCH(AS$3,$K$2:$P$2,0))</f>
        <v>100</v>
      </c>
      <c r="AT609" s="136" cm="1">
        <f t="array" ref="AT609">INDEX($K:$P,ROW(),MATCH(AT$3,$K$2:$P$2,0))</f>
        <v>100</v>
      </c>
      <c r="AU609" s="136" cm="1">
        <f t="array" ref="AU609">INDEX($K:$P,ROW(),MATCH(AU$3,$K$2:$P$2,0))</f>
        <v>100</v>
      </c>
      <c r="AV609" s="136" cm="1">
        <f t="array" ref="AV609">INDEX($K:$P,ROW(),MATCH(AV$3,$K$2:$P$2,0))</f>
        <v>100</v>
      </c>
      <c r="AW609" s="136" cm="1">
        <f t="array" ref="AW609">INDEX($K:$P,ROW(),MATCH(AW$3,$K$2:$P$2,0))</f>
        <v>100</v>
      </c>
      <c r="AX609" s="136" cm="1">
        <f t="array" ref="AX609">INDEX($K:$P,ROW(),MATCH(AX$3,$K$2:$P$2,0))</f>
        <v>100</v>
      </c>
      <c r="AY609" s="136" cm="1">
        <f t="array" ref="AY609">INDEX($K:$P,ROW(),MATCH(AY$3,$K$2:$P$2,0))</f>
        <v>100</v>
      </c>
      <c r="AZ609" s="136" cm="1">
        <f t="array" ref="AZ609">INDEX($K:$P,ROW(),MATCH(AZ$3,$K$2:$P$2,0))</f>
        <v>100</v>
      </c>
      <c r="BA609" s="136" cm="1">
        <f t="array" ref="BA609">INDEX($K:$P,ROW(),MATCH(BA$3,$K$2:$P$2,0))</f>
        <v>100</v>
      </c>
      <c r="BB609" s="136" cm="1">
        <f t="array" ref="BB609">INDEX($K:$P,ROW(),MATCH(BB$3,$K$2:$P$2,0))</f>
        <v>100</v>
      </c>
      <c r="BC609" s="136" cm="1">
        <f t="array" ref="BC609">INDEX($K:$P,ROW(),MATCH(BC$3,$K$2:$P$2,0))</f>
        <v>100</v>
      </c>
      <c r="BD609" s="136" cm="1">
        <f t="array" ref="BD609">INDEX($K:$P,ROW(),MATCH(BD$3,$K$2:$P$2,0))</f>
        <v>100</v>
      </c>
      <c r="BE609" s="136" cm="1">
        <f t="array" ref="BE609">INDEX($K:$P,ROW(),MATCH(BE$3,$K$2:$P$2,0))</f>
        <v>100</v>
      </c>
      <c r="BF609" s="136" cm="1">
        <f t="array" ref="BF609">INDEX($K:$P,ROW(),MATCH(BF$3,$K$2:$P$2,0))</f>
        <v>100</v>
      </c>
      <c r="BG609" s="136" cm="1">
        <f t="array" ref="BG609">INDEX($K:$P,ROW(),MATCH(BG$3,$K$2:$P$2,0))</f>
        <v>100</v>
      </c>
      <c r="BH609" s="136" cm="1">
        <f t="array" ref="BH609">INDEX($K:$P,ROW(),MATCH(BH$3,$K$2:$P$2,0))</f>
        <v>100</v>
      </c>
      <c r="BI609" s="136" cm="1">
        <f t="array" ref="BI609">INDEX($K:$P,ROW(),MATCH(BI$3,$K$2:$P$2,0))</f>
        <v>100</v>
      </c>
      <c r="BJ609" s="136" cm="1">
        <f t="array" ref="BJ609">INDEX($K:$P,ROW(),MATCH(BJ$3,$K$2:$P$2,0))</f>
        <v>100</v>
      </c>
      <c r="BK609" s="136" cm="1">
        <f t="array" ref="BK609">INDEX($K:$P,ROW(),MATCH(BK$3,$K$2:$P$2,0))</f>
        <v>100</v>
      </c>
      <c r="BL609" s="136" cm="1">
        <f t="array" ref="BL609">INDEX($K:$P,ROW(),MATCH(BL$3,$K$2:$P$2,0))</f>
        <v>100</v>
      </c>
      <c r="BM609" s="136" cm="1">
        <f t="array" ref="BM609">INDEX($K:$P,ROW(),MATCH(BM$3,$K$2:$P$2,0))</f>
        <v>100</v>
      </c>
      <c r="BN609" s="136" cm="1">
        <f t="array" ref="BN609">INDEX($K:$P,ROW(),MATCH(BN$3,$K$2:$P$2,0))</f>
        <v>100</v>
      </c>
      <c r="BO609" s="136" cm="1">
        <f t="array" ref="BO609">INDEX($K:$P,ROW(),MATCH(BO$3,$K$2:$P$2,0))</f>
        <v>100</v>
      </c>
      <c r="BP609" s="136" cm="1">
        <f t="array" ref="BP609">INDEX($K:$P,ROW(),MATCH(BP$3,$K$2:$P$2,0))</f>
        <v>100</v>
      </c>
      <c r="BQ609" s="136" cm="1">
        <f t="array" ref="BQ609">INDEX($K:$P,ROW(),MATCH(BQ$3,$K$2:$P$2,0))</f>
        <v>100</v>
      </c>
      <c r="BR609" s="136" cm="1">
        <f t="array" ref="BR609">INDEX($K:$P,ROW(),MATCH(BR$3,$K$2:$P$2,0))</f>
        <v>100</v>
      </c>
      <c r="BS609" s="136" cm="1">
        <f t="array" ref="BS609">INDEX($K:$P,ROW(),MATCH(BS$3,$K$2:$P$2,0))</f>
        <v>100</v>
      </c>
      <c r="BT609" s="136" cm="1">
        <f t="array" ref="BT609">INDEX($K:$P,ROW(),MATCH(BT$3,$K$2:$P$2,0))</f>
        <v>100</v>
      </c>
      <c r="BU609" s="136" cm="1">
        <f t="array" ref="BU609">INDEX($K:$P,ROW(),MATCH(BU$3,$K$2:$P$2,0))</f>
        <v>100</v>
      </c>
      <c r="BV609" s="136" cm="1">
        <f t="array" ref="BV609">INDEX($K:$P,ROW(),MATCH(BV$3,$K$2:$P$2,0))</f>
        <v>100</v>
      </c>
      <c r="BW609" s="136" cm="1">
        <f t="array" ref="BW609">INDEX($K:$P,ROW(),MATCH(BW$3,$K$2:$P$2,0))</f>
        <v>100</v>
      </c>
      <c r="BX609" s="136" cm="1">
        <f t="array" ref="BX609">INDEX($K:$P,ROW(),MATCH(BX$3,$K$2:$P$2,0))</f>
        <v>100</v>
      </c>
      <c r="BY609" s="136" cm="1">
        <f t="array" ref="BY609">INDEX($K:$P,ROW(),MATCH(BY$3,$K$2:$P$2,0))</f>
        <v>100</v>
      </c>
      <c r="BZ609" s="136" cm="1">
        <f t="array" ref="BZ609">INDEX($K:$P,ROW(),MATCH(BZ$3,$K$2:$P$2,0))</f>
        <v>100</v>
      </c>
      <c r="CA609" s="136" cm="1">
        <f t="array" ref="CA609">INDEX($K:$P,ROW(),MATCH(CA$3,$K$2:$P$2,0))</f>
        <v>100</v>
      </c>
      <c r="CB609" s="136" cm="1">
        <f t="array" ref="CB609">INDEX($K:$P,ROW(),MATCH(CB$3,$K$2:$P$2,0))</f>
        <v>100</v>
      </c>
      <c r="CC609" s="136" cm="1">
        <f t="array" ref="CC609">INDEX($K:$P,ROW(),MATCH(CC$3,$K$2:$P$2,0))</f>
        <v>100</v>
      </c>
      <c r="CD609" s="136" cm="1">
        <f t="array" ref="CD609">INDEX($K:$P,ROW(),MATCH(CD$3,$K$2:$P$2,0))</f>
        <v>100</v>
      </c>
      <c r="CE609" s="136" cm="1">
        <f t="array" ref="CE609">INDEX($K:$P,ROW(),MATCH(CE$3,$K$2:$P$2,0))</f>
        <v>100</v>
      </c>
      <c r="CF609" s="136" cm="1">
        <f t="array" ref="CF609">INDEX($K:$P,ROW(),MATCH(CF$3,$K$2:$P$2,0))</f>
        <v>100</v>
      </c>
      <c r="CG609" s="136" cm="1">
        <f t="array" ref="CG609">INDEX($K:$P,ROW(),MATCH(CG$3,$K$2:$P$2,0))</f>
        <v>100</v>
      </c>
      <c r="CH609" s="136" cm="1">
        <f t="array" ref="CH609">INDEX($K:$P,ROW(),MATCH(CH$3,$K$2:$P$2,0))</f>
        <v>100</v>
      </c>
      <c r="CI609" s="136" cm="1">
        <f t="array" ref="CI609">INDEX($K:$P,ROW(),MATCH(CI$3,$K$2:$P$2,0))</f>
        <v>100</v>
      </c>
      <c r="CJ609" s="136" cm="1">
        <f t="array" ref="CJ609">INDEX($K:$P,ROW(),MATCH(CJ$3,$K$2:$P$2,0))</f>
        <v>100</v>
      </c>
      <c r="CK609" s="136" cm="1">
        <f t="array" ref="CK609">INDEX($K:$P,ROW(),MATCH(CK$3,$K$2:$P$2,0))</f>
        <v>100</v>
      </c>
      <c r="CL609" s="136" cm="1">
        <f t="array" ref="CL609">INDEX($K:$P,ROW(),MATCH(CL$3,$K$2:$P$2,0))</f>
        <v>100</v>
      </c>
    </row>
    <row r="610" spans="2:90" x14ac:dyDescent="0.4">
      <c r="B610" s="123" t="str">
        <f>"Revenue - "&amp;B612</f>
        <v>Revenue - (Primary label)</v>
      </c>
      <c r="C610" t="s">
        <v>198</v>
      </c>
      <c r="D610" t="s">
        <v>749</v>
      </c>
      <c r="E610" s="8" t="str">
        <f t="shared" si="607"/>
        <v>610 DAYRENT-PV</v>
      </c>
      <c r="H610" s="31"/>
      <c r="I610" s="73"/>
      <c r="J610" s="73"/>
      <c r="K610" s="115">
        <f t="shared" ref="K610:P610" ca="1" si="608">SUMIF($3:$3,K$2,610:610)</f>
        <v>400000</v>
      </c>
      <c r="L610" s="115">
        <f t="shared" ca="1" si="608"/>
        <v>800000</v>
      </c>
      <c r="M610" s="115">
        <f t="shared" ca="1" si="608"/>
        <v>1200000</v>
      </c>
      <c r="N610" s="115">
        <f t="shared" ca="1" si="608"/>
        <v>1600000</v>
      </c>
      <c r="O610" s="115">
        <f t="shared" ca="1" si="608"/>
        <v>2000000</v>
      </c>
      <c r="P610" s="115" t="e">
        <f t="shared" ca="1" si="608"/>
        <v>#REF!</v>
      </c>
      <c r="R610" s="38"/>
      <c r="S610" s="77" cm="1">
        <f t="array" aca="1" ref="S610" ca="1">INDIRECT(S601)*S608*S609*S$6</f>
        <v>0</v>
      </c>
      <c r="T610" s="77" cm="1">
        <f t="array" aca="1" ref="T610" ca="1">INDIRECT(T601)*T608*T609*T$6</f>
        <v>0</v>
      </c>
      <c r="U610" s="77" cm="1">
        <f t="array" aca="1" ref="U610" ca="1">INDIRECT(U601)*U608*U609*U$6</f>
        <v>0</v>
      </c>
      <c r="V610" s="77" cm="1">
        <f t="array" aca="1" ref="V610" ca="1">INDIRECT(V601)*V608*V609*V$6</f>
        <v>0</v>
      </c>
      <c r="W610" s="77" cm="1">
        <f t="array" aca="1" ref="W610" ca="1">INDIRECT(W601)*W608*W609*W$6</f>
        <v>0</v>
      </c>
      <c r="X610" s="77" cm="1">
        <f t="array" aca="1" ref="X610" ca="1">INDIRECT(X601)*X608*X609*X$6</f>
        <v>0</v>
      </c>
      <c r="Y610" s="77" cm="1">
        <f t="array" aca="1" ref="Y610" ca="1">INDIRECT(Y601)*Y608*Y609*Y$6</f>
        <v>0</v>
      </c>
      <c r="Z610" s="77" cm="1">
        <f t="array" aca="1" ref="Z610" ca="1">INDIRECT(Z601)*Z608*Z609*Z$6</f>
        <v>0</v>
      </c>
      <c r="AA610" s="77" cm="1">
        <f t="array" aca="1" ref="AA610" ca="1">INDIRECT(AA601)*AA608*AA609*AA$6</f>
        <v>0</v>
      </c>
      <c r="AB610" s="77" cm="1">
        <f t="array" aca="1" ref="AB610" ca="1">INDIRECT(AB601)*AB608*AB609*AB$6</f>
        <v>0</v>
      </c>
      <c r="AC610" s="77" cm="1">
        <f t="array" aca="1" ref="AC610" ca="1">INDIRECT(AC601)*AC608*AC609*AC$6</f>
        <v>0</v>
      </c>
      <c r="AD610" s="77" cm="1">
        <f t="array" aca="1" ref="AD610" ca="1">INDIRECT(AD601)*AD608*AD609*AD$6</f>
        <v>400000</v>
      </c>
      <c r="AE610" s="77" cm="1">
        <f t="array" aca="1" ref="AE610" ca="1">INDIRECT(AE601)*AE608*AE609*AE$6</f>
        <v>0</v>
      </c>
      <c r="AF610" s="77" cm="1">
        <f t="array" aca="1" ref="AF610" ca="1">INDIRECT(AF601)*AF608*AF609*AF$6</f>
        <v>0</v>
      </c>
      <c r="AG610" s="77" cm="1">
        <f t="array" aca="1" ref="AG610" ca="1">INDIRECT(AG601)*AG608*AG609*AG$6</f>
        <v>0</v>
      </c>
      <c r="AH610" s="77" cm="1">
        <f t="array" aca="1" ref="AH610" ca="1">INDIRECT(AH601)*AH608*AH609*AH$6</f>
        <v>0</v>
      </c>
      <c r="AI610" s="77" cm="1">
        <f t="array" aca="1" ref="AI610" ca="1">INDIRECT(AI601)*AI608*AI609*AI$6</f>
        <v>0</v>
      </c>
      <c r="AJ610" s="77" cm="1">
        <f t="array" aca="1" ref="AJ610" ca="1">INDIRECT(AJ601)*AJ608*AJ609*AJ$6</f>
        <v>0</v>
      </c>
      <c r="AK610" s="77" cm="1">
        <f t="array" aca="1" ref="AK610" ca="1">INDIRECT(AK601)*AK608*AK609*AK$6</f>
        <v>0</v>
      </c>
      <c r="AL610" s="77" cm="1">
        <f t="array" aca="1" ref="AL610" ca="1">INDIRECT(AL601)*AL608*AL609*AL$6</f>
        <v>0</v>
      </c>
      <c r="AM610" s="77" cm="1">
        <f t="array" aca="1" ref="AM610" ca="1">INDIRECT(AM601)*AM608*AM609*AM$6</f>
        <v>0</v>
      </c>
      <c r="AN610" s="77" cm="1">
        <f t="array" aca="1" ref="AN610" ca="1">INDIRECT(AN601)*AN608*AN609*AN$6</f>
        <v>0</v>
      </c>
      <c r="AO610" s="77" cm="1">
        <f t="array" aca="1" ref="AO610" ca="1">INDIRECT(AO601)*AO608*AO609*AO$6</f>
        <v>0</v>
      </c>
      <c r="AP610" s="77" cm="1">
        <f t="array" aca="1" ref="AP610" ca="1">INDIRECT(AP601)*AP608*AP609*AP$6</f>
        <v>800000</v>
      </c>
      <c r="AQ610" s="77" cm="1">
        <f t="array" aca="1" ref="AQ610" ca="1">INDIRECT(AQ601)*AQ608*AQ609*AQ$6</f>
        <v>0</v>
      </c>
      <c r="AR610" s="77" cm="1">
        <f t="array" aca="1" ref="AR610" ca="1">INDIRECT(AR601)*AR608*AR609*AR$6</f>
        <v>0</v>
      </c>
      <c r="AS610" s="77" cm="1">
        <f t="array" aca="1" ref="AS610" ca="1">INDIRECT(AS601)*AS608*AS609*AS$6</f>
        <v>0</v>
      </c>
      <c r="AT610" s="77" cm="1">
        <f t="array" aca="1" ref="AT610" ca="1">INDIRECT(AT601)*AT608*AT609*AT$6</f>
        <v>0</v>
      </c>
      <c r="AU610" s="77" cm="1">
        <f t="array" aca="1" ref="AU610" ca="1">INDIRECT(AU601)*AU608*AU609*AU$6</f>
        <v>0</v>
      </c>
      <c r="AV610" s="77" cm="1">
        <f t="array" aca="1" ref="AV610" ca="1">INDIRECT(AV601)*AV608*AV609*AV$6</f>
        <v>0</v>
      </c>
      <c r="AW610" s="77" cm="1">
        <f t="array" aca="1" ref="AW610" ca="1">INDIRECT(AW601)*AW608*AW609*AW$6</f>
        <v>0</v>
      </c>
      <c r="AX610" s="77" cm="1">
        <f t="array" aca="1" ref="AX610" ca="1">INDIRECT(AX601)*AX608*AX609*AX$6</f>
        <v>0</v>
      </c>
      <c r="AY610" s="77" cm="1">
        <f t="array" aca="1" ref="AY610" ca="1">INDIRECT(AY601)*AY608*AY609*AY$6</f>
        <v>0</v>
      </c>
      <c r="AZ610" s="77" cm="1">
        <f t="array" aca="1" ref="AZ610" ca="1">INDIRECT(AZ601)*AZ608*AZ609*AZ$6</f>
        <v>0</v>
      </c>
      <c r="BA610" s="77" cm="1">
        <f t="array" aca="1" ref="BA610" ca="1">INDIRECT(BA601)*BA608*BA609*BA$6</f>
        <v>0</v>
      </c>
      <c r="BB610" s="77" cm="1">
        <f t="array" aca="1" ref="BB610" ca="1">INDIRECT(BB601)*BB608*BB609*BB$6</f>
        <v>1200000</v>
      </c>
      <c r="BC610" s="77" cm="1">
        <f t="array" aca="1" ref="BC610" ca="1">INDIRECT(BC601)*BC608*BC609*BC$6</f>
        <v>0</v>
      </c>
      <c r="BD610" s="77" cm="1">
        <f t="array" aca="1" ref="BD610" ca="1">INDIRECT(BD601)*BD608*BD609*BD$6</f>
        <v>0</v>
      </c>
      <c r="BE610" s="77" cm="1">
        <f t="array" aca="1" ref="BE610" ca="1">INDIRECT(BE601)*BE608*BE609*BE$6</f>
        <v>0</v>
      </c>
      <c r="BF610" s="77" cm="1">
        <f t="array" aca="1" ref="BF610" ca="1">INDIRECT(BF601)*BF608*BF609*BF$6</f>
        <v>0</v>
      </c>
      <c r="BG610" s="77" cm="1">
        <f t="array" aca="1" ref="BG610" ca="1">INDIRECT(BG601)*BG608*BG609*BG$6</f>
        <v>0</v>
      </c>
      <c r="BH610" s="77" cm="1">
        <f t="array" aca="1" ref="BH610" ca="1">INDIRECT(BH601)*BH608*BH609*BH$6</f>
        <v>0</v>
      </c>
      <c r="BI610" s="77" cm="1">
        <f t="array" aca="1" ref="BI610" ca="1">INDIRECT(BI601)*BI608*BI609*BI$6</f>
        <v>0</v>
      </c>
      <c r="BJ610" s="77" cm="1">
        <f t="array" aca="1" ref="BJ610" ca="1">INDIRECT(BJ601)*BJ608*BJ609*BJ$6</f>
        <v>0</v>
      </c>
      <c r="BK610" s="77" cm="1">
        <f t="array" aca="1" ref="BK610" ca="1">INDIRECT(BK601)*BK608*BK609*BK$6</f>
        <v>0</v>
      </c>
      <c r="BL610" s="77" cm="1">
        <f t="array" aca="1" ref="BL610" ca="1">INDIRECT(BL601)*BL608*BL609*BL$6</f>
        <v>0</v>
      </c>
      <c r="BM610" s="77" cm="1">
        <f t="array" aca="1" ref="BM610" ca="1">INDIRECT(BM601)*BM608*BM609*BM$6</f>
        <v>0</v>
      </c>
      <c r="BN610" s="77" cm="1">
        <f t="array" aca="1" ref="BN610" ca="1">INDIRECT(BN601)*BN608*BN609*BN$6</f>
        <v>1600000</v>
      </c>
      <c r="BO610" s="77" cm="1">
        <f t="array" aca="1" ref="BO610" ca="1">INDIRECT(BO601)*BO608*BO609*BO$6</f>
        <v>0</v>
      </c>
      <c r="BP610" s="77" cm="1">
        <f t="array" aca="1" ref="BP610" ca="1">INDIRECT(BP601)*BP608*BP609*BP$6</f>
        <v>0</v>
      </c>
      <c r="BQ610" s="77" cm="1">
        <f t="array" aca="1" ref="BQ610" ca="1">INDIRECT(BQ601)*BQ608*BQ609*BQ$6</f>
        <v>0</v>
      </c>
      <c r="BR610" s="77" cm="1">
        <f t="array" aca="1" ref="BR610" ca="1">INDIRECT(BR601)*BR608*BR609*BR$6</f>
        <v>0</v>
      </c>
      <c r="BS610" s="77" cm="1">
        <f t="array" aca="1" ref="BS610" ca="1">INDIRECT(BS601)*BS608*BS609*BS$6</f>
        <v>0</v>
      </c>
      <c r="BT610" s="77" cm="1">
        <f t="array" aca="1" ref="BT610" ca="1">INDIRECT(BT601)*BT608*BT609*BT$6</f>
        <v>0</v>
      </c>
      <c r="BU610" s="77" cm="1">
        <f t="array" aca="1" ref="BU610" ca="1">INDIRECT(BU601)*BU608*BU609*BU$6</f>
        <v>0</v>
      </c>
      <c r="BV610" s="77" cm="1">
        <f t="array" aca="1" ref="BV610" ca="1">INDIRECT(BV601)*BV608*BV609*BV$6</f>
        <v>0</v>
      </c>
      <c r="BW610" s="77" cm="1">
        <f t="array" aca="1" ref="BW610" ca="1">INDIRECT(BW601)*BW608*BW609*BW$6</f>
        <v>0</v>
      </c>
      <c r="BX610" s="77" cm="1">
        <f t="array" aca="1" ref="BX610" ca="1">INDIRECT(BX601)*BX608*BX609*BX$6</f>
        <v>0</v>
      </c>
      <c r="BY610" s="77" cm="1">
        <f t="array" aca="1" ref="BY610" ca="1">INDIRECT(BY601)*BY608*BY609*BY$6</f>
        <v>0</v>
      </c>
      <c r="BZ610" s="77" cm="1">
        <f t="array" aca="1" ref="BZ610" ca="1">INDIRECT(BZ601)*BZ608*BZ609*BZ$6</f>
        <v>2000000</v>
      </c>
      <c r="CA610" s="77" cm="1">
        <f t="array" aca="1" ref="CA610" ca="1">INDIRECT(CA601)*CA608*CA609*CA$6</f>
        <v>0</v>
      </c>
      <c r="CB610" s="77" cm="1">
        <f t="array" aca="1" ref="CB610" ca="1">INDIRECT(CB601)*CB608*CB609*CB$6</f>
        <v>0</v>
      </c>
      <c r="CC610" s="77" cm="1">
        <f t="array" aca="1" ref="CC610" ca="1">INDIRECT(CC601)*CC608*CC609*CC$6</f>
        <v>0</v>
      </c>
      <c r="CD610" s="77" cm="1">
        <f t="array" aca="1" ref="CD610" ca="1">INDIRECT(CD601)*CD608*CD609*CD$6</f>
        <v>0</v>
      </c>
      <c r="CE610" s="77" cm="1">
        <f t="array" aca="1" ref="CE610" ca="1">INDIRECT(CE601)*CE608*CE609*CE$6</f>
        <v>0</v>
      </c>
      <c r="CF610" s="77" cm="1">
        <f t="array" aca="1" ref="CF610" ca="1">INDIRECT(CF601)*CF608*CF609*CF$6</f>
        <v>0</v>
      </c>
      <c r="CG610" s="77" cm="1">
        <f t="array" aca="1" ref="CG610" ca="1">INDIRECT(CG601)*CG608*CG609*CG$6</f>
        <v>0</v>
      </c>
      <c r="CH610" s="77" cm="1">
        <f t="array" aca="1" ref="CH610" ca="1">INDIRECT(CH601)*CH608*CH609*CH$6</f>
        <v>0</v>
      </c>
      <c r="CI610" s="77" cm="1">
        <f t="array" aca="1" ref="CI610" ca="1">INDIRECT(CI601)*CI608*CI609*CI$6</f>
        <v>0</v>
      </c>
      <c r="CJ610" s="77" cm="1">
        <f t="array" aca="1" ref="CJ610" ca="1">INDIRECT(CJ601)*CJ608*CJ609*CJ$6</f>
        <v>0</v>
      </c>
      <c r="CK610" s="77" cm="1">
        <f t="array" aca="1" ref="CK610" ca="1">INDIRECT(CK601)*CK608*CK609*CK$6</f>
        <v>0</v>
      </c>
      <c r="CL610" s="77" t="e" cm="1">
        <f t="array" aca="1" ref="CL610" ca="1">INDIRECT(CL601)*CL608*CL609*CL$6</f>
        <v>#REF!</v>
      </c>
    </row>
    <row r="611" spans="2:90" x14ac:dyDescent="0.4">
      <c r="B611" s="123"/>
      <c r="D611" t="s">
        <v>749</v>
      </c>
      <c r="E611" s="8" t="str">
        <f t="shared" ref="E611" si="609">ROW()&amp;" "&amp;D611</f>
        <v>611 DAYRENT-PV</v>
      </c>
      <c r="H611" s="31"/>
      <c r="I611" s="73"/>
      <c r="J611" s="73"/>
      <c r="K611" s="33"/>
      <c r="L611" s="33"/>
      <c r="M611" s="33"/>
      <c r="N611" s="33"/>
      <c r="O611" s="33"/>
      <c r="P611" s="33"/>
      <c r="R611" s="38"/>
      <c r="S611" s="77"/>
      <c r="T611" s="77"/>
      <c r="U611" s="77"/>
      <c r="V611" s="77"/>
      <c r="W611" s="77"/>
      <c r="X611" s="77"/>
      <c r="Y611" s="77"/>
      <c r="Z611" s="77"/>
      <c r="AA611" s="77"/>
      <c r="AB611" s="77"/>
      <c r="AC611" s="77"/>
      <c r="AD611" s="77"/>
      <c r="AE611" s="77"/>
      <c r="AF611" s="77"/>
      <c r="AG611" s="77"/>
      <c r="AH611" s="77"/>
      <c r="AI611" s="77"/>
      <c r="AJ611" s="77"/>
      <c r="AK611" s="77"/>
      <c r="AL611" s="77"/>
      <c r="AM611" s="77"/>
      <c r="AN611" s="77"/>
      <c r="AO611" s="77"/>
      <c r="AP611" s="77"/>
      <c r="AQ611" s="77"/>
      <c r="AR611" s="77"/>
      <c r="AS611" s="77"/>
      <c r="AT611" s="77"/>
      <c r="AU611" s="77"/>
      <c r="AV611" s="77"/>
      <c r="AW611" s="77"/>
      <c r="AX611" s="77"/>
      <c r="AY611" s="77"/>
      <c r="AZ611" s="77"/>
      <c r="BA611" s="77"/>
      <c r="BB611" s="77"/>
      <c r="BC611" s="77"/>
      <c r="BD611" s="77"/>
      <c r="BE611" s="77"/>
      <c r="BF611" s="77"/>
      <c r="BG611" s="77"/>
      <c r="BH611" s="77"/>
      <c r="BI611" s="77"/>
      <c r="BJ611" s="77"/>
      <c r="BK611" s="77"/>
      <c r="BL611" s="77"/>
      <c r="BM611" s="77"/>
      <c r="BN611" s="77"/>
      <c r="BO611" s="77"/>
      <c r="BP611" s="77"/>
      <c r="BQ611" s="77"/>
      <c r="BR611" s="77"/>
      <c r="BS611" s="77"/>
      <c r="BT611" s="77"/>
      <c r="BU611" s="77"/>
      <c r="BV611" s="77"/>
      <c r="BW611" s="77"/>
      <c r="BX611" s="77"/>
      <c r="BY611" s="77"/>
      <c r="BZ611" s="77"/>
      <c r="CA611" s="77"/>
      <c r="CB611" s="77"/>
      <c r="CC611" s="77"/>
      <c r="CD611" s="77"/>
      <c r="CE611" s="77"/>
      <c r="CF611" s="77"/>
      <c r="CG611" s="77"/>
      <c r="CH611" s="77"/>
      <c r="CI611" s="77"/>
      <c r="CJ611" s="77"/>
      <c r="CK611" s="77"/>
      <c r="CL611" s="77"/>
    </row>
    <row r="612" spans="2:90" x14ac:dyDescent="0.4">
      <c r="B612" s="132" t="str">
        <f>B598</f>
        <v>(Primary label)</v>
      </c>
      <c r="D612" t="s">
        <v>749</v>
      </c>
      <c r="E612" s="8" t="str">
        <f t="shared" si="607"/>
        <v>612 DAYRENT-PV</v>
      </c>
      <c r="G612" t="s">
        <v>332</v>
      </c>
      <c r="H612" s="31"/>
      <c r="I612" s="73"/>
      <c r="J612" s="73"/>
      <c r="K612" s="39"/>
      <c r="L612" s="39"/>
      <c r="M612" s="39"/>
      <c r="N612" s="39"/>
      <c r="O612" s="39"/>
      <c r="P612" s="39"/>
      <c r="R612" s="38"/>
      <c r="S612" s="76"/>
      <c r="T612" s="76"/>
      <c r="U612" s="76"/>
      <c r="V612" s="76"/>
      <c r="W612" s="76"/>
      <c r="X612" s="76"/>
      <c r="Y612" s="76"/>
      <c r="Z612" s="76"/>
      <c r="AA612" s="76"/>
      <c r="AB612" s="76"/>
      <c r="AC612" s="76"/>
      <c r="AD612" s="76"/>
      <c r="AE612" s="76"/>
      <c r="AF612" s="76"/>
      <c r="AG612" s="76"/>
      <c r="AH612" s="76"/>
      <c r="AI612" s="76"/>
      <c r="AJ612" s="76"/>
      <c r="AK612" s="76"/>
      <c r="AL612" s="76"/>
      <c r="AM612" s="76"/>
      <c r="AN612" s="76"/>
      <c r="AO612" s="76"/>
      <c r="AP612" s="76"/>
      <c r="AQ612" s="76"/>
      <c r="AR612" s="76"/>
      <c r="AS612" s="76"/>
      <c r="AT612" s="76"/>
      <c r="AU612" s="76"/>
      <c r="AV612" s="76"/>
      <c r="AW612" s="76"/>
      <c r="AX612" s="76"/>
      <c r="AY612" s="76"/>
      <c r="AZ612" s="76"/>
      <c r="BA612" s="76"/>
      <c r="BB612" s="76"/>
      <c r="BC612" s="76"/>
      <c r="BD612" s="76"/>
      <c r="BE612" s="76"/>
      <c r="BF612" s="76"/>
      <c r="BG612" s="76"/>
      <c r="BH612" s="76"/>
      <c r="BI612" s="76"/>
      <c r="BJ612" s="76"/>
      <c r="BK612" s="76"/>
      <c r="BL612" s="76"/>
      <c r="BM612" s="76"/>
      <c r="BN612" s="76"/>
      <c r="BO612" s="76"/>
      <c r="BP612" s="76"/>
      <c r="BQ612" s="76"/>
      <c r="BR612" s="76"/>
      <c r="BS612" s="76"/>
      <c r="BT612" s="76"/>
      <c r="BU612" s="76"/>
      <c r="BV612" s="76"/>
      <c r="BW612" s="76"/>
      <c r="BX612" s="76"/>
      <c r="BY612" s="76"/>
      <c r="BZ612" s="76"/>
      <c r="CA612" s="76"/>
      <c r="CB612" s="76"/>
      <c r="CC612" s="76"/>
      <c r="CD612" s="76"/>
      <c r="CE612" s="76"/>
      <c r="CF612" s="76"/>
      <c r="CG612" s="76"/>
      <c r="CH612" s="76"/>
      <c r="CI612" s="76"/>
      <c r="CJ612" s="76"/>
      <c r="CK612" s="76"/>
      <c r="CL612" s="76"/>
    </row>
    <row r="613" spans="2:90" x14ac:dyDescent="0.4">
      <c r="B613" s="235" t="str">
        <f>IFERROR(SUBSTITUTE(B606,":",""),"no unit")</f>
        <v>unit</v>
      </c>
      <c r="D613" t="s">
        <v>749</v>
      </c>
      <c r="E613" s="8" t="str">
        <f t="shared" si="607"/>
        <v>613 DAYRENT-PV</v>
      </c>
      <c r="G613" t="s">
        <v>332</v>
      </c>
      <c r="H613" s="31"/>
      <c r="I613" s="73"/>
      <c r="J613" s="73"/>
      <c r="K613" s="39"/>
      <c r="L613" s="39"/>
      <c r="M613" s="39"/>
      <c r="N613" s="39"/>
      <c r="O613" s="39"/>
      <c r="P613" s="39"/>
      <c r="R613" s="38"/>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row>
    <row r="614" spans="2:90" x14ac:dyDescent="0.4">
      <c r="B614" s="132" t="str">
        <f>B600</f>
        <v>Primary revenue driver</v>
      </c>
      <c r="D614" t="s">
        <v>749</v>
      </c>
      <c r="E614" s="8" t="str">
        <f t="shared" si="607"/>
        <v>614 DAYRENT-PV</v>
      </c>
      <c r="G614" t="s">
        <v>332</v>
      </c>
      <c r="H614" s="31"/>
      <c r="I614" s="73"/>
      <c r="J614" s="73"/>
      <c r="K614" s="39"/>
      <c r="L614" s="39"/>
      <c r="M614" s="39"/>
      <c r="N614" s="39"/>
      <c r="O614" s="39"/>
      <c r="P614" s="39"/>
      <c r="R614" s="38"/>
      <c r="S614" s="199" t="str">
        <f t="shared" ref="S614" si="610">ADDRESS(ROW(S610),COLUMN(S610),2)</f>
        <v>S$610</v>
      </c>
      <c r="T614" s="199" t="str">
        <f t="shared" ref="T614:BX614" si="611">ADDRESS(ROW(T610),COLUMN(T610),2)</f>
        <v>T$610</v>
      </c>
      <c r="U614" s="199" t="str">
        <f t="shared" si="611"/>
        <v>U$610</v>
      </c>
      <c r="V614" s="199" t="str">
        <f t="shared" si="611"/>
        <v>V$610</v>
      </c>
      <c r="W614" s="199" t="str">
        <f t="shared" si="611"/>
        <v>W$610</v>
      </c>
      <c r="X614" s="199" t="str">
        <f t="shared" si="611"/>
        <v>X$610</v>
      </c>
      <c r="Y614" s="199" t="str">
        <f t="shared" si="611"/>
        <v>Y$610</v>
      </c>
      <c r="Z614" s="199" t="str">
        <f t="shared" si="611"/>
        <v>Z$610</v>
      </c>
      <c r="AA614" s="199" t="str">
        <f t="shared" si="611"/>
        <v>AA$610</v>
      </c>
      <c r="AB614" s="199" t="str">
        <f t="shared" si="611"/>
        <v>AB$610</v>
      </c>
      <c r="AC614" s="199" t="str">
        <f t="shared" si="611"/>
        <v>AC$610</v>
      </c>
      <c r="AD614" s="199" t="str">
        <f t="shared" si="611"/>
        <v>AD$610</v>
      </c>
      <c r="AE614" s="199" t="str">
        <f t="shared" si="611"/>
        <v>AE$610</v>
      </c>
      <c r="AF614" s="199" t="str">
        <f t="shared" si="611"/>
        <v>AF$610</v>
      </c>
      <c r="AG614" s="199" t="str">
        <f t="shared" si="611"/>
        <v>AG$610</v>
      </c>
      <c r="AH614" s="199" t="str">
        <f t="shared" si="611"/>
        <v>AH$610</v>
      </c>
      <c r="AI614" s="199" t="str">
        <f t="shared" si="611"/>
        <v>AI$610</v>
      </c>
      <c r="AJ614" s="199" t="str">
        <f t="shared" si="611"/>
        <v>AJ$610</v>
      </c>
      <c r="AK614" s="199" t="str">
        <f t="shared" si="611"/>
        <v>AK$610</v>
      </c>
      <c r="AL614" s="199" t="str">
        <f t="shared" si="611"/>
        <v>AL$610</v>
      </c>
      <c r="AM614" s="199" t="str">
        <f t="shared" si="611"/>
        <v>AM$610</v>
      </c>
      <c r="AN614" s="199" t="str">
        <f t="shared" si="611"/>
        <v>AN$610</v>
      </c>
      <c r="AO614" s="199" t="str">
        <f t="shared" si="611"/>
        <v>AO$610</v>
      </c>
      <c r="AP614" s="199" t="str">
        <f t="shared" si="611"/>
        <v>AP$610</v>
      </c>
      <c r="AQ614" s="199" t="str">
        <f t="shared" si="611"/>
        <v>AQ$610</v>
      </c>
      <c r="AR614" s="199" t="str">
        <f t="shared" si="611"/>
        <v>AR$610</v>
      </c>
      <c r="AS614" s="199" t="str">
        <f t="shared" si="611"/>
        <v>AS$610</v>
      </c>
      <c r="AT614" s="199" t="str">
        <f t="shared" si="611"/>
        <v>AT$610</v>
      </c>
      <c r="AU614" s="199" t="str">
        <f t="shared" si="611"/>
        <v>AU$610</v>
      </c>
      <c r="AV614" s="199" t="str">
        <f t="shared" si="611"/>
        <v>AV$610</v>
      </c>
      <c r="AW614" s="199" t="str">
        <f t="shared" si="611"/>
        <v>AW$610</v>
      </c>
      <c r="AX614" s="199" t="str">
        <f t="shared" si="611"/>
        <v>AX$610</v>
      </c>
      <c r="AY614" s="199" t="str">
        <f t="shared" si="611"/>
        <v>AY$610</v>
      </c>
      <c r="AZ614" s="199" t="str">
        <f t="shared" si="611"/>
        <v>AZ$610</v>
      </c>
      <c r="BA614" s="199" t="str">
        <f t="shared" si="611"/>
        <v>BA$610</v>
      </c>
      <c r="BB614" s="199" t="str">
        <f t="shared" si="611"/>
        <v>BB$610</v>
      </c>
      <c r="BC614" s="199" t="str">
        <f t="shared" si="611"/>
        <v>BC$610</v>
      </c>
      <c r="BD614" s="199" t="str">
        <f t="shared" si="611"/>
        <v>BD$610</v>
      </c>
      <c r="BE614" s="199" t="str">
        <f t="shared" si="611"/>
        <v>BE$610</v>
      </c>
      <c r="BF614" s="199" t="str">
        <f t="shared" si="611"/>
        <v>BF$610</v>
      </c>
      <c r="BG614" s="199" t="str">
        <f t="shared" si="611"/>
        <v>BG$610</v>
      </c>
      <c r="BH614" s="199" t="str">
        <f t="shared" si="611"/>
        <v>BH$610</v>
      </c>
      <c r="BI614" s="199" t="str">
        <f t="shared" si="611"/>
        <v>BI$610</v>
      </c>
      <c r="BJ614" s="199" t="str">
        <f t="shared" si="611"/>
        <v>BJ$610</v>
      </c>
      <c r="BK614" s="199" t="str">
        <f t="shared" si="611"/>
        <v>BK$610</v>
      </c>
      <c r="BL614" s="199" t="str">
        <f t="shared" si="611"/>
        <v>BL$610</v>
      </c>
      <c r="BM614" s="199" t="str">
        <f t="shared" si="611"/>
        <v>BM$610</v>
      </c>
      <c r="BN614" s="199" t="str">
        <f t="shared" si="611"/>
        <v>BN$610</v>
      </c>
      <c r="BO614" s="199" t="str">
        <f t="shared" si="611"/>
        <v>BO$610</v>
      </c>
      <c r="BP614" s="199" t="str">
        <f t="shared" si="611"/>
        <v>BP$610</v>
      </c>
      <c r="BQ614" s="199" t="str">
        <f t="shared" si="611"/>
        <v>BQ$610</v>
      </c>
      <c r="BR614" s="199" t="str">
        <f t="shared" si="611"/>
        <v>BR$610</v>
      </c>
      <c r="BS614" s="199" t="str">
        <f t="shared" si="611"/>
        <v>BS$610</v>
      </c>
      <c r="BT614" s="199" t="str">
        <f t="shared" si="611"/>
        <v>BT$610</v>
      </c>
      <c r="BU614" s="199" t="str">
        <f t="shared" si="611"/>
        <v>BU$610</v>
      </c>
      <c r="BV614" s="199" t="str">
        <f t="shared" si="611"/>
        <v>BV$610</v>
      </c>
      <c r="BW614" s="199" t="str">
        <f t="shared" si="611"/>
        <v>BW$610</v>
      </c>
      <c r="BX614" s="199" t="str">
        <f t="shared" si="611"/>
        <v>BX$610</v>
      </c>
      <c r="BY614" s="199" t="str">
        <f>BY600</f>
        <v>BY$12</v>
      </c>
      <c r="BZ614" s="199" t="str">
        <f t="shared" ref="BZ614:CK614" si="612">ADDRESS(ROW(BZ610),COLUMN(BZ610),2)</f>
        <v>BZ$610</v>
      </c>
      <c r="CA614" s="199" t="str">
        <f t="shared" si="612"/>
        <v>CA$610</v>
      </c>
      <c r="CB614" s="199" t="str">
        <f t="shared" si="612"/>
        <v>CB$610</v>
      </c>
      <c r="CC614" s="199" t="str">
        <f t="shared" si="612"/>
        <v>CC$610</v>
      </c>
      <c r="CD614" s="199" t="str">
        <f t="shared" si="612"/>
        <v>CD$610</v>
      </c>
      <c r="CE614" s="199" t="str">
        <f t="shared" si="612"/>
        <v>CE$610</v>
      </c>
      <c r="CF614" s="199" t="str">
        <f t="shared" si="612"/>
        <v>CF$610</v>
      </c>
      <c r="CG614" s="199" t="str">
        <f t="shared" si="612"/>
        <v>CG$610</v>
      </c>
      <c r="CH614" s="199" t="str">
        <f t="shared" si="612"/>
        <v>CH$610</v>
      </c>
      <c r="CI614" s="199" t="str">
        <f t="shared" si="612"/>
        <v>CI$610</v>
      </c>
      <c r="CJ614" s="199" t="str">
        <f t="shared" si="612"/>
        <v>CJ$610</v>
      </c>
      <c r="CK614" s="199" t="str">
        <f t="shared" si="612"/>
        <v>CK$610</v>
      </c>
      <c r="CL614" s="199" t="str">
        <f t="shared" ref="CL614" si="613">ADDRESS(ROW(CL610),COLUMN(CL610),2)</f>
        <v>CL$610</v>
      </c>
    </row>
    <row r="615" spans="2:90" x14ac:dyDescent="0.4">
      <c r="B615" s="132" t="str">
        <f>B601</f>
        <v>Primary volume driver</v>
      </c>
      <c r="D615" t="s">
        <v>749</v>
      </c>
      <c r="E615" s="8" t="str">
        <f t="shared" si="607"/>
        <v>615 DAYRENT-PV</v>
      </c>
      <c r="G615" t="s">
        <v>332</v>
      </c>
      <c r="H615" s="31"/>
      <c r="I615" s="73"/>
      <c r="J615" s="73"/>
      <c r="K615" s="39"/>
      <c r="L615" s="39"/>
      <c r="M615" s="39"/>
      <c r="N615" s="39"/>
      <c r="O615" s="39"/>
      <c r="P615" s="39"/>
      <c r="R615" s="38"/>
      <c r="S615" s="199" t="str">
        <f t="shared" ref="S615" si="614">S601</f>
        <v>S$13</v>
      </c>
      <c r="T615" s="199" t="str">
        <f t="shared" ref="T615:CD615" si="615">T601</f>
        <v>T$13</v>
      </c>
      <c r="U615" s="199" t="str">
        <f t="shared" si="615"/>
        <v>U$13</v>
      </c>
      <c r="V615" s="199" t="str">
        <f t="shared" si="615"/>
        <v>V$13</v>
      </c>
      <c r="W615" s="199" t="str">
        <f t="shared" si="615"/>
        <v>W$13</v>
      </c>
      <c r="X615" s="199" t="str">
        <f t="shared" si="615"/>
        <v>X$13</v>
      </c>
      <c r="Y615" s="199" t="str">
        <f t="shared" si="615"/>
        <v>Y$13</v>
      </c>
      <c r="Z615" s="199" t="str">
        <f t="shared" si="615"/>
        <v>Z$13</v>
      </c>
      <c r="AA615" s="199" t="str">
        <f t="shared" si="615"/>
        <v>AA$13</v>
      </c>
      <c r="AB615" s="199" t="str">
        <f t="shared" si="615"/>
        <v>AB$13</v>
      </c>
      <c r="AC615" s="199" t="str">
        <f t="shared" si="615"/>
        <v>AC$13</v>
      </c>
      <c r="AD615" s="199" t="str">
        <f t="shared" si="615"/>
        <v>AD$13</v>
      </c>
      <c r="AE615" s="199" t="str">
        <f t="shared" si="615"/>
        <v>AE$13</v>
      </c>
      <c r="AF615" s="199" t="str">
        <f t="shared" si="615"/>
        <v>AF$13</v>
      </c>
      <c r="AG615" s="199" t="str">
        <f t="shared" si="615"/>
        <v>AG$13</v>
      </c>
      <c r="AH615" s="199" t="str">
        <f t="shared" si="615"/>
        <v>AH$13</v>
      </c>
      <c r="AI615" s="199" t="str">
        <f t="shared" si="615"/>
        <v>AI$13</v>
      </c>
      <c r="AJ615" s="199" t="str">
        <f t="shared" si="615"/>
        <v>AJ$13</v>
      </c>
      <c r="AK615" s="199" t="str">
        <f t="shared" si="615"/>
        <v>AK$13</v>
      </c>
      <c r="AL615" s="199" t="str">
        <f t="shared" si="615"/>
        <v>AL$13</v>
      </c>
      <c r="AM615" s="199" t="str">
        <f t="shared" si="615"/>
        <v>AM$13</v>
      </c>
      <c r="AN615" s="199" t="str">
        <f t="shared" si="615"/>
        <v>AN$13</v>
      </c>
      <c r="AO615" s="199" t="str">
        <f t="shared" si="615"/>
        <v>AO$13</v>
      </c>
      <c r="AP615" s="199" t="str">
        <f t="shared" si="615"/>
        <v>AP$13</v>
      </c>
      <c r="AQ615" s="199" t="str">
        <f t="shared" si="615"/>
        <v>AQ$13</v>
      </c>
      <c r="AR615" s="199" t="str">
        <f t="shared" si="615"/>
        <v>AR$13</v>
      </c>
      <c r="AS615" s="199" t="str">
        <f t="shared" si="615"/>
        <v>AS$13</v>
      </c>
      <c r="AT615" s="199" t="str">
        <f t="shared" si="615"/>
        <v>AT$13</v>
      </c>
      <c r="AU615" s="199" t="str">
        <f t="shared" si="615"/>
        <v>AU$13</v>
      </c>
      <c r="AV615" s="199" t="str">
        <f t="shared" si="615"/>
        <v>AV$13</v>
      </c>
      <c r="AW615" s="199" t="str">
        <f t="shared" si="615"/>
        <v>AW$13</v>
      </c>
      <c r="AX615" s="199" t="str">
        <f t="shared" si="615"/>
        <v>AX$13</v>
      </c>
      <c r="AY615" s="199" t="str">
        <f t="shared" si="615"/>
        <v>AY$13</v>
      </c>
      <c r="AZ615" s="199" t="str">
        <f t="shared" si="615"/>
        <v>AZ$13</v>
      </c>
      <c r="BA615" s="199" t="str">
        <f t="shared" si="615"/>
        <v>BA$13</v>
      </c>
      <c r="BB615" s="199" t="str">
        <f t="shared" si="615"/>
        <v>BB$13</v>
      </c>
      <c r="BC615" s="199" t="str">
        <f t="shared" si="615"/>
        <v>BC$13</v>
      </c>
      <c r="BD615" s="199" t="str">
        <f t="shared" si="615"/>
        <v>BD$13</v>
      </c>
      <c r="BE615" s="199" t="str">
        <f t="shared" si="615"/>
        <v>BE$13</v>
      </c>
      <c r="BF615" s="199" t="str">
        <f t="shared" si="615"/>
        <v>BF$13</v>
      </c>
      <c r="BG615" s="199" t="str">
        <f t="shared" si="615"/>
        <v>BG$13</v>
      </c>
      <c r="BH615" s="199" t="str">
        <f t="shared" si="615"/>
        <v>BH$13</v>
      </c>
      <c r="BI615" s="199" t="str">
        <f t="shared" si="615"/>
        <v>BI$13</v>
      </c>
      <c r="BJ615" s="199" t="str">
        <f t="shared" si="615"/>
        <v>BJ$13</v>
      </c>
      <c r="BK615" s="199" t="str">
        <f t="shared" si="615"/>
        <v>BK$13</v>
      </c>
      <c r="BL615" s="199" t="str">
        <f t="shared" si="615"/>
        <v>BL$13</v>
      </c>
      <c r="BM615" s="199" t="str">
        <f t="shared" si="615"/>
        <v>BM$13</v>
      </c>
      <c r="BN615" s="199" t="str">
        <f t="shared" si="615"/>
        <v>BN$13</v>
      </c>
      <c r="BO615" s="199" t="str">
        <f t="shared" si="615"/>
        <v>BO$13</v>
      </c>
      <c r="BP615" s="199" t="str">
        <f t="shared" si="615"/>
        <v>BP$13</v>
      </c>
      <c r="BQ615" s="199" t="str">
        <f t="shared" si="615"/>
        <v>BQ$13</v>
      </c>
      <c r="BR615" s="199" t="str">
        <f t="shared" si="615"/>
        <v>BR$13</v>
      </c>
      <c r="BS615" s="199" t="str">
        <f t="shared" si="615"/>
        <v>BS$13</v>
      </c>
      <c r="BT615" s="199" t="str">
        <f t="shared" si="615"/>
        <v>BT$13</v>
      </c>
      <c r="BU615" s="199" t="str">
        <f t="shared" si="615"/>
        <v>BU$13</v>
      </c>
      <c r="BV615" s="199" t="str">
        <f t="shared" si="615"/>
        <v>BV$13</v>
      </c>
      <c r="BW615" s="199" t="str">
        <f t="shared" si="615"/>
        <v>BW$13</v>
      </c>
      <c r="BX615" s="199" t="str">
        <f t="shared" si="615"/>
        <v>BX$13</v>
      </c>
      <c r="BY615" s="199" t="str">
        <f t="shared" si="615"/>
        <v>BY$13</v>
      </c>
      <c r="BZ615" s="199" t="str">
        <f t="shared" si="615"/>
        <v>BZ$13</v>
      </c>
      <c r="CA615" s="199" t="str">
        <f t="shared" si="615"/>
        <v>CA$13</v>
      </c>
      <c r="CB615" s="199" t="str">
        <f t="shared" si="615"/>
        <v>CB$13</v>
      </c>
      <c r="CC615" s="199" t="str">
        <f t="shared" si="615"/>
        <v>CC$13</v>
      </c>
      <c r="CD615" s="199" t="str">
        <f t="shared" si="615"/>
        <v>CD$13</v>
      </c>
      <c r="CE615" s="199" t="str">
        <f t="shared" ref="CE615:CK615" si="616">CE601</f>
        <v>CE$13</v>
      </c>
      <c r="CF615" s="199" t="str">
        <f t="shared" si="616"/>
        <v>CF$13</v>
      </c>
      <c r="CG615" s="199" t="str">
        <f t="shared" si="616"/>
        <v>CG$13</v>
      </c>
      <c r="CH615" s="199" t="str">
        <f t="shared" si="616"/>
        <v>CH$13</v>
      </c>
      <c r="CI615" s="199" t="str">
        <f t="shared" si="616"/>
        <v>CI$13</v>
      </c>
      <c r="CJ615" s="199" t="str">
        <f t="shared" si="616"/>
        <v>CJ$13</v>
      </c>
      <c r="CK615" s="199" t="str">
        <f t="shared" si="616"/>
        <v>CK$13</v>
      </c>
      <c r="CL615" s="199" t="str">
        <f t="shared" ref="CL615" si="617">CL601</f>
        <v>CL$13</v>
      </c>
    </row>
    <row r="616" spans="2:90" x14ac:dyDescent="0.4">
      <c r="B616" s="132" t="str">
        <f>B602</f>
        <v>(Secondary label)</v>
      </c>
      <c r="D616" t="s">
        <v>749</v>
      </c>
      <c r="E616" s="8" t="str">
        <f t="shared" si="607"/>
        <v>616 DAYRENT-PV</v>
      </c>
      <c r="G616" t="s">
        <v>332</v>
      </c>
      <c r="H616" s="12"/>
      <c r="I616" s="60"/>
      <c r="J616" s="60"/>
      <c r="K616" s="15"/>
      <c r="L616" s="15"/>
      <c r="M616" s="15"/>
      <c r="N616" s="15"/>
      <c r="O616" s="15"/>
      <c r="P616" s="15"/>
      <c r="R616" s="15"/>
      <c r="S616" s="76"/>
      <c r="T616" s="76"/>
      <c r="U616" s="76"/>
      <c r="V616" s="76"/>
      <c r="W616" s="76"/>
      <c r="X616" s="76"/>
      <c r="Y616" s="76"/>
      <c r="Z616" s="76"/>
      <c r="AA616" s="76"/>
      <c r="AB616" s="76"/>
      <c r="AC616" s="76"/>
      <c r="AD616" s="76"/>
      <c r="AE616" s="76"/>
      <c r="AF616" s="76"/>
      <c r="AG616" s="76"/>
      <c r="AH616" s="76"/>
      <c r="AI616" s="76"/>
      <c r="AJ616" s="76"/>
      <c r="AK616" s="76"/>
      <c r="AL616" s="76"/>
      <c r="AM616" s="76"/>
      <c r="AN616" s="76"/>
      <c r="AO616" s="76"/>
      <c r="AP616" s="76"/>
      <c r="AQ616" s="76"/>
      <c r="AR616" s="76"/>
      <c r="AS616" s="76"/>
      <c r="AT616" s="76"/>
      <c r="AU616" s="76"/>
      <c r="AV616" s="76"/>
      <c r="AW616" s="76"/>
      <c r="AX616" s="76"/>
      <c r="AY616" s="76"/>
      <c r="AZ616" s="76"/>
      <c r="BA616" s="76"/>
      <c r="BB616" s="76"/>
      <c r="BC616" s="76"/>
      <c r="BD616" s="76"/>
      <c r="BE616" s="76"/>
      <c r="BF616" s="76"/>
      <c r="BG616" s="76"/>
      <c r="BH616" s="76"/>
      <c r="BI616" s="76"/>
      <c r="BJ616" s="76"/>
      <c r="BK616" s="76"/>
      <c r="BL616" s="76"/>
      <c r="BM616" s="76"/>
      <c r="BN616" s="76"/>
      <c r="BO616" s="76"/>
      <c r="BP616" s="76"/>
      <c r="BQ616" s="76"/>
      <c r="BR616" s="76"/>
      <c r="BS616" s="76"/>
      <c r="BT616" s="76"/>
      <c r="BU616" s="76"/>
      <c r="BV616" s="76"/>
      <c r="BW616" s="76"/>
      <c r="BX616" s="76"/>
      <c r="BY616" s="76"/>
      <c r="BZ616" s="76"/>
      <c r="CA616" s="76"/>
      <c r="CB616" s="76"/>
      <c r="CC616" s="76"/>
      <c r="CD616" s="76"/>
      <c r="CE616" s="76"/>
      <c r="CF616" s="76"/>
      <c r="CG616" s="76"/>
      <c r="CH616" s="76"/>
      <c r="CI616" s="76"/>
      <c r="CJ616" s="76"/>
      <c r="CK616" s="76"/>
      <c r="CL616" s="76"/>
    </row>
    <row r="617" spans="2:90" x14ac:dyDescent="0.4">
      <c r="B617" s="132" t="str">
        <f>B603</f>
        <v xml:space="preserve">secondary unit </v>
      </c>
      <c r="D617" t="s">
        <v>749</v>
      </c>
      <c r="E617" s="8" t="str">
        <f t="shared" si="607"/>
        <v>617 DAYRENT-PV</v>
      </c>
      <c r="G617" t="s">
        <v>332</v>
      </c>
      <c r="H617" s="12"/>
      <c r="I617" s="60"/>
      <c r="J617" s="60"/>
      <c r="K617" s="15"/>
      <c r="L617" s="15"/>
      <c r="M617" s="15"/>
      <c r="N617" s="15"/>
      <c r="O617" s="15"/>
      <c r="P617" s="15"/>
      <c r="R617" s="15"/>
      <c r="S617" s="76"/>
      <c r="T617" s="76"/>
      <c r="U617" s="76"/>
      <c r="V617" s="76"/>
      <c r="W617" s="76"/>
      <c r="X617" s="76"/>
      <c r="Y617" s="76"/>
      <c r="Z617" s="76"/>
      <c r="AA617" s="76"/>
      <c r="AB617" s="76"/>
      <c r="AC617" s="76"/>
      <c r="AD617" s="76"/>
      <c r="AE617" s="76"/>
      <c r="AF617" s="76"/>
      <c r="AG617" s="76"/>
      <c r="AH617" s="76"/>
      <c r="AI617" s="76"/>
      <c r="AJ617" s="76"/>
      <c r="AK617" s="76"/>
      <c r="AL617" s="76"/>
      <c r="AM617" s="76"/>
      <c r="AN617" s="76"/>
      <c r="AO617" s="76"/>
      <c r="AP617" s="76"/>
      <c r="AQ617" s="76"/>
      <c r="AR617" s="76"/>
      <c r="AS617" s="76"/>
      <c r="AT617" s="76"/>
      <c r="AU617" s="76"/>
      <c r="AV617" s="76"/>
      <c r="AW617" s="76"/>
      <c r="AX617" s="76"/>
      <c r="AY617" s="76"/>
      <c r="AZ617" s="76"/>
      <c r="BA617" s="76"/>
      <c r="BB617" s="76"/>
      <c r="BC617" s="76"/>
      <c r="BD617" s="76"/>
      <c r="BE617" s="76"/>
      <c r="BF617" s="76"/>
      <c r="BG617" s="76"/>
      <c r="BH617" s="76"/>
      <c r="BI617" s="76"/>
      <c r="BJ617" s="76"/>
      <c r="BK617" s="76"/>
      <c r="BL617" s="76"/>
      <c r="BM617" s="76"/>
      <c r="BN617" s="76"/>
      <c r="BO617" s="76"/>
      <c r="BP617" s="76"/>
      <c r="BQ617" s="76"/>
      <c r="BR617" s="76"/>
      <c r="BS617" s="76"/>
      <c r="BT617" s="76"/>
      <c r="BU617" s="76"/>
      <c r="BV617" s="76"/>
      <c r="BW617" s="76"/>
      <c r="BX617" s="76"/>
      <c r="BY617" s="76"/>
      <c r="BZ617" s="76"/>
      <c r="CA617" s="76"/>
      <c r="CB617" s="76"/>
      <c r="CC617" s="76"/>
      <c r="CD617" s="76"/>
      <c r="CE617" s="76"/>
      <c r="CF617" s="76"/>
      <c r="CG617" s="76"/>
      <c r="CH617" s="76"/>
      <c r="CI617" s="76"/>
      <c r="CJ617" s="76"/>
      <c r="CK617" s="76"/>
      <c r="CL617" s="76"/>
    </row>
    <row r="618" spans="2:90" x14ac:dyDescent="0.4">
      <c r="B618" s="132" t="str">
        <f>B604</f>
        <v>Secondary revenue driver</v>
      </c>
      <c r="D618" t="s">
        <v>749</v>
      </c>
      <c r="E618" s="8" t="str">
        <f t="shared" si="607"/>
        <v>618 DAYRENT-PV</v>
      </c>
      <c r="G618" t="s">
        <v>332</v>
      </c>
      <c r="H618" s="12"/>
      <c r="I618" s="60"/>
      <c r="J618" s="60"/>
      <c r="K618" s="15"/>
      <c r="L618" s="15"/>
      <c r="M618" s="15"/>
      <c r="N618" s="15"/>
      <c r="O618" s="15"/>
      <c r="P618" s="15"/>
      <c r="R618" s="15"/>
      <c r="S618" s="76"/>
      <c r="T618" s="76"/>
      <c r="U618" s="76"/>
      <c r="V618" s="76"/>
      <c r="W618" s="76"/>
      <c r="X618" s="76"/>
      <c r="Y618" s="76"/>
      <c r="Z618" s="76"/>
      <c r="AA618" s="76"/>
      <c r="AB618" s="76"/>
      <c r="AC618" s="76"/>
      <c r="AD618" s="76"/>
      <c r="AE618" s="76"/>
      <c r="AF618" s="76"/>
      <c r="AG618" s="76"/>
      <c r="AH618" s="76"/>
      <c r="AI618" s="76"/>
      <c r="AJ618" s="76"/>
      <c r="AK618" s="76"/>
      <c r="AL618" s="76"/>
      <c r="AM618" s="76"/>
      <c r="AN618" s="76"/>
      <c r="AO618" s="76"/>
      <c r="AP618" s="76"/>
      <c r="AQ618" s="76"/>
      <c r="AR618" s="76"/>
      <c r="AS618" s="76"/>
      <c r="AT618" s="76"/>
      <c r="AU618" s="76"/>
      <c r="AV618" s="76"/>
      <c r="AW618" s="76"/>
      <c r="AX618" s="76"/>
      <c r="AY618" s="76"/>
      <c r="AZ618" s="76"/>
      <c r="BA618" s="76"/>
      <c r="BB618" s="76"/>
      <c r="BC618" s="76"/>
      <c r="BD618" s="76"/>
      <c r="BE618" s="76"/>
      <c r="BF618" s="76"/>
      <c r="BG618" s="76"/>
      <c r="BH618" s="76"/>
      <c r="BI618" s="76"/>
      <c r="BJ618" s="76"/>
      <c r="BK618" s="76"/>
      <c r="BL618" s="76"/>
      <c r="BM618" s="76"/>
      <c r="BN618" s="76"/>
      <c r="BO618" s="76"/>
      <c r="BP618" s="76"/>
      <c r="BQ618" s="76"/>
      <c r="BR618" s="76"/>
      <c r="BS618" s="76"/>
      <c r="BT618" s="76"/>
      <c r="BU618" s="76"/>
      <c r="BV618" s="76"/>
      <c r="BW618" s="76"/>
      <c r="BX618" s="76"/>
      <c r="BY618" s="76"/>
      <c r="BZ618" s="76"/>
      <c r="CA618" s="76"/>
      <c r="CB618" s="76"/>
      <c r="CC618" s="76"/>
      <c r="CD618" s="76"/>
      <c r="CE618" s="76"/>
      <c r="CF618" s="76"/>
      <c r="CG618" s="76"/>
      <c r="CH618" s="76"/>
      <c r="CI618" s="76"/>
      <c r="CJ618" s="76"/>
      <c r="CK618" s="76"/>
      <c r="CL618" s="76"/>
    </row>
    <row r="619" spans="2:90" x14ac:dyDescent="0.4">
      <c r="B619" s="8" t="s">
        <v>464</v>
      </c>
      <c r="D619" t="s">
        <v>749</v>
      </c>
      <c r="E619" s="8" t="str">
        <f t="shared" si="607"/>
        <v>619 DAYRENT-PV</v>
      </c>
      <c r="G619" t="s">
        <v>332</v>
      </c>
      <c r="H619" s="12"/>
      <c r="I619" s="60"/>
      <c r="J619" s="60"/>
      <c r="K619" s="15"/>
      <c r="L619" s="15"/>
      <c r="M619" s="15"/>
      <c r="N619" s="15"/>
      <c r="O619" s="15"/>
      <c r="P619" s="15"/>
      <c r="R619" s="15"/>
      <c r="S619" s="76"/>
      <c r="T619" s="76"/>
      <c r="U619" s="76"/>
      <c r="V619" s="76"/>
      <c r="W619" s="76"/>
      <c r="X619" s="76"/>
      <c r="Y619" s="76"/>
      <c r="Z619" s="76"/>
      <c r="AA619" s="76"/>
      <c r="AB619" s="76"/>
      <c r="AC619" s="76"/>
      <c r="AD619" s="76"/>
      <c r="AE619" s="76"/>
      <c r="AF619" s="76"/>
      <c r="AG619" s="76"/>
      <c r="AH619" s="76"/>
      <c r="AI619" s="76"/>
      <c r="AJ619" s="76"/>
      <c r="AK619" s="76"/>
      <c r="AL619" s="76"/>
      <c r="AM619" s="76"/>
      <c r="AN619" s="76"/>
      <c r="AO619" s="76"/>
      <c r="AP619" s="76"/>
      <c r="AQ619" s="76"/>
      <c r="AR619" s="76"/>
      <c r="AS619" s="76"/>
      <c r="AT619" s="76"/>
      <c r="AU619" s="76"/>
      <c r="AV619" s="76"/>
      <c r="AW619" s="76"/>
      <c r="AX619" s="76"/>
      <c r="AY619" s="76"/>
      <c r="AZ619" s="76"/>
      <c r="BA619" s="76"/>
      <c r="BB619" s="76"/>
      <c r="BC619" s="76"/>
      <c r="BD619" s="76"/>
      <c r="BE619" s="76"/>
      <c r="BF619" s="76"/>
      <c r="BG619" s="76"/>
      <c r="BH619" s="76"/>
      <c r="BI619" s="76"/>
      <c r="BJ619" s="76"/>
      <c r="BK619" s="76"/>
      <c r="BL619" s="76"/>
      <c r="BM619" s="76"/>
      <c r="BN619" s="76"/>
      <c r="BO619" s="76"/>
      <c r="BP619" s="76"/>
      <c r="BQ619" s="76"/>
      <c r="BR619" s="76"/>
      <c r="BS619" s="76"/>
      <c r="BT619" s="76"/>
      <c r="BU619" s="76"/>
      <c r="BV619" s="76"/>
      <c r="BW619" s="76"/>
      <c r="BX619" s="76"/>
      <c r="BY619" s="76"/>
      <c r="BZ619" s="76"/>
      <c r="CA619" s="76"/>
      <c r="CB619" s="76"/>
      <c r="CC619" s="76"/>
      <c r="CD619" s="76"/>
      <c r="CE619" s="76"/>
      <c r="CF619" s="76"/>
      <c r="CG619" s="76"/>
      <c r="CH619" s="76"/>
      <c r="CI619" s="76"/>
      <c r="CJ619" s="76"/>
      <c r="CK619" s="76"/>
      <c r="CL619" s="76"/>
    </row>
    <row r="620" spans="2:90" x14ac:dyDescent="0.4">
      <c r="E620" s="8"/>
      <c r="H620" s="12"/>
      <c r="I620" s="60"/>
      <c r="J620" s="60"/>
      <c r="K620" s="15"/>
      <c r="L620" s="15"/>
      <c r="M620" s="15"/>
      <c r="N620" s="15"/>
      <c r="O620" s="15"/>
      <c r="P620" s="15"/>
      <c r="R620" s="15"/>
      <c r="S620" s="76"/>
      <c r="T620" s="76"/>
      <c r="U620" s="76"/>
      <c r="V620" s="76"/>
      <c r="W620" s="76"/>
      <c r="X620" s="76"/>
      <c r="Y620" s="76"/>
      <c r="Z620" s="76"/>
      <c r="AA620" s="76"/>
      <c r="AB620" s="76"/>
      <c r="AC620" s="76"/>
      <c r="AD620" s="76"/>
      <c r="AE620" s="76"/>
      <c r="AF620" s="76"/>
      <c r="AG620" s="76"/>
      <c r="AH620" s="76"/>
      <c r="AI620" s="76"/>
      <c r="AJ620" s="76"/>
      <c r="AK620" s="76"/>
      <c r="AL620" s="76"/>
      <c r="AM620" s="76"/>
      <c r="AN620" s="76"/>
      <c r="AO620" s="76"/>
      <c r="AP620" s="76"/>
      <c r="AQ620" s="76"/>
      <c r="AR620" s="76"/>
      <c r="AS620" s="76"/>
      <c r="AT620" s="76"/>
      <c r="AU620" s="76"/>
      <c r="AV620" s="76"/>
      <c r="AW620" s="76"/>
      <c r="AX620" s="76"/>
      <c r="AY620" s="76"/>
      <c r="AZ620" s="76"/>
      <c r="BA620" s="76"/>
      <c r="BB620" s="76"/>
      <c r="BC620" s="76"/>
      <c r="BD620" s="76"/>
      <c r="BE620" s="76"/>
      <c r="BF620" s="76"/>
      <c r="BG620" s="76"/>
      <c r="BH620" s="76"/>
      <c r="BI620" s="76"/>
      <c r="BJ620" s="76"/>
      <c r="BK620" s="76"/>
      <c r="BL620" s="76"/>
      <c r="BM620" s="76"/>
      <c r="BN620" s="76"/>
      <c r="BO620" s="76"/>
      <c r="BP620" s="76"/>
      <c r="BQ620" s="76"/>
      <c r="BR620" s="76"/>
      <c r="BS620" s="76"/>
      <c r="BT620" s="76"/>
      <c r="BU620" s="76"/>
      <c r="BV620" s="76"/>
      <c r="BW620" s="76"/>
      <c r="BX620" s="76"/>
      <c r="BY620" s="76"/>
      <c r="BZ620" s="76"/>
      <c r="CA620" s="76"/>
      <c r="CB620" s="76"/>
      <c r="CC620" s="76"/>
      <c r="CD620" s="76"/>
      <c r="CE620" s="76"/>
      <c r="CF620" s="76"/>
      <c r="CG620" s="76"/>
      <c r="CH620" s="76"/>
      <c r="CI620" s="76"/>
      <c r="CJ620" s="76"/>
      <c r="CK620" s="76"/>
      <c r="CL620" s="76"/>
    </row>
    <row r="621" spans="2:90" x14ac:dyDescent="0.4">
      <c r="E621" s="8"/>
      <c r="H621" s="12"/>
      <c r="I621" s="60"/>
      <c r="J621" s="60"/>
      <c r="K621" s="15"/>
      <c r="L621" s="15"/>
      <c r="M621" s="15"/>
      <c r="N621" s="15"/>
      <c r="O621" s="15"/>
      <c r="P621" s="15"/>
      <c r="R621" s="15"/>
      <c r="S621" s="76"/>
      <c r="T621" s="76"/>
      <c r="U621" s="76"/>
      <c r="V621" s="76"/>
      <c r="W621" s="76"/>
      <c r="X621" s="76"/>
      <c r="Y621" s="76"/>
      <c r="Z621" s="76"/>
      <c r="AA621" s="76"/>
      <c r="AB621" s="76"/>
      <c r="AC621" s="76"/>
      <c r="AD621" s="76"/>
      <c r="AE621" s="76"/>
      <c r="AF621" s="76"/>
      <c r="AG621" s="76"/>
      <c r="AH621" s="76"/>
      <c r="AI621" s="76"/>
      <c r="AJ621" s="76"/>
      <c r="AK621" s="76"/>
      <c r="AL621" s="76"/>
      <c r="AM621" s="76"/>
      <c r="AN621" s="76"/>
      <c r="AO621" s="76"/>
      <c r="AP621" s="76"/>
      <c r="AQ621" s="76"/>
      <c r="AR621" s="76"/>
      <c r="AS621" s="76"/>
      <c r="AT621" s="76"/>
      <c r="AU621" s="76"/>
      <c r="AV621" s="76"/>
      <c r="AW621" s="76"/>
      <c r="AX621" s="76"/>
      <c r="AY621" s="76"/>
      <c r="AZ621" s="76"/>
      <c r="BA621" s="76"/>
      <c r="BB621" s="76"/>
      <c r="BC621" s="76"/>
      <c r="BD621" s="76"/>
      <c r="BE621" s="76"/>
      <c r="BF621" s="76"/>
      <c r="BG621" s="76"/>
      <c r="BH621" s="76"/>
      <c r="BI621" s="76"/>
      <c r="BJ621" s="76"/>
      <c r="BK621" s="76"/>
      <c r="BL621" s="76"/>
      <c r="BM621" s="76"/>
      <c r="BN621" s="76"/>
      <c r="BO621" s="76"/>
      <c r="BP621" s="76"/>
      <c r="BQ621" s="76"/>
      <c r="BR621" s="76"/>
      <c r="BS621" s="76"/>
      <c r="BT621" s="76"/>
      <c r="BU621" s="76"/>
      <c r="BV621" s="76"/>
      <c r="BW621" s="76"/>
      <c r="BX621" s="76"/>
      <c r="BY621" s="76"/>
      <c r="BZ621" s="76"/>
      <c r="CA621" s="76"/>
      <c r="CB621" s="76"/>
      <c r="CC621" s="76"/>
      <c r="CD621" s="76"/>
      <c r="CE621" s="76"/>
      <c r="CF621" s="76"/>
      <c r="CG621" s="76"/>
      <c r="CH621" s="76"/>
      <c r="CI621" s="76"/>
      <c r="CJ621" s="76"/>
      <c r="CK621" s="76"/>
      <c r="CL621" s="76"/>
    </row>
    <row r="622" spans="2:90" x14ac:dyDescent="0.4">
      <c r="E622" s="8"/>
      <c r="H622" s="12"/>
      <c r="I622" s="60"/>
      <c r="J622" s="60"/>
      <c r="K622" s="15"/>
      <c r="L622" s="15"/>
      <c r="M622" s="15"/>
      <c r="N622" s="15"/>
      <c r="O622" s="15"/>
      <c r="P622" s="15"/>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row>
    <row r="623" spans="2:90" x14ac:dyDescent="0.4">
      <c r="E623" s="8"/>
      <c r="H623" s="12"/>
      <c r="I623" s="60"/>
      <c r="J623" s="60"/>
      <c r="K623" s="15"/>
      <c r="L623" s="15"/>
      <c r="M623" s="15"/>
      <c r="N623" s="15"/>
      <c r="O623" s="15"/>
      <c r="P623" s="15"/>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row>
    <row r="624" spans="2:90" x14ac:dyDescent="0.4">
      <c r="B624" s="167"/>
      <c r="E624" s="8"/>
      <c r="H624" s="31"/>
      <c r="I624" s="73"/>
      <c r="J624" s="73"/>
      <c r="K624" s="39"/>
      <c r="L624" s="39"/>
      <c r="M624" s="39"/>
      <c r="N624" s="39"/>
      <c r="O624" s="39"/>
      <c r="P624" s="39"/>
      <c r="R624" s="38"/>
      <c r="S624" s="76"/>
      <c r="T624" s="76"/>
      <c r="U624" s="76"/>
      <c r="V624" s="76"/>
      <c r="W624" s="76"/>
      <c r="X624" s="76"/>
      <c r="Y624" s="76"/>
      <c r="Z624" s="76"/>
      <c r="AA624" s="76"/>
      <c r="AB624" s="76"/>
      <c r="AC624" s="76"/>
      <c r="AD624" s="76"/>
      <c r="AE624" s="76"/>
      <c r="AF624" s="76"/>
      <c r="AG624" s="76"/>
      <c r="AH624" s="76"/>
      <c r="AI624" s="76"/>
      <c r="AJ624" s="76"/>
      <c r="AK624" s="76"/>
      <c r="AL624" s="76"/>
      <c r="AM624" s="76"/>
      <c r="AN624" s="76"/>
      <c r="AO624" s="76"/>
      <c r="AP624" s="76"/>
      <c r="AQ624" s="76"/>
      <c r="AR624" s="76"/>
      <c r="AS624" s="76"/>
      <c r="AT624" s="76"/>
      <c r="AU624" s="76"/>
      <c r="AV624" s="76"/>
      <c r="AW624" s="76"/>
      <c r="AX624" s="76"/>
      <c r="AY624" s="76"/>
      <c r="AZ624" s="76"/>
      <c r="BA624" s="76"/>
      <c r="BB624" s="76"/>
      <c r="BC624" s="76"/>
      <c r="BD624" s="76"/>
      <c r="BE624" s="76"/>
      <c r="BF624" s="76"/>
      <c r="BG624" s="76"/>
      <c r="BH624" s="76"/>
      <c r="BI624" s="76"/>
      <c r="BJ624" s="76"/>
      <c r="BK624" s="76"/>
      <c r="BL624" s="76"/>
      <c r="BM624" s="76"/>
      <c r="BN624" s="76"/>
      <c r="BO624" s="76"/>
      <c r="BP624" s="76"/>
      <c r="BQ624" s="76"/>
      <c r="BR624" s="76"/>
      <c r="BS624" s="76"/>
      <c r="BT624" s="76"/>
      <c r="BU624" s="76"/>
      <c r="BV624" s="76"/>
      <c r="BW624" s="76"/>
      <c r="BX624" s="76"/>
      <c r="BY624" s="76"/>
      <c r="BZ624" s="76"/>
      <c r="CA624" s="76"/>
      <c r="CB624" s="76"/>
      <c r="CC624" s="76"/>
      <c r="CD624" s="76"/>
      <c r="CE624" s="76"/>
      <c r="CF624" s="76"/>
      <c r="CG624" s="76"/>
      <c r="CH624" s="76"/>
      <c r="CI624" s="76"/>
      <c r="CJ624" s="76"/>
      <c r="CK624" s="76"/>
      <c r="CL624" s="76"/>
    </row>
    <row r="625" spans="2:90" x14ac:dyDescent="0.4">
      <c r="B625" s="171" t="s">
        <v>490</v>
      </c>
      <c r="E625" s="8"/>
      <c r="H625" s="189"/>
      <c r="I625" s="190"/>
      <c r="J625" s="190"/>
      <c r="K625" s="191"/>
      <c r="L625" s="191"/>
      <c r="M625" s="191"/>
      <c r="N625" s="191"/>
      <c r="O625" s="191"/>
      <c r="P625" s="191"/>
      <c r="R625" s="191"/>
      <c r="S625" s="192"/>
      <c r="T625" s="192"/>
      <c r="U625" s="192"/>
      <c r="V625" s="192"/>
      <c r="W625" s="192"/>
      <c r="X625" s="192"/>
      <c r="Y625" s="192"/>
      <c r="Z625" s="192"/>
      <c r="AA625" s="192"/>
      <c r="AB625" s="192"/>
      <c r="AC625" s="192"/>
      <c r="AD625" s="192"/>
      <c r="AE625" s="192"/>
      <c r="AF625" s="192"/>
      <c r="AG625" s="192"/>
      <c r="AH625" s="192"/>
      <c r="AI625" s="192"/>
      <c r="AJ625" s="192"/>
      <c r="AK625" s="192"/>
      <c r="AL625" s="192"/>
      <c r="AM625" s="192"/>
      <c r="AN625" s="192"/>
      <c r="AO625" s="192"/>
      <c r="AP625" s="192"/>
      <c r="AQ625" s="192"/>
      <c r="AR625" s="192"/>
      <c r="AS625" s="192"/>
      <c r="AT625" s="192"/>
      <c r="AU625" s="192"/>
      <c r="AV625" s="192"/>
      <c r="AW625" s="192"/>
      <c r="AX625" s="192"/>
      <c r="AY625" s="192"/>
      <c r="AZ625" s="192"/>
      <c r="BA625" s="192"/>
      <c r="BB625" s="192"/>
      <c r="BC625" s="192"/>
      <c r="BD625" s="192"/>
      <c r="BE625" s="192"/>
      <c r="BF625" s="192"/>
      <c r="BG625" s="192"/>
      <c r="BH625" s="192"/>
      <c r="BI625" s="192"/>
      <c r="BJ625" s="192"/>
      <c r="BK625" s="192"/>
      <c r="BL625" s="192"/>
      <c r="BM625" s="192"/>
      <c r="BN625" s="192"/>
      <c r="BO625" s="192"/>
      <c r="BP625" s="192"/>
      <c r="BQ625" s="192"/>
      <c r="BR625" s="192"/>
      <c r="BS625" s="192"/>
      <c r="BT625" s="192"/>
      <c r="BU625" s="192"/>
      <c r="BV625" s="192"/>
      <c r="BW625" s="192"/>
      <c r="BX625" s="192"/>
      <c r="BY625" s="192"/>
      <c r="BZ625" s="192"/>
      <c r="CA625" s="192"/>
      <c r="CB625" s="192"/>
      <c r="CC625" s="192"/>
      <c r="CD625" s="192"/>
      <c r="CE625" s="192"/>
      <c r="CF625" s="192"/>
      <c r="CG625" s="192"/>
      <c r="CH625" s="192"/>
      <c r="CI625" s="192"/>
      <c r="CJ625" s="192"/>
      <c r="CK625" s="192"/>
      <c r="CL625" s="192"/>
    </row>
    <row r="626" spans="2:90" x14ac:dyDescent="0.4">
      <c r="B626" s="171" t="s">
        <v>492</v>
      </c>
      <c r="E626" s="8"/>
      <c r="H626" s="170"/>
      <c r="I626" s="172"/>
      <c r="J626" s="172"/>
      <c r="K626" s="193"/>
      <c r="L626" s="193"/>
      <c r="M626" s="193"/>
      <c r="N626" s="193"/>
      <c r="O626" s="193"/>
      <c r="P626" s="193"/>
      <c r="R626" s="194"/>
      <c r="S626" s="170"/>
      <c r="T626" s="170"/>
      <c r="U626" s="170"/>
      <c r="V626" s="170"/>
      <c r="W626" s="170"/>
      <c r="X626" s="170"/>
      <c r="Y626" s="170"/>
      <c r="Z626" s="170"/>
      <c r="AA626" s="170"/>
      <c r="AB626" s="170"/>
      <c r="AC626" s="170"/>
      <c r="AD626" s="170"/>
      <c r="AE626" s="170"/>
      <c r="AF626" s="170"/>
      <c r="AG626" s="170"/>
      <c r="AH626" s="170"/>
      <c r="AI626" s="170"/>
      <c r="AJ626" s="170"/>
      <c r="AK626" s="170"/>
      <c r="AL626" s="170"/>
      <c r="AM626" s="170"/>
      <c r="AN626" s="170"/>
      <c r="AO626" s="170"/>
      <c r="AP626" s="170"/>
      <c r="AQ626" s="170"/>
      <c r="AR626" s="170"/>
      <c r="AS626" s="170"/>
      <c r="AT626" s="170"/>
      <c r="AU626" s="170"/>
      <c r="AV626" s="170"/>
      <c r="AW626" s="170"/>
      <c r="AX626" s="170"/>
      <c r="AY626" s="170"/>
      <c r="AZ626" s="170"/>
      <c r="BA626" s="170"/>
      <c r="BB626" s="170"/>
      <c r="BC626" s="170"/>
      <c r="BD626" s="170"/>
      <c r="BE626" s="170"/>
      <c r="BF626" s="170"/>
      <c r="BG626" s="170"/>
      <c r="BH626" s="170"/>
      <c r="BI626" s="170"/>
      <c r="BJ626" s="170"/>
      <c r="BK626" s="170"/>
      <c r="BL626" s="170"/>
      <c r="BM626" s="170"/>
      <c r="BN626" s="170"/>
      <c r="BO626" s="170"/>
      <c r="BP626" s="170"/>
      <c r="BQ626" s="170"/>
      <c r="BR626" s="170"/>
      <c r="BS626" s="170"/>
      <c r="BT626" s="170"/>
      <c r="BU626" s="170"/>
      <c r="BV626" s="170"/>
      <c r="BW626" s="170"/>
      <c r="BX626" s="170"/>
      <c r="BY626" s="170"/>
      <c r="BZ626" s="170"/>
      <c r="CA626" s="170"/>
      <c r="CB626" s="170"/>
      <c r="CC626" s="170"/>
      <c r="CD626" s="170"/>
      <c r="CE626" s="170"/>
      <c r="CF626" s="170"/>
      <c r="CG626" s="170"/>
      <c r="CH626" s="170"/>
      <c r="CI626" s="170"/>
      <c r="CJ626" s="170"/>
      <c r="CK626" s="170"/>
      <c r="CL626" s="170"/>
    </row>
    <row r="627" spans="2:90" x14ac:dyDescent="0.4">
      <c r="B627" s="171" t="s">
        <v>461</v>
      </c>
      <c r="E627" s="8"/>
      <c r="H627" s="170"/>
      <c r="I627" s="172"/>
      <c r="J627" s="172"/>
      <c r="K627" s="193"/>
      <c r="L627" s="193"/>
      <c r="M627" s="193"/>
      <c r="N627" s="193"/>
      <c r="O627" s="193"/>
      <c r="P627" s="193"/>
      <c r="R627" s="194"/>
      <c r="S627" s="195" t="str">
        <f t="shared" ref="S627:AX627" si="618">S$16</f>
        <v>S$12</v>
      </c>
      <c r="T627" s="195" t="str">
        <f t="shared" si="618"/>
        <v>T$12</v>
      </c>
      <c r="U627" s="195" t="str">
        <f t="shared" si="618"/>
        <v>U$12</v>
      </c>
      <c r="V627" s="195" t="str">
        <f t="shared" si="618"/>
        <v>V$12</v>
      </c>
      <c r="W627" s="195" t="str">
        <f t="shared" si="618"/>
        <v>W$12</v>
      </c>
      <c r="X627" s="195" t="str">
        <f t="shared" si="618"/>
        <v>X$12</v>
      </c>
      <c r="Y627" s="195" t="str">
        <f t="shared" si="618"/>
        <v>Y$12</v>
      </c>
      <c r="Z627" s="195" t="str">
        <f t="shared" si="618"/>
        <v>Z$12</v>
      </c>
      <c r="AA627" s="195" t="str">
        <f t="shared" si="618"/>
        <v>AA$12</v>
      </c>
      <c r="AB627" s="195" t="str">
        <f t="shared" si="618"/>
        <v>AB$12</v>
      </c>
      <c r="AC627" s="195" t="str">
        <f t="shared" si="618"/>
        <v>AC$12</v>
      </c>
      <c r="AD627" s="195" t="str">
        <f t="shared" si="618"/>
        <v>AD$12</v>
      </c>
      <c r="AE627" s="195" t="str">
        <f t="shared" si="618"/>
        <v>AE$12</v>
      </c>
      <c r="AF627" s="195" t="str">
        <f t="shared" si="618"/>
        <v>AF$12</v>
      </c>
      <c r="AG627" s="195" t="str">
        <f t="shared" si="618"/>
        <v>AG$12</v>
      </c>
      <c r="AH627" s="195" t="str">
        <f t="shared" si="618"/>
        <v>AH$12</v>
      </c>
      <c r="AI627" s="195" t="str">
        <f t="shared" si="618"/>
        <v>AI$12</v>
      </c>
      <c r="AJ627" s="195" t="str">
        <f t="shared" si="618"/>
        <v>AJ$12</v>
      </c>
      <c r="AK627" s="195" t="str">
        <f t="shared" si="618"/>
        <v>AK$12</v>
      </c>
      <c r="AL627" s="195" t="str">
        <f t="shared" si="618"/>
        <v>AL$12</v>
      </c>
      <c r="AM627" s="195" t="str">
        <f t="shared" si="618"/>
        <v>AM$12</v>
      </c>
      <c r="AN627" s="195" t="str">
        <f t="shared" si="618"/>
        <v>AN$12</v>
      </c>
      <c r="AO627" s="195" t="str">
        <f t="shared" si="618"/>
        <v>AO$12</v>
      </c>
      <c r="AP627" s="195" t="str">
        <f t="shared" si="618"/>
        <v>AP$12</v>
      </c>
      <c r="AQ627" s="195" t="str">
        <f t="shared" si="618"/>
        <v>AQ$12</v>
      </c>
      <c r="AR627" s="195" t="str">
        <f t="shared" si="618"/>
        <v>AR$12</v>
      </c>
      <c r="AS627" s="195" t="str">
        <f t="shared" si="618"/>
        <v>AS$12</v>
      </c>
      <c r="AT627" s="195" t="str">
        <f t="shared" si="618"/>
        <v>AT$12</v>
      </c>
      <c r="AU627" s="195" t="str">
        <f t="shared" si="618"/>
        <v>AU$12</v>
      </c>
      <c r="AV627" s="195" t="str">
        <f t="shared" si="618"/>
        <v>AV$12</v>
      </c>
      <c r="AW627" s="195" t="str">
        <f t="shared" si="618"/>
        <v>AW$12</v>
      </c>
      <c r="AX627" s="195" t="str">
        <f t="shared" si="618"/>
        <v>AX$12</v>
      </c>
      <c r="AY627" s="195" t="str">
        <f t="shared" ref="AY627:CD627" si="619">AY$16</f>
        <v>AY$12</v>
      </c>
      <c r="AZ627" s="195" t="str">
        <f t="shared" si="619"/>
        <v>AZ$12</v>
      </c>
      <c r="BA627" s="195" t="str">
        <f t="shared" si="619"/>
        <v>BA$12</v>
      </c>
      <c r="BB627" s="195" t="str">
        <f t="shared" si="619"/>
        <v>BB$12</v>
      </c>
      <c r="BC627" s="195" t="str">
        <f t="shared" si="619"/>
        <v>BC$12</v>
      </c>
      <c r="BD627" s="195" t="str">
        <f t="shared" si="619"/>
        <v>BD$12</v>
      </c>
      <c r="BE627" s="195" t="str">
        <f t="shared" si="619"/>
        <v>BE$12</v>
      </c>
      <c r="BF627" s="195" t="str">
        <f t="shared" si="619"/>
        <v>BF$12</v>
      </c>
      <c r="BG627" s="195" t="str">
        <f t="shared" si="619"/>
        <v>BG$12</v>
      </c>
      <c r="BH627" s="195" t="str">
        <f t="shared" si="619"/>
        <v>BH$12</v>
      </c>
      <c r="BI627" s="195" t="str">
        <f t="shared" si="619"/>
        <v>BI$12</v>
      </c>
      <c r="BJ627" s="195" t="str">
        <f t="shared" si="619"/>
        <v>BJ$12</v>
      </c>
      <c r="BK627" s="195" t="str">
        <f t="shared" si="619"/>
        <v>BK$12</v>
      </c>
      <c r="BL627" s="195" t="str">
        <f t="shared" si="619"/>
        <v>BL$12</v>
      </c>
      <c r="BM627" s="195" t="str">
        <f t="shared" si="619"/>
        <v>BM$12</v>
      </c>
      <c r="BN627" s="195" t="str">
        <f t="shared" si="619"/>
        <v>BN$12</v>
      </c>
      <c r="BO627" s="195" t="str">
        <f t="shared" si="619"/>
        <v>BO$12</v>
      </c>
      <c r="BP627" s="195" t="str">
        <f t="shared" si="619"/>
        <v>BP$12</v>
      </c>
      <c r="BQ627" s="195" t="str">
        <f t="shared" si="619"/>
        <v>BQ$12</v>
      </c>
      <c r="BR627" s="195" t="str">
        <f t="shared" si="619"/>
        <v>BR$12</v>
      </c>
      <c r="BS627" s="195" t="str">
        <f t="shared" si="619"/>
        <v>BS$12</v>
      </c>
      <c r="BT627" s="195" t="str">
        <f t="shared" si="619"/>
        <v>BT$12</v>
      </c>
      <c r="BU627" s="195" t="str">
        <f t="shared" si="619"/>
        <v>BU$12</v>
      </c>
      <c r="BV627" s="195" t="str">
        <f t="shared" si="619"/>
        <v>BV$12</v>
      </c>
      <c r="BW627" s="195" t="str">
        <f t="shared" si="619"/>
        <v>BW$12</v>
      </c>
      <c r="BX627" s="195" t="str">
        <f t="shared" si="619"/>
        <v>BX$12</v>
      </c>
      <c r="BY627" s="195" t="str">
        <f t="shared" si="619"/>
        <v>BY$12</v>
      </c>
      <c r="BZ627" s="195" t="str">
        <f t="shared" si="619"/>
        <v>BZ$12</v>
      </c>
      <c r="CA627" s="195" t="str">
        <f t="shared" si="619"/>
        <v>CA$12</v>
      </c>
      <c r="CB627" s="195" t="str">
        <f t="shared" si="619"/>
        <v>CB$12</v>
      </c>
      <c r="CC627" s="195" t="str">
        <f t="shared" si="619"/>
        <v>CC$12</v>
      </c>
      <c r="CD627" s="195" t="str">
        <f t="shared" si="619"/>
        <v>CD$12</v>
      </c>
      <c r="CE627" s="195" t="str">
        <f t="shared" ref="CE627:CL627" si="620">CE$16</f>
        <v>CE$12</v>
      </c>
      <c r="CF627" s="195" t="str">
        <f t="shared" si="620"/>
        <v>CF$12</v>
      </c>
      <c r="CG627" s="195" t="str">
        <f t="shared" si="620"/>
        <v>CG$12</v>
      </c>
      <c r="CH627" s="195" t="str">
        <f t="shared" si="620"/>
        <v>CH$12</v>
      </c>
      <c r="CI627" s="195" t="str">
        <f t="shared" si="620"/>
        <v>CI$12</v>
      </c>
      <c r="CJ627" s="195" t="str">
        <f t="shared" si="620"/>
        <v>CJ$12</v>
      </c>
      <c r="CK627" s="195" t="str">
        <f t="shared" si="620"/>
        <v>CK$12</v>
      </c>
      <c r="CL627" s="195" t="str">
        <f t="shared" si="620"/>
        <v>CL$12</v>
      </c>
    </row>
    <row r="628" spans="2:90" x14ac:dyDescent="0.4">
      <c r="B628" s="171" t="s">
        <v>462</v>
      </c>
      <c r="E628" s="8"/>
      <c r="H628" s="196"/>
      <c r="I628" s="197"/>
      <c r="J628" s="197"/>
      <c r="K628" s="198"/>
      <c r="L628" s="198"/>
      <c r="M628" s="198"/>
      <c r="N628" s="198"/>
      <c r="O628" s="198"/>
      <c r="P628" s="198"/>
      <c r="R628" s="198"/>
      <c r="S628" s="195" t="str">
        <f t="shared" ref="S628:AX628" si="621">S$17</f>
        <v>S$13</v>
      </c>
      <c r="T628" s="195" t="str">
        <f t="shared" si="621"/>
        <v>T$13</v>
      </c>
      <c r="U628" s="195" t="str">
        <f t="shared" si="621"/>
        <v>U$13</v>
      </c>
      <c r="V628" s="195" t="str">
        <f t="shared" si="621"/>
        <v>V$13</v>
      </c>
      <c r="W628" s="195" t="str">
        <f t="shared" si="621"/>
        <v>W$13</v>
      </c>
      <c r="X628" s="195" t="str">
        <f t="shared" si="621"/>
        <v>X$13</v>
      </c>
      <c r="Y628" s="195" t="str">
        <f t="shared" si="621"/>
        <v>Y$13</v>
      </c>
      <c r="Z628" s="195" t="str">
        <f t="shared" si="621"/>
        <v>Z$13</v>
      </c>
      <c r="AA628" s="195" t="str">
        <f t="shared" si="621"/>
        <v>AA$13</v>
      </c>
      <c r="AB628" s="195" t="str">
        <f t="shared" si="621"/>
        <v>AB$13</v>
      </c>
      <c r="AC628" s="195" t="str">
        <f t="shared" si="621"/>
        <v>AC$13</v>
      </c>
      <c r="AD628" s="195" t="str">
        <f t="shared" si="621"/>
        <v>AD$13</v>
      </c>
      <c r="AE628" s="195" t="str">
        <f t="shared" si="621"/>
        <v>AE$13</v>
      </c>
      <c r="AF628" s="195" t="str">
        <f t="shared" si="621"/>
        <v>AF$13</v>
      </c>
      <c r="AG628" s="195" t="str">
        <f t="shared" si="621"/>
        <v>AG$13</v>
      </c>
      <c r="AH628" s="195" t="str">
        <f t="shared" si="621"/>
        <v>AH$13</v>
      </c>
      <c r="AI628" s="195" t="str">
        <f t="shared" si="621"/>
        <v>AI$13</v>
      </c>
      <c r="AJ628" s="195" t="str">
        <f t="shared" si="621"/>
        <v>AJ$13</v>
      </c>
      <c r="AK628" s="195" t="str">
        <f t="shared" si="621"/>
        <v>AK$13</v>
      </c>
      <c r="AL628" s="195" t="str">
        <f t="shared" si="621"/>
        <v>AL$13</v>
      </c>
      <c r="AM628" s="195" t="str">
        <f t="shared" si="621"/>
        <v>AM$13</v>
      </c>
      <c r="AN628" s="195" t="str">
        <f t="shared" si="621"/>
        <v>AN$13</v>
      </c>
      <c r="AO628" s="195" t="str">
        <f t="shared" si="621"/>
        <v>AO$13</v>
      </c>
      <c r="AP628" s="195" t="str">
        <f t="shared" si="621"/>
        <v>AP$13</v>
      </c>
      <c r="AQ628" s="195" t="str">
        <f t="shared" si="621"/>
        <v>AQ$13</v>
      </c>
      <c r="AR628" s="195" t="str">
        <f t="shared" si="621"/>
        <v>AR$13</v>
      </c>
      <c r="AS628" s="195" t="str">
        <f t="shared" si="621"/>
        <v>AS$13</v>
      </c>
      <c r="AT628" s="195" t="str">
        <f t="shared" si="621"/>
        <v>AT$13</v>
      </c>
      <c r="AU628" s="195" t="str">
        <f t="shared" si="621"/>
        <v>AU$13</v>
      </c>
      <c r="AV628" s="195" t="str">
        <f t="shared" si="621"/>
        <v>AV$13</v>
      </c>
      <c r="AW628" s="195" t="str">
        <f t="shared" si="621"/>
        <v>AW$13</v>
      </c>
      <c r="AX628" s="195" t="str">
        <f t="shared" si="621"/>
        <v>AX$13</v>
      </c>
      <c r="AY628" s="195" t="str">
        <f t="shared" ref="AY628:CD628" si="622">AY$17</f>
        <v>AY$13</v>
      </c>
      <c r="AZ628" s="195" t="str">
        <f t="shared" si="622"/>
        <v>AZ$13</v>
      </c>
      <c r="BA628" s="195" t="str">
        <f t="shared" si="622"/>
        <v>BA$13</v>
      </c>
      <c r="BB628" s="195" t="str">
        <f t="shared" si="622"/>
        <v>BB$13</v>
      </c>
      <c r="BC628" s="195" t="str">
        <f t="shared" si="622"/>
        <v>BC$13</v>
      </c>
      <c r="BD628" s="195" t="str">
        <f t="shared" si="622"/>
        <v>BD$13</v>
      </c>
      <c r="BE628" s="195" t="str">
        <f t="shared" si="622"/>
        <v>BE$13</v>
      </c>
      <c r="BF628" s="195" t="str">
        <f t="shared" si="622"/>
        <v>BF$13</v>
      </c>
      <c r="BG628" s="195" t="str">
        <f t="shared" si="622"/>
        <v>BG$13</v>
      </c>
      <c r="BH628" s="195" t="str">
        <f t="shared" si="622"/>
        <v>BH$13</v>
      </c>
      <c r="BI628" s="195" t="str">
        <f t="shared" si="622"/>
        <v>BI$13</v>
      </c>
      <c r="BJ628" s="195" t="str">
        <f t="shared" si="622"/>
        <v>BJ$13</v>
      </c>
      <c r="BK628" s="195" t="str">
        <f t="shared" si="622"/>
        <v>BK$13</v>
      </c>
      <c r="BL628" s="195" t="str">
        <f t="shared" si="622"/>
        <v>BL$13</v>
      </c>
      <c r="BM628" s="195" t="str">
        <f t="shared" si="622"/>
        <v>BM$13</v>
      </c>
      <c r="BN628" s="195" t="str">
        <f t="shared" si="622"/>
        <v>BN$13</v>
      </c>
      <c r="BO628" s="195" t="str">
        <f t="shared" si="622"/>
        <v>BO$13</v>
      </c>
      <c r="BP628" s="195" t="str">
        <f t="shared" si="622"/>
        <v>BP$13</v>
      </c>
      <c r="BQ628" s="195" t="str">
        <f t="shared" si="622"/>
        <v>BQ$13</v>
      </c>
      <c r="BR628" s="195" t="str">
        <f t="shared" si="622"/>
        <v>BR$13</v>
      </c>
      <c r="BS628" s="195" t="str">
        <f t="shared" si="622"/>
        <v>BS$13</v>
      </c>
      <c r="BT628" s="195" t="str">
        <f t="shared" si="622"/>
        <v>BT$13</v>
      </c>
      <c r="BU628" s="195" t="str">
        <f t="shared" si="622"/>
        <v>BU$13</v>
      </c>
      <c r="BV628" s="195" t="str">
        <f t="shared" si="622"/>
        <v>BV$13</v>
      </c>
      <c r="BW628" s="195" t="str">
        <f t="shared" si="622"/>
        <v>BW$13</v>
      </c>
      <c r="BX628" s="195" t="str">
        <f t="shared" si="622"/>
        <v>BX$13</v>
      </c>
      <c r="BY628" s="195" t="str">
        <f t="shared" si="622"/>
        <v>BY$13</v>
      </c>
      <c r="BZ628" s="195" t="str">
        <f t="shared" si="622"/>
        <v>BZ$13</v>
      </c>
      <c r="CA628" s="195" t="str">
        <f t="shared" si="622"/>
        <v>CA$13</v>
      </c>
      <c r="CB628" s="195" t="str">
        <f t="shared" si="622"/>
        <v>CB$13</v>
      </c>
      <c r="CC628" s="195" t="str">
        <f t="shared" si="622"/>
        <v>CC$13</v>
      </c>
      <c r="CD628" s="195" t="str">
        <f t="shared" si="622"/>
        <v>CD$13</v>
      </c>
      <c r="CE628" s="195" t="str">
        <f t="shared" ref="CE628:CL628" si="623">CE$17</f>
        <v>CE$13</v>
      </c>
      <c r="CF628" s="195" t="str">
        <f t="shared" si="623"/>
        <v>CF$13</v>
      </c>
      <c r="CG628" s="195" t="str">
        <f t="shared" si="623"/>
        <v>CG$13</v>
      </c>
      <c r="CH628" s="195" t="str">
        <f t="shared" si="623"/>
        <v>CH$13</v>
      </c>
      <c r="CI628" s="195" t="str">
        <f t="shared" si="623"/>
        <v>CI$13</v>
      </c>
      <c r="CJ628" s="195" t="str">
        <f t="shared" si="623"/>
        <v>CJ$13</v>
      </c>
      <c r="CK628" s="195" t="str">
        <f t="shared" si="623"/>
        <v>CK$13</v>
      </c>
      <c r="CL628" s="195" t="str">
        <f t="shared" si="623"/>
        <v>CL$13</v>
      </c>
    </row>
    <row r="629" spans="2:90" x14ac:dyDescent="0.4">
      <c r="B629" s="171" t="s">
        <v>491</v>
      </c>
      <c r="E629" s="8"/>
      <c r="H629" s="196"/>
      <c r="I629" s="197"/>
      <c r="J629" s="197"/>
      <c r="K629" s="198"/>
      <c r="L629" s="198"/>
      <c r="M629" s="198"/>
      <c r="N629" s="198"/>
      <c r="O629" s="198"/>
      <c r="P629" s="198"/>
      <c r="R629" s="198"/>
      <c r="S629" s="186"/>
      <c r="T629" s="186"/>
      <c r="U629" s="186"/>
      <c r="V629" s="186"/>
      <c r="W629" s="186"/>
      <c r="X629" s="186"/>
      <c r="Y629" s="186"/>
      <c r="Z629" s="186"/>
      <c r="AA629" s="186"/>
      <c r="AB629" s="186"/>
      <c r="AC629" s="186"/>
      <c r="AD629" s="186"/>
      <c r="AE629" s="186"/>
      <c r="AF629" s="186"/>
      <c r="AG629" s="186"/>
      <c r="AH629" s="186"/>
      <c r="AI629" s="186"/>
      <c r="AJ629" s="186"/>
      <c r="AK629" s="186"/>
      <c r="AL629" s="186"/>
      <c r="AM629" s="186"/>
      <c r="AN629" s="186"/>
      <c r="AO629" s="186"/>
      <c r="AP629" s="186"/>
      <c r="AQ629" s="186"/>
      <c r="AR629" s="186"/>
      <c r="AS629" s="186"/>
      <c r="AT629" s="186"/>
      <c r="AU629" s="186"/>
      <c r="AV629" s="186"/>
      <c r="AW629" s="186"/>
      <c r="AX629" s="186"/>
      <c r="AY629" s="186"/>
      <c r="AZ629" s="186"/>
      <c r="BA629" s="186"/>
      <c r="BB629" s="186"/>
      <c r="BC629" s="186"/>
      <c r="BD629" s="186"/>
      <c r="BE629" s="186"/>
      <c r="BF629" s="186"/>
      <c r="BG629" s="186"/>
      <c r="BH629" s="186"/>
      <c r="BI629" s="186"/>
      <c r="BJ629" s="186"/>
      <c r="BK629" s="186"/>
      <c r="BL629" s="186"/>
      <c r="BM629" s="186"/>
      <c r="BN629" s="186"/>
      <c r="BO629" s="186"/>
      <c r="BP629" s="186"/>
      <c r="BQ629" s="186"/>
      <c r="BR629" s="186"/>
      <c r="BS629" s="186"/>
      <c r="BT629" s="186"/>
      <c r="BU629" s="186"/>
      <c r="BV629" s="186"/>
      <c r="BW629" s="186"/>
      <c r="BX629" s="186"/>
      <c r="BY629" s="186"/>
      <c r="BZ629" s="186"/>
      <c r="CA629" s="186"/>
      <c r="CB629" s="186"/>
      <c r="CC629" s="186"/>
      <c r="CD629" s="186"/>
      <c r="CE629" s="186"/>
      <c r="CF629" s="186"/>
      <c r="CG629" s="186"/>
      <c r="CH629" s="186"/>
      <c r="CI629" s="186"/>
      <c r="CJ629" s="186"/>
      <c r="CK629" s="186"/>
      <c r="CL629" s="186"/>
    </row>
    <row r="630" spans="2:90" x14ac:dyDescent="0.4">
      <c r="B630" s="171" t="s">
        <v>505</v>
      </c>
      <c r="E630" s="8"/>
      <c r="H630" s="196"/>
      <c r="I630" s="197"/>
      <c r="J630" s="197"/>
      <c r="K630" s="198"/>
      <c r="L630" s="198"/>
      <c r="M630" s="198"/>
      <c r="N630" s="198"/>
      <c r="O630" s="198"/>
      <c r="P630" s="198"/>
      <c r="R630" s="198"/>
      <c r="S630" s="186"/>
      <c r="T630" s="186"/>
      <c r="U630" s="186"/>
      <c r="V630" s="186"/>
      <c r="W630" s="186"/>
      <c r="X630" s="186"/>
      <c r="Y630" s="186"/>
      <c r="Z630" s="186"/>
      <c r="AA630" s="186"/>
      <c r="AB630" s="186"/>
      <c r="AC630" s="186"/>
      <c r="AD630" s="186"/>
      <c r="AE630" s="186"/>
      <c r="AF630" s="186"/>
      <c r="AG630" s="186"/>
      <c r="AH630" s="186"/>
      <c r="AI630" s="186"/>
      <c r="AJ630" s="186"/>
      <c r="AK630" s="186"/>
      <c r="AL630" s="186"/>
      <c r="AM630" s="186"/>
      <c r="AN630" s="186"/>
      <c r="AO630" s="186"/>
      <c r="AP630" s="186"/>
      <c r="AQ630" s="186"/>
      <c r="AR630" s="186"/>
      <c r="AS630" s="186"/>
      <c r="AT630" s="186"/>
      <c r="AU630" s="186"/>
      <c r="AV630" s="186"/>
      <c r="AW630" s="186"/>
      <c r="AX630" s="186"/>
      <c r="AY630" s="186"/>
      <c r="AZ630" s="186"/>
      <c r="BA630" s="186"/>
      <c r="BB630" s="186"/>
      <c r="BC630" s="186"/>
      <c r="BD630" s="186"/>
      <c r="BE630" s="186"/>
      <c r="BF630" s="186"/>
      <c r="BG630" s="186"/>
      <c r="BH630" s="186"/>
      <c r="BI630" s="186"/>
      <c r="BJ630" s="186"/>
      <c r="BK630" s="186"/>
      <c r="BL630" s="186"/>
      <c r="BM630" s="186"/>
      <c r="BN630" s="186"/>
      <c r="BO630" s="186"/>
      <c r="BP630" s="186"/>
      <c r="BQ630" s="186"/>
      <c r="BR630" s="186"/>
      <c r="BS630" s="186"/>
      <c r="BT630" s="186"/>
      <c r="BU630" s="186"/>
      <c r="BV630" s="186"/>
      <c r="BW630" s="186"/>
      <c r="BX630" s="186"/>
      <c r="BY630" s="186"/>
      <c r="BZ630" s="186"/>
      <c r="CA630" s="186"/>
      <c r="CB630" s="186"/>
      <c r="CC630" s="186"/>
      <c r="CD630" s="186"/>
      <c r="CE630" s="186"/>
      <c r="CF630" s="186"/>
      <c r="CG630" s="186"/>
      <c r="CH630" s="186"/>
      <c r="CI630" s="186"/>
      <c r="CJ630" s="186"/>
      <c r="CK630" s="186"/>
      <c r="CL630" s="186"/>
    </row>
    <row r="631" spans="2:90" x14ac:dyDescent="0.4">
      <c r="B631" s="171" t="s">
        <v>463</v>
      </c>
      <c r="E631" s="8"/>
      <c r="H631" s="196"/>
      <c r="I631" s="197"/>
      <c r="J631" s="197"/>
      <c r="K631" s="198"/>
      <c r="L631" s="198"/>
      <c r="M631" s="198"/>
      <c r="N631" s="198"/>
      <c r="O631" s="198"/>
      <c r="P631" s="198"/>
      <c r="R631" s="198"/>
      <c r="S631" s="186" t="str">
        <f t="shared" ref="S631:AX631" si="624">S$18</f>
        <v>S$14</v>
      </c>
      <c r="T631" s="186" t="str">
        <f t="shared" si="624"/>
        <v>T$14</v>
      </c>
      <c r="U631" s="186" t="str">
        <f t="shared" si="624"/>
        <v>U$14</v>
      </c>
      <c r="V631" s="186" t="str">
        <f t="shared" si="624"/>
        <v>V$14</v>
      </c>
      <c r="W631" s="186" t="str">
        <f t="shared" si="624"/>
        <v>W$14</v>
      </c>
      <c r="X631" s="186" t="str">
        <f t="shared" si="624"/>
        <v>X$14</v>
      </c>
      <c r="Y631" s="186" t="str">
        <f t="shared" si="624"/>
        <v>Y$14</v>
      </c>
      <c r="Z631" s="186" t="str">
        <f t="shared" si="624"/>
        <v>Z$14</v>
      </c>
      <c r="AA631" s="186" t="str">
        <f t="shared" si="624"/>
        <v>AA$14</v>
      </c>
      <c r="AB631" s="186" t="str">
        <f t="shared" si="624"/>
        <v>AB$14</v>
      </c>
      <c r="AC631" s="186" t="str">
        <f t="shared" si="624"/>
        <v>AC$14</v>
      </c>
      <c r="AD631" s="186" t="str">
        <f t="shared" si="624"/>
        <v>AD$14</v>
      </c>
      <c r="AE631" s="186" t="str">
        <f t="shared" si="624"/>
        <v>AE$14</v>
      </c>
      <c r="AF631" s="186" t="str">
        <f t="shared" si="624"/>
        <v>AF$14</v>
      </c>
      <c r="AG631" s="186" t="str">
        <f t="shared" si="624"/>
        <v>AG$14</v>
      </c>
      <c r="AH631" s="186" t="str">
        <f t="shared" si="624"/>
        <v>AH$14</v>
      </c>
      <c r="AI631" s="186" t="str">
        <f t="shared" si="624"/>
        <v>AI$14</v>
      </c>
      <c r="AJ631" s="186" t="str">
        <f t="shared" si="624"/>
        <v>AJ$14</v>
      </c>
      <c r="AK631" s="186" t="str">
        <f t="shared" si="624"/>
        <v>AK$14</v>
      </c>
      <c r="AL631" s="186" t="str">
        <f t="shared" si="624"/>
        <v>AL$14</v>
      </c>
      <c r="AM631" s="186" t="str">
        <f t="shared" si="624"/>
        <v>AM$14</v>
      </c>
      <c r="AN631" s="186" t="str">
        <f t="shared" si="624"/>
        <v>AN$14</v>
      </c>
      <c r="AO631" s="186" t="str">
        <f t="shared" si="624"/>
        <v>AO$14</v>
      </c>
      <c r="AP631" s="186" t="str">
        <f t="shared" si="624"/>
        <v>AP$14</v>
      </c>
      <c r="AQ631" s="186" t="str">
        <f t="shared" si="624"/>
        <v>AQ$14</v>
      </c>
      <c r="AR631" s="186" t="str">
        <f t="shared" si="624"/>
        <v>AR$14</v>
      </c>
      <c r="AS631" s="186" t="str">
        <f t="shared" si="624"/>
        <v>AS$14</v>
      </c>
      <c r="AT631" s="186" t="str">
        <f t="shared" si="624"/>
        <v>AT$14</v>
      </c>
      <c r="AU631" s="186" t="str">
        <f t="shared" si="624"/>
        <v>AU$14</v>
      </c>
      <c r="AV631" s="186" t="str">
        <f t="shared" si="624"/>
        <v>AV$14</v>
      </c>
      <c r="AW631" s="186" t="str">
        <f t="shared" si="624"/>
        <v>AW$14</v>
      </c>
      <c r="AX631" s="186" t="str">
        <f t="shared" si="624"/>
        <v>AX$14</v>
      </c>
      <c r="AY631" s="186" t="str">
        <f t="shared" ref="AY631:CD631" si="625">AY$18</f>
        <v>AY$14</v>
      </c>
      <c r="AZ631" s="186" t="str">
        <f t="shared" si="625"/>
        <v>AZ$14</v>
      </c>
      <c r="BA631" s="186" t="str">
        <f t="shared" si="625"/>
        <v>BA$14</v>
      </c>
      <c r="BB631" s="186" t="str">
        <f t="shared" si="625"/>
        <v>BB$14</v>
      </c>
      <c r="BC631" s="186" t="str">
        <f t="shared" si="625"/>
        <v>BC$14</v>
      </c>
      <c r="BD631" s="186" t="str">
        <f t="shared" si="625"/>
        <v>BD$14</v>
      </c>
      <c r="BE631" s="186" t="str">
        <f t="shared" si="625"/>
        <v>BE$14</v>
      </c>
      <c r="BF631" s="186" t="str">
        <f t="shared" si="625"/>
        <v>BF$14</v>
      </c>
      <c r="BG631" s="186" t="str">
        <f t="shared" si="625"/>
        <v>BG$14</v>
      </c>
      <c r="BH631" s="186" t="str">
        <f t="shared" si="625"/>
        <v>BH$14</v>
      </c>
      <c r="BI631" s="186" t="str">
        <f t="shared" si="625"/>
        <v>BI$14</v>
      </c>
      <c r="BJ631" s="186" t="str">
        <f t="shared" si="625"/>
        <v>BJ$14</v>
      </c>
      <c r="BK631" s="186" t="str">
        <f t="shared" si="625"/>
        <v>BK$14</v>
      </c>
      <c r="BL631" s="186" t="str">
        <f t="shared" si="625"/>
        <v>BL$14</v>
      </c>
      <c r="BM631" s="186" t="str">
        <f t="shared" si="625"/>
        <v>BM$14</v>
      </c>
      <c r="BN631" s="186" t="str">
        <f t="shared" si="625"/>
        <v>BN$14</v>
      </c>
      <c r="BO631" s="186" t="str">
        <f t="shared" si="625"/>
        <v>BO$14</v>
      </c>
      <c r="BP631" s="186" t="str">
        <f t="shared" si="625"/>
        <v>BP$14</v>
      </c>
      <c r="BQ631" s="186" t="str">
        <f t="shared" si="625"/>
        <v>BQ$14</v>
      </c>
      <c r="BR631" s="186" t="str">
        <f t="shared" si="625"/>
        <v>BR$14</v>
      </c>
      <c r="BS631" s="186" t="str">
        <f t="shared" si="625"/>
        <v>BS$14</v>
      </c>
      <c r="BT631" s="186" t="str">
        <f t="shared" si="625"/>
        <v>BT$14</v>
      </c>
      <c r="BU631" s="186" t="str">
        <f t="shared" si="625"/>
        <v>BU$14</v>
      </c>
      <c r="BV631" s="186" t="str">
        <f t="shared" si="625"/>
        <v>BV$14</v>
      </c>
      <c r="BW631" s="186" t="str">
        <f t="shared" si="625"/>
        <v>BW$14</v>
      </c>
      <c r="BX631" s="186" t="str">
        <f t="shared" si="625"/>
        <v>BX$14</v>
      </c>
      <c r="BY631" s="186" t="str">
        <f t="shared" si="625"/>
        <v>BY$14</v>
      </c>
      <c r="BZ631" s="186" t="str">
        <f t="shared" si="625"/>
        <v>BZ$14</v>
      </c>
      <c r="CA631" s="186" t="str">
        <f t="shared" si="625"/>
        <v>CA$14</v>
      </c>
      <c r="CB631" s="186" t="str">
        <f t="shared" si="625"/>
        <v>CB$14</v>
      </c>
      <c r="CC631" s="186" t="str">
        <f t="shared" si="625"/>
        <v>CC$14</v>
      </c>
      <c r="CD631" s="186" t="str">
        <f t="shared" si="625"/>
        <v>CD$14</v>
      </c>
      <c r="CE631" s="186" t="str">
        <f t="shared" ref="CE631:CL631" si="626">CE$18</f>
        <v>CE$14</v>
      </c>
      <c r="CF631" s="186" t="str">
        <f t="shared" si="626"/>
        <v>CF$14</v>
      </c>
      <c r="CG631" s="186" t="str">
        <f t="shared" si="626"/>
        <v>CG$14</v>
      </c>
      <c r="CH631" s="186" t="str">
        <f t="shared" si="626"/>
        <v>CH$14</v>
      </c>
      <c r="CI631" s="186" t="str">
        <f t="shared" si="626"/>
        <v>CI$14</v>
      </c>
      <c r="CJ631" s="186" t="str">
        <f t="shared" si="626"/>
        <v>CJ$14</v>
      </c>
      <c r="CK631" s="186" t="str">
        <f t="shared" si="626"/>
        <v>CK$14</v>
      </c>
      <c r="CL631" s="186" t="str">
        <f t="shared" si="626"/>
        <v>CL$14</v>
      </c>
    </row>
    <row r="632" spans="2:90" x14ac:dyDescent="0.4">
      <c r="B632" s="171" t="s">
        <v>464</v>
      </c>
      <c r="E632" s="8"/>
      <c r="H632" s="196"/>
      <c r="I632" s="197"/>
      <c r="J632" s="197"/>
      <c r="K632" s="198"/>
      <c r="L632" s="198"/>
      <c r="M632" s="198"/>
      <c r="N632" s="198"/>
      <c r="O632" s="198"/>
      <c r="P632" s="198"/>
      <c r="R632" s="198"/>
      <c r="S632" s="186" t="str">
        <f t="shared" ref="S632:AX632" si="627">S$19</f>
        <v>S$15</v>
      </c>
      <c r="T632" s="186" t="str">
        <f t="shared" si="627"/>
        <v>T$15</v>
      </c>
      <c r="U632" s="186" t="str">
        <f t="shared" si="627"/>
        <v>U$15</v>
      </c>
      <c r="V632" s="186" t="str">
        <f t="shared" si="627"/>
        <v>V$15</v>
      </c>
      <c r="W632" s="186" t="str">
        <f t="shared" si="627"/>
        <v>W$15</v>
      </c>
      <c r="X632" s="186" t="str">
        <f t="shared" si="627"/>
        <v>X$15</v>
      </c>
      <c r="Y632" s="186" t="str">
        <f t="shared" si="627"/>
        <v>Y$15</v>
      </c>
      <c r="Z632" s="186" t="str">
        <f t="shared" si="627"/>
        <v>Z$15</v>
      </c>
      <c r="AA632" s="186" t="str">
        <f t="shared" si="627"/>
        <v>AA$15</v>
      </c>
      <c r="AB632" s="186" t="str">
        <f t="shared" si="627"/>
        <v>AB$15</v>
      </c>
      <c r="AC632" s="186" t="str">
        <f t="shared" si="627"/>
        <v>AC$15</v>
      </c>
      <c r="AD632" s="186" t="str">
        <f t="shared" si="627"/>
        <v>AD$15</v>
      </c>
      <c r="AE632" s="186" t="str">
        <f t="shared" si="627"/>
        <v>AE$15</v>
      </c>
      <c r="AF632" s="186" t="str">
        <f t="shared" si="627"/>
        <v>AF$15</v>
      </c>
      <c r="AG632" s="186" t="str">
        <f t="shared" si="627"/>
        <v>AG$15</v>
      </c>
      <c r="AH632" s="186" t="str">
        <f t="shared" si="627"/>
        <v>AH$15</v>
      </c>
      <c r="AI632" s="186" t="str">
        <f t="shared" si="627"/>
        <v>AI$15</v>
      </c>
      <c r="AJ632" s="186" t="str">
        <f t="shared" si="627"/>
        <v>AJ$15</v>
      </c>
      <c r="AK632" s="186" t="str">
        <f t="shared" si="627"/>
        <v>AK$15</v>
      </c>
      <c r="AL632" s="186" t="str">
        <f t="shared" si="627"/>
        <v>AL$15</v>
      </c>
      <c r="AM632" s="186" t="str">
        <f t="shared" si="627"/>
        <v>AM$15</v>
      </c>
      <c r="AN632" s="186" t="str">
        <f t="shared" si="627"/>
        <v>AN$15</v>
      </c>
      <c r="AO632" s="186" t="str">
        <f t="shared" si="627"/>
        <v>AO$15</v>
      </c>
      <c r="AP632" s="186" t="str">
        <f t="shared" si="627"/>
        <v>AP$15</v>
      </c>
      <c r="AQ632" s="186" t="str">
        <f t="shared" si="627"/>
        <v>AQ$15</v>
      </c>
      <c r="AR632" s="186" t="str">
        <f t="shared" si="627"/>
        <v>AR$15</v>
      </c>
      <c r="AS632" s="186" t="str">
        <f t="shared" si="627"/>
        <v>AS$15</v>
      </c>
      <c r="AT632" s="186" t="str">
        <f t="shared" si="627"/>
        <v>AT$15</v>
      </c>
      <c r="AU632" s="186" t="str">
        <f t="shared" si="627"/>
        <v>AU$15</v>
      </c>
      <c r="AV632" s="186" t="str">
        <f t="shared" si="627"/>
        <v>AV$15</v>
      </c>
      <c r="AW632" s="186" t="str">
        <f t="shared" si="627"/>
        <v>AW$15</v>
      </c>
      <c r="AX632" s="186" t="str">
        <f t="shared" si="627"/>
        <v>AX$15</v>
      </c>
      <c r="AY632" s="186" t="str">
        <f t="shared" ref="AY632:CD632" si="628">AY$19</f>
        <v>AY$15</v>
      </c>
      <c r="AZ632" s="186" t="str">
        <f t="shared" si="628"/>
        <v>AZ$15</v>
      </c>
      <c r="BA632" s="186" t="str">
        <f t="shared" si="628"/>
        <v>BA$15</v>
      </c>
      <c r="BB632" s="186" t="str">
        <f t="shared" si="628"/>
        <v>BB$15</v>
      </c>
      <c r="BC632" s="186" t="str">
        <f t="shared" si="628"/>
        <v>BC$15</v>
      </c>
      <c r="BD632" s="186" t="str">
        <f t="shared" si="628"/>
        <v>BD$15</v>
      </c>
      <c r="BE632" s="186" t="str">
        <f t="shared" si="628"/>
        <v>BE$15</v>
      </c>
      <c r="BF632" s="186" t="str">
        <f t="shared" si="628"/>
        <v>BF$15</v>
      </c>
      <c r="BG632" s="186" t="str">
        <f t="shared" si="628"/>
        <v>BG$15</v>
      </c>
      <c r="BH632" s="186" t="str">
        <f t="shared" si="628"/>
        <v>BH$15</v>
      </c>
      <c r="BI632" s="186" t="str">
        <f t="shared" si="628"/>
        <v>BI$15</v>
      </c>
      <c r="BJ632" s="186" t="str">
        <f t="shared" si="628"/>
        <v>BJ$15</v>
      </c>
      <c r="BK632" s="186" t="str">
        <f t="shared" si="628"/>
        <v>BK$15</v>
      </c>
      <c r="BL632" s="186" t="str">
        <f t="shared" si="628"/>
        <v>BL$15</v>
      </c>
      <c r="BM632" s="186" t="str">
        <f t="shared" si="628"/>
        <v>BM$15</v>
      </c>
      <c r="BN632" s="186" t="str">
        <f t="shared" si="628"/>
        <v>BN$15</v>
      </c>
      <c r="BO632" s="186" t="str">
        <f t="shared" si="628"/>
        <v>BO$15</v>
      </c>
      <c r="BP632" s="186" t="str">
        <f t="shared" si="628"/>
        <v>BP$15</v>
      </c>
      <c r="BQ632" s="186" t="str">
        <f t="shared" si="628"/>
        <v>BQ$15</v>
      </c>
      <c r="BR632" s="186" t="str">
        <f t="shared" si="628"/>
        <v>BR$15</v>
      </c>
      <c r="BS632" s="186" t="str">
        <f t="shared" si="628"/>
        <v>BS$15</v>
      </c>
      <c r="BT632" s="186" t="str">
        <f t="shared" si="628"/>
        <v>BT$15</v>
      </c>
      <c r="BU632" s="186" t="str">
        <f t="shared" si="628"/>
        <v>BU$15</v>
      </c>
      <c r="BV632" s="186" t="str">
        <f t="shared" si="628"/>
        <v>BV$15</v>
      </c>
      <c r="BW632" s="186" t="str">
        <f t="shared" si="628"/>
        <v>BW$15</v>
      </c>
      <c r="BX632" s="186" t="str">
        <f t="shared" si="628"/>
        <v>BX$15</v>
      </c>
      <c r="BY632" s="186" t="str">
        <f t="shared" si="628"/>
        <v>BY$15</v>
      </c>
      <c r="BZ632" s="186" t="str">
        <f t="shared" si="628"/>
        <v>BZ$15</v>
      </c>
      <c r="CA632" s="186" t="str">
        <f t="shared" si="628"/>
        <v>CA$15</v>
      </c>
      <c r="CB632" s="186" t="str">
        <f t="shared" si="628"/>
        <v>CB$15</v>
      </c>
      <c r="CC632" s="186" t="str">
        <f t="shared" si="628"/>
        <v>CC$15</v>
      </c>
      <c r="CD632" s="186" t="str">
        <f t="shared" si="628"/>
        <v>CD$15</v>
      </c>
      <c r="CE632" s="186" t="str">
        <f t="shared" ref="CE632:CL632" si="629">CE$19</f>
        <v>CE$15</v>
      </c>
      <c r="CF632" s="186" t="str">
        <f t="shared" si="629"/>
        <v>CF$15</v>
      </c>
      <c r="CG632" s="186" t="str">
        <f t="shared" si="629"/>
        <v>CG$15</v>
      </c>
      <c r="CH632" s="186" t="str">
        <f t="shared" si="629"/>
        <v>CH$15</v>
      </c>
      <c r="CI632" s="186" t="str">
        <f t="shared" si="629"/>
        <v>CI$15</v>
      </c>
      <c r="CJ632" s="186" t="str">
        <f t="shared" si="629"/>
        <v>CJ$15</v>
      </c>
      <c r="CK632" s="186" t="str">
        <f t="shared" si="629"/>
        <v>CK$15</v>
      </c>
      <c r="CL632" s="186" t="str">
        <f t="shared" si="629"/>
        <v>CL$15</v>
      </c>
    </row>
    <row r="633" spans="2:90" x14ac:dyDescent="0.4">
      <c r="B633" s="70" t="s">
        <v>772</v>
      </c>
      <c r="C633" s="31"/>
      <c r="D633" t="s">
        <v>268</v>
      </c>
      <c r="E633" s="8" t="str">
        <f t="shared" ref="E633:E655" si="630">ROW()&amp;" "&amp;D633</f>
        <v>633 SUB-PV</v>
      </c>
      <c r="F633" t="s">
        <v>445</v>
      </c>
      <c r="G633" s="31" t="s">
        <v>81</v>
      </c>
      <c r="H633" s="48"/>
      <c r="I633" s="285"/>
      <c r="J633" s="285"/>
      <c r="K633" s="48"/>
      <c r="L633" s="48"/>
      <c r="M633" s="48"/>
      <c r="N633" s="48"/>
      <c r="O633" s="48"/>
      <c r="P633" s="48"/>
      <c r="R633" s="70"/>
      <c r="S633" s="286"/>
      <c r="T633" s="286"/>
      <c r="U633" s="286"/>
      <c r="V633" s="286"/>
      <c r="W633" s="286"/>
      <c r="X633" s="286"/>
      <c r="Y633" s="286"/>
      <c r="Z633" s="286"/>
      <c r="AA633" s="286"/>
      <c r="AB633" s="286"/>
      <c r="AC633" s="286"/>
      <c r="AD633" s="286"/>
      <c r="AE633" s="286"/>
      <c r="AF633" s="286"/>
      <c r="AG633" s="286"/>
      <c r="AH633" s="286"/>
      <c r="AI633" s="286"/>
      <c r="AJ633" s="286"/>
      <c r="AK633" s="286"/>
      <c r="AL633" s="286"/>
      <c r="AM633" s="286"/>
      <c r="AN633" s="286"/>
      <c r="AO633" s="286"/>
      <c r="AP633" s="286"/>
      <c r="AQ633" s="286"/>
      <c r="AR633" s="286"/>
      <c r="AS633" s="286"/>
      <c r="AT633" s="286"/>
      <c r="AU633" s="286"/>
      <c r="AV633" s="286"/>
      <c r="AW633" s="286"/>
      <c r="AX633" s="286"/>
      <c r="AY633" s="286"/>
      <c r="AZ633" s="286"/>
      <c r="BA633" s="286"/>
      <c r="BB633" s="286"/>
      <c r="BC633" s="286"/>
      <c r="BD633" s="286"/>
      <c r="BE633" s="286"/>
      <c r="BF633" s="286"/>
      <c r="BG633" s="286"/>
      <c r="BH633" s="286"/>
      <c r="BI633" s="286"/>
      <c r="BJ633" s="286"/>
      <c r="BK633" s="286"/>
      <c r="BL633" s="286"/>
      <c r="BM633" s="286"/>
      <c r="BN633" s="286"/>
      <c r="BO633" s="286"/>
      <c r="BP633" s="286"/>
      <c r="BQ633" s="286"/>
      <c r="BR633" s="286"/>
      <c r="BS633" s="286"/>
      <c r="BT633" s="286"/>
      <c r="BU633" s="286"/>
      <c r="BV633" s="286"/>
      <c r="BW633" s="286"/>
      <c r="BX633" s="286"/>
      <c r="BY633" s="286"/>
      <c r="BZ633" s="286"/>
      <c r="CA633" s="286"/>
      <c r="CB633" s="286"/>
      <c r="CC633" s="286"/>
      <c r="CD633" s="286"/>
      <c r="CE633" s="286"/>
      <c r="CF633" s="286"/>
      <c r="CG633" s="286"/>
      <c r="CH633" s="286"/>
      <c r="CI633" s="286"/>
      <c r="CJ633" s="286"/>
      <c r="CK633" s="286"/>
      <c r="CL633" s="286"/>
    </row>
    <row r="634" spans="2:90" collapsed="1" x14ac:dyDescent="0.4">
      <c r="B634" s="141" t="str">
        <f>"# of new "&amp;B649&amp;"s"</f>
        <v># of new subscribers</v>
      </c>
      <c r="D634" t="s">
        <v>268</v>
      </c>
      <c r="E634" s="8" t="str">
        <f t="shared" si="630"/>
        <v>634 SUB-PV</v>
      </c>
      <c r="G634" t="s">
        <v>332</v>
      </c>
      <c r="H634" s="12"/>
      <c r="I634" s="60"/>
      <c r="J634" s="60"/>
      <c r="K634" s="16"/>
      <c r="L634" s="16"/>
      <c r="M634" s="16"/>
      <c r="N634" s="16"/>
      <c r="O634" s="16"/>
      <c r="P634" s="16"/>
      <c r="R634" s="15"/>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row>
    <row r="635" spans="2:90" x14ac:dyDescent="0.4">
      <c r="D635" t="s">
        <v>268</v>
      </c>
      <c r="E635" s="8" t="str">
        <f t="shared" si="630"/>
        <v>635 SUB-PV</v>
      </c>
      <c r="S635" s="72"/>
      <c r="T635" s="72"/>
      <c r="U635" s="72"/>
      <c r="V635" s="72"/>
      <c r="W635" s="72"/>
      <c r="X635" s="72"/>
      <c r="Y635" s="72"/>
      <c r="Z635" s="72"/>
      <c r="AA635" s="72"/>
      <c r="AB635" s="72"/>
      <c r="AC635" s="72"/>
      <c r="AD635" s="72"/>
      <c r="AE635" s="72"/>
      <c r="AF635" s="72"/>
      <c r="AG635" s="72"/>
      <c r="AH635" s="72"/>
      <c r="AI635" s="72"/>
      <c r="AJ635" s="72"/>
      <c r="AK635" s="72"/>
      <c r="AL635" s="72"/>
      <c r="AM635" s="72"/>
      <c r="AN635" s="72"/>
      <c r="AO635" s="72"/>
      <c r="AP635" s="72"/>
      <c r="AQ635" s="72"/>
      <c r="AR635" s="72"/>
      <c r="AS635" s="72"/>
      <c r="AT635" s="72"/>
      <c r="AU635" s="72"/>
      <c r="AV635" s="72"/>
      <c r="AW635" s="72"/>
      <c r="AX635" s="72"/>
      <c r="AY635" s="72"/>
      <c r="AZ635" s="72"/>
      <c r="BA635" s="72"/>
      <c r="BB635" s="72"/>
      <c r="BC635" s="72"/>
      <c r="BD635" s="72"/>
      <c r="BE635" s="72"/>
      <c r="BF635" s="72"/>
      <c r="BG635" s="72"/>
      <c r="BH635" s="72"/>
      <c r="BI635" s="72"/>
      <c r="BJ635" s="72"/>
      <c r="BK635" s="72"/>
      <c r="BL635" s="72"/>
      <c r="BM635" s="72"/>
      <c r="BN635" s="72"/>
      <c r="BO635" s="72"/>
      <c r="BP635" s="72"/>
      <c r="BQ635" s="72"/>
      <c r="BR635" s="72"/>
      <c r="BS635" s="72"/>
      <c r="BT635" s="72"/>
      <c r="BU635" s="72"/>
      <c r="BV635" s="72"/>
      <c r="BW635" s="72"/>
      <c r="BX635" s="72"/>
      <c r="BY635" s="72"/>
      <c r="BZ635" s="72"/>
      <c r="CA635" s="72"/>
      <c r="CB635" s="72"/>
      <c r="CC635" s="72"/>
      <c r="CD635" s="72"/>
      <c r="CE635" s="72"/>
      <c r="CF635" s="72"/>
      <c r="CG635" s="72"/>
      <c r="CH635" s="72"/>
      <c r="CI635" s="72"/>
      <c r="CJ635" s="72"/>
      <c r="CK635" s="72"/>
      <c r="CL635" s="72"/>
    </row>
    <row r="636" spans="2:90" x14ac:dyDescent="0.4">
      <c r="B636" s="95" t="str">
        <f>B641&amp;":"</f>
        <v># of subscribers:</v>
      </c>
      <c r="C636" s="6"/>
      <c r="D636" t="s">
        <v>268</v>
      </c>
      <c r="E636" s="8" t="str">
        <f t="shared" si="630"/>
        <v>636 SUB-PV</v>
      </c>
      <c r="G636" s="6"/>
      <c r="H636" s="12"/>
      <c r="I636" s="60"/>
      <c r="J636" s="60"/>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72"/>
      <c r="BY636" s="72"/>
      <c r="BZ636" s="72"/>
      <c r="CA636" s="72"/>
      <c r="CB636" s="72"/>
      <c r="CC636" s="72"/>
      <c r="CD636" s="72"/>
      <c r="CE636" s="72"/>
      <c r="CF636" s="72"/>
      <c r="CG636" s="72"/>
      <c r="CH636" s="72"/>
      <c r="CI636" s="72"/>
      <c r="CJ636" s="72"/>
      <c r="CK636" s="72"/>
      <c r="CL636" s="72"/>
    </row>
    <row r="637" spans="2:90" x14ac:dyDescent="0.4">
      <c r="B637" s="154" t="s">
        <v>71</v>
      </c>
      <c r="C637" s="6"/>
      <c r="D637" t="s">
        <v>268</v>
      </c>
      <c r="E637" s="8" t="str">
        <f t="shared" si="630"/>
        <v>637 SUB-PV</v>
      </c>
      <c r="G637" s="6"/>
      <c r="K637" s="15">
        <f>SUMIF($4:$4,K$2-1,637:637)</f>
        <v>0</v>
      </c>
      <c r="L637" s="15">
        <f ca="1">K641</f>
        <v>43665.791672049476</v>
      </c>
      <c r="M637" s="15">
        <f ca="1">L641</f>
        <v>67261.042687816574</v>
      </c>
      <c r="N637" s="15">
        <f ca="1">M641</f>
        <v>80010.97459511843</v>
      </c>
      <c r="O637" s="15">
        <f ca="1">N641</f>
        <v>86900.528918240714</v>
      </c>
      <c r="P637" s="15">
        <f ca="1">O641</f>
        <v>90623.369096239563</v>
      </c>
      <c r="R637" s="15"/>
      <c r="S637" s="76">
        <f t="shared" ref="S637:AY637" si="631">R641</f>
        <v>0</v>
      </c>
      <c r="T637" s="76">
        <f t="shared" ca="1" si="631"/>
        <v>4750</v>
      </c>
      <c r="U637" s="76">
        <f t="shared" ca="1" si="631"/>
        <v>9262.5</v>
      </c>
      <c r="V637" s="76">
        <f t="shared" ca="1" si="631"/>
        <v>13549.375</v>
      </c>
      <c r="W637" s="76">
        <f t="shared" ca="1" si="631"/>
        <v>17621.90625</v>
      </c>
      <c r="X637" s="76">
        <f t="shared" ca="1" si="631"/>
        <v>21490.810937499999</v>
      </c>
      <c r="Y637" s="76">
        <f t="shared" ca="1" si="631"/>
        <v>25166.270390624999</v>
      </c>
      <c r="Z637" s="76">
        <f t="shared" ca="1" si="631"/>
        <v>28657.956871093749</v>
      </c>
      <c r="AA637" s="76">
        <f t="shared" ca="1" si="631"/>
        <v>31975.059027539057</v>
      </c>
      <c r="AB637" s="76">
        <f t="shared" ca="1" si="631"/>
        <v>35126.306076162102</v>
      </c>
      <c r="AC637" s="76">
        <f t="shared" ca="1" si="631"/>
        <v>38119.990772353995</v>
      </c>
      <c r="AD637" s="76">
        <f t="shared" ca="1" si="631"/>
        <v>40963.991233736291</v>
      </c>
      <c r="AE637" s="76">
        <f t="shared" ca="1" si="631"/>
        <v>43665.791672049476</v>
      </c>
      <c r="AF637" s="76">
        <f t="shared" ca="1" si="631"/>
        <v>46232.502088447</v>
      </c>
      <c r="AG637" s="76">
        <f t="shared" ca="1" si="631"/>
        <v>48670.876984024653</v>
      </c>
      <c r="AH637" s="76">
        <f t="shared" ca="1" si="631"/>
        <v>50987.333134823421</v>
      </c>
      <c r="AI637" s="76">
        <f t="shared" ca="1" si="631"/>
        <v>53187.96647808225</v>
      </c>
      <c r="AJ637" s="76">
        <f t="shared" ca="1" si="631"/>
        <v>55278.568154178138</v>
      </c>
      <c r="AK637" s="76">
        <f t="shared" ca="1" si="631"/>
        <v>57264.639746469227</v>
      </c>
      <c r="AL637" s="76">
        <f t="shared" ca="1" si="631"/>
        <v>59151.407759145768</v>
      </c>
      <c r="AM637" s="76">
        <f t="shared" ca="1" si="631"/>
        <v>60943.837371188478</v>
      </c>
      <c r="AN637" s="76">
        <f t="shared" ca="1" si="631"/>
        <v>62646.645502629057</v>
      </c>
      <c r="AO637" s="76">
        <f t="shared" ca="1" si="631"/>
        <v>64264.313227497594</v>
      </c>
      <c r="AP637" s="76">
        <f t="shared" ca="1" si="631"/>
        <v>65801.097566122713</v>
      </c>
      <c r="AQ637" s="76">
        <f t="shared" ca="1" si="631"/>
        <v>67261.042687816574</v>
      </c>
      <c r="AR637" s="76">
        <f t="shared" ca="1" si="631"/>
        <v>68647.990553425741</v>
      </c>
      <c r="AS637" s="76">
        <f t="shared" ca="1" si="631"/>
        <v>69965.59102575446</v>
      </c>
      <c r="AT637" s="76">
        <f t="shared" ca="1" si="631"/>
        <v>71217.31147446674</v>
      </c>
      <c r="AU637" s="76">
        <f t="shared" ca="1" si="631"/>
        <v>72406.445900743405</v>
      </c>
      <c r="AV637" s="76">
        <f t="shared" ca="1" si="631"/>
        <v>73536.123605706234</v>
      </c>
      <c r="AW637" s="76">
        <f t="shared" ca="1" si="631"/>
        <v>74609.317425420915</v>
      </c>
      <c r="AX637" s="76">
        <f t="shared" ca="1" si="631"/>
        <v>75628.851554149864</v>
      </c>
      <c r="AY637" s="76">
        <f t="shared" ca="1" si="631"/>
        <v>76597.40897644237</v>
      </c>
      <c r="AZ637" s="76">
        <f t="shared" ref="AZ637:CE637" ca="1" si="632">AY641</f>
        <v>77517.538527620258</v>
      </c>
      <c r="BA637" s="76">
        <f t="shared" ca="1" si="632"/>
        <v>78391.661601239248</v>
      </c>
      <c r="BB637" s="76">
        <f t="shared" ca="1" si="632"/>
        <v>79222.078521177289</v>
      </c>
      <c r="BC637" s="76">
        <f t="shared" ca="1" si="632"/>
        <v>80010.97459511843</v>
      </c>
      <c r="BD637" s="76">
        <f t="shared" ca="1" si="632"/>
        <v>80760.425865362515</v>
      </c>
      <c r="BE637" s="76">
        <f t="shared" ca="1" si="632"/>
        <v>81472.404572094383</v>
      </c>
      <c r="BF637" s="76">
        <f t="shared" ca="1" si="632"/>
        <v>82148.784343489664</v>
      </c>
      <c r="BG637" s="76">
        <f t="shared" ca="1" si="632"/>
        <v>82791.34512631518</v>
      </c>
      <c r="BH637" s="76">
        <f t="shared" ca="1" si="632"/>
        <v>83401.777869999423</v>
      </c>
      <c r="BI637" s="76">
        <f t="shared" ca="1" si="632"/>
        <v>83981.688976499456</v>
      </c>
      <c r="BJ637" s="76">
        <f t="shared" ca="1" si="632"/>
        <v>84532.604527674484</v>
      </c>
      <c r="BK637" s="76">
        <f t="shared" ca="1" si="632"/>
        <v>85055.974301290757</v>
      </c>
      <c r="BL637" s="76">
        <f t="shared" ca="1" si="632"/>
        <v>85553.175586226222</v>
      </c>
      <c r="BM637" s="76">
        <f t="shared" ca="1" si="632"/>
        <v>86025.516806914908</v>
      </c>
      <c r="BN637" s="76">
        <f t="shared" ca="1" si="632"/>
        <v>86474.240966569167</v>
      </c>
      <c r="BO637" s="76">
        <f t="shared" ca="1" si="632"/>
        <v>86900.528918240714</v>
      </c>
      <c r="BP637" s="76">
        <f t="shared" ca="1" si="632"/>
        <v>87305.502472328677</v>
      </c>
      <c r="BQ637" s="76">
        <f t="shared" ca="1" si="632"/>
        <v>87690.227348712244</v>
      </c>
      <c r="BR637" s="76">
        <f t="shared" ca="1" si="632"/>
        <v>88055.715981276633</v>
      </c>
      <c r="BS637" s="76">
        <f t="shared" ca="1" si="632"/>
        <v>88402.930182212804</v>
      </c>
      <c r="BT637" s="76">
        <f t="shared" ca="1" si="632"/>
        <v>88732.783673102167</v>
      </c>
      <c r="BU637" s="76">
        <f t="shared" ca="1" si="632"/>
        <v>89046.144489447062</v>
      </c>
      <c r="BV637" s="76">
        <f t="shared" ca="1" si="632"/>
        <v>89343.837264974703</v>
      </c>
      <c r="BW637" s="76">
        <f t="shared" ca="1" si="632"/>
        <v>89626.645401725968</v>
      </c>
      <c r="BX637" s="76">
        <f t="shared" ca="1" si="632"/>
        <v>89895.313131639676</v>
      </c>
      <c r="BY637" s="76">
        <f t="shared" ca="1" si="632"/>
        <v>90150.547475057698</v>
      </c>
      <c r="BZ637" s="76">
        <f t="shared" ca="1" si="632"/>
        <v>90393.020101304806</v>
      </c>
      <c r="CA637" s="76">
        <f t="shared" ca="1" si="632"/>
        <v>90623.369096239563</v>
      </c>
      <c r="CB637" s="76">
        <f t="shared" ca="1" si="632"/>
        <v>90842.200641427582</v>
      </c>
      <c r="CC637" s="76">
        <f t="shared" ca="1" si="632"/>
        <v>91050.090609356208</v>
      </c>
      <c r="CD637" s="76">
        <f t="shared" ca="1" si="632"/>
        <v>91247.586078888402</v>
      </c>
      <c r="CE637" s="76">
        <f t="shared" ca="1" si="632"/>
        <v>91435.206774943988</v>
      </c>
      <c r="CF637" s="76">
        <f t="shared" ref="CF637:CL637" ca="1" si="633">CE641</f>
        <v>91613.446436196784</v>
      </c>
      <c r="CG637" s="76">
        <f t="shared" ca="1" si="633"/>
        <v>91782.77411438695</v>
      </c>
      <c r="CH637" s="76">
        <f t="shared" ca="1" si="633"/>
        <v>91943.6354086676</v>
      </c>
      <c r="CI637" s="76">
        <f t="shared" ca="1" si="633"/>
        <v>92096.453638234219</v>
      </c>
      <c r="CJ637" s="76">
        <f t="shared" ca="1" si="633"/>
        <v>92241.630956322508</v>
      </c>
      <c r="CK637" s="76">
        <f t="shared" ca="1" si="633"/>
        <v>92379.549408506384</v>
      </c>
      <c r="CL637" s="76">
        <f t="shared" ca="1" si="633"/>
        <v>92510.571938081062</v>
      </c>
    </row>
    <row r="638" spans="2:90" x14ac:dyDescent="0.4">
      <c r="B638" s="154" t="s">
        <v>72</v>
      </c>
      <c r="C638" s="6"/>
      <c r="D638" t="s">
        <v>268</v>
      </c>
      <c r="E638" s="8" t="str">
        <f t="shared" si="630"/>
        <v>638 SUB-PV</v>
      </c>
      <c r="G638" s="6"/>
      <c r="K638" s="34">
        <f t="shared" ref="K638:P638" ca="1" si="634">SUMIF($3:$3,K$2,638:638)</f>
        <v>60000</v>
      </c>
      <c r="L638" s="34">
        <f t="shared" ca="1" si="634"/>
        <v>60000</v>
      </c>
      <c r="M638" s="34">
        <f t="shared" ca="1" si="634"/>
        <v>60000</v>
      </c>
      <c r="N638" s="34">
        <f t="shared" ca="1" si="634"/>
        <v>60000</v>
      </c>
      <c r="O638" s="34">
        <f t="shared" ca="1" si="634"/>
        <v>60000</v>
      </c>
      <c r="P638" s="34">
        <f t="shared" ca="1" si="634"/>
        <v>60000</v>
      </c>
      <c r="R638" s="15"/>
      <c r="S638" s="76" cm="1">
        <f t="array" aca="1" ref="S638" ca="1">INDIRECT(S628)</f>
        <v>5000</v>
      </c>
      <c r="T638" s="76" cm="1">
        <f t="array" aca="1" ref="T638" ca="1">INDIRECT(T628)</f>
        <v>5000</v>
      </c>
      <c r="U638" s="76" cm="1">
        <f t="array" aca="1" ref="U638" ca="1">INDIRECT(U628)</f>
        <v>5000</v>
      </c>
      <c r="V638" s="76" cm="1">
        <f t="array" aca="1" ref="V638" ca="1">INDIRECT(V628)</f>
        <v>5000</v>
      </c>
      <c r="W638" s="76" cm="1">
        <f t="array" aca="1" ref="W638" ca="1">INDIRECT(W628)</f>
        <v>5000</v>
      </c>
      <c r="X638" s="76" cm="1">
        <f t="array" aca="1" ref="X638" ca="1">INDIRECT(X628)</f>
        <v>5000</v>
      </c>
      <c r="Y638" s="76" cm="1">
        <f t="array" aca="1" ref="Y638" ca="1">INDIRECT(Y628)</f>
        <v>5000</v>
      </c>
      <c r="Z638" s="76" cm="1">
        <f t="array" aca="1" ref="Z638" ca="1">INDIRECT(Z628)</f>
        <v>5000</v>
      </c>
      <c r="AA638" s="76" cm="1">
        <f t="array" aca="1" ref="AA638" ca="1">INDIRECT(AA628)</f>
        <v>5000</v>
      </c>
      <c r="AB638" s="76" cm="1">
        <f t="array" aca="1" ref="AB638" ca="1">INDIRECT(AB628)</f>
        <v>5000</v>
      </c>
      <c r="AC638" s="76" cm="1">
        <f t="array" aca="1" ref="AC638" ca="1">INDIRECT(AC628)</f>
        <v>5000</v>
      </c>
      <c r="AD638" s="76" cm="1">
        <f t="array" aca="1" ref="AD638" ca="1">INDIRECT(AD628)</f>
        <v>5000</v>
      </c>
      <c r="AE638" s="76" cm="1">
        <f t="array" aca="1" ref="AE638" ca="1">INDIRECT(AE628)</f>
        <v>5000</v>
      </c>
      <c r="AF638" s="76" cm="1">
        <f t="array" aca="1" ref="AF638" ca="1">INDIRECT(AF628)</f>
        <v>5000</v>
      </c>
      <c r="AG638" s="76" cm="1">
        <f t="array" aca="1" ref="AG638" ca="1">INDIRECT(AG628)</f>
        <v>5000</v>
      </c>
      <c r="AH638" s="76" cm="1">
        <f t="array" aca="1" ref="AH638" ca="1">INDIRECT(AH628)</f>
        <v>5000</v>
      </c>
      <c r="AI638" s="76" cm="1">
        <f t="array" aca="1" ref="AI638" ca="1">INDIRECT(AI628)</f>
        <v>5000</v>
      </c>
      <c r="AJ638" s="76" cm="1">
        <f t="array" aca="1" ref="AJ638" ca="1">INDIRECT(AJ628)</f>
        <v>5000</v>
      </c>
      <c r="AK638" s="76" cm="1">
        <f t="array" aca="1" ref="AK638" ca="1">INDIRECT(AK628)</f>
        <v>5000</v>
      </c>
      <c r="AL638" s="76" cm="1">
        <f t="array" aca="1" ref="AL638" ca="1">INDIRECT(AL628)</f>
        <v>5000</v>
      </c>
      <c r="AM638" s="76" cm="1">
        <f t="array" aca="1" ref="AM638" ca="1">INDIRECT(AM628)</f>
        <v>5000</v>
      </c>
      <c r="AN638" s="76" cm="1">
        <f t="array" aca="1" ref="AN638" ca="1">INDIRECT(AN628)</f>
        <v>5000</v>
      </c>
      <c r="AO638" s="76" cm="1">
        <f t="array" aca="1" ref="AO638" ca="1">INDIRECT(AO628)</f>
        <v>5000</v>
      </c>
      <c r="AP638" s="76" cm="1">
        <f t="array" aca="1" ref="AP638" ca="1">INDIRECT(AP628)</f>
        <v>5000</v>
      </c>
      <c r="AQ638" s="76" cm="1">
        <f t="array" aca="1" ref="AQ638" ca="1">INDIRECT(AQ628)</f>
        <v>5000</v>
      </c>
      <c r="AR638" s="76" cm="1">
        <f t="array" aca="1" ref="AR638" ca="1">INDIRECT(AR628)</f>
        <v>5000</v>
      </c>
      <c r="AS638" s="76" cm="1">
        <f t="array" aca="1" ref="AS638" ca="1">INDIRECT(AS628)</f>
        <v>5000</v>
      </c>
      <c r="AT638" s="76" cm="1">
        <f t="array" aca="1" ref="AT638" ca="1">INDIRECT(AT628)</f>
        <v>5000</v>
      </c>
      <c r="AU638" s="76" cm="1">
        <f t="array" aca="1" ref="AU638" ca="1">INDIRECT(AU628)</f>
        <v>5000</v>
      </c>
      <c r="AV638" s="76" cm="1">
        <f t="array" aca="1" ref="AV638" ca="1">INDIRECT(AV628)</f>
        <v>5000</v>
      </c>
      <c r="AW638" s="76" cm="1">
        <f t="array" aca="1" ref="AW638" ca="1">INDIRECT(AW628)</f>
        <v>5000</v>
      </c>
      <c r="AX638" s="76" cm="1">
        <f t="array" aca="1" ref="AX638" ca="1">INDIRECT(AX628)</f>
        <v>5000</v>
      </c>
      <c r="AY638" s="76" cm="1">
        <f t="array" aca="1" ref="AY638" ca="1">INDIRECT(AY628)</f>
        <v>5000</v>
      </c>
      <c r="AZ638" s="76" cm="1">
        <f t="array" aca="1" ref="AZ638" ca="1">INDIRECT(AZ628)</f>
        <v>5000</v>
      </c>
      <c r="BA638" s="76" cm="1">
        <f t="array" aca="1" ref="BA638" ca="1">INDIRECT(BA628)</f>
        <v>5000</v>
      </c>
      <c r="BB638" s="76" cm="1">
        <f t="array" aca="1" ref="BB638" ca="1">INDIRECT(BB628)</f>
        <v>5000</v>
      </c>
      <c r="BC638" s="76" cm="1">
        <f t="array" aca="1" ref="BC638" ca="1">INDIRECT(BC628)</f>
        <v>5000</v>
      </c>
      <c r="BD638" s="76" cm="1">
        <f t="array" aca="1" ref="BD638" ca="1">INDIRECT(BD628)</f>
        <v>5000</v>
      </c>
      <c r="BE638" s="76" cm="1">
        <f t="array" aca="1" ref="BE638" ca="1">INDIRECT(BE628)</f>
        <v>5000</v>
      </c>
      <c r="BF638" s="76" cm="1">
        <f t="array" aca="1" ref="BF638" ca="1">INDIRECT(BF628)</f>
        <v>5000</v>
      </c>
      <c r="BG638" s="76" cm="1">
        <f t="array" aca="1" ref="BG638" ca="1">INDIRECT(BG628)</f>
        <v>5000</v>
      </c>
      <c r="BH638" s="76" cm="1">
        <f t="array" aca="1" ref="BH638" ca="1">INDIRECT(BH628)</f>
        <v>5000</v>
      </c>
      <c r="BI638" s="76" cm="1">
        <f t="array" aca="1" ref="BI638" ca="1">INDIRECT(BI628)</f>
        <v>5000</v>
      </c>
      <c r="BJ638" s="76" cm="1">
        <f t="array" aca="1" ref="BJ638" ca="1">INDIRECT(BJ628)</f>
        <v>5000</v>
      </c>
      <c r="BK638" s="76" cm="1">
        <f t="array" aca="1" ref="BK638" ca="1">INDIRECT(BK628)</f>
        <v>5000</v>
      </c>
      <c r="BL638" s="76" cm="1">
        <f t="array" aca="1" ref="BL638" ca="1">INDIRECT(BL628)</f>
        <v>5000</v>
      </c>
      <c r="BM638" s="76" cm="1">
        <f t="array" aca="1" ref="BM638" ca="1">INDIRECT(BM628)</f>
        <v>5000</v>
      </c>
      <c r="BN638" s="76" cm="1">
        <f t="array" aca="1" ref="BN638" ca="1">INDIRECT(BN628)</f>
        <v>5000</v>
      </c>
      <c r="BO638" s="76" cm="1">
        <f t="array" aca="1" ref="BO638" ca="1">INDIRECT(BO628)</f>
        <v>5000</v>
      </c>
      <c r="BP638" s="76" cm="1">
        <f t="array" aca="1" ref="BP638" ca="1">INDIRECT(BP628)</f>
        <v>5000</v>
      </c>
      <c r="BQ638" s="76" cm="1">
        <f t="array" aca="1" ref="BQ638" ca="1">INDIRECT(BQ628)</f>
        <v>5000</v>
      </c>
      <c r="BR638" s="76" cm="1">
        <f t="array" aca="1" ref="BR638" ca="1">INDIRECT(BR628)</f>
        <v>5000</v>
      </c>
      <c r="BS638" s="76" cm="1">
        <f t="array" aca="1" ref="BS638" ca="1">INDIRECT(BS628)</f>
        <v>5000</v>
      </c>
      <c r="BT638" s="76" cm="1">
        <f t="array" aca="1" ref="BT638" ca="1">INDIRECT(BT628)</f>
        <v>5000</v>
      </c>
      <c r="BU638" s="76" cm="1">
        <f t="array" aca="1" ref="BU638" ca="1">INDIRECT(BU628)</f>
        <v>5000</v>
      </c>
      <c r="BV638" s="76" cm="1">
        <f t="array" aca="1" ref="BV638" ca="1">INDIRECT(BV628)</f>
        <v>5000</v>
      </c>
      <c r="BW638" s="76" cm="1">
        <f t="array" aca="1" ref="BW638" ca="1">INDIRECT(BW628)</f>
        <v>5000</v>
      </c>
      <c r="BX638" s="76" cm="1">
        <f t="array" aca="1" ref="BX638" ca="1">INDIRECT(BX628)</f>
        <v>5000</v>
      </c>
      <c r="BY638" s="76" cm="1">
        <f t="array" aca="1" ref="BY638" ca="1">INDIRECT(BY628)</f>
        <v>5000</v>
      </c>
      <c r="BZ638" s="76" cm="1">
        <f t="array" aca="1" ref="BZ638" ca="1">INDIRECT(BZ628)</f>
        <v>5000</v>
      </c>
      <c r="CA638" s="76" cm="1">
        <f t="array" aca="1" ref="CA638" ca="1">INDIRECT(CA628)</f>
        <v>5000</v>
      </c>
      <c r="CB638" s="76" cm="1">
        <f t="array" aca="1" ref="CB638" ca="1">INDIRECT(CB628)</f>
        <v>5000</v>
      </c>
      <c r="CC638" s="76" cm="1">
        <f t="array" aca="1" ref="CC638" ca="1">INDIRECT(CC628)</f>
        <v>5000</v>
      </c>
      <c r="CD638" s="76" cm="1">
        <f t="array" aca="1" ref="CD638" ca="1">INDIRECT(CD628)</f>
        <v>5000</v>
      </c>
      <c r="CE638" s="76" cm="1">
        <f t="array" aca="1" ref="CE638" ca="1">INDIRECT(CE628)</f>
        <v>5000</v>
      </c>
      <c r="CF638" s="76" cm="1">
        <f t="array" aca="1" ref="CF638" ca="1">INDIRECT(CF628)</f>
        <v>5000</v>
      </c>
      <c r="CG638" s="76" cm="1">
        <f t="array" aca="1" ref="CG638" ca="1">INDIRECT(CG628)</f>
        <v>5000</v>
      </c>
      <c r="CH638" s="76" cm="1">
        <f t="array" aca="1" ref="CH638" ca="1">INDIRECT(CH628)</f>
        <v>5000</v>
      </c>
      <c r="CI638" s="76" cm="1">
        <f t="array" aca="1" ref="CI638" ca="1">INDIRECT(CI628)</f>
        <v>5000</v>
      </c>
      <c r="CJ638" s="76" cm="1">
        <f t="array" aca="1" ref="CJ638" ca="1">INDIRECT(CJ628)</f>
        <v>5000</v>
      </c>
      <c r="CK638" s="76" cm="1">
        <f t="array" aca="1" ref="CK638" ca="1">INDIRECT(CK628)</f>
        <v>5000</v>
      </c>
      <c r="CL638" s="76" cm="1">
        <f t="array" aca="1" ref="CL638" ca="1">INDIRECT(CL628)</f>
        <v>5000</v>
      </c>
    </row>
    <row r="639" spans="2:90" x14ac:dyDescent="0.4">
      <c r="B639" s="141" t="s">
        <v>73</v>
      </c>
      <c r="D639" t="s">
        <v>268</v>
      </c>
      <c r="E639" s="8" t="str">
        <f t="shared" si="630"/>
        <v>639 SUB-PV</v>
      </c>
      <c r="G639" t="str">
        <f>E639</f>
        <v>639 SUB-PV</v>
      </c>
      <c r="H639" s="12"/>
      <c r="I639" s="60"/>
      <c r="J639" s="60"/>
      <c r="K639" s="16">
        <v>0.05</v>
      </c>
      <c r="L639" s="16">
        <v>0.05</v>
      </c>
      <c r="M639" s="16">
        <v>0.05</v>
      </c>
      <c r="N639" s="16">
        <v>0.05</v>
      </c>
      <c r="O639" s="16">
        <v>0.05</v>
      </c>
      <c r="P639" s="16">
        <v>0.05</v>
      </c>
      <c r="R639" s="20"/>
      <c r="S639" s="146" cm="1">
        <f t="array" ref="S639">INDEX($K:$P,ROW(),MATCH(S$3,$K$2:$P$2,0))</f>
        <v>0.05</v>
      </c>
      <c r="T639" s="146" cm="1">
        <f t="array" ref="T639">INDEX($K:$P,ROW(),MATCH(T$3,$K$2:$P$2,0))</f>
        <v>0.05</v>
      </c>
      <c r="U639" s="146" cm="1">
        <f t="array" ref="U639">INDEX($K:$P,ROW(),MATCH(U$3,$K$2:$P$2,0))</f>
        <v>0.05</v>
      </c>
      <c r="V639" s="146" cm="1">
        <f t="array" ref="V639">INDEX($K:$P,ROW(),MATCH(V$3,$K$2:$P$2,0))</f>
        <v>0.05</v>
      </c>
      <c r="W639" s="146" cm="1">
        <f t="array" ref="W639">INDEX($K:$P,ROW(),MATCH(W$3,$K$2:$P$2,0))</f>
        <v>0.05</v>
      </c>
      <c r="X639" s="146" cm="1">
        <f t="array" ref="X639">INDEX($K:$P,ROW(),MATCH(X$3,$K$2:$P$2,0))</f>
        <v>0.05</v>
      </c>
      <c r="Y639" s="146" cm="1">
        <f t="array" ref="Y639">INDEX($K:$P,ROW(),MATCH(Y$3,$K$2:$P$2,0))</f>
        <v>0.05</v>
      </c>
      <c r="Z639" s="146" cm="1">
        <f t="array" ref="Z639">INDEX($K:$P,ROW(),MATCH(Z$3,$K$2:$P$2,0))</f>
        <v>0.05</v>
      </c>
      <c r="AA639" s="146" cm="1">
        <f t="array" ref="AA639">INDEX($K:$P,ROW(),MATCH(AA$3,$K$2:$P$2,0))</f>
        <v>0.05</v>
      </c>
      <c r="AB639" s="146" cm="1">
        <f t="array" ref="AB639">INDEX($K:$P,ROW(),MATCH(AB$3,$K$2:$P$2,0))</f>
        <v>0.05</v>
      </c>
      <c r="AC639" s="146" cm="1">
        <f t="array" ref="AC639">INDEX($K:$P,ROW(),MATCH(AC$3,$K$2:$P$2,0))</f>
        <v>0.05</v>
      </c>
      <c r="AD639" s="146" cm="1">
        <f t="array" ref="AD639">INDEX($K:$P,ROW(),MATCH(AD$3,$K$2:$P$2,0))</f>
        <v>0.05</v>
      </c>
      <c r="AE639" s="146" cm="1">
        <f t="array" ref="AE639">INDEX($K:$P,ROW(),MATCH(AE$3,$K$2:$P$2,0))</f>
        <v>0.05</v>
      </c>
      <c r="AF639" s="146" cm="1">
        <f t="array" ref="AF639">INDEX($K:$P,ROW(),MATCH(AF$3,$K$2:$P$2,0))</f>
        <v>0.05</v>
      </c>
      <c r="AG639" s="146" cm="1">
        <f t="array" ref="AG639">INDEX($K:$P,ROW(),MATCH(AG$3,$K$2:$P$2,0))</f>
        <v>0.05</v>
      </c>
      <c r="AH639" s="146" cm="1">
        <f t="array" ref="AH639">INDEX($K:$P,ROW(),MATCH(AH$3,$K$2:$P$2,0))</f>
        <v>0.05</v>
      </c>
      <c r="AI639" s="146" cm="1">
        <f t="array" ref="AI639">INDEX($K:$P,ROW(),MATCH(AI$3,$K$2:$P$2,0))</f>
        <v>0.05</v>
      </c>
      <c r="AJ639" s="146" cm="1">
        <f t="array" ref="AJ639">INDEX($K:$P,ROW(),MATCH(AJ$3,$K$2:$P$2,0))</f>
        <v>0.05</v>
      </c>
      <c r="AK639" s="146" cm="1">
        <f t="array" ref="AK639">INDEX($K:$P,ROW(),MATCH(AK$3,$K$2:$P$2,0))</f>
        <v>0.05</v>
      </c>
      <c r="AL639" s="146" cm="1">
        <f t="array" ref="AL639">INDEX($K:$P,ROW(),MATCH(AL$3,$K$2:$P$2,0))</f>
        <v>0.05</v>
      </c>
      <c r="AM639" s="146" cm="1">
        <f t="array" ref="AM639">INDEX($K:$P,ROW(),MATCH(AM$3,$K$2:$P$2,0))</f>
        <v>0.05</v>
      </c>
      <c r="AN639" s="146" cm="1">
        <f t="array" ref="AN639">INDEX($K:$P,ROW(),MATCH(AN$3,$K$2:$P$2,0))</f>
        <v>0.05</v>
      </c>
      <c r="AO639" s="146" cm="1">
        <f t="array" ref="AO639">INDEX($K:$P,ROW(),MATCH(AO$3,$K$2:$P$2,0))</f>
        <v>0.05</v>
      </c>
      <c r="AP639" s="146" cm="1">
        <f t="array" ref="AP639">INDEX($K:$P,ROW(),MATCH(AP$3,$K$2:$P$2,0))</f>
        <v>0.05</v>
      </c>
      <c r="AQ639" s="146" cm="1">
        <f t="array" ref="AQ639">INDEX($K:$P,ROW(),MATCH(AQ$3,$K$2:$P$2,0))</f>
        <v>0.05</v>
      </c>
      <c r="AR639" s="146" cm="1">
        <f t="array" ref="AR639">INDEX($K:$P,ROW(),MATCH(AR$3,$K$2:$P$2,0))</f>
        <v>0.05</v>
      </c>
      <c r="AS639" s="146" cm="1">
        <f t="array" ref="AS639">INDEX($K:$P,ROW(),MATCH(AS$3,$K$2:$P$2,0))</f>
        <v>0.05</v>
      </c>
      <c r="AT639" s="146" cm="1">
        <f t="array" ref="AT639">INDEX($K:$P,ROW(),MATCH(AT$3,$K$2:$P$2,0))</f>
        <v>0.05</v>
      </c>
      <c r="AU639" s="146" cm="1">
        <f t="array" ref="AU639">INDEX($K:$P,ROW(),MATCH(AU$3,$K$2:$P$2,0))</f>
        <v>0.05</v>
      </c>
      <c r="AV639" s="146" cm="1">
        <f t="array" ref="AV639">INDEX($K:$P,ROW(),MATCH(AV$3,$K$2:$P$2,0))</f>
        <v>0.05</v>
      </c>
      <c r="AW639" s="146" cm="1">
        <f t="array" ref="AW639">INDEX($K:$P,ROW(),MATCH(AW$3,$K$2:$P$2,0))</f>
        <v>0.05</v>
      </c>
      <c r="AX639" s="146" cm="1">
        <f t="array" ref="AX639">INDEX($K:$P,ROW(),MATCH(AX$3,$K$2:$P$2,0))</f>
        <v>0.05</v>
      </c>
      <c r="AY639" s="146" cm="1">
        <f t="array" ref="AY639">INDEX($K:$P,ROW(),MATCH(AY$3,$K$2:$P$2,0))</f>
        <v>0.05</v>
      </c>
      <c r="AZ639" s="146" cm="1">
        <f t="array" ref="AZ639">INDEX($K:$P,ROW(),MATCH(AZ$3,$K$2:$P$2,0))</f>
        <v>0.05</v>
      </c>
      <c r="BA639" s="146" cm="1">
        <f t="array" ref="BA639">INDEX($K:$P,ROW(),MATCH(BA$3,$K$2:$P$2,0))</f>
        <v>0.05</v>
      </c>
      <c r="BB639" s="146" cm="1">
        <f t="array" ref="BB639">INDEX($K:$P,ROW(),MATCH(BB$3,$K$2:$P$2,0))</f>
        <v>0.05</v>
      </c>
      <c r="BC639" s="146" cm="1">
        <f t="array" ref="BC639">INDEX($K:$P,ROW(),MATCH(BC$3,$K$2:$P$2,0))</f>
        <v>0.05</v>
      </c>
      <c r="BD639" s="146" cm="1">
        <f t="array" ref="BD639">INDEX($K:$P,ROW(),MATCH(BD$3,$K$2:$P$2,0))</f>
        <v>0.05</v>
      </c>
      <c r="BE639" s="146" cm="1">
        <f t="array" ref="BE639">INDEX($K:$P,ROW(),MATCH(BE$3,$K$2:$P$2,0))</f>
        <v>0.05</v>
      </c>
      <c r="BF639" s="146" cm="1">
        <f t="array" ref="BF639">INDEX($K:$P,ROW(),MATCH(BF$3,$K$2:$P$2,0))</f>
        <v>0.05</v>
      </c>
      <c r="BG639" s="146" cm="1">
        <f t="array" ref="BG639">INDEX($K:$P,ROW(),MATCH(BG$3,$K$2:$P$2,0))</f>
        <v>0.05</v>
      </c>
      <c r="BH639" s="146" cm="1">
        <f t="array" ref="BH639">INDEX($K:$P,ROW(),MATCH(BH$3,$K$2:$P$2,0))</f>
        <v>0.05</v>
      </c>
      <c r="BI639" s="146" cm="1">
        <f t="array" ref="BI639">INDEX($K:$P,ROW(),MATCH(BI$3,$K$2:$P$2,0))</f>
        <v>0.05</v>
      </c>
      <c r="BJ639" s="146" cm="1">
        <f t="array" ref="BJ639">INDEX($K:$P,ROW(),MATCH(BJ$3,$K$2:$P$2,0))</f>
        <v>0.05</v>
      </c>
      <c r="BK639" s="146" cm="1">
        <f t="array" ref="BK639">INDEX($K:$P,ROW(),MATCH(BK$3,$K$2:$P$2,0))</f>
        <v>0.05</v>
      </c>
      <c r="BL639" s="146" cm="1">
        <f t="array" ref="BL639">INDEX($K:$P,ROW(),MATCH(BL$3,$K$2:$P$2,0))</f>
        <v>0.05</v>
      </c>
      <c r="BM639" s="146" cm="1">
        <f t="array" ref="BM639">INDEX($K:$P,ROW(),MATCH(BM$3,$K$2:$P$2,0))</f>
        <v>0.05</v>
      </c>
      <c r="BN639" s="146" cm="1">
        <f t="array" ref="BN639">INDEX($K:$P,ROW(),MATCH(BN$3,$K$2:$P$2,0))</f>
        <v>0.05</v>
      </c>
      <c r="BO639" s="146" cm="1">
        <f t="array" ref="BO639">INDEX($K:$P,ROW(),MATCH(BO$3,$K$2:$P$2,0))</f>
        <v>0.05</v>
      </c>
      <c r="BP639" s="146" cm="1">
        <f t="array" ref="BP639">INDEX($K:$P,ROW(),MATCH(BP$3,$K$2:$P$2,0))</f>
        <v>0.05</v>
      </c>
      <c r="BQ639" s="146" cm="1">
        <f t="array" ref="BQ639">INDEX($K:$P,ROW(),MATCH(BQ$3,$K$2:$P$2,0))</f>
        <v>0.05</v>
      </c>
      <c r="BR639" s="146" cm="1">
        <f t="array" ref="BR639">INDEX($K:$P,ROW(),MATCH(BR$3,$K$2:$P$2,0))</f>
        <v>0.05</v>
      </c>
      <c r="BS639" s="146" cm="1">
        <f t="array" ref="BS639">INDEX($K:$P,ROW(),MATCH(BS$3,$K$2:$P$2,0))</f>
        <v>0.05</v>
      </c>
      <c r="BT639" s="146" cm="1">
        <f t="array" ref="BT639">INDEX($K:$P,ROW(),MATCH(BT$3,$K$2:$P$2,0))</f>
        <v>0.05</v>
      </c>
      <c r="BU639" s="146" cm="1">
        <f t="array" ref="BU639">INDEX($K:$P,ROW(),MATCH(BU$3,$K$2:$P$2,0))</f>
        <v>0.05</v>
      </c>
      <c r="BV639" s="146" cm="1">
        <f t="array" ref="BV639">INDEX($K:$P,ROW(),MATCH(BV$3,$K$2:$P$2,0))</f>
        <v>0.05</v>
      </c>
      <c r="BW639" s="146" cm="1">
        <f t="array" ref="BW639">INDEX($K:$P,ROW(),MATCH(BW$3,$K$2:$P$2,0))</f>
        <v>0.05</v>
      </c>
      <c r="BX639" s="146" cm="1">
        <f t="array" ref="BX639">INDEX($K:$P,ROW(),MATCH(BX$3,$K$2:$P$2,0))</f>
        <v>0.05</v>
      </c>
      <c r="BY639" s="146" cm="1">
        <f t="array" ref="BY639">INDEX($K:$P,ROW(),MATCH(BY$3,$K$2:$P$2,0))</f>
        <v>0.05</v>
      </c>
      <c r="BZ639" s="146" cm="1">
        <f t="array" ref="BZ639">INDEX($K:$P,ROW(),MATCH(BZ$3,$K$2:$P$2,0))</f>
        <v>0.05</v>
      </c>
      <c r="CA639" s="146" cm="1">
        <f t="array" ref="CA639">INDEX($K:$P,ROW(),MATCH(CA$3,$K$2:$P$2,0))</f>
        <v>0.05</v>
      </c>
      <c r="CB639" s="146" cm="1">
        <f t="array" ref="CB639">INDEX($K:$P,ROW(),MATCH(CB$3,$K$2:$P$2,0))</f>
        <v>0.05</v>
      </c>
      <c r="CC639" s="146" cm="1">
        <f t="array" ref="CC639">INDEX($K:$P,ROW(),MATCH(CC$3,$K$2:$P$2,0))</f>
        <v>0.05</v>
      </c>
      <c r="CD639" s="146" cm="1">
        <f t="array" ref="CD639">INDEX($K:$P,ROW(),MATCH(CD$3,$K$2:$P$2,0))</f>
        <v>0.05</v>
      </c>
      <c r="CE639" s="146" cm="1">
        <f t="array" ref="CE639">INDEX($K:$P,ROW(),MATCH(CE$3,$K$2:$P$2,0))</f>
        <v>0.05</v>
      </c>
      <c r="CF639" s="146" cm="1">
        <f t="array" ref="CF639">INDEX($K:$P,ROW(),MATCH(CF$3,$K$2:$P$2,0))</f>
        <v>0.05</v>
      </c>
      <c r="CG639" s="146" cm="1">
        <f t="array" ref="CG639">INDEX($K:$P,ROW(),MATCH(CG$3,$K$2:$P$2,0))</f>
        <v>0.05</v>
      </c>
      <c r="CH639" s="146" cm="1">
        <f t="array" ref="CH639">INDEX($K:$P,ROW(),MATCH(CH$3,$K$2:$P$2,0))</f>
        <v>0.05</v>
      </c>
      <c r="CI639" s="146" cm="1">
        <f t="array" ref="CI639">INDEX($K:$P,ROW(),MATCH(CI$3,$K$2:$P$2,0))</f>
        <v>0.05</v>
      </c>
      <c r="CJ639" s="146" cm="1">
        <f t="array" ref="CJ639">INDEX($K:$P,ROW(),MATCH(CJ$3,$K$2:$P$2,0))</f>
        <v>0.05</v>
      </c>
      <c r="CK639" s="146" cm="1">
        <f t="array" ref="CK639">INDEX($K:$P,ROW(),MATCH(CK$3,$K$2:$P$2,0))</f>
        <v>0.05</v>
      </c>
      <c r="CL639" s="146" cm="1">
        <f t="array" ref="CL639">INDEX($K:$P,ROW(),MATCH(CL$3,$K$2:$P$2,0))</f>
        <v>0.05</v>
      </c>
    </row>
    <row r="640" spans="2:90" x14ac:dyDescent="0.4">
      <c r="B640" s="154" t="s">
        <v>74</v>
      </c>
      <c r="D640" t="s">
        <v>268</v>
      </c>
      <c r="E640" s="8" t="str">
        <f t="shared" si="630"/>
        <v>640 SUB-PV</v>
      </c>
      <c r="K640" s="34">
        <f t="shared" ref="K640:P640" ca="1" si="635">SUMIF($3:$3,K$2,640:640)</f>
        <v>-16334.208327950511</v>
      </c>
      <c r="L640" s="34">
        <f t="shared" ca="1" si="635"/>
        <v>-36404.748984232894</v>
      </c>
      <c r="M640" s="34">
        <f t="shared" ca="1" si="635"/>
        <v>-47250.068092698151</v>
      </c>
      <c r="N640" s="34">
        <f t="shared" ca="1" si="635"/>
        <v>-53110.445676877731</v>
      </c>
      <c r="O640" s="34">
        <f t="shared" ca="1" si="635"/>
        <v>-56277.159822001166</v>
      </c>
      <c r="P640" s="34">
        <f t="shared" ca="1" si="635"/>
        <v>-57988.325755062571</v>
      </c>
      <c r="R640" s="15"/>
      <c r="S640" s="76">
        <f ca="1">-SUM(S637:S638)*S639</f>
        <v>-250</v>
      </c>
      <c r="T640" s="76">
        <f t="shared" ref="T640:CE640" ca="1" si="636">-SUM(T637:T638)*T639</f>
        <v>-487.5</v>
      </c>
      <c r="U640" s="76">
        <f t="shared" ca="1" si="636"/>
        <v>-713.125</v>
      </c>
      <c r="V640" s="76">
        <f t="shared" ca="1" si="636"/>
        <v>-927.46875</v>
      </c>
      <c r="W640" s="76">
        <f t="shared" ca="1" si="636"/>
        <v>-1131.0953125000001</v>
      </c>
      <c r="X640" s="76">
        <f t="shared" ca="1" si="636"/>
        <v>-1324.540546875</v>
      </c>
      <c r="Y640" s="76">
        <f t="shared" ca="1" si="636"/>
        <v>-1508.31351953125</v>
      </c>
      <c r="Z640" s="76">
        <f t="shared" ca="1" si="636"/>
        <v>-1682.8978435546874</v>
      </c>
      <c r="AA640" s="76">
        <f t="shared" ca="1" si="636"/>
        <v>-1848.752951376953</v>
      </c>
      <c r="AB640" s="76">
        <f t="shared" ca="1" si="636"/>
        <v>-2006.3153038081052</v>
      </c>
      <c r="AC640" s="76">
        <f t="shared" ca="1" si="636"/>
        <v>-2155.9995386176997</v>
      </c>
      <c r="AD640" s="76">
        <f t="shared" ca="1" si="636"/>
        <v>-2298.1995616868148</v>
      </c>
      <c r="AE640" s="76">
        <f t="shared" ca="1" si="636"/>
        <v>-2433.2895836024741</v>
      </c>
      <c r="AF640" s="76">
        <f t="shared" ca="1" si="636"/>
        <v>-2561.62510442235</v>
      </c>
      <c r="AG640" s="76">
        <f t="shared" ca="1" si="636"/>
        <v>-2683.5438492012327</v>
      </c>
      <c r="AH640" s="76">
        <f t="shared" ca="1" si="636"/>
        <v>-2799.366656741171</v>
      </c>
      <c r="AI640" s="76">
        <f t="shared" ca="1" si="636"/>
        <v>-2909.3983239041127</v>
      </c>
      <c r="AJ640" s="76">
        <f t="shared" ca="1" si="636"/>
        <v>-3013.9284077089069</v>
      </c>
      <c r="AK640" s="76">
        <f t="shared" ca="1" si="636"/>
        <v>-3113.2319873234615</v>
      </c>
      <c r="AL640" s="76">
        <f t="shared" ca="1" si="636"/>
        <v>-3207.5703879572884</v>
      </c>
      <c r="AM640" s="76">
        <f t="shared" ca="1" si="636"/>
        <v>-3297.1918685594242</v>
      </c>
      <c r="AN640" s="76">
        <f t="shared" ca="1" si="636"/>
        <v>-3382.3322751314527</v>
      </c>
      <c r="AO640" s="76">
        <f t="shared" ca="1" si="636"/>
        <v>-3463.2156613748798</v>
      </c>
      <c r="AP640" s="76">
        <f t="shared" ca="1" si="636"/>
        <v>-3540.0548783061358</v>
      </c>
      <c r="AQ640" s="76">
        <f t="shared" ca="1" si="636"/>
        <v>-3613.052134390829</v>
      </c>
      <c r="AR640" s="76">
        <f t="shared" ca="1" si="636"/>
        <v>-3682.3995276712872</v>
      </c>
      <c r="AS640" s="76">
        <f t="shared" ca="1" si="636"/>
        <v>-3748.2795512877233</v>
      </c>
      <c r="AT640" s="76">
        <f t="shared" ca="1" si="636"/>
        <v>-3810.8655737233371</v>
      </c>
      <c r="AU640" s="76">
        <f t="shared" ca="1" si="636"/>
        <v>-3870.3222950371705</v>
      </c>
      <c r="AV640" s="76">
        <f t="shared" ca="1" si="636"/>
        <v>-3926.8061802853117</v>
      </c>
      <c r="AW640" s="76">
        <f t="shared" ca="1" si="636"/>
        <v>-3980.4658712710461</v>
      </c>
      <c r="AX640" s="76">
        <f t="shared" ca="1" si="636"/>
        <v>-4031.4425777074935</v>
      </c>
      <c r="AY640" s="76">
        <f t="shared" ca="1" si="636"/>
        <v>-4079.8704488221188</v>
      </c>
      <c r="AZ640" s="76">
        <f t="shared" ca="1" si="636"/>
        <v>-4125.8769263810127</v>
      </c>
      <c r="BA640" s="76">
        <f t="shared" ca="1" si="636"/>
        <v>-4169.5830800619624</v>
      </c>
      <c r="BB640" s="76">
        <f t="shared" ca="1" si="636"/>
        <v>-4211.103926058865</v>
      </c>
      <c r="BC640" s="76">
        <f t="shared" ca="1" si="636"/>
        <v>-4250.5487297559221</v>
      </c>
      <c r="BD640" s="76">
        <f t="shared" ca="1" si="636"/>
        <v>-4288.0212932681261</v>
      </c>
      <c r="BE640" s="76">
        <f t="shared" ca="1" si="636"/>
        <v>-4323.6202286047192</v>
      </c>
      <c r="BF640" s="76">
        <f t="shared" ca="1" si="636"/>
        <v>-4357.439217174483</v>
      </c>
      <c r="BG640" s="76">
        <f t="shared" ca="1" si="636"/>
        <v>-4389.5672563157596</v>
      </c>
      <c r="BH640" s="76">
        <f t="shared" ca="1" si="636"/>
        <v>-4420.0888934999712</v>
      </c>
      <c r="BI640" s="76">
        <f t="shared" ca="1" si="636"/>
        <v>-4449.0844488249732</v>
      </c>
      <c r="BJ640" s="76">
        <f t="shared" ca="1" si="636"/>
        <v>-4476.6302263837242</v>
      </c>
      <c r="BK640" s="76">
        <f t="shared" ca="1" si="636"/>
        <v>-4502.7987150645376</v>
      </c>
      <c r="BL640" s="76">
        <f t="shared" ca="1" si="636"/>
        <v>-4527.6587793113113</v>
      </c>
      <c r="BM640" s="76">
        <f t="shared" ca="1" si="636"/>
        <v>-4551.2758403457456</v>
      </c>
      <c r="BN640" s="76">
        <f t="shared" ca="1" si="636"/>
        <v>-4573.7120483284589</v>
      </c>
      <c r="BO640" s="76">
        <f t="shared" ca="1" si="636"/>
        <v>-4595.0264459120363</v>
      </c>
      <c r="BP640" s="76">
        <f t="shared" ca="1" si="636"/>
        <v>-4615.275123616434</v>
      </c>
      <c r="BQ640" s="76">
        <f t="shared" ca="1" si="636"/>
        <v>-4634.5113674356126</v>
      </c>
      <c r="BR640" s="76">
        <f t="shared" ca="1" si="636"/>
        <v>-4652.7857990638322</v>
      </c>
      <c r="BS640" s="76">
        <f t="shared" ca="1" si="636"/>
        <v>-4670.1465091106402</v>
      </c>
      <c r="BT640" s="76">
        <f t="shared" ca="1" si="636"/>
        <v>-4686.6391836551084</v>
      </c>
      <c r="BU640" s="76">
        <f t="shared" ca="1" si="636"/>
        <v>-4702.3072244723535</v>
      </c>
      <c r="BV640" s="76">
        <f t="shared" ca="1" si="636"/>
        <v>-4717.191863248735</v>
      </c>
      <c r="BW640" s="76">
        <f t="shared" ca="1" si="636"/>
        <v>-4731.3322700862982</v>
      </c>
      <c r="BX640" s="76">
        <f t="shared" ca="1" si="636"/>
        <v>-4744.7656565819843</v>
      </c>
      <c r="BY640" s="76">
        <f t="shared" ca="1" si="636"/>
        <v>-4757.5273737528851</v>
      </c>
      <c r="BZ640" s="76">
        <f t="shared" ca="1" si="636"/>
        <v>-4769.6510050652405</v>
      </c>
      <c r="CA640" s="76">
        <f t="shared" ca="1" si="636"/>
        <v>-4781.1684548119783</v>
      </c>
      <c r="CB640" s="76">
        <f t="shared" ca="1" si="636"/>
        <v>-4792.1100320713795</v>
      </c>
      <c r="CC640" s="76">
        <f t="shared" ca="1" si="636"/>
        <v>-4802.5045304678106</v>
      </c>
      <c r="CD640" s="76">
        <f t="shared" ca="1" si="636"/>
        <v>-4812.3793039444199</v>
      </c>
      <c r="CE640" s="76">
        <f t="shared" ca="1" si="636"/>
        <v>-4821.7603387472</v>
      </c>
      <c r="CF640" s="76">
        <f t="shared" ref="CF640:CL640" ca="1" si="637">-SUM(CF637:CF638)*CF639</f>
        <v>-4830.6723218098396</v>
      </c>
      <c r="CG640" s="76">
        <f t="shared" ca="1" si="637"/>
        <v>-4839.1387057193479</v>
      </c>
      <c r="CH640" s="76">
        <f t="shared" ca="1" si="637"/>
        <v>-4847.1817704333798</v>
      </c>
      <c r="CI640" s="76">
        <f t="shared" ca="1" si="637"/>
        <v>-4854.8226819117108</v>
      </c>
      <c r="CJ640" s="76">
        <f t="shared" ca="1" si="637"/>
        <v>-4862.0815478161257</v>
      </c>
      <c r="CK640" s="76">
        <f t="shared" ca="1" si="637"/>
        <v>-4868.9774704253196</v>
      </c>
      <c r="CL640" s="76">
        <f t="shared" ca="1" si="637"/>
        <v>-4875.5285969040533</v>
      </c>
    </row>
    <row r="641" spans="2:90" x14ac:dyDescent="0.4">
      <c r="B641" s="124" t="str">
        <f>"# of "&amp;B649&amp;"s"</f>
        <v># of subscribers</v>
      </c>
      <c r="C641" t="s">
        <v>80</v>
      </c>
      <c r="D641" t="s">
        <v>268</v>
      </c>
      <c r="E641" s="8" t="str">
        <f t="shared" si="630"/>
        <v>641 SUB-PV</v>
      </c>
      <c r="H641" s="31"/>
      <c r="I641" s="73"/>
      <c r="J641" s="73"/>
      <c r="K641" s="116">
        <f t="shared" ref="K641:P641" ca="1" si="638">SUMIF($4:$4,K$2,641:641)</f>
        <v>43665.791672049476</v>
      </c>
      <c r="L641" s="116">
        <f t="shared" ca="1" si="638"/>
        <v>67261.042687816574</v>
      </c>
      <c r="M641" s="116">
        <f t="shared" ca="1" si="638"/>
        <v>80010.97459511843</v>
      </c>
      <c r="N641" s="116">
        <f t="shared" ca="1" si="638"/>
        <v>86900.528918240714</v>
      </c>
      <c r="O641" s="116">
        <f t="shared" ca="1" si="638"/>
        <v>90623.369096239563</v>
      </c>
      <c r="P641" s="116">
        <f t="shared" ca="1" si="638"/>
        <v>92635.043341177006</v>
      </c>
      <c r="R641" s="114"/>
      <c r="S641" s="147">
        <f t="shared" ref="S641" ca="1" si="639">S637+S638+S640</f>
        <v>4750</v>
      </c>
      <c r="T641" s="147">
        <f t="shared" ref="T641:AX641" ca="1" si="640">T637+T638+T640</f>
        <v>9262.5</v>
      </c>
      <c r="U641" s="147">
        <f t="shared" ca="1" si="640"/>
        <v>13549.375</v>
      </c>
      <c r="V641" s="147">
        <f t="shared" ca="1" si="640"/>
        <v>17621.90625</v>
      </c>
      <c r="W641" s="147">
        <f t="shared" ca="1" si="640"/>
        <v>21490.810937499999</v>
      </c>
      <c r="X641" s="147">
        <f t="shared" ca="1" si="640"/>
        <v>25166.270390624999</v>
      </c>
      <c r="Y641" s="147">
        <f t="shared" ca="1" si="640"/>
        <v>28657.956871093749</v>
      </c>
      <c r="Z641" s="147">
        <f t="shared" ca="1" si="640"/>
        <v>31975.059027539057</v>
      </c>
      <c r="AA641" s="147">
        <f t="shared" ca="1" si="640"/>
        <v>35126.306076162102</v>
      </c>
      <c r="AB641" s="147">
        <f t="shared" ca="1" si="640"/>
        <v>38119.990772353995</v>
      </c>
      <c r="AC641" s="147">
        <f t="shared" ca="1" si="640"/>
        <v>40963.991233736291</v>
      </c>
      <c r="AD641" s="147">
        <f t="shared" ca="1" si="640"/>
        <v>43665.791672049476</v>
      </c>
      <c r="AE641" s="147">
        <f t="shared" ca="1" si="640"/>
        <v>46232.502088447</v>
      </c>
      <c r="AF641" s="147">
        <f t="shared" ca="1" si="640"/>
        <v>48670.876984024653</v>
      </c>
      <c r="AG641" s="147">
        <f t="shared" ca="1" si="640"/>
        <v>50987.333134823421</v>
      </c>
      <c r="AH641" s="147">
        <f t="shared" ca="1" si="640"/>
        <v>53187.96647808225</v>
      </c>
      <c r="AI641" s="147">
        <f t="shared" ca="1" si="640"/>
        <v>55278.568154178138</v>
      </c>
      <c r="AJ641" s="147">
        <f t="shared" ca="1" si="640"/>
        <v>57264.639746469227</v>
      </c>
      <c r="AK641" s="147">
        <f t="shared" ca="1" si="640"/>
        <v>59151.407759145768</v>
      </c>
      <c r="AL641" s="147">
        <f t="shared" ca="1" si="640"/>
        <v>60943.837371188478</v>
      </c>
      <c r="AM641" s="147">
        <f t="shared" ca="1" si="640"/>
        <v>62646.645502629057</v>
      </c>
      <c r="AN641" s="147">
        <f t="shared" ca="1" si="640"/>
        <v>64264.313227497594</v>
      </c>
      <c r="AO641" s="147">
        <f t="shared" ca="1" si="640"/>
        <v>65801.097566122713</v>
      </c>
      <c r="AP641" s="147">
        <f t="shared" ca="1" si="640"/>
        <v>67261.042687816574</v>
      </c>
      <c r="AQ641" s="147">
        <f t="shared" ca="1" si="640"/>
        <v>68647.990553425741</v>
      </c>
      <c r="AR641" s="147">
        <f t="shared" ca="1" si="640"/>
        <v>69965.59102575446</v>
      </c>
      <c r="AS641" s="147">
        <f t="shared" ca="1" si="640"/>
        <v>71217.31147446674</v>
      </c>
      <c r="AT641" s="147">
        <f t="shared" ca="1" si="640"/>
        <v>72406.445900743405</v>
      </c>
      <c r="AU641" s="147">
        <f t="shared" ca="1" si="640"/>
        <v>73536.123605706234</v>
      </c>
      <c r="AV641" s="147">
        <f t="shared" ca="1" si="640"/>
        <v>74609.317425420915</v>
      </c>
      <c r="AW641" s="147">
        <f t="shared" ca="1" si="640"/>
        <v>75628.851554149864</v>
      </c>
      <c r="AX641" s="147">
        <f t="shared" ca="1" si="640"/>
        <v>76597.40897644237</v>
      </c>
      <c r="AY641" s="147">
        <f t="shared" ref="AY641:CD641" ca="1" si="641">AY637+AY638+AY640</f>
        <v>77517.538527620258</v>
      </c>
      <c r="AZ641" s="147">
        <f t="shared" ca="1" si="641"/>
        <v>78391.661601239248</v>
      </c>
      <c r="BA641" s="147">
        <f t="shared" ca="1" si="641"/>
        <v>79222.078521177289</v>
      </c>
      <c r="BB641" s="147">
        <f t="shared" ca="1" si="641"/>
        <v>80010.97459511843</v>
      </c>
      <c r="BC641" s="147">
        <f t="shared" ca="1" si="641"/>
        <v>80760.425865362515</v>
      </c>
      <c r="BD641" s="147">
        <f t="shared" ca="1" si="641"/>
        <v>81472.404572094383</v>
      </c>
      <c r="BE641" s="147">
        <f t="shared" ca="1" si="641"/>
        <v>82148.784343489664</v>
      </c>
      <c r="BF641" s="147">
        <f t="shared" ca="1" si="641"/>
        <v>82791.34512631518</v>
      </c>
      <c r="BG641" s="147">
        <f t="shared" ca="1" si="641"/>
        <v>83401.777869999423</v>
      </c>
      <c r="BH641" s="147">
        <f t="shared" ca="1" si="641"/>
        <v>83981.688976499456</v>
      </c>
      <c r="BI641" s="147">
        <f t="shared" ca="1" si="641"/>
        <v>84532.604527674484</v>
      </c>
      <c r="BJ641" s="147">
        <f t="shared" ca="1" si="641"/>
        <v>85055.974301290757</v>
      </c>
      <c r="BK641" s="147">
        <f t="shared" ca="1" si="641"/>
        <v>85553.175586226222</v>
      </c>
      <c r="BL641" s="147">
        <f t="shared" ca="1" si="641"/>
        <v>86025.516806914908</v>
      </c>
      <c r="BM641" s="147">
        <f t="shared" ca="1" si="641"/>
        <v>86474.240966569167</v>
      </c>
      <c r="BN641" s="147">
        <f t="shared" ca="1" si="641"/>
        <v>86900.528918240714</v>
      </c>
      <c r="BO641" s="147">
        <f t="shared" ca="1" si="641"/>
        <v>87305.502472328677</v>
      </c>
      <c r="BP641" s="147">
        <f t="shared" ca="1" si="641"/>
        <v>87690.227348712244</v>
      </c>
      <c r="BQ641" s="147">
        <f t="shared" ca="1" si="641"/>
        <v>88055.715981276633</v>
      </c>
      <c r="BR641" s="147">
        <f t="shared" ca="1" si="641"/>
        <v>88402.930182212804</v>
      </c>
      <c r="BS641" s="147">
        <f t="shared" ca="1" si="641"/>
        <v>88732.783673102167</v>
      </c>
      <c r="BT641" s="147">
        <f t="shared" ca="1" si="641"/>
        <v>89046.144489447062</v>
      </c>
      <c r="BU641" s="147">
        <f t="shared" ca="1" si="641"/>
        <v>89343.837264974703</v>
      </c>
      <c r="BV641" s="147">
        <f t="shared" ca="1" si="641"/>
        <v>89626.645401725968</v>
      </c>
      <c r="BW641" s="147">
        <f t="shared" ca="1" si="641"/>
        <v>89895.313131639676</v>
      </c>
      <c r="BX641" s="147">
        <f t="shared" ca="1" si="641"/>
        <v>90150.547475057698</v>
      </c>
      <c r="BY641" s="147">
        <f t="shared" ca="1" si="641"/>
        <v>90393.020101304806</v>
      </c>
      <c r="BZ641" s="147">
        <f t="shared" ca="1" si="641"/>
        <v>90623.369096239563</v>
      </c>
      <c r="CA641" s="147">
        <f t="shared" ca="1" si="641"/>
        <v>90842.200641427582</v>
      </c>
      <c r="CB641" s="147">
        <f t="shared" ca="1" si="641"/>
        <v>91050.090609356208</v>
      </c>
      <c r="CC641" s="147">
        <f t="shared" ca="1" si="641"/>
        <v>91247.586078888402</v>
      </c>
      <c r="CD641" s="147">
        <f t="shared" ca="1" si="641"/>
        <v>91435.206774943988</v>
      </c>
      <c r="CE641" s="147">
        <f t="shared" ref="CE641:CK641" ca="1" si="642">CE637+CE638+CE640</f>
        <v>91613.446436196784</v>
      </c>
      <c r="CF641" s="147">
        <f t="shared" ca="1" si="642"/>
        <v>91782.77411438695</v>
      </c>
      <c r="CG641" s="147">
        <f t="shared" ca="1" si="642"/>
        <v>91943.6354086676</v>
      </c>
      <c r="CH641" s="147">
        <f t="shared" ca="1" si="642"/>
        <v>92096.453638234219</v>
      </c>
      <c r="CI641" s="147">
        <f t="shared" ca="1" si="642"/>
        <v>92241.630956322508</v>
      </c>
      <c r="CJ641" s="147">
        <f t="shared" ca="1" si="642"/>
        <v>92379.549408506384</v>
      </c>
      <c r="CK641" s="147">
        <f t="shared" ca="1" si="642"/>
        <v>92510.571938081062</v>
      </c>
      <c r="CL641" s="147">
        <f t="shared" ref="CL641" ca="1" si="643">CL637+CL638+CL640</f>
        <v>92635.043341177006</v>
      </c>
    </row>
    <row r="642" spans="2:90" x14ac:dyDescent="0.4">
      <c r="B642" s="141" t="s">
        <v>62</v>
      </c>
      <c r="D642" t="s">
        <v>268</v>
      </c>
      <c r="E642" s="8" t="str">
        <f t="shared" si="630"/>
        <v>642 SUB-PV</v>
      </c>
      <c r="H642" s="12"/>
      <c r="I642" s="60"/>
      <c r="J642" s="60"/>
      <c r="K642" s="34">
        <f t="shared" ref="K642:P642" ca="1" si="644">K641-SUM(K640,K637:K638)</f>
        <v>0</v>
      </c>
      <c r="L642" s="34">
        <f t="shared" ca="1" si="644"/>
        <v>0</v>
      </c>
      <c r="M642" s="34">
        <f t="shared" ca="1" si="644"/>
        <v>0</v>
      </c>
      <c r="N642" s="34">
        <f t="shared" ca="1" si="644"/>
        <v>0</v>
      </c>
      <c r="O642" s="34">
        <f t="shared" ca="1" si="644"/>
        <v>0</v>
      </c>
      <c r="P642" s="34">
        <f t="shared" ca="1" si="644"/>
        <v>0</v>
      </c>
      <c r="R642" s="15"/>
      <c r="S642" s="76">
        <f t="shared" ref="S642" ca="1" si="645">S641-SUM(S640,S637:S638)</f>
        <v>0</v>
      </c>
      <c r="T642" s="76">
        <f t="shared" ref="T642:AX642" ca="1" si="646">T641-SUM(T640,T637:T638)</f>
        <v>0</v>
      </c>
      <c r="U642" s="76">
        <f t="shared" ca="1" si="646"/>
        <v>0</v>
      </c>
      <c r="V642" s="76">
        <f t="shared" ca="1" si="646"/>
        <v>0</v>
      </c>
      <c r="W642" s="76">
        <f t="shared" ca="1" si="646"/>
        <v>0</v>
      </c>
      <c r="X642" s="76">
        <f t="shared" ca="1" si="646"/>
        <v>0</v>
      </c>
      <c r="Y642" s="76">
        <f t="shared" ca="1" si="646"/>
        <v>0</v>
      </c>
      <c r="Z642" s="76">
        <f t="shared" ca="1" si="646"/>
        <v>0</v>
      </c>
      <c r="AA642" s="76">
        <f t="shared" ca="1" si="646"/>
        <v>0</v>
      </c>
      <c r="AB642" s="76">
        <f t="shared" ca="1" si="646"/>
        <v>0</v>
      </c>
      <c r="AC642" s="76">
        <f t="shared" ca="1" si="646"/>
        <v>0</v>
      </c>
      <c r="AD642" s="76">
        <f t="shared" ca="1" si="646"/>
        <v>0</v>
      </c>
      <c r="AE642" s="76">
        <f t="shared" ca="1" si="646"/>
        <v>0</v>
      </c>
      <c r="AF642" s="76">
        <f t="shared" ca="1" si="646"/>
        <v>0</v>
      </c>
      <c r="AG642" s="76">
        <f t="shared" ca="1" si="646"/>
        <v>0</v>
      </c>
      <c r="AH642" s="76">
        <f t="shared" ca="1" si="646"/>
        <v>0</v>
      </c>
      <c r="AI642" s="76">
        <f t="shared" ca="1" si="646"/>
        <v>0</v>
      </c>
      <c r="AJ642" s="76">
        <f t="shared" ca="1" si="646"/>
        <v>0</v>
      </c>
      <c r="AK642" s="76">
        <f t="shared" ca="1" si="646"/>
        <v>0</v>
      </c>
      <c r="AL642" s="76">
        <f t="shared" ca="1" si="646"/>
        <v>0</v>
      </c>
      <c r="AM642" s="76">
        <f t="shared" ca="1" si="646"/>
        <v>0</v>
      </c>
      <c r="AN642" s="76">
        <f t="shared" ca="1" si="646"/>
        <v>0</v>
      </c>
      <c r="AO642" s="76">
        <f t="shared" ca="1" si="646"/>
        <v>0</v>
      </c>
      <c r="AP642" s="76">
        <f t="shared" ca="1" si="646"/>
        <v>0</v>
      </c>
      <c r="AQ642" s="76">
        <f t="shared" ca="1" si="646"/>
        <v>0</v>
      </c>
      <c r="AR642" s="76">
        <f t="shared" ca="1" si="646"/>
        <v>0</v>
      </c>
      <c r="AS642" s="76">
        <f t="shared" ca="1" si="646"/>
        <v>0</v>
      </c>
      <c r="AT642" s="76">
        <f t="shared" ca="1" si="646"/>
        <v>0</v>
      </c>
      <c r="AU642" s="76">
        <f t="shared" ca="1" si="646"/>
        <v>0</v>
      </c>
      <c r="AV642" s="76">
        <f t="shared" ca="1" si="646"/>
        <v>0</v>
      </c>
      <c r="AW642" s="76">
        <f t="shared" ca="1" si="646"/>
        <v>0</v>
      </c>
      <c r="AX642" s="76">
        <f t="shared" ca="1" si="646"/>
        <v>0</v>
      </c>
      <c r="AY642" s="76">
        <f t="shared" ref="AY642:CD642" ca="1" si="647">AY641-SUM(AY640,AY637:AY638)</f>
        <v>0</v>
      </c>
      <c r="AZ642" s="76">
        <f t="shared" ca="1" si="647"/>
        <v>0</v>
      </c>
      <c r="BA642" s="76">
        <f t="shared" ca="1" si="647"/>
        <v>0</v>
      </c>
      <c r="BB642" s="76">
        <f t="shared" ca="1" si="647"/>
        <v>0</v>
      </c>
      <c r="BC642" s="76">
        <f t="shared" ca="1" si="647"/>
        <v>0</v>
      </c>
      <c r="BD642" s="76">
        <f t="shared" ca="1" si="647"/>
        <v>0</v>
      </c>
      <c r="BE642" s="76">
        <f t="shared" ca="1" si="647"/>
        <v>0</v>
      </c>
      <c r="BF642" s="76">
        <f t="shared" ca="1" si="647"/>
        <v>0</v>
      </c>
      <c r="BG642" s="76">
        <f t="shared" ca="1" si="647"/>
        <v>0</v>
      </c>
      <c r="BH642" s="76">
        <f t="shared" ca="1" si="647"/>
        <v>0</v>
      </c>
      <c r="BI642" s="76">
        <f t="shared" ca="1" si="647"/>
        <v>0</v>
      </c>
      <c r="BJ642" s="76">
        <f t="shared" ca="1" si="647"/>
        <v>0</v>
      </c>
      <c r="BK642" s="76">
        <f t="shared" ca="1" si="647"/>
        <v>0</v>
      </c>
      <c r="BL642" s="76">
        <f t="shared" ca="1" si="647"/>
        <v>0</v>
      </c>
      <c r="BM642" s="76">
        <f t="shared" ca="1" si="647"/>
        <v>0</v>
      </c>
      <c r="BN642" s="76">
        <f t="shared" ca="1" si="647"/>
        <v>0</v>
      </c>
      <c r="BO642" s="76">
        <f t="shared" ca="1" si="647"/>
        <v>0</v>
      </c>
      <c r="BP642" s="76">
        <f t="shared" ca="1" si="647"/>
        <v>0</v>
      </c>
      <c r="BQ642" s="76">
        <f t="shared" ca="1" si="647"/>
        <v>0</v>
      </c>
      <c r="BR642" s="76">
        <f t="shared" ca="1" si="647"/>
        <v>0</v>
      </c>
      <c r="BS642" s="76">
        <f t="shared" ca="1" si="647"/>
        <v>0</v>
      </c>
      <c r="BT642" s="76">
        <f t="shared" ca="1" si="647"/>
        <v>0</v>
      </c>
      <c r="BU642" s="76">
        <f t="shared" ca="1" si="647"/>
        <v>0</v>
      </c>
      <c r="BV642" s="76">
        <f t="shared" ca="1" si="647"/>
        <v>0</v>
      </c>
      <c r="BW642" s="76">
        <f t="shared" ca="1" si="647"/>
        <v>0</v>
      </c>
      <c r="BX642" s="76">
        <f t="shared" ca="1" si="647"/>
        <v>0</v>
      </c>
      <c r="BY642" s="76">
        <f t="shared" ca="1" si="647"/>
        <v>0</v>
      </c>
      <c r="BZ642" s="76">
        <f t="shared" ca="1" si="647"/>
        <v>0</v>
      </c>
      <c r="CA642" s="76">
        <f t="shared" ca="1" si="647"/>
        <v>0</v>
      </c>
      <c r="CB642" s="76">
        <f t="shared" ca="1" si="647"/>
        <v>0</v>
      </c>
      <c r="CC642" s="76">
        <f t="shared" ca="1" si="647"/>
        <v>0</v>
      </c>
      <c r="CD642" s="76">
        <f t="shared" ca="1" si="647"/>
        <v>0</v>
      </c>
      <c r="CE642" s="76">
        <f t="shared" ref="CE642:CK642" ca="1" si="648">CE641-SUM(CE640,CE637:CE638)</f>
        <v>0</v>
      </c>
      <c r="CF642" s="76">
        <f t="shared" ca="1" si="648"/>
        <v>0</v>
      </c>
      <c r="CG642" s="76">
        <f t="shared" ca="1" si="648"/>
        <v>0</v>
      </c>
      <c r="CH642" s="76">
        <f t="shared" ca="1" si="648"/>
        <v>0</v>
      </c>
      <c r="CI642" s="76">
        <f t="shared" ca="1" si="648"/>
        <v>0</v>
      </c>
      <c r="CJ642" s="76">
        <f t="shared" ca="1" si="648"/>
        <v>0</v>
      </c>
      <c r="CK642" s="76">
        <f t="shared" ca="1" si="648"/>
        <v>0</v>
      </c>
      <c r="CL642" s="76">
        <f t="shared" ref="CL642" ca="1" si="649">CL641-SUM(CL640,CL637:CL638)</f>
        <v>0</v>
      </c>
    </row>
    <row r="643" spans="2:90" x14ac:dyDescent="0.4">
      <c r="B643" s="13"/>
      <c r="D643" t="s">
        <v>268</v>
      </c>
      <c r="E643" s="8" t="str">
        <f t="shared" si="630"/>
        <v>643 SUB-PV</v>
      </c>
      <c r="H643" s="12"/>
      <c r="K643" s="34"/>
      <c r="L643" s="34"/>
      <c r="M643" s="34"/>
      <c r="N643" s="34"/>
      <c r="O643" s="34"/>
      <c r="P643" s="34"/>
      <c r="R643" s="15"/>
      <c r="S643" s="76"/>
      <c r="T643" s="76"/>
      <c r="U643" s="76"/>
      <c r="V643" s="76"/>
      <c r="W643" s="76"/>
      <c r="X643" s="76"/>
      <c r="Y643" s="76"/>
      <c r="Z643" s="76"/>
      <c r="AA643" s="76"/>
      <c r="AB643" s="76"/>
      <c r="AC643" s="76"/>
      <c r="AD643" s="76"/>
      <c r="AE643" s="76"/>
      <c r="AF643" s="76"/>
      <c r="AG643" s="76"/>
      <c r="AH643" s="76"/>
      <c r="AI643" s="76"/>
      <c r="AJ643" s="76"/>
      <c r="AK643" s="76"/>
      <c r="AL643" s="76"/>
      <c r="AM643" s="76"/>
      <c r="AN643" s="76"/>
      <c r="AO643" s="76"/>
      <c r="AP643" s="76"/>
      <c r="AQ643" s="76"/>
      <c r="AR643" s="76"/>
      <c r="AS643" s="76"/>
      <c r="AT643" s="76"/>
      <c r="AU643" s="76"/>
      <c r="AV643" s="76"/>
      <c r="AW643" s="76"/>
      <c r="AX643" s="76"/>
      <c r="AY643" s="76"/>
      <c r="AZ643" s="76"/>
      <c r="BA643" s="76"/>
      <c r="BB643" s="76"/>
      <c r="BC643" s="76"/>
      <c r="BD643" s="76"/>
      <c r="BE643" s="76"/>
      <c r="BF643" s="76"/>
      <c r="BG643" s="76"/>
      <c r="BH643" s="76"/>
      <c r="BI643" s="76"/>
      <c r="BJ643" s="76"/>
      <c r="BK643" s="76"/>
      <c r="BL643" s="76"/>
      <c r="BM643" s="76"/>
      <c r="BN643" s="76"/>
      <c r="BO643" s="76"/>
      <c r="BP643" s="76"/>
      <c r="BQ643" s="76"/>
      <c r="BR643" s="76"/>
      <c r="BS643" s="76"/>
      <c r="BT643" s="76"/>
      <c r="BU643" s="76"/>
      <c r="BV643" s="76"/>
      <c r="BW643" s="76"/>
      <c r="BX643" s="76"/>
      <c r="BY643" s="76"/>
      <c r="BZ643" s="76"/>
      <c r="CA643" s="76"/>
      <c r="CB643" s="76"/>
      <c r="CC643" s="76"/>
      <c r="CD643" s="76"/>
      <c r="CE643" s="76"/>
      <c r="CF643" s="76"/>
      <c r="CG643" s="76"/>
      <c r="CH643" s="76"/>
      <c r="CI643" s="76"/>
      <c r="CJ643" s="76"/>
      <c r="CK643" s="76"/>
      <c r="CL643" s="76"/>
    </row>
    <row r="644" spans="2:90" x14ac:dyDescent="0.4">
      <c r="B644" s="95" t="str">
        <f>B646&amp;":"</f>
        <v>Revenue - (Primary label):</v>
      </c>
      <c r="D644" t="s">
        <v>268</v>
      </c>
      <c r="E644" s="8" t="str">
        <f t="shared" si="630"/>
        <v>644 SUB-PV</v>
      </c>
      <c r="H644" s="12"/>
      <c r="I644" s="60"/>
      <c r="J644" s="60"/>
      <c r="K644" s="34"/>
      <c r="L644" s="34"/>
      <c r="M644" s="34"/>
      <c r="N644" s="34"/>
      <c r="O644" s="34"/>
      <c r="P644" s="34"/>
      <c r="R644" s="15"/>
      <c r="S644" s="76"/>
      <c r="T644" s="76"/>
      <c r="U644" s="76"/>
      <c r="V644" s="76"/>
      <c r="W644" s="76"/>
      <c r="X644" s="76"/>
      <c r="Y644" s="76"/>
      <c r="Z644" s="76"/>
      <c r="AA644" s="76"/>
      <c r="AB644" s="76"/>
      <c r="AC644" s="76"/>
      <c r="AD644" s="76"/>
      <c r="AE644" s="76"/>
      <c r="AF644" s="76"/>
      <c r="AG644" s="76"/>
      <c r="AH644" s="76"/>
      <c r="AI644" s="76"/>
      <c r="AJ644" s="76"/>
      <c r="AK644" s="76"/>
      <c r="AL644" s="76"/>
      <c r="AM644" s="76"/>
      <c r="AN644" s="76"/>
      <c r="AO644" s="76"/>
      <c r="AP644" s="76"/>
      <c r="AQ644" s="76"/>
      <c r="AR644" s="76"/>
      <c r="AS644" s="76"/>
      <c r="AT644" s="76"/>
      <c r="AU644" s="76"/>
      <c r="AV644" s="76"/>
      <c r="AW644" s="76"/>
      <c r="AX644" s="76"/>
      <c r="AY644" s="76"/>
      <c r="AZ644" s="76"/>
      <c r="BA644" s="76"/>
      <c r="BB644" s="76"/>
      <c r="BC644" s="76"/>
      <c r="BD644" s="76"/>
      <c r="BE644" s="76"/>
      <c r="BF644" s="76"/>
      <c r="BG644" s="76"/>
      <c r="BH644" s="76"/>
      <c r="BI644" s="76"/>
      <c r="BJ644" s="76"/>
      <c r="BK644" s="76"/>
      <c r="BL644" s="76"/>
      <c r="BM644" s="76"/>
      <c r="BN644" s="76"/>
      <c r="BO644" s="76"/>
      <c r="BP644" s="76"/>
      <c r="BQ644" s="76"/>
      <c r="BR644" s="76"/>
      <c r="BS644" s="76"/>
      <c r="BT644" s="76"/>
      <c r="BU644" s="76"/>
      <c r="BV644" s="76"/>
      <c r="BW644" s="76"/>
      <c r="BX644" s="76"/>
      <c r="BY644" s="76"/>
      <c r="BZ644" s="76"/>
      <c r="CA644" s="76"/>
      <c r="CB644" s="76"/>
      <c r="CC644" s="76"/>
      <c r="CD644" s="76"/>
      <c r="CE644" s="76"/>
      <c r="CF644" s="76"/>
      <c r="CG644" s="76"/>
      <c r="CH644" s="76"/>
      <c r="CI644" s="76"/>
      <c r="CJ644" s="76"/>
      <c r="CK644" s="76"/>
      <c r="CL644" s="76"/>
    </row>
    <row r="645" spans="2:90" x14ac:dyDescent="0.4">
      <c r="B645" s="141" t="s">
        <v>498</v>
      </c>
      <c r="D645" t="s">
        <v>268</v>
      </c>
      <c r="E645" s="8" t="str">
        <f t="shared" si="630"/>
        <v>645 SUB-PV</v>
      </c>
      <c r="G645" t="str">
        <f>E645</f>
        <v>645 SUB-PV</v>
      </c>
      <c r="H645" s="12"/>
      <c r="I645" s="60"/>
      <c r="J645" s="60"/>
      <c r="K645" s="18">
        <v>20</v>
      </c>
      <c r="L645" s="18">
        <v>20</v>
      </c>
      <c r="M645" s="18">
        <v>20</v>
      </c>
      <c r="N645" s="18">
        <v>20</v>
      </c>
      <c r="O645" s="18">
        <v>20</v>
      </c>
      <c r="P645" s="18">
        <v>20</v>
      </c>
      <c r="R645" s="19"/>
      <c r="S645" s="143" cm="1">
        <f t="array" ref="S645">INDEX($K:$P,ROW(),MATCH(S$3,$K$2:$P$2,0))</f>
        <v>20</v>
      </c>
      <c r="T645" s="143" cm="1">
        <f t="array" ref="T645">INDEX($K:$P,ROW(),MATCH(T$3,$K$2:$P$2,0))</f>
        <v>20</v>
      </c>
      <c r="U645" s="143" cm="1">
        <f t="array" ref="U645">INDEX($K:$P,ROW(),MATCH(U$3,$K$2:$P$2,0))</f>
        <v>20</v>
      </c>
      <c r="V645" s="143" cm="1">
        <f t="array" ref="V645">INDEX($K:$P,ROW(),MATCH(V$3,$K$2:$P$2,0))</f>
        <v>20</v>
      </c>
      <c r="W645" s="143" cm="1">
        <f t="array" ref="W645">INDEX($K:$P,ROW(),MATCH(W$3,$K$2:$P$2,0))</f>
        <v>20</v>
      </c>
      <c r="X645" s="143" cm="1">
        <f t="array" ref="X645">INDEX($K:$P,ROW(),MATCH(X$3,$K$2:$P$2,0))</f>
        <v>20</v>
      </c>
      <c r="Y645" s="143" cm="1">
        <f t="array" ref="Y645">INDEX($K:$P,ROW(),MATCH(Y$3,$K$2:$P$2,0))</f>
        <v>20</v>
      </c>
      <c r="Z645" s="143" cm="1">
        <f t="array" ref="Z645">INDEX($K:$P,ROW(),MATCH(Z$3,$K$2:$P$2,0))</f>
        <v>20</v>
      </c>
      <c r="AA645" s="143" cm="1">
        <f t="array" ref="AA645">INDEX($K:$P,ROW(),MATCH(AA$3,$K$2:$P$2,0))</f>
        <v>20</v>
      </c>
      <c r="AB645" s="143" cm="1">
        <f t="array" ref="AB645">INDEX($K:$P,ROW(),MATCH(AB$3,$K$2:$P$2,0))</f>
        <v>20</v>
      </c>
      <c r="AC645" s="143" cm="1">
        <f t="array" ref="AC645">INDEX($K:$P,ROW(),MATCH(AC$3,$K$2:$P$2,0))</f>
        <v>20</v>
      </c>
      <c r="AD645" s="143" cm="1">
        <f t="array" ref="AD645">INDEX($K:$P,ROW(),MATCH(AD$3,$K$2:$P$2,0))</f>
        <v>20</v>
      </c>
      <c r="AE645" s="143" cm="1">
        <f t="array" ref="AE645">INDEX($K:$P,ROW(),MATCH(AE$3,$K$2:$P$2,0))</f>
        <v>20</v>
      </c>
      <c r="AF645" s="143" cm="1">
        <f t="array" ref="AF645">INDEX($K:$P,ROW(),MATCH(AF$3,$K$2:$P$2,0))</f>
        <v>20</v>
      </c>
      <c r="AG645" s="143" cm="1">
        <f t="array" ref="AG645">INDEX($K:$P,ROW(),MATCH(AG$3,$K$2:$P$2,0))</f>
        <v>20</v>
      </c>
      <c r="AH645" s="143" cm="1">
        <f t="array" ref="AH645">INDEX($K:$P,ROW(),MATCH(AH$3,$K$2:$P$2,0))</f>
        <v>20</v>
      </c>
      <c r="AI645" s="143" cm="1">
        <f t="array" ref="AI645">INDEX($K:$P,ROW(),MATCH(AI$3,$K$2:$P$2,0))</f>
        <v>20</v>
      </c>
      <c r="AJ645" s="143" cm="1">
        <f t="array" ref="AJ645">INDEX($K:$P,ROW(),MATCH(AJ$3,$K$2:$P$2,0))</f>
        <v>20</v>
      </c>
      <c r="AK645" s="143" cm="1">
        <f t="array" ref="AK645">INDEX($K:$P,ROW(),MATCH(AK$3,$K$2:$P$2,0))</f>
        <v>20</v>
      </c>
      <c r="AL645" s="143" cm="1">
        <f t="array" ref="AL645">INDEX($K:$P,ROW(),MATCH(AL$3,$K$2:$P$2,0))</f>
        <v>20</v>
      </c>
      <c r="AM645" s="143" cm="1">
        <f t="array" ref="AM645">INDEX($K:$P,ROW(),MATCH(AM$3,$K$2:$P$2,0))</f>
        <v>20</v>
      </c>
      <c r="AN645" s="143" cm="1">
        <f t="array" ref="AN645">INDEX($K:$P,ROW(),MATCH(AN$3,$K$2:$P$2,0))</f>
        <v>20</v>
      </c>
      <c r="AO645" s="143" cm="1">
        <f t="array" ref="AO645">INDEX($K:$P,ROW(),MATCH(AO$3,$K$2:$P$2,0))</f>
        <v>20</v>
      </c>
      <c r="AP645" s="143" cm="1">
        <f t="array" ref="AP645">INDEX($K:$P,ROW(),MATCH(AP$3,$K$2:$P$2,0))</f>
        <v>20</v>
      </c>
      <c r="AQ645" s="143" cm="1">
        <f t="array" ref="AQ645">INDEX($K:$P,ROW(),MATCH(AQ$3,$K$2:$P$2,0))</f>
        <v>20</v>
      </c>
      <c r="AR645" s="143" cm="1">
        <f t="array" ref="AR645">INDEX($K:$P,ROW(),MATCH(AR$3,$K$2:$P$2,0))</f>
        <v>20</v>
      </c>
      <c r="AS645" s="143" cm="1">
        <f t="array" ref="AS645">INDEX($K:$P,ROW(),MATCH(AS$3,$K$2:$P$2,0))</f>
        <v>20</v>
      </c>
      <c r="AT645" s="143" cm="1">
        <f t="array" ref="AT645">INDEX($K:$P,ROW(),MATCH(AT$3,$K$2:$P$2,0))</f>
        <v>20</v>
      </c>
      <c r="AU645" s="143" cm="1">
        <f t="array" ref="AU645">INDEX($K:$P,ROW(),MATCH(AU$3,$K$2:$P$2,0))</f>
        <v>20</v>
      </c>
      <c r="AV645" s="143" cm="1">
        <f t="array" ref="AV645">INDEX($K:$P,ROW(),MATCH(AV$3,$K$2:$P$2,0))</f>
        <v>20</v>
      </c>
      <c r="AW645" s="143" cm="1">
        <f t="array" ref="AW645">INDEX($K:$P,ROW(),MATCH(AW$3,$K$2:$P$2,0))</f>
        <v>20</v>
      </c>
      <c r="AX645" s="143" cm="1">
        <f t="array" ref="AX645">INDEX($K:$P,ROW(),MATCH(AX$3,$K$2:$P$2,0))</f>
        <v>20</v>
      </c>
      <c r="AY645" s="143" cm="1">
        <f t="array" ref="AY645">INDEX($K:$P,ROW(),MATCH(AY$3,$K$2:$P$2,0))</f>
        <v>20</v>
      </c>
      <c r="AZ645" s="143" cm="1">
        <f t="array" ref="AZ645">INDEX($K:$P,ROW(),MATCH(AZ$3,$K$2:$P$2,0))</f>
        <v>20</v>
      </c>
      <c r="BA645" s="143" cm="1">
        <f t="array" ref="BA645">INDEX($K:$P,ROW(),MATCH(BA$3,$K$2:$P$2,0))</f>
        <v>20</v>
      </c>
      <c r="BB645" s="143" cm="1">
        <f t="array" ref="BB645">INDEX($K:$P,ROW(),MATCH(BB$3,$K$2:$P$2,0))</f>
        <v>20</v>
      </c>
      <c r="BC645" s="143" cm="1">
        <f t="array" ref="BC645">INDEX($K:$P,ROW(),MATCH(BC$3,$K$2:$P$2,0))</f>
        <v>20</v>
      </c>
      <c r="BD645" s="143" cm="1">
        <f t="array" ref="BD645">INDEX($K:$P,ROW(),MATCH(BD$3,$K$2:$P$2,0))</f>
        <v>20</v>
      </c>
      <c r="BE645" s="143" cm="1">
        <f t="array" ref="BE645">INDEX($K:$P,ROW(),MATCH(BE$3,$K$2:$P$2,0))</f>
        <v>20</v>
      </c>
      <c r="BF645" s="143" cm="1">
        <f t="array" ref="BF645">INDEX($K:$P,ROW(),MATCH(BF$3,$K$2:$P$2,0))</f>
        <v>20</v>
      </c>
      <c r="BG645" s="143" cm="1">
        <f t="array" ref="BG645">INDEX($K:$P,ROW(),MATCH(BG$3,$K$2:$P$2,0))</f>
        <v>20</v>
      </c>
      <c r="BH645" s="143" cm="1">
        <f t="array" ref="BH645">INDEX($K:$P,ROW(),MATCH(BH$3,$K$2:$P$2,0))</f>
        <v>20</v>
      </c>
      <c r="BI645" s="143" cm="1">
        <f t="array" ref="BI645">INDEX($K:$P,ROW(),MATCH(BI$3,$K$2:$P$2,0))</f>
        <v>20</v>
      </c>
      <c r="BJ645" s="143" cm="1">
        <f t="array" ref="BJ645">INDEX($K:$P,ROW(),MATCH(BJ$3,$K$2:$P$2,0))</f>
        <v>20</v>
      </c>
      <c r="BK645" s="143" cm="1">
        <f t="array" ref="BK645">INDEX($K:$P,ROW(),MATCH(BK$3,$K$2:$P$2,0))</f>
        <v>20</v>
      </c>
      <c r="BL645" s="143" cm="1">
        <f t="array" ref="BL645">INDEX($K:$P,ROW(),MATCH(BL$3,$K$2:$P$2,0))</f>
        <v>20</v>
      </c>
      <c r="BM645" s="143" cm="1">
        <f t="array" ref="BM645">INDEX($K:$P,ROW(),MATCH(BM$3,$K$2:$P$2,0))</f>
        <v>20</v>
      </c>
      <c r="BN645" s="143" cm="1">
        <f t="array" ref="BN645">INDEX($K:$P,ROW(),MATCH(BN$3,$K$2:$P$2,0))</f>
        <v>20</v>
      </c>
      <c r="BO645" s="143" cm="1">
        <f t="array" ref="BO645">INDEX($K:$P,ROW(),MATCH(BO$3,$K$2:$P$2,0))</f>
        <v>20</v>
      </c>
      <c r="BP645" s="143" cm="1">
        <f t="array" ref="BP645">INDEX($K:$P,ROW(),MATCH(BP$3,$K$2:$P$2,0))</f>
        <v>20</v>
      </c>
      <c r="BQ645" s="143" cm="1">
        <f t="array" ref="BQ645">INDEX($K:$P,ROW(),MATCH(BQ$3,$K$2:$P$2,0))</f>
        <v>20</v>
      </c>
      <c r="BR645" s="143" cm="1">
        <f t="array" ref="BR645">INDEX($K:$P,ROW(),MATCH(BR$3,$K$2:$P$2,0))</f>
        <v>20</v>
      </c>
      <c r="BS645" s="143" cm="1">
        <f t="array" ref="BS645">INDEX($K:$P,ROW(),MATCH(BS$3,$K$2:$P$2,0))</f>
        <v>20</v>
      </c>
      <c r="BT645" s="143" cm="1">
        <f t="array" ref="BT645">INDEX($K:$P,ROW(),MATCH(BT$3,$K$2:$P$2,0))</f>
        <v>20</v>
      </c>
      <c r="BU645" s="143" cm="1">
        <f t="array" ref="BU645">INDEX($K:$P,ROW(),MATCH(BU$3,$K$2:$P$2,0))</f>
        <v>20</v>
      </c>
      <c r="BV645" s="143" cm="1">
        <f t="array" ref="BV645">INDEX($K:$P,ROW(),MATCH(BV$3,$K$2:$P$2,0))</f>
        <v>20</v>
      </c>
      <c r="BW645" s="143" cm="1">
        <f t="array" ref="BW645">INDEX($K:$P,ROW(),MATCH(BW$3,$K$2:$P$2,0))</f>
        <v>20</v>
      </c>
      <c r="BX645" s="143" cm="1">
        <f t="array" ref="BX645">INDEX($K:$P,ROW(),MATCH(BX$3,$K$2:$P$2,0))</f>
        <v>20</v>
      </c>
      <c r="BY645" s="143" cm="1">
        <f t="array" ref="BY645">INDEX($K:$P,ROW(),MATCH(BY$3,$K$2:$P$2,0))</f>
        <v>20</v>
      </c>
      <c r="BZ645" s="143" cm="1">
        <f t="array" ref="BZ645">INDEX($K:$P,ROW(),MATCH(BZ$3,$K$2:$P$2,0))</f>
        <v>20</v>
      </c>
      <c r="CA645" s="143" cm="1">
        <f t="array" ref="CA645">INDEX($K:$P,ROW(),MATCH(CA$3,$K$2:$P$2,0))</f>
        <v>20</v>
      </c>
      <c r="CB645" s="143" cm="1">
        <f t="array" ref="CB645">INDEX($K:$P,ROW(),MATCH(CB$3,$K$2:$P$2,0))</f>
        <v>20</v>
      </c>
      <c r="CC645" s="143" cm="1">
        <f t="array" ref="CC645">INDEX($K:$P,ROW(),MATCH(CC$3,$K$2:$P$2,0))</f>
        <v>20</v>
      </c>
      <c r="CD645" s="143" cm="1">
        <f t="array" ref="CD645">INDEX($K:$P,ROW(),MATCH(CD$3,$K$2:$P$2,0))</f>
        <v>20</v>
      </c>
      <c r="CE645" s="143" cm="1">
        <f t="array" ref="CE645">INDEX($K:$P,ROW(),MATCH(CE$3,$K$2:$P$2,0))</f>
        <v>20</v>
      </c>
      <c r="CF645" s="143" cm="1">
        <f t="array" ref="CF645">INDEX($K:$P,ROW(),MATCH(CF$3,$K$2:$P$2,0))</f>
        <v>20</v>
      </c>
      <c r="CG645" s="143" cm="1">
        <f t="array" ref="CG645">INDEX($K:$P,ROW(),MATCH(CG$3,$K$2:$P$2,0))</f>
        <v>20</v>
      </c>
      <c r="CH645" s="143" cm="1">
        <f t="array" ref="CH645">INDEX($K:$P,ROW(),MATCH(CH$3,$K$2:$P$2,0))</f>
        <v>20</v>
      </c>
      <c r="CI645" s="143" cm="1">
        <f t="array" ref="CI645">INDEX($K:$P,ROW(),MATCH(CI$3,$K$2:$P$2,0))</f>
        <v>20</v>
      </c>
      <c r="CJ645" s="143" cm="1">
        <f t="array" ref="CJ645">INDEX($K:$P,ROW(),MATCH(CJ$3,$K$2:$P$2,0))</f>
        <v>20</v>
      </c>
      <c r="CK645" s="143" cm="1">
        <f t="array" ref="CK645">INDEX($K:$P,ROW(),MATCH(CK$3,$K$2:$P$2,0))</f>
        <v>20</v>
      </c>
      <c r="CL645" s="143" cm="1">
        <f t="array" ref="CL645">INDEX($K:$P,ROW(),MATCH(CL$3,$K$2:$P$2,0))</f>
        <v>20</v>
      </c>
    </row>
    <row r="646" spans="2:90" x14ac:dyDescent="0.4">
      <c r="B646" s="123" t="str">
        <f>"Revenue - "&amp;B648</f>
        <v>Revenue - (Primary label)</v>
      </c>
      <c r="C646" t="s">
        <v>198</v>
      </c>
      <c r="D646" t="s">
        <v>268</v>
      </c>
      <c r="E646" s="8" t="str">
        <f t="shared" si="630"/>
        <v>646 SUB-PV</v>
      </c>
      <c r="H646" s="27"/>
      <c r="I646" s="78"/>
      <c r="J646" s="78"/>
      <c r="K646" s="63">
        <f t="shared" ref="K646:P646" ca="1" si="650">SUMIF($3:$3,K$2,646:646)</f>
        <v>5770341.2479006983</v>
      </c>
      <c r="L646" s="63">
        <f t="shared" ca="1" si="650"/>
        <v>13597852.103850828</v>
      </c>
      <c r="M646" s="63">
        <f t="shared" ca="1" si="650"/>
        <v>17827526.55615228</v>
      </c>
      <c r="N646" s="63">
        <f t="shared" ca="1" si="650"/>
        <v>20113073.813982312</v>
      </c>
      <c r="O646" s="63">
        <f t="shared" ca="1" si="650"/>
        <v>21348092.330580454</v>
      </c>
      <c r="P646" s="63">
        <f t="shared" ca="1" si="650"/>
        <v>22015447.044474397</v>
      </c>
      <c r="R646" s="115"/>
      <c r="S646" s="144">
        <f t="shared" ref="S646" ca="1" si="651">S645*AVERAGE(S641,S637)</f>
        <v>47500</v>
      </c>
      <c r="T646" s="144">
        <f t="shared" ref="T646:AX646" ca="1" si="652">T645*AVERAGE(T641,T637)</f>
        <v>140125</v>
      </c>
      <c r="U646" s="144">
        <f t="shared" ca="1" si="652"/>
        <v>228118.75</v>
      </c>
      <c r="V646" s="144">
        <f t="shared" ca="1" si="652"/>
        <v>311712.8125</v>
      </c>
      <c r="W646" s="144">
        <f t="shared" ca="1" si="652"/>
        <v>391127.171875</v>
      </c>
      <c r="X646" s="144">
        <f t="shared" ca="1" si="652"/>
        <v>466570.81328125001</v>
      </c>
      <c r="Y646" s="144">
        <f t="shared" ca="1" si="652"/>
        <v>538242.27261718747</v>
      </c>
      <c r="Z646" s="144">
        <f t="shared" ca="1" si="652"/>
        <v>606330.15898632805</v>
      </c>
      <c r="AA646" s="144">
        <f t="shared" ca="1" si="652"/>
        <v>671013.65103701153</v>
      </c>
      <c r="AB646" s="144">
        <f t="shared" ca="1" si="652"/>
        <v>732462.96848516096</v>
      </c>
      <c r="AC646" s="144">
        <f t="shared" ca="1" si="652"/>
        <v>790839.82006090286</v>
      </c>
      <c r="AD646" s="144">
        <f t="shared" ca="1" si="652"/>
        <v>846297.82905785774</v>
      </c>
      <c r="AE646" s="144">
        <f t="shared" ca="1" si="652"/>
        <v>898982.93760496483</v>
      </c>
      <c r="AF646" s="144">
        <f t="shared" ca="1" si="652"/>
        <v>949033.7907247165</v>
      </c>
      <c r="AG646" s="144">
        <f t="shared" ca="1" si="652"/>
        <v>996582.10118848074</v>
      </c>
      <c r="AH646" s="144">
        <f t="shared" ca="1" si="652"/>
        <v>1041752.9961290567</v>
      </c>
      <c r="AI646" s="144">
        <f t="shared" ca="1" si="652"/>
        <v>1084665.346322604</v>
      </c>
      <c r="AJ646" s="144">
        <f t="shared" ca="1" si="652"/>
        <v>1125432.0790064735</v>
      </c>
      <c r="AK646" s="144">
        <f t="shared" ca="1" si="652"/>
        <v>1164160.47505615</v>
      </c>
      <c r="AL646" s="144">
        <f t="shared" ca="1" si="652"/>
        <v>1200952.4513033426</v>
      </c>
      <c r="AM646" s="144">
        <f t="shared" ca="1" si="652"/>
        <v>1235904.8287381753</v>
      </c>
      <c r="AN646" s="144">
        <f t="shared" ca="1" si="652"/>
        <v>1269109.5873012664</v>
      </c>
      <c r="AO646" s="144">
        <f t="shared" ca="1" si="652"/>
        <v>1300654.107936203</v>
      </c>
      <c r="AP646" s="144">
        <f t="shared" ca="1" si="652"/>
        <v>1330621.4025393929</v>
      </c>
      <c r="AQ646" s="144">
        <f t="shared" ca="1" si="652"/>
        <v>1359090.3324124231</v>
      </c>
      <c r="AR646" s="144">
        <f t="shared" ca="1" si="652"/>
        <v>1386135.815791802</v>
      </c>
      <c r="AS646" s="144">
        <f t="shared" ca="1" si="652"/>
        <v>1411829.0250022123</v>
      </c>
      <c r="AT646" s="144">
        <f t="shared" ca="1" si="652"/>
        <v>1436237.5737521015</v>
      </c>
      <c r="AU646" s="144">
        <f t="shared" ca="1" si="652"/>
        <v>1459425.6950644962</v>
      </c>
      <c r="AV646" s="144">
        <f t="shared" ca="1" si="652"/>
        <v>1481454.4103112714</v>
      </c>
      <c r="AW646" s="144">
        <f t="shared" ca="1" si="652"/>
        <v>1502381.6897957078</v>
      </c>
      <c r="AX646" s="144">
        <f t="shared" ca="1" si="652"/>
        <v>1522262.6053059222</v>
      </c>
      <c r="AY646" s="144">
        <f t="shared" ref="AY646:CD646" ca="1" si="653">AY645*AVERAGE(AY641,AY637)</f>
        <v>1541149.4750406262</v>
      </c>
      <c r="AZ646" s="144">
        <f t="shared" ca="1" si="653"/>
        <v>1559092.0012885949</v>
      </c>
      <c r="BA646" s="144">
        <f t="shared" ca="1" si="653"/>
        <v>1576137.4012241652</v>
      </c>
      <c r="BB646" s="144">
        <f t="shared" ca="1" si="653"/>
        <v>1592330.5311629572</v>
      </c>
      <c r="BC646" s="144">
        <f t="shared" ca="1" si="653"/>
        <v>1607714.0046048095</v>
      </c>
      <c r="BD646" s="144">
        <f t="shared" ca="1" si="653"/>
        <v>1622328.3043745691</v>
      </c>
      <c r="BE646" s="144">
        <f t="shared" ca="1" si="653"/>
        <v>1636211.8891558405</v>
      </c>
      <c r="BF646" s="144">
        <f t="shared" ca="1" si="653"/>
        <v>1649401.2946980484</v>
      </c>
      <c r="BG646" s="144">
        <f t="shared" ca="1" si="653"/>
        <v>1661931.2299631462</v>
      </c>
      <c r="BH646" s="144">
        <f t="shared" ca="1" si="653"/>
        <v>1673834.6684649889</v>
      </c>
      <c r="BI646" s="144">
        <f t="shared" ca="1" si="653"/>
        <v>1685142.9350417391</v>
      </c>
      <c r="BJ646" s="144">
        <f t="shared" ca="1" si="653"/>
        <v>1695885.7882896527</v>
      </c>
      <c r="BK646" s="144">
        <f t="shared" ca="1" si="653"/>
        <v>1706091.4988751698</v>
      </c>
      <c r="BL646" s="144">
        <f t="shared" ca="1" si="653"/>
        <v>1715786.9239314112</v>
      </c>
      <c r="BM646" s="144">
        <f t="shared" ca="1" si="653"/>
        <v>1724997.5777348408</v>
      </c>
      <c r="BN646" s="144">
        <f t="shared" ca="1" si="653"/>
        <v>1733747.6988480987</v>
      </c>
      <c r="BO646" s="144">
        <f t="shared" ca="1" si="653"/>
        <v>1742060.3139056941</v>
      </c>
      <c r="BP646" s="144">
        <f t="shared" ca="1" si="653"/>
        <v>1749957.2982104095</v>
      </c>
      <c r="BQ646" s="144">
        <f t="shared" ca="1" si="653"/>
        <v>1757459.4332998886</v>
      </c>
      <c r="BR646" s="144">
        <f t="shared" ca="1" si="653"/>
        <v>1764586.4616348944</v>
      </c>
      <c r="BS646" s="144">
        <f t="shared" ca="1" si="653"/>
        <v>1771357.1385531498</v>
      </c>
      <c r="BT646" s="144">
        <f t="shared" ca="1" si="653"/>
        <v>1777789.281625492</v>
      </c>
      <c r="BU646" s="144">
        <f t="shared" ca="1" si="653"/>
        <v>1783899.8175442177</v>
      </c>
      <c r="BV646" s="144">
        <f t="shared" ca="1" si="653"/>
        <v>1789704.8266670066</v>
      </c>
      <c r="BW646" s="144">
        <f t="shared" ca="1" si="653"/>
        <v>1795219.5853336563</v>
      </c>
      <c r="BX646" s="144">
        <f t="shared" ca="1" si="653"/>
        <v>1800458.6060669739</v>
      </c>
      <c r="BY646" s="144">
        <f t="shared" ca="1" si="653"/>
        <v>1805435.6757636252</v>
      </c>
      <c r="BZ646" s="144">
        <f t="shared" ca="1" si="653"/>
        <v>1810163.8919754438</v>
      </c>
      <c r="CA646" s="144">
        <f t="shared" ca="1" si="653"/>
        <v>1814655.6973766717</v>
      </c>
      <c r="CB646" s="144">
        <f t="shared" ca="1" si="653"/>
        <v>1818922.9125078376</v>
      </c>
      <c r="CC646" s="144">
        <f t="shared" ca="1" si="653"/>
        <v>1822976.7668824461</v>
      </c>
      <c r="CD646" s="144">
        <f t="shared" ca="1" si="653"/>
        <v>1826827.9285383238</v>
      </c>
      <c r="CE646" s="144">
        <f t="shared" ref="CE646:CK646" ca="1" si="654">CE645*AVERAGE(CE641,CE637)</f>
        <v>1830486.5321114077</v>
      </c>
      <c r="CF646" s="144">
        <f t="shared" ca="1" si="654"/>
        <v>1833962.2055058372</v>
      </c>
      <c r="CG646" s="144">
        <f t="shared" ca="1" si="654"/>
        <v>1837264.0952305454</v>
      </c>
      <c r="CH646" s="144">
        <f t="shared" ca="1" si="654"/>
        <v>1840400.8904690181</v>
      </c>
      <c r="CI646" s="144">
        <f t="shared" ca="1" si="654"/>
        <v>1843380.8459455671</v>
      </c>
      <c r="CJ646" s="144">
        <f t="shared" ca="1" si="654"/>
        <v>1846211.8036482891</v>
      </c>
      <c r="CK646" s="144">
        <f t="shared" ca="1" si="654"/>
        <v>1848901.2134658743</v>
      </c>
      <c r="CL646" s="144">
        <f t="shared" ref="CL646" ca="1" si="655">CL645*AVERAGE(CL641,CL637)</f>
        <v>1851456.1527925804</v>
      </c>
    </row>
    <row r="647" spans="2:90" x14ac:dyDescent="0.4">
      <c r="B647" s="123"/>
      <c r="D647" t="s">
        <v>268</v>
      </c>
      <c r="E647" s="8" t="str">
        <f t="shared" ref="E647" si="656">ROW()&amp;" "&amp;D647</f>
        <v>647 SUB-PV</v>
      </c>
      <c r="H647" s="27"/>
      <c r="I647" s="78"/>
      <c r="J647" s="78"/>
      <c r="K647" s="28"/>
      <c r="L647" s="28"/>
      <c r="M647" s="28"/>
      <c r="N647" s="28"/>
      <c r="O647" s="28"/>
      <c r="P647" s="28"/>
      <c r="R647" s="33"/>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c r="BT647" s="77"/>
      <c r="BU647" s="77"/>
      <c r="BV647" s="77"/>
      <c r="BW647" s="77"/>
      <c r="BX647" s="77"/>
      <c r="BY647" s="77"/>
      <c r="BZ647" s="77"/>
      <c r="CA647" s="77"/>
      <c r="CB647" s="77"/>
      <c r="CC647" s="77"/>
      <c r="CD647" s="77"/>
      <c r="CE647" s="77"/>
      <c r="CF647" s="77"/>
      <c r="CG647" s="77"/>
      <c r="CH647" s="77"/>
      <c r="CI647" s="77"/>
      <c r="CJ647" s="77"/>
      <c r="CK647" s="77"/>
      <c r="CL647" s="77"/>
    </row>
    <row r="648" spans="2:90" x14ac:dyDescent="0.4">
      <c r="B648" s="8" t="str">
        <f>B625</f>
        <v>(Primary label)</v>
      </c>
      <c r="D648" t="s">
        <v>268</v>
      </c>
      <c r="E648" s="8" t="str">
        <f t="shared" ref="E648:E654" si="657">ROW()&amp;" "&amp;D648</f>
        <v>648 SUB-PV</v>
      </c>
      <c r="G648" t="s">
        <v>332</v>
      </c>
      <c r="S648" s="72"/>
      <c r="T648" s="72"/>
      <c r="U648" s="72"/>
      <c r="V648" s="72"/>
      <c r="W648" s="72"/>
      <c r="X648" s="72"/>
      <c r="Y648" s="72"/>
      <c r="Z648" s="72"/>
      <c r="AA648" s="72"/>
      <c r="AB648" s="72"/>
      <c r="AC648" s="72"/>
      <c r="AD648" s="72"/>
      <c r="AE648" s="72"/>
      <c r="AF648" s="72"/>
      <c r="AG648" s="72"/>
      <c r="AH648" s="72"/>
      <c r="AI648" s="72"/>
      <c r="AJ648" s="72"/>
      <c r="AK648" s="72"/>
      <c r="AL648" s="72"/>
      <c r="AM648" s="72"/>
      <c r="AN648" s="72"/>
      <c r="AO648" s="72"/>
      <c r="AP648" s="72"/>
      <c r="AQ648" s="72"/>
      <c r="AR648" s="72"/>
      <c r="AS648" s="72"/>
      <c r="AT648" s="72"/>
      <c r="AU648" s="72"/>
      <c r="AV648" s="72"/>
      <c r="AW648" s="72"/>
      <c r="AX648" s="72"/>
      <c r="AY648" s="72"/>
      <c r="AZ648" s="72"/>
      <c r="BA648" s="72"/>
      <c r="BB648" s="72"/>
      <c r="BC648" s="72"/>
      <c r="BD648" s="72"/>
      <c r="BE648" s="72"/>
      <c r="BF648" s="72"/>
      <c r="BG648" s="72"/>
      <c r="BH648" s="72"/>
      <c r="BI648" s="72"/>
      <c r="BJ648" s="72"/>
      <c r="BK648" s="72"/>
      <c r="BL648" s="72"/>
      <c r="BM648" s="72"/>
      <c r="BN648" s="72"/>
      <c r="BO648" s="72"/>
      <c r="BP648" s="72"/>
      <c r="BQ648" s="72"/>
      <c r="BR648" s="72"/>
      <c r="BS648" s="72"/>
      <c r="BT648" s="72"/>
      <c r="BU648" s="72"/>
      <c r="BV648" s="72"/>
      <c r="BW648" s="72"/>
      <c r="BX648" s="72"/>
      <c r="BY648" s="72"/>
      <c r="BZ648" s="72"/>
      <c r="CA648" s="72"/>
      <c r="CB648" s="72"/>
      <c r="CC648" s="72"/>
      <c r="CD648" s="72"/>
      <c r="CE648" s="72"/>
      <c r="CF648" s="72"/>
      <c r="CG648" s="72"/>
      <c r="CH648" s="72"/>
      <c r="CI648" s="72"/>
      <c r="CJ648" s="72"/>
      <c r="CK648" s="72"/>
      <c r="CL648" s="72"/>
    </row>
    <row r="649" spans="2:90" x14ac:dyDescent="0.4">
      <c r="B649" s="235" t="str">
        <f>IFERROR(SUBSTITUTE(B633,":",""),"no unit")</f>
        <v>subscriber</v>
      </c>
      <c r="D649" t="s">
        <v>268</v>
      </c>
      <c r="E649" s="8" t="str">
        <f t="shared" ref="E649" si="658">ROW()&amp;" "&amp;D649</f>
        <v>649 SUB-PV</v>
      </c>
      <c r="G649" t="s">
        <v>332</v>
      </c>
      <c r="S649" s="72"/>
      <c r="T649" s="72"/>
      <c r="U649" s="72"/>
      <c r="V649" s="72"/>
      <c r="W649" s="72"/>
      <c r="X649" s="72"/>
      <c r="Y649" s="72"/>
      <c r="Z649" s="72"/>
      <c r="AA649" s="72"/>
      <c r="AB649" s="72"/>
      <c r="AC649" s="72"/>
      <c r="AD649" s="72"/>
      <c r="AE649" s="72"/>
      <c r="AF649" s="72"/>
      <c r="AG649" s="72"/>
      <c r="AH649" s="72"/>
      <c r="AI649" s="72"/>
      <c r="AJ649" s="72"/>
      <c r="AK649" s="72"/>
      <c r="AL649" s="72"/>
      <c r="AM649" s="72"/>
      <c r="AN649" s="72"/>
      <c r="AO649" s="72"/>
      <c r="AP649" s="72"/>
      <c r="AQ649" s="72"/>
      <c r="AR649" s="72"/>
      <c r="AS649" s="72"/>
      <c r="AT649" s="72"/>
      <c r="AU649" s="72"/>
      <c r="AV649" s="72"/>
      <c r="AW649" s="72"/>
      <c r="AX649" s="72"/>
      <c r="AY649" s="72"/>
      <c r="AZ649" s="72"/>
      <c r="BA649" s="72"/>
      <c r="BB649" s="72"/>
      <c r="BC649" s="72"/>
      <c r="BD649" s="72"/>
      <c r="BE649" s="72"/>
      <c r="BF649" s="72"/>
      <c r="BG649" s="72"/>
      <c r="BH649" s="72"/>
      <c r="BI649" s="72"/>
      <c r="BJ649" s="72"/>
      <c r="BK649" s="72"/>
      <c r="BL649" s="72"/>
      <c r="BM649" s="72"/>
      <c r="BN649" s="72"/>
      <c r="BO649" s="72"/>
      <c r="BP649" s="72"/>
      <c r="BQ649" s="72"/>
      <c r="BR649" s="72"/>
      <c r="BS649" s="72"/>
      <c r="BT649" s="72"/>
      <c r="BU649" s="72"/>
      <c r="BV649" s="72"/>
      <c r="BW649" s="72"/>
      <c r="BX649" s="72"/>
      <c r="BY649" s="72"/>
      <c r="BZ649" s="72"/>
      <c r="CA649" s="72"/>
      <c r="CB649" s="72"/>
      <c r="CC649" s="72"/>
      <c r="CD649" s="72"/>
      <c r="CE649" s="72"/>
      <c r="CF649" s="72"/>
      <c r="CG649" s="72"/>
      <c r="CH649" s="72"/>
      <c r="CI649" s="72"/>
      <c r="CJ649" s="72"/>
      <c r="CK649" s="72"/>
      <c r="CL649" s="72"/>
    </row>
    <row r="650" spans="2:90" x14ac:dyDescent="0.4">
      <c r="B650" s="8" t="str">
        <f t="shared" ref="B650:B655" si="659">B627</f>
        <v>Primary revenue driver</v>
      </c>
      <c r="D650" t="s">
        <v>268</v>
      </c>
      <c r="E650" s="8" t="str">
        <f t="shared" si="657"/>
        <v>650 SUB-PV</v>
      </c>
      <c r="G650" t="s">
        <v>332</v>
      </c>
      <c r="K650" s="53"/>
      <c r="L650" s="53"/>
      <c r="M650" s="53"/>
      <c r="N650" s="53"/>
      <c r="O650" s="53"/>
      <c r="P650" s="53"/>
      <c r="R650" s="24"/>
      <c r="S650" s="199" t="str">
        <f t="shared" ref="S650" si="660">ADDRESS(ROW(S646),COLUMN(S646))</f>
        <v>$S$646</v>
      </c>
      <c r="T650" s="199" t="str">
        <f t="shared" ref="T650:AY650" si="661">ADDRESS(ROW(T646),COLUMN(T646))</f>
        <v>$T$646</v>
      </c>
      <c r="U650" s="199" t="str">
        <f t="shared" si="661"/>
        <v>$U$646</v>
      </c>
      <c r="V650" s="199" t="str">
        <f t="shared" si="661"/>
        <v>$V$646</v>
      </c>
      <c r="W650" s="199" t="str">
        <f t="shared" si="661"/>
        <v>$W$646</v>
      </c>
      <c r="X650" s="199" t="str">
        <f t="shared" si="661"/>
        <v>$X$646</v>
      </c>
      <c r="Y650" s="199" t="str">
        <f t="shared" si="661"/>
        <v>$Y$646</v>
      </c>
      <c r="Z650" s="199" t="str">
        <f t="shared" si="661"/>
        <v>$Z$646</v>
      </c>
      <c r="AA650" s="199" t="str">
        <f t="shared" si="661"/>
        <v>$AA$646</v>
      </c>
      <c r="AB650" s="199" t="str">
        <f t="shared" si="661"/>
        <v>$AB$646</v>
      </c>
      <c r="AC650" s="199" t="str">
        <f t="shared" si="661"/>
        <v>$AC$646</v>
      </c>
      <c r="AD650" s="199" t="str">
        <f t="shared" si="661"/>
        <v>$AD$646</v>
      </c>
      <c r="AE650" s="199" t="str">
        <f t="shared" si="661"/>
        <v>$AE$646</v>
      </c>
      <c r="AF650" s="199" t="str">
        <f t="shared" si="661"/>
        <v>$AF$646</v>
      </c>
      <c r="AG650" s="199" t="str">
        <f t="shared" si="661"/>
        <v>$AG$646</v>
      </c>
      <c r="AH650" s="199" t="str">
        <f t="shared" si="661"/>
        <v>$AH$646</v>
      </c>
      <c r="AI650" s="199" t="str">
        <f t="shared" si="661"/>
        <v>$AI$646</v>
      </c>
      <c r="AJ650" s="199" t="str">
        <f t="shared" si="661"/>
        <v>$AJ$646</v>
      </c>
      <c r="AK650" s="199" t="str">
        <f t="shared" si="661"/>
        <v>$AK$646</v>
      </c>
      <c r="AL650" s="199" t="str">
        <f t="shared" si="661"/>
        <v>$AL$646</v>
      </c>
      <c r="AM650" s="199" t="str">
        <f t="shared" si="661"/>
        <v>$AM$646</v>
      </c>
      <c r="AN650" s="199" t="str">
        <f t="shared" si="661"/>
        <v>$AN$646</v>
      </c>
      <c r="AO650" s="199" t="str">
        <f t="shared" si="661"/>
        <v>$AO$646</v>
      </c>
      <c r="AP650" s="199" t="str">
        <f t="shared" si="661"/>
        <v>$AP$646</v>
      </c>
      <c r="AQ650" s="199" t="str">
        <f t="shared" si="661"/>
        <v>$AQ$646</v>
      </c>
      <c r="AR650" s="199" t="str">
        <f t="shared" si="661"/>
        <v>$AR$646</v>
      </c>
      <c r="AS650" s="199" t="str">
        <f t="shared" si="661"/>
        <v>$AS$646</v>
      </c>
      <c r="AT650" s="199" t="str">
        <f t="shared" si="661"/>
        <v>$AT$646</v>
      </c>
      <c r="AU650" s="199" t="str">
        <f t="shared" si="661"/>
        <v>$AU$646</v>
      </c>
      <c r="AV650" s="199" t="str">
        <f t="shared" si="661"/>
        <v>$AV$646</v>
      </c>
      <c r="AW650" s="199" t="str">
        <f t="shared" si="661"/>
        <v>$AW$646</v>
      </c>
      <c r="AX650" s="199" t="str">
        <f t="shared" si="661"/>
        <v>$AX$646</v>
      </c>
      <c r="AY650" s="199" t="str">
        <f t="shared" si="661"/>
        <v>$AY$646</v>
      </c>
      <c r="AZ650" s="199" t="str">
        <f t="shared" ref="AZ650:CE650" si="662">ADDRESS(ROW(AZ646),COLUMN(AZ646))</f>
        <v>$AZ$646</v>
      </c>
      <c r="BA650" s="199" t="str">
        <f t="shared" si="662"/>
        <v>$BA$646</v>
      </c>
      <c r="BB650" s="199" t="str">
        <f t="shared" si="662"/>
        <v>$BB$646</v>
      </c>
      <c r="BC650" s="199" t="str">
        <f t="shared" si="662"/>
        <v>$BC$646</v>
      </c>
      <c r="BD650" s="199" t="str">
        <f t="shared" si="662"/>
        <v>$BD$646</v>
      </c>
      <c r="BE650" s="199" t="str">
        <f t="shared" si="662"/>
        <v>$BE$646</v>
      </c>
      <c r="BF650" s="199" t="str">
        <f t="shared" si="662"/>
        <v>$BF$646</v>
      </c>
      <c r="BG650" s="199" t="str">
        <f t="shared" si="662"/>
        <v>$BG$646</v>
      </c>
      <c r="BH650" s="199" t="str">
        <f t="shared" si="662"/>
        <v>$BH$646</v>
      </c>
      <c r="BI650" s="199" t="str">
        <f t="shared" si="662"/>
        <v>$BI$646</v>
      </c>
      <c r="BJ650" s="199" t="str">
        <f t="shared" si="662"/>
        <v>$BJ$646</v>
      </c>
      <c r="BK650" s="199" t="str">
        <f t="shared" si="662"/>
        <v>$BK$646</v>
      </c>
      <c r="BL650" s="199" t="str">
        <f t="shared" si="662"/>
        <v>$BL$646</v>
      </c>
      <c r="BM650" s="199" t="str">
        <f t="shared" si="662"/>
        <v>$BM$646</v>
      </c>
      <c r="BN650" s="199" t="str">
        <f t="shared" si="662"/>
        <v>$BN$646</v>
      </c>
      <c r="BO650" s="199" t="str">
        <f t="shared" si="662"/>
        <v>$BO$646</v>
      </c>
      <c r="BP650" s="199" t="str">
        <f t="shared" si="662"/>
        <v>$BP$646</v>
      </c>
      <c r="BQ650" s="199" t="str">
        <f t="shared" si="662"/>
        <v>$BQ$646</v>
      </c>
      <c r="BR650" s="199" t="str">
        <f t="shared" si="662"/>
        <v>$BR$646</v>
      </c>
      <c r="BS650" s="199" t="str">
        <f t="shared" si="662"/>
        <v>$BS$646</v>
      </c>
      <c r="BT650" s="199" t="str">
        <f t="shared" si="662"/>
        <v>$BT$646</v>
      </c>
      <c r="BU650" s="199" t="str">
        <f t="shared" si="662"/>
        <v>$BU$646</v>
      </c>
      <c r="BV650" s="199" t="str">
        <f t="shared" si="662"/>
        <v>$BV$646</v>
      </c>
      <c r="BW650" s="199" t="str">
        <f t="shared" si="662"/>
        <v>$BW$646</v>
      </c>
      <c r="BX650" s="199" t="str">
        <f t="shared" si="662"/>
        <v>$BX$646</v>
      </c>
      <c r="BY650" s="199" t="str">
        <f t="shared" si="662"/>
        <v>$BY$646</v>
      </c>
      <c r="BZ650" s="199" t="str">
        <f t="shared" si="662"/>
        <v>$BZ$646</v>
      </c>
      <c r="CA650" s="199" t="str">
        <f t="shared" si="662"/>
        <v>$CA$646</v>
      </c>
      <c r="CB650" s="199" t="str">
        <f t="shared" si="662"/>
        <v>$CB$646</v>
      </c>
      <c r="CC650" s="199" t="str">
        <f t="shared" si="662"/>
        <v>$CC$646</v>
      </c>
      <c r="CD650" s="199" t="str">
        <f t="shared" si="662"/>
        <v>$CD$646</v>
      </c>
      <c r="CE650" s="199" t="str">
        <f t="shared" si="662"/>
        <v>$CE$646</v>
      </c>
      <c r="CF650" s="199" t="str">
        <f t="shared" ref="CF650:CK650" si="663">ADDRESS(ROW(CF646),COLUMN(CF646))</f>
        <v>$CF$646</v>
      </c>
      <c r="CG650" s="199" t="str">
        <f t="shared" si="663"/>
        <v>$CG$646</v>
      </c>
      <c r="CH650" s="199" t="str">
        <f t="shared" si="663"/>
        <v>$CH$646</v>
      </c>
      <c r="CI650" s="199" t="str">
        <f t="shared" si="663"/>
        <v>$CI$646</v>
      </c>
      <c r="CJ650" s="199" t="str">
        <f t="shared" si="663"/>
        <v>$CJ$646</v>
      </c>
      <c r="CK650" s="199" t="str">
        <f t="shared" si="663"/>
        <v>$CK$646</v>
      </c>
      <c r="CL650" s="199" t="str">
        <f t="shared" ref="CL650" si="664">ADDRESS(ROW(CL646),COLUMN(CL646))</f>
        <v>$CL$646</v>
      </c>
    </row>
    <row r="651" spans="2:90" x14ac:dyDescent="0.4">
      <c r="B651" s="8" t="str">
        <f t="shared" si="659"/>
        <v>Primary volume driver</v>
      </c>
      <c r="D651" t="s">
        <v>268</v>
      </c>
      <c r="E651" s="8" t="str">
        <f t="shared" si="657"/>
        <v>651 SUB-PV</v>
      </c>
      <c r="G651" t="s">
        <v>332</v>
      </c>
      <c r="H651" s="12"/>
      <c r="I651" s="60"/>
      <c r="J651" s="60"/>
      <c r="K651" s="34"/>
      <c r="L651" s="34"/>
      <c r="M651" s="34"/>
      <c r="N651" s="34"/>
      <c r="O651" s="34"/>
      <c r="P651" s="34"/>
      <c r="R651" s="15"/>
      <c r="S651" s="76" t="str">
        <f t="shared" ref="S651" si="665">S628</f>
        <v>S$13</v>
      </c>
      <c r="T651" s="76" t="str">
        <f t="shared" ref="T651:CE651" si="666">T628</f>
        <v>T$13</v>
      </c>
      <c r="U651" s="76" t="str">
        <f t="shared" si="666"/>
        <v>U$13</v>
      </c>
      <c r="V651" s="76" t="str">
        <f t="shared" si="666"/>
        <v>V$13</v>
      </c>
      <c r="W651" s="76" t="str">
        <f t="shared" si="666"/>
        <v>W$13</v>
      </c>
      <c r="X651" s="76" t="str">
        <f t="shared" si="666"/>
        <v>X$13</v>
      </c>
      <c r="Y651" s="76" t="str">
        <f t="shared" si="666"/>
        <v>Y$13</v>
      </c>
      <c r="Z651" s="76" t="str">
        <f t="shared" si="666"/>
        <v>Z$13</v>
      </c>
      <c r="AA651" s="76" t="str">
        <f t="shared" si="666"/>
        <v>AA$13</v>
      </c>
      <c r="AB651" s="76" t="str">
        <f t="shared" si="666"/>
        <v>AB$13</v>
      </c>
      <c r="AC651" s="76" t="str">
        <f t="shared" si="666"/>
        <v>AC$13</v>
      </c>
      <c r="AD651" s="76" t="str">
        <f t="shared" si="666"/>
        <v>AD$13</v>
      </c>
      <c r="AE651" s="76" t="str">
        <f t="shared" si="666"/>
        <v>AE$13</v>
      </c>
      <c r="AF651" s="76" t="str">
        <f t="shared" si="666"/>
        <v>AF$13</v>
      </c>
      <c r="AG651" s="76" t="str">
        <f t="shared" si="666"/>
        <v>AG$13</v>
      </c>
      <c r="AH651" s="76" t="str">
        <f t="shared" si="666"/>
        <v>AH$13</v>
      </c>
      <c r="AI651" s="76" t="str">
        <f t="shared" si="666"/>
        <v>AI$13</v>
      </c>
      <c r="AJ651" s="76" t="str">
        <f t="shared" si="666"/>
        <v>AJ$13</v>
      </c>
      <c r="AK651" s="76" t="str">
        <f t="shared" si="666"/>
        <v>AK$13</v>
      </c>
      <c r="AL651" s="76" t="str">
        <f t="shared" si="666"/>
        <v>AL$13</v>
      </c>
      <c r="AM651" s="76" t="str">
        <f t="shared" si="666"/>
        <v>AM$13</v>
      </c>
      <c r="AN651" s="76" t="str">
        <f t="shared" si="666"/>
        <v>AN$13</v>
      </c>
      <c r="AO651" s="76" t="str">
        <f t="shared" si="666"/>
        <v>AO$13</v>
      </c>
      <c r="AP651" s="76" t="str">
        <f t="shared" si="666"/>
        <v>AP$13</v>
      </c>
      <c r="AQ651" s="76" t="str">
        <f t="shared" si="666"/>
        <v>AQ$13</v>
      </c>
      <c r="AR651" s="76" t="str">
        <f t="shared" si="666"/>
        <v>AR$13</v>
      </c>
      <c r="AS651" s="76" t="str">
        <f t="shared" si="666"/>
        <v>AS$13</v>
      </c>
      <c r="AT651" s="76" t="str">
        <f t="shared" si="666"/>
        <v>AT$13</v>
      </c>
      <c r="AU651" s="76" t="str">
        <f t="shared" si="666"/>
        <v>AU$13</v>
      </c>
      <c r="AV651" s="76" t="str">
        <f t="shared" si="666"/>
        <v>AV$13</v>
      </c>
      <c r="AW651" s="76" t="str">
        <f t="shared" si="666"/>
        <v>AW$13</v>
      </c>
      <c r="AX651" s="76" t="str">
        <f t="shared" si="666"/>
        <v>AX$13</v>
      </c>
      <c r="AY651" s="76" t="str">
        <f t="shared" si="666"/>
        <v>AY$13</v>
      </c>
      <c r="AZ651" s="76" t="str">
        <f t="shared" si="666"/>
        <v>AZ$13</v>
      </c>
      <c r="BA651" s="76" t="str">
        <f t="shared" si="666"/>
        <v>BA$13</v>
      </c>
      <c r="BB651" s="76" t="str">
        <f t="shared" si="666"/>
        <v>BB$13</v>
      </c>
      <c r="BC651" s="76" t="str">
        <f t="shared" si="666"/>
        <v>BC$13</v>
      </c>
      <c r="BD651" s="76" t="str">
        <f t="shared" si="666"/>
        <v>BD$13</v>
      </c>
      <c r="BE651" s="76" t="str">
        <f t="shared" si="666"/>
        <v>BE$13</v>
      </c>
      <c r="BF651" s="76" t="str">
        <f t="shared" si="666"/>
        <v>BF$13</v>
      </c>
      <c r="BG651" s="76" t="str">
        <f t="shared" si="666"/>
        <v>BG$13</v>
      </c>
      <c r="BH651" s="76" t="str">
        <f t="shared" si="666"/>
        <v>BH$13</v>
      </c>
      <c r="BI651" s="76" t="str">
        <f t="shared" si="666"/>
        <v>BI$13</v>
      </c>
      <c r="BJ651" s="76" t="str">
        <f t="shared" si="666"/>
        <v>BJ$13</v>
      </c>
      <c r="BK651" s="76" t="str">
        <f t="shared" si="666"/>
        <v>BK$13</v>
      </c>
      <c r="BL651" s="76" t="str">
        <f t="shared" si="666"/>
        <v>BL$13</v>
      </c>
      <c r="BM651" s="76" t="str">
        <f t="shared" si="666"/>
        <v>BM$13</v>
      </c>
      <c r="BN651" s="76" t="str">
        <f t="shared" si="666"/>
        <v>BN$13</v>
      </c>
      <c r="BO651" s="76" t="str">
        <f t="shared" si="666"/>
        <v>BO$13</v>
      </c>
      <c r="BP651" s="76" t="str">
        <f t="shared" si="666"/>
        <v>BP$13</v>
      </c>
      <c r="BQ651" s="76" t="str">
        <f t="shared" si="666"/>
        <v>BQ$13</v>
      </c>
      <c r="BR651" s="76" t="str">
        <f t="shared" si="666"/>
        <v>BR$13</v>
      </c>
      <c r="BS651" s="76" t="str">
        <f t="shared" si="666"/>
        <v>BS$13</v>
      </c>
      <c r="BT651" s="76" t="str">
        <f t="shared" si="666"/>
        <v>BT$13</v>
      </c>
      <c r="BU651" s="76" t="str">
        <f t="shared" si="666"/>
        <v>BU$13</v>
      </c>
      <c r="BV651" s="76" t="str">
        <f t="shared" si="666"/>
        <v>BV$13</v>
      </c>
      <c r="BW651" s="76" t="str">
        <f t="shared" si="666"/>
        <v>BW$13</v>
      </c>
      <c r="BX651" s="76" t="str">
        <f t="shared" si="666"/>
        <v>BX$13</v>
      </c>
      <c r="BY651" s="76" t="str">
        <f t="shared" si="666"/>
        <v>BY$13</v>
      </c>
      <c r="BZ651" s="76" t="str">
        <f t="shared" si="666"/>
        <v>BZ$13</v>
      </c>
      <c r="CA651" s="76" t="str">
        <f t="shared" si="666"/>
        <v>CA$13</v>
      </c>
      <c r="CB651" s="76" t="str">
        <f t="shared" si="666"/>
        <v>CB$13</v>
      </c>
      <c r="CC651" s="76" t="str">
        <f t="shared" si="666"/>
        <v>CC$13</v>
      </c>
      <c r="CD651" s="76" t="str">
        <f t="shared" si="666"/>
        <v>CD$13</v>
      </c>
      <c r="CE651" s="76" t="str">
        <f t="shared" si="666"/>
        <v>CE$13</v>
      </c>
      <c r="CF651" s="76" t="str">
        <f t="shared" ref="CF651:CK651" si="667">CF628</f>
        <v>CF$13</v>
      </c>
      <c r="CG651" s="76" t="str">
        <f t="shared" si="667"/>
        <v>CG$13</v>
      </c>
      <c r="CH651" s="76" t="str">
        <f t="shared" si="667"/>
        <v>CH$13</v>
      </c>
      <c r="CI651" s="76" t="str">
        <f t="shared" si="667"/>
        <v>CI$13</v>
      </c>
      <c r="CJ651" s="76" t="str">
        <f t="shared" si="667"/>
        <v>CJ$13</v>
      </c>
      <c r="CK651" s="76" t="str">
        <f t="shared" si="667"/>
        <v>CK$13</v>
      </c>
      <c r="CL651" s="76" t="str">
        <f t="shared" ref="CL651" si="668">CL628</f>
        <v>CL$13</v>
      </c>
    </row>
    <row r="652" spans="2:90" x14ac:dyDescent="0.4">
      <c r="B652" s="8" t="str">
        <f t="shared" si="659"/>
        <v>(Secondary label)</v>
      </c>
      <c r="D652" t="s">
        <v>268</v>
      </c>
      <c r="E652" s="8" t="str">
        <f t="shared" si="657"/>
        <v>652 SUB-PV</v>
      </c>
      <c r="G652" t="s">
        <v>332</v>
      </c>
      <c r="H652" s="12"/>
      <c r="I652" s="60"/>
      <c r="J652" s="60"/>
      <c r="K652" s="15"/>
      <c r="L652" s="15"/>
      <c r="M652" s="15"/>
      <c r="N652" s="15"/>
      <c r="O652" s="15"/>
      <c r="P652" s="15"/>
      <c r="R652" s="15"/>
      <c r="S652" s="76"/>
      <c r="T652" s="76"/>
      <c r="U652" s="76"/>
      <c r="V652" s="76"/>
      <c r="W652" s="76"/>
      <c r="X652" s="76"/>
      <c r="Y652" s="76"/>
      <c r="Z652" s="76"/>
      <c r="AA652" s="76"/>
      <c r="AB652" s="76"/>
      <c r="AC652" s="76"/>
      <c r="AD652" s="76"/>
      <c r="AE652" s="76"/>
      <c r="AF652" s="76"/>
      <c r="AG652" s="76"/>
      <c r="AH652" s="76"/>
      <c r="AI652" s="76"/>
      <c r="AJ652" s="76"/>
      <c r="AK652" s="76"/>
      <c r="AL652" s="76"/>
      <c r="AM652" s="76"/>
      <c r="AN652" s="76"/>
      <c r="AO652" s="76"/>
      <c r="AP652" s="76"/>
      <c r="AQ652" s="76"/>
      <c r="AR652" s="76"/>
      <c r="AS652" s="76"/>
      <c r="AT652" s="76"/>
      <c r="AU652" s="76"/>
      <c r="AV652" s="76"/>
      <c r="AW652" s="76"/>
      <c r="AX652" s="76"/>
      <c r="AY652" s="76"/>
      <c r="AZ652" s="76"/>
      <c r="BA652" s="76"/>
      <c r="BB652" s="76"/>
      <c r="BC652" s="76"/>
      <c r="BD652" s="76"/>
      <c r="BE652" s="76"/>
      <c r="BF652" s="76"/>
      <c r="BG652" s="76"/>
      <c r="BH652" s="76"/>
      <c r="BI652" s="76"/>
      <c r="BJ652" s="76"/>
      <c r="BK652" s="76"/>
      <c r="BL652" s="76"/>
      <c r="BM652" s="76"/>
      <c r="BN652" s="76"/>
      <c r="BO652" s="76"/>
      <c r="BP652" s="76"/>
      <c r="BQ652" s="76"/>
      <c r="BR652" s="76"/>
      <c r="BS652" s="76"/>
      <c r="BT652" s="76"/>
      <c r="BU652" s="76"/>
      <c r="BV652" s="76"/>
      <c r="BW652" s="76"/>
      <c r="BX652" s="76"/>
      <c r="BY652" s="76"/>
      <c r="BZ652" s="76"/>
      <c r="CA652" s="76"/>
      <c r="CB652" s="76"/>
      <c r="CC652" s="76"/>
      <c r="CD652" s="76"/>
      <c r="CE652" s="76"/>
      <c r="CF652" s="76"/>
      <c r="CG652" s="76"/>
      <c r="CH652" s="76"/>
      <c r="CI652" s="76"/>
      <c r="CJ652" s="76"/>
      <c r="CK652" s="76"/>
      <c r="CL652" s="76"/>
    </row>
    <row r="653" spans="2:90" x14ac:dyDescent="0.4">
      <c r="B653" s="8" t="str">
        <f t="shared" si="659"/>
        <v xml:space="preserve">secondary unit </v>
      </c>
      <c r="D653" t="s">
        <v>268</v>
      </c>
      <c r="E653" s="8" t="str">
        <f t="shared" si="657"/>
        <v>653 SUB-PV</v>
      </c>
      <c r="G653" t="s">
        <v>332</v>
      </c>
      <c r="H653" s="12"/>
      <c r="I653" s="60"/>
      <c r="J653" s="60"/>
      <c r="K653" s="15"/>
      <c r="L653" s="15"/>
      <c r="M653" s="15"/>
      <c r="N653" s="15"/>
      <c r="O653" s="15"/>
      <c r="P653" s="15"/>
      <c r="R653" s="15"/>
      <c r="S653" s="76"/>
      <c r="T653" s="76"/>
      <c r="U653" s="76"/>
      <c r="V653" s="76"/>
      <c r="W653" s="76"/>
      <c r="X653" s="76"/>
      <c r="Y653" s="76"/>
      <c r="Z653" s="76"/>
      <c r="AA653" s="76"/>
      <c r="AB653" s="76"/>
      <c r="AC653" s="76"/>
      <c r="AD653" s="76"/>
      <c r="AE653" s="76"/>
      <c r="AF653" s="76"/>
      <c r="AG653" s="76"/>
      <c r="AH653" s="76"/>
      <c r="AI653" s="76"/>
      <c r="AJ653" s="76"/>
      <c r="AK653" s="76"/>
      <c r="AL653" s="76"/>
      <c r="AM653" s="76"/>
      <c r="AN653" s="76"/>
      <c r="AO653" s="76"/>
      <c r="AP653" s="76"/>
      <c r="AQ653" s="76"/>
      <c r="AR653" s="76"/>
      <c r="AS653" s="76"/>
      <c r="AT653" s="76"/>
      <c r="AU653" s="76"/>
      <c r="AV653" s="76"/>
      <c r="AW653" s="76"/>
      <c r="AX653" s="76"/>
      <c r="AY653" s="76"/>
      <c r="AZ653" s="76"/>
      <c r="BA653" s="76"/>
      <c r="BB653" s="76"/>
      <c r="BC653" s="76"/>
      <c r="BD653" s="76"/>
      <c r="BE653" s="76"/>
      <c r="BF653" s="76"/>
      <c r="BG653" s="76"/>
      <c r="BH653" s="76"/>
      <c r="BI653" s="76"/>
      <c r="BJ653" s="76"/>
      <c r="BK653" s="76"/>
      <c r="BL653" s="76"/>
      <c r="BM653" s="76"/>
      <c r="BN653" s="76"/>
      <c r="BO653" s="76"/>
      <c r="BP653" s="76"/>
      <c r="BQ653" s="76"/>
      <c r="BR653" s="76"/>
      <c r="BS653" s="76"/>
      <c r="BT653" s="76"/>
      <c r="BU653" s="76"/>
      <c r="BV653" s="76"/>
      <c r="BW653" s="76"/>
      <c r="BX653" s="76"/>
      <c r="BY653" s="76"/>
      <c r="BZ653" s="76"/>
      <c r="CA653" s="76"/>
      <c r="CB653" s="76"/>
      <c r="CC653" s="76"/>
      <c r="CD653" s="76"/>
      <c r="CE653" s="76"/>
      <c r="CF653" s="76"/>
      <c r="CG653" s="76"/>
      <c r="CH653" s="76"/>
      <c r="CI653" s="76"/>
      <c r="CJ653" s="76"/>
      <c r="CK653" s="76"/>
      <c r="CL653" s="76"/>
    </row>
    <row r="654" spans="2:90" x14ac:dyDescent="0.4">
      <c r="B654" s="8" t="str">
        <f t="shared" si="659"/>
        <v>Secondary revenue driver</v>
      </c>
      <c r="D654" t="s">
        <v>268</v>
      </c>
      <c r="E654" s="8" t="str">
        <f t="shared" si="657"/>
        <v>654 SUB-PV</v>
      </c>
      <c r="G654" t="s">
        <v>332</v>
      </c>
      <c r="H654" s="12"/>
      <c r="I654" s="60"/>
      <c r="J654" s="60"/>
      <c r="K654" s="15"/>
      <c r="L654" s="15"/>
      <c r="M654" s="15"/>
      <c r="N654" s="15"/>
      <c r="O654" s="15"/>
      <c r="P654" s="15"/>
      <c r="R654" s="15"/>
      <c r="S654" s="76"/>
      <c r="T654" s="76"/>
      <c r="U654" s="76"/>
      <c r="V654" s="76"/>
      <c r="W654" s="76"/>
      <c r="X654" s="76"/>
      <c r="Y654" s="76"/>
      <c r="Z654" s="76"/>
      <c r="AA654" s="76"/>
      <c r="AB654" s="76"/>
      <c r="AC654" s="76"/>
      <c r="AD654" s="76"/>
      <c r="AE654" s="76"/>
      <c r="AF654" s="76"/>
      <c r="AG654" s="76"/>
      <c r="AH654" s="76"/>
      <c r="AI654" s="76"/>
      <c r="AJ654" s="76"/>
      <c r="AK654" s="76"/>
      <c r="AL654" s="76"/>
      <c r="AM654" s="76"/>
      <c r="AN654" s="76"/>
      <c r="AO654" s="76"/>
      <c r="AP654" s="76"/>
      <c r="AQ654" s="76"/>
      <c r="AR654" s="76"/>
      <c r="AS654" s="76"/>
      <c r="AT654" s="76"/>
      <c r="AU654" s="76"/>
      <c r="AV654" s="76"/>
      <c r="AW654" s="76"/>
      <c r="AX654" s="76"/>
      <c r="AY654" s="76"/>
      <c r="AZ654" s="76"/>
      <c r="BA654" s="76"/>
      <c r="BB654" s="76"/>
      <c r="BC654" s="76"/>
      <c r="BD654" s="76"/>
      <c r="BE654" s="76"/>
      <c r="BF654" s="76"/>
      <c r="BG654" s="76"/>
      <c r="BH654" s="76"/>
      <c r="BI654" s="76"/>
      <c r="BJ654" s="76"/>
      <c r="BK654" s="76"/>
      <c r="BL654" s="76"/>
      <c r="BM654" s="76"/>
      <c r="BN654" s="76"/>
      <c r="BO654" s="76"/>
      <c r="BP654" s="76"/>
      <c r="BQ654" s="76"/>
      <c r="BR654" s="76"/>
      <c r="BS654" s="76"/>
      <c r="BT654" s="76"/>
      <c r="BU654" s="76"/>
      <c r="BV654" s="76"/>
      <c r="BW654" s="76"/>
      <c r="BX654" s="76"/>
      <c r="BY654" s="76"/>
      <c r="BZ654" s="76"/>
      <c r="CA654" s="76"/>
      <c r="CB654" s="76"/>
      <c r="CC654" s="76"/>
      <c r="CD654" s="76"/>
      <c r="CE654" s="76"/>
      <c r="CF654" s="76"/>
      <c r="CG654" s="76"/>
      <c r="CH654" s="76"/>
      <c r="CI654" s="76"/>
      <c r="CJ654" s="76"/>
      <c r="CK654" s="76"/>
      <c r="CL654" s="76"/>
    </row>
    <row r="655" spans="2:90" s="3" customFormat="1" x14ac:dyDescent="0.4">
      <c r="B655" s="89" t="str">
        <f t="shared" si="659"/>
        <v>Secondary volume driver</v>
      </c>
      <c r="D655" s="3" t="s">
        <v>268</v>
      </c>
      <c r="E655" s="89" t="str">
        <f t="shared" si="630"/>
        <v>655 SUB-PV</v>
      </c>
      <c r="G655" s="3" t="s">
        <v>332</v>
      </c>
      <c r="H655" s="90"/>
      <c r="I655" s="209"/>
      <c r="J655" s="209"/>
      <c r="K655" s="210"/>
      <c r="L655" s="210"/>
      <c r="M655" s="210"/>
      <c r="N655" s="210"/>
      <c r="O655" s="210"/>
      <c r="P655" s="210"/>
      <c r="R655" s="210"/>
      <c r="S655" s="199" t="str">
        <f t="shared" ref="S655" si="669">ADDRESS(ROW(S641),COLUMN(S641),2)</f>
        <v>S$641</v>
      </c>
      <c r="T655" s="199" t="str">
        <f t="shared" ref="T655:CE655" si="670">ADDRESS(ROW(T641),COLUMN(T641),2)</f>
        <v>T$641</v>
      </c>
      <c r="U655" s="199" t="str">
        <f t="shared" si="670"/>
        <v>U$641</v>
      </c>
      <c r="V655" s="199" t="str">
        <f t="shared" si="670"/>
        <v>V$641</v>
      </c>
      <c r="W655" s="199" t="str">
        <f t="shared" si="670"/>
        <v>W$641</v>
      </c>
      <c r="X655" s="199" t="str">
        <f t="shared" si="670"/>
        <v>X$641</v>
      </c>
      <c r="Y655" s="199" t="str">
        <f t="shared" si="670"/>
        <v>Y$641</v>
      </c>
      <c r="Z655" s="199" t="str">
        <f t="shared" si="670"/>
        <v>Z$641</v>
      </c>
      <c r="AA655" s="199" t="str">
        <f t="shared" si="670"/>
        <v>AA$641</v>
      </c>
      <c r="AB655" s="199" t="str">
        <f t="shared" si="670"/>
        <v>AB$641</v>
      </c>
      <c r="AC655" s="199" t="str">
        <f t="shared" si="670"/>
        <v>AC$641</v>
      </c>
      <c r="AD655" s="199" t="str">
        <f t="shared" si="670"/>
        <v>AD$641</v>
      </c>
      <c r="AE655" s="199" t="str">
        <f t="shared" si="670"/>
        <v>AE$641</v>
      </c>
      <c r="AF655" s="199" t="str">
        <f t="shared" si="670"/>
        <v>AF$641</v>
      </c>
      <c r="AG655" s="199" t="str">
        <f t="shared" si="670"/>
        <v>AG$641</v>
      </c>
      <c r="AH655" s="199" t="str">
        <f t="shared" si="670"/>
        <v>AH$641</v>
      </c>
      <c r="AI655" s="199" t="str">
        <f t="shared" si="670"/>
        <v>AI$641</v>
      </c>
      <c r="AJ655" s="199" t="str">
        <f t="shared" si="670"/>
        <v>AJ$641</v>
      </c>
      <c r="AK655" s="199" t="str">
        <f t="shared" si="670"/>
        <v>AK$641</v>
      </c>
      <c r="AL655" s="199" t="str">
        <f t="shared" si="670"/>
        <v>AL$641</v>
      </c>
      <c r="AM655" s="199" t="str">
        <f t="shared" si="670"/>
        <v>AM$641</v>
      </c>
      <c r="AN655" s="199" t="str">
        <f t="shared" si="670"/>
        <v>AN$641</v>
      </c>
      <c r="AO655" s="199" t="str">
        <f t="shared" si="670"/>
        <v>AO$641</v>
      </c>
      <c r="AP655" s="199" t="str">
        <f t="shared" si="670"/>
        <v>AP$641</v>
      </c>
      <c r="AQ655" s="199" t="str">
        <f t="shared" si="670"/>
        <v>AQ$641</v>
      </c>
      <c r="AR655" s="199" t="str">
        <f t="shared" si="670"/>
        <v>AR$641</v>
      </c>
      <c r="AS655" s="199" t="str">
        <f t="shared" si="670"/>
        <v>AS$641</v>
      </c>
      <c r="AT655" s="199" t="str">
        <f t="shared" si="670"/>
        <v>AT$641</v>
      </c>
      <c r="AU655" s="199" t="str">
        <f t="shared" si="670"/>
        <v>AU$641</v>
      </c>
      <c r="AV655" s="199" t="str">
        <f t="shared" si="670"/>
        <v>AV$641</v>
      </c>
      <c r="AW655" s="199" t="str">
        <f t="shared" si="670"/>
        <v>AW$641</v>
      </c>
      <c r="AX655" s="199" t="str">
        <f t="shared" si="670"/>
        <v>AX$641</v>
      </c>
      <c r="AY655" s="199" t="str">
        <f t="shared" si="670"/>
        <v>AY$641</v>
      </c>
      <c r="AZ655" s="199" t="str">
        <f t="shared" si="670"/>
        <v>AZ$641</v>
      </c>
      <c r="BA655" s="199" t="str">
        <f t="shared" si="670"/>
        <v>BA$641</v>
      </c>
      <c r="BB655" s="199" t="str">
        <f t="shared" si="670"/>
        <v>BB$641</v>
      </c>
      <c r="BC655" s="199" t="str">
        <f t="shared" si="670"/>
        <v>BC$641</v>
      </c>
      <c r="BD655" s="199" t="str">
        <f t="shared" si="670"/>
        <v>BD$641</v>
      </c>
      <c r="BE655" s="199" t="str">
        <f t="shared" si="670"/>
        <v>BE$641</v>
      </c>
      <c r="BF655" s="199" t="str">
        <f t="shared" si="670"/>
        <v>BF$641</v>
      </c>
      <c r="BG655" s="199" t="str">
        <f t="shared" si="670"/>
        <v>BG$641</v>
      </c>
      <c r="BH655" s="199" t="str">
        <f t="shared" si="670"/>
        <v>BH$641</v>
      </c>
      <c r="BI655" s="199" t="str">
        <f t="shared" si="670"/>
        <v>BI$641</v>
      </c>
      <c r="BJ655" s="199" t="str">
        <f t="shared" si="670"/>
        <v>BJ$641</v>
      </c>
      <c r="BK655" s="199" t="str">
        <f t="shared" si="670"/>
        <v>BK$641</v>
      </c>
      <c r="BL655" s="199" t="str">
        <f t="shared" si="670"/>
        <v>BL$641</v>
      </c>
      <c r="BM655" s="199" t="str">
        <f t="shared" si="670"/>
        <v>BM$641</v>
      </c>
      <c r="BN655" s="199" t="str">
        <f t="shared" si="670"/>
        <v>BN$641</v>
      </c>
      <c r="BO655" s="199" t="str">
        <f t="shared" si="670"/>
        <v>BO$641</v>
      </c>
      <c r="BP655" s="199" t="str">
        <f t="shared" si="670"/>
        <v>BP$641</v>
      </c>
      <c r="BQ655" s="199" t="str">
        <f t="shared" si="670"/>
        <v>BQ$641</v>
      </c>
      <c r="BR655" s="199" t="str">
        <f t="shared" si="670"/>
        <v>BR$641</v>
      </c>
      <c r="BS655" s="199" t="str">
        <f t="shared" si="670"/>
        <v>BS$641</v>
      </c>
      <c r="BT655" s="199" t="str">
        <f t="shared" si="670"/>
        <v>BT$641</v>
      </c>
      <c r="BU655" s="199" t="str">
        <f t="shared" si="670"/>
        <v>BU$641</v>
      </c>
      <c r="BV655" s="199" t="str">
        <f t="shared" si="670"/>
        <v>BV$641</v>
      </c>
      <c r="BW655" s="199" t="str">
        <f t="shared" si="670"/>
        <v>BW$641</v>
      </c>
      <c r="BX655" s="199" t="str">
        <f t="shared" si="670"/>
        <v>BX$641</v>
      </c>
      <c r="BY655" s="199" t="str">
        <f t="shared" si="670"/>
        <v>BY$641</v>
      </c>
      <c r="BZ655" s="199" t="str">
        <f t="shared" si="670"/>
        <v>BZ$641</v>
      </c>
      <c r="CA655" s="199" t="str">
        <f t="shared" si="670"/>
        <v>CA$641</v>
      </c>
      <c r="CB655" s="199" t="str">
        <f t="shared" si="670"/>
        <v>CB$641</v>
      </c>
      <c r="CC655" s="199" t="str">
        <f t="shared" si="670"/>
        <v>CC$641</v>
      </c>
      <c r="CD655" s="199" t="str">
        <f t="shared" si="670"/>
        <v>CD$641</v>
      </c>
      <c r="CE655" s="199" t="str">
        <f t="shared" si="670"/>
        <v>CE$641</v>
      </c>
      <c r="CF655" s="199" t="str">
        <f t="shared" ref="CF655:CK655" si="671">ADDRESS(ROW(CF641),COLUMN(CF641),2)</f>
        <v>CF$641</v>
      </c>
      <c r="CG655" s="199" t="str">
        <f t="shared" si="671"/>
        <v>CG$641</v>
      </c>
      <c r="CH655" s="199" t="str">
        <f t="shared" si="671"/>
        <v>CH$641</v>
      </c>
      <c r="CI655" s="199" t="str">
        <f t="shared" si="671"/>
        <v>CI$641</v>
      </c>
      <c r="CJ655" s="199" t="str">
        <f t="shared" si="671"/>
        <v>CJ$641</v>
      </c>
      <c r="CK655" s="199" t="str">
        <f t="shared" si="671"/>
        <v>CK$641</v>
      </c>
      <c r="CL655" s="199" t="str">
        <f t="shared" ref="CL655" si="672">ADDRESS(ROW(CL641),COLUMN(CL641),2)</f>
        <v>CL$641</v>
      </c>
    </row>
    <row r="656" spans="2:90" x14ac:dyDescent="0.4">
      <c r="E656" s="8"/>
      <c r="H656" s="12"/>
      <c r="I656" s="60"/>
      <c r="J656" s="60"/>
      <c r="K656" s="15"/>
      <c r="L656" s="15"/>
      <c r="M656" s="15"/>
      <c r="N656" s="15"/>
      <c r="O656" s="15"/>
      <c r="P656" s="15"/>
      <c r="R656" s="15"/>
      <c r="S656" s="76"/>
      <c r="T656" s="76"/>
      <c r="U656" s="76"/>
      <c r="V656" s="76"/>
      <c r="W656" s="76"/>
      <c r="X656" s="76"/>
      <c r="Y656" s="76"/>
      <c r="Z656" s="76"/>
      <c r="AA656" s="76"/>
      <c r="AB656" s="76"/>
      <c r="AC656" s="76"/>
      <c r="AD656" s="76"/>
      <c r="AE656" s="76"/>
      <c r="AF656" s="76"/>
      <c r="AG656" s="76"/>
      <c r="AH656" s="76"/>
      <c r="AI656" s="76"/>
      <c r="AJ656" s="76"/>
      <c r="AK656" s="76"/>
      <c r="AL656" s="76"/>
      <c r="AM656" s="76"/>
      <c r="AN656" s="76"/>
      <c r="AO656" s="76"/>
      <c r="AP656" s="76"/>
      <c r="AQ656" s="76"/>
      <c r="AR656" s="76"/>
      <c r="AS656" s="76"/>
      <c r="AT656" s="76"/>
      <c r="AU656" s="76"/>
      <c r="AV656" s="76"/>
      <c r="AW656" s="76"/>
      <c r="AX656" s="76"/>
      <c r="AY656" s="76"/>
      <c r="AZ656" s="76"/>
      <c r="BA656" s="76"/>
      <c r="BB656" s="76"/>
      <c r="BC656" s="76"/>
      <c r="BD656" s="76"/>
      <c r="BE656" s="76"/>
      <c r="BF656" s="76"/>
      <c r="BG656" s="76"/>
      <c r="BH656" s="76"/>
      <c r="BI656" s="76"/>
      <c r="BJ656" s="76"/>
      <c r="BK656" s="76"/>
      <c r="BL656" s="76"/>
      <c r="BM656" s="76"/>
      <c r="BN656" s="76"/>
      <c r="BO656" s="76"/>
      <c r="BP656" s="76"/>
      <c r="BQ656" s="76"/>
      <c r="BR656" s="76"/>
      <c r="BS656" s="76"/>
      <c r="BT656" s="76"/>
      <c r="BU656" s="76"/>
      <c r="BV656" s="76"/>
      <c r="BW656" s="76"/>
      <c r="BX656" s="76"/>
      <c r="BY656" s="76"/>
      <c r="BZ656" s="76"/>
      <c r="CA656" s="76"/>
      <c r="CB656" s="76"/>
      <c r="CC656" s="76"/>
      <c r="CD656" s="76"/>
      <c r="CE656" s="76"/>
      <c r="CF656" s="76"/>
      <c r="CG656" s="76"/>
      <c r="CH656" s="76"/>
      <c r="CI656" s="76"/>
      <c r="CJ656" s="76"/>
      <c r="CK656" s="76"/>
      <c r="CL656" s="76"/>
    </row>
    <row r="657" spans="2:90" ht="13.75" customHeight="1" x14ac:dyDescent="0.4">
      <c r="B657" s="171" t="s">
        <v>490</v>
      </c>
      <c r="E657" s="8"/>
      <c r="H657" s="189"/>
      <c r="I657" s="190"/>
      <c r="J657" s="190"/>
      <c r="K657" s="191"/>
      <c r="L657" s="191"/>
      <c r="M657" s="191"/>
      <c r="N657" s="191"/>
      <c r="O657" s="191"/>
      <c r="P657" s="191"/>
      <c r="R657" s="191"/>
      <c r="S657" s="192"/>
      <c r="T657" s="192"/>
      <c r="U657" s="192"/>
      <c r="V657" s="192"/>
      <c r="W657" s="192"/>
      <c r="X657" s="192"/>
      <c r="Y657" s="192"/>
      <c r="Z657" s="192"/>
      <c r="AA657" s="192"/>
      <c r="AB657" s="192"/>
      <c r="AC657" s="192"/>
      <c r="AD657" s="192"/>
      <c r="AE657" s="192"/>
      <c r="AF657" s="192"/>
      <c r="AG657" s="192"/>
      <c r="AH657" s="192"/>
      <c r="AI657" s="192"/>
      <c r="AJ657" s="192"/>
      <c r="AK657" s="192"/>
      <c r="AL657" s="192"/>
      <c r="AM657" s="192"/>
      <c r="AN657" s="192"/>
      <c r="AO657" s="192"/>
      <c r="AP657" s="192"/>
      <c r="AQ657" s="192"/>
      <c r="AR657" s="192"/>
      <c r="AS657" s="192"/>
      <c r="AT657" s="192"/>
      <c r="AU657" s="192"/>
      <c r="AV657" s="192"/>
      <c r="AW657" s="192"/>
      <c r="AX657" s="192"/>
      <c r="AY657" s="192"/>
      <c r="AZ657" s="192"/>
      <c r="BA657" s="192"/>
      <c r="BB657" s="192"/>
      <c r="BC657" s="192"/>
      <c r="BD657" s="192"/>
      <c r="BE657" s="192"/>
      <c r="BF657" s="192"/>
      <c r="BG657" s="192"/>
      <c r="BH657" s="192"/>
      <c r="BI657" s="192"/>
      <c r="BJ657" s="192"/>
      <c r="BK657" s="192"/>
      <c r="BL657" s="192"/>
      <c r="BM657" s="192"/>
      <c r="BN657" s="192"/>
      <c r="BO657" s="192"/>
      <c r="BP657" s="192"/>
      <c r="BQ657" s="192"/>
      <c r="BR657" s="192"/>
      <c r="BS657" s="192"/>
      <c r="BT657" s="192"/>
      <c r="BU657" s="192"/>
      <c r="BV657" s="192"/>
      <c r="BW657" s="192"/>
      <c r="BX657" s="192"/>
      <c r="BY657" s="192"/>
      <c r="BZ657" s="192"/>
      <c r="CA657" s="192"/>
      <c r="CB657" s="192"/>
      <c r="CC657" s="192"/>
      <c r="CD657" s="192"/>
      <c r="CE657" s="192"/>
      <c r="CF657" s="192"/>
      <c r="CG657" s="192"/>
      <c r="CH657" s="192"/>
      <c r="CI657" s="192"/>
      <c r="CJ657" s="192"/>
      <c r="CK657" s="192"/>
      <c r="CL657" s="192"/>
    </row>
    <row r="658" spans="2:90" x14ac:dyDescent="0.4">
      <c r="B658" s="171" t="s">
        <v>492</v>
      </c>
      <c r="E658" s="8"/>
      <c r="H658" s="170"/>
      <c r="I658" s="172"/>
      <c r="J658" s="172"/>
      <c r="K658" s="193"/>
      <c r="L658" s="193"/>
      <c r="M658" s="193"/>
      <c r="N658" s="193"/>
      <c r="O658" s="193"/>
      <c r="P658" s="193"/>
      <c r="R658" s="194"/>
      <c r="S658" s="170"/>
      <c r="T658" s="170"/>
      <c r="U658" s="170"/>
      <c r="V658" s="170"/>
      <c r="W658" s="170"/>
      <c r="X658" s="170"/>
      <c r="Y658" s="170"/>
      <c r="Z658" s="170"/>
      <c r="AA658" s="170"/>
      <c r="AB658" s="170"/>
      <c r="AC658" s="170"/>
      <c r="AD658" s="170"/>
      <c r="AE658" s="170"/>
      <c r="AF658" s="170"/>
      <c r="AG658" s="170"/>
      <c r="AH658" s="170"/>
      <c r="AI658" s="170"/>
      <c r="AJ658" s="170"/>
      <c r="AK658" s="170"/>
      <c r="AL658" s="170"/>
      <c r="AM658" s="170"/>
      <c r="AN658" s="170"/>
      <c r="AO658" s="170"/>
      <c r="AP658" s="170"/>
      <c r="AQ658" s="170"/>
      <c r="AR658" s="170"/>
      <c r="AS658" s="170"/>
      <c r="AT658" s="170"/>
      <c r="AU658" s="170"/>
      <c r="AV658" s="170"/>
      <c r="AW658" s="170"/>
      <c r="AX658" s="170"/>
      <c r="AY658" s="170"/>
      <c r="AZ658" s="170"/>
      <c r="BA658" s="170"/>
      <c r="BB658" s="170"/>
      <c r="BC658" s="170"/>
      <c r="BD658" s="170"/>
      <c r="BE658" s="170"/>
      <c r="BF658" s="170"/>
      <c r="BG658" s="170"/>
      <c r="BH658" s="170"/>
      <c r="BI658" s="170"/>
      <c r="BJ658" s="170"/>
      <c r="BK658" s="170"/>
      <c r="BL658" s="170"/>
      <c r="BM658" s="170"/>
      <c r="BN658" s="170"/>
      <c r="BO658" s="170"/>
      <c r="BP658" s="170"/>
      <c r="BQ658" s="170"/>
      <c r="BR658" s="170"/>
      <c r="BS658" s="170"/>
      <c r="BT658" s="170"/>
      <c r="BU658" s="170"/>
      <c r="BV658" s="170"/>
      <c r="BW658" s="170"/>
      <c r="BX658" s="170"/>
      <c r="BY658" s="170"/>
      <c r="BZ658" s="170"/>
      <c r="CA658" s="170"/>
      <c r="CB658" s="170"/>
      <c r="CC658" s="170"/>
      <c r="CD658" s="170"/>
      <c r="CE658" s="170"/>
      <c r="CF658" s="170"/>
      <c r="CG658" s="170"/>
      <c r="CH658" s="170"/>
      <c r="CI658" s="170"/>
      <c r="CJ658" s="170"/>
      <c r="CK658" s="170"/>
      <c r="CL658" s="170"/>
    </row>
    <row r="659" spans="2:90" x14ac:dyDescent="0.4">
      <c r="B659" s="171" t="s">
        <v>461</v>
      </c>
      <c r="E659" s="8"/>
      <c r="H659" s="170"/>
      <c r="I659" s="172"/>
      <c r="J659" s="172"/>
      <c r="K659" s="193"/>
      <c r="L659" s="193"/>
      <c r="M659" s="193"/>
      <c r="N659" s="193"/>
      <c r="O659" s="193"/>
      <c r="P659" s="193"/>
      <c r="R659" s="194"/>
      <c r="S659" s="195" t="str">
        <f t="shared" ref="S659:CD659" si="673">S$16</f>
        <v>S$12</v>
      </c>
      <c r="T659" s="195" t="str">
        <f t="shared" si="673"/>
        <v>T$12</v>
      </c>
      <c r="U659" s="195" t="str">
        <f t="shared" si="673"/>
        <v>U$12</v>
      </c>
      <c r="V659" s="195" t="str">
        <f t="shared" si="673"/>
        <v>V$12</v>
      </c>
      <c r="W659" s="195" t="str">
        <f t="shared" si="673"/>
        <v>W$12</v>
      </c>
      <c r="X659" s="195" t="str">
        <f t="shared" si="673"/>
        <v>X$12</v>
      </c>
      <c r="Y659" s="195" t="str">
        <f t="shared" si="673"/>
        <v>Y$12</v>
      </c>
      <c r="Z659" s="195" t="str">
        <f t="shared" si="673"/>
        <v>Z$12</v>
      </c>
      <c r="AA659" s="195" t="str">
        <f t="shared" si="673"/>
        <v>AA$12</v>
      </c>
      <c r="AB659" s="195" t="str">
        <f t="shared" si="673"/>
        <v>AB$12</v>
      </c>
      <c r="AC659" s="195" t="str">
        <f t="shared" si="673"/>
        <v>AC$12</v>
      </c>
      <c r="AD659" s="195" t="str">
        <f t="shared" si="673"/>
        <v>AD$12</v>
      </c>
      <c r="AE659" s="195" t="str">
        <f t="shared" si="673"/>
        <v>AE$12</v>
      </c>
      <c r="AF659" s="195" t="str">
        <f t="shared" si="673"/>
        <v>AF$12</v>
      </c>
      <c r="AG659" s="195" t="str">
        <f t="shared" si="673"/>
        <v>AG$12</v>
      </c>
      <c r="AH659" s="195" t="str">
        <f t="shared" si="673"/>
        <v>AH$12</v>
      </c>
      <c r="AI659" s="195" t="str">
        <f t="shared" si="673"/>
        <v>AI$12</v>
      </c>
      <c r="AJ659" s="195" t="str">
        <f t="shared" si="673"/>
        <v>AJ$12</v>
      </c>
      <c r="AK659" s="195" t="str">
        <f t="shared" si="673"/>
        <v>AK$12</v>
      </c>
      <c r="AL659" s="195" t="str">
        <f t="shared" si="673"/>
        <v>AL$12</v>
      </c>
      <c r="AM659" s="195" t="str">
        <f t="shared" si="673"/>
        <v>AM$12</v>
      </c>
      <c r="AN659" s="195" t="str">
        <f t="shared" si="673"/>
        <v>AN$12</v>
      </c>
      <c r="AO659" s="195" t="str">
        <f t="shared" si="673"/>
        <v>AO$12</v>
      </c>
      <c r="AP659" s="195" t="str">
        <f t="shared" si="673"/>
        <v>AP$12</v>
      </c>
      <c r="AQ659" s="195" t="str">
        <f t="shared" si="673"/>
        <v>AQ$12</v>
      </c>
      <c r="AR659" s="195" t="str">
        <f t="shared" si="673"/>
        <v>AR$12</v>
      </c>
      <c r="AS659" s="195" t="str">
        <f t="shared" si="673"/>
        <v>AS$12</v>
      </c>
      <c r="AT659" s="195" t="str">
        <f t="shared" si="673"/>
        <v>AT$12</v>
      </c>
      <c r="AU659" s="195" t="str">
        <f t="shared" si="673"/>
        <v>AU$12</v>
      </c>
      <c r="AV659" s="195" t="str">
        <f t="shared" si="673"/>
        <v>AV$12</v>
      </c>
      <c r="AW659" s="195" t="str">
        <f t="shared" si="673"/>
        <v>AW$12</v>
      </c>
      <c r="AX659" s="195" t="str">
        <f t="shared" si="673"/>
        <v>AX$12</v>
      </c>
      <c r="AY659" s="195" t="str">
        <f t="shared" si="673"/>
        <v>AY$12</v>
      </c>
      <c r="AZ659" s="195" t="str">
        <f t="shared" si="673"/>
        <v>AZ$12</v>
      </c>
      <c r="BA659" s="195" t="str">
        <f t="shared" si="673"/>
        <v>BA$12</v>
      </c>
      <c r="BB659" s="195" t="str">
        <f t="shared" si="673"/>
        <v>BB$12</v>
      </c>
      <c r="BC659" s="195" t="str">
        <f t="shared" si="673"/>
        <v>BC$12</v>
      </c>
      <c r="BD659" s="195" t="str">
        <f t="shared" si="673"/>
        <v>BD$12</v>
      </c>
      <c r="BE659" s="195" t="str">
        <f t="shared" si="673"/>
        <v>BE$12</v>
      </c>
      <c r="BF659" s="195" t="str">
        <f t="shared" si="673"/>
        <v>BF$12</v>
      </c>
      <c r="BG659" s="195" t="str">
        <f t="shared" si="673"/>
        <v>BG$12</v>
      </c>
      <c r="BH659" s="195" t="str">
        <f t="shared" si="673"/>
        <v>BH$12</v>
      </c>
      <c r="BI659" s="195" t="str">
        <f t="shared" si="673"/>
        <v>BI$12</v>
      </c>
      <c r="BJ659" s="195" t="str">
        <f t="shared" si="673"/>
        <v>BJ$12</v>
      </c>
      <c r="BK659" s="195" t="str">
        <f t="shared" si="673"/>
        <v>BK$12</v>
      </c>
      <c r="BL659" s="195" t="str">
        <f t="shared" si="673"/>
        <v>BL$12</v>
      </c>
      <c r="BM659" s="195" t="str">
        <f t="shared" si="673"/>
        <v>BM$12</v>
      </c>
      <c r="BN659" s="195" t="str">
        <f t="shared" si="673"/>
        <v>BN$12</v>
      </c>
      <c r="BO659" s="195" t="str">
        <f t="shared" si="673"/>
        <v>BO$12</v>
      </c>
      <c r="BP659" s="195" t="str">
        <f t="shared" si="673"/>
        <v>BP$12</v>
      </c>
      <c r="BQ659" s="195" t="str">
        <f t="shared" si="673"/>
        <v>BQ$12</v>
      </c>
      <c r="BR659" s="195" t="str">
        <f t="shared" si="673"/>
        <v>BR$12</v>
      </c>
      <c r="BS659" s="195" t="str">
        <f t="shared" si="673"/>
        <v>BS$12</v>
      </c>
      <c r="BT659" s="195" t="str">
        <f t="shared" si="673"/>
        <v>BT$12</v>
      </c>
      <c r="BU659" s="195" t="str">
        <f t="shared" si="673"/>
        <v>BU$12</v>
      </c>
      <c r="BV659" s="195" t="str">
        <f t="shared" si="673"/>
        <v>BV$12</v>
      </c>
      <c r="BW659" s="195" t="str">
        <f t="shared" si="673"/>
        <v>BW$12</v>
      </c>
      <c r="BX659" s="195" t="str">
        <f t="shared" si="673"/>
        <v>BX$12</v>
      </c>
      <c r="BY659" s="195" t="str">
        <f t="shared" si="673"/>
        <v>BY$12</v>
      </c>
      <c r="BZ659" s="195" t="str">
        <f t="shared" si="673"/>
        <v>BZ$12</v>
      </c>
      <c r="CA659" s="195" t="str">
        <f t="shared" si="673"/>
        <v>CA$12</v>
      </c>
      <c r="CB659" s="195" t="str">
        <f t="shared" si="673"/>
        <v>CB$12</v>
      </c>
      <c r="CC659" s="195" t="str">
        <f t="shared" si="673"/>
        <v>CC$12</v>
      </c>
      <c r="CD659" s="195" t="str">
        <f t="shared" si="673"/>
        <v>CD$12</v>
      </c>
      <c r="CE659" s="195" t="str">
        <f t="shared" ref="CE659:CL659" si="674">CE$16</f>
        <v>CE$12</v>
      </c>
      <c r="CF659" s="195" t="str">
        <f t="shared" si="674"/>
        <v>CF$12</v>
      </c>
      <c r="CG659" s="195" t="str">
        <f t="shared" si="674"/>
        <v>CG$12</v>
      </c>
      <c r="CH659" s="195" t="str">
        <f t="shared" si="674"/>
        <v>CH$12</v>
      </c>
      <c r="CI659" s="195" t="str">
        <f t="shared" si="674"/>
        <v>CI$12</v>
      </c>
      <c r="CJ659" s="195" t="str">
        <f t="shared" si="674"/>
        <v>CJ$12</v>
      </c>
      <c r="CK659" s="195" t="str">
        <f t="shared" si="674"/>
        <v>CK$12</v>
      </c>
      <c r="CL659" s="195" t="str">
        <f t="shared" si="674"/>
        <v>CL$12</v>
      </c>
    </row>
    <row r="660" spans="2:90" x14ac:dyDescent="0.4">
      <c r="B660" s="171" t="s">
        <v>462</v>
      </c>
      <c r="E660" s="8"/>
      <c r="H660" s="196"/>
      <c r="I660" s="197"/>
      <c r="J660" s="197"/>
      <c r="K660" s="198"/>
      <c r="L660" s="198"/>
      <c r="M660" s="198"/>
      <c r="N660" s="198"/>
      <c r="O660" s="198"/>
      <c r="P660" s="198"/>
      <c r="R660" s="198"/>
      <c r="S660" s="195" t="str">
        <f t="shared" ref="S660:CD660" si="675">S$17</f>
        <v>S$13</v>
      </c>
      <c r="T660" s="195" t="str">
        <f t="shared" si="675"/>
        <v>T$13</v>
      </c>
      <c r="U660" s="195" t="str">
        <f t="shared" si="675"/>
        <v>U$13</v>
      </c>
      <c r="V660" s="195" t="str">
        <f t="shared" si="675"/>
        <v>V$13</v>
      </c>
      <c r="W660" s="195" t="str">
        <f t="shared" si="675"/>
        <v>W$13</v>
      </c>
      <c r="X660" s="195" t="str">
        <f t="shared" si="675"/>
        <v>X$13</v>
      </c>
      <c r="Y660" s="195" t="str">
        <f t="shared" si="675"/>
        <v>Y$13</v>
      </c>
      <c r="Z660" s="195" t="str">
        <f t="shared" si="675"/>
        <v>Z$13</v>
      </c>
      <c r="AA660" s="195" t="str">
        <f t="shared" si="675"/>
        <v>AA$13</v>
      </c>
      <c r="AB660" s="195" t="str">
        <f t="shared" si="675"/>
        <v>AB$13</v>
      </c>
      <c r="AC660" s="195" t="str">
        <f t="shared" si="675"/>
        <v>AC$13</v>
      </c>
      <c r="AD660" s="195" t="str">
        <f t="shared" si="675"/>
        <v>AD$13</v>
      </c>
      <c r="AE660" s="195" t="str">
        <f t="shared" si="675"/>
        <v>AE$13</v>
      </c>
      <c r="AF660" s="195" t="str">
        <f t="shared" si="675"/>
        <v>AF$13</v>
      </c>
      <c r="AG660" s="195" t="str">
        <f t="shared" si="675"/>
        <v>AG$13</v>
      </c>
      <c r="AH660" s="195" t="str">
        <f t="shared" si="675"/>
        <v>AH$13</v>
      </c>
      <c r="AI660" s="195" t="str">
        <f t="shared" si="675"/>
        <v>AI$13</v>
      </c>
      <c r="AJ660" s="195" t="str">
        <f t="shared" si="675"/>
        <v>AJ$13</v>
      </c>
      <c r="AK660" s="195" t="str">
        <f t="shared" si="675"/>
        <v>AK$13</v>
      </c>
      <c r="AL660" s="195" t="str">
        <f t="shared" si="675"/>
        <v>AL$13</v>
      </c>
      <c r="AM660" s="195" t="str">
        <f t="shared" si="675"/>
        <v>AM$13</v>
      </c>
      <c r="AN660" s="195" t="str">
        <f t="shared" si="675"/>
        <v>AN$13</v>
      </c>
      <c r="AO660" s="195" t="str">
        <f t="shared" si="675"/>
        <v>AO$13</v>
      </c>
      <c r="AP660" s="195" t="str">
        <f t="shared" si="675"/>
        <v>AP$13</v>
      </c>
      <c r="AQ660" s="195" t="str">
        <f t="shared" si="675"/>
        <v>AQ$13</v>
      </c>
      <c r="AR660" s="195" t="str">
        <f t="shared" si="675"/>
        <v>AR$13</v>
      </c>
      <c r="AS660" s="195" t="str">
        <f t="shared" si="675"/>
        <v>AS$13</v>
      </c>
      <c r="AT660" s="195" t="str">
        <f t="shared" si="675"/>
        <v>AT$13</v>
      </c>
      <c r="AU660" s="195" t="str">
        <f t="shared" si="675"/>
        <v>AU$13</v>
      </c>
      <c r="AV660" s="195" t="str">
        <f t="shared" si="675"/>
        <v>AV$13</v>
      </c>
      <c r="AW660" s="195" t="str">
        <f t="shared" si="675"/>
        <v>AW$13</v>
      </c>
      <c r="AX660" s="195" t="str">
        <f t="shared" si="675"/>
        <v>AX$13</v>
      </c>
      <c r="AY660" s="195" t="str">
        <f t="shared" si="675"/>
        <v>AY$13</v>
      </c>
      <c r="AZ660" s="195" t="str">
        <f t="shared" si="675"/>
        <v>AZ$13</v>
      </c>
      <c r="BA660" s="195" t="str">
        <f t="shared" si="675"/>
        <v>BA$13</v>
      </c>
      <c r="BB660" s="195" t="str">
        <f t="shared" si="675"/>
        <v>BB$13</v>
      </c>
      <c r="BC660" s="195" t="str">
        <f t="shared" si="675"/>
        <v>BC$13</v>
      </c>
      <c r="BD660" s="195" t="str">
        <f t="shared" si="675"/>
        <v>BD$13</v>
      </c>
      <c r="BE660" s="195" t="str">
        <f t="shared" si="675"/>
        <v>BE$13</v>
      </c>
      <c r="BF660" s="195" t="str">
        <f t="shared" si="675"/>
        <v>BF$13</v>
      </c>
      <c r="BG660" s="195" t="str">
        <f t="shared" si="675"/>
        <v>BG$13</v>
      </c>
      <c r="BH660" s="195" t="str">
        <f t="shared" si="675"/>
        <v>BH$13</v>
      </c>
      <c r="BI660" s="195" t="str">
        <f t="shared" si="675"/>
        <v>BI$13</v>
      </c>
      <c r="BJ660" s="195" t="str">
        <f t="shared" si="675"/>
        <v>BJ$13</v>
      </c>
      <c r="BK660" s="195" t="str">
        <f t="shared" si="675"/>
        <v>BK$13</v>
      </c>
      <c r="BL660" s="195" t="str">
        <f t="shared" si="675"/>
        <v>BL$13</v>
      </c>
      <c r="BM660" s="195" t="str">
        <f t="shared" si="675"/>
        <v>BM$13</v>
      </c>
      <c r="BN660" s="195" t="str">
        <f t="shared" si="675"/>
        <v>BN$13</v>
      </c>
      <c r="BO660" s="195" t="str">
        <f t="shared" si="675"/>
        <v>BO$13</v>
      </c>
      <c r="BP660" s="195" t="str">
        <f t="shared" si="675"/>
        <v>BP$13</v>
      </c>
      <c r="BQ660" s="195" t="str">
        <f t="shared" si="675"/>
        <v>BQ$13</v>
      </c>
      <c r="BR660" s="195" t="str">
        <f t="shared" si="675"/>
        <v>BR$13</v>
      </c>
      <c r="BS660" s="195" t="str">
        <f t="shared" si="675"/>
        <v>BS$13</v>
      </c>
      <c r="BT660" s="195" t="str">
        <f t="shared" si="675"/>
        <v>BT$13</v>
      </c>
      <c r="BU660" s="195" t="str">
        <f t="shared" si="675"/>
        <v>BU$13</v>
      </c>
      <c r="BV660" s="195" t="str">
        <f t="shared" si="675"/>
        <v>BV$13</v>
      </c>
      <c r="BW660" s="195" t="str">
        <f t="shared" si="675"/>
        <v>BW$13</v>
      </c>
      <c r="BX660" s="195" t="str">
        <f t="shared" si="675"/>
        <v>BX$13</v>
      </c>
      <c r="BY660" s="195" t="str">
        <f t="shared" si="675"/>
        <v>BY$13</v>
      </c>
      <c r="BZ660" s="195" t="str">
        <f t="shared" si="675"/>
        <v>BZ$13</v>
      </c>
      <c r="CA660" s="195" t="str">
        <f t="shared" si="675"/>
        <v>CA$13</v>
      </c>
      <c r="CB660" s="195" t="str">
        <f t="shared" si="675"/>
        <v>CB$13</v>
      </c>
      <c r="CC660" s="195" t="str">
        <f t="shared" si="675"/>
        <v>CC$13</v>
      </c>
      <c r="CD660" s="195" t="str">
        <f t="shared" si="675"/>
        <v>CD$13</v>
      </c>
      <c r="CE660" s="195" t="str">
        <f t="shared" ref="CE660:CL660" si="676">CE$17</f>
        <v>CE$13</v>
      </c>
      <c r="CF660" s="195" t="str">
        <f t="shared" si="676"/>
        <v>CF$13</v>
      </c>
      <c r="CG660" s="195" t="str">
        <f t="shared" si="676"/>
        <v>CG$13</v>
      </c>
      <c r="CH660" s="195" t="str">
        <f t="shared" si="676"/>
        <v>CH$13</v>
      </c>
      <c r="CI660" s="195" t="str">
        <f t="shared" si="676"/>
        <v>CI$13</v>
      </c>
      <c r="CJ660" s="195" t="str">
        <f t="shared" si="676"/>
        <v>CJ$13</v>
      </c>
      <c r="CK660" s="195" t="str">
        <f t="shared" si="676"/>
        <v>CK$13</v>
      </c>
      <c r="CL660" s="195" t="str">
        <f t="shared" si="676"/>
        <v>CL$13</v>
      </c>
    </row>
    <row r="661" spans="2:90" x14ac:dyDescent="0.4">
      <c r="B661" s="171" t="s">
        <v>491</v>
      </c>
      <c r="E661" s="8"/>
      <c r="H661" s="196"/>
      <c r="I661" s="197"/>
      <c r="J661" s="197"/>
      <c r="K661" s="198"/>
      <c r="L661" s="198"/>
      <c r="M661" s="198"/>
      <c r="N661" s="198"/>
      <c r="O661" s="198"/>
      <c r="P661" s="198"/>
      <c r="R661" s="198"/>
      <c r="S661" s="186"/>
      <c r="T661" s="186"/>
      <c r="U661" s="186"/>
      <c r="V661" s="186"/>
      <c r="W661" s="186"/>
      <c r="X661" s="186"/>
      <c r="Y661" s="186"/>
      <c r="Z661" s="186"/>
      <c r="AA661" s="186"/>
      <c r="AB661" s="186"/>
      <c r="AC661" s="186"/>
      <c r="AD661" s="186"/>
      <c r="AE661" s="186"/>
      <c r="AF661" s="186"/>
      <c r="AG661" s="186"/>
      <c r="AH661" s="186"/>
      <c r="AI661" s="186"/>
      <c r="AJ661" s="186"/>
      <c r="AK661" s="186"/>
      <c r="AL661" s="186"/>
      <c r="AM661" s="186"/>
      <c r="AN661" s="186"/>
      <c r="AO661" s="186"/>
      <c r="AP661" s="186"/>
      <c r="AQ661" s="186"/>
      <c r="AR661" s="186"/>
      <c r="AS661" s="186"/>
      <c r="AT661" s="186"/>
      <c r="AU661" s="186"/>
      <c r="AV661" s="186"/>
      <c r="AW661" s="186"/>
      <c r="AX661" s="186"/>
      <c r="AY661" s="186"/>
      <c r="AZ661" s="186"/>
      <c r="BA661" s="186"/>
      <c r="BB661" s="186"/>
      <c r="BC661" s="186"/>
      <c r="BD661" s="186"/>
      <c r="BE661" s="186"/>
      <c r="BF661" s="186"/>
      <c r="BG661" s="186"/>
      <c r="BH661" s="186"/>
      <c r="BI661" s="186"/>
      <c r="BJ661" s="186"/>
      <c r="BK661" s="186"/>
      <c r="BL661" s="186"/>
      <c r="BM661" s="186"/>
      <c r="BN661" s="186"/>
      <c r="BO661" s="186"/>
      <c r="BP661" s="186"/>
      <c r="BQ661" s="186"/>
      <c r="BR661" s="186"/>
      <c r="BS661" s="186"/>
      <c r="BT661" s="186"/>
      <c r="BU661" s="186"/>
      <c r="BV661" s="186"/>
      <c r="BW661" s="186"/>
      <c r="BX661" s="186"/>
      <c r="BY661" s="186"/>
      <c r="BZ661" s="186"/>
      <c r="CA661" s="186"/>
      <c r="CB661" s="186"/>
      <c r="CC661" s="186"/>
      <c r="CD661" s="186"/>
      <c r="CE661" s="186"/>
      <c r="CF661" s="186"/>
      <c r="CG661" s="186"/>
      <c r="CH661" s="186"/>
      <c r="CI661" s="186"/>
      <c r="CJ661" s="186"/>
      <c r="CK661" s="186"/>
      <c r="CL661" s="186"/>
    </row>
    <row r="662" spans="2:90" x14ac:dyDescent="0.4">
      <c r="B662" s="171" t="s">
        <v>505</v>
      </c>
      <c r="E662" s="8"/>
      <c r="H662" s="196"/>
      <c r="I662" s="197"/>
      <c r="J662" s="197"/>
      <c r="K662" s="198"/>
      <c r="L662" s="198"/>
      <c r="M662" s="198"/>
      <c r="N662" s="198"/>
      <c r="O662" s="198"/>
      <c r="P662" s="198"/>
      <c r="R662" s="198"/>
      <c r="S662" s="186"/>
      <c r="T662" s="186"/>
      <c r="U662" s="186"/>
      <c r="V662" s="186"/>
      <c r="W662" s="186"/>
      <c r="X662" s="186"/>
      <c r="Y662" s="186"/>
      <c r="Z662" s="186"/>
      <c r="AA662" s="186"/>
      <c r="AB662" s="186"/>
      <c r="AC662" s="186"/>
      <c r="AD662" s="186"/>
      <c r="AE662" s="186"/>
      <c r="AF662" s="186"/>
      <c r="AG662" s="186"/>
      <c r="AH662" s="186"/>
      <c r="AI662" s="186"/>
      <c r="AJ662" s="186"/>
      <c r="AK662" s="186"/>
      <c r="AL662" s="186"/>
      <c r="AM662" s="186"/>
      <c r="AN662" s="186"/>
      <c r="AO662" s="186"/>
      <c r="AP662" s="186"/>
      <c r="AQ662" s="186"/>
      <c r="AR662" s="186"/>
      <c r="AS662" s="186"/>
      <c r="AT662" s="186"/>
      <c r="AU662" s="186"/>
      <c r="AV662" s="186"/>
      <c r="AW662" s="186"/>
      <c r="AX662" s="186"/>
      <c r="AY662" s="186"/>
      <c r="AZ662" s="186"/>
      <c r="BA662" s="186"/>
      <c r="BB662" s="186"/>
      <c r="BC662" s="186"/>
      <c r="BD662" s="186"/>
      <c r="BE662" s="186"/>
      <c r="BF662" s="186"/>
      <c r="BG662" s="186"/>
      <c r="BH662" s="186"/>
      <c r="BI662" s="186"/>
      <c r="BJ662" s="186"/>
      <c r="BK662" s="186"/>
      <c r="BL662" s="186"/>
      <c r="BM662" s="186"/>
      <c r="BN662" s="186"/>
      <c r="BO662" s="186"/>
      <c r="BP662" s="186"/>
      <c r="BQ662" s="186"/>
      <c r="BR662" s="186"/>
      <c r="BS662" s="186"/>
      <c r="BT662" s="186"/>
      <c r="BU662" s="186"/>
      <c r="BV662" s="186"/>
      <c r="BW662" s="186"/>
      <c r="BX662" s="186"/>
      <c r="BY662" s="186"/>
      <c r="BZ662" s="186"/>
      <c r="CA662" s="186"/>
      <c r="CB662" s="186"/>
      <c r="CC662" s="186"/>
      <c r="CD662" s="186"/>
      <c r="CE662" s="186"/>
      <c r="CF662" s="186"/>
      <c r="CG662" s="186"/>
      <c r="CH662" s="186"/>
      <c r="CI662" s="186"/>
      <c r="CJ662" s="186"/>
      <c r="CK662" s="186"/>
      <c r="CL662" s="186"/>
    </row>
    <row r="663" spans="2:90" x14ac:dyDescent="0.4">
      <c r="B663" s="171" t="s">
        <v>463</v>
      </c>
      <c r="E663" s="8"/>
      <c r="H663" s="196"/>
      <c r="I663" s="197"/>
      <c r="J663" s="197"/>
      <c r="K663" s="198"/>
      <c r="L663" s="198"/>
      <c r="M663" s="198"/>
      <c r="N663" s="198"/>
      <c r="O663" s="198"/>
      <c r="P663" s="198"/>
      <c r="R663" s="198"/>
      <c r="S663" s="186" t="str">
        <f t="shared" ref="S663:CD663" si="677">S$18</f>
        <v>S$14</v>
      </c>
      <c r="T663" s="186" t="str">
        <f t="shared" si="677"/>
        <v>T$14</v>
      </c>
      <c r="U663" s="186" t="str">
        <f t="shared" si="677"/>
        <v>U$14</v>
      </c>
      <c r="V663" s="186" t="str">
        <f t="shared" si="677"/>
        <v>V$14</v>
      </c>
      <c r="W663" s="186" t="str">
        <f t="shared" si="677"/>
        <v>W$14</v>
      </c>
      <c r="X663" s="186" t="str">
        <f t="shared" si="677"/>
        <v>X$14</v>
      </c>
      <c r="Y663" s="186" t="str">
        <f t="shared" si="677"/>
        <v>Y$14</v>
      </c>
      <c r="Z663" s="186" t="str">
        <f t="shared" si="677"/>
        <v>Z$14</v>
      </c>
      <c r="AA663" s="186" t="str">
        <f t="shared" si="677"/>
        <v>AA$14</v>
      </c>
      <c r="AB663" s="186" t="str">
        <f t="shared" si="677"/>
        <v>AB$14</v>
      </c>
      <c r="AC663" s="186" t="str">
        <f t="shared" si="677"/>
        <v>AC$14</v>
      </c>
      <c r="AD663" s="186" t="str">
        <f t="shared" si="677"/>
        <v>AD$14</v>
      </c>
      <c r="AE663" s="186" t="str">
        <f t="shared" si="677"/>
        <v>AE$14</v>
      </c>
      <c r="AF663" s="186" t="str">
        <f t="shared" si="677"/>
        <v>AF$14</v>
      </c>
      <c r="AG663" s="186" t="str">
        <f t="shared" si="677"/>
        <v>AG$14</v>
      </c>
      <c r="AH663" s="186" t="str">
        <f t="shared" si="677"/>
        <v>AH$14</v>
      </c>
      <c r="AI663" s="186" t="str">
        <f t="shared" si="677"/>
        <v>AI$14</v>
      </c>
      <c r="AJ663" s="186" t="str">
        <f t="shared" si="677"/>
        <v>AJ$14</v>
      </c>
      <c r="AK663" s="186" t="str">
        <f t="shared" si="677"/>
        <v>AK$14</v>
      </c>
      <c r="AL663" s="186" t="str">
        <f t="shared" si="677"/>
        <v>AL$14</v>
      </c>
      <c r="AM663" s="186" t="str">
        <f t="shared" si="677"/>
        <v>AM$14</v>
      </c>
      <c r="AN663" s="186" t="str">
        <f t="shared" si="677"/>
        <v>AN$14</v>
      </c>
      <c r="AO663" s="186" t="str">
        <f t="shared" si="677"/>
        <v>AO$14</v>
      </c>
      <c r="AP663" s="186" t="str">
        <f t="shared" si="677"/>
        <v>AP$14</v>
      </c>
      <c r="AQ663" s="186" t="str">
        <f t="shared" si="677"/>
        <v>AQ$14</v>
      </c>
      <c r="AR663" s="186" t="str">
        <f t="shared" si="677"/>
        <v>AR$14</v>
      </c>
      <c r="AS663" s="186" t="str">
        <f t="shared" si="677"/>
        <v>AS$14</v>
      </c>
      <c r="AT663" s="186" t="str">
        <f t="shared" si="677"/>
        <v>AT$14</v>
      </c>
      <c r="AU663" s="186" t="str">
        <f t="shared" si="677"/>
        <v>AU$14</v>
      </c>
      <c r="AV663" s="186" t="str">
        <f t="shared" si="677"/>
        <v>AV$14</v>
      </c>
      <c r="AW663" s="186" t="str">
        <f t="shared" si="677"/>
        <v>AW$14</v>
      </c>
      <c r="AX663" s="186" t="str">
        <f t="shared" si="677"/>
        <v>AX$14</v>
      </c>
      <c r="AY663" s="186" t="str">
        <f t="shared" si="677"/>
        <v>AY$14</v>
      </c>
      <c r="AZ663" s="186" t="str">
        <f t="shared" si="677"/>
        <v>AZ$14</v>
      </c>
      <c r="BA663" s="186" t="str">
        <f t="shared" si="677"/>
        <v>BA$14</v>
      </c>
      <c r="BB663" s="186" t="str">
        <f t="shared" si="677"/>
        <v>BB$14</v>
      </c>
      <c r="BC663" s="186" t="str">
        <f t="shared" si="677"/>
        <v>BC$14</v>
      </c>
      <c r="BD663" s="186" t="str">
        <f t="shared" si="677"/>
        <v>BD$14</v>
      </c>
      <c r="BE663" s="186" t="str">
        <f t="shared" si="677"/>
        <v>BE$14</v>
      </c>
      <c r="BF663" s="186" t="str">
        <f t="shared" si="677"/>
        <v>BF$14</v>
      </c>
      <c r="BG663" s="186" t="str">
        <f t="shared" si="677"/>
        <v>BG$14</v>
      </c>
      <c r="BH663" s="186" t="str">
        <f t="shared" si="677"/>
        <v>BH$14</v>
      </c>
      <c r="BI663" s="186" t="str">
        <f t="shared" si="677"/>
        <v>BI$14</v>
      </c>
      <c r="BJ663" s="186" t="str">
        <f t="shared" si="677"/>
        <v>BJ$14</v>
      </c>
      <c r="BK663" s="186" t="str">
        <f t="shared" si="677"/>
        <v>BK$14</v>
      </c>
      <c r="BL663" s="186" t="str">
        <f t="shared" si="677"/>
        <v>BL$14</v>
      </c>
      <c r="BM663" s="186" t="str">
        <f t="shared" si="677"/>
        <v>BM$14</v>
      </c>
      <c r="BN663" s="186" t="str">
        <f t="shared" si="677"/>
        <v>BN$14</v>
      </c>
      <c r="BO663" s="186" t="str">
        <f t="shared" si="677"/>
        <v>BO$14</v>
      </c>
      <c r="BP663" s="186" t="str">
        <f t="shared" si="677"/>
        <v>BP$14</v>
      </c>
      <c r="BQ663" s="186" t="str">
        <f t="shared" si="677"/>
        <v>BQ$14</v>
      </c>
      <c r="BR663" s="186" t="str">
        <f t="shared" si="677"/>
        <v>BR$14</v>
      </c>
      <c r="BS663" s="186" t="str">
        <f t="shared" si="677"/>
        <v>BS$14</v>
      </c>
      <c r="BT663" s="186" t="str">
        <f t="shared" si="677"/>
        <v>BT$14</v>
      </c>
      <c r="BU663" s="186" t="str">
        <f t="shared" si="677"/>
        <v>BU$14</v>
      </c>
      <c r="BV663" s="186" t="str">
        <f t="shared" si="677"/>
        <v>BV$14</v>
      </c>
      <c r="BW663" s="186" t="str">
        <f t="shared" si="677"/>
        <v>BW$14</v>
      </c>
      <c r="BX663" s="186" t="str">
        <f t="shared" si="677"/>
        <v>BX$14</v>
      </c>
      <c r="BY663" s="186" t="str">
        <f t="shared" si="677"/>
        <v>BY$14</v>
      </c>
      <c r="BZ663" s="186" t="str">
        <f t="shared" si="677"/>
        <v>BZ$14</v>
      </c>
      <c r="CA663" s="186" t="str">
        <f t="shared" si="677"/>
        <v>CA$14</v>
      </c>
      <c r="CB663" s="186" t="str">
        <f t="shared" si="677"/>
        <v>CB$14</v>
      </c>
      <c r="CC663" s="186" t="str">
        <f t="shared" si="677"/>
        <v>CC$14</v>
      </c>
      <c r="CD663" s="186" t="str">
        <f t="shared" si="677"/>
        <v>CD$14</v>
      </c>
      <c r="CE663" s="186" t="str">
        <f t="shared" ref="CE663:CL663" si="678">CE$18</f>
        <v>CE$14</v>
      </c>
      <c r="CF663" s="186" t="str">
        <f t="shared" si="678"/>
        <v>CF$14</v>
      </c>
      <c r="CG663" s="186" t="str">
        <f t="shared" si="678"/>
        <v>CG$14</v>
      </c>
      <c r="CH663" s="186" t="str">
        <f t="shared" si="678"/>
        <v>CH$14</v>
      </c>
      <c r="CI663" s="186" t="str">
        <f t="shared" si="678"/>
        <v>CI$14</v>
      </c>
      <c r="CJ663" s="186" t="str">
        <f t="shared" si="678"/>
        <v>CJ$14</v>
      </c>
      <c r="CK663" s="186" t="str">
        <f t="shared" si="678"/>
        <v>CK$14</v>
      </c>
      <c r="CL663" s="186" t="str">
        <f t="shared" si="678"/>
        <v>CL$14</v>
      </c>
    </row>
    <row r="664" spans="2:90" x14ac:dyDescent="0.4">
      <c r="B664" s="171" t="s">
        <v>464</v>
      </c>
      <c r="E664" s="8"/>
      <c r="H664" s="196"/>
      <c r="I664" s="197"/>
      <c r="J664" s="197"/>
      <c r="K664" s="198"/>
      <c r="L664" s="198"/>
      <c r="M664" s="198"/>
      <c r="N664" s="198"/>
      <c r="O664" s="198"/>
      <c r="P664" s="198"/>
      <c r="R664" s="198"/>
      <c r="S664" s="186" t="str">
        <f t="shared" ref="S664:CD664" si="679">S$19</f>
        <v>S$15</v>
      </c>
      <c r="T664" s="186" t="str">
        <f t="shared" si="679"/>
        <v>T$15</v>
      </c>
      <c r="U664" s="186" t="str">
        <f t="shared" si="679"/>
        <v>U$15</v>
      </c>
      <c r="V664" s="186" t="str">
        <f t="shared" si="679"/>
        <v>V$15</v>
      </c>
      <c r="W664" s="186" t="str">
        <f t="shared" si="679"/>
        <v>W$15</v>
      </c>
      <c r="X664" s="186" t="str">
        <f t="shared" si="679"/>
        <v>X$15</v>
      </c>
      <c r="Y664" s="186" t="str">
        <f t="shared" si="679"/>
        <v>Y$15</v>
      </c>
      <c r="Z664" s="186" t="str">
        <f t="shared" si="679"/>
        <v>Z$15</v>
      </c>
      <c r="AA664" s="186" t="str">
        <f t="shared" si="679"/>
        <v>AA$15</v>
      </c>
      <c r="AB664" s="186" t="str">
        <f t="shared" si="679"/>
        <v>AB$15</v>
      </c>
      <c r="AC664" s="186" t="str">
        <f t="shared" si="679"/>
        <v>AC$15</v>
      </c>
      <c r="AD664" s="186" t="str">
        <f t="shared" si="679"/>
        <v>AD$15</v>
      </c>
      <c r="AE664" s="186" t="str">
        <f t="shared" si="679"/>
        <v>AE$15</v>
      </c>
      <c r="AF664" s="186" t="str">
        <f t="shared" si="679"/>
        <v>AF$15</v>
      </c>
      <c r="AG664" s="186" t="str">
        <f t="shared" si="679"/>
        <v>AG$15</v>
      </c>
      <c r="AH664" s="186" t="str">
        <f t="shared" si="679"/>
        <v>AH$15</v>
      </c>
      <c r="AI664" s="186" t="str">
        <f t="shared" si="679"/>
        <v>AI$15</v>
      </c>
      <c r="AJ664" s="186" t="str">
        <f t="shared" si="679"/>
        <v>AJ$15</v>
      </c>
      <c r="AK664" s="186" t="str">
        <f t="shared" si="679"/>
        <v>AK$15</v>
      </c>
      <c r="AL664" s="186" t="str">
        <f t="shared" si="679"/>
        <v>AL$15</v>
      </c>
      <c r="AM664" s="186" t="str">
        <f t="shared" si="679"/>
        <v>AM$15</v>
      </c>
      <c r="AN664" s="186" t="str">
        <f t="shared" si="679"/>
        <v>AN$15</v>
      </c>
      <c r="AO664" s="186" t="str">
        <f t="shared" si="679"/>
        <v>AO$15</v>
      </c>
      <c r="AP664" s="186" t="str">
        <f t="shared" si="679"/>
        <v>AP$15</v>
      </c>
      <c r="AQ664" s="186" t="str">
        <f t="shared" si="679"/>
        <v>AQ$15</v>
      </c>
      <c r="AR664" s="186" t="str">
        <f t="shared" si="679"/>
        <v>AR$15</v>
      </c>
      <c r="AS664" s="186" t="str">
        <f t="shared" si="679"/>
        <v>AS$15</v>
      </c>
      <c r="AT664" s="186" t="str">
        <f t="shared" si="679"/>
        <v>AT$15</v>
      </c>
      <c r="AU664" s="186" t="str">
        <f t="shared" si="679"/>
        <v>AU$15</v>
      </c>
      <c r="AV664" s="186" t="str">
        <f t="shared" si="679"/>
        <v>AV$15</v>
      </c>
      <c r="AW664" s="186" t="str">
        <f t="shared" si="679"/>
        <v>AW$15</v>
      </c>
      <c r="AX664" s="186" t="str">
        <f t="shared" si="679"/>
        <v>AX$15</v>
      </c>
      <c r="AY664" s="186" t="str">
        <f t="shared" si="679"/>
        <v>AY$15</v>
      </c>
      <c r="AZ664" s="186" t="str">
        <f t="shared" si="679"/>
        <v>AZ$15</v>
      </c>
      <c r="BA664" s="186" t="str">
        <f t="shared" si="679"/>
        <v>BA$15</v>
      </c>
      <c r="BB664" s="186" t="str">
        <f t="shared" si="679"/>
        <v>BB$15</v>
      </c>
      <c r="BC664" s="186" t="str">
        <f t="shared" si="679"/>
        <v>BC$15</v>
      </c>
      <c r="BD664" s="186" t="str">
        <f t="shared" si="679"/>
        <v>BD$15</v>
      </c>
      <c r="BE664" s="186" t="str">
        <f t="shared" si="679"/>
        <v>BE$15</v>
      </c>
      <c r="BF664" s="186" t="str">
        <f t="shared" si="679"/>
        <v>BF$15</v>
      </c>
      <c r="BG664" s="186" t="str">
        <f t="shared" si="679"/>
        <v>BG$15</v>
      </c>
      <c r="BH664" s="186" t="str">
        <f t="shared" si="679"/>
        <v>BH$15</v>
      </c>
      <c r="BI664" s="186" t="str">
        <f t="shared" si="679"/>
        <v>BI$15</v>
      </c>
      <c r="BJ664" s="186" t="str">
        <f t="shared" si="679"/>
        <v>BJ$15</v>
      </c>
      <c r="BK664" s="186" t="str">
        <f t="shared" si="679"/>
        <v>BK$15</v>
      </c>
      <c r="BL664" s="186" t="str">
        <f t="shared" si="679"/>
        <v>BL$15</v>
      </c>
      <c r="BM664" s="186" t="str">
        <f t="shared" si="679"/>
        <v>BM$15</v>
      </c>
      <c r="BN664" s="186" t="str">
        <f t="shared" si="679"/>
        <v>BN$15</v>
      </c>
      <c r="BO664" s="186" t="str">
        <f t="shared" si="679"/>
        <v>BO$15</v>
      </c>
      <c r="BP664" s="186" t="str">
        <f t="shared" si="679"/>
        <v>BP$15</v>
      </c>
      <c r="BQ664" s="186" t="str">
        <f t="shared" si="679"/>
        <v>BQ$15</v>
      </c>
      <c r="BR664" s="186" t="str">
        <f t="shared" si="679"/>
        <v>BR$15</v>
      </c>
      <c r="BS664" s="186" t="str">
        <f t="shared" si="679"/>
        <v>BS$15</v>
      </c>
      <c r="BT664" s="186" t="str">
        <f t="shared" si="679"/>
        <v>BT$15</v>
      </c>
      <c r="BU664" s="186" t="str">
        <f t="shared" si="679"/>
        <v>BU$15</v>
      </c>
      <c r="BV664" s="186" t="str">
        <f t="shared" si="679"/>
        <v>BV$15</v>
      </c>
      <c r="BW664" s="186" t="str">
        <f t="shared" si="679"/>
        <v>BW$15</v>
      </c>
      <c r="BX664" s="186" t="str">
        <f t="shared" si="679"/>
        <v>BX$15</v>
      </c>
      <c r="BY664" s="186" t="str">
        <f t="shared" si="679"/>
        <v>BY$15</v>
      </c>
      <c r="BZ664" s="186" t="str">
        <f t="shared" si="679"/>
        <v>BZ$15</v>
      </c>
      <c r="CA664" s="186" t="str">
        <f t="shared" si="679"/>
        <v>CA$15</v>
      </c>
      <c r="CB664" s="186" t="str">
        <f t="shared" si="679"/>
        <v>CB$15</v>
      </c>
      <c r="CC664" s="186" t="str">
        <f t="shared" si="679"/>
        <v>CC$15</v>
      </c>
      <c r="CD664" s="186" t="str">
        <f t="shared" si="679"/>
        <v>CD$15</v>
      </c>
      <c r="CE664" s="186" t="str">
        <f t="shared" ref="CE664:CL664" si="680">CE$19</f>
        <v>CE$15</v>
      </c>
      <c r="CF664" s="186" t="str">
        <f t="shared" si="680"/>
        <v>CF$15</v>
      </c>
      <c r="CG664" s="186" t="str">
        <f t="shared" si="680"/>
        <v>CG$15</v>
      </c>
      <c r="CH664" s="186" t="str">
        <f t="shared" si="680"/>
        <v>CH$15</v>
      </c>
      <c r="CI664" s="186" t="str">
        <f t="shared" si="680"/>
        <v>CI$15</v>
      </c>
      <c r="CJ664" s="186" t="str">
        <f t="shared" si="680"/>
        <v>CJ$15</v>
      </c>
      <c r="CK664" s="186" t="str">
        <f t="shared" si="680"/>
        <v>CK$15</v>
      </c>
      <c r="CL664" s="186" t="str">
        <f t="shared" si="680"/>
        <v>CL$15</v>
      </c>
    </row>
    <row r="665" spans="2:90" x14ac:dyDescent="0.4">
      <c r="B665" s="70" t="s">
        <v>1006</v>
      </c>
      <c r="C665" s="31"/>
      <c r="D665" t="s">
        <v>1007</v>
      </c>
      <c r="E665" s="8" t="str">
        <f t="shared" ref="E665:E691" si="681">ROW()&amp;" "&amp;D665</f>
        <v>665 SUBCLIENT-PV</v>
      </c>
      <c r="F665" t="s">
        <v>445</v>
      </c>
      <c r="G665" s="31" t="s">
        <v>81</v>
      </c>
      <c r="H665" s="48"/>
      <c r="I665" s="285"/>
      <c r="J665" s="285"/>
      <c r="K665" s="48"/>
      <c r="L665" s="48"/>
      <c r="M665" s="48"/>
      <c r="N665" s="48"/>
      <c r="O665" s="48"/>
      <c r="P665" s="48"/>
      <c r="R665" s="70"/>
      <c r="S665" s="286"/>
      <c r="T665" s="286"/>
      <c r="U665" s="286"/>
      <c r="V665" s="286"/>
      <c r="W665" s="286"/>
      <c r="X665" s="286"/>
      <c r="Y665" s="286"/>
      <c r="Z665" s="286"/>
      <c r="AA665" s="286"/>
      <c r="AB665" s="286"/>
      <c r="AC665" s="286"/>
      <c r="AD665" s="286"/>
      <c r="AE665" s="286"/>
      <c r="AF665" s="286"/>
      <c r="AG665" s="286"/>
      <c r="AH665" s="286"/>
      <c r="AI665" s="286"/>
      <c r="AJ665" s="286"/>
      <c r="AK665" s="286"/>
      <c r="AL665" s="286"/>
      <c r="AM665" s="286"/>
      <c r="AN665" s="286"/>
      <c r="AO665" s="286"/>
      <c r="AP665" s="286"/>
      <c r="AQ665" s="286"/>
      <c r="AR665" s="286"/>
      <c r="AS665" s="286"/>
      <c r="AT665" s="286"/>
      <c r="AU665" s="286"/>
      <c r="AV665" s="286"/>
      <c r="AW665" s="286"/>
      <c r="AX665" s="286"/>
      <c r="AY665" s="286"/>
      <c r="AZ665" s="286"/>
      <c r="BA665" s="286"/>
      <c r="BB665" s="286"/>
      <c r="BC665" s="286"/>
      <c r="BD665" s="286"/>
      <c r="BE665" s="286"/>
      <c r="BF665" s="286"/>
      <c r="BG665" s="286"/>
      <c r="BH665" s="286"/>
      <c r="BI665" s="286"/>
      <c r="BJ665" s="286"/>
      <c r="BK665" s="286"/>
      <c r="BL665" s="286"/>
      <c r="BM665" s="286"/>
      <c r="BN665" s="286"/>
      <c r="BO665" s="286"/>
      <c r="BP665" s="286"/>
      <c r="BQ665" s="286"/>
      <c r="BR665" s="286"/>
      <c r="BS665" s="286"/>
      <c r="BT665" s="286"/>
      <c r="BU665" s="286"/>
      <c r="BV665" s="286"/>
      <c r="BW665" s="286"/>
      <c r="BX665" s="286"/>
      <c r="BY665" s="286"/>
      <c r="BZ665" s="286"/>
      <c r="CA665" s="286"/>
      <c r="CB665" s="286"/>
      <c r="CC665" s="286"/>
      <c r="CD665" s="286"/>
      <c r="CE665" s="286"/>
      <c r="CF665" s="286"/>
      <c r="CG665" s="286"/>
      <c r="CH665" s="286"/>
      <c r="CI665" s="286"/>
      <c r="CJ665" s="286"/>
      <c r="CK665" s="286"/>
      <c r="CL665" s="286"/>
    </row>
    <row r="666" spans="2:90" collapsed="1" x14ac:dyDescent="0.4">
      <c r="B666" s="141" t="str">
        <f>"# of new "&amp;B685&amp;"s"</f>
        <v># of new Firms</v>
      </c>
      <c r="D666" t="s">
        <v>1007</v>
      </c>
      <c r="E666" s="8" t="str">
        <f t="shared" si="681"/>
        <v>666 SUBCLIENT-PV</v>
      </c>
      <c r="G666" t="s">
        <v>332</v>
      </c>
      <c r="H666" s="12"/>
      <c r="I666" s="60"/>
      <c r="J666" s="60"/>
      <c r="K666" s="16"/>
      <c r="L666" s="16"/>
      <c r="M666" s="16"/>
      <c r="N666" s="16"/>
      <c r="O666" s="16"/>
      <c r="P666" s="16"/>
      <c r="R666" s="15"/>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row>
    <row r="667" spans="2:90" x14ac:dyDescent="0.4">
      <c r="D667" t="s">
        <v>1007</v>
      </c>
      <c r="E667" s="8" t="str">
        <f t="shared" si="681"/>
        <v>667 SUBCLIENT-PV</v>
      </c>
      <c r="S667" s="72"/>
      <c r="T667" s="72"/>
      <c r="U667" s="72"/>
      <c r="V667" s="72"/>
      <c r="W667" s="72"/>
      <c r="X667" s="72"/>
      <c r="Y667" s="72"/>
      <c r="Z667" s="72"/>
      <c r="AA667" s="72"/>
      <c r="AB667" s="72"/>
      <c r="AC667" s="72"/>
      <c r="AD667" s="72"/>
      <c r="AE667" s="72"/>
      <c r="AF667" s="72"/>
      <c r="AG667" s="72"/>
      <c r="AH667" s="72"/>
      <c r="AI667" s="72"/>
      <c r="AJ667" s="72"/>
      <c r="AK667" s="72"/>
      <c r="AL667" s="72"/>
      <c r="AM667" s="72"/>
      <c r="AN667" s="72"/>
      <c r="AO667" s="72"/>
      <c r="AP667" s="72"/>
      <c r="AQ667" s="72"/>
      <c r="AR667" s="72"/>
      <c r="AS667" s="72"/>
      <c r="AT667" s="72"/>
      <c r="AU667" s="72"/>
      <c r="AV667" s="72"/>
      <c r="AW667" s="72"/>
      <c r="AX667" s="72"/>
      <c r="AY667" s="72"/>
      <c r="AZ667" s="72"/>
      <c r="BA667" s="72"/>
      <c r="BB667" s="72"/>
      <c r="BC667" s="72"/>
      <c r="BD667" s="72"/>
      <c r="BE667" s="72"/>
      <c r="BF667" s="72"/>
      <c r="BG667" s="72"/>
      <c r="BH667" s="72"/>
      <c r="BI667" s="72"/>
      <c r="BJ667" s="72"/>
      <c r="BK667" s="72"/>
      <c r="BL667" s="72"/>
      <c r="BM667" s="72"/>
      <c r="BN667" s="72"/>
      <c r="BO667" s="72"/>
      <c r="BP667" s="72"/>
      <c r="BQ667" s="72"/>
      <c r="BR667" s="72"/>
      <c r="BS667" s="72"/>
      <c r="BT667" s="72"/>
      <c r="BU667" s="72"/>
      <c r="BV667" s="72"/>
      <c r="BW667" s="72"/>
      <c r="BX667" s="72"/>
      <c r="BY667" s="72"/>
      <c r="BZ667" s="72"/>
      <c r="CA667" s="72"/>
      <c r="CB667" s="72"/>
      <c r="CC667" s="72"/>
      <c r="CD667" s="72"/>
      <c r="CE667" s="72"/>
      <c r="CF667" s="72"/>
      <c r="CG667" s="72"/>
      <c r="CH667" s="72"/>
      <c r="CI667" s="72"/>
      <c r="CJ667" s="72"/>
      <c r="CK667" s="72"/>
      <c r="CL667" s="72"/>
    </row>
    <row r="668" spans="2:90" x14ac:dyDescent="0.4">
      <c r="B668" s="95" t="str">
        <f>B673&amp;":"</f>
        <v># of Firms:</v>
      </c>
      <c r="C668" s="6"/>
      <c r="D668" t="s">
        <v>1007</v>
      </c>
      <c r="E668" s="8" t="str">
        <f t="shared" si="681"/>
        <v>668 SUBCLIENT-PV</v>
      </c>
      <c r="G668" s="6"/>
      <c r="H668" s="12"/>
      <c r="I668" s="60"/>
      <c r="J668" s="60"/>
      <c r="S668" s="72"/>
      <c r="T668" s="72"/>
      <c r="U668" s="72"/>
      <c r="V668" s="72"/>
      <c r="W668" s="72"/>
      <c r="X668" s="72"/>
      <c r="Y668" s="72"/>
      <c r="Z668" s="72"/>
      <c r="AA668" s="72"/>
      <c r="AB668" s="72"/>
      <c r="AC668" s="72"/>
      <c r="AD668" s="72"/>
      <c r="AE668" s="72"/>
      <c r="AF668" s="72"/>
      <c r="AG668" s="72"/>
      <c r="AH668" s="72"/>
      <c r="AI668" s="72"/>
      <c r="AJ668" s="72"/>
      <c r="AK668" s="72"/>
      <c r="AL668" s="72"/>
      <c r="AM668" s="72"/>
      <c r="AN668" s="72"/>
      <c r="AO668" s="72"/>
      <c r="AP668" s="72"/>
      <c r="AQ668" s="72"/>
      <c r="AR668" s="72"/>
      <c r="AS668" s="72"/>
      <c r="AT668" s="72"/>
      <c r="AU668" s="72"/>
      <c r="AV668" s="72"/>
      <c r="AW668" s="72"/>
      <c r="AX668" s="72"/>
      <c r="AY668" s="72"/>
      <c r="AZ668" s="72"/>
      <c r="BA668" s="72"/>
      <c r="BB668" s="72"/>
      <c r="BC668" s="72"/>
      <c r="BD668" s="72"/>
      <c r="BE668" s="72"/>
      <c r="BF668" s="72"/>
      <c r="BG668" s="72"/>
      <c r="BH668" s="72"/>
      <c r="BI668" s="72"/>
      <c r="BJ668" s="72"/>
      <c r="BK668" s="72"/>
      <c r="BL668" s="72"/>
      <c r="BM668" s="72"/>
      <c r="BN668" s="72"/>
      <c r="BO668" s="72"/>
      <c r="BP668" s="72"/>
      <c r="BQ668" s="72"/>
      <c r="BR668" s="72"/>
      <c r="BS668" s="72"/>
      <c r="BT668" s="72"/>
      <c r="BU668" s="72"/>
      <c r="BV668" s="72"/>
      <c r="BW668" s="72"/>
      <c r="BX668" s="72"/>
      <c r="BY668" s="72"/>
      <c r="BZ668" s="72"/>
      <c r="CA668" s="72"/>
      <c r="CB668" s="72"/>
      <c r="CC668" s="72"/>
      <c r="CD668" s="72"/>
      <c r="CE668" s="72"/>
      <c r="CF668" s="72"/>
      <c r="CG668" s="72"/>
      <c r="CH668" s="72"/>
      <c r="CI668" s="72"/>
      <c r="CJ668" s="72"/>
      <c r="CK668" s="72"/>
      <c r="CL668" s="72"/>
    </row>
    <row r="669" spans="2:90" x14ac:dyDescent="0.4">
      <c r="B669" s="154" t="s">
        <v>71</v>
      </c>
      <c r="C669" s="6"/>
      <c r="D669" t="s">
        <v>1007</v>
      </c>
      <c r="E669" s="8" t="str">
        <f t="shared" si="681"/>
        <v>669 SUBCLIENT-PV</v>
      </c>
      <c r="G669" s="6"/>
      <c r="K669" s="15">
        <f>SUMIF($4:$4,K$2-1,669:669)</f>
        <v>0</v>
      </c>
      <c r="L669" s="15">
        <f ca="1">K673</f>
        <v>57000</v>
      </c>
      <c r="M669" s="15">
        <f ca="1">L673</f>
        <v>114000</v>
      </c>
      <c r="N669" s="15">
        <f ca="1">M673</f>
        <v>171000</v>
      </c>
      <c r="O669" s="15">
        <f ca="1">N673</f>
        <v>228000</v>
      </c>
      <c r="P669" s="15">
        <f ca="1">O673</f>
        <v>285000</v>
      </c>
      <c r="R669" s="15"/>
      <c r="S669" s="76">
        <f t="shared" ref="S669:CD669" si="682">R673</f>
        <v>0</v>
      </c>
      <c r="T669" s="76">
        <f t="shared" ca="1" si="682"/>
        <v>4750</v>
      </c>
      <c r="U669" s="76">
        <f t="shared" ca="1" si="682"/>
        <v>9500</v>
      </c>
      <c r="V669" s="76">
        <f t="shared" ca="1" si="682"/>
        <v>14250</v>
      </c>
      <c r="W669" s="76">
        <f t="shared" ca="1" si="682"/>
        <v>19000</v>
      </c>
      <c r="X669" s="76">
        <f t="shared" ca="1" si="682"/>
        <v>23750</v>
      </c>
      <c r="Y669" s="76">
        <f t="shared" ca="1" si="682"/>
        <v>28500</v>
      </c>
      <c r="Z669" s="76">
        <f t="shared" ca="1" si="682"/>
        <v>33250</v>
      </c>
      <c r="AA669" s="76">
        <f t="shared" ca="1" si="682"/>
        <v>38000</v>
      </c>
      <c r="AB669" s="76">
        <f t="shared" ca="1" si="682"/>
        <v>42750</v>
      </c>
      <c r="AC669" s="76">
        <f t="shared" ca="1" si="682"/>
        <v>47500</v>
      </c>
      <c r="AD669" s="76">
        <f t="shared" ca="1" si="682"/>
        <v>52250</v>
      </c>
      <c r="AE669" s="76">
        <f t="shared" ca="1" si="682"/>
        <v>57000</v>
      </c>
      <c r="AF669" s="76">
        <f t="shared" ca="1" si="682"/>
        <v>61750</v>
      </c>
      <c r="AG669" s="76">
        <f t="shared" ca="1" si="682"/>
        <v>66500</v>
      </c>
      <c r="AH669" s="76">
        <f t="shared" ca="1" si="682"/>
        <v>71250</v>
      </c>
      <c r="AI669" s="76">
        <f t="shared" ca="1" si="682"/>
        <v>76000</v>
      </c>
      <c r="AJ669" s="76">
        <f t="shared" ca="1" si="682"/>
        <v>80750</v>
      </c>
      <c r="AK669" s="76">
        <f t="shared" ca="1" si="682"/>
        <v>85500</v>
      </c>
      <c r="AL669" s="76">
        <f t="shared" ca="1" si="682"/>
        <v>90250</v>
      </c>
      <c r="AM669" s="76">
        <f t="shared" ca="1" si="682"/>
        <v>95000</v>
      </c>
      <c r="AN669" s="76">
        <f t="shared" ca="1" si="682"/>
        <v>99750</v>
      </c>
      <c r="AO669" s="76">
        <f t="shared" ca="1" si="682"/>
        <v>104500</v>
      </c>
      <c r="AP669" s="76">
        <f t="shared" ca="1" si="682"/>
        <v>109250</v>
      </c>
      <c r="AQ669" s="76">
        <f t="shared" ca="1" si="682"/>
        <v>114000</v>
      </c>
      <c r="AR669" s="76">
        <f t="shared" ca="1" si="682"/>
        <v>118750</v>
      </c>
      <c r="AS669" s="76">
        <f t="shared" ca="1" si="682"/>
        <v>123500</v>
      </c>
      <c r="AT669" s="76">
        <f t="shared" ca="1" si="682"/>
        <v>128250</v>
      </c>
      <c r="AU669" s="76">
        <f t="shared" ca="1" si="682"/>
        <v>133000</v>
      </c>
      <c r="AV669" s="76">
        <f t="shared" ca="1" si="682"/>
        <v>137750</v>
      </c>
      <c r="AW669" s="76">
        <f t="shared" ca="1" si="682"/>
        <v>142500</v>
      </c>
      <c r="AX669" s="76">
        <f t="shared" ca="1" si="682"/>
        <v>147250</v>
      </c>
      <c r="AY669" s="76">
        <f t="shared" ca="1" si="682"/>
        <v>152000</v>
      </c>
      <c r="AZ669" s="76">
        <f t="shared" ca="1" si="682"/>
        <v>156750</v>
      </c>
      <c r="BA669" s="76">
        <f t="shared" ca="1" si="682"/>
        <v>161500</v>
      </c>
      <c r="BB669" s="76">
        <f t="shared" ca="1" si="682"/>
        <v>166250</v>
      </c>
      <c r="BC669" s="76">
        <f t="shared" ca="1" si="682"/>
        <v>171000</v>
      </c>
      <c r="BD669" s="76">
        <f t="shared" ca="1" si="682"/>
        <v>175750</v>
      </c>
      <c r="BE669" s="76">
        <f t="shared" ca="1" si="682"/>
        <v>180500</v>
      </c>
      <c r="BF669" s="76">
        <f t="shared" ca="1" si="682"/>
        <v>185250</v>
      </c>
      <c r="BG669" s="76">
        <f t="shared" ca="1" si="682"/>
        <v>190000</v>
      </c>
      <c r="BH669" s="76">
        <f t="shared" ca="1" si="682"/>
        <v>194750</v>
      </c>
      <c r="BI669" s="76">
        <f t="shared" ca="1" si="682"/>
        <v>199500</v>
      </c>
      <c r="BJ669" s="76">
        <f t="shared" ca="1" si="682"/>
        <v>204250</v>
      </c>
      <c r="BK669" s="76">
        <f t="shared" ca="1" si="682"/>
        <v>209000</v>
      </c>
      <c r="BL669" s="76">
        <f t="shared" ca="1" si="682"/>
        <v>213750</v>
      </c>
      <c r="BM669" s="76">
        <f t="shared" ca="1" si="682"/>
        <v>218500</v>
      </c>
      <c r="BN669" s="76">
        <f t="shared" ca="1" si="682"/>
        <v>223250</v>
      </c>
      <c r="BO669" s="76">
        <f t="shared" ca="1" si="682"/>
        <v>228000</v>
      </c>
      <c r="BP669" s="76">
        <f t="shared" ca="1" si="682"/>
        <v>232750</v>
      </c>
      <c r="BQ669" s="76">
        <f t="shared" ca="1" si="682"/>
        <v>237500</v>
      </c>
      <c r="BR669" s="76">
        <f t="shared" ca="1" si="682"/>
        <v>242250</v>
      </c>
      <c r="BS669" s="76">
        <f t="shared" ca="1" si="682"/>
        <v>247000</v>
      </c>
      <c r="BT669" s="76">
        <f t="shared" ca="1" si="682"/>
        <v>251750</v>
      </c>
      <c r="BU669" s="76">
        <f t="shared" ca="1" si="682"/>
        <v>256500</v>
      </c>
      <c r="BV669" s="76">
        <f t="shared" ca="1" si="682"/>
        <v>261250</v>
      </c>
      <c r="BW669" s="76">
        <f t="shared" ca="1" si="682"/>
        <v>266000</v>
      </c>
      <c r="BX669" s="76">
        <f t="shared" ca="1" si="682"/>
        <v>270750</v>
      </c>
      <c r="BY669" s="76">
        <f t="shared" ca="1" si="682"/>
        <v>275500</v>
      </c>
      <c r="BZ669" s="76">
        <f t="shared" ca="1" si="682"/>
        <v>280250</v>
      </c>
      <c r="CA669" s="76">
        <f t="shared" ca="1" si="682"/>
        <v>285000</v>
      </c>
      <c r="CB669" s="76">
        <f t="shared" ca="1" si="682"/>
        <v>289750</v>
      </c>
      <c r="CC669" s="76">
        <f t="shared" ca="1" si="682"/>
        <v>294500</v>
      </c>
      <c r="CD669" s="76">
        <f t="shared" ca="1" si="682"/>
        <v>299250</v>
      </c>
      <c r="CE669" s="76">
        <f t="shared" ref="CE669:CL669" ca="1" si="683">CD673</f>
        <v>304000</v>
      </c>
      <c r="CF669" s="76">
        <f t="shared" ca="1" si="683"/>
        <v>308750</v>
      </c>
      <c r="CG669" s="76">
        <f t="shared" ca="1" si="683"/>
        <v>313500</v>
      </c>
      <c r="CH669" s="76">
        <f t="shared" ca="1" si="683"/>
        <v>318250</v>
      </c>
      <c r="CI669" s="76">
        <f t="shared" ca="1" si="683"/>
        <v>323000</v>
      </c>
      <c r="CJ669" s="76">
        <f t="shared" ca="1" si="683"/>
        <v>327750</v>
      </c>
      <c r="CK669" s="76">
        <f t="shared" ca="1" si="683"/>
        <v>332500</v>
      </c>
      <c r="CL669" s="76">
        <f t="shared" ca="1" si="683"/>
        <v>337250</v>
      </c>
    </row>
    <row r="670" spans="2:90" x14ac:dyDescent="0.4">
      <c r="B670" s="154" t="s">
        <v>72</v>
      </c>
      <c r="C670" s="6"/>
      <c r="D670" t="s">
        <v>1007</v>
      </c>
      <c r="E670" s="8" t="str">
        <f t="shared" si="681"/>
        <v>670 SUBCLIENT-PV</v>
      </c>
      <c r="G670" s="6"/>
      <c r="K670" s="34">
        <f t="shared" ref="K670:P670" ca="1" si="684">SUMIF($3:$3,K$2,670:670)</f>
        <v>60000</v>
      </c>
      <c r="L670" s="34">
        <f t="shared" ca="1" si="684"/>
        <v>60000</v>
      </c>
      <c r="M670" s="34">
        <f t="shared" ca="1" si="684"/>
        <v>60000</v>
      </c>
      <c r="N670" s="34">
        <f t="shared" ca="1" si="684"/>
        <v>60000</v>
      </c>
      <c r="O670" s="34">
        <f t="shared" ca="1" si="684"/>
        <v>60000</v>
      </c>
      <c r="P670" s="34">
        <f t="shared" ca="1" si="684"/>
        <v>60000</v>
      </c>
      <c r="R670" s="15"/>
      <c r="S670" s="76" cm="1">
        <f t="array" aca="1" ref="S670" ca="1">INDIRECT(S660)</f>
        <v>5000</v>
      </c>
      <c r="T670" s="76" cm="1">
        <f t="array" aca="1" ref="T670" ca="1">INDIRECT(T660)</f>
        <v>5000</v>
      </c>
      <c r="U670" s="76" cm="1">
        <f t="array" aca="1" ref="U670" ca="1">INDIRECT(U660)</f>
        <v>5000</v>
      </c>
      <c r="V670" s="76" cm="1">
        <f t="array" aca="1" ref="V670" ca="1">INDIRECT(V660)</f>
        <v>5000</v>
      </c>
      <c r="W670" s="76" cm="1">
        <f t="array" aca="1" ref="W670" ca="1">INDIRECT(W660)</f>
        <v>5000</v>
      </c>
      <c r="X670" s="76" cm="1">
        <f t="array" aca="1" ref="X670" ca="1">INDIRECT(X660)</f>
        <v>5000</v>
      </c>
      <c r="Y670" s="76" cm="1">
        <f t="array" aca="1" ref="Y670" ca="1">INDIRECT(Y660)</f>
        <v>5000</v>
      </c>
      <c r="Z670" s="76" cm="1">
        <f t="array" aca="1" ref="Z670" ca="1">INDIRECT(Z660)</f>
        <v>5000</v>
      </c>
      <c r="AA670" s="76" cm="1">
        <f t="array" aca="1" ref="AA670" ca="1">INDIRECT(AA660)</f>
        <v>5000</v>
      </c>
      <c r="AB670" s="76" cm="1">
        <f t="array" aca="1" ref="AB670" ca="1">INDIRECT(AB660)</f>
        <v>5000</v>
      </c>
      <c r="AC670" s="76" cm="1">
        <f t="array" aca="1" ref="AC670" ca="1">INDIRECT(AC660)</f>
        <v>5000</v>
      </c>
      <c r="AD670" s="76" cm="1">
        <f t="array" aca="1" ref="AD670" ca="1">INDIRECT(AD660)</f>
        <v>5000</v>
      </c>
      <c r="AE670" s="76" cm="1">
        <f t="array" aca="1" ref="AE670" ca="1">INDIRECT(AE660)</f>
        <v>5000</v>
      </c>
      <c r="AF670" s="76" cm="1">
        <f t="array" aca="1" ref="AF670" ca="1">INDIRECT(AF660)</f>
        <v>5000</v>
      </c>
      <c r="AG670" s="76" cm="1">
        <f t="array" aca="1" ref="AG670" ca="1">INDIRECT(AG660)</f>
        <v>5000</v>
      </c>
      <c r="AH670" s="76" cm="1">
        <f t="array" aca="1" ref="AH670" ca="1">INDIRECT(AH660)</f>
        <v>5000</v>
      </c>
      <c r="AI670" s="76" cm="1">
        <f t="array" aca="1" ref="AI670" ca="1">INDIRECT(AI660)</f>
        <v>5000</v>
      </c>
      <c r="AJ670" s="76" cm="1">
        <f t="array" aca="1" ref="AJ670" ca="1">INDIRECT(AJ660)</f>
        <v>5000</v>
      </c>
      <c r="AK670" s="76" cm="1">
        <f t="array" aca="1" ref="AK670" ca="1">INDIRECT(AK660)</f>
        <v>5000</v>
      </c>
      <c r="AL670" s="76" cm="1">
        <f t="array" aca="1" ref="AL670" ca="1">INDIRECT(AL660)</f>
        <v>5000</v>
      </c>
      <c r="AM670" s="76" cm="1">
        <f t="array" aca="1" ref="AM670" ca="1">INDIRECT(AM660)</f>
        <v>5000</v>
      </c>
      <c r="AN670" s="76" cm="1">
        <f t="array" aca="1" ref="AN670" ca="1">INDIRECT(AN660)</f>
        <v>5000</v>
      </c>
      <c r="AO670" s="76" cm="1">
        <f t="array" aca="1" ref="AO670" ca="1">INDIRECT(AO660)</f>
        <v>5000</v>
      </c>
      <c r="AP670" s="76" cm="1">
        <f t="array" aca="1" ref="AP670" ca="1">INDIRECT(AP660)</f>
        <v>5000</v>
      </c>
      <c r="AQ670" s="76" cm="1">
        <f t="array" aca="1" ref="AQ670" ca="1">INDIRECT(AQ660)</f>
        <v>5000</v>
      </c>
      <c r="AR670" s="76" cm="1">
        <f t="array" aca="1" ref="AR670" ca="1">INDIRECT(AR660)</f>
        <v>5000</v>
      </c>
      <c r="AS670" s="76" cm="1">
        <f t="array" aca="1" ref="AS670" ca="1">INDIRECT(AS660)</f>
        <v>5000</v>
      </c>
      <c r="AT670" s="76" cm="1">
        <f t="array" aca="1" ref="AT670" ca="1">INDIRECT(AT660)</f>
        <v>5000</v>
      </c>
      <c r="AU670" s="76" cm="1">
        <f t="array" aca="1" ref="AU670" ca="1">INDIRECT(AU660)</f>
        <v>5000</v>
      </c>
      <c r="AV670" s="76" cm="1">
        <f t="array" aca="1" ref="AV670" ca="1">INDIRECT(AV660)</f>
        <v>5000</v>
      </c>
      <c r="AW670" s="76" cm="1">
        <f t="array" aca="1" ref="AW670" ca="1">INDIRECT(AW660)</f>
        <v>5000</v>
      </c>
      <c r="AX670" s="76" cm="1">
        <f t="array" aca="1" ref="AX670" ca="1">INDIRECT(AX660)</f>
        <v>5000</v>
      </c>
      <c r="AY670" s="76" cm="1">
        <f t="array" aca="1" ref="AY670" ca="1">INDIRECT(AY660)</f>
        <v>5000</v>
      </c>
      <c r="AZ670" s="76" cm="1">
        <f t="array" aca="1" ref="AZ670" ca="1">INDIRECT(AZ660)</f>
        <v>5000</v>
      </c>
      <c r="BA670" s="76" cm="1">
        <f t="array" aca="1" ref="BA670" ca="1">INDIRECT(BA660)</f>
        <v>5000</v>
      </c>
      <c r="BB670" s="76" cm="1">
        <f t="array" aca="1" ref="BB670" ca="1">INDIRECT(BB660)</f>
        <v>5000</v>
      </c>
      <c r="BC670" s="76" cm="1">
        <f t="array" aca="1" ref="BC670" ca="1">INDIRECT(BC660)</f>
        <v>5000</v>
      </c>
      <c r="BD670" s="76" cm="1">
        <f t="array" aca="1" ref="BD670" ca="1">INDIRECT(BD660)</f>
        <v>5000</v>
      </c>
      <c r="BE670" s="76" cm="1">
        <f t="array" aca="1" ref="BE670" ca="1">INDIRECT(BE660)</f>
        <v>5000</v>
      </c>
      <c r="BF670" s="76" cm="1">
        <f t="array" aca="1" ref="BF670" ca="1">INDIRECT(BF660)</f>
        <v>5000</v>
      </c>
      <c r="BG670" s="76" cm="1">
        <f t="array" aca="1" ref="BG670" ca="1">INDIRECT(BG660)</f>
        <v>5000</v>
      </c>
      <c r="BH670" s="76" cm="1">
        <f t="array" aca="1" ref="BH670" ca="1">INDIRECT(BH660)</f>
        <v>5000</v>
      </c>
      <c r="BI670" s="76" cm="1">
        <f t="array" aca="1" ref="BI670" ca="1">INDIRECT(BI660)</f>
        <v>5000</v>
      </c>
      <c r="BJ670" s="76" cm="1">
        <f t="array" aca="1" ref="BJ670" ca="1">INDIRECT(BJ660)</f>
        <v>5000</v>
      </c>
      <c r="BK670" s="76" cm="1">
        <f t="array" aca="1" ref="BK670" ca="1">INDIRECT(BK660)</f>
        <v>5000</v>
      </c>
      <c r="BL670" s="76" cm="1">
        <f t="array" aca="1" ref="BL670" ca="1">INDIRECT(BL660)</f>
        <v>5000</v>
      </c>
      <c r="BM670" s="76" cm="1">
        <f t="array" aca="1" ref="BM670" ca="1">INDIRECT(BM660)</f>
        <v>5000</v>
      </c>
      <c r="BN670" s="76" cm="1">
        <f t="array" aca="1" ref="BN670" ca="1">INDIRECT(BN660)</f>
        <v>5000</v>
      </c>
      <c r="BO670" s="76" cm="1">
        <f t="array" aca="1" ref="BO670" ca="1">INDIRECT(BO660)</f>
        <v>5000</v>
      </c>
      <c r="BP670" s="76" cm="1">
        <f t="array" aca="1" ref="BP670" ca="1">INDIRECT(BP660)</f>
        <v>5000</v>
      </c>
      <c r="BQ670" s="76" cm="1">
        <f t="array" aca="1" ref="BQ670" ca="1">INDIRECT(BQ660)</f>
        <v>5000</v>
      </c>
      <c r="BR670" s="76" cm="1">
        <f t="array" aca="1" ref="BR670" ca="1">INDIRECT(BR660)</f>
        <v>5000</v>
      </c>
      <c r="BS670" s="76" cm="1">
        <f t="array" aca="1" ref="BS670" ca="1">INDIRECT(BS660)</f>
        <v>5000</v>
      </c>
      <c r="BT670" s="76" cm="1">
        <f t="array" aca="1" ref="BT670" ca="1">INDIRECT(BT660)</f>
        <v>5000</v>
      </c>
      <c r="BU670" s="76" cm="1">
        <f t="array" aca="1" ref="BU670" ca="1">INDIRECT(BU660)</f>
        <v>5000</v>
      </c>
      <c r="BV670" s="76" cm="1">
        <f t="array" aca="1" ref="BV670" ca="1">INDIRECT(BV660)</f>
        <v>5000</v>
      </c>
      <c r="BW670" s="76" cm="1">
        <f t="array" aca="1" ref="BW670" ca="1">INDIRECT(BW660)</f>
        <v>5000</v>
      </c>
      <c r="BX670" s="76" cm="1">
        <f t="array" aca="1" ref="BX670" ca="1">INDIRECT(BX660)</f>
        <v>5000</v>
      </c>
      <c r="BY670" s="76" cm="1">
        <f t="array" aca="1" ref="BY670" ca="1">INDIRECT(BY660)</f>
        <v>5000</v>
      </c>
      <c r="BZ670" s="76" cm="1">
        <f t="array" aca="1" ref="BZ670" ca="1">INDIRECT(BZ660)</f>
        <v>5000</v>
      </c>
      <c r="CA670" s="76" cm="1">
        <f t="array" aca="1" ref="CA670" ca="1">INDIRECT(CA660)</f>
        <v>5000</v>
      </c>
      <c r="CB670" s="76" cm="1">
        <f t="array" aca="1" ref="CB670" ca="1">INDIRECT(CB660)</f>
        <v>5000</v>
      </c>
      <c r="CC670" s="76" cm="1">
        <f t="array" aca="1" ref="CC670" ca="1">INDIRECT(CC660)</f>
        <v>5000</v>
      </c>
      <c r="CD670" s="76" cm="1">
        <f t="array" aca="1" ref="CD670" ca="1">INDIRECT(CD660)</f>
        <v>5000</v>
      </c>
      <c r="CE670" s="76" cm="1">
        <f t="array" aca="1" ref="CE670" ca="1">INDIRECT(CE660)</f>
        <v>5000</v>
      </c>
      <c r="CF670" s="76" cm="1">
        <f t="array" aca="1" ref="CF670" ca="1">INDIRECT(CF660)</f>
        <v>5000</v>
      </c>
      <c r="CG670" s="76" cm="1">
        <f t="array" aca="1" ref="CG670" ca="1">INDIRECT(CG660)</f>
        <v>5000</v>
      </c>
      <c r="CH670" s="76" cm="1">
        <f t="array" aca="1" ref="CH670" ca="1">INDIRECT(CH660)</f>
        <v>5000</v>
      </c>
      <c r="CI670" s="76" cm="1">
        <f t="array" aca="1" ref="CI670" ca="1">INDIRECT(CI660)</f>
        <v>5000</v>
      </c>
      <c r="CJ670" s="76" cm="1">
        <f t="array" aca="1" ref="CJ670" ca="1">INDIRECT(CJ660)</f>
        <v>5000</v>
      </c>
      <c r="CK670" s="76" cm="1">
        <f t="array" aca="1" ref="CK670" ca="1">INDIRECT(CK660)</f>
        <v>5000</v>
      </c>
      <c r="CL670" s="76" cm="1">
        <f t="array" aca="1" ref="CL670" ca="1">INDIRECT(CL660)</f>
        <v>5000</v>
      </c>
    </row>
    <row r="671" spans="2:90" x14ac:dyDescent="0.4">
      <c r="B671" s="141" t="s">
        <v>73</v>
      </c>
      <c r="D671" t="s">
        <v>1007</v>
      </c>
      <c r="E671" s="8" t="str">
        <f t="shared" si="681"/>
        <v>671 SUBCLIENT-PV</v>
      </c>
      <c r="G671" t="str">
        <f>E671</f>
        <v>671 SUBCLIENT-PV</v>
      </c>
      <c r="H671" s="12"/>
      <c r="I671" s="60"/>
      <c r="J671" s="60"/>
      <c r="K671" s="16">
        <v>0.05</v>
      </c>
      <c r="L671" s="16">
        <v>0.05</v>
      </c>
      <c r="M671" s="16">
        <v>0.05</v>
      </c>
      <c r="N671" s="16">
        <v>0.05</v>
      </c>
      <c r="O671" s="16">
        <v>0.05</v>
      </c>
      <c r="P671" s="16">
        <v>0.05</v>
      </c>
      <c r="R671" s="20"/>
      <c r="S671" s="146" cm="1">
        <f t="array" ref="S671">INDEX($K:$P,ROW(),MATCH(S$3,$K$2:$P$2,0))</f>
        <v>0.05</v>
      </c>
      <c r="T671" s="146" cm="1">
        <f t="array" ref="T671">INDEX($K:$P,ROW(),MATCH(T$3,$K$2:$P$2,0))</f>
        <v>0.05</v>
      </c>
      <c r="U671" s="146" cm="1">
        <f t="array" ref="U671">INDEX($K:$P,ROW(),MATCH(U$3,$K$2:$P$2,0))</f>
        <v>0.05</v>
      </c>
      <c r="V671" s="146" cm="1">
        <f t="array" ref="V671">INDEX($K:$P,ROW(),MATCH(V$3,$K$2:$P$2,0))</f>
        <v>0.05</v>
      </c>
      <c r="W671" s="146" cm="1">
        <f t="array" ref="W671">INDEX($K:$P,ROW(),MATCH(W$3,$K$2:$P$2,0))</f>
        <v>0.05</v>
      </c>
      <c r="X671" s="146" cm="1">
        <f t="array" ref="X671">INDEX($K:$P,ROW(),MATCH(X$3,$K$2:$P$2,0))</f>
        <v>0.05</v>
      </c>
      <c r="Y671" s="146" cm="1">
        <f t="array" ref="Y671">INDEX($K:$P,ROW(),MATCH(Y$3,$K$2:$P$2,0))</f>
        <v>0.05</v>
      </c>
      <c r="Z671" s="146" cm="1">
        <f t="array" ref="Z671">INDEX($K:$P,ROW(),MATCH(Z$3,$K$2:$P$2,0))</f>
        <v>0.05</v>
      </c>
      <c r="AA671" s="146" cm="1">
        <f t="array" ref="AA671">INDEX($K:$P,ROW(),MATCH(AA$3,$K$2:$P$2,0))</f>
        <v>0.05</v>
      </c>
      <c r="AB671" s="146" cm="1">
        <f t="array" ref="AB671">INDEX($K:$P,ROW(),MATCH(AB$3,$K$2:$P$2,0))</f>
        <v>0.05</v>
      </c>
      <c r="AC671" s="146" cm="1">
        <f t="array" ref="AC671">INDEX($K:$P,ROW(),MATCH(AC$3,$K$2:$P$2,0))</f>
        <v>0.05</v>
      </c>
      <c r="AD671" s="146" cm="1">
        <f t="array" ref="AD671">INDEX($K:$P,ROW(),MATCH(AD$3,$K$2:$P$2,0))</f>
        <v>0.05</v>
      </c>
      <c r="AE671" s="146" cm="1">
        <f t="array" ref="AE671">INDEX($K:$P,ROW(),MATCH(AE$3,$K$2:$P$2,0))</f>
        <v>0.05</v>
      </c>
      <c r="AF671" s="146" cm="1">
        <f t="array" ref="AF671">INDEX($K:$P,ROW(),MATCH(AF$3,$K$2:$P$2,0))</f>
        <v>0.05</v>
      </c>
      <c r="AG671" s="146" cm="1">
        <f t="array" ref="AG671">INDEX($K:$P,ROW(),MATCH(AG$3,$K$2:$P$2,0))</f>
        <v>0.05</v>
      </c>
      <c r="AH671" s="146" cm="1">
        <f t="array" ref="AH671">INDEX($K:$P,ROW(),MATCH(AH$3,$K$2:$P$2,0))</f>
        <v>0.05</v>
      </c>
      <c r="AI671" s="146" cm="1">
        <f t="array" ref="AI671">INDEX($K:$P,ROW(),MATCH(AI$3,$K$2:$P$2,0))</f>
        <v>0.05</v>
      </c>
      <c r="AJ671" s="146" cm="1">
        <f t="array" ref="AJ671">INDEX($K:$P,ROW(),MATCH(AJ$3,$K$2:$P$2,0))</f>
        <v>0.05</v>
      </c>
      <c r="AK671" s="146" cm="1">
        <f t="array" ref="AK671">INDEX($K:$P,ROW(),MATCH(AK$3,$K$2:$P$2,0))</f>
        <v>0.05</v>
      </c>
      <c r="AL671" s="146" cm="1">
        <f t="array" ref="AL671">INDEX($K:$P,ROW(),MATCH(AL$3,$K$2:$P$2,0))</f>
        <v>0.05</v>
      </c>
      <c r="AM671" s="146" cm="1">
        <f t="array" ref="AM671">INDEX($K:$P,ROW(),MATCH(AM$3,$K$2:$P$2,0))</f>
        <v>0.05</v>
      </c>
      <c r="AN671" s="146" cm="1">
        <f t="array" ref="AN671">INDEX($K:$P,ROW(),MATCH(AN$3,$K$2:$P$2,0))</f>
        <v>0.05</v>
      </c>
      <c r="AO671" s="146" cm="1">
        <f t="array" ref="AO671">INDEX($K:$P,ROW(),MATCH(AO$3,$K$2:$P$2,0))</f>
        <v>0.05</v>
      </c>
      <c r="AP671" s="146" cm="1">
        <f t="array" ref="AP671">INDEX($K:$P,ROW(),MATCH(AP$3,$K$2:$P$2,0))</f>
        <v>0.05</v>
      </c>
      <c r="AQ671" s="146" cm="1">
        <f t="array" ref="AQ671">INDEX($K:$P,ROW(),MATCH(AQ$3,$K$2:$P$2,0))</f>
        <v>0.05</v>
      </c>
      <c r="AR671" s="146" cm="1">
        <f t="array" ref="AR671">INDEX($K:$P,ROW(),MATCH(AR$3,$K$2:$P$2,0))</f>
        <v>0.05</v>
      </c>
      <c r="AS671" s="146" cm="1">
        <f t="array" ref="AS671">INDEX($K:$P,ROW(),MATCH(AS$3,$K$2:$P$2,0))</f>
        <v>0.05</v>
      </c>
      <c r="AT671" s="146" cm="1">
        <f t="array" ref="AT671">INDEX($K:$P,ROW(),MATCH(AT$3,$K$2:$P$2,0))</f>
        <v>0.05</v>
      </c>
      <c r="AU671" s="146" cm="1">
        <f t="array" ref="AU671">INDEX($K:$P,ROW(),MATCH(AU$3,$K$2:$P$2,0))</f>
        <v>0.05</v>
      </c>
      <c r="AV671" s="146" cm="1">
        <f t="array" ref="AV671">INDEX($K:$P,ROW(),MATCH(AV$3,$K$2:$P$2,0))</f>
        <v>0.05</v>
      </c>
      <c r="AW671" s="146" cm="1">
        <f t="array" ref="AW671">INDEX($K:$P,ROW(),MATCH(AW$3,$K$2:$P$2,0))</f>
        <v>0.05</v>
      </c>
      <c r="AX671" s="146" cm="1">
        <f t="array" ref="AX671">INDEX($K:$P,ROW(),MATCH(AX$3,$K$2:$P$2,0))</f>
        <v>0.05</v>
      </c>
      <c r="AY671" s="146" cm="1">
        <f t="array" ref="AY671">INDEX($K:$P,ROW(),MATCH(AY$3,$K$2:$P$2,0))</f>
        <v>0.05</v>
      </c>
      <c r="AZ671" s="146" cm="1">
        <f t="array" ref="AZ671">INDEX($K:$P,ROW(),MATCH(AZ$3,$K$2:$P$2,0))</f>
        <v>0.05</v>
      </c>
      <c r="BA671" s="146" cm="1">
        <f t="array" ref="BA671">INDEX($K:$P,ROW(),MATCH(BA$3,$K$2:$P$2,0))</f>
        <v>0.05</v>
      </c>
      <c r="BB671" s="146" cm="1">
        <f t="array" ref="BB671">INDEX($K:$P,ROW(),MATCH(BB$3,$K$2:$P$2,0))</f>
        <v>0.05</v>
      </c>
      <c r="BC671" s="146" cm="1">
        <f t="array" ref="BC671">INDEX($K:$P,ROW(),MATCH(BC$3,$K$2:$P$2,0))</f>
        <v>0.05</v>
      </c>
      <c r="BD671" s="146" cm="1">
        <f t="array" ref="BD671">INDEX($K:$P,ROW(),MATCH(BD$3,$K$2:$P$2,0))</f>
        <v>0.05</v>
      </c>
      <c r="BE671" s="146" cm="1">
        <f t="array" ref="BE671">INDEX($K:$P,ROW(),MATCH(BE$3,$K$2:$P$2,0))</f>
        <v>0.05</v>
      </c>
      <c r="BF671" s="146" cm="1">
        <f t="array" ref="BF671">INDEX($K:$P,ROW(),MATCH(BF$3,$K$2:$P$2,0))</f>
        <v>0.05</v>
      </c>
      <c r="BG671" s="146" cm="1">
        <f t="array" ref="BG671">INDEX($K:$P,ROW(),MATCH(BG$3,$K$2:$P$2,0))</f>
        <v>0.05</v>
      </c>
      <c r="BH671" s="146" cm="1">
        <f t="array" ref="BH671">INDEX($K:$P,ROW(),MATCH(BH$3,$K$2:$P$2,0))</f>
        <v>0.05</v>
      </c>
      <c r="BI671" s="146" cm="1">
        <f t="array" ref="BI671">INDEX($K:$P,ROW(),MATCH(BI$3,$K$2:$P$2,0))</f>
        <v>0.05</v>
      </c>
      <c r="BJ671" s="146" cm="1">
        <f t="array" ref="BJ671">INDEX($K:$P,ROW(),MATCH(BJ$3,$K$2:$P$2,0))</f>
        <v>0.05</v>
      </c>
      <c r="BK671" s="146" cm="1">
        <f t="array" ref="BK671">INDEX($K:$P,ROW(),MATCH(BK$3,$K$2:$P$2,0))</f>
        <v>0.05</v>
      </c>
      <c r="BL671" s="146" cm="1">
        <f t="array" ref="BL671">INDEX($K:$P,ROW(),MATCH(BL$3,$K$2:$P$2,0))</f>
        <v>0.05</v>
      </c>
      <c r="BM671" s="146" cm="1">
        <f t="array" ref="BM671">INDEX($K:$P,ROW(),MATCH(BM$3,$K$2:$P$2,0))</f>
        <v>0.05</v>
      </c>
      <c r="BN671" s="146" cm="1">
        <f t="array" ref="BN671">INDEX($K:$P,ROW(),MATCH(BN$3,$K$2:$P$2,0))</f>
        <v>0.05</v>
      </c>
      <c r="BO671" s="146" cm="1">
        <f t="array" ref="BO671">INDEX($K:$P,ROW(),MATCH(BO$3,$K$2:$P$2,0))</f>
        <v>0.05</v>
      </c>
      <c r="BP671" s="146" cm="1">
        <f t="array" ref="BP671">INDEX($K:$P,ROW(),MATCH(BP$3,$K$2:$P$2,0))</f>
        <v>0.05</v>
      </c>
      <c r="BQ671" s="146" cm="1">
        <f t="array" ref="BQ671">INDEX($K:$P,ROW(),MATCH(BQ$3,$K$2:$P$2,0))</f>
        <v>0.05</v>
      </c>
      <c r="BR671" s="146" cm="1">
        <f t="array" ref="BR671">INDEX($K:$P,ROW(),MATCH(BR$3,$K$2:$P$2,0))</f>
        <v>0.05</v>
      </c>
      <c r="BS671" s="146" cm="1">
        <f t="array" ref="BS671">INDEX($K:$P,ROW(),MATCH(BS$3,$K$2:$P$2,0))</f>
        <v>0.05</v>
      </c>
      <c r="BT671" s="146" cm="1">
        <f t="array" ref="BT671">INDEX($K:$P,ROW(),MATCH(BT$3,$K$2:$P$2,0))</f>
        <v>0.05</v>
      </c>
      <c r="BU671" s="146" cm="1">
        <f t="array" ref="BU671">INDEX($K:$P,ROW(),MATCH(BU$3,$K$2:$P$2,0))</f>
        <v>0.05</v>
      </c>
      <c r="BV671" s="146" cm="1">
        <f t="array" ref="BV671">INDEX($K:$P,ROW(),MATCH(BV$3,$K$2:$P$2,0))</f>
        <v>0.05</v>
      </c>
      <c r="BW671" s="146" cm="1">
        <f t="array" ref="BW671">INDEX($K:$P,ROW(),MATCH(BW$3,$K$2:$P$2,0))</f>
        <v>0.05</v>
      </c>
      <c r="BX671" s="146" cm="1">
        <f t="array" ref="BX671">INDEX($K:$P,ROW(),MATCH(BX$3,$K$2:$P$2,0))</f>
        <v>0.05</v>
      </c>
      <c r="BY671" s="146" cm="1">
        <f t="array" ref="BY671">INDEX($K:$P,ROW(),MATCH(BY$3,$K$2:$P$2,0))</f>
        <v>0.05</v>
      </c>
      <c r="BZ671" s="146" cm="1">
        <f t="array" ref="BZ671">INDEX($K:$P,ROW(),MATCH(BZ$3,$K$2:$P$2,0))</f>
        <v>0.05</v>
      </c>
      <c r="CA671" s="146" cm="1">
        <f t="array" ref="CA671">INDEX($K:$P,ROW(),MATCH(CA$3,$K$2:$P$2,0))</f>
        <v>0.05</v>
      </c>
      <c r="CB671" s="146" cm="1">
        <f t="array" ref="CB671">INDEX($K:$P,ROW(),MATCH(CB$3,$K$2:$P$2,0))</f>
        <v>0.05</v>
      </c>
      <c r="CC671" s="146" cm="1">
        <f t="array" ref="CC671">INDEX($K:$P,ROW(),MATCH(CC$3,$K$2:$P$2,0))</f>
        <v>0.05</v>
      </c>
      <c r="CD671" s="146" cm="1">
        <f t="array" ref="CD671">INDEX($K:$P,ROW(),MATCH(CD$3,$K$2:$P$2,0))</f>
        <v>0.05</v>
      </c>
      <c r="CE671" s="146" cm="1">
        <f t="array" ref="CE671">INDEX($K:$P,ROW(),MATCH(CE$3,$K$2:$P$2,0))</f>
        <v>0.05</v>
      </c>
      <c r="CF671" s="146" cm="1">
        <f t="array" ref="CF671">INDEX($K:$P,ROW(),MATCH(CF$3,$K$2:$P$2,0))</f>
        <v>0.05</v>
      </c>
      <c r="CG671" s="146" cm="1">
        <f t="array" ref="CG671">INDEX($K:$P,ROW(),MATCH(CG$3,$K$2:$P$2,0))</f>
        <v>0.05</v>
      </c>
      <c r="CH671" s="146" cm="1">
        <f t="array" ref="CH671">INDEX($K:$P,ROW(),MATCH(CH$3,$K$2:$P$2,0))</f>
        <v>0.05</v>
      </c>
      <c r="CI671" s="146" cm="1">
        <f t="array" ref="CI671">INDEX($K:$P,ROW(),MATCH(CI$3,$K$2:$P$2,0))</f>
        <v>0.05</v>
      </c>
      <c r="CJ671" s="146" cm="1">
        <f t="array" ref="CJ671">INDEX($K:$P,ROW(),MATCH(CJ$3,$K$2:$P$2,0))</f>
        <v>0.05</v>
      </c>
      <c r="CK671" s="146" cm="1">
        <f t="array" ref="CK671">INDEX($K:$P,ROW(),MATCH(CK$3,$K$2:$P$2,0))</f>
        <v>0.05</v>
      </c>
      <c r="CL671" s="146" cm="1">
        <f t="array" ref="CL671">INDEX($K:$P,ROW(),MATCH(CL$3,$K$2:$P$2,0))</f>
        <v>0.05</v>
      </c>
    </row>
    <row r="672" spans="2:90" x14ac:dyDescent="0.4">
      <c r="B672" s="154" t="s">
        <v>74</v>
      </c>
      <c r="D672" t="s">
        <v>1007</v>
      </c>
      <c r="E672" s="8" t="str">
        <f t="shared" si="681"/>
        <v>672 SUBCLIENT-PV</v>
      </c>
      <c r="K672" s="34">
        <f t="shared" ref="K672:P672" ca="1" si="685">SUMIF($3:$3,K$2,672:672)</f>
        <v>-3000</v>
      </c>
      <c r="L672" s="34">
        <f t="shared" ca="1" si="685"/>
        <v>-3000</v>
      </c>
      <c r="M672" s="34">
        <f t="shared" ca="1" si="685"/>
        <v>-3000</v>
      </c>
      <c r="N672" s="34">
        <f t="shared" ca="1" si="685"/>
        <v>-3000</v>
      </c>
      <c r="O672" s="34">
        <f t="shared" ca="1" si="685"/>
        <v>-3000</v>
      </c>
      <c r="P672" s="34">
        <f t="shared" ca="1" si="685"/>
        <v>-3000</v>
      </c>
      <c r="R672" s="15"/>
      <c r="S672" s="76">
        <f t="shared" ref="S672:CD672" ca="1" si="686">-S670*S671</f>
        <v>-250</v>
      </c>
      <c r="T672" s="76">
        <f t="shared" ca="1" si="686"/>
        <v>-250</v>
      </c>
      <c r="U672" s="76">
        <f t="shared" ca="1" si="686"/>
        <v>-250</v>
      </c>
      <c r="V672" s="76">
        <f t="shared" ca="1" si="686"/>
        <v>-250</v>
      </c>
      <c r="W672" s="76">
        <f t="shared" ca="1" si="686"/>
        <v>-250</v>
      </c>
      <c r="X672" s="76">
        <f t="shared" ca="1" si="686"/>
        <v>-250</v>
      </c>
      <c r="Y672" s="76">
        <f t="shared" ca="1" si="686"/>
        <v>-250</v>
      </c>
      <c r="Z672" s="76">
        <f t="shared" ca="1" si="686"/>
        <v>-250</v>
      </c>
      <c r="AA672" s="76">
        <f t="shared" ca="1" si="686"/>
        <v>-250</v>
      </c>
      <c r="AB672" s="76">
        <f t="shared" ca="1" si="686"/>
        <v>-250</v>
      </c>
      <c r="AC672" s="76">
        <f t="shared" ca="1" si="686"/>
        <v>-250</v>
      </c>
      <c r="AD672" s="76">
        <f t="shared" ca="1" si="686"/>
        <v>-250</v>
      </c>
      <c r="AE672" s="76">
        <f t="shared" ca="1" si="686"/>
        <v>-250</v>
      </c>
      <c r="AF672" s="76">
        <f t="shared" ca="1" si="686"/>
        <v>-250</v>
      </c>
      <c r="AG672" s="76">
        <f t="shared" ca="1" si="686"/>
        <v>-250</v>
      </c>
      <c r="AH672" s="76">
        <f t="shared" ca="1" si="686"/>
        <v>-250</v>
      </c>
      <c r="AI672" s="76">
        <f t="shared" ca="1" si="686"/>
        <v>-250</v>
      </c>
      <c r="AJ672" s="76">
        <f t="shared" ca="1" si="686"/>
        <v>-250</v>
      </c>
      <c r="AK672" s="76">
        <f t="shared" ca="1" si="686"/>
        <v>-250</v>
      </c>
      <c r="AL672" s="76">
        <f t="shared" ca="1" si="686"/>
        <v>-250</v>
      </c>
      <c r="AM672" s="76">
        <f t="shared" ca="1" si="686"/>
        <v>-250</v>
      </c>
      <c r="AN672" s="76">
        <f t="shared" ca="1" si="686"/>
        <v>-250</v>
      </c>
      <c r="AO672" s="76">
        <f t="shared" ca="1" si="686"/>
        <v>-250</v>
      </c>
      <c r="AP672" s="76">
        <f t="shared" ca="1" si="686"/>
        <v>-250</v>
      </c>
      <c r="AQ672" s="76">
        <f t="shared" ca="1" si="686"/>
        <v>-250</v>
      </c>
      <c r="AR672" s="76">
        <f t="shared" ca="1" si="686"/>
        <v>-250</v>
      </c>
      <c r="AS672" s="76">
        <f t="shared" ca="1" si="686"/>
        <v>-250</v>
      </c>
      <c r="AT672" s="76">
        <f t="shared" ca="1" si="686"/>
        <v>-250</v>
      </c>
      <c r="AU672" s="76">
        <f t="shared" ca="1" si="686"/>
        <v>-250</v>
      </c>
      <c r="AV672" s="76">
        <f t="shared" ca="1" si="686"/>
        <v>-250</v>
      </c>
      <c r="AW672" s="76">
        <f t="shared" ca="1" si="686"/>
        <v>-250</v>
      </c>
      <c r="AX672" s="76">
        <f t="shared" ca="1" si="686"/>
        <v>-250</v>
      </c>
      <c r="AY672" s="76">
        <f t="shared" ca="1" si="686"/>
        <v>-250</v>
      </c>
      <c r="AZ672" s="76">
        <f t="shared" ca="1" si="686"/>
        <v>-250</v>
      </c>
      <c r="BA672" s="76">
        <f t="shared" ca="1" si="686"/>
        <v>-250</v>
      </c>
      <c r="BB672" s="76">
        <f t="shared" ca="1" si="686"/>
        <v>-250</v>
      </c>
      <c r="BC672" s="76">
        <f t="shared" ca="1" si="686"/>
        <v>-250</v>
      </c>
      <c r="BD672" s="76">
        <f t="shared" ca="1" si="686"/>
        <v>-250</v>
      </c>
      <c r="BE672" s="76">
        <f t="shared" ca="1" si="686"/>
        <v>-250</v>
      </c>
      <c r="BF672" s="76">
        <f t="shared" ca="1" si="686"/>
        <v>-250</v>
      </c>
      <c r="BG672" s="76">
        <f t="shared" ca="1" si="686"/>
        <v>-250</v>
      </c>
      <c r="BH672" s="76">
        <f t="shared" ca="1" si="686"/>
        <v>-250</v>
      </c>
      <c r="BI672" s="76">
        <f t="shared" ca="1" si="686"/>
        <v>-250</v>
      </c>
      <c r="BJ672" s="76">
        <f t="shared" ca="1" si="686"/>
        <v>-250</v>
      </c>
      <c r="BK672" s="76">
        <f t="shared" ca="1" si="686"/>
        <v>-250</v>
      </c>
      <c r="BL672" s="76">
        <f t="shared" ca="1" si="686"/>
        <v>-250</v>
      </c>
      <c r="BM672" s="76">
        <f t="shared" ca="1" si="686"/>
        <v>-250</v>
      </c>
      <c r="BN672" s="76">
        <f t="shared" ca="1" si="686"/>
        <v>-250</v>
      </c>
      <c r="BO672" s="76">
        <f t="shared" ca="1" si="686"/>
        <v>-250</v>
      </c>
      <c r="BP672" s="76">
        <f t="shared" ca="1" si="686"/>
        <v>-250</v>
      </c>
      <c r="BQ672" s="76">
        <f t="shared" ca="1" si="686"/>
        <v>-250</v>
      </c>
      <c r="BR672" s="76">
        <f t="shared" ca="1" si="686"/>
        <v>-250</v>
      </c>
      <c r="BS672" s="76">
        <f t="shared" ca="1" si="686"/>
        <v>-250</v>
      </c>
      <c r="BT672" s="76">
        <f t="shared" ca="1" si="686"/>
        <v>-250</v>
      </c>
      <c r="BU672" s="76">
        <f t="shared" ca="1" si="686"/>
        <v>-250</v>
      </c>
      <c r="BV672" s="76">
        <f t="shared" ca="1" si="686"/>
        <v>-250</v>
      </c>
      <c r="BW672" s="76">
        <f t="shared" ca="1" si="686"/>
        <v>-250</v>
      </c>
      <c r="BX672" s="76">
        <f t="shared" ca="1" si="686"/>
        <v>-250</v>
      </c>
      <c r="BY672" s="76">
        <f t="shared" ca="1" si="686"/>
        <v>-250</v>
      </c>
      <c r="BZ672" s="76">
        <f t="shared" ca="1" si="686"/>
        <v>-250</v>
      </c>
      <c r="CA672" s="76">
        <f t="shared" ca="1" si="686"/>
        <v>-250</v>
      </c>
      <c r="CB672" s="76">
        <f t="shared" ca="1" si="686"/>
        <v>-250</v>
      </c>
      <c r="CC672" s="76">
        <f t="shared" ca="1" si="686"/>
        <v>-250</v>
      </c>
      <c r="CD672" s="76">
        <f t="shared" ca="1" si="686"/>
        <v>-250</v>
      </c>
      <c r="CE672" s="76">
        <f t="shared" ref="CE672:CL672" ca="1" si="687">-CE670*CE671</f>
        <v>-250</v>
      </c>
      <c r="CF672" s="76">
        <f t="shared" ca="1" si="687"/>
        <v>-250</v>
      </c>
      <c r="CG672" s="76">
        <f t="shared" ca="1" si="687"/>
        <v>-250</v>
      </c>
      <c r="CH672" s="76">
        <f t="shared" ca="1" si="687"/>
        <v>-250</v>
      </c>
      <c r="CI672" s="76">
        <f t="shared" ca="1" si="687"/>
        <v>-250</v>
      </c>
      <c r="CJ672" s="76">
        <f t="shared" ca="1" si="687"/>
        <v>-250</v>
      </c>
      <c r="CK672" s="76">
        <f t="shared" ca="1" si="687"/>
        <v>-250</v>
      </c>
      <c r="CL672" s="76">
        <f t="shared" ca="1" si="687"/>
        <v>-250</v>
      </c>
    </row>
    <row r="673" spans="2:90" x14ac:dyDescent="0.4">
      <c r="B673" s="124" t="str">
        <f>"# of "&amp;B685&amp;"s"</f>
        <v># of Firms</v>
      </c>
      <c r="C673" t="s">
        <v>964</v>
      </c>
      <c r="D673" t="s">
        <v>1007</v>
      </c>
      <c r="E673" s="8" t="str">
        <f t="shared" si="681"/>
        <v>673 SUBCLIENT-PV</v>
      </c>
      <c r="H673" s="31"/>
      <c r="I673" s="73"/>
      <c r="J673" s="73"/>
      <c r="K673" s="116">
        <f t="shared" ref="K673:P673" ca="1" si="688">SUMIF($4:$4,K$2,673:673)</f>
        <v>57000</v>
      </c>
      <c r="L673" s="116">
        <f t="shared" ca="1" si="688"/>
        <v>114000</v>
      </c>
      <c r="M673" s="116">
        <f t="shared" ca="1" si="688"/>
        <v>171000</v>
      </c>
      <c r="N673" s="116">
        <f t="shared" ca="1" si="688"/>
        <v>228000</v>
      </c>
      <c r="O673" s="116">
        <f t="shared" ca="1" si="688"/>
        <v>285000</v>
      </c>
      <c r="P673" s="116">
        <f t="shared" ca="1" si="688"/>
        <v>342000</v>
      </c>
      <c r="R673" s="114"/>
      <c r="S673" s="147">
        <f t="shared" ref="S673:CD673" ca="1" si="689">S669+S670+S672</f>
        <v>4750</v>
      </c>
      <c r="T673" s="147">
        <f t="shared" ca="1" si="689"/>
        <v>9500</v>
      </c>
      <c r="U673" s="147">
        <f t="shared" ca="1" si="689"/>
        <v>14250</v>
      </c>
      <c r="V673" s="147">
        <f t="shared" ca="1" si="689"/>
        <v>19000</v>
      </c>
      <c r="W673" s="147">
        <f t="shared" ca="1" si="689"/>
        <v>23750</v>
      </c>
      <c r="X673" s="147">
        <f t="shared" ca="1" si="689"/>
        <v>28500</v>
      </c>
      <c r="Y673" s="147">
        <f t="shared" ca="1" si="689"/>
        <v>33250</v>
      </c>
      <c r="Z673" s="147">
        <f t="shared" ca="1" si="689"/>
        <v>38000</v>
      </c>
      <c r="AA673" s="147">
        <f t="shared" ca="1" si="689"/>
        <v>42750</v>
      </c>
      <c r="AB673" s="147">
        <f t="shared" ca="1" si="689"/>
        <v>47500</v>
      </c>
      <c r="AC673" s="147">
        <f t="shared" ca="1" si="689"/>
        <v>52250</v>
      </c>
      <c r="AD673" s="147">
        <f t="shared" ca="1" si="689"/>
        <v>57000</v>
      </c>
      <c r="AE673" s="147">
        <f t="shared" ca="1" si="689"/>
        <v>61750</v>
      </c>
      <c r="AF673" s="147">
        <f t="shared" ca="1" si="689"/>
        <v>66500</v>
      </c>
      <c r="AG673" s="147">
        <f t="shared" ca="1" si="689"/>
        <v>71250</v>
      </c>
      <c r="AH673" s="147">
        <f t="shared" ca="1" si="689"/>
        <v>76000</v>
      </c>
      <c r="AI673" s="147">
        <f t="shared" ca="1" si="689"/>
        <v>80750</v>
      </c>
      <c r="AJ673" s="147">
        <f t="shared" ca="1" si="689"/>
        <v>85500</v>
      </c>
      <c r="AK673" s="147">
        <f t="shared" ca="1" si="689"/>
        <v>90250</v>
      </c>
      <c r="AL673" s="147">
        <f t="shared" ca="1" si="689"/>
        <v>95000</v>
      </c>
      <c r="AM673" s="147">
        <f t="shared" ca="1" si="689"/>
        <v>99750</v>
      </c>
      <c r="AN673" s="147">
        <f t="shared" ca="1" si="689"/>
        <v>104500</v>
      </c>
      <c r="AO673" s="147">
        <f t="shared" ca="1" si="689"/>
        <v>109250</v>
      </c>
      <c r="AP673" s="147">
        <f t="shared" ca="1" si="689"/>
        <v>114000</v>
      </c>
      <c r="AQ673" s="147">
        <f t="shared" ca="1" si="689"/>
        <v>118750</v>
      </c>
      <c r="AR673" s="147">
        <f t="shared" ca="1" si="689"/>
        <v>123500</v>
      </c>
      <c r="AS673" s="147">
        <f t="shared" ca="1" si="689"/>
        <v>128250</v>
      </c>
      <c r="AT673" s="147">
        <f t="shared" ca="1" si="689"/>
        <v>133000</v>
      </c>
      <c r="AU673" s="147">
        <f t="shared" ca="1" si="689"/>
        <v>137750</v>
      </c>
      <c r="AV673" s="147">
        <f t="shared" ca="1" si="689"/>
        <v>142500</v>
      </c>
      <c r="AW673" s="147">
        <f t="shared" ca="1" si="689"/>
        <v>147250</v>
      </c>
      <c r="AX673" s="147">
        <f t="shared" ca="1" si="689"/>
        <v>152000</v>
      </c>
      <c r="AY673" s="147">
        <f t="shared" ca="1" si="689"/>
        <v>156750</v>
      </c>
      <c r="AZ673" s="147">
        <f t="shared" ca="1" si="689"/>
        <v>161500</v>
      </c>
      <c r="BA673" s="147">
        <f t="shared" ca="1" si="689"/>
        <v>166250</v>
      </c>
      <c r="BB673" s="147">
        <f t="shared" ca="1" si="689"/>
        <v>171000</v>
      </c>
      <c r="BC673" s="147">
        <f t="shared" ca="1" si="689"/>
        <v>175750</v>
      </c>
      <c r="BD673" s="147">
        <f t="shared" ca="1" si="689"/>
        <v>180500</v>
      </c>
      <c r="BE673" s="147">
        <f t="shared" ca="1" si="689"/>
        <v>185250</v>
      </c>
      <c r="BF673" s="147">
        <f t="shared" ca="1" si="689"/>
        <v>190000</v>
      </c>
      <c r="BG673" s="147">
        <f t="shared" ca="1" si="689"/>
        <v>194750</v>
      </c>
      <c r="BH673" s="147">
        <f t="shared" ca="1" si="689"/>
        <v>199500</v>
      </c>
      <c r="BI673" s="147">
        <f t="shared" ca="1" si="689"/>
        <v>204250</v>
      </c>
      <c r="BJ673" s="147">
        <f t="shared" ca="1" si="689"/>
        <v>209000</v>
      </c>
      <c r="BK673" s="147">
        <f t="shared" ca="1" si="689"/>
        <v>213750</v>
      </c>
      <c r="BL673" s="147">
        <f t="shared" ca="1" si="689"/>
        <v>218500</v>
      </c>
      <c r="BM673" s="147">
        <f t="shared" ca="1" si="689"/>
        <v>223250</v>
      </c>
      <c r="BN673" s="147">
        <f t="shared" ca="1" si="689"/>
        <v>228000</v>
      </c>
      <c r="BO673" s="147">
        <f t="shared" ca="1" si="689"/>
        <v>232750</v>
      </c>
      <c r="BP673" s="147">
        <f t="shared" ca="1" si="689"/>
        <v>237500</v>
      </c>
      <c r="BQ673" s="147">
        <f t="shared" ca="1" si="689"/>
        <v>242250</v>
      </c>
      <c r="BR673" s="147">
        <f t="shared" ca="1" si="689"/>
        <v>247000</v>
      </c>
      <c r="BS673" s="147">
        <f t="shared" ca="1" si="689"/>
        <v>251750</v>
      </c>
      <c r="BT673" s="147">
        <f t="shared" ca="1" si="689"/>
        <v>256500</v>
      </c>
      <c r="BU673" s="147">
        <f t="shared" ca="1" si="689"/>
        <v>261250</v>
      </c>
      <c r="BV673" s="147">
        <f t="shared" ca="1" si="689"/>
        <v>266000</v>
      </c>
      <c r="BW673" s="147">
        <f t="shared" ca="1" si="689"/>
        <v>270750</v>
      </c>
      <c r="BX673" s="147">
        <f t="shared" ca="1" si="689"/>
        <v>275500</v>
      </c>
      <c r="BY673" s="147">
        <f t="shared" ca="1" si="689"/>
        <v>280250</v>
      </c>
      <c r="BZ673" s="147">
        <f t="shared" ca="1" si="689"/>
        <v>285000</v>
      </c>
      <c r="CA673" s="147">
        <f t="shared" ca="1" si="689"/>
        <v>289750</v>
      </c>
      <c r="CB673" s="147">
        <f t="shared" ca="1" si="689"/>
        <v>294500</v>
      </c>
      <c r="CC673" s="147">
        <f t="shared" ca="1" si="689"/>
        <v>299250</v>
      </c>
      <c r="CD673" s="147">
        <f t="shared" ca="1" si="689"/>
        <v>304000</v>
      </c>
      <c r="CE673" s="147">
        <f t="shared" ref="CE673:CL673" ca="1" si="690">CE669+CE670+CE672</f>
        <v>308750</v>
      </c>
      <c r="CF673" s="147">
        <f t="shared" ca="1" si="690"/>
        <v>313500</v>
      </c>
      <c r="CG673" s="147">
        <f t="shared" ca="1" si="690"/>
        <v>318250</v>
      </c>
      <c r="CH673" s="147">
        <f t="shared" ca="1" si="690"/>
        <v>323000</v>
      </c>
      <c r="CI673" s="147">
        <f t="shared" ca="1" si="690"/>
        <v>327750</v>
      </c>
      <c r="CJ673" s="147">
        <f t="shared" ca="1" si="690"/>
        <v>332500</v>
      </c>
      <c r="CK673" s="147">
        <f t="shared" ca="1" si="690"/>
        <v>337250</v>
      </c>
      <c r="CL673" s="147">
        <f t="shared" ca="1" si="690"/>
        <v>342000</v>
      </c>
    </row>
    <row r="674" spans="2:90" x14ac:dyDescent="0.4">
      <c r="B674" s="141" t="s">
        <v>62</v>
      </c>
      <c r="D674" t="s">
        <v>1007</v>
      </c>
      <c r="E674" s="8" t="str">
        <f t="shared" si="681"/>
        <v>674 SUBCLIENT-PV</v>
      </c>
      <c r="H674" s="12"/>
      <c r="I674" s="60"/>
      <c r="J674" s="60"/>
      <c r="K674" s="34">
        <f t="shared" ref="K674:P674" ca="1" si="691">K673-SUM(K672,K669:K670)</f>
        <v>0</v>
      </c>
      <c r="L674" s="34">
        <f t="shared" ca="1" si="691"/>
        <v>0</v>
      </c>
      <c r="M674" s="34">
        <f t="shared" ca="1" si="691"/>
        <v>0</v>
      </c>
      <c r="N674" s="34">
        <f t="shared" ca="1" si="691"/>
        <v>0</v>
      </c>
      <c r="O674" s="34">
        <f t="shared" ca="1" si="691"/>
        <v>0</v>
      </c>
      <c r="P674" s="34">
        <f t="shared" ca="1" si="691"/>
        <v>0</v>
      </c>
      <c r="R674" s="15"/>
      <c r="S674" s="76">
        <f t="shared" ref="S674:CD674" ca="1" si="692">S673-SUM(S672,S669:S670)</f>
        <v>0</v>
      </c>
      <c r="T674" s="76">
        <f t="shared" ca="1" si="692"/>
        <v>0</v>
      </c>
      <c r="U674" s="76">
        <f t="shared" ca="1" si="692"/>
        <v>0</v>
      </c>
      <c r="V674" s="76">
        <f t="shared" ca="1" si="692"/>
        <v>0</v>
      </c>
      <c r="W674" s="76">
        <f t="shared" ca="1" si="692"/>
        <v>0</v>
      </c>
      <c r="X674" s="76">
        <f t="shared" ca="1" si="692"/>
        <v>0</v>
      </c>
      <c r="Y674" s="76">
        <f t="shared" ca="1" si="692"/>
        <v>0</v>
      </c>
      <c r="Z674" s="76">
        <f t="shared" ca="1" si="692"/>
        <v>0</v>
      </c>
      <c r="AA674" s="76">
        <f t="shared" ca="1" si="692"/>
        <v>0</v>
      </c>
      <c r="AB674" s="76">
        <f t="shared" ca="1" si="692"/>
        <v>0</v>
      </c>
      <c r="AC674" s="76">
        <f t="shared" ca="1" si="692"/>
        <v>0</v>
      </c>
      <c r="AD674" s="76">
        <f t="shared" ca="1" si="692"/>
        <v>0</v>
      </c>
      <c r="AE674" s="76">
        <f t="shared" ca="1" si="692"/>
        <v>0</v>
      </c>
      <c r="AF674" s="76">
        <f t="shared" ca="1" si="692"/>
        <v>0</v>
      </c>
      <c r="AG674" s="76">
        <f t="shared" ca="1" si="692"/>
        <v>0</v>
      </c>
      <c r="AH674" s="76">
        <f t="shared" ca="1" si="692"/>
        <v>0</v>
      </c>
      <c r="AI674" s="76">
        <f t="shared" ca="1" si="692"/>
        <v>0</v>
      </c>
      <c r="AJ674" s="76">
        <f t="shared" ca="1" si="692"/>
        <v>0</v>
      </c>
      <c r="AK674" s="76">
        <f t="shared" ca="1" si="692"/>
        <v>0</v>
      </c>
      <c r="AL674" s="76">
        <f t="shared" ca="1" si="692"/>
        <v>0</v>
      </c>
      <c r="AM674" s="76">
        <f t="shared" ca="1" si="692"/>
        <v>0</v>
      </c>
      <c r="AN674" s="76">
        <f t="shared" ca="1" si="692"/>
        <v>0</v>
      </c>
      <c r="AO674" s="76">
        <f t="shared" ca="1" si="692"/>
        <v>0</v>
      </c>
      <c r="AP674" s="76">
        <f t="shared" ca="1" si="692"/>
        <v>0</v>
      </c>
      <c r="AQ674" s="76">
        <f t="shared" ca="1" si="692"/>
        <v>0</v>
      </c>
      <c r="AR674" s="76">
        <f t="shared" ca="1" si="692"/>
        <v>0</v>
      </c>
      <c r="AS674" s="76">
        <f t="shared" ca="1" si="692"/>
        <v>0</v>
      </c>
      <c r="AT674" s="76">
        <f t="shared" ca="1" si="692"/>
        <v>0</v>
      </c>
      <c r="AU674" s="76">
        <f t="shared" ca="1" si="692"/>
        <v>0</v>
      </c>
      <c r="AV674" s="76">
        <f t="shared" ca="1" si="692"/>
        <v>0</v>
      </c>
      <c r="AW674" s="76">
        <f t="shared" ca="1" si="692"/>
        <v>0</v>
      </c>
      <c r="AX674" s="76">
        <f t="shared" ca="1" si="692"/>
        <v>0</v>
      </c>
      <c r="AY674" s="76">
        <f t="shared" ca="1" si="692"/>
        <v>0</v>
      </c>
      <c r="AZ674" s="76">
        <f t="shared" ca="1" si="692"/>
        <v>0</v>
      </c>
      <c r="BA674" s="76">
        <f t="shared" ca="1" si="692"/>
        <v>0</v>
      </c>
      <c r="BB674" s="76">
        <f t="shared" ca="1" si="692"/>
        <v>0</v>
      </c>
      <c r="BC674" s="76">
        <f t="shared" ca="1" si="692"/>
        <v>0</v>
      </c>
      <c r="BD674" s="76">
        <f t="shared" ca="1" si="692"/>
        <v>0</v>
      </c>
      <c r="BE674" s="76">
        <f t="shared" ca="1" si="692"/>
        <v>0</v>
      </c>
      <c r="BF674" s="76">
        <f t="shared" ca="1" si="692"/>
        <v>0</v>
      </c>
      <c r="BG674" s="76">
        <f t="shared" ca="1" si="692"/>
        <v>0</v>
      </c>
      <c r="BH674" s="76">
        <f t="shared" ca="1" si="692"/>
        <v>0</v>
      </c>
      <c r="BI674" s="76">
        <f t="shared" ca="1" si="692"/>
        <v>0</v>
      </c>
      <c r="BJ674" s="76">
        <f t="shared" ca="1" si="692"/>
        <v>0</v>
      </c>
      <c r="BK674" s="76">
        <f t="shared" ca="1" si="692"/>
        <v>0</v>
      </c>
      <c r="BL674" s="76">
        <f t="shared" ca="1" si="692"/>
        <v>0</v>
      </c>
      <c r="BM674" s="76">
        <f t="shared" ca="1" si="692"/>
        <v>0</v>
      </c>
      <c r="BN674" s="76">
        <f t="shared" ca="1" si="692"/>
        <v>0</v>
      </c>
      <c r="BO674" s="76">
        <f t="shared" ca="1" si="692"/>
        <v>0</v>
      </c>
      <c r="BP674" s="76">
        <f t="shared" ca="1" si="692"/>
        <v>0</v>
      </c>
      <c r="BQ674" s="76">
        <f t="shared" ca="1" si="692"/>
        <v>0</v>
      </c>
      <c r="BR674" s="76">
        <f t="shared" ca="1" si="692"/>
        <v>0</v>
      </c>
      <c r="BS674" s="76">
        <f t="shared" ca="1" si="692"/>
        <v>0</v>
      </c>
      <c r="BT674" s="76">
        <f t="shared" ca="1" si="692"/>
        <v>0</v>
      </c>
      <c r="BU674" s="76">
        <f t="shared" ca="1" si="692"/>
        <v>0</v>
      </c>
      <c r="BV674" s="76">
        <f t="shared" ca="1" si="692"/>
        <v>0</v>
      </c>
      <c r="BW674" s="76">
        <f t="shared" ca="1" si="692"/>
        <v>0</v>
      </c>
      <c r="BX674" s="76">
        <f t="shared" ca="1" si="692"/>
        <v>0</v>
      </c>
      <c r="BY674" s="76">
        <f t="shared" ca="1" si="692"/>
        <v>0</v>
      </c>
      <c r="BZ674" s="76">
        <f t="shared" ca="1" si="692"/>
        <v>0</v>
      </c>
      <c r="CA674" s="76">
        <f t="shared" ca="1" si="692"/>
        <v>0</v>
      </c>
      <c r="CB674" s="76">
        <f t="shared" ca="1" si="692"/>
        <v>0</v>
      </c>
      <c r="CC674" s="76">
        <f t="shared" ca="1" si="692"/>
        <v>0</v>
      </c>
      <c r="CD674" s="76">
        <f t="shared" ca="1" si="692"/>
        <v>0</v>
      </c>
      <c r="CE674" s="76">
        <f t="shared" ref="CE674:CL674" ca="1" si="693">CE673-SUM(CE672,CE669:CE670)</f>
        <v>0</v>
      </c>
      <c r="CF674" s="76">
        <f t="shared" ca="1" si="693"/>
        <v>0</v>
      </c>
      <c r="CG674" s="76">
        <f t="shared" ca="1" si="693"/>
        <v>0</v>
      </c>
      <c r="CH674" s="76">
        <f t="shared" ca="1" si="693"/>
        <v>0</v>
      </c>
      <c r="CI674" s="76">
        <f t="shared" ca="1" si="693"/>
        <v>0</v>
      </c>
      <c r="CJ674" s="76">
        <f t="shared" ca="1" si="693"/>
        <v>0</v>
      </c>
      <c r="CK674" s="76">
        <f t="shared" ca="1" si="693"/>
        <v>0</v>
      </c>
      <c r="CL674" s="76">
        <f t="shared" ca="1" si="693"/>
        <v>0</v>
      </c>
    </row>
    <row r="675" spans="2:90" x14ac:dyDescent="0.4">
      <c r="B675" s="13"/>
      <c r="D675" t="s">
        <v>1007</v>
      </c>
      <c r="E675" s="8" t="str">
        <f t="shared" si="681"/>
        <v>675 SUBCLIENT-PV</v>
      </c>
      <c r="H675" s="12"/>
      <c r="K675" s="34"/>
      <c r="L675" s="34"/>
      <c r="M675" s="34"/>
      <c r="N675" s="34"/>
      <c r="O675" s="34"/>
      <c r="P675" s="34"/>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2:90" x14ac:dyDescent="0.4">
      <c r="B676" s="95" t="s">
        <v>1008</v>
      </c>
      <c r="D676" t="s">
        <v>1007</v>
      </c>
      <c r="E676" s="8" t="str">
        <f t="shared" si="681"/>
        <v>676 SUBCLIENT-PV</v>
      </c>
      <c r="H676" s="12"/>
      <c r="K676" s="34"/>
      <c r="L676" s="34"/>
      <c r="M676" s="34"/>
      <c r="N676" s="34"/>
      <c r="O676" s="34"/>
      <c r="P676" s="34"/>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2:90" x14ac:dyDescent="0.4">
      <c r="B677" s="141" t="str">
        <f>"# of clients per "&amp;B685</f>
        <v># of clients per Firm</v>
      </c>
      <c r="D677" t="s">
        <v>1007</v>
      </c>
      <c r="E677" s="8" t="str">
        <f t="shared" si="681"/>
        <v>677 SUBCLIENT-PV</v>
      </c>
      <c r="H677" s="12"/>
      <c r="K677" s="17">
        <v>100</v>
      </c>
      <c r="L677" s="17">
        <v>100</v>
      </c>
      <c r="M677" s="17">
        <v>100</v>
      </c>
      <c r="N677" s="17">
        <v>100</v>
      </c>
      <c r="O677" s="17">
        <v>100</v>
      </c>
      <c r="P677" s="17">
        <v>100</v>
      </c>
      <c r="R677" s="19"/>
      <c r="S677" s="76" cm="1">
        <f t="array" ref="S677">INDEX($K:$P,ROW(),MATCH(S$3,$K$2:$P$2,0))</f>
        <v>100</v>
      </c>
      <c r="T677" s="76" cm="1">
        <f t="array" ref="T677">INDEX($K:$P,ROW(),MATCH(T$3,$K$2:$P$2,0))</f>
        <v>100</v>
      </c>
      <c r="U677" s="76" cm="1">
        <f t="array" ref="U677">INDEX($K:$P,ROW(),MATCH(U$3,$K$2:$P$2,0))</f>
        <v>100</v>
      </c>
      <c r="V677" s="76" cm="1">
        <f t="array" ref="V677">INDEX($K:$P,ROW(),MATCH(V$3,$K$2:$P$2,0))</f>
        <v>100</v>
      </c>
      <c r="W677" s="76" cm="1">
        <f t="array" ref="W677">INDEX($K:$P,ROW(),MATCH(W$3,$K$2:$P$2,0))</f>
        <v>100</v>
      </c>
      <c r="X677" s="76" cm="1">
        <f t="array" ref="X677">INDEX($K:$P,ROW(),MATCH(X$3,$K$2:$P$2,0))</f>
        <v>100</v>
      </c>
      <c r="Y677" s="76" cm="1">
        <f t="array" ref="Y677">INDEX($K:$P,ROW(),MATCH(Y$3,$K$2:$P$2,0))</f>
        <v>100</v>
      </c>
      <c r="Z677" s="76" cm="1">
        <f t="array" ref="Z677">INDEX($K:$P,ROW(),MATCH(Z$3,$K$2:$P$2,0))</f>
        <v>100</v>
      </c>
      <c r="AA677" s="76" cm="1">
        <f t="array" ref="AA677">INDEX($K:$P,ROW(),MATCH(AA$3,$K$2:$P$2,0))</f>
        <v>100</v>
      </c>
      <c r="AB677" s="76" cm="1">
        <f t="array" ref="AB677">INDEX($K:$P,ROW(),MATCH(AB$3,$K$2:$P$2,0))</f>
        <v>100</v>
      </c>
      <c r="AC677" s="76" cm="1">
        <f t="array" ref="AC677">INDEX($K:$P,ROW(),MATCH(AC$3,$K$2:$P$2,0))</f>
        <v>100</v>
      </c>
      <c r="AD677" s="76" cm="1">
        <f t="array" ref="AD677">INDEX($K:$P,ROW(),MATCH(AD$3,$K$2:$P$2,0))</f>
        <v>100</v>
      </c>
      <c r="AE677" s="76" cm="1">
        <f t="array" ref="AE677">INDEX($K:$P,ROW(),MATCH(AE$3,$K$2:$P$2,0))</f>
        <v>100</v>
      </c>
      <c r="AF677" s="76" cm="1">
        <f t="array" ref="AF677">INDEX($K:$P,ROW(),MATCH(AF$3,$K$2:$P$2,0))</f>
        <v>100</v>
      </c>
      <c r="AG677" s="76" cm="1">
        <f t="array" ref="AG677">INDEX($K:$P,ROW(),MATCH(AG$3,$K$2:$P$2,0))</f>
        <v>100</v>
      </c>
      <c r="AH677" s="76" cm="1">
        <f t="array" ref="AH677">INDEX($K:$P,ROW(),MATCH(AH$3,$K$2:$P$2,0))</f>
        <v>100</v>
      </c>
      <c r="AI677" s="76" cm="1">
        <f t="array" ref="AI677">INDEX($K:$P,ROW(),MATCH(AI$3,$K$2:$P$2,0))</f>
        <v>100</v>
      </c>
      <c r="AJ677" s="76" cm="1">
        <f t="array" ref="AJ677">INDEX($K:$P,ROW(),MATCH(AJ$3,$K$2:$P$2,0))</f>
        <v>100</v>
      </c>
      <c r="AK677" s="76" cm="1">
        <f t="array" ref="AK677">INDEX($K:$P,ROW(),MATCH(AK$3,$K$2:$P$2,0))</f>
        <v>100</v>
      </c>
      <c r="AL677" s="76" cm="1">
        <f t="array" ref="AL677">INDEX($K:$P,ROW(),MATCH(AL$3,$K$2:$P$2,0))</f>
        <v>100</v>
      </c>
      <c r="AM677" s="76" cm="1">
        <f t="array" ref="AM677">INDEX($K:$P,ROW(),MATCH(AM$3,$K$2:$P$2,0))</f>
        <v>100</v>
      </c>
      <c r="AN677" s="76" cm="1">
        <f t="array" ref="AN677">INDEX($K:$P,ROW(),MATCH(AN$3,$K$2:$P$2,0))</f>
        <v>100</v>
      </c>
      <c r="AO677" s="76" cm="1">
        <f t="array" ref="AO677">INDEX($K:$P,ROW(),MATCH(AO$3,$K$2:$P$2,0))</f>
        <v>100</v>
      </c>
      <c r="AP677" s="76" cm="1">
        <f t="array" ref="AP677">INDEX($K:$P,ROW(),MATCH(AP$3,$K$2:$P$2,0))</f>
        <v>100</v>
      </c>
      <c r="AQ677" s="76" cm="1">
        <f t="array" ref="AQ677">INDEX($K:$P,ROW(),MATCH(AQ$3,$K$2:$P$2,0))</f>
        <v>100</v>
      </c>
      <c r="AR677" s="76" cm="1">
        <f t="array" ref="AR677">INDEX($K:$P,ROW(),MATCH(AR$3,$K$2:$P$2,0))</f>
        <v>100</v>
      </c>
      <c r="AS677" s="76" cm="1">
        <f t="array" ref="AS677">INDEX($K:$P,ROW(),MATCH(AS$3,$K$2:$P$2,0))</f>
        <v>100</v>
      </c>
      <c r="AT677" s="76" cm="1">
        <f t="array" ref="AT677">INDEX($K:$P,ROW(),MATCH(AT$3,$K$2:$P$2,0))</f>
        <v>100</v>
      </c>
      <c r="AU677" s="76" cm="1">
        <f t="array" ref="AU677">INDEX($K:$P,ROW(),MATCH(AU$3,$K$2:$P$2,0))</f>
        <v>100</v>
      </c>
      <c r="AV677" s="76" cm="1">
        <f t="array" ref="AV677">INDEX($K:$P,ROW(),MATCH(AV$3,$K$2:$P$2,0))</f>
        <v>100</v>
      </c>
      <c r="AW677" s="76" cm="1">
        <f t="array" ref="AW677">INDEX($K:$P,ROW(),MATCH(AW$3,$K$2:$P$2,0))</f>
        <v>100</v>
      </c>
      <c r="AX677" s="76" cm="1">
        <f t="array" ref="AX677">INDEX($K:$P,ROW(),MATCH(AX$3,$K$2:$P$2,0))</f>
        <v>100</v>
      </c>
      <c r="AY677" s="76" cm="1">
        <f t="array" ref="AY677">INDEX($K:$P,ROW(),MATCH(AY$3,$K$2:$P$2,0))</f>
        <v>100</v>
      </c>
      <c r="AZ677" s="76" cm="1">
        <f t="array" ref="AZ677">INDEX($K:$P,ROW(),MATCH(AZ$3,$K$2:$P$2,0))</f>
        <v>100</v>
      </c>
      <c r="BA677" s="76" cm="1">
        <f t="array" ref="BA677">INDEX($K:$P,ROW(),MATCH(BA$3,$K$2:$P$2,0))</f>
        <v>100</v>
      </c>
      <c r="BB677" s="76" cm="1">
        <f t="array" ref="BB677">INDEX($K:$P,ROW(),MATCH(BB$3,$K$2:$P$2,0))</f>
        <v>100</v>
      </c>
      <c r="BC677" s="76" cm="1">
        <f t="array" ref="BC677">INDEX($K:$P,ROW(),MATCH(BC$3,$K$2:$P$2,0))</f>
        <v>100</v>
      </c>
      <c r="BD677" s="76" cm="1">
        <f t="array" ref="BD677">INDEX($K:$P,ROW(),MATCH(BD$3,$K$2:$P$2,0))</f>
        <v>100</v>
      </c>
      <c r="BE677" s="76" cm="1">
        <f t="array" ref="BE677">INDEX($K:$P,ROW(),MATCH(BE$3,$K$2:$P$2,0))</f>
        <v>100</v>
      </c>
      <c r="BF677" s="76" cm="1">
        <f t="array" ref="BF677">INDEX($K:$P,ROW(),MATCH(BF$3,$K$2:$P$2,0))</f>
        <v>100</v>
      </c>
      <c r="BG677" s="76" cm="1">
        <f t="array" ref="BG677">INDEX($K:$P,ROW(),MATCH(BG$3,$K$2:$P$2,0))</f>
        <v>100</v>
      </c>
      <c r="BH677" s="76" cm="1">
        <f t="array" ref="BH677">INDEX($K:$P,ROW(),MATCH(BH$3,$K$2:$P$2,0))</f>
        <v>100</v>
      </c>
      <c r="BI677" s="76" cm="1">
        <f t="array" ref="BI677">INDEX($K:$P,ROW(),MATCH(BI$3,$K$2:$P$2,0))</f>
        <v>100</v>
      </c>
      <c r="BJ677" s="76" cm="1">
        <f t="array" ref="BJ677">INDEX($K:$P,ROW(),MATCH(BJ$3,$K$2:$P$2,0))</f>
        <v>100</v>
      </c>
      <c r="BK677" s="76" cm="1">
        <f t="array" ref="BK677">INDEX($K:$P,ROW(),MATCH(BK$3,$K$2:$P$2,0))</f>
        <v>100</v>
      </c>
      <c r="BL677" s="76" cm="1">
        <f t="array" ref="BL677">INDEX($K:$P,ROW(),MATCH(BL$3,$K$2:$P$2,0))</f>
        <v>100</v>
      </c>
      <c r="BM677" s="76" cm="1">
        <f t="array" ref="BM677">INDEX($K:$P,ROW(),MATCH(BM$3,$K$2:$P$2,0))</f>
        <v>100</v>
      </c>
      <c r="BN677" s="76" cm="1">
        <f t="array" ref="BN677">INDEX($K:$P,ROW(),MATCH(BN$3,$K$2:$P$2,0))</f>
        <v>100</v>
      </c>
      <c r="BO677" s="76" cm="1">
        <f t="array" ref="BO677">INDEX($K:$P,ROW(),MATCH(BO$3,$K$2:$P$2,0))</f>
        <v>100</v>
      </c>
      <c r="BP677" s="76" cm="1">
        <f t="array" ref="BP677">INDEX($K:$P,ROW(),MATCH(BP$3,$K$2:$P$2,0))</f>
        <v>100</v>
      </c>
      <c r="BQ677" s="76" cm="1">
        <f t="array" ref="BQ677">INDEX($K:$P,ROW(),MATCH(BQ$3,$K$2:$P$2,0))</f>
        <v>100</v>
      </c>
      <c r="BR677" s="76" cm="1">
        <f t="array" ref="BR677">INDEX($K:$P,ROW(),MATCH(BR$3,$K$2:$P$2,0))</f>
        <v>100</v>
      </c>
      <c r="BS677" s="76" cm="1">
        <f t="array" ref="BS677">INDEX($K:$P,ROW(),MATCH(BS$3,$K$2:$P$2,0))</f>
        <v>100</v>
      </c>
      <c r="BT677" s="76" cm="1">
        <f t="array" ref="BT677">INDEX($K:$P,ROW(),MATCH(BT$3,$K$2:$P$2,0))</f>
        <v>100</v>
      </c>
      <c r="BU677" s="76" cm="1">
        <f t="array" ref="BU677">INDEX($K:$P,ROW(),MATCH(BU$3,$K$2:$P$2,0))</f>
        <v>100</v>
      </c>
      <c r="BV677" s="76" cm="1">
        <f t="array" ref="BV677">INDEX($K:$P,ROW(),MATCH(BV$3,$K$2:$P$2,0))</f>
        <v>100</v>
      </c>
      <c r="BW677" s="76" cm="1">
        <f t="array" ref="BW677">INDEX($K:$P,ROW(),MATCH(BW$3,$K$2:$P$2,0))</f>
        <v>100</v>
      </c>
      <c r="BX677" s="76" cm="1">
        <f t="array" ref="BX677">INDEX($K:$P,ROW(),MATCH(BX$3,$K$2:$P$2,0))</f>
        <v>100</v>
      </c>
      <c r="BY677" s="76" cm="1">
        <f t="array" ref="BY677">INDEX($K:$P,ROW(),MATCH(BY$3,$K$2:$P$2,0))</f>
        <v>100</v>
      </c>
      <c r="BZ677" s="76" cm="1">
        <f t="array" ref="BZ677">INDEX($K:$P,ROW(),MATCH(BZ$3,$K$2:$P$2,0))</f>
        <v>100</v>
      </c>
      <c r="CA677" s="76" cm="1">
        <f t="array" ref="CA677">INDEX($K:$P,ROW(),MATCH(CA$3,$K$2:$P$2,0))</f>
        <v>100</v>
      </c>
      <c r="CB677" s="76" cm="1">
        <f t="array" ref="CB677">INDEX($K:$P,ROW(),MATCH(CB$3,$K$2:$P$2,0))</f>
        <v>100</v>
      </c>
      <c r="CC677" s="76" cm="1">
        <f t="array" ref="CC677">INDEX($K:$P,ROW(),MATCH(CC$3,$K$2:$P$2,0))</f>
        <v>100</v>
      </c>
      <c r="CD677" s="76" cm="1">
        <f t="array" ref="CD677">INDEX($K:$P,ROW(),MATCH(CD$3,$K$2:$P$2,0))</f>
        <v>100</v>
      </c>
      <c r="CE677" s="76" cm="1">
        <f t="array" ref="CE677">INDEX($K:$P,ROW(),MATCH(CE$3,$K$2:$P$2,0))</f>
        <v>100</v>
      </c>
      <c r="CF677" s="76" cm="1">
        <f t="array" ref="CF677">INDEX($K:$P,ROW(),MATCH(CF$3,$K$2:$P$2,0))</f>
        <v>100</v>
      </c>
      <c r="CG677" s="76" cm="1">
        <f t="array" ref="CG677">INDEX($K:$P,ROW(),MATCH(CG$3,$K$2:$P$2,0))</f>
        <v>100</v>
      </c>
      <c r="CH677" s="76" cm="1">
        <f t="array" ref="CH677">INDEX($K:$P,ROW(),MATCH(CH$3,$K$2:$P$2,0))</f>
        <v>100</v>
      </c>
      <c r="CI677" s="76" cm="1">
        <f t="array" ref="CI677">INDEX($K:$P,ROW(),MATCH(CI$3,$K$2:$P$2,0))</f>
        <v>100</v>
      </c>
      <c r="CJ677" s="76" cm="1">
        <f t="array" ref="CJ677">INDEX($K:$P,ROW(),MATCH(CJ$3,$K$2:$P$2,0))</f>
        <v>100</v>
      </c>
      <c r="CK677" s="76" cm="1">
        <f t="array" ref="CK677">INDEX($K:$P,ROW(),MATCH(CK$3,$K$2:$P$2,0))</f>
        <v>100</v>
      </c>
      <c r="CL677" s="76" cm="1">
        <f t="array" ref="CL677">INDEX($K:$P,ROW(),MATCH(CL$3,$K$2:$P$2,0))</f>
        <v>100</v>
      </c>
    </row>
    <row r="678" spans="2:90" x14ac:dyDescent="0.4">
      <c r="B678" s="124" t="s">
        <v>1009</v>
      </c>
      <c r="C678" t="s">
        <v>964</v>
      </c>
      <c r="D678" t="s">
        <v>1007</v>
      </c>
      <c r="E678" s="8" t="str">
        <f t="shared" si="681"/>
        <v>678 SUBCLIENT-PV</v>
      </c>
      <c r="H678" s="12"/>
      <c r="K678" s="116">
        <f t="shared" ref="K678:P678" ca="1" si="694">SUMIF($4:$4,K$2,678:678)</f>
        <v>5700000</v>
      </c>
      <c r="L678" s="116">
        <f t="shared" ca="1" si="694"/>
        <v>11400000</v>
      </c>
      <c r="M678" s="116">
        <f t="shared" ca="1" si="694"/>
        <v>17100000</v>
      </c>
      <c r="N678" s="116">
        <f t="shared" ca="1" si="694"/>
        <v>22800000</v>
      </c>
      <c r="O678" s="116">
        <f t="shared" ca="1" si="694"/>
        <v>28500000</v>
      </c>
      <c r="P678" s="116">
        <f t="shared" ca="1" si="694"/>
        <v>34200000</v>
      </c>
      <c r="R678" s="15"/>
      <c r="S678" s="462">
        <f ca="1">+S673*S677</f>
        <v>475000</v>
      </c>
      <c r="T678" s="462">
        <f t="shared" ref="T678:CE678" ca="1" si="695">+T673*T677</f>
        <v>950000</v>
      </c>
      <c r="U678" s="462">
        <f t="shared" ca="1" si="695"/>
        <v>1425000</v>
      </c>
      <c r="V678" s="462">
        <f t="shared" ca="1" si="695"/>
        <v>1900000</v>
      </c>
      <c r="W678" s="462">
        <f t="shared" ca="1" si="695"/>
        <v>2375000</v>
      </c>
      <c r="X678" s="462">
        <f t="shared" ca="1" si="695"/>
        <v>2850000</v>
      </c>
      <c r="Y678" s="462">
        <f t="shared" ca="1" si="695"/>
        <v>3325000</v>
      </c>
      <c r="Z678" s="462">
        <f t="shared" ca="1" si="695"/>
        <v>3800000</v>
      </c>
      <c r="AA678" s="462">
        <f t="shared" ca="1" si="695"/>
        <v>4275000</v>
      </c>
      <c r="AB678" s="462">
        <f t="shared" ca="1" si="695"/>
        <v>4750000</v>
      </c>
      <c r="AC678" s="462">
        <f t="shared" ca="1" si="695"/>
        <v>5225000</v>
      </c>
      <c r="AD678" s="462">
        <f t="shared" ca="1" si="695"/>
        <v>5700000</v>
      </c>
      <c r="AE678" s="462">
        <f t="shared" ca="1" si="695"/>
        <v>6175000</v>
      </c>
      <c r="AF678" s="462">
        <f t="shared" ca="1" si="695"/>
        <v>6650000</v>
      </c>
      <c r="AG678" s="462">
        <f t="shared" ca="1" si="695"/>
        <v>7125000</v>
      </c>
      <c r="AH678" s="462">
        <f t="shared" ca="1" si="695"/>
        <v>7600000</v>
      </c>
      <c r="AI678" s="462">
        <f t="shared" ca="1" si="695"/>
        <v>8075000</v>
      </c>
      <c r="AJ678" s="462">
        <f t="shared" ca="1" si="695"/>
        <v>8550000</v>
      </c>
      <c r="AK678" s="462">
        <f t="shared" ca="1" si="695"/>
        <v>9025000</v>
      </c>
      <c r="AL678" s="462">
        <f t="shared" ca="1" si="695"/>
        <v>9500000</v>
      </c>
      <c r="AM678" s="462">
        <f t="shared" ca="1" si="695"/>
        <v>9975000</v>
      </c>
      <c r="AN678" s="462">
        <f t="shared" ca="1" si="695"/>
        <v>10450000</v>
      </c>
      <c r="AO678" s="462">
        <f t="shared" ca="1" si="695"/>
        <v>10925000</v>
      </c>
      <c r="AP678" s="462">
        <f t="shared" ca="1" si="695"/>
        <v>11400000</v>
      </c>
      <c r="AQ678" s="462">
        <f t="shared" ca="1" si="695"/>
        <v>11875000</v>
      </c>
      <c r="AR678" s="462">
        <f t="shared" ca="1" si="695"/>
        <v>12350000</v>
      </c>
      <c r="AS678" s="462">
        <f t="shared" ca="1" si="695"/>
        <v>12825000</v>
      </c>
      <c r="AT678" s="462">
        <f t="shared" ca="1" si="695"/>
        <v>13300000</v>
      </c>
      <c r="AU678" s="462">
        <f t="shared" ca="1" si="695"/>
        <v>13775000</v>
      </c>
      <c r="AV678" s="462">
        <f t="shared" ca="1" si="695"/>
        <v>14250000</v>
      </c>
      <c r="AW678" s="462">
        <f t="shared" ca="1" si="695"/>
        <v>14725000</v>
      </c>
      <c r="AX678" s="462">
        <f t="shared" ca="1" si="695"/>
        <v>15200000</v>
      </c>
      <c r="AY678" s="462">
        <f t="shared" ca="1" si="695"/>
        <v>15675000</v>
      </c>
      <c r="AZ678" s="462">
        <f t="shared" ca="1" si="695"/>
        <v>16150000</v>
      </c>
      <c r="BA678" s="462">
        <f t="shared" ca="1" si="695"/>
        <v>16625000</v>
      </c>
      <c r="BB678" s="462">
        <f t="shared" ca="1" si="695"/>
        <v>17100000</v>
      </c>
      <c r="BC678" s="462">
        <f t="shared" ca="1" si="695"/>
        <v>17575000</v>
      </c>
      <c r="BD678" s="462">
        <f t="shared" ca="1" si="695"/>
        <v>18050000</v>
      </c>
      <c r="BE678" s="462">
        <f t="shared" ca="1" si="695"/>
        <v>18525000</v>
      </c>
      <c r="BF678" s="462">
        <f t="shared" ca="1" si="695"/>
        <v>19000000</v>
      </c>
      <c r="BG678" s="462">
        <f t="shared" ca="1" si="695"/>
        <v>19475000</v>
      </c>
      <c r="BH678" s="462">
        <f t="shared" ca="1" si="695"/>
        <v>19950000</v>
      </c>
      <c r="BI678" s="462">
        <f t="shared" ca="1" si="695"/>
        <v>20425000</v>
      </c>
      <c r="BJ678" s="462">
        <f t="shared" ca="1" si="695"/>
        <v>20900000</v>
      </c>
      <c r="BK678" s="462">
        <f t="shared" ca="1" si="695"/>
        <v>21375000</v>
      </c>
      <c r="BL678" s="462">
        <f t="shared" ca="1" si="695"/>
        <v>21850000</v>
      </c>
      <c r="BM678" s="462">
        <f t="shared" ca="1" si="695"/>
        <v>22325000</v>
      </c>
      <c r="BN678" s="462">
        <f t="shared" ca="1" si="695"/>
        <v>22800000</v>
      </c>
      <c r="BO678" s="462">
        <f t="shared" ca="1" si="695"/>
        <v>23275000</v>
      </c>
      <c r="BP678" s="462">
        <f t="shared" ca="1" si="695"/>
        <v>23750000</v>
      </c>
      <c r="BQ678" s="462">
        <f t="shared" ca="1" si="695"/>
        <v>24225000</v>
      </c>
      <c r="BR678" s="462">
        <f t="shared" ca="1" si="695"/>
        <v>24700000</v>
      </c>
      <c r="BS678" s="462">
        <f t="shared" ca="1" si="695"/>
        <v>25175000</v>
      </c>
      <c r="BT678" s="462">
        <f t="shared" ca="1" si="695"/>
        <v>25650000</v>
      </c>
      <c r="BU678" s="462">
        <f t="shared" ca="1" si="695"/>
        <v>26125000</v>
      </c>
      <c r="BV678" s="462">
        <f t="shared" ca="1" si="695"/>
        <v>26600000</v>
      </c>
      <c r="BW678" s="462">
        <f t="shared" ca="1" si="695"/>
        <v>27075000</v>
      </c>
      <c r="BX678" s="462">
        <f t="shared" ca="1" si="695"/>
        <v>27550000</v>
      </c>
      <c r="BY678" s="462">
        <f t="shared" ca="1" si="695"/>
        <v>28025000</v>
      </c>
      <c r="BZ678" s="462">
        <f t="shared" ca="1" si="695"/>
        <v>28500000</v>
      </c>
      <c r="CA678" s="462">
        <f t="shared" ca="1" si="695"/>
        <v>28975000</v>
      </c>
      <c r="CB678" s="462">
        <f t="shared" ca="1" si="695"/>
        <v>29450000</v>
      </c>
      <c r="CC678" s="462">
        <f t="shared" ca="1" si="695"/>
        <v>29925000</v>
      </c>
      <c r="CD678" s="462">
        <f t="shared" ca="1" si="695"/>
        <v>30400000</v>
      </c>
      <c r="CE678" s="462">
        <f t="shared" ca="1" si="695"/>
        <v>30875000</v>
      </c>
      <c r="CF678" s="462">
        <f t="shared" ref="CF678:CL678" ca="1" si="696">+CF673*CF677</f>
        <v>31350000</v>
      </c>
      <c r="CG678" s="462">
        <f t="shared" ca="1" si="696"/>
        <v>31825000</v>
      </c>
      <c r="CH678" s="462">
        <f t="shared" ca="1" si="696"/>
        <v>32300000</v>
      </c>
      <c r="CI678" s="462">
        <f t="shared" ca="1" si="696"/>
        <v>32775000</v>
      </c>
      <c r="CJ678" s="462">
        <f t="shared" ca="1" si="696"/>
        <v>33250000</v>
      </c>
      <c r="CK678" s="462">
        <f t="shared" ca="1" si="696"/>
        <v>33725000</v>
      </c>
      <c r="CL678" s="462">
        <f t="shared" ca="1" si="696"/>
        <v>34200000</v>
      </c>
    </row>
    <row r="679" spans="2:90" x14ac:dyDescent="0.4">
      <c r="B679" s="13"/>
      <c r="D679" t="s">
        <v>1007</v>
      </c>
      <c r="E679" s="8" t="str">
        <f t="shared" si="681"/>
        <v>679 SUBCLIENT-PV</v>
      </c>
      <c r="H679" s="12"/>
      <c r="K679" s="34"/>
      <c r="L679" s="34"/>
      <c r="M679" s="34"/>
      <c r="N679" s="34"/>
      <c r="O679" s="34"/>
      <c r="P679" s="34"/>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2:90" x14ac:dyDescent="0.4">
      <c r="B680" s="95" t="str">
        <f>B682&amp;":"</f>
        <v>Revenue - (Primary label):</v>
      </c>
      <c r="D680" t="s">
        <v>1007</v>
      </c>
      <c r="E680" s="8" t="str">
        <f t="shared" si="681"/>
        <v>680 SUBCLIENT-PV</v>
      </c>
      <c r="H680" s="12"/>
      <c r="I680" s="60"/>
      <c r="J680" s="60"/>
      <c r="K680" s="34"/>
      <c r="L680" s="34"/>
      <c r="M680" s="34"/>
      <c r="N680" s="34"/>
      <c r="O680" s="34"/>
      <c r="P680" s="34"/>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row>
    <row r="681" spans="2:90" x14ac:dyDescent="0.4">
      <c r="B681" s="141" t="s">
        <v>1010</v>
      </c>
      <c r="D681" t="s">
        <v>1007</v>
      </c>
      <c r="E681" s="8" t="str">
        <f t="shared" si="681"/>
        <v>681 SUBCLIENT-PV</v>
      </c>
      <c r="G681" t="str">
        <f>E681</f>
        <v>681 SUBCLIENT-PV</v>
      </c>
      <c r="H681" s="12"/>
      <c r="I681" s="60"/>
      <c r="J681" s="60"/>
      <c r="K681" s="18">
        <v>20</v>
      </c>
      <c r="L681" s="18">
        <v>20</v>
      </c>
      <c r="M681" s="18">
        <v>20</v>
      </c>
      <c r="N681" s="18">
        <v>20</v>
      </c>
      <c r="O681" s="18">
        <v>20</v>
      </c>
      <c r="P681" s="18">
        <v>20</v>
      </c>
      <c r="R681" s="19"/>
      <c r="S681" s="143" cm="1">
        <f t="array" ref="S681">INDEX($K:$P,ROW(),MATCH(S$3,$K$2:$P$2,0))</f>
        <v>20</v>
      </c>
      <c r="T681" s="143" cm="1">
        <f t="array" ref="T681">INDEX($K:$P,ROW(),MATCH(T$3,$K$2:$P$2,0))</f>
        <v>20</v>
      </c>
      <c r="U681" s="143" cm="1">
        <f t="array" ref="U681">INDEX($K:$P,ROW(),MATCH(U$3,$K$2:$P$2,0))</f>
        <v>20</v>
      </c>
      <c r="V681" s="143" cm="1">
        <f t="array" ref="V681">INDEX($K:$P,ROW(),MATCH(V$3,$K$2:$P$2,0))</f>
        <v>20</v>
      </c>
      <c r="W681" s="143" cm="1">
        <f t="array" ref="W681">INDEX($K:$P,ROW(),MATCH(W$3,$K$2:$P$2,0))</f>
        <v>20</v>
      </c>
      <c r="X681" s="143" cm="1">
        <f t="array" ref="X681">INDEX($K:$P,ROW(),MATCH(X$3,$K$2:$P$2,0))</f>
        <v>20</v>
      </c>
      <c r="Y681" s="143" cm="1">
        <f t="array" ref="Y681">INDEX($K:$P,ROW(),MATCH(Y$3,$K$2:$P$2,0))</f>
        <v>20</v>
      </c>
      <c r="Z681" s="143" cm="1">
        <f t="array" ref="Z681">INDEX($K:$P,ROW(),MATCH(Z$3,$K$2:$P$2,0))</f>
        <v>20</v>
      </c>
      <c r="AA681" s="143" cm="1">
        <f t="array" ref="AA681">INDEX($K:$P,ROW(),MATCH(AA$3,$K$2:$P$2,0))</f>
        <v>20</v>
      </c>
      <c r="AB681" s="143" cm="1">
        <f t="array" ref="AB681">INDEX($K:$P,ROW(),MATCH(AB$3,$K$2:$P$2,0))</f>
        <v>20</v>
      </c>
      <c r="AC681" s="143" cm="1">
        <f t="array" ref="AC681">INDEX($K:$P,ROW(),MATCH(AC$3,$K$2:$P$2,0))</f>
        <v>20</v>
      </c>
      <c r="AD681" s="143" cm="1">
        <f t="array" ref="AD681">INDEX($K:$P,ROW(),MATCH(AD$3,$K$2:$P$2,0))</f>
        <v>20</v>
      </c>
      <c r="AE681" s="143" cm="1">
        <f t="array" ref="AE681">INDEX($K:$P,ROW(),MATCH(AE$3,$K$2:$P$2,0))</f>
        <v>20</v>
      </c>
      <c r="AF681" s="143" cm="1">
        <f t="array" ref="AF681">INDEX($K:$P,ROW(),MATCH(AF$3,$K$2:$P$2,0))</f>
        <v>20</v>
      </c>
      <c r="AG681" s="143" cm="1">
        <f t="array" ref="AG681">INDEX($K:$P,ROW(),MATCH(AG$3,$K$2:$P$2,0))</f>
        <v>20</v>
      </c>
      <c r="AH681" s="143" cm="1">
        <f t="array" ref="AH681">INDEX($K:$P,ROW(),MATCH(AH$3,$K$2:$P$2,0))</f>
        <v>20</v>
      </c>
      <c r="AI681" s="143" cm="1">
        <f t="array" ref="AI681">INDEX($K:$P,ROW(),MATCH(AI$3,$K$2:$P$2,0))</f>
        <v>20</v>
      </c>
      <c r="AJ681" s="143" cm="1">
        <f t="array" ref="AJ681">INDEX($K:$P,ROW(),MATCH(AJ$3,$K$2:$P$2,0))</f>
        <v>20</v>
      </c>
      <c r="AK681" s="143" cm="1">
        <f t="array" ref="AK681">INDEX($K:$P,ROW(),MATCH(AK$3,$K$2:$P$2,0))</f>
        <v>20</v>
      </c>
      <c r="AL681" s="143" cm="1">
        <f t="array" ref="AL681">INDEX($K:$P,ROW(),MATCH(AL$3,$K$2:$P$2,0))</f>
        <v>20</v>
      </c>
      <c r="AM681" s="143" cm="1">
        <f t="array" ref="AM681">INDEX($K:$P,ROW(),MATCH(AM$3,$K$2:$P$2,0))</f>
        <v>20</v>
      </c>
      <c r="AN681" s="143" cm="1">
        <f t="array" ref="AN681">INDEX($K:$P,ROW(),MATCH(AN$3,$K$2:$P$2,0))</f>
        <v>20</v>
      </c>
      <c r="AO681" s="143" cm="1">
        <f t="array" ref="AO681">INDEX($K:$P,ROW(),MATCH(AO$3,$K$2:$P$2,0))</f>
        <v>20</v>
      </c>
      <c r="AP681" s="143" cm="1">
        <f t="array" ref="AP681">INDEX($K:$P,ROW(),MATCH(AP$3,$K$2:$P$2,0))</f>
        <v>20</v>
      </c>
      <c r="AQ681" s="143" cm="1">
        <f t="array" ref="AQ681">INDEX($K:$P,ROW(),MATCH(AQ$3,$K$2:$P$2,0))</f>
        <v>20</v>
      </c>
      <c r="AR681" s="143" cm="1">
        <f t="array" ref="AR681">INDEX($K:$P,ROW(),MATCH(AR$3,$K$2:$P$2,0))</f>
        <v>20</v>
      </c>
      <c r="AS681" s="143" cm="1">
        <f t="array" ref="AS681">INDEX($K:$P,ROW(),MATCH(AS$3,$K$2:$P$2,0))</f>
        <v>20</v>
      </c>
      <c r="AT681" s="143" cm="1">
        <f t="array" ref="AT681">INDEX($K:$P,ROW(),MATCH(AT$3,$K$2:$P$2,0))</f>
        <v>20</v>
      </c>
      <c r="AU681" s="143" cm="1">
        <f t="array" ref="AU681">INDEX($K:$P,ROW(),MATCH(AU$3,$K$2:$P$2,0))</f>
        <v>20</v>
      </c>
      <c r="AV681" s="143" cm="1">
        <f t="array" ref="AV681">INDEX($K:$P,ROW(),MATCH(AV$3,$K$2:$P$2,0))</f>
        <v>20</v>
      </c>
      <c r="AW681" s="143" cm="1">
        <f t="array" ref="AW681">INDEX($K:$P,ROW(),MATCH(AW$3,$K$2:$P$2,0))</f>
        <v>20</v>
      </c>
      <c r="AX681" s="143" cm="1">
        <f t="array" ref="AX681">INDEX($K:$P,ROW(),MATCH(AX$3,$K$2:$P$2,0))</f>
        <v>20</v>
      </c>
      <c r="AY681" s="143" cm="1">
        <f t="array" ref="AY681">INDEX($K:$P,ROW(),MATCH(AY$3,$K$2:$P$2,0))</f>
        <v>20</v>
      </c>
      <c r="AZ681" s="143" cm="1">
        <f t="array" ref="AZ681">INDEX($K:$P,ROW(),MATCH(AZ$3,$K$2:$P$2,0))</f>
        <v>20</v>
      </c>
      <c r="BA681" s="143" cm="1">
        <f t="array" ref="BA681">INDEX($K:$P,ROW(),MATCH(BA$3,$K$2:$P$2,0))</f>
        <v>20</v>
      </c>
      <c r="BB681" s="143" cm="1">
        <f t="array" ref="BB681">INDEX($K:$P,ROW(),MATCH(BB$3,$K$2:$P$2,0))</f>
        <v>20</v>
      </c>
      <c r="BC681" s="143" cm="1">
        <f t="array" ref="BC681">INDEX($K:$P,ROW(),MATCH(BC$3,$K$2:$P$2,0))</f>
        <v>20</v>
      </c>
      <c r="BD681" s="143" cm="1">
        <f t="array" ref="BD681">INDEX($K:$P,ROW(),MATCH(BD$3,$K$2:$P$2,0))</f>
        <v>20</v>
      </c>
      <c r="BE681" s="143" cm="1">
        <f t="array" ref="BE681">INDEX($K:$P,ROW(),MATCH(BE$3,$K$2:$P$2,0))</f>
        <v>20</v>
      </c>
      <c r="BF681" s="143" cm="1">
        <f t="array" ref="BF681">INDEX($K:$P,ROW(),MATCH(BF$3,$K$2:$P$2,0))</f>
        <v>20</v>
      </c>
      <c r="BG681" s="143" cm="1">
        <f t="array" ref="BG681">INDEX($K:$P,ROW(),MATCH(BG$3,$K$2:$P$2,0))</f>
        <v>20</v>
      </c>
      <c r="BH681" s="143" cm="1">
        <f t="array" ref="BH681">INDEX($K:$P,ROW(),MATCH(BH$3,$K$2:$P$2,0))</f>
        <v>20</v>
      </c>
      <c r="BI681" s="143" cm="1">
        <f t="array" ref="BI681">INDEX($K:$P,ROW(),MATCH(BI$3,$K$2:$P$2,0))</f>
        <v>20</v>
      </c>
      <c r="BJ681" s="143" cm="1">
        <f t="array" ref="BJ681">INDEX($K:$P,ROW(),MATCH(BJ$3,$K$2:$P$2,0))</f>
        <v>20</v>
      </c>
      <c r="BK681" s="143" cm="1">
        <f t="array" ref="BK681">INDEX($K:$P,ROW(),MATCH(BK$3,$K$2:$P$2,0))</f>
        <v>20</v>
      </c>
      <c r="BL681" s="143" cm="1">
        <f t="array" ref="BL681">INDEX($K:$P,ROW(),MATCH(BL$3,$K$2:$P$2,0))</f>
        <v>20</v>
      </c>
      <c r="BM681" s="143" cm="1">
        <f t="array" ref="BM681">INDEX($K:$P,ROW(),MATCH(BM$3,$K$2:$P$2,0))</f>
        <v>20</v>
      </c>
      <c r="BN681" s="143" cm="1">
        <f t="array" ref="BN681">INDEX($K:$P,ROW(),MATCH(BN$3,$K$2:$P$2,0))</f>
        <v>20</v>
      </c>
      <c r="BO681" s="143" cm="1">
        <f t="array" ref="BO681">INDEX($K:$P,ROW(),MATCH(BO$3,$K$2:$P$2,0))</f>
        <v>20</v>
      </c>
      <c r="BP681" s="143" cm="1">
        <f t="array" ref="BP681">INDEX($K:$P,ROW(),MATCH(BP$3,$K$2:$P$2,0))</f>
        <v>20</v>
      </c>
      <c r="BQ681" s="143" cm="1">
        <f t="array" ref="BQ681">INDEX($K:$P,ROW(),MATCH(BQ$3,$K$2:$P$2,0))</f>
        <v>20</v>
      </c>
      <c r="BR681" s="143" cm="1">
        <f t="array" ref="BR681">INDEX($K:$P,ROW(),MATCH(BR$3,$K$2:$P$2,0))</f>
        <v>20</v>
      </c>
      <c r="BS681" s="143" cm="1">
        <f t="array" ref="BS681">INDEX($K:$P,ROW(),MATCH(BS$3,$K$2:$P$2,0))</f>
        <v>20</v>
      </c>
      <c r="BT681" s="143" cm="1">
        <f t="array" ref="BT681">INDEX($K:$P,ROW(),MATCH(BT$3,$K$2:$P$2,0))</f>
        <v>20</v>
      </c>
      <c r="BU681" s="143" cm="1">
        <f t="array" ref="BU681">INDEX($K:$P,ROW(),MATCH(BU$3,$K$2:$P$2,0))</f>
        <v>20</v>
      </c>
      <c r="BV681" s="143" cm="1">
        <f t="array" ref="BV681">INDEX($K:$P,ROW(),MATCH(BV$3,$K$2:$P$2,0))</f>
        <v>20</v>
      </c>
      <c r="BW681" s="143" cm="1">
        <f t="array" ref="BW681">INDEX($K:$P,ROW(),MATCH(BW$3,$K$2:$P$2,0))</f>
        <v>20</v>
      </c>
      <c r="BX681" s="143" cm="1">
        <f t="array" ref="BX681">INDEX($K:$P,ROW(),MATCH(BX$3,$K$2:$P$2,0))</f>
        <v>20</v>
      </c>
      <c r="BY681" s="143" cm="1">
        <f t="array" ref="BY681">INDEX($K:$P,ROW(),MATCH(BY$3,$K$2:$P$2,0))</f>
        <v>20</v>
      </c>
      <c r="BZ681" s="143" cm="1">
        <f t="array" ref="BZ681">INDEX($K:$P,ROW(),MATCH(BZ$3,$K$2:$P$2,0))</f>
        <v>20</v>
      </c>
      <c r="CA681" s="143" cm="1">
        <f t="array" ref="CA681">INDEX($K:$P,ROW(),MATCH(CA$3,$K$2:$P$2,0))</f>
        <v>20</v>
      </c>
      <c r="CB681" s="143" cm="1">
        <f t="array" ref="CB681">INDEX($K:$P,ROW(),MATCH(CB$3,$K$2:$P$2,0))</f>
        <v>20</v>
      </c>
      <c r="CC681" s="143" cm="1">
        <f t="array" ref="CC681">INDEX($K:$P,ROW(),MATCH(CC$3,$K$2:$P$2,0))</f>
        <v>20</v>
      </c>
      <c r="CD681" s="143" cm="1">
        <f t="array" ref="CD681">INDEX($K:$P,ROW(),MATCH(CD$3,$K$2:$P$2,0))</f>
        <v>20</v>
      </c>
      <c r="CE681" s="143" cm="1">
        <f t="array" ref="CE681">INDEX($K:$P,ROW(),MATCH(CE$3,$K$2:$P$2,0))</f>
        <v>20</v>
      </c>
      <c r="CF681" s="143" cm="1">
        <f t="array" ref="CF681">INDEX($K:$P,ROW(),MATCH(CF$3,$K$2:$P$2,0))</f>
        <v>20</v>
      </c>
      <c r="CG681" s="143" cm="1">
        <f t="array" ref="CG681">INDEX($K:$P,ROW(),MATCH(CG$3,$K$2:$P$2,0))</f>
        <v>20</v>
      </c>
      <c r="CH681" s="143" cm="1">
        <f t="array" ref="CH681">INDEX($K:$P,ROW(),MATCH(CH$3,$K$2:$P$2,0))</f>
        <v>20</v>
      </c>
      <c r="CI681" s="143" cm="1">
        <f t="array" ref="CI681">INDEX($K:$P,ROW(),MATCH(CI$3,$K$2:$P$2,0))</f>
        <v>20</v>
      </c>
      <c r="CJ681" s="143" cm="1">
        <f t="array" ref="CJ681">INDEX($K:$P,ROW(),MATCH(CJ$3,$K$2:$P$2,0))</f>
        <v>20</v>
      </c>
      <c r="CK681" s="143" cm="1">
        <f t="array" ref="CK681">INDEX($K:$P,ROW(),MATCH(CK$3,$K$2:$P$2,0))</f>
        <v>20</v>
      </c>
      <c r="CL681" s="143" cm="1">
        <f t="array" ref="CL681">INDEX($K:$P,ROW(),MATCH(CL$3,$K$2:$P$2,0))</f>
        <v>20</v>
      </c>
    </row>
    <row r="682" spans="2:90" x14ac:dyDescent="0.4">
      <c r="B682" s="123" t="str">
        <f>"Revenue - "&amp;B684</f>
        <v>Revenue - (Primary label)</v>
      </c>
      <c r="C682" t="s">
        <v>198</v>
      </c>
      <c r="D682" t="s">
        <v>1007</v>
      </c>
      <c r="E682" s="8" t="str">
        <f t="shared" si="681"/>
        <v>682 SUBCLIENT-PV</v>
      </c>
      <c r="H682" s="27"/>
      <c r="I682" s="78"/>
      <c r="J682" s="78"/>
      <c r="K682" s="63">
        <f t="shared" ref="K682:P682" ca="1" si="697">SUMIF($3:$3,K$2,682:682)</f>
        <v>688750000</v>
      </c>
      <c r="L682" s="63">
        <f t="shared" ca="1" si="697"/>
        <v>2052000000</v>
      </c>
      <c r="M682" s="63">
        <f t="shared" ca="1" si="697"/>
        <v>3420000000</v>
      </c>
      <c r="N682" s="63">
        <f t="shared" ca="1" si="697"/>
        <v>4788000000</v>
      </c>
      <c r="O682" s="63">
        <f t="shared" ca="1" si="697"/>
        <v>6156000000</v>
      </c>
      <c r="P682" s="63">
        <f t="shared" ca="1" si="697"/>
        <v>7524000000</v>
      </c>
      <c r="R682" s="115"/>
      <c r="S682" s="144">
        <f ca="1">S681*AVERAGE(S678,R678)</f>
        <v>9500000</v>
      </c>
      <c r="T682" s="144">
        <f t="shared" ref="T682:CE682" ca="1" si="698">T681*AVERAGE(T678,S678)</f>
        <v>14250000</v>
      </c>
      <c r="U682" s="144">
        <f t="shared" ca="1" si="698"/>
        <v>23750000</v>
      </c>
      <c r="V682" s="144">
        <f t="shared" ca="1" si="698"/>
        <v>33250000</v>
      </c>
      <c r="W682" s="144">
        <f t="shared" ca="1" si="698"/>
        <v>42750000</v>
      </c>
      <c r="X682" s="144">
        <f t="shared" ca="1" si="698"/>
        <v>52250000</v>
      </c>
      <c r="Y682" s="144">
        <f t="shared" ca="1" si="698"/>
        <v>61750000</v>
      </c>
      <c r="Z682" s="144">
        <f t="shared" ca="1" si="698"/>
        <v>71250000</v>
      </c>
      <c r="AA682" s="144">
        <f t="shared" ca="1" si="698"/>
        <v>80750000</v>
      </c>
      <c r="AB682" s="144">
        <f t="shared" ca="1" si="698"/>
        <v>90250000</v>
      </c>
      <c r="AC682" s="144">
        <f t="shared" ca="1" si="698"/>
        <v>99750000</v>
      </c>
      <c r="AD682" s="144">
        <f t="shared" ca="1" si="698"/>
        <v>109250000</v>
      </c>
      <c r="AE682" s="144">
        <f t="shared" ca="1" si="698"/>
        <v>118750000</v>
      </c>
      <c r="AF682" s="144">
        <f t="shared" ca="1" si="698"/>
        <v>128250000</v>
      </c>
      <c r="AG682" s="144">
        <f t="shared" ca="1" si="698"/>
        <v>137750000</v>
      </c>
      <c r="AH682" s="144">
        <f t="shared" ca="1" si="698"/>
        <v>147250000</v>
      </c>
      <c r="AI682" s="144">
        <f t="shared" ca="1" si="698"/>
        <v>156750000</v>
      </c>
      <c r="AJ682" s="144">
        <f t="shared" ca="1" si="698"/>
        <v>166250000</v>
      </c>
      <c r="AK682" s="144">
        <f t="shared" ca="1" si="698"/>
        <v>175750000</v>
      </c>
      <c r="AL682" s="144">
        <f t="shared" ca="1" si="698"/>
        <v>185250000</v>
      </c>
      <c r="AM682" s="144">
        <f t="shared" ca="1" si="698"/>
        <v>194750000</v>
      </c>
      <c r="AN682" s="144">
        <f t="shared" ca="1" si="698"/>
        <v>204250000</v>
      </c>
      <c r="AO682" s="144">
        <f t="shared" ca="1" si="698"/>
        <v>213750000</v>
      </c>
      <c r="AP682" s="144">
        <f t="shared" ca="1" si="698"/>
        <v>223250000</v>
      </c>
      <c r="AQ682" s="144">
        <f t="shared" ca="1" si="698"/>
        <v>232750000</v>
      </c>
      <c r="AR682" s="144">
        <f t="shared" ca="1" si="698"/>
        <v>242250000</v>
      </c>
      <c r="AS682" s="144">
        <f t="shared" ca="1" si="698"/>
        <v>251750000</v>
      </c>
      <c r="AT682" s="144">
        <f t="shared" ca="1" si="698"/>
        <v>261250000</v>
      </c>
      <c r="AU682" s="144">
        <f t="shared" ca="1" si="698"/>
        <v>270750000</v>
      </c>
      <c r="AV682" s="144">
        <f t="shared" ca="1" si="698"/>
        <v>280250000</v>
      </c>
      <c r="AW682" s="144">
        <f t="shared" ca="1" si="698"/>
        <v>289750000</v>
      </c>
      <c r="AX682" s="144">
        <f t="shared" ca="1" si="698"/>
        <v>299250000</v>
      </c>
      <c r="AY682" s="144">
        <f t="shared" ca="1" si="698"/>
        <v>308750000</v>
      </c>
      <c r="AZ682" s="144">
        <f t="shared" ca="1" si="698"/>
        <v>318250000</v>
      </c>
      <c r="BA682" s="144">
        <f t="shared" ca="1" si="698"/>
        <v>327750000</v>
      </c>
      <c r="BB682" s="144">
        <f t="shared" ca="1" si="698"/>
        <v>337250000</v>
      </c>
      <c r="BC682" s="144">
        <f t="shared" ca="1" si="698"/>
        <v>346750000</v>
      </c>
      <c r="BD682" s="144">
        <f t="shared" ca="1" si="698"/>
        <v>356250000</v>
      </c>
      <c r="BE682" s="144">
        <f t="shared" ca="1" si="698"/>
        <v>365750000</v>
      </c>
      <c r="BF682" s="144">
        <f t="shared" ca="1" si="698"/>
        <v>375250000</v>
      </c>
      <c r="BG682" s="144">
        <f t="shared" ca="1" si="698"/>
        <v>384750000</v>
      </c>
      <c r="BH682" s="144">
        <f t="shared" ca="1" si="698"/>
        <v>394250000</v>
      </c>
      <c r="BI682" s="144">
        <f t="shared" ca="1" si="698"/>
        <v>403750000</v>
      </c>
      <c r="BJ682" s="144">
        <f t="shared" ca="1" si="698"/>
        <v>413250000</v>
      </c>
      <c r="BK682" s="144">
        <f t="shared" ca="1" si="698"/>
        <v>422750000</v>
      </c>
      <c r="BL682" s="144">
        <f t="shared" ca="1" si="698"/>
        <v>432250000</v>
      </c>
      <c r="BM682" s="144">
        <f t="shared" ca="1" si="698"/>
        <v>441750000</v>
      </c>
      <c r="BN682" s="144">
        <f t="shared" ca="1" si="698"/>
        <v>451250000</v>
      </c>
      <c r="BO682" s="144">
        <f t="shared" ca="1" si="698"/>
        <v>460750000</v>
      </c>
      <c r="BP682" s="144">
        <f t="shared" ca="1" si="698"/>
        <v>470250000</v>
      </c>
      <c r="BQ682" s="144">
        <f t="shared" ca="1" si="698"/>
        <v>479750000</v>
      </c>
      <c r="BR682" s="144">
        <f t="shared" ca="1" si="698"/>
        <v>489250000</v>
      </c>
      <c r="BS682" s="144">
        <f t="shared" ca="1" si="698"/>
        <v>498750000</v>
      </c>
      <c r="BT682" s="144">
        <f t="shared" ca="1" si="698"/>
        <v>508250000</v>
      </c>
      <c r="BU682" s="144">
        <f t="shared" ca="1" si="698"/>
        <v>517750000</v>
      </c>
      <c r="BV682" s="144">
        <f t="shared" ca="1" si="698"/>
        <v>527250000</v>
      </c>
      <c r="BW682" s="144">
        <f t="shared" ca="1" si="698"/>
        <v>536750000</v>
      </c>
      <c r="BX682" s="144">
        <f t="shared" ca="1" si="698"/>
        <v>546250000</v>
      </c>
      <c r="BY682" s="144">
        <f t="shared" ca="1" si="698"/>
        <v>555750000</v>
      </c>
      <c r="BZ682" s="144">
        <f t="shared" ca="1" si="698"/>
        <v>565250000</v>
      </c>
      <c r="CA682" s="144">
        <f t="shared" ca="1" si="698"/>
        <v>574750000</v>
      </c>
      <c r="CB682" s="144">
        <f t="shared" ca="1" si="698"/>
        <v>584250000</v>
      </c>
      <c r="CC682" s="144">
        <f t="shared" ca="1" si="698"/>
        <v>593750000</v>
      </c>
      <c r="CD682" s="144">
        <f t="shared" ca="1" si="698"/>
        <v>603250000</v>
      </c>
      <c r="CE682" s="144">
        <f t="shared" ca="1" si="698"/>
        <v>612750000</v>
      </c>
      <c r="CF682" s="144">
        <f t="shared" ref="CF682:CL682" ca="1" si="699">CF681*AVERAGE(CF678,CE678)</f>
        <v>622250000</v>
      </c>
      <c r="CG682" s="144">
        <f t="shared" ca="1" si="699"/>
        <v>631750000</v>
      </c>
      <c r="CH682" s="144">
        <f t="shared" ca="1" si="699"/>
        <v>641250000</v>
      </c>
      <c r="CI682" s="144">
        <f t="shared" ca="1" si="699"/>
        <v>650750000</v>
      </c>
      <c r="CJ682" s="144">
        <f t="shared" ca="1" si="699"/>
        <v>660250000</v>
      </c>
      <c r="CK682" s="144">
        <f t="shared" ca="1" si="699"/>
        <v>669750000</v>
      </c>
      <c r="CL682" s="144">
        <f t="shared" ca="1" si="699"/>
        <v>679250000</v>
      </c>
    </row>
    <row r="683" spans="2:90" x14ac:dyDescent="0.4">
      <c r="B683" s="123"/>
      <c r="D683" t="s">
        <v>1007</v>
      </c>
      <c r="E683" s="8" t="str">
        <f t="shared" si="681"/>
        <v>683 SUBCLIENT-PV</v>
      </c>
      <c r="H683" s="27"/>
      <c r="I683" s="78"/>
      <c r="J683" s="78"/>
      <c r="K683" s="28"/>
      <c r="L683" s="28"/>
      <c r="M683" s="28"/>
      <c r="N683" s="28"/>
      <c r="O683" s="28"/>
      <c r="P683" s="28"/>
      <c r="R683" s="33"/>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c r="BT683" s="77"/>
      <c r="BU683" s="77"/>
      <c r="BV683" s="77"/>
      <c r="BW683" s="77"/>
      <c r="BX683" s="77"/>
      <c r="BY683" s="77"/>
      <c r="BZ683" s="77"/>
      <c r="CA683" s="77"/>
      <c r="CB683" s="77"/>
      <c r="CC683" s="77"/>
      <c r="CD683" s="77"/>
      <c r="CE683" s="77"/>
      <c r="CF683" s="77"/>
      <c r="CG683" s="77"/>
      <c r="CH683" s="77"/>
      <c r="CI683" s="77"/>
      <c r="CJ683" s="77"/>
      <c r="CK683" s="77"/>
      <c r="CL683" s="77"/>
    </row>
    <row r="684" spans="2:90" x14ac:dyDescent="0.4">
      <c r="B684" s="8" t="str">
        <f>B657</f>
        <v>(Primary label)</v>
      </c>
      <c r="D684" t="s">
        <v>1007</v>
      </c>
      <c r="E684" s="8" t="str">
        <f t="shared" si="681"/>
        <v>684 SUBCLIENT-PV</v>
      </c>
      <c r="G684" t="s">
        <v>332</v>
      </c>
      <c r="S684" s="72"/>
      <c r="T684" s="72"/>
      <c r="U684" s="72"/>
      <c r="V684" s="72"/>
      <c r="W684" s="72"/>
      <c r="X684" s="72"/>
      <c r="Y684" s="72"/>
      <c r="Z684" s="72"/>
      <c r="AA684" s="72"/>
      <c r="AB684" s="72"/>
      <c r="AC684" s="72"/>
      <c r="AD684" s="72"/>
      <c r="AE684" s="72"/>
      <c r="AF684" s="72"/>
      <c r="AG684" s="72"/>
      <c r="AH684" s="72"/>
      <c r="AI684" s="72"/>
      <c r="AJ684" s="72"/>
      <c r="AK684" s="72"/>
      <c r="AL684" s="72"/>
      <c r="AM684" s="72"/>
      <c r="AN684" s="72"/>
      <c r="AO684" s="72"/>
      <c r="AP684" s="72"/>
      <c r="AQ684" s="72"/>
      <c r="AR684" s="72"/>
      <c r="AS684" s="72"/>
      <c r="AT684" s="72"/>
      <c r="AU684" s="72"/>
      <c r="AV684" s="72"/>
      <c r="AW684" s="72"/>
      <c r="AX684" s="72"/>
      <c r="AY684" s="72"/>
      <c r="AZ684" s="72"/>
      <c r="BA684" s="72"/>
      <c r="BB684" s="72"/>
      <c r="BC684" s="72"/>
      <c r="BD684" s="72"/>
      <c r="BE684" s="72"/>
      <c r="BF684" s="72"/>
      <c r="BG684" s="72"/>
      <c r="BH684" s="72"/>
      <c r="BI684" s="72"/>
      <c r="BJ684" s="72"/>
      <c r="BK684" s="72"/>
      <c r="BL684" s="72"/>
      <c r="BM684" s="72"/>
      <c r="BN684" s="72"/>
      <c r="BO684" s="72"/>
      <c r="BP684" s="72"/>
      <c r="BQ684" s="72"/>
      <c r="BR684" s="72"/>
      <c r="BS684" s="72"/>
      <c r="BT684" s="72"/>
      <c r="BU684" s="72"/>
      <c r="BV684" s="72"/>
      <c r="BW684" s="72"/>
      <c r="BX684" s="72"/>
      <c r="BY684" s="72"/>
      <c r="BZ684" s="72"/>
      <c r="CA684" s="72"/>
      <c r="CB684" s="72"/>
      <c r="CC684" s="72"/>
      <c r="CD684" s="72"/>
      <c r="CE684" s="72"/>
      <c r="CF684" s="72"/>
      <c r="CG684" s="72"/>
      <c r="CH684" s="72"/>
      <c r="CI684" s="72"/>
      <c r="CJ684" s="72"/>
      <c r="CK684" s="72"/>
      <c r="CL684" s="72"/>
    </row>
    <row r="685" spans="2:90" x14ac:dyDescent="0.4">
      <c r="B685" s="235" t="str">
        <f>IFERROR(SUBSTITUTE(B665,":",""),"no unit")</f>
        <v>Firm</v>
      </c>
      <c r="D685" t="s">
        <v>1007</v>
      </c>
      <c r="E685" s="8" t="str">
        <f t="shared" si="681"/>
        <v>685 SUBCLIENT-PV</v>
      </c>
      <c r="G685" t="s">
        <v>332</v>
      </c>
      <c r="S685" s="72"/>
      <c r="T685" s="72"/>
      <c r="U685" s="72"/>
      <c r="V685" s="72"/>
      <c r="W685" s="72"/>
      <c r="X685" s="72"/>
      <c r="Y685" s="72"/>
      <c r="Z685" s="72"/>
      <c r="AA685" s="72"/>
      <c r="AB685" s="72"/>
      <c r="AC685" s="72"/>
      <c r="AD685" s="72"/>
      <c r="AE685" s="72"/>
      <c r="AF685" s="72"/>
      <c r="AG685" s="72"/>
      <c r="AH685" s="72"/>
      <c r="AI685" s="72"/>
      <c r="AJ685" s="72"/>
      <c r="AK685" s="72"/>
      <c r="AL685" s="72"/>
      <c r="AM685" s="72"/>
      <c r="AN685" s="72"/>
      <c r="AO685" s="72"/>
      <c r="AP685" s="72"/>
      <c r="AQ685" s="72"/>
      <c r="AR685" s="72"/>
      <c r="AS685" s="72"/>
      <c r="AT685" s="72"/>
      <c r="AU685" s="72"/>
      <c r="AV685" s="72"/>
      <c r="AW685" s="72"/>
      <c r="AX685" s="72"/>
      <c r="AY685" s="72"/>
      <c r="AZ685" s="72"/>
      <c r="BA685" s="72"/>
      <c r="BB685" s="72"/>
      <c r="BC685" s="72"/>
      <c r="BD685" s="72"/>
      <c r="BE685" s="72"/>
      <c r="BF685" s="72"/>
      <c r="BG685" s="72"/>
      <c r="BH685" s="72"/>
      <c r="BI685" s="72"/>
      <c r="BJ685" s="72"/>
      <c r="BK685" s="72"/>
      <c r="BL685" s="72"/>
      <c r="BM685" s="72"/>
      <c r="BN685" s="72"/>
      <c r="BO685" s="72"/>
      <c r="BP685" s="72"/>
      <c r="BQ685" s="72"/>
      <c r="BR685" s="72"/>
      <c r="BS685" s="72"/>
      <c r="BT685" s="72"/>
      <c r="BU685" s="72"/>
      <c r="BV685" s="72"/>
      <c r="BW685" s="72"/>
      <c r="BX685" s="72"/>
      <c r="BY685" s="72"/>
      <c r="BZ685" s="72"/>
      <c r="CA685" s="72"/>
      <c r="CB685" s="72"/>
      <c r="CC685" s="72"/>
      <c r="CD685" s="72"/>
      <c r="CE685" s="72"/>
      <c r="CF685" s="72"/>
      <c r="CG685" s="72"/>
      <c r="CH685" s="72"/>
      <c r="CI685" s="72"/>
      <c r="CJ685" s="72"/>
      <c r="CK685" s="72"/>
      <c r="CL685" s="72"/>
    </row>
    <row r="686" spans="2:90" x14ac:dyDescent="0.4">
      <c r="B686" s="8" t="str">
        <f t="shared" ref="B686:B691" si="700">B659</f>
        <v>Primary revenue driver</v>
      </c>
      <c r="D686" t="s">
        <v>1007</v>
      </c>
      <c r="E686" s="8" t="str">
        <f t="shared" si="681"/>
        <v>686 SUBCLIENT-PV</v>
      </c>
      <c r="G686" t="s">
        <v>332</v>
      </c>
      <c r="K686" s="53"/>
      <c r="L686" s="53"/>
      <c r="M686" s="53"/>
      <c r="N686" s="53"/>
      <c r="O686" s="53"/>
      <c r="P686" s="53"/>
      <c r="R686" s="24"/>
      <c r="S686" s="199" t="str">
        <f t="shared" ref="S686:CD686" si="701">ADDRESS(ROW(S682),COLUMN(S682))</f>
        <v>$S$682</v>
      </c>
      <c r="T686" s="199" t="str">
        <f t="shared" si="701"/>
        <v>$T$682</v>
      </c>
      <c r="U686" s="199" t="str">
        <f t="shared" si="701"/>
        <v>$U$682</v>
      </c>
      <c r="V686" s="199" t="str">
        <f t="shared" si="701"/>
        <v>$V$682</v>
      </c>
      <c r="W686" s="199" t="str">
        <f t="shared" si="701"/>
        <v>$W$682</v>
      </c>
      <c r="X686" s="199" t="str">
        <f t="shared" si="701"/>
        <v>$X$682</v>
      </c>
      <c r="Y686" s="199" t="str">
        <f t="shared" si="701"/>
        <v>$Y$682</v>
      </c>
      <c r="Z686" s="199" t="str">
        <f t="shared" si="701"/>
        <v>$Z$682</v>
      </c>
      <c r="AA686" s="199" t="str">
        <f t="shared" si="701"/>
        <v>$AA$682</v>
      </c>
      <c r="AB686" s="199" t="str">
        <f t="shared" si="701"/>
        <v>$AB$682</v>
      </c>
      <c r="AC686" s="199" t="str">
        <f t="shared" si="701"/>
        <v>$AC$682</v>
      </c>
      <c r="AD686" s="199" t="str">
        <f t="shared" si="701"/>
        <v>$AD$682</v>
      </c>
      <c r="AE686" s="199" t="str">
        <f t="shared" si="701"/>
        <v>$AE$682</v>
      </c>
      <c r="AF686" s="199" t="str">
        <f t="shared" si="701"/>
        <v>$AF$682</v>
      </c>
      <c r="AG686" s="199" t="str">
        <f t="shared" si="701"/>
        <v>$AG$682</v>
      </c>
      <c r="AH686" s="199" t="str">
        <f t="shared" si="701"/>
        <v>$AH$682</v>
      </c>
      <c r="AI686" s="199" t="str">
        <f t="shared" si="701"/>
        <v>$AI$682</v>
      </c>
      <c r="AJ686" s="199" t="str">
        <f t="shared" si="701"/>
        <v>$AJ$682</v>
      </c>
      <c r="AK686" s="199" t="str">
        <f t="shared" si="701"/>
        <v>$AK$682</v>
      </c>
      <c r="AL686" s="199" t="str">
        <f t="shared" si="701"/>
        <v>$AL$682</v>
      </c>
      <c r="AM686" s="199" t="str">
        <f t="shared" si="701"/>
        <v>$AM$682</v>
      </c>
      <c r="AN686" s="199" t="str">
        <f t="shared" si="701"/>
        <v>$AN$682</v>
      </c>
      <c r="AO686" s="199" t="str">
        <f t="shared" si="701"/>
        <v>$AO$682</v>
      </c>
      <c r="AP686" s="199" t="str">
        <f t="shared" si="701"/>
        <v>$AP$682</v>
      </c>
      <c r="AQ686" s="199" t="str">
        <f t="shared" si="701"/>
        <v>$AQ$682</v>
      </c>
      <c r="AR686" s="199" t="str">
        <f t="shared" si="701"/>
        <v>$AR$682</v>
      </c>
      <c r="AS686" s="199" t="str">
        <f t="shared" si="701"/>
        <v>$AS$682</v>
      </c>
      <c r="AT686" s="199" t="str">
        <f t="shared" si="701"/>
        <v>$AT$682</v>
      </c>
      <c r="AU686" s="199" t="str">
        <f t="shared" si="701"/>
        <v>$AU$682</v>
      </c>
      <c r="AV686" s="199" t="str">
        <f t="shared" si="701"/>
        <v>$AV$682</v>
      </c>
      <c r="AW686" s="199" t="str">
        <f t="shared" si="701"/>
        <v>$AW$682</v>
      </c>
      <c r="AX686" s="199" t="str">
        <f t="shared" si="701"/>
        <v>$AX$682</v>
      </c>
      <c r="AY686" s="199" t="str">
        <f t="shared" si="701"/>
        <v>$AY$682</v>
      </c>
      <c r="AZ686" s="199" t="str">
        <f t="shared" si="701"/>
        <v>$AZ$682</v>
      </c>
      <c r="BA686" s="199" t="str">
        <f t="shared" si="701"/>
        <v>$BA$682</v>
      </c>
      <c r="BB686" s="199" t="str">
        <f t="shared" si="701"/>
        <v>$BB$682</v>
      </c>
      <c r="BC686" s="199" t="str">
        <f t="shared" si="701"/>
        <v>$BC$682</v>
      </c>
      <c r="BD686" s="199" t="str">
        <f t="shared" si="701"/>
        <v>$BD$682</v>
      </c>
      <c r="BE686" s="199" t="str">
        <f t="shared" si="701"/>
        <v>$BE$682</v>
      </c>
      <c r="BF686" s="199" t="str">
        <f t="shared" si="701"/>
        <v>$BF$682</v>
      </c>
      <c r="BG686" s="199" t="str">
        <f t="shared" si="701"/>
        <v>$BG$682</v>
      </c>
      <c r="BH686" s="199" t="str">
        <f t="shared" si="701"/>
        <v>$BH$682</v>
      </c>
      <c r="BI686" s="199" t="str">
        <f t="shared" si="701"/>
        <v>$BI$682</v>
      </c>
      <c r="BJ686" s="199" t="str">
        <f t="shared" si="701"/>
        <v>$BJ$682</v>
      </c>
      <c r="BK686" s="199" t="str">
        <f t="shared" si="701"/>
        <v>$BK$682</v>
      </c>
      <c r="BL686" s="199" t="str">
        <f t="shared" si="701"/>
        <v>$BL$682</v>
      </c>
      <c r="BM686" s="199" t="str">
        <f t="shared" si="701"/>
        <v>$BM$682</v>
      </c>
      <c r="BN686" s="199" t="str">
        <f t="shared" si="701"/>
        <v>$BN$682</v>
      </c>
      <c r="BO686" s="199" t="str">
        <f t="shared" si="701"/>
        <v>$BO$682</v>
      </c>
      <c r="BP686" s="199" t="str">
        <f t="shared" si="701"/>
        <v>$BP$682</v>
      </c>
      <c r="BQ686" s="199" t="str">
        <f t="shared" si="701"/>
        <v>$BQ$682</v>
      </c>
      <c r="BR686" s="199" t="str">
        <f t="shared" si="701"/>
        <v>$BR$682</v>
      </c>
      <c r="BS686" s="199" t="str">
        <f t="shared" si="701"/>
        <v>$BS$682</v>
      </c>
      <c r="BT686" s="199" t="str">
        <f t="shared" si="701"/>
        <v>$BT$682</v>
      </c>
      <c r="BU686" s="199" t="str">
        <f t="shared" si="701"/>
        <v>$BU$682</v>
      </c>
      <c r="BV686" s="199" t="str">
        <f t="shared" si="701"/>
        <v>$BV$682</v>
      </c>
      <c r="BW686" s="199" t="str">
        <f t="shared" si="701"/>
        <v>$BW$682</v>
      </c>
      <c r="BX686" s="199" t="str">
        <f t="shared" si="701"/>
        <v>$BX$682</v>
      </c>
      <c r="BY686" s="199" t="str">
        <f t="shared" si="701"/>
        <v>$BY$682</v>
      </c>
      <c r="BZ686" s="199" t="str">
        <f t="shared" si="701"/>
        <v>$BZ$682</v>
      </c>
      <c r="CA686" s="199" t="str">
        <f t="shared" si="701"/>
        <v>$CA$682</v>
      </c>
      <c r="CB686" s="199" t="str">
        <f t="shared" si="701"/>
        <v>$CB$682</v>
      </c>
      <c r="CC686" s="199" t="str">
        <f t="shared" si="701"/>
        <v>$CC$682</v>
      </c>
      <c r="CD686" s="199" t="str">
        <f t="shared" si="701"/>
        <v>$CD$682</v>
      </c>
      <c r="CE686" s="199" t="str">
        <f t="shared" ref="CE686:CL686" si="702">ADDRESS(ROW(CE682),COLUMN(CE682))</f>
        <v>$CE$682</v>
      </c>
      <c r="CF686" s="199" t="str">
        <f t="shared" si="702"/>
        <v>$CF$682</v>
      </c>
      <c r="CG686" s="199" t="str">
        <f t="shared" si="702"/>
        <v>$CG$682</v>
      </c>
      <c r="CH686" s="199" t="str">
        <f t="shared" si="702"/>
        <v>$CH$682</v>
      </c>
      <c r="CI686" s="199" t="str">
        <f t="shared" si="702"/>
        <v>$CI$682</v>
      </c>
      <c r="CJ686" s="199" t="str">
        <f t="shared" si="702"/>
        <v>$CJ$682</v>
      </c>
      <c r="CK686" s="199" t="str">
        <f t="shared" si="702"/>
        <v>$CK$682</v>
      </c>
      <c r="CL686" s="199" t="str">
        <f t="shared" si="702"/>
        <v>$CL$682</v>
      </c>
    </row>
    <row r="687" spans="2:90" x14ac:dyDescent="0.4">
      <c r="B687" s="8" t="str">
        <f t="shared" si="700"/>
        <v>Primary volume driver</v>
      </c>
      <c r="D687" t="s">
        <v>1007</v>
      </c>
      <c r="E687" s="8" t="str">
        <f t="shared" si="681"/>
        <v>687 SUBCLIENT-PV</v>
      </c>
      <c r="G687" t="s">
        <v>332</v>
      </c>
      <c r="H687" s="12"/>
      <c r="I687" s="60"/>
      <c r="J687" s="60"/>
      <c r="K687" s="34"/>
      <c r="L687" s="34"/>
      <c r="M687" s="34"/>
      <c r="N687" s="34"/>
      <c r="O687" s="34"/>
      <c r="P687" s="34"/>
      <c r="R687" s="15"/>
      <c r="S687" s="76" t="str">
        <f t="shared" ref="S687:CD687" si="703">S660</f>
        <v>S$13</v>
      </c>
      <c r="T687" s="76" t="str">
        <f t="shared" si="703"/>
        <v>T$13</v>
      </c>
      <c r="U687" s="76" t="str">
        <f t="shared" si="703"/>
        <v>U$13</v>
      </c>
      <c r="V687" s="76" t="str">
        <f t="shared" si="703"/>
        <v>V$13</v>
      </c>
      <c r="W687" s="76" t="str">
        <f t="shared" si="703"/>
        <v>W$13</v>
      </c>
      <c r="X687" s="76" t="str">
        <f t="shared" si="703"/>
        <v>X$13</v>
      </c>
      <c r="Y687" s="76" t="str">
        <f t="shared" si="703"/>
        <v>Y$13</v>
      </c>
      <c r="Z687" s="76" t="str">
        <f t="shared" si="703"/>
        <v>Z$13</v>
      </c>
      <c r="AA687" s="76" t="str">
        <f t="shared" si="703"/>
        <v>AA$13</v>
      </c>
      <c r="AB687" s="76" t="str">
        <f t="shared" si="703"/>
        <v>AB$13</v>
      </c>
      <c r="AC687" s="76" t="str">
        <f t="shared" si="703"/>
        <v>AC$13</v>
      </c>
      <c r="AD687" s="76" t="str">
        <f t="shared" si="703"/>
        <v>AD$13</v>
      </c>
      <c r="AE687" s="76" t="str">
        <f t="shared" si="703"/>
        <v>AE$13</v>
      </c>
      <c r="AF687" s="76" t="str">
        <f t="shared" si="703"/>
        <v>AF$13</v>
      </c>
      <c r="AG687" s="76" t="str">
        <f t="shared" si="703"/>
        <v>AG$13</v>
      </c>
      <c r="AH687" s="76" t="str">
        <f t="shared" si="703"/>
        <v>AH$13</v>
      </c>
      <c r="AI687" s="76" t="str">
        <f t="shared" si="703"/>
        <v>AI$13</v>
      </c>
      <c r="AJ687" s="76" t="str">
        <f t="shared" si="703"/>
        <v>AJ$13</v>
      </c>
      <c r="AK687" s="76" t="str">
        <f t="shared" si="703"/>
        <v>AK$13</v>
      </c>
      <c r="AL687" s="76" t="str">
        <f t="shared" si="703"/>
        <v>AL$13</v>
      </c>
      <c r="AM687" s="76" t="str">
        <f t="shared" si="703"/>
        <v>AM$13</v>
      </c>
      <c r="AN687" s="76" t="str">
        <f t="shared" si="703"/>
        <v>AN$13</v>
      </c>
      <c r="AO687" s="76" t="str">
        <f t="shared" si="703"/>
        <v>AO$13</v>
      </c>
      <c r="AP687" s="76" t="str">
        <f t="shared" si="703"/>
        <v>AP$13</v>
      </c>
      <c r="AQ687" s="76" t="str">
        <f t="shared" si="703"/>
        <v>AQ$13</v>
      </c>
      <c r="AR687" s="76" t="str">
        <f t="shared" si="703"/>
        <v>AR$13</v>
      </c>
      <c r="AS687" s="76" t="str">
        <f t="shared" si="703"/>
        <v>AS$13</v>
      </c>
      <c r="AT687" s="76" t="str">
        <f t="shared" si="703"/>
        <v>AT$13</v>
      </c>
      <c r="AU687" s="76" t="str">
        <f t="shared" si="703"/>
        <v>AU$13</v>
      </c>
      <c r="AV687" s="76" t="str">
        <f t="shared" si="703"/>
        <v>AV$13</v>
      </c>
      <c r="AW687" s="76" t="str">
        <f t="shared" si="703"/>
        <v>AW$13</v>
      </c>
      <c r="AX687" s="76" t="str">
        <f t="shared" si="703"/>
        <v>AX$13</v>
      </c>
      <c r="AY687" s="76" t="str">
        <f t="shared" si="703"/>
        <v>AY$13</v>
      </c>
      <c r="AZ687" s="76" t="str">
        <f t="shared" si="703"/>
        <v>AZ$13</v>
      </c>
      <c r="BA687" s="76" t="str">
        <f t="shared" si="703"/>
        <v>BA$13</v>
      </c>
      <c r="BB687" s="76" t="str">
        <f t="shared" si="703"/>
        <v>BB$13</v>
      </c>
      <c r="BC687" s="76" t="str">
        <f t="shared" si="703"/>
        <v>BC$13</v>
      </c>
      <c r="BD687" s="76" t="str">
        <f t="shared" si="703"/>
        <v>BD$13</v>
      </c>
      <c r="BE687" s="76" t="str">
        <f t="shared" si="703"/>
        <v>BE$13</v>
      </c>
      <c r="BF687" s="76" t="str">
        <f t="shared" si="703"/>
        <v>BF$13</v>
      </c>
      <c r="BG687" s="76" t="str">
        <f t="shared" si="703"/>
        <v>BG$13</v>
      </c>
      <c r="BH687" s="76" t="str">
        <f t="shared" si="703"/>
        <v>BH$13</v>
      </c>
      <c r="BI687" s="76" t="str">
        <f t="shared" si="703"/>
        <v>BI$13</v>
      </c>
      <c r="BJ687" s="76" t="str">
        <f t="shared" si="703"/>
        <v>BJ$13</v>
      </c>
      <c r="BK687" s="76" t="str">
        <f t="shared" si="703"/>
        <v>BK$13</v>
      </c>
      <c r="BL687" s="76" t="str">
        <f t="shared" si="703"/>
        <v>BL$13</v>
      </c>
      <c r="BM687" s="76" t="str">
        <f t="shared" si="703"/>
        <v>BM$13</v>
      </c>
      <c r="BN687" s="76" t="str">
        <f t="shared" si="703"/>
        <v>BN$13</v>
      </c>
      <c r="BO687" s="76" t="str">
        <f t="shared" si="703"/>
        <v>BO$13</v>
      </c>
      <c r="BP687" s="76" t="str">
        <f t="shared" si="703"/>
        <v>BP$13</v>
      </c>
      <c r="BQ687" s="76" t="str">
        <f t="shared" si="703"/>
        <v>BQ$13</v>
      </c>
      <c r="BR687" s="76" t="str">
        <f t="shared" si="703"/>
        <v>BR$13</v>
      </c>
      <c r="BS687" s="76" t="str">
        <f t="shared" si="703"/>
        <v>BS$13</v>
      </c>
      <c r="BT687" s="76" t="str">
        <f t="shared" si="703"/>
        <v>BT$13</v>
      </c>
      <c r="BU687" s="76" t="str">
        <f t="shared" si="703"/>
        <v>BU$13</v>
      </c>
      <c r="BV687" s="76" t="str">
        <f t="shared" si="703"/>
        <v>BV$13</v>
      </c>
      <c r="BW687" s="76" t="str">
        <f t="shared" si="703"/>
        <v>BW$13</v>
      </c>
      <c r="BX687" s="76" t="str">
        <f t="shared" si="703"/>
        <v>BX$13</v>
      </c>
      <c r="BY687" s="76" t="str">
        <f t="shared" si="703"/>
        <v>BY$13</v>
      </c>
      <c r="BZ687" s="76" t="str">
        <f t="shared" si="703"/>
        <v>BZ$13</v>
      </c>
      <c r="CA687" s="76" t="str">
        <f t="shared" si="703"/>
        <v>CA$13</v>
      </c>
      <c r="CB687" s="76" t="str">
        <f t="shared" si="703"/>
        <v>CB$13</v>
      </c>
      <c r="CC687" s="76" t="str">
        <f t="shared" si="703"/>
        <v>CC$13</v>
      </c>
      <c r="CD687" s="76" t="str">
        <f t="shared" si="703"/>
        <v>CD$13</v>
      </c>
      <c r="CE687" s="76" t="str">
        <f t="shared" ref="CE687:CL687" si="704">CE660</f>
        <v>CE$13</v>
      </c>
      <c r="CF687" s="76" t="str">
        <f t="shared" si="704"/>
        <v>CF$13</v>
      </c>
      <c r="CG687" s="76" t="str">
        <f t="shared" si="704"/>
        <v>CG$13</v>
      </c>
      <c r="CH687" s="76" t="str">
        <f t="shared" si="704"/>
        <v>CH$13</v>
      </c>
      <c r="CI687" s="76" t="str">
        <f t="shared" si="704"/>
        <v>CI$13</v>
      </c>
      <c r="CJ687" s="76" t="str">
        <f t="shared" si="704"/>
        <v>CJ$13</v>
      </c>
      <c r="CK687" s="76" t="str">
        <f t="shared" si="704"/>
        <v>CK$13</v>
      </c>
      <c r="CL687" s="76" t="str">
        <f t="shared" si="704"/>
        <v>CL$13</v>
      </c>
    </row>
    <row r="688" spans="2:90" x14ac:dyDescent="0.4">
      <c r="B688" s="8" t="str">
        <f t="shared" si="700"/>
        <v>(Secondary label)</v>
      </c>
      <c r="D688" t="s">
        <v>1007</v>
      </c>
      <c r="E688" s="8" t="str">
        <f t="shared" si="681"/>
        <v>688 SUBCLIENT-PV</v>
      </c>
      <c r="G688" t="s">
        <v>332</v>
      </c>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row>
    <row r="689" spans="2:90" x14ac:dyDescent="0.4">
      <c r="B689" s="8" t="str">
        <f t="shared" si="700"/>
        <v xml:space="preserve">secondary unit </v>
      </c>
      <c r="D689" t="s">
        <v>1007</v>
      </c>
      <c r="E689" s="8" t="str">
        <f t="shared" si="681"/>
        <v>689 SUBCLIENT-PV</v>
      </c>
      <c r="G689" t="s">
        <v>332</v>
      </c>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B690" s="8" t="str">
        <f t="shared" si="700"/>
        <v>Secondary revenue driver</v>
      </c>
      <c r="D690" t="s">
        <v>1007</v>
      </c>
      <c r="E690" s="8" t="str">
        <f t="shared" si="681"/>
        <v>690 SUBCLIENT-PV</v>
      </c>
      <c r="G690" t="s">
        <v>332</v>
      </c>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2:90" s="3" customFormat="1" x14ac:dyDescent="0.4">
      <c r="B691" s="89" t="str">
        <f t="shared" si="700"/>
        <v>Secondary volume driver</v>
      </c>
      <c r="D691" t="s">
        <v>1007</v>
      </c>
      <c r="E691" s="8" t="str">
        <f t="shared" si="681"/>
        <v>691 SUBCLIENT-PV</v>
      </c>
      <c r="G691" s="3" t="s">
        <v>332</v>
      </c>
      <c r="H691" s="90"/>
      <c r="I691" s="209"/>
      <c r="J691" s="209"/>
      <c r="K691" s="210"/>
      <c r="L691" s="210"/>
      <c r="M691" s="210"/>
      <c r="N691" s="210"/>
      <c r="O691" s="210"/>
      <c r="P691" s="210"/>
      <c r="R691" s="210"/>
      <c r="S691" s="199" t="str">
        <f t="shared" ref="S691:CD691" si="705">ADDRESS(ROW(S673),COLUMN(S673),2)</f>
        <v>S$673</v>
      </c>
      <c r="T691" s="199" t="str">
        <f t="shared" si="705"/>
        <v>T$673</v>
      </c>
      <c r="U691" s="199" t="str">
        <f t="shared" si="705"/>
        <v>U$673</v>
      </c>
      <c r="V691" s="199" t="str">
        <f t="shared" si="705"/>
        <v>V$673</v>
      </c>
      <c r="W691" s="199" t="str">
        <f t="shared" si="705"/>
        <v>W$673</v>
      </c>
      <c r="X691" s="199" t="str">
        <f t="shared" si="705"/>
        <v>X$673</v>
      </c>
      <c r="Y691" s="199" t="str">
        <f t="shared" si="705"/>
        <v>Y$673</v>
      </c>
      <c r="Z691" s="199" t="str">
        <f t="shared" si="705"/>
        <v>Z$673</v>
      </c>
      <c r="AA691" s="199" t="str">
        <f t="shared" si="705"/>
        <v>AA$673</v>
      </c>
      <c r="AB691" s="199" t="str">
        <f t="shared" si="705"/>
        <v>AB$673</v>
      </c>
      <c r="AC691" s="199" t="str">
        <f t="shared" si="705"/>
        <v>AC$673</v>
      </c>
      <c r="AD691" s="199" t="str">
        <f t="shared" si="705"/>
        <v>AD$673</v>
      </c>
      <c r="AE691" s="199" t="str">
        <f t="shared" si="705"/>
        <v>AE$673</v>
      </c>
      <c r="AF691" s="199" t="str">
        <f t="shared" si="705"/>
        <v>AF$673</v>
      </c>
      <c r="AG691" s="199" t="str">
        <f t="shared" si="705"/>
        <v>AG$673</v>
      </c>
      <c r="AH691" s="199" t="str">
        <f t="shared" si="705"/>
        <v>AH$673</v>
      </c>
      <c r="AI691" s="199" t="str">
        <f t="shared" si="705"/>
        <v>AI$673</v>
      </c>
      <c r="AJ691" s="199" t="str">
        <f t="shared" si="705"/>
        <v>AJ$673</v>
      </c>
      <c r="AK691" s="199" t="str">
        <f t="shared" si="705"/>
        <v>AK$673</v>
      </c>
      <c r="AL691" s="199" t="str">
        <f t="shared" si="705"/>
        <v>AL$673</v>
      </c>
      <c r="AM691" s="199" t="str">
        <f t="shared" si="705"/>
        <v>AM$673</v>
      </c>
      <c r="AN691" s="199" t="str">
        <f t="shared" si="705"/>
        <v>AN$673</v>
      </c>
      <c r="AO691" s="199" t="str">
        <f t="shared" si="705"/>
        <v>AO$673</v>
      </c>
      <c r="AP691" s="199" t="str">
        <f t="shared" si="705"/>
        <v>AP$673</v>
      </c>
      <c r="AQ691" s="199" t="str">
        <f t="shared" si="705"/>
        <v>AQ$673</v>
      </c>
      <c r="AR691" s="199" t="str">
        <f t="shared" si="705"/>
        <v>AR$673</v>
      </c>
      <c r="AS691" s="199" t="str">
        <f t="shared" si="705"/>
        <v>AS$673</v>
      </c>
      <c r="AT691" s="199" t="str">
        <f t="shared" si="705"/>
        <v>AT$673</v>
      </c>
      <c r="AU691" s="199" t="str">
        <f t="shared" si="705"/>
        <v>AU$673</v>
      </c>
      <c r="AV691" s="199" t="str">
        <f t="shared" si="705"/>
        <v>AV$673</v>
      </c>
      <c r="AW691" s="199" t="str">
        <f t="shared" si="705"/>
        <v>AW$673</v>
      </c>
      <c r="AX691" s="199" t="str">
        <f t="shared" si="705"/>
        <v>AX$673</v>
      </c>
      <c r="AY691" s="199" t="str">
        <f t="shared" si="705"/>
        <v>AY$673</v>
      </c>
      <c r="AZ691" s="199" t="str">
        <f t="shared" si="705"/>
        <v>AZ$673</v>
      </c>
      <c r="BA691" s="199" t="str">
        <f t="shared" si="705"/>
        <v>BA$673</v>
      </c>
      <c r="BB691" s="199" t="str">
        <f t="shared" si="705"/>
        <v>BB$673</v>
      </c>
      <c r="BC691" s="199" t="str">
        <f t="shared" si="705"/>
        <v>BC$673</v>
      </c>
      <c r="BD691" s="199" t="str">
        <f t="shared" si="705"/>
        <v>BD$673</v>
      </c>
      <c r="BE691" s="199" t="str">
        <f t="shared" si="705"/>
        <v>BE$673</v>
      </c>
      <c r="BF691" s="199" t="str">
        <f t="shared" si="705"/>
        <v>BF$673</v>
      </c>
      <c r="BG691" s="199" t="str">
        <f t="shared" si="705"/>
        <v>BG$673</v>
      </c>
      <c r="BH691" s="199" t="str">
        <f t="shared" si="705"/>
        <v>BH$673</v>
      </c>
      <c r="BI691" s="199" t="str">
        <f t="shared" si="705"/>
        <v>BI$673</v>
      </c>
      <c r="BJ691" s="199" t="str">
        <f t="shared" si="705"/>
        <v>BJ$673</v>
      </c>
      <c r="BK691" s="199" t="str">
        <f t="shared" si="705"/>
        <v>BK$673</v>
      </c>
      <c r="BL691" s="199" t="str">
        <f t="shared" si="705"/>
        <v>BL$673</v>
      </c>
      <c r="BM691" s="199" t="str">
        <f t="shared" si="705"/>
        <v>BM$673</v>
      </c>
      <c r="BN691" s="199" t="str">
        <f t="shared" si="705"/>
        <v>BN$673</v>
      </c>
      <c r="BO691" s="199" t="str">
        <f t="shared" si="705"/>
        <v>BO$673</v>
      </c>
      <c r="BP691" s="199" t="str">
        <f t="shared" si="705"/>
        <v>BP$673</v>
      </c>
      <c r="BQ691" s="199" t="str">
        <f t="shared" si="705"/>
        <v>BQ$673</v>
      </c>
      <c r="BR691" s="199" t="str">
        <f t="shared" si="705"/>
        <v>BR$673</v>
      </c>
      <c r="BS691" s="199" t="str">
        <f t="shared" si="705"/>
        <v>BS$673</v>
      </c>
      <c r="BT691" s="199" t="str">
        <f t="shared" si="705"/>
        <v>BT$673</v>
      </c>
      <c r="BU691" s="199" t="str">
        <f t="shared" si="705"/>
        <v>BU$673</v>
      </c>
      <c r="BV691" s="199" t="str">
        <f t="shared" si="705"/>
        <v>BV$673</v>
      </c>
      <c r="BW691" s="199" t="str">
        <f t="shared" si="705"/>
        <v>BW$673</v>
      </c>
      <c r="BX691" s="199" t="str">
        <f t="shared" si="705"/>
        <v>BX$673</v>
      </c>
      <c r="BY691" s="199" t="str">
        <f t="shared" si="705"/>
        <v>BY$673</v>
      </c>
      <c r="BZ691" s="199" t="str">
        <f t="shared" si="705"/>
        <v>BZ$673</v>
      </c>
      <c r="CA691" s="199" t="str">
        <f t="shared" si="705"/>
        <v>CA$673</v>
      </c>
      <c r="CB691" s="199" t="str">
        <f t="shared" si="705"/>
        <v>CB$673</v>
      </c>
      <c r="CC691" s="199" t="str">
        <f t="shared" si="705"/>
        <v>CC$673</v>
      </c>
      <c r="CD691" s="199" t="str">
        <f t="shared" si="705"/>
        <v>CD$673</v>
      </c>
      <c r="CE691" s="199" t="str">
        <f t="shared" ref="CE691:CL691" si="706">ADDRESS(ROW(CE673),COLUMN(CE673),2)</f>
        <v>CE$673</v>
      </c>
      <c r="CF691" s="199" t="str">
        <f t="shared" si="706"/>
        <v>CF$673</v>
      </c>
      <c r="CG691" s="199" t="str">
        <f t="shared" si="706"/>
        <v>CG$673</v>
      </c>
      <c r="CH691" s="199" t="str">
        <f t="shared" si="706"/>
        <v>CH$673</v>
      </c>
      <c r="CI691" s="199" t="str">
        <f t="shared" si="706"/>
        <v>CI$673</v>
      </c>
      <c r="CJ691" s="199" t="str">
        <f t="shared" si="706"/>
        <v>CJ$673</v>
      </c>
      <c r="CK691" s="199" t="str">
        <f t="shared" si="706"/>
        <v>CK$673</v>
      </c>
      <c r="CL691" s="199" t="str">
        <f t="shared" si="706"/>
        <v>CL$673</v>
      </c>
    </row>
    <row r="692" spans="2:90"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row>
    <row r="693" spans="2:90"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2:90"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2:90"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2:90"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2:90"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2:90"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2:90"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2:90"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row>
    <row r="703" spans="2:90"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row>
    <row r="704" spans="2:90"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row>
    <row r="705" spans="5:90"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row>
    <row r="706" spans="5:90"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row>
    <row r="707" spans="5:90"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5:90" x14ac:dyDescent="0.4">
      <c r="E708" s="8"/>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5:90"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5:90"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row>
    <row r="711" spans="5:90"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5:90"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row>
    <row r="713" spans="5:90"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row>
    <row r="714" spans="5:90"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row>
    <row r="715" spans="5:90"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row>
    <row r="716" spans="5:90"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row>
    <row r="717" spans="5:90"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row>
    <row r="718" spans="5:90"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row>
    <row r="719" spans="5:90"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row>
    <row r="720" spans="5:90"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5:90"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5:90"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row>
    <row r="723" spans="5:90"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row>
    <row r="724" spans="5:90"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row>
    <row r="725" spans="5:90"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row>
    <row r="726" spans="5:90"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row>
    <row r="727" spans="5:90"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row>
    <row r="728" spans="5:90"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row>
    <row r="729" spans="5:90"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5:90"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5:90"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5:90"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5:90"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5:90"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5:90"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5:90"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row>
    <row r="737" spans="5:90"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row>
    <row r="738" spans="5:90"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row>
    <row r="739" spans="5:90"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row>
    <row r="740" spans="5:90"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row>
    <row r="741" spans="5:90"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row>
    <row r="742" spans="5:90"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row>
    <row r="743" spans="5:90"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5:90"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5:90"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5:90"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row>
    <row r="747" spans="5:90"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5:90"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5:90"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5:90"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5:90"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5:90"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5:90"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5:90"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5:90"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row>
    <row r="756" spans="5:90"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row>
    <row r="757" spans="5:90"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row>
    <row r="758" spans="5:90"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row>
    <row r="759" spans="5:90"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row>
    <row r="760" spans="5:90"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row>
    <row r="761" spans="5:90"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row>
    <row r="762" spans="5:90"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5:90"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5:90"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5:90"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row>
    <row r="766" spans="5:90"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5:90"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row>
    <row r="768" spans="5:90"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row>
    <row r="769" spans="2:90"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row>
    <row r="770" spans="2:90" x14ac:dyDescent="0.4">
      <c r="E770" s="8"/>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row>
    <row r="771" spans="2:90" x14ac:dyDescent="0.4">
      <c r="E771" s="8"/>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row>
    <row r="772" spans="2:90" x14ac:dyDescent="0.4">
      <c r="E772" s="8"/>
      <c r="H772" s="12"/>
      <c r="I772" s="60"/>
      <c r="J772" s="60"/>
      <c r="K772" s="15"/>
      <c r="L772" s="15"/>
      <c r="M772" s="15"/>
      <c r="N772" s="15"/>
      <c r="O772" s="15"/>
      <c r="P772" s="15"/>
      <c r="R772" s="15"/>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row>
    <row r="773" spans="2:90" x14ac:dyDescent="0.4">
      <c r="E773" s="8"/>
      <c r="H773" s="12"/>
      <c r="I773" s="60"/>
      <c r="J773" s="60"/>
      <c r="K773" s="15"/>
      <c r="L773" s="15"/>
      <c r="M773" s="15"/>
      <c r="N773" s="15"/>
      <c r="O773" s="15"/>
      <c r="P773" s="15"/>
      <c r="R773" s="15"/>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row>
    <row r="774" spans="2:90" x14ac:dyDescent="0.4">
      <c r="E774" s="8"/>
      <c r="H774" s="12"/>
      <c r="I774" s="60"/>
      <c r="J774" s="60"/>
      <c r="K774" s="15"/>
      <c r="L774" s="15"/>
      <c r="M774" s="15"/>
      <c r="N774" s="15"/>
      <c r="O774" s="15"/>
      <c r="P774" s="15"/>
      <c r="R774" s="15"/>
      <c r="S774" s="76"/>
      <c r="T774" s="76"/>
      <c r="U774" s="76"/>
      <c r="V774" s="76"/>
      <c r="W774" s="76"/>
      <c r="X774" s="76"/>
      <c r="Y774" s="76"/>
      <c r="Z774" s="76"/>
      <c r="AA774" s="76"/>
      <c r="AB774" s="76"/>
      <c r="AC774" s="76"/>
      <c r="AD774" s="76"/>
      <c r="AE774" s="76"/>
      <c r="AF774" s="76"/>
      <c r="AG774" s="76"/>
      <c r="AH774" s="76"/>
      <c r="AI774" s="76"/>
      <c r="AJ774" s="76"/>
      <c r="AK774" s="76"/>
      <c r="AL774" s="76"/>
      <c r="AM774" s="76"/>
      <c r="AN774" s="76"/>
      <c r="AO774" s="76"/>
      <c r="AP774" s="76"/>
      <c r="AQ774" s="76"/>
      <c r="AR774" s="76"/>
      <c r="AS774" s="76"/>
      <c r="AT774" s="76"/>
      <c r="AU774" s="76"/>
      <c r="AV774" s="76"/>
      <c r="AW774" s="76"/>
      <c r="AX774" s="76"/>
      <c r="AY774" s="76"/>
      <c r="AZ774" s="76"/>
      <c r="BA774" s="76"/>
      <c r="BB774" s="76"/>
      <c r="BC774" s="76"/>
      <c r="BD774" s="76"/>
      <c r="BE774" s="76"/>
      <c r="BF774" s="76"/>
      <c r="BG774" s="76"/>
      <c r="BH774" s="76"/>
      <c r="BI774" s="76"/>
      <c r="BJ774" s="76"/>
      <c r="BK774" s="76"/>
      <c r="BL774" s="76"/>
      <c r="BM774" s="76"/>
      <c r="BN774" s="76"/>
      <c r="BO774" s="76"/>
      <c r="BP774" s="76"/>
      <c r="BQ774" s="76"/>
      <c r="BR774" s="76"/>
      <c r="BS774" s="76"/>
      <c r="BT774" s="76"/>
      <c r="BU774" s="76"/>
      <c r="BV774" s="76"/>
      <c r="BW774" s="76"/>
      <c r="BX774" s="76"/>
      <c r="BY774" s="76"/>
      <c r="BZ774" s="76"/>
      <c r="CA774" s="76"/>
      <c r="CB774" s="76"/>
      <c r="CC774" s="76"/>
      <c r="CD774" s="76"/>
      <c r="CE774" s="76"/>
      <c r="CF774" s="76"/>
      <c r="CG774" s="76"/>
      <c r="CH774" s="76"/>
      <c r="CI774" s="76"/>
      <c r="CJ774" s="76"/>
      <c r="CK774" s="76"/>
      <c r="CL774" s="76"/>
    </row>
    <row r="775" spans="2:90" x14ac:dyDescent="0.4">
      <c r="E775" s="8"/>
      <c r="H775" s="12"/>
      <c r="I775" s="60"/>
      <c r="J775" s="60"/>
      <c r="K775" s="15"/>
      <c r="L775" s="15"/>
      <c r="M775" s="15"/>
      <c r="N775" s="15"/>
      <c r="O775" s="15"/>
      <c r="P775" s="15"/>
      <c r="R775" s="15"/>
      <c r="S775" s="76"/>
      <c r="T775" s="76"/>
      <c r="U775" s="76"/>
      <c r="V775" s="76"/>
      <c r="W775" s="76"/>
      <c r="X775" s="76"/>
      <c r="Y775" s="76"/>
      <c r="Z775" s="76"/>
      <c r="AA775" s="76"/>
      <c r="AB775" s="76"/>
      <c r="AC775" s="76"/>
      <c r="AD775" s="76"/>
      <c r="AE775" s="76"/>
      <c r="AF775" s="76"/>
      <c r="AG775" s="76"/>
      <c r="AH775" s="76"/>
      <c r="AI775" s="76"/>
      <c r="AJ775" s="76"/>
      <c r="AK775" s="76"/>
      <c r="AL775" s="76"/>
      <c r="AM775" s="76"/>
      <c r="AN775" s="76"/>
      <c r="AO775" s="76"/>
      <c r="AP775" s="76"/>
      <c r="AQ775" s="76"/>
      <c r="AR775" s="76"/>
      <c r="AS775" s="76"/>
      <c r="AT775" s="76"/>
      <c r="AU775" s="76"/>
      <c r="AV775" s="76"/>
      <c r="AW775" s="76"/>
      <c r="AX775" s="76"/>
      <c r="AY775" s="76"/>
      <c r="AZ775" s="76"/>
      <c r="BA775" s="76"/>
      <c r="BB775" s="76"/>
      <c r="BC775" s="76"/>
      <c r="BD775" s="76"/>
      <c r="BE775" s="76"/>
      <c r="BF775" s="76"/>
      <c r="BG775" s="76"/>
      <c r="BH775" s="76"/>
      <c r="BI775" s="76"/>
      <c r="BJ775" s="76"/>
      <c r="BK775" s="76"/>
      <c r="BL775" s="76"/>
      <c r="BM775" s="76"/>
      <c r="BN775" s="76"/>
      <c r="BO775" s="76"/>
      <c r="BP775" s="76"/>
      <c r="BQ775" s="76"/>
      <c r="BR775" s="76"/>
      <c r="BS775" s="76"/>
      <c r="BT775" s="76"/>
      <c r="BU775" s="76"/>
      <c r="BV775" s="76"/>
      <c r="BW775" s="76"/>
      <c r="BX775" s="76"/>
      <c r="BY775" s="76"/>
      <c r="BZ775" s="76"/>
      <c r="CA775" s="76"/>
      <c r="CB775" s="76"/>
      <c r="CC775" s="76"/>
      <c r="CD775" s="76"/>
      <c r="CE775" s="76"/>
      <c r="CF775" s="76"/>
      <c r="CG775" s="76"/>
      <c r="CH775" s="76"/>
      <c r="CI775" s="76"/>
      <c r="CJ775" s="76"/>
      <c r="CK775" s="76"/>
      <c r="CL775" s="76"/>
    </row>
    <row r="776" spans="2:90" x14ac:dyDescent="0.4">
      <c r="B776" s="171" t="s">
        <v>490</v>
      </c>
      <c r="E776" s="8"/>
      <c r="H776" s="189"/>
      <c r="I776" s="190"/>
      <c r="J776" s="190"/>
      <c r="K776" s="191"/>
      <c r="L776" s="191"/>
      <c r="M776" s="191"/>
      <c r="N776" s="191"/>
      <c r="O776" s="191"/>
      <c r="P776" s="191"/>
      <c r="R776" s="191"/>
      <c r="S776" s="192"/>
      <c r="T776" s="192"/>
      <c r="U776" s="192"/>
      <c r="V776" s="192"/>
      <c r="W776" s="192"/>
      <c r="X776" s="192"/>
      <c r="Y776" s="192"/>
      <c r="Z776" s="192"/>
      <c r="AA776" s="192"/>
      <c r="AB776" s="192"/>
      <c r="AC776" s="192"/>
      <c r="AD776" s="192"/>
      <c r="AE776" s="192"/>
      <c r="AF776" s="192"/>
      <c r="AG776" s="192"/>
      <c r="AH776" s="192"/>
      <c r="AI776" s="192"/>
      <c r="AJ776" s="192"/>
      <c r="AK776" s="192"/>
      <c r="AL776" s="192"/>
      <c r="AM776" s="192"/>
      <c r="AN776" s="192"/>
      <c r="AO776" s="192"/>
      <c r="AP776" s="192"/>
      <c r="AQ776" s="192"/>
      <c r="AR776" s="192"/>
      <c r="AS776" s="192"/>
      <c r="AT776" s="192"/>
      <c r="AU776" s="192"/>
      <c r="AV776" s="192"/>
      <c r="AW776" s="192"/>
      <c r="AX776" s="192"/>
      <c r="AY776" s="192"/>
      <c r="AZ776" s="192"/>
      <c r="BA776" s="192"/>
      <c r="BB776" s="192"/>
      <c r="BC776" s="192"/>
      <c r="BD776" s="192"/>
      <c r="BE776" s="192"/>
      <c r="BF776" s="192"/>
      <c r="BG776" s="192"/>
      <c r="BH776" s="192"/>
      <c r="BI776" s="192"/>
      <c r="BJ776" s="192"/>
      <c r="BK776" s="192"/>
      <c r="BL776" s="192"/>
      <c r="BM776" s="192"/>
      <c r="BN776" s="192"/>
      <c r="BO776" s="192"/>
      <c r="BP776" s="192"/>
      <c r="BQ776" s="192"/>
      <c r="BR776" s="192"/>
      <c r="BS776" s="192"/>
      <c r="BT776" s="192"/>
      <c r="BU776" s="192"/>
      <c r="BV776" s="192"/>
      <c r="BW776" s="192"/>
      <c r="BX776" s="192"/>
      <c r="BY776" s="192"/>
      <c r="BZ776" s="192"/>
      <c r="CA776" s="192"/>
      <c r="CB776" s="192"/>
      <c r="CC776" s="192"/>
      <c r="CD776" s="192"/>
      <c r="CE776" s="192"/>
      <c r="CF776" s="192"/>
      <c r="CG776" s="192"/>
      <c r="CH776" s="192"/>
      <c r="CI776" s="192"/>
      <c r="CJ776" s="192"/>
      <c r="CK776" s="192"/>
      <c r="CL776" s="192"/>
    </row>
    <row r="777" spans="2:90" x14ac:dyDescent="0.4">
      <c r="B777" s="171" t="s">
        <v>492</v>
      </c>
      <c r="E777" s="8"/>
      <c r="H777" s="170"/>
      <c r="I777" s="172"/>
      <c r="J777" s="172"/>
      <c r="K777" s="193"/>
      <c r="L777" s="193"/>
      <c r="M777" s="193"/>
      <c r="N777" s="193"/>
      <c r="O777" s="193"/>
      <c r="P777" s="193"/>
      <c r="R777" s="194"/>
      <c r="S777" s="170"/>
      <c r="T777" s="170"/>
      <c r="U777" s="170"/>
      <c r="V777" s="170"/>
      <c r="W777" s="170"/>
      <c r="X777" s="170"/>
      <c r="Y777" s="170"/>
      <c r="Z777" s="170"/>
      <c r="AA777" s="170"/>
      <c r="AB777" s="170"/>
      <c r="AC777" s="170"/>
      <c r="AD777" s="170"/>
      <c r="AE777" s="170"/>
      <c r="AF777" s="170"/>
      <c r="AG777" s="170"/>
      <c r="AH777" s="170"/>
      <c r="AI777" s="170"/>
      <c r="AJ777" s="170"/>
      <c r="AK777" s="170"/>
      <c r="AL777" s="170"/>
      <c r="AM777" s="170"/>
      <c r="AN777" s="170"/>
      <c r="AO777" s="170"/>
      <c r="AP777" s="170"/>
      <c r="AQ777" s="170"/>
      <c r="AR777" s="170"/>
      <c r="AS777" s="170"/>
      <c r="AT777" s="170"/>
      <c r="AU777" s="170"/>
      <c r="AV777" s="170"/>
      <c r="AW777" s="170"/>
      <c r="AX777" s="170"/>
      <c r="AY777" s="170"/>
      <c r="AZ777" s="170"/>
      <c r="BA777" s="170"/>
      <c r="BB777" s="170"/>
      <c r="BC777" s="170"/>
      <c r="BD777" s="170"/>
      <c r="BE777" s="170"/>
      <c r="BF777" s="170"/>
      <c r="BG777" s="170"/>
      <c r="BH777" s="170"/>
      <c r="BI777" s="170"/>
      <c r="BJ777" s="170"/>
      <c r="BK777" s="170"/>
      <c r="BL777" s="170"/>
      <c r="BM777" s="170"/>
      <c r="BN777" s="170"/>
      <c r="BO777" s="170"/>
      <c r="BP777" s="170"/>
      <c r="BQ777" s="170"/>
      <c r="BR777" s="170"/>
      <c r="BS777" s="170"/>
      <c r="BT777" s="170"/>
      <c r="BU777" s="170"/>
      <c r="BV777" s="170"/>
      <c r="BW777" s="170"/>
      <c r="BX777" s="170"/>
      <c r="BY777" s="170"/>
      <c r="BZ777" s="170"/>
      <c r="CA777" s="170"/>
      <c r="CB777" s="170"/>
      <c r="CC777" s="170"/>
      <c r="CD777" s="170"/>
      <c r="CE777" s="170"/>
      <c r="CF777" s="170"/>
      <c r="CG777" s="170"/>
      <c r="CH777" s="170"/>
      <c r="CI777" s="170"/>
      <c r="CJ777" s="170"/>
      <c r="CK777" s="170"/>
      <c r="CL777" s="170"/>
    </row>
    <row r="778" spans="2:90" x14ac:dyDescent="0.4">
      <c r="B778" s="171" t="s">
        <v>461</v>
      </c>
      <c r="E778" s="8"/>
      <c r="H778" s="170"/>
      <c r="I778" s="172"/>
      <c r="J778" s="172"/>
      <c r="K778" s="193"/>
      <c r="L778" s="193"/>
      <c r="M778" s="193"/>
      <c r="N778" s="193"/>
      <c r="O778" s="193"/>
      <c r="P778" s="193"/>
      <c r="R778" s="194"/>
      <c r="S778" s="195" t="str">
        <f t="shared" ref="S778:AX778" si="707">S$16</f>
        <v>S$12</v>
      </c>
      <c r="T778" s="195" t="str">
        <f t="shared" si="707"/>
        <v>T$12</v>
      </c>
      <c r="U778" s="195" t="str">
        <f t="shared" si="707"/>
        <v>U$12</v>
      </c>
      <c r="V778" s="195" t="str">
        <f t="shared" si="707"/>
        <v>V$12</v>
      </c>
      <c r="W778" s="195" t="str">
        <f t="shared" si="707"/>
        <v>W$12</v>
      </c>
      <c r="X778" s="195" t="str">
        <f t="shared" si="707"/>
        <v>X$12</v>
      </c>
      <c r="Y778" s="195" t="str">
        <f t="shared" si="707"/>
        <v>Y$12</v>
      </c>
      <c r="Z778" s="195" t="str">
        <f t="shared" si="707"/>
        <v>Z$12</v>
      </c>
      <c r="AA778" s="195" t="str">
        <f t="shared" si="707"/>
        <v>AA$12</v>
      </c>
      <c r="AB778" s="195" t="str">
        <f t="shared" si="707"/>
        <v>AB$12</v>
      </c>
      <c r="AC778" s="195" t="str">
        <f t="shared" si="707"/>
        <v>AC$12</v>
      </c>
      <c r="AD778" s="195" t="str">
        <f t="shared" si="707"/>
        <v>AD$12</v>
      </c>
      <c r="AE778" s="195" t="str">
        <f t="shared" si="707"/>
        <v>AE$12</v>
      </c>
      <c r="AF778" s="195" t="str">
        <f t="shared" si="707"/>
        <v>AF$12</v>
      </c>
      <c r="AG778" s="195" t="str">
        <f t="shared" si="707"/>
        <v>AG$12</v>
      </c>
      <c r="AH778" s="195" t="str">
        <f t="shared" si="707"/>
        <v>AH$12</v>
      </c>
      <c r="AI778" s="195" t="str">
        <f t="shared" si="707"/>
        <v>AI$12</v>
      </c>
      <c r="AJ778" s="195" t="str">
        <f t="shared" si="707"/>
        <v>AJ$12</v>
      </c>
      <c r="AK778" s="195" t="str">
        <f t="shared" si="707"/>
        <v>AK$12</v>
      </c>
      <c r="AL778" s="195" t="str">
        <f t="shared" si="707"/>
        <v>AL$12</v>
      </c>
      <c r="AM778" s="195" t="str">
        <f t="shared" si="707"/>
        <v>AM$12</v>
      </c>
      <c r="AN778" s="195" t="str">
        <f t="shared" si="707"/>
        <v>AN$12</v>
      </c>
      <c r="AO778" s="195" t="str">
        <f t="shared" si="707"/>
        <v>AO$12</v>
      </c>
      <c r="AP778" s="195" t="str">
        <f t="shared" si="707"/>
        <v>AP$12</v>
      </c>
      <c r="AQ778" s="195" t="str">
        <f t="shared" si="707"/>
        <v>AQ$12</v>
      </c>
      <c r="AR778" s="195" t="str">
        <f t="shared" si="707"/>
        <v>AR$12</v>
      </c>
      <c r="AS778" s="195" t="str">
        <f t="shared" si="707"/>
        <v>AS$12</v>
      </c>
      <c r="AT778" s="195" t="str">
        <f t="shared" si="707"/>
        <v>AT$12</v>
      </c>
      <c r="AU778" s="195" t="str">
        <f t="shared" si="707"/>
        <v>AU$12</v>
      </c>
      <c r="AV778" s="195" t="str">
        <f t="shared" si="707"/>
        <v>AV$12</v>
      </c>
      <c r="AW778" s="195" t="str">
        <f t="shared" si="707"/>
        <v>AW$12</v>
      </c>
      <c r="AX778" s="195" t="str">
        <f t="shared" si="707"/>
        <v>AX$12</v>
      </c>
      <c r="AY778" s="195" t="str">
        <f t="shared" ref="AY778:CD778" si="708">AY$16</f>
        <v>AY$12</v>
      </c>
      <c r="AZ778" s="195" t="str">
        <f t="shared" si="708"/>
        <v>AZ$12</v>
      </c>
      <c r="BA778" s="195" t="str">
        <f t="shared" si="708"/>
        <v>BA$12</v>
      </c>
      <c r="BB778" s="195" t="str">
        <f t="shared" si="708"/>
        <v>BB$12</v>
      </c>
      <c r="BC778" s="195" t="str">
        <f t="shared" si="708"/>
        <v>BC$12</v>
      </c>
      <c r="BD778" s="195" t="str">
        <f t="shared" si="708"/>
        <v>BD$12</v>
      </c>
      <c r="BE778" s="195" t="str">
        <f t="shared" si="708"/>
        <v>BE$12</v>
      </c>
      <c r="BF778" s="195" t="str">
        <f t="shared" si="708"/>
        <v>BF$12</v>
      </c>
      <c r="BG778" s="195" t="str">
        <f t="shared" si="708"/>
        <v>BG$12</v>
      </c>
      <c r="BH778" s="195" t="str">
        <f t="shared" si="708"/>
        <v>BH$12</v>
      </c>
      <c r="BI778" s="195" t="str">
        <f t="shared" si="708"/>
        <v>BI$12</v>
      </c>
      <c r="BJ778" s="195" t="str">
        <f t="shared" si="708"/>
        <v>BJ$12</v>
      </c>
      <c r="BK778" s="195" t="str">
        <f t="shared" si="708"/>
        <v>BK$12</v>
      </c>
      <c r="BL778" s="195" t="str">
        <f t="shared" si="708"/>
        <v>BL$12</v>
      </c>
      <c r="BM778" s="195" t="str">
        <f t="shared" si="708"/>
        <v>BM$12</v>
      </c>
      <c r="BN778" s="195" t="str">
        <f t="shared" si="708"/>
        <v>BN$12</v>
      </c>
      <c r="BO778" s="195" t="str">
        <f t="shared" si="708"/>
        <v>BO$12</v>
      </c>
      <c r="BP778" s="195" t="str">
        <f t="shared" si="708"/>
        <v>BP$12</v>
      </c>
      <c r="BQ778" s="195" t="str">
        <f t="shared" si="708"/>
        <v>BQ$12</v>
      </c>
      <c r="BR778" s="195" t="str">
        <f t="shared" si="708"/>
        <v>BR$12</v>
      </c>
      <c r="BS778" s="195" t="str">
        <f t="shared" si="708"/>
        <v>BS$12</v>
      </c>
      <c r="BT778" s="195" t="str">
        <f t="shared" si="708"/>
        <v>BT$12</v>
      </c>
      <c r="BU778" s="195" t="str">
        <f t="shared" si="708"/>
        <v>BU$12</v>
      </c>
      <c r="BV778" s="195" t="str">
        <f t="shared" si="708"/>
        <v>BV$12</v>
      </c>
      <c r="BW778" s="195" t="str">
        <f t="shared" si="708"/>
        <v>BW$12</v>
      </c>
      <c r="BX778" s="195" t="str">
        <f t="shared" si="708"/>
        <v>BX$12</v>
      </c>
      <c r="BY778" s="195" t="str">
        <f t="shared" si="708"/>
        <v>BY$12</v>
      </c>
      <c r="BZ778" s="195" t="str">
        <f t="shared" si="708"/>
        <v>BZ$12</v>
      </c>
      <c r="CA778" s="195" t="str">
        <f t="shared" si="708"/>
        <v>CA$12</v>
      </c>
      <c r="CB778" s="195" t="str">
        <f t="shared" si="708"/>
        <v>CB$12</v>
      </c>
      <c r="CC778" s="195" t="str">
        <f t="shared" si="708"/>
        <v>CC$12</v>
      </c>
      <c r="CD778" s="195" t="str">
        <f t="shared" si="708"/>
        <v>CD$12</v>
      </c>
      <c r="CE778" s="195" t="str">
        <f t="shared" ref="CE778:CL778" si="709">CE$16</f>
        <v>CE$12</v>
      </c>
      <c r="CF778" s="195" t="str">
        <f t="shared" si="709"/>
        <v>CF$12</v>
      </c>
      <c r="CG778" s="195" t="str">
        <f t="shared" si="709"/>
        <v>CG$12</v>
      </c>
      <c r="CH778" s="195" t="str">
        <f t="shared" si="709"/>
        <v>CH$12</v>
      </c>
      <c r="CI778" s="195" t="str">
        <f t="shared" si="709"/>
        <v>CI$12</v>
      </c>
      <c r="CJ778" s="195" t="str">
        <f t="shared" si="709"/>
        <v>CJ$12</v>
      </c>
      <c r="CK778" s="195" t="str">
        <f t="shared" si="709"/>
        <v>CK$12</v>
      </c>
      <c r="CL778" s="195" t="str">
        <f t="shared" si="709"/>
        <v>CL$12</v>
      </c>
    </row>
    <row r="779" spans="2:90" x14ac:dyDescent="0.4">
      <c r="B779" s="171" t="s">
        <v>462</v>
      </c>
      <c r="E779" s="8"/>
      <c r="H779" s="196"/>
      <c r="I779" s="197"/>
      <c r="J779" s="197"/>
      <c r="K779" s="198"/>
      <c r="L779" s="198"/>
      <c r="M779" s="198"/>
      <c r="N779" s="198"/>
      <c r="O779" s="198"/>
      <c r="P779" s="198"/>
      <c r="R779" s="198"/>
      <c r="S779" s="195" t="str">
        <f t="shared" ref="S779:AX779" si="710">S$17</f>
        <v>S$13</v>
      </c>
      <c r="T779" s="195" t="str">
        <f t="shared" si="710"/>
        <v>T$13</v>
      </c>
      <c r="U779" s="195" t="str">
        <f t="shared" si="710"/>
        <v>U$13</v>
      </c>
      <c r="V779" s="195" t="str">
        <f t="shared" si="710"/>
        <v>V$13</v>
      </c>
      <c r="W779" s="195" t="str">
        <f t="shared" si="710"/>
        <v>W$13</v>
      </c>
      <c r="X779" s="195" t="str">
        <f t="shared" si="710"/>
        <v>X$13</v>
      </c>
      <c r="Y779" s="195" t="str">
        <f t="shared" si="710"/>
        <v>Y$13</v>
      </c>
      <c r="Z779" s="195" t="str">
        <f t="shared" si="710"/>
        <v>Z$13</v>
      </c>
      <c r="AA779" s="195" t="str">
        <f t="shared" si="710"/>
        <v>AA$13</v>
      </c>
      <c r="AB779" s="195" t="str">
        <f t="shared" si="710"/>
        <v>AB$13</v>
      </c>
      <c r="AC779" s="195" t="str">
        <f t="shared" si="710"/>
        <v>AC$13</v>
      </c>
      <c r="AD779" s="195" t="str">
        <f t="shared" si="710"/>
        <v>AD$13</v>
      </c>
      <c r="AE779" s="195" t="str">
        <f t="shared" si="710"/>
        <v>AE$13</v>
      </c>
      <c r="AF779" s="195" t="str">
        <f t="shared" si="710"/>
        <v>AF$13</v>
      </c>
      <c r="AG779" s="195" t="str">
        <f t="shared" si="710"/>
        <v>AG$13</v>
      </c>
      <c r="AH779" s="195" t="str">
        <f t="shared" si="710"/>
        <v>AH$13</v>
      </c>
      <c r="AI779" s="195" t="str">
        <f t="shared" si="710"/>
        <v>AI$13</v>
      </c>
      <c r="AJ779" s="195" t="str">
        <f t="shared" si="710"/>
        <v>AJ$13</v>
      </c>
      <c r="AK779" s="195" t="str">
        <f t="shared" si="710"/>
        <v>AK$13</v>
      </c>
      <c r="AL779" s="195" t="str">
        <f t="shared" si="710"/>
        <v>AL$13</v>
      </c>
      <c r="AM779" s="195" t="str">
        <f t="shared" si="710"/>
        <v>AM$13</v>
      </c>
      <c r="AN779" s="195" t="str">
        <f t="shared" si="710"/>
        <v>AN$13</v>
      </c>
      <c r="AO779" s="195" t="str">
        <f t="shared" si="710"/>
        <v>AO$13</v>
      </c>
      <c r="AP779" s="195" t="str">
        <f t="shared" si="710"/>
        <v>AP$13</v>
      </c>
      <c r="AQ779" s="195" t="str">
        <f t="shared" si="710"/>
        <v>AQ$13</v>
      </c>
      <c r="AR779" s="195" t="str">
        <f t="shared" si="710"/>
        <v>AR$13</v>
      </c>
      <c r="AS779" s="195" t="str">
        <f t="shared" si="710"/>
        <v>AS$13</v>
      </c>
      <c r="AT779" s="195" t="str">
        <f t="shared" si="710"/>
        <v>AT$13</v>
      </c>
      <c r="AU779" s="195" t="str">
        <f t="shared" si="710"/>
        <v>AU$13</v>
      </c>
      <c r="AV779" s="195" t="str">
        <f t="shared" si="710"/>
        <v>AV$13</v>
      </c>
      <c r="AW779" s="195" t="str">
        <f t="shared" si="710"/>
        <v>AW$13</v>
      </c>
      <c r="AX779" s="195" t="str">
        <f t="shared" si="710"/>
        <v>AX$13</v>
      </c>
      <c r="AY779" s="195" t="str">
        <f t="shared" ref="AY779:CD779" si="711">AY$17</f>
        <v>AY$13</v>
      </c>
      <c r="AZ779" s="195" t="str">
        <f t="shared" si="711"/>
        <v>AZ$13</v>
      </c>
      <c r="BA779" s="195" t="str">
        <f t="shared" si="711"/>
        <v>BA$13</v>
      </c>
      <c r="BB779" s="195" t="str">
        <f t="shared" si="711"/>
        <v>BB$13</v>
      </c>
      <c r="BC779" s="195" t="str">
        <f t="shared" si="711"/>
        <v>BC$13</v>
      </c>
      <c r="BD779" s="195" t="str">
        <f t="shared" si="711"/>
        <v>BD$13</v>
      </c>
      <c r="BE779" s="195" t="str">
        <f t="shared" si="711"/>
        <v>BE$13</v>
      </c>
      <c r="BF779" s="195" t="str">
        <f t="shared" si="711"/>
        <v>BF$13</v>
      </c>
      <c r="BG779" s="195" t="str">
        <f t="shared" si="711"/>
        <v>BG$13</v>
      </c>
      <c r="BH779" s="195" t="str">
        <f t="shared" si="711"/>
        <v>BH$13</v>
      </c>
      <c r="BI779" s="195" t="str">
        <f t="shared" si="711"/>
        <v>BI$13</v>
      </c>
      <c r="BJ779" s="195" t="str">
        <f t="shared" si="711"/>
        <v>BJ$13</v>
      </c>
      <c r="BK779" s="195" t="str">
        <f t="shared" si="711"/>
        <v>BK$13</v>
      </c>
      <c r="BL779" s="195" t="str">
        <f t="shared" si="711"/>
        <v>BL$13</v>
      </c>
      <c r="BM779" s="195" t="str">
        <f t="shared" si="711"/>
        <v>BM$13</v>
      </c>
      <c r="BN779" s="195" t="str">
        <f t="shared" si="711"/>
        <v>BN$13</v>
      </c>
      <c r="BO779" s="195" t="str">
        <f t="shared" si="711"/>
        <v>BO$13</v>
      </c>
      <c r="BP779" s="195" t="str">
        <f t="shared" si="711"/>
        <v>BP$13</v>
      </c>
      <c r="BQ779" s="195" t="str">
        <f t="shared" si="711"/>
        <v>BQ$13</v>
      </c>
      <c r="BR779" s="195" t="str">
        <f t="shared" si="711"/>
        <v>BR$13</v>
      </c>
      <c r="BS779" s="195" t="str">
        <f t="shared" si="711"/>
        <v>BS$13</v>
      </c>
      <c r="BT779" s="195" t="str">
        <f t="shared" si="711"/>
        <v>BT$13</v>
      </c>
      <c r="BU779" s="195" t="str">
        <f t="shared" si="711"/>
        <v>BU$13</v>
      </c>
      <c r="BV779" s="195" t="str">
        <f t="shared" si="711"/>
        <v>BV$13</v>
      </c>
      <c r="BW779" s="195" t="str">
        <f t="shared" si="711"/>
        <v>BW$13</v>
      </c>
      <c r="BX779" s="195" t="str">
        <f t="shared" si="711"/>
        <v>BX$13</v>
      </c>
      <c r="BY779" s="195" t="str">
        <f t="shared" si="711"/>
        <v>BY$13</v>
      </c>
      <c r="BZ779" s="195" t="str">
        <f t="shared" si="711"/>
        <v>BZ$13</v>
      </c>
      <c r="CA779" s="195" t="str">
        <f t="shared" si="711"/>
        <v>CA$13</v>
      </c>
      <c r="CB779" s="195" t="str">
        <f t="shared" si="711"/>
        <v>CB$13</v>
      </c>
      <c r="CC779" s="195" t="str">
        <f t="shared" si="711"/>
        <v>CC$13</v>
      </c>
      <c r="CD779" s="195" t="str">
        <f t="shared" si="711"/>
        <v>CD$13</v>
      </c>
      <c r="CE779" s="195" t="str">
        <f t="shared" ref="CE779:CL779" si="712">CE$17</f>
        <v>CE$13</v>
      </c>
      <c r="CF779" s="195" t="str">
        <f t="shared" si="712"/>
        <v>CF$13</v>
      </c>
      <c r="CG779" s="195" t="str">
        <f t="shared" si="712"/>
        <v>CG$13</v>
      </c>
      <c r="CH779" s="195" t="str">
        <f t="shared" si="712"/>
        <v>CH$13</v>
      </c>
      <c r="CI779" s="195" t="str">
        <f t="shared" si="712"/>
        <v>CI$13</v>
      </c>
      <c r="CJ779" s="195" t="str">
        <f t="shared" si="712"/>
        <v>CJ$13</v>
      </c>
      <c r="CK779" s="195" t="str">
        <f t="shared" si="712"/>
        <v>CK$13</v>
      </c>
      <c r="CL779" s="195" t="str">
        <f t="shared" si="712"/>
        <v>CL$13</v>
      </c>
    </row>
    <row r="780" spans="2:90" x14ac:dyDescent="0.4">
      <c r="B780" s="171" t="s">
        <v>491</v>
      </c>
      <c r="E780" s="8"/>
      <c r="H780" s="196"/>
      <c r="I780" s="197"/>
      <c r="J780" s="197"/>
      <c r="K780" s="198"/>
      <c r="L780" s="198"/>
      <c r="M780" s="198"/>
      <c r="N780" s="198"/>
      <c r="O780" s="198"/>
      <c r="P780" s="198"/>
      <c r="R780" s="198"/>
      <c r="S780" s="186"/>
      <c r="T780" s="186"/>
      <c r="U780" s="186"/>
      <c r="V780" s="186"/>
      <c r="W780" s="186"/>
      <c r="X780" s="186"/>
      <c r="Y780" s="186"/>
      <c r="Z780" s="186"/>
      <c r="AA780" s="186"/>
      <c r="AB780" s="186"/>
      <c r="AC780" s="186"/>
      <c r="AD780" s="186"/>
      <c r="AE780" s="186"/>
      <c r="AF780" s="186"/>
      <c r="AG780" s="186"/>
      <c r="AH780" s="186"/>
      <c r="AI780" s="186"/>
      <c r="AJ780" s="186"/>
      <c r="AK780" s="186"/>
      <c r="AL780" s="186"/>
      <c r="AM780" s="186"/>
      <c r="AN780" s="186"/>
      <c r="AO780" s="186"/>
      <c r="AP780" s="186"/>
      <c r="AQ780" s="186"/>
      <c r="AR780" s="186"/>
      <c r="AS780" s="186"/>
      <c r="AT780" s="186"/>
      <c r="AU780" s="186"/>
      <c r="AV780" s="186"/>
      <c r="AW780" s="186"/>
      <c r="AX780" s="186"/>
      <c r="AY780" s="186"/>
      <c r="AZ780" s="186"/>
      <c r="BA780" s="186"/>
      <c r="BB780" s="186"/>
      <c r="BC780" s="186"/>
      <c r="BD780" s="186"/>
      <c r="BE780" s="186"/>
      <c r="BF780" s="186"/>
      <c r="BG780" s="186"/>
      <c r="BH780" s="186"/>
      <c r="BI780" s="186"/>
      <c r="BJ780" s="186"/>
      <c r="BK780" s="186"/>
      <c r="BL780" s="186"/>
      <c r="BM780" s="186"/>
      <c r="BN780" s="186"/>
      <c r="BO780" s="186"/>
      <c r="BP780" s="186"/>
      <c r="BQ780" s="186"/>
      <c r="BR780" s="186"/>
      <c r="BS780" s="186"/>
      <c r="BT780" s="186"/>
      <c r="BU780" s="186"/>
      <c r="BV780" s="186"/>
      <c r="BW780" s="186"/>
      <c r="BX780" s="186"/>
      <c r="BY780" s="186"/>
      <c r="BZ780" s="186"/>
      <c r="CA780" s="186"/>
      <c r="CB780" s="186"/>
      <c r="CC780" s="186"/>
      <c r="CD780" s="186"/>
      <c r="CE780" s="186"/>
      <c r="CF780" s="186"/>
      <c r="CG780" s="186"/>
      <c r="CH780" s="186"/>
      <c r="CI780" s="186"/>
      <c r="CJ780" s="186"/>
      <c r="CK780" s="186"/>
      <c r="CL780" s="186"/>
    </row>
    <row r="781" spans="2:90" x14ac:dyDescent="0.4">
      <c r="B781" s="171" t="s">
        <v>505</v>
      </c>
      <c r="E781" s="8"/>
      <c r="H781" s="196"/>
      <c r="I781" s="197"/>
      <c r="J781" s="197"/>
      <c r="K781" s="198"/>
      <c r="L781" s="198"/>
      <c r="M781" s="198"/>
      <c r="N781" s="198"/>
      <c r="O781" s="198"/>
      <c r="P781" s="198"/>
      <c r="R781" s="198"/>
      <c r="S781" s="186"/>
      <c r="T781" s="186"/>
      <c r="U781" s="186"/>
      <c r="V781" s="186"/>
      <c r="W781" s="186"/>
      <c r="X781" s="186"/>
      <c r="Y781" s="186"/>
      <c r="Z781" s="186"/>
      <c r="AA781" s="186"/>
      <c r="AB781" s="186"/>
      <c r="AC781" s="186"/>
      <c r="AD781" s="186"/>
      <c r="AE781" s="186"/>
      <c r="AF781" s="186"/>
      <c r="AG781" s="186"/>
      <c r="AH781" s="186"/>
      <c r="AI781" s="186"/>
      <c r="AJ781" s="186"/>
      <c r="AK781" s="186"/>
      <c r="AL781" s="186"/>
      <c r="AM781" s="186"/>
      <c r="AN781" s="186"/>
      <c r="AO781" s="186"/>
      <c r="AP781" s="186"/>
      <c r="AQ781" s="186"/>
      <c r="AR781" s="186"/>
      <c r="AS781" s="186"/>
      <c r="AT781" s="186"/>
      <c r="AU781" s="186"/>
      <c r="AV781" s="186"/>
      <c r="AW781" s="186"/>
      <c r="AX781" s="186"/>
      <c r="AY781" s="186"/>
      <c r="AZ781" s="186"/>
      <c r="BA781" s="186"/>
      <c r="BB781" s="186"/>
      <c r="BC781" s="186"/>
      <c r="BD781" s="186"/>
      <c r="BE781" s="186"/>
      <c r="BF781" s="186"/>
      <c r="BG781" s="186"/>
      <c r="BH781" s="186"/>
      <c r="BI781" s="186"/>
      <c r="BJ781" s="186"/>
      <c r="BK781" s="186"/>
      <c r="BL781" s="186"/>
      <c r="BM781" s="186"/>
      <c r="BN781" s="186"/>
      <c r="BO781" s="186"/>
      <c r="BP781" s="186"/>
      <c r="BQ781" s="186"/>
      <c r="BR781" s="186"/>
      <c r="BS781" s="186"/>
      <c r="BT781" s="186"/>
      <c r="BU781" s="186"/>
      <c r="BV781" s="186"/>
      <c r="BW781" s="186"/>
      <c r="BX781" s="186"/>
      <c r="BY781" s="186"/>
      <c r="BZ781" s="186"/>
      <c r="CA781" s="186"/>
      <c r="CB781" s="186"/>
      <c r="CC781" s="186"/>
      <c r="CD781" s="186"/>
      <c r="CE781" s="186"/>
      <c r="CF781" s="186"/>
      <c r="CG781" s="186"/>
      <c r="CH781" s="186"/>
      <c r="CI781" s="186"/>
      <c r="CJ781" s="186"/>
      <c r="CK781" s="186"/>
      <c r="CL781" s="186"/>
    </row>
    <row r="782" spans="2:90" x14ac:dyDescent="0.4">
      <c r="B782" s="171" t="s">
        <v>463</v>
      </c>
      <c r="E782" s="8"/>
      <c r="H782" s="196"/>
      <c r="I782" s="197"/>
      <c r="J782" s="197"/>
      <c r="K782" s="198"/>
      <c r="L782" s="198"/>
      <c r="M782" s="198"/>
      <c r="N782" s="198"/>
      <c r="O782" s="198"/>
      <c r="P782" s="198"/>
      <c r="R782" s="198"/>
      <c r="S782" s="186" t="str">
        <f t="shared" ref="S782:AX782" si="713">S$18</f>
        <v>S$14</v>
      </c>
      <c r="T782" s="186" t="str">
        <f t="shared" si="713"/>
        <v>T$14</v>
      </c>
      <c r="U782" s="186" t="str">
        <f t="shared" si="713"/>
        <v>U$14</v>
      </c>
      <c r="V782" s="186" t="str">
        <f t="shared" si="713"/>
        <v>V$14</v>
      </c>
      <c r="W782" s="186" t="str">
        <f t="shared" si="713"/>
        <v>W$14</v>
      </c>
      <c r="X782" s="186" t="str">
        <f t="shared" si="713"/>
        <v>X$14</v>
      </c>
      <c r="Y782" s="186" t="str">
        <f t="shared" si="713"/>
        <v>Y$14</v>
      </c>
      <c r="Z782" s="186" t="str">
        <f t="shared" si="713"/>
        <v>Z$14</v>
      </c>
      <c r="AA782" s="186" t="str">
        <f t="shared" si="713"/>
        <v>AA$14</v>
      </c>
      <c r="AB782" s="186" t="str">
        <f t="shared" si="713"/>
        <v>AB$14</v>
      </c>
      <c r="AC782" s="186" t="str">
        <f t="shared" si="713"/>
        <v>AC$14</v>
      </c>
      <c r="AD782" s="186" t="str">
        <f t="shared" si="713"/>
        <v>AD$14</v>
      </c>
      <c r="AE782" s="186" t="str">
        <f t="shared" si="713"/>
        <v>AE$14</v>
      </c>
      <c r="AF782" s="186" t="str">
        <f t="shared" si="713"/>
        <v>AF$14</v>
      </c>
      <c r="AG782" s="186" t="str">
        <f t="shared" si="713"/>
        <v>AG$14</v>
      </c>
      <c r="AH782" s="186" t="str">
        <f t="shared" si="713"/>
        <v>AH$14</v>
      </c>
      <c r="AI782" s="186" t="str">
        <f t="shared" si="713"/>
        <v>AI$14</v>
      </c>
      <c r="AJ782" s="186" t="str">
        <f t="shared" si="713"/>
        <v>AJ$14</v>
      </c>
      <c r="AK782" s="186" t="str">
        <f t="shared" si="713"/>
        <v>AK$14</v>
      </c>
      <c r="AL782" s="186" t="str">
        <f t="shared" si="713"/>
        <v>AL$14</v>
      </c>
      <c r="AM782" s="186" t="str">
        <f t="shared" si="713"/>
        <v>AM$14</v>
      </c>
      <c r="AN782" s="186" t="str">
        <f t="shared" si="713"/>
        <v>AN$14</v>
      </c>
      <c r="AO782" s="186" t="str">
        <f t="shared" si="713"/>
        <v>AO$14</v>
      </c>
      <c r="AP782" s="186" t="str">
        <f t="shared" si="713"/>
        <v>AP$14</v>
      </c>
      <c r="AQ782" s="186" t="str">
        <f t="shared" si="713"/>
        <v>AQ$14</v>
      </c>
      <c r="AR782" s="186" t="str">
        <f t="shared" si="713"/>
        <v>AR$14</v>
      </c>
      <c r="AS782" s="186" t="str">
        <f t="shared" si="713"/>
        <v>AS$14</v>
      </c>
      <c r="AT782" s="186" t="str">
        <f t="shared" si="713"/>
        <v>AT$14</v>
      </c>
      <c r="AU782" s="186" t="str">
        <f t="shared" si="713"/>
        <v>AU$14</v>
      </c>
      <c r="AV782" s="186" t="str">
        <f t="shared" si="713"/>
        <v>AV$14</v>
      </c>
      <c r="AW782" s="186" t="str">
        <f t="shared" si="713"/>
        <v>AW$14</v>
      </c>
      <c r="AX782" s="186" t="str">
        <f t="shared" si="713"/>
        <v>AX$14</v>
      </c>
      <c r="AY782" s="186" t="str">
        <f t="shared" ref="AY782:CD782" si="714">AY$18</f>
        <v>AY$14</v>
      </c>
      <c r="AZ782" s="186" t="str">
        <f t="shared" si="714"/>
        <v>AZ$14</v>
      </c>
      <c r="BA782" s="186" t="str">
        <f t="shared" si="714"/>
        <v>BA$14</v>
      </c>
      <c r="BB782" s="186" t="str">
        <f t="shared" si="714"/>
        <v>BB$14</v>
      </c>
      <c r="BC782" s="186" t="str">
        <f t="shared" si="714"/>
        <v>BC$14</v>
      </c>
      <c r="BD782" s="186" t="str">
        <f t="shared" si="714"/>
        <v>BD$14</v>
      </c>
      <c r="BE782" s="186" t="str">
        <f t="shared" si="714"/>
        <v>BE$14</v>
      </c>
      <c r="BF782" s="186" t="str">
        <f t="shared" si="714"/>
        <v>BF$14</v>
      </c>
      <c r="BG782" s="186" t="str">
        <f t="shared" si="714"/>
        <v>BG$14</v>
      </c>
      <c r="BH782" s="186" t="str">
        <f t="shared" si="714"/>
        <v>BH$14</v>
      </c>
      <c r="BI782" s="186" t="str">
        <f t="shared" si="714"/>
        <v>BI$14</v>
      </c>
      <c r="BJ782" s="186" t="str">
        <f t="shared" si="714"/>
        <v>BJ$14</v>
      </c>
      <c r="BK782" s="186" t="str">
        <f t="shared" si="714"/>
        <v>BK$14</v>
      </c>
      <c r="BL782" s="186" t="str">
        <f t="shared" si="714"/>
        <v>BL$14</v>
      </c>
      <c r="BM782" s="186" t="str">
        <f t="shared" si="714"/>
        <v>BM$14</v>
      </c>
      <c r="BN782" s="186" t="str">
        <f t="shared" si="714"/>
        <v>BN$14</v>
      </c>
      <c r="BO782" s="186" t="str">
        <f t="shared" si="714"/>
        <v>BO$14</v>
      </c>
      <c r="BP782" s="186" t="str">
        <f t="shared" si="714"/>
        <v>BP$14</v>
      </c>
      <c r="BQ782" s="186" t="str">
        <f t="shared" si="714"/>
        <v>BQ$14</v>
      </c>
      <c r="BR782" s="186" t="str">
        <f t="shared" si="714"/>
        <v>BR$14</v>
      </c>
      <c r="BS782" s="186" t="str">
        <f t="shared" si="714"/>
        <v>BS$14</v>
      </c>
      <c r="BT782" s="186" t="str">
        <f t="shared" si="714"/>
        <v>BT$14</v>
      </c>
      <c r="BU782" s="186" t="str">
        <f t="shared" si="714"/>
        <v>BU$14</v>
      </c>
      <c r="BV782" s="186" t="str">
        <f t="shared" si="714"/>
        <v>BV$14</v>
      </c>
      <c r="BW782" s="186" t="str">
        <f t="shared" si="714"/>
        <v>BW$14</v>
      </c>
      <c r="BX782" s="186" t="str">
        <f t="shared" si="714"/>
        <v>BX$14</v>
      </c>
      <c r="BY782" s="186" t="str">
        <f t="shared" si="714"/>
        <v>BY$14</v>
      </c>
      <c r="BZ782" s="186" t="str">
        <f t="shared" si="714"/>
        <v>BZ$14</v>
      </c>
      <c r="CA782" s="186" t="str">
        <f t="shared" si="714"/>
        <v>CA$14</v>
      </c>
      <c r="CB782" s="186" t="str">
        <f t="shared" si="714"/>
        <v>CB$14</v>
      </c>
      <c r="CC782" s="186" t="str">
        <f t="shared" si="714"/>
        <v>CC$14</v>
      </c>
      <c r="CD782" s="186" t="str">
        <f t="shared" si="714"/>
        <v>CD$14</v>
      </c>
      <c r="CE782" s="186" t="str">
        <f t="shared" ref="CE782:CL782" si="715">CE$18</f>
        <v>CE$14</v>
      </c>
      <c r="CF782" s="186" t="str">
        <f t="shared" si="715"/>
        <v>CF$14</v>
      </c>
      <c r="CG782" s="186" t="str">
        <f t="shared" si="715"/>
        <v>CG$14</v>
      </c>
      <c r="CH782" s="186" t="str">
        <f t="shared" si="715"/>
        <v>CH$14</v>
      </c>
      <c r="CI782" s="186" t="str">
        <f t="shared" si="715"/>
        <v>CI$14</v>
      </c>
      <c r="CJ782" s="186" t="str">
        <f t="shared" si="715"/>
        <v>CJ$14</v>
      </c>
      <c r="CK782" s="186" t="str">
        <f t="shared" si="715"/>
        <v>CK$14</v>
      </c>
      <c r="CL782" s="186" t="str">
        <f t="shared" si="715"/>
        <v>CL$14</v>
      </c>
    </row>
    <row r="783" spans="2:90" x14ac:dyDescent="0.4">
      <c r="B783" s="171" t="s">
        <v>464</v>
      </c>
      <c r="E783" s="8"/>
      <c r="H783" s="196"/>
      <c r="I783" s="197"/>
      <c r="J783" s="197"/>
      <c r="K783" s="198"/>
      <c r="L783" s="198"/>
      <c r="M783" s="198"/>
      <c r="N783" s="198"/>
      <c r="O783" s="198"/>
      <c r="P783" s="198"/>
      <c r="R783" s="198"/>
      <c r="S783" s="186" t="str">
        <f t="shared" ref="S783:AX783" si="716">S$19</f>
        <v>S$15</v>
      </c>
      <c r="T783" s="186" t="str">
        <f t="shared" si="716"/>
        <v>T$15</v>
      </c>
      <c r="U783" s="186" t="str">
        <f t="shared" si="716"/>
        <v>U$15</v>
      </c>
      <c r="V783" s="186" t="str">
        <f t="shared" si="716"/>
        <v>V$15</v>
      </c>
      <c r="W783" s="186" t="str">
        <f t="shared" si="716"/>
        <v>W$15</v>
      </c>
      <c r="X783" s="186" t="str">
        <f t="shared" si="716"/>
        <v>X$15</v>
      </c>
      <c r="Y783" s="186" t="str">
        <f t="shared" si="716"/>
        <v>Y$15</v>
      </c>
      <c r="Z783" s="186" t="str">
        <f t="shared" si="716"/>
        <v>Z$15</v>
      </c>
      <c r="AA783" s="186" t="str">
        <f t="shared" si="716"/>
        <v>AA$15</v>
      </c>
      <c r="AB783" s="186" t="str">
        <f t="shared" si="716"/>
        <v>AB$15</v>
      </c>
      <c r="AC783" s="186" t="str">
        <f t="shared" si="716"/>
        <v>AC$15</v>
      </c>
      <c r="AD783" s="186" t="str">
        <f t="shared" si="716"/>
        <v>AD$15</v>
      </c>
      <c r="AE783" s="186" t="str">
        <f t="shared" si="716"/>
        <v>AE$15</v>
      </c>
      <c r="AF783" s="186" t="str">
        <f t="shared" si="716"/>
        <v>AF$15</v>
      </c>
      <c r="AG783" s="186" t="str">
        <f t="shared" si="716"/>
        <v>AG$15</v>
      </c>
      <c r="AH783" s="186" t="str">
        <f t="shared" si="716"/>
        <v>AH$15</v>
      </c>
      <c r="AI783" s="186" t="str">
        <f t="shared" si="716"/>
        <v>AI$15</v>
      </c>
      <c r="AJ783" s="186" t="str">
        <f t="shared" si="716"/>
        <v>AJ$15</v>
      </c>
      <c r="AK783" s="186" t="str">
        <f t="shared" si="716"/>
        <v>AK$15</v>
      </c>
      <c r="AL783" s="186" t="str">
        <f t="shared" si="716"/>
        <v>AL$15</v>
      </c>
      <c r="AM783" s="186" t="str">
        <f t="shared" si="716"/>
        <v>AM$15</v>
      </c>
      <c r="AN783" s="186" t="str">
        <f t="shared" si="716"/>
        <v>AN$15</v>
      </c>
      <c r="AO783" s="186" t="str">
        <f t="shared" si="716"/>
        <v>AO$15</v>
      </c>
      <c r="AP783" s="186" t="str">
        <f t="shared" si="716"/>
        <v>AP$15</v>
      </c>
      <c r="AQ783" s="186" t="str">
        <f t="shared" si="716"/>
        <v>AQ$15</v>
      </c>
      <c r="AR783" s="186" t="str">
        <f t="shared" si="716"/>
        <v>AR$15</v>
      </c>
      <c r="AS783" s="186" t="str">
        <f t="shared" si="716"/>
        <v>AS$15</v>
      </c>
      <c r="AT783" s="186" t="str">
        <f t="shared" si="716"/>
        <v>AT$15</v>
      </c>
      <c r="AU783" s="186" t="str">
        <f t="shared" si="716"/>
        <v>AU$15</v>
      </c>
      <c r="AV783" s="186" t="str">
        <f t="shared" si="716"/>
        <v>AV$15</v>
      </c>
      <c r="AW783" s="186" t="str">
        <f t="shared" si="716"/>
        <v>AW$15</v>
      </c>
      <c r="AX783" s="186" t="str">
        <f t="shared" si="716"/>
        <v>AX$15</v>
      </c>
      <c r="AY783" s="186" t="str">
        <f t="shared" ref="AY783:CD783" si="717">AY$19</f>
        <v>AY$15</v>
      </c>
      <c r="AZ783" s="186" t="str">
        <f t="shared" si="717"/>
        <v>AZ$15</v>
      </c>
      <c r="BA783" s="186" t="str">
        <f t="shared" si="717"/>
        <v>BA$15</v>
      </c>
      <c r="BB783" s="186" t="str">
        <f t="shared" si="717"/>
        <v>BB$15</v>
      </c>
      <c r="BC783" s="186" t="str">
        <f t="shared" si="717"/>
        <v>BC$15</v>
      </c>
      <c r="BD783" s="186" t="str">
        <f t="shared" si="717"/>
        <v>BD$15</v>
      </c>
      <c r="BE783" s="186" t="str">
        <f t="shared" si="717"/>
        <v>BE$15</v>
      </c>
      <c r="BF783" s="186" t="str">
        <f t="shared" si="717"/>
        <v>BF$15</v>
      </c>
      <c r="BG783" s="186" t="str">
        <f t="shared" si="717"/>
        <v>BG$15</v>
      </c>
      <c r="BH783" s="186" t="str">
        <f t="shared" si="717"/>
        <v>BH$15</v>
      </c>
      <c r="BI783" s="186" t="str">
        <f t="shared" si="717"/>
        <v>BI$15</v>
      </c>
      <c r="BJ783" s="186" t="str">
        <f t="shared" si="717"/>
        <v>BJ$15</v>
      </c>
      <c r="BK783" s="186" t="str">
        <f t="shared" si="717"/>
        <v>BK$15</v>
      </c>
      <c r="BL783" s="186" t="str">
        <f t="shared" si="717"/>
        <v>BL$15</v>
      </c>
      <c r="BM783" s="186" t="str">
        <f t="shared" si="717"/>
        <v>BM$15</v>
      </c>
      <c r="BN783" s="186" t="str">
        <f t="shared" si="717"/>
        <v>BN$15</v>
      </c>
      <c r="BO783" s="186" t="str">
        <f t="shared" si="717"/>
        <v>BO$15</v>
      </c>
      <c r="BP783" s="186" t="str">
        <f t="shared" si="717"/>
        <v>BP$15</v>
      </c>
      <c r="BQ783" s="186" t="str">
        <f t="shared" si="717"/>
        <v>BQ$15</v>
      </c>
      <c r="BR783" s="186" t="str">
        <f t="shared" si="717"/>
        <v>BR$15</v>
      </c>
      <c r="BS783" s="186" t="str">
        <f t="shared" si="717"/>
        <v>BS$15</v>
      </c>
      <c r="BT783" s="186" t="str">
        <f t="shared" si="717"/>
        <v>BT$15</v>
      </c>
      <c r="BU783" s="186" t="str">
        <f t="shared" si="717"/>
        <v>BU$15</v>
      </c>
      <c r="BV783" s="186" t="str">
        <f t="shared" si="717"/>
        <v>BV$15</v>
      </c>
      <c r="BW783" s="186" t="str">
        <f t="shared" si="717"/>
        <v>BW$15</v>
      </c>
      <c r="BX783" s="186" t="str">
        <f t="shared" si="717"/>
        <v>BX$15</v>
      </c>
      <c r="BY783" s="186" t="str">
        <f t="shared" si="717"/>
        <v>BY$15</v>
      </c>
      <c r="BZ783" s="186" t="str">
        <f t="shared" si="717"/>
        <v>BZ$15</v>
      </c>
      <c r="CA783" s="186" t="str">
        <f t="shared" si="717"/>
        <v>CA$15</v>
      </c>
      <c r="CB783" s="186" t="str">
        <f t="shared" si="717"/>
        <v>CB$15</v>
      </c>
      <c r="CC783" s="186" t="str">
        <f t="shared" si="717"/>
        <v>CC$15</v>
      </c>
      <c r="CD783" s="186" t="str">
        <f t="shared" si="717"/>
        <v>CD$15</v>
      </c>
      <c r="CE783" s="186" t="str">
        <f t="shared" ref="CE783:CL783" si="718">CE$19</f>
        <v>CE$15</v>
      </c>
      <c r="CF783" s="186" t="str">
        <f t="shared" si="718"/>
        <v>CF$15</v>
      </c>
      <c r="CG783" s="186" t="str">
        <f t="shared" si="718"/>
        <v>CG$15</v>
      </c>
      <c r="CH783" s="186" t="str">
        <f t="shared" si="718"/>
        <v>CH$15</v>
      </c>
      <c r="CI783" s="186" t="str">
        <f t="shared" si="718"/>
        <v>CI$15</v>
      </c>
      <c r="CJ783" s="186" t="str">
        <f t="shared" si="718"/>
        <v>CJ$15</v>
      </c>
      <c r="CK783" s="186" t="str">
        <f t="shared" si="718"/>
        <v>CK$15</v>
      </c>
      <c r="CL783" s="186" t="str">
        <f t="shared" si="718"/>
        <v>CL$15</v>
      </c>
    </row>
    <row r="784" spans="2:90" x14ac:dyDescent="0.4">
      <c r="B784" s="70" t="s">
        <v>772</v>
      </c>
      <c r="C784" s="31"/>
      <c r="D784" t="s">
        <v>826</v>
      </c>
      <c r="E784" s="8" t="str">
        <f t="shared" ref="E784:E789" si="719">ROW()&amp;" "&amp;D784</f>
        <v>784 SUBFREE-PV</v>
      </c>
      <c r="F784" t="s">
        <v>827</v>
      </c>
      <c r="G784" s="31" t="s">
        <v>81</v>
      </c>
      <c r="H784" s="48"/>
      <c r="I784" s="285"/>
      <c r="J784" s="285"/>
      <c r="K784" s="48"/>
      <c r="L784" s="48"/>
      <c r="M784" s="48"/>
      <c r="N784" s="48"/>
      <c r="O784" s="48"/>
      <c r="P784" s="48"/>
      <c r="R784" s="70"/>
      <c r="S784" s="286"/>
      <c r="T784" s="286"/>
      <c r="U784" s="286"/>
      <c r="V784" s="286"/>
      <c r="W784" s="286"/>
      <c r="X784" s="286"/>
      <c r="Y784" s="286"/>
      <c r="Z784" s="286"/>
      <c r="AA784" s="286"/>
      <c r="AB784" s="286"/>
      <c r="AC784" s="286"/>
      <c r="AD784" s="286"/>
      <c r="AE784" s="286"/>
      <c r="AF784" s="286"/>
      <c r="AG784" s="286"/>
      <c r="AH784" s="286"/>
      <c r="AI784" s="286"/>
      <c r="AJ784" s="286"/>
      <c r="AK784" s="286"/>
      <c r="AL784" s="286"/>
      <c r="AM784" s="286"/>
      <c r="AN784" s="286"/>
      <c r="AO784" s="286"/>
      <c r="AP784" s="286"/>
      <c r="AQ784" s="286"/>
      <c r="AR784" s="286"/>
      <c r="AS784" s="286"/>
      <c r="AT784" s="286"/>
      <c r="AU784" s="286"/>
      <c r="AV784" s="286"/>
      <c r="AW784" s="286"/>
      <c r="AX784" s="286"/>
      <c r="AY784" s="286"/>
      <c r="AZ784" s="286"/>
      <c r="BA784" s="286"/>
      <c r="BB784" s="286"/>
      <c r="BC784" s="286"/>
      <c r="BD784" s="286"/>
      <c r="BE784" s="286"/>
      <c r="BF784" s="286"/>
      <c r="BG784" s="286"/>
      <c r="BH784" s="286"/>
      <c r="BI784" s="286"/>
      <c r="BJ784" s="286"/>
      <c r="BK784" s="286"/>
      <c r="BL784" s="286"/>
      <c r="BM784" s="286"/>
      <c r="BN784" s="286"/>
      <c r="BO784" s="286"/>
      <c r="BP784" s="286"/>
      <c r="BQ784" s="286"/>
      <c r="BR784" s="286"/>
      <c r="BS784" s="286"/>
      <c r="BT784" s="286"/>
      <c r="BU784" s="286"/>
      <c r="BV784" s="286"/>
      <c r="BW784" s="286"/>
      <c r="BX784" s="286"/>
      <c r="BY784" s="286"/>
      <c r="BZ784" s="286"/>
      <c r="CA784" s="286"/>
      <c r="CB784" s="286"/>
      <c r="CC784" s="286"/>
      <c r="CD784" s="286"/>
      <c r="CE784" s="286"/>
      <c r="CF784" s="286"/>
      <c r="CG784" s="286"/>
      <c r="CH784" s="286"/>
      <c r="CI784" s="286"/>
      <c r="CJ784" s="286"/>
      <c r="CK784" s="286"/>
      <c r="CL784" s="286"/>
    </row>
    <row r="785" spans="2:90" collapsed="1" x14ac:dyDescent="0.4">
      <c r="B785" s="141" t="str">
        <f>"# of new "&amp;B811&amp;"s"</f>
        <v># of new subscribers</v>
      </c>
      <c r="D785" t="s">
        <v>826</v>
      </c>
      <c r="E785" s="8" t="str">
        <f t="shared" si="719"/>
        <v>785 SUBFREE-PV</v>
      </c>
      <c r="G785" t="s">
        <v>332</v>
      </c>
      <c r="H785" s="12"/>
      <c r="I785" s="60"/>
      <c r="J785" s="60"/>
      <c r="K785" s="16"/>
      <c r="L785" s="16"/>
      <c r="M785" s="16"/>
      <c r="N785" s="16"/>
      <c r="O785" s="16"/>
      <c r="P785" s="16"/>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D786" t="s">
        <v>826</v>
      </c>
      <c r="E786" s="8" t="str">
        <f t="shared" si="719"/>
        <v>786 SUBFREE-PV</v>
      </c>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row>
    <row r="787" spans="2:90" x14ac:dyDescent="0.4">
      <c r="B787" s="95" t="str">
        <f>B795&amp;":"</f>
        <v># of subscribers - Free:</v>
      </c>
      <c r="C787" s="6"/>
      <c r="D787" t="s">
        <v>826</v>
      </c>
      <c r="E787" s="8" t="str">
        <f t="shared" si="719"/>
        <v>787 SUBFREE-PV</v>
      </c>
      <c r="G787" s="6"/>
      <c r="H787" s="12"/>
      <c r="I787" s="60"/>
      <c r="J787" s="60"/>
      <c r="S787" s="72"/>
      <c r="T787" s="72"/>
      <c r="U787" s="72"/>
      <c r="V787" s="72"/>
      <c r="W787" s="72"/>
      <c r="X787" s="72"/>
      <c r="Y787" s="72"/>
      <c r="Z787" s="72"/>
      <c r="AA787" s="72"/>
      <c r="AB787" s="72"/>
      <c r="AC787" s="72"/>
      <c r="AD787" s="72"/>
      <c r="AE787" s="72"/>
      <c r="AF787" s="72"/>
      <c r="AG787" s="72"/>
      <c r="AH787" s="72"/>
      <c r="AI787" s="72"/>
      <c r="AJ787" s="72"/>
      <c r="AK787" s="72"/>
      <c r="AL787" s="72"/>
      <c r="AM787" s="72"/>
      <c r="AN787" s="72"/>
      <c r="AO787" s="72"/>
      <c r="AP787" s="72"/>
      <c r="AQ787" s="72"/>
      <c r="AR787" s="72"/>
      <c r="AS787" s="72"/>
      <c r="AT787" s="72"/>
      <c r="AU787" s="72"/>
      <c r="AV787" s="72"/>
      <c r="AW787" s="72"/>
      <c r="AX787" s="72"/>
      <c r="AY787" s="72"/>
      <c r="AZ787" s="72"/>
      <c r="BA787" s="72"/>
      <c r="BB787" s="72"/>
      <c r="BC787" s="72"/>
      <c r="BD787" s="72"/>
      <c r="BE787" s="72"/>
      <c r="BF787" s="72"/>
      <c r="BG787" s="72"/>
      <c r="BH787" s="72"/>
      <c r="BI787" s="72"/>
      <c r="BJ787" s="72"/>
      <c r="BK787" s="72"/>
      <c r="BL787" s="72"/>
      <c r="BM787" s="72"/>
      <c r="BN787" s="72"/>
      <c r="BO787" s="72"/>
      <c r="BP787" s="72"/>
      <c r="BQ787" s="72"/>
      <c r="BR787" s="72"/>
      <c r="BS787" s="72"/>
      <c r="BT787" s="72"/>
      <c r="BU787" s="72"/>
      <c r="BV787" s="72"/>
      <c r="BW787" s="72"/>
      <c r="BX787" s="72"/>
      <c r="BY787" s="72"/>
      <c r="BZ787" s="72"/>
      <c r="CA787" s="72"/>
      <c r="CB787" s="72"/>
      <c r="CC787" s="72"/>
      <c r="CD787" s="72"/>
      <c r="CE787" s="72"/>
      <c r="CF787" s="72"/>
      <c r="CG787" s="72"/>
      <c r="CH787" s="72"/>
      <c r="CI787" s="72"/>
      <c r="CJ787" s="72"/>
      <c r="CK787" s="72"/>
      <c r="CL787" s="72"/>
    </row>
    <row r="788" spans="2:90" x14ac:dyDescent="0.4">
      <c r="B788" s="154" t="s">
        <v>71</v>
      </c>
      <c r="C788" s="6"/>
      <c r="D788" t="s">
        <v>826</v>
      </c>
      <c r="E788" s="8" t="str">
        <f t="shared" si="719"/>
        <v>788 SUBFREE-PV</v>
      </c>
      <c r="G788" s="6"/>
      <c r="K788" s="15">
        <f>SUMIF($4:$4,K$2-1,788:788)</f>
        <v>0</v>
      </c>
      <c r="L788" s="15">
        <f ca="1">K795</f>
        <v>33229.751231447357</v>
      </c>
      <c r="M788" s="15">
        <f ca="1">L795</f>
        <v>43243.349535312154</v>
      </c>
      <c r="N788" s="15">
        <f ca="1">M795</f>
        <v>46260.890963557045</v>
      </c>
      <c r="O788" s="15">
        <f ca="1">N795</f>
        <v>47170.210070921268</v>
      </c>
      <c r="P788" s="15">
        <f ca="1">O795</f>
        <v>47444.228260457319</v>
      </c>
      <c r="R788" s="15"/>
      <c r="S788" s="76">
        <f t="shared" ref="S788:AY788" si="720">+R795</f>
        <v>0</v>
      </c>
      <c r="T788" s="76">
        <f t="shared" ca="1" si="720"/>
        <v>4524.375</v>
      </c>
      <c r="U788" s="76">
        <f t="shared" ca="1" si="720"/>
        <v>8618.3688281249997</v>
      </c>
      <c r="V788" s="76">
        <f t="shared" ca="1" si="720"/>
        <v>12322.92149334961</v>
      </c>
      <c r="W788" s="76">
        <f t="shared" ca="1" si="720"/>
        <v>15675.078586294729</v>
      </c>
      <c r="X788" s="76">
        <f t="shared" ca="1" si="720"/>
        <v>18708.361735773444</v>
      </c>
      <c r="Y788" s="76">
        <f t="shared" ca="1" si="720"/>
        <v>21453.103825657996</v>
      </c>
      <c r="Z788" s="76">
        <f t="shared" ca="1" si="720"/>
        <v>23936.752324242279</v>
      </c>
      <c r="AA788" s="76">
        <f t="shared" ca="1" si="720"/>
        <v>26184.143759398736</v>
      </c>
      <c r="AB788" s="76">
        <f t="shared" ca="1" si="720"/>
        <v>28217.752084285934</v>
      </c>
      <c r="AC788" s="76">
        <f t="shared" ca="1" si="720"/>
        <v>30057.913417268235</v>
      </c>
      <c r="AD788" s="76">
        <f t="shared" ca="1" si="720"/>
        <v>31723.029403450601</v>
      </c>
      <c r="AE788" s="76">
        <f t="shared" ca="1" si="720"/>
        <v>33229.751231447357</v>
      </c>
      <c r="AF788" s="76">
        <f t="shared" ca="1" si="720"/>
        <v>34593.146145555933</v>
      </c>
      <c r="AG788" s="76">
        <f t="shared" ca="1" si="720"/>
        <v>35826.848118459922</v>
      </c>
      <c r="AH788" s="76">
        <f t="shared" ca="1" si="720"/>
        <v>36943.194191191425</v>
      </c>
      <c r="AI788" s="76">
        <f t="shared" ca="1" si="720"/>
        <v>37953.347843754345</v>
      </c>
      <c r="AJ788" s="76">
        <f t="shared" ca="1" si="720"/>
        <v>38867.410630117214</v>
      </c>
      <c r="AK788" s="76">
        <f t="shared" ca="1" si="720"/>
        <v>39694.523193927307</v>
      </c>
      <c r="AL788" s="76">
        <f t="shared" ca="1" si="720"/>
        <v>40442.956675104972</v>
      </c>
      <c r="AM788" s="76">
        <f t="shared" ca="1" si="720"/>
        <v>41120.195421385615</v>
      </c>
      <c r="AN788" s="76">
        <f t="shared" ca="1" si="720"/>
        <v>41733.011831926306</v>
      </c>
      <c r="AO788" s="76">
        <f t="shared" ca="1" si="720"/>
        <v>42287.534081414313</v>
      </c>
      <c r="AP788" s="76">
        <f t="shared" ca="1" si="720"/>
        <v>42789.307401919774</v>
      </c>
      <c r="AQ788" s="76">
        <f t="shared" ca="1" si="720"/>
        <v>43243.349535312154</v>
      </c>
      <c r="AR788" s="76">
        <f t="shared" ca="1" si="720"/>
        <v>43654.200910765583</v>
      </c>
      <c r="AS788" s="76">
        <f t="shared" ca="1" si="720"/>
        <v>44025.970049129006</v>
      </c>
      <c r="AT788" s="76">
        <f t="shared" ca="1" si="720"/>
        <v>44362.374648205616</v>
      </c>
      <c r="AU788" s="76">
        <f t="shared" ca="1" si="720"/>
        <v>44666.778759795052</v>
      </c>
      <c r="AV788" s="76">
        <f t="shared" ca="1" si="720"/>
        <v>44942.226430269548</v>
      </c>
      <c r="AW788" s="76">
        <f t="shared" ca="1" si="720"/>
        <v>45191.472141090162</v>
      </c>
      <c r="AX788" s="76">
        <f t="shared" ca="1" si="720"/>
        <v>45417.008353668956</v>
      </c>
      <c r="AY788" s="76">
        <f t="shared" ca="1" si="720"/>
        <v>45621.090434026199</v>
      </c>
      <c r="AZ788" s="76">
        <f t="shared" ref="AZ788:CE788" ca="1" si="721">+AY795</f>
        <v>45805.759206489456</v>
      </c>
      <c r="BA788" s="76">
        <f t="shared" ca="1" si="721"/>
        <v>45972.861361972151</v>
      </c>
      <c r="BB788" s="76">
        <f t="shared" ca="1" si="721"/>
        <v>46124.067924914547</v>
      </c>
      <c r="BC788" s="76">
        <f t="shared" ca="1" si="721"/>
        <v>46260.890963557045</v>
      </c>
      <c r="BD788" s="76">
        <f t="shared" ca="1" si="721"/>
        <v>46384.698710648685</v>
      </c>
      <c r="BE788" s="76">
        <f t="shared" ca="1" si="721"/>
        <v>46496.729245798233</v>
      </c>
      <c r="BF788" s="76">
        <f t="shared" ca="1" si="721"/>
        <v>46598.102876291683</v>
      </c>
      <c r="BG788" s="76">
        <f t="shared" ca="1" si="721"/>
        <v>46689.833340184436</v>
      </c>
      <c r="BH788" s="76">
        <f t="shared" ca="1" si="721"/>
        <v>46772.837943699393</v>
      </c>
      <c r="BI788" s="76">
        <f t="shared" ca="1" si="721"/>
        <v>46847.946734304991</v>
      </c>
      <c r="BJ788" s="76">
        <f t="shared" ca="1" si="721"/>
        <v>46915.910801204227</v>
      </c>
      <c r="BK788" s="76">
        <f t="shared" ca="1" si="721"/>
        <v>46977.409786239674</v>
      </c>
      <c r="BL788" s="76">
        <f t="shared" ca="1" si="721"/>
        <v>47033.058680323622</v>
      </c>
      <c r="BM788" s="76">
        <f t="shared" ca="1" si="721"/>
        <v>47083.413973357841</v>
      </c>
      <c r="BN788" s="76">
        <f t="shared" ca="1" si="721"/>
        <v>47128.979219142173</v>
      </c>
      <c r="BO788" s="76">
        <f t="shared" ca="1" si="721"/>
        <v>47170.210070921268</v>
      </c>
      <c r="BP788" s="76">
        <f t="shared" ca="1" si="721"/>
        <v>47207.518837924887</v>
      </c>
      <c r="BQ788" s="76">
        <f t="shared" ca="1" si="721"/>
        <v>47241.278608467277</v>
      </c>
      <c r="BR788" s="76">
        <f t="shared" ca="1" si="721"/>
        <v>47271.826980836828</v>
      </c>
      <c r="BS788" s="76">
        <f t="shared" ca="1" si="721"/>
        <v>47299.469439284723</v>
      </c>
      <c r="BT788" s="76">
        <f t="shared" ca="1" si="721"/>
        <v>47324.482408872762</v>
      </c>
      <c r="BU788" s="76">
        <f t="shared" ca="1" si="721"/>
        <v>47347.116019728746</v>
      </c>
      <c r="BV788" s="76">
        <f t="shared" ca="1" si="721"/>
        <v>47367.596608352047</v>
      </c>
      <c r="BW788" s="76">
        <f t="shared" ca="1" si="721"/>
        <v>47386.128980982554</v>
      </c>
      <c r="BX788" s="76">
        <f t="shared" ca="1" si="721"/>
        <v>47402.898461666591</v>
      </c>
      <c r="BY788" s="76">
        <f t="shared" ca="1" si="721"/>
        <v>47418.072745500554</v>
      </c>
      <c r="BZ788" s="76">
        <f t="shared" ca="1" si="721"/>
        <v>47431.803575584818</v>
      </c>
      <c r="CA788" s="76">
        <f t="shared" ca="1" si="721"/>
        <v>47444.228260457319</v>
      </c>
      <c r="CB788" s="76">
        <f t="shared" ca="1" si="721"/>
        <v>47455.471047181316</v>
      </c>
      <c r="CC788" s="76">
        <f t="shared" ca="1" si="721"/>
        <v>47465.644363818188</v>
      </c>
      <c r="CD788" s="76">
        <f t="shared" ca="1" si="721"/>
        <v>47474.849943709982</v>
      </c>
      <c r="CE788" s="76">
        <f t="shared" ca="1" si="721"/>
        <v>47483.17984281457</v>
      </c>
      <c r="CF788" s="76">
        <f t="shared" ref="CF788:CL788" ca="1" si="722">+CE795</f>
        <v>47490.717360266834</v>
      </c>
      <c r="CG788" s="76">
        <f t="shared" ca="1" si="722"/>
        <v>47497.537871371453</v>
      </c>
      <c r="CH788" s="76">
        <f t="shared" ca="1" si="722"/>
        <v>47503.709581357245</v>
      </c>
      <c r="CI788" s="76">
        <f t="shared" ca="1" si="722"/>
        <v>47509.294207430641</v>
      </c>
      <c r="CJ788" s="76">
        <f t="shared" ca="1" si="722"/>
        <v>47514.347595948806</v>
      </c>
      <c r="CK788" s="76">
        <f t="shared" ca="1" si="722"/>
        <v>47518.920280884173</v>
      </c>
      <c r="CL788" s="76">
        <f t="shared" ca="1" si="722"/>
        <v>47523.057989165063</v>
      </c>
    </row>
    <row r="789" spans="2:90" x14ac:dyDescent="0.4">
      <c r="B789" s="154" t="s">
        <v>72</v>
      </c>
      <c r="C789" s="6"/>
      <c r="D789" t="s">
        <v>826</v>
      </c>
      <c r="E789" s="8" t="str">
        <f t="shared" si="719"/>
        <v>789 SUBFREE-PV</v>
      </c>
      <c r="G789" s="6"/>
      <c r="K789" s="34">
        <f t="shared" ref="K789:P789" ca="1" si="723">SUMIF($3:$3,K$2,789:789)</f>
        <v>60000</v>
      </c>
      <c r="L789" s="34">
        <f t="shared" ca="1" si="723"/>
        <v>60000</v>
      </c>
      <c r="M789" s="34">
        <f t="shared" ca="1" si="723"/>
        <v>60000</v>
      </c>
      <c r="N789" s="34">
        <f t="shared" ca="1" si="723"/>
        <v>60000</v>
      </c>
      <c r="O789" s="34">
        <f t="shared" ca="1" si="723"/>
        <v>60000</v>
      </c>
      <c r="P789" s="34">
        <f t="shared" ca="1" si="723"/>
        <v>60000</v>
      </c>
      <c r="R789" s="15"/>
      <c r="S789" s="76" cm="1">
        <f t="array" aca="1" ref="S789" ca="1">INDIRECT(S779)</f>
        <v>5000</v>
      </c>
      <c r="T789" s="76" cm="1">
        <f t="array" aca="1" ref="T789" ca="1">INDIRECT(T779)</f>
        <v>5000</v>
      </c>
      <c r="U789" s="76" cm="1">
        <f t="array" aca="1" ref="U789" ca="1">INDIRECT(U779)</f>
        <v>5000</v>
      </c>
      <c r="V789" s="76" cm="1">
        <f t="array" aca="1" ref="V789" ca="1">INDIRECT(V779)</f>
        <v>5000</v>
      </c>
      <c r="W789" s="76" cm="1">
        <f t="array" aca="1" ref="W789" ca="1">INDIRECT(W779)</f>
        <v>5000</v>
      </c>
      <c r="X789" s="76" cm="1">
        <f t="array" aca="1" ref="X789" ca="1">INDIRECT(X779)</f>
        <v>5000</v>
      </c>
      <c r="Y789" s="76" cm="1">
        <f t="array" aca="1" ref="Y789" ca="1">INDIRECT(Y779)</f>
        <v>5000</v>
      </c>
      <c r="Z789" s="76" cm="1">
        <f t="array" aca="1" ref="Z789" ca="1">INDIRECT(Z779)</f>
        <v>5000</v>
      </c>
      <c r="AA789" s="76" cm="1">
        <f t="array" aca="1" ref="AA789" ca="1">INDIRECT(AA779)</f>
        <v>5000</v>
      </c>
      <c r="AB789" s="76" cm="1">
        <f t="array" aca="1" ref="AB789" ca="1">INDIRECT(AB779)</f>
        <v>5000</v>
      </c>
      <c r="AC789" s="76" cm="1">
        <f t="array" aca="1" ref="AC789" ca="1">INDIRECT(AC779)</f>
        <v>5000</v>
      </c>
      <c r="AD789" s="76" cm="1">
        <f t="array" aca="1" ref="AD789" ca="1">INDIRECT(AD779)</f>
        <v>5000</v>
      </c>
      <c r="AE789" s="76" cm="1">
        <f t="array" aca="1" ref="AE789" ca="1">INDIRECT(AE779)</f>
        <v>5000</v>
      </c>
      <c r="AF789" s="76" cm="1">
        <f t="array" aca="1" ref="AF789" ca="1">INDIRECT(AF779)</f>
        <v>5000</v>
      </c>
      <c r="AG789" s="76" cm="1">
        <f t="array" aca="1" ref="AG789" ca="1">INDIRECT(AG779)</f>
        <v>5000</v>
      </c>
      <c r="AH789" s="76" cm="1">
        <f t="array" aca="1" ref="AH789" ca="1">INDIRECT(AH779)</f>
        <v>5000</v>
      </c>
      <c r="AI789" s="76" cm="1">
        <f t="array" aca="1" ref="AI789" ca="1">INDIRECT(AI779)</f>
        <v>5000</v>
      </c>
      <c r="AJ789" s="76" cm="1">
        <f t="array" aca="1" ref="AJ789" ca="1">INDIRECT(AJ779)</f>
        <v>5000</v>
      </c>
      <c r="AK789" s="76" cm="1">
        <f t="array" aca="1" ref="AK789" ca="1">INDIRECT(AK779)</f>
        <v>5000</v>
      </c>
      <c r="AL789" s="76" cm="1">
        <f t="array" aca="1" ref="AL789" ca="1">INDIRECT(AL779)</f>
        <v>5000</v>
      </c>
      <c r="AM789" s="76" cm="1">
        <f t="array" aca="1" ref="AM789" ca="1">INDIRECT(AM779)</f>
        <v>5000</v>
      </c>
      <c r="AN789" s="76" cm="1">
        <f t="array" aca="1" ref="AN789" ca="1">INDIRECT(AN779)</f>
        <v>5000</v>
      </c>
      <c r="AO789" s="76" cm="1">
        <f t="array" aca="1" ref="AO789" ca="1">INDIRECT(AO779)</f>
        <v>5000</v>
      </c>
      <c r="AP789" s="76" cm="1">
        <f t="array" aca="1" ref="AP789" ca="1">INDIRECT(AP779)</f>
        <v>5000</v>
      </c>
      <c r="AQ789" s="76" cm="1">
        <f t="array" aca="1" ref="AQ789" ca="1">INDIRECT(AQ779)</f>
        <v>5000</v>
      </c>
      <c r="AR789" s="76" cm="1">
        <f t="array" aca="1" ref="AR789" ca="1">INDIRECT(AR779)</f>
        <v>5000</v>
      </c>
      <c r="AS789" s="76" cm="1">
        <f t="array" aca="1" ref="AS789" ca="1">INDIRECT(AS779)</f>
        <v>5000</v>
      </c>
      <c r="AT789" s="76" cm="1">
        <f t="array" aca="1" ref="AT789" ca="1">INDIRECT(AT779)</f>
        <v>5000</v>
      </c>
      <c r="AU789" s="76" cm="1">
        <f t="array" aca="1" ref="AU789" ca="1">INDIRECT(AU779)</f>
        <v>5000</v>
      </c>
      <c r="AV789" s="76" cm="1">
        <f t="array" aca="1" ref="AV789" ca="1">INDIRECT(AV779)</f>
        <v>5000</v>
      </c>
      <c r="AW789" s="76" cm="1">
        <f t="array" aca="1" ref="AW789" ca="1">INDIRECT(AW779)</f>
        <v>5000</v>
      </c>
      <c r="AX789" s="76" cm="1">
        <f t="array" aca="1" ref="AX789" ca="1">INDIRECT(AX779)</f>
        <v>5000</v>
      </c>
      <c r="AY789" s="76" cm="1">
        <f t="array" aca="1" ref="AY789" ca="1">INDIRECT(AY779)</f>
        <v>5000</v>
      </c>
      <c r="AZ789" s="76" cm="1">
        <f t="array" aca="1" ref="AZ789" ca="1">INDIRECT(AZ779)</f>
        <v>5000</v>
      </c>
      <c r="BA789" s="76" cm="1">
        <f t="array" aca="1" ref="BA789" ca="1">INDIRECT(BA779)</f>
        <v>5000</v>
      </c>
      <c r="BB789" s="76" cm="1">
        <f t="array" aca="1" ref="BB789" ca="1">INDIRECT(BB779)</f>
        <v>5000</v>
      </c>
      <c r="BC789" s="76" cm="1">
        <f t="array" aca="1" ref="BC789" ca="1">INDIRECT(BC779)</f>
        <v>5000</v>
      </c>
      <c r="BD789" s="76" cm="1">
        <f t="array" aca="1" ref="BD789" ca="1">INDIRECT(BD779)</f>
        <v>5000</v>
      </c>
      <c r="BE789" s="76" cm="1">
        <f t="array" aca="1" ref="BE789" ca="1">INDIRECT(BE779)</f>
        <v>5000</v>
      </c>
      <c r="BF789" s="76" cm="1">
        <f t="array" aca="1" ref="BF789" ca="1">INDIRECT(BF779)</f>
        <v>5000</v>
      </c>
      <c r="BG789" s="76" cm="1">
        <f t="array" aca="1" ref="BG789" ca="1">INDIRECT(BG779)</f>
        <v>5000</v>
      </c>
      <c r="BH789" s="76" cm="1">
        <f t="array" aca="1" ref="BH789" ca="1">INDIRECT(BH779)</f>
        <v>5000</v>
      </c>
      <c r="BI789" s="76" cm="1">
        <f t="array" aca="1" ref="BI789" ca="1">INDIRECT(BI779)</f>
        <v>5000</v>
      </c>
      <c r="BJ789" s="76" cm="1">
        <f t="array" aca="1" ref="BJ789" ca="1">INDIRECT(BJ779)</f>
        <v>5000</v>
      </c>
      <c r="BK789" s="76" cm="1">
        <f t="array" aca="1" ref="BK789" ca="1">INDIRECT(BK779)</f>
        <v>5000</v>
      </c>
      <c r="BL789" s="76" cm="1">
        <f t="array" aca="1" ref="BL789" ca="1">INDIRECT(BL779)</f>
        <v>5000</v>
      </c>
      <c r="BM789" s="76" cm="1">
        <f t="array" aca="1" ref="BM789" ca="1">INDIRECT(BM779)</f>
        <v>5000</v>
      </c>
      <c r="BN789" s="76" cm="1">
        <f t="array" aca="1" ref="BN789" ca="1">INDIRECT(BN779)</f>
        <v>5000</v>
      </c>
      <c r="BO789" s="76" cm="1">
        <f t="array" aca="1" ref="BO789" ca="1">INDIRECT(BO779)</f>
        <v>5000</v>
      </c>
      <c r="BP789" s="76" cm="1">
        <f t="array" aca="1" ref="BP789" ca="1">INDIRECT(BP779)</f>
        <v>5000</v>
      </c>
      <c r="BQ789" s="76" cm="1">
        <f t="array" aca="1" ref="BQ789" ca="1">INDIRECT(BQ779)</f>
        <v>5000</v>
      </c>
      <c r="BR789" s="76" cm="1">
        <f t="array" aca="1" ref="BR789" ca="1">INDIRECT(BR779)</f>
        <v>5000</v>
      </c>
      <c r="BS789" s="76" cm="1">
        <f t="array" aca="1" ref="BS789" ca="1">INDIRECT(BS779)</f>
        <v>5000</v>
      </c>
      <c r="BT789" s="76" cm="1">
        <f t="array" aca="1" ref="BT789" ca="1">INDIRECT(BT779)</f>
        <v>5000</v>
      </c>
      <c r="BU789" s="76" cm="1">
        <f t="array" aca="1" ref="BU789" ca="1">INDIRECT(BU779)</f>
        <v>5000</v>
      </c>
      <c r="BV789" s="76" cm="1">
        <f t="array" aca="1" ref="BV789" ca="1">INDIRECT(BV779)</f>
        <v>5000</v>
      </c>
      <c r="BW789" s="76" cm="1">
        <f t="array" aca="1" ref="BW789" ca="1">INDIRECT(BW779)</f>
        <v>5000</v>
      </c>
      <c r="BX789" s="76" cm="1">
        <f t="array" aca="1" ref="BX789" ca="1">INDIRECT(BX779)</f>
        <v>5000</v>
      </c>
      <c r="BY789" s="76" cm="1">
        <f t="array" aca="1" ref="BY789" ca="1">INDIRECT(BY779)</f>
        <v>5000</v>
      </c>
      <c r="BZ789" s="76" cm="1">
        <f t="array" aca="1" ref="BZ789" ca="1">INDIRECT(BZ779)</f>
        <v>5000</v>
      </c>
      <c r="CA789" s="76" cm="1">
        <f t="array" aca="1" ref="CA789" ca="1">INDIRECT(CA779)</f>
        <v>5000</v>
      </c>
      <c r="CB789" s="76" cm="1">
        <f t="array" aca="1" ref="CB789" ca="1">INDIRECT(CB779)</f>
        <v>5000</v>
      </c>
      <c r="CC789" s="76" cm="1">
        <f t="array" aca="1" ref="CC789" ca="1">INDIRECT(CC779)</f>
        <v>5000</v>
      </c>
      <c r="CD789" s="76" cm="1">
        <f t="array" aca="1" ref="CD789" ca="1">INDIRECT(CD779)</f>
        <v>5000</v>
      </c>
      <c r="CE789" s="76" cm="1">
        <f t="array" aca="1" ref="CE789" ca="1">INDIRECT(CE779)</f>
        <v>5000</v>
      </c>
      <c r="CF789" s="76" cm="1">
        <f t="array" aca="1" ref="CF789" ca="1">INDIRECT(CF779)</f>
        <v>5000</v>
      </c>
      <c r="CG789" s="76" cm="1">
        <f t="array" aca="1" ref="CG789" ca="1">INDIRECT(CG779)</f>
        <v>5000</v>
      </c>
      <c r="CH789" s="76" cm="1">
        <f t="array" aca="1" ref="CH789" ca="1">INDIRECT(CH779)</f>
        <v>5000</v>
      </c>
      <c r="CI789" s="76" cm="1">
        <f t="array" aca="1" ref="CI789" ca="1">INDIRECT(CI779)</f>
        <v>5000</v>
      </c>
      <c r="CJ789" s="76" cm="1">
        <f t="array" aca="1" ref="CJ789" ca="1">INDIRECT(CJ779)</f>
        <v>5000</v>
      </c>
      <c r="CK789" s="76" cm="1">
        <f t="array" aca="1" ref="CK789" ca="1">INDIRECT(CK779)</f>
        <v>5000</v>
      </c>
      <c r="CL789" s="76" cm="1">
        <f t="array" aca="1" ref="CL789" ca="1">INDIRECT(CL779)</f>
        <v>5000</v>
      </c>
    </row>
    <row r="790" spans="2:90" x14ac:dyDescent="0.4">
      <c r="B790" s="141" t="s">
        <v>823</v>
      </c>
      <c r="D790" t="s">
        <v>826</v>
      </c>
      <c r="E790" s="8" t="str">
        <f>ROW()&amp;" "&amp;D790</f>
        <v>790 SUBFREE-PV</v>
      </c>
      <c r="G790" t="str">
        <f>E790</f>
        <v>790 SUBFREE-PV</v>
      </c>
      <c r="H790" s="12"/>
      <c r="I790" s="60"/>
      <c r="J790" s="60"/>
      <c r="K790" s="16">
        <v>0.05</v>
      </c>
      <c r="L790" s="16">
        <v>0.05</v>
      </c>
      <c r="M790" s="16">
        <v>0.05</v>
      </c>
      <c r="N790" s="16">
        <v>0.05</v>
      </c>
      <c r="O790" s="16">
        <v>0.05</v>
      </c>
      <c r="P790" s="16">
        <v>0.05</v>
      </c>
      <c r="R790" s="20"/>
      <c r="S790" s="146" cm="1">
        <f t="array" ref="S790">INDEX($K:$P,ROW(),MATCH(S$3,$K$2:$P$2,0))</f>
        <v>0.05</v>
      </c>
      <c r="T790" s="146" cm="1">
        <f t="array" ref="T790">INDEX($K:$P,ROW(),MATCH(T$3,$K$2:$P$2,0))</f>
        <v>0.05</v>
      </c>
      <c r="U790" s="146" cm="1">
        <f t="array" ref="U790">INDEX($K:$P,ROW(),MATCH(U$3,$K$2:$P$2,0))</f>
        <v>0.05</v>
      </c>
      <c r="V790" s="146" cm="1">
        <f t="array" ref="V790">INDEX($K:$P,ROW(),MATCH(V$3,$K$2:$P$2,0))</f>
        <v>0.05</v>
      </c>
      <c r="W790" s="146" cm="1">
        <f t="array" ref="W790">INDEX($K:$P,ROW(),MATCH(W$3,$K$2:$P$2,0))</f>
        <v>0.05</v>
      </c>
      <c r="X790" s="146" cm="1">
        <f t="array" ref="X790">INDEX($K:$P,ROW(),MATCH(X$3,$K$2:$P$2,0))</f>
        <v>0.05</v>
      </c>
      <c r="Y790" s="146" cm="1">
        <f t="array" ref="Y790">INDEX($K:$P,ROW(),MATCH(Y$3,$K$2:$P$2,0))</f>
        <v>0.05</v>
      </c>
      <c r="Z790" s="146" cm="1">
        <f t="array" ref="Z790">INDEX($K:$P,ROW(),MATCH(Z$3,$K$2:$P$2,0))</f>
        <v>0.05</v>
      </c>
      <c r="AA790" s="146" cm="1">
        <f t="array" ref="AA790">INDEX($K:$P,ROW(),MATCH(AA$3,$K$2:$P$2,0))</f>
        <v>0.05</v>
      </c>
      <c r="AB790" s="146" cm="1">
        <f t="array" ref="AB790">INDEX($K:$P,ROW(),MATCH(AB$3,$K$2:$P$2,0))</f>
        <v>0.05</v>
      </c>
      <c r="AC790" s="146" cm="1">
        <f t="array" ref="AC790">INDEX($K:$P,ROW(),MATCH(AC$3,$K$2:$P$2,0))</f>
        <v>0.05</v>
      </c>
      <c r="AD790" s="146" cm="1">
        <f t="array" ref="AD790">INDEX($K:$P,ROW(),MATCH(AD$3,$K$2:$P$2,0))</f>
        <v>0.05</v>
      </c>
      <c r="AE790" s="146" cm="1">
        <f t="array" ref="AE790">INDEX($K:$P,ROW(),MATCH(AE$3,$K$2:$P$2,0))</f>
        <v>0.05</v>
      </c>
      <c r="AF790" s="146" cm="1">
        <f t="array" ref="AF790">INDEX($K:$P,ROW(),MATCH(AF$3,$K$2:$P$2,0))</f>
        <v>0.05</v>
      </c>
      <c r="AG790" s="146" cm="1">
        <f t="array" ref="AG790">INDEX($K:$P,ROW(),MATCH(AG$3,$K$2:$P$2,0))</f>
        <v>0.05</v>
      </c>
      <c r="AH790" s="146" cm="1">
        <f t="array" ref="AH790">INDEX($K:$P,ROW(),MATCH(AH$3,$K$2:$P$2,0))</f>
        <v>0.05</v>
      </c>
      <c r="AI790" s="146" cm="1">
        <f t="array" ref="AI790">INDEX($K:$P,ROW(),MATCH(AI$3,$K$2:$P$2,0))</f>
        <v>0.05</v>
      </c>
      <c r="AJ790" s="146" cm="1">
        <f t="array" ref="AJ790">INDEX($K:$P,ROW(),MATCH(AJ$3,$K$2:$P$2,0))</f>
        <v>0.05</v>
      </c>
      <c r="AK790" s="146" cm="1">
        <f t="array" ref="AK790">INDEX($K:$P,ROW(),MATCH(AK$3,$K$2:$P$2,0))</f>
        <v>0.05</v>
      </c>
      <c r="AL790" s="146" cm="1">
        <f t="array" ref="AL790">INDEX($K:$P,ROW(),MATCH(AL$3,$K$2:$P$2,0))</f>
        <v>0.05</v>
      </c>
      <c r="AM790" s="146" cm="1">
        <f t="array" ref="AM790">INDEX($K:$P,ROW(),MATCH(AM$3,$K$2:$P$2,0))</f>
        <v>0.05</v>
      </c>
      <c r="AN790" s="146" cm="1">
        <f t="array" ref="AN790">INDEX($K:$P,ROW(),MATCH(AN$3,$K$2:$P$2,0))</f>
        <v>0.05</v>
      </c>
      <c r="AO790" s="146" cm="1">
        <f t="array" ref="AO790">INDEX($K:$P,ROW(),MATCH(AO$3,$K$2:$P$2,0))</f>
        <v>0.05</v>
      </c>
      <c r="AP790" s="146" cm="1">
        <f t="array" ref="AP790">INDEX($K:$P,ROW(),MATCH(AP$3,$K$2:$P$2,0))</f>
        <v>0.05</v>
      </c>
      <c r="AQ790" s="146" cm="1">
        <f t="array" ref="AQ790">INDEX($K:$P,ROW(),MATCH(AQ$3,$K$2:$P$2,0))</f>
        <v>0.05</v>
      </c>
      <c r="AR790" s="146" cm="1">
        <f t="array" ref="AR790">INDEX($K:$P,ROW(),MATCH(AR$3,$K$2:$P$2,0))</f>
        <v>0.05</v>
      </c>
      <c r="AS790" s="146" cm="1">
        <f t="array" ref="AS790">INDEX($K:$P,ROW(),MATCH(AS$3,$K$2:$P$2,0))</f>
        <v>0.05</v>
      </c>
      <c r="AT790" s="146" cm="1">
        <f t="array" ref="AT790">INDEX($K:$P,ROW(),MATCH(AT$3,$K$2:$P$2,0))</f>
        <v>0.05</v>
      </c>
      <c r="AU790" s="146" cm="1">
        <f t="array" ref="AU790">INDEX($K:$P,ROW(),MATCH(AU$3,$K$2:$P$2,0))</f>
        <v>0.05</v>
      </c>
      <c r="AV790" s="146" cm="1">
        <f t="array" ref="AV790">INDEX($K:$P,ROW(),MATCH(AV$3,$K$2:$P$2,0))</f>
        <v>0.05</v>
      </c>
      <c r="AW790" s="146" cm="1">
        <f t="array" ref="AW790">INDEX($K:$P,ROW(),MATCH(AW$3,$K$2:$P$2,0))</f>
        <v>0.05</v>
      </c>
      <c r="AX790" s="146" cm="1">
        <f t="array" ref="AX790">INDEX($K:$P,ROW(),MATCH(AX$3,$K$2:$P$2,0))</f>
        <v>0.05</v>
      </c>
      <c r="AY790" s="146" cm="1">
        <f t="array" ref="AY790">INDEX($K:$P,ROW(),MATCH(AY$3,$K$2:$P$2,0))</f>
        <v>0.05</v>
      </c>
      <c r="AZ790" s="146" cm="1">
        <f t="array" ref="AZ790">INDEX($K:$P,ROW(),MATCH(AZ$3,$K$2:$P$2,0))</f>
        <v>0.05</v>
      </c>
      <c r="BA790" s="146" cm="1">
        <f t="array" ref="BA790">INDEX($K:$P,ROW(),MATCH(BA$3,$K$2:$P$2,0))</f>
        <v>0.05</v>
      </c>
      <c r="BB790" s="146" cm="1">
        <f t="array" ref="BB790">INDEX($K:$P,ROW(),MATCH(BB$3,$K$2:$P$2,0))</f>
        <v>0.05</v>
      </c>
      <c r="BC790" s="146" cm="1">
        <f t="array" ref="BC790">INDEX($K:$P,ROW(),MATCH(BC$3,$K$2:$P$2,0))</f>
        <v>0.05</v>
      </c>
      <c r="BD790" s="146" cm="1">
        <f t="array" ref="BD790">INDEX($K:$P,ROW(),MATCH(BD$3,$K$2:$P$2,0))</f>
        <v>0.05</v>
      </c>
      <c r="BE790" s="146" cm="1">
        <f t="array" ref="BE790">INDEX($K:$P,ROW(),MATCH(BE$3,$K$2:$P$2,0))</f>
        <v>0.05</v>
      </c>
      <c r="BF790" s="146" cm="1">
        <f t="array" ref="BF790">INDEX($K:$P,ROW(),MATCH(BF$3,$K$2:$P$2,0))</f>
        <v>0.05</v>
      </c>
      <c r="BG790" s="146" cm="1">
        <f t="array" ref="BG790">INDEX($K:$P,ROW(),MATCH(BG$3,$K$2:$P$2,0))</f>
        <v>0.05</v>
      </c>
      <c r="BH790" s="146" cm="1">
        <f t="array" ref="BH790">INDEX($K:$P,ROW(),MATCH(BH$3,$K$2:$P$2,0))</f>
        <v>0.05</v>
      </c>
      <c r="BI790" s="146" cm="1">
        <f t="array" ref="BI790">INDEX($K:$P,ROW(),MATCH(BI$3,$K$2:$P$2,0))</f>
        <v>0.05</v>
      </c>
      <c r="BJ790" s="146" cm="1">
        <f t="array" ref="BJ790">INDEX($K:$P,ROW(),MATCH(BJ$3,$K$2:$P$2,0))</f>
        <v>0.05</v>
      </c>
      <c r="BK790" s="146" cm="1">
        <f t="array" ref="BK790">INDEX($K:$P,ROW(),MATCH(BK$3,$K$2:$P$2,0))</f>
        <v>0.05</v>
      </c>
      <c r="BL790" s="146" cm="1">
        <f t="array" ref="BL790">INDEX($K:$P,ROW(),MATCH(BL$3,$K$2:$P$2,0))</f>
        <v>0.05</v>
      </c>
      <c r="BM790" s="146" cm="1">
        <f t="array" ref="BM790">INDEX($K:$P,ROW(),MATCH(BM$3,$K$2:$P$2,0))</f>
        <v>0.05</v>
      </c>
      <c r="BN790" s="146" cm="1">
        <f t="array" ref="BN790">INDEX($K:$P,ROW(),MATCH(BN$3,$K$2:$P$2,0))</f>
        <v>0.05</v>
      </c>
      <c r="BO790" s="146" cm="1">
        <f t="array" ref="BO790">INDEX($K:$P,ROW(),MATCH(BO$3,$K$2:$P$2,0))</f>
        <v>0.05</v>
      </c>
      <c r="BP790" s="146" cm="1">
        <f t="array" ref="BP790">INDEX($K:$P,ROW(),MATCH(BP$3,$K$2:$P$2,0))</f>
        <v>0.05</v>
      </c>
      <c r="BQ790" s="146" cm="1">
        <f t="array" ref="BQ790">INDEX($K:$P,ROW(),MATCH(BQ$3,$K$2:$P$2,0))</f>
        <v>0.05</v>
      </c>
      <c r="BR790" s="146" cm="1">
        <f t="array" ref="BR790">INDEX($K:$P,ROW(),MATCH(BR$3,$K$2:$P$2,0))</f>
        <v>0.05</v>
      </c>
      <c r="BS790" s="146" cm="1">
        <f t="array" ref="BS790">INDEX($K:$P,ROW(),MATCH(BS$3,$K$2:$P$2,0))</f>
        <v>0.05</v>
      </c>
      <c r="BT790" s="146" cm="1">
        <f t="array" ref="BT790">INDEX($K:$P,ROW(),MATCH(BT$3,$K$2:$P$2,0))</f>
        <v>0.05</v>
      </c>
      <c r="BU790" s="146" cm="1">
        <f t="array" ref="BU790">INDEX($K:$P,ROW(),MATCH(BU$3,$K$2:$P$2,0))</f>
        <v>0.05</v>
      </c>
      <c r="BV790" s="146" cm="1">
        <f t="array" ref="BV790">INDEX($K:$P,ROW(),MATCH(BV$3,$K$2:$P$2,0))</f>
        <v>0.05</v>
      </c>
      <c r="BW790" s="146" cm="1">
        <f t="array" ref="BW790">INDEX($K:$P,ROW(),MATCH(BW$3,$K$2:$P$2,0))</f>
        <v>0.05</v>
      </c>
      <c r="BX790" s="146" cm="1">
        <f t="array" ref="BX790">INDEX($K:$P,ROW(),MATCH(BX$3,$K$2:$P$2,0))</f>
        <v>0.05</v>
      </c>
      <c r="BY790" s="146" cm="1">
        <f t="array" ref="BY790">INDEX($K:$P,ROW(),MATCH(BY$3,$K$2:$P$2,0))</f>
        <v>0.05</v>
      </c>
      <c r="BZ790" s="146" cm="1">
        <f t="array" ref="BZ790">INDEX($K:$P,ROW(),MATCH(BZ$3,$K$2:$P$2,0))</f>
        <v>0.05</v>
      </c>
      <c r="CA790" s="146" cm="1">
        <f t="array" ref="CA790">INDEX($K:$P,ROW(),MATCH(CA$3,$K$2:$P$2,0))</f>
        <v>0.05</v>
      </c>
      <c r="CB790" s="146" cm="1">
        <f t="array" ref="CB790">INDEX($K:$P,ROW(),MATCH(CB$3,$K$2:$P$2,0))</f>
        <v>0.05</v>
      </c>
      <c r="CC790" s="146" cm="1">
        <f t="array" ref="CC790">INDEX($K:$P,ROW(),MATCH(CC$3,$K$2:$P$2,0))</f>
        <v>0.05</v>
      </c>
      <c r="CD790" s="146" cm="1">
        <f t="array" ref="CD790">INDEX($K:$P,ROW(),MATCH(CD$3,$K$2:$P$2,0))</f>
        <v>0.05</v>
      </c>
      <c r="CE790" s="146" cm="1">
        <f t="array" ref="CE790">INDEX($K:$P,ROW(),MATCH(CE$3,$K$2:$P$2,0))</f>
        <v>0.05</v>
      </c>
      <c r="CF790" s="146" cm="1">
        <f t="array" ref="CF790">INDEX($K:$P,ROW(),MATCH(CF$3,$K$2:$P$2,0))</f>
        <v>0.05</v>
      </c>
      <c r="CG790" s="146" cm="1">
        <f t="array" ref="CG790">INDEX($K:$P,ROW(),MATCH(CG$3,$K$2:$P$2,0))</f>
        <v>0.05</v>
      </c>
      <c r="CH790" s="146" cm="1">
        <f t="array" ref="CH790">INDEX($K:$P,ROW(),MATCH(CH$3,$K$2:$P$2,0))</f>
        <v>0.05</v>
      </c>
      <c r="CI790" s="146" cm="1">
        <f t="array" ref="CI790">INDEX($K:$P,ROW(),MATCH(CI$3,$K$2:$P$2,0))</f>
        <v>0.05</v>
      </c>
      <c r="CJ790" s="146" cm="1">
        <f t="array" ref="CJ790">INDEX($K:$P,ROW(),MATCH(CJ$3,$K$2:$P$2,0))</f>
        <v>0.05</v>
      </c>
      <c r="CK790" s="146" cm="1">
        <f t="array" ref="CK790">INDEX($K:$P,ROW(),MATCH(CK$3,$K$2:$P$2,0))</f>
        <v>0.05</v>
      </c>
      <c r="CL790" s="146" cm="1">
        <f t="array" ref="CL790">INDEX($K:$P,ROW(),MATCH(CL$3,$K$2:$P$2,0))</f>
        <v>0.05</v>
      </c>
    </row>
    <row r="791" spans="2:90" x14ac:dyDescent="0.4">
      <c r="B791" s="154" t="s">
        <v>822</v>
      </c>
      <c r="D791" t="s">
        <v>826</v>
      </c>
      <c r="E791" s="8" t="str">
        <f t="shared" ref="E791:E817" si="724">ROW()&amp;" "&amp;D791</f>
        <v>791 SUBFREE-PV</v>
      </c>
      <c r="K791" s="34">
        <f t="shared" ref="K791:P792" ca="1" si="725">SUMIF($3:$3,K$2,791:791)</f>
        <v>-14071.090022892329</v>
      </c>
      <c r="L791" s="34">
        <f t="shared" ca="1" si="725"/>
        <v>-26274.061338310225</v>
      </c>
      <c r="M791" s="34">
        <f t="shared" ca="1" si="725"/>
        <v>-29951.357987781921</v>
      </c>
      <c r="N791" s="34">
        <f t="shared" ca="1" si="725"/>
        <v>-31059.490613737602</v>
      </c>
      <c r="O791" s="34">
        <f t="shared" ca="1" si="725"/>
        <v>-31393.420136906148</v>
      </c>
      <c r="P791" s="34">
        <f t="shared" ca="1" si="725"/>
        <v>-31494.047917220283</v>
      </c>
      <c r="R791" s="15"/>
      <c r="S791" s="76">
        <f t="shared" ref="S791" ca="1" si="726">-+SUM(S788:S789)*S790</f>
        <v>-250</v>
      </c>
      <c r="T791" s="76">
        <f t="shared" ref="T791:AX791" ca="1" si="727">-+SUM(T788:T789)*T790</f>
        <v>-476.21875</v>
      </c>
      <c r="U791" s="76">
        <f t="shared" ca="1" si="727"/>
        <v>-680.91844140625005</v>
      </c>
      <c r="V791" s="76">
        <f t="shared" ca="1" si="727"/>
        <v>-866.14607466748066</v>
      </c>
      <c r="W791" s="76">
        <f t="shared" ca="1" si="727"/>
        <v>-1033.7539293147365</v>
      </c>
      <c r="X791" s="76">
        <f t="shared" ca="1" si="727"/>
        <v>-1185.4180867886723</v>
      </c>
      <c r="Y791" s="76">
        <f t="shared" ca="1" si="727"/>
        <v>-1322.6551912829</v>
      </c>
      <c r="Z791" s="76">
        <f t="shared" ca="1" si="727"/>
        <v>-1446.837616212114</v>
      </c>
      <c r="AA791" s="76">
        <f t="shared" ca="1" si="727"/>
        <v>-1559.207187969937</v>
      </c>
      <c r="AB791" s="76">
        <f t="shared" ca="1" si="727"/>
        <v>-1660.887604214297</v>
      </c>
      <c r="AC791" s="76">
        <f t="shared" ca="1" si="727"/>
        <v>-1752.8956708634121</v>
      </c>
      <c r="AD791" s="76">
        <f t="shared" ca="1" si="727"/>
        <v>-1836.15147017253</v>
      </c>
      <c r="AE791" s="76">
        <f t="shared" ca="1" si="727"/>
        <v>-1911.4875615723679</v>
      </c>
      <c r="AF791" s="76">
        <f t="shared" ca="1" si="727"/>
        <v>-1979.6573072777967</v>
      </c>
      <c r="AG791" s="76">
        <f t="shared" ca="1" si="727"/>
        <v>-2041.3424059229962</v>
      </c>
      <c r="AH791" s="76">
        <f t="shared" ca="1" si="727"/>
        <v>-2097.1597095595712</v>
      </c>
      <c r="AI791" s="76">
        <f t="shared" ca="1" si="727"/>
        <v>-2147.6673921877173</v>
      </c>
      <c r="AJ791" s="76">
        <f t="shared" ca="1" si="727"/>
        <v>-2193.370531505861</v>
      </c>
      <c r="AK791" s="76">
        <f t="shared" ca="1" si="727"/>
        <v>-2234.7261596963654</v>
      </c>
      <c r="AL791" s="76">
        <f t="shared" ca="1" si="727"/>
        <v>-2272.1478337552485</v>
      </c>
      <c r="AM791" s="76">
        <f t="shared" ca="1" si="727"/>
        <v>-2306.0097710692808</v>
      </c>
      <c r="AN791" s="76">
        <f t="shared" ca="1" si="727"/>
        <v>-2336.6505915963153</v>
      </c>
      <c r="AO791" s="76">
        <f t="shared" ca="1" si="727"/>
        <v>-2364.3767040707157</v>
      </c>
      <c r="AP791" s="76">
        <f t="shared" ca="1" si="727"/>
        <v>-2389.4653700959889</v>
      </c>
      <c r="AQ791" s="76">
        <f t="shared" ca="1" si="727"/>
        <v>-2412.1674767656077</v>
      </c>
      <c r="AR791" s="76">
        <f t="shared" ca="1" si="727"/>
        <v>-2432.7100455382792</v>
      </c>
      <c r="AS791" s="76">
        <f t="shared" ca="1" si="727"/>
        <v>-2451.2985024564505</v>
      </c>
      <c r="AT791" s="76">
        <f t="shared" ca="1" si="727"/>
        <v>-2468.1187324102812</v>
      </c>
      <c r="AU791" s="76">
        <f t="shared" ca="1" si="727"/>
        <v>-2483.3389379897526</v>
      </c>
      <c r="AV791" s="76">
        <f t="shared" ca="1" si="727"/>
        <v>-2497.1113215134774</v>
      </c>
      <c r="AW791" s="76">
        <f t="shared" ca="1" si="727"/>
        <v>-2509.5736070545081</v>
      </c>
      <c r="AX791" s="76">
        <f t="shared" ca="1" si="727"/>
        <v>-2520.8504176834481</v>
      </c>
      <c r="AY791" s="76">
        <f t="shared" ref="AY791:CD791" ca="1" si="728">-+SUM(AY788:AY789)*AY790</f>
        <v>-2531.05452170131</v>
      </c>
      <c r="AZ791" s="76">
        <f t="shared" ca="1" si="728"/>
        <v>-2540.2879603244728</v>
      </c>
      <c r="BA791" s="76">
        <f t="shared" ca="1" si="728"/>
        <v>-2548.6430680986077</v>
      </c>
      <c r="BB791" s="76">
        <f t="shared" ca="1" si="728"/>
        <v>-2556.2033962457276</v>
      </c>
      <c r="BC791" s="76">
        <f t="shared" ca="1" si="728"/>
        <v>-2563.0445481778524</v>
      </c>
      <c r="BD791" s="76">
        <f t="shared" ca="1" si="728"/>
        <v>-2569.2349355324345</v>
      </c>
      <c r="BE791" s="76">
        <f t="shared" ca="1" si="728"/>
        <v>-2574.8364622899117</v>
      </c>
      <c r="BF791" s="76">
        <f t="shared" ca="1" si="728"/>
        <v>-2579.9051438145843</v>
      </c>
      <c r="BG791" s="76">
        <f t="shared" ca="1" si="728"/>
        <v>-2584.4916670092221</v>
      </c>
      <c r="BH791" s="76">
        <f t="shared" ca="1" si="728"/>
        <v>-2588.6418971849698</v>
      </c>
      <c r="BI791" s="76">
        <f t="shared" ca="1" si="728"/>
        <v>-2592.3973367152498</v>
      </c>
      <c r="BJ791" s="76">
        <f t="shared" ca="1" si="728"/>
        <v>-2595.7955400602114</v>
      </c>
      <c r="BK791" s="76">
        <f t="shared" ca="1" si="728"/>
        <v>-2598.8704893119839</v>
      </c>
      <c r="BL791" s="76">
        <f t="shared" ca="1" si="728"/>
        <v>-2601.6529340161815</v>
      </c>
      <c r="BM791" s="76">
        <f t="shared" ca="1" si="728"/>
        <v>-2604.1706986678923</v>
      </c>
      <c r="BN791" s="76">
        <f t="shared" ca="1" si="728"/>
        <v>-2606.4489609571087</v>
      </c>
      <c r="BO791" s="76">
        <f t="shared" ca="1" si="728"/>
        <v>-2608.5105035460638</v>
      </c>
      <c r="BP791" s="76">
        <f t="shared" ca="1" si="728"/>
        <v>-2610.3759418962445</v>
      </c>
      <c r="BQ791" s="76">
        <f t="shared" ca="1" si="728"/>
        <v>-2612.0639304233641</v>
      </c>
      <c r="BR791" s="76">
        <f t="shared" ca="1" si="728"/>
        <v>-2613.5913490418416</v>
      </c>
      <c r="BS791" s="76">
        <f t="shared" ca="1" si="728"/>
        <v>-2614.9734719642365</v>
      </c>
      <c r="BT791" s="76">
        <f t="shared" ca="1" si="728"/>
        <v>-2616.2241204436382</v>
      </c>
      <c r="BU791" s="76">
        <f t="shared" ca="1" si="728"/>
        <v>-2617.3558009864373</v>
      </c>
      <c r="BV791" s="76">
        <f t="shared" ca="1" si="728"/>
        <v>-2618.3798304176025</v>
      </c>
      <c r="BW791" s="76">
        <f t="shared" ca="1" si="728"/>
        <v>-2619.3064490491279</v>
      </c>
      <c r="BX791" s="76">
        <f t="shared" ca="1" si="728"/>
        <v>-2620.1449230833296</v>
      </c>
      <c r="BY791" s="76">
        <f t="shared" ca="1" si="728"/>
        <v>-2620.9036372750279</v>
      </c>
      <c r="BZ791" s="76">
        <f t="shared" ca="1" si="728"/>
        <v>-2621.5901787792409</v>
      </c>
      <c r="CA791" s="76">
        <f t="shared" ca="1" si="728"/>
        <v>-2622.2114130228661</v>
      </c>
      <c r="CB791" s="76">
        <f t="shared" ca="1" si="728"/>
        <v>-2622.7735523590659</v>
      </c>
      <c r="CC791" s="76">
        <f t="shared" ca="1" si="728"/>
        <v>-2623.2822181909096</v>
      </c>
      <c r="CD791" s="76">
        <f t="shared" ca="1" si="728"/>
        <v>-2623.7424971854994</v>
      </c>
      <c r="CE791" s="76">
        <f t="shared" ref="CE791:CK791" ca="1" si="729">-+SUM(CE788:CE789)*CE790</f>
        <v>-2624.1589921407285</v>
      </c>
      <c r="CF791" s="76">
        <f t="shared" ca="1" si="729"/>
        <v>-2624.5358680133418</v>
      </c>
      <c r="CG791" s="76">
        <f t="shared" ca="1" si="729"/>
        <v>-2624.876893568573</v>
      </c>
      <c r="CH791" s="76">
        <f t="shared" ca="1" si="729"/>
        <v>-2625.1854790678626</v>
      </c>
      <c r="CI791" s="76">
        <f t="shared" ca="1" si="729"/>
        <v>-2625.4647103715324</v>
      </c>
      <c r="CJ791" s="76">
        <f t="shared" ca="1" si="729"/>
        <v>-2625.7173797974406</v>
      </c>
      <c r="CK791" s="76">
        <f t="shared" ca="1" si="729"/>
        <v>-2625.9460140442088</v>
      </c>
      <c r="CL791" s="76">
        <f t="shared" ref="CL791" ca="1" si="730">-+SUM(CL788:CL789)*CL790</f>
        <v>-2626.1528994582532</v>
      </c>
    </row>
    <row r="792" spans="2:90" x14ac:dyDescent="0.4">
      <c r="B792" s="154" t="s">
        <v>825</v>
      </c>
      <c r="D792" t="s">
        <v>826</v>
      </c>
      <c r="E792" s="8" t="str">
        <f t="shared" si="724"/>
        <v>792 SUBFREE-PV</v>
      </c>
      <c r="K792" s="34">
        <f t="shared" ca="1" si="725"/>
        <v>703.55450114461655</v>
      </c>
      <c r="L792" s="34">
        <f t="shared" ca="1" si="725"/>
        <v>1313.7030669155113</v>
      </c>
      <c r="M792" s="34">
        <f t="shared" ca="1" si="725"/>
        <v>1497.5678993890963</v>
      </c>
      <c r="N792" s="34">
        <f t="shared" ca="1" si="725"/>
        <v>1552.9745306868806</v>
      </c>
      <c r="O792" s="34">
        <f t="shared" ca="1" si="725"/>
        <v>1569.6710068453081</v>
      </c>
      <c r="P792" s="34">
        <f t="shared" ca="1" si="725"/>
        <v>1574.7023958610139</v>
      </c>
      <c r="R792" s="15"/>
      <c r="S792" s="76">
        <f t="shared" ref="S792" ca="1" si="731">-S802</f>
        <v>12.5</v>
      </c>
      <c r="T792" s="76">
        <f t="shared" ref="T792:AX792" ca="1" si="732">-T802</f>
        <v>23.810937500000001</v>
      </c>
      <c r="U792" s="76">
        <f t="shared" ca="1" si="732"/>
        <v>34.045922070312507</v>
      </c>
      <c r="V792" s="76">
        <f t="shared" ca="1" si="732"/>
        <v>43.307303733374034</v>
      </c>
      <c r="W792" s="76">
        <f t="shared" ca="1" si="732"/>
        <v>51.687696465736828</v>
      </c>
      <c r="X792" s="76">
        <f t="shared" ca="1" si="732"/>
        <v>59.270904339433621</v>
      </c>
      <c r="Y792" s="76">
        <f t="shared" ca="1" si="732"/>
        <v>66.132759564145005</v>
      </c>
      <c r="Z792" s="76">
        <f t="shared" ca="1" si="732"/>
        <v>72.341880810605701</v>
      </c>
      <c r="AA792" s="76">
        <f t="shared" ca="1" si="732"/>
        <v>77.960359398496848</v>
      </c>
      <c r="AB792" s="76">
        <f t="shared" ca="1" si="732"/>
        <v>83.044380210714849</v>
      </c>
      <c r="AC792" s="76">
        <f t="shared" ca="1" si="732"/>
        <v>87.644783543170604</v>
      </c>
      <c r="AD792" s="76">
        <f t="shared" ca="1" si="732"/>
        <v>91.807573508626504</v>
      </c>
      <c r="AE792" s="76">
        <f t="shared" ca="1" si="732"/>
        <v>95.574378078618395</v>
      </c>
      <c r="AF792" s="76">
        <f t="shared" ca="1" si="732"/>
        <v>98.982865363889843</v>
      </c>
      <c r="AG792" s="76">
        <f t="shared" ca="1" si="732"/>
        <v>102.06712029614982</v>
      </c>
      <c r="AH792" s="76">
        <f t="shared" ca="1" si="732"/>
        <v>104.85798547797856</v>
      </c>
      <c r="AI792" s="76">
        <f t="shared" ca="1" si="732"/>
        <v>107.38336960938587</v>
      </c>
      <c r="AJ792" s="76">
        <f t="shared" ca="1" si="732"/>
        <v>109.66852657529306</v>
      </c>
      <c r="AK792" s="76">
        <f t="shared" ca="1" si="732"/>
        <v>111.73630798481827</v>
      </c>
      <c r="AL792" s="76">
        <f t="shared" ca="1" si="732"/>
        <v>113.60739168776243</v>
      </c>
      <c r="AM792" s="76">
        <f t="shared" ca="1" si="732"/>
        <v>115.30048855346405</v>
      </c>
      <c r="AN792" s="76">
        <f t="shared" ca="1" si="732"/>
        <v>116.83252957981577</v>
      </c>
      <c r="AO792" s="76">
        <f t="shared" ca="1" si="732"/>
        <v>118.21883520353579</v>
      </c>
      <c r="AP792" s="76">
        <f t="shared" ca="1" si="732"/>
        <v>119.47326850479945</v>
      </c>
      <c r="AQ792" s="76">
        <f t="shared" ca="1" si="732"/>
        <v>120.60837383828039</v>
      </c>
      <c r="AR792" s="76">
        <f t="shared" ca="1" si="732"/>
        <v>121.63550227691397</v>
      </c>
      <c r="AS792" s="76">
        <f t="shared" ca="1" si="732"/>
        <v>122.56492512282253</v>
      </c>
      <c r="AT792" s="76">
        <f t="shared" ca="1" si="732"/>
        <v>123.40593662051407</v>
      </c>
      <c r="AU792" s="76">
        <f t="shared" ca="1" si="732"/>
        <v>124.16694689948764</v>
      </c>
      <c r="AV792" s="76">
        <f t="shared" ca="1" si="732"/>
        <v>124.85556607567388</v>
      </c>
      <c r="AW792" s="76">
        <f t="shared" ca="1" si="732"/>
        <v>125.47868035272541</v>
      </c>
      <c r="AX792" s="76">
        <f t="shared" ca="1" si="732"/>
        <v>126.0425208841724</v>
      </c>
      <c r="AY792" s="76">
        <f t="shared" ref="AY792:CD792" ca="1" si="733">-AY802</f>
        <v>126.5527260850655</v>
      </c>
      <c r="AZ792" s="76">
        <f t="shared" ca="1" si="733"/>
        <v>127.01439801622365</v>
      </c>
      <c r="BA792" s="76">
        <f t="shared" ca="1" si="733"/>
        <v>127.43215340493039</v>
      </c>
      <c r="BB792" s="76">
        <f t="shared" ca="1" si="733"/>
        <v>127.81016981228639</v>
      </c>
      <c r="BC792" s="76">
        <f t="shared" ca="1" si="733"/>
        <v>128.15222740889263</v>
      </c>
      <c r="BD792" s="76">
        <f t="shared" ca="1" si="733"/>
        <v>128.46174677662174</v>
      </c>
      <c r="BE792" s="76">
        <f t="shared" ca="1" si="733"/>
        <v>128.74182311449559</v>
      </c>
      <c r="BF792" s="76">
        <f t="shared" ca="1" si="733"/>
        <v>128.99525719072923</v>
      </c>
      <c r="BG792" s="76">
        <f t="shared" ca="1" si="733"/>
        <v>129.2245833504611</v>
      </c>
      <c r="BH792" s="76">
        <f t="shared" ca="1" si="733"/>
        <v>129.43209485924851</v>
      </c>
      <c r="BI792" s="76">
        <f t="shared" ca="1" si="733"/>
        <v>129.61986683576251</v>
      </c>
      <c r="BJ792" s="76">
        <f t="shared" ca="1" si="733"/>
        <v>129.78977700301058</v>
      </c>
      <c r="BK792" s="76">
        <f t="shared" ca="1" si="733"/>
        <v>129.94352446559921</v>
      </c>
      <c r="BL792" s="76">
        <f t="shared" ca="1" si="733"/>
        <v>130.08264670080908</v>
      </c>
      <c r="BM792" s="76">
        <f t="shared" ca="1" si="733"/>
        <v>130.20853493339462</v>
      </c>
      <c r="BN792" s="76">
        <f t="shared" ca="1" si="733"/>
        <v>130.32244804785543</v>
      </c>
      <c r="BO792" s="76">
        <f t="shared" ca="1" si="733"/>
        <v>130.4255251773032</v>
      </c>
      <c r="BP792" s="76">
        <f t="shared" ca="1" si="733"/>
        <v>130.51879709481224</v>
      </c>
      <c r="BQ792" s="76">
        <f t="shared" ca="1" si="733"/>
        <v>130.6031965211682</v>
      </c>
      <c r="BR792" s="76">
        <f t="shared" ca="1" si="733"/>
        <v>130.67956745209207</v>
      </c>
      <c r="BS792" s="76">
        <f t="shared" ca="1" si="733"/>
        <v>130.74867359821184</v>
      </c>
      <c r="BT792" s="76">
        <f t="shared" ca="1" si="733"/>
        <v>130.81120602218192</v>
      </c>
      <c r="BU792" s="76">
        <f t="shared" ca="1" si="733"/>
        <v>130.86779004932188</v>
      </c>
      <c r="BV792" s="76">
        <f t="shared" ca="1" si="733"/>
        <v>130.91899152088013</v>
      </c>
      <c r="BW792" s="76">
        <f t="shared" ca="1" si="733"/>
        <v>130.96532245245641</v>
      </c>
      <c r="BX792" s="76">
        <f t="shared" ca="1" si="733"/>
        <v>131.00724615416649</v>
      </c>
      <c r="BY792" s="76">
        <f t="shared" ca="1" si="733"/>
        <v>131.0451818637514</v>
      </c>
      <c r="BZ792" s="76">
        <f t="shared" ca="1" si="733"/>
        <v>131.07950893896205</v>
      </c>
      <c r="CA792" s="76">
        <f t="shared" ca="1" si="733"/>
        <v>131.11057065114332</v>
      </c>
      <c r="CB792" s="76">
        <f t="shared" ca="1" si="733"/>
        <v>131.13867761795331</v>
      </c>
      <c r="CC792" s="76">
        <f t="shared" ca="1" si="733"/>
        <v>131.16411090954549</v>
      </c>
      <c r="CD792" s="76">
        <f t="shared" ca="1" si="733"/>
        <v>131.18712485927497</v>
      </c>
      <c r="CE792" s="76">
        <f t="shared" ref="CE792:CK792" ca="1" si="734">-CE802</f>
        <v>131.20794960703643</v>
      </c>
      <c r="CF792" s="76">
        <f t="shared" ca="1" si="734"/>
        <v>131.22679340066711</v>
      </c>
      <c r="CG792" s="76">
        <f t="shared" ca="1" si="734"/>
        <v>131.24384467842864</v>
      </c>
      <c r="CH792" s="76">
        <f t="shared" ca="1" si="734"/>
        <v>131.25927395339315</v>
      </c>
      <c r="CI792" s="76">
        <f t="shared" ca="1" si="734"/>
        <v>131.27323551857663</v>
      </c>
      <c r="CJ792" s="76">
        <f t="shared" ca="1" si="734"/>
        <v>131.28586898987203</v>
      </c>
      <c r="CK792" s="76">
        <f t="shared" ca="1" si="734"/>
        <v>131.29730070221044</v>
      </c>
      <c r="CL792" s="76">
        <f t="shared" ref="CL792" ca="1" si="735">-CL802</f>
        <v>131.30764497291267</v>
      </c>
    </row>
    <row r="793" spans="2:90" x14ac:dyDescent="0.4">
      <c r="B793" s="141" t="s">
        <v>73</v>
      </c>
      <c r="D793" t="s">
        <v>826</v>
      </c>
      <c r="E793" s="8" t="str">
        <f t="shared" si="724"/>
        <v>793 SUBFREE-PV</v>
      </c>
      <c r="G793" t="str">
        <f>E793</f>
        <v>793 SUBFREE-PV</v>
      </c>
      <c r="H793" s="12"/>
      <c r="I793" s="60"/>
      <c r="J793" s="60"/>
      <c r="K793" s="16">
        <v>0.05</v>
      </c>
      <c r="L793" s="16">
        <v>0.05</v>
      </c>
      <c r="M793" s="16">
        <v>0.05</v>
      </c>
      <c r="N793" s="16">
        <v>0.05</v>
      </c>
      <c r="O793" s="16">
        <v>0.05</v>
      </c>
      <c r="P793" s="16">
        <v>0.05</v>
      </c>
      <c r="R793" s="20"/>
      <c r="S793" s="146" cm="1">
        <f t="array" ref="S793">INDEX($K:$P,ROW(),MATCH(S$3,$K$2:$P$2,0))</f>
        <v>0.05</v>
      </c>
      <c r="T793" s="146" cm="1">
        <f t="array" ref="T793">INDEX($K:$P,ROW(),MATCH(T$3,$K$2:$P$2,0))</f>
        <v>0.05</v>
      </c>
      <c r="U793" s="146" cm="1">
        <f t="array" ref="U793">INDEX($K:$P,ROW(),MATCH(U$3,$K$2:$P$2,0))</f>
        <v>0.05</v>
      </c>
      <c r="V793" s="146" cm="1">
        <f t="array" ref="V793">INDEX($K:$P,ROW(),MATCH(V$3,$K$2:$P$2,0))</f>
        <v>0.05</v>
      </c>
      <c r="W793" s="146" cm="1">
        <f t="array" ref="W793">INDEX($K:$P,ROW(),MATCH(W$3,$K$2:$P$2,0))</f>
        <v>0.05</v>
      </c>
      <c r="X793" s="146" cm="1">
        <f t="array" ref="X793">INDEX($K:$P,ROW(),MATCH(X$3,$K$2:$P$2,0))</f>
        <v>0.05</v>
      </c>
      <c r="Y793" s="146" cm="1">
        <f t="array" ref="Y793">INDEX($K:$P,ROW(),MATCH(Y$3,$K$2:$P$2,0))</f>
        <v>0.05</v>
      </c>
      <c r="Z793" s="146" cm="1">
        <f t="array" ref="Z793">INDEX($K:$P,ROW(),MATCH(Z$3,$K$2:$P$2,0))</f>
        <v>0.05</v>
      </c>
      <c r="AA793" s="146" cm="1">
        <f t="array" ref="AA793">INDEX($K:$P,ROW(),MATCH(AA$3,$K$2:$P$2,0))</f>
        <v>0.05</v>
      </c>
      <c r="AB793" s="146" cm="1">
        <f t="array" ref="AB793">INDEX($K:$P,ROW(),MATCH(AB$3,$K$2:$P$2,0))</f>
        <v>0.05</v>
      </c>
      <c r="AC793" s="146" cm="1">
        <f t="array" ref="AC793">INDEX($K:$P,ROW(),MATCH(AC$3,$K$2:$P$2,0))</f>
        <v>0.05</v>
      </c>
      <c r="AD793" s="146" cm="1">
        <f t="array" ref="AD793">INDEX($K:$P,ROW(),MATCH(AD$3,$K$2:$P$2,0))</f>
        <v>0.05</v>
      </c>
      <c r="AE793" s="146" cm="1">
        <f t="array" ref="AE793">INDEX($K:$P,ROW(),MATCH(AE$3,$K$2:$P$2,0))</f>
        <v>0.05</v>
      </c>
      <c r="AF793" s="146" cm="1">
        <f t="array" ref="AF793">INDEX($K:$P,ROW(),MATCH(AF$3,$K$2:$P$2,0))</f>
        <v>0.05</v>
      </c>
      <c r="AG793" s="146" cm="1">
        <f t="array" ref="AG793">INDEX($K:$P,ROW(),MATCH(AG$3,$K$2:$P$2,0))</f>
        <v>0.05</v>
      </c>
      <c r="AH793" s="146" cm="1">
        <f t="array" ref="AH793">INDEX($K:$P,ROW(),MATCH(AH$3,$K$2:$P$2,0))</f>
        <v>0.05</v>
      </c>
      <c r="AI793" s="146" cm="1">
        <f t="array" ref="AI793">INDEX($K:$P,ROW(),MATCH(AI$3,$K$2:$P$2,0))</f>
        <v>0.05</v>
      </c>
      <c r="AJ793" s="146" cm="1">
        <f t="array" ref="AJ793">INDEX($K:$P,ROW(),MATCH(AJ$3,$K$2:$P$2,0))</f>
        <v>0.05</v>
      </c>
      <c r="AK793" s="146" cm="1">
        <f t="array" ref="AK793">INDEX($K:$P,ROW(),MATCH(AK$3,$K$2:$P$2,0))</f>
        <v>0.05</v>
      </c>
      <c r="AL793" s="146" cm="1">
        <f t="array" ref="AL793">INDEX($K:$P,ROW(),MATCH(AL$3,$K$2:$P$2,0))</f>
        <v>0.05</v>
      </c>
      <c r="AM793" s="146" cm="1">
        <f t="array" ref="AM793">INDEX($K:$P,ROW(),MATCH(AM$3,$K$2:$P$2,0))</f>
        <v>0.05</v>
      </c>
      <c r="AN793" s="146" cm="1">
        <f t="array" ref="AN793">INDEX($K:$P,ROW(),MATCH(AN$3,$K$2:$P$2,0))</f>
        <v>0.05</v>
      </c>
      <c r="AO793" s="146" cm="1">
        <f t="array" ref="AO793">INDEX($K:$P,ROW(),MATCH(AO$3,$K$2:$P$2,0))</f>
        <v>0.05</v>
      </c>
      <c r="AP793" s="146" cm="1">
        <f t="array" ref="AP793">INDEX($K:$P,ROW(),MATCH(AP$3,$K$2:$P$2,0))</f>
        <v>0.05</v>
      </c>
      <c r="AQ793" s="146" cm="1">
        <f t="array" ref="AQ793">INDEX($K:$P,ROW(),MATCH(AQ$3,$K$2:$P$2,0))</f>
        <v>0.05</v>
      </c>
      <c r="AR793" s="146" cm="1">
        <f t="array" ref="AR793">INDEX($K:$P,ROW(),MATCH(AR$3,$K$2:$P$2,0))</f>
        <v>0.05</v>
      </c>
      <c r="AS793" s="146" cm="1">
        <f t="array" ref="AS793">INDEX($K:$P,ROW(),MATCH(AS$3,$K$2:$P$2,0))</f>
        <v>0.05</v>
      </c>
      <c r="AT793" s="146" cm="1">
        <f t="array" ref="AT793">INDEX($K:$P,ROW(),MATCH(AT$3,$K$2:$P$2,0))</f>
        <v>0.05</v>
      </c>
      <c r="AU793" s="146" cm="1">
        <f t="array" ref="AU793">INDEX($K:$P,ROW(),MATCH(AU$3,$K$2:$P$2,0))</f>
        <v>0.05</v>
      </c>
      <c r="AV793" s="146" cm="1">
        <f t="array" ref="AV793">INDEX($K:$P,ROW(),MATCH(AV$3,$K$2:$P$2,0))</f>
        <v>0.05</v>
      </c>
      <c r="AW793" s="146" cm="1">
        <f t="array" ref="AW793">INDEX($K:$P,ROW(),MATCH(AW$3,$K$2:$P$2,0))</f>
        <v>0.05</v>
      </c>
      <c r="AX793" s="146" cm="1">
        <f t="array" ref="AX793">INDEX($K:$P,ROW(),MATCH(AX$3,$K$2:$P$2,0))</f>
        <v>0.05</v>
      </c>
      <c r="AY793" s="146" cm="1">
        <f t="array" ref="AY793">INDEX($K:$P,ROW(),MATCH(AY$3,$K$2:$P$2,0))</f>
        <v>0.05</v>
      </c>
      <c r="AZ793" s="146" cm="1">
        <f t="array" ref="AZ793">INDEX($K:$P,ROW(),MATCH(AZ$3,$K$2:$P$2,0))</f>
        <v>0.05</v>
      </c>
      <c r="BA793" s="146" cm="1">
        <f t="array" ref="BA793">INDEX($K:$P,ROW(),MATCH(BA$3,$K$2:$P$2,0))</f>
        <v>0.05</v>
      </c>
      <c r="BB793" s="146" cm="1">
        <f t="array" ref="BB793">INDEX($K:$P,ROW(),MATCH(BB$3,$K$2:$P$2,0))</f>
        <v>0.05</v>
      </c>
      <c r="BC793" s="146" cm="1">
        <f t="array" ref="BC793">INDEX($K:$P,ROW(),MATCH(BC$3,$K$2:$P$2,0))</f>
        <v>0.05</v>
      </c>
      <c r="BD793" s="146" cm="1">
        <f t="array" ref="BD793">INDEX($K:$P,ROW(),MATCH(BD$3,$K$2:$P$2,0))</f>
        <v>0.05</v>
      </c>
      <c r="BE793" s="146" cm="1">
        <f t="array" ref="BE793">INDEX($K:$P,ROW(),MATCH(BE$3,$K$2:$P$2,0))</f>
        <v>0.05</v>
      </c>
      <c r="BF793" s="146" cm="1">
        <f t="array" ref="BF793">INDEX($K:$P,ROW(),MATCH(BF$3,$K$2:$P$2,0))</f>
        <v>0.05</v>
      </c>
      <c r="BG793" s="146" cm="1">
        <f t="array" ref="BG793">INDEX($K:$P,ROW(),MATCH(BG$3,$K$2:$P$2,0))</f>
        <v>0.05</v>
      </c>
      <c r="BH793" s="146" cm="1">
        <f t="array" ref="BH793">INDEX($K:$P,ROW(),MATCH(BH$3,$K$2:$P$2,0))</f>
        <v>0.05</v>
      </c>
      <c r="BI793" s="146" cm="1">
        <f t="array" ref="BI793">INDEX($K:$P,ROW(),MATCH(BI$3,$K$2:$P$2,0))</f>
        <v>0.05</v>
      </c>
      <c r="BJ793" s="146" cm="1">
        <f t="array" ref="BJ793">INDEX($K:$P,ROW(),MATCH(BJ$3,$K$2:$P$2,0))</f>
        <v>0.05</v>
      </c>
      <c r="BK793" s="146" cm="1">
        <f t="array" ref="BK793">INDEX($K:$P,ROW(),MATCH(BK$3,$K$2:$P$2,0))</f>
        <v>0.05</v>
      </c>
      <c r="BL793" s="146" cm="1">
        <f t="array" ref="BL793">INDEX($K:$P,ROW(),MATCH(BL$3,$K$2:$P$2,0))</f>
        <v>0.05</v>
      </c>
      <c r="BM793" s="146" cm="1">
        <f t="array" ref="BM793">INDEX($K:$P,ROW(),MATCH(BM$3,$K$2:$P$2,0))</f>
        <v>0.05</v>
      </c>
      <c r="BN793" s="146" cm="1">
        <f t="array" ref="BN793">INDEX($K:$P,ROW(),MATCH(BN$3,$K$2:$P$2,0))</f>
        <v>0.05</v>
      </c>
      <c r="BO793" s="146" cm="1">
        <f t="array" ref="BO793">INDEX($K:$P,ROW(),MATCH(BO$3,$K$2:$P$2,0))</f>
        <v>0.05</v>
      </c>
      <c r="BP793" s="146" cm="1">
        <f t="array" ref="BP793">INDEX($K:$P,ROW(),MATCH(BP$3,$K$2:$P$2,0))</f>
        <v>0.05</v>
      </c>
      <c r="BQ793" s="146" cm="1">
        <f t="array" ref="BQ793">INDEX($K:$P,ROW(),MATCH(BQ$3,$K$2:$P$2,0))</f>
        <v>0.05</v>
      </c>
      <c r="BR793" s="146" cm="1">
        <f t="array" ref="BR793">INDEX($K:$P,ROW(),MATCH(BR$3,$K$2:$P$2,0))</f>
        <v>0.05</v>
      </c>
      <c r="BS793" s="146" cm="1">
        <f t="array" ref="BS793">INDEX($K:$P,ROW(),MATCH(BS$3,$K$2:$P$2,0))</f>
        <v>0.05</v>
      </c>
      <c r="BT793" s="146" cm="1">
        <f t="array" ref="BT793">INDEX($K:$P,ROW(),MATCH(BT$3,$K$2:$P$2,0))</f>
        <v>0.05</v>
      </c>
      <c r="BU793" s="146" cm="1">
        <f t="array" ref="BU793">INDEX($K:$P,ROW(),MATCH(BU$3,$K$2:$P$2,0))</f>
        <v>0.05</v>
      </c>
      <c r="BV793" s="146" cm="1">
        <f t="array" ref="BV793">INDEX($K:$P,ROW(),MATCH(BV$3,$K$2:$P$2,0))</f>
        <v>0.05</v>
      </c>
      <c r="BW793" s="146" cm="1">
        <f t="array" ref="BW793">INDEX($K:$P,ROW(),MATCH(BW$3,$K$2:$P$2,0))</f>
        <v>0.05</v>
      </c>
      <c r="BX793" s="146" cm="1">
        <f t="array" ref="BX793">INDEX($K:$P,ROW(),MATCH(BX$3,$K$2:$P$2,0))</f>
        <v>0.05</v>
      </c>
      <c r="BY793" s="146" cm="1">
        <f t="array" ref="BY793">INDEX($K:$P,ROW(),MATCH(BY$3,$K$2:$P$2,0))</f>
        <v>0.05</v>
      </c>
      <c r="BZ793" s="146" cm="1">
        <f t="array" ref="BZ793">INDEX($K:$P,ROW(),MATCH(BZ$3,$K$2:$P$2,0))</f>
        <v>0.05</v>
      </c>
      <c r="CA793" s="146" cm="1">
        <f t="array" ref="CA793">INDEX($K:$P,ROW(),MATCH(CA$3,$K$2:$P$2,0))</f>
        <v>0.05</v>
      </c>
      <c r="CB793" s="146" cm="1">
        <f t="array" ref="CB793">INDEX($K:$P,ROW(),MATCH(CB$3,$K$2:$P$2,0))</f>
        <v>0.05</v>
      </c>
      <c r="CC793" s="146" cm="1">
        <f t="array" ref="CC793">INDEX($K:$P,ROW(),MATCH(CC$3,$K$2:$P$2,0))</f>
        <v>0.05</v>
      </c>
      <c r="CD793" s="146" cm="1">
        <f t="array" ref="CD793">INDEX($K:$P,ROW(),MATCH(CD$3,$K$2:$P$2,0))</f>
        <v>0.05</v>
      </c>
      <c r="CE793" s="146" cm="1">
        <f t="array" ref="CE793">INDEX($K:$P,ROW(),MATCH(CE$3,$K$2:$P$2,0))</f>
        <v>0.05</v>
      </c>
      <c r="CF793" s="146" cm="1">
        <f t="array" ref="CF793">INDEX($K:$P,ROW(),MATCH(CF$3,$K$2:$P$2,0))</f>
        <v>0.05</v>
      </c>
      <c r="CG793" s="146" cm="1">
        <f t="array" ref="CG793">INDEX($K:$P,ROW(),MATCH(CG$3,$K$2:$P$2,0))</f>
        <v>0.05</v>
      </c>
      <c r="CH793" s="146" cm="1">
        <f t="array" ref="CH793">INDEX($K:$P,ROW(),MATCH(CH$3,$K$2:$P$2,0))</f>
        <v>0.05</v>
      </c>
      <c r="CI793" s="146" cm="1">
        <f t="array" ref="CI793">INDEX($K:$P,ROW(),MATCH(CI$3,$K$2:$P$2,0))</f>
        <v>0.05</v>
      </c>
      <c r="CJ793" s="146" cm="1">
        <f t="array" ref="CJ793">INDEX($K:$P,ROW(),MATCH(CJ$3,$K$2:$P$2,0))</f>
        <v>0.05</v>
      </c>
      <c r="CK793" s="146" cm="1">
        <f t="array" ref="CK793">INDEX($K:$P,ROW(),MATCH(CK$3,$K$2:$P$2,0))</f>
        <v>0.05</v>
      </c>
      <c r="CL793" s="146" cm="1">
        <f t="array" ref="CL793">INDEX($K:$P,ROW(),MATCH(CL$3,$K$2:$P$2,0))</f>
        <v>0.05</v>
      </c>
    </row>
    <row r="794" spans="2:90" x14ac:dyDescent="0.4">
      <c r="B794" s="154" t="s">
        <v>74</v>
      </c>
      <c r="D794" t="s">
        <v>826</v>
      </c>
      <c r="E794" s="8" t="str">
        <f t="shared" si="724"/>
        <v>794 SUBFREE-PV</v>
      </c>
      <c r="K794" s="34">
        <f t="shared" ref="K794:P794" ca="1" si="736">SUMIF($3:$3,K$2,794:794)</f>
        <v>-13402.713246804942</v>
      </c>
      <c r="L794" s="34">
        <f t="shared" ca="1" si="736"/>
        <v>-25026.043424740485</v>
      </c>
      <c r="M794" s="34">
        <f t="shared" ca="1" si="736"/>
        <v>-28528.668483362278</v>
      </c>
      <c r="N794" s="34">
        <f t="shared" ca="1" si="736"/>
        <v>-29584.164809585069</v>
      </c>
      <c r="O794" s="34">
        <f t="shared" ca="1" si="736"/>
        <v>-29902.232680403111</v>
      </c>
      <c r="P794" s="34">
        <f t="shared" ca="1" si="736"/>
        <v>-29998.080641152323</v>
      </c>
      <c r="R794" s="15"/>
      <c r="S794" s="76">
        <f t="shared" ref="S794" ca="1" si="737">-SUM(S791,S789,S788,S792)*S793</f>
        <v>-238.125</v>
      </c>
      <c r="T794" s="76">
        <f t="shared" ref="T794:AX794" ca="1" si="738">-SUM(T791,T789,T788,T792)*T793</f>
        <v>-453.59835937500003</v>
      </c>
      <c r="U794" s="76">
        <f t="shared" ca="1" si="738"/>
        <v>-648.57481543945312</v>
      </c>
      <c r="V794" s="76">
        <f t="shared" ca="1" si="738"/>
        <v>-825.00413612077523</v>
      </c>
      <c r="W794" s="76">
        <f t="shared" ca="1" si="738"/>
        <v>-984.65061767228656</v>
      </c>
      <c r="X794" s="76">
        <f t="shared" ca="1" si="738"/>
        <v>-1129.1107276662103</v>
      </c>
      <c r="Y794" s="76">
        <f t="shared" ca="1" si="738"/>
        <v>-1259.8290696969623</v>
      </c>
      <c r="Z794" s="76">
        <f t="shared" ca="1" si="738"/>
        <v>-1378.1128294420387</v>
      </c>
      <c r="AA794" s="76">
        <f t="shared" ca="1" si="738"/>
        <v>-1485.144846541365</v>
      </c>
      <c r="AB794" s="76">
        <f t="shared" ca="1" si="738"/>
        <v>-1581.9954430141177</v>
      </c>
      <c r="AC794" s="76">
        <f t="shared" ca="1" si="738"/>
        <v>-1669.6331264973996</v>
      </c>
      <c r="AD794" s="76">
        <f t="shared" ca="1" si="738"/>
        <v>-1748.9342753393348</v>
      </c>
      <c r="AE794" s="76">
        <f t="shared" ca="1" si="738"/>
        <v>-1820.6919023976807</v>
      </c>
      <c r="AF794" s="76">
        <f t="shared" ca="1" si="738"/>
        <v>-1885.6235851821014</v>
      </c>
      <c r="AG794" s="76">
        <f t="shared" ca="1" si="738"/>
        <v>-1944.3786416416542</v>
      </c>
      <c r="AH794" s="76">
        <f t="shared" ca="1" si="738"/>
        <v>-1997.5446233554919</v>
      </c>
      <c r="AI794" s="76">
        <f t="shared" ca="1" si="738"/>
        <v>-2045.653191058801</v>
      </c>
      <c r="AJ794" s="76">
        <f t="shared" ca="1" si="738"/>
        <v>-2089.1854312593323</v>
      </c>
      <c r="AK794" s="76">
        <f t="shared" ca="1" si="738"/>
        <v>-2128.5766671107881</v>
      </c>
      <c r="AL794" s="76">
        <f t="shared" ca="1" si="738"/>
        <v>-2164.2208116518746</v>
      </c>
      <c r="AM794" s="76">
        <f t="shared" ca="1" si="738"/>
        <v>-2196.4743069434899</v>
      </c>
      <c r="AN794" s="76">
        <f t="shared" ca="1" si="738"/>
        <v>-2225.6596884954902</v>
      </c>
      <c r="AO794" s="76">
        <f t="shared" ca="1" si="738"/>
        <v>-2252.0688106273569</v>
      </c>
      <c r="AP794" s="76">
        <f t="shared" ca="1" si="738"/>
        <v>-2275.9657650164295</v>
      </c>
      <c r="AQ794" s="76">
        <f t="shared" ca="1" si="738"/>
        <v>-2297.5895216192416</v>
      </c>
      <c r="AR794" s="76">
        <f t="shared" ca="1" si="738"/>
        <v>-2317.156318375211</v>
      </c>
      <c r="AS794" s="76">
        <f t="shared" ca="1" si="738"/>
        <v>-2334.8618235897693</v>
      </c>
      <c r="AT794" s="76">
        <f t="shared" ca="1" si="738"/>
        <v>-2350.8830926207925</v>
      </c>
      <c r="AU794" s="76">
        <f t="shared" ca="1" si="738"/>
        <v>-2365.3803384352391</v>
      </c>
      <c r="AV794" s="76">
        <f t="shared" ca="1" si="738"/>
        <v>-2378.4985337415874</v>
      </c>
      <c r="AW794" s="76">
        <f t="shared" ca="1" si="738"/>
        <v>-2390.368860719419</v>
      </c>
      <c r="AX794" s="76">
        <f t="shared" ca="1" si="738"/>
        <v>-2401.1100228434839</v>
      </c>
      <c r="AY794" s="76">
        <f t="shared" ref="AY794:CD794" ca="1" si="739">-SUM(AY791,AY789,AY788,AY792)*AY793</f>
        <v>-2410.8294319204974</v>
      </c>
      <c r="AZ794" s="76">
        <f t="shared" ca="1" si="739"/>
        <v>-2419.6242822090603</v>
      </c>
      <c r="BA794" s="76">
        <f t="shared" ca="1" si="739"/>
        <v>-2427.5825223639235</v>
      </c>
      <c r="BB794" s="76">
        <f t="shared" ca="1" si="739"/>
        <v>-2434.7837349240554</v>
      </c>
      <c r="BC794" s="76">
        <f t="shared" ca="1" si="739"/>
        <v>-2441.2999321394045</v>
      </c>
      <c r="BD794" s="76">
        <f t="shared" ca="1" si="739"/>
        <v>-2447.196276094644</v>
      </c>
      <c r="BE794" s="76">
        <f t="shared" ca="1" si="739"/>
        <v>-2452.5317303311413</v>
      </c>
      <c r="BF794" s="76">
        <f t="shared" ca="1" si="739"/>
        <v>-2457.3596494833914</v>
      </c>
      <c r="BG794" s="76">
        <f t="shared" ca="1" si="739"/>
        <v>-2461.7283128262843</v>
      </c>
      <c r="BH794" s="76">
        <f t="shared" ca="1" si="739"/>
        <v>-2465.6814070686837</v>
      </c>
      <c r="BI794" s="76">
        <f t="shared" ca="1" si="739"/>
        <v>-2469.2584632212752</v>
      </c>
      <c r="BJ794" s="76">
        <f t="shared" ca="1" si="739"/>
        <v>-2472.4952519073518</v>
      </c>
      <c r="BK794" s="76">
        <f t="shared" ca="1" si="739"/>
        <v>-2475.4241410696645</v>
      </c>
      <c r="BL794" s="76">
        <f t="shared" ca="1" si="739"/>
        <v>-2478.0744196504129</v>
      </c>
      <c r="BM794" s="76">
        <f t="shared" ca="1" si="739"/>
        <v>-2480.4725904811676</v>
      </c>
      <c r="BN794" s="76">
        <f t="shared" ca="1" si="739"/>
        <v>-2482.6426353116458</v>
      </c>
      <c r="BO794" s="76">
        <f t="shared" ca="1" si="739"/>
        <v>-2484.6062546276257</v>
      </c>
      <c r="BP794" s="76">
        <f t="shared" ca="1" si="739"/>
        <v>-2486.3830846561727</v>
      </c>
      <c r="BQ794" s="76">
        <f t="shared" ca="1" si="739"/>
        <v>-2487.9908937282544</v>
      </c>
      <c r="BR794" s="76">
        <f t="shared" ca="1" si="739"/>
        <v>-2489.4457599623543</v>
      </c>
      <c r="BS794" s="76">
        <f t="shared" ca="1" si="739"/>
        <v>-2490.762232045935</v>
      </c>
      <c r="BT794" s="76">
        <f t="shared" ca="1" si="739"/>
        <v>-2491.9534747225657</v>
      </c>
      <c r="BU794" s="76">
        <f t="shared" ca="1" si="739"/>
        <v>-2493.0314004395818</v>
      </c>
      <c r="BV794" s="76">
        <f t="shared" ca="1" si="739"/>
        <v>-2494.0067884727664</v>
      </c>
      <c r="BW794" s="76">
        <f t="shared" ca="1" si="739"/>
        <v>-2494.8893927192944</v>
      </c>
      <c r="BX794" s="76">
        <f t="shared" ca="1" si="739"/>
        <v>-2495.6880392368712</v>
      </c>
      <c r="BY794" s="76">
        <f t="shared" ca="1" si="739"/>
        <v>-2496.4107145044641</v>
      </c>
      <c r="BZ794" s="76">
        <f t="shared" ca="1" si="739"/>
        <v>-2497.0646452872274</v>
      </c>
      <c r="CA794" s="76">
        <f t="shared" ca="1" si="739"/>
        <v>-2497.6563709042803</v>
      </c>
      <c r="CB794" s="76">
        <f t="shared" ca="1" si="739"/>
        <v>-2498.1918086220103</v>
      </c>
      <c r="CC794" s="76">
        <f t="shared" ca="1" si="739"/>
        <v>-2498.6763128268412</v>
      </c>
      <c r="CD794" s="76">
        <f t="shared" ca="1" si="739"/>
        <v>-2499.1147285691877</v>
      </c>
      <c r="CE794" s="76">
        <f t="shared" ref="CE794:CK794" ca="1" si="740">-SUM(CE791,CE789,CE788,CE792)*CE793</f>
        <v>-2499.5114400140442</v>
      </c>
      <c r="CF794" s="76">
        <f t="shared" ca="1" si="740"/>
        <v>-2499.8704142827082</v>
      </c>
      <c r="CG794" s="76">
        <f t="shared" ca="1" si="740"/>
        <v>-2500.1952411240654</v>
      </c>
      <c r="CH794" s="76">
        <f t="shared" ca="1" si="740"/>
        <v>-2500.4891688121388</v>
      </c>
      <c r="CI794" s="76">
        <f t="shared" ca="1" si="740"/>
        <v>-2500.7551366288844</v>
      </c>
      <c r="CJ794" s="76">
        <f t="shared" ca="1" si="740"/>
        <v>-2500.995804257062</v>
      </c>
      <c r="CK794" s="76">
        <f t="shared" ca="1" si="740"/>
        <v>-2501.2135783771087</v>
      </c>
      <c r="CL794" s="76">
        <f t="shared" ref="CL794" ca="1" si="741">-SUM(CL791,CL789,CL788,CL792)*CL793</f>
        <v>-2501.4106367339864</v>
      </c>
    </row>
    <row r="795" spans="2:90" x14ac:dyDescent="0.4">
      <c r="B795" s="124" t="str">
        <f>"# of "&amp;B811&amp;"s - Free"</f>
        <v># of subscribers - Free</v>
      </c>
      <c r="C795" t="s">
        <v>80</v>
      </c>
      <c r="D795" t="s">
        <v>826</v>
      </c>
      <c r="E795" s="8" t="str">
        <f t="shared" si="724"/>
        <v>795 SUBFREE-PV</v>
      </c>
      <c r="H795" s="31"/>
      <c r="I795" s="73"/>
      <c r="J795" s="73"/>
      <c r="K795" s="116">
        <f t="shared" ref="K795:P795" ca="1" si="742">SUMIF($4:$4,K$2,795:795)</f>
        <v>33229.751231447357</v>
      </c>
      <c r="L795" s="116">
        <f t="shared" ca="1" si="742"/>
        <v>43243.349535312154</v>
      </c>
      <c r="M795" s="116">
        <f t="shared" ca="1" si="742"/>
        <v>46260.890963557045</v>
      </c>
      <c r="N795" s="116">
        <f t="shared" ca="1" si="742"/>
        <v>47170.210070921268</v>
      </c>
      <c r="O795" s="116">
        <f t="shared" ca="1" si="742"/>
        <v>47444.228260457319</v>
      </c>
      <c r="P795" s="116">
        <f t="shared" ca="1" si="742"/>
        <v>47526.802097945736</v>
      </c>
      <c r="R795" s="114"/>
      <c r="S795" s="147">
        <f t="shared" ref="S795" ca="1" si="743">S788+S789+S794+S791+S792</f>
        <v>4524.375</v>
      </c>
      <c r="T795" s="147">
        <f t="shared" ref="T795:AX795" ca="1" si="744">T788+T789+T794+T791+T792</f>
        <v>8618.3688281249997</v>
      </c>
      <c r="U795" s="147">
        <f t="shared" ca="1" si="744"/>
        <v>12322.92149334961</v>
      </c>
      <c r="V795" s="147">
        <f t="shared" ca="1" si="744"/>
        <v>15675.078586294729</v>
      </c>
      <c r="W795" s="147">
        <f t="shared" ca="1" si="744"/>
        <v>18708.361735773444</v>
      </c>
      <c r="X795" s="147">
        <f t="shared" ca="1" si="744"/>
        <v>21453.103825657996</v>
      </c>
      <c r="Y795" s="147">
        <f t="shared" ca="1" si="744"/>
        <v>23936.752324242279</v>
      </c>
      <c r="Z795" s="147">
        <f t="shared" ca="1" si="744"/>
        <v>26184.143759398736</v>
      </c>
      <c r="AA795" s="147">
        <f t="shared" ca="1" si="744"/>
        <v>28217.752084285934</v>
      </c>
      <c r="AB795" s="147">
        <f t="shared" ca="1" si="744"/>
        <v>30057.913417268235</v>
      </c>
      <c r="AC795" s="147">
        <f t="shared" ca="1" si="744"/>
        <v>31723.029403450601</v>
      </c>
      <c r="AD795" s="147">
        <f t="shared" ca="1" si="744"/>
        <v>33229.751231447357</v>
      </c>
      <c r="AE795" s="147">
        <f t="shared" ca="1" si="744"/>
        <v>34593.146145555933</v>
      </c>
      <c r="AF795" s="147">
        <f t="shared" ca="1" si="744"/>
        <v>35826.848118459922</v>
      </c>
      <c r="AG795" s="147">
        <f t="shared" ca="1" si="744"/>
        <v>36943.194191191425</v>
      </c>
      <c r="AH795" s="147">
        <f t="shared" ca="1" si="744"/>
        <v>37953.347843754345</v>
      </c>
      <c r="AI795" s="147">
        <f t="shared" ca="1" si="744"/>
        <v>38867.410630117214</v>
      </c>
      <c r="AJ795" s="147">
        <f t="shared" ca="1" si="744"/>
        <v>39694.523193927307</v>
      </c>
      <c r="AK795" s="147">
        <f t="shared" ca="1" si="744"/>
        <v>40442.956675104972</v>
      </c>
      <c r="AL795" s="147">
        <f t="shared" ca="1" si="744"/>
        <v>41120.195421385615</v>
      </c>
      <c r="AM795" s="147">
        <f t="shared" ca="1" si="744"/>
        <v>41733.011831926306</v>
      </c>
      <c r="AN795" s="147">
        <f t="shared" ca="1" si="744"/>
        <v>42287.534081414313</v>
      </c>
      <c r="AO795" s="147">
        <f t="shared" ca="1" si="744"/>
        <v>42789.307401919774</v>
      </c>
      <c r="AP795" s="147">
        <f t="shared" ca="1" si="744"/>
        <v>43243.349535312154</v>
      </c>
      <c r="AQ795" s="147">
        <f t="shared" ca="1" si="744"/>
        <v>43654.200910765583</v>
      </c>
      <c r="AR795" s="147">
        <f t="shared" ca="1" si="744"/>
        <v>44025.970049129006</v>
      </c>
      <c r="AS795" s="147">
        <f t="shared" ca="1" si="744"/>
        <v>44362.374648205616</v>
      </c>
      <c r="AT795" s="147">
        <f t="shared" ca="1" si="744"/>
        <v>44666.778759795052</v>
      </c>
      <c r="AU795" s="147">
        <f t="shared" ca="1" si="744"/>
        <v>44942.226430269548</v>
      </c>
      <c r="AV795" s="147">
        <f t="shared" ca="1" si="744"/>
        <v>45191.472141090162</v>
      </c>
      <c r="AW795" s="147">
        <f t="shared" ca="1" si="744"/>
        <v>45417.008353668956</v>
      </c>
      <c r="AX795" s="147">
        <f t="shared" ca="1" si="744"/>
        <v>45621.090434026199</v>
      </c>
      <c r="AY795" s="147">
        <f t="shared" ref="AY795:CD795" ca="1" si="745">AY788+AY789+AY794+AY791+AY792</f>
        <v>45805.759206489456</v>
      </c>
      <c r="AZ795" s="147">
        <f t="shared" ca="1" si="745"/>
        <v>45972.861361972151</v>
      </c>
      <c r="BA795" s="147">
        <f t="shared" ca="1" si="745"/>
        <v>46124.067924914547</v>
      </c>
      <c r="BB795" s="147">
        <f t="shared" ca="1" si="745"/>
        <v>46260.890963557045</v>
      </c>
      <c r="BC795" s="147">
        <f t="shared" ca="1" si="745"/>
        <v>46384.698710648685</v>
      </c>
      <c r="BD795" s="147">
        <f t="shared" ca="1" si="745"/>
        <v>46496.729245798233</v>
      </c>
      <c r="BE795" s="147">
        <f t="shared" ca="1" si="745"/>
        <v>46598.102876291683</v>
      </c>
      <c r="BF795" s="147">
        <f t="shared" ca="1" si="745"/>
        <v>46689.833340184436</v>
      </c>
      <c r="BG795" s="147">
        <f t="shared" ca="1" si="745"/>
        <v>46772.837943699393</v>
      </c>
      <c r="BH795" s="147">
        <f t="shared" ca="1" si="745"/>
        <v>46847.946734304991</v>
      </c>
      <c r="BI795" s="147">
        <f t="shared" ca="1" si="745"/>
        <v>46915.910801204227</v>
      </c>
      <c r="BJ795" s="147">
        <f t="shared" ca="1" si="745"/>
        <v>46977.409786239674</v>
      </c>
      <c r="BK795" s="147">
        <f t="shared" ca="1" si="745"/>
        <v>47033.058680323622</v>
      </c>
      <c r="BL795" s="147">
        <f t="shared" ca="1" si="745"/>
        <v>47083.413973357841</v>
      </c>
      <c r="BM795" s="147">
        <f t="shared" ca="1" si="745"/>
        <v>47128.979219142173</v>
      </c>
      <c r="BN795" s="147">
        <f t="shared" ca="1" si="745"/>
        <v>47170.210070921268</v>
      </c>
      <c r="BO795" s="147">
        <f t="shared" ca="1" si="745"/>
        <v>47207.518837924887</v>
      </c>
      <c r="BP795" s="147">
        <f t="shared" ca="1" si="745"/>
        <v>47241.278608467277</v>
      </c>
      <c r="BQ795" s="147">
        <f t="shared" ca="1" si="745"/>
        <v>47271.826980836828</v>
      </c>
      <c r="BR795" s="147">
        <f t="shared" ca="1" si="745"/>
        <v>47299.469439284723</v>
      </c>
      <c r="BS795" s="147">
        <f t="shared" ca="1" si="745"/>
        <v>47324.482408872762</v>
      </c>
      <c r="BT795" s="147">
        <f t="shared" ca="1" si="745"/>
        <v>47347.116019728746</v>
      </c>
      <c r="BU795" s="147">
        <f t="shared" ca="1" si="745"/>
        <v>47367.596608352047</v>
      </c>
      <c r="BV795" s="147">
        <f t="shared" ca="1" si="745"/>
        <v>47386.128980982554</v>
      </c>
      <c r="BW795" s="147">
        <f t="shared" ca="1" si="745"/>
        <v>47402.898461666591</v>
      </c>
      <c r="BX795" s="147">
        <f t="shared" ca="1" si="745"/>
        <v>47418.072745500554</v>
      </c>
      <c r="BY795" s="147">
        <f t="shared" ca="1" si="745"/>
        <v>47431.803575584818</v>
      </c>
      <c r="BZ795" s="147">
        <f t="shared" ca="1" si="745"/>
        <v>47444.228260457319</v>
      </c>
      <c r="CA795" s="147">
        <f t="shared" ca="1" si="745"/>
        <v>47455.471047181316</v>
      </c>
      <c r="CB795" s="147">
        <f t="shared" ca="1" si="745"/>
        <v>47465.644363818188</v>
      </c>
      <c r="CC795" s="147">
        <f t="shared" ca="1" si="745"/>
        <v>47474.849943709982</v>
      </c>
      <c r="CD795" s="147">
        <f t="shared" ca="1" si="745"/>
        <v>47483.17984281457</v>
      </c>
      <c r="CE795" s="147">
        <f t="shared" ref="CE795:CK795" ca="1" si="746">CE788+CE789+CE794+CE791+CE792</f>
        <v>47490.717360266834</v>
      </c>
      <c r="CF795" s="147">
        <f t="shared" ca="1" si="746"/>
        <v>47497.537871371453</v>
      </c>
      <c r="CG795" s="147">
        <f t="shared" ca="1" si="746"/>
        <v>47503.709581357245</v>
      </c>
      <c r="CH795" s="147">
        <f t="shared" ca="1" si="746"/>
        <v>47509.294207430641</v>
      </c>
      <c r="CI795" s="147">
        <f t="shared" ca="1" si="746"/>
        <v>47514.347595948806</v>
      </c>
      <c r="CJ795" s="147">
        <f t="shared" ca="1" si="746"/>
        <v>47518.920280884173</v>
      </c>
      <c r="CK795" s="147">
        <f t="shared" ca="1" si="746"/>
        <v>47523.057989165063</v>
      </c>
      <c r="CL795" s="147">
        <f t="shared" ref="CL795" ca="1" si="747">CL788+CL789+CL794+CL791+CL792</f>
        <v>47526.802097945736</v>
      </c>
    </row>
    <row r="796" spans="2:90" x14ac:dyDescent="0.4">
      <c r="B796" s="141" t="s">
        <v>62</v>
      </c>
      <c r="D796" t="s">
        <v>826</v>
      </c>
      <c r="E796" s="8" t="str">
        <f t="shared" si="724"/>
        <v>796 SUBFREE-PV</v>
      </c>
      <c r="H796" s="12"/>
      <c r="I796" s="60"/>
      <c r="J796" s="60"/>
      <c r="K796" s="76">
        <f t="shared" ref="K796:P796" ca="1" si="748">K795-SUM(K794,K788:K789,K791)</f>
        <v>703.55450114462292</v>
      </c>
      <c r="L796" s="76">
        <f t="shared" ca="1" si="748"/>
        <v>1313.7030669155138</v>
      </c>
      <c r="M796" s="76">
        <f t="shared" ca="1" si="748"/>
        <v>1497.5678993890833</v>
      </c>
      <c r="N796" s="76">
        <f t="shared" ca="1" si="748"/>
        <v>1552.9745306868936</v>
      </c>
      <c r="O796" s="76">
        <f t="shared" ca="1" si="748"/>
        <v>1569.6710068453176</v>
      </c>
      <c r="P796" s="76">
        <f t="shared" ca="1" si="748"/>
        <v>1574.7023958610152</v>
      </c>
      <c r="R796" s="15"/>
      <c r="S796" s="76">
        <f t="shared" ref="S796" ca="1" si="749">S795-SUM(S794,S788:S789,S791,S792)</f>
        <v>0</v>
      </c>
      <c r="T796" s="76">
        <f t="shared" ref="T796:AX796" ca="1" si="750">T795-SUM(T794,T788:T789,T791,T792)</f>
        <v>0</v>
      </c>
      <c r="U796" s="76">
        <f t="shared" ca="1" si="750"/>
        <v>0</v>
      </c>
      <c r="V796" s="76">
        <f t="shared" ca="1" si="750"/>
        <v>0</v>
      </c>
      <c r="W796" s="76">
        <f t="shared" ca="1" si="750"/>
        <v>0</v>
      </c>
      <c r="X796" s="76">
        <f t="shared" ca="1" si="750"/>
        <v>0</v>
      </c>
      <c r="Y796" s="76">
        <f t="shared" ca="1" si="750"/>
        <v>0</v>
      </c>
      <c r="Z796" s="76">
        <f t="shared" ca="1" si="750"/>
        <v>0</v>
      </c>
      <c r="AA796" s="76">
        <f t="shared" ca="1" si="750"/>
        <v>0</v>
      </c>
      <c r="AB796" s="76">
        <f t="shared" ca="1" si="750"/>
        <v>0</v>
      </c>
      <c r="AC796" s="76">
        <f t="shared" ca="1" si="750"/>
        <v>0</v>
      </c>
      <c r="AD796" s="76">
        <f t="shared" ca="1" si="750"/>
        <v>0</v>
      </c>
      <c r="AE796" s="76">
        <f t="shared" ca="1" si="750"/>
        <v>0</v>
      </c>
      <c r="AF796" s="76">
        <f t="shared" ca="1" si="750"/>
        <v>0</v>
      </c>
      <c r="AG796" s="76">
        <f t="shared" ca="1" si="750"/>
        <v>0</v>
      </c>
      <c r="AH796" s="76">
        <f t="shared" ca="1" si="750"/>
        <v>0</v>
      </c>
      <c r="AI796" s="76">
        <f t="shared" ca="1" si="750"/>
        <v>0</v>
      </c>
      <c r="AJ796" s="76">
        <f t="shared" ca="1" si="750"/>
        <v>0</v>
      </c>
      <c r="AK796" s="76">
        <f t="shared" ca="1" si="750"/>
        <v>0</v>
      </c>
      <c r="AL796" s="76">
        <f t="shared" ca="1" si="750"/>
        <v>0</v>
      </c>
      <c r="AM796" s="76">
        <f t="shared" ca="1" si="750"/>
        <v>0</v>
      </c>
      <c r="AN796" s="76">
        <f t="shared" ca="1" si="750"/>
        <v>0</v>
      </c>
      <c r="AO796" s="76">
        <f t="shared" ca="1" si="750"/>
        <v>0</v>
      </c>
      <c r="AP796" s="76">
        <f t="shared" ca="1" si="750"/>
        <v>0</v>
      </c>
      <c r="AQ796" s="76">
        <f t="shared" ca="1" si="750"/>
        <v>0</v>
      </c>
      <c r="AR796" s="76">
        <f t="shared" ca="1" si="750"/>
        <v>0</v>
      </c>
      <c r="AS796" s="76">
        <f t="shared" ca="1" si="750"/>
        <v>0</v>
      </c>
      <c r="AT796" s="76">
        <f t="shared" ca="1" si="750"/>
        <v>0</v>
      </c>
      <c r="AU796" s="76">
        <f t="shared" ca="1" si="750"/>
        <v>0</v>
      </c>
      <c r="AV796" s="76">
        <f t="shared" ca="1" si="750"/>
        <v>0</v>
      </c>
      <c r="AW796" s="76">
        <f t="shared" ca="1" si="750"/>
        <v>0</v>
      </c>
      <c r="AX796" s="76">
        <f t="shared" ca="1" si="750"/>
        <v>0</v>
      </c>
      <c r="AY796" s="76">
        <f t="shared" ref="AY796:CD796" ca="1" si="751">AY795-SUM(AY794,AY788:AY789,AY791,AY792)</f>
        <v>0</v>
      </c>
      <c r="AZ796" s="76">
        <f t="shared" ca="1" si="751"/>
        <v>0</v>
      </c>
      <c r="BA796" s="76">
        <f t="shared" ca="1" si="751"/>
        <v>0</v>
      </c>
      <c r="BB796" s="76">
        <f t="shared" ca="1" si="751"/>
        <v>0</v>
      </c>
      <c r="BC796" s="76">
        <f t="shared" ca="1" si="751"/>
        <v>0</v>
      </c>
      <c r="BD796" s="76">
        <f t="shared" ca="1" si="751"/>
        <v>0</v>
      </c>
      <c r="BE796" s="76">
        <f t="shared" ca="1" si="751"/>
        <v>0</v>
      </c>
      <c r="BF796" s="76">
        <f t="shared" ca="1" si="751"/>
        <v>0</v>
      </c>
      <c r="BG796" s="76">
        <f t="shared" ca="1" si="751"/>
        <v>0</v>
      </c>
      <c r="BH796" s="76">
        <f t="shared" ca="1" si="751"/>
        <v>0</v>
      </c>
      <c r="BI796" s="76">
        <f t="shared" ca="1" si="751"/>
        <v>0</v>
      </c>
      <c r="BJ796" s="76">
        <f t="shared" ca="1" si="751"/>
        <v>0</v>
      </c>
      <c r="BK796" s="76">
        <f t="shared" ca="1" si="751"/>
        <v>0</v>
      </c>
      <c r="BL796" s="76">
        <f t="shared" ca="1" si="751"/>
        <v>0</v>
      </c>
      <c r="BM796" s="76">
        <f t="shared" ca="1" si="751"/>
        <v>0</v>
      </c>
      <c r="BN796" s="76">
        <f t="shared" ca="1" si="751"/>
        <v>0</v>
      </c>
      <c r="BO796" s="76">
        <f t="shared" ca="1" si="751"/>
        <v>0</v>
      </c>
      <c r="BP796" s="76">
        <f t="shared" ca="1" si="751"/>
        <v>0</v>
      </c>
      <c r="BQ796" s="76">
        <f t="shared" ca="1" si="751"/>
        <v>0</v>
      </c>
      <c r="BR796" s="76">
        <f t="shared" ca="1" si="751"/>
        <v>0</v>
      </c>
      <c r="BS796" s="76">
        <f t="shared" ca="1" si="751"/>
        <v>0</v>
      </c>
      <c r="BT796" s="76">
        <f t="shared" ca="1" si="751"/>
        <v>0</v>
      </c>
      <c r="BU796" s="76">
        <f t="shared" ca="1" si="751"/>
        <v>0</v>
      </c>
      <c r="BV796" s="76">
        <f t="shared" ca="1" si="751"/>
        <v>0</v>
      </c>
      <c r="BW796" s="76">
        <f t="shared" ca="1" si="751"/>
        <v>0</v>
      </c>
      <c r="BX796" s="76">
        <f t="shared" ca="1" si="751"/>
        <v>0</v>
      </c>
      <c r="BY796" s="76">
        <f t="shared" ca="1" si="751"/>
        <v>0</v>
      </c>
      <c r="BZ796" s="76">
        <f t="shared" ca="1" si="751"/>
        <v>0</v>
      </c>
      <c r="CA796" s="76">
        <f t="shared" ca="1" si="751"/>
        <v>0</v>
      </c>
      <c r="CB796" s="76">
        <f t="shared" ca="1" si="751"/>
        <v>0</v>
      </c>
      <c r="CC796" s="76">
        <f t="shared" ca="1" si="751"/>
        <v>0</v>
      </c>
      <c r="CD796" s="76">
        <f t="shared" ca="1" si="751"/>
        <v>0</v>
      </c>
      <c r="CE796" s="76">
        <f t="shared" ref="CE796:CK796" ca="1" si="752">CE795-SUM(CE794,CE788:CE789,CE791,CE792)</f>
        <v>0</v>
      </c>
      <c r="CF796" s="76">
        <f t="shared" ca="1" si="752"/>
        <v>0</v>
      </c>
      <c r="CG796" s="76">
        <f t="shared" ca="1" si="752"/>
        <v>0</v>
      </c>
      <c r="CH796" s="76">
        <f t="shared" ca="1" si="752"/>
        <v>0</v>
      </c>
      <c r="CI796" s="76">
        <f t="shared" ca="1" si="752"/>
        <v>0</v>
      </c>
      <c r="CJ796" s="76">
        <f t="shared" ca="1" si="752"/>
        <v>0</v>
      </c>
      <c r="CK796" s="76">
        <f t="shared" ca="1" si="752"/>
        <v>0</v>
      </c>
      <c r="CL796" s="76">
        <f t="shared" ref="CL796" ca="1" si="753">CL795-SUM(CL794,CL788:CL789,CL791,CL792)</f>
        <v>0</v>
      </c>
    </row>
    <row r="797" spans="2:90" x14ac:dyDescent="0.4">
      <c r="B797" s="13"/>
      <c r="D797" t="s">
        <v>826</v>
      </c>
      <c r="E797" s="8" t="str">
        <f t="shared" si="724"/>
        <v>797 SUBFREE-PV</v>
      </c>
      <c r="H797" s="12"/>
      <c r="K797" s="34"/>
      <c r="L797" s="34"/>
      <c r="M797" s="34"/>
      <c r="N797" s="34"/>
      <c r="O797" s="34"/>
      <c r="P797" s="34"/>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2:90" x14ac:dyDescent="0.4">
      <c r="B798" s="95" t="str">
        <f>B803&amp;":"</f>
        <v># of subscribers - Paid:</v>
      </c>
      <c r="C798" s="6"/>
      <c r="D798" t="s">
        <v>826</v>
      </c>
      <c r="E798" s="8" t="str">
        <f t="shared" si="724"/>
        <v>798 SUBFREE-PV</v>
      </c>
      <c r="G798" s="6"/>
      <c r="H798" s="12"/>
      <c r="I798" s="60"/>
      <c r="J798" s="60"/>
      <c r="S798" s="72"/>
      <c r="T798" s="72"/>
      <c r="U798" s="72"/>
      <c r="V798" s="72"/>
      <c r="W798" s="72"/>
      <c r="X798" s="72"/>
      <c r="Y798" s="72"/>
      <c r="Z798" s="72"/>
      <c r="AA798" s="72"/>
      <c r="AB798" s="72"/>
      <c r="AC798" s="72"/>
      <c r="AD798" s="72"/>
      <c r="AE798" s="72"/>
      <c r="AF798" s="72"/>
      <c r="AG798" s="72"/>
      <c r="AH798" s="72"/>
      <c r="AI798" s="72"/>
      <c r="AJ798" s="72"/>
      <c r="AK798" s="72"/>
      <c r="AL798" s="72"/>
      <c r="AM798" s="72"/>
      <c r="AN798" s="72"/>
      <c r="AO798" s="72"/>
      <c r="AP798" s="72"/>
      <c r="AQ798" s="72"/>
      <c r="AR798" s="72"/>
      <c r="AS798" s="72"/>
      <c r="AT798" s="72"/>
      <c r="AU798" s="72"/>
      <c r="AV798" s="72"/>
      <c r="AW798" s="72"/>
      <c r="AX798" s="72"/>
      <c r="AY798" s="72"/>
      <c r="AZ798" s="72"/>
      <c r="BA798" s="72"/>
      <c r="BB798" s="72"/>
      <c r="BC798" s="72"/>
      <c r="BD798" s="72"/>
      <c r="BE798" s="72"/>
      <c r="BF798" s="72"/>
      <c r="BG798" s="72"/>
      <c r="BH798" s="72"/>
      <c r="BI798" s="72"/>
      <c r="BJ798" s="72"/>
      <c r="BK798" s="72"/>
      <c r="BL798" s="72"/>
      <c r="BM798" s="72"/>
      <c r="BN798" s="72"/>
      <c r="BO798" s="72"/>
      <c r="BP798" s="72"/>
      <c r="BQ798" s="72"/>
      <c r="BR798" s="72"/>
      <c r="BS798" s="72"/>
      <c r="BT798" s="72"/>
      <c r="BU798" s="72"/>
      <c r="BV798" s="72"/>
      <c r="BW798" s="72"/>
      <c r="BX798" s="72"/>
      <c r="BY798" s="72"/>
      <c r="BZ798" s="72"/>
      <c r="CA798" s="72"/>
      <c r="CB798" s="72"/>
      <c r="CC798" s="72"/>
      <c r="CD798" s="72"/>
      <c r="CE798" s="72"/>
      <c r="CF798" s="72"/>
      <c r="CG798" s="72"/>
      <c r="CH798" s="72"/>
      <c r="CI798" s="72"/>
      <c r="CJ798" s="72"/>
      <c r="CK798" s="72"/>
      <c r="CL798" s="72"/>
    </row>
    <row r="799" spans="2:90" x14ac:dyDescent="0.4">
      <c r="B799" s="154" t="s">
        <v>71</v>
      </c>
      <c r="C799" s="6"/>
      <c r="D799" t="s">
        <v>826</v>
      </c>
      <c r="E799" s="8" t="str">
        <f t="shared" si="724"/>
        <v>799 SUBFREE-PV</v>
      </c>
      <c r="G799" s="6"/>
      <c r="K799" s="15">
        <f>SUMIF($4:$4,K$2-1,799:799)</f>
        <v>0</v>
      </c>
      <c r="L799" s="15">
        <f ca="1">K803</f>
        <v>13367.535521747714</v>
      </c>
      <c r="M799" s="15">
        <f ca="1">L803</f>
        <v>38327.89379314243</v>
      </c>
      <c r="N799" s="15">
        <f ca="1">M803</f>
        <v>66781.683881535253</v>
      </c>
      <c r="O799" s="15">
        <f ca="1">N803</f>
        <v>96288.199964585947</v>
      </c>
      <c r="P799" s="15">
        <f ca="1">O803</f>
        <v>126111.94909464678</v>
      </c>
      <c r="R799" s="15"/>
      <c r="S799" s="76">
        <f t="shared" ref="S799:AY799" si="754">R803</f>
        <v>0</v>
      </c>
      <c r="T799" s="76">
        <f t="shared" ca="1" si="754"/>
        <v>237.5</v>
      </c>
      <c r="U799" s="76">
        <f t="shared" ca="1" si="754"/>
        <v>689.90781249999998</v>
      </c>
      <c r="V799" s="76">
        <f t="shared" ca="1" si="754"/>
        <v>1336.7803318359374</v>
      </c>
      <c r="W799" s="76">
        <f t="shared" ca="1" si="754"/>
        <v>2159.6191027700443</v>
      </c>
      <c r="X799" s="76">
        <f t="shared" ca="1" si="754"/>
        <v>3141.6853356190441</v>
      </c>
      <c r="Y799" s="76">
        <f t="shared" ca="1" si="754"/>
        <v>4267.8325180682832</v>
      </c>
      <c r="Z799" s="76">
        <f t="shared" ca="1" si="754"/>
        <v>5524.3549497870381</v>
      </c>
      <c r="AA799" s="76">
        <f t="shared" ca="1" si="754"/>
        <v>6898.8506851885468</v>
      </c>
      <c r="AB799" s="76">
        <f t="shared" ca="1" si="754"/>
        <v>8380.0975137599853</v>
      </c>
      <c r="AC799" s="76">
        <f t="shared" ca="1" si="754"/>
        <v>9957.9407377635671</v>
      </c>
      <c r="AD799" s="76">
        <f t="shared" ca="1" si="754"/>
        <v>11623.191625083809</v>
      </c>
      <c r="AE799" s="76">
        <f t="shared" ca="1" si="754"/>
        <v>13367.535521747714</v>
      </c>
      <c r="AF799" s="76">
        <f t="shared" ca="1" si="754"/>
        <v>15183.448705241464</v>
      </c>
      <c r="AG799" s="76">
        <f t="shared" ca="1" si="754"/>
        <v>17064.123147155369</v>
      </c>
      <c r="AH799" s="76">
        <f t="shared" ca="1" si="754"/>
        <v>19003.398432782215</v>
      </c>
      <c r="AI799" s="76">
        <f t="shared" ca="1" si="754"/>
        <v>20995.700156863808</v>
      </c>
      <c r="AJ799" s="76">
        <f t="shared" ca="1" si="754"/>
        <v>23035.984179442137</v>
      </c>
      <c r="AK799" s="76">
        <f t="shared" ca="1" si="754"/>
        <v>25119.686184372706</v>
      </c>
      <c r="AL799" s="76">
        <f t="shared" ca="1" si="754"/>
        <v>27242.676036084253</v>
      </c>
      <c r="AM799" s="76">
        <f t="shared" ca="1" si="754"/>
        <v>29401.216478151739</v>
      </c>
      <c r="AN799" s="76">
        <f t="shared" ca="1" si="754"/>
        <v>31591.925760667556</v>
      </c>
      <c r="AO799" s="76">
        <f t="shared" ca="1" si="754"/>
        <v>33811.74382268406</v>
      </c>
      <c r="AP799" s="76">
        <f t="shared" ca="1" si="754"/>
        <v>36057.90169155124</v>
      </c>
      <c r="AQ799" s="76">
        <f t="shared" ca="1" si="754"/>
        <v>38327.89379314243</v>
      </c>
      <c r="AR799" s="76">
        <f t="shared" ca="1" si="754"/>
        <v>40619.452896069757</v>
      </c>
      <c r="AS799" s="76">
        <f t="shared" ca="1" si="754"/>
        <v>42930.527439331127</v>
      </c>
      <c r="AT799" s="76">
        <f t="shared" ca="1" si="754"/>
        <v>45259.26101666475</v>
      </c>
      <c r="AU799" s="76">
        <f t="shared" ca="1" si="754"/>
        <v>47603.973812454518</v>
      </c>
      <c r="AV799" s="76">
        <f t="shared" ca="1" si="754"/>
        <v>49963.145803544779</v>
      </c>
      <c r="AW799" s="76">
        <f t="shared" ca="1" si="754"/>
        <v>52335.401558982579</v>
      </c>
      <c r="AX799" s="76">
        <f t="shared" ca="1" si="754"/>
        <v>54719.496485684365</v>
      </c>
      <c r="AY799" s="76">
        <f t="shared" ca="1" si="754"/>
        <v>57114.304382483642</v>
      </c>
      <c r="AZ799" s="76">
        <f t="shared" ref="AZ799:CE799" ca="1" si="755">AY803</f>
        <v>59518.806178099891</v>
      </c>
      <c r="BA799" s="76">
        <f t="shared" ca="1" si="755"/>
        <v>61932.079740408139</v>
      </c>
      <c r="BB799" s="76">
        <f t="shared" ca="1" si="755"/>
        <v>64353.290655101817</v>
      </c>
      <c r="BC799" s="76">
        <f t="shared" ca="1" si="755"/>
        <v>66781.683881535253</v>
      </c>
      <c r="BD799" s="76">
        <f t="shared" ca="1" si="755"/>
        <v>69216.576202304219</v>
      </c>
      <c r="BE799" s="76">
        <f t="shared" ca="1" si="755"/>
        <v>71657.349391060037</v>
      </c>
      <c r="BF799" s="76">
        <f t="shared" ca="1" si="755"/>
        <v>74103.444030235449</v>
      </c>
      <c r="BG799" s="76">
        <f t="shared" ca="1" si="755"/>
        <v>76554.353916859298</v>
      </c>
      <c r="BH799" s="76">
        <f t="shared" ca="1" si="755"/>
        <v>79009.621000518062</v>
      </c>
      <c r="BI799" s="76">
        <f t="shared" ca="1" si="755"/>
        <v>81468.830802843775</v>
      </c>
      <c r="BJ799" s="76">
        <f t="shared" ca="1" si="755"/>
        <v>83931.608272723257</v>
      </c>
      <c r="BK799" s="76">
        <f t="shared" ca="1" si="755"/>
        <v>86397.614035780454</v>
      </c>
      <c r="BL799" s="76">
        <f t="shared" ca="1" si="755"/>
        <v>88866.541000626836</v>
      </c>
      <c r="BM799" s="76">
        <f t="shared" ca="1" si="755"/>
        <v>91338.1112879422</v>
      </c>
      <c r="BN799" s="76">
        <f t="shared" ca="1" si="755"/>
        <v>93812.073451676697</v>
      </c>
      <c r="BO799" s="76">
        <f t="shared" ca="1" si="755"/>
        <v>96288.199964585947</v>
      </c>
      <c r="BP799" s="76">
        <f t="shared" ca="1" si="755"/>
        <v>98766.284942954706</v>
      </c>
      <c r="BQ799" s="76">
        <f t="shared" ca="1" si="755"/>
        <v>101246.14208775613</v>
      </c>
      <c r="BR799" s="76">
        <f t="shared" ca="1" si="755"/>
        <v>103727.60282165832</v>
      </c>
      <c r="BS799" s="76">
        <f t="shared" ca="1" si="755"/>
        <v>106210.51460324807</v>
      </c>
      <c r="BT799" s="76">
        <f t="shared" ca="1" si="755"/>
        <v>108694.7394016141</v>
      </c>
      <c r="BU799" s="76">
        <f t="shared" ca="1" si="755"/>
        <v>111180.15231603557</v>
      </c>
      <c r="BV799" s="76">
        <f t="shared" ca="1" si="755"/>
        <v>113666.64032697269</v>
      </c>
      <c r="BW799" s="76">
        <f t="shared" ca="1" si="755"/>
        <v>116154.1011658694</v>
      </c>
      <c r="BX799" s="76">
        <f t="shared" ca="1" si="755"/>
        <v>118642.44229246608</v>
      </c>
      <c r="BY799" s="76">
        <f t="shared" ca="1" si="755"/>
        <v>121131.57996939523</v>
      </c>
      <c r="BZ799" s="76">
        <f t="shared" ca="1" si="755"/>
        <v>123621.4384248065</v>
      </c>
      <c r="CA799" s="76">
        <f t="shared" ca="1" si="755"/>
        <v>126111.94909464678</v>
      </c>
      <c r="CB799" s="76">
        <f t="shared" ca="1" si="755"/>
        <v>128603.04993701851</v>
      </c>
      <c r="CC799" s="76">
        <f t="shared" ca="1" si="755"/>
        <v>131094.68481175962</v>
      </c>
      <c r="CD799" s="76">
        <f t="shared" ca="1" si="755"/>
        <v>133586.80291904099</v>
      </c>
      <c r="CE799" s="76">
        <f t="shared" ca="1" si="755"/>
        <v>136079.35829136721</v>
      </c>
      <c r="CF799" s="76">
        <f t="shared" ref="CF799:CL799" ca="1" si="756">CE803</f>
        <v>138572.30933390092</v>
      </c>
      <c r="CG799" s="76">
        <f t="shared" ca="1" si="756"/>
        <v>141065.61840851358</v>
      </c>
      <c r="CH799" s="76">
        <f t="shared" ca="1" si="756"/>
        <v>143559.25145740373</v>
      </c>
      <c r="CI799" s="76">
        <f t="shared" ca="1" si="756"/>
        <v>146053.17766251822</v>
      </c>
      <c r="CJ799" s="76">
        <f t="shared" ca="1" si="756"/>
        <v>148547.36913737119</v>
      </c>
      <c r="CK799" s="76">
        <f t="shared" ca="1" si="756"/>
        <v>151041.80064817876</v>
      </c>
      <c r="CL799" s="76">
        <f t="shared" ca="1" si="756"/>
        <v>153536.44936152073</v>
      </c>
    </row>
    <row r="800" spans="2:90" x14ac:dyDescent="0.4">
      <c r="B800" s="154" t="s">
        <v>822</v>
      </c>
      <c r="C800" s="6"/>
      <c r="D800" t="s">
        <v>826</v>
      </c>
      <c r="E800" s="8" t="str">
        <f t="shared" si="724"/>
        <v>800 SUBFREE-PV</v>
      </c>
      <c r="G800" s="6"/>
      <c r="K800" s="34">
        <f t="shared" ref="K800:P800" ca="1" si="757">SUMIF($3:$3,K$2,800:800)</f>
        <v>14071.090022892329</v>
      </c>
      <c r="L800" s="34">
        <f t="shared" ca="1" si="757"/>
        <v>26274.061338310225</v>
      </c>
      <c r="M800" s="34">
        <f t="shared" ca="1" si="757"/>
        <v>29951.357987781921</v>
      </c>
      <c r="N800" s="34">
        <f t="shared" ca="1" si="757"/>
        <v>31059.490613737602</v>
      </c>
      <c r="O800" s="34">
        <f t="shared" ca="1" si="757"/>
        <v>31393.420136906148</v>
      </c>
      <c r="P800" s="34">
        <f t="shared" ca="1" si="757"/>
        <v>31494.047917220283</v>
      </c>
      <c r="R800" s="15"/>
      <c r="S800" s="76">
        <f t="shared" ref="S800" ca="1" si="758">-S791</f>
        <v>250</v>
      </c>
      <c r="T800" s="76">
        <f t="shared" ref="T800:AX800" ca="1" si="759">-T791</f>
        <v>476.21875</v>
      </c>
      <c r="U800" s="76">
        <f t="shared" ca="1" si="759"/>
        <v>680.91844140625005</v>
      </c>
      <c r="V800" s="76">
        <f t="shared" ca="1" si="759"/>
        <v>866.14607466748066</v>
      </c>
      <c r="W800" s="76">
        <f t="shared" ca="1" si="759"/>
        <v>1033.7539293147365</v>
      </c>
      <c r="X800" s="76">
        <f t="shared" ca="1" si="759"/>
        <v>1185.4180867886723</v>
      </c>
      <c r="Y800" s="76">
        <f t="shared" ca="1" si="759"/>
        <v>1322.6551912829</v>
      </c>
      <c r="Z800" s="76">
        <f t="shared" ca="1" si="759"/>
        <v>1446.837616212114</v>
      </c>
      <c r="AA800" s="76">
        <f t="shared" ca="1" si="759"/>
        <v>1559.207187969937</v>
      </c>
      <c r="AB800" s="76">
        <f t="shared" ca="1" si="759"/>
        <v>1660.887604214297</v>
      </c>
      <c r="AC800" s="76">
        <f t="shared" ca="1" si="759"/>
        <v>1752.8956708634121</v>
      </c>
      <c r="AD800" s="76">
        <f t="shared" ca="1" si="759"/>
        <v>1836.15147017253</v>
      </c>
      <c r="AE800" s="76">
        <f t="shared" ca="1" si="759"/>
        <v>1911.4875615723679</v>
      </c>
      <c r="AF800" s="76">
        <f t="shared" ca="1" si="759"/>
        <v>1979.6573072777967</v>
      </c>
      <c r="AG800" s="76">
        <f t="shared" ca="1" si="759"/>
        <v>2041.3424059229962</v>
      </c>
      <c r="AH800" s="76">
        <f t="shared" ca="1" si="759"/>
        <v>2097.1597095595712</v>
      </c>
      <c r="AI800" s="76">
        <f t="shared" ca="1" si="759"/>
        <v>2147.6673921877173</v>
      </c>
      <c r="AJ800" s="76">
        <f t="shared" ca="1" si="759"/>
        <v>2193.370531505861</v>
      </c>
      <c r="AK800" s="76">
        <f t="shared" ca="1" si="759"/>
        <v>2234.7261596963654</v>
      </c>
      <c r="AL800" s="76">
        <f t="shared" ca="1" si="759"/>
        <v>2272.1478337552485</v>
      </c>
      <c r="AM800" s="76">
        <f t="shared" ca="1" si="759"/>
        <v>2306.0097710692808</v>
      </c>
      <c r="AN800" s="76">
        <f t="shared" ca="1" si="759"/>
        <v>2336.6505915963153</v>
      </c>
      <c r="AO800" s="76">
        <f t="shared" ca="1" si="759"/>
        <v>2364.3767040707157</v>
      </c>
      <c r="AP800" s="76">
        <f t="shared" ca="1" si="759"/>
        <v>2389.4653700959889</v>
      </c>
      <c r="AQ800" s="76">
        <f t="shared" ca="1" si="759"/>
        <v>2412.1674767656077</v>
      </c>
      <c r="AR800" s="76">
        <f t="shared" ca="1" si="759"/>
        <v>2432.7100455382792</v>
      </c>
      <c r="AS800" s="76">
        <f t="shared" ca="1" si="759"/>
        <v>2451.2985024564505</v>
      </c>
      <c r="AT800" s="76">
        <f t="shared" ca="1" si="759"/>
        <v>2468.1187324102812</v>
      </c>
      <c r="AU800" s="76">
        <f t="shared" ca="1" si="759"/>
        <v>2483.3389379897526</v>
      </c>
      <c r="AV800" s="76">
        <f t="shared" ca="1" si="759"/>
        <v>2497.1113215134774</v>
      </c>
      <c r="AW800" s="76">
        <f t="shared" ca="1" si="759"/>
        <v>2509.5736070545081</v>
      </c>
      <c r="AX800" s="76">
        <f t="shared" ca="1" si="759"/>
        <v>2520.8504176834481</v>
      </c>
      <c r="AY800" s="76">
        <f t="shared" ref="AY800:CD800" ca="1" si="760">-AY791</f>
        <v>2531.05452170131</v>
      </c>
      <c r="AZ800" s="76">
        <f t="shared" ca="1" si="760"/>
        <v>2540.2879603244728</v>
      </c>
      <c r="BA800" s="76">
        <f t="shared" ca="1" si="760"/>
        <v>2548.6430680986077</v>
      </c>
      <c r="BB800" s="76">
        <f t="shared" ca="1" si="760"/>
        <v>2556.2033962457276</v>
      </c>
      <c r="BC800" s="76">
        <f t="shared" ca="1" si="760"/>
        <v>2563.0445481778524</v>
      </c>
      <c r="BD800" s="76">
        <f t="shared" ca="1" si="760"/>
        <v>2569.2349355324345</v>
      </c>
      <c r="BE800" s="76">
        <f t="shared" ca="1" si="760"/>
        <v>2574.8364622899117</v>
      </c>
      <c r="BF800" s="76">
        <f t="shared" ca="1" si="760"/>
        <v>2579.9051438145843</v>
      </c>
      <c r="BG800" s="76">
        <f t="shared" ca="1" si="760"/>
        <v>2584.4916670092221</v>
      </c>
      <c r="BH800" s="76">
        <f t="shared" ca="1" si="760"/>
        <v>2588.6418971849698</v>
      </c>
      <c r="BI800" s="76">
        <f t="shared" ca="1" si="760"/>
        <v>2592.3973367152498</v>
      </c>
      <c r="BJ800" s="76">
        <f t="shared" ca="1" si="760"/>
        <v>2595.7955400602114</v>
      </c>
      <c r="BK800" s="76">
        <f t="shared" ca="1" si="760"/>
        <v>2598.8704893119839</v>
      </c>
      <c r="BL800" s="76">
        <f t="shared" ca="1" si="760"/>
        <v>2601.6529340161815</v>
      </c>
      <c r="BM800" s="76">
        <f t="shared" ca="1" si="760"/>
        <v>2604.1706986678923</v>
      </c>
      <c r="BN800" s="76">
        <f t="shared" ca="1" si="760"/>
        <v>2606.4489609571087</v>
      </c>
      <c r="BO800" s="76">
        <f t="shared" ca="1" si="760"/>
        <v>2608.5105035460638</v>
      </c>
      <c r="BP800" s="76">
        <f t="shared" ca="1" si="760"/>
        <v>2610.3759418962445</v>
      </c>
      <c r="BQ800" s="76">
        <f t="shared" ca="1" si="760"/>
        <v>2612.0639304233641</v>
      </c>
      <c r="BR800" s="76">
        <f t="shared" ca="1" si="760"/>
        <v>2613.5913490418416</v>
      </c>
      <c r="BS800" s="76">
        <f t="shared" ca="1" si="760"/>
        <v>2614.9734719642365</v>
      </c>
      <c r="BT800" s="76">
        <f t="shared" ca="1" si="760"/>
        <v>2616.2241204436382</v>
      </c>
      <c r="BU800" s="76">
        <f t="shared" ca="1" si="760"/>
        <v>2617.3558009864373</v>
      </c>
      <c r="BV800" s="76">
        <f t="shared" ca="1" si="760"/>
        <v>2618.3798304176025</v>
      </c>
      <c r="BW800" s="76">
        <f t="shared" ca="1" si="760"/>
        <v>2619.3064490491279</v>
      </c>
      <c r="BX800" s="76">
        <f t="shared" ca="1" si="760"/>
        <v>2620.1449230833296</v>
      </c>
      <c r="BY800" s="76">
        <f t="shared" ca="1" si="760"/>
        <v>2620.9036372750279</v>
      </c>
      <c r="BZ800" s="76">
        <f t="shared" ca="1" si="760"/>
        <v>2621.5901787792409</v>
      </c>
      <c r="CA800" s="76">
        <f t="shared" ca="1" si="760"/>
        <v>2622.2114130228661</v>
      </c>
      <c r="CB800" s="76">
        <f t="shared" ca="1" si="760"/>
        <v>2622.7735523590659</v>
      </c>
      <c r="CC800" s="76">
        <f t="shared" ca="1" si="760"/>
        <v>2623.2822181909096</v>
      </c>
      <c r="CD800" s="76">
        <f t="shared" ca="1" si="760"/>
        <v>2623.7424971854994</v>
      </c>
      <c r="CE800" s="76">
        <f t="shared" ref="CE800:CK800" ca="1" si="761">-CE791</f>
        <v>2624.1589921407285</v>
      </c>
      <c r="CF800" s="76">
        <f t="shared" ca="1" si="761"/>
        <v>2624.5358680133418</v>
      </c>
      <c r="CG800" s="76">
        <f t="shared" ca="1" si="761"/>
        <v>2624.876893568573</v>
      </c>
      <c r="CH800" s="76">
        <f t="shared" ca="1" si="761"/>
        <v>2625.1854790678626</v>
      </c>
      <c r="CI800" s="76">
        <f t="shared" ca="1" si="761"/>
        <v>2625.4647103715324</v>
      </c>
      <c r="CJ800" s="76">
        <f t="shared" ca="1" si="761"/>
        <v>2625.7173797974406</v>
      </c>
      <c r="CK800" s="76">
        <f t="shared" ca="1" si="761"/>
        <v>2625.9460140442088</v>
      </c>
      <c r="CL800" s="76">
        <f t="shared" ref="CL800" ca="1" si="762">-CL791</f>
        <v>2626.1528994582532</v>
      </c>
    </row>
    <row r="801" spans="2:90" x14ac:dyDescent="0.4">
      <c r="B801" s="141" t="s">
        <v>824</v>
      </c>
      <c r="D801" t="s">
        <v>826</v>
      </c>
      <c r="E801" s="8" t="str">
        <f t="shared" si="724"/>
        <v>801 SUBFREE-PV</v>
      </c>
      <c r="G801" t="str">
        <f>E801</f>
        <v>801 SUBFREE-PV</v>
      </c>
      <c r="H801" s="12"/>
      <c r="I801" s="60"/>
      <c r="J801" s="60"/>
      <c r="K801" s="16">
        <v>0.05</v>
      </c>
      <c r="L801" s="16">
        <v>0.05</v>
      </c>
      <c r="M801" s="16">
        <v>0.05</v>
      </c>
      <c r="N801" s="16">
        <v>0.05</v>
      </c>
      <c r="O801" s="16">
        <v>0.05</v>
      </c>
      <c r="P801" s="16">
        <v>0.05</v>
      </c>
      <c r="R801" s="20"/>
      <c r="S801" s="146" cm="1">
        <f t="array" ref="S801">INDEX($K:$P,ROW(),MATCH(S$3,$K$2:$P$2,0))</f>
        <v>0.05</v>
      </c>
      <c r="T801" s="146" cm="1">
        <f t="array" ref="T801">INDEX($K:$P,ROW(),MATCH(T$3,$K$2:$P$2,0))</f>
        <v>0.05</v>
      </c>
      <c r="U801" s="146" cm="1">
        <f t="array" ref="U801">INDEX($K:$P,ROW(),MATCH(U$3,$K$2:$P$2,0))</f>
        <v>0.05</v>
      </c>
      <c r="V801" s="146" cm="1">
        <f t="array" ref="V801">INDEX($K:$P,ROW(),MATCH(V$3,$K$2:$P$2,0))</f>
        <v>0.05</v>
      </c>
      <c r="W801" s="146" cm="1">
        <f t="array" ref="W801">INDEX($K:$P,ROW(),MATCH(W$3,$K$2:$P$2,0))</f>
        <v>0.05</v>
      </c>
      <c r="X801" s="146" cm="1">
        <f t="array" ref="X801">INDEX($K:$P,ROW(),MATCH(X$3,$K$2:$P$2,0))</f>
        <v>0.05</v>
      </c>
      <c r="Y801" s="146" cm="1">
        <f t="array" ref="Y801">INDEX($K:$P,ROW(),MATCH(Y$3,$K$2:$P$2,0))</f>
        <v>0.05</v>
      </c>
      <c r="Z801" s="146" cm="1">
        <f t="array" ref="Z801">INDEX($K:$P,ROW(),MATCH(Z$3,$K$2:$P$2,0))</f>
        <v>0.05</v>
      </c>
      <c r="AA801" s="146" cm="1">
        <f t="array" ref="AA801">INDEX($K:$P,ROW(),MATCH(AA$3,$K$2:$P$2,0))</f>
        <v>0.05</v>
      </c>
      <c r="AB801" s="146" cm="1">
        <f t="array" ref="AB801">INDEX($K:$P,ROW(),MATCH(AB$3,$K$2:$P$2,0))</f>
        <v>0.05</v>
      </c>
      <c r="AC801" s="146" cm="1">
        <f t="array" ref="AC801">INDEX($K:$P,ROW(),MATCH(AC$3,$K$2:$P$2,0))</f>
        <v>0.05</v>
      </c>
      <c r="AD801" s="146" cm="1">
        <f t="array" ref="AD801">INDEX($K:$P,ROW(),MATCH(AD$3,$K$2:$P$2,0))</f>
        <v>0.05</v>
      </c>
      <c r="AE801" s="146" cm="1">
        <f t="array" ref="AE801">INDEX($K:$P,ROW(),MATCH(AE$3,$K$2:$P$2,0))</f>
        <v>0.05</v>
      </c>
      <c r="AF801" s="146" cm="1">
        <f t="array" ref="AF801">INDEX($K:$P,ROW(),MATCH(AF$3,$K$2:$P$2,0))</f>
        <v>0.05</v>
      </c>
      <c r="AG801" s="146" cm="1">
        <f t="array" ref="AG801">INDEX($K:$P,ROW(),MATCH(AG$3,$K$2:$P$2,0))</f>
        <v>0.05</v>
      </c>
      <c r="AH801" s="146" cm="1">
        <f t="array" ref="AH801">INDEX($K:$P,ROW(),MATCH(AH$3,$K$2:$P$2,0))</f>
        <v>0.05</v>
      </c>
      <c r="AI801" s="146" cm="1">
        <f t="array" ref="AI801">INDEX($K:$P,ROW(),MATCH(AI$3,$K$2:$P$2,0))</f>
        <v>0.05</v>
      </c>
      <c r="AJ801" s="146" cm="1">
        <f t="array" ref="AJ801">INDEX($K:$P,ROW(),MATCH(AJ$3,$K$2:$P$2,0))</f>
        <v>0.05</v>
      </c>
      <c r="AK801" s="146" cm="1">
        <f t="array" ref="AK801">INDEX($K:$P,ROW(),MATCH(AK$3,$K$2:$P$2,0))</f>
        <v>0.05</v>
      </c>
      <c r="AL801" s="146" cm="1">
        <f t="array" ref="AL801">INDEX($K:$P,ROW(),MATCH(AL$3,$K$2:$P$2,0))</f>
        <v>0.05</v>
      </c>
      <c r="AM801" s="146" cm="1">
        <f t="array" ref="AM801">INDEX($K:$P,ROW(),MATCH(AM$3,$K$2:$P$2,0))</f>
        <v>0.05</v>
      </c>
      <c r="AN801" s="146" cm="1">
        <f t="array" ref="AN801">INDEX($K:$P,ROW(),MATCH(AN$3,$K$2:$P$2,0))</f>
        <v>0.05</v>
      </c>
      <c r="AO801" s="146" cm="1">
        <f t="array" ref="AO801">INDEX($K:$P,ROW(),MATCH(AO$3,$K$2:$P$2,0))</f>
        <v>0.05</v>
      </c>
      <c r="AP801" s="146" cm="1">
        <f t="array" ref="AP801">INDEX($K:$P,ROW(),MATCH(AP$3,$K$2:$P$2,0))</f>
        <v>0.05</v>
      </c>
      <c r="AQ801" s="146" cm="1">
        <f t="array" ref="AQ801">INDEX($K:$P,ROW(),MATCH(AQ$3,$K$2:$P$2,0))</f>
        <v>0.05</v>
      </c>
      <c r="AR801" s="146" cm="1">
        <f t="array" ref="AR801">INDEX($K:$P,ROW(),MATCH(AR$3,$K$2:$P$2,0))</f>
        <v>0.05</v>
      </c>
      <c r="AS801" s="146" cm="1">
        <f t="array" ref="AS801">INDEX($K:$P,ROW(),MATCH(AS$3,$K$2:$P$2,0))</f>
        <v>0.05</v>
      </c>
      <c r="AT801" s="146" cm="1">
        <f t="array" ref="AT801">INDEX($K:$P,ROW(),MATCH(AT$3,$K$2:$P$2,0))</f>
        <v>0.05</v>
      </c>
      <c r="AU801" s="146" cm="1">
        <f t="array" ref="AU801">INDEX($K:$P,ROW(),MATCH(AU$3,$K$2:$P$2,0))</f>
        <v>0.05</v>
      </c>
      <c r="AV801" s="146" cm="1">
        <f t="array" ref="AV801">INDEX($K:$P,ROW(),MATCH(AV$3,$K$2:$P$2,0))</f>
        <v>0.05</v>
      </c>
      <c r="AW801" s="146" cm="1">
        <f t="array" ref="AW801">INDEX($K:$P,ROW(),MATCH(AW$3,$K$2:$P$2,0))</f>
        <v>0.05</v>
      </c>
      <c r="AX801" s="146" cm="1">
        <f t="array" ref="AX801">INDEX($K:$P,ROW(),MATCH(AX$3,$K$2:$P$2,0))</f>
        <v>0.05</v>
      </c>
      <c r="AY801" s="146" cm="1">
        <f t="array" ref="AY801">INDEX($K:$P,ROW(),MATCH(AY$3,$K$2:$P$2,0))</f>
        <v>0.05</v>
      </c>
      <c r="AZ801" s="146" cm="1">
        <f t="array" ref="AZ801">INDEX($K:$P,ROW(),MATCH(AZ$3,$K$2:$P$2,0))</f>
        <v>0.05</v>
      </c>
      <c r="BA801" s="146" cm="1">
        <f t="array" ref="BA801">INDEX($K:$P,ROW(),MATCH(BA$3,$K$2:$P$2,0))</f>
        <v>0.05</v>
      </c>
      <c r="BB801" s="146" cm="1">
        <f t="array" ref="BB801">INDEX($K:$P,ROW(),MATCH(BB$3,$K$2:$P$2,0))</f>
        <v>0.05</v>
      </c>
      <c r="BC801" s="146" cm="1">
        <f t="array" ref="BC801">INDEX($K:$P,ROW(),MATCH(BC$3,$K$2:$P$2,0))</f>
        <v>0.05</v>
      </c>
      <c r="BD801" s="146" cm="1">
        <f t="array" ref="BD801">INDEX($K:$P,ROW(),MATCH(BD$3,$K$2:$P$2,0))</f>
        <v>0.05</v>
      </c>
      <c r="BE801" s="146" cm="1">
        <f t="array" ref="BE801">INDEX($K:$P,ROW(),MATCH(BE$3,$K$2:$P$2,0))</f>
        <v>0.05</v>
      </c>
      <c r="BF801" s="146" cm="1">
        <f t="array" ref="BF801">INDEX($K:$P,ROW(),MATCH(BF$3,$K$2:$P$2,0))</f>
        <v>0.05</v>
      </c>
      <c r="BG801" s="146" cm="1">
        <f t="array" ref="BG801">INDEX($K:$P,ROW(),MATCH(BG$3,$K$2:$P$2,0))</f>
        <v>0.05</v>
      </c>
      <c r="BH801" s="146" cm="1">
        <f t="array" ref="BH801">INDEX($K:$P,ROW(),MATCH(BH$3,$K$2:$P$2,0))</f>
        <v>0.05</v>
      </c>
      <c r="BI801" s="146" cm="1">
        <f t="array" ref="BI801">INDEX($K:$P,ROW(),MATCH(BI$3,$K$2:$P$2,0))</f>
        <v>0.05</v>
      </c>
      <c r="BJ801" s="146" cm="1">
        <f t="array" ref="BJ801">INDEX($K:$P,ROW(),MATCH(BJ$3,$K$2:$P$2,0))</f>
        <v>0.05</v>
      </c>
      <c r="BK801" s="146" cm="1">
        <f t="array" ref="BK801">INDEX($K:$P,ROW(),MATCH(BK$3,$K$2:$P$2,0))</f>
        <v>0.05</v>
      </c>
      <c r="BL801" s="146" cm="1">
        <f t="array" ref="BL801">INDEX($K:$P,ROW(),MATCH(BL$3,$K$2:$P$2,0))</f>
        <v>0.05</v>
      </c>
      <c r="BM801" s="146" cm="1">
        <f t="array" ref="BM801">INDEX($K:$P,ROW(),MATCH(BM$3,$K$2:$P$2,0))</f>
        <v>0.05</v>
      </c>
      <c r="BN801" s="146" cm="1">
        <f t="array" ref="BN801">INDEX($K:$P,ROW(),MATCH(BN$3,$K$2:$P$2,0))</f>
        <v>0.05</v>
      </c>
      <c r="BO801" s="146" cm="1">
        <f t="array" ref="BO801">INDEX($K:$P,ROW(),MATCH(BO$3,$K$2:$P$2,0))</f>
        <v>0.05</v>
      </c>
      <c r="BP801" s="146" cm="1">
        <f t="array" ref="BP801">INDEX($K:$P,ROW(),MATCH(BP$3,$K$2:$P$2,0))</f>
        <v>0.05</v>
      </c>
      <c r="BQ801" s="146" cm="1">
        <f t="array" ref="BQ801">INDEX($K:$P,ROW(),MATCH(BQ$3,$K$2:$P$2,0))</f>
        <v>0.05</v>
      </c>
      <c r="BR801" s="146" cm="1">
        <f t="array" ref="BR801">INDEX($K:$P,ROW(),MATCH(BR$3,$K$2:$P$2,0))</f>
        <v>0.05</v>
      </c>
      <c r="BS801" s="146" cm="1">
        <f t="array" ref="BS801">INDEX($K:$P,ROW(),MATCH(BS$3,$K$2:$P$2,0))</f>
        <v>0.05</v>
      </c>
      <c r="BT801" s="146" cm="1">
        <f t="array" ref="BT801">INDEX($K:$P,ROW(),MATCH(BT$3,$K$2:$P$2,0))</f>
        <v>0.05</v>
      </c>
      <c r="BU801" s="146" cm="1">
        <f t="array" ref="BU801">INDEX($K:$P,ROW(),MATCH(BU$3,$K$2:$P$2,0))</f>
        <v>0.05</v>
      </c>
      <c r="BV801" s="146" cm="1">
        <f t="array" ref="BV801">INDEX($K:$P,ROW(),MATCH(BV$3,$K$2:$P$2,0))</f>
        <v>0.05</v>
      </c>
      <c r="BW801" s="146" cm="1">
        <f t="array" ref="BW801">INDEX($K:$P,ROW(),MATCH(BW$3,$K$2:$P$2,0))</f>
        <v>0.05</v>
      </c>
      <c r="BX801" s="146" cm="1">
        <f t="array" ref="BX801">INDEX($K:$P,ROW(),MATCH(BX$3,$K$2:$P$2,0))</f>
        <v>0.05</v>
      </c>
      <c r="BY801" s="146" cm="1">
        <f t="array" ref="BY801">INDEX($K:$P,ROW(),MATCH(BY$3,$K$2:$P$2,0))</f>
        <v>0.05</v>
      </c>
      <c r="BZ801" s="146" cm="1">
        <f t="array" ref="BZ801">INDEX($K:$P,ROW(),MATCH(BZ$3,$K$2:$P$2,0))</f>
        <v>0.05</v>
      </c>
      <c r="CA801" s="146" cm="1">
        <f t="array" ref="CA801">INDEX($K:$P,ROW(),MATCH(CA$3,$K$2:$P$2,0))</f>
        <v>0.05</v>
      </c>
      <c r="CB801" s="146" cm="1">
        <f t="array" ref="CB801">INDEX($K:$P,ROW(),MATCH(CB$3,$K$2:$P$2,0))</f>
        <v>0.05</v>
      </c>
      <c r="CC801" s="146" cm="1">
        <f t="array" ref="CC801">INDEX($K:$P,ROW(),MATCH(CC$3,$K$2:$P$2,0))</f>
        <v>0.05</v>
      </c>
      <c r="CD801" s="146" cm="1">
        <f t="array" ref="CD801">INDEX($K:$P,ROW(),MATCH(CD$3,$K$2:$P$2,0))</f>
        <v>0.05</v>
      </c>
      <c r="CE801" s="146" cm="1">
        <f t="array" ref="CE801">INDEX($K:$P,ROW(),MATCH(CE$3,$K$2:$P$2,0))</f>
        <v>0.05</v>
      </c>
      <c r="CF801" s="146" cm="1">
        <f t="array" ref="CF801">INDEX($K:$P,ROW(),MATCH(CF$3,$K$2:$P$2,0))</f>
        <v>0.05</v>
      </c>
      <c r="CG801" s="146" cm="1">
        <f t="array" ref="CG801">INDEX($K:$P,ROW(),MATCH(CG$3,$K$2:$P$2,0))</f>
        <v>0.05</v>
      </c>
      <c r="CH801" s="146" cm="1">
        <f t="array" ref="CH801">INDEX($K:$P,ROW(),MATCH(CH$3,$K$2:$P$2,0))</f>
        <v>0.05</v>
      </c>
      <c r="CI801" s="146" cm="1">
        <f t="array" ref="CI801">INDEX($K:$P,ROW(),MATCH(CI$3,$K$2:$P$2,0))</f>
        <v>0.05</v>
      </c>
      <c r="CJ801" s="146" cm="1">
        <f t="array" ref="CJ801">INDEX($K:$P,ROW(),MATCH(CJ$3,$K$2:$P$2,0))</f>
        <v>0.05</v>
      </c>
      <c r="CK801" s="146" cm="1">
        <f t="array" ref="CK801">INDEX($K:$P,ROW(),MATCH(CK$3,$K$2:$P$2,0))</f>
        <v>0.05</v>
      </c>
      <c r="CL801" s="146" cm="1">
        <f t="array" ref="CL801">INDEX($K:$P,ROW(),MATCH(CL$3,$K$2:$P$2,0))</f>
        <v>0.05</v>
      </c>
    </row>
    <row r="802" spans="2:90" x14ac:dyDescent="0.4">
      <c r="B802" s="154" t="s">
        <v>74</v>
      </c>
      <c r="D802" t="s">
        <v>826</v>
      </c>
      <c r="E802" s="8" t="str">
        <f t="shared" si="724"/>
        <v>802 SUBFREE-PV</v>
      </c>
      <c r="K802" s="34">
        <f t="shared" ref="K802:P802" ca="1" si="763">SUMIF($3:$3,K$2,802:802)</f>
        <v>-703.55450114461655</v>
      </c>
      <c r="L802" s="34">
        <f t="shared" ca="1" si="763"/>
        <v>-1313.7030669155113</v>
      </c>
      <c r="M802" s="34">
        <f t="shared" ca="1" si="763"/>
        <v>-1497.5678993890963</v>
      </c>
      <c r="N802" s="34">
        <f t="shared" ca="1" si="763"/>
        <v>-1552.9745306868806</v>
      </c>
      <c r="O802" s="34">
        <f t="shared" ca="1" si="763"/>
        <v>-1569.6710068453081</v>
      </c>
      <c r="P802" s="34">
        <f t="shared" ca="1" si="763"/>
        <v>-1574.7023958610139</v>
      </c>
      <c r="R802" s="15"/>
      <c r="S802" s="76">
        <f t="shared" ref="S802" ca="1" si="764">-S800*S801</f>
        <v>-12.5</v>
      </c>
      <c r="T802" s="76">
        <f t="shared" ref="T802:AX802" ca="1" si="765">-T800*T801</f>
        <v>-23.810937500000001</v>
      </c>
      <c r="U802" s="76">
        <f t="shared" ca="1" si="765"/>
        <v>-34.045922070312507</v>
      </c>
      <c r="V802" s="76">
        <f t="shared" ca="1" si="765"/>
        <v>-43.307303733374034</v>
      </c>
      <c r="W802" s="76">
        <f t="shared" ca="1" si="765"/>
        <v>-51.687696465736828</v>
      </c>
      <c r="X802" s="76">
        <f t="shared" ca="1" si="765"/>
        <v>-59.270904339433621</v>
      </c>
      <c r="Y802" s="76">
        <f t="shared" ca="1" si="765"/>
        <v>-66.132759564145005</v>
      </c>
      <c r="Z802" s="76">
        <f t="shared" ca="1" si="765"/>
        <v>-72.341880810605701</v>
      </c>
      <c r="AA802" s="76">
        <f t="shared" ca="1" si="765"/>
        <v>-77.960359398496848</v>
      </c>
      <c r="AB802" s="76">
        <f t="shared" ca="1" si="765"/>
        <v>-83.044380210714849</v>
      </c>
      <c r="AC802" s="76">
        <f t="shared" ca="1" si="765"/>
        <v>-87.644783543170604</v>
      </c>
      <c r="AD802" s="76">
        <f t="shared" ca="1" si="765"/>
        <v>-91.807573508626504</v>
      </c>
      <c r="AE802" s="76">
        <f t="shared" ca="1" si="765"/>
        <v>-95.574378078618395</v>
      </c>
      <c r="AF802" s="76">
        <f t="shared" ca="1" si="765"/>
        <v>-98.982865363889843</v>
      </c>
      <c r="AG802" s="76">
        <f t="shared" ca="1" si="765"/>
        <v>-102.06712029614982</v>
      </c>
      <c r="AH802" s="76">
        <f t="shared" ca="1" si="765"/>
        <v>-104.85798547797856</v>
      </c>
      <c r="AI802" s="76">
        <f t="shared" ca="1" si="765"/>
        <v>-107.38336960938587</v>
      </c>
      <c r="AJ802" s="76">
        <f t="shared" ca="1" si="765"/>
        <v>-109.66852657529306</v>
      </c>
      <c r="AK802" s="76">
        <f t="shared" ca="1" si="765"/>
        <v>-111.73630798481827</v>
      </c>
      <c r="AL802" s="76">
        <f t="shared" ca="1" si="765"/>
        <v>-113.60739168776243</v>
      </c>
      <c r="AM802" s="76">
        <f t="shared" ca="1" si="765"/>
        <v>-115.30048855346405</v>
      </c>
      <c r="AN802" s="76">
        <f t="shared" ca="1" si="765"/>
        <v>-116.83252957981577</v>
      </c>
      <c r="AO802" s="76">
        <f t="shared" ca="1" si="765"/>
        <v>-118.21883520353579</v>
      </c>
      <c r="AP802" s="76">
        <f t="shared" ca="1" si="765"/>
        <v>-119.47326850479945</v>
      </c>
      <c r="AQ802" s="76">
        <f t="shared" ca="1" si="765"/>
        <v>-120.60837383828039</v>
      </c>
      <c r="AR802" s="76">
        <f t="shared" ca="1" si="765"/>
        <v>-121.63550227691397</v>
      </c>
      <c r="AS802" s="76">
        <f t="shared" ca="1" si="765"/>
        <v>-122.56492512282253</v>
      </c>
      <c r="AT802" s="76">
        <f t="shared" ca="1" si="765"/>
        <v>-123.40593662051407</v>
      </c>
      <c r="AU802" s="76">
        <f t="shared" ca="1" si="765"/>
        <v>-124.16694689948764</v>
      </c>
      <c r="AV802" s="76">
        <f t="shared" ca="1" si="765"/>
        <v>-124.85556607567388</v>
      </c>
      <c r="AW802" s="76">
        <f t="shared" ca="1" si="765"/>
        <v>-125.47868035272541</v>
      </c>
      <c r="AX802" s="76">
        <f t="shared" ca="1" si="765"/>
        <v>-126.0425208841724</v>
      </c>
      <c r="AY802" s="76">
        <f t="shared" ref="AY802:CD802" ca="1" si="766">-AY800*AY801</f>
        <v>-126.5527260850655</v>
      </c>
      <c r="AZ802" s="76">
        <f t="shared" ca="1" si="766"/>
        <v>-127.01439801622365</v>
      </c>
      <c r="BA802" s="76">
        <f t="shared" ca="1" si="766"/>
        <v>-127.43215340493039</v>
      </c>
      <c r="BB802" s="76">
        <f t="shared" ca="1" si="766"/>
        <v>-127.81016981228639</v>
      </c>
      <c r="BC802" s="76">
        <f t="shared" ca="1" si="766"/>
        <v>-128.15222740889263</v>
      </c>
      <c r="BD802" s="76">
        <f t="shared" ca="1" si="766"/>
        <v>-128.46174677662174</v>
      </c>
      <c r="BE802" s="76">
        <f t="shared" ca="1" si="766"/>
        <v>-128.74182311449559</v>
      </c>
      <c r="BF802" s="76">
        <f t="shared" ca="1" si="766"/>
        <v>-128.99525719072923</v>
      </c>
      <c r="BG802" s="76">
        <f t="shared" ca="1" si="766"/>
        <v>-129.2245833504611</v>
      </c>
      <c r="BH802" s="76">
        <f t="shared" ca="1" si="766"/>
        <v>-129.43209485924851</v>
      </c>
      <c r="BI802" s="76">
        <f t="shared" ca="1" si="766"/>
        <v>-129.61986683576251</v>
      </c>
      <c r="BJ802" s="76">
        <f t="shared" ca="1" si="766"/>
        <v>-129.78977700301058</v>
      </c>
      <c r="BK802" s="76">
        <f t="shared" ca="1" si="766"/>
        <v>-129.94352446559921</v>
      </c>
      <c r="BL802" s="76">
        <f t="shared" ca="1" si="766"/>
        <v>-130.08264670080908</v>
      </c>
      <c r="BM802" s="76">
        <f t="shared" ca="1" si="766"/>
        <v>-130.20853493339462</v>
      </c>
      <c r="BN802" s="76">
        <f t="shared" ca="1" si="766"/>
        <v>-130.32244804785543</v>
      </c>
      <c r="BO802" s="76">
        <f t="shared" ca="1" si="766"/>
        <v>-130.4255251773032</v>
      </c>
      <c r="BP802" s="76">
        <f t="shared" ca="1" si="766"/>
        <v>-130.51879709481224</v>
      </c>
      <c r="BQ802" s="76">
        <f t="shared" ca="1" si="766"/>
        <v>-130.6031965211682</v>
      </c>
      <c r="BR802" s="76">
        <f t="shared" ca="1" si="766"/>
        <v>-130.67956745209207</v>
      </c>
      <c r="BS802" s="76">
        <f t="shared" ca="1" si="766"/>
        <v>-130.74867359821184</v>
      </c>
      <c r="BT802" s="76">
        <f t="shared" ca="1" si="766"/>
        <v>-130.81120602218192</v>
      </c>
      <c r="BU802" s="76">
        <f t="shared" ca="1" si="766"/>
        <v>-130.86779004932188</v>
      </c>
      <c r="BV802" s="76">
        <f t="shared" ca="1" si="766"/>
        <v>-130.91899152088013</v>
      </c>
      <c r="BW802" s="76">
        <f t="shared" ca="1" si="766"/>
        <v>-130.96532245245641</v>
      </c>
      <c r="BX802" s="76">
        <f t="shared" ca="1" si="766"/>
        <v>-131.00724615416649</v>
      </c>
      <c r="BY802" s="76">
        <f t="shared" ca="1" si="766"/>
        <v>-131.0451818637514</v>
      </c>
      <c r="BZ802" s="76">
        <f t="shared" ca="1" si="766"/>
        <v>-131.07950893896205</v>
      </c>
      <c r="CA802" s="76">
        <f t="shared" ca="1" si="766"/>
        <v>-131.11057065114332</v>
      </c>
      <c r="CB802" s="76">
        <f t="shared" ca="1" si="766"/>
        <v>-131.13867761795331</v>
      </c>
      <c r="CC802" s="76">
        <f t="shared" ca="1" si="766"/>
        <v>-131.16411090954549</v>
      </c>
      <c r="CD802" s="76">
        <f t="shared" ca="1" si="766"/>
        <v>-131.18712485927497</v>
      </c>
      <c r="CE802" s="76">
        <f t="shared" ref="CE802:CK802" ca="1" si="767">-CE800*CE801</f>
        <v>-131.20794960703643</v>
      </c>
      <c r="CF802" s="76">
        <f t="shared" ca="1" si="767"/>
        <v>-131.22679340066711</v>
      </c>
      <c r="CG802" s="76">
        <f t="shared" ca="1" si="767"/>
        <v>-131.24384467842864</v>
      </c>
      <c r="CH802" s="76">
        <f t="shared" ca="1" si="767"/>
        <v>-131.25927395339315</v>
      </c>
      <c r="CI802" s="76">
        <f t="shared" ca="1" si="767"/>
        <v>-131.27323551857663</v>
      </c>
      <c r="CJ802" s="76">
        <f t="shared" ca="1" si="767"/>
        <v>-131.28586898987203</v>
      </c>
      <c r="CK802" s="76">
        <f t="shared" ca="1" si="767"/>
        <v>-131.29730070221044</v>
      </c>
      <c r="CL802" s="76">
        <f t="shared" ref="CL802" ca="1" si="768">-CL800*CL801</f>
        <v>-131.30764497291267</v>
      </c>
    </row>
    <row r="803" spans="2:90" x14ac:dyDescent="0.4">
      <c r="B803" s="124" t="str">
        <f>"# of "&amp;B811&amp;"s - Paid"</f>
        <v># of subscribers - Paid</v>
      </c>
      <c r="C803" t="s">
        <v>80</v>
      </c>
      <c r="D803" t="s">
        <v>826</v>
      </c>
      <c r="E803" s="8" t="str">
        <f t="shared" si="724"/>
        <v>803 SUBFREE-PV</v>
      </c>
      <c r="H803" s="31"/>
      <c r="I803" s="73"/>
      <c r="J803" s="73"/>
      <c r="K803" s="116">
        <f t="shared" ref="K803:P803" ca="1" si="769">SUMIF($4:$4,K$2,803:803)</f>
        <v>13367.535521747714</v>
      </c>
      <c r="L803" s="116">
        <f t="shared" ca="1" si="769"/>
        <v>38327.89379314243</v>
      </c>
      <c r="M803" s="116">
        <f t="shared" ca="1" si="769"/>
        <v>66781.683881535253</v>
      </c>
      <c r="N803" s="116">
        <f t="shared" ca="1" si="769"/>
        <v>96288.199964585947</v>
      </c>
      <c r="O803" s="116">
        <f t="shared" ca="1" si="769"/>
        <v>126111.94909464678</v>
      </c>
      <c r="P803" s="116">
        <f t="shared" ca="1" si="769"/>
        <v>156031.29461600605</v>
      </c>
      <c r="R803" s="114"/>
      <c r="S803" s="147">
        <f t="shared" ref="S803" ca="1" si="770">S799+S800+S802</f>
        <v>237.5</v>
      </c>
      <c r="T803" s="147">
        <f t="shared" ref="T803:AX803" ca="1" si="771">T799+T800+T802</f>
        <v>689.90781249999998</v>
      </c>
      <c r="U803" s="147">
        <f t="shared" ca="1" si="771"/>
        <v>1336.7803318359374</v>
      </c>
      <c r="V803" s="147">
        <f t="shared" ca="1" si="771"/>
        <v>2159.6191027700443</v>
      </c>
      <c r="W803" s="147">
        <f t="shared" ca="1" si="771"/>
        <v>3141.6853356190441</v>
      </c>
      <c r="X803" s="147">
        <f t="shared" ca="1" si="771"/>
        <v>4267.8325180682832</v>
      </c>
      <c r="Y803" s="147">
        <f t="shared" ca="1" si="771"/>
        <v>5524.3549497870381</v>
      </c>
      <c r="Z803" s="147">
        <f t="shared" ca="1" si="771"/>
        <v>6898.8506851885468</v>
      </c>
      <c r="AA803" s="147">
        <f t="shared" ca="1" si="771"/>
        <v>8380.0975137599853</v>
      </c>
      <c r="AB803" s="147">
        <f t="shared" ca="1" si="771"/>
        <v>9957.9407377635671</v>
      </c>
      <c r="AC803" s="147">
        <f t="shared" ca="1" si="771"/>
        <v>11623.191625083809</v>
      </c>
      <c r="AD803" s="147">
        <f t="shared" ca="1" si="771"/>
        <v>13367.535521747714</v>
      </c>
      <c r="AE803" s="147">
        <f t="shared" ca="1" si="771"/>
        <v>15183.448705241464</v>
      </c>
      <c r="AF803" s="147">
        <f t="shared" ca="1" si="771"/>
        <v>17064.123147155369</v>
      </c>
      <c r="AG803" s="147">
        <f t="shared" ca="1" si="771"/>
        <v>19003.398432782215</v>
      </c>
      <c r="AH803" s="147">
        <f t="shared" ca="1" si="771"/>
        <v>20995.700156863808</v>
      </c>
      <c r="AI803" s="147">
        <f t="shared" ca="1" si="771"/>
        <v>23035.984179442137</v>
      </c>
      <c r="AJ803" s="147">
        <f t="shared" ca="1" si="771"/>
        <v>25119.686184372706</v>
      </c>
      <c r="AK803" s="147">
        <f t="shared" ca="1" si="771"/>
        <v>27242.676036084253</v>
      </c>
      <c r="AL803" s="147">
        <f t="shared" ca="1" si="771"/>
        <v>29401.216478151739</v>
      </c>
      <c r="AM803" s="147">
        <f t="shared" ca="1" si="771"/>
        <v>31591.925760667556</v>
      </c>
      <c r="AN803" s="147">
        <f t="shared" ca="1" si="771"/>
        <v>33811.74382268406</v>
      </c>
      <c r="AO803" s="147">
        <f t="shared" ca="1" si="771"/>
        <v>36057.90169155124</v>
      </c>
      <c r="AP803" s="147">
        <f t="shared" ca="1" si="771"/>
        <v>38327.89379314243</v>
      </c>
      <c r="AQ803" s="147">
        <f t="shared" ca="1" si="771"/>
        <v>40619.452896069757</v>
      </c>
      <c r="AR803" s="147">
        <f t="shared" ca="1" si="771"/>
        <v>42930.527439331127</v>
      </c>
      <c r="AS803" s="147">
        <f t="shared" ca="1" si="771"/>
        <v>45259.26101666475</v>
      </c>
      <c r="AT803" s="147">
        <f t="shared" ca="1" si="771"/>
        <v>47603.973812454518</v>
      </c>
      <c r="AU803" s="147">
        <f t="shared" ca="1" si="771"/>
        <v>49963.145803544779</v>
      </c>
      <c r="AV803" s="147">
        <f t="shared" ca="1" si="771"/>
        <v>52335.401558982579</v>
      </c>
      <c r="AW803" s="147">
        <f t="shared" ca="1" si="771"/>
        <v>54719.496485684365</v>
      </c>
      <c r="AX803" s="147">
        <f t="shared" ca="1" si="771"/>
        <v>57114.304382483642</v>
      </c>
      <c r="AY803" s="147">
        <f t="shared" ref="AY803:CD803" ca="1" si="772">AY799+AY800+AY802</f>
        <v>59518.806178099891</v>
      </c>
      <c r="AZ803" s="147">
        <f t="shared" ca="1" si="772"/>
        <v>61932.079740408139</v>
      </c>
      <c r="BA803" s="147">
        <f t="shared" ca="1" si="772"/>
        <v>64353.290655101817</v>
      </c>
      <c r="BB803" s="147">
        <f t="shared" ca="1" si="772"/>
        <v>66781.683881535253</v>
      </c>
      <c r="BC803" s="147">
        <f t="shared" ca="1" si="772"/>
        <v>69216.576202304219</v>
      </c>
      <c r="BD803" s="147">
        <f t="shared" ca="1" si="772"/>
        <v>71657.349391060037</v>
      </c>
      <c r="BE803" s="147">
        <f t="shared" ca="1" si="772"/>
        <v>74103.444030235449</v>
      </c>
      <c r="BF803" s="147">
        <f t="shared" ca="1" si="772"/>
        <v>76554.353916859298</v>
      </c>
      <c r="BG803" s="147">
        <f t="shared" ca="1" si="772"/>
        <v>79009.621000518062</v>
      </c>
      <c r="BH803" s="147">
        <f t="shared" ca="1" si="772"/>
        <v>81468.830802843775</v>
      </c>
      <c r="BI803" s="147">
        <f t="shared" ca="1" si="772"/>
        <v>83931.608272723257</v>
      </c>
      <c r="BJ803" s="147">
        <f t="shared" ca="1" si="772"/>
        <v>86397.614035780454</v>
      </c>
      <c r="BK803" s="147">
        <f t="shared" ca="1" si="772"/>
        <v>88866.541000626836</v>
      </c>
      <c r="BL803" s="147">
        <f t="shared" ca="1" si="772"/>
        <v>91338.1112879422</v>
      </c>
      <c r="BM803" s="147">
        <f t="shared" ca="1" si="772"/>
        <v>93812.073451676697</v>
      </c>
      <c r="BN803" s="147">
        <f t="shared" ca="1" si="772"/>
        <v>96288.199964585947</v>
      </c>
      <c r="BO803" s="147">
        <f t="shared" ca="1" si="772"/>
        <v>98766.284942954706</v>
      </c>
      <c r="BP803" s="147">
        <f t="shared" ca="1" si="772"/>
        <v>101246.14208775613</v>
      </c>
      <c r="BQ803" s="147">
        <f t="shared" ca="1" si="772"/>
        <v>103727.60282165832</v>
      </c>
      <c r="BR803" s="147">
        <f t="shared" ca="1" si="772"/>
        <v>106210.51460324807</v>
      </c>
      <c r="BS803" s="147">
        <f t="shared" ca="1" si="772"/>
        <v>108694.7394016141</v>
      </c>
      <c r="BT803" s="147">
        <f t="shared" ca="1" si="772"/>
        <v>111180.15231603557</v>
      </c>
      <c r="BU803" s="147">
        <f t="shared" ca="1" si="772"/>
        <v>113666.64032697269</v>
      </c>
      <c r="BV803" s="147">
        <f t="shared" ca="1" si="772"/>
        <v>116154.1011658694</v>
      </c>
      <c r="BW803" s="147">
        <f t="shared" ca="1" si="772"/>
        <v>118642.44229246608</v>
      </c>
      <c r="BX803" s="147">
        <f t="shared" ca="1" si="772"/>
        <v>121131.57996939523</v>
      </c>
      <c r="BY803" s="147">
        <f t="shared" ca="1" si="772"/>
        <v>123621.4384248065</v>
      </c>
      <c r="BZ803" s="147">
        <f t="shared" ca="1" si="772"/>
        <v>126111.94909464678</v>
      </c>
      <c r="CA803" s="147">
        <f t="shared" ca="1" si="772"/>
        <v>128603.04993701851</v>
      </c>
      <c r="CB803" s="147">
        <f t="shared" ca="1" si="772"/>
        <v>131094.68481175962</v>
      </c>
      <c r="CC803" s="147">
        <f t="shared" ca="1" si="772"/>
        <v>133586.80291904099</v>
      </c>
      <c r="CD803" s="147">
        <f t="shared" ca="1" si="772"/>
        <v>136079.35829136721</v>
      </c>
      <c r="CE803" s="147">
        <f t="shared" ref="CE803:CK803" ca="1" si="773">CE799+CE800+CE802</f>
        <v>138572.30933390092</v>
      </c>
      <c r="CF803" s="147">
        <f t="shared" ca="1" si="773"/>
        <v>141065.61840851358</v>
      </c>
      <c r="CG803" s="147">
        <f t="shared" ca="1" si="773"/>
        <v>143559.25145740373</v>
      </c>
      <c r="CH803" s="147">
        <f t="shared" ca="1" si="773"/>
        <v>146053.17766251822</v>
      </c>
      <c r="CI803" s="147">
        <f t="shared" ca="1" si="773"/>
        <v>148547.36913737119</v>
      </c>
      <c r="CJ803" s="147">
        <f t="shared" ca="1" si="773"/>
        <v>151041.80064817876</v>
      </c>
      <c r="CK803" s="147">
        <f t="shared" ca="1" si="773"/>
        <v>153536.44936152073</v>
      </c>
      <c r="CL803" s="147">
        <f t="shared" ref="CL803" ca="1" si="774">CL799+CL800+CL802</f>
        <v>156031.29461600605</v>
      </c>
    </row>
    <row r="804" spans="2:90" x14ac:dyDescent="0.4">
      <c r="B804" s="141" t="s">
        <v>62</v>
      </c>
      <c r="D804" t="s">
        <v>826</v>
      </c>
      <c r="E804" s="8" t="str">
        <f t="shared" si="724"/>
        <v>804 SUBFREE-PV</v>
      </c>
      <c r="H804" s="12"/>
      <c r="I804" s="60"/>
      <c r="J804" s="60"/>
      <c r="K804" s="34">
        <f t="shared" ref="K804:P804" ca="1" si="775">K803-SUM(K802,K799:K800)</f>
        <v>0</v>
      </c>
      <c r="L804" s="34">
        <f t="shared" ca="1" si="775"/>
        <v>0</v>
      </c>
      <c r="M804" s="34">
        <f t="shared" ca="1" si="775"/>
        <v>0</v>
      </c>
      <c r="N804" s="34">
        <f t="shared" ca="1" si="775"/>
        <v>0</v>
      </c>
      <c r="O804" s="34">
        <f t="shared" ca="1" si="775"/>
        <v>0</v>
      </c>
      <c r="P804" s="34">
        <f t="shared" ca="1" si="775"/>
        <v>0</v>
      </c>
      <c r="R804" s="15"/>
      <c r="S804" s="76">
        <f t="shared" ref="S804" ca="1" si="776">S803-SUM(S802,S799:S800)</f>
        <v>0</v>
      </c>
      <c r="T804" s="76">
        <f t="shared" ref="T804:AX804" ca="1" si="777">T803-SUM(T802,T799:T800)</f>
        <v>0</v>
      </c>
      <c r="U804" s="76">
        <f t="shared" ca="1" si="777"/>
        <v>0</v>
      </c>
      <c r="V804" s="76">
        <f t="shared" ca="1" si="777"/>
        <v>0</v>
      </c>
      <c r="W804" s="76">
        <f t="shared" ca="1" si="777"/>
        <v>0</v>
      </c>
      <c r="X804" s="76">
        <f t="shared" ca="1" si="777"/>
        <v>0</v>
      </c>
      <c r="Y804" s="76">
        <f t="shared" ca="1" si="777"/>
        <v>0</v>
      </c>
      <c r="Z804" s="76">
        <f t="shared" ca="1" si="777"/>
        <v>0</v>
      </c>
      <c r="AA804" s="76">
        <f t="shared" ca="1" si="777"/>
        <v>0</v>
      </c>
      <c r="AB804" s="76">
        <f t="shared" ca="1" si="777"/>
        <v>0</v>
      </c>
      <c r="AC804" s="76">
        <f t="shared" ca="1" si="777"/>
        <v>0</v>
      </c>
      <c r="AD804" s="76">
        <f t="shared" ca="1" si="777"/>
        <v>0</v>
      </c>
      <c r="AE804" s="76">
        <f t="shared" ca="1" si="777"/>
        <v>0</v>
      </c>
      <c r="AF804" s="76">
        <f t="shared" ca="1" si="777"/>
        <v>0</v>
      </c>
      <c r="AG804" s="76">
        <f t="shared" ca="1" si="777"/>
        <v>0</v>
      </c>
      <c r="AH804" s="76">
        <f t="shared" ca="1" si="777"/>
        <v>0</v>
      </c>
      <c r="AI804" s="76">
        <f t="shared" ca="1" si="777"/>
        <v>0</v>
      </c>
      <c r="AJ804" s="76">
        <f t="shared" ca="1" si="777"/>
        <v>0</v>
      </c>
      <c r="AK804" s="76">
        <f t="shared" ca="1" si="777"/>
        <v>0</v>
      </c>
      <c r="AL804" s="76">
        <f t="shared" ca="1" si="777"/>
        <v>0</v>
      </c>
      <c r="AM804" s="76">
        <f t="shared" ca="1" si="777"/>
        <v>0</v>
      </c>
      <c r="AN804" s="76">
        <f t="shared" ca="1" si="777"/>
        <v>0</v>
      </c>
      <c r="AO804" s="76">
        <f t="shared" ca="1" si="777"/>
        <v>0</v>
      </c>
      <c r="AP804" s="76">
        <f t="shared" ca="1" si="777"/>
        <v>0</v>
      </c>
      <c r="AQ804" s="76">
        <f t="shared" ca="1" si="777"/>
        <v>0</v>
      </c>
      <c r="AR804" s="76">
        <f t="shared" ca="1" si="777"/>
        <v>0</v>
      </c>
      <c r="AS804" s="76">
        <f t="shared" ca="1" si="777"/>
        <v>0</v>
      </c>
      <c r="AT804" s="76">
        <f t="shared" ca="1" si="777"/>
        <v>0</v>
      </c>
      <c r="AU804" s="76">
        <f t="shared" ca="1" si="777"/>
        <v>0</v>
      </c>
      <c r="AV804" s="76">
        <f t="shared" ca="1" si="777"/>
        <v>0</v>
      </c>
      <c r="AW804" s="76">
        <f t="shared" ca="1" si="777"/>
        <v>0</v>
      </c>
      <c r="AX804" s="76">
        <f t="shared" ca="1" si="777"/>
        <v>0</v>
      </c>
      <c r="AY804" s="76">
        <f t="shared" ref="AY804:CD804" ca="1" si="778">AY803-SUM(AY802,AY799:AY800)</f>
        <v>0</v>
      </c>
      <c r="AZ804" s="76">
        <f t="shared" ca="1" si="778"/>
        <v>0</v>
      </c>
      <c r="BA804" s="76">
        <f t="shared" ca="1" si="778"/>
        <v>0</v>
      </c>
      <c r="BB804" s="76">
        <f t="shared" ca="1" si="778"/>
        <v>0</v>
      </c>
      <c r="BC804" s="76">
        <f t="shared" ca="1" si="778"/>
        <v>0</v>
      </c>
      <c r="BD804" s="76">
        <f t="shared" ca="1" si="778"/>
        <v>0</v>
      </c>
      <c r="BE804" s="76">
        <f t="shared" ca="1" si="778"/>
        <v>0</v>
      </c>
      <c r="BF804" s="76">
        <f t="shared" ca="1" si="778"/>
        <v>0</v>
      </c>
      <c r="BG804" s="76">
        <f t="shared" ca="1" si="778"/>
        <v>0</v>
      </c>
      <c r="BH804" s="76">
        <f t="shared" ca="1" si="778"/>
        <v>0</v>
      </c>
      <c r="BI804" s="76">
        <f t="shared" ca="1" si="778"/>
        <v>0</v>
      </c>
      <c r="BJ804" s="76">
        <f t="shared" ca="1" si="778"/>
        <v>0</v>
      </c>
      <c r="BK804" s="76">
        <f t="shared" ca="1" si="778"/>
        <v>0</v>
      </c>
      <c r="BL804" s="76">
        <f t="shared" ca="1" si="778"/>
        <v>0</v>
      </c>
      <c r="BM804" s="76">
        <f t="shared" ca="1" si="778"/>
        <v>0</v>
      </c>
      <c r="BN804" s="76">
        <f t="shared" ca="1" si="778"/>
        <v>0</v>
      </c>
      <c r="BO804" s="76">
        <f t="shared" ca="1" si="778"/>
        <v>0</v>
      </c>
      <c r="BP804" s="76">
        <f t="shared" ca="1" si="778"/>
        <v>0</v>
      </c>
      <c r="BQ804" s="76">
        <f t="shared" ca="1" si="778"/>
        <v>0</v>
      </c>
      <c r="BR804" s="76">
        <f t="shared" ca="1" si="778"/>
        <v>0</v>
      </c>
      <c r="BS804" s="76">
        <f t="shared" ca="1" si="778"/>
        <v>0</v>
      </c>
      <c r="BT804" s="76">
        <f t="shared" ca="1" si="778"/>
        <v>0</v>
      </c>
      <c r="BU804" s="76">
        <f t="shared" ca="1" si="778"/>
        <v>0</v>
      </c>
      <c r="BV804" s="76">
        <f t="shared" ca="1" si="778"/>
        <v>0</v>
      </c>
      <c r="BW804" s="76">
        <f t="shared" ca="1" si="778"/>
        <v>0</v>
      </c>
      <c r="BX804" s="76">
        <f t="shared" ca="1" si="778"/>
        <v>0</v>
      </c>
      <c r="BY804" s="76">
        <f t="shared" ca="1" si="778"/>
        <v>0</v>
      </c>
      <c r="BZ804" s="76">
        <f t="shared" ca="1" si="778"/>
        <v>0</v>
      </c>
      <c r="CA804" s="76">
        <f t="shared" ca="1" si="778"/>
        <v>0</v>
      </c>
      <c r="CB804" s="76">
        <f t="shared" ca="1" si="778"/>
        <v>0</v>
      </c>
      <c r="CC804" s="76">
        <f t="shared" ca="1" si="778"/>
        <v>0</v>
      </c>
      <c r="CD804" s="76">
        <f t="shared" ca="1" si="778"/>
        <v>0</v>
      </c>
      <c r="CE804" s="76">
        <f t="shared" ref="CE804:CK804" ca="1" si="779">CE803-SUM(CE802,CE799:CE800)</f>
        <v>0</v>
      </c>
      <c r="CF804" s="76">
        <f t="shared" ca="1" si="779"/>
        <v>0</v>
      </c>
      <c r="CG804" s="76">
        <f t="shared" ca="1" si="779"/>
        <v>0</v>
      </c>
      <c r="CH804" s="76">
        <f t="shared" ca="1" si="779"/>
        <v>0</v>
      </c>
      <c r="CI804" s="76">
        <f t="shared" ca="1" si="779"/>
        <v>0</v>
      </c>
      <c r="CJ804" s="76">
        <f t="shared" ca="1" si="779"/>
        <v>0</v>
      </c>
      <c r="CK804" s="76">
        <f t="shared" ca="1" si="779"/>
        <v>0</v>
      </c>
      <c r="CL804" s="76">
        <f t="shared" ref="CL804" ca="1" si="780">CL803-SUM(CL802,CL799:CL800)</f>
        <v>0</v>
      </c>
    </row>
    <row r="805" spans="2:90" x14ac:dyDescent="0.4">
      <c r="B805" s="13"/>
      <c r="D805" t="s">
        <v>826</v>
      </c>
      <c r="E805" s="8" t="str">
        <f t="shared" si="724"/>
        <v>805 SUBFREE-PV</v>
      </c>
      <c r="H805" s="12"/>
      <c r="K805" s="34"/>
      <c r="L805" s="34"/>
      <c r="M805" s="34"/>
      <c r="N805" s="34"/>
      <c r="O805" s="34"/>
      <c r="P805" s="34"/>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2:90" x14ac:dyDescent="0.4">
      <c r="B806" s="95" t="str">
        <f>B808&amp;":"</f>
        <v>Revenue - (Primary label):</v>
      </c>
      <c r="D806" t="s">
        <v>826</v>
      </c>
      <c r="E806" s="8" t="str">
        <f t="shared" si="724"/>
        <v>806 SUBFREE-PV</v>
      </c>
      <c r="H806" s="12"/>
      <c r="I806" s="60"/>
      <c r="J806" s="60"/>
      <c r="K806" s="34"/>
      <c r="L806" s="34"/>
      <c r="M806" s="34"/>
      <c r="N806" s="34"/>
      <c r="O806" s="34"/>
      <c r="P806" s="34"/>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2:90" x14ac:dyDescent="0.4">
      <c r="B807" s="141" t="s">
        <v>498</v>
      </c>
      <c r="D807" t="s">
        <v>826</v>
      </c>
      <c r="E807" s="8" t="str">
        <f t="shared" si="724"/>
        <v>807 SUBFREE-PV</v>
      </c>
      <c r="G807" t="str">
        <f>E807</f>
        <v>807 SUBFREE-PV</v>
      </c>
      <c r="H807" s="12"/>
      <c r="I807" s="60"/>
      <c r="J807" s="60"/>
      <c r="K807" s="18">
        <v>20</v>
      </c>
      <c r="L807" s="18">
        <v>20</v>
      </c>
      <c r="M807" s="18">
        <v>20</v>
      </c>
      <c r="N807" s="18">
        <v>20</v>
      </c>
      <c r="O807" s="18">
        <v>20</v>
      </c>
      <c r="P807" s="18">
        <v>20</v>
      </c>
      <c r="R807" s="19"/>
      <c r="S807" s="143" cm="1">
        <f t="array" ref="S807">INDEX($K:$P,ROW(),MATCH(S$3,$K$2:$P$2,0))</f>
        <v>20</v>
      </c>
      <c r="T807" s="143" cm="1">
        <f t="array" ref="T807">INDEX($K:$P,ROW(),MATCH(T$3,$K$2:$P$2,0))</f>
        <v>20</v>
      </c>
      <c r="U807" s="143" cm="1">
        <f t="array" ref="U807">INDEX($K:$P,ROW(),MATCH(U$3,$K$2:$P$2,0))</f>
        <v>20</v>
      </c>
      <c r="V807" s="143" cm="1">
        <f t="array" ref="V807">INDEX($K:$P,ROW(),MATCH(V$3,$K$2:$P$2,0))</f>
        <v>20</v>
      </c>
      <c r="W807" s="143" cm="1">
        <f t="array" ref="W807">INDEX($K:$P,ROW(),MATCH(W$3,$K$2:$P$2,0))</f>
        <v>20</v>
      </c>
      <c r="X807" s="143" cm="1">
        <f t="array" ref="X807">INDEX($K:$P,ROW(),MATCH(X$3,$K$2:$P$2,0))</f>
        <v>20</v>
      </c>
      <c r="Y807" s="143" cm="1">
        <f t="array" ref="Y807">INDEX($K:$P,ROW(),MATCH(Y$3,$K$2:$P$2,0))</f>
        <v>20</v>
      </c>
      <c r="Z807" s="143" cm="1">
        <f t="array" ref="Z807">INDEX($K:$P,ROW(),MATCH(Z$3,$K$2:$P$2,0))</f>
        <v>20</v>
      </c>
      <c r="AA807" s="143" cm="1">
        <f t="array" ref="AA807">INDEX($K:$P,ROW(),MATCH(AA$3,$K$2:$P$2,0))</f>
        <v>20</v>
      </c>
      <c r="AB807" s="143" cm="1">
        <f t="array" ref="AB807">INDEX($K:$P,ROW(),MATCH(AB$3,$K$2:$P$2,0))</f>
        <v>20</v>
      </c>
      <c r="AC807" s="143" cm="1">
        <f t="array" ref="AC807">INDEX($K:$P,ROW(),MATCH(AC$3,$K$2:$P$2,0))</f>
        <v>20</v>
      </c>
      <c r="AD807" s="143" cm="1">
        <f t="array" ref="AD807">INDEX($K:$P,ROW(),MATCH(AD$3,$K$2:$P$2,0))</f>
        <v>20</v>
      </c>
      <c r="AE807" s="143" cm="1">
        <f t="array" ref="AE807">INDEX($K:$P,ROW(),MATCH(AE$3,$K$2:$P$2,0))</f>
        <v>20</v>
      </c>
      <c r="AF807" s="143" cm="1">
        <f t="array" ref="AF807">INDEX($K:$P,ROW(),MATCH(AF$3,$K$2:$P$2,0))</f>
        <v>20</v>
      </c>
      <c r="AG807" s="143" cm="1">
        <f t="array" ref="AG807">INDEX($K:$P,ROW(),MATCH(AG$3,$K$2:$P$2,0))</f>
        <v>20</v>
      </c>
      <c r="AH807" s="143" cm="1">
        <f t="array" ref="AH807">INDEX($K:$P,ROW(),MATCH(AH$3,$K$2:$P$2,0))</f>
        <v>20</v>
      </c>
      <c r="AI807" s="143" cm="1">
        <f t="array" ref="AI807">INDEX($K:$P,ROW(),MATCH(AI$3,$K$2:$P$2,0))</f>
        <v>20</v>
      </c>
      <c r="AJ807" s="143" cm="1">
        <f t="array" ref="AJ807">INDEX($K:$P,ROW(),MATCH(AJ$3,$K$2:$P$2,0))</f>
        <v>20</v>
      </c>
      <c r="AK807" s="143" cm="1">
        <f t="array" ref="AK807">INDEX($K:$P,ROW(),MATCH(AK$3,$K$2:$P$2,0))</f>
        <v>20</v>
      </c>
      <c r="AL807" s="143" cm="1">
        <f t="array" ref="AL807">INDEX($K:$P,ROW(),MATCH(AL$3,$K$2:$P$2,0))</f>
        <v>20</v>
      </c>
      <c r="AM807" s="143" cm="1">
        <f t="array" ref="AM807">INDEX($K:$P,ROW(),MATCH(AM$3,$K$2:$P$2,0))</f>
        <v>20</v>
      </c>
      <c r="AN807" s="143" cm="1">
        <f t="array" ref="AN807">INDEX($K:$P,ROW(),MATCH(AN$3,$K$2:$P$2,0))</f>
        <v>20</v>
      </c>
      <c r="AO807" s="143" cm="1">
        <f t="array" ref="AO807">INDEX($K:$P,ROW(),MATCH(AO$3,$K$2:$P$2,0))</f>
        <v>20</v>
      </c>
      <c r="AP807" s="143" cm="1">
        <f t="array" ref="AP807">INDEX($K:$P,ROW(),MATCH(AP$3,$K$2:$P$2,0))</f>
        <v>20</v>
      </c>
      <c r="AQ807" s="143" cm="1">
        <f t="array" ref="AQ807">INDEX($K:$P,ROW(),MATCH(AQ$3,$K$2:$P$2,0))</f>
        <v>20</v>
      </c>
      <c r="AR807" s="143" cm="1">
        <f t="array" ref="AR807">INDEX($K:$P,ROW(),MATCH(AR$3,$K$2:$P$2,0))</f>
        <v>20</v>
      </c>
      <c r="AS807" s="143" cm="1">
        <f t="array" ref="AS807">INDEX($K:$P,ROW(),MATCH(AS$3,$K$2:$P$2,0))</f>
        <v>20</v>
      </c>
      <c r="AT807" s="143" cm="1">
        <f t="array" ref="AT807">INDEX($K:$P,ROW(),MATCH(AT$3,$K$2:$P$2,0))</f>
        <v>20</v>
      </c>
      <c r="AU807" s="143" cm="1">
        <f t="array" ref="AU807">INDEX($K:$P,ROW(),MATCH(AU$3,$K$2:$P$2,0))</f>
        <v>20</v>
      </c>
      <c r="AV807" s="143" cm="1">
        <f t="array" ref="AV807">INDEX($K:$P,ROW(),MATCH(AV$3,$K$2:$P$2,0))</f>
        <v>20</v>
      </c>
      <c r="AW807" s="143" cm="1">
        <f t="array" ref="AW807">INDEX($K:$P,ROW(),MATCH(AW$3,$K$2:$P$2,0))</f>
        <v>20</v>
      </c>
      <c r="AX807" s="143" cm="1">
        <f t="array" ref="AX807">INDEX($K:$P,ROW(),MATCH(AX$3,$K$2:$P$2,0))</f>
        <v>20</v>
      </c>
      <c r="AY807" s="143" cm="1">
        <f t="array" ref="AY807">INDEX($K:$P,ROW(),MATCH(AY$3,$K$2:$P$2,0))</f>
        <v>20</v>
      </c>
      <c r="AZ807" s="143" cm="1">
        <f t="array" ref="AZ807">INDEX($K:$P,ROW(),MATCH(AZ$3,$K$2:$P$2,0))</f>
        <v>20</v>
      </c>
      <c r="BA807" s="143" cm="1">
        <f t="array" ref="BA807">INDEX($K:$P,ROW(),MATCH(BA$3,$K$2:$P$2,0))</f>
        <v>20</v>
      </c>
      <c r="BB807" s="143" cm="1">
        <f t="array" ref="BB807">INDEX($K:$P,ROW(),MATCH(BB$3,$K$2:$P$2,0))</f>
        <v>20</v>
      </c>
      <c r="BC807" s="143" cm="1">
        <f t="array" ref="BC807">INDEX($K:$P,ROW(),MATCH(BC$3,$K$2:$P$2,0))</f>
        <v>20</v>
      </c>
      <c r="BD807" s="143" cm="1">
        <f t="array" ref="BD807">INDEX($K:$P,ROW(),MATCH(BD$3,$K$2:$P$2,0))</f>
        <v>20</v>
      </c>
      <c r="BE807" s="143" cm="1">
        <f t="array" ref="BE807">INDEX($K:$P,ROW(),MATCH(BE$3,$K$2:$P$2,0))</f>
        <v>20</v>
      </c>
      <c r="BF807" s="143" cm="1">
        <f t="array" ref="BF807">INDEX($K:$P,ROW(),MATCH(BF$3,$K$2:$P$2,0))</f>
        <v>20</v>
      </c>
      <c r="BG807" s="143" cm="1">
        <f t="array" ref="BG807">INDEX($K:$P,ROW(),MATCH(BG$3,$K$2:$P$2,0))</f>
        <v>20</v>
      </c>
      <c r="BH807" s="143" cm="1">
        <f t="array" ref="BH807">INDEX($K:$P,ROW(),MATCH(BH$3,$K$2:$P$2,0))</f>
        <v>20</v>
      </c>
      <c r="BI807" s="143" cm="1">
        <f t="array" ref="BI807">INDEX($K:$P,ROW(),MATCH(BI$3,$K$2:$P$2,0))</f>
        <v>20</v>
      </c>
      <c r="BJ807" s="143" cm="1">
        <f t="array" ref="BJ807">INDEX($K:$P,ROW(),MATCH(BJ$3,$K$2:$P$2,0))</f>
        <v>20</v>
      </c>
      <c r="BK807" s="143" cm="1">
        <f t="array" ref="BK807">INDEX($K:$P,ROW(),MATCH(BK$3,$K$2:$P$2,0))</f>
        <v>20</v>
      </c>
      <c r="BL807" s="143" cm="1">
        <f t="array" ref="BL807">INDEX($K:$P,ROW(),MATCH(BL$3,$K$2:$P$2,0))</f>
        <v>20</v>
      </c>
      <c r="BM807" s="143" cm="1">
        <f t="array" ref="BM807">INDEX($K:$P,ROW(),MATCH(BM$3,$K$2:$P$2,0))</f>
        <v>20</v>
      </c>
      <c r="BN807" s="143" cm="1">
        <f t="array" ref="BN807">INDEX($K:$P,ROW(),MATCH(BN$3,$K$2:$P$2,0))</f>
        <v>20</v>
      </c>
      <c r="BO807" s="143" cm="1">
        <f t="array" ref="BO807">INDEX($K:$P,ROW(),MATCH(BO$3,$K$2:$P$2,0))</f>
        <v>20</v>
      </c>
      <c r="BP807" s="143" cm="1">
        <f t="array" ref="BP807">INDEX($K:$P,ROW(),MATCH(BP$3,$K$2:$P$2,0))</f>
        <v>20</v>
      </c>
      <c r="BQ807" s="143" cm="1">
        <f t="array" ref="BQ807">INDEX($K:$P,ROW(),MATCH(BQ$3,$K$2:$P$2,0))</f>
        <v>20</v>
      </c>
      <c r="BR807" s="143" cm="1">
        <f t="array" ref="BR807">INDEX($K:$P,ROW(),MATCH(BR$3,$K$2:$P$2,0))</f>
        <v>20</v>
      </c>
      <c r="BS807" s="143" cm="1">
        <f t="array" ref="BS807">INDEX($K:$P,ROW(),MATCH(BS$3,$K$2:$P$2,0))</f>
        <v>20</v>
      </c>
      <c r="BT807" s="143" cm="1">
        <f t="array" ref="BT807">INDEX($K:$P,ROW(),MATCH(BT$3,$K$2:$P$2,0))</f>
        <v>20</v>
      </c>
      <c r="BU807" s="143" cm="1">
        <f t="array" ref="BU807">INDEX($K:$P,ROW(),MATCH(BU$3,$K$2:$P$2,0))</f>
        <v>20</v>
      </c>
      <c r="BV807" s="143" cm="1">
        <f t="array" ref="BV807">INDEX($K:$P,ROW(),MATCH(BV$3,$K$2:$P$2,0))</f>
        <v>20</v>
      </c>
      <c r="BW807" s="143" cm="1">
        <f t="array" ref="BW807">INDEX($K:$P,ROW(),MATCH(BW$3,$K$2:$P$2,0))</f>
        <v>20</v>
      </c>
      <c r="BX807" s="143" cm="1">
        <f t="array" ref="BX807">INDEX($K:$P,ROW(),MATCH(BX$3,$K$2:$P$2,0))</f>
        <v>20</v>
      </c>
      <c r="BY807" s="143" cm="1">
        <f t="array" ref="BY807">INDEX($K:$P,ROW(),MATCH(BY$3,$K$2:$P$2,0))</f>
        <v>20</v>
      </c>
      <c r="BZ807" s="143" cm="1">
        <f t="array" ref="BZ807">INDEX($K:$P,ROW(),MATCH(BZ$3,$K$2:$P$2,0))</f>
        <v>20</v>
      </c>
      <c r="CA807" s="143" cm="1">
        <f t="array" ref="CA807">INDEX($K:$P,ROW(),MATCH(CA$3,$K$2:$P$2,0))</f>
        <v>20</v>
      </c>
      <c r="CB807" s="143" cm="1">
        <f t="array" ref="CB807">INDEX($K:$P,ROW(),MATCH(CB$3,$K$2:$P$2,0))</f>
        <v>20</v>
      </c>
      <c r="CC807" s="143" cm="1">
        <f t="array" ref="CC807">INDEX($K:$P,ROW(),MATCH(CC$3,$K$2:$P$2,0))</f>
        <v>20</v>
      </c>
      <c r="CD807" s="143" cm="1">
        <f t="array" ref="CD807">INDEX($K:$P,ROW(),MATCH(CD$3,$K$2:$P$2,0))</f>
        <v>20</v>
      </c>
      <c r="CE807" s="143" cm="1">
        <f t="array" ref="CE807">INDEX($K:$P,ROW(),MATCH(CE$3,$K$2:$P$2,0))</f>
        <v>20</v>
      </c>
      <c r="CF807" s="143" cm="1">
        <f t="array" ref="CF807">INDEX($K:$P,ROW(),MATCH(CF$3,$K$2:$P$2,0))</f>
        <v>20</v>
      </c>
      <c r="CG807" s="143" cm="1">
        <f t="array" ref="CG807">INDEX($K:$P,ROW(),MATCH(CG$3,$K$2:$P$2,0))</f>
        <v>20</v>
      </c>
      <c r="CH807" s="143" cm="1">
        <f t="array" ref="CH807">INDEX($K:$P,ROW(),MATCH(CH$3,$K$2:$P$2,0))</f>
        <v>20</v>
      </c>
      <c r="CI807" s="143" cm="1">
        <f t="array" ref="CI807">INDEX($K:$P,ROW(),MATCH(CI$3,$K$2:$P$2,0))</f>
        <v>20</v>
      </c>
      <c r="CJ807" s="143" cm="1">
        <f t="array" ref="CJ807">INDEX($K:$P,ROW(),MATCH(CJ$3,$K$2:$P$2,0))</f>
        <v>20</v>
      </c>
      <c r="CK807" s="143" cm="1">
        <f t="array" ref="CK807">INDEX($K:$P,ROW(),MATCH(CK$3,$K$2:$P$2,0))</f>
        <v>20</v>
      </c>
      <c r="CL807" s="143" cm="1">
        <f t="array" ref="CL807">INDEX($K:$P,ROW(),MATCH(CL$3,$K$2:$P$2,0))</f>
        <v>20</v>
      </c>
    </row>
    <row r="808" spans="2:90" x14ac:dyDescent="0.4">
      <c r="B808" s="123" t="str">
        <f>"Revenue - "&amp;B810</f>
        <v>Revenue - (Primary label)</v>
      </c>
      <c r="C808" t="s">
        <v>198</v>
      </c>
      <c r="D808" t="s">
        <v>826</v>
      </c>
      <c r="E808" s="8" t="str">
        <f t="shared" si="724"/>
        <v>808 SUBFREE-PV</v>
      </c>
      <c r="H808" s="27"/>
      <c r="I808" s="78"/>
      <c r="J808" s="78"/>
      <c r="K808" s="63">
        <f t="shared" ref="K808:P808" ca="1" si="781">SUMIF($3:$3,K$2,808:808)</f>
        <v>1218030.5674650024</v>
      </c>
      <c r="L808" s="63">
        <f t="shared" ca="1" si="781"/>
        <v>6087110.3850488318</v>
      </c>
      <c r="M808" s="63">
        <f t="shared" ca="1" si="781"/>
        <v>12578090.576123284</v>
      </c>
      <c r="N808" s="63">
        <f t="shared" ca="1" si="781"/>
        <v>19557821.306312613</v>
      </c>
      <c r="O808" s="63">
        <f t="shared" ca="1" si="781"/>
        <v>26684834.257647865</v>
      </c>
      <c r="P808" s="63">
        <f t="shared" ca="1" si="781"/>
        <v>33856229.876478396</v>
      </c>
      <c r="R808" s="115"/>
      <c r="S808" s="144">
        <f t="shared" ref="S808" ca="1" si="782">S807*AVERAGE(S803,S799)</f>
        <v>2375</v>
      </c>
      <c r="T808" s="144">
        <f t="shared" ref="T808:AX808" ca="1" si="783">T807*AVERAGE(T803,T799)</f>
        <v>9274.078125</v>
      </c>
      <c r="U808" s="144">
        <f t="shared" ca="1" si="783"/>
        <v>20266.881443359376</v>
      </c>
      <c r="V808" s="144">
        <f t="shared" ca="1" si="783"/>
        <v>34963.994346059815</v>
      </c>
      <c r="W808" s="144">
        <f t="shared" ca="1" si="783"/>
        <v>53013.044383890883</v>
      </c>
      <c r="X808" s="144">
        <f t="shared" ca="1" si="783"/>
        <v>74095.178536873267</v>
      </c>
      <c r="Y808" s="144">
        <f t="shared" ca="1" si="783"/>
        <v>97921.874678553213</v>
      </c>
      <c r="Z808" s="144">
        <f t="shared" ca="1" si="783"/>
        <v>124232.05634975585</v>
      </c>
      <c r="AA808" s="144">
        <f t="shared" ca="1" si="783"/>
        <v>152789.48198948533</v>
      </c>
      <c r="AB808" s="144">
        <f t="shared" ca="1" si="783"/>
        <v>183380.38251523554</v>
      </c>
      <c r="AC808" s="144">
        <f t="shared" ca="1" si="783"/>
        <v>215811.32362847376</v>
      </c>
      <c r="AD808" s="144">
        <f t="shared" ca="1" si="783"/>
        <v>249907.27146831522</v>
      </c>
      <c r="AE808" s="144">
        <f t="shared" ca="1" si="783"/>
        <v>285509.84226989176</v>
      </c>
      <c r="AF808" s="144">
        <f t="shared" ca="1" si="783"/>
        <v>322475.7185239683</v>
      </c>
      <c r="AG808" s="144">
        <f t="shared" ca="1" si="783"/>
        <v>360675.2157993759</v>
      </c>
      <c r="AH808" s="144">
        <f t="shared" ca="1" si="783"/>
        <v>399990.98589646019</v>
      </c>
      <c r="AI808" s="144">
        <f t="shared" ca="1" si="783"/>
        <v>440316.84336305945</v>
      </c>
      <c r="AJ808" s="144">
        <f t="shared" ca="1" si="783"/>
        <v>481556.70363814849</v>
      </c>
      <c r="AK808" s="144">
        <f t="shared" ca="1" si="783"/>
        <v>523623.62220456952</v>
      </c>
      <c r="AL808" s="144">
        <f t="shared" ca="1" si="783"/>
        <v>566438.92514235992</v>
      </c>
      <c r="AM808" s="144">
        <f t="shared" ca="1" si="783"/>
        <v>609931.42238819296</v>
      </c>
      <c r="AN808" s="144">
        <f t="shared" ca="1" si="783"/>
        <v>654036.69583351607</v>
      </c>
      <c r="AO808" s="144">
        <f t="shared" ca="1" si="783"/>
        <v>698696.45514235308</v>
      </c>
      <c r="AP808" s="144">
        <f t="shared" ca="1" si="783"/>
        <v>743857.95484693663</v>
      </c>
      <c r="AQ808" s="144">
        <f t="shared" ca="1" si="783"/>
        <v>789473.46689212194</v>
      </c>
      <c r="AR808" s="144">
        <f t="shared" ca="1" si="783"/>
        <v>835499.80335400882</v>
      </c>
      <c r="AS808" s="144">
        <f t="shared" ca="1" si="783"/>
        <v>881897.88455995871</v>
      </c>
      <c r="AT808" s="144">
        <f t="shared" ca="1" si="783"/>
        <v>928632.34829119267</v>
      </c>
      <c r="AU808" s="144">
        <f t="shared" ca="1" si="783"/>
        <v>975671.19615999295</v>
      </c>
      <c r="AV808" s="144">
        <f t="shared" ca="1" si="783"/>
        <v>1022985.4736252736</v>
      </c>
      <c r="AW808" s="144">
        <f t="shared" ca="1" si="783"/>
        <v>1070548.9804466695</v>
      </c>
      <c r="AX808" s="144">
        <f t="shared" ca="1" si="783"/>
        <v>1118338.0086816801</v>
      </c>
      <c r="AY808" s="144">
        <f t="shared" ref="AY808:CD808" ca="1" si="784">AY807*AVERAGE(AY803,AY799)</f>
        <v>1166331.1056058353</v>
      </c>
      <c r="AZ808" s="144">
        <f t="shared" ca="1" si="784"/>
        <v>1214508.8591850803</v>
      </c>
      <c r="BA808" s="144">
        <f t="shared" ca="1" si="784"/>
        <v>1262853.7039550997</v>
      </c>
      <c r="BB808" s="144">
        <f t="shared" ca="1" si="784"/>
        <v>1311349.7453663708</v>
      </c>
      <c r="BC808" s="144">
        <f t="shared" ca="1" si="784"/>
        <v>1359982.6008383948</v>
      </c>
      <c r="BD808" s="144">
        <f t="shared" ca="1" si="784"/>
        <v>1408739.2559336426</v>
      </c>
      <c r="BE808" s="144">
        <f t="shared" ca="1" si="784"/>
        <v>1457607.9342129547</v>
      </c>
      <c r="BF808" s="144">
        <f t="shared" ca="1" si="784"/>
        <v>1506577.9794709475</v>
      </c>
      <c r="BG808" s="144">
        <f t="shared" ca="1" si="784"/>
        <v>1555639.7491737735</v>
      </c>
      <c r="BH808" s="144">
        <f t="shared" ca="1" si="784"/>
        <v>1604784.5180336181</v>
      </c>
      <c r="BI808" s="144">
        <f t="shared" ca="1" si="784"/>
        <v>1654004.3907556704</v>
      </c>
      <c r="BJ808" s="144">
        <f t="shared" ca="1" si="784"/>
        <v>1703292.223085037</v>
      </c>
      <c r="BK808" s="144">
        <f t="shared" ca="1" si="784"/>
        <v>1752641.5503640729</v>
      </c>
      <c r="BL808" s="144">
        <f t="shared" ca="1" si="784"/>
        <v>1802046.5228856902</v>
      </c>
      <c r="BM808" s="144">
        <f t="shared" ca="1" si="784"/>
        <v>1851501.8473961891</v>
      </c>
      <c r="BN808" s="144">
        <f t="shared" ca="1" si="784"/>
        <v>1901002.7341626263</v>
      </c>
      <c r="BO808" s="144">
        <f t="shared" ca="1" si="784"/>
        <v>1950544.8490754068</v>
      </c>
      <c r="BP808" s="144">
        <f t="shared" ca="1" si="784"/>
        <v>2000124.2703071085</v>
      </c>
      <c r="BQ808" s="144">
        <f t="shared" ca="1" si="784"/>
        <v>2049737.4490941444</v>
      </c>
      <c r="BR808" s="144">
        <f t="shared" ca="1" si="784"/>
        <v>2099381.1742490642</v>
      </c>
      <c r="BS808" s="144">
        <f t="shared" ca="1" si="784"/>
        <v>2149052.5400486216</v>
      </c>
      <c r="BT808" s="144">
        <f t="shared" ca="1" si="784"/>
        <v>2198748.9171764967</v>
      </c>
      <c r="BU808" s="144">
        <f t="shared" ca="1" si="784"/>
        <v>2248467.9264300824</v>
      </c>
      <c r="BV808" s="144">
        <f t="shared" ca="1" si="784"/>
        <v>2298207.4149284209</v>
      </c>
      <c r="BW808" s="144">
        <f t="shared" ca="1" si="784"/>
        <v>2347965.4345833547</v>
      </c>
      <c r="BX808" s="144">
        <f t="shared" ca="1" si="784"/>
        <v>2397740.2226186129</v>
      </c>
      <c r="BY808" s="144">
        <f t="shared" ca="1" si="784"/>
        <v>2447530.1839420171</v>
      </c>
      <c r="BZ808" s="144">
        <f t="shared" ca="1" si="784"/>
        <v>2497333.8751945328</v>
      </c>
      <c r="CA808" s="144">
        <f t="shared" ca="1" si="784"/>
        <v>2547149.9903166532</v>
      </c>
      <c r="CB808" s="144">
        <f t="shared" ca="1" si="784"/>
        <v>2596977.3474877812</v>
      </c>
      <c r="CC808" s="144">
        <f t="shared" ca="1" si="784"/>
        <v>2646814.8773080064</v>
      </c>
      <c r="CD808" s="144">
        <f t="shared" ca="1" si="784"/>
        <v>2696661.612104082</v>
      </c>
      <c r="CE808" s="144">
        <f t="shared" ref="CE808:CK808" ca="1" si="785">CE807*AVERAGE(CE803,CE799)</f>
        <v>2746516.6762526808</v>
      </c>
      <c r="CF808" s="144">
        <f t="shared" ca="1" si="785"/>
        <v>2796379.2774241455</v>
      </c>
      <c r="CG808" s="144">
        <f t="shared" ca="1" si="785"/>
        <v>2846248.6986591732</v>
      </c>
      <c r="CH808" s="144">
        <f t="shared" ca="1" si="785"/>
        <v>2896124.2911992199</v>
      </c>
      <c r="CI808" s="144">
        <f t="shared" ca="1" si="785"/>
        <v>2946005.4679988939</v>
      </c>
      <c r="CJ808" s="144">
        <f t="shared" ca="1" si="785"/>
        <v>2995891.6978554996</v>
      </c>
      <c r="CK808" s="144">
        <f t="shared" ca="1" si="785"/>
        <v>3045782.5000969949</v>
      </c>
      <c r="CL808" s="144">
        <f t="shared" ref="CL808" ca="1" si="786">CL807*AVERAGE(CL803,CL799)</f>
        <v>3095677.4397752676</v>
      </c>
    </row>
    <row r="809" spans="2:90" x14ac:dyDescent="0.4">
      <c r="B809" s="123"/>
      <c r="D809" t="s">
        <v>826</v>
      </c>
      <c r="E809" s="8" t="str">
        <f t="shared" si="724"/>
        <v>809 SUBFREE-PV</v>
      </c>
      <c r="H809" s="27"/>
      <c r="I809" s="78"/>
      <c r="J809" s="78"/>
      <c r="K809" s="28"/>
      <c r="L809" s="28"/>
      <c r="M809" s="28"/>
      <c r="N809" s="28"/>
      <c r="O809" s="28"/>
      <c r="P809" s="28"/>
      <c r="R809" s="33"/>
      <c r="S809" s="77"/>
      <c r="T809" s="77"/>
      <c r="U809" s="77"/>
      <c r="V809" s="77"/>
      <c r="W809" s="77"/>
      <c r="X809" s="77"/>
      <c r="Y809" s="77"/>
      <c r="Z809" s="77"/>
      <c r="AA809" s="77"/>
      <c r="AB809" s="77"/>
      <c r="AC809" s="77"/>
      <c r="AD809" s="77"/>
      <c r="AE809" s="77"/>
      <c r="AF809" s="77"/>
      <c r="AG809" s="77"/>
      <c r="AH809" s="77"/>
      <c r="AI809" s="77"/>
      <c r="AJ809" s="77"/>
      <c r="AK809" s="77"/>
      <c r="AL809" s="77"/>
      <c r="AM809" s="77"/>
      <c r="AN809" s="77"/>
      <c r="AO809" s="77"/>
      <c r="AP809" s="77"/>
      <c r="AQ809" s="77"/>
      <c r="AR809" s="77"/>
      <c r="AS809" s="77"/>
      <c r="AT809" s="77"/>
      <c r="AU809" s="77"/>
      <c r="AV809" s="77"/>
      <c r="AW809" s="77"/>
      <c r="AX809" s="77"/>
      <c r="AY809" s="77"/>
      <c r="AZ809" s="77"/>
      <c r="BA809" s="77"/>
      <c r="BB809" s="77"/>
      <c r="BC809" s="77"/>
      <c r="BD809" s="77"/>
      <c r="BE809" s="77"/>
      <c r="BF809" s="77"/>
      <c r="BG809" s="77"/>
      <c r="BH809" s="77"/>
      <c r="BI809" s="77"/>
      <c r="BJ809" s="77"/>
      <c r="BK809" s="77"/>
      <c r="BL809" s="77"/>
      <c r="BM809" s="77"/>
      <c r="BN809" s="77"/>
      <c r="BO809" s="77"/>
      <c r="BP809" s="77"/>
      <c r="BQ809" s="77"/>
      <c r="BR809" s="77"/>
      <c r="BS809" s="77"/>
      <c r="BT809" s="77"/>
      <c r="BU809" s="77"/>
      <c r="BV809" s="77"/>
      <c r="BW809" s="77"/>
      <c r="BX809" s="77"/>
      <c r="BY809" s="77"/>
      <c r="BZ809" s="77"/>
      <c r="CA809" s="77"/>
      <c r="CB809" s="77"/>
      <c r="CC809" s="77"/>
      <c r="CD809" s="77"/>
      <c r="CE809" s="77"/>
      <c r="CF809" s="77"/>
      <c r="CG809" s="77"/>
      <c r="CH809" s="77"/>
      <c r="CI809" s="77"/>
      <c r="CJ809" s="77"/>
      <c r="CK809" s="77"/>
      <c r="CL809" s="77"/>
    </row>
    <row r="810" spans="2:90" x14ac:dyDescent="0.4">
      <c r="B810" s="8" t="str">
        <f>B776</f>
        <v>(Primary label)</v>
      </c>
      <c r="D810" t="s">
        <v>826</v>
      </c>
      <c r="E810" s="8" t="str">
        <f t="shared" si="724"/>
        <v>810 SUBFREE-PV</v>
      </c>
      <c r="G810" t="s">
        <v>332</v>
      </c>
      <c r="S810" s="72"/>
      <c r="T810" s="72"/>
      <c r="U810" s="72"/>
      <c r="V810" s="72"/>
      <c r="W810" s="72"/>
      <c r="X810" s="72"/>
      <c r="Y810" s="72"/>
      <c r="Z810" s="72"/>
      <c r="AA810" s="72"/>
      <c r="AB810" s="72"/>
      <c r="AC810" s="72"/>
      <c r="AD810" s="72"/>
      <c r="AE810" s="72"/>
      <c r="AF810" s="72"/>
      <c r="AG810" s="72"/>
      <c r="AH810" s="72"/>
      <c r="AI810" s="72"/>
      <c r="AJ810" s="72"/>
      <c r="AK810" s="72"/>
      <c r="AL810" s="72"/>
      <c r="AM810" s="72"/>
      <c r="AN810" s="72"/>
      <c r="AO810" s="72"/>
      <c r="AP810" s="72"/>
      <c r="AQ810" s="72"/>
      <c r="AR810" s="72"/>
      <c r="AS810" s="72"/>
      <c r="AT810" s="72"/>
      <c r="AU810" s="72"/>
      <c r="AV810" s="72"/>
      <c r="AW810" s="72"/>
      <c r="AX810" s="72"/>
      <c r="AY810" s="72"/>
      <c r="AZ810" s="72"/>
      <c r="BA810" s="72"/>
      <c r="BB810" s="72"/>
      <c r="BC810" s="72"/>
      <c r="BD810" s="72"/>
      <c r="BE810" s="72"/>
      <c r="BF810" s="72"/>
      <c r="BG810" s="72"/>
      <c r="BH810" s="72"/>
      <c r="BI810" s="72"/>
      <c r="BJ810" s="72"/>
      <c r="BK810" s="72"/>
      <c r="BL810" s="72"/>
      <c r="BM810" s="72"/>
      <c r="BN810" s="72"/>
      <c r="BO810" s="72"/>
      <c r="BP810" s="72"/>
      <c r="BQ810" s="72"/>
      <c r="BR810" s="72"/>
      <c r="BS810" s="72"/>
      <c r="BT810" s="72"/>
      <c r="BU810" s="72"/>
      <c r="BV810" s="72"/>
      <c r="BW810" s="72"/>
      <c r="BX810" s="72"/>
      <c r="BY810" s="72"/>
      <c r="BZ810" s="72"/>
      <c r="CA810" s="72"/>
      <c r="CB810" s="72"/>
      <c r="CC810" s="72"/>
      <c r="CD810" s="72"/>
      <c r="CE810" s="72"/>
      <c r="CF810" s="72"/>
      <c r="CG810" s="72"/>
      <c r="CH810" s="72"/>
      <c r="CI810" s="72"/>
      <c r="CJ810" s="72"/>
      <c r="CK810" s="72"/>
      <c r="CL810" s="72"/>
    </row>
    <row r="811" spans="2:90" x14ac:dyDescent="0.4">
      <c r="B811" s="235" t="str">
        <f>IFERROR(SUBSTITUTE(B784,":",""),"no unit")</f>
        <v>subscriber</v>
      </c>
      <c r="D811" t="s">
        <v>826</v>
      </c>
      <c r="E811" s="8" t="str">
        <f t="shared" si="724"/>
        <v>811 SUBFREE-PV</v>
      </c>
      <c r="G811" t="s">
        <v>332</v>
      </c>
      <c r="S811" s="72"/>
      <c r="T811" s="72"/>
      <c r="U811" s="72"/>
      <c r="V811" s="72"/>
      <c r="W811" s="72"/>
      <c r="X811" s="72"/>
      <c r="Y811" s="72"/>
      <c r="Z811" s="72"/>
      <c r="AA811" s="72"/>
      <c r="AB811" s="72"/>
      <c r="AC811" s="72"/>
      <c r="AD811" s="72"/>
      <c r="AE811" s="72"/>
      <c r="AF811" s="72"/>
      <c r="AG811" s="72"/>
      <c r="AH811" s="72"/>
      <c r="AI811" s="72"/>
      <c r="AJ811" s="72"/>
      <c r="AK811" s="72"/>
      <c r="AL811" s="72"/>
      <c r="AM811" s="72"/>
      <c r="AN811" s="72"/>
      <c r="AO811" s="72"/>
      <c r="AP811" s="72"/>
      <c r="AQ811" s="72"/>
      <c r="AR811" s="72"/>
      <c r="AS811" s="72"/>
      <c r="AT811" s="72"/>
      <c r="AU811" s="72"/>
      <c r="AV811" s="72"/>
      <c r="AW811" s="72"/>
      <c r="AX811" s="72"/>
      <c r="AY811" s="72"/>
      <c r="AZ811" s="72"/>
      <c r="BA811" s="72"/>
      <c r="BB811" s="72"/>
      <c r="BC811" s="72"/>
      <c r="BD811" s="72"/>
      <c r="BE811" s="72"/>
      <c r="BF811" s="72"/>
      <c r="BG811" s="72"/>
      <c r="BH811" s="72"/>
      <c r="BI811" s="72"/>
      <c r="BJ811" s="72"/>
      <c r="BK811" s="72"/>
      <c r="BL811" s="72"/>
      <c r="BM811" s="72"/>
      <c r="BN811" s="72"/>
      <c r="BO811" s="72"/>
      <c r="BP811" s="72"/>
      <c r="BQ811" s="72"/>
      <c r="BR811" s="72"/>
      <c r="BS811" s="72"/>
      <c r="BT811" s="72"/>
      <c r="BU811" s="72"/>
      <c r="BV811" s="72"/>
      <c r="BW811" s="72"/>
      <c r="BX811" s="72"/>
      <c r="BY811" s="72"/>
      <c r="BZ811" s="72"/>
      <c r="CA811" s="72"/>
      <c r="CB811" s="72"/>
      <c r="CC811" s="72"/>
      <c r="CD811" s="72"/>
      <c r="CE811" s="72"/>
      <c r="CF811" s="72"/>
      <c r="CG811" s="72"/>
      <c r="CH811" s="72"/>
      <c r="CI811" s="72"/>
      <c r="CJ811" s="72"/>
      <c r="CK811" s="72"/>
      <c r="CL811" s="72"/>
    </row>
    <row r="812" spans="2:90" x14ac:dyDescent="0.4">
      <c r="B812" s="8" t="str">
        <f t="shared" ref="B812:B817" si="787">B778</f>
        <v>Primary revenue driver</v>
      </c>
      <c r="D812" t="s">
        <v>826</v>
      </c>
      <c r="E812" s="8" t="str">
        <f t="shared" si="724"/>
        <v>812 SUBFREE-PV</v>
      </c>
      <c r="G812" t="s">
        <v>332</v>
      </c>
      <c r="K812" s="53"/>
      <c r="L812" s="53"/>
      <c r="M812" s="53"/>
      <c r="N812" s="53"/>
      <c r="O812" s="53"/>
      <c r="P812" s="53"/>
      <c r="R812" s="24"/>
      <c r="S812" s="199" t="str">
        <f t="shared" ref="S812" si="788">ADDRESS(ROW(S808),COLUMN(S808))</f>
        <v>$S$808</v>
      </c>
      <c r="T812" s="199" t="str">
        <f t="shared" ref="T812:CE812" si="789">ADDRESS(ROW(T808),COLUMN(T808))</f>
        <v>$T$808</v>
      </c>
      <c r="U812" s="199" t="str">
        <f t="shared" si="789"/>
        <v>$U$808</v>
      </c>
      <c r="V812" s="199" t="str">
        <f t="shared" si="789"/>
        <v>$V$808</v>
      </c>
      <c r="W812" s="199" t="str">
        <f t="shared" si="789"/>
        <v>$W$808</v>
      </c>
      <c r="X812" s="199" t="str">
        <f t="shared" si="789"/>
        <v>$X$808</v>
      </c>
      <c r="Y812" s="199" t="str">
        <f t="shared" si="789"/>
        <v>$Y$808</v>
      </c>
      <c r="Z812" s="199" t="str">
        <f t="shared" si="789"/>
        <v>$Z$808</v>
      </c>
      <c r="AA812" s="199" t="str">
        <f t="shared" si="789"/>
        <v>$AA$808</v>
      </c>
      <c r="AB812" s="199" t="str">
        <f t="shared" si="789"/>
        <v>$AB$808</v>
      </c>
      <c r="AC812" s="199" t="str">
        <f t="shared" si="789"/>
        <v>$AC$808</v>
      </c>
      <c r="AD812" s="199" t="str">
        <f t="shared" si="789"/>
        <v>$AD$808</v>
      </c>
      <c r="AE812" s="199" t="str">
        <f t="shared" si="789"/>
        <v>$AE$808</v>
      </c>
      <c r="AF812" s="199" t="str">
        <f t="shared" si="789"/>
        <v>$AF$808</v>
      </c>
      <c r="AG812" s="199" t="str">
        <f t="shared" si="789"/>
        <v>$AG$808</v>
      </c>
      <c r="AH812" s="199" t="str">
        <f t="shared" si="789"/>
        <v>$AH$808</v>
      </c>
      <c r="AI812" s="199" t="str">
        <f t="shared" si="789"/>
        <v>$AI$808</v>
      </c>
      <c r="AJ812" s="199" t="str">
        <f t="shared" si="789"/>
        <v>$AJ$808</v>
      </c>
      <c r="AK812" s="199" t="str">
        <f t="shared" si="789"/>
        <v>$AK$808</v>
      </c>
      <c r="AL812" s="199" t="str">
        <f t="shared" si="789"/>
        <v>$AL$808</v>
      </c>
      <c r="AM812" s="199" t="str">
        <f t="shared" si="789"/>
        <v>$AM$808</v>
      </c>
      <c r="AN812" s="199" t="str">
        <f t="shared" si="789"/>
        <v>$AN$808</v>
      </c>
      <c r="AO812" s="199" t="str">
        <f t="shared" si="789"/>
        <v>$AO$808</v>
      </c>
      <c r="AP812" s="199" t="str">
        <f t="shared" si="789"/>
        <v>$AP$808</v>
      </c>
      <c r="AQ812" s="199" t="str">
        <f t="shared" si="789"/>
        <v>$AQ$808</v>
      </c>
      <c r="AR812" s="199" t="str">
        <f t="shared" si="789"/>
        <v>$AR$808</v>
      </c>
      <c r="AS812" s="199" t="str">
        <f t="shared" si="789"/>
        <v>$AS$808</v>
      </c>
      <c r="AT812" s="199" t="str">
        <f t="shared" si="789"/>
        <v>$AT$808</v>
      </c>
      <c r="AU812" s="199" t="str">
        <f t="shared" si="789"/>
        <v>$AU$808</v>
      </c>
      <c r="AV812" s="199" t="str">
        <f t="shared" si="789"/>
        <v>$AV$808</v>
      </c>
      <c r="AW812" s="199" t="str">
        <f t="shared" si="789"/>
        <v>$AW$808</v>
      </c>
      <c r="AX812" s="199" t="str">
        <f t="shared" si="789"/>
        <v>$AX$808</v>
      </c>
      <c r="AY812" s="199" t="str">
        <f t="shared" si="789"/>
        <v>$AY$808</v>
      </c>
      <c r="AZ812" s="199" t="str">
        <f t="shared" si="789"/>
        <v>$AZ$808</v>
      </c>
      <c r="BA812" s="199" t="str">
        <f t="shared" si="789"/>
        <v>$BA$808</v>
      </c>
      <c r="BB812" s="199" t="str">
        <f t="shared" si="789"/>
        <v>$BB$808</v>
      </c>
      <c r="BC812" s="199" t="str">
        <f t="shared" si="789"/>
        <v>$BC$808</v>
      </c>
      <c r="BD812" s="199" t="str">
        <f t="shared" si="789"/>
        <v>$BD$808</v>
      </c>
      <c r="BE812" s="199" t="str">
        <f t="shared" si="789"/>
        <v>$BE$808</v>
      </c>
      <c r="BF812" s="199" t="str">
        <f t="shared" si="789"/>
        <v>$BF$808</v>
      </c>
      <c r="BG812" s="199" t="str">
        <f t="shared" si="789"/>
        <v>$BG$808</v>
      </c>
      <c r="BH812" s="199" t="str">
        <f t="shared" si="789"/>
        <v>$BH$808</v>
      </c>
      <c r="BI812" s="199" t="str">
        <f t="shared" si="789"/>
        <v>$BI$808</v>
      </c>
      <c r="BJ812" s="199" t="str">
        <f t="shared" si="789"/>
        <v>$BJ$808</v>
      </c>
      <c r="BK812" s="199" t="str">
        <f t="shared" si="789"/>
        <v>$BK$808</v>
      </c>
      <c r="BL812" s="199" t="str">
        <f t="shared" si="789"/>
        <v>$BL$808</v>
      </c>
      <c r="BM812" s="199" t="str">
        <f t="shared" si="789"/>
        <v>$BM$808</v>
      </c>
      <c r="BN812" s="199" t="str">
        <f t="shared" si="789"/>
        <v>$BN$808</v>
      </c>
      <c r="BO812" s="199" t="str">
        <f t="shared" si="789"/>
        <v>$BO$808</v>
      </c>
      <c r="BP812" s="199" t="str">
        <f t="shared" si="789"/>
        <v>$BP$808</v>
      </c>
      <c r="BQ812" s="199" t="str">
        <f t="shared" si="789"/>
        <v>$BQ$808</v>
      </c>
      <c r="BR812" s="199" t="str">
        <f t="shared" si="789"/>
        <v>$BR$808</v>
      </c>
      <c r="BS812" s="199" t="str">
        <f t="shared" si="789"/>
        <v>$BS$808</v>
      </c>
      <c r="BT812" s="199" t="str">
        <f t="shared" si="789"/>
        <v>$BT$808</v>
      </c>
      <c r="BU812" s="199" t="str">
        <f t="shared" si="789"/>
        <v>$BU$808</v>
      </c>
      <c r="BV812" s="199" t="str">
        <f t="shared" si="789"/>
        <v>$BV$808</v>
      </c>
      <c r="BW812" s="199" t="str">
        <f t="shared" si="789"/>
        <v>$BW$808</v>
      </c>
      <c r="BX812" s="199" t="str">
        <f t="shared" si="789"/>
        <v>$BX$808</v>
      </c>
      <c r="BY812" s="199" t="str">
        <f t="shared" si="789"/>
        <v>$BY$808</v>
      </c>
      <c r="BZ812" s="199" t="str">
        <f t="shared" si="789"/>
        <v>$BZ$808</v>
      </c>
      <c r="CA812" s="199" t="str">
        <f t="shared" si="789"/>
        <v>$CA$808</v>
      </c>
      <c r="CB812" s="199" t="str">
        <f t="shared" si="789"/>
        <v>$CB$808</v>
      </c>
      <c r="CC812" s="199" t="str">
        <f t="shared" si="789"/>
        <v>$CC$808</v>
      </c>
      <c r="CD812" s="199" t="str">
        <f t="shared" si="789"/>
        <v>$CD$808</v>
      </c>
      <c r="CE812" s="199" t="str">
        <f t="shared" si="789"/>
        <v>$CE$808</v>
      </c>
      <c r="CF812" s="199" t="str">
        <f t="shared" ref="CF812:CK812" si="790">ADDRESS(ROW(CF808),COLUMN(CF808))</f>
        <v>$CF$808</v>
      </c>
      <c r="CG812" s="199" t="str">
        <f t="shared" si="790"/>
        <v>$CG$808</v>
      </c>
      <c r="CH812" s="199" t="str">
        <f t="shared" si="790"/>
        <v>$CH$808</v>
      </c>
      <c r="CI812" s="199" t="str">
        <f t="shared" si="790"/>
        <v>$CI$808</v>
      </c>
      <c r="CJ812" s="199" t="str">
        <f t="shared" si="790"/>
        <v>$CJ$808</v>
      </c>
      <c r="CK812" s="199" t="str">
        <f t="shared" si="790"/>
        <v>$CK$808</v>
      </c>
      <c r="CL812" s="199" t="str">
        <f t="shared" ref="CL812" si="791">ADDRESS(ROW(CL808),COLUMN(CL808))</f>
        <v>$CL$808</v>
      </c>
    </row>
    <row r="813" spans="2:90" x14ac:dyDescent="0.4">
      <c r="B813" s="8" t="str">
        <f t="shared" si="787"/>
        <v>Primary volume driver</v>
      </c>
      <c r="D813" t="s">
        <v>826</v>
      </c>
      <c r="E813" s="8" t="str">
        <f t="shared" si="724"/>
        <v>813 SUBFREE-PV</v>
      </c>
      <c r="G813" t="s">
        <v>332</v>
      </c>
      <c r="H813" s="12"/>
      <c r="I813" s="60"/>
      <c r="J813" s="60"/>
      <c r="K813" s="34"/>
      <c r="L813" s="34"/>
      <c r="M813" s="34"/>
      <c r="N813" s="34"/>
      <c r="O813" s="34"/>
      <c r="P813" s="34"/>
      <c r="R813" s="15"/>
      <c r="S813" s="76">
        <f t="shared" ref="S813" si="792">S776</f>
        <v>0</v>
      </c>
      <c r="T813" s="76">
        <f t="shared" ref="T813:AX813" si="793">T776</f>
        <v>0</v>
      </c>
      <c r="U813" s="76">
        <f t="shared" si="793"/>
        <v>0</v>
      </c>
      <c r="V813" s="76">
        <f t="shared" si="793"/>
        <v>0</v>
      </c>
      <c r="W813" s="76">
        <f t="shared" si="793"/>
        <v>0</v>
      </c>
      <c r="X813" s="76">
        <f t="shared" si="793"/>
        <v>0</v>
      </c>
      <c r="Y813" s="76">
        <f t="shared" si="793"/>
        <v>0</v>
      </c>
      <c r="Z813" s="76">
        <f t="shared" si="793"/>
        <v>0</v>
      </c>
      <c r="AA813" s="76">
        <f t="shared" si="793"/>
        <v>0</v>
      </c>
      <c r="AB813" s="76">
        <f t="shared" si="793"/>
        <v>0</v>
      </c>
      <c r="AC813" s="76">
        <f t="shared" si="793"/>
        <v>0</v>
      </c>
      <c r="AD813" s="76">
        <f t="shared" si="793"/>
        <v>0</v>
      </c>
      <c r="AE813" s="76">
        <f t="shared" si="793"/>
        <v>0</v>
      </c>
      <c r="AF813" s="76">
        <f t="shared" si="793"/>
        <v>0</v>
      </c>
      <c r="AG813" s="76">
        <f t="shared" si="793"/>
        <v>0</v>
      </c>
      <c r="AH813" s="76">
        <f t="shared" si="793"/>
        <v>0</v>
      </c>
      <c r="AI813" s="76">
        <f t="shared" si="793"/>
        <v>0</v>
      </c>
      <c r="AJ813" s="76">
        <f t="shared" si="793"/>
        <v>0</v>
      </c>
      <c r="AK813" s="76">
        <f t="shared" si="793"/>
        <v>0</v>
      </c>
      <c r="AL813" s="76">
        <f t="shared" si="793"/>
        <v>0</v>
      </c>
      <c r="AM813" s="76">
        <f t="shared" si="793"/>
        <v>0</v>
      </c>
      <c r="AN813" s="76">
        <f t="shared" si="793"/>
        <v>0</v>
      </c>
      <c r="AO813" s="76">
        <f t="shared" si="793"/>
        <v>0</v>
      </c>
      <c r="AP813" s="76">
        <f t="shared" si="793"/>
        <v>0</v>
      </c>
      <c r="AQ813" s="76">
        <f t="shared" si="793"/>
        <v>0</v>
      </c>
      <c r="AR813" s="76">
        <f t="shared" si="793"/>
        <v>0</v>
      </c>
      <c r="AS813" s="76">
        <f t="shared" si="793"/>
        <v>0</v>
      </c>
      <c r="AT813" s="76">
        <f t="shared" si="793"/>
        <v>0</v>
      </c>
      <c r="AU813" s="76">
        <f t="shared" si="793"/>
        <v>0</v>
      </c>
      <c r="AV813" s="76">
        <f t="shared" si="793"/>
        <v>0</v>
      </c>
      <c r="AW813" s="76">
        <f t="shared" si="793"/>
        <v>0</v>
      </c>
      <c r="AX813" s="76">
        <f t="shared" si="793"/>
        <v>0</v>
      </c>
      <c r="AY813" s="76">
        <f t="shared" ref="AY813:CD813" si="794">AY776</f>
        <v>0</v>
      </c>
      <c r="AZ813" s="76">
        <f t="shared" si="794"/>
        <v>0</v>
      </c>
      <c r="BA813" s="76">
        <f t="shared" si="794"/>
        <v>0</v>
      </c>
      <c r="BB813" s="76">
        <f t="shared" si="794"/>
        <v>0</v>
      </c>
      <c r="BC813" s="76">
        <f t="shared" si="794"/>
        <v>0</v>
      </c>
      <c r="BD813" s="76">
        <f t="shared" si="794"/>
        <v>0</v>
      </c>
      <c r="BE813" s="76">
        <f t="shared" si="794"/>
        <v>0</v>
      </c>
      <c r="BF813" s="76">
        <f t="shared" si="794"/>
        <v>0</v>
      </c>
      <c r="BG813" s="76">
        <f t="shared" si="794"/>
        <v>0</v>
      </c>
      <c r="BH813" s="76">
        <f t="shared" si="794"/>
        <v>0</v>
      </c>
      <c r="BI813" s="76">
        <f t="shared" si="794"/>
        <v>0</v>
      </c>
      <c r="BJ813" s="76">
        <f t="shared" si="794"/>
        <v>0</v>
      </c>
      <c r="BK813" s="76">
        <f t="shared" si="794"/>
        <v>0</v>
      </c>
      <c r="BL813" s="76">
        <f t="shared" si="794"/>
        <v>0</v>
      </c>
      <c r="BM813" s="76">
        <f t="shared" si="794"/>
        <v>0</v>
      </c>
      <c r="BN813" s="76">
        <f t="shared" si="794"/>
        <v>0</v>
      </c>
      <c r="BO813" s="76">
        <f t="shared" si="794"/>
        <v>0</v>
      </c>
      <c r="BP813" s="76">
        <f t="shared" si="794"/>
        <v>0</v>
      </c>
      <c r="BQ813" s="76">
        <f t="shared" si="794"/>
        <v>0</v>
      </c>
      <c r="BR813" s="76">
        <f t="shared" si="794"/>
        <v>0</v>
      </c>
      <c r="BS813" s="76">
        <f t="shared" si="794"/>
        <v>0</v>
      </c>
      <c r="BT813" s="76">
        <f t="shared" si="794"/>
        <v>0</v>
      </c>
      <c r="BU813" s="76">
        <f t="shared" si="794"/>
        <v>0</v>
      </c>
      <c r="BV813" s="76">
        <f t="shared" si="794"/>
        <v>0</v>
      </c>
      <c r="BW813" s="76">
        <f t="shared" si="794"/>
        <v>0</v>
      </c>
      <c r="BX813" s="76">
        <f t="shared" si="794"/>
        <v>0</v>
      </c>
      <c r="BY813" s="76">
        <f t="shared" si="794"/>
        <v>0</v>
      </c>
      <c r="BZ813" s="76">
        <f t="shared" si="794"/>
        <v>0</v>
      </c>
      <c r="CA813" s="76">
        <f t="shared" si="794"/>
        <v>0</v>
      </c>
      <c r="CB813" s="76">
        <f t="shared" si="794"/>
        <v>0</v>
      </c>
      <c r="CC813" s="76">
        <f t="shared" si="794"/>
        <v>0</v>
      </c>
      <c r="CD813" s="76">
        <f t="shared" si="794"/>
        <v>0</v>
      </c>
      <c r="CE813" s="76">
        <f t="shared" ref="CE813:CK813" si="795">CE776</f>
        <v>0</v>
      </c>
      <c r="CF813" s="76">
        <f t="shared" si="795"/>
        <v>0</v>
      </c>
      <c r="CG813" s="76">
        <f t="shared" si="795"/>
        <v>0</v>
      </c>
      <c r="CH813" s="76">
        <f t="shared" si="795"/>
        <v>0</v>
      </c>
      <c r="CI813" s="76">
        <f t="shared" si="795"/>
        <v>0</v>
      </c>
      <c r="CJ813" s="76">
        <f t="shared" si="795"/>
        <v>0</v>
      </c>
      <c r="CK813" s="76">
        <f t="shared" si="795"/>
        <v>0</v>
      </c>
      <c r="CL813" s="76">
        <f t="shared" ref="CL813" si="796">CL776</f>
        <v>0</v>
      </c>
    </row>
    <row r="814" spans="2:90" x14ac:dyDescent="0.4">
      <c r="B814" s="8" t="str">
        <f t="shared" si="787"/>
        <v>(Secondary label)</v>
      </c>
      <c r="D814" t="s">
        <v>826</v>
      </c>
      <c r="E814" s="8" t="str">
        <f t="shared" si="724"/>
        <v>814 SUBFREE-PV</v>
      </c>
      <c r="G814" t="s">
        <v>332</v>
      </c>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2:90" x14ac:dyDescent="0.4">
      <c r="B815" s="8" t="str">
        <f t="shared" si="787"/>
        <v xml:space="preserve">secondary unit </v>
      </c>
      <c r="D815" t="s">
        <v>826</v>
      </c>
      <c r="E815" s="8" t="str">
        <f t="shared" si="724"/>
        <v>815 SUBFREE-PV</v>
      </c>
      <c r="G815" t="s">
        <v>332</v>
      </c>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2:90" x14ac:dyDescent="0.4">
      <c r="B816" s="8" t="str">
        <f t="shared" si="787"/>
        <v>Secondary revenue driver</v>
      </c>
      <c r="D816" t="s">
        <v>826</v>
      </c>
      <c r="E816" s="8" t="str">
        <f t="shared" si="724"/>
        <v>816 SUBFREE-PV</v>
      </c>
      <c r="G816" t="s">
        <v>332</v>
      </c>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B817" s="8" t="str">
        <f t="shared" si="787"/>
        <v>Secondary volume driver</v>
      </c>
      <c r="D817" t="s">
        <v>826</v>
      </c>
      <c r="E817" s="8" t="str">
        <f t="shared" si="724"/>
        <v>817 SUBFREE-PV</v>
      </c>
      <c r="G817" t="s">
        <v>332</v>
      </c>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E823" s="8"/>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E824" s="8"/>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E825" s="8"/>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E826" s="8"/>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2:90" x14ac:dyDescent="0.4">
      <c r="E827" s="8"/>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2:90" x14ac:dyDescent="0.4">
      <c r="E828" s="8"/>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2:90" x14ac:dyDescent="0.4">
      <c r="E829" s="8"/>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2:90" x14ac:dyDescent="0.4">
      <c r="E830" s="8"/>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2:90" x14ac:dyDescent="0.4">
      <c r="E831" s="8"/>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row>
    <row r="832" spans="2:90" x14ac:dyDescent="0.4">
      <c r="E832" s="8"/>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row>
    <row r="833" spans="5:90" x14ac:dyDescent="0.4">
      <c r="E833" s="8"/>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row>
    <row r="834" spans="5:90" x14ac:dyDescent="0.4">
      <c r="E834" s="8"/>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row>
    <row r="835" spans="5:90" x14ac:dyDescent="0.4">
      <c r="E835" s="8"/>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row>
    <row r="836" spans="5:90"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5:90"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row>
    <row r="838" spans="5:90"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row>
    <row r="839" spans="5:90" x14ac:dyDescent="0.4">
      <c r="E839" s="8"/>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row>
    <row r="840" spans="5:90" x14ac:dyDescent="0.4">
      <c r="E840" s="8"/>
      <c r="H840" s="12"/>
      <c r="I840" s="60"/>
      <c r="J840" s="60"/>
      <c r="K840" s="15"/>
      <c r="L840" s="15"/>
      <c r="M840" s="15"/>
      <c r="N840" s="15"/>
      <c r="O840" s="15"/>
      <c r="P840" s="15"/>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5:90" x14ac:dyDescent="0.4">
      <c r="E841" s="8"/>
      <c r="H841" s="12"/>
      <c r="I841" s="60"/>
      <c r="J841" s="60"/>
      <c r="K841" s="15"/>
      <c r="L841" s="15"/>
      <c r="M841" s="15"/>
      <c r="N841" s="15"/>
      <c r="O841" s="15"/>
      <c r="P841" s="15"/>
      <c r="R841" s="15"/>
      <c r="S841" s="76"/>
      <c r="T841" s="76"/>
      <c r="U841" s="76"/>
      <c r="V841" s="76"/>
      <c r="W841" s="76"/>
      <c r="X841" s="76"/>
      <c r="Y841" s="76"/>
      <c r="Z841" s="76"/>
      <c r="AA841" s="76"/>
      <c r="AB841" s="76"/>
      <c r="AC841" s="76"/>
      <c r="AD841" s="76"/>
      <c r="AE841" s="76"/>
      <c r="AF841" s="76"/>
      <c r="AG841" s="76"/>
      <c r="AH841" s="76"/>
      <c r="AI841" s="76"/>
      <c r="AJ841" s="76"/>
      <c r="AK841" s="76"/>
      <c r="AL841" s="76"/>
      <c r="AM841" s="76"/>
      <c r="AN841" s="76"/>
      <c r="AO841" s="76"/>
      <c r="AP841" s="76"/>
      <c r="AQ841" s="76"/>
      <c r="AR841" s="76"/>
      <c r="AS841" s="76"/>
      <c r="AT841" s="76"/>
      <c r="AU841" s="76"/>
      <c r="AV841" s="76"/>
      <c r="AW841" s="76"/>
      <c r="AX841" s="76"/>
      <c r="AY841" s="76"/>
      <c r="AZ841" s="76"/>
      <c r="BA841" s="76"/>
      <c r="BB841" s="76"/>
      <c r="BC841" s="76"/>
      <c r="BD841" s="76"/>
      <c r="BE841" s="76"/>
      <c r="BF841" s="76"/>
      <c r="BG841" s="76"/>
      <c r="BH841" s="76"/>
      <c r="BI841" s="76"/>
      <c r="BJ841" s="76"/>
      <c r="BK841" s="76"/>
      <c r="BL841" s="76"/>
      <c r="BM841" s="76"/>
      <c r="BN841" s="76"/>
      <c r="BO841" s="76"/>
      <c r="BP841" s="76"/>
      <c r="BQ841" s="76"/>
      <c r="BR841" s="76"/>
      <c r="BS841" s="76"/>
      <c r="BT841" s="76"/>
      <c r="BU841" s="76"/>
      <c r="BV841" s="76"/>
      <c r="BW841" s="76"/>
      <c r="BX841" s="76"/>
      <c r="BY841" s="76"/>
      <c r="BZ841" s="76"/>
      <c r="CA841" s="76"/>
      <c r="CB841" s="76"/>
      <c r="CC841" s="76"/>
      <c r="CD841" s="76"/>
      <c r="CE841" s="76"/>
      <c r="CF841" s="76"/>
      <c r="CG841" s="76"/>
      <c r="CH841" s="76"/>
      <c r="CI841" s="76"/>
      <c r="CJ841" s="76"/>
      <c r="CK841" s="76"/>
      <c r="CL841" s="76"/>
    </row>
    <row r="842" spans="5:90" x14ac:dyDescent="0.4">
      <c r="E842" s="8"/>
      <c r="H842" s="12"/>
      <c r="I842" s="60"/>
      <c r="J842" s="60"/>
      <c r="K842" s="15"/>
      <c r="L842" s="15"/>
      <c r="M842" s="15"/>
      <c r="N842" s="15"/>
      <c r="O842" s="15"/>
      <c r="P842" s="15"/>
      <c r="R842" s="15"/>
      <c r="S842" s="76"/>
      <c r="T842" s="76"/>
      <c r="U842" s="76"/>
      <c r="V842" s="76"/>
      <c r="W842" s="76"/>
      <c r="X842" s="76"/>
      <c r="Y842" s="76"/>
      <c r="Z842" s="76"/>
      <c r="AA842" s="76"/>
      <c r="AB842" s="76"/>
      <c r="AC842" s="76"/>
      <c r="AD842" s="76"/>
      <c r="AE842" s="76"/>
      <c r="AF842" s="76"/>
      <c r="AG842" s="76"/>
      <c r="AH842" s="76"/>
      <c r="AI842" s="76"/>
      <c r="AJ842" s="76"/>
      <c r="AK842" s="76"/>
      <c r="AL842" s="76"/>
      <c r="AM842" s="76"/>
      <c r="AN842" s="76"/>
      <c r="AO842" s="76"/>
      <c r="AP842" s="76"/>
      <c r="AQ842" s="76"/>
      <c r="AR842" s="76"/>
      <c r="AS842" s="76"/>
      <c r="AT842" s="76"/>
      <c r="AU842" s="76"/>
      <c r="AV842" s="76"/>
      <c r="AW842" s="76"/>
      <c r="AX842" s="76"/>
      <c r="AY842" s="76"/>
      <c r="AZ842" s="76"/>
      <c r="BA842" s="76"/>
      <c r="BB842" s="76"/>
      <c r="BC842" s="76"/>
      <c r="BD842" s="76"/>
      <c r="BE842" s="76"/>
      <c r="BF842" s="76"/>
      <c r="BG842" s="76"/>
      <c r="BH842" s="76"/>
      <c r="BI842" s="76"/>
      <c r="BJ842" s="76"/>
      <c r="BK842" s="76"/>
      <c r="BL842" s="76"/>
      <c r="BM842" s="76"/>
      <c r="BN842" s="76"/>
      <c r="BO842" s="76"/>
      <c r="BP842" s="76"/>
      <c r="BQ842" s="76"/>
      <c r="BR842" s="76"/>
      <c r="BS842" s="76"/>
      <c r="BT842" s="76"/>
      <c r="BU842" s="76"/>
      <c r="BV842" s="76"/>
      <c r="BW842" s="76"/>
      <c r="BX842" s="76"/>
      <c r="BY842" s="76"/>
      <c r="BZ842" s="76"/>
      <c r="CA842" s="76"/>
      <c r="CB842" s="76"/>
      <c r="CC842" s="76"/>
      <c r="CD842" s="76"/>
      <c r="CE842" s="76"/>
      <c r="CF842" s="76"/>
      <c r="CG842" s="76"/>
      <c r="CH842" s="76"/>
      <c r="CI842" s="76"/>
      <c r="CJ842" s="76"/>
      <c r="CK842" s="76"/>
      <c r="CL842" s="76"/>
    </row>
    <row r="843" spans="5:90" x14ac:dyDescent="0.4">
      <c r="E843" s="8"/>
      <c r="H843" s="12"/>
      <c r="I843" s="60"/>
      <c r="J843" s="60"/>
      <c r="K843" s="15"/>
      <c r="L843" s="15"/>
      <c r="M843" s="15"/>
      <c r="N843" s="15"/>
      <c r="O843" s="15"/>
      <c r="P843" s="15"/>
      <c r="R843" s="15"/>
      <c r="S843" s="76"/>
      <c r="T843" s="76"/>
      <c r="U843" s="76"/>
      <c r="V843" s="76"/>
      <c r="W843" s="76"/>
      <c r="X843" s="76"/>
      <c r="Y843" s="76"/>
      <c r="Z843" s="76"/>
      <c r="AA843" s="76"/>
      <c r="AB843" s="76"/>
      <c r="AC843" s="76"/>
      <c r="AD843" s="76"/>
      <c r="AE843" s="76"/>
      <c r="AF843" s="76"/>
      <c r="AG843" s="76"/>
      <c r="AH843" s="76"/>
      <c r="AI843" s="76"/>
      <c r="AJ843" s="76"/>
      <c r="AK843" s="76"/>
      <c r="AL843" s="76"/>
      <c r="AM843" s="76"/>
      <c r="AN843" s="76"/>
      <c r="AO843" s="76"/>
      <c r="AP843" s="76"/>
      <c r="AQ843" s="76"/>
      <c r="AR843" s="76"/>
      <c r="AS843" s="76"/>
      <c r="AT843" s="76"/>
      <c r="AU843" s="76"/>
      <c r="AV843" s="76"/>
      <c r="AW843" s="76"/>
      <c r="AX843" s="76"/>
      <c r="AY843" s="76"/>
      <c r="AZ843" s="76"/>
      <c r="BA843" s="76"/>
      <c r="BB843" s="76"/>
      <c r="BC843" s="76"/>
      <c r="BD843" s="76"/>
      <c r="BE843" s="76"/>
      <c r="BF843" s="76"/>
      <c r="BG843" s="76"/>
      <c r="BH843" s="76"/>
      <c r="BI843" s="76"/>
      <c r="BJ843" s="76"/>
      <c r="BK843" s="76"/>
      <c r="BL843" s="76"/>
      <c r="BM843" s="76"/>
      <c r="BN843" s="76"/>
      <c r="BO843" s="76"/>
      <c r="BP843" s="76"/>
      <c r="BQ843" s="76"/>
      <c r="BR843" s="76"/>
      <c r="BS843" s="76"/>
      <c r="BT843" s="76"/>
      <c r="BU843" s="76"/>
      <c r="BV843" s="76"/>
      <c r="BW843" s="76"/>
      <c r="BX843" s="76"/>
      <c r="BY843" s="76"/>
      <c r="BZ843" s="76"/>
      <c r="CA843" s="76"/>
      <c r="CB843" s="76"/>
      <c r="CC843" s="76"/>
      <c r="CD843" s="76"/>
      <c r="CE843" s="76"/>
      <c r="CF843" s="76"/>
      <c r="CG843" s="76"/>
      <c r="CH843" s="76"/>
      <c r="CI843" s="76"/>
      <c r="CJ843" s="76"/>
      <c r="CK843" s="76"/>
      <c r="CL843" s="76"/>
    </row>
    <row r="844" spans="5:90" x14ac:dyDescent="0.4">
      <c r="E844" s="8"/>
      <c r="H844" s="12"/>
      <c r="I844" s="60"/>
      <c r="J844" s="60"/>
      <c r="K844" s="15"/>
      <c r="L844" s="15"/>
      <c r="M844" s="15"/>
      <c r="N844" s="15"/>
      <c r="O844" s="15"/>
      <c r="P844" s="15"/>
      <c r="R844" s="15"/>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row>
    <row r="845" spans="5:90" x14ac:dyDescent="0.4">
      <c r="E845" s="8"/>
      <c r="H845" s="12"/>
      <c r="I845" s="60"/>
      <c r="J845" s="60"/>
      <c r="K845" s="15"/>
      <c r="L845" s="15"/>
      <c r="M845" s="15"/>
      <c r="N845" s="15"/>
      <c r="O845" s="15"/>
      <c r="P845" s="15"/>
      <c r="R845" s="15"/>
      <c r="S845" s="76"/>
      <c r="T845" s="76"/>
      <c r="U845" s="76"/>
      <c r="V845" s="76"/>
      <c r="W845" s="76"/>
      <c r="X845" s="76"/>
      <c r="Y845" s="76"/>
      <c r="Z845" s="76"/>
      <c r="AA845" s="76"/>
      <c r="AB845" s="76"/>
      <c r="AC845" s="76"/>
      <c r="AD845" s="76"/>
      <c r="AE845" s="76"/>
      <c r="AF845" s="76"/>
      <c r="AG845" s="76"/>
      <c r="AH845" s="76"/>
      <c r="AI845" s="76"/>
      <c r="AJ845" s="76"/>
      <c r="AK845" s="76"/>
      <c r="AL845" s="76"/>
      <c r="AM845" s="76"/>
      <c r="AN845" s="76"/>
      <c r="AO845" s="76"/>
      <c r="AP845" s="76"/>
      <c r="AQ845" s="76"/>
      <c r="AR845" s="76"/>
      <c r="AS845" s="76"/>
      <c r="AT845" s="76"/>
      <c r="AU845" s="76"/>
      <c r="AV845" s="76"/>
      <c r="AW845" s="76"/>
      <c r="AX845" s="76"/>
      <c r="AY845" s="76"/>
      <c r="AZ845" s="76"/>
      <c r="BA845" s="76"/>
      <c r="BB845" s="76"/>
      <c r="BC845" s="76"/>
      <c r="BD845" s="76"/>
      <c r="BE845" s="76"/>
      <c r="BF845" s="76"/>
      <c r="BG845" s="76"/>
      <c r="BH845" s="76"/>
      <c r="BI845" s="76"/>
      <c r="BJ845" s="76"/>
      <c r="BK845" s="76"/>
      <c r="BL845" s="76"/>
      <c r="BM845" s="76"/>
      <c r="BN845" s="76"/>
      <c r="BO845" s="76"/>
      <c r="BP845" s="76"/>
      <c r="BQ845" s="76"/>
      <c r="BR845" s="76"/>
      <c r="BS845" s="76"/>
      <c r="BT845" s="76"/>
      <c r="BU845" s="76"/>
      <c r="BV845" s="76"/>
      <c r="BW845" s="76"/>
      <c r="BX845" s="76"/>
      <c r="BY845" s="76"/>
      <c r="BZ845" s="76"/>
      <c r="CA845" s="76"/>
      <c r="CB845" s="76"/>
      <c r="CC845" s="76"/>
      <c r="CD845" s="76"/>
      <c r="CE845" s="76"/>
      <c r="CF845" s="76"/>
      <c r="CG845" s="76"/>
      <c r="CH845" s="76"/>
      <c r="CI845" s="76"/>
      <c r="CJ845" s="76"/>
      <c r="CK845" s="76"/>
      <c r="CL845" s="76"/>
    </row>
    <row r="846" spans="5:90" x14ac:dyDescent="0.4">
      <c r="E846" s="8"/>
      <c r="H846" s="12"/>
      <c r="I846" s="60"/>
      <c r="J846" s="60"/>
      <c r="K846" s="15"/>
      <c r="L846" s="15"/>
      <c r="M846" s="15"/>
      <c r="N846" s="15"/>
      <c r="O846" s="15"/>
      <c r="P846" s="15"/>
      <c r="R846" s="15"/>
      <c r="S846" s="76"/>
      <c r="T846" s="76"/>
      <c r="U846" s="76"/>
      <c r="V846" s="76"/>
      <c r="W846" s="76"/>
      <c r="X846" s="76"/>
      <c r="Y846" s="76"/>
      <c r="Z846" s="76"/>
      <c r="AA846" s="76"/>
      <c r="AB846" s="76"/>
      <c r="AC846" s="76"/>
      <c r="AD846" s="76"/>
      <c r="AE846" s="76"/>
      <c r="AF846" s="76"/>
      <c r="AG846" s="76"/>
      <c r="AH846" s="76"/>
      <c r="AI846" s="76"/>
      <c r="AJ846" s="76"/>
      <c r="AK846" s="76"/>
      <c r="AL846" s="76"/>
      <c r="AM846" s="76"/>
      <c r="AN846" s="76"/>
      <c r="AO846" s="76"/>
      <c r="AP846" s="76"/>
      <c r="AQ846" s="76"/>
      <c r="AR846" s="76"/>
      <c r="AS846" s="76"/>
      <c r="AT846" s="76"/>
      <c r="AU846" s="76"/>
      <c r="AV846" s="76"/>
      <c r="AW846" s="76"/>
      <c r="AX846" s="76"/>
      <c r="AY846" s="76"/>
      <c r="AZ846" s="76"/>
      <c r="BA846" s="76"/>
      <c r="BB846" s="76"/>
      <c r="BC846" s="76"/>
      <c r="BD846" s="76"/>
      <c r="BE846" s="76"/>
      <c r="BF846" s="76"/>
      <c r="BG846" s="76"/>
      <c r="BH846" s="76"/>
      <c r="BI846" s="76"/>
      <c r="BJ846" s="76"/>
      <c r="BK846" s="76"/>
      <c r="BL846" s="76"/>
      <c r="BM846" s="76"/>
      <c r="BN846" s="76"/>
      <c r="BO846" s="76"/>
      <c r="BP846" s="76"/>
      <c r="BQ846" s="76"/>
      <c r="BR846" s="76"/>
      <c r="BS846" s="76"/>
      <c r="BT846" s="76"/>
      <c r="BU846" s="76"/>
      <c r="BV846" s="76"/>
      <c r="BW846" s="76"/>
      <c r="BX846" s="76"/>
      <c r="BY846" s="76"/>
      <c r="BZ846" s="76"/>
      <c r="CA846" s="76"/>
      <c r="CB846" s="76"/>
      <c r="CC846" s="76"/>
      <c r="CD846" s="76"/>
      <c r="CE846" s="76"/>
      <c r="CF846" s="76"/>
      <c r="CG846" s="76"/>
      <c r="CH846" s="76"/>
      <c r="CI846" s="76"/>
      <c r="CJ846" s="76"/>
      <c r="CK846" s="76"/>
      <c r="CL846" s="76"/>
    </row>
    <row r="847" spans="5:90" x14ac:dyDescent="0.4">
      <c r="E847" s="8"/>
      <c r="H847" s="12"/>
      <c r="I847" s="60"/>
      <c r="J847" s="60"/>
      <c r="K847" s="15"/>
      <c r="L847" s="15"/>
      <c r="M847" s="15"/>
      <c r="N847" s="15"/>
      <c r="O847" s="15"/>
      <c r="P847" s="15"/>
      <c r="R847" s="15"/>
      <c r="S847" s="76"/>
      <c r="T847" s="76"/>
      <c r="U847" s="76"/>
      <c r="V847" s="76"/>
      <c r="W847" s="76"/>
      <c r="X847" s="76"/>
      <c r="Y847" s="76"/>
      <c r="Z847" s="76"/>
      <c r="AA847" s="76"/>
      <c r="AB847" s="76"/>
      <c r="AC847" s="76"/>
      <c r="AD847" s="76"/>
      <c r="AE847" s="76"/>
      <c r="AF847" s="76"/>
      <c r="AG847" s="76"/>
      <c r="AH847" s="76"/>
      <c r="AI847" s="76"/>
      <c r="AJ847" s="76"/>
      <c r="AK847" s="76"/>
      <c r="AL847" s="76"/>
      <c r="AM847" s="76"/>
      <c r="AN847" s="76"/>
      <c r="AO847" s="76"/>
      <c r="AP847" s="76"/>
      <c r="AQ847" s="76"/>
      <c r="AR847" s="76"/>
      <c r="AS847" s="76"/>
      <c r="AT847" s="76"/>
      <c r="AU847" s="76"/>
      <c r="AV847" s="76"/>
      <c r="AW847" s="76"/>
      <c r="AX847" s="76"/>
      <c r="AY847" s="76"/>
      <c r="AZ847" s="76"/>
      <c r="BA847" s="76"/>
      <c r="BB847" s="76"/>
      <c r="BC847" s="76"/>
      <c r="BD847" s="76"/>
      <c r="BE847" s="76"/>
      <c r="BF847" s="76"/>
      <c r="BG847" s="76"/>
      <c r="BH847" s="76"/>
      <c r="BI847" s="76"/>
      <c r="BJ847" s="76"/>
      <c r="BK847" s="76"/>
      <c r="BL847" s="76"/>
      <c r="BM847" s="76"/>
      <c r="BN847" s="76"/>
      <c r="BO847" s="76"/>
      <c r="BP847" s="76"/>
      <c r="BQ847" s="76"/>
      <c r="BR847" s="76"/>
      <c r="BS847" s="76"/>
      <c r="BT847" s="76"/>
      <c r="BU847" s="76"/>
      <c r="BV847" s="76"/>
      <c r="BW847" s="76"/>
      <c r="BX847" s="76"/>
      <c r="BY847" s="76"/>
      <c r="BZ847" s="76"/>
      <c r="CA847" s="76"/>
      <c r="CB847" s="76"/>
      <c r="CC847" s="76"/>
      <c r="CD847" s="76"/>
      <c r="CE847" s="76"/>
      <c r="CF847" s="76"/>
      <c r="CG847" s="76"/>
      <c r="CH847" s="76"/>
      <c r="CI847" s="76"/>
      <c r="CJ847" s="76"/>
      <c r="CK847" s="76"/>
      <c r="CL847" s="76"/>
    </row>
    <row r="850" spans="2:90" x14ac:dyDescent="0.4">
      <c r="B850" s="171" t="s">
        <v>490</v>
      </c>
      <c r="E850" s="8"/>
      <c r="H850" s="170"/>
      <c r="I850" s="172"/>
      <c r="J850" s="172"/>
      <c r="K850" s="193"/>
      <c r="L850" s="193"/>
      <c r="M850" s="193"/>
      <c r="N850" s="193"/>
      <c r="O850" s="193"/>
      <c r="P850" s="193"/>
      <c r="R850" s="194"/>
      <c r="S850" s="170"/>
      <c r="T850" s="170"/>
      <c r="U850" s="170"/>
      <c r="V850" s="170"/>
      <c r="W850" s="170"/>
      <c r="X850" s="170"/>
      <c r="Y850" s="170"/>
      <c r="Z850" s="170"/>
      <c r="AA850" s="170"/>
      <c r="AB850" s="170"/>
      <c r="AC850" s="170"/>
      <c r="AD850" s="170"/>
      <c r="AE850" s="170"/>
      <c r="AF850" s="170"/>
      <c r="AG850" s="170"/>
      <c r="AH850" s="170"/>
      <c r="AI850" s="170"/>
      <c r="AJ850" s="170"/>
      <c r="AK850" s="170"/>
      <c r="AL850" s="170"/>
      <c r="AM850" s="170"/>
      <c r="AN850" s="170"/>
      <c r="AO850" s="170"/>
      <c r="AP850" s="170"/>
      <c r="AQ850" s="170"/>
      <c r="AR850" s="170"/>
      <c r="AS850" s="170"/>
      <c r="AT850" s="170"/>
      <c r="AU850" s="170"/>
      <c r="AV850" s="170"/>
      <c r="AW850" s="170"/>
      <c r="AX850" s="170"/>
      <c r="AY850" s="170"/>
      <c r="AZ850" s="170"/>
      <c r="BA850" s="170"/>
      <c r="BB850" s="170"/>
      <c r="BC850" s="170"/>
      <c r="BD850" s="170"/>
      <c r="BE850" s="170"/>
      <c r="BF850" s="170"/>
      <c r="BG850" s="170"/>
      <c r="BH850" s="170"/>
      <c r="BI850" s="170"/>
      <c r="BJ850" s="170"/>
      <c r="BK850" s="170"/>
      <c r="BL850" s="170"/>
      <c r="BM850" s="170"/>
      <c r="BN850" s="170"/>
      <c r="BO850" s="170"/>
      <c r="BP850" s="170"/>
      <c r="BQ850" s="170"/>
      <c r="BR850" s="170"/>
      <c r="BS850" s="170"/>
      <c r="BT850" s="170"/>
      <c r="BU850" s="170"/>
      <c r="BV850" s="170"/>
      <c r="BW850" s="170"/>
      <c r="BX850" s="170"/>
      <c r="BY850" s="170"/>
      <c r="BZ850" s="170"/>
      <c r="CA850" s="170"/>
      <c r="CB850" s="170"/>
      <c r="CC850" s="170"/>
      <c r="CD850" s="170"/>
      <c r="CE850" s="170"/>
      <c r="CF850" s="170"/>
      <c r="CG850" s="170"/>
      <c r="CH850" s="170"/>
      <c r="CI850" s="170"/>
      <c r="CJ850" s="170"/>
      <c r="CK850" s="170"/>
      <c r="CL850" s="170"/>
    </row>
    <row r="851" spans="2:90" x14ac:dyDescent="0.4">
      <c r="B851" s="171" t="s">
        <v>492</v>
      </c>
      <c r="E851" s="8"/>
      <c r="H851" s="170"/>
      <c r="I851" s="172"/>
      <c r="J851" s="172"/>
      <c r="K851" s="193"/>
      <c r="L851" s="193"/>
      <c r="M851" s="193"/>
      <c r="N851" s="193"/>
      <c r="O851" s="193"/>
      <c r="P851" s="193"/>
      <c r="R851" s="194"/>
      <c r="S851" s="170"/>
      <c r="T851" s="170"/>
      <c r="U851" s="170"/>
      <c r="V851" s="170"/>
      <c r="W851" s="170"/>
      <c r="X851" s="170"/>
      <c r="Y851" s="170"/>
      <c r="Z851" s="170"/>
      <c r="AA851" s="170"/>
      <c r="AB851" s="170"/>
      <c r="AC851" s="170"/>
      <c r="AD851" s="170"/>
      <c r="AE851" s="170"/>
      <c r="AF851" s="170"/>
      <c r="AG851" s="170"/>
      <c r="AH851" s="170"/>
      <c r="AI851" s="170"/>
      <c r="AJ851" s="170"/>
      <c r="AK851" s="170"/>
      <c r="AL851" s="170"/>
      <c r="AM851" s="170"/>
      <c r="AN851" s="170"/>
      <c r="AO851" s="170"/>
      <c r="AP851" s="170"/>
      <c r="AQ851" s="170"/>
      <c r="AR851" s="170"/>
      <c r="AS851" s="170"/>
      <c r="AT851" s="170"/>
      <c r="AU851" s="170"/>
      <c r="AV851" s="170"/>
      <c r="AW851" s="170"/>
      <c r="AX851" s="170"/>
      <c r="AY851" s="170"/>
      <c r="AZ851" s="170"/>
      <c r="BA851" s="170"/>
      <c r="BB851" s="170"/>
      <c r="BC851" s="170"/>
      <c r="BD851" s="170"/>
      <c r="BE851" s="170"/>
      <c r="BF851" s="170"/>
      <c r="BG851" s="170"/>
      <c r="BH851" s="170"/>
      <c r="BI851" s="170"/>
      <c r="BJ851" s="170"/>
      <c r="BK851" s="170"/>
      <c r="BL851" s="170"/>
      <c r="BM851" s="170"/>
      <c r="BN851" s="170"/>
      <c r="BO851" s="170"/>
      <c r="BP851" s="170"/>
      <c r="BQ851" s="170"/>
      <c r="BR851" s="170"/>
      <c r="BS851" s="170"/>
      <c r="BT851" s="170"/>
      <c r="BU851" s="170"/>
      <c r="BV851" s="170"/>
      <c r="BW851" s="170"/>
      <c r="BX851" s="170"/>
      <c r="BY851" s="170"/>
      <c r="BZ851" s="170"/>
      <c r="CA851" s="170"/>
      <c r="CB851" s="170"/>
      <c r="CC851" s="170"/>
      <c r="CD851" s="170"/>
      <c r="CE851" s="170"/>
      <c r="CF851" s="170"/>
      <c r="CG851" s="170"/>
      <c r="CH851" s="170"/>
      <c r="CI851" s="170"/>
      <c r="CJ851" s="170"/>
      <c r="CK851" s="170"/>
      <c r="CL851" s="170"/>
    </row>
    <row r="852" spans="2:90" x14ac:dyDescent="0.4">
      <c r="B852" s="171" t="s">
        <v>461</v>
      </c>
      <c r="E852" s="8"/>
      <c r="H852" s="170"/>
      <c r="I852" s="172"/>
      <c r="J852" s="172"/>
      <c r="K852" s="193"/>
      <c r="L852" s="193"/>
      <c r="M852" s="193"/>
      <c r="N852" s="193"/>
      <c r="O852" s="193"/>
      <c r="P852" s="193"/>
      <c r="R852" s="194"/>
      <c r="S852" s="195" t="str">
        <f t="shared" ref="S852:AX852" si="797">S$16</f>
        <v>S$12</v>
      </c>
      <c r="T852" s="195" t="str">
        <f t="shared" si="797"/>
        <v>T$12</v>
      </c>
      <c r="U852" s="195" t="str">
        <f t="shared" si="797"/>
        <v>U$12</v>
      </c>
      <c r="V852" s="195" t="str">
        <f t="shared" si="797"/>
        <v>V$12</v>
      </c>
      <c r="W852" s="195" t="str">
        <f t="shared" si="797"/>
        <v>W$12</v>
      </c>
      <c r="X852" s="195" t="str">
        <f t="shared" si="797"/>
        <v>X$12</v>
      </c>
      <c r="Y852" s="195" t="str">
        <f t="shared" si="797"/>
        <v>Y$12</v>
      </c>
      <c r="Z852" s="195" t="str">
        <f t="shared" si="797"/>
        <v>Z$12</v>
      </c>
      <c r="AA852" s="195" t="str">
        <f t="shared" si="797"/>
        <v>AA$12</v>
      </c>
      <c r="AB852" s="195" t="str">
        <f t="shared" si="797"/>
        <v>AB$12</v>
      </c>
      <c r="AC852" s="195" t="str">
        <f t="shared" si="797"/>
        <v>AC$12</v>
      </c>
      <c r="AD852" s="195" t="str">
        <f t="shared" si="797"/>
        <v>AD$12</v>
      </c>
      <c r="AE852" s="195" t="str">
        <f t="shared" si="797"/>
        <v>AE$12</v>
      </c>
      <c r="AF852" s="195" t="str">
        <f t="shared" si="797"/>
        <v>AF$12</v>
      </c>
      <c r="AG852" s="195" t="str">
        <f t="shared" si="797"/>
        <v>AG$12</v>
      </c>
      <c r="AH852" s="195" t="str">
        <f t="shared" si="797"/>
        <v>AH$12</v>
      </c>
      <c r="AI852" s="195" t="str">
        <f t="shared" si="797"/>
        <v>AI$12</v>
      </c>
      <c r="AJ852" s="195" t="str">
        <f t="shared" si="797"/>
        <v>AJ$12</v>
      </c>
      <c r="AK852" s="195" t="str">
        <f t="shared" si="797"/>
        <v>AK$12</v>
      </c>
      <c r="AL852" s="195" t="str">
        <f t="shared" si="797"/>
        <v>AL$12</v>
      </c>
      <c r="AM852" s="195" t="str">
        <f t="shared" si="797"/>
        <v>AM$12</v>
      </c>
      <c r="AN852" s="195" t="str">
        <f t="shared" si="797"/>
        <v>AN$12</v>
      </c>
      <c r="AO852" s="195" t="str">
        <f t="shared" si="797"/>
        <v>AO$12</v>
      </c>
      <c r="AP852" s="195" t="str">
        <f t="shared" si="797"/>
        <v>AP$12</v>
      </c>
      <c r="AQ852" s="195" t="str">
        <f t="shared" si="797"/>
        <v>AQ$12</v>
      </c>
      <c r="AR852" s="195" t="str">
        <f t="shared" si="797"/>
        <v>AR$12</v>
      </c>
      <c r="AS852" s="195" t="str">
        <f t="shared" si="797"/>
        <v>AS$12</v>
      </c>
      <c r="AT852" s="195" t="str">
        <f t="shared" si="797"/>
        <v>AT$12</v>
      </c>
      <c r="AU852" s="195" t="str">
        <f t="shared" si="797"/>
        <v>AU$12</v>
      </c>
      <c r="AV852" s="195" t="str">
        <f t="shared" si="797"/>
        <v>AV$12</v>
      </c>
      <c r="AW852" s="195" t="str">
        <f t="shared" si="797"/>
        <v>AW$12</v>
      </c>
      <c r="AX852" s="195" t="str">
        <f t="shared" si="797"/>
        <v>AX$12</v>
      </c>
      <c r="AY852" s="195" t="str">
        <f t="shared" ref="AY852:CD852" si="798">AY$16</f>
        <v>AY$12</v>
      </c>
      <c r="AZ852" s="195" t="str">
        <f t="shared" si="798"/>
        <v>AZ$12</v>
      </c>
      <c r="BA852" s="195" t="str">
        <f t="shared" si="798"/>
        <v>BA$12</v>
      </c>
      <c r="BB852" s="195" t="str">
        <f t="shared" si="798"/>
        <v>BB$12</v>
      </c>
      <c r="BC852" s="195" t="str">
        <f t="shared" si="798"/>
        <v>BC$12</v>
      </c>
      <c r="BD852" s="195" t="str">
        <f t="shared" si="798"/>
        <v>BD$12</v>
      </c>
      <c r="BE852" s="195" t="str">
        <f t="shared" si="798"/>
        <v>BE$12</v>
      </c>
      <c r="BF852" s="195" t="str">
        <f t="shared" si="798"/>
        <v>BF$12</v>
      </c>
      <c r="BG852" s="195" t="str">
        <f t="shared" si="798"/>
        <v>BG$12</v>
      </c>
      <c r="BH852" s="195" t="str">
        <f t="shared" si="798"/>
        <v>BH$12</v>
      </c>
      <c r="BI852" s="195" t="str">
        <f t="shared" si="798"/>
        <v>BI$12</v>
      </c>
      <c r="BJ852" s="195" t="str">
        <f t="shared" si="798"/>
        <v>BJ$12</v>
      </c>
      <c r="BK852" s="195" t="str">
        <f t="shared" si="798"/>
        <v>BK$12</v>
      </c>
      <c r="BL852" s="195" t="str">
        <f t="shared" si="798"/>
        <v>BL$12</v>
      </c>
      <c r="BM852" s="195" t="str">
        <f t="shared" si="798"/>
        <v>BM$12</v>
      </c>
      <c r="BN852" s="195" t="str">
        <f t="shared" si="798"/>
        <v>BN$12</v>
      </c>
      <c r="BO852" s="195" t="str">
        <f t="shared" si="798"/>
        <v>BO$12</v>
      </c>
      <c r="BP852" s="195" t="str">
        <f t="shared" si="798"/>
        <v>BP$12</v>
      </c>
      <c r="BQ852" s="195" t="str">
        <f t="shared" si="798"/>
        <v>BQ$12</v>
      </c>
      <c r="BR852" s="195" t="str">
        <f t="shared" si="798"/>
        <v>BR$12</v>
      </c>
      <c r="BS852" s="195" t="str">
        <f t="shared" si="798"/>
        <v>BS$12</v>
      </c>
      <c r="BT852" s="195" t="str">
        <f t="shared" si="798"/>
        <v>BT$12</v>
      </c>
      <c r="BU852" s="195" t="str">
        <f t="shared" si="798"/>
        <v>BU$12</v>
      </c>
      <c r="BV852" s="195" t="str">
        <f t="shared" si="798"/>
        <v>BV$12</v>
      </c>
      <c r="BW852" s="195" t="str">
        <f t="shared" si="798"/>
        <v>BW$12</v>
      </c>
      <c r="BX852" s="195" t="str">
        <f t="shared" si="798"/>
        <v>BX$12</v>
      </c>
      <c r="BY852" s="195" t="str">
        <f t="shared" si="798"/>
        <v>BY$12</v>
      </c>
      <c r="BZ852" s="195" t="str">
        <f t="shared" si="798"/>
        <v>BZ$12</v>
      </c>
      <c r="CA852" s="195" t="str">
        <f t="shared" si="798"/>
        <v>CA$12</v>
      </c>
      <c r="CB852" s="195" t="str">
        <f t="shared" si="798"/>
        <v>CB$12</v>
      </c>
      <c r="CC852" s="195" t="str">
        <f t="shared" si="798"/>
        <v>CC$12</v>
      </c>
      <c r="CD852" s="195" t="str">
        <f t="shared" si="798"/>
        <v>CD$12</v>
      </c>
      <c r="CE852" s="195" t="str">
        <f t="shared" ref="CE852:CL852" si="799">CE$16</f>
        <v>CE$12</v>
      </c>
      <c r="CF852" s="195" t="str">
        <f t="shared" si="799"/>
        <v>CF$12</v>
      </c>
      <c r="CG852" s="195" t="str">
        <f t="shared" si="799"/>
        <v>CG$12</v>
      </c>
      <c r="CH852" s="195" t="str">
        <f t="shared" si="799"/>
        <v>CH$12</v>
      </c>
      <c r="CI852" s="195" t="str">
        <f t="shared" si="799"/>
        <v>CI$12</v>
      </c>
      <c r="CJ852" s="195" t="str">
        <f t="shared" si="799"/>
        <v>CJ$12</v>
      </c>
      <c r="CK852" s="195" t="str">
        <f t="shared" si="799"/>
        <v>CK$12</v>
      </c>
      <c r="CL852" s="195" t="str">
        <f t="shared" si="799"/>
        <v>CL$12</v>
      </c>
    </row>
    <row r="853" spans="2:90" x14ac:dyDescent="0.4">
      <c r="B853" s="171" t="s">
        <v>462</v>
      </c>
      <c r="E853" s="8"/>
      <c r="H853" s="196"/>
      <c r="I853" s="197"/>
      <c r="J853" s="197"/>
      <c r="K853" s="198"/>
      <c r="L853" s="198"/>
      <c r="M853" s="198"/>
      <c r="N853" s="198"/>
      <c r="O853" s="198"/>
      <c r="P853" s="198"/>
      <c r="R853" s="198"/>
      <c r="S853" s="195" t="str">
        <f t="shared" ref="S853:AX853" si="800">S$17</f>
        <v>S$13</v>
      </c>
      <c r="T853" s="195" t="str">
        <f t="shared" si="800"/>
        <v>T$13</v>
      </c>
      <c r="U853" s="195" t="str">
        <f t="shared" si="800"/>
        <v>U$13</v>
      </c>
      <c r="V853" s="195" t="str">
        <f t="shared" si="800"/>
        <v>V$13</v>
      </c>
      <c r="W853" s="195" t="str">
        <f t="shared" si="800"/>
        <v>W$13</v>
      </c>
      <c r="X853" s="195" t="str">
        <f t="shared" si="800"/>
        <v>X$13</v>
      </c>
      <c r="Y853" s="195" t="str">
        <f t="shared" si="800"/>
        <v>Y$13</v>
      </c>
      <c r="Z853" s="195" t="str">
        <f t="shared" si="800"/>
        <v>Z$13</v>
      </c>
      <c r="AA853" s="195" t="str">
        <f t="shared" si="800"/>
        <v>AA$13</v>
      </c>
      <c r="AB853" s="195" t="str">
        <f t="shared" si="800"/>
        <v>AB$13</v>
      </c>
      <c r="AC853" s="195" t="str">
        <f t="shared" si="800"/>
        <v>AC$13</v>
      </c>
      <c r="AD853" s="195" t="str">
        <f t="shared" si="800"/>
        <v>AD$13</v>
      </c>
      <c r="AE853" s="195" t="str">
        <f t="shared" si="800"/>
        <v>AE$13</v>
      </c>
      <c r="AF853" s="195" t="str">
        <f t="shared" si="800"/>
        <v>AF$13</v>
      </c>
      <c r="AG853" s="195" t="str">
        <f t="shared" si="800"/>
        <v>AG$13</v>
      </c>
      <c r="AH853" s="195" t="str">
        <f t="shared" si="800"/>
        <v>AH$13</v>
      </c>
      <c r="AI853" s="195" t="str">
        <f t="shared" si="800"/>
        <v>AI$13</v>
      </c>
      <c r="AJ853" s="195" t="str">
        <f t="shared" si="800"/>
        <v>AJ$13</v>
      </c>
      <c r="AK853" s="195" t="str">
        <f t="shared" si="800"/>
        <v>AK$13</v>
      </c>
      <c r="AL853" s="195" t="str">
        <f t="shared" si="800"/>
        <v>AL$13</v>
      </c>
      <c r="AM853" s="195" t="str">
        <f t="shared" si="800"/>
        <v>AM$13</v>
      </c>
      <c r="AN853" s="195" t="str">
        <f t="shared" si="800"/>
        <v>AN$13</v>
      </c>
      <c r="AO853" s="195" t="str">
        <f t="shared" si="800"/>
        <v>AO$13</v>
      </c>
      <c r="AP853" s="195" t="str">
        <f t="shared" si="800"/>
        <v>AP$13</v>
      </c>
      <c r="AQ853" s="195" t="str">
        <f t="shared" si="800"/>
        <v>AQ$13</v>
      </c>
      <c r="AR853" s="195" t="str">
        <f t="shared" si="800"/>
        <v>AR$13</v>
      </c>
      <c r="AS853" s="195" t="str">
        <f t="shared" si="800"/>
        <v>AS$13</v>
      </c>
      <c r="AT853" s="195" t="str">
        <f t="shared" si="800"/>
        <v>AT$13</v>
      </c>
      <c r="AU853" s="195" t="str">
        <f t="shared" si="800"/>
        <v>AU$13</v>
      </c>
      <c r="AV853" s="195" t="str">
        <f t="shared" si="800"/>
        <v>AV$13</v>
      </c>
      <c r="AW853" s="195" t="str">
        <f t="shared" si="800"/>
        <v>AW$13</v>
      </c>
      <c r="AX853" s="195" t="str">
        <f t="shared" si="800"/>
        <v>AX$13</v>
      </c>
      <c r="AY853" s="195" t="str">
        <f t="shared" ref="AY853:CD853" si="801">AY$17</f>
        <v>AY$13</v>
      </c>
      <c r="AZ853" s="195" t="str">
        <f t="shared" si="801"/>
        <v>AZ$13</v>
      </c>
      <c r="BA853" s="195" t="str">
        <f t="shared" si="801"/>
        <v>BA$13</v>
      </c>
      <c r="BB853" s="195" t="str">
        <f t="shared" si="801"/>
        <v>BB$13</v>
      </c>
      <c r="BC853" s="195" t="str">
        <f t="shared" si="801"/>
        <v>BC$13</v>
      </c>
      <c r="BD853" s="195" t="str">
        <f t="shared" si="801"/>
        <v>BD$13</v>
      </c>
      <c r="BE853" s="195" t="str">
        <f t="shared" si="801"/>
        <v>BE$13</v>
      </c>
      <c r="BF853" s="195" t="str">
        <f t="shared" si="801"/>
        <v>BF$13</v>
      </c>
      <c r="BG853" s="195" t="str">
        <f t="shared" si="801"/>
        <v>BG$13</v>
      </c>
      <c r="BH853" s="195" t="str">
        <f t="shared" si="801"/>
        <v>BH$13</v>
      </c>
      <c r="BI853" s="195" t="str">
        <f t="shared" si="801"/>
        <v>BI$13</v>
      </c>
      <c r="BJ853" s="195" t="str">
        <f t="shared" si="801"/>
        <v>BJ$13</v>
      </c>
      <c r="BK853" s="195" t="str">
        <f t="shared" si="801"/>
        <v>BK$13</v>
      </c>
      <c r="BL853" s="195" t="str">
        <f t="shared" si="801"/>
        <v>BL$13</v>
      </c>
      <c r="BM853" s="195" t="str">
        <f t="shared" si="801"/>
        <v>BM$13</v>
      </c>
      <c r="BN853" s="195" t="str">
        <f t="shared" si="801"/>
        <v>BN$13</v>
      </c>
      <c r="BO853" s="195" t="str">
        <f t="shared" si="801"/>
        <v>BO$13</v>
      </c>
      <c r="BP853" s="195" t="str">
        <f t="shared" si="801"/>
        <v>BP$13</v>
      </c>
      <c r="BQ853" s="195" t="str">
        <f t="shared" si="801"/>
        <v>BQ$13</v>
      </c>
      <c r="BR853" s="195" t="str">
        <f t="shared" si="801"/>
        <v>BR$13</v>
      </c>
      <c r="BS853" s="195" t="str">
        <f t="shared" si="801"/>
        <v>BS$13</v>
      </c>
      <c r="BT853" s="195" t="str">
        <f t="shared" si="801"/>
        <v>BT$13</v>
      </c>
      <c r="BU853" s="195" t="str">
        <f t="shared" si="801"/>
        <v>BU$13</v>
      </c>
      <c r="BV853" s="195" t="str">
        <f t="shared" si="801"/>
        <v>BV$13</v>
      </c>
      <c r="BW853" s="195" t="str">
        <f t="shared" si="801"/>
        <v>BW$13</v>
      </c>
      <c r="BX853" s="195" t="str">
        <f t="shared" si="801"/>
        <v>BX$13</v>
      </c>
      <c r="BY853" s="195" t="str">
        <f t="shared" si="801"/>
        <v>BY$13</v>
      </c>
      <c r="BZ853" s="195" t="str">
        <f t="shared" si="801"/>
        <v>BZ$13</v>
      </c>
      <c r="CA853" s="195" t="str">
        <f t="shared" si="801"/>
        <v>CA$13</v>
      </c>
      <c r="CB853" s="195" t="str">
        <f t="shared" si="801"/>
        <v>CB$13</v>
      </c>
      <c r="CC853" s="195" t="str">
        <f t="shared" si="801"/>
        <v>CC$13</v>
      </c>
      <c r="CD853" s="195" t="str">
        <f t="shared" si="801"/>
        <v>CD$13</v>
      </c>
      <c r="CE853" s="195" t="str">
        <f t="shared" ref="CE853:CL853" si="802">CE$17</f>
        <v>CE$13</v>
      </c>
      <c r="CF853" s="195" t="str">
        <f t="shared" si="802"/>
        <v>CF$13</v>
      </c>
      <c r="CG853" s="195" t="str">
        <f t="shared" si="802"/>
        <v>CG$13</v>
      </c>
      <c r="CH853" s="195" t="str">
        <f t="shared" si="802"/>
        <v>CH$13</v>
      </c>
      <c r="CI853" s="195" t="str">
        <f t="shared" si="802"/>
        <v>CI$13</v>
      </c>
      <c r="CJ853" s="195" t="str">
        <f t="shared" si="802"/>
        <v>CJ$13</v>
      </c>
      <c r="CK853" s="195" t="str">
        <f t="shared" si="802"/>
        <v>CK$13</v>
      </c>
      <c r="CL853" s="195" t="str">
        <f t="shared" si="802"/>
        <v>CL$13</v>
      </c>
    </row>
    <row r="854" spans="2:90" x14ac:dyDescent="0.4">
      <c r="B854" s="171" t="s">
        <v>491</v>
      </c>
      <c r="E854" s="8"/>
      <c r="H854" s="196"/>
      <c r="I854" s="197"/>
      <c r="J854" s="197"/>
      <c r="K854" s="198"/>
      <c r="L854" s="198"/>
      <c r="M854" s="198"/>
      <c r="N854" s="198"/>
      <c r="O854" s="198"/>
      <c r="P854" s="198"/>
      <c r="R854" s="198"/>
      <c r="S854" s="186"/>
      <c r="T854" s="186"/>
      <c r="U854" s="186"/>
      <c r="V854" s="186"/>
      <c r="W854" s="186"/>
      <c r="X854" s="186"/>
      <c r="Y854" s="186"/>
      <c r="Z854" s="186"/>
      <c r="AA854" s="186"/>
      <c r="AB854" s="186"/>
      <c r="AC854" s="186"/>
      <c r="AD854" s="186"/>
      <c r="AE854" s="186"/>
      <c r="AF854" s="186"/>
      <c r="AG854" s="186"/>
      <c r="AH854" s="186"/>
      <c r="AI854" s="186"/>
      <c r="AJ854" s="186"/>
      <c r="AK854" s="186"/>
      <c r="AL854" s="186"/>
      <c r="AM854" s="186"/>
      <c r="AN854" s="186"/>
      <c r="AO854" s="186"/>
      <c r="AP854" s="186"/>
      <c r="AQ854" s="186"/>
      <c r="AR854" s="186"/>
      <c r="AS854" s="186"/>
      <c r="AT854" s="186"/>
      <c r="AU854" s="186"/>
      <c r="AV854" s="186"/>
      <c r="AW854" s="186"/>
      <c r="AX854" s="186"/>
      <c r="AY854" s="186"/>
      <c r="AZ854" s="186"/>
      <c r="BA854" s="186"/>
      <c r="BB854" s="186"/>
      <c r="BC854" s="186"/>
      <c r="BD854" s="186"/>
      <c r="BE854" s="186"/>
      <c r="BF854" s="186"/>
      <c r="BG854" s="186"/>
      <c r="BH854" s="186"/>
      <c r="BI854" s="186"/>
      <c r="BJ854" s="186"/>
      <c r="BK854" s="186"/>
      <c r="BL854" s="186"/>
      <c r="BM854" s="186"/>
      <c r="BN854" s="186"/>
      <c r="BO854" s="186"/>
      <c r="BP854" s="186"/>
      <c r="BQ854" s="186"/>
      <c r="BR854" s="186"/>
      <c r="BS854" s="186"/>
      <c r="BT854" s="186"/>
      <c r="BU854" s="186"/>
      <c r="BV854" s="186"/>
      <c r="BW854" s="186"/>
      <c r="BX854" s="186"/>
      <c r="BY854" s="186"/>
      <c r="BZ854" s="186"/>
      <c r="CA854" s="186"/>
      <c r="CB854" s="186"/>
      <c r="CC854" s="186"/>
      <c r="CD854" s="186"/>
      <c r="CE854" s="186"/>
      <c r="CF854" s="186"/>
      <c r="CG854" s="186"/>
      <c r="CH854" s="186"/>
      <c r="CI854" s="186"/>
      <c r="CJ854" s="186"/>
      <c r="CK854" s="186"/>
      <c r="CL854" s="186"/>
    </row>
    <row r="855" spans="2:90" x14ac:dyDescent="0.4">
      <c r="B855" s="171" t="s">
        <v>505</v>
      </c>
      <c r="E855" s="8"/>
      <c r="H855" s="196"/>
      <c r="I855" s="197"/>
      <c r="J855" s="197"/>
      <c r="K855" s="198"/>
      <c r="L855" s="198"/>
      <c r="M855" s="198"/>
      <c r="N855" s="198"/>
      <c r="O855" s="198"/>
      <c r="P855" s="198"/>
      <c r="R855" s="198"/>
      <c r="S855" s="186"/>
      <c r="T855" s="186"/>
      <c r="U855" s="186"/>
      <c r="V855" s="186"/>
      <c r="W855" s="186"/>
      <c r="X855" s="186"/>
      <c r="Y855" s="186"/>
      <c r="Z855" s="186"/>
      <c r="AA855" s="186"/>
      <c r="AB855" s="186"/>
      <c r="AC855" s="186"/>
      <c r="AD855" s="186"/>
      <c r="AE855" s="186"/>
      <c r="AF855" s="186"/>
      <c r="AG855" s="186"/>
      <c r="AH855" s="186"/>
      <c r="AI855" s="186"/>
      <c r="AJ855" s="186"/>
      <c r="AK855" s="186"/>
      <c r="AL855" s="186"/>
      <c r="AM855" s="186"/>
      <c r="AN855" s="186"/>
      <c r="AO855" s="186"/>
      <c r="AP855" s="186"/>
      <c r="AQ855" s="186"/>
      <c r="AR855" s="186"/>
      <c r="AS855" s="186"/>
      <c r="AT855" s="186"/>
      <c r="AU855" s="186"/>
      <c r="AV855" s="186"/>
      <c r="AW855" s="186"/>
      <c r="AX855" s="186"/>
      <c r="AY855" s="186"/>
      <c r="AZ855" s="186"/>
      <c r="BA855" s="186"/>
      <c r="BB855" s="186"/>
      <c r="BC855" s="186"/>
      <c r="BD855" s="186"/>
      <c r="BE855" s="186"/>
      <c r="BF855" s="186"/>
      <c r="BG855" s="186"/>
      <c r="BH855" s="186"/>
      <c r="BI855" s="186"/>
      <c r="BJ855" s="186"/>
      <c r="BK855" s="186"/>
      <c r="BL855" s="186"/>
      <c r="BM855" s="186"/>
      <c r="BN855" s="186"/>
      <c r="BO855" s="186"/>
      <c r="BP855" s="186"/>
      <c r="BQ855" s="186"/>
      <c r="BR855" s="186"/>
      <c r="BS855" s="186"/>
      <c r="BT855" s="186"/>
      <c r="BU855" s="186"/>
      <c r="BV855" s="186"/>
      <c r="BW855" s="186"/>
      <c r="BX855" s="186"/>
      <c r="BY855" s="186"/>
      <c r="BZ855" s="186"/>
      <c r="CA855" s="186"/>
      <c r="CB855" s="186"/>
      <c r="CC855" s="186"/>
      <c r="CD855" s="186"/>
      <c r="CE855" s="186"/>
      <c r="CF855" s="186"/>
      <c r="CG855" s="186"/>
      <c r="CH855" s="186"/>
      <c r="CI855" s="186"/>
      <c r="CJ855" s="186"/>
      <c r="CK855" s="186"/>
      <c r="CL855" s="186"/>
    </row>
    <row r="856" spans="2:90" x14ac:dyDescent="0.4">
      <c r="B856" s="171" t="s">
        <v>463</v>
      </c>
      <c r="E856" s="8"/>
      <c r="H856" s="196"/>
      <c r="I856" s="197"/>
      <c r="J856" s="197"/>
      <c r="K856" s="198"/>
      <c r="L856" s="198"/>
      <c r="M856" s="198"/>
      <c r="N856" s="198"/>
      <c r="O856" s="198"/>
      <c r="P856" s="198"/>
      <c r="R856" s="198"/>
      <c r="S856" s="186" t="str">
        <f t="shared" ref="S856:AX856" si="803">S$18</f>
        <v>S$14</v>
      </c>
      <c r="T856" s="186" t="str">
        <f t="shared" si="803"/>
        <v>T$14</v>
      </c>
      <c r="U856" s="186" t="str">
        <f t="shared" si="803"/>
        <v>U$14</v>
      </c>
      <c r="V856" s="186" t="str">
        <f t="shared" si="803"/>
        <v>V$14</v>
      </c>
      <c r="W856" s="186" t="str">
        <f t="shared" si="803"/>
        <v>W$14</v>
      </c>
      <c r="X856" s="186" t="str">
        <f t="shared" si="803"/>
        <v>X$14</v>
      </c>
      <c r="Y856" s="186" t="str">
        <f t="shared" si="803"/>
        <v>Y$14</v>
      </c>
      <c r="Z856" s="186" t="str">
        <f t="shared" si="803"/>
        <v>Z$14</v>
      </c>
      <c r="AA856" s="186" t="str">
        <f t="shared" si="803"/>
        <v>AA$14</v>
      </c>
      <c r="AB856" s="186" t="str">
        <f t="shared" si="803"/>
        <v>AB$14</v>
      </c>
      <c r="AC856" s="186" t="str">
        <f t="shared" si="803"/>
        <v>AC$14</v>
      </c>
      <c r="AD856" s="186" t="str">
        <f t="shared" si="803"/>
        <v>AD$14</v>
      </c>
      <c r="AE856" s="186" t="str">
        <f t="shared" si="803"/>
        <v>AE$14</v>
      </c>
      <c r="AF856" s="186" t="str">
        <f t="shared" si="803"/>
        <v>AF$14</v>
      </c>
      <c r="AG856" s="186" t="str">
        <f t="shared" si="803"/>
        <v>AG$14</v>
      </c>
      <c r="AH856" s="186" t="str">
        <f t="shared" si="803"/>
        <v>AH$14</v>
      </c>
      <c r="AI856" s="186" t="str">
        <f t="shared" si="803"/>
        <v>AI$14</v>
      </c>
      <c r="AJ856" s="186" t="str">
        <f t="shared" si="803"/>
        <v>AJ$14</v>
      </c>
      <c r="AK856" s="186" t="str">
        <f t="shared" si="803"/>
        <v>AK$14</v>
      </c>
      <c r="AL856" s="186" t="str">
        <f t="shared" si="803"/>
        <v>AL$14</v>
      </c>
      <c r="AM856" s="186" t="str">
        <f t="shared" si="803"/>
        <v>AM$14</v>
      </c>
      <c r="AN856" s="186" t="str">
        <f t="shared" si="803"/>
        <v>AN$14</v>
      </c>
      <c r="AO856" s="186" t="str">
        <f t="shared" si="803"/>
        <v>AO$14</v>
      </c>
      <c r="AP856" s="186" t="str">
        <f t="shared" si="803"/>
        <v>AP$14</v>
      </c>
      <c r="AQ856" s="186" t="str">
        <f t="shared" si="803"/>
        <v>AQ$14</v>
      </c>
      <c r="AR856" s="186" t="str">
        <f t="shared" si="803"/>
        <v>AR$14</v>
      </c>
      <c r="AS856" s="186" t="str">
        <f t="shared" si="803"/>
        <v>AS$14</v>
      </c>
      <c r="AT856" s="186" t="str">
        <f t="shared" si="803"/>
        <v>AT$14</v>
      </c>
      <c r="AU856" s="186" t="str">
        <f t="shared" si="803"/>
        <v>AU$14</v>
      </c>
      <c r="AV856" s="186" t="str">
        <f t="shared" si="803"/>
        <v>AV$14</v>
      </c>
      <c r="AW856" s="186" t="str">
        <f t="shared" si="803"/>
        <v>AW$14</v>
      </c>
      <c r="AX856" s="186" t="str">
        <f t="shared" si="803"/>
        <v>AX$14</v>
      </c>
      <c r="AY856" s="186" t="str">
        <f t="shared" ref="AY856:CD856" si="804">AY$18</f>
        <v>AY$14</v>
      </c>
      <c r="AZ856" s="186" t="str">
        <f t="shared" si="804"/>
        <v>AZ$14</v>
      </c>
      <c r="BA856" s="186" t="str">
        <f t="shared" si="804"/>
        <v>BA$14</v>
      </c>
      <c r="BB856" s="186" t="str">
        <f t="shared" si="804"/>
        <v>BB$14</v>
      </c>
      <c r="BC856" s="186" t="str">
        <f t="shared" si="804"/>
        <v>BC$14</v>
      </c>
      <c r="BD856" s="186" t="str">
        <f t="shared" si="804"/>
        <v>BD$14</v>
      </c>
      <c r="BE856" s="186" t="str">
        <f t="shared" si="804"/>
        <v>BE$14</v>
      </c>
      <c r="BF856" s="186" t="str">
        <f t="shared" si="804"/>
        <v>BF$14</v>
      </c>
      <c r="BG856" s="186" t="str">
        <f t="shared" si="804"/>
        <v>BG$14</v>
      </c>
      <c r="BH856" s="186" t="str">
        <f t="shared" si="804"/>
        <v>BH$14</v>
      </c>
      <c r="BI856" s="186" t="str">
        <f t="shared" si="804"/>
        <v>BI$14</v>
      </c>
      <c r="BJ856" s="186" t="str">
        <f t="shared" si="804"/>
        <v>BJ$14</v>
      </c>
      <c r="BK856" s="186" t="str">
        <f t="shared" si="804"/>
        <v>BK$14</v>
      </c>
      <c r="BL856" s="186" t="str">
        <f t="shared" si="804"/>
        <v>BL$14</v>
      </c>
      <c r="BM856" s="186" t="str">
        <f t="shared" si="804"/>
        <v>BM$14</v>
      </c>
      <c r="BN856" s="186" t="str">
        <f t="shared" si="804"/>
        <v>BN$14</v>
      </c>
      <c r="BO856" s="186" t="str">
        <f t="shared" si="804"/>
        <v>BO$14</v>
      </c>
      <c r="BP856" s="186" t="str">
        <f t="shared" si="804"/>
        <v>BP$14</v>
      </c>
      <c r="BQ856" s="186" t="str">
        <f t="shared" si="804"/>
        <v>BQ$14</v>
      </c>
      <c r="BR856" s="186" t="str">
        <f t="shared" si="804"/>
        <v>BR$14</v>
      </c>
      <c r="BS856" s="186" t="str">
        <f t="shared" si="804"/>
        <v>BS$14</v>
      </c>
      <c r="BT856" s="186" t="str">
        <f t="shared" si="804"/>
        <v>BT$14</v>
      </c>
      <c r="BU856" s="186" t="str">
        <f t="shared" si="804"/>
        <v>BU$14</v>
      </c>
      <c r="BV856" s="186" t="str">
        <f t="shared" si="804"/>
        <v>BV$14</v>
      </c>
      <c r="BW856" s="186" t="str">
        <f t="shared" si="804"/>
        <v>BW$14</v>
      </c>
      <c r="BX856" s="186" t="str">
        <f t="shared" si="804"/>
        <v>BX$14</v>
      </c>
      <c r="BY856" s="186" t="str">
        <f t="shared" si="804"/>
        <v>BY$14</v>
      </c>
      <c r="BZ856" s="186" t="str">
        <f t="shared" si="804"/>
        <v>BZ$14</v>
      </c>
      <c r="CA856" s="186" t="str">
        <f t="shared" si="804"/>
        <v>CA$14</v>
      </c>
      <c r="CB856" s="186" t="str">
        <f t="shared" si="804"/>
        <v>CB$14</v>
      </c>
      <c r="CC856" s="186" t="str">
        <f t="shared" si="804"/>
        <v>CC$14</v>
      </c>
      <c r="CD856" s="186" t="str">
        <f t="shared" si="804"/>
        <v>CD$14</v>
      </c>
      <c r="CE856" s="186" t="str">
        <f t="shared" ref="CE856:CL856" si="805">CE$18</f>
        <v>CE$14</v>
      </c>
      <c r="CF856" s="186" t="str">
        <f t="shared" si="805"/>
        <v>CF$14</v>
      </c>
      <c r="CG856" s="186" t="str">
        <f t="shared" si="805"/>
        <v>CG$14</v>
      </c>
      <c r="CH856" s="186" t="str">
        <f t="shared" si="805"/>
        <v>CH$14</v>
      </c>
      <c r="CI856" s="186" t="str">
        <f t="shared" si="805"/>
        <v>CI$14</v>
      </c>
      <c r="CJ856" s="186" t="str">
        <f t="shared" si="805"/>
        <v>CJ$14</v>
      </c>
      <c r="CK856" s="186" t="str">
        <f t="shared" si="805"/>
        <v>CK$14</v>
      </c>
      <c r="CL856" s="186" t="str">
        <f t="shared" si="805"/>
        <v>CL$14</v>
      </c>
    </row>
    <row r="857" spans="2:90" x14ac:dyDescent="0.4">
      <c r="B857" s="171" t="s">
        <v>464</v>
      </c>
      <c r="E857" s="8"/>
      <c r="H857" s="196"/>
      <c r="I857" s="197"/>
      <c r="J857" s="197"/>
      <c r="K857" s="198"/>
      <c r="L857" s="198"/>
      <c r="M857" s="198"/>
      <c r="N857" s="198"/>
      <c r="O857" s="198"/>
      <c r="P857" s="198"/>
      <c r="R857" s="198"/>
      <c r="S857" s="186" t="str">
        <f t="shared" ref="S857:AX857" si="806">S$19</f>
        <v>S$15</v>
      </c>
      <c r="T857" s="186" t="str">
        <f t="shared" si="806"/>
        <v>T$15</v>
      </c>
      <c r="U857" s="186" t="str">
        <f t="shared" si="806"/>
        <v>U$15</v>
      </c>
      <c r="V857" s="186" t="str">
        <f t="shared" si="806"/>
        <v>V$15</v>
      </c>
      <c r="W857" s="186" t="str">
        <f t="shared" si="806"/>
        <v>W$15</v>
      </c>
      <c r="X857" s="186" t="str">
        <f t="shared" si="806"/>
        <v>X$15</v>
      </c>
      <c r="Y857" s="186" t="str">
        <f t="shared" si="806"/>
        <v>Y$15</v>
      </c>
      <c r="Z857" s="186" t="str">
        <f t="shared" si="806"/>
        <v>Z$15</v>
      </c>
      <c r="AA857" s="186" t="str">
        <f t="shared" si="806"/>
        <v>AA$15</v>
      </c>
      <c r="AB857" s="186" t="str">
        <f t="shared" si="806"/>
        <v>AB$15</v>
      </c>
      <c r="AC857" s="186" t="str">
        <f t="shared" si="806"/>
        <v>AC$15</v>
      </c>
      <c r="AD857" s="186" t="str">
        <f t="shared" si="806"/>
        <v>AD$15</v>
      </c>
      <c r="AE857" s="186" t="str">
        <f t="shared" si="806"/>
        <v>AE$15</v>
      </c>
      <c r="AF857" s="186" t="str">
        <f t="shared" si="806"/>
        <v>AF$15</v>
      </c>
      <c r="AG857" s="186" t="str">
        <f t="shared" si="806"/>
        <v>AG$15</v>
      </c>
      <c r="AH857" s="186" t="str">
        <f t="shared" si="806"/>
        <v>AH$15</v>
      </c>
      <c r="AI857" s="186" t="str">
        <f t="shared" si="806"/>
        <v>AI$15</v>
      </c>
      <c r="AJ857" s="186" t="str">
        <f t="shared" si="806"/>
        <v>AJ$15</v>
      </c>
      <c r="AK857" s="186" t="str">
        <f t="shared" si="806"/>
        <v>AK$15</v>
      </c>
      <c r="AL857" s="186" t="str">
        <f t="shared" si="806"/>
        <v>AL$15</v>
      </c>
      <c r="AM857" s="186" t="str">
        <f t="shared" si="806"/>
        <v>AM$15</v>
      </c>
      <c r="AN857" s="186" t="str">
        <f t="shared" si="806"/>
        <v>AN$15</v>
      </c>
      <c r="AO857" s="186" t="str">
        <f t="shared" si="806"/>
        <v>AO$15</v>
      </c>
      <c r="AP857" s="186" t="str">
        <f t="shared" si="806"/>
        <v>AP$15</v>
      </c>
      <c r="AQ857" s="186" t="str">
        <f t="shared" si="806"/>
        <v>AQ$15</v>
      </c>
      <c r="AR857" s="186" t="str">
        <f t="shared" si="806"/>
        <v>AR$15</v>
      </c>
      <c r="AS857" s="186" t="str">
        <f t="shared" si="806"/>
        <v>AS$15</v>
      </c>
      <c r="AT857" s="186" t="str">
        <f t="shared" si="806"/>
        <v>AT$15</v>
      </c>
      <c r="AU857" s="186" t="str">
        <f t="shared" si="806"/>
        <v>AU$15</v>
      </c>
      <c r="AV857" s="186" t="str">
        <f t="shared" si="806"/>
        <v>AV$15</v>
      </c>
      <c r="AW857" s="186" t="str">
        <f t="shared" si="806"/>
        <v>AW$15</v>
      </c>
      <c r="AX857" s="186" t="str">
        <f t="shared" si="806"/>
        <v>AX$15</v>
      </c>
      <c r="AY857" s="186" t="str">
        <f t="shared" ref="AY857:CD857" si="807">AY$19</f>
        <v>AY$15</v>
      </c>
      <c r="AZ857" s="186" t="str">
        <f t="shared" si="807"/>
        <v>AZ$15</v>
      </c>
      <c r="BA857" s="186" t="str">
        <f t="shared" si="807"/>
        <v>BA$15</v>
      </c>
      <c r="BB857" s="186" t="str">
        <f t="shared" si="807"/>
        <v>BB$15</v>
      </c>
      <c r="BC857" s="186" t="str">
        <f t="shared" si="807"/>
        <v>BC$15</v>
      </c>
      <c r="BD857" s="186" t="str">
        <f t="shared" si="807"/>
        <v>BD$15</v>
      </c>
      <c r="BE857" s="186" t="str">
        <f t="shared" si="807"/>
        <v>BE$15</v>
      </c>
      <c r="BF857" s="186" t="str">
        <f t="shared" si="807"/>
        <v>BF$15</v>
      </c>
      <c r="BG857" s="186" t="str">
        <f t="shared" si="807"/>
        <v>BG$15</v>
      </c>
      <c r="BH857" s="186" t="str">
        <f t="shared" si="807"/>
        <v>BH$15</v>
      </c>
      <c r="BI857" s="186" t="str">
        <f t="shared" si="807"/>
        <v>BI$15</v>
      </c>
      <c r="BJ857" s="186" t="str">
        <f t="shared" si="807"/>
        <v>BJ$15</v>
      </c>
      <c r="BK857" s="186" t="str">
        <f t="shared" si="807"/>
        <v>BK$15</v>
      </c>
      <c r="BL857" s="186" t="str">
        <f t="shared" si="807"/>
        <v>BL$15</v>
      </c>
      <c r="BM857" s="186" t="str">
        <f t="shared" si="807"/>
        <v>BM$15</v>
      </c>
      <c r="BN857" s="186" t="str">
        <f t="shared" si="807"/>
        <v>BN$15</v>
      </c>
      <c r="BO857" s="186" t="str">
        <f t="shared" si="807"/>
        <v>BO$15</v>
      </c>
      <c r="BP857" s="186" t="str">
        <f t="shared" si="807"/>
        <v>BP$15</v>
      </c>
      <c r="BQ857" s="186" t="str">
        <f t="shared" si="807"/>
        <v>BQ$15</v>
      </c>
      <c r="BR857" s="186" t="str">
        <f t="shared" si="807"/>
        <v>BR$15</v>
      </c>
      <c r="BS857" s="186" t="str">
        <f t="shared" si="807"/>
        <v>BS$15</v>
      </c>
      <c r="BT857" s="186" t="str">
        <f t="shared" si="807"/>
        <v>BT$15</v>
      </c>
      <c r="BU857" s="186" t="str">
        <f t="shared" si="807"/>
        <v>BU$15</v>
      </c>
      <c r="BV857" s="186" t="str">
        <f t="shared" si="807"/>
        <v>BV$15</v>
      </c>
      <c r="BW857" s="186" t="str">
        <f t="shared" si="807"/>
        <v>BW$15</v>
      </c>
      <c r="BX857" s="186" t="str">
        <f t="shared" si="807"/>
        <v>BX$15</v>
      </c>
      <c r="BY857" s="186" t="str">
        <f t="shared" si="807"/>
        <v>BY$15</v>
      </c>
      <c r="BZ857" s="186" t="str">
        <f t="shared" si="807"/>
        <v>BZ$15</v>
      </c>
      <c r="CA857" s="186" t="str">
        <f t="shared" si="807"/>
        <v>CA$15</v>
      </c>
      <c r="CB857" s="186" t="str">
        <f t="shared" si="807"/>
        <v>CB$15</v>
      </c>
      <c r="CC857" s="186" t="str">
        <f t="shared" si="807"/>
        <v>CC$15</v>
      </c>
      <c r="CD857" s="186" t="str">
        <f t="shared" si="807"/>
        <v>CD$15</v>
      </c>
      <c r="CE857" s="186" t="str">
        <f t="shared" ref="CE857:CL857" si="808">CE$19</f>
        <v>CE$15</v>
      </c>
      <c r="CF857" s="186" t="str">
        <f t="shared" si="808"/>
        <v>CF$15</v>
      </c>
      <c r="CG857" s="186" t="str">
        <f t="shared" si="808"/>
        <v>CG$15</v>
      </c>
      <c r="CH857" s="186" t="str">
        <f t="shared" si="808"/>
        <v>CH$15</v>
      </c>
      <c r="CI857" s="186" t="str">
        <f t="shared" si="808"/>
        <v>CI$15</v>
      </c>
      <c r="CJ857" s="186" t="str">
        <f t="shared" si="808"/>
        <v>CJ$15</v>
      </c>
      <c r="CK857" s="186" t="str">
        <f t="shared" si="808"/>
        <v>CK$15</v>
      </c>
      <c r="CL857" s="186" t="str">
        <f t="shared" si="808"/>
        <v>CL$15</v>
      </c>
    </row>
    <row r="858" spans="2:90" x14ac:dyDescent="0.4">
      <c r="B858" s="70" t="s">
        <v>772</v>
      </c>
      <c r="C858" s="31"/>
      <c r="D858" t="s">
        <v>750</v>
      </c>
      <c r="E858" s="8" t="str">
        <f t="shared" ref="E858:E868" si="809">ROW()&amp;" "&amp;D858</f>
        <v>858 SUB-PR</v>
      </c>
      <c r="F858" t="s">
        <v>445</v>
      </c>
      <c r="G858" s="31" t="s">
        <v>81</v>
      </c>
      <c r="H858" s="48"/>
      <c r="I858" s="285"/>
      <c r="J858" s="285"/>
      <c r="K858" s="48"/>
      <c r="L858" s="48"/>
      <c r="M858" s="48"/>
      <c r="N858" s="48"/>
      <c r="O858" s="48"/>
      <c r="P858" s="48"/>
      <c r="R858" s="70"/>
      <c r="S858" s="286"/>
      <c r="T858" s="286"/>
      <c r="U858" s="286"/>
      <c r="V858" s="286"/>
      <c r="W858" s="286"/>
      <c r="X858" s="286"/>
      <c r="Y858" s="286"/>
      <c r="Z858" s="286"/>
      <c r="AA858" s="286"/>
      <c r="AB858" s="286"/>
      <c r="AC858" s="286"/>
      <c r="AD858" s="286"/>
      <c r="AE858" s="286"/>
      <c r="AF858" s="286"/>
      <c r="AG858" s="286"/>
      <c r="AH858" s="286"/>
      <c r="AI858" s="286"/>
      <c r="AJ858" s="286"/>
      <c r="AK858" s="286"/>
      <c r="AL858" s="286"/>
      <c r="AM858" s="286"/>
      <c r="AN858" s="286"/>
      <c r="AO858" s="286"/>
      <c r="AP858" s="286"/>
      <c r="AQ858" s="286"/>
      <c r="AR858" s="286"/>
      <c r="AS858" s="286"/>
      <c r="AT858" s="286"/>
      <c r="AU858" s="286"/>
      <c r="AV858" s="286"/>
      <c r="AW858" s="286"/>
      <c r="AX858" s="286"/>
      <c r="AY858" s="286"/>
      <c r="AZ858" s="286"/>
      <c r="BA858" s="286"/>
      <c r="BB858" s="286"/>
      <c r="BC858" s="286"/>
      <c r="BD858" s="286"/>
      <c r="BE858" s="286"/>
      <c r="BF858" s="286"/>
      <c r="BG858" s="286"/>
      <c r="BH858" s="286"/>
      <c r="BI858" s="286"/>
      <c r="BJ858" s="286"/>
      <c r="BK858" s="286"/>
      <c r="BL858" s="286"/>
      <c r="BM858" s="286"/>
      <c r="BN858" s="286"/>
      <c r="BO858" s="286"/>
      <c r="BP858" s="286"/>
      <c r="BQ858" s="286"/>
      <c r="BR858" s="286"/>
      <c r="BS858" s="286"/>
      <c r="BT858" s="286"/>
      <c r="BU858" s="286"/>
      <c r="BV858" s="286"/>
      <c r="BW858" s="286"/>
      <c r="BX858" s="286"/>
      <c r="BY858" s="286"/>
      <c r="BZ858" s="286"/>
      <c r="CA858" s="286"/>
      <c r="CB858" s="286"/>
      <c r="CC858" s="286"/>
      <c r="CD858" s="286"/>
      <c r="CE858" s="286"/>
      <c r="CF858" s="286"/>
      <c r="CG858" s="286"/>
      <c r="CH858" s="286"/>
      <c r="CI858" s="286"/>
      <c r="CJ858" s="286"/>
      <c r="CK858" s="286"/>
      <c r="CL858" s="286"/>
    </row>
    <row r="859" spans="2:90" x14ac:dyDescent="0.4">
      <c r="B859" s="13" t="str">
        <f>"Subscription Revenue - "&amp;B870</f>
        <v>Subscription Revenue - (Primary label)</v>
      </c>
      <c r="C859" s="31" t="s">
        <v>198</v>
      </c>
      <c r="D859" t="s">
        <v>750</v>
      </c>
      <c r="E859" s="8" t="str">
        <f>ROW()&amp;" "&amp;D859</f>
        <v>859 SUB-PR</v>
      </c>
      <c r="G859" s="31" t="s">
        <v>81</v>
      </c>
      <c r="H859" s="31"/>
      <c r="I859" s="73"/>
      <c r="J859" s="73"/>
      <c r="K859" s="31"/>
      <c r="L859" s="31"/>
      <c r="M859" s="31"/>
      <c r="N859" s="31"/>
      <c r="O859" s="31"/>
      <c r="P859" s="31"/>
      <c r="R859" s="67"/>
      <c r="S859" s="152"/>
      <c r="T859" s="152"/>
      <c r="U859" s="152"/>
      <c r="V859" s="152"/>
      <c r="W859" s="152"/>
      <c r="X859" s="152"/>
      <c r="Y859" s="152"/>
      <c r="Z859" s="152"/>
      <c r="AA859" s="152"/>
      <c r="AB859" s="152"/>
      <c r="AC859" s="152"/>
      <c r="AD859" s="152"/>
      <c r="AE859" s="152"/>
      <c r="AF859" s="152"/>
      <c r="AG859" s="152"/>
      <c r="AH859" s="152"/>
      <c r="AI859" s="152"/>
      <c r="AJ859" s="152"/>
      <c r="AK859" s="152"/>
      <c r="AL859" s="152"/>
      <c r="AM859" s="152"/>
      <c r="AN859" s="152"/>
      <c r="AO859" s="152"/>
      <c r="AP859" s="152"/>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52"/>
      <c r="BP859" s="152"/>
      <c r="BQ859" s="152"/>
      <c r="BR859" s="152"/>
      <c r="BS859" s="152"/>
      <c r="BT859" s="152"/>
      <c r="BU859" s="152"/>
      <c r="BV859" s="152"/>
      <c r="BW859" s="152"/>
      <c r="BX859" s="152"/>
      <c r="BY859" s="152"/>
      <c r="BZ859" s="152"/>
      <c r="CA859" s="152"/>
      <c r="CB859" s="152"/>
      <c r="CC859" s="152"/>
      <c r="CD859" s="152"/>
      <c r="CE859" s="152"/>
      <c r="CF859" s="152"/>
      <c r="CG859" s="152"/>
      <c r="CH859" s="152"/>
      <c r="CI859" s="152"/>
      <c r="CJ859" s="152"/>
      <c r="CK859" s="152"/>
      <c r="CL859" s="152"/>
    </row>
    <row r="860" spans="2:90" x14ac:dyDescent="0.4">
      <c r="B860" s="141" t="s">
        <v>414</v>
      </c>
      <c r="D860" t="s">
        <v>750</v>
      </c>
      <c r="E860" s="8" t="str">
        <f>ROW()&amp;" "&amp;D860</f>
        <v>860 SUB-PR</v>
      </c>
      <c r="G860" t="str">
        <f>E860</f>
        <v>860 SUB-PR</v>
      </c>
      <c r="H860" s="12"/>
      <c r="I860" s="60"/>
      <c r="J860" s="60"/>
      <c r="K860" s="18">
        <v>20</v>
      </c>
      <c r="L860" s="18">
        <v>20</v>
      </c>
      <c r="M860" s="18">
        <v>20</v>
      </c>
      <c r="N860" s="18">
        <v>20</v>
      </c>
      <c r="O860" s="18">
        <v>20</v>
      </c>
      <c r="P860" s="18">
        <v>20</v>
      </c>
      <c r="R860" s="19"/>
      <c r="S860" s="143" cm="1">
        <f t="array" ref="S860">INDEX($K:$P,ROW(),MATCH(S$3,$K$2:$P$2,0))</f>
        <v>20</v>
      </c>
      <c r="T860" s="143" cm="1">
        <f t="array" ref="T860">INDEX($K:$P,ROW(),MATCH(T$3,$K$2:$P$2,0))</f>
        <v>20</v>
      </c>
      <c r="U860" s="143" cm="1">
        <f t="array" ref="U860">INDEX($K:$P,ROW(),MATCH(U$3,$K$2:$P$2,0))</f>
        <v>20</v>
      </c>
      <c r="V860" s="143" cm="1">
        <f t="array" ref="V860">INDEX($K:$P,ROW(),MATCH(V$3,$K$2:$P$2,0))</f>
        <v>20</v>
      </c>
      <c r="W860" s="143" cm="1">
        <f t="array" ref="W860">INDEX($K:$P,ROW(),MATCH(W$3,$K$2:$P$2,0))</f>
        <v>20</v>
      </c>
      <c r="X860" s="143" cm="1">
        <f t="array" ref="X860">INDEX($K:$P,ROW(),MATCH(X$3,$K$2:$P$2,0))</f>
        <v>20</v>
      </c>
      <c r="Y860" s="143" cm="1">
        <f t="array" ref="Y860">INDEX($K:$P,ROW(),MATCH(Y$3,$K$2:$P$2,0))</f>
        <v>20</v>
      </c>
      <c r="Z860" s="143" cm="1">
        <f t="array" ref="Z860">INDEX($K:$P,ROW(),MATCH(Z$3,$K$2:$P$2,0))</f>
        <v>20</v>
      </c>
      <c r="AA860" s="143" cm="1">
        <f t="array" ref="AA860">INDEX($K:$P,ROW(),MATCH(AA$3,$K$2:$P$2,0))</f>
        <v>20</v>
      </c>
      <c r="AB860" s="143" cm="1">
        <f t="array" ref="AB860">INDEX($K:$P,ROW(),MATCH(AB$3,$K$2:$P$2,0))</f>
        <v>20</v>
      </c>
      <c r="AC860" s="143" cm="1">
        <f t="array" ref="AC860">INDEX($K:$P,ROW(),MATCH(AC$3,$K$2:$P$2,0))</f>
        <v>20</v>
      </c>
      <c r="AD860" s="143" cm="1">
        <f t="array" ref="AD860">INDEX($K:$P,ROW(),MATCH(AD$3,$K$2:$P$2,0))</f>
        <v>20</v>
      </c>
      <c r="AE860" s="143" cm="1">
        <f t="array" ref="AE860">INDEX($K:$P,ROW(),MATCH(AE$3,$K$2:$P$2,0))</f>
        <v>20</v>
      </c>
      <c r="AF860" s="143" cm="1">
        <f t="array" ref="AF860">INDEX($K:$P,ROW(),MATCH(AF$3,$K$2:$P$2,0))</f>
        <v>20</v>
      </c>
      <c r="AG860" s="143" cm="1">
        <f t="array" ref="AG860">INDEX($K:$P,ROW(),MATCH(AG$3,$K$2:$P$2,0))</f>
        <v>20</v>
      </c>
      <c r="AH860" s="143" cm="1">
        <f t="array" ref="AH860">INDEX($K:$P,ROW(),MATCH(AH$3,$K$2:$P$2,0))</f>
        <v>20</v>
      </c>
      <c r="AI860" s="143" cm="1">
        <f t="array" ref="AI860">INDEX($K:$P,ROW(),MATCH(AI$3,$K$2:$P$2,0))</f>
        <v>20</v>
      </c>
      <c r="AJ860" s="143" cm="1">
        <f t="array" ref="AJ860">INDEX($K:$P,ROW(),MATCH(AJ$3,$K$2:$P$2,0))</f>
        <v>20</v>
      </c>
      <c r="AK860" s="143" cm="1">
        <f t="array" ref="AK860">INDEX($K:$P,ROW(),MATCH(AK$3,$K$2:$P$2,0))</f>
        <v>20</v>
      </c>
      <c r="AL860" s="143" cm="1">
        <f t="array" ref="AL860">INDEX($K:$P,ROW(),MATCH(AL$3,$K$2:$P$2,0))</f>
        <v>20</v>
      </c>
      <c r="AM860" s="143" cm="1">
        <f t="array" ref="AM860">INDEX($K:$P,ROW(),MATCH(AM$3,$K$2:$P$2,0))</f>
        <v>20</v>
      </c>
      <c r="AN860" s="143" cm="1">
        <f t="array" ref="AN860">INDEX($K:$P,ROW(),MATCH(AN$3,$K$2:$P$2,0))</f>
        <v>20</v>
      </c>
      <c r="AO860" s="143" cm="1">
        <f t="array" ref="AO860">INDEX($K:$P,ROW(),MATCH(AO$3,$K$2:$P$2,0))</f>
        <v>20</v>
      </c>
      <c r="AP860" s="143" cm="1">
        <f t="array" ref="AP860">INDEX($K:$P,ROW(),MATCH(AP$3,$K$2:$P$2,0))</f>
        <v>20</v>
      </c>
      <c r="AQ860" s="143" cm="1">
        <f t="array" ref="AQ860">INDEX($K:$P,ROW(),MATCH(AQ$3,$K$2:$P$2,0))</f>
        <v>20</v>
      </c>
      <c r="AR860" s="143" cm="1">
        <f t="array" ref="AR860">INDEX($K:$P,ROW(),MATCH(AR$3,$K$2:$P$2,0))</f>
        <v>20</v>
      </c>
      <c r="AS860" s="143" cm="1">
        <f t="array" ref="AS860">INDEX($K:$P,ROW(),MATCH(AS$3,$K$2:$P$2,0))</f>
        <v>20</v>
      </c>
      <c r="AT860" s="143" cm="1">
        <f t="array" ref="AT860">INDEX($K:$P,ROW(),MATCH(AT$3,$K$2:$P$2,0))</f>
        <v>20</v>
      </c>
      <c r="AU860" s="143" cm="1">
        <f t="array" ref="AU860">INDEX($K:$P,ROW(),MATCH(AU$3,$K$2:$P$2,0))</f>
        <v>20</v>
      </c>
      <c r="AV860" s="143" cm="1">
        <f t="array" ref="AV860">INDEX($K:$P,ROW(),MATCH(AV$3,$K$2:$P$2,0))</f>
        <v>20</v>
      </c>
      <c r="AW860" s="143" cm="1">
        <f t="array" ref="AW860">INDEX($K:$P,ROW(),MATCH(AW$3,$K$2:$P$2,0))</f>
        <v>20</v>
      </c>
      <c r="AX860" s="143" cm="1">
        <f t="array" ref="AX860">INDEX($K:$P,ROW(),MATCH(AX$3,$K$2:$P$2,0))</f>
        <v>20</v>
      </c>
      <c r="AY860" s="143" cm="1">
        <f t="array" ref="AY860">INDEX($K:$P,ROW(),MATCH(AY$3,$K$2:$P$2,0))</f>
        <v>20</v>
      </c>
      <c r="AZ860" s="143" cm="1">
        <f t="array" ref="AZ860">INDEX($K:$P,ROW(),MATCH(AZ$3,$K$2:$P$2,0))</f>
        <v>20</v>
      </c>
      <c r="BA860" s="143" cm="1">
        <f t="array" ref="BA860">INDEX($K:$P,ROW(),MATCH(BA$3,$K$2:$P$2,0))</f>
        <v>20</v>
      </c>
      <c r="BB860" s="143" cm="1">
        <f t="array" ref="BB860">INDEX($K:$P,ROW(),MATCH(BB$3,$K$2:$P$2,0))</f>
        <v>20</v>
      </c>
      <c r="BC860" s="143" cm="1">
        <f t="array" ref="BC860">INDEX($K:$P,ROW(),MATCH(BC$3,$K$2:$P$2,0))</f>
        <v>20</v>
      </c>
      <c r="BD860" s="143" cm="1">
        <f t="array" ref="BD860">INDEX($K:$P,ROW(),MATCH(BD$3,$K$2:$P$2,0))</f>
        <v>20</v>
      </c>
      <c r="BE860" s="143" cm="1">
        <f t="array" ref="BE860">INDEX($K:$P,ROW(),MATCH(BE$3,$K$2:$P$2,0))</f>
        <v>20</v>
      </c>
      <c r="BF860" s="143" cm="1">
        <f t="array" ref="BF860">INDEX($K:$P,ROW(),MATCH(BF$3,$K$2:$P$2,0))</f>
        <v>20</v>
      </c>
      <c r="BG860" s="143" cm="1">
        <f t="array" ref="BG860">INDEX($K:$P,ROW(),MATCH(BG$3,$K$2:$P$2,0))</f>
        <v>20</v>
      </c>
      <c r="BH860" s="143" cm="1">
        <f t="array" ref="BH860">INDEX($K:$P,ROW(),MATCH(BH$3,$K$2:$P$2,0))</f>
        <v>20</v>
      </c>
      <c r="BI860" s="143" cm="1">
        <f t="array" ref="BI860">INDEX($K:$P,ROW(),MATCH(BI$3,$K$2:$P$2,0))</f>
        <v>20</v>
      </c>
      <c r="BJ860" s="143" cm="1">
        <f t="array" ref="BJ860">INDEX($K:$P,ROW(),MATCH(BJ$3,$K$2:$P$2,0))</f>
        <v>20</v>
      </c>
      <c r="BK860" s="143" cm="1">
        <f t="array" ref="BK860">INDEX($K:$P,ROW(),MATCH(BK$3,$K$2:$P$2,0))</f>
        <v>20</v>
      </c>
      <c r="BL860" s="143" cm="1">
        <f t="array" ref="BL860">INDEX($K:$P,ROW(),MATCH(BL$3,$K$2:$P$2,0))</f>
        <v>20</v>
      </c>
      <c r="BM860" s="143" cm="1">
        <f t="array" ref="BM860">INDEX($K:$P,ROW(),MATCH(BM$3,$K$2:$P$2,0))</f>
        <v>20</v>
      </c>
      <c r="BN860" s="143" cm="1">
        <f t="array" ref="BN860">INDEX($K:$P,ROW(),MATCH(BN$3,$K$2:$P$2,0))</f>
        <v>20</v>
      </c>
      <c r="BO860" s="143" cm="1">
        <f t="array" ref="BO860">INDEX($K:$P,ROW(),MATCH(BO$3,$K$2:$P$2,0))</f>
        <v>20</v>
      </c>
      <c r="BP860" s="143" cm="1">
        <f t="array" ref="BP860">INDEX($K:$P,ROW(),MATCH(BP$3,$K$2:$P$2,0))</f>
        <v>20</v>
      </c>
      <c r="BQ860" s="143" cm="1">
        <f t="array" ref="BQ860">INDEX($K:$P,ROW(),MATCH(BQ$3,$K$2:$P$2,0))</f>
        <v>20</v>
      </c>
      <c r="BR860" s="143" cm="1">
        <f t="array" ref="BR860">INDEX($K:$P,ROW(),MATCH(BR$3,$K$2:$P$2,0))</f>
        <v>20</v>
      </c>
      <c r="BS860" s="143" cm="1">
        <f t="array" ref="BS860">INDEX($K:$P,ROW(),MATCH(BS$3,$K$2:$P$2,0))</f>
        <v>20</v>
      </c>
      <c r="BT860" s="143" cm="1">
        <f t="array" ref="BT860">INDEX($K:$P,ROW(),MATCH(BT$3,$K$2:$P$2,0))</f>
        <v>20</v>
      </c>
      <c r="BU860" s="143" cm="1">
        <f t="array" ref="BU860">INDEX($K:$P,ROW(),MATCH(BU$3,$K$2:$P$2,0))</f>
        <v>20</v>
      </c>
      <c r="BV860" s="143" cm="1">
        <f t="array" ref="BV860">INDEX($K:$P,ROW(),MATCH(BV$3,$K$2:$P$2,0))</f>
        <v>20</v>
      </c>
      <c r="BW860" s="143" cm="1">
        <f t="array" ref="BW860">INDEX($K:$P,ROW(),MATCH(BW$3,$K$2:$P$2,0))</f>
        <v>20</v>
      </c>
      <c r="BX860" s="143" cm="1">
        <f t="array" ref="BX860">INDEX($K:$P,ROW(),MATCH(BX$3,$K$2:$P$2,0))</f>
        <v>20</v>
      </c>
      <c r="BY860" s="143" cm="1">
        <f t="array" ref="BY860">INDEX($K:$P,ROW(),MATCH(BY$3,$K$2:$P$2,0))</f>
        <v>20</v>
      </c>
      <c r="BZ860" s="143" cm="1">
        <f t="array" ref="BZ860">INDEX($K:$P,ROW(),MATCH(BZ$3,$K$2:$P$2,0))</f>
        <v>20</v>
      </c>
      <c r="CA860" s="143" cm="1">
        <f t="array" ref="CA860">INDEX($K:$P,ROW(),MATCH(CA$3,$K$2:$P$2,0))</f>
        <v>20</v>
      </c>
      <c r="CB860" s="143" cm="1">
        <f t="array" ref="CB860">INDEX($K:$P,ROW(),MATCH(CB$3,$K$2:$P$2,0))</f>
        <v>20</v>
      </c>
      <c r="CC860" s="143" cm="1">
        <f t="array" ref="CC860">INDEX($K:$P,ROW(),MATCH(CC$3,$K$2:$P$2,0))</f>
        <v>20</v>
      </c>
      <c r="CD860" s="143" cm="1">
        <f t="array" ref="CD860">INDEX($K:$P,ROW(),MATCH(CD$3,$K$2:$P$2,0))</f>
        <v>20</v>
      </c>
      <c r="CE860" s="143" cm="1">
        <f t="array" ref="CE860">INDEX($K:$P,ROW(),MATCH(CE$3,$K$2:$P$2,0))</f>
        <v>20</v>
      </c>
      <c r="CF860" s="143" cm="1">
        <f t="array" ref="CF860">INDEX($K:$P,ROW(),MATCH(CF$3,$K$2:$P$2,0))</f>
        <v>20</v>
      </c>
      <c r="CG860" s="143" cm="1">
        <f t="array" ref="CG860">INDEX($K:$P,ROW(),MATCH(CG$3,$K$2:$P$2,0))</f>
        <v>20</v>
      </c>
      <c r="CH860" s="143" cm="1">
        <f t="array" ref="CH860">INDEX($K:$P,ROW(),MATCH(CH$3,$K$2:$P$2,0))</f>
        <v>20</v>
      </c>
      <c r="CI860" s="143" cm="1">
        <f t="array" ref="CI860">INDEX($K:$P,ROW(),MATCH(CI$3,$K$2:$P$2,0))</f>
        <v>20</v>
      </c>
      <c r="CJ860" s="143" cm="1">
        <f t="array" ref="CJ860">INDEX($K:$P,ROW(),MATCH(CJ$3,$K$2:$P$2,0))</f>
        <v>20</v>
      </c>
      <c r="CK860" s="143" cm="1">
        <f t="array" ref="CK860">INDEX($K:$P,ROW(),MATCH(CK$3,$K$2:$P$2,0))</f>
        <v>20</v>
      </c>
      <c r="CL860" s="143" cm="1">
        <f t="array" ref="CL860">INDEX($K:$P,ROW(),MATCH(CL$3,$K$2:$P$2,0))</f>
        <v>20</v>
      </c>
    </row>
    <row r="861" spans="2:90" x14ac:dyDescent="0.4">
      <c r="B861"/>
      <c r="D861" t="s">
        <v>750</v>
      </c>
      <c r="E861" s="8" t="str">
        <f t="shared" ref="E861" si="810">ROW()&amp;" "&amp;D861</f>
        <v>861 SUB-PR</v>
      </c>
      <c r="I861"/>
      <c r="J861"/>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2:90" x14ac:dyDescent="0.4">
      <c r="B862" s="95" t="str">
        <f>B867&amp;":"</f>
        <v># of subscribers:</v>
      </c>
      <c r="C862" s="6"/>
      <c r="D862" t="s">
        <v>750</v>
      </c>
      <c r="E862" s="8" t="str">
        <f t="shared" si="809"/>
        <v>862 SUB-PR</v>
      </c>
      <c r="G862" s="6"/>
      <c r="H862" s="12"/>
      <c r="I862" s="60"/>
      <c r="J862" s="60"/>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row>
    <row r="863" spans="2:90" x14ac:dyDescent="0.4">
      <c r="B863" s="154" t="s">
        <v>71</v>
      </c>
      <c r="C863" s="6"/>
      <c r="D863" t="s">
        <v>750</v>
      </c>
      <c r="E863" s="8" t="str">
        <f t="shared" si="809"/>
        <v>863 SUB-PR</v>
      </c>
      <c r="G863" s="6"/>
      <c r="K863" s="15">
        <f>SUMIF($4:$4,K$2-1,863:863)</f>
        <v>0</v>
      </c>
      <c r="L863" s="15">
        <f ca="1">K867</f>
        <v>500</v>
      </c>
      <c r="M863" s="15">
        <f ca="1">L867</f>
        <v>500</v>
      </c>
      <c r="N863" s="15">
        <f ca="1">M867</f>
        <v>500</v>
      </c>
      <c r="O863" s="15">
        <f ca="1">N867</f>
        <v>500</v>
      </c>
      <c r="P863" s="15">
        <f ca="1">O867</f>
        <v>500</v>
      </c>
      <c r="R863" s="15"/>
      <c r="S863" s="76">
        <f t="shared" ref="S863:AY863" si="811">R867</f>
        <v>0</v>
      </c>
      <c r="T863" s="76">
        <f t="shared" ca="1" si="811"/>
        <v>500</v>
      </c>
      <c r="U863" s="76">
        <f t="shared" ca="1" si="811"/>
        <v>500</v>
      </c>
      <c r="V863" s="76">
        <f t="shared" ca="1" si="811"/>
        <v>500</v>
      </c>
      <c r="W863" s="76">
        <f t="shared" ca="1" si="811"/>
        <v>500</v>
      </c>
      <c r="X863" s="76">
        <f t="shared" ca="1" si="811"/>
        <v>500</v>
      </c>
      <c r="Y863" s="76">
        <f t="shared" ca="1" si="811"/>
        <v>500</v>
      </c>
      <c r="Z863" s="76">
        <f t="shared" ca="1" si="811"/>
        <v>500</v>
      </c>
      <c r="AA863" s="76">
        <f t="shared" ca="1" si="811"/>
        <v>500</v>
      </c>
      <c r="AB863" s="76">
        <f t="shared" ca="1" si="811"/>
        <v>500</v>
      </c>
      <c r="AC863" s="76">
        <f t="shared" ca="1" si="811"/>
        <v>500</v>
      </c>
      <c r="AD863" s="76">
        <f t="shared" ca="1" si="811"/>
        <v>500</v>
      </c>
      <c r="AE863" s="76">
        <f t="shared" ca="1" si="811"/>
        <v>500</v>
      </c>
      <c r="AF863" s="76">
        <f t="shared" ca="1" si="811"/>
        <v>500</v>
      </c>
      <c r="AG863" s="76">
        <f t="shared" ca="1" si="811"/>
        <v>500</v>
      </c>
      <c r="AH863" s="76">
        <f t="shared" ca="1" si="811"/>
        <v>500</v>
      </c>
      <c r="AI863" s="76">
        <f t="shared" ca="1" si="811"/>
        <v>500</v>
      </c>
      <c r="AJ863" s="76">
        <f t="shared" ca="1" si="811"/>
        <v>500</v>
      </c>
      <c r="AK863" s="76">
        <f t="shared" ca="1" si="811"/>
        <v>500</v>
      </c>
      <c r="AL863" s="76">
        <f t="shared" ca="1" si="811"/>
        <v>500</v>
      </c>
      <c r="AM863" s="76">
        <f t="shared" ca="1" si="811"/>
        <v>500</v>
      </c>
      <c r="AN863" s="76">
        <f t="shared" ca="1" si="811"/>
        <v>500</v>
      </c>
      <c r="AO863" s="76">
        <f t="shared" ca="1" si="811"/>
        <v>500</v>
      </c>
      <c r="AP863" s="76">
        <f t="shared" ca="1" si="811"/>
        <v>500</v>
      </c>
      <c r="AQ863" s="76">
        <f t="shared" ca="1" si="811"/>
        <v>500</v>
      </c>
      <c r="AR863" s="76">
        <f t="shared" ca="1" si="811"/>
        <v>500</v>
      </c>
      <c r="AS863" s="76">
        <f t="shared" ca="1" si="811"/>
        <v>500</v>
      </c>
      <c r="AT863" s="76">
        <f t="shared" ca="1" si="811"/>
        <v>500</v>
      </c>
      <c r="AU863" s="76">
        <f t="shared" ca="1" si="811"/>
        <v>500</v>
      </c>
      <c r="AV863" s="76">
        <f t="shared" ca="1" si="811"/>
        <v>500</v>
      </c>
      <c r="AW863" s="76">
        <f t="shared" ca="1" si="811"/>
        <v>500</v>
      </c>
      <c r="AX863" s="76">
        <f t="shared" ca="1" si="811"/>
        <v>500</v>
      </c>
      <c r="AY863" s="76">
        <f t="shared" ca="1" si="811"/>
        <v>500</v>
      </c>
      <c r="AZ863" s="76">
        <f t="shared" ref="AZ863:CE863" ca="1" si="812">AY867</f>
        <v>500</v>
      </c>
      <c r="BA863" s="76">
        <f t="shared" ca="1" si="812"/>
        <v>500</v>
      </c>
      <c r="BB863" s="76">
        <f t="shared" ca="1" si="812"/>
        <v>500</v>
      </c>
      <c r="BC863" s="76">
        <f t="shared" ca="1" si="812"/>
        <v>500</v>
      </c>
      <c r="BD863" s="76">
        <f t="shared" ca="1" si="812"/>
        <v>500</v>
      </c>
      <c r="BE863" s="76">
        <f t="shared" ca="1" si="812"/>
        <v>500</v>
      </c>
      <c r="BF863" s="76">
        <f t="shared" ca="1" si="812"/>
        <v>500</v>
      </c>
      <c r="BG863" s="76">
        <f t="shared" ca="1" si="812"/>
        <v>500</v>
      </c>
      <c r="BH863" s="76">
        <f t="shared" ca="1" si="812"/>
        <v>500</v>
      </c>
      <c r="BI863" s="76">
        <f t="shared" ca="1" si="812"/>
        <v>500</v>
      </c>
      <c r="BJ863" s="76">
        <f t="shared" ca="1" si="812"/>
        <v>500</v>
      </c>
      <c r="BK863" s="76">
        <f t="shared" ca="1" si="812"/>
        <v>500</v>
      </c>
      <c r="BL863" s="76">
        <f t="shared" ca="1" si="812"/>
        <v>500</v>
      </c>
      <c r="BM863" s="76">
        <f t="shared" ca="1" si="812"/>
        <v>500</v>
      </c>
      <c r="BN863" s="76">
        <f t="shared" ca="1" si="812"/>
        <v>500</v>
      </c>
      <c r="BO863" s="76">
        <f t="shared" ca="1" si="812"/>
        <v>500</v>
      </c>
      <c r="BP863" s="76">
        <f t="shared" ca="1" si="812"/>
        <v>500</v>
      </c>
      <c r="BQ863" s="76">
        <f t="shared" ca="1" si="812"/>
        <v>500</v>
      </c>
      <c r="BR863" s="76">
        <f t="shared" ca="1" si="812"/>
        <v>500</v>
      </c>
      <c r="BS863" s="76">
        <f t="shared" ca="1" si="812"/>
        <v>500</v>
      </c>
      <c r="BT863" s="76">
        <f t="shared" ca="1" si="812"/>
        <v>500</v>
      </c>
      <c r="BU863" s="76">
        <f t="shared" ca="1" si="812"/>
        <v>500</v>
      </c>
      <c r="BV863" s="76">
        <f t="shared" ca="1" si="812"/>
        <v>500</v>
      </c>
      <c r="BW863" s="76">
        <f t="shared" ca="1" si="812"/>
        <v>500</v>
      </c>
      <c r="BX863" s="76">
        <f t="shared" ca="1" si="812"/>
        <v>500</v>
      </c>
      <c r="BY863" s="76">
        <f t="shared" ca="1" si="812"/>
        <v>500</v>
      </c>
      <c r="BZ863" s="76">
        <f t="shared" ca="1" si="812"/>
        <v>500</v>
      </c>
      <c r="CA863" s="76">
        <f t="shared" ca="1" si="812"/>
        <v>500</v>
      </c>
      <c r="CB863" s="76">
        <f t="shared" ca="1" si="812"/>
        <v>500</v>
      </c>
      <c r="CC863" s="76">
        <f t="shared" ca="1" si="812"/>
        <v>500</v>
      </c>
      <c r="CD863" s="76">
        <f t="shared" ca="1" si="812"/>
        <v>500</v>
      </c>
      <c r="CE863" s="76">
        <f t="shared" ca="1" si="812"/>
        <v>500</v>
      </c>
      <c r="CF863" s="76">
        <f t="shared" ref="CF863:CL863" ca="1" si="813">CE867</f>
        <v>500</v>
      </c>
      <c r="CG863" s="76">
        <f t="shared" ca="1" si="813"/>
        <v>500</v>
      </c>
      <c r="CH863" s="76">
        <f t="shared" ca="1" si="813"/>
        <v>500</v>
      </c>
      <c r="CI863" s="76">
        <f t="shared" ca="1" si="813"/>
        <v>500</v>
      </c>
      <c r="CJ863" s="76">
        <f t="shared" ca="1" si="813"/>
        <v>500</v>
      </c>
      <c r="CK863" s="76">
        <f t="shared" ca="1" si="813"/>
        <v>500</v>
      </c>
      <c r="CL863" s="76">
        <f t="shared" ca="1" si="813"/>
        <v>500</v>
      </c>
    </row>
    <row r="864" spans="2:90" x14ac:dyDescent="0.4">
      <c r="B864" s="154" t="s">
        <v>72</v>
      </c>
      <c r="C864" s="6"/>
      <c r="D864" t="s">
        <v>750</v>
      </c>
      <c r="E864" s="8" t="str">
        <f t="shared" si="809"/>
        <v>864 SUB-PR</v>
      </c>
      <c r="G864" s="6"/>
      <c r="K864" s="34">
        <f t="shared" ref="K864:P864" ca="1" si="814">SUMIF($3:$3,K$2,864:864)</f>
        <v>815.78947368420995</v>
      </c>
      <c r="L864" s="34">
        <f t="shared" ca="1" si="814"/>
        <v>315.78947368420995</v>
      </c>
      <c r="M864" s="34">
        <f t="shared" ca="1" si="814"/>
        <v>315.78947368420995</v>
      </c>
      <c r="N864" s="34">
        <f t="shared" ca="1" si="814"/>
        <v>315.78947368420995</v>
      </c>
      <c r="O864" s="34">
        <f t="shared" ca="1" si="814"/>
        <v>315.78947368420995</v>
      </c>
      <c r="P864" s="34">
        <f t="shared" ca="1" si="814"/>
        <v>315.78947368420995</v>
      </c>
      <c r="R864" s="15"/>
      <c r="S864" s="76">
        <f t="shared" ref="S864" ca="1" si="815">S867-S866-S863</f>
        <v>526.31578947368416</v>
      </c>
      <c r="T864" s="76">
        <f t="shared" ref="T864:AX864" ca="1" si="816">T867-T866-T863</f>
        <v>26.315789473684163</v>
      </c>
      <c r="U864" s="76">
        <f t="shared" ca="1" si="816"/>
        <v>26.315789473684163</v>
      </c>
      <c r="V864" s="76">
        <f t="shared" ca="1" si="816"/>
        <v>26.315789473684163</v>
      </c>
      <c r="W864" s="76">
        <f t="shared" ca="1" si="816"/>
        <v>26.315789473684163</v>
      </c>
      <c r="X864" s="76">
        <f t="shared" ca="1" si="816"/>
        <v>26.315789473684163</v>
      </c>
      <c r="Y864" s="76">
        <f t="shared" ca="1" si="816"/>
        <v>26.315789473684163</v>
      </c>
      <c r="Z864" s="76">
        <f t="shared" ca="1" si="816"/>
        <v>26.315789473684163</v>
      </c>
      <c r="AA864" s="76">
        <f t="shared" ca="1" si="816"/>
        <v>26.315789473684163</v>
      </c>
      <c r="AB864" s="76">
        <f t="shared" ca="1" si="816"/>
        <v>26.315789473684163</v>
      </c>
      <c r="AC864" s="76">
        <f t="shared" ca="1" si="816"/>
        <v>26.315789473684163</v>
      </c>
      <c r="AD864" s="76">
        <f t="shared" ca="1" si="816"/>
        <v>26.315789473684163</v>
      </c>
      <c r="AE864" s="76">
        <f t="shared" ca="1" si="816"/>
        <v>26.315789473684163</v>
      </c>
      <c r="AF864" s="76">
        <f t="shared" ca="1" si="816"/>
        <v>26.315789473684163</v>
      </c>
      <c r="AG864" s="76">
        <f t="shared" ca="1" si="816"/>
        <v>26.315789473684163</v>
      </c>
      <c r="AH864" s="76">
        <f t="shared" ca="1" si="816"/>
        <v>26.315789473684163</v>
      </c>
      <c r="AI864" s="76">
        <f t="shared" ca="1" si="816"/>
        <v>26.315789473684163</v>
      </c>
      <c r="AJ864" s="76">
        <f t="shared" ca="1" si="816"/>
        <v>26.315789473684163</v>
      </c>
      <c r="AK864" s="76">
        <f t="shared" ca="1" si="816"/>
        <v>26.315789473684163</v>
      </c>
      <c r="AL864" s="76">
        <f t="shared" ca="1" si="816"/>
        <v>26.315789473684163</v>
      </c>
      <c r="AM864" s="76">
        <f t="shared" ca="1" si="816"/>
        <v>26.315789473684163</v>
      </c>
      <c r="AN864" s="76">
        <f t="shared" ca="1" si="816"/>
        <v>26.315789473684163</v>
      </c>
      <c r="AO864" s="76">
        <f t="shared" ca="1" si="816"/>
        <v>26.315789473684163</v>
      </c>
      <c r="AP864" s="76">
        <f t="shared" ca="1" si="816"/>
        <v>26.315789473684163</v>
      </c>
      <c r="AQ864" s="76">
        <f t="shared" ca="1" si="816"/>
        <v>26.315789473684163</v>
      </c>
      <c r="AR864" s="76">
        <f t="shared" ca="1" si="816"/>
        <v>26.315789473684163</v>
      </c>
      <c r="AS864" s="76">
        <f t="shared" ca="1" si="816"/>
        <v>26.315789473684163</v>
      </c>
      <c r="AT864" s="76">
        <f t="shared" ca="1" si="816"/>
        <v>26.315789473684163</v>
      </c>
      <c r="AU864" s="76">
        <f t="shared" ca="1" si="816"/>
        <v>26.315789473684163</v>
      </c>
      <c r="AV864" s="76">
        <f t="shared" ca="1" si="816"/>
        <v>26.315789473684163</v>
      </c>
      <c r="AW864" s="76">
        <f t="shared" ca="1" si="816"/>
        <v>26.315789473684163</v>
      </c>
      <c r="AX864" s="76">
        <f t="shared" ca="1" si="816"/>
        <v>26.315789473684163</v>
      </c>
      <c r="AY864" s="76">
        <f t="shared" ref="AY864:CD864" ca="1" si="817">AY867-AY866-AY863</f>
        <v>26.315789473684163</v>
      </c>
      <c r="AZ864" s="76">
        <f t="shared" ca="1" si="817"/>
        <v>26.315789473684163</v>
      </c>
      <c r="BA864" s="76">
        <f t="shared" ca="1" si="817"/>
        <v>26.315789473684163</v>
      </c>
      <c r="BB864" s="76">
        <f t="shared" ca="1" si="817"/>
        <v>26.315789473684163</v>
      </c>
      <c r="BC864" s="76">
        <f t="shared" ca="1" si="817"/>
        <v>26.315789473684163</v>
      </c>
      <c r="BD864" s="76">
        <f t="shared" ca="1" si="817"/>
        <v>26.315789473684163</v>
      </c>
      <c r="BE864" s="76">
        <f t="shared" ca="1" si="817"/>
        <v>26.315789473684163</v>
      </c>
      <c r="BF864" s="76">
        <f t="shared" ca="1" si="817"/>
        <v>26.315789473684163</v>
      </c>
      <c r="BG864" s="76">
        <f t="shared" ca="1" si="817"/>
        <v>26.315789473684163</v>
      </c>
      <c r="BH864" s="76">
        <f t="shared" ca="1" si="817"/>
        <v>26.315789473684163</v>
      </c>
      <c r="BI864" s="76">
        <f t="shared" ca="1" si="817"/>
        <v>26.315789473684163</v>
      </c>
      <c r="BJ864" s="76">
        <f t="shared" ca="1" si="817"/>
        <v>26.315789473684163</v>
      </c>
      <c r="BK864" s="76">
        <f t="shared" ca="1" si="817"/>
        <v>26.315789473684163</v>
      </c>
      <c r="BL864" s="76">
        <f t="shared" ca="1" si="817"/>
        <v>26.315789473684163</v>
      </c>
      <c r="BM864" s="76">
        <f t="shared" ca="1" si="817"/>
        <v>26.315789473684163</v>
      </c>
      <c r="BN864" s="76">
        <f t="shared" ca="1" si="817"/>
        <v>26.315789473684163</v>
      </c>
      <c r="BO864" s="76">
        <f t="shared" ca="1" si="817"/>
        <v>26.315789473684163</v>
      </c>
      <c r="BP864" s="76">
        <f t="shared" ca="1" si="817"/>
        <v>26.315789473684163</v>
      </c>
      <c r="BQ864" s="76">
        <f t="shared" ca="1" si="817"/>
        <v>26.315789473684163</v>
      </c>
      <c r="BR864" s="76">
        <f t="shared" ca="1" si="817"/>
        <v>26.315789473684163</v>
      </c>
      <c r="BS864" s="76">
        <f t="shared" ca="1" si="817"/>
        <v>26.315789473684163</v>
      </c>
      <c r="BT864" s="76">
        <f t="shared" ca="1" si="817"/>
        <v>26.315789473684163</v>
      </c>
      <c r="BU864" s="76">
        <f t="shared" ca="1" si="817"/>
        <v>26.315789473684163</v>
      </c>
      <c r="BV864" s="76">
        <f t="shared" ca="1" si="817"/>
        <v>26.315789473684163</v>
      </c>
      <c r="BW864" s="76">
        <f t="shared" ca="1" si="817"/>
        <v>26.315789473684163</v>
      </c>
      <c r="BX864" s="76">
        <f t="shared" ca="1" si="817"/>
        <v>26.315789473684163</v>
      </c>
      <c r="BY864" s="76">
        <f t="shared" ca="1" si="817"/>
        <v>26.315789473684163</v>
      </c>
      <c r="BZ864" s="76">
        <f t="shared" ca="1" si="817"/>
        <v>26.315789473684163</v>
      </c>
      <c r="CA864" s="76">
        <f t="shared" ca="1" si="817"/>
        <v>26.315789473684163</v>
      </c>
      <c r="CB864" s="76">
        <f t="shared" ca="1" si="817"/>
        <v>26.315789473684163</v>
      </c>
      <c r="CC864" s="76">
        <f t="shared" ca="1" si="817"/>
        <v>26.315789473684163</v>
      </c>
      <c r="CD864" s="76">
        <f t="shared" ca="1" si="817"/>
        <v>26.315789473684163</v>
      </c>
      <c r="CE864" s="76">
        <f t="shared" ref="CE864:CK864" ca="1" si="818">CE867-CE866-CE863</f>
        <v>26.315789473684163</v>
      </c>
      <c r="CF864" s="76">
        <f t="shared" ca="1" si="818"/>
        <v>26.315789473684163</v>
      </c>
      <c r="CG864" s="76">
        <f t="shared" ca="1" si="818"/>
        <v>26.315789473684163</v>
      </c>
      <c r="CH864" s="76">
        <f t="shared" ca="1" si="818"/>
        <v>26.315789473684163</v>
      </c>
      <c r="CI864" s="76">
        <f t="shared" ca="1" si="818"/>
        <v>26.315789473684163</v>
      </c>
      <c r="CJ864" s="76">
        <f t="shared" ca="1" si="818"/>
        <v>26.315789473684163</v>
      </c>
      <c r="CK864" s="76">
        <f t="shared" ca="1" si="818"/>
        <v>26.315789473684163</v>
      </c>
      <c r="CL864" s="76">
        <f t="shared" ref="CL864" ca="1" si="819">CL867-CL866-CL863</f>
        <v>26.315789473684163</v>
      </c>
    </row>
    <row r="865" spans="2:90" x14ac:dyDescent="0.4">
      <c r="B865" s="141" t="s">
        <v>73</v>
      </c>
      <c r="D865" t="s">
        <v>750</v>
      </c>
      <c r="E865" s="8" t="str">
        <f t="shared" si="809"/>
        <v>865 SUB-PR</v>
      </c>
      <c r="G865" t="str">
        <f>E865</f>
        <v>865 SUB-PR</v>
      </c>
      <c r="H865" s="12"/>
      <c r="I865" s="60"/>
      <c r="J865" s="60"/>
      <c r="K865" s="16">
        <v>0.05</v>
      </c>
      <c r="L865" s="16">
        <v>0.05</v>
      </c>
      <c r="M865" s="16">
        <v>0.05</v>
      </c>
      <c r="N865" s="16">
        <v>0.05</v>
      </c>
      <c r="O865" s="16">
        <v>0.05</v>
      </c>
      <c r="P865" s="16">
        <v>0.05</v>
      </c>
      <c r="R865" s="20"/>
      <c r="S865" s="146" cm="1">
        <f t="array" ref="S865">INDEX($K:$P,ROW(),MATCH(S$3,$K$2:$P$2,0))</f>
        <v>0.05</v>
      </c>
      <c r="T865" s="146" cm="1">
        <f t="array" ref="T865">INDEX($K:$P,ROW(),MATCH(T$3,$K$2:$P$2,0))</f>
        <v>0.05</v>
      </c>
      <c r="U865" s="146" cm="1">
        <f t="array" ref="U865">INDEX($K:$P,ROW(),MATCH(U$3,$K$2:$P$2,0))</f>
        <v>0.05</v>
      </c>
      <c r="V865" s="146" cm="1">
        <f t="array" ref="V865">INDEX($K:$P,ROW(),MATCH(V$3,$K$2:$P$2,0))</f>
        <v>0.05</v>
      </c>
      <c r="W865" s="146" cm="1">
        <f t="array" ref="W865">INDEX($K:$P,ROW(),MATCH(W$3,$K$2:$P$2,0))</f>
        <v>0.05</v>
      </c>
      <c r="X865" s="146" cm="1">
        <f t="array" ref="X865">INDEX($K:$P,ROW(),MATCH(X$3,$K$2:$P$2,0))</f>
        <v>0.05</v>
      </c>
      <c r="Y865" s="146" cm="1">
        <f t="array" ref="Y865">INDEX($K:$P,ROW(),MATCH(Y$3,$K$2:$P$2,0))</f>
        <v>0.05</v>
      </c>
      <c r="Z865" s="146" cm="1">
        <f t="array" ref="Z865">INDEX($K:$P,ROW(),MATCH(Z$3,$K$2:$P$2,0))</f>
        <v>0.05</v>
      </c>
      <c r="AA865" s="146" cm="1">
        <f t="array" ref="AA865">INDEX($K:$P,ROW(),MATCH(AA$3,$K$2:$P$2,0))</f>
        <v>0.05</v>
      </c>
      <c r="AB865" s="146" cm="1">
        <f t="array" ref="AB865">INDEX($K:$P,ROW(),MATCH(AB$3,$K$2:$P$2,0))</f>
        <v>0.05</v>
      </c>
      <c r="AC865" s="146" cm="1">
        <f t="array" ref="AC865">INDEX($K:$P,ROW(),MATCH(AC$3,$K$2:$P$2,0))</f>
        <v>0.05</v>
      </c>
      <c r="AD865" s="146" cm="1">
        <f t="array" ref="AD865">INDEX($K:$P,ROW(),MATCH(AD$3,$K$2:$P$2,0))</f>
        <v>0.05</v>
      </c>
      <c r="AE865" s="146" cm="1">
        <f t="array" ref="AE865">INDEX($K:$P,ROW(),MATCH(AE$3,$K$2:$P$2,0))</f>
        <v>0.05</v>
      </c>
      <c r="AF865" s="146" cm="1">
        <f t="array" ref="AF865">INDEX($K:$P,ROW(),MATCH(AF$3,$K$2:$P$2,0))</f>
        <v>0.05</v>
      </c>
      <c r="AG865" s="146" cm="1">
        <f t="array" ref="AG865">INDEX($K:$P,ROW(),MATCH(AG$3,$K$2:$P$2,0))</f>
        <v>0.05</v>
      </c>
      <c r="AH865" s="146" cm="1">
        <f t="array" ref="AH865">INDEX($K:$P,ROW(),MATCH(AH$3,$K$2:$P$2,0))</f>
        <v>0.05</v>
      </c>
      <c r="AI865" s="146" cm="1">
        <f t="array" ref="AI865">INDEX($K:$P,ROW(),MATCH(AI$3,$K$2:$P$2,0))</f>
        <v>0.05</v>
      </c>
      <c r="AJ865" s="146" cm="1">
        <f t="array" ref="AJ865">INDEX($K:$P,ROW(),MATCH(AJ$3,$K$2:$P$2,0))</f>
        <v>0.05</v>
      </c>
      <c r="AK865" s="146" cm="1">
        <f t="array" ref="AK865">INDEX($K:$P,ROW(),MATCH(AK$3,$K$2:$P$2,0))</f>
        <v>0.05</v>
      </c>
      <c r="AL865" s="146" cm="1">
        <f t="array" ref="AL865">INDEX($K:$P,ROW(),MATCH(AL$3,$K$2:$P$2,0))</f>
        <v>0.05</v>
      </c>
      <c r="AM865" s="146" cm="1">
        <f t="array" ref="AM865">INDEX($K:$P,ROW(),MATCH(AM$3,$K$2:$P$2,0))</f>
        <v>0.05</v>
      </c>
      <c r="AN865" s="146" cm="1">
        <f t="array" ref="AN865">INDEX($K:$P,ROW(),MATCH(AN$3,$K$2:$P$2,0))</f>
        <v>0.05</v>
      </c>
      <c r="AO865" s="146" cm="1">
        <f t="array" ref="AO865">INDEX($K:$P,ROW(),MATCH(AO$3,$K$2:$P$2,0))</f>
        <v>0.05</v>
      </c>
      <c r="AP865" s="146" cm="1">
        <f t="array" ref="AP865">INDEX($K:$P,ROW(),MATCH(AP$3,$K$2:$P$2,0))</f>
        <v>0.05</v>
      </c>
      <c r="AQ865" s="146" cm="1">
        <f t="array" ref="AQ865">INDEX($K:$P,ROW(),MATCH(AQ$3,$K$2:$P$2,0))</f>
        <v>0.05</v>
      </c>
      <c r="AR865" s="146" cm="1">
        <f t="array" ref="AR865">INDEX($K:$P,ROW(),MATCH(AR$3,$K$2:$P$2,0))</f>
        <v>0.05</v>
      </c>
      <c r="AS865" s="146" cm="1">
        <f t="array" ref="AS865">INDEX($K:$P,ROW(),MATCH(AS$3,$K$2:$P$2,0))</f>
        <v>0.05</v>
      </c>
      <c r="AT865" s="146" cm="1">
        <f t="array" ref="AT865">INDEX($K:$P,ROW(),MATCH(AT$3,$K$2:$P$2,0))</f>
        <v>0.05</v>
      </c>
      <c r="AU865" s="146" cm="1">
        <f t="array" ref="AU865">INDEX($K:$P,ROW(),MATCH(AU$3,$K$2:$P$2,0))</f>
        <v>0.05</v>
      </c>
      <c r="AV865" s="146" cm="1">
        <f t="array" ref="AV865">INDEX($K:$P,ROW(),MATCH(AV$3,$K$2:$P$2,0))</f>
        <v>0.05</v>
      </c>
      <c r="AW865" s="146" cm="1">
        <f t="array" ref="AW865">INDEX($K:$P,ROW(),MATCH(AW$3,$K$2:$P$2,0))</f>
        <v>0.05</v>
      </c>
      <c r="AX865" s="146" cm="1">
        <f t="array" ref="AX865">INDEX($K:$P,ROW(),MATCH(AX$3,$K$2:$P$2,0))</f>
        <v>0.05</v>
      </c>
      <c r="AY865" s="146" cm="1">
        <f t="array" ref="AY865">INDEX($K:$P,ROW(),MATCH(AY$3,$K$2:$P$2,0))</f>
        <v>0.05</v>
      </c>
      <c r="AZ865" s="146" cm="1">
        <f t="array" ref="AZ865">INDEX($K:$P,ROW(),MATCH(AZ$3,$K$2:$P$2,0))</f>
        <v>0.05</v>
      </c>
      <c r="BA865" s="146" cm="1">
        <f t="array" ref="BA865">INDEX($K:$P,ROW(),MATCH(BA$3,$K$2:$P$2,0))</f>
        <v>0.05</v>
      </c>
      <c r="BB865" s="146" cm="1">
        <f t="array" ref="BB865">INDEX($K:$P,ROW(),MATCH(BB$3,$K$2:$P$2,0))</f>
        <v>0.05</v>
      </c>
      <c r="BC865" s="146" cm="1">
        <f t="array" ref="BC865">INDEX($K:$P,ROW(),MATCH(BC$3,$K$2:$P$2,0))</f>
        <v>0.05</v>
      </c>
      <c r="BD865" s="146" cm="1">
        <f t="array" ref="BD865">INDEX($K:$P,ROW(),MATCH(BD$3,$K$2:$P$2,0))</f>
        <v>0.05</v>
      </c>
      <c r="BE865" s="146" cm="1">
        <f t="array" ref="BE865">INDEX($K:$P,ROW(),MATCH(BE$3,$K$2:$P$2,0))</f>
        <v>0.05</v>
      </c>
      <c r="BF865" s="146" cm="1">
        <f t="array" ref="BF865">INDEX($K:$P,ROW(),MATCH(BF$3,$K$2:$P$2,0))</f>
        <v>0.05</v>
      </c>
      <c r="BG865" s="146" cm="1">
        <f t="array" ref="BG865">INDEX($K:$P,ROW(),MATCH(BG$3,$K$2:$P$2,0))</f>
        <v>0.05</v>
      </c>
      <c r="BH865" s="146" cm="1">
        <f t="array" ref="BH865">INDEX($K:$P,ROW(),MATCH(BH$3,$K$2:$P$2,0))</f>
        <v>0.05</v>
      </c>
      <c r="BI865" s="146" cm="1">
        <f t="array" ref="BI865">INDEX($K:$P,ROW(),MATCH(BI$3,$K$2:$P$2,0))</f>
        <v>0.05</v>
      </c>
      <c r="BJ865" s="146" cm="1">
        <f t="array" ref="BJ865">INDEX($K:$P,ROW(),MATCH(BJ$3,$K$2:$P$2,0))</f>
        <v>0.05</v>
      </c>
      <c r="BK865" s="146" cm="1">
        <f t="array" ref="BK865">INDEX($K:$P,ROW(),MATCH(BK$3,$K$2:$P$2,0))</f>
        <v>0.05</v>
      </c>
      <c r="BL865" s="146" cm="1">
        <f t="array" ref="BL865">INDEX($K:$P,ROW(),MATCH(BL$3,$K$2:$P$2,0))</f>
        <v>0.05</v>
      </c>
      <c r="BM865" s="146" cm="1">
        <f t="array" ref="BM865">INDEX($K:$P,ROW(),MATCH(BM$3,$K$2:$P$2,0))</f>
        <v>0.05</v>
      </c>
      <c r="BN865" s="146" cm="1">
        <f t="array" ref="BN865">INDEX($K:$P,ROW(),MATCH(BN$3,$K$2:$P$2,0))</f>
        <v>0.05</v>
      </c>
      <c r="BO865" s="146" cm="1">
        <f t="array" ref="BO865">INDEX($K:$P,ROW(),MATCH(BO$3,$K$2:$P$2,0))</f>
        <v>0.05</v>
      </c>
      <c r="BP865" s="146" cm="1">
        <f t="array" ref="BP865">INDEX($K:$P,ROW(),MATCH(BP$3,$K$2:$P$2,0))</f>
        <v>0.05</v>
      </c>
      <c r="BQ865" s="146" cm="1">
        <f t="array" ref="BQ865">INDEX($K:$P,ROW(),MATCH(BQ$3,$K$2:$P$2,0))</f>
        <v>0.05</v>
      </c>
      <c r="BR865" s="146" cm="1">
        <f t="array" ref="BR865">INDEX($K:$P,ROW(),MATCH(BR$3,$K$2:$P$2,0))</f>
        <v>0.05</v>
      </c>
      <c r="BS865" s="146" cm="1">
        <f t="array" ref="BS865">INDEX($K:$P,ROW(),MATCH(BS$3,$K$2:$P$2,0))</f>
        <v>0.05</v>
      </c>
      <c r="BT865" s="146" cm="1">
        <f t="array" ref="BT865">INDEX($K:$P,ROW(),MATCH(BT$3,$K$2:$P$2,0))</f>
        <v>0.05</v>
      </c>
      <c r="BU865" s="146" cm="1">
        <f t="array" ref="BU865">INDEX($K:$P,ROW(),MATCH(BU$3,$K$2:$P$2,0))</f>
        <v>0.05</v>
      </c>
      <c r="BV865" s="146" cm="1">
        <f t="array" ref="BV865">INDEX($K:$P,ROW(),MATCH(BV$3,$K$2:$P$2,0))</f>
        <v>0.05</v>
      </c>
      <c r="BW865" s="146" cm="1">
        <f t="array" ref="BW865">INDEX($K:$P,ROW(),MATCH(BW$3,$K$2:$P$2,0))</f>
        <v>0.05</v>
      </c>
      <c r="BX865" s="146" cm="1">
        <f t="array" ref="BX865">INDEX($K:$P,ROW(),MATCH(BX$3,$K$2:$P$2,0))</f>
        <v>0.05</v>
      </c>
      <c r="BY865" s="146" cm="1">
        <f t="array" ref="BY865">INDEX($K:$P,ROW(),MATCH(BY$3,$K$2:$P$2,0))</f>
        <v>0.05</v>
      </c>
      <c r="BZ865" s="146" cm="1">
        <f t="array" ref="BZ865">INDEX($K:$P,ROW(),MATCH(BZ$3,$K$2:$P$2,0))</f>
        <v>0.05</v>
      </c>
      <c r="CA865" s="146" cm="1">
        <f t="array" ref="CA865">INDEX($K:$P,ROW(),MATCH(CA$3,$K$2:$P$2,0))</f>
        <v>0.05</v>
      </c>
      <c r="CB865" s="146" cm="1">
        <f t="array" ref="CB865">INDEX($K:$P,ROW(),MATCH(CB$3,$K$2:$P$2,0))</f>
        <v>0.05</v>
      </c>
      <c r="CC865" s="146" cm="1">
        <f t="array" ref="CC865">INDEX($K:$P,ROW(),MATCH(CC$3,$K$2:$P$2,0))</f>
        <v>0.05</v>
      </c>
      <c r="CD865" s="146" cm="1">
        <f t="array" ref="CD865">INDEX($K:$P,ROW(),MATCH(CD$3,$K$2:$P$2,0))</f>
        <v>0.05</v>
      </c>
      <c r="CE865" s="146" cm="1">
        <f t="array" ref="CE865">INDEX($K:$P,ROW(),MATCH(CE$3,$K$2:$P$2,0))</f>
        <v>0.05</v>
      </c>
      <c r="CF865" s="146" cm="1">
        <f t="array" ref="CF865">INDEX($K:$P,ROW(),MATCH(CF$3,$K$2:$P$2,0))</f>
        <v>0.05</v>
      </c>
      <c r="CG865" s="146" cm="1">
        <f t="array" ref="CG865">INDEX($K:$P,ROW(),MATCH(CG$3,$K$2:$P$2,0))</f>
        <v>0.05</v>
      </c>
      <c r="CH865" s="146" cm="1">
        <f t="array" ref="CH865">INDEX($K:$P,ROW(),MATCH(CH$3,$K$2:$P$2,0))</f>
        <v>0.05</v>
      </c>
      <c r="CI865" s="146" cm="1">
        <f t="array" ref="CI865">INDEX($K:$P,ROW(),MATCH(CI$3,$K$2:$P$2,0))</f>
        <v>0.05</v>
      </c>
      <c r="CJ865" s="146" cm="1">
        <f t="array" ref="CJ865">INDEX($K:$P,ROW(),MATCH(CJ$3,$K$2:$P$2,0))</f>
        <v>0.05</v>
      </c>
      <c r="CK865" s="146" cm="1">
        <f t="array" ref="CK865">INDEX($K:$P,ROW(),MATCH(CK$3,$K$2:$P$2,0))</f>
        <v>0.05</v>
      </c>
      <c r="CL865" s="146" cm="1">
        <f t="array" ref="CL865">INDEX($K:$P,ROW(),MATCH(CL$3,$K$2:$P$2,0))</f>
        <v>0.05</v>
      </c>
    </row>
    <row r="866" spans="2:90" x14ac:dyDescent="0.4">
      <c r="B866" s="154" t="s">
        <v>74</v>
      </c>
      <c r="D866" t="s">
        <v>750</v>
      </c>
      <c r="E866" s="8" t="str">
        <f t="shared" si="809"/>
        <v>866 SUB-PR</v>
      </c>
      <c r="K866" s="34">
        <f t="shared" ref="K866:P866" ca="1" si="820">SUMIF($3:$3,K$2,866:866)</f>
        <v>-315.78947368421058</v>
      </c>
      <c r="L866" s="34">
        <f t="shared" ca="1" si="820"/>
        <v>-315.78947368421058</v>
      </c>
      <c r="M866" s="34">
        <f t="shared" ca="1" si="820"/>
        <v>-315.78947368421058</v>
      </c>
      <c r="N866" s="34">
        <f t="shared" ca="1" si="820"/>
        <v>-315.78947368421058</v>
      </c>
      <c r="O866" s="34">
        <f t="shared" ca="1" si="820"/>
        <v>-315.78947368421058</v>
      </c>
      <c r="P866" s="34">
        <f t="shared" ca="1" si="820"/>
        <v>-315.78947368421058</v>
      </c>
      <c r="R866" s="15"/>
      <c r="S866" s="76">
        <f t="shared" ref="S866" ca="1" si="821">-S867/(1-S865)*S865</f>
        <v>-26.315789473684216</v>
      </c>
      <c r="T866" s="76">
        <f t="shared" ref="T866:AX866" ca="1" si="822">-T867/(1-T865)*T865</f>
        <v>-26.315789473684216</v>
      </c>
      <c r="U866" s="76">
        <f t="shared" ca="1" si="822"/>
        <v>-26.315789473684216</v>
      </c>
      <c r="V866" s="76">
        <f t="shared" ca="1" si="822"/>
        <v>-26.315789473684216</v>
      </c>
      <c r="W866" s="76">
        <f t="shared" ca="1" si="822"/>
        <v>-26.315789473684216</v>
      </c>
      <c r="X866" s="76">
        <f t="shared" ca="1" si="822"/>
        <v>-26.315789473684216</v>
      </c>
      <c r="Y866" s="76">
        <f t="shared" ca="1" si="822"/>
        <v>-26.315789473684216</v>
      </c>
      <c r="Z866" s="76">
        <f t="shared" ca="1" si="822"/>
        <v>-26.315789473684216</v>
      </c>
      <c r="AA866" s="76">
        <f t="shared" ca="1" si="822"/>
        <v>-26.315789473684216</v>
      </c>
      <c r="AB866" s="76">
        <f t="shared" ca="1" si="822"/>
        <v>-26.315789473684216</v>
      </c>
      <c r="AC866" s="76">
        <f t="shared" ca="1" si="822"/>
        <v>-26.315789473684216</v>
      </c>
      <c r="AD866" s="76">
        <f t="shared" ca="1" si="822"/>
        <v>-26.315789473684216</v>
      </c>
      <c r="AE866" s="76">
        <f t="shared" ca="1" si="822"/>
        <v>-26.315789473684216</v>
      </c>
      <c r="AF866" s="76">
        <f t="shared" ca="1" si="822"/>
        <v>-26.315789473684216</v>
      </c>
      <c r="AG866" s="76">
        <f t="shared" ca="1" si="822"/>
        <v>-26.315789473684216</v>
      </c>
      <c r="AH866" s="76">
        <f t="shared" ca="1" si="822"/>
        <v>-26.315789473684216</v>
      </c>
      <c r="AI866" s="76">
        <f t="shared" ca="1" si="822"/>
        <v>-26.315789473684216</v>
      </c>
      <c r="AJ866" s="76">
        <f t="shared" ca="1" si="822"/>
        <v>-26.315789473684216</v>
      </c>
      <c r="AK866" s="76">
        <f t="shared" ca="1" si="822"/>
        <v>-26.315789473684216</v>
      </c>
      <c r="AL866" s="76">
        <f t="shared" ca="1" si="822"/>
        <v>-26.315789473684216</v>
      </c>
      <c r="AM866" s="76">
        <f t="shared" ca="1" si="822"/>
        <v>-26.315789473684216</v>
      </c>
      <c r="AN866" s="76">
        <f t="shared" ca="1" si="822"/>
        <v>-26.315789473684216</v>
      </c>
      <c r="AO866" s="76">
        <f t="shared" ca="1" si="822"/>
        <v>-26.315789473684216</v>
      </c>
      <c r="AP866" s="76">
        <f t="shared" ca="1" si="822"/>
        <v>-26.315789473684216</v>
      </c>
      <c r="AQ866" s="76">
        <f t="shared" ca="1" si="822"/>
        <v>-26.315789473684216</v>
      </c>
      <c r="AR866" s="76">
        <f t="shared" ca="1" si="822"/>
        <v>-26.315789473684216</v>
      </c>
      <c r="AS866" s="76">
        <f t="shared" ca="1" si="822"/>
        <v>-26.315789473684216</v>
      </c>
      <c r="AT866" s="76">
        <f t="shared" ca="1" si="822"/>
        <v>-26.315789473684216</v>
      </c>
      <c r="AU866" s="76">
        <f t="shared" ca="1" si="822"/>
        <v>-26.315789473684216</v>
      </c>
      <c r="AV866" s="76">
        <f t="shared" ca="1" si="822"/>
        <v>-26.315789473684216</v>
      </c>
      <c r="AW866" s="76">
        <f t="shared" ca="1" si="822"/>
        <v>-26.315789473684216</v>
      </c>
      <c r="AX866" s="76">
        <f t="shared" ca="1" si="822"/>
        <v>-26.315789473684216</v>
      </c>
      <c r="AY866" s="76">
        <f t="shared" ref="AY866:CD866" ca="1" si="823">-AY867/(1-AY865)*AY865</f>
        <v>-26.315789473684216</v>
      </c>
      <c r="AZ866" s="76">
        <f t="shared" ca="1" si="823"/>
        <v>-26.315789473684216</v>
      </c>
      <c r="BA866" s="76">
        <f t="shared" ca="1" si="823"/>
        <v>-26.315789473684216</v>
      </c>
      <c r="BB866" s="76">
        <f t="shared" ca="1" si="823"/>
        <v>-26.315789473684216</v>
      </c>
      <c r="BC866" s="76">
        <f t="shared" ca="1" si="823"/>
        <v>-26.315789473684216</v>
      </c>
      <c r="BD866" s="76">
        <f t="shared" ca="1" si="823"/>
        <v>-26.315789473684216</v>
      </c>
      <c r="BE866" s="76">
        <f t="shared" ca="1" si="823"/>
        <v>-26.315789473684216</v>
      </c>
      <c r="BF866" s="76">
        <f t="shared" ca="1" si="823"/>
        <v>-26.315789473684216</v>
      </c>
      <c r="BG866" s="76">
        <f t="shared" ca="1" si="823"/>
        <v>-26.315789473684216</v>
      </c>
      <c r="BH866" s="76">
        <f t="shared" ca="1" si="823"/>
        <v>-26.315789473684216</v>
      </c>
      <c r="BI866" s="76">
        <f t="shared" ca="1" si="823"/>
        <v>-26.315789473684216</v>
      </c>
      <c r="BJ866" s="76">
        <f t="shared" ca="1" si="823"/>
        <v>-26.315789473684216</v>
      </c>
      <c r="BK866" s="76">
        <f t="shared" ca="1" si="823"/>
        <v>-26.315789473684216</v>
      </c>
      <c r="BL866" s="76">
        <f t="shared" ca="1" si="823"/>
        <v>-26.315789473684216</v>
      </c>
      <c r="BM866" s="76">
        <f t="shared" ca="1" si="823"/>
        <v>-26.315789473684216</v>
      </c>
      <c r="BN866" s="76">
        <f t="shared" ca="1" si="823"/>
        <v>-26.315789473684216</v>
      </c>
      <c r="BO866" s="76">
        <f t="shared" ca="1" si="823"/>
        <v>-26.315789473684216</v>
      </c>
      <c r="BP866" s="76">
        <f t="shared" ca="1" si="823"/>
        <v>-26.315789473684216</v>
      </c>
      <c r="BQ866" s="76">
        <f t="shared" ca="1" si="823"/>
        <v>-26.315789473684216</v>
      </c>
      <c r="BR866" s="76">
        <f t="shared" ca="1" si="823"/>
        <v>-26.315789473684216</v>
      </c>
      <c r="BS866" s="76">
        <f t="shared" ca="1" si="823"/>
        <v>-26.315789473684216</v>
      </c>
      <c r="BT866" s="76">
        <f t="shared" ca="1" si="823"/>
        <v>-26.315789473684216</v>
      </c>
      <c r="BU866" s="76">
        <f t="shared" ca="1" si="823"/>
        <v>-26.315789473684216</v>
      </c>
      <c r="BV866" s="76">
        <f t="shared" ca="1" si="823"/>
        <v>-26.315789473684216</v>
      </c>
      <c r="BW866" s="76">
        <f t="shared" ca="1" si="823"/>
        <v>-26.315789473684216</v>
      </c>
      <c r="BX866" s="76">
        <f t="shared" ca="1" si="823"/>
        <v>-26.315789473684216</v>
      </c>
      <c r="BY866" s="76">
        <f t="shared" ca="1" si="823"/>
        <v>-26.315789473684216</v>
      </c>
      <c r="BZ866" s="76">
        <f t="shared" ca="1" si="823"/>
        <v>-26.315789473684216</v>
      </c>
      <c r="CA866" s="76">
        <f t="shared" ca="1" si="823"/>
        <v>-26.315789473684216</v>
      </c>
      <c r="CB866" s="76">
        <f t="shared" ca="1" si="823"/>
        <v>-26.315789473684216</v>
      </c>
      <c r="CC866" s="76">
        <f t="shared" ca="1" si="823"/>
        <v>-26.315789473684216</v>
      </c>
      <c r="CD866" s="76">
        <f t="shared" ca="1" si="823"/>
        <v>-26.315789473684216</v>
      </c>
      <c r="CE866" s="76">
        <f t="shared" ref="CE866:CK866" ca="1" si="824">-CE867/(1-CE865)*CE865</f>
        <v>-26.315789473684216</v>
      </c>
      <c r="CF866" s="76">
        <f t="shared" ca="1" si="824"/>
        <v>-26.315789473684216</v>
      </c>
      <c r="CG866" s="76">
        <f t="shared" ca="1" si="824"/>
        <v>-26.315789473684216</v>
      </c>
      <c r="CH866" s="76">
        <f t="shared" ca="1" si="824"/>
        <v>-26.315789473684216</v>
      </c>
      <c r="CI866" s="76">
        <f t="shared" ca="1" si="824"/>
        <v>-26.315789473684216</v>
      </c>
      <c r="CJ866" s="76">
        <f t="shared" ca="1" si="824"/>
        <v>-26.315789473684216</v>
      </c>
      <c r="CK866" s="76">
        <f t="shared" ca="1" si="824"/>
        <v>-26.315789473684216</v>
      </c>
      <c r="CL866" s="76">
        <f t="shared" ref="CL866" ca="1" si="825">-CL867/(1-CL865)*CL865</f>
        <v>-26.315789473684216</v>
      </c>
    </row>
    <row r="867" spans="2:90" x14ac:dyDescent="0.4">
      <c r="B867" s="124" t="str">
        <f>"# of "&amp;B871&amp;"s"</f>
        <v># of subscribers</v>
      </c>
      <c r="C867" t="s">
        <v>80</v>
      </c>
      <c r="D867" t="s">
        <v>750</v>
      </c>
      <c r="E867" s="8" t="str">
        <f t="shared" si="809"/>
        <v>867 SUB-PR</v>
      </c>
      <c r="H867" s="31"/>
      <c r="I867" s="73"/>
      <c r="J867" s="73"/>
      <c r="K867" s="116">
        <f t="shared" ref="K867:P867" ca="1" si="826">SUMIF($4:$4,K$2,867:867)</f>
        <v>500</v>
      </c>
      <c r="L867" s="116">
        <f t="shared" ca="1" si="826"/>
        <v>500</v>
      </c>
      <c r="M867" s="116">
        <f t="shared" ca="1" si="826"/>
        <v>500</v>
      </c>
      <c r="N867" s="116">
        <f t="shared" ca="1" si="826"/>
        <v>500</v>
      </c>
      <c r="O867" s="116">
        <f t="shared" ca="1" si="826"/>
        <v>500</v>
      </c>
      <c r="P867" s="116">
        <f t="shared" ca="1" si="826"/>
        <v>500</v>
      </c>
      <c r="R867" s="38"/>
      <c r="S867" s="147" cm="1">
        <f t="array" aca="1" ref="S867" ca="1">INDIRECT(S852)/S860</f>
        <v>500</v>
      </c>
      <c r="T867" s="147" cm="1">
        <f t="array" aca="1" ref="T867" ca="1">INDIRECT(T852)/T860</f>
        <v>500</v>
      </c>
      <c r="U867" s="147" cm="1">
        <f t="array" aca="1" ref="U867" ca="1">INDIRECT(U852)/U860</f>
        <v>500</v>
      </c>
      <c r="V867" s="147" cm="1">
        <f t="array" aca="1" ref="V867" ca="1">INDIRECT(V852)/V860</f>
        <v>500</v>
      </c>
      <c r="W867" s="147" cm="1">
        <f t="array" aca="1" ref="W867" ca="1">INDIRECT(W852)/W860</f>
        <v>500</v>
      </c>
      <c r="X867" s="147" cm="1">
        <f t="array" aca="1" ref="X867" ca="1">INDIRECT(X852)/X860</f>
        <v>500</v>
      </c>
      <c r="Y867" s="147" cm="1">
        <f t="array" aca="1" ref="Y867" ca="1">INDIRECT(Y852)/Y860</f>
        <v>500</v>
      </c>
      <c r="Z867" s="147" cm="1">
        <f t="array" aca="1" ref="Z867" ca="1">INDIRECT(Z852)/Z860</f>
        <v>500</v>
      </c>
      <c r="AA867" s="147" cm="1">
        <f t="array" aca="1" ref="AA867" ca="1">INDIRECT(AA852)/AA860</f>
        <v>500</v>
      </c>
      <c r="AB867" s="147" cm="1">
        <f t="array" aca="1" ref="AB867" ca="1">INDIRECT(AB852)/AB860</f>
        <v>500</v>
      </c>
      <c r="AC867" s="147" cm="1">
        <f t="array" aca="1" ref="AC867" ca="1">INDIRECT(AC852)/AC860</f>
        <v>500</v>
      </c>
      <c r="AD867" s="147" cm="1">
        <f t="array" aca="1" ref="AD867" ca="1">INDIRECT(AD852)/AD860</f>
        <v>500</v>
      </c>
      <c r="AE867" s="147" cm="1">
        <f t="array" aca="1" ref="AE867" ca="1">INDIRECT(AE852)/AE860</f>
        <v>500</v>
      </c>
      <c r="AF867" s="147" cm="1">
        <f t="array" aca="1" ref="AF867" ca="1">INDIRECT(AF852)/AF860</f>
        <v>500</v>
      </c>
      <c r="AG867" s="147" cm="1">
        <f t="array" aca="1" ref="AG867" ca="1">INDIRECT(AG852)/AG860</f>
        <v>500</v>
      </c>
      <c r="AH867" s="147" cm="1">
        <f t="array" aca="1" ref="AH867" ca="1">INDIRECT(AH852)/AH860</f>
        <v>500</v>
      </c>
      <c r="AI867" s="147" cm="1">
        <f t="array" aca="1" ref="AI867" ca="1">INDIRECT(AI852)/AI860</f>
        <v>500</v>
      </c>
      <c r="AJ867" s="147" cm="1">
        <f t="array" aca="1" ref="AJ867" ca="1">INDIRECT(AJ852)/AJ860</f>
        <v>500</v>
      </c>
      <c r="AK867" s="147" cm="1">
        <f t="array" aca="1" ref="AK867" ca="1">INDIRECT(AK852)/AK860</f>
        <v>500</v>
      </c>
      <c r="AL867" s="147" cm="1">
        <f t="array" aca="1" ref="AL867" ca="1">INDIRECT(AL852)/AL860</f>
        <v>500</v>
      </c>
      <c r="AM867" s="147" cm="1">
        <f t="array" aca="1" ref="AM867" ca="1">INDIRECT(AM852)/AM860</f>
        <v>500</v>
      </c>
      <c r="AN867" s="147" cm="1">
        <f t="array" aca="1" ref="AN867" ca="1">INDIRECT(AN852)/AN860</f>
        <v>500</v>
      </c>
      <c r="AO867" s="147" cm="1">
        <f t="array" aca="1" ref="AO867" ca="1">INDIRECT(AO852)/AO860</f>
        <v>500</v>
      </c>
      <c r="AP867" s="147" cm="1">
        <f t="array" aca="1" ref="AP867" ca="1">INDIRECT(AP852)/AP860</f>
        <v>500</v>
      </c>
      <c r="AQ867" s="147" cm="1">
        <f t="array" aca="1" ref="AQ867" ca="1">INDIRECT(AQ852)/AQ860</f>
        <v>500</v>
      </c>
      <c r="AR867" s="147" cm="1">
        <f t="array" aca="1" ref="AR867" ca="1">INDIRECT(AR852)/AR860</f>
        <v>500</v>
      </c>
      <c r="AS867" s="147" cm="1">
        <f t="array" aca="1" ref="AS867" ca="1">INDIRECT(AS852)/AS860</f>
        <v>500</v>
      </c>
      <c r="AT867" s="147" cm="1">
        <f t="array" aca="1" ref="AT867" ca="1">INDIRECT(AT852)/AT860</f>
        <v>500</v>
      </c>
      <c r="AU867" s="147" cm="1">
        <f t="array" aca="1" ref="AU867" ca="1">INDIRECT(AU852)/AU860</f>
        <v>500</v>
      </c>
      <c r="AV867" s="147" cm="1">
        <f t="array" aca="1" ref="AV867" ca="1">INDIRECT(AV852)/AV860</f>
        <v>500</v>
      </c>
      <c r="AW867" s="147" cm="1">
        <f t="array" aca="1" ref="AW867" ca="1">INDIRECT(AW852)/AW860</f>
        <v>500</v>
      </c>
      <c r="AX867" s="147" cm="1">
        <f t="array" aca="1" ref="AX867" ca="1">INDIRECT(AX852)/AX860</f>
        <v>500</v>
      </c>
      <c r="AY867" s="147" cm="1">
        <f t="array" aca="1" ref="AY867" ca="1">INDIRECT(AY852)/AY860</f>
        <v>500</v>
      </c>
      <c r="AZ867" s="147" cm="1">
        <f t="array" aca="1" ref="AZ867" ca="1">INDIRECT(AZ852)/AZ860</f>
        <v>500</v>
      </c>
      <c r="BA867" s="147" cm="1">
        <f t="array" aca="1" ref="BA867" ca="1">INDIRECT(BA852)/BA860</f>
        <v>500</v>
      </c>
      <c r="BB867" s="147" cm="1">
        <f t="array" aca="1" ref="BB867" ca="1">INDIRECT(BB852)/BB860</f>
        <v>500</v>
      </c>
      <c r="BC867" s="147" cm="1">
        <f t="array" aca="1" ref="BC867" ca="1">INDIRECT(BC852)/BC860</f>
        <v>500</v>
      </c>
      <c r="BD867" s="147" cm="1">
        <f t="array" aca="1" ref="BD867" ca="1">INDIRECT(BD852)/BD860</f>
        <v>500</v>
      </c>
      <c r="BE867" s="147" cm="1">
        <f t="array" aca="1" ref="BE867" ca="1">INDIRECT(BE852)/BE860</f>
        <v>500</v>
      </c>
      <c r="BF867" s="147" cm="1">
        <f t="array" aca="1" ref="BF867" ca="1">INDIRECT(BF852)/BF860</f>
        <v>500</v>
      </c>
      <c r="BG867" s="147" cm="1">
        <f t="array" aca="1" ref="BG867" ca="1">INDIRECT(BG852)/BG860</f>
        <v>500</v>
      </c>
      <c r="BH867" s="147" cm="1">
        <f t="array" aca="1" ref="BH867" ca="1">INDIRECT(BH852)/BH860</f>
        <v>500</v>
      </c>
      <c r="BI867" s="147" cm="1">
        <f t="array" aca="1" ref="BI867" ca="1">INDIRECT(BI852)/BI860</f>
        <v>500</v>
      </c>
      <c r="BJ867" s="147" cm="1">
        <f t="array" aca="1" ref="BJ867" ca="1">INDIRECT(BJ852)/BJ860</f>
        <v>500</v>
      </c>
      <c r="BK867" s="147" cm="1">
        <f t="array" aca="1" ref="BK867" ca="1">INDIRECT(BK852)/BK860</f>
        <v>500</v>
      </c>
      <c r="BL867" s="147" cm="1">
        <f t="array" aca="1" ref="BL867" ca="1">INDIRECT(BL852)/BL860</f>
        <v>500</v>
      </c>
      <c r="BM867" s="147" cm="1">
        <f t="array" aca="1" ref="BM867" ca="1">INDIRECT(BM852)/BM860</f>
        <v>500</v>
      </c>
      <c r="BN867" s="147" cm="1">
        <f t="array" aca="1" ref="BN867" ca="1">INDIRECT(BN852)/BN860</f>
        <v>500</v>
      </c>
      <c r="BO867" s="147" cm="1">
        <f t="array" aca="1" ref="BO867" ca="1">INDIRECT(BO852)/BO860</f>
        <v>500</v>
      </c>
      <c r="BP867" s="147" cm="1">
        <f t="array" aca="1" ref="BP867" ca="1">INDIRECT(BP852)/BP860</f>
        <v>500</v>
      </c>
      <c r="BQ867" s="147" cm="1">
        <f t="array" aca="1" ref="BQ867" ca="1">INDIRECT(BQ852)/BQ860</f>
        <v>500</v>
      </c>
      <c r="BR867" s="147" cm="1">
        <f t="array" aca="1" ref="BR867" ca="1">INDIRECT(BR852)/BR860</f>
        <v>500</v>
      </c>
      <c r="BS867" s="147" cm="1">
        <f t="array" aca="1" ref="BS867" ca="1">INDIRECT(BS852)/BS860</f>
        <v>500</v>
      </c>
      <c r="BT867" s="147" cm="1">
        <f t="array" aca="1" ref="BT867" ca="1">INDIRECT(BT852)/BT860</f>
        <v>500</v>
      </c>
      <c r="BU867" s="147" cm="1">
        <f t="array" aca="1" ref="BU867" ca="1">INDIRECT(BU852)/BU860</f>
        <v>500</v>
      </c>
      <c r="BV867" s="147" cm="1">
        <f t="array" aca="1" ref="BV867" ca="1">INDIRECT(BV852)/BV860</f>
        <v>500</v>
      </c>
      <c r="BW867" s="147" cm="1">
        <f t="array" aca="1" ref="BW867" ca="1">INDIRECT(BW852)/BW860</f>
        <v>500</v>
      </c>
      <c r="BX867" s="147" cm="1">
        <f t="array" aca="1" ref="BX867" ca="1">INDIRECT(BX852)/BX860</f>
        <v>500</v>
      </c>
      <c r="BY867" s="147" cm="1">
        <f t="array" aca="1" ref="BY867" ca="1">INDIRECT(BY852)/BY860</f>
        <v>500</v>
      </c>
      <c r="BZ867" s="147" cm="1">
        <f t="array" aca="1" ref="BZ867" ca="1">INDIRECT(BZ852)/BZ860</f>
        <v>500</v>
      </c>
      <c r="CA867" s="147" cm="1">
        <f t="array" aca="1" ref="CA867" ca="1">INDIRECT(CA852)/CA860</f>
        <v>500</v>
      </c>
      <c r="CB867" s="147" cm="1">
        <f t="array" aca="1" ref="CB867" ca="1">INDIRECT(CB852)/CB860</f>
        <v>500</v>
      </c>
      <c r="CC867" s="147" cm="1">
        <f t="array" aca="1" ref="CC867" ca="1">INDIRECT(CC852)/CC860</f>
        <v>500</v>
      </c>
      <c r="CD867" s="147" cm="1">
        <f t="array" aca="1" ref="CD867" ca="1">INDIRECT(CD852)/CD860</f>
        <v>500</v>
      </c>
      <c r="CE867" s="147" cm="1">
        <f t="array" aca="1" ref="CE867" ca="1">INDIRECT(CE852)/CE860</f>
        <v>500</v>
      </c>
      <c r="CF867" s="147" cm="1">
        <f t="array" aca="1" ref="CF867" ca="1">INDIRECT(CF852)/CF860</f>
        <v>500</v>
      </c>
      <c r="CG867" s="147" cm="1">
        <f t="array" aca="1" ref="CG867" ca="1">INDIRECT(CG852)/CG860</f>
        <v>500</v>
      </c>
      <c r="CH867" s="147" cm="1">
        <f t="array" aca="1" ref="CH867" ca="1">INDIRECT(CH852)/CH860</f>
        <v>500</v>
      </c>
      <c r="CI867" s="147" cm="1">
        <f t="array" aca="1" ref="CI867" ca="1">INDIRECT(CI852)/CI860</f>
        <v>500</v>
      </c>
      <c r="CJ867" s="147" cm="1">
        <f t="array" aca="1" ref="CJ867" ca="1">INDIRECT(CJ852)/CJ860</f>
        <v>500</v>
      </c>
      <c r="CK867" s="147" cm="1">
        <f t="array" aca="1" ref="CK867" ca="1">INDIRECT(CK852)/CK860</f>
        <v>500</v>
      </c>
      <c r="CL867" s="147" cm="1">
        <f t="array" aca="1" ref="CL867" ca="1">INDIRECT(CL852)/CL860</f>
        <v>500</v>
      </c>
    </row>
    <row r="868" spans="2:90" x14ac:dyDescent="0.4">
      <c r="B868" s="141" t="s">
        <v>62</v>
      </c>
      <c r="D868" t="s">
        <v>750</v>
      </c>
      <c r="E868" s="8" t="str">
        <f t="shared" si="809"/>
        <v>868 SUB-PR</v>
      </c>
      <c r="H868" s="12"/>
      <c r="I868" s="60"/>
      <c r="J868" s="60"/>
      <c r="K868" s="34">
        <f t="shared" ref="K868:P868" ca="1" si="827">K867-SUM(K866,K863:K864)</f>
        <v>6.2527760746888816E-13</v>
      </c>
      <c r="L868" s="34">
        <f t="shared" ca="1" si="827"/>
        <v>6.2527760746888816E-13</v>
      </c>
      <c r="M868" s="34">
        <f t="shared" ca="1" si="827"/>
        <v>6.2527760746888816E-13</v>
      </c>
      <c r="N868" s="34">
        <f t="shared" ca="1" si="827"/>
        <v>6.2527760746888816E-13</v>
      </c>
      <c r="O868" s="34">
        <f t="shared" ca="1" si="827"/>
        <v>6.2527760746888816E-13</v>
      </c>
      <c r="P868" s="34">
        <f t="shared" ca="1" si="827"/>
        <v>6.2527760746888816E-13</v>
      </c>
      <c r="R868" s="15"/>
      <c r="S868" s="76">
        <f t="shared" ref="S868" ca="1" si="828">S867-SUM(S866,S863:S864)</f>
        <v>0</v>
      </c>
      <c r="T868" s="76">
        <f t="shared" ref="T868:AX868" ca="1" si="829">T867-SUM(T866,T863:T864)</f>
        <v>0</v>
      </c>
      <c r="U868" s="76">
        <f t="shared" ca="1" si="829"/>
        <v>0</v>
      </c>
      <c r="V868" s="76">
        <f t="shared" ca="1" si="829"/>
        <v>0</v>
      </c>
      <c r="W868" s="76">
        <f t="shared" ca="1" si="829"/>
        <v>0</v>
      </c>
      <c r="X868" s="76">
        <f t="shared" ca="1" si="829"/>
        <v>0</v>
      </c>
      <c r="Y868" s="76">
        <f t="shared" ca="1" si="829"/>
        <v>0</v>
      </c>
      <c r="Z868" s="76">
        <f t="shared" ca="1" si="829"/>
        <v>0</v>
      </c>
      <c r="AA868" s="76">
        <f t="shared" ca="1" si="829"/>
        <v>0</v>
      </c>
      <c r="AB868" s="76">
        <f t="shared" ca="1" si="829"/>
        <v>0</v>
      </c>
      <c r="AC868" s="76">
        <f t="shared" ca="1" si="829"/>
        <v>0</v>
      </c>
      <c r="AD868" s="76">
        <f t="shared" ca="1" si="829"/>
        <v>0</v>
      </c>
      <c r="AE868" s="76">
        <f t="shared" ca="1" si="829"/>
        <v>0</v>
      </c>
      <c r="AF868" s="76">
        <f t="shared" ca="1" si="829"/>
        <v>0</v>
      </c>
      <c r="AG868" s="76">
        <f t="shared" ca="1" si="829"/>
        <v>0</v>
      </c>
      <c r="AH868" s="76">
        <f t="shared" ca="1" si="829"/>
        <v>0</v>
      </c>
      <c r="AI868" s="76">
        <f t="shared" ca="1" si="829"/>
        <v>0</v>
      </c>
      <c r="AJ868" s="76">
        <f t="shared" ca="1" si="829"/>
        <v>0</v>
      </c>
      <c r="AK868" s="76">
        <f t="shared" ca="1" si="829"/>
        <v>0</v>
      </c>
      <c r="AL868" s="76">
        <f t="shared" ca="1" si="829"/>
        <v>0</v>
      </c>
      <c r="AM868" s="76">
        <f t="shared" ca="1" si="829"/>
        <v>0</v>
      </c>
      <c r="AN868" s="76">
        <f t="shared" ca="1" si="829"/>
        <v>0</v>
      </c>
      <c r="AO868" s="76">
        <f t="shared" ca="1" si="829"/>
        <v>0</v>
      </c>
      <c r="AP868" s="76">
        <f t="shared" ca="1" si="829"/>
        <v>0</v>
      </c>
      <c r="AQ868" s="76">
        <f t="shared" ca="1" si="829"/>
        <v>0</v>
      </c>
      <c r="AR868" s="76">
        <f t="shared" ca="1" si="829"/>
        <v>0</v>
      </c>
      <c r="AS868" s="76">
        <f t="shared" ca="1" si="829"/>
        <v>0</v>
      </c>
      <c r="AT868" s="76">
        <f t="shared" ca="1" si="829"/>
        <v>0</v>
      </c>
      <c r="AU868" s="76">
        <f t="shared" ca="1" si="829"/>
        <v>0</v>
      </c>
      <c r="AV868" s="76">
        <f t="shared" ca="1" si="829"/>
        <v>0</v>
      </c>
      <c r="AW868" s="76">
        <f t="shared" ca="1" si="829"/>
        <v>0</v>
      </c>
      <c r="AX868" s="76">
        <f t="shared" ca="1" si="829"/>
        <v>0</v>
      </c>
      <c r="AY868" s="76">
        <f t="shared" ref="AY868:CD868" ca="1" si="830">AY867-SUM(AY866,AY863:AY864)</f>
        <v>0</v>
      </c>
      <c r="AZ868" s="76">
        <f t="shared" ca="1" si="830"/>
        <v>0</v>
      </c>
      <c r="BA868" s="76">
        <f t="shared" ca="1" si="830"/>
        <v>0</v>
      </c>
      <c r="BB868" s="76">
        <f t="shared" ca="1" si="830"/>
        <v>0</v>
      </c>
      <c r="BC868" s="76">
        <f t="shared" ca="1" si="830"/>
        <v>0</v>
      </c>
      <c r="BD868" s="76">
        <f t="shared" ca="1" si="830"/>
        <v>0</v>
      </c>
      <c r="BE868" s="76">
        <f t="shared" ca="1" si="830"/>
        <v>0</v>
      </c>
      <c r="BF868" s="76">
        <f t="shared" ca="1" si="830"/>
        <v>0</v>
      </c>
      <c r="BG868" s="76">
        <f t="shared" ca="1" si="830"/>
        <v>0</v>
      </c>
      <c r="BH868" s="76">
        <f t="shared" ca="1" si="830"/>
        <v>0</v>
      </c>
      <c r="BI868" s="76">
        <f t="shared" ca="1" si="830"/>
        <v>0</v>
      </c>
      <c r="BJ868" s="76">
        <f t="shared" ca="1" si="830"/>
        <v>0</v>
      </c>
      <c r="BK868" s="76">
        <f t="shared" ca="1" si="830"/>
        <v>0</v>
      </c>
      <c r="BL868" s="76">
        <f t="shared" ca="1" si="830"/>
        <v>0</v>
      </c>
      <c r="BM868" s="76">
        <f t="shared" ca="1" si="830"/>
        <v>0</v>
      </c>
      <c r="BN868" s="76">
        <f t="shared" ca="1" si="830"/>
        <v>0</v>
      </c>
      <c r="BO868" s="76">
        <f t="shared" ca="1" si="830"/>
        <v>0</v>
      </c>
      <c r="BP868" s="76">
        <f t="shared" ca="1" si="830"/>
        <v>0</v>
      </c>
      <c r="BQ868" s="76">
        <f t="shared" ca="1" si="830"/>
        <v>0</v>
      </c>
      <c r="BR868" s="76">
        <f t="shared" ca="1" si="830"/>
        <v>0</v>
      </c>
      <c r="BS868" s="76">
        <f t="shared" ca="1" si="830"/>
        <v>0</v>
      </c>
      <c r="BT868" s="76">
        <f t="shared" ca="1" si="830"/>
        <v>0</v>
      </c>
      <c r="BU868" s="76">
        <f t="shared" ca="1" si="830"/>
        <v>0</v>
      </c>
      <c r="BV868" s="76">
        <f t="shared" ca="1" si="830"/>
        <v>0</v>
      </c>
      <c r="BW868" s="76">
        <f t="shared" ca="1" si="830"/>
        <v>0</v>
      </c>
      <c r="BX868" s="76">
        <f t="shared" ca="1" si="830"/>
        <v>0</v>
      </c>
      <c r="BY868" s="76">
        <f t="shared" ca="1" si="830"/>
        <v>0</v>
      </c>
      <c r="BZ868" s="76">
        <f t="shared" ca="1" si="830"/>
        <v>0</v>
      </c>
      <c r="CA868" s="76">
        <f t="shared" ca="1" si="830"/>
        <v>0</v>
      </c>
      <c r="CB868" s="76">
        <f t="shared" ca="1" si="830"/>
        <v>0</v>
      </c>
      <c r="CC868" s="76">
        <f t="shared" ca="1" si="830"/>
        <v>0</v>
      </c>
      <c r="CD868" s="76">
        <f t="shared" ca="1" si="830"/>
        <v>0</v>
      </c>
      <c r="CE868" s="76">
        <f t="shared" ref="CE868:CK868" ca="1" si="831">CE867-SUM(CE866,CE863:CE864)</f>
        <v>0</v>
      </c>
      <c r="CF868" s="76">
        <f t="shared" ca="1" si="831"/>
        <v>0</v>
      </c>
      <c r="CG868" s="76">
        <f t="shared" ca="1" si="831"/>
        <v>0</v>
      </c>
      <c r="CH868" s="76">
        <f t="shared" ca="1" si="831"/>
        <v>0</v>
      </c>
      <c r="CI868" s="76">
        <f t="shared" ca="1" si="831"/>
        <v>0</v>
      </c>
      <c r="CJ868" s="76">
        <f t="shared" ca="1" si="831"/>
        <v>0</v>
      </c>
      <c r="CK868" s="76">
        <f t="shared" ca="1" si="831"/>
        <v>0</v>
      </c>
      <c r="CL868" s="76">
        <f t="shared" ref="CL868" ca="1" si="832">CL867-SUM(CL866,CL863:CL864)</f>
        <v>0</v>
      </c>
    </row>
    <row r="869" spans="2:90" x14ac:dyDescent="0.4">
      <c r="B869" s="95"/>
      <c r="D869" t="s">
        <v>750</v>
      </c>
      <c r="E869" s="8" t="str">
        <f t="shared" ref="E869" si="833">ROW()&amp;" "&amp;D869</f>
        <v>869 SUB-PR</v>
      </c>
      <c r="H869" s="12"/>
      <c r="I869" s="60"/>
      <c r="J869" s="60"/>
      <c r="K869" s="34"/>
      <c r="L869" s="34"/>
      <c r="M869" s="34"/>
      <c r="N869" s="34"/>
      <c r="O869" s="34"/>
      <c r="P869" s="34"/>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2:90" x14ac:dyDescent="0.4">
      <c r="B870" s="8" t="str">
        <f>B850</f>
        <v>(Primary label)</v>
      </c>
      <c r="D870" t="s">
        <v>750</v>
      </c>
      <c r="E870" s="8" t="str">
        <f t="shared" ref="E870:E875" si="834">ROW()&amp;" "&amp;D870</f>
        <v>870 SUB-PR</v>
      </c>
      <c r="F870" t="s">
        <v>490</v>
      </c>
      <c r="G870" t="s">
        <v>332</v>
      </c>
      <c r="S870" s="72"/>
      <c r="T870" s="72"/>
      <c r="U870" s="72"/>
      <c r="V870" s="72"/>
      <c r="W870" s="72"/>
      <c r="X870" s="72"/>
      <c r="Y870" s="72"/>
      <c r="Z870" s="72"/>
      <c r="AA870" s="72"/>
      <c r="AB870" s="72"/>
      <c r="AC870" s="72"/>
      <c r="AD870" s="72"/>
      <c r="AE870" s="72"/>
      <c r="AF870" s="72"/>
      <c r="AG870" s="72"/>
      <c r="AH870" s="72"/>
      <c r="AI870" s="72"/>
      <c r="AJ870" s="72"/>
      <c r="AK870" s="72"/>
      <c r="AL870" s="72"/>
      <c r="AM870" s="72"/>
      <c r="AN870" s="72"/>
      <c r="AO870" s="72"/>
      <c r="AP870" s="72"/>
      <c r="AQ870" s="72"/>
      <c r="AR870" s="72"/>
      <c r="AS870" s="72"/>
      <c r="AT870" s="72"/>
      <c r="AU870" s="72"/>
      <c r="AV870" s="72"/>
      <c r="AW870" s="72"/>
      <c r="AX870" s="72"/>
      <c r="AY870" s="72"/>
      <c r="AZ870" s="72"/>
      <c r="BA870" s="72"/>
      <c r="BB870" s="72"/>
      <c r="BC870" s="72"/>
      <c r="BD870" s="72"/>
      <c r="BE870" s="72"/>
      <c r="BF870" s="72"/>
      <c r="BG870" s="72"/>
      <c r="BH870" s="72"/>
      <c r="BI870" s="72"/>
      <c r="BJ870" s="72"/>
      <c r="BK870" s="72"/>
      <c r="BL870" s="72"/>
      <c r="BM870" s="72"/>
      <c r="BN870" s="72"/>
      <c r="BO870" s="72"/>
      <c r="BP870" s="72"/>
      <c r="BQ870" s="72"/>
      <c r="BR870" s="72"/>
      <c r="BS870" s="72"/>
      <c r="BT870" s="72"/>
      <c r="BU870" s="72"/>
      <c r="BV870" s="72"/>
      <c r="BW870" s="72"/>
      <c r="BX870" s="72"/>
      <c r="BY870" s="72"/>
      <c r="BZ870" s="72"/>
      <c r="CA870" s="72"/>
      <c r="CB870" s="72"/>
      <c r="CC870" s="72"/>
      <c r="CD870" s="72"/>
      <c r="CE870" s="72"/>
      <c r="CF870" s="72"/>
      <c r="CG870" s="72"/>
      <c r="CH870" s="72"/>
      <c r="CI870" s="72"/>
      <c r="CJ870" s="72"/>
      <c r="CK870" s="72"/>
      <c r="CL870" s="72"/>
    </row>
    <row r="871" spans="2:90" x14ac:dyDescent="0.4">
      <c r="B871" s="235" t="str">
        <f>IFERROR(SUBSTITUTE(B858,":",""),"no unit")</f>
        <v>subscriber</v>
      </c>
      <c r="D871" t="s">
        <v>750</v>
      </c>
      <c r="E871" s="8" t="str">
        <f t="shared" si="834"/>
        <v>871 SUB-PR</v>
      </c>
      <c r="F871" t="s">
        <v>492</v>
      </c>
      <c r="G871" t="s">
        <v>332</v>
      </c>
      <c r="K871" s="53"/>
      <c r="L871" s="53"/>
      <c r="M871" s="53"/>
      <c r="N871" s="53"/>
      <c r="O871" s="53"/>
      <c r="P871" s="53"/>
      <c r="R871" s="24"/>
    </row>
    <row r="872" spans="2:90" x14ac:dyDescent="0.4">
      <c r="B872" s="8" t="str">
        <f>B852</f>
        <v>Primary revenue driver</v>
      </c>
      <c r="D872" t="s">
        <v>750</v>
      </c>
      <c r="E872" s="8" t="str">
        <f t="shared" si="834"/>
        <v>872 SUB-PR</v>
      </c>
      <c r="F872" t="s">
        <v>461</v>
      </c>
      <c r="G872" t="s">
        <v>332</v>
      </c>
      <c r="H872" s="90"/>
      <c r="I872" s="209"/>
      <c r="J872" s="209"/>
      <c r="K872" s="212"/>
      <c r="L872" s="212"/>
      <c r="M872" s="212"/>
      <c r="N872" s="212"/>
      <c r="O872" s="212"/>
      <c r="P872" s="212"/>
      <c r="R872" s="210"/>
      <c r="S872" s="76" t="str">
        <f t="shared" ref="S872" si="835">S852</f>
        <v>S$12</v>
      </c>
      <c r="T872" s="76" t="str">
        <f t="shared" ref="T872:AX872" si="836">T852</f>
        <v>T$12</v>
      </c>
      <c r="U872" s="76" t="str">
        <f t="shared" si="836"/>
        <v>U$12</v>
      </c>
      <c r="V872" s="76" t="str">
        <f t="shared" si="836"/>
        <v>V$12</v>
      </c>
      <c r="W872" s="76" t="str">
        <f t="shared" si="836"/>
        <v>W$12</v>
      </c>
      <c r="X872" s="76" t="str">
        <f t="shared" si="836"/>
        <v>X$12</v>
      </c>
      <c r="Y872" s="76" t="str">
        <f t="shared" si="836"/>
        <v>Y$12</v>
      </c>
      <c r="Z872" s="76" t="str">
        <f t="shared" si="836"/>
        <v>Z$12</v>
      </c>
      <c r="AA872" s="76" t="str">
        <f t="shared" si="836"/>
        <v>AA$12</v>
      </c>
      <c r="AB872" s="76" t="str">
        <f t="shared" si="836"/>
        <v>AB$12</v>
      </c>
      <c r="AC872" s="76" t="str">
        <f t="shared" si="836"/>
        <v>AC$12</v>
      </c>
      <c r="AD872" s="76" t="str">
        <f t="shared" si="836"/>
        <v>AD$12</v>
      </c>
      <c r="AE872" s="76" t="str">
        <f t="shared" si="836"/>
        <v>AE$12</v>
      </c>
      <c r="AF872" s="76" t="str">
        <f t="shared" si="836"/>
        <v>AF$12</v>
      </c>
      <c r="AG872" s="76" t="str">
        <f t="shared" si="836"/>
        <v>AG$12</v>
      </c>
      <c r="AH872" s="76" t="str">
        <f t="shared" si="836"/>
        <v>AH$12</v>
      </c>
      <c r="AI872" s="76" t="str">
        <f t="shared" si="836"/>
        <v>AI$12</v>
      </c>
      <c r="AJ872" s="76" t="str">
        <f t="shared" si="836"/>
        <v>AJ$12</v>
      </c>
      <c r="AK872" s="76" t="str">
        <f t="shared" si="836"/>
        <v>AK$12</v>
      </c>
      <c r="AL872" s="76" t="str">
        <f t="shared" si="836"/>
        <v>AL$12</v>
      </c>
      <c r="AM872" s="76" t="str">
        <f t="shared" si="836"/>
        <v>AM$12</v>
      </c>
      <c r="AN872" s="76" t="str">
        <f t="shared" si="836"/>
        <v>AN$12</v>
      </c>
      <c r="AO872" s="76" t="str">
        <f t="shared" si="836"/>
        <v>AO$12</v>
      </c>
      <c r="AP872" s="76" t="str">
        <f t="shared" si="836"/>
        <v>AP$12</v>
      </c>
      <c r="AQ872" s="76" t="str">
        <f t="shared" si="836"/>
        <v>AQ$12</v>
      </c>
      <c r="AR872" s="76" t="str">
        <f t="shared" si="836"/>
        <v>AR$12</v>
      </c>
      <c r="AS872" s="76" t="str">
        <f t="shared" si="836"/>
        <v>AS$12</v>
      </c>
      <c r="AT872" s="76" t="str">
        <f t="shared" si="836"/>
        <v>AT$12</v>
      </c>
      <c r="AU872" s="76" t="str">
        <f t="shared" si="836"/>
        <v>AU$12</v>
      </c>
      <c r="AV872" s="76" t="str">
        <f t="shared" si="836"/>
        <v>AV$12</v>
      </c>
      <c r="AW872" s="76" t="str">
        <f t="shared" si="836"/>
        <v>AW$12</v>
      </c>
      <c r="AX872" s="76" t="str">
        <f t="shared" si="836"/>
        <v>AX$12</v>
      </c>
      <c r="AY872" s="76" t="str">
        <f t="shared" ref="AY872:CD872" si="837">AY852</f>
        <v>AY$12</v>
      </c>
      <c r="AZ872" s="76" t="str">
        <f t="shared" si="837"/>
        <v>AZ$12</v>
      </c>
      <c r="BA872" s="76" t="str">
        <f t="shared" si="837"/>
        <v>BA$12</v>
      </c>
      <c r="BB872" s="76" t="str">
        <f t="shared" si="837"/>
        <v>BB$12</v>
      </c>
      <c r="BC872" s="76" t="str">
        <f t="shared" si="837"/>
        <v>BC$12</v>
      </c>
      <c r="BD872" s="76" t="str">
        <f t="shared" si="837"/>
        <v>BD$12</v>
      </c>
      <c r="BE872" s="76" t="str">
        <f t="shared" si="837"/>
        <v>BE$12</v>
      </c>
      <c r="BF872" s="76" t="str">
        <f t="shared" si="837"/>
        <v>BF$12</v>
      </c>
      <c r="BG872" s="76" t="str">
        <f t="shared" si="837"/>
        <v>BG$12</v>
      </c>
      <c r="BH872" s="76" t="str">
        <f t="shared" si="837"/>
        <v>BH$12</v>
      </c>
      <c r="BI872" s="76" t="str">
        <f t="shared" si="837"/>
        <v>BI$12</v>
      </c>
      <c r="BJ872" s="76" t="str">
        <f t="shared" si="837"/>
        <v>BJ$12</v>
      </c>
      <c r="BK872" s="76" t="str">
        <f t="shared" si="837"/>
        <v>BK$12</v>
      </c>
      <c r="BL872" s="76" t="str">
        <f t="shared" si="837"/>
        <v>BL$12</v>
      </c>
      <c r="BM872" s="76" t="str">
        <f t="shared" si="837"/>
        <v>BM$12</v>
      </c>
      <c r="BN872" s="76" t="str">
        <f t="shared" si="837"/>
        <v>BN$12</v>
      </c>
      <c r="BO872" s="76" t="str">
        <f t="shared" si="837"/>
        <v>BO$12</v>
      </c>
      <c r="BP872" s="76" t="str">
        <f t="shared" si="837"/>
        <v>BP$12</v>
      </c>
      <c r="BQ872" s="76" t="str">
        <f t="shared" si="837"/>
        <v>BQ$12</v>
      </c>
      <c r="BR872" s="76" t="str">
        <f t="shared" si="837"/>
        <v>BR$12</v>
      </c>
      <c r="BS872" s="76" t="str">
        <f t="shared" si="837"/>
        <v>BS$12</v>
      </c>
      <c r="BT872" s="76" t="str">
        <f t="shared" si="837"/>
        <v>BT$12</v>
      </c>
      <c r="BU872" s="76" t="str">
        <f t="shared" si="837"/>
        <v>BU$12</v>
      </c>
      <c r="BV872" s="76" t="str">
        <f t="shared" si="837"/>
        <v>BV$12</v>
      </c>
      <c r="BW872" s="76" t="str">
        <f t="shared" si="837"/>
        <v>BW$12</v>
      </c>
      <c r="BX872" s="76" t="str">
        <f t="shared" si="837"/>
        <v>BX$12</v>
      </c>
      <c r="BY872" s="76" t="str">
        <f t="shared" si="837"/>
        <v>BY$12</v>
      </c>
      <c r="BZ872" s="76" t="str">
        <f t="shared" si="837"/>
        <v>BZ$12</v>
      </c>
      <c r="CA872" s="76" t="str">
        <f t="shared" si="837"/>
        <v>CA$12</v>
      </c>
      <c r="CB872" s="76" t="str">
        <f t="shared" si="837"/>
        <v>CB$12</v>
      </c>
      <c r="CC872" s="76" t="str">
        <f t="shared" si="837"/>
        <v>CC$12</v>
      </c>
      <c r="CD872" s="76" t="str">
        <f t="shared" si="837"/>
        <v>CD$12</v>
      </c>
      <c r="CE872" s="76" t="str">
        <f t="shared" ref="CE872:CK872" si="838">CE852</f>
        <v>CE$12</v>
      </c>
      <c r="CF872" s="76" t="str">
        <f t="shared" si="838"/>
        <v>CF$12</v>
      </c>
      <c r="CG872" s="76" t="str">
        <f t="shared" si="838"/>
        <v>CG$12</v>
      </c>
      <c r="CH872" s="76" t="str">
        <f t="shared" si="838"/>
        <v>CH$12</v>
      </c>
      <c r="CI872" s="76" t="str">
        <f t="shared" si="838"/>
        <v>CI$12</v>
      </c>
      <c r="CJ872" s="76" t="str">
        <f t="shared" si="838"/>
        <v>CJ$12</v>
      </c>
      <c r="CK872" s="76" t="str">
        <f t="shared" si="838"/>
        <v>CK$12</v>
      </c>
      <c r="CL872" s="76" t="str">
        <f t="shared" ref="CL872" si="839">CL852</f>
        <v>CL$12</v>
      </c>
    </row>
    <row r="873" spans="2:90" x14ac:dyDescent="0.4">
      <c r="B873" s="8" t="str">
        <f>B853</f>
        <v>Primary volume driver</v>
      </c>
      <c r="D873" t="s">
        <v>750</v>
      </c>
      <c r="E873" s="8" t="str">
        <f t="shared" si="834"/>
        <v>873 SUB-PR</v>
      </c>
      <c r="F873" t="s">
        <v>462</v>
      </c>
      <c r="G873" t="s">
        <v>332</v>
      </c>
      <c r="H873" s="12"/>
      <c r="I873" s="60"/>
      <c r="J873" s="60"/>
      <c r="K873" s="15"/>
      <c r="L873" s="15"/>
      <c r="M873" s="15"/>
      <c r="N873" s="15"/>
      <c r="O873" s="15"/>
      <c r="P873" s="15"/>
      <c r="R873" s="15"/>
      <c r="S873" s="199" t="str">
        <f t="shared" ref="S873" si="840">ADDRESS(ROW(S867),COLUMN(S867),2)</f>
        <v>S$867</v>
      </c>
      <c r="T873" s="199" t="str">
        <f t="shared" ref="T873:AX873" si="841">ADDRESS(ROW(T867),COLUMN(T867),2)</f>
        <v>T$867</v>
      </c>
      <c r="U873" s="199" t="str">
        <f t="shared" si="841"/>
        <v>U$867</v>
      </c>
      <c r="V873" s="199" t="str">
        <f t="shared" si="841"/>
        <v>V$867</v>
      </c>
      <c r="W873" s="199" t="str">
        <f t="shared" si="841"/>
        <v>W$867</v>
      </c>
      <c r="X873" s="199" t="str">
        <f t="shared" si="841"/>
        <v>X$867</v>
      </c>
      <c r="Y873" s="199" t="str">
        <f t="shared" si="841"/>
        <v>Y$867</v>
      </c>
      <c r="Z873" s="199" t="str">
        <f t="shared" si="841"/>
        <v>Z$867</v>
      </c>
      <c r="AA873" s="199" t="str">
        <f t="shared" si="841"/>
        <v>AA$867</v>
      </c>
      <c r="AB873" s="199" t="str">
        <f t="shared" si="841"/>
        <v>AB$867</v>
      </c>
      <c r="AC873" s="199" t="str">
        <f t="shared" si="841"/>
        <v>AC$867</v>
      </c>
      <c r="AD873" s="199" t="str">
        <f t="shared" si="841"/>
        <v>AD$867</v>
      </c>
      <c r="AE873" s="199" t="str">
        <f t="shared" si="841"/>
        <v>AE$867</v>
      </c>
      <c r="AF873" s="199" t="str">
        <f t="shared" si="841"/>
        <v>AF$867</v>
      </c>
      <c r="AG873" s="199" t="str">
        <f t="shared" si="841"/>
        <v>AG$867</v>
      </c>
      <c r="AH873" s="199" t="str">
        <f t="shared" si="841"/>
        <v>AH$867</v>
      </c>
      <c r="AI873" s="199" t="str">
        <f t="shared" si="841"/>
        <v>AI$867</v>
      </c>
      <c r="AJ873" s="199" t="str">
        <f t="shared" si="841"/>
        <v>AJ$867</v>
      </c>
      <c r="AK873" s="199" t="str">
        <f t="shared" si="841"/>
        <v>AK$867</v>
      </c>
      <c r="AL873" s="199" t="str">
        <f t="shared" si="841"/>
        <v>AL$867</v>
      </c>
      <c r="AM873" s="199" t="str">
        <f t="shared" si="841"/>
        <v>AM$867</v>
      </c>
      <c r="AN873" s="199" t="str">
        <f t="shared" si="841"/>
        <v>AN$867</v>
      </c>
      <c r="AO873" s="199" t="str">
        <f t="shared" si="841"/>
        <v>AO$867</v>
      </c>
      <c r="AP873" s="199" t="str">
        <f t="shared" si="841"/>
        <v>AP$867</v>
      </c>
      <c r="AQ873" s="199" t="str">
        <f t="shared" si="841"/>
        <v>AQ$867</v>
      </c>
      <c r="AR873" s="199" t="str">
        <f t="shared" si="841"/>
        <v>AR$867</v>
      </c>
      <c r="AS873" s="199" t="str">
        <f t="shared" si="841"/>
        <v>AS$867</v>
      </c>
      <c r="AT873" s="199" t="str">
        <f t="shared" si="841"/>
        <v>AT$867</v>
      </c>
      <c r="AU873" s="199" t="str">
        <f t="shared" si="841"/>
        <v>AU$867</v>
      </c>
      <c r="AV873" s="199" t="str">
        <f t="shared" si="841"/>
        <v>AV$867</v>
      </c>
      <c r="AW873" s="199" t="str">
        <f t="shared" si="841"/>
        <v>AW$867</v>
      </c>
      <c r="AX873" s="199" t="str">
        <f t="shared" si="841"/>
        <v>AX$867</v>
      </c>
      <c r="AY873" s="199" t="str">
        <f t="shared" ref="AY873:CD873" si="842">ADDRESS(ROW(AY867),COLUMN(AY867),2)</f>
        <v>AY$867</v>
      </c>
      <c r="AZ873" s="199" t="str">
        <f t="shared" si="842"/>
        <v>AZ$867</v>
      </c>
      <c r="BA873" s="199" t="str">
        <f t="shared" si="842"/>
        <v>BA$867</v>
      </c>
      <c r="BB873" s="199" t="str">
        <f t="shared" si="842"/>
        <v>BB$867</v>
      </c>
      <c r="BC873" s="199" t="str">
        <f t="shared" si="842"/>
        <v>BC$867</v>
      </c>
      <c r="BD873" s="199" t="str">
        <f t="shared" si="842"/>
        <v>BD$867</v>
      </c>
      <c r="BE873" s="199" t="str">
        <f t="shared" si="842"/>
        <v>BE$867</v>
      </c>
      <c r="BF873" s="199" t="str">
        <f t="shared" si="842"/>
        <v>BF$867</v>
      </c>
      <c r="BG873" s="199" t="str">
        <f t="shared" si="842"/>
        <v>BG$867</v>
      </c>
      <c r="BH873" s="199" t="str">
        <f t="shared" si="842"/>
        <v>BH$867</v>
      </c>
      <c r="BI873" s="199" t="str">
        <f t="shared" si="842"/>
        <v>BI$867</v>
      </c>
      <c r="BJ873" s="199" t="str">
        <f t="shared" si="842"/>
        <v>BJ$867</v>
      </c>
      <c r="BK873" s="199" t="str">
        <f t="shared" si="842"/>
        <v>BK$867</v>
      </c>
      <c r="BL873" s="199" t="str">
        <f t="shared" si="842"/>
        <v>BL$867</v>
      </c>
      <c r="BM873" s="199" t="str">
        <f t="shared" si="842"/>
        <v>BM$867</v>
      </c>
      <c r="BN873" s="199" t="str">
        <f t="shared" si="842"/>
        <v>BN$867</v>
      </c>
      <c r="BO873" s="199" t="str">
        <f t="shared" si="842"/>
        <v>BO$867</v>
      </c>
      <c r="BP873" s="199" t="str">
        <f t="shared" si="842"/>
        <v>BP$867</v>
      </c>
      <c r="BQ873" s="199" t="str">
        <f t="shared" si="842"/>
        <v>BQ$867</v>
      </c>
      <c r="BR873" s="199" t="str">
        <f t="shared" si="842"/>
        <v>BR$867</v>
      </c>
      <c r="BS873" s="199" t="str">
        <f t="shared" si="842"/>
        <v>BS$867</v>
      </c>
      <c r="BT873" s="199" t="str">
        <f t="shared" si="842"/>
        <v>BT$867</v>
      </c>
      <c r="BU873" s="199" t="str">
        <f t="shared" si="842"/>
        <v>BU$867</v>
      </c>
      <c r="BV873" s="199" t="str">
        <f t="shared" si="842"/>
        <v>BV$867</v>
      </c>
      <c r="BW873" s="199" t="str">
        <f t="shared" si="842"/>
        <v>BW$867</v>
      </c>
      <c r="BX873" s="199" t="str">
        <f t="shared" si="842"/>
        <v>BX$867</v>
      </c>
      <c r="BY873" s="199" t="str">
        <f t="shared" si="842"/>
        <v>BY$867</v>
      </c>
      <c r="BZ873" s="199" t="str">
        <f t="shared" si="842"/>
        <v>BZ$867</v>
      </c>
      <c r="CA873" s="199" t="str">
        <f t="shared" si="842"/>
        <v>CA$867</v>
      </c>
      <c r="CB873" s="199" t="str">
        <f t="shared" si="842"/>
        <v>CB$867</v>
      </c>
      <c r="CC873" s="199" t="str">
        <f t="shared" si="842"/>
        <v>CC$867</v>
      </c>
      <c r="CD873" s="199" t="str">
        <f t="shared" si="842"/>
        <v>CD$867</v>
      </c>
      <c r="CE873" s="199" t="str">
        <f t="shared" ref="CE873:CK873" si="843">ADDRESS(ROW(CE867),COLUMN(CE867),2)</f>
        <v>CE$867</v>
      </c>
      <c r="CF873" s="199" t="str">
        <f t="shared" si="843"/>
        <v>CF$867</v>
      </c>
      <c r="CG873" s="199" t="str">
        <f t="shared" si="843"/>
        <v>CG$867</v>
      </c>
      <c r="CH873" s="199" t="str">
        <f t="shared" si="843"/>
        <v>CH$867</v>
      </c>
      <c r="CI873" s="199" t="str">
        <f t="shared" si="843"/>
        <v>CI$867</v>
      </c>
      <c r="CJ873" s="199" t="str">
        <f t="shared" si="843"/>
        <v>CJ$867</v>
      </c>
      <c r="CK873" s="199" t="str">
        <f t="shared" si="843"/>
        <v>CK$867</v>
      </c>
      <c r="CL873" s="199" t="str">
        <f t="shared" ref="CL873" si="844">ADDRESS(ROW(CL867),COLUMN(CL867),2)</f>
        <v>CL$867</v>
      </c>
    </row>
    <row r="874" spans="2:90" x14ac:dyDescent="0.4">
      <c r="B874" s="8" t="str">
        <f>B859</f>
        <v>Subscription Revenue - (Primary label)</v>
      </c>
      <c r="D874" t="s">
        <v>750</v>
      </c>
      <c r="E874" s="8" t="str">
        <f t="shared" si="834"/>
        <v>874 SUB-PR</v>
      </c>
      <c r="F874" t="s">
        <v>491</v>
      </c>
      <c r="G874" t="s">
        <v>332</v>
      </c>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2:90" x14ac:dyDescent="0.4">
      <c r="B875" s="8" t="str">
        <f>B855</f>
        <v xml:space="preserve">secondary unit </v>
      </c>
      <c r="D875" t="s">
        <v>750</v>
      </c>
      <c r="E875" s="8" t="str">
        <f t="shared" si="834"/>
        <v>875 SUB-PR</v>
      </c>
      <c r="F875" t="s">
        <v>505</v>
      </c>
      <c r="G875" t="s">
        <v>332</v>
      </c>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2:90" x14ac:dyDescent="0.4">
      <c r="B876" s="8" t="str">
        <f>B856</f>
        <v>Secondary revenue driver</v>
      </c>
      <c r="D876" t="s">
        <v>750</v>
      </c>
      <c r="E876" s="8" t="str">
        <f t="shared" ref="E876" si="845">ROW()&amp;" "&amp;D876</f>
        <v>876 SUB-PR</v>
      </c>
      <c r="F876" t="s">
        <v>463</v>
      </c>
      <c r="G876" t="s">
        <v>332</v>
      </c>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2:90" x14ac:dyDescent="0.4">
      <c r="B877" t="s">
        <v>464</v>
      </c>
      <c r="D877" t="s">
        <v>750</v>
      </c>
      <c r="E877" s="8" t="str">
        <f t="shared" ref="E877" si="846">ROW()&amp;" "&amp;D877</f>
        <v>877 SUB-PR</v>
      </c>
      <c r="F877" t="s">
        <v>464</v>
      </c>
      <c r="G877" t="s">
        <v>332</v>
      </c>
    </row>
    <row r="878" spans="2:90" x14ac:dyDescent="0.4">
      <c r="B878" s="171" t="s">
        <v>490</v>
      </c>
      <c r="E878" s="8"/>
      <c r="H878" s="170"/>
      <c r="I878" s="172"/>
      <c r="J878" s="172"/>
      <c r="K878" s="193"/>
      <c r="L878" s="193"/>
      <c r="M878" s="193"/>
      <c r="N878" s="193"/>
      <c r="O878" s="193"/>
      <c r="P878" s="193"/>
      <c r="R878" s="194"/>
      <c r="S878" s="170"/>
      <c r="T878" s="170"/>
      <c r="U878" s="170"/>
      <c r="V878" s="170"/>
      <c r="W878" s="170"/>
      <c r="X878" s="170"/>
      <c r="Y878" s="170"/>
      <c r="Z878" s="170"/>
      <c r="AA878" s="170"/>
      <c r="AB878" s="170"/>
      <c r="AC878" s="170"/>
      <c r="AD878" s="170"/>
      <c r="AE878" s="170"/>
      <c r="AF878" s="170"/>
      <c r="AG878" s="170"/>
      <c r="AH878" s="170"/>
      <c r="AI878" s="170"/>
      <c r="AJ878" s="170"/>
      <c r="AK878" s="170"/>
      <c r="AL878" s="170"/>
      <c r="AM878" s="170"/>
      <c r="AN878" s="170"/>
      <c r="AO878" s="170"/>
      <c r="AP878" s="170"/>
      <c r="AQ878" s="170"/>
      <c r="AR878" s="170"/>
      <c r="AS878" s="170"/>
      <c r="AT878" s="170"/>
      <c r="AU878" s="170"/>
      <c r="AV878" s="170"/>
      <c r="AW878" s="170"/>
      <c r="AX878" s="170"/>
      <c r="AY878" s="170"/>
      <c r="AZ878" s="170"/>
      <c r="BA878" s="170"/>
      <c r="BB878" s="170"/>
      <c r="BC878" s="170"/>
      <c r="BD878" s="170"/>
      <c r="BE878" s="170"/>
      <c r="BF878" s="170"/>
      <c r="BG878" s="170"/>
      <c r="BH878" s="170"/>
      <c r="BI878" s="170"/>
      <c r="BJ878" s="170"/>
      <c r="BK878" s="170"/>
      <c r="BL878" s="170"/>
      <c r="BM878" s="170"/>
      <c r="BN878" s="170"/>
      <c r="BO878" s="170"/>
      <c r="BP878" s="170"/>
      <c r="BQ878" s="170"/>
      <c r="BR878" s="170"/>
      <c r="BS878" s="170"/>
      <c r="BT878" s="170"/>
      <c r="BU878" s="170"/>
      <c r="BV878" s="170"/>
      <c r="BW878" s="170"/>
      <c r="BX878" s="170"/>
      <c r="BY878" s="170"/>
      <c r="BZ878" s="170"/>
      <c r="CA878" s="170"/>
      <c r="CB878" s="170"/>
      <c r="CC878" s="170"/>
      <c r="CD878" s="170"/>
      <c r="CE878" s="170"/>
      <c r="CF878" s="170"/>
      <c r="CG878" s="170"/>
      <c r="CH878" s="170"/>
      <c r="CI878" s="170"/>
      <c r="CJ878" s="170"/>
      <c r="CK878" s="170"/>
      <c r="CL878" s="170"/>
    </row>
    <row r="879" spans="2:90" x14ac:dyDescent="0.4">
      <c r="B879" s="171" t="s">
        <v>492</v>
      </c>
      <c r="E879" s="8"/>
      <c r="H879" s="170"/>
      <c r="I879" s="172"/>
      <c r="J879" s="172"/>
      <c r="K879" s="193"/>
      <c r="L879" s="193"/>
      <c r="M879" s="193"/>
      <c r="N879" s="193"/>
      <c r="O879" s="193"/>
      <c r="P879" s="193"/>
      <c r="R879" s="194"/>
      <c r="S879" s="170"/>
      <c r="T879" s="170"/>
      <c r="U879" s="170"/>
      <c r="V879" s="170"/>
      <c r="W879" s="170"/>
      <c r="X879" s="170"/>
      <c r="Y879" s="170"/>
      <c r="Z879" s="170"/>
      <c r="AA879" s="170"/>
      <c r="AB879" s="170"/>
      <c r="AC879" s="170"/>
      <c r="AD879" s="170"/>
      <c r="AE879" s="170"/>
      <c r="AF879" s="170"/>
      <c r="AG879" s="170"/>
      <c r="AH879" s="170"/>
      <c r="AI879" s="170"/>
      <c r="AJ879" s="170"/>
      <c r="AK879" s="170"/>
      <c r="AL879" s="170"/>
      <c r="AM879" s="170"/>
      <c r="AN879" s="170"/>
      <c r="AO879" s="170"/>
      <c r="AP879" s="170"/>
      <c r="AQ879" s="170"/>
      <c r="AR879" s="170"/>
      <c r="AS879" s="170"/>
      <c r="AT879" s="170"/>
      <c r="AU879" s="170"/>
      <c r="AV879" s="170"/>
      <c r="AW879" s="170"/>
      <c r="AX879" s="170"/>
      <c r="AY879" s="170"/>
      <c r="AZ879" s="170"/>
      <c r="BA879" s="170"/>
      <c r="BB879" s="170"/>
      <c r="BC879" s="170"/>
      <c r="BD879" s="170"/>
      <c r="BE879" s="170"/>
      <c r="BF879" s="170"/>
      <c r="BG879" s="170"/>
      <c r="BH879" s="170"/>
      <c r="BI879" s="170"/>
      <c r="BJ879" s="170"/>
      <c r="BK879" s="170"/>
      <c r="BL879" s="170"/>
      <c r="BM879" s="170"/>
      <c r="BN879" s="170"/>
      <c r="BO879" s="170"/>
      <c r="BP879" s="170"/>
      <c r="BQ879" s="170"/>
      <c r="BR879" s="170"/>
      <c r="BS879" s="170"/>
      <c r="BT879" s="170"/>
      <c r="BU879" s="170"/>
      <c r="BV879" s="170"/>
      <c r="BW879" s="170"/>
      <c r="BX879" s="170"/>
      <c r="BY879" s="170"/>
      <c r="BZ879" s="170"/>
      <c r="CA879" s="170"/>
      <c r="CB879" s="170"/>
      <c r="CC879" s="170"/>
      <c r="CD879" s="170"/>
      <c r="CE879" s="170"/>
      <c r="CF879" s="170"/>
      <c r="CG879" s="170"/>
      <c r="CH879" s="170"/>
      <c r="CI879" s="170"/>
      <c r="CJ879" s="170"/>
      <c r="CK879" s="170"/>
      <c r="CL879" s="170"/>
    </row>
    <row r="880" spans="2:90" x14ac:dyDescent="0.4">
      <c r="B880" s="171" t="s">
        <v>461</v>
      </c>
      <c r="E880" s="8"/>
      <c r="H880" s="170"/>
      <c r="I880" s="172"/>
      <c r="J880" s="172"/>
      <c r="K880" s="193"/>
      <c r="L880" s="193"/>
      <c r="M880" s="193"/>
      <c r="N880" s="193"/>
      <c r="O880" s="193"/>
      <c r="P880" s="193"/>
      <c r="R880" s="194"/>
      <c r="S880" s="195" t="str">
        <f t="shared" ref="S880:AX880" si="847">S$16</f>
        <v>S$12</v>
      </c>
      <c r="T880" s="195" t="str">
        <f t="shared" si="847"/>
        <v>T$12</v>
      </c>
      <c r="U880" s="195" t="str">
        <f t="shared" si="847"/>
        <v>U$12</v>
      </c>
      <c r="V880" s="195" t="str">
        <f t="shared" si="847"/>
        <v>V$12</v>
      </c>
      <c r="W880" s="195" t="str">
        <f t="shared" si="847"/>
        <v>W$12</v>
      </c>
      <c r="X880" s="195" t="str">
        <f t="shared" si="847"/>
        <v>X$12</v>
      </c>
      <c r="Y880" s="195" t="str">
        <f t="shared" si="847"/>
        <v>Y$12</v>
      </c>
      <c r="Z880" s="195" t="str">
        <f t="shared" si="847"/>
        <v>Z$12</v>
      </c>
      <c r="AA880" s="195" t="str">
        <f t="shared" si="847"/>
        <v>AA$12</v>
      </c>
      <c r="AB880" s="195" t="str">
        <f t="shared" si="847"/>
        <v>AB$12</v>
      </c>
      <c r="AC880" s="195" t="str">
        <f t="shared" si="847"/>
        <v>AC$12</v>
      </c>
      <c r="AD880" s="195" t="str">
        <f t="shared" si="847"/>
        <v>AD$12</v>
      </c>
      <c r="AE880" s="195" t="str">
        <f t="shared" si="847"/>
        <v>AE$12</v>
      </c>
      <c r="AF880" s="195" t="str">
        <f t="shared" si="847"/>
        <v>AF$12</v>
      </c>
      <c r="AG880" s="195" t="str">
        <f t="shared" si="847"/>
        <v>AG$12</v>
      </c>
      <c r="AH880" s="195" t="str">
        <f t="shared" si="847"/>
        <v>AH$12</v>
      </c>
      <c r="AI880" s="195" t="str">
        <f t="shared" si="847"/>
        <v>AI$12</v>
      </c>
      <c r="AJ880" s="195" t="str">
        <f t="shared" si="847"/>
        <v>AJ$12</v>
      </c>
      <c r="AK880" s="195" t="str">
        <f t="shared" si="847"/>
        <v>AK$12</v>
      </c>
      <c r="AL880" s="195" t="str">
        <f t="shared" si="847"/>
        <v>AL$12</v>
      </c>
      <c r="AM880" s="195" t="str">
        <f t="shared" si="847"/>
        <v>AM$12</v>
      </c>
      <c r="AN880" s="195" t="str">
        <f t="shared" si="847"/>
        <v>AN$12</v>
      </c>
      <c r="AO880" s="195" t="str">
        <f t="shared" si="847"/>
        <v>AO$12</v>
      </c>
      <c r="AP880" s="195" t="str">
        <f t="shared" si="847"/>
        <v>AP$12</v>
      </c>
      <c r="AQ880" s="195" t="str">
        <f t="shared" si="847"/>
        <v>AQ$12</v>
      </c>
      <c r="AR880" s="195" t="str">
        <f t="shared" si="847"/>
        <v>AR$12</v>
      </c>
      <c r="AS880" s="195" t="str">
        <f t="shared" si="847"/>
        <v>AS$12</v>
      </c>
      <c r="AT880" s="195" t="str">
        <f t="shared" si="847"/>
        <v>AT$12</v>
      </c>
      <c r="AU880" s="195" t="str">
        <f t="shared" si="847"/>
        <v>AU$12</v>
      </c>
      <c r="AV880" s="195" t="str">
        <f t="shared" si="847"/>
        <v>AV$12</v>
      </c>
      <c r="AW880" s="195" t="str">
        <f t="shared" si="847"/>
        <v>AW$12</v>
      </c>
      <c r="AX880" s="195" t="str">
        <f t="shared" si="847"/>
        <v>AX$12</v>
      </c>
      <c r="AY880" s="195" t="str">
        <f t="shared" ref="AY880:CD880" si="848">AY$16</f>
        <v>AY$12</v>
      </c>
      <c r="AZ880" s="195" t="str">
        <f t="shared" si="848"/>
        <v>AZ$12</v>
      </c>
      <c r="BA880" s="195" t="str">
        <f t="shared" si="848"/>
        <v>BA$12</v>
      </c>
      <c r="BB880" s="195" t="str">
        <f t="shared" si="848"/>
        <v>BB$12</v>
      </c>
      <c r="BC880" s="195" t="str">
        <f t="shared" si="848"/>
        <v>BC$12</v>
      </c>
      <c r="BD880" s="195" t="str">
        <f t="shared" si="848"/>
        <v>BD$12</v>
      </c>
      <c r="BE880" s="195" t="str">
        <f t="shared" si="848"/>
        <v>BE$12</v>
      </c>
      <c r="BF880" s="195" t="str">
        <f t="shared" si="848"/>
        <v>BF$12</v>
      </c>
      <c r="BG880" s="195" t="str">
        <f t="shared" si="848"/>
        <v>BG$12</v>
      </c>
      <c r="BH880" s="195" t="str">
        <f t="shared" si="848"/>
        <v>BH$12</v>
      </c>
      <c r="BI880" s="195" t="str">
        <f t="shared" si="848"/>
        <v>BI$12</v>
      </c>
      <c r="BJ880" s="195" t="str">
        <f t="shared" si="848"/>
        <v>BJ$12</v>
      </c>
      <c r="BK880" s="195" t="str">
        <f t="shared" si="848"/>
        <v>BK$12</v>
      </c>
      <c r="BL880" s="195" t="str">
        <f t="shared" si="848"/>
        <v>BL$12</v>
      </c>
      <c r="BM880" s="195" t="str">
        <f t="shared" si="848"/>
        <v>BM$12</v>
      </c>
      <c r="BN880" s="195" t="str">
        <f t="shared" si="848"/>
        <v>BN$12</v>
      </c>
      <c r="BO880" s="195" t="str">
        <f t="shared" si="848"/>
        <v>BO$12</v>
      </c>
      <c r="BP880" s="195" t="str">
        <f t="shared" si="848"/>
        <v>BP$12</v>
      </c>
      <c r="BQ880" s="195" t="str">
        <f t="shared" si="848"/>
        <v>BQ$12</v>
      </c>
      <c r="BR880" s="195" t="str">
        <f t="shared" si="848"/>
        <v>BR$12</v>
      </c>
      <c r="BS880" s="195" t="str">
        <f t="shared" si="848"/>
        <v>BS$12</v>
      </c>
      <c r="BT880" s="195" t="str">
        <f t="shared" si="848"/>
        <v>BT$12</v>
      </c>
      <c r="BU880" s="195" t="str">
        <f t="shared" si="848"/>
        <v>BU$12</v>
      </c>
      <c r="BV880" s="195" t="str">
        <f t="shared" si="848"/>
        <v>BV$12</v>
      </c>
      <c r="BW880" s="195" t="str">
        <f t="shared" si="848"/>
        <v>BW$12</v>
      </c>
      <c r="BX880" s="195" t="str">
        <f t="shared" si="848"/>
        <v>BX$12</v>
      </c>
      <c r="BY880" s="195" t="str">
        <f t="shared" si="848"/>
        <v>BY$12</v>
      </c>
      <c r="BZ880" s="195" t="str">
        <f t="shared" si="848"/>
        <v>BZ$12</v>
      </c>
      <c r="CA880" s="195" t="str">
        <f t="shared" si="848"/>
        <v>CA$12</v>
      </c>
      <c r="CB880" s="195" t="str">
        <f t="shared" si="848"/>
        <v>CB$12</v>
      </c>
      <c r="CC880" s="195" t="str">
        <f t="shared" si="848"/>
        <v>CC$12</v>
      </c>
      <c r="CD880" s="195" t="str">
        <f t="shared" si="848"/>
        <v>CD$12</v>
      </c>
      <c r="CE880" s="195" t="str">
        <f t="shared" ref="CE880:CL880" si="849">CE$16</f>
        <v>CE$12</v>
      </c>
      <c r="CF880" s="195" t="str">
        <f t="shared" si="849"/>
        <v>CF$12</v>
      </c>
      <c r="CG880" s="195" t="str">
        <f t="shared" si="849"/>
        <v>CG$12</v>
      </c>
      <c r="CH880" s="195" t="str">
        <f t="shared" si="849"/>
        <v>CH$12</v>
      </c>
      <c r="CI880" s="195" t="str">
        <f t="shared" si="849"/>
        <v>CI$12</v>
      </c>
      <c r="CJ880" s="195" t="str">
        <f t="shared" si="849"/>
        <v>CJ$12</v>
      </c>
      <c r="CK880" s="195" t="str">
        <f t="shared" si="849"/>
        <v>CK$12</v>
      </c>
      <c r="CL880" s="195" t="str">
        <f t="shared" si="849"/>
        <v>CL$12</v>
      </c>
    </row>
    <row r="881" spans="2:90" x14ac:dyDescent="0.4">
      <c r="B881" s="171" t="s">
        <v>462</v>
      </c>
      <c r="E881" s="8"/>
      <c r="H881" s="196"/>
      <c r="I881" s="197"/>
      <c r="J881" s="197"/>
      <c r="K881" s="198"/>
      <c r="L881" s="198"/>
      <c r="M881" s="198"/>
      <c r="N881" s="198"/>
      <c r="O881" s="198"/>
      <c r="P881" s="198"/>
      <c r="R881" s="198"/>
      <c r="S881" s="195" t="str">
        <f t="shared" ref="S881:AX881" si="850">S$17</f>
        <v>S$13</v>
      </c>
      <c r="T881" s="195" t="str">
        <f t="shared" si="850"/>
        <v>T$13</v>
      </c>
      <c r="U881" s="195" t="str">
        <f t="shared" si="850"/>
        <v>U$13</v>
      </c>
      <c r="V881" s="195" t="str">
        <f t="shared" si="850"/>
        <v>V$13</v>
      </c>
      <c r="W881" s="195" t="str">
        <f t="shared" si="850"/>
        <v>W$13</v>
      </c>
      <c r="X881" s="195" t="str">
        <f t="shared" si="850"/>
        <v>X$13</v>
      </c>
      <c r="Y881" s="195" t="str">
        <f t="shared" si="850"/>
        <v>Y$13</v>
      </c>
      <c r="Z881" s="195" t="str">
        <f t="shared" si="850"/>
        <v>Z$13</v>
      </c>
      <c r="AA881" s="195" t="str">
        <f t="shared" si="850"/>
        <v>AA$13</v>
      </c>
      <c r="AB881" s="195" t="str">
        <f t="shared" si="850"/>
        <v>AB$13</v>
      </c>
      <c r="AC881" s="195" t="str">
        <f t="shared" si="850"/>
        <v>AC$13</v>
      </c>
      <c r="AD881" s="195" t="str">
        <f t="shared" si="850"/>
        <v>AD$13</v>
      </c>
      <c r="AE881" s="195" t="str">
        <f t="shared" si="850"/>
        <v>AE$13</v>
      </c>
      <c r="AF881" s="195" t="str">
        <f t="shared" si="850"/>
        <v>AF$13</v>
      </c>
      <c r="AG881" s="195" t="str">
        <f t="shared" si="850"/>
        <v>AG$13</v>
      </c>
      <c r="AH881" s="195" t="str">
        <f t="shared" si="850"/>
        <v>AH$13</v>
      </c>
      <c r="AI881" s="195" t="str">
        <f t="shared" si="850"/>
        <v>AI$13</v>
      </c>
      <c r="AJ881" s="195" t="str">
        <f t="shared" si="850"/>
        <v>AJ$13</v>
      </c>
      <c r="AK881" s="195" t="str">
        <f t="shared" si="850"/>
        <v>AK$13</v>
      </c>
      <c r="AL881" s="195" t="str">
        <f t="shared" si="850"/>
        <v>AL$13</v>
      </c>
      <c r="AM881" s="195" t="str">
        <f t="shared" si="850"/>
        <v>AM$13</v>
      </c>
      <c r="AN881" s="195" t="str">
        <f t="shared" si="850"/>
        <v>AN$13</v>
      </c>
      <c r="AO881" s="195" t="str">
        <f t="shared" si="850"/>
        <v>AO$13</v>
      </c>
      <c r="AP881" s="195" t="str">
        <f t="shared" si="850"/>
        <v>AP$13</v>
      </c>
      <c r="AQ881" s="195" t="str">
        <f t="shared" si="850"/>
        <v>AQ$13</v>
      </c>
      <c r="AR881" s="195" t="str">
        <f t="shared" si="850"/>
        <v>AR$13</v>
      </c>
      <c r="AS881" s="195" t="str">
        <f t="shared" si="850"/>
        <v>AS$13</v>
      </c>
      <c r="AT881" s="195" t="str">
        <f t="shared" si="850"/>
        <v>AT$13</v>
      </c>
      <c r="AU881" s="195" t="str">
        <f t="shared" si="850"/>
        <v>AU$13</v>
      </c>
      <c r="AV881" s="195" t="str">
        <f t="shared" si="850"/>
        <v>AV$13</v>
      </c>
      <c r="AW881" s="195" t="str">
        <f t="shared" si="850"/>
        <v>AW$13</v>
      </c>
      <c r="AX881" s="195" t="str">
        <f t="shared" si="850"/>
        <v>AX$13</v>
      </c>
      <c r="AY881" s="195" t="str">
        <f t="shared" ref="AY881:CD881" si="851">AY$17</f>
        <v>AY$13</v>
      </c>
      <c r="AZ881" s="195" t="str">
        <f t="shared" si="851"/>
        <v>AZ$13</v>
      </c>
      <c r="BA881" s="195" t="str">
        <f t="shared" si="851"/>
        <v>BA$13</v>
      </c>
      <c r="BB881" s="195" t="str">
        <f t="shared" si="851"/>
        <v>BB$13</v>
      </c>
      <c r="BC881" s="195" t="str">
        <f t="shared" si="851"/>
        <v>BC$13</v>
      </c>
      <c r="BD881" s="195" t="str">
        <f t="shared" si="851"/>
        <v>BD$13</v>
      </c>
      <c r="BE881" s="195" t="str">
        <f t="shared" si="851"/>
        <v>BE$13</v>
      </c>
      <c r="BF881" s="195" t="str">
        <f t="shared" si="851"/>
        <v>BF$13</v>
      </c>
      <c r="BG881" s="195" t="str">
        <f t="shared" si="851"/>
        <v>BG$13</v>
      </c>
      <c r="BH881" s="195" t="str">
        <f t="shared" si="851"/>
        <v>BH$13</v>
      </c>
      <c r="BI881" s="195" t="str">
        <f t="shared" si="851"/>
        <v>BI$13</v>
      </c>
      <c r="BJ881" s="195" t="str">
        <f t="shared" si="851"/>
        <v>BJ$13</v>
      </c>
      <c r="BK881" s="195" t="str">
        <f t="shared" si="851"/>
        <v>BK$13</v>
      </c>
      <c r="BL881" s="195" t="str">
        <f t="shared" si="851"/>
        <v>BL$13</v>
      </c>
      <c r="BM881" s="195" t="str">
        <f t="shared" si="851"/>
        <v>BM$13</v>
      </c>
      <c r="BN881" s="195" t="str">
        <f t="shared" si="851"/>
        <v>BN$13</v>
      </c>
      <c r="BO881" s="195" t="str">
        <f t="shared" si="851"/>
        <v>BO$13</v>
      </c>
      <c r="BP881" s="195" t="str">
        <f t="shared" si="851"/>
        <v>BP$13</v>
      </c>
      <c r="BQ881" s="195" t="str">
        <f t="shared" si="851"/>
        <v>BQ$13</v>
      </c>
      <c r="BR881" s="195" t="str">
        <f t="shared" si="851"/>
        <v>BR$13</v>
      </c>
      <c r="BS881" s="195" t="str">
        <f t="shared" si="851"/>
        <v>BS$13</v>
      </c>
      <c r="BT881" s="195" t="str">
        <f t="shared" si="851"/>
        <v>BT$13</v>
      </c>
      <c r="BU881" s="195" t="str">
        <f t="shared" si="851"/>
        <v>BU$13</v>
      </c>
      <c r="BV881" s="195" t="str">
        <f t="shared" si="851"/>
        <v>BV$13</v>
      </c>
      <c r="BW881" s="195" t="str">
        <f t="shared" si="851"/>
        <v>BW$13</v>
      </c>
      <c r="BX881" s="195" t="str">
        <f t="shared" si="851"/>
        <v>BX$13</v>
      </c>
      <c r="BY881" s="195" t="str">
        <f t="shared" si="851"/>
        <v>BY$13</v>
      </c>
      <c r="BZ881" s="195" t="str">
        <f t="shared" si="851"/>
        <v>BZ$13</v>
      </c>
      <c r="CA881" s="195" t="str">
        <f t="shared" si="851"/>
        <v>CA$13</v>
      </c>
      <c r="CB881" s="195" t="str">
        <f t="shared" si="851"/>
        <v>CB$13</v>
      </c>
      <c r="CC881" s="195" t="str">
        <f t="shared" si="851"/>
        <v>CC$13</v>
      </c>
      <c r="CD881" s="195" t="str">
        <f t="shared" si="851"/>
        <v>CD$13</v>
      </c>
      <c r="CE881" s="195" t="str">
        <f t="shared" ref="CE881:CL881" si="852">CE$17</f>
        <v>CE$13</v>
      </c>
      <c r="CF881" s="195" t="str">
        <f t="shared" si="852"/>
        <v>CF$13</v>
      </c>
      <c r="CG881" s="195" t="str">
        <f t="shared" si="852"/>
        <v>CG$13</v>
      </c>
      <c r="CH881" s="195" t="str">
        <f t="shared" si="852"/>
        <v>CH$13</v>
      </c>
      <c r="CI881" s="195" t="str">
        <f t="shared" si="852"/>
        <v>CI$13</v>
      </c>
      <c r="CJ881" s="195" t="str">
        <f t="shared" si="852"/>
        <v>CJ$13</v>
      </c>
      <c r="CK881" s="195" t="str">
        <f t="shared" si="852"/>
        <v>CK$13</v>
      </c>
      <c r="CL881" s="195" t="str">
        <f t="shared" si="852"/>
        <v>CL$13</v>
      </c>
    </row>
    <row r="882" spans="2:90" x14ac:dyDescent="0.4">
      <c r="B882" s="171" t="s">
        <v>491</v>
      </c>
      <c r="E882" s="8"/>
      <c r="H882" s="196"/>
      <c r="I882" s="197"/>
      <c r="J882" s="197"/>
      <c r="K882" s="198"/>
      <c r="L882" s="198"/>
      <c r="M882" s="198"/>
      <c r="N882" s="198"/>
      <c r="O882" s="198"/>
      <c r="P882" s="198"/>
      <c r="R882" s="198"/>
      <c r="S882" s="186"/>
      <c r="T882" s="186"/>
      <c r="U882" s="186"/>
      <c r="V882" s="186"/>
      <c r="W882" s="186"/>
      <c r="X882" s="186"/>
      <c r="Y882" s="186"/>
      <c r="Z882" s="186"/>
      <c r="AA882" s="186"/>
      <c r="AB882" s="186"/>
      <c r="AC882" s="186"/>
      <c r="AD882" s="186"/>
      <c r="AE882" s="186"/>
      <c r="AF882" s="186"/>
      <c r="AG882" s="186"/>
      <c r="AH882" s="186"/>
      <c r="AI882" s="186"/>
      <c r="AJ882" s="186"/>
      <c r="AK882" s="186"/>
      <c r="AL882" s="186"/>
      <c r="AM882" s="186"/>
      <c r="AN882" s="186"/>
      <c r="AO882" s="186"/>
      <c r="AP882" s="186"/>
      <c r="AQ882" s="186"/>
      <c r="AR882" s="186"/>
      <c r="AS882" s="186"/>
      <c r="AT882" s="186"/>
      <c r="AU882" s="186"/>
      <c r="AV882" s="186"/>
      <c r="AW882" s="186"/>
      <c r="AX882" s="186"/>
      <c r="AY882" s="186"/>
      <c r="AZ882" s="186"/>
      <c r="BA882" s="186"/>
      <c r="BB882" s="186"/>
      <c r="BC882" s="186"/>
      <c r="BD882" s="186"/>
      <c r="BE882" s="186"/>
      <c r="BF882" s="186"/>
      <c r="BG882" s="186"/>
      <c r="BH882" s="186"/>
      <c r="BI882" s="186"/>
      <c r="BJ882" s="186"/>
      <c r="BK882" s="186"/>
      <c r="BL882" s="186"/>
      <c r="BM882" s="186"/>
      <c r="BN882" s="186"/>
      <c r="BO882" s="186"/>
      <c r="BP882" s="186"/>
      <c r="BQ882" s="186"/>
      <c r="BR882" s="186"/>
      <c r="BS882" s="186"/>
      <c r="BT882" s="186"/>
      <c r="BU882" s="186"/>
      <c r="BV882" s="186"/>
      <c r="BW882" s="186"/>
      <c r="BX882" s="186"/>
      <c r="BY882" s="186"/>
      <c r="BZ882" s="186"/>
      <c r="CA882" s="186"/>
      <c r="CB882" s="186"/>
      <c r="CC882" s="186"/>
      <c r="CD882" s="186"/>
      <c r="CE882" s="186"/>
      <c r="CF882" s="186"/>
      <c r="CG882" s="186"/>
      <c r="CH882" s="186"/>
      <c r="CI882" s="186"/>
      <c r="CJ882" s="186"/>
      <c r="CK882" s="186"/>
      <c r="CL882" s="186"/>
    </row>
    <row r="883" spans="2:90" x14ac:dyDescent="0.4">
      <c r="B883" s="171" t="s">
        <v>505</v>
      </c>
      <c r="E883" s="8"/>
      <c r="H883" s="196"/>
      <c r="I883" s="197"/>
      <c r="J883" s="197"/>
      <c r="K883" s="198"/>
      <c r="L883" s="198"/>
      <c r="M883" s="198"/>
      <c r="N883" s="198"/>
      <c r="O883" s="198"/>
      <c r="P883" s="198"/>
      <c r="R883" s="198"/>
      <c r="S883" s="186"/>
      <c r="T883" s="186"/>
      <c r="U883" s="186"/>
      <c r="V883" s="186"/>
      <c r="W883" s="186"/>
      <c r="X883" s="186"/>
      <c r="Y883" s="186"/>
      <c r="Z883" s="186"/>
      <c r="AA883" s="186"/>
      <c r="AB883" s="186"/>
      <c r="AC883" s="186"/>
      <c r="AD883" s="186"/>
      <c r="AE883" s="186"/>
      <c r="AF883" s="186"/>
      <c r="AG883" s="186"/>
      <c r="AH883" s="186"/>
      <c r="AI883" s="186"/>
      <c r="AJ883" s="186"/>
      <c r="AK883" s="186"/>
      <c r="AL883" s="186"/>
      <c r="AM883" s="186"/>
      <c r="AN883" s="186"/>
      <c r="AO883" s="186"/>
      <c r="AP883" s="186"/>
      <c r="AQ883" s="186"/>
      <c r="AR883" s="186"/>
      <c r="AS883" s="186"/>
      <c r="AT883" s="186"/>
      <c r="AU883" s="186"/>
      <c r="AV883" s="186"/>
      <c r="AW883" s="186"/>
      <c r="AX883" s="186"/>
      <c r="AY883" s="186"/>
      <c r="AZ883" s="186"/>
      <c r="BA883" s="186"/>
      <c r="BB883" s="186"/>
      <c r="BC883" s="186"/>
      <c r="BD883" s="186"/>
      <c r="BE883" s="186"/>
      <c r="BF883" s="186"/>
      <c r="BG883" s="186"/>
      <c r="BH883" s="186"/>
      <c r="BI883" s="186"/>
      <c r="BJ883" s="186"/>
      <c r="BK883" s="186"/>
      <c r="BL883" s="186"/>
      <c r="BM883" s="186"/>
      <c r="BN883" s="186"/>
      <c r="BO883" s="186"/>
      <c r="BP883" s="186"/>
      <c r="BQ883" s="186"/>
      <c r="BR883" s="186"/>
      <c r="BS883" s="186"/>
      <c r="BT883" s="186"/>
      <c r="BU883" s="186"/>
      <c r="BV883" s="186"/>
      <c r="BW883" s="186"/>
      <c r="BX883" s="186"/>
      <c r="BY883" s="186"/>
      <c r="BZ883" s="186"/>
      <c r="CA883" s="186"/>
      <c r="CB883" s="186"/>
      <c r="CC883" s="186"/>
      <c r="CD883" s="186"/>
      <c r="CE883" s="186"/>
      <c r="CF883" s="186"/>
      <c r="CG883" s="186"/>
      <c r="CH883" s="186"/>
      <c r="CI883" s="186"/>
      <c r="CJ883" s="186"/>
      <c r="CK883" s="186"/>
      <c r="CL883" s="186"/>
    </row>
    <row r="884" spans="2:90" x14ac:dyDescent="0.4">
      <c r="B884" s="171" t="s">
        <v>463</v>
      </c>
      <c r="E884" s="8"/>
      <c r="H884" s="196"/>
      <c r="I884" s="197"/>
      <c r="J884" s="197"/>
      <c r="K884" s="198"/>
      <c r="L884" s="198"/>
      <c r="M884" s="198"/>
      <c r="N884" s="198"/>
      <c r="O884" s="198"/>
      <c r="P884" s="198"/>
      <c r="R884" s="198"/>
      <c r="S884" s="186" t="str">
        <f t="shared" ref="S884:AX884" si="853">S$18</f>
        <v>S$14</v>
      </c>
      <c r="T884" s="186" t="str">
        <f t="shared" si="853"/>
        <v>T$14</v>
      </c>
      <c r="U884" s="186" t="str">
        <f t="shared" si="853"/>
        <v>U$14</v>
      </c>
      <c r="V884" s="186" t="str">
        <f t="shared" si="853"/>
        <v>V$14</v>
      </c>
      <c r="W884" s="186" t="str">
        <f t="shared" si="853"/>
        <v>W$14</v>
      </c>
      <c r="X884" s="186" t="str">
        <f t="shared" si="853"/>
        <v>X$14</v>
      </c>
      <c r="Y884" s="186" t="str">
        <f t="shared" si="853"/>
        <v>Y$14</v>
      </c>
      <c r="Z884" s="186" t="str">
        <f t="shared" si="853"/>
        <v>Z$14</v>
      </c>
      <c r="AA884" s="186" t="str">
        <f t="shared" si="853"/>
        <v>AA$14</v>
      </c>
      <c r="AB884" s="186" t="str">
        <f t="shared" si="853"/>
        <v>AB$14</v>
      </c>
      <c r="AC884" s="186" t="str">
        <f t="shared" si="853"/>
        <v>AC$14</v>
      </c>
      <c r="AD884" s="186" t="str">
        <f t="shared" si="853"/>
        <v>AD$14</v>
      </c>
      <c r="AE884" s="186" t="str">
        <f t="shared" si="853"/>
        <v>AE$14</v>
      </c>
      <c r="AF884" s="186" t="str">
        <f t="shared" si="853"/>
        <v>AF$14</v>
      </c>
      <c r="AG884" s="186" t="str">
        <f t="shared" si="853"/>
        <v>AG$14</v>
      </c>
      <c r="AH884" s="186" t="str">
        <f t="shared" si="853"/>
        <v>AH$14</v>
      </c>
      <c r="AI884" s="186" t="str">
        <f t="shared" si="853"/>
        <v>AI$14</v>
      </c>
      <c r="AJ884" s="186" t="str">
        <f t="shared" si="853"/>
        <v>AJ$14</v>
      </c>
      <c r="AK884" s="186" t="str">
        <f t="shared" si="853"/>
        <v>AK$14</v>
      </c>
      <c r="AL884" s="186" t="str">
        <f t="shared" si="853"/>
        <v>AL$14</v>
      </c>
      <c r="AM884" s="186" t="str">
        <f t="shared" si="853"/>
        <v>AM$14</v>
      </c>
      <c r="AN884" s="186" t="str">
        <f t="shared" si="853"/>
        <v>AN$14</v>
      </c>
      <c r="AO884" s="186" t="str">
        <f t="shared" si="853"/>
        <v>AO$14</v>
      </c>
      <c r="AP884" s="186" t="str">
        <f t="shared" si="853"/>
        <v>AP$14</v>
      </c>
      <c r="AQ884" s="186" t="str">
        <f t="shared" si="853"/>
        <v>AQ$14</v>
      </c>
      <c r="AR884" s="186" t="str">
        <f t="shared" si="853"/>
        <v>AR$14</v>
      </c>
      <c r="AS884" s="186" t="str">
        <f t="shared" si="853"/>
        <v>AS$14</v>
      </c>
      <c r="AT884" s="186" t="str">
        <f t="shared" si="853"/>
        <v>AT$14</v>
      </c>
      <c r="AU884" s="186" t="str">
        <f t="shared" si="853"/>
        <v>AU$14</v>
      </c>
      <c r="AV884" s="186" t="str">
        <f t="shared" si="853"/>
        <v>AV$14</v>
      </c>
      <c r="AW884" s="186" t="str">
        <f t="shared" si="853"/>
        <v>AW$14</v>
      </c>
      <c r="AX884" s="186" t="str">
        <f t="shared" si="853"/>
        <v>AX$14</v>
      </c>
      <c r="AY884" s="186" t="str">
        <f t="shared" ref="AY884:CD884" si="854">AY$18</f>
        <v>AY$14</v>
      </c>
      <c r="AZ884" s="186" t="str">
        <f t="shared" si="854"/>
        <v>AZ$14</v>
      </c>
      <c r="BA884" s="186" t="str">
        <f t="shared" si="854"/>
        <v>BA$14</v>
      </c>
      <c r="BB884" s="186" t="str">
        <f t="shared" si="854"/>
        <v>BB$14</v>
      </c>
      <c r="BC884" s="186" t="str">
        <f t="shared" si="854"/>
        <v>BC$14</v>
      </c>
      <c r="BD884" s="186" t="str">
        <f t="shared" si="854"/>
        <v>BD$14</v>
      </c>
      <c r="BE884" s="186" t="str">
        <f t="shared" si="854"/>
        <v>BE$14</v>
      </c>
      <c r="BF884" s="186" t="str">
        <f t="shared" si="854"/>
        <v>BF$14</v>
      </c>
      <c r="BG884" s="186" t="str">
        <f t="shared" si="854"/>
        <v>BG$14</v>
      </c>
      <c r="BH884" s="186" t="str">
        <f t="shared" si="854"/>
        <v>BH$14</v>
      </c>
      <c r="BI884" s="186" t="str">
        <f t="shared" si="854"/>
        <v>BI$14</v>
      </c>
      <c r="BJ884" s="186" t="str">
        <f t="shared" si="854"/>
        <v>BJ$14</v>
      </c>
      <c r="BK884" s="186" t="str">
        <f t="shared" si="854"/>
        <v>BK$14</v>
      </c>
      <c r="BL884" s="186" t="str">
        <f t="shared" si="854"/>
        <v>BL$14</v>
      </c>
      <c r="BM884" s="186" t="str">
        <f t="shared" si="854"/>
        <v>BM$14</v>
      </c>
      <c r="BN884" s="186" t="str">
        <f t="shared" si="854"/>
        <v>BN$14</v>
      </c>
      <c r="BO884" s="186" t="str">
        <f t="shared" si="854"/>
        <v>BO$14</v>
      </c>
      <c r="BP884" s="186" t="str">
        <f t="shared" si="854"/>
        <v>BP$14</v>
      </c>
      <c r="BQ884" s="186" t="str">
        <f t="shared" si="854"/>
        <v>BQ$14</v>
      </c>
      <c r="BR884" s="186" t="str">
        <f t="shared" si="854"/>
        <v>BR$14</v>
      </c>
      <c r="BS884" s="186" t="str">
        <f t="shared" si="854"/>
        <v>BS$14</v>
      </c>
      <c r="BT884" s="186" t="str">
        <f t="shared" si="854"/>
        <v>BT$14</v>
      </c>
      <c r="BU884" s="186" t="str">
        <f t="shared" si="854"/>
        <v>BU$14</v>
      </c>
      <c r="BV884" s="186" t="str">
        <f t="shared" si="854"/>
        <v>BV$14</v>
      </c>
      <c r="BW884" s="186" t="str">
        <f t="shared" si="854"/>
        <v>BW$14</v>
      </c>
      <c r="BX884" s="186" t="str">
        <f t="shared" si="854"/>
        <v>BX$14</v>
      </c>
      <c r="BY884" s="186" t="str">
        <f t="shared" si="854"/>
        <v>BY$14</v>
      </c>
      <c r="BZ884" s="186" t="str">
        <f t="shared" si="854"/>
        <v>BZ$14</v>
      </c>
      <c r="CA884" s="186" t="str">
        <f t="shared" si="854"/>
        <v>CA$14</v>
      </c>
      <c r="CB884" s="186" t="str">
        <f t="shared" si="854"/>
        <v>CB$14</v>
      </c>
      <c r="CC884" s="186" t="str">
        <f t="shared" si="854"/>
        <v>CC$14</v>
      </c>
      <c r="CD884" s="186" t="str">
        <f t="shared" si="854"/>
        <v>CD$14</v>
      </c>
      <c r="CE884" s="186" t="str">
        <f t="shared" ref="CE884:CL884" si="855">CE$18</f>
        <v>CE$14</v>
      </c>
      <c r="CF884" s="186" t="str">
        <f t="shared" si="855"/>
        <v>CF$14</v>
      </c>
      <c r="CG884" s="186" t="str">
        <f t="shared" si="855"/>
        <v>CG$14</v>
      </c>
      <c r="CH884" s="186" t="str">
        <f t="shared" si="855"/>
        <v>CH$14</v>
      </c>
      <c r="CI884" s="186" t="str">
        <f t="shared" si="855"/>
        <v>CI$14</v>
      </c>
      <c r="CJ884" s="186" t="str">
        <f t="shared" si="855"/>
        <v>CJ$14</v>
      </c>
      <c r="CK884" s="186" t="str">
        <f t="shared" si="855"/>
        <v>CK$14</v>
      </c>
      <c r="CL884" s="186" t="str">
        <f t="shared" si="855"/>
        <v>CL$14</v>
      </c>
    </row>
    <row r="885" spans="2:90" x14ac:dyDescent="0.4">
      <c r="B885" s="171" t="s">
        <v>464</v>
      </c>
      <c r="E885" s="8"/>
      <c r="H885" s="196"/>
      <c r="I885" s="197"/>
      <c r="J885" s="197"/>
      <c r="K885" s="198"/>
      <c r="L885" s="198"/>
      <c r="M885" s="198"/>
      <c r="N885" s="198"/>
      <c r="O885" s="198"/>
      <c r="P885" s="198"/>
      <c r="R885" s="198"/>
      <c r="S885" s="186" t="str">
        <f t="shared" ref="S885:AX885" si="856">S$19</f>
        <v>S$15</v>
      </c>
      <c r="T885" s="186" t="str">
        <f t="shared" si="856"/>
        <v>T$15</v>
      </c>
      <c r="U885" s="186" t="str">
        <f t="shared" si="856"/>
        <v>U$15</v>
      </c>
      <c r="V885" s="186" t="str">
        <f t="shared" si="856"/>
        <v>V$15</v>
      </c>
      <c r="W885" s="186" t="str">
        <f t="shared" si="856"/>
        <v>W$15</v>
      </c>
      <c r="X885" s="186" t="str">
        <f t="shared" si="856"/>
        <v>X$15</v>
      </c>
      <c r="Y885" s="186" t="str">
        <f t="shared" si="856"/>
        <v>Y$15</v>
      </c>
      <c r="Z885" s="186" t="str">
        <f t="shared" si="856"/>
        <v>Z$15</v>
      </c>
      <c r="AA885" s="186" t="str">
        <f t="shared" si="856"/>
        <v>AA$15</v>
      </c>
      <c r="AB885" s="186" t="str">
        <f t="shared" si="856"/>
        <v>AB$15</v>
      </c>
      <c r="AC885" s="186" t="str">
        <f t="shared" si="856"/>
        <v>AC$15</v>
      </c>
      <c r="AD885" s="186" t="str">
        <f t="shared" si="856"/>
        <v>AD$15</v>
      </c>
      <c r="AE885" s="186" t="str">
        <f t="shared" si="856"/>
        <v>AE$15</v>
      </c>
      <c r="AF885" s="186" t="str">
        <f t="shared" si="856"/>
        <v>AF$15</v>
      </c>
      <c r="AG885" s="186" t="str">
        <f t="shared" si="856"/>
        <v>AG$15</v>
      </c>
      <c r="AH885" s="186" t="str">
        <f t="shared" si="856"/>
        <v>AH$15</v>
      </c>
      <c r="AI885" s="186" t="str">
        <f t="shared" si="856"/>
        <v>AI$15</v>
      </c>
      <c r="AJ885" s="186" t="str">
        <f t="shared" si="856"/>
        <v>AJ$15</v>
      </c>
      <c r="AK885" s="186" t="str">
        <f t="shared" si="856"/>
        <v>AK$15</v>
      </c>
      <c r="AL885" s="186" t="str">
        <f t="shared" si="856"/>
        <v>AL$15</v>
      </c>
      <c r="AM885" s="186" t="str">
        <f t="shared" si="856"/>
        <v>AM$15</v>
      </c>
      <c r="AN885" s="186" t="str">
        <f t="shared" si="856"/>
        <v>AN$15</v>
      </c>
      <c r="AO885" s="186" t="str">
        <f t="shared" si="856"/>
        <v>AO$15</v>
      </c>
      <c r="AP885" s="186" t="str">
        <f t="shared" si="856"/>
        <v>AP$15</v>
      </c>
      <c r="AQ885" s="186" t="str">
        <f t="shared" si="856"/>
        <v>AQ$15</v>
      </c>
      <c r="AR885" s="186" t="str">
        <f t="shared" si="856"/>
        <v>AR$15</v>
      </c>
      <c r="AS885" s="186" t="str">
        <f t="shared" si="856"/>
        <v>AS$15</v>
      </c>
      <c r="AT885" s="186" t="str">
        <f t="shared" si="856"/>
        <v>AT$15</v>
      </c>
      <c r="AU885" s="186" t="str">
        <f t="shared" si="856"/>
        <v>AU$15</v>
      </c>
      <c r="AV885" s="186" t="str">
        <f t="shared" si="856"/>
        <v>AV$15</v>
      </c>
      <c r="AW885" s="186" t="str">
        <f t="shared" si="856"/>
        <v>AW$15</v>
      </c>
      <c r="AX885" s="186" t="str">
        <f t="shared" si="856"/>
        <v>AX$15</v>
      </c>
      <c r="AY885" s="186" t="str">
        <f t="shared" ref="AY885:CD885" si="857">AY$19</f>
        <v>AY$15</v>
      </c>
      <c r="AZ885" s="186" t="str">
        <f t="shared" si="857"/>
        <v>AZ$15</v>
      </c>
      <c r="BA885" s="186" t="str">
        <f t="shared" si="857"/>
        <v>BA$15</v>
      </c>
      <c r="BB885" s="186" t="str">
        <f t="shared" si="857"/>
        <v>BB$15</v>
      </c>
      <c r="BC885" s="186" t="str">
        <f t="shared" si="857"/>
        <v>BC$15</v>
      </c>
      <c r="BD885" s="186" t="str">
        <f t="shared" si="857"/>
        <v>BD$15</v>
      </c>
      <c r="BE885" s="186" t="str">
        <f t="shared" si="857"/>
        <v>BE$15</v>
      </c>
      <c r="BF885" s="186" t="str">
        <f t="shared" si="857"/>
        <v>BF$15</v>
      </c>
      <c r="BG885" s="186" t="str">
        <f t="shared" si="857"/>
        <v>BG$15</v>
      </c>
      <c r="BH885" s="186" t="str">
        <f t="shared" si="857"/>
        <v>BH$15</v>
      </c>
      <c r="BI885" s="186" t="str">
        <f t="shared" si="857"/>
        <v>BI$15</v>
      </c>
      <c r="BJ885" s="186" t="str">
        <f t="shared" si="857"/>
        <v>BJ$15</v>
      </c>
      <c r="BK885" s="186" t="str">
        <f t="shared" si="857"/>
        <v>BK$15</v>
      </c>
      <c r="BL885" s="186" t="str">
        <f t="shared" si="857"/>
        <v>BL$15</v>
      </c>
      <c r="BM885" s="186" t="str">
        <f t="shared" si="857"/>
        <v>BM$15</v>
      </c>
      <c r="BN885" s="186" t="str">
        <f t="shared" si="857"/>
        <v>BN$15</v>
      </c>
      <c r="BO885" s="186" t="str">
        <f t="shared" si="857"/>
        <v>BO$15</v>
      </c>
      <c r="BP885" s="186" t="str">
        <f t="shared" si="857"/>
        <v>BP$15</v>
      </c>
      <c r="BQ885" s="186" t="str">
        <f t="shared" si="857"/>
        <v>BQ$15</v>
      </c>
      <c r="BR885" s="186" t="str">
        <f t="shared" si="857"/>
        <v>BR$15</v>
      </c>
      <c r="BS885" s="186" t="str">
        <f t="shared" si="857"/>
        <v>BS$15</v>
      </c>
      <c r="BT885" s="186" t="str">
        <f t="shared" si="857"/>
        <v>BT$15</v>
      </c>
      <c r="BU885" s="186" t="str">
        <f t="shared" si="857"/>
        <v>BU$15</v>
      </c>
      <c r="BV885" s="186" t="str">
        <f t="shared" si="857"/>
        <v>BV$15</v>
      </c>
      <c r="BW885" s="186" t="str">
        <f t="shared" si="857"/>
        <v>BW$15</v>
      </c>
      <c r="BX885" s="186" t="str">
        <f t="shared" si="857"/>
        <v>BX$15</v>
      </c>
      <c r="BY885" s="186" t="str">
        <f t="shared" si="857"/>
        <v>BY$15</v>
      </c>
      <c r="BZ885" s="186" t="str">
        <f t="shared" si="857"/>
        <v>BZ$15</v>
      </c>
      <c r="CA885" s="186" t="str">
        <f t="shared" si="857"/>
        <v>CA$15</v>
      </c>
      <c r="CB885" s="186" t="str">
        <f t="shared" si="857"/>
        <v>CB$15</v>
      </c>
      <c r="CC885" s="186" t="str">
        <f t="shared" si="857"/>
        <v>CC$15</v>
      </c>
      <c r="CD885" s="186" t="str">
        <f t="shared" si="857"/>
        <v>CD$15</v>
      </c>
      <c r="CE885" s="186" t="str">
        <f t="shared" ref="CE885:CL885" si="858">CE$19</f>
        <v>CE$15</v>
      </c>
      <c r="CF885" s="186" t="str">
        <f t="shared" si="858"/>
        <v>CF$15</v>
      </c>
      <c r="CG885" s="186" t="str">
        <f t="shared" si="858"/>
        <v>CG$15</v>
      </c>
      <c r="CH885" s="186" t="str">
        <f t="shared" si="858"/>
        <v>CH$15</v>
      </c>
      <c r="CI885" s="186" t="str">
        <f t="shared" si="858"/>
        <v>CI$15</v>
      </c>
      <c r="CJ885" s="186" t="str">
        <f t="shared" si="858"/>
        <v>CJ$15</v>
      </c>
      <c r="CK885" s="186" t="str">
        <f t="shared" si="858"/>
        <v>CK$15</v>
      </c>
      <c r="CL885" s="186" t="str">
        <f t="shared" si="858"/>
        <v>CL$15</v>
      </c>
    </row>
    <row r="886" spans="2:90" x14ac:dyDescent="0.4">
      <c r="B886" s="66" t="s">
        <v>771</v>
      </c>
      <c r="C886" s="31"/>
      <c r="D886" t="s">
        <v>751</v>
      </c>
      <c r="E886" s="8" t="str">
        <f t="shared" ref="E886:E889" si="859">ROW()&amp;" "&amp;D886</f>
        <v>886 SALES-PR</v>
      </c>
      <c r="F886" t="s">
        <v>415</v>
      </c>
      <c r="G886" s="31" t="s">
        <v>81</v>
      </c>
      <c r="H886" s="22"/>
      <c r="I886" s="287"/>
      <c r="J886" s="287"/>
      <c r="K886" s="22"/>
      <c r="L886" s="22"/>
      <c r="M886" s="22"/>
      <c r="N886" s="22"/>
      <c r="O886" s="22"/>
      <c r="P886" s="22"/>
      <c r="R886" s="66"/>
      <c r="S886" s="66"/>
      <c r="T886" s="66"/>
      <c r="U886" s="66"/>
      <c r="V886" s="66"/>
      <c r="W886" s="66"/>
      <c r="X886" s="66"/>
      <c r="Y886" s="66"/>
      <c r="Z886" s="66"/>
      <c r="AA886" s="66"/>
      <c r="AB886" s="66"/>
      <c r="AC886" s="66"/>
      <c r="AD886" s="66"/>
      <c r="AE886" s="66"/>
      <c r="AF886" s="66"/>
      <c r="AG886" s="66"/>
      <c r="AH886" s="66"/>
      <c r="AI886" s="66"/>
      <c r="AJ886" s="66"/>
      <c r="AK886" s="66"/>
      <c r="AL886" s="66"/>
      <c r="AM886" s="66"/>
      <c r="AN886" s="66"/>
      <c r="AO886" s="66"/>
      <c r="AP886" s="66"/>
      <c r="AQ886" s="66"/>
      <c r="AR886" s="66"/>
      <c r="AS886" s="66"/>
      <c r="AT886" s="66"/>
      <c r="AU886" s="66"/>
      <c r="AV886" s="66"/>
      <c r="AW886" s="66"/>
      <c r="AX886" s="66"/>
      <c r="AY886" s="66"/>
      <c r="AZ886" s="66"/>
      <c r="BA886" s="66"/>
      <c r="BB886" s="66"/>
      <c r="BC886" s="66"/>
      <c r="BD886" s="66"/>
      <c r="BE886" s="66"/>
      <c r="BF886" s="66"/>
      <c r="BG886" s="66"/>
      <c r="BH886" s="66"/>
      <c r="BI886" s="66"/>
      <c r="BJ886" s="66"/>
      <c r="BK886" s="66"/>
      <c r="BL886" s="66"/>
      <c r="BM886" s="66"/>
      <c r="BN886" s="66"/>
      <c r="BO886" s="66"/>
      <c r="BP886" s="66"/>
      <c r="BQ886" s="66"/>
      <c r="BR886" s="66"/>
      <c r="BS886" s="66"/>
      <c r="BT886" s="66"/>
      <c r="BU886" s="66"/>
      <c r="BV886" s="66"/>
      <c r="BW886" s="66"/>
      <c r="BX886" s="66"/>
      <c r="BY886" s="66"/>
      <c r="BZ886" s="66"/>
      <c r="CA886" s="66"/>
      <c r="CB886" s="66"/>
      <c r="CC886" s="66"/>
      <c r="CD886" s="66"/>
      <c r="CE886" s="66"/>
      <c r="CF886" s="66"/>
      <c r="CG886" s="66"/>
      <c r="CH886" s="66"/>
      <c r="CI886" s="66"/>
      <c r="CJ886" s="66"/>
      <c r="CK886" s="66"/>
      <c r="CL886" s="66"/>
    </row>
    <row r="887" spans="2:90" x14ac:dyDescent="0.4">
      <c r="B887" s="122" t="str">
        <f>"Revenue - "&amp;B893</f>
        <v>Revenue - (Primary label)</v>
      </c>
      <c r="C887" t="s">
        <v>198</v>
      </c>
      <c r="D887" t="s">
        <v>751</v>
      </c>
      <c r="E887" s="8" t="str">
        <f t="shared" si="859"/>
        <v>887 SALES-PR</v>
      </c>
      <c r="G887" t="s">
        <v>332</v>
      </c>
      <c r="H887" s="31"/>
      <c r="I887" s="73"/>
      <c r="J887" s="73"/>
      <c r="K887" s="58"/>
      <c r="L887" s="58"/>
      <c r="M887" s="58"/>
      <c r="N887" s="58"/>
      <c r="O887" s="58"/>
      <c r="P887" s="58"/>
      <c r="R887" s="33"/>
    </row>
    <row r="888" spans="2:90" x14ac:dyDescent="0.4">
      <c r="B888" s="122"/>
      <c r="D888" t="s">
        <v>751</v>
      </c>
      <c r="E888" s="8" t="str">
        <f t="shared" si="859"/>
        <v>888 SALES-PR</v>
      </c>
      <c r="H888" s="31"/>
      <c r="I888" s="73"/>
      <c r="J888" s="73"/>
      <c r="K888" s="58"/>
      <c r="L888" s="58"/>
      <c r="M888" s="58"/>
      <c r="N888" s="58"/>
      <c r="O888" s="58"/>
      <c r="P888" s="58"/>
      <c r="R888" s="33"/>
    </row>
    <row r="889" spans="2:90" x14ac:dyDescent="0.4">
      <c r="B889" s="95" t="s">
        <v>343</v>
      </c>
      <c r="D889" t="s">
        <v>751</v>
      </c>
      <c r="E889" s="8" t="str">
        <f t="shared" si="859"/>
        <v>889 SALES-PR</v>
      </c>
      <c r="H889" s="31"/>
      <c r="I889" s="73"/>
      <c r="J889" s="73"/>
      <c r="K889" s="58"/>
      <c r="L889" s="58"/>
      <c r="M889" s="58"/>
      <c r="N889" s="58"/>
      <c r="O889" s="58"/>
      <c r="P889" s="58"/>
      <c r="R889" s="33"/>
    </row>
    <row r="890" spans="2:90" x14ac:dyDescent="0.4">
      <c r="B890" s="141" t="str">
        <f>"Price/"&amp;B894</f>
        <v>Price/unit</v>
      </c>
      <c r="D890" t="s">
        <v>751</v>
      </c>
      <c r="E890" s="8" t="str">
        <f t="shared" ref="E890:E891" si="860">ROW()&amp;" "&amp;D890</f>
        <v>890 SALES-PR</v>
      </c>
      <c r="H890" s="31"/>
      <c r="I890" s="73"/>
      <c r="J890" s="73"/>
      <c r="K890" s="135">
        <v>20</v>
      </c>
      <c r="L890" s="135">
        <v>20</v>
      </c>
      <c r="M890" s="135">
        <v>20</v>
      </c>
      <c r="N890" s="135">
        <v>20</v>
      </c>
      <c r="O890" s="135">
        <v>20</v>
      </c>
      <c r="P890" s="135">
        <v>20</v>
      </c>
      <c r="R890" s="33"/>
      <c r="S890" s="136" cm="1">
        <f t="array" ref="S890">INDEX($K:$P,ROW(),MATCH(S$3,$K$2:$P$2,0))</f>
        <v>20</v>
      </c>
      <c r="T890" s="136" cm="1">
        <f t="array" ref="T890">INDEX($K:$P,ROW(),MATCH(T$3,$K$2:$P$2,0))</f>
        <v>20</v>
      </c>
      <c r="U890" s="136" cm="1">
        <f t="array" ref="U890">INDEX($K:$P,ROW(),MATCH(U$3,$K$2:$P$2,0))</f>
        <v>20</v>
      </c>
      <c r="V890" s="136" cm="1">
        <f t="array" ref="V890">INDEX($K:$P,ROW(),MATCH(V$3,$K$2:$P$2,0))</f>
        <v>20</v>
      </c>
      <c r="W890" s="136" cm="1">
        <f t="array" ref="W890">INDEX($K:$P,ROW(),MATCH(W$3,$K$2:$P$2,0))</f>
        <v>20</v>
      </c>
      <c r="X890" s="136" cm="1">
        <f t="array" ref="X890">INDEX($K:$P,ROW(),MATCH(X$3,$K$2:$P$2,0))</f>
        <v>20</v>
      </c>
      <c r="Y890" s="136" cm="1">
        <f t="array" ref="Y890">INDEX($K:$P,ROW(),MATCH(Y$3,$K$2:$P$2,0))</f>
        <v>20</v>
      </c>
      <c r="Z890" s="136" cm="1">
        <f t="array" ref="Z890">INDEX($K:$P,ROW(),MATCH(Z$3,$K$2:$P$2,0))</f>
        <v>20</v>
      </c>
      <c r="AA890" s="136" cm="1">
        <f t="array" ref="AA890">INDEX($K:$P,ROW(),MATCH(AA$3,$K$2:$P$2,0))</f>
        <v>20</v>
      </c>
      <c r="AB890" s="136" cm="1">
        <f t="array" ref="AB890">INDEX($K:$P,ROW(),MATCH(AB$3,$K$2:$P$2,0))</f>
        <v>20</v>
      </c>
      <c r="AC890" s="136" cm="1">
        <f t="array" ref="AC890">INDEX($K:$P,ROW(),MATCH(AC$3,$K$2:$P$2,0))</f>
        <v>20</v>
      </c>
      <c r="AD890" s="136" cm="1">
        <f t="array" ref="AD890">INDEX($K:$P,ROW(),MATCH(AD$3,$K$2:$P$2,0))</f>
        <v>20</v>
      </c>
      <c r="AE890" s="136" cm="1">
        <f t="array" ref="AE890">INDEX($K:$P,ROW(),MATCH(AE$3,$K$2:$P$2,0))</f>
        <v>20</v>
      </c>
      <c r="AF890" s="136" cm="1">
        <f t="array" ref="AF890">INDEX($K:$P,ROW(),MATCH(AF$3,$K$2:$P$2,0))</f>
        <v>20</v>
      </c>
      <c r="AG890" s="136" cm="1">
        <f t="array" ref="AG890">INDEX($K:$P,ROW(),MATCH(AG$3,$K$2:$P$2,0))</f>
        <v>20</v>
      </c>
      <c r="AH890" s="136" cm="1">
        <f t="array" ref="AH890">INDEX($K:$P,ROW(),MATCH(AH$3,$K$2:$P$2,0))</f>
        <v>20</v>
      </c>
      <c r="AI890" s="136" cm="1">
        <f t="array" ref="AI890">INDEX($K:$P,ROW(),MATCH(AI$3,$K$2:$P$2,0))</f>
        <v>20</v>
      </c>
      <c r="AJ890" s="136" cm="1">
        <f t="array" ref="AJ890">INDEX($K:$P,ROW(),MATCH(AJ$3,$K$2:$P$2,0))</f>
        <v>20</v>
      </c>
      <c r="AK890" s="136" cm="1">
        <f t="array" ref="AK890">INDEX($K:$P,ROW(),MATCH(AK$3,$K$2:$P$2,0))</f>
        <v>20</v>
      </c>
      <c r="AL890" s="136" cm="1">
        <f t="array" ref="AL890">INDEX($K:$P,ROW(),MATCH(AL$3,$K$2:$P$2,0))</f>
        <v>20</v>
      </c>
      <c r="AM890" s="136" cm="1">
        <f t="array" ref="AM890">INDEX($K:$P,ROW(),MATCH(AM$3,$K$2:$P$2,0))</f>
        <v>20</v>
      </c>
      <c r="AN890" s="136" cm="1">
        <f t="array" ref="AN890">INDEX($K:$P,ROW(),MATCH(AN$3,$K$2:$P$2,0))</f>
        <v>20</v>
      </c>
      <c r="AO890" s="136" cm="1">
        <f t="array" ref="AO890">INDEX($K:$P,ROW(),MATCH(AO$3,$K$2:$P$2,0))</f>
        <v>20</v>
      </c>
      <c r="AP890" s="136" cm="1">
        <f t="array" ref="AP890">INDEX($K:$P,ROW(),MATCH(AP$3,$K$2:$P$2,0))</f>
        <v>20</v>
      </c>
      <c r="AQ890" s="136" cm="1">
        <f t="array" ref="AQ890">INDEX($K:$P,ROW(),MATCH(AQ$3,$K$2:$P$2,0))</f>
        <v>20</v>
      </c>
      <c r="AR890" s="136" cm="1">
        <f t="array" ref="AR890">INDEX($K:$P,ROW(),MATCH(AR$3,$K$2:$P$2,0))</f>
        <v>20</v>
      </c>
      <c r="AS890" s="136" cm="1">
        <f t="array" ref="AS890">INDEX($K:$P,ROW(),MATCH(AS$3,$K$2:$P$2,0))</f>
        <v>20</v>
      </c>
      <c r="AT890" s="136" cm="1">
        <f t="array" ref="AT890">INDEX($K:$P,ROW(),MATCH(AT$3,$K$2:$P$2,0))</f>
        <v>20</v>
      </c>
      <c r="AU890" s="136" cm="1">
        <f t="array" ref="AU890">INDEX($K:$P,ROW(),MATCH(AU$3,$K$2:$P$2,0))</f>
        <v>20</v>
      </c>
      <c r="AV890" s="136" cm="1">
        <f t="array" ref="AV890">INDEX($K:$P,ROW(),MATCH(AV$3,$K$2:$P$2,0))</f>
        <v>20</v>
      </c>
      <c r="AW890" s="136" cm="1">
        <f t="array" ref="AW890">INDEX($K:$P,ROW(),MATCH(AW$3,$K$2:$P$2,0))</f>
        <v>20</v>
      </c>
      <c r="AX890" s="136" cm="1">
        <f t="array" ref="AX890">INDEX($K:$P,ROW(),MATCH(AX$3,$K$2:$P$2,0))</f>
        <v>20</v>
      </c>
      <c r="AY890" s="136" cm="1">
        <f t="array" ref="AY890">INDEX($K:$P,ROW(),MATCH(AY$3,$K$2:$P$2,0))</f>
        <v>20</v>
      </c>
      <c r="AZ890" s="136" cm="1">
        <f t="array" ref="AZ890">INDEX($K:$P,ROW(),MATCH(AZ$3,$K$2:$P$2,0))</f>
        <v>20</v>
      </c>
      <c r="BA890" s="136" cm="1">
        <f t="array" ref="BA890">INDEX($K:$P,ROW(),MATCH(BA$3,$K$2:$P$2,0))</f>
        <v>20</v>
      </c>
      <c r="BB890" s="136" cm="1">
        <f t="array" ref="BB890">INDEX($K:$P,ROW(),MATCH(BB$3,$K$2:$P$2,0))</f>
        <v>20</v>
      </c>
      <c r="BC890" s="136" cm="1">
        <f t="array" ref="BC890">INDEX($K:$P,ROW(),MATCH(BC$3,$K$2:$P$2,0))</f>
        <v>20</v>
      </c>
      <c r="BD890" s="136" cm="1">
        <f t="array" ref="BD890">INDEX($K:$P,ROW(),MATCH(BD$3,$K$2:$P$2,0))</f>
        <v>20</v>
      </c>
      <c r="BE890" s="136" cm="1">
        <f t="array" ref="BE890">INDEX($K:$P,ROW(),MATCH(BE$3,$K$2:$P$2,0))</f>
        <v>20</v>
      </c>
      <c r="BF890" s="136" cm="1">
        <f t="array" ref="BF890">INDEX($K:$P,ROW(),MATCH(BF$3,$K$2:$P$2,0))</f>
        <v>20</v>
      </c>
      <c r="BG890" s="136" cm="1">
        <f t="array" ref="BG890">INDEX($K:$P,ROW(),MATCH(BG$3,$K$2:$P$2,0))</f>
        <v>20</v>
      </c>
      <c r="BH890" s="136" cm="1">
        <f t="array" ref="BH890">INDEX($K:$P,ROW(),MATCH(BH$3,$K$2:$P$2,0))</f>
        <v>20</v>
      </c>
      <c r="BI890" s="136" cm="1">
        <f t="array" ref="BI890">INDEX($K:$P,ROW(),MATCH(BI$3,$K$2:$P$2,0))</f>
        <v>20</v>
      </c>
      <c r="BJ890" s="136" cm="1">
        <f t="array" ref="BJ890">INDEX($K:$P,ROW(),MATCH(BJ$3,$K$2:$P$2,0))</f>
        <v>20</v>
      </c>
      <c r="BK890" s="136" cm="1">
        <f t="array" ref="BK890">INDEX($K:$P,ROW(),MATCH(BK$3,$K$2:$P$2,0))</f>
        <v>20</v>
      </c>
      <c r="BL890" s="136" cm="1">
        <f t="array" ref="BL890">INDEX($K:$P,ROW(),MATCH(BL$3,$K$2:$P$2,0))</f>
        <v>20</v>
      </c>
      <c r="BM890" s="136" cm="1">
        <f t="array" ref="BM890">INDEX($K:$P,ROW(),MATCH(BM$3,$K$2:$P$2,0))</f>
        <v>20</v>
      </c>
      <c r="BN890" s="136" cm="1">
        <f t="array" ref="BN890">INDEX($K:$P,ROW(),MATCH(BN$3,$K$2:$P$2,0))</f>
        <v>20</v>
      </c>
      <c r="BO890" s="136" cm="1">
        <f t="array" ref="BO890">INDEX($K:$P,ROW(),MATCH(BO$3,$K$2:$P$2,0))</f>
        <v>20</v>
      </c>
      <c r="BP890" s="136" cm="1">
        <f t="array" ref="BP890">INDEX($K:$P,ROW(),MATCH(BP$3,$K$2:$P$2,0))</f>
        <v>20</v>
      </c>
      <c r="BQ890" s="136" cm="1">
        <f t="array" ref="BQ890">INDEX($K:$P,ROW(),MATCH(BQ$3,$K$2:$P$2,0))</f>
        <v>20</v>
      </c>
      <c r="BR890" s="136" cm="1">
        <f t="array" ref="BR890">INDEX($K:$P,ROW(),MATCH(BR$3,$K$2:$P$2,0))</f>
        <v>20</v>
      </c>
      <c r="BS890" s="136" cm="1">
        <f t="array" ref="BS890">INDEX($K:$P,ROW(),MATCH(BS$3,$K$2:$P$2,0))</f>
        <v>20</v>
      </c>
      <c r="BT890" s="136" cm="1">
        <f t="array" ref="BT890">INDEX($K:$P,ROW(),MATCH(BT$3,$K$2:$P$2,0))</f>
        <v>20</v>
      </c>
      <c r="BU890" s="136" cm="1">
        <f t="array" ref="BU890">INDEX($K:$P,ROW(),MATCH(BU$3,$K$2:$P$2,0))</f>
        <v>20</v>
      </c>
      <c r="BV890" s="136" cm="1">
        <f t="array" ref="BV890">INDEX($K:$P,ROW(),MATCH(BV$3,$K$2:$P$2,0))</f>
        <v>20</v>
      </c>
      <c r="BW890" s="136" cm="1">
        <f t="array" ref="BW890">INDEX($K:$P,ROW(),MATCH(BW$3,$K$2:$P$2,0))</f>
        <v>20</v>
      </c>
      <c r="BX890" s="136" cm="1">
        <f t="array" ref="BX890">INDEX($K:$P,ROW(),MATCH(BX$3,$K$2:$P$2,0))</f>
        <v>20</v>
      </c>
      <c r="BY890" s="136" cm="1">
        <f t="array" ref="BY890">INDEX($K:$P,ROW(),MATCH(BY$3,$K$2:$P$2,0))</f>
        <v>20</v>
      </c>
      <c r="BZ890" s="136" cm="1">
        <f t="array" ref="BZ890">INDEX($K:$P,ROW(),MATCH(BZ$3,$K$2:$P$2,0))</f>
        <v>20</v>
      </c>
      <c r="CA890" s="136" cm="1">
        <f t="array" ref="CA890">INDEX($K:$P,ROW(),MATCH(CA$3,$K$2:$P$2,0))</f>
        <v>20</v>
      </c>
      <c r="CB890" s="136" cm="1">
        <f t="array" ref="CB890">INDEX($K:$P,ROW(),MATCH(CB$3,$K$2:$P$2,0))</f>
        <v>20</v>
      </c>
      <c r="CC890" s="136" cm="1">
        <f t="array" ref="CC890">INDEX($K:$P,ROW(),MATCH(CC$3,$K$2:$P$2,0))</f>
        <v>20</v>
      </c>
      <c r="CD890" s="136" cm="1">
        <f t="array" ref="CD890">INDEX($K:$P,ROW(),MATCH(CD$3,$K$2:$P$2,0))</f>
        <v>20</v>
      </c>
      <c r="CE890" s="136" cm="1">
        <f t="array" ref="CE890">INDEX($K:$P,ROW(),MATCH(CE$3,$K$2:$P$2,0))</f>
        <v>20</v>
      </c>
      <c r="CF890" s="136" cm="1">
        <f t="array" ref="CF890">INDEX($K:$P,ROW(),MATCH(CF$3,$K$2:$P$2,0))</f>
        <v>20</v>
      </c>
      <c r="CG890" s="136" cm="1">
        <f t="array" ref="CG890">INDEX($K:$P,ROW(),MATCH(CG$3,$K$2:$P$2,0))</f>
        <v>20</v>
      </c>
      <c r="CH890" s="136" cm="1">
        <f t="array" ref="CH890">INDEX($K:$P,ROW(),MATCH(CH$3,$K$2:$P$2,0))</f>
        <v>20</v>
      </c>
      <c r="CI890" s="136" cm="1">
        <f t="array" ref="CI890">INDEX($K:$P,ROW(),MATCH(CI$3,$K$2:$P$2,0))</f>
        <v>20</v>
      </c>
      <c r="CJ890" s="136" cm="1">
        <f t="array" ref="CJ890">INDEX($K:$P,ROW(),MATCH(CJ$3,$K$2:$P$2,0))</f>
        <v>20</v>
      </c>
      <c r="CK890" s="136" cm="1">
        <f t="array" ref="CK890">INDEX($K:$P,ROW(),MATCH(CK$3,$K$2:$P$2,0))</f>
        <v>20</v>
      </c>
      <c r="CL890" s="136" cm="1">
        <f t="array" ref="CL890">INDEX($K:$P,ROW(),MATCH(CL$3,$K$2:$P$2,0))</f>
        <v>20</v>
      </c>
    </row>
    <row r="891" spans="2:90" x14ac:dyDescent="0.4">
      <c r="B891" s="124" t="str">
        <f>"# of "&amp;B894&amp;"s sold"</f>
        <v># of units sold</v>
      </c>
      <c r="C891" s="27"/>
      <c r="D891" t="s">
        <v>751</v>
      </c>
      <c r="E891" s="9" t="str">
        <f t="shared" si="860"/>
        <v>891 SALES-PR</v>
      </c>
      <c r="F891" s="27"/>
      <c r="G891" s="27"/>
      <c r="H891" s="31"/>
      <c r="I891" s="73"/>
      <c r="J891" s="73"/>
      <c r="K891" s="38">
        <f t="shared" ref="K891:P891" ca="1" si="861">SUMIF($3:$3,K$2,891:891)</f>
        <v>6000</v>
      </c>
      <c r="L891" s="38">
        <f t="shared" ca="1" si="861"/>
        <v>6000</v>
      </c>
      <c r="M891" s="38">
        <f t="shared" ca="1" si="861"/>
        <v>6000</v>
      </c>
      <c r="N891" s="38">
        <f t="shared" ca="1" si="861"/>
        <v>6000</v>
      </c>
      <c r="O891" s="38">
        <f t="shared" ca="1" si="861"/>
        <v>6000</v>
      </c>
      <c r="P891" s="38">
        <f t="shared" ca="1" si="861"/>
        <v>6000</v>
      </c>
      <c r="R891" s="33"/>
      <c r="S891" s="38" cm="1">
        <f t="array" aca="1" ref="S891" ca="1">INDIRECT(S880)/S890</f>
        <v>500</v>
      </c>
      <c r="T891" s="38" cm="1">
        <f t="array" aca="1" ref="T891" ca="1">INDIRECT(T880)/T890</f>
        <v>500</v>
      </c>
      <c r="U891" s="38" cm="1">
        <f t="array" aca="1" ref="U891" ca="1">INDIRECT(U880)/U890</f>
        <v>500</v>
      </c>
      <c r="V891" s="38" cm="1">
        <f t="array" aca="1" ref="V891" ca="1">INDIRECT(V880)/V890</f>
        <v>500</v>
      </c>
      <c r="W891" s="38" cm="1">
        <f t="array" aca="1" ref="W891" ca="1">INDIRECT(W880)/W890</f>
        <v>500</v>
      </c>
      <c r="X891" s="38" cm="1">
        <f t="array" aca="1" ref="X891" ca="1">INDIRECT(X880)/X890</f>
        <v>500</v>
      </c>
      <c r="Y891" s="38" cm="1">
        <f t="array" aca="1" ref="Y891" ca="1">INDIRECT(Y880)/Y890</f>
        <v>500</v>
      </c>
      <c r="Z891" s="38" cm="1">
        <f t="array" aca="1" ref="Z891" ca="1">INDIRECT(Z880)/Z890</f>
        <v>500</v>
      </c>
      <c r="AA891" s="38" cm="1">
        <f t="array" aca="1" ref="AA891" ca="1">INDIRECT(AA880)/AA890</f>
        <v>500</v>
      </c>
      <c r="AB891" s="38" cm="1">
        <f t="array" aca="1" ref="AB891" ca="1">INDIRECT(AB880)/AB890</f>
        <v>500</v>
      </c>
      <c r="AC891" s="38" cm="1">
        <f t="array" aca="1" ref="AC891" ca="1">INDIRECT(AC880)/AC890</f>
        <v>500</v>
      </c>
      <c r="AD891" s="38" cm="1">
        <f t="array" aca="1" ref="AD891" ca="1">INDIRECT(AD880)/AD890</f>
        <v>500</v>
      </c>
      <c r="AE891" s="38" cm="1">
        <f t="array" aca="1" ref="AE891" ca="1">INDIRECT(AE880)/AE890</f>
        <v>500</v>
      </c>
      <c r="AF891" s="38" cm="1">
        <f t="array" aca="1" ref="AF891" ca="1">INDIRECT(AF880)/AF890</f>
        <v>500</v>
      </c>
      <c r="AG891" s="38" cm="1">
        <f t="array" aca="1" ref="AG891" ca="1">INDIRECT(AG880)/AG890</f>
        <v>500</v>
      </c>
      <c r="AH891" s="38" cm="1">
        <f t="array" aca="1" ref="AH891" ca="1">INDIRECT(AH880)/AH890</f>
        <v>500</v>
      </c>
      <c r="AI891" s="38" cm="1">
        <f t="array" aca="1" ref="AI891" ca="1">INDIRECT(AI880)/AI890</f>
        <v>500</v>
      </c>
      <c r="AJ891" s="38" cm="1">
        <f t="array" aca="1" ref="AJ891" ca="1">INDIRECT(AJ880)/AJ890</f>
        <v>500</v>
      </c>
      <c r="AK891" s="38" cm="1">
        <f t="array" aca="1" ref="AK891" ca="1">INDIRECT(AK880)/AK890</f>
        <v>500</v>
      </c>
      <c r="AL891" s="38" cm="1">
        <f t="array" aca="1" ref="AL891" ca="1">INDIRECT(AL880)/AL890</f>
        <v>500</v>
      </c>
      <c r="AM891" s="38" cm="1">
        <f t="array" aca="1" ref="AM891" ca="1">INDIRECT(AM880)/AM890</f>
        <v>500</v>
      </c>
      <c r="AN891" s="38" cm="1">
        <f t="array" aca="1" ref="AN891" ca="1">INDIRECT(AN880)/AN890</f>
        <v>500</v>
      </c>
      <c r="AO891" s="38" cm="1">
        <f t="array" aca="1" ref="AO891" ca="1">INDIRECT(AO880)/AO890</f>
        <v>500</v>
      </c>
      <c r="AP891" s="38" cm="1">
        <f t="array" aca="1" ref="AP891" ca="1">INDIRECT(AP880)/AP890</f>
        <v>500</v>
      </c>
      <c r="AQ891" s="38" cm="1">
        <f t="array" aca="1" ref="AQ891" ca="1">INDIRECT(AQ880)/AQ890</f>
        <v>500</v>
      </c>
      <c r="AR891" s="38" cm="1">
        <f t="array" aca="1" ref="AR891" ca="1">INDIRECT(AR880)/AR890</f>
        <v>500</v>
      </c>
      <c r="AS891" s="38" cm="1">
        <f t="array" aca="1" ref="AS891" ca="1">INDIRECT(AS880)/AS890</f>
        <v>500</v>
      </c>
      <c r="AT891" s="38" cm="1">
        <f t="array" aca="1" ref="AT891" ca="1">INDIRECT(AT880)/AT890</f>
        <v>500</v>
      </c>
      <c r="AU891" s="38" cm="1">
        <f t="array" aca="1" ref="AU891" ca="1">INDIRECT(AU880)/AU890</f>
        <v>500</v>
      </c>
      <c r="AV891" s="38" cm="1">
        <f t="array" aca="1" ref="AV891" ca="1">INDIRECT(AV880)/AV890</f>
        <v>500</v>
      </c>
      <c r="AW891" s="38" cm="1">
        <f t="array" aca="1" ref="AW891" ca="1">INDIRECT(AW880)/AW890</f>
        <v>500</v>
      </c>
      <c r="AX891" s="38" cm="1">
        <f t="array" aca="1" ref="AX891" ca="1">INDIRECT(AX880)/AX890</f>
        <v>500</v>
      </c>
      <c r="AY891" s="38" cm="1">
        <f t="array" aca="1" ref="AY891" ca="1">INDIRECT(AY880)/AY890</f>
        <v>500</v>
      </c>
      <c r="AZ891" s="38" cm="1">
        <f t="array" aca="1" ref="AZ891" ca="1">INDIRECT(AZ880)/AZ890</f>
        <v>500</v>
      </c>
      <c r="BA891" s="38" cm="1">
        <f t="array" aca="1" ref="BA891" ca="1">INDIRECT(BA880)/BA890</f>
        <v>500</v>
      </c>
      <c r="BB891" s="38" cm="1">
        <f t="array" aca="1" ref="BB891" ca="1">INDIRECT(BB880)/BB890</f>
        <v>500</v>
      </c>
      <c r="BC891" s="38" cm="1">
        <f t="array" aca="1" ref="BC891" ca="1">INDIRECT(BC880)/BC890</f>
        <v>500</v>
      </c>
      <c r="BD891" s="38" cm="1">
        <f t="array" aca="1" ref="BD891" ca="1">INDIRECT(BD880)/BD890</f>
        <v>500</v>
      </c>
      <c r="BE891" s="38" cm="1">
        <f t="array" aca="1" ref="BE891" ca="1">INDIRECT(BE880)/BE890</f>
        <v>500</v>
      </c>
      <c r="BF891" s="38" cm="1">
        <f t="array" aca="1" ref="BF891" ca="1">INDIRECT(BF880)/BF890</f>
        <v>500</v>
      </c>
      <c r="BG891" s="38" cm="1">
        <f t="array" aca="1" ref="BG891" ca="1">INDIRECT(BG880)/BG890</f>
        <v>500</v>
      </c>
      <c r="BH891" s="38" cm="1">
        <f t="array" aca="1" ref="BH891" ca="1">INDIRECT(BH880)/BH890</f>
        <v>500</v>
      </c>
      <c r="BI891" s="38" cm="1">
        <f t="array" aca="1" ref="BI891" ca="1">INDIRECT(BI880)/BI890</f>
        <v>500</v>
      </c>
      <c r="BJ891" s="38" cm="1">
        <f t="array" aca="1" ref="BJ891" ca="1">INDIRECT(BJ880)/BJ890</f>
        <v>500</v>
      </c>
      <c r="BK891" s="38" cm="1">
        <f t="array" aca="1" ref="BK891" ca="1">INDIRECT(BK880)/BK890</f>
        <v>500</v>
      </c>
      <c r="BL891" s="38" cm="1">
        <f t="array" aca="1" ref="BL891" ca="1">INDIRECT(BL880)/BL890</f>
        <v>500</v>
      </c>
      <c r="BM891" s="38" cm="1">
        <f t="array" aca="1" ref="BM891" ca="1">INDIRECT(BM880)/BM890</f>
        <v>500</v>
      </c>
      <c r="BN891" s="38" cm="1">
        <f t="array" aca="1" ref="BN891" ca="1">INDIRECT(BN880)/BN890</f>
        <v>500</v>
      </c>
      <c r="BO891" s="38" cm="1">
        <f t="array" aca="1" ref="BO891" ca="1">INDIRECT(BO880)/BO890</f>
        <v>500</v>
      </c>
      <c r="BP891" s="38" cm="1">
        <f t="array" aca="1" ref="BP891" ca="1">INDIRECT(BP880)/BP890</f>
        <v>500</v>
      </c>
      <c r="BQ891" s="38" cm="1">
        <f t="array" aca="1" ref="BQ891" ca="1">INDIRECT(BQ880)/BQ890</f>
        <v>500</v>
      </c>
      <c r="BR891" s="38" cm="1">
        <f t="array" aca="1" ref="BR891" ca="1">INDIRECT(BR880)/BR890</f>
        <v>500</v>
      </c>
      <c r="BS891" s="38" cm="1">
        <f t="array" aca="1" ref="BS891" ca="1">INDIRECT(BS880)/BS890</f>
        <v>500</v>
      </c>
      <c r="BT891" s="38" cm="1">
        <f t="array" aca="1" ref="BT891" ca="1">INDIRECT(BT880)/BT890</f>
        <v>500</v>
      </c>
      <c r="BU891" s="38" cm="1">
        <f t="array" aca="1" ref="BU891" ca="1">INDIRECT(BU880)/BU890</f>
        <v>500</v>
      </c>
      <c r="BV891" s="38" cm="1">
        <f t="array" aca="1" ref="BV891" ca="1">INDIRECT(BV880)/BV890</f>
        <v>500</v>
      </c>
      <c r="BW891" s="38" cm="1">
        <f t="array" aca="1" ref="BW891" ca="1">INDIRECT(BW880)/BW890</f>
        <v>500</v>
      </c>
      <c r="BX891" s="38" cm="1">
        <f t="array" aca="1" ref="BX891" ca="1">INDIRECT(BX880)/BX890</f>
        <v>500</v>
      </c>
      <c r="BY891" s="38" cm="1">
        <f t="array" aca="1" ref="BY891" ca="1">INDIRECT(BY880)/BY890</f>
        <v>500</v>
      </c>
      <c r="BZ891" s="38" cm="1">
        <f t="array" aca="1" ref="BZ891" ca="1">INDIRECT(BZ880)/BZ890</f>
        <v>500</v>
      </c>
      <c r="CA891" s="38" cm="1">
        <f t="array" aca="1" ref="CA891" ca="1">INDIRECT(CA880)/CA890</f>
        <v>500</v>
      </c>
      <c r="CB891" s="38" cm="1">
        <f t="array" aca="1" ref="CB891" ca="1">INDIRECT(CB880)/CB890</f>
        <v>500</v>
      </c>
      <c r="CC891" s="38" cm="1">
        <f t="array" aca="1" ref="CC891" ca="1">INDIRECT(CC880)/CC890</f>
        <v>500</v>
      </c>
      <c r="CD891" s="38" cm="1">
        <f t="array" aca="1" ref="CD891" ca="1">INDIRECT(CD880)/CD890</f>
        <v>500</v>
      </c>
      <c r="CE891" s="38" cm="1">
        <f t="array" aca="1" ref="CE891" ca="1">INDIRECT(CE880)/CE890</f>
        <v>500</v>
      </c>
      <c r="CF891" s="38" cm="1">
        <f t="array" aca="1" ref="CF891" ca="1">INDIRECT(CF880)/CF890</f>
        <v>500</v>
      </c>
      <c r="CG891" s="38" cm="1">
        <f t="array" aca="1" ref="CG891" ca="1">INDIRECT(CG880)/CG890</f>
        <v>500</v>
      </c>
      <c r="CH891" s="38" cm="1">
        <f t="array" aca="1" ref="CH891" ca="1">INDIRECT(CH880)/CH890</f>
        <v>500</v>
      </c>
      <c r="CI891" s="38" cm="1">
        <f t="array" aca="1" ref="CI891" ca="1">INDIRECT(CI880)/CI890</f>
        <v>500</v>
      </c>
      <c r="CJ891" s="38" cm="1">
        <f t="array" aca="1" ref="CJ891" ca="1">INDIRECT(CJ880)/CJ890</f>
        <v>500</v>
      </c>
      <c r="CK891" s="38" cm="1">
        <f t="array" aca="1" ref="CK891" ca="1">INDIRECT(CK880)/CK890</f>
        <v>500</v>
      </c>
      <c r="CL891" s="38" cm="1">
        <f t="array" aca="1" ref="CL891" ca="1">INDIRECT(CL880)/CL890</f>
        <v>500</v>
      </c>
    </row>
    <row r="892" spans="2:90" x14ac:dyDescent="0.4">
      <c r="B892" s="124"/>
      <c r="C892" s="27"/>
      <c r="D892" t="s">
        <v>751</v>
      </c>
      <c r="E892" s="9" t="str">
        <f t="shared" ref="E892" si="862">ROW()&amp;" "&amp;D892</f>
        <v>892 SALES-PR</v>
      </c>
      <c r="F892" s="27"/>
      <c r="G892" s="27"/>
      <c r="H892" s="31"/>
      <c r="I892" s="73"/>
      <c r="J892" s="73"/>
      <c r="K892" s="38"/>
      <c r="L892" s="38"/>
      <c r="M892" s="38"/>
      <c r="N892" s="38"/>
      <c r="O892" s="38"/>
      <c r="P892" s="38"/>
      <c r="R892" s="33"/>
      <c r="S892" s="38"/>
      <c r="T892" s="38"/>
      <c r="U892" s="38"/>
      <c r="V892" s="38"/>
      <c r="W892" s="38"/>
      <c r="X892" s="38"/>
      <c r="Y892" s="38"/>
      <c r="Z892" s="38"/>
      <c r="AA892" s="38"/>
      <c r="AB892" s="38"/>
      <c r="AC892" s="38"/>
      <c r="AD892" s="38"/>
      <c r="AE892" s="38"/>
      <c r="AF892" s="38"/>
      <c r="AG892" s="38"/>
      <c r="AH892" s="38"/>
      <c r="AI892" s="38"/>
      <c r="AJ892" s="38"/>
      <c r="AK892" s="38"/>
      <c r="AL892" s="38"/>
      <c r="AM892" s="38"/>
      <c r="AN892" s="38"/>
      <c r="AO892" s="38"/>
      <c r="AP892" s="38"/>
      <c r="AQ892" s="38"/>
      <c r="AR892" s="38"/>
      <c r="AS892" s="38"/>
      <c r="AT892" s="38"/>
      <c r="AU892" s="38"/>
      <c r="AV892" s="38"/>
      <c r="AW892" s="38"/>
      <c r="AX892" s="38"/>
      <c r="AY892" s="38"/>
      <c r="AZ892" s="38"/>
      <c r="BA892" s="38"/>
      <c r="BB892" s="38"/>
      <c r="BC892" s="38"/>
      <c r="BD892" s="38"/>
      <c r="BE892" s="38"/>
      <c r="BF892" s="38"/>
      <c r="BG892" s="38"/>
      <c r="BH892" s="38"/>
      <c r="BI892" s="38"/>
      <c r="BJ892" s="38"/>
      <c r="BK892" s="38"/>
      <c r="BL892" s="38"/>
      <c r="BM892" s="38"/>
      <c r="BN892" s="38"/>
      <c r="BO892" s="38"/>
      <c r="BP892" s="38"/>
      <c r="BQ892" s="38"/>
      <c r="BR892" s="38"/>
      <c r="BS892" s="38"/>
      <c r="BT892" s="38"/>
      <c r="BU892" s="38"/>
      <c r="BV892" s="38"/>
      <c r="BW892" s="38"/>
      <c r="BX892" s="38"/>
      <c r="BY892" s="38"/>
      <c r="BZ892" s="38"/>
      <c r="CA892" s="38"/>
      <c r="CB892" s="38"/>
      <c r="CC892" s="38"/>
      <c r="CD892" s="38"/>
      <c r="CE892" s="38"/>
      <c r="CF892" s="38"/>
      <c r="CG892" s="38"/>
      <c r="CH892" s="38"/>
      <c r="CI892" s="38"/>
      <c r="CJ892" s="38"/>
      <c r="CK892" s="38"/>
      <c r="CL892" s="38"/>
    </row>
    <row r="893" spans="2:90" x14ac:dyDescent="0.4">
      <c r="B893" s="132" t="str">
        <f>B878</f>
        <v>(Primary label)</v>
      </c>
      <c r="D893" t="s">
        <v>751</v>
      </c>
      <c r="E893" s="8" t="str">
        <f>ROW()&amp;" "&amp;D893</f>
        <v>893 SALES-PR</v>
      </c>
      <c r="G893" t="s">
        <v>332</v>
      </c>
      <c r="H893" s="31"/>
      <c r="I893" s="73"/>
      <c r="J893" s="73"/>
      <c r="K893" s="58"/>
      <c r="L893" s="58"/>
      <c r="M893" s="58"/>
      <c r="N893" s="58"/>
      <c r="O893" s="58"/>
      <c r="P893" s="58"/>
      <c r="R893" s="33"/>
    </row>
    <row r="894" spans="2:90" x14ac:dyDescent="0.4">
      <c r="B894" s="235" t="str">
        <f>IFERROR(SUBSTITUTE(B886,":",""),"no unit")</f>
        <v>unit</v>
      </c>
      <c r="D894" t="s">
        <v>751</v>
      </c>
      <c r="E894" s="8" t="str">
        <f>ROW()&amp;" "&amp;D894</f>
        <v>894 SALES-PR</v>
      </c>
      <c r="G894" t="s">
        <v>332</v>
      </c>
      <c r="H894" s="31"/>
      <c r="I894" s="73"/>
      <c r="J894" s="73"/>
      <c r="K894" s="58"/>
      <c r="L894" s="58"/>
      <c r="M894" s="58"/>
      <c r="N894" s="58"/>
      <c r="O894" s="58"/>
      <c r="P894" s="58"/>
      <c r="R894" s="33"/>
    </row>
    <row r="895" spans="2:90" x14ac:dyDescent="0.4">
      <c r="B895" s="8" t="str">
        <f t="shared" ref="B895:B900" si="863">B880</f>
        <v>Primary revenue driver</v>
      </c>
      <c r="D895" t="s">
        <v>751</v>
      </c>
      <c r="E895" s="8" t="str">
        <f>ROW()&amp;" "&amp;D895</f>
        <v>895 SALES-PR</v>
      </c>
      <c r="G895" t="s">
        <v>332</v>
      </c>
      <c r="H895" s="31"/>
      <c r="I895" s="73"/>
      <c r="J895" s="73"/>
      <c r="K895" s="58"/>
      <c r="L895" s="58"/>
      <c r="M895" s="58"/>
      <c r="N895" s="58"/>
      <c r="O895" s="58"/>
      <c r="P895" s="58"/>
      <c r="R895" s="33"/>
      <c r="S895" s="175" t="str">
        <f t="shared" ref="S895" si="864">S880</f>
        <v>S$12</v>
      </c>
      <c r="T895" s="175" t="str">
        <f t="shared" ref="T895:AX895" si="865">T880</f>
        <v>T$12</v>
      </c>
      <c r="U895" s="175" t="str">
        <f t="shared" si="865"/>
        <v>U$12</v>
      </c>
      <c r="V895" s="175" t="str">
        <f t="shared" si="865"/>
        <v>V$12</v>
      </c>
      <c r="W895" s="175" t="str">
        <f t="shared" si="865"/>
        <v>W$12</v>
      </c>
      <c r="X895" s="175" t="str">
        <f t="shared" si="865"/>
        <v>X$12</v>
      </c>
      <c r="Y895" s="175" t="str">
        <f t="shared" si="865"/>
        <v>Y$12</v>
      </c>
      <c r="Z895" s="175" t="str">
        <f t="shared" si="865"/>
        <v>Z$12</v>
      </c>
      <c r="AA895" s="175" t="str">
        <f t="shared" si="865"/>
        <v>AA$12</v>
      </c>
      <c r="AB895" s="175" t="str">
        <f t="shared" si="865"/>
        <v>AB$12</v>
      </c>
      <c r="AC895" s="175" t="str">
        <f t="shared" si="865"/>
        <v>AC$12</v>
      </c>
      <c r="AD895" s="175" t="str">
        <f t="shared" si="865"/>
        <v>AD$12</v>
      </c>
      <c r="AE895" s="175" t="str">
        <f t="shared" si="865"/>
        <v>AE$12</v>
      </c>
      <c r="AF895" s="175" t="str">
        <f t="shared" si="865"/>
        <v>AF$12</v>
      </c>
      <c r="AG895" s="175" t="str">
        <f t="shared" si="865"/>
        <v>AG$12</v>
      </c>
      <c r="AH895" s="175" t="str">
        <f t="shared" si="865"/>
        <v>AH$12</v>
      </c>
      <c r="AI895" s="175" t="str">
        <f t="shared" si="865"/>
        <v>AI$12</v>
      </c>
      <c r="AJ895" s="175" t="str">
        <f t="shared" si="865"/>
        <v>AJ$12</v>
      </c>
      <c r="AK895" s="175" t="str">
        <f t="shared" si="865"/>
        <v>AK$12</v>
      </c>
      <c r="AL895" s="175" t="str">
        <f t="shared" si="865"/>
        <v>AL$12</v>
      </c>
      <c r="AM895" s="175" t="str">
        <f t="shared" si="865"/>
        <v>AM$12</v>
      </c>
      <c r="AN895" s="175" t="str">
        <f t="shared" si="865"/>
        <v>AN$12</v>
      </c>
      <c r="AO895" s="175" t="str">
        <f t="shared" si="865"/>
        <v>AO$12</v>
      </c>
      <c r="AP895" s="175" t="str">
        <f t="shared" si="865"/>
        <v>AP$12</v>
      </c>
      <c r="AQ895" s="175" t="str">
        <f t="shared" si="865"/>
        <v>AQ$12</v>
      </c>
      <c r="AR895" s="175" t="str">
        <f t="shared" si="865"/>
        <v>AR$12</v>
      </c>
      <c r="AS895" s="175" t="str">
        <f t="shared" si="865"/>
        <v>AS$12</v>
      </c>
      <c r="AT895" s="175" t="str">
        <f t="shared" si="865"/>
        <v>AT$12</v>
      </c>
      <c r="AU895" s="175" t="str">
        <f t="shared" si="865"/>
        <v>AU$12</v>
      </c>
      <c r="AV895" s="175" t="str">
        <f t="shared" si="865"/>
        <v>AV$12</v>
      </c>
      <c r="AW895" s="175" t="str">
        <f t="shared" si="865"/>
        <v>AW$12</v>
      </c>
      <c r="AX895" s="175" t="str">
        <f t="shared" si="865"/>
        <v>AX$12</v>
      </c>
      <c r="AY895" s="175" t="str">
        <f t="shared" ref="AY895:CD895" si="866">AY880</f>
        <v>AY$12</v>
      </c>
      <c r="AZ895" s="175" t="str">
        <f t="shared" si="866"/>
        <v>AZ$12</v>
      </c>
      <c r="BA895" s="175" t="str">
        <f t="shared" si="866"/>
        <v>BA$12</v>
      </c>
      <c r="BB895" s="175" t="str">
        <f t="shared" si="866"/>
        <v>BB$12</v>
      </c>
      <c r="BC895" s="175" t="str">
        <f t="shared" si="866"/>
        <v>BC$12</v>
      </c>
      <c r="BD895" s="175" t="str">
        <f t="shared" si="866"/>
        <v>BD$12</v>
      </c>
      <c r="BE895" s="175" t="str">
        <f t="shared" si="866"/>
        <v>BE$12</v>
      </c>
      <c r="BF895" s="175" t="str">
        <f t="shared" si="866"/>
        <v>BF$12</v>
      </c>
      <c r="BG895" s="175" t="str">
        <f t="shared" si="866"/>
        <v>BG$12</v>
      </c>
      <c r="BH895" s="175" t="str">
        <f t="shared" si="866"/>
        <v>BH$12</v>
      </c>
      <c r="BI895" s="175" t="str">
        <f t="shared" si="866"/>
        <v>BI$12</v>
      </c>
      <c r="BJ895" s="175" t="str">
        <f t="shared" si="866"/>
        <v>BJ$12</v>
      </c>
      <c r="BK895" s="175" t="str">
        <f t="shared" si="866"/>
        <v>BK$12</v>
      </c>
      <c r="BL895" s="175" t="str">
        <f t="shared" si="866"/>
        <v>BL$12</v>
      </c>
      <c r="BM895" s="175" t="str">
        <f t="shared" si="866"/>
        <v>BM$12</v>
      </c>
      <c r="BN895" s="175" t="str">
        <f t="shared" si="866"/>
        <v>BN$12</v>
      </c>
      <c r="BO895" s="175" t="str">
        <f t="shared" si="866"/>
        <v>BO$12</v>
      </c>
      <c r="BP895" s="175" t="str">
        <f t="shared" si="866"/>
        <v>BP$12</v>
      </c>
      <c r="BQ895" s="175" t="str">
        <f t="shared" si="866"/>
        <v>BQ$12</v>
      </c>
      <c r="BR895" s="175" t="str">
        <f t="shared" si="866"/>
        <v>BR$12</v>
      </c>
      <c r="BS895" s="175" t="str">
        <f t="shared" si="866"/>
        <v>BS$12</v>
      </c>
      <c r="BT895" s="175" t="str">
        <f t="shared" si="866"/>
        <v>BT$12</v>
      </c>
      <c r="BU895" s="175" t="str">
        <f t="shared" si="866"/>
        <v>BU$12</v>
      </c>
      <c r="BV895" s="175" t="str">
        <f t="shared" si="866"/>
        <v>BV$12</v>
      </c>
      <c r="BW895" s="175" t="str">
        <f t="shared" si="866"/>
        <v>BW$12</v>
      </c>
      <c r="BX895" s="175" t="str">
        <f t="shared" si="866"/>
        <v>BX$12</v>
      </c>
      <c r="BY895" s="175" t="str">
        <f t="shared" si="866"/>
        <v>BY$12</v>
      </c>
      <c r="BZ895" s="175" t="str">
        <f t="shared" si="866"/>
        <v>BZ$12</v>
      </c>
      <c r="CA895" s="175" t="str">
        <f t="shared" si="866"/>
        <v>CA$12</v>
      </c>
      <c r="CB895" s="175" t="str">
        <f t="shared" si="866"/>
        <v>CB$12</v>
      </c>
      <c r="CC895" s="175" t="str">
        <f t="shared" si="866"/>
        <v>CC$12</v>
      </c>
      <c r="CD895" s="175" t="str">
        <f t="shared" si="866"/>
        <v>CD$12</v>
      </c>
      <c r="CE895" s="175" t="str">
        <f t="shared" ref="CE895:CK895" si="867">CE880</f>
        <v>CE$12</v>
      </c>
      <c r="CF895" s="175" t="str">
        <f t="shared" si="867"/>
        <v>CF$12</v>
      </c>
      <c r="CG895" s="175" t="str">
        <f t="shared" si="867"/>
        <v>CG$12</v>
      </c>
      <c r="CH895" s="175" t="str">
        <f t="shared" si="867"/>
        <v>CH$12</v>
      </c>
      <c r="CI895" s="175" t="str">
        <f t="shared" si="867"/>
        <v>CI$12</v>
      </c>
      <c r="CJ895" s="175" t="str">
        <f t="shared" si="867"/>
        <v>CJ$12</v>
      </c>
      <c r="CK895" s="175" t="str">
        <f t="shared" si="867"/>
        <v>CK$12</v>
      </c>
      <c r="CL895" s="175" t="str">
        <f t="shared" ref="CL895" si="868">CL880</f>
        <v>CL$12</v>
      </c>
    </row>
    <row r="896" spans="2:90" x14ac:dyDescent="0.4">
      <c r="B896" s="89" t="str">
        <f t="shared" si="863"/>
        <v>Primary volume driver</v>
      </c>
      <c r="D896" t="s">
        <v>751</v>
      </c>
      <c r="E896" s="8" t="str">
        <f>ROW()&amp;" "&amp;D896</f>
        <v>896 SALES-PR</v>
      </c>
      <c r="G896" t="s">
        <v>332</v>
      </c>
      <c r="H896" s="204"/>
      <c r="I896" s="205"/>
      <c r="J896" s="205"/>
      <c r="K896" s="213"/>
      <c r="L896" s="213"/>
      <c r="M896" s="213"/>
      <c r="N896" s="213"/>
      <c r="O896" s="213"/>
      <c r="P896" s="213"/>
      <c r="R896" s="214"/>
      <c r="S896" s="208" t="str">
        <f t="shared" ref="S896" si="869">ADDRESS(ROW(S891),COLUMN(S891),2)</f>
        <v>S$891</v>
      </c>
      <c r="T896" s="208" t="str">
        <f t="shared" ref="T896:AX896" si="870">ADDRESS(ROW(T891),COLUMN(T891),2)</f>
        <v>T$891</v>
      </c>
      <c r="U896" s="208" t="str">
        <f t="shared" si="870"/>
        <v>U$891</v>
      </c>
      <c r="V896" s="208" t="str">
        <f t="shared" si="870"/>
        <v>V$891</v>
      </c>
      <c r="W896" s="208" t="str">
        <f t="shared" si="870"/>
        <v>W$891</v>
      </c>
      <c r="X896" s="208" t="str">
        <f t="shared" si="870"/>
        <v>X$891</v>
      </c>
      <c r="Y896" s="208" t="str">
        <f t="shared" si="870"/>
        <v>Y$891</v>
      </c>
      <c r="Z896" s="208" t="str">
        <f t="shared" si="870"/>
        <v>Z$891</v>
      </c>
      <c r="AA896" s="208" t="str">
        <f t="shared" si="870"/>
        <v>AA$891</v>
      </c>
      <c r="AB896" s="208" t="str">
        <f t="shared" si="870"/>
        <v>AB$891</v>
      </c>
      <c r="AC896" s="208" t="str">
        <f t="shared" si="870"/>
        <v>AC$891</v>
      </c>
      <c r="AD896" s="208" t="str">
        <f t="shared" si="870"/>
        <v>AD$891</v>
      </c>
      <c r="AE896" s="208" t="str">
        <f t="shared" si="870"/>
        <v>AE$891</v>
      </c>
      <c r="AF896" s="208" t="str">
        <f t="shared" si="870"/>
        <v>AF$891</v>
      </c>
      <c r="AG896" s="208" t="str">
        <f t="shared" si="870"/>
        <v>AG$891</v>
      </c>
      <c r="AH896" s="208" t="str">
        <f t="shared" si="870"/>
        <v>AH$891</v>
      </c>
      <c r="AI896" s="208" t="str">
        <f t="shared" si="870"/>
        <v>AI$891</v>
      </c>
      <c r="AJ896" s="208" t="str">
        <f t="shared" si="870"/>
        <v>AJ$891</v>
      </c>
      <c r="AK896" s="208" t="str">
        <f t="shared" si="870"/>
        <v>AK$891</v>
      </c>
      <c r="AL896" s="208" t="str">
        <f t="shared" si="870"/>
        <v>AL$891</v>
      </c>
      <c r="AM896" s="208" t="str">
        <f t="shared" si="870"/>
        <v>AM$891</v>
      </c>
      <c r="AN896" s="208" t="str">
        <f t="shared" si="870"/>
        <v>AN$891</v>
      </c>
      <c r="AO896" s="208" t="str">
        <f t="shared" si="870"/>
        <v>AO$891</v>
      </c>
      <c r="AP896" s="208" t="str">
        <f t="shared" si="870"/>
        <v>AP$891</v>
      </c>
      <c r="AQ896" s="208" t="str">
        <f t="shared" si="870"/>
        <v>AQ$891</v>
      </c>
      <c r="AR896" s="208" t="str">
        <f t="shared" si="870"/>
        <v>AR$891</v>
      </c>
      <c r="AS896" s="208" t="str">
        <f t="shared" si="870"/>
        <v>AS$891</v>
      </c>
      <c r="AT896" s="208" t="str">
        <f t="shared" si="870"/>
        <v>AT$891</v>
      </c>
      <c r="AU896" s="208" t="str">
        <f t="shared" si="870"/>
        <v>AU$891</v>
      </c>
      <c r="AV896" s="208" t="str">
        <f t="shared" si="870"/>
        <v>AV$891</v>
      </c>
      <c r="AW896" s="208" t="str">
        <f t="shared" si="870"/>
        <v>AW$891</v>
      </c>
      <c r="AX896" s="208" t="str">
        <f t="shared" si="870"/>
        <v>AX$891</v>
      </c>
      <c r="AY896" s="208" t="str">
        <f t="shared" ref="AY896:CD896" si="871">ADDRESS(ROW(AY891),COLUMN(AY891),2)</f>
        <v>AY$891</v>
      </c>
      <c r="AZ896" s="208" t="str">
        <f t="shared" si="871"/>
        <v>AZ$891</v>
      </c>
      <c r="BA896" s="208" t="str">
        <f t="shared" si="871"/>
        <v>BA$891</v>
      </c>
      <c r="BB896" s="208" t="str">
        <f t="shared" si="871"/>
        <v>BB$891</v>
      </c>
      <c r="BC896" s="208" t="str">
        <f t="shared" si="871"/>
        <v>BC$891</v>
      </c>
      <c r="BD896" s="208" t="str">
        <f t="shared" si="871"/>
        <v>BD$891</v>
      </c>
      <c r="BE896" s="208" t="str">
        <f t="shared" si="871"/>
        <v>BE$891</v>
      </c>
      <c r="BF896" s="208" t="str">
        <f t="shared" si="871"/>
        <v>BF$891</v>
      </c>
      <c r="BG896" s="208" t="str">
        <f t="shared" si="871"/>
        <v>BG$891</v>
      </c>
      <c r="BH896" s="208" t="str">
        <f t="shared" si="871"/>
        <v>BH$891</v>
      </c>
      <c r="BI896" s="208" t="str">
        <f t="shared" si="871"/>
        <v>BI$891</v>
      </c>
      <c r="BJ896" s="208" t="str">
        <f t="shared" si="871"/>
        <v>BJ$891</v>
      </c>
      <c r="BK896" s="208" t="str">
        <f t="shared" si="871"/>
        <v>BK$891</v>
      </c>
      <c r="BL896" s="208" t="str">
        <f t="shared" si="871"/>
        <v>BL$891</v>
      </c>
      <c r="BM896" s="208" t="str">
        <f t="shared" si="871"/>
        <v>BM$891</v>
      </c>
      <c r="BN896" s="208" t="str">
        <f t="shared" si="871"/>
        <v>BN$891</v>
      </c>
      <c r="BO896" s="208" t="str">
        <f t="shared" si="871"/>
        <v>BO$891</v>
      </c>
      <c r="BP896" s="208" t="str">
        <f t="shared" si="871"/>
        <v>BP$891</v>
      </c>
      <c r="BQ896" s="208" t="str">
        <f t="shared" si="871"/>
        <v>BQ$891</v>
      </c>
      <c r="BR896" s="208" t="str">
        <f t="shared" si="871"/>
        <v>BR$891</v>
      </c>
      <c r="BS896" s="208" t="str">
        <f t="shared" si="871"/>
        <v>BS$891</v>
      </c>
      <c r="BT896" s="208" t="str">
        <f t="shared" si="871"/>
        <v>BT$891</v>
      </c>
      <c r="BU896" s="208" t="str">
        <f t="shared" si="871"/>
        <v>BU$891</v>
      </c>
      <c r="BV896" s="208" t="str">
        <f t="shared" si="871"/>
        <v>BV$891</v>
      </c>
      <c r="BW896" s="208" t="str">
        <f t="shared" si="871"/>
        <v>BW$891</v>
      </c>
      <c r="BX896" s="208" t="str">
        <f t="shared" si="871"/>
        <v>BX$891</v>
      </c>
      <c r="BY896" s="208" t="str">
        <f t="shared" si="871"/>
        <v>BY$891</v>
      </c>
      <c r="BZ896" s="208" t="str">
        <f t="shared" si="871"/>
        <v>BZ$891</v>
      </c>
      <c r="CA896" s="208" t="str">
        <f t="shared" si="871"/>
        <v>CA$891</v>
      </c>
      <c r="CB896" s="208" t="str">
        <f t="shared" si="871"/>
        <v>CB$891</v>
      </c>
      <c r="CC896" s="208" t="str">
        <f t="shared" si="871"/>
        <v>CC$891</v>
      </c>
      <c r="CD896" s="208" t="str">
        <f t="shared" si="871"/>
        <v>CD$891</v>
      </c>
      <c r="CE896" s="208" t="str">
        <f t="shared" ref="CE896:CK896" si="872">ADDRESS(ROW(CE891),COLUMN(CE891),2)</f>
        <v>CE$891</v>
      </c>
      <c r="CF896" s="208" t="str">
        <f t="shared" si="872"/>
        <v>CF$891</v>
      </c>
      <c r="CG896" s="208" t="str">
        <f t="shared" si="872"/>
        <v>CG$891</v>
      </c>
      <c r="CH896" s="208" t="str">
        <f t="shared" si="872"/>
        <v>CH$891</v>
      </c>
      <c r="CI896" s="208" t="str">
        <f t="shared" si="872"/>
        <v>CI$891</v>
      </c>
      <c r="CJ896" s="208" t="str">
        <f t="shared" si="872"/>
        <v>CJ$891</v>
      </c>
      <c r="CK896" s="208" t="str">
        <f t="shared" si="872"/>
        <v>CK$891</v>
      </c>
      <c r="CL896" s="208" t="str">
        <f t="shared" ref="CL896" si="873">ADDRESS(ROW(CL891),COLUMN(CL891),2)</f>
        <v>CL$891</v>
      </c>
    </row>
    <row r="897" spans="2:90" x14ac:dyDescent="0.4">
      <c r="B897" s="8" t="str">
        <f t="shared" si="863"/>
        <v>(Secondary label)</v>
      </c>
      <c r="D897" t="s">
        <v>751</v>
      </c>
      <c r="E897" s="8" t="str">
        <f t="shared" ref="E897:E900" si="874">ROW()&amp;" "&amp;D897</f>
        <v>897 SALES-PR</v>
      </c>
      <c r="G897" t="s">
        <v>332</v>
      </c>
      <c r="H897" s="12"/>
      <c r="I897" s="60"/>
      <c r="J897" s="60"/>
      <c r="K897" s="15"/>
      <c r="L897" s="15"/>
      <c r="M897" s="15"/>
      <c r="N897" s="15"/>
      <c r="O897" s="15"/>
      <c r="P897" s="15"/>
      <c r="R897" s="15"/>
      <c r="S897" s="175"/>
      <c r="T897" s="175"/>
      <c r="U897" s="175"/>
      <c r="V897" s="175"/>
      <c r="W897" s="175"/>
      <c r="X897" s="175"/>
      <c r="Y897" s="175"/>
      <c r="Z897" s="175"/>
      <c r="AA897" s="175"/>
      <c r="AB897" s="175"/>
      <c r="AC897" s="175"/>
      <c r="AD897" s="175"/>
      <c r="AE897" s="175"/>
      <c r="AF897" s="175"/>
      <c r="AG897" s="175"/>
      <c r="AH897" s="175"/>
      <c r="AI897" s="175"/>
      <c r="AJ897" s="175"/>
      <c r="AK897" s="175"/>
      <c r="AL897" s="175"/>
      <c r="AM897" s="175"/>
      <c r="AN897" s="175"/>
      <c r="AO897" s="175"/>
      <c r="AP897" s="175"/>
      <c r="AQ897" s="175"/>
      <c r="AR897" s="175"/>
      <c r="AS897" s="175"/>
      <c r="AT897" s="175"/>
      <c r="AU897" s="175"/>
      <c r="AV897" s="175"/>
      <c r="AW897" s="175"/>
      <c r="AX897" s="175"/>
      <c r="AY897" s="175"/>
      <c r="AZ897" s="175"/>
      <c r="BA897" s="175"/>
      <c r="BB897" s="175"/>
      <c r="BC897" s="175"/>
      <c r="BD897" s="175"/>
      <c r="BE897" s="175"/>
      <c r="BF897" s="175"/>
      <c r="BG897" s="175"/>
      <c r="BH897" s="175"/>
      <c r="BI897" s="175"/>
      <c r="BJ897" s="175"/>
      <c r="BK897" s="175"/>
      <c r="BL897" s="175"/>
      <c r="BM897" s="175"/>
      <c r="BN897" s="175"/>
      <c r="BO897" s="175"/>
      <c r="BP897" s="175"/>
      <c r="BQ897" s="175"/>
      <c r="BR897" s="175"/>
      <c r="BS897" s="175"/>
      <c r="BT897" s="175"/>
      <c r="BU897" s="175"/>
      <c r="BV897" s="175"/>
      <c r="BW897" s="175"/>
      <c r="BX897" s="175"/>
      <c r="BY897" s="175"/>
      <c r="BZ897" s="175"/>
      <c r="CA897" s="175"/>
      <c r="CB897" s="175"/>
      <c r="CC897" s="175"/>
      <c r="CD897" s="175"/>
      <c r="CE897" s="175"/>
      <c r="CF897" s="175"/>
      <c r="CG897" s="175"/>
      <c r="CH897" s="175"/>
      <c r="CI897" s="175"/>
      <c r="CJ897" s="175"/>
      <c r="CK897" s="175"/>
      <c r="CL897" s="175"/>
    </row>
    <row r="898" spans="2:90" x14ac:dyDescent="0.4">
      <c r="B898" s="8" t="str">
        <f t="shared" si="863"/>
        <v xml:space="preserve">secondary unit </v>
      </c>
      <c r="D898" t="s">
        <v>751</v>
      </c>
      <c r="E898" s="8" t="str">
        <f t="shared" ref="E898:E899" si="875">ROW()&amp;" "&amp;D898</f>
        <v>898 SALES-PR</v>
      </c>
      <c r="G898" t="s">
        <v>332</v>
      </c>
      <c r="H898" s="12"/>
      <c r="I898" s="60"/>
      <c r="J898" s="60"/>
      <c r="K898" s="15"/>
      <c r="L898" s="15"/>
      <c r="M898" s="15"/>
      <c r="N898" s="15"/>
      <c r="O898" s="15"/>
      <c r="P898" s="15"/>
      <c r="R898" s="15"/>
      <c r="S898" s="175"/>
      <c r="T898" s="175"/>
      <c r="U898" s="175"/>
      <c r="V898" s="175"/>
      <c r="W898" s="175"/>
      <c r="X898" s="175"/>
      <c r="Y898" s="175"/>
      <c r="Z898" s="175"/>
      <c r="AA898" s="175"/>
      <c r="AB898" s="175"/>
      <c r="AC898" s="175"/>
      <c r="AD898" s="175"/>
      <c r="AE898" s="175"/>
      <c r="AF898" s="175"/>
      <c r="AG898" s="175"/>
      <c r="AH898" s="175"/>
      <c r="AI898" s="175"/>
      <c r="AJ898" s="175"/>
      <c r="AK898" s="175"/>
      <c r="AL898" s="175"/>
      <c r="AM898" s="175"/>
      <c r="AN898" s="175"/>
      <c r="AO898" s="175"/>
      <c r="AP898" s="175"/>
      <c r="AQ898" s="175"/>
      <c r="AR898" s="175"/>
      <c r="AS898" s="175"/>
      <c r="AT898" s="175"/>
      <c r="AU898" s="175"/>
      <c r="AV898" s="175"/>
      <c r="AW898" s="175"/>
      <c r="AX898" s="175"/>
      <c r="AY898" s="175"/>
      <c r="AZ898" s="175"/>
      <c r="BA898" s="175"/>
      <c r="BB898" s="175"/>
      <c r="BC898" s="175"/>
      <c r="BD898" s="175"/>
      <c r="BE898" s="175"/>
      <c r="BF898" s="175"/>
      <c r="BG898" s="175"/>
      <c r="BH898" s="175"/>
      <c r="BI898" s="175"/>
      <c r="BJ898" s="175"/>
      <c r="BK898" s="175"/>
      <c r="BL898" s="175"/>
      <c r="BM898" s="175"/>
      <c r="BN898" s="175"/>
      <c r="BO898" s="175"/>
      <c r="BP898" s="175"/>
      <c r="BQ898" s="175"/>
      <c r="BR898" s="175"/>
      <c r="BS898" s="175"/>
      <c r="BT898" s="175"/>
      <c r="BU898" s="175"/>
      <c r="BV898" s="175"/>
      <c r="BW898" s="175"/>
      <c r="BX898" s="175"/>
      <c r="BY898" s="175"/>
      <c r="BZ898" s="175"/>
      <c r="CA898" s="175"/>
      <c r="CB898" s="175"/>
      <c r="CC898" s="175"/>
      <c r="CD898" s="175"/>
      <c r="CE898" s="175"/>
      <c r="CF898" s="175"/>
      <c r="CG898" s="175"/>
      <c r="CH898" s="175"/>
      <c r="CI898" s="175"/>
      <c r="CJ898" s="175"/>
      <c r="CK898" s="175"/>
      <c r="CL898" s="175"/>
    </row>
    <row r="899" spans="2:90" x14ac:dyDescent="0.4">
      <c r="B899" s="8" t="str">
        <f t="shared" si="863"/>
        <v>Secondary revenue driver</v>
      </c>
      <c r="D899" t="s">
        <v>751</v>
      </c>
      <c r="E899" s="8" t="str">
        <f t="shared" si="875"/>
        <v>899 SALES-PR</v>
      </c>
      <c r="G899" t="s">
        <v>332</v>
      </c>
      <c r="H899" s="12"/>
      <c r="I899" s="60"/>
      <c r="J899" s="60"/>
      <c r="K899" s="15"/>
      <c r="L899" s="15"/>
      <c r="M899" s="15"/>
      <c r="N899" s="15"/>
      <c r="O899" s="15"/>
      <c r="P899" s="15"/>
      <c r="R899" s="15"/>
      <c r="S899" s="175"/>
      <c r="T899" s="175"/>
      <c r="U899" s="175"/>
      <c r="V899" s="175"/>
      <c r="W899" s="175"/>
      <c r="X899" s="175"/>
      <c r="Y899" s="175"/>
      <c r="Z899" s="175"/>
      <c r="AA899" s="175"/>
      <c r="AB899" s="175"/>
      <c r="AC899" s="175"/>
      <c r="AD899" s="175"/>
      <c r="AE899" s="175"/>
      <c r="AF899" s="175"/>
      <c r="AG899" s="175"/>
      <c r="AH899" s="175"/>
      <c r="AI899" s="175"/>
      <c r="AJ899" s="175"/>
      <c r="AK899" s="175"/>
      <c r="AL899" s="175"/>
      <c r="AM899" s="175"/>
      <c r="AN899" s="175"/>
      <c r="AO899" s="175"/>
      <c r="AP899" s="175"/>
      <c r="AQ899" s="175"/>
      <c r="AR899" s="175"/>
      <c r="AS899" s="175"/>
      <c r="AT899" s="175"/>
      <c r="AU899" s="175"/>
      <c r="AV899" s="175"/>
      <c r="AW899" s="175"/>
      <c r="AX899" s="175"/>
      <c r="AY899" s="175"/>
      <c r="AZ899" s="175"/>
      <c r="BA899" s="175"/>
      <c r="BB899" s="175"/>
      <c r="BC899" s="175"/>
      <c r="BD899" s="175"/>
      <c r="BE899" s="175"/>
      <c r="BF899" s="175"/>
      <c r="BG899" s="175"/>
      <c r="BH899" s="175"/>
      <c r="BI899" s="175"/>
      <c r="BJ899" s="175"/>
      <c r="BK899" s="175"/>
      <c r="BL899" s="175"/>
      <c r="BM899" s="175"/>
      <c r="BN899" s="175"/>
      <c r="BO899" s="175"/>
      <c r="BP899" s="175"/>
      <c r="BQ899" s="175"/>
      <c r="BR899" s="175"/>
      <c r="BS899" s="175"/>
      <c r="BT899" s="175"/>
      <c r="BU899" s="175"/>
      <c r="BV899" s="175"/>
      <c r="BW899" s="175"/>
      <c r="BX899" s="175"/>
      <c r="BY899" s="175"/>
      <c r="BZ899" s="175"/>
      <c r="CA899" s="175"/>
      <c r="CB899" s="175"/>
      <c r="CC899" s="175"/>
      <c r="CD899" s="175"/>
      <c r="CE899" s="175"/>
      <c r="CF899" s="175"/>
      <c r="CG899" s="175"/>
      <c r="CH899" s="175"/>
      <c r="CI899" s="175"/>
      <c r="CJ899" s="175"/>
      <c r="CK899" s="175"/>
      <c r="CL899" s="175"/>
    </row>
    <row r="900" spans="2:90" x14ac:dyDescent="0.4">
      <c r="B900" s="8" t="str">
        <f t="shared" si="863"/>
        <v>Secondary volume driver</v>
      </c>
      <c r="D900" t="s">
        <v>751</v>
      </c>
      <c r="E900" s="8" t="str">
        <f t="shared" si="874"/>
        <v>900 SALES-PR</v>
      </c>
      <c r="G900" t="s">
        <v>332</v>
      </c>
      <c r="H900" s="12"/>
      <c r="I900" s="60"/>
      <c r="J900" s="60"/>
      <c r="K900" s="15"/>
      <c r="L900" s="15"/>
      <c r="M900" s="15"/>
      <c r="N900" s="15"/>
      <c r="O900" s="15"/>
      <c r="P900" s="15"/>
      <c r="R900" s="15"/>
      <c r="S900" s="175"/>
      <c r="T900" s="175"/>
      <c r="U900" s="175"/>
      <c r="V900" s="175"/>
      <c r="W900" s="175"/>
      <c r="X900" s="175"/>
      <c r="Y900" s="175"/>
      <c r="Z900" s="175"/>
      <c r="AA900" s="175"/>
      <c r="AB900" s="175"/>
      <c r="AC900" s="175"/>
      <c r="AD900" s="175"/>
      <c r="AE900" s="175"/>
      <c r="AF900" s="175"/>
      <c r="AG900" s="175"/>
      <c r="AH900" s="175"/>
      <c r="AI900" s="175"/>
      <c r="AJ900" s="175"/>
      <c r="AK900" s="175"/>
      <c r="AL900" s="175"/>
      <c r="AM900" s="175"/>
      <c r="AN900" s="175"/>
      <c r="AO900" s="175"/>
      <c r="AP900" s="175"/>
      <c r="AQ900" s="175"/>
      <c r="AR900" s="175"/>
      <c r="AS900" s="175"/>
      <c r="AT900" s="175"/>
      <c r="AU900" s="175"/>
      <c r="AV900" s="175"/>
      <c r="AW900" s="175"/>
      <c r="AX900" s="175"/>
      <c r="AY900" s="175"/>
      <c r="AZ900" s="175"/>
      <c r="BA900" s="175"/>
      <c r="BB900" s="175"/>
      <c r="BC900" s="175"/>
      <c r="BD900" s="175"/>
      <c r="BE900" s="175"/>
      <c r="BF900" s="175"/>
      <c r="BG900" s="175"/>
      <c r="BH900" s="175"/>
      <c r="BI900" s="175"/>
      <c r="BJ900" s="175"/>
      <c r="BK900" s="175"/>
      <c r="BL900" s="175"/>
      <c r="BM900" s="175"/>
      <c r="BN900" s="175"/>
      <c r="BO900" s="175"/>
      <c r="BP900" s="175"/>
      <c r="BQ900" s="175"/>
      <c r="BR900" s="175"/>
      <c r="BS900" s="175"/>
      <c r="BT900" s="175"/>
      <c r="BU900" s="175"/>
      <c r="BV900" s="175"/>
      <c r="BW900" s="175"/>
      <c r="BX900" s="175"/>
      <c r="BY900" s="175"/>
      <c r="BZ900" s="175"/>
      <c r="CA900" s="175"/>
      <c r="CB900" s="175"/>
      <c r="CC900" s="175"/>
      <c r="CD900" s="175"/>
      <c r="CE900" s="175"/>
      <c r="CF900" s="175"/>
      <c r="CG900" s="175"/>
      <c r="CH900" s="175"/>
      <c r="CI900" s="175"/>
      <c r="CJ900" s="175"/>
      <c r="CK900" s="175"/>
      <c r="CL900" s="175"/>
    </row>
    <row r="902" spans="2:90" x14ac:dyDescent="0.4">
      <c r="B902" s="171" t="s">
        <v>490</v>
      </c>
      <c r="E902" s="8"/>
      <c r="H902" s="170"/>
      <c r="I902" s="172"/>
      <c r="J902" s="172"/>
      <c r="K902" s="193"/>
      <c r="L902" s="193"/>
      <c r="M902" s="193"/>
      <c r="N902" s="193"/>
      <c r="O902" s="193"/>
      <c r="P902" s="193"/>
      <c r="R902" s="194"/>
      <c r="S902" s="170"/>
      <c r="T902" s="170"/>
      <c r="U902" s="170"/>
      <c r="V902" s="170"/>
      <c r="W902" s="170"/>
      <c r="X902" s="170"/>
      <c r="Y902" s="170"/>
      <c r="Z902" s="170"/>
      <c r="AA902" s="170"/>
      <c r="AB902" s="170"/>
      <c r="AC902" s="170"/>
      <c r="AD902" s="170"/>
      <c r="AE902" s="170"/>
      <c r="AF902" s="170"/>
      <c r="AG902" s="170"/>
      <c r="AH902" s="170"/>
      <c r="AI902" s="170"/>
      <c r="AJ902" s="170"/>
      <c r="AK902" s="170"/>
      <c r="AL902" s="170"/>
      <c r="AM902" s="170"/>
      <c r="AN902" s="170"/>
      <c r="AO902" s="170"/>
      <c r="AP902" s="170"/>
      <c r="AQ902" s="170"/>
      <c r="AR902" s="170"/>
      <c r="AS902" s="170"/>
      <c r="AT902" s="170"/>
      <c r="AU902" s="170"/>
      <c r="AV902" s="170"/>
      <c r="AW902" s="170"/>
      <c r="AX902" s="170"/>
      <c r="AY902" s="170"/>
      <c r="AZ902" s="170"/>
      <c r="BA902" s="170"/>
      <c r="BB902" s="170"/>
      <c r="BC902" s="170"/>
      <c r="BD902" s="170"/>
      <c r="BE902" s="170"/>
      <c r="BF902" s="170"/>
      <c r="BG902" s="170"/>
      <c r="BH902" s="170"/>
      <c r="BI902" s="170"/>
      <c r="BJ902" s="170"/>
      <c r="BK902" s="170"/>
      <c r="BL902" s="170"/>
      <c r="BM902" s="170"/>
      <c r="BN902" s="170"/>
      <c r="BO902" s="170"/>
      <c r="BP902" s="170"/>
      <c r="BQ902" s="170"/>
      <c r="BR902" s="170"/>
      <c r="BS902" s="170"/>
      <c r="BT902" s="170"/>
      <c r="BU902" s="170"/>
      <c r="BV902" s="170"/>
      <c r="BW902" s="170"/>
      <c r="BX902" s="170"/>
      <c r="BY902" s="170"/>
      <c r="BZ902" s="170"/>
      <c r="CA902" s="170"/>
      <c r="CB902" s="170"/>
      <c r="CC902" s="170"/>
      <c r="CD902" s="170"/>
      <c r="CE902" s="170"/>
      <c r="CF902" s="170"/>
      <c r="CG902" s="170"/>
      <c r="CH902" s="170"/>
      <c r="CI902" s="170"/>
      <c r="CJ902" s="170"/>
      <c r="CK902" s="170"/>
      <c r="CL902" s="170"/>
    </row>
    <row r="903" spans="2:90" x14ac:dyDescent="0.4">
      <c r="B903" s="171" t="s">
        <v>492</v>
      </c>
      <c r="E903" s="8"/>
      <c r="H903" s="170"/>
      <c r="I903" s="172"/>
      <c r="J903" s="172"/>
      <c r="K903" s="193"/>
      <c r="L903" s="193"/>
      <c r="M903" s="193"/>
      <c r="N903" s="193"/>
      <c r="O903" s="193"/>
      <c r="P903" s="193"/>
      <c r="R903" s="194"/>
      <c r="S903" s="170"/>
      <c r="T903" s="170"/>
      <c r="U903" s="170"/>
      <c r="V903" s="170"/>
      <c r="W903" s="170"/>
      <c r="X903" s="170"/>
      <c r="Y903" s="170"/>
      <c r="Z903" s="170"/>
      <c r="AA903" s="170"/>
      <c r="AB903" s="170"/>
      <c r="AC903" s="170"/>
      <c r="AD903" s="170"/>
      <c r="AE903" s="170"/>
      <c r="AF903" s="170"/>
      <c r="AG903" s="170"/>
      <c r="AH903" s="170"/>
      <c r="AI903" s="170"/>
      <c r="AJ903" s="170"/>
      <c r="AK903" s="170"/>
      <c r="AL903" s="170"/>
      <c r="AM903" s="170"/>
      <c r="AN903" s="170"/>
      <c r="AO903" s="170"/>
      <c r="AP903" s="170"/>
      <c r="AQ903" s="170"/>
      <c r="AR903" s="170"/>
      <c r="AS903" s="170"/>
      <c r="AT903" s="170"/>
      <c r="AU903" s="170"/>
      <c r="AV903" s="170"/>
      <c r="AW903" s="170"/>
      <c r="AX903" s="170"/>
      <c r="AY903" s="170"/>
      <c r="AZ903" s="170"/>
      <c r="BA903" s="170"/>
      <c r="BB903" s="170"/>
      <c r="BC903" s="170"/>
      <c r="BD903" s="170"/>
      <c r="BE903" s="170"/>
      <c r="BF903" s="170"/>
      <c r="BG903" s="170"/>
      <c r="BH903" s="170"/>
      <c r="BI903" s="170"/>
      <c r="BJ903" s="170"/>
      <c r="BK903" s="170"/>
      <c r="BL903" s="170"/>
      <c r="BM903" s="170"/>
      <c r="BN903" s="170"/>
      <c r="BO903" s="170"/>
      <c r="BP903" s="170"/>
      <c r="BQ903" s="170"/>
      <c r="BR903" s="170"/>
      <c r="BS903" s="170"/>
      <c r="BT903" s="170"/>
      <c r="BU903" s="170"/>
      <c r="BV903" s="170"/>
      <c r="BW903" s="170"/>
      <c r="BX903" s="170"/>
      <c r="BY903" s="170"/>
      <c r="BZ903" s="170"/>
      <c r="CA903" s="170"/>
      <c r="CB903" s="170"/>
      <c r="CC903" s="170"/>
      <c r="CD903" s="170"/>
      <c r="CE903" s="170"/>
      <c r="CF903" s="170"/>
      <c r="CG903" s="170"/>
      <c r="CH903" s="170"/>
      <c r="CI903" s="170"/>
      <c r="CJ903" s="170"/>
      <c r="CK903" s="170"/>
      <c r="CL903" s="170"/>
    </row>
    <row r="904" spans="2:90" x14ac:dyDescent="0.4">
      <c r="B904" s="171" t="s">
        <v>461</v>
      </c>
      <c r="E904" s="8"/>
      <c r="H904" s="170"/>
      <c r="I904" s="172"/>
      <c r="J904" s="172"/>
      <c r="K904" s="193"/>
      <c r="L904" s="193"/>
      <c r="M904" s="193"/>
      <c r="N904" s="193"/>
      <c r="O904" s="193"/>
      <c r="P904" s="193"/>
      <c r="R904" s="194"/>
      <c r="S904" s="195" t="str">
        <f t="shared" ref="S904:AX904" si="876">S$16</f>
        <v>S$12</v>
      </c>
      <c r="T904" s="195" t="str">
        <f t="shared" si="876"/>
        <v>T$12</v>
      </c>
      <c r="U904" s="195" t="str">
        <f t="shared" si="876"/>
        <v>U$12</v>
      </c>
      <c r="V904" s="195" t="str">
        <f t="shared" si="876"/>
        <v>V$12</v>
      </c>
      <c r="W904" s="195" t="str">
        <f t="shared" si="876"/>
        <v>W$12</v>
      </c>
      <c r="X904" s="195" t="str">
        <f t="shared" si="876"/>
        <v>X$12</v>
      </c>
      <c r="Y904" s="195" t="str">
        <f t="shared" si="876"/>
        <v>Y$12</v>
      </c>
      <c r="Z904" s="195" t="str">
        <f t="shared" si="876"/>
        <v>Z$12</v>
      </c>
      <c r="AA904" s="195" t="str">
        <f t="shared" si="876"/>
        <v>AA$12</v>
      </c>
      <c r="AB904" s="195" t="str">
        <f t="shared" si="876"/>
        <v>AB$12</v>
      </c>
      <c r="AC904" s="195" t="str">
        <f t="shared" si="876"/>
        <v>AC$12</v>
      </c>
      <c r="AD904" s="195" t="str">
        <f t="shared" si="876"/>
        <v>AD$12</v>
      </c>
      <c r="AE904" s="195" t="str">
        <f t="shared" si="876"/>
        <v>AE$12</v>
      </c>
      <c r="AF904" s="195" t="str">
        <f t="shared" si="876"/>
        <v>AF$12</v>
      </c>
      <c r="AG904" s="195" t="str">
        <f t="shared" si="876"/>
        <v>AG$12</v>
      </c>
      <c r="AH904" s="195" t="str">
        <f t="shared" si="876"/>
        <v>AH$12</v>
      </c>
      <c r="AI904" s="195" t="str">
        <f t="shared" si="876"/>
        <v>AI$12</v>
      </c>
      <c r="AJ904" s="195" t="str">
        <f t="shared" si="876"/>
        <v>AJ$12</v>
      </c>
      <c r="AK904" s="195" t="str">
        <f t="shared" si="876"/>
        <v>AK$12</v>
      </c>
      <c r="AL904" s="195" t="str">
        <f t="shared" si="876"/>
        <v>AL$12</v>
      </c>
      <c r="AM904" s="195" t="str">
        <f t="shared" si="876"/>
        <v>AM$12</v>
      </c>
      <c r="AN904" s="195" t="str">
        <f t="shared" si="876"/>
        <v>AN$12</v>
      </c>
      <c r="AO904" s="195" t="str">
        <f t="shared" si="876"/>
        <v>AO$12</v>
      </c>
      <c r="AP904" s="195" t="str">
        <f t="shared" si="876"/>
        <v>AP$12</v>
      </c>
      <c r="AQ904" s="195" t="str">
        <f t="shared" si="876"/>
        <v>AQ$12</v>
      </c>
      <c r="AR904" s="195" t="str">
        <f t="shared" si="876"/>
        <v>AR$12</v>
      </c>
      <c r="AS904" s="195" t="str">
        <f t="shared" si="876"/>
        <v>AS$12</v>
      </c>
      <c r="AT904" s="195" t="str">
        <f t="shared" si="876"/>
        <v>AT$12</v>
      </c>
      <c r="AU904" s="195" t="str">
        <f t="shared" si="876"/>
        <v>AU$12</v>
      </c>
      <c r="AV904" s="195" t="str">
        <f t="shared" si="876"/>
        <v>AV$12</v>
      </c>
      <c r="AW904" s="195" t="str">
        <f t="shared" si="876"/>
        <v>AW$12</v>
      </c>
      <c r="AX904" s="195" t="str">
        <f t="shared" si="876"/>
        <v>AX$12</v>
      </c>
      <c r="AY904" s="195" t="str">
        <f t="shared" ref="AY904:CD904" si="877">AY$16</f>
        <v>AY$12</v>
      </c>
      <c r="AZ904" s="195" t="str">
        <f t="shared" si="877"/>
        <v>AZ$12</v>
      </c>
      <c r="BA904" s="195" t="str">
        <f t="shared" si="877"/>
        <v>BA$12</v>
      </c>
      <c r="BB904" s="195" t="str">
        <f t="shared" si="877"/>
        <v>BB$12</v>
      </c>
      <c r="BC904" s="195" t="str">
        <f t="shared" si="877"/>
        <v>BC$12</v>
      </c>
      <c r="BD904" s="195" t="str">
        <f t="shared" si="877"/>
        <v>BD$12</v>
      </c>
      <c r="BE904" s="195" t="str">
        <f t="shared" si="877"/>
        <v>BE$12</v>
      </c>
      <c r="BF904" s="195" t="str">
        <f t="shared" si="877"/>
        <v>BF$12</v>
      </c>
      <c r="BG904" s="195" t="str">
        <f t="shared" si="877"/>
        <v>BG$12</v>
      </c>
      <c r="BH904" s="195" t="str">
        <f t="shared" si="877"/>
        <v>BH$12</v>
      </c>
      <c r="BI904" s="195" t="str">
        <f t="shared" si="877"/>
        <v>BI$12</v>
      </c>
      <c r="BJ904" s="195" t="str">
        <f t="shared" si="877"/>
        <v>BJ$12</v>
      </c>
      <c r="BK904" s="195" t="str">
        <f t="shared" si="877"/>
        <v>BK$12</v>
      </c>
      <c r="BL904" s="195" t="str">
        <f t="shared" si="877"/>
        <v>BL$12</v>
      </c>
      <c r="BM904" s="195" t="str">
        <f t="shared" si="877"/>
        <v>BM$12</v>
      </c>
      <c r="BN904" s="195" t="str">
        <f t="shared" si="877"/>
        <v>BN$12</v>
      </c>
      <c r="BO904" s="195" t="str">
        <f t="shared" si="877"/>
        <v>BO$12</v>
      </c>
      <c r="BP904" s="195" t="str">
        <f t="shared" si="877"/>
        <v>BP$12</v>
      </c>
      <c r="BQ904" s="195" t="str">
        <f t="shared" si="877"/>
        <v>BQ$12</v>
      </c>
      <c r="BR904" s="195" t="str">
        <f t="shared" si="877"/>
        <v>BR$12</v>
      </c>
      <c r="BS904" s="195" t="str">
        <f t="shared" si="877"/>
        <v>BS$12</v>
      </c>
      <c r="BT904" s="195" t="str">
        <f t="shared" si="877"/>
        <v>BT$12</v>
      </c>
      <c r="BU904" s="195" t="str">
        <f t="shared" si="877"/>
        <v>BU$12</v>
      </c>
      <c r="BV904" s="195" t="str">
        <f t="shared" si="877"/>
        <v>BV$12</v>
      </c>
      <c r="BW904" s="195" t="str">
        <f t="shared" si="877"/>
        <v>BW$12</v>
      </c>
      <c r="BX904" s="195" t="str">
        <f t="shared" si="877"/>
        <v>BX$12</v>
      </c>
      <c r="BY904" s="195" t="str">
        <f t="shared" si="877"/>
        <v>BY$12</v>
      </c>
      <c r="BZ904" s="195" t="str">
        <f t="shared" si="877"/>
        <v>BZ$12</v>
      </c>
      <c r="CA904" s="195" t="str">
        <f t="shared" si="877"/>
        <v>CA$12</v>
      </c>
      <c r="CB904" s="195" t="str">
        <f t="shared" si="877"/>
        <v>CB$12</v>
      </c>
      <c r="CC904" s="195" t="str">
        <f t="shared" si="877"/>
        <v>CC$12</v>
      </c>
      <c r="CD904" s="195" t="str">
        <f t="shared" si="877"/>
        <v>CD$12</v>
      </c>
      <c r="CE904" s="195" t="str">
        <f t="shared" ref="CE904:CL904" si="878">CE$16</f>
        <v>CE$12</v>
      </c>
      <c r="CF904" s="195" t="str">
        <f t="shared" si="878"/>
        <v>CF$12</v>
      </c>
      <c r="CG904" s="195" t="str">
        <f t="shared" si="878"/>
        <v>CG$12</v>
      </c>
      <c r="CH904" s="195" t="str">
        <f t="shared" si="878"/>
        <v>CH$12</v>
      </c>
      <c r="CI904" s="195" t="str">
        <f t="shared" si="878"/>
        <v>CI$12</v>
      </c>
      <c r="CJ904" s="195" t="str">
        <f t="shared" si="878"/>
        <v>CJ$12</v>
      </c>
      <c r="CK904" s="195" t="str">
        <f t="shared" si="878"/>
        <v>CK$12</v>
      </c>
      <c r="CL904" s="195" t="str">
        <f t="shared" si="878"/>
        <v>CL$12</v>
      </c>
    </row>
    <row r="905" spans="2:90" x14ac:dyDescent="0.4">
      <c r="B905" s="171" t="s">
        <v>462</v>
      </c>
      <c r="E905" s="8"/>
      <c r="H905" s="196"/>
      <c r="I905" s="197"/>
      <c r="J905" s="197"/>
      <c r="K905" s="198"/>
      <c r="L905" s="198"/>
      <c r="M905" s="198"/>
      <c r="N905" s="198"/>
      <c r="O905" s="198"/>
      <c r="P905" s="198"/>
      <c r="R905" s="198"/>
      <c r="S905" s="195" t="str">
        <f t="shared" ref="S905:AX905" si="879">S$17</f>
        <v>S$13</v>
      </c>
      <c r="T905" s="195" t="str">
        <f t="shared" si="879"/>
        <v>T$13</v>
      </c>
      <c r="U905" s="195" t="str">
        <f t="shared" si="879"/>
        <v>U$13</v>
      </c>
      <c r="V905" s="195" t="str">
        <f t="shared" si="879"/>
        <v>V$13</v>
      </c>
      <c r="W905" s="195" t="str">
        <f t="shared" si="879"/>
        <v>W$13</v>
      </c>
      <c r="X905" s="195" t="str">
        <f t="shared" si="879"/>
        <v>X$13</v>
      </c>
      <c r="Y905" s="195" t="str">
        <f t="shared" si="879"/>
        <v>Y$13</v>
      </c>
      <c r="Z905" s="195" t="str">
        <f t="shared" si="879"/>
        <v>Z$13</v>
      </c>
      <c r="AA905" s="195" t="str">
        <f t="shared" si="879"/>
        <v>AA$13</v>
      </c>
      <c r="AB905" s="195" t="str">
        <f t="shared" si="879"/>
        <v>AB$13</v>
      </c>
      <c r="AC905" s="195" t="str">
        <f t="shared" si="879"/>
        <v>AC$13</v>
      </c>
      <c r="AD905" s="195" t="str">
        <f t="shared" si="879"/>
        <v>AD$13</v>
      </c>
      <c r="AE905" s="195" t="str">
        <f t="shared" si="879"/>
        <v>AE$13</v>
      </c>
      <c r="AF905" s="195" t="str">
        <f t="shared" si="879"/>
        <v>AF$13</v>
      </c>
      <c r="AG905" s="195" t="str">
        <f t="shared" si="879"/>
        <v>AG$13</v>
      </c>
      <c r="AH905" s="195" t="str">
        <f t="shared" si="879"/>
        <v>AH$13</v>
      </c>
      <c r="AI905" s="195" t="str">
        <f t="shared" si="879"/>
        <v>AI$13</v>
      </c>
      <c r="AJ905" s="195" t="str">
        <f t="shared" si="879"/>
        <v>AJ$13</v>
      </c>
      <c r="AK905" s="195" t="str">
        <f t="shared" si="879"/>
        <v>AK$13</v>
      </c>
      <c r="AL905" s="195" t="str">
        <f t="shared" si="879"/>
        <v>AL$13</v>
      </c>
      <c r="AM905" s="195" t="str">
        <f t="shared" si="879"/>
        <v>AM$13</v>
      </c>
      <c r="AN905" s="195" t="str">
        <f t="shared" si="879"/>
        <v>AN$13</v>
      </c>
      <c r="AO905" s="195" t="str">
        <f t="shared" si="879"/>
        <v>AO$13</v>
      </c>
      <c r="AP905" s="195" t="str">
        <f t="shared" si="879"/>
        <v>AP$13</v>
      </c>
      <c r="AQ905" s="195" t="str">
        <f t="shared" si="879"/>
        <v>AQ$13</v>
      </c>
      <c r="AR905" s="195" t="str">
        <f t="shared" si="879"/>
        <v>AR$13</v>
      </c>
      <c r="AS905" s="195" t="str">
        <f t="shared" si="879"/>
        <v>AS$13</v>
      </c>
      <c r="AT905" s="195" t="str">
        <f t="shared" si="879"/>
        <v>AT$13</v>
      </c>
      <c r="AU905" s="195" t="str">
        <f t="shared" si="879"/>
        <v>AU$13</v>
      </c>
      <c r="AV905" s="195" t="str">
        <f t="shared" si="879"/>
        <v>AV$13</v>
      </c>
      <c r="AW905" s="195" t="str">
        <f t="shared" si="879"/>
        <v>AW$13</v>
      </c>
      <c r="AX905" s="195" t="str">
        <f t="shared" si="879"/>
        <v>AX$13</v>
      </c>
      <c r="AY905" s="195" t="str">
        <f t="shared" ref="AY905:CD905" si="880">AY$17</f>
        <v>AY$13</v>
      </c>
      <c r="AZ905" s="195" t="str">
        <f t="shared" si="880"/>
        <v>AZ$13</v>
      </c>
      <c r="BA905" s="195" t="str">
        <f t="shared" si="880"/>
        <v>BA$13</v>
      </c>
      <c r="BB905" s="195" t="str">
        <f t="shared" si="880"/>
        <v>BB$13</v>
      </c>
      <c r="BC905" s="195" t="str">
        <f t="shared" si="880"/>
        <v>BC$13</v>
      </c>
      <c r="BD905" s="195" t="str">
        <f t="shared" si="880"/>
        <v>BD$13</v>
      </c>
      <c r="BE905" s="195" t="str">
        <f t="shared" si="880"/>
        <v>BE$13</v>
      </c>
      <c r="BF905" s="195" t="str">
        <f t="shared" si="880"/>
        <v>BF$13</v>
      </c>
      <c r="BG905" s="195" t="str">
        <f t="shared" si="880"/>
        <v>BG$13</v>
      </c>
      <c r="BH905" s="195" t="str">
        <f t="shared" si="880"/>
        <v>BH$13</v>
      </c>
      <c r="BI905" s="195" t="str">
        <f t="shared" si="880"/>
        <v>BI$13</v>
      </c>
      <c r="BJ905" s="195" t="str">
        <f t="shared" si="880"/>
        <v>BJ$13</v>
      </c>
      <c r="BK905" s="195" t="str">
        <f t="shared" si="880"/>
        <v>BK$13</v>
      </c>
      <c r="BL905" s="195" t="str">
        <f t="shared" si="880"/>
        <v>BL$13</v>
      </c>
      <c r="BM905" s="195" t="str">
        <f t="shared" si="880"/>
        <v>BM$13</v>
      </c>
      <c r="BN905" s="195" t="str">
        <f t="shared" si="880"/>
        <v>BN$13</v>
      </c>
      <c r="BO905" s="195" t="str">
        <f t="shared" si="880"/>
        <v>BO$13</v>
      </c>
      <c r="BP905" s="195" t="str">
        <f t="shared" si="880"/>
        <v>BP$13</v>
      </c>
      <c r="BQ905" s="195" t="str">
        <f t="shared" si="880"/>
        <v>BQ$13</v>
      </c>
      <c r="BR905" s="195" t="str">
        <f t="shared" si="880"/>
        <v>BR$13</v>
      </c>
      <c r="BS905" s="195" t="str">
        <f t="shared" si="880"/>
        <v>BS$13</v>
      </c>
      <c r="BT905" s="195" t="str">
        <f t="shared" si="880"/>
        <v>BT$13</v>
      </c>
      <c r="BU905" s="195" t="str">
        <f t="shared" si="880"/>
        <v>BU$13</v>
      </c>
      <c r="BV905" s="195" t="str">
        <f t="shared" si="880"/>
        <v>BV$13</v>
      </c>
      <c r="BW905" s="195" t="str">
        <f t="shared" si="880"/>
        <v>BW$13</v>
      </c>
      <c r="BX905" s="195" t="str">
        <f t="shared" si="880"/>
        <v>BX$13</v>
      </c>
      <c r="BY905" s="195" t="str">
        <f t="shared" si="880"/>
        <v>BY$13</v>
      </c>
      <c r="BZ905" s="195" t="str">
        <f t="shared" si="880"/>
        <v>BZ$13</v>
      </c>
      <c r="CA905" s="195" t="str">
        <f t="shared" si="880"/>
        <v>CA$13</v>
      </c>
      <c r="CB905" s="195" t="str">
        <f t="shared" si="880"/>
        <v>CB$13</v>
      </c>
      <c r="CC905" s="195" t="str">
        <f t="shared" si="880"/>
        <v>CC$13</v>
      </c>
      <c r="CD905" s="195" t="str">
        <f t="shared" si="880"/>
        <v>CD$13</v>
      </c>
      <c r="CE905" s="195" t="str">
        <f t="shared" ref="CE905:CL905" si="881">CE$17</f>
        <v>CE$13</v>
      </c>
      <c r="CF905" s="195" t="str">
        <f t="shared" si="881"/>
        <v>CF$13</v>
      </c>
      <c r="CG905" s="195" t="str">
        <f t="shared" si="881"/>
        <v>CG$13</v>
      </c>
      <c r="CH905" s="195" t="str">
        <f t="shared" si="881"/>
        <v>CH$13</v>
      </c>
      <c r="CI905" s="195" t="str">
        <f t="shared" si="881"/>
        <v>CI$13</v>
      </c>
      <c r="CJ905" s="195" t="str">
        <f t="shared" si="881"/>
        <v>CJ$13</v>
      </c>
      <c r="CK905" s="195" t="str">
        <f t="shared" si="881"/>
        <v>CK$13</v>
      </c>
      <c r="CL905" s="195" t="str">
        <f t="shared" si="881"/>
        <v>CL$13</v>
      </c>
    </row>
    <row r="906" spans="2:90" x14ac:dyDescent="0.4">
      <c r="B906" s="171" t="s">
        <v>491</v>
      </c>
      <c r="E906" s="8"/>
      <c r="H906" s="196"/>
      <c r="I906" s="197"/>
      <c r="J906" s="197"/>
      <c r="K906" s="198"/>
      <c r="L906" s="198"/>
      <c r="M906" s="198"/>
      <c r="N906" s="198"/>
      <c r="O906" s="198"/>
      <c r="P906" s="198"/>
      <c r="R906" s="198"/>
      <c r="S906" s="195"/>
      <c r="T906" s="195"/>
      <c r="U906" s="195"/>
      <c r="V906" s="195"/>
      <c r="W906" s="195"/>
      <c r="X906" s="195"/>
      <c r="Y906" s="195"/>
      <c r="Z906" s="195"/>
      <c r="AA906" s="195"/>
      <c r="AB906" s="195"/>
      <c r="AC906" s="195"/>
      <c r="AD906" s="195"/>
      <c r="AE906" s="195"/>
      <c r="AF906" s="195"/>
      <c r="AG906" s="195"/>
      <c r="AH906" s="195"/>
      <c r="AI906" s="195"/>
      <c r="AJ906" s="195"/>
      <c r="AK906" s="195"/>
      <c r="AL906" s="195"/>
      <c r="AM906" s="195"/>
      <c r="AN906" s="195"/>
      <c r="AO906" s="195"/>
      <c r="AP906" s="195"/>
      <c r="AQ906" s="195"/>
      <c r="AR906" s="195"/>
      <c r="AS906" s="195"/>
      <c r="AT906" s="195"/>
      <c r="AU906" s="195"/>
      <c r="AV906" s="195"/>
      <c r="AW906" s="195"/>
      <c r="AX906" s="195"/>
      <c r="AY906" s="195"/>
      <c r="AZ906" s="195"/>
      <c r="BA906" s="195"/>
      <c r="BB906" s="195"/>
      <c r="BC906" s="195"/>
      <c r="BD906" s="195"/>
      <c r="BE906" s="195"/>
      <c r="BF906" s="195"/>
      <c r="BG906" s="195"/>
      <c r="BH906" s="195"/>
      <c r="BI906" s="195"/>
      <c r="BJ906" s="195"/>
      <c r="BK906" s="195"/>
      <c r="BL906" s="195"/>
      <c r="BM906" s="195"/>
      <c r="BN906" s="195"/>
      <c r="BO906" s="195"/>
      <c r="BP906" s="195"/>
      <c r="BQ906" s="195"/>
      <c r="BR906" s="195"/>
      <c r="BS906" s="195"/>
      <c r="BT906" s="195"/>
      <c r="BU906" s="195"/>
      <c r="BV906" s="195"/>
      <c r="BW906" s="195"/>
      <c r="BX906" s="195"/>
      <c r="BY906" s="195"/>
      <c r="BZ906" s="195"/>
      <c r="CA906" s="195"/>
      <c r="CB906" s="195"/>
      <c r="CC906" s="195"/>
      <c r="CD906" s="195"/>
      <c r="CE906" s="195"/>
      <c r="CF906" s="195"/>
      <c r="CG906" s="195"/>
      <c r="CH906" s="195"/>
      <c r="CI906" s="195"/>
      <c r="CJ906" s="195"/>
      <c r="CK906" s="195"/>
      <c r="CL906" s="195"/>
    </row>
    <row r="907" spans="2:90" x14ac:dyDescent="0.4">
      <c r="B907" s="171" t="s">
        <v>505</v>
      </c>
      <c r="E907" s="8"/>
      <c r="H907" s="196"/>
      <c r="I907" s="197"/>
      <c r="J907" s="197"/>
      <c r="K907" s="198"/>
      <c r="L907" s="198"/>
      <c r="M907" s="198"/>
      <c r="N907" s="198"/>
      <c r="O907" s="198"/>
      <c r="P907" s="198"/>
      <c r="R907" s="198"/>
      <c r="S907" s="186"/>
      <c r="T907" s="186"/>
      <c r="U907" s="186"/>
      <c r="V907" s="186"/>
      <c r="W907" s="186"/>
      <c r="X907" s="186"/>
      <c r="Y907" s="186"/>
      <c r="Z907" s="186"/>
      <c r="AA907" s="186"/>
      <c r="AB907" s="186"/>
      <c r="AC907" s="186"/>
      <c r="AD907" s="186"/>
      <c r="AE907" s="186"/>
      <c r="AF907" s="186"/>
      <c r="AG907" s="186"/>
      <c r="AH907" s="186"/>
      <c r="AI907" s="186"/>
      <c r="AJ907" s="186"/>
      <c r="AK907" s="186"/>
      <c r="AL907" s="186"/>
      <c r="AM907" s="186"/>
      <c r="AN907" s="186"/>
      <c r="AO907" s="186"/>
      <c r="AP907" s="186"/>
      <c r="AQ907" s="186"/>
      <c r="AR907" s="186"/>
      <c r="AS907" s="186"/>
      <c r="AT907" s="186"/>
      <c r="AU907" s="186"/>
      <c r="AV907" s="186"/>
      <c r="AW907" s="186"/>
      <c r="AX907" s="186"/>
      <c r="AY907" s="186"/>
      <c r="AZ907" s="186"/>
      <c r="BA907" s="186"/>
      <c r="BB907" s="186"/>
      <c r="BC907" s="186"/>
      <c r="BD907" s="186"/>
      <c r="BE907" s="186"/>
      <c r="BF907" s="186"/>
      <c r="BG907" s="186"/>
      <c r="BH907" s="186"/>
      <c r="BI907" s="186"/>
      <c r="BJ907" s="186"/>
      <c r="BK907" s="186"/>
      <c r="BL907" s="186"/>
      <c r="BM907" s="186"/>
      <c r="BN907" s="186"/>
      <c r="BO907" s="186"/>
      <c r="BP907" s="186"/>
      <c r="BQ907" s="186"/>
      <c r="BR907" s="186"/>
      <c r="BS907" s="186"/>
      <c r="BT907" s="186"/>
      <c r="BU907" s="186"/>
      <c r="BV907" s="186"/>
      <c r="BW907" s="186"/>
      <c r="BX907" s="186"/>
      <c r="BY907" s="186"/>
      <c r="BZ907" s="186"/>
      <c r="CA907" s="186"/>
      <c r="CB907" s="186"/>
      <c r="CC907" s="186"/>
      <c r="CD907" s="186"/>
      <c r="CE907" s="186"/>
      <c r="CF907" s="186"/>
      <c r="CG907" s="186"/>
      <c r="CH907" s="186"/>
      <c r="CI907" s="186"/>
      <c r="CJ907" s="186"/>
      <c r="CK907" s="186"/>
      <c r="CL907" s="186"/>
    </row>
    <row r="908" spans="2:90" x14ac:dyDescent="0.4">
      <c r="B908" s="171" t="s">
        <v>463</v>
      </c>
      <c r="E908" s="8"/>
      <c r="H908" s="196"/>
      <c r="I908" s="197"/>
      <c r="J908" s="197"/>
      <c r="K908" s="198"/>
      <c r="L908" s="198"/>
      <c r="M908" s="198"/>
      <c r="N908" s="198"/>
      <c r="O908" s="198"/>
      <c r="P908" s="198"/>
      <c r="R908" s="198"/>
      <c r="S908" s="186" t="str">
        <f t="shared" ref="S908:AX908" si="882">S$18</f>
        <v>S$14</v>
      </c>
      <c r="T908" s="186" t="str">
        <f t="shared" si="882"/>
        <v>T$14</v>
      </c>
      <c r="U908" s="186" t="str">
        <f t="shared" si="882"/>
        <v>U$14</v>
      </c>
      <c r="V908" s="186" t="str">
        <f t="shared" si="882"/>
        <v>V$14</v>
      </c>
      <c r="W908" s="186" t="str">
        <f t="shared" si="882"/>
        <v>W$14</v>
      </c>
      <c r="X908" s="186" t="str">
        <f t="shared" si="882"/>
        <v>X$14</v>
      </c>
      <c r="Y908" s="186" t="str">
        <f t="shared" si="882"/>
        <v>Y$14</v>
      </c>
      <c r="Z908" s="186" t="str">
        <f t="shared" si="882"/>
        <v>Z$14</v>
      </c>
      <c r="AA908" s="186" t="str">
        <f t="shared" si="882"/>
        <v>AA$14</v>
      </c>
      <c r="AB908" s="186" t="str">
        <f t="shared" si="882"/>
        <v>AB$14</v>
      </c>
      <c r="AC908" s="186" t="str">
        <f t="shared" si="882"/>
        <v>AC$14</v>
      </c>
      <c r="AD908" s="186" t="str">
        <f t="shared" si="882"/>
        <v>AD$14</v>
      </c>
      <c r="AE908" s="186" t="str">
        <f t="shared" si="882"/>
        <v>AE$14</v>
      </c>
      <c r="AF908" s="186" t="str">
        <f t="shared" si="882"/>
        <v>AF$14</v>
      </c>
      <c r="AG908" s="186" t="str">
        <f t="shared" si="882"/>
        <v>AG$14</v>
      </c>
      <c r="AH908" s="186" t="str">
        <f t="shared" si="882"/>
        <v>AH$14</v>
      </c>
      <c r="AI908" s="186" t="str">
        <f t="shared" si="882"/>
        <v>AI$14</v>
      </c>
      <c r="AJ908" s="186" t="str">
        <f t="shared" si="882"/>
        <v>AJ$14</v>
      </c>
      <c r="AK908" s="186" t="str">
        <f t="shared" si="882"/>
        <v>AK$14</v>
      </c>
      <c r="AL908" s="186" t="str">
        <f t="shared" si="882"/>
        <v>AL$14</v>
      </c>
      <c r="AM908" s="186" t="str">
        <f t="shared" si="882"/>
        <v>AM$14</v>
      </c>
      <c r="AN908" s="186" t="str">
        <f t="shared" si="882"/>
        <v>AN$14</v>
      </c>
      <c r="AO908" s="186" t="str">
        <f t="shared" si="882"/>
        <v>AO$14</v>
      </c>
      <c r="AP908" s="186" t="str">
        <f t="shared" si="882"/>
        <v>AP$14</v>
      </c>
      <c r="AQ908" s="186" t="str">
        <f t="shared" si="882"/>
        <v>AQ$14</v>
      </c>
      <c r="AR908" s="186" t="str">
        <f t="shared" si="882"/>
        <v>AR$14</v>
      </c>
      <c r="AS908" s="186" t="str">
        <f t="shared" si="882"/>
        <v>AS$14</v>
      </c>
      <c r="AT908" s="186" t="str">
        <f t="shared" si="882"/>
        <v>AT$14</v>
      </c>
      <c r="AU908" s="186" t="str">
        <f t="shared" si="882"/>
        <v>AU$14</v>
      </c>
      <c r="AV908" s="186" t="str">
        <f t="shared" si="882"/>
        <v>AV$14</v>
      </c>
      <c r="AW908" s="186" t="str">
        <f t="shared" si="882"/>
        <v>AW$14</v>
      </c>
      <c r="AX908" s="186" t="str">
        <f t="shared" si="882"/>
        <v>AX$14</v>
      </c>
      <c r="AY908" s="186" t="str">
        <f t="shared" ref="AY908:CD908" si="883">AY$18</f>
        <v>AY$14</v>
      </c>
      <c r="AZ908" s="186" t="str">
        <f t="shared" si="883"/>
        <v>AZ$14</v>
      </c>
      <c r="BA908" s="186" t="str">
        <f t="shared" si="883"/>
        <v>BA$14</v>
      </c>
      <c r="BB908" s="186" t="str">
        <f t="shared" si="883"/>
        <v>BB$14</v>
      </c>
      <c r="BC908" s="186" t="str">
        <f t="shared" si="883"/>
        <v>BC$14</v>
      </c>
      <c r="BD908" s="186" t="str">
        <f t="shared" si="883"/>
        <v>BD$14</v>
      </c>
      <c r="BE908" s="186" t="str">
        <f t="shared" si="883"/>
        <v>BE$14</v>
      </c>
      <c r="BF908" s="186" t="str">
        <f t="shared" si="883"/>
        <v>BF$14</v>
      </c>
      <c r="BG908" s="186" t="str">
        <f t="shared" si="883"/>
        <v>BG$14</v>
      </c>
      <c r="BH908" s="186" t="str">
        <f t="shared" si="883"/>
        <v>BH$14</v>
      </c>
      <c r="BI908" s="186" t="str">
        <f t="shared" si="883"/>
        <v>BI$14</v>
      </c>
      <c r="BJ908" s="186" t="str">
        <f t="shared" si="883"/>
        <v>BJ$14</v>
      </c>
      <c r="BK908" s="186" t="str">
        <f t="shared" si="883"/>
        <v>BK$14</v>
      </c>
      <c r="BL908" s="186" t="str">
        <f t="shared" si="883"/>
        <v>BL$14</v>
      </c>
      <c r="BM908" s="186" t="str">
        <f t="shared" si="883"/>
        <v>BM$14</v>
      </c>
      <c r="BN908" s="186" t="str">
        <f t="shared" si="883"/>
        <v>BN$14</v>
      </c>
      <c r="BO908" s="186" t="str">
        <f t="shared" si="883"/>
        <v>BO$14</v>
      </c>
      <c r="BP908" s="186" t="str">
        <f t="shared" si="883"/>
        <v>BP$14</v>
      </c>
      <c r="BQ908" s="186" t="str">
        <f t="shared" si="883"/>
        <v>BQ$14</v>
      </c>
      <c r="BR908" s="186" t="str">
        <f t="shared" si="883"/>
        <v>BR$14</v>
      </c>
      <c r="BS908" s="186" t="str">
        <f t="shared" si="883"/>
        <v>BS$14</v>
      </c>
      <c r="BT908" s="186" t="str">
        <f t="shared" si="883"/>
        <v>BT$14</v>
      </c>
      <c r="BU908" s="186" t="str">
        <f t="shared" si="883"/>
        <v>BU$14</v>
      </c>
      <c r="BV908" s="186" t="str">
        <f t="shared" si="883"/>
        <v>BV$14</v>
      </c>
      <c r="BW908" s="186" t="str">
        <f t="shared" si="883"/>
        <v>BW$14</v>
      </c>
      <c r="BX908" s="186" t="str">
        <f t="shared" si="883"/>
        <v>BX$14</v>
      </c>
      <c r="BY908" s="186" t="str">
        <f t="shared" si="883"/>
        <v>BY$14</v>
      </c>
      <c r="BZ908" s="186" t="str">
        <f t="shared" si="883"/>
        <v>BZ$14</v>
      </c>
      <c r="CA908" s="186" t="str">
        <f t="shared" si="883"/>
        <v>CA$14</v>
      </c>
      <c r="CB908" s="186" t="str">
        <f t="shared" si="883"/>
        <v>CB$14</v>
      </c>
      <c r="CC908" s="186" t="str">
        <f t="shared" si="883"/>
        <v>CC$14</v>
      </c>
      <c r="CD908" s="186" t="str">
        <f t="shared" si="883"/>
        <v>CD$14</v>
      </c>
      <c r="CE908" s="186" t="str">
        <f t="shared" ref="CE908:CL908" si="884">CE$18</f>
        <v>CE$14</v>
      </c>
      <c r="CF908" s="186" t="str">
        <f t="shared" si="884"/>
        <v>CF$14</v>
      </c>
      <c r="CG908" s="186" t="str">
        <f t="shared" si="884"/>
        <v>CG$14</v>
      </c>
      <c r="CH908" s="186" t="str">
        <f t="shared" si="884"/>
        <v>CH$14</v>
      </c>
      <c r="CI908" s="186" t="str">
        <f t="shared" si="884"/>
        <v>CI$14</v>
      </c>
      <c r="CJ908" s="186" t="str">
        <f t="shared" si="884"/>
        <v>CJ$14</v>
      </c>
      <c r="CK908" s="186" t="str">
        <f t="shared" si="884"/>
        <v>CK$14</v>
      </c>
      <c r="CL908" s="186" t="str">
        <f t="shared" si="884"/>
        <v>CL$14</v>
      </c>
    </row>
    <row r="909" spans="2:90" x14ac:dyDescent="0.4">
      <c r="B909" s="171" t="s">
        <v>464</v>
      </c>
      <c r="E909" s="8"/>
      <c r="H909" s="196"/>
      <c r="I909" s="197"/>
      <c r="J909" s="197"/>
      <c r="K909" s="198"/>
      <c r="L909" s="198"/>
      <c r="M909" s="198"/>
      <c r="N909" s="198"/>
      <c r="O909" s="198"/>
      <c r="P909" s="198"/>
      <c r="R909" s="198"/>
      <c r="S909" s="186" t="str">
        <f t="shared" ref="S909:AX909" si="885">S$19</f>
        <v>S$15</v>
      </c>
      <c r="T909" s="186" t="str">
        <f t="shared" si="885"/>
        <v>T$15</v>
      </c>
      <c r="U909" s="186" t="str">
        <f t="shared" si="885"/>
        <v>U$15</v>
      </c>
      <c r="V909" s="186" t="str">
        <f t="shared" si="885"/>
        <v>V$15</v>
      </c>
      <c r="W909" s="186" t="str">
        <f t="shared" si="885"/>
        <v>W$15</v>
      </c>
      <c r="X909" s="186" t="str">
        <f t="shared" si="885"/>
        <v>X$15</v>
      </c>
      <c r="Y909" s="186" t="str">
        <f t="shared" si="885"/>
        <v>Y$15</v>
      </c>
      <c r="Z909" s="186" t="str">
        <f t="shared" si="885"/>
        <v>Z$15</v>
      </c>
      <c r="AA909" s="186" t="str">
        <f t="shared" si="885"/>
        <v>AA$15</v>
      </c>
      <c r="AB909" s="186" t="str">
        <f t="shared" si="885"/>
        <v>AB$15</v>
      </c>
      <c r="AC909" s="186" t="str">
        <f t="shared" si="885"/>
        <v>AC$15</v>
      </c>
      <c r="AD909" s="186" t="str">
        <f t="shared" si="885"/>
        <v>AD$15</v>
      </c>
      <c r="AE909" s="186" t="str">
        <f t="shared" si="885"/>
        <v>AE$15</v>
      </c>
      <c r="AF909" s="186" t="str">
        <f t="shared" si="885"/>
        <v>AF$15</v>
      </c>
      <c r="AG909" s="186" t="str">
        <f t="shared" si="885"/>
        <v>AG$15</v>
      </c>
      <c r="AH909" s="186" t="str">
        <f t="shared" si="885"/>
        <v>AH$15</v>
      </c>
      <c r="AI909" s="186" t="str">
        <f t="shared" si="885"/>
        <v>AI$15</v>
      </c>
      <c r="AJ909" s="186" t="str">
        <f t="shared" si="885"/>
        <v>AJ$15</v>
      </c>
      <c r="AK909" s="186" t="str">
        <f t="shared" si="885"/>
        <v>AK$15</v>
      </c>
      <c r="AL909" s="186" t="str">
        <f t="shared" si="885"/>
        <v>AL$15</v>
      </c>
      <c r="AM909" s="186" t="str">
        <f t="shared" si="885"/>
        <v>AM$15</v>
      </c>
      <c r="AN909" s="186" t="str">
        <f t="shared" si="885"/>
        <v>AN$15</v>
      </c>
      <c r="AO909" s="186" t="str">
        <f t="shared" si="885"/>
        <v>AO$15</v>
      </c>
      <c r="AP909" s="186" t="str">
        <f t="shared" si="885"/>
        <v>AP$15</v>
      </c>
      <c r="AQ909" s="186" t="str">
        <f t="shared" si="885"/>
        <v>AQ$15</v>
      </c>
      <c r="AR909" s="186" t="str">
        <f t="shared" si="885"/>
        <v>AR$15</v>
      </c>
      <c r="AS909" s="186" t="str">
        <f t="shared" si="885"/>
        <v>AS$15</v>
      </c>
      <c r="AT909" s="186" t="str">
        <f t="shared" si="885"/>
        <v>AT$15</v>
      </c>
      <c r="AU909" s="186" t="str">
        <f t="shared" si="885"/>
        <v>AU$15</v>
      </c>
      <c r="AV909" s="186" t="str">
        <f t="shared" si="885"/>
        <v>AV$15</v>
      </c>
      <c r="AW909" s="186" t="str">
        <f t="shared" si="885"/>
        <v>AW$15</v>
      </c>
      <c r="AX909" s="186" t="str">
        <f t="shared" si="885"/>
        <v>AX$15</v>
      </c>
      <c r="AY909" s="186" t="str">
        <f t="shared" ref="AY909:CD909" si="886">AY$19</f>
        <v>AY$15</v>
      </c>
      <c r="AZ909" s="186" t="str">
        <f t="shared" si="886"/>
        <v>AZ$15</v>
      </c>
      <c r="BA909" s="186" t="str">
        <f t="shared" si="886"/>
        <v>BA$15</v>
      </c>
      <c r="BB909" s="186" t="str">
        <f t="shared" si="886"/>
        <v>BB$15</v>
      </c>
      <c r="BC909" s="186" t="str">
        <f t="shared" si="886"/>
        <v>BC$15</v>
      </c>
      <c r="BD909" s="186" t="str">
        <f t="shared" si="886"/>
        <v>BD$15</v>
      </c>
      <c r="BE909" s="186" t="str">
        <f t="shared" si="886"/>
        <v>BE$15</v>
      </c>
      <c r="BF909" s="186" t="str">
        <f t="shared" si="886"/>
        <v>BF$15</v>
      </c>
      <c r="BG909" s="186" t="str">
        <f t="shared" si="886"/>
        <v>BG$15</v>
      </c>
      <c r="BH909" s="186" t="str">
        <f t="shared" si="886"/>
        <v>BH$15</v>
      </c>
      <c r="BI909" s="186" t="str">
        <f t="shared" si="886"/>
        <v>BI$15</v>
      </c>
      <c r="BJ909" s="186" t="str">
        <f t="shared" si="886"/>
        <v>BJ$15</v>
      </c>
      <c r="BK909" s="186" t="str">
        <f t="shared" si="886"/>
        <v>BK$15</v>
      </c>
      <c r="BL909" s="186" t="str">
        <f t="shared" si="886"/>
        <v>BL$15</v>
      </c>
      <c r="BM909" s="186" t="str">
        <f t="shared" si="886"/>
        <v>BM$15</v>
      </c>
      <c r="BN909" s="186" t="str">
        <f t="shared" si="886"/>
        <v>BN$15</v>
      </c>
      <c r="BO909" s="186" t="str">
        <f t="shared" si="886"/>
        <v>BO$15</v>
      </c>
      <c r="BP909" s="186" t="str">
        <f t="shared" si="886"/>
        <v>BP$15</v>
      </c>
      <c r="BQ909" s="186" t="str">
        <f t="shared" si="886"/>
        <v>BQ$15</v>
      </c>
      <c r="BR909" s="186" t="str">
        <f t="shared" si="886"/>
        <v>BR$15</v>
      </c>
      <c r="BS909" s="186" t="str">
        <f t="shared" si="886"/>
        <v>BS$15</v>
      </c>
      <c r="BT909" s="186" t="str">
        <f t="shared" si="886"/>
        <v>BT$15</v>
      </c>
      <c r="BU909" s="186" t="str">
        <f t="shared" si="886"/>
        <v>BU$15</v>
      </c>
      <c r="BV909" s="186" t="str">
        <f t="shared" si="886"/>
        <v>BV$15</v>
      </c>
      <c r="BW909" s="186" t="str">
        <f t="shared" si="886"/>
        <v>BW$15</v>
      </c>
      <c r="BX909" s="186" t="str">
        <f t="shared" si="886"/>
        <v>BX$15</v>
      </c>
      <c r="BY909" s="186" t="str">
        <f t="shared" si="886"/>
        <v>BY$15</v>
      </c>
      <c r="BZ909" s="186" t="str">
        <f t="shared" si="886"/>
        <v>BZ$15</v>
      </c>
      <c r="CA909" s="186" t="str">
        <f t="shared" si="886"/>
        <v>CA$15</v>
      </c>
      <c r="CB909" s="186" t="str">
        <f t="shared" si="886"/>
        <v>CB$15</v>
      </c>
      <c r="CC909" s="186" t="str">
        <f t="shared" si="886"/>
        <v>CC$15</v>
      </c>
      <c r="CD909" s="186" t="str">
        <f t="shared" si="886"/>
        <v>CD$15</v>
      </c>
      <c r="CE909" s="186" t="str">
        <f t="shared" ref="CE909:CL909" si="887">CE$19</f>
        <v>CE$15</v>
      </c>
      <c r="CF909" s="186" t="str">
        <f t="shared" si="887"/>
        <v>CF$15</v>
      </c>
      <c r="CG909" s="186" t="str">
        <f t="shared" si="887"/>
        <v>CG$15</v>
      </c>
      <c r="CH909" s="186" t="str">
        <f t="shared" si="887"/>
        <v>CH$15</v>
      </c>
      <c r="CI909" s="186" t="str">
        <f t="shared" si="887"/>
        <v>CI$15</v>
      </c>
      <c r="CJ909" s="186" t="str">
        <f t="shared" si="887"/>
        <v>CJ$15</v>
      </c>
      <c r="CK909" s="186" t="str">
        <f t="shared" si="887"/>
        <v>CK$15</v>
      </c>
      <c r="CL909" s="186" t="str">
        <f t="shared" si="887"/>
        <v>CL$15</v>
      </c>
    </row>
    <row r="910" spans="2:90" x14ac:dyDescent="0.4">
      <c r="B910" s="66" t="s">
        <v>771</v>
      </c>
      <c r="C910" s="31"/>
      <c r="D910" t="s">
        <v>478</v>
      </c>
      <c r="E910" s="8" t="str">
        <f t="shared" ref="E910:E913" si="888">ROW()&amp;" "&amp;D910</f>
        <v>910 SAM-PR-R</v>
      </c>
      <c r="F910" t="s">
        <v>440</v>
      </c>
      <c r="G910" s="31" t="s">
        <v>81</v>
      </c>
      <c r="H910" s="22"/>
      <c r="I910" s="287"/>
      <c r="J910" s="287"/>
      <c r="K910" s="22"/>
      <c r="L910" s="22"/>
      <c r="M910" s="22"/>
      <c r="N910" s="22"/>
      <c r="O910" s="22"/>
      <c r="P910" s="22"/>
      <c r="R910" s="66"/>
      <c r="S910" s="66"/>
      <c r="T910" s="66"/>
      <c r="U910" s="66"/>
      <c r="V910" s="66"/>
      <c r="W910" s="66"/>
      <c r="X910" s="66"/>
      <c r="Y910" s="66"/>
      <c r="Z910" s="66"/>
      <c r="AA910" s="66"/>
      <c r="AB910" s="66"/>
      <c r="AC910" s="66"/>
      <c r="AD910" s="66"/>
      <c r="AE910" s="66"/>
      <c r="AF910" s="66"/>
      <c r="AG910" s="66"/>
      <c r="AH910" s="66"/>
      <c r="AI910" s="66"/>
      <c r="AJ910" s="66"/>
      <c r="AK910" s="66"/>
      <c r="AL910" s="66"/>
      <c r="AM910" s="66"/>
      <c r="AN910" s="66"/>
      <c r="AO910" s="66"/>
      <c r="AP910" s="66"/>
      <c r="AQ910" s="66"/>
      <c r="AR910" s="66"/>
      <c r="AS910" s="66"/>
      <c r="AT910" s="66"/>
      <c r="AU910" s="66"/>
      <c r="AV910" s="66"/>
      <c r="AW910" s="66"/>
      <c r="AX910" s="66"/>
      <c r="AY910" s="66"/>
      <c r="AZ910" s="66"/>
      <c r="BA910" s="66"/>
      <c r="BB910" s="66"/>
      <c r="BC910" s="66"/>
      <c r="BD910" s="66"/>
      <c r="BE910" s="66"/>
      <c r="BF910" s="66"/>
      <c r="BG910" s="66"/>
      <c r="BH910" s="66"/>
      <c r="BI910" s="66"/>
      <c r="BJ910" s="66"/>
      <c r="BK910" s="66"/>
      <c r="BL910" s="66"/>
      <c r="BM910" s="66"/>
      <c r="BN910" s="66"/>
      <c r="BO910" s="66"/>
      <c r="BP910" s="66"/>
      <c r="BQ910" s="66"/>
      <c r="BR910" s="66"/>
      <c r="BS910" s="66"/>
      <c r="BT910" s="66"/>
      <c r="BU910" s="66"/>
      <c r="BV910" s="66"/>
      <c r="BW910" s="66"/>
      <c r="BX910" s="66"/>
      <c r="BY910" s="66"/>
      <c r="BZ910" s="66"/>
      <c r="CA910" s="66"/>
      <c r="CB910" s="66"/>
      <c r="CC910" s="66"/>
      <c r="CD910" s="66"/>
      <c r="CE910" s="66"/>
      <c r="CF910" s="66"/>
      <c r="CG910" s="66"/>
      <c r="CH910" s="66"/>
      <c r="CI910" s="66"/>
      <c r="CJ910" s="66"/>
      <c r="CK910" s="66"/>
      <c r="CL910" s="66"/>
    </row>
    <row r="911" spans="2:90" x14ac:dyDescent="0.4">
      <c r="B911" s="122" t="str">
        <f>"SAM - "&amp;SUBSTITUTE(B910,":","")</f>
        <v>SAM - unit</v>
      </c>
      <c r="D911" t="s">
        <v>478</v>
      </c>
      <c r="E911" s="8" t="str">
        <f t="shared" si="888"/>
        <v>911 SAM-PR-R</v>
      </c>
      <c r="G911" t="s">
        <v>332</v>
      </c>
      <c r="I911" s="74"/>
      <c r="J911" s="74"/>
      <c r="K911" s="24"/>
      <c r="L911" s="24"/>
      <c r="M911" s="24"/>
      <c r="N911" s="24"/>
      <c r="O911" s="24"/>
      <c r="P911" s="24"/>
      <c r="R911" s="19"/>
      <c r="S911" s="19"/>
      <c r="T911" s="19"/>
      <c r="U911" s="19"/>
      <c r="V911" s="19"/>
      <c r="W911" s="19"/>
      <c r="X911" s="19"/>
      <c r="Y911" s="19"/>
      <c r="Z911" s="19"/>
      <c r="AA911" s="19"/>
      <c r="AB911" s="19"/>
      <c r="AC911" s="19"/>
      <c r="AD911" s="19"/>
      <c r="AE911" s="19"/>
      <c r="AF911" s="19"/>
      <c r="AG911" s="19"/>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c r="CK911" s="19"/>
      <c r="CL911" s="19"/>
    </row>
    <row r="912" spans="2:90" x14ac:dyDescent="0.4">
      <c r="B912" s="141" t="s">
        <v>65</v>
      </c>
      <c r="D912" t="s">
        <v>478</v>
      </c>
      <c r="E912" s="8" t="str">
        <f t="shared" si="888"/>
        <v>912 SAM-PR-R</v>
      </c>
      <c r="G912" t="str">
        <f>E912</f>
        <v>912 SAM-PR-R</v>
      </c>
      <c r="H912" s="12"/>
      <c r="J912" s="75">
        <v>0.01</v>
      </c>
      <c r="K912" s="162">
        <v>4.8000000000000001E-2</v>
      </c>
      <c r="L912" s="162">
        <v>8.5999999999999993E-2</v>
      </c>
      <c r="M912" s="162">
        <v>0.124</v>
      </c>
      <c r="N912" s="162">
        <v>0.16200000000000001</v>
      </c>
      <c r="O912" s="162">
        <v>0.2</v>
      </c>
      <c r="P912" s="162">
        <v>0.2</v>
      </c>
      <c r="R912" s="20"/>
      <c r="S912" s="163" cm="1">
        <f t="array" ref="S912">(INDEX($I:$O,ROW(),MATCH(S$3,$I$2:$O$2,0))/12-INDEX($I:$O,ROW(),MATCH(S$3-1,$I$2:$O$2,0))/12)+R912</f>
        <v>3.1666666666666666E-3</v>
      </c>
      <c r="T912" s="163" cm="1">
        <f t="array" ref="T912">(INDEX($I:$O,ROW(),MATCH(T$3,$I$2:$O$2,0))/12-INDEX($I:$O,ROW(),MATCH(T$3-1,$I$2:$O$2,0))/12)+S912</f>
        <v>6.3333333333333332E-3</v>
      </c>
      <c r="U912" s="163" cm="1">
        <f t="array" ref="U912">(INDEX($I:$O,ROW(),MATCH(U$3,$I$2:$O$2,0))/12-INDEX($I:$O,ROW(),MATCH(U$3-1,$I$2:$O$2,0))/12)+T912</f>
        <v>9.4999999999999998E-3</v>
      </c>
      <c r="V912" s="163" cm="1">
        <f t="array" ref="V912">(INDEX($I:$O,ROW(),MATCH(V$3,$I$2:$O$2,0))/12-INDEX($I:$O,ROW(),MATCH(V$3-1,$I$2:$O$2,0))/12)+U912</f>
        <v>1.2666666666666666E-2</v>
      </c>
      <c r="W912" s="163" cm="1">
        <f t="array" ref="W912">(INDEX($I:$O,ROW(),MATCH(W$3,$I$2:$O$2,0))/12-INDEX($I:$O,ROW(),MATCH(W$3-1,$I$2:$O$2,0))/12)+V912</f>
        <v>1.5833333333333331E-2</v>
      </c>
      <c r="X912" s="163" cm="1">
        <f t="array" ref="X912">(INDEX($I:$O,ROW(),MATCH(X$3,$I$2:$O$2,0))/12-INDEX($I:$O,ROW(),MATCH(X$3-1,$I$2:$O$2,0))/12)+W912</f>
        <v>1.8999999999999996E-2</v>
      </c>
      <c r="Y912" s="163" cm="1">
        <f t="array" ref="Y912">(INDEX($I:$O,ROW(),MATCH(Y$3,$I$2:$O$2,0))/12-INDEX($I:$O,ROW(),MATCH(Y$3-1,$I$2:$O$2,0))/12)+X912</f>
        <v>2.2166666666666661E-2</v>
      </c>
      <c r="Z912" s="163" cm="1">
        <f t="array" ref="Z912">(INDEX($I:$O,ROW(),MATCH(Z$3,$I$2:$O$2,0))/12-INDEX($I:$O,ROW(),MATCH(Z$3-1,$I$2:$O$2,0))/12)+Y912</f>
        <v>2.5333333333333326E-2</v>
      </c>
      <c r="AA912" s="163" cm="1">
        <f t="array" ref="AA912">(INDEX($I:$O,ROW(),MATCH(AA$3,$I$2:$O$2,0))/12-INDEX($I:$O,ROW(),MATCH(AA$3-1,$I$2:$O$2,0))/12)+Z912</f>
        <v>2.8499999999999991E-2</v>
      </c>
      <c r="AB912" s="163" cm="1">
        <f t="array" ref="AB912">(INDEX($I:$O,ROW(),MATCH(AB$3,$I$2:$O$2,0))/12-INDEX($I:$O,ROW(),MATCH(AB$3-1,$I$2:$O$2,0))/12)+AA912</f>
        <v>3.1666666666666655E-2</v>
      </c>
      <c r="AC912" s="163" cm="1">
        <f t="array" ref="AC912">(INDEX($I:$O,ROW(),MATCH(AC$3,$I$2:$O$2,0))/12-INDEX($I:$O,ROW(),MATCH(AC$3-1,$I$2:$O$2,0))/12)+AB912</f>
        <v>3.483333333333332E-2</v>
      </c>
      <c r="AD912" s="163" cm="1">
        <f t="array" ref="AD912">(INDEX($I:$O,ROW(),MATCH(AD$3,$I$2:$O$2,0))/12-INDEX($I:$O,ROW(),MATCH(AD$3-1,$I$2:$O$2,0))/12)+AC912</f>
        <v>3.7999999999999985E-2</v>
      </c>
      <c r="AE912" s="163" cm="1">
        <f t="array" ref="AE912">(INDEX($I:$O,ROW(),MATCH(AE$3,$I$2:$O$2,0))/12-INDEX($I:$O,ROW(),MATCH(AE$3-1,$I$2:$O$2,0))/12)+AD912</f>
        <v>4.116666666666665E-2</v>
      </c>
      <c r="AF912" s="163" cm="1">
        <f t="array" ref="AF912">(INDEX($I:$O,ROW(),MATCH(AF$3,$I$2:$O$2,0))/12-INDEX($I:$O,ROW(),MATCH(AF$3-1,$I$2:$O$2,0))/12)+AE912</f>
        <v>4.4333333333333315E-2</v>
      </c>
      <c r="AG912" s="163" cm="1">
        <f t="array" ref="AG912">(INDEX($I:$O,ROW(),MATCH(AG$3,$I$2:$O$2,0))/12-INDEX($I:$O,ROW(),MATCH(AG$3-1,$I$2:$O$2,0))/12)+AF912</f>
        <v>4.749999999999998E-2</v>
      </c>
      <c r="AH912" s="163" cm="1">
        <f t="array" ref="AH912">(INDEX($I:$O,ROW(),MATCH(AH$3,$I$2:$O$2,0))/12-INDEX($I:$O,ROW(),MATCH(AH$3-1,$I$2:$O$2,0))/12)+AG912</f>
        <v>5.0666666666666645E-2</v>
      </c>
      <c r="AI912" s="163" cm="1">
        <f t="array" ref="AI912">(INDEX($I:$O,ROW(),MATCH(AI$3,$I$2:$O$2,0))/12-INDEX($I:$O,ROW(),MATCH(AI$3-1,$I$2:$O$2,0))/12)+AH912</f>
        <v>5.3833333333333309E-2</v>
      </c>
      <c r="AJ912" s="163" cm="1">
        <f t="array" ref="AJ912">(INDEX($I:$O,ROW(),MATCH(AJ$3,$I$2:$O$2,0))/12-INDEX($I:$O,ROW(),MATCH(AJ$3-1,$I$2:$O$2,0))/12)+AI912</f>
        <v>5.6999999999999974E-2</v>
      </c>
      <c r="AK912" s="163" cm="1">
        <f t="array" ref="AK912">(INDEX($I:$O,ROW(),MATCH(AK$3,$I$2:$O$2,0))/12-INDEX($I:$O,ROW(),MATCH(AK$3-1,$I$2:$O$2,0))/12)+AJ912</f>
        <v>6.0166666666666639E-2</v>
      </c>
      <c r="AL912" s="163" cm="1">
        <f t="array" ref="AL912">(INDEX($I:$O,ROW(),MATCH(AL$3,$I$2:$O$2,0))/12-INDEX($I:$O,ROW(),MATCH(AL$3-1,$I$2:$O$2,0))/12)+AK912</f>
        <v>6.3333333333333311E-2</v>
      </c>
      <c r="AM912" s="163" cm="1">
        <f t="array" ref="AM912">(INDEX($I:$O,ROW(),MATCH(AM$3,$I$2:$O$2,0))/12-INDEX($I:$O,ROW(),MATCH(AM$3-1,$I$2:$O$2,0))/12)+AL912</f>
        <v>6.6499999999999976E-2</v>
      </c>
      <c r="AN912" s="163" cm="1">
        <f t="array" ref="AN912">(INDEX($I:$O,ROW(),MATCH(AN$3,$I$2:$O$2,0))/12-INDEX($I:$O,ROW(),MATCH(AN$3-1,$I$2:$O$2,0))/12)+AM912</f>
        <v>6.9666666666666641E-2</v>
      </c>
      <c r="AO912" s="163" cm="1">
        <f t="array" ref="AO912">(INDEX($I:$O,ROW(),MATCH(AO$3,$I$2:$O$2,0))/12-INDEX($I:$O,ROW(),MATCH(AO$3-1,$I$2:$O$2,0))/12)+AN912</f>
        <v>7.2833333333333306E-2</v>
      </c>
      <c r="AP912" s="163" cm="1">
        <f t="array" ref="AP912">(INDEX($I:$O,ROW(),MATCH(AP$3,$I$2:$O$2,0))/12-INDEX($I:$O,ROW(),MATCH(AP$3-1,$I$2:$O$2,0))/12)+AO912</f>
        <v>7.599999999999997E-2</v>
      </c>
      <c r="AQ912" s="163" cm="1">
        <f t="array" ref="AQ912">(INDEX($I:$O,ROW(),MATCH(AQ$3,$I$2:$O$2,0))/12-INDEX($I:$O,ROW(),MATCH(AQ$3-1,$I$2:$O$2,0))/12)+AP912</f>
        <v>7.9166666666666635E-2</v>
      </c>
      <c r="AR912" s="163" cm="1">
        <f t="array" ref="AR912">(INDEX($I:$O,ROW(),MATCH(AR$3,$I$2:$O$2,0))/12-INDEX($I:$O,ROW(),MATCH(AR$3-1,$I$2:$O$2,0))/12)+AQ912</f>
        <v>8.23333333333333E-2</v>
      </c>
      <c r="AS912" s="163" cm="1">
        <f t="array" ref="AS912">(INDEX($I:$O,ROW(),MATCH(AS$3,$I$2:$O$2,0))/12-INDEX($I:$O,ROW(),MATCH(AS$3-1,$I$2:$O$2,0))/12)+AR912</f>
        <v>8.5499999999999965E-2</v>
      </c>
      <c r="AT912" s="163" cm="1">
        <f t="array" ref="AT912">(INDEX($I:$O,ROW(),MATCH(AT$3,$I$2:$O$2,0))/12-INDEX($I:$O,ROW(),MATCH(AT$3-1,$I$2:$O$2,0))/12)+AS912</f>
        <v>8.866666666666663E-2</v>
      </c>
      <c r="AU912" s="163" cm="1">
        <f t="array" ref="AU912">(INDEX($I:$O,ROW(),MATCH(AU$3,$I$2:$O$2,0))/12-INDEX($I:$O,ROW(),MATCH(AU$3-1,$I$2:$O$2,0))/12)+AT912</f>
        <v>9.1833333333333295E-2</v>
      </c>
      <c r="AV912" s="163" cm="1">
        <f t="array" ref="AV912">(INDEX($I:$O,ROW(),MATCH(AV$3,$I$2:$O$2,0))/12-INDEX($I:$O,ROW(),MATCH(AV$3-1,$I$2:$O$2,0))/12)+AU912</f>
        <v>9.4999999999999959E-2</v>
      </c>
      <c r="AW912" s="163" cm="1">
        <f t="array" ref="AW912">(INDEX($I:$O,ROW(),MATCH(AW$3,$I$2:$O$2,0))/12-INDEX($I:$O,ROW(),MATCH(AW$3-1,$I$2:$O$2,0))/12)+AV912</f>
        <v>9.8166666666666624E-2</v>
      </c>
      <c r="AX912" s="163" cm="1">
        <f t="array" ref="AX912">(INDEX($I:$O,ROW(),MATCH(AX$3,$I$2:$O$2,0))/12-INDEX($I:$O,ROW(),MATCH(AX$3-1,$I$2:$O$2,0))/12)+AW912</f>
        <v>0.10133333333333329</v>
      </c>
      <c r="AY912" s="163" cm="1">
        <f t="array" ref="AY912">(INDEX($I:$O,ROW(),MATCH(AY$3,$I$2:$O$2,0))/12-INDEX($I:$O,ROW(),MATCH(AY$3-1,$I$2:$O$2,0))/12)+AX912</f>
        <v>0.10449999999999995</v>
      </c>
      <c r="AZ912" s="163" cm="1">
        <f t="array" ref="AZ912">(INDEX($I:$O,ROW(),MATCH(AZ$3,$I$2:$O$2,0))/12-INDEX($I:$O,ROW(),MATCH(AZ$3-1,$I$2:$O$2,0))/12)+AY912</f>
        <v>0.10766666666666662</v>
      </c>
      <c r="BA912" s="163" cm="1">
        <f t="array" ref="BA912">(INDEX($I:$O,ROW(),MATCH(BA$3,$I$2:$O$2,0))/12-INDEX($I:$O,ROW(),MATCH(BA$3-1,$I$2:$O$2,0))/12)+AZ912</f>
        <v>0.11083333333333328</v>
      </c>
      <c r="BB912" s="163" cm="1">
        <f t="array" ref="BB912">(INDEX($I:$O,ROW(),MATCH(BB$3,$I$2:$O$2,0))/12-INDEX($I:$O,ROW(),MATCH(BB$3-1,$I$2:$O$2,0))/12)+BA912</f>
        <v>0.11399999999999995</v>
      </c>
      <c r="BC912" s="163" cm="1">
        <f t="array" ref="BC912">(INDEX($I:$O,ROW(),MATCH(BC$3,$I$2:$O$2,0))/12-INDEX($I:$O,ROW(),MATCH(BC$3-1,$I$2:$O$2,0))/12)+BB912</f>
        <v>0.11716666666666661</v>
      </c>
      <c r="BD912" s="163" cm="1">
        <f t="array" ref="BD912">(INDEX($I:$O,ROW(),MATCH(BD$3,$I$2:$O$2,0))/12-INDEX($I:$O,ROW(),MATCH(BD$3-1,$I$2:$O$2,0))/12)+BC912</f>
        <v>0.12033333333333328</v>
      </c>
      <c r="BE912" s="163" cm="1">
        <f t="array" ref="BE912">(INDEX($I:$O,ROW(),MATCH(BE$3,$I$2:$O$2,0))/12-INDEX($I:$O,ROW(),MATCH(BE$3-1,$I$2:$O$2,0))/12)+BD912</f>
        <v>0.12349999999999994</v>
      </c>
      <c r="BF912" s="163" cm="1">
        <f t="array" ref="BF912">(INDEX($I:$O,ROW(),MATCH(BF$3,$I$2:$O$2,0))/12-INDEX($I:$O,ROW(),MATCH(BF$3-1,$I$2:$O$2,0))/12)+BE912</f>
        <v>0.12666666666666662</v>
      </c>
      <c r="BG912" s="163" cm="1">
        <f t="array" ref="BG912">(INDEX($I:$O,ROW(),MATCH(BG$3,$I$2:$O$2,0))/12-INDEX($I:$O,ROW(),MATCH(BG$3-1,$I$2:$O$2,0))/12)+BF912</f>
        <v>0.1298333333333333</v>
      </c>
      <c r="BH912" s="163" cm="1">
        <f t="array" ref="BH912">(INDEX($I:$O,ROW(),MATCH(BH$3,$I$2:$O$2,0))/12-INDEX($I:$O,ROW(),MATCH(BH$3-1,$I$2:$O$2,0))/12)+BG912</f>
        <v>0.13299999999999998</v>
      </c>
      <c r="BI912" s="163" cm="1">
        <f t="array" ref="BI912">(INDEX($I:$O,ROW(),MATCH(BI$3,$I$2:$O$2,0))/12-INDEX($I:$O,ROW(),MATCH(BI$3-1,$I$2:$O$2,0))/12)+BH912</f>
        <v>0.13616666666666666</v>
      </c>
      <c r="BJ912" s="163" cm="1">
        <f t="array" ref="BJ912">(INDEX($I:$O,ROW(),MATCH(BJ$3,$I$2:$O$2,0))/12-INDEX($I:$O,ROW(),MATCH(BJ$3-1,$I$2:$O$2,0))/12)+BI912</f>
        <v>0.13933333333333334</v>
      </c>
      <c r="BK912" s="163" cm="1">
        <f t="array" ref="BK912">(INDEX($I:$O,ROW(),MATCH(BK$3,$I$2:$O$2,0))/12-INDEX($I:$O,ROW(),MATCH(BK$3-1,$I$2:$O$2,0))/12)+BJ912</f>
        <v>0.14250000000000002</v>
      </c>
      <c r="BL912" s="163" cm="1">
        <f t="array" ref="BL912">(INDEX($I:$O,ROW(),MATCH(BL$3,$I$2:$O$2,0))/12-INDEX($I:$O,ROW(),MATCH(BL$3-1,$I$2:$O$2,0))/12)+BK912</f>
        <v>0.14566666666666669</v>
      </c>
      <c r="BM912" s="163" cm="1">
        <f t="array" ref="BM912">(INDEX($I:$O,ROW(),MATCH(BM$3,$I$2:$O$2,0))/12-INDEX($I:$O,ROW(),MATCH(BM$3-1,$I$2:$O$2,0))/12)+BL912</f>
        <v>0.14883333333333337</v>
      </c>
      <c r="BN912" s="163" cm="1">
        <f t="array" ref="BN912">(INDEX($I:$O,ROW(),MATCH(BN$3,$I$2:$O$2,0))/12-INDEX($I:$O,ROW(),MATCH(BN$3-1,$I$2:$O$2,0))/12)+BM912</f>
        <v>0.15200000000000005</v>
      </c>
      <c r="BO912" s="163" cm="1">
        <f t="array" ref="BO912">(INDEX($I:$O,ROW(),MATCH(BO$3,$I$2:$O$2,0))/12-INDEX($I:$O,ROW(),MATCH(BO$3-1,$I$2:$O$2,0))/12)+BN912</f>
        <v>0.15516666666666673</v>
      </c>
      <c r="BP912" s="163" cm="1">
        <f t="array" ref="BP912">(INDEX($I:$O,ROW(),MATCH(BP$3,$I$2:$O$2,0))/12-INDEX($I:$O,ROW(),MATCH(BP$3-1,$I$2:$O$2,0))/12)+BO912</f>
        <v>0.15833333333333341</v>
      </c>
      <c r="BQ912" s="163" cm="1">
        <f t="array" ref="BQ912">(INDEX($I:$O,ROW(),MATCH(BQ$3,$I$2:$O$2,0))/12-INDEX($I:$O,ROW(),MATCH(BQ$3-1,$I$2:$O$2,0))/12)+BP912</f>
        <v>0.16150000000000009</v>
      </c>
      <c r="BR912" s="163" cm="1">
        <f t="array" ref="BR912">(INDEX($I:$O,ROW(),MATCH(BR$3,$I$2:$O$2,0))/12-INDEX($I:$O,ROW(),MATCH(BR$3-1,$I$2:$O$2,0))/12)+BQ912</f>
        <v>0.16466666666666677</v>
      </c>
      <c r="BS912" s="163" cm="1">
        <f t="array" ref="BS912">(INDEX($I:$O,ROW(),MATCH(BS$3,$I$2:$O$2,0))/12-INDEX($I:$O,ROW(),MATCH(BS$3-1,$I$2:$O$2,0))/12)+BR912</f>
        <v>0.16783333333333345</v>
      </c>
      <c r="BT912" s="163" cm="1">
        <f t="array" ref="BT912">(INDEX($I:$O,ROW(),MATCH(BT$3,$I$2:$O$2,0))/12-INDEX($I:$O,ROW(),MATCH(BT$3-1,$I$2:$O$2,0))/12)+BS912</f>
        <v>0.17100000000000012</v>
      </c>
      <c r="BU912" s="163" cm="1">
        <f t="array" ref="BU912">(INDEX($I:$O,ROW(),MATCH(BU$3,$I$2:$O$2,0))/12-INDEX($I:$O,ROW(),MATCH(BU$3-1,$I$2:$O$2,0))/12)+BT912</f>
        <v>0.1741666666666668</v>
      </c>
      <c r="BV912" s="163" cm="1">
        <f t="array" ref="BV912">(INDEX($I:$O,ROW(),MATCH(BV$3,$I$2:$O$2,0))/12-INDEX($I:$O,ROW(),MATCH(BV$3-1,$I$2:$O$2,0))/12)+BU912</f>
        <v>0.17733333333333348</v>
      </c>
      <c r="BW912" s="163" cm="1">
        <f t="array" ref="BW912">(INDEX($I:$O,ROW(),MATCH(BW$3,$I$2:$O$2,0))/12-INDEX($I:$O,ROW(),MATCH(BW$3-1,$I$2:$O$2,0))/12)+BV912</f>
        <v>0.18050000000000016</v>
      </c>
      <c r="BX912" s="163" cm="1">
        <f t="array" ref="BX912">(INDEX($I:$O,ROW(),MATCH(BX$3,$I$2:$O$2,0))/12-INDEX($I:$O,ROW(),MATCH(BX$3-1,$I$2:$O$2,0))/12)+BW912</f>
        <v>0.18366666666666684</v>
      </c>
      <c r="BY912" s="163" cm="1">
        <f t="array" ref="BY912">(INDEX($I:$O,ROW(),MATCH(BY$3,$I$2:$O$2,0))/12-INDEX($I:$O,ROW(),MATCH(BY$3-1,$I$2:$O$2,0))/12)+BX912</f>
        <v>0.18683333333333352</v>
      </c>
      <c r="BZ912" s="163" cm="1">
        <f t="array" ref="BZ912">(INDEX($I:$O,ROW(),MATCH(BZ$3,$I$2:$O$2,0))/12-INDEX($I:$O,ROW(),MATCH(BZ$3-1,$I$2:$O$2,0))/12)+BY912</f>
        <v>0.1900000000000002</v>
      </c>
      <c r="CA912" s="163" cm="1">
        <f t="array" ref="CA912">(INDEX($I:$P,ROW(),MATCH(CA$3,$I$2:$P$2,0))/12-INDEX($I:$P,ROW(),MATCH(CA$3-1,$I$2:$P$2,0))/12)+BZ912</f>
        <v>0.1900000000000002</v>
      </c>
      <c r="CB912" s="163" cm="1">
        <f t="array" ref="CB912">(INDEX($I:$P,ROW(),MATCH(CB$3,$I$2:$P$2,0))/12-INDEX($I:$P,ROW(),MATCH(CB$3-1,$I$2:$P$2,0))/12)+CA912</f>
        <v>0.1900000000000002</v>
      </c>
      <c r="CC912" s="163" cm="1">
        <f t="array" ref="CC912">(INDEX($I:$P,ROW(),MATCH(CC$3,$I$2:$P$2,0))/12-INDEX($I:$P,ROW(),MATCH(CC$3-1,$I$2:$P$2,0))/12)+CB912</f>
        <v>0.1900000000000002</v>
      </c>
      <c r="CD912" s="163" cm="1">
        <f t="array" ref="CD912">(INDEX($I:$P,ROW(),MATCH(CD$3,$I$2:$P$2,0))/12-INDEX($I:$P,ROW(),MATCH(CD$3-1,$I$2:$P$2,0))/12)+CC912</f>
        <v>0.1900000000000002</v>
      </c>
      <c r="CE912" s="163" cm="1">
        <f t="array" ref="CE912">(INDEX($I:$P,ROW(),MATCH(CE$3,$I$2:$P$2,0))/12-INDEX($I:$P,ROW(),MATCH(CE$3-1,$I$2:$P$2,0))/12)+CD912</f>
        <v>0.1900000000000002</v>
      </c>
      <c r="CF912" s="163" cm="1">
        <f t="array" ref="CF912">(INDEX($I:$P,ROW(),MATCH(CF$3,$I$2:$P$2,0))/12-INDEX($I:$P,ROW(),MATCH(CF$3-1,$I$2:$P$2,0))/12)+CE912</f>
        <v>0.1900000000000002</v>
      </c>
      <c r="CG912" s="163" cm="1">
        <f t="array" ref="CG912">(INDEX($I:$P,ROW(),MATCH(CG$3,$I$2:$P$2,0))/12-INDEX($I:$P,ROW(),MATCH(CG$3-1,$I$2:$P$2,0))/12)+CF912</f>
        <v>0.1900000000000002</v>
      </c>
      <c r="CH912" s="163" cm="1">
        <f t="array" ref="CH912">(INDEX($I:$P,ROW(),MATCH(CH$3,$I$2:$P$2,0))/12-INDEX($I:$P,ROW(),MATCH(CH$3-1,$I$2:$P$2,0))/12)+CG912</f>
        <v>0.1900000000000002</v>
      </c>
      <c r="CI912" s="163" cm="1">
        <f t="array" ref="CI912">(INDEX($I:$P,ROW(),MATCH(CI$3,$I$2:$P$2,0))/12-INDEX($I:$P,ROW(),MATCH(CI$3-1,$I$2:$P$2,0))/12)+CH912</f>
        <v>0.1900000000000002</v>
      </c>
      <c r="CJ912" s="163" cm="1">
        <f t="array" ref="CJ912">(INDEX($I:$P,ROW(),MATCH(CJ$3,$I$2:$P$2,0))/12-INDEX($I:$P,ROW(),MATCH(CJ$3-1,$I$2:$P$2,0))/12)+CI912</f>
        <v>0.1900000000000002</v>
      </c>
      <c r="CK912" s="163" cm="1">
        <f t="array" ref="CK912">(INDEX($I:$P,ROW(),MATCH(CK$3,$I$2:$P$2,0))/12-INDEX($I:$P,ROW(),MATCH(CK$3-1,$I$2:$P$2,0))/12)+CJ912</f>
        <v>0.1900000000000002</v>
      </c>
      <c r="CL912" s="163" cm="1">
        <f t="array" ref="CL912">(INDEX($I:$P,ROW(),MATCH(CL$3,$I$2:$P$2,0))/12-INDEX($I:$P,ROW(),MATCH(CL$3-1,$I$2:$P$2,0))/12)+CK912</f>
        <v>0.1900000000000002</v>
      </c>
    </row>
    <row r="913" spans="2:90" x14ac:dyDescent="0.4">
      <c r="B913" s="123" t="str">
        <f>"Revenue - "&amp;B915</f>
        <v>Revenue - (Primary label)</v>
      </c>
      <c r="C913" s="27" t="s">
        <v>198</v>
      </c>
      <c r="D913" t="s">
        <v>478</v>
      </c>
      <c r="E913" s="9" t="str">
        <f t="shared" si="888"/>
        <v>913 SAM-PR-R</v>
      </c>
      <c r="F913" s="27"/>
      <c r="G913" s="27" t="str">
        <f>E913</f>
        <v>913 SAM-PR-R</v>
      </c>
      <c r="H913" s="24"/>
      <c r="I913" s="24"/>
      <c r="J913" s="24"/>
      <c r="K913" s="33">
        <f t="shared" ref="K913:P913" ca="1" si="889">SUMIF($3:$3,K$2,913:913)</f>
        <v>2469.9999999999991</v>
      </c>
      <c r="L913" s="33">
        <f t="shared" ca="1" si="889"/>
        <v>7029.9999999999982</v>
      </c>
      <c r="M913" s="33">
        <f t="shared" ca="1" si="889"/>
        <v>11589.999999999995</v>
      </c>
      <c r="N913" s="33">
        <f t="shared" ca="1" si="889"/>
        <v>16149.999999999998</v>
      </c>
      <c r="O913" s="33">
        <f t="shared" ca="1" si="889"/>
        <v>20710.000000000018</v>
      </c>
      <c r="P913" s="33">
        <f t="shared" ca="1" si="889"/>
        <v>22800.000000000029</v>
      </c>
      <c r="R913" s="161"/>
      <c r="S913" s="33" cm="1">
        <f t="array" aca="1" ref="S913" ca="1">S912*INDIRECT(S904)</f>
        <v>31.666666666666664</v>
      </c>
      <c r="T913" s="33" cm="1">
        <f t="array" aca="1" ref="T913" ca="1">T912*INDIRECT(T904)</f>
        <v>63.333333333333329</v>
      </c>
      <c r="U913" s="33" cm="1">
        <f t="array" aca="1" ref="U913" ca="1">U912*INDIRECT(U904)</f>
        <v>95</v>
      </c>
      <c r="V913" s="33" cm="1">
        <f t="array" aca="1" ref="V913" ca="1">V912*INDIRECT(V904)</f>
        <v>126.66666666666666</v>
      </c>
      <c r="W913" s="33" cm="1">
        <f t="array" aca="1" ref="W913" ca="1">W912*INDIRECT(W904)</f>
        <v>158.33333333333331</v>
      </c>
      <c r="X913" s="33" cm="1">
        <f t="array" aca="1" ref="X913" ca="1">X912*INDIRECT(X904)</f>
        <v>189.99999999999997</v>
      </c>
      <c r="Y913" s="33" cm="1">
        <f t="array" aca="1" ref="Y913" ca="1">Y912*INDIRECT(Y904)</f>
        <v>221.6666666666666</v>
      </c>
      <c r="Z913" s="33" cm="1">
        <f t="array" aca="1" ref="Z913" ca="1">Z912*INDIRECT(Z904)</f>
        <v>253.33333333333326</v>
      </c>
      <c r="AA913" s="33" cm="1">
        <f t="array" aca="1" ref="AA913" ca="1">AA912*INDIRECT(AA904)</f>
        <v>284.99999999999989</v>
      </c>
      <c r="AB913" s="33" cm="1">
        <f t="array" aca="1" ref="AB913" ca="1">AB912*INDIRECT(AB904)</f>
        <v>316.66666666666657</v>
      </c>
      <c r="AC913" s="33" cm="1">
        <f t="array" aca="1" ref="AC913" ca="1">AC912*INDIRECT(AC904)</f>
        <v>348.3333333333332</v>
      </c>
      <c r="AD913" s="33" cm="1">
        <f t="array" aca="1" ref="AD913" ca="1">AD912*INDIRECT(AD904)</f>
        <v>379.99999999999983</v>
      </c>
      <c r="AE913" s="33" cm="1">
        <f t="array" aca="1" ref="AE913" ca="1">AE912*INDIRECT(AE904)</f>
        <v>411.66666666666652</v>
      </c>
      <c r="AF913" s="33" cm="1">
        <f t="array" aca="1" ref="AF913" ca="1">AF912*INDIRECT(AF904)</f>
        <v>443.33333333333314</v>
      </c>
      <c r="AG913" s="33" cm="1">
        <f t="array" aca="1" ref="AG913" ca="1">AG912*INDIRECT(AG904)</f>
        <v>474.99999999999977</v>
      </c>
      <c r="AH913" s="33" cm="1">
        <f t="array" aca="1" ref="AH913" ca="1">AH912*INDIRECT(AH904)</f>
        <v>506.66666666666646</v>
      </c>
      <c r="AI913" s="33" cm="1">
        <f t="array" aca="1" ref="AI913" ca="1">AI912*INDIRECT(AI904)</f>
        <v>538.33333333333314</v>
      </c>
      <c r="AJ913" s="33" cm="1">
        <f t="array" aca="1" ref="AJ913" ca="1">AJ912*INDIRECT(AJ904)</f>
        <v>569.99999999999977</v>
      </c>
      <c r="AK913" s="33" cm="1">
        <f t="array" aca="1" ref="AK913" ca="1">AK912*INDIRECT(AK904)</f>
        <v>601.6666666666664</v>
      </c>
      <c r="AL913" s="33" cm="1">
        <f t="array" aca="1" ref="AL913" ca="1">AL912*INDIRECT(AL904)</f>
        <v>633.33333333333314</v>
      </c>
      <c r="AM913" s="33" cm="1">
        <f t="array" aca="1" ref="AM913" ca="1">AM912*INDIRECT(AM904)</f>
        <v>664.99999999999977</v>
      </c>
      <c r="AN913" s="33" cm="1">
        <f t="array" aca="1" ref="AN913" ca="1">AN912*INDIRECT(AN904)</f>
        <v>696.6666666666664</v>
      </c>
      <c r="AO913" s="33" cm="1">
        <f t="array" aca="1" ref="AO913" ca="1">AO912*INDIRECT(AO904)</f>
        <v>728.33333333333303</v>
      </c>
      <c r="AP913" s="33" cm="1">
        <f t="array" aca="1" ref="AP913" ca="1">AP912*INDIRECT(AP904)</f>
        <v>759.99999999999966</v>
      </c>
      <c r="AQ913" s="33" cm="1">
        <f t="array" aca="1" ref="AQ913" ca="1">AQ912*INDIRECT(AQ904)</f>
        <v>791.6666666666664</v>
      </c>
      <c r="AR913" s="33" cm="1">
        <f t="array" aca="1" ref="AR913" ca="1">AR912*INDIRECT(AR904)</f>
        <v>823.33333333333303</v>
      </c>
      <c r="AS913" s="33" cm="1">
        <f t="array" aca="1" ref="AS913" ca="1">AS912*INDIRECT(AS904)</f>
        <v>854.99999999999966</v>
      </c>
      <c r="AT913" s="33" cm="1">
        <f t="array" aca="1" ref="AT913" ca="1">AT912*INDIRECT(AT904)</f>
        <v>886.66666666666629</v>
      </c>
      <c r="AU913" s="33" cm="1">
        <f t="array" aca="1" ref="AU913" ca="1">AU912*INDIRECT(AU904)</f>
        <v>918.33333333333292</v>
      </c>
      <c r="AV913" s="33" cm="1">
        <f t="array" aca="1" ref="AV913" ca="1">AV912*INDIRECT(AV904)</f>
        <v>949.99999999999955</v>
      </c>
      <c r="AW913" s="33" cm="1">
        <f t="array" aca="1" ref="AW913" ca="1">AW912*INDIRECT(AW904)</f>
        <v>981.66666666666629</v>
      </c>
      <c r="AX913" s="33" cm="1">
        <f t="array" aca="1" ref="AX913" ca="1">AX912*INDIRECT(AX904)</f>
        <v>1013.3333333333329</v>
      </c>
      <c r="AY913" s="33" cm="1">
        <f t="array" aca="1" ref="AY913" ca="1">AY912*INDIRECT(AY904)</f>
        <v>1044.9999999999995</v>
      </c>
      <c r="AZ913" s="33" cm="1">
        <f t="array" aca="1" ref="AZ913" ca="1">AZ912*INDIRECT(AZ904)</f>
        <v>1076.6666666666663</v>
      </c>
      <c r="BA913" s="33" cm="1">
        <f t="array" aca="1" ref="BA913" ca="1">BA912*INDIRECT(BA904)</f>
        <v>1108.3333333333328</v>
      </c>
      <c r="BB913" s="33" cm="1">
        <f t="array" aca="1" ref="BB913" ca="1">BB912*INDIRECT(BB904)</f>
        <v>1139.9999999999995</v>
      </c>
      <c r="BC913" s="33" cm="1">
        <f t="array" aca="1" ref="BC913" ca="1">BC912*INDIRECT(BC904)</f>
        <v>1171.6666666666661</v>
      </c>
      <c r="BD913" s="33" cm="1">
        <f t="array" aca="1" ref="BD913" ca="1">BD912*INDIRECT(BD904)</f>
        <v>1203.3333333333328</v>
      </c>
      <c r="BE913" s="33" cm="1">
        <f t="array" aca="1" ref="BE913" ca="1">BE912*INDIRECT(BE904)</f>
        <v>1234.9999999999995</v>
      </c>
      <c r="BF913" s="33" cm="1">
        <f t="array" aca="1" ref="BF913" ca="1">BF912*INDIRECT(BF904)</f>
        <v>1266.6666666666663</v>
      </c>
      <c r="BG913" s="33" cm="1">
        <f t="array" aca="1" ref="BG913" ca="1">BG912*INDIRECT(BG904)</f>
        <v>1298.333333333333</v>
      </c>
      <c r="BH913" s="33" cm="1">
        <f t="array" aca="1" ref="BH913" ca="1">BH912*INDIRECT(BH904)</f>
        <v>1329.9999999999998</v>
      </c>
      <c r="BI913" s="33" cm="1">
        <f t="array" aca="1" ref="BI913" ca="1">BI912*INDIRECT(BI904)</f>
        <v>1361.6666666666665</v>
      </c>
      <c r="BJ913" s="33" cm="1">
        <f t="array" aca="1" ref="BJ913" ca="1">BJ912*INDIRECT(BJ904)</f>
        <v>1393.3333333333333</v>
      </c>
      <c r="BK913" s="33" cm="1">
        <f t="array" aca="1" ref="BK913" ca="1">BK912*INDIRECT(BK904)</f>
        <v>1425.0000000000002</v>
      </c>
      <c r="BL913" s="33" cm="1">
        <f t="array" aca="1" ref="BL913" ca="1">BL912*INDIRECT(BL904)</f>
        <v>1456.666666666667</v>
      </c>
      <c r="BM913" s="33" cm="1">
        <f t="array" aca="1" ref="BM913" ca="1">BM912*INDIRECT(BM904)</f>
        <v>1488.3333333333337</v>
      </c>
      <c r="BN913" s="33" cm="1">
        <f t="array" aca="1" ref="BN913" ca="1">BN912*INDIRECT(BN904)</f>
        <v>1520.0000000000005</v>
      </c>
      <c r="BO913" s="33" cm="1">
        <f t="array" aca="1" ref="BO913" ca="1">BO912*INDIRECT(BO904)</f>
        <v>1551.6666666666672</v>
      </c>
      <c r="BP913" s="33" cm="1">
        <f t="array" aca="1" ref="BP913" ca="1">BP912*INDIRECT(BP904)</f>
        <v>1583.3333333333342</v>
      </c>
      <c r="BQ913" s="33" cm="1">
        <f t="array" aca="1" ref="BQ913" ca="1">BQ912*INDIRECT(BQ904)</f>
        <v>1615.0000000000009</v>
      </c>
      <c r="BR913" s="33" cm="1">
        <f t="array" aca="1" ref="BR913" ca="1">BR912*INDIRECT(BR904)</f>
        <v>1646.6666666666677</v>
      </c>
      <c r="BS913" s="33" cm="1">
        <f t="array" aca="1" ref="BS913" ca="1">BS912*INDIRECT(BS904)</f>
        <v>1678.3333333333344</v>
      </c>
      <c r="BT913" s="33" cm="1">
        <f t="array" aca="1" ref="BT913" ca="1">BT912*INDIRECT(BT904)</f>
        <v>1710.0000000000011</v>
      </c>
      <c r="BU913" s="33" cm="1">
        <f t="array" aca="1" ref="BU913" ca="1">BU912*INDIRECT(BU904)</f>
        <v>1741.6666666666681</v>
      </c>
      <c r="BV913" s="33" cm="1">
        <f t="array" aca="1" ref="BV913" ca="1">BV912*INDIRECT(BV904)</f>
        <v>1773.3333333333348</v>
      </c>
      <c r="BW913" s="33" cm="1">
        <f t="array" aca="1" ref="BW913" ca="1">BW912*INDIRECT(BW904)</f>
        <v>1805.0000000000016</v>
      </c>
      <c r="BX913" s="33" cm="1">
        <f t="array" aca="1" ref="BX913" ca="1">BX912*INDIRECT(BX904)</f>
        <v>1836.6666666666683</v>
      </c>
      <c r="BY913" s="33" cm="1">
        <f t="array" aca="1" ref="BY913" ca="1">BY912*INDIRECT(BY904)</f>
        <v>1868.3333333333351</v>
      </c>
      <c r="BZ913" s="33" cm="1">
        <f t="array" aca="1" ref="BZ913" ca="1">BZ912*INDIRECT(BZ904)</f>
        <v>1900.000000000002</v>
      </c>
      <c r="CA913" s="33" cm="1">
        <f t="array" aca="1" ref="CA913" ca="1">CA912*INDIRECT(CA904)</f>
        <v>1900.000000000002</v>
      </c>
      <c r="CB913" s="33" cm="1">
        <f t="array" aca="1" ref="CB913" ca="1">CB912*INDIRECT(CB904)</f>
        <v>1900.000000000002</v>
      </c>
      <c r="CC913" s="33" cm="1">
        <f t="array" aca="1" ref="CC913" ca="1">CC912*INDIRECT(CC904)</f>
        <v>1900.000000000002</v>
      </c>
      <c r="CD913" s="33" cm="1">
        <f t="array" aca="1" ref="CD913" ca="1">CD912*INDIRECT(CD904)</f>
        <v>1900.000000000002</v>
      </c>
      <c r="CE913" s="33" cm="1">
        <f t="array" aca="1" ref="CE913" ca="1">CE912*INDIRECT(CE904)</f>
        <v>1900.000000000002</v>
      </c>
      <c r="CF913" s="33" cm="1">
        <f t="array" aca="1" ref="CF913" ca="1">CF912*INDIRECT(CF904)</f>
        <v>1900.000000000002</v>
      </c>
      <c r="CG913" s="33" cm="1">
        <f t="array" aca="1" ref="CG913" ca="1">CG912*INDIRECT(CG904)</f>
        <v>1900.000000000002</v>
      </c>
      <c r="CH913" s="33" cm="1">
        <f t="array" aca="1" ref="CH913" ca="1">CH912*INDIRECT(CH904)</f>
        <v>1900.000000000002</v>
      </c>
      <c r="CI913" s="33" cm="1">
        <f t="array" aca="1" ref="CI913" ca="1">CI912*INDIRECT(CI904)</f>
        <v>1900.000000000002</v>
      </c>
      <c r="CJ913" s="33" cm="1">
        <f t="array" aca="1" ref="CJ913" ca="1">CJ912*INDIRECT(CJ904)</f>
        <v>1900.000000000002</v>
      </c>
      <c r="CK913" s="33" cm="1">
        <f t="array" aca="1" ref="CK913" ca="1">CK912*INDIRECT(CK904)</f>
        <v>1900.000000000002</v>
      </c>
      <c r="CL913" s="33" cm="1">
        <f t="array" aca="1" ref="CL913" ca="1">CL912*INDIRECT(CL904)</f>
        <v>1900.000000000002</v>
      </c>
    </row>
    <row r="914" spans="2:90" x14ac:dyDescent="0.4">
      <c r="B914" s="123"/>
      <c r="C914" s="27"/>
      <c r="D914" t="s">
        <v>478</v>
      </c>
      <c r="E914" s="9" t="str">
        <f t="shared" ref="E914" si="890">ROW()&amp;" "&amp;D914</f>
        <v>914 SAM-PR-R</v>
      </c>
      <c r="F914" s="27"/>
      <c r="G914" s="27"/>
      <c r="H914" s="24"/>
      <c r="I914" s="24"/>
      <c r="J914" s="24"/>
      <c r="K914" s="33"/>
      <c r="L914" s="33"/>
      <c r="M914" s="33"/>
      <c r="N914" s="33"/>
      <c r="O914" s="33"/>
      <c r="P914" s="33"/>
      <c r="R914" s="161"/>
      <c r="S914" s="33"/>
      <c r="T914" s="33"/>
      <c r="U914" s="33"/>
      <c r="V914" s="33"/>
      <c r="W914" s="33"/>
      <c r="X914" s="33"/>
      <c r="Y914" s="33"/>
      <c r="Z914" s="33"/>
      <c r="AA914" s="33"/>
      <c r="AB914" s="33"/>
      <c r="AC914" s="33"/>
      <c r="AD914" s="33"/>
      <c r="AE914" s="33"/>
      <c r="AF914" s="33"/>
      <c r="AG914" s="33"/>
      <c r="AH914" s="33"/>
      <c r="AI914" s="33"/>
      <c r="AJ914" s="33"/>
      <c r="AK914" s="33"/>
      <c r="AL914" s="33"/>
      <c r="AM914" s="33"/>
      <c r="AN914" s="33"/>
      <c r="AO914" s="33"/>
      <c r="AP914" s="33"/>
      <c r="AQ914" s="33"/>
      <c r="AR914" s="33"/>
      <c r="AS914" s="33"/>
      <c r="AT914" s="33"/>
      <c r="AU914" s="33"/>
      <c r="AV914" s="33"/>
      <c r="AW914" s="33"/>
      <c r="AX914" s="33"/>
      <c r="AY914" s="33"/>
      <c r="AZ914" s="33"/>
      <c r="BA914" s="33"/>
      <c r="BB914" s="33"/>
      <c r="BC914" s="33"/>
      <c r="BD914" s="33"/>
      <c r="BE914" s="33"/>
      <c r="BF914" s="33"/>
      <c r="BG914" s="33"/>
      <c r="BH914" s="33"/>
      <c r="BI914" s="33"/>
      <c r="BJ914" s="33"/>
      <c r="BK914" s="33"/>
      <c r="BL914" s="33"/>
      <c r="BM914" s="33"/>
      <c r="BN914" s="33"/>
      <c r="BO914" s="33"/>
      <c r="BP914" s="33"/>
      <c r="BQ914" s="33"/>
      <c r="BR914" s="33"/>
      <c r="BS914" s="33"/>
      <c r="BT914" s="33"/>
      <c r="BU914" s="33"/>
      <c r="BV914" s="33"/>
      <c r="BW914" s="33"/>
      <c r="BX914" s="33"/>
      <c r="BY914" s="33"/>
      <c r="BZ914" s="33"/>
      <c r="CA914" s="33"/>
      <c r="CB914" s="33"/>
      <c r="CC914" s="33"/>
      <c r="CD914" s="33"/>
      <c r="CE914" s="33"/>
      <c r="CF914" s="33"/>
      <c r="CG914" s="33"/>
      <c r="CH914" s="33"/>
      <c r="CI914" s="33"/>
      <c r="CJ914" s="33"/>
      <c r="CK914" s="33"/>
      <c r="CL914" s="33"/>
    </row>
    <row r="915" spans="2:90" x14ac:dyDescent="0.4">
      <c r="B915" s="132" t="str">
        <f>B902</f>
        <v>(Primary label)</v>
      </c>
      <c r="D915" t="s">
        <v>478</v>
      </c>
      <c r="E915" s="8" t="str">
        <f>ROW()&amp;" "&amp;D915</f>
        <v>915 SAM-PR-R</v>
      </c>
      <c r="G915" t="s">
        <v>332</v>
      </c>
      <c r="H915" s="31"/>
      <c r="I915" s="73"/>
      <c r="J915" s="73"/>
      <c r="K915" s="58"/>
      <c r="L915" s="58"/>
      <c r="M915" s="58"/>
      <c r="N915" s="58"/>
      <c r="O915" s="58"/>
      <c r="P915" s="58"/>
      <c r="R915" s="33"/>
      <c r="S915" s="33"/>
      <c r="T915" s="33"/>
      <c r="U915" s="33"/>
      <c r="V915" s="33"/>
      <c r="W915" s="33"/>
      <c r="X915" s="33"/>
      <c r="Y915" s="33"/>
      <c r="Z915" s="33"/>
      <c r="AA915" s="33"/>
      <c r="AB915" s="33"/>
      <c r="AC915" s="33"/>
      <c r="AD915" s="33"/>
      <c r="AE915" s="33"/>
      <c r="AF915" s="33"/>
      <c r="AG915" s="33"/>
      <c r="AH915" s="33"/>
      <c r="AI915" s="33"/>
      <c r="AJ915" s="33"/>
      <c r="AK915" s="33"/>
      <c r="AL915" s="33"/>
      <c r="AM915" s="33"/>
      <c r="AN915" s="33"/>
      <c r="AO915" s="33"/>
      <c r="AP915" s="33"/>
      <c r="AQ915" s="33"/>
      <c r="AR915" s="33"/>
      <c r="AS915" s="33"/>
      <c r="AT915" s="33"/>
      <c r="AU915" s="33"/>
      <c r="AV915" s="33"/>
      <c r="AW915" s="33"/>
      <c r="AX915" s="33"/>
      <c r="AY915" s="33"/>
      <c r="AZ915" s="33"/>
      <c r="BA915" s="33"/>
      <c r="BB915" s="33"/>
      <c r="BC915" s="33"/>
      <c r="BD915" s="33"/>
      <c r="BE915" s="33"/>
      <c r="BF915" s="33"/>
      <c r="BG915" s="33"/>
      <c r="BH915" s="33"/>
      <c r="BI915" s="33"/>
      <c r="BJ915" s="33"/>
      <c r="BK915" s="33"/>
      <c r="BL915" s="33"/>
      <c r="BM915" s="33"/>
      <c r="BN915" s="33"/>
      <c r="BO915" s="33"/>
      <c r="BP915" s="33"/>
      <c r="BQ915" s="33"/>
      <c r="BR915" s="33"/>
      <c r="BS915" s="33"/>
      <c r="BT915" s="33"/>
      <c r="BU915" s="33"/>
      <c r="BV915" s="33"/>
      <c r="BW915" s="33"/>
      <c r="BX915" s="33"/>
      <c r="BY915" s="33"/>
      <c r="BZ915" s="33"/>
      <c r="CA915" s="33"/>
      <c r="CB915" s="33"/>
      <c r="CC915" s="33"/>
      <c r="CD915" s="33"/>
      <c r="CE915" s="33"/>
      <c r="CF915" s="33"/>
      <c r="CG915" s="33"/>
      <c r="CH915" s="33"/>
      <c r="CI915" s="33"/>
      <c r="CJ915" s="33"/>
      <c r="CK915" s="33"/>
      <c r="CL915" s="33"/>
    </row>
    <row r="916" spans="2:90" x14ac:dyDescent="0.4">
      <c r="B916" s="235" t="str">
        <f>IFERROR(SUBSTITUTE(B910,":",""),"no unit")</f>
        <v>unit</v>
      </c>
      <c r="D916" t="s">
        <v>478</v>
      </c>
      <c r="E916" s="8" t="str">
        <f>ROW()&amp;" "&amp;D916</f>
        <v>916 SAM-PR-R</v>
      </c>
      <c r="G916" t="s">
        <v>332</v>
      </c>
      <c r="H916" s="204"/>
      <c r="I916" s="205"/>
      <c r="J916" s="205"/>
      <c r="K916" s="213"/>
      <c r="L916" s="213"/>
      <c r="M916" s="213"/>
      <c r="N916" s="213"/>
      <c r="O916" s="213"/>
      <c r="P916" s="213"/>
      <c r="R916" s="214"/>
      <c r="S916" s="208" t="str">
        <f t="shared" ref="S916" si="891">ADDRESS(ROW(S913),COLUMN(S913),2)</f>
        <v>S$913</v>
      </c>
      <c r="T916" s="208" t="str">
        <f t="shared" ref="T916:AX916" si="892">ADDRESS(ROW(T913),COLUMN(T913),2)</f>
        <v>T$913</v>
      </c>
      <c r="U916" s="208" t="str">
        <f t="shared" si="892"/>
        <v>U$913</v>
      </c>
      <c r="V916" s="208" t="str">
        <f t="shared" si="892"/>
        <v>V$913</v>
      </c>
      <c r="W916" s="208" t="str">
        <f t="shared" si="892"/>
        <v>W$913</v>
      </c>
      <c r="X916" s="208" t="str">
        <f t="shared" si="892"/>
        <v>X$913</v>
      </c>
      <c r="Y916" s="208" t="str">
        <f t="shared" si="892"/>
        <v>Y$913</v>
      </c>
      <c r="Z916" s="208" t="str">
        <f t="shared" si="892"/>
        <v>Z$913</v>
      </c>
      <c r="AA916" s="208" t="str">
        <f t="shared" si="892"/>
        <v>AA$913</v>
      </c>
      <c r="AB916" s="208" t="str">
        <f t="shared" si="892"/>
        <v>AB$913</v>
      </c>
      <c r="AC916" s="208" t="str">
        <f t="shared" si="892"/>
        <v>AC$913</v>
      </c>
      <c r="AD916" s="208" t="str">
        <f t="shared" si="892"/>
        <v>AD$913</v>
      </c>
      <c r="AE916" s="208" t="str">
        <f t="shared" si="892"/>
        <v>AE$913</v>
      </c>
      <c r="AF916" s="208" t="str">
        <f t="shared" si="892"/>
        <v>AF$913</v>
      </c>
      <c r="AG916" s="208" t="str">
        <f t="shared" si="892"/>
        <v>AG$913</v>
      </c>
      <c r="AH916" s="208" t="str">
        <f t="shared" si="892"/>
        <v>AH$913</v>
      </c>
      <c r="AI916" s="208" t="str">
        <f t="shared" si="892"/>
        <v>AI$913</v>
      </c>
      <c r="AJ916" s="208" t="str">
        <f t="shared" si="892"/>
        <v>AJ$913</v>
      </c>
      <c r="AK916" s="208" t="str">
        <f t="shared" si="892"/>
        <v>AK$913</v>
      </c>
      <c r="AL916" s="208" t="str">
        <f t="shared" si="892"/>
        <v>AL$913</v>
      </c>
      <c r="AM916" s="208" t="str">
        <f t="shared" si="892"/>
        <v>AM$913</v>
      </c>
      <c r="AN916" s="208" t="str">
        <f t="shared" si="892"/>
        <v>AN$913</v>
      </c>
      <c r="AO916" s="208" t="str">
        <f t="shared" si="892"/>
        <v>AO$913</v>
      </c>
      <c r="AP916" s="208" t="str">
        <f t="shared" si="892"/>
        <v>AP$913</v>
      </c>
      <c r="AQ916" s="208" t="str">
        <f t="shared" si="892"/>
        <v>AQ$913</v>
      </c>
      <c r="AR916" s="208" t="str">
        <f t="shared" si="892"/>
        <v>AR$913</v>
      </c>
      <c r="AS916" s="208" t="str">
        <f t="shared" si="892"/>
        <v>AS$913</v>
      </c>
      <c r="AT916" s="208" t="str">
        <f t="shared" si="892"/>
        <v>AT$913</v>
      </c>
      <c r="AU916" s="208" t="str">
        <f t="shared" si="892"/>
        <v>AU$913</v>
      </c>
      <c r="AV916" s="208" t="str">
        <f t="shared" si="892"/>
        <v>AV$913</v>
      </c>
      <c r="AW916" s="208" t="str">
        <f t="shared" si="892"/>
        <v>AW$913</v>
      </c>
      <c r="AX916" s="208" t="str">
        <f t="shared" si="892"/>
        <v>AX$913</v>
      </c>
      <c r="AY916" s="208" t="str">
        <f t="shared" ref="AY916:CD916" si="893">ADDRESS(ROW(AY913),COLUMN(AY913),2)</f>
        <v>AY$913</v>
      </c>
      <c r="AZ916" s="208" t="str">
        <f t="shared" si="893"/>
        <v>AZ$913</v>
      </c>
      <c r="BA916" s="208" t="str">
        <f t="shared" si="893"/>
        <v>BA$913</v>
      </c>
      <c r="BB916" s="208" t="str">
        <f t="shared" si="893"/>
        <v>BB$913</v>
      </c>
      <c r="BC916" s="208" t="str">
        <f t="shared" si="893"/>
        <v>BC$913</v>
      </c>
      <c r="BD916" s="208" t="str">
        <f t="shared" si="893"/>
        <v>BD$913</v>
      </c>
      <c r="BE916" s="208" t="str">
        <f t="shared" si="893"/>
        <v>BE$913</v>
      </c>
      <c r="BF916" s="208" t="str">
        <f t="shared" si="893"/>
        <v>BF$913</v>
      </c>
      <c r="BG916" s="208" t="str">
        <f t="shared" si="893"/>
        <v>BG$913</v>
      </c>
      <c r="BH916" s="208" t="str">
        <f t="shared" si="893"/>
        <v>BH$913</v>
      </c>
      <c r="BI916" s="208" t="str">
        <f t="shared" si="893"/>
        <v>BI$913</v>
      </c>
      <c r="BJ916" s="208" t="str">
        <f t="shared" si="893"/>
        <v>BJ$913</v>
      </c>
      <c r="BK916" s="208" t="str">
        <f t="shared" si="893"/>
        <v>BK$913</v>
      </c>
      <c r="BL916" s="208" t="str">
        <f t="shared" si="893"/>
        <v>BL$913</v>
      </c>
      <c r="BM916" s="208" t="str">
        <f t="shared" si="893"/>
        <v>BM$913</v>
      </c>
      <c r="BN916" s="208" t="str">
        <f t="shared" si="893"/>
        <v>BN$913</v>
      </c>
      <c r="BO916" s="208" t="str">
        <f t="shared" si="893"/>
        <v>BO$913</v>
      </c>
      <c r="BP916" s="208" t="str">
        <f t="shared" si="893"/>
        <v>BP$913</v>
      </c>
      <c r="BQ916" s="208" t="str">
        <f t="shared" si="893"/>
        <v>BQ$913</v>
      </c>
      <c r="BR916" s="208" t="str">
        <f t="shared" si="893"/>
        <v>BR$913</v>
      </c>
      <c r="BS916" s="208" t="str">
        <f t="shared" si="893"/>
        <v>BS$913</v>
      </c>
      <c r="BT916" s="208" t="str">
        <f t="shared" si="893"/>
        <v>BT$913</v>
      </c>
      <c r="BU916" s="208" t="str">
        <f t="shared" si="893"/>
        <v>BU$913</v>
      </c>
      <c r="BV916" s="208" t="str">
        <f t="shared" si="893"/>
        <v>BV$913</v>
      </c>
      <c r="BW916" s="208" t="str">
        <f t="shared" si="893"/>
        <v>BW$913</v>
      </c>
      <c r="BX916" s="208" t="str">
        <f t="shared" si="893"/>
        <v>BX$913</v>
      </c>
      <c r="BY916" s="208" t="str">
        <f t="shared" si="893"/>
        <v>BY$913</v>
      </c>
      <c r="BZ916" s="208" t="str">
        <f t="shared" si="893"/>
        <v>BZ$913</v>
      </c>
      <c r="CA916" s="208" t="str">
        <f t="shared" si="893"/>
        <v>CA$913</v>
      </c>
      <c r="CB916" s="208" t="str">
        <f t="shared" si="893"/>
        <v>CB$913</v>
      </c>
      <c r="CC916" s="208" t="str">
        <f t="shared" si="893"/>
        <v>CC$913</v>
      </c>
      <c r="CD916" s="208" t="str">
        <f t="shared" si="893"/>
        <v>CD$913</v>
      </c>
      <c r="CE916" s="208" t="str">
        <f t="shared" ref="CE916:CK916" si="894">ADDRESS(ROW(CE913),COLUMN(CE913),2)</f>
        <v>CE$913</v>
      </c>
      <c r="CF916" s="208" t="str">
        <f t="shared" si="894"/>
        <v>CF$913</v>
      </c>
      <c r="CG916" s="208" t="str">
        <f t="shared" si="894"/>
        <v>CG$913</v>
      </c>
      <c r="CH916" s="208" t="str">
        <f t="shared" si="894"/>
        <v>CH$913</v>
      </c>
      <c r="CI916" s="208" t="str">
        <f t="shared" si="894"/>
        <v>CI$913</v>
      </c>
      <c r="CJ916" s="208" t="str">
        <f t="shared" si="894"/>
        <v>CJ$913</v>
      </c>
      <c r="CK916" s="208" t="str">
        <f t="shared" si="894"/>
        <v>CK$913</v>
      </c>
      <c r="CL916" s="208" t="str">
        <f t="shared" ref="CL916" si="895">ADDRESS(ROW(CL913),COLUMN(CL913),2)</f>
        <v>CL$913</v>
      </c>
    </row>
    <row r="917" spans="2:90" x14ac:dyDescent="0.4">
      <c r="B917" s="132" t="str">
        <f>B904</f>
        <v>Primary revenue driver</v>
      </c>
      <c r="D917" t="s">
        <v>478</v>
      </c>
      <c r="E917" s="8" t="str">
        <f>ROW()&amp;" "&amp;D917</f>
        <v>917 SAM-PR-R</v>
      </c>
      <c r="G917" t="s">
        <v>332</v>
      </c>
      <c r="H917" s="31"/>
      <c r="I917" s="73"/>
      <c r="J917" s="73"/>
      <c r="K917" s="58"/>
      <c r="L917" s="58"/>
      <c r="M917" s="58"/>
      <c r="N917" s="58"/>
      <c r="O917" s="58"/>
      <c r="P917" s="58"/>
      <c r="R917" s="33"/>
      <c r="S917" s="76"/>
      <c r="T917" s="76"/>
      <c r="U917" s="76"/>
      <c r="V917" s="76"/>
      <c r="W917" s="76"/>
      <c r="X917" s="76"/>
      <c r="Y917" s="76"/>
      <c r="Z917" s="76"/>
      <c r="AA917" s="76"/>
      <c r="AB917" s="76"/>
      <c r="AC917" s="76"/>
      <c r="AD917" s="76"/>
      <c r="AE917" s="76"/>
      <c r="AF917" s="76"/>
      <c r="AG917" s="76"/>
      <c r="AH917" s="76"/>
      <c r="AI917" s="76"/>
      <c r="AJ917" s="76"/>
      <c r="AK917" s="76"/>
      <c r="AL917" s="76"/>
      <c r="AM917" s="76"/>
      <c r="AN917" s="76"/>
      <c r="AO917" s="76"/>
      <c r="AP917" s="76"/>
      <c r="AQ917" s="76"/>
      <c r="AR917" s="76"/>
      <c r="AS917" s="76"/>
      <c r="AT917" s="76"/>
      <c r="AU917" s="76"/>
      <c r="AV917" s="76"/>
      <c r="AW917" s="76"/>
      <c r="AX917" s="76"/>
      <c r="AY917" s="76"/>
      <c r="AZ917" s="76"/>
      <c r="BA917" s="76"/>
      <c r="BB917" s="76"/>
      <c r="BC917" s="76"/>
      <c r="BD917" s="76"/>
      <c r="BE917" s="76"/>
      <c r="BF917" s="76"/>
      <c r="BG917" s="76"/>
      <c r="BH917" s="76"/>
      <c r="BI917" s="76"/>
      <c r="BJ917" s="76"/>
      <c r="BK917" s="76"/>
      <c r="BL917" s="76"/>
      <c r="BM917" s="76"/>
      <c r="BN917" s="76"/>
      <c r="BO917" s="76"/>
      <c r="BP917" s="76"/>
      <c r="BQ917" s="76"/>
      <c r="BR917" s="76"/>
      <c r="BS917" s="76"/>
      <c r="BT917" s="76"/>
      <c r="BU917" s="76"/>
      <c r="BV917" s="76"/>
      <c r="BW917" s="76"/>
      <c r="BX917" s="76"/>
      <c r="BY917" s="76"/>
      <c r="BZ917" s="76"/>
      <c r="CA917" s="76"/>
      <c r="CB917" s="76"/>
      <c r="CC917" s="76"/>
      <c r="CD917" s="76"/>
      <c r="CE917" s="76"/>
      <c r="CF917" s="76"/>
      <c r="CG917" s="76"/>
      <c r="CH917" s="76"/>
      <c r="CI917" s="76"/>
      <c r="CJ917" s="76"/>
      <c r="CK917" s="76"/>
      <c r="CL917" s="76"/>
    </row>
    <row r="918" spans="2:90" x14ac:dyDescent="0.4">
      <c r="B918" s="132" t="str">
        <f>B905</f>
        <v>Primary volume driver</v>
      </c>
      <c r="D918" t="s">
        <v>478</v>
      </c>
      <c r="E918" s="8" t="str">
        <f t="shared" ref="E918:E921" si="896">ROW()&amp;" "&amp;D918</f>
        <v>918 SAM-PR-R</v>
      </c>
      <c r="G918" t="s">
        <v>332</v>
      </c>
      <c r="H918" s="12"/>
      <c r="I918" s="60"/>
      <c r="J918" s="60"/>
      <c r="K918" s="15"/>
      <c r="L918" s="15"/>
      <c r="M918" s="15"/>
      <c r="N918" s="15"/>
      <c r="O918" s="15"/>
      <c r="P918" s="15"/>
      <c r="R918" s="15"/>
      <c r="S918" s="76"/>
      <c r="T918" s="76"/>
      <c r="U918" s="76"/>
      <c r="V918" s="76"/>
      <c r="W918" s="76"/>
      <c r="X918" s="76"/>
      <c r="Y918" s="76"/>
      <c r="Z918" s="76"/>
      <c r="AA918" s="76"/>
      <c r="AB918" s="76"/>
      <c r="AC918" s="76"/>
      <c r="AD918" s="76"/>
      <c r="AE918" s="76"/>
      <c r="AF918" s="76"/>
      <c r="AG918" s="76"/>
      <c r="AH918" s="76"/>
      <c r="AI918" s="76"/>
      <c r="AJ918" s="76"/>
      <c r="AK918" s="76"/>
      <c r="AL918" s="76"/>
      <c r="AM918" s="76"/>
      <c r="AN918" s="76"/>
      <c r="AO918" s="76"/>
      <c r="AP918" s="76"/>
      <c r="AQ918" s="76"/>
      <c r="AR918" s="76"/>
      <c r="AS918" s="76"/>
      <c r="AT918" s="76"/>
      <c r="AU918" s="76"/>
      <c r="AV918" s="76"/>
      <c r="AW918" s="76"/>
      <c r="AX918" s="76"/>
      <c r="AY918" s="76"/>
      <c r="AZ918" s="76"/>
      <c r="BA918" s="76"/>
      <c r="BB918" s="76"/>
      <c r="BC918" s="76"/>
      <c r="BD918" s="76"/>
      <c r="BE918" s="76"/>
      <c r="BF918" s="76"/>
      <c r="BG918" s="76"/>
      <c r="BH918" s="76"/>
      <c r="BI918" s="76"/>
      <c r="BJ918" s="76"/>
      <c r="BK918" s="76"/>
      <c r="BL918" s="76"/>
      <c r="BM918" s="76"/>
      <c r="BN918" s="76"/>
      <c r="BO918" s="76"/>
      <c r="BP918" s="76"/>
      <c r="BQ918" s="76"/>
      <c r="BR918" s="76"/>
      <c r="BS918" s="76"/>
      <c r="BT918" s="76"/>
      <c r="BU918" s="76"/>
      <c r="BV918" s="76"/>
      <c r="BW918" s="76"/>
      <c r="BX918" s="76"/>
      <c r="BY918" s="76"/>
      <c r="BZ918" s="76"/>
      <c r="CA918" s="76"/>
      <c r="CB918" s="76"/>
      <c r="CC918" s="76"/>
      <c r="CD918" s="76"/>
      <c r="CE918" s="76"/>
      <c r="CF918" s="76"/>
      <c r="CG918" s="76"/>
      <c r="CH918" s="76"/>
      <c r="CI918" s="76"/>
      <c r="CJ918" s="76"/>
      <c r="CK918" s="76"/>
      <c r="CL918" s="76"/>
    </row>
    <row r="919" spans="2:90" x14ac:dyDescent="0.4">
      <c r="B919" s="132" t="str">
        <f>B906</f>
        <v>(Secondary label)</v>
      </c>
      <c r="D919" t="s">
        <v>478</v>
      </c>
      <c r="E919" s="8" t="str">
        <f t="shared" ref="E919" si="897">ROW()&amp;" "&amp;D919</f>
        <v>919 SAM-PR-R</v>
      </c>
      <c r="G919" t="s">
        <v>332</v>
      </c>
      <c r="H919" s="12"/>
      <c r="I919" s="60"/>
      <c r="J919" s="60"/>
      <c r="K919" s="15"/>
      <c r="L919" s="15"/>
      <c r="M919" s="15"/>
      <c r="N919" s="15"/>
      <c r="O919" s="15"/>
      <c r="P919" s="15"/>
      <c r="R919" s="15"/>
      <c r="S919" s="76"/>
      <c r="T919" s="76"/>
      <c r="U919" s="76"/>
      <c r="V919" s="76"/>
      <c r="W919" s="76"/>
      <c r="X919" s="76"/>
      <c r="Y919" s="76"/>
      <c r="Z919" s="76"/>
      <c r="AA919" s="76"/>
      <c r="AB919" s="76"/>
      <c r="AC919" s="76"/>
      <c r="AD919" s="76"/>
      <c r="AE919" s="76"/>
      <c r="AF919" s="76"/>
      <c r="AG919" s="76"/>
      <c r="AH919" s="76"/>
      <c r="AI919" s="76"/>
      <c r="AJ919" s="76"/>
      <c r="AK919" s="76"/>
      <c r="AL919" s="76"/>
      <c r="AM919" s="76"/>
      <c r="AN919" s="76"/>
      <c r="AO919" s="76"/>
      <c r="AP919" s="76"/>
      <c r="AQ919" s="76"/>
      <c r="AR919" s="76"/>
      <c r="AS919" s="76"/>
      <c r="AT919" s="76"/>
      <c r="AU919" s="76"/>
      <c r="AV919" s="76"/>
      <c r="AW919" s="76"/>
      <c r="AX919" s="76"/>
      <c r="AY919" s="76"/>
      <c r="AZ919" s="76"/>
      <c r="BA919" s="76"/>
      <c r="BB919" s="76"/>
      <c r="BC919" s="76"/>
      <c r="BD919" s="76"/>
      <c r="BE919" s="76"/>
      <c r="BF919" s="76"/>
      <c r="BG919" s="76"/>
      <c r="BH919" s="76"/>
      <c r="BI919" s="76"/>
      <c r="BJ919" s="76"/>
      <c r="BK919" s="76"/>
      <c r="BL919" s="76"/>
      <c r="BM919" s="76"/>
      <c r="BN919" s="76"/>
      <c r="BO919" s="76"/>
      <c r="BP919" s="76"/>
      <c r="BQ919" s="76"/>
      <c r="BR919" s="76"/>
      <c r="BS919" s="76"/>
      <c r="BT919" s="76"/>
      <c r="BU919" s="76"/>
      <c r="BV919" s="76"/>
      <c r="BW919" s="76"/>
      <c r="BX919" s="76"/>
      <c r="BY919" s="76"/>
      <c r="BZ919" s="76"/>
      <c r="CA919" s="76"/>
      <c r="CB919" s="76"/>
      <c r="CC919" s="76"/>
      <c r="CD919" s="76"/>
      <c r="CE919" s="76"/>
      <c r="CF919" s="76"/>
      <c r="CG919" s="76"/>
      <c r="CH919" s="76"/>
      <c r="CI919" s="76"/>
      <c r="CJ919" s="76"/>
      <c r="CK919" s="76"/>
      <c r="CL919" s="76"/>
    </row>
    <row r="920" spans="2:90" x14ac:dyDescent="0.4">
      <c r="B920" s="132" t="str">
        <f>B907</f>
        <v xml:space="preserve">secondary unit </v>
      </c>
      <c r="D920" t="s">
        <v>478</v>
      </c>
      <c r="E920" s="8" t="str">
        <f t="shared" si="896"/>
        <v>920 SAM-PR-R</v>
      </c>
      <c r="G920" t="s">
        <v>332</v>
      </c>
      <c r="H920" s="12"/>
      <c r="I920" s="60"/>
      <c r="J920" s="60"/>
      <c r="K920" s="15"/>
      <c r="L920" s="15"/>
      <c r="M920" s="15"/>
      <c r="N920" s="15"/>
      <c r="O920" s="15"/>
      <c r="P920" s="15"/>
      <c r="R920" s="15"/>
      <c r="S920" s="76"/>
      <c r="T920" s="76"/>
      <c r="U920" s="76"/>
      <c r="V920" s="76"/>
      <c r="W920" s="76"/>
      <c r="X920" s="76"/>
      <c r="Y920" s="76"/>
      <c r="Z920" s="76"/>
      <c r="AA920" s="76"/>
      <c r="AB920" s="76"/>
      <c r="AC920" s="76"/>
      <c r="AD920" s="76"/>
      <c r="AE920" s="76"/>
      <c r="AF920" s="76"/>
      <c r="AG920" s="76"/>
      <c r="AH920" s="76"/>
      <c r="AI920" s="76"/>
      <c r="AJ920" s="76"/>
      <c r="AK920" s="76"/>
      <c r="AL920" s="76"/>
      <c r="AM920" s="76"/>
      <c r="AN920" s="76"/>
      <c r="AO920" s="76"/>
      <c r="AP920" s="76"/>
      <c r="AQ920" s="76"/>
      <c r="AR920" s="76"/>
      <c r="AS920" s="76"/>
      <c r="AT920" s="76"/>
      <c r="AU920" s="76"/>
      <c r="AV920" s="76"/>
      <c r="AW920" s="76"/>
      <c r="AX920" s="76"/>
      <c r="AY920" s="76"/>
      <c r="AZ920" s="76"/>
      <c r="BA920" s="76"/>
      <c r="BB920" s="76"/>
      <c r="BC920" s="76"/>
      <c r="BD920" s="76"/>
      <c r="BE920" s="76"/>
      <c r="BF920" s="76"/>
      <c r="BG920" s="76"/>
      <c r="BH920" s="76"/>
      <c r="BI920" s="76"/>
      <c r="BJ920" s="76"/>
      <c r="BK920" s="76"/>
      <c r="BL920" s="76"/>
      <c r="BM920" s="76"/>
      <c r="BN920" s="76"/>
      <c r="BO920" s="76"/>
      <c r="BP920" s="76"/>
      <c r="BQ920" s="76"/>
      <c r="BR920" s="76"/>
      <c r="BS920" s="76"/>
      <c r="BT920" s="76"/>
      <c r="BU920" s="76"/>
      <c r="BV920" s="76"/>
      <c r="BW920" s="76"/>
      <c r="BX920" s="76"/>
      <c r="BY920" s="76"/>
      <c r="BZ920" s="76"/>
      <c r="CA920" s="76"/>
      <c r="CB920" s="76"/>
      <c r="CC920" s="76"/>
      <c r="CD920" s="76"/>
      <c r="CE920" s="76"/>
      <c r="CF920" s="76"/>
      <c r="CG920" s="76"/>
      <c r="CH920" s="76"/>
      <c r="CI920" s="76"/>
      <c r="CJ920" s="76"/>
      <c r="CK920" s="76"/>
      <c r="CL920" s="76"/>
    </row>
    <row r="921" spans="2:90" x14ac:dyDescent="0.4">
      <c r="B921" s="132" t="str">
        <f>B908</f>
        <v>Secondary revenue driver</v>
      </c>
      <c r="D921" t="s">
        <v>478</v>
      </c>
      <c r="E921" s="8" t="str">
        <f t="shared" si="896"/>
        <v>921 SAM-PR-R</v>
      </c>
      <c r="G921" t="s">
        <v>332</v>
      </c>
      <c r="H921" s="12"/>
      <c r="I921" s="60"/>
      <c r="J921" s="60"/>
      <c r="K921" s="15"/>
      <c r="L921" s="15"/>
      <c r="M921" s="15"/>
      <c r="N921" s="15"/>
      <c r="O921" s="15"/>
      <c r="P921" s="15"/>
      <c r="R921" s="15"/>
      <c r="S921" s="76"/>
      <c r="T921" s="76"/>
      <c r="U921" s="76"/>
      <c r="V921" s="76"/>
      <c r="W921" s="76"/>
      <c r="X921" s="76"/>
      <c r="Y921" s="76"/>
      <c r="Z921" s="76"/>
      <c r="AA921" s="76"/>
      <c r="AB921" s="76"/>
      <c r="AC921" s="76"/>
      <c r="AD921" s="76"/>
      <c r="AE921" s="76"/>
      <c r="AF921" s="76"/>
      <c r="AG921" s="76"/>
      <c r="AH921" s="76"/>
      <c r="AI921" s="76"/>
      <c r="AJ921" s="76"/>
      <c r="AK921" s="76"/>
      <c r="AL921" s="76"/>
      <c r="AM921" s="76"/>
      <c r="AN921" s="76"/>
      <c r="AO921" s="76"/>
      <c r="AP921" s="76"/>
      <c r="AQ921" s="76"/>
      <c r="AR921" s="76"/>
      <c r="AS921" s="76"/>
      <c r="AT921" s="76"/>
      <c r="AU921" s="76"/>
      <c r="AV921" s="76"/>
      <c r="AW921" s="76"/>
      <c r="AX921" s="76"/>
      <c r="AY921" s="76"/>
      <c r="AZ921" s="76"/>
      <c r="BA921" s="76"/>
      <c r="BB921" s="76"/>
      <c r="BC921" s="76"/>
      <c r="BD921" s="76"/>
      <c r="BE921" s="76"/>
      <c r="BF921" s="76"/>
      <c r="BG921" s="76"/>
      <c r="BH921" s="76"/>
      <c r="BI921" s="76"/>
      <c r="BJ921" s="76"/>
      <c r="BK921" s="76"/>
      <c r="BL921" s="76"/>
      <c r="BM921" s="76"/>
      <c r="BN921" s="76"/>
      <c r="BO921" s="76"/>
      <c r="BP921" s="76"/>
      <c r="BQ921" s="76"/>
      <c r="BR921" s="76"/>
      <c r="BS921" s="76"/>
      <c r="BT921" s="76"/>
      <c r="BU921" s="76"/>
      <c r="BV921" s="76"/>
      <c r="BW921" s="76"/>
      <c r="BX921" s="76"/>
      <c r="BY921" s="76"/>
      <c r="BZ921" s="76"/>
      <c r="CA921" s="76"/>
      <c r="CB921" s="76"/>
      <c r="CC921" s="76"/>
      <c r="CD921" s="76"/>
      <c r="CE921" s="76"/>
      <c r="CF921" s="76"/>
      <c r="CG921" s="76"/>
      <c r="CH921" s="76"/>
      <c r="CI921" s="76"/>
      <c r="CJ921" s="76"/>
      <c r="CK921" s="76"/>
      <c r="CL921" s="76"/>
    </row>
    <row r="922" spans="2:90" x14ac:dyDescent="0.4">
      <c r="B922" s="8" t="s">
        <v>459</v>
      </c>
      <c r="E922" s="8"/>
      <c r="H922" s="12"/>
      <c r="I922" s="60"/>
      <c r="J922" s="60"/>
      <c r="K922" s="15"/>
      <c r="L922" s="15"/>
      <c r="M922" s="15"/>
      <c r="N922" s="15"/>
      <c r="O922" s="15"/>
      <c r="P922" s="15"/>
      <c r="R922" s="15"/>
      <c r="S922" s="76"/>
      <c r="T922" s="76"/>
      <c r="U922" s="76"/>
      <c r="V922" s="76"/>
      <c r="W922" s="76"/>
      <c r="X922" s="76"/>
      <c r="Y922" s="76"/>
      <c r="Z922" s="76"/>
      <c r="AA922" s="76"/>
      <c r="AB922" s="76"/>
      <c r="AC922" s="76"/>
      <c r="AD922" s="76"/>
      <c r="AE922" s="76"/>
      <c r="AF922" s="76"/>
      <c r="AG922" s="76"/>
      <c r="AH922" s="76"/>
      <c r="AI922" s="76"/>
      <c r="AJ922" s="76"/>
      <c r="AK922" s="76"/>
      <c r="AL922" s="76"/>
      <c r="AM922" s="76"/>
      <c r="AN922" s="76"/>
      <c r="AO922" s="76"/>
      <c r="AP922" s="76"/>
      <c r="AQ922" s="76"/>
      <c r="AR922" s="76"/>
      <c r="AS922" s="76"/>
      <c r="AT922" s="76"/>
      <c r="AU922" s="76"/>
      <c r="AV922" s="76"/>
      <c r="AW922" s="76"/>
      <c r="AX922" s="76"/>
      <c r="AY922" s="76"/>
      <c r="AZ922" s="76"/>
      <c r="BA922" s="76"/>
      <c r="BB922" s="76"/>
      <c r="BC922" s="76"/>
      <c r="BD922" s="76"/>
      <c r="BE922" s="76"/>
      <c r="BF922" s="76"/>
      <c r="BG922" s="76"/>
      <c r="BH922" s="76"/>
      <c r="BI922" s="76"/>
      <c r="BJ922" s="76"/>
      <c r="BK922" s="76"/>
      <c r="BL922" s="76"/>
      <c r="BM922" s="76"/>
      <c r="BN922" s="76"/>
      <c r="BO922" s="76"/>
      <c r="BP922" s="76"/>
      <c r="BQ922" s="76"/>
      <c r="BR922" s="76"/>
      <c r="BS922" s="76"/>
      <c r="BT922" s="76"/>
      <c r="BU922" s="76"/>
      <c r="BV922" s="76"/>
      <c r="BW922" s="76"/>
      <c r="BX922" s="76"/>
      <c r="BY922" s="76"/>
      <c r="BZ922" s="76"/>
      <c r="CA922" s="76"/>
      <c r="CB922" s="76"/>
      <c r="CC922" s="76"/>
      <c r="CD922" s="76"/>
      <c r="CE922" s="76"/>
      <c r="CF922" s="76"/>
      <c r="CG922" s="76"/>
      <c r="CH922" s="76"/>
      <c r="CI922" s="76"/>
      <c r="CJ922" s="76"/>
      <c r="CK922" s="76"/>
      <c r="CL922" s="76"/>
    </row>
    <row r="923" spans="2:90" x14ac:dyDescent="0.4">
      <c r="B923" s="8" t="s">
        <v>5</v>
      </c>
      <c r="E923" s="8"/>
      <c r="H923" s="12"/>
      <c r="I923" s="60"/>
      <c r="J923" s="60"/>
      <c r="K923" s="15"/>
      <c r="L923" s="15"/>
      <c r="M923" s="15"/>
      <c r="N923" s="15"/>
      <c r="O923" s="15"/>
      <c r="P923" s="15"/>
      <c r="R923" s="15"/>
      <c r="S923" s="76"/>
      <c r="T923" s="76"/>
      <c r="U923" s="76"/>
      <c r="V923" s="76"/>
      <c r="W923" s="76"/>
      <c r="X923" s="76"/>
      <c r="Y923" s="76"/>
      <c r="Z923" s="76"/>
      <c r="AA923" s="76"/>
      <c r="AB923" s="76"/>
      <c r="AC923" s="76"/>
      <c r="AD923" s="76"/>
      <c r="AE923" s="76"/>
      <c r="AF923" s="76"/>
      <c r="AG923" s="76"/>
      <c r="AH923" s="76"/>
      <c r="AI923" s="76"/>
      <c r="AJ923" s="76"/>
      <c r="AK923" s="76"/>
      <c r="AL923" s="76"/>
      <c r="AM923" s="76"/>
      <c r="AN923" s="76"/>
      <c r="AO923" s="76"/>
      <c r="AP923" s="76"/>
      <c r="AQ923" s="76"/>
      <c r="AR923" s="76"/>
      <c r="AS923" s="76"/>
      <c r="AT923" s="76"/>
      <c r="AU923" s="76"/>
      <c r="AV923" s="76"/>
      <c r="AW923" s="76"/>
      <c r="AX923" s="76"/>
      <c r="AY923" s="76"/>
      <c r="AZ923" s="76"/>
      <c r="BA923" s="76"/>
      <c r="BB923" s="76"/>
      <c r="BC923" s="76"/>
      <c r="BD923" s="76"/>
      <c r="BE923" s="76"/>
      <c r="BF923" s="76"/>
      <c r="BG923" s="76"/>
      <c r="BH923" s="76"/>
      <c r="BI923" s="76"/>
      <c r="BJ923" s="76"/>
      <c r="BK923" s="76"/>
      <c r="BL923" s="76"/>
      <c r="BM923" s="76"/>
      <c r="BN923" s="76"/>
      <c r="BO923" s="76"/>
      <c r="BP923" s="76"/>
      <c r="BQ923" s="76"/>
      <c r="BR923" s="76"/>
      <c r="BS923" s="76"/>
      <c r="BT923" s="76"/>
      <c r="BU923" s="76"/>
      <c r="BV923" s="76"/>
      <c r="BW923" s="76"/>
      <c r="BX923" s="76"/>
      <c r="BY923" s="76"/>
      <c r="BZ923" s="76"/>
      <c r="CA923" s="76"/>
      <c r="CB923" s="76"/>
      <c r="CC923" s="76"/>
      <c r="CD923" s="76"/>
      <c r="CE923" s="76"/>
      <c r="CF923" s="76"/>
      <c r="CG923" s="76"/>
      <c r="CH923" s="76"/>
      <c r="CI923" s="76"/>
      <c r="CJ923" s="76"/>
      <c r="CK923" s="76"/>
      <c r="CL923" s="76"/>
    </row>
    <row r="924" spans="2:90" x14ac:dyDescent="0.4">
      <c r="E924" s="8"/>
      <c r="H924" s="12"/>
      <c r="I924" s="60"/>
      <c r="J924" s="60"/>
      <c r="K924" s="15"/>
      <c r="L924" s="15"/>
      <c r="M924" s="15"/>
      <c r="N924" s="15"/>
      <c r="O924" s="15"/>
      <c r="P924" s="15"/>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E925" s="8"/>
      <c r="H925" s="12"/>
      <c r="I925" s="60"/>
      <c r="J925" s="60"/>
      <c r="K925" s="15"/>
      <c r="L925" s="15"/>
      <c r="M925" s="15"/>
      <c r="N925" s="15"/>
      <c r="O925" s="15"/>
      <c r="P925" s="15"/>
      <c r="R925" s="15"/>
      <c r="S925" s="76"/>
      <c r="T925" s="76"/>
      <c r="U925" s="76"/>
      <c r="V925" s="76"/>
      <c r="W925" s="76"/>
      <c r="X925" s="76"/>
      <c r="Y925" s="76"/>
      <c r="Z925" s="76"/>
      <c r="AA925" s="76"/>
      <c r="AB925" s="76"/>
      <c r="AC925" s="76"/>
      <c r="AD925" s="76"/>
      <c r="AE925" s="76"/>
      <c r="AF925" s="76"/>
      <c r="AG925" s="76"/>
      <c r="AH925" s="76"/>
      <c r="AI925" s="76"/>
      <c r="AJ925" s="76"/>
      <c r="AK925" s="76"/>
      <c r="AL925" s="76"/>
      <c r="AM925" s="76"/>
      <c r="AN925" s="76"/>
      <c r="AO925" s="76"/>
      <c r="AP925" s="76"/>
      <c r="AQ925" s="76"/>
      <c r="AR925" s="76"/>
      <c r="AS925" s="76"/>
      <c r="AT925" s="76"/>
      <c r="AU925" s="76"/>
      <c r="AV925" s="76"/>
      <c r="AW925" s="76"/>
      <c r="AX925" s="76"/>
      <c r="AY925" s="76"/>
      <c r="AZ925" s="76"/>
      <c r="BA925" s="76"/>
      <c r="BB925" s="76"/>
      <c r="BC925" s="76"/>
      <c r="BD925" s="76"/>
      <c r="BE925" s="76"/>
      <c r="BF925" s="76"/>
      <c r="BG925" s="76"/>
      <c r="BH925" s="76"/>
      <c r="BI925" s="76"/>
      <c r="BJ925" s="76"/>
      <c r="BK925" s="76"/>
      <c r="BL925" s="76"/>
      <c r="BM925" s="76"/>
      <c r="BN925" s="76"/>
      <c r="BO925" s="76"/>
      <c r="BP925" s="76"/>
      <c r="BQ925" s="76"/>
      <c r="BR925" s="76"/>
      <c r="BS925" s="76"/>
      <c r="BT925" s="76"/>
      <c r="BU925" s="76"/>
      <c r="BV925" s="76"/>
      <c r="BW925" s="76"/>
      <c r="BX925" s="76"/>
      <c r="BY925" s="76"/>
      <c r="BZ925" s="76"/>
      <c r="CA925" s="76"/>
      <c r="CB925" s="76"/>
      <c r="CC925" s="76"/>
      <c r="CD925" s="76"/>
      <c r="CE925" s="76"/>
      <c r="CF925" s="76"/>
      <c r="CG925" s="76"/>
      <c r="CH925" s="76"/>
      <c r="CI925" s="76"/>
      <c r="CJ925" s="76"/>
      <c r="CK925" s="76"/>
      <c r="CL925" s="76"/>
    </row>
    <row r="926" spans="2:90" x14ac:dyDescent="0.4">
      <c r="B926" s="132"/>
      <c r="E926" s="8"/>
      <c r="H926" s="31"/>
      <c r="I926" s="73"/>
      <c r="J926" s="73"/>
      <c r="K926" s="39"/>
      <c r="L926" s="39"/>
      <c r="M926" s="39"/>
      <c r="N926" s="39"/>
      <c r="O926" s="39"/>
      <c r="P926" s="39"/>
      <c r="R926" s="38"/>
      <c r="S926" s="76"/>
      <c r="T926" s="76"/>
      <c r="U926" s="76"/>
      <c r="V926" s="76"/>
      <c r="W926" s="76"/>
      <c r="X926" s="76"/>
      <c r="Y926" s="76"/>
      <c r="Z926" s="76"/>
      <c r="AA926" s="76"/>
      <c r="AB926" s="76"/>
      <c r="AC926" s="76"/>
      <c r="AD926" s="76"/>
      <c r="AE926" s="76"/>
      <c r="AF926" s="76"/>
      <c r="AG926" s="76"/>
      <c r="AH926" s="76"/>
      <c r="AI926" s="76"/>
      <c r="AJ926" s="76"/>
      <c r="AK926" s="76"/>
      <c r="AL926" s="76"/>
      <c r="AM926" s="76"/>
      <c r="AN926" s="76"/>
      <c r="AO926" s="76"/>
      <c r="AP926" s="76"/>
      <c r="AQ926" s="76"/>
      <c r="AR926" s="76"/>
      <c r="AS926" s="76"/>
      <c r="AT926" s="76"/>
      <c r="AU926" s="76"/>
      <c r="AV926" s="76"/>
      <c r="AW926" s="76"/>
      <c r="AX926" s="76"/>
      <c r="AY926" s="76"/>
      <c r="AZ926" s="76"/>
      <c r="BA926" s="76"/>
      <c r="BB926" s="76"/>
      <c r="BC926" s="76"/>
      <c r="BD926" s="76"/>
      <c r="BE926" s="76"/>
      <c r="BF926" s="76"/>
      <c r="BG926" s="76"/>
      <c r="BH926" s="76"/>
      <c r="BI926" s="76"/>
      <c r="BJ926" s="76"/>
      <c r="BK926" s="76"/>
      <c r="BL926" s="76"/>
      <c r="BM926" s="76"/>
      <c r="BN926" s="76"/>
      <c r="BO926" s="76"/>
      <c r="BP926" s="76"/>
      <c r="BQ926" s="76"/>
      <c r="BR926" s="76"/>
      <c r="BS926" s="76"/>
      <c r="BT926" s="76"/>
      <c r="BU926" s="76"/>
      <c r="BV926" s="76"/>
      <c r="BW926" s="76"/>
      <c r="BX926" s="76"/>
      <c r="BY926" s="76"/>
      <c r="BZ926" s="76"/>
      <c r="CA926" s="76"/>
      <c r="CB926" s="76"/>
      <c r="CC926" s="76"/>
      <c r="CD926" s="76"/>
      <c r="CE926" s="76"/>
      <c r="CF926" s="76"/>
      <c r="CG926" s="76"/>
      <c r="CH926" s="76"/>
      <c r="CI926" s="76"/>
      <c r="CJ926" s="76"/>
      <c r="CK926" s="76"/>
      <c r="CL926" s="76"/>
    </row>
    <row r="927" spans="2:90" x14ac:dyDescent="0.4">
      <c r="B927" s="171" t="s">
        <v>490</v>
      </c>
      <c r="E927" s="8"/>
      <c r="H927" s="170"/>
      <c r="I927" s="172"/>
      <c r="J927" s="172"/>
      <c r="K927" s="193"/>
      <c r="L927" s="193"/>
      <c r="M927" s="193"/>
      <c r="N927" s="193"/>
      <c r="O927" s="193"/>
      <c r="P927" s="193"/>
      <c r="R927" s="194"/>
      <c r="S927" s="170"/>
      <c r="T927" s="170"/>
      <c r="U927" s="170"/>
      <c r="V927" s="170"/>
      <c r="W927" s="170"/>
      <c r="X927" s="170"/>
      <c r="Y927" s="170"/>
      <c r="Z927" s="170"/>
      <c r="AA927" s="170"/>
      <c r="AB927" s="170"/>
      <c r="AC927" s="170"/>
      <c r="AD927" s="170"/>
      <c r="AE927" s="170"/>
      <c r="AF927" s="170"/>
      <c r="AG927" s="170"/>
      <c r="AH927" s="170"/>
      <c r="AI927" s="170"/>
      <c r="AJ927" s="170"/>
      <c r="AK927" s="170"/>
      <c r="AL927" s="170"/>
      <c r="AM927" s="170"/>
      <c r="AN927" s="170"/>
      <c r="AO927" s="170"/>
      <c r="AP927" s="170"/>
      <c r="AQ927" s="170"/>
      <c r="AR927" s="170"/>
      <c r="AS927" s="170"/>
      <c r="AT927" s="170"/>
      <c r="AU927" s="170"/>
      <c r="AV927" s="170"/>
      <c r="AW927" s="170"/>
      <c r="AX927" s="170"/>
      <c r="AY927" s="170"/>
      <c r="AZ927" s="170"/>
      <c r="BA927" s="170"/>
      <c r="BB927" s="170"/>
      <c r="BC927" s="170"/>
      <c r="BD927" s="170"/>
      <c r="BE927" s="170"/>
      <c r="BF927" s="170"/>
      <c r="BG927" s="170"/>
      <c r="BH927" s="170"/>
      <c r="BI927" s="170"/>
      <c r="BJ927" s="170"/>
      <c r="BK927" s="170"/>
      <c r="BL927" s="170"/>
      <c r="BM927" s="170"/>
      <c r="BN927" s="170"/>
      <c r="BO927" s="170"/>
      <c r="BP927" s="170"/>
      <c r="BQ927" s="170"/>
      <c r="BR927" s="170"/>
      <c r="BS927" s="170"/>
      <c r="BT927" s="170"/>
      <c r="BU927" s="170"/>
      <c r="BV927" s="170"/>
      <c r="BW927" s="170"/>
      <c r="BX927" s="170"/>
      <c r="BY927" s="170"/>
      <c r="BZ927" s="170"/>
      <c r="CA927" s="170"/>
      <c r="CB927" s="170"/>
      <c r="CC927" s="170"/>
      <c r="CD927" s="170"/>
      <c r="CE927" s="170"/>
      <c r="CF927" s="170"/>
      <c r="CG927" s="170"/>
      <c r="CH927" s="170"/>
      <c r="CI927" s="170"/>
      <c r="CJ927" s="170"/>
      <c r="CK927" s="170"/>
      <c r="CL927" s="170"/>
    </row>
    <row r="928" spans="2:90" x14ac:dyDescent="0.4">
      <c r="B928" s="171" t="s">
        <v>492</v>
      </c>
      <c r="E928" s="8"/>
      <c r="H928" s="170"/>
      <c r="I928" s="172"/>
      <c r="J928" s="172"/>
      <c r="K928" s="193"/>
      <c r="L928" s="193"/>
      <c r="M928" s="193"/>
      <c r="N928" s="193"/>
      <c r="O928" s="193"/>
      <c r="P928" s="193"/>
      <c r="R928" s="194"/>
      <c r="S928" s="170"/>
      <c r="T928" s="170"/>
      <c r="U928" s="170"/>
      <c r="V928" s="170"/>
      <c r="W928" s="170"/>
      <c r="X928" s="170"/>
      <c r="Y928" s="170"/>
      <c r="Z928" s="170"/>
      <c r="AA928" s="170"/>
      <c r="AB928" s="170"/>
      <c r="AC928" s="170"/>
      <c r="AD928" s="170"/>
      <c r="AE928" s="170"/>
      <c r="AF928" s="170"/>
      <c r="AG928" s="170"/>
      <c r="AH928" s="170"/>
      <c r="AI928" s="170"/>
      <c r="AJ928" s="170"/>
      <c r="AK928" s="170"/>
      <c r="AL928" s="170"/>
      <c r="AM928" s="170"/>
      <c r="AN928" s="170"/>
      <c r="AO928" s="170"/>
      <c r="AP928" s="170"/>
      <c r="AQ928" s="170"/>
      <c r="AR928" s="170"/>
      <c r="AS928" s="170"/>
      <c r="AT928" s="170"/>
      <c r="AU928" s="170"/>
      <c r="AV928" s="170"/>
      <c r="AW928" s="170"/>
      <c r="AX928" s="170"/>
      <c r="AY928" s="170"/>
      <c r="AZ928" s="170"/>
      <c r="BA928" s="170"/>
      <c r="BB928" s="170"/>
      <c r="BC928" s="170"/>
      <c r="BD928" s="170"/>
      <c r="BE928" s="170"/>
      <c r="BF928" s="170"/>
      <c r="BG928" s="170"/>
      <c r="BH928" s="170"/>
      <c r="BI928" s="170"/>
      <c r="BJ928" s="170"/>
      <c r="BK928" s="170"/>
      <c r="BL928" s="170"/>
      <c r="BM928" s="170"/>
      <c r="BN928" s="170"/>
      <c r="BO928" s="170"/>
      <c r="BP928" s="170"/>
      <c r="BQ928" s="170"/>
      <c r="BR928" s="170"/>
      <c r="BS928" s="170"/>
      <c r="BT928" s="170"/>
      <c r="BU928" s="170"/>
      <c r="BV928" s="170"/>
      <c r="BW928" s="170"/>
      <c r="BX928" s="170"/>
      <c r="BY928" s="170"/>
      <c r="BZ928" s="170"/>
      <c r="CA928" s="170"/>
      <c r="CB928" s="170"/>
      <c r="CC928" s="170"/>
      <c r="CD928" s="170"/>
      <c r="CE928" s="170"/>
      <c r="CF928" s="170"/>
      <c r="CG928" s="170"/>
      <c r="CH928" s="170"/>
      <c r="CI928" s="170"/>
      <c r="CJ928" s="170"/>
      <c r="CK928" s="170"/>
      <c r="CL928" s="170"/>
    </row>
    <row r="929" spans="2:90" x14ac:dyDescent="0.4">
      <c r="B929" s="171" t="s">
        <v>461</v>
      </c>
      <c r="E929" s="8"/>
      <c r="H929" s="170"/>
      <c r="I929" s="172"/>
      <c r="J929" s="172"/>
      <c r="K929" s="193"/>
      <c r="L929" s="193"/>
      <c r="M929" s="193"/>
      <c r="N929" s="193"/>
      <c r="O929" s="193"/>
      <c r="P929" s="193"/>
      <c r="R929" s="194"/>
      <c r="S929" s="195" t="str">
        <f t="shared" ref="S929:AX929" si="898">S$16</f>
        <v>S$12</v>
      </c>
      <c r="T929" s="195" t="str">
        <f t="shared" si="898"/>
        <v>T$12</v>
      </c>
      <c r="U929" s="195" t="str">
        <f t="shared" si="898"/>
        <v>U$12</v>
      </c>
      <c r="V929" s="195" t="str">
        <f t="shared" si="898"/>
        <v>V$12</v>
      </c>
      <c r="W929" s="195" t="str">
        <f t="shared" si="898"/>
        <v>W$12</v>
      </c>
      <c r="X929" s="195" t="str">
        <f t="shared" si="898"/>
        <v>X$12</v>
      </c>
      <c r="Y929" s="195" t="str">
        <f t="shared" si="898"/>
        <v>Y$12</v>
      </c>
      <c r="Z929" s="195" t="str">
        <f t="shared" si="898"/>
        <v>Z$12</v>
      </c>
      <c r="AA929" s="195" t="str">
        <f t="shared" si="898"/>
        <v>AA$12</v>
      </c>
      <c r="AB929" s="195" t="str">
        <f t="shared" si="898"/>
        <v>AB$12</v>
      </c>
      <c r="AC929" s="195" t="str">
        <f t="shared" si="898"/>
        <v>AC$12</v>
      </c>
      <c r="AD929" s="195" t="str">
        <f t="shared" si="898"/>
        <v>AD$12</v>
      </c>
      <c r="AE929" s="195" t="str">
        <f t="shared" si="898"/>
        <v>AE$12</v>
      </c>
      <c r="AF929" s="195" t="str">
        <f t="shared" si="898"/>
        <v>AF$12</v>
      </c>
      <c r="AG929" s="195" t="str">
        <f t="shared" si="898"/>
        <v>AG$12</v>
      </c>
      <c r="AH929" s="195" t="str">
        <f t="shared" si="898"/>
        <v>AH$12</v>
      </c>
      <c r="AI929" s="195" t="str">
        <f t="shared" si="898"/>
        <v>AI$12</v>
      </c>
      <c r="AJ929" s="195" t="str">
        <f t="shared" si="898"/>
        <v>AJ$12</v>
      </c>
      <c r="AK929" s="195" t="str">
        <f t="shared" si="898"/>
        <v>AK$12</v>
      </c>
      <c r="AL929" s="195" t="str">
        <f t="shared" si="898"/>
        <v>AL$12</v>
      </c>
      <c r="AM929" s="195" t="str">
        <f t="shared" si="898"/>
        <v>AM$12</v>
      </c>
      <c r="AN929" s="195" t="str">
        <f t="shared" si="898"/>
        <v>AN$12</v>
      </c>
      <c r="AO929" s="195" t="str">
        <f t="shared" si="898"/>
        <v>AO$12</v>
      </c>
      <c r="AP929" s="195" t="str">
        <f t="shared" si="898"/>
        <v>AP$12</v>
      </c>
      <c r="AQ929" s="195" t="str">
        <f t="shared" si="898"/>
        <v>AQ$12</v>
      </c>
      <c r="AR929" s="195" t="str">
        <f t="shared" si="898"/>
        <v>AR$12</v>
      </c>
      <c r="AS929" s="195" t="str">
        <f t="shared" si="898"/>
        <v>AS$12</v>
      </c>
      <c r="AT929" s="195" t="str">
        <f t="shared" si="898"/>
        <v>AT$12</v>
      </c>
      <c r="AU929" s="195" t="str">
        <f t="shared" si="898"/>
        <v>AU$12</v>
      </c>
      <c r="AV929" s="195" t="str">
        <f t="shared" si="898"/>
        <v>AV$12</v>
      </c>
      <c r="AW929" s="195" t="str">
        <f t="shared" si="898"/>
        <v>AW$12</v>
      </c>
      <c r="AX929" s="195" t="str">
        <f t="shared" si="898"/>
        <v>AX$12</v>
      </c>
      <c r="AY929" s="195" t="str">
        <f t="shared" ref="AY929:CD929" si="899">AY$16</f>
        <v>AY$12</v>
      </c>
      <c r="AZ929" s="195" t="str">
        <f t="shared" si="899"/>
        <v>AZ$12</v>
      </c>
      <c r="BA929" s="195" t="str">
        <f t="shared" si="899"/>
        <v>BA$12</v>
      </c>
      <c r="BB929" s="195" t="str">
        <f t="shared" si="899"/>
        <v>BB$12</v>
      </c>
      <c r="BC929" s="195" t="str">
        <f t="shared" si="899"/>
        <v>BC$12</v>
      </c>
      <c r="BD929" s="195" t="str">
        <f t="shared" si="899"/>
        <v>BD$12</v>
      </c>
      <c r="BE929" s="195" t="str">
        <f t="shared" si="899"/>
        <v>BE$12</v>
      </c>
      <c r="BF929" s="195" t="str">
        <f t="shared" si="899"/>
        <v>BF$12</v>
      </c>
      <c r="BG929" s="195" t="str">
        <f t="shared" si="899"/>
        <v>BG$12</v>
      </c>
      <c r="BH929" s="195" t="str">
        <f t="shared" si="899"/>
        <v>BH$12</v>
      </c>
      <c r="BI929" s="195" t="str">
        <f t="shared" si="899"/>
        <v>BI$12</v>
      </c>
      <c r="BJ929" s="195" t="str">
        <f t="shared" si="899"/>
        <v>BJ$12</v>
      </c>
      <c r="BK929" s="195" t="str">
        <f t="shared" si="899"/>
        <v>BK$12</v>
      </c>
      <c r="BL929" s="195" t="str">
        <f t="shared" si="899"/>
        <v>BL$12</v>
      </c>
      <c r="BM929" s="195" t="str">
        <f t="shared" si="899"/>
        <v>BM$12</v>
      </c>
      <c r="BN929" s="195" t="str">
        <f t="shared" si="899"/>
        <v>BN$12</v>
      </c>
      <c r="BO929" s="195" t="str">
        <f t="shared" si="899"/>
        <v>BO$12</v>
      </c>
      <c r="BP929" s="195" t="str">
        <f t="shared" si="899"/>
        <v>BP$12</v>
      </c>
      <c r="BQ929" s="195" t="str">
        <f t="shared" si="899"/>
        <v>BQ$12</v>
      </c>
      <c r="BR929" s="195" t="str">
        <f t="shared" si="899"/>
        <v>BR$12</v>
      </c>
      <c r="BS929" s="195" t="str">
        <f t="shared" si="899"/>
        <v>BS$12</v>
      </c>
      <c r="BT929" s="195" t="str">
        <f t="shared" si="899"/>
        <v>BT$12</v>
      </c>
      <c r="BU929" s="195" t="str">
        <f t="shared" si="899"/>
        <v>BU$12</v>
      </c>
      <c r="BV929" s="195" t="str">
        <f t="shared" si="899"/>
        <v>BV$12</v>
      </c>
      <c r="BW929" s="195" t="str">
        <f t="shared" si="899"/>
        <v>BW$12</v>
      </c>
      <c r="BX929" s="195" t="str">
        <f t="shared" si="899"/>
        <v>BX$12</v>
      </c>
      <c r="BY929" s="195" t="str">
        <f t="shared" si="899"/>
        <v>BY$12</v>
      </c>
      <c r="BZ929" s="195" t="str">
        <f t="shared" si="899"/>
        <v>BZ$12</v>
      </c>
      <c r="CA929" s="195" t="str">
        <f t="shared" si="899"/>
        <v>CA$12</v>
      </c>
      <c r="CB929" s="195" t="str">
        <f t="shared" si="899"/>
        <v>CB$12</v>
      </c>
      <c r="CC929" s="195" t="str">
        <f t="shared" si="899"/>
        <v>CC$12</v>
      </c>
      <c r="CD929" s="195" t="str">
        <f t="shared" si="899"/>
        <v>CD$12</v>
      </c>
      <c r="CE929" s="195" t="str">
        <f t="shared" ref="CE929:CL929" si="900">CE$16</f>
        <v>CE$12</v>
      </c>
      <c r="CF929" s="195" t="str">
        <f t="shared" si="900"/>
        <v>CF$12</v>
      </c>
      <c r="CG929" s="195" t="str">
        <f t="shared" si="900"/>
        <v>CG$12</v>
      </c>
      <c r="CH929" s="195" t="str">
        <f t="shared" si="900"/>
        <v>CH$12</v>
      </c>
      <c r="CI929" s="195" t="str">
        <f t="shared" si="900"/>
        <v>CI$12</v>
      </c>
      <c r="CJ929" s="195" t="str">
        <f t="shared" si="900"/>
        <v>CJ$12</v>
      </c>
      <c r="CK929" s="195" t="str">
        <f t="shared" si="900"/>
        <v>CK$12</v>
      </c>
      <c r="CL929" s="195" t="str">
        <f t="shared" si="900"/>
        <v>CL$12</v>
      </c>
    </row>
    <row r="930" spans="2:90" x14ac:dyDescent="0.4">
      <c r="B930" s="171" t="s">
        <v>462</v>
      </c>
      <c r="E930" s="8"/>
      <c r="H930" s="196"/>
      <c r="I930" s="197"/>
      <c r="J930" s="197"/>
      <c r="K930" s="198"/>
      <c r="L930" s="198"/>
      <c r="M930" s="198"/>
      <c r="N930" s="198"/>
      <c r="O930" s="198"/>
      <c r="P930" s="198"/>
      <c r="R930" s="198"/>
      <c r="S930" s="195" t="str">
        <f t="shared" ref="S930:AX930" si="901">S$17</f>
        <v>S$13</v>
      </c>
      <c r="T930" s="195" t="str">
        <f t="shared" si="901"/>
        <v>T$13</v>
      </c>
      <c r="U930" s="195" t="str">
        <f t="shared" si="901"/>
        <v>U$13</v>
      </c>
      <c r="V930" s="195" t="str">
        <f t="shared" si="901"/>
        <v>V$13</v>
      </c>
      <c r="W930" s="195" t="str">
        <f t="shared" si="901"/>
        <v>W$13</v>
      </c>
      <c r="X930" s="195" t="str">
        <f t="shared" si="901"/>
        <v>X$13</v>
      </c>
      <c r="Y930" s="195" t="str">
        <f t="shared" si="901"/>
        <v>Y$13</v>
      </c>
      <c r="Z930" s="195" t="str">
        <f t="shared" si="901"/>
        <v>Z$13</v>
      </c>
      <c r="AA930" s="195" t="str">
        <f t="shared" si="901"/>
        <v>AA$13</v>
      </c>
      <c r="AB930" s="195" t="str">
        <f t="shared" si="901"/>
        <v>AB$13</v>
      </c>
      <c r="AC930" s="195" t="str">
        <f t="shared" si="901"/>
        <v>AC$13</v>
      </c>
      <c r="AD930" s="195" t="str">
        <f t="shared" si="901"/>
        <v>AD$13</v>
      </c>
      <c r="AE930" s="195" t="str">
        <f t="shared" si="901"/>
        <v>AE$13</v>
      </c>
      <c r="AF930" s="195" t="str">
        <f t="shared" si="901"/>
        <v>AF$13</v>
      </c>
      <c r="AG930" s="195" t="str">
        <f t="shared" si="901"/>
        <v>AG$13</v>
      </c>
      <c r="AH930" s="195" t="str">
        <f t="shared" si="901"/>
        <v>AH$13</v>
      </c>
      <c r="AI930" s="195" t="str">
        <f t="shared" si="901"/>
        <v>AI$13</v>
      </c>
      <c r="AJ930" s="195" t="str">
        <f t="shared" si="901"/>
        <v>AJ$13</v>
      </c>
      <c r="AK930" s="195" t="str">
        <f t="shared" si="901"/>
        <v>AK$13</v>
      </c>
      <c r="AL930" s="195" t="str">
        <f t="shared" si="901"/>
        <v>AL$13</v>
      </c>
      <c r="AM930" s="195" t="str">
        <f t="shared" si="901"/>
        <v>AM$13</v>
      </c>
      <c r="AN930" s="195" t="str">
        <f t="shared" si="901"/>
        <v>AN$13</v>
      </c>
      <c r="AO930" s="195" t="str">
        <f t="shared" si="901"/>
        <v>AO$13</v>
      </c>
      <c r="AP930" s="195" t="str">
        <f t="shared" si="901"/>
        <v>AP$13</v>
      </c>
      <c r="AQ930" s="195" t="str">
        <f t="shared" si="901"/>
        <v>AQ$13</v>
      </c>
      <c r="AR930" s="195" t="str">
        <f t="shared" si="901"/>
        <v>AR$13</v>
      </c>
      <c r="AS930" s="195" t="str">
        <f t="shared" si="901"/>
        <v>AS$13</v>
      </c>
      <c r="AT930" s="195" t="str">
        <f t="shared" si="901"/>
        <v>AT$13</v>
      </c>
      <c r="AU930" s="195" t="str">
        <f t="shared" si="901"/>
        <v>AU$13</v>
      </c>
      <c r="AV930" s="195" t="str">
        <f t="shared" si="901"/>
        <v>AV$13</v>
      </c>
      <c r="AW930" s="195" t="str">
        <f t="shared" si="901"/>
        <v>AW$13</v>
      </c>
      <c r="AX930" s="195" t="str">
        <f t="shared" si="901"/>
        <v>AX$13</v>
      </c>
      <c r="AY930" s="195" t="str">
        <f t="shared" ref="AY930:CD930" si="902">AY$17</f>
        <v>AY$13</v>
      </c>
      <c r="AZ930" s="195" t="str">
        <f t="shared" si="902"/>
        <v>AZ$13</v>
      </c>
      <c r="BA930" s="195" t="str">
        <f t="shared" si="902"/>
        <v>BA$13</v>
      </c>
      <c r="BB930" s="195" t="str">
        <f t="shared" si="902"/>
        <v>BB$13</v>
      </c>
      <c r="BC930" s="195" t="str">
        <f t="shared" si="902"/>
        <v>BC$13</v>
      </c>
      <c r="BD930" s="195" t="str">
        <f t="shared" si="902"/>
        <v>BD$13</v>
      </c>
      <c r="BE930" s="195" t="str">
        <f t="shared" si="902"/>
        <v>BE$13</v>
      </c>
      <c r="BF930" s="195" t="str">
        <f t="shared" si="902"/>
        <v>BF$13</v>
      </c>
      <c r="BG930" s="195" t="str">
        <f t="shared" si="902"/>
        <v>BG$13</v>
      </c>
      <c r="BH930" s="195" t="str">
        <f t="shared" si="902"/>
        <v>BH$13</v>
      </c>
      <c r="BI930" s="195" t="str">
        <f t="shared" si="902"/>
        <v>BI$13</v>
      </c>
      <c r="BJ930" s="195" t="str">
        <f t="shared" si="902"/>
        <v>BJ$13</v>
      </c>
      <c r="BK930" s="195" t="str">
        <f t="shared" si="902"/>
        <v>BK$13</v>
      </c>
      <c r="BL930" s="195" t="str">
        <f t="shared" si="902"/>
        <v>BL$13</v>
      </c>
      <c r="BM930" s="195" t="str">
        <f t="shared" si="902"/>
        <v>BM$13</v>
      </c>
      <c r="BN930" s="195" t="str">
        <f t="shared" si="902"/>
        <v>BN$13</v>
      </c>
      <c r="BO930" s="195" t="str">
        <f t="shared" si="902"/>
        <v>BO$13</v>
      </c>
      <c r="BP930" s="195" t="str">
        <f t="shared" si="902"/>
        <v>BP$13</v>
      </c>
      <c r="BQ930" s="195" t="str">
        <f t="shared" si="902"/>
        <v>BQ$13</v>
      </c>
      <c r="BR930" s="195" t="str">
        <f t="shared" si="902"/>
        <v>BR$13</v>
      </c>
      <c r="BS930" s="195" t="str">
        <f t="shared" si="902"/>
        <v>BS$13</v>
      </c>
      <c r="BT930" s="195" t="str">
        <f t="shared" si="902"/>
        <v>BT$13</v>
      </c>
      <c r="BU930" s="195" t="str">
        <f t="shared" si="902"/>
        <v>BU$13</v>
      </c>
      <c r="BV930" s="195" t="str">
        <f t="shared" si="902"/>
        <v>BV$13</v>
      </c>
      <c r="BW930" s="195" t="str">
        <f t="shared" si="902"/>
        <v>BW$13</v>
      </c>
      <c r="BX930" s="195" t="str">
        <f t="shared" si="902"/>
        <v>BX$13</v>
      </c>
      <c r="BY930" s="195" t="str">
        <f t="shared" si="902"/>
        <v>BY$13</v>
      </c>
      <c r="BZ930" s="195" t="str">
        <f t="shared" si="902"/>
        <v>BZ$13</v>
      </c>
      <c r="CA930" s="195" t="str">
        <f t="shared" si="902"/>
        <v>CA$13</v>
      </c>
      <c r="CB930" s="195" t="str">
        <f t="shared" si="902"/>
        <v>CB$13</v>
      </c>
      <c r="CC930" s="195" t="str">
        <f t="shared" si="902"/>
        <v>CC$13</v>
      </c>
      <c r="CD930" s="195" t="str">
        <f t="shared" si="902"/>
        <v>CD$13</v>
      </c>
      <c r="CE930" s="195" t="str">
        <f t="shared" ref="CE930:CL930" si="903">CE$17</f>
        <v>CE$13</v>
      </c>
      <c r="CF930" s="195" t="str">
        <f t="shared" si="903"/>
        <v>CF$13</v>
      </c>
      <c r="CG930" s="195" t="str">
        <f t="shared" si="903"/>
        <v>CG$13</v>
      </c>
      <c r="CH930" s="195" t="str">
        <f t="shared" si="903"/>
        <v>CH$13</v>
      </c>
      <c r="CI930" s="195" t="str">
        <f t="shared" si="903"/>
        <v>CI$13</v>
      </c>
      <c r="CJ930" s="195" t="str">
        <f t="shared" si="903"/>
        <v>CJ$13</v>
      </c>
      <c r="CK930" s="195" t="str">
        <f t="shared" si="903"/>
        <v>CK$13</v>
      </c>
      <c r="CL930" s="195" t="str">
        <f t="shared" si="903"/>
        <v>CL$13</v>
      </c>
    </row>
    <row r="931" spans="2:90" x14ac:dyDescent="0.4">
      <c r="B931" s="171" t="s">
        <v>491</v>
      </c>
      <c r="E931" s="8"/>
      <c r="H931" s="196"/>
      <c r="I931" s="197"/>
      <c r="J931" s="197"/>
      <c r="K931" s="198"/>
      <c r="L931" s="198"/>
      <c r="M931" s="198"/>
      <c r="N931" s="198"/>
      <c r="O931" s="198"/>
      <c r="P931" s="198"/>
      <c r="R931" s="198"/>
      <c r="S931" s="186"/>
      <c r="T931" s="186"/>
      <c r="U931" s="186"/>
      <c r="V931" s="186"/>
      <c r="W931" s="186"/>
      <c r="X931" s="186"/>
      <c r="Y931" s="186"/>
      <c r="Z931" s="186"/>
      <c r="AA931" s="186"/>
      <c r="AB931" s="186"/>
      <c r="AC931" s="186"/>
      <c r="AD931" s="186"/>
      <c r="AE931" s="186"/>
      <c r="AF931" s="186"/>
      <c r="AG931" s="186"/>
      <c r="AH931" s="186"/>
      <c r="AI931" s="186"/>
      <c r="AJ931" s="186"/>
      <c r="AK931" s="186"/>
      <c r="AL931" s="186"/>
      <c r="AM931" s="186"/>
      <c r="AN931" s="186"/>
      <c r="AO931" s="186"/>
      <c r="AP931" s="186"/>
      <c r="AQ931" s="186"/>
      <c r="AR931" s="186"/>
      <c r="AS931" s="186"/>
      <c r="AT931" s="186"/>
      <c r="AU931" s="186"/>
      <c r="AV931" s="186"/>
      <c r="AW931" s="186"/>
      <c r="AX931" s="186"/>
      <c r="AY931" s="186"/>
      <c r="AZ931" s="186"/>
      <c r="BA931" s="186"/>
      <c r="BB931" s="186"/>
      <c r="BC931" s="186"/>
      <c r="BD931" s="186"/>
      <c r="BE931" s="186"/>
      <c r="BF931" s="186"/>
      <c r="BG931" s="186"/>
      <c r="BH931" s="186"/>
      <c r="BI931" s="186"/>
      <c r="BJ931" s="186"/>
      <c r="BK931" s="186"/>
      <c r="BL931" s="186"/>
      <c r="BM931" s="186"/>
      <c r="BN931" s="186"/>
      <c r="BO931" s="186"/>
      <c r="BP931" s="186"/>
      <c r="BQ931" s="186"/>
      <c r="BR931" s="186"/>
      <c r="BS931" s="186"/>
      <c r="BT931" s="186"/>
      <c r="BU931" s="186"/>
      <c r="BV931" s="186"/>
      <c r="BW931" s="186"/>
      <c r="BX931" s="186"/>
      <c r="BY931" s="186"/>
      <c r="BZ931" s="186"/>
      <c r="CA931" s="186"/>
      <c r="CB931" s="186"/>
      <c r="CC931" s="186"/>
      <c r="CD931" s="186"/>
      <c r="CE931" s="186"/>
      <c r="CF931" s="186"/>
      <c r="CG931" s="186"/>
      <c r="CH931" s="186"/>
      <c r="CI931" s="186"/>
      <c r="CJ931" s="186"/>
      <c r="CK931" s="186"/>
      <c r="CL931" s="186"/>
    </row>
    <row r="932" spans="2:90" x14ac:dyDescent="0.4">
      <c r="B932" s="171" t="s">
        <v>505</v>
      </c>
      <c r="E932" s="8"/>
      <c r="H932" s="196"/>
      <c r="I932" s="197"/>
      <c r="J932" s="197"/>
      <c r="K932" s="198"/>
      <c r="L932" s="198"/>
      <c r="M932" s="198"/>
      <c r="N932" s="198"/>
      <c r="O932" s="198"/>
      <c r="P932" s="198"/>
      <c r="R932" s="198"/>
      <c r="S932" s="186"/>
      <c r="T932" s="186"/>
      <c r="U932" s="186"/>
      <c r="V932" s="186"/>
      <c r="W932" s="186"/>
      <c r="X932" s="186"/>
      <c r="Y932" s="186"/>
      <c r="Z932" s="186"/>
      <c r="AA932" s="186"/>
      <c r="AB932" s="186"/>
      <c r="AC932" s="186"/>
      <c r="AD932" s="186"/>
      <c r="AE932" s="186"/>
      <c r="AF932" s="186"/>
      <c r="AG932" s="186"/>
      <c r="AH932" s="186"/>
      <c r="AI932" s="186"/>
      <c r="AJ932" s="186"/>
      <c r="AK932" s="186"/>
      <c r="AL932" s="186"/>
      <c r="AM932" s="186"/>
      <c r="AN932" s="186"/>
      <c r="AO932" s="186"/>
      <c r="AP932" s="186"/>
      <c r="AQ932" s="186"/>
      <c r="AR932" s="186"/>
      <c r="AS932" s="186"/>
      <c r="AT932" s="186"/>
      <c r="AU932" s="186"/>
      <c r="AV932" s="186"/>
      <c r="AW932" s="186"/>
      <c r="AX932" s="186"/>
      <c r="AY932" s="186"/>
      <c r="AZ932" s="186"/>
      <c r="BA932" s="186"/>
      <c r="BB932" s="186"/>
      <c r="BC932" s="186"/>
      <c r="BD932" s="186"/>
      <c r="BE932" s="186"/>
      <c r="BF932" s="186"/>
      <c r="BG932" s="186"/>
      <c r="BH932" s="186"/>
      <c r="BI932" s="186"/>
      <c r="BJ932" s="186"/>
      <c r="BK932" s="186"/>
      <c r="BL932" s="186"/>
      <c r="BM932" s="186"/>
      <c r="BN932" s="186"/>
      <c r="BO932" s="186"/>
      <c r="BP932" s="186"/>
      <c r="BQ932" s="186"/>
      <c r="BR932" s="186"/>
      <c r="BS932" s="186"/>
      <c r="BT932" s="186"/>
      <c r="BU932" s="186"/>
      <c r="BV932" s="186"/>
      <c r="BW932" s="186"/>
      <c r="BX932" s="186"/>
      <c r="BY932" s="186"/>
      <c r="BZ932" s="186"/>
      <c r="CA932" s="186"/>
      <c r="CB932" s="186"/>
      <c r="CC932" s="186"/>
      <c r="CD932" s="186"/>
      <c r="CE932" s="186"/>
      <c r="CF932" s="186"/>
      <c r="CG932" s="186"/>
      <c r="CH932" s="186"/>
      <c r="CI932" s="186"/>
      <c r="CJ932" s="186"/>
      <c r="CK932" s="186"/>
      <c r="CL932" s="186"/>
    </row>
    <row r="933" spans="2:90" x14ac:dyDescent="0.4">
      <c r="B933" s="171" t="s">
        <v>463</v>
      </c>
      <c r="E933" s="8"/>
      <c r="H933" s="196"/>
      <c r="I933" s="197"/>
      <c r="J933" s="197"/>
      <c r="K933" s="198"/>
      <c r="L933" s="198"/>
      <c r="M933" s="198"/>
      <c r="N933" s="198"/>
      <c r="O933" s="198"/>
      <c r="P933" s="198"/>
      <c r="R933" s="198"/>
      <c r="S933" s="186" t="str">
        <f t="shared" ref="S933:AX933" si="904">S$18</f>
        <v>S$14</v>
      </c>
      <c r="T933" s="186" t="str">
        <f t="shared" si="904"/>
        <v>T$14</v>
      </c>
      <c r="U933" s="186" t="str">
        <f t="shared" si="904"/>
        <v>U$14</v>
      </c>
      <c r="V933" s="186" t="str">
        <f t="shared" si="904"/>
        <v>V$14</v>
      </c>
      <c r="W933" s="186" t="str">
        <f t="shared" si="904"/>
        <v>W$14</v>
      </c>
      <c r="X933" s="186" t="str">
        <f t="shared" si="904"/>
        <v>X$14</v>
      </c>
      <c r="Y933" s="186" t="str">
        <f t="shared" si="904"/>
        <v>Y$14</v>
      </c>
      <c r="Z933" s="186" t="str">
        <f t="shared" si="904"/>
        <v>Z$14</v>
      </c>
      <c r="AA933" s="186" t="str">
        <f t="shared" si="904"/>
        <v>AA$14</v>
      </c>
      <c r="AB933" s="186" t="str">
        <f t="shared" si="904"/>
        <v>AB$14</v>
      </c>
      <c r="AC933" s="186" t="str">
        <f t="shared" si="904"/>
        <v>AC$14</v>
      </c>
      <c r="AD933" s="186" t="str">
        <f t="shared" si="904"/>
        <v>AD$14</v>
      </c>
      <c r="AE933" s="186" t="str">
        <f t="shared" si="904"/>
        <v>AE$14</v>
      </c>
      <c r="AF933" s="186" t="str">
        <f t="shared" si="904"/>
        <v>AF$14</v>
      </c>
      <c r="AG933" s="186" t="str">
        <f t="shared" si="904"/>
        <v>AG$14</v>
      </c>
      <c r="AH933" s="186" t="str">
        <f t="shared" si="904"/>
        <v>AH$14</v>
      </c>
      <c r="AI933" s="186" t="str">
        <f t="shared" si="904"/>
        <v>AI$14</v>
      </c>
      <c r="AJ933" s="186" t="str">
        <f t="shared" si="904"/>
        <v>AJ$14</v>
      </c>
      <c r="AK933" s="186" t="str">
        <f t="shared" si="904"/>
        <v>AK$14</v>
      </c>
      <c r="AL933" s="186" t="str">
        <f t="shared" si="904"/>
        <v>AL$14</v>
      </c>
      <c r="AM933" s="186" t="str">
        <f t="shared" si="904"/>
        <v>AM$14</v>
      </c>
      <c r="AN933" s="186" t="str">
        <f t="shared" si="904"/>
        <v>AN$14</v>
      </c>
      <c r="AO933" s="186" t="str">
        <f t="shared" si="904"/>
        <v>AO$14</v>
      </c>
      <c r="AP933" s="186" t="str">
        <f t="shared" si="904"/>
        <v>AP$14</v>
      </c>
      <c r="AQ933" s="186" t="str">
        <f t="shared" si="904"/>
        <v>AQ$14</v>
      </c>
      <c r="AR933" s="186" t="str">
        <f t="shared" si="904"/>
        <v>AR$14</v>
      </c>
      <c r="AS933" s="186" t="str">
        <f t="shared" si="904"/>
        <v>AS$14</v>
      </c>
      <c r="AT933" s="186" t="str">
        <f t="shared" si="904"/>
        <v>AT$14</v>
      </c>
      <c r="AU933" s="186" t="str">
        <f t="shared" si="904"/>
        <v>AU$14</v>
      </c>
      <c r="AV933" s="186" t="str">
        <f t="shared" si="904"/>
        <v>AV$14</v>
      </c>
      <c r="AW933" s="186" t="str">
        <f t="shared" si="904"/>
        <v>AW$14</v>
      </c>
      <c r="AX933" s="186" t="str">
        <f t="shared" si="904"/>
        <v>AX$14</v>
      </c>
      <c r="AY933" s="186" t="str">
        <f t="shared" ref="AY933:CD933" si="905">AY$18</f>
        <v>AY$14</v>
      </c>
      <c r="AZ933" s="186" t="str">
        <f t="shared" si="905"/>
        <v>AZ$14</v>
      </c>
      <c r="BA933" s="186" t="str">
        <f t="shared" si="905"/>
        <v>BA$14</v>
      </c>
      <c r="BB933" s="186" t="str">
        <f t="shared" si="905"/>
        <v>BB$14</v>
      </c>
      <c r="BC933" s="186" t="str">
        <f t="shared" si="905"/>
        <v>BC$14</v>
      </c>
      <c r="BD933" s="186" t="str">
        <f t="shared" si="905"/>
        <v>BD$14</v>
      </c>
      <c r="BE933" s="186" t="str">
        <f t="shared" si="905"/>
        <v>BE$14</v>
      </c>
      <c r="BF933" s="186" t="str">
        <f t="shared" si="905"/>
        <v>BF$14</v>
      </c>
      <c r="BG933" s="186" t="str">
        <f t="shared" si="905"/>
        <v>BG$14</v>
      </c>
      <c r="BH933" s="186" t="str">
        <f t="shared" si="905"/>
        <v>BH$14</v>
      </c>
      <c r="BI933" s="186" t="str">
        <f t="shared" si="905"/>
        <v>BI$14</v>
      </c>
      <c r="BJ933" s="186" t="str">
        <f t="shared" si="905"/>
        <v>BJ$14</v>
      </c>
      <c r="BK933" s="186" t="str">
        <f t="shared" si="905"/>
        <v>BK$14</v>
      </c>
      <c r="BL933" s="186" t="str">
        <f t="shared" si="905"/>
        <v>BL$14</v>
      </c>
      <c r="BM933" s="186" t="str">
        <f t="shared" si="905"/>
        <v>BM$14</v>
      </c>
      <c r="BN933" s="186" t="str">
        <f t="shared" si="905"/>
        <v>BN$14</v>
      </c>
      <c r="BO933" s="186" t="str">
        <f t="shared" si="905"/>
        <v>BO$14</v>
      </c>
      <c r="BP933" s="186" t="str">
        <f t="shared" si="905"/>
        <v>BP$14</v>
      </c>
      <c r="BQ933" s="186" t="str">
        <f t="shared" si="905"/>
        <v>BQ$14</v>
      </c>
      <c r="BR933" s="186" t="str">
        <f t="shared" si="905"/>
        <v>BR$14</v>
      </c>
      <c r="BS933" s="186" t="str">
        <f t="shared" si="905"/>
        <v>BS$14</v>
      </c>
      <c r="BT933" s="186" t="str">
        <f t="shared" si="905"/>
        <v>BT$14</v>
      </c>
      <c r="BU933" s="186" t="str">
        <f t="shared" si="905"/>
        <v>BU$14</v>
      </c>
      <c r="BV933" s="186" t="str">
        <f t="shared" si="905"/>
        <v>BV$14</v>
      </c>
      <c r="BW933" s="186" t="str">
        <f t="shared" si="905"/>
        <v>BW$14</v>
      </c>
      <c r="BX933" s="186" t="str">
        <f t="shared" si="905"/>
        <v>BX$14</v>
      </c>
      <c r="BY933" s="186" t="str">
        <f t="shared" si="905"/>
        <v>BY$14</v>
      </c>
      <c r="BZ933" s="186" t="str">
        <f t="shared" si="905"/>
        <v>BZ$14</v>
      </c>
      <c r="CA933" s="186" t="str">
        <f t="shared" si="905"/>
        <v>CA$14</v>
      </c>
      <c r="CB933" s="186" t="str">
        <f t="shared" si="905"/>
        <v>CB$14</v>
      </c>
      <c r="CC933" s="186" t="str">
        <f t="shared" si="905"/>
        <v>CC$14</v>
      </c>
      <c r="CD933" s="186" t="str">
        <f t="shared" si="905"/>
        <v>CD$14</v>
      </c>
      <c r="CE933" s="186" t="str">
        <f t="shared" ref="CE933:CL933" si="906">CE$18</f>
        <v>CE$14</v>
      </c>
      <c r="CF933" s="186" t="str">
        <f t="shared" si="906"/>
        <v>CF$14</v>
      </c>
      <c r="CG933" s="186" t="str">
        <f t="shared" si="906"/>
        <v>CG$14</v>
      </c>
      <c r="CH933" s="186" t="str">
        <f t="shared" si="906"/>
        <v>CH$14</v>
      </c>
      <c r="CI933" s="186" t="str">
        <f t="shared" si="906"/>
        <v>CI$14</v>
      </c>
      <c r="CJ933" s="186" t="str">
        <f t="shared" si="906"/>
        <v>CJ$14</v>
      </c>
      <c r="CK933" s="186" t="str">
        <f t="shared" si="906"/>
        <v>CK$14</v>
      </c>
      <c r="CL933" s="186" t="str">
        <f t="shared" si="906"/>
        <v>CL$14</v>
      </c>
    </row>
    <row r="934" spans="2:90" x14ac:dyDescent="0.4">
      <c r="B934" s="171" t="s">
        <v>464</v>
      </c>
      <c r="E934" s="8"/>
      <c r="H934" s="196"/>
      <c r="I934" s="197"/>
      <c r="J934" s="197"/>
      <c r="K934" s="198"/>
      <c r="L934" s="198"/>
      <c r="M934" s="198"/>
      <c r="N934" s="198"/>
      <c r="O934" s="198"/>
      <c r="P934" s="198"/>
      <c r="R934" s="198"/>
      <c r="S934" s="186" t="str">
        <f t="shared" ref="S934:AX934" si="907">S$19</f>
        <v>S$15</v>
      </c>
      <c r="T934" s="186" t="str">
        <f t="shared" si="907"/>
        <v>T$15</v>
      </c>
      <c r="U934" s="186" t="str">
        <f t="shared" si="907"/>
        <v>U$15</v>
      </c>
      <c r="V934" s="186" t="str">
        <f t="shared" si="907"/>
        <v>V$15</v>
      </c>
      <c r="W934" s="186" t="str">
        <f t="shared" si="907"/>
        <v>W$15</v>
      </c>
      <c r="X934" s="186" t="str">
        <f t="shared" si="907"/>
        <v>X$15</v>
      </c>
      <c r="Y934" s="186" t="str">
        <f t="shared" si="907"/>
        <v>Y$15</v>
      </c>
      <c r="Z934" s="186" t="str">
        <f t="shared" si="907"/>
        <v>Z$15</v>
      </c>
      <c r="AA934" s="186" t="str">
        <f t="shared" si="907"/>
        <v>AA$15</v>
      </c>
      <c r="AB934" s="186" t="str">
        <f t="shared" si="907"/>
        <v>AB$15</v>
      </c>
      <c r="AC934" s="186" t="str">
        <f t="shared" si="907"/>
        <v>AC$15</v>
      </c>
      <c r="AD934" s="186" t="str">
        <f t="shared" si="907"/>
        <v>AD$15</v>
      </c>
      <c r="AE934" s="186" t="str">
        <f t="shared" si="907"/>
        <v>AE$15</v>
      </c>
      <c r="AF934" s="186" t="str">
        <f t="shared" si="907"/>
        <v>AF$15</v>
      </c>
      <c r="AG934" s="186" t="str">
        <f t="shared" si="907"/>
        <v>AG$15</v>
      </c>
      <c r="AH934" s="186" t="str">
        <f t="shared" si="907"/>
        <v>AH$15</v>
      </c>
      <c r="AI934" s="186" t="str">
        <f t="shared" si="907"/>
        <v>AI$15</v>
      </c>
      <c r="AJ934" s="186" t="str">
        <f t="shared" si="907"/>
        <v>AJ$15</v>
      </c>
      <c r="AK934" s="186" t="str">
        <f t="shared" si="907"/>
        <v>AK$15</v>
      </c>
      <c r="AL934" s="186" t="str">
        <f t="shared" si="907"/>
        <v>AL$15</v>
      </c>
      <c r="AM934" s="186" t="str">
        <f t="shared" si="907"/>
        <v>AM$15</v>
      </c>
      <c r="AN934" s="186" t="str">
        <f t="shared" si="907"/>
        <v>AN$15</v>
      </c>
      <c r="AO934" s="186" t="str">
        <f t="shared" si="907"/>
        <v>AO$15</v>
      </c>
      <c r="AP934" s="186" t="str">
        <f t="shared" si="907"/>
        <v>AP$15</v>
      </c>
      <c r="AQ934" s="186" t="str">
        <f t="shared" si="907"/>
        <v>AQ$15</v>
      </c>
      <c r="AR934" s="186" t="str">
        <f t="shared" si="907"/>
        <v>AR$15</v>
      </c>
      <c r="AS934" s="186" t="str">
        <f t="shared" si="907"/>
        <v>AS$15</v>
      </c>
      <c r="AT934" s="186" t="str">
        <f t="shared" si="907"/>
        <v>AT$15</v>
      </c>
      <c r="AU934" s="186" t="str">
        <f t="shared" si="907"/>
        <v>AU$15</v>
      </c>
      <c r="AV934" s="186" t="str">
        <f t="shared" si="907"/>
        <v>AV$15</v>
      </c>
      <c r="AW934" s="186" t="str">
        <f t="shared" si="907"/>
        <v>AW$15</v>
      </c>
      <c r="AX934" s="186" t="str">
        <f t="shared" si="907"/>
        <v>AX$15</v>
      </c>
      <c r="AY934" s="186" t="str">
        <f t="shared" ref="AY934:CD934" si="908">AY$19</f>
        <v>AY$15</v>
      </c>
      <c r="AZ934" s="186" t="str">
        <f t="shared" si="908"/>
        <v>AZ$15</v>
      </c>
      <c r="BA934" s="186" t="str">
        <f t="shared" si="908"/>
        <v>BA$15</v>
      </c>
      <c r="BB934" s="186" t="str">
        <f t="shared" si="908"/>
        <v>BB$15</v>
      </c>
      <c r="BC934" s="186" t="str">
        <f t="shared" si="908"/>
        <v>BC$15</v>
      </c>
      <c r="BD934" s="186" t="str">
        <f t="shared" si="908"/>
        <v>BD$15</v>
      </c>
      <c r="BE934" s="186" t="str">
        <f t="shared" si="908"/>
        <v>BE$15</v>
      </c>
      <c r="BF934" s="186" t="str">
        <f t="shared" si="908"/>
        <v>BF$15</v>
      </c>
      <c r="BG934" s="186" t="str">
        <f t="shared" si="908"/>
        <v>BG$15</v>
      </c>
      <c r="BH934" s="186" t="str">
        <f t="shared" si="908"/>
        <v>BH$15</v>
      </c>
      <c r="BI934" s="186" t="str">
        <f t="shared" si="908"/>
        <v>BI$15</v>
      </c>
      <c r="BJ934" s="186" t="str">
        <f t="shared" si="908"/>
        <v>BJ$15</v>
      </c>
      <c r="BK934" s="186" t="str">
        <f t="shared" si="908"/>
        <v>BK$15</v>
      </c>
      <c r="BL934" s="186" t="str">
        <f t="shared" si="908"/>
        <v>BL$15</v>
      </c>
      <c r="BM934" s="186" t="str">
        <f t="shared" si="908"/>
        <v>BM$15</v>
      </c>
      <c r="BN934" s="186" t="str">
        <f t="shared" si="908"/>
        <v>BN$15</v>
      </c>
      <c r="BO934" s="186" t="str">
        <f t="shared" si="908"/>
        <v>BO$15</v>
      </c>
      <c r="BP934" s="186" t="str">
        <f t="shared" si="908"/>
        <v>BP$15</v>
      </c>
      <c r="BQ934" s="186" t="str">
        <f t="shared" si="908"/>
        <v>BQ$15</v>
      </c>
      <c r="BR934" s="186" t="str">
        <f t="shared" si="908"/>
        <v>BR$15</v>
      </c>
      <c r="BS934" s="186" t="str">
        <f t="shared" si="908"/>
        <v>BS$15</v>
      </c>
      <c r="BT934" s="186" t="str">
        <f t="shared" si="908"/>
        <v>BT$15</v>
      </c>
      <c r="BU934" s="186" t="str">
        <f t="shared" si="908"/>
        <v>BU$15</v>
      </c>
      <c r="BV934" s="186" t="str">
        <f t="shared" si="908"/>
        <v>BV$15</v>
      </c>
      <c r="BW934" s="186" t="str">
        <f t="shared" si="908"/>
        <v>BW$15</v>
      </c>
      <c r="BX934" s="186" t="str">
        <f t="shared" si="908"/>
        <v>BX$15</v>
      </c>
      <c r="BY934" s="186" t="str">
        <f t="shared" si="908"/>
        <v>BY$15</v>
      </c>
      <c r="BZ934" s="186" t="str">
        <f t="shared" si="908"/>
        <v>BZ$15</v>
      </c>
      <c r="CA934" s="186" t="str">
        <f t="shared" si="908"/>
        <v>CA$15</v>
      </c>
      <c r="CB934" s="186" t="str">
        <f t="shared" si="908"/>
        <v>CB$15</v>
      </c>
      <c r="CC934" s="186" t="str">
        <f t="shared" si="908"/>
        <v>CC$15</v>
      </c>
      <c r="CD934" s="186" t="str">
        <f t="shared" si="908"/>
        <v>CD$15</v>
      </c>
      <c r="CE934" s="186" t="str">
        <f t="shared" ref="CE934:CL934" si="909">CE$19</f>
        <v>CE$15</v>
      </c>
      <c r="CF934" s="186" t="str">
        <f t="shared" si="909"/>
        <v>CF$15</v>
      </c>
      <c r="CG934" s="186" t="str">
        <f t="shared" si="909"/>
        <v>CG$15</v>
      </c>
      <c r="CH934" s="186" t="str">
        <f t="shared" si="909"/>
        <v>CH$15</v>
      </c>
      <c r="CI934" s="186" t="str">
        <f t="shared" si="909"/>
        <v>CI$15</v>
      </c>
      <c r="CJ934" s="186" t="str">
        <f t="shared" si="909"/>
        <v>CJ$15</v>
      </c>
      <c r="CK934" s="186" t="str">
        <f t="shared" si="909"/>
        <v>CK$15</v>
      </c>
      <c r="CL934" s="186" t="str">
        <f t="shared" si="909"/>
        <v>CL$15</v>
      </c>
    </row>
    <row r="935" spans="2:90" x14ac:dyDescent="0.4">
      <c r="B935" s="66" t="s">
        <v>771</v>
      </c>
      <c r="C935" s="31"/>
      <c r="D935" t="s">
        <v>272</v>
      </c>
      <c r="E935" s="8" t="str">
        <f t="shared" ref="E935:E945" si="910">ROW()&amp;" "&amp;D935</f>
        <v>935 GMV-PV</v>
      </c>
      <c r="F935" t="s">
        <v>417</v>
      </c>
      <c r="G935" s="31" t="s">
        <v>81</v>
      </c>
      <c r="H935" s="22"/>
      <c r="I935" s="287"/>
      <c r="J935" s="287"/>
      <c r="K935" s="22"/>
      <c r="L935" s="22"/>
      <c r="M935" s="22"/>
      <c r="N935" s="22"/>
      <c r="O935" s="22"/>
      <c r="P935" s="22"/>
      <c r="R935" s="66"/>
      <c r="S935" s="288"/>
      <c r="T935" s="288"/>
      <c r="U935" s="288"/>
      <c r="V935" s="288"/>
      <c r="W935" s="288"/>
      <c r="X935" s="288"/>
      <c r="Y935" s="288"/>
      <c r="Z935" s="288"/>
      <c r="AA935" s="288"/>
      <c r="AB935" s="288"/>
      <c r="AC935" s="288"/>
      <c r="AD935" s="288"/>
      <c r="AE935" s="288"/>
      <c r="AF935" s="288"/>
      <c r="AG935" s="288"/>
      <c r="AH935" s="288"/>
      <c r="AI935" s="288"/>
      <c r="AJ935" s="288"/>
      <c r="AK935" s="288"/>
      <c r="AL935" s="288"/>
      <c r="AM935" s="288"/>
      <c r="AN935" s="288"/>
      <c r="AO935" s="288"/>
      <c r="AP935" s="288"/>
      <c r="AQ935" s="288"/>
      <c r="AR935" s="288"/>
      <c r="AS935" s="288"/>
      <c r="AT935" s="288"/>
      <c r="AU935" s="288"/>
      <c r="AV935" s="288"/>
      <c r="AW935" s="288"/>
      <c r="AX935" s="288"/>
      <c r="AY935" s="288"/>
      <c r="AZ935" s="288"/>
      <c r="BA935" s="288"/>
      <c r="BB935" s="288"/>
      <c r="BC935" s="288"/>
      <c r="BD935" s="288"/>
      <c r="BE935" s="288"/>
      <c r="BF935" s="288"/>
      <c r="BG935" s="288"/>
      <c r="BH935" s="288"/>
      <c r="BI935" s="288"/>
      <c r="BJ935" s="288"/>
      <c r="BK935" s="288"/>
      <c r="BL935" s="288"/>
      <c r="BM935" s="288"/>
      <c r="BN935" s="288"/>
      <c r="BO935" s="288"/>
      <c r="BP935" s="288"/>
      <c r="BQ935" s="288"/>
      <c r="BR935" s="288"/>
      <c r="BS935" s="288"/>
      <c r="BT935" s="288"/>
      <c r="BU935" s="288"/>
      <c r="BV935" s="288"/>
      <c r="BW935" s="288"/>
      <c r="BX935" s="288"/>
      <c r="BY935" s="288"/>
      <c r="BZ935" s="288"/>
      <c r="CA935" s="288"/>
      <c r="CB935" s="288"/>
      <c r="CC935" s="288"/>
      <c r="CD935" s="288"/>
      <c r="CE935" s="288"/>
      <c r="CF935" s="288"/>
      <c r="CG935" s="288"/>
      <c r="CH935" s="288"/>
      <c r="CI935" s="288"/>
      <c r="CJ935" s="288"/>
      <c r="CK935" s="288"/>
      <c r="CL935" s="288"/>
    </row>
    <row r="936" spans="2:90" x14ac:dyDescent="0.4">
      <c r="B936" s="141" t="str">
        <f>"# of "&amp;B943&amp;"s"</f>
        <v># of units</v>
      </c>
      <c r="D936" t="s">
        <v>272</v>
      </c>
      <c r="E936" s="8" t="str">
        <f t="shared" si="910"/>
        <v>936 GMV-PV</v>
      </c>
      <c r="G936" t="s">
        <v>332</v>
      </c>
      <c r="H936" s="12"/>
      <c r="I936" s="60"/>
      <c r="J936" s="60"/>
      <c r="K936" s="15"/>
      <c r="L936" s="15"/>
      <c r="M936" s="15"/>
      <c r="N936" s="15"/>
      <c r="O936" s="15"/>
      <c r="P936" s="15"/>
      <c r="R936" s="15"/>
      <c r="S936" s="76" t="str">
        <f t="shared" ref="S936" si="911">S930</f>
        <v>S$13</v>
      </c>
      <c r="T936" s="76" t="str">
        <f t="shared" ref="T936:CE936" si="912">T930</f>
        <v>T$13</v>
      </c>
      <c r="U936" s="76" t="str">
        <f t="shared" si="912"/>
        <v>U$13</v>
      </c>
      <c r="V936" s="76" t="str">
        <f t="shared" si="912"/>
        <v>V$13</v>
      </c>
      <c r="W936" s="76" t="str">
        <f t="shared" si="912"/>
        <v>W$13</v>
      </c>
      <c r="X936" s="76" t="str">
        <f t="shared" si="912"/>
        <v>X$13</v>
      </c>
      <c r="Y936" s="76" t="str">
        <f t="shared" si="912"/>
        <v>Y$13</v>
      </c>
      <c r="Z936" s="76" t="str">
        <f t="shared" si="912"/>
        <v>Z$13</v>
      </c>
      <c r="AA936" s="76" t="str">
        <f t="shared" si="912"/>
        <v>AA$13</v>
      </c>
      <c r="AB936" s="76" t="str">
        <f t="shared" si="912"/>
        <v>AB$13</v>
      </c>
      <c r="AC936" s="76" t="str">
        <f t="shared" si="912"/>
        <v>AC$13</v>
      </c>
      <c r="AD936" s="76" t="str">
        <f t="shared" si="912"/>
        <v>AD$13</v>
      </c>
      <c r="AE936" s="76" t="str">
        <f t="shared" si="912"/>
        <v>AE$13</v>
      </c>
      <c r="AF936" s="76" t="str">
        <f t="shared" si="912"/>
        <v>AF$13</v>
      </c>
      <c r="AG936" s="76" t="str">
        <f t="shared" si="912"/>
        <v>AG$13</v>
      </c>
      <c r="AH936" s="76" t="str">
        <f t="shared" si="912"/>
        <v>AH$13</v>
      </c>
      <c r="AI936" s="76" t="str">
        <f t="shared" si="912"/>
        <v>AI$13</v>
      </c>
      <c r="AJ936" s="76" t="str">
        <f t="shared" si="912"/>
        <v>AJ$13</v>
      </c>
      <c r="AK936" s="76" t="str">
        <f t="shared" si="912"/>
        <v>AK$13</v>
      </c>
      <c r="AL936" s="76" t="str">
        <f t="shared" si="912"/>
        <v>AL$13</v>
      </c>
      <c r="AM936" s="76" t="str">
        <f t="shared" si="912"/>
        <v>AM$13</v>
      </c>
      <c r="AN936" s="76" t="str">
        <f t="shared" si="912"/>
        <v>AN$13</v>
      </c>
      <c r="AO936" s="76" t="str">
        <f t="shared" si="912"/>
        <v>AO$13</v>
      </c>
      <c r="AP936" s="76" t="str">
        <f t="shared" si="912"/>
        <v>AP$13</v>
      </c>
      <c r="AQ936" s="76" t="str">
        <f t="shared" si="912"/>
        <v>AQ$13</v>
      </c>
      <c r="AR936" s="76" t="str">
        <f t="shared" si="912"/>
        <v>AR$13</v>
      </c>
      <c r="AS936" s="76" t="str">
        <f t="shared" si="912"/>
        <v>AS$13</v>
      </c>
      <c r="AT936" s="76" t="str">
        <f t="shared" si="912"/>
        <v>AT$13</v>
      </c>
      <c r="AU936" s="76" t="str">
        <f t="shared" si="912"/>
        <v>AU$13</v>
      </c>
      <c r="AV936" s="76" t="str">
        <f t="shared" si="912"/>
        <v>AV$13</v>
      </c>
      <c r="AW936" s="76" t="str">
        <f t="shared" si="912"/>
        <v>AW$13</v>
      </c>
      <c r="AX936" s="76" t="str">
        <f t="shared" si="912"/>
        <v>AX$13</v>
      </c>
      <c r="AY936" s="76" t="str">
        <f t="shared" si="912"/>
        <v>AY$13</v>
      </c>
      <c r="AZ936" s="76" t="str">
        <f t="shared" si="912"/>
        <v>AZ$13</v>
      </c>
      <c r="BA936" s="76" t="str">
        <f t="shared" si="912"/>
        <v>BA$13</v>
      </c>
      <c r="BB936" s="76" t="str">
        <f t="shared" si="912"/>
        <v>BB$13</v>
      </c>
      <c r="BC936" s="76" t="str">
        <f t="shared" si="912"/>
        <v>BC$13</v>
      </c>
      <c r="BD936" s="76" t="str">
        <f t="shared" si="912"/>
        <v>BD$13</v>
      </c>
      <c r="BE936" s="76" t="str">
        <f t="shared" si="912"/>
        <v>BE$13</v>
      </c>
      <c r="BF936" s="76" t="str">
        <f t="shared" si="912"/>
        <v>BF$13</v>
      </c>
      <c r="BG936" s="76" t="str">
        <f t="shared" si="912"/>
        <v>BG$13</v>
      </c>
      <c r="BH936" s="76" t="str">
        <f t="shared" si="912"/>
        <v>BH$13</v>
      </c>
      <c r="BI936" s="76" t="str">
        <f t="shared" si="912"/>
        <v>BI$13</v>
      </c>
      <c r="BJ936" s="76" t="str">
        <f t="shared" si="912"/>
        <v>BJ$13</v>
      </c>
      <c r="BK936" s="76" t="str">
        <f t="shared" si="912"/>
        <v>BK$13</v>
      </c>
      <c r="BL936" s="76" t="str">
        <f t="shared" si="912"/>
        <v>BL$13</v>
      </c>
      <c r="BM936" s="76" t="str">
        <f t="shared" si="912"/>
        <v>BM$13</v>
      </c>
      <c r="BN936" s="76" t="str">
        <f t="shared" si="912"/>
        <v>BN$13</v>
      </c>
      <c r="BO936" s="76" t="str">
        <f t="shared" si="912"/>
        <v>BO$13</v>
      </c>
      <c r="BP936" s="76" t="str">
        <f t="shared" si="912"/>
        <v>BP$13</v>
      </c>
      <c r="BQ936" s="76" t="str">
        <f t="shared" si="912"/>
        <v>BQ$13</v>
      </c>
      <c r="BR936" s="76" t="str">
        <f t="shared" si="912"/>
        <v>BR$13</v>
      </c>
      <c r="BS936" s="76" t="str">
        <f t="shared" si="912"/>
        <v>BS$13</v>
      </c>
      <c r="BT936" s="76" t="str">
        <f t="shared" si="912"/>
        <v>BT$13</v>
      </c>
      <c r="BU936" s="76" t="str">
        <f t="shared" si="912"/>
        <v>BU$13</v>
      </c>
      <c r="BV936" s="76" t="str">
        <f t="shared" si="912"/>
        <v>BV$13</v>
      </c>
      <c r="BW936" s="76" t="str">
        <f t="shared" si="912"/>
        <v>BW$13</v>
      </c>
      <c r="BX936" s="76" t="str">
        <f t="shared" si="912"/>
        <v>BX$13</v>
      </c>
      <c r="BY936" s="76" t="str">
        <f t="shared" si="912"/>
        <v>BY$13</v>
      </c>
      <c r="BZ936" s="76" t="str">
        <f t="shared" si="912"/>
        <v>BZ$13</v>
      </c>
      <c r="CA936" s="76" t="str">
        <f t="shared" si="912"/>
        <v>CA$13</v>
      </c>
      <c r="CB936" s="76" t="str">
        <f t="shared" si="912"/>
        <v>CB$13</v>
      </c>
      <c r="CC936" s="76" t="str">
        <f t="shared" si="912"/>
        <v>CC$13</v>
      </c>
      <c r="CD936" s="76" t="str">
        <f t="shared" si="912"/>
        <v>CD$13</v>
      </c>
      <c r="CE936" s="76" t="str">
        <f t="shared" si="912"/>
        <v>CE$13</v>
      </c>
      <c r="CF936" s="76" t="str">
        <f t="shared" ref="CF936:CK936" si="913">CF930</f>
        <v>CF$13</v>
      </c>
      <c r="CG936" s="76" t="str">
        <f t="shared" si="913"/>
        <v>CG$13</v>
      </c>
      <c r="CH936" s="76" t="str">
        <f t="shared" si="913"/>
        <v>CH$13</v>
      </c>
      <c r="CI936" s="76" t="str">
        <f t="shared" si="913"/>
        <v>CI$13</v>
      </c>
      <c r="CJ936" s="76" t="str">
        <f t="shared" si="913"/>
        <v>CJ$13</v>
      </c>
      <c r="CK936" s="76" t="str">
        <f t="shared" si="913"/>
        <v>CK$13</v>
      </c>
      <c r="CL936" s="76" t="str">
        <f t="shared" ref="CL936" si="914">CL930</f>
        <v>CL$13</v>
      </c>
    </row>
    <row r="937" spans="2:90" x14ac:dyDescent="0.4">
      <c r="B937" s="141" t="str">
        <f>"Avg. "&amp;B943&amp;" value"</f>
        <v>Avg. unit value</v>
      </c>
      <c r="D937" t="s">
        <v>272</v>
      </c>
      <c r="E937" s="8" t="str">
        <f t="shared" si="910"/>
        <v>937 GMV-PV</v>
      </c>
      <c r="G937" t="str">
        <f>E937</f>
        <v>937 GMV-PV</v>
      </c>
      <c r="H937" s="12"/>
      <c r="I937" s="60"/>
      <c r="J937" s="60"/>
      <c r="K937" s="18">
        <v>10</v>
      </c>
      <c r="L937" s="18">
        <v>10</v>
      </c>
      <c r="M937" s="18">
        <v>10</v>
      </c>
      <c r="N937" s="18">
        <v>10</v>
      </c>
      <c r="O937" s="18">
        <v>10</v>
      </c>
      <c r="P937" s="18">
        <v>10</v>
      </c>
      <c r="R937" s="19"/>
      <c r="S937" s="143" cm="1">
        <f t="array" ref="S937">INDEX($K:$P,ROW(),MATCH(S$3,$K$2:$P$2,0))</f>
        <v>10</v>
      </c>
      <c r="T937" s="143" cm="1">
        <f t="array" ref="T937">INDEX($K:$P,ROW(),MATCH(T$3,$K$2:$P$2,0))</f>
        <v>10</v>
      </c>
      <c r="U937" s="143" cm="1">
        <f t="array" ref="U937">INDEX($K:$P,ROW(),MATCH(U$3,$K$2:$P$2,0))</f>
        <v>10</v>
      </c>
      <c r="V937" s="143" cm="1">
        <f t="array" ref="V937">INDEX($K:$P,ROW(),MATCH(V$3,$K$2:$P$2,0))</f>
        <v>10</v>
      </c>
      <c r="W937" s="143" cm="1">
        <f t="array" ref="W937">INDEX($K:$P,ROW(),MATCH(W$3,$K$2:$P$2,0))</f>
        <v>10</v>
      </c>
      <c r="X937" s="143" cm="1">
        <f t="array" ref="X937">INDEX($K:$P,ROW(),MATCH(X$3,$K$2:$P$2,0))</f>
        <v>10</v>
      </c>
      <c r="Y937" s="143" cm="1">
        <f t="array" ref="Y937">INDEX($K:$P,ROW(),MATCH(Y$3,$K$2:$P$2,0))</f>
        <v>10</v>
      </c>
      <c r="Z937" s="143" cm="1">
        <f t="array" ref="Z937">INDEX($K:$P,ROW(),MATCH(Z$3,$K$2:$P$2,0))</f>
        <v>10</v>
      </c>
      <c r="AA937" s="143" cm="1">
        <f t="array" ref="AA937">INDEX($K:$P,ROW(),MATCH(AA$3,$K$2:$P$2,0))</f>
        <v>10</v>
      </c>
      <c r="AB937" s="143" cm="1">
        <f t="array" ref="AB937">INDEX($K:$P,ROW(),MATCH(AB$3,$K$2:$P$2,0))</f>
        <v>10</v>
      </c>
      <c r="AC937" s="143" cm="1">
        <f t="array" ref="AC937">INDEX($K:$P,ROW(),MATCH(AC$3,$K$2:$P$2,0))</f>
        <v>10</v>
      </c>
      <c r="AD937" s="143" cm="1">
        <f t="array" ref="AD937">INDEX($K:$P,ROW(),MATCH(AD$3,$K$2:$P$2,0))</f>
        <v>10</v>
      </c>
      <c r="AE937" s="143" cm="1">
        <f t="array" ref="AE937">INDEX($K:$P,ROW(),MATCH(AE$3,$K$2:$P$2,0))</f>
        <v>10</v>
      </c>
      <c r="AF937" s="143" cm="1">
        <f t="array" ref="AF937">INDEX($K:$P,ROW(),MATCH(AF$3,$K$2:$P$2,0))</f>
        <v>10</v>
      </c>
      <c r="AG937" s="143" cm="1">
        <f t="array" ref="AG937">INDEX($K:$P,ROW(),MATCH(AG$3,$K$2:$P$2,0))</f>
        <v>10</v>
      </c>
      <c r="AH937" s="143" cm="1">
        <f t="array" ref="AH937">INDEX($K:$P,ROW(),MATCH(AH$3,$K$2:$P$2,0))</f>
        <v>10</v>
      </c>
      <c r="AI937" s="143" cm="1">
        <f t="array" ref="AI937">INDEX($K:$P,ROW(),MATCH(AI$3,$K$2:$P$2,0))</f>
        <v>10</v>
      </c>
      <c r="AJ937" s="143" cm="1">
        <f t="array" ref="AJ937">INDEX($K:$P,ROW(),MATCH(AJ$3,$K$2:$P$2,0))</f>
        <v>10</v>
      </c>
      <c r="AK937" s="143" cm="1">
        <f t="array" ref="AK937">INDEX($K:$P,ROW(),MATCH(AK$3,$K$2:$P$2,0))</f>
        <v>10</v>
      </c>
      <c r="AL937" s="143" cm="1">
        <f t="array" ref="AL937">INDEX($K:$P,ROW(),MATCH(AL$3,$K$2:$P$2,0))</f>
        <v>10</v>
      </c>
      <c r="AM937" s="143" cm="1">
        <f t="array" ref="AM937">INDEX($K:$P,ROW(),MATCH(AM$3,$K$2:$P$2,0))</f>
        <v>10</v>
      </c>
      <c r="AN937" s="143" cm="1">
        <f t="array" ref="AN937">INDEX($K:$P,ROW(),MATCH(AN$3,$K$2:$P$2,0))</f>
        <v>10</v>
      </c>
      <c r="AO937" s="143" cm="1">
        <f t="array" ref="AO937">INDEX($K:$P,ROW(),MATCH(AO$3,$K$2:$P$2,0))</f>
        <v>10</v>
      </c>
      <c r="AP937" s="143" cm="1">
        <f t="array" ref="AP937">INDEX($K:$P,ROW(),MATCH(AP$3,$K$2:$P$2,0))</f>
        <v>10</v>
      </c>
      <c r="AQ937" s="143" cm="1">
        <f t="array" ref="AQ937">INDEX($K:$P,ROW(),MATCH(AQ$3,$K$2:$P$2,0))</f>
        <v>10</v>
      </c>
      <c r="AR937" s="143" cm="1">
        <f t="array" ref="AR937">INDEX($K:$P,ROW(),MATCH(AR$3,$K$2:$P$2,0))</f>
        <v>10</v>
      </c>
      <c r="AS937" s="143" cm="1">
        <f t="array" ref="AS937">INDEX($K:$P,ROW(),MATCH(AS$3,$K$2:$P$2,0))</f>
        <v>10</v>
      </c>
      <c r="AT937" s="143" cm="1">
        <f t="array" ref="AT937">INDEX($K:$P,ROW(),MATCH(AT$3,$K$2:$P$2,0))</f>
        <v>10</v>
      </c>
      <c r="AU937" s="143" cm="1">
        <f t="array" ref="AU937">INDEX($K:$P,ROW(),MATCH(AU$3,$K$2:$P$2,0))</f>
        <v>10</v>
      </c>
      <c r="AV937" s="143" cm="1">
        <f t="array" ref="AV937">INDEX($K:$P,ROW(),MATCH(AV$3,$K$2:$P$2,0))</f>
        <v>10</v>
      </c>
      <c r="AW937" s="143" cm="1">
        <f t="array" ref="AW937">INDEX($K:$P,ROW(),MATCH(AW$3,$K$2:$P$2,0))</f>
        <v>10</v>
      </c>
      <c r="AX937" s="143" cm="1">
        <f t="array" ref="AX937">INDEX($K:$P,ROW(),MATCH(AX$3,$K$2:$P$2,0))</f>
        <v>10</v>
      </c>
      <c r="AY937" s="143" cm="1">
        <f t="array" ref="AY937">INDEX($K:$P,ROW(),MATCH(AY$3,$K$2:$P$2,0))</f>
        <v>10</v>
      </c>
      <c r="AZ937" s="143" cm="1">
        <f t="array" ref="AZ937">INDEX($K:$P,ROW(),MATCH(AZ$3,$K$2:$P$2,0))</f>
        <v>10</v>
      </c>
      <c r="BA937" s="143" cm="1">
        <f t="array" ref="BA937">INDEX($K:$P,ROW(),MATCH(BA$3,$K$2:$P$2,0))</f>
        <v>10</v>
      </c>
      <c r="BB937" s="143" cm="1">
        <f t="array" ref="BB937">INDEX($K:$P,ROW(),MATCH(BB$3,$K$2:$P$2,0))</f>
        <v>10</v>
      </c>
      <c r="BC937" s="143" cm="1">
        <f t="array" ref="BC937">INDEX($K:$P,ROW(),MATCH(BC$3,$K$2:$P$2,0))</f>
        <v>10</v>
      </c>
      <c r="BD937" s="143" cm="1">
        <f t="array" ref="BD937">INDEX($K:$P,ROW(),MATCH(BD$3,$K$2:$P$2,0))</f>
        <v>10</v>
      </c>
      <c r="BE937" s="143" cm="1">
        <f t="array" ref="BE937">INDEX($K:$P,ROW(),MATCH(BE$3,$K$2:$P$2,0))</f>
        <v>10</v>
      </c>
      <c r="BF937" s="143" cm="1">
        <f t="array" ref="BF937">INDEX($K:$P,ROW(),MATCH(BF$3,$K$2:$P$2,0))</f>
        <v>10</v>
      </c>
      <c r="BG937" s="143" cm="1">
        <f t="array" ref="BG937">INDEX($K:$P,ROW(),MATCH(BG$3,$K$2:$P$2,0))</f>
        <v>10</v>
      </c>
      <c r="BH937" s="143" cm="1">
        <f t="array" ref="BH937">INDEX($K:$P,ROW(),MATCH(BH$3,$K$2:$P$2,0))</f>
        <v>10</v>
      </c>
      <c r="BI937" s="143" cm="1">
        <f t="array" ref="BI937">INDEX($K:$P,ROW(),MATCH(BI$3,$K$2:$P$2,0))</f>
        <v>10</v>
      </c>
      <c r="BJ937" s="143" cm="1">
        <f t="array" ref="BJ937">INDEX($K:$P,ROW(),MATCH(BJ$3,$K$2:$P$2,0))</f>
        <v>10</v>
      </c>
      <c r="BK937" s="143" cm="1">
        <f t="array" ref="BK937">INDEX($K:$P,ROW(),MATCH(BK$3,$K$2:$P$2,0))</f>
        <v>10</v>
      </c>
      <c r="BL937" s="143" cm="1">
        <f t="array" ref="BL937">INDEX($K:$P,ROW(),MATCH(BL$3,$K$2:$P$2,0))</f>
        <v>10</v>
      </c>
      <c r="BM937" s="143" cm="1">
        <f t="array" ref="BM937">INDEX($K:$P,ROW(),MATCH(BM$3,$K$2:$P$2,0))</f>
        <v>10</v>
      </c>
      <c r="BN937" s="143" cm="1">
        <f t="array" ref="BN937">INDEX($K:$P,ROW(),MATCH(BN$3,$K$2:$P$2,0))</f>
        <v>10</v>
      </c>
      <c r="BO937" s="143" cm="1">
        <f t="array" ref="BO937">INDEX($K:$P,ROW(),MATCH(BO$3,$K$2:$P$2,0))</f>
        <v>10</v>
      </c>
      <c r="BP937" s="143" cm="1">
        <f t="array" ref="BP937">INDEX($K:$P,ROW(),MATCH(BP$3,$K$2:$P$2,0))</f>
        <v>10</v>
      </c>
      <c r="BQ937" s="143" cm="1">
        <f t="array" ref="BQ937">INDEX($K:$P,ROW(),MATCH(BQ$3,$K$2:$P$2,0))</f>
        <v>10</v>
      </c>
      <c r="BR937" s="143" cm="1">
        <f t="array" ref="BR937">INDEX($K:$P,ROW(),MATCH(BR$3,$K$2:$P$2,0))</f>
        <v>10</v>
      </c>
      <c r="BS937" s="143" cm="1">
        <f t="array" ref="BS937">INDEX($K:$P,ROW(),MATCH(BS$3,$K$2:$P$2,0))</f>
        <v>10</v>
      </c>
      <c r="BT937" s="143" cm="1">
        <f t="array" ref="BT937">INDEX($K:$P,ROW(),MATCH(BT$3,$K$2:$P$2,0))</f>
        <v>10</v>
      </c>
      <c r="BU937" s="143" cm="1">
        <f t="array" ref="BU937">INDEX($K:$P,ROW(),MATCH(BU$3,$K$2:$P$2,0))</f>
        <v>10</v>
      </c>
      <c r="BV937" s="143" cm="1">
        <f t="array" ref="BV937">INDEX($K:$P,ROW(),MATCH(BV$3,$K$2:$P$2,0))</f>
        <v>10</v>
      </c>
      <c r="BW937" s="143" cm="1">
        <f t="array" ref="BW937">INDEX($K:$P,ROW(),MATCH(BW$3,$K$2:$P$2,0))</f>
        <v>10</v>
      </c>
      <c r="BX937" s="143" cm="1">
        <f t="array" ref="BX937">INDEX($K:$P,ROW(),MATCH(BX$3,$K$2:$P$2,0))</f>
        <v>10</v>
      </c>
      <c r="BY937" s="143" cm="1">
        <f t="array" ref="BY937">INDEX($K:$P,ROW(),MATCH(BY$3,$K$2:$P$2,0))</f>
        <v>10</v>
      </c>
      <c r="BZ937" s="143" cm="1">
        <f t="array" ref="BZ937">INDEX($K:$P,ROW(),MATCH(BZ$3,$K$2:$P$2,0))</f>
        <v>10</v>
      </c>
      <c r="CA937" s="143" cm="1">
        <f t="array" ref="CA937">INDEX($K:$P,ROW(),MATCH(CA$3,$K$2:$P$2,0))</f>
        <v>10</v>
      </c>
      <c r="CB937" s="143" cm="1">
        <f t="array" ref="CB937">INDEX($K:$P,ROW(),MATCH(CB$3,$K$2:$P$2,0))</f>
        <v>10</v>
      </c>
      <c r="CC937" s="143" cm="1">
        <f t="array" ref="CC937">INDEX($K:$P,ROW(),MATCH(CC$3,$K$2:$P$2,0))</f>
        <v>10</v>
      </c>
      <c r="CD937" s="143" cm="1">
        <f t="array" ref="CD937">INDEX($K:$P,ROW(),MATCH(CD$3,$K$2:$P$2,0))</f>
        <v>10</v>
      </c>
      <c r="CE937" s="143" cm="1">
        <f t="array" ref="CE937">INDEX($K:$P,ROW(),MATCH(CE$3,$K$2:$P$2,0))</f>
        <v>10</v>
      </c>
      <c r="CF937" s="143" cm="1">
        <f t="array" ref="CF937">INDEX($K:$P,ROW(),MATCH(CF$3,$K$2:$P$2,0))</f>
        <v>10</v>
      </c>
      <c r="CG937" s="143" cm="1">
        <f t="array" ref="CG937">INDEX($K:$P,ROW(),MATCH(CG$3,$K$2:$P$2,0))</f>
        <v>10</v>
      </c>
      <c r="CH937" s="143" cm="1">
        <f t="array" ref="CH937">INDEX($K:$P,ROW(),MATCH(CH$3,$K$2:$P$2,0))</f>
        <v>10</v>
      </c>
      <c r="CI937" s="143" cm="1">
        <f t="array" ref="CI937">INDEX($K:$P,ROW(),MATCH(CI$3,$K$2:$P$2,0))</f>
        <v>10</v>
      </c>
      <c r="CJ937" s="143" cm="1">
        <f t="array" ref="CJ937">INDEX($K:$P,ROW(),MATCH(CJ$3,$K$2:$P$2,0))</f>
        <v>10</v>
      </c>
      <c r="CK937" s="143" cm="1">
        <f t="array" ref="CK937">INDEX($K:$P,ROW(),MATCH(CK$3,$K$2:$P$2,0))</f>
        <v>10</v>
      </c>
      <c r="CL937" s="143" cm="1">
        <f t="array" ref="CL937">INDEX($K:$P,ROW(),MATCH(CL$3,$K$2:$P$2,0))</f>
        <v>10</v>
      </c>
    </row>
    <row r="938" spans="2:90" x14ac:dyDescent="0.4">
      <c r="B938" s="123" t="str">
        <f>"GMV - "&amp;B942</f>
        <v>GMV - (Primary label)</v>
      </c>
      <c r="C938" t="s">
        <v>80</v>
      </c>
      <c r="D938" t="s">
        <v>272</v>
      </c>
      <c r="E938" s="8" t="str">
        <f t="shared" si="910"/>
        <v>938 GMV-PV</v>
      </c>
      <c r="H938" s="27"/>
      <c r="I938" s="78"/>
      <c r="J938" s="78"/>
      <c r="K938" s="115">
        <f t="shared" ref="K938:P938" ca="1" si="915">SUMIF($3:$3,K$2,938:938)</f>
        <v>600000</v>
      </c>
      <c r="L938" s="115">
        <f t="shared" ca="1" si="915"/>
        <v>600000</v>
      </c>
      <c r="M938" s="115">
        <f t="shared" ca="1" si="915"/>
        <v>600000</v>
      </c>
      <c r="N938" s="115">
        <f t="shared" ca="1" si="915"/>
        <v>600000</v>
      </c>
      <c r="O938" s="115">
        <f t="shared" ca="1" si="915"/>
        <v>600000</v>
      </c>
      <c r="P938" s="115">
        <f t="shared" ca="1" si="915"/>
        <v>600000</v>
      </c>
      <c r="R938" s="33"/>
      <c r="S938" s="144" cm="1">
        <f t="array" aca="1" ref="S938" ca="1">S937*INDIRECT(S936)</f>
        <v>50000</v>
      </c>
      <c r="T938" s="144" cm="1">
        <f t="array" aca="1" ref="T938" ca="1">T937*INDIRECT(T936)</f>
        <v>50000</v>
      </c>
      <c r="U938" s="144" cm="1">
        <f t="array" aca="1" ref="U938" ca="1">U937*INDIRECT(U936)</f>
        <v>50000</v>
      </c>
      <c r="V938" s="144" cm="1">
        <f t="array" aca="1" ref="V938" ca="1">V937*INDIRECT(V936)</f>
        <v>50000</v>
      </c>
      <c r="W938" s="144" cm="1">
        <f t="array" aca="1" ref="W938" ca="1">W937*INDIRECT(W936)</f>
        <v>50000</v>
      </c>
      <c r="X938" s="144" cm="1">
        <f t="array" aca="1" ref="X938" ca="1">X937*INDIRECT(X936)</f>
        <v>50000</v>
      </c>
      <c r="Y938" s="144" cm="1">
        <f t="array" aca="1" ref="Y938" ca="1">Y937*INDIRECT(Y936)</f>
        <v>50000</v>
      </c>
      <c r="Z938" s="144" cm="1">
        <f t="array" aca="1" ref="Z938" ca="1">Z937*INDIRECT(Z936)</f>
        <v>50000</v>
      </c>
      <c r="AA938" s="144" cm="1">
        <f t="array" aca="1" ref="AA938" ca="1">AA937*INDIRECT(AA936)</f>
        <v>50000</v>
      </c>
      <c r="AB938" s="144" cm="1">
        <f t="array" aca="1" ref="AB938" ca="1">AB937*INDIRECT(AB936)</f>
        <v>50000</v>
      </c>
      <c r="AC938" s="144" cm="1">
        <f t="array" aca="1" ref="AC938" ca="1">AC937*INDIRECT(AC936)</f>
        <v>50000</v>
      </c>
      <c r="AD938" s="144" cm="1">
        <f t="array" aca="1" ref="AD938" ca="1">AD937*INDIRECT(AD936)</f>
        <v>50000</v>
      </c>
      <c r="AE938" s="144" cm="1">
        <f t="array" aca="1" ref="AE938" ca="1">AE937*INDIRECT(AE936)</f>
        <v>50000</v>
      </c>
      <c r="AF938" s="144" cm="1">
        <f t="array" aca="1" ref="AF938" ca="1">AF937*INDIRECT(AF936)</f>
        <v>50000</v>
      </c>
      <c r="AG938" s="144" cm="1">
        <f t="array" aca="1" ref="AG938" ca="1">AG937*INDIRECT(AG936)</f>
        <v>50000</v>
      </c>
      <c r="AH938" s="144" cm="1">
        <f t="array" aca="1" ref="AH938" ca="1">AH937*INDIRECT(AH936)</f>
        <v>50000</v>
      </c>
      <c r="AI938" s="144" cm="1">
        <f t="array" aca="1" ref="AI938" ca="1">AI937*INDIRECT(AI936)</f>
        <v>50000</v>
      </c>
      <c r="AJ938" s="144" cm="1">
        <f t="array" aca="1" ref="AJ938" ca="1">AJ937*INDIRECT(AJ936)</f>
        <v>50000</v>
      </c>
      <c r="AK938" s="144" cm="1">
        <f t="array" aca="1" ref="AK938" ca="1">AK937*INDIRECT(AK936)</f>
        <v>50000</v>
      </c>
      <c r="AL938" s="144" cm="1">
        <f t="array" aca="1" ref="AL938" ca="1">AL937*INDIRECT(AL936)</f>
        <v>50000</v>
      </c>
      <c r="AM938" s="144" cm="1">
        <f t="array" aca="1" ref="AM938" ca="1">AM937*INDIRECT(AM936)</f>
        <v>50000</v>
      </c>
      <c r="AN938" s="144" cm="1">
        <f t="array" aca="1" ref="AN938" ca="1">AN937*INDIRECT(AN936)</f>
        <v>50000</v>
      </c>
      <c r="AO938" s="144" cm="1">
        <f t="array" aca="1" ref="AO938" ca="1">AO937*INDIRECT(AO936)</f>
        <v>50000</v>
      </c>
      <c r="AP938" s="144" cm="1">
        <f t="array" aca="1" ref="AP938" ca="1">AP937*INDIRECT(AP936)</f>
        <v>50000</v>
      </c>
      <c r="AQ938" s="144" cm="1">
        <f t="array" aca="1" ref="AQ938" ca="1">AQ937*INDIRECT(AQ936)</f>
        <v>50000</v>
      </c>
      <c r="AR938" s="144" cm="1">
        <f t="array" aca="1" ref="AR938" ca="1">AR937*INDIRECT(AR936)</f>
        <v>50000</v>
      </c>
      <c r="AS938" s="144" cm="1">
        <f t="array" aca="1" ref="AS938" ca="1">AS937*INDIRECT(AS936)</f>
        <v>50000</v>
      </c>
      <c r="AT938" s="144" cm="1">
        <f t="array" aca="1" ref="AT938" ca="1">AT937*INDIRECT(AT936)</f>
        <v>50000</v>
      </c>
      <c r="AU938" s="144" cm="1">
        <f t="array" aca="1" ref="AU938" ca="1">AU937*INDIRECT(AU936)</f>
        <v>50000</v>
      </c>
      <c r="AV938" s="144" cm="1">
        <f t="array" aca="1" ref="AV938" ca="1">AV937*INDIRECT(AV936)</f>
        <v>50000</v>
      </c>
      <c r="AW938" s="144" cm="1">
        <f t="array" aca="1" ref="AW938" ca="1">AW937*INDIRECT(AW936)</f>
        <v>50000</v>
      </c>
      <c r="AX938" s="144" cm="1">
        <f t="array" aca="1" ref="AX938" ca="1">AX937*INDIRECT(AX936)</f>
        <v>50000</v>
      </c>
      <c r="AY938" s="144" cm="1">
        <f t="array" aca="1" ref="AY938" ca="1">AY937*INDIRECT(AY936)</f>
        <v>50000</v>
      </c>
      <c r="AZ938" s="144" cm="1">
        <f t="array" aca="1" ref="AZ938" ca="1">AZ937*INDIRECT(AZ936)</f>
        <v>50000</v>
      </c>
      <c r="BA938" s="144" cm="1">
        <f t="array" aca="1" ref="BA938" ca="1">BA937*INDIRECT(BA936)</f>
        <v>50000</v>
      </c>
      <c r="BB938" s="144" cm="1">
        <f t="array" aca="1" ref="BB938" ca="1">BB937*INDIRECT(BB936)</f>
        <v>50000</v>
      </c>
      <c r="BC938" s="144" cm="1">
        <f t="array" aca="1" ref="BC938" ca="1">BC937*INDIRECT(BC936)</f>
        <v>50000</v>
      </c>
      <c r="BD938" s="144" cm="1">
        <f t="array" aca="1" ref="BD938" ca="1">BD937*INDIRECT(BD936)</f>
        <v>50000</v>
      </c>
      <c r="BE938" s="144" cm="1">
        <f t="array" aca="1" ref="BE938" ca="1">BE937*INDIRECT(BE936)</f>
        <v>50000</v>
      </c>
      <c r="BF938" s="144" cm="1">
        <f t="array" aca="1" ref="BF938" ca="1">BF937*INDIRECT(BF936)</f>
        <v>50000</v>
      </c>
      <c r="BG938" s="144" cm="1">
        <f t="array" aca="1" ref="BG938" ca="1">BG937*INDIRECT(BG936)</f>
        <v>50000</v>
      </c>
      <c r="BH938" s="144" cm="1">
        <f t="array" aca="1" ref="BH938" ca="1">BH937*INDIRECT(BH936)</f>
        <v>50000</v>
      </c>
      <c r="BI938" s="144" cm="1">
        <f t="array" aca="1" ref="BI938" ca="1">BI937*INDIRECT(BI936)</f>
        <v>50000</v>
      </c>
      <c r="BJ938" s="144" cm="1">
        <f t="array" aca="1" ref="BJ938" ca="1">BJ937*INDIRECT(BJ936)</f>
        <v>50000</v>
      </c>
      <c r="BK938" s="144" cm="1">
        <f t="array" aca="1" ref="BK938" ca="1">BK937*INDIRECT(BK936)</f>
        <v>50000</v>
      </c>
      <c r="BL938" s="144" cm="1">
        <f t="array" aca="1" ref="BL938" ca="1">BL937*INDIRECT(BL936)</f>
        <v>50000</v>
      </c>
      <c r="BM938" s="144" cm="1">
        <f t="array" aca="1" ref="BM938" ca="1">BM937*INDIRECT(BM936)</f>
        <v>50000</v>
      </c>
      <c r="BN938" s="144" cm="1">
        <f t="array" aca="1" ref="BN938" ca="1">BN937*INDIRECT(BN936)</f>
        <v>50000</v>
      </c>
      <c r="BO938" s="144" cm="1">
        <f t="array" aca="1" ref="BO938" ca="1">BO937*INDIRECT(BO936)</f>
        <v>50000</v>
      </c>
      <c r="BP938" s="144" cm="1">
        <f t="array" aca="1" ref="BP938" ca="1">BP937*INDIRECT(BP936)</f>
        <v>50000</v>
      </c>
      <c r="BQ938" s="144" cm="1">
        <f t="array" aca="1" ref="BQ938" ca="1">BQ937*INDIRECT(BQ936)</f>
        <v>50000</v>
      </c>
      <c r="BR938" s="144" cm="1">
        <f t="array" aca="1" ref="BR938" ca="1">BR937*INDIRECT(BR936)</f>
        <v>50000</v>
      </c>
      <c r="BS938" s="144" cm="1">
        <f t="array" aca="1" ref="BS938" ca="1">BS937*INDIRECT(BS936)</f>
        <v>50000</v>
      </c>
      <c r="BT938" s="144" cm="1">
        <f t="array" aca="1" ref="BT938" ca="1">BT937*INDIRECT(BT936)</f>
        <v>50000</v>
      </c>
      <c r="BU938" s="144" cm="1">
        <f t="array" aca="1" ref="BU938" ca="1">BU937*INDIRECT(BU936)</f>
        <v>50000</v>
      </c>
      <c r="BV938" s="144" cm="1">
        <f t="array" aca="1" ref="BV938" ca="1">BV937*INDIRECT(BV936)</f>
        <v>50000</v>
      </c>
      <c r="BW938" s="144" cm="1">
        <f t="array" aca="1" ref="BW938" ca="1">BW937*INDIRECT(BW936)</f>
        <v>50000</v>
      </c>
      <c r="BX938" s="144" cm="1">
        <f t="array" aca="1" ref="BX938" ca="1">BX937*INDIRECT(BX936)</f>
        <v>50000</v>
      </c>
      <c r="BY938" s="144" cm="1">
        <f t="array" aca="1" ref="BY938" ca="1">BY937*INDIRECT(BY936)</f>
        <v>50000</v>
      </c>
      <c r="BZ938" s="144" cm="1">
        <f t="array" aca="1" ref="BZ938" ca="1">BZ937*INDIRECT(BZ936)</f>
        <v>50000</v>
      </c>
      <c r="CA938" s="144" cm="1">
        <f t="array" aca="1" ref="CA938" ca="1">CA937*INDIRECT(CA936)</f>
        <v>50000</v>
      </c>
      <c r="CB938" s="144" cm="1">
        <f t="array" aca="1" ref="CB938" ca="1">CB937*INDIRECT(CB936)</f>
        <v>50000</v>
      </c>
      <c r="CC938" s="144" cm="1">
        <f t="array" aca="1" ref="CC938" ca="1">CC937*INDIRECT(CC936)</f>
        <v>50000</v>
      </c>
      <c r="CD938" s="144" cm="1">
        <f t="array" aca="1" ref="CD938" ca="1">CD937*INDIRECT(CD936)</f>
        <v>50000</v>
      </c>
      <c r="CE938" s="144" cm="1">
        <f t="array" aca="1" ref="CE938" ca="1">CE937*INDIRECT(CE936)</f>
        <v>50000</v>
      </c>
      <c r="CF938" s="144" cm="1">
        <f t="array" aca="1" ref="CF938" ca="1">CF937*INDIRECT(CF936)</f>
        <v>50000</v>
      </c>
      <c r="CG938" s="144" cm="1">
        <f t="array" aca="1" ref="CG938" ca="1">CG937*INDIRECT(CG936)</f>
        <v>50000</v>
      </c>
      <c r="CH938" s="144" cm="1">
        <f t="array" aca="1" ref="CH938" ca="1">CH937*INDIRECT(CH936)</f>
        <v>50000</v>
      </c>
      <c r="CI938" s="144" cm="1">
        <f t="array" aca="1" ref="CI938" ca="1">CI937*INDIRECT(CI936)</f>
        <v>50000</v>
      </c>
      <c r="CJ938" s="144" cm="1">
        <f t="array" aca="1" ref="CJ938" ca="1">CJ937*INDIRECT(CJ936)</f>
        <v>50000</v>
      </c>
      <c r="CK938" s="144" cm="1">
        <f t="array" aca="1" ref="CK938" ca="1">CK937*INDIRECT(CK936)</f>
        <v>50000</v>
      </c>
      <c r="CL938" s="144" cm="1">
        <f t="array" aca="1" ref="CL938" ca="1">CL937*INDIRECT(CL936)</f>
        <v>50000</v>
      </c>
    </row>
    <row r="939" spans="2:90" x14ac:dyDescent="0.4">
      <c r="B939" s="141" t="s">
        <v>79</v>
      </c>
      <c r="D939" t="s">
        <v>272</v>
      </c>
      <c r="E939" s="8" t="str">
        <f t="shared" si="910"/>
        <v>939 GMV-PV</v>
      </c>
      <c r="G939" t="str">
        <f>E939</f>
        <v>939 GMV-PV</v>
      </c>
      <c r="H939" s="12"/>
      <c r="I939" s="60"/>
      <c r="J939" s="60"/>
      <c r="K939" s="16">
        <v>0.1</v>
      </c>
      <c r="L939" s="16">
        <v>0.1</v>
      </c>
      <c r="M939" s="16">
        <v>0.1</v>
      </c>
      <c r="N939" s="16">
        <v>0.1</v>
      </c>
      <c r="O939" s="16">
        <v>0.1</v>
      </c>
      <c r="P939" s="16">
        <v>0.1</v>
      </c>
      <c r="R939" s="20"/>
      <c r="S939" s="146" cm="1">
        <f t="array" ref="S939">INDEX($K:$P,ROW(),MATCH(S$3,$K$2:$P$2,0))</f>
        <v>0.1</v>
      </c>
      <c r="T939" s="146" cm="1">
        <f t="array" ref="T939">INDEX($K:$P,ROW(),MATCH(T$3,$K$2:$P$2,0))</f>
        <v>0.1</v>
      </c>
      <c r="U939" s="146" cm="1">
        <f t="array" ref="U939">INDEX($K:$P,ROW(),MATCH(U$3,$K$2:$P$2,0))</f>
        <v>0.1</v>
      </c>
      <c r="V939" s="146" cm="1">
        <f t="array" ref="V939">INDEX($K:$P,ROW(),MATCH(V$3,$K$2:$P$2,0))</f>
        <v>0.1</v>
      </c>
      <c r="W939" s="146" cm="1">
        <f t="array" ref="W939">INDEX($K:$P,ROW(),MATCH(W$3,$K$2:$P$2,0))</f>
        <v>0.1</v>
      </c>
      <c r="X939" s="146" cm="1">
        <f t="array" ref="X939">INDEX($K:$P,ROW(),MATCH(X$3,$K$2:$P$2,0))</f>
        <v>0.1</v>
      </c>
      <c r="Y939" s="146" cm="1">
        <f t="array" ref="Y939">INDEX($K:$P,ROW(),MATCH(Y$3,$K$2:$P$2,0))</f>
        <v>0.1</v>
      </c>
      <c r="Z939" s="146" cm="1">
        <f t="array" ref="Z939">INDEX($K:$P,ROW(),MATCH(Z$3,$K$2:$P$2,0))</f>
        <v>0.1</v>
      </c>
      <c r="AA939" s="146" cm="1">
        <f t="array" ref="AA939">INDEX($K:$P,ROW(),MATCH(AA$3,$K$2:$P$2,0))</f>
        <v>0.1</v>
      </c>
      <c r="AB939" s="146" cm="1">
        <f t="array" ref="AB939">INDEX($K:$P,ROW(),MATCH(AB$3,$K$2:$P$2,0))</f>
        <v>0.1</v>
      </c>
      <c r="AC939" s="146" cm="1">
        <f t="array" ref="AC939">INDEX($K:$P,ROW(),MATCH(AC$3,$K$2:$P$2,0))</f>
        <v>0.1</v>
      </c>
      <c r="AD939" s="146" cm="1">
        <f t="array" ref="AD939">INDEX($K:$P,ROW(),MATCH(AD$3,$K$2:$P$2,0))</f>
        <v>0.1</v>
      </c>
      <c r="AE939" s="146" cm="1">
        <f t="array" ref="AE939">INDEX($K:$P,ROW(),MATCH(AE$3,$K$2:$P$2,0))</f>
        <v>0.1</v>
      </c>
      <c r="AF939" s="146" cm="1">
        <f t="array" ref="AF939">INDEX($K:$P,ROW(),MATCH(AF$3,$K$2:$P$2,0))</f>
        <v>0.1</v>
      </c>
      <c r="AG939" s="146" cm="1">
        <f t="array" ref="AG939">INDEX($K:$P,ROW(),MATCH(AG$3,$K$2:$P$2,0))</f>
        <v>0.1</v>
      </c>
      <c r="AH939" s="146" cm="1">
        <f t="array" ref="AH939">INDEX($K:$P,ROW(),MATCH(AH$3,$K$2:$P$2,0))</f>
        <v>0.1</v>
      </c>
      <c r="AI939" s="146" cm="1">
        <f t="array" ref="AI939">INDEX($K:$P,ROW(),MATCH(AI$3,$K$2:$P$2,0))</f>
        <v>0.1</v>
      </c>
      <c r="AJ939" s="146" cm="1">
        <f t="array" ref="AJ939">INDEX($K:$P,ROW(),MATCH(AJ$3,$K$2:$P$2,0))</f>
        <v>0.1</v>
      </c>
      <c r="AK939" s="146" cm="1">
        <f t="array" ref="AK939">INDEX($K:$P,ROW(),MATCH(AK$3,$K$2:$P$2,0))</f>
        <v>0.1</v>
      </c>
      <c r="AL939" s="146" cm="1">
        <f t="array" ref="AL939">INDEX($K:$P,ROW(),MATCH(AL$3,$K$2:$P$2,0))</f>
        <v>0.1</v>
      </c>
      <c r="AM939" s="146" cm="1">
        <f t="array" ref="AM939">INDEX($K:$P,ROW(),MATCH(AM$3,$K$2:$P$2,0))</f>
        <v>0.1</v>
      </c>
      <c r="AN939" s="146" cm="1">
        <f t="array" ref="AN939">INDEX($K:$P,ROW(),MATCH(AN$3,$K$2:$P$2,0))</f>
        <v>0.1</v>
      </c>
      <c r="AO939" s="146" cm="1">
        <f t="array" ref="AO939">INDEX($K:$P,ROW(),MATCH(AO$3,$K$2:$P$2,0))</f>
        <v>0.1</v>
      </c>
      <c r="AP939" s="146" cm="1">
        <f t="array" ref="AP939">INDEX($K:$P,ROW(),MATCH(AP$3,$K$2:$P$2,0))</f>
        <v>0.1</v>
      </c>
      <c r="AQ939" s="146" cm="1">
        <f t="array" ref="AQ939">INDEX($K:$P,ROW(),MATCH(AQ$3,$K$2:$P$2,0))</f>
        <v>0.1</v>
      </c>
      <c r="AR939" s="146" cm="1">
        <f t="array" ref="AR939">INDEX($K:$P,ROW(),MATCH(AR$3,$K$2:$P$2,0))</f>
        <v>0.1</v>
      </c>
      <c r="AS939" s="146" cm="1">
        <f t="array" ref="AS939">INDEX($K:$P,ROW(),MATCH(AS$3,$K$2:$P$2,0))</f>
        <v>0.1</v>
      </c>
      <c r="AT939" s="146" cm="1">
        <f t="array" ref="AT939">INDEX($K:$P,ROW(),MATCH(AT$3,$K$2:$P$2,0))</f>
        <v>0.1</v>
      </c>
      <c r="AU939" s="146" cm="1">
        <f t="array" ref="AU939">INDEX($K:$P,ROW(),MATCH(AU$3,$K$2:$P$2,0))</f>
        <v>0.1</v>
      </c>
      <c r="AV939" s="146" cm="1">
        <f t="array" ref="AV939">INDEX($K:$P,ROW(),MATCH(AV$3,$K$2:$P$2,0))</f>
        <v>0.1</v>
      </c>
      <c r="AW939" s="146" cm="1">
        <f t="array" ref="AW939">INDEX($K:$P,ROW(),MATCH(AW$3,$K$2:$P$2,0))</f>
        <v>0.1</v>
      </c>
      <c r="AX939" s="146" cm="1">
        <f t="array" ref="AX939">INDEX($K:$P,ROW(),MATCH(AX$3,$K$2:$P$2,0))</f>
        <v>0.1</v>
      </c>
      <c r="AY939" s="146" cm="1">
        <f t="array" ref="AY939">INDEX($K:$P,ROW(),MATCH(AY$3,$K$2:$P$2,0))</f>
        <v>0.1</v>
      </c>
      <c r="AZ939" s="146" cm="1">
        <f t="array" ref="AZ939">INDEX($K:$P,ROW(),MATCH(AZ$3,$K$2:$P$2,0))</f>
        <v>0.1</v>
      </c>
      <c r="BA939" s="146" cm="1">
        <f t="array" ref="BA939">INDEX($K:$P,ROW(),MATCH(BA$3,$K$2:$P$2,0))</f>
        <v>0.1</v>
      </c>
      <c r="BB939" s="146" cm="1">
        <f t="array" ref="BB939">INDEX($K:$P,ROW(),MATCH(BB$3,$K$2:$P$2,0))</f>
        <v>0.1</v>
      </c>
      <c r="BC939" s="146" cm="1">
        <f t="array" ref="BC939">INDEX($K:$P,ROW(),MATCH(BC$3,$K$2:$P$2,0))</f>
        <v>0.1</v>
      </c>
      <c r="BD939" s="146" cm="1">
        <f t="array" ref="BD939">INDEX($K:$P,ROW(),MATCH(BD$3,$K$2:$P$2,0))</f>
        <v>0.1</v>
      </c>
      <c r="BE939" s="146" cm="1">
        <f t="array" ref="BE939">INDEX($K:$P,ROW(),MATCH(BE$3,$K$2:$P$2,0))</f>
        <v>0.1</v>
      </c>
      <c r="BF939" s="146" cm="1">
        <f t="array" ref="BF939">INDEX($K:$P,ROW(),MATCH(BF$3,$K$2:$P$2,0))</f>
        <v>0.1</v>
      </c>
      <c r="BG939" s="146" cm="1">
        <f t="array" ref="BG939">INDEX($K:$P,ROW(),MATCH(BG$3,$K$2:$P$2,0))</f>
        <v>0.1</v>
      </c>
      <c r="BH939" s="146" cm="1">
        <f t="array" ref="BH939">INDEX($K:$P,ROW(),MATCH(BH$3,$K$2:$P$2,0))</f>
        <v>0.1</v>
      </c>
      <c r="BI939" s="146" cm="1">
        <f t="array" ref="BI939">INDEX($K:$P,ROW(),MATCH(BI$3,$K$2:$P$2,0))</f>
        <v>0.1</v>
      </c>
      <c r="BJ939" s="146" cm="1">
        <f t="array" ref="BJ939">INDEX($K:$P,ROW(),MATCH(BJ$3,$K$2:$P$2,0))</f>
        <v>0.1</v>
      </c>
      <c r="BK939" s="146" cm="1">
        <f t="array" ref="BK939">INDEX($K:$P,ROW(),MATCH(BK$3,$K$2:$P$2,0))</f>
        <v>0.1</v>
      </c>
      <c r="BL939" s="146" cm="1">
        <f t="array" ref="BL939">INDEX($K:$P,ROW(),MATCH(BL$3,$K$2:$P$2,0))</f>
        <v>0.1</v>
      </c>
      <c r="BM939" s="146" cm="1">
        <f t="array" ref="BM939">INDEX($K:$P,ROW(),MATCH(BM$3,$K$2:$P$2,0))</f>
        <v>0.1</v>
      </c>
      <c r="BN939" s="146" cm="1">
        <f t="array" ref="BN939">INDEX($K:$P,ROW(),MATCH(BN$3,$K$2:$P$2,0))</f>
        <v>0.1</v>
      </c>
      <c r="BO939" s="146" cm="1">
        <f t="array" ref="BO939">INDEX($K:$P,ROW(),MATCH(BO$3,$K$2:$P$2,0))</f>
        <v>0.1</v>
      </c>
      <c r="BP939" s="146" cm="1">
        <f t="array" ref="BP939">INDEX($K:$P,ROW(),MATCH(BP$3,$K$2:$P$2,0))</f>
        <v>0.1</v>
      </c>
      <c r="BQ939" s="146" cm="1">
        <f t="array" ref="BQ939">INDEX($K:$P,ROW(),MATCH(BQ$3,$K$2:$P$2,0))</f>
        <v>0.1</v>
      </c>
      <c r="BR939" s="146" cm="1">
        <f t="array" ref="BR939">INDEX($K:$P,ROW(),MATCH(BR$3,$K$2:$P$2,0))</f>
        <v>0.1</v>
      </c>
      <c r="BS939" s="146" cm="1">
        <f t="array" ref="BS939">INDEX($K:$P,ROW(),MATCH(BS$3,$K$2:$P$2,0))</f>
        <v>0.1</v>
      </c>
      <c r="BT939" s="146" cm="1">
        <f t="array" ref="BT939">INDEX($K:$P,ROW(),MATCH(BT$3,$K$2:$P$2,0))</f>
        <v>0.1</v>
      </c>
      <c r="BU939" s="146" cm="1">
        <f t="array" ref="BU939">INDEX($K:$P,ROW(),MATCH(BU$3,$K$2:$P$2,0))</f>
        <v>0.1</v>
      </c>
      <c r="BV939" s="146" cm="1">
        <f t="array" ref="BV939">INDEX($K:$P,ROW(),MATCH(BV$3,$K$2:$P$2,0))</f>
        <v>0.1</v>
      </c>
      <c r="BW939" s="146" cm="1">
        <f t="array" ref="BW939">INDEX($K:$P,ROW(),MATCH(BW$3,$K$2:$P$2,0))</f>
        <v>0.1</v>
      </c>
      <c r="BX939" s="146" cm="1">
        <f t="array" ref="BX939">INDEX($K:$P,ROW(),MATCH(BX$3,$K$2:$P$2,0))</f>
        <v>0.1</v>
      </c>
      <c r="BY939" s="146" cm="1">
        <f t="array" ref="BY939">INDEX($K:$P,ROW(),MATCH(BY$3,$K$2:$P$2,0))</f>
        <v>0.1</v>
      </c>
      <c r="BZ939" s="146" cm="1">
        <f t="array" ref="BZ939">INDEX($K:$P,ROW(),MATCH(BZ$3,$K$2:$P$2,0))</f>
        <v>0.1</v>
      </c>
      <c r="CA939" s="146" cm="1">
        <f t="array" ref="CA939">INDEX($K:$P,ROW(),MATCH(CA$3,$K$2:$P$2,0))</f>
        <v>0.1</v>
      </c>
      <c r="CB939" s="146" cm="1">
        <f t="array" ref="CB939">INDEX($K:$P,ROW(),MATCH(CB$3,$K$2:$P$2,0))</f>
        <v>0.1</v>
      </c>
      <c r="CC939" s="146" cm="1">
        <f t="array" ref="CC939">INDEX($K:$P,ROW(),MATCH(CC$3,$K$2:$P$2,0))</f>
        <v>0.1</v>
      </c>
      <c r="CD939" s="146" cm="1">
        <f t="array" ref="CD939">INDEX($K:$P,ROW(),MATCH(CD$3,$K$2:$P$2,0))</f>
        <v>0.1</v>
      </c>
      <c r="CE939" s="146" cm="1">
        <f t="array" ref="CE939">INDEX($K:$P,ROW(),MATCH(CE$3,$K$2:$P$2,0))</f>
        <v>0.1</v>
      </c>
      <c r="CF939" s="146" cm="1">
        <f t="array" ref="CF939">INDEX($K:$P,ROW(),MATCH(CF$3,$K$2:$P$2,0))</f>
        <v>0.1</v>
      </c>
      <c r="CG939" s="146" cm="1">
        <f t="array" ref="CG939">INDEX($K:$P,ROW(),MATCH(CG$3,$K$2:$P$2,0))</f>
        <v>0.1</v>
      </c>
      <c r="CH939" s="146" cm="1">
        <f t="array" ref="CH939">INDEX($K:$P,ROW(),MATCH(CH$3,$K$2:$P$2,0))</f>
        <v>0.1</v>
      </c>
      <c r="CI939" s="146" cm="1">
        <f t="array" ref="CI939">INDEX($K:$P,ROW(),MATCH(CI$3,$K$2:$P$2,0))</f>
        <v>0.1</v>
      </c>
      <c r="CJ939" s="146" cm="1">
        <f t="array" ref="CJ939">INDEX($K:$P,ROW(),MATCH(CJ$3,$K$2:$P$2,0))</f>
        <v>0.1</v>
      </c>
      <c r="CK939" s="146" cm="1">
        <f t="array" ref="CK939">INDEX($K:$P,ROW(),MATCH(CK$3,$K$2:$P$2,0))</f>
        <v>0.1</v>
      </c>
      <c r="CL939" s="146" cm="1">
        <f t="array" ref="CL939">INDEX($K:$P,ROW(),MATCH(CL$3,$K$2:$P$2,0))</f>
        <v>0.1</v>
      </c>
    </row>
    <row r="940" spans="2:90" x14ac:dyDescent="0.4">
      <c r="B940" s="123" t="str">
        <f>"Revenue - "&amp;B942</f>
        <v>Revenue - (Primary label)</v>
      </c>
      <c r="C940" t="s">
        <v>198</v>
      </c>
      <c r="D940" t="s">
        <v>272</v>
      </c>
      <c r="E940" s="8" t="str">
        <f t="shared" si="910"/>
        <v>940 GMV-PV</v>
      </c>
      <c r="H940" s="27"/>
      <c r="I940" s="78"/>
      <c r="J940" s="78"/>
      <c r="K940" s="115">
        <f t="shared" ref="K940:P940" ca="1" si="916">SUMIF($3:$3,K$2,940:940)</f>
        <v>60000</v>
      </c>
      <c r="L940" s="115">
        <f t="shared" ca="1" si="916"/>
        <v>60000</v>
      </c>
      <c r="M940" s="115">
        <f t="shared" ca="1" si="916"/>
        <v>60000</v>
      </c>
      <c r="N940" s="115">
        <f t="shared" ca="1" si="916"/>
        <v>60000</v>
      </c>
      <c r="O940" s="115">
        <f t="shared" ca="1" si="916"/>
        <v>60000</v>
      </c>
      <c r="P940" s="115">
        <f t="shared" ca="1" si="916"/>
        <v>60000</v>
      </c>
      <c r="R940" s="33"/>
      <c r="S940" s="144">
        <f t="shared" ref="S940" ca="1" si="917">S939*S938</f>
        <v>5000</v>
      </c>
      <c r="T940" s="144">
        <f t="shared" ref="T940:AX940" ca="1" si="918">T939*T938</f>
        <v>5000</v>
      </c>
      <c r="U940" s="144">
        <f t="shared" ca="1" si="918"/>
        <v>5000</v>
      </c>
      <c r="V940" s="144">
        <f t="shared" ca="1" si="918"/>
        <v>5000</v>
      </c>
      <c r="W940" s="144">
        <f t="shared" ca="1" si="918"/>
        <v>5000</v>
      </c>
      <c r="X940" s="144">
        <f t="shared" ca="1" si="918"/>
        <v>5000</v>
      </c>
      <c r="Y940" s="144">
        <f t="shared" ca="1" si="918"/>
        <v>5000</v>
      </c>
      <c r="Z940" s="144">
        <f t="shared" ca="1" si="918"/>
        <v>5000</v>
      </c>
      <c r="AA940" s="144">
        <f t="shared" ca="1" si="918"/>
        <v>5000</v>
      </c>
      <c r="AB940" s="144">
        <f t="shared" ca="1" si="918"/>
        <v>5000</v>
      </c>
      <c r="AC940" s="144">
        <f t="shared" ca="1" si="918"/>
        <v>5000</v>
      </c>
      <c r="AD940" s="144">
        <f t="shared" ca="1" si="918"/>
        <v>5000</v>
      </c>
      <c r="AE940" s="144">
        <f t="shared" ca="1" si="918"/>
        <v>5000</v>
      </c>
      <c r="AF940" s="144">
        <f t="shared" ca="1" si="918"/>
        <v>5000</v>
      </c>
      <c r="AG940" s="144">
        <f t="shared" ca="1" si="918"/>
        <v>5000</v>
      </c>
      <c r="AH940" s="144">
        <f t="shared" ca="1" si="918"/>
        <v>5000</v>
      </c>
      <c r="AI940" s="144">
        <f t="shared" ca="1" si="918"/>
        <v>5000</v>
      </c>
      <c r="AJ940" s="144">
        <f t="shared" ca="1" si="918"/>
        <v>5000</v>
      </c>
      <c r="AK940" s="144">
        <f t="shared" ca="1" si="918"/>
        <v>5000</v>
      </c>
      <c r="AL940" s="144">
        <f t="shared" ca="1" si="918"/>
        <v>5000</v>
      </c>
      <c r="AM940" s="144">
        <f t="shared" ca="1" si="918"/>
        <v>5000</v>
      </c>
      <c r="AN940" s="144">
        <f t="shared" ca="1" si="918"/>
        <v>5000</v>
      </c>
      <c r="AO940" s="144">
        <f t="shared" ca="1" si="918"/>
        <v>5000</v>
      </c>
      <c r="AP940" s="144">
        <f t="shared" ca="1" si="918"/>
        <v>5000</v>
      </c>
      <c r="AQ940" s="144">
        <f t="shared" ca="1" si="918"/>
        <v>5000</v>
      </c>
      <c r="AR940" s="144">
        <f t="shared" ca="1" si="918"/>
        <v>5000</v>
      </c>
      <c r="AS940" s="144">
        <f t="shared" ca="1" si="918"/>
        <v>5000</v>
      </c>
      <c r="AT940" s="144">
        <f t="shared" ca="1" si="918"/>
        <v>5000</v>
      </c>
      <c r="AU940" s="144">
        <f t="shared" ca="1" si="918"/>
        <v>5000</v>
      </c>
      <c r="AV940" s="144">
        <f t="shared" ca="1" si="918"/>
        <v>5000</v>
      </c>
      <c r="AW940" s="144">
        <f t="shared" ca="1" si="918"/>
        <v>5000</v>
      </c>
      <c r="AX940" s="144">
        <f t="shared" ca="1" si="918"/>
        <v>5000</v>
      </c>
      <c r="AY940" s="144">
        <f t="shared" ref="AY940:CD940" ca="1" si="919">AY939*AY938</f>
        <v>5000</v>
      </c>
      <c r="AZ940" s="144">
        <f t="shared" ca="1" si="919"/>
        <v>5000</v>
      </c>
      <c r="BA940" s="144">
        <f t="shared" ca="1" si="919"/>
        <v>5000</v>
      </c>
      <c r="BB940" s="144">
        <f t="shared" ca="1" si="919"/>
        <v>5000</v>
      </c>
      <c r="BC940" s="144">
        <f t="shared" ca="1" si="919"/>
        <v>5000</v>
      </c>
      <c r="BD940" s="144">
        <f t="shared" ca="1" si="919"/>
        <v>5000</v>
      </c>
      <c r="BE940" s="144">
        <f t="shared" ca="1" si="919"/>
        <v>5000</v>
      </c>
      <c r="BF940" s="144">
        <f t="shared" ca="1" si="919"/>
        <v>5000</v>
      </c>
      <c r="BG940" s="144">
        <f t="shared" ca="1" si="919"/>
        <v>5000</v>
      </c>
      <c r="BH940" s="144">
        <f t="shared" ca="1" si="919"/>
        <v>5000</v>
      </c>
      <c r="BI940" s="144">
        <f t="shared" ca="1" si="919"/>
        <v>5000</v>
      </c>
      <c r="BJ940" s="144">
        <f t="shared" ca="1" si="919"/>
        <v>5000</v>
      </c>
      <c r="BK940" s="144">
        <f t="shared" ca="1" si="919"/>
        <v>5000</v>
      </c>
      <c r="BL940" s="144">
        <f t="shared" ca="1" si="919"/>
        <v>5000</v>
      </c>
      <c r="BM940" s="144">
        <f t="shared" ca="1" si="919"/>
        <v>5000</v>
      </c>
      <c r="BN940" s="144">
        <f t="shared" ca="1" si="919"/>
        <v>5000</v>
      </c>
      <c r="BO940" s="144">
        <f t="shared" ca="1" si="919"/>
        <v>5000</v>
      </c>
      <c r="BP940" s="144">
        <f t="shared" ca="1" si="919"/>
        <v>5000</v>
      </c>
      <c r="BQ940" s="144">
        <f t="shared" ca="1" si="919"/>
        <v>5000</v>
      </c>
      <c r="BR940" s="144">
        <f t="shared" ca="1" si="919"/>
        <v>5000</v>
      </c>
      <c r="BS940" s="144">
        <f t="shared" ca="1" si="919"/>
        <v>5000</v>
      </c>
      <c r="BT940" s="144">
        <f t="shared" ca="1" si="919"/>
        <v>5000</v>
      </c>
      <c r="BU940" s="144">
        <f t="shared" ca="1" si="919"/>
        <v>5000</v>
      </c>
      <c r="BV940" s="144">
        <f t="shared" ca="1" si="919"/>
        <v>5000</v>
      </c>
      <c r="BW940" s="144">
        <f t="shared" ca="1" si="919"/>
        <v>5000</v>
      </c>
      <c r="BX940" s="144">
        <f t="shared" ca="1" si="919"/>
        <v>5000</v>
      </c>
      <c r="BY940" s="144">
        <f t="shared" ca="1" si="919"/>
        <v>5000</v>
      </c>
      <c r="BZ940" s="144">
        <f t="shared" ca="1" si="919"/>
        <v>5000</v>
      </c>
      <c r="CA940" s="144">
        <f t="shared" ca="1" si="919"/>
        <v>5000</v>
      </c>
      <c r="CB940" s="144">
        <f t="shared" ca="1" si="919"/>
        <v>5000</v>
      </c>
      <c r="CC940" s="144">
        <f t="shared" ca="1" si="919"/>
        <v>5000</v>
      </c>
      <c r="CD940" s="144">
        <f t="shared" ca="1" si="919"/>
        <v>5000</v>
      </c>
      <c r="CE940" s="144">
        <f t="shared" ref="CE940:CK940" ca="1" si="920">CE939*CE938</f>
        <v>5000</v>
      </c>
      <c r="CF940" s="144">
        <f t="shared" ca="1" si="920"/>
        <v>5000</v>
      </c>
      <c r="CG940" s="144">
        <f t="shared" ca="1" si="920"/>
        <v>5000</v>
      </c>
      <c r="CH940" s="144">
        <f t="shared" ca="1" si="920"/>
        <v>5000</v>
      </c>
      <c r="CI940" s="144">
        <f t="shared" ca="1" si="920"/>
        <v>5000</v>
      </c>
      <c r="CJ940" s="144">
        <f t="shared" ca="1" si="920"/>
        <v>5000</v>
      </c>
      <c r="CK940" s="144">
        <f t="shared" ca="1" si="920"/>
        <v>5000</v>
      </c>
      <c r="CL940" s="144">
        <f t="shared" ref="CL940" ca="1" si="921">CL939*CL938</f>
        <v>5000</v>
      </c>
    </row>
    <row r="941" spans="2:90" x14ac:dyDescent="0.4">
      <c r="B941" s="123"/>
      <c r="D941" t="s">
        <v>272</v>
      </c>
      <c r="E941" s="8" t="str">
        <f t="shared" ref="E941" si="922">ROW()&amp;" "&amp;D941</f>
        <v>941 GMV-PV</v>
      </c>
      <c r="H941" s="27"/>
      <c r="I941" s="78"/>
      <c r="J941" s="78"/>
      <c r="K941" s="33"/>
      <c r="L941" s="33"/>
      <c r="M941" s="33"/>
      <c r="N941" s="33"/>
      <c r="O941" s="33"/>
      <c r="P941" s="33"/>
      <c r="R941" s="33"/>
      <c r="S941" s="77"/>
      <c r="T941" s="77"/>
      <c r="U941" s="77"/>
      <c r="V941" s="77"/>
      <c r="W941" s="77"/>
      <c r="X941" s="77"/>
      <c r="Y941" s="77"/>
      <c r="Z941" s="77"/>
      <c r="AA941" s="77"/>
      <c r="AB941" s="77"/>
      <c r="AC941" s="77"/>
      <c r="AD941" s="77"/>
      <c r="AE941" s="77"/>
      <c r="AF941" s="77"/>
      <c r="AG941" s="77"/>
      <c r="AH941" s="77"/>
      <c r="AI941" s="77"/>
      <c r="AJ941" s="77"/>
      <c r="AK941" s="77"/>
      <c r="AL941" s="77"/>
      <c r="AM941" s="77"/>
      <c r="AN941" s="77"/>
      <c r="AO941" s="77"/>
      <c r="AP941" s="77"/>
      <c r="AQ941" s="77"/>
      <c r="AR941" s="77"/>
      <c r="AS941" s="77"/>
      <c r="AT941" s="77"/>
      <c r="AU941" s="77"/>
      <c r="AV941" s="77"/>
      <c r="AW941" s="77"/>
      <c r="AX941" s="77"/>
      <c r="AY941" s="77"/>
      <c r="AZ941" s="77"/>
      <c r="BA941" s="77"/>
      <c r="BB941" s="77"/>
      <c r="BC941" s="77"/>
      <c r="BD941" s="77"/>
      <c r="BE941" s="77"/>
      <c r="BF941" s="77"/>
      <c r="BG941" s="77"/>
      <c r="BH941" s="77"/>
      <c r="BI941" s="77"/>
      <c r="BJ941" s="77"/>
      <c r="BK941" s="77"/>
      <c r="BL941" s="77"/>
      <c r="BM941" s="77"/>
      <c r="BN941" s="77"/>
      <c r="BO941" s="77"/>
      <c r="BP941" s="77"/>
      <c r="BQ941" s="77"/>
      <c r="BR941" s="77"/>
      <c r="BS941" s="77"/>
      <c r="BT941" s="77"/>
      <c r="BU941" s="77"/>
      <c r="BV941" s="77"/>
      <c r="BW941" s="77"/>
      <c r="BX941" s="77"/>
      <c r="BY941" s="77"/>
      <c r="BZ941" s="77"/>
      <c r="CA941" s="77"/>
      <c r="CB941" s="77"/>
      <c r="CC941" s="77"/>
      <c r="CD941" s="77"/>
      <c r="CE941" s="77"/>
      <c r="CF941" s="77"/>
      <c r="CG941" s="77"/>
      <c r="CH941" s="77"/>
      <c r="CI941" s="77"/>
      <c r="CJ941" s="77"/>
      <c r="CK941" s="77"/>
      <c r="CL941" s="77"/>
    </row>
    <row r="942" spans="2:90" x14ac:dyDescent="0.4">
      <c r="B942" s="132" t="str">
        <f>B927</f>
        <v>(Primary label)</v>
      </c>
      <c r="D942" t="s">
        <v>272</v>
      </c>
      <c r="E942" s="8" t="str">
        <f t="shared" si="910"/>
        <v>942 GMV-PV</v>
      </c>
      <c r="G942" t="s">
        <v>332</v>
      </c>
      <c r="H942" s="27"/>
      <c r="I942" s="78"/>
      <c r="J942" s="78"/>
      <c r="K942" s="33"/>
      <c r="L942" s="33"/>
      <c r="M942" s="33"/>
      <c r="N942" s="33"/>
      <c r="O942" s="33"/>
      <c r="P942" s="33"/>
      <c r="R942" s="33"/>
      <c r="S942" s="77"/>
      <c r="T942" s="77"/>
      <c r="U942" s="77"/>
      <c r="V942" s="77"/>
      <c r="W942" s="77"/>
      <c r="X942" s="77"/>
      <c r="Y942" s="77"/>
      <c r="Z942" s="77"/>
      <c r="AA942" s="77"/>
      <c r="AB942" s="77"/>
      <c r="AC942" s="77"/>
      <c r="AD942" s="77"/>
      <c r="AE942" s="77"/>
      <c r="AF942" s="77"/>
      <c r="AG942" s="77"/>
      <c r="AH942" s="77"/>
      <c r="AI942" s="77"/>
      <c r="AJ942" s="77"/>
      <c r="AK942" s="77"/>
      <c r="AL942" s="77"/>
      <c r="AM942" s="77"/>
      <c r="AN942" s="77"/>
      <c r="AO942" s="77"/>
      <c r="AP942" s="77"/>
      <c r="AQ942" s="77"/>
      <c r="AR942" s="77"/>
      <c r="AS942" s="77"/>
      <c r="AT942" s="77"/>
      <c r="AU942" s="77"/>
      <c r="AV942" s="77"/>
      <c r="AW942" s="77"/>
      <c r="AX942" s="77"/>
      <c r="AY942" s="77"/>
      <c r="AZ942" s="77"/>
      <c r="BA942" s="77"/>
      <c r="BB942" s="77"/>
      <c r="BC942" s="77"/>
      <c r="BD942" s="77"/>
      <c r="BE942" s="77"/>
      <c r="BF942" s="77"/>
      <c r="BG942" s="77"/>
      <c r="BH942" s="77"/>
      <c r="BI942" s="77"/>
      <c r="BJ942" s="77"/>
      <c r="BK942" s="77"/>
      <c r="BL942" s="77"/>
      <c r="BM942" s="77"/>
      <c r="BN942" s="77"/>
      <c r="BO942" s="77"/>
      <c r="BP942" s="77"/>
      <c r="BQ942" s="77"/>
      <c r="BR942" s="77"/>
      <c r="BS942" s="77"/>
      <c r="BT942" s="77"/>
      <c r="BU942" s="77"/>
      <c r="BV942" s="77"/>
      <c r="BW942" s="77"/>
      <c r="BX942" s="77"/>
      <c r="BY942" s="77"/>
      <c r="BZ942" s="77"/>
      <c r="CA942" s="77"/>
      <c r="CB942" s="77"/>
      <c r="CC942" s="77"/>
      <c r="CD942" s="77"/>
      <c r="CE942" s="77"/>
      <c r="CF942" s="77"/>
      <c r="CG942" s="77"/>
      <c r="CH942" s="77"/>
      <c r="CI942" s="77"/>
      <c r="CJ942" s="77"/>
      <c r="CK942" s="77"/>
      <c r="CL942" s="77"/>
    </row>
    <row r="943" spans="2:90" x14ac:dyDescent="0.4">
      <c r="B943" s="235" t="str">
        <f>IFERROR(SUBSTITUTE(B935,":",""),"no unit")</f>
        <v>unit</v>
      </c>
      <c r="D943" t="s">
        <v>272</v>
      </c>
      <c r="E943" s="8" t="str">
        <f>ROW()&amp;" "&amp;D943</f>
        <v>943 GMV-PV</v>
      </c>
      <c r="G943" t="s">
        <v>332</v>
      </c>
      <c r="H943" s="27"/>
      <c r="I943" s="78"/>
      <c r="J943" s="78"/>
      <c r="K943" s="33"/>
      <c r="L943" s="33"/>
      <c r="M943" s="33"/>
      <c r="N943" s="33"/>
      <c r="O943" s="33"/>
      <c r="P943" s="33"/>
      <c r="R943" s="33"/>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row>
    <row r="944" spans="2:90" x14ac:dyDescent="0.4">
      <c r="B944" s="187" t="s">
        <v>334</v>
      </c>
      <c r="D944" t="s">
        <v>272</v>
      </c>
      <c r="E944" s="8" t="str">
        <f t="shared" si="910"/>
        <v>944 GMV-PV</v>
      </c>
      <c r="G944" t="s">
        <v>332</v>
      </c>
      <c r="H944" s="3"/>
      <c r="I944" s="4"/>
      <c r="J944" s="4"/>
      <c r="K944" s="215"/>
      <c r="L944" s="215"/>
      <c r="M944" s="215"/>
      <c r="N944" s="215"/>
      <c r="O944" s="215"/>
      <c r="P944" s="215"/>
      <c r="R944" s="216"/>
      <c r="S944" s="208" t="str">
        <f t="shared" ref="S944" si="923">ADDRESS(ROW(S940),COLUMN(S940),2)</f>
        <v>S$940</v>
      </c>
      <c r="T944" s="208" t="str">
        <f t="shared" ref="T944:AX944" si="924">ADDRESS(ROW(T940),COLUMN(T940),2)</f>
        <v>T$940</v>
      </c>
      <c r="U944" s="208" t="str">
        <f t="shared" si="924"/>
        <v>U$940</v>
      </c>
      <c r="V944" s="208" t="str">
        <f t="shared" si="924"/>
        <v>V$940</v>
      </c>
      <c r="W944" s="208" t="str">
        <f t="shared" si="924"/>
        <v>W$940</v>
      </c>
      <c r="X944" s="208" t="str">
        <f t="shared" si="924"/>
        <v>X$940</v>
      </c>
      <c r="Y944" s="208" t="str">
        <f t="shared" si="924"/>
        <v>Y$940</v>
      </c>
      <c r="Z944" s="208" t="str">
        <f t="shared" si="924"/>
        <v>Z$940</v>
      </c>
      <c r="AA944" s="208" t="str">
        <f t="shared" si="924"/>
        <v>AA$940</v>
      </c>
      <c r="AB944" s="208" t="str">
        <f t="shared" si="924"/>
        <v>AB$940</v>
      </c>
      <c r="AC944" s="208" t="str">
        <f t="shared" si="924"/>
        <v>AC$940</v>
      </c>
      <c r="AD944" s="208" t="str">
        <f t="shared" si="924"/>
        <v>AD$940</v>
      </c>
      <c r="AE944" s="208" t="str">
        <f t="shared" si="924"/>
        <v>AE$940</v>
      </c>
      <c r="AF944" s="208" t="str">
        <f t="shared" si="924"/>
        <v>AF$940</v>
      </c>
      <c r="AG944" s="208" t="str">
        <f t="shared" si="924"/>
        <v>AG$940</v>
      </c>
      <c r="AH944" s="208" t="str">
        <f t="shared" si="924"/>
        <v>AH$940</v>
      </c>
      <c r="AI944" s="208" t="str">
        <f t="shared" si="924"/>
        <v>AI$940</v>
      </c>
      <c r="AJ944" s="208" t="str">
        <f t="shared" si="924"/>
        <v>AJ$940</v>
      </c>
      <c r="AK944" s="208" t="str">
        <f t="shared" si="924"/>
        <v>AK$940</v>
      </c>
      <c r="AL944" s="208" t="str">
        <f t="shared" si="924"/>
        <v>AL$940</v>
      </c>
      <c r="AM944" s="208" t="str">
        <f t="shared" si="924"/>
        <v>AM$940</v>
      </c>
      <c r="AN944" s="208" t="str">
        <f t="shared" si="924"/>
        <v>AN$940</v>
      </c>
      <c r="AO944" s="208" t="str">
        <f t="shared" si="924"/>
        <v>AO$940</v>
      </c>
      <c r="AP944" s="208" t="str">
        <f t="shared" si="924"/>
        <v>AP$940</v>
      </c>
      <c r="AQ944" s="208" t="str">
        <f t="shared" si="924"/>
        <v>AQ$940</v>
      </c>
      <c r="AR944" s="208" t="str">
        <f t="shared" si="924"/>
        <v>AR$940</v>
      </c>
      <c r="AS944" s="208" t="str">
        <f t="shared" si="924"/>
        <v>AS$940</v>
      </c>
      <c r="AT944" s="208" t="str">
        <f t="shared" si="924"/>
        <v>AT$940</v>
      </c>
      <c r="AU944" s="208" t="str">
        <f t="shared" si="924"/>
        <v>AU$940</v>
      </c>
      <c r="AV944" s="208" t="str">
        <f t="shared" si="924"/>
        <v>AV$940</v>
      </c>
      <c r="AW944" s="208" t="str">
        <f t="shared" si="924"/>
        <v>AW$940</v>
      </c>
      <c r="AX944" s="208" t="str">
        <f t="shared" si="924"/>
        <v>AX$940</v>
      </c>
      <c r="AY944" s="208" t="str">
        <f t="shared" ref="AY944:CD944" si="925">ADDRESS(ROW(AY940),COLUMN(AY940),2)</f>
        <v>AY$940</v>
      </c>
      <c r="AZ944" s="208" t="str">
        <f t="shared" si="925"/>
        <v>AZ$940</v>
      </c>
      <c r="BA944" s="208" t="str">
        <f t="shared" si="925"/>
        <v>BA$940</v>
      </c>
      <c r="BB944" s="208" t="str">
        <f t="shared" si="925"/>
        <v>BB$940</v>
      </c>
      <c r="BC944" s="208" t="str">
        <f t="shared" si="925"/>
        <v>BC$940</v>
      </c>
      <c r="BD944" s="208" t="str">
        <f t="shared" si="925"/>
        <v>BD$940</v>
      </c>
      <c r="BE944" s="208" t="str">
        <f t="shared" si="925"/>
        <v>BE$940</v>
      </c>
      <c r="BF944" s="208" t="str">
        <f t="shared" si="925"/>
        <v>BF$940</v>
      </c>
      <c r="BG944" s="208" t="str">
        <f t="shared" si="925"/>
        <v>BG$940</v>
      </c>
      <c r="BH944" s="208" t="str">
        <f t="shared" si="925"/>
        <v>BH$940</v>
      </c>
      <c r="BI944" s="208" t="str">
        <f t="shared" si="925"/>
        <v>BI$940</v>
      </c>
      <c r="BJ944" s="208" t="str">
        <f t="shared" si="925"/>
        <v>BJ$940</v>
      </c>
      <c r="BK944" s="208" t="str">
        <f t="shared" si="925"/>
        <v>BK$940</v>
      </c>
      <c r="BL944" s="208" t="str">
        <f t="shared" si="925"/>
        <v>BL$940</v>
      </c>
      <c r="BM944" s="208" t="str">
        <f t="shared" si="925"/>
        <v>BM$940</v>
      </c>
      <c r="BN944" s="208" t="str">
        <f t="shared" si="925"/>
        <v>BN$940</v>
      </c>
      <c r="BO944" s="208" t="str">
        <f t="shared" si="925"/>
        <v>BO$940</v>
      </c>
      <c r="BP944" s="208" t="str">
        <f t="shared" si="925"/>
        <v>BP$940</v>
      </c>
      <c r="BQ944" s="208" t="str">
        <f t="shared" si="925"/>
        <v>BQ$940</v>
      </c>
      <c r="BR944" s="208" t="str">
        <f t="shared" si="925"/>
        <v>BR$940</v>
      </c>
      <c r="BS944" s="208" t="str">
        <f t="shared" si="925"/>
        <v>BS$940</v>
      </c>
      <c r="BT944" s="208" t="str">
        <f t="shared" si="925"/>
        <v>BT$940</v>
      </c>
      <c r="BU944" s="208" t="str">
        <f t="shared" si="925"/>
        <v>BU$940</v>
      </c>
      <c r="BV944" s="208" t="str">
        <f t="shared" si="925"/>
        <v>BV$940</v>
      </c>
      <c r="BW944" s="208" t="str">
        <f t="shared" si="925"/>
        <v>BW$940</v>
      </c>
      <c r="BX944" s="208" t="str">
        <f t="shared" si="925"/>
        <v>BX$940</v>
      </c>
      <c r="BY944" s="208" t="str">
        <f t="shared" si="925"/>
        <v>BY$940</v>
      </c>
      <c r="BZ944" s="208" t="str">
        <f t="shared" si="925"/>
        <v>BZ$940</v>
      </c>
      <c r="CA944" s="208" t="str">
        <f t="shared" si="925"/>
        <v>CA$940</v>
      </c>
      <c r="CB944" s="208" t="str">
        <f t="shared" si="925"/>
        <v>CB$940</v>
      </c>
      <c r="CC944" s="208" t="str">
        <f t="shared" si="925"/>
        <v>CC$940</v>
      </c>
      <c r="CD944" s="208" t="str">
        <f t="shared" si="925"/>
        <v>CD$940</v>
      </c>
      <c r="CE944" s="208" t="str">
        <f t="shared" ref="CE944:CK944" si="926">ADDRESS(ROW(CE940),COLUMN(CE940),2)</f>
        <v>CE$940</v>
      </c>
      <c r="CF944" s="208" t="str">
        <f t="shared" si="926"/>
        <v>CF$940</v>
      </c>
      <c r="CG944" s="208" t="str">
        <f t="shared" si="926"/>
        <v>CG$940</v>
      </c>
      <c r="CH944" s="208" t="str">
        <f t="shared" si="926"/>
        <v>CH$940</v>
      </c>
      <c r="CI944" s="208" t="str">
        <f t="shared" si="926"/>
        <v>CI$940</v>
      </c>
      <c r="CJ944" s="208" t="str">
        <f t="shared" si="926"/>
        <v>CJ$940</v>
      </c>
      <c r="CK944" s="208" t="str">
        <f t="shared" si="926"/>
        <v>CK$940</v>
      </c>
      <c r="CL944" s="208" t="str">
        <f t="shared" ref="CL944" si="927">ADDRESS(ROW(CL940),COLUMN(CL940),2)</f>
        <v>CL$940</v>
      </c>
    </row>
    <row r="945" spans="2:90" x14ac:dyDescent="0.4">
      <c r="B945" s="132" t="s">
        <v>333</v>
      </c>
      <c r="D945" t="s">
        <v>272</v>
      </c>
      <c r="E945" s="8" t="str">
        <f t="shared" si="910"/>
        <v>945 GMV-PV</v>
      </c>
      <c r="G945" t="s">
        <v>332</v>
      </c>
      <c r="H945" s="12"/>
      <c r="I945" s="60"/>
      <c r="J945" s="60"/>
      <c r="K945" s="15"/>
      <c r="L945" s="15"/>
      <c r="M945" s="15"/>
      <c r="N945" s="15"/>
      <c r="O945" s="15"/>
      <c r="P945" s="15"/>
      <c r="R945" s="15"/>
      <c r="S945" s="175" t="str">
        <f t="shared" ref="S945" si="928">S930</f>
        <v>S$13</v>
      </c>
      <c r="T945" s="175" t="str">
        <f t="shared" ref="T945:AX945" si="929">T930</f>
        <v>T$13</v>
      </c>
      <c r="U945" s="175" t="str">
        <f t="shared" si="929"/>
        <v>U$13</v>
      </c>
      <c r="V945" s="175" t="str">
        <f t="shared" si="929"/>
        <v>V$13</v>
      </c>
      <c r="W945" s="175" t="str">
        <f t="shared" si="929"/>
        <v>W$13</v>
      </c>
      <c r="X945" s="175" t="str">
        <f t="shared" si="929"/>
        <v>X$13</v>
      </c>
      <c r="Y945" s="175" t="str">
        <f t="shared" si="929"/>
        <v>Y$13</v>
      </c>
      <c r="Z945" s="175" t="str">
        <f t="shared" si="929"/>
        <v>Z$13</v>
      </c>
      <c r="AA945" s="175" t="str">
        <f t="shared" si="929"/>
        <v>AA$13</v>
      </c>
      <c r="AB945" s="175" t="str">
        <f t="shared" si="929"/>
        <v>AB$13</v>
      </c>
      <c r="AC945" s="175" t="str">
        <f t="shared" si="929"/>
        <v>AC$13</v>
      </c>
      <c r="AD945" s="175" t="str">
        <f t="shared" si="929"/>
        <v>AD$13</v>
      </c>
      <c r="AE945" s="175" t="str">
        <f t="shared" si="929"/>
        <v>AE$13</v>
      </c>
      <c r="AF945" s="175" t="str">
        <f t="shared" si="929"/>
        <v>AF$13</v>
      </c>
      <c r="AG945" s="175" t="str">
        <f t="shared" si="929"/>
        <v>AG$13</v>
      </c>
      <c r="AH945" s="175" t="str">
        <f t="shared" si="929"/>
        <v>AH$13</v>
      </c>
      <c r="AI945" s="175" t="str">
        <f t="shared" si="929"/>
        <v>AI$13</v>
      </c>
      <c r="AJ945" s="175" t="str">
        <f t="shared" si="929"/>
        <v>AJ$13</v>
      </c>
      <c r="AK945" s="175" t="str">
        <f t="shared" si="929"/>
        <v>AK$13</v>
      </c>
      <c r="AL945" s="175" t="str">
        <f t="shared" si="929"/>
        <v>AL$13</v>
      </c>
      <c r="AM945" s="175" t="str">
        <f t="shared" si="929"/>
        <v>AM$13</v>
      </c>
      <c r="AN945" s="175" t="str">
        <f t="shared" si="929"/>
        <v>AN$13</v>
      </c>
      <c r="AO945" s="175" t="str">
        <f t="shared" si="929"/>
        <v>AO$13</v>
      </c>
      <c r="AP945" s="175" t="str">
        <f t="shared" si="929"/>
        <v>AP$13</v>
      </c>
      <c r="AQ945" s="175" t="str">
        <f t="shared" si="929"/>
        <v>AQ$13</v>
      </c>
      <c r="AR945" s="175" t="str">
        <f t="shared" si="929"/>
        <v>AR$13</v>
      </c>
      <c r="AS945" s="175" t="str">
        <f t="shared" si="929"/>
        <v>AS$13</v>
      </c>
      <c r="AT945" s="175" t="str">
        <f t="shared" si="929"/>
        <v>AT$13</v>
      </c>
      <c r="AU945" s="175" t="str">
        <f t="shared" si="929"/>
        <v>AU$13</v>
      </c>
      <c r="AV945" s="175" t="str">
        <f t="shared" si="929"/>
        <v>AV$13</v>
      </c>
      <c r="AW945" s="175" t="str">
        <f t="shared" si="929"/>
        <v>AW$13</v>
      </c>
      <c r="AX945" s="175" t="str">
        <f t="shared" si="929"/>
        <v>AX$13</v>
      </c>
      <c r="AY945" s="175" t="str">
        <f t="shared" ref="AY945:CD945" si="930">AY930</f>
        <v>AY$13</v>
      </c>
      <c r="AZ945" s="175" t="str">
        <f t="shared" si="930"/>
        <v>AZ$13</v>
      </c>
      <c r="BA945" s="175" t="str">
        <f t="shared" si="930"/>
        <v>BA$13</v>
      </c>
      <c r="BB945" s="175" t="str">
        <f t="shared" si="930"/>
        <v>BB$13</v>
      </c>
      <c r="BC945" s="175" t="str">
        <f t="shared" si="930"/>
        <v>BC$13</v>
      </c>
      <c r="BD945" s="175" t="str">
        <f t="shared" si="930"/>
        <v>BD$13</v>
      </c>
      <c r="BE945" s="175" t="str">
        <f t="shared" si="930"/>
        <v>BE$13</v>
      </c>
      <c r="BF945" s="175" t="str">
        <f t="shared" si="930"/>
        <v>BF$13</v>
      </c>
      <c r="BG945" s="175" t="str">
        <f t="shared" si="930"/>
        <v>BG$13</v>
      </c>
      <c r="BH945" s="175" t="str">
        <f t="shared" si="930"/>
        <v>BH$13</v>
      </c>
      <c r="BI945" s="175" t="str">
        <f t="shared" si="930"/>
        <v>BI$13</v>
      </c>
      <c r="BJ945" s="175" t="str">
        <f t="shared" si="930"/>
        <v>BJ$13</v>
      </c>
      <c r="BK945" s="175" t="str">
        <f t="shared" si="930"/>
        <v>BK$13</v>
      </c>
      <c r="BL945" s="175" t="str">
        <f t="shared" si="930"/>
        <v>BL$13</v>
      </c>
      <c r="BM945" s="175" t="str">
        <f t="shared" si="930"/>
        <v>BM$13</v>
      </c>
      <c r="BN945" s="175" t="str">
        <f t="shared" si="930"/>
        <v>BN$13</v>
      </c>
      <c r="BO945" s="175" t="str">
        <f t="shared" si="930"/>
        <v>BO$13</v>
      </c>
      <c r="BP945" s="175" t="str">
        <f t="shared" si="930"/>
        <v>BP$13</v>
      </c>
      <c r="BQ945" s="175" t="str">
        <f t="shared" si="930"/>
        <v>BQ$13</v>
      </c>
      <c r="BR945" s="175" t="str">
        <f t="shared" si="930"/>
        <v>BR$13</v>
      </c>
      <c r="BS945" s="175" t="str">
        <f t="shared" si="930"/>
        <v>BS$13</v>
      </c>
      <c r="BT945" s="175" t="str">
        <f t="shared" si="930"/>
        <v>BT$13</v>
      </c>
      <c r="BU945" s="175" t="str">
        <f t="shared" si="930"/>
        <v>BU$13</v>
      </c>
      <c r="BV945" s="175" t="str">
        <f t="shared" si="930"/>
        <v>BV$13</v>
      </c>
      <c r="BW945" s="175" t="str">
        <f t="shared" si="930"/>
        <v>BW$13</v>
      </c>
      <c r="BX945" s="175" t="str">
        <f t="shared" si="930"/>
        <v>BX$13</v>
      </c>
      <c r="BY945" s="175" t="str">
        <f t="shared" si="930"/>
        <v>BY$13</v>
      </c>
      <c r="BZ945" s="175" t="str">
        <f t="shared" si="930"/>
        <v>BZ$13</v>
      </c>
      <c r="CA945" s="175" t="str">
        <f t="shared" si="930"/>
        <v>CA$13</v>
      </c>
      <c r="CB945" s="175" t="str">
        <f t="shared" si="930"/>
        <v>CB$13</v>
      </c>
      <c r="CC945" s="175" t="str">
        <f t="shared" si="930"/>
        <v>CC$13</v>
      </c>
      <c r="CD945" s="175" t="str">
        <f t="shared" si="930"/>
        <v>CD$13</v>
      </c>
      <c r="CE945" s="175" t="str">
        <f t="shared" ref="CE945:CK945" si="931">CE930</f>
        <v>CE$13</v>
      </c>
      <c r="CF945" s="175" t="str">
        <f t="shared" si="931"/>
        <v>CF$13</v>
      </c>
      <c r="CG945" s="175" t="str">
        <f t="shared" si="931"/>
        <v>CG$13</v>
      </c>
      <c r="CH945" s="175" t="str">
        <f t="shared" si="931"/>
        <v>CH$13</v>
      </c>
      <c r="CI945" s="175" t="str">
        <f t="shared" si="931"/>
        <v>CI$13</v>
      </c>
      <c r="CJ945" s="175" t="str">
        <f t="shared" si="931"/>
        <v>CJ$13</v>
      </c>
      <c r="CK945" s="175" t="str">
        <f t="shared" si="931"/>
        <v>CK$13</v>
      </c>
      <c r="CL945" s="175" t="str">
        <f t="shared" ref="CL945" si="932">CL930</f>
        <v>CL$13</v>
      </c>
    </row>
    <row r="946" spans="2:90" x14ac:dyDescent="0.4">
      <c r="B946" s="132" t="str">
        <f>B931</f>
        <v>(Secondary label)</v>
      </c>
      <c r="D946" t="s">
        <v>272</v>
      </c>
      <c r="E946" s="8" t="str">
        <f t="shared" ref="E946:E949" si="933">ROW()&amp;" "&amp;D946</f>
        <v>946 GMV-PV</v>
      </c>
      <c r="G946" t="s">
        <v>332</v>
      </c>
      <c r="H946" s="12"/>
      <c r="I946" s="60"/>
      <c r="J946" s="60"/>
      <c r="K946" s="15"/>
      <c r="L946" s="15"/>
      <c r="M946" s="15"/>
      <c r="N946" s="15"/>
      <c r="O946" s="15"/>
      <c r="P946" s="15"/>
      <c r="R946" s="15"/>
      <c r="S946" s="175"/>
      <c r="T946" s="175"/>
      <c r="U946" s="175"/>
      <c r="V946" s="175"/>
      <c r="W946" s="175"/>
      <c r="X946" s="175"/>
      <c r="Y946" s="175"/>
      <c r="Z946" s="175"/>
      <c r="AA946" s="175"/>
      <c r="AB946" s="175"/>
      <c r="AC946" s="175"/>
      <c r="AD946" s="175"/>
      <c r="AE946" s="175"/>
      <c r="AF946" s="175"/>
      <c r="AG946" s="175"/>
      <c r="AH946" s="175"/>
      <c r="AI946" s="175"/>
      <c r="AJ946" s="175"/>
      <c r="AK946" s="175"/>
      <c r="AL946" s="175"/>
      <c r="AM946" s="175"/>
      <c r="AN946" s="175"/>
      <c r="AO946" s="175"/>
      <c r="AP946" s="175"/>
      <c r="AQ946" s="175"/>
      <c r="AR946" s="175"/>
      <c r="AS946" s="175"/>
      <c r="AT946" s="175"/>
      <c r="AU946" s="175"/>
      <c r="AV946" s="175"/>
      <c r="AW946" s="175"/>
      <c r="AX946" s="175"/>
      <c r="AY946" s="175"/>
      <c r="AZ946" s="175"/>
      <c r="BA946" s="175"/>
      <c r="BB946" s="175"/>
      <c r="BC946" s="175"/>
      <c r="BD946" s="175"/>
      <c r="BE946" s="175"/>
      <c r="BF946" s="175"/>
      <c r="BG946" s="175"/>
      <c r="BH946" s="175"/>
      <c r="BI946" s="175"/>
      <c r="BJ946" s="175"/>
      <c r="BK946" s="175"/>
      <c r="BL946" s="175"/>
      <c r="BM946" s="175"/>
      <c r="BN946" s="175"/>
      <c r="BO946" s="175"/>
      <c r="BP946" s="175"/>
      <c r="BQ946" s="175"/>
      <c r="BR946" s="175"/>
      <c r="BS946" s="175"/>
      <c r="BT946" s="175"/>
      <c r="BU946" s="175"/>
      <c r="BV946" s="175"/>
      <c r="BW946" s="175"/>
      <c r="BX946" s="175"/>
      <c r="BY946" s="175"/>
      <c r="BZ946" s="175"/>
      <c r="CA946" s="175"/>
      <c r="CB946" s="175"/>
      <c r="CC946" s="175"/>
      <c r="CD946" s="175"/>
      <c r="CE946" s="175"/>
      <c r="CF946" s="175"/>
      <c r="CG946" s="175"/>
      <c r="CH946" s="175"/>
      <c r="CI946" s="175"/>
      <c r="CJ946" s="175"/>
      <c r="CK946" s="175"/>
      <c r="CL946" s="175"/>
    </row>
    <row r="947" spans="2:90" x14ac:dyDescent="0.4">
      <c r="B947" s="132" t="str">
        <f>B932</f>
        <v xml:space="preserve">secondary unit </v>
      </c>
      <c r="D947" t="s">
        <v>272</v>
      </c>
      <c r="E947" s="8" t="str">
        <f t="shared" ref="E947" si="934">ROW()&amp;" "&amp;D947</f>
        <v>947 GMV-PV</v>
      </c>
      <c r="G947" t="s">
        <v>332</v>
      </c>
      <c r="H947" s="12"/>
      <c r="I947" s="60"/>
      <c r="J947" s="60"/>
      <c r="K947" s="15"/>
      <c r="L947" s="15"/>
      <c r="M947" s="15"/>
      <c r="N947" s="15"/>
      <c r="O947" s="15"/>
      <c r="P947" s="15"/>
      <c r="R947" s="15"/>
      <c r="S947" s="175"/>
      <c r="T947" s="175"/>
      <c r="U947" s="175"/>
      <c r="V947" s="175"/>
      <c r="W947" s="175"/>
      <c r="X947" s="175"/>
      <c r="Y947" s="175"/>
      <c r="Z947" s="175"/>
      <c r="AA947" s="175"/>
      <c r="AB947" s="175"/>
      <c r="AC947" s="175"/>
      <c r="AD947" s="175"/>
      <c r="AE947" s="175"/>
      <c r="AF947" s="175"/>
      <c r="AG947" s="175"/>
      <c r="AH947" s="175"/>
      <c r="AI947" s="175"/>
      <c r="AJ947" s="175"/>
      <c r="AK947" s="175"/>
      <c r="AL947" s="175"/>
      <c r="AM947" s="175"/>
      <c r="AN947" s="175"/>
      <c r="AO947" s="175"/>
      <c r="AP947" s="175"/>
      <c r="AQ947" s="175"/>
      <c r="AR947" s="175"/>
      <c r="AS947" s="175"/>
      <c r="AT947" s="175"/>
      <c r="AU947" s="175"/>
      <c r="AV947" s="175"/>
      <c r="AW947" s="175"/>
      <c r="AX947" s="175"/>
      <c r="AY947" s="175"/>
      <c r="AZ947" s="175"/>
      <c r="BA947" s="175"/>
      <c r="BB947" s="175"/>
      <c r="BC947" s="175"/>
      <c r="BD947" s="175"/>
      <c r="BE947" s="175"/>
      <c r="BF947" s="175"/>
      <c r="BG947" s="175"/>
      <c r="BH947" s="175"/>
      <c r="BI947" s="175"/>
      <c r="BJ947" s="175"/>
      <c r="BK947" s="175"/>
      <c r="BL947" s="175"/>
      <c r="BM947" s="175"/>
      <c r="BN947" s="175"/>
      <c r="BO947" s="175"/>
      <c r="BP947" s="175"/>
      <c r="BQ947" s="175"/>
      <c r="BR947" s="175"/>
      <c r="BS947" s="175"/>
      <c r="BT947" s="175"/>
      <c r="BU947" s="175"/>
      <c r="BV947" s="175"/>
      <c r="BW947" s="175"/>
      <c r="BX947" s="175"/>
      <c r="BY947" s="175"/>
      <c r="BZ947" s="175"/>
      <c r="CA947" s="175"/>
      <c r="CB947" s="175"/>
      <c r="CC947" s="175"/>
      <c r="CD947" s="175"/>
      <c r="CE947" s="175"/>
      <c r="CF947" s="175"/>
      <c r="CG947" s="175"/>
      <c r="CH947" s="175"/>
      <c r="CI947" s="175"/>
      <c r="CJ947" s="175"/>
      <c r="CK947" s="175"/>
      <c r="CL947" s="175"/>
    </row>
    <row r="948" spans="2:90" x14ac:dyDescent="0.4">
      <c r="B948" s="8" t="s">
        <v>463</v>
      </c>
      <c r="D948" t="s">
        <v>272</v>
      </c>
      <c r="E948" s="8" t="str">
        <f t="shared" si="933"/>
        <v>948 GMV-PV</v>
      </c>
      <c r="G948" t="s">
        <v>332</v>
      </c>
      <c r="H948" s="12"/>
      <c r="I948" s="60"/>
      <c r="J948" s="60"/>
      <c r="K948" s="15"/>
      <c r="L948" s="15"/>
      <c r="M948" s="15"/>
      <c r="N948" s="15"/>
      <c r="O948" s="15"/>
      <c r="P948" s="15"/>
      <c r="R948" s="15"/>
      <c r="S948" s="175"/>
      <c r="T948" s="175"/>
      <c r="U948" s="175"/>
      <c r="V948" s="175"/>
      <c r="W948" s="175"/>
      <c r="X948" s="175"/>
      <c r="Y948" s="175"/>
      <c r="Z948" s="175"/>
      <c r="AA948" s="175"/>
      <c r="AB948" s="175"/>
      <c r="AC948" s="175"/>
      <c r="AD948" s="175"/>
      <c r="AE948" s="175"/>
      <c r="AF948" s="175"/>
      <c r="AG948" s="175"/>
      <c r="AH948" s="175"/>
      <c r="AI948" s="175"/>
      <c r="AJ948" s="175"/>
      <c r="AK948" s="175"/>
      <c r="AL948" s="175"/>
      <c r="AM948" s="175"/>
      <c r="AN948" s="175"/>
      <c r="AO948" s="175"/>
      <c r="AP948" s="175"/>
      <c r="AQ948" s="175"/>
      <c r="AR948" s="175"/>
      <c r="AS948" s="175"/>
      <c r="AT948" s="175"/>
      <c r="AU948" s="175"/>
      <c r="AV948" s="175"/>
      <c r="AW948" s="175"/>
      <c r="AX948" s="175"/>
      <c r="AY948" s="175"/>
      <c r="AZ948" s="175"/>
      <c r="BA948" s="175"/>
      <c r="BB948" s="175"/>
      <c r="BC948" s="175"/>
      <c r="BD948" s="175"/>
      <c r="BE948" s="175"/>
      <c r="BF948" s="175"/>
      <c r="BG948" s="175"/>
      <c r="BH948" s="175"/>
      <c r="BI948" s="175"/>
      <c r="BJ948" s="175"/>
      <c r="BK948" s="175"/>
      <c r="BL948" s="175"/>
      <c r="BM948" s="175"/>
      <c r="BN948" s="175"/>
      <c r="BO948" s="175"/>
      <c r="BP948" s="175"/>
      <c r="BQ948" s="175"/>
      <c r="BR948" s="175"/>
      <c r="BS948" s="175"/>
      <c r="BT948" s="175"/>
      <c r="BU948" s="175"/>
      <c r="BV948" s="175"/>
      <c r="BW948" s="175"/>
      <c r="BX948" s="175"/>
      <c r="BY948" s="175"/>
      <c r="BZ948" s="175"/>
      <c r="CA948" s="175"/>
      <c r="CB948" s="175"/>
      <c r="CC948" s="175"/>
      <c r="CD948" s="175"/>
      <c r="CE948" s="175"/>
      <c r="CF948" s="175"/>
      <c r="CG948" s="175"/>
      <c r="CH948" s="175"/>
      <c r="CI948" s="175"/>
      <c r="CJ948" s="175"/>
      <c r="CK948" s="175"/>
      <c r="CL948" s="175"/>
    </row>
    <row r="949" spans="2:90" x14ac:dyDescent="0.4">
      <c r="B949" s="8" t="s">
        <v>464</v>
      </c>
      <c r="D949" t="s">
        <v>272</v>
      </c>
      <c r="E949" s="8" t="str">
        <f t="shared" si="933"/>
        <v>949 GMV-PV</v>
      </c>
      <c r="G949" t="s">
        <v>332</v>
      </c>
      <c r="H949" s="12"/>
      <c r="I949" s="60"/>
      <c r="J949" s="60"/>
      <c r="K949" s="15"/>
      <c r="L949" s="15"/>
      <c r="M949" s="15"/>
      <c r="N949" s="15"/>
      <c r="O949" s="15"/>
      <c r="P949" s="15"/>
      <c r="R949" s="15"/>
      <c r="S949" s="175"/>
      <c r="T949" s="175"/>
      <c r="U949" s="175"/>
      <c r="V949" s="175"/>
      <c r="W949" s="175"/>
      <c r="X949" s="175"/>
      <c r="Y949" s="175"/>
      <c r="Z949" s="175"/>
      <c r="AA949" s="175"/>
      <c r="AB949" s="175"/>
      <c r="AC949" s="175"/>
      <c r="AD949" s="175"/>
      <c r="AE949" s="175"/>
      <c r="AF949" s="175"/>
      <c r="AG949" s="175"/>
      <c r="AH949" s="175"/>
      <c r="AI949" s="175"/>
      <c r="AJ949" s="175"/>
      <c r="AK949" s="175"/>
      <c r="AL949" s="175"/>
      <c r="AM949" s="175"/>
      <c r="AN949" s="175"/>
      <c r="AO949" s="175"/>
      <c r="AP949" s="175"/>
      <c r="AQ949" s="175"/>
      <c r="AR949" s="175"/>
      <c r="AS949" s="175"/>
      <c r="AT949" s="175"/>
      <c r="AU949" s="175"/>
      <c r="AV949" s="175"/>
      <c r="AW949" s="175"/>
      <c r="AX949" s="175"/>
      <c r="AY949" s="175"/>
      <c r="AZ949" s="175"/>
      <c r="BA949" s="175"/>
      <c r="BB949" s="175"/>
      <c r="BC949" s="175"/>
      <c r="BD949" s="175"/>
      <c r="BE949" s="175"/>
      <c r="BF949" s="175"/>
      <c r="BG949" s="175"/>
      <c r="BH949" s="175"/>
      <c r="BI949" s="175"/>
      <c r="BJ949" s="175"/>
      <c r="BK949" s="175"/>
      <c r="BL949" s="175"/>
      <c r="BM949" s="175"/>
      <c r="BN949" s="175"/>
      <c r="BO949" s="175"/>
      <c r="BP949" s="175"/>
      <c r="BQ949" s="175"/>
      <c r="BR949" s="175"/>
      <c r="BS949" s="175"/>
      <c r="BT949" s="175"/>
      <c r="BU949" s="175"/>
      <c r="BV949" s="175"/>
      <c r="BW949" s="175"/>
      <c r="BX949" s="175"/>
      <c r="BY949" s="175"/>
      <c r="BZ949" s="175"/>
      <c r="CA949" s="175"/>
      <c r="CB949" s="175"/>
      <c r="CC949" s="175"/>
      <c r="CD949" s="175"/>
      <c r="CE949" s="175"/>
      <c r="CF949" s="175"/>
      <c r="CG949" s="175"/>
      <c r="CH949" s="175"/>
      <c r="CI949" s="175"/>
      <c r="CJ949" s="175"/>
      <c r="CK949" s="175"/>
      <c r="CL949" s="175"/>
    </row>
    <row r="950" spans="2:90" x14ac:dyDescent="0.4">
      <c r="E950" s="8"/>
      <c r="H950" s="12"/>
      <c r="I950" s="60"/>
      <c r="J950" s="60"/>
      <c r="K950" s="15"/>
      <c r="L950" s="15"/>
      <c r="M950" s="15"/>
      <c r="N950" s="15"/>
      <c r="O950" s="15"/>
      <c r="P950" s="15"/>
      <c r="R950" s="15"/>
      <c r="S950" s="175"/>
      <c r="T950" s="175"/>
      <c r="U950" s="175"/>
      <c r="V950" s="175"/>
      <c r="W950" s="175"/>
      <c r="X950" s="175"/>
      <c r="Y950" s="175"/>
      <c r="Z950" s="175"/>
      <c r="AA950" s="175"/>
      <c r="AB950" s="175"/>
      <c r="AC950" s="175"/>
      <c r="AD950" s="175"/>
      <c r="AE950" s="175"/>
      <c r="AF950" s="175"/>
      <c r="AG950" s="175"/>
      <c r="AH950" s="175"/>
      <c r="AI950" s="175"/>
      <c r="AJ950" s="175"/>
      <c r="AK950" s="175"/>
      <c r="AL950" s="175"/>
      <c r="AM950" s="175"/>
      <c r="AN950" s="175"/>
      <c r="AO950" s="175"/>
      <c r="AP950" s="175"/>
      <c r="AQ950" s="175"/>
      <c r="AR950" s="175"/>
      <c r="AS950" s="175"/>
      <c r="AT950" s="175"/>
      <c r="AU950" s="175"/>
      <c r="AV950" s="175"/>
      <c r="AW950" s="175"/>
      <c r="AX950" s="175"/>
      <c r="AY950" s="175"/>
      <c r="AZ950" s="175"/>
      <c r="BA950" s="175"/>
      <c r="BB950" s="175"/>
      <c r="BC950" s="175"/>
      <c r="BD950" s="175"/>
      <c r="BE950" s="175"/>
      <c r="BF950" s="175"/>
      <c r="BG950" s="175"/>
      <c r="BH950" s="175"/>
      <c r="BI950" s="175"/>
      <c r="BJ950" s="175"/>
      <c r="BK950" s="175"/>
      <c r="BL950" s="175"/>
      <c r="BM950" s="175"/>
      <c r="BN950" s="175"/>
      <c r="BO950" s="175"/>
      <c r="BP950" s="175"/>
      <c r="BQ950" s="175"/>
      <c r="BR950" s="175"/>
      <c r="BS950" s="175"/>
      <c r="BT950" s="175"/>
      <c r="BU950" s="175"/>
      <c r="BV950" s="175"/>
      <c r="BW950" s="175"/>
      <c r="BX950" s="175"/>
      <c r="BY950" s="175"/>
      <c r="BZ950" s="175"/>
      <c r="CA950" s="175"/>
      <c r="CB950" s="175"/>
      <c r="CC950" s="175"/>
      <c r="CD950" s="175"/>
      <c r="CE950" s="175"/>
      <c r="CF950" s="175"/>
      <c r="CG950" s="175"/>
      <c r="CH950" s="175"/>
      <c r="CI950" s="175"/>
      <c r="CJ950" s="175"/>
      <c r="CK950" s="175"/>
      <c r="CL950" s="175"/>
    </row>
    <row r="951" spans="2:90" x14ac:dyDescent="0.4">
      <c r="B951" s="171" t="s">
        <v>490</v>
      </c>
      <c r="E951" s="8"/>
      <c r="H951" s="170"/>
      <c r="I951" s="172"/>
      <c r="J951" s="172"/>
      <c r="K951" s="193"/>
      <c r="L951" s="193"/>
      <c r="M951" s="193"/>
      <c r="N951" s="193"/>
      <c r="O951" s="193"/>
      <c r="P951" s="193"/>
      <c r="R951" s="194"/>
      <c r="S951" s="170"/>
      <c r="T951" s="170"/>
      <c r="U951" s="170"/>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c r="AU951" s="170"/>
      <c r="AV951" s="170"/>
      <c r="AW951" s="170"/>
      <c r="AX951" s="170"/>
      <c r="AY951" s="170"/>
      <c r="AZ951" s="170"/>
      <c r="BA951" s="170"/>
      <c r="BB951" s="170"/>
      <c r="BC951" s="170"/>
      <c r="BD951" s="170"/>
      <c r="BE951" s="170"/>
      <c r="BF951" s="170"/>
      <c r="BG951" s="170"/>
      <c r="BH951" s="170"/>
      <c r="BI951" s="170"/>
      <c r="BJ951" s="170"/>
      <c r="BK951" s="170"/>
      <c r="BL951" s="170"/>
      <c r="BM951" s="170"/>
      <c r="BN951" s="170"/>
      <c r="BO951" s="170"/>
      <c r="BP951" s="170"/>
      <c r="BQ951" s="170"/>
      <c r="BR951" s="170"/>
      <c r="BS951" s="170"/>
      <c r="BT951" s="170"/>
      <c r="BU951" s="170"/>
      <c r="BV951" s="170"/>
      <c r="BW951" s="170"/>
      <c r="BX951" s="170"/>
      <c r="BY951" s="170"/>
      <c r="BZ951" s="170"/>
      <c r="CA951" s="170"/>
      <c r="CB951" s="170"/>
      <c r="CC951" s="170"/>
      <c r="CD951" s="170"/>
      <c r="CE951" s="170"/>
      <c r="CF951" s="170"/>
      <c r="CG951" s="170"/>
      <c r="CH951" s="170"/>
      <c r="CI951" s="170"/>
      <c r="CJ951" s="170"/>
      <c r="CK951" s="170"/>
      <c r="CL951" s="170"/>
    </row>
    <row r="952" spans="2:90" x14ac:dyDescent="0.4">
      <c r="B952" s="171" t="s">
        <v>492</v>
      </c>
      <c r="E952" s="8"/>
      <c r="H952" s="170"/>
      <c r="I952" s="172"/>
      <c r="J952" s="172"/>
      <c r="K952" s="193"/>
      <c r="L952" s="193"/>
      <c r="M952" s="193"/>
      <c r="N952" s="193"/>
      <c r="O952" s="193"/>
      <c r="P952" s="193"/>
      <c r="R952" s="194"/>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c r="BA952" s="170"/>
      <c r="BB952" s="170"/>
      <c r="BC952" s="170"/>
      <c r="BD952" s="170"/>
      <c r="BE952" s="170"/>
      <c r="BF952" s="170"/>
      <c r="BG952" s="170"/>
      <c r="BH952" s="170"/>
      <c r="BI952" s="170"/>
      <c r="BJ952" s="170"/>
      <c r="BK952" s="170"/>
      <c r="BL952" s="170"/>
      <c r="BM952" s="170"/>
      <c r="BN952" s="170"/>
      <c r="BO952" s="170"/>
      <c r="BP952" s="170"/>
      <c r="BQ952" s="170"/>
      <c r="BR952" s="170"/>
      <c r="BS952" s="170"/>
      <c r="BT952" s="170"/>
      <c r="BU952" s="170"/>
      <c r="BV952" s="170"/>
      <c r="BW952" s="170"/>
      <c r="BX952" s="170"/>
      <c r="BY952" s="170"/>
      <c r="BZ952" s="170"/>
      <c r="CA952" s="170"/>
      <c r="CB952" s="170"/>
      <c r="CC952" s="170"/>
      <c r="CD952" s="170"/>
      <c r="CE952" s="170"/>
      <c r="CF952" s="170"/>
      <c r="CG952" s="170"/>
      <c r="CH952" s="170"/>
      <c r="CI952" s="170"/>
      <c r="CJ952" s="170"/>
      <c r="CK952" s="170"/>
      <c r="CL952" s="170"/>
    </row>
    <row r="953" spans="2:90" x14ac:dyDescent="0.4">
      <c r="B953" s="171" t="s">
        <v>461</v>
      </c>
      <c r="E953" s="8"/>
      <c r="H953" s="170"/>
      <c r="I953" s="172"/>
      <c r="J953" s="172"/>
      <c r="K953" s="193"/>
      <c r="L953" s="193"/>
      <c r="M953" s="193"/>
      <c r="N953" s="193"/>
      <c r="O953" s="193"/>
      <c r="P953" s="193"/>
      <c r="R953" s="194"/>
      <c r="S953" s="195" t="str">
        <f t="shared" ref="S953:AX953" si="935">S$16</f>
        <v>S$12</v>
      </c>
      <c r="T953" s="195" t="str">
        <f t="shared" si="935"/>
        <v>T$12</v>
      </c>
      <c r="U953" s="195" t="str">
        <f t="shared" si="935"/>
        <v>U$12</v>
      </c>
      <c r="V953" s="195" t="str">
        <f t="shared" si="935"/>
        <v>V$12</v>
      </c>
      <c r="W953" s="195" t="str">
        <f t="shared" si="935"/>
        <v>W$12</v>
      </c>
      <c r="X953" s="195" t="str">
        <f t="shared" si="935"/>
        <v>X$12</v>
      </c>
      <c r="Y953" s="195" t="str">
        <f t="shared" si="935"/>
        <v>Y$12</v>
      </c>
      <c r="Z953" s="195" t="str">
        <f t="shared" si="935"/>
        <v>Z$12</v>
      </c>
      <c r="AA953" s="195" t="str">
        <f t="shared" si="935"/>
        <v>AA$12</v>
      </c>
      <c r="AB953" s="195" t="str">
        <f t="shared" si="935"/>
        <v>AB$12</v>
      </c>
      <c r="AC953" s="195" t="str">
        <f t="shared" si="935"/>
        <v>AC$12</v>
      </c>
      <c r="AD953" s="195" t="str">
        <f t="shared" si="935"/>
        <v>AD$12</v>
      </c>
      <c r="AE953" s="195" t="str">
        <f t="shared" si="935"/>
        <v>AE$12</v>
      </c>
      <c r="AF953" s="195" t="str">
        <f t="shared" si="935"/>
        <v>AF$12</v>
      </c>
      <c r="AG953" s="195" t="str">
        <f t="shared" si="935"/>
        <v>AG$12</v>
      </c>
      <c r="AH953" s="195" t="str">
        <f t="shared" si="935"/>
        <v>AH$12</v>
      </c>
      <c r="AI953" s="195" t="str">
        <f t="shared" si="935"/>
        <v>AI$12</v>
      </c>
      <c r="AJ953" s="195" t="str">
        <f t="shared" si="935"/>
        <v>AJ$12</v>
      </c>
      <c r="AK953" s="195" t="str">
        <f t="shared" si="935"/>
        <v>AK$12</v>
      </c>
      <c r="AL953" s="195" t="str">
        <f t="shared" si="935"/>
        <v>AL$12</v>
      </c>
      <c r="AM953" s="195" t="str">
        <f t="shared" si="935"/>
        <v>AM$12</v>
      </c>
      <c r="AN953" s="195" t="str">
        <f t="shared" si="935"/>
        <v>AN$12</v>
      </c>
      <c r="AO953" s="195" t="str">
        <f t="shared" si="935"/>
        <v>AO$12</v>
      </c>
      <c r="AP953" s="195" t="str">
        <f t="shared" si="935"/>
        <v>AP$12</v>
      </c>
      <c r="AQ953" s="195" t="str">
        <f t="shared" si="935"/>
        <v>AQ$12</v>
      </c>
      <c r="AR953" s="195" t="str">
        <f t="shared" si="935"/>
        <v>AR$12</v>
      </c>
      <c r="AS953" s="195" t="str">
        <f t="shared" si="935"/>
        <v>AS$12</v>
      </c>
      <c r="AT953" s="195" t="str">
        <f t="shared" si="935"/>
        <v>AT$12</v>
      </c>
      <c r="AU953" s="195" t="str">
        <f t="shared" si="935"/>
        <v>AU$12</v>
      </c>
      <c r="AV953" s="195" t="str">
        <f t="shared" si="935"/>
        <v>AV$12</v>
      </c>
      <c r="AW953" s="195" t="str">
        <f t="shared" si="935"/>
        <v>AW$12</v>
      </c>
      <c r="AX953" s="195" t="str">
        <f t="shared" si="935"/>
        <v>AX$12</v>
      </c>
      <c r="AY953" s="195" t="str">
        <f t="shared" ref="AY953:CD953" si="936">AY$16</f>
        <v>AY$12</v>
      </c>
      <c r="AZ953" s="195" t="str">
        <f t="shared" si="936"/>
        <v>AZ$12</v>
      </c>
      <c r="BA953" s="195" t="str">
        <f t="shared" si="936"/>
        <v>BA$12</v>
      </c>
      <c r="BB953" s="195" t="str">
        <f t="shared" si="936"/>
        <v>BB$12</v>
      </c>
      <c r="BC953" s="195" t="str">
        <f t="shared" si="936"/>
        <v>BC$12</v>
      </c>
      <c r="BD953" s="195" t="str">
        <f t="shared" si="936"/>
        <v>BD$12</v>
      </c>
      <c r="BE953" s="195" t="str">
        <f t="shared" si="936"/>
        <v>BE$12</v>
      </c>
      <c r="BF953" s="195" t="str">
        <f t="shared" si="936"/>
        <v>BF$12</v>
      </c>
      <c r="BG953" s="195" t="str">
        <f t="shared" si="936"/>
        <v>BG$12</v>
      </c>
      <c r="BH953" s="195" t="str">
        <f t="shared" si="936"/>
        <v>BH$12</v>
      </c>
      <c r="BI953" s="195" t="str">
        <f t="shared" si="936"/>
        <v>BI$12</v>
      </c>
      <c r="BJ953" s="195" t="str">
        <f t="shared" si="936"/>
        <v>BJ$12</v>
      </c>
      <c r="BK953" s="195" t="str">
        <f t="shared" si="936"/>
        <v>BK$12</v>
      </c>
      <c r="BL953" s="195" t="str">
        <f t="shared" si="936"/>
        <v>BL$12</v>
      </c>
      <c r="BM953" s="195" t="str">
        <f t="shared" si="936"/>
        <v>BM$12</v>
      </c>
      <c r="BN953" s="195" t="str">
        <f t="shared" si="936"/>
        <v>BN$12</v>
      </c>
      <c r="BO953" s="195" t="str">
        <f t="shared" si="936"/>
        <v>BO$12</v>
      </c>
      <c r="BP953" s="195" t="str">
        <f t="shared" si="936"/>
        <v>BP$12</v>
      </c>
      <c r="BQ953" s="195" t="str">
        <f t="shared" si="936"/>
        <v>BQ$12</v>
      </c>
      <c r="BR953" s="195" t="str">
        <f t="shared" si="936"/>
        <v>BR$12</v>
      </c>
      <c r="BS953" s="195" t="str">
        <f t="shared" si="936"/>
        <v>BS$12</v>
      </c>
      <c r="BT953" s="195" t="str">
        <f t="shared" si="936"/>
        <v>BT$12</v>
      </c>
      <c r="BU953" s="195" t="str">
        <f t="shared" si="936"/>
        <v>BU$12</v>
      </c>
      <c r="BV953" s="195" t="str">
        <f t="shared" si="936"/>
        <v>BV$12</v>
      </c>
      <c r="BW953" s="195" t="str">
        <f t="shared" si="936"/>
        <v>BW$12</v>
      </c>
      <c r="BX953" s="195" t="str">
        <f t="shared" si="936"/>
        <v>BX$12</v>
      </c>
      <c r="BY953" s="195" t="str">
        <f t="shared" si="936"/>
        <v>BY$12</v>
      </c>
      <c r="BZ953" s="195" t="str">
        <f t="shared" si="936"/>
        <v>BZ$12</v>
      </c>
      <c r="CA953" s="195" t="str">
        <f t="shared" si="936"/>
        <v>CA$12</v>
      </c>
      <c r="CB953" s="195" t="str">
        <f t="shared" si="936"/>
        <v>CB$12</v>
      </c>
      <c r="CC953" s="195" t="str">
        <f t="shared" si="936"/>
        <v>CC$12</v>
      </c>
      <c r="CD953" s="195" t="str">
        <f t="shared" si="936"/>
        <v>CD$12</v>
      </c>
      <c r="CE953" s="195" t="str">
        <f t="shared" ref="CE953:CL953" si="937">CE$16</f>
        <v>CE$12</v>
      </c>
      <c r="CF953" s="195" t="str">
        <f t="shared" si="937"/>
        <v>CF$12</v>
      </c>
      <c r="CG953" s="195" t="str">
        <f t="shared" si="937"/>
        <v>CG$12</v>
      </c>
      <c r="CH953" s="195" t="str">
        <f t="shared" si="937"/>
        <v>CH$12</v>
      </c>
      <c r="CI953" s="195" t="str">
        <f t="shared" si="937"/>
        <v>CI$12</v>
      </c>
      <c r="CJ953" s="195" t="str">
        <f t="shared" si="937"/>
        <v>CJ$12</v>
      </c>
      <c r="CK953" s="195" t="str">
        <f t="shared" si="937"/>
        <v>CK$12</v>
      </c>
      <c r="CL953" s="195" t="str">
        <f t="shared" si="937"/>
        <v>CL$12</v>
      </c>
    </row>
    <row r="954" spans="2:90" x14ac:dyDescent="0.4">
      <c r="B954" s="171" t="s">
        <v>462</v>
      </c>
      <c r="E954" s="8"/>
      <c r="H954" s="196"/>
      <c r="I954" s="197"/>
      <c r="J954" s="197"/>
      <c r="K954" s="198"/>
      <c r="L954" s="198"/>
      <c r="M954" s="198"/>
      <c r="N954" s="198"/>
      <c r="O954" s="198"/>
      <c r="P954" s="198"/>
      <c r="R954" s="198"/>
      <c r="S954" s="195" t="str">
        <f t="shared" ref="S954:AX954" si="938">S$17</f>
        <v>S$13</v>
      </c>
      <c r="T954" s="195" t="str">
        <f t="shared" si="938"/>
        <v>T$13</v>
      </c>
      <c r="U954" s="195" t="str">
        <f t="shared" si="938"/>
        <v>U$13</v>
      </c>
      <c r="V954" s="195" t="str">
        <f t="shared" si="938"/>
        <v>V$13</v>
      </c>
      <c r="W954" s="195" t="str">
        <f t="shared" si="938"/>
        <v>W$13</v>
      </c>
      <c r="X954" s="195" t="str">
        <f t="shared" si="938"/>
        <v>X$13</v>
      </c>
      <c r="Y954" s="195" t="str">
        <f t="shared" si="938"/>
        <v>Y$13</v>
      </c>
      <c r="Z954" s="195" t="str">
        <f t="shared" si="938"/>
        <v>Z$13</v>
      </c>
      <c r="AA954" s="195" t="str">
        <f t="shared" si="938"/>
        <v>AA$13</v>
      </c>
      <c r="AB954" s="195" t="str">
        <f t="shared" si="938"/>
        <v>AB$13</v>
      </c>
      <c r="AC954" s="195" t="str">
        <f t="shared" si="938"/>
        <v>AC$13</v>
      </c>
      <c r="AD954" s="195" t="str">
        <f t="shared" si="938"/>
        <v>AD$13</v>
      </c>
      <c r="AE954" s="195" t="str">
        <f t="shared" si="938"/>
        <v>AE$13</v>
      </c>
      <c r="AF954" s="195" t="str">
        <f t="shared" si="938"/>
        <v>AF$13</v>
      </c>
      <c r="AG954" s="195" t="str">
        <f t="shared" si="938"/>
        <v>AG$13</v>
      </c>
      <c r="AH954" s="195" t="str">
        <f t="shared" si="938"/>
        <v>AH$13</v>
      </c>
      <c r="AI954" s="195" t="str">
        <f t="shared" si="938"/>
        <v>AI$13</v>
      </c>
      <c r="AJ954" s="195" t="str">
        <f t="shared" si="938"/>
        <v>AJ$13</v>
      </c>
      <c r="AK954" s="195" t="str">
        <f t="shared" si="938"/>
        <v>AK$13</v>
      </c>
      <c r="AL954" s="195" t="str">
        <f t="shared" si="938"/>
        <v>AL$13</v>
      </c>
      <c r="AM954" s="195" t="str">
        <f t="shared" si="938"/>
        <v>AM$13</v>
      </c>
      <c r="AN954" s="195" t="str">
        <f t="shared" si="938"/>
        <v>AN$13</v>
      </c>
      <c r="AO954" s="195" t="str">
        <f t="shared" si="938"/>
        <v>AO$13</v>
      </c>
      <c r="AP954" s="195" t="str">
        <f t="shared" si="938"/>
        <v>AP$13</v>
      </c>
      <c r="AQ954" s="195" t="str">
        <f t="shared" si="938"/>
        <v>AQ$13</v>
      </c>
      <c r="AR954" s="195" t="str">
        <f t="shared" si="938"/>
        <v>AR$13</v>
      </c>
      <c r="AS954" s="195" t="str">
        <f t="shared" si="938"/>
        <v>AS$13</v>
      </c>
      <c r="AT954" s="195" t="str">
        <f t="shared" si="938"/>
        <v>AT$13</v>
      </c>
      <c r="AU954" s="195" t="str">
        <f t="shared" si="938"/>
        <v>AU$13</v>
      </c>
      <c r="AV954" s="195" t="str">
        <f t="shared" si="938"/>
        <v>AV$13</v>
      </c>
      <c r="AW954" s="195" t="str">
        <f t="shared" si="938"/>
        <v>AW$13</v>
      </c>
      <c r="AX954" s="195" t="str">
        <f t="shared" si="938"/>
        <v>AX$13</v>
      </c>
      <c r="AY954" s="195" t="str">
        <f t="shared" ref="AY954:CD954" si="939">AY$17</f>
        <v>AY$13</v>
      </c>
      <c r="AZ954" s="195" t="str">
        <f t="shared" si="939"/>
        <v>AZ$13</v>
      </c>
      <c r="BA954" s="195" t="str">
        <f t="shared" si="939"/>
        <v>BA$13</v>
      </c>
      <c r="BB954" s="195" t="str">
        <f t="shared" si="939"/>
        <v>BB$13</v>
      </c>
      <c r="BC954" s="195" t="str">
        <f t="shared" si="939"/>
        <v>BC$13</v>
      </c>
      <c r="BD954" s="195" t="str">
        <f t="shared" si="939"/>
        <v>BD$13</v>
      </c>
      <c r="BE954" s="195" t="str">
        <f t="shared" si="939"/>
        <v>BE$13</v>
      </c>
      <c r="BF954" s="195" t="str">
        <f t="shared" si="939"/>
        <v>BF$13</v>
      </c>
      <c r="BG954" s="195" t="str">
        <f t="shared" si="939"/>
        <v>BG$13</v>
      </c>
      <c r="BH954" s="195" t="str">
        <f t="shared" si="939"/>
        <v>BH$13</v>
      </c>
      <c r="BI954" s="195" t="str">
        <f t="shared" si="939"/>
        <v>BI$13</v>
      </c>
      <c r="BJ954" s="195" t="str">
        <f t="shared" si="939"/>
        <v>BJ$13</v>
      </c>
      <c r="BK954" s="195" t="str">
        <f t="shared" si="939"/>
        <v>BK$13</v>
      </c>
      <c r="BL954" s="195" t="str">
        <f t="shared" si="939"/>
        <v>BL$13</v>
      </c>
      <c r="BM954" s="195" t="str">
        <f t="shared" si="939"/>
        <v>BM$13</v>
      </c>
      <c r="BN954" s="195" t="str">
        <f t="shared" si="939"/>
        <v>BN$13</v>
      </c>
      <c r="BO954" s="195" t="str">
        <f t="shared" si="939"/>
        <v>BO$13</v>
      </c>
      <c r="BP954" s="195" t="str">
        <f t="shared" si="939"/>
        <v>BP$13</v>
      </c>
      <c r="BQ954" s="195" t="str">
        <f t="shared" si="939"/>
        <v>BQ$13</v>
      </c>
      <c r="BR954" s="195" t="str">
        <f t="shared" si="939"/>
        <v>BR$13</v>
      </c>
      <c r="BS954" s="195" t="str">
        <f t="shared" si="939"/>
        <v>BS$13</v>
      </c>
      <c r="BT954" s="195" t="str">
        <f t="shared" si="939"/>
        <v>BT$13</v>
      </c>
      <c r="BU954" s="195" t="str">
        <f t="shared" si="939"/>
        <v>BU$13</v>
      </c>
      <c r="BV954" s="195" t="str">
        <f t="shared" si="939"/>
        <v>BV$13</v>
      </c>
      <c r="BW954" s="195" t="str">
        <f t="shared" si="939"/>
        <v>BW$13</v>
      </c>
      <c r="BX954" s="195" t="str">
        <f t="shared" si="939"/>
        <v>BX$13</v>
      </c>
      <c r="BY954" s="195" t="str">
        <f t="shared" si="939"/>
        <v>BY$13</v>
      </c>
      <c r="BZ954" s="195" t="str">
        <f t="shared" si="939"/>
        <v>BZ$13</v>
      </c>
      <c r="CA954" s="195" t="str">
        <f t="shared" si="939"/>
        <v>CA$13</v>
      </c>
      <c r="CB954" s="195" t="str">
        <f t="shared" si="939"/>
        <v>CB$13</v>
      </c>
      <c r="CC954" s="195" t="str">
        <f t="shared" si="939"/>
        <v>CC$13</v>
      </c>
      <c r="CD954" s="195" t="str">
        <f t="shared" si="939"/>
        <v>CD$13</v>
      </c>
      <c r="CE954" s="195" t="str">
        <f t="shared" ref="CE954:CL954" si="940">CE$17</f>
        <v>CE$13</v>
      </c>
      <c r="CF954" s="195" t="str">
        <f t="shared" si="940"/>
        <v>CF$13</v>
      </c>
      <c r="CG954" s="195" t="str">
        <f t="shared" si="940"/>
        <v>CG$13</v>
      </c>
      <c r="CH954" s="195" t="str">
        <f t="shared" si="940"/>
        <v>CH$13</v>
      </c>
      <c r="CI954" s="195" t="str">
        <f t="shared" si="940"/>
        <v>CI$13</v>
      </c>
      <c r="CJ954" s="195" t="str">
        <f t="shared" si="940"/>
        <v>CJ$13</v>
      </c>
      <c r="CK954" s="195" t="str">
        <f t="shared" si="940"/>
        <v>CK$13</v>
      </c>
      <c r="CL954" s="195" t="str">
        <f t="shared" si="940"/>
        <v>CL$13</v>
      </c>
    </row>
    <row r="955" spans="2:90" x14ac:dyDescent="0.4">
      <c r="B955" s="171" t="s">
        <v>491</v>
      </c>
      <c r="E955" s="8"/>
      <c r="H955" s="196"/>
      <c r="I955" s="197"/>
      <c r="J955" s="197"/>
      <c r="K955" s="198"/>
      <c r="L955" s="198"/>
      <c r="M955" s="198"/>
      <c r="N955" s="198"/>
      <c r="O955" s="198"/>
      <c r="P955" s="198"/>
      <c r="R955" s="198"/>
      <c r="S955" s="186"/>
      <c r="T955" s="186"/>
      <c r="U955" s="186"/>
      <c r="V955" s="186"/>
      <c r="W955" s="186"/>
      <c r="X955" s="186"/>
      <c r="Y955" s="186"/>
      <c r="Z955" s="186"/>
      <c r="AA955" s="186"/>
      <c r="AB955" s="186"/>
      <c r="AC955" s="186"/>
      <c r="AD955" s="186"/>
      <c r="AE955" s="186"/>
      <c r="AF955" s="186"/>
      <c r="AG955" s="186"/>
      <c r="AH955" s="186"/>
      <c r="AI955" s="186"/>
      <c r="AJ955" s="186"/>
      <c r="AK955" s="186"/>
      <c r="AL955" s="186"/>
      <c r="AM955" s="186"/>
      <c r="AN955" s="186"/>
      <c r="AO955" s="186"/>
      <c r="AP955" s="186"/>
      <c r="AQ955" s="186"/>
      <c r="AR955" s="186"/>
      <c r="AS955" s="186"/>
      <c r="AT955" s="186"/>
      <c r="AU955" s="186"/>
      <c r="AV955" s="186"/>
      <c r="AW955" s="186"/>
      <c r="AX955" s="186"/>
      <c r="AY955" s="186"/>
      <c r="AZ955" s="186"/>
      <c r="BA955" s="186"/>
      <c r="BB955" s="186"/>
      <c r="BC955" s="186"/>
      <c r="BD955" s="186"/>
      <c r="BE955" s="186"/>
      <c r="BF955" s="186"/>
      <c r="BG955" s="186"/>
      <c r="BH955" s="186"/>
      <c r="BI955" s="186"/>
      <c r="BJ955" s="186"/>
      <c r="BK955" s="186"/>
      <c r="BL955" s="186"/>
      <c r="BM955" s="186"/>
      <c r="BN955" s="186"/>
      <c r="BO955" s="186"/>
      <c r="BP955" s="186"/>
      <c r="BQ955" s="186"/>
      <c r="BR955" s="186"/>
      <c r="BS955" s="186"/>
      <c r="BT955" s="186"/>
      <c r="BU955" s="186"/>
      <c r="BV955" s="186"/>
      <c r="BW955" s="186"/>
      <c r="BX955" s="186"/>
      <c r="BY955" s="186"/>
      <c r="BZ955" s="186"/>
      <c r="CA955" s="186"/>
      <c r="CB955" s="186"/>
      <c r="CC955" s="186"/>
      <c r="CD955" s="186"/>
      <c r="CE955" s="186"/>
      <c r="CF955" s="186"/>
      <c r="CG955" s="186"/>
      <c r="CH955" s="186"/>
      <c r="CI955" s="186"/>
      <c r="CJ955" s="186"/>
      <c r="CK955" s="186"/>
      <c r="CL955" s="186"/>
    </row>
    <row r="956" spans="2:90" x14ac:dyDescent="0.4">
      <c r="B956" s="171" t="s">
        <v>505</v>
      </c>
      <c r="E956" s="8"/>
      <c r="H956" s="196"/>
      <c r="I956" s="197"/>
      <c r="J956" s="197"/>
      <c r="K956" s="198"/>
      <c r="L956" s="198"/>
      <c r="M956" s="198"/>
      <c r="N956" s="198"/>
      <c r="O956" s="198"/>
      <c r="P956" s="198"/>
      <c r="R956" s="198"/>
      <c r="S956" s="186"/>
      <c r="T956" s="186"/>
      <c r="U956" s="186"/>
      <c r="V956" s="186"/>
      <c r="W956" s="186"/>
      <c r="X956" s="186"/>
      <c r="Y956" s="186"/>
      <c r="Z956" s="186"/>
      <c r="AA956" s="186"/>
      <c r="AB956" s="186"/>
      <c r="AC956" s="186"/>
      <c r="AD956" s="186"/>
      <c r="AE956" s="186"/>
      <c r="AF956" s="186"/>
      <c r="AG956" s="186"/>
      <c r="AH956" s="186"/>
      <c r="AI956" s="186"/>
      <c r="AJ956" s="186"/>
      <c r="AK956" s="186"/>
      <c r="AL956" s="186"/>
      <c r="AM956" s="186"/>
      <c r="AN956" s="186"/>
      <c r="AO956" s="186"/>
      <c r="AP956" s="186"/>
      <c r="AQ956" s="186"/>
      <c r="AR956" s="186"/>
      <c r="AS956" s="186"/>
      <c r="AT956" s="186"/>
      <c r="AU956" s="186"/>
      <c r="AV956" s="186"/>
      <c r="AW956" s="186"/>
      <c r="AX956" s="186"/>
      <c r="AY956" s="186"/>
      <c r="AZ956" s="186"/>
      <c r="BA956" s="186"/>
      <c r="BB956" s="186"/>
      <c r="BC956" s="186"/>
      <c r="BD956" s="186"/>
      <c r="BE956" s="186"/>
      <c r="BF956" s="186"/>
      <c r="BG956" s="186"/>
      <c r="BH956" s="186"/>
      <c r="BI956" s="186"/>
      <c r="BJ956" s="186"/>
      <c r="BK956" s="186"/>
      <c r="BL956" s="186"/>
      <c r="BM956" s="186"/>
      <c r="BN956" s="186"/>
      <c r="BO956" s="186"/>
      <c r="BP956" s="186"/>
      <c r="BQ956" s="186"/>
      <c r="BR956" s="186"/>
      <c r="BS956" s="186"/>
      <c r="BT956" s="186"/>
      <c r="BU956" s="186"/>
      <c r="BV956" s="186"/>
      <c r="BW956" s="186"/>
      <c r="BX956" s="186"/>
      <c r="BY956" s="186"/>
      <c r="BZ956" s="186"/>
      <c r="CA956" s="186"/>
      <c r="CB956" s="186"/>
      <c r="CC956" s="186"/>
      <c r="CD956" s="186"/>
      <c r="CE956" s="186"/>
      <c r="CF956" s="186"/>
      <c r="CG956" s="186"/>
      <c r="CH956" s="186"/>
      <c r="CI956" s="186"/>
      <c r="CJ956" s="186"/>
      <c r="CK956" s="186"/>
      <c r="CL956" s="186"/>
    </row>
    <row r="957" spans="2:90" x14ac:dyDescent="0.4">
      <c r="B957" s="171" t="s">
        <v>463</v>
      </c>
      <c r="E957" s="8"/>
      <c r="H957" s="196"/>
      <c r="I957" s="197"/>
      <c r="J957" s="197"/>
      <c r="K957" s="198"/>
      <c r="L957" s="198"/>
      <c r="M957" s="198"/>
      <c r="N957" s="198"/>
      <c r="O957" s="198"/>
      <c r="P957" s="198"/>
      <c r="R957" s="198"/>
      <c r="S957" s="186" t="str">
        <f t="shared" ref="S957:AX957" si="941">S$18</f>
        <v>S$14</v>
      </c>
      <c r="T957" s="186" t="str">
        <f t="shared" si="941"/>
        <v>T$14</v>
      </c>
      <c r="U957" s="186" t="str">
        <f t="shared" si="941"/>
        <v>U$14</v>
      </c>
      <c r="V957" s="186" t="str">
        <f t="shared" si="941"/>
        <v>V$14</v>
      </c>
      <c r="W957" s="186" t="str">
        <f t="shared" si="941"/>
        <v>W$14</v>
      </c>
      <c r="X957" s="186" t="str">
        <f t="shared" si="941"/>
        <v>X$14</v>
      </c>
      <c r="Y957" s="186" t="str">
        <f t="shared" si="941"/>
        <v>Y$14</v>
      </c>
      <c r="Z957" s="186" t="str">
        <f t="shared" si="941"/>
        <v>Z$14</v>
      </c>
      <c r="AA957" s="186" t="str">
        <f t="shared" si="941"/>
        <v>AA$14</v>
      </c>
      <c r="AB957" s="186" t="str">
        <f t="shared" si="941"/>
        <v>AB$14</v>
      </c>
      <c r="AC957" s="186" t="str">
        <f t="shared" si="941"/>
        <v>AC$14</v>
      </c>
      <c r="AD957" s="186" t="str">
        <f t="shared" si="941"/>
        <v>AD$14</v>
      </c>
      <c r="AE957" s="186" t="str">
        <f t="shared" si="941"/>
        <v>AE$14</v>
      </c>
      <c r="AF957" s="186" t="str">
        <f t="shared" si="941"/>
        <v>AF$14</v>
      </c>
      <c r="AG957" s="186" t="str">
        <f t="shared" si="941"/>
        <v>AG$14</v>
      </c>
      <c r="AH957" s="186" t="str">
        <f t="shared" si="941"/>
        <v>AH$14</v>
      </c>
      <c r="AI957" s="186" t="str">
        <f t="shared" si="941"/>
        <v>AI$14</v>
      </c>
      <c r="AJ957" s="186" t="str">
        <f t="shared" si="941"/>
        <v>AJ$14</v>
      </c>
      <c r="AK957" s="186" t="str">
        <f t="shared" si="941"/>
        <v>AK$14</v>
      </c>
      <c r="AL957" s="186" t="str">
        <f t="shared" si="941"/>
        <v>AL$14</v>
      </c>
      <c r="AM957" s="186" t="str">
        <f t="shared" si="941"/>
        <v>AM$14</v>
      </c>
      <c r="AN957" s="186" t="str">
        <f t="shared" si="941"/>
        <v>AN$14</v>
      </c>
      <c r="AO957" s="186" t="str">
        <f t="shared" si="941"/>
        <v>AO$14</v>
      </c>
      <c r="AP957" s="186" t="str">
        <f t="shared" si="941"/>
        <v>AP$14</v>
      </c>
      <c r="AQ957" s="186" t="str">
        <f t="shared" si="941"/>
        <v>AQ$14</v>
      </c>
      <c r="AR957" s="186" t="str">
        <f t="shared" si="941"/>
        <v>AR$14</v>
      </c>
      <c r="AS957" s="186" t="str">
        <f t="shared" si="941"/>
        <v>AS$14</v>
      </c>
      <c r="AT957" s="186" t="str">
        <f t="shared" si="941"/>
        <v>AT$14</v>
      </c>
      <c r="AU957" s="186" t="str">
        <f t="shared" si="941"/>
        <v>AU$14</v>
      </c>
      <c r="AV957" s="186" t="str">
        <f t="shared" si="941"/>
        <v>AV$14</v>
      </c>
      <c r="AW957" s="186" t="str">
        <f t="shared" si="941"/>
        <v>AW$14</v>
      </c>
      <c r="AX957" s="186" t="str">
        <f t="shared" si="941"/>
        <v>AX$14</v>
      </c>
      <c r="AY957" s="186" t="str">
        <f t="shared" ref="AY957:CD957" si="942">AY$18</f>
        <v>AY$14</v>
      </c>
      <c r="AZ957" s="186" t="str">
        <f t="shared" si="942"/>
        <v>AZ$14</v>
      </c>
      <c r="BA957" s="186" t="str">
        <f t="shared" si="942"/>
        <v>BA$14</v>
      </c>
      <c r="BB957" s="186" t="str">
        <f t="shared" si="942"/>
        <v>BB$14</v>
      </c>
      <c r="BC957" s="186" t="str">
        <f t="shared" si="942"/>
        <v>BC$14</v>
      </c>
      <c r="BD957" s="186" t="str">
        <f t="shared" si="942"/>
        <v>BD$14</v>
      </c>
      <c r="BE957" s="186" t="str">
        <f t="shared" si="942"/>
        <v>BE$14</v>
      </c>
      <c r="BF957" s="186" t="str">
        <f t="shared" si="942"/>
        <v>BF$14</v>
      </c>
      <c r="BG957" s="186" t="str">
        <f t="shared" si="942"/>
        <v>BG$14</v>
      </c>
      <c r="BH957" s="186" t="str">
        <f t="shared" si="942"/>
        <v>BH$14</v>
      </c>
      <c r="BI957" s="186" t="str">
        <f t="shared" si="942"/>
        <v>BI$14</v>
      </c>
      <c r="BJ957" s="186" t="str">
        <f t="shared" si="942"/>
        <v>BJ$14</v>
      </c>
      <c r="BK957" s="186" t="str">
        <f t="shared" si="942"/>
        <v>BK$14</v>
      </c>
      <c r="BL957" s="186" t="str">
        <f t="shared" si="942"/>
        <v>BL$14</v>
      </c>
      <c r="BM957" s="186" t="str">
        <f t="shared" si="942"/>
        <v>BM$14</v>
      </c>
      <c r="BN957" s="186" t="str">
        <f t="shared" si="942"/>
        <v>BN$14</v>
      </c>
      <c r="BO957" s="186" t="str">
        <f t="shared" si="942"/>
        <v>BO$14</v>
      </c>
      <c r="BP957" s="186" t="str">
        <f t="shared" si="942"/>
        <v>BP$14</v>
      </c>
      <c r="BQ957" s="186" t="str">
        <f t="shared" si="942"/>
        <v>BQ$14</v>
      </c>
      <c r="BR957" s="186" t="str">
        <f t="shared" si="942"/>
        <v>BR$14</v>
      </c>
      <c r="BS957" s="186" t="str">
        <f t="shared" si="942"/>
        <v>BS$14</v>
      </c>
      <c r="BT957" s="186" t="str">
        <f t="shared" si="942"/>
        <v>BT$14</v>
      </c>
      <c r="BU957" s="186" t="str">
        <f t="shared" si="942"/>
        <v>BU$14</v>
      </c>
      <c r="BV957" s="186" t="str">
        <f t="shared" si="942"/>
        <v>BV$14</v>
      </c>
      <c r="BW957" s="186" t="str">
        <f t="shared" si="942"/>
        <v>BW$14</v>
      </c>
      <c r="BX957" s="186" t="str">
        <f t="shared" si="942"/>
        <v>BX$14</v>
      </c>
      <c r="BY957" s="186" t="str">
        <f t="shared" si="942"/>
        <v>BY$14</v>
      </c>
      <c r="BZ957" s="186" t="str">
        <f t="shared" si="942"/>
        <v>BZ$14</v>
      </c>
      <c r="CA957" s="186" t="str">
        <f t="shared" si="942"/>
        <v>CA$14</v>
      </c>
      <c r="CB957" s="186" t="str">
        <f t="shared" si="942"/>
        <v>CB$14</v>
      </c>
      <c r="CC957" s="186" t="str">
        <f t="shared" si="942"/>
        <v>CC$14</v>
      </c>
      <c r="CD957" s="186" t="str">
        <f t="shared" si="942"/>
        <v>CD$14</v>
      </c>
      <c r="CE957" s="186" t="str">
        <f t="shared" ref="CE957:CL957" si="943">CE$18</f>
        <v>CE$14</v>
      </c>
      <c r="CF957" s="186" t="str">
        <f t="shared" si="943"/>
        <v>CF$14</v>
      </c>
      <c r="CG957" s="186" t="str">
        <f t="shared" si="943"/>
        <v>CG$14</v>
      </c>
      <c r="CH957" s="186" t="str">
        <f t="shared" si="943"/>
        <v>CH$14</v>
      </c>
      <c r="CI957" s="186" t="str">
        <f t="shared" si="943"/>
        <v>CI$14</v>
      </c>
      <c r="CJ957" s="186" t="str">
        <f t="shared" si="943"/>
        <v>CJ$14</v>
      </c>
      <c r="CK957" s="186" t="str">
        <f t="shared" si="943"/>
        <v>CK$14</v>
      </c>
      <c r="CL957" s="186" t="str">
        <f t="shared" si="943"/>
        <v>CL$14</v>
      </c>
    </row>
    <row r="958" spans="2:90" x14ac:dyDescent="0.4">
      <c r="B958" s="171" t="s">
        <v>464</v>
      </c>
      <c r="E958" s="8"/>
      <c r="H958" s="196"/>
      <c r="I958" s="197"/>
      <c r="J958" s="197"/>
      <c r="K958" s="198"/>
      <c r="L958" s="198"/>
      <c r="M958" s="198"/>
      <c r="N958" s="198"/>
      <c r="O958" s="198"/>
      <c r="P958" s="198"/>
      <c r="R958" s="198"/>
      <c r="S958" s="186" t="str">
        <f t="shared" ref="S958:AX958" si="944">S$19</f>
        <v>S$15</v>
      </c>
      <c r="T958" s="186" t="str">
        <f t="shared" si="944"/>
        <v>T$15</v>
      </c>
      <c r="U958" s="186" t="str">
        <f t="shared" si="944"/>
        <v>U$15</v>
      </c>
      <c r="V958" s="186" t="str">
        <f t="shared" si="944"/>
        <v>V$15</v>
      </c>
      <c r="W958" s="186" t="str">
        <f t="shared" si="944"/>
        <v>W$15</v>
      </c>
      <c r="X958" s="186" t="str">
        <f t="shared" si="944"/>
        <v>X$15</v>
      </c>
      <c r="Y958" s="186" t="str">
        <f t="shared" si="944"/>
        <v>Y$15</v>
      </c>
      <c r="Z958" s="186" t="str">
        <f t="shared" si="944"/>
        <v>Z$15</v>
      </c>
      <c r="AA958" s="186" t="str">
        <f t="shared" si="944"/>
        <v>AA$15</v>
      </c>
      <c r="AB958" s="186" t="str">
        <f t="shared" si="944"/>
        <v>AB$15</v>
      </c>
      <c r="AC958" s="186" t="str">
        <f t="shared" si="944"/>
        <v>AC$15</v>
      </c>
      <c r="AD958" s="186" t="str">
        <f t="shared" si="944"/>
        <v>AD$15</v>
      </c>
      <c r="AE958" s="186" t="str">
        <f t="shared" si="944"/>
        <v>AE$15</v>
      </c>
      <c r="AF958" s="186" t="str">
        <f t="shared" si="944"/>
        <v>AF$15</v>
      </c>
      <c r="AG958" s="186" t="str">
        <f t="shared" si="944"/>
        <v>AG$15</v>
      </c>
      <c r="AH958" s="186" t="str">
        <f t="shared" si="944"/>
        <v>AH$15</v>
      </c>
      <c r="AI958" s="186" t="str">
        <f t="shared" si="944"/>
        <v>AI$15</v>
      </c>
      <c r="AJ958" s="186" t="str">
        <f t="shared" si="944"/>
        <v>AJ$15</v>
      </c>
      <c r="AK958" s="186" t="str">
        <f t="shared" si="944"/>
        <v>AK$15</v>
      </c>
      <c r="AL958" s="186" t="str">
        <f t="shared" si="944"/>
        <v>AL$15</v>
      </c>
      <c r="AM958" s="186" t="str">
        <f t="shared" si="944"/>
        <v>AM$15</v>
      </c>
      <c r="AN958" s="186" t="str">
        <f t="shared" si="944"/>
        <v>AN$15</v>
      </c>
      <c r="AO958" s="186" t="str">
        <f t="shared" si="944"/>
        <v>AO$15</v>
      </c>
      <c r="AP958" s="186" t="str">
        <f t="shared" si="944"/>
        <v>AP$15</v>
      </c>
      <c r="AQ958" s="186" t="str">
        <f t="shared" si="944"/>
        <v>AQ$15</v>
      </c>
      <c r="AR958" s="186" t="str">
        <f t="shared" si="944"/>
        <v>AR$15</v>
      </c>
      <c r="AS958" s="186" t="str">
        <f t="shared" si="944"/>
        <v>AS$15</v>
      </c>
      <c r="AT958" s="186" t="str">
        <f t="shared" si="944"/>
        <v>AT$15</v>
      </c>
      <c r="AU958" s="186" t="str">
        <f t="shared" si="944"/>
        <v>AU$15</v>
      </c>
      <c r="AV958" s="186" t="str">
        <f t="shared" si="944"/>
        <v>AV$15</v>
      </c>
      <c r="AW958" s="186" t="str">
        <f t="shared" si="944"/>
        <v>AW$15</v>
      </c>
      <c r="AX958" s="186" t="str">
        <f t="shared" si="944"/>
        <v>AX$15</v>
      </c>
      <c r="AY958" s="186" t="str">
        <f t="shared" ref="AY958:CD958" si="945">AY$19</f>
        <v>AY$15</v>
      </c>
      <c r="AZ958" s="186" t="str">
        <f t="shared" si="945"/>
        <v>AZ$15</v>
      </c>
      <c r="BA958" s="186" t="str">
        <f t="shared" si="945"/>
        <v>BA$15</v>
      </c>
      <c r="BB958" s="186" t="str">
        <f t="shared" si="945"/>
        <v>BB$15</v>
      </c>
      <c r="BC958" s="186" t="str">
        <f t="shared" si="945"/>
        <v>BC$15</v>
      </c>
      <c r="BD958" s="186" t="str">
        <f t="shared" si="945"/>
        <v>BD$15</v>
      </c>
      <c r="BE958" s="186" t="str">
        <f t="shared" si="945"/>
        <v>BE$15</v>
      </c>
      <c r="BF958" s="186" t="str">
        <f t="shared" si="945"/>
        <v>BF$15</v>
      </c>
      <c r="BG958" s="186" t="str">
        <f t="shared" si="945"/>
        <v>BG$15</v>
      </c>
      <c r="BH958" s="186" t="str">
        <f t="shared" si="945"/>
        <v>BH$15</v>
      </c>
      <c r="BI958" s="186" t="str">
        <f t="shared" si="945"/>
        <v>BI$15</v>
      </c>
      <c r="BJ958" s="186" t="str">
        <f t="shared" si="945"/>
        <v>BJ$15</v>
      </c>
      <c r="BK958" s="186" t="str">
        <f t="shared" si="945"/>
        <v>BK$15</v>
      </c>
      <c r="BL958" s="186" t="str">
        <f t="shared" si="945"/>
        <v>BL$15</v>
      </c>
      <c r="BM958" s="186" t="str">
        <f t="shared" si="945"/>
        <v>BM$15</v>
      </c>
      <c r="BN958" s="186" t="str">
        <f t="shared" si="945"/>
        <v>BN$15</v>
      </c>
      <c r="BO958" s="186" t="str">
        <f t="shared" si="945"/>
        <v>BO$15</v>
      </c>
      <c r="BP958" s="186" t="str">
        <f t="shared" si="945"/>
        <v>BP$15</v>
      </c>
      <c r="BQ958" s="186" t="str">
        <f t="shared" si="945"/>
        <v>BQ$15</v>
      </c>
      <c r="BR958" s="186" t="str">
        <f t="shared" si="945"/>
        <v>BR$15</v>
      </c>
      <c r="BS958" s="186" t="str">
        <f t="shared" si="945"/>
        <v>BS$15</v>
      </c>
      <c r="BT958" s="186" t="str">
        <f t="shared" si="945"/>
        <v>BT$15</v>
      </c>
      <c r="BU958" s="186" t="str">
        <f t="shared" si="945"/>
        <v>BU$15</v>
      </c>
      <c r="BV958" s="186" t="str">
        <f t="shared" si="945"/>
        <v>BV$15</v>
      </c>
      <c r="BW958" s="186" t="str">
        <f t="shared" si="945"/>
        <v>BW$15</v>
      </c>
      <c r="BX958" s="186" t="str">
        <f t="shared" si="945"/>
        <v>BX$15</v>
      </c>
      <c r="BY958" s="186" t="str">
        <f t="shared" si="945"/>
        <v>BY$15</v>
      </c>
      <c r="BZ958" s="186" t="str">
        <f t="shared" si="945"/>
        <v>BZ$15</v>
      </c>
      <c r="CA958" s="186" t="str">
        <f t="shared" si="945"/>
        <v>CA$15</v>
      </c>
      <c r="CB958" s="186" t="str">
        <f t="shared" si="945"/>
        <v>CB$15</v>
      </c>
      <c r="CC958" s="186" t="str">
        <f t="shared" si="945"/>
        <v>CC$15</v>
      </c>
      <c r="CD958" s="186" t="str">
        <f t="shared" si="945"/>
        <v>CD$15</v>
      </c>
      <c r="CE958" s="186" t="str">
        <f t="shared" ref="CE958:CL958" si="946">CE$19</f>
        <v>CE$15</v>
      </c>
      <c r="CF958" s="186" t="str">
        <f t="shared" si="946"/>
        <v>CF$15</v>
      </c>
      <c r="CG958" s="186" t="str">
        <f t="shared" si="946"/>
        <v>CG$15</v>
      </c>
      <c r="CH958" s="186" t="str">
        <f t="shared" si="946"/>
        <v>CH$15</v>
      </c>
      <c r="CI958" s="186" t="str">
        <f t="shared" si="946"/>
        <v>CI$15</v>
      </c>
      <c r="CJ958" s="186" t="str">
        <f t="shared" si="946"/>
        <v>CJ$15</v>
      </c>
      <c r="CK958" s="186" t="str">
        <f t="shared" si="946"/>
        <v>CK$15</v>
      </c>
      <c r="CL958" s="186" t="str">
        <f t="shared" si="946"/>
        <v>CL$15</v>
      </c>
    </row>
    <row r="959" spans="2:90" x14ac:dyDescent="0.4">
      <c r="B959" s="70" t="s">
        <v>771</v>
      </c>
      <c r="C959" s="31"/>
      <c r="D959" t="s">
        <v>752</v>
      </c>
      <c r="E959" s="8" t="str">
        <f t="shared" ref="E959:E971" si="947">ROW()&amp;" "&amp;D959</f>
        <v>959 SALES-PV</v>
      </c>
      <c r="F959" t="s">
        <v>413</v>
      </c>
      <c r="G959" s="31" t="s">
        <v>81</v>
      </c>
      <c r="H959" s="48"/>
      <c r="I959" s="285"/>
      <c r="J959" s="285"/>
      <c r="K959" s="48"/>
      <c r="L959" s="48"/>
      <c r="M959" s="48"/>
      <c r="N959" s="48"/>
      <c r="O959" s="48"/>
      <c r="P959" s="48"/>
      <c r="R959" s="70"/>
      <c r="S959" s="70"/>
      <c r="T959" s="70"/>
      <c r="U959" s="70"/>
      <c r="V959" s="70"/>
      <c r="W959" s="70"/>
      <c r="X959" s="70"/>
      <c r="Y959" s="70"/>
      <c r="Z959" s="70"/>
      <c r="AA959" s="70"/>
      <c r="AB959" s="70"/>
      <c r="AC959" s="70"/>
      <c r="AD959" s="70"/>
      <c r="AE959" s="70"/>
      <c r="AF959" s="70"/>
      <c r="AG959" s="70"/>
      <c r="AH959" s="70"/>
      <c r="AI959" s="70"/>
      <c r="AJ959" s="70"/>
      <c r="AK959" s="70"/>
      <c r="AL959" s="70"/>
      <c r="AM959" s="70"/>
      <c r="AN959" s="70"/>
      <c r="AO959" s="70"/>
      <c r="AP959" s="70"/>
      <c r="AQ959" s="70"/>
      <c r="AR959" s="70"/>
      <c r="AS959" s="70"/>
      <c r="AT959" s="70"/>
      <c r="AU959" s="70"/>
      <c r="AV959" s="70"/>
      <c r="AW959" s="70"/>
      <c r="AX959" s="70"/>
      <c r="AY959" s="70"/>
      <c r="AZ959" s="70"/>
      <c r="BA959" s="70"/>
      <c r="BB959" s="70"/>
      <c r="BC959" s="70"/>
      <c r="BD959" s="70"/>
      <c r="BE959" s="70"/>
      <c r="BF959" s="70"/>
      <c r="BG959" s="70"/>
      <c r="BH959" s="70"/>
      <c r="BI959" s="70"/>
      <c r="BJ959" s="70"/>
      <c r="BK959" s="70"/>
      <c r="BL959" s="70"/>
      <c r="BM959" s="70"/>
      <c r="BN959" s="70"/>
      <c r="BO959" s="70"/>
      <c r="BP959" s="70"/>
      <c r="BQ959" s="70"/>
      <c r="BR959" s="70"/>
      <c r="BS959" s="70"/>
      <c r="BT959" s="70"/>
      <c r="BU959" s="70"/>
      <c r="BV959" s="70"/>
      <c r="BW959" s="70"/>
      <c r="BX959" s="70"/>
      <c r="BY959" s="70"/>
      <c r="BZ959" s="70"/>
      <c r="CA959" s="70"/>
      <c r="CB959" s="70"/>
      <c r="CC959" s="70"/>
      <c r="CD959" s="70"/>
      <c r="CE959" s="70"/>
      <c r="CF959" s="70"/>
      <c r="CG959" s="70"/>
      <c r="CH959" s="70"/>
      <c r="CI959" s="70"/>
      <c r="CJ959" s="70"/>
      <c r="CK959" s="70"/>
      <c r="CL959" s="70"/>
    </row>
    <row r="960" spans="2:90" x14ac:dyDescent="0.4">
      <c r="B960" s="141" t="str">
        <f>"# of "&amp;B965&amp;"s"</f>
        <v># of units</v>
      </c>
      <c r="C960" t="s">
        <v>80</v>
      </c>
      <c r="D960" t="s">
        <v>752</v>
      </c>
      <c r="E960" s="8" t="str">
        <f t="shared" si="947"/>
        <v>960 SALES-PV</v>
      </c>
      <c r="G960" t="s">
        <v>332</v>
      </c>
      <c r="H960" s="12"/>
      <c r="I960" s="60"/>
      <c r="J960" s="60"/>
      <c r="K960" s="15">
        <f t="shared" ref="K960:P960" si="948">SUMIF($3:$3,K$2,960:960)</f>
        <v>0</v>
      </c>
      <c r="L960" s="15">
        <f t="shared" si="948"/>
        <v>0</v>
      </c>
      <c r="M960" s="15">
        <f t="shared" si="948"/>
        <v>0</v>
      </c>
      <c r="N960" s="15">
        <f t="shared" si="948"/>
        <v>0</v>
      </c>
      <c r="O960" s="15">
        <f t="shared" si="948"/>
        <v>0</v>
      </c>
      <c r="P960" s="15">
        <f t="shared" si="948"/>
        <v>0</v>
      </c>
      <c r="R960" s="15"/>
      <c r="S960" s="15">
        <f t="shared" ref="S960:AX960" si="949">S215</f>
        <v>0</v>
      </c>
      <c r="T960" s="15">
        <f t="shared" si="949"/>
        <v>0</v>
      </c>
      <c r="U960" s="15">
        <f t="shared" si="949"/>
        <v>0</v>
      </c>
      <c r="V960" s="15">
        <f t="shared" si="949"/>
        <v>0</v>
      </c>
      <c r="W960" s="15">
        <f t="shared" si="949"/>
        <v>0</v>
      </c>
      <c r="X960" s="15">
        <f t="shared" si="949"/>
        <v>0</v>
      </c>
      <c r="Y960" s="15">
        <f t="shared" si="949"/>
        <v>0</v>
      </c>
      <c r="Z960" s="15">
        <f t="shared" si="949"/>
        <v>0</v>
      </c>
      <c r="AA960" s="15">
        <f t="shared" si="949"/>
        <v>0</v>
      </c>
      <c r="AB960" s="15">
        <f t="shared" si="949"/>
        <v>0</v>
      </c>
      <c r="AC960" s="15">
        <f t="shared" si="949"/>
        <v>0</v>
      </c>
      <c r="AD960" s="15">
        <f t="shared" si="949"/>
        <v>0</v>
      </c>
      <c r="AE960" s="15">
        <f t="shared" si="949"/>
        <v>0</v>
      </c>
      <c r="AF960" s="15">
        <f t="shared" si="949"/>
        <v>0</v>
      </c>
      <c r="AG960" s="15">
        <f t="shared" si="949"/>
        <v>0</v>
      </c>
      <c r="AH960" s="15">
        <f t="shared" si="949"/>
        <v>0</v>
      </c>
      <c r="AI960" s="15">
        <f t="shared" si="949"/>
        <v>0</v>
      </c>
      <c r="AJ960" s="15">
        <f t="shared" si="949"/>
        <v>0</v>
      </c>
      <c r="AK960" s="15">
        <f t="shared" si="949"/>
        <v>0</v>
      </c>
      <c r="AL960" s="15">
        <f t="shared" si="949"/>
        <v>0</v>
      </c>
      <c r="AM960" s="15">
        <f t="shared" si="949"/>
        <v>0</v>
      </c>
      <c r="AN960" s="15">
        <f t="shared" si="949"/>
        <v>0</v>
      </c>
      <c r="AO960" s="15">
        <f t="shared" si="949"/>
        <v>0</v>
      </c>
      <c r="AP960" s="15">
        <f t="shared" si="949"/>
        <v>0</v>
      </c>
      <c r="AQ960" s="15">
        <f t="shared" si="949"/>
        <v>0</v>
      </c>
      <c r="AR960" s="15">
        <f t="shared" si="949"/>
        <v>0</v>
      </c>
      <c r="AS960" s="15">
        <f t="shared" si="949"/>
        <v>0</v>
      </c>
      <c r="AT960" s="15">
        <f t="shared" si="949"/>
        <v>0</v>
      </c>
      <c r="AU960" s="15">
        <f t="shared" si="949"/>
        <v>0</v>
      </c>
      <c r="AV960" s="15">
        <f t="shared" si="949"/>
        <v>0</v>
      </c>
      <c r="AW960" s="15">
        <f t="shared" si="949"/>
        <v>0</v>
      </c>
      <c r="AX960" s="15">
        <f t="shared" si="949"/>
        <v>0</v>
      </c>
      <c r="AY960" s="15">
        <f t="shared" ref="AY960:CD960" si="950">AY215</f>
        <v>0</v>
      </c>
      <c r="AZ960" s="15">
        <f t="shared" si="950"/>
        <v>0</v>
      </c>
      <c r="BA960" s="15">
        <f t="shared" si="950"/>
        <v>0</v>
      </c>
      <c r="BB960" s="15">
        <f t="shared" si="950"/>
        <v>0</v>
      </c>
      <c r="BC960" s="15">
        <f t="shared" si="950"/>
        <v>0</v>
      </c>
      <c r="BD960" s="15">
        <f t="shared" si="950"/>
        <v>0</v>
      </c>
      <c r="BE960" s="15">
        <f t="shared" si="950"/>
        <v>0</v>
      </c>
      <c r="BF960" s="15">
        <f t="shared" si="950"/>
        <v>0</v>
      </c>
      <c r="BG960" s="15">
        <f t="shared" si="950"/>
        <v>0</v>
      </c>
      <c r="BH960" s="15">
        <f t="shared" si="950"/>
        <v>0</v>
      </c>
      <c r="BI960" s="15">
        <f t="shared" si="950"/>
        <v>0</v>
      </c>
      <c r="BJ960" s="15">
        <f t="shared" si="950"/>
        <v>0</v>
      </c>
      <c r="BK960" s="15">
        <f t="shared" si="950"/>
        <v>0</v>
      </c>
      <c r="BL960" s="15">
        <f t="shared" si="950"/>
        <v>0</v>
      </c>
      <c r="BM960" s="15">
        <f t="shared" si="950"/>
        <v>0</v>
      </c>
      <c r="BN960" s="15">
        <f t="shared" si="950"/>
        <v>0</v>
      </c>
      <c r="BO960" s="15">
        <f t="shared" si="950"/>
        <v>0</v>
      </c>
      <c r="BP960" s="15">
        <f t="shared" si="950"/>
        <v>0</v>
      </c>
      <c r="BQ960" s="15">
        <f t="shared" si="950"/>
        <v>0</v>
      </c>
      <c r="BR960" s="15">
        <f t="shared" si="950"/>
        <v>0</v>
      </c>
      <c r="BS960" s="15">
        <f t="shared" si="950"/>
        <v>0</v>
      </c>
      <c r="BT960" s="15">
        <f t="shared" si="950"/>
        <v>0</v>
      </c>
      <c r="BU960" s="15">
        <f t="shared" si="950"/>
        <v>0</v>
      </c>
      <c r="BV960" s="15">
        <f t="shared" si="950"/>
        <v>0</v>
      </c>
      <c r="BW960" s="15">
        <f t="shared" si="950"/>
        <v>0</v>
      </c>
      <c r="BX960" s="15">
        <f t="shared" si="950"/>
        <v>0</v>
      </c>
      <c r="BY960" s="15">
        <f t="shared" si="950"/>
        <v>0</v>
      </c>
      <c r="BZ960" s="15">
        <f t="shared" si="950"/>
        <v>0</v>
      </c>
      <c r="CA960" s="15">
        <f t="shared" si="950"/>
        <v>0</v>
      </c>
      <c r="CB960" s="15">
        <f t="shared" si="950"/>
        <v>0</v>
      </c>
      <c r="CC960" s="15">
        <f t="shared" si="950"/>
        <v>0</v>
      </c>
      <c r="CD960" s="15">
        <f t="shared" si="950"/>
        <v>0</v>
      </c>
      <c r="CE960" s="15">
        <f t="shared" ref="CE960:CL960" si="951">CE215</f>
        <v>0</v>
      </c>
      <c r="CF960" s="15">
        <f t="shared" si="951"/>
        <v>0</v>
      </c>
      <c r="CG960" s="15">
        <f t="shared" si="951"/>
        <v>0</v>
      </c>
      <c r="CH960" s="15">
        <f t="shared" si="951"/>
        <v>0</v>
      </c>
      <c r="CI960" s="15">
        <f t="shared" si="951"/>
        <v>0</v>
      </c>
      <c r="CJ960" s="15">
        <f t="shared" si="951"/>
        <v>0</v>
      </c>
      <c r="CK960" s="15">
        <f t="shared" si="951"/>
        <v>0</v>
      </c>
      <c r="CL960" s="15">
        <f t="shared" si="951"/>
        <v>0</v>
      </c>
    </row>
    <row r="961" spans="2:90" x14ac:dyDescent="0.4">
      <c r="B961" s="141" t="str">
        <f>"Avg. "&amp;B965&amp;" value"</f>
        <v>Avg. unit value</v>
      </c>
      <c r="D961" t="s">
        <v>752</v>
      </c>
      <c r="E961" s="8" t="str">
        <f t="shared" si="947"/>
        <v>961 SALES-PV</v>
      </c>
      <c r="G961" t="str">
        <f>E961</f>
        <v>961 SALES-PV</v>
      </c>
      <c r="H961" s="12"/>
      <c r="I961" s="60"/>
      <c r="J961" s="60"/>
      <c r="K961" s="135">
        <v>10</v>
      </c>
      <c r="L961" s="135">
        <v>10</v>
      </c>
      <c r="M961" s="135">
        <v>10</v>
      </c>
      <c r="N961" s="135">
        <v>10</v>
      </c>
      <c r="O961" s="135">
        <v>10</v>
      </c>
      <c r="P961" s="135">
        <v>10</v>
      </c>
      <c r="R961" s="19"/>
      <c r="S961" s="136" cm="1">
        <f t="array" ref="S961">INDEX($K:$P,ROW(),MATCH(S$3,$K$2:$P$2,0))</f>
        <v>10</v>
      </c>
      <c r="T961" s="136" cm="1">
        <f t="array" ref="T961">INDEX($K:$P,ROW(),MATCH(T$3,$K$2:$P$2,0))</f>
        <v>10</v>
      </c>
      <c r="U961" s="136" cm="1">
        <f t="array" ref="U961">INDEX($K:$P,ROW(),MATCH(U$3,$K$2:$P$2,0))</f>
        <v>10</v>
      </c>
      <c r="V961" s="136" cm="1">
        <f t="array" ref="V961">INDEX($K:$P,ROW(),MATCH(V$3,$K$2:$P$2,0))</f>
        <v>10</v>
      </c>
      <c r="W961" s="136" cm="1">
        <f t="array" ref="W961">INDEX($K:$P,ROW(),MATCH(W$3,$K$2:$P$2,0))</f>
        <v>10</v>
      </c>
      <c r="X961" s="136" cm="1">
        <f t="array" ref="X961">INDEX($K:$P,ROW(),MATCH(X$3,$K$2:$P$2,0))</f>
        <v>10</v>
      </c>
      <c r="Y961" s="136" cm="1">
        <f t="array" ref="Y961">INDEX($K:$P,ROW(),MATCH(Y$3,$K$2:$P$2,0))</f>
        <v>10</v>
      </c>
      <c r="Z961" s="136" cm="1">
        <f t="array" ref="Z961">INDEX($K:$P,ROW(),MATCH(Z$3,$K$2:$P$2,0))</f>
        <v>10</v>
      </c>
      <c r="AA961" s="136" cm="1">
        <f t="array" ref="AA961">INDEX($K:$P,ROW(),MATCH(AA$3,$K$2:$P$2,0))</f>
        <v>10</v>
      </c>
      <c r="AB961" s="136" cm="1">
        <f t="array" ref="AB961">INDEX($K:$P,ROW(),MATCH(AB$3,$K$2:$P$2,0))</f>
        <v>10</v>
      </c>
      <c r="AC961" s="136" cm="1">
        <f t="array" ref="AC961">INDEX($K:$P,ROW(),MATCH(AC$3,$K$2:$P$2,0))</f>
        <v>10</v>
      </c>
      <c r="AD961" s="136" cm="1">
        <f t="array" ref="AD961">INDEX($K:$P,ROW(),MATCH(AD$3,$K$2:$P$2,0))</f>
        <v>10</v>
      </c>
      <c r="AE961" s="136" cm="1">
        <f t="array" ref="AE961">INDEX($K:$P,ROW(),MATCH(AE$3,$K$2:$P$2,0))</f>
        <v>10</v>
      </c>
      <c r="AF961" s="136" cm="1">
        <f t="array" ref="AF961">INDEX($K:$P,ROW(),MATCH(AF$3,$K$2:$P$2,0))</f>
        <v>10</v>
      </c>
      <c r="AG961" s="136" cm="1">
        <f t="array" ref="AG961">INDEX($K:$P,ROW(),MATCH(AG$3,$K$2:$P$2,0))</f>
        <v>10</v>
      </c>
      <c r="AH961" s="136" cm="1">
        <f t="array" ref="AH961">INDEX($K:$P,ROW(),MATCH(AH$3,$K$2:$P$2,0))</f>
        <v>10</v>
      </c>
      <c r="AI961" s="136" cm="1">
        <f t="array" ref="AI961">INDEX($K:$P,ROW(),MATCH(AI$3,$K$2:$P$2,0))</f>
        <v>10</v>
      </c>
      <c r="AJ961" s="136" cm="1">
        <f t="array" ref="AJ961">INDEX($K:$P,ROW(),MATCH(AJ$3,$K$2:$P$2,0))</f>
        <v>10</v>
      </c>
      <c r="AK961" s="136" cm="1">
        <f t="array" ref="AK961">INDEX($K:$P,ROW(),MATCH(AK$3,$K$2:$P$2,0))</f>
        <v>10</v>
      </c>
      <c r="AL961" s="136" cm="1">
        <f t="array" ref="AL961">INDEX($K:$P,ROW(),MATCH(AL$3,$K$2:$P$2,0))</f>
        <v>10</v>
      </c>
      <c r="AM961" s="136" cm="1">
        <f t="array" ref="AM961">INDEX($K:$P,ROW(),MATCH(AM$3,$K$2:$P$2,0))</f>
        <v>10</v>
      </c>
      <c r="AN961" s="136" cm="1">
        <f t="array" ref="AN961">INDEX($K:$P,ROW(),MATCH(AN$3,$K$2:$P$2,0))</f>
        <v>10</v>
      </c>
      <c r="AO961" s="136" cm="1">
        <f t="array" ref="AO961">INDEX($K:$P,ROW(),MATCH(AO$3,$K$2:$P$2,0))</f>
        <v>10</v>
      </c>
      <c r="AP961" s="136" cm="1">
        <f t="array" ref="AP961">INDEX($K:$P,ROW(),MATCH(AP$3,$K$2:$P$2,0))</f>
        <v>10</v>
      </c>
      <c r="AQ961" s="136" cm="1">
        <f t="array" ref="AQ961">INDEX($K:$P,ROW(),MATCH(AQ$3,$K$2:$P$2,0))</f>
        <v>10</v>
      </c>
      <c r="AR961" s="136" cm="1">
        <f t="array" ref="AR961">INDEX($K:$P,ROW(),MATCH(AR$3,$K$2:$P$2,0))</f>
        <v>10</v>
      </c>
      <c r="AS961" s="136" cm="1">
        <f t="array" ref="AS961">INDEX($K:$P,ROW(),MATCH(AS$3,$K$2:$P$2,0))</f>
        <v>10</v>
      </c>
      <c r="AT961" s="136" cm="1">
        <f t="array" ref="AT961">INDEX($K:$P,ROW(),MATCH(AT$3,$K$2:$P$2,0))</f>
        <v>10</v>
      </c>
      <c r="AU961" s="136" cm="1">
        <f t="array" ref="AU961">INDEX($K:$P,ROW(),MATCH(AU$3,$K$2:$P$2,0))</f>
        <v>10</v>
      </c>
      <c r="AV961" s="136" cm="1">
        <f t="array" ref="AV961">INDEX($K:$P,ROW(),MATCH(AV$3,$K$2:$P$2,0))</f>
        <v>10</v>
      </c>
      <c r="AW961" s="136" cm="1">
        <f t="array" ref="AW961">INDEX($K:$P,ROW(),MATCH(AW$3,$K$2:$P$2,0))</f>
        <v>10</v>
      </c>
      <c r="AX961" s="136" cm="1">
        <f t="array" ref="AX961">INDEX($K:$P,ROW(),MATCH(AX$3,$K$2:$P$2,0))</f>
        <v>10</v>
      </c>
      <c r="AY961" s="136" cm="1">
        <f t="array" ref="AY961">INDEX($K:$P,ROW(),MATCH(AY$3,$K$2:$P$2,0))</f>
        <v>10</v>
      </c>
      <c r="AZ961" s="136" cm="1">
        <f t="array" ref="AZ961">INDEX($K:$P,ROW(),MATCH(AZ$3,$K$2:$P$2,0))</f>
        <v>10</v>
      </c>
      <c r="BA961" s="136" cm="1">
        <f t="array" ref="BA961">INDEX($K:$P,ROW(),MATCH(BA$3,$K$2:$P$2,0))</f>
        <v>10</v>
      </c>
      <c r="BB961" s="136" cm="1">
        <f t="array" ref="BB961">INDEX($K:$P,ROW(),MATCH(BB$3,$K$2:$P$2,0))</f>
        <v>10</v>
      </c>
      <c r="BC961" s="136" cm="1">
        <f t="array" ref="BC961">INDEX($K:$P,ROW(),MATCH(BC$3,$K$2:$P$2,0))</f>
        <v>10</v>
      </c>
      <c r="BD961" s="136" cm="1">
        <f t="array" ref="BD961">INDEX($K:$P,ROW(),MATCH(BD$3,$K$2:$P$2,0))</f>
        <v>10</v>
      </c>
      <c r="BE961" s="136" cm="1">
        <f t="array" ref="BE961">INDEX($K:$P,ROW(),MATCH(BE$3,$K$2:$P$2,0))</f>
        <v>10</v>
      </c>
      <c r="BF961" s="136" cm="1">
        <f t="array" ref="BF961">INDEX($K:$P,ROW(),MATCH(BF$3,$K$2:$P$2,0))</f>
        <v>10</v>
      </c>
      <c r="BG961" s="136" cm="1">
        <f t="array" ref="BG961">INDEX($K:$P,ROW(),MATCH(BG$3,$K$2:$P$2,0))</f>
        <v>10</v>
      </c>
      <c r="BH961" s="136" cm="1">
        <f t="array" ref="BH961">INDEX($K:$P,ROW(),MATCH(BH$3,$K$2:$P$2,0))</f>
        <v>10</v>
      </c>
      <c r="BI961" s="136" cm="1">
        <f t="array" ref="BI961">INDEX($K:$P,ROW(),MATCH(BI$3,$K$2:$P$2,0))</f>
        <v>10</v>
      </c>
      <c r="BJ961" s="136" cm="1">
        <f t="array" ref="BJ961">INDEX($K:$P,ROW(),MATCH(BJ$3,$K$2:$P$2,0))</f>
        <v>10</v>
      </c>
      <c r="BK961" s="136" cm="1">
        <f t="array" ref="BK961">INDEX($K:$P,ROW(),MATCH(BK$3,$K$2:$P$2,0))</f>
        <v>10</v>
      </c>
      <c r="BL961" s="136" cm="1">
        <f t="array" ref="BL961">INDEX($K:$P,ROW(),MATCH(BL$3,$K$2:$P$2,0))</f>
        <v>10</v>
      </c>
      <c r="BM961" s="136" cm="1">
        <f t="array" ref="BM961">INDEX($K:$P,ROW(),MATCH(BM$3,$K$2:$P$2,0))</f>
        <v>10</v>
      </c>
      <c r="BN961" s="136" cm="1">
        <f t="array" ref="BN961">INDEX($K:$P,ROW(),MATCH(BN$3,$K$2:$P$2,0))</f>
        <v>10</v>
      </c>
      <c r="BO961" s="136" cm="1">
        <f t="array" ref="BO961">INDEX($K:$P,ROW(),MATCH(BO$3,$K$2:$P$2,0))</f>
        <v>10</v>
      </c>
      <c r="BP961" s="136" cm="1">
        <f t="array" ref="BP961">INDEX($K:$P,ROW(),MATCH(BP$3,$K$2:$P$2,0))</f>
        <v>10</v>
      </c>
      <c r="BQ961" s="136" cm="1">
        <f t="array" ref="BQ961">INDEX($K:$P,ROW(),MATCH(BQ$3,$K$2:$P$2,0))</f>
        <v>10</v>
      </c>
      <c r="BR961" s="136" cm="1">
        <f t="array" ref="BR961">INDEX($K:$P,ROW(),MATCH(BR$3,$K$2:$P$2,0))</f>
        <v>10</v>
      </c>
      <c r="BS961" s="136" cm="1">
        <f t="array" ref="BS961">INDEX($K:$P,ROW(),MATCH(BS$3,$K$2:$P$2,0))</f>
        <v>10</v>
      </c>
      <c r="BT961" s="136" cm="1">
        <f t="array" ref="BT961">INDEX($K:$P,ROW(),MATCH(BT$3,$K$2:$P$2,0))</f>
        <v>10</v>
      </c>
      <c r="BU961" s="136" cm="1">
        <f t="array" ref="BU961">INDEX($K:$P,ROW(),MATCH(BU$3,$K$2:$P$2,0))</f>
        <v>10</v>
      </c>
      <c r="BV961" s="136" cm="1">
        <f t="array" ref="BV961">INDEX($K:$P,ROW(),MATCH(BV$3,$K$2:$P$2,0))</f>
        <v>10</v>
      </c>
      <c r="BW961" s="136" cm="1">
        <f t="array" ref="BW961">INDEX($K:$P,ROW(),MATCH(BW$3,$K$2:$P$2,0))</f>
        <v>10</v>
      </c>
      <c r="BX961" s="136" cm="1">
        <f t="array" ref="BX961">INDEX($K:$P,ROW(),MATCH(BX$3,$K$2:$P$2,0))</f>
        <v>10</v>
      </c>
      <c r="BY961" s="136" cm="1">
        <f t="array" ref="BY961">INDEX($K:$P,ROW(),MATCH(BY$3,$K$2:$P$2,0))</f>
        <v>10</v>
      </c>
      <c r="BZ961" s="136" cm="1">
        <f t="array" ref="BZ961">INDEX($K:$P,ROW(),MATCH(BZ$3,$K$2:$P$2,0))</f>
        <v>10</v>
      </c>
      <c r="CA961" s="136" cm="1">
        <f t="array" ref="CA961">INDEX($K:$P,ROW(),MATCH(CA$3,$K$2:$P$2,0))</f>
        <v>10</v>
      </c>
      <c r="CB961" s="136" cm="1">
        <f t="array" ref="CB961">INDEX($K:$P,ROW(),MATCH(CB$3,$K$2:$P$2,0))</f>
        <v>10</v>
      </c>
      <c r="CC961" s="136" cm="1">
        <f t="array" ref="CC961">INDEX($K:$P,ROW(),MATCH(CC$3,$K$2:$P$2,0))</f>
        <v>10</v>
      </c>
      <c r="CD961" s="136" cm="1">
        <f t="array" ref="CD961">INDEX($K:$P,ROW(),MATCH(CD$3,$K$2:$P$2,0))</f>
        <v>10</v>
      </c>
      <c r="CE961" s="136" cm="1">
        <f t="array" ref="CE961">INDEX($K:$P,ROW(),MATCH(CE$3,$K$2:$P$2,0))</f>
        <v>10</v>
      </c>
      <c r="CF961" s="136" cm="1">
        <f t="array" ref="CF961">INDEX($K:$P,ROW(),MATCH(CF$3,$K$2:$P$2,0))</f>
        <v>10</v>
      </c>
      <c r="CG961" s="136" cm="1">
        <f t="array" ref="CG961">INDEX($K:$P,ROW(),MATCH(CG$3,$K$2:$P$2,0))</f>
        <v>10</v>
      </c>
      <c r="CH961" s="136" cm="1">
        <f t="array" ref="CH961">INDEX($K:$P,ROW(),MATCH(CH$3,$K$2:$P$2,0))</f>
        <v>10</v>
      </c>
      <c r="CI961" s="136" cm="1">
        <f t="array" ref="CI961">INDEX($K:$P,ROW(),MATCH(CI$3,$K$2:$P$2,0))</f>
        <v>10</v>
      </c>
      <c r="CJ961" s="136" cm="1">
        <f t="array" ref="CJ961">INDEX($K:$P,ROW(),MATCH(CJ$3,$K$2:$P$2,0))</f>
        <v>10</v>
      </c>
      <c r="CK961" s="136" cm="1">
        <f t="array" ref="CK961">INDEX($K:$P,ROW(),MATCH(CK$3,$K$2:$P$2,0))</f>
        <v>10</v>
      </c>
      <c r="CL961" s="136" cm="1">
        <f t="array" ref="CL961">INDEX($K:$P,ROW(),MATCH(CL$3,$K$2:$P$2,0))</f>
        <v>10</v>
      </c>
    </row>
    <row r="962" spans="2:90" x14ac:dyDescent="0.4">
      <c r="B962" s="123" t="str">
        <f>"Revenue - "&amp;B964</f>
        <v>Revenue - (Primary label)</v>
      </c>
      <c r="C962" t="s">
        <v>198</v>
      </c>
      <c r="D962" t="s">
        <v>752</v>
      </c>
      <c r="E962" s="8" t="str">
        <f t="shared" si="947"/>
        <v>962 SALES-PV</v>
      </c>
      <c r="H962" s="27"/>
      <c r="I962" s="78"/>
      <c r="J962" s="78"/>
      <c r="K962" s="33">
        <f t="shared" ref="K962:P962" ca="1" si="952">SUMIF($3:$3,K$2,962:962)</f>
        <v>600000</v>
      </c>
      <c r="L962" s="33">
        <f t="shared" ca="1" si="952"/>
        <v>600000</v>
      </c>
      <c r="M962" s="33">
        <f t="shared" ca="1" si="952"/>
        <v>600000</v>
      </c>
      <c r="N962" s="33">
        <f t="shared" ca="1" si="952"/>
        <v>600000</v>
      </c>
      <c r="O962" s="33">
        <f t="shared" ca="1" si="952"/>
        <v>600000</v>
      </c>
      <c r="P962" s="33">
        <f t="shared" ca="1" si="952"/>
        <v>600000</v>
      </c>
      <c r="R962" s="33"/>
      <c r="S962" s="33" cm="1">
        <f t="array" aca="1" ref="S962" ca="1">S961*INDIRECT(S954)</f>
        <v>50000</v>
      </c>
      <c r="T962" s="33" cm="1">
        <f t="array" aca="1" ref="T962" ca="1">T961*INDIRECT(T954)</f>
        <v>50000</v>
      </c>
      <c r="U962" s="33" cm="1">
        <f t="array" aca="1" ref="U962" ca="1">U961*INDIRECT(U954)</f>
        <v>50000</v>
      </c>
      <c r="V962" s="33" cm="1">
        <f t="array" aca="1" ref="V962" ca="1">V961*INDIRECT(V954)</f>
        <v>50000</v>
      </c>
      <c r="W962" s="33" cm="1">
        <f t="array" aca="1" ref="W962" ca="1">W961*INDIRECT(W954)</f>
        <v>50000</v>
      </c>
      <c r="X962" s="33" cm="1">
        <f t="array" aca="1" ref="X962" ca="1">X961*INDIRECT(X954)</f>
        <v>50000</v>
      </c>
      <c r="Y962" s="33" cm="1">
        <f t="array" aca="1" ref="Y962" ca="1">Y961*INDIRECT(Y954)</f>
        <v>50000</v>
      </c>
      <c r="Z962" s="33" cm="1">
        <f t="array" aca="1" ref="Z962" ca="1">Z961*INDIRECT(Z954)</f>
        <v>50000</v>
      </c>
      <c r="AA962" s="33" cm="1">
        <f t="array" aca="1" ref="AA962" ca="1">AA961*INDIRECT(AA954)</f>
        <v>50000</v>
      </c>
      <c r="AB962" s="33" cm="1">
        <f t="array" aca="1" ref="AB962" ca="1">AB961*INDIRECT(AB954)</f>
        <v>50000</v>
      </c>
      <c r="AC962" s="33" cm="1">
        <f t="array" aca="1" ref="AC962" ca="1">AC961*INDIRECT(AC954)</f>
        <v>50000</v>
      </c>
      <c r="AD962" s="33" cm="1">
        <f t="array" aca="1" ref="AD962" ca="1">AD961*INDIRECT(AD954)</f>
        <v>50000</v>
      </c>
      <c r="AE962" s="33" cm="1">
        <f t="array" aca="1" ref="AE962" ca="1">AE961*INDIRECT(AE954)</f>
        <v>50000</v>
      </c>
      <c r="AF962" s="33" cm="1">
        <f t="array" aca="1" ref="AF962" ca="1">AF961*INDIRECT(AF954)</f>
        <v>50000</v>
      </c>
      <c r="AG962" s="33" cm="1">
        <f t="array" aca="1" ref="AG962" ca="1">AG961*INDIRECT(AG954)</f>
        <v>50000</v>
      </c>
      <c r="AH962" s="33" cm="1">
        <f t="array" aca="1" ref="AH962" ca="1">AH961*INDIRECT(AH954)</f>
        <v>50000</v>
      </c>
      <c r="AI962" s="33" cm="1">
        <f t="array" aca="1" ref="AI962" ca="1">AI961*INDIRECT(AI954)</f>
        <v>50000</v>
      </c>
      <c r="AJ962" s="33" cm="1">
        <f t="array" aca="1" ref="AJ962" ca="1">AJ961*INDIRECT(AJ954)</f>
        <v>50000</v>
      </c>
      <c r="AK962" s="33" cm="1">
        <f t="array" aca="1" ref="AK962" ca="1">AK961*INDIRECT(AK954)</f>
        <v>50000</v>
      </c>
      <c r="AL962" s="33" cm="1">
        <f t="array" aca="1" ref="AL962" ca="1">AL961*INDIRECT(AL954)</f>
        <v>50000</v>
      </c>
      <c r="AM962" s="33" cm="1">
        <f t="array" aca="1" ref="AM962" ca="1">AM961*INDIRECT(AM954)</f>
        <v>50000</v>
      </c>
      <c r="AN962" s="33" cm="1">
        <f t="array" aca="1" ref="AN962" ca="1">AN961*INDIRECT(AN954)</f>
        <v>50000</v>
      </c>
      <c r="AO962" s="33" cm="1">
        <f t="array" aca="1" ref="AO962" ca="1">AO961*INDIRECT(AO954)</f>
        <v>50000</v>
      </c>
      <c r="AP962" s="33" cm="1">
        <f t="array" aca="1" ref="AP962" ca="1">AP961*INDIRECT(AP954)</f>
        <v>50000</v>
      </c>
      <c r="AQ962" s="33" cm="1">
        <f t="array" aca="1" ref="AQ962" ca="1">AQ961*INDIRECT(AQ954)</f>
        <v>50000</v>
      </c>
      <c r="AR962" s="33" cm="1">
        <f t="array" aca="1" ref="AR962" ca="1">AR961*INDIRECT(AR954)</f>
        <v>50000</v>
      </c>
      <c r="AS962" s="33" cm="1">
        <f t="array" aca="1" ref="AS962" ca="1">AS961*INDIRECT(AS954)</f>
        <v>50000</v>
      </c>
      <c r="AT962" s="33" cm="1">
        <f t="array" aca="1" ref="AT962" ca="1">AT961*INDIRECT(AT954)</f>
        <v>50000</v>
      </c>
      <c r="AU962" s="33" cm="1">
        <f t="array" aca="1" ref="AU962" ca="1">AU961*INDIRECT(AU954)</f>
        <v>50000</v>
      </c>
      <c r="AV962" s="33" cm="1">
        <f t="array" aca="1" ref="AV962" ca="1">AV961*INDIRECT(AV954)</f>
        <v>50000</v>
      </c>
      <c r="AW962" s="33" cm="1">
        <f t="array" aca="1" ref="AW962" ca="1">AW961*INDIRECT(AW954)</f>
        <v>50000</v>
      </c>
      <c r="AX962" s="33" cm="1">
        <f t="array" aca="1" ref="AX962" ca="1">AX961*INDIRECT(AX954)</f>
        <v>50000</v>
      </c>
      <c r="AY962" s="33" cm="1">
        <f t="array" aca="1" ref="AY962" ca="1">AY961*INDIRECT(AY954)</f>
        <v>50000</v>
      </c>
      <c r="AZ962" s="33" cm="1">
        <f t="array" aca="1" ref="AZ962" ca="1">AZ961*INDIRECT(AZ954)</f>
        <v>50000</v>
      </c>
      <c r="BA962" s="33" cm="1">
        <f t="array" aca="1" ref="BA962" ca="1">BA961*INDIRECT(BA954)</f>
        <v>50000</v>
      </c>
      <c r="BB962" s="33" cm="1">
        <f t="array" aca="1" ref="BB962" ca="1">BB961*INDIRECT(BB954)</f>
        <v>50000</v>
      </c>
      <c r="BC962" s="33" cm="1">
        <f t="array" aca="1" ref="BC962" ca="1">BC961*INDIRECT(BC954)</f>
        <v>50000</v>
      </c>
      <c r="BD962" s="33" cm="1">
        <f t="array" aca="1" ref="BD962" ca="1">BD961*INDIRECT(BD954)</f>
        <v>50000</v>
      </c>
      <c r="BE962" s="33" cm="1">
        <f t="array" aca="1" ref="BE962" ca="1">BE961*INDIRECT(BE954)</f>
        <v>50000</v>
      </c>
      <c r="BF962" s="33" cm="1">
        <f t="array" aca="1" ref="BF962" ca="1">BF961*INDIRECT(BF954)</f>
        <v>50000</v>
      </c>
      <c r="BG962" s="33" cm="1">
        <f t="array" aca="1" ref="BG962" ca="1">BG961*INDIRECT(BG954)</f>
        <v>50000</v>
      </c>
      <c r="BH962" s="33" cm="1">
        <f t="array" aca="1" ref="BH962" ca="1">BH961*INDIRECT(BH954)</f>
        <v>50000</v>
      </c>
      <c r="BI962" s="33" cm="1">
        <f t="array" aca="1" ref="BI962" ca="1">BI961*INDIRECT(BI954)</f>
        <v>50000</v>
      </c>
      <c r="BJ962" s="33" cm="1">
        <f t="array" aca="1" ref="BJ962" ca="1">BJ961*INDIRECT(BJ954)</f>
        <v>50000</v>
      </c>
      <c r="BK962" s="33" cm="1">
        <f t="array" aca="1" ref="BK962" ca="1">BK961*INDIRECT(BK954)</f>
        <v>50000</v>
      </c>
      <c r="BL962" s="33" cm="1">
        <f t="array" aca="1" ref="BL962" ca="1">BL961*INDIRECT(BL954)</f>
        <v>50000</v>
      </c>
      <c r="BM962" s="33" cm="1">
        <f t="array" aca="1" ref="BM962" ca="1">BM961*INDIRECT(BM954)</f>
        <v>50000</v>
      </c>
      <c r="BN962" s="33" cm="1">
        <f t="array" aca="1" ref="BN962" ca="1">BN961*INDIRECT(BN954)</f>
        <v>50000</v>
      </c>
      <c r="BO962" s="33" cm="1">
        <f t="array" aca="1" ref="BO962" ca="1">BO961*INDIRECT(BO954)</f>
        <v>50000</v>
      </c>
      <c r="BP962" s="33" cm="1">
        <f t="array" aca="1" ref="BP962" ca="1">BP961*INDIRECT(BP954)</f>
        <v>50000</v>
      </c>
      <c r="BQ962" s="33" cm="1">
        <f t="array" aca="1" ref="BQ962" ca="1">BQ961*INDIRECT(BQ954)</f>
        <v>50000</v>
      </c>
      <c r="BR962" s="33" cm="1">
        <f t="array" aca="1" ref="BR962" ca="1">BR961*INDIRECT(BR954)</f>
        <v>50000</v>
      </c>
      <c r="BS962" s="33" cm="1">
        <f t="array" aca="1" ref="BS962" ca="1">BS961*INDIRECT(BS954)</f>
        <v>50000</v>
      </c>
      <c r="BT962" s="33" cm="1">
        <f t="array" aca="1" ref="BT962" ca="1">BT961*INDIRECT(BT954)</f>
        <v>50000</v>
      </c>
      <c r="BU962" s="33" cm="1">
        <f t="array" aca="1" ref="BU962" ca="1">BU961*INDIRECT(BU954)</f>
        <v>50000</v>
      </c>
      <c r="BV962" s="33" cm="1">
        <f t="array" aca="1" ref="BV962" ca="1">BV961*INDIRECT(BV954)</f>
        <v>50000</v>
      </c>
      <c r="BW962" s="33" cm="1">
        <f t="array" aca="1" ref="BW962" ca="1">BW961*INDIRECT(BW954)</f>
        <v>50000</v>
      </c>
      <c r="BX962" s="33" cm="1">
        <f t="array" aca="1" ref="BX962" ca="1">BX961*INDIRECT(BX954)</f>
        <v>50000</v>
      </c>
      <c r="BY962" s="33" cm="1">
        <f t="array" aca="1" ref="BY962" ca="1">BY961*INDIRECT(BY954)</f>
        <v>50000</v>
      </c>
      <c r="BZ962" s="33" cm="1">
        <f t="array" aca="1" ref="BZ962" ca="1">BZ961*INDIRECT(BZ954)</f>
        <v>50000</v>
      </c>
      <c r="CA962" s="33" cm="1">
        <f t="array" aca="1" ref="CA962" ca="1">CA961*INDIRECT(CA954)</f>
        <v>50000</v>
      </c>
      <c r="CB962" s="33" cm="1">
        <f t="array" aca="1" ref="CB962" ca="1">CB961*INDIRECT(CB954)</f>
        <v>50000</v>
      </c>
      <c r="CC962" s="33" cm="1">
        <f t="array" aca="1" ref="CC962" ca="1">CC961*INDIRECT(CC954)</f>
        <v>50000</v>
      </c>
      <c r="CD962" s="33" cm="1">
        <f t="array" aca="1" ref="CD962" ca="1">CD961*INDIRECT(CD954)</f>
        <v>50000</v>
      </c>
      <c r="CE962" s="33" cm="1">
        <f t="array" aca="1" ref="CE962" ca="1">CE961*INDIRECT(CE954)</f>
        <v>50000</v>
      </c>
      <c r="CF962" s="33" cm="1">
        <f t="array" aca="1" ref="CF962" ca="1">CF961*INDIRECT(CF954)</f>
        <v>50000</v>
      </c>
      <c r="CG962" s="33" cm="1">
        <f t="array" aca="1" ref="CG962" ca="1">CG961*INDIRECT(CG954)</f>
        <v>50000</v>
      </c>
      <c r="CH962" s="33" cm="1">
        <f t="array" aca="1" ref="CH962" ca="1">CH961*INDIRECT(CH954)</f>
        <v>50000</v>
      </c>
      <c r="CI962" s="33" cm="1">
        <f t="array" aca="1" ref="CI962" ca="1">CI961*INDIRECT(CI954)</f>
        <v>50000</v>
      </c>
      <c r="CJ962" s="33" cm="1">
        <f t="array" aca="1" ref="CJ962" ca="1">CJ961*INDIRECT(CJ954)</f>
        <v>50000</v>
      </c>
      <c r="CK962" s="33" cm="1">
        <f t="array" aca="1" ref="CK962" ca="1">CK961*INDIRECT(CK954)</f>
        <v>50000</v>
      </c>
      <c r="CL962" s="33" cm="1">
        <f t="array" aca="1" ref="CL962" ca="1">CL961*INDIRECT(CL954)</f>
        <v>50000</v>
      </c>
    </row>
    <row r="963" spans="2:90" x14ac:dyDescent="0.4">
      <c r="B963" s="123"/>
      <c r="D963" t="s">
        <v>752</v>
      </c>
      <c r="E963" s="8" t="str">
        <f t="shared" ref="E963" si="953">ROW()&amp;" "&amp;D963</f>
        <v>963 SALES-PV</v>
      </c>
      <c r="H963" s="27"/>
      <c r="I963" s="78"/>
      <c r="J963" s="78"/>
      <c r="K963" s="33"/>
      <c r="L963" s="33"/>
      <c r="M963" s="33"/>
      <c r="N963" s="33"/>
      <c r="O963" s="33"/>
      <c r="P963" s="33"/>
      <c r="R963" s="33"/>
      <c r="S963" s="33"/>
      <c r="T963" s="33"/>
      <c r="U963" s="33"/>
      <c r="V963" s="33"/>
      <c r="W963" s="33"/>
      <c r="X963" s="33"/>
      <c r="Y963" s="33"/>
      <c r="Z963" s="33"/>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c r="AX963" s="33"/>
      <c r="AY963" s="33"/>
      <c r="AZ963" s="33"/>
      <c r="BA963" s="33"/>
      <c r="BB963" s="33"/>
      <c r="BC963" s="33"/>
      <c r="BD963" s="33"/>
      <c r="BE963" s="33"/>
      <c r="BF963" s="33"/>
      <c r="BG963" s="33"/>
      <c r="BH963" s="33"/>
      <c r="BI963" s="33"/>
      <c r="BJ963" s="33"/>
      <c r="BK963" s="33"/>
      <c r="BL963" s="33"/>
      <c r="BM963" s="33"/>
      <c r="BN963" s="33"/>
      <c r="BO963" s="33"/>
      <c r="BP963" s="33"/>
      <c r="BQ963" s="33"/>
      <c r="BR963" s="33"/>
      <c r="BS963" s="33"/>
      <c r="BT963" s="33"/>
      <c r="BU963" s="33"/>
      <c r="BV963" s="33"/>
      <c r="BW963" s="33"/>
      <c r="BX963" s="33"/>
      <c r="BY963" s="33"/>
      <c r="BZ963" s="33"/>
      <c r="CA963" s="33"/>
      <c r="CB963" s="33"/>
      <c r="CC963" s="33"/>
      <c r="CD963" s="33"/>
      <c r="CE963" s="33"/>
      <c r="CF963" s="33"/>
      <c r="CG963" s="33"/>
      <c r="CH963" s="33"/>
      <c r="CI963" s="33"/>
      <c r="CJ963" s="33"/>
      <c r="CK963" s="33"/>
      <c r="CL963" s="33"/>
    </row>
    <row r="964" spans="2:90" x14ac:dyDescent="0.4">
      <c r="B964" s="8" t="str">
        <f>B951</f>
        <v>(Primary label)</v>
      </c>
      <c r="D964" t="s">
        <v>752</v>
      </c>
      <c r="E964" s="8" t="str">
        <f t="shared" si="947"/>
        <v>964 SALES-PV</v>
      </c>
      <c r="G964" t="s">
        <v>332</v>
      </c>
      <c r="H964" s="27"/>
      <c r="I964" s="78"/>
      <c r="J964" s="78"/>
      <c r="K964" s="33"/>
      <c r="L964" s="33"/>
      <c r="M964" s="33"/>
      <c r="N964" s="33"/>
      <c r="O964" s="33"/>
      <c r="P964" s="33"/>
      <c r="R964" s="33"/>
      <c r="S964" s="33"/>
      <c r="T964" s="33"/>
      <c r="U964" s="33"/>
      <c r="V964" s="33"/>
      <c r="W964" s="33"/>
      <c r="X964" s="33"/>
      <c r="Y964" s="33"/>
      <c r="Z964" s="33"/>
      <c r="AA964" s="33"/>
      <c r="AB964" s="33"/>
      <c r="AC964" s="33"/>
      <c r="AD964" s="33"/>
      <c r="AE964" s="33"/>
      <c r="AF964" s="33"/>
      <c r="AG964" s="33"/>
      <c r="AH964" s="33"/>
      <c r="AI964" s="33"/>
      <c r="AJ964" s="33"/>
      <c r="AK964" s="33"/>
      <c r="AL964" s="33"/>
      <c r="AM964" s="33"/>
      <c r="AN964" s="33"/>
      <c r="AO964" s="33"/>
      <c r="AP964" s="33"/>
      <c r="AQ964" s="33"/>
      <c r="AR964" s="33"/>
      <c r="AS964" s="33"/>
      <c r="AT964" s="33"/>
      <c r="AU964" s="33"/>
      <c r="AV964" s="33"/>
      <c r="AW964" s="33"/>
      <c r="AX964" s="33"/>
      <c r="AY964" s="33"/>
      <c r="AZ964" s="33"/>
      <c r="BA964" s="33"/>
      <c r="BB964" s="33"/>
      <c r="BC964" s="33"/>
      <c r="BD964" s="33"/>
      <c r="BE964" s="33"/>
      <c r="BF964" s="33"/>
      <c r="BG964" s="33"/>
      <c r="BH964" s="33"/>
      <c r="BI964" s="33"/>
      <c r="BJ964" s="33"/>
      <c r="BK964" s="33"/>
      <c r="BL964" s="33"/>
      <c r="BM964" s="33"/>
      <c r="BN964" s="33"/>
      <c r="BO964" s="33"/>
      <c r="BP964" s="33"/>
      <c r="BQ964" s="33"/>
      <c r="BR964" s="33"/>
      <c r="BS964" s="33"/>
      <c r="BT964" s="33"/>
      <c r="BU964" s="33"/>
      <c r="BV964" s="33"/>
      <c r="BW964" s="33"/>
      <c r="BX964" s="33"/>
      <c r="BY964" s="33"/>
      <c r="BZ964" s="33"/>
      <c r="CA964" s="33"/>
      <c r="CB964" s="33"/>
      <c r="CC964" s="33"/>
      <c r="CD964" s="33"/>
      <c r="CE964" s="33"/>
      <c r="CF964" s="33"/>
      <c r="CG964" s="33"/>
      <c r="CH964" s="33"/>
      <c r="CI964" s="33"/>
      <c r="CJ964" s="33"/>
      <c r="CK964" s="33"/>
      <c r="CL964" s="33"/>
    </row>
    <row r="965" spans="2:90" x14ac:dyDescent="0.4">
      <c r="B965" s="235" t="str">
        <f>IFERROR(SUBSTITUTE(B959,":",""),"no unit")</f>
        <v>unit</v>
      </c>
      <c r="D965" t="s">
        <v>752</v>
      </c>
      <c r="E965" s="8" t="str">
        <f>ROW()&amp;" "&amp;D965</f>
        <v>965 SALES-PV</v>
      </c>
      <c r="G965" t="s">
        <v>332</v>
      </c>
      <c r="H965" s="27"/>
      <c r="I965" s="78"/>
      <c r="J965" s="78"/>
      <c r="K965" s="33"/>
      <c r="L965" s="33"/>
      <c r="M965" s="33"/>
      <c r="N965" s="33"/>
      <c r="O965" s="33"/>
      <c r="P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c r="AX965" s="33"/>
      <c r="AY965" s="33"/>
      <c r="AZ965" s="33"/>
      <c r="BA965" s="33"/>
      <c r="BB965" s="33"/>
      <c r="BC965" s="33"/>
      <c r="BD965" s="33"/>
      <c r="BE965" s="33"/>
      <c r="BF965" s="33"/>
      <c r="BG965" s="33"/>
      <c r="BH965" s="33"/>
      <c r="BI965" s="33"/>
      <c r="BJ965" s="33"/>
      <c r="BK965" s="33"/>
      <c r="BL965" s="33"/>
      <c r="BM965" s="33"/>
      <c r="BN965" s="33"/>
      <c r="BO965" s="33"/>
      <c r="BP965" s="33"/>
      <c r="BQ965" s="33"/>
      <c r="BR965" s="33"/>
      <c r="BS965" s="33"/>
      <c r="BT965" s="33"/>
      <c r="BU965" s="33"/>
      <c r="BV965" s="33"/>
      <c r="BW965" s="33"/>
      <c r="BX965" s="33"/>
      <c r="BY965" s="33"/>
      <c r="BZ965" s="33"/>
      <c r="CA965" s="33"/>
      <c r="CB965" s="33"/>
      <c r="CC965" s="33"/>
      <c r="CD965" s="33"/>
      <c r="CE965" s="33"/>
      <c r="CF965" s="33"/>
      <c r="CG965" s="33"/>
      <c r="CH965" s="33"/>
      <c r="CI965" s="33"/>
      <c r="CJ965" s="33"/>
      <c r="CK965" s="33"/>
      <c r="CL965" s="33"/>
    </row>
    <row r="966" spans="2:90" x14ac:dyDescent="0.4">
      <c r="B966" s="8" t="s">
        <v>334</v>
      </c>
      <c r="D966" t="s">
        <v>752</v>
      </c>
      <c r="E966" s="8" t="str">
        <f t="shared" si="947"/>
        <v>966 SALES-PV</v>
      </c>
      <c r="G966" t="s">
        <v>332</v>
      </c>
      <c r="H966" s="27"/>
      <c r="I966" s="78"/>
      <c r="J966" s="78"/>
      <c r="K966" s="33"/>
      <c r="L966" s="33"/>
      <c r="M966" s="33"/>
      <c r="N966" s="33"/>
      <c r="O966" s="33"/>
      <c r="P966" s="33"/>
      <c r="R966" s="33"/>
      <c r="S966" s="4" t="str">
        <f t="shared" ref="S966" si="954">ADDRESS(ROW(S962),COLUMN(S962),2)</f>
        <v>S$962</v>
      </c>
      <c r="T966" s="4" t="str">
        <f t="shared" ref="T966:AX966" si="955">ADDRESS(ROW(T962),COLUMN(T962),2)</f>
        <v>T$962</v>
      </c>
      <c r="U966" s="4" t="str">
        <f t="shared" si="955"/>
        <v>U$962</v>
      </c>
      <c r="V966" s="4" t="str">
        <f t="shared" si="955"/>
        <v>V$962</v>
      </c>
      <c r="W966" s="4" t="str">
        <f t="shared" si="955"/>
        <v>W$962</v>
      </c>
      <c r="X966" s="4" t="str">
        <f t="shared" si="955"/>
        <v>X$962</v>
      </c>
      <c r="Y966" s="4" t="str">
        <f t="shared" si="955"/>
        <v>Y$962</v>
      </c>
      <c r="Z966" s="4" t="str">
        <f t="shared" si="955"/>
        <v>Z$962</v>
      </c>
      <c r="AA966" s="4" t="str">
        <f t="shared" si="955"/>
        <v>AA$962</v>
      </c>
      <c r="AB966" s="4" t="str">
        <f t="shared" si="955"/>
        <v>AB$962</v>
      </c>
      <c r="AC966" s="4" t="str">
        <f t="shared" si="955"/>
        <v>AC$962</v>
      </c>
      <c r="AD966" s="4" t="str">
        <f t="shared" si="955"/>
        <v>AD$962</v>
      </c>
      <c r="AE966" s="4" t="str">
        <f t="shared" si="955"/>
        <v>AE$962</v>
      </c>
      <c r="AF966" s="4" t="str">
        <f t="shared" si="955"/>
        <v>AF$962</v>
      </c>
      <c r="AG966" s="4" t="str">
        <f t="shared" si="955"/>
        <v>AG$962</v>
      </c>
      <c r="AH966" s="4" t="str">
        <f t="shared" si="955"/>
        <v>AH$962</v>
      </c>
      <c r="AI966" s="4" t="str">
        <f t="shared" si="955"/>
        <v>AI$962</v>
      </c>
      <c r="AJ966" s="4" t="str">
        <f t="shared" si="955"/>
        <v>AJ$962</v>
      </c>
      <c r="AK966" s="4" t="str">
        <f t="shared" si="955"/>
        <v>AK$962</v>
      </c>
      <c r="AL966" s="4" t="str">
        <f t="shared" si="955"/>
        <v>AL$962</v>
      </c>
      <c r="AM966" s="4" t="str">
        <f t="shared" si="955"/>
        <v>AM$962</v>
      </c>
      <c r="AN966" s="4" t="str">
        <f t="shared" si="955"/>
        <v>AN$962</v>
      </c>
      <c r="AO966" s="4" t="str">
        <f t="shared" si="955"/>
        <v>AO$962</v>
      </c>
      <c r="AP966" s="4" t="str">
        <f t="shared" si="955"/>
        <v>AP$962</v>
      </c>
      <c r="AQ966" s="4" t="str">
        <f t="shared" si="955"/>
        <v>AQ$962</v>
      </c>
      <c r="AR966" s="4" t="str">
        <f t="shared" si="955"/>
        <v>AR$962</v>
      </c>
      <c r="AS966" s="4" t="str">
        <f t="shared" si="955"/>
        <v>AS$962</v>
      </c>
      <c r="AT966" s="4" t="str">
        <f t="shared" si="955"/>
        <v>AT$962</v>
      </c>
      <c r="AU966" s="4" t="str">
        <f t="shared" si="955"/>
        <v>AU$962</v>
      </c>
      <c r="AV966" s="4" t="str">
        <f t="shared" si="955"/>
        <v>AV$962</v>
      </c>
      <c r="AW966" s="4" t="str">
        <f t="shared" si="955"/>
        <v>AW$962</v>
      </c>
      <c r="AX966" s="4" t="str">
        <f t="shared" si="955"/>
        <v>AX$962</v>
      </c>
      <c r="AY966" s="4" t="str">
        <f t="shared" ref="AY966:CD966" si="956">ADDRESS(ROW(AY962),COLUMN(AY962),2)</f>
        <v>AY$962</v>
      </c>
      <c r="AZ966" s="4" t="str">
        <f t="shared" si="956"/>
        <v>AZ$962</v>
      </c>
      <c r="BA966" s="4" t="str">
        <f t="shared" si="956"/>
        <v>BA$962</v>
      </c>
      <c r="BB966" s="4" t="str">
        <f t="shared" si="956"/>
        <v>BB$962</v>
      </c>
      <c r="BC966" s="4" t="str">
        <f t="shared" si="956"/>
        <v>BC$962</v>
      </c>
      <c r="BD966" s="4" t="str">
        <f t="shared" si="956"/>
        <v>BD$962</v>
      </c>
      <c r="BE966" s="4" t="str">
        <f t="shared" si="956"/>
        <v>BE$962</v>
      </c>
      <c r="BF966" s="4" t="str">
        <f t="shared" si="956"/>
        <v>BF$962</v>
      </c>
      <c r="BG966" s="4" t="str">
        <f t="shared" si="956"/>
        <v>BG$962</v>
      </c>
      <c r="BH966" s="4" t="str">
        <f t="shared" si="956"/>
        <v>BH$962</v>
      </c>
      <c r="BI966" s="4" t="str">
        <f t="shared" si="956"/>
        <v>BI$962</v>
      </c>
      <c r="BJ966" s="4" t="str">
        <f t="shared" si="956"/>
        <v>BJ$962</v>
      </c>
      <c r="BK966" s="4" t="str">
        <f t="shared" si="956"/>
        <v>BK$962</v>
      </c>
      <c r="BL966" s="4" t="str">
        <f t="shared" si="956"/>
        <v>BL$962</v>
      </c>
      <c r="BM966" s="4" t="str">
        <f t="shared" si="956"/>
        <v>BM$962</v>
      </c>
      <c r="BN966" s="4" t="str">
        <f t="shared" si="956"/>
        <v>BN$962</v>
      </c>
      <c r="BO966" s="4" t="str">
        <f t="shared" si="956"/>
        <v>BO$962</v>
      </c>
      <c r="BP966" s="4" t="str">
        <f t="shared" si="956"/>
        <v>BP$962</v>
      </c>
      <c r="BQ966" s="4" t="str">
        <f t="shared" si="956"/>
        <v>BQ$962</v>
      </c>
      <c r="BR966" s="4" t="str">
        <f t="shared" si="956"/>
        <v>BR$962</v>
      </c>
      <c r="BS966" s="4" t="str">
        <f t="shared" si="956"/>
        <v>BS$962</v>
      </c>
      <c r="BT966" s="4" t="str">
        <f t="shared" si="956"/>
        <v>BT$962</v>
      </c>
      <c r="BU966" s="4" t="str">
        <f t="shared" si="956"/>
        <v>BU$962</v>
      </c>
      <c r="BV966" s="4" t="str">
        <f t="shared" si="956"/>
        <v>BV$962</v>
      </c>
      <c r="BW966" s="4" t="str">
        <f t="shared" si="956"/>
        <v>BW$962</v>
      </c>
      <c r="BX966" s="4" t="str">
        <f t="shared" si="956"/>
        <v>BX$962</v>
      </c>
      <c r="BY966" s="4" t="str">
        <f t="shared" si="956"/>
        <v>BY$962</v>
      </c>
      <c r="BZ966" s="4" t="str">
        <f t="shared" si="956"/>
        <v>BZ$962</v>
      </c>
      <c r="CA966" s="4" t="str">
        <f t="shared" si="956"/>
        <v>CA$962</v>
      </c>
      <c r="CB966" s="4" t="str">
        <f t="shared" si="956"/>
        <v>CB$962</v>
      </c>
      <c r="CC966" s="4" t="str">
        <f t="shared" si="956"/>
        <v>CC$962</v>
      </c>
      <c r="CD966" s="4" t="str">
        <f t="shared" si="956"/>
        <v>CD$962</v>
      </c>
      <c r="CE966" s="4" t="str">
        <f t="shared" ref="CE966:CK966" si="957">ADDRESS(ROW(CE962),COLUMN(CE962),2)</f>
        <v>CE$962</v>
      </c>
      <c r="CF966" s="4" t="str">
        <f t="shared" si="957"/>
        <v>CF$962</v>
      </c>
      <c r="CG966" s="4" t="str">
        <f t="shared" si="957"/>
        <v>CG$962</v>
      </c>
      <c r="CH966" s="4" t="str">
        <f t="shared" si="957"/>
        <v>CH$962</v>
      </c>
      <c r="CI966" s="4" t="str">
        <f t="shared" si="957"/>
        <v>CI$962</v>
      </c>
      <c r="CJ966" s="4" t="str">
        <f t="shared" si="957"/>
        <v>CJ$962</v>
      </c>
      <c r="CK966" s="4" t="str">
        <f t="shared" si="957"/>
        <v>CK$962</v>
      </c>
      <c r="CL966" s="4" t="str">
        <f t="shared" ref="CL966" si="958">ADDRESS(ROW(CL962),COLUMN(CL962),2)</f>
        <v>CL$962</v>
      </c>
    </row>
    <row r="967" spans="2:90" x14ac:dyDescent="0.4">
      <c r="B967" s="125" t="s">
        <v>333</v>
      </c>
      <c r="D967" t="s">
        <v>752</v>
      </c>
      <c r="E967" s="8" t="str">
        <f t="shared" si="947"/>
        <v>967 SALES-PV</v>
      </c>
      <c r="G967" t="s">
        <v>332</v>
      </c>
      <c r="H967" s="56"/>
      <c r="I967" s="79"/>
      <c r="J967" s="79"/>
      <c r="K967" s="15"/>
      <c r="L967" s="15"/>
      <c r="M967" s="15"/>
      <c r="N967" s="15"/>
      <c r="O967" s="15"/>
      <c r="P967" s="15"/>
      <c r="R967" s="15"/>
      <c r="S967" s="175" t="str">
        <f t="shared" ref="S967" si="959">S954</f>
        <v>S$13</v>
      </c>
      <c r="T967" s="175" t="str">
        <f t="shared" ref="T967:AX967" si="960">T954</f>
        <v>T$13</v>
      </c>
      <c r="U967" s="175" t="str">
        <f t="shared" si="960"/>
        <v>U$13</v>
      </c>
      <c r="V967" s="175" t="str">
        <f t="shared" si="960"/>
        <v>V$13</v>
      </c>
      <c r="W967" s="175" t="str">
        <f t="shared" si="960"/>
        <v>W$13</v>
      </c>
      <c r="X967" s="175" t="str">
        <f t="shared" si="960"/>
        <v>X$13</v>
      </c>
      <c r="Y967" s="175" t="str">
        <f t="shared" si="960"/>
        <v>Y$13</v>
      </c>
      <c r="Z967" s="175" t="str">
        <f t="shared" si="960"/>
        <v>Z$13</v>
      </c>
      <c r="AA967" s="175" t="str">
        <f t="shared" si="960"/>
        <v>AA$13</v>
      </c>
      <c r="AB967" s="175" t="str">
        <f t="shared" si="960"/>
        <v>AB$13</v>
      </c>
      <c r="AC967" s="175" t="str">
        <f t="shared" si="960"/>
        <v>AC$13</v>
      </c>
      <c r="AD967" s="175" t="str">
        <f t="shared" si="960"/>
        <v>AD$13</v>
      </c>
      <c r="AE967" s="175" t="str">
        <f t="shared" si="960"/>
        <v>AE$13</v>
      </c>
      <c r="AF967" s="175" t="str">
        <f t="shared" si="960"/>
        <v>AF$13</v>
      </c>
      <c r="AG967" s="175" t="str">
        <f t="shared" si="960"/>
        <v>AG$13</v>
      </c>
      <c r="AH967" s="175" t="str">
        <f t="shared" si="960"/>
        <v>AH$13</v>
      </c>
      <c r="AI967" s="175" t="str">
        <f t="shared" si="960"/>
        <v>AI$13</v>
      </c>
      <c r="AJ967" s="175" t="str">
        <f t="shared" si="960"/>
        <v>AJ$13</v>
      </c>
      <c r="AK967" s="175" t="str">
        <f t="shared" si="960"/>
        <v>AK$13</v>
      </c>
      <c r="AL967" s="175" t="str">
        <f t="shared" si="960"/>
        <v>AL$13</v>
      </c>
      <c r="AM967" s="175" t="str">
        <f t="shared" si="960"/>
        <v>AM$13</v>
      </c>
      <c r="AN967" s="175" t="str">
        <f t="shared" si="960"/>
        <v>AN$13</v>
      </c>
      <c r="AO967" s="175" t="str">
        <f t="shared" si="960"/>
        <v>AO$13</v>
      </c>
      <c r="AP967" s="175" t="str">
        <f t="shared" si="960"/>
        <v>AP$13</v>
      </c>
      <c r="AQ967" s="175" t="str">
        <f t="shared" si="960"/>
        <v>AQ$13</v>
      </c>
      <c r="AR967" s="175" t="str">
        <f t="shared" si="960"/>
        <v>AR$13</v>
      </c>
      <c r="AS967" s="175" t="str">
        <f t="shared" si="960"/>
        <v>AS$13</v>
      </c>
      <c r="AT967" s="175" t="str">
        <f t="shared" si="960"/>
        <v>AT$13</v>
      </c>
      <c r="AU967" s="175" t="str">
        <f t="shared" si="960"/>
        <v>AU$13</v>
      </c>
      <c r="AV967" s="175" t="str">
        <f t="shared" si="960"/>
        <v>AV$13</v>
      </c>
      <c r="AW967" s="175" t="str">
        <f t="shared" si="960"/>
        <v>AW$13</v>
      </c>
      <c r="AX967" s="175" t="str">
        <f t="shared" si="960"/>
        <v>AX$13</v>
      </c>
      <c r="AY967" s="175" t="str">
        <f t="shared" ref="AY967:CD967" si="961">AY954</f>
        <v>AY$13</v>
      </c>
      <c r="AZ967" s="175" t="str">
        <f t="shared" si="961"/>
        <v>AZ$13</v>
      </c>
      <c r="BA967" s="175" t="str">
        <f t="shared" si="961"/>
        <v>BA$13</v>
      </c>
      <c r="BB967" s="175" t="str">
        <f t="shared" si="961"/>
        <v>BB$13</v>
      </c>
      <c r="BC967" s="175" t="str">
        <f t="shared" si="961"/>
        <v>BC$13</v>
      </c>
      <c r="BD967" s="175" t="str">
        <f t="shared" si="961"/>
        <v>BD$13</v>
      </c>
      <c r="BE967" s="175" t="str">
        <f t="shared" si="961"/>
        <v>BE$13</v>
      </c>
      <c r="BF967" s="175" t="str">
        <f t="shared" si="961"/>
        <v>BF$13</v>
      </c>
      <c r="BG967" s="175" t="str">
        <f t="shared" si="961"/>
        <v>BG$13</v>
      </c>
      <c r="BH967" s="175" t="str">
        <f t="shared" si="961"/>
        <v>BH$13</v>
      </c>
      <c r="BI967" s="175" t="str">
        <f t="shared" si="961"/>
        <v>BI$13</v>
      </c>
      <c r="BJ967" s="175" t="str">
        <f t="shared" si="961"/>
        <v>BJ$13</v>
      </c>
      <c r="BK967" s="175" t="str">
        <f t="shared" si="961"/>
        <v>BK$13</v>
      </c>
      <c r="BL967" s="175" t="str">
        <f t="shared" si="961"/>
        <v>BL$13</v>
      </c>
      <c r="BM967" s="175" t="str">
        <f t="shared" si="961"/>
        <v>BM$13</v>
      </c>
      <c r="BN967" s="175" t="str">
        <f t="shared" si="961"/>
        <v>BN$13</v>
      </c>
      <c r="BO967" s="175" t="str">
        <f t="shared" si="961"/>
        <v>BO$13</v>
      </c>
      <c r="BP967" s="175" t="str">
        <f t="shared" si="961"/>
        <v>BP$13</v>
      </c>
      <c r="BQ967" s="175" t="str">
        <f t="shared" si="961"/>
        <v>BQ$13</v>
      </c>
      <c r="BR967" s="175" t="str">
        <f t="shared" si="961"/>
        <v>BR$13</v>
      </c>
      <c r="BS967" s="175" t="str">
        <f t="shared" si="961"/>
        <v>BS$13</v>
      </c>
      <c r="BT967" s="175" t="str">
        <f t="shared" si="961"/>
        <v>BT$13</v>
      </c>
      <c r="BU967" s="175" t="str">
        <f t="shared" si="961"/>
        <v>BU$13</v>
      </c>
      <c r="BV967" s="175" t="str">
        <f t="shared" si="961"/>
        <v>BV$13</v>
      </c>
      <c r="BW967" s="175" t="str">
        <f t="shared" si="961"/>
        <v>BW$13</v>
      </c>
      <c r="BX967" s="175" t="str">
        <f t="shared" si="961"/>
        <v>BX$13</v>
      </c>
      <c r="BY967" s="175" t="str">
        <f t="shared" si="961"/>
        <v>BY$13</v>
      </c>
      <c r="BZ967" s="175" t="str">
        <f t="shared" si="961"/>
        <v>BZ$13</v>
      </c>
      <c r="CA967" s="175" t="str">
        <f t="shared" si="961"/>
        <v>CA$13</v>
      </c>
      <c r="CB967" s="175" t="str">
        <f t="shared" si="961"/>
        <v>CB$13</v>
      </c>
      <c r="CC967" s="175" t="str">
        <f t="shared" si="961"/>
        <v>CC$13</v>
      </c>
      <c r="CD967" s="175" t="str">
        <f t="shared" si="961"/>
        <v>CD$13</v>
      </c>
      <c r="CE967" s="175" t="str">
        <f t="shared" ref="CE967:CK967" si="962">CE954</f>
        <v>CE$13</v>
      </c>
      <c r="CF967" s="175" t="str">
        <f t="shared" si="962"/>
        <v>CF$13</v>
      </c>
      <c r="CG967" s="175" t="str">
        <f t="shared" si="962"/>
        <v>CG$13</v>
      </c>
      <c r="CH967" s="175" t="str">
        <f t="shared" si="962"/>
        <v>CH$13</v>
      </c>
      <c r="CI967" s="175" t="str">
        <f t="shared" si="962"/>
        <v>CI$13</v>
      </c>
      <c r="CJ967" s="175" t="str">
        <f t="shared" si="962"/>
        <v>CJ$13</v>
      </c>
      <c r="CK967" s="175" t="str">
        <f t="shared" si="962"/>
        <v>CK$13</v>
      </c>
      <c r="CL967" s="175" t="str">
        <f t="shared" ref="CL967" si="963">CL954</f>
        <v>CL$13</v>
      </c>
    </row>
    <row r="968" spans="2:90" x14ac:dyDescent="0.4">
      <c r="B968" s="8" t="str">
        <f>B955</f>
        <v>(Secondary label)</v>
      </c>
      <c r="D968" t="s">
        <v>752</v>
      </c>
      <c r="E968" s="8" t="str">
        <f t="shared" si="947"/>
        <v>968 SALES-PV</v>
      </c>
      <c r="G968" t="s">
        <v>332</v>
      </c>
      <c r="H968" s="12"/>
      <c r="I968" s="60"/>
      <c r="J968" s="60"/>
      <c r="K968" s="15"/>
      <c r="L968" s="15"/>
      <c r="M968" s="15"/>
      <c r="N968" s="15"/>
      <c r="O968" s="15"/>
      <c r="P968" s="15"/>
      <c r="R968" s="15"/>
      <c r="S968" s="175">
        <f t="shared" ref="S968" si="964">S955</f>
        <v>0</v>
      </c>
      <c r="T968" s="175">
        <f t="shared" ref="T968:AX968" si="965">T955</f>
        <v>0</v>
      </c>
      <c r="U968" s="175">
        <f t="shared" si="965"/>
        <v>0</v>
      </c>
      <c r="V968" s="175">
        <f t="shared" si="965"/>
        <v>0</v>
      </c>
      <c r="W968" s="175">
        <f t="shared" si="965"/>
        <v>0</v>
      </c>
      <c r="X968" s="175">
        <f t="shared" si="965"/>
        <v>0</v>
      </c>
      <c r="Y968" s="175">
        <f t="shared" si="965"/>
        <v>0</v>
      </c>
      <c r="Z968" s="175">
        <f t="shared" si="965"/>
        <v>0</v>
      </c>
      <c r="AA968" s="175">
        <f t="shared" si="965"/>
        <v>0</v>
      </c>
      <c r="AB968" s="175">
        <f t="shared" si="965"/>
        <v>0</v>
      </c>
      <c r="AC968" s="175">
        <f t="shared" si="965"/>
        <v>0</v>
      </c>
      <c r="AD968" s="175">
        <f t="shared" si="965"/>
        <v>0</v>
      </c>
      <c r="AE968" s="175">
        <f t="shared" si="965"/>
        <v>0</v>
      </c>
      <c r="AF968" s="175">
        <f t="shared" si="965"/>
        <v>0</v>
      </c>
      <c r="AG968" s="175">
        <f t="shared" si="965"/>
        <v>0</v>
      </c>
      <c r="AH968" s="175">
        <f t="shared" si="965"/>
        <v>0</v>
      </c>
      <c r="AI968" s="175">
        <f t="shared" si="965"/>
        <v>0</v>
      </c>
      <c r="AJ968" s="175">
        <f t="shared" si="965"/>
        <v>0</v>
      </c>
      <c r="AK968" s="175">
        <f t="shared" si="965"/>
        <v>0</v>
      </c>
      <c r="AL968" s="175">
        <f t="shared" si="965"/>
        <v>0</v>
      </c>
      <c r="AM968" s="175">
        <f t="shared" si="965"/>
        <v>0</v>
      </c>
      <c r="AN968" s="175">
        <f t="shared" si="965"/>
        <v>0</v>
      </c>
      <c r="AO968" s="175">
        <f t="shared" si="965"/>
        <v>0</v>
      </c>
      <c r="AP968" s="175">
        <f t="shared" si="965"/>
        <v>0</v>
      </c>
      <c r="AQ968" s="175">
        <f t="shared" si="965"/>
        <v>0</v>
      </c>
      <c r="AR968" s="175">
        <f t="shared" si="965"/>
        <v>0</v>
      </c>
      <c r="AS968" s="175">
        <f t="shared" si="965"/>
        <v>0</v>
      </c>
      <c r="AT968" s="175">
        <f t="shared" si="965"/>
        <v>0</v>
      </c>
      <c r="AU968" s="175">
        <f t="shared" si="965"/>
        <v>0</v>
      </c>
      <c r="AV968" s="175">
        <f t="shared" si="965"/>
        <v>0</v>
      </c>
      <c r="AW968" s="175">
        <f t="shared" si="965"/>
        <v>0</v>
      </c>
      <c r="AX968" s="175">
        <f t="shared" si="965"/>
        <v>0</v>
      </c>
      <c r="AY968" s="175">
        <f t="shared" ref="AY968:CD968" si="966">AY955</f>
        <v>0</v>
      </c>
      <c r="AZ968" s="175">
        <f t="shared" si="966"/>
        <v>0</v>
      </c>
      <c r="BA968" s="175">
        <f t="shared" si="966"/>
        <v>0</v>
      </c>
      <c r="BB968" s="175">
        <f t="shared" si="966"/>
        <v>0</v>
      </c>
      <c r="BC968" s="175">
        <f t="shared" si="966"/>
        <v>0</v>
      </c>
      <c r="BD968" s="175">
        <f t="shared" si="966"/>
        <v>0</v>
      </c>
      <c r="BE968" s="175">
        <f t="shared" si="966"/>
        <v>0</v>
      </c>
      <c r="BF968" s="175">
        <f t="shared" si="966"/>
        <v>0</v>
      </c>
      <c r="BG968" s="175">
        <f t="shared" si="966"/>
        <v>0</v>
      </c>
      <c r="BH968" s="175">
        <f t="shared" si="966"/>
        <v>0</v>
      </c>
      <c r="BI968" s="175">
        <f t="shared" si="966"/>
        <v>0</v>
      </c>
      <c r="BJ968" s="175">
        <f t="shared" si="966"/>
        <v>0</v>
      </c>
      <c r="BK968" s="175">
        <f t="shared" si="966"/>
        <v>0</v>
      </c>
      <c r="BL968" s="175">
        <f t="shared" si="966"/>
        <v>0</v>
      </c>
      <c r="BM968" s="175">
        <f t="shared" si="966"/>
        <v>0</v>
      </c>
      <c r="BN968" s="175">
        <f t="shared" si="966"/>
        <v>0</v>
      </c>
      <c r="BO968" s="175">
        <f t="shared" si="966"/>
        <v>0</v>
      </c>
      <c r="BP968" s="175">
        <f t="shared" si="966"/>
        <v>0</v>
      </c>
      <c r="BQ968" s="175">
        <f t="shared" si="966"/>
        <v>0</v>
      </c>
      <c r="BR968" s="175">
        <f t="shared" si="966"/>
        <v>0</v>
      </c>
      <c r="BS968" s="175">
        <f t="shared" si="966"/>
        <v>0</v>
      </c>
      <c r="BT968" s="175">
        <f t="shared" si="966"/>
        <v>0</v>
      </c>
      <c r="BU968" s="175">
        <f t="shared" si="966"/>
        <v>0</v>
      </c>
      <c r="BV968" s="175">
        <f t="shared" si="966"/>
        <v>0</v>
      </c>
      <c r="BW968" s="175">
        <f t="shared" si="966"/>
        <v>0</v>
      </c>
      <c r="BX968" s="175">
        <f t="shared" si="966"/>
        <v>0</v>
      </c>
      <c r="BY968" s="175">
        <f t="shared" si="966"/>
        <v>0</v>
      </c>
      <c r="BZ968" s="175">
        <f t="shared" si="966"/>
        <v>0</v>
      </c>
      <c r="CA968" s="175">
        <f t="shared" si="966"/>
        <v>0</v>
      </c>
      <c r="CB968" s="175">
        <f t="shared" si="966"/>
        <v>0</v>
      </c>
      <c r="CC968" s="175">
        <f t="shared" si="966"/>
        <v>0</v>
      </c>
      <c r="CD968" s="175">
        <f t="shared" si="966"/>
        <v>0</v>
      </c>
      <c r="CE968" s="175">
        <f t="shared" ref="CE968:CK968" si="967">CE955</f>
        <v>0</v>
      </c>
      <c r="CF968" s="175">
        <f t="shared" si="967"/>
        <v>0</v>
      </c>
      <c r="CG968" s="175">
        <f t="shared" si="967"/>
        <v>0</v>
      </c>
      <c r="CH968" s="175">
        <f t="shared" si="967"/>
        <v>0</v>
      </c>
      <c r="CI968" s="175">
        <f t="shared" si="967"/>
        <v>0</v>
      </c>
      <c r="CJ968" s="175">
        <f t="shared" si="967"/>
        <v>0</v>
      </c>
      <c r="CK968" s="175">
        <f t="shared" si="967"/>
        <v>0</v>
      </c>
      <c r="CL968" s="175">
        <f t="shared" ref="CL968" si="968">CL955</f>
        <v>0</v>
      </c>
    </row>
    <row r="969" spans="2:90" x14ac:dyDescent="0.4">
      <c r="B969" s="8" t="str">
        <f>B956</f>
        <v xml:space="preserve">secondary unit </v>
      </c>
      <c r="D969" t="s">
        <v>752</v>
      </c>
      <c r="E969" s="8" t="str">
        <f t="shared" ref="E969" si="969">ROW()&amp;" "&amp;D969</f>
        <v>969 SALES-PV</v>
      </c>
      <c r="G969" t="s">
        <v>332</v>
      </c>
      <c r="H969" s="12"/>
      <c r="I969" s="60"/>
      <c r="J969" s="60"/>
      <c r="K969" s="15"/>
      <c r="L969" s="15"/>
      <c r="M969" s="15"/>
      <c r="N969" s="15"/>
      <c r="O969" s="15"/>
      <c r="P969" s="15"/>
      <c r="R969" s="15"/>
      <c r="S969" s="175"/>
      <c r="T969" s="175"/>
      <c r="U969" s="175"/>
      <c r="V969" s="175"/>
      <c r="W969" s="175"/>
      <c r="X969" s="175"/>
      <c r="Y969" s="175"/>
      <c r="Z969" s="175"/>
      <c r="AA969" s="175"/>
      <c r="AB969" s="175"/>
      <c r="AC969" s="175"/>
      <c r="AD969" s="175"/>
      <c r="AE969" s="175"/>
      <c r="AF969" s="175"/>
      <c r="AG969" s="175"/>
      <c r="AH969" s="175"/>
      <c r="AI969" s="175"/>
      <c r="AJ969" s="175"/>
      <c r="AK969" s="175"/>
      <c r="AL969" s="175"/>
      <c r="AM969" s="175"/>
      <c r="AN969" s="175"/>
      <c r="AO969" s="175"/>
      <c r="AP969" s="175"/>
      <c r="AQ969" s="175"/>
      <c r="AR969" s="175"/>
      <c r="AS969" s="175"/>
      <c r="AT969" s="175"/>
      <c r="AU969" s="175"/>
      <c r="AV969" s="175"/>
      <c r="AW969" s="175"/>
      <c r="AX969" s="175"/>
      <c r="AY969" s="175"/>
      <c r="AZ969" s="175"/>
      <c r="BA969" s="175"/>
      <c r="BB969" s="175"/>
      <c r="BC969" s="175"/>
      <c r="BD969" s="175"/>
      <c r="BE969" s="175"/>
      <c r="BF969" s="175"/>
      <c r="BG969" s="175"/>
      <c r="BH969" s="175"/>
      <c r="BI969" s="175"/>
      <c r="BJ969" s="175"/>
      <c r="BK969" s="175"/>
      <c r="BL969" s="175"/>
      <c r="BM969" s="175"/>
      <c r="BN969" s="175"/>
      <c r="BO969" s="175"/>
      <c r="BP969" s="175"/>
      <c r="BQ969" s="175"/>
      <c r="BR969" s="175"/>
      <c r="BS969" s="175"/>
      <c r="BT969" s="175"/>
      <c r="BU969" s="175"/>
      <c r="BV969" s="175"/>
      <c r="BW969" s="175"/>
      <c r="BX969" s="175"/>
      <c r="BY969" s="175"/>
      <c r="BZ969" s="175"/>
      <c r="CA969" s="175"/>
      <c r="CB969" s="175"/>
      <c r="CC969" s="175"/>
      <c r="CD969" s="175"/>
      <c r="CE969" s="175"/>
      <c r="CF969" s="175"/>
      <c r="CG969" s="175"/>
      <c r="CH969" s="175"/>
      <c r="CI969" s="175"/>
      <c r="CJ969" s="175"/>
      <c r="CK969" s="175"/>
      <c r="CL969" s="175"/>
    </row>
    <row r="970" spans="2:90" x14ac:dyDescent="0.4">
      <c r="B970" s="8" t="str">
        <f>B957</f>
        <v>Secondary revenue driver</v>
      </c>
      <c r="D970" t="s">
        <v>752</v>
      </c>
      <c r="E970" s="8" t="str">
        <f t="shared" si="947"/>
        <v>970 SALES-PV</v>
      </c>
      <c r="G970" t="s">
        <v>332</v>
      </c>
      <c r="H970" s="12"/>
      <c r="I970" s="60"/>
      <c r="J970" s="60"/>
      <c r="K970" s="15"/>
      <c r="L970" s="15"/>
      <c r="M970" s="15"/>
      <c r="N970" s="15"/>
      <c r="O970" s="15"/>
      <c r="P970" s="15"/>
      <c r="R970" s="15"/>
      <c r="S970" s="175" t="str">
        <f t="shared" ref="S970" si="970">S957</f>
        <v>S$14</v>
      </c>
      <c r="T970" s="175" t="str">
        <f t="shared" ref="T970:AX970" si="971">T957</f>
        <v>T$14</v>
      </c>
      <c r="U970" s="175" t="str">
        <f t="shared" si="971"/>
        <v>U$14</v>
      </c>
      <c r="V970" s="175" t="str">
        <f t="shared" si="971"/>
        <v>V$14</v>
      </c>
      <c r="W970" s="175" t="str">
        <f t="shared" si="971"/>
        <v>W$14</v>
      </c>
      <c r="X970" s="175" t="str">
        <f t="shared" si="971"/>
        <v>X$14</v>
      </c>
      <c r="Y970" s="175" t="str">
        <f t="shared" si="971"/>
        <v>Y$14</v>
      </c>
      <c r="Z970" s="175" t="str">
        <f t="shared" si="971"/>
        <v>Z$14</v>
      </c>
      <c r="AA970" s="175" t="str">
        <f t="shared" si="971"/>
        <v>AA$14</v>
      </c>
      <c r="AB970" s="175" t="str">
        <f t="shared" si="971"/>
        <v>AB$14</v>
      </c>
      <c r="AC970" s="175" t="str">
        <f t="shared" si="971"/>
        <v>AC$14</v>
      </c>
      <c r="AD970" s="175" t="str">
        <f t="shared" si="971"/>
        <v>AD$14</v>
      </c>
      <c r="AE970" s="175" t="str">
        <f t="shared" si="971"/>
        <v>AE$14</v>
      </c>
      <c r="AF970" s="175" t="str">
        <f t="shared" si="971"/>
        <v>AF$14</v>
      </c>
      <c r="AG970" s="175" t="str">
        <f t="shared" si="971"/>
        <v>AG$14</v>
      </c>
      <c r="AH970" s="175" t="str">
        <f t="shared" si="971"/>
        <v>AH$14</v>
      </c>
      <c r="AI970" s="175" t="str">
        <f t="shared" si="971"/>
        <v>AI$14</v>
      </c>
      <c r="AJ970" s="175" t="str">
        <f t="shared" si="971"/>
        <v>AJ$14</v>
      </c>
      <c r="AK970" s="175" t="str">
        <f t="shared" si="971"/>
        <v>AK$14</v>
      </c>
      <c r="AL970" s="175" t="str">
        <f t="shared" si="971"/>
        <v>AL$14</v>
      </c>
      <c r="AM970" s="175" t="str">
        <f t="shared" si="971"/>
        <v>AM$14</v>
      </c>
      <c r="AN970" s="175" t="str">
        <f t="shared" si="971"/>
        <v>AN$14</v>
      </c>
      <c r="AO970" s="175" t="str">
        <f t="shared" si="971"/>
        <v>AO$14</v>
      </c>
      <c r="AP970" s="175" t="str">
        <f t="shared" si="971"/>
        <v>AP$14</v>
      </c>
      <c r="AQ970" s="175" t="str">
        <f t="shared" si="971"/>
        <v>AQ$14</v>
      </c>
      <c r="AR970" s="175" t="str">
        <f t="shared" si="971"/>
        <v>AR$14</v>
      </c>
      <c r="AS970" s="175" t="str">
        <f t="shared" si="971"/>
        <v>AS$14</v>
      </c>
      <c r="AT970" s="175" t="str">
        <f t="shared" si="971"/>
        <v>AT$14</v>
      </c>
      <c r="AU970" s="175" t="str">
        <f t="shared" si="971"/>
        <v>AU$14</v>
      </c>
      <c r="AV970" s="175" t="str">
        <f t="shared" si="971"/>
        <v>AV$14</v>
      </c>
      <c r="AW970" s="175" t="str">
        <f t="shared" si="971"/>
        <v>AW$14</v>
      </c>
      <c r="AX970" s="175" t="str">
        <f t="shared" si="971"/>
        <v>AX$14</v>
      </c>
      <c r="AY970" s="175" t="str">
        <f t="shared" ref="AY970:CD970" si="972">AY957</f>
        <v>AY$14</v>
      </c>
      <c r="AZ970" s="175" t="str">
        <f t="shared" si="972"/>
        <v>AZ$14</v>
      </c>
      <c r="BA970" s="175" t="str">
        <f t="shared" si="972"/>
        <v>BA$14</v>
      </c>
      <c r="BB970" s="175" t="str">
        <f t="shared" si="972"/>
        <v>BB$14</v>
      </c>
      <c r="BC970" s="175" t="str">
        <f t="shared" si="972"/>
        <v>BC$14</v>
      </c>
      <c r="BD970" s="175" t="str">
        <f t="shared" si="972"/>
        <v>BD$14</v>
      </c>
      <c r="BE970" s="175" t="str">
        <f t="shared" si="972"/>
        <v>BE$14</v>
      </c>
      <c r="BF970" s="175" t="str">
        <f t="shared" si="972"/>
        <v>BF$14</v>
      </c>
      <c r="BG970" s="175" t="str">
        <f t="shared" si="972"/>
        <v>BG$14</v>
      </c>
      <c r="BH970" s="175" t="str">
        <f t="shared" si="972"/>
        <v>BH$14</v>
      </c>
      <c r="BI970" s="175" t="str">
        <f t="shared" si="972"/>
        <v>BI$14</v>
      </c>
      <c r="BJ970" s="175" t="str">
        <f t="shared" si="972"/>
        <v>BJ$14</v>
      </c>
      <c r="BK970" s="175" t="str">
        <f t="shared" si="972"/>
        <v>BK$14</v>
      </c>
      <c r="BL970" s="175" t="str">
        <f t="shared" si="972"/>
        <v>BL$14</v>
      </c>
      <c r="BM970" s="175" t="str">
        <f t="shared" si="972"/>
        <v>BM$14</v>
      </c>
      <c r="BN970" s="175" t="str">
        <f t="shared" si="972"/>
        <v>BN$14</v>
      </c>
      <c r="BO970" s="175" t="str">
        <f t="shared" si="972"/>
        <v>BO$14</v>
      </c>
      <c r="BP970" s="175" t="str">
        <f t="shared" si="972"/>
        <v>BP$14</v>
      </c>
      <c r="BQ970" s="175" t="str">
        <f t="shared" si="972"/>
        <v>BQ$14</v>
      </c>
      <c r="BR970" s="175" t="str">
        <f t="shared" si="972"/>
        <v>BR$14</v>
      </c>
      <c r="BS970" s="175" t="str">
        <f t="shared" si="972"/>
        <v>BS$14</v>
      </c>
      <c r="BT970" s="175" t="str">
        <f t="shared" si="972"/>
        <v>BT$14</v>
      </c>
      <c r="BU970" s="175" t="str">
        <f t="shared" si="972"/>
        <v>BU$14</v>
      </c>
      <c r="BV970" s="175" t="str">
        <f t="shared" si="972"/>
        <v>BV$14</v>
      </c>
      <c r="BW970" s="175" t="str">
        <f t="shared" si="972"/>
        <v>BW$14</v>
      </c>
      <c r="BX970" s="175" t="str">
        <f t="shared" si="972"/>
        <v>BX$14</v>
      </c>
      <c r="BY970" s="175" t="str">
        <f t="shared" si="972"/>
        <v>BY$14</v>
      </c>
      <c r="BZ970" s="175" t="str">
        <f t="shared" si="972"/>
        <v>BZ$14</v>
      </c>
      <c r="CA970" s="175" t="str">
        <f t="shared" si="972"/>
        <v>CA$14</v>
      </c>
      <c r="CB970" s="175" t="str">
        <f t="shared" si="972"/>
        <v>CB$14</v>
      </c>
      <c r="CC970" s="175" t="str">
        <f t="shared" si="972"/>
        <v>CC$14</v>
      </c>
      <c r="CD970" s="175" t="str">
        <f t="shared" si="972"/>
        <v>CD$14</v>
      </c>
      <c r="CE970" s="175" t="str">
        <f t="shared" ref="CE970:CK970" si="973">CE957</f>
        <v>CE$14</v>
      </c>
      <c r="CF970" s="175" t="str">
        <f t="shared" si="973"/>
        <v>CF$14</v>
      </c>
      <c r="CG970" s="175" t="str">
        <f t="shared" si="973"/>
        <v>CG$14</v>
      </c>
      <c r="CH970" s="175" t="str">
        <f t="shared" si="973"/>
        <v>CH$14</v>
      </c>
      <c r="CI970" s="175" t="str">
        <f t="shared" si="973"/>
        <v>CI$14</v>
      </c>
      <c r="CJ970" s="175" t="str">
        <f t="shared" si="973"/>
        <v>CJ$14</v>
      </c>
      <c r="CK970" s="175" t="str">
        <f t="shared" si="973"/>
        <v>CK$14</v>
      </c>
      <c r="CL970" s="175" t="str">
        <f t="shared" ref="CL970" si="974">CL957</f>
        <v>CL$14</v>
      </c>
    </row>
    <row r="971" spans="2:90" x14ac:dyDescent="0.4">
      <c r="B971" s="8" t="str">
        <f>B958</f>
        <v>Secondary volume driver</v>
      </c>
      <c r="D971" t="s">
        <v>752</v>
      </c>
      <c r="E971" s="8" t="str">
        <f t="shared" si="947"/>
        <v>971 SALES-PV</v>
      </c>
      <c r="G971" t="s">
        <v>332</v>
      </c>
      <c r="H971" s="12"/>
      <c r="I971" s="60"/>
      <c r="J971" s="60"/>
      <c r="K971" s="15"/>
      <c r="L971" s="15"/>
      <c r="M971" s="15"/>
      <c r="N971" s="15"/>
      <c r="O971" s="15"/>
      <c r="P971" s="15"/>
      <c r="R971" s="15"/>
      <c r="S971" s="175" t="str">
        <f t="shared" ref="S971" si="975">S958</f>
        <v>S$15</v>
      </c>
      <c r="T971" s="175" t="str">
        <f t="shared" ref="T971:AX971" si="976">T958</f>
        <v>T$15</v>
      </c>
      <c r="U971" s="175" t="str">
        <f t="shared" si="976"/>
        <v>U$15</v>
      </c>
      <c r="V971" s="175" t="str">
        <f t="shared" si="976"/>
        <v>V$15</v>
      </c>
      <c r="W971" s="175" t="str">
        <f t="shared" si="976"/>
        <v>W$15</v>
      </c>
      <c r="X971" s="175" t="str">
        <f t="shared" si="976"/>
        <v>X$15</v>
      </c>
      <c r="Y971" s="175" t="str">
        <f t="shared" si="976"/>
        <v>Y$15</v>
      </c>
      <c r="Z971" s="175" t="str">
        <f t="shared" si="976"/>
        <v>Z$15</v>
      </c>
      <c r="AA971" s="175" t="str">
        <f t="shared" si="976"/>
        <v>AA$15</v>
      </c>
      <c r="AB971" s="175" t="str">
        <f t="shared" si="976"/>
        <v>AB$15</v>
      </c>
      <c r="AC971" s="175" t="str">
        <f t="shared" si="976"/>
        <v>AC$15</v>
      </c>
      <c r="AD971" s="175" t="str">
        <f t="shared" si="976"/>
        <v>AD$15</v>
      </c>
      <c r="AE971" s="175" t="str">
        <f t="shared" si="976"/>
        <v>AE$15</v>
      </c>
      <c r="AF971" s="175" t="str">
        <f t="shared" si="976"/>
        <v>AF$15</v>
      </c>
      <c r="AG971" s="175" t="str">
        <f t="shared" si="976"/>
        <v>AG$15</v>
      </c>
      <c r="AH971" s="175" t="str">
        <f t="shared" si="976"/>
        <v>AH$15</v>
      </c>
      <c r="AI971" s="175" t="str">
        <f t="shared" si="976"/>
        <v>AI$15</v>
      </c>
      <c r="AJ971" s="175" t="str">
        <f t="shared" si="976"/>
        <v>AJ$15</v>
      </c>
      <c r="AK971" s="175" t="str">
        <f t="shared" si="976"/>
        <v>AK$15</v>
      </c>
      <c r="AL971" s="175" t="str">
        <f t="shared" si="976"/>
        <v>AL$15</v>
      </c>
      <c r="AM971" s="175" t="str">
        <f t="shared" si="976"/>
        <v>AM$15</v>
      </c>
      <c r="AN971" s="175" t="str">
        <f t="shared" si="976"/>
        <v>AN$15</v>
      </c>
      <c r="AO971" s="175" t="str">
        <f t="shared" si="976"/>
        <v>AO$15</v>
      </c>
      <c r="AP971" s="175" t="str">
        <f t="shared" si="976"/>
        <v>AP$15</v>
      </c>
      <c r="AQ971" s="175" t="str">
        <f t="shared" si="976"/>
        <v>AQ$15</v>
      </c>
      <c r="AR971" s="175" t="str">
        <f t="shared" si="976"/>
        <v>AR$15</v>
      </c>
      <c r="AS971" s="175" t="str">
        <f t="shared" si="976"/>
        <v>AS$15</v>
      </c>
      <c r="AT971" s="175" t="str">
        <f t="shared" si="976"/>
        <v>AT$15</v>
      </c>
      <c r="AU971" s="175" t="str">
        <f t="shared" si="976"/>
        <v>AU$15</v>
      </c>
      <c r="AV971" s="175" t="str">
        <f t="shared" si="976"/>
        <v>AV$15</v>
      </c>
      <c r="AW971" s="175" t="str">
        <f t="shared" si="976"/>
        <v>AW$15</v>
      </c>
      <c r="AX971" s="175" t="str">
        <f t="shared" si="976"/>
        <v>AX$15</v>
      </c>
      <c r="AY971" s="175" t="str">
        <f t="shared" ref="AY971:CD971" si="977">AY958</f>
        <v>AY$15</v>
      </c>
      <c r="AZ971" s="175" t="str">
        <f t="shared" si="977"/>
        <v>AZ$15</v>
      </c>
      <c r="BA971" s="175" t="str">
        <f t="shared" si="977"/>
        <v>BA$15</v>
      </c>
      <c r="BB971" s="175" t="str">
        <f t="shared" si="977"/>
        <v>BB$15</v>
      </c>
      <c r="BC971" s="175" t="str">
        <f t="shared" si="977"/>
        <v>BC$15</v>
      </c>
      <c r="BD971" s="175" t="str">
        <f t="shared" si="977"/>
        <v>BD$15</v>
      </c>
      <c r="BE971" s="175" t="str">
        <f t="shared" si="977"/>
        <v>BE$15</v>
      </c>
      <c r="BF971" s="175" t="str">
        <f t="shared" si="977"/>
        <v>BF$15</v>
      </c>
      <c r="BG971" s="175" t="str">
        <f t="shared" si="977"/>
        <v>BG$15</v>
      </c>
      <c r="BH971" s="175" t="str">
        <f t="shared" si="977"/>
        <v>BH$15</v>
      </c>
      <c r="BI971" s="175" t="str">
        <f t="shared" si="977"/>
        <v>BI$15</v>
      </c>
      <c r="BJ971" s="175" t="str">
        <f t="shared" si="977"/>
        <v>BJ$15</v>
      </c>
      <c r="BK971" s="175" t="str">
        <f t="shared" si="977"/>
        <v>BK$15</v>
      </c>
      <c r="BL971" s="175" t="str">
        <f t="shared" si="977"/>
        <v>BL$15</v>
      </c>
      <c r="BM971" s="175" t="str">
        <f t="shared" si="977"/>
        <v>BM$15</v>
      </c>
      <c r="BN971" s="175" t="str">
        <f t="shared" si="977"/>
        <v>BN$15</v>
      </c>
      <c r="BO971" s="175" t="str">
        <f t="shared" si="977"/>
        <v>BO$15</v>
      </c>
      <c r="BP971" s="175" t="str">
        <f t="shared" si="977"/>
        <v>BP$15</v>
      </c>
      <c r="BQ971" s="175" t="str">
        <f t="shared" si="977"/>
        <v>BQ$15</v>
      </c>
      <c r="BR971" s="175" t="str">
        <f t="shared" si="977"/>
        <v>BR$15</v>
      </c>
      <c r="BS971" s="175" t="str">
        <f t="shared" si="977"/>
        <v>BS$15</v>
      </c>
      <c r="BT971" s="175" t="str">
        <f t="shared" si="977"/>
        <v>BT$15</v>
      </c>
      <c r="BU971" s="175" t="str">
        <f t="shared" si="977"/>
        <v>BU$15</v>
      </c>
      <c r="BV971" s="175" t="str">
        <f t="shared" si="977"/>
        <v>BV$15</v>
      </c>
      <c r="BW971" s="175" t="str">
        <f t="shared" si="977"/>
        <v>BW$15</v>
      </c>
      <c r="BX971" s="175" t="str">
        <f t="shared" si="977"/>
        <v>BX$15</v>
      </c>
      <c r="BY971" s="175" t="str">
        <f t="shared" si="977"/>
        <v>BY$15</v>
      </c>
      <c r="BZ971" s="175" t="str">
        <f t="shared" si="977"/>
        <v>BZ$15</v>
      </c>
      <c r="CA971" s="175" t="str">
        <f t="shared" si="977"/>
        <v>CA$15</v>
      </c>
      <c r="CB971" s="175" t="str">
        <f t="shared" si="977"/>
        <v>CB$15</v>
      </c>
      <c r="CC971" s="175" t="str">
        <f t="shared" si="977"/>
        <v>CC$15</v>
      </c>
      <c r="CD971" s="175" t="str">
        <f t="shared" si="977"/>
        <v>CD$15</v>
      </c>
      <c r="CE971" s="175" t="str">
        <f t="shared" ref="CE971:CK971" si="978">CE958</f>
        <v>CE$15</v>
      </c>
      <c r="CF971" s="175" t="str">
        <f t="shared" si="978"/>
        <v>CF$15</v>
      </c>
      <c r="CG971" s="175" t="str">
        <f t="shared" si="978"/>
        <v>CG$15</v>
      </c>
      <c r="CH971" s="175" t="str">
        <f t="shared" si="978"/>
        <v>CH$15</v>
      </c>
      <c r="CI971" s="175" t="str">
        <f t="shared" si="978"/>
        <v>CI$15</v>
      </c>
      <c r="CJ971" s="175" t="str">
        <f t="shared" si="978"/>
        <v>CJ$15</v>
      </c>
      <c r="CK971" s="175" t="str">
        <f t="shared" si="978"/>
        <v>CK$15</v>
      </c>
      <c r="CL971" s="175" t="str">
        <f t="shared" ref="CL971" si="979">CL958</f>
        <v>CL$15</v>
      </c>
    </row>
    <row r="972" spans="2:90" x14ac:dyDescent="0.4">
      <c r="E972" s="8"/>
      <c r="H972" s="12"/>
      <c r="I972" s="60"/>
      <c r="J972" s="60"/>
      <c r="K972" s="15"/>
      <c r="L972" s="15"/>
      <c r="M972" s="15"/>
      <c r="N972" s="15"/>
      <c r="O972" s="15"/>
      <c r="P972" s="15"/>
      <c r="R972" s="15"/>
      <c r="S972" s="175">
        <v>20</v>
      </c>
      <c r="T972" s="175">
        <v>20</v>
      </c>
      <c r="U972" s="175">
        <v>20</v>
      </c>
      <c r="V972" s="175">
        <v>20</v>
      </c>
      <c r="W972" s="175">
        <v>20</v>
      </c>
      <c r="X972" s="175">
        <v>20</v>
      </c>
      <c r="Y972" s="175">
        <v>20</v>
      </c>
      <c r="Z972" s="175"/>
      <c r="AA972" s="175"/>
      <c r="AB972" s="175"/>
      <c r="AC972" s="175"/>
      <c r="AD972" s="175"/>
      <c r="AE972" s="175"/>
      <c r="AF972" s="175"/>
      <c r="AG972" s="175"/>
      <c r="AH972" s="175"/>
      <c r="AI972" s="175"/>
      <c r="AJ972" s="175"/>
      <c r="AK972" s="175"/>
      <c r="AL972" s="175"/>
      <c r="AM972" s="175"/>
      <c r="AN972" s="175"/>
      <c r="AO972" s="175"/>
      <c r="AP972" s="175"/>
      <c r="AQ972" s="175"/>
      <c r="AR972" s="175"/>
      <c r="AS972" s="175"/>
      <c r="AT972" s="175"/>
      <c r="AU972" s="175"/>
      <c r="AV972" s="175"/>
      <c r="AW972" s="175"/>
      <c r="AX972" s="175"/>
      <c r="AY972" s="175"/>
      <c r="AZ972" s="175"/>
      <c r="BA972" s="175"/>
      <c r="BB972" s="175"/>
      <c r="BC972" s="175"/>
      <c r="BD972" s="175"/>
      <c r="BE972" s="175"/>
      <c r="BF972" s="175"/>
      <c r="BG972" s="175"/>
      <c r="BH972" s="175"/>
      <c r="BI972" s="175"/>
      <c r="BJ972" s="175"/>
      <c r="BK972" s="175"/>
      <c r="BL972" s="175"/>
      <c r="BM972" s="175"/>
      <c r="BN972" s="175"/>
      <c r="BO972" s="175"/>
      <c r="BP972" s="175"/>
      <c r="BQ972" s="175"/>
      <c r="BR972" s="175"/>
      <c r="BS972" s="175"/>
      <c r="BT972" s="175"/>
      <c r="BU972" s="175"/>
      <c r="BV972" s="175"/>
      <c r="BW972" s="175"/>
      <c r="BX972" s="175"/>
      <c r="BY972" s="175"/>
      <c r="BZ972" s="175"/>
      <c r="CA972" s="175"/>
      <c r="CB972" s="175"/>
      <c r="CC972" s="175"/>
      <c r="CD972" s="175"/>
      <c r="CE972" s="175"/>
      <c r="CF972" s="175"/>
      <c r="CG972" s="175"/>
      <c r="CH972" s="175"/>
      <c r="CI972" s="175"/>
      <c r="CJ972" s="175"/>
      <c r="CK972" s="175"/>
      <c r="CL972" s="175"/>
    </row>
    <row r="973" spans="2:90" x14ac:dyDescent="0.4">
      <c r="B973" s="171" t="s">
        <v>490</v>
      </c>
      <c r="E973" s="8"/>
      <c r="H973" s="170"/>
      <c r="I973" s="172"/>
      <c r="J973" s="172"/>
      <c r="K973" s="193"/>
      <c r="L973" s="193"/>
      <c r="M973" s="193"/>
      <c r="N973" s="193"/>
      <c r="O973" s="193"/>
      <c r="P973" s="193"/>
      <c r="R973" s="194"/>
      <c r="S973" s="170"/>
      <c r="T973" s="170"/>
      <c r="U973" s="170"/>
      <c r="V973" s="170"/>
      <c r="W973" s="170"/>
      <c r="X973" s="170"/>
      <c r="Y973" s="170"/>
      <c r="Z973" s="170"/>
      <c r="AA973" s="170"/>
      <c r="AB973" s="170"/>
      <c r="AC973" s="170"/>
      <c r="AD973" s="170"/>
      <c r="AE973" s="170"/>
      <c r="AF973" s="170"/>
      <c r="AG973" s="170"/>
      <c r="AH973" s="170"/>
      <c r="AI973" s="170"/>
      <c r="AJ973" s="170"/>
      <c r="AK973" s="170"/>
      <c r="AL973" s="170"/>
      <c r="AM973" s="170"/>
      <c r="AN973" s="170"/>
      <c r="AO973" s="170"/>
      <c r="AP973" s="170"/>
      <c r="AQ973" s="170"/>
      <c r="AR973" s="170"/>
      <c r="AS973" s="170"/>
      <c r="AT973" s="170"/>
      <c r="AU973" s="170"/>
      <c r="AV973" s="170"/>
      <c r="AW973" s="170"/>
      <c r="AX973" s="170"/>
      <c r="AY973" s="170"/>
      <c r="AZ973" s="170"/>
      <c r="BA973" s="170"/>
      <c r="BB973" s="170"/>
      <c r="BC973" s="170"/>
      <c r="BD973" s="170"/>
      <c r="BE973" s="170"/>
      <c r="BF973" s="170"/>
      <c r="BG973" s="170"/>
      <c r="BH973" s="170"/>
      <c r="BI973" s="170"/>
      <c r="BJ973" s="170"/>
      <c r="BK973" s="170"/>
      <c r="BL973" s="170"/>
      <c r="BM973" s="170"/>
      <c r="BN973" s="170"/>
      <c r="BO973" s="170"/>
      <c r="BP973" s="170"/>
      <c r="BQ973" s="170"/>
      <c r="BR973" s="170"/>
      <c r="BS973" s="170"/>
      <c r="BT973" s="170"/>
      <c r="BU973" s="170"/>
      <c r="BV973" s="170"/>
      <c r="BW973" s="170"/>
      <c r="BX973" s="170"/>
      <c r="BY973" s="170"/>
      <c r="BZ973" s="170"/>
      <c r="CA973" s="170"/>
      <c r="CB973" s="170"/>
      <c r="CC973" s="170"/>
      <c r="CD973" s="170"/>
      <c r="CE973" s="170"/>
      <c r="CF973" s="170"/>
      <c r="CG973" s="170"/>
      <c r="CH973" s="170"/>
      <c r="CI973" s="170"/>
      <c r="CJ973" s="170"/>
      <c r="CK973" s="170"/>
      <c r="CL973" s="170"/>
    </row>
    <row r="974" spans="2:90" x14ac:dyDescent="0.4">
      <c r="B974" s="171" t="s">
        <v>492</v>
      </c>
      <c r="E974" s="8"/>
      <c r="H974" s="170"/>
      <c r="I974" s="172"/>
      <c r="J974" s="172"/>
      <c r="K974" s="193"/>
      <c r="L974" s="193"/>
      <c r="M974" s="193"/>
      <c r="N974" s="193"/>
      <c r="O974" s="193"/>
      <c r="P974" s="193"/>
      <c r="R974" s="194"/>
      <c r="S974" s="170"/>
      <c r="T974" s="170"/>
      <c r="U974" s="170"/>
      <c r="V974" s="170"/>
      <c r="W974" s="170"/>
      <c r="X974" s="170"/>
      <c r="Y974" s="170"/>
      <c r="Z974" s="170"/>
      <c r="AA974" s="170"/>
      <c r="AB974" s="170"/>
      <c r="AC974" s="170"/>
      <c r="AD974" s="170"/>
      <c r="AE974" s="170"/>
      <c r="AF974" s="170"/>
      <c r="AG974" s="170"/>
      <c r="AH974" s="170"/>
      <c r="AI974" s="170"/>
      <c r="AJ974" s="170"/>
      <c r="AK974" s="170"/>
      <c r="AL974" s="170"/>
      <c r="AM974" s="170"/>
      <c r="AN974" s="170"/>
      <c r="AO974" s="170"/>
      <c r="AP974" s="170"/>
      <c r="AQ974" s="170"/>
      <c r="AR974" s="170"/>
      <c r="AS974" s="170"/>
      <c r="AT974" s="170"/>
      <c r="AU974" s="170"/>
      <c r="AV974" s="170"/>
      <c r="AW974" s="170"/>
      <c r="AX974" s="170"/>
      <c r="AY974" s="170"/>
      <c r="AZ974" s="170"/>
      <c r="BA974" s="170"/>
      <c r="BB974" s="170"/>
      <c r="BC974" s="170"/>
      <c r="BD974" s="170"/>
      <c r="BE974" s="170"/>
      <c r="BF974" s="170"/>
      <c r="BG974" s="170"/>
      <c r="BH974" s="170"/>
      <c r="BI974" s="170"/>
      <c r="BJ974" s="170"/>
      <c r="BK974" s="170"/>
      <c r="BL974" s="170"/>
      <c r="BM974" s="170"/>
      <c r="BN974" s="170"/>
      <c r="BO974" s="170"/>
      <c r="BP974" s="170"/>
      <c r="BQ974" s="170"/>
      <c r="BR974" s="170"/>
      <c r="BS974" s="170"/>
      <c r="BT974" s="170"/>
      <c r="BU974" s="170"/>
      <c r="BV974" s="170"/>
      <c r="BW974" s="170"/>
      <c r="BX974" s="170"/>
      <c r="BY974" s="170"/>
      <c r="BZ974" s="170"/>
      <c r="CA974" s="170"/>
      <c r="CB974" s="170"/>
      <c r="CC974" s="170"/>
      <c r="CD974" s="170"/>
      <c r="CE974" s="170"/>
      <c r="CF974" s="170"/>
      <c r="CG974" s="170"/>
      <c r="CH974" s="170"/>
      <c r="CI974" s="170"/>
      <c r="CJ974" s="170"/>
      <c r="CK974" s="170"/>
      <c r="CL974" s="170"/>
    </row>
    <row r="975" spans="2:90" x14ac:dyDescent="0.4">
      <c r="B975" s="171" t="s">
        <v>461</v>
      </c>
      <c r="E975" s="8"/>
      <c r="H975" s="170"/>
      <c r="I975" s="172"/>
      <c r="J975" s="172"/>
      <c r="K975" s="193"/>
      <c r="L975" s="193"/>
      <c r="M975" s="193"/>
      <c r="N975" s="193"/>
      <c r="O975" s="193"/>
      <c r="P975" s="193"/>
      <c r="R975" s="194"/>
      <c r="S975" s="195" t="str">
        <f t="shared" ref="S975:AX975" si="980">S$16</f>
        <v>S$12</v>
      </c>
      <c r="T975" s="195" t="str">
        <f t="shared" si="980"/>
        <v>T$12</v>
      </c>
      <c r="U975" s="195" t="str">
        <f t="shared" si="980"/>
        <v>U$12</v>
      </c>
      <c r="V975" s="195" t="str">
        <f t="shared" si="980"/>
        <v>V$12</v>
      </c>
      <c r="W975" s="195" t="str">
        <f t="shared" si="980"/>
        <v>W$12</v>
      </c>
      <c r="X975" s="195" t="str">
        <f t="shared" si="980"/>
        <v>X$12</v>
      </c>
      <c r="Y975" s="195" t="str">
        <f t="shared" si="980"/>
        <v>Y$12</v>
      </c>
      <c r="Z975" s="195" t="str">
        <f t="shared" si="980"/>
        <v>Z$12</v>
      </c>
      <c r="AA975" s="195" t="str">
        <f t="shared" si="980"/>
        <v>AA$12</v>
      </c>
      <c r="AB975" s="195" t="str">
        <f t="shared" si="980"/>
        <v>AB$12</v>
      </c>
      <c r="AC975" s="195" t="str">
        <f t="shared" si="980"/>
        <v>AC$12</v>
      </c>
      <c r="AD975" s="195" t="str">
        <f t="shared" si="980"/>
        <v>AD$12</v>
      </c>
      <c r="AE975" s="195" t="str">
        <f t="shared" si="980"/>
        <v>AE$12</v>
      </c>
      <c r="AF975" s="195" t="str">
        <f t="shared" si="980"/>
        <v>AF$12</v>
      </c>
      <c r="AG975" s="195" t="str">
        <f t="shared" si="980"/>
        <v>AG$12</v>
      </c>
      <c r="AH975" s="195" t="str">
        <f t="shared" si="980"/>
        <v>AH$12</v>
      </c>
      <c r="AI975" s="195" t="str">
        <f t="shared" si="980"/>
        <v>AI$12</v>
      </c>
      <c r="AJ975" s="195" t="str">
        <f t="shared" si="980"/>
        <v>AJ$12</v>
      </c>
      <c r="AK975" s="195" t="str">
        <f t="shared" si="980"/>
        <v>AK$12</v>
      </c>
      <c r="AL975" s="195" t="str">
        <f t="shared" si="980"/>
        <v>AL$12</v>
      </c>
      <c r="AM975" s="195" t="str">
        <f t="shared" si="980"/>
        <v>AM$12</v>
      </c>
      <c r="AN975" s="195" t="str">
        <f t="shared" si="980"/>
        <v>AN$12</v>
      </c>
      <c r="AO975" s="195" t="str">
        <f t="shared" si="980"/>
        <v>AO$12</v>
      </c>
      <c r="AP975" s="195" t="str">
        <f t="shared" si="980"/>
        <v>AP$12</v>
      </c>
      <c r="AQ975" s="195" t="str">
        <f t="shared" si="980"/>
        <v>AQ$12</v>
      </c>
      <c r="AR975" s="195" t="str">
        <f t="shared" si="980"/>
        <v>AR$12</v>
      </c>
      <c r="AS975" s="195" t="str">
        <f t="shared" si="980"/>
        <v>AS$12</v>
      </c>
      <c r="AT975" s="195" t="str">
        <f t="shared" si="980"/>
        <v>AT$12</v>
      </c>
      <c r="AU975" s="195" t="str">
        <f t="shared" si="980"/>
        <v>AU$12</v>
      </c>
      <c r="AV975" s="195" t="str">
        <f t="shared" si="980"/>
        <v>AV$12</v>
      </c>
      <c r="AW975" s="195" t="str">
        <f t="shared" si="980"/>
        <v>AW$12</v>
      </c>
      <c r="AX975" s="195" t="str">
        <f t="shared" si="980"/>
        <v>AX$12</v>
      </c>
      <c r="AY975" s="195" t="str">
        <f t="shared" ref="AY975:CD975" si="981">AY$16</f>
        <v>AY$12</v>
      </c>
      <c r="AZ975" s="195" t="str">
        <f t="shared" si="981"/>
        <v>AZ$12</v>
      </c>
      <c r="BA975" s="195" t="str">
        <f t="shared" si="981"/>
        <v>BA$12</v>
      </c>
      <c r="BB975" s="195" t="str">
        <f t="shared" si="981"/>
        <v>BB$12</v>
      </c>
      <c r="BC975" s="195" t="str">
        <f t="shared" si="981"/>
        <v>BC$12</v>
      </c>
      <c r="BD975" s="195" t="str">
        <f t="shared" si="981"/>
        <v>BD$12</v>
      </c>
      <c r="BE975" s="195" t="str">
        <f t="shared" si="981"/>
        <v>BE$12</v>
      </c>
      <c r="BF975" s="195" t="str">
        <f t="shared" si="981"/>
        <v>BF$12</v>
      </c>
      <c r="BG975" s="195" t="str">
        <f t="shared" si="981"/>
        <v>BG$12</v>
      </c>
      <c r="BH975" s="195" t="str">
        <f t="shared" si="981"/>
        <v>BH$12</v>
      </c>
      <c r="BI975" s="195" t="str">
        <f t="shared" si="981"/>
        <v>BI$12</v>
      </c>
      <c r="BJ975" s="195" t="str">
        <f t="shared" si="981"/>
        <v>BJ$12</v>
      </c>
      <c r="BK975" s="195" t="str">
        <f t="shared" si="981"/>
        <v>BK$12</v>
      </c>
      <c r="BL975" s="195" t="str">
        <f t="shared" si="981"/>
        <v>BL$12</v>
      </c>
      <c r="BM975" s="195" t="str">
        <f t="shared" si="981"/>
        <v>BM$12</v>
      </c>
      <c r="BN975" s="195" t="str">
        <f t="shared" si="981"/>
        <v>BN$12</v>
      </c>
      <c r="BO975" s="195" t="str">
        <f t="shared" si="981"/>
        <v>BO$12</v>
      </c>
      <c r="BP975" s="195" t="str">
        <f t="shared" si="981"/>
        <v>BP$12</v>
      </c>
      <c r="BQ975" s="195" t="str">
        <f t="shared" si="981"/>
        <v>BQ$12</v>
      </c>
      <c r="BR975" s="195" t="str">
        <f t="shared" si="981"/>
        <v>BR$12</v>
      </c>
      <c r="BS975" s="195" t="str">
        <f t="shared" si="981"/>
        <v>BS$12</v>
      </c>
      <c r="BT975" s="195" t="str">
        <f t="shared" si="981"/>
        <v>BT$12</v>
      </c>
      <c r="BU975" s="195" t="str">
        <f t="shared" si="981"/>
        <v>BU$12</v>
      </c>
      <c r="BV975" s="195" t="str">
        <f t="shared" si="981"/>
        <v>BV$12</v>
      </c>
      <c r="BW975" s="195" t="str">
        <f t="shared" si="981"/>
        <v>BW$12</v>
      </c>
      <c r="BX975" s="195" t="str">
        <f t="shared" si="981"/>
        <v>BX$12</v>
      </c>
      <c r="BY975" s="195" t="str">
        <f t="shared" si="981"/>
        <v>BY$12</v>
      </c>
      <c r="BZ975" s="195" t="str">
        <f t="shared" si="981"/>
        <v>BZ$12</v>
      </c>
      <c r="CA975" s="195" t="str">
        <f t="shared" si="981"/>
        <v>CA$12</v>
      </c>
      <c r="CB975" s="195" t="str">
        <f t="shared" si="981"/>
        <v>CB$12</v>
      </c>
      <c r="CC975" s="195" t="str">
        <f t="shared" si="981"/>
        <v>CC$12</v>
      </c>
      <c r="CD975" s="195" t="str">
        <f t="shared" si="981"/>
        <v>CD$12</v>
      </c>
      <c r="CE975" s="195" t="str">
        <f t="shared" ref="CE975:CL975" si="982">CE$16</f>
        <v>CE$12</v>
      </c>
      <c r="CF975" s="195" t="str">
        <f t="shared" si="982"/>
        <v>CF$12</v>
      </c>
      <c r="CG975" s="195" t="str">
        <f t="shared" si="982"/>
        <v>CG$12</v>
      </c>
      <c r="CH975" s="195" t="str">
        <f t="shared" si="982"/>
        <v>CH$12</v>
      </c>
      <c r="CI975" s="195" t="str">
        <f t="shared" si="982"/>
        <v>CI$12</v>
      </c>
      <c r="CJ975" s="195" t="str">
        <f t="shared" si="982"/>
        <v>CJ$12</v>
      </c>
      <c r="CK975" s="195" t="str">
        <f t="shared" si="982"/>
        <v>CK$12</v>
      </c>
      <c r="CL975" s="195" t="str">
        <f t="shared" si="982"/>
        <v>CL$12</v>
      </c>
    </row>
    <row r="976" spans="2:90" x14ac:dyDescent="0.4">
      <c r="B976" s="171" t="s">
        <v>462</v>
      </c>
      <c r="E976" s="8"/>
      <c r="H976" s="196"/>
      <c r="I976" s="197"/>
      <c r="J976" s="197"/>
      <c r="K976" s="198"/>
      <c r="L976" s="198"/>
      <c r="M976" s="198"/>
      <c r="N976" s="198"/>
      <c r="O976" s="198"/>
      <c r="P976" s="198"/>
      <c r="R976" s="195" t="str">
        <f>ADDRESS(ROW(R972),COLUMN(R972),4)</f>
        <v>R972</v>
      </c>
      <c r="S976" s="195" t="str">
        <f t="shared" ref="S976" si="983">ADDRESS(ROW(S972),COLUMN(S972),4)</f>
        <v>S972</v>
      </c>
      <c r="T976" s="195" t="str">
        <f t="shared" ref="T976:CE976" si="984">ADDRESS(ROW(T972),COLUMN(T972),4)</f>
        <v>T972</v>
      </c>
      <c r="U976" s="195" t="str">
        <f t="shared" si="984"/>
        <v>U972</v>
      </c>
      <c r="V976" s="195" t="str">
        <f t="shared" si="984"/>
        <v>V972</v>
      </c>
      <c r="W976" s="195" t="str">
        <f t="shared" si="984"/>
        <v>W972</v>
      </c>
      <c r="X976" s="195" t="str">
        <f t="shared" si="984"/>
        <v>X972</v>
      </c>
      <c r="Y976" s="195" t="str">
        <f t="shared" si="984"/>
        <v>Y972</v>
      </c>
      <c r="Z976" s="195" t="str">
        <f t="shared" si="984"/>
        <v>Z972</v>
      </c>
      <c r="AA976" s="195" t="str">
        <f t="shared" si="984"/>
        <v>AA972</v>
      </c>
      <c r="AB976" s="195" t="str">
        <f t="shared" si="984"/>
        <v>AB972</v>
      </c>
      <c r="AC976" s="195" t="str">
        <f t="shared" si="984"/>
        <v>AC972</v>
      </c>
      <c r="AD976" s="195" t="str">
        <f t="shared" si="984"/>
        <v>AD972</v>
      </c>
      <c r="AE976" s="195" t="str">
        <f t="shared" si="984"/>
        <v>AE972</v>
      </c>
      <c r="AF976" s="195" t="str">
        <f t="shared" si="984"/>
        <v>AF972</v>
      </c>
      <c r="AG976" s="195" t="str">
        <f t="shared" si="984"/>
        <v>AG972</v>
      </c>
      <c r="AH976" s="195" t="str">
        <f t="shared" si="984"/>
        <v>AH972</v>
      </c>
      <c r="AI976" s="195" t="str">
        <f t="shared" si="984"/>
        <v>AI972</v>
      </c>
      <c r="AJ976" s="195" t="str">
        <f t="shared" si="984"/>
        <v>AJ972</v>
      </c>
      <c r="AK976" s="195" t="str">
        <f t="shared" si="984"/>
        <v>AK972</v>
      </c>
      <c r="AL976" s="195" t="str">
        <f t="shared" si="984"/>
        <v>AL972</v>
      </c>
      <c r="AM976" s="195" t="str">
        <f t="shared" si="984"/>
        <v>AM972</v>
      </c>
      <c r="AN976" s="195" t="str">
        <f t="shared" si="984"/>
        <v>AN972</v>
      </c>
      <c r="AO976" s="195" t="str">
        <f t="shared" si="984"/>
        <v>AO972</v>
      </c>
      <c r="AP976" s="195" t="str">
        <f t="shared" si="984"/>
        <v>AP972</v>
      </c>
      <c r="AQ976" s="195" t="str">
        <f t="shared" si="984"/>
        <v>AQ972</v>
      </c>
      <c r="AR976" s="195" t="str">
        <f t="shared" si="984"/>
        <v>AR972</v>
      </c>
      <c r="AS976" s="195" t="str">
        <f t="shared" si="984"/>
        <v>AS972</v>
      </c>
      <c r="AT976" s="195" t="str">
        <f t="shared" si="984"/>
        <v>AT972</v>
      </c>
      <c r="AU976" s="195" t="str">
        <f t="shared" si="984"/>
        <v>AU972</v>
      </c>
      <c r="AV976" s="195" t="str">
        <f t="shared" si="984"/>
        <v>AV972</v>
      </c>
      <c r="AW976" s="195" t="str">
        <f t="shared" si="984"/>
        <v>AW972</v>
      </c>
      <c r="AX976" s="195" t="str">
        <f t="shared" si="984"/>
        <v>AX972</v>
      </c>
      <c r="AY976" s="195" t="str">
        <f t="shared" si="984"/>
        <v>AY972</v>
      </c>
      <c r="AZ976" s="195" t="str">
        <f t="shared" si="984"/>
        <v>AZ972</v>
      </c>
      <c r="BA976" s="195" t="str">
        <f t="shared" si="984"/>
        <v>BA972</v>
      </c>
      <c r="BB976" s="195" t="str">
        <f t="shared" si="984"/>
        <v>BB972</v>
      </c>
      <c r="BC976" s="195" t="str">
        <f t="shared" si="984"/>
        <v>BC972</v>
      </c>
      <c r="BD976" s="195" t="str">
        <f t="shared" si="984"/>
        <v>BD972</v>
      </c>
      <c r="BE976" s="195" t="str">
        <f t="shared" si="984"/>
        <v>BE972</v>
      </c>
      <c r="BF976" s="195" t="str">
        <f t="shared" si="984"/>
        <v>BF972</v>
      </c>
      <c r="BG976" s="195" t="str">
        <f t="shared" si="984"/>
        <v>BG972</v>
      </c>
      <c r="BH976" s="195" t="str">
        <f t="shared" si="984"/>
        <v>BH972</v>
      </c>
      <c r="BI976" s="195" t="str">
        <f t="shared" si="984"/>
        <v>BI972</v>
      </c>
      <c r="BJ976" s="195" t="str">
        <f t="shared" si="984"/>
        <v>BJ972</v>
      </c>
      <c r="BK976" s="195" t="str">
        <f t="shared" si="984"/>
        <v>BK972</v>
      </c>
      <c r="BL976" s="195" t="str">
        <f t="shared" si="984"/>
        <v>BL972</v>
      </c>
      <c r="BM976" s="195" t="str">
        <f t="shared" si="984"/>
        <v>BM972</v>
      </c>
      <c r="BN976" s="195" t="str">
        <f t="shared" si="984"/>
        <v>BN972</v>
      </c>
      <c r="BO976" s="195" t="str">
        <f t="shared" si="984"/>
        <v>BO972</v>
      </c>
      <c r="BP976" s="195" t="str">
        <f t="shared" si="984"/>
        <v>BP972</v>
      </c>
      <c r="BQ976" s="195" t="str">
        <f t="shared" si="984"/>
        <v>BQ972</v>
      </c>
      <c r="BR976" s="195" t="str">
        <f t="shared" si="984"/>
        <v>BR972</v>
      </c>
      <c r="BS976" s="195" t="str">
        <f t="shared" si="984"/>
        <v>BS972</v>
      </c>
      <c r="BT976" s="195" t="str">
        <f t="shared" si="984"/>
        <v>BT972</v>
      </c>
      <c r="BU976" s="195" t="str">
        <f t="shared" si="984"/>
        <v>BU972</v>
      </c>
      <c r="BV976" s="195" t="str">
        <f t="shared" si="984"/>
        <v>BV972</v>
      </c>
      <c r="BW976" s="195" t="str">
        <f t="shared" si="984"/>
        <v>BW972</v>
      </c>
      <c r="BX976" s="195" t="str">
        <f t="shared" si="984"/>
        <v>BX972</v>
      </c>
      <c r="BY976" s="195" t="str">
        <f t="shared" si="984"/>
        <v>BY972</v>
      </c>
      <c r="BZ976" s="195" t="str">
        <f t="shared" si="984"/>
        <v>BZ972</v>
      </c>
      <c r="CA976" s="195" t="str">
        <f t="shared" si="984"/>
        <v>CA972</v>
      </c>
      <c r="CB976" s="195" t="str">
        <f t="shared" si="984"/>
        <v>CB972</v>
      </c>
      <c r="CC976" s="195" t="str">
        <f t="shared" si="984"/>
        <v>CC972</v>
      </c>
      <c r="CD976" s="195" t="str">
        <f t="shared" si="984"/>
        <v>CD972</v>
      </c>
      <c r="CE976" s="195" t="str">
        <f t="shared" si="984"/>
        <v>CE972</v>
      </c>
      <c r="CF976" s="195" t="str">
        <f t="shared" ref="CF976:CK976" si="985">ADDRESS(ROW(CF972),COLUMN(CF972),4)</f>
        <v>CF972</v>
      </c>
      <c r="CG976" s="195" t="str">
        <f t="shared" si="985"/>
        <v>CG972</v>
      </c>
      <c r="CH976" s="195" t="str">
        <f t="shared" si="985"/>
        <v>CH972</v>
      </c>
      <c r="CI976" s="195" t="str">
        <f t="shared" si="985"/>
        <v>CI972</v>
      </c>
      <c r="CJ976" s="195" t="str">
        <f t="shared" si="985"/>
        <v>CJ972</v>
      </c>
      <c r="CK976" s="195" t="str">
        <f t="shared" si="985"/>
        <v>CK972</v>
      </c>
      <c r="CL976" s="195" t="str">
        <f t="shared" ref="CL976" si="986">ADDRESS(ROW(CL972),COLUMN(CL972),4)</f>
        <v>CL972</v>
      </c>
    </row>
    <row r="977" spans="2:90" x14ac:dyDescent="0.4">
      <c r="B977" s="171" t="s">
        <v>491</v>
      </c>
      <c r="E977" s="8"/>
      <c r="H977" s="196"/>
      <c r="I977" s="197"/>
      <c r="J977" s="197"/>
      <c r="K977" s="198"/>
      <c r="L977" s="198"/>
      <c r="M977" s="198"/>
      <c r="N977" s="198"/>
      <c r="O977" s="198"/>
      <c r="P977" s="198"/>
      <c r="R977" s="198"/>
      <c r="S977" s="186"/>
      <c r="T977" s="186"/>
      <c r="U977" s="186"/>
      <c r="V977" s="186"/>
      <c r="W977" s="186"/>
      <c r="X977" s="186"/>
      <c r="Y977" s="186"/>
      <c r="Z977" s="186"/>
      <c r="AA977" s="186"/>
      <c r="AB977" s="186"/>
      <c r="AC977" s="186"/>
      <c r="AD977" s="186"/>
      <c r="AE977" s="186"/>
      <c r="AF977" s="186"/>
      <c r="AG977" s="186"/>
      <c r="AH977" s="186"/>
      <c r="AI977" s="186"/>
      <c r="AJ977" s="186"/>
      <c r="AK977" s="186"/>
      <c r="AL977" s="186"/>
      <c r="AM977" s="186"/>
      <c r="AN977" s="186"/>
      <c r="AO977" s="186"/>
      <c r="AP977" s="186"/>
      <c r="AQ977" s="186"/>
      <c r="AR977" s="186"/>
      <c r="AS977" s="186"/>
      <c r="AT977" s="186"/>
      <c r="AU977" s="186"/>
      <c r="AV977" s="186"/>
      <c r="AW977" s="186"/>
      <c r="AX977" s="186"/>
      <c r="AY977" s="186"/>
      <c r="AZ977" s="186"/>
      <c r="BA977" s="186"/>
      <c r="BB977" s="186"/>
      <c r="BC977" s="186"/>
      <c r="BD977" s="186"/>
      <c r="BE977" s="186"/>
      <c r="BF977" s="186"/>
      <c r="BG977" s="186"/>
      <c r="BH977" s="186"/>
      <c r="BI977" s="186"/>
      <c r="BJ977" s="186"/>
      <c r="BK977" s="186"/>
      <c r="BL977" s="186"/>
      <c r="BM977" s="186"/>
      <c r="BN977" s="186"/>
      <c r="BO977" s="186"/>
      <c r="BP977" s="186"/>
      <c r="BQ977" s="186"/>
      <c r="BR977" s="186"/>
      <c r="BS977" s="186"/>
      <c r="BT977" s="186"/>
      <c r="BU977" s="186"/>
      <c r="BV977" s="186"/>
      <c r="BW977" s="186"/>
      <c r="BX977" s="186"/>
      <c r="BY977" s="186"/>
      <c r="BZ977" s="186"/>
      <c r="CA977" s="186"/>
      <c r="CB977" s="186"/>
      <c r="CC977" s="186"/>
      <c r="CD977" s="186"/>
      <c r="CE977" s="186"/>
      <c r="CF977" s="186"/>
      <c r="CG977" s="186"/>
      <c r="CH977" s="186"/>
      <c r="CI977" s="186"/>
      <c r="CJ977" s="186"/>
      <c r="CK977" s="186"/>
      <c r="CL977" s="186"/>
    </row>
    <row r="978" spans="2:90" x14ac:dyDescent="0.4">
      <c r="B978" s="171" t="s">
        <v>505</v>
      </c>
      <c r="E978" s="8"/>
      <c r="H978" s="196"/>
      <c r="I978" s="197"/>
      <c r="J978" s="197"/>
      <c r="K978" s="198"/>
      <c r="L978" s="198"/>
      <c r="M978" s="198"/>
      <c r="N978" s="198"/>
      <c r="O978" s="198"/>
      <c r="P978" s="198"/>
      <c r="R978" s="198"/>
      <c r="S978" s="186"/>
      <c r="T978" s="186"/>
      <c r="U978" s="186"/>
      <c r="V978" s="186"/>
      <c r="W978" s="186"/>
      <c r="X978" s="186"/>
      <c r="Y978" s="186"/>
      <c r="Z978" s="186"/>
      <c r="AA978" s="186"/>
      <c r="AB978" s="186"/>
      <c r="AC978" s="186"/>
      <c r="AD978" s="186"/>
      <c r="AE978" s="186"/>
      <c r="AF978" s="186"/>
      <c r="AG978" s="186"/>
      <c r="AH978" s="186"/>
      <c r="AI978" s="186"/>
      <c r="AJ978" s="186"/>
      <c r="AK978" s="186"/>
      <c r="AL978" s="186"/>
      <c r="AM978" s="186"/>
      <c r="AN978" s="186"/>
      <c r="AO978" s="186"/>
      <c r="AP978" s="186"/>
      <c r="AQ978" s="186"/>
      <c r="AR978" s="186"/>
      <c r="AS978" s="186"/>
      <c r="AT978" s="186"/>
      <c r="AU978" s="186"/>
      <c r="AV978" s="186"/>
      <c r="AW978" s="186"/>
      <c r="AX978" s="186"/>
      <c r="AY978" s="186"/>
      <c r="AZ978" s="186"/>
      <c r="BA978" s="186"/>
      <c r="BB978" s="186"/>
      <c r="BC978" s="186"/>
      <c r="BD978" s="186"/>
      <c r="BE978" s="186"/>
      <c r="BF978" s="186"/>
      <c r="BG978" s="186"/>
      <c r="BH978" s="186"/>
      <c r="BI978" s="186"/>
      <c r="BJ978" s="186"/>
      <c r="BK978" s="186"/>
      <c r="BL978" s="186"/>
      <c r="BM978" s="186"/>
      <c r="BN978" s="186"/>
      <c r="BO978" s="186"/>
      <c r="BP978" s="186"/>
      <c r="BQ978" s="186"/>
      <c r="BR978" s="186"/>
      <c r="BS978" s="186"/>
      <c r="BT978" s="186"/>
      <c r="BU978" s="186"/>
      <c r="BV978" s="186"/>
      <c r="BW978" s="186"/>
      <c r="BX978" s="186"/>
      <c r="BY978" s="186"/>
      <c r="BZ978" s="186"/>
      <c r="CA978" s="186"/>
      <c r="CB978" s="186"/>
      <c r="CC978" s="186"/>
      <c r="CD978" s="186"/>
      <c r="CE978" s="186"/>
      <c r="CF978" s="186"/>
      <c r="CG978" s="186"/>
      <c r="CH978" s="186"/>
      <c r="CI978" s="186"/>
      <c r="CJ978" s="186"/>
      <c r="CK978" s="186"/>
      <c r="CL978" s="186"/>
    </row>
    <row r="979" spans="2:90" x14ac:dyDescent="0.4">
      <c r="B979" s="171" t="s">
        <v>463</v>
      </c>
      <c r="E979" s="8"/>
      <c r="H979" s="196"/>
      <c r="I979" s="197"/>
      <c r="J979" s="197"/>
      <c r="K979" s="198"/>
      <c r="L979" s="198"/>
      <c r="M979" s="198"/>
      <c r="N979" s="198"/>
      <c r="O979" s="198"/>
      <c r="P979" s="198"/>
      <c r="R979" s="198"/>
      <c r="S979" s="186" t="str">
        <f t="shared" ref="S979:AX979" si="987">S$18</f>
        <v>S$14</v>
      </c>
      <c r="T979" s="186" t="str">
        <f t="shared" si="987"/>
        <v>T$14</v>
      </c>
      <c r="U979" s="186" t="str">
        <f t="shared" si="987"/>
        <v>U$14</v>
      </c>
      <c r="V979" s="186" t="str">
        <f t="shared" si="987"/>
        <v>V$14</v>
      </c>
      <c r="W979" s="186" t="str">
        <f t="shared" si="987"/>
        <v>W$14</v>
      </c>
      <c r="X979" s="186" t="str">
        <f t="shared" si="987"/>
        <v>X$14</v>
      </c>
      <c r="Y979" s="186" t="str">
        <f t="shared" si="987"/>
        <v>Y$14</v>
      </c>
      <c r="Z979" s="186" t="str">
        <f t="shared" si="987"/>
        <v>Z$14</v>
      </c>
      <c r="AA979" s="186" t="str">
        <f t="shared" si="987"/>
        <v>AA$14</v>
      </c>
      <c r="AB979" s="186" t="str">
        <f t="shared" si="987"/>
        <v>AB$14</v>
      </c>
      <c r="AC979" s="186" t="str">
        <f t="shared" si="987"/>
        <v>AC$14</v>
      </c>
      <c r="AD979" s="186" t="str">
        <f t="shared" si="987"/>
        <v>AD$14</v>
      </c>
      <c r="AE979" s="186" t="str">
        <f t="shared" si="987"/>
        <v>AE$14</v>
      </c>
      <c r="AF979" s="186" t="str">
        <f t="shared" si="987"/>
        <v>AF$14</v>
      </c>
      <c r="AG979" s="186" t="str">
        <f t="shared" si="987"/>
        <v>AG$14</v>
      </c>
      <c r="AH979" s="186" t="str">
        <f t="shared" si="987"/>
        <v>AH$14</v>
      </c>
      <c r="AI979" s="186" t="str">
        <f t="shared" si="987"/>
        <v>AI$14</v>
      </c>
      <c r="AJ979" s="186" t="str">
        <f t="shared" si="987"/>
        <v>AJ$14</v>
      </c>
      <c r="AK979" s="186" t="str">
        <f t="shared" si="987"/>
        <v>AK$14</v>
      </c>
      <c r="AL979" s="186" t="str">
        <f t="shared" si="987"/>
        <v>AL$14</v>
      </c>
      <c r="AM979" s="186" t="str">
        <f t="shared" si="987"/>
        <v>AM$14</v>
      </c>
      <c r="AN979" s="186" t="str">
        <f t="shared" si="987"/>
        <v>AN$14</v>
      </c>
      <c r="AO979" s="186" t="str">
        <f t="shared" si="987"/>
        <v>AO$14</v>
      </c>
      <c r="AP979" s="186" t="str">
        <f t="shared" si="987"/>
        <v>AP$14</v>
      </c>
      <c r="AQ979" s="186" t="str">
        <f t="shared" si="987"/>
        <v>AQ$14</v>
      </c>
      <c r="AR979" s="186" t="str">
        <f t="shared" si="987"/>
        <v>AR$14</v>
      </c>
      <c r="AS979" s="186" t="str">
        <f t="shared" si="987"/>
        <v>AS$14</v>
      </c>
      <c r="AT979" s="186" t="str">
        <f t="shared" si="987"/>
        <v>AT$14</v>
      </c>
      <c r="AU979" s="186" t="str">
        <f t="shared" si="987"/>
        <v>AU$14</v>
      </c>
      <c r="AV979" s="186" t="str">
        <f t="shared" si="987"/>
        <v>AV$14</v>
      </c>
      <c r="AW979" s="186" t="str">
        <f t="shared" si="987"/>
        <v>AW$14</v>
      </c>
      <c r="AX979" s="186" t="str">
        <f t="shared" si="987"/>
        <v>AX$14</v>
      </c>
      <c r="AY979" s="186" t="str">
        <f t="shared" ref="AY979:CD979" si="988">AY$18</f>
        <v>AY$14</v>
      </c>
      <c r="AZ979" s="186" t="str">
        <f t="shared" si="988"/>
        <v>AZ$14</v>
      </c>
      <c r="BA979" s="186" t="str">
        <f t="shared" si="988"/>
        <v>BA$14</v>
      </c>
      <c r="BB979" s="186" t="str">
        <f t="shared" si="988"/>
        <v>BB$14</v>
      </c>
      <c r="BC979" s="186" t="str">
        <f t="shared" si="988"/>
        <v>BC$14</v>
      </c>
      <c r="BD979" s="186" t="str">
        <f t="shared" si="988"/>
        <v>BD$14</v>
      </c>
      <c r="BE979" s="186" t="str">
        <f t="shared" si="988"/>
        <v>BE$14</v>
      </c>
      <c r="BF979" s="186" t="str">
        <f t="shared" si="988"/>
        <v>BF$14</v>
      </c>
      <c r="BG979" s="186" t="str">
        <f t="shared" si="988"/>
        <v>BG$14</v>
      </c>
      <c r="BH979" s="186" t="str">
        <f t="shared" si="988"/>
        <v>BH$14</v>
      </c>
      <c r="BI979" s="186" t="str">
        <f t="shared" si="988"/>
        <v>BI$14</v>
      </c>
      <c r="BJ979" s="186" t="str">
        <f t="shared" si="988"/>
        <v>BJ$14</v>
      </c>
      <c r="BK979" s="186" t="str">
        <f t="shared" si="988"/>
        <v>BK$14</v>
      </c>
      <c r="BL979" s="186" t="str">
        <f t="shared" si="988"/>
        <v>BL$14</v>
      </c>
      <c r="BM979" s="186" t="str">
        <f t="shared" si="988"/>
        <v>BM$14</v>
      </c>
      <c r="BN979" s="186" t="str">
        <f t="shared" si="988"/>
        <v>BN$14</v>
      </c>
      <c r="BO979" s="186" t="str">
        <f t="shared" si="988"/>
        <v>BO$14</v>
      </c>
      <c r="BP979" s="186" t="str">
        <f t="shared" si="988"/>
        <v>BP$14</v>
      </c>
      <c r="BQ979" s="186" t="str">
        <f t="shared" si="988"/>
        <v>BQ$14</v>
      </c>
      <c r="BR979" s="186" t="str">
        <f t="shared" si="988"/>
        <v>BR$14</v>
      </c>
      <c r="BS979" s="186" t="str">
        <f t="shared" si="988"/>
        <v>BS$14</v>
      </c>
      <c r="BT979" s="186" t="str">
        <f t="shared" si="988"/>
        <v>BT$14</v>
      </c>
      <c r="BU979" s="186" t="str">
        <f t="shared" si="988"/>
        <v>BU$14</v>
      </c>
      <c r="BV979" s="186" t="str">
        <f t="shared" si="988"/>
        <v>BV$14</v>
      </c>
      <c r="BW979" s="186" t="str">
        <f t="shared" si="988"/>
        <v>BW$14</v>
      </c>
      <c r="BX979" s="186" t="str">
        <f t="shared" si="988"/>
        <v>BX$14</v>
      </c>
      <c r="BY979" s="186" t="str">
        <f t="shared" si="988"/>
        <v>BY$14</v>
      </c>
      <c r="BZ979" s="186" t="str">
        <f t="shared" si="988"/>
        <v>BZ$14</v>
      </c>
      <c r="CA979" s="186" t="str">
        <f t="shared" si="988"/>
        <v>CA$14</v>
      </c>
      <c r="CB979" s="186" t="str">
        <f t="shared" si="988"/>
        <v>CB$14</v>
      </c>
      <c r="CC979" s="186" t="str">
        <f t="shared" si="988"/>
        <v>CC$14</v>
      </c>
      <c r="CD979" s="186" t="str">
        <f t="shared" si="988"/>
        <v>CD$14</v>
      </c>
      <c r="CE979" s="186" t="str">
        <f t="shared" ref="CE979:CL979" si="989">CE$18</f>
        <v>CE$14</v>
      </c>
      <c r="CF979" s="186" t="str">
        <f t="shared" si="989"/>
        <v>CF$14</v>
      </c>
      <c r="CG979" s="186" t="str">
        <f t="shared" si="989"/>
        <v>CG$14</v>
      </c>
      <c r="CH979" s="186" t="str">
        <f t="shared" si="989"/>
        <v>CH$14</v>
      </c>
      <c r="CI979" s="186" t="str">
        <f t="shared" si="989"/>
        <v>CI$14</v>
      </c>
      <c r="CJ979" s="186" t="str">
        <f t="shared" si="989"/>
        <v>CJ$14</v>
      </c>
      <c r="CK979" s="186" t="str">
        <f t="shared" si="989"/>
        <v>CK$14</v>
      </c>
      <c r="CL979" s="186" t="str">
        <f t="shared" si="989"/>
        <v>CL$14</v>
      </c>
    </row>
    <row r="980" spans="2:90" x14ac:dyDescent="0.4">
      <c r="B980" s="171" t="s">
        <v>464</v>
      </c>
      <c r="E980" s="8"/>
      <c r="H980" s="196"/>
      <c r="I980" s="197"/>
      <c r="J980" s="197"/>
      <c r="K980" s="198"/>
      <c r="L980" s="198"/>
      <c r="M980" s="198"/>
      <c r="N980" s="198"/>
      <c r="O980" s="198"/>
      <c r="P980" s="198"/>
      <c r="R980" s="198"/>
      <c r="S980" s="186" t="str">
        <f t="shared" ref="S980:AX980" si="990">S$19</f>
        <v>S$15</v>
      </c>
      <c r="T980" s="186" t="str">
        <f t="shared" si="990"/>
        <v>T$15</v>
      </c>
      <c r="U980" s="186" t="str">
        <f t="shared" si="990"/>
        <v>U$15</v>
      </c>
      <c r="V980" s="186" t="str">
        <f t="shared" si="990"/>
        <v>V$15</v>
      </c>
      <c r="W980" s="186" t="str">
        <f t="shared" si="990"/>
        <v>W$15</v>
      </c>
      <c r="X980" s="186" t="str">
        <f t="shared" si="990"/>
        <v>X$15</v>
      </c>
      <c r="Y980" s="186" t="str">
        <f t="shared" si="990"/>
        <v>Y$15</v>
      </c>
      <c r="Z980" s="186" t="str">
        <f t="shared" si="990"/>
        <v>Z$15</v>
      </c>
      <c r="AA980" s="186" t="str">
        <f t="shared" si="990"/>
        <v>AA$15</v>
      </c>
      <c r="AB980" s="186" t="str">
        <f t="shared" si="990"/>
        <v>AB$15</v>
      </c>
      <c r="AC980" s="186" t="str">
        <f t="shared" si="990"/>
        <v>AC$15</v>
      </c>
      <c r="AD980" s="186" t="str">
        <f t="shared" si="990"/>
        <v>AD$15</v>
      </c>
      <c r="AE980" s="186" t="str">
        <f t="shared" si="990"/>
        <v>AE$15</v>
      </c>
      <c r="AF980" s="186" t="str">
        <f t="shared" si="990"/>
        <v>AF$15</v>
      </c>
      <c r="AG980" s="186" t="str">
        <f t="shared" si="990"/>
        <v>AG$15</v>
      </c>
      <c r="AH980" s="186" t="str">
        <f t="shared" si="990"/>
        <v>AH$15</v>
      </c>
      <c r="AI980" s="186" t="str">
        <f t="shared" si="990"/>
        <v>AI$15</v>
      </c>
      <c r="AJ980" s="186" t="str">
        <f t="shared" si="990"/>
        <v>AJ$15</v>
      </c>
      <c r="AK980" s="186" t="str">
        <f t="shared" si="990"/>
        <v>AK$15</v>
      </c>
      <c r="AL980" s="186" t="str">
        <f t="shared" si="990"/>
        <v>AL$15</v>
      </c>
      <c r="AM980" s="186" t="str">
        <f t="shared" si="990"/>
        <v>AM$15</v>
      </c>
      <c r="AN980" s="186" t="str">
        <f t="shared" si="990"/>
        <v>AN$15</v>
      </c>
      <c r="AO980" s="186" t="str">
        <f t="shared" si="990"/>
        <v>AO$15</v>
      </c>
      <c r="AP980" s="186" t="str">
        <f t="shared" si="990"/>
        <v>AP$15</v>
      </c>
      <c r="AQ980" s="186" t="str">
        <f t="shared" si="990"/>
        <v>AQ$15</v>
      </c>
      <c r="AR980" s="186" t="str">
        <f t="shared" si="990"/>
        <v>AR$15</v>
      </c>
      <c r="AS980" s="186" t="str">
        <f t="shared" si="990"/>
        <v>AS$15</v>
      </c>
      <c r="AT980" s="186" t="str">
        <f t="shared" si="990"/>
        <v>AT$15</v>
      </c>
      <c r="AU980" s="186" t="str">
        <f t="shared" si="990"/>
        <v>AU$15</v>
      </c>
      <c r="AV980" s="186" t="str">
        <f t="shared" si="990"/>
        <v>AV$15</v>
      </c>
      <c r="AW980" s="186" t="str">
        <f t="shared" si="990"/>
        <v>AW$15</v>
      </c>
      <c r="AX980" s="186" t="str">
        <f t="shared" si="990"/>
        <v>AX$15</v>
      </c>
      <c r="AY980" s="186" t="str">
        <f t="shared" ref="AY980:CD980" si="991">AY$19</f>
        <v>AY$15</v>
      </c>
      <c r="AZ980" s="186" t="str">
        <f t="shared" si="991"/>
        <v>AZ$15</v>
      </c>
      <c r="BA980" s="186" t="str">
        <f t="shared" si="991"/>
        <v>BA$15</v>
      </c>
      <c r="BB980" s="186" t="str">
        <f t="shared" si="991"/>
        <v>BB$15</v>
      </c>
      <c r="BC980" s="186" t="str">
        <f t="shared" si="991"/>
        <v>BC$15</v>
      </c>
      <c r="BD980" s="186" t="str">
        <f t="shared" si="991"/>
        <v>BD$15</v>
      </c>
      <c r="BE980" s="186" t="str">
        <f t="shared" si="991"/>
        <v>BE$15</v>
      </c>
      <c r="BF980" s="186" t="str">
        <f t="shared" si="991"/>
        <v>BF$15</v>
      </c>
      <c r="BG980" s="186" t="str">
        <f t="shared" si="991"/>
        <v>BG$15</v>
      </c>
      <c r="BH980" s="186" t="str">
        <f t="shared" si="991"/>
        <v>BH$15</v>
      </c>
      <c r="BI980" s="186" t="str">
        <f t="shared" si="991"/>
        <v>BI$15</v>
      </c>
      <c r="BJ980" s="186" t="str">
        <f t="shared" si="991"/>
        <v>BJ$15</v>
      </c>
      <c r="BK980" s="186" t="str">
        <f t="shared" si="991"/>
        <v>BK$15</v>
      </c>
      <c r="BL980" s="186" t="str">
        <f t="shared" si="991"/>
        <v>BL$15</v>
      </c>
      <c r="BM980" s="186" t="str">
        <f t="shared" si="991"/>
        <v>BM$15</v>
      </c>
      <c r="BN980" s="186" t="str">
        <f t="shared" si="991"/>
        <v>BN$15</v>
      </c>
      <c r="BO980" s="186" t="str">
        <f t="shared" si="991"/>
        <v>BO$15</v>
      </c>
      <c r="BP980" s="186" t="str">
        <f t="shared" si="991"/>
        <v>BP$15</v>
      </c>
      <c r="BQ980" s="186" t="str">
        <f t="shared" si="991"/>
        <v>BQ$15</v>
      </c>
      <c r="BR980" s="186" t="str">
        <f t="shared" si="991"/>
        <v>BR$15</v>
      </c>
      <c r="BS980" s="186" t="str">
        <f t="shared" si="991"/>
        <v>BS$15</v>
      </c>
      <c r="BT980" s="186" t="str">
        <f t="shared" si="991"/>
        <v>BT$15</v>
      </c>
      <c r="BU980" s="186" t="str">
        <f t="shared" si="991"/>
        <v>BU$15</v>
      </c>
      <c r="BV980" s="186" t="str">
        <f t="shared" si="991"/>
        <v>BV$15</v>
      </c>
      <c r="BW980" s="186" t="str">
        <f t="shared" si="991"/>
        <v>BW$15</v>
      </c>
      <c r="BX980" s="186" t="str">
        <f t="shared" si="991"/>
        <v>BX$15</v>
      </c>
      <c r="BY980" s="186" t="str">
        <f t="shared" si="991"/>
        <v>BY$15</v>
      </c>
      <c r="BZ980" s="186" t="str">
        <f t="shared" si="991"/>
        <v>BZ$15</v>
      </c>
      <c r="CA980" s="186" t="str">
        <f t="shared" si="991"/>
        <v>CA$15</v>
      </c>
      <c r="CB980" s="186" t="str">
        <f t="shared" si="991"/>
        <v>CB$15</v>
      </c>
      <c r="CC980" s="186" t="str">
        <f t="shared" si="991"/>
        <v>CC$15</v>
      </c>
      <c r="CD980" s="186" t="str">
        <f t="shared" si="991"/>
        <v>CD$15</v>
      </c>
      <c r="CE980" s="186" t="str">
        <f t="shared" ref="CE980:CL980" si="992">CE$19</f>
        <v>CE$15</v>
      </c>
      <c r="CF980" s="186" t="str">
        <f t="shared" si="992"/>
        <v>CF$15</v>
      </c>
      <c r="CG980" s="186" t="str">
        <f t="shared" si="992"/>
        <v>CG$15</v>
      </c>
      <c r="CH980" s="186" t="str">
        <f t="shared" si="992"/>
        <v>CH$15</v>
      </c>
      <c r="CI980" s="186" t="str">
        <f t="shared" si="992"/>
        <v>CI$15</v>
      </c>
      <c r="CJ980" s="186" t="str">
        <f t="shared" si="992"/>
        <v>CJ$15</v>
      </c>
      <c r="CK980" s="186" t="str">
        <f t="shared" si="992"/>
        <v>CK$15</v>
      </c>
      <c r="CL980" s="186" t="str">
        <f t="shared" si="992"/>
        <v>CL$15</v>
      </c>
    </row>
    <row r="981" spans="2:90" x14ac:dyDescent="0.4">
      <c r="B981" s="70" t="s">
        <v>561</v>
      </c>
      <c r="C981" s="31"/>
      <c r="D981" t="s">
        <v>753</v>
      </c>
      <c r="E981" s="8" t="str">
        <f t="shared" ref="E981:E1002" si="993">ROW()&amp;" "&amp;D981</f>
        <v>981 ASSETSALE-PV</v>
      </c>
      <c r="F981" t="s">
        <v>575</v>
      </c>
      <c r="G981" s="31" t="s">
        <v>81</v>
      </c>
      <c r="H981" s="48"/>
      <c r="I981" s="285"/>
      <c r="J981" s="285"/>
      <c r="K981" s="48"/>
      <c r="L981" s="48"/>
      <c r="M981" s="48"/>
      <c r="N981" s="48"/>
      <c r="O981" s="48"/>
      <c r="P981" s="48"/>
      <c r="R981" s="70"/>
      <c r="S981" s="70"/>
      <c r="T981" s="70"/>
      <c r="U981" s="70"/>
      <c r="V981" s="70"/>
      <c r="W981" s="70"/>
      <c r="X981" s="70"/>
      <c r="Y981" s="70"/>
      <c r="Z981" s="70"/>
      <c r="AA981" s="70"/>
      <c r="AB981" s="70"/>
      <c r="AC981" s="70"/>
      <c r="AD981" s="70"/>
      <c r="AE981" s="70"/>
      <c r="AF981" s="70"/>
      <c r="AG981" s="70"/>
      <c r="AH981" s="70"/>
      <c r="AI981" s="70"/>
      <c r="AJ981" s="70"/>
      <c r="AK981" s="70"/>
      <c r="AL981" s="70"/>
      <c r="AM981" s="70"/>
      <c r="AN981" s="70"/>
      <c r="AO981" s="70"/>
      <c r="AP981" s="70"/>
      <c r="AQ981" s="70"/>
      <c r="AR981" s="70"/>
      <c r="AS981" s="70"/>
      <c r="AT981" s="70"/>
      <c r="AU981" s="70"/>
      <c r="AV981" s="70"/>
      <c r="AW981" s="70"/>
      <c r="AX981" s="70"/>
      <c r="AY981" s="70"/>
      <c r="AZ981" s="70"/>
      <c r="BA981" s="70"/>
      <c r="BB981" s="70"/>
      <c r="BC981" s="70"/>
      <c r="BD981" s="70"/>
      <c r="BE981" s="70"/>
      <c r="BF981" s="70"/>
      <c r="BG981" s="70"/>
      <c r="BH981" s="70"/>
      <c r="BI981" s="70"/>
      <c r="BJ981" s="70"/>
      <c r="BK981" s="70"/>
      <c r="BL981" s="70"/>
      <c r="BM981" s="70"/>
      <c r="BN981" s="70"/>
      <c r="BO981" s="70"/>
      <c r="BP981" s="70"/>
      <c r="BQ981" s="70"/>
      <c r="BR981" s="70"/>
      <c r="BS981" s="70"/>
      <c r="BT981" s="70"/>
      <c r="BU981" s="70"/>
      <c r="BV981" s="70"/>
      <c r="BW981" s="70"/>
      <c r="BX981" s="70"/>
      <c r="BY981" s="70"/>
      <c r="BZ981" s="70"/>
      <c r="CA981" s="70"/>
      <c r="CB981" s="70"/>
      <c r="CC981" s="70"/>
      <c r="CD981" s="70"/>
      <c r="CE981" s="70"/>
      <c r="CF981" s="70"/>
      <c r="CG981" s="70"/>
      <c r="CH981" s="70"/>
      <c r="CI981" s="70"/>
      <c r="CJ981" s="70"/>
      <c r="CK981" s="70"/>
      <c r="CL981" s="70"/>
    </row>
    <row r="982" spans="2:90" x14ac:dyDescent="0.4">
      <c r="B982" s="126" t="str">
        <f>"Assumptions - "&amp;B1002</f>
        <v>Assumptions - (Primary label)</v>
      </c>
      <c r="C982" t="s">
        <v>80</v>
      </c>
      <c r="D982" t="s">
        <v>753</v>
      </c>
      <c r="E982" s="8" t="str">
        <f t="shared" ref="E982" si="994">ROW()&amp;" "&amp;D982</f>
        <v>982 ASSETSALE-PV</v>
      </c>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row>
    <row r="983" spans="2:90" x14ac:dyDescent="0.4">
      <c r="B983" s="141" t="str">
        <f>"# of "&amp;B1003&amp;"s constructed"</f>
        <v># of Units constructed</v>
      </c>
      <c r="C983" t="s">
        <v>80</v>
      </c>
      <c r="D983" t="s">
        <v>753</v>
      </c>
      <c r="E983" s="8" t="str">
        <f t="shared" si="993"/>
        <v>983 ASSETSALE-PV</v>
      </c>
      <c r="G983" t="s">
        <v>332</v>
      </c>
      <c r="H983" s="12"/>
      <c r="I983" s="60"/>
      <c r="J983" s="60"/>
      <c r="K983" s="15">
        <f t="shared" ref="K983:P983" ca="1" si="995">SUMIF($3:$3,K$2,983:983)</f>
        <v>140</v>
      </c>
      <c r="L983" s="15">
        <f t="shared" ca="1" si="995"/>
        <v>0</v>
      </c>
      <c r="M983" s="15">
        <f t="shared" ca="1" si="995"/>
        <v>0</v>
      </c>
      <c r="N983" s="15">
        <f t="shared" ca="1" si="995"/>
        <v>0</v>
      </c>
      <c r="O983" s="15">
        <f t="shared" ca="1" si="995"/>
        <v>0</v>
      </c>
      <c r="P983" s="15">
        <f t="shared" ca="1" si="995"/>
        <v>0</v>
      </c>
      <c r="R983" s="15"/>
      <c r="S983" s="15" cm="1">
        <f t="array" aca="1" ref="S983" ca="1">INDIRECT(S976)</f>
        <v>20</v>
      </c>
      <c r="T983" s="15" cm="1">
        <f t="array" aca="1" ref="T983" ca="1">INDIRECT(T976)</f>
        <v>20</v>
      </c>
      <c r="U983" s="15" cm="1">
        <f t="array" aca="1" ref="U983" ca="1">INDIRECT(U976)</f>
        <v>20</v>
      </c>
      <c r="V983" s="15" cm="1">
        <f t="array" aca="1" ref="V983" ca="1">INDIRECT(V976)</f>
        <v>20</v>
      </c>
      <c r="W983" s="15" cm="1">
        <f t="array" aca="1" ref="W983" ca="1">INDIRECT(W976)</f>
        <v>20</v>
      </c>
      <c r="X983" s="15" cm="1">
        <f t="array" aca="1" ref="X983" ca="1">INDIRECT(X976)</f>
        <v>20</v>
      </c>
      <c r="Y983" s="15" cm="1">
        <f t="array" aca="1" ref="Y983" ca="1">INDIRECT(Y976)</f>
        <v>20</v>
      </c>
      <c r="Z983" s="15" cm="1">
        <f t="array" aca="1" ref="Z983" ca="1">INDIRECT(Z976)</f>
        <v>0</v>
      </c>
      <c r="AA983" s="15" cm="1">
        <f t="array" aca="1" ref="AA983" ca="1">INDIRECT(AA976)</f>
        <v>0</v>
      </c>
      <c r="AB983" s="15" cm="1">
        <f t="array" aca="1" ref="AB983" ca="1">INDIRECT(AB976)</f>
        <v>0</v>
      </c>
      <c r="AC983" s="15" cm="1">
        <f t="array" aca="1" ref="AC983" ca="1">INDIRECT(AC976)</f>
        <v>0</v>
      </c>
      <c r="AD983" s="15" cm="1">
        <f t="array" aca="1" ref="AD983" ca="1">INDIRECT(AD976)</f>
        <v>0</v>
      </c>
      <c r="AE983" s="15" cm="1">
        <f t="array" aca="1" ref="AE983" ca="1">INDIRECT(AE976)</f>
        <v>0</v>
      </c>
      <c r="AF983" s="15" cm="1">
        <f t="array" aca="1" ref="AF983" ca="1">INDIRECT(AF976)</f>
        <v>0</v>
      </c>
      <c r="AG983" s="15" cm="1">
        <f t="array" aca="1" ref="AG983" ca="1">INDIRECT(AG976)</f>
        <v>0</v>
      </c>
      <c r="AH983" s="15" cm="1">
        <f t="array" aca="1" ref="AH983" ca="1">INDIRECT(AH976)</f>
        <v>0</v>
      </c>
      <c r="AI983" s="15" cm="1">
        <f t="array" aca="1" ref="AI983" ca="1">INDIRECT(AI976)</f>
        <v>0</v>
      </c>
      <c r="AJ983" s="15" cm="1">
        <f t="array" aca="1" ref="AJ983" ca="1">INDIRECT(AJ976)</f>
        <v>0</v>
      </c>
      <c r="AK983" s="15" cm="1">
        <f t="array" aca="1" ref="AK983" ca="1">INDIRECT(AK976)</f>
        <v>0</v>
      </c>
      <c r="AL983" s="15" cm="1">
        <f t="array" aca="1" ref="AL983" ca="1">INDIRECT(AL976)</f>
        <v>0</v>
      </c>
      <c r="AM983" s="15" cm="1">
        <f t="array" aca="1" ref="AM983" ca="1">INDIRECT(AM976)</f>
        <v>0</v>
      </c>
      <c r="AN983" s="15" cm="1">
        <f t="array" aca="1" ref="AN983" ca="1">INDIRECT(AN976)</f>
        <v>0</v>
      </c>
      <c r="AO983" s="15" cm="1">
        <f t="array" aca="1" ref="AO983" ca="1">INDIRECT(AO976)</f>
        <v>0</v>
      </c>
      <c r="AP983" s="15" cm="1">
        <f t="array" aca="1" ref="AP983" ca="1">INDIRECT(AP976)</f>
        <v>0</v>
      </c>
      <c r="AQ983" s="15" cm="1">
        <f t="array" aca="1" ref="AQ983" ca="1">INDIRECT(AQ976)</f>
        <v>0</v>
      </c>
      <c r="AR983" s="15" cm="1">
        <f t="array" aca="1" ref="AR983" ca="1">INDIRECT(AR976)</f>
        <v>0</v>
      </c>
      <c r="AS983" s="15" cm="1">
        <f t="array" aca="1" ref="AS983" ca="1">INDIRECT(AS976)</f>
        <v>0</v>
      </c>
      <c r="AT983" s="15" cm="1">
        <f t="array" aca="1" ref="AT983" ca="1">INDIRECT(AT976)</f>
        <v>0</v>
      </c>
      <c r="AU983" s="15" cm="1">
        <f t="array" aca="1" ref="AU983" ca="1">INDIRECT(AU976)</f>
        <v>0</v>
      </c>
      <c r="AV983" s="15" cm="1">
        <f t="array" aca="1" ref="AV983" ca="1">INDIRECT(AV976)</f>
        <v>0</v>
      </c>
      <c r="AW983" s="15" cm="1">
        <f t="array" aca="1" ref="AW983" ca="1">INDIRECT(AW976)</f>
        <v>0</v>
      </c>
      <c r="AX983" s="15" cm="1">
        <f t="array" aca="1" ref="AX983" ca="1">INDIRECT(AX976)</f>
        <v>0</v>
      </c>
      <c r="AY983" s="15" cm="1">
        <f t="array" aca="1" ref="AY983" ca="1">INDIRECT(AY976)</f>
        <v>0</v>
      </c>
      <c r="AZ983" s="15" cm="1">
        <f t="array" aca="1" ref="AZ983" ca="1">INDIRECT(AZ976)</f>
        <v>0</v>
      </c>
      <c r="BA983" s="15" cm="1">
        <f t="array" aca="1" ref="BA983" ca="1">INDIRECT(BA976)</f>
        <v>0</v>
      </c>
      <c r="BB983" s="15" cm="1">
        <f t="array" aca="1" ref="BB983" ca="1">INDIRECT(BB976)</f>
        <v>0</v>
      </c>
      <c r="BC983" s="15" cm="1">
        <f t="array" aca="1" ref="BC983" ca="1">INDIRECT(BC976)</f>
        <v>0</v>
      </c>
      <c r="BD983" s="15" cm="1">
        <f t="array" aca="1" ref="BD983" ca="1">INDIRECT(BD976)</f>
        <v>0</v>
      </c>
      <c r="BE983" s="15" cm="1">
        <f t="array" aca="1" ref="BE983" ca="1">INDIRECT(BE976)</f>
        <v>0</v>
      </c>
      <c r="BF983" s="15" cm="1">
        <f t="array" aca="1" ref="BF983" ca="1">INDIRECT(BF976)</f>
        <v>0</v>
      </c>
      <c r="BG983" s="15" cm="1">
        <f t="array" aca="1" ref="BG983" ca="1">INDIRECT(BG976)</f>
        <v>0</v>
      </c>
      <c r="BH983" s="15" cm="1">
        <f t="array" aca="1" ref="BH983" ca="1">INDIRECT(BH976)</f>
        <v>0</v>
      </c>
      <c r="BI983" s="15" cm="1">
        <f t="array" aca="1" ref="BI983" ca="1">INDIRECT(BI976)</f>
        <v>0</v>
      </c>
      <c r="BJ983" s="15" cm="1">
        <f t="array" aca="1" ref="BJ983" ca="1">INDIRECT(BJ976)</f>
        <v>0</v>
      </c>
      <c r="BK983" s="15" cm="1">
        <f t="array" aca="1" ref="BK983" ca="1">INDIRECT(BK976)</f>
        <v>0</v>
      </c>
      <c r="BL983" s="15" cm="1">
        <f t="array" aca="1" ref="BL983" ca="1">INDIRECT(BL976)</f>
        <v>0</v>
      </c>
      <c r="BM983" s="15" cm="1">
        <f t="array" aca="1" ref="BM983" ca="1">INDIRECT(BM976)</f>
        <v>0</v>
      </c>
      <c r="BN983" s="15" cm="1">
        <f t="array" aca="1" ref="BN983" ca="1">INDIRECT(BN976)</f>
        <v>0</v>
      </c>
      <c r="BO983" s="15" cm="1">
        <f t="array" aca="1" ref="BO983" ca="1">INDIRECT(BO976)</f>
        <v>0</v>
      </c>
      <c r="BP983" s="15" cm="1">
        <f t="array" aca="1" ref="BP983" ca="1">INDIRECT(BP976)</f>
        <v>0</v>
      </c>
      <c r="BQ983" s="15" cm="1">
        <f t="array" aca="1" ref="BQ983" ca="1">INDIRECT(BQ976)</f>
        <v>0</v>
      </c>
      <c r="BR983" s="15" cm="1">
        <f t="array" aca="1" ref="BR983" ca="1">INDIRECT(BR976)</f>
        <v>0</v>
      </c>
      <c r="BS983" s="15" cm="1">
        <f t="array" aca="1" ref="BS983" ca="1">INDIRECT(BS976)</f>
        <v>0</v>
      </c>
      <c r="BT983" s="15" cm="1">
        <f t="array" aca="1" ref="BT983" ca="1">INDIRECT(BT976)</f>
        <v>0</v>
      </c>
      <c r="BU983" s="15" cm="1">
        <f t="array" aca="1" ref="BU983" ca="1">INDIRECT(BU976)</f>
        <v>0</v>
      </c>
      <c r="BV983" s="15" cm="1">
        <f t="array" aca="1" ref="BV983" ca="1">INDIRECT(BV976)</f>
        <v>0</v>
      </c>
      <c r="BW983" s="15" cm="1">
        <f t="array" aca="1" ref="BW983" ca="1">INDIRECT(BW976)</f>
        <v>0</v>
      </c>
      <c r="BX983" s="15" cm="1">
        <f t="array" aca="1" ref="BX983" ca="1">INDIRECT(BX976)</f>
        <v>0</v>
      </c>
      <c r="BY983" s="15" cm="1">
        <f t="array" aca="1" ref="BY983" ca="1">INDIRECT(BY976)</f>
        <v>0</v>
      </c>
      <c r="BZ983" s="15" cm="1">
        <f t="array" aca="1" ref="BZ983" ca="1">INDIRECT(BZ976)</f>
        <v>0</v>
      </c>
      <c r="CA983" s="15" cm="1">
        <f t="array" aca="1" ref="CA983" ca="1">INDIRECT(CA976)</f>
        <v>0</v>
      </c>
      <c r="CB983" s="15" cm="1">
        <f t="array" aca="1" ref="CB983" ca="1">INDIRECT(CB976)</f>
        <v>0</v>
      </c>
      <c r="CC983" s="15" cm="1">
        <f t="array" aca="1" ref="CC983" ca="1">INDIRECT(CC976)</f>
        <v>0</v>
      </c>
      <c r="CD983" s="15" cm="1">
        <f t="array" aca="1" ref="CD983" ca="1">INDIRECT(CD976)</f>
        <v>0</v>
      </c>
      <c r="CE983" s="15" cm="1">
        <f t="array" aca="1" ref="CE983" ca="1">INDIRECT(CE976)</f>
        <v>0</v>
      </c>
      <c r="CF983" s="15" cm="1">
        <f t="array" aca="1" ref="CF983" ca="1">INDIRECT(CF976)</f>
        <v>0</v>
      </c>
      <c r="CG983" s="15" cm="1">
        <f t="array" aca="1" ref="CG983" ca="1">INDIRECT(CG976)</f>
        <v>0</v>
      </c>
      <c r="CH983" s="15" cm="1">
        <f t="array" aca="1" ref="CH983" ca="1">INDIRECT(CH976)</f>
        <v>0</v>
      </c>
      <c r="CI983" s="15" cm="1">
        <f t="array" aca="1" ref="CI983" ca="1">INDIRECT(CI976)</f>
        <v>0</v>
      </c>
      <c r="CJ983" s="15" cm="1">
        <f t="array" aca="1" ref="CJ983" ca="1">INDIRECT(CJ976)</f>
        <v>0</v>
      </c>
      <c r="CK983" s="15" cm="1">
        <f t="array" aca="1" ref="CK983" ca="1">INDIRECT(CK976)</f>
        <v>0</v>
      </c>
      <c r="CL983" s="15" cm="1">
        <f t="array" aca="1" ref="CL983" ca="1">INDIRECT(CL976)</f>
        <v>0</v>
      </c>
    </row>
    <row r="984" spans="2:90" x14ac:dyDescent="0.4">
      <c r="B984" s="141" t="s">
        <v>682</v>
      </c>
      <c r="D984" t="s">
        <v>753</v>
      </c>
      <c r="E984" s="8" t="str">
        <f t="shared" ref="E984" si="996">ROW()&amp;" "&amp;D984</f>
        <v>984 ASSETSALE-PV</v>
      </c>
      <c r="H984" s="64">
        <v>12</v>
      </c>
      <c r="I984" s="60"/>
      <c r="J984" s="60"/>
      <c r="K984" s="15"/>
      <c r="L984" s="15"/>
      <c r="M984" s="15"/>
      <c r="N984" s="15"/>
      <c r="O984" s="15"/>
      <c r="P984" s="15"/>
      <c r="R984" s="15"/>
      <c r="S984" s="15"/>
      <c r="T984" s="15"/>
      <c r="U984" s="15"/>
      <c r="V984" s="76"/>
      <c r="W984" s="76"/>
      <c r="X984" s="76"/>
      <c r="Y984" s="76"/>
      <c r="Z984" s="76"/>
      <c r="AA984" s="76"/>
      <c r="AB984" s="76"/>
      <c r="AC984" s="76"/>
      <c r="AD984" s="76"/>
      <c r="AE984" s="76"/>
      <c r="AF984" s="76"/>
      <c r="AG984" s="76"/>
      <c r="AH984" s="76"/>
      <c r="AI984" s="76"/>
      <c r="AJ984" s="76"/>
      <c r="AK984" s="76"/>
      <c r="AL984" s="76"/>
      <c r="AM984" s="76"/>
      <c r="AN984" s="76"/>
      <c r="AO984" s="76"/>
      <c r="AP984" s="76"/>
      <c r="AQ984" s="76"/>
      <c r="AR984" s="76"/>
      <c r="AS984" s="76"/>
      <c r="AT984" s="76"/>
      <c r="AU984" s="76"/>
      <c r="AV984" s="76"/>
      <c r="AW984" s="76"/>
      <c r="AX984" s="76"/>
      <c r="AY984" s="76"/>
      <c r="AZ984" s="76"/>
      <c r="BA984" s="76"/>
      <c r="BB984" s="76"/>
      <c r="BC984" s="76"/>
      <c r="BD984" s="76"/>
      <c r="BE984" s="76"/>
      <c r="BF984" s="76"/>
      <c r="BG984" s="76"/>
      <c r="BH984" s="76"/>
      <c r="BI984" s="76"/>
      <c r="BJ984" s="76"/>
      <c r="BK984" s="76"/>
      <c r="BL984" s="76"/>
      <c r="BM984" s="76"/>
      <c r="BN984" s="76"/>
      <c r="BO984" s="76"/>
      <c r="BP984" s="76"/>
      <c r="BQ984" s="76"/>
      <c r="BR984" s="76"/>
      <c r="BS984" s="76"/>
      <c r="BT984" s="76"/>
      <c r="BU984" s="76"/>
      <c r="BV984" s="76"/>
      <c r="BW984" s="76"/>
      <c r="BX984" s="76"/>
      <c r="BY984" s="76"/>
      <c r="BZ984" s="76"/>
      <c r="CA984" s="76"/>
      <c r="CB984" s="76"/>
      <c r="CC984" s="76"/>
      <c r="CD984" s="76"/>
      <c r="CE984" s="76"/>
      <c r="CF984" s="76"/>
      <c r="CG984" s="76"/>
      <c r="CH984" s="76"/>
      <c r="CI984" s="76"/>
      <c r="CJ984" s="76"/>
      <c r="CK984" s="76"/>
      <c r="CL984" s="76"/>
    </row>
    <row r="985" spans="2:90" x14ac:dyDescent="0.4">
      <c r="B985" s="141" t="str">
        <f>"# of "&amp;B1003&amp;"s sold"</f>
        <v># of Units sold</v>
      </c>
      <c r="D985" t="s">
        <v>753</v>
      </c>
      <c r="E985" s="8" t="str">
        <f t="shared" ref="E985" si="997">ROW()&amp;" "&amp;D985</f>
        <v>985 ASSETSALE-PV</v>
      </c>
      <c r="H985" s="12"/>
      <c r="I985" s="60"/>
      <c r="J985" s="60"/>
      <c r="K985" s="15"/>
      <c r="L985" s="15"/>
      <c r="M985" s="15"/>
      <c r="N985" s="15"/>
      <c r="O985" s="15"/>
      <c r="P985" s="15"/>
      <c r="R985" s="15"/>
      <c r="S985" s="76" cm="1">
        <f t="array" aca="1" ref="S985" ca="1">-IFERROR(OFFSET(INDIRECT(S976),0,-$H984)*(COUNT($S985:S985)&gt;$H984),0)</f>
        <v>0</v>
      </c>
      <c r="T985" s="76" cm="1">
        <f t="array" aca="1" ref="T985" ca="1">-IFERROR(OFFSET(INDIRECT(T976),0,-$H984)*(COUNT($S985:T985)&gt;$H984),0)</f>
        <v>0</v>
      </c>
      <c r="U985" s="76" cm="1">
        <f t="array" aca="1" ref="U985" ca="1">-IFERROR(OFFSET(INDIRECT(U976),0,-$H984)*(COUNT($S985:U985)&gt;$H984),0)</f>
        <v>0</v>
      </c>
      <c r="V985" s="76" cm="1">
        <f t="array" aca="1" ref="V985" ca="1">-IFERROR(OFFSET(INDIRECT(V976),0,-$H984)*(COUNT($S985:V985)&gt;$H984),0)</f>
        <v>0</v>
      </c>
      <c r="W985" s="76" cm="1">
        <f t="array" aca="1" ref="W985" ca="1">-IFERROR(OFFSET(INDIRECT(W976),0,-$H984)*(COUNT($S985:W985)&gt;$H984),0)</f>
        <v>0</v>
      </c>
      <c r="X985" s="76" cm="1">
        <f t="array" aca="1" ref="X985" ca="1">-IFERROR(OFFSET(INDIRECT(X976),0,-$H984)*(COUNT($S985:X985)&gt;$H984),0)</f>
        <v>0</v>
      </c>
      <c r="Y985" s="76" cm="1">
        <f t="array" aca="1" ref="Y985" ca="1">-IFERROR(OFFSET(INDIRECT(Y976),0,-$H984)*(COUNT($S985:Y985)&gt;$H984),0)</f>
        <v>0</v>
      </c>
      <c r="Z985" s="76" cm="1">
        <f t="array" aca="1" ref="Z985" ca="1">-IFERROR(OFFSET(INDIRECT(Z976),0,-$H984)*(COUNT($S985:Z985)&gt;$H984),0)</f>
        <v>0</v>
      </c>
      <c r="AA985" s="76" cm="1">
        <f t="array" aca="1" ref="AA985" ca="1">-IFERROR(OFFSET(INDIRECT(AA976),0,-$H984)*(COUNT($S985:AA985)&gt;$H984),0)</f>
        <v>0</v>
      </c>
      <c r="AB985" s="76" cm="1">
        <f t="array" aca="1" ref="AB985" ca="1">-IFERROR(OFFSET(INDIRECT(AB976),0,-$H984)*(COUNT($S985:AB985)&gt;$H984),0)</f>
        <v>0</v>
      </c>
      <c r="AC985" s="76" cm="1">
        <f t="array" aca="1" ref="AC985" ca="1">-IFERROR(OFFSET(INDIRECT(AC976),0,-$H984)*(COUNT($S985:AC985)&gt;$H984),0)</f>
        <v>0</v>
      </c>
      <c r="AD985" s="76" cm="1">
        <f t="array" aca="1" ref="AD985" ca="1">-IFERROR(OFFSET(INDIRECT(AD976),0,-$H984)*(COUNT($S985:AD985)&gt;$H984),0)</f>
        <v>0</v>
      </c>
      <c r="AE985" s="76" cm="1">
        <f t="array" aca="1" ref="AE985" ca="1">-IFERROR(OFFSET(INDIRECT(AE976),0,-$H984)*(COUNT($S985:AE985)&gt;$H984),0)</f>
        <v>-20</v>
      </c>
      <c r="AF985" s="76" cm="1">
        <f t="array" aca="1" ref="AF985" ca="1">-IFERROR(OFFSET(INDIRECT(AF976),0,-$H984)*(COUNT($S985:AF985)&gt;$H984),0)</f>
        <v>-20</v>
      </c>
      <c r="AG985" s="76" cm="1">
        <f t="array" aca="1" ref="AG985" ca="1">-IFERROR(OFFSET(INDIRECT(AG976),0,-$H984)*(COUNT($S985:AG985)&gt;$H984),0)</f>
        <v>-20</v>
      </c>
      <c r="AH985" s="76" cm="1">
        <f t="array" aca="1" ref="AH985" ca="1">-IFERROR(OFFSET(INDIRECT(AH976),0,-$H984)*(COUNT($S985:AH985)&gt;$H984),0)</f>
        <v>-20</v>
      </c>
      <c r="AI985" s="76" cm="1">
        <f t="array" aca="1" ref="AI985" ca="1">-IFERROR(OFFSET(INDIRECT(AI976),0,-$H984)*(COUNT($S985:AI985)&gt;$H984),0)</f>
        <v>-20</v>
      </c>
      <c r="AJ985" s="76" cm="1">
        <f t="array" aca="1" ref="AJ985" ca="1">-IFERROR(OFFSET(INDIRECT(AJ976),0,-$H984)*(COUNT($S985:AJ985)&gt;$H984),0)</f>
        <v>-20</v>
      </c>
      <c r="AK985" s="76" cm="1">
        <f t="array" aca="1" ref="AK985" ca="1">-IFERROR(OFFSET(INDIRECT(AK976),0,-$H984)*(COUNT($S985:AK985)&gt;$H984),0)</f>
        <v>-20</v>
      </c>
      <c r="AL985" s="76" cm="1">
        <f t="array" aca="1" ref="AL985" ca="1">-IFERROR(OFFSET(INDIRECT(AL976),0,-$H984)*(COUNT($S985:AL985)&gt;$H984),0)</f>
        <v>0</v>
      </c>
      <c r="AM985" s="76" cm="1">
        <f t="array" aca="1" ref="AM985" ca="1">-IFERROR(OFFSET(INDIRECT(AM976),0,-$H984)*(COUNT($S985:AM985)&gt;$H984),0)</f>
        <v>0</v>
      </c>
      <c r="AN985" s="76" cm="1">
        <f t="array" aca="1" ref="AN985" ca="1">-IFERROR(OFFSET(INDIRECT(AN976),0,-$H984)*(COUNT($S985:AN985)&gt;$H984),0)</f>
        <v>0</v>
      </c>
      <c r="AO985" s="76" cm="1">
        <f t="array" aca="1" ref="AO985" ca="1">-IFERROR(OFFSET(INDIRECT(AO976),0,-$H984)*(COUNT($S985:AO985)&gt;$H984),0)</f>
        <v>0</v>
      </c>
      <c r="AP985" s="76" cm="1">
        <f t="array" aca="1" ref="AP985" ca="1">-IFERROR(OFFSET(INDIRECT(AP976),0,-$H984)*(COUNT($S985:AP985)&gt;$H984),0)</f>
        <v>0</v>
      </c>
      <c r="AQ985" s="76" cm="1">
        <f t="array" aca="1" ref="AQ985" ca="1">-IFERROR(OFFSET(INDIRECT(AQ976),0,-$H984)*(COUNT($S985:AQ985)&gt;$H984),0)</f>
        <v>0</v>
      </c>
      <c r="AR985" s="76" cm="1">
        <f t="array" aca="1" ref="AR985" ca="1">-IFERROR(OFFSET(INDIRECT(AR976),0,-$H984)*(COUNT($S985:AR985)&gt;$H984),0)</f>
        <v>0</v>
      </c>
      <c r="AS985" s="76" cm="1">
        <f t="array" aca="1" ref="AS985" ca="1">-IFERROR(OFFSET(INDIRECT(AS976),0,-$H984)*(COUNT($S985:AS985)&gt;$H984),0)</f>
        <v>0</v>
      </c>
      <c r="AT985" s="76" cm="1">
        <f t="array" aca="1" ref="AT985" ca="1">-IFERROR(OFFSET(INDIRECT(AT976),0,-$H984)*(COUNT($S985:AT985)&gt;$H984),0)</f>
        <v>0</v>
      </c>
      <c r="AU985" s="76" cm="1">
        <f t="array" aca="1" ref="AU985" ca="1">-IFERROR(OFFSET(INDIRECT(AU976),0,-$H984)*(COUNT($S985:AU985)&gt;$H984),0)</f>
        <v>0</v>
      </c>
      <c r="AV985" s="76" cm="1">
        <f t="array" aca="1" ref="AV985" ca="1">-IFERROR(OFFSET(INDIRECT(AV976),0,-$H984)*(COUNT($S985:AV985)&gt;$H984),0)</f>
        <v>0</v>
      </c>
      <c r="AW985" s="76" cm="1">
        <f t="array" aca="1" ref="AW985" ca="1">-IFERROR(OFFSET(INDIRECT(AW976),0,-$H984)*(COUNT($S985:AW985)&gt;$H984),0)</f>
        <v>0</v>
      </c>
      <c r="AX985" s="76" cm="1">
        <f t="array" aca="1" ref="AX985" ca="1">-IFERROR(OFFSET(INDIRECT(AX976),0,-$H984)*(COUNT($S985:AX985)&gt;$H984),0)</f>
        <v>0</v>
      </c>
      <c r="AY985" s="76" cm="1">
        <f t="array" aca="1" ref="AY985" ca="1">-IFERROR(OFFSET(INDIRECT(AY976),0,-$H984)*(COUNT($S985:AY985)&gt;$H984),0)</f>
        <v>0</v>
      </c>
      <c r="AZ985" s="76" cm="1">
        <f t="array" aca="1" ref="AZ985" ca="1">-IFERROR(OFFSET(INDIRECT(AZ976),0,-$H984)*(COUNT($S985:AZ985)&gt;$H984),0)</f>
        <v>0</v>
      </c>
      <c r="BA985" s="76" cm="1">
        <f t="array" aca="1" ref="BA985" ca="1">-IFERROR(OFFSET(INDIRECT(BA976),0,-$H984)*(COUNT($S985:BA985)&gt;$H984),0)</f>
        <v>0</v>
      </c>
      <c r="BB985" s="76" cm="1">
        <f t="array" aca="1" ref="BB985" ca="1">-IFERROR(OFFSET(INDIRECT(BB976),0,-$H984)*(COUNT($S985:BB985)&gt;$H984),0)</f>
        <v>0</v>
      </c>
      <c r="BC985" s="76" cm="1">
        <f t="array" aca="1" ref="BC985" ca="1">-IFERROR(OFFSET(INDIRECT(BC976),0,-$H984)*(COUNT($S985:BC985)&gt;$H984),0)</f>
        <v>0</v>
      </c>
      <c r="BD985" s="76" cm="1">
        <f t="array" aca="1" ref="BD985" ca="1">-IFERROR(OFFSET(INDIRECT(BD976),0,-$H984)*(COUNT($S985:BD985)&gt;$H984),0)</f>
        <v>0</v>
      </c>
      <c r="BE985" s="76" cm="1">
        <f t="array" aca="1" ref="BE985" ca="1">-IFERROR(OFFSET(INDIRECT(BE976),0,-$H984)*(COUNT($S985:BE985)&gt;$H984),0)</f>
        <v>0</v>
      </c>
      <c r="BF985" s="76" cm="1">
        <f t="array" aca="1" ref="BF985" ca="1">-IFERROR(OFFSET(INDIRECT(BF976),0,-$H984)*(COUNT($S985:BF985)&gt;$H984),0)</f>
        <v>0</v>
      </c>
      <c r="BG985" s="76" cm="1">
        <f t="array" aca="1" ref="BG985" ca="1">-IFERROR(OFFSET(INDIRECT(BG976),0,-$H984)*(COUNT($S985:BG985)&gt;$H984),0)</f>
        <v>0</v>
      </c>
      <c r="BH985" s="76" cm="1">
        <f t="array" aca="1" ref="BH985" ca="1">-IFERROR(OFFSET(INDIRECT(BH976),0,-$H984)*(COUNT($S985:BH985)&gt;$H984),0)</f>
        <v>0</v>
      </c>
      <c r="BI985" s="76" cm="1">
        <f t="array" aca="1" ref="BI985" ca="1">-IFERROR(OFFSET(INDIRECT(BI976),0,-$H984)*(COUNT($S985:BI985)&gt;$H984),0)</f>
        <v>0</v>
      </c>
      <c r="BJ985" s="76" cm="1">
        <f t="array" aca="1" ref="BJ985" ca="1">-IFERROR(OFFSET(INDIRECT(BJ976),0,-$H984)*(COUNT($S985:BJ985)&gt;$H984),0)</f>
        <v>0</v>
      </c>
      <c r="BK985" s="76" cm="1">
        <f t="array" aca="1" ref="BK985" ca="1">-IFERROR(OFFSET(INDIRECT(BK976),0,-$H984)*(COUNT($S985:BK985)&gt;$H984),0)</f>
        <v>0</v>
      </c>
      <c r="BL985" s="76" cm="1">
        <f t="array" aca="1" ref="BL985" ca="1">-IFERROR(OFFSET(INDIRECT(BL976),0,-$H984)*(COUNT($S985:BL985)&gt;$H984),0)</f>
        <v>0</v>
      </c>
      <c r="BM985" s="76" cm="1">
        <f t="array" aca="1" ref="BM985" ca="1">-IFERROR(OFFSET(INDIRECT(BM976),0,-$H984)*(COUNT($S985:BM985)&gt;$H984),0)</f>
        <v>0</v>
      </c>
      <c r="BN985" s="76" cm="1">
        <f t="array" aca="1" ref="BN985" ca="1">-IFERROR(OFFSET(INDIRECT(BN976),0,-$H984)*(COUNT($S985:BN985)&gt;$H984),0)</f>
        <v>0</v>
      </c>
      <c r="BO985" s="76" cm="1">
        <f t="array" aca="1" ref="BO985" ca="1">-IFERROR(OFFSET(INDIRECT(BO976),0,-$H984)*(COUNT($S985:BO985)&gt;$H984),0)</f>
        <v>0</v>
      </c>
      <c r="BP985" s="76" cm="1">
        <f t="array" aca="1" ref="BP985" ca="1">-IFERROR(OFFSET(INDIRECT(BP976),0,-$H984)*(COUNT($S985:BP985)&gt;$H984),0)</f>
        <v>0</v>
      </c>
      <c r="BQ985" s="76" cm="1">
        <f t="array" aca="1" ref="BQ985" ca="1">-IFERROR(OFFSET(INDIRECT(BQ976),0,-$H984)*(COUNT($S985:BQ985)&gt;$H984),0)</f>
        <v>0</v>
      </c>
      <c r="BR985" s="76" cm="1">
        <f t="array" aca="1" ref="BR985" ca="1">-IFERROR(OFFSET(INDIRECT(BR976),0,-$H984)*(COUNT($S985:BR985)&gt;$H984),0)</f>
        <v>0</v>
      </c>
      <c r="BS985" s="76" cm="1">
        <f t="array" aca="1" ref="BS985" ca="1">-IFERROR(OFFSET(INDIRECT(BS976),0,-$H984)*(COUNT($S985:BS985)&gt;$H984),0)</f>
        <v>0</v>
      </c>
      <c r="BT985" s="76" cm="1">
        <f t="array" aca="1" ref="BT985" ca="1">-IFERROR(OFFSET(INDIRECT(BT976),0,-$H984)*(COUNT($S985:BT985)&gt;$H984),0)</f>
        <v>0</v>
      </c>
      <c r="BU985" s="76" cm="1">
        <f t="array" aca="1" ref="BU985" ca="1">-IFERROR(OFFSET(INDIRECT(BU976),0,-$H984)*(COUNT($S985:BU985)&gt;$H984),0)</f>
        <v>0</v>
      </c>
      <c r="BV985" s="76" cm="1">
        <f t="array" aca="1" ref="BV985" ca="1">-IFERROR(OFFSET(INDIRECT(BV976),0,-$H984)*(COUNT($S985:BV985)&gt;$H984),0)</f>
        <v>0</v>
      </c>
      <c r="BW985" s="76" cm="1">
        <f t="array" aca="1" ref="BW985" ca="1">-IFERROR(OFFSET(INDIRECT(BW976),0,-$H984)*(COUNT($S985:BW985)&gt;$H984),0)</f>
        <v>0</v>
      </c>
      <c r="BX985" s="76" cm="1">
        <f t="array" aca="1" ref="BX985" ca="1">-IFERROR(OFFSET(INDIRECT(BX976),0,-$H984)*(COUNT($S985:BX985)&gt;$H984),0)</f>
        <v>0</v>
      </c>
      <c r="BY985" s="76" cm="1">
        <f t="array" aca="1" ref="BY985" ca="1">-IFERROR(OFFSET(INDIRECT(BY976),0,-$H984)*(COUNT($S985:BY985)&gt;$H984),0)</f>
        <v>0</v>
      </c>
      <c r="BZ985" s="76" cm="1">
        <f t="array" aca="1" ref="BZ985" ca="1">-IFERROR(OFFSET(INDIRECT(BZ976),0,-$H984)*(COUNT($S985:BZ985)&gt;$H984),0)</f>
        <v>0</v>
      </c>
      <c r="CA985" s="76" cm="1">
        <f t="array" aca="1" ref="CA985" ca="1">-IFERROR(OFFSET(INDIRECT(CA976),0,-$H984)*(COUNT($S985:CA985)&gt;$H984),0)</f>
        <v>0</v>
      </c>
      <c r="CB985" s="76" cm="1">
        <f t="array" aca="1" ref="CB985" ca="1">-IFERROR(OFFSET(INDIRECT(CB976),0,-$H984)*(COUNT($S985:CB985)&gt;$H984),0)</f>
        <v>0</v>
      </c>
      <c r="CC985" s="76" cm="1">
        <f t="array" aca="1" ref="CC985" ca="1">-IFERROR(OFFSET(INDIRECT(CC976),0,-$H984)*(COUNT($S985:CC985)&gt;$H984),0)</f>
        <v>0</v>
      </c>
      <c r="CD985" s="76" cm="1">
        <f t="array" aca="1" ref="CD985" ca="1">-IFERROR(OFFSET(INDIRECT(CD976),0,-$H984)*(COUNT($S985:CD985)&gt;$H984),0)</f>
        <v>0</v>
      </c>
      <c r="CE985" s="76" cm="1">
        <f t="array" aca="1" ref="CE985" ca="1">-IFERROR(OFFSET(INDIRECT(CE976),0,-$H984)*(COUNT($S985:CE985)&gt;$H984),0)</f>
        <v>0</v>
      </c>
      <c r="CF985" s="76" cm="1">
        <f t="array" aca="1" ref="CF985" ca="1">-IFERROR(OFFSET(INDIRECT(CF976),0,-$H984)*(COUNT($S985:CF985)&gt;$H984),0)</f>
        <v>0</v>
      </c>
      <c r="CG985" s="76" cm="1">
        <f t="array" aca="1" ref="CG985" ca="1">-IFERROR(OFFSET(INDIRECT(CG976),0,-$H984)*(COUNT($S985:CG985)&gt;$H984),0)</f>
        <v>0</v>
      </c>
      <c r="CH985" s="76" cm="1">
        <f t="array" aca="1" ref="CH985" ca="1">-IFERROR(OFFSET(INDIRECT(CH976),0,-$H984)*(COUNT($S985:CH985)&gt;$H984),0)</f>
        <v>0</v>
      </c>
      <c r="CI985" s="76" cm="1">
        <f t="array" aca="1" ref="CI985" ca="1">-IFERROR(OFFSET(INDIRECT(CI976),0,-$H984)*(COUNT($S985:CI985)&gt;$H984),0)</f>
        <v>0</v>
      </c>
      <c r="CJ985" s="76" cm="1">
        <f t="array" aca="1" ref="CJ985" ca="1">-IFERROR(OFFSET(INDIRECT(CJ976),0,-$H984)*(COUNT($S985:CJ985)&gt;$H984),0)</f>
        <v>0</v>
      </c>
      <c r="CK985" s="76" cm="1">
        <f t="array" aca="1" ref="CK985" ca="1">-IFERROR(OFFSET(INDIRECT(CK976),0,-$H984)*(COUNT($S985:CK985)&gt;$H984),0)</f>
        <v>0</v>
      </c>
      <c r="CL985" s="76" cm="1">
        <f t="array" aca="1" ref="CL985" ca="1">-IFERROR(OFFSET(INDIRECT(CL976),0,-$H984)*(COUNT($S985:CL985)&gt;$H984),0)</f>
        <v>0</v>
      </c>
    </row>
    <row r="986" spans="2:90" x14ac:dyDescent="0.4">
      <c r="B986" s="123"/>
      <c r="D986" t="s">
        <v>753</v>
      </c>
      <c r="E986" s="8" t="str">
        <f t="shared" ref="E986:E994" si="998">ROW()&amp;" "&amp;D986</f>
        <v>986 ASSETSALE-PV</v>
      </c>
      <c r="H986" s="27"/>
      <c r="I986" s="78"/>
      <c r="J986" s="78"/>
      <c r="K986" s="33"/>
      <c r="L986" s="24"/>
      <c r="M986" s="24"/>
      <c r="N986" s="24"/>
      <c r="O986" s="24"/>
      <c r="P986" s="24"/>
      <c r="R986" s="33"/>
      <c r="S986" s="33"/>
      <c r="T986" s="33"/>
      <c r="U986" s="33"/>
      <c r="V986" s="33"/>
      <c r="W986" s="33"/>
      <c r="X986" s="33"/>
      <c r="Y986" s="33"/>
      <c r="Z986" s="33"/>
      <c r="AA986" s="33"/>
      <c r="AB986" s="33"/>
      <c r="AC986" s="33"/>
      <c r="AD986" s="33"/>
      <c r="AE986" s="33"/>
      <c r="AF986" s="33"/>
      <c r="AG986" s="33"/>
      <c r="AH986" s="33"/>
      <c r="AI986" s="33"/>
      <c r="AJ986" s="33"/>
      <c r="AK986" s="33"/>
      <c r="AL986" s="33"/>
      <c r="AM986" s="33"/>
      <c r="AN986" s="33"/>
      <c r="AO986" s="33"/>
      <c r="AP986" s="33"/>
      <c r="AQ986" s="33"/>
      <c r="AR986" s="33"/>
      <c r="AS986" s="33"/>
      <c r="AT986" s="33"/>
      <c r="AU986" s="33"/>
      <c r="AV986" s="33"/>
      <c r="AW986" s="33"/>
      <c r="AX986" s="33"/>
      <c r="AY986" s="33"/>
      <c r="AZ986" s="33"/>
      <c r="BA986" s="33"/>
      <c r="BB986" s="33"/>
      <c r="BC986" s="33"/>
      <c r="BD986" s="33"/>
      <c r="BE986" s="33"/>
      <c r="BF986" s="33"/>
      <c r="BG986" s="33"/>
      <c r="BH986" s="33"/>
      <c r="BI986" s="33"/>
      <c r="BJ986" s="33"/>
      <c r="BK986" s="33"/>
      <c r="BL986" s="33"/>
      <c r="BM986" s="33"/>
      <c r="BN986" s="33"/>
      <c r="BO986" s="33"/>
      <c r="BP986" s="33"/>
      <c r="BQ986" s="33"/>
      <c r="BR986" s="33"/>
      <c r="BS986" s="33"/>
      <c r="BT986" s="33"/>
      <c r="BU986" s="33"/>
      <c r="BV986" s="33"/>
      <c r="BW986" s="33"/>
      <c r="BX986" s="33"/>
      <c r="BY986" s="33"/>
      <c r="BZ986" s="33"/>
      <c r="CA986" s="33"/>
      <c r="CB986" s="33"/>
      <c r="CC986" s="33"/>
      <c r="CD986" s="33"/>
      <c r="CE986" s="33"/>
      <c r="CF986" s="33"/>
      <c r="CG986" s="33"/>
      <c r="CH986" s="33"/>
      <c r="CI986" s="33"/>
      <c r="CJ986" s="33"/>
      <c r="CK986" s="33"/>
      <c r="CL986" s="33"/>
    </row>
    <row r="987" spans="2:90" x14ac:dyDescent="0.4">
      <c r="B987" s="95" t="s">
        <v>290</v>
      </c>
      <c r="D987" t="s">
        <v>753</v>
      </c>
      <c r="E987" s="8" t="str">
        <f t="shared" si="998"/>
        <v>987 ASSETSALE-PV</v>
      </c>
      <c r="K987" s="24"/>
      <c r="L987" s="24"/>
      <c r="M987" s="24"/>
      <c r="N987" s="24"/>
      <c r="O987" s="24"/>
      <c r="P987" s="24"/>
      <c r="R987" s="24"/>
      <c r="S987" s="24"/>
      <c r="T987" s="24"/>
      <c r="U987" s="24"/>
      <c r="V987" s="24"/>
      <c r="W987" s="24"/>
      <c r="X987" s="24"/>
      <c r="Y987" s="24"/>
      <c r="Z987" s="24"/>
      <c r="AA987" s="24"/>
      <c r="AB987" s="24"/>
      <c r="AC987" s="24"/>
      <c r="AD987" s="24"/>
      <c r="AE987" s="24"/>
      <c r="AF987" s="24"/>
      <c r="AG987" s="24"/>
      <c r="AH987" s="24"/>
      <c r="AI987" s="24"/>
      <c r="AJ987" s="24"/>
      <c r="AK987" s="24"/>
      <c r="AL987" s="24"/>
      <c r="AM987" s="24"/>
      <c r="AN987" s="24"/>
      <c r="AO987" s="24"/>
      <c r="AP987" s="24"/>
      <c r="AQ987" s="24"/>
      <c r="AR987" s="24"/>
      <c r="AS987" s="24"/>
      <c r="AT987" s="24"/>
      <c r="AU987" s="24"/>
      <c r="AV987" s="24"/>
      <c r="AW987" s="24"/>
      <c r="AX987" s="24"/>
      <c r="AY987" s="24"/>
      <c r="AZ987" s="24"/>
      <c r="BA987" s="24"/>
      <c r="BB987" s="24"/>
      <c r="BC987" s="24"/>
      <c r="BD987" s="24"/>
      <c r="BE987" s="24"/>
      <c r="BF987" s="24"/>
      <c r="BG987" s="24"/>
      <c r="BH987" s="24"/>
      <c r="BI987" s="24"/>
      <c r="BJ987" s="24"/>
      <c r="BK987" s="24"/>
      <c r="BL987" s="24"/>
      <c r="BM987" s="24"/>
      <c r="BN987" s="24"/>
      <c r="BO987" s="24"/>
      <c r="BP987" s="24"/>
      <c r="BQ987" s="24"/>
      <c r="BR987" s="24"/>
      <c r="BS987" s="24"/>
      <c r="BT987" s="24"/>
      <c r="BU987" s="24"/>
      <c r="BV987" s="24"/>
      <c r="BW987" s="24"/>
      <c r="BX987" s="24"/>
      <c r="BY987" s="24"/>
      <c r="BZ987" s="24"/>
      <c r="CA987" s="24"/>
      <c r="CB987" s="24"/>
      <c r="CC987" s="24"/>
      <c r="CD987" s="24"/>
      <c r="CE987" s="24"/>
      <c r="CF987" s="24"/>
      <c r="CG987" s="24"/>
      <c r="CH987" s="24"/>
      <c r="CI987" s="24"/>
      <c r="CJ987" s="24"/>
      <c r="CK987" s="24"/>
      <c r="CL987" s="24"/>
    </row>
    <row r="988" spans="2:90" x14ac:dyDescent="0.4">
      <c r="B988" s="154" t="s">
        <v>71</v>
      </c>
      <c r="D988" t="s">
        <v>753</v>
      </c>
      <c r="E988" s="8" t="str">
        <f t="shared" si="998"/>
        <v>988 ASSETSALE-PV</v>
      </c>
      <c r="H988" s="27"/>
      <c r="I988" s="78"/>
      <c r="J988" s="78"/>
      <c r="K988" s="24">
        <v>0</v>
      </c>
      <c r="L988" s="24">
        <f ca="1">K992</f>
        <v>14000000</v>
      </c>
      <c r="M988" s="24">
        <f ca="1">L995</f>
        <v>28000000</v>
      </c>
      <c r="N988" s="24">
        <f ca="1">M995</f>
        <v>0</v>
      </c>
      <c r="O988" s="24">
        <f ca="1">N995</f>
        <v>0</v>
      </c>
      <c r="P988" s="24">
        <f ca="1">O995</f>
        <v>0</v>
      </c>
      <c r="R988" s="33"/>
      <c r="S988" s="24">
        <f t="shared" ref="S988:AY988" si="999">R992</f>
        <v>0</v>
      </c>
      <c r="T988" s="24">
        <f t="shared" ca="1" si="999"/>
        <v>2000000</v>
      </c>
      <c r="U988" s="24">
        <f t="shared" ca="1" si="999"/>
        <v>4000000</v>
      </c>
      <c r="V988" s="24">
        <f t="shared" ca="1" si="999"/>
        <v>6000000</v>
      </c>
      <c r="W988" s="24">
        <f t="shared" ca="1" si="999"/>
        <v>8000000</v>
      </c>
      <c r="X988" s="24">
        <f t="shared" ca="1" si="999"/>
        <v>10000000</v>
      </c>
      <c r="Y988" s="24">
        <f t="shared" ca="1" si="999"/>
        <v>12000000</v>
      </c>
      <c r="Z988" s="24">
        <f t="shared" ca="1" si="999"/>
        <v>14000000</v>
      </c>
      <c r="AA988" s="24">
        <f t="shared" ca="1" si="999"/>
        <v>14000000</v>
      </c>
      <c r="AB988" s="24">
        <f t="shared" ca="1" si="999"/>
        <v>14000000</v>
      </c>
      <c r="AC988" s="24">
        <f t="shared" ca="1" si="999"/>
        <v>14000000</v>
      </c>
      <c r="AD988" s="24">
        <f t="shared" ca="1" si="999"/>
        <v>14000000</v>
      </c>
      <c r="AE988" s="24">
        <f t="shared" ca="1" si="999"/>
        <v>14000000</v>
      </c>
      <c r="AF988" s="24">
        <f t="shared" ca="1" si="999"/>
        <v>12000000</v>
      </c>
      <c r="AG988" s="24">
        <f t="shared" ca="1" si="999"/>
        <v>10000000</v>
      </c>
      <c r="AH988" s="24">
        <f t="shared" ca="1" si="999"/>
        <v>8000000</v>
      </c>
      <c r="AI988" s="24">
        <f t="shared" ca="1" si="999"/>
        <v>6000000</v>
      </c>
      <c r="AJ988" s="24">
        <f t="shared" ca="1" si="999"/>
        <v>4000000</v>
      </c>
      <c r="AK988" s="24">
        <f t="shared" ca="1" si="999"/>
        <v>2000000</v>
      </c>
      <c r="AL988" s="24">
        <f t="shared" ca="1" si="999"/>
        <v>0</v>
      </c>
      <c r="AM988" s="24">
        <f t="shared" ca="1" si="999"/>
        <v>0</v>
      </c>
      <c r="AN988" s="24">
        <f t="shared" ca="1" si="999"/>
        <v>0</v>
      </c>
      <c r="AO988" s="24">
        <f t="shared" ca="1" si="999"/>
        <v>0</v>
      </c>
      <c r="AP988" s="24">
        <f t="shared" ca="1" si="999"/>
        <v>0</v>
      </c>
      <c r="AQ988" s="24">
        <f t="shared" ca="1" si="999"/>
        <v>0</v>
      </c>
      <c r="AR988" s="24">
        <f t="shared" ca="1" si="999"/>
        <v>0</v>
      </c>
      <c r="AS988" s="24">
        <f t="shared" ca="1" si="999"/>
        <v>0</v>
      </c>
      <c r="AT988" s="24">
        <f t="shared" ca="1" si="999"/>
        <v>0</v>
      </c>
      <c r="AU988" s="24">
        <f t="shared" ca="1" si="999"/>
        <v>0</v>
      </c>
      <c r="AV988" s="24">
        <f t="shared" ca="1" si="999"/>
        <v>0</v>
      </c>
      <c r="AW988" s="24">
        <f t="shared" ca="1" si="999"/>
        <v>0</v>
      </c>
      <c r="AX988" s="24">
        <f t="shared" ca="1" si="999"/>
        <v>0</v>
      </c>
      <c r="AY988" s="24">
        <f t="shared" ca="1" si="999"/>
        <v>0</v>
      </c>
      <c r="AZ988" s="24">
        <f t="shared" ref="AZ988:CE988" ca="1" si="1000">AY992</f>
        <v>0</v>
      </c>
      <c r="BA988" s="24">
        <f t="shared" ca="1" si="1000"/>
        <v>0</v>
      </c>
      <c r="BB988" s="24">
        <f t="shared" ca="1" si="1000"/>
        <v>0</v>
      </c>
      <c r="BC988" s="24">
        <f t="shared" ca="1" si="1000"/>
        <v>0</v>
      </c>
      <c r="BD988" s="24">
        <f t="shared" ca="1" si="1000"/>
        <v>0</v>
      </c>
      <c r="BE988" s="24">
        <f t="shared" ca="1" si="1000"/>
        <v>0</v>
      </c>
      <c r="BF988" s="24">
        <f t="shared" ca="1" si="1000"/>
        <v>0</v>
      </c>
      <c r="BG988" s="24">
        <f t="shared" ca="1" si="1000"/>
        <v>0</v>
      </c>
      <c r="BH988" s="24">
        <f t="shared" ca="1" si="1000"/>
        <v>0</v>
      </c>
      <c r="BI988" s="24">
        <f t="shared" ca="1" si="1000"/>
        <v>0</v>
      </c>
      <c r="BJ988" s="24">
        <f t="shared" ca="1" si="1000"/>
        <v>0</v>
      </c>
      <c r="BK988" s="24">
        <f t="shared" ca="1" si="1000"/>
        <v>0</v>
      </c>
      <c r="BL988" s="24">
        <f t="shared" ca="1" si="1000"/>
        <v>0</v>
      </c>
      <c r="BM988" s="24">
        <f t="shared" ca="1" si="1000"/>
        <v>0</v>
      </c>
      <c r="BN988" s="24">
        <f t="shared" ca="1" si="1000"/>
        <v>0</v>
      </c>
      <c r="BO988" s="24">
        <f t="shared" ca="1" si="1000"/>
        <v>0</v>
      </c>
      <c r="BP988" s="24">
        <f t="shared" ca="1" si="1000"/>
        <v>0</v>
      </c>
      <c r="BQ988" s="24">
        <f t="shared" ca="1" si="1000"/>
        <v>0</v>
      </c>
      <c r="BR988" s="24">
        <f t="shared" ca="1" si="1000"/>
        <v>0</v>
      </c>
      <c r="BS988" s="24">
        <f t="shared" ca="1" si="1000"/>
        <v>0</v>
      </c>
      <c r="BT988" s="24">
        <f t="shared" ca="1" si="1000"/>
        <v>0</v>
      </c>
      <c r="BU988" s="24">
        <f t="shared" ca="1" si="1000"/>
        <v>0</v>
      </c>
      <c r="BV988" s="24">
        <f t="shared" ca="1" si="1000"/>
        <v>0</v>
      </c>
      <c r="BW988" s="24">
        <f t="shared" ca="1" si="1000"/>
        <v>0</v>
      </c>
      <c r="BX988" s="24">
        <f t="shared" ca="1" si="1000"/>
        <v>0</v>
      </c>
      <c r="BY988" s="24">
        <f t="shared" ca="1" si="1000"/>
        <v>0</v>
      </c>
      <c r="BZ988" s="24">
        <f t="shared" ca="1" si="1000"/>
        <v>0</v>
      </c>
      <c r="CA988" s="24">
        <f t="shared" ca="1" si="1000"/>
        <v>0</v>
      </c>
      <c r="CB988" s="24">
        <f t="shared" ca="1" si="1000"/>
        <v>0</v>
      </c>
      <c r="CC988" s="24">
        <f t="shared" ca="1" si="1000"/>
        <v>0</v>
      </c>
      <c r="CD988" s="24">
        <f t="shared" ca="1" si="1000"/>
        <v>0</v>
      </c>
      <c r="CE988" s="24">
        <f t="shared" ca="1" si="1000"/>
        <v>0</v>
      </c>
      <c r="CF988" s="24">
        <f t="shared" ref="CF988:CL988" ca="1" si="1001">CE992</f>
        <v>0</v>
      </c>
      <c r="CG988" s="24">
        <f t="shared" ca="1" si="1001"/>
        <v>0</v>
      </c>
      <c r="CH988" s="24">
        <f t="shared" ca="1" si="1001"/>
        <v>0</v>
      </c>
      <c r="CI988" s="24">
        <f t="shared" ca="1" si="1001"/>
        <v>0</v>
      </c>
      <c r="CJ988" s="24">
        <f t="shared" ca="1" si="1001"/>
        <v>0</v>
      </c>
      <c r="CK988" s="24">
        <f t="shared" ca="1" si="1001"/>
        <v>0</v>
      </c>
      <c r="CL988" s="24">
        <f t="shared" ca="1" si="1001"/>
        <v>0</v>
      </c>
    </row>
    <row r="989" spans="2:90" x14ac:dyDescent="0.4">
      <c r="B989" s="141" t="s">
        <v>574</v>
      </c>
      <c r="D989" t="s">
        <v>753</v>
      </c>
      <c r="E989" s="8" t="str">
        <f t="shared" si="998"/>
        <v>989 ASSETSALE-PV</v>
      </c>
      <c r="H989" s="27"/>
      <c r="I989" s="78"/>
      <c r="J989" s="78"/>
      <c r="K989" s="19">
        <v>100000</v>
      </c>
      <c r="L989" s="19">
        <v>100000</v>
      </c>
      <c r="M989" s="19">
        <v>100000</v>
      </c>
      <c r="N989" s="19">
        <v>100000</v>
      </c>
      <c r="O989" s="19">
        <v>100000</v>
      </c>
      <c r="P989" s="19">
        <v>100000</v>
      </c>
      <c r="R989" s="33"/>
      <c r="S989" s="19" cm="1">
        <f t="array" ref="S989">INDEX($K:$P,ROW(),MATCH(S$3,$K$2:$P$2,0))</f>
        <v>100000</v>
      </c>
      <c r="T989" s="19" cm="1">
        <f t="array" ref="T989">INDEX($K:$P,ROW(),MATCH(T$3,$K$2:$P$2,0))</f>
        <v>100000</v>
      </c>
      <c r="U989" s="19" cm="1">
        <f t="array" ref="U989">INDEX($K:$P,ROW(),MATCH(U$3,$K$2:$P$2,0))</f>
        <v>100000</v>
      </c>
      <c r="V989" s="19" cm="1">
        <f t="array" ref="V989">INDEX($K:$P,ROW(),MATCH(V$3,$K$2:$P$2,0))</f>
        <v>100000</v>
      </c>
      <c r="W989" s="19" cm="1">
        <f t="array" ref="W989">INDEX($K:$P,ROW(),MATCH(W$3,$K$2:$P$2,0))</f>
        <v>100000</v>
      </c>
      <c r="X989" s="19" cm="1">
        <f t="array" ref="X989">INDEX($K:$P,ROW(),MATCH(X$3,$K$2:$P$2,0))</f>
        <v>100000</v>
      </c>
      <c r="Y989" s="19" cm="1">
        <f t="array" ref="Y989">INDEX($K:$P,ROW(),MATCH(Y$3,$K$2:$P$2,0))</f>
        <v>100000</v>
      </c>
      <c r="Z989" s="19" cm="1">
        <f t="array" ref="Z989">INDEX($K:$P,ROW(),MATCH(Z$3,$K$2:$P$2,0))</f>
        <v>100000</v>
      </c>
      <c r="AA989" s="19" cm="1">
        <f t="array" ref="AA989">INDEX($K:$P,ROW(),MATCH(AA$3,$K$2:$P$2,0))</f>
        <v>100000</v>
      </c>
      <c r="AB989" s="19" cm="1">
        <f t="array" ref="AB989">INDEX($K:$P,ROW(),MATCH(AB$3,$K$2:$P$2,0))</f>
        <v>100000</v>
      </c>
      <c r="AC989" s="19" cm="1">
        <f t="array" ref="AC989">INDEX($K:$P,ROW(),MATCH(AC$3,$K$2:$P$2,0))</f>
        <v>100000</v>
      </c>
      <c r="AD989" s="19" cm="1">
        <f t="array" ref="AD989">INDEX($K:$P,ROW(),MATCH(AD$3,$K$2:$P$2,0))</f>
        <v>100000</v>
      </c>
      <c r="AE989" s="19" cm="1">
        <f t="array" ref="AE989">INDEX($K:$P,ROW(),MATCH(AE$3,$K$2:$P$2,0))</f>
        <v>100000</v>
      </c>
      <c r="AF989" s="19" cm="1">
        <f t="array" ref="AF989">INDEX($K:$P,ROW(),MATCH(AF$3,$K$2:$P$2,0))</f>
        <v>100000</v>
      </c>
      <c r="AG989" s="19" cm="1">
        <f t="array" ref="AG989">INDEX($K:$P,ROW(),MATCH(AG$3,$K$2:$P$2,0))</f>
        <v>100000</v>
      </c>
      <c r="AH989" s="19" cm="1">
        <f t="array" ref="AH989">INDEX($K:$P,ROW(),MATCH(AH$3,$K$2:$P$2,0))</f>
        <v>100000</v>
      </c>
      <c r="AI989" s="19" cm="1">
        <f t="array" ref="AI989">INDEX($K:$P,ROW(),MATCH(AI$3,$K$2:$P$2,0))</f>
        <v>100000</v>
      </c>
      <c r="AJ989" s="19" cm="1">
        <f t="array" ref="AJ989">INDEX($K:$P,ROW(),MATCH(AJ$3,$K$2:$P$2,0))</f>
        <v>100000</v>
      </c>
      <c r="AK989" s="19" cm="1">
        <f t="array" ref="AK989">INDEX($K:$P,ROW(),MATCH(AK$3,$K$2:$P$2,0))</f>
        <v>100000</v>
      </c>
      <c r="AL989" s="19" cm="1">
        <f t="array" ref="AL989">INDEX($K:$P,ROW(),MATCH(AL$3,$K$2:$P$2,0))</f>
        <v>100000</v>
      </c>
      <c r="AM989" s="19" cm="1">
        <f t="array" ref="AM989">INDEX($K:$P,ROW(),MATCH(AM$3,$K$2:$P$2,0))</f>
        <v>100000</v>
      </c>
      <c r="AN989" s="19" cm="1">
        <f t="array" ref="AN989">INDEX($K:$P,ROW(),MATCH(AN$3,$K$2:$P$2,0))</f>
        <v>100000</v>
      </c>
      <c r="AO989" s="19" cm="1">
        <f t="array" ref="AO989">INDEX($K:$P,ROW(),MATCH(AO$3,$K$2:$P$2,0))</f>
        <v>100000</v>
      </c>
      <c r="AP989" s="19" cm="1">
        <f t="array" ref="AP989">INDEX($K:$P,ROW(),MATCH(AP$3,$K$2:$P$2,0))</f>
        <v>100000</v>
      </c>
      <c r="AQ989" s="19" cm="1">
        <f t="array" ref="AQ989">INDEX($K:$P,ROW(),MATCH(AQ$3,$K$2:$P$2,0))</f>
        <v>100000</v>
      </c>
      <c r="AR989" s="19" cm="1">
        <f t="array" ref="AR989">INDEX($K:$P,ROW(),MATCH(AR$3,$K$2:$P$2,0))</f>
        <v>100000</v>
      </c>
      <c r="AS989" s="19" cm="1">
        <f t="array" ref="AS989">INDEX($K:$P,ROW(),MATCH(AS$3,$K$2:$P$2,0))</f>
        <v>100000</v>
      </c>
      <c r="AT989" s="19" cm="1">
        <f t="array" ref="AT989">INDEX($K:$P,ROW(),MATCH(AT$3,$K$2:$P$2,0))</f>
        <v>100000</v>
      </c>
      <c r="AU989" s="19" cm="1">
        <f t="array" ref="AU989">INDEX($K:$P,ROW(),MATCH(AU$3,$K$2:$P$2,0))</f>
        <v>100000</v>
      </c>
      <c r="AV989" s="19" cm="1">
        <f t="array" ref="AV989">INDEX($K:$P,ROW(),MATCH(AV$3,$K$2:$P$2,0))</f>
        <v>100000</v>
      </c>
      <c r="AW989" s="19" cm="1">
        <f t="array" ref="AW989">INDEX($K:$P,ROW(),MATCH(AW$3,$K$2:$P$2,0))</f>
        <v>100000</v>
      </c>
      <c r="AX989" s="19" cm="1">
        <f t="array" ref="AX989">INDEX($K:$P,ROW(),MATCH(AX$3,$K$2:$P$2,0))</f>
        <v>100000</v>
      </c>
      <c r="AY989" s="19" cm="1">
        <f t="array" ref="AY989">INDEX($K:$P,ROW(),MATCH(AY$3,$K$2:$P$2,0))</f>
        <v>100000</v>
      </c>
      <c r="AZ989" s="19" cm="1">
        <f t="array" ref="AZ989">INDEX($K:$P,ROW(),MATCH(AZ$3,$K$2:$P$2,0))</f>
        <v>100000</v>
      </c>
      <c r="BA989" s="19" cm="1">
        <f t="array" ref="BA989">INDEX($K:$P,ROW(),MATCH(BA$3,$K$2:$P$2,0))</f>
        <v>100000</v>
      </c>
      <c r="BB989" s="19" cm="1">
        <f t="array" ref="BB989">INDEX($K:$P,ROW(),MATCH(BB$3,$K$2:$P$2,0))</f>
        <v>100000</v>
      </c>
      <c r="BC989" s="19" cm="1">
        <f t="array" ref="BC989">INDEX($K:$P,ROW(),MATCH(BC$3,$K$2:$P$2,0))</f>
        <v>100000</v>
      </c>
      <c r="BD989" s="19" cm="1">
        <f t="array" ref="BD989">INDEX($K:$P,ROW(),MATCH(BD$3,$K$2:$P$2,0))</f>
        <v>100000</v>
      </c>
      <c r="BE989" s="19" cm="1">
        <f t="array" ref="BE989">INDEX($K:$P,ROW(),MATCH(BE$3,$K$2:$P$2,0))</f>
        <v>100000</v>
      </c>
      <c r="BF989" s="19" cm="1">
        <f t="array" ref="BF989">INDEX($K:$P,ROW(),MATCH(BF$3,$K$2:$P$2,0))</f>
        <v>100000</v>
      </c>
      <c r="BG989" s="19" cm="1">
        <f t="array" ref="BG989">INDEX($K:$P,ROW(),MATCH(BG$3,$K$2:$P$2,0))</f>
        <v>100000</v>
      </c>
      <c r="BH989" s="19" cm="1">
        <f t="array" ref="BH989">INDEX($K:$P,ROW(),MATCH(BH$3,$K$2:$P$2,0))</f>
        <v>100000</v>
      </c>
      <c r="BI989" s="19" cm="1">
        <f t="array" ref="BI989">INDEX($K:$P,ROW(),MATCH(BI$3,$K$2:$P$2,0))</f>
        <v>100000</v>
      </c>
      <c r="BJ989" s="19" cm="1">
        <f t="array" ref="BJ989">INDEX($K:$P,ROW(),MATCH(BJ$3,$K$2:$P$2,0))</f>
        <v>100000</v>
      </c>
      <c r="BK989" s="19" cm="1">
        <f t="array" ref="BK989">INDEX($K:$P,ROW(),MATCH(BK$3,$K$2:$P$2,0))</f>
        <v>100000</v>
      </c>
      <c r="BL989" s="19" cm="1">
        <f t="array" ref="BL989">INDEX($K:$P,ROW(),MATCH(BL$3,$K$2:$P$2,0))</f>
        <v>100000</v>
      </c>
      <c r="BM989" s="19" cm="1">
        <f t="array" ref="BM989">INDEX($K:$P,ROW(),MATCH(BM$3,$K$2:$P$2,0))</f>
        <v>100000</v>
      </c>
      <c r="BN989" s="19" cm="1">
        <f t="array" ref="BN989">INDEX($K:$P,ROW(),MATCH(BN$3,$K$2:$P$2,0))</f>
        <v>100000</v>
      </c>
      <c r="BO989" s="19" cm="1">
        <f t="array" ref="BO989">INDEX($K:$P,ROW(),MATCH(BO$3,$K$2:$P$2,0))</f>
        <v>100000</v>
      </c>
      <c r="BP989" s="19" cm="1">
        <f t="array" ref="BP989">INDEX($K:$P,ROW(),MATCH(BP$3,$K$2:$P$2,0))</f>
        <v>100000</v>
      </c>
      <c r="BQ989" s="19" cm="1">
        <f t="array" ref="BQ989">INDEX($K:$P,ROW(),MATCH(BQ$3,$K$2:$P$2,0))</f>
        <v>100000</v>
      </c>
      <c r="BR989" s="19" cm="1">
        <f t="array" ref="BR989">INDEX($K:$P,ROW(),MATCH(BR$3,$K$2:$P$2,0))</f>
        <v>100000</v>
      </c>
      <c r="BS989" s="19" cm="1">
        <f t="array" ref="BS989">INDEX($K:$P,ROW(),MATCH(BS$3,$K$2:$P$2,0))</f>
        <v>100000</v>
      </c>
      <c r="BT989" s="19" cm="1">
        <f t="array" ref="BT989">INDEX($K:$P,ROW(),MATCH(BT$3,$K$2:$P$2,0))</f>
        <v>100000</v>
      </c>
      <c r="BU989" s="19" cm="1">
        <f t="array" ref="BU989">INDEX($K:$P,ROW(),MATCH(BU$3,$K$2:$P$2,0))</f>
        <v>100000</v>
      </c>
      <c r="BV989" s="19" cm="1">
        <f t="array" ref="BV989">INDEX($K:$P,ROW(),MATCH(BV$3,$K$2:$P$2,0))</f>
        <v>100000</v>
      </c>
      <c r="BW989" s="19" cm="1">
        <f t="array" ref="BW989">INDEX($K:$P,ROW(),MATCH(BW$3,$K$2:$P$2,0))</f>
        <v>100000</v>
      </c>
      <c r="BX989" s="19" cm="1">
        <f t="array" ref="BX989">INDEX($K:$P,ROW(),MATCH(BX$3,$K$2:$P$2,0))</f>
        <v>100000</v>
      </c>
      <c r="BY989" s="19" cm="1">
        <f t="array" ref="BY989">INDEX($K:$P,ROW(),MATCH(BY$3,$K$2:$P$2,0))</f>
        <v>100000</v>
      </c>
      <c r="BZ989" s="19" cm="1">
        <f t="array" ref="BZ989">INDEX($K:$P,ROW(),MATCH(BZ$3,$K$2:$P$2,0))</f>
        <v>100000</v>
      </c>
      <c r="CA989" s="19" cm="1">
        <f t="array" ref="CA989">INDEX($K:$P,ROW(),MATCH(CA$3,$K$2:$P$2,0))</f>
        <v>100000</v>
      </c>
      <c r="CB989" s="19" cm="1">
        <f t="array" ref="CB989">INDEX($K:$P,ROW(),MATCH(CB$3,$K$2:$P$2,0))</f>
        <v>100000</v>
      </c>
      <c r="CC989" s="19" cm="1">
        <f t="array" ref="CC989">INDEX($K:$P,ROW(),MATCH(CC$3,$K$2:$P$2,0))</f>
        <v>100000</v>
      </c>
      <c r="CD989" s="19" cm="1">
        <f t="array" ref="CD989">INDEX($K:$P,ROW(),MATCH(CD$3,$K$2:$P$2,0))</f>
        <v>100000</v>
      </c>
      <c r="CE989" s="19" cm="1">
        <f t="array" ref="CE989">INDEX($K:$P,ROW(),MATCH(CE$3,$K$2:$P$2,0))</f>
        <v>100000</v>
      </c>
      <c r="CF989" s="19" cm="1">
        <f t="array" ref="CF989">INDEX($K:$P,ROW(),MATCH(CF$3,$K$2:$P$2,0))</f>
        <v>100000</v>
      </c>
      <c r="CG989" s="19" cm="1">
        <f t="array" ref="CG989">INDEX($K:$P,ROW(),MATCH(CG$3,$K$2:$P$2,0))</f>
        <v>100000</v>
      </c>
      <c r="CH989" s="19" cm="1">
        <f t="array" ref="CH989">INDEX($K:$P,ROW(),MATCH(CH$3,$K$2:$P$2,0))</f>
        <v>100000</v>
      </c>
      <c r="CI989" s="19" cm="1">
        <f t="array" ref="CI989">INDEX($K:$P,ROW(),MATCH(CI$3,$K$2:$P$2,0))</f>
        <v>100000</v>
      </c>
      <c r="CJ989" s="19" cm="1">
        <f t="array" ref="CJ989">INDEX($K:$P,ROW(),MATCH(CJ$3,$K$2:$P$2,0))</f>
        <v>100000</v>
      </c>
      <c r="CK989" s="19" cm="1">
        <f t="array" ref="CK989">INDEX($K:$P,ROW(),MATCH(CK$3,$K$2:$P$2,0))</f>
        <v>100000</v>
      </c>
      <c r="CL989" s="19" cm="1">
        <f t="array" ref="CL989">INDEX($K:$P,ROW(),MATCH(CL$3,$K$2:$P$2,0))</f>
        <v>100000</v>
      </c>
    </row>
    <row r="990" spans="2:90" x14ac:dyDescent="0.4">
      <c r="B990" s="154" t="str">
        <f>PROPER(B1003&amp;"s constructed")</f>
        <v>Units Constructed</v>
      </c>
      <c r="D990" t="s">
        <v>753</v>
      </c>
      <c r="E990" s="8" t="str">
        <f t="shared" si="998"/>
        <v>990 ASSETSALE-PV</v>
      </c>
      <c r="H990" s="27"/>
      <c r="I990" s="78"/>
      <c r="J990" s="78"/>
      <c r="K990" s="24">
        <f t="shared" ref="K990:P991" ca="1" si="1002">SUMIF($3:$3,K$2,990:990)</f>
        <v>14000000</v>
      </c>
      <c r="L990" s="24">
        <f t="shared" ca="1" si="1002"/>
        <v>0</v>
      </c>
      <c r="M990" s="24">
        <f t="shared" ca="1" si="1002"/>
        <v>0</v>
      </c>
      <c r="N990" s="24">
        <f t="shared" ca="1" si="1002"/>
        <v>0</v>
      </c>
      <c r="O990" s="24">
        <f t="shared" ca="1" si="1002"/>
        <v>0</v>
      </c>
      <c r="P990" s="24">
        <f t="shared" ca="1" si="1002"/>
        <v>0</v>
      </c>
      <c r="R990" s="33"/>
      <c r="S990" s="24" cm="1">
        <f t="array" aca="1" ref="S990" ca="1">INDIRECT(S976)*S989</f>
        <v>2000000</v>
      </c>
      <c r="T990" s="24" cm="1">
        <f t="array" aca="1" ref="T990" ca="1">INDIRECT(T976)*T989</f>
        <v>2000000</v>
      </c>
      <c r="U990" s="24" cm="1">
        <f t="array" aca="1" ref="U990" ca="1">INDIRECT(U976)*U989</f>
        <v>2000000</v>
      </c>
      <c r="V990" s="24" cm="1">
        <f t="array" aca="1" ref="V990" ca="1">INDIRECT(V976)*V989</f>
        <v>2000000</v>
      </c>
      <c r="W990" s="24" cm="1">
        <f t="array" aca="1" ref="W990" ca="1">INDIRECT(W976)*W989</f>
        <v>2000000</v>
      </c>
      <c r="X990" s="24" cm="1">
        <f t="array" aca="1" ref="X990" ca="1">INDIRECT(X976)*X989</f>
        <v>2000000</v>
      </c>
      <c r="Y990" s="24" cm="1">
        <f t="array" aca="1" ref="Y990" ca="1">INDIRECT(Y976)*Y989</f>
        <v>2000000</v>
      </c>
      <c r="Z990" s="24" cm="1">
        <f t="array" aca="1" ref="Z990" ca="1">INDIRECT(Z976)*Z989</f>
        <v>0</v>
      </c>
      <c r="AA990" s="24" cm="1">
        <f t="array" aca="1" ref="AA990" ca="1">INDIRECT(AA976)*AA989</f>
        <v>0</v>
      </c>
      <c r="AB990" s="24" cm="1">
        <f t="array" aca="1" ref="AB990" ca="1">INDIRECT(AB976)*AB989</f>
        <v>0</v>
      </c>
      <c r="AC990" s="24" cm="1">
        <f t="array" aca="1" ref="AC990" ca="1">INDIRECT(AC976)*AC989</f>
        <v>0</v>
      </c>
      <c r="AD990" s="24" cm="1">
        <f t="array" aca="1" ref="AD990" ca="1">INDIRECT(AD976)*AD989</f>
        <v>0</v>
      </c>
      <c r="AE990" s="24" cm="1">
        <f t="array" aca="1" ref="AE990" ca="1">INDIRECT(AE976)*AE989</f>
        <v>0</v>
      </c>
      <c r="AF990" s="24" cm="1">
        <f t="array" aca="1" ref="AF990" ca="1">INDIRECT(AF976)*AF989</f>
        <v>0</v>
      </c>
      <c r="AG990" s="24" cm="1">
        <f t="array" aca="1" ref="AG990" ca="1">INDIRECT(AG976)*AG989</f>
        <v>0</v>
      </c>
      <c r="AH990" s="24" cm="1">
        <f t="array" aca="1" ref="AH990" ca="1">INDIRECT(AH976)*AH989</f>
        <v>0</v>
      </c>
      <c r="AI990" s="24" cm="1">
        <f t="array" aca="1" ref="AI990" ca="1">INDIRECT(AI976)*AI989</f>
        <v>0</v>
      </c>
      <c r="AJ990" s="24" cm="1">
        <f t="array" aca="1" ref="AJ990" ca="1">INDIRECT(AJ976)*AJ989</f>
        <v>0</v>
      </c>
      <c r="AK990" s="24" cm="1">
        <f t="array" aca="1" ref="AK990" ca="1">INDIRECT(AK976)*AK989</f>
        <v>0</v>
      </c>
      <c r="AL990" s="24" cm="1">
        <f t="array" aca="1" ref="AL990" ca="1">INDIRECT(AL976)*AL989</f>
        <v>0</v>
      </c>
      <c r="AM990" s="24" cm="1">
        <f t="array" aca="1" ref="AM990" ca="1">INDIRECT(AM976)*AM989</f>
        <v>0</v>
      </c>
      <c r="AN990" s="24" cm="1">
        <f t="array" aca="1" ref="AN990" ca="1">INDIRECT(AN976)*AN989</f>
        <v>0</v>
      </c>
      <c r="AO990" s="24" cm="1">
        <f t="array" aca="1" ref="AO990" ca="1">INDIRECT(AO976)*AO989</f>
        <v>0</v>
      </c>
      <c r="AP990" s="24" cm="1">
        <f t="array" aca="1" ref="AP990" ca="1">INDIRECT(AP976)*AP989</f>
        <v>0</v>
      </c>
      <c r="AQ990" s="24" cm="1">
        <f t="array" aca="1" ref="AQ990" ca="1">INDIRECT(AQ976)*AQ989</f>
        <v>0</v>
      </c>
      <c r="AR990" s="24" cm="1">
        <f t="array" aca="1" ref="AR990" ca="1">INDIRECT(AR976)*AR989</f>
        <v>0</v>
      </c>
      <c r="AS990" s="24" cm="1">
        <f t="array" aca="1" ref="AS990" ca="1">INDIRECT(AS976)*AS989</f>
        <v>0</v>
      </c>
      <c r="AT990" s="24" cm="1">
        <f t="array" aca="1" ref="AT990" ca="1">INDIRECT(AT976)*AT989</f>
        <v>0</v>
      </c>
      <c r="AU990" s="24" cm="1">
        <f t="array" aca="1" ref="AU990" ca="1">INDIRECT(AU976)*AU989</f>
        <v>0</v>
      </c>
      <c r="AV990" s="24" cm="1">
        <f t="array" aca="1" ref="AV990" ca="1">INDIRECT(AV976)*AV989</f>
        <v>0</v>
      </c>
      <c r="AW990" s="24" cm="1">
        <f t="array" aca="1" ref="AW990" ca="1">INDIRECT(AW976)*AW989</f>
        <v>0</v>
      </c>
      <c r="AX990" s="24" cm="1">
        <f t="array" aca="1" ref="AX990" ca="1">INDIRECT(AX976)*AX989</f>
        <v>0</v>
      </c>
      <c r="AY990" s="24" cm="1">
        <f t="array" aca="1" ref="AY990" ca="1">INDIRECT(AY976)*AY989</f>
        <v>0</v>
      </c>
      <c r="AZ990" s="24" cm="1">
        <f t="array" aca="1" ref="AZ990" ca="1">INDIRECT(AZ976)*AZ989</f>
        <v>0</v>
      </c>
      <c r="BA990" s="24" cm="1">
        <f t="array" aca="1" ref="BA990" ca="1">INDIRECT(BA976)*BA989</f>
        <v>0</v>
      </c>
      <c r="BB990" s="24" cm="1">
        <f t="array" aca="1" ref="BB990" ca="1">INDIRECT(BB976)*BB989</f>
        <v>0</v>
      </c>
      <c r="BC990" s="24" cm="1">
        <f t="array" aca="1" ref="BC990" ca="1">INDIRECT(BC976)*BC989</f>
        <v>0</v>
      </c>
      <c r="BD990" s="24" cm="1">
        <f t="array" aca="1" ref="BD990" ca="1">INDIRECT(BD976)*BD989</f>
        <v>0</v>
      </c>
      <c r="BE990" s="24" cm="1">
        <f t="array" aca="1" ref="BE990" ca="1">INDIRECT(BE976)*BE989</f>
        <v>0</v>
      </c>
      <c r="BF990" s="24" cm="1">
        <f t="array" aca="1" ref="BF990" ca="1">INDIRECT(BF976)*BF989</f>
        <v>0</v>
      </c>
      <c r="BG990" s="24" cm="1">
        <f t="array" aca="1" ref="BG990" ca="1">INDIRECT(BG976)*BG989</f>
        <v>0</v>
      </c>
      <c r="BH990" s="24" cm="1">
        <f t="array" aca="1" ref="BH990" ca="1">INDIRECT(BH976)*BH989</f>
        <v>0</v>
      </c>
      <c r="BI990" s="24" cm="1">
        <f t="array" aca="1" ref="BI990" ca="1">INDIRECT(BI976)*BI989</f>
        <v>0</v>
      </c>
      <c r="BJ990" s="24" cm="1">
        <f t="array" aca="1" ref="BJ990" ca="1">INDIRECT(BJ976)*BJ989</f>
        <v>0</v>
      </c>
      <c r="BK990" s="24" cm="1">
        <f t="array" aca="1" ref="BK990" ca="1">INDIRECT(BK976)*BK989</f>
        <v>0</v>
      </c>
      <c r="BL990" s="24" cm="1">
        <f t="array" aca="1" ref="BL990" ca="1">INDIRECT(BL976)*BL989</f>
        <v>0</v>
      </c>
      <c r="BM990" s="24" cm="1">
        <f t="array" aca="1" ref="BM990" ca="1">INDIRECT(BM976)*BM989</f>
        <v>0</v>
      </c>
      <c r="BN990" s="24" cm="1">
        <f t="array" aca="1" ref="BN990" ca="1">INDIRECT(BN976)*BN989</f>
        <v>0</v>
      </c>
      <c r="BO990" s="24" cm="1">
        <f t="array" aca="1" ref="BO990" ca="1">INDIRECT(BO976)*BO989</f>
        <v>0</v>
      </c>
      <c r="BP990" s="24" cm="1">
        <f t="array" aca="1" ref="BP990" ca="1">INDIRECT(BP976)*BP989</f>
        <v>0</v>
      </c>
      <c r="BQ990" s="24" cm="1">
        <f t="array" aca="1" ref="BQ990" ca="1">INDIRECT(BQ976)*BQ989</f>
        <v>0</v>
      </c>
      <c r="BR990" s="24" cm="1">
        <f t="array" aca="1" ref="BR990" ca="1">INDIRECT(BR976)*BR989</f>
        <v>0</v>
      </c>
      <c r="BS990" s="24" cm="1">
        <f t="array" aca="1" ref="BS990" ca="1">INDIRECT(BS976)*BS989</f>
        <v>0</v>
      </c>
      <c r="BT990" s="24" cm="1">
        <f t="array" aca="1" ref="BT990" ca="1">INDIRECT(BT976)*BT989</f>
        <v>0</v>
      </c>
      <c r="BU990" s="24" cm="1">
        <f t="array" aca="1" ref="BU990" ca="1">INDIRECT(BU976)*BU989</f>
        <v>0</v>
      </c>
      <c r="BV990" s="24" cm="1">
        <f t="array" aca="1" ref="BV990" ca="1">INDIRECT(BV976)*BV989</f>
        <v>0</v>
      </c>
      <c r="BW990" s="24" cm="1">
        <f t="array" aca="1" ref="BW990" ca="1">INDIRECT(BW976)*BW989</f>
        <v>0</v>
      </c>
      <c r="BX990" s="24" cm="1">
        <f t="array" aca="1" ref="BX990" ca="1">INDIRECT(BX976)*BX989</f>
        <v>0</v>
      </c>
      <c r="BY990" s="24" cm="1">
        <f t="array" aca="1" ref="BY990" ca="1">INDIRECT(BY976)*BY989</f>
        <v>0</v>
      </c>
      <c r="BZ990" s="24" cm="1">
        <f t="array" aca="1" ref="BZ990" ca="1">INDIRECT(BZ976)*BZ989</f>
        <v>0</v>
      </c>
      <c r="CA990" s="24" cm="1">
        <f t="array" aca="1" ref="CA990" ca="1">INDIRECT(CA976)*CA989</f>
        <v>0</v>
      </c>
      <c r="CB990" s="24" cm="1">
        <f t="array" aca="1" ref="CB990" ca="1">INDIRECT(CB976)*CB989</f>
        <v>0</v>
      </c>
      <c r="CC990" s="24" cm="1">
        <f t="array" aca="1" ref="CC990" ca="1">INDIRECT(CC976)*CC989</f>
        <v>0</v>
      </c>
      <c r="CD990" s="24" cm="1">
        <f t="array" aca="1" ref="CD990" ca="1">INDIRECT(CD976)*CD989</f>
        <v>0</v>
      </c>
      <c r="CE990" s="24" cm="1">
        <f t="array" aca="1" ref="CE990" ca="1">INDIRECT(CE976)*CE989</f>
        <v>0</v>
      </c>
      <c r="CF990" s="24" cm="1">
        <f t="array" aca="1" ref="CF990" ca="1">INDIRECT(CF976)*CF989</f>
        <v>0</v>
      </c>
      <c r="CG990" s="24" cm="1">
        <f t="array" aca="1" ref="CG990" ca="1">INDIRECT(CG976)*CG989</f>
        <v>0</v>
      </c>
      <c r="CH990" s="24" cm="1">
        <f t="array" aca="1" ref="CH990" ca="1">INDIRECT(CH976)*CH989</f>
        <v>0</v>
      </c>
      <c r="CI990" s="24" cm="1">
        <f t="array" aca="1" ref="CI990" ca="1">INDIRECT(CI976)*CI989</f>
        <v>0</v>
      </c>
      <c r="CJ990" s="24" cm="1">
        <f t="array" aca="1" ref="CJ990" ca="1">INDIRECT(CJ976)*CJ989</f>
        <v>0</v>
      </c>
      <c r="CK990" s="24" cm="1">
        <f t="array" aca="1" ref="CK990" ca="1">INDIRECT(CK976)*CK989</f>
        <v>0</v>
      </c>
      <c r="CL990" s="24" cm="1">
        <f t="array" aca="1" ref="CL990" ca="1">INDIRECT(CL976)*CL989</f>
        <v>0</v>
      </c>
    </row>
    <row r="991" spans="2:90" x14ac:dyDescent="0.4">
      <c r="B991" s="154" t="str">
        <f>PROPER(B1003)&amp;"s sold"</f>
        <v>Units sold</v>
      </c>
      <c r="D991" t="s">
        <v>753</v>
      </c>
      <c r="E991" s="8" t="str">
        <f t="shared" si="998"/>
        <v>991 ASSETSALE-PV</v>
      </c>
      <c r="H991" s="27"/>
      <c r="I991" s="78"/>
      <c r="J991" s="78"/>
      <c r="K991" s="24">
        <f t="shared" ca="1" si="1002"/>
        <v>0</v>
      </c>
      <c r="L991" s="24">
        <f t="shared" ca="1" si="1002"/>
        <v>-14000000</v>
      </c>
      <c r="M991" s="24">
        <f t="shared" ca="1" si="1002"/>
        <v>0</v>
      </c>
      <c r="N991" s="24">
        <f t="shared" ca="1" si="1002"/>
        <v>0</v>
      </c>
      <c r="O991" s="24">
        <f t="shared" ca="1" si="1002"/>
        <v>0</v>
      </c>
      <c r="P991" s="24">
        <f t="shared" ca="1" si="1002"/>
        <v>0</v>
      </c>
      <c r="R991" s="33"/>
      <c r="S991" s="244">
        <f t="shared" ref="S991" ca="1" si="1003">OFFSET(S989,0,-$H990)*S985</f>
        <v>0</v>
      </c>
      <c r="T991" s="244">
        <f t="shared" ref="T991:AX991" ca="1" si="1004">OFFSET(T989,0,-$H990)*T985</f>
        <v>0</v>
      </c>
      <c r="U991" s="244">
        <f t="shared" ca="1" si="1004"/>
        <v>0</v>
      </c>
      <c r="V991" s="244">
        <f t="shared" ca="1" si="1004"/>
        <v>0</v>
      </c>
      <c r="W991" s="244">
        <f t="shared" ca="1" si="1004"/>
        <v>0</v>
      </c>
      <c r="X991" s="244">
        <f t="shared" ca="1" si="1004"/>
        <v>0</v>
      </c>
      <c r="Y991" s="244">
        <f t="shared" ca="1" si="1004"/>
        <v>0</v>
      </c>
      <c r="Z991" s="244">
        <f t="shared" ca="1" si="1004"/>
        <v>0</v>
      </c>
      <c r="AA991" s="244">
        <f t="shared" ca="1" si="1004"/>
        <v>0</v>
      </c>
      <c r="AB991" s="244">
        <f t="shared" ca="1" si="1004"/>
        <v>0</v>
      </c>
      <c r="AC991" s="244">
        <f t="shared" ca="1" si="1004"/>
        <v>0</v>
      </c>
      <c r="AD991" s="244">
        <f t="shared" ca="1" si="1004"/>
        <v>0</v>
      </c>
      <c r="AE991" s="244">
        <f t="shared" ca="1" si="1004"/>
        <v>-2000000</v>
      </c>
      <c r="AF991" s="244">
        <f t="shared" ca="1" si="1004"/>
        <v>-2000000</v>
      </c>
      <c r="AG991" s="244">
        <f t="shared" ca="1" si="1004"/>
        <v>-2000000</v>
      </c>
      <c r="AH991" s="244">
        <f t="shared" ca="1" si="1004"/>
        <v>-2000000</v>
      </c>
      <c r="AI991" s="244">
        <f t="shared" ca="1" si="1004"/>
        <v>-2000000</v>
      </c>
      <c r="AJ991" s="244">
        <f t="shared" ca="1" si="1004"/>
        <v>-2000000</v>
      </c>
      <c r="AK991" s="244">
        <f t="shared" ca="1" si="1004"/>
        <v>-2000000</v>
      </c>
      <c r="AL991" s="244">
        <f t="shared" ca="1" si="1004"/>
        <v>0</v>
      </c>
      <c r="AM991" s="244">
        <f t="shared" ca="1" si="1004"/>
        <v>0</v>
      </c>
      <c r="AN991" s="244">
        <f t="shared" ca="1" si="1004"/>
        <v>0</v>
      </c>
      <c r="AO991" s="244">
        <f t="shared" ca="1" si="1004"/>
        <v>0</v>
      </c>
      <c r="AP991" s="244">
        <f t="shared" ca="1" si="1004"/>
        <v>0</v>
      </c>
      <c r="AQ991" s="244">
        <f t="shared" ca="1" si="1004"/>
        <v>0</v>
      </c>
      <c r="AR991" s="244">
        <f t="shared" ca="1" si="1004"/>
        <v>0</v>
      </c>
      <c r="AS991" s="244">
        <f t="shared" ca="1" si="1004"/>
        <v>0</v>
      </c>
      <c r="AT991" s="244">
        <f t="shared" ca="1" si="1004"/>
        <v>0</v>
      </c>
      <c r="AU991" s="244">
        <f t="shared" ca="1" si="1004"/>
        <v>0</v>
      </c>
      <c r="AV991" s="244">
        <f t="shared" ca="1" si="1004"/>
        <v>0</v>
      </c>
      <c r="AW991" s="244">
        <f t="shared" ca="1" si="1004"/>
        <v>0</v>
      </c>
      <c r="AX991" s="244">
        <f t="shared" ca="1" si="1004"/>
        <v>0</v>
      </c>
      <c r="AY991" s="244">
        <f t="shared" ref="AY991:CD991" ca="1" si="1005">OFFSET(AY989,0,-$H990)*AY985</f>
        <v>0</v>
      </c>
      <c r="AZ991" s="244">
        <f t="shared" ca="1" si="1005"/>
        <v>0</v>
      </c>
      <c r="BA991" s="244">
        <f t="shared" ca="1" si="1005"/>
        <v>0</v>
      </c>
      <c r="BB991" s="244">
        <f t="shared" ca="1" si="1005"/>
        <v>0</v>
      </c>
      <c r="BC991" s="244">
        <f t="shared" ca="1" si="1005"/>
        <v>0</v>
      </c>
      <c r="BD991" s="244">
        <f t="shared" ca="1" si="1005"/>
        <v>0</v>
      </c>
      <c r="BE991" s="244">
        <f t="shared" ca="1" si="1005"/>
        <v>0</v>
      </c>
      <c r="BF991" s="244">
        <f t="shared" ca="1" si="1005"/>
        <v>0</v>
      </c>
      <c r="BG991" s="244">
        <f t="shared" ca="1" si="1005"/>
        <v>0</v>
      </c>
      <c r="BH991" s="244">
        <f t="shared" ca="1" si="1005"/>
        <v>0</v>
      </c>
      <c r="BI991" s="244">
        <f t="shared" ca="1" si="1005"/>
        <v>0</v>
      </c>
      <c r="BJ991" s="244">
        <f t="shared" ca="1" si="1005"/>
        <v>0</v>
      </c>
      <c r="BK991" s="244">
        <f t="shared" ca="1" si="1005"/>
        <v>0</v>
      </c>
      <c r="BL991" s="244">
        <f t="shared" ca="1" si="1005"/>
        <v>0</v>
      </c>
      <c r="BM991" s="244">
        <f t="shared" ca="1" si="1005"/>
        <v>0</v>
      </c>
      <c r="BN991" s="244">
        <f t="shared" ca="1" si="1005"/>
        <v>0</v>
      </c>
      <c r="BO991" s="244">
        <f t="shared" ca="1" si="1005"/>
        <v>0</v>
      </c>
      <c r="BP991" s="244">
        <f t="shared" ca="1" si="1005"/>
        <v>0</v>
      </c>
      <c r="BQ991" s="244">
        <f t="shared" ca="1" si="1005"/>
        <v>0</v>
      </c>
      <c r="BR991" s="244">
        <f t="shared" ca="1" si="1005"/>
        <v>0</v>
      </c>
      <c r="BS991" s="244">
        <f t="shared" ca="1" si="1005"/>
        <v>0</v>
      </c>
      <c r="BT991" s="244">
        <f t="shared" ca="1" si="1005"/>
        <v>0</v>
      </c>
      <c r="BU991" s="244">
        <f t="shared" ca="1" si="1005"/>
        <v>0</v>
      </c>
      <c r="BV991" s="244">
        <f t="shared" ca="1" si="1005"/>
        <v>0</v>
      </c>
      <c r="BW991" s="244">
        <f t="shared" ca="1" si="1005"/>
        <v>0</v>
      </c>
      <c r="BX991" s="244">
        <f t="shared" ca="1" si="1005"/>
        <v>0</v>
      </c>
      <c r="BY991" s="244">
        <f t="shared" ca="1" si="1005"/>
        <v>0</v>
      </c>
      <c r="BZ991" s="244">
        <f t="shared" ca="1" si="1005"/>
        <v>0</v>
      </c>
      <c r="CA991" s="244">
        <f t="shared" ca="1" si="1005"/>
        <v>0</v>
      </c>
      <c r="CB991" s="244">
        <f t="shared" ca="1" si="1005"/>
        <v>0</v>
      </c>
      <c r="CC991" s="244">
        <f t="shared" ca="1" si="1005"/>
        <v>0</v>
      </c>
      <c r="CD991" s="244">
        <f t="shared" ca="1" si="1005"/>
        <v>0</v>
      </c>
      <c r="CE991" s="244">
        <f t="shared" ref="CE991:CK991" ca="1" si="1006">OFFSET(CE989,0,-$H990)*CE985</f>
        <v>0</v>
      </c>
      <c r="CF991" s="244">
        <f t="shared" ca="1" si="1006"/>
        <v>0</v>
      </c>
      <c r="CG991" s="244">
        <f t="shared" ca="1" si="1006"/>
        <v>0</v>
      </c>
      <c r="CH991" s="244">
        <f t="shared" ca="1" si="1006"/>
        <v>0</v>
      </c>
      <c r="CI991" s="244">
        <f t="shared" ca="1" si="1006"/>
        <v>0</v>
      </c>
      <c r="CJ991" s="244">
        <f t="shared" ca="1" si="1006"/>
        <v>0</v>
      </c>
      <c r="CK991" s="244">
        <f t="shared" ca="1" si="1006"/>
        <v>0</v>
      </c>
      <c r="CL991" s="244">
        <f t="shared" ref="CL991" ca="1" si="1007">OFFSET(CL989,0,-$H990)*CL985</f>
        <v>0</v>
      </c>
    </row>
    <row r="992" spans="2:90" x14ac:dyDescent="0.4">
      <c r="B992" s="123" t="str">
        <f>"Net fixed assets - "&amp;SUBSTITUTE(B1002,":","")</f>
        <v>Net fixed assets - (Primary label)</v>
      </c>
      <c r="C992" t="s">
        <v>240</v>
      </c>
      <c r="D992" t="s">
        <v>753</v>
      </c>
      <c r="E992" s="8" t="str">
        <f t="shared" si="998"/>
        <v>992 ASSETSALE-PV</v>
      </c>
      <c r="H992" s="27"/>
      <c r="I992" s="78"/>
      <c r="J992" s="78"/>
      <c r="K992" s="115">
        <f t="shared" ref="K992:P992" ca="1" si="1008">SUMIF($4:$4,K$2,992:992)</f>
        <v>14000000</v>
      </c>
      <c r="L992" s="115">
        <f t="shared" ca="1" si="1008"/>
        <v>0</v>
      </c>
      <c r="M992" s="115">
        <f t="shared" ca="1" si="1008"/>
        <v>0</v>
      </c>
      <c r="N992" s="115">
        <f t="shared" ca="1" si="1008"/>
        <v>0</v>
      </c>
      <c r="O992" s="115">
        <f t="shared" ca="1" si="1008"/>
        <v>0</v>
      </c>
      <c r="P992" s="115">
        <f t="shared" ca="1" si="1008"/>
        <v>0</v>
      </c>
      <c r="R992" s="33"/>
      <c r="S992" s="115">
        <f t="shared" ref="S992" ca="1" si="1009">SUM(S990:S991,S988)</f>
        <v>2000000</v>
      </c>
      <c r="T992" s="115">
        <f t="shared" ref="T992:AX992" ca="1" si="1010">SUM(T990:T991,T988)</f>
        <v>4000000</v>
      </c>
      <c r="U992" s="115">
        <f t="shared" ca="1" si="1010"/>
        <v>6000000</v>
      </c>
      <c r="V992" s="115">
        <f t="shared" ca="1" si="1010"/>
        <v>8000000</v>
      </c>
      <c r="W992" s="115">
        <f t="shared" ca="1" si="1010"/>
        <v>10000000</v>
      </c>
      <c r="X992" s="115">
        <f t="shared" ca="1" si="1010"/>
        <v>12000000</v>
      </c>
      <c r="Y992" s="115">
        <f t="shared" ca="1" si="1010"/>
        <v>14000000</v>
      </c>
      <c r="Z992" s="115">
        <f t="shared" ca="1" si="1010"/>
        <v>14000000</v>
      </c>
      <c r="AA992" s="115">
        <f t="shared" ca="1" si="1010"/>
        <v>14000000</v>
      </c>
      <c r="AB992" s="115">
        <f t="shared" ca="1" si="1010"/>
        <v>14000000</v>
      </c>
      <c r="AC992" s="115">
        <f t="shared" ca="1" si="1010"/>
        <v>14000000</v>
      </c>
      <c r="AD992" s="115">
        <f t="shared" ca="1" si="1010"/>
        <v>14000000</v>
      </c>
      <c r="AE992" s="115">
        <f t="shared" ca="1" si="1010"/>
        <v>12000000</v>
      </c>
      <c r="AF992" s="115">
        <f t="shared" ca="1" si="1010"/>
        <v>10000000</v>
      </c>
      <c r="AG992" s="115">
        <f t="shared" ca="1" si="1010"/>
        <v>8000000</v>
      </c>
      <c r="AH992" s="115">
        <f t="shared" ca="1" si="1010"/>
        <v>6000000</v>
      </c>
      <c r="AI992" s="115">
        <f t="shared" ca="1" si="1010"/>
        <v>4000000</v>
      </c>
      <c r="AJ992" s="115">
        <f t="shared" ca="1" si="1010"/>
        <v>2000000</v>
      </c>
      <c r="AK992" s="115">
        <f t="shared" ca="1" si="1010"/>
        <v>0</v>
      </c>
      <c r="AL992" s="115">
        <f t="shared" ca="1" si="1010"/>
        <v>0</v>
      </c>
      <c r="AM992" s="115">
        <f t="shared" ca="1" si="1010"/>
        <v>0</v>
      </c>
      <c r="AN992" s="115">
        <f t="shared" ca="1" si="1010"/>
        <v>0</v>
      </c>
      <c r="AO992" s="115">
        <f t="shared" ca="1" si="1010"/>
        <v>0</v>
      </c>
      <c r="AP992" s="115">
        <f t="shared" ca="1" si="1010"/>
        <v>0</v>
      </c>
      <c r="AQ992" s="115">
        <f t="shared" ca="1" si="1010"/>
        <v>0</v>
      </c>
      <c r="AR992" s="115">
        <f t="shared" ca="1" si="1010"/>
        <v>0</v>
      </c>
      <c r="AS992" s="115">
        <f t="shared" ca="1" si="1010"/>
        <v>0</v>
      </c>
      <c r="AT992" s="115">
        <f t="shared" ca="1" si="1010"/>
        <v>0</v>
      </c>
      <c r="AU992" s="115">
        <f t="shared" ca="1" si="1010"/>
        <v>0</v>
      </c>
      <c r="AV992" s="115">
        <f t="shared" ca="1" si="1010"/>
        <v>0</v>
      </c>
      <c r="AW992" s="115">
        <f t="shared" ca="1" si="1010"/>
        <v>0</v>
      </c>
      <c r="AX992" s="115">
        <f t="shared" ca="1" si="1010"/>
        <v>0</v>
      </c>
      <c r="AY992" s="115">
        <f t="shared" ref="AY992:CD992" ca="1" si="1011">SUM(AY990:AY991,AY988)</f>
        <v>0</v>
      </c>
      <c r="AZ992" s="115">
        <f t="shared" ca="1" si="1011"/>
        <v>0</v>
      </c>
      <c r="BA992" s="115">
        <f t="shared" ca="1" si="1011"/>
        <v>0</v>
      </c>
      <c r="BB992" s="115">
        <f t="shared" ca="1" si="1011"/>
        <v>0</v>
      </c>
      <c r="BC992" s="115">
        <f t="shared" ca="1" si="1011"/>
        <v>0</v>
      </c>
      <c r="BD992" s="115">
        <f t="shared" ca="1" si="1011"/>
        <v>0</v>
      </c>
      <c r="BE992" s="115">
        <f t="shared" ca="1" si="1011"/>
        <v>0</v>
      </c>
      <c r="BF992" s="115">
        <f t="shared" ca="1" si="1011"/>
        <v>0</v>
      </c>
      <c r="BG992" s="115">
        <f t="shared" ca="1" si="1011"/>
        <v>0</v>
      </c>
      <c r="BH992" s="115">
        <f t="shared" ca="1" si="1011"/>
        <v>0</v>
      </c>
      <c r="BI992" s="115">
        <f t="shared" ca="1" si="1011"/>
        <v>0</v>
      </c>
      <c r="BJ992" s="115">
        <f t="shared" ca="1" si="1011"/>
        <v>0</v>
      </c>
      <c r="BK992" s="115">
        <f t="shared" ca="1" si="1011"/>
        <v>0</v>
      </c>
      <c r="BL992" s="115">
        <f t="shared" ca="1" si="1011"/>
        <v>0</v>
      </c>
      <c r="BM992" s="115">
        <f t="shared" ca="1" si="1011"/>
        <v>0</v>
      </c>
      <c r="BN992" s="115">
        <f t="shared" ca="1" si="1011"/>
        <v>0</v>
      </c>
      <c r="BO992" s="115">
        <f t="shared" ca="1" si="1011"/>
        <v>0</v>
      </c>
      <c r="BP992" s="115">
        <f t="shared" ca="1" si="1011"/>
        <v>0</v>
      </c>
      <c r="BQ992" s="115">
        <f t="shared" ca="1" si="1011"/>
        <v>0</v>
      </c>
      <c r="BR992" s="115">
        <f t="shared" ca="1" si="1011"/>
        <v>0</v>
      </c>
      <c r="BS992" s="115">
        <f t="shared" ca="1" si="1011"/>
        <v>0</v>
      </c>
      <c r="BT992" s="115">
        <f t="shared" ca="1" si="1011"/>
        <v>0</v>
      </c>
      <c r="BU992" s="115">
        <f t="shared" ca="1" si="1011"/>
        <v>0</v>
      </c>
      <c r="BV992" s="115">
        <f t="shared" ca="1" si="1011"/>
        <v>0</v>
      </c>
      <c r="BW992" s="115">
        <f t="shared" ca="1" si="1011"/>
        <v>0</v>
      </c>
      <c r="BX992" s="115">
        <f t="shared" ca="1" si="1011"/>
        <v>0</v>
      </c>
      <c r="BY992" s="115">
        <f t="shared" ca="1" si="1011"/>
        <v>0</v>
      </c>
      <c r="BZ992" s="115">
        <f t="shared" ca="1" si="1011"/>
        <v>0</v>
      </c>
      <c r="CA992" s="115">
        <f t="shared" ca="1" si="1011"/>
        <v>0</v>
      </c>
      <c r="CB992" s="115">
        <f t="shared" ca="1" si="1011"/>
        <v>0</v>
      </c>
      <c r="CC992" s="115">
        <f t="shared" ca="1" si="1011"/>
        <v>0</v>
      </c>
      <c r="CD992" s="115">
        <f t="shared" ca="1" si="1011"/>
        <v>0</v>
      </c>
      <c r="CE992" s="115">
        <f t="shared" ref="CE992:CK992" ca="1" si="1012">SUM(CE990:CE991,CE988)</f>
        <v>0</v>
      </c>
      <c r="CF992" s="115">
        <f t="shared" ca="1" si="1012"/>
        <v>0</v>
      </c>
      <c r="CG992" s="115">
        <f t="shared" ca="1" si="1012"/>
        <v>0</v>
      </c>
      <c r="CH992" s="115">
        <f t="shared" ca="1" si="1012"/>
        <v>0</v>
      </c>
      <c r="CI992" s="115">
        <f t="shared" ca="1" si="1012"/>
        <v>0</v>
      </c>
      <c r="CJ992" s="115">
        <f t="shared" ca="1" si="1012"/>
        <v>0</v>
      </c>
      <c r="CK992" s="115">
        <f t="shared" ca="1" si="1012"/>
        <v>0</v>
      </c>
      <c r="CL992" s="115">
        <f t="shared" ref="CL992" ca="1" si="1013">SUM(CL990:CL991,CL988)</f>
        <v>0</v>
      </c>
    </row>
    <row r="993" spans="2:90" x14ac:dyDescent="0.4">
      <c r="B993" s="123"/>
      <c r="D993" t="s">
        <v>753</v>
      </c>
      <c r="E993" s="8" t="str">
        <f t="shared" si="998"/>
        <v>993 ASSETSALE-PV</v>
      </c>
      <c r="H993" s="27"/>
      <c r="I993" s="78"/>
      <c r="J993" s="78"/>
      <c r="K993" s="33"/>
      <c r="L993" s="33"/>
      <c r="M993" s="33"/>
      <c r="N993" s="33"/>
      <c r="O993" s="33"/>
      <c r="P993" s="33"/>
      <c r="R993" s="33"/>
      <c r="S993" s="33"/>
      <c r="T993" s="33"/>
      <c r="U993" s="33"/>
      <c r="V993" s="33"/>
      <c r="W993" s="33"/>
      <c r="X993" s="33"/>
      <c r="Y993" s="33"/>
      <c r="Z993" s="33"/>
      <c r="AA993" s="33"/>
      <c r="AB993" s="33"/>
      <c r="AC993" s="33"/>
      <c r="AD993" s="33"/>
      <c r="AE993" s="33"/>
      <c r="AF993" s="33"/>
      <c r="AG993" s="33"/>
      <c r="AH993" s="33"/>
      <c r="AI993" s="33"/>
      <c r="AJ993" s="33"/>
      <c r="AK993" s="33"/>
      <c r="AL993" s="33"/>
      <c r="AM993" s="33"/>
      <c r="AN993" s="33"/>
      <c r="AO993" s="33"/>
      <c r="AP993" s="33"/>
      <c r="AQ993" s="33"/>
      <c r="AR993" s="33"/>
      <c r="AS993" s="33"/>
      <c r="AT993" s="33"/>
      <c r="AU993" s="33"/>
      <c r="AV993" s="33"/>
      <c r="AW993" s="33"/>
      <c r="AX993" s="33"/>
      <c r="AY993" s="33"/>
      <c r="AZ993" s="33"/>
      <c r="BA993" s="33"/>
      <c r="BB993" s="33"/>
      <c r="BC993" s="33"/>
      <c r="BD993" s="33"/>
      <c r="BE993" s="33"/>
      <c r="BF993" s="33"/>
      <c r="BG993" s="33"/>
      <c r="BH993" s="33"/>
      <c r="BI993" s="33"/>
      <c r="BJ993" s="33"/>
      <c r="BK993" s="33"/>
      <c r="BL993" s="33"/>
      <c r="BM993" s="33"/>
      <c r="BN993" s="33"/>
      <c r="BO993" s="33"/>
      <c r="BP993" s="33"/>
      <c r="BQ993" s="33"/>
      <c r="BR993" s="33"/>
      <c r="BS993" s="33"/>
      <c r="BT993" s="33"/>
      <c r="BU993" s="33"/>
      <c r="BV993" s="33"/>
      <c r="BW993" s="33"/>
      <c r="BX993" s="33"/>
      <c r="BY993" s="33"/>
      <c r="BZ993" s="33"/>
      <c r="CA993" s="33"/>
      <c r="CB993" s="33"/>
      <c r="CC993" s="33"/>
      <c r="CD993" s="33"/>
      <c r="CE993" s="33"/>
      <c r="CF993" s="33"/>
      <c r="CG993" s="33"/>
      <c r="CH993" s="33"/>
      <c r="CI993" s="33"/>
      <c r="CJ993" s="33"/>
      <c r="CK993" s="33"/>
      <c r="CL993" s="33"/>
    </row>
    <row r="994" spans="2:90" x14ac:dyDescent="0.4">
      <c r="B994" s="141" t="str">
        <f>"Sales price per "&amp;B1003</f>
        <v>Sales price per Unit</v>
      </c>
      <c r="D994" t="s">
        <v>753</v>
      </c>
      <c r="E994" s="8" t="str">
        <f t="shared" si="998"/>
        <v>994 ASSETSALE-PV</v>
      </c>
      <c r="G994" t="str">
        <f>E994</f>
        <v>994 ASSETSALE-PV</v>
      </c>
      <c r="H994" s="12"/>
      <c r="I994" s="60"/>
      <c r="J994" s="60"/>
      <c r="K994" s="135">
        <v>200000</v>
      </c>
      <c r="L994" s="135">
        <v>200000</v>
      </c>
      <c r="M994" s="135">
        <v>200000</v>
      </c>
      <c r="N994" s="135">
        <v>200000</v>
      </c>
      <c r="O994" s="135">
        <v>200000</v>
      </c>
      <c r="P994" s="135">
        <v>200000</v>
      </c>
      <c r="R994" s="19"/>
      <c r="S994" s="136" cm="1">
        <f t="array" ref="S994">INDEX($K:$P,ROW(),MATCH(S$3,$K$2:$P$2,0))</f>
        <v>200000</v>
      </c>
      <c r="T994" s="136" cm="1">
        <f t="array" ref="T994">INDEX($K:$P,ROW(),MATCH(T$3,$K$2:$P$2,0))</f>
        <v>200000</v>
      </c>
      <c r="U994" s="136" cm="1">
        <f t="array" ref="U994">INDEX($K:$P,ROW(),MATCH(U$3,$K$2:$P$2,0))</f>
        <v>200000</v>
      </c>
      <c r="V994" s="136" cm="1">
        <f t="array" ref="V994">INDEX($K:$P,ROW(),MATCH(V$3,$K$2:$P$2,0))</f>
        <v>200000</v>
      </c>
      <c r="W994" s="136" cm="1">
        <f t="array" ref="W994">INDEX($K:$P,ROW(),MATCH(W$3,$K$2:$P$2,0))</f>
        <v>200000</v>
      </c>
      <c r="X994" s="136" cm="1">
        <f t="array" ref="X994">INDEX($K:$P,ROW(),MATCH(X$3,$K$2:$P$2,0))</f>
        <v>200000</v>
      </c>
      <c r="Y994" s="136" cm="1">
        <f t="array" ref="Y994">INDEX($K:$P,ROW(),MATCH(Y$3,$K$2:$P$2,0))</f>
        <v>200000</v>
      </c>
      <c r="Z994" s="136" cm="1">
        <f t="array" ref="Z994">INDEX($K:$P,ROW(),MATCH(Z$3,$K$2:$P$2,0))</f>
        <v>200000</v>
      </c>
      <c r="AA994" s="136" cm="1">
        <f t="array" ref="AA994">INDEX($K:$P,ROW(),MATCH(AA$3,$K$2:$P$2,0))</f>
        <v>200000</v>
      </c>
      <c r="AB994" s="136" cm="1">
        <f t="array" ref="AB994">INDEX($K:$P,ROW(),MATCH(AB$3,$K$2:$P$2,0))</f>
        <v>200000</v>
      </c>
      <c r="AC994" s="136" cm="1">
        <f t="array" ref="AC994">INDEX($K:$P,ROW(),MATCH(AC$3,$K$2:$P$2,0))</f>
        <v>200000</v>
      </c>
      <c r="AD994" s="136" cm="1">
        <f t="array" ref="AD994">INDEX($K:$P,ROW(),MATCH(AD$3,$K$2:$P$2,0))</f>
        <v>200000</v>
      </c>
      <c r="AE994" s="136" cm="1">
        <f t="array" ref="AE994">INDEX($K:$P,ROW(),MATCH(AE$3,$K$2:$P$2,0))</f>
        <v>200000</v>
      </c>
      <c r="AF994" s="136" cm="1">
        <f t="array" ref="AF994">INDEX($K:$P,ROW(),MATCH(AF$3,$K$2:$P$2,0))</f>
        <v>200000</v>
      </c>
      <c r="AG994" s="136" cm="1">
        <f t="array" ref="AG994">INDEX($K:$P,ROW(),MATCH(AG$3,$K$2:$P$2,0))</f>
        <v>200000</v>
      </c>
      <c r="AH994" s="136" cm="1">
        <f t="array" ref="AH994">INDEX($K:$P,ROW(),MATCH(AH$3,$K$2:$P$2,0))</f>
        <v>200000</v>
      </c>
      <c r="AI994" s="136" cm="1">
        <f t="array" ref="AI994">INDEX($K:$P,ROW(),MATCH(AI$3,$K$2:$P$2,0))</f>
        <v>200000</v>
      </c>
      <c r="AJ994" s="136" cm="1">
        <f t="array" ref="AJ994">INDEX($K:$P,ROW(),MATCH(AJ$3,$K$2:$P$2,0))</f>
        <v>200000</v>
      </c>
      <c r="AK994" s="136" cm="1">
        <f t="array" ref="AK994">INDEX($K:$P,ROW(),MATCH(AK$3,$K$2:$P$2,0))</f>
        <v>200000</v>
      </c>
      <c r="AL994" s="136" cm="1">
        <f t="array" ref="AL994">INDEX($K:$P,ROW(),MATCH(AL$3,$K$2:$P$2,0))</f>
        <v>200000</v>
      </c>
      <c r="AM994" s="136" cm="1">
        <f t="array" ref="AM994">INDEX($K:$P,ROW(),MATCH(AM$3,$K$2:$P$2,0))</f>
        <v>200000</v>
      </c>
      <c r="AN994" s="136" cm="1">
        <f t="array" ref="AN994">INDEX($K:$P,ROW(),MATCH(AN$3,$K$2:$P$2,0))</f>
        <v>200000</v>
      </c>
      <c r="AO994" s="136" cm="1">
        <f t="array" ref="AO994">INDEX($K:$P,ROW(),MATCH(AO$3,$K$2:$P$2,0))</f>
        <v>200000</v>
      </c>
      <c r="AP994" s="136" cm="1">
        <f t="array" ref="AP994">INDEX($K:$P,ROW(),MATCH(AP$3,$K$2:$P$2,0))</f>
        <v>200000</v>
      </c>
      <c r="AQ994" s="136" cm="1">
        <f t="array" ref="AQ994">INDEX($K:$P,ROW(),MATCH(AQ$3,$K$2:$P$2,0))</f>
        <v>200000</v>
      </c>
      <c r="AR994" s="136" cm="1">
        <f t="array" ref="AR994">INDEX($K:$P,ROW(),MATCH(AR$3,$K$2:$P$2,0))</f>
        <v>200000</v>
      </c>
      <c r="AS994" s="136" cm="1">
        <f t="array" ref="AS994">INDEX($K:$P,ROW(),MATCH(AS$3,$K$2:$P$2,0))</f>
        <v>200000</v>
      </c>
      <c r="AT994" s="136" cm="1">
        <f t="array" ref="AT994">INDEX($K:$P,ROW(),MATCH(AT$3,$K$2:$P$2,0))</f>
        <v>200000</v>
      </c>
      <c r="AU994" s="136" cm="1">
        <f t="array" ref="AU994">INDEX($K:$P,ROW(),MATCH(AU$3,$K$2:$P$2,0))</f>
        <v>200000</v>
      </c>
      <c r="AV994" s="136" cm="1">
        <f t="array" ref="AV994">INDEX($K:$P,ROW(),MATCH(AV$3,$K$2:$P$2,0))</f>
        <v>200000</v>
      </c>
      <c r="AW994" s="136" cm="1">
        <f t="array" ref="AW994">INDEX($K:$P,ROW(),MATCH(AW$3,$K$2:$P$2,0))</f>
        <v>200000</v>
      </c>
      <c r="AX994" s="136" cm="1">
        <f t="array" ref="AX994">INDEX($K:$P,ROW(),MATCH(AX$3,$K$2:$P$2,0))</f>
        <v>200000</v>
      </c>
      <c r="AY994" s="136" cm="1">
        <f t="array" ref="AY994">INDEX($K:$P,ROW(),MATCH(AY$3,$K$2:$P$2,0))</f>
        <v>200000</v>
      </c>
      <c r="AZ994" s="136" cm="1">
        <f t="array" ref="AZ994">INDEX($K:$P,ROW(),MATCH(AZ$3,$K$2:$P$2,0))</f>
        <v>200000</v>
      </c>
      <c r="BA994" s="136" cm="1">
        <f t="array" ref="BA994">INDEX($K:$P,ROW(),MATCH(BA$3,$K$2:$P$2,0))</f>
        <v>200000</v>
      </c>
      <c r="BB994" s="136" cm="1">
        <f t="array" ref="BB994">INDEX($K:$P,ROW(),MATCH(BB$3,$K$2:$P$2,0))</f>
        <v>200000</v>
      </c>
      <c r="BC994" s="136" cm="1">
        <f t="array" ref="BC994">INDEX($K:$P,ROW(),MATCH(BC$3,$K$2:$P$2,0))</f>
        <v>200000</v>
      </c>
      <c r="BD994" s="136" cm="1">
        <f t="array" ref="BD994">INDEX($K:$P,ROW(),MATCH(BD$3,$K$2:$P$2,0))</f>
        <v>200000</v>
      </c>
      <c r="BE994" s="136" cm="1">
        <f t="array" ref="BE994">INDEX($K:$P,ROW(),MATCH(BE$3,$K$2:$P$2,0))</f>
        <v>200000</v>
      </c>
      <c r="BF994" s="136" cm="1">
        <f t="array" ref="BF994">INDEX($K:$P,ROW(),MATCH(BF$3,$K$2:$P$2,0))</f>
        <v>200000</v>
      </c>
      <c r="BG994" s="136" cm="1">
        <f t="array" ref="BG994">INDEX($K:$P,ROW(),MATCH(BG$3,$K$2:$P$2,0))</f>
        <v>200000</v>
      </c>
      <c r="BH994" s="136" cm="1">
        <f t="array" ref="BH994">INDEX($K:$P,ROW(),MATCH(BH$3,$K$2:$P$2,0))</f>
        <v>200000</v>
      </c>
      <c r="BI994" s="136" cm="1">
        <f t="array" ref="BI994">INDEX($K:$P,ROW(),MATCH(BI$3,$K$2:$P$2,0))</f>
        <v>200000</v>
      </c>
      <c r="BJ994" s="136" cm="1">
        <f t="array" ref="BJ994">INDEX($K:$P,ROW(),MATCH(BJ$3,$K$2:$P$2,0))</f>
        <v>200000</v>
      </c>
      <c r="BK994" s="136" cm="1">
        <f t="array" ref="BK994">INDEX($K:$P,ROW(),MATCH(BK$3,$K$2:$P$2,0))</f>
        <v>200000</v>
      </c>
      <c r="BL994" s="136" cm="1">
        <f t="array" ref="BL994">INDEX($K:$P,ROW(),MATCH(BL$3,$K$2:$P$2,0))</f>
        <v>200000</v>
      </c>
      <c r="BM994" s="136" cm="1">
        <f t="array" ref="BM994">INDEX($K:$P,ROW(),MATCH(BM$3,$K$2:$P$2,0))</f>
        <v>200000</v>
      </c>
      <c r="BN994" s="136" cm="1">
        <f t="array" ref="BN994">INDEX($K:$P,ROW(),MATCH(BN$3,$K$2:$P$2,0))</f>
        <v>200000</v>
      </c>
      <c r="BO994" s="136" cm="1">
        <f t="array" ref="BO994">INDEX($K:$P,ROW(),MATCH(BO$3,$K$2:$P$2,0))</f>
        <v>200000</v>
      </c>
      <c r="BP994" s="136" cm="1">
        <f t="array" ref="BP994">INDEX($K:$P,ROW(),MATCH(BP$3,$K$2:$P$2,0))</f>
        <v>200000</v>
      </c>
      <c r="BQ994" s="136" cm="1">
        <f t="array" ref="BQ994">INDEX($K:$P,ROW(),MATCH(BQ$3,$K$2:$P$2,0))</f>
        <v>200000</v>
      </c>
      <c r="BR994" s="136" cm="1">
        <f t="array" ref="BR994">INDEX($K:$P,ROW(),MATCH(BR$3,$K$2:$P$2,0))</f>
        <v>200000</v>
      </c>
      <c r="BS994" s="136" cm="1">
        <f t="array" ref="BS994">INDEX($K:$P,ROW(),MATCH(BS$3,$K$2:$P$2,0))</f>
        <v>200000</v>
      </c>
      <c r="BT994" s="136" cm="1">
        <f t="array" ref="BT994">INDEX($K:$P,ROW(),MATCH(BT$3,$K$2:$P$2,0))</f>
        <v>200000</v>
      </c>
      <c r="BU994" s="136" cm="1">
        <f t="array" ref="BU994">INDEX($K:$P,ROW(),MATCH(BU$3,$K$2:$P$2,0))</f>
        <v>200000</v>
      </c>
      <c r="BV994" s="136" cm="1">
        <f t="array" ref="BV994">INDEX($K:$P,ROW(),MATCH(BV$3,$K$2:$P$2,0))</f>
        <v>200000</v>
      </c>
      <c r="BW994" s="136" cm="1">
        <f t="array" ref="BW994">INDEX($K:$P,ROW(),MATCH(BW$3,$K$2:$P$2,0))</f>
        <v>200000</v>
      </c>
      <c r="BX994" s="136" cm="1">
        <f t="array" ref="BX994">INDEX($K:$P,ROW(),MATCH(BX$3,$K$2:$P$2,0))</f>
        <v>200000</v>
      </c>
      <c r="BY994" s="136" cm="1">
        <f t="array" ref="BY994">INDEX($K:$P,ROW(),MATCH(BY$3,$K$2:$P$2,0))</f>
        <v>200000</v>
      </c>
      <c r="BZ994" s="136" cm="1">
        <f t="array" ref="BZ994">INDEX($K:$P,ROW(),MATCH(BZ$3,$K$2:$P$2,0))</f>
        <v>200000</v>
      </c>
      <c r="CA994" s="136" cm="1">
        <f t="array" ref="CA994">INDEX($K:$P,ROW(),MATCH(CA$3,$K$2:$P$2,0))</f>
        <v>200000</v>
      </c>
      <c r="CB994" s="136" cm="1">
        <f t="array" ref="CB994">INDEX($K:$P,ROW(),MATCH(CB$3,$K$2:$P$2,0))</f>
        <v>200000</v>
      </c>
      <c r="CC994" s="136" cm="1">
        <f t="array" ref="CC994">INDEX($K:$P,ROW(),MATCH(CC$3,$K$2:$P$2,0))</f>
        <v>200000</v>
      </c>
      <c r="CD994" s="136" cm="1">
        <f t="array" ref="CD994">INDEX($K:$P,ROW(),MATCH(CD$3,$K$2:$P$2,0))</f>
        <v>200000</v>
      </c>
      <c r="CE994" s="136" cm="1">
        <f t="array" ref="CE994">INDEX($K:$P,ROW(),MATCH(CE$3,$K$2:$P$2,0))</f>
        <v>200000</v>
      </c>
      <c r="CF994" s="136" cm="1">
        <f t="array" ref="CF994">INDEX($K:$P,ROW(),MATCH(CF$3,$K$2:$P$2,0))</f>
        <v>200000</v>
      </c>
      <c r="CG994" s="136" cm="1">
        <f t="array" ref="CG994">INDEX($K:$P,ROW(),MATCH(CG$3,$K$2:$P$2,0))</f>
        <v>200000</v>
      </c>
      <c r="CH994" s="136" cm="1">
        <f t="array" ref="CH994">INDEX($K:$P,ROW(),MATCH(CH$3,$K$2:$P$2,0))</f>
        <v>200000</v>
      </c>
      <c r="CI994" s="136" cm="1">
        <f t="array" ref="CI994">INDEX($K:$P,ROW(),MATCH(CI$3,$K$2:$P$2,0))</f>
        <v>200000</v>
      </c>
      <c r="CJ994" s="136" cm="1">
        <f t="array" ref="CJ994">INDEX($K:$P,ROW(),MATCH(CJ$3,$K$2:$P$2,0))</f>
        <v>200000</v>
      </c>
      <c r="CK994" s="136" cm="1">
        <f t="array" ref="CK994">INDEX($K:$P,ROW(),MATCH(CK$3,$K$2:$P$2,0))</f>
        <v>200000</v>
      </c>
      <c r="CL994" s="136" cm="1">
        <f t="array" ref="CL994">INDEX($K:$P,ROW(),MATCH(CL$3,$K$2:$P$2,0))</f>
        <v>200000</v>
      </c>
    </row>
    <row r="995" spans="2:90" x14ac:dyDescent="0.4">
      <c r="B995" s="123" t="str">
        <f>"Proceeds on sale of "&amp;B1003&amp;"s - "&amp;B1002</f>
        <v>Proceeds on sale of Units - (Primary label)</v>
      </c>
      <c r="C995" t="s">
        <v>235</v>
      </c>
      <c r="D995" t="s">
        <v>753</v>
      </c>
      <c r="E995" s="8" t="str">
        <f>ROW()&amp;" "&amp;D995</f>
        <v>995 ASSETSALE-PV</v>
      </c>
      <c r="H995" s="27"/>
      <c r="I995" s="78"/>
      <c r="J995" s="78"/>
      <c r="K995" s="33">
        <f t="shared" ref="K995:P995" ca="1" si="1014">SUMIF($3:$3,K$2,995:995)</f>
        <v>0</v>
      </c>
      <c r="L995" s="33">
        <f t="shared" ca="1" si="1014"/>
        <v>28000000</v>
      </c>
      <c r="M995" s="33">
        <f t="shared" ca="1" si="1014"/>
        <v>0</v>
      </c>
      <c r="N995" s="33">
        <f t="shared" ca="1" si="1014"/>
        <v>0</v>
      </c>
      <c r="O995" s="33">
        <f t="shared" ca="1" si="1014"/>
        <v>0</v>
      </c>
      <c r="P995" s="33">
        <f t="shared" ca="1" si="1014"/>
        <v>0</v>
      </c>
      <c r="R995" s="33"/>
      <c r="S995" s="33">
        <f t="shared" ref="S995" ca="1" si="1015">-S994*S985</f>
        <v>0</v>
      </c>
      <c r="T995" s="33">
        <f t="shared" ref="T995:AX995" ca="1" si="1016">-T994*T985</f>
        <v>0</v>
      </c>
      <c r="U995" s="33">
        <f t="shared" ca="1" si="1016"/>
        <v>0</v>
      </c>
      <c r="V995" s="33">
        <f t="shared" ca="1" si="1016"/>
        <v>0</v>
      </c>
      <c r="W995" s="33">
        <f t="shared" ca="1" si="1016"/>
        <v>0</v>
      </c>
      <c r="X995" s="33">
        <f t="shared" ca="1" si="1016"/>
        <v>0</v>
      </c>
      <c r="Y995" s="33">
        <f t="shared" ca="1" si="1016"/>
        <v>0</v>
      </c>
      <c r="Z995" s="33">
        <f t="shared" ca="1" si="1016"/>
        <v>0</v>
      </c>
      <c r="AA995" s="33">
        <f t="shared" ca="1" si="1016"/>
        <v>0</v>
      </c>
      <c r="AB995" s="33">
        <f t="shared" ca="1" si="1016"/>
        <v>0</v>
      </c>
      <c r="AC995" s="33">
        <f t="shared" ca="1" si="1016"/>
        <v>0</v>
      </c>
      <c r="AD995" s="33">
        <f t="shared" ca="1" si="1016"/>
        <v>0</v>
      </c>
      <c r="AE995" s="33">
        <f t="shared" ca="1" si="1016"/>
        <v>4000000</v>
      </c>
      <c r="AF995" s="33">
        <f t="shared" ca="1" si="1016"/>
        <v>4000000</v>
      </c>
      <c r="AG995" s="33">
        <f t="shared" ca="1" si="1016"/>
        <v>4000000</v>
      </c>
      <c r="AH995" s="33">
        <f t="shared" ca="1" si="1016"/>
        <v>4000000</v>
      </c>
      <c r="AI995" s="33">
        <f t="shared" ca="1" si="1016"/>
        <v>4000000</v>
      </c>
      <c r="AJ995" s="33">
        <f t="shared" ca="1" si="1016"/>
        <v>4000000</v>
      </c>
      <c r="AK995" s="33">
        <f t="shared" ca="1" si="1016"/>
        <v>4000000</v>
      </c>
      <c r="AL995" s="33">
        <f t="shared" ca="1" si="1016"/>
        <v>0</v>
      </c>
      <c r="AM995" s="33">
        <f t="shared" ca="1" si="1016"/>
        <v>0</v>
      </c>
      <c r="AN995" s="33">
        <f t="shared" ca="1" si="1016"/>
        <v>0</v>
      </c>
      <c r="AO995" s="33">
        <f t="shared" ca="1" si="1016"/>
        <v>0</v>
      </c>
      <c r="AP995" s="33">
        <f t="shared" ca="1" si="1016"/>
        <v>0</v>
      </c>
      <c r="AQ995" s="33">
        <f t="shared" ca="1" si="1016"/>
        <v>0</v>
      </c>
      <c r="AR995" s="33">
        <f t="shared" ca="1" si="1016"/>
        <v>0</v>
      </c>
      <c r="AS995" s="33">
        <f t="shared" ca="1" si="1016"/>
        <v>0</v>
      </c>
      <c r="AT995" s="33">
        <f t="shared" ca="1" si="1016"/>
        <v>0</v>
      </c>
      <c r="AU995" s="33">
        <f t="shared" ca="1" si="1016"/>
        <v>0</v>
      </c>
      <c r="AV995" s="33">
        <f t="shared" ca="1" si="1016"/>
        <v>0</v>
      </c>
      <c r="AW995" s="33">
        <f t="shared" ca="1" si="1016"/>
        <v>0</v>
      </c>
      <c r="AX995" s="33">
        <f t="shared" ca="1" si="1016"/>
        <v>0</v>
      </c>
      <c r="AY995" s="33">
        <f t="shared" ref="AY995:CD995" ca="1" si="1017">-AY994*AY985</f>
        <v>0</v>
      </c>
      <c r="AZ995" s="33">
        <f t="shared" ca="1" si="1017"/>
        <v>0</v>
      </c>
      <c r="BA995" s="33">
        <f t="shared" ca="1" si="1017"/>
        <v>0</v>
      </c>
      <c r="BB995" s="33">
        <f t="shared" ca="1" si="1017"/>
        <v>0</v>
      </c>
      <c r="BC995" s="33">
        <f t="shared" ca="1" si="1017"/>
        <v>0</v>
      </c>
      <c r="BD995" s="33">
        <f t="shared" ca="1" si="1017"/>
        <v>0</v>
      </c>
      <c r="BE995" s="33">
        <f t="shared" ca="1" si="1017"/>
        <v>0</v>
      </c>
      <c r="BF995" s="33">
        <f t="shared" ca="1" si="1017"/>
        <v>0</v>
      </c>
      <c r="BG995" s="33">
        <f t="shared" ca="1" si="1017"/>
        <v>0</v>
      </c>
      <c r="BH995" s="33">
        <f t="shared" ca="1" si="1017"/>
        <v>0</v>
      </c>
      <c r="BI995" s="33">
        <f t="shared" ca="1" si="1017"/>
        <v>0</v>
      </c>
      <c r="BJ995" s="33">
        <f t="shared" ca="1" si="1017"/>
        <v>0</v>
      </c>
      <c r="BK995" s="33">
        <f t="shared" ca="1" si="1017"/>
        <v>0</v>
      </c>
      <c r="BL995" s="33">
        <f t="shared" ca="1" si="1017"/>
        <v>0</v>
      </c>
      <c r="BM995" s="33">
        <f t="shared" ca="1" si="1017"/>
        <v>0</v>
      </c>
      <c r="BN995" s="33">
        <f t="shared" ca="1" si="1017"/>
        <v>0</v>
      </c>
      <c r="BO995" s="33">
        <f t="shared" ca="1" si="1017"/>
        <v>0</v>
      </c>
      <c r="BP995" s="33">
        <f t="shared" ca="1" si="1017"/>
        <v>0</v>
      </c>
      <c r="BQ995" s="33">
        <f t="shared" ca="1" si="1017"/>
        <v>0</v>
      </c>
      <c r="BR995" s="33">
        <f t="shared" ca="1" si="1017"/>
        <v>0</v>
      </c>
      <c r="BS995" s="33">
        <f t="shared" ca="1" si="1017"/>
        <v>0</v>
      </c>
      <c r="BT995" s="33">
        <f t="shared" ca="1" si="1017"/>
        <v>0</v>
      </c>
      <c r="BU995" s="33">
        <f t="shared" ca="1" si="1017"/>
        <v>0</v>
      </c>
      <c r="BV995" s="33">
        <f t="shared" ca="1" si="1017"/>
        <v>0</v>
      </c>
      <c r="BW995" s="33">
        <f t="shared" ca="1" si="1017"/>
        <v>0</v>
      </c>
      <c r="BX995" s="33">
        <f t="shared" ca="1" si="1017"/>
        <v>0</v>
      </c>
      <c r="BY995" s="33">
        <f t="shared" ca="1" si="1017"/>
        <v>0</v>
      </c>
      <c r="BZ995" s="33">
        <f t="shared" ca="1" si="1017"/>
        <v>0</v>
      </c>
      <c r="CA995" s="33">
        <f t="shared" ca="1" si="1017"/>
        <v>0</v>
      </c>
      <c r="CB995" s="33">
        <f t="shared" ca="1" si="1017"/>
        <v>0</v>
      </c>
      <c r="CC995" s="33">
        <f t="shared" ca="1" si="1017"/>
        <v>0</v>
      </c>
      <c r="CD995" s="33">
        <f t="shared" ca="1" si="1017"/>
        <v>0</v>
      </c>
      <c r="CE995" s="33">
        <f t="shared" ref="CE995:CK995" ca="1" si="1018">-CE994*CE985</f>
        <v>0</v>
      </c>
      <c r="CF995" s="33">
        <f t="shared" ca="1" si="1018"/>
        <v>0</v>
      </c>
      <c r="CG995" s="33">
        <f t="shared" ca="1" si="1018"/>
        <v>0</v>
      </c>
      <c r="CH995" s="33">
        <f t="shared" ca="1" si="1018"/>
        <v>0</v>
      </c>
      <c r="CI995" s="33">
        <f t="shared" ca="1" si="1018"/>
        <v>0</v>
      </c>
      <c r="CJ995" s="33">
        <f t="shared" ca="1" si="1018"/>
        <v>0</v>
      </c>
      <c r="CK995" s="33">
        <f t="shared" ca="1" si="1018"/>
        <v>0</v>
      </c>
      <c r="CL995" s="33">
        <f t="shared" ref="CL995" ca="1" si="1019">-CL994*CL985</f>
        <v>0</v>
      </c>
    </row>
    <row r="996" spans="2:90" x14ac:dyDescent="0.4">
      <c r="B996" s="123"/>
      <c r="D996" t="s">
        <v>753</v>
      </c>
      <c r="E996" s="8"/>
      <c r="H996" s="27"/>
      <c r="I996" s="78"/>
      <c r="J996" s="78"/>
      <c r="K996" s="33"/>
      <c r="L996" s="33"/>
      <c r="M996" s="33"/>
      <c r="N996" s="33"/>
      <c r="O996" s="33"/>
      <c r="P996" s="33"/>
      <c r="R996" s="33"/>
      <c r="S996" s="33"/>
      <c r="T996" s="33"/>
      <c r="U996" s="33"/>
      <c r="V996" s="33"/>
      <c r="W996" s="33"/>
      <c r="X996" s="33"/>
      <c r="Y996" s="33"/>
      <c r="Z996" s="33"/>
      <c r="AA996" s="33"/>
      <c r="AB996" s="33"/>
      <c r="AC996" s="33"/>
      <c r="AD996" s="33"/>
      <c r="AE996" s="33"/>
      <c r="AF996" s="33"/>
      <c r="AG996" s="33"/>
      <c r="AH996" s="33"/>
      <c r="AI996" s="33"/>
      <c r="AJ996" s="33"/>
      <c r="AK996" s="33"/>
      <c r="AL996" s="33"/>
      <c r="AM996" s="33"/>
      <c r="AN996" s="33"/>
      <c r="AO996" s="33"/>
      <c r="AP996" s="33"/>
      <c r="AQ996" s="33"/>
      <c r="AR996" s="33"/>
      <c r="AS996" s="33"/>
      <c r="AT996" s="33"/>
      <c r="AU996" s="33"/>
      <c r="AV996" s="33"/>
      <c r="AW996" s="33"/>
      <c r="AX996" s="33"/>
      <c r="AY996" s="33"/>
      <c r="AZ996" s="33"/>
      <c r="BA996" s="33"/>
      <c r="BB996" s="33"/>
      <c r="BC996" s="33"/>
      <c r="BD996" s="33"/>
      <c r="BE996" s="33"/>
      <c r="BF996" s="33"/>
      <c r="BG996" s="33"/>
      <c r="BH996" s="33"/>
      <c r="BI996" s="33"/>
      <c r="BJ996" s="33"/>
      <c r="BK996" s="33"/>
      <c r="BL996" s="33"/>
      <c r="BM996" s="33"/>
      <c r="BN996" s="33"/>
      <c r="BO996" s="33"/>
      <c r="BP996" s="33"/>
      <c r="BQ996" s="33"/>
      <c r="BR996" s="33"/>
      <c r="BS996" s="33"/>
      <c r="BT996" s="33"/>
      <c r="BU996" s="33"/>
      <c r="BV996" s="33"/>
      <c r="BW996" s="33"/>
      <c r="BX996" s="33"/>
      <c r="BY996" s="33"/>
      <c r="BZ996" s="33"/>
      <c r="CA996" s="33"/>
      <c r="CB996" s="33"/>
      <c r="CC996" s="33"/>
      <c r="CD996" s="33"/>
      <c r="CE996" s="33"/>
      <c r="CF996" s="33"/>
      <c r="CG996" s="33"/>
      <c r="CH996" s="33"/>
      <c r="CI996" s="33"/>
      <c r="CJ996" s="33"/>
      <c r="CK996" s="33"/>
      <c r="CL996" s="33"/>
    </row>
    <row r="997" spans="2:90" x14ac:dyDescent="0.4">
      <c r="B997" s="95" t="s">
        <v>576</v>
      </c>
      <c r="D997" t="s">
        <v>753</v>
      </c>
      <c r="E997" s="8"/>
      <c r="H997" s="27"/>
      <c r="I997" s="78"/>
      <c r="J997" s="78"/>
      <c r="K997" s="33"/>
      <c r="L997" s="33"/>
      <c r="M997" s="33"/>
      <c r="N997" s="33"/>
      <c r="O997" s="33"/>
      <c r="P997" s="33"/>
      <c r="R997" s="33"/>
      <c r="S997" s="33"/>
      <c r="T997" s="33"/>
      <c r="U997" s="33"/>
      <c r="V997" s="33"/>
      <c r="W997" s="33"/>
      <c r="X997" s="33"/>
      <c r="Y997" s="33"/>
      <c r="Z997" s="33"/>
      <c r="AA997" s="33"/>
      <c r="AB997" s="33"/>
      <c r="AC997" s="33"/>
      <c r="AD997" s="33"/>
      <c r="AE997" s="33"/>
      <c r="AF997" s="33"/>
      <c r="AG997" s="33"/>
      <c r="AH997" s="33"/>
      <c r="AI997" s="33"/>
      <c r="AJ997" s="33"/>
      <c r="AK997" s="33"/>
      <c r="AL997" s="33"/>
      <c r="AM997" s="33"/>
      <c r="AN997" s="33"/>
      <c r="AO997" s="33"/>
      <c r="AP997" s="33"/>
      <c r="AQ997" s="33"/>
      <c r="AR997" s="33"/>
      <c r="AS997" s="33"/>
      <c r="AT997" s="33"/>
      <c r="AU997" s="33"/>
      <c r="AV997" s="33"/>
      <c r="AW997" s="33"/>
      <c r="AX997" s="33"/>
      <c r="AY997" s="33"/>
      <c r="AZ997" s="33"/>
      <c r="BA997" s="33"/>
      <c r="BB997" s="33"/>
      <c r="BC997" s="33"/>
      <c r="BD997" s="33"/>
      <c r="BE997" s="33"/>
      <c r="BF997" s="33"/>
      <c r="BG997" s="33"/>
      <c r="BH997" s="33"/>
      <c r="BI997" s="33"/>
      <c r="BJ997" s="33"/>
      <c r="BK997" s="33"/>
      <c r="BL997" s="33"/>
      <c r="BM997" s="33"/>
      <c r="BN997" s="33"/>
      <c r="BO997" s="33"/>
      <c r="BP997" s="33"/>
      <c r="BQ997" s="33"/>
      <c r="BR997" s="33"/>
      <c r="BS997" s="33"/>
      <c r="BT997" s="33"/>
      <c r="BU997" s="33"/>
      <c r="BV997" s="33"/>
      <c r="BW997" s="33"/>
      <c r="BX997" s="33"/>
      <c r="BY997" s="33"/>
      <c r="BZ997" s="33"/>
      <c r="CA997" s="33"/>
      <c r="CB997" s="33"/>
      <c r="CC997" s="33"/>
      <c r="CD997" s="33"/>
      <c r="CE997" s="33"/>
      <c r="CF997" s="33"/>
      <c r="CG997" s="33"/>
      <c r="CH997" s="33"/>
      <c r="CI997" s="33"/>
      <c r="CJ997" s="33"/>
      <c r="CK997" s="33"/>
      <c r="CL997" s="33"/>
    </row>
    <row r="998" spans="2:90" x14ac:dyDescent="0.4">
      <c r="B998" s="154" t="str">
        <f>"Gain on sale of "&amp;B1003&amp;"s - "&amp;B1002</f>
        <v>Gain on sale of Units - (Primary label)</v>
      </c>
      <c r="C998" t="s">
        <v>198</v>
      </c>
      <c r="D998" t="s">
        <v>753</v>
      </c>
      <c r="E998" s="8"/>
      <c r="K998" s="24">
        <f t="shared" ref="K998:P1000" ca="1" si="1020">SUMIF($3:$3,K$2,998:998)</f>
        <v>0</v>
      </c>
      <c r="L998" s="24">
        <f t="shared" ca="1" si="1020"/>
        <v>14000000</v>
      </c>
      <c r="M998" s="24">
        <f t="shared" ca="1" si="1020"/>
        <v>0</v>
      </c>
      <c r="N998" s="24">
        <f t="shared" ca="1" si="1020"/>
        <v>0</v>
      </c>
      <c r="O998" s="24">
        <f t="shared" ca="1" si="1020"/>
        <v>0</v>
      </c>
      <c r="P998" s="24">
        <f t="shared" ca="1" si="1020"/>
        <v>0</v>
      </c>
      <c r="R998" s="24"/>
      <c r="S998" s="24">
        <f t="shared" ref="S998" ca="1" si="1021">S995+S991</f>
        <v>0</v>
      </c>
      <c r="T998" s="24">
        <f t="shared" ref="T998:AX998" ca="1" si="1022">T995+T991</f>
        <v>0</v>
      </c>
      <c r="U998" s="24">
        <f t="shared" ca="1" si="1022"/>
        <v>0</v>
      </c>
      <c r="V998" s="24">
        <f t="shared" ca="1" si="1022"/>
        <v>0</v>
      </c>
      <c r="W998" s="24">
        <f t="shared" ca="1" si="1022"/>
        <v>0</v>
      </c>
      <c r="X998" s="24">
        <f t="shared" ca="1" si="1022"/>
        <v>0</v>
      </c>
      <c r="Y998" s="24">
        <f t="shared" ca="1" si="1022"/>
        <v>0</v>
      </c>
      <c r="Z998" s="24">
        <f t="shared" ca="1" si="1022"/>
        <v>0</v>
      </c>
      <c r="AA998" s="24">
        <f t="shared" ca="1" si="1022"/>
        <v>0</v>
      </c>
      <c r="AB998" s="24">
        <f t="shared" ca="1" si="1022"/>
        <v>0</v>
      </c>
      <c r="AC998" s="24">
        <f t="shared" ca="1" si="1022"/>
        <v>0</v>
      </c>
      <c r="AD998" s="24">
        <f t="shared" ca="1" si="1022"/>
        <v>0</v>
      </c>
      <c r="AE998" s="24">
        <f t="shared" ca="1" si="1022"/>
        <v>2000000</v>
      </c>
      <c r="AF998" s="24">
        <f t="shared" ca="1" si="1022"/>
        <v>2000000</v>
      </c>
      <c r="AG998" s="24">
        <f t="shared" ca="1" si="1022"/>
        <v>2000000</v>
      </c>
      <c r="AH998" s="24">
        <f t="shared" ca="1" si="1022"/>
        <v>2000000</v>
      </c>
      <c r="AI998" s="24">
        <f t="shared" ca="1" si="1022"/>
        <v>2000000</v>
      </c>
      <c r="AJ998" s="24">
        <f t="shared" ca="1" si="1022"/>
        <v>2000000</v>
      </c>
      <c r="AK998" s="24">
        <f t="shared" ca="1" si="1022"/>
        <v>2000000</v>
      </c>
      <c r="AL998" s="24">
        <f t="shared" ca="1" si="1022"/>
        <v>0</v>
      </c>
      <c r="AM998" s="24">
        <f t="shared" ca="1" si="1022"/>
        <v>0</v>
      </c>
      <c r="AN998" s="24">
        <f t="shared" ca="1" si="1022"/>
        <v>0</v>
      </c>
      <c r="AO998" s="24">
        <f t="shared" ca="1" si="1022"/>
        <v>0</v>
      </c>
      <c r="AP998" s="24">
        <f t="shared" ca="1" si="1022"/>
        <v>0</v>
      </c>
      <c r="AQ998" s="24">
        <f t="shared" ca="1" si="1022"/>
        <v>0</v>
      </c>
      <c r="AR998" s="24">
        <f t="shared" ca="1" si="1022"/>
        <v>0</v>
      </c>
      <c r="AS998" s="24">
        <f t="shared" ca="1" si="1022"/>
        <v>0</v>
      </c>
      <c r="AT998" s="24">
        <f t="shared" ca="1" si="1022"/>
        <v>0</v>
      </c>
      <c r="AU998" s="24">
        <f t="shared" ca="1" si="1022"/>
        <v>0</v>
      </c>
      <c r="AV998" s="24">
        <f t="shared" ca="1" si="1022"/>
        <v>0</v>
      </c>
      <c r="AW998" s="24">
        <f t="shared" ca="1" si="1022"/>
        <v>0</v>
      </c>
      <c r="AX998" s="24">
        <f t="shared" ca="1" si="1022"/>
        <v>0</v>
      </c>
      <c r="AY998" s="24">
        <f t="shared" ref="AY998:CD998" ca="1" si="1023">AY995+AY991</f>
        <v>0</v>
      </c>
      <c r="AZ998" s="24">
        <f t="shared" ca="1" si="1023"/>
        <v>0</v>
      </c>
      <c r="BA998" s="24">
        <f t="shared" ca="1" si="1023"/>
        <v>0</v>
      </c>
      <c r="BB998" s="24">
        <f t="shared" ca="1" si="1023"/>
        <v>0</v>
      </c>
      <c r="BC998" s="24">
        <f t="shared" ca="1" si="1023"/>
        <v>0</v>
      </c>
      <c r="BD998" s="24">
        <f t="shared" ca="1" si="1023"/>
        <v>0</v>
      </c>
      <c r="BE998" s="24">
        <f t="shared" ca="1" si="1023"/>
        <v>0</v>
      </c>
      <c r="BF998" s="24">
        <f t="shared" ca="1" si="1023"/>
        <v>0</v>
      </c>
      <c r="BG998" s="24">
        <f t="shared" ca="1" si="1023"/>
        <v>0</v>
      </c>
      <c r="BH998" s="24">
        <f t="shared" ca="1" si="1023"/>
        <v>0</v>
      </c>
      <c r="BI998" s="24">
        <f t="shared" ca="1" si="1023"/>
        <v>0</v>
      </c>
      <c r="BJ998" s="24">
        <f t="shared" ca="1" si="1023"/>
        <v>0</v>
      </c>
      <c r="BK998" s="24">
        <f t="shared" ca="1" si="1023"/>
        <v>0</v>
      </c>
      <c r="BL998" s="24">
        <f t="shared" ca="1" si="1023"/>
        <v>0</v>
      </c>
      <c r="BM998" s="24">
        <f t="shared" ca="1" si="1023"/>
        <v>0</v>
      </c>
      <c r="BN998" s="24">
        <f t="shared" ca="1" si="1023"/>
        <v>0</v>
      </c>
      <c r="BO998" s="24">
        <f t="shared" ca="1" si="1023"/>
        <v>0</v>
      </c>
      <c r="BP998" s="24">
        <f t="shared" ca="1" si="1023"/>
        <v>0</v>
      </c>
      <c r="BQ998" s="24">
        <f t="shared" ca="1" si="1023"/>
        <v>0</v>
      </c>
      <c r="BR998" s="24">
        <f t="shared" ca="1" si="1023"/>
        <v>0</v>
      </c>
      <c r="BS998" s="24">
        <f t="shared" ca="1" si="1023"/>
        <v>0</v>
      </c>
      <c r="BT998" s="24">
        <f t="shared" ca="1" si="1023"/>
        <v>0</v>
      </c>
      <c r="BU998" s="24">
        <f t="shared" ca="1" si="1023"/>
        <v>0</v>
      </c>
      <c r="BV998" s="24">
        <f t="shared" ca="1" si="1023"/>
        <v>0</v>
      </c>
      <c r="BW998" s="24">
        <f t="shared" ca="1" si="1023"/>
        <v>0</v>
      </c>
      <c r="BX998" s="24">
        <f t="shared" ca="1" si="1023"/>
        <v>0</v>
      </c>
      <c r="BY998" s="24">
        <f t="shared" ca="1" si="1023"/>
        <v>0</v>
      </c>
      <c r="BZ998" s="24">
        <f t="shared" ca="1" si="1023"/>
        <v>0</v>
      </c>
      <c r="CA998" s="24">
        <f t="shared" ca="1" si="1023"/>
        <v>0</v>
      </c>
      <c r="CB998" s="24">
        <f t="shared" ca="1" si="1023"/>
        <v>0</v>
      </c>
      <c r="CC998" s="24">
        <f t="shared" ca="1" si="1023"/>
        <v>0</v>
      </c>
      <c r="CD998" s="24">
        <f t="shared" ca="1" si="1023"/>
        <v>0</v>
      </c>
      <c r="CE998" s="24">
        <f t="shared" ref="CE998:CK998" ca="1" si="1024">CE995+CE991</f>
        <v>0</v>
      </c>
      <c r="CF998" s="24">
        <f t="shared" ca="1" si="1024"/>
        <v>0</v>
      </c>
      <c r="CG998" s="24">
        <f t="shared" ca="1" si="1024"/>
        <v>0</v>
      </c>
      <c r="CH998" s="24">
        <f t="shared" ca="1" si="1024"/>
        <v>0</v>
      </c>
      <c r="CI998" s="24">
        <f t="shared" ca="1" si="1024"/>
        <v>0</v>
      </c>
      <c r="CJ998" s="24">
        <f t="shared" ca="1" si="1024"/>
        <v>0</v>
      </c>
      <c r="CK998" s="24">
        <f t="shared" ca="1" si="1024"/>
        <v>0</v>
      </c>
      <c r="CL998" s="24">
        <f t="shared" ref="CL998" ca="1" si="1025">CL995+CL991</f>
        <v>0</v>
      </c>
    </row>
    <row r="999" spans="2:90" x14ac:dyDescent="0.4">
      <c r="B999" s="154" t="str">
        <f>"Gain on sale of "&amp;B1003&amp;"s - "&amp;B1002</f>
        <v>Gain on sale of Units - (Primary label)</v>
      </c>
      <c r="C999" t="s">
        <v>577</v>
      </c>
      <c r="D999" t="s">
        <v>753</v>
      </c>
      <c r="E999" s="8"/>
      <c r="K999" s="24">
        <f t="shared" ca="1" si="1020"/>
        <v>0</v>
      </c>
      <c r="L999" s="24">
        <f t="shared" ca="1" si="1020"/>
        <v>-14000000</v>
      </c>
      <c r="M999" s="24">
        <f t="shared" ca="1" si="1020"/>
        <v>0</v>
      </c>
      <c r="N999" s="24">
        <f t="shared" ca="1" si="1020"/>
        <v>0</v>
      </c>
      <c r="O999" s="24">
        <f t="shared" ca="1" si="1020"/>
        <v>0</v>
      </c>
      <c r="P999" s="24">
        <f t="shared" ca="1" si="1020"/>
        <v>0</v>
      </c>
      <c r="R999" s="24"/>
      <c r="S999" s="24">
        <f ca="1">-S995+S991</f>
        <v>0</v>
      </c>
      <c r="T999" s="24">
        <f ca="1">-T995+T991</f>
        <v>0</v>
      </c>
      <c r="U999" s="24">
        <f ca="1">-U995+U991</f>
        <v>0</v>
      </c>
      <c r="V999" s="24">
        <f ca="1">-V995+V991</f>
        <v>0</v>
      </c>
      <c r="W999" s="24">
        <f ca="1">-W995+W991</f>
        <v>0</v>
      </c>
      <c r="X999" s="24">
        <f t="shared" ref="X999:BC999" ca="1" si="1026">-(X995+X991)</f>
        <v>0</v>
      </c>
      <c r="Y999" s="24">
        <f t="shared" ca="1" si="1026"/>
        <v>0</v>
      </c>
      <c r="Z999" s="24">
        <f t="shared" ca="1" si="1026"/>
        <v>0</v>
      </c>
      <c r="AA999" s="24">
        <f t="shared" ca="1" si="1026"/>
        <v>0</v>
      </c>
      <c r="AB999" s="24">
        <f t="shared" ca="1" si="1026"/>
        <v>0</v>
      </c>
      <c r="AC999" s="24">
        <f t="shared" ca="1" si="1026"/>
        <v>0</v>
      </c>
      <c r="AD999" s="24">
        <f t="shared" ca="1" si="1026"/>
        <v>0</v>
      </c>
      <c r="AE999" s="24">
        <f t="shared" ca="1" si="1026"/>
        <v>-2000000</v>
      </c>
      <c r="AF999" s="24">
        <f t="shared" ca="1" si="1026"/>
        <v>-2000000</v>
      </c>
      <c r="AG999" s="24">
        <f t="shared" ca="1" si="1026"/>
        <v>-2000000</v>
      </c>
      <c r="AH999" s="24">
        <f t="shared" ca="1" si="1026"/>
        <v>-2000000</v>
      </c>
      <c r="AI999" s="24">
        <f t="shared" ca="1" si="1026"/>
        <v>-2000000</v>
      </c>
      <c r="AJ999" s="24">
        <f t="shared" ca="1" si="1026"/>
        <v>-2000000</v>
      </c>
      <c r="AK999" s="24">
        <f t="shared" ca="1" si="1026"/>
        <v>-2000000</v>
      </c>
      <c r="AL999" s="24">
        <f t="shared" ca="1" si="1026"/>
        <v>0</v>
      </c>
      <c r="AM999" s="24">
        <f t="shared" ca="1" si="1026"/>
        <v>0</v>
      </c>
      <c r="AN999" s="24">
        <f t="shared" ca="1" si="1026"/>
        <v>0</v>
      </c>
      <c r="AO999" s="24">
        <f t="shared" ca="1" si="1026"/>
        <v>0</v>
      </c>
      <c r="AP999" s="24">
        <f t="shared" ca="1" si="1026"/>
        <v>0</v>
      </c>
      <c r="AQ999" s="24">
        <f t="shared" ca="1" si="1026"/>
        <v>0</v>
      </c>
      <c r="AR999" s="24">
        <f t="shared" ca="1" si="1026"/>
        <v>0</v>
      </c>
      <c r="AS999" s="24">
        <f t="shared" ca="1" si="1026"/>
        <v>0</v>
      </c>
      <c r="AT999" s="24">
        <f t="shared" ca="1" si="1026"/>
        <v>0</v>
      </c>
      <c r="AU999" s="24">
        <f t="shared" ca="1" si="1026"/>
        <v>0</v>
      </c>
      <c r="AV999" s="24">
        <f t="shared" ca="1" si="1026"/>
        <v>0</v>
      </c>
      <c r="AW999" s="24">
        <f t="shared" ca="1" si="1026"/>
        <v>0</v>
      </c>
      <c r="AX999" s="24">
        <f t="shared" ca="1" si="1026"/>
        <v>0</v>
      </c>
      <c r="AY999" s="24">
        <f t="shared" ca="1" si="1026"/>
        <v>0</v>
      </c>
      <c r="AZ999" s="24">
        <f t="shared" ca="1" si="1026"/>
        <v>0</v>
      </c>
      <c r="BA999" s="24">
        <f t="shared" ca="1" si="1026"/>
        <v>0</v>
      </c>
      <c r="BB999" s="24">
        <f t="shared" ca="1" si="1026"/>
        <v>0</v>
      </c>
      <c r="BC999" s="24">
        <f t="shared" ca="1" si="1026"/>
        <v>0</v>
      </c>
      <c r="BD999" s="24">
        <f t="shared" ref="BD999:CK999" ca="1" si="1027">-(BD995+BD991)</f>
        <v>0</v>
      </c>
      <c r="BE999" s="24">
        <f t="shared" ca="1" si="1027"/>
        <v>0</v>
      </c>
      <c r="BF999" s="24">
        <f t="shared" ca="1" si="1027"/>
        <v>0</v>
      </c>
      <c r="BG999" s="24">
        <f t="shared" ca="1" si="1027"/>
        <v>0</v>
      </c>
      <c r="BH999" s="24">
        <f t="shared" ca="1" si="1027"/>
        <v>0</v>
      </c>
      <c r="BI999" s="24">
        <f t="shared" ca="1" si="1027"/>
        <v>0</v>
      </c>
      <c r="BJ999" s="24">
        <f t="shared" ca="1" si="1027"/>
        <v>0</v>
      </c>
      <c r="BK999" s="24">
        <f t="shared" ca="1" si="1027"/>
        <v>0</v>
      </c>
      <c r="BL999" s="24">
        <f t="shared" ca="1" si="1027"/>
        <v>0</v>
      </c>
      <c r="BM999" s="24">
        <f t="shared" ca="1" si="1027"/>
        <v>0</v>
      </c>
      <c r="BN999" s="24">
        <f t="shared" ca="1" si="1027"/>
        <v>0</v>
      </c>
      <c r="BO999" s="24">
        <f t="shared" ca="1" si="1027"/>
        <v>0</v>
      </c>
      <c r="BP999" s="24">
        <f t="shared" ca="1" si="1027"/>
        <v>0</v>
      </c>
      <c r="BQ999" s="24">
        <f t="shared" ca="1" si="1027"/>
        <v>0</v>
      </c>
      <c r="BR999" s="24">
        <f t="shared" ca="1" si="1027"/>
        <v>0</v>
      </c>
      <c r="BS999" s="24">
        <f t="shared" ca="1" si="1027"/>
        <v>0</v>
      </c>
      <c r="BT999" s="24">
        <f t="shared" ca="1" si="1027"/>
        <v>0</v>
      </c>
      <c r="BU999" s="24">
        <f t="shared" ca="1" si="1027"/>
        <v>0</v>
      </c>
      <c r="BV999" s="24">
        <f t="shared" ca="1" si="1027"/>
        <v>0</v>
      </c>
      <c r="BW999" s="24">
        <f t="shared" ca="1" si="1027"/>
        <v>0</v>
      </c>
      <c r="BX999" s="24">
        <f t="shared" ca="1" si="1027"/>
        <v>0</v>
      </c>
      <c r="BY999" s="24">
        <f t="shared" ca="1" si="1027"/>
        <v>0</v>
      </c>
      <c r="BZ999" s="24">
        <f t="shared" ca="1" si="1027"/>
        <v>0</v>
      </c>
      <c r="CA999" s="24">
        <f t="shared" ca="1" si="1027"/>
        <v>0</v>
      </c>
      <c r="CB999" s="24">
        <f t="shared" ca="1" si="1027"/>
        <v>0</v>
      </c>
      <c r="CC999" s="24">
        <f t="shared" ca="1" si="1027"/>
        <v>0</v>
      </c>
      <c r="CD999" s="24">
        <f t="shared" ca="1" si="1027"/>
        <v>0</v>
      </c>
      <c r="CE999" s="24">
        <f t="shared" ca="1" si="1027"/>
        <v>0</v>
      </c>
      <c r="CF999" s="24">
        <f t="shared" ca="1" si="1027"/>
        <v>0</v>
      </c>
      <c r="CG999" s="24">
        <f t="shared" ca="1" si="1027"/>
        <v>0</v>
      </c>
      <c r="CH999" s="24">
        <f t="shared" ca="1" si="1027"/>
        <v>0</v>
      </c>
      <c r="CI999" s="24">
        <f t="shared" ca="1" si="1027"/>
        <v>0</v>
      </c>
      <c r="CJ999" s="24">
        <f t="shared" ca="1" si="1027"/>
        <v>0</v>
      </c>
      <c r="CK999" s="24">
        <f t="shared" ca="1" si="1027"/>
        <v>0</v>
      </c>
      <c r="CL999" s="24">
        <f t="shared" ref="CL999" ca="1" si="1028">-(CL995+CL991)</f>
        <v>0</v>
      </c>
    </row>
    <row r="1000" spans="2:90" x14ac:dyDescent="0.4">
      <c r="B1000" s="154" t="str">
        <f>B990&amp;" - "&amp;B973</f>
        <v>Units Constructed - (Primary label)</v>
      </c>
      <c r="C1000" t="s">
        <v>235</v>
      </c>
      <c r="D1000" t="s">
        <v>753</v>
      </c>
      <c r="E1000" s="8"/>
      <c r="H1000" s="27"/>
      <c r="I1000" s="78"/>
      <c r="J1000" s="78"/>
      <c r="K1000" s="24">
        <f t="shared" ca="1" si="1020"/>
        <v>-14000000</v>
      </c>
      <c r="L1000" s="24">
        <f t="shared" ca="1" si="1020"/>
        <v>0</v>
      </c>
      <c r="M1000" s="24">
        <f t="shared" ca="1" si="1020"/>
        <v>0</v>
      </c>
      <c r="N1000" s="24">
        <f t="shared" ca="1" si="1020"/>
        <v>0</v>
      </c>
      <c r="O1000" s="24">
        <f t="shared" ca="1" si="1020"/>
        <v>0</v>
      </c>
      <c r="P1000" s="24">
        <f t="shared" ca="1" si="1020"/>
        <v>0</v>
      </c>
      <c r="R1000" s="33"/>
      <c r="S1000" s="24">
        <f t="shared" ref="S1000" ca="1" si="1029">-S990</f>
        <v>-2000000</v>
      </c>
      <c r="T1000" s="24">
        <f t="shared" ref="T1000:AX1000" ca="1" si="1030">-T990</f>
        <v>-2000000</v>
      </c>
      <c r="U1000" s="24">
        <f t="shared" ca="1" si="1030"/>
        <v>-2000000</v>
      </c>
      <c r="V1000" s="24">
        <f t="shared" ca="1" si="1030"/>
        <v>-2000000</v>
      </c>
      <c r="W1000" s="24">
        <f t="shared" ca="1" si="1030"/>
        <v>-2000000</v>
      </c>
      <c r="X1000" s="24">
        <f t="shared" ca="1" si="1030"/>
        <v>-2000000</v>
      </c>
      <c r="Y1000" s="24">
        <f t="shared" ca="1" si="1030"/>
        <v>-2000000</v>
      </c>
      <c r="Z1000" s="24">
        <f t="shared" ca="1" si="1030"/>
        <v>0</v>
      </c>
      <c r="AA1000" s="24">
        <f t="shared" ca="1" si="1030"/>
        <v>0</v>
      </c>
      <c r="AB1000" s="24">
        <f t="shared" ca="1" si="1030"/>
        <v>0</v>
      </c>
      <c r="AC1000" s="24">
        <f t="shared" ca="1" si="1030"/>
        <v>0</v>
      </c>
      <c r="AD1000" s="24">
        <f t="shared" ca="1" si="1030"/>
        <v>0</v>
      </c>
      <c r="AE1000" s="24">
        <f t="shared" ca="1" si="1030"/>
        <v>0</v>
      </c>
      <c r="AF1000" s="24">
        <f t="shared" ca="1" si="1030"/>
        <v>0</v>
      </c>
      <c r="AG1000" s="24">
        <f t="shared" ca="1" si="1030"/>
        <v>0</v>
      </c>
      <c r="AH1000" s="24">
        <f t="shared" ca="1" si="1030"/>
        <v>0</v>
      </c>
      <c r="AI1000" s="24">
        <f t="shared" ca="1" si="1030"/>
        <v>0</v>
      </c>
      <c r="AJ1000" s="24">
        <f t="shared" ca="1" si="1030"/>
        <v>0</v>
      </c>
      <c r="AK1000" s="24">
        <f t="shared" ca="1" si="1030"/>
        <v>0</v>
      </c>
      <c r="AL1000" s="24">
        <f t="shared" ca="1" si="1030"/>
        <v>0</v>
      </c>
      <c r="AM1000" s="24">
        <f t="shared" ca="1" si="1030"/>
        <v>0</v>
      </c>
      <c r="AN1000" s="24">
        <f t="shared" ca="1" si="1030"/>
        <v>0</v>
      </c>
      <c r="AO1000" s="24">
        <f t="shared" ca="1" si="1030"/>
        <v>0</v>
      </c>
      <c r="AP1000" s="24">
        <f t="shared" ca="1" si="1030"/>
        <v>0</v>
      </c>
      <c r="AQ1000" s="24">
        <f t="shared" ca="1" si="1030"/>
        <v>0</v>
      </c>
      <c r="AR1000" s="24">
        <f t="shared" ca="1" si="1030"/>
        <v>0</v>
      </c>
      <c r="AS1000" s="24">
        <f t="shared" ca="1" si="1030"/>
        <v>0</v>
      </c>
      <c r="AT1000" s="24">
        <f t="shared" ca="1" si="1030"/>
        <v>0</v>
      </c>
      <c r="AU1000" s="24">
        <f t="shared" ca="1" si="1030"/>
        <v>0</v>
      </c>
      <c r="AV1000" s="24">
        <f t="shared" ca="1" si="1030"/>
        <v>0</v>
      </c>
      <c r="AW1000" s="24">
        <f t="shared" ca="1" si="1030"/>
        <v>0</v>
      </c>
      <c r="AX1000" s="24">
        <f t="shared" ca="1" si="1030"/>
        <v>0</v>
      </c>
      <c r="AY1000" s="24">
        <f t="shared" ref="AY1000:CD1000" ca="1" si="1031">-AY990</f>
        <v>0</v>
      </c>
      <c r="AZ1000" s="24">
        <f t="shared" ca="1" si="1031"/>
        <v>0</v>
      </c>
      <c r="BA1000" s="24">
        <f t="shared" ca="1" si="1031"/>
        <v>0</v>
      </c>
      <c r="BB1000" s="24">
        <f t="shared" ca="1" si="1031"/>
        <v>0</v>
      </c>
      <c r="BC1000" s="24">
        <f t="shared" ca="1" si="1031"/>
        <v>0</v>
      </c>
      <c r="BD1000" s="24">
        <f t="shared" ca="1" si="1031"/>
        <v>0</v>
      </c>
      <c r="BE1000" s="24">
        <f t="shared" ca="1" si="1031"/>
        <v>0</v>
      </c>
      <c r="BF1000" s="24">
        <f t="shared" ca="1" si="1031"/>
        <v>0</v>
      </c>
      <c r="BG1000" s="24">
        <f t="shared" ca="1" si="1031"/>
        <v>0</v>
      </c>
      <c r="BH1000" s="24">
        <f t="shared" ca="1" si="1031"/>
        <v>0</v>
      </c>
      <c r="BI1000" s="24">
        <f t="shared" ca="1" si="1031"/>
        <v>0</v>
      </c>
      <c r="BJ1000" s="24">
        <f t="shared" ca="1" si="1031"/>
        <v>0</v>
      </c>
      <c r="BK1000" s="24">
        <f t="shared" ca="1" si="1031"/>
        <v>0</v>
      </c>
      <c r="BL1000" s="24">
        <f t="shared" ca="1" si="1031"/>
        <v>0</v>
      </c>
      <c r="BM1000" s="24">
        <f t="shared" ca="1" si="1031"/>
        <v>0</v>
      </c>
      <c r="BN1000" s="24">
        <f t="shared" ca="1" si="1031"/>
        <v>0</v>
      </c>
      <c r="BO1000" s="24">
        <f t="shared" ca="1" si="1031"/>
        <v>0</v>
      </c>
      <c r="BP1000" s="24">
        <f t="shared" ca="1" si="1031"/>
        <v>0</v>
      </c>
      <c r="BQ1000" s="24">
        <f t="shared" ca="1" si="1031"/>
        <v>0</v>
      </c>
      <c r="BR1000" s="24">
        <f t="shared" ca="1" si="1031"/>
        <v>0</v>
      </c>
      <c r="BS1000" s="24">
        <f t="shared" ca="1" si="1031"/>
        <v>0</v>
      </c>
      <c r="BT1000" s="24">
        <f t="shared" ca="1" si="1031"/>
        <v>0</v>
      </c>
      <c r="BU1000" s="24">
        <f t="shared" ca="1" si="1031"/>
        <v>0</v>
      </c>
      <c r="BV1000" s="24">
        <f t="shared" ca="1" si="1031"/>
        <v>0</v>
      </c>
      <c r="BW1000" s="24">
        <f t="shared" ca="1" si="1031"/>
        <v>0</v>
      </c>
      <c r="BX1000" s="24">
        <f t="shared" ca="1" si="1031"/>
        <v>0</v>
      </c>
      <c r="BY1000" s="24">
        <f t="shared" ca="1" si="1031"/>
        <v>0</v>
      </c>
      <c r="BZ1000" s="24">
        <f t="shared" ca="1" si="1031"/>
        <v>0</v>
      </c>
      <c r="CA1000" s="24">
        <f t="shared" ca="1" si="1031"/>
        <v>0</v>
      </c>
      <c r="CB1000" s="24">
        <f t="shared" ca="1" si="1031"/>
        <v>0</v>
      </c>
      <c r="CC1000" s="24">
        <f t="shared" ca="1" si="1031"/>
        <v>0</v>
      </c>
      <c r="CD1000" s="24">
        <f t="shared" ca="1" si="1031"/>
        <v>0</v>
      </c>
      <c r="CE1000" s="24">
        <f t="shared" ref="CE1000:CK1000" ca="1" si="1032">-CE990</f>
        <v>0</v>
      </c>
      <c r="CF1000" s="24">
        <f t="shared" ca="1" si="1032"/>
        <v>0</v>
      </c>
      <c r="CG1000" s="24">
        <f t="shared" ca="1" si="1032"/>
        <v>0</v>
      </c>
      <c r="CH1000" s="24">
        <f t="shared" ca="1" si="1032"/>
        <v>0</v>
      </c>
      <c r="CI1000" s="24">
        <f t="shared" ca="1" si="1032"/>
        <v>0</v>
      </c>
      <c r="CJ1000" s="24">
        <f t="shared" ca="1" si="1032"/>
        <v>0</v>
      </c>
      <c r="CK1000" s="24">
        <f t="shared" ca="1" si="1032"/>
        <v>0</v>
      </c>
      <c r="CL1000" s="24">
        <f t="shared" ref="CL1000" ca="1" si="1033">-CL990</f>
        <v>0</v>
      </c>
    </row>
    <row r="1001" spans="2:90" x14ac:dyDescent="0.4">
      <c r="B1001" s="122"/>
      <c r="D1001" t="s">
        <v>753</v>
      </c>
      <c r="E1001" s="8"/>
      <c r="H1001" s="27"/>
      <c r="I1001" s="78"/>
      <c r="J1001" s="78"/>
      <c r="K1001" s="24"/>
      <c r="L1001" s="24"/>
      <c r="M1001" s="24"/>
      <c r="N1001" s="24"/>
      <c r="O1001" s="24"/>
      <c r="P1001" s="24"/>
      <c r="R1001" s="33"/>
      <c r="S1001" s="24"/>
      <c r="T1001" s="24"/>
      <c r="U1001" s="24"/>
      <c r="V1001" s="24"/>
      <c r="W1001" s="24"/>
      <c r="X1001" s="24"/>
      <c r="Y1001" s="24"/>
      <c r="Z1001" s="24"/>
      <c r="AA1001" s="24"/>
      <c r="AB1001" s="24"/>
      <c r="AC1001" s="24"/>
      <c r="AD1001" s="24"/>
      <c r="AE1001" s="24"/>
      <c r="AF1001" s="24"/>
      <c r="AG1001" s="24"/>
      <c r="AH1001" s="24"/>
      <c r="AI1001" s="24"/>
      <c r="AJ1001" s="24"/>
      <c r="AK1001" s="24"/>
      <c r="AL1001" s="24"/>
      <c r="AM1001" s="24"/>
      <c r="AN1001" s="24"/>
      <c r="AO1001" s="24"/>
      <c r="AP1001" s="24"/>
      <c r="AQ1001" s="24"/>
      <c r="AR1001" s="24"/>
      <c r="AS1001" s="24"/>
      <c r="AT1001" s="24"/>
      <c r="AU1001" s="24"/>
      <c r="AV1001" s="24"/>
      <c r="AW1001" s="24"/>
      <c r="AX1001" s="24"/>
      <c r="AY1001" s="24"/>
      <c r="AZ1001" s="24"/>
      <c r="BA1001" s="24"/>
      <c r="BB1001" s="24"/>
      <c r="BC1001" s="24"/>
      <c r="BD1001" s="24"/>
      <c r="BE1001" s="24"/>
      <c r="BF1001" s="24"/>
      <c r="BG1001" s="24"/>
      <c r="BH1001" s="24"/>
      <c r="BI1001" s="24"/>
      <c r="BJ1001" s="24"/>
      <c r="BK1001" s="24"/>
      <c r="BL1001" s="24"/>
      <c r="BM1001" s="24"/>
      <c r="BN1001" s="24"/>
      <c r="BO1001" s="24"/>
      <c r="BP1001" s="24"/>
      <c r="BQ1001" s="24"/>
      <c r="BR1001" s="24"/>
      <c r="BS1001" s="24"/>
      <c r="BT1001" s="24"/>
      <c r="BU1001" s="24"/>
      <c r="BV1001" s="24"/>
      <c r="BW1001" s="24"/>
      <c r="BX1001" s="24"/>
      <c r="BY1001" s="24"/>
      <c r="BZ1001" s="24"/>
      <c r="CA1001" s="24"/>
      <c r="CB1001" s="24"/>
      <c r="CC1001" s="24"/>
      <c r="CD1001" s="24"/>
      <c r="CE1001" s="24"/>
      <c r="CF1001" s="24"/>
      <c r="CG1001" s="24"/>
      <c r="CH1001" s="24"/>
      <c r="CI1001" s="24"/>
      <c r="CJ1001" s="24"/>
      <c r="CK1001" s="24"/>
      <c r="CL1001" s="24"/>
    </row>
    <row r="1002" spans="2:90" x14ac:dyDescent="0.4">
      <c r="B1002" s="8" t="str">
        <f>B973</f>
        <v>(Primary label)</v>
      </c>
      <c r="D1002" t="s">
        <v>753</v>
      </c>
      <c r="E1002" s="8" t="str">
        <f t="shared" si="993"/>
        <v>1002 ASSETSALE-PV</v>
      </c>
      <c r="G1002" t="s">
        <v>332</v>
      </c>
      <c r="H1002" s="27"/>
      <c r="I1002" s="78"/>
      <c r="J1002" s="78"/>
      <c r="K1002" s="33"/>
      <c r="L1002" s="33"/>
      <c r="M1002" s="33"/>
      <c r="N1002" s="33"/>
      <c r="O1002" s="33"/>
      <c r="P1002" s="33"/>
      <c r="R1002" s="33"/>
      <c r="S1002" s="33"/>
      <c r="T1002" s="33"/>
      <c r="U1002" s="33"/>
      <c r="V1002" s="33"/>
      <c r="W1002" s="33"/>
      <c r="X1002" s="33"/>
      <c r="Y1002" s="33"/>
      <c r="Z1002" s="33"/>
      <c r="AA1002" s="33"/>
      <c r="AB1002" s="33"/>
      <c r="AC1002" s="33"/>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c r="AY1002" s="33"/>
      <c r="AZ1002" s="33"/>
      <c r="BA1002" s="33"/>
      <c r="BB1002" s="33"/>
      <c r="BC1002" s="33"/>
      <c r="BD1002" s="33"/>
      <c r="BE1002" s="33"/>
      <c r="BF1002" s="33"/>
      <c r="BG1002" s="33"/>
      <c r="BH1002" s="33"/>
      <c r="BI1002" s="33"/>
      <c r="BJ1002" s="33"/>
      <c r="BK1002" s="33"/>
      <c r="BL1002" s="33"/>
      <c r="BM1002" s="33"/>
      <c r="BN1002" s="33"/>
      <c r="BO1002" s="33"/>
      <c r="BP1002" s="33"/>
      <c r="BQ1002" s="33"/>
      <c r="BR1002" s="33"/>
      <c r="BS1002" s="33"/>
      <c r="BT1002" s="33"/>
      <c r="BU1002" s="33"/>
      <c r="BV1002" s="33"/>
      <c r="BW1002" s="33"/>
      <c r="BX1002" s="33"/>
      <c r="BY1002" s="33"/>
      <c r="BZ1002" s="33"/>
      <c r="CA1002" s="33"/>
      <c r="CB1002" s="33"/>
      <c r="CC1002" s="33"/>
      <c r="CD1002" s="33"/>
      <c r="CE1002" s="33"/>
      <c r="CF1002" s="33"/>
      <c r="CG1002" s="33"/>
      <c r="CH1002" s="33"/>
      <c r="CI1002" s="33"/>
      <c r="CJ1002" s="33"/>
      <c r="CK1002" s="33"/>
      <c r="CL1002" s="33"/>
    </row>
    <row r="1003" spans="2:90" x14ac:dyDescent="0.4">
      <c r="B1003" s="235" t="str">
        <f>IFERROR(SUBSTITUTE(B981,":",""),"no unit")</f>
        <v>Unit</v>
      </c>
      <c r="D1003" t="s">
        <v>753</v>
      </c>
      <c r="E1003" s="8" t="str">
        <f>ROW()&amp;" "&amp;D1003</f>
        <v>1003 ASSETSALE-PV</v>
      </c>
      <c r="G1003" t="s">
        <v>332</v>
      </c>
      <c r="H1003" s="27"/>
      <c r="I1003" s="78"/>
      <c r="J1003" s="78"/>
      <c r="K1003" s="33"/>
      <c r="L1003" s="33"/>
      <c r="M1003" s="33"/>
      <c r="N1003" s="33"/>
      <c r="O1003" s="33"/>
      <c r="P1003" s="33"/>
      <c r="R1003" s="33"/>
      <c r="S1003" s="33"/>
      <c r="T1003" s="33"/>
      <c r="U1003" s="33"/>
      <c r="V1003" s="33"/>
      <c r="W1003" s="33"/>
      <c r="X1003" s="33"/>
      <c r="Y1003" s="33"/>
      <c r="Z1003" s="33"/>
      <c r="AA1003" s="33"/>
      <c r="AB1003" s="33"/>
      <c r="AC1003" s="33"/>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c r="AY1003" s="33"/>
      <c r="AZ1003" s="33"/>
      <c r="BA1003" s="33"/>
      <c r="BB1003" s="33"/>
      <c r="BC1003" s="33"/>
      <c r="BD1003" s="33"/>
      <c r="BE1003" s="33"/>
      <c r="BF1003" s="33"/>
      <c r="BG1003" s="33"/>
      <c r="BH1003" s="33"/>
      <c r="BI1003" s="33"/>
      <c r="BJ1003" s="33"/>
      <c r="BK1003" s="33"/>
      <c r="BL1003" s="33"/>
      <c r="BM1003" s="33"/>
      <c r="BN1003" s="33"/>
      <c r="BO1003" s="33"/>
      <c r="BP1003" s="33"/>
      <c r="BQ1003" s="33"/>
      <c r="BR1003" s="33"/>
      <c r="BS1003" s="33"/>
      <c r="BT1003" s="33"/>
      <c r="BU1003" s="33"/>
      <c r="BV1003" s="33"/>
      <c r="BW1003" s="33"/>
      <c r="BX1003" s="33"/>
      <c r="BY1003" s="33"/>
      <c r="BZ1003" s="33"/>
      <c r="CA1003" s="33"/>
      <c r="CB1003" s="33"/>
      <c r="CC1003" s="33"/>
      <c r="CD1003" s="33"/>
      <c r="CE1003" s="33"/>
      <c r="CF1003" s="33"/>
      <c r="CG1003" s="33"/>
      <c r="CH1003" s="33"/>
      <c r="CI1003" s="33"/>
      <c r="CJ1003" s="33"/>
      <c r="CK1003" s="33"/>
      <c r="CL1003" s="33"/>
    </row>
    <row r="1004" spans="2:90" x14ac:dyDescent="0.4">
      <c r="B1004" s="8" t="s">
        <v>334</v>
      </c>
      <c r="D1004" t="s">
        <v>753</v>
      </c>
      <c r="E1004" s="8" t="str">
        <f t="shared" ref="E1004:E1009" si="1034">ROW()&amp;" "&amp;D1004</f>
        <v>1004 ASSETSALE-PV</v>
      </c>
      <c r="G1004" t="s">
        <v>332</v>
      </c>
      <c r="H1004" s="27"/>
      <c r="I1004" s="78"/>
      <c r="J1004" s="78"/>
      <c r="K1004" s="33"/>
      <c r="L1004" s="33"/>
      <c r="M1004" s="33"/>
      <c r="N1004" s="33"/>
      <c r="O1004" s="33"/>
      <c r="P1004" s="33"/>
      <c r="R1004" s="33"/>
      <c r="S1004" s="4" t="str">
        <f t="shared" ref="S1004" si="1035">ADDRESS(ROW(S995),COLUMN(S995),2)</f>
        <v>S$995</v>
      </c>
      <c r="T1004" s="4" t="str">
        <f t="shared" ref="T1004:AX1004" si="1036">ADDRESS(ROW(T995),COLUMN(T995),2)</f>
        <v>T$995</v>
      </c>
      <c r="U1004" s="4" t="str">
        <f t="shared" si="1036"/>
        <v>U$995</v>
      </c>
      <c r="V1004" s="4" t="str">
        <f t="shared" si="1036"/>
        <v>V$995</v>
      </c>
      <c r="W1004" s="4" t="str">
        <f t="shared" si="1036"/>
        <v>W$995</v>
      </c>
      <c r="X1004" s="4" t="str">
        <f t="shared" si="1036"/>
        <v>X$995</v>
      </c>
      <c r="Y1004" s="4" t="str">
        <f t="shared" si="1036"/>
        <v>Y$995</v>
      </c>
      <c r="Z1004" s="4" t="str">
        <f t="shared" si="1036"/>
        <v>Z$995</v>
      </c>
      <c r="AA1004" s="4" t="str">
        <f t="shared" si="1036"/>
        <v>AA$995</v>
      </c>
      <c r="AB1004" s="4" t="str">
        <f t="shared" si="1036"/>
        <v>AB$995</v>
      </c>
      <c r="AC1004" s="4" t="str">
        <f t="shared" si="1036"/>
        <v>AC$995</v>
      </c>
      <c r="AD1004" s="4" t="str">
        <f t="shared" si="1036"/>
        <v>AD$995</v>
      </c>
      <c r="AE1004" s="4" t="str">
        <f t="shared" si="1036"/>
        <v>AE$995</v>
      </c>
      <c r="AF1004" s="4" t="str">
        <f t="shared" si="1036"/>
        <v>AF$995</v>
      </c>
      <c r="AG1004" s="4" t="str">
        <f t="shared" si="1036"/>
        <v>AG$995</v>
      </c>
      <c r="AH1004" s="4" t="str">
        <f t="shared" si="1036"/>
        <v>AH$995</v>
      </c>
      <c r="AI1004" s="4" t="str">
        <f t="shared" si="1036"/>
        <v>AI$995</v>
      </c>
      <c r="AJ1004" s="4" t="str">
        <f t="shared" si="1036"/>
        <v>AJ$995</v>
      </c>
      <c r="AK1004" s="4" t="str">
        <f t="shared" si="1036"/>
        <v>AK$995</v>
      </c>
      <c r="AL1004" s="4" t="str">
        <f t="shared" si="1036"/>
        <v>AL$995</v>
      </c>
      <c r="AM1004" s="4" t="str">
        <f t="shared" si="1036"/>
        <v>AM$995</v>
      </c>
      <c r="AN1004" s="4" t="str">
        <f t="shared" si="1036"/>
        <v>AN$995</v>
      </c>
      <c r="AO1004" s="4" t="str">
        <f t="shared" si="1036"/>
        <v>AO$995</v>
      </c>
      <c r="AP1004" s="4" t="str">
        <f t="shared" si="1036"/>
        <v>AP$995</v>
      </c>
      <c r="AQ1004" s="4" t="str">
        <f t="shared" si="1036"/>
        <v>AQ$995</v>
      </c>
      <c r="AR1004" s="4" t="str">
        <f t="shared" si="1036"/>
        <v>AR$995</v>
      </c>
      <c r="AS1004" s="4" t="str">
        <f t="shared" si="1036"/>
        <v>AS$995</v>
      </c>
      <c r="AT1004" s="4" t="str">
        <f t="shared" si="1036"/>
        <v>AT$995</v>
      </c>
      <c r="AU1004" s="4" t="str">
        <f t="shared" si="1036"/>
        <v>AU$995</v>
      </c>
      <c r="AV1004" s="4" t="str">
        <f t="shared" si="1036"/>
        <v>AV$995</v>
      </c>
      <c r="AW1004" s="4" t="str">
        <f t="shared" si="1036"/>
        <v>AW$995</v>
      </c>
      <c r="AX1004" s="4" t="str">
        <f t="shared" si="1036"/>
        <v>AX$995</v>
      </c>
      <c r="AY1004" s="4" t="str">
        <f t="shared" ref="AY1004:CD1004" si="1037">ADDRESS(ROW(AY995),COLUMN(AY995),2)</f>
        <v>AY$995</v>
      </c>
      <c r="AZ1004" s="4" t="str">
        <f t="shared" si="1037"/>
        <v>AZ$995</v>
      </c>
      <c r="BA1004" s="4" t="str">
        <f t="shared" si="1037"/>
        <v>BA$995</v>
      </c>
      <c r="BB1004" s="4" t="str">
        <f t="shared" si="1037"/>
        <v>BB$995</v>
      </c>
      <c r="BC1004" s="4" t="str">
        <f t="shared" si="1037"/>
        <v>BC$995</v>
      </c>
      <c r="BD1004" s="4" t="str">
        <f t="shared" si="1037"/>
        <v>BD$995</v>
      </c>
      <c r="BE1004" s="4" t="str">
        <f t="shared" si="1037"/>
        <v>BE$995</v>
      </c>
      <c r="BF1004" s="4" t="str">
        <f t="shared" si="1037"/>
        <v>BF$995</v>
      </c>
      <c r="BG1004" s="4" t="str">
        <f t="shared" si="1037"/>
        <v>BG$995</v>
      </c>
      <c r="BH1004" s="4" t="str">
        <f t="shared" si="1037"/>
        <v>BH$995</v>
      </c>
      <c r="BI1004" s="4" t="str">
        <f t="shared" si="1037"/>
        <v>BI$995</v>
      </c>
      <c r="BJ1004" s="4" t="str">
        <f t="shared" si="1037"/>
        <v>BJ$995</v>
      </c>
      <c r="BK1004" s="4" t="str">
        <f t="shared" si="1037"/>
        <v>BK$995</v>
      </c>
      <c r="BL1004" s="4" t="str">
        <f t="shared" si="1037"/>
        <v>BL$995</v>
      </c>
      <c r="BM1004" s="4" t="str">
        <f t="shared" si="1037"/>
        <v>BM$995</v>
      </c>
      <c r="BN1004" s="4" t="str">
        <f t="shared" si="1037"/>
        <v>BN$995</v>
      </c>
      <c r="BO1004" s="4" t="str">
        <f t="shared" si="1037"/>
        <v>BO$995</v>
      </c>
      <c r="BP1004" s="4" t="str">
        <f t="shared" si="1037"/>
        <v>BP$995</v>
      </c>
      <c r="BQ1004" s="4" t="str">
        <f t="shared" si="1037"/>
        <v>BQ$995</v>
      </c>
      <c r="BR1004" s="4" t="str">
        <f t="shared" si="1037"/>
        <v>BR$995</v>
      </c>
      <c r="BS1004" s="4" t="str">
        <f t="shared" si="1037"/>
        <v>BS$995</v>
      </c>
      <c r="BT1004" s="4" t="str">
        <f t="shared" si="1037"/>
        <v>BT$995</v>
      </c>
      <c r="BU1004" s="4" t="str">
        <f t="shared" si="1037"/>
        <v>BU$995</v>
      </c>
      <c r="BV1004" s="4" t="str">
        <f t="shared" si="1037"/>
        <v>BV$995</v>
      </c>
      <c r="BW1004" s="4" t="str">
        <f t="shared" si="1037"/>
        <v>BW$995</v>
      </c>
      <c r="BX1004" s="4" t="str">
        <f t="shared" si="1037"/>
        <v>BX$995</v>
      </c>
      <c r="BY1004" s="4" t="str">
        <f t="shared" si="1037"/>
        <v>BY$995</v>
      </c>
      <c r="BZ1004" s="4" t="str">
        <f t="shared" si="1037"/>
        <v>BZ$995</v>
      </c>
      <c r="CA1004" s="4" t="str">
        <f t="shared" si="1037"/>
        <v>CA$995</v>
      </c>
      <c r="CB1004" s="4" t="str">
        <f t="shared" si="1037"/>
        <v>CB$995</v>
      </c>
      <c r="CC1004" s="4" t="str">
        <f t="shared" si="1037"/>
        <v>CC$995</v>
      </c>
      <c r="CD1004" s="4" t="str">
        <f t="shared" si="1037"/>
        <v>CD$995</v>
      </c>
      <c r="CE1004" s="4" t="str">
        <f t="shared" ref="CE1004:CK1004" si="1038">ADDRESS(ROW(CE995),COLUMN(CE995),2)</f>
        <v>CE$995</v>
      </c>
      <c r="CF1004" s="4" t="str">
        <f t="shared" si="1038"/>
        <v>CF$995</v>
      </c>
      <c r="CG1004" s="4" t="str">
        <f t="shared" si="1038"/>
        <v>CG$995</v>
      </c>
      <c r="CH1004" s="4" t="str">
        <f t="shared" si="1038"/>
        <v>CH$995</v>
      </c>
      <c r="CI1004" s="4" t="str">
        <f t="shared" si="1038"/>
        <v>CI$995</v>
      </c>
      <c r="CJ1004" s="4" t="str">
        <f t="shared" si="1038"/>
        <v>CJ$995</v>
      </c>
      <c r="CK1004" s="4" t="str">
        <f t="shared" si="1038"/>
        <v>CK$995</v>
      </c>
      <c r="CL1004" s="4" t="str">
        <f t="shared" ref="CL1004" si="1039">ADDRESS(ROW(CL995),COLUMN(CL995),2)</f>
        <v>CL$995</v>
      </c>
    </row>
    <row r="1005" spans="2:90" x14ac:dyDescent="0.4">
      <c r="B1005" s="125" t="s">
        <v>333</v>
      </c>
      <c r="D1005" t="s">
        <v>753</v>
      </c>
      <c r="E1005" s="8" t="str">
        <f t="shared" si="1034"/>
        <v>1005 ASSETSALE-PV</v>
      </c>
      <c r="G1005" t="s">
        <v>332</v>
      </c>
      <c r="H1005" s="56"/>
      <c r="I1005" s="79"/>
      <c r="J1005" s="79"/>
      <c r="K1005" s="15"/>
      <c r="L1005" s="15"/>
      <c r="M1005" s="15"/>
      <c r="N1005" s="15"/>
      <c r="O1005" s="15"/>
      <c r="P1005" s="15"/>
      <c r="R1005" s="15"/>
      <c r="S1005" s="175" t="str">
        <f t="shared" ref="S1005" si="1040">S976</f>
        <v>S972</v>
      </c>
      <c r="T1005" s="175" t="str">
        <f t="shared" ref="T1005:AX1005" si="1041">T976</f>
        <v>T972</v>
      </c>
      <c r="U1005" s="175" t="str">
        <f t="shared" si="1041"/>
        <v>U972</v>
      </c>
      <c r="V1005" s="175" t="str">
        <f t="shared" si="1041"/>
        <v>V972</v>
      </c>
      <c r="W1005" s="175" t="str">
        <f t="shared" si="1041"/>
        <v>W972</v>
      </c>
      <c r="X1005" s="175" t="str">
        <f t="shared" si="1041"/>
        <v>X972</v>
      </c>
      <c r="Y1005" s="175" t="str">
        <f t="shared" si="1041"/>
        <v>Y972</v>
      </c>
      <c r="Z1005" s="175" t="str">
        <f t="shared" si="1041"/>
        <v>Z972</v>
      </c>
      <c r="AA1005" s="175" t="str">
        <f t="shared" si="1041"/>
        <v>AA972</v>
      </c>
      <c r="AB1005" s="175" t="str">
        <f t="shared" si="1041"/>
        <v>AB972</v>
      </c>
      <c r="AC1005" s="175" t="str">
        <f t="shared" si="1041"/>
        <v>AC972</v>
      </c>
      <c r="AD1005" s="175" t="str">
        <f t="shared" si="1041"/>
        <v>AD972</v>
      </c>
      <c r="AE1005" s="175" t="str">
        <f t="shared" si="1041"/>
        <v>AE972</v>
      </c>
      <c r="AF1005" s="175" t="str">
        <f t="shared" si="1041"/>
        <v>AF972</v>
      </c>
      <c r="AG1005" s="175" t="str">
        <f t="shared" si="1041"/>
        <v>AG972</v>
      </c>
      <c r="AH1005" s="175" t="str">
        <f t="shared" si="1041"/>
        <v>AH972</v>
      </c>
      <c r="AI1005" s="175" t="str">
        <f t="shared" si="1041"/>
        <v>AI972</v>
      </c>
      <c r="AJ1005" s="175" t="str">
        <f t="shared" si="1041"/>
        <v>AJ972</v>
      </c>
      <c r="AK1005" s="175" t="str">
        <f t="shared" si="1041"/>
        <v>AK972</v>
      </c>
      <c r="AL1005" s="175" t="str">
        <f t="shared" si="1041"/>
        <v>AL972</v>
      </c>
      <c r="AM1005" s="175" t="str">
        <f t="shared" si="1041"/>
        <v>AM972</v>
      </c>
      <c r="AN1005" s="175" t="str">
        <f t="shared" si="1041"/>
        <v>AN972</v>
      </c>
      <c r="AO1005" s="175" t="str">
        <f t="shared" si="1041"/>
        <v>AO972</v>
      </c>
      <c r="AP1005" s="175" t="str">
        <f t="shared" si="1041"/>
        <v>AP972</v>
      </c>
      <c r="AQ1005" s="175" t="str">
        <f t="shared" si="1041"/>
        <v>AQ972</v>
      </c>
      <c r="AR1005" s="175" t="str">
        <f t="shared" si="1041"/>
        <v>AR972</v>
      </c>
      <c r="AS1005" s="175" t="str">
        <f t="shared" si="1041"/>
        <v>AS972</v>
      </c>
      <c r="AT1005" s="175" t="str">
        <f t="shared" si="1041"/>
        <v>AT972</v>
      </c>
      <c r="AU1005" s="175" t="str">
        <f t="shared" si="1041"/>
        <v>AU972</v>
      </c>
      <c r="AV1005" s="175" t="str">
        <f t="shared" si="1041"/>
        <v>AV972</v>
      </c>
      <c r="AW1005" s="175" t="str">
        <f t="shared" si="1041"/>
        <v>AW972</v>
      </c>
      <c r="AX1005" s="175" t="str">
        <f t="shared" si="1041"/>
        <v>AX972</v>
      </c>
      <c r="AY1005" s="175" t="str">
        <f t="shared" ref="AY1005:CD1005" si="1042">AY976</f>
        <v>AY972</v>
      </c>
      <c r="AZ1005" s="175" t="str">
        <f t="shared" si="1042"/>
        <v>AZ972</v>
      </c>
      <c r="BA1005" s="175" t="str">
        <f t="shared" si="1042"/>
        <v>BA972</v>
      </c>
      <c r="BB1005" s="175" t="str">
        <f t="shared" si="1042"/>
        <v>BB972</v>
      </c>
      <c r="BC1005" s="175" t="str">
        <f t="shared" si="1042"/>
        <v>BC972</v>
      </c>
      <c r="BD1005" s="175" t="str">
        <f t="shared" si="1042"/>
        <v>BD972</v>
      </c>
      <c r="BE1005" s="175" t="str">
        <f t="shared" si="1042"/>
        <v>BE972</v>
      </c>
      <c r="BF1005" s="175" t="str">
        <f t="shared" si="1042"/>
        <v>BF972</v>
      </c>
      <c r="BG1005" s="175" t="str">
        <f t="shared" si="1042"/>
        <v>BG972</v>
      </c>
      <c r="BH1005" s="175" t="str">
        <f t="shared" si="1042"/>
        <v>BH972</v>
      </c>
      <c r="BI1005" s="175" t="str">
        <f t="shared" si="1042"/>
        <v>BI972</v>
      </c>
      <c r="BJ1005" s="175" t="str">
        <f t="shared" si="1042"/>
        <v>BJ972</v>
      </c>
      <c r="BK1005" s="175" t="str">
        <f t="shared" si="1042"/>
        <v>BK972</v>
      </c>
      <c r="BL1005" s="175" t="str">
        <f t="shared" si="1042"/>
        <v>BL972</v>
      </c>
      <c r="BM1005" s="175" t="str">
        <f t="shared" si="1042"/>
        <v>BM972</v>
      </c>
      <c r="BN1005" s="175" t="str">
        <f t="shared" si="1042"/>
        <v>BN972</v>
      </c>
      <c r="BO1005" s="175" t="str">
        <f t="shared" si="1042"/>
        <v>BO972</v>
      </c>
      <c r="BP1005" s="175" t="str">
        <f t="shared" si="1042"/>
        <v>BP972</v>
      </c>
      <c r="BQ1005" s="175" t="str">
        <f t="shared" si="1042"/>
        <v>BQ972</v>
      </c>
      <c r="BR1005" s="175" t="str">
        <f t="shared" si="1042"/>
        <v>BR972</v>
      </c>
      <c r="BS1005" s="175" t="str">
        <f t="shared" si="1042"/>
        <v>BS972</v>
      </c>
      <c r="BT1005" s="175" t="str">
        <f t="shared" si="1042"/>
        <v>BT972</v>
      </c>
      <c r="BU1005" s="175" t="str">
        <f t="shared" si="1042"/>
        <v>BU972</v>
      </c>
      <c r="BV1005" s="175" t="str">
        <f t="shared" si="1042"/>
        <v>BV972</v>
      </c>
      <c r="BW1005" s="175" t="str">
        <f t="shared" si="1042"/>
        <v>BW972</v>
      </c>
      <c r="BX1005" s="175" t="str">
        <f t="shared" si="1042"/>
        <v>BX972</v>
      </c>
      <c r="BY1005" s="175" t="str">
        <f t="shared" si="1042"/>
        <v>BY972</v>
      </c>
      <c r="BZ1005" s="175" t="str">
        <f t="shared" si="1042"/>
        <v>BZ972</v>
      </c>
      <c r="CA1005" s="175" t="str">
        <f t="shared" si="1042"/>
        <v>CA972</v>
      </c>
      <c r="CB1005" s="175" t="str">
        <f t="shared" si="1042"/>
        <v>CB972</v>
      </c>
      <c r="CC1005" s="175" t="str">
        <f t="shared" si="1042"/>
        <v>CC972</v>
      </c>
      <c r="CD1005" s="175" t="str">
        <f t="shared" si="1042"/>
        <v>CD972</v>
      </c>
      <c r="CE1005" s="175" t="str">
        <f t="shared" ref="CE1005:CK1005" si="1043">CE976</f>
        <v>CE972</v>
      </c>
      <c r="CF1005" s="175" t="str">
        <f t="shared" si="1043"/>
        <v>CF972</v>
      </c>
      <c r="CG1005" s="175" t="str">
        <f t="shared" si="1043"/>
        <v>CG972</v>
      </c>
      <c r="CH1005" s="175" t="str">
        <f t="shared" si="1043"/>
        <v>CH972</v>
      </c>
      <c r="CI1005" s="175" t="str">
        <f t="shared" si="1043"/>
        <v>CI972</v>
      </c>
      <c r="CJ1005" s="175" t="str">
        <f t="shared" si="1043"/>
        <v>CJ972</v>
      </c>
      <c r="CK1005" s="175" t="str">
        <f t="shared" si="1043"/>
        <v>CK972</v>
      </c>
      <c r="CL1005" s="175" t="str">
        <f t="shared" ref="CL1005" si="1044">CL976</f>
        <v>CL972</v>
      </c>
    </row>
    <row r="1006" spans="2:90" x14ac:dyDescent="0.4">
      <c r="B1006" s="8" t="str">
        <f>B977</f>
        <v>(Secondary label)</v>
      </c>
      <c r="D1006" t="s">
        <v>753</v>
      </c>
      <c r="E1006" s="8" t="str">
        <f t="shared" si="1034"/>
        <v>1006 ASSETSALE-PV</v>
      </c>
      <c r="G1006" t="s">
        <v>332</v>
      </c>
      <c r="H1006" s="12"/>
      <c r="I1006" s="60"/>
      <c r="J1006" s="60"/>
      <c r="K1006" s="15"/>
      <c r="L1006" s="15"/>
      <c r="M1006" s="15"/>
      <c r="N1006" s="15"/>
      <c r="O1006" s="15"/>
      <c r="P1006" s="15"/>
      <c r="R1006" s="15"/>
      <c r="S1006" s="175">
        <f t="shared" ref="S1006" si="1045">S977</f>
        <v>0</v>
      </c>
      <c r="T1006" s="175">
        <f t="shared" ref="T1006:AX1006" si="1046">T977</f>
        <v>0</v>
      </c>
      <c r="U1006" s="175">
        <f t="shared" si="1046"/>
        <v>0</v>
      </c>
      <c r="V1006" s="175">
        <f t="shared" si="1046"/>
        <v>0</v>
      </c>
      <c r="W1006" s="175">
        <f t="shared" si="1046"/>
        <v>0</v>
      </c>
      <c r="X1006" s="175">
        <f t="shared" si="1046"/>
        <v>0</v>
      </c>
      <c r="Y1006" s="175">
        <f t="shared" si="1046"/>
        <v>0</v>
      </c>
      <c r="Z1006" s="175">
        <f t="shared" si="1046"/>
        <v>0</v>
      </c>
      <c r="AA1006" s="175">
        <f t="shared" si="1046"/>
        <v>0</v>
      </c>
      <c r="AB1006" s="175">
        <f t="shared" si="1046"/>
        <v>0</v>
      </c>
      <c r="AC1006" s="175">
        <f t="shared" si="1046"/>
        <v>0</v>
      </c>
      <c r="AD1006" s="175">
        <f t="shared" si="1046"/>
        <v>0</v>
      </c>
      <c r="AE1006" s="175">
        <f t="shared" si="1046"/>
        <v>0</v>
      </c>
      <c r="AF1006" s="175">
        <f t="shared" si="1046"/>
        <v>0</v>
      </c>
      <c r="AG1006" s="175">
        <f t="shared" si="1046"/>
        <v>0</v>
      </c>
      <c r="AH1006" s="175">
        <f t="shared" si="1046"/>
        <v>0</v>
      </c>
      <c r="AI1006" s="175">
        <f t="shared" si="1046"/>
        <v>0</v>
      </c>
      <c r="AJ1006" s="175">
        <f t="shared" si="1046"/>
        <v>0</v>
      </c>
      <c r="AK1006" s="175">
        <f t="shared" si="1046"/>
        <v>0</v>
      </c>
      <c r="AL1006" s="175">
        <f t="shared" si="1046"/>
        <v>0</v>
      </c>
      <c r="AM1006" s="175">
        <f t="shared" si="1046"/>
        <v>0</v>
      </c>
      <c r="AN1006" s="175">
        <f t="shared" si="1046"/>
        <v>0</v>
      </c>
      <c r="AO1006" s="175">
        <f t="shared" si="1046"/>
        <v>0</v>
      </c>
      <c r="AP1006" s="175">
        <f t="shared" si="1046"/>
        <v>0</v>
      </c>
      <c r="AQ1006" s="175">
        <f t="shared" si="1046"/>
        <v>0</v>
      </c>
      <c r="AR1006" s="175">
        <f t="shared" si="1046"/>
        <v>0</v>
      </c>
      <c r="AS1006" s="175">
        <f t="shared" si="1046"/>
        <v>0</v>
      </c>
      <c r="AT1006" s="175">
        <f t="shared" si="1046"/>
        <v>0</v>
      </c>
      <c r="AU1006" s="175">
        <f t="shared" si="1046"/>
        <v>0</v>
      </c>
      <c r="AV1006" s="175">
        <f t="shared" si="1046"/>
        <v>0</v>
      </c>
      <c r="AW1006" s="175">
        <f t="shared" si="1046"/>
        <v>0</v>
      </c>
      <c r="AX1006" s="175">
        <f t="shared" si="1046"/>
        <v>0</v>
      </c>
      <c r="AY1006" s="175">
        <f t="shared" ref="AY1006:CD1006" si="1047">AY977</f>
        <v>0</v>
      </c>
      <c r="AZ1006" s="175">
        <f t="shared" si="1047"/>
        <v>0</v>
      </c>
      <c r="BA1006" s="175">
        <f t="shared" si="1047"/>
        <v>0</v>
      </c>
      <c r="BB1006" s="175">
        <f t="shared" si="1047"/>
        <v>0</v>
      </c>
      <c r="BC1006" s="175">
        <f t="shared" si="1047"/>
        <v>0</v>
      </c>
      <c r="BD1006" s="175">
        <f t="shared" si="1047"/>
        <v>0</v>
      </c>
      <c r="BE1006" s="175">
        <f t="shared" si="1047"/>
        <v>0</v>
      </c>
      <c r="BF1006" s="175">
        <f t="shared" si="1047"/>
        <v>0</v>
      </c>
      <c r="BG1006" s="175">
        <f t="shared" si="1047"/>
        <v>0</v>
      </c>
      <c r="BH1006" s="175">
        <f t="shared" si="1047"/>
        <v>0</v>
      </c>
      <c r="BI1006" s="175">
        <f t="shared" si="1047"/>
        <v>0</v>
      </c>
      <c r="BJ1006" s="175">
        <f t="shared" si="1047"/>
        <v>0</v>
      </c>
      <c r="BK1006" s="175">
        <f t="shared" si="1047"/>
        <v>0</v>
      </c>
      <c r="BL1006" s="175">
        <f t="shared" si="1047"/>
        <v>0</v>
      </c>
      <c r="BM1006" s="175">
        <f t="shared" si="1047"/>
        <v>0</v>
      </c>
      <c r="BN1006" s="175">
        <f t="shared" si="1047"/>
        <v>0</v>
      </c>
      <c r="BO1006" s="175">
        <f t="shared" si="1047"/>
        <v>0</v>
      </c>
      <c r="BP1006" s="175">
        <f t="shared" si="1047"/>
        <v>0</v>
      </c>
      <c r="BQ1006" s="175">
        <f t="shared" si="1047"/>
        <v>0</v>
      </c>
      <c r="BR1006" s="175">
        <f t="shared" si="1047"/>
        <v>0</v>
      </c>
      <c r="BS1006" s="175">
        <f t="shared" si="1047"/>
        <v>0</v>
      </c>
      <c r="BT1006" s="175">
        <f t="shared" si="1047"/>
        <v>0</v>
      </c>
      <c r="BU1006" s="175">
        <f t="shared" si="1047"/>
        <v>0</v>
      </c>
      <c r="BV1006" s="175">
        <f t="shared" si="1047"/>
        <v>0</v>
      </c>
      <c r="BW1006" s="175">
        <f t="shared" si="1047"/>
        <v>0</v>
      </c>
      <c r="BX1006" s="175">
        <f t="shared" si="1047"/>
        <v>0</v>
      </c>
      <c r="BY1006" s="175">
        <f t="shared" si="1047"/>
        <v>0</v>
      </c>
      <c r="BZ1006" s="175">
        <f t="shared" si="1047"/>
        <v>0</v>
      </c>
      <c r="CA1006" s="175">
        <f t="shared" si="1047"/>
        <v>0</v>
      </c>
      <c r="CB1006" s="175">
        <f t="shared" si="1047"/>
        <v>0</v>
      </c>
      <c r="CC1006" s="175">
        <f t="shared" si="1047"/>
        <v>0</v>
      </c>
      <c r="CD1006" s="175">
        <f t="shared" si="1047"/>
        <v>0</v>
      </c>
      <c r="CE1006" s="175">
        <f t="shared" ref="CE1006:CK1006" si="1048">CE977</f>
        <v>0</v>
      </c>
      <c r="CF1006" s="175">
        <f t="shared" si="1048"/>
        <v>0</v>
      </c>
      <c r="CG1006" s="175">
        <f t="shared" si="1048"/>
        <v>0</v>
      </c>
      <c r="CH1006" s="175">
        <f t="shared" si="1048"/>
        <v>0</v>
      </c>
      <c r="CI1006" s="175">
        <f t="shared" si="1048"/>
        <v>0</v>
      </c>
      <c r="CJ1006" s="175">
        <f t="shared" si="1048"/>
        <v>0</v>
      </c>
      <c r="CK1006" s="175">
        <f t="shared" si="1048"/>
        <v>0</v>
      </c>
      <c r="CL1006" s="175">
        <f t="shared" ref="CL1006" si="1049">CL977</f>
        <v>0</v>
      </c>
    </row>
    <row r="1007" spans="2:90" x14ac:dyDescent="0.4">
      <c r="B1007" s="8" t="str">
        <f>B978</f>
        <v xml:space="preserve">secondary unit </v>
      </c>
      <c r="D1007" t="s">
        <v>753</v>
      </c>
      <c r="E1007" s="8" t="str">
        <f t="shared" si="1034"/>
        <v>1007 ASSETSALE-PV</v>
      </c>
      <c r="G1007" t="s">
        <v>332</v>
      </c>
      <c r="H1007" s="12"/>
      <c r="I1007" s="60"/>
      <c r="J1007" s="60"/>
      <c r="K1007" s="15"/>
      <c r="L1007" s="15"/>
      <c r="M1007" s="15"/>
      <c r="N1007" s="15"/>
      <c r="O1007" s="15"/>
      <c r="P1007" s="15"/>
      <c r="R1007" s="15"/>
      <c r="S1007" s="175"/>
      <c r="T1007" s="175"/>
      <c r="U1007" s="175"/>
      <c r="V1007" s="175"/>
      <c r="W1007" s="175"/>
      <c r="X1007" s="175"/>
      <c r="Y1007" s="175"/>
      <c r="Z1007" s="175"/>
      <c r="AA1007" s="175"/>
      <c r="AB1007" s="175"/>
      <c r="AC1007" s="175"/>
      <c r="AD1007" s="175"/>
      <c r="AE1007" s="175"/>
      <c r="AF1007" s="175"/>
      <c r="AG1007" s="175"/>
      <c r="AH1007" s="175"/>
      <c r="AI1007" s="175"/>
      <c r="AJ1007" s="175"/>
      <c r="AK1007" s="175"/>
      <c r="AL1007" s="175"/>
      <c r="AM1007" s="175"/>
      <c r="AN1007" s="175"/>
      <c r="AO1007" s="175"/>
      <c r="AP1007" s="175"/>
      <c r="AQ1007" s="175"/>
      <c r="AR1007" s="175"/>
      <c r="AS1007" s="175"/>
      <c r="AT1007" s="175"/>
      <c r="AU1007" s="175"/>
      <c r="AV1007" s="175"/>
      <c r="AW1007" s="175"/>
      <c r="AX1007" s="175"/>
      <c r="AY1007" s="175"/>
      <c r="AZ1007" s="175"/>
      <c r="BA1007" s="175"/>
      <c r="BB1007" s="175"/>
      <c r="BC1007" s="175"/>
      <c r="BD1007" s="175"/>
      <c r="BE1007" s="175"/>
      <c r="BF1007" s="175"/>
      <c r="BG1007" s="175"/>
      <c r="BH1007" s="175"/>
      <c r="BI1007" s="175"/>
      <c r="BJ1007" s="175"/>
      <c r="BK1007" s="175"/>
      <c r="BL1007" s="175"/>
      <c r="BM1007" s="175"/>
      <c r="BN1007" s="175"/>
      <c r="BO1007" s="175"/>
      <c r="BP1007" s="175"/>
      <c r="BQ1007" s="175"/>
      <c r="BR1007" s="175"/>
      <c r="BS1007" s="175"/>
      <c r="BT1007" s="175"/>
      <c r="BU1007" s="175"/>
      <c r="BV1007" s="175"/>
      <c r="BW1007" s="175"/>
      <c r="BX1007" s="175"/>
      <c r="BY1007" s="175"/>
      <c r="BZ1007" s="175"/>
      <c r="CA1007" s="175"/>
      <c r="CB1007" s="175"/>
      <c r="CC1007" s="175"/>
      <c r="CD1007" s="175"/>
      <c r="CE1007" s="175"/>
      <c r="CF1007" s="175"/>
      <c r="CG1007" s="175"/>
      <c r="CH1007" s="175"/>
      <c r="CI1007" s="175"/>
      <c r="CJ1007" s="175"/>
      <c r="CK1007" s="175"/>
      <c r="CL1007" s="175"/>
    </row>
    <row r="1008" spans="2:90" x14ac:dyDescent="0.4">
      <c r="B1008" s="8" t="str">
        <f>B979</f>
        <v>Secondary revenue driver</v>
      </c>
      <c r="D1008" t="s">
        <v>753</v>
      </c>
      <c r="E1008" s="8" t="str">
        <f t="shared" si="1034"/>
        <v>1008 ASSETSALE-PV</v>
      </c>
      <c r="G1008" t="s">
        <v>332</v>
      </c>
      <c r="H1008" s="12"/>
      <c r="I1008" s="60"/>
      <c r="J1008" s="60"/>
      <c r="K1008" s="15"/>
      <c r="L1008" s="15"/>
      <c r="M1008" s="15"/>
      <c r="N1008" s="15"/>
      <c r="O1008" s="15"/>
      <c r="P1008" s="15"/>
      <c r="R1008" s="15"/>
      <c r="S1008" s="175" t="str">
        <f t="shared" ref="S1008" si="1050">S979</f>
        <v>S$14</v>
      </c>
      <c r="T1008" s="175" t="str">
        <f t="shared" ref="T1008:AX1008" si="1051">T979</f>
        <v>T$14</v>
      </c>
      <c r="U1008" s="175" t="str">
        <f t="shared" si="1051"/>
        <v>U$14</v>
      </c>
      <c r="V1008" s="175" t="str">
        <f t="shared" si="1051"/>
        <v>V$14</v>
      </c>
      <c r="W1008" s="175" t="str">
        <f t="shared" si="1051"/>
        <v>W$14</v>
      </c>
      <c r="X1008" s="175" t="str">
        <f t="shared" si="1051"/>
        <v>X$14</v>
      </c>
      <c r="Y1008" s="175" t="str">
        <f t="shared" si="1051"/>
        <v>Y$14</v>
      </c>
      <c r="Z1008" s="175" t="str">
        <f t="shared" si="1051"/>
        <v>Z$14</v>
      </c>
      <c r="AA1008" s="175" t="str">
        <f t="shared" si="1051"/>
        <v>AA$14</v>
      </c>
      <c r="AB1008" s="175" t="str">
        <f t="shared" si="1051"/>
        <v>AB$14</v>
      </c>
      <c r="AC1008" s="175" t="str">
        <f t="shared" si="1051"/>
        <v>AC$14</v>
      </c>
      <c r="AD1008" s="175" t="str">
        <f t="shared" si="1051"/>
        <v>AD$14</v>
      </c>
      <c r="AE1008" s="175" t="str">
        <f t="shared" si="1051"/>
        <v>AE$14</v>
      </c>
      <c r="AF1008" s="175" t="str">
        <f t="shared" si="1051"/>
        <v>AF$14</v>
      </c>
      <c r="AG1008" s="175" t="str">
        <f t="shared" si="1051"/>
        <v>AG$14</v>
      </c>
      <c r="AH1008" s="175" t="str">
        <f t="shared" si="1051"/>
        <v>AH$14</v>
      </c>
      <c r="AI1008" s="175" t="str">
        <f t="shared" si="1051"/>
        <v>AI$14</v>
      </c>
      <c r="AJ1008" s="175" t="str">
        <f t="shared" si="1051"/>
        <v>AJ$14</v>
      </c>
      <c r="AK1008" s="175" t="str">
        <f t="shared" si="1051"/>
        <v>AK$14</v>
      </c>
      <c r="AL1008" s="175" t="str">
        <f t="shared" si="1051"/>
        <v>AL$14</v>
      </c>
      <c r="AM1008" s="175" t="str">
        <f t="shared" si="1051"/>
        <v>AM$14</v>
      </c>
      <c r="AN1008" s="175" t="str">
        <f t="shared" si="1051"/>
        <v>AN$14</v>
      </c>
      <c r="AO1008" s="175" t="str">
        <f t="shared" si="1051"/>
        <v>AO$14</v>
      </c>
      <c r="AP1008" s="175" t="str">
        <f t="shared" si="1051"/>
        <v>AP$14</v>
      </c>
      <c r="AQ1008" s="175" t="str">
        <f t="shared" si="1051"/>
        <v>AQ$14</v>
      </c>
      <c r="AR1008" s="175" t="str">
        <f t="shared" si="1051"/>
        <v>AR$14</v>
      </c>
      <c r="AS1008" s="175" t="str">
        <f t="shared" si="1051"/>
        <v>AS$14</v>
      </c>
      <c r="AT1008" s="175" t="str">
        <f t="shared" si="1051"/>
        <v>AT$14</v>
      </c>
      <c r="AU1008" s="175" t="str">
        <f t="shared" si="1051"/>
        <v>AU$14</v>
      </c>
      <c r="AV1008" s="175" t="str">
        <f t="shared" si="1051"/>
        <v>AV$14</v>
      </c>
      <c r="AW1008" s="175" t="str">
        <f t="shared" si="1051"/>
        <v>AW$14</v>
      </c>
      <c r="AX1008" s="175" t="str">
        <f t="shared" si="1051"/>
        <v>AX$14</v>
      </c>
      <c r="AY1008" s="175" t="str">
        <f t="shared" ref="AY1008:CD1008" si="1052">AY979</f>
        <v>AY$14</v>
      </c>
      <c r="AZ1008" s="175" t="str">
        <f t="shared" si="1052"/>
        <v>AZ$14</v>
      </c>
      <c r="BA1008" s="175" t="str">
        <f t="shared" si="1052"/>
        <v>BA$14</v>
      </c>
      <c r="BB1008" s="175" t="str">
        <f t="shared" si="1052"/>
        <v>BB$14</v>
      </c>
      <c r="BC1008" s="175" t="str">
        <f t="shared" si="1052"/>
        <v>BC$14</v>
      </c>
      <c r="BD1008" s="175" t="str">
        <f t="shared" si="1052"/>
        <v>BD$14</v>
      </c>
      <c r="BE1008" s="175" t="str">
        <f t="shared" si="1052"/>
        <v>BE$14</v>
      </c>
      <c r="BF1008" s="175" t="str">
        <f t="shared" si="1052"/>
        <v>BF$14</v>
      </c>
      <c r="BG1008" s="175" t="str">
        <f t="shared" si="1052"/>
        <v>BG$14</v>
      </c>
      <c r="BH1008" s="175" t="str">
        <f t="shared" si="1052"/>
        <v>BH$14</v>
      </c>
      <c r="BI1008" s="175" t="str">
        <f t="shared" si="1052"/>
        <v>BI$14</v>
      </c>
      <c r="BJ1008" s="175" t="str">
        <f t="shared" si="1052"/>
        <v>BJ$14</v>
      </c>
      <c r="BK1008" s="175" t="str">
        <f t="shared" si="1052"/>
        <v>BK$14</v>
      </c>
      <c r="BL1008" s="175" t="str">
        <f t="shared" si="1052"/>
        <v>BL$14</v>
      </c>
      <c r="BM1008" s="175" t="str">
        <f t="shared" si="1052"/>
        <v>BM$14</v>
      </c>
      <c r="BN1008" s="175" t="str">
        <f t="shared" si="1052"/>
        <v>BN$14</v>
      </c>
      <c r="BO1008" s="175" t="str">
        <f t="shared" si="1052"/>
        <v>BO$14</v>
      </c>
      <c r="BP1008" s="175" t="str">
        <f t="shared" si="1052"/>
        <v>BP$14</v>
      </c>
      <c r="BQ1008" s="175" t="str">
        <f t="shared" si="1052"/>
        <v>BQ$14</v>
      </c>
      <c r="BR1008" s="175" t="str">
        <f t="shared" si="1052"/>
        <v>BR$14</v>
      </c>
      <c r="BS1008" s="175" t="str">
        <f t="shared" si="1052"/>
        <v>BS$14</v>
      </c>
      <c r="BT1008" s="175" t="str">
        <f t="shared" si="1052"/>
        <v>BT$14</v>
      </c>
      <c r="BU1008" s="175" t="str">
        <f t="shared" si="1052"/>
        <v>BU$14</v>
      </c>
      <c r="BV1008" s="175" t="str">
        <f t="shared" si="1052"/>
        <v>BV$14</v>
      </c>
      <c r="BW1008" s="175" t="str">
        <f t="shared" si="1052"/>
        <v>BW$14</v>
      </c>
      <c r="BX1008" s="175" t="str">
        <f t="shared" si="1052"/>
        <v>BX$14</v>
      </c>
      <c r="BY1008" s="175" t="str">
        <f t="shared" si="1052"/>
        <v>BY$14</v>
      </c>
      <c r="BZ1008" s="175" t="str">
        <f t="shared" si="1052"/>
        <v>BZ$14</v>
      </c>
      <c r="CA1008" s="175" t="str">
        <f t="shared" si="1052"/>
        <v>CA$14</v>
      </c>
      <c r="CB1008" s="175" t="str">
        <f t="shared" si="1052"/>
        <v>CB$14</v>
      </c>
      <c r="CC1008" s="175" t="str">
        <f t="shared" si="1052"/>
        <v>CC$14</v>
      </c>
      <c r="CD1008" s="175" t="str">
        <f t="shared" si="1052"/>
        <v>CD$14</v>
      </c>
      <c r="CE1008" s="175" t="str">
        <f t="shared" ref="CE1008:CK1008" si="1053">CE979</f>
        <v>CE$14</v>
      </c>
      <c r="CF1008" s="175" t="str">
        <f t="shared" si="1053"/>
        <v>CF$14</v>
      </c>
      <c r="CG1008" s="175" t="str">
        <f t="shared" si="1053"/>
        <v>CG$14</v>
      </c>
      <c r="CH1008" s="175" t="str">
        <f t="shared" si="1053"/>
        <v>CH$14</v>
      </c>
      <c r="CI1008" s="175" t="str">
        <f t="shared" si="1053"/>
        <v>CI$14</v>
      </c>
      <c r="CJ1008" s="175" t="str">
        <f t="shared" si="1053"/>
        <v>CJ$14</v>
      </c>
      <c r="CK1008" s="175" t="str">
        <f t="shared" si="1053"/>
        <v>CK$14</v>
      </c>
      <c r="CL1008" s="175" t="str">
        <f t="shared" ref="CL1008" si="1054">CL979</f>
        <v>CL$14</v>
      </c>
    </row>
    <row r="1009" spans="2:90" x14ac:dyDescent="0.4">
      <c r="B1009" s="8" t="str">
        <f>B980</f>
        <v>Secondary volume driver</v>
      </c>
      <c r="D1009" t="s">
        <v>753</v>
      </c>
      <c r="E1009" s="8" t="str">
        <f t="shared" si="1034"/>
        <v>1009 ASSETSALE-PV</v>
      </c>
      <c r="G1009" t="s">
        <v>332</v>
      </c>
      <c r="H1009" s="12"/>
      <c r="I1009" s="60"/>
      <c r="J1009" s="60"/>
      <c r="K1009" s="15"/>
      <c r="L1009" s="15"/>
      <c r="M1009" s="15"/>
      <c r="N1009" s="15"/>
      <c r="O1009" s="15"/>
      <c r="P1009" s="15"/>
      <c r="R1009" s="15"/>
      <c r="S1009" s="175" t="str">
        <f t="shared" ref="S1009" si="1055">S980</f>
        <v>S$15</v>
      </c>
      <c r="T1009" s="175" t="str">
        <f t="shared" ref="T1009:AX1009" si="1056">T980</f>
        <v>T$15</v>
      </c>
      <c r="U1009" s="175" t="str">
        <f t="shared" si="1056"/>
        <v>U$15</v>
      </c>
      <c r="V1009" s="175" t="str">
        <f t="shared" si="1056"/>
        <v>V$15</v>
      </c>
      <c r="W1009" s="175" t="str">
        <f t="shared" si="1056"/>
        <v>W$15</v>
      </c>
      <c r="X1009" s="175" t="str">
        <f t="shared" si="1056"/>
        <v>X$15</v>
      </c>
      <c r="Y1009" s="175" t="str">
        <f t="shared" si="1056"/>
        <v>Y$15</v>
      </c>
      <c r="Z1009" s="175" t="str">
        <f t="shared" si="1056"/>
        <v>Z$15</v>
      </c>
      <c r="AA1009" s="175" t="str">
        <f t="shared" si="1056"/>
        <v>AA$15</v>
      </c>
      <c r="AB1009" s="175" t="str">
        <f t="shared" si="1056"/>
        <v>AB$15</v>
      </c>
      <c r="AC1009" s="175" t="str">
        <f t="shared" si="1056"/>
        <v>AC$15</v>
      </c>
      <c r="AD1009" s="175" t="str">
        <f t="shared" si="1056"/>
        <v>AD$15</v>
      </c>
      <c r="AE1009" s="175" t="str">
        <f t="shared" si="1056"/>
        <v>AE$15</v>
      </c>
      <c r="AF1009" s="175" t="str">
        <f t="shared" si="1056"/>
        <v>AF$15</v>
      </c>
      <c r="AG1009" s="175" t="str">
        <f t="shared" si="1056"/>
        <v>AG$15</v>
      </c>
      <c r="AH1009" s="175" t="str">
        <f t="shared" si="1056"/>
        <v>AH$15</v>
      </c>
      <c r="AI1009" s="175" t="str">
        <f t="shared" si="1056"/>
        <v>AI$15</v>
      </c>
      <c r="AJ1009" s="175" t="str">
        <f t="shared" si="1056"/>
        <v>AJ$15</v>
      </c>
      <c r="AK1009" s="175" t="str">
        <f t="shared" si="1056"/>
        <v>AK$15</v>
      </c>
      <c r="AL1009" s="175" t="str">
        <f t="shared" si="1056"/>
        <v>AL$15</v>
      </c>
      <c r="AM1009" s="175" t="str">
        <f t="shared" si="1056"/>
        <v>AM$15</v>
      </c>
      <c r="AN1009" s="175" t="str">
        <f t="shared" si="1056"/>
        <v>AN$15</v>
      </c>
      <c r="AO1009" s="175" t="str">
        <f t="shared" si="1056"/>
        <v>AO$15</v>
      </c>
      <c r="AP1009" s="175" t="str">
        <f t="shared" si="1056"/>
        <v>AP$15</v>
      </c>
      <c r="AQ1009" s="175" t="str">
        <f t="shared" si="1056"/>
        <v>AQ$15</v>
      </c>
      <c r="AR1009" s="175" t="str">
        <f t="shared" si="1056"/>
        <v>AR$15</v>
      </c>
      <c r="AS1009" s="175" t="str">
        <f t="shared" si="1056"/>
        <v>AS$15</v>
      </c>
      <c r="AT1009" s="175" t="str">
        <f t="shared" si="1056"/>
        <v>AT$15</v>
      </c>
      <c r="AU1009" s="175" t="str">
        <f t="shared" si="1056"/>
        <v>AU$15</v>
      </c>
      <c r="AV1009" s="175" t="str">
        <f t="shared" si="1056"/>
        <v>AV$15</v>
      </c>
      <c r="AW1009" s="175" t="str">
        <f t="shared" si="1056"/>
        <v>AW$15</v>
      </c>
      <c r="AX1009" s="175" t="str">
        <f t="shared" si="1056"/>
        <v>AX$15</v>
      </c>
      <c r="AY1009" s="175" t="str">
        <f t="shared" ref="AY1009:CD1009" si="1057">AY980</f>
        <v>AY$15</v>
      </c>
      <c r="AZ1009" s="175" t="str">
        <f t="shared" si="1057"/>
        <v>AZ$15</v>
      </c>
      <c r="BA1009" s="175" t="str">
        <f t="shared" si="1057"/>
        <v>BA$15</v>
      </c>
      <c r="BB1009" s="175" t="str">
        <f t="shared" si="1057"/>
        <v>BB$15</v>
      </c>
      <c r="BC1009" s="175" t="str">
        <f t="shared" si="1057"/>
        <v>BC$15</v>
      </c>
      <c r="BD1009" s="175" t="str">
        <f t="shared" si="1057"/>
        <v>BD$15</v>
      </c>
      <c r="BE1009" s="175" t="str">
        <f t="shared" si="1057"/>
        <v>BE$15</v>
      </c>
      <c r="BF1009" s="175" t="str">
        <f t="shared" si="1057"/>
        <v>BF$15</v>
      </c>
      <c r="BG1009" s="175" t="str">
        <f t="shared" si="1057"/>
        <v>BG$15</v>
      </c>
      <c r="BH1009" s="175" t="str">
        <f t="shared" si="1057"/>
        <v>BH$15</v>
      </c>
      <c r="BI1009" s="175" t="str">
        <f t="shared" si="1057"/>
        <v>BI$15</v>
      </c>
      <c r="BJ1009" s="175" t="str">
        <f t="shared" si="1057"/>
        <v>BJ$15</v>
      </c>
      <c r="BK1009" s="175" t="str">
        <f t="shared" si="1057"/>
        <v>BK$15</v>
      </c>
      <c r="BL1009" s="175" t="str">
        <f t="shared" si="1057"/>
        <v>BL$15</v>
      </c>
      <c r="BM1009" s="175" t="str">
        <f t="shared" si="1057"/>
        <v>BM$15</v>
      </c>
      <c r="BN1009" s="175" t="str">
        <f t="shared" si="1057"/>
        <v>BN$15</v>
      </c>
      <c r="BO1009" s="175" t="str">
        <f t="shared" si="1057"/>
        <v>BO$15</v>
      </c>
      <c r="BP1009" s="175" t="str">
        <f t="shared" si="1057"/>
        <v>BP$15</v>
      </c>
      <c r="BQ1009" s="175" t="str">
        <f t="shared" si="1057"/>
        <v>BQ$15</v>
      </c>
      <c r="BR1009" s="175" t="str">
        <f t="shared" si="1057"/>
        <v>BR$15</v>
      </c>
      <c r="BS1009" s="175" t="str">
        <f t="shared" si="1057"/>
        <v>BS$15</v>
      </c>
      <c r="BT1009" s="175" t="str">
        <f t="shared" si="1057"/>
        <v>BT$15</v>
      </c>
      <c r="BU1009" s="175" t="str">
        <f t="shared" si="1057"/>
        <v>BU$15</v>
      </c>
      <c r="BV1009" s="175" t="str">
        <f t="shared" si="1057"/>
        <v>BV$15</v>
      </c>
      <c r="BW1009" s="175" t="str">
        <f t="shared" si="1057"/>
        <v>BW$15</v>
      </c>
      <c r="BX1009" s="175" t="str">
        <f t="shared" si="1057"/>
        <v>BX$15</v>
      </c>
      <c r="BY1009" s="175" t="str">
        <f t="shared" si="1057"/>
        <v>BY$15</v>
      </c>
      <c r="BZ1009" s="175" t="str">
        <f t="shared" si="1057"/>
        <v>BZ$15</v>
      </c>
      <c r="CA1009" s="175" t="str">
        <f t="shared" si="1057"/>
        <v>CA$15</v>
      </c>
      <c r="CB1009" s="175" t="str">
        <f t="shared" si="1057"/>
        <v>CB$15</v>
      </c>
      <c r="CC1009" s="175" t="str">
        <f t="shared" si="1057"/>
        <v>CC$15</v>
      </c>
      <c r="CD1009" s="175" t="str">
        <f t="shared" si="1057"/>
        <v>CD$15</v>
      </c>
      <c r="CE1009" s="175" t="str">
        <f t="shared" ref="CE1009:CK1009" si="1058">CE980</f>
        <v>CE$15</v>
      </c>
      <c r="CF1009" s="175" t="str">
        <f t="shared" si="1058"/>
        <v>CF$15</v>
      </c>
      <c r="CG1009" s="175" t="str">
        <f t="shared" si="1058"/>
        <v>CG$15</v>
      </c>
      <c r="CH1009" s="175" t="str">
        <f t="shared" si="1058"/>
        <v>CH$15</v>
      </c>
      <c r="CI1009" s="175" t="str">
        <f t="shared" si="1058"/>
        <v>CI$15</v>
      </c>
      <c r="CJ1009" s="175" t="str">
        <f t="shared" si="1058"/>
        <v>CJ$15</v>
      </c>
      <c r="CK1009" s="175" t="str">
        <f t="shared" si="1058"/>
        <v>CK$15</v>
      </c>
      <c r="CL1009" s="175" t="str">
        <f t="shared" ref="CL1009" si="1059">CL980</f>
        <v>CL$15</v>
      </c>
    </row>
    <row r="1010" spans="2:90" x14ac:dyDescent="0.4">
      <c r="E1010" s="8"/>
      <c r="H1010" s="12"/>
      <c r="I1010" s="60"/>
      <c r="J1010" s="60"/>
      <c r="K1010" s="15"/>
      <c r="L1010" s="15"/>
      <c r="M1010" s="15"/>
      <c r="N1010" s="15"/>
      <c r="O1010" s="15"/>
      <c r="P1010" s="15"/>
      <c r="R1010" s="15"/>
      <c r="S1010" s="175"/>
      <c r="T1010" s="175"/>
      <c r="U1010" s="175"/>
      <c r="V1010" s="175"/>
      <c r="W1010" s="175"/>
      <c r="X1010" s="175"/>
      <c r="Y1010" s="175"/>
      <c r="Z1010" s="175"/>
      <c r="AA1010" s="175"/>
      <c r="AB1010" s="175"/>
      <c r="AC1010" s="175"/>
      <c r="AD1010" s="175"/>
      <c r="AE1010" s="175"/>
      <c r="AF1010" s="175"/>
      <c r="AG1010" s="175"/>
      <c r="AH1010" s="175"/>
      <c r="AI1010" s="175"/>
      <c r="AJ1010" s="175"/>
      <c r="AK1010" s="175"/>
      <c r="AL1010" s="175"/>
      <c r="AM1010" s="175"/>
      <c r="AN1010" s="175"/>
      <c r="AO1010" s="175"/>
      <c r="AP1010" s="175"/>
      <c r="AQ1010" s="175"/>
      <c r="AR1010" s="175"/>
      <c r="AS1010" s="175"/>
      <c r="AT1010" s="175"/>
      <c r="AU1010" s="175"/>
      <c r="AV1010" s="175"/>
      <c r="AW1010" s="175"/>
      <c r="AX1010" s="175"/>
      <c r="AY1010" s="175"/>
      <c r="AZ1010" s="175"/>
      <c r="BA1010" s="175"/>
      <c r="BB1010" s="175"/>
      <c r="BC1010" s="175"/>
      <c r="BD1010" s="175"/>
      <c r="BE1010" s="175"/>
      <c r="BF1010" s="175"/>
      <c r="BG1010" s="175"/>
      <c r="BH1010" s="175"/>
      <c r="BI1010" s="175"/>
      <c r="BJ1010" s="175"/>
      <c r="BK1010" s="175"/>
      <c r="BL1010" s="175"/>
      <c r="BM1010" s="175"/>
      <c r="BN1010" s="175"/>
      <c r="BO1010" s="175"/>
      <c r="BP1010" s="175"/>
      <c r="BQ1010" s="175"/>
      <c r="BR1010" s="175"/>
      <c r="BS1010" s="175"/>
      <c r="BT1010" s="175"/>
      <c r="BU1010" s="175"/>
      <c r="BV1010" s="175"/>
      <c r="BW1010" s="175"/>
      <c r="BX1010" s="175"/>
      <c r="BY1010" s="175"/>
      <c r="BZ1010" s="175"/>
      <c r="CA1010" s="175"/>
      <c r="CB1010" s="175"/>
      <c r="CC1010" s="175"/>
      <c r="CD1010" s="175"/>
      <c r="CE1010" s="175"/>
      <c r="CF1010" s="175"/>
      <c r="CG1010" s="175"/>
      <c r="CH1010" s="175"/>
      <c r="CI1010" s="175"/>
      <c r="CJ1010" s="175"/>
      <c r="CK1010" s="175"/>
      <c r="CL1010" s="175"/>
    </row>
    <row r="1011" spans="2:90" x14ac:dyDescent="0.4">
      <c r="E1011" s="8"/>
      <c r="H1011" s="12"/>
      <c r="I1011" s="60"/>
      <c r="J1011" s="60"/>
      <c r="K1011" s="15"/>
      <c r="L1011" s="15"/>
      <c r="M1011" s="15"/>
      <c r="N1011" s="15"/>
      <c r="O1011" s="15"/>
      <c r="P1011" s="15"/>
      <c r="R1011" s="15"/>
      <c r="S1011" s="175"/>
      <c r="T1011" s="175"/>
      <c r="U1011" s="175"/>
      <c r="V1011" s="175"/>
      <c r="W1011" s="175"/>
      <c r="X1011" s="175"/>
      <c r="Y1011" s="175"/>
      <c r="Z1011" s="175"/>
      <c r="AA1011" s="175"/>
      <c r="AB1011" s="175"/>
      <c r="AC1011" s="175"/>
      <c r="AD1011" s="175"/>
      <c r="AE1011" s="175"/>
      <c r="AF1011" s="175"/>
      <c r="AG1011" s="175"/>
      <c r="AH1011" s="175"/>
      <c r="AI1011" s="175"/>
      <c r="AJ1011" s="175"/>
      <c r="AK1011" s="175"/>
      <c r="AL1011" s="175"/>
      <c r="AM1011" s="175"/>
      <c r="AN1011" s="175"/>
      <c r="AO1011" s="175"/>
      <c r="AP1011" s="175"/>
      <c r="AQ1011" s="175"/>
      <c r="AR1011" s="175"/>
      <c r="AS1011" s="175"/>
      <c r="AT1011" s="175"/>
      <c r="AU1011" s="175"/>
      <c r="AV1011" s="175"/>
      <c r="AW1011" s="175"/>
      <c r="AX1011" s="175"/>
      <c r="AY1011" s="175"/>
      <c r="AZ1011" s="175"/>
      <c r="BA1011" s="175"/>
      <c r="BB1011" s="175"/>
      <c r="BC1011" s="175"/>
      <c r="BD1011" s="175"/>
      <c r="BE1011" s="175"/>
      <c r="BF1011" s="175"/>
      <c r="BG1011" s="175"/>
      <c r="BH1011" s="175"/>
      <c r="BI1011" s="175"/>
      <c r="BJ1011" s="175"/>
      <c r="BK1011" s="175"/>
      <c r="BL1011" s="175"/>
      <c r="BM1011" s="175"/>
      <c r="BN1011" s="175"/>
      <c r="BO1011" s="175"/>
      <c r="BP1011" s="175"/>
      <c r="BQ1011" s="175"/>
      <c r="BR1011" s="175"/>
      <c r="BS1011" s="175"/>
      <c r="BT1011" s="175"/>
      <c r="BU1011" s="175"/>
      <c r="BV1011" s="175"/>
      <c r="BW1011" s="175"/>
      <c r="BX1011" s="175"/>
      <c r="BY1011" s="175"/>
      <c r="BZ1011" s="175"/>
      <c r="CA1011" s="175"/>
      <c r="CB1011" s="175"/>
      <c r="CC1011" s="175"/>
      <c r="CD1011" s="175"/>
      <c r="CE1011" s="175"/>
      <c r="CF1011" s="175"/>
      <c r="CG1011" s="175"/>
      <c r="CH1011" s="175"/>
      <c r="CI1011" s="175"/>
      <c r="CJ1011" s="175"/>
      <c r="CK1011" s="175"/>
      <c r="CL1011" s="175"/>
    </row>
    <row r="1012" spans="2:90" x14ac:dyDescent="0.4">
      <c r="E1012" s="8"/>
      <c r="H1012" s="12"/>
      <c r="I1012" s="60"/>
      <c r="J1012" s="60"/>
      <c r="K1012" s="15"/>
      <c r="L1012" s="15"/>
      <c r="M1012" s="15"/>
      <c r="N1012" s="15"/>
      <c r="O1012" s="15"/>
      <c r="P1012" s="15"/>
      <c r="R1012" s="15"/>
      <c r="S1012" s="175"/>
      <c r="T1012" s="175"/>
      <c r="U1012" s="175"/>
      <c r="V1012" s="175"/>
      <c r="W1012" s="175"/>
      <c r="X1012" s="175"/>
      <c r="Y1012" s="175"/>
      <c r="Z1012" s="175"/>
      <c r="AA1012" s="175"/>
      <c r="AB1012" s="175"/>
      <c r="AC1012" s="175"/>
      <c r="AD1012" s="175"/>
      <c r="AE1012" s="175"/>
      <c r="AF1012" s="175"/>
      <c r="AG1012" s="175"/>
      <c r="AH1012" s="175"/>
      <c r="AI1012" s="175"/>
      <c r="AJ1012" s="175"/>
      <c r="AK1012" s="175"/>
      <c r="AL1012" s="175"/>
      <c r="AM1012" s="175"/>
      <c r="AN1012" s="175"/>
      <c r="AO1012" s="175"/>
      <c r="AP1012" s="175"/>
      <c r="AQ1012" s="175"/>
      <c r="AR1012" s="175"/>
      <c r="AS1012" s="175"/>
      <c r="AT1012" s="175"/>
      <c r="AU1012" s="175"/>
      <c r="AV1012" s="175"/>
      <c r="AW1012" s="175"/>
      <c r="AX1012" s="175"/>
      <c r="AY1012" s="175"/>
      <c r="AZ1012" s="175"/>
      <c r="BA1012" s="175"/>
      <c r="BB1012" s="175"/>
      <c r="BC1012" s="175"/>
      <c r="BD1012" s="175"/>
      <c r="BE1012" s="175"/>
      <c r="BF1012" s="175"/>
      <c r="BG1012" s="175"/>
      <c r="BH1012" s="175"/>
      <c r="BI1012" s="175"/>
      <c r="BJ1012" s="175"/>
      <c r="BK1012" s="175"/>
      <c r="BL1012" s="175"/>
      <c r="BM1012" s="175"/>
      <c r="BN1012" s="175"/>
      <c r="BO1012" s="175"/>
      <c r="BP1012" s="175"/>
      <c r="BQ1012" s="175"/>
      <c r="BR1012" s="175"/>
      <c r="BS1012" s="175"/>
      <c r="BT1012" s="175"/>
      <c r="BU1012" s="175"/>
      <c r="BV1012" s="175"/>
      <c r="BW1012" s="175"/>
      <c r="BX1012" s="175"/>
      <c r="BY1012" s="175"/>
      <c r="BZ1012" s="175"/>
      <c r="CA1012" s="175"/>
      <c r="CB1012" s="175"/>
      <c r="CC1012" s="175"/>
      <c r="CD1012" s="175"/>
      <c r="CE1012" s="175"/>
      <c r="CF1012" s="175"/>
      <c r="CG1012" s="175"/>
      <c r="CH1012" s="175"/>
      <c r="CI1012" s="175"/>
      <c r="CJ1012" s="175"/>
      <c r="CK1012" s="175"/>
      <c r="CL1012" s="175"/>
    </row>
    <row r="1013" spans="2:90" x14ac:dyDescent="0.4">
      <c r="B1013" s="171" t="s">
        <v>490</v>
      </c>
      <c r="E1013" s="8"/>
      <c r="H1013" s="170"/>
      <c r="I1013" s="172"/>
      <c r="J1013" s="172"/>
      <c r="K1013" s="193"/>
      <c r="L1013" s="193"/>
      <c r="M1013" s="193"/>
      <c r="N1013" s="193"/>
      <c r="O1013" s="193"/>
      <c r="P1013" s="193"/>
      <c r="R1013" s="194"/>
      <c r="S1013" s="170"/>
      <c r="T1013" s="170"/>
      <c r="U1013" s="170"/>
      <c r="V1013" s="170"/>
      <c r="W1013" s="170"/>
      <c r="X1013" s="170"/>
      <c r="Y1013" s="170"/>
      <c r="Z1013" s="170"/>
      <c r="AA1013" s="170"/>
      <c r="AB1013" s="170"/>
      <c r="AC1013" s="170"/>
      <c r="AD1013" s="170"/>
      <c r="AE1013" s="170"/>
      <c r="AF1013" s="170"/>
      <c r="AG1013" s="170"/>
      <c r="AH1013" s="170"/>
      <c r="AI1013" s="170"/>
      <c r="AJ1013" s="170"/>
      <c r="AK1013" s="170"/>
      <c r="AL1013" s="170"/>
      <c r="AM1013" s="170"/>
      <c r="AN1013" s="170"/>
      <c r="AO1013" s="170"/>
      <c r="AP1013" s="170"/>
      <c r="AQ1013" s="170"/>
      <c r="AR1013" s="170"/>
      <c r="AS1013" s="170"/>
      <c r="AT1013" s="170"/>
      <c r="AU1013" s="170"/>
      <c r="AV1013" s="170"/>
      <c r="AW1013" s="170"/>
      <c r="AX1013" s="170"/>
      <c r="AY1013" s="170"/>
      <c r="AZ1013" s="170"/>
      <c r="BA1013" s="170"/>
      <c r="BB1013" s="170"/>
      <c r="BC1013" s="170"/>
      <c r="BD1013" s="170"/>
      <c r="BE1013" s="170"/>
      <c r="BF1013" s="170"/>
      <c r="BG1013" s="170"/>
      <c r="BH1013" s="170"/>
      <c r="BI1013" s="170"/>
      <c r="BJ1013" s="170"/>
      <c r="BK1013" s="170"/>
      <c r="BL1013" s="170"/>
      <c r="BM1013" s="170"/>
      <c r="BN1013" s="170"/>
      <c r="BO1013" s="170"/>
      <c r="BP1013" s="170"/>
      <c r="BQ1013" s="170"/>
      <c r="BR1013" s="170"/>
      <c r="BS1013" s="170"/>
      <c r="BT1013" s="170"/>
      <c r="BU1013" s="170"/>
      <c r="BV1013" s="170"/>
      <c r="BW1013" s="170"/>
      <c r="BX1013" s="170"/>
      <c r="BY1013" s="170"/>
      <c r="BZ1013" s="170"/>
      <c r="CA1013" s="170"/>
      <c r="CB1013" s="170"/>
      <c r="CC1013" s="170"/>
      <c r="CD1013" s="170"/>
      <c r="CE1013" s="170"/>
      <c r="CF1013" s="170"/>
      <c r="CG1013" s="170"/>
      <c r="CH1013" s="170"/>
      <c r="CI1013" s="170"/>
      <c r="CJ1013" s="170"/>
      <c r="CK1013" s="170"/>
      <c r="CL1013" s="170"/>
    </row>
    <row r="1014" spans="2:90" x14ac:dyDescent="0.4">
      <c r="B1014" s="171" t="s">
        <v>492</v>
      </c>
      <c r="E1014" s="8"/>
      <c r="H1014" s="170"/>
      <c r="I1014" s="172"/>
      <c r="J1014" s="172"/>
      <c r="K1014" s="193"/>
      <c r="L1014" s="193"/>
      <c r="M1014" s="193"/>
      <c r="N1014" s="193"/>
      <c r="O1014" s="193"/>
      <c r="P1014" s="193"/>
      <c r="R1014" s="194"/>
      <c r="S1014" s="170"/>
      <c r="T1014" s="170"/>
      <c r="U1014" s="170"/>
      <c r="V1014" s="170"/>
      <c r="W1014" s="170"/>
      <c r="X1014" s="170"/>
      <c r="Y1014" s="170"/>
      <c r="Z1014" s="170"/>
      <c r="AA1014" s="170"/>
      <c r="AB1014" s="170"/>
      <c r="AC1014" s="170"/>
      <c r="AD1014" s="170"/>
      <c r="AE1014" s="170"/>
      <c r="AF1014" s="170"/>
      <c r="AG1014" s="170"/>
      <c r="AH1014" s="170"/>
      <c r="AI1014" s="170"/>
      <c r="AJ1014" s="170"/>
      <c r="AK1014" s="170"/>
      <c r="AL1014" s="170"/>
      <c r="AM1014" s="170"/>
      <c r="AN1014" s="170"/>
      <c r="AO1014" s="170"/>
      <c r="AP1014" s="170"/>
      <c r="AQ1014" s="170"/>
      <c r="AR1014" s="170"/>
      <c r="AS1014" s="170"/>
      <c r="AT1014" s="170"/>
      <c r="AU1014" s="170"/>
      <c r="AV1014" s="170"/>
      <c r="AW1014" s="170"/>
      <c r="AX1014" s="170"/>
      <c r="AY1014" s="170"/>
      <c r="AZ1014" s="170"/>
      <c r="BA1014" s="170"/>
      <c r="BB1014" s="170"/>
      <c r="BC1014" s="170"/>
      <c r="BD1014" s="170"/>
      <c r="BE1014" s="170"/>
      <c r="BF1014" s="170"/>
      <c r="BG1014" s="170"/>
      <c r="BH1014" s="170"/>
      <c r="BI1014" s="170"/>
      <c r="BJ1014" s="170"/>
      <c r="BK1014" s="170"/>
      <c r="BL1014" s="170"/>
      <c r="BM1014" s="170"/>
      <c r="BN1014" s="170"/>
      <c r="BO1014" s="170"/>
      <c r="BP1014" s="170"/>
      <c r="BQ1014" s="170"/>
      <c r="BR1014" s="170"/>
      <c r="BS1014" s="170"/>
      <c r="BT1014" s="170"/>
      <c r="BU1014" s="170"/>
      <c r="BV1014" s="170"/>
      <c r="BW1014" s="170"/>
      <c r="BX1014" s="170"/>
      <c r="BY1014" s="170"/>
      <c r="BZ1014" s="170"/>
      <c r="CA1014" s="170"/>
      <c r="CB1014" s="170"/>
      <c r="CC1014" s="170"/>
      <c r="CD1014" s="170"/>
      <c r="CE1014" s="170"/>
      <c r="CF1014" s="170"/>
      <c r="CG1014" s="170"/>
      <c r="CH1014" s="170"/>
      <c r="CI1014" s="170"/>
      <c r="CJ1014" s="170"/>
      <c r="CK1014" s="170"/>
      <c r="CL1014" s="170"/>
    </row>
    <row r="1015" spans="2:90" x14ac:dyDescent="0.4">
      <c r="B1015" s="171" t="s">
        <v>461</v>
      </c>
      <c r="E1015" s="8"/>
      <c r="H1015" s="170"/>
      <c r="I1015" s="172"/>
      <c r="J1015" s="172"/>
      <c r="K1015" s="193"/>
      <c r="L1015" s="193"/>
      <c r="M1015" s="193"/>
      <c r="N1015" s="193"/>
      <c r="O1015" s="193"/>
      <c r="P1015" s="193"/>
      <c r="R1015" s="194"/>
      <c r="S1015" s="195" t="str">
        <f t="shared" ref="S1015:AX1015" si="1060">S$16</f>
        <v>S$12</v>
      </c>
      <c r="T1015" s="195" t="str">
        <f t="shared" si="1060"/>
        <v>T$12</v>
      </c>
      <c r="U1015" s="195" t="str">
        <f t="shared" si="1060"/>
        <v>U$12</v>
      </c>
      <c r="V1015" s="195" t="str">
        <f t="shared" si="1060"/>
        <v>V$12</v>
      </c>
      <c r="W1015" s="195" t="str">
        <f t="shared" si="1060"/>
        <v>W$12</v>
      </c>
      <c r="X1015" s="195" t="str">
        <f t="shared" si="1060"/>
        <v>X$12</v>
      </c>
      <c r="Y1015" s="195" t="str">
        <f t="shared" si="1060"/>
        <v>Y$12</v>
      </c>
      <c r="Z1015" s="195" t="str">
        <f t="shared" si="1060"/>
        <v>Z$12</v>
      </c>
      <c r="AA1015" s="195" t="str">
        <f t="shared" si="1060"/>
        <v>AA$12</v>
      </c>
      <c r="AB1015" s="195" t="str">
        <f t="shared" si="1060"/>
        <v>AB$12</v>
      </c>
      <c r="AC1015" s="195" t="str">
        <f t="shared" si="1060"/>
        <v>AC$12</v>
      </c>
      <c r="AD1015" s="195" t="str">
        <f t="shared" si="1060"/>
        <v>AD$12</v>
      </c>
      <c r="AE1015" s="195" t="str">
        <f t="shared" si="1060"/>
        <v>AE$12</v>
      </c>
      <c r="AF1015" s="195" t="str">
        <f t="shared" si="1060"/>
        <v>AF$12</v>
      </c>
      <c r="AG1015" s="195" t="str">
        <f t="shared" si="1060"/>
        <v>AG$12</v>
      </c>
      <c r="AH1015" s="195" t="str">
        <f t="shared" si="1060"/>
        <v>AH$12</v>
      </c>
      <c r="AI1015" s="195" t="str">
        <f t="shared" si="1060"/>
        <v>AI$12</v>
      </c>
      <c r="AJ1015" s="195" t="str">
        <f t="shared" si="1060"/>
        <v>AJ$12</v>
      </c>
      <c r="AK1015" s="195" t="str">
        <f t="shared" si="1060"/>
        <v>AK$12</v>
      </c>
      <c r="AL1015" s="195" t="str">
        <f t="shared" si="1060"/>
        <v>AL$12</v>
      </c>
      <c r="AM1015" s="195" t="str">
        <f t="shared" si="1060"/>
        <v>AM$12</v>
      </c>
      <c r="AN1015" s="195" t="str">
        <f t="shared" si="1060"/>
        <v>AN$12</v>
      </c>
      <c r="AO1015" s="195" t="str">
        <f t="shared" si="1060"/>
        <v>AO$12</v>
      </c>
      <c r="AP1015" s="195" t="str">
        <f t="shared" si="1060"/>
        <v>AP$12</v>
      </c>
      <c r="AQ1015" s="195" t="str">
        <f t="shared" si="1060"/>
        <v>AQ$12</v>
      </c>
      <c r="AR1015" s="195" t="str">
        <f t="shared" si="1060"/>
        <v>AR$12</v>
      </c>
      <c r="AS1015" s="195" t="str">
        <f t="shared" si="1060"/>
        <v>AS$12</v>
      </c>
      <c r="AT1015" s="195" t="str">
        <f t="shared" si="1060"/>
        <v>AT$12</v>
      </c>
      <c r="AU1015" s="195" t="str">
        <f t="shared" si="1060"/>
        <v>AU$12</v>
      </c>
      <c r="AV1015" s="195" t="str">
        <f t="shared" si="1060"/>
        <v>AV$12</v>
      </c>
      <c r="AW1015" s="195" t="str">
        <f t="shared" si="1060"/>
        <v>AW$12</v>
      </c>
      <c r="AX1015" s="195" t="str">
        <f t="shared" si="1060"/>
        <v>AX$12</v>
      </c>
      <c r="AY1015" s="195" t="str">
        <f t="shared" ref="AY1015:CD1015" si="1061">AY$16</f>
        <v>AY$12</v>
      </c>
      <c r="AZ1015" s="195" t="str">
        <f t="shared" si="1061"/>
        <v>AZ$12</v>
      </c>
      <c r="BA1015" s="195" t="str">
        <f t="shared" si="1061"/>
        <v>BA$12</v>
      </c>
      <c r="BB1015" s="195" t="str">
        <f t="shared" si="1061"/>
        <v>BB$12</v>
      </c>
      <c r="BC1015" s="195" t="str">
        <f t="shared" si="1061"/>
        <v>BC$12</v>
      </c>
      <c r="BD1015" s="195" t="str">
        <f t="shared" si="1061"/>
        <v>BD$12</v>
      </c>
      <c r="BE1015" s="195" t="str">
        <f t="shared" si="1061"/>
        <v>BE$12</v>
      </c>
      <c r="BF1015" s="195" t="str">
        <f t="shared" si="1061"/>
        <v>BF$12</v>
      </c>
      <c r="BG1015" s="195" t="str">
        <f t="shared" si="1061"/>
        <v>BG$12</v>
      </c>
      <c r="BH1015" s="195" t="str">
        <f t="shared" si="1061"/>
        <v>BH$12</v>
      </c>
      <c r="BI1015" s="195" t="str">
        <f t="shared" si="1061"/>
        <v>BI$12</v>
      </c>
      <c r="BJ1015" s="195" t="str">
        <f t="shared" si="1061"/>
        <v>BJ$12</v>
      </c>
      <c r="BK1015" s="195" t="str">
        <f t="shared" si="1061"/>
        <v>BK$12</v>
      </c>
      <c r="BL1015" s="195" t="str">
        <f t="shared" si="1061"/>
        <v>BL$12</v>
      </c>
      <c r="BM1015" s="195" t="str">
        <f t="shared" si="1061"/>
        <v>BM$12</v>
      </c>
      <c r="BN1015" s="195" t="str">
        <f t="shared" si="1061"/>
        <v>BN$12</v>
      </c>
      <c r="BO1015" s="195" t="str">
        <f t="shared" si="1061"/>
        <v>BO$12</v>
      </c>
      <c r="BP1015" s="195" t="str">
        <f t="shared" si="1061"/>
        <v>BP$12</v>
      </c>
      <c r="BQ1015" s="195" t="str">
        <f t="shared" si="1061"/>
        <v>BQ$12</v>
      </c>
      <c r="BR1015" s="195" t="str">
        <f t="shared" si="1061"/>
        <v>BR$12</v>
      </c>
      <c r="BS1015" s="195" t="str">
        <f t="shared" si="1061"/>
        <v>BS$12</v>
      </c>
      <c r="BT1015" s="195" t="str">
        <f t="shared" si="1061"/>
        <v>BT$12</v>
      </c>
      <c r="BU1015" s="195" t="str">
        <f t="shared" si="1061"/>
        <v>BU$12</v>
      </c>
      <c r="BV1015" s="195" t="str">
        <f t="shared" si="1061"/>
        <v>BV$12</v>
      </c>
      <c r="BW1015" s="195" t="str">
        <f t="shared" si="1061"/>
        <v>BW$12</v>
      </c>
      <c r="BX1015" s="195" t="str">
        <f t="shared" si="1061"/>
        <v>BX$12</v>
      </c>
      <c r="BY1015" s="195" t="str">
        <f t="shared" si="1061"/>
        <v>BY$12</v>
      </c>
      <c r="BZ1015" s="195" t="str">
        <f t="shared" si="1061"/>
        <v>BZ$12</v>
      </c>
      <c r="CA1015" s="195" t="str">
        <f t="shared" si="1061"/>
        <v>CA$12</v>
      </c>
      <c r="CB1015" s="195" t="str">
        <f t="shared" si="1061"/>
        <v>CB$12</v>
      </c>
      <c r="CC1015" s="195" t="str">
        <f t="shared" si="1061"/>
        <v>CC$12</v>
      </c>
      <c r="CD1015" s="195" t="str">
        <f t="shared" si="1061"/>
        <v>CD$12</v>
      </c>
      <c r="CE1015" s="195" t="str">
        <f t="shared" ref="CE1015:CL1015" si="1062">CE$16</f>
        <v>CE$12</v>
      </c>
      <c r="CF1015" s="195" t="str">
        <f t="shared" si="1062"/>
        <v>CF$12</v>
      </c>
      <c r="CG1015" s="195" t="str">
        <f t="shared" si="1062"/>
        <v>CG$12</v>
      </c>
      <c r="CH1015" s="195" t="str">
        <f t="shared" si="1062"/>
        <v>CH$12</v>
      </c>
      <c r="CI1015" s="195" t="str">
        <f t="shared" si="1062"/>
        <v>CI$12</v>
      </c>
      <c r="CJ1015" s="195" t="str">
        <f t="shared" si="1062"/>
        <v>CJ$12</v>
      </c>
      <c r="CK1015" s="195" t="str">
        <f t="shared" si="1062"/>
        <v>CK$12</v>
      </c>
      <c r="CL1015" s="195" t="str">
        <f t="shared" si="1062"/>
        <v>CL$12</v>
      </c>
    </row>
    <row r="1016" spans="2:90" x14ac:dyDescent="0.4">
      <c r="B1016" s="171" t="s">
        <v>462</v>
      </c>
      <c r="E1016" s="8"/>
      <c r="H1016" s="196"/>
      <c r="I1016" s="197"/>
      <c r="J1016" s="197"/>
      <c r="K1016" s="198"/>
      <c r="L1016" s="198"/>
      <c r="M1016" s="198"/>
      <c r="N1016" s="198"/>
      <c r="O1016" s="198"/>
      <c r="P1016" s="198"/>
      <c r="R1016" s="198"/>
      <c r="S1016" s="195" t="str">
        <f t="shared" ref="S1016:AX1016" si="1063">S$17</f>
        <v>S$13</v>
      </c>
      <c r="T1016" s="195" t="str">
        <f t="shared" si="1063"/>
        <v>T$13</v>
      </c>
      <c r="U1016" s="195" t="str">
        <f t="shared" si="1063"/>
        <v>U$13</v>
      </c>
      <c r="V1016" s="195" t="str">
        <f t="shared" si="1063"/>
        <v>V$13</v>
      </c>
      <c r="W1016" s="195" t="str">
        <f t="shared" si="1063"/>
        <v>W$13</v>
      </c>
      <c r="X1016" s="195" t="str">
        <f t="shared" si="1063"/>
        <v>X$13</v>
      </c>
      <c r="Y1016" s="195" t="str">
        <f t="shared" si="1063"/>
        <v>Y$13</v>
      </c>
      <c r="Z1016" s="195" t="str">
        <f t="shared" si="1063"/>
        <v>Z$13</v>
      </c>
      <c r="AA1016" s="195" t="str">
        <f t="shared" si="1063"/>
        <v>AA$13</v>
      </c>
      <c r="AB1016" s="195" t="str">
        <f t="shared" si="1063"/>
        <v>AB$13</v>
      </c>
      <c r="AC1016" s="195" t="str">
        <f t="shared" si="1063"/>
        <v>AC$13</v>
      </c>
      <c r="AD1016" s="195" t="str">
        <f t="shared" si="1063"/>
        <v>AD$13</v>
      </c>
      <c r="AE1016" s="195" t="str">
        <f t="shared" si="1063"/>
        <v>AE$13</v>
      </c>
      <c r="AF1016" s="195" t="str">
        <f t="shared" si="1063"/>
        <v>AF$13</v>
      </c>
      <c r="AG1016" s="195" t="str">
        <f t="shared" si="1063"/>
        <v>AG$13</v>
      </c>
      <c r="AH1016" s="195" t="str">
        <f t="shared" si="1063"/>
        <v>AH$13</v>
      </c>
      <c r="AI1016" s="195" t="str">
        <f t="shared" si="1063"/>
        <v>AI$13</v>
      </c>
      <c r="AJ1016" s="195" t="str">
        <f t="shared" si="1063"/>
        <v>AJ$13</v>
      </c>
      <c r="AK1016" s="195" t="str">
        <f t="shared" si="1063"/>
        <v>AK$13</v>
      </c>
      <c r="AL1016" s="195" t="str">
        <f t="shared" si="1063"/>
        <v>AL$13</v>
      </c>
      <c r="AM1016" s="195" t="str">
        <f t="shared" si="1063"/>
        <v>AM$13</v>
      </c>
      <c r="AN1016" s="195" t="str">
        <f t="shared" si="1063"/>
        <v>AN$13</v>
      </c>
      <c r="AO1016" s="195" t="str">
        <f t="shared" si="1063"/>
        <v>AO$13</v>
      </c>
      <c r="AP1016" s="195" t="str">
        <f t="shared" si="1063"/>
        <v>AP$13</v>
      </c>
      <c r="AQ1016" s="195" t="str">
        <f t="shared" si="1063"/>
        <v>AQ$13</v>
      </c>
      <c r="AR1016" s="195" t="str">
        <f t="shared" si="1063"/>
        <v>AR$13</v>
      </c>
      <c r="AS1016" s="195" t="str">
        <f t="shared" si="1063"/>
        <v>AS$13</v>
      </c>
      <c r="AT1016" s="195" t="str">
        <f t="shared" si="1063"/>
        <v>AT$13</v>
      </c>
      <c r="AU1016" s="195" t="str">
        <f t="shared" si="1063"/>
        <v>AU$13</v>
      </c>
      <c r="AV1016" s="195" t="str">
        <f t="shared" si="1063"/>
        <v>AV$13</v>
      </c>
      <c r="AW1016" s="195" t="str">
        <f t="shared" si="1063"/>
        <v>AW$13</v>
      </c>
      <c r="AX1016" s="195" t="str">
        <f t="shared" si="1063"/>
        <v>AX$13</v>
      </c>
      <c r="AY1016" s="195" t="str">
        <f t="shared" ref="AY1016:CD1016" si="1064">AY$17</f>
        <v>AY$13</v>
      </c>
      <c r="AZ1016" s="195" t="str">
        <f t="shared" si="1064"/>
        <v>AZ$13</v>
      </c>
      <c r="BA1016" s="195" t="str">
        <f t="shared" si="1064"/>
        <v>BA$13</v>
      </c>
      <c r="BB1016" s="195" t="str">
        <f t="shared" si="1064"/>
        <v>BB$13</v>
      </c>
      <c r="BC1016" s="195" t="str">
        <f t="shared" si="1064"/>
        <v>BC$13</v>
      </c>
      <c r="BD1016" s="195" t="str">
        <f t="shared" si="1064"/>
        <v>BD$13</v>
      </c>
      <c r="BE1016" s="195" t="str">
        <f t="shared" si="1064"/>
        <v>BE$13</v>
      </c>
      <c r="BF1016" s="195" t="str">
        <f t="shared" si="1064"/>
        <v>BF$13</v>
      </c>
      <c r="BG1016" s="195" t="str">
        <f t="shared" si="1064"/>
        <v>BG$13</v>
      </c>
      <c r="BH1016" s="195" t="str">
        <f t="shared" si="1064"/>
        <v>BH$13</v>
      </c>
      <c r="BI1016" s="195" t="str">
        <f t="shared" si="1064"/>
        <v>BI$13</v>
      </c>
      <c r="BJ1016" s="195" t="str">
        <f t="shared" si="1064"/>
        <v>BJ$13</v>
      </c>
      <c r="BK1016" s="195" t="str">
        <f t="shared" si="1064"/>
        <v>BK$13</v>
      </c>
      <c r="BL1016" s="195" t="str">
        <f t="shared" si="1064"/>
        <v>BL$13</v>
      </c>
      <c r="BM1016" s="195" t="str">
        <f t="shared" si="1064"/>
        <v>BM$13</v>
      </c>
      <c r="BN1016" s="195" t="str">
        <f t="shared" si="1064"/>
        <v>BN$13</v>
      </c>
      <c r="BO1016" s="195" t="str">
        <f t="shared" si="1064"/>
        <v>BO$13</v>
      </c>
      <c r="BP1016" s="195" t="str">
        <f t="shared" si="1064"/>
        <v>BP$13</v>
      </c>
      <c r="BQ1016" s="195" t="str">
        <f t="shared" si="1064"/>
        <v>BQ$13</v>
      </c>
      <c r="BR1016" s="195" t="str">
        <f t="shared" si="1064"/>
        <v>BR$13</v>
      </c>
      <c r="BS1016" s="195" t="str">
        <f t="shared" si="1064"/>
        <v>BS$13</v>
      </c>
      <c r="BT1016" s="195" t="str">
        <f t="shared" si="1064"/>
        <v>BT$13</v>
      </c>
      <c r="BU1016" s="195" t="str">
        <f t="shared" si="1064"/>
        <v>BU$13</v>
      </c>
      <c r="BV1016" s="195" t="str">
        <f t="shared" si="1064"/>
        <v>BV$13</v>
      </c>
      <c r="BW1016" s="195" t="str">
        <f t="shared" si="1064"/>
        <v>BW$13</v>
      </c>
      <c r="BX1016" s="195" t="str">
        <f t="shared" si="1064"/>
        <v>BX$13</v>
      </c>
      <c r="BY1016" s="195" t="str">
        <f t="shared" si="1064"/>
        <v>BY$13</v>
      </c>
      <c r="BZ1016" s="195" t="str">
        <f t="shared" si="1064"/>
        <v>BZ$13</v>
      </c>
      <c r="CA1016" s="195" t="str">
        <f t="shared" si="1064"/>
        <v>CA$13</v>
      </c>
      <c r="CB1016" s="195" t="str">
        <f t="shared" si="1064"/>
        <v>CB$13</v>
      </c>
      <c r="CC1016" s="195" t="str">
        <f t="shared" si="1064"/>
        <v>CC$13</v>
      </c>
      <c r="CD1016" s="195" t="str">
        <f t="shared" si="1064"/>
        <v>CD$13</v>
      </c>
      <c r="CE1016" s="195" t="str">
        <f t="shared" ref="CE1016:CL1016" si="1065">CE$17</f>
        <v>CE$13</v>
      </c>
      <c r="CF1016" s="195" t="str">
        <f t="shared" si="1065"/>
        <v>CF$13</v>
      </c>
      <c r="CG1016" s="195" t="str">
        <f t="shared" si="1065"/>
        <v>CG$13</v>
      </c>
      <c r="CH1016" s="195" t="str">
        <f t="shared" si="1065"/>
        <v>CH$13</v>
      </c>
      <c r="CI1016" s="195" t="str">
        <f t="shared" si="1065"/>
        <v>CI$13</v>
      </c>
      <c r="CJ1016" s="195" t="str">
        <f t="shared" si="1065"/>
        <v>CJ$13</v>
      </c>
      <c r="CK1016" s="195" t="str">
        <f t="shared" si="1065"/>
        <v>CK$13</v>
      </c>
      <c r="CL1016" s="195" t="str">
        <f t="shared" si="1065"/>
        <v>CL$13</v>
      </c>
    </row>
    <row r="1017" spans="2:90" x14ac:dyDescent="0.4">
      <c r="B1017" s="171" t="s">
        <v>491</v>
      </c>
      <c r="E1017" s="8"/>
      <c r="H1017" s="196"/>
      <c r="I1017" s="197"/>
      <c r="J1017" s="197"/>
      <c r="K1017" s="198"/>
      <c r="L1017" s="198"/>
      <c r="M1017" s="198"/>
      <c r="N1017" s="198"/>
      <c r="O1017" s="198"/>
      <c r="P1017" s="198"/>
      <c r="R1017" s="198"/>
      <c r="S1017" s="186"/>
      <c r="T1017" s="186"/>
      <c r="U1017" s="186"/>
      <c r="V1017" s="186"/>
      <c r="W1017" s="186"/>
      <c r="X1017" s="186"/>
      <c r="Y1017" s="186"/>
      <c r="Z1017" s="186"/>
      <c r="AA1017" s="186"/>
      <c r="AB1017" s="186"/>
      <c r="AC1017" s="186"/>
      <c r="AD1017" s="186"/>
      <c r="AE1017" s="186"/>
      <c r="AF1017" s="186"/>
      <c r="AG1017" s="186"/>
      <c r="AH1017" s="186"/>
      <c r="AI1017" s="186"/>
      <c r="AJ1017" s="186"/>
      <c r="AK1017" s="186"/>
      <c r="AL1017" s="186"/>
      <c r="AM1017" s="186"/>
      <c r="AN1017" s="186"/>
      <c r="AO1017" s="186"/>
      <c r="AP1017" s="186"/>
      <c r="AQ1017" s="186"/>
      <c r="AR1017" s="186"/>
      <c r="AS1017" s="186"/>
      <c r="AT1017" s="186"/>
      <c r="AU1017" s="186"/>
      <c r="AV1017" s="186"/>
      <c r="AW1017" s="186"/>
      <c r="AX1017" s="186"/>
      <c r="AY1017" s="186"/>
      <c r="AZ1017" s="186"/>
      <c r="BA1017" s="186"/>
      <c r="BB1017" s="186"/>
      <c r="BC1017" s="186"/>
      <c r="BD1017" s="186"/>
      <c r="BE1017" s="186"/>
      <c r="BF1017" s="186"/>
      <c r="BG1017" s="186"/>
      <c r="BH1017" s="186"/>
      <c r="BI1017" s="186"/>
      <c r="BJ1017" s="186"/>
      <c r="BK1017" s="186"/>
      <c r="BL1017" s="186"/>
      <c r="BM1017" s="186"/>
      <c r="BN1017" s="186"/>
      <c r="BO1017" s="186"/>
      <c r="BP1017" s="186"/>
      <c r="BQ1017" s="186"/>
      <c r="BR1017" s="186"/>
      <c r="BS1017" s="186"/>
      <c r="BT1017" s="186"/>
      <c r="BU1017" s="186"/>
      <c r="BV1017" s="186"/>
      <c r="BW1017" s="186"/>
      <c r="BX1017" s="186"/>
      <c r="BY1017" s="186"/>
      <c r="BZ1017" s="186"/>
      <c r="CA1017" s="186"/>
      <c r="CB1017" s="186"/>
      <c r="CC1017" s="186"/>
      <c r="CD1017" s="186"/>
      <c r="CE1017" s="186"/>
      <c r="CF1017" s="186"/>
      <c r="CG1017" s="186"/>
      <c r="CH1017" s="186"/>
      <c r="CI1017" s="186"/>
      <c r="CJ1017" s="186"/>
      <c r="CK1017" s="186"/>
      <c r="CL1017" s="186"/>
    </row>
    <row r="1018" spans="2:90" x14ac:dyDescent="0.4">
      <c r="B1018" s="171" t="s">
        <v>505</v>
      </c>
      <c r="E1018" s="8"/>
      <c r="H1018" s="196"/>
      <c r="I1018" s="197"/>
      <c r="J1018" s="197"/>
      <c r="K1018" s="198"/>
      <c r="L1018" s="198"/>
      <c r="M1018" s="198"/>
      <c r="N1018" s="198"/>
      <c r="O1018" s="198"/>
      <c r="P1018" s="198"/>
      <c r="R1018" s="198"/>
      <c r="S1018" s="186"/>
      <c r="T1018" s="186"/>
      <c r="U1018" s="186"/>
      <c r="V1018" s="186"/>
      <c r="W1018" s="186"/>
      <c r="X1018" s="186"/>
      <c r="Y1018" s="186"/>
      <c r="Z1018" s="186"/>
      <c r="AA1018" s="186"/>
      <c r="AB1018" s="186"/>
      <c r="AC1018" s="186"/>
      <c r="AD1018" s="186"/>
      <c r="AE1018" s="186"/>
      <c r="AF1018" s="186"/>
      <c r="AG1018" s="186"/>
      <c r="AH1018" s="186"/>
      <c r="AI1018" s="186"/>
      <c r="AJ1018" s="186"/>
      <c r="AK1018" s="186"/>
      <c r="AL1018" s="186"/>
      <c r="AM1018" s="186"/>
      <c r="AN1018" s="186"/>
      <c r="AO1018" s="186"/>
      <c r="AP1018" s="186"/>
      <c r="AQ1018" s="186"/>
      <c r="AR1018" s="186"/>
      <c r="AS1018" s="186"/>
      <c r="AT1018" s="186"/>
      <c r="AU1018" s="186"/>
      <c r="AV1018" s="186"/>
      <c r="AW1018" s="186"/>
      <c r="AX1018" s="186"/>
      <c r="AY1018" s="186"/>
      <c r="AZ1018" s="186"/>
      <c r="BA1018" s="186"/>
      <c r="BB1018" s="186"/>
      <c r="BC1018" s="186"/>
      <c r="BD1018" s="186"/>
      <c r="BE1018" s="186"/>
      <c r="BF1018" s="186"/>
      <c r="BG1018" s="186"/>
      <c r="BH1018" s="186"/>
      <c r="BI1018" s="186"/>
      <c r="BJ1018" s="186"/>
      <c r="BK1018" s="186"/>
      <c r="BL1018" s="186"/>
      <c r="BM1018" s="186"/>
      <c r="BN1018" s="186"/>
      <c r="BO1018" s="186"/>
      <c r="BP1018" s="186"/>
      <c r="BQ1018" s="186"/>
      <c r="BR1018" s="186"/>
      <c r="BS1018" s="186"/>
      <c r="BT1018" s="186"/>
      <c r="BU1018" s="186"/>
      <c r="BV1018" s="186"/>
      <c r="BW1018" s="186"/>
      <c r="BX1018" s="186"/>
      <c r="BY1018" s="186"/>
      <c r="BZ1018" s="186"/>
      <c r="CA1018" s="186"/>
      <c r="CB1018" s="186"/>
      <c r="CC1018" s="186"/>
      <c r="CD1018" s="186"/>
      <c r="CE1018" s="186"/>
      <c r="CF1018" s="186"/>
      <c r="CG1018" s="186"/>
      <c r="CH1018" s="186"/>
      <c r="CI1018" s="186"/>
      <c r="CJ1018" s="186"/>
      <c r="CK1018" s="186"/>
      <c r="CL1018" s="186"/>
    </row>
    <row r="1019" spans="2:90" x14ac:dyDescent="0.4">
      <c r="B1019" s="171" t="s">
        <v>463</v>
      </c>
      <c r="E1019" s="8"/>
      <c r="H1019" s="196"/>
      <c r="I1019" s="197"/>
      <c r="J1019" s="197"/>
      <c r="K1019" s="198"/>
      <c r="L1019" s="198"/>
      <c r="M1019" s="198"/>
      <c r="N1019" s="198"/>
      <c r="O1019" s="198"/>
      <c r="P1019" s="198"/>
      <c r="R1019" s="198"/>
      <c r="S1019" s="186" t="str">
        <f t="shared" ref="S1019:AX1019" si="1066">S$18</f>
        <v>S$14</v>
      </c>
      <c r="T1019" s="186" t="str">
        <f t="shared" si="1066"/>
        <v>T$14</v>
      </c>
      <c r="U1019" s="186" t="str">
        <f t="shared" si="1066"/>
        <v>U$14</v>
      </c>
      <c r="V1019" s="186" t="str">
        <f t="shared" si="1066"/>
        <v>V$14</v>
      </c>
      <c r="W1019" s="186" t="str">
        <f t="shared" si="1066"/>
        <v>W$14</v>
      </c>
      <c r="X1019" s="186" t="str">
        <f t="shared" si="1066"/>
        <v>X$14</v>
      </c>
      <c r="Y1019" s="186" t="str">
        <f t="shared" si="1066"/>
        <v>Y$14</v>
      </c>
      <c r="Z1019" s="186" t="str">
        <f t="shared" si="1066"/>
        <v>Z$14</v>
      </c>
      <c r="AA1019" s="186" t="str">
        <f t="shared" si="1066"/>
        <v>AA$14</v>
      </c>
      <c r="AB1019" s="186" t="str">
        <f t="shared" si="1066"/>
        <v>AB$14</v>
      </c>
      <c r="AC1019" s="186" t="str">
        <f t="shared" si="1066"/>
        <v>AC$14</v>
      </c>
      <c r="AD1019" s="186" t="str">
        <f t="shared" si="1066"/>
        <v>AD$14</v>
      </c>
      <c r="AE1019" s="186" t="str">
        <f t="shared" si="1066"/>
        <v>AE$14</v>
      </c>
      <c r="AF1019" s="186" t="str">
        <f t="shared" si="1066"/>
        <v>AF$14</v>
      </c>
      <c r="AG1019" s="186" t="str">
        <f t="shared" si="1066"/>
        <v>AG$14</v>
      </c>
      <c r="AH1019" s="186" t="str">
        <f t="shared" si="1066"/>
        <v>AH$14</v>
      </c>
      <c r="AI1019" s="186" t="str">
        <f t="shared" si="1066"/>
        <v>AI$14</v>
      </c>
      <c r="AJ1019" s="186" t="str">
        <f t="shared" si="1066"/>
        <v>AJ$14</v>
      </c>
      <c r="AK1019" s="186" t="str">
        <f t="shared" si="1066"/>
        <v>AK$14</v>
      </c>
      <c r="AL1019" s="186" t="str">
        <f t="shared" si="1066"/>
        <v>AL$14</v>
      </c>
      <c r="AM1019" s="186" t="str">
        <f t="shared" si="1066"/>
        <v>AM$14</v>
      </c>
      <c r="AN1019" s="186" t="str">
        <f t="shared" si="1066"/>
        <v>AN$14</v>
      </c>
      <c r="AO1019" s="186" t="str">
        <f t="shared" si="1066"/>
        <v>AO$14</v>
      </c>
      <c r="AP1019" s="186" t="str">
        <f t="shared" si="1066"/>
        <v>AP$14</v>
      </c>
      <c r="AQ1019" s="186" t="str">
        <f t="shared" si="1066"/>
        <v>AQ$14</v>
      </c>
      <c r="AR1019" s="186" t="str">
        <f t="shared" si="1066"/>
        <v>AR$14</v>
      </c>
      <c r="AS1019" s="186" t="str">
        <f t="shared" si="1066"/>
        <v>AS$14</v>
      </c>
      <c r="AT1019" s="186" t="str">
        <f t="shared" si="1066"/>
        <v>AT$14</v>
      </c>
      <c r="AU1019" s="186" t="str">
        <f t="shared" si="1066"/>
        <v>AU$14</v>
      </c>
      <c r="AV1019" s="186" t="str">
        <f t="shared" si="1066"/>
        <v>AV$14</v>
      </c>
      <c r="AW1019" s="186" t="str">
        <f t="shared" si="1066"/>
        <v>AW$14</v>
      </c>
      <c r="AX1019" s="186" t="str">
        <f t="shared" si="1066"/>
        <v>AX$14</v>
      </c>
      <c r="AY1019" s="186" t="str">
        <f t="shared" ref="AY1019:CD1019" si="1067">AY$18</f>
        <v>AY$14</v>
      </c>
      <c r="AZ1019" s="186" t="str">
        <f t="shared" si="1067"/>
        <v>AZ$14</v>
      </c>
      <c r="BA1019" s="186" t="str">
        <f t="shared" si="1067"/>
        <v>BA$14</v>
      </c>
      <c r="BB1019" s="186" t="str">
        <f t="shared" si="1067"/>
        <v>BB$14</v>
      </c>
      <c r="BC1019" s="186" t="str">
        <f t="shared" si="1067"/>
        <v>BC$14</v>
      </c>
      <c r="BD1019" s="186" t="str">
        <f t="shared" si="1067"/>
        <v>BD$14</v>
      </c>
      <c r="BE1019" s="186" t="str">
        <f t="shared" si="1067"/>
        <v>BE$14</v>
      </c>
      <c r="BF1019" s="186" t="str">
        <f t="shared" si="1067"/>
        <v>BF$14</v>
      </c>
      <c r="BG1019" s="186" t="str">
        <f t="shared" si="1067"/>
        <v>BG$14</v>
      </c>
      <c r="BH1019" s="186" t="str">
        <f t="shared" si="1067"/>
        <v>BH$14</v>
      </c>
      <c r="BI1019" s="186" t="str">
        <f t="shared" si="1067"/>
        <v>BI$14</v>
      </c>
      <c r="BJ1019" s="186" t="str">
        <f t="shared" si="1067"/>
        <v>BJ$14</v>
      </c>
      <c r="BK1019" s="186" t="str">
        <f t="shared" si="1067"/>
        <v>BK$14</v>
      </c>
      <c r="BL1019" s="186" t="str">
        <f t="shared" si="1067"/>
        <v>BL$14</v>
      </c>
      <c r="BM1019" s="186" t="str">
        <f t="shared" si="1067"/>
        <v>BM$14</v>
      </c>
      <c r="BN1019" s="186" t="str">
        <f t="shared" si="1067"/>
        <v>BN$14</v>
      </c>
      <c r="BO1019" s="186" t="str">
        <f t="shared" si="1067"/>
        <v>BO$14</v>
      </c>
      <c r="BP1019" s="186" t="str">
        <f t="shared" si="1067"/>
        <v>BP$14</v>
      </c>
      <c r="BQ1019" s="186" t="str">
        <f t="shared" si="1067"/>
        <v>BQ$14</v>
      </c>
      <c r="BR1019" s="186" t="str">
        <f t="shared" si="1067"/>
        <v>BR$14</v>
      </c>
      <c r="BS1019" s="186" t="str">
        <f t="shared" si="1067"/>
        <v>BS$14</v>
      </c>
      <c r="BT1019" s="186" t="str">
        <f t="shared" si="1067"/>
        <v>BT$14</v>
      </c>
      <c r="BU1019" s="186" t="str">
        <f t="shared" si="1067"/>
        <v>BU$14</v>
      </c>
      <c r="BV1019" s="186" t="str">
        <f t="shared" si="1067"/>
        <v>BV$14</v>
      </c>
      <c r="BW1019" s="186" t="str">
        <f t="shared" si="1067"/>
        <v>BW$14</v>
      </c>
      <c r="BX1019" s="186" t="str">
        <f t="shared" si="1067"/>
        <v>BX$14</v>
      </c>
      <c r="BY1019" s="186" t="str">
        <f t="shared" si="1067"/>
        <v>BY$14</v>
      </c>
      <c r="BZ1019" s="186" t="str">
        <f t="shared" si="1067"/>
        <v>BZ$14</v>
      </c>
      <c r="CA1019" s="186" t="str">
        <f t="shared" si="1067"/>
        <v>CA$14</v>
      </c>
      <c r="CB1019" s="186" t="str">
        <f t="shared" si="1067"/>
        <v>CB$14</v>
      </c>
      <c r="CC1019" s="186" t="str">
        <f t="shared" si="1067"/>
        <v>CC$14</v>
      </c>
      <c r="CD1019" s="186" t="str">
        <f t="shared" si="1067"/>
        <v>CD$14</v>
      </c>
      <c r="CE1019" s="186" t="str">
        <f t="shared" ref="CE1019:CL1019" si="1068">CE$18</f>
        <v>CE$14</v>
      </c>
      <c r="CF1019" s="186" t="str">
        <f t="shared" si="1068"/>
        <v>CF$14</v>
      </c>
      <c r="CG1019" s="186" t="str">
        <f t="shared" si="1068"/>
        <v>CG$14</v>
      </c>
      <c r="CH1019" s="186" t="str">
        <f t="shared" si="1068"/>
        <v>CH$14</v>
      </c>
      <c r="CI1019" s="186" t="str">
        <f t="shared" si="1068"/>
        <v>CI$14</v>
      </c>
      <c r="CJ1019" s="186" t="str">
        <f t="shared" si="1068"/>
        <v>CJ$14</v>
      </c>
      <c r="CK1019" s="186" t="str">
        <f t="shared" si="1068"/>
        <v>CK$14</v>
      </c>
      <c r="CL1019" s="186" t="str">
        <f t="shared" si="1068"/>
        <v>CL$14</v>
      </c>
    </row>
    <row r="1020" spans="2:90" x14ac:dyDescent="0.4">
      <c r="B1020" s="171" t="s">
        <v>464</v>
      </c>
      <c r="E1020" s="8"/>
      <c r="H1020" s="196"/>
      <c r="I1020" s="197"/>
      <c r="J1020" s="197"/>
      <c r="K1020" s="198"/>
      <c r="L1020" s="198"/>
      <c r="M1020" s="198"/>
      <c r="N1020" s="198"/>
      <c r="O1020" s="198"/>
      <c r="P1020" s="198"/>
      <c r="R1020" s="198"/>
      <c r="S1020" s="186" t="str">
        <f t="shared" ref="S1020:AX1020" si="1069">S$19</f>
        <v>S$15</v>
      </c>
      <c r="T1020" s="186" t="str">
        <f t="shared" si="1069"/>
        <v>T$15</v>
      </c>
      <c r="U1020" s="186" t="str">
        <f t="shared" si="1069"/>
        <v>U$15</v>
      </c>
      <c r="V1020" s="186" t="str">
        <f t="shared" si="1069"/>
        <v>V$15</v>
      </c>
      <c r="W1020" s="186" t="str">
        <f t="shared" si="1069"/>
        <v>W$15</v>
      </c>
      <c r="X1020" s="186" t="str">
        <f t="shared" si="1069"/>
        <v>X$15</v>
      </c>
      <c r="Y1020" s="186" t="str">
        <f t="shared" si="1069"/>
        <v>Y$15</v>
      </c>
      <c r="Z1020" s="186" t="str">
        <f t="shared" si="1069"/>
        <v>Z$15</v>
      </c>
      <c r="AA1020" s="186" t="str">
        <f t="shared" si="1069"/>
        <v>AA$15</v>
      </c>
      <c r="AB1020" s="186" t="str">
        <f t="shared" si="1069"/>
        <v>AB$15</v>
      </c>
      <c r="AC1020" s="186" t="str">
        <f t="shared" si="1069"/>
        <v>AC$15</v>
      </c>
      <c r="AD1020" s="186" t="str">
        <f t="shared" si="1069"/>
        <v>AD$15</v>
      </c>
      <c r="AE1020" s="186" t="str">
        <f t="shared" si="1069"/>
        <v>AE$15</v>
      </c>
      <c r="AF1020" s="186" t="str">
        <f t="shared" si="1069"/>
        <v>AF$15</v>
      </c>
      <c r="AG1020" s="186" t="str">
        <f t="shared" si="1069"/>
        <v>AG$15</v>
      </c>
      <c r="AH1020" s="186" t="str">
        <f t="shared" si="1069"/>
        <v>AH$15</v>
      </c>
      <c r="AI1020" s="186" t="str">
        <f t="shared" si="1069"/>
        <v>AI$15</v>
      </c>
      <c r="AJ1020" s="186" t="str">
        <f t="shared" si="1069"/>
        <v>AJ$15</v>
      </c>
      <c r="AK1020" s="186" t="str">
        <f t="shared" si="1069"/>
        <v>AK$15</v>
      </c>
      <c r="AL1020" s="186" t="str">
        <f t="shared" si="1069"/>
        <v>AL$15</v>
      </c>
      <c r="AM1020" s="186" t="str">
        <f t="shared" si="1069"/>
        <v>AM$15</v>
      </c>
      <c r="AN1020" s="186" t="str">
        <f t="shared" si="1069"/>
        <v>AN$15</v>
      </c>
      <c r="AO1020" s="186" t="str">
        <f t="shared" si="1069"/>
        <v>AO$15</v>
      </c>
      <c r="AP1020" s="186" t="str">
        <f t="shared" si="1069"/>
        <v>AP$15</v>
      </c>
      <c r="AQ1020" s="186" t="str">
        <f t="shared" si="1069"/>
        <v>AQ$15</v>
      </c>
      <c r="AR1020" s="186" t="str">
        <f t="shared" si="1069"/>
        <v>AR$15</v>
      </c>
      <c r="AS1020" s="186" t="str">
        <f t="shared" si="1069"/>
        <v>AS$15</v>
      </c>
      <c r="AT1020" s="186" t="str">
        <f t="shared" si="1069"/>
        <v>AT$15</v>
      </c>
      <c r="AU1020" s="186" t="str">
        <f t="shared" si="1069"/>
        <v>AU$15</v>
      </c>
      <c r="AV1020" s="186" t="str">
        <f t="shared" si="1069"/>
        <v>AV$15</v>
      </c>
      <c r="AW1020" s="186" t="str">
        <f t="shared" si="1069"/>
        <v>AW$15</v>
      </c>
      <c r="AX1020" s="186" t="str">
        <f t="shared" si="1069"/>
        <v>AX$15</v>
      </c>
      <c r="AY1020" s="186" t="str">
        <f t="shared" ref="AY1020:CD1020" si="1070">AY$19</f>
        <v>AY$15</v>
      </c>
      <c r="AZ1020" s="186" t="str">
        <f t="shared" si="1070"/>
        <v>AZ$15</v>
      </c>
      <c r="BA1020" s="186" t="str">
        <f t="shared" si="1070"/>
        <v>BA$15</v>
      </c>
      <c r="BB1020" s="186" t="str">
        <f t="shared" si="1070"/>
        <v>BB$15</v>
      </c>
      <c r="BC1020" s="186" t="str">
        <f t="shared" si="1070"/>
        <v>BC$15</v>
      </c>
      <c r="BD1020" s="186" t="str">
        <f t="shared" si="1070"/>
        <v>BD$15</v>
      </c>
      <c r="BE1020" s="186" t="str">
        <f t="shared" si="1070"/>
        <v>BE$15</v>
      </c>
      <c r="BF1020" s="186" t="str">
        <f t="shared" si="1070"/>
        <v>BF$15</v>
      </c>
      <c r="BG1020" s="186" t="str">
        <f t="shared" si="1070"/>
        <v>BG$15</v>
      </c>
      <c r="BH1020" s="186" t="str">
        <f t="shared" si="1070"/>
        <v>BH$15</v>
      </c>
      <c r="BI1020" s="186" t="str">
        <f t="shared" si="1070"/>
        <v>BI$15</v>
      </c>
      <c r="BJ1020" s="186" t="str">
        <f t="shared" si="1070"/>
        <v>BJ$15</v>
      </c>
      <c r="BK1020" s="186" t="str">
        <f t="shared" si="1070"/>
        <v>BK$15</v>
      </c>
      <c r="BL1020" s="186" t="str">
        <f t="shared" si="1070"/>
        <v>BL$15</v>
      </c>
      <c r="BM1020" s="186" t="str">
        <f t="shared" si="1070"/>
        <v>BM$15</v>
      </c>
      <c r="BN1020" s="186" t="str">
        <f t="shared" si="1070"/>
        <v>BN$15</v>
      </c>
      <c r="BO1020" s="186" t="str">
        <f t="shared" si="1070"/>
        <v>BO$15</v>
      </c>
      <c r="BP1020" s="186" t="str">
        <f t="shared" si="1070"/>
        <v>BP$15</v>
      </c>
      <c r="BQ1020" s="186" t="str">
        <f t="shared" si="1070"/>
        <v>BQ$15</v>
      </c>
      <c r="BR1020" s="186" t="str">
        <f t="shared" si="1070"/>
        <v>BR$15</v>
      </c>
      <c r="BS1020" s="186" t="str">
        <f t="shared" si="1070"/>
        <v>BS$15</v>
      </c>
      <c r="BT1020" s="186" t="str">
        <f t="shared" si="1070"/>
        <v>BT$15</v>
      </c>
      <c r="BU1020" s="186" t="str">
        <f t="shared" si="1070"/>
        <v>BU$15</v>
      </c>
      <c r="BV1020" s="186" t="str">
        <f t="shared" si="1070"/>
        <v>BV$15</v>
      </c>
      <c r="BW1020" s="186" t="str">
        <f t="shared" si="1070"/>
        <v>BW$15</v>
      </c>
      <c r="BX1020" s="186" t="str">
        <f t="shared" si="1070"/>
        <v>BX$15</v>
      </c>
      <c r="BY1020" s="186" t="str">
        <f t="shared" si="1070"/>
        <v>BY$15</v>
      </c>
      <c r="BZ1020" s="186" t="str">
        <f t="shared" si="1070"/>
        <v>BZ$15</v>
      </c>
      <c r="CA1020" s="186" t="str">
        <f t="shared" si="1070"/>
        <v>CA$15</v>
      </c>
      <c r="CB1020" s="186" t="str">
        <f t="shared" si="1070"/>
        <v>CB$15</v>
      </c>
      <c r="CC1020" s="186" t="str">
        <f t="shared" si="1070"/>
        <v>CC$15</v>
      </c>
      <c r="CD1020" s="186" t="str">
        <f t="shared" si="1070"/>
        <v>CD$15</v>
      </c>
      <c r="CE1020" s="186" t="str">
        <f t="shared" ref="CE1020:CL1020" si="1071">CE$19</f>
        <v>CE$15</v>
      </c>
      <c r="CF1020" s="186" t="str">
        <f t="shared" si="1071"/>
        <v>CF$15</v>
      </c>
      <c r="CG1020" s="186" t="str">
        <f t="shared" si="1071"/>
        <v>CG$15</v>
      </c>
      <c r="CH1020" s="186" t="str">
        <f t="shared" si="1071"/>
        <v>CH$15</v>
      </c>
      <c r="CI1020" s="186" t="str">
        <f t="shared" si="1071"/>
        <v>CI$15</v>
      </c>
      <c r="CJ1020" s="186" t="str">
        <f t="shared" si="1071"/>
        <v>CJ$15</v>
      </c>
      <c r="CK1020" s="186" t="str">
        <f t="shared" si="1071"/>
        <v>CK$15</v>
      </c>
      <c r="CL1020" s="186" t="str">
        <f t="shared" si="1071"/>
        <v>CL$15</v>
      </c>
    </row>
    <row r="1021" spans="2:90" x14ac:dyDescent="0.4">
      <c r="B1021" s="70" t="s">
        <v>777</v>
      </c>
      <c r="C1021" s="31"/>
      <c r="D1021" t="s">
        <v>776</v>
      </c>
      <c r="E1021" s="8" t="str">
        <f t="shared" ref="E1021:E1034" si="1072">ROW()&amp;" "&amp;D1021</f>
        <v>1021 HOURLY-PV</v>
      </c>
      <c r="F1021" t="s">
        <v>413</v>
      </c>
      <c r="G1021" s="31" t="s">
        <v>81</v>
      </c>
      <c r="H1021" s="48"/>
      <c r="I1021" s="285"/>
      <c r="J1021" s="285"/>
      <c r="K1021" s="48"/>
      <c r="L1021" s="48"/>
      <c r="M1021" s="48"/>
      <c r="N1021" s="48"/>
      <c r="O1021" s="48"/>
      <c r="P1021" s="48"/>
      <c r="R1021" s="70"/>
      <c r="S1021" s="70"/>
      <c r="T1021" s="70"/>
      <c r="U1021" s="70"/>
      <c r="V1021" s="70"/>
      <c r="W1021" s="70"/>
      <c r="X1021" s="70"/>
      <c r="Y1021" s="70"/>
      <c r="Z1021" s="70"/>
      <c r="AA1021" s="70"/>
      <c r="AB1021" s="70"/>
      <c r="AC1021" s="70"/>
      <c r="AD1021" s="70"/>
      <c r="AE1021" s="70"/>
      <c r="AF1021" s="70"/>
      <c r="AG1021" s="70"/>
      <c r="AH1021" s="70"/>
      <c r="AI1021" s="70"/>
      <c r="AJ1021" s="70"/>
      <c r="AK1021" s="70"/>
      <c r="AL1021" s="70"/>
      <c r="AM1021" s="70"/>
      <c r="AN1021" s="70"/>
      <c r="AO1021" s="70"/>
      <c r="AP1021" s="70"/>
      <c r="AQ1021" s="70"/>
      <c r="AR1021" s="70"/>
      <c r="AS1021" s="70"/>
      <c r="AT1021" s="70"/>
      <c r="AU1021" s="70"/>
      <c r="AV1021" s="70"/>
      <c r="AW1021" s="70"/>
      <c r="AX1021" s="70"/>
      <c r="AY1021" s="70"/>
      <c r="AZ1021" s="70"/>
      <c r="BA1021" s="70"/>
      <c r="BB1021" s="70"/>
      <c r="BC1021" s="70"/>
      <c r="BD1021" s="70"/>
      <c r="BE1021" s="70"/>
      <c r="BF1021" s="70"/>
      <c r="BG1021" s="70"/>
      <c r="BH1021" s="70"/>
      <c r="BI1021" s="70"/>
      <c r="BJ1021" s="70"/>
      <c r="BK1021" s="70"/>
      <c r="BL1021" s="70"/>
      <c r="BM1021" s="70"/>
      <c r="BN1021" s="70"/>
      <c r="BO1021" s="70"/>
      <c r="BP1021" s="70"/>
      <c r="BQ1021" s="70"/>
      <c r="BR1021" s="70"/>
      <c r="BS1021" s="70"/>
      <c r="BT1021" s="70"/>
      <c r="BU1021" s="70"/>
      <c r="BV1021" s="70"/>
      <c r="BW1021" s="70"/>
      <c r="BX1021" s="70"/>
      <c r="BY1021" s="70"/>
      <c r="BZ1021" s="70"/>
      <c r="CA1021" s="70"/>
      <c r="CB1021" s="70"/>
      <c r="CC1021" s="70"/>
      <c r="CD1021" s="70"/>
      <c r="CE1021" s="70"/>
      <c r="CF1021" s="70"/>
      <c r="CG1021" s="70"/>
      <c r="CH1021" s="70"/>
      <c r="CI1021" s="70"/>
      <c r="CJ1021" s="70"/>
      <c r="CK1021" s="70"/>
      <c r="CL1021" s="70"/>
    </row>
    <row r="1022" spans="2:90" x14ac:dyDescent="0.4">
      <c r="B1022" s="141" t="str">
        <f>"# of "&amp;B1035&amp;"s"</f>
        <v># of projects</v>
      </c>
      <c r="C1022" t="s">
        <v>80</v>
      </c>
      <c r="D1022" t="s">
        <v>776</v>
      </c>
      <c r="E1022" s="8" t="str">
        <f t="shared" si="1072"/>
        <v>1022 HOURLY-PV</v>
      </c>
      <c r="G1022" t="s">
        <v>332</v>
      </c>
      <c r="H1022" s="12"/>
      <c r="I1022" s="60"/>
      <c r="J1022" s="60"/>
      <c r="K1022" s="15">
        <f t="shared" ref="K1022:P1022" ca="1" si="1073">SUMIF($3:$3,K$2,1022:1022)</f>
        <v>60000</v>
      </c>
      <c r="L1022" s="15">
        <f t="shared" ca="1" si="1073"/>
        <v>60000</v>
      </c>
      <c r="M1022" s="15">
        <f t="shared" ca="1" si="1073"/>
        <v>60000</v>
      </c>
      <c r="N1022" s="15">
        <f t="shared" ca="1" si="1073"/>
        <v>60000</v>
      </c>
      <c r="O1022" s="15">
        <f t="shared" ca="1" si="1073"/>
        <v>60000</v>
      </c>
      <c r="P1022" s="15">
        <f t="shared" ca="1" si="1073"/>
        <v>60000</v>
      </c>
      <c r="R1022" s="15"/>
      <c r="S1022" s="15" cm="1">
        <f t="array" aca="1" ref="S1022" ca="1">INDIRECT(S1016)</f>
        <v>5000</v>
      </c>
      <c r="T1022" s="15" cm="1">
        <f t="array" aca="1" ref="T1022" ca="1">INDIRECT(T1016)</f>
        <v>5000</v>
      </c>
      <c r="U1022" s="15" cm="1">
        <f t="array" aca="1" ref="U1022" ca="1">INDIRECT(U1016)</f>
        <v>5000</v>
      </c>
      <c r="V1022" s="15" cm="1">
        <f t="array" aca="1" ref="V1022" ca="1">INDIRECT(V1016)</f>
        <v>5000</v>
      </c>
      <c r="W1022" s="15" cm="1">
        <f t="array" aca="1" ref="W1022" ca="1">INDIRECT(W1016)</f>
        <v>5000</v>
      </c>
      <c r="X1022" s="15" cm="1">
        <f t="array" aca="1" ref="X1022" ca="1">INDIRECT(X1016)</f>
        <v>5000</v>
      </c>
      <c r="Y1022" s="15" cm="1">
        <f t="array" aca="1" ref="Y1022" ca="1">INDIRECT(Y1016)</f>
        <v>5000</v>
      </c>
      <c r="Z1022" s="15" cm="1">
        <f t="array" aca="1" ref="Z1022" ca="1">INDIRECT(Z1016)</f>
        <v>5000</v>
      </c>
      <c r="AA1022" s="15" cm="1">
        <f t="array" aca="1" ref="AA1022" ca="1">INDIRECT(AA1016)</f>
        <v>5000</v>
      </c>
      <c r="AB1022" s="15" cm="1">
        <f t="array" aca="1" ref="AB1022" ca="1">INDIRECT(AB1016)</f>
        <v>5000</v>
      </c>
      <c r="AC1022" s="15" cm="1">
        <f t="array" aca="1" ref="AC1022" ca="1">INDIRECT(AC1016)</f>
        <v>5000</v>
      </c>
      <c r="AD1022" s="15" cm="1">
        <f t="array" aca="1" ref="AD1022" ca="1">INDIRECT(AD1016)</f>
        <v>5000</v>
      </c>
      <c r="AE1022" s="15" cm="1">
        <f t="array" aca="1" ref="AE1022" ca="1">INDIRECT(AE1016)</f>
        <v>5000</v>
      </c>
      <c r="AF1022" s="15" cm="1">
        <f t="array" aca="1" ref="AF1022" ca="1">INDIRECT(AF1016)</f>
        <v>5000</v>
      </c>
      <c r="AG1022" s="15" cm="1">
        <f t="array" aca="1" ref="AG1022" ca="1">INDIRECT(AG1016)</f>
        <v>5000</v>
      </c>
      <c r="AH1022" s="15" cm="1">
        <f t="array" aca="1" ref="AH1022" ca="1">INDIRECT(AH1016)</f>
        <v>5000</v>
      </c>
      <c r="AI1022" s="15" cm="1">
        <f t="array" aca="1" ref="AI1022" ca="1">INDIRECT(AI1016)</f>
        <v>5000</v>
      </c>
      <c r="AJ1022" s="15" cm="1">
        <f t="array" aca="1" ref="AJ1022" ca="1">INDIRECT(AJ1016)</f>
        <v>5000</v>
      </c>
      <c r="AK1022" s="15" cm="1">
        <f t="array" aca="1" ref="AK1022" ca="1">INDIRECT(AK1016)</f>
        <v>5000</v>
      </c>
      <c r="AL1022" s="15" cm="1">
        <f t="array" aca="1" ref="AL1022" ca="1">INDIRECT(AL1016)</f>
        <v>5000</v>
      </c>
      <c r="AM1022" s="15" cm="1">
        <f t="array" aca="1" ref="AM1022" ca="1">INDIRECT(AM1016)</f>
        <v>5000</v>
      </c>
      <c r="AN1022" s="15" cm="1">
        <f t="array" aca="1" ref="AN1022" ca="1">INDIRECT(AN1016)</f>
        <v>5000</v>
      </c>
      <c r="AO1022" s="15" cm="1">
        <f t="array" aca="1" ref="AO1022" ca="1">INDIRECT(AO1016)</f>
        <v>5000</v>
      </c>
      <c r="AP1022" s="15" cm="1">
        <f t="array" aca="1" ref="AP1022" ca="1">INDIRECT(AP1016)</f>
        <v>5000</v>
      </c>
      <c r="AQ1022" s="15" cm="1">
        <f t="array" aca="1" ref="AQ1022" ca="1">INDIRECT(AQ1016)</f>
        <v>5000</v>
      </c>
      <c r="AR1022" s="15" cm="1">
        <f t="array" aca="1" ref="AR1022" ca="1">INDIRECT(AR1016)</f>
        <v>5000</v>
      </c>
      <c r="AS1022" s="15" cm="1">
        <f t="array" aca="1" ref="AS1022" ca="1">INDIRECT(AS1016)</f>
        <v>5000</v>
      </c>
      <c r="AT1022" s="15" cm="1">
        <f t="array" aca="1" ref="AT1022" ca="1">INDIRECT(AT1016)</f>
        <v>5000</v>
      </c>
      <c r="AU1022" s="15" cm="1">
        <f t="array" aca="1" ref="AU1022" ca="1">INDIRECT(AU1016)</f>
        <v>5000</v>
      </c>
      <c r="AV1022" s="15" cm="1">
        <f t="array" aca="1" ref="AV1022" ca="1">INDIRECT(AV1016)</f>
        <v>5000</v>
      </c>
      <c r="AW1022" s="15" cm="1">
        <f t="array" aca="1" ref="AW1022" ca="1">INDIRECT(AW1016)</f>
        <v>5000</v>
      </c>
      <c r="AX1022" s="15" cm="1">
        <f t="array" aca="1" ref="AX1022" ca="1">INDIRECT(AX1016)</f>
        <v>5000</v>
      </c>
      <c r="AY1022" s="15" cm="1">
        <f t="array" aca="1" ref="AY1022" ca="1">INDIRECT(AY1016)</f>
        <v>5000</v>
      </c>
      <c r="AZ1022" s="15" cm="1">
        <f t="array" aca="1" ref="AZ1022" ca="1">INDIRECT(AZ1016)</f>
        <v>5000</v>
      </c>
      <c r="BA1022" s="15" cm="1">
        <f t="array" aca="1" ref="BA1022" ca="1">INDIRECT(BA1016)</f>
        <v>5000</v>
      </c>
      <c r="BB1022" s="15" cm="1">
        <f t="array" aca="1" ref="BB1022" ca="1">INDIRECT(BB1016)</f>
        <v>5000</v>
      </c>
      <c r="BC1022" s="15" cm="1">
        <f t="array" aca="1" ref="BC1022" ca="1">INDIRECT(BC1016)</f>
        <v>5000</v>
      </c>
      <c r="BD1022" s="15" cm="1">
        <f t="array" aca="1" ref="BD1022" ca="1">INDIRECT(BD1016)</f>
        <v>5000</v>
      </c>
      <c r="BE1022" s="15" cm="1">
        <f t="array" aca="1" ref="BE1022" ca="1">INDIRECT(BE1016)</f>
        <v>5000</v>
      </c>
      <c r="BF1022" s="15" cm="1">
        <f t="array" aca="1" ref="BF1022" ca="1">INDIRECT(BF1016)</f>
        <v>5000</v>
      </c>
      <c r="BG1022" s="15" cm="1">
        <f t="array" aca="1" ref="BG1022" ca="1">INDIRECT(BG1016)</f>
        <v>5000</v>
      </c>
      <c r="BH1022" s="15" cm="1">
        <f t="array" aca="1" ref="BH1022" ca="1">INDIRECT(BH1016)</f>
        <v>5000</v>
      </c>
      <c r="BI1022" s="15" cm="1">
        <f t="array" aca="1" ref="BI1022" ca="1">INDIRECT(BI1016)</f>
        <v>5000</v>
      </c>
      <c r="BJ1022" s="15" cm="1">
        <f t="array" aca="1" ref="BJ1022" ca="1">INDIRECT(BJ1016)</f>
        <v>5000</v>
      </c>
      <c r="BK1022" s="15" cm="1">
        <f t="array" aca="1" ref="BK1022" ca="1">INDIRECT(BK1016)</f>
        <v>5000</v>
      </c>
      <c r="BL1022" s="15" cm="1">
        <f t="array" aca="1" ref="BL1022" ca="1">INDIRECT(BL1016)</f>
        <v>5000</v>
      </c>
      <c r="BM1022" s="15" cm="1">
        <f t="array" aca="1" ref="BM1022" ca="1">INDIRECT(BM1016)</f>
        <v>5000</v>
      </c>
      <c r="BN1022" s="15" cm="1">
        <f t="array" aca="1" ref="BN1022" ca="1">INDIRECT(BN1016)</f>
        <v>5000</v>
      </c>
      <c r="BO1022" s="15" cm="1">
        <f t="array" aca="1" ref="BO1022" ca="1">INDIRECT(BO1016)</f>
        <v>5000</v>
      </c>
      <c r="BP1022" s="15" cm="1">
        <f t="array" aca="1" ref="BP1022" ca="1">INDIRECT(BP1016)</f>
        <v>5000</v>
      </c>
      <c r="BQ1022" s="15" cm="1">
        <f t="array" aca="1" ref="BQ1022" ca="1">INDIRECT(BQ1016)</f>
        <v>5000</v>
      </c>
      <c r="BR1022" s="15" cm="1">
        <f t="array" aca="1" ref="BR1022" ca="1">INDIRECT(BR1016)</f>
        <v>5000</v>
      </c>
      <c r="BS1022" s="15" cm="1">
        <f t="array" aca="1" ref="BS1022" ca="1">INDIRECT(BS1016)</f>
        <v>5000</v>
      </c>
      <c r="BT1022" s="15" cm="1">
        <f t="array" aca="1" ref="BT1022" ca="1">INDIRECT(BT1016)</f>
        <v>5000</v>
      </c>
      <c r="BU1022" s="15" cm="1">
        <f t="array" aca="1" ref="BU1022" ca="1">INDIRECT(BU1016)</f>
        <v>5000</v>
      </c>
      <c r="BV1022" s="15" cm="1">
        <f t="array" aca="1" ref="BV1022" ca="1">INDIRECT(BV1016)</f>
        <v>5000</v>
      </c>
      <c r="BW1022" s="15" cm="1">
        <f t="array" aca="1" ref="BW1022" ca="1">INDIRECT(BW1016)</f>
        <v>5000</v>
      </c>
      <c r="BX1022" s="15" cm="1">
        <f t="array" aca="1" ref="BX1022" ca="1">INDIRECT(BX1016)</f>
        <v>5000</v>
      </c>
      <c r="BY1022" s="15" cm="1">
        <f t="array" aca="1" ref="BY1022" ca="1">INDIRECT(BY1016)</f>
        <v>5000</v>
      </c>
      <c r="BZ1022" s="15" cm="1">
        <f t="array" aca="1" ref="BZ1022" ca="1">INDIRECT(BZ1016)</f>
        <v>5000</v>
      </c>
      <c r="CA1022" s="15" cm="1">
        <f t="array" aca="1" ref="CA1022" ca="1">INDIRECT(CA1016)</f>
        <v>5000</v>
      </c>
      <c r="CB1022" s="15" cm="1">
        <f t="array" aca="1" ref="CB1022" ca="1">INDIRECT(CB1016)</f>
        <v>5000</v>
      </c>
      <c r="CC1022" s="15" cm="1">
        <f t="array" aca="1" ref="CC1022" ca="1">INDIRECT(CC1016)</f>
        <v>5000</v>
      </c>
      <c r="CD1022" s="15" cm="1">
        <f t="array" aca="1" ref="CD1022" ca="1">INDIRECT(CD1016)</f>
        <v>5000</v>
      </c>
      <c r="CE1022" s="15" cm="1">
        <f t="array" aca="1" ref="CE1022" ca="1">INDIRECT(CE1016)</f>
        <v>5000</v>
      </c>
      <c r="CF1022" s="15" cm="1">
        <f t="array" aca="1" ref="CF1022" ca="1">INDIRECT(CF1016)</f>
        <v>5000</v>
      </c>
      <c r="CG1022" s="15" cm="1">
        <f t="array" aca="1" ref="CG1022" ca="1">INDIRECT(CG1016)</f>
        <v>5000</v>
      </c>
      <c r="CH1022" s="15" cm="1">
        <f t="array" aca="1" ref="CH1022" ca="1">INDIRECT(CH1016)</f>
        <v>5000</v>
      </c>
      <c r="CI1022" s="15" cm="1">
        <f t="array" aca="1" ref="CI1022" ca="1">INDIRECT(CI1016)</f>
        <v>5000</v>
      </c>
      <c r="CJ1022" s="15" cm="1">
        <f t="array" aca="1" ref="CJ1022" ca="1">INDIRECT(CJ1016)</f>
        <v>5000</v>
      </c>
      <c r="CK1022" s="15" cm="1">
        <f t="array" aca="1" ref="CK1022" ca="1">INDIRECT(CK1016)</f>
        <v>5000</v>
      </c>
      <c r="CL1022" s="15" cm="1">
        <f t="array" aca="1" ref="CL1022" ca="1">INDIRECT(CL1016)</f>
        <v>5000</v>
      </c>
    </row>
    <row r="1023" spans="2:90" x14ac:dyDescent="0.4">
      <c r="B1023" s="141" t="str">
        <f>"Avg. # of billable hours/"&amp;B1035</f>
        <v>Avg. # of billable hours/project</v>
      </c>
      <c r="D1023" t="s">
        <v>776</v>
      </c>
      <c r="E1023" s="8" t="str">
        <f t="shared" si="1072"/>
        <v>1023 HOURLY-PV</v>
      </c>
      <c r="G1023" t="str">
        <f>E1023</f>
        <v>1023 HOURLY-PV</v>
      </c>
      <c r="H1023" s="12"/>
      <c r="I1023" s="60"/>
      <c r="J1023" s="60"/>
      <c r="K1023" s="249">
        <v>100</v>
      </c>
      <c r="L1023" s="249">
        <v>100</v>
      </c>
      <c r="M1023" s="249">
        <v>100</v>
      </c>
      <c r="N1023" s="249">
        <v>100</v>
      </c>
      <c r="O1023" s="249">
        <v>100</v>
      </c>
      <c r="P1023" s="249">
        <v>100</v>
      </c>
      <c r="R1023" s="19"/>
      <c r="S1023" s="250" cm="1">
        <f t="array" ref="S1023">INDEX($K:$P,ROW(),MATCH(S$3,$K$2:$P$2,0))</f>
        <v>100</v>
      </c>
      <c r="T1023" s="250" cm="1">
        <f t="array" ref="T1023">INDEX($K:$P,ROW(),MATCH(T$3,$K$2:$P$2,0))</f>
        <v>100</v>
      </c>
      <c r="U1023" s="250" cm="1">
        <f t="array" ref="U1023">INDEX($K:$P,ROW(),MATCH(U$3,$K$2:$P$2,0))</f>
        <v>100</v>
      </c>
      <c r="V1023" s="250" cm="1">
        <f t="array" ref="V1023">INDEX($K:$P,ROW(),MATCH(V$3,$K$2:$P$2,0))</f>
        <v>100</v>
      </c>
      <c r="W1023" s="250" cm="1">
        <f t="array" ref="W1023">INDEX($K:$P,ROW(),MATCH(W$3,$K$2:$P$2,0))</f>
        <v>100</v>
      </c>
      <c r="X1023" s="250" cm="1">
        <f t="array" ref="X1023">INDEX($K:$P,ROW(),MATCH(X$3,$K$2:$P$2,0))</f>
        <v>100</v>
      </c>
      <c r="Y1023" s="250" cm="1">
        <f t="array" ref="Y1023">INDEX($K:$P,ROW(),MATCH(Y$3,$K$2:$P$2,0))</f>
        <v>100</v>
      </c>
      <c r="Z1023" s="250" cm="1">
        <f t="array" ref="Z1023">INDEX($K:$P,ROW(),MATCH(Z$3,$K$2:$P$2,0))</f>
        <v>100</v>
      </c>
      <c r="AA1023" s="250" cm="1">
        <f t="array" ref="AA1023">INDEX($K:$P,ROW(),MATCH(AA$3,$K$2:$P$2,0))</f>
        <v>100</v>
      </c>
      <c r="AB1023" s="250" cm="1">
        <f t="array" ref="AB1023">INDEX($K:$P,ROW(),MATCH(AB$3,$K$2:$P$2,0))</f>
        <v>100</v>
      </c>
      <c r="AC1023" s="250" cm="1">
        <f t="array" ref="AC1023">INDEX($K:$P,ROW(),MATCH(AC$3,$K$2:$P$2,0))</f>
        <v>100</v>
      </c>
      <c r="AD1023" s="250" cm="1">
        <f t="array" ref="AD1023">INDEX($K:$P,ROW(),MATCH(AD$3,$K$2:$P$2,0))</f>
        <v>100</v>
      </c>
      <c r="AE1023" s="250" cm="1">
        <f t="array" ref="AE1023">INDEX($K:$P,ROW(),MATCH(AE$3,$K$2:$P$2,0))</f>
        <v>100</v>
      </c>
      <c r="AF1023" s="250" cm="1">
        <f t="array" ref="AF1023">INDEX($K:$P,ROW(),MATCH(AF$3,$K$2:$P$2,0))</f>
        <v>100</v>
      </c>
      <c r="AG1023" s="250" cm="1">
        <f t="array" ref="AG1023">INDEX($K:$P,ROW(),MATCH(AG$3,$K$2:$P$2,0))</f>
        <v>100</v>
      </c>
      <c r="AH1023" s="250" cm="1">
        <f t="array" ref="AH1023">INDEX($K:$P,ROW(),MATCH(AH$3,$K$2:$P$2,0))</f>
        <v>100</v>
      </c>
      <c r="AI1023" s="250" cm="1">
        <f t="array" ref="AI1023">INDEX($K:$P,ROW(),MATCH(AI$3,$K$2:$P$2,0))</f>
        <v>100</v>
      </c>
      <c r="AJ1023" s="250" cm="1">
        <f t="array" ref="AJ1023">INDEX($K:$P,ROW(),MATCH(AJ$3,$K$2:$P$2,0))</f>
        <v>100</v>
      </c>
      <c r="AK1023" s="250" cm="1">
        <f t="array" ref="AK1023">INDEX($K:$P,ROW(),MATCH(AK$3,$K$2:$P$2,0))</f>
        <v>100</v>
      </c>
      <c r="AL1023" s="250" cm="1">
        <f t="array" ref="AL1023">INDEX($K:$P,ROW(),MATCH(AL$3,$K$2:$P$2,0))</f>
        <v>100</v>
      </c>
      <c r="AM1023" s="250" cm="1">
        <f t="array" ref="AM1023">INDEX($K:$P,ROW(),MATCH(AM$3,$K$2:$P$2,0))</f>
        <v>100</v>
      </c>
      <c r="AN1023" s="250" cm="1">
        <f t="array" ref="AN1023">INDEX($K:$P,ROW(),MATCH(AN$3,$K$2:$P$2,0))</f>
        <v>100</v>
      </c>
      <c r="AO1023" s="250" cm="1">
        <f t="array" ref="AO1023">INDEX($K:$P,ROW(),MATCH(AO$3,$K$2:$P$2,0))</f>
        <v>100</v>
      </c>
      <c r="AP1023" s="250" cm="1">
        <f t="array" ref="AP1023">INDEX($K:$P,ROW(),MATCH(AP$3,$K$2:$P$2,0))</f>
        <v>100</v>
      </c>
      <c r="AQ1023" s="250" cm="1">
        <f t="array" ref="AQ1023">INDEX($K:$P,ROW(),MATCH(AQ$3,$K$2:$P$2,0))</f>
        <v>100</v>
      </c>
      <c r="AR1023" s="250" cm="1">
        <f t="array" ref="AR1023">INDEX($K:$P,ROW(),MATCH(AR$3,$K$2:$P$2,0))</f>
        <v>100</v>
      </c>
      <c r="AS1023" s="250" cm="1">
        <f t="array" ref="AS1023">INDEX($K:$P,ROW(),MATCH(AS$3,$K$2:$P$2,0))</f>
        <v>100</v>
      </c>
      <c r="AT1023" s="250" cm="1">
        <f t="array" ref="AT1023">INDEX($K:$P,ROW(),MATCH(AT$3,$K$2:$P$2,0))</f>
        <v>100</v>
      </c>
      <c r="AU1023" s="250" cm="1">
        <f t="array" ref="AU1023">INDEX($K:$P,ROW(),MATCH(AU$3,$K$2:$P$2,0))</f>
        <v>100</v>
      </c>
      <c r="AV1023" s="250" cm="1">
        <f t="array" ref="AV1023">INDEX($K:$P,ROW(),MATCH(AV$3,$K$2:$P$2,0))</f>
        <v>100</v>
      </c>
      <c r="AW1023" s="250" cm="1">
        <f t="array" ref="AW1023">INDEX($K:$P,ROW(),MATCH(AW$3,$K$2:$P$2,0))</f>
        <v>100</v>
      </c>
      <c r="AX1023" s="250" cm="1">
        <f t="array" ref="AX1023">INDEX($K:$P,ROW(),MATCH(AX$3,$K$2:$P$2,0))</f>
        <v>100</v>
      </c>
      <c r="AY1023" s="250" cm="1">
        <f t="array" ref="AY1023">INDEX($K:$P,ROW(),MATCH(AY$3,$K$2:$P$2,0))</f>
        <v>100</v>
      </c>
      <c r="AZ1023" s="250" cm="1">
        <f t="array" ref="AZ1023">INDEX($K:$P,ROW(),MATCH(AZ$3,$K$2:$P$2,0))</f>
        <v>100</v>
      </c>
      <c r="BA1023" s="250" cm="1">
        <f t="array" ref="BA1023">INDEX($K:$P,ROW(),MATCH(BA$3,$K$2:$P$2,0))</f>
        <v>100</v>
      </c>
      <c r="BB1023" s="250" cm="1">
        <f t="array" ref="BB1023">INDEX($K:$P,ROW(),MATCH(BB$3,$K$2:$P$2,0))</f>
        <v>100</v>
      </c>
      <c r="BC1023" s="250" cm="1">
        <f t="array" ref="BC1023">INDEX($K:$P,ROW(),MATCH(BC$3,$K$2:$P$2,0))</f>
        <v>100</v>
      </c>
      <c r="BD1023" s="250" cm="1">
        <f t="array" ref="BD1023">INDEX($K:$P,ROW(),MATCH(BD$3,$K$2:$P$2,0))</f>
        <v>100</v>
      </c>
      <c r="BE1023" s="250" cm="1">
        <f t="array" ref="BE1023">INDEX($K:$P,ROW(),MATCH(BE$3,$K$2:$P$2,0))</f>
        <v>100</v>
      </c>
      <c r="BF1023" s="250" cm="1">
        <f t="array" ref="BF1023">INDEX($K:$P,ROW(),MATCH(BF$3,$K$2:$P$2,0))</f>
        <v>100</v>
      </c>
      <c r="BG1023" s="250" cm="1">
        <f t="array" ref="BG1023">INDEX($K:$P,ROW(),MATCH(BG$3,$K$2:$P$2,0))</f>
        <v>100</v>
      </c>
      <c r="BH1023" s="250" cm="1">
        <f t="array" ref="BH1023">INDEX($K:$P,ROW(),MATCH(BH$3,$K$2:$P$2,0))</f>
        <v>100</v>
      </c>
      <c r="BI1023" s="250" cm="1">
        <f t="array" ref="BI1023">INDEX($K:$P,ROW(),MATCH(BI$3,$K$2:$P$2,0))</f>
        <v>100</v>
      </c>
      <c r="BJ1023" s="250" cm="1">
        <f t="array" ref="BJ1023">INDEX($K:$P,ROW(),MATCH(BJ$3,$K$2:$P$2,0))</f>
        <v>100</v>
      </c>
      <c r="BK1023" s="250" cm="1">
        <f t="array" ref="BK1023">INDEX($K:$P,ROW(),MATCH(BK$3,$K$2:$P$2,0))</f>
        <v>100</v>
      </c>
      <c r="BL1023" s="250" cm="1">
        <f t="array" ref="BL1023">INDEX($K:$P,ROW(),MATCH(BL$3,$K$2:$P$2,0))</f>
        <v>100</v>
      </c>
      <c r="BM1023" s="250" cm="1">
        <f t="array" ref="BM1023">INDEX($K:$P,ROW(),MATCH(BM$3,$K$2:$P$2,0))</f>
        <v>100</v>
      </c>
      <c r="BN1023" s="250" cm="1">
        <f t="array" ref="BN1023">INDEX($K:$P,ROW(),MATCH(BN$3,$K$2:$P$2,0))</f>
        <v>100</v>
      </c>
      <c r="BO1023" s="250" cm="1">
        <f t="array" ref="BO1023">INDEX($K:$P,ROW(),MATCH(BO$3,$K$2:$P$2,0))</f>
        <v>100</v>
      </c>
      <c r="BP1023" s="250" cm="1">
        <f t="array" ref="BP1023">INDEX($K:$P,ROW(),MATCH(BP$3,$K$2:$P$2,0))</f>
        <v>100</v>
      </c>
      <c r="BQ1023" s="250" cm="1">
        <f t="array" ref="BQ1023">INDEX($K:$P,ROW(),MATCH(BQ$3,$K$2:$P$2,0))</f>
        <v>100</v>
      </c>
      <c r="BR1023" s="250" cm="1">
        <f t="array" ref="BR1023">INDEX($K:$P,ROW(),MATCH(BR$3,$K$2:$P$2,0))</f>
        <v>100</v>
      </c>
      <c r="BS1023" s="250" cm="1">
        <f t="array" ref="BS1023">INDEX($K:$P,ROW(),MATCH(BS$3,$K$2:$P$2,0))</f>
        <v>100</v>
      </c>
      <c r="BT1023" s="250" cm="1">
        <f t="array" ref="BT1023">INDEX($K:$P,ROW(),MATCH(BT$3,$K$2:$P$2,0))</f>
        <v>100</v>
      </c>
      <c r="BU1023" s="250" cm="1">
        <f t="array" ref="BU1023">INDEX($K:$P,ROW(),MATCH(BU$3,$K$2:$P$2,0))</f>
        <v>100</v>
      </c>
      <c r="BV1023" s="250" cm="1">
        <f t="array" ref="BV1023">INDEX($K:$P,ROW(),MATCH(BV$3,$K$2:$P$2,0))</f>
        <v>100</v>
      </c>
      <c r="BW1023" s="250" cm="1">
        <f t="array" ref="BW1023">INDEX($K:$P,ROW(),MATCH(BW$3,$K$2:$P$2,0))</f>
        <v>100</v>
      </c>
      <c r="BX1023" s="250" cm="1">
        <f t="array" ref="BX1023">INDEX($K:$P,ROW(),MATCH(BX$3,$K$2:$P$2,0))</f>
        <v>100</v>
      </c>
      <c r="BY1023" s="250" cm="1">
        <f t="array" ref="BY1023">INDEX($K:$P,ROW(),MATCH(BY$3,$K$2:$P$2,0))</f>
        <v>100</v>
      </c>
      <c r="BZ1023" s="250" cm="1">
        <f t="array" ref="BZ1023">INDEX($K:$P,ROW(),MATCH(BZ$3,$K$2:$P$2,0))</f>
        <v>100</v>
      </c>
      <c r="CA1023" s="250" cm="1">
        <f t="array" ref="CA1023">INDEX($K:$P,ROW(),MATCH(CA$3,$K$2:$P$2,0))</f>
        <v>100</v>
      </c>
      <c r="CB1023" s="250" cm="1">
        <f t="array" ref="CB1023">INDEX($K:$P,ROW(),MATCH(CB$3,$K$2:$P$2,0))</f>
        <v>100</v>
      </c>
      <c r="CC1023" s="250" cm="1">
        <f t="array" ref="CC1023">INDEX($K:$P,ROW(),MATCH(CC$3,$K$2:$P$2,0))</f>
        <v>100</v>
      </c>
      <c r="CD1023" s="250" cm="1">
        <f t="array" ref="CD1023">INDEX($K:$P,ROW(),MATCH(CD$3,$K$2:$P$2,0))</f>
        <v>100</v>
      </c>
      <c r="CE1023" s="250" cm="1">
        <f t="array" ref="CE1023">INDEX($K:$P,ROW(),MATCH(CE$3,$K$2:$P$2,0))</f>
        <v>100</v>
      </c>
      <c r="CF1023" s="250" cm="1">
        <f t="array" ref="CF1023">INDEX($K:$P,ROW(),MATCH(CF$3,$K$2:$P$2,0))</f>
        <v>100</v>
      </c>
      <c r="CG1023" s="250" cm="1">
        <f t="array" ref="CG1023">INDEX($K:$P,ROW(),MATCH(CG$3,$K$2:$P$2,0))</f>
        <v>100</v>
      </c>
      <c r="CH1023" s="250" cm="1">
        <f t="array" ref="CH1023">INDEX($K:$P,ROW(),MATCH(CH$3,$K$2:$P$2,0))</f>
        <v>100</v>
      </c>
      <c r="CI1023" s="250" cm="1">
        <f t="array" ref="CI1023">INDEX($K:$P,ROW(),MATCH(CI$3,$K$2:$P$2,0))</f>
        <v>100</v>
      </c>
      <c r="CJ1023" s="250" cm="1">
        <f t="array" ref="CJ1023">INDEX($K:$P,ROW(),MATCH(CJ$3,$K$2:$P$2,0))</f>
        <v>100</v>
      </c>
      <c r="CK1023" s="250" cm="1">
        <f t="array" ref="CK1023">INDEX($K:$P,ROW(),MATCH(CK$3,$K$2:$P$2,0))</f>
        <v>100</v>
      </c>
      <c r="CL1023" s="250" cm="1">
        <f t="array" ref="CL1023">INDEX($K:$P,ROW(),MATCH(CL$3,$K$2:$P$2,0))</f>
        <v>100</v>
      </c>
    </row>
    <row r="1024" spans="2:90" x14ac:dyDescent="0.4">
      <c r="B1024" s="124" t="s">
        <v>778</v>
      </c>
      <c r="D1024" t="s">
        <v>776</v>
      </c>
      <c r="E1024" s="8" t="str">
        <f t="shared" ref="E1024:E1027" si="1074">ROW()&amp;" "&amp;D1024</f>
        <v>1024 HOURLY-PV</v>
      </c>
      <c r="H1024" s="12"/>
      <c r="I1024" s="60"/>
      <c r="J1024" s="60"/>
      <c r="K1024" s="38">
        <f t="shared" ref="K1024:P1024" ca="1" si="1075">SUMIF($3:$3,K$2,1024:1024)</f>
        <v>6000000</v>
      </c>
      <c r="L1024" s="38">
        <f t="shared" ca="1" si="1075"/>
        <v>6000000</v>
      </c>
      <c r="M1024" s="38">
        <f t="shared" ca="1" si="1075"/>
        <v>6000000</v>
      </c>
      <c r="N1024" s="38">
        <f t="shared" ca="1" si="1075"/>
        <v>6000000</v>
      </c>
      <c r="O1024" s="38">
        <f t="shared" ca="1" si="1075"/>
        <v>6000000</v>
      </c>
      <c r="P1024" s="38">
        <f t="shared" ca="1" si="1075"/>
        <v>6000000</v>
      </c>
      <c r="R1024" s="19"/>
      <c r="S1024" s="38" cm="1">
        <f t="array" aca="1" ref="S1024" ca="1">S1023*INDIRECT(S1016)</f>
        <v>500000</v>
      </c>
      <c r="T1024" s="38" cm="1">
        <f t="array" aca="1" ref="T1024" ca="1">T1023*INDIRECT(T1016)</f>
        <v>500000</v>
      </c>
      <c r="U1024" s="38" cm="1">
        <f t="array" aca="1" ref="U1024" ca="1">U1023*INDIRECT(U1016)</f>
        <v>500000</v>
      </c>
      <c r="V1024" s="38" cm="1">
        <f t="array" aca="1" ref="V1024" ca="1">V1023*INDIRECT(V1016)</f>
        <v>500000</v>
      </c>
      <c r="W1024" s="38" cm="1">
        <f t="array" aca="1" ref="W1024" ca="1">W1023*INDIRECT(W1016)</f>
        <v>500000</v>
      </c>
      <c r="X1024" s="38" cm="1">
        <f t="array" aca="1" ref="X1024" ca="1">X1023*INDIRECT(X1016)</f>
        <v>500000</v>
      </c>
      <c r="Y1024" s="38" cm="1">
        <f t="array" aca="1" ref="Y1024" ca="1">Y1023*INDIRECT(Y1016)</f>
        <v>500000</v>
      </c>
      <c r="Z1024" s="38" cm="1">
        <f t="array" aca="1" ref="Z1024" ca="1">Z1023*INDIRECT(Z1016)</f>
        <v>500000</v>
      </c>
      <c r="AA1024" s="38" cm="1">
        <f t="array" aca="1" ref="AA1024" ca="1">AA1023*INDIRECT(AA1016)</f>
        <v>500000</v>
      </c>
      <c r="AB1024" s="38" cm="1">
        <f t="array" aca="1" ref="AB1024" ca="1">AB1023*INDIRECT(AB1016)</f>
        <v>500000</v>
      </c>
      <c r="AC1024" s="38" cm="1">
        <f t="array" aca="1" ref="AC1024" ca="1">AC1023*INDIRECT(AC1016)</f>
        <v>500000</v>
      </c>
      <c r="AD1024" s="38" cm="1">
        <f t="array" aca="1" ref="AD1024" ca="1">AD1023*INDIRECT(AD1016)</f>
        <v>500000</v>
      </c>
      <c r="AE1024" s="38" cm="1">
        <f t="array" aca="1" ref="AE1024" ca="1">AE1023*INDIRECT(AE1016)</f>
        <v>500000</v>
      </c>
      <c r="AF1024" s="38" cm="1">
        <f t="array" aca="1" ref="AF1024" ca="1">AF1023*INDIRECT(AF1016)</f>
        <v>500000</v>
      </c>
      <c r="AG1024" s="38" cm="1">
        <f t="array" aca="1" ref="AG1024" ca="1">AG1023*INDIRECT(AG1016)</f>
        <v>500000</v>
      </c>
      <c r="AH1024" s="38" cm="1">
        <f t="array" aca="1" ref="AH1024" ca="1">AH1023*INDIRECT(AH1016)</f>
        <v>500000</v>
      </c>
      <c r="AI1024" s="38" cm="1">
        <f t="array" aca="1" ref="AI1024" ca="1">AI1023*INDIRECT(AI1016)</f>
        <v>500000</v>
      </c>
      <c r="AJ1024" s="38" cm="1">
        <f t="array" aca="1" ref="AJ1024" ca="1">AJ1023*INDIRECT(AJ1016)</f>
        <v>500000</v>
      </c>
      <c r="AK1024" s="38" cm="1">
        <f t="array" aca="1" ref="AK1024" ca="1">AK1023*INDIRECT(AK1016)</f>
        <v>500000</v>
      </c>
      <c r="AL1024" s="38" cm="1">
        <f t="array" aca="1" ref="AL1024" ca="1">AL1023*INDIRECT(AL1016)</f>
        <v>500000</v>
      </c>
      <c r="AM1024" s="38" cm="1">
        <f t="array" aca="1" ref="AM1024" ca="1">AM1023*INDIRECT(AM1016)</f>
        <v>500000</v>
      </c>
      <c r="AN1024" s="38" cm="1">
        <f t="array" aca="1" ref="AN1024" ca="1">AN1023*INDIRECT(AN1016)</f>
        <v>500000</v>
      </c>
      <c r="AO1024" s="38" cm="1">
        <f t="array" aca="1" ref="AO1024" ca="1">AO1023*INDIRECT(AO1016)</f>
        <v>500000</v>
      </c>
      <c r="AP1024" s="38" cm="1">
        <f t="array" aca="1" ref="AP1024" ca="1">AP1023*INDIRECT(AP1016)</f>
        <v>500000</v>
      </c>
      <c r="AQ1024" s="38" cm="1">
        <f t="array" aca="1" ref="AQ1024" ca="1">AQ1023*INDIRECT(AQ1016)</f>
        <v>500000</v>
      </c>
      <c r="AR1024" s="38" cm="1">
        <f t="array" aca="1" ref="AR1024" ca="1">AR1023*INDIRECT(AR1016)</f>
        <v>500000</v>
      </c>
      <c r="AS1024" s="38" cm="1">
        <f t="array" aca="1" ref="AS1024" ca="1">AS1023*INDIRECT(AS1016)</f>
        <v>500000</v>
      </c>
      <c r="AT1024" s="38" cm="1">
        <f t="array" aca="1" ref="AT1024" ca="1">AT1023*INDIRECT(AT1016)</f>
        <v>500000</v>
      </c>
      <c r="AU1024" s="38" cm="1">
        <f t="array" aca="1" ref="AU1024" ca="1">AU1023*INDIRECT(AU1016)</f>
        <v>500000</v>
      </c>
      <c r="AV1024" s="38" cm="1">
        <f t="array" aca="1" ref="AV1024" ca="1">AV1023*INDIRECT(AV1016)</f>
        <v>500000</v>
      </c>
      <c r="AW1024" s="38" cm="1">
        <f t="array" aca="1" ref="AW1024" ca="1">AW1023*INDIRECT(AW1016)</f>
        <v>500000</v>
      </c>
      <c r="AX1024" s="38" cm="1">
        <f t="array" aca="1" ref="AX1024" ca="1">AX1023*INDIRECT(AX1016)</f>
        <v>500000</v>
      </c>
      <c r="AY1024" s="38" cm="1">
        <f t="array" aca="1" ref="AY1024" ca="1">AY1023*INDIRECT(AY1016)</f>
        <v>500000</v>
      </c>
      <c r="AZ1024" s="38" cm="1">
        <f t="array" aca="1" ref="AZ1024" ca="1">AZ1023*INDIRECT(AZ1016)</f>
        <v>500000</v>
      </c>
      <c r="BA1024" s="38" cm="1">
        <f t="array" aca="1" ref="BA1024" ca="1">BA1023*INDIRECT(BA1016)</f>
        <v>500000</v>
      </c>
      <c r="BB1024" s="38" cm="1">
        <f t="array" aca="1" ref="BB1024" ca="1">BB1023*INDIRECT(BB1016)</f>
        <v>500000</v>
      </c>
      <c r="BC1024" s="38" cm="1">
        <f t="array" aca="1" ref="BC1024" ca="1">BC1023*INDIRECT(BC1016)</f>
        <v>500000</v>
      </c>
      <c r="BD1024" s="38" cm="1">
        <f t="array" aca="1" ref="BD1024" ca="1">BD1023*INDIRECT(BD1016)</f>
        <v>500000</v>
      </c>
      <c r="BE1024" s="38" cm="1">
        <f t="array" aca="1" ref="BE1024" ca="1">BE1023*INDIRECT(BE1016)</f>
        <v>500000</v>
      </c>
      <c r="BF1024" s="38" cm="1">
        <f t="array" aca="1" ref="BF1024" ca="1">BF1023*INDIRECT(BF1016)</f>
        <v>500000</v>
      </c>
      <c r="BG1024" s="38" cm="1">
        <f t="array" aca="1" ref="BG1024" ca="1">BG1023*INDIRECT(BG1016)</f>
        <v>500000</v>
      </c>
      <c r="BH1024" s="38" cm="1">
        <f t="array" aca="1" ref="BH1024" ca="1">BH1023*INDIRECT(BH1016)</f>
        <v>500000</v>
      </c>
      <c r="BI1024" s="38" cm="1">
        <f t="array" aca="1" ref="BI1024" ca="1">BI1023*INDIRECT(BI1016)</f>
        <v>500000</v>
      </c>
      <c r="BJ1024" s="38" cm="1">
        <f t="array" aca="1" ref="BJ1024" ca="1">BJ1023*INDIRECT(BJ1016)</f>
        <v>500000</v>
      </c>
      <c r="BK1024" s="38" cm="1">
        <f t="array" aca="1" ref="BK1024" ca="1">BK1023*INDIRECT(BK1016)</f>
        <v>500000</v>
      </c>
      <c r="BL1024" s="38" cm="1">
        <f t="array" aca="1" ref="BL1024" ca="1">BL1023*INDIRECT(BL1016)</f>
        <v>500000</v>
      </c>
      <c r="BM1024" s="38" cm="1">
        <f t="array" aca="1" ref="BM1024" ca="1">BM1023*INDIRECT(BM1016)</f>
        <v>500000</v>
      </c>
      <c r="BN1024" s="38" cm="1">
        <f t="array" aca="1" ref="BN1024" ca="1">BN1023*INDIRECT(BN1016)</f>
        <v>500000</v>
      </c>
      <c r="BO1024" s="38" cm="1">
        <f t="array" aca="1" ref="BO1024" ca="1">BO1023*INDIRECT(BO1016)</f>
        <v>500000</v>
      </c>
      <c r="BP1024" s="38" cm="1">
        <f t="array" aca="1" ref="BP1024" ca="1">BP1023*INDIRECT(BP1016)</f>
        <v>500000</v>
      </c>
      <c r="BQ1024" s="38" cm="1">
        <f t="array" aca="1" ref="BQ1024" ca="1">BQ1023*INDIRECT(BQ1016)</f>
        <v>500000</v>
      </c>
      <c r="BR1024" s="38" cm="1">
        <f t="array" aca="1" ref="BR1024" ca="1">BR1023*INDIRECT(BR1016)</f>
        <v>500000</v>
      </c>
      <c r="BS1024" s="38" cm="1">
        <f t="array" aca="1" ref="BS1024" ca="1">BS1023*INDIRECT(BS1016)</f>
        <v>500000</v>
      </c>
      <c r="BT1024" s="38" cm="1">
        <f t="array" aca="1" ref="BT1024" ca="1">BT1023*INDIRECT(BT1016)</f>
        <v>500000</v>
      </c>
      <c r="BU1024" s="38" cm="1">
        <f t="array" aca="1" ref="BU1024" ca="1">BU1023*INDIRECT(BU1016)</f>
        <v>500000</v>
      </c>
      <c r="BV1024" s="38" cm="1">
        <f t="array" aca="1" ref="BV1024" ca="1">BV1023*INDIRECT(BV1016)</f>
        <v>500000</v>
      </c>
      <c r="BW1024" s="38" cm="1">
        <f t="array" aca="1" ref="BW1024" ca="1">BW1023*INDIRECT(BW1016)</f>
        <v>500000</v>
      </c>
      <c r="BX1024" s="38" cm="1">
        <f t="array" aca="1" ref="BX1024" ca="1">BX1023*INDIRECT(BX1016)</f>
        <v>500000</v>
      </c>
      <c r="BY1024" s="38" cm="1">
        <f t="array" aca="1" ref="BY1024" ca="1">BY1023*INDIRECT(BY1016)</f>
        <v>500000</v>
      </c>
      <c r="BZ1024" s="38" cm="1">
        <f t="array" aca="1" ref="BZ1024" ca="1">BZ1023*INDIRECT(BZ1016)</f>
        <v>500000</v>
      </c>
      <c r="CA1024" s="38" cm="1">
        <f t="array" aca="1" ref="CA1024" ca="1">CA1023*INDIRECT(CA1016)</f>
        <v>500000</v>
      </c>
      <c r="CB1024" s="38" cm="1">
        <f t="array" aca="1" ref="CB1024" ca="1">CB1023*INDIRECT(CB1016)</f>
        <v>500000</v>
      </c>
      <c r="CC1024" s="38" cm="1">
        <f t="array" aca="1" ref="CC1024" ca="1">CC1023*INDIRECT(CC1016)</f>
        <v>500000</v>
      </c>
      <c r="CD1024" s="38" cm="1">
        <f t="array" aca="1" ref="CD1024" ca="1">CD1023*INDIRECT(CD1016)</f>
        <v>500000</v>
      </c>
      <c r="CE1024" s="38" cm="1">
        <f t="array" aca="1" ref="CE1024" ca="1">CE1023*INDIRECT(CE1016)</f>
        <v>500000</v>
      </c>
      <c r="CF1024" s="38" cm="1">
        <f t="array" aca="1" ref="CF1024" ca="1">CF1023*INDIRECT(CF1016)</f>
        <v>500000</v>
      </c>
      <c r="CG1024" s="38" cm="1">
        <f t="array" aca="1" ref="CG1024" ca="1">CG1023*INDIRECT(CG1016)</f>
        <v>500000</v>
      </c>
      <c r="CH1024" s="38" cm="1">
        <f t="array" aca="1" ref="CH1024" ca="1">CH1023*INDIRECT(CH1016)</f>
        <v>500000</v>
      </c>
      <c r="CI1024" s="38" cm="1">
        <f t="array" aca="1" ref="CI1024" ca="1">CI1023*INDIRECT(CI1016)</f>
        <v>500000</v>
      </c>
      <c r="CJ1024" s="38" cm="1">
        <f t="array" aca="1" ref="CJ1024" ca="1">CJ1023*INDIRECT(CJ1016)</f>
        <v>500000</v>
      </c>
      <c r="CK1024" s="38" cm="1">
        <f t="array" aca="1" ref="CK1024" ca="1">CK1023*INDIRECT(CK1016)</f>
        <v>500000</v>
      </c>
      <c r="CL1024" s="38" cm="1">
        <f t="array" aca="1" ref="CL1024" ca="1">CL1023*INDIRECT(CL1016)</f>
        <v>500000</v>
      </c>
    </row>
    <row r="1025" spans="2:90" x14ac:dyDescent="0.4">
      <c r="B1025" s="141"/>
      <c r="D1025" t="s">
        <v>776</v>
      </c>
      <c r="E1025" s="8" t="str">
        <f t="shared" si="1074"/>
        <v>1025 HOURLY-PV</v>
      </c>
      <c r="H1025" s="12"/>
      <c r="I1025" s="60"/>
      <c r="J1025" s="60"/>
      <c r="K1025" s="8"/>
      <c r="L1025" s="8"/>
      <c r="M1025" s="8"/>
      <c r="N1025" s="8"/>
      <c r="O1025" s="8"/>
      <c r="P1025" s="8"/>
      <c r="R1025" s="19"/>
      <c r="S1025" s="19"/>
      <c r="T1025" s="19"/>
      <c r="U1025" s="19"/>
      <c r="V1025" s="19"/>
      <c r="W1025" s="19"/>
      <c r="X1025" s="19"/>
      <c r="Y1025" s="19"/>
      <c r="Z1025" s="19"/>
      <c r="AA1025" s="19"/>
      <c r="AB1025" s="19"/>
      <c r="AC1025" s="19"/>
      <c r="AD1025" s="19"/>
      <c r="AE1025" s="19"/>
      <c r="AF1025" s="19"/>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c r="CK1025" s="19"/>
      <c r="CL1025" s="19"/>
    </row>
    <row r="1026" spans="2:90" x14ac:dyDescent="0.4">
      <c r="B1026" s="95" t="str">
        <f>"Revenue - "&amp;B1034&amp;":"</f>
        <v>Revenue - (Primary label):</v>
      </c>
      <c r="D1026" t="s">
        <v>776</v>
      </c>
      <c r="E1026" s="8" t="str">
        <f t="shared" si="1074"/>
        <v>1026 HOURLY-PV</v>
      </c>
      <c r="H1026" s="12"/>
      <c r="I1026" s="60"/>
      <c r="J1026" s="60"/>
      <c r="K1026" s="8"/>
      <c r="L1026" s="8"/>
      <c r="M1026" s="8"/>
      <c r="N1026" s="8"/>
      <c r="O1026" s="8"/>
      <c r="P1026" s="8"/>
      <c r="R1026" s="19"/>
      <c r="S1026" s="19"/>
      <c r="T1026" s="19"/>
      <c r="U1026" s="19"/>
      <c r="V1026" s="19"/>
      <c r="W1026" s="19"/>
      <c r="X1026" s="19"/>
      <c r="Y1026" s="19"/>
      <c r="Z1026" s="19"/>
      <c r="AA1026" s="19"/>
      <c r="AB1026" s="19"/>
      <c r="AC1026" s="19"/>
      <c r="AD1026" s="19"/>
      <c r="AE1026" s="19"/>
      <c r="AF1026" s="19"/>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c r="CK1026" s="19"/>
      <c r="CL1026" s="19"/>
    </row>
    <row r="1027" spans="2:90" x14ac:dyDescent="0.4">
      <c r="B1027" s="141" t="s">
        <v>779</v>
      </c>
      <c r="D1027" t="s">
        <v>776</v>
      </c>
      <c r="E1027" s="8" t="str">
        <f t="shared" si="1074"/>
        <v>1027 HOURLY-PV</v>
      </c>
      <c r="H1027" s="12"/>
      <c r="I1027" s="60"/>
      <c r="J1027" s="60"/>
      <c r="K1027" s="135">
        <v>50</v>
      </c>
      <c r="L1027" s="135">
        <v>50</v>
      </c>
      <c r="M1027" s="135">
        <v>50</v>
      </c>
      <c r="N1027" s="135">
        <v>50</v>
      </c>
      <c r="O1027" s="135">
        <v>50</v>
      </c>
      <c r="P1027" s="135">
        <v>50</v>
      </c>
      <c r="R1027" s="19"/>
      <c r="S1027" s="136" cm="1">
        <f t="array" ref="S1027">INDEX($K:$P,ROW(),MATCH(S$3,$K$2:$P$2,0))</f>
        <v>50</v>
      </c>
      <c r="T1027" s="136" cm="1">
        <f t="array" ref="T1027">INDEX($K:$P,ROW(),MATCH(T$3,$K$2:$P$2,0))</f>
        <v>50</v>
      </c>
      <c r="U1027" s="136" cm="1">
        <f t="array" ref="U1027">INDEX($K:$P,ROW(),MATCH(U$3,$K$2:$P$2,0))</f>
        <v>50</v>
      </c>
      <c r="V1027" s="136" cm="1">
        <f t="array" ref="V1027">INDEX($K:$P,ROW(),MATCH(V$3,$K$2:$P$2,0))</f>
        <v>50</v>
      </c>
      <c r="W1027" s="136" cm="1">
        <f t="array" ref="W1027">INDEX($K:$P,ROW(),MATCH(W$3,$K$2:$P$2,0))</f>
        <v>50</v>
      </c>
      <c r="X1027" s="136" cm="1">
        <f t="array" ref="X1027">INDEX($K:$P,ROW(),MATCH(X$3,$K$2:$P$2,0))</f>
        <v>50</v>
      </c>
      <c r="Y1027" s="136" cm="1">
        <f t="array" ref="Y1027">INDEX($K:$P,ROW(),MATCH(Y$3,$K$2:$P$2,0))</f>
        <v>50</v>
      </c>
      <c r="Z1027" s="136" cm="1">
        <f t="array" ref="Z1027">INDEX($K:$P,ROW(),MATCH(Z$3,$K$2:$P$2,0))</f>
        <v>50</v>
      </c>
      <c r="AA1027" s="136" cm="1">
        <f t="array" ref="AA1027">INDEX($K:$P,ROW(),MATCH(AA$3,$K$2:$P$2,0))</f>
        <v>50</v>
      </c>
      <c r="AB1027" s="136" cm="1">
        <f t="array" ref="AB1027">INDEX($K:$P,ROW(),MATCH(AB$3,$K$2:$P$2,0))</f>
        <v>50</v>
      </c>
      <c r="AC1027" s="136" cm="1">
        <f t="array" ref="AC1027">INDEX($K:$P,ROW(),MATCH(AC$3,$K$2:$P$2,0))</f>
        <v>50</v>
      </c>
      <c r="AD1027" s="136" cm="1">
        <f t="array" ref="AD1027">INDEX($K:$P,ROW(),MATCH(AD$3,$K$2:$P$2,0))</f>
        <v>50</v>
      </c>
      <c r="AE1027" s="136" cm="1">
        <f t="array" ref="AE1027">INDEX($K:$P,ROW(),MATCH(AE$3,$K$2:$P$2,0))</f>
        <v>50</v>
      </c>
      <c r="AF1027" s="136" cm="1">
        <f t="array" ref="AF1027">INDEX($K:$P,ROW(),MATCH(AF$3,$K$2:$P$2,0))</f>
        <v>50</v>
      </c>
      <c r="AG1027" s="136" cm="1">
        <f t="array" ref="AG1027">INDEX($K:$P,ROW(),MATCH(AG$3,$K$2:$P$2,0))</f>
        <v>50</v>
      </c>
      <c r="AH1027" s="136" cm="1">
        <f t="array" ref="AH1027">INDEX($K:$P,ROW(),MATCH(AH$3,$K$2:$P$2,0))</f>
        <v>50</v>
      </c>
      <c r="AI1027" s="136" cm="1">
        <f t="array" ref="AI1027">INDEX($K:$P,ROW(),MATCH(AI$3,$K$2:$P$2,0))</f>
        <v>50</v>
      </c>
      <c r="AJ1027" s="136" cm="1">
        <f t="array" ref="AJ1027">INDEX($K:$P,ROW(),MATCH(AJ$3,$K$2:$P$2,0))</f>
        <v>50</v>
      </c>
      <c r="AK1027" s="136" cm="1">
        <f t="array" ref="AK1027">INDEX($K:$P,ROW(),MATCH(AK$3,$K$2:$P$2,0))</f>
        <v>50</v>
      </c>
      <c r="AL1027" s="136" cm="1">
        <f t="array" ref="AL1027">INDEX($K:$P,ROW(),MATCH(AL$3,$K$2:$P$2,0))</f>
        <v>50</v>
      </c>
      <c r="AM1027" s="136" cm="1">
        <f t="array" ref="AM1027">INDEX($K:$P,ROW(),MATCH(AM$3,$K$2:$P$2,0))</f>
        <v>50</v>
      </c>
      <c r="AN1027" s="136" cm="1">
        <f t="array" ref="AN1027">INDEX($K:$P,ROW(),MATCH(AN$3,$K$2:$P$2,0))</f>
        <v>50</v>
      </c>
      <c r="AO1027" s="136" cm="1">
        <f t="array" ref="AO1027">INDEX($K:$P,ROW(),MATCH(AO$3,$K$2:$P$2,0))</f>
        <v>50</v>
      </c>
      <c r="AP1027" s="136" cm="1">
        <f t="array" ref="AP1027">INDEX($K:$P,ROW(),MATCH(AP$3,$K$2:$P$2,0))</f>
        <v>50</v>
      </c>
      <c r="AQ1027" s="136" cm="1">
        <f t="array" ref="AQ1027">INDEX($K:$P,ROW(),MATCH(AQ$3,$K$2:$P$2,0))</f>
        <v>50</v>
      </c>
      <c r="AR1027" s="136" cm="1">
        <f t="array" ref="AR1027">INDEX($K:$P,ROW(),MATCH(AR$3,$K$2:$P$2,0))</f>
        <v>50</v>
      </c>
      <c r="AS1027" s="136" cm="1">
        <f t="array" ref="AS1027">INDEX($K:$P,ROW(),MATCH(AS$3,$K$2:$P$2,0))</f>
        <v>50</v>
      </c>
      <c r="AT1027" s="136" cm="1">
        <f t="array" ref="AT1027">INDEX($K:$P,ROW(),MATCH(AT$3,$K$2:$P$2,0))</f>
        <v>50</v>
      </c>
      <c r="AU1027" s="136" cm="1">
        <f t="array" ref="AU1027">INDEX($K:$P,ROW(),MATCH(AU$3,$K$2:$P$2,0))</f>
        <v>50</v>
      </c>
      <c r="AV1027" s="136" cm="1">
        <f t="array" ref="AV1027">INDEX($K:$P,ROW(),MATCH(AV$3,$K$2:$P$2,0))</f>
        <v>50</v>
      </c>
      <c r="AW1027" s="136" cm="1">
        <f t="array" ref="AW1027">INDEX($K:$P,ROW(),MATCH(AW$3,$K$2:$P$2,0))</f>
        <v>50</v>
      </c>
      <c r="AX1027" s="136" cm="1">
        <f t="array" ref="AX1027">INDEX($K:$P,ROW(),MATCH(AX$3,$K$2:$P$2,0))</f>
        <v>50</v>
      </c>
      <c r="AY1027" s="136" cm="1">
        <f t="array" ref="AY1027">INDEX($K:$P,ROW(),MATCH(AY$3,$K$2:$P$2,0))</f>
        <v>50</v>
      </c>
      <c r="AZ1027" s="136" cm="1">
        <f t="array" ref="AZ1027">INDEX($K:$P,ROW(),MATCH(AZ$3,$K$2:$P$2,0))</f>
        <v>50</v>
      </c>
      <c r="BA1027" s="136" cm="1">
        <f t="array" ref="BA1027">INDEX($K:$P,ROW(),MATCH(BA$3,$K$2:$P$2,0))</f>
        <v>50</v>
      </c>
      <c r="BB1027" s="136" cm="1">
        <f t="array" ref="BB1027">INDEX($K:$P,ROW(),MATCH(BB$3,$K$2:$P$2,0))</f>
        <v>50</v>
      </c>
      <c r="BC1027" s="136" cm="1">
        <f t="array" ref="BC1027">INDEX($K:$P,ROW(),MATCH(BC$3,$K$2:$P$2,0))</f>
        <v>50</v>
      </c>
      <c r="BD1027" s="136" cm="1">
        <f t="array" ref="BD1027">INDEX($K:$P,ROW(),MATCH(BD$3,$K$2:$P$2,0))</f>
        <v>50</v>
      </c>
      <c r="BE1027" s="136" cm="1">
        <f t="array" ref="BE1027">INDEX($K:$P,ROW(),MATCH(BE$3,$K$2:$P$2,0))</f>
        <v>50</v>
      </c>
      <c r="BF1027" s="136" cm="1">
        <f t="array" ref="BF1027">INDEX($K:$P,ROW(),MATCH(BF$3,$K$2:$P$2,0))</f>
        <v>50</v>
      </c>
      <c r="BG1027" s="136" cm="1">
        <f t="array" ref="BG1027">INDEX($K:$P,ROW(),MATCH(BG$3,$K$2:$P$2,0))</f>
        <v>50</v>
      </c>
      <c r="BH1027" s="136" cm="1">
        <f t="array" ref="BH1027">INDEX($K:$P,ROW(),MATCH(BH$3,$K$2:$P$2,0))</f>
        <v>50</v>
      </c>
      <c r="BI1027" s="136" cm="1">
        <f t="array" ref="BI1027">INDEX($K:$P,ROW(),MATCH(BI$3,$K$2:$P$2,0))</f>
        <v>50</v>
      </c>
      <c r="BJ1027" s="136" cm="1">
        <f t="array" ref="BJ1027">INDEX($K:$P,ROW(),MATCH(BJ$3,$K$2:$P$2,0))</f>
        <v>50</v>
      </c>
      <c r="BK1027" s="136" cm="1">
        <f t="array" ref="BK1027">INDEX($K:$P,ROW(),MATCH(BK$3,$K$2:$P$2,0))</f>
        <v>50</v>
      </c>
      <c r="BL1027" s="136" cm="1">
        <f t="array" ref="BL1027">INDEX($K:$P,ROW(),MATCH(BL$3,$K$2:$P$2,0))</f>
        <v>50</v>
      </c>
      <c r="BM1027" s="136" cm="1">
        <f t="array" ref="BM1027">INDEX($K:$P,ROW(),MATCH(BM$3,$K$2:$P$2,0))</f>
        <v>50</v>
      </c>
      <c r="BN1027" s="136" cm="1">
        <f t="array" ref="BN1027">INDEX($K:$P,ROW(),MATCH(BN$3,$K$2:$P$2,0))</f>
        <v>50</v>
      </c>
      <c r="BO1027" s="136" cm="1">
        <f t="array" ref="BO1027">INDEX($K:$P,ROW(),MATCH(BO$3,$K$2:$P$2,0))</f>
        <v>50</v>
      </c>
      <c r="BP1027" s="136" cm="1">
        <f t="array" ref="BP1027">INDEX($K:$P,ROW(),MATCH(BP$3,$K$2:$P$2,0))</f>
        <v>50</v>
      </c>
      <c r="BQ1027" s="136" cm="1">
        <f t="array" ref="BQ1027">INDEX($K:$P,ROW(),MATCH(BQ$3,$K$2:$P$2,0))</f>
        <v>50</v>
      </c>
      <c r="BR1027" s="136" cm="1">
        <f t="array" ref="BR1027">INDEX($K:$P,ROW(),MATCH(BR$3,$K$2:$P$2,0))</f>
        <v>50</v>
      </c>
      <c r="BS1027" s="136" cm="1">
        <f t="array" ref="BS1027">INDEX($K:$P,ROW(),MATCH(BS$3,$K$2:$P$2,0))</f>
        <v>50</v>
      </c>
      <c r="BT1027" s="136" cm="1">
        <f t="array" ref="BT1027">INDEX($K:$P,ROW(),MATCH(BT$3,$K$2:$P$2,0))</f>
        <v>50</v>
      </c>
      <c r="BU1027" s="136" cm="1">
        <f t="array" ref="BU1027">INDEX($K:$P,ROW(),MATCH(BU$3,$K$2:$P$2,0))</f>
        <v>50</v>
      </c>
      <c r="BV1027" s="136" cm="1">
        <f t="array" ref="BV1027">INDEX($K:$P,ROW(),MATCH(BV$3,$K$2:$P$2,0))</f>
        <v>50</v>
      </c>
      <c r="BW1027" s="136" cm="1">
        <f t="array" ref="BW1027">INDEX($K:$P,ROW(),MATCH(BW$3,$K$2:$P$2,0))</f>
        <v>50</v>
      </c>
      <c r="BX1027" s="136" cm="1">
        <f t="array" ref="BX1027">INDEX($K:$P,ROW(),MATCH(BX$3,$K$2:$P$2,0))</f>
        <v>50</v>
      </c>
      <c r="BY1027" s="136" cm="1">
        <f t="array" ref="BY1027">INDEX($K:$P,ROW(),MATCH(BY$3,$K$2:$P$2,0))</f>
        <v>50</v>
      </c>
      <c r="BZ1027" s="136" cm="1">
        <f t="array" ref="BZ1027">INDEX($K:$P,ROW(),MATCH(BZ$3,$K$2:$P$2,0))</f>
        <v>50</v>
      </c>
      <c r="CA1027" s="136" cm="1">
        <f t="array" ref="CA1027">INDEX($K:$P,ROW(),MATCH(CA$3,$K$2:$P$2,0))</f>
        <v>50</v>
      </c>
      <c r="CB1027" s="136" cm="1">
        <f t="array" ref="CB1027">INDEX($K:$P,ROW(),MATCH(CB$3,$K$2:$P$2,0))</f>
        <v>50</v>
      </c>
      <c r="CC1027" s="136" cm="1">
        <f t="array" ref="CC1027">INDEX($K:$P,ROW(),MATCH(CC$3,$K$2:$P$2,0))</f>
        <v>50</v>
      </c>
      <c r="CD1027" s="136" cm="1">
        <f t="array" ref="CD1027">INDEX($K:$P,ROW(),MATCH(CD$3,$K$2:$P$2,0))</f>
        <v>50</v>
      </c>
      <c r="CE1027" s="136" cm="1">
        <f t="array" ref="CE1027">INDEX($K:$P,ROW(),MATCH(CE$3,$K$2:$P$2,0))</f>
        <v>50</v>
      </c>
      <c r="CF1027" s="136" cm="1">
        <f t="array" ref="CF1027">INDEX($K:$P,ROW(),MATCH(CF$3,$K$2:$P$2,0))</f>
        <v>50</v>
      </c>
      <c r="CG1027" s="136" cm="1">
        <f t="array" ref="CG1027">INDEX($K:$P,ROW(),MATCH(CG$3,$K$2:$P$2,0))</f>
        <v>50</v>
      </c>
      <c r="CH1027" s="136" cm="1">
        <f t="array" ref="CH1027">INDEX($K:$P,ROW(),MATCH(CH$3,$K$2:$P$2,0))</f>
        <v>50</v>
      </c>
      <c r="CI1027" s="136" cm="1">
        <f t="array" ref="CI1027">INDEX($K:$P,ROW(),MATCH(CI$3,$K$2:$P$2,0))</f>
        <v>50</v>
      </c>
      <c r="CJ1027" s="136" cm="1">
        <f t="array" ref="CJ1027">INDEX($K:$P,ROW(),MATCH(CJ$3,$K$2:$P$2,0))</f>
        <v>50</v>
      </c>
      <c r="CK1027" s="136" cm="1">
        <f t="array" ref="CK1027">INDEX($K:$P,ROW(),MATCH(CK$3,$K$2:$P$2,0))</f>
        <v>50</v>
      </c>
      <c r="CL1027" s="136" cm="1">
        <f t="array" ref="CL1027">INDEX($K:$P,ROW(),MATCH(CL$3,$K$2:$P$2,0))</f>
        <v>50</v>
      </c>
    </row>
    <row r="1028" spans="2:90" x14ac:dyDescent="0.4">
      <c r="B1028" s="123" t="str">
        <f>"Revenue - "&amp;B1034</f>
        <v>Revenue - (Primary label)</v>
      </c>
      <c r="C1028" t="s">
        <v>198</v>
      </c>
      <c r="D1028" t="s">
        <v>776</v>
      </c>
      <c r="E1028" s="8" t="str">
        <f t="shared" si="1072"/>
        <v>1028 HOURLY-PV</v>
      </c>
      <c r="H1028" s="27"/>
      <c r="I1028" s="78"/>
      <c r="J1028" s="78"/>
      <c r="K1028" s="33">
        <f t="shared" ref="K1028:P1028" ca="1" si="1076">SUMIF($3:$3,K$2,1028:1028)</f>
        <v>300000000</v>
      </c>
      <c r="L1028" s="33">
        <f t="shared" ca="1" si="1076"/>
        <v>300000000</v>
      </c>
      <c r="M1028" s="33">
        <f t="shared" ca="1" si="1076"/>
        <v>300000000</v>
      </c>
      <c r="N1028" s="33">
        <f t="shared" ca="1" si="1076"/>
        <v>300000000</v>
      </c>
      <c r="O1028" s="33">
        <f t="shared" ca="1" si="1076"/>
        <v>300000000</v>
      </c>
      <c r="P1028" s="33">
        <f t="shared" ca="1" si="1076"/>
        <v>300000000</v>
      </c>
      <c r="R1028" s="33"/>
      <c r="S1028" s="33">
        <f t="shared" ref="S1028" ca="1" si="1077">S1024*S1027</f>
        <v>25000000</v>
      </c>
      <c r="T1028" s="33">
        <f t="shared" ref="T1028:AX1028" ca="1" si="1078">T1024*T1027</f>
        <v>25000000</v>
      </c>
      <c r="U1028" s="33">
        <f t="shared" ca="1" si="1078"/>
        <v>25000000</v>
      </c>
      <c r="V1028" s="33">
        <f t="shared" ca="1" si="1078"/>
        <v>25000000</v>
      </c>
      <c r="W1028" s="33">
        <f t="shared" ca="1" si="1078"/>
        <v>25000000</v>
      </c>
      <c r="X1028" s="33">
        <f t="shared" ca="1" si="1078"/>
        <v>25000000</v>
      </c>
      <c r="Y1028" s="33">
        <f t="shared" ca="1" si="1078"/>
        <v>25000000</v>
      </c>
      <c r="Z1028" s="33">
        <f t="shared" ca="1" si="1078"/>
        <v>25000000</v>
      </c>
      <c r="AA1028" s="33">
        <f t="shared" ca="1" si="1078"/>
        <v>25000000</v>
      </c>
      <c r="AB1028" s="33">
        <f t="shared" ca="1" si="1078"/>
        <v>25000000</v>
      </c>
      <c r="AC1028" s="33">
        <f t="shared" ca="1" si="1078"/>
        <v>25000000</v>
      </c>
      <c r="AD1028" s="33">
        <f t="shared" ca="1" si="1078"/>
        <v>25000000</v>
      </c>
      <c r="AE1028" s="33">
        <f t="shared" ca="1" si="1078"/>
        <v>25000000</v>
      </c>
      <c r="AF1028" s="33">
        <f t="shared" ca="1" si="1078"/>
        <v>25000000</v>
      </c>
      <c r="AG1028" s="33">
        <f t="shared" ca="1" si="1078"/>
        <v>25000000</v>
      </c>
      <c r="AH1028" s="33">
        <f t="shared" ca="1" si="1078"/>
        <v>25000000</v>
      </c>
      <c r="AI1028" s="33">
        <f t="shared" ca="1" si="1078"/>
        <v>25000000</v>
      </c>
      <c r="AJ1028" s="33">
        <f t="shared" ca="1" si="1078"/>
        <v>25000000</v>
      </c>
      <c r="AK1028" s="33">
        <f t="shared" ca="1" si="1078"/>
        <v>25000000</v>
      </c>
      <c r="AL1028" s="33">
        <f t="shared" ca="1" si="1078"/>
        <v>25000000</v>
      </c>
      <c r="AM1028" s="33">
        <f t="shared" ca="1" si="1078"/>
        <v>25000000</v>
      </c>
      <c r="AN1028" s="33">
        <f t="shared" ca="1" si="1078"/>
        <v>25000000</v>
      </c>
      <c r="AO1028" s="33">
        <f t="shared" ca="1" si="1078"/>
        <v>25000000</v>
      </c>
      <c r="AP1028" s="33">
        <f t="shared" ca="1" si="1078"/>
        <v>25000000</v>
      </c>
      <c r="AQ1028" s="33">
        <f t="shared" ca="1" si="1078"/>
        <v>25000000</v>
      </c>
      <c r="AR1028" s="33">
        <f t="shared" ca="1" si="1078"/>
        <v>25000000</v>
      </c>
      <c r="AS1028" s="33">
        <f t="shared" ca="1" si="1078"/>
        <v>25000000</v>
      </c>
      <c r="AT1028" s="33">
        <f t="shared" ca="1" si="1078"/>
        <v>25000000</v>
      </c>
      <c r="AU1028" s="33">
        <f t="shared" ca="1" si="1078"/>
        <v>25000000</v>
      </c>
      <c r="AV1028" s="33">
        <f t="shared" ca="1" si="1078"/>
        <v>25000000</v>
      </c>
      <c r="AW1028" s="33">
        <f t="shared" ca="1" si="1078"/>
        <v>25000000</v>
      </c>
      <c r="AX1028" s="33">
        <f t="shared" ca="1" si="1078"/>
        <v>25000000</v>
      </c>
      <c r="AY1028" s="33">
        <f t="shared" ref="AY1028:CD1028" ca="1" si="1079">AY1024*AY1027</f>
        <v>25000000</v>
      </c>
      <c r="AZ1028" s="33">
        <f t="shared" ca="1" si="1079"/>
        <v>25000000</v>
      </c>
      <c r="BA1028" s="33">
        <f t="shared" ca="1" si="1079"/>
        <v>25000000</v>
      </c>
      <c r="BB1028" s="33">
        <f t="shared" ca="1" si="1079"/>
        <v>25000000</v>
      </c>
      <c r="BC1028" s="33">
        <f t="shared" ca="1" si="1079"/>
        <v>25000000</v>
      </c>
      <c r="BD1028" s="33">
        <f t="shared" ca="1" si="1079"/>
        <v>25000000</v>
      </c>
      <c r="BE1028" s="33">
        <f t="shared" ca="1" si="1079"/>
        <v>25000000</v>
      </c>
      <c r="BF1028" s="33">
        <f t="shared" ca="1" si="1079"/>
        <v>25000000</v>
      </c>
      <c r="BG1028" s="33">
        <f t="shared" ca="1" si="1079"/>
        <v>25000000</v>
      </c>
      <c r="BH1028" s="33">
        <f t="shared" ca="1" si="1079"/>
        <v>25000000</v>
      </c>
      <c r="BI1028" s="33">
        <f t="shared" ca="1" si="1079"/>
        <v>25000000</v>
      </c>
      <c r="BJ1028" s="33">
        <f t="shared" ca="1" si="1079"/>
        <v>25000000</v>
      </c>
      <c r="BK1028" s="33">
        <f t="shared" ca="1" si="1079"/>
        <v>25000000</v>
      </c>
      <c r="BL1028" s="33">
        <f t="shared" ca="1" si="1079"/>
        <v>25000000</v>
      </c>
      <c r="BM1028" s="33">
        <f t="shared" ca="1" si="1079"/>
        <v>25000000</v>
      </c>
      <c r="BN1028" s="33">
        <f t="shared" ca="1" si="1079"/>
        <v>25000000</v>
      </c>
      <c r="BO1028" s="33">
        <f t="shared" ca="1" si="1079"/>
        <v>25000000</v>
      </c>
      <c r="BP1028" s="33">
        <f t="shared" ca="1" si="1079"/>
        <v>25000000</v>
      </c>
      <c r="BQ1028" s="33">
        <f t="shared" ca="1" si="1079"/>
        <v>25000000</v>
      </c>
      <c r="BR1028" s="33">
        <f t="shared" ca="1" si="1079"/>
        <v>25000000</v>
      </c>
      <c r="BS1028" s="33">
        <f t="shared" ca="1" si="1079"/>
        <v>25000000</v>
      </c>
      <c r="BT1028" s="33">
        <f t="shared" ca="1" si="1079"/>
        <v>25000000</v>
      </c>
      <c r="BU1028" s="33">
        <f t="shared" ca="1" si="1079"/>
        <v>25000000</v>
      </c>
      <c r="BV1028" s="33">
        <f t="shared" ca="1" si="1079"/>
        <v>25000000</v>
      </c>
      <c r="BW1028" s="33">
        <f t="shared" ca="1" si="1079"/>
        <v>25000000</v>
      </c>
      <c r="BX1028" s="33">
        <f t="shared" ca="1" si="1079"/>
        <v>25000000</v>
      </c>
      <c r="BY1028" s="33">
        <f t="shared" ca="1" si="1079"/>
        <v>25000000</v>
      </c>
      <c r="BZ1028" s="33">
        <f t="shared" ca="1" si="1079"/>
        <v>25000000</v>
      </c>
      <c r="CA1028" s="33">
        <f t="shared" ca="1" si="1079"/>
        <v>25000000</v>
      </c>
      <c r="CB1028" s="33">
        <f t="shared" ca="1" si="1079"/>
        <v>25000000</v>
      </c>
      <c r="CC1028" s="33">
        <f t="shared" ca="1" si="1079"/>
        <v>25000000</v>
      </c>
      <c r="CD1028" s="33">
        <f t="shared" ca="1" si="1079"/>
        <v>25000000</v>
      </c>
      <c r="CE1028" s="33">
        <f t="shared" ref="CE1028:CK1028" ca="1" si="1080">CE1024*CE1027</f>
        <v>25000000</v>
      </c>
      <c r="CF1028" s="33">
        <f t="shared" ca="1" si="1080"/>
        <v>25000000</v>
      </c>
      <c r="CG1028" s="33">
        <f t="shared" ca="1" si="1080"/>
        <v>25000000</v>
      </c>
      <c r="CH1028" s="33">
        <f t="shared" ca="1" si="1080"/>
        <v>25000000</v>
      </c>
      <c r="CI1028" s="33">
        <f t="shared" ca="1" si="1080"/>
        <v>25000000</v>
      </c>
      <c r="CJ1028" s="33">
        <f t="shared" ca="1" si="1080"/>
        <v>25000000</v>
      </c>
      <c r="CK1028" s="33">
        <f t="shared" ca="1" si="1080"/>
        <v>25000000</v>
      </c>
      <c r="CL1028" s="33">
        <f t="shared" ref="CL1028" ca="1" si="1081">CL1024*CL1027</f>
        <v>25000000</v>
      </c>
    </row>
    <row r="1029" spans="2:90" x14ac:dyDescent="0.4">
      <c r="B1029" s="123"/>
      <c r="D1029" t="s">
        <v>776</v>
      </c>
      <c r="E1029" s="8" t="str">
        <f t="shared" si="1072"/>
        <v>1029 HOURLY-PV</v>
      </c>
      <c r="H1029" s="27"/>
      <c r="I1029" s="78"/>
      <c r="J1029" s="78"/>
      <c r="K1029" s="33"/>
      <c r="L1029" s="33"/>
      <c r="M1029" s="33"/>
      <c r="N1029" s="33"/>
      <c r="O1029" s="33"/>
      <c r="P1029" s="33"/>
      <c r="R1029" s="33"/>
      <c r="S1029" s="33"/>
      <c r="T1029" s="33"/>
      <c r="U1029" s="33"/>
      <c r="V1029" s="33"/>
      <c r="W1029" s="33"/>
      <c r="X1029" s="33"/>
      <c r="Y1029" s="33"/>
      <c r="Z1029" s="33"/>
      <c r="AA1029" s="33"/>
      <c r="AB1029" s="33"/>
      <c r="AC1029" s="33"/>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c r="AY1029" s="33"/>
      <c r="AZ1029" s="33"/>
      <c r="BA1029" s="33"/>
      <c r="BB1029" s="33"/>
      <c r="BC1029" s="33"/>
      <c r="BD1029" s="33"/>
      <c r="BE1029" s="33"/>
      <c r="BF1029" s="33"/>
      <c r="BG1029" s="33"/>
      <c r="BH1029" s="33"/>
      <c r="BI1029" s="33"/>
      <c r="BJ1029" s="33"/>
      <c r="BK1029" s="33"/>
      <c r="BL1029" s="33"/>
      <c r="BM1029" s="33"/>
      <c r="BN1029" s="33"/>
      <c r="BO1029" s="33"/>
      <c r="BP1029" s="33"/>
      <c r="BQ1029" s="33"/>
      <c r="BR1029" s="33"/>
      <c r="BS1029" s="33"/>
      <c r="BT1029" s="33"/>
      <c r="BU1029" s="33"/>
      <c r="BV1029" s="33"/>
      <c r="BW1029" s="33"/>
      <c r="BX1029" s="33"/>
      <c r="BY1029" s="33"/>
      <c r="BZ1029" s="33"/>
      <c r="CA1029" s="33"/>
      <c r="CB1029" s="33"/>
      <c r="CC1029" s="33"/>
      <c r="CD1029" s="33"/>
      <c r="CE1029" s="33"/>
      <c r="CF1029" s="33"/>
      <c r="CG1029" s="33"/>
      <c r="CH1029" s="33"/>
      <c r="CI1029" s="33"/>
      <c r="CJ1029" s="33"/>
      <c r="CK1029" s="33"/>
      <c r="CL1029" s="33"/>
    </row>
    <row r="1030" spans="2:90" x14ac:dyDescent="0.4">
      <c r="B1030" s="95" t="str">
        <f>"COGS - "&amp;B1038&amp;":"</f>
        <v>COGS - (Secondary label):</v>
      </c>
      <c r="D1030" t="s">
        <v>776</v>
      </c>
      <c r="E1030" s="8" t="str">
        <f t="shared" si="1072"/>
        <v>1030 HOURLY-PV</v>
      </c>
      <c r="H1030" s="12"/>
      <c r="I1030" s="60"/>
      <c r="J1030" s="60"/>
      <c r="K1030" s="17"/>
      <c r="L1030" s="17"/>
      <c r="M1030" s="17"/>
      <c r="N1030" s="17"/>
      <c r="O1030" s="17"/>
      <c r="P1030" s="17"/>
      <c r="R1030" s="19"/>
      <c r="S1030" s="19"/>
      <c r="T1030" s="19"/>
      <c r="U1030" s="19"/>
      <c r="V1030" s="19"/>
      <c r="W1030" s="19"/>
      <c r="X1030" s="19"/>
      <c r="Y1030" s="19"/>
      <c r="Z1030" s="19"/>
      <c r="AA1030" s="19"/>
      <c r="AB1030" s="19"/>
      <c r="AC1030" s="19"/>
      <c r="AD1030" s="19"/>
      <c r="AE1030" s="19"/>
      <c r="AF1030" s="19"/>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c r="CK1030" s="19"/>
      <c r="CL1030" s="19"/>
    </row>
    <row r="1031" spans="2:90" x14ac:dyDescent="0.4">
      <c r="B1031" s="141" t="s">
        <v>779</v>
      </c>
      <c r="D1031" t="s">
        <v>776</v>
      </c>
      <c r="E1031" s="8" t="str">
        <f t="shared" si="1072"/>
        <v>1031 HOURLY-PV</v>
      </c>
      <c r="H1031" s="12"/>
      <c r="I1031" s="60"/>
      <c r="J1031" s="60"/>
      <c r="K1031" s="135">
        <v>25</v>
      </c>
      <c r="L1031" s="135">
        <v>25</v>
      </c>
      <c r="M1031" s="135">
        <v>25</v>
      </c>
      <c r="N1031" s="135">
        <v>25</v>
      </c>
      <c r="O1031" s="135">
        <v>25</v>
      </c>
      <c r="P1031" s="135">
        <v>25</v>
      </c>
      <c r="R1031" s="19"/>
      <c r="S1031" s="136" cm="1">
        <f t="array" ref="S1031">INDEX($K:$P,ROW(),MATCH(S$3,$K$2:$P$2,0))</f>
        <v>25</v>
      </c>
      <c r="T1031" s="136" cm="1">
        <f t="array" ref="T1031">INDEX($K:$P,ROW(),MATCH(T$3,$K$2:$P$2,0))</f>
        <v>25</v>
      </c>
      <c r="U1031" s="136" cm="1">
        <f t="array" ref="U1031">INDEX($K:$P,ROW(),MATCH(U$3,$K$2:$P$2,0))</f>
        <v>25</v>
      </c>
      <c r="V1031" s="136" cm="1">
        <f t="array" ref="V1031">INDEX($K:$P,ROW(),MATCH(V$3,$K$2:$P$2,0))</f>
        <v>25</v>
      </c>
      <c r="W1031" s="136" cm="1">
        <f t="array" ref="W1031">INDEX($K:$P,ROW(),MATCH(W$3,$K$2:$P$2,0))</f>
        <v>25</v>
      </c>
      <c r="X1031" s="136" cm="1">
        <f t="array" ref="X1031">INDEX($K:$P,ROW(),MATCH(X$3,$K$2:$P$2,0))</f>
        <v>25</v>
      </c>
      <c r="Y1031" s="136" cm="1">
        <f t="array" ref="Y1031">INDEX($K:$P,ROW(),MATCH(Y$3,$K$2:$P$2,0))</f>
        <v>25</v>
      </c>
      <c r="Z1031" s="136" cm="1">
        <f t="array" ref="Z1031">INDEX($K:$P,ROW(),MATCH(Z$3,$K$2:$P$2,0))</f>
        <v>25</v>
      </c>
      <c r="AA1031" s="136" cm="1">
        <f t="array" ref="AA1031">INDEX($K:$P,ROW(),MATCH(AA$3,$K$2:$P$2,0))</f>
        <v>25</v>
      </c>
      <c r="AB1031" s="136" cm="1">
        <f t="array" ref="AB1031">INDEX($K:$P,ROW(),MATCH(AB$3,$K$2:$P$2,0))</f>
        <v>25</v>
      </c>
      <c r="AC1031" s="136" cm="1">
        <f t="array" ref="AC1031">INDEX($K:$P,ROW(),MATCH(AC$3,$K$2:$P$2,0))</f>
        <v>25</v>
      </c>
      <c r="AD1031" s="136" cm="1">
        <f t="array" ref="AD1031">INDEX($K:$P,ROW(),MATCH(AD$3,$K$2:$P$2,0))</f>
        <v>25</v>
      </c>
      <c r="AE1031" s="136" cm="1">
        <f t="array" ref="AE1031">INDEX($K:$P,ROW(),MATCH(AE$3,$K$2:$P$2,0))</f>
        <v>25</v>
      </c>
      <c r="AF1031" s="136" cm="1">
        <f t="array" ref="AF1031">INDEX($K:$P,ROW(),MATCH(AF$3,$K$2:$P$2,0))</f>
        <v>25</v>
      </c>
      <c r="AG1031" s="136" cm="1">
        <f t="array" ref="AG1031">INDEX($K:$P,ROW(),MATCH(AG$3,$K$2:$P$2,0))</f>
        <v>25</v>
      </c>
      <c r="AH1031" s="136" cm="1">
        <f t="array" ref="AH1031">INDEX($K:$P,ROW(),MATCH(AH$3,$K$2:$P$2,0))</f>
        <v>25</v>
      </c>
      <c r="AI1031" s="136" cm="1">
        <f t="array" ref="AI1031">INDEX($K:$P,ROW(),MATCH(AI$3,$K$2:$P$2,0))</f>
        <v>25</v>
      </c>
      <c r="AJ1031" s="136" cm="1">
        <f t="array" ref="AJ1031">INDEX($K:$P,ROW(),MATCH(AJ$3,$K$2:$P$2,0))</f>
        <v>25</v>
      </c>
      <c r="AK1031" s="136" cm="1">
        <f t="array" ref="AK1031">INDEX($K:$P,ROW(),MATCH(AK$3,$K$2:$P$2,0))</f>
        <v>25</v>
      </c>
      <c r="AL1031" s="136" cm="1">
        <f t="array" ref="AL1031">INDEX($K:$P,ROW(),MATCH(AL$3,$K$2:$P$2,0))</f>
        <v>25</v>
      </c>
      <c r="AM1031" s="136" cm="1">
        <f t="array" ref="AM1031">INDEX($K:$P,ROW(),MATCH(AM$3,$K$2:$P$2,0))</f>
        <v>25</v>
      </c>
      <c r="AN1031" s="136" cm="1">
        <f t="array" ref="AN1031">INDEX($K:$P,ROW(),MATCH(AN$3,$K$2:$P$2,0))</f>
        <v>25</v>
      </c>
      <c r="AO1031" s="136" cm="1">
        <f t="array" ref="AO1031">INDEX($K:$P,ROW(),MATCH(AO$3,$K$2:$P$2,0))</f>
        <v>25</v>
      </c>
      <c r="AP1031" s="136" cm="1">
        <f t="array" ref="AP1031">INDEX($K:$P,ROW(),MATCH(AP$3,$K$2:$P$2,0))</f>
        <v>25</v>
      </c>
      <c r="AQ1031" s="136" cm="1">
        <f t="array" ref="AQ1031">INDEX($K:$P,ROW(),MATCH(AQ$3,$K$2:$P$2,0))</f>
        <v>25</v>
      </c>
      <c r="AR1031" s="136" cm="1">
        <f t="array" ref="AR1031">INDEX($K:$P,ROW(),MATCH(AR$3,$K$2:$P$2,0))</f>
        <v>25</v>
      </c>
      <c r="AS1031" s="136" cm="1">
        <f t="array" ref="AS1031">INDEX($K:$P,ROW(),MATCH(AS$3,$K$2:$P$2,0))</f>
        <v>25</v>
      </c>
      <c r="AT1031" s="136" cm="1">
        <f t="array" ref="AT1031">INDEX($K:$P,ROW(),MATCH(AT$3,$K$2:$P$2,0))</f>
        <v>25</v>
      </c>
      <c r="AU1031" s="136" cm="1">
        <f t="array" ref="AU1031">INDEX($K:$P,ROW(),MATCH(AU$3,$K$2:$P$2,0))</f>
        <v>25</v>
      </c>
      <c r="AV1031" s="136" cm="1">
        <f t="array" ref="AV1031">INDEX($K:$P,ROW(),MATCH(AV$3,$K$2:$P$2,0))</f>
        <v>25</v>
      </c>
      <c r="AW1031" s="136" cm="1">
        <f t="array" ref="AW1031">INDEX($K:$P,ROW(),MATCH(AW$3,$K$2:$P$2,0))</f>
        <v>25</v>
      </c>
      <c r="AX1031" s="136" cm="1">
        <f t="array" ref="AX1031">INDEX($K:$P,ROW(),MATCH(AX$3,$K$2:$P$2,0))</f>
        <v>25</v>
      </c>
      <c r="AY1031" s="136" cm="1">
        <f t="array" ref="AY1031">INDEX($K:$P,ROW(),MATCH(AY$3,$K$2:$P$2,0))</f>
        <v>25</v>
      </c>
      <c r="AZ1031" s="136" cm="1">
        <f t="array" ref="AZ1031">INDEX($K:$P,ROW(),MATCH(AZ$3,$K$2:$P$2,0))</f>
        <v>25</v>
      </c>
      <c r="BA1031" s="136" cm="1">
        <f t="array" ref="BA1031">INDEX($K:$P,ROW(),MATCH(BA$3,$K$2:$P$2,0))</f>
        <v>25</v>
      </c>
      <c r="BB1031" s="136" cm="1">
        <f t="array" ref="BB1031">INDEX($K:$P,ROW(),MATCH(BB$3,$K$2:$P$2,0))</f>
        <v>25</v>
      </c>
      <c r="BC1031" s="136" cm="1">
        <f t="array" ref="BC1031">INDEX($K:$P,ROW(),MATCH(BC$3,$K$2:$P$2,0))</f>
        <v>25</v>
      </c>
      <c r="BD1031" s="136" cm="1">
        <f t="array" ref="BD1031">INDEX($K:$P,ROW(),MATCH(BD$3,$K$2:$P$2,0))</f>
        <v>25</v>
      </c>
      <c r="BE1031" s="136" cm="1">
        <f t="array" ref="BE1031">INDEX($K:$P,ROW(),MATCH(BE$3,$K$2:$P$2,0))</f>
        <v>25</v>
      </c>
      <c r="BF1031" s="136" cm="1">
        <f t="array" ref="BF1031">INDEX($K:$P,ROW(),MATCH(BF$3,$K$2:$P$2,0))</f>
        <v>25</v>
      </c>
      <c r="BG1031" s="136" cm="1">
        <f t="array" ref="BG1031">INDEX($K:$P,ROW(),MATCH(BG$3,$K$2:$P$2,0))</f>
        <v>25</v>
      </c>
      <c r="BH1031" s="136" cm="1">
        <f t="array" ref="BH1031">INDEX($K:$P,ROW(),MATCH(BH$3,$K$2:$P$2,0))</f>
        <v>25</v>
      </c>
      <c r="BI1031" s="136" cm="1">
        <f t="array" ref="BI1031">INDEX($K:$P,ROW(),MATCH(BI$3,$K$2:$P$2,0))</f>
        <v>25</v>
      </c>
      <c r="BJ1031" s="136" cm="1">
        <f t="array" ref="BJ1031">INDEX($K:$P,ROW(),MATCH(BJ$3,$K$2:$P$2,0))</f>
        <v>25</v>
      </c>
      <c r="BK1031" s="136" cm="1">
        <f t="array" ref="BK1031">INDEX($K:$P,ROW(),MATCH(BK$3,$K$2:$P$2,0))</f>
        <v>25</v>
      </c>
      <c r="BL1031" s="136" cm="1">
        <f t="array" ref="BL1031">INDEX($K:$P,ROW(),MATCH(BL$3,$K$2:$P$2,0))</f>
        <v>25</v>
      </c>
      <c r="BM1031" s="136" cm="1">
        <f t="array" ref="BM1031">INDEX($K:$P,ROW(),MATCH(BM$3,$K$2:$P$2,0))</f>
        <v>25</v>
      </c>
      <c r="BN1031" s="136" cm="1">
        <f t="array" ref="BN1031">INDEX($K:$P,ROW(),MATCH(BN$3,$K$2:$P$2,0))</f>
        <v>25</v>
      </c>
      <c r="BO1031" s="136" cm="1">
        <f t="array" ref="BO1031">INDEX($K:$P,ROW(),MATCH(BO$3,$K$2:$P$2,0))</f>
        <v>25</v>
      </c>
      <c r="BP1031" s="136" cm="1">
        <f t="array" ref="BP1031">INDEX($K:$P,ROW(),MATCH(BP$3,$K$2:$P$2,0))</f>
        <v>25</v>
      </c>
      <c r="BQ1031" s="136" cm="1">
        <f t="array" ref="BQ1031">INDEX($K:$P,ROW(),MATCH(BQ$3,$K$2:$P$2,0))</f>
        <v>25</v>
      </c>
      <c r="BR1031" s="136" cm="1">
        <f t="array" ref="BR1031">INDEX($K:$P,ROW(),MATCH(BR$3,$K$2:$P$2,0))</f>
        <v>25</v>
      </c>
      <c r="BS1031" s="136" cm="1">
        <f t="array" ref="BS1031">INDEX($K:$P,ROW(),MATCH(BS$3,$K$2:$P$2,0))</f>
        <v>25</v>
      </c>
      <c r="BT1031" s="136" cm="1">
        <f t="array" ref="BT1031">INDEX($K:$P,ROW(),MATCH(BT$3,$K$2:$P$2,0))</f>
        <v>25</v>
      </c>
      <c r="BU1031" s="136" cm="1">
        <f t="array" ref="BU1031">INDEX($K:$P,ROW(),MATCH(BU$3,$K$2:$P$2,0))</f>
        <v>25</v>
      </c>
      <c r="BV1031" s="136" cm="1">
        <f t="array" ref="BV1031">INDEX($K:$P,ROW(),MATCH(BV$3,$K$2:$P$2,0))</f>
        <v>25</v>
      </c>
      <c r="BW1031" s="136" cm="1">
        <f t="array" ref="BW1031">INDEX($K:$P,ROW(),MATCH(BW$3,$K$2:$P$2,0))</f>
        <v>25</v>
      </c>
      <c r="BX1031" s="136" cm="1">
        <f t="array" ref="BX1031">INDEX($K:$P,ROW(),MATCH(BX$3,$K$2:$P$2,0))</f>
        <v>25</v>
      </c>
      <c r="BY1031" s="136" cm="1">
        <f t="array" ref="BY1031">INDEX($K:$P,ROW(),MATCH(BY$3,$K$2:$P$2,0))</f>
        <v>25</v>
      </c>
      <c r="BZ1031" s="136" cm="1">
        <f t="array" ref="BZ1031">INDEX($K:$P,ROW(),MATCH(BZ$3,$K$2:$P$2,0))</f>
        <v>25</v>
      </c>
      <c r="CA1031" s="136" cm="1">
        <f t="array" ref="CA1031">INDEX($K:$P,ROW(),MATCH(CA$3,$K$2:$P$2,0))</f>
        <v>25</v>
      </c>
      <c r="CB1031" s="136" cm="1">
        <f t="array" ref="CB1031">INDEX($K:$P,ROW(),MATCH(CB$3,$K$2:$P$2,0))</f>
        <v>25</v>
      </c>
      <c r="CC1031" s="136" cm="1">
        <f t="array" ref="CC1031">INDEX($K:$P,ROW(),MATCH(CC$3,$K$2:$P$2,0))</f>
        <v>25</v>
      </c>
      <c r="CD1031" s="136" cm="1">
        <f t="array" ref="CD1031">INDEX($K:$P,ROW(),MATCH(CD$3,$K$2:$P$2,0))</f>
        <v>25</v>
      </c>
      <c r="CE1031" s="136" cm="1">
        <f t="array" ref="CE1031">INDEX($K:$P,ROW(),MATCH(CE$3,$K$2:$P$2,0))</f>
        <v>25</v>
      </c>
      <c r="CF1031" s="136" cm="1">
        <f t="array" ref="CF1031">INDEX($K:$P,ROW(),MATCH(CF$3,$K$2:$P$2,0))</f>
        <v>25</v>
      </c>
      <c r="CG1031" s="136" cm="1">
        <f t="array" ref="CG1031">INDEX($K:$P,ROW(),MATCH(CG$3,$K$2:$P$2,0))</f>
        <v>25</v>
      </c>
      <c r="CH1031" s="136" cm="1">
        <f t="array" ref="CH1031">INDEX($K:$P,ROW(),MATCH(CH$3,$K$2:$P$2,0))</f>
        <v>25</v>
      </c>
      <c r="CI1031" s="136" cm="1">
        <f t="array" ref="CI1031">INDEX($K:$P,ROW(),MATCH(CI$3,$K$2:$P$2,0))</f>
        <v>25</v>
      </c>
      <c r="CJ1031" s="136" cm="1">
        <f t="array" ref="CJ1031">INDEX($K:$P,ROW(),MATCH(CJ$3,$K$2:$P$2,0))</f>
        <v>25</v>
      </c>
      <c r="CK1031" s="136" cm="1">
        <f t="array" ref="CK1031">INDEX($K:$P,ROW(),MATCH(CK$3,$K$2:$P$2,0))</f>
        <v>25</v>
      </c>
      <c r="CL1031" s="136" cm="1">
        <f t="array" ref="CL1031">INDEX($K:$P,ROW(),MATCH(CL$3,$K$2:$P$2,0))</f>
        <v>25</v>
      </c>
    </row>
    <row r="1032" spans="2:90" x14ac:dyDescent="0.4">
      <c r="B1032" s="123" t="str">
        <f>"COGS - "&amp;B1034</f>
        <v>COGS - (Primary label)</v>
      </c>
      <c r="C1032" t="s">
        <v>203</v>
      </c>
      <c r="D1032" t="s">
        <v>776</v>
      </c>
      <c r="E1032" s="8" t="str">
        <f t="shared" ref="E1032" si="1082">ROW()&amp;" "&amp;D1032</f>
        <v>1032 HOURLY-PV</v>
      </c>
      <c r="H1032" s="27"/>
      <c r="I1032" s="78"/>
      <c r="J1032" s="78"/>
      <c r="K1032" s="33">
        <f t="shared" ref="K1032:P1032" ca="1" si="1083">SUMIF($3:$3,K$2,1032:1032)</f>
        <v>-150000000</v>
      </c>
      <c r="L1032" s="33">
        <f t="shared" ca="1" si="1083"/>
        <v>-150000000</v>
      </c>
      <c r="M1032" s="33">
        <f t="shared" ca="1" si="1083"/>
        <v>-150000000</v>
      </c>
      <c r="N1032" s="33">
        <f t="shared" ca="1" si="1083"/>
        <v>-150000000</v>
      </c>
      <c r="O1032" s="33">
        <f t="shared" ca="1" si="1083"/>
        <v>-150000000</v>
      </c>
      <c r="P1032" s="33">
        <f t="shared" ca="1" si="1083"/>
        <v>-150000000</v>
      </c>
      <c r="R1032" s="33"/>
      <c r="S1032" s="33">
        <f t="shared" ref="S1032" ca="1" si="1084">-S1024*S1031</f>
        <v>-12500000</v>
      </c>
      <c r="T1032" s="33">
        <f t="shared" ref="T1032:AX1032" ca="1" si="1085">-T1024*T1031</f>
        <v>-12500000</v>
      </c>
      <c r="U1032" s="33">
        <f t="shared" ca="1" si="1085"/>
        <v>-12500000</v>
      </c>
      <c r="V1032" s="33">
        <f t="shared" ca="1" si="1085"/>
        <v>-12500000</v>
      </c>
      <c r="W1032" s="33">
        <f t="shared" ca="1" si="1085"/>
        <v>-12500000</v>
      </c>
      <c r="X1032" s="33">
        <f t="shared" ca="1" si="1085"/>
        <v>-12500000</v>
      </c>
      <c r="Y1032" s="33">
        <f t="shared" ca="1" si="1085"/>
        <v>-12500000</v>
      </c>
      <c r="Z1032" s="33">
        <f t="shared" ca="1" si="1085"/>
        <v>-12500000</v>
      </c>
      <c r="AA1032" s="33">
        <f t="shared" ca="1" si="1085"/>
        <v>-12500000</v>
      </c>
      <c r="AB1032" s="33">
        <f t="shared" ca="1" si="1085"/>
        <v>-12500000</v>
      </c>
      <c r="AC1032" s="33">
        <f t="shared" ca="1" si="1085"/>
        <v>-12500000</v>
      </c>
      <c r="AD1032" s="33">
        <f t="shared" ca="1" si="1085"/>
        <v>-12500000</v>
      </c>
      <c r="AE1032" s="33">
        <f t="shared" ca="1" si="1085"/>
        <v>-12500000</v>
      </c>
      <c r="AF1032" s="33">
        <f t="shared" ca="1" si="1085"/>
        <v>-12500000</v>
      </c>
      <c r="AG1032" s="33">
        <f t="shared" ca="1" si="1085"/>
        <v>-12500000</v>
      </c>
      <c r="AH1032" s="33">
        <f t="shared" ca="1" si="1085"/>
        <v>-12500000</v>
      </c>
      <c r="AI1032" s="33">
        <f t="shared" ca="1" si="1085"/>
        <v>-12500000</v>
      </c>
      <c r="AJ1032" s="33">
        <f t="shared" ca="1" si="1085"/>
        <v>-12500000</v>
      </c>
      <c r="AK1032" s="33">
        <f t="shared" ca="1" si="1085"/>
        <v>-12500000</v>
      </c>
      <c r="AL1032" s="33">
        <f t="shared" ca="1" si="1085"/>
        <v>-12500000</v>
      </c>
      <c r="AM1032" s="33">
        <f t="shared" ca="1" si="1085"/>
        <v>-12500000</v>
      </c>
      <c r="AN1032" s="33">
        <f t="shared" ca="1" si="1085"/>
        <v>-12500000</v>
      </c>
      <c r="AO1032" s="33">
        <f t="shared" ca="1" si="1085"/>
        <v>-12500000</v>
      </c>
      <c r="AP1032" s="33">
        <f t="shared" ca="1" si="1085"/>
        <v>-12500000</v>
      </c>
      <c r="AQ1032" s="33">
        <f t="shared" ca="1" si="1085"/>
        <v>-12500000</v>
      </c>
      <c r="AR1032" s="33">
        <f t="shared" ca="1" si="1085"/>
        <v>-12500000</v>
      </c>
      <c r="AS1032" s="33">
        <f t="shared" ca="1" si="1085"/>
        <v>-12500000</v>
      </c>
      <c r="AT1032" s="33">
        <f t="shared" ca="1" si="1085"/>
        <v>-12500000</v>
      </c>
      <c r="AU1032" s="33">
        <f t="shared" ca="1" si="1085"/>
        <v>-12500000</v>
      </c>
      <c r="AV1032" s="33">
        <f t="shared" ca="1" si="1085"/>
        <v>-12500000</v>
      </c>
      <c r="AW1032" s="33">
        <f t="shared" ca="1" si="1085"/>
        <v>-12500000</v>
      </c>
      <c r="AX1032" s="33">
        <f t="shared" ca="1" si="1085"/>
        <v>-12500000</v>
      </c>
      <c r="AY1032" s="33">
        <f t="shared" ref="AY1032:CD1032" ca="1" si="1086">-AY1024*AY1031</f>
        <v>-12500000</v>
      </c>
      <c r="AZ1032" s="33">
        <f t="shared" ca="1" si="1086"/>
        <v>-12500000</v>
      </c>
      <c r="BA1032" s="33">
        <f t="shared" ca="1" si="1086"/>
        <v>-12500000</v>
      </c>
      <c r="BB1032" s="33">
        <f t="shared" ca="1" si="1086"/>
        <v>-12500000</v>
      </c>
      <c r="BC1032" s="33">
        <f t="shared" ca="1" si="1086"/>
        <v>-12500000</v>
      </c>
      <c r="BD1032" s="33">
        <f t="shared" ca="1" si="1086"/>
        <v>-12500000</v>
      </c>
      <c r="BE1032" s="33">
        <f t="shared" ca="1" si="1086"/>
        <v>-12500000</v>
      </c>
      <c r="BF1032" s="33">
        <f t="shared" ca="1" si="1086"/>
        <v>-12500000</v>
      </c>
      <c r="BG1032" s="33">
        <f t="shared" ca="1" si="1086"/>
        <v>-12500000</v>
      </c>
      <c r="BH1032" s="33">
        <f t="shared" ca="1" si="1086"/>
        <v>-12500000</v>
      </c>
      <c r="BI1032" s="33">
        <f t="shared" ca="1" si="1086"/>
        <v>-12500000</v>
      </c>
      <c r="BJ1032" s="33">
        <f t="shared" ca="1" si="1086"/>
        <v>-12500000</v>
      </c>
      <c r="BK1032" s="33">
        <f t="shared" ca="1" si="1086"/>
        <v>-12500000</v>
      </c>
      <c r="BL1032" s="33">
        <f t="shared" ca="1" si="1086"/>
        <v>-12500000</v>
      </c>
      <c r="BM1032" s="33">
        <f t="shared" ca="1" si="1086"/>
        <v>-12500000</v>
      </c>
      <c r="BN1032" s="33">
        <f t="shared" ca="1" si="1086"/>
        <v>-12500000</v>
      </c>
      <c r="BO1032" s="33">
        <f t="shared" ca="1" si="1086"/>
        <v>-12500000</v>
      </c>
      <c r="BP1032" s="33">
        <f t="shared" ca="1" si="1086"/>
        <v>-12500000</v>
      </c>
      <c r="BQ1032" s="33">
        <f t="shared" ca="1" si="1086"/>
        <v>-12500000</v>
      </c>
      <c r="BR1032" s="33">
        <f t="shared" ca="1" si="1086"/>
        <v>-12500000</v>
      </c>
      <c r="BS1032" s="33">
        <f t="shared" ca="1" si="1086"/>
        <v>-12500000</v>
      </c>
      <c r="BT1032" s="33">
        <f t="shared" ca="1" si="1086"/>
        <v>-12500000</v>
      </c>
      <c r="BU1032" s="33">
        <f t="shared" ca="1" si="1086"/>
        <v>-12500000</v>
      </c>
      <c r="BV1032" s="33">
        <f t="shared" ca="1" si="1086"/>
        <v>-12500000</v>
      </c>
      <c r="BW1032" s="33">
        <f t="shared" ca="1" si="1086"/>
        <v>-12500000</v>
      </c>
      <c r="BX1032" s="33">
        <f t="shared" ca="1" si="1086"/>
        <v>-12500000</v>
      </c>
      <c r="BY1032" s="33">
        <f t="shared" ca="1" si="1086"/>
        <v>-12500000</v>
      </c>
      <c r="BZ1032" s="33">
        <f t="shared" ca="1" si="1086"/>
        <v>-12500000</v>
      </c>
      <c r="CA1032" s="33">
        <f t="shared" ca="1" si="1086"/>
        <v>-12500000</v>
      </c>
      <c r="CB1032" s="33">
        <f t="shared" ca="1" si="1086"/>
        <v>-12500000</v>
      </c>
      <c r="CC1032" s="33">
        <f t="shared" ca="1" si="1086"/>
        <v>-12500000</v>
      </c>
      <c r="CD1032" s="33">
        <f t="shared" ca="1" si="1086"/>
        <v>-12500000</v>
      </c>
      <c r="CE1032" s="33">
        <f t="shared" ref="CE1032:CK1032" ca="1" si="1087">-CE1024*CE1031</f>
        <v>-12500000</v>
      </c>
      <c r="CF1032" s="33">
        <f t="shared" ca="1" si="1087"/>
        <v>-12500000</v>
      </c>
      <c r="CG1032" s="33">
        <f t="shared" ca="1" si="1087"/>
        <v>-12500000</v>
      </c>
      <c r="CH1032" s="33">
        <f t="shared" ca="1" si="1087"/>
        <v>-12500000</v>
      </c>
      <c r="CI1032" s="33">
        <f t="shared" ca="1" si="1087"/>
        <v>-12500000</v>
      </c>
      <c r="CJ1032" s="33">
        <f t="shared" ca="1" si="1087"/>
        <v>-12500000</v>
      </c>
      <c r="CK1032" s="33">
        <f t="shared" ca="1" si="1087"/>
        <v>-12500000</v>
      </c>
      <c r="CL1032" s="33">
        <f t="shared" ref="CL1032" ca="1" si="1088">-CL1024*CL1031</f>
        <v>-12500000</v>
      </c>
    </row>
    <row r="1033" spans="2:90" x14ac:dyDescent="0.4">
      <c r="B1033" s="123"/>
      <c r="D1033" t="s">
        <v>776</v>
      </c>
      <c r="E1033" s="8" t="str">
        <f t="shared" ref="E1033" si="1089">ROW()&amp;" "&amp;D1033</f>
        <v>1033 HOURLY-PV</v>
      </c>
      <c r="H1033" s="27"/>
      <c r="I1033" s="78"/>
      <c r="J1033" s="78"/>
      <c r="K1033" s="33"/>
      <c r="L1033" s="33"/>
      <c r="M1033" s="33"/>
      <c r="N1033" s="33"/>
      <c r="O1033" s="33"/>
      <c r="P1033" s="33"/>
      <c r="R1033" s="33"/>
      <c r="S1033" s="33"/>
      <c r="T1033" s="33"/>
      <c r="U1033" s="33"/>
      <c r="V1033" s="33"/>
      <c r="W1033" s="33"/>
      <c r="X1033" s="33"/>
      <c r="Y1033" s="33"/>
      <c r="Z1033" s="33"/>
      <c r="AA1033" s="33"/>
      <c r="AB1033" s="33"/>
      <c r="AC1033" s="33"/>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c r="AY1033" s="33"/>
      <c r="AZ1033" s="33"/>
      <c r="BA1033" s="33"/>
      <c r="BB1033" s="33"/>
      <c r="BC1033" s="33"/>
      <c r="BD1033" s="33"/>
      <c r="BE1033" s="33"/>
      <c r="BF1033" s="33"/>
      <c r="BG1033" s="33"/>
      <c r="BH1033" s="33"/>
      <c r="BI1033" s="33"/>
      <c r="BJ1033" s="33"/>
      <c r="BK1033" s="33"/>
      <c r="BL1033" s="33"/>
      <c r="BM1033" s="33"/>
      <c r="BN1033" s="33"/>
      <c r="BO1033" s="33"/>
      <c r="BP1033" s="33"/>
      <c r="BQ1033" s="33"/>
      <c r="BR1033" s="33"/>
      <c r="BS1033" s="33"/>
      <c r="BT1033" s="33"/>
      <c r="BU1033" s="33"/>
      <c r="BV1033" s="33"/>
      <c r="BW1033" s="33"/>
      <c r="BX1033" s="33"/>
      <c r="BY1033" s="33"/>
      <c r="BZ1033" s="33"/>
      <c r="CA1033" s="33"/>
      <c r="CB1033" s="33"/>
      <c r="CC1033" s="33"/>
      <c r="CD1033" s="33"/>
      <c r="CE1033" s="33"/>
      <c r="CF1033" s="33"/>
      <c r="CG1033" s="33"/>
      <c r="CH1033" s="33"/>
      <c r="CI1033" s="33"/>
      <c r="CJ1033" s="33"/>
      <c r="CK1033" s="33"/>
      <c r="CL1033" s="33"/>
    </row>
    <row r="1034" spans="2:90" x14ac:dyDescent="0.4">
      <c r="B1034" s="8" t="str">
        <f>B1013</f>
        <v>(Primary label)</v>
      </c>
      <c r="D1034" t="s">
        <v>776</v>
      </c>
      <c r="E1034" s="8" t="str">
        <f t="shared" si="1072"/>
        <v>1034 HOURLY-PV</v>
      </c>
      <c r="G1034" t="s">
        <v>332</v>
      </c>
      <c r="H1034" s="27"/>
      <c r="I1034" s="78"/>
      <c r="J1034" s="78"/>
      <c r="K1034" s="33"/>
      <c r="L1034" s="33"/>
      <c r="M1034" s="33"/>
      <c r="N1034" s="33"/>
      <c r="O1034" s="33"/>
      <c r="P1034" s="33"/>
      <c r="R1034" s="33"/>
      <c r="S1034" s="33"/>
      <c r="T1034" s="33"/>
      <c r="U1034" s="33"/>
      <c r="V1034" s="33"/>
      <c r="W1034" s="33"/>
      <c r="X1034" s="33"/>
      <c r="Y1034" s="33"/>
      <c r="Z1034" s="33"/>
      <c r="AA1034" s="33"/>
      <c r="AB1034" s="33"/>
      <c r="AC1034" s="33"/>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c r="AY1034" s="33"/>
      <c r="AZ1034" s="33"/>
      <c r="BA1034" s="33"/>
      <c r="BB1034" s="33"/>
      <c r="BC1034" s="33"/>
      <c r="BD1034" s="33"/>
      <c r="BE1034" s="33"/>
      <c r="BF1034" s="33"/>
      <c r="BG1034" s="33"/>
      <c r="BH1034" s="33"/>
      <c r="BI1034" s="33"/>
      <c r="BJ1034" s="33"/>
      <c r="BK1034" s="33"/>
      <c r="BL1034" s="33"/>
      <c r="BM1034" s="33"/>
      <c r="BN1034" s="33"/>
      <c r="BO1034" s="33"/>
      <c r="BP1034" s="33"/>
      <c r="BQ1034" s="33"/>
      <c r="BR1034" s="33"/>
      <c r="BS1034" s="33"/>
      <c r="BT1034" s="33"/>
      <c r="BU1034" s="33"/>
      <c r="BV1034" s="33"/>
      <c r="BW1034" s="33"/>
      <c r="BX1034" s="33"/>
      <c r="BY1034" s="33"/>
      <c r="BZ1034" s="33"/>
      <c r="CA1034" s="33"/>
      <c r="CB1034" s="33"/>
      <c r="CC1034" s="33"/>
      <c r="CD1034" s="33"/>
      <c r="CE1034" s="33"/>
      <c r="CF1034" s="33"/>
      <c r="CG1034" s="33"/>
      <c r="CH1034" s="33"/>
      <c r="CI1034" s="33"/>
      <c r="CJ1034" s="33"/>
      <c r="CK1034" s="33"/>
      <c r="CL1034" s="33"/>
    </row>
    <row r="1035" spans="2:90" x14ac:dyDescent="0.4">
      <c r="B1035" s="235" t="str">
        <f>IFERROR(SUBSTITUTE(B1021,":",""),"no unit")</f>
        <v>project</v>
      </c>
      <c r="D1035" t="s">
        <v>776</v>
      </c>
      <c r="E1035" s="8" t="str">
        <f>ROW()&amp;" "&amp;D1035</f>
        <v>1035 HOURLY-PV</v>
      </c>
      <c r="G1035" t="s">
        <v>332</v>
      </c>
      <c r="H1035" s="27"/>
      <c r="I1035" s="78"/>
      <c r="J1035" s="78"/>
      <c r="K1035" s="33"/>
      <c r="L1035" s="33"/>
      <c r="M1035" s="33"/>
      <c r="N1035" s="33"/>
      <c r="O1035" s="33"/>
      <c r="P1035" s="33"/>
      <c r="R1035" s="33"/>
      <c r="S1035" s="33"/>
      <c r="T1035" s="33"/>
      <c r="U1035" s="33"/>
      <c r="V1035" s="33"/>
      <c r="W1035" s="33"/>
      <c r="X1035" s="33"/>
      <c r="Y1035" s="33"/>
      <c r="Z1035" s="33"/>
      <c r="AA1035" s="33"/>
      <c r="AB1035" s="33"/>
      <c r="AC1035" s="33"/>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c r="AY1035" s="33"/>
      <c r="AZ1035" s="33"/>
      <c r="BA1035" s="33"/>
      <c r="BB1035" s="33"/>
      <c r="BC1035" s="33"/>
      <c r="BD1035" s="33"/>
      <c r="BE1035" s="33"/>
      <c r="BF1035" s="33"/>
      <c r="BG1035" s="33"/>
      <c r="BH1035" s="33"/>
      <c r="BI1035" s="33"/>
      <c r="BJ1035" s="33"/>
      <c r="BK1035" s="33"/>
      <c r="BL1035" s="33"/>
      <c r="BM1035" s="33"/>
      <c r="BN1035" s="33"/>
      <c r="BO1035" s="33"/>
      <c r="BP1035" s="33"/>
      <c r="BQ1035" s="33"/>
      <c r="BR1035" s="33"/>
      <c r="BS1035" s="33"/>
      <c r="BT1035" s="33"/>
      <c r="BU1035" s="33"/>
      <c r="BV1035" s="33"/>
      <c r="BW1035" s="33"/>
      <c r="BX1035" s="33"/>
      <c r="BY1035" s="33"/>
      <c r="BZ1035" s="33"/>
      <c r="CA1035" s="33"/>
      <c r="CB1035" s="33"/>
      <c r="CC1035" s="33"/>
      <c r="CD1035" s="33"/>
      <c r="CE1035" s="33"/>
      <c r="CF1035" s="33"/>
      <c r="CG1035" s="33"/>
      <c r="CH1035" s="33"/>
      <c r="CI1035" s="33"/>
      <c r="CJ1035" s="33"/>
      <c r="CK1035" s="33"/>
      <c r="CL1035" s="33"/>
    </row>
    <row r="1036" spans="2:90" x14ac:dyDescent="0.4">
      <c r="B1036" s="8" t="s">
        <v>334</v>
      </c>
      <c r="D1036" t="s">
        <v>776</v>
      </c>
      <c r="E1036" s="8" t="str">
        <f t="shared" ref="E1036:E1041" si="1090">ROW()&amp;" "&amp;D1036</f>
        <v>1036 HOURLY-PV</v>
      </c>
      <c r="G1036" t="s">
        <v>332</v>
      </c>
      <c r="H1036" s="27"/>
      <c r="I1036" s="78"/>
      <c r="J1036" s="78"/>
      <c r="K1036" s="33"/>
      <c r="L1036" s="33"/>
      <c r="M1036" s="33"/>
      <c r="N1036" s="33"/>
      <c r="O1036" s="33"/>
      <c r="P1036" s="33"/>
      <c r="R1036" s="33"/>
      <c r="S1036" s="4" t="str">
        <f t="shared" ref="S1036" si="1091">ADDRESS(ROW(S1028),COLUMN(S1028),2)</f>
        <v>S$1028</v>
      </c>
      <c r="T1036" s="4" t="str">
        <f t="shared" ref="T1036:CD1036" si="1092">ADDRESS(ROW(T1028),COLUMN(T1028),2)</f>
        <v>T$1028</v>
      </c>
      <c r="U1036" s="4" t="str">
        <f t="shared" si="1092"/>
        <v>U$1028</v>
      </c>
      <c r="V1036" s="4" t="str">
        <f t="shared" si="1092"/>
        <v>V$1028</v>
      </c>
      <c r="W1036" s="4" t="str">
        <f t="shared" si="1092"/>
        <v>W$1028</v>
      </c>
      <c r="X1036" s="4" t="str">
        <f t="shared" si="1092"/>
        <v>X$1028</v>
      </c>
      <c r="Y1036" s="4" t="str">
        <f t="shared" si="1092"/>
        <v>Y$1028</v>
      </c>
      <c r="Z1036" s="4" t="str">
        <f t="shared" si="1092"/>
        <v>Z$1028</v>
      </c>
      <c r="AA1036" s="4" t="str">
        <f t="shared" si="1092"/>
        <v>AA$1028</v>
      </c>
      <c r="AB1036" s="4" t="str">
        <f t="shared" si="1092"/>
        <v>AB$1028</v>
      </c>
      <c r="AC1036" s="4" t="str">
        <f t="shared" si="1092"/>
        <v>AC$1028</v>
      </c>
      <c r="AD1036" s="4" t="str">
        <f t="shared" si="1092"/>
        <v>AD$1028</v>
      </c>
      <c r="AE1036" s="4" t="str">
        <f t="shared" si="1092"/>
        <v>AE$1028</v>
      </c>
      <c r="AF1036" s="4" t="str">
        <f t="shared" si="1092"/>
        <v>AF$1028</v>
      </c>
      <c r="AG1036" s="4" t="str">
        <f t="shared" si="1092"/>
        <v>AG$1028</v>
      </c>
      <c r="AH1036" s="4" t="str">
        <f t="shared" si="1092"/>
        <v>AH$1028</v>
      </c>
      <c r="AI1036" s="4" t="str">
        <f t="shared" si="1092"/>
        <v>AI$1028</v>
      </c>
      <c r="AJ1036" s="4" t="str">
        <f t="shared" si="1092"/>
        <v>AJ$1028</v>
      </c>
      <c r="AK1036" s="4" t="str">
        <f t="shared" si="1092"/>
        <v>AK$1028</v>
      </c>
      <c r="AL1036" s="4" t="str">
        <f t="shared" si="1092"/>
        <v>AL$1028</v>
      </c>
      <c r="AM1036" s="4" t="str">
        <f t="shared" si="1092"/>
        <v>AM$1028</v>
      </c>
      <c r="AN1036" s="4" t="str">
        <f t="shared" si="1092"/>
        <v>AN$1028</v>
      </c>
      <c r="AO1036" s="4" t="str">
        <f t="shared" si="1092"/>
        <v>AO$1028</v>
      </c>
      <c r="AP1036" s="4" t="str">
        <f t="shared" si="1092"/>
        <v>AP$1028</v>
      </c>
      <c r="AQ1036" s="4" t="str">
        <f t="shared" si="1092"/>
        <v>AQ$1028</v>
      </c>
      <c r="AR1036" s="4" t="str">
        <f t="shared" si="1092"/>
        <v>AR$1028</v>
      </c>
      <c r="AS1036" s="4" t="str">
        <f t="shared" si="1092"/>
        <v>AS$1028</v>
      </c>
      <c r="AT1036" s="4" t="str">
        <f t="shared" si="1092"/>
        <v>AT$1028</v>
      </c>
      <c r="AU1036" s="4" t="str">
        <f t="shared" si="1092"/>
        <v>AU$1028</v>
      </c>
      <c r="AV1036" s="4" t="str">
        <f t="shared" si="1092"/>
        <v>AV$1028</v>
      </c>
      <c r="AW1036" s="4" t="str">
        <f t="shared" si="1092"/>
        <v>AW$1028</v>
      </c>
      <c r="AX1036" s="4" t="str">
        <f t="shared" si="1092"/>
        <v>AX$1028</v>
      </c>
      <c r="AY1036" s="4" t="str">
        <f t="shared" si="1092"/>
        <v>AY$1028</v>
      </c>
      <c r="AZ1036" s="4" t="str">
        <f t="shared" si="1092"/>
        <v>AZ$1028</v>
      </c>
      <c r="BA1036" s="4" t="str">
        <f t="shared" si="1092"/>
        <v>BA$1028</v>
      </c>
      <c r="BB1036" s="4" t="str">
        <f t="shared" si="1092"/>
        <v>BB$1028</v>
      </c>
      <c r="BC1036" s="4" t="str">
        <f t="shared" si="1092"/>
        <v>BC$1028</v>
      </c>
      <c r="BD1036" s="4" t="str">
        <f t="shared" si="1092"/>
        <v>BD$1028</v>
      </c>
      <c r="BE1036" s="4" t="str">
        <f t="shared" si="1092"/>
        <v>BE$1028</v>
      </c>
      <c r="BF1036" s="4" t="str">
        <f t="shared" si="1092"/>
        <v>BF$1028</v>
      </c>
      <c r="BG1036" s="4" t="str">
        <f t="shared" si="1092"/>
        <v>BG$1028</v>
      </c>
      <c r="BH1036" s="4" t="str">
        <f t="shared" si="1092"/>
        <v>BH$1028</v>
      </c>
      <c r="BI1036" s="4" t="str">
        <f t="shared" si="1092"/>
        <v>BI$1028</v>
      </c>
      <c r="BJ1036" s="4" t="str">
        <f t="shared" si="1092"/>
        <v>BJ$1028</v>
      </c>
      <c r="BK1036" s="4" t="str">
        <f t="shared" si="1092"/>
        <v>BK$1028</v>
      </c>
      <c r="BL1036" s="4" t="str">
        <f t="shared" si="1092"/>
        <v>BL$1028</v>
      </c>
      <c r="BM1036" s="4" t="str">
        <f t="shared" si="1092"/>
        <v>BM$1028</v>
      </c>
      <c r="BN1036" s="4" t="str">
        <f t="shared" si="1092"/>
        <v>BN$1028</v>
      </c>
      <c r="BO1036" s="4" t="str">
        <f t="shared" si="1092"/>
        <v>BO$1028</v>
      </c>
      <c r="BP1036" s="4" t="str">
        <f t="shared" si="1092"/>
        <v>BP$1028</v>
      </c>
      <c r="BQ1036" s="4" t="str">
        <f t="shared" si="1092"/>
        <v>BQ$1028</v>
      </c>
      <c r="BR1036" s="4" t="str">
        <f t="shared" si="1092"/>
        <v>BR$1028</v>
      </c>
      <c r="BS1036" s="4" t="str">
        <f t="shared" si="1092"/>
        <v>BS$1028</v>
      </c>
      <c r="BT1036" s="4" t="str">
        <f t="shared" si="1092"/>
        <v>BT$1028</v>
      </c>
      <c r="BU1036" s="4" t="str">
        <f t="shared" si="1092"/>
        <v>BU$1028</v>
      </c>
      <c r="BV1036" s="4" t="str">
        <f t="shared" si="1092"/>
        <v>BV$1028</v>
      </c>
      <c r="BW1036" s="4" t="str">
        <f t="shared" si="1092"/>
        <v>BW$1028</v>
      </c>
      <c r="BX1036" s="4" t="str">
        <f t="shared" si="1092"/>
        <v>BX$1028</v>
      </c>
      <c r="BY1036" s="4" t="str">
        <f t="shared" si="1092"/>
        <v>BY$1028</v>
      </c>
      <c r="BZ1036" s="4" t="str">
        <f t="shared" si="1092"/>
        <v>BZ$1028</v>
      </c>
      <c r="CA1036" s="4" t="str">
        <f t="shared" si="1092"/>
        <v>CA$1028</v>
      </c>
      <c r="CB1036" s="4" t="str">
        <f t="shared" si="1092"/>
        <v>CB$1028</v>
      </c>
      <c r="CC1036" s="4" t="str">
        <f t="shared" si="1092"/>
        <v>CC$1028</v>
      </c>
      <c r="CD1036" s="4" t="str">
        <f t="shared" si="1092"/>
        <v>CD$1028</v>
      </c>
      <c r="CE1036" s="4" t="str">
        <f t="shared" ref="CE1036:CK1036" si="1093">ADDRESS(ROW(CE1028),COLUMN(CE1028),2)</f>
        <v>CE$1028</v>
      </c>
      <c r="CF1036" s="4" t="str">
        <f t="shared" si="1093"/>
        <v>CF$1028</v>
      </c>
      <c r="CG1036" s="4" t="str">
        <f t="shared" si="1093"/>
        <v>CG$1028</v>
      </c>
      <c r="CH1036" s="4" t="str">
        <f t="shared" si="1093"/>
        <v>CH$1028</v>
      </c>
      <c r="CI1036" s="4" t="str">
        <f t="shared" si="1093"/>
        <v>CI$1028</v>
      </c>
      <c r="CJ1036" s="4" t="str">
        <f t="shared" si="1093"/>
        <v>CJ$1028</v>
      </c>
      <c r="CK1036" s="4" t="str">
        <f t="shared" si="1093"/>
        <v>CK$1028</v>
      </c>
      <c r="CL1036" s="4" t="str">
        <f t="shared" ref="CL1036" si="1094">ADDRESS(ROW(CL1028),COLUMN(CL1028),2)</f>
        <v>CL$1028</v>
      </c>
    </row>
    <row r="1037" spans="2:90" x14ac:dyDescent="0.4">
      <c r="B1037" s="125" t="s">
        <v>333</v>
      </c>
      <c r="D1037" t="s">
        <v>776</v>
      </c>
      <c r="E1037" s="8" t="str">
        <f t="shared" si="1090"/>
        <v>1037 HOURLY-PV</v>
      </c>
      <c r="G1037" t="s">
        <v>332</v>
      </c>
      <c r="H1037" s="56"/>
      <c r="I1037" s="79"/>
      <c r="J1037" s="79"/>
      <c r="K1037" s="15"/>
      <c r="L1037" s="15"/>
      <c r="M1037" s="15"/>
      <c r="N1037" s="15"/>
      <c r="O1037" s="15"/>
      <c r="P1037" s="15"/>
      <c r="R1037" s="15"/>
      <c r="S1037" s="175" t="str">
        <f t="shared" ref="S1037" si="1095">S1016</f>
        <v>S$13</v>
      </c>
      <c r="T1037" s="175" t="str">
        <f t="shared" ref="T1037:AX1037" si="1096">T1016</f>
        <v>T$13</v>
      </c>
      <c r="U1037" s="175" t="str">
        <f t="shared" si="1096"/>
        <v>U$13</v>
      </c>
      <c r="V1037" s="175" t="str">
        <f t="shared" si="1096"/>
        <v>V$13</v>
      </c>
      <c r="W1037" s="175" t="str">
        <f t="shared" si="1096"/>
        <v>W$13</v>
      </c>
      <c r="X1037" s="175" t="str">
        <f t="shared" si="1096"/>
        <v>X$13</v>
      </c>
      <c r="Y1037" s="175" t="str">
        <f t="shared" si="1096"/>
        <v>Y$13</v>
      </c>
      <c r="Z1037" s="175" t="str">
        <f t="shared" si="1096"/>
        <v>Z$13</v>
      </c>
      <c r="AA1037" s="175" t="str">
        <f t="shared" si="1096"/>
        <v>AA$13</v>
      </c>
      <c r="AB1037" s="175" t="str">
        <f t="shared" si="1096"/>
        <v>AB$13</v>
      </c>
      <c r="AC1037" s="175" t="str">
        <f t="shared" si="1096"/>
        <v>AC$13</v>
      </c>
      <c r="AD1037" s="175" t="str">
        <f t="shared" si="1096"/>
        <v>AD$13</v>
      </c>
      <c r="AE1037" s="175" t="str">
        <f t="shared" si="1096"/>
        <v>AE$13</v>
      </c>
      <c r="AF1037" s="175" t="str">
        <f t="shared" si="1096"/>
        <v>AF$13</v>
      </c>
      <c r="AG1037" s="175" t="str">
        <f t="shared" si="1096"/>
        <v>AG$13</v>
      </c>
      <c r="AH1037" s="175" t="str">
        <f t="shared" si="1096"/>
        <v>AH$13</v>
      </c>
      <c r="AI1037" s="175" t="str">
        <f t="shared" si="1096"/>
        <v>AI$13</v>
      </c>
      <c r="AJ1037" s="175" t="str">
        <f t="shared" si="1096"/>
        <v>AJ$13</v>
      </c>
      <c r="AK1037" s="175" t="str">
        <f t="shared" si="1096"/>
        <v>AK$13</v>
      </c>
      <c r="AL1037" s="175" t="str">
        <f t="shared" si="1096"/>
        <v>AL$13</v>
      </c>
      <c r="AM1037" s="175" t="str">
        <f t="shared" si="1096"/>
        <v>AM$13</v>
      </c>
      <c r="AN1037" s="175" t="str">
        <f t="shared" si="1096"/>
        <v>AN$13</v>
      </c>
      <c r="AO1037" s="175" t="str">
        <f t="shared" si="1096"/>
        <v>AO$13</v>
      </c>
      <c r="AP1037" s="175" t="str">
        <f t="shared" si="1096"/>
        <v>AP$13</v>
      </c>
      <c r="AQ1037" s="175" t="str">
        <f t="shared" si="1096"/>
        <v>AQ$13</v>
      </c>
      <c r="AR1037" s="175" t="str">
        <f t="shared" si="1096"/>
        <v>AR$13</v>
      </c>
      <c r="AS1037" s="175" t="str">
        <f t="shared" si="1096"/>
        <v>AS$13</v>
      </c>
      <c r="AT1037" s="175" t="str">
        <f t="shared" si="1096"/>
        <v>AT$13</v>
      </c>
      <c r="AU1037" s="175" t="str">
        <f t="shared" si="1096"/>
        <v>AU$13</v>
      </c>
      <c r="AV1037" s="175" t="str">
        <f t="shared" si="1096"/>
        <v>AV$13</v>
      </c>
      <c r="AW1037" s="175" t="str">
        <f t="shared" si="1096"/>
        <v>AW$13</v>
      </c>
      <c r="AX1037" s="175" t="str">
        <f t="shared" si="1096"/>
        <v>AX$13</v>
      </c>
      <c r="AY1037" s="175" t="str">
        <f t="shared" ref="AY1037:CD1037" si="1097">AY1016</f>
        <v>AY$13</v>
      </c>
      <c r="AZ1037" s="175" t="str">
        <f t="shared" si="1097"/>
        <v>AZ$13</v>
      </c>
      <c r="BA1037" s="175" t="str">
        <f t="shared" si="1097"/>
        <v>BA$13</v>
      </c>
      <c r="BB1037" s="175" t="str">
        <f t="shared" si="1097"/>
        <v>BB$13</v>
      </c>
      <c r="BC1037" s="175" t="str">
        <f t="shared" si="1097"/>
        <v>BC$13</v>
      </c>
      <c r="BD1037" s="175" t="str">
        <f t="shared" si="1097"/>
        <v>BD$13</v>
      </c>
      <c r="BE1037" s="175" t="str">
        <f t="shared" si="1097"/>
        <v>BE$13</v>
      </c>
      <c r="BF1037" s="175" t="str">
        <f t="shared" si="1097"/>
        <v>BF$13</v>
      </c>
      <c r="BG1037" s="175" t="str">
        <f t="shared" si="1097"/>
        <v>BG$13</v>
      </c>
      <c r="BH1037" s="175" t="str">
        <f t="shared" si="1097"/>
        <v>BH$13</v>
      </c>
      <c r="BI1037" s="175" t="str">
        <f t="shared" si="1097"/>
        <v>BI$13</v>
      </c>
      <c r="BJ1037" s="175" t="str">
        <f t="shared" si="1097"/>
        <v>BJ$13</v>
      </c>
      <c r="BK1037" s="175" t="str">
        <f t="shared" si="1097"/>
        <v>BK$13</v>
      </c>
      <c r="BL1037" s="175" t="str">
        <f t="shared" si="1097"/>
        <v>BL$13</v>
      </c>
      <c r="BM1037" s="175" t="str">
        <f t="shared" si="1097"/>
        <v>BM$13</v>
      </c>
      <c r="BN1037" s="175" t="str">
        <f t="shared" si="1097"/>
        <v>BN$13</v>
      </c>
      <c r="BO1037" s="175" t="str">
        <f t="shared" si="1097"/>
        <v>BO$13</v>
      </c>
      <c r="BP1037" s="175" t="str">
        <f t="shared" si="1097"/>
        <v>BP$13</v>
      </c>
      <c r="BQ1037" s="175" t="str">
        <f t="shared" si="1097"/>
        <v>BQ$13</v>
      </c>
      <c r="BR1037" s="175" t="str">
        <f t="shared" si="1097"/>
        <v>BR$13</v>
      </c>
      <c r="BS1037" s="175" t="str">
        <f t="shared" si="1097"/>
        <v>BS$13</v>
      </c>
      <c r="BT1037" s="175" t="str">
        <f t="shared" si="1097"/>
        <v>BT$13</v>
      </c>
      <c r="BU1037" s="175" t="str">
        <f t="shared" si="1097"/>
        <v>BU$13</v>
      </c>
      <c r="BV1037" s="175" t="str">
        <f t="shared" si="1097"/>
        <v>BV$13</v>
      </c>
      <c r="BW1037" s="175" t="str">
        <f t="shared" si="1097"/>
        <v>BW$13</v>
      </c>
      <c r="BX1037" s="175" t="str">
        <f t="shared" si="1097"/>
        <v>BX$13</v>
      </c>
      <c r="BY1037" s="175" t="str">
        <f t="shared" si="1097"/>
        <v>BY$13</v>
      </c>
      <c r="BZ1037" s="175" t="str">
        <f t="shared" si="1097"/>
        <v>BZ$13</v>
      </c>
      <c r="CA1037" s="175" t="str">
        <f t="shared" si="1097"/>
        <v>CA$13</v>
      </c>
      <c r="CB1037" s="175" t="str">
        <f t="shared" si="1097"/>
        <v>CB$13</v>
      </c>
      <c r="CC1037" s="175" t="str">
        <f t="shared" si="1097"/>
        <v>CC$13</v>
      </c>
      <c r="CD1037" s="175" t="str">
        <f t="shared" si="1097"/>
        <v>CD$13</v>
      </c>
      <c r="CE1037" s="175" t="str">
        <f t="shared" ref="CE1037:CK1037" si="1098">CE1016</f>
        <v>CE$13</v>
      </c>
      <c r="CF1037" s="175" t="str">
        <f t="shared" si="1098"/>
        <v>CF$13</v>
      </c>
      <c r="CG1037" s="175" t="str">
        <f t="shared" si="1098"/>
        <v>CG$13</v>
      </c>
      <c r="CH1037" s="175" t="str">
        <f t="shared" si="1098"/>
        <v>CH$13</v>
      </c>
      <c r="CI1037" s="175" t="str">
        <f t="shared" si="1098"/>
        <v>CI$13</v>
      </c>
      <c r="CJ1037" s="175" t="str">
        <f t="shared" si="1098"/>
        <v>CJ$13</v>
      </c>
      <c r="CK1037" s="175" t="str">
        <f t="shared" si="1098"/>
        <v>CK$13</v>
      </c>
      <c r="CL1037" s="175" t="str">
        <f t="shared" ref="CL1037" si="1099">CL1016</f>
        <v>CL$13</v>
      </c>
    </row>
    <row r="1038" spans="2:90" x14ac:dyDescent="0.4">
      <c r="B1038" s="8" t="str">
        <f>B1017</f>
        <v>(Secondary label)</v>
      </c>
      <c r="D1038" t="s">
        <v>776</v>
      </c>
      <c r="E1038" s="8" t="str">
        <f t="shared" si="1090"/>
        <v>1038 HOURLY-PV</v>
      </c>
      <c r="G1038" t="s">
        <v>332</v>
      </c>
      <c r="H1038" s="12"/>
      <c r="I1038" s="60"/>
      <c r="J1038" s="60"/>
      <c r="K1038" s="15"/>
      <c r="L1038" s="15"/>
      <c r="M1038" s="15"/>
      <c r="N1038" s="15"/>
      <c r="O1038" s="15"/>
      <c r="P1038" s="15"/>
      <c r="R1038" s="15"/>
      <c r="S1038" s="175">
        <f t="shared" ref="S1038" si="1100">S1017</f>
        <v>0</v>
      </c>
      <c r="T1038" s="175">
        <f t="shared" ref="T1038:AX1038" si="1101">T1017</f>
        <v>0</v>
      </c>
      <c r="U1038" s="175">
        <f t="shared" si="1101"/>
        <v>0</v>
      </c>
      <c r="V1038" s="175">
        <f t="shared" si="1101"/>
        <v>0</v>
      </c>
      <c r="W1038" s="175">
        <f t="shared" si="1101"/>
        <v>0</v>
      </c>
      <c r="X1038" s="175">
        <f t="shared" si="1101"/>
        <v>0</v>
      </c>
      <c r="Y1038" s="175">
        <f t="shared" si="1101"/>
        <v>0</v>
      </c>
      <c r="Z1038" s="175">
        <f t="shared" si="1101"/>
        <v>0</v>
      </c>
      <c r="AA1038" s="175">
        <f t="shared" si="1101"/>
        <v>0</v>
      </c>
      <c r="AB1038" s="175">
        <f t="shared" si="1101"/>
        <v>0</v>
      </c>
      <c r="AC1038" s="175">
        <f t="shared" si="1101"/>
        <v>0</v>
      </c>
      <c r="AD1038" s="175">
        <f t="shared" si="1101"/>
        <v>0</v>
      </c>
      <c r="AE1038" s="175">
        <f t="shared" si="1101"/>
        <v>0</v>
      </c>
      <c r="AF1038" s="175">
        <f t="shared" si="1101"/>
        <v>0</v>
      </c>
      <c r="AG1038" s="175">
        <f t="shared" si="1101"/>
        <v>0</v>
      </c>
      <c r="AH1038" s="175">
        <f t="shared" si="1101"/>
        <v>0</v>
      </c>
      <c r="AI1038" s="175">
        <f t="shared" si="1101"/>
        <v>0</v>
      </c>
      <c r="AJ1038" s="175">
        <f t="shared" si="1101"/>
        <v>0</v>
      </c>
      <c r="AK1038" s="175">
        <f t="shared" si="1101"/>
        <v>0</v>
      </c>
      <c r="AL1038" s="175">
        <f t="shared" si="1101"/>
        <v>0</v>
      </c>
      <c r="AM1038" s="175">
        <f t="shared" si="1101"/>
        <v>0</v>
      </c>
      <c r="AN1038" s="175">
        <f t="shared" si="1101"/>
        <v>0</v>
      </c>
      <c r="AO1038" s="175">
        <f t="shared" si="1101"/>
        <v>0</v>
      </c>
      <c r="AP1038" s="175">
        <f t="shared" si="1101"/>
        <v>0</v>
      </c>
      <c r="AQ1038" s="175">
        <f t="shared" si="1101"/>
        <v>0</v>
      </c>
      <c r="AR1038" s="175">
        <f t="shared" si="1101"/>
        <v>0</v>
      </c>
      <c r="AS1038" s="175">
        <f t="shared" si="1101"/>
        <v>0</v>
      </c>
      <c r="AT1038" s="175">
        <f t="shared" si="1101"/>
        <v>0</v>
      </c>
      <c r="AU1038" s="175">
        <f t="shared" si="1101"/>
        <v>0</v>
      </c>
      <c r="AV1038" s="175">
        <f t="shared" si="1101"/>
        <v>0</v>
      </c>
      <c r="AW1038" s="175">
        <f t="shared" si="1101"/>
        <v>0</v>
      </c>
      <c r="AX1038" s="175">
        <f t="shared" si="1101"/>
        <v>0</v>
      </c>
      <c r="AY1038" s="175">
        <f t="shared" ref="AY1038:CD1038" si="1102">AY1017</f>
        <v>0</v>
      </c>
      <c r="AZ1038" s="175">
        <f t="shared" si="1102"/>
        <v>0</v>
      </c>
      <c r="BA1038" s="175">
        <f t="shared" si="1102"/>
        <v>0</v>
      </c>
      <c r="BB1038" s="175">
        <f t="shared" si="1102"/>
        <v>0</v>
      </c>
      <c r="BC1038" s="175">
        <f t="shared" si="1102"/>
        <v>0</v>
      </c>
      <c r="BD1038" s="175">
        <f t="shared" si="1102"/>
        <v>0</v>
      </c>
      <c r="BE1038" s="175">
        <f t="shared" si="1102"/>
        <v>0</v>
      </c>
      <c r="BF1038" s="175">
        <f t="shared" si="1102"/>
        <v>0</v>
      </c>
      <c r="BG1038" s="175">
        <f t="shared" si="1102"/>
        <v>0</v>
      </c>
      <c r="BH1038" s="175">
        <f t="shared" si="1102"/>
        <v>0</v>
      </c>
      <c r="BI1038" s="175">
        <f t="shared" si="1102"/>
        <v>0</v>
      </c>
      <c r="BJ1038" s="175">
        <f t="shared" si="1102"/>
        <v>0</v>
      </c>
      <c r="BK1038" s="175">
        <f t="shared" si="1102"/>
        <v>0</v>
      </c>
      <c r="BL1038" s="175">
        <f t="shared" si="1102"/>
        <v>0</v>
      </c>
      <c r="BM1038" s="175">
        <f t="shared" si="1102"/>
        <v>0</v>
      </c>
      <c r="BN1038" s="175">
        <f t="shared" si="1102"/>
        <v>0</v>
      </c>
      <c r="BO1038" s="175">
        <f t="shared" si="1102"/>
        <v>0</v>
      </c>
      <c r="BP1038" s="175">
        <f t="shared" si="1102"/>
        <v>0</v>
      </c>
      <c r="BQ1038" s="175">
        <f t="shared" si="1102"/>
        <v>0</v>
      </c>
      <c r="BR1038" s="175">
        <f t="shared" si="1102"/>
        <v>0</v>
      </c>
      <c r="BS1038" s="175">
        <f t="shared" si="1102"/>
        <v>0</v>
      </c>
      <c r="BT1038" s="175">
        <f t="shared" si="1102"/>
        <v>0</v>
      </c>
      <c r="BU1038" s="175">
        <f t="shared" si="1102"/>
        <v>0</v>
      </c>
      <c r="BV1038" s="175">
        <f t="shared" si="1102"/>
        <v>0</v>
      </c>
      <c r="BW1038" s="175">
        <f t="shared" si="1102"/>
        <v>0</v>
      </c>
      <c r="BX1038" s="175">
        <f t="shared" si="1102"/>
        <v>0</v>
      </c>
      <c r="BY1038" s="175">
        <f t="shared" si="1102"/>
        <v>0</v>
      </c>
      <c r="BZ1038" s="175">
        <f t="shared" si="1102"/>
        <v>0</v>
      </c>
      <c r="CA1038" s="175">
        <f t="shared" si="1102"/>
        <v>0</v>
      </c>
      <c r="CB1038" s="175">
        <f t="shared" si="1102"/>
        <v>0</v>
      </c>
      <c r="CC1038" s="175">
        <f t="shared" si="1102"/>
        <v>0</v>
      </c>
      <c r="CD1038" s="175">
        <f t="shared" si="1102"/>
        <v>0</v>
      </c>
      <c r="CE1038" s="175">
        <f t="shared" ref="CE1038:CK1038" si="1103">CE1017</f>
        <v>0</v>
      </c>
      <c r="CF1038" s="175">
        <f t="shared" si="1103"/>
        <v>0</v>
      </c>
      <c r="CG1038" s="175">
        <f t="shared" si="1103"/>
        <v>0</v>
      </c>
      <c r="CH1038" s="175">
        <f t="shared" si="1103"/>
        <v>0</v>
      </c>
      <c r="CI1038" s="175">
        <f t="shared" si="1103"/>
        <v>0</v>
      </c>
      <c r="CJ1038" s="175">
        <f t="shared" si="1103"/>
        <v>0</v>
      </c>
      <c r="CK1038" s="175">
        <f t="shared" si="1103"/>
        <v>0</v>
      </c>
      <c r="CL1038" s="175">
        <f t="shared" ref="CL1038" si="1104">CL1017</f>
        <v>0</v>
      </c>
    </row>
    <row r="1039" spans="2:90" x14ac:dyDescent="0.4">
      <c r="B1039" s="8" t="str">
        <f>B1018</f>
        <v xml:space="preserve">secondary unit </v>
      </c>
      <c r="D1039" t="s">
        <v>776</v>
      </c>
      <c r="E1039" s="8" t="str">
        <f t="shared" si="1090"/>
        <v>1039 HOURLY-PV</v>
      </c>
      <c r="G1039" t="s">
        <v>332</v>
      </c>
      <c r="H1039" s="12"/>
      <c r="I1039" s="60"/>
      <c r="J1039" s="60"/>
      <c r="K1039" s="15"/>
      <c r="L1039" s="15"/>
      <c r="M1039" s="15"/>
      <c r="N1039" s="15"/>
      <c r="O1039" s="15"/>
      <c r="P1039" s="15"/>
      <c r="R1039" s="15"/>
      <c r="S1039" s="175"/>
      <c r="T1039" s="175"/>
      <c r="U1039" s="175"/>
      <c r="V1039" s="175"/>
      <c r="W1039" s="175"/>
      <c r="X1039" s="175"/>
      <c r="Y1039" s="175"/>
      <c r="Z1039" s="175"/>
      <c r="AA1039" s="175"/>
      <c r="AB1039" s="175"/>
      <c r="AC1039" s="175"/>
      <c r="AD1039" s="175"/>
      <c r="AE1039" s="175"/>
      <c r="AF1039" s="175"/>
      <c r="AG1039" s="175"/>
      <c r="AH1039" s="175"/>
      <c r="AI1039" s="175"/>
      <c r="AJ1039" s="175"/>
      <c r="AK1039" s="175"/>
      <c r="AL1039" s="175"/>
      <c r="AM1039" s="175"/>
      <c r="AN1039" s="175"/>
      <c r="AO1039" s="175"/>
      <c r="AP1039" s="175"/>
      <c r="AQ1039" s="175"/>
      <c r="AR1039" s="175"/>
      <c r="AS1039" s="175"/>
      <c r="AT1039" s="175"/>
      <c r="AU1039" s="175"/>
      <c r="AV1039" s="175"/>
      <c r="AW1039" s="175"/>
      <c r="AX1039" s="175"/>
      <c r="AY1039" s="175"/>
      <c r="AZ1039" s="175"/>
      <c r="BA1039" s="175"/>
      <c r="BB1039" s="175"/>
      <c r="BC1039" s="175"/>
      <c r="BD1039" s="175"/>
      <c r="BE1039" s="175"/>
      <c r="BF1039" s="175"/>
      <c r="BG1039" s="175"/>
      <c r="BH1039" s="175"/>
      <c r="BI1039" s="175"/>
      <c r="BJ1039" s="175"/>
      <c r="BK1039" s="175"/>
      <c r="BL1039" s="175"/>
      <c r="BM1039" s="175"/>
      <c r="BN1039" s="175"/>
      <c r="BO1039" s="175"/>
      <c r="BP1039" s="175"/>
      <c r="BQ1039" s="175"/>
      <c r="BR1039" s="175"/>
      <c r="BS1039" s="175"/>
      <c r="BT1039" s="175"/>
      <c r="BU1039" s="175"/>
      <c r="BV1039" s="175"/>
      <c r="BW1039" s="175"/>
      <c r="BX1039" s="175"/>
      <c r="BY1039" s="175"/>
      <c r="BZ1039" s="175"/>
      <c r="CA1039" s="175"/>
      <c r="CB1039" s="175"/>
      <c r="CC1039" s="175"/>
      <c r="CD1039" s="175"/>
      <c r="CE1039" s="175"/>
      <c r="CF1039" s="175"/>
      <c r="CG1039" s="175"/>
      <c r="CH1039" s="175"/>
      <c r="CI1039" s="175"/>
      <c r="CJ1039" s="175"/>
      <c r="CK1039" s="175"/>
      <c r="CL1039" s="175"/>
    </row>
    <row r="1040" spans="2:90" x14ac:dyDescent="0.4">
      <c r="B1040" s="8" t="str">
        <f>B1019</f>
        <v>Secondary revenue driver</v>
      </c>
      <c r="D1040" t="s">
        <v>776</v>
      </c>
      <c r="E1040" s="8" t="str">
        <f t="shared" si="1090"/>
        <v>1040 HOURLY-PV</v>
      </c>
      <c r="G1040" t="s">
        <v>332</v>
      </c>
      <c r="H1040" s="12"/>
      <c r="I1040" s="60"/>
      <c r="J1040" s="60"/>
      <c r="K1040" s="15"/>
      <c r="L1040" s="15"/>
      <c r="M1040" s="15"/>
      <c r="N1040" s="15"/>
      <c r="O1040" s="15"/>
      <c r="P1040" s="15"/>
      <c r="R1040" s="15"/>
      <c r="S1040" s="175" t="str">
        <f t="shared" ref="S1040" si="1105">S1019</f>
        <v>S$14</v>
      </c>
      <c r="T1040" s="175" t="str">
        <f t="shared" ref="T1040:AX1040" si="1106">T1019</f>
        <v>T$14</v>
      </c>
      <c r="U1040" s="175" t="str">
        <f t="shared" si="1106"/>
        <v>U$14</v>
      </c>
      <c r="V1040" s="175" t="str">
        <f t="shared" si="1106"/>
        <v>V$14</v>
      </c>
      <c r="W1040" s="175" t="str">
        <f t="shared" si="1106"/>
        <v>W$14</v>
      </c>
      <c r="X1040" s="175" t="str">
        <f t="shared" si="1106"/>
        <v>X$14</v>
      </c>
      <c r="Y1040" s="175" t="str">
        <f t="shared" si="1106"/>
        <v>Y$14</v>
      </c>
      <c r="Z1040" s="175" t="str">
        <f t="shared" si="1106"/>
        <v>Z$14</v>
      </c>
      <c r="AA1040" s="175" t="str">
        <f t="shared" si="1106"/>
        <v>AA$14</v>
      </c>
      <c r="AB1040" s="175" t="str">
        <f t="shared" si="1106"/>
        <v>AB$14</v>
      </c>
      <c r="AC1040" s="175" t="str">
        <f t="shared" si="1106"/>
        <v>AC$14</v>
      </c>
      <c r="AD1040" s="175" t="str">
        <f t="shared" si="1106"/>
        <v>AD$14</v>
      </c>
      <c r="AE1040" s="175" t="str">
        <f t="shared" si="1106"/>
        <v>AE$14</v>
      </c>
      <c r="AF1040" s="175" t="str">
        <f t="shared" si="1106"/>
        <v>AF$14</v>
      </c>
      <c r="AG1040" s="175" t="str">
        <f t="shared" si="1106"/>
        <v>AG$14</v>
      </c>
      <c r="AH1040" s="175" t="str">
        <f t="shared" si="1106"/>
        <v>AH$14</v>
      </c>
      <c r="AI1040" s="175" t="str">
        <f t="shared" si="1106"/>
        <v>AI$14</v>
      </c>
      <c r="AJ1040" s="175" t="str">
        <f t="shared" si="1106"/>
        <v>AJ$14</v>
      </c>
      <c r="AK1040" s="175" t="str">
        <f t="shared" si="1106"/>
        <v>AK$14</v>
      </c>
      <c r="AL1040" s="175" t="str">
        <f t="shared" si="1106"/>
        <v>AL$14</v>
      </c>
      <c r="AM1040" s="175" t="str">
        <f t="shared" si="1106"/>
        <v>AM$14</v>
      </c>
      <c r="AN1040" s="175" t="str">
        <f t="shared" si="1106"/>
        <v>AN$14</v>
      </c>
      <c r="AO1040" s="175" t="str">
        <f t="shared" si="1106"/>
        <v>AO$14</v>
      </c>
      <c r="AP1040" s="175" t="str">
        <f t="shared" si="1106"/>
        <v>AP$14</v>
      </c>
      <c r="AQ1040" s="175" t="str">
        <f t="shared" si="1106"/>
        <v>AQ$14</v>
      </c>
      <c r="AR1040" s="175" t="str">
        <f t="shared" si="1106"/>
        <v>AR$14</v>
      </c>
      <c r="AS1040" s="175" t="str">
        <f t="shared" si="1106"/>
        <v>AS$14</v>
      </c>
      <c r="AT1040" s="175" t="str">
        <f t="shared" si="1106"/>
        <v>AT$14</v>
      </c>
      <c r="AU1040" s="175" t="str">
        <f t="shared" si="1106"/>
        <v>AU$14</v>
      </c>
      <c r="AV1040" s="175" t="str">
        <f t="shared" si="1106"/>
        <v>AV$14</v>
      </c>
      <c r="AW1040" s="175" t="str">
        <f t="shared" si="1106"/>
        <v>AW$14</v>
      </c>
      <c r="AX1040" s="175" t="str">
        <f t="shared" si="1106"/>
        <v>AX$14</v>
      </c>
      <c r="AY1040" s="175" t="str">
        <f t="shared" ref="AY1040:CD1040" si="1107">AY1019</f>
        <v>AY$14</v>
      </c>
      <c r="AZ1040" s="175" t="str">
        <f t="shared" si="1107"/>
        <v>AZ$14</v>
      </c>
      <c r="BA1040" s="175" t="str">
        <f t="shared" si="1107"/>
        <v>BA$14</v>
      </c>
      <c r="BB1040" s="175" t="str">
        <f t="shared" si="1107"/>
        <v>BB$14</v>
      </c>
      <c r="BC1040" s="175" t="str">
        <f t="shared" si="1107"/>
        <v>BC$14</v>
      </c>
      <c r="BD1040" s="175" t="str">
        <f t="shared" si="1107"/>
        <v>BD$14</v>
      </c>
      <c r="BE1040" s="175" t="str">
        <f t="shared" si="1107"/>
        <v>BE$14</v>
      </c>
      <c r="BF1040" s="175" t="str">
        <f t="shared" si="1107"/>
        <v>BF$14</v>
      </c>
      <c r="BG1040" s="175" t="str">
        <f t="shared" si="1107"/>
        <v>BG$14</v>
      </c>
      <c r="BH1040" s="175" t="str">
        <f t="shared" si="1107"/>
        <v>BH$14</v>
      </c>
      <c r="BI1040" s="175" t="str">
        <f t="shared" si="1107"/>
        <v>BI$14</v>
      </c>
      <c r="BJ1040" s="175" t="str">
        <f t="shared" si="1107"/>
        <v>BJ$14</v>
      </c>
      <c r="BK1040" s="175" t="str">
        <f t="shared" si="1107"/>
        <v>BK$14</v>
      </c>
      <c r="BL1040" s="175" t="str">
        <f t="shared" si="1107"/>
        <v>BL$14</v>
      </c>
      <c r="BM1040" s="175" t="str">
        <f t="shared" si="1107"/>
        <v>BM$14</v>
      </c>
      <c r="BN1040" s="175" t="str">
        <f t="shared" si="1107"/>
        <v>BN$14</v>
      </c>
      <c r="BO1040" s="175" t="str">
        <f t="shared" si="1107"/>
        <v>BO$14</v>
      </c>
      <c r="BP1040" s="175" t="str">
        <f t="shared" si="1107"/>
        <v>BP$14</v>
      </c>
      <c r="BQ1040" s="175" t="str">
        <f t="shared" si="1107"/>
        <v>BQ$14</v>
      </c>
      <c r="BR1040" s="175" t="str">
        <f t="shared" si="1107"/>
        <v>BR$14</v>
      </c>
      <c r="BS1040" s="175" t="str">
        <f t="shared" si="1107"/>
        <v>BS$14</v>
      </c>
      <c r="BT1040" s="175" t="str">
        <f t="shared" si="1107"/>
        <v>BT$14</v>
      </c>
      <c r="BU1040" s="175" t="str">
        <f t="shared" si="1107"/>
        <v>BU$14</v>
      </c>
      <c r="BV1040" s="175" t="str">
        <f t="shared" si="1107"/>
        <v>BV$14</v>
      </c>
      <c r="BW1040" s="175" t="str">
        <f t="shared" si="1107"/>
        <v>BW$14</v>
      </c>
      <c r="BX1040" s="175" t="str">
        <f t="shared" si="1107"/>
        <v>BX$14</v>
      </c>
      <c r="BY1040" s="175" t="str">
        <f t="shared" si="1107"/>
        <v>BY$14</v>
      </c>
      <c r="BZ1040" s="175" t="str">
        <f t="shared" si="1107"/>
        <v>BZ$14</v>
      </c>
      <c r="CA1040" s="175" t="str">
        <f t="shared" si="1107"/>
        <v>CA$14</v>
      </c>
      <c r="CB1040" s="175" t="str">
        <f t="shared" si="1107"/>
        <v>CB$14</v>
      </c>
      <c r="CC1040" s="175" t="str">
        <f t="shared" si="1107"/>
        <v>CC$14</v>
      </c>
      <c r="CD1040" s="175" t="str">
        <f t="shared" si="1107"/>
        <v>CD$14</v>
      </c>
      <c r="CE1040" s="175" t="str">
        <f t="shared" ref="CE1040:CK1040" si="1108">CE1019</f>
        <v>CE$14</v>
      </c>
      <c r="CF1040" s="175" t="str">
        <f t="shared" si="1108"/>
        <v>CF$14</v>
      </c>
      <c r="CG1040" s="175" t="str">
        <f t="shared" si="1108"/>
        <v>CG$14</v>
      </c>
      <c r="CH1040" s="175" t="str">
        <f t="shared" si="1108"/>
        <v>CH$14</v>
      </c>
      <c r="CI1040" s="175" t="str">
        <f t="shared" si="1108"/>
        <v>CI$14</v>
      </c>
      <c r="CJ1040" s="175" t="str">
        <f t="shared" si="1108"/>
        <v>CJ$14</v>
      </c>
      <c r="CK1040" s="175" t="str">
        <f t="shared" si="1108"/>
        <v>CK$14</v>
      </c>
      <c r="CL1040" s="175" t="str">
        <f t="shared" ref="CL1040" si="1109">CL1019</f>
        <v>CL$14</v>
      </c>
    </row>
    <row r="1041" spans="2:90" x14ac:dyDescent="0.4">
      <c r="B1041" s="8" t="str">
        <f>B1020</f>
        <v>Secondary volume driver</v>
      </c>
      <c r="D1041" t="s">
        <v>776</v>
      </c>
      <c r="E1041" s="8" t="str">
        <f t="shared" si="1090"/>
        <v>1041 HOURLY-PV</v>
      </c>
      <c r="G1041" t="s">
        <v>332</v>
      </c>
      <c r="H1041" s="12"/>
      <c r="I1041" s="60"/>
      <c r="J1041" s="60"/>
      <c r="K1041" s="15"/>
      <c r="L1041" s="15"/>
      <c r="M1041" s="15"/>
      <c r="N1041" s="15"/>
      <c r="O1041" s="15"/>
      <c r="P1041" s="15"/>
      <c r="R1041" s="15"/>
      <c r="S1041" s="175" t="str">
        <f t="shared" ref="S1041" si="1110">S1020</f>
        <v>S$15</v>
      </c>
      <c r="T1041" s="175" t="str">
        <f t="shared" ref="T1041:AX1041" si="1111">T1020</f>
        <v>T$15</v>
      </c>
      <c r="U1041" s="175" t="str">
        <f t="shared" si="1111"/>
        <v>U$15</v>
      </c>
      <c r="V1041" s="175" t="str">
        <f t="shared" si="1111"/>
        <v>V$15</v>
      </c>
      <c r="W1041" s="175" t="str">
        <f t="shared" si="1111"/>
        <v>W$15</v>
      </c>
      <c r="X1041" s="175" t="str">
        <f t="shared" si="1111"/>
        <v>X$15</v>
      </c>
      <c r="Y1041" s="175" t="str">
        <f t="shared" si="1111"/>
        <v>Y$15</v>
      </c>
      <c r="Z1041" s="175" t="str">
        <f t="shared" si="1111"/>
        <v>Z$15</v>
      </c>
      <c r="AA1041" s="175" t="str">
        <f t="shared" si="1111"/>
        <v>AA$15</v>
      </c>
      <c r="AB1041" s="175" t="str">
        <f t="shared" si="1111"/>
        <v>AB$15</v>
      </c>
      <c r="AC1041" s="175" t="str">
        <f t="shared" si="1111"/>
        <v>AC$15</v>
      </c>
      <c r="AD1041" s="175" t="str">
        <f t="shared" si="1111"/>
        <v>AD$15</v>
      </c>
      <c r="AE1041" s="175" t="str">
        <f t="shared" si="1111"/>
        <v>AE$15</v>
      </c>
      <c r="AF1041" s="175" t="str">
        <f t="shared" si="1111"/>
        <v>AF$15</v>
      </c>
      <c r="AG1041" s="175" t="str">
        <f t="shared" si="1111"/>
        <v>AG$15</v>
      </c>
      <c r="AH1041" s="175" t="str">
        <f t="shared" si="1111"/>
        <v>AH$15</v>
      </c>
      <c r="AI1041" s="175" t="str">
        <f t="shared" si="1111"/>
        <v>AI$15</v>
      </c>
      <c r="AJ1041" s="175" t="str">
        <f t="shared" si="1111"/>
        <v>AJ$15</v>
      </c>
      <c r="AK1041" s="175" t="str">
        <f t="shared" si="1111"/>
        <v>AK$15</v>
      </c>
      <c r="AL1041" s="175" t="str">
        <f t="shared" si="1111"/>
        <v>AL$15</v>
      </c>
      <c r="AM1041" s="175" t="str">
        <f t="shared" si="1111"/>
        <v>AM$15</v>
      </c>
      <c r="AN1041" s="175" t="str">
        <f t="shared" si="1111"/>
        <v>AN$15</v>
      </c>
      <c r="AO1041" s="175" t="str">
        <f t="shared" si="1111"/>
        <v>AO$15</v>
      </c>
      <c r="AP1041" s="175" t="str">
        <f t="shared" si="1111"/>
        <v>AP$15</v>
      </c>
      <c r="AQ1041" s="175" t="str">
        <f t="shared" si="1111"/>
        <v>AQ$15</v>
      </c>
      <c r="AR1041" s="175" t="str">
        <f t="shared" si="1111"/>
        <v>AR$15</v>
      </c>
      <c r="AS1041" s="175" t="str">
        <f t="shared" si="1111"/>
        <v>AS$15</v>
      </c>
      <c r="AT1041" s="175" t="str">
        <f t="shared" si="1111"/>
        <v>AT$15</v>
      </c>
      <c r="AU1041" s="175" t="str">
        <f t="shared" si="1111"/>
        <v>AU$15</v>
      </c>
      <c r="AV1041" s="175" t="str">
        <f t="shared" si="1111"/>
        <v>AV$15</v>
      </c>
      <c r="AW1041" s="175" t="str">
        <f t="shared" si="1111"/>
        <v>AW$15</v>
      </c>
      <c r="AX1041" s="175" t="str">
        <f t="shared" si="1111"/>
        <v>AX$15</v>
      </c>
      <c r="AY1041" s="175" t="str">
        <f t="shared" ref="AY1041:CD1041" si="1112">AY1020</f>
        <v>AY$15</v>
      </c>
      <c r="AZ1041" s="175" t="str">
        <f t="shared" si="1112"/>
        <v>AZ$15</v>
      </c>
      <c r="BA1041" s="175" t="str">
        <f t="shared" si="1112"/>
        <v>BA$15</v>
      </c>
      <c r="BB1041" s="175" t="str">
        <f t="shared" si="1112"/>
        <v>BB$15</v>
      </c>
      <c r="BC1041" s="175" t="str">
        <f t="shared" si="1112"/>
        <v>BC$15</v>
      </c>
      <c r="BD1041" s="175" t="str">
        <f t="shared" si="1112"/>
        <v>BD$15</v>
      </c>
      <c r="BE1041" s="175" t="str">
        <f t="shared" si="1112"/>
        <v>BE$15</v>
      </c>
      <c r="BF1041" s="175" t="str">
        <f t="shared" si="1112"/>
        <v>BF$15</v>
      </c>
      <c r="BG1041" s="175" t="str">
        <f t="shared" si="1112"/>
        <v>BG$15</v>
      </c>
      <c r="BH1041" s="175" t="str">
        <f t="shared" si="1112"/>
        <v>BH$15</v>
      </c>
      <c r="BI1041" s="175" t="str">
        <f t="shared" si="1112"/>
        <v>BI$15</v>
      </c>
      <c r="BJ1041" s="175" t="str">
        <f t="shared" si="1112"/>
        <v>BJ$15</v>
      </c>
      <c r="BK1041" s="175" t="str">
        <f t="shared" si="1112"/>
        <v>BK$15</v>
      </c>
      <c r="BL1041" s="175" t="str">
        <f t="shared" si="1112"/>
        <v>BL$15</v>
      </c>
      <c r="BM1041" s="175" t="str">
        <f t="shared" si="1112"/>
        <v>BM$15</v>
      </c>
      <c r="BN1041" s="175" t="str">
        <f t="shared" si="1112"/>
        <v>BN$15</v>
      </c>
      <c r="BO1041" s="175" t="str">
        <f t="shared" si="1112"/>
        <v>BO$15</v>
      </c>
      <c r="BP1041" s="175" t="str">
        <f t="shared" si="1112"/>
        <v>BP$15</v>
      </c>
      <c r="BQ1041" s="175" t="str">
        <f t="shared" si="1112"/>
        <v>BQ$15</v>
      </c>
      <c r="BR1041" s="175" t="str">
        <f t="shared" si="1112"/>
        <v>BR$15</v>
      </c>
      <c r="BS1041" s="175" t="str">
        <f t="shared" si="1112"/>
        <v>BS$15</v>
      </c>
      <c r="BT1041" s="175" t="str">
        <f t="shared" si="1112"/>
        <v>BT$15</v>
      </c>
      <c r="BU1041" s="175" t="str">
        <f t="shared" si="1112"/>
        <v>BU$15</v>
      </c>
      <c r="BV1041" s="175" t="str">
        <f t="shared" si="1112"/>
        <v>BV$15</v>
      </c>
      <c r="BW1041" s="175" t="str">
        <f t="shared" si="1112"/>
        <v>BW$15</v>
      </c>
      <c r="BX1041" s="175" t="str">
        <f t="shared" si="1112"/>
        <v>BX$15</v>
      </c>
      <c r="BY1041" s="175" t="str">
        <f t="shared" si="1112"/>
        <v>BY$15</v>
      </c>
      <c r="BZ1041" s="175" t="str">
        <f t="shared" si="1112"/>
        <v>BZ$15</v>
      </c>
      <c r="CA1041" s="175" t="str">
        <f t="shared" si="1112"/>
        <v>CA$15</v>
      </c>
      <c r="CB1041" s="175" t="str">
        <f t="shared" si="1112"/>
        <v>CB$15</v>
      </c>
      <c r="CC1041" s="175" t="str">
        <f t="shared" si="1112"/>
        <v>CC$15</v>
      </c>
      <c r="CD1041" s="175" t="str">
        <f t="shared" si="1112"/>
        <v>CD$15</v>
      </c>
      <c r="CE1041" s="175" t="str">
        <f t="shared" ref="CE1041:CK1041" si="1113">CE1020</f>
        <v>CE$15</v>
      </c>
      <c r="CF1041" s="175" t="str">
        <f t="shared" si="1113"/>
        <v>CF$15</v>
      </c>
      <c r="CG1041" s="175" t="str">
        <f t="shared" si="1113"/>
        <v>CG$15</v>
      </c>
      <c r="CH1041" s="175" t="str">
        <f t="shared" si="1113"/>
        <v>CH$15</v>
      </c>
      <c r="CI1041" s="175" t="str">
        <f t="shared" si="1113"/>
        <v>CI$15</v>
      </c>
      <c r="CJ1041" s="175" t="str">
        <f t="shared" si="1113"/>
        <v>CJ$15</v>
      </c>
      <c r="CK1041" s="175" t="str">
        <f t="shared" si="1113"/>
        <v>CK$15</v>
      </c>
      <c r="CL1041" s="175" t="str">
        <f t="shared" ref="CL1041" si="1114">CL1020</f>
        <v>CL$15</v>
      </c>
    </row>
    <row r="1042" spans="2:90" x14ac:dyDescent="0.4">
      <c r="E1042" s="8"/>
      <c r="H1042" s="12"/>
      <c r="I1042" s="60"/>
      <c r="J1042" s="60"/>
      <c r="K1042" s="15"/>
      <c r="L1042" s="15"/>
      <c r="M1042" s="15"/>
      <c r="N1042" s="15"/>
      <c r="O1042" s="15"/>
      <c r="P1042" s="15"/>
      <c r="R1042" s="15"/>
      <c r="S1042" s="175"/>
      <c r="T1042" s="175"/>
      <c r="U1042" s="175"/>
      <c r="V1042" s="175"/>
      <c r="W1042" s="175"/>
      <c r="X1042" s="175"/>
      <c r="Y1042" s="175"/>
      <c r="Z1042" s="175"/>
      <c r="AA1042" s="175"/>
      <c r="AB1042" s="175"/>
      <c r="AC1042" s="175"/>
      <c r="AD1042" s="175"/>
      <c r="AE1042" s="175"/>
      <c r="AF1042" s="175"/>
      <c r="AG1042" s="175"/>
      <c r="AH1042" s="175"/>
      <c r="AI1042" s="175"/>
      <c r="AJ1042" s="175"/>
      <c r="AK1042" s="175"/>
      <c r="AL1042" s="175"/>
      <c r="AM1042" s="175"/>
      <c r="AN1042" s="175"/>
      <c r="AO1042" s="175"/>
      <c r="AP1042" s="175"/>
      <c r="AQ1042" s="175"/>
      <c r="AR1042" s="175"/>
      <c r="AS1042" s="175"/>
      <c r="AT1042" s="175"/>
      <c r="AU1042" s="175"/>
      <c r="AV1042" s="175"/>
      <c r="AW1042" s="175"/>
      <c r="AX1042" s="175"/>
      <c r="AY1042" s="175"/>
      <c r="AZ1042" s="175"/>
      <c r="BA1042" s="175"/>
      <c r="BB1042" s="175"/>
      <c r="BC1042" s="175"/>
      <c r="BD1042" s="175"/>
      <c r="BE1042" s="175"/>
      <c r="BF1042" s="175"/>
      <c r="BG1042" s="175"/>
      <c r="BH1042" s="175"/>
      <c r="BI1042" s="175"/>
      <c r="BJ1042" s="175"/>
      <c r="BK1042" s="175"/>
      <c r="BL1042" s="175"/>
      <c r="BM1042" s="175"/>
      <c r="BN1042" s="175"/>
      <c r="BO1042" s="175"/>
      <c r="BP1042" s="175"/>
      <c r="BQ1042" s="175"/>
      <c r="BR1042" s="175"/>
      <c r="BS1042" s="175"/>
      <c r="BT1042" s="175"/>
      <c r="BU1042" s="175"/>
      <c r="BV1042" s="175"/>
      <c r="BW1042" s="175"/>
      <c r="BX1042" s="175"/>
      <c r="BY1042" s="175"/>
      <c r="BZ1042" s="175"/>
      <c r="CA1042" s="175"/>
      <c r="CB1042" s="175"/>
      <c r="CC1042" s="175"/>
      <c r="CD1042" s="175"/>
      <c r="CE1042" s="175"/>
      <c r="CF1042" s="175"/>
      <c r="CG1042" s="175"/>
      <c r="CH1042" s="175"/>
      <c r="CI1042" s="175"/>
      <c r="CJ1042" s="175"/>
      <c r="CK1042" s="175"/>
      <c r="CL1042" s="175"/>
    </row>
    <row r="1043" spans="2:90" x14ac:dyDescent="0.4">
      <c r="E1043" s="8"/>
      <c r="H1043" s="12"/>
      <c r="I1043" s="60"/>
      <c r="J1043" s="60"/>
      <c r="K1043" s="15"/>
      <c r="L1043" s="15"/>
      <c r="M1043" s="15"/>
      <c r="N1043" s="15"/>
      <c r="O1043" s="15"/>
      <c r="P1043" s="15"/>
      <c r="R1043" s="15"/>
      <c r="S1043" s="175"/>
      <c r="T1043" s="175"/>
      <c r="U1043" s="175"/>
      <c r="V1043" s="175"/>
      <c r="W1043" s="175"/>
      <c r="X1043" s="175"/>
      <c r="Y1043" s="175"/>
      <c r="Z1043" s="175"/>
      <c r="AA1043" s="175"/>
      <c r="AB1043" s="175"/>
      <c r="AC1043" s="175"/>
      <c r="AD1043" s="175"/>
      <c r="AE1043" s="175"/>
      <c r="AF1043" s="175"/>
      <c r="AG1043" s="175"/>
      <c r="AH1043" s="175"/>
      <c r="AI1043" s="175"/>
      <c r="AJ1043" s="175"/>
      <c r="AK1043" s="175"/>
      <c r="AL1043" s="175"/>
      <c r="AM1043" s="175"/>
      <c r="AN1043" s="175"/>
      <c r="AO1043" s="175"/>
      <c r="AP1043" s="175"/>
      <c r="AQ1043" s="175"/>
      <c r="AR1043" s="175"/>
      <c r="AS1043" s="175"/>
      <c r="AT1043" s="175"/>
      <c r="AU1043" s="175"/>
      <c r="AV1043" s="175"/>
      <c r="AW1043" s="175"/>
      <c r="AX1043" s="175"/>
      <c r="AY1043" s="175"/>
      <c r="AZ1043" s="175"/>
      <c r="BA1043" s="175"/>
      <c r="BB1043" s="175"/>
      <c r="BC1043" s="175"/>
      <c r="BD1043" s="175"/>
      <c r="BE1043" s="175"/>
      <c r="BF1043" s="175"/>
      <c r="BG1043" s="175"/>
      <c r="BH1043" s="175"/>
      <c r="BI1043" s="175"/>
      <c r="BJ1043" s="175"/>
      <c r="BK1043" s="175"/>
      <c r="BL1043" s="175"/>
      <c r="BM1043" s="175"/>
      <c r="BN1043" s="175"/>
      <c r="BO1043" s="175"/>
      <c r="BP1043" s="175"/>
      <c r="BQ1043" s="175"/>
      <c r="BR1043" s="175"/>
      <c r="BS1043" s="175"/>
      <c r="BT1043" s="175"/>
      <c r="BU1043" s="175"/>
      <c r="BV1043" s="175"/>
      <c r="BW1043" s="175"/>
      <c r="BX1043" s="175"/>
      <c r="BY1043" s="175"/>
      <c r="BZ1043" s="175"/>
      <c r="CA1043" s="175"/>
      <c r="CB1043" s="175"/>
      <c r="CC1043" s="175"/>
      <c r="CD1043" s="175"/>
      <c r="CE1043" s="175"/>
      <c r="CF1043" s="175"/>
      <c r="CG1043" s="175"/>
      <c r="CH1043" s="175"/>
      <c r="CI1043" s="175"/>
      <c r="CJ1043" s="175"/>
      <c r="CK1043" s="175"/>
      <c r="CL1043" s="175"/>
    </row>
    <row r="1044" spans="2:90" x14ac:dyDescent="0.4">
      <c r="E1044" s="8"/>
      <c r="H1044" s="12"/>
      <c r="I1044" s="60"/>
      <c r="J1044" s="60"/>
      <c r="K1044" s="15"/>
      <c r="L1044" s="15"/>
      <c r="M1044" s="15"/>
      <c r="N1044" s="15"/>
      <c r="O1044" s="15"/>
      <c r="P1044" s="15"/>
      <c r="R1044" s="15"/>
      <c r="S1044" s="175"/>
      <c r="T1044" s="175"/>
      <c r="U1044" s="175"/>
      <c r="V1044" s="175"/>
      <c r="W1044" s="175"/>
      <c r="X1044" s="175"/>
      <c r="Y1044" s="175"/>
      <c r="Z1044" s="175"/>
      <c r="AA1044" s="175"/>
      <c r="AB1044" s="175"/>
      <c r="AC1044" s="175"/>
      <c r="AD1044" s="175"/>
      <c r="AE1044" s="175"/>
      <c r="AF1044" s="175"/>
      <c r="AG1044" s="175"/>
      <c r="AH1044" s="175"/>
      <c r="AI1044" s="175"/>
      <c r="AJ1044" s="175"/>
      <c r="AK1044" s="175"/>
      <c r="AL1044" s="175"/>
      <c r="AM1044" s="175"/>
      <c r="AN1044" s="175"/>
      <c r="AO1044" s="175"/>
      <c r="AP1044" s="175"/>
      <c r="AQ1044" s="175"/>
      <c r="AR1044" s="175"/>
      <c r="AS1044" s="175"/>
      <c r="AT1044" s="175"/>
      <c r="AU1044" s="175"/>
      <c r="AV1044" s="175"/>
      <c r="AW1044" s="175"/>
      <c r="AX1044" s="175"/>
      <c r="AY1044" s="175"/>
      <c r="AZ1044" s="175"/>
      <c r="BA1044" s="175"/>
      <c r="BB1044" s="175"/>
      <c r="BC1044" s="175"/>
      <c r="BD1044" s="175"/>
      <c r="BE1044" s="175"/>
      <c r="BF1044" s="175"/>
      <c r="BG1044" s="175"/>
      <c r="BH1044" s="175"/>
      <c r="BI1044" s="175"/>
      <c r="BJ1044" s="175"/>
      <c r="BK1044" s="175"/>
      <c r="BL1044" s="175"/>
      <c r="BM1044" s="175"/>
      <c r="BN1044" s="175"/>
      <c r="BO1044" s="175"/>
      <c r="BP1044" s="175"/>
      <c r="BQ1044" s="175"/>
      <c r="BR1044" s="175"/>
      <c r="BS1044" s="175"/>
      <c r="BT1044" s="175"/>
      <c r="BU1044" s="175"/>
      <c r="BV1044" s="175"/>
      <c r="BW1044" s="175"/>
      <c r="BX1044" s="175"/>
      <c r="BY1044" s="175"/>
      <c r="BZ1044" s="175"/>
      <c r="CA1044" s="175"/>
      <c r="CB1044" s="175"/>
      <c r="CC1044" s="175"/>
      <c r="CD1044" s="175"/>
      <c r="CE1044" s="175"/>
      <c r="CF1044" s="175"/>
      <c r="CG1044" s="175"/>
      <c r="CH1044" s="175"/>
      <c r="CI1044" s="175"/>
      <c r="CJ1044" s="175"/>
      <c r="CK1044" s="175"/>
      <c r="CL1044" s="175"/>
    </row>
    <row r="1045" spans="2:90" x14ac:dyDescent="0.4">
      <c r="E1045" s="8"/>
      <c r="H1045" s="12"/>
      <c r="I1045" s="60"/>
      <c r="J1045" s="60"/>
      <c r="K1045" s="15"/>
      <c r="L1045" s="15"/>
      <c r="M1045" s="15"/>
      <c r="N1045" s="15"/>
      <c r="O1045" s="15"/>
      <c r="P1045" s="15"/>
      <c r="R1045" s="15"/>
      <c r="S1045" s="175"/>
      <c r="T1045" s="175"/>
      <c r="U1045" s="175"/>
      <c r="V1045" s="175"/>
      <c r="W1045" s="175"/>
      <c r="X1045" s="175"/>
      <c r="Y1045" s="175"/>
      <c r="Z1045" s="175"/>
      <c r="AA1045" s="175"/>
      <c r="AB1045" s="175"/>
      <c r="AC1045" s="175"/>
      <c r="AD1045" s="175"/>
      <c r="AE1045" s="175"/>
      <c r="AF1045" s="175"/>
      <c r="AG1045" s="175"/>
      <c r="AH1045" s="175"/>
      <c r="AI1045" s="175"/>
      <c r="AJ1045" s="175"/>
      <c r="AK1045" s="175"/>
      <c r="AL1045" s="175"/>
      <c r="AM1045" s="175"/>
      <c r="AN1045" s="175"/>
      <c r="AO1045" s="175"/>
      <c r="AP1045" s="175"/>
      <c r="AQ1045" s="175"/>
      <c r="AR1045" s="175"/>
      <c r="AS1045" s="175"/>
      <c r="AT1045" s="175"/>
      <c r="AU1045" s="175"/>
      <c r="AV1045" s="175"/>
      <c r="AW1045" s="175"/>
      <c r="AX1045" s="175"/>
      <c r="AY1045" s="175"/>
      <c r="AZ1045" s="175"/>
      <c r="BA1045" s="175"/>
      <c r="BB1045" s="175"/>
      <c r="BC1045" s="175"/>
      <c r="BD1045" s="175"/>
      <c r="BE1045" s="175"/>
      <c r="BF1045" s="175"/>
      <c r="BG1045" s="175"/>
      <c r="BH1045" s="175"/>
      <c r="BI1045" s="175"/>
      <c r="BJ1045" s="175"/>
      <c r="BK1045" s="175"/>
      <c r="BL1045" s="175"/>
      <c r="BM1045" s="175"/>
      <c r="BN1045" s="175"/>
      <c r="BO1045" s="175"/>
      <c r="BP1045" s="175"/>
      <c r="BQ1045" s="175"/>
      <c r="BR1045" s="175"/>
      <c r="BS1045" s="175"/>
      <c r="BT1045" s="175"/>
      <c r="BU1045" s="175"/>
      <c r="BV1045" s="175"/>
      <c r="BW1045" s="175"/>
      <c r="BX1045" s="175"/>
      <c r="BY1045" s="175"/>
      <c r="BZ1045" s="175"/>
      <c r="CA1045" s="175"/>
      <c r="CB1045" s="175"/>
      <c r="CC1045" s="175"/>
      <c r="CD1045" s="175"/>
      <c r="CE1045" s="175"/>
      <c r="CF1045" s="175"/>
      <c r="CG1045" s="175"/>
      <c r="CH1045" s="175"/>
      <c r="CI1045" s="175"/>
      <c r="CJ1045" s="175"/>
      <c r="CK1045" s="175"/>
      <c r="CL1045" s="175"/>
    </row>
    <row r="1046" spans="2:90" x14ac:dyDescent="0.4">
      <c r="E1046" s="8"/>
      <c r="H1046" s="12"/>
      <c r="I1046" s="60"/>
      <c r="J1046" s="60"/>
      <c r="K1046" s="15"/>
      <c r="L1046" s="15"/>
      <c r="M1046" s="15"/>
      <c r="N1046" s="15"/>
      <c r="O1046" s="15"/>
      <c r="P1046" s="15"/>
      <c r="R1046" s="15"/>
      <c r="S1046" s="175"/>
      <c r="T1046" s="175"/>
      <c r="U1046" s="175"/>
      <c r="V1046" s="175"/>
      <c r="W1046" s="175"/>
      <c r="X1046" s="175"/>
      <c r="Y1046" s="175"/>
      <c r="Z1046" s="175"/>
      <c r="AA1046" s="175"/>
      <c r="AB1046" s="175"/>
      <c r="AC1046" s="175"/>
      <c r="AD1046" s="175"/>
      <c r="AE1046" s="175"/>
      <c r="AF1046" s="175"/>
      <c r="AG1046" s="175"/>
      <c r="AH1046" s="175"/>
      <c r="AI1046" s="175"/>
      <c r="AJ1046" s="175"/>
      <c r="AK1046" s="175"/>
      <c r="AL1046" s="175"/>
      <c r="AM1046" s="175"/>
      <c r="AN1046" s="175"/>
      <c r="AO1046" s="175"/>
      <c r="AP1046" s="175"/>
      <c r="AQ1046" s="175"/>
      <c r="AR1046" s="175"/>
      <c r="AS1046" s="175"/>
      <c r="AT1046" s="175"/>
      <c r="AU1046" s="175"/>
      <c r="AV1046" s="175"/>
      <c r="AW1046" s="175"/>
      <c r="AX1046" s="175"/>
      <c r="AY1046" s="175"/>
      <c r="AZ1046" s="175"/>
      <c r="BA1046" s="175"/>
      <c r="BB1046" s="175"/>
      <c r="BC1046" s="175"/>
      <c r="BD1046" s="175"/>
      <c r="BE1046" s="175"/>
      <c r="BF1046" s="175"/>
      <c r="BG1046" s="175"/>
      <c r="BH1046" s="175"/>
      <c r="BI1046" s="175"/>
      <c r="BJ1046" s="175"/>
      <c r="BK1046" s="175"/>
      <c r="BL1046" s="175"/>
      <c r="BM1046" s="175"/>
      <c r="BN1046" s="175"/>
      <c r="BO1046" s="175"/>
      <c r="BP1046" s="175"/>
      <c r="BQ1046" s="175"/>
      <c r="BR1046" s="175"/>
      <c r="BS1046" s="175"/>
      <c r="BT1046" s="175"/>
      <c r="BU1046" s="175"/>
      <c r="BV1046" s="175"/>
      <c r="BW1046" s="175"/>
      <c r="BX1046" s="175"/>
      <c r="BY1046" s="175"/>
      <c r="BZ1046" s="175"/>
      <c r="CA1046" s="175"/>
      <c r="CB1046" s="175"/>
      <c r="CC1046" s="175"/>
      <c r="CD1046" s="175"/>
      <c r="CE1046" s="175"/>
      <c r="CF1046" s="175"/>
      <c r="CG1046" s="175"/>
      <c r="CH1046" s="175"/>
      <c r="CI1046" s="175"/>
      <c r="CJ1046" s="175"/>
      <c r="CK1046" s="175"/>
      <c r="CL1046" s="175"/>
    </row>
    <row r="1047" spans="2:90" x14ac:dyDescent="0.4">
      <c r="E1047" s="8"/>
      <c r="H1047" s="12"/>
      <c r="I1047" s="60"/>
      <c r="J1047" s="60"/>
      <c r="K1047" s="15"/>
      <c r="L1047" s="15"/>
      <c r="M1047" s="15"/>
      <c r="N1047" s="15"/>
      <c r="O1047" s="15"/>
      <c r="P1047" s="15"/>
      <c r="R1047" s="15"/>
      <c r="S1047" s="175"/>
      <c r="T1047" s="175"/>
      <c r="U1047" s="175"/>
      <c r="V1047" s="175"/>
      <c r="W1047" s="175"/>
      <c r="X1047" s="175"/>
      <c r="Y1047" s="175"/>
      <c r="Z1047" s="175"/>
      <c r="AA1047" s="175"/>
      <c r="AB1047" s="175"/>
      <c r="AC1047" s="175"/>
      <c r="AD1047" s="175"/>
      <c r="AE1047" s="175"/>
      <c r="AF1047" s="175"/>
      <c r="AG1047" s="175"/>
      <c r="AH1047" s="175"/>
      <c r="AI1047" s="175"/>
      <c r="AJ1047" s="175"/>
      <c r="AK1047" s="175"/>
      <c r="AL1047" s="175"/>
      <c r="AM1047" s="175"/>
      <c r="AN1047" s="175"/>
      <c r="AO1047" s="175"/>
      <c r="AP1047" s="175"/>
      <c r="AQ1047" s="175"/>
      <c r="AR1047" s="175"/>
      <c r="AS1047" s="175"/>
      <c r="AT1047" s="175"/>
      <c r="AU1047" s="175"/>
      <c r="AV1047" s="175"/>
      <c r="AW1047" s="175"/>
      <c r="AX1047" s="175"/>
      <c r="AY1047" s="175"/>
      <c r="AZ1047" s="175"/>
      <c r="BA1047" s="175"/>
      <c r="BB1047" s="175"/>
      <c r="BC1047" s="175"/>
      <c r="BD1047" s="175"/>
      <c r="BE1047" s="175"/>
      <c r="BF1047" s="175"/>
      <c r="BG1047" s="175"/>
      <c r="BH1047" s="175"/>
      <c r="BI1047" s="175"/>
      <c r="BJ1047" s="175"/>
      <c r="BK1047" s="175"/>
      <c r="BL1047" s="175"/>
      <c r="BM1047" s="175"/>
      <c r="BN1047" s="175"/>
      <c r="BO1047" s="175"/>
      <c r="BP1047" s="175"/>
      <c r="BQ1047" s="175"/>
      <c r="BR1047" s="175"/>
      <c r="BS1047" s="175"/>
      <c r="BT1047" s="175"/>
      <c r="BU1047" s="175"/>
      <c r="BV1047" s="175"/>
      <c r="BW1047" s="175"/>
      <c r="BX1047" s="175"/>
      <c r="BY1047" s="175"/>
      <c r="BZ1047" s="175"/>
      <c r="CA1047" s="175"/>
      <c r="CB1047" s="175"/>
      <c r="CC1047" s="175"/>
      <c r="CD1047" s="175"/>
      <c r="CE1047" s="175"/>
      <c r="CF1047" s="175"/>
      <c r="CG1047" s="175"/>
      <c r="CH1047" s="175"/>
      <c r="CI1047" s="175"/>
      <c r="CJ1047" s="175"/>
      <c r="CK1047" s="175"/>
      <c r="CL1047" s="175"/>
    </row>
    <row r="1048" spans="2:90" x14ac:dyDescent="0.4">
      <c r="E1048" s="8"/>
      <c r="H1048" s="12"/>
      <c r="I1048" s="60"/>
      <c r="J1048" s="60"/>
      <c r="K1048" s="15"/>
      <c r="L1048" s="15"/>
      <c r="M1048" s="15"/>
      <c r="N1048" s="15"/>
      <c r="O1048" s="15"/>
      <c r="P1048" s="15"/>
      <c r="R1048" s="15"/>
      <c r="S1048" s="175"/>
      <c r="T1048" s="175"/>
      <c r="U1048" s="175"/>
      <c r="V1048" s="175"/>
      <c r="W1048" s="175"/>
      <c r="X1048" s="175"/>
      <c r="Y1048" s="175"/>
      <c r="Z1048" s="175"/>
      <c r="AA1048" s="175"/>
      <c r="AB1048" s="175"/>
      <c r="AC1048" s="175"/>
      <c r="AD1048" s="175"/>
      <c r="AE1048" s="175"/>
      <c r="AF1048" s="175"/>
      <c r="AG1048" s="175"/>
      <c r="AH1048" s="175"/>
      <c r="AI1048" s="175"/>
      <c r="AJ1048" s="175"/>
      <c r="AK1048" s="175"/>
      <c r="AL1048" s="175"/>
      <c r="AM1048" s="175"/>
      <c r="AN1048" s="175"/>
      <c r="AO1048" s="175"/>
      <c r="AP1048" s="175"/>
      <c r="AQ1048" s="175"/>
      <c r="AR1048" s="175"/>
      <c r="AS1048" s="175"/>
      <c r="AT1048" s="175"/>
      <c r="AU1048" s="175"/>
      <c r="AV1048" s="175"/>
      <c r="AW1048" s="175"/>
      <c r="AX1048" s="175"/>
      <c r="AY1048" s="175"/>
      <c r="AZ1048" s="175"/>
      <c r="BA1048" s="175"/>
      <c r="BB1048" s="175"/>
      <c r="BC1048" s="175"/>
      <c r="BD1048" s="175"/>
      <c r="BE1048" s="175"/>
      <c r="BF1048" s="175"/>
      <c r="BG1048" s="175"/>
      <c r="BH1048" s="175"/>
      <c r="BI1048" s="175"/>
      <c r="BJ1048" s="175"/>
      <c r="BK1048" s="175"/>
      <c r="BL1048" s="175"/>
      <c r="BM1048" s="175"/>
      <c r="BN1048" s="175"/>
      <c r="BO1048" s="175"/>
      <c r="BP1048" s="175"/>
      <c r="BQ1048" s="175"/>
      <c r="BR1048" s="175"/>
      <c r="BS1048" s="175"/>
      <c r="BT1048" s="175"/>
      <c r="BU1048" s="175"/>
      <c r="BV1048" s="175"/>
      <c r="BW1048" s="175"/>
      <c r="BX1048" s="175"/>
      <c r="BY1048" s="175"/>
      <c r="BZ1048" s="175"/>
      <c r="CA1048" s="175"/>
      <c r="CB1048" s="175"/>
      <c r="CC1048" s="175"/>
      <c r="CD1048" s="175"/>
      <c r="CE1048" s="175"/>
      <c r="CF1048" s="175"/>
      <c r="CG1048" s="175"/>
      <c r="CH1048" s="175"/>
      <c r="CI1048" s="175"/>
      <c r="CJ1048" s="175"/>
      <c r="CK1048" s="175"/>
      <c r="CL1048" s="175"/>
    </row>
    <row r="1049" spans="2:90" x14ac:dyDescent="0.4">
      <c r="E1049" s="8"/>
      <c r="H1049" s="12"/>
      <c r="I1049" s="60"/>
      <c r="J1049" s="60"/>
      <c r="K1049" s="15"/>
      <c r="L1049" s="15"/>
      <c r="M1049" s="15"/>
      <c r="N1049" s="15"/>
      <c r="O1049" s="15"/>
      <c r="P1049" s="15"/>
      <c r="R1049" s="15"/>
      <c r="S1049" s="175"/>
      <c r="T1049" s="175"/>
      <c r="U1049" s="175"/>
      <c r="V1049" s="175"/>
      <c r="W1049" s="175"/>
      <c r="X1049" s="175"/>
      <c r="Y1049" s="175"/>
      <c r="Z1049" s="175"/>
      <c r="AA1049" s="175"/>
      <c r="AB1049" s="175"/>
      <c r="AC1049" s="175"/>
      <c r="AD1049" s="175"/>
      <c r="AE1049" s="175"/>
      <c r="AF1049" s="175"/>
      <c r="AG1049" s="175"/>
      <c r="AH1049" s="175"/>
      <c r="AI1049" s="175"/>
      <c r="AJ1049" s="175"/>
      <c r="AK1049" s="175"/>
      <c r="AL1049" s="175"/>
      <c r="AM1049" s="175"/>
      <c r="AN1049" s="175"/>
      <c r="AO1049" s="175"/>
      <c r="AP1049" s="175"/>
      <c r="AQ1049" s="175"/>
      <c r="AR1049" s="175"/>
      <c r="AS1049" s="175"/>
      <c r="AT1049" s="175"/>
      <c r="AU1049" s="175"/>
      <c r="AV1049" s="175"/>
      <c r="AW1049" s="175"/>
      <c r="AX1049" s="175"/>
      <c r="AY1049" s="175"/>
      <c r="AZ1049" s="175"/>
      <c r="BA1049" s="175"/>
      <c r="BB1049" s="175"/>
      <c r="BC1049" s="175"/>
      <c r="BD1049" s="175"/>
      <c r="BE1049" s="175"/>
      <c r="BF1049" s="175"/>
      <c r="BG1049" s="175"/>
      <c r="BH1049" s="175"/>
      <c r="BI1049" s="175"/>
      <c r="BJ1049" s="175"/>
      <c r="BK1049" s="175"/>
      <c r="BL1049" s="175"/>
      <c r="BM1049" s="175"/>
      <c r="BN1049" s="175"/>
      <c r="BO1049" s="175"/>
      <c r="BP1049" s="175"/>
      <c r="BQ1049" s="175"/>
      <c r="BR1049" s="175"/>
      <c r="BS1049" s="175"/>
      <c r="BT1049" s="175"/>
      <c r="BU1049" s="175"/>
      <c r="BV1049" s="175"/>
      <c r="BW1049" s="175"/>
      <c r="BX1049" s="175"/>
      <c r="BY1049" s="175"/>
      <c r="BZ1049" s="175"/>
      <c r="CA1049" s="175"/>
      <c r="CB1049" s="175"/>
      <c r="CC1049" s="175"/>
      <c r="CD1049" s="175"/>
      <c r="CE1049" s="175"/>
      <c r="CF1049" s="175"/>
      <c r="CG1049" s="175"/>
      <c r="CH1049" s="175"/>
      <c r="CI1049" s="175"/>
      <c r="CJ1049" s="175"/>
      <c r="CK1049" s="175"/>
      <c r="CL1049" s="175"/>
    </row>
    <row r="1050" spans="2:90" x14ac:dyDescent="0.4">
      <c r="E1050" s="8"/>
      <c r="H1050" s="12"/>
      <c r="I1050" s="60"/>
      <c r="J1050" s="60"/>
      <c r="K1050" s="15"/>
      <c r="L1050" s="15"/>
      <c r="M1050" s="15"/>
      <c r="N1050" s="15"/>
      <c r="O1050" s="15"/>
      <c r="P1050" s="15"/>
      <c r="R1050" s="15"/>
      <c r="S1050" s="175"/>
      <c r="T1050" s="175"/>
      <c r="U1050" s="175"/>
      <c r="V1050" s="175"/>
      <c r="W1050" s="175"/>
      <c r="X1050" s="175"/>
      <c r="Y1050" s="175"/>
      <c r="Z1050" s="175"/>
      <c r="AA1050" s="175"/>
      <c r="AB1050" s="175"/>
      <c r="AC1050" s="175"/>
      <c r="AD1050" s="175"/>
      <c r="AE1050" s="175"/>
      <c r="AF1050" s="175"/>
      <c r="AG1050" s="175"/>
      <c r="AH1050" s="175"/>
      <c r="AI1050" s="175"/>
      <c r="AJ1050" s="175"/>
      <c r="AK1050" s="175"/>
      <c r="AL1050" s="175"/>
      <c r="AM1050" s="175"/>
      <c r="AN1050" s="175"/>
      <c r="AO1050" s="175"/>
      <c r="AP1050" s="175"/>
      <c r="AQ1050" s="175"/>
      <c r="AR1050" s="175"/>
      <c r="AS1050" s="175"/>
      <c r="AT1050" s="175"/>
      <c r="AU1050" s="175"/>
      <c r="AV1050" s="175"/>
      <c r="AW1050" s="175"/>
      <c r="AX1050" s="175"/>
      <c r="AY1050" s="175"/>
      <c r="AZ1050" s="175"/>
      <c r="BA1050" s="175"/>
      <c r="BB1050" s="175"/>
      <c r="BC1050" s="175"/>
      <c r="BD1050" s="175"/>
      <c r="BE1050" s="175"/>
      <c r="BF1050" s="175"/>
      <c r="BG1050" s="175"/>
      <c r="BH1050" s="175"/>
      <c r="BI1050" s="175"/>
      <c r="BJ1050" s="175"/>
      <c r="BK1050" s="175"/>
      <c r="BL1050" s="175"/>
      <c r="BM1050" s="175"/>
      <c r="BN1050" s="175"/>
      <c r="BO1050" s="175"/>
      <c r="BP1050" s="175"/>
      <c r="BQ1050" s="175"/>
      <c r="BR1050" s="175"/>
      <c r="BS1050" s="175"/>
      <c r="BT1050" s="175"/>
      <c r="BU1050" s="175"/>
      <c r="BV1050" s="175"/>
      <c r="BW1050" s="175"/>
      <c r="BX1050" s="175"/>
      <c r="BY1050" s="175"/>
      <c r="BZ1050" s="175"/>
      <c r="CA1050" s="175"/>
      <c r="CB1050" s="175"/>
      <c r="CC1050" s="175"/>
      <c r="CD1050" s="175"/>
      <c r="CE1050" s="175"/>
      <c r="CF1050" s="175"/>
      <c r="CG1050" s="175"/>
      <c r="CH1050" s="175"/>
      <c r="CI1050" s="175"/>
      <c r="CJ1050" s="175"/>
      <c r="CK1050" s="175"/>
      <c r="CL1050" s="175"/>
    </row>
    <row r="1051" spans="2:90" x14ac:dyDescent="0.4">
      <c r="E1051" s="8"/>
      <c r="H1051" s="12"/>
      <c r="I1051" s="60"/>
      <c r="J1051" s="60"/>
      <c r="K1051" s="15"/>
      <c r="L1051" s="15"/>
      <c r="M1051" s="15"/>
      <c r="N1051" s="15"/>
      <c r="O1051" s="15"/>
      <c r="P1051" s="15"/>
      <c r="R1051" s="15"/>
      <c r="S1051" s="175"/>
      <c r="T1051" s="175"/>
      <c r="U1051" s="175"/>
      <c r="V1051" s="175"/>
      <c r="W1051" s="175"/>
      <c r="X1051" s="175"/>
      <c r="Y1051" s="175"/>
      <c r="Z1051" s="175"/>
      <c r="AA1051" s="175"/>
      <c r="AB1051" s="175"/>
      <c r="AC1051" s="175"/>
      <c r="AD1051" s="175"/>
      <c r="AE1051" s="175"/>
      <c r="AF1051" s="175"/>
      <c r="AG1051" s="175"/>
      <c r="AH1051" s="175"/>
      <c r="AI1051" s="175"/>
      <c r="AJ1051" s="175"/>
      <c r="AK1051" s="175"/>
      <c r="AL1051" s="175"/>
      <c r="AM1051" s="175"/>
      <c r="AN1051" s="175"/>
      <c r="AO1051" s="175"/>
      <c r="AP1051" s="175"/>
      <c r="AQ1051" s="175"/>
      <c r="AR1051" s="175"/>
      <c r="AS1051" s="175"/>
      <c r="AT1051" s="175"/>
      <c r="AU1051" s="175"/>
      <c r="AV1051" s="175"/>
      <c r="AW1051" s="175"/>
      <c r="AX1051" s="175"/>
      <c r="AY1051" s="175"/>
      <c r="AZ1051" s="175"/>
      <c r="BA1051" s="175"/>
      <c r="BB1051" s="175"/>
      <c r="BC1051" s="175"/>
      <c r="BD1051" s="175"/>
      <c r="BE1051" s="175"/>
      <c r="BF1051" s="175"/>
      <c r="BG1051" s="175"/>
      <c r="BH1051" s="175"/>
      <c r="BI1051" s="175"/>
      <c r="BJ1051" s="175"/>
      <c r="BK1051" s="175"/>
      <c r="BL1051" s="175"/>
      <c r="BM1051" s="175"/>
      <c r="BN1051" s="175"/>
      <c r="BO1051" s="175"/>
      <c r="BP1051" s="175"/>
      <c r="BQ1051" s="175"/>
      <c r="BR1051" s="175"/>
      <c r="BS1051" s="175"/>
      <c r="BT1051" s="175"/>
      <c r="BU1051" s="175"/>
      <c r="BV1051" s="175"/>
      <c r="BW1051" s="175"/>
      <c r="BX1051" s="175"/>
      <c r="BY1051" s="175"/>
      <c r="BZ1051" s="175"/>
      <c r="CA1051" s="175"/>
      <c r="CB1051" s="175"/>
      <c r="CC1051" s="175"/>
      <c r="CD1051" s="175"/>
      <c r="CE1051" s="175"/>
      <c r="CF1051" s="175"/>
      <c r="CG1051" s="175"/>
      <c r="CH1051" s="175"/>
      <c r="CI1051" s="175"/>
      <c r="CJ1051" s="175"/>
      <c r="CK1051" s="175"/>
      <c r="CL1051" s="175"/>
    </row>
    <row r="1052" spans="2:90" x14ac:dyDescent="0.4">
      <c r="B1052" s="171" t="s">
        <v>490</v>
      </c>
      <c r="E1052" s="8"/>
      <c r="H1052" s="170"/>
      <c r="I1052" s="172"/>
      <c r="J1052" s="172"/>
      <c r="K1052" s="193"/>
      <c r="L1052" s="193"/>
      <c r="M1052" s="193"/>
      <c r="N1052" s="193"/>
      <c r="O1052" s="193"/>
      <c r="P1052" s="193"/>
      <c r="R1052" s="194"/>
      <c r="S1052" s="170"/>
      <c r="T1052" s="170"/>
      <c r="U1052" s="170"/>
      <c r="V1052" s="170"/>
      <c r="W1052" s="170"/>
      <c r="X1052" s="170"/>
      <c r="Y1052" s="170"/>
      <c r="Z1052" s="170"/>
      <c r="AA1052" s="170"/>
      <c r="AB1052" s="170"/>
      <c r="AC1052" s="170"/>
      <c r="AD1052" s="170"/>
      <c r="AE1052" s="170"/>
      <c r="AF1052" s="170"/>
      <c r="AG1052" s="170"/>
      <c r="AH1052" s="170"/>
      <c r="AI1052" s="170"/>
      <c r="AJ1052" s="170"/>
      <c r="AK1052" s="170"/>
      <c r="AL1052" s="170"/>
      <c r="AM1052" s="170"/>
      <c r="AN1052" s="170"/>
      <c r="AO1052" s="170"/>
      <c r="AP1052" s="170"/>
      <c r="AQ1052" s="170"/>
      <c r="AR1052" s="170"/>
      <c r="AS1052" s="170"/>
      <c r="AT1052" s="170"/>
      <c r="AU1052" s="170"/>
      <c r="AV1052" s="170"/>
      <c r="AW1052" s="170"/>
      <c r="AX1052" s="170"/>
      <c r="AY1052" s="170"/>
      <c r="AZ1052" s="170"/>
      <c r="BA1052" s="170"/>
      <c r="BB1052" s="170"/>
      <c r="BC1052" s="170"/>
      <c r="BD1052" s="170"/>
      <c r="BE1052" s="170"/>
      <c r="BF1052" s="170"/>
      <c r="BG1052" s="170"/>
      <c r="BH1052" s="170"/>
      <c r="BI1052" s="170"/>
      <c r="BJ1052" s="170"/>
      <c r="BK1052" s="170"/>
      <c r="BL1052" s="170"/>
      <c r="BM1052" s="170"/>
      <c r="BN1052" s="170"/>
      <c r="BO1052" s="170"/>
      <c r="BP1052" s="170"/>
      <c r="BQ1052" s="170"/>
      <c r="BR1052" s="170"/>
      <c r="BS1052" s="170"/>
      <c r="BT1052" s="170"/>
      <c r="BU1052" s="170"/>
      <c r="BV1052" s="170"/>
      <c r="BW1052" s="170"/>
      <c r="BX1052" s="170"/>
      <c r="BY1052" s="170"/>
      <c r="BZ1052" s="170"/>
      <c r="CA1052" s="170"/>
      <c r="CB1052" s="170"/>
      <c r="CC1052" s="170"/>
      <c r="CD1052" s="170"/>
      <c r="CE1052" s="170"/>
      <c r="CF1052" s="170"/>
      <c r="CG1052" s="170"/>
      <c r="CH1052" s="170"/>
      <c r="CI1052" s="170"/>
      <c r="CJ1052" s="170"/>
      <c r="CK1052" s="170"/>
      <c r="CL1052" s="170"/>
    </row>
    <row r="1053" spans="2:90" x14ac:dyDescent="0.4">
      <c r="B1053" s="171" t="s">
        <v>492</v>
      </c>
      <c r="E1053" s="8"/>
      <c r="H1053" s="170"/>
      <c r="I1053" s="172"/>
      <c r="J1053" s="172"/>
      <c r="K1053" s="193"/>
      <c r="L1053" s="193"/>
      <c r="M1053" s="193"/>
      <c r="N1053" s="193"/>
      <c r="O1053" s="193"/>
      <c r="P1053" s="193"/>
      <c r="R1053" s="194"/>
      <c r="S1053" s="170"/>
      <c r="T1053" s="170"/>
      <c r="U1053" s="170"/>
      <c r="V1053" s="170"/>
      <c r="W1053" s="170"/>
      <c r="X1053" s="170"/>
      <c r="Y1053" s="170"/>
      <c r="Z1053" s="170"/>
      <c r="AA1053" s="170"/>
      <c r="AB1053" s="170"/>
      <c r="AC1053" s="170"/>
      <c r="AD1053" s="170"/>
      <c r="AE1053" s="170"/>
      <c r="AF1053" s="170"/>
      <c r="AG1053" s="170"/>
      <c r="AH1053" s="170"/>
      <c r="AI1053" s="170"/>
      <c r="AJ1053" s="170"/>
      <c r="AK1053" s="170"/>
      <c r="AL1053" s="170"/>
      <c r="AM1053" s="170"/>
      <c r="AN1053" s="170"/>
      <c r="AO1053" s="170"/>
      <c r="AP1053" s="170"/>
      <c r="AQ1053" s="170"/>
      <c r="AR1053" s="170"/>
      <c r="AS1053" s="170"/>
      <c r="AT1053" s="170"/>
      <c r="AU1053" s="170"/>
      <c r="AV1053" s="170"/>
      <c r="AW1053" s="170"/>
      <c r="AX1053" s="170"/>
      <c r="AY1053" s="170"/>
      <c r="AZ1053" s="170"/>
      <c r="BA1053" s="170"/>
      <c r="BB1053" s="170"/>
      <c r="BC1053" s="170"/>
      <c r="BD1053" s="170"/>
      <c r="BE1053" s="170"/>
      <c r="BF1053" s="170"/>
      <c r="BG1053" s="170"/>
      <c r="BH1053" s="170"/>
      <c r="BI1053" s="170"/>
      <c r="BJ1053" s="170"/>
      <c r="BK1053" s="170"/>
      <c r="BL1053" s="170"/>
      <c r="BM1053" s="170"/>
      <c r="BN1053" s="170"/>
      <c r="BO1053" s="170"/>
      <c r="BP1053" s="170"/>
      <c r="BQ1053" s="170"/>
      <c r="BR1053" s="170"/>
      <c r="BS1053" s="170"/>
      <c r="BT1053" s="170"/>
      <c r="BU1053" s="170"/>
      <c r="BV1053" s="170"/>
      <c r="BW1053" s="170"/>
      <c r="BX1053" s="170"/>
      <c r="BY1053" s="170"/>
      <c r="BZ1053" s="170"/>
      <c r="CA1053" s="170"/>
      <c r="CB1053" s="170"/>
      <c r="CC1053" s="170"/>
      <c r="CD1053" s="170"/>
      <c r="CE1053" s="170"/>
      <c r="CF1053" s="170"/>
      <c r="CG1053" s="170"/>
      <c r="CH1053" s="170"/>
      <c r="CI1053" s="170"/>
      <c r="CJ1053" s="170"/>
      <c r="CK1053" s="170"/>
      <c r="CL1053" s="170"/>
    </row>
    <row r="1054" spans="2:90" x14ac:dyDescent="0.4">
      <c r="B1054" s="171" t="s">
        <v>461</v>
      </c>
      <c r="E1054" s="8"/>
      <c r="H1054" s="170"/>
      <c r="I1054" s="172"/>
      <c r="J1054" s="172"/>
      <c r="K1054" s="195"/>
      <c r="L1054" s="195"/>
      <c r="M1054" s="195"/>
      <c r="N1054" s="195"/>
      <c r="O1054" s="195"/>
      <c r="P1054" s="195"/>
      <c r="R1054" s="194"/>
      <c r="S1054" s="195" t="str">
        <f t="shared" ref="S1054:AX1054" si="1115">ADDRESS(ROW(S349),COLUMN(S349),2)</f>
        <v>S$349</v>
      </c>
      <c r="T1054" s="195" t="str">
        <f t="shared" si="1115"/>
        <v>T$349</v>
      </c>
      <c r="U1054" s="195" t="str">
        <f t="shared" si="1115"/>
        <v>U$349</v>
      </c>
      <c r="V1054" s="195" t="str">
        <f t="shared" si="1115"/>
        <v>V$349</v>
      </c>
      <c r="W1054" s="195" t="str">
        <f t="shared" si="1115"/>
        <v>W$349</v>
      </c>
      <c r="X1054" s="195" t="str">
        <f t="shared" si="1115"/>
        <v>X$349</v>
      </c>
      <c r="Y1054" s="195" t="str">
        <f t="shared" si="1115"/>
        <v>Y$349</v>
      </c>
      <c r="Z1054" s="195" t="str">
        <f t="shared" si="1115"/>
        <v>Z$349</v>
      </c>
      <c r="AA1054" s="195" t="str">
        <f t="shared" si="1115"/>
        <v>AA$349</v>
      </c>
      <c r="AB1054" s="195" t="str">
        <f t="shared" si="1115"/>
        <v>AB$349</v>
      </c>
      <c r="AC1054" s="195" t="str">
        <f t="shared" si="1115"/>
        <v>AC$349</v>
      </c>
      <c r="AD1054" s="195" t="str">
        <f t="shared" si="1115"/>
        <v>AD$349</v>
      </c>
      <c r="AE1054" s="195" t="str">
        <f t="shared" si="1115"/>
        <v>AE$349</v>
      </c>
      <c r="AF1054" s="195" t="str">
        <f t="shared" si="1115"/>
        <v>AF$349</v>
      </c>
      <c r="AG1054" s="195" t="str">
        <f t="shared" si="1115"/>
        <v>AG$349</v>
      </c>
      <c r="AH1054" s="195" t="str">
        <f t="shared" si="1115"/>
        <v>AH$349</v>
      </c>
      <c r="AI1054" s="195" t="str">
        <f t="shared" si="1115"/>
        <v>AI$349</v>
      </c>
      <c r="AJ1054" s="195" t="str">
        <f t="shared" si="1115"/>
        <v>AJ$349</v>
      </c>
      <c r="AK1054" s="195" t="str">
        <f t="shared" si="1115"/>
        <v>AK$349</v>
      </c>
      <c r="AL1054" s="195" t="str">
        <f t="shared" si="1115"/>
        <v>AL$349</v>
      </c>
      <c r="AM1054" s="195" t="str">
        <f t="shared" si="1115"/>
        <v>AM$349</v>
      </c>
      <c r="AN1054" s="195" t="str">
        <f t="shared" si="1115"/>
        <v>AN$349</v>
      </c>
      <c r="AO1054" s="195" t="str">
        <f t="shared" si="1115"/>
        <v>AO$349</v>
      </c>
      <c r="AP1054" s="195" t="str">
        <f t="shared" si="1115"/>
        <v>AP$349</v>
      </c>
      <c r="AQ1054" s="195" t="str">
        <f t="shared" si="1115"/>
        <v>AQ$349</v>
      </c>
      <c r="AR1054" s="195" t="str">
        <f t="shared" si="1115"/>
        <v>AR$349</v>
      </c>
      <c r="AS1054" s="195" t="str">
        <f t="shared" si="1115"/>
        <v>AS$349</v>
      </c>
      <c r="AT1054" s="195" t="str">
        <f t="shared" si="1115"/>
        <v>AT$349</v>
      </c>
      <c r="AU1054" s="195" t="str">
        <f t="shared" si="1115"/>
        <v>AU$349</v>
      </c>
      <c r="AV1054" s="195" t="str">
        <f t="shared" si="1115"/>
        <v>AV$349</v>
      </c>
      <c r="AW1054" s="195" t="str">
        <f t="shared" si="1115"/>
        <v>AW$349</v>
      </c>
      <c r="AX1054" s="195" t="str">
        <f t="shared" si="1115"/>
        <v>AX$349</v>
      </c>
      <c r="AY1054" s="195" t="str">
        <f t="shared" ref="AY1054:CD1054" si="1116">ADDRESS(ROW(AY349),COLUMN(AY349),2)</f>
        <v>AY$349</v>
      </c>
      <c r="AZ1054" s="195" t="str">
        <f t="shared" si="1116"/>
        <v>AZ$349</v>
      </c>
      <c r="BA1054" s="195" t="str">
        <f t="shared" si="1116"/>
        <v>BA$349</v>
      </c>
      <c r="BB1054" s="195" t="str">
        <f t="shared" si="1116"/>
        <v>BB$349</v>
      </c>
      <c r="BC1054" s="195" t="str">
        <f t="shared" si="1116"/>
        <v>BC$349</v>
      </c>
      <c r="BD1054" s="195" t="str">
        <f t="shared" si="1116"/>
        <v>BD$349</v>
      </c>
      <c r="BE1054" s="195" t="str">
        <f t="shared" si="1116"/>
        <v>BE$349</v>
      </c>
      <c r="BF1054" s="195" t="str">
        <f t="shared" si="1116"/>
        <v>BF$349</v>
      </c>
      <c r="BG1054" s="195" t="str">
        <f t="shared" si="1116"/>
        <v>BG$349</v>
      </c>
      <c r="BH1054" s="195" t="str">
        <f t="shared" si="1116"/>
        <v>BH$349</v>
      </c>
      <c r="BI1054" s="195" t="str">
        <f t="shared" si="1116"/>
        <v>BI$349</v>
      </c>
      <c r="BJ1054" s="195" t="str">
        <f t="shared" si="1116"/>
        <v>BJ$349</v>
      </c>
      <c r="BK1054" s="195" t="str">
        <f t="shared" si="1116"/>
        <v>BK$349</v>
      </c>
      <c r="BL1054" s="195" t="str">
        <f t="shared" si="1116"/>
        <v>BL$349</v>
      </c>
      <c r="BM1054" s="195" t="str">
        <f t="shared" si="1116"/>
        <v>BM$349</v>
      </c>
      <c r="BN1054" s="195" t="str">
        <f t="shared" si="1116"/>
        <v>BN$349</v>
      </c>
      <c r="BO1054" s="195" t="str">
        <f t="shared" si="1116"/>
        <v>BO$349</v>
      </c>
      <c r="BP1054" s="195" t="str">
        <f t="shared" si="1116"/>
        <v>BP$349</v>
      </c>
      <c r="BQ1054" s="195" t="str">
        <f t="shared" si="1116"/>
        <v>BQ$349</v>
      </c>
      <c r="BR1054" s="195" t="str">
        <f t="shared" si="1116"/>
        <v>BR$349</v>
      </c>
      <c r="BS1054" s="195" t="str">
        <f t="shared" si="1116"/>
        <v>BS$349</v>
      </c>
      <c r="BT1054" s="195" t="str">
        <f t="shared" si="1116"/>
        <v>BT$349</v>
      </c>
      <c r="BU1054" s="195" t="str">
        <f t="shared" si="1116"/>
        <v>BU$349</v>
      </c>
      <c r="BV1054" s="195" t="str">
        <f t="shared" si="1116"/>
        <v>BV$349</v>
      </c>
      <c r="BW1054" s="195" t="str">
        <f t="shared" si="1116"/>
        <v>BW$349</v>
      </c>
      <c r="BX1054" s="195" t="str">
        <f t="shared" si="1116"/>
        <v>BX$349</v>
      </c>
      <c r="BY1054" s="195" t="str">
        <f t="shared" si="1116"/>
        <v>BY$349</v>
      </c>
      <c r="BZ1054" s="195" t="str">
        <f t="shared" si="1116"/>
        <v>BZ$349</v>
      </c>
      <c r="CA1054" s="195" t="str">
        <f t="shared" si="1116"/>
        <v>CA$349</v>
      </c>
      <c r="CB1054" s="195" t="str">
        <f t="shared" si="1116"/>
        <v>CB$349</v>
      </c>
      <c r="CC1054" s="195" t="str">
        <f t="shared" si="1116"/>
        <v>CC$349</v>
      </c>
      <c r="CD1054" s="195" t="str">
        <f t="shared" si="1116"/>
        <v>CD$349</v>
      </c>
      <c r="CE1054" s="195" t="str">
        <f t="shared" ref="CE1054:CL1054" si="1117">ADDRESS(ROW(CE349),COLUMN(CE349),2)</f>
        <v>CE$349</v>
      </c>
      <c r="CF1054" s="195" t="str">
        <f t="shared" si="1117"/>
        <v>CF$349</v>
      </c>
      <c r="CG1054" s="195" t="str">
        <f t="shared" si="1117"/>
        <v>CG$349</v>
      </c>
      <c r="CH1054" s="195" t="str">
        <f t="shared" si="1117"/>
        <v>CH$349</v>
      </c>
      <c r="CI1054" s="195" t="str">
        <f t="shared" si="1117"/>
        <v>CI$349</v>
      </c>
      <c r="CJ1054" s="195" t="str">
        <f t="shared" si="1117"/>
        <v>CJ$349</v>
      </c>
      <c r="CK1054" s="195" t="str">
        <f t="shared" si="1117"/>
        <v>CK$349</v>
      </c>
      <c r="CL1054" s="195" t="str">
        <f t="shared" si="1117"/>
        <v>CL$349</v>
      </c>
    </row>
    <row r="1055" spans="2:90" x14ac:dyDescent="0.4">
      <c r="B1055" s="171" t="s">
        <v>462</v>
      </c>
      <c r="E1055" s="8"/>
      <c r="H1055" s="196"/>
      <c r="I1055" s="197"/>
      <c r="J1055" s="197"/>
      <c r="K1055" s="195"/>
      <c r="L1055" s="195"/>
      <c r="M1055" s="195"/>
      <c r="N1055" s="195"/>
      <c r="O1055" s="195"/>
      <c r="P1055" s="195"/>
      <c r="R1055" s="198"/>
      <c r="S1055" s="313" t="str">
        <f t="shared" ref="S1055" si="1118">S1054</f>
        <v>S$349</v>
      </c>
      <c r="T1055" s="313" t="str">
        <f t="shared" ref="T1055:CE1055" si="1119">T1054</f>
        <v>T$349</v>
      </c>
      <c r="U1055" s="313" t="str">
        <f t="shared" si="1119"/>
        <v>U$349</v>
      </c>
      <c r="V1055" s="313" t="str">
        <f t="shared" si="1119"/>
        <v>V$349</v>
      </c>
      <c r="W1055" s="313" t="str">
        <f t="shared" si="1119"/>
        <v>W$349</v>
      </c>
      <c r="X1055" s="313" t="str">
        <f t="shared" si="1119"/>
        <v>X$349</v>
      </c>
      <c r="Y1055" s="313" t="str">
        <f t="shared" si="1119"/>
        <v>Y$349</v>
      </c>
      <c r="Z1055" s="313" t="str">
        <f t="shared" si="1119"/>
        <v>Z$349</v>
      </c>
      <c r="AA1055" s="313" t="str">
        <f t="shared" si="1119"/>
        <v>AA$349</v>
      </c>
      <c r="AB1055" s="313" t="str">
        <f t="shared" si="1119"/>
        <v>AB$349</v>
      </c>
      <c r="AC1055" s="313" t="str">
        <f t="shared" si="1119"/>
        <v>AC$349</v>
      </c>
      <c r="AD1055" s="313" t="str">
        <f t="shared" si="1119"/>
        <v>AD$349</v>
      </c>
      <c r="AE1055" s="313" t="str">
        <f t="shared" si="1119"/>
        <v>AE$349</v>
      </c>
      <c r="AF1055" s="313" t="str">
        <f t="shared" si="1119"/>
        <v>AF$349</v>
      </c>
      <c r="AG1055" s="313" t="str">
        <f t="shared" si="1119"/>
        <v>AG$349</v>
      </c>
      <c r="AH1055" s="313" t="str">
        <f t="shared" si="1119"/>
        <v>AH$349</v>
      </c>
      <c r="AI1055" s="313" t="str">
        <f t="shared" si="1119"/>
        <v>AI$349</v>
      </c>
      <c r="AJ1055" s="313" t="str">
        <f t="shared" si="1119"/>
        <v>AJ$349</v>
      </c>
      <c r="AK1055" s="313" t="str">
        <f t="shared" si="1119"/>
        <v>AK$349</v>
      </c>
      <c r="AL1055" s="313" t="str">
        <f t="shared" si="1119"/>
        <v>AL$349</v>
      </c>
      <c r="AM1055" s="313" t="str">
        <f t="shared" si="1119"/>
        <v>AM$349</v>
      </c>
      <c r="AN1055" s="313" t="str">
        <f t="shared" si="1119"/>
        <v>AN$349</v>
      </c>
      <c r="AO1055" s="313" t="str">
        <f t="shared" si="1119"/>
        <v>AO$349</v>
      </c>
      <c r="AP1055" s="313" t="str">
        <f t="shared" si="1119"/>
        <v>AP$349</v>
      </c>
      <c r="AQ1055" s="313" t="str">
        <f t="shared" si="1119"/>
        <v>AQ$349</v>
      </c>
      <c r="AR1055" s="313" t="str">
        <f t="shared" si="1119"/>
        <v>AR$349</v>
      </c>
      <c r="AS1055" s="313" t="str">
        <f t="shared" si="1119"/>
        <v>AS$349</v>
      </c>
      <c r="AT1055" s="313" t="str">
        <f t="shared" si="1119"/>
        <v>AT$349</v>
      </c>
      <c r="AU1055" s="313" t="str">
        <f t="shared" si="1119"/>
        <v>AU$349</v>
      </c>
      <c r="AV1055" s="313" t="str">
        <f t="shared" si="1119"/>
        <v>AV$349</v>
      </c>
      <c r="AW1055" s="313" t="str">
        <f t="shared" si="1119"/>
        <v>AW$349</v>
      </c>
      <c r="AX1055" s="313" t="str">
        <f t="shared" si="1119"/>
        <v>AX$349</v>
      </c>
      <c r="AY1055" s="313" t="str">
        <f t="shared" si="1119"/>
        <v>AY$349</v>
      </c>
      <c r="AZ1055" s="313" t="str">
        <f t="shared" si="1119"/>
        <v>AZ$349</v>
      </c>
      <c r="BA1055" s="313" t="str">
        <f t="shared" si="1119"/>
        <v>BA$349</v>
      </c>
      <c r="BB1055" s="313" t="str">
        <f t="shared" si="1119"/>
        <v>BB$349</v>
      </c>
      <c r="BC1055" s="313" t="str">
        <f t="shared" si="1119"/>
        <v>BC$349</v>
      </c>
      <c r="BD1055" s="313" t="str">
        <f t="shared" si="1119"/>
        <v>BD$349</v>
      </c>
      <c r="BE1055" s="313" t="str">
        <f t="shared" si="1119"/>
        <v>BE$349</v>
      </c>
      <c r="BF1055" s="313" t="str">
        <f t="shared" si="1119"/>
        <v>BF$349</v>
      </c>
      <c r="BG1055" s="313" t="str">
        <f t="shared" si="1119"/>
        <v>BG$349</v>
      </c>
      <c r="BH1055" s="313" t="str">
        <f t="shared" si="1119"/>
        <v>BH$349</v>
      </c>
      <c r="BI1055" s="313" t="str">
        <f t="shared" si="1119"/>
        <v>BI$349</v>
      </c>
      <c r="BJ1055" s="313" t="str">
        <f t="shared" si="1119"/>
        <v>BJ$349</v>
      </c>
      <c r="BK1055" s="313" t="str">
        <f t="shared" si="1119"/>
        <v>BK$349</v>
      </c>
      <c r="BL1055" s="313" t="str">
        <f t="shared" si="1119"/>
        <v>BL$349</v>
      </c>
      <c r="BM1055" s="313" t="str">
        <f t="shared" si="1119"/>
        <v>BM$349</v>
      </c>
      <c r="BN1055" s="313" t="str">
        <f t="shared" si="1119"/>
        <v>BN$349</v>
      </c>
      <c r="BO1055" s="313" t="str">
        <f t="shared" si="1119"/>
        <v>BO$349</v>
      </c>
      <c r="BP1055" s="313" t="str">
        <f t="shared" si="1119"/>
        <v>BP$349</v>
      </c>
      <c r="BQ1055" s="313" t="str">
        <f t="shared" si="1119"/>
        <v>BQ$349</v>
      </c>
      <c r="BR1055" s="313" t="str">
        <f t="shared" si="1119"/>
        <v>BR$349</v>
      </c>
      <c r="BS1055" s="313" t="str">
        <f t="shared" si="1119"/>
        <v>BS$349</v>
      </c>
      <c r="BT1055" s="313" t="str">
        <f t="shared" si="1119"/>
        <v>BT$349</v>
      </c>
      <c r="BU1055" s="313" t="str">
        <f t="shared" si="1119"/>
        <v>BU$349</v>
      </c>
      <c r="BV1055" s="313" t="str">
        <f t="shared" si="1119"/>
        <v>BV$349</v>
      </c>
      <c r="BW1055" s="313" t="str">
        <f t="shared" si="1119"/>
        <v>BW$349</v>
      </c>
      <c r="BX1055" s="313" t="str">
        <f t="shared" si="1119"/>
        <v>BX$349</v>
      </c>
      <c r="BY1055" s="313" t="str">
        <f t="shared" si="1119"/>
        <v>BY$349</v>
      </c>
      <c r="BZ1055" s="313" t="str">
        <f t="shared" si="1119"/>
        <v>BZ$349</v>
      </c>
      <c r="CA1055" s="313" t="str">
        <f t="shared" si="1119"/>
        <v>CA$349</v>
      </c>
      <c r="CB1055" s="313" t="str">
        <f t="shared" si="1119"/>
        <v>CB$349</v>
      </c>
      <c r="CC1055" s="313" t="str">
        <f t="shared" si="1119"/>
        <v>CC$349</v>
      </c>
      <c r="CD1055" s="313" t="str">
        <f t="shared" si="1119"/>
        <v>CD$349</v>
      </c>
      <c r="CE1055" s="313" t="str">
        <f t="shared" si="1119"/>
        <v>CE$349</v>
      </c>
      <c r="CF1055" s="313" t="str">
        <f t="shared" ref="CF1055:CK1055" si="1120">CF1054</f>
        <v>CF$349</v>
      </c>
      <c r="CG1055" s="313" t="str">
        <f t="shared" si="1120"/>
        <v>CG$349</v>
      </c>
      <c r="CH1055" s="313" t="str">
        <f t="shared" si="1120"/>
        <v>CH$349</v>
      </c>
      <c r="CI1055" s="313" t="str">
        <f t="shared" si="1120"/>
        <v>CI$349</v>
      </c>
      <c r="CJ1055" s="313" t="str">
        <f t="shared" si="1120"/>
        <v>CJ$349</v>
      </c>
      <c r="CK1055" s="313" t="str">
        <f t="shared" si="1120"/>
        <v>CK$349</v>
      </c>
      <c r="CL1055" s="313" t="str">
        <f t="shared" ref="CL1055" si="1121">CL1054</f>
        <v>CL$349</v>
      </c>
    </row>
    <row r="1056" spans="2:90" x14ac:dyDescent="0.4">
      <c r="B1056" s="171" t="s">
        <v>491</v>
      </c>
      <c r="E1056" s="8"/>
      <c r="H1056" s="196"/>
      <c r="I1056" s="197"/>
      <c r="J1056" s="197"/>
      <c r="K1056" s="198"/>
      <c r="L1056" s="198"/>
      <c r="M1056" s="198"/>
      <c r="N1056" s="198"/>
      <c r="O1056" s="198"/>
      <c r="P1056" s="198"/>
      <c r="R1056" s="198"/>
      <c r="S1056" s="195"/>
      <c r="T1056" s="195"/>
      <c r="U1056" s="195"/>
      <c r="V1056" s="195"/>
      <c r="W1056" s="195"/>
      <c r="X1056" s="195"/>
      <c r="Y1056" s="195"/>
      <c r="Z1056" s="195"/>
      <c r="AA1056" s="195"/>
      <c r="AB1056" s="195"/>
      <c r="AC1056" s="195"/>
      <c r="AD1056" s="195"/>
      <c r="AE1056" s="195"/>
      <c r="AF1056" s="195"/>
      <c r="AG1056" s="195"/>
      <c r="AH1056" s="195"/>
      <c r="AI1056" s="195"/>
      <c r="AJ1056" s="195"/>
      <c r="AK1056" s="195"/>
      <c r="AL1056" s="195"/>
      <c r="AM1056" s="195"/>
      <c r="AN1056" s="195"/>
      <c r="AO1056" s="195"/>
      <c r="AP1056" s="195"/>
      <c r="AQ1056" s="195"/>
      <c r="AR1056" s="195"/>
      <c r="AS1056" s="195"/>
      <c r="AT1056" s="195"/>
      <c r="AU1056" s="195"/>
      <c r="AV1056" s="195"/>
      <c r="AW1056" s="195"/>
      <c r="AX1056" s="195"/>
      <c r="AY1056" s="195"/>
      <c r="AZ1056" s="195"/>
      <c r="BA1056" s="195"/>
      <c r="BB1056" s="195"/>
      <c r="BC1056" s="195"/>
      <c r="BD1056" s="195"/>
      <c r="BE1056" s="195"/>
      <c r="BF1056" s="195"/>
      <c r="BG1056" s="195"/>
      <c r="BH1056" s="195"/>
      <c r="BI1056" s="195"/>
      <c r="BJ1056" s="195"/>
      <c r="BK1056" s="195"/>
      <c r="BL1056" s="195"/>
      <c r="BM1056" s="195"/>
      <c r="BN1056" s="195"/>
      <c r="BO1056" s="195"/>
      <c r="BP1056" s="195"/>
      <c r="BQ1056" s="195"/>
      <c r="BR1056" s="195"/>
      <c r="BS1056" s="195"/>
      <c r="BT1056" s="195"/>
      <c r="BU1056" s="195"/>
      <c r="BV1056" s="195"/>
      <c r="BW1056" s="195"/>
      <c r="BX1056" s="195"/>
      <c r="BY1056" s="195"/>
      <c r="BZ1056" s="195"/>
      <c r="CA1056" s="195"/>
      <c r="CB1056" s="195"/>
      <c r="CC1056" s="195"/>
      <c r="CD1056" s="195"/>
      <c r="CE1056" s="195"/>
      <c r="CF1056" s="195"/>
      <c r="CG1056" s="195"/>
      <c r="CH1056" s="195"/>
      <c r="CI1056" s="195"/>
      <c r="CJ1056" s="195"/>
      <c r="CK1056" s="195"/>
      <c r="CL1056" s="195"/>
    </row>
    <row r="1057" spans="2:90" x14ac:dyDescent="0.4">
      <c r="B1057" s="171" t="s">
        <v>505</v>
      </c>
      <c r="E1057" s="8"/>
      <c r="H1057" s="196"/>
      <c r="I1057" s="197"/>
      <c r="J1057" s="197"/>
      <c r="K1057" s="198"/>
      <c r="L1057" s="198"/>
      <c r="M1057" s="198"/>
      <c r="N1057" s="198"/>
      <c r="O1057" s="198"/>
      <c r="P1057" s="198"/>
      <c r="R1057" s="198"/>
      <c r="S1057" s="186"/>
      <c r="T1057" s="186"/>
      <c r="U1057" s="186"/>
      <c r="V1057" s="186"/>
      <c r="W1057" s="186"/>
      <c r="X1057" s="186"/>
      <c r="Y1057" s="186"/>
      <c r="Z1057" s="186"/>
      <c r="AA1057" s="186"/>
      <c r="AB1057" s="186"/>
      <c r="AC1057" s="186"/>
      <c r="AD1057" s="186"/>
      <c r="AE1057" s="186"/>
      <c r="AF1057" s="186"/>
      <c r="AG1057" s="186"/>
      <c r="AH1057" s="186"/>
      <c r="AI1057" s="186"/>
      <c r="AJ1057" s="186"/>
      <c r="AK1057" s="186"/>
      <c r="AL1057" s="186"/>
      <c r="AM1057" s="186"/>
      <c r="AN1057" s="186"/>
      <c r="AO1057" s="186"/>
      <c r="AP1057" s="186"/>
      <c r="AQ1057" s="186"/>
      <c r="AR1057" s="186"/>
      <c r="AS1057" s="186"/>
      <c r="AT1057" s="186"/>
      <c r="AU1057" s="186"/>
      <c r="AV1057" s="186"/>
      <c r="AW1057" s="186"/>
      <c r="AX1057" s="186"/>
      <c r="AY1057" s="186"/>
      <c r="AZ1057" s="186"/>
      <c r="BA1057" s="186"/>
      <c r="BB1057" s="186"/>
      <c r="BC1057" s="186"/>
      <c r="BD1057" s="186"/>
      <c r="BE1057" s="186"/>
      <c r="BF1057" s="186"/>
      <c r="BG1057" s="186"/>
      <c r="BH1057" s="186"/>
      <c r="BI1057" s="186"/>
      <c r="BJ1057" s="186"/>
      <c r="BK1057" s="186"/>
      <c r="BL1057" s="186"/>
      <c r="BM1057" s="186"/>
      <c r="BN1057" s="186"/>
      <c r="BO1057" s="186"/>
      <c r="BP1057" s="186"/>
      <c r="BQ1057" s="186"/>
      <c r="BR1057" s="186"/>
      <c r="BS1057" s="186"/>
      <c r="BT1057" s="186"/>
      <c r="BU1057" s="186"/>
      <c r="BV1057" s="186"/>
      <c r="BW1057" s="186"/>
      <c r="BX1057" s="186"/>
      <c r="BY1057" s="186"/>
      <c r="BZ1057" s="186"/>
      <c r="CA1057" s="186"/>
      <c r="CB1057" s="186"/>
      <c r="CC1057" s="186"/>
      <c r="CD1057" s="186"/>
      <c r="CE1057" s="186"/>
      <c r="CF1057" s="186"/>
      <c r="CG1057" s="186"/>
      <c r="CH1057" s="186"/>
      <c r="CI1057" s="186"/>
      <c r="CJ1057" s="186"/>
      <c r="CK1057" s="186"/>
      <c r="CL1057" s="186"/>
    </row>
    <row r="1058" spans="2:90" x14ac:dyDescent="0.4">
      <c r="B1058" s="171" t="s">
        <v>463</v>
      </c>
      <c r="E1058" s="8"/>
      <c r="H1058" s="196"/>
      <c r="I1058" s="197"/>
      <c r="J1058" s="197"/>
      <c r="K1058" s="198"/>
      <c r="L1058" s="198"/>
      <c r="M1058" s="198"/>
      <c r="N1058" s="198"/>
      <c r="O1058" s="198"/>
      <c r="P1058" s="198"/>
      <c r="R1058" s="198"/>
      <c r="S1058" s="186" t="str">
        <f t="shared" ref="S1058:AX1058" si="1122">S$18</f>
        <v>S$14</v>
      </c>
      <c r="T1058" s="186" t="str">
        <f t="shared" si="1122"/>
        <v>T$14</v>
      </c>
      <c r="U1058" s="186" t="str">
        <f t="shared" si="1122"/>
        <v>U$14</v>
      </c>
      <c r="V1058" s="186" t="str">
        <f t="shared" si="1122"/>
        <v>V$14</v>
      </c>
      <c r="W1058" s="186" t="str">
        <f t="shared" si="1122"/>
        <v>W$14</v>
      </c>
      <c r="X1058" s="186" t="str">
        <f t="shared" si="1122"/>
        <v>X$14</v>
      </c>
      <c r="Y1058" s="186" t="str">
        <f t="shared" si="1122"/>
        <v>Y$14</v>
      </c>
      <c r="Z1058" s="186" t="str">
        <f t="shared" si="1122"/>
        <v>Z$14</v>
      </c>
      <c r="AA1058" s="186" t="str">
        <f t="shared" si="1122"/>
        <v>AA$14</v>
      </c>
      <c r="AB1058" s="186" t="str">
        <f t="shared" si="1122"/>
        <v>AB$14</v>
      </c>
      <c r="AC1058" s="186" t="str">
        <f t="shared" si="1122"/>
        <v>AC$14</v>
      </c>
      <c r="AD1058" s="186" t="str">
        <f t="shared" si="1122"/>
        <v>AD$14</v>
      </c>
      <c r="AE1058" s="186" t="str">
        <f t="shared" si="1122"/>
        <v>AE$14</v>
      </c>
      <c r="AF1058" s="186" t="str">
        <f t="shared" si="1122"/>
        <v>AF$14</v>
      </c>
      <c r="AG1058" s="186" t="str">
        <f t="shared" si="1122"/>
        <v>AG$14</v>
      </c>
      <c r="AH1058" s="186" t="str">
        <f t="shared" si="1122"/>
        <v>AH$14</v>
      </c>
      <c r="AI1058" s="186" t="str">
        <f t="shared" si="1122"/>
        <v>AI$14</v>
      </c>
      <c r="AJ1058" s="186" t="str">
        <f t="shared" si="1122"/>
        <v>AJ$14</v>
      </c>
      <c r="AK1058" s="186" t="str">
        <f t="shared" si="1122"/>
        <v>AK$14</v>
      </c>
      <c r="AL1058" s="186" t="str">
        <f t="shared" si="1122"/>
        <v>AL$14</v>
      </c>
      <c r="AM1058" s="186" t="str">
        <f t="shared" si="1122"/>
        <v>AM$14</v>
      </c>
      <c r="AN1058" s="186" t="str">
        <f t="shared" si="1122"/>
        <v>AN$14</v>
      </c>
      <c r="AO1058" s="186" t="str">
        <f t="shared" si="1122"/>
        <v>AO$14</v>
      </c>
      <c r="AP1058" s="186" t="str">
        <f t="shared" si="1122"/>
        <v>AP$14</v>
      </c>
      <c r="AQ1058" s="186" t="str">
        <f t="shared" si="1122"/>
        <v>AQ$14</v>
      </c>
      <c r="AR1058" s="186" t="str">
        <f t="shared" si="1122"/>
        <v>AR$14</v>
      </c>
      <c r="AS1058" s="186" t="str">
        <f t="shared" si="1122"/>
        <v>AS$14</v>
      </c>
      <c r="AT1058" s="186" t="str">
        <f t="shared" si="1122"/>
        <v>AT$14</v>
      </c>
      <c r="AU1058" s="186" t="str">
        <f t="shared" si="1122"/>
        <v>AU$14</v>
      </c>
      <c r="AV1058" s="186" t="str">
        <f t="shared" si="1122"/>
        <v>AV$14</v>
      </c>
      <c r="AW1058" s="186" t="str">
        <f t="shared" si="1122"/>
        <v>AW$14</v>
      </c>
      <c r="AX1058" s="186" t="str">
        <f t="shared" si="1122"/>
        <v>AX$14</v>
      </c>
      <c r="AY1058" s="186" t="str">
        <f t="shared" ref="AY1058:CD1058" si="1123">AY$18</f>
        <v>AY$14</v>
      </c>
      <c r="AZ1058" s="186" t="str">
        <f t="shared" si="1123"/>
        <v>AZ$14</v>
      </c>
      <c r="BA1058" s="186" t="str">
        <f t="shared" si="1123"/>
        <v>BA$14</v>
      </c>
      <c r="BB1058" s="186" t="str">
        <f t="shared" si="1123"/>
        <v>BB$14</v>
      </c>
      <c r="BC1058" s="186" t="str">
        <f t="shared" si="1123"/>
        <v>BC$14</v>
      </c>
      <c r="BD1058" s="186" t="str">
        <f t="shared" si="1123"/>
        <v>BD$14</v>
      </c>
      <c r="BE1058" s="186" t="str">
        <f t="shared" si="1123"/>
        <v>BE$14</v>
      </c>
      <c r="BF1058" s="186" t="str">
        <f t="shared" si="1123"/>
        <v>BF$14</v>
      </c>
      <c r="BG1058" s="186" t="str">
        <f t="shared" si="1123"/>
        <v>BG$14</v>
      </c>
      <c r="BH1058" s="186" t="str">
        <f t="shared" si="1123"/>
        <v>BH$14</v>
      </c>
      <c r="BI1058" s="186" t="str">
        <f t="shared" si="1123"/>
        <v>BI$14</v>
      </c>
      <c r="BJ1058" s="186" t="str">
        <f t="shared" si="1123"/>
        <v>BJ$14</v>
      </c>
      <c r="BK1058" s="186" t="str">
        <f t="shared" si="1123"/>
        <v>BK$14</v>
      </c>
      <c r="BL1058" s="186" t="str">
        <f t="shared" si="1123"/>
        <v>BL$14</v>
      </c>
      <c r="BM1058" s="186" t="str">
        <f t="shared" si="1123"/>
        <v>BM$14</v>
      </c>
      <c r="BN1058" s="186" t="str">
        <f t="shared" si="1123"/>
        <v>BN$14</v>
      </c>
      <c r="BO1058" s="186" t="str">
        <f t="shared" si="1123"/>
        <v>BO$14</v>
      </c>
      <c r="BP1058" s="186" t="str">
        <f t="shared" si="1123"/>
        <v>BP$14</v>
      </c>
      <c r="BQ1058" s="186" t="str">
        <f t="shared" si="1123"/>
        <v>BQ$14</v>
      </c>
      <c r="BR1058" s="186" t="str">
        <f t="shared" si="1123"/>
        <v>BR$14</v>
      </c>
      <c r="BS1058" s="186" t="str">
        <f t="shared" si="1123"/>
        <v>BS$14</v>
      </c>
      <c r="BT1058" s="186" t="str">
        <f t="shared" si="1123"/>
        <v>BT$14</v>
      </c>
      <c r="BU1058" s="186" t="str">
        <f t="shared" si="1123"/>
        <v>BU$14</v>
      </c>
      <c r="BV1058" s="186" t="str">
        <f t="shared" si="1123"/>
        <v>BV$14</v>
      </c>
      <c r="BW1058" s="186" t="str">
        <f t="shared" si="1123"/>
        <v>BW$14</v>
      </c>
      <c r="BX1058" s="186" t="str">
        <f t="shared" si="1123"/>
        <v>BX$14</v>
      </c>
      <c r="BY1058" s="186" t="str">
        <f t="shared" si="1123"/>
        <v>BY$14</v>
      </c>
      <c r="BZ1058" s="186" t="str">
        <f t="shared" si="1123"/>
        <v>BZ$14</v>
      </c>
      <c r="CA1058" s="186" t="str">
        <f t="shared" si="1123"/>
        <v>CA$14</v>
      </c>
      <c r="CB1058" s="186" t="str">
        <f t="shared" si="1123"/>
        <v>CB$14</v>
      </c>
      <c r="CC1058" s="186" t="str">
        <f t="shared" si="1123"/>
        <v>CC$14</v>
      </c>
      <c r="CD1058" s="186" t="str">
        <f t="shared" si="1123"/>
        <v>CD$14</v>
      </c>
      <c r="CE1058" s="186" t="str">
        <f t="shared" ref="CE1058:CL1058" si="1124">CE$18</f>
        <v>CE$14</v>
      </c>
      <c r="CF1058" s="186" t="str">
        <f t="shared" si="1124"/>
        <v>CF$14</v>
      </c>
      <c r="CG1058" s="186" t="str">
        <f t="shared" si="1124"/>
        <v>CG$14</v>
      </c>
      <c r="CH1058" s="186" t="str">
        <f t="shared" si="1124"/>
        <v>CH$14</v>
      </c>
      <c r="CI1058" s="186" t="str">
        <f t="shared" si="1124"/>
        <v>CI$14</v>
      </c>
      <c r="CJ1058" s="186" t="str">
        <f t="shared" si="1124"/>
        <v>CJ$14</v>
      </c>
      <c r="CK1058" s="186" t="str">
        <f t="shared" si="1124"/>
        <v>CK$14</v>
      </c>
      <c r="CL1058" s="186" t="str">
        <f t="shared" si="1124"/>
        <v>CL$14</v>
      </c>
    </row>
    <row r="1059" spans="2:90" x14ac:dyDescent="0.4">
      <c r="B1059" s="171" t="s">
        <v>464</v>
      </c>
      <c r="E1059" s="8"/>
      <c r="H1059" s="196"/>
      <c r="I1059" s="197"/>
      <c r="J1059" s="197"/>
      <c r="K1059" s="198"/>
      <c r="L1059" s="198"/>
      <c r="M1059" s="198"/>
      <c r="N1059" s="198"/>
      <c r="O1059" s="198"/>
      <c r="P1059" s="198"/>
      <c r="R1059" s="198"/>
      <c r="S1059" s="186" t="str">
        <f t="shared" ref="S1059:AX1059" si="1125">S$19</f>
        <v>S$15</v>
      </c>
      <c r="T1059" s="186" t="str">
        <f t="shared" si="1125"/>
        <v>T$15</v>
      </c>
      <c r="U1059" s="186" t="str">
        <f t="shared" si="1125"/>
        <v>U$15</v>
      </c>
      <c r="V1059" s="186" t="str">
        <f t="shared" si="1125"/>
        <v>V$15</v>
      </c>
      <c r="W1059" s="186" t="str">
        <f t="shared" si="1125"/>
        <v>W$15</v>
      </c>
      <c r="X1059" s="186" t="str">
        <f t="shared" si="1125"/>
        <v>X$15</v>
      </c>
      <c r="Y1059" s="186" t="str">
        <f t="shared" si="1125"/>
        <v>Y$15</v>
      </c>
      <c r="Z1059" s="186" t="str">
        <f t="shared" si="1125"/>
        <v>Z$15</v>
      </c>
      <c r="AA1059" s="186" t="str">
        <f t="shared" si="1125"/>
        <v>AA$15</v>
      </c>
      <c r="AB1059" s="186" t="str">
        <f t="shared" si="1125"/>
        <v>AB$15</v>
      </c>
      <c r="AC1059" s="186" t="str">
        <f t="shared" si="1125"/>
        <v>AC$15</v>
      </c>
      <c r="AD1059" s="186" t="str">
        <f t="shared" si="1125"/>
        <v>AD$15</v>
      </c>
      <c r="AE1059" s="186" t="str">
        <f t="shared" si="1125"/>
        <v>AE$15</v>
      </c>
      <c r="AF1059" s="186" t="str">
        <f t="shared" si="1125"/>
        <v>AF$15</v>
      </c>
      <c r="AG1059" s="186" t="str">
        <f t="shared" si="1125"/>
        <v>AG$15</v>
      </c>
      <c r="AH1059" s="186" t="str">
        <f t="shared" si="1125"/>
        <v>AH$15</v>
      </c>
      <c r="AI1059" s="186" t="str">
        <f t="shared" si="1125"/>
        <v>AI$15</v>
      </c>
      <c r="AJ1059" s="186" t="str">
        <f t="shared" si="1125"/>
        <v>AJ$15</v>
      </c>
      <c r="AK1059" s="186" t="str">
        <f t="shared" si="1125"/>
        <v>AK$15</v>
      </c>
      <c r="AL1059" s="186" t="str">
        <f t="shared" si="1125"/>
        <v>AL$15</v>
      </c>
      <c r="AM1059" s="186" t="str">
        <f t="shared" si="1125"/>
        <v>AM$15</v>
      </c>
      <c r="AN1059" s="186" t="str">
        <f t="shared" si="1125"/>
        <v>AN$15</v>
      </c>
      <c r="AO1059" s="186" t="str">
        <f t="shared" si="1125"/>
        <v>AO$15</v>
      </c>
      <c r="AP1059" s="186" t="str">
        <f t="shared" si="1125"/>
        <v>AP$15</v>
      </c>
      <c r="AQ1059" s="186" t="str">
        <f t="shared" si="1125"/>
        <v>AQ$15</v>
      </c>
      <c r="AR1059" s="186" t="str">
        <f t="shared" si="1125"/>
        <v>AR$15</v>
      </c>
      <c r="AS1059" s="186" t="str">
        <f t="shared" si="1125"/>
        <v>AS$15</v>
      </c>
      <c r="AT1059" s="186" t="str">
        <f t="shared" si="1125"/>
        <v>AT$15</v>
      </c>
      <c r="AU1059" s="186" t="str">
        <f t="shared" si="1125"/>
        <v>AU$15</v>
      </c>
      <c r="AV1059" s="186" t="str">
        <f t="shared" si="1125"/>
        <v>AV$15</v>
      </c>
      <c r="AW1059" s="186" t="str">
        <f t="shared" si="1125"/>
        <v>AW$15</v>
      </c>
      <c r="AX1059" s="186" t="str">
        <f t="shared" si="1125"/>
        <v>AX$15</v>
      </c>
      <c r="AY1059" s="186" t="str">
        <f t="shared" ref="AY1059:CD1059" si="1126">AY$19</f>
        <v>AY$15</v>
      </c>
      <c r="AZ1059" s="186" t="str">
        <f t="shared" si="1126"/>
        <v>AZ$15</v>
      </c>
      <c r="BA1059" s="186" t="str">
        <f t="shared" si="1126"/>
        <v>BA$15</v>
      </c>
      <c r="BB1059" s="186" t="str">
        <f t="shared" si="1126"/>
        <v>BB$15</v>
      </c>
      <c r="BC1059" s="186" t="str">
        <f t="shared" si="1126"/>
        <v>BC$15</v>
      </c>
      <c r="BD1059" s="186" t="str">
        <f t="shared" si="1126"/>
        <v>BD$15</v>
      </c>
      <c r="BE1059" s="186" t="str">
        <f t="shared" si="1126"/>
        <v>BE$15</v>
      </c>
      <c r="BF1059" s="186" t="str">
        <f t="shared" si="1126"/>
        <v>BF$15</v>
      </c>
      <c r="BG1059" s="186" t="str">
        <f t="shared" si="1126"/>
        <v>BG$15</v>
      </c>
      <c r="BH1059" s="186" t="str">
        <f t="shared" si="1126"/>
        <v>BH$15</v>
      </c>
      <c r="BI1059" s="186" t="str">
        <f t="shared" si="1126"/>
        <v>BI$15</v>
      </c>
      <c r="BJ1059" s="186" t="str">
        <f t="shared" si="1126"/>
        <v>BJ$15</v>
      </c>
      <c r="BK1059" s="186" t="str">
        <f t="shared" si="1126"/>
        <v>BK$15</v>
      </c>
      <c r="BL1059" s="186" t="str">
        <f t="shared" si="1126"/>
        <v>BL$15</v>
      </c>
      <c r="BM1059" s="186" t="str">
        <f t="shared" si="1126"/>
        <v>BM$15</v>
      </c>
      <c r="BN1059" s="186" t="str">
        <f t="shared" si="1126"/>
        <v>BN$15</v>
      </c>
      <c r="BO1059" s="186" t="str">
        <f t="shared" si="1126"/>
        <v>BO$15</v>
      </c>
      <c r="BP1059" s="186" t="str">
        <f t="shared" si="1126"/>
        <v>BP$15</v>
      </c>
      <c r="BQ1059" s="186" t="str">
        <f t="shared" si="1126"/>
        <v>BQ$15</v>
      </c>
      <c r="BR1059" s="186" t="str">
        <f t="shared" si="1126"/>
        <v>BR$15</v>
      </c>
      <c r="BS1059" s="186" t="str">
        <f t="shared" si="1126"/>
        <v>BS$15</v>
      </c>
      <c r="BT1059" s="186" t="str">
        <f t="shared" si="1126"/>
        <v>BT$15</v>
      </c>
      <c r="BU1059" s="186" t="str">
        <f t="shared" si="1126"/>
        <v>BU$15</v>
      </c>
      <c r="BV1059" s="186" t="str">
        <f t="shared" si="1126"/>
        <v>BV$15</v>
      </c>
      <c r="BW1059" s="186" t="str">
        <f t="shared" si="1126"/>
        <v>BW$15</v>
      </c>
      <c r="BX1059" s="186" t="str">
        <f t="shared" si="1126"/>
        <v>BX$15</v>
      </c>
      <c r="BY1059" s="186" t="str">
        <f t="shared" si="1126"/>
        <v>BY$15</v>
      </c>
      <c r="BZ1059" s="186" t="str">
        <f t="shared" si="1126"/>
        <v>BZ$15</v>
      </c>
      <c r="CA1059" s="186" t="str">
        <f t="shared" si="1126"/>
        <v>CA$15</v>
      </c>
      <c r="CB1059" s="186" t="str">
        <f t="shared" si="1126"/>
        <v>CB$15</v>
      </c>
      <c r="CC1059" s="186" t="str">
        <f t="shared" si="1126"/>
        <v>CC$15</v>
      </c>
      <c r="CD1059" s="186" t="str">
        <f t="shared" si="1126"/>
        <v>CD$15</v>
      </c>
      <c r="CE1059" s="186" t="str">
        <f t="shared" ref="CE1059:CL1059" si="1127">CE$19</f>
        <v>CE$15</v>
      </c>
      <c r="CF1059" s="186" t="str">
        <f t="shared" si="1127"/>
        <v>CF$15</v>
      </c>
      <c r="CG1059" s="186" t="str">
        <f t="shared" si="1127"/>
        <v>CG$15</v>
      </c>
      <c r="CH1059" s="186" t="str">
        <f t="shared" si="1127"/>
        <v>CH$15</v>
      </c>
      <c r="CI1059" s="186" t="str">
        <f t="shared" si="1127"/>
        <v>CI$15</v>
      </c>
      <c r="CJ1059" s="186" t="str">
        <f t="shared" si="1127"/>
        <v>CJ$15</v>
      </c>
      <c r="CK1059" s="186" t="str">
        <f t="shared" si="1127"/>
        <v>CK$15</v>
      </c>
      <c r="CL1059" s="186" t="str">
        <f t="shared" si="1127"/>
        <v>CL$15</v>
      </c>
    </row>
    <row r="1060" spans="2:90" x14ac:dyDescent="0.4">
      <c r="B1060" s="66" t="s">
        <v>771</v>
      </c>
      <c r="C1060" s="31"/>
      <c r="D1060" t="s">
        <v>788</v>
      </c>
      <c r="E1060" s="8" t="str">
        <f t="shared" ref="E1060:E1067" si="1128">ROW()&amp;" "&amp;D1060</f>
        <v>1060 ORIGINATIONS-PP</v>
      </c>
      <c r="F1060" t="s">
        <v>787</v>
      </c>
      <c r="G1060" s="31" t="s">
        <v>81</v>
      </c>
      <c r="H1060" s="22"/>
      <c r="I1060" s="287"/>
      <c r="J1060" s="287"/>
      <c r="K1060" s="22"/>
      <c r="L1060" s="22"/>
      <c r="M1060" s="22"/>
      <c r="N1060" s="22"/>
      <c r="O1060" s="22"/>
      <c r="P1060" s="22"/>
      <c r="R1060" s="66"/>
      <c r="S1060" s="66"/>
      <c r="T1060" s="66"/>
      <c r="U1060" s="66"/>
      <c r="V1060" s="66"/>
      <c r="W1060" s="66"/>
      <c r="X1060" s="66"/>
      <c r="Y1060" s="66"/>
      <c r="Z1060" s="66"/>
      <c r="AA1060" s="66"/>
      <c r="AB1060" s="66"/>
      <c r="AC1060" s="66"/>
      <c r="AD1060" s="66"/>
      <c r="AE1060" s="66"/>
      <c r="AF1060" s="66"/>
      <c r="AG1060" s="66"/>
      <c r="AH1060" s="66"/>
      <c r="AI1060" s="66"/>
      <c r="AJ1060" s="66"/>
      <c r="AK1060" s="66"/>
      <c r="AL1060" s="66"/>
      <c r="AM1060" s="66"/>
      <c r="AN1060" s="66"/>
      <c r="AO1060" s="66"/>
      <c r="AP1060" s="66"/>
      <c r="AQ1060" s="66"/>
      <c r="AR1060" s="66"/>
      <c r="AS1060" s="66"/>
      <c r="AT1060" s="66"/>
      <c r="AU1060" s="66"/>
      <c r="AV1060" s="66"/>
      <c r="AW1060" s="66"/>
      <c r="AX1060" s="66"/>
      <c r="AY1060" s="66"/>
      <c r="AZ1060" s="66"/>
      <c r="BA1060" s="66"/>
      <c r="BB1060" s="66"/>
      <c r="BC1060" s="66"/>
      <c r="BD1060" s="66"/>
      <c r="BE1060" s="66"/>
      <c r="BF1060" s="66"/>
      <c r="BG1060" s="66"/>
      <c r="BH1060" s="66"/>
      <c r="BI1060" s="66"/>
      <c r="BJ1060" s="66"/>
      <c r="BK1060" s="66"/>
      <c r="BL1060" s="66"/>
      <c r="BM1060" s="66"/>
      <c r="BN1060" s="66"/>
      <c r="BO1060" s="66"/>
      <c r="BP1060" s="66"/>
      <c r="BQ1060" s="66"/>
      <c r="BR1060" s="66"/>
      <c r="BS1060" s="66"/>
      <c r="BT1060" s="66"/>
      <c r="BU1060" s="66"/>
      <c r="BV1060" s="66"/>
      <c r="BW1060" s="66"/>
      <c r="BX1060" s="66"/>
      <c r="BY1060" s="66"/>
      <c r="BZ1060" s="66"/>
      <c r="CA1060" s="66"/>
      <c r="CB1060" s="66"/>
      <c r="CC1060" s="66"/>
      <c r="CD1060" s="66"/>
      <c r="CE1060" s="66"/>
      <c r="CF1060" s="66"/>
      <c r="CG1060" s="66"/>
      <c r="CH1060" s="66"/>
      <c r="CI1060" s="66"/>
      <c r="CJ1060" s="66"/>
      <c r="CK1060" s="66"/>
      <c r="CL1060" s="66"/>
    </row>
    <row r="1061" spans="2:90" x14ac:dyDescent="0.4">
      <c r="B1061" s="95" t="str">
        <f>"% CAGR - "&amp;B1068</f>
        <v>% CAGR - (Primary label)</v>
      </c>
      <c r="D1061" t="s">
        <v>788</v>
      </c>
      <c r="E1061" s="8" t="str">
        <f t="shared" si="1128"/>
        <v>1061 ORIGINATIONS-PP</v>
      </c>
      <c r="G1061" t="s">
        <v>332</v>
      </c>
      <c r="H1061" s="31"/>
      <c r="I1061" s="73"/>
      <c r="J1061" s="73"/>
      <c r="K1061" s="58"/>
      <c r="L1061" s="58"/>
      <c r="M1061" s="58"/>
      <c r="N1061" s="58"/>
      <c r="O1061" s="58"/>
      <c r="P1061" s="58"/>
      <c r="R1061" s="33"/>
    </row>
    <row r="1062" spans="2:90" x14ac:dyDescent="0.4">
      <c r="B1062" s="122"/>
      <c r="D1062" t="s">
        <v>788</v>
      </c>
      <c r="E1062" s="8" t="str">
        <f t="shared" si="1128"/>
        <v>1062 ORIGINATIONS-PP</v>
      </c>
      <c r="H1062" s="31"/>
      <c r="I1062" s="73"/>
      <c r="J1062" s="73"/>
      <c r="K1062" s="58"/>
      <c r="L1062" s="58"/>
      <c r="M1062" s="58"/>
      <c r="N1062" s="58"/>
      <c r="O1062" s="58"/>
      <c r="P1062" s="58"/>
      <c r="R1062" s="33"/>
    </row>
    <row r="1063" spans="2:90" x14ac:dyDescent="0.4">
      <c r="B1063" s="95" t="s">
        <v>343</v>
      </c>
      <c r="D1063" t="s">
        <v>788</v>
      </c>
      <c r="E1063" s="8" t="str">
        <f t="shared" si="1128"/>
        <v>1063 ORIGINATIONS-PP</v>
      </c>
      <c r="H1063" s="31"/>
      <c r="I1063" s="73"/>
      <c r="J1063" s="73"/>
      <c r="K1063" s="58"/>
      <c r="L1063" s="58"/>
      <c r="M1063" s="58"/>
      <c r="N1063" s="58"/>
      <c r="O1063" s="58"/>
      <c r="P1063" s="58"/>
      <c r="R1063" s="33"/>
    </row>
    <row r="1064" spans="2:90" x14ac:dyDescent="0.4">
      <c r="B1064" s="141" t="str">
        <f>"# of "&amp;B1069&amp;"s originated"</f>
        <v># of units originated</v>
      </c>
      <c r="C1064" s="27"/>
      <c r="D1064" t="s">
        <v>788</v>
      </c>
      <c r="E1064" s="9" t="str">
        <f t="shared" ref="E1064" si="1129">ROW()&amp;" "&amp;D1064</f>
        <v>1064 ORIGINATIONS-PP</v>
      </c>
      <c r="F1064" s="27"/>
      <c r="G1064" s="27"/>
      <c r="H1064" s="31"/>
      <c r="I1064" s="73"/>
      <c r="J1064" s="73"/>
      <c r="K1064" s="15" t="e">
        <f t="shared" ref="K1064:P1064" ca="1" si="1130">SUMIF($3:$3,K$2,1064:1064)</f>
        <v>#REF!</v>
      </c>
      <c r="L1064" s="15" t="e">
        <f t="shared" ca="1" si="1130"/>
        <v>#REF!</v>
      </c>
      <c r="M1064" s="15" t="e">
        <f t="shared" ca="1" si="1130"/>
        <v>#REF!</v>
      </c>
      <c r="N1064" s="15" t="e">
        <f t="shared" ca="1" si="1130"/>
        <v>#REF!</v>
      </c>
      <c r="O1064" s="15" t="e">
        <f t="shared" ca="1" si="1130"/>
        <v>#REF!</v>
      </c>
      <c r="P1064" s="15" t="e">
        <f t="shared" ca="1" si="1130"/>
        <v>#REF!</v>
      </c>
      <c r="R1064" s="33"/>
      <c r="S1064" s="15" t="e" cm="1">
        <f t="array" aca="1" ref="S1064" ca="1">INDEX($K:$P,ROW(),MATCH(#REF!,$K$2:$P$2,0))*(1+INDIRECT(S1055))^(YEAR(S$1)-YEAR($S$1))/S$5</f>
        <v>#REF!</v>
      </c>
      <c r="T1064" s="15" t="e" cm="1">
        <f t="array" aca="1" ref="T1064" ca="1">INDEX($K:$P,ROW(),MATCH(#REF!,$K$2:$P$2,0))*(1+INDIRECT(T1055))^(YEAR(T$1)-YEAR($S$1))/T$5</f>
        <v>#REF!</v>
      </c>
      <c r="U1064" s="15" t="e" cm="1">
        <f t="array" aca="1" ref="U1064" ca="1">INDEX($K:$P,ROW(),MATCH(#REF!,$K$2:$P$2,0))*(1+INDIRECT(U1055))^(YEAR(U$1)-YEAR($S$1))/U$5</f>
        <v>#REF!</v>
      </c>
      <c r="V1064" s="15" t="e" cm="1">
        <f t="array" aca="1" ref="V1064" ca="1">INDEX($K:$P,ROW(),MATCH(#REF!,$K$2:$P$2,0))*(1+INDIRECT(V1055))^(YEAR(V$1)-YEAR($S$1))/V$5</f>
        <v>#REF!</v>
      </c>
      <c r="W1064" s="15" t="e" cm="1">
        <f t="array" aca="1" ref="W1064" ca="1">INDEX($K:$P,ROW(),MATCH(#REF!,$K$2:$P$2,0))*(1+INDIRECT(W1055))^(YEAR(W$1)-YEAR($S$1))/W$5</f>
        <v>#REF!</v>
      </c>
      <c r="X1064" s="15" t="e" cm="1">
        <f t="array" aca="1" ref="X1064" ca="1">INDEX($K:$P,ROW(),MATCH(#REF!,$K$2:$P$2,0))*(1+INDIRECT(X1055))^(YEAR(X$1)-YEAR($S$1))/X$5</f>
        <v>#REF!</v>
      </c>
      <c r="Y1064" s="15" t="e" cm="1">
        <f t="array" aca="1" ref="Y1064" ca="1">INDEX($K:$P,ROW(),MATCH(#REF!,$K$2:$P$2,0))*(1+INDIRECT(Y1055))^(YEAR(Y$1)-YEAR($S$1))/Y$5</f>
        <v>#REF!</v>
      </c>
      <c r="Z1064" s="15" t="e" cm="1">
        <f t="array" aca="1" ref="Z1064" ca="1">INDEX($K:$P,ROW(),MATCH(#REF!,$K$2:$P$2,0))*(1+INDIRECT(Z1055))^(YEAR(Z$1)-YEAR($S$1))/Z$5</f>
        <v>#REF!</v>
      </c>
      <c r="AA1064" s="15" t="e" cm="1">
        <f t="array" aca="1" ref="AA1064" ca="1">INDEX($K:$P,ROW(),MATCH(#REF!,$K$2:$P$2,0))*(1+INDIRECT(AA1055))^(YEAR(AA$1)-YEAR($S$1))/AA$5</f>
        <v>#REF!</v>
      </c>
      <c r="AB1064" s="15" t="e" cm="1">
        <f t="array" aca="1" ref="AB1064" ca="1">INDEX($K:$P,ROW(),MATCH(#REF!,$K$2:$P$2,0))*(1+INDIRECT(AB1055))^(YEAR(AB$1)-YEAR($S$1))/AB$5</f>
        <v>#REF!</v>
      </c>
      <c r="AC1064" s="15" t="e" cm="1">
        <f t="array" aca="1" ref="AC1064" ca="1">INDEX($K:$P,ROW(),MATCH(#REF!,$K$2:$P$2,0))*(1+INDIRECT(AC1055))^(YEAR(AC$1)-YEAR($S$1))/AC$5</f>
        <v>#REF!</v>
      </c>
      <c r="AD1064" s="15" t="e" cm="1">
        <f t="array" aca="1" ref="AD1064" ca="1">INDEX($K:$P,ROW(),MATCH(#REF!,$K$2:$P$2,0))*(1+INDIRECT(AD1055))^(YEAR(AD$1)-YEAR($S$1))/AD$5</f>
        <v>#REF!</v>
      </c>
      <c r="AE1064" s="15" t="e" cm="1">
        <f t="array" aca="1" ref="AE1064" ca="1">INDEX($K:$P,ROW(),MATCH(#REF!,$K$2:$P$2,0))*(1+INDIRECT(AE1055))^(YEAR(AE$1)-YEAR($S$1))/AE$5</f>
        <v>#REF!</v>
      </c>
      <c r="AF1064" s="15" t="e" cm="1">
        <f t="array" aca="1" ref="AF1064" ca="1">INDEX($K:$P,ROW(),MATCH(#REF!,$K$2:$P$2,0))*(1+INDIRECT(AF1055))^(YEAR(AF$1)-YEAR($S$1))/AF$5</f>
        <v>#REF!</v>
      </c>
      <c r="AG1064" s="15" t="e" cm="1">
        <f t="array" aca="1" ref="AG1064" ca="1">INDEX($K:$P,ROW(),MATCH(#REF!,$K$2:$P$2,0))*(1+INDIRECT(AG1055))^(YEAR(AG$1)-YEAR($S$1))/AG$5</f>
        <v>#REF!</v>
      </c>
      <c r="AH1064" s="15" t="e" cm="1">
        <f t="array" aca="1" ref="AH1064" ca="1">INDEX($K:$P,ROW(),MATCH(#REF!,$K$2:$P$2,0))*(1+INDIRECT(AH1055))^(YEAR(AH$1)-YEAR($S$1))/AH$5</f>
        <v>#REF!</v>
      </c>
      <c r="AI1064" s="15" t="e" cm="1">
        <f t="array" aca="1" ref="AI1064" ca="1">INDEX($K:$P,ROW(),MATCH(#REF!,$K$2:$P$2,0))*(1+INDIRECT(AI1055))^(YEAR(AI$1)-YEAR($S$1))/AI$5</f>
        <v>#REF!</v>
      </c>
      <c r="AJ1064" s="15" t="e" cm="1">
        <f t="array" aca="1" ref="AJ1064" ca="1">INDEX($K:$P,ROW(),MATCH(#REF!,$K$2:$P$2,0))*(1+INDIRECT(AJ1055))^(YEAR(AJ$1)-YEAR($S$1))/AJ$5</f>
        <v>#REF!</v>
      </c>
      <c r="AK1064" s="15" t="e" cm="1">
        <f t="array" aca="1" ref="AK1064" ca="1">INDEX($K:$P,ROW(),MATCH(#REF!,$K$2:$P$2,0))*(1+INDIRECT(AK1055))^(YEAR(AK$1)-YEAR($S$1))/AK$5</f>
        <v>#REF!</v>
      </c>
      <c r="AL1064" s="15" t="e" cm="1">
        <f t="array" aca="1" ref="AL1064" ca="1">INDEX($K:$P,ROW(),MATCH(#REF!,$K$2:$P$2,0))*(1+INDIRECT(AL1055))^(YEAR(AL$1)-YEAR($S$1))/AL$5</f>
        <v>#REF!</v>
      </c>
      <c r="AM1064" s="15" t="e" cm="1">
        <f t="array" aca="1" ref="AM1064" ca="1">INDEX($K:$P,ROW(),MATCH(#REF!,$K$2:$P$2,0))*(1+INDIRECT(AM1055))^(YEAR(AM$1)-YEAR($S$1))/AM$5</f>
        <v>#REF!</v>
      </c>
      <c r="AN1064" s="15" t="e" cm="1">
        <f t="array" aca="1" ref="AN1064" ca="1">INDEX($K:$P,ROW(),MATCH(#REF!,$K$2:$P$2,0))*(1+INDIRECT(AN1055))^(YEAR(AN$1)-YEAR($S$1))/AN$5</f>
        <v>#REF!</v>
      </c>
      <c r="AO1064" s="15" t="e" cm="1">
        <f t="array" aca="1" ref="AO1064" ca="1">INDEX($K:$P,ROW(),MATCH(#REF!,$K$2:$P$2,0))*(1+INDIRECT(AO1055))^(YEAR(AO$1)-YEAR($S$1))/AO$5</f>
        <v>#REF!</v>
      </c>
      <c r="AP1064" s="15" t="e" cm="1">
        <f t="array" aca="1" ref="AP1064" ca="1">INDEX($K:$P,ROW(),MATCH(#REF!,$K$2:$P$2,0))*(1+INDIRECT(AP1055))^(YEAR(AP$1)-YEAR($S$1))/AP$5</f>
        <v>#REF!</v>
      </c>
      <c r="AQ1064" s="15" t="e" cm="1">
        <f t="array" aca="1" ref="AQ1064" ca="1">INDEX($K:$P,ROW(),MATCH(#REF!,$K$2:$P$2,0))*(1+INDIRECT(AQ1055))^(YEAR(AQ$1)-YEAR($S$1))/AQ$5</f>
        <v>#REF!</v>
      </c>
      <c r="AR1064" s="15" t="e" cm="1">
        <f t="array" aca="1" ref="AR1064" ca="1">INDEX($K:$P,ROW(),MATCH(#REF!,$K$2:$P$2,0))*(1+INDIRECT(AR1055))^(YEAR(AR$1)-YEAR($S$1))/AR$5</f>
        <v>#REF!</v>
      </c>
      <c r="AS1064" s="15" t="e" cm="1">
        <f t="array" aca="1" ref="AS1064" ca="1">INDEX($K:$P,ROW(),MATCH(#REF!,$K$2:$P$2,0))*(1+INDIRECT(AS1055))^(YEAR(AS$1)-YEAR($S$1))/AS$5</f>
        <v>#REF!</v>
      </c>
      <c r="AT1064" s="15" t="e" cm="1">
        <f t="array" aca="1" ref="AT1064" ca="1">INDEX($K:$P,ROW(),MATCH(#REF!,$K$2:$P$2,0))*(1+INDIRECT(AT1055))^(YEAR(AT$1)-YEAR($S$1))/AT$5</f>
        <v>#REF!</v>
      </c>
      <c r="AU1064" s="15" t="e" cm="1">
        <f t="array" aca="1" ref="AU1064" ca="1">INDEX($K:$P,ROW(),MATCH(#REF!,$K$2:$P$2,0))*(1+INDIRECT(AU1055))^(YEAR(AU$1)-YEAR($S$1))/AU$5</f>
        <v>#REF!</v>
      </c>
      <c r="AV1064" s="15" t="e" cm="1">
        <f t="array" aca="1" ref="AV1064" ca="1">INDEX($K:$P,ROW(),MATCH(#REF!,$K$2:$P$2,0))*(1+INDIRECT(AV1055))^(YEAR(AV$1)-YEAR($S$1))/AV$5</f>
        <v>#REF!</v>
      </c>
      <c r="AW1064" s="15" t="e" cm="1">
        <f t="array" aca="1" ref="AW1064" ca="1">INDEX($K:$P,ROW(),MATCH(#REF!,$K$2:$P$2,0))*(1+INDIRECT(AW1055))^(YEAR(AW$1)-YEAR($S$1))/AW$5</f>
        <v>#REF!</v>
      </c>
      <c r="AX1064" s="15" t="e" cm="1">
        <f t="array" aca="1" ref="AX1064" ca="1">INDEX($K:$P,ROW(),MATCH(#REF!,$K$2:$P$2,0))*(1+INDIRECT(AX1055))^(YEAR(AX$1)-YEAR($S$1))/AX$5</f>
        <v>#REF!</v>
      </c>
      <c r="AY1064" s="15" t="e" cm="1">
        <f t="array" aca="1" ref="AY1064" ca="1">INDEX($K:$P,ROW(),MATCH(#REF!,$K$2:$P$2,0))*(1+INDIRECT(AY1055))^(YEAR(AY$1)-YEAR($S$1))/AY$5</f>
        <v>#REF!</v>
      </c>
      <c r="AZ1064" s="15" t="e" cm="1">
        <f t="array" aca="1" ref="AZ1064" ca="1">INDEX($K:$P,ROW(),MATCH(#REF!,$K$2:$P$2,0))*(1+INDIRECT(AZ1055))^(YEAR(AZ$1)-YEAR($S$1))/AZ$5</f>
        <v>#REF!</v>
      </c>
      <c r="BA1064" s="15" t="e" cm="1">
        <f t="array" aca="1" ref="BA1064" ca="1">INDEX($K:$P,ROW(),MATCH(#REF!,$K$2:$P$2,0))*(1+INDIRECT(BA1055))^(YEAR(BA$1)-YEAR($S$1))/BA$5</f>
        <v>#REF!</v>
      </c>
      <c r="BB1064" s="15" t="e" cm="1">
        <f t="array" aca="1" ref="BB1064" ca="1">INDEX($K:$P,ROW(),MATCH(#REF!,$K$2:$P$2,0))*(1+INDIRECT(BB1055))^(YEAR(BB$1)-YEAR($S$1))/BB$5</f>
        <v>#REF!</v>
      </c>
      <c r="BC1064" s="15" t="e" cm="1">
        <f t="array" aca="1" ref="BC1064" ca="1">INDEX($K:$P,ROW(),MATCH(#REF!,$K$2:$P$2,0))*(1+INDIRECT(BC1055))^(YEAR(BC$1)-YEAR($S$1))/BC$5</f>
        <v>#REF!</v>
      </c>
      <c r="BD1064" s="15" t="e" cm="1">
        <f t="array" aca="1" ref="BD1064" ca="1">INDEX($K:$P,ROW(),MATCH(#REF!,$K$2:$P$2,0))*(1+INDIRECT(BD1055))^(YEAR(BD$1)-YEAR($S$1))/BD$5</f>
        <v>#REF!</v>
      </c>
      <c r="BE1064" s="15" t="e" cm="1">
        <f t="array" aca="1" ref="BE1064" ca="1">INDEX($K:$P,ROW(),MATCH(#REF!,$K$2:$P$2,0))*(1+INDIRECT(BE1055))^(YEAR(BE$1)-YEAR($S$1))/BE$5</f>
        <v>#REF!</v>
      </c>
      <c r="BF1064" s="15" t="e" cm="1">
        <f t="array" aca="1" ref="BF1064" ca="1">INDEX($K:$P,ROW(),MATCH(#REF!,$K$2:$P$2,0))*(1+INDIRECT(BF1055))^(YEAR(BF$1)-YEAR($S$1))/BF$5</f>
        <v>#REF!</v>
      </c>
      <c r="BG1064" s="15" t="e" cm="1">
        <f t="array" aca="1" ref="BG1064" ca="1">INDEX($K:$P,ROW(),MATCH(#REF!,$K$2:$P$2,0))*(1+INDIRECT(BG1055))^(YEAR(BG$1)-YEAR($S$1))/BG$5</f>
        <v>#REF!</v>
      </c>
      <c r="BH1064" s="15" t="e" cm="1">
        <f t="array" aca="1" ref="BH1064" ca="1">INDEX($K:$P,ROW(),MATCH(#REF!,$K$2:$P$2,0))*(1+INDIRECT(BH1055))^(YEAR(BH$1)-YEAR($S$1))/BH$5</f>
        <v>#REF!</v>
      </c>
      <c r="BI1064" s="15" t="e" cm="1">
        <f t="array" aca="1" ref="BI1064" ca="1">INDEX($K:$P,ROW(),MATCH(#REF!,$K$2:$P$2,0))*(1+INDIRECT(BI1055))^(YEAR(BI$1)-YEAR($S$1))/BI$5</f>
        <v>#REF!</v>
      </c>
      <c r="BJ1064" s="15" t="e" cm="1">
        <f t="array" aca="1" ref="BJ1064" ca="1">INDEX($K:$P,ROW(),MATCH(#REF!,$K$2:$P$2,0))*(1+INDIRECT(BJ1055))^(YEAR(BJ$1)-YEAR($S$1))/BJ$5</f>
        <v>#REF!</v>
      </c>
      <c r="BK1064" s="15" t="e" cm="1">
        <f t="array" aca="1" ref="BK1064" ca="1">INDEX($K:$P,ROW(),MATCH(#REF!,$K$2:$P$2,0))*(1+INDIRECT(BK1055))^(YEAR(BK$1)-YEAR($S$1))/BK$5</f>
        <v>#REF!</v>
      </c>
      <c r="BL1064" s="15" t="e" cm="1">
        <f t="array" aca="1" ref="BL1064" ca="1">INDEX($K:$P,ROW(),MATCH(#REF!,$K$2:$P$2,0))*(1+INDIRECT(BL1055))^(YEAR(BL$1)-YEAR($S$1))/BL$5</f>
        <v>#REF!</v>
      </c>
      <c r="BM1064" s="15" t="e" cm="1">
        <f t="array" aca="1" ref="BM1064" ca="1">INDEX($K:$P,ROW(),MATCH(#REF!,$K$2:$P$2,0))*(1+INDIRECT(BM1055))^(YEAR(BM$1)-YEAR($S$1))/BM$5</f>
        <v>#REF!</v>
      </c>
      <c r="BN1064" s="15" t="e" cm="1">
        <f t="array" aca="1" ref="BN1064" ca="1">INDEX($K:$P,ROW(),MATCH(#REF!,$K$2:$P$2,0))*(1+INDIRECT(BN1055))^(YEAR(BN$1)-YEAR($S$1))/BN$5</f>
        <v>#REF!</v>
      </c>
      <c r="BO1064" s="15" t="e" cm="1">
        <f t="array" aca="1" ref="BO1064" ca="1">INDEX($K:$P,ROW(),MATCH(#REF!,$K$2:$P$2,0))*(1+INDIRECT(BO1055))^(YEAR(BO$1)-YEAR($S$1))/BO$5</f>
        <v>#REF!</v>
      </c>
      <c r="BP1064" s="15" t="e" cm="1">
        <f t="array" aca="1" ref="BP1064" ca="1">INDEX($K:$P,ROW(),MATCH(#REF!,$K$2:$P$2,0))*(1+INDIRECT(BP1055))^(YEAR(BP$1)-YEAR($S$1))/BP$5</f>
        <v>#REF!</v>
      </c>
      <c r="BQ1064" s="15" t="e" cm="1">
        <f t="array" aca="1" ref="BQ1064" ca="1">INDEX($K:$P,ROW(),MATCH(#REF!,$K$2:$P$2,0))*(1+INDIRECT(BQ1055))^(YEAR(BQ$1)-YEAR($S$1))/BQ$5</f>
        <v>#REF!</v>
      </c>
      <c r="BR1064" s="15" t="e" cm="1">
        <f t="array" aca="1" ref="BR1064" ca="1">INDEX($K:$P,ROW(),MATCH(#REF!,$K$2:$P$2,0))*(1+INDIRECT(BR1055))^(YEAR(BR$1)-YEAR($S$1))/BR$5</f>
        <v>#REF!</v>
      </c>
      <c r="BS1064" s="15" t="e" cm="1">
        <f t="array" aca="1" ref="BS1064" ca="1">INDEX($K:$P,ROW(),MATCH(#REF!,$K$2:$P$2,0))*(1+INDIRECT(BS1055))^(YEAR(BS$1)-YEAR($S$1))/BS$5</f>
        <v>#REF!</v>
      </c>
      <c r="BT1064" s="15" t="e" cm="1">
        <f t="array" aca="1" ref="BT1064" ca="1">INDEX($K:$P,ROW(),MATCH(#REF!,$K$2:$P$2,0))*(1+INDIRECT(BT1055))^(YEAR(BT$1)-YEAR($S$1))/BT$5</f>
        <v>#REF!</v>
      </c>
      <c r="BU1064" s="15" t="e" cm="1">
        <f t="array" aca="1" ref="BU1064" ca="1">INDEX($K:$P,ROW(),MATCH(#REF!,$K$2:$P$2,0))*(1+INDIRECT(BU1055))^(YEAR(BU$1)-YEAR($S$1))/BU$5</f>
        <v>#REF!</v>
      </c>
      <c r="BV1064" s="15" t="e" cm="1">
        <f t="array" aca="1" ref="BV1064" ca="1">INDEX($K:$P,ROW(),MATCH(#REF!,$K$2:$P$2,0))*(1+INDIRECT(BV1055))^(YEAR(BV$1)-YEAR($S$1))/BV$5</f>
        <v>#REF!</v>
      </c>
      <c r="BW1064" s="15" t="e" cm="1">
        <f t="array" aca="1" ref="BW1064" ca="1">INDEX($K:$P,ROW(),MATCH(#REF!,$K$2:$P$2,0))*(1+INDIRECT(BW1055))^(YEAR(BW$1)-YEAR($S$1))/BW$5</f>
        <v>#REF!</v>
      </c>
      <c r="BX1064" s="15" t="e" cm="1">
        <f t="array" aca="1" ref="BX1064" ca="1">INDEX($K:$P,ROW(),MATCH(#REF!,$K$2:$P$2,0))*(1+INDIRECT(BX1055))^(YEAR(BX$1)-YEAR($S$1))/BX$5</f>
        <v>#REF!</v>
      </c>
      <c r="BY1064" s="15" t="e" cm="1">
        <f t="array" aca="1" ref="BY1064" ca="1">INDEX($K:$P,ROW(),MATCH(#REF!,$K$2:$P$2,0))*(1+INDIRECT(BY1055))^(YEAR(BY$1)-YEAR($S$1))/BY$5</f>
        <v>#REF!</v>
      </c>
      <c r="BZ1064" s="15" t="e" cm="1">
        <f t="array" aca="1" ref="BZ1064" ca="1">INDEX($K:$P,ROW(),MATCH(#REF!,$K$2:$P$2,0))*(1+INDIRECT(BZ1055))^(YEAR(BZ$1)-YEAR($S$1))/BZ$5</f>
        <v>#REF!</v>
      </c>
      <c r="CA1064" s="15" t="e" cm="1">
        <f t="array" aca="1" ref="CA1064" ca="1">INDEX($K:$P,ROW(),MATCH(#REF!,$K$2:$P$2,0))*(1+INDIRECT(CA1055))^(YEAR(CA$1)-YEAR($S$1))/CA$5</f>
        <v>#REF!</v>
      </c>
      <c r="CB1064" s="15" t="e" cm="1">
        <f t="array" aca="1" ref="CB1064" ca="1">INDEX($K:$P,ROW(),MATCH(#REF!,$K$2:$P$2,0))*(1+INDIRECT(CB1055))^(YEAR(CB$1)-YEAR($S$1))/CB$5</f>
        <v>#REF!</v>
      </c>
      <c r="CC1064" s="15" t="e" cm="1">
        <f t="array" aca="1" ref="CC1064" ca="1">INDEX($K:$P,ROW(),MATCH(#REF!,$K$2:$P$2,0))*(1+INDIRECT(CC1055))^(YEAR(CC$1)-YEAR($S$1))/CC$5</f>
        <v>#REF!</v>
      </c>
      <c r="CD1064" s="15" t="e" cm="1">
        <f t="array" aca="1" ref="CD1064" ca="1">INDEX($K:$P,ROW(),MATCH(#REF!,$K$2:$P$2,0))*(1+INDIRECT(CD1055))^(YEAR(CD$1)-YEAR($S$1))/CD$5</f>
        <v>#REF!</v>
      </c>
      <c r="CE1064" s="15" t="e" cm="1">
        <f t="array" aca="1" ref="CE1064" ca="1">INDEX($K:$P,ROW(),MATCH(#REF!,$K$2:$P$2,0))*(1+INDIRECT(CE1055))^(YEAR(CE$1)-YEAR($S$1))/CE$5</f>
        <v>#REF!</v>
      </c>
      <c r="CF1064" s="15" t="e" cm="1">
        <f t="array" aca="1" ref="CF1064" ca="1">INDEX($K:$P,ROW(),MATCH(#REF!,$K$2:$P$2,0))*(1+INDIRECT(CF1055))^(YEAR(CF$1)-YEAR($S$1))/CF$5</f>
        <v>#REF!</v>
      </c>
      <c r="CG1064" s="15" t="e" cm="1">
        <f t="array" aca="1" ref="CG1064" ca="1">INDEX($K:$P,ROW(),MATCH(#REF!,$K$2:$P$2,0))*(1+INDIRECT(CG1055))^(YEAR(CG$1)-YEAR($S$1))/CG$5</f>
        <v>#REF!</v>
      </c>
      <c r="CH1064" s="15" t="e" cm="1">
        <f t="array" aca="1" ref="CH1064" ca="1">INDEX($K:$P,ROW(),MATCH(#REF!,$K$2:$P$2,0))*(1+INDIRECT(CH1055))^(YEAR(CH$1)-YEAR($S$1))/CH$5</f>
        <v>#REF!</v>
      </c>
      <c r="CI1064" s="15" t="e" cm="1">
        <f t="array" aca="1" ref="CI1064" ca="1">INDEX($K:$P,ROW(),MATCH(#REF!,$K$2:$P$2,0))*(1+INDIRECT(CI1055))^(YEAR(CI$1)-YEAR($S$1))/CI$5</f>
        <v>#REF!</v>
      </c>
      <c r="CJ1064" s="15" t="e" cm="1">
        <f t="array" aca="1" ref="CJ1064" ca="1">INDEX($K:$P,ROW(),MATCH(#REF!,$K$2:$P$2,0))*(1+INDIRECT(CJ1055))^(YEAR(CJ$1)-YEAR($S$1))/CJ$5</f>
        <v>#REF!</v>
      </c>
      <c r="CK1064" s="15" t="e" cm="1">
        <f t="array" aca="1" ref="CK1064" ca="1">INDEX($K:$P,ROW(),MATCH(#REF!,$K$2:$P$2,0))*(1+INDIRECT(CK1055))^(YEAR(CK$1)-YEAR($S$1))/CK$5</f>
        <v>#REF!</v>
      </c>
      <c r="CL1064" s="15" t="e" cm="1">
        <f t="array" aca="1" ref="CL1064" ca="1">INDEX($K:$P,ROW(),MATCH(#REF!,$K$2:$P$2,0))*(1+INDIRECT(CL1055))^(YEAR(CL$1)-YEAR($S$1))/CL$5</f>
        <v>#REF!</v>
      </c>
    </row>
    <row r="1065" spans="2:90" x14ac:dyDescent="0.4">
      <c r="B1065" s="141" t="str">
        <f>"Price/"&amp;B1069</f>
        <v>Price/unit</v>
      </c>
      <c r="D1065" t="s">
        <v>788</v>
      </c>
      <c r="E1065" s="8" t="str">
        <f t="shared" si="1128"/>
        <v>1065 ORIGINATIONS-PP</v>
      </c>
      <c r="H1065" s="31"/>
      <c r="I1065" s="73"/>
      <c r="J1065" s="73"/>
      <c r="K1065" s="135">
        <v>20</v>
      </c>
      <c r="L1065" s="135">
        <v>20</v>
      </c>
      <c r="M1065" s="135">
        <v>20</v>
      </c>
      <c r="N1065" s="135">
        <v>20</v>
      </c>
      <c r="O1065" s="135">
        <v>20</v>
      </c>
      <c r="P1065" s="135">
        <v>20</v>
      </c>
      <c r="R1065" s="33"/>
      <c r="S1065" s="136" cm="1">
        <f t="array" ref="S1065">INDEX($K:$P,ROW(),MATCH(S$3,$K$2:$P$2,0))</f>
        <v>20</v>
      </c>
      <c r="T1065" s="136" cm="1">
        <f t="array" ref="T1065">INDEX($K:$P,ROW(),MATCH(T$3,$K$2:$P$2,0))</f>
        <v>20</v>
      </c>
      <c r="U1065" s="136" cm="1">
        <f t="array" ref="U1065">INDEX($K:$P,ROW(),MATCH(U$3,$K$2:$P$2,0))</f>
        <v>20</v>
      </c>
      <c r="V1065" s="136" cm="1">
        <f t="array" ref="V1065">INDEX($K:$P,ROW(),MATCH(V$3,$K$2:$P$2,0))</f>
        <v>20</v>
      </c>
      <c r="W1065" s="136" cm="1">
        <f t="array" ref="W1065">INDEX($K:$P,ROW(),MATCH(W$3,$K$2:$P$2,0))</f>
        <v>20</v>
      </c>
      <c r="X1065" s="136" cm="1">
        <f t="array" ref="X1065">INDEX($K:$P,ROW(),MATCH(X$3,$K$2:$P$2,0))</f>
        <v>20</v>
      </c>
      <c r="Y1065" s="136" cm="1">
        <f t="array" ref="Y1065">INDEX($K:$P,ROW(),MATCH(Y$3,$K$2:$P$2,0))</f>
        <v>20</v>
      </c>
      <c r="Z1065" s="136" cm="1">
        <f t="array" ref="Z1065">INDEX($K:$P,ROW(),MATCH(Z$3,$K$2:$P$2,0))</f>
        <v>20</v>
      </c>
      <c r="AA1065" s="136" cm="1">
        <f t="array" ref="AA1065">INDEX($K:$P,ROW(),MATCH(AA$3,$K$2:$P$2,0))</f>
        <v>20</v>
      </c>
      <c r="AB1065" s="136" cm="1">
        <f t="array" ref="AB1065">INDEX($K:$P,ROW(),MATCH(AB$3,$K$2:$P$2,0))</f>
        <v>20</v>
      </c>
      <c r="AC1065" s="136" cm="1">
        <f t="array" ref="AC1065">INDEX($K:$P,ROW(),MATCH(AC$3,$K$2:$P$2,0))</f>
        <v>20</v>
      </c>
      <c r="AD1065" s="136" cm="1">
        <f t="array" ref="AD1065">INDEX($K:$P,ROW(),MATCH(AD$3,$K$2:$P$2,0))</f>
        <v>20</v>
      </c>
      <c r="AE1065" s="136" cm="1">
        <f t="array" ref="AE1065">INDEX($K:$P,ROW(),MATCH(AE$3,$K$2:$P$2,0))</f>
        <v>20</v>
      </c>
      <c r="AF1065" s="136" cm="1">
        <f t="array" ref="AF1065">INDEX($K:$P,ROW(),MATCH(AF$3,$K$2:$P$2,0))</f>
        <v>20</v>
      </c>
      <c r="AG1065" s="136" cm="1">
        <f t="array" ref="AG1065">INDEX($K:$P,ROW(),MATCH(AG$3,$K$2:$P$2,0))</f>
        <v>20</v>
      </c>
      <c r="AH1065" s="136" cm="1">
        <f t="array" ref="AH1065">INDEX($K:$P,ROW(),MATCH(AH$3,$K$2:$P$2,0))</f>
        <v>20</v>
      </c>
      <c r="AI1065" s="136" cm="1">
        <f t="array" ref="AI1065">INDEX($K:$P,ROW(),MATCH(AI$3,$K$2:$P$2,0))</f>
        <v>20</v>
      </c>
      <c r="AJ1065" s="136" cm="1">
        <f t="array" ref="AJ1065">INDEX($K:$P,ROW(),MATCH(AJ$3,$K$2:$P$2,0))</f>
        <v>20</v>
      </c>
      <c r="AK1065" s="136" cm="1">
        <f t="array" ref="AK1065">INDEX($K:$P,ROW(),MATCH(AK$3,$K$2:$P$2,0))</f>
        <v>20</v>
      </c>
      <c r="AL1065" s="136" cm="1">
        <f t="array" ref="AL1065">INDEX($K:$P,ROW(),MATCH(AL$3,$K$2:$P$2,0))</f>
        <v>20</v>
      </c>
      <c r="AM1065" s="136" cm="1">
        <f t="array" ref="AM1065">INDEX($K:$P,ROW(),MATCH(AM$3,$K$2:$P$2,0))</f>
        <v>20</v>
      </c>
      <c r="AN1065" s="136" cm="1">
        <f t="array" ref="AN1065">INDEX($K:$P,ROW(),MATCH(AN$3,$K$2:$P$2,0))</f>
        <v>20</v>
      </c>
      <c r="AO1065" s="136" cm="1">
        <f t="array" ref="AO1065">INDEX($K:$P,ROW(),MATCH(AO$3,$K$2:$P$2,0))</f>
        <v>20</v>
      </c>
      <c r="AP1065" s="136" cm="1">
        <f t="array" ref="AP1065">INDEX($K:$P,ROW(),MATCH(AP$3,$K$2:$P$2,0))</f>
        <v>20</v>
      </c>
      <c r="AQ1065" s="136" cm="1">
        <f t="array" ref="AQ1065">INDEX($K:$P,ROW(),MATCH(AQ$3,$K$2:$P$2,0))</f>
        <v>20</v>
      </c>
      <c r="AR1065" s="136" cm="1">
        <f t="array" ref="AR1065">INDEX($K:$P,ROW(),MATCH(AR$3,$K$2:$P$2,0))</f>
        <v>20</v>
      </c>
      <c r="AS1065" s="136" cm="1">
        <f t="array" ref="AS1065">INDEX($K:$P,ROW(),MATCH(AS$3,$K$2:$P$2,0))</f>
        <v>20</v>
      </c>
      <c r="AT1065" s="136" cm="1">
        <f t="array" ref="AT1065">INDEX($K:$P,ROW(),MATCH(AT$3,$K$2:$P$2,0))</f>
        <v>20</v>
      </c>
      <c r="AU1065" s="136" cm="1">
        <f t="array" ref="AU1065">INDEX($K:$P,ROW(),MATCH(AU$3,$K$2:$P$2,0))</f>
        <v>20</v>
      </c>
      <c r="AV1065" s="136" cm="1">
        <f t="array" ref="AV1065">INDEX($K:$P,ROW(),MATCH(AV$3,$K$2:$P$2,0))</f>
        <v>20</v>
      </c>
      <c r="AW1065" s="136" cm="1">
        <f t="array" ref="AW1065">INDEX($K:$P,ROW(),MATCH(AW$3,$K$2:$P$2,0))</f>
        <v>20</v>
      </c>
      <c r="AX1065" s="136" cm="1">
        <f t="array" ref="AX1065">INDEX($K:$P,ROW(),MATCH(AX$3,$K$2:$P$2,0))</f>
        <v>20</v>
      </c>
      <c r="AY1065" s="136" cm="1">
        <f t="array" ref="AY1065">INDEX($K:$P,ROW(),MATCH(AY$3,$K$2:$P$2,0))</f>
        <v>20</v>
      </c>
      <c r="AZ1065" s="136" cm="1">
        <f t="array" ref="AZ1065">INDEX($K:$P,ROW(),MATCH(AZ$3,$K$2:$P$2,0))</f>
        <v>20</v>
      </c>
      <c r="BA1065" s="136" cm="1">
        <f t="array" ref="BA1065">INDEX($K:$P,ROW(),MATCH(BA$3,$K$2:$P$2,0))</f>
        <v>20</v>
      </c>
      <c r="BB1065" s="136" cm="1">
        <f t="array" ref="BB1065">INDEX($K:$P,ROW(),MATCH(BB$3,$K$2:$P$2,0))</f>
        <v>20</v>
      </c>
      <c r="BC1065" s="136" cm="1">
        <f t="array" ref="BC1065">INDEX($K:$P,ROW(),MATCH(BC$3,$K$2:$P$2,0))</f>
        <v>20</v>
      </c>
      <c r="BD1065" s="136" cm="1">
        <f t="array" ref="BD1065">INDEX($K:$P,ROW(),MATCH(BD$3,$K$2:$P$2,0))</f>
        <v>20</v>
      </c>
      <c r="BE1065" s="136" cm="1">
        <f t="array" ref="BE1065">INDEX($K:$P,ROW(),MATCH(BE$3,$K$2:$P$2,0))</f>
        <v>20</v>
      </c>
      <c r="BF1065" s="136" cm="1">
        <f t="array" ref="BF1065">INDEX($K:$P,ROW(),MATCH(BF$3,$K$2:$P$2,0))</f>
        <v>20</v>
      </c>
      <c r="BG1065" s="136" cm="1">
        <f t="array" ref="BG1065">INDEX($K:$P,ROW(),MATCH(BG$3,$K$2:$P$2,0))</f>
        <v>20</v>
      </c>
      <c r="BH1065" s="136" cm="1">
        <f t="array" ref="BH1065">INDEX($K:$P,ROW(),MATCH(BH$3,$K$2:$P$2,0))</f>
        <v>20</v>
      </c>
      <c r="BI1065" s="136" cm="1">
        <f t="array" ref="BI1065">INDEX($K:$P,ROW(),MATCH(BI$3,$K$2:$P$2,0))</f>
        <v>20</v>
      </c>
      <c r="BJ1065" s="136" cm="1">
        <f t="array" ref="BJ1065">INDEX($K:$P,ROW(),MATCH(BJ$3,$K$2:$P$2,0))</f>
        <v>20</v>
      </c>
      <c r="BK1065" s="136" cm="1">
        <f t="array" ref="BK1065">INDEX($K:$P,ROW(),MATCH(BK$3,$K$2:$P$2,0))</f>
        <v>20</v>
      </c>
      <c r="BL1065" s="136" cm="1">
        <f t="array" ref="BL1065">INDEX($K:$P,ROW(),MATCH(BL$3,$K$2:$P$2,0))</f>
        <v>20</v>
      </c>
      <c r="BM1065" s="136" cm="1">
        <f t="array" ref="BM1065">INDEX($K:$P,ROW(),MATCH(BM$3,$K$2:$P$2,0))</f>
        <v>20</v>
      </c>
      <c r="BN1065" s="136" cm="1">
        <f t="array" ref="BN1065">INDEX($K:$P,ROW(),MATCH(BN$3,$K$2:$P$2,0))</f>
        <v>20</v>
      </c>
      <c r="BO1065" s="136" cm="1">
        <f t="array" ref="BO1065">INDEX($K:$P,ROW(),MATCH(BO$3,$K$2:$P$2,0))</f>
        <v>20</v>
      </c>
      <c r="BP1065" s="136" cm="1">
        <f t="array" ref="BP1065">INDEX($K:$P,ROW(),MATCH(BP$3,$K$2:$P$2,0))</f>
        <v>20</v>
      </c>
      <c r="BQ1065" s="136" cm="1">
        <f t="array" ref="BQ1065">INDEX($K:$P,ROW(),MATCH(BQ$3,$K$2:$P$2,0))</f>
        <v>20</v>
      </c>
      <c r="BR1065" s="136" cm="1">
        <f t="array" ref="BR1065">INDEX($K:$P,ROW(),MATCH(BR$3,$K$2:$P$2,0))</f>
        <v>20</v>
      </c>
      <c r="BS1065" s="136" cm="1">
        <f t="array" ref="BS1065">INDEX($K:$P,ROW(),MATCH(BS$3,$K$2:$P$2,0))</f>
        <v>20</v>
      </c>
      <c r="BT1065" s="136" cm="1">
        <f t="array" ref="BT1065">INDEX($K:$P,ROW(),MATCH(BT$3,$K$2:$P$2,0))</f>
        <v>20</v>
      </c>
      <c r="BU1065" s="136" cm="1">
        <f t="array" ref="BU1065">INDEX($K:$P,ROW(),MATCH(BU$3,$K$2:$P$2,0))</f>
        <v>20</v>
      </c>
      <c r="BV1065" s="136" cm="1">
        <f t="array" ref="BV1065">INDEX($K:$P,ROW(),MATCH(BV$3,$K$2:$P$2,0))</f>
        <v>20</v>
      </c>
      <c r="BW1065" s="136" cm="1">
        <f t="array" ref="BW1065">INDEX($K:$P,ROW(),MATCH(BW$3,$K$2:$P$2,0))</f>
        <v>20</v>
      </c>
      <c r="BX1065" s="136" cm="1">
        <f t="array" ref="BX1065">INDEX($K:$P,ROW(),MATCH(BX$3,$K$2:$P$2,0))</f>
        <v>20</v>
      </c>
      <c r="BY1065" s="136" cm="1">
        <f t="array" ref="BY1065">INDEX($K:$P,ROW(),MATCH(BY$3,$K$2:$P$2,0))</f>
        <v>20</v>
      </c>
      <c r="BZ1065" s="136" cm="1">
        <f t="array" ref="BZ1065">INDEX($K:$P,ROW(),MATCH(BZ$3,$K$2:$P$2,0))</f>
        <v>20</v>
      </c>
      <c r="CA1065" s="136" cm="1">
        <f t="array" ref="CA1065">INDEX($K:$P,ROW(),MATCH(CA$3,$K$2:$P$2,0))</f>
        <v>20</v>
      </c>
      <c r="CB1065" s="136" cm="1">
        <f t="array" ref="CB1065">INDEX($K:$P,ROW(),MATCH(CB$3,$K$2:$P$2,0))</f>
        <v>20</v>
      </c>
      <c r="CC1065" s="136" cm="1">
        <f t="array" ref="CC1065">INDEX($K:$P,ROW(),MATCH(CC$3,$K$2:$P$2,0))</f>
        <v>20</v>
      </c>
      <c r="CD1065" s="136" cm="1">
        <f t="array" ref="CD1065">INDEX($K:$P,ROW(),MATCH(CD$3,$K$2:$P$2,0))</f>
        <v>20</v>
      </c>
      <c r="CE1065" s="136" cm="1">
        <f t="array" ref="CE1065">INDEX($K:$P,ROW(),MATCH(CE$3,$K$2:$P$2,0))</f>
        <v>20</v>
      </c>
      <c r="CF1065" s="136" cm="1">
        <f t="array" ref="CF1065">INDEX($K:$P,ROW(),MATCH(CF$3,$K$2:$P$2,0))</f>
        <v>20</v>
      </c>
      <c r="CG1065" s="136" cm="1">
        <f t="array" ref="CG1065">INDEX($K:$P,ROW(),MATCH(CG$3,$K$2:$P$2,0))</f>
        <v>20</v>
      </c>
      <c r="CH1065" s="136" cm="1">
        <f t="array" ref="CH1065">INDEX($K:$P,ROW(),MATCH(CH$3,$K$2:$P$2,0))</f>
        <v>20</v>
      </c>
      <c r="CI1065" s="136" cm="1">
        <f t="array" ref="CI1065">INDEX($K:$P,ROW(),MATCH(CI$3,$K$2:$P$2,0))</f>
        <v>20</v>
      </c>
      <c r="CJ1065" s="136" cm="1">
        <f t="array" ref="CJ1065">INDEX($K:$P,ROW(),MATCH(CJ$3,$K$2:$P$2,0))</f>
        <v>20</v>
      </c>
      <c r="CK1065" s="136" cm="1">
        <f t="array" ref="CK1065">INDEX($K:$P,ROW(),MATCH(CK$3,$K$2:$P$2,0))</f>
        <v>20</v>
      </c>
      <c r="CL1065" s="136" cm="1">
        <f t="array" ref="CL1065">INDEX($K:$P,ROW(),MATCH(CL$3,$K$2:$P$2,0))</f>
        <v>20</v>
      </c>
    </row>
    <row r="1066" spans="2:90" x14ac:dyDescent="0.4">
      <c r="B1066" s="122" t="str">
        <f>"New originations - "&amp;B1068</f>
        <v>New originations - (Primary label)</v>
      </c>
      <c r="D1066" t="s">
        <v>788</v>
      </c>
      <c r="E1066" s="9" t="str">
        <f t="shared" si="1128"/>
        <v>1066 ORIGINATIONS-PP</v>
      </c>
      <c r="F1066" s="27"/>
      <c r="G1066" s="27"/>
      <c r="H1066" s="31"/>
      <c r="I1066" s="73"/>
      <c r="J1066" s="73"/>
      <c r="K1066" s="33" t="e">
        <f t="shared" ref="K1066:P1066" ca="1" si="1131">SUMIF($3:$3,K$2,1066:1066)</f>
        <v>#REF!</v>
      </c>
      <c r="L1066" s="33" t="e">
        <f t="shared" ca="1" si="1131"/>
        <v>#REF!</v>
      </c>
      <c r="M1066" s="33" t="e">
        <f t="shared" ca="1" si="1131"/>
        <v>#REF!</v>
      </c>
      <c r="N1066" s="33" t="e">
        <f t="shared" ca="1" si="1131"/>
        <v>#REF!</v>
      </c>
      <c r="O1066" s="33" t="e">
        <f t="shared" ca="1" si="1131"/>
        <v>#REF!</v>
      </c>
      <c r="P1066" s="33" t="e">
        <f t="shared" ca="1" si="1131"/>
        <v>#REF!</v>
      </c>
      <c r="R1066" s="33"/>
      <c r="S1066" s="33" t="e">
        <f t="shared" ref="S1066" ca="1" si="1132">S1064*S1065</f>
        <v>#REF!</v>
      </c>
      <c r="T1066" s="33" t="e">
        <f t="shared" ref="T1066:AX1066" ca="1" si="1133">T1064*T1065</f>
        <v>#REF!</v>
      </c>
      <c r="U1066" s="33" t="e">
        <f t="shared" ca="1" si="1133"/>
        <v>#REF!</v>
      </c>
      <c r="V1066" s="33" t="e">
        <f t="shared" ca="1" si="1133"/>
        <v>#REF!</v>
      </c>
      <c r="W1066" s="33" t="e">
        <f t="shared" ca="1" si="1133"/>
        <v>#REF!</v>
      </c>
      <c r="X1066" s="33" t="e">
        <f t="shared" ca="1" si="1133"/>
        <v>#REF!</v>
      </c>
      <c r="Y1066" s="33" t="e">
        <f t="shared" ca="1" si="1133"/>
        <v>#REF!</v>
      </c>
      <c r="Z1066" s="33" t="e">
        <f t="shared" ca="1" si="1133"/>
        <v>#REF!</v>
      </c>
      <c r="AA1066" s="33" t="e">
        <f t="shared" ca="1" si="1133"/>
        <v>#REF!</v>
      </c>
      <c r="AB1066" s="33" t="e">
        <f t="shared" ca="1" si="1133"/>
        <v>#REF!</v>
      </c>
      <c r="AC1066" s="33" t="e">
        <f t="shared" ca="1" si="1133"/>
        <v>#REF!</v>
      </c>
      <c r="AD1066" s="33" t="e">
        <f t="shared" ca="1" si="1133"/>
        <v>#REF!</v>
      </c>
      <c r="AE1066" s="33" t="e">
        <f t="shared" ca="1" si="1133"/>
        <v>#REF!</v>
      </c>
      <c r="AF1066" s="33" t="e">
        <f t="shared" ca="1" si="1133"/>
        <v>#REF!</v>
      </c>
      <c r="AG1066" s="33" t="e">
        <f t="shared" ca="1" si="1133"/>
        <v>#REF!</v>
      </c>
      <c r="AH1066" s="33" t="e">
        <f t="shared" ca="1" si="1133"/>
        <v>#REF!</v>
      </c>
      <c r="AI1066" s="33" t="e">
        <f t="shared" ca="1" si="1133"/>
        <v>#REF!</v>
      </c>
      <c r="AJ1066" s="33" t="e">
        <f t="shared" ca="1" si="1133"/>
        <v>#REF!</v>
      </c>
      <c r="AK1066" s="33" t="e">
        <f t="shared" ca="1" si="1133"/>
        <v>#REF!</v>
      </c>
      <c r="AL1066" s="33" t="e">
        <f t="shared" ca="1" si="1133"/>
        <v>#REF!</v>
      </c>
      <c r="AM1066" s="33" t="e">
        <f t="shared" ca="1" si="1133"/>
        <v>#REF!</v>
      </c>
      <c r="AN1066" s="33" t="e">
        <f t="shared" ca="1" si="1133"/>
        <v>#REF!</v>
      </c>
      <c r="AO1066" s="33" t="e">
        <f t="shared" ca="1" si="1133"/>
        <v>#REF!</v>
      </c>
      <c r="AP1066" s="33" t="e">
        <f t="shared" ca="1" si="1133"/>
        <v>#REF!</v>
      </c>
      <c r="AQ1066" s="33" t="e">
        <f t="shared" ca="1" si="1133"/>
        <v>#REF!</v>
      </c>
      <c r="AR1066" s="33" t="e">
        <f t="shared" ca="1" si="1133"/>
        <v>#REF!</v>
      </c>
      <c r="AS1066" s="33" t="e">
        <f t="shared" ca="1" si="1133"/>
        <v>#REF!</v>
      </c>
      <c r="AT1066" s="33" t="e">
        <f t="shared" ca="1" si="1133"/>
        <v>#REF!</v>
      </c>
      <c r="AU1066" s="33" t="e">
        <f t="shared" ca="1" si="1133"/>
        <v>#REF!</v>
      </c>
      <c r="AV1066" s="33" t="e">
        <f t="shared" ca="1" si="1133"/>
        <v>#REF!</v>
      </c>
      <c r="AW1066" s="33" t="e">
        <f t="shared" ca="1" si="1133"/>
        <v>#REF!</v>
      </c>
      <c r="AX1066" s="33" t="e">
        <f t="shared" ca="1" si="1133"/>
        <v>#REF!</v>
      </c>
      <c r="AY1066" s="33" t="e">
        <f t="shared" ref="AY1066:CD1066" ca="1" si="1134">AY1064*AY1065</f>
        <v>#REF!</v>
      </c>
      <c r="AZ1066" s="33" t="e">
        <f t="shared" ca="1" si="1134"/>
        <v>#REF!</v>
      </c>
      <c r="BA1066" s="33" t="e">
        <f t="shared" ca="1" si="1134"/>
        <v>#REF!</v>
      </c>
      <c r="BB1066" s="33" t="e">
        <f t="shared" ca="1" si="1134"/>
        <v>#REF!</v>
      </c>
      <c r="BC1066" s="33" t="e">
        <f t="shared" ca="1" si="1134"/>
        <v>#REF!</v>
      </c>
      <c r="BD1066" s="33" t="e">
        <f t="shared" ca="1" si="1134"/>
        <v>#REF!</v>
      </c>
      <c r="BE1066" s="33" t="e">
        <f t="shared" ca="1" si="1134"/>
        <v>#REF!</v>
      </c>
      <c r="BF1066" s="33" t="e">
        <f t="shared" ca="1" si="1134"/>
        <v>#REF!</v>
      </c>
      <c r="BG1066" s="33" t="e">
        <f t="shared" ca="1" si="1134"/>
        <v>#REF!</v>
      </c>
      <c r="BH1066" s="33" t="e">
        <f t="shared" ca="1" si="1134"/>
        <v>#REF!</v>
      </c>
      <c r="BI1066" s="33" t="e">
        <f t="shared" ca="1" si="1134"/>
        <v>#REF!</v>
      </c>
      <c r="BJ1066" s="33" t="e">
        <f t="shared" ca="1" si="1134"/>
        <v>#REF!</v>
      </c>
      <c r="BK1066" s="33" t="e">
        <f t="shared" ca="1" si="1134"/>
        <v>#REF!</v>
      </c>
      <c r="BL1066" s="33" t="e">
        <f t="shared" ca="1" si="1134"/>
        <v>#REF!</v>
      </c>
      <c r="BM1066" s="33" t="e">
        <f t="shared" ca="1" si="1134"/>
        <v>#REF!</v>
      </c>
      <c r="BN1066" s="33" t="e">
        <f t="shared" ca="1" si="1134"/>
        <v>#REF!</v>
      </c>
      <c r="BO1066" s="33" t="e">
        <f t="shared" ca="1" si="1134"/>
        <v>#REF!</v>
      </c>
      <c r="BP1066" s="33" t="e">
        <f t="shared" ca="1" si="1134"/>
        <v>#REF!</v>
      </c>
      <c r="BQ1066" s="33" t="e">
        <f t="shared" ca="1" si="1134"/>
        <v>#REF!</v>
      </c>
      <c r="BR1066" s="33" t="e">
        <f t="shared" ca="1" si="1134"/>
        <v>#REF!</v>
      </c>
      <c r="BS1066" s="33" t="e">
        <f t="shared" ca="1" si="1134"/>
        <v>#REF!</v>
      </c>
      <c r="BT1066" s="33" t="e">
        <f t="shared" ca="1" si="1134"/>
        <v>#REF!</v>
      </c>
      <c r="BU1066" s="33" t="e">
        <f t="shared" ca="1" si="1134"/>
        <v>#REF!</v>
      </c>
      <c r="BV1066" s="33" t="e">
        <f t="shared" ca="1" si="1134"/>
        <v>#REF!</v>
      </c>
      <c r="BW1066" s="33" t="e">
        <f t="shared" ca="1" si="1134"/>
        <v>#REF!</v>
      </c>
      <c r="BX1066" s="33" t="e">
        <f t="shared" ca="1" si="1134"/>
        <v>#REF!</v>
      </c>
      <c r="BY1066" s="33" t="e">
        <f t="shared" ca="1" si="1134"/>
        <v>#REF!</v>
      </c>
      <c r="BZ1066" s="33" t="e">
        <f t="shared" ca="1" si="1134"/>
        <v>#REF!</v>
      </c>
      <c r="CA1066" s="33" t="e">
        <f t="shared" ca="1" si="1134"/>
        <v>#REF!</v>
      </c>
      <c r="CB1066" s="33" t="e">
        <f t="shared" ca="1" si="1134"/>
        <v>#REF!</v>
      </c>
      <c r="CC1066" s="33" t="e">
        <f t="shared" ca="1" si="1134"/>
        <v>#REF!</v>
      </c>
      <c r="CD1066" s="33" t="e">
        <f t="shared" ca="1" si="1134"/>
        <v>#REF!</v>
      </c>
      <c r="CE1066" s="33" t="e">
        <f t="shared" ref="CE1066:CK1066" ca="1" si="1135">CE1064*CE1065</f>
        <v>#REF!</v>
      </c>
      <c r="CF1066" s="33" t="e">
        <f t="shared" ca="1" si="1135"/>
        <v>#REF!</v>
      </c>
      <c r="CG1066" s="33" t="e">
        <f t="shared" ca="1" si="1135"/>
        <v>#REF!</v>
      </c>
      <c r="CH1066" s="33" t="e">
        <f t="shared" ca="1" si="1135"/>
        <v>#REF!</v>
      </c>
      <c r="CI1066" s="33" t="e">
        <f t="shared" ca="1" si="1135"/>
        <v>#REF!</v>
      </c>
      <c r="CJ1066" s="33" t="e">
        <f t="shared" ca="1" si="1135"/>
        <v>#REF!</v>
      </c>
      <c r="CK1066" s="33" t="e">
        <f t="shared" ca="1" si="1135"/>
        <v>#REF!</v>
      </c>
      <c r="CL1066" s="33" t="e">
        <f t="shared" ref="CL1066" ca="1" si="1136">CL1064*CL1065</f>
        <v>#REF!</v>
      </c>
    </row>
    <row r="1067" spans="2:90" x14ac:dyDescent="0.4">
      <c r="B1067" s="124"/>
      <c r="C1067" s="27"/>
      <c r="D1067" t="s">
        <v>788</v>
      </c>
      <c r="E1067" s="9" t="str">
        <f t="shared" si="1128"/>
        <v>1067 ORIGINATIONS-PP</v>
      </c>
      <c r="F1067" s="27"/>
      <c r="G1067" s="27"/>
      <c r="H1067" s="31"/>
      <c r="I1067" s="73"/>
      <c r="J1067" s="73"/>
      <c r="K1067" s="38"/>
      <c r="L1067" s="38"/>
      <c r="M1067" s="38"/>
      <c r="N1067" s="38"/>
      <c r="O1067" s="38"/>
      <c r="P1067" s="38"/>
      <c r="R1067" s="33"/>
      <c r="S1067" s="38"/>
      <c r="T1067" s="38"/>
      <c r="U1067" s="38"/>
      <c r="V1067" s="38"/>
      <c r="W1067" s="38"/>
      <c r="X1067" s="38"/>
      <c r="Y1067" s="38"/>
      <c r="Z1067" s="38"/>
      <c r="AA1067" s="38"/>
      <c r="AB1067" s="38"/>
      <c r="AC1067" s="38"/>
      <c r="AD1067" s="38"/>
      <c r="AE1067" s="38"/>
      <c r="AF1067" s="38"/>
      <c r="AG1067" s="38"/>
      <c r="AH1067" s="38"/>
      <c r="AI1067" s="38"/>
      <c r="AJ1067" s="38"/>
      <c r="AK1067" s="38"/>
      <c r="AL1067" s="38"/>
      <c r="AM1067" s="38"/>
      <c r="AN1067" s="38"/>
      <c r="AO1067" s="38"/>
      <c r="AP1067" s="38"/>
      <c r="AQ1067" s="38"/>
      <c r="AR1067" s="38"/>
      <c r="AS1067" s="38"/>
      <c r="AT1067" s="38"/>
      <c r="AU1067" s="38"/>
      <c r="AV1067" s="38"/>
      <c r="AW1067" s="38"/>
      <c r="AX1067" s="38"/>
      <c r="AY1067" s="38"/>
      <c r="AZ1067" s="38"/>
      <c r="BA1067" s="38"/>
      <c r="BB1067" s="38"/>
      <c r="BC1067" s="38"/>
      <c r="BD1067" s="38"/>
      <c r="BE1067" s="38"/>
      <c r="BF1067" s="38"/>
      <c r="BG1067" s="38"/>
      <c r="BH1067" s="38"/>
      <c r="BI1067" s="38"/>
      <c r="BJ1067" s="38"/>
      <c r="BK1067" s="38"/>
      <c r="BL1067" s="38"/>
      <c r="BM1067" s="38"/>
      <c r="BN1067" s="38"/>
      <c r="BO1067" s="38"/>
      <c r="BP1067" s="38"/>
      <c r="BQ1067" s="38"/>
      <c r="BR1067" s="38"/>
      <c r="BS1067" s="38"/>
      <c r="BT1067" s="38"/>
      <c r="BU1067" s="38"/>
      <c r="BV1067" s="38"/>
      <c r="BW1067" s="38"/>
      <c r="BX1067" s="38"/>
      <c r="BY1067" s="38"/>
      <c r="BZ1067" s="38"/>
      <c r="CA1067" s="38"/>
      <c r="CB1067" s="38"/>
      <c r="CC1067" s="38"/>
      <c r="CD1067" s="38"/>
      <c r="CE1067" s="38"/>
      <c r="CF1067" s="38"/>
      <c r="CG1067" s="38"/>
      <c r="CH1067" s="38"/>
      <c r="CI1067" s="38"/>
      <c r="CJ1067" s="38"/>
      <c r="CK1067" s="38"/>
      <c r="CL1067" s="38"/>
    </row>
    <row r="1068" spans="2:90" x14ac:dyDescent="0.4">
      <c r="B1068" s="132" t="str">
        <f>B1052</f>
        <v>(Primary label)</v>
      </c>
      <c r="D1068" t="s">
        <v>788</v>
      </c>
      <c r="E1068" s="8" t="str">
        <f>ROW()&amp;" "&amp;D1068</f>
        <v>1068 ORIGINATIONS-PP</v>
      </c>
      <c r="G1068" t="s">
        <v>332</v>
      </c>
      <c r="H1068" s="31"/>
      <c r="I1068" s="73"/>
      <c r="J1068" s="73"/>
      <c r="K1068" s="58"/>
      <c r="L1068" s="58"/>
      <c r="M1068" s="58"/>
      <c r="N1068" s="58"/>
      <c r="O1068" s="58"/>
      <c r="P1068" s="58"/>
      <c r="R1068" s="33"/>
    </row>
    <row r="1069" spans="2:90" x14ac:dyDescent="0.4">
      <c r="B1069" s="235" t="str">
        <f>IFERROR(SUBSTITUTE(B1060,":",""),"no unit")</f>
        <v>unit</v>
      </c>
      <c r="D1069" t="s">
        <v>788</v>
      </c>
      <c r="E1069" s="8" t="str">
        <f>ROW()&amp;" "&amp;D1069</f>
        <v>1069 ORIGINATIONS-PP</v>
      </c>
      <c r="G1069" t="s">
        <v>332</v>
      </c>
      <c r="H1069" s="31"/>
      <c r="I1069" s="73"/>
      <c r="J1069" s="73"/>
      <c r="K1069" s="58"/>
      <c r="L1069" s="58"/>
      <c r="M1069" s="58"/>
      <c r="N1069" s="58"/>
      <c r="O1069" s="58"/>
      <c r="P1069" s="58"/>
      <c r="R1069" s="33"/>
    </row>
    <row r="1070" spans="2:90" x14ac:dyDescent="0.4">
      <c r="B1070" s="132" t="str">
        <f>B1054</f>
        <v>Primary revenue driver</v>
      </c>
      <c r="D1070" t="s">
        <v>788</v>
      </c>
      <c r="E1070" s="8" t="str">
        <f>ROW()&amp;" "&amp;D1070</f>
        <v>1070 ORIGINATIONS-PP</v>
      </c>
      <c r="G1070" t="s">
        <v>332</v>
      </c>
      <c r="H1070" s="31"/>
      <c r="I1070" s="73"/>
      <c r="J1070" s="73"/>
      <c r="K1070" s="58"/>
      <c r="L1070" s="58"/>
      <c r="M1070" s="58"/>
      <c r="N1070" s="58"/>
      <c r="O1070" s="58"/>
      <c r="P1070" s="58"/>
      <c r="R1070" s="33"/>
      <c r="S1070" s="175" t="str">
        <f t="shared" ref="S1070" si="1137">ADDRESS(ROW(S1066),COLUMN(S1066),2)</f>
        <v>S$1066</v>
      </c>
      <c r="T1070" s="175" t="str">
        <f t="shared" ref="T1070:AX1070" si="1138">ADDRESS(ROW(T1066),COLUMN(T1066),2)</f>
        <v>T$1066</v>
      </c>
      <c r="U1070" s="175" t="str">
        <f t="shared" si="1138"/>
        <v>U$1066</v>
      </c>
      <c r="V1070" s="175" t="str">
        <f t="shared" si="1138"/>
        <v>V$1066</v>
      </c>
      <c r="W1070" s="175" t="str">
        <f t="shared" si="1138"/>
        <v>W$1066</v>
      </c>
      <c r="X1070" s="175" t="str">
        <f t="shared" si="1138"/>
        <v>X$1066</v>
      </c>
      <c r="Y1070" s="175" t="str">
        <f t="shared" si="1138"/>
        <v>Y$1066</v>
      </c>
      <c r="Z1070" s="175" t="str">
        <f t="shared" si="1138"/>
        <v>Z$1066</v>
      </c>
      <c r="AA1070" s="175" t="str">
        <f t="shared" si="1138"/>
        <v>AA$1066</v>
      </c>
      <c r="AB1070" s="175" t="str">
        <f t="shared" si="1138"/>
        <v>AB$1066</v>
      </c>
      <c r="AC1070" s="175" t="str">
        <f t="shared" si="1138"/>
        <v>AC$1066</v>
      </c>
      <c r="AD1070" s="175" t="str">
        <f t="shared" si="1138"/>
        <v>AD$1066</v>
      </c>
      <c r="AE1070" s="175" t="str">
        <f t="shared" si="1138"/>
        <v>AE$1066</v>
      </c>
      <c r="AF1070" s="175" t="str">
        <f t="shared" si="1138"/>
        <v>AF$1066</v>
      </c>
      <c r="AG1070" s="175" t="str">
        <f t="shared" si="1138"/>
        <v>AG$1066</v>
      </c>
      <c r="AH1070" s="175" t="str">
        <f t="shared" si="1138"/>
        <v>AH$1066</v>
      </c>
      <c r="AI1070" s="175" t="str">
        <f t="shared" si="1138"/>
        <v>AI$1066</v>
      </c>
      <c r="AJ1070" s="175" t="str">
        <f t="shared" si="1138"/>
        <v>AJ$1066</v>
      </c>
      <c r="AK1070" s="175" t="str">
        <f t="shared" si="1138"/>
        <v>AK$1066</v>
      </c>
      <c r="AL1070" s="175" t="str">
        <f t="shared" si="1138"/>
        <v>AL$1066</v>
      </c>
      <c r="AM1070" s="175" t="str">
        <f t="shared" si="1138"/>
        <v>AM$1066</v>
      </c>
      <c r="AN1070" s="175" t="str">
        <f t="shared" si="1138"/>
        <v>AN$1066</v>
      </c>
      <c r="AO1070" s="175" t="str">
        <f t="shared" si="1138"/>
        <v>AO$1066</v>
      </c>
      <c r="AP1070" s="175" t="str">
        <f t="shared" si="1138"/>
        <v>AP$1066</v>
      </c>
      <c r="AQ1070" s="175" t="str">
        <f t="shared" si="1138"/>
        <v>AQ$1066</v>
      </c>
      <c r="AR1070" s="175" t="str">
        <f t="shared" si="1138"/>
        <v>AR$1066</v>
      </c>
      <c r="AS1070" s="175" t="str">
        <f t="shared" si="1138"/>
        <v>AS$1066</v>
      </c>
      <c r="AT1070" s="175" t="str">
        <f t="shared" si="1138"/>
        <v>AT$1066</v>
      </c>
      <c r="AU1070" s="175" t="str">
        <f t="shared" si="1138"/>
        <v>AU$1066</v>
      </c>
      <c r="AV1070" s="175" t="str">
        <f t="shared" si="1138"/>
        <v>AV$1066</v>
      </c>
      <c r="AW1070" s="175" t="str">
        <f t="shared" si="1138"/>
        <v>AW$1066</v>
      </c>
      <c r="AX1070" s="175" t="str">
        <f t="shared" si="1138"/>
        <v>AX$1066</v>
      </c>
      <c r="AY1070" s="175" t="str">
        <f t="shared" ref="AY1070:CD1070" si="1139">ADDRESS(ROW(AY1066),COLUMN(AY1066),2)</f>
        <v>AY$1066</v>
      </c>
      <c r="AZ1070" s="175" t="str">
        <f t="shared" si="1139"/>
        <v>AZ$1066</v>
      </c>
      <c r="BA1070" s="175" t="str">
        <f t="shared" si="1139"/>
        <v>BA$1066</v>
      </c>
      <c r="BB1070" s="175" t="str">
        <f t="shared" si="1139"/>
        <v>BB$1066</v>
      </c>
      <c r="BC1070" s="175" t="str">
        <f t="shared" si="1139"/>
        <v>BC$1066</v>
      </c>
      <c r="BD1070" s="175" t="str">
        <f t="shared" si="1139"/>
        <v>BD$1066</v>
      </c>
      <c r="BE1070" s="175" t="str">
        <f t="shared" si="1139"/>
        <v>BE$1066</v>
      </c>
      <c r="BF1070" s="175" t="str">
        <f t="shared" si="1139"/>
        <v>BF$1066</v>
      </c>
      <c r="BG1070" s="175" t="str">
        <f t="shared" si="1139"/>
        <v>BG$1066</v>
      </c>
      <c r="BH1070" s="175" t="str">
        <f t="shared" si="1139"/>
        <v>BH$1066</v>
      </c>
      <c r="BI1070" s="175" t="str">
        <f t="shared" si="1139"/>
        <v>BI$1066</v>
      </c>
      <c r="BJ1070" s="175" t="str">
        <f t="shared" si="1139"/>
        <v>BJ$1066</v>
      </c>
      <c r="BK1070" s="175" t="str">
        <f t="shared" si="1139"/>
        <v>BK$1066</v>
      </c>
      <c r="BL1070" s="175" t="str">
        <f t="shared" si="1139"/>
        <v>BL$1066</v>
      </c>
      <c r="BM1070" s="175" t="str">
        <f t="shared" si="1139"/>
        <v>BM$1066</v>
      </c>
      <c r="BN1070" s="175" t="str">
        <f t="shared" si="1139"/>
        <v>BN$1066</v>
      </c>
      <c r="BO1070" s="175" t="str">
        <f t="shared" si="1139"/>
        <v>BO$1066</v>
      </c>
      <c r="BP1070" s="175" t="str">
        <f t="shared" si="1139"/>
        <v>BP$1066</v>
      </c>
      <c r="BQ1070" s="175" t="str">
        <f t="shared" si="1139"/>
        <v>BQ$1066</v>
      </c>
      <c r="BR1070" s="175" t="str">
        <f t="shared" si="1139"/>
        <v>BR$1066</v>
      </c>
      <c r="BS1070" s="175" t="str">
        <f t="shared" si="1139"/>
        <v>BS$1066</v>
      </c>
      <c r="BT1070" s="175" t="str">
        <f t="shared" si="1139"/>
        <v>BT$1066</v>
      </c>
      <c r="BU1070" s="175" t="str">
        <f t="shared" si="1139"/>
        <v>BU$1066</v>
      </c>
      <c r="BV1070" s="175" t="str">
        <f t="shared" si="1139"/>
        <v>BV$1066</v>
      </c>
      <c r="BW1070" s="175" t="str">
        <f t="shared" si="1139"/>
        <v>BW$1066</v>
      </c>
      <c r="BX1070" s="175" t="str">
        <f t="shared" si="1139"/>
        <v>BX$1066</v>
      </c>
      <c r="BY1070" s="175" t="str">
        <f t="shared" si="1139"/>
        <v>BY$1066</v>
      </c>
      <c r="BZ1070" s="175" t="str">
        <f t="shared" si="1139"/>
        <v>BZ$1066</v>
      </c>
      <c r="CA1070" s="175" t="str">
        <f t="shared" si="1139"/>
        <v>CA$1066</v>
      </c>
      <c r="CB1070" s="175" t="str">
        <f t="shared" si="1139"/>
        <v>CB$1066</v>
      </c>
      <c r="CC1070" s="175" t="str">
        <f t="shared" si="1139"/>
        <v>CC$1066</v>
      </c>
      <c r="CD1070" s="175" t="str">
        <f t="shared" si="1139"/>
        <v>CD$1066</v>
      </c>
      <c r="CE1070" s="175" t="str">
        <f t="shared" ref="CE1070:CK1070" si="1140">ADDRESS(ROW(CE1066),COLUMN(CE1066),2)</f>
        <v>CE$1066</v>
      </c>
      <c r="CF1070" s="175" t="str">
        <f t="shared" si="1140"/>
        <v>CF$1066</v>
      </c>
      <c r="CG1070" s="175" t="str">
        <f t="shared" si="1140"/>
        <v>CG$1066</v>
      </c>
      <c r="CH1070" s="175" t="str">
        <f t="shared" si="1140"/>
        <v>CH$1066</v>
      </c>
      <c r="CI1070" s="175" t="str">
        <f t="shared" si="1140"/>
        <v>CI$1066</v>
      </c>
      <c r="CJ1070" s="175" t="str">
        <f t="shared" si="1140"/>
        <v>CJ$1066</v>
      </c>
      <c r="CK1070" s="175" t="str">
        <f t="shared" si="1140"/>
        <v>CK$1066</v>
      </c>
      <c r="CL1070" s="175" t="str">
        <f t="shared" ref="CL1070" si="1141">ADDRESS(ROW(CL1066),COLUMN(CL1066),2)</f>
        <v>CL$1066</v>
      </c>
    </row>
    <row r="1071" spans="2:90" x14ac:dyDescent="0.4">
      <c r="B1071" s="132" t="str">
        <f t="shared" ref="B1071:B1075" si="1142">B1055</f>
        <v>Primary volume driver</v>
      </c>
      <c r="D1071" t="s">
        <v>788</v>
      </c>
      <c r="E1071" s="8" t="str">
        <f>ROW()&amp;" "&amp;D1071</f>
        <v>1071 ORIGINATIONS-PP</v>
      </c>
      <c r="G1071" t="s">
        <v>332</v>
      </c>
      <c r="H1071" s="204"/>
      <c r="I1071" s="205"/>
      <c r="J1071" s="205"/>
      <c r="K1071" s="213"/>
      <c r="L1071" s="213"/>
      <c r="M1071" s="213"/>
      <c r="N1071" s="213"/>
      <c r="O1071" s="213"/>
      <c r="P1071" s="213"/>
      <c r="R1071" s="214"/>
      <c r="S1071" s="208" t="str">
        <f t="shared" ref="S1071" si="1143">S1055</f>
        <v>S$349</v>
      </c>
      <c r="T1071" s="208" t="str">
        <f t="shared" ref="T1071:CE1071" si="1144">T1055</f>
        <v>T$349</v>
      </c>
      <c r="U1071" s="208" t="str">
        <f t="shared" si="1144"/>
        <v>U$349</v>
      </c>
      <c r="V1071" s="208" t="str">
        <f t="shared" si="1144"/>
        <v>V$349</v>
      </c>
      <c r="W1071" s="208" t="str">
        <f t="shared" si="1144"/>
        <v>W$349</v>
      </c>
      <c r="X1071" s="208" t="str">
        <f t="shared" si="1144"/>
        <v>X$349</v>
      </c>
      <c r="Y1071" s="208" t="str">
        <f t="shared" si="1144"/>
        <v>Y$349</v>
      </c>
      <c r="Z1071" s="208" t="str">
        <f t="shared" si="1144"/>
        <v>Z$349</v>
      </c>
      <c r="AA1071" s="208" t="str">
        <f t="shared" si="1144"/>
        <v>AA$349</v>
      </c>
      <c r="AB1071" s="208" t="str">
        <f t="shared" si="1144"/>
        <v>AB$349</v>
      </c>
      <c r="AC1071" s="208" t="str">
        <f t="shared" si="1144"/>
        <v>AC$349</v>
      </c>
      <c r="AD1071" s="208" t="str">
        <f t="shared" si="1144"/>
        <v>AD$349</v>
      </c>
      <c r="AE1071" s="208" t="str">
        <f t="shared" si="1144"/>
        <v>AE$349</v>
      </c>
      <c r="AF1071" s="208" t="str">
        <f t="shared" si="1144"/>
        <v>AF$349</v>
      </c>
      <c r="AG1071" s="208" t="str">
        <f t="shared" si="1144"/>
        <v>AG$349</v>
      </c>
      <c r="AH1071" s="208" t="str">
        <f t="shared" si="1144"/>
        <v>AH$349</v>
      </c>
      <c r="AI1071" s="208" t="str">
        <f t="shared" si="1144"/>
        <v>AI$349</v>
      </c>
      <c r="AJ1071" s="208" t="str">
        <f t="shared" si="1144"/>
        <v>AJ$349</v>
      </c>
      <c r="AK1071" s="208" t="str">
        <f t="shared" si="1144"/>
        <v>AK$349</v>
      </c>
      <c r="AL1071" s="208" t="str">
        <f t="shared" si="1144"/>
        <v>AL$349</v>
      </c>
      <c r="AM1071" s="208" t="str">
        <f t="shared" si="1144"/>
        <v>AM$349</v>
      </c>
      <c r="AN1071" s="208" t="str">
        <f t="shared" si="1144"/>
        <v>AN$349</v>
      </c>
      <c r="AO1071" s="208" t="str">
        <f t="shared" si="1144"/>
        <v>AO$349</v>
      </c>
      <c r="AP1071" s="208" t="str">
        <f t="shared" si="1144"/>
        <v>AP$349</v>
      </c>
      <c r="AQ1071" s="208" t="str">
        <f t="shared" si="1144"/>
        <v>AQ$349</v>
      </c>
      <c r="AR1071" s="208" t="str">
        <f t="shared" si="1144"/>
        <v>AR$349</v>
      </c>
      <c r="AS1071" s="208" t="str">
        <f t="shared" si="1144"/>
        <v>AS$349</v>
      </c>
      <c r="AT1071" s="208" t="str">
        <f t="shared" si="1144"/>
        <v>AT$349</v>
      </c>
      <c r="AU1071" s="208" t="str">
        <f t="shared" si="1144"/>
        <v>AU$349</v>
      </c>
      <c r="AV1071" s="208" t="str">
        <f t="shared" si="1144"/>
        <v>AV$349</v>
      </c>
      <c r="AW1071" s="208" t="str">
        <f t="shared" si="1144"/>
        <v>AW$349</v>
      </c>
      <c r="AX1071" s="208" t="str">
        <f t="shared" si="1144"/>
        <v>AX$349</v>
      </c>
      <c r="AY1071" s="208" t="str">
        <f t="shared" si="1144"/>
        <v>AY$349</v>
      </c>
      <c r="AZ1071" s="208" t="str">
        <f t="shared" si="1144"/>
        <v>AZ$349</v>
      </c>
      <c r="BA1071" s="208" t="str">
        <f t="shared" si="1144"/>
        <v>BA$349</v>
      </c>
      <c r="BB1071" s="208" t="str">
        <f t="shared" si="1144"/>
        <v>BB$349</v>
      </c>
      <c r="BC1071" s="208" t="str">
        <f t="shared" si="1144"/>
        <v>BC$349</v>
      </c>
      <c r="BD1071" s="208" t="str">
        <f t="shared" si="1144"/>
        <v>BD$349</v>
      </c>
      <c r="BE1071" s="208" t="str">
        <f t="shared" si="1144"/>
        <v>BE$349</v>
      </c>
      <c r="BF1071" s="208" t="str">
        <f t="shared" si="1144"/>
        <v>BF$349</v>
      </c>
      <c r="BG1071" s="208" t="str">
        <f t="shared" si="1144"/>
        <v>BG$349</v>
      </c>
      <c r="BH1071" s="208" t="str">
        <f t="shared" si="1144"/>
        <v>BH$349</v>
      </c>
      <c r="BI1071" s="208" t="str">
        <f t="shared" si="1144"/>
        <v>BI$349</v>
      </c>
      <c r="BJ1071" s="208" t="str">
        <f t="shared" si="1144"/>
        <v>BJ$349</v>
      </c>
      <c r="BK1071" s="208" t="str">
        <f t="shared" si="1144"/>
        <v>BK$349</v>
      </c>
      <c r="BL1071" s="208" t="str">
        <f t="shared" si="1144"/>
        <v>BL$349</v>
      </c>
      <c r="BM1071" s="208" t="str">
        <f t="shared" si="1144"/>
        <v>BM$349</v>
      </c>
      <c r="BN1071" s="208" t="str">
        <f t="shared" si="1144"/>
        <v>BN$349</v>
      </c>
      <c r="BO1071" s="208" t="str">
        <f t="shared" si="1144"/>
        <v>BO$349</v>
      </c>
      <c r="BP1071" s="208" t="str">
        <f t="shared" si="1144"/>
        <v>BP$349</v>
      </c>
      <c r="BQ1071" s="208" t="str">
        <f t="shared" si="1144"/>
        <v>BQ$349</v>
      </c>
      <c r="BR1071" s="208" t="str">
        <f t="shared" si="1144"/>
        <v>BR$349</v>
      </c>
      <c r="BS1071" s="208" t="str">
        <f t="shared" si="1144"/>
        <v>BS$349</v>
      </c>
      <c r="BT1071" s="208" t="str">
        <f t="shared" si="1144"/>
        <v>BT$349</v>
      </c>
      <c r="BU1071" s="208" t="str">
        <f t="shared" si="1144"/>
        <v>BU$349</v>
      </c>
      <c r="BV1071" s="208" t="str">
        <f t="shared" si="1144"/>
        <v>BV$349</v>
      </c>
      <c r="BW1071" s="208" t="str">
        <f t="shared" si="1144"/>
        <v>BW$349</v>
      </c>
      <c r="BX1071" s="208" t="str">
        <f t="shared" si="1144"/>
        <v>BX$349</v>
      </c>
      <c r="BY1071" s="208" t="str">
        <f t="shared" si="1144"/>
        <v>BY$349</v>
      </c>
      <c r="BZ1071" s="208" t="str">
        <f t="shared" si="1144"/>
        <v>BZ$349</v>
      </c>
      <c r="CA1071" s="208" t="str">
        <f t="shared" si="1144"/>
        <v>CA$349</v>
      </c>
      <c r="CB1071" s="208" t="str">
        <f t="shared" si="1144"/>
        <v>CB$349</v>
      </c>
      <c r="CC1071" s="208" t="str">
        <f t="shared" si="1144"/>
        <v>CC$349</v>
      </c>
      <c r="CD1071" s="208" t="str">
        <f t="shared" si="1144"/>
        <v>CD$349</v>
      </c>
      <c r="CE1071" s="208" t="str">
        <f t="shared" si="1144"/>
        <v>CE$349</v>
      </c>
      <c r="CF1071" s="208" t="str">
        <f t="shared" ref="CF1071:CK1071" si="1145">CF1055</f>
        <v>CF$349</v>
      </c>
      <c r="CG1071" s="208" t="str">
        <f t="shared" si="1145"/>
        <v>CG$349</v>
      </c>
      <c r="CH1071" s="208" t="str">
        <f t="shared" si="1145"/>
        <v>CH$349</v>
      </c>
      <c r="CI1071" s="208" t="str">
        <f t="shared" si="1145"/>
        <v>CI$349</v>
      </c>
      <c r="CJ1071" s="208" t="str">
        <f t="shared" si="1145"/>
        <v>CJ$349</v>
      </c>
      <c r="CK1071" s="208" t="str">
        <f t="shared" si="1145"/>
        <v>CK$349</v>
      </c>
      <c r="CL1071" s="208" t="str">
        <f t="shared" ref="CL1071" si="1146">CL1055</f>
        <v>CL$349</v>
      </c>
    </row>
    <row r="1072" spans="2:90" x14ac:dyDescent="0.4">
      <c r="B1072" s="132" t="str">
        <f t="shared" si="1142"/>
        <v>(Secondary label)</v>
      </c>
      <c r="D1072" t="s">
        <v>788</v>
      </c>
      <c r="E1072" s="8" t="str">
        <f t="shared" ref="E1072:E1074" si="1147">ROW()&amp;" "&amp;D1072</f>
        <v>1072 ORIGINATIONS-PP</v>
      </c>
      <c r="G1072" t="s">
        <v>332</v>
      </c>
      <c r="H1072" s="12"/>
      <c r="I1072" s="60"/>
      <c r="J1072" s="60"/>
      <c r="K1072" s="15"/>
      <c r="L1072" s="15"/>
      <c r="M1072" s="15"/>
      <c r="N1072" s="15"/>
      <c r="O1072" s="15"/>
      <c r="P1072" s="15"/>
      <c r="R1072" s="15"/>
      <c r="S1072" s="175"/>
      <c r="T1072" s="175"/>
      <c r="U1072" s="175"/>
      <c r="V1072" s="175"/>
      <c r="W1072" s="175"/>
      <c r="X1072" s="175"/>
      <c r="Y1072" s="175"/>
      <c r="Z1072" s="175"/>
      <c r="AA1072" s="175"/>
      <c r="AB1072" s="175"/>
      <c r="AC1072" s="175"/>
      <c r="AD1072" s="175"/>
      <c r="AE1072" s="175"/>
      <c r="AF1072" s="175"/>
      <c r="AG1072" s="175"/>
      <c r="AH1072" s="175"/>
      <c r="AI1072" s="175"/>
      <c r="AJ1072" s="175"/>
      <c r="AK1072" s="175"/>
      <c r="AL1072" s="175"/>
      <c r="AM1072" s="175"/>
      <c r="AN1072" s="175"/>
      <c r="AO1072" s="175"/>
      <c r="AP1072" s="175"/>
      <c r="AQ1072" s="175"/>
      <c r="AR1072" s="175"/>
      <c r="AS1072" s="175"/>
      <c r="AT1072" s="175"/>
      <c r="AU1072" s="175"/>
      <c r="AV1072" s="175"/>
      <c r="AW1072" s="175"/>
      <c r="AX1072" s="175"/>
      <c r="AY1072" s="175"/>
      <c r="AZ1072" s="175"/>
      <c r="BA1072" s="175"/>
      <c r="BB1072" s="175"/>
      <c r="BC1072" s="175"/>
      <c r="BD1072" s="175"/>
      <c r="BE1072" s="175"/>
      <c r="BF1072" s="175"/>
      <c r="BG1072" s="175"/>
      <c r="BH1072" s="175"/>
      <c r="BI1072" s="175"/>
      <c r="BJ1072" s="175"/>
      <c r="BK1072" s="175"/>
      <c r="BL1072" s="175"/>
      <c r="BM1072" s="175"/>
      <c r="BN1072" s="175"/>
      <c r="BO1072" s="175"/>
      <c r="BP1072" s="175"/>
      <c r="BQ1072" s="175"/>
      <c r="BR1072" s="175"/>
      <c r="BS1072" s="175"/>
      <c r="BT1072" s="175"/>
      <c r="BU1072" s="175"/>
      <c r="BV1072" s="175"/>
      <c r="BW1072" s="175"/>
      <c r="BX1072" s="175"/>
      <c r="BY1072" s="175"/>
      <c r="BZ1072" s="175"/>
      <c r="CA1072" s="175"/>
      <c r="CB1072" s="175"/>
      <c r="CC1072" s="175"/>
      <c r="CD1072" s="175"/>
      <c r="CE1072" s="175"/>
      <c r="CF1072" s="175"/>
      <c r="CG1072" s="175"/>
      <c r="CH1072" s="175"/>
      <c r="CI1072" s="175"/>
      <c r="CJ1072" s="175"/>
      <c r="CK1072" s="175"/>
      <c r="CL1072" s="175"/>
    </row>
    <row r="1073" spans="2:90" x14ac:dyDescent="0.4">
      <c r="B1073" s="132" t="str">
        <f t="shared" si="1142"/>
        <v xml:space="preserve">secondary unit </v>
      </c>
      <c r="D1073" t="s">
        <v>788</v>
      </c>
      <c r="E1073" s="8" t="str">
        <f t="shared" si="1147"/>
        <v>1073 ORIGINATIONS-PP</v>
      </c>
      <c r="G1073" t="s">
        <v>332</v>
      </c>
      <c r="H1073" s="12"/>
      <c r="I1073" s="60"/>
      <c r="J1073" s="60"/>
      <c r="K1073" s="15"/>
      <c r="L1073" s="15"/>
      <c r="M1073" s="15"/>
      <c r="N1073" s="15"/>
      <c r="O1073" s="15"/>
      <c r="P1073" s="15"/>
      <c r="R1073" s="15"/>
      <c r="S1073" s="175"/>
      <c r="T1073" s="175"/>
      <c r="U1073" s="175"/>
      <c r="V1073" s="175"/>
      <c r="W1073" s="175"/>
      <c r="X1073" s="175"/>
      <c r="Y1073" s="175"/>
      <c r="Z1073" s="175"/>
      <c r="AA1073" s="175"/>
      <c r="AB1073" s="175"/>
      <c r="AC1073" s="175"/>
      <c r="AD1073" s="175"/>
      <c r="AE1073" s="175"/>
      <c r="AF1073" s="175"/>
      <c r="AG1073" s="175"/>
      <c r="AH1073" s="175"/>
      <c r="AI1073" s="175"/>
      <c r="AJ1073" s="175"/>
      <c r="AK1073" s="175"/>
      <c r="AL1073" s="175"/>
      <c r="AM1073" s="175"/>
      <c r="AN1073" s="175"/>
      <c r="AO1073" s="175"/>
      <c r="AP1073" s="175"/>
      <c r="AQ1073" s="175"/>
      <c r="AR1073" s="175"/>
      <c r="AS1073" s="175"/>
      <c r="AT1073" s="175"/>
      <c r="AU1073" s="175"/>
      <c r="AV1073" s="175"/>
      <c r="AW1073" s="175"/>
      <c r="AX1073" s="175"/>
      <c r="AY1073" s="175"/>
      <c r="AZ1073" s="175"/>
      <c r="BA1073" s="175"/>
      <c r="BB1073" s="175"/>
      <c r="BC1073" s="175"/>
      <c r="BD1073" s="175"/>
      <c r="BE1073" s="175"/>
      <c r="BF1073" s="175"/>
      <c r="BG1073" s="175"/>
      <c r="BH1073" s="175"/>
      <c r="BI1073" s="175"/>
      <c r="BJ1073" s="175"/>
      <c r="BK1073" s="175"/>
      <c r="BL1073" s="175"/>
      <c r="BM1073" s="175"/>
      <c r="BN1073" s="175"/>
      <c r="BO1073" s="175"/>
      <c r="BP1073" s="175"/>
      <c r="BQ1073" s="175"/>
      <c r="BR1073" s="175"/>
      <c r="BS1073" s="175"/>
      <c r="BT1073" s="175"/>
      <c r="BU1073" s="175"/>
      <c r="BV1073" s="175"/>
      <c r="BW1073" s="175"/>
      <c r="BX1073" s="175"/>
      <c r="BY1073" s="175"/>
      <c r="BZ1073" s="175"/>
      <c r="CA1073" s="175"/>
      <c r="CB1073" s="175"/>
      <c r="CC1073" s="175"/>
      <c r="CD1073" s="175"/>
      <c r="CE1073" s="175"/>
      <c r="CF1073" s="175"/>
      <c r="CG1073" s="175"/>
      <c r="CH1073" s="175"/>
      <c r="CI1073" s="175"/>
      <c r="CJ1073" s="175"/>
      <c r="CK1073" s="175"/>
      <c r="CL1073" s="175"/>
    </row>
    <row r="1074" spans="2:90" x14ac:dyDescent="0.4">
      <c r="B1074" s="132" t="str">
        <f t="shared" si="1142"/>
        <v>Secondary revenue driver</v>
      </c>
      <c r="D1074" t="s">
        <v>788</v>
      </c>
      <c r="E1074" s="8" t="str">
        <f t="shared" si="1147"/>
        <v>1074 ORIGINATIONS-PP</v>
      </c>
      <c r="G1074" t="s">
        <v>332</v>
      </c>
      <c r="H1074" s="12"/>
      <c r="I1074" s="60"/>
      <c r="J1074" s="60"/>
      <c r="K1074" s="15"/>
      <c r="L1074" s="15"/>
      <c r="M1074" s="15"/>
      <c r="N1074" s="15"/>
      <c r="O1074" s="15"/>
      <c r="P1074" s="15"/>
      <c r="R1074" s="15"/>
      <c r="S1074" s="175"/>
      <c r="T1074" s="175"/>
      <c r="U1074" s="175"/>
      <c r="V1074" s="175"/>
      <c r="W1074" s="175"/>
      <c r="X1074" s="175"/>
      <c r="Y1074" s="175"/>
      <c r="Z1074" s="175"/>
      <c r="AA1074" s="175"/>
      <c r="AB1074" s="175"/>
      <c r="AC1074" s="175"/>
      <c r="AD1074" s="175"/>
      <c r="AE1074" s="175"/>
      <c r="AF1074" s="175"/>
      <c r="AG1074" s="175"/>
      <c r="AH1074" s="175"/>
      <c r="AI1074" s="175"/>
      <c r="AJ1074" s="175"/>
      <c r="AK1074" s="175"/>
      <c r="AL1074" s="175"/>
      <c r="AM1074" s="175"/>
      <c r="AN1074" s="175"/>
      <c r="AO1074" s="175"/>
      <c r="AP1074" s="175"/>
      <c r="AQ1074" s="175"/>
      <c r="AR1074" s="175"/>
      <c r="AS1074" s="175"/>
      <c r="AT1074" s="175"/>
      <c r="AU1074" s="175"/>
      <c r="AV1074" s="175"/>
      <c r="AW1074" s="175"/>
      <c r="AX1074" s="175"/>
      <c r="AY1074" s="175"/>
      <c r="AZ1074" s="175"/>
      <c r="BA1074" s="175"/>
      <c r="BB1074" s="175"/>
      <c r="BC1074" s="175"/>
      <c r="BD1074" s="175"/>
      <c r="BE1074" s="175"/>
      <c r="BF1074" s="175"/>
      <c r="BG1074" s="175"/>
      <c r="BH1074" s="175"/>
      <c r="BI1074" s="175"/>
      <c r="BJ1074" s="175"/>
      <c r="BK1074" s="175"/>
      <c r="BL1074" s="175"/>
      <c r="BM1074" s="175"/>
      <c r="BN1074" s="175"/>
      <c r="BO1074" s="175"/>
      <c r="BP1074" s="175"/>
      <c r="BQ1074" s="175"/>
      <c r="BR1074" s="175"/>
      <c r="BS1074" s="175"/>
      <c r="BT1074" s="175"/>
      <c r="BU1074" s="175"/>
      <c r="BV1074" s="175"/>
      <c r="BW1074" s="175"/>
      <c r="BX1074" s="175"/>
      <c r="BY1074" s="175"/>
      <c r="BZ1074" s="175"/>
      <c r="CA1074" s="175"/>
      <c r="CB1074" s="175"/>
      <c r="CC1074" s="175"/>
      <c r="CD1074" s="175"/>
      <c r="CE1074" s="175"/>
      <c r="CF1074" s="175"/>
      <c r="CG1074" s="175"/>
      <c r="CH1074" s="175"/>
      <c r="CI1074" s="175"/>
      <c r="CJ1074" s="175"/>
      <c r="CK1074" s="175"/>
      <c r="CL1074" s="175"/>
    </row>
    <row r="1075" spans="2:90" x14ac:dyDescent="0.4">
      <c r="B1075" s="132" t="str">
        <f t="shared" si="1142"/>
        <v>Secondary volume driver</v>
      </c>
      <c r="D1075" t="s">
        <v>788</v>
      </c>
      <c r="E1075" s="8" t="str">
        <f t="shared" ref="E1075" si="1148">ROW()&amp;" "&amp;D1075</f>
        <v>1075 ORIGINATIONS-PP</v>
      </c>
      <c r="G1075" t="s">
        <v>332</v>
      </c>
    </row>
    <row r="1077" spans="2:90" x14ac:dyDescent="0.4">
      <c r="B1077" s="171" t="s">
        <v>490</v>
      </c>
      <c r="E1077" s="8"/>
      <c r="H1077" s="170"/>
      <c r="I1077" s="172"/>
      <c r="J1077" s="172"/>
      <c r="K1077" s="193"/>
      <c r="L1077" s="193"/>
      <c r="M1077" s="193"/>
      <c r="N1077" s="193"/>
      <c r="O1077" s="193"/>
      <c r="P1077" s="193"/>
      <c r="R1077" s="194"/>
      <c r="S1077" s="170"/>
      <c r="T1077" s="170"/>
      <c r="U1077" s="170"/>
      <c r="V1077" s="170"/>
      <c r="W1077" s="170"/>
      <c r="X1077" s="170"/>
      <c r="Y1077" s="170"/>
      <c r="Z1077" s="170"/>
      <c r="AA1077" s="170"/>
      <c r="AB1077" s="170"/>
      <c r="AC1077" s="170"/>
      <c r="AD1077" s="170"/>
      <c r="AE1077" s="170"/>
      <c r="AF1077" s="170"/>
      <c r="AG1077" s="170"/>
      <c r="AH1077" s="170"/>
      <c r="AI1077" s="170"/>
      <c r="AJ1077" s="170"/>
      <c r="AK1077" s="170"/>
      <c r="AL1077" s="170"/>
      <c r="AM1077" s="170"/>
      <c r="AN1077" s="170"/>
      <c r="AO1077" s="170"/>
      <c r="AP1077" s="170"/>
      <c r="AQ1077" s="170"/>
      <c r="AR1077" s="170"/>
      <c r="AS1077" s="170"/>
      <c r="AT1077" s="170"/>
      <c r="AU1077" s="170"/>
      <c r="AV1077" s="170"/>
      <c r="AW1077" s="170"/>
      <c r="AX1077" s="170"/>
      <c r="AY1077" s="170"/>
      <c r="AZ1077" s="170"/>
      <c r="BA1077" s="170"/>
      <c r="BB1077" s="170"/>
      <c r="BC1077" s="170"/>
      <c r="BD1077" s="170"/>
      <c r="BE1077" s="170"/>
      <c r="BF1077" s="170"/>
      <c r="BG1077" s="170"/>
      <c r="BH1077" s="170"/>
      <c r="BI1077" s="170"/>
      <c r="BJ1077" s="170"/>
      <c r="BK1077" s="170"/>
      <c r="BL1077" s="170"/>
      <c r="BM1077" s="170"/>
      <c r="BN1077" s="170"/>
      <c r="BO1077" s="170"/>
      <c r="BP1077" s="170"/>
      <c r="BQ1077" s="170"/>
      <c r="BR1077" s="170"/>
      <c r="BS1077" s="170"/>
      <c r="BT1077" s="170"/>
      <c r="BU1077" s="170"/>
      <c r="BV1077" s="170"/>
      <c r="BW1077" s="170"/>
      <c r="BX1077" s="170"/>
      <c r="BY1077" s="170"/>
      <c r="BZ1077" s="170"/>
      <c r="CA1077" s="170"/>
      <c r="CB1077" s="170"/>
      <c r="CC1077" s="170"/>
      <c r="CD1077" s="170"/>
      <c r="CE1077" s="170"/>
      <c r="CF1077" s="170"/>
      <c r="CG1077" s="170"/>
      <c r="CH1077" s="170"/>
      <c r="CI1077" s="170"/>
      <c r="CJ1077" s="170"/>
      <c r="CK1077" s="170"/>
      <c r="CL1077" s="170"/>
    </row>
    <row r="1078" spans="2:90" x14ac:dyDescent="0.4">
      <c r="B1078" s="171" t="s">
        <v>492</v>
      </c>
      <c r="E1078" s="8"/>
      <c r="H1078" s="170"/>
      <c r="I1078" s="172"/>
      <c r="J1078" s="172"/>
      <c r="K1078" s="193"/>
      <c r="L1078" s="193"/>
      <c r="M1078" s="193"/>
      <c r="N1078" s="193"/>
      <c r="O1078" s="193"/>
      <c r="P1078" s="193"/>
      <c r="R1078" s="194"/>
      <c r="S1078" s="170"/>
      <c r="T1078" s="170"/>
      <c r="U1078" s="170"/>
      <c r="V1078" s="170"/>
      <c r="W1078" s="170"/>
      <c r="X1078" s="170"/>
      <c r="Y1078" s="170"/>
      <c r="Z1078" s="170"/>
      <c r="AA1078" s="170"/>
      <c r="AB1078" s="170"/>
      <c r="AC1078" s="170"/>
      <c r="AD1078" s="170"/>
      <c r="AE1078" s="170"/>
      <c r="AF1078" s="170"/>
      <c r="AG1078" s="170"/>
      <c r="AH1078" s="170"/>
      <c r="AI1078" s="170"/>
      <c r="AJ1078" s="170"/>
      <c r="AK1078" s="170"/>
      <c r="AL1078" s="170"/>
      <c r="AM1078" s="170"/>
      <c r="AN1078" s="170"/>
      <c r="AO1078" s="170"/>
      <c r="AP1078" s="170"/>
      <c r="AQ1078" s="170"/>
      <c r="AR1078" s="170"/>
      <c r="AS1078" s="170"/>
      <c r="AT1078" s="170"/>
      <c r="AU1078" s="170"/>
      <c r="AV1078" s="170"/>
      <c r="AW1078" s="170"/>
      <c r="AX1078" s="170"/>
      <c r="AY1078" s="170"/>
      <c r="AZ1078" s="170"/>
      <c r="BA1078" s="170"/>
      <c r="BB1078" s="170"/>
      <c r="BC1078" s="170"/>
      <c r="BD1078" s="170"/>
      <c r="BE1078" s="170"/>
      <c r="BF1078" s="170"/>
      <c r="BG1078" s="170"/>
      <c r="BH1078" s="170"/>
      <c r="BI1078" s="170"/>
      <c r="BJ1078" s="170"/>
      <c r="BK1078" s="170"/>
      <c r="BL1078" s="170"/>
      <c r="BM1078" s="170"/>
      <c r="BN1078" s="170"/>
      <c r="BO1078" s="170"/>
      <c r="BP1078" s="170"/>
      <c r="BQ1078" s="170"/>
      <c r="BR1078" s="170"/>
      <c r="BS1078" s="170"/>
      <c r="BT1078" s="170"/>
      <c r="BU1078" s="170"/>
      <c r="BV1078" s="170"/>
      <c r="BW1078" s="170"/>
      <c r="BX1078" s="170"/>
      <c r="BY1078" s="170"/>
      <c r="BZ1078" s="170"/>
      <c r="CA1078" s="170"/>
      <c r="CB1078" s="170"/>
      <c r="CC1078" s="170"/>
      <c r="CD1078" s="170"/>
      <c r="CE1078" s="170"/>
      <c r="CF1078" s="170"/>
      <c r="CG1078" s="170"/>
      <c r="CH1078" s="170"/>
      <c r="CI1078" s="170"/>
      <c r="CJ1078" s="170"/>
      <c r="CK1078" s="170"/>
      <c r="CL1078" s="170"/>
    </row>
    <row r="1079" spans="2:90" x14ac:dyDescent="0.4">
      <c r="B1079" s="171" t="s">
        <v>461</v>
      </c>
      <c r="E1079" s="8"/>
      <c r="H1079" s="170"/>
      <c r="I1079" s="172"/>
      <c r="J1079" s="172"/>
      <c r="K1079" s="195"/>
      <c r="L1079" s="195"/>
      <c r="M1079" s="195"/>
      <c r="N1079" s="195"/>
      <c r="O1079" s="195"/>
      <c r="P1079" s="195"/>
      <c r="R1079" s="194"/>
      <c r="S1079" s="195" t="str">
        <f t="shared" ref="S1079:AX1079" si="1149">ADDRESS(ROW(S375),COLUMN(S375),2)</f>
        <v>S$375</v>
      </c>
      <c r="T1079" s="195" t="str">
        <f t="shared" si="1149"/>
        <v>T$375</v>
      </c>
      <c r="U1079" s="195" t="str">
        <f t="shared" si="1149"/>
        <v>U$375</v>
      </c>
      <c r="V1079" s="195" t="str">
        <f t="shared" si="1149"/>
        <v>V$375</v>
      </c>
      <c r="W1079" s="195" t="str">
        <f t="shared" si="1149"/>
        <v>W$375</v>
      </c>
      <c r="X1079" s="195" t="str">
        <f t="shared" si="1149"/>
        <v>X$375</v>
      </c>
      <c r="Y1079" s="195" t="str">
        <f t="shared" si="1149"/>
        <v>Y$375</v>
      </c>
      <c r="Z1079" s="195" t="str">
        <f t="shared" si="1149"/>
        <v>Z$375</v>
      </c>
      <c r="AA1079" s="195" t="str">
        <f t="shared" si="1149"/>
        <v>AA$375</v>
      </c>
      <c r="AB1079" s="195" t="str">
        <f t="shared" si="1149"/>
        <v>AB$375</v>
      </c>
      <c r="AC1079" s="195" t="str">
        <f t="shared" si="1149"/>
        <v>AC$375</v>
      </c>
      <c r="AD1079" s="195" t="str">
        <f t="shared" si="1149"/>
        <v>AD$375</v>
      </c>
      <c r="AE1079" s="195" t="str">
        <f t="shared" si="1149"/>
        <v>AE$375</v>
      </c>
      <c r="AF1079" s="195" t="str">
        <f t="shared" si="1149"/>
        <v>AF$375</v>
      </c>
      <c r="AG1079" s="195" t="str">
        <f t="shared" si="1149"/>
        <v>AG$375</v>
      </c>
      <c r="AH1079" s="195" t="str">
        <f t="shared" si="1149"/>
        <v>AH$375</v>
      </c>
      <c r="AI1079" s="195" t="str">
        <f t="shared" si="1149"/>
        <v>AI$375</v>
      </c>
      <c r="AJ1079" s="195" t="str">
        <f t="shared" si="1149"/>
        <v>AJ$375</v>
      </c>
      <c r="AK1079" s="195" t="str">
        <f t="shared" si="1149"/>
        <v>AK$375</v>
      </c>
      <c r="AL1079" s="195" t="str">
        <f t="shared" si="1149"/>
        <v>AL$375</v>
      </c>
      <c r="AM1079" s="195" t="str">
        <f t="shared" si="1149"/>
        <v>AM$375</v>
      </c>
      <c r="AN1079" s="195" t="str">
        <f t="shared" si="1149"/>
        <v>AN$375</v>
      </c>
      <c r="AO1079" s="195" t="str">
        <f t="shared" si="1149"/>
        <v>AO$375</v>
      </c>
      <c r="AP1079" s="195" t="str">
        <f t="shared" si="1149"/>
        <v>AP$375</v>
      </c>
      <c r="AQ1079" s="195" t="str">
        <f t="shared" si="1149"/>
        <v>AQ$375</v>
      </c>
      <c r="AR1079" s="195" t="str">
        <f t="shared" si="1149"/>
        <v>AR$375</v>
      </c>
      <c r="AS1079" s="195" t="str">
        <f t="shared" si="1149"/>
        <v>AS$375</v>
      </c>
      <c r="AT1079" s="195" t="str">
        <f t="shared" si="1149"/>
        <v>AT$375</v>
      </c>
      <c r="AU1079" s="195" t="str">
        <f t="shared" si="1149"/>
        <v>AU$375</v>
      </c>
      <c r="AV1079" s="195" t="str">
        <f t="shared" si="1149"/>
        <v>AV$375</v>
      </c>
      <c r="AW1079" s="195" t="str">
        <f t="shared" si="1149"/>
        <v>AW$375</v>
      </c>
      <c r="AX1079" s="195" t="str">
        <f t="shared" si="1149"/>
        <v>AX$375</v>
      </c>
      <c r="AY1079" s="195" t="str">
        <f t="shared" ref="AY1079:CD1079" si="1150">ADDRESS(ROW(AY375),COLUMN(AY375),2)</f>
        <v>AY$375</v>
      </c>
      <c r="AZ1079" s="195" t="str">
        <f t="shared" si="1150"/>
        <v>AZ$375</v>
      </c>
      <c r="BA1079" s="195" t="str">
        <f t="shared" si="1150"/>
        <v>BA$375</v>
      </c>
      <c r="BB1079" s="195" t="str">
        <f t="shared" si="1150"/>
        <v>BB$375</v>
      </c>
      <c r="BC1079" s="195" t="str">
        <f t="shared" si="1150"/>
        <v>BC$375</v>
      </c>
      <c r="BD1079" s="195" t="str">
        <f t="shared" si="1150"/>
        <v>BD$375</v>
      </c>
      <c r="BE1079" s="195" t="str">
        <f t="shared" si="1150"/>
        <v>BE$375</v>
      </c>
      <c r="BF1079" s="195" t="str">
        <f t="shared" si="1150"/>
        <v>BF$375</v>
      </c>
      <c r="BG1079" s="195" t="str">
        <f t="shared" si="1150"/>
        <v>BG$375</v>
      </c>
      <c r="BH1079" s="195" t="str">
        <f t="shared" si="1150"/>
        <v>BH$375</v>
      </c>
      <c r="BI1079" s="195" t="str">
        <f t="shared" si="1150"/>
        <v>BI$375</v>
      </c>
      <c r="BJ1079" s="195" t="str">
        <f t="shared" si="1150"/>
        <v>BJ$375</v>
      </c>
      <c r="BK1079" s="195" t="str">
        <f t="shared" si="1150"/>
        <v>BK$375</v>
      </c>
      <c r="BL1079" s="195" t="str">
        <f t="shared" si="1150"/>
        <v>BL$375</v>
      </c>
      <c r="BM1079" s="195" t="str">
        <f t="shared" si="1150"/>
        <v>BM$375</v>
      </c>
      <c r="BN1079" s="195" t="str">
        <f t="shared" si="1150"/>
        <v>BN$375</v>
      </c>
      <c r="BO1079" s="195" t="str">
        <f t="shared" si="1150"/>
        <v>BO$375</v>
      </c>
      <c r="BP1079" s="195" t="str">
        <f t="shared" si="1150"/>
        <v>BP$375</v>
      </c>
      <c r="BQ1079" s="195" t="str">
        <f t="shared" si="1150"/>
        <v>BQ$375</v>
      </c>
      <c r="BR1079" s="195" t="str">
        <f t="shared" si="1150"/>
        <v>BR$375</v>
      </c>
      <c r="BS1079" s="195" t="str">
        <f t="shared" si="1150"/>
        <v>BS$375</v>
      </c>
      <c r="BT1079" s="195" t="str">
        <f t="shared" si="1150"/>
        <v>BT$375</v>
      </c>
      <c r="BU1079" s="195" t="str">
        <f t="shared" si="1150"/>
        <v>BU$375</v>
      </c>
      <c r="BV1079" s="195" t="str">
        <f t="shared" si="1150"/>
        <v>BV$375</v>
      </c>
      <c r="BW1079" s="195" t="str">
        <f t="shared" si="1150"/>
        <v>BW$375</v>
      </c>
      <c r="BX1079" s="195" t="str">
        <f t="shared" si="1150"/>
        <v>BX$375</v>
      </c>
      <c r="BY1079" s="195" t="str">
        <f t="shared" si="1150"/>
        <v>BY$375</v>
      </c>
      <c r="BZ1079" s="195" t="str">
        <f t="shared" si="1150"/>
        <v>BZ$375</v>
      </c>
      <c r="CA1079" s="195" t="str">
        <f t="shared" si="1150"/>
        <v>CA$375</v>
      </c>
      <c r="CB1079" s="195" t="str">
        <f t="shared" si="1150"/>
        <v>CB$375</v>
      </c>
      <c r="CC1079" s="195" t="str">
        <f t="shared" si="1150"/>
        <v>CC$375</v>
      </c>
      <c r="CD1079" s="195" t="str">
        <f t="shared" si="1150"/>
        <v>CD$375</v>
      </c>
      <c r="CE1079" s="195" t="str">
        <f t="shared" ref="CE1079:CL1079" si="1151">ADDRESS(ROW(CE375),COLUMN(CE375),2)</f>
        <v>CE$375</v>
      </c>
      <c r="CF1079" s="195" t="str">
        <f t="shared" si="1151"/>
        <v>CF$375</v>
      </c>
      <c r="CG1079" s="195" t="str">
        <f t="shared" si="1151"/>
        <v>CG$375</v>
      </c>
      <c r="CH1079" s="195" t="str">
        <f t="shared" si="1151"/>
        <v>CH$375</v>
      </c>
      <c r="CI1079" s="195" t="str">
        <f t="shared" si="1151"/>
        <v>CI$375</v>
      </c>
      <c r="CJ1079" s="195" t="str">
        <f t="shared" si="1151"/>
        <v>CJ$375</v>
      </c>
      <c r="CK1079" s="195" t="str">
        <f t="shared" si="1151"/>
        <v>CK$375</v>
      </c>
      <c r="CL1079" s="195" t="str">
        <f t="shared" si="1151"/>
        <v>CL$375</v>
      </c>
    </row>
    <row r="1080" spans="2:90" x14ac:dyDescent="0.4">
      <c r="B1080" s="171" t="s">
        <v>462</v>
      </c>
      <c r="E1080" s="8"/>
      <c r="H1080" s="196"/>
      <c r="I1080" s="197"/>
      <c r="J1080" s="197"/>
      <c r="K1080" s="195"/>
      <c r="L1080" s="195"/>
      <c r="M1080" s="195"/>
      <c r="N1080" s="195"/>
      <c r="O1080" s="195"/>
      <c r="P1080" s="195"/>
      <c r="R1080" s="198"/>
      <c r="S1080" s="313" t="str">
        <f t="shared" ref="S1080" si="1152">S1016</f>
        <v>S$13</v>
      </c>
      <c r="T1080" s="313" t="str">
        <f t="shared" ref="T1080:CE1080" si="1153">T1016</f>
        <v>T$13</v>
      </c>
      <c r="U1080" s="313" t="str">
        <f t="shared" si="1153"/>
        <v>U$13</v>
      </c>
      <c r="V1080" s="313" t="str">
        <f t="shared" si="1153"/>
        <v>V$13</v>
      </c>
      <c r="W1080" s="313" t="str">
        <f t="shared" si="1153"/>
        <v>W$13</v>
      </c>
      <c r="X1080" s="313" t="str">
        <f t="shared" si="1153"/>
        <v>X$13</v>
      </c>
      <c r="Y1080" s="313" t="str">
        <f t="shared" si="1153"/>
        <v>Y$13</v>
      </c>
      <c r="Z1080" s="313" t="str">
        <f t="shared" si="1153"/>
        <v>Z$13</v>
      </c>
      <c r="AA1080" s="313" t="str">
        <f t="shared" si="1153"/>
        <v>AA$13</v>
      </c>
      <c r="AB1080" s="313" t="str">
        <f t="shared" si="1153"/>
        <v>AB$13</v>
      </c>
      <c r="AC1080" s="313" t="str">
        <f t="shared" si="1153"/>
        <v>AC$13</v>
      </c>
      <c r="AD1080" s="313" t="str">
        <f t="shared" si="1153"/>
        <v>AD$13</v>
      </c>
      <c r="AE1080" s="313" t="str">
        <f t="shared" si="1153"/>
        <v>AE$13</v>
      </c>
      <c r="AF1080" s="313" t="str">
        <f t="shared" si="1153"/>
        <v>AF$13</v>
      </c>
      <c r="AG1080" s="313" t="str">
        <f t="shared" si="1153"/>
        <v>AG$13</v>
      </c>
      <c r="AH1080" s="313" t="str">
        <f t="shared" si="1153"/>
        <v>AH$13</v>
      </c>
      <c r="AI1080" s="313" t="str">
        <f t="shared" si="1153"/>
        <v>AI$13</v>
      </c>
      <c r="AJ1080" s="313" t="str">
        <f t="shared" si="1153"/>
        <v>AJ$13</v>
      </c>
      <c r="AK1080" s="313" t="str">
        <f t="shared" si="1153"/>
        <v>AK$13</v>
      </c>
      <c r="AL1080" s="313" t="str">
        <f t="shared" si="1153"/>
        <v>AL$13</v>
      </c>
      <c r="AM1080" s="313" t="str">
        <f t="shared" si="1153"/>
        <v>AM$13</v>
      </c>
      <c r="AN1080" s="313" t="str">
        <f t="shared" si="1153"/>
        <v>AN$13</v>
      </c>
      <c r="AO1080" s="313" t="str">
        <f t="shared" si="1153"/>
        <v>AO$13</v>
      </c>
      <c r="AP1080" s="313" t="str">
        <f t="shared" si="1153"/>
        <v>AP$13</v>
      </c>
      <c r="AQ1080" s="313" t="str">
        <f t="shared" si="1153"/>
        <v>AQ$13</v>
      </c>
      <c r="AR1080" s="313" t="str">
        <f t="shared" si="1153"/>
        <v>AR$13</v>
      </c>
      <c r="AS1080" s="313" t="str">
        <f t="shared" si="1153"/>
        <v>AS$13</v>
      </c>
      <c r="AT1080" s="313" t="str">
        <f t="shared" si="1153"/>
        <v>AT$13</v>
      </c>
      <c r="AU1080" s="313" t="str">
        <f t="shared" si="1153"/>
        <v>AU$13</v>
      </c>
      <c r="AV1080" s="313" t="str">
        <f t="shared" si="1153"/>
        <v>AV$13</v>
      </c>
      <c r="AW1080" s="313" t="str">
        <f t="shared" si="1153"/>
        <v>AW$13</v>
      </c>
      <c r="AX1080" s="313" t="str">
        <f t="shared" si="1153"/>
        <v>AX$13</v>
      </c>
      <c r="AY1080" s="313" t="str">
        <f t="shared" si="1153"/>
        <v>AY$13</v>
      </c>
      <c r="AZ1080" s="313" t="str">
        <f t="shared" si="1153"/>
        <v>AZ$13</v>
      </c>
      <c r="BA1080" s="313" t="str">
        <f t="shared" si="1153"/>
        <v>BA$13</v>
      </c>
      <c r="BB1080" s="313" t="str">
        <f t="shared" si="1153"/>
        <v>BB$13</v>
      </c>
      <c r="BC1080" s="313" t="str">
        <f t="shared" si="1153"/>
        <v>BC$13</v>
      </c>
      <c r="BD1080" s="313" t="str">
        <f t="shared" si="1153"/>
        <v>BD$13</v>
      </c>
      <c r="BE1080" s="313" t="str">
        <f t="shared" si="1153"/>
        <v>BE$13</v>
      </c>
      <c r="BF1080" s="313" t="str">
        <f t="shared" si="1153"/>
        <v>BF$13</v>
      </c>
      <c r="BG1080" s="313" t="str">
        <f t="shared" si="1153"/>
        <v>BG$13</v>
      </c>
      <c r="BH1080" s="313" t="str">
        <f t="shared" si="1153"/>
        <v>BH$13</v>
      </c>
      <c r="BI1080" s="313" t="str">
        <f t="shared" si="1153"/>
        <v>BI$13</v>
      </c>
      <c r="BJ1080" s="313" t="str">
        <f t="shared" si="1153"/>
        <v>BJ$13</v>
      </c>
      <c r="BK1080" s="313" t="str">
        <f t="shared" si="1153"/>
        <v>BK$13</v>
      </c>
      <c r="BL1080" s="313" t="str">
        <f t="shared" si="1153"/>
        <v>BL$13</v>
      </c>
      <c r="BM1080" s="313" t="str">
        <f t="shared" si="1153"/>
        <v>BM$13</v>
      </c>
      <c r="BN1080" s="313" t="str">
        <f t="shared" si="1153"/>
        <v>BN$13</v>
      </c>
      <c r="BO1080" s="313" t="str">
        <f t="shared" si="1153"/>
        <v>BO$13</v>
      </c>
      <c r="BP1080" s="313" t="str">
        <f t="shared" si="1153"/>
        <v>BP$13</v>
      </c>
      <c r="BQ1080" s="313" t="str">
        <f t="shared" si="1153"/>
        <v>BQ$13</v>
      </c>
      <c r="BR1080" s="313" t="str">
        <f t="shared" si="1153"/>
        <v>BR$13</v>
      </c>
      <c r="BS1080" s="313" t="str">
        <f t="shared" si="1153"/>
        <v>BS$13</v>
      </c>
      <c r="BT1080" s="313" t="str">
        <f t="shared" si="1153"/>
        <v>BT$13</v>
      </c>
      <c r="BU1080" s="313" t="str">
        <f t="shared" si="1153"/>
        <v>BU$13</v>
      </c>
      <c r="BV1080" s="313" t="str">
        <f t="shared" si="1153"/>
        <v>BV$13</v>
      </c>
      <c r="BW1080" s="313" t="str">
        <f t="shared" si="1153"/>
        <v>BW$13</v>
      </c>
      <c r="BX1080" s="313" t="str">
        <f t="shared" si="1153"/>
        <v>BX$13</v>
      </c>
      <c r="BY1080" s="313" t="str">
        <f t="shared" si="1153"/>
        <v>BY$13</v>
      </c>
      <c r="BZ1080" s="313" t="str">
        <f t="shared" si="1153"/>
        <v>BZ$13</v>
      </c>
      <c r="CA1080" s="313" t="str">
        <f t="shared" si="1153"/>
        <v>CA$13</v>
      </c>
      <c r="CB1080" s="313" t="str">
        <f t="shared" si="1153"/>
        <v>CB$13</v>
      </c>
      <c r="CC1080" s="313" t="str">
        <f t="shared" si="1153"/>
        <v>CC$13</v>
      </c>
      <c r="CD1080" s="313" t="str">
        <f t="shared" si="1153"/>
        <v>CD$13</v>
      </c>
      <c r="CE1080" s="313" t="str">
        <f t="shared" si="1153"/>
        <v>CE$13</v>
      </c>
      <c r="CF1080" s="313" t="str">
        <f t="shared" ref="CF1080:CK1080" si="1154">CF1016</f>
        <v>CF$13</v>
      </c>
      <c r="CG1080" s="313" t="str">
        <f t="shared" si="1154"/>
        <v>CG$13</v>
      </c>
      <c r="CH1080" s="313" t="str">
        <f t="shared" si="1154"/>
        <v>CH$13</v>
      </c>
      <c r="CI1080" s="313" t="str">
        <f t="shared" si="1154"/>
        <v>CI$13</v>
      </c>
      <c r="CJ1080" s="313" t="str">
        <f t="shared" si="1154"/>
        <v>CJ$13</v>
      </c>
      <c r="CK1080" s="313" t="str">
        <f t="shared" si="1154"/>
        <v>CK$13</v>
      </c>
      <c r="CL1080" s="313" t="str">
        <f t="shared" ref="CL1080" si="1155">CL1016</f>
        <v>CL$13</v>
      </c>
    </row>
    <row r="1081" spans="2:90" x14ac:dyDescent="0.4">
      <c r="B1081" s="171" t="s">
        <v>491</v>
      </c>
      <c r="E1081" s="8"/>
      <c r="H1081" s="196"/>
      <c r="I1081" s="197"/>
      <c r="J1081" s="197"/>
      <c r="K1081" s="198"/>
      <c r="L1081" s="198"/>
      <c r="M1081" s="198"/>
      <c r="N1081" s="198"/>
      <c r="O1081" s="198"/>
      <c r="P1081" s="198"/>
      <c r="R1081" s="198"/>
      <c r="S1081" s="195"/>
      <c r="T1081" s="195"/>
      <c r="U1081" s="195"/>
      <c r="V1081" s="195"/>
      <c r="W1081" s="195"/>
      <c r="X1081" s="195"/>
      <c r="Y1081" s="195"/>
      <c r="Z1081" s="195"/>
      <c r="AA1081" s="195"/>
      <c r="AB1081" s="195"/>
      <c r="AC1081" s="195"/>
      <c r="AD1081" s="195"/>
      <c r="AE1081" s="195"/>
      <c r="AF1081" s="195"/>
      <c r="AG1081" s="195"/>
      <c r="AH1081" s="195"/>
      <c r="AI1081" s="195"/>
      <c r="AJ1081" s="195"/>
      <c r="AK1081" s="195"/>
      <c r="AL1081" s="195"/>
      <c r="AM1081" s="195"/>
      <c r="AN1081" s="195"/>
      <c r="AO1081" s="195"/>
      <c r="AP1081" s="195"/>
      <c r="AQ1081" s="195"/>
      <c r="AR1081" s="195"/>
      <c r="AS1081" s="195"/>
      <c r="AT1081" s="195"/>
      <c r="AU1081" s="195"/>
      <c r="AV1081" s="195"/>
      <c r="AW1081" s="195"/>
      <c r="AX1081" s="195"/>
      <c r="AY1081" s="195"/>
      <c r="AZ1081" s="195"/>
      <c r="BA1081" s="195"/>
      <c r="BB1081" s="195"/>
      <c r="BC1081" s="195"/>
      <c r="BD1081" s="195"/>
      <c r="BE1081" s="195"/>
      <c r="BF1081" s="195"/>
      <c r="BG1081" s="195"/>
      <c r="BH1081" s="195"/>
      <c r="BI1081" s="195"/>
      <c r="BJ1081" s="195"/>
      <c r="BK1081" s="195"/>
      <c r="BL1081" s="195"/>
      <c r="BM1081" s="195"/>
      <c r="BN1081" s="195"/>
      <c r="BO1081" s="195"/>
      <c r="BP1081" s="195"/>
      <c r="BQ1081" s="195"/>
      <c r="BR1081" s="195"/>
      <c r="BS1081" s="195"/>
      <c r="BT1081" s="195"/>
      <c r="BU1081" s="195"/>
      <c r="BV1081" s="195"/>
      <c r="BW1081" s="195"/>
      <c r="BX1081" s="195"/>
      <c r="BY1081" s="195"/>
      <c r="BZ1081" s="195"/>
      <c r="CA1081" s="195"/>
      <c r="CB1081" s="195"/>
      <c r="CC1081" s="195"/>
      <c r="CD1081" s="195"/>
      <c r="CE1081" s="195"/>
      <c r="CF1081" s="195"/>
      <c r="CG1081" s="195"/>
      <c r="CH1081" s="195"/>
      <c r="CI1081" s="195"/>
      <c r="CJ1081" s="195"/>
      <c r="CK1081" s="195"/>
      <c r="CL1081" s="195"/>
    </row>
    <row r="1082" spans="2:90" x14ac:dyDescent="0.4">
      <c r="B1082" s="171" t="s">
        <v>505</v>
      </c>
      <c r="E1082" s="8"/>
      <c r="H1082" s="196"/>
      <c r="I1082" s="197"/>
      <c r="J1082" s="197"/>
      <c r="K1082" s="198"/>
      <c r="L1082" s="198"/>
      <c r="M1082" s="198"/>
      <c r="N1082" s="198"/>
      <c r="O1082" s="198"/>
      <c r="P1082" s="198"/>
      <c r="R1082" s="198"/>
      <c r="S1082" s="186"/>
      <c r="T1082" s="186"/>
      <c r="U1082" s="186"/>
      <c r="V1082" s="186"/>
      <c r="W1082" s="186"/>
      <c r="X1082" s="186"/>
      <c r="Y1082" s="186"/>
      <c r="Z1082" s="186"/>
      <c r="AA1082" s="186"/>
      <c r="AB1082" s="186"/>
      <c r="AC1082" s="186"/>
      <c r="AD1082" s="186"/>
      <c r="AE1082" s="186"/>
      <c r="AF1082" s="186"/>
      <c r="AG1082" s="186"/>
      <c r="AH1082" s="186"/>
      <c r="AI1082" s="186"/>
      <c r="AJ1082" s="186"/>
      <c r="AK1082" s="186"/>
      <c r="AL1082" s="186"/>
      <c r="AM1082" s="186"/>
      <c r="AN1082" s="186"/>
      <c r="AO1082" s="186"/>
      <c r="AP1082" s="186"/>
      <c r="AQ1082" s="186"/>
      <c r="AR1082" s="186"/>
      <c r="AS1082" s="186"/>
      <c r="AT1082" s="186"/>
      <c r="AU1082" s="186"/>
      <c r="AV1082" s="186"/>
      <c r="AW1082" s="186"/>
      <c r="AX1082" s="186"/>
      <c r="AY1082" s="186"/>
      <c r="AZ1082" s="186"/>
      <c r="BA1082" s="186"/>
      <c r="BB1082" s="186"/>
      <c r="BC1082" s="186"/>
      <c r="BD1082" s="186"/>
      <c r="BE1082" s="186"/>
      <c r="BF1082" s="186"/>
      <c r="BG1082" s="186"/>
      <c r="BH1082" s="186"/>
      <c r="BI1082" s="186"/>
      <c r="BJ1082" s="186"/>
      <c r="BK1082" s="186"/>
      <c r="BL1082" s="186"/>
      <c r="BM1082" s="186"/>
      <c r="BN1082" s="186"/>
      <c r="BO1082" s="186"/>
      <c r="BP1082" s="186"/>
      <c r="BQ1082" s="186"/>
      <c r="BR1082" s="186"/>
      <c r="BS1082" s="186"/>
      <c r="BT1082" s="186"/>
      <c r="BU1082" s="186"/>
      <c r="BV1082" s="186"/>
      <c r="BW1082" s="186"/>
      <c r="BX1082" s="186"/>
      <c r="BY1082" s="186"/>
      <c r="BZ1082" s="186"/>
      <c r="CA1082" s="186"/>
      <c r="CB1082" s="186"/>
      <c r="CC1082" s="186"/>
      <c r="CD1082" s="186"/>
      <c r="CE1082" s="186"/>
      <c r="CF1082" s="186"/>
      <c r="CG1082" s="186"/>
      <c r="CH1082" s="186"/>
      <c r="CI1082" s="186"/>
      <c r="CJ1082" s="186"/>
      <c r="CK1082" s="186"/>
      <c r="CL1082" s="186"/>
    </row>
    <row r="1083" spans="2:90" x14ac:dyDescent="0.4">
      <c r="B1083" s="171" t="s">
        <v>463</v>
      </c>
      <c r="E1083" s="8"/>
      <c r="H1083" s="196"/>
      <c r="I1083" s="197"/>
      <c r="J1083" s="197"/>
      <c r="K1083" s="198"/>
      <c r="L1083" s="198"/>
      <c r="M1083" s="198"/>
      <c r="N1083" s="198"/>
      <c r="O1083" s="198"/>
      <c r="P1083" s="198"/>
      <c r="R1083" s="198"/>
      <c r="S1083" s="186" t="str">
        <f t="shared" ref="S1083:AX1083" si="1156">S$18</f>
        <v>S$14</v>
      </c>
      <c r="T1083" s="186" t="str">
        <f t="shared" si="1156"/>
        <v>T$14</v>
      </c>
      <c r="U1083" s="186" t="str">
        <f t="shared" si="1156"/>
        <v>U$14</v>
      </c>
      <c r="V1083" s="186" t="str">
        <f t="shared" si="1156"/>
        <v>V$14</v>
      </c>
      <c r="W1083" s="186" t="str">
        <f t="shared" si="1156"/>
        <v>W$14</v>
      </c>
      <c r="X1083" s="186" t="str">
        <f t="shared" si="1156"/>
        <v>X$14</v>
      </c>
      <c r="Y1083" s="186" t="str">
        <f t="shared" si="1156"/>
        <v>Y$14</v>
      </c>
      <c r="Z1083" s="186" t="str">
        <f t="shared" si="1156"/>
        <v>Z$14</v>
      </c>
      <c r="AA1083" s="186" t="str">
        <f t="shared" si="1156"/>
        <v>AA$14</v>
      </c>
      <c r="AB1083" s="186" t="str">
        <f t="shared" si="1156"/>
        <v>AB$14</v>
      </c>
      <c r="AC1083" s="186" t="str">
        <f t="shared" si="1156"/>
        <v>AC$14</v>
      </c>
      <c r="AD1083" s="186" t="str">
        <f t="shared" si="1156"/>
        <v>AD$14</v>
      </c>
      <c r="AE1083" s="186" t="str">
        <f t="shared" si="1156"/>
        <v>AE$14</v>
      </c>
      <c r="AF1083" s="186" t="str">
        <f t="shared" si="1156"/>
        <v>AF$14</v>
      </c>
      <c r="AG1083" s="186" t="str">
        <f t="shared" si="1156"/>
        <v>AG$14</v>
      </c>
      <c r="AH1083" s="186" t="str">
        <f t="shared" si="1156"/>
        <v>AH$14</v>
      </c>
      <c r="AI1083" s="186" t="str">
        <f t="shared" si="1156"/>
        <v>AI$14</v>
      </c>
      <c r="AJ1083" s="186" t="str">
        <f t="shared" si="1156"/>
        <v>AJ$14</v>
      </c>
      <c r="AK1083" s="186" t="str">
        <f t="shared" si="1156"/>
        <v>AK$14</v>
      </c>
      <c r="AL1083" s="186" t="str">
        <f t="shared" si="1156"/>
        <v>AL$14</v>
      </c>
      <c r="AM1083" s="186" t="str">
        <f t="shared" si="1156"/>
        <v>AM$14</v>
      </c>
      <c r="AN1083" s="186" t="str">
        <f t="shared" si="1156"/>
        <v>AN$14</v>
      </c>
      <c r="AO1083" s="186" t="str">
        <f t="shared" si="1156"/>
        <v>AO$14</v>
      </c>
      <c r="AP1083" s="186" t="str">
        <f t="shared" si="1156"/>
        <v>AP$14</v>
      </c>
      <c r="AQ1083" s="186" t="str">
        <f t="shared" si="1156"/>
        <v>AQ$14</v>
      </c>
      <c r="AR1083" s="186" t="str">
        <f t="shared" si="1156"/>
        <v>AR$14</v>
      </c>
      <c r="AS1083" s="186" t="str">
        <f t="shared" si="1156"/>
        <v>AS$14</v>
      </c>
      <c r="AT1083" s="186" t="str">
        <f t="shared" si="1156"/>
        <v>AT$14</v>
      </c>
      <c r="AU1083" s="186" t="str">
        <f t="shared" si="1156"/>
        <v>AU$14</v>
      </c>
      <c r="AV1083" s="186" t="str">
        <f t="shared" si="1156"/>
        <v>AV$14</v>
      </c>
      <c r="AW1083" s="186" t="str">
        <f t="shared" si="1156"/>
        <v>AW$14</v>
      </c>
      <c r="AX1083" s="186" t="str">
        <f t="shared" si="1156"/>
        <v>AX$14</v>
      </c>
      <c r="AY1083" s="186" t="str">
        <f t="shared" ref="AY1083:CD1083" si="1157">AY$18</f>
        <v>AY$14</v>
      </c>
      <c r="AZ1083" s="186" t="str">
        <f t="shared" si="1157"/>
        <v>AZ$14</v>
      </c>
      <c r="BA1083" s="186" t="str">
        <f t="shared" si="1157"/>
        <v>BA$14</v>
      </c>
      <c r="BB1083" s="186" t="str">
        <f t="shared" si="1157"/>
        <v>BB$14</v>
      </c>
      <c r="BC1083" s="186" t="str">
        <f t="shared" si="1157"/>
        <v>BC$14</v>
      </c>
      <c r="BD1083" s="186" t="str">
        <f t="shared" si="1157"/>
        <v>BD$14</v>
      </c>
      <c r="BE1083" s="186" t="str">
        <f t="shared" si="1157"/>
        <v>BE$14</v>
      </c>
      <c r="BF1083" s="186" t="str">
        <f t="shared" si="1157"/>
        <v>BF$14</v>
      </c>
      <c r="BG1083" s="186" t="str">
        <f t="shared" si="1157"/>
        <v>BG$14</v>
      </c>
      <c r="BH1083" s="186" t="str">
        <f t="shared" si="1157"/>
        <v>BH$14</v>
      </c>
      <c r="BI1083" s="186" t="str">
        <f t="shared" si="1157"/>
        <v>BI$14</v>
      </c>
      <c r="BJ1083" s="186" t="str">
        <f t="shared" si="1157"/>
        <v>BJ$14</v>
      </c>
      <c r="BK1083" s="186" t="str">
        <f t="shared" si="1157"/>
        <v>BK$14</v>
      </c>
      <c r="BL1083" s="186" t="str">
        <f t="shared" si="1157"/>
        <v>BL$14</v>
      </c>
      <c r="BM1083" s="186" t="str">
        <f t="shared" si="1157"/>
        <v>BM$14</v>
      </c>
      <c r="BN1083" s="186" t="str">
        <f t="shared" si="1157"/>
        <v>BN$14</v>
      </c>
      <c r="BO1083" s="186" t="str">
        <f t="shared" si="1157"/>
        <v>BO$14</v>
      </c>
      <c r="BP1083" s="186" t="str">
        <f t="shared" si="1157"/>
        <v>BP$14</v>
      </c>
      <c r="BQ1083" s="186" t="str">
        <f t="shared" si="1157"/>
        <v>BQ$14</v>
      </c>
      <c r="BR1083" s="186" t="str">
        <f t="shared" si="1157"/>
        <v>BR$14</v>
      </c>
      <c r="BS1083" s="186" t="str">
        <f t="shared" si="1157"/>
        <v>BS$14</v>
      </c>
      <c r="BT1083" s="186" t="str">
        <f t="shared" si="1157"/>
        <v>BT$14</v>
      </c>
      <c r="BU1083" s="186" t="str">
        <f t="shared" si="1157"/>
        <v>BU$14</v>
      </c>
      <c r="BV1083" s="186" t="str">
        <f t="shared" si="1157"/>
        <v>BV$14</v>
      </c>
      <c r="BW1083" s="186" t="str">
        <f t="shared" si="1157"/>
        <v>BW$14</v>
      </c>
      <c r="BX1083" s="186" t="str">
        <f t="shared" si="1157"/>
        <v>BX$14</v>
      </c>
      <c r="BY1083" s="186" t="str">
        <f t="shared" si="1157"/>
        <v>BY$14</v>
      </c>
      <c r="BZ1083" s="186" t="str">
        <f t="shared" si="1157"/>
        <v>BZ$14</v>
      </c>
      <c r="CA1083" s="186" t="str">
        <f t="shared" si="1157"/>
        <v>CA$14</v>
      </c>
      <c r="CB1083" s="186" t="str">
        <f t="shared" si="1157"/>
        <v>CB$14</v>
      </c>
      <c r="CC1083" s="186" t="str">
        <f t="shared" si="1157"/>
        <v>CC$14</v>
      </c>
      <c r="CD1083" s="186" t="str">
        <f t="shared" si="1157"/>
        <v>CD$14</v>
      </c>
      <c r="CE1083" s="186" t="str">
        <f t="shared" ref="CE1083:CL1083" si="1158">CE$18</f>
        <v>CE$14</v>
      </c>
      <c r="CF1083" s="186" t="str">
        <f t="shared" si="1158"/>
        <v>CF$14</v>
      </c>
      <c r="CG1083" s="186" t="str">
        <f t="shared" si="1158"/>
        <v>CG$14</v>
      </c>
      <c r="CH1083" s="186" t="str">
        <f t="shared" si="1158"/>
        <v>CH$14</v>
      </c>
      <c r="CI1083" s="186" t="str">
        <f t="shared" si="1158"/>
        <v>CI$14</v>
      </c>
      <c r="CJ1083" s="186" t="str">
        <f t="shared" si="1158"/>
        <v>CJ$14</v>
      </c>
      <c r="CK1083" s="186" t="str">
        <f t="shared" si="1158"/>
        <v>CK$14</v>
      </c>
      <c r="CL1083" s="186" t="str">
        <f t="shared" si="1158"/>
        <v>CL$14</v>
      </c>
    </row>
    <row r="1084" spans="2:90" x14ac:dyDescent="0.4">
      <c r="B1084" s="171" t="s">
        <v>464</v>
      </c>
      <c r="E1084" s="8"/>
      <c r="H1084" s="196"/>
      <c r="I1084" s="197"/>
      <c r="J1084" s="197"/>
      <c r="K1084" s="198"/>
      <c r="L1084" s="198"/>
      <c r="M1084" s="198"/>
      <c r="N1084" s="198"/>
      <c r="O1084" s="198"/>
      <c r="P1084" s="198"/>
      <c r="R1084" s="198"/>
      <c r="S1084" s="186" t="str">
        <f t="shared" ref="S1084:AX1084" si="1159">S$19</f>
        <v>S$15</v>
      </c>
      <c r="T1084" s="186" t="str">
        <f t="shared" si="1159"/>
        <v>T$15</v>
      </c>
      <c r="U1084" s="186" t="str">
        <f t="shared" si="1159"/>
        <v>U$15</v>
      </c>
      <c r="V1084" s="186" t="str">
        <f t="shared" si="1159"/>
        <v>V$15</v>
      </c>
      <c r="W1084" s="186" t="str">
        <f t="shared" si="1159"/>
        <v>W$15</v>
      </c>
      <c r="X1084" s="186" t="str">
        <f t="shared" si="1159"/>
        <v>X$15</v>
      </c>
      <c r="Y1084" s="186" t="str">
        <f t="shared" si="1159"/>
        <v>Y$15</v>
      </c>
      <c r="Z1084" s="186" t="str">
        <f t="shared" si="1159"/>
        <v>Z$15</v>
      </c>
      <c r="AA1084" s="186" t="str">
        <f t="shared" si="1159"/>
        <v>AA$15</v>
      </c>
      <c r="AB1084" s="186" t="str">
        <f t="shared" si="1159"/>
        <v>AB$15</v>
      </c>
      <c r="AC1084" s="186" t="str">
        <f t="shared" si="1159"/>
        <v>AC$15</v>
      </c>
      <c r="AD1084" s="186" t="str">
        <f t="shared" si="1159"/>
        <v>AD$15</v>
      </c>
      <c r="AE1084" s="186" t="str">
        <f t="shared" si="1159"/>
        <v>AE$15</v>
      </c>
      <c r="AF1084" s="186" t="str">
        <f t="shared" si="1159"/>
        <v>AF$15</v>
      </c>
      <c r="AG1084" s="186" t="str">
        <f t="shared" si="1159"/>
        <v>AG$15</v>
      </c>
      <c r="AH1084" s="186" t="str">
        <f t="shared" si="1159"/>
        <v>AH$15</v>
      </c>
      <c r="AI1084" s="186" t="str">
        <f t="shared" si="1159"/>
        <v>AI$15</v>
      </c>
      <c r="AJ1084" s="186" t="str">
        <f t="shared" si="1159"/>
        <v>AJ$15</v>
      </c>
      <c r="AK1084" s="186" t="str">
        <f t="shared" si="1159"/>
        <v>AK$15</v>
      </c>
      <c r="AL1084" s="186" t="str">
        <f t="shared" si="1159"/>
        <v>AL$15</v>
      </c>
      <c r="AM1084" s="186" t="str">
        <f t="shared" si="1159"/>
        <v>AM$15</v>
      </c>
      <c r="AN1084" s="186" t="str">
        <f t="shared" si="1159"/>
        <v>AN$15</v>
      </c>
      <c r="AO1084" s="186" t="str">
        <f t="shared" si="1159"/>
        <v>AO$15</v>
      </c>
      <c r="AP1084" s="186" t="str">
        <f t="shared" si="1159"/>
        <v>AP$15</v>
      </c>
      <c r="AQ1084" s="186" t="str">
        <f t="shared" si="1159"/>
        <v>AQ$15</v>
      </c>
      <c r="AR1084" s="186" t="str">
        <f t="shared" si="1159"/>
        <v>AR$15</v>
      </c>
      <c r="AS1084" s="186" t="str">
        <f t="shared" si="1159"/>
        <v>AS$15</v>
      </c>
      <c r="AT1084" s="186" t="str">
        <f t="shared" si="1159"/>
        <v>AT$15</v>
      </c>
      <c r="AU1084" s="186" t="str">
        <f t="shared" si="1159"/>
        <v>AU$15</v>
      </c>
      <c r="AV1084" s="186" t="str">
        <f t="shared" si="1159"/>
        <v>AV$15</v>
      </c>
      <c r="AW1084" s="186" t="str">
        <f t="shared" si="1159"/>
        <v>AW$15</v>
      </c>
      <c r="AX1084" s="186" t="str">
        <f t="shared" si="1159"/>
        <v>AX$15</v>
      </c>
      <c r="AY1084" s="186" t="str">
        <f t="shared" ref="AY1084:CD1084" si="1160">AY$19</f>
        <v>AY$15</v>
      </c>
      <c r="AZ1084" s="186" t="str">
        <f t="shared" si="1160"/>
        <v>AZ$15</v>
      </c>
      <c r="BA1084" s="186" t="str">
        <f t="shared" si="1160"/>
        <v>BA$15</v>
      </c>
      <c r="BB1084" s="186" t="str">
        <f t="shared" si="1160"/>
        <v>BB$15</v>
      </c>
      <c r="BC1084" s="186" t="str">
        <f t="shared" si="1160"/>
        <v>BC$15</v>
      </c>
      <c r="BD1084" s="186" t="str">
        <f t="shared" si="1160"/>
        <v>BD$15</v>
      </c>
      <c r="BE1084" s="186" t="str">
        <f t="shared" si="1160"/>
        <v>BE$15</v>
      </c>
      <c r="BF1084" s="186" t="str">
        <f t="shared" si="1160"/>
        <v>BF$15</v>
      </c>
      <c r="BG1084" s="186" t="str">
        <f t="shared" si="1160"/>
        <v>BG$15</v>
      </c>
      <c r="BH1084" s="186" t="str">
        <f t="shared" si="1160"/>
        <v>BH$15</v>
      </c>
      <c r="BI1084" s="186" t="str">
        <f t="shared" si="1160"/>
        <v>BI$15</v>
      </c>
      <c r="BJ1084" s="186" t="str">
        <f t="shared" si="1160"/>
        <v>BJ$15</v>
      </c>
      <c r="BK1084" s="186" t="str">
        <f t="shared" si="1160"/>
        <v>BK$15</v>
      </c>
      <c r="BL1084" s="186" t="str">
        <f t="shared" si="1160"/>
        <v>BL$15</v>
      </c>
      <c r="BM1084" s="186" t="str">
        <f t="shared" si="1160"/>
        <v>BM$15</v>
      </c>
      <c r="BN1084" s="186" t="str">
        <f t="shared" si="1160"/>
        <v>BN$15</v>
      </c>
      <c r="BO1084" s="186" t="str">
        <f t="shared" si="1160"/>
        <v>BO$15</v>
      </c>
      <c r="BP1084" s="186" t="str">
        <f t="shared" si="1160"/>
        <v>BP$15</v>
      </c>
      <c r="BQ1084" s="186" t="str">
        <f t="shared" si="1160"/>
        <v>BQ$15</v>
      </c>
      <c r="BR1084" s="186" t="str">
        <f t="shared" si="1160"/>
        <v>BR$15</v>
      </c>
      <c r="BS1084" s="186" t="str">
        <f t="shared" si="1160"/>
        <v>BS$15</v>
      </c>
      <c r="BT1084" s="186" t="str">
        <f t="shared" si="1160"/>
        <v>BT$15</v>
      </c>
      <c r="BU1084" s="186" t="str">
        <f t="shared" si="1160"/>
        <v>BU$15</v>
      </c>
      <c r="BV1084" s="186" t="str">
        <f t="shared" si="1160"/>
        <v>BV$15</v>
      </c>
      <c r="BW1084" s="186" t="str">
        <f t="shared" si="1160"/>
        <v>BW$15</v>
      </c>
      <c r="BX1084" s="186" t="str">
        <f t="shared" si="1160"/>
        <v>BX$15</v>
      </c>
      <c r="BY1084" s="186" t="str">
        <f t="shared" si="1160"/>
        <v>BY$15</v>
      </c>
      <c r="BZ1084" s="186" t="str">
        <f t="shared" si="1160"/>
        <v>BZ$15</v>
      </c>
      <c r="CA1084" s="186" t="str">
        <f t="shared" si="1160"/>
        <v>CA$15</v>
      </c>
      <c r="CB1084" s="186" t="str">
        <f t="shared" si="1160"/>
        <v>CB$15</v>
      </c>
      <c r="CC1084" s="186" t="str">
        <f t="shared" si="1160"/>
        <v>CC$15</v>
      </c>
      <c r="CD1084" s="186" t="str">
        <f t="shared" si="1160"/>
        <v>CD$15</v>
      </c>
      <c r="CE1084" s="186" t="str">
        <f t="shared" ref="CE1084:CL1084" si="1161">CE$19</f>
        <v>CE$15</v>
      </c>
      <c r="CF1084" s="186" t="str">
        <f t="shared" si="1161"/>
        <v>CF$15</v>
      </c>
      <c r="CG1084" s="186" t="str">
        <f t="shared" si="1161"/>
        <v>CG$15</v>
      </c>
      <c r="CH1084" s="186" t="str">
        <f t="shared" si="1161"/>
        <v>CH$15</v>
      </c>
      <c r="CI1084" s="186" t="str">
        <f t="shared" si="1161"/>
        <v>CI$15</v>
      </c>
      <c r="CJ1084" s="186" t="str">
        <f t="shared" si="1161"/>
        <v>CJ$15</v>
      </c>
      <c r="CK1084" s="186" t="str">
        <f t="shared" si="1161"/>
        <v>CK$15</v>
      </c>
      <c r="CL1084" s="186" t="str">
        <f t="shared" si="1161"/>
        <v>CL$15</v>
      </c>
    </row>
    <row r="1085" spans="2:90" x14ac:dyDescent="0.4">
      <c r="B1085" s="66" t="s">
        <v>771</v>
      </c>
      <c r="C1085" s="31"/>
      <c r="D1085" t="s">
        <v>807</v>
      </c>
      <c r="E1085" s="8" t="str">
        <f t="shared" ref="E1085:E1087" si="1162">ROW()&amp;" "&amp;D1085</f>
        <v>1085 LISTSALE-PV</v>
      </c>
      <c r="F1085" t="s">
        <v>787</v>
      </c>
      <c r="G1085" s="31" t="s">
        <v>81</v>
      </c>
      <c r="H1085" s="22"/>
      <c r="I1085" s="287"/>
      <c r="J1085" s="287"/>
      <c r="K1085" s="22"/>
      <c r="L1085" s="22"/>
      <c r="M1085" s="22"/>
      <c r="N1085" s="22"/>
      <c r="O1085" s="22"/>
      <c r="P1085" s="22"/>
      <c r="R1085" s="66"/>
      <c r="S1085" s="66"/>
      <c r="T1085" s="66"/>
      <c r="U1085" s="66"/>
      <c r="V1085" s="66"/>
      <c r="W1085" s="66"/>
      <c r="X1085" s="66"/>
      <c r="Y1085" s="66"/>
      <c r="Z1085" s="66"/>
      <c r="AA1085" s="66"/>
      <c r="AB1085" s="66"/>
      <c r="AC1085" s="66"/>
      <c r="AD1085" s="66"/>
      <c r="AE1085" s="66"/>
      <c r="AF1085" s="66"/>
      <c r="AG1085" s="66"/>
      <c r="AH1085" s="66"/>
      <c r="AI1085" s="66"/>
      <c r="AJ1085" s="66"/>
      <c r="AK1085" s="66"/>
      <c r="AL1085" s="66"/>
      <c r="AM1085" s="66"/>
      <c r="AN1085" s="66"/>
      <c r="AO1085" s="66"/>
      <c r="AP1085" s="66"/>
      <c r="AQ1085" s="66"/>
      <c r="AR1085" s="66"/>
      <c r="AS1085" s="66"/>
      <c r="AT1085" s="66"/>
      <c r="AU1085" s="66"/>
      <c r="AV1085" s="66"/>
      <c r="AW1085" s="66"/>
      <c r="AX1085" s="66"/>
      <c r="AY1085" s="66"/>
      <c r="AZ1085" s="66"/>
      <c r="BA1085" s="66"/>
      <c r="BB1085" s="66"/>
      <c r="BC1085" s="66"/>
      <c r="BD1085" s="66"/>
      <c r="BE1085" s="66"/>
      <c r="BF1085" s="66"/>
      <c r="BG1085" s="66"/>
      <c r="BH1085" s="66"/>
      <c r="BI1085" s="66"/>
      <c r="BJ1085" s="66"/>
      <c r="BK1085" s="66"/>
      <c r="BL1085" s="66"/>
      <c r="BM1085" s="66"/>
      <c r="BN1085" s="66"/>
      <c r="BO1085" s="66"/>
      <c r="BP1085" s="66"/>
      <c r="BQ1085" s="66"/>
      <c r="BR1085" s="66"/>
      <c r="BS1085" s="66"/>
      <c r="BT1085" s="66"/>
      <c r="BU1085" s="66"/>
      <c r="BV1085" s="66"/>
      <c r="BW1085" s="66"/>
      <c r="BX1085" s="66"/>
      <c r="BY1085" s="66"/>
      <c r="BZ1085" s="66"/>
      <c r="CA1085" s="66"/>
      <c r="CB1085" s="66"/>
      <c r="CC1085" s="66"/>
      <c r="CD1085" s="66"/>
      <c r="CE1085" s="66"/>
      <c r="CF1085" s="66"/>
      <c r="CG1085" s="66"/>
      <c r="CH1085" s="66"/>
      <c r="CI1085" s="66"/>
      <c r="CJ1085" s="66"/>
      <c r="CK1085" s="66"/>
      <c r="CL1085" s="66"/>
    </row>
    <row r="1086" spans="2:90" x14ac:dyDescent="0.4">
      <c r="B1086" s="95" t="s">
        <v>800</v>
      </c>
      <c r="D1086" t="s">
        <v>807</v>
      </c>
      <c r="E1086" s="8" t="str">
        <f t="shared" si="1162"/>
        <v>1086 LISTSALE-PV</v>
      </c>
      <c r="G1086" t="s">
        <v>332</v>
      </c>
      <c r="H1086" s="31"/>
      <c r="I1086" s="73"/>
      <c r="J1086" s="73"/>
      <c r="K1086" s="58"/>
      <c r="L1086" s="58"/>
      <c r="M1086" s="58"/>
      <c r="N1086" s="58"/>
      <c r="O1086" s="58"/>
      <c r="P1086" s="58"/>
      <c r="R1086" s="33"/>
    </row>
    <row r="1087" spans="2:90" x14ac:dyDescent="0.4">
      <c r="B1087" s="122"/>
      <c r="D1087" t="s">
        <v>807</v>
      </c>
      <c r="E1087" s="8" t="str">
        <f t="shared" si="1162"/>
        <v>1087 LISTSALE-PV</v>
      </c>
      <c r="H1087" s="31"/>
      <c r="I1087" s="73"/>
      <c r="J1087" s="73"/>
      <c r="K1087" s="58"/>
      <c r="L1087" s="58"/>
      <c r="M1087" s="58"/>
      <c r="N1087" s="58"/>
      <c r="O1087" s="58"/>
      <c r="P1087" s="58"/>
      <c r="R1087" s="33"/>
    </row>
    <row r="1088" spans="2:90" x14ac:dyDescent="0.4">
      <c r="B1088" s="95" t="s">
        <v>801</v>
      </c>
      <c r="D1088" t="s">
        <v>807</v>
      </c>
      <c r="E1088" s="8" t="str">
        <f t="shared" ref="E1088:E1142" si="1163">ROW()&amp;" "&amp;D1088</f>
        <v>1088 LISTSALE-PV</v>
      </c>
      <c r="H1088" s="31"/>
      <c r="I1088" s="73"/>
      <c r="J1088" s="73"/>
      <c r="K1088" s="58"/>
      <c r="L1088" s="58"/>
      <c r="M1088" s="58"/>
      <c r="N1088" s="58"/>
      <c r="O1088" s="58"/>
      <c r="P1088" s="58"/>
      <c r="R1088" s="33"/>
    </row>
    <row r="1089" spans="2:90" x14ac:dyDescent="0.4">
      <c r="B1089" s="141" t="s">
        <v>519</v>
      </c>
      <c r="D1089" t="s">
        <v>807</v>
      </c>
      <c r="E1089" s="8" t="str">
        <f t="shared" si="1163"/>
        <v>1089 LISTSALE-PV</v>
      </c>
      <c r="H1089" s="31"/>
      <c r="I1089" s="73"/>
      <c r="J1089" s="315"/>
      <c r="K1089" s="315">
        <v>0.2</v>
      </c>
      <c r="L1089" s="315">
        <v>0.2</v>
      </c>
      <c r="M1089" s="315">
        <v>0.2</v>
      </c>
      <c r="N1089" s="315">
        <v>0.2</v>
      </c>
      <c r="O1089" s="315">
        <v>0.2</v>
      </c>
      <c r="P1089" s="315">
        <v>0.2</v>
      </c>
      <c r="R1089" s="33"/>
      <c r="S1089" s="20" cm="1">
        <f t="array" ref="S1089">INDEX($K:$P,ROW(),MATCH(S$3,$K$2:$P$2,0))</f>
        <v>0.2</v>
      </c>
      <c r="T1089" s="20" cm="1">
        <f t="array" ref="T1089">INDEX($K:$P,ROW(),MATCH(T$3,$K$2:$P$2,0))</f>
        <v>0.2</v>
      </c>
      <c r="U1089" s="20" cm="1">
        <f t="array" ref="U1089">INDEX($K:$P,ROW(),MATCH(U$3,$K$2:$P$2,0))</f>
        <v>0.2</v>
      </c>
      <c r="V1089" s="20" cm="1">
        <f t="array" ref="V1089">INDEX($K:$P,ROW(),MATCH(V$3,$K$2:$P$2,0))</f>
        <v>0.2</v>
      </c>
      <c r="W1089" s="20" cm="1">
        <f t="array" ref="W1089">INDEX($K:$P,ROW(),MATCH(W$3,$K$2:$P$2,0))</f>
        <v>0.2</v>
      </c>
      <c r="X1089" s="20" cm="1">
        <f t="array" ref="X1089">INDEX($K:$P,ROW(),MATCH(X$3,$K$2:$P$2,0))</f>
        <v>0.2</v>
      </c>
      <c r="Y1089" s="20" cm="1">
        <f t="array" ref="Y1089">INDEX($K:$P,ROW(),MATCH(Y$3,$K$2:$P$2,0))</f>
        <v>0.2</v>
      </c>
      <c r="Z1089" s="20" cm="1">
        <f t="array" ref="Z1089">INDEX($K:$P,ROW(),MATCH(Z$3,$K$2:$P$2,0))</f>
        <v>0.2</v>
      </c>
      <c r="AA1089" s="20" cm="1">
        <f t="array" ref="AA1089">INDEX($K:$P,ROW(),MATCH(AA$3,$K$2:$P$2,0))</f>
        <v>0.2</v>
      </c>
      <c r="AB1089" s="20" cm="1">
        <f t="array" ref="AB1089">INDEX($K:$P,ROW(),MATCH(AB$3,$K$2:$P$2,0))</f>
        <v>0.2</v>
      </c>
      <c r="AC1089" s="20" cm="1">
        <f t="array" ref="AC1089">INDEX($K:$P,ROW(),MATCH(AC$3,$K$2:$P$2,0))</f>
        <v>0.2</v>
      </c>
      <c r="AD1089" s="20" cm="1">
        <f t="array" ref="AD1089">INDEX($K:$P,ROW(),MATCH(AD$3,$K$2:$P$2,0))</f>
        <v>0.2</v>
      </c>
      <c r="AE1089" s="20" cm="1">
        <f t="array" ref="AE1089">INDEX($K:$P,ROW(),MATCH(AE$3,$K$2:$P$2,0))</f>
        <v>0.2</v>
      </c>
      <c r="AF1089" s="20" cm="1">
        <f t="array" ref="AF1089">INDEX($K:$P,ROW(),MATCH(AF$3,$K$2:$P$2,0))</f>
        <v>0.2</v>
      </c>
      <c r="AG1089" s="20" cm="1">
        <f t="array" ref="AG1089">INDEX($K:$P,ROW(),MATCH(AG$3,$K$2:$P$2,0))</f>
        <v>0.2</v>
      </c>
      <c r="AH1089" s="20" cm="1">
        <f t="array" ref="AH1089">INDEX($K:$P,ROW(),MATCH(AH$3,$K$2:$P$2,0))</f>
        <v>0.2</v>
      </c>
      <c r="AI1089" s="20" cm="1">
        <f t="array" ref="AI1089">INDEX($K:$P,ROW(),MATCH(AI$3,$K$2:$P$2,0))</f>
        <v>0.2</v>
      </c>
      <c r="AJ1089" s="20" cm="1">
        <f t="array" ref="AJ1089">INDEX($K:$P,ROW(),MATCH(AJ$3,$K$2:$P$2,0))</f>
        <v>0.2</v>
      </c>
      <c r="AK1089" s="20" cm="1">
        <f t="array" ref="AK1089">INDEX($K:$P,ROW(),MATCH(AK$3,$K$2:$P$2,0))</f>
        <v>0.2</v>
      </c>
      <c r="AL1089" s="20" cm="1">
        <f t="array" ref="AL1089">INDEX($K:$P,ROW(),MATCH(AL$3,$K$2:$P$2,0))</f>
        <v>0.2</v>
      </c>
      <c r="AM1089" s="20" cm="1">
        <f t="array" ref="AM1089">INDEX($K:$P,ROW(),MATCH(AM$3,$K$2:$P$2,0))</f>
        <v>0.2</v>
      </c>
      <c r="AN1089" s="20" cm="1">
        <f t="array" ref="AN1089">INDEX($K:$P,ROW(),MATCH(AN$3,$K$2:$P$2,0))</f>
        <v>0.2</v>
      </c>
      <c r="AO1089" s="20" cm="1">
        <f t="array" ref="AO1089">INDEX($K:$P,ROW(),MATCH(AO$3,$K$2:$P$2,0))</f>
        <v>0.2</v>
      </c>
      <c r="AP1089" s="20" cm="1">
        <f t="array" ref="AP1089">INDEX($K:$P,ROW(),MATCH(AP$3,$K$2:$P$2,0))</f>
        <v>0.2</v>
      </c>
      <c r="AQ1089" s="20" cm="1">
        <f t="array" ref="AQ1089">INDEX($K:$P,ROW(),MATCH(AQ$3,$K$2:$P$2,0))</f>
        <v>0.2</v>
      </c>
      <c r="AR1089" s="20" cm="1">
        <f t="array" ref="AR1089">INDEX($K:$P,ROW(),MATCH(AR$3,$K$2:$P$2,0))</f>
        <v>0.2</v>
      </c>
      <c r="AS1089" s="20" cm="1">
        <f t="array" ref="AS1089">INDEX($K:$P,ROW(),MATCH(AS$3,$K$2:$P$2,0))</f>
        <v>0.2</v>
      </c>
      <c r="AT1089" s="20" cm="1">
        <f t="array" ref="AT1089">INDEX($K:$P,ROW(),MATCH(AT$3,$K$2:$P$2,0))</f>
        <v>0.2</v>
      </c>
      <c r="AU1089" s="20" cm="1">
        <f t="array" ref="AU1089">INDEX($K:$P,ROW(),MATCH(AU$3,$K$2:$P$2,0))</f>
        <v>0.2</v>
      </c>
      <c r="AV1089" s="20" cm="1">
        <f t="array" ref="AV1089">INDEX($K:$P,ROW(),MATCH(AV$3,$K$2:$P$2,0))</f>
        <v>0.2</v>
      </c>
      <c r="AW1089" s="20" cm="1">
        <f t="array" ref="AW1089">INDEX($K:$P,ROW(),MATCH(AW$3,$K$2:$P$2,0))</f>
        <v>0.2</v>
      </c>
      <c r="AX1089" s="20" cm="1">
        <f t="array" ref="AX1089">INDEX($K:$P,ROW(),MATCH(AX$3,$K$2:$P$2,0))</f>
        <v>0.2</v>
      </c>
      <c r="AY1089" s="20" cm="1">
        <f t="array" ref="AY1089">INDEX($K:$P,ROW(),MATCH(AY$3,$K$2:$P$2,0))</f>
        <v>0.2</v>
      </c>
      <c r="AZ1089" s="20" cm="1">
        <f t="array" ref="AZ1089">INDEX($K:$P,ROW(),MATCH(AZ$3,$K$2:$P$2,0))</f>
        <v>0.2</v>
      </c>
      <c r="BA1089" s="20" cm="1">
        <f t="array" ref="BA1089">INDEX($K:$P,ROW(),MATCH(BA$3,$K$2:$P$2,0))</f>
        <v>0.2</v>
      </c>
      <c r="BB1089" s="20" cm="1">
        <f t="array" ref="BB1089">INDEX($K:$P,ROW(),MATCH(BB$3,$K$2:$P$2,0))</f>
        <v>0.2</v>
      </c>
      <c r="BC1089" s="20" cm="1">
        <f t="array" ref="BC1089">INDEX($K:$P,ROW(),MATCH(BC$3,$K$2:$P$2,0))</f>
        <v>0.2</v>
      </c>
      <c r="BD1089" s="20" cm="1">
        <f t="array" ref="BD1089">INDEX($K:$P,ROW(),MATCH(BD$3,$K$2:$P$2,0))</f>
        <v>0.2</v>
      </c>
      <c r="BE1089" s="20" cm="1">
        <f t="array" ref="BE1089">INDEX($K:$P,ROW(),MATCH(BE$3,$K$2:$P$2,0))</f>
        <v>0.2</v>
      </c>
      <c r="BF1089" s="20" cm="1">
        <f t="array" ref="BF1089">INDEX($K:$P,ROW(),MATCH(BF$3,$K$2:$P$2,0))</f>
        <v>0.2</v>
      </c>
      <c r="BG1089" s="20" cm="1">
        <f t="array" ref="BG1089">INDEX($K:$P,ROW(),MATCH(BG$3,$K$2:$P$2,0))</f>
        <v>0.2</v>
      </c>
      <c r="BH1089" s="20" cm="1">
        <f t="array" ref="BH1089">INDEX($K:$P,ROW(),MATCH(BH$3,$K$2:$P$2,0))</f>
        <v>0.2</v>
      </c>
      <c r="BI1089" s="20" cm="1">
        <f t="array" ref="BI1089">INDEX($K:$P,ROW(),MATCH(BI$3,$K$2:$P$2,0))</f>
        <v>0.2</v>
      </c>
      <c r="BJ1089" s="20" cm="1">
        <f t="array" ref="BJ1089">INDEX($K:$P,ROW(),MATCH(BJ$3,$K$2:$P$2,0))</f>
        <v>0.2</v>
      </c>
      <c r="BK1089" s="20" cm="1">
        <f t="array" ref="BK1089">INDEX($K:$P,ROW(),MATCH(BK$3,$K$2:$P$2,0))</f>
        <v>0.2</v>
      </c>
      <c r="BL1089" s="20" cm="1">
        <f t="array" ref="BL1089">INDEX($K:$P,ROW(),MATCH(BL$3,$K$2:$P$2,0))</f>
        <v>0.2</v>
      </c>
      <c r="BM1089" s="20" cm="1">
        <f t="array" ref="BM1089">INDEX($K:$P,ROW(),MATCH(BM$3,$K$2:$P$2,0))</f>
        <v>0.2</v>
      </c>
      <c r="BN1089" s="20" cm="1">
        <f t="array" ref="BN1089">INDEX($K:$P,ROW(),MATCH(BN$3,$K$2:$P$2,0))</f>
        <v>0.2</v>
      </c>
      <c r="BO1089" s="20" cm="1">
        <f t="array" ref="BO1089">INDEX($K:$P,ROW(),MATCH(BO$3,$K$2:$P$2,0))</f>
        <v>0.2</v>
      </c>
      <c r="BP1089" s="20" cm="1">
        <f t="array" ref="BP1089">INDEX($K:$P,ROW(),MATCH(BP$3,$K$2:$P$2,0))</f>
        <v>0.2</v>
      </c>
      <c r="BQ1089" s="20" cm="1">
        <f t="array" ref="BQ1089">INDEX($K:$P,ROW(),MATCH(BQ$3,$K$2:$P$2,0))</f>
        <v>0.2</v>
      </c>
      <c r="BR1089" s="20" cm="1">
        <f t="array" ref="BR1089">INDEX($K:$P,ROW(),MATCH(BR$3,$K$2:$P$2,0))</f>
        <v>0.2</v>
      </c>
      <c r="BS1089" s="20" cm="1">
        <f t="array" ref="BS1089">INDEX($K:$P,ROW(),MATCH(BS$3,$K$2:$P$2,0))</f>
        <v>0.2</v>
      </c>
      <c r="BT1089" s="20" cm="1">
        <f t="array" ref="BT1089">INDEX($K:$P,ROW(),MATCH(BT$3,$K$2:$P$2,0))</f>
        <v>0.2</v>
      </c>
      <c r="BU1089" s="20" cm="1">
        <f t="array" ref="BU1089">INDEX($K:$P,ROW(),MATCH(BU$3,$K$2:$P$2,0))</f>
        <v>0.2</v>
      </c>
      <c r="BV1089" s="20" cm="1">
        <f t="array" ref="BV1089">INDEX($K:$P,ROW(),MATCH(BV$3,$K$2:$P$2,0))</f>
        <v>0.2</v>
      </c>
      <c r="BW1089" s="20" cm="1">
        <f t="array" ref="BW1089">INDEX($K:$P,ROW(),MATCH(BW$3,$K$2:$P$2,0))</f>
        <v>0.2</v>
      </c>
      <c r="BX1089" s="20" cm="1">
        <f t="array" ref="BX1089">INDEX($K:$P,ROW(),MATCH(BX$3,$K$2:$P$2,0))</f>
        <v>0.2</v>
      </c>
      <c r="BY1089" s="20" cm="1">
        <f t="array" ref="BY1089">INDEX($K:$P,ROW(),MATCH(BY$3,$K$2:$P$2,0))</f>
        <v>0.2</v>
      </c>
      <c r="BZ1089" s="20" cm="1">
        <f t="array" ref="BZ1089">INDEX($K:$P,ROW(),MATCH(BZ$3,$K$2:$P$2,0))</f>
        <v>0.2</v>
      </c>
      <c r="CA1089" s="20" cm="1">
        <f t="array" ref="CA1089">INDEX($K:$P,ROW(),MATCH(CA$3,$K$2:$P$2,0))</f>
        <v>0.2</v>
      </c>
      <c r="CB1089" s="20" cm="1">
        <f t="array" ref="CB1089">INDEX($K:$P,ROW(),MATCH(CB$3,$K$2:$P$2,0))</f>
        <v>0.2</v>
      </c>
      <c r="CC1089" s="20" cm="1">
        <f t="array" ref="CC1089">INDEX($K:$P,ROW(),MATCH(CC$3,$K$2:$P$2,0))</f>
        <v>0.2</v>
      </c>
      <c r="CD1089" s="20" cm="1">
        <f t="array" ref="CD1089">INDEX($K:$P,ROW(),MATCH(CD$3,$K$2:$P$2,0))</f>
        <v>0.2</v>
      </c>
      <c r="CE1089" s="20" cm="1">
        <f t="array" ref="CE1089">INDEX($K:$P,ROW(),MATCH(CE$3,$K$2:$P$2,0))</f>
        <v>0.2</v>
      </c>
      <c r="CF1089" s="20" cm="1">
        <f t="array" ref="CF1089">INDEX($K:$P,ROW(),MATCH(CF$3,$K$2:$P$2,0))</f>
        <v>0.2</v>
      </c>
      <c r="CG1089" s="20" cm="1">
        <f t="array" ref="CG1089">INDEX($K:$P,ROW(),MATCH(CG$3,$K$2:$P$2,0))</f>
        <v>0.2</v>
      </c>
      <c r="CH1089" s="20" cm="1">
        <f t="array" ref="CH1089">INDEX($K:$P,ROW(),MATCH(CH$3,$K$2:$P$2,0))</f>
        <v>0.2</v>
      </c>
      <c r="CI1089" s="20" cm="1">
        <f t="array" ref="CI1089">INDEX($K:$P,ROW(),MATCH(CI$3,$K$2:$P$2,0))</f>
        <v>0.2</v>
      </c>
      <c r="CJ1089" s="20" cm="1">
        <f t="array" ref="CJ1089">INDEX($K:$P,ROW(),MATCH(CJ$3,$K$2:$P$2,0))</f>
        <v>0.2</v>
      </c>
      <c r="CK1089" s="20" cm="1">
        <f t="array" ref="CK1089">INDEX($K:$P,ROW(),MATCH(CK$3,$K$2:$P$2,0))</f>
        <v>0.2</v>
      </c>
      <c r="CL1089" s="20" cm="1">
        <f t="array" ref="CL1089">INDEX($K:$P,ROW(),MATCH(CL$3,$K$2:$P$2,0))</f>
        <v>0.2</v>
      </c>
    </row>
    <row r="1090" spans="2:90" x14ac:dyDescent="0.4">
      <c r="B1090" s="141" t="s">
        <v>520</v>
      </c>
      <c r="D1090" t="s">
        <v>807</v>
      </c>
      <c r="E1090" s="8" t="str">
        <f t="shared" si="1163"/>
        <v>1090 LISTSALE-PV</v>
      </c>
      <c r="H1090" s="31"/>
      <c r="I1090" s="73"/>
      <c r="J1090" s="315"/>
      <c r="K1090" s="315">
        <v>0.2</v>
      </c>
      <c r="L1090" s="315">
        <v>0.2</v>
      </c>
      <c r="M1090" s="315">
        <v>0.2</v>
      </c>
      <c r="N1090" s="315">
        <v>0.2</v>
      </c>
      <c r="O1090" s="315">
        <v>0.2</v>
      </c>
      <c r="P1090" s="315">
        <v>0.2</v>
      </c>
      <c r="R1090" s="33"/>
      <c r="S1090" s="20" cm="1">
        <f t="array" ref="S1090">INDEX($K:$P,ROW(),MATCH(S$3,$K$2:$P$2,0))</f>
        <v>0.2</v>
      </c>
      <c r="T1090" s="20" cm="1">
        <f t="array" ref="T1090">INDEX($K:$P,ROW(),MATCH(T$3,$K$2:$P$2,0))</f>
        <v>0.2</v>
      </c>
      <c r="U1090" s="20" cm="1">
        <f t="array" ref="U1090">INDEX($K:$P,ROW(),MATCH(U$3,$K$2:$P$2,0))</f>
        <v>0.2</v>
      </c>
      <c r="V1090" s="20" cm="1">
        <f t="array" ref="V1090">INDEX($K:$P,ROW(),MATCH(V$3,$K$2:$P$2,0))</f>
        <v>0.2</v>
      </c>
      <c r="W1090" s="20" cm="1">
        <f t="array" ref="W1090">INDEX($K:$P,ROW(),MATCH(W$3,$K$2:$P$2,0))</f>
        <v>0.2</v>
      </c>
      <c r="X1090" s="20" cm="1">
        <f t="array" ref="X1090">INDEX($K:$P,ROW(),MATCH(X$3,$K$2:$P$2,0))</f>
        <v>0.2</v>
      </c>
      <c r="Y1090" s="20" cm="1">
        <f t="array" ref="Y1090">INDEX($K:$P,ROW(),MATCH(Y$3,$K$2:$P$2,0))</f>
        <v>0.2</v>
      </c>
      <c r="Z1090" s="20" cm="1">
        <f t="array" ref="Z1090">INDEX($K:$P,ROW(),MATCH(Z$3,$K$2:$P$2,0))</f>
        <v>0.2</v>
      </c>
      <c r="AA1090" s="20" cm="1">
        <f t="array" ref="AA1090">INDEX($K:$P,ROW(),MATCH(AA$3,$K$2:$P$2,0))</f>
        <v>0.2</v>
      </c>
      <c r="AB1090" s="20" cm="1">
        <f t="array" ref="AB1090">INDEX($K:$P,ROW(),MATCH(AB$3,$K$2:$P$2,0))</f>
        <v>0.2</v>
      </c>
      <c r="AC1090" s="20" cm="1">
        <f t="array" ref="AC1090">INDEX($K:$P,ROW(),MATCH(AC$3,$K$2:$P$2,0))</f>
        <v>0.2</v>
      </c>
      <c r="AD1090" s="20" cm="1">
        <f t="array" ref="AD1090">INDEX($K:$P,ROW(),MATCH(AD$3,$K$2:$P$2,0))</f>
        <v>0.2</v>
      </c>
      <c r="AE1090" s="20" cm="1">
        <f t="array" ref="AE1090">INDEX($K:$P,ROW(),MATCH(AE$3,$K$2:$P$2,0))</f>
        <v>0.2</v>
      </c>
      <c r="AF1090" s="20" cm="1">
        <f t="array" ref="AF1090">INDEX($K:$P,ROW(),MATCH(AF$3,$K$2:$P$2,0))</f>
        <v>0.2</v>
      </c>
      <c r="AG1090" s="20" cm="1">
        <f t="array" ref="AG1090">INDEX($K:$P,ROW(),MATCH(AG$3,$K$2:$P$2,0))</f>
        <v>0.2</v>
      </c>
      <c r="AH1090" s="20" cm="1">
        <f t="array" ref="AH1090">INDEX($K:$P,ROW(),MATCH(AH$3,$K$2:$P$2,0))</f>
        <v>0.2</v>
      </c>
      <c r="AI1090" s="20" cm="1">
        <f t="array" ref="AI1090">INDEX($K:$P,ROW(),MATCH(AI$3,$K$2:$P$2,0))</f>
        <v>0.2</v>
      </c>
      <c r="AJ1090" s="20" cm="1">
        <f t="array" ref="AJ1090">INDEX($K:$P,ROW(),MATCH(AJ$3,$K$2:$P$2,0))</f>
        <v>0.2</v>
      </c>
      <c r="AK1090" s="20" cm="1">
        <f t="array" ref="AK1090">INDEX($K:$P,ROW(),MATCH(AK$3,$K$2:$P$2,0))</f>
        <v>0.2</v>
      </c>
      <c r="AL1090" s="20" cm="1">
        <f t="array" ref="AL1090">INDEX($K:$P,ROW(),MATCH(AL$3,$K$2:$P$2,0))</f>
        <v>0.2</v>
      </c>
      <c r="AM1090" s="20" cm="1">
        <f t="array" ref="AM1090">INDEX($K:$P,ROW(),MATCH(AM$3,$K$2:$P$2,0))</f>
        <v>0.2</v>
      </c>
      <c r="AN1090" s="20" cm="1">
        <f t="array" ref="AN1090">INDEX($K:$P,ROW(),MATCH(AN$3,$K$2:$P$2,0))</f>
        <v>0.2</v>
      </c>
      <c r="AO1090" s="20" cm="1">
        <f t="array" ref="AO1090">INDEX($K:$P,ROW(),MATCH(AO$3,$K$2:$P$2,0))</f>
        <v>0.2</v>
      </c>
      <c r="AP1090" s="20" cm="1">
        <f t="array" ref="AP1090">INDEX($K:$P,ROW(),MATCH(AP$3,$K$2:$P$2,0))</f>
        <v>0.2</v>
      </c>
      <c r="AQ1090" s="20" cm="1">
        <f t="array" ref="AQ1090">INDEX($K:$P,ROW(),MATCH(AQ$3,$K$2:$P$2,0))</f>
        <v>0.2</v>
      </c>
      <c r="AR1090" s="20" cm="1">
        <f t="array" ref="AR1090">INDEX($K:$P,ROW(),MATCH(AR$3,$K$2:$P$2,0))</f>
        <v>0.2</v>
      </c>
      <c r="AS1090" s="20" cm="1">
        <f t="array" ref="AS1090">INDEX($K:$P,ROW(),MATCH(AS$3,$K$2:$P$2,0))</f>
        <v>0.2</v>
      </c>
      <c r="AT1090" s="20" cm="1">
        <f t="array" ref="AT1090">INDEX($K:$P,ROW(),MATCH(AT$3,$K$2:$P$2,0))</f>
        <v>0.2</v>
      </c>
      <c r="AU1090" s="20" cm="1">
        <f t="array" ref="AU1090">INDEX($K:$P,ROW(),MATCH(AU$3,$K$2:$P$2,0))</f>
        <v>0.2</v>
      </c>
      <c r="AV1090" s="20" cm="1">
        <f t="array" ref="AV1090">INDEX($K:$P,ROW(),MATCH(AV$3,$K$2:$P$2,0))</f>
        <v>0.2</v>
      </c>
      <c r="AW1090" s="20" cm="1">
        <f t="array" ref="AW1090">INDEX($K:$P,ROW(),MATCH(AW$3,$K$2:$P$2,0))</f>
        <v>0.2</v>
      </c>
      <c r="AX1090" s="20" cm="1">
        <f t="array" ref="AX1090">INDEX($K:$P,ROW(),MATCH(AX$3,$K$2:$P$2,0))</f>
        <v>0.2</v>
      </c>
      <c r="AY1090" s="20" cm="1">
        <f t="array" ref="AY1090">INDEX($K:$P,ROW(),MATCH(AY$3,$K$2:$P$2,0))</f>
        <v>0.2</v>
      </c>
      <c r="AZ1090" s="20" cm="1">
        <f t="array" ref="AZ1090">INDEX($K:$P,ROW(),MATCH(AZ$3,$K$2:$P$2,0))</f>
        <v>0.2</v>
      </c>
      <c r="BA1090" s="20" cm="1">
        <f t="array" ref="BA1090">INDEX($K:$P,ROW(),MATCH(BA$3,$K$2:$P$2,0))</f>
        <v>0.2</v>
      </c>
      <c r="BB1090" s="20" cm="1">
        <f t="array" ref="BB1090">INDEX($K:$P,ROW(),MATCH(BB$3,$K$2:$P$2,0))</f>
        <v>0.2</v>
      </c>
      <c r="BC1090" s="20" cm="1">
        <f t="array" ref="BC1090">INDEX($K:$P,ROW(),MATCH(BC$3,$K$2:$P$2,0))</f>
        <v>0.2</v>
      </c>
      <c r="BD1090" s="20" cm="1">
        <f t="array" ref="BD1090">INDEX($K:$P,ROW(),MATCH(BD$3,$K$2:$P$2,0))</f>
        <v>0.2</v>
      </c>
      <c r="BE1090" s="20" cm="1">
        <f t="array" ref="BE1090">INDEX($K:$P,ROW(),MATCH(BE$3,$K$2:$P$2,0))</f>
        <v>0.2</v>
      </c>
      <c r="BF1090" s="20" cm="1">
        <f t="array" ref="BF1090">INDEX($K:$P,ROW(),MATCH(BF$3,$K$2:$P$2,0))</f>
        <v>0.2</v>
      </c>
      <c r="BG1090" s="20" cm="1">
        <f t="array" ref="BG1090">INDEX($K:$P,ROW(),MATCH(BG$3,$K$2:$P$2,0))</f>
        <v>0.2</v>
      </c>
      <c r="BH1090" s="20" cm="1">
        <f t="array" ref="BH1090">INDEX($K:$P,ROW(),MATCH(BH$3,$K$2:$P$2,0))</f>
        <v>0.2</v>
      </c>
      <c r="BI1090" s="20" cm="1">
        <f t="array" ref="BI1090">INDEX($K:$P,ROW(),MATCH(BI$3,$K$2:$P$2,0))</f>
        <v>0.2</v>
      </c>
      <c r="BJ1090" s="20" cm="1">
        <f t="array" ref="BJ1090">INDEX($K:$P,ROW(),MATCH(BJ$3,$K$2:$P$2,0))</f>
        <v>0.2</v>
      </c>
      <c r="BK1090" s="20" cm="1">
        <f t="array" ref="BK1090">INDEX($K:$P,ROW(),MATCH(BK$3,$K$2:$P$2,0))</f>
        <v>0.2</v>
      </c>
      <c r="BL1090" s="20" cm="1">
        <f t="array" ref="BL1090">INDEX($K:$P,ROW(),MATCH(BL$3,$K$2:$P$2,0))</f>
        <v>0.2</v>
      </c>
      <c r="BM1090" s="20" cm="1">
        <f t="array" ref="BM1090">INDEX($K:$P,ROW(),MATCH(BM$3,$K$2:$P$2,0))</f>
        <v>0.2</v>
      </c>
      <c r="BN1090" s="20" cm="1">
        <f t="array" ref="BN1090">INDEX($K:$P,ROW(),MATCH(BN$3,$K$2:$P$2,0))</f>
        <v>0.2</v>
      </c>
      <c r="BO1090" s="20" cm="1">
        <f t="array" ref="BO1090">INDEX($K:$P,ROW(),MATCH(BO$3,$K$2:$P$2,0))</f>
        <v>0.2</v>
      </c>
      <c r="BP1090" s="20" cm="1">
        <f t="array" ref="BP1090">INDEX($K:$P,ROW(),MATCH(BP$3,$K$2:$P$2,0))</f>
        <v>0.2</v>
      </c>
      <c r="BQ1090" s="20" cm="1">
        <f t="array" ref="BQ1090">INDEX($K:$P,ROW(),MATCH(BQ$3,$K$2:$P$2,0))</f>
        <v>0.2</v>
      </c>
      <c r="BR1090" s="20" cm="1">
        <f t="array" ref="BR1090">INDEX($K:$P,ROW(),MATCH(BR$3,$K$2:$P$2,0))</f>
        <v>0.2</v>
      </c>
      <c r="BS1090" s="20" cm="1">
        <f t="array" ref="BS1090">INDEX($K:$P,ROW(),MATCH(BS$3,$K$2:$P$2,0))</f>
        <v>0.2</v>
      </c>
      <c r="BT1090" s="20" cm="1">
        <f t="array" ref="BT1090">INDEX($K:$P,ROW(),MATCH(BT$3,$K$2:$P$2,0))</f>
        <v>0.2</v>
      </c>
      <c r="BU1090" s="20" cm="1">
        <f t="array" ref="BU1090">INDEX($K:$P,ROW(),MATCH(BU$3,$K$2:$P$2,0))</f>
        <v>0.2</v>
      </c>
      <c r="BV1090" s="20" cm="1">
        <f t="array" ref="BV1090">INDEX($K:$P,ROW(),MATCH(BV$3,$K$2:$P$2,0))</f>
        <v>0.2</v>
      </c>
      <c r="BW1090" s="20" cm="1">
        <f t="array" ref="BW1090">INDEX($K:$P,ROW(),MATCH(BW$3,$K$2:$P$2,0))</f>
        <v>0.2</v>
      </c>
      <c r="BX1090" s="20" cm="1">
        <f t="array" ref="BX1090">INDEX($K:$P,ROW(),MATCH(BX$3,$K$2:$P$2,0))</f>
        <v>0.2</v>
      </c>
      <c r="BY1090" s="20" cm="1">
        <f t="array" ref="BY1090">INDEX($K:$P,ROW(),MATCH(BY$3,$K$2:$P$2,0))</f>
        <v>0.2</v>
      </c>
      <c r="BZ1090" s="20" cm="1">
        <f t="array" ref="BZ1090">INDEX($K:$P,ROW(),MATCH(BZ$3,$K$2:$P$2,0))</f>
        <v>0.2</v>
      </c>
      <c r="CA1090" s="20" cm="1">
        <f t="array" ref="CA1090">INDEX($K:$P,ROW(),MATCH(CA$3,$K$2:$P$2,0))</f>
        <v>0.2</v>
      </c>
      <c r="CB1090" s="20" cm="1">
        <f t="array" ref="CB1090">INDEX($K:$P,ROW(),MATCH(CB$3,$K$2:$P$2,0))</f>
        <v>0.2</v>
      </c>
      <c r="CC1090" s="20" cm="1">
        <f t="array" ref="CC1090">INDEX($K:$P,ROW(),MATCH(CC$3,$K$2:$P$2,0))</f>
        <v>0.2</v>
      </c>
      <c r="CD1090" s="20" cm="1">
        <f t="array" ref="CD1090">INDEX($K:$P,ROW(),MATCH(CD$3,$K$2:$P$2,0))</f>
        <v>0.2</v>
      </c>
      <c r="CE1090" s="20" cm="1">
        <f t="array" ref="CE1090">INDEX($K:$P,ROW(),MATCH(CE$3,$K$2:$P$2,0))</f>
        <v>0.2</v>
      </c>
      <c r="CF1090" s="20" cm="1">
        <f t="array" ref="CF1090">INDEX($K:$P,ROW(),MATCH(CF$3,$K$2:$P$2,0))</f>
        <v>0.2</v>
      </c>
      <c r="CG1090" s="20" cm="1">
        <f t="array" ref="CG1090">INDEX($K:$P,ROW(),MATCH(CG$3,$K$2:$P$2,0))</f>
        <v>0.2</v>
      </c>
      <c r="CH1090" s="20" cm="1">
        <f t="array" ref="CH1090">INDEX($K:$P,ROW(),MATCH(CH$3,$K$2:$P$2,0))</f>
        <v>0.2</v>
      </c>
      <c r="CI1090" s="20" cm="1">
        <f t="array" ref="CI1090">INDEX($K:$P,ROW(),MATCH(CI$3,$K$2:$P$2,0))</f>
        <v>0.2</v>
      </c>
      <c r="CJ1090" s="20" cm="1">
        <f t="array" ref="CJ1090">INDEX($K:$P,ROW(),MATCH(CJ$3,$K$2:$P$2,0))</f>
        <v>0.2</v>
      </c>
      <c r="CK1090" s="20" cm="1">
        <f t="array" ref="CK1090">INDEX($K:$P,ROW(),MATCH(CK$3,$K$2:$P$2,0))</f>
        <v>0.2</v>
      </c>
      <c r="CL1090" s="20" cm="1">
        <f t="array" ref="CL1090">INDEX($K:$P,ROW(),MATCH(CL$3,$K$2:$P$2,0))</f>
        <v>0.2</v>
      </c>
    </row>
    <row r="1091" spans="2:90" x14ac:dyDescent="0.4">
      <c r="B1091" s="141" t="s">
        <v>796</v>
      </c>
      <c r="D1091" t="s">
        <v>807</v>
      </c>
      <c r="E1091" s="8" t="str">
        <f t="shared" si="1163"/>
        <v>1091 LISTSALE-PV</v>
      </c>
      <c r="H1091" s="31"/>
      <c r="I1091" s="73"/>
      <c r="J1091" s="315"/>
      <c r="K1091" s="315">
        <v>0.1</v>
      </c>
      <c r="L1091" s="315">
        <v>0.1</v>
      </c>
      <c r="M1091" s="315">
        <v>0.1</v>
      </c>
      <c r="N1091" s="315">
        <v>0.1</v>
      </c>
      <c r="O1091" s="315">
        <v>0.1</v>
      </c>
      <c r="P1091" s="315">
        <v>0.1</v>
      </c>
      <c r="R1091" s="33"/>
      <c r="S1091" s="20" cm="1">
        <f t="array" ref="S1091">INDEX($K:$P,ROW(),MATCH(S$3,$K$2:$P$2,0))</f>
        <v>0.1</v>
      </c>
      <c r="T1091" s="20" cm="1">
        <f t="array" ref="T1091">INDEX($K:$P,ROW(),MATCH(T$3,$K$2:$P$2,0))</f>
        <v>0.1</v>
      </c>
      <c r="U1091" s="20" cm="1">
        <f t="array" ref="U1091">INDEX($K:$P,ROW(),MATCH(U$3,$K$2:$P$2,0))</f>
        <v>0.1</v>
      </c>
      <c r="V1091" s="20" cm="1">
        <f t="array" ref="V1091">INDEX($K:$P,ROW(),MATCH(V$3,$K$2:$P$2,0))</f>
        <v>0.1</v>
      </c>
      <c r="W1091" s="20" cm="1">
        <f t="array" ref="W1091">INDEX($K:$P,ROW(),MATCH(W$3,$K$2:$P$2,0))</f>
        <v>0.1</v>
      </c>
      <c r="X1091" s="20" cm="1">
        <f t="array" ref="X1091">INDEX($K:$P,ROW(),MATCH(X$3,$K$2:$P$2,0))</f>
        <v>0.1</v>
      </c>
      <c r="Y1091" s="20" cm="1">
        <f t="array" ref="Y1091">INDEX($K:$P,ROW(),MATCH(Y$3,$K$2:$P$2,0))</f>
        <v>0.1</v>
      </c>
      <c r="Z1091" s="20" cm="1">
        <f t="array" ref="Z1091">INDEX($K:$P,ROW(),MATCH(Z$3,$K$2:$P$2,0))</f>
        <v>0.1</v>
      </c>
      <c r="AA1091" s="20" cm="1">
        <f t="array" ref="AA1091">INDEX($K:$P,ROW(),MATCH(AA$3,$K$2:$P$2,0))</f>
        <v>0.1</v>
      </c>
      <c r="AB1091" s="20" cm="1">
        <f t="array" ref="AB1091">INDEX($K:$P,ROW(),MATCH(AB$3,$K$2:$P$2,0))</f>
        <v>0.1</v>
      </c>
      <c r="AC1091" s="20" cm="1">
        <f t="array" ref="AC1091">INDEX($K:$P,ROW(),MATCH(AC$3,$K$2:$P$2,0))</f>
        <v>0.1</v>
      </c>
      <c r="AD1091" s="20" cm="1">
        <f t="array" ref="AD1091">INDEX($K:$P,ROW(),MATCH(AD$3,$K$2:$P$2,0))</f>
        <v>0.1</v>
      </c>
      <c r="AE1091" s="20" cm="1">
        <f t="array" ref="AE1091">INDEX($K:$P,ROW(),MATCH(AE$3,$K$2:$P$2,0))</f>
        <v>0.1</v>
      </c>
      <c r="AF1091" s="20" cm="1">
        <f t="array" ref="AF1091">INDEX($K:$P,ROW(),MATCH(AF$3,$K$2:$P$2,0))</f>
        <v>0.1</v>
      </c>
      <c r="AG1091" s="20" cm="1">
        <f t="array" ref="AG1091">INDEX($K:$P,ROW(),MATCH(AG$3,$K$2:$P$2,0))</f>
        <v>0.1</v>
      </c>
      <c r="AH1091" s="20" cm="1">
        <f t="array" ref="AH1091">INDEX($K:$P,ROW(),MATCH(AH$3,$K$2:$P$2,0))</f>
        <v>0.1</v>
      </c>
      <c r="AI1091" s="20" cm="1">
        <f t="array" ref="AI1091">INDEX($K:$P,ROW(),MATCH(AI$3,$K$2:$P$2,0))</f>
        <v>0.1</v>
      </c>
      <c r="AJ1091" s="20" cm="1">
        <f t="array" ref="AJ1091">INDEX($K:$P,ROW(),MATCH(AJ$3,$K$2:$P$2,0))</f>
        <v>0.1</v>
      </c>
      <c r="AK1091" s="20" cm="1">
        <f t="array" ref="AK1091">INDEX($K:$P,ROW(),MATCH(AK$3,$K$2:$P$2,0))</f>
        <v>0.1</v>
      </c>
      <c r="AL1091" s="20" cm="1">
        <f t="array" ref="AL1091">INDEX($K:$P,ROW(),MATCH(AL$3,$K$2:$P$2,0))</f>
        <v>0.1</v>
      </c>
      <c r="AM1091" s="20" cm="1">
        <f t="array" ref="AM1091">INDEX($K:$P,ROW(),MATCH(AM$3,$K$2:$P$2,0))</f>
        <v>0.1</v>
      </c>
      <c r="AN1091" s="20" cm="1">
        <f t="array" ref="AN1091">INDEX($K:$P,ROW(),MATCH(AN$3,$K$2:$P$2,0))</f>
        <v>0.1</v>
      </c>
      <c r="AO1091" s="20" cm="1">
        <f t="array" ref="AO1091">INDEX($K:$P,ROW(),MATCH(AO$3,$K$2:$P$2,0))</f>
        <v>0.1</v>
      </c>
      <c r="AP1091" s="20" cm="1">
        <f t="array" ref="AP1091">INDEX($K:$P,ROW(),MATCH(AP$3,$K$2:$P$2,0))</f>
        <v>0.1</v>
      </c>
      <c r="AQ1091" s="20" cm="1">
        <f t="array" ref="AQ1091">INDEX($K:$P,ROW(),MATCH(AQ$3,$K$2:$P$2,0))</f>
        <v>0.1</v>
      </c>
      <c r="AR1091" s="20" cm="1">
        <f t="array" ref="AR1091">INDEX($K:$P,ROW(),MATCH(AR$3,$K$2:$P$2,0))</f>
        <v>0.1</v>
      </c>
      <c r="AS1091" s="20" cm="1">
        <f t="array" ref="AS1091">INDEX($K:$P,ROW(),MATCH(AS$3,$K$2:$P$2,0))</f>
        <v>0.1</v>
      </c>
      <c r="AT1091" s="20" cm="1">
        <f t="array" ref="AT1091">INDEX($K:$P,ROW(),MATCH(AT$3,$K$2:$P$2,0))</f>
        <v>0.1</v>
      </c>
      <c r="AU1091" s="20" cm="1">
        <f t="array" ref="AU1091">INDEX($K:$P,ROW(),MATCH(AU$3,$K$2:$P$2,0))</f>
        <v>0.1</v>
      </c>
      <c r="AV1091" s="20" cm="1">
        <f t="array" ref="AV1091">INDEX($K:$P,ROW(),MATCH(AV$3,$K$2:$P$2,0))</f>
        <v>0.1</v>
      </c>
      <c r="AW1091" s="20" cm="1">
        <f t="array" ref="AW1091">INDEX($K:$P,ROW(),MATCH(AW$3,$K$2:$P$2,0))</f>
        <v>0.1</v>
      </c>
      <c r="AX1091" s="20" cm="1">
        <f t="array" ref="AX1091">INDEX($K:$P,ROW(),MATCH(AX$3,$K$2:$P$2,0))</f>
        <v>0.1</v>
      </c>
      <c r="AY1091" s="20" cm="1">
        <f t="array" ref="AY1091">INDEX($K:$P,ROW(),MATCH(AY$3,$K$2:$P$2,0))</f>
        <v>0.1</v>
      </c>
      <c r="AZ1091" s="20" cm="1">
        <f t="array" ref="AZ1091">INDEX($K:$P,ROW(),MATCH(AZ$3,$K$2:$P$2,0))</f>
        <v>0.1</v>
      </c>
      <c r="BA1091" s="20" cm="1">
        <f t="array" ref="BA1091">INDEX($K:$P,ROW(),MATCH(BA$3,$K$2:$P$2,0))</f>
        <v>0.1</v>
      </c>
      <c r="BB1091" s="20" cm="1">
        <f t="array" ref="BB1091">INDEX($K:$P,ROW(),MATCH(BB$3,$K$2:$P$2,0))</f>
        <v>0.1</v>
      </c>
      <c r="BC1091" s="20" cm="1">
        <f t="array" ref="BC1091">INDEX($K:$P,ROW(),MATCH(BC$3,$K$2:$P$2,0))</f>
        <v>0.1</v>
      </c>
      <c r="BD1091" s="20" cm="1">
        <f t="array" ref="BD1091">INDEX($K:$P,ROW(),MATCH(BD$3,$K$2:$P$2,0))</f>
        <v>0.1</v>
      </c>
      <c r="BE1091" s="20" cm="1">
        <f t="array" ref="BE1091">INDEX($K:$P,ROW(),MATCH(BE$3,$K$2:$P$2,0))</f>
        <v>0.1</v>
      </c>
      <c r="BF1091" s="20" cm="1">
        <f t="array" ref="BF1091">INDEX($K:$P,ROW(),MATCH(BF$3,$K$2:$P$2,0))</f>
        <v>0.1</v>
      </c>
      <c r="BG1091" s="20" cm="1">
        <f t="array" ref="BG1091">INDEX($K:$P,ROW(),MATCH(BG$3,$K$2:$P$2,0))</f>
        <v>0.1</v>
      </c>
      <c r="BH1091" s="20" cm="1">
        <f t="array" ref="BH1091">INDEX($K:$P,ROW(),MATCH(BH$3,$K$2:$P$2,0))</f>
        <v>0.1</v>
      </c>
      <c r="BI1091" s="20" cm="1">
        <f t="array" ref="BI1091">INDEX($K:$P,ROW(),MATCH(BI$3,$K$2:$P$2,0))</f>
        <v>0.1</v>
      </c>
      <c r="BJ1091" s="20" cm="1">
        <f t="array" ref="BJ1091">INDEX($K:$P,ROW(),MATCH(BJ$3,$K$2:$P$2,0))</f>
        <v>0.1</v>
      </c>
      <c r="BK1091" s="20" cm="1">
        <f t="array" ref="BK1091">INDEX($K:$P,ROW(),MATCH(BK$3,$K$2:$P$2,0))</f>
        <v>0.1</v>
      </c>
      <c r="BL1091" s="20" cm="1">
        <f t="array" ref="BL1091">INDEX($K:$P,ROW(),MATCH(BL$3,$K$2:$P$2,0))</f>
        <v>0.1</v>
      </c>
      <c r="BM1091" s="20" cm="1">
        <f t="array" ref="BM1091">INDEX($K:$P,ROW(),MATCH(BM$3,$K$2:$P$2,0))</f>
        <v>0.1</v>
      </c>
      <c r="BN1091" s="20" cm="1">
        <f t="array" ref="BN1091">INDEX($K:$P,ROW(),MATCH(BN$3,$K$2:$P$2,0))</f>
        <v>0.1</v>
      </c>
      <c r="BO1091" s="20" cm="1">
        <f t="array" ref="BO1091">INDEX($K:$P,ROW(),MATCH(BO$3,$K$2:$P$2,0))</f>
        <v>0.1</v>
      </c>
      <c r="BP1091" s="20" cm="1">
        <f t="array" ref="BP1091">INDEX($K:$P,ROW(),MATCH(BP$3,$K$2:$P$2,0))</f>
        <v>0.1</v>
      </c>
      <c r="BQ1091" s="20" cm="1">
        <f t="array" ref="BQ1091">INDEX($K:$P,ROW(),MATCH(BQ$3,$K$2:$P$2,0))</f>
        <v>0.1</v>
      </c>
      <c r="BR1091" s="20" cm="1">
        <f t="array" ref="BR1091">INDEX($K:$P,ROW(),MATCH(BR$3,$K$2:$P$2,0))</f>
        <v>0.1</v>
      </c>
      <c r="BS1091" s="20" cm="1">
        <f t="array" ref="BS1091">INDEX($K:$P,ROW(),MATCH(BS$3,$K$2:$P$2,0))</f>
        <v>0.1</v>
      </c>
      <c r="BT1091" s="20" cm="1">
        <f t="array" ref="BT1091">INDEX($K:$P,ROW(),MATCH(BT$3,$K$2:$P$2,0))</f>
        <v>0.1</v>
      </c>
      <c r="BU1091" s="20" cm="1">
        <f t="array" ref="BU1091">INDEX($K:$P,ROW(),MATCH(BU$3,$K$2:$P$2,0))</f>
        <v>0.1</v>
      </c>
      <c r="BV1091" s="20" cm="1">
        <f t="array" ref="BV1091">INDEX($K:$P,ROW(),MATCH(BV$3,$K$2:$P$2,0))</f>
        <v>0.1</v>
      </c>
      <c r="BW1091" s="20" cm="1">
        <f t="array" ref="BW1091">INDEX($K:$P,ROW(),MATCH(BW$3,$K$2:$P$2,0))</f>
        <v>0.1</v>
      </c>
      <c r="BX1091" s="20" cm="1">
        <f t="array" ref="BX1091">INDEX($K:$P,ROW(),MATCH(BX$3,$K$2:$P$2,0))</f>
        <v>0.1</v>
      </c>
      <c r="BY1091" s="20" cm="1">
        <f t="array" ref="BY1091">INDEX($K:$P,ROW(),MATCH(BY$3,$K$2:$P$2,0))</f>
        <v>0.1</v>
      </c>
      <c r="BZ1091" s="20" cm="1">
        <f t="array" ref="BZ1091">INDEX($K:$P,ROW(),MATCH(BZ$3,$K$2:$P$2,0))</f>
        <v>0.1</v>
      </c>
      <c r="CA1091" s="20" cm="1">
        <f t="array" ref="CA1091">INDEX($K:$P,ROW(),MATCH(CA$3,$K$2:$P$2,0))</f>
        <v>0.1</v>
      </c>
      <c r="CB1091" s="20" cm="1">
        <f t="array" ref="CB1091">INDEX($K:$P,ROW(),MATCH(CB$3,$K$2:$P$2,0))</f>
        <v>0.1</v>
      </c>
      <c r="CC1091" s="20" cm="1">
        <f t="array" ref="CC1091">INDEX($K:$P,ROW(),MATCH(CC$3,$K$2:$P$2,0))</f>
        <v>0.1</v>
      </c>
      <c r="CD1091" s="20" cm="1">
        <f t="array" ref="CD1091">INDEX($K:$P,ROW(),MATCH(CD$3,$K$2:$P$2,0))</f>
        <v>0.1</v>
      </c>
      <c r="CE1091" s="20" cm="1">
        <f t="array" ref="CE1091">INDEX($K:$P,ROW(),MATCH(CE$3,$K$2:$P$2,0))</f>
        <v>0.1</v>
      </c>
      <c r="CF1091" s="20" cm="1">
        <f t="array" ref="CF1091">INDEX($K:$P,ROW(),MATCH(CF$3,$K$2:$P$2,0))</f>
        <v>0.1</v>
      </c>
      <c r="CG1091" s="20" cm="1">
        <f t="array" ref="CG1091">INDEX($K:$P,ROW(),MATCH(CG$3,$K$2:$P$2,0))</f>
        <v>0.1</v>
      </c>
      <c r="CH1091" s="20" cm="1">
        <f t="array" ref="CH1091">INDEX($K:$P,ROW(),MATCH(CH$3,$K$2:$P$2,0))</f>
        <v>0.1</v>
      </c>
      <c r="CI1091" s="20" cm="1">
        <f t="array" ref="CI1091">INDEX($K:$P,ROW(),MATCH(CI$3,$K$2:$P$2,0))</f>
        <v>0.1</v>
      </c>
      <c r="CJ1091" s="20" cm="1">
        <f t="array" ref="CJ1091">INDEX($K:$P,ROW(),MATCH(CJ$3,$K$2:$P$2,0))</f>
        <v>0.1</v>
      </c>
      <c r="CK1091" s="20" cm="1">
        <f t="array" ref="CK1091">INDEX($K:$P,ROW(),MATCH(CK$3,$K$2:$P$2,0))</f>
        <v>0.1</v>
      </c>
      <c r="CL1091" s="20" cm="1">
        <f t="array" ref="CL1091">INDEX($K:$P,ROW(),MATCH(CL$3,$K$2:$P$2,0))</f>
        <v>0.1</v>
      </c>
    </row>
    <row r="1092" spans="2:90" x14ac:dyDescent="0.4">
      <c r="B1092" s="141" t="s">
        <v>797</v>
      </c>
      <c r="D1092" t="s">
        <v>807</v>
      </c>
      <c r="E1092" s="8" t="str">
        <f t="shared" si="1163"/>
        <v>1092 LISTSALE-PV</v>
      </c>
      <c r="H1092" s="31"/>
      <c r="I1092" s="73"/>
      <c r="J1092" s="315"/>
      <c r="K1092" s="315">
        <v>0.3</v>
      </c>
      <c r="L1092" s="315">
        <v>0.3</v>
      </c>
      <c r="M1092" s="315">
        <v>0.3</v>
      </c>
      <c r="N1092" s="315">
        <v>0.3</v>
      </c>
      <c r="O1092" s="315">
        <v>0.3</v>
      </c>
      <c r="P1092" s="315">
        <v>0.3</v>
      </c>
      <c r="R1092" s="33"/>
      <c r="S1092" s="20" cm="1">
        <f t="array" ref="S1092">INDEX($K:$P,ROW(),MATCH(S$3,$K$2:$P$2,0))</f>
        <v>0.3</v>
      </c>
      <c r="T1092" s="20" cm="1">
        <f t="array" ref="T1092">INDEX($K:$P,ROW(),MATCH(T$3,$K$2:$P$2,0))</f>
        <v>0.3</v>
      </c>
      <c r="U1092" s="20" cm="1">
        <f t="array" ref="U1092">INDEX($K:$P,ROW(),MATCH(U$3,$K$2:$P$2,0))</f>
        <v>0.3</v>
      </c>
      <c r="V1092" s="20" cm="1">
        <f t="array" ref="V1092">INDEX($K:$P,ROW(),MATCH(V$3,$K$2:$P$2,0))</f>
        <v>0.3</v>
      </c>
      <c r="W1092" s="20" cm="1">
        <f t="array" ref="W1092">INDEX($K:$P,ROW(),MATCH(W$3,$K$2:$P$2,0))</f>
        <v>0.3</v>
      </c>
      <c r="X1092" s="20" cm="1">
        <f t="array" ref="X1092">INDEX($K:$P,ROW(),MATCH(X$3,$K$2:$P$2,0))</f>
        <v>0.3</v>
      </c>
      <c r="Y1092" s="20" cm="1">
        <f t="array" ref="Y1092">INDEX($K:$P,ROW(),MATCH(Y$3,$K$2:$P$2,0))</f>
        <v>0.3</v>
      </c>
      <c r="Z1092" s="20" cm="1">
        <f t="array" ref="Z1092">INDEX($K:$P,ROW(),MATCH(Z$3,$K$2:$P$2,0))</f>
        <v>0.3</v>
      </c>
      <c r="AA1092" s="20" cm="1">
        <f t="array" ref="AA1092">INDEX($K:$P,ROW(),MATCH(AA$3,$K$2:$P$2,0))</f>
        <v>0.3</v>
      </c>
      <c r="AB1092" s="20" cm="1">
        <f t="array" ref="AB1092">INDEX($K:$P,ROW(),MATCH(AB$3,$K$2:$P$2,0))</f>
        <v>0.3</v>
      </c>
      <c r="AC1092" s="20" cm="1">
        <f t="array" ref="AC1092">INDEX($K:$P,ROW(),MATCH(AC$3,$K$2:$P$2,0))</f>
        <v>0.3</v>
      </c>
      <c r="AD1092" s="20" cm="1">
        <f t="array" ref="AD1092">INDEX($K:$P,ROW(),MATCH(AD$3,$K$2:$P$2,0))</f>
        <v>0.3</v>
      </c>
      <c r="AE1092" s="20" cm="1">
        <f t="array" ref="AE1092">INDEX($K:$P,ROW(),MATCH(AE$3,$K$2:$P$2,0))</f>
        <v>0.3</v>
      </c>
      <c r="AF1092" s="20" cm="1">
        <f t="array" ref="AF1092">INDEX($K:$P,ROW(),MATCH(AF$3,$K$2:$P$2,0))</f>
        <v>0.3</v>
      </c>
      <c r="AG1092" s="20" cm="1">
        <f t="array" ref="AG1092">INDEX($K:$P,ROW(),MATCH(AG$3,$K$2:$P$2,0))</f>
        <v>0.3</v>
      </c>
      <c r="AH1092" s="20" cm="1">
        <f t="array" ref="AH1092">INDEX($K:$P,ROW(),MATCH(AH$3,$K$2:$P$2,0))</f>
        <v>0.3</v>
      </c>
      <c r="AI1092" s="20" cm="1">
        <f t="array" ref="AI1092">INDEX($K:$P,ROW(),MATCH(AI$3,$K$2:$P$2,0))</f>
        <v>0.3</v>
      </c>
      <c r="AJ1092" s="20" cm="1">
        <f t="array" ref="AJ1092">INDEX($K:$P,ROW(),MATCH(AJ$3,$K$2:$P$2,0))</f>
        <v>0.3</v>
      </c>
      <c r="AK1092" s="20" cm="1">
        <f t="array" ref="AK1092">INDEX($K:$P,ROW(),MATCH(AK$3,$K$2:$P$2,0))</f>
        <v>0.3</v>
      </c>
      <c r="AL1092" s="20" cm="1">
        <f t="array" ref="AL1092">INDEX($K:$P,ROW(),MATCH(AL$3,$K$2:$P$2,0))</f>
        <v>0.3</v>
      </c>
      <c r="AM1092" s="20" cm="1">
        <f t="array" ref="AM1092">INDEX($K:$P,ROW(),MATCH(AM$3,$K$2:$P$2,0))</f>
        <v>0.3</v>
      </c>
      <c r="AN1092" s="20" cm="1">
        <f t="array" ref="AN1092">INDEX($K:$P,ROW(),MATCH(AN$3,$K$2:$P$2,0))</f>
        <v>0.3</v>
      </c>
      <c r="AO1092" s="20" cm="1">
        <f t="array" ref="AO1092">INDEX($K:$P,ROW(),MATCH(AO$3,$K$2:$P$2,0))</f>
        <v>0.3</v>
      </c>
      <c r="AP1092" s="20" cm="1">
        <f t="array" ref="AP1092">INDEX($K:$P,ROW(),MATCH(AP$3,$K$2:$P$2,0))</f>
        <v>0.3</v>
      </c>
      <c r="AQ1092" s="20" cm="1">
        <f t="array" ref="AQ1092">INDEX($K:$P,ROW(),MATCH(AQ$3,$K$2:$P$2,0))</f>
        <v>0.3</v>
      </c>
      <c r="AR1092" s="20" cm="1">
        <f t="array" ref="AR1092">INDEX($K:$P,ROW(),MATCH(AR$3,$K$2:$P$2,0))</f>
        <v>0.3</v>
      </c>
      <c r="AS1092" s="20" cm="1">
        <f t="array" ref="AS1092">INDEX($K:$P,ROW(),MATCH(AS$3,$K$2:$P$2,0))</f>
        <v>0.3</v>
      </c>
      <c r="AT1092" s="20" cm="1">
        <f t="array" ref="AT1092">INDEX($K:$P,ROW(),MATCH(AT$3,$K$2:$P$2,0))</f>
        <v>0.3</v>
      </c>
      <c r="AU1092" s="20" cm="1">
        <f t="array" ref="AU1092">INDEX($K:$P,ROW(),MATCH(AU$3,$K$2:$P$2,0))</f>
        <v>0.3</v>
      </c>
      <c r="AV1092" s="20" cm="1">
        <f t="array" ref="AV1092">INDEX($K:$P,ROW(),MATCH(AV$3,$K$2:$P$2,0))</f>
        <v>0.3</v>
      </c>
      <c r="AW1092" s="20" cm="1">
        <f t="array" ref="AW1092">INDEX($K:$P,ROW(),MATCH(AW$3,$K$2:$P$2,0))</f>
        <v>0.3</v>
      </c>
      <c r="AX1092" s="20" cm="1">
        <f t="array" ref="AX1092">INDEX($K:$P,ROW(),MATCH(AX$3,$K$2:$P$2,0))</f>
        <v>0.3</v>
      </c>
      <c r="AY1092" s="20" cm="1">
        <f t="array" ref="AY1092">INDEX($K:$P,ROW(),MATCH(AY$3,$K$2:$P$2,0))</f>
        <v>0.3</v>
      </c>
      <c r="AZ1092" s="20" cm="1">
        <f t="array" ref="AZ1092">INDEX($K:$P,ROW(),MATCH(AZ$3,$K$2:$P$2,0))</f>
        <v>0.3</v>
      </c>
      <c r="BA1092" s="20" cm="1">
        <f t="array" ref="BA1092">INDEX($K:$P,ROW(),MATCH(BA$3,$K$2:$P$2,0))</f>
        <v>0.3</v>
      </c>
      <c r="BB1092" s="20" cm="1">
        <f t="array" ref="BB1092">INDEX($K:$P,ROW(),MATCH(BB$3,$K$2:$P$2,0))</f>
        <v>0.3</v>
      </c>
      <c r="BC1092" s="20" cm="1">
        <f t="array" ref="BC1092">INDEX($K:$P,ROW(),MATCH(BC$3,$K$2:$P$2,0))</f>
        <v>0.3</v>
      </c>
      <c r="BD1092" s="20" cm="1">
        <f t="array" ref="BD1092">INDEX($K:$P,ROW(),MATCH(BD$3,$K$2:$P$2,0))</f>
        <v>0.3</v>
      </c>
      <c r="BE1092" s="20" cm="1">
        <f t="array" ref="BE1092">INDEX($K:$P,ROW(),MATCH(BE$3,$K$2:$P$2,0))</f>
        <v>0.3</v>
      </c>
      <c r="BF1092" s="20" cm="1">
        <f t="array" ref="BF1092">INDEX($K:$P,ROW(),MATCH(BF$3,$K$2:$P$2,0))</f>
        <v>0.3</v>
      </c>
      <c r="BG1092" s="20" cm="1">
        <f t="array" ref="BG1092">INDEX($K:$P,ROW(),MATCH(BG$3,$K$2:$P$2,0))</f>
        <v>0.3</v>
      </c>
      <c r="BH1092" s="20" cm="1">
        <f t="array" ref="BH1092">INDEX($K:$P,ROW(),MATCH(BH$3,$K$2:$P$2,0))</f>
        <v>0.3</v>
      </c>
      <c r="BI1092" s="20" cm="1">
        <f t="array" ref="BI1092">INDEX($K:$P,ROW(),MATCH(BI$3,$K$2:$P$2,0))</f>
        <v>0.3</v>
      </c>
      <c r="BJ1092" s="20" cm="1">
        <f t="array" ref="BJ1092">INDEX($K:$P,ROW(),MATCH(BJ$3,$K$2:$P$2,0))</f>
        <v>0.3</v>
      </c>
      <c r="BK1092" s="20" cm="1">
        <f t="array" ref="BK1092">INDEX($K:$P,ROW(),MATCH(BK$3,$K$2:$P$2,0))</f>
        <v>0.3</v>
      </c>
      <c r="BL1092" s="20" cm="1">
        <f t="array" ref="BL1092">INDEX($K:$P,ROW(),MATCH(BL$3,$K$2:$P$2,0))</f>
        <v>0.3</v>
      </c>
      <c r="BM1092" s="20" cm="1">
        <f t="array" ref="BM1092">INDEX($K:$P,ROW(),MATCH(BM$3,$K$2:$P$2,0))</f>
        <v>0.3</v>
      </c>
      <c r="BN1092" s="20" cm="1">
        <f t="array" ref="BN1092">INDEX($K:$P,ROW(),MATCH(BN$3,$K$2:$P$2,0))</f>
        <v>0.3</v>
      </c>
      <c r="BO1092" s="20" cm="1">
        <f t="array" ref="BO1092">INDEX($K:$P,ROW(),MATCH(BO$3,$K$2:$P$2,0))</f>
        <v>0.3</v>
      </c>
      <c r="BP1092" s="20" cm="1">
        <f t="array" ref="BP1092">INDEX($K:$P,ROW(),MATCH(BP$3,$K$2:$P$2,0))</f>
        <v>0.3</v>
      </c>
      <c r="BQ1092" s="20" cm="1">
        <f t="array" ref="BQ1092">INDEX($K:$P,ROW(),MATCH(BQ$3,$K$2:$P$2,0))</f>
        <v>0.3</v>
      </c>
      <c r="BR1092" s="20" cm="1">
        <f t="array" ref="BR1092">INDEX($K:$P,ROW(),MATCH(BR$3,$K$2:$P$2,0))</f>
        <v>0.3</v>
      </c>
      <c r="BS1092" s="20" cm="1">
        <f t="array" ref="BS1092">INDEX($K:$P,ROW(),MATCH(BS$3,$K$2:$P$2,0))</f>
        <v>0.3</v>
      </c>
      <c r="BT1092" s="20" cm="1">
        <f t="array" ref="BT1092">INDEX($K:$P,ROW(),MATCH(BT$3,$K$2:$P$2,0))</f>
        <v>0.3</v>
      </c>
      <c r="BU1092" s="20" cm="1">
        <f t="array" ref="BU1092">INDEX($K:$P,ROW(),MATCH(BU$3,$K$2:$P$2,0))</f>
        <v>0.3</v>
      </c>
      <c r="BV1092" s="20" cm="1">
        <f t="array" ref="BV1092">INDEX($K:$P,ROW(),MATCH(BV$3,$K$2:$P$2,0))</f>
        <v>0.3</v>
      </c>
      <c r="BW1092" s="20" cm="1">
        <f t="array" ref="BW1092">INDEX($K:$P,ROW(),MATCH(BW$3,$K$2:$P$2,0))</f>
        <v>0.3</v>
      </c>
      <c r="BX1092" s="20" cm="1">
        <f t="array" ref="BX1092">INDEX($K:$P,ROW(),MATCH(BX$3,$K$2:$P$2,0))</f>
        <v>0.3</v>
      </c>
      <c r="BY1092" s="20" cm="1">
        <f t="array" ref="BY1092">INDEX($K:$P,ROW(),MATCH(BY$3,$K$2:$P$2,0))</f>
        <v>0.3</v>
      </c>
      <c r="BZ1092" s="20" cm="1">
        <f t="array" ref="BZ1092">INDEX($K:$P,ROW(),MATCH(BZ$3,$K$2:$P$2,0))</f>
        <v>0.3</v>
      </c>
      <c r="CA1092" s="20" cm="1">
        <f t="array" ref="CA1092">INDEX($K:$P,ROW(),MATCH(CA$3,$K$2:$P$2,0))</f>
        <v>0.3</v>
      </c>
      <c r="CB1092" s="20" cm="1">
        <f t="array" ref="CB1092">INDEX($K:$P,ROW(),MATCH(CB$3,$K$2:$P$2,0))</f>
        <v>0.3</v>
      </c>
      <c r="CC1092" s="20" cm="1">
        <f t="array" ref="CC1092">INDEX($K:$P,ROW(),MATCH(CC$3,$K$2:$P$2,0))</f>
        <v>0.3</v>
      </c>
      <c r="CD1092" s="20" cm="1">
        <f t="array" ref="CD1092">INDEX($K:$P,ROW(),MATCH(CD$3,$K$2:$P$2,0))</f>
        <v>0.3</v>
      </c>
      <c r="CE1092" s="20" cm="1">
        <f t="array" ref="CE1092">INDEX($K:$P,ROW(),MATCH(CE$3,$K$2:$P$2,0))</f>
        <v>0.3</v>
      </c>
      <c r="CF1092" s="20" cm="1">
        <f t="array" ref="CF1092">INDEX($K:$P,ROW(),MATCH(CF$3,$K$2:$P$2,0))</f>
        <v>0.3</v>
      </c>
      <c r="CG1092" s="20" cm="1">
        <f t="array" ref="CG1092">INDEX($K:$P,ROW(),MATCH(CG$3,$K$2:$P$2,0))</f>
        <v>0.3</v>
      </c>
      <c r="CH1092" s="20" cm="1">
        <f t="array" ref="CH1092">INDEX($K:$P,ROW(),MATCH(CH$3,$K$2:$P$2,0))</f>
        <v>0.3</v>
      </c>
      <c r="CI1092" s="20" cm="1">
        <f t="array" ref="CI1092">INDEX($K:$P,ROW(),MATCH(CI$3,$K$2:$P$2,0))</f>
        <v>0.3</v>
      </c>
      <c r="CJ1092" s="20" cm="1">
        <f t="array" ref="CJ1092">INDEX($K:$P,ROW(),MATCH(CJ$3,$K$2:$P$2,0))</f>
        <v>0.3</v>
      </c>
      <c r="CK1092" s="20" cm="1">
        <f t="array" ref="CK1092">INDEX($K:$P,ROW(),MATCH(CK$3,$K$2:$P$2,0))</f>
        <v>0.3</v>
      </c>
      <c r="CL1092" s="20" cm="1">
        <f t="array" ref="CL1092">INDEX($K:$P,ROW(),MATCH(CL$3,$K$2:$P$2,0))</f>
        <v>0.3</v>
      </c>
    </row>
    <row r="1093" spans="2:90" x14ac:dyDescent="0.4">
      <c r="B1093" s="141" t="s">
        <v>798</v>
      </c>
      <c r="D1093" t="s">
        <v>807</v>
      </c>
      <c r="E1093" s="8" t="str">
        <f t="shared" si="1163"/>
        <v>1093 LISTSALE-PV</v>
      </c>
      <c r="H1093" s="31"/>
      <c r="I1093" s="73"/>
      <c r="J1093" s="315"/>
      <c r="K1093" s="315">
        <v>0.2</v>
      </c>
      <c r="L1093" s="315">
        <v>0.2</v>
      </c>
      <c r="M1093" s="315">
        <v>0.2</v>
      </c>
      <c r="N1093" s="315">
        <v>0.2</v>
      </c>
      <c r="O1093" s="315">
        <v>0.2</v>
      </c>
      <c r="P1093" s="315">
        <v>0.2</v>
      </c>
      <c r="R1093" s="33"/>
      <c r="S1093" s="20" cm="1">
        <f t="array" ref="S1093">INDEX($K:$P,ROW(),MATCH(S$3,$K$2:$P$2,0))</f>
        <v>0.2</v>
      </c>
      <c r="T1093" s="20" cm="1">
        <f t="array" ref="T1093">INDEX($K:$P,ROW(),MATCH(T$3,$K$2:$P$2,0))</f>
        <v>0.2</v>
      </c>
      <c r="U1093" s="20" cm="1">
        <f t="array" ref="U1093">INDEX($K:$P,ROW(),MATCH(U$3,$K$2:$P$2,0))</f>
        <v>0.2</v>
      </c>
      <c r="V1093" s="20" cm="1">
        <f t="array" ref="V1093">INDEX($K:$P,ROW(),MATCH(V$3,$K$2:$P$2,0))</f>
        <v>0.2</v>
      </c>
      <c r="W1093" s="20" cm="1">
        <f t="array" ref="W1093">INDEX($K:$P,ROW(),MATCH(W$3,$K$2:$P$2,0))</f>
        <v>0.2</v>
      </c>
      <c r="X1093" s="20" cm="1">
        <f t="array" ref="X1093">INDEX($K:$P,ROW(),MATCH(X$3,$K$2:$P$2,0))</f>
        <v>0.2</v>
      </c>
      <c r="Y1093" s="20" cm="1">
        <f t="array" ref="Y1093">INDEX($K:$P,ROW(),MATCH(Y$3,$K$2:$P$2,0))</f>
        <v>0.2</v>
      </c>
      <c r="Z1093" s="20" cm="1">
        <f t="array" ref="Z1093">INDEX($K:$P,ROW(),MATCH(Z$3,$K$2:$P$2,0))</f>
        <v>0.2</v>
      </c>
      <c r="AA1093" s="20" cm="1">
        <f t="array" ref="AA1093">INDEX($K:$P,ROW(),MATCH(AA$3,$K$2:$P$2,0))</f>
        <v>0.2</v>
      </c>
      <c r="AB1093" s="20" cm="1">
        <f t="array" ref="AB1093">INDEX($K:$P,ROW(),MATCH(AB$3,$K$2:$P$2,0))</f>
        <v>0.2</v>
      </c>
      <c r="AC1093" s="20" cm="1">
        <f t="array" ref="AC1093">INDEX($K:$P,ROW(),MATCH(AC$3,$K$2:$P$2,0))</f>
        <v>0.2</v>
      </c>
      <c r="AD1093" s="20" cm="1">
        <f t="array" ref="AD1093">INDEX($K:$P,ROW(),MATCH(AD$3,$K$2:$P$2,0))</f>
        <v>0.2</v>
      </c>
      <c r="AE1093" s="20" cm="1">
        <f t="array" ref="AE1093">INDEX($K:$P,ROW(),MATCH(AE$3,$K$2:$P$2,0))</f>
        <v>0.2</v>
      </c>
      <c r="AF1093" s="20" cm="1">
        <f t="array" ref="AF1093">INDEX($K:$P,ROW(),MATCH(AF$3,$K$2:$P$2,0))</f>
        <v>0.2</v>
      </c>
      <c r="AG1093" s="20" cm="1">
        <f t="array" ref="AG1093">INDEX($K:$P,ROW(),MATCH(AG$3,$K$2:$P$2,0))</f>
        <v>0.2</v>
      </c>
      <c r="AH1093" s="20" cm="1">
        <f t="array" ref="AH1093">INDEX($K:$P,ROW(),MATCH(AH$3,$K$2:$P$2,0))</f>
        <v>0.2</v>
      </c>
      <c r="AI1093" s="20" cm="1">
        <f t="array" ref="AI1093">INDEX($K:$P,ROW(),MATCH(AI$3,$K$2:$P$2,0))</f>
        <v>0.2</v>
      </c>
      <c r="AJ1093" s="20" cm="1">
        <f t="array" ref="AJ1093">INDEX($K:$P,ROW(),MATCH(AJ$3,$K$2:$P$2,0))</f>
        <v>0.2</v>
      </c>
      <c r="AK1093" s="20" cm="1">
        <f t="array" ref="AK1093">INDEX($K:$P,ROW(),MATCH(AK$3,$K$2:$P$2,0))</f>
        <v>0.2</v>
      </c>
      <c r="AL1093" s="20" cm="1">
        <f t="array" ref="AL1093">INDEX($K:$P,ROW(),MATCH(AL$3,$K$2:$P$2,0))</f>
        <v>0.2</v>
      </c>
      <c r="AM1093" s="20" cm="1">
        <f t="array" ref="AM1093">INDEX($K:$P,ROW(),MATCH(AM$3,$K$2:$P$2,0))</f>
        <v>0.2</v>
      </c>
      <c r="AN1093" s="20" cm="1">
        <f t="array" ref="AN1093">INDEX($K:$P,ROW(),MATCH(AN$3,$K$2:$P$2,0))</f>
        <v>0.2</v>
      </c>
      <c r="AO1093" s="20" cm="1">
        <f t="array" ref="AO1093">INDEX($K:$P,ROW(),MATCH(AO$3,$K$2:$P$2,0))</f>
        <v>0.2</v>
      </c>
      <c r="AP1093" s="20" cm="1">
        <f t="array" ref="AP1093">INDEX($K:$P,ROW(),MATCH(AP$3,$K$2:$P$2,0))</f>
        <v>0.2</v>
      </c>
      <c r="AQ1093" s="20" cm="1">
        <f t="array" ref="AQ1093">INDEX($K:$P,ROW(),MATCH(AQ$3,$K$2:$P$2,0))</f>
        <v>0.2</v>
      </c>
      <c r="AR1093" s="20" cm="1">
        <f t="array" ref="AR1093">INDEX($K:$P,ROW(),MATCH(AR$3,$K$2:$P$2,0))</f>
        <v>0.2</v>
      </c>
      <c r="AS1093" s="20" cm="1">
        <f t="array" ref="AS1093">INDEX($K:$P,ROW(),MATCH(AS$3,$K$2:$P$2,0))</f>
        <v>0.2</v>
      </c>
      <c r="AT1093" s="20" cm="1">
        <f t="array" ref="AT1093">INDEX($K:$P,ROW(),MATCH(AT$3,$K$2:$P$2,0))</f>
        <v>0.2</v>
      </c>
      <c r="AU1093" s="20" cm="1">
        <f t="array" ref="AU1093">INDEX($K:$P,ROW(),MATCH(AU$3,$K$2:$P$2,0))</f>
        <v>0.2</v>
      </c>
      <c r="AV1093" s="20" cm="1">
        <f t="array" ref="AV1093">INDEX($K:$P,ROW(),MATCH(AV$3,$K$2:$P$2,0))</f>
        <v>0.2</v>
      </c>
      <c r="AW1093" s="20" cm="1">
        <f t="array" ref="AW1093">INDEX($K:$P,ROW(),MATCH(AW$3,$K$2:$P$2,0))</f>
        <v>0.2</v>
      </c>
      <c r="AX1093" s="20" cm="1">
        <f t="array" ref="AX1093">INDEX($K:$P,ROW(),MATCH(AX$3,$K$2:$P$2,0))</f>
        <v>0.2</v>
      </c>
      <c r="AY1093" s="20" cm="1">
        <f t="array" ref="AY1093">INDEX($K:$P,ROW(),MATCH(AY$3,$K$2:$P$2,0))</f>
        <v>0.2</v>
      </c>
      <c r="AZ1093" s="20" cm="1">
        <f t="array" ref="AZ1093">INDEX($K:$P,ROW(),MATCH(AZ$3,$K$2:$P$2,0))</f>
        <v>0.2</v>
      </c>
      <c r="BA1093" s="20" cm="1">
        <f t="array" ref="BA1093">INDEX($K:$P,ROW(),MATCH(BA$3,$K$2:$P$2,0))</f>
        <v>0.2</v>
      </c>
      <c r="BB1093" s="20" cm="1">
        <f t="array" ref="BB1093">INDEX($K:$P,ROW(),MATCH(BB$3,$K$2:$P$2,0))</f>
        <v>0.2</v>
      </c>
      <c r="BC1093" s="20" cm="1">
        <f t="array" ref="BC1093">INDEX($K:$P,ROW(),MATCH(BC$3,$K$2:$P$2,0))</f>
        <v>0.2</v>
      </c>
      <c r="BD1093" s="20" cm="1">
        <f t="array" ref="BD1093">INDEX($K:$P,ROW(),MATCH(BD$3,$K$2:$P$2,0))</f>
        <v>0.2</v>
      </c>
      <c r="BE1093" s="20" cm="1">
        <f t="array" ref="BE1093">INDEX($K:$P,ROW(),MATCH(BE$3,$K$2:$P$2,0))</f>
        <v>0.2</v>
      </c>
      <c r="BF1093" s="20" cm="1">
        <f t="array" ref="BF1093">INDEX($K:$P,ROW(),MATCH(BF$3,$K$2:$P$2,0))</f>
        <v>0.2</v>
      </c>
      <c r="BG1093" s="20" cm="1">
        <f t="array" ref="BG1093">INDEX($K:$P,ROW(),MATCH(BG$3,$K$2:$P$2,0))</f>
        <v>0.2</v>
      </c>
      <c r="BH1093" s="20" cm="1">
        <f t="array" ref="BH1093">INDEX($K:$P,ROW(),MATCH(BH$3,$K$2:$P$2,0))</f>
        <v>0.2</v>
      </c>
      <c r="BI1093" s="20" cm="1">
        <f t="array" ref="BI1093">INDEX($K:$P,ROW(),MATCH(BI$3,$K$2:$P$2,0))</f>
        <v>0.2</v>
      </c>
      <c r="BJ1093" s="20" cm="1">
        <f t="array" ref="BJ1093">INDEX($K:$P,ROW(),MATCH(BJ$3,$K$2:$P$2,0))</f>
        <v>0.2</v>
      </c>
      <c r="BK1093" s="20" cm="1">
        <f t="array" ref="BK1093">INDEX($K:$P,ROW(),MATCH(BK$3,$K$2:$P$2,0))</f>
        <v>0.2</v>
      </c>
      <c r="BL1093" s="20" cm="1">
        <f t="array" ref="BL1093">INDEX($K:$P,ROW(),MATCH(BL$3,$K$2:$P$2,0))</f>
        <v>0.2</v>
      </c>
      <c r="BM1093" s="20" cm="1">
        <f t="array" ref="BM1093">INDEX($K:$P,ROW(),MATCH(BM$3,$K$2:$P$2,0))</f>
        <v>0.2</v>
      </c>
      <c r="BN1093" s="20" cm="1">
        <f t="array" ref="BN1093">INDEX($K:$P,ROW(),MATCH(BN$3,$K$2:$P$2,0))</f>
        <v>0.2</v>
      </c>
      <c r="BO1093" s="20" cm="1">
        <f t="array" ref="BO1093">INDEX($K:$P,ROW(),MATCH(BO$3,$K$2:$P$2,0))</f>
        <v>0.2</v>
      </c>
      <c r="BP1093" s="20" cm="1">
        <f t="array" ref="BP1093">INDEX($K:$P,ROW(),MATCH(BP$3,$K$2:$P$2,0))</f>
        <v>0.2</v>
      </c>
      <c r="BQ1093" s="20" cm="1">
        <f t="array" ref="BQ1093">INDEX($K:$P,ROW(),MATCH(BQ$3,$K$2:$P$2,0))</f>
        <v>0.2</v>
      </c>
      <c r="BR1093" s="20" cm="1">
        <f t="array" ref="BR1093">INDEX($K:$P,ROW(),MATCH(BR$3,$K$2:$P$2,0))</f>
        <v>0.2</v>
      </c>
      <c r="BS1093" s="20" cm="1">
        <f t="array" ref="BS1093">INDEX($K:$P,ROW(),MATCH(BS$3,$K$2:$P$2,0))</f>
        <v>0.2</v>
      </c>
      <c r="BT1093" s="20" cm="1">
        <f t="array" ref="BT1093">INDEX($K:$P,ROW(),MATCH(BT$3,$K$2:$P$2,0))</f>
        <v>0.2</v>
      </c>
      <c r="BU1093" s="20" cm="1">
        <f t="array" ref="BU1093">INDEX($K:$P,ROW(),MATCH(BU$3,$K$2:$P$2,0))</f>
        <v>0.2</v>
      </c>
      <c r="BV1093" s="20" cm="1">
        <f t="array" ref="BV1093">INDEX($K:$P,ROW(),MATCH(BV$3,$K$2:$P$2,0))</f>
        <v>0.2</v>
      </c>
      <c r="BW1093" s="20" cm="1">
        <f t="array" ref="BW1093">INDEX($K:$P,ROW(),MATCH(BW$3,$K$2:$P$2,0))</f>
        <v>0.2</v>
      </c>
      <c r="BX1093" s="20" cm="1">
        <f t="array" ref="BX1093">INDEX($K:$P,ROW(),MATCH(BX$3,$K$2:$P$2,0))</f>
        <v>0.2</v>
      </c>
      <c r="BY1093" s="20" cm="1">
        <f t="array" ref="BY1093">INDEX($K:$P,ROW(),MATCH(BY$3,$K$2:$P$2,0))</f>
        <v>0.2</v>
      </c>
      <c r="BZ1093" s="20" cm="1">
        <f t="array" ref="BZ1093">INDEX($K:$P,ROW(),MATCH(BZ$3,$K$2:$P$2,0))</f>
        <v>0.2</v>
      </c>
      <c r="CA1093" s="20" cm="1">
        <f t="array" ref="CA1093">INDEX($K:$P,ROW(),MATCH(CA$3,$K$2:$P$2,0))</f>
        <v>0.2</v>
      </c>
      <c r="CB1093" s="20" cm="1">
        <f t="array" ref="CB1093">INDEX($K:$P,ROW(),MATCH(CB$3,$K$2:$P$2,0))</f>
        <v>0.2</v>
      </c>
      <c r="CC1093" s="20" cm="1">
        <f t="array" ref="CC1093">INDEX($K:$P,ROW(),MATCH(CC$3,$K$2:$P$2,0))</f>
        <v>0.2</v>
      </c>
      <c r="CD1093" s="20" cm="1">
        <f t="array" ref="CD1093">INDEX($K:$P,ROW(),MATCH(CD$3,$K$2:$P$2,0))</f>
        <v>0.2</v>
      </c>
      <c r="CE1093" s="20" cm="1">
        <f t="array" ref="CE1093">INDEX($K:$P,ROW(),MATCH(CE$3,$K$2:$P$2,0))</f>
        <v>0.2</v>
      </c>
      <c r="CF1093" s="20" cm="1">
        <f t="array" ref="CF1093">INDEX($K:$P,ROW(),MATCH(CF$3,$K$2:$P$2,0))</f>
        <v>0.2</v>
      </c>
      <c r="CG1093" s="20" cm="1">
        <f t="array" ref="CG1093">INDEX($K:$P,ROW(),MATCH(CG$3,$K$2:$P$2,0))</f>
        <v>0.2</v>
      </c>
      <c r="CH1093" s="20" cm="1">
        <f t="array" ref="CH1093">INDEX($K:$P,ROW(),MATCH(CH$3,$K$2:$P$2,0))</f>
        <v>0.2</v>
      </c>
      <c r="CI1093" s="20" cm="1">
        <f t="array" ref="CI1093">INDEX($K:$P,ROW(),MATCH(CI$3,$K$2:$P$2,0))</f>
        <v>0.2</v>
      </c>
      <c r="CJ1093" s="20" cm="1">
        <f t="array" ref="CJ1093">INDEX($K:$P,ROW(),MATCH(CJ$3,$K$2:$P$2,0))</f>
        <v>0.2</v>
      </c>
      <c r="CK1093" s="20" cm="1">
        <f t="array" ref="CK1093">INDEX($K:$P,ROW(),MATCH(CK$3,$K$2:$P$2,0))</f>
        <v>0.2</v>
      </c>
      <c r="CL1093" s="20" cm="1">
        <f t="array" ref="CL1093">INDEX($K:$P,ROW(),MATCH(CL$3,$K$2:$P$2,0))</f>
        <v>0.2</v>
      </c>
    </row>
    <row r="1094" spans="2:90" x14ac:dyDescent="0.4">
      <c r="B1094" s="124" t="str">
        <f>"# of "&amp;B1138&amp;"s sold"</f>
        <v># of units sold</v>
      </c>
      <c r="D1094" t="s">
        <v>807</v>
      </c>
      <c r="E1094" s="8" t="str">
        <f t="shared" si="1163"/>
        <v>1094 LISTSALE-PV</v>
      </c>
      <c r="H1094" s="31"/>
      <c r="I1094" s="73"/>
      <c r="J1094" s="73"/>
      <c r="K1094" s="58"/>
      <c r="L1094" s="58"/>
      <c r="M1094" s="58"/>
      <c r="N1094" s="58"/>
      <c r="O1094" s="58"/>
      <c r="P1094" s="58"/>
      <c r="R1094" s="33"/>
    </row>
    <row r="1095" spans="2:90" x14ac:dyDescent="0.4">
      <c r="B1095" s="122"/>
      <c r="D1095" t="s">
        <v>807</v>
      </c>
      <c r="E1095" s="8" t="str">
        <f t="shared" si="1163"/>
        <v>1095 LISTSALE-PV</v>
      </c>
      <c r="H1095" s="31"/>
      <c r="I1095" s="73"/>
      <c r="J1095" s="73"/>
      <c r="K1095" s="58"/>
      <c r="L1095" s="58"/>
      <c r="M1095" s="58"/>
      <c r="N1095" s="58"/>
      <c r="O1095" s="58"/>
      <c r="P1095" s="58"/>
      <c r="R1095" s="33"/>
    </row>
    <row r="1096" spans="2:90" x14ac:dyDescent="0.4">
      <c r="B1096" s="95" t="s">
        <v>343</v>
      </c>
      <c r="D1096" t="s">
        <v>807</v>
      </c>
      <c r="E1096" s="8" t="str">
        <f t="shared" si="1163"/>
        <v>1096 LISTSALE-PV</v>
      </c>
      <c r="H1096" s="31"/>
      <c r="I1096" s="73"/>
      <c r="J1096" s="73"/>
      <c r="K1096" s="58"/>
      <c r="L1096" s="58"/>
      <c r="M1096" s="58"/>
      <c r="N1096" s="58"/>
      <c r="O1096" s="58"/>
      <c r="P1096" s="58"/>
      <c r="R1096" s="33"/>
    </row>
    <row r="1097" spans="2:90" x14ac:dyDescent="0.4">
      <c r="B1097" s="141" t="s">
        <v>519</v>
      </c>
      <c r="D1097" t="s">
        <v>807</v>
      </c>
      <c r="E1097" s="8" t="str">
        <f t="shared" si="1163"/>
        <v>1097 LISTSALE-PV</v>
      </c>
      <c r="H1097" s="31"/>
      <c r="I1097" s="73"/>
      <c r="J1097" s="73"/>
      <c r="K1097" s="17">
        <f t="shared" ref="K1097:P1102" ca="1" si="1164">SUMIF($3:$3,K$2,1097:1097)</f>
        <v>12000</v>
      </c>
      <c r="L1097" s="17">
        <f t="shared" ca="1" si="1164"/>
        <v>12000</v>
      </c>
      <c r="M1097" s="17">
        <f t="shared" ca="1" si="1164"/>
        <v>12000</v>
      </c>
      <c r="N1097" s="17">
        <f t="shared" ca="1" si="1164"/>
        <v>12000</v>
      </c>
      <c r="O1097" s="17">
        <f t="shared" ca="1" si="1164"/>
        <v>12000</v>
      </c>
      <c r="P1097" s="17">
        <f t="shared" ca="1" si="1164"/>
        <v>12000</v>
      </c>
      <c r="R1097" s="33"/>
      <c r="S1097" s="15">
        <f t="shared" ref="S1097" ca="1" si="1165">S1089*S1102</f>
        <v>1000</v>
      </c>
      <c r="T1097" s="15">
        <f t="shared" ref="T1097:AX1097" ca="1" si="1166">T1089*T1102</f>
        <v>1000</v>
      </c>
      <c r="U1097" s="15">
        <f t="shared" ca="1" si="1166"/>
        <v>1000</v>
      </c>
      <c r="V1097" s="15">
        <f t="shared" ca="1" si="1166"/>
        <v>1000</v>
      </c>
      <c r="W1097" s="15">
        <f t="shared" ca="1" si="1166"/>
        <v>1000</v>
      </c>
      <c r="X1097" s="15">
        <f t="shared" ca="1" si="1166"/>
        <v>1000</v>
      </c>
      <c r="Y1097" s="15">
        <f t="shared" ca="1" si="1166"/>
        <v>1000</v>
      </c>
      <c r="Z1097" s="15">
        <f t="shared" ca="1" si="1166"/>
        <v>1000</v>
      </c>
      <c r="AA1097" s="15">
        <f t="shared" ca="1" si="1166"/>
        <v>1000</v>
      </c>
      <c r="AB1097" s="15">
        <f t="shared" ca="1" si="1166"/>
        <v>1000</v>
      </c>
      <c r="AC1097" s="15">
        <f t="shared" ca="1" si="1166"/>
        <v>1000</v>
      </c>
      <c r="AD1097" s="15">
        <f t="shared" ca="1" si="1166"/>
        <v>1000</v>
      </c>
      <c r="AE1097" s="15">
        <f t="shared" ca="1" si="1166"/>
        <v>1000</v>
      </c>
      <c r="AF1097" s="15">
        <f t="shared" ca="1" si="1166"/>
        <v>1000</v>
      </c>
      <c r="AG1097" s="15">
        <f t="shared" ca="1" si="1166"/>
        <v>1000</v>
      </c>
      <c r="AH1097" s="15">
        <f t="shared" ca="1" si="1166"/>
        <v>1000</v>
      </c>
      <c r="AI1097" s="15">
        <f t="shared" ca="1" si="1166"/>
        <v>1000</v>
      </c>
      <c r="AJ1097" s="15">
        <f t="shared" ca="1" si="1166"/>
        <v>1000</v>
      </c>
      <c r="AK1097" s="15">
        <f t="shared" ca="1" si="1166"/>
        <v>1000</v>
      </c>
      <c r="AL1097" s="15">
        <f t="shared" ca="1" si="1166"/>
        <v>1000</v>
      </c>
      <c r="AM1097" s="15">
        <f t="shared" ca="1" si="1166"/>
        <v>1000</v>
      </c>
      <c r="AN1097" s="15">
        <f t="shared" ca="1" si="1166"/>
        <v>1000</v>
      </c>
      <c r="AO1097" s="15">
        <f t="shared" ca="1" si="1166"/>
        <v>1000</v>
      </c>
      <c r="AP1097" s="15">
        <f t="shared" ca="1" si="1166"/>
        <v>1000</v>
      </c>
      <c r="AQ1097" s="15">
        <f t="shared" ca="1" si="1166"/>
        <v>1000</v>
      </c>
      <c r="AR1097" s="15">
        <f t="shared" ca="1" si="1166"/>
        <v>1000</v>
      </c>
      <c r="AS1097" s="15">
        <f t="shared" ca="1" si="1166"/>
        <v>1000</v>
      </c>
      <c r="AT1097" s="15">
        <f t="shared" ca="1" si="1166"/>
        <v>1000</v>
      </c>
      <c r="AU1097" s="15">
        <f t="shared" ca="1" si="1166"/>
        <v>1000</v>
      </c>
      <c r="AV1097" s="15">
        <f t="shared" ca="1" si="1166"/>
        <v>1000</v>
      </c>
      <c r="AW1097" s="15">
        <f t="shared" ca="1" si="1166"/>
        <v>1000</v>
      </c>
      <c r="AX1097" s="15">
        <f t="shared" ca="1" si="1166"/>
        <v>1000</v>
      </c>
      <c r="AY1097" s="15">
        <f t="shared" ref="AY1097:CD1097" ca="1" si="1167">AY1089*AY1102</f>
        <v>1000</v>
      </c>
      <c r="AZ1097" s="15">
        <f t="shared" ca="1" si="1167"/>
        <v>1000</v>
      </c>
      <c r="BA1097" s="15">
        <f t="shared" ca="1" si="1167"/>
        <v>1000</v>
      </c>
      <c r="BB1097" s="15">
        <f t="shared" ca="1" si="1167"/>
        <v>1000</v>
      </c>
      <c r="BC1097" s="15">
        <f t="shared" ca="1" si="1167"/>
        <v>1000</v>
      </c>
      <c r="BD1097" s="15">
        <f t="shared" ca="1" si="1167"/>
        <v>1000</v>
      </c>
      <c r="BE1097" s="15">
        <f t="shared" ca="1" si="1167"/>
        <v>1000</v>
      </c>
      <c r="BF1097" s="15">
        <f t="shared" ca="1" si="1167"/>
        <v>1000</v>
      </c>
      <c r="BG1097" s="15">
        <f t="shared" ca="1" si="1167"/>
        <v>1000</v>
      </c>
      <c r="BH1097" s="15">
        <f t="shared" ca="1" si="1167"/>
        <v>1000</v>
      </c>
      <c r="BI1097" s="15">
        <f t="shared" ca="1" si="1167"/>
        <v>1000</v>
      </c>
      <c r="BJ1097" s="15">
        <f t="shared" ca="1" si="1167"/>
        <v>1000</v>
      </c>
      <c r="BK1097" s="15">
        <f t="shared" ca="1" si="1167"/>
        <v>1000</v>
      </c>
      <c r="BL1097" s="15">
        <f t="shared" ca="1" si="1167"/>
        <v>1000</v>
      </c>
      <c r="BM1097" s="15">
        <f t="shared" ca="1" si="1167"/>
        <v>1000</v>
      </c>
      <c r="BN1097" s="15">
        <f t="shared" ca="1" si="1167"/>
        <v>1000</v>
      </c>
      <c r="BO1097" s="15">
        <f t="shared" ca="1" si="1167"/>
        <v>1000</v>
      </c>
      <c r="BP1097" s="15">
        <f t="shared" ca="1" si="1167"/>
        <v>1000</v>
      </c>
      <c r="BQ1097" s="15">
        <f t="shared" ca="1" si="1167"/>
        <v>1000</v>
      </c>
      <c r="BR1097" s="15">
        <f t="shared" ca="1" si="1167"/>
        <v>1000</v>
      </c>
      <c r="BS1097" s="15">
        <f t="shared" ca="1" si="1167"/>
        <v>1000</v>
      </c>
      <c r="BT1097" s="15">
        <f t="shared" ca="1" si="1167"/>
        <v>1000</v>
      </c>
      <c r="BU1097" s="15">
        <f t="shared" ca="1" si="1167"/>
        <v>1000</v>
      </c>
      <c r="BV1097" s="15">
        <f t="shared" ca="1" si="1167"/>
        <v>1000</v>
      </c>
      <c r="BW1097" s="15">
        <f t="shared" ca="1" si="1167"/>
        <v>1000</v>
      </c>
      <c r="BX1097" s="15">
        <f t="shared" ca="1" si="1167"/>
        <v>1000</v>
      </c>
      <c r="BY1097" s="15">
        <f t="shared" ca="1" si="1167"/>
        <v>1000</v>
      </c>
      <c r="BZ1097" s="15">
        <f t="shared" ca="1" si="1167"/>
        <v>1000</v>
      </c>
      <c r="CA1097" s="15">
        <f t="shared" ca="1" si="1167"/>
        <v>1000</v>
      </c>
      <c r="CB1097" s="15">
        <f t="shared" ca="1" si="1167"/>
        <v>1000</v>
      </c>
      <c r="CC1097" s="15">
        <f t="shared" ca="1" si="1167"/>
        <v>1000</v>
      </c>
      <c r="CD1097" s="15">
        <f t="shared" ca="1" si="1167"/>
        <v>1000</v>
      </c>
      <c r="CE1097" s="15">
        <f t="shared" ref="CE1097:CK1097" ca="1" si="1168">CE1089*CE1102</f>
        <v>1000</v>
      </c>
      <c r="CF1097" s="15">
        <f t="shared" ca="1" si="1168"/>
        <v>1000</v>
      </c>
      <c r="CG1097" s="15">
        <f t="shared" ca="1" si="1168"/>
        <v>1000</v>
      </c>
      <c r="CH1097" s="15">
        <f t="shared" ca="1" si="1168"/>
        <v>1000</v>
      </c>
      <c r="CI1097" s="15">
        <f t="shared" ca="1" si="1168"/>
        <v>1000</v>
      </c>
      <c r="CJ1097" s="15">
        <f t="shared" ca="1" si="1168"/>
        <v>1000</v>
      </c>
      <c r="CK1097" s="15">
        <f t="shared" ca="1" si="1168"/>
        <v>1000</v>
      </c>
      <c r="CL1097" s="15">
        <f t="shared" ref="CL1097" ca="1" si="1169">CL1089*CL1102</f>
        <v>1000</v>
      </c>
    </row>
    <row r="1098" spans="2:90" x14ac:dyDescent="0.4">
      <c r="B1098" s="141" t="s">
        <v>520</v>
      </c>
      <c r="D1098" t="s">
        <v>807</v>
      </c>
      <c r="E1098" s="8" t="str">
        <f t="shared" si="1163"/>
        <v>1098 LISTSALE-PV</v>
      </c>
      <c r="H1098" s="31"/>
      <c r="I1098" s="73"/>
      <c r="J1098" s="73"/>
      <c r="K1098" s="17">
        <f t="shared" ca="1" si="1164"/>
        <v>12000</v>
      </c>
      <c r="L1098" s="17">
        <f t="shared" ca="1" si="1164"/>
        <v>12000</v>
      </c>
      <c r="M1098" s="17">
        <f t="shared" ca="1" si="1164"/>
        <v>12000</v>
      </c>
      <c r="N1098" s="17">
        <f t="shared" ca="1" si="1164"/>
        <v>12000</v>
      </c>
      <c r="O1098" s="17">
        <f t="shared" ca="1" si="1164"/>
        <v>12000</v>
      </c>
      <c r="P1098" s="17">
        <f t="shared" ca="1" si="1164"/>
        <v>12000</v>
      </c>
      <c r="R1098" s="33"/>
      <c r="S1098" s="15">
        <f t="shared" ref="S1098" ca="1" si="1170">S1090*S1102</f>
        <v>1000</v>
      </c>
      <c r="T1098" s="15">
        <f t="shared" ref="T1098:AX1098" ca="1" si="1171">T1090*T1102</f>
        <v>1000</v>
      </c>
      <c r="U1098" s="15">
        <f t="shared" ca="1" si="1171"/>
        <v>1000</v>
      </c>
      <c r="V1098" s="15">
        <f t="shared" ca="1" si="1171"/>
        <v>1000</v>
      </c>
      <c r="W1098" s="15">
        <f t="shared" ca="1" si="1171"/>
        <v>1000</v>
      </c>
      <c r="X1098" s="15">
        <f t="shared" ca="1" si="1171"/>
        <v>1000</v>
      </c>
      <c r="Y1098" s="15">
        <f t="shared" ca="1" si="1171"/>
        <v>1000</v>
      </c>
      <c r="Z1098" s="15">
        <f t="shared" ca="1" si="1171"/>
        <v>1000</v>
      </c>
      <c r="AA1098" s="15">
        <f t="shared" ca="1" si="1171"/>
        <v>1000</v>
      </c>
      <c r="AB1098" s="15">
        <f t="shared" ca="1" si="1171"/>
        <v>1000</v>
      </c>
      <c r="AC1098" s="15">
        <f t="shared" ca="1" si="1171"/>
        <v>1000</v>
      </c>
      <c r="AD1098" s="15">
        <f t="shared" ca="1" si="1171"/>
        <v>1000</v>
      </c>
      <c r="AE1098" s="15">
        <f t="shared" ca="1" si="1171"/>
        <v>1000</v>
      </c>
      <c r="AF1098" s="15">
        <f t="shared" ca="1" si="1171"/>
        <v>1000</v>
      </c>
      <c r="AG1098" s="15">
        <f t="shared" ca="1" si="1171"/>
        <v>1000</v>
      </c>
      <c r="AH1098" s="15">
        <f t="shared" ca="1" si="1171"/>
        <v>1000</v>
      </c>
      <c r="AI1098" s="15">
        <f t="shared" ca="1" si="1171"/>
        <v>1000</v>
      </c>
      <c r="AJ1098" s="15">
        <f t="shared" ca="1" si="1171"/>
        <v>1000</v>
      </c>
      <c r="AK1098" s="15">
        <f t="shared" ca="1" si="1171"/>
        <v>1000</v>
      </c>
      <c r="AL1098" s="15">
        <f t="shared" ca="1" si="1171"/>
        <v>1000</v>
      </c>
      <c r="AM1098" s="15">
        <f t="shared" ca="1" si="1171"/>
        <v>1000</v>
      </c>
      <c r="AN1098" s="15">
        <f t="shared" ca="1" si="1171"/>
        <v>1000</v>
      </c>
      <c r="AO1098" s="15">
        <f t="shared" ca="1" si="1171"/>
        <v>1000</v>
      </c>
      <c r="AP1098" s="15">
        <f t="shared" ca="1" si="1171"/>
        <v>1000</v>
      </c>
      <c r="AQ1098" s="15">
        <f t="shared" ca="1" si="1171"/>
        <v>1000</v>
      </c>
      <c r="AR1098" s="15">
        <f t="shared" ca="1" si="1171"/>
        <v>1000</v>
      </c>
      <c r="AS1098" s="15">
        <f t="shared" ca="1" si="1171"/>
        <v>1000</v>
      </c>
      <c r="AT1098" s="15">
        <f t="shared" ca="1" si="1171"/>
        <v>1000</v>
      </c>
      <c r="AU1098" s="15">
        <f t="shared" ca="1" si="1171"/>
        <v>1000</v>
      </c>
      <c r="AV1098" s="15">
        <f t="shared" ca="1" si="1171"/>
        <v>1000</v>
      </c>
      <c r="AW1098" s="15">
        <f t="shared" ca="1" si="1171"/>
        <v>1000</v>
      </c>
      <c r="AX1098" s="15">
        <f t="shared" ca="1" si="1171"/>
        <v>1000</v>
      </c>
      <c r="AY1098" s="15">
        <f t="shared" ref="AY1098:CD1098" ca="1" si="1172">AY1090*AY1102</f>
        <v>1000</v>
      </c>
      <c r="AZ1098" s="15">
        <f t="shared" ca="1" si="1172"/>
        <v>1000</v>
      </c>
      <c r="BA1098" s="15">
        <f t="shared" ca="1" si="1172"/>
        <v>1000</v>
      </c>
      <c r="BB1098" s="15">
        <f t="shared" ca="1" si="1172"/>
        <v>1000</v>
      </c>
      <c r="BC1098" s="15">
        <f t="shared" ca="1" si="1172"/>
        <v>1000</v>
      </c>
      <c r="BD1098" s="15">
        <f t="shared" ca="1" si="1172"/>
        <v>1000</v>
      </c>
      <c r="BE1098" s="15">
        <f t="shared" ca="1" si="1172"/>
        <v>1000</v>
      </c>
      <c r="BF1098" s="15">
        <f t="shared" ca="1" si="1172"/>
        <v>1000</v>
      </c>
      <c r="BG1098" s="15">
        <f t="shared" ca="1" si="1172"/>
        <v>1000</v>
      </c>
      <c r="BH1098" s="15">
        <f t="shared" ca="1" si="1172"/>
        <v>1000</v>
      </c>
      <c r="BI1098" s="15">
        <f t="shared" ca="1" si="1172"/>
        <v>1000</v>
      </c>
      <c r="BJ1098" s="15">
        <f t="shared" ca="1" si="1172"/>
        <v>1000</v>
      </c>
      <c r="BK1098" s="15">
        <f t="shared" ca="1" si="1172"/>
        <v>1000</v>
      </c>
      <c r="BL1098" s="15">
        <f t="shared" ca="1" si="1172"/>
        <v>1000</v>
      </c>
      <c r="BM1098" s="15">
        <f t="shared" ca="1" si="1172"/>
        <v>1000</v>
      </c>
      <c r="BN1098" s="15">
        <f t="shared" ca="1" si="1172"/>
        <v>1000</v>
      </c>
      <c r="BO1098" s="15">
        <f t="shared" ca="1" si="1172"/>
        <v>1000</v>
      </c>
      <c r="BP1098" s="15">
        <f t="shared" ca="1" si="1172"/>
        <v>1000</v>
      </c>
      <c r="BQ1098" s="15">
        <f t="shared" ca="1" si="1172"/>
        <v>1000</v>
      </c>
      <c r="BR1098" s="15">
        <f t="shared" ca="1" si="1172"/>
        <v>1000</v>
      </c>
      <c r="BS1098" s="15">
        <f t="shared" ca="1" si="1172"/>
        <v>1000</v>
      </c>
      <c r="BT1098" s="15">
        <f t="shared" ca="1" si="1172"/>
        <v>1000</v>
      </c>
      <c r="BU1098" s="15">
        <f t="shared" ca="1" si="1172"/>
        <v>1000</v>
      </c>
      <c r="BV1098" s="15">
        <f t="shared" ca="1" si="1172"/>
        <v>1000</v>
      </c>
      <c r="BW1098" s="15">
        <f t="shared" ca="1" si="1172"/>
        <v>1000</v>
      </c>
      <c r="BX1098" s="15">
        <f t="shared" ca="1" si="1172"/>
        <v>1000</v>
      </c>
      <c r="BY1098" s="15">
        <f t="shared" ca="1" si="1172"/>
        <v>1000</v>
      </c>
      <c r="BZ1098" s="15">
        <f t="shared" ca="1" si="1172"/>
        <v>1000</v>
      </c>
      <c r="CA1098" s="15">
        <f t="shared" ca="1" si="1172"/>
        <v>1000</v>
      </c>
      <c r="CB1098" s="15">
        <f t="shared" ca="1" si="1172"/>
        <v>1000</v>
      </c>
      <c r="CC1098" s="15">
        <f t="shared" ca="1" si="1172"/>
        <v>1000</v>
      </c>
      <c r="CD1098" s="15">
        <f t="shared" ca="1" si="1172"/>
        <v>1000</v>
      </c>
      <c r="CE1098" s="15">
        <f t="shared" ref="CE1098:CK1098" ca="1" si="1173">CE1090*CE1102</f>
        <v>1000</v>
      </c>
      <c r="CF1098" s="15">
        <f t="shared" ca="1" si="1173"/>
        <v>1000</v>
      </c>
      <c r="CG1098" s="15">
        <f t="shared" ca="1" si="1173"/>
        <v>1000</v>
      </c>
      <c r="CH1098" s="15">
        <f t="shared" ca="1" si="1173"/>
        <v>1000</v>
      </c>
      <c r="CI1098" s="15">
        <f t="shared" ca="1" si="1173"/>
        <v>1000</v>
      </c>
      <c r="CJ1098" s="15">
        <f t="shared" ca="1" si="1173"/>
        <v>1000</v>
      </c>
      <c r="CK1098" s="15">
        <f t="shared" ca="1" si="1173"/>
        <v>1000</v>
      </c>
      <c r="CL1098" s="15">
        <f t="shared" ref="CL1098" ca="1" si="1174">CL1090*CL1102</f>
        <v>1000</v>
      </c>
    </row>
    <row r="1099" spans="2:90" x14ac:dyDescent="0.4">
      <c r="B1099" s="141" t="s">
        <v>796</v>
      </c>
      <c r="D1099" t="s">
        <v>807</v>
      </c>
      <c r="E1099" s="8" t="str">
        <f t="shared" si="1163"/>
        <v>1099 LISTSALE-PV</v>
      </c>
      <c r="H1099" s="31"/>
      <c r="I1099" s="73"/>
      <c r="J1099" s="73"/>
      <c r="K1099" s="17">
        <f t="shared" ca="1" si="1164"/>
        <v>6000</v>
      </c>
      <c r="L1099" s="17">
        <f t="shared" ca="1" si="1164"/>
        <v>6000</v>
      </c>
      <c r="M1099" s="17">
        <f t="shared" ca="1" si="1164"/>
        <v>6000</v>
      </c>
      <c r="N1099" s="17">
        <f t="shared" ca="1" si="1164"/>
        <v>6000</v>
      </c>
      <c r="O1099" s="17">
        <f t="shared" ca="1" si="1164"/>
        <v>6000</v>
      </c>
      <c r="P1099" s="17">
        <f t="shared" ca="1" si="1164"/>
        <v>6000</v>
      </c>
      <c r="R1099" s="33"/>
      <c r="S1099" s="15">
        <f t="shared" ref="S1099" ca="1" si="1175">S1091*S1102</f>
        <v>500</v>
      </c>
      <c r="T1099" s="15">
        <f t="shared" ref="T1099:AX1099" ca="1" si="1176">T1091*T1102</f>
        <v>500</v>
      </c>
      <c r="U1099" s="15">
        <f t="shared" ca="1" si="1176"/>
        <v>500</v>
      </c>
      <c r="V1099" s="15">
        <f t="shared" ca="1" si="1176"/>
        <v>500</v>
      </c>
      <c r="W1099" s="15">
        <f t="shared" ca="1" si="1176"/>
        <v>500</v>
      </c>
      <c r="X1099" s="15">
        <f t="shared" ca="1" si="1176"/>
        <v>500</v>
      </c>
      <c r="Y1099" s="15">
        <f t="shared" ca="1" si="1176"/>
        <v>500</v>
      </c>
      <c r="Z1099" s="15">
        <f t="shared" ca="1" si="1176"/>
        <v>500</v>
      </c>
      <c r="AA1099" s="15">
        <f t="shared" ca="1" si="1176"/>
        <v>500</v>
      </c>
      <c r="AB1099" s="15">
        <f t="shared" ca="1" si="1176"/>
        <v>500</v>
      </c>
      <c r="AC1099" s="15">
        <f t="shared" ca="1" si="1176"/>
        <v>500</v>
      </c>
      <c r="AD1099" s="15">
        <f t="shared" ca="1" si="1176"/>
        <v>500</v>
      </c>
      <c r="AE1099" s="15">
        <f t="shared" ca="1" si="1176"/>
        <v>500</v>
      </c>
      <c r="AF1099" s="15">
        <f t="shared" ca="1" si="1176"/>
        <v>500</v>
      </c>
      <c r="AG1099" s="15">
        <f t="shared" ca="1" si="1176"/>
        <v>500</v>
      </c>
      <c r="AH1099" s="15">
        <f t="shared" ca="1" si="1176"/>
        <v>500</v>
      </c>
      <c r="AI1099" s="15">
        <f t="shared" ca="1" si="1176"/>
        <v>500</v>
      </c>
      <c r="AJ1099" s="15">
        <f t="shared" ca="1" si="1176"/>
        <v>500</v>
      </c>
      <c r="AK1099" s="15">
        <f t="shared" ca="1" si="1176"/>
        <v>500</v>
      </c>
      <c r="AL1099" s="15">
        <f t="shared" ca="1" si="1176"/>
        <v>500</v>
      </c>
      <c r="AM1099" s="15">
        <f t="shared" ca="1" si="1176"/>
        <v>500</v>
      </c>
      <c r="AN1099" s="15">
        <f t="shared" ca="1" si="1176"/>
        <v>500</v>
      </c>
      <c r="AO1099" s="15">
        <f t="shared" ca="1" si="1176"/>
        <v>500</v>
      </c>
      <c r="AP1099" s="15">
        <f t="shared" ca="1" si="1176"/>
        <v>500</v>
      </c>
      <c r="AQ1099" s="15">
        <f t="shared" ca="1" si="1176"/>
        <v>500</v>
      </c>
      <c r="AR1099" s="15">
        <f t="shared" ca="1" si="1176"/>
        <v>500</v>
      </c>
      <c r="AS1099" s="15">
        <f t="shared" ca="1" si="1176"/>
        <v>500</v>
      </c>
      <c r="AT1099" s="15">
        <f t="shared" ca="1" si="1176"/>
        <v>500</v>
      </c>
      <c r="AU1099" s="15">
        <f t="shared" ca="1" si="1176"/>
        <v>500</v>
      </c>
      <c r="AV1099" s="15">
        <f t="shared" ca="1" si="1176"/>
        <v>500</v>
      </c>
      <c r="AW1099" s="15">
        <f t="shared" ca="1" si="1176"/>
        <v>500</v>
      </c>
      <c r="AX1099" s="15">
        <f t="shared" ca="1" si="1176"/>
        <v>500</v>
      </c>
      <c r="AY1099" s="15">
        <f t="shared" ref="AY1099:CD1099" ca="1" si="1177">AY1091*AY1102</f>
        <v>500</v>
      </c>
      <c r="AZ1099" s="15">
        <f t="shared" ca="1" si="1177"/>
        <v>500</v>
      </c>
      <c r="BA1099" s="15">
        <f t="shared" ca="1" si="1177"/>
        <v>500</v>
      </c>
      <c r="BB1099" s="15">
        <f t="shared" ca="1" si="1177"/>
        <v>500</v>
      </c>
      <c r="BC1099" s="15">
        <f t="shared" ca="1" si="1177"/>
        <v>500</v>
      </c>
      <c r="BD1099" s="15">
        <f t="shared" ca="1" si="1177"/>
        <v>500</v>
      </c>
      <c r="BE1099" s="15">
        <f t="shared" ca="1" si="1177"/>
        <v>500</v>
      </c>
      <c r="BF1099" s="15">
        <f t="shared" ca="1" si="1177"/>
        <v>500</v>
      </c>
      <c r="BG1099" s="15">
        <f t="shared" ca="1" si="1177"/>
        <v>500</v>
      </c>
      <c r="BH1099" s="15">
        <f t="shared" ca="1" si="1177"/>
        <v>500</v>
      </c>
      <c r="BI1099" s="15">
        <f t="shared" ca="1" si="1177"/>
        <v>500</v>
      </c>
      <c r="BJ1099" s="15">
        <f t="shared" ca="1" si="1177"/>
        <v>500</v>
      </c>
      <c r="BK1099" s="15">
        <f t="shared" ca="1" si="1177"/>
        <v>500</v>
      </c>
      <c r="BL1099" s="15">
        <f t="shared" ca="1" si="1177"/>
        <v>500</v>
      </c>
      <c r="BM1099" s="15">
        <f t="shared" ca="1" si="1177"/>
        <v>500</v>
      </c>
      <c r="BN1099" s="15">
        <f t="shared" ca="1" si="1177"/>
        <v>500</v>
      </c>
      <c r="BO1099" s="15">
        <f t="shared" ca="1" si="1177"/>
        <v>500</v>
      </c>
      <c r="BP1099" s="15">
        <f t="shared" ca="1" si="1177"/>
        <v>500</v>
      </c>
      <c r="BQ1099" s="15">
        <f t="shared" ca="1" si="1177"/>
        <v>500</v>
      </c>
      <c r="BR1099" s="15">
        <f t="shared" ca="1" si="1177"/>
        <v>500</v>
      </c>
      <c r="BS1099" s="15">
        <f t="shared" ca="1" si="1177"/>
        <v>500</v>
      </c>
      <c r="BT1099" s="15">
        <f t="shared" ca="1" si="1177"/>
        <v>500</v>
      </c>
      <c r="BU1099" s="15">
        <f t="shared" ca="1" si="1177"/>
        <v>500</v>
      </c>
      <c r="BV1099" s="15">
        <f t="shared" ca="1" si="1177"/>
        <v>500</v>
      </c>
      <c r="BW1099" s="15">
        <f t="shared" ca="1" si="1177"/>
        <v>500</v>
      </c>
      <c r="BX1099" s="15">
        <f t="shared" ca="1" si="1177"/>
        <v>500</v>
      </c>
      <c r="BY1099" s="15">
        <f t="shared" ca="1" si="1177"/>
        <v>500</v>
      </c>
      <c r="BZ1099" s="15">
        <f t="shared" ca="1" si="1177"/>
        <v>500</v>
      </c>
      <c r="CA1099" s="15">
        <f t="shared" ca="1" si="1177"/>
        <v>500</v>
      </c>
      <c r="CB1099" s="15">
        <f t="shared" ca="1" si="1177"/>
        <v>500</v>
      </c>
      <c r="CC1099" s="15">
        <f t="shared" ca="1" si="1177"/>
        <v>500</v>
      </c>
      <c r="CD1099" s="15">
        <f t="shared" ca="1" si="1177"/>
        <v>500</v>
      </c>
      <c r="CE1099" s="15">
        <f t="shared" ref="CE1099:CK1099" ca="1" si="1178">CE1091*CE1102</f>
        <v>500</v>
      </c>
      <c r="CF1099" s="15">
        <f t="shared" ca="1" si="1178"/>
        <v>500</v>
      </c>
      <c r="CG1099" s="15">
        <f t="shared" ca="1" si="1178"/>
        <v>500</v>
      </c>
      <c r="CH1099" s="15">
        <f t="shared" ca="1" si="1178"/>
        <v>500</v>
      </c>
      <c r="CI1099" s="15">
        <f t="shared" ca="1" si="1178"/>
        <v>500</v>
      </c>
      <c r="CJ1099" s="15">
        <f t="shared" ca="1" si="1178"/>
        <v>500</v>
      </c>
      <c r="CK1099" s="15">
        <f t="shared" ca="1" si="1178"/>
        <v>500</v>
      </c>
      <c r="CL1099" s="15">
        <f t="shared" ref="CL1099" ca="1" si="1179">CL1091*CL1102</f>
        <v>500</v>
      </c>
    </row>
    <row r="1100" spans="2:90" x14ac:dyDescent="0.4">
      <c r="B1100" s="141" t="s">
        <v>797</v>
      </c>
      <c r="D1100" t="s">
        <v>807</v>
      </c>
      <c r="E1100" s="8" t="str">
        <f t="shared" si="1163"/>
        <v>1100 LISTSALE-PV</v>
      </c>
      <c r="H1100" s="31"/>
      <c r="I1100" s="73"/>
      <c r="J1100" s="73"/>
      <c r="K1100" s="17">
        <f t="shared" ca="1" si="1164"/>
        <v>18000</v>
      </c>
      <c r="L1100" s="17">
        <f t="shared" ca="1" si="1164"/>
        <v>18000</v>
      </c>
      <c r="M1100" s="17">
        <f t="shared" ca="1" si="1164"/>
        <v>18000</v>
      </c>
      <c r="N1100" s="17">
        <f t="shared" ca="1" si="1164"/>
        <v>18000</v>
      </c>
      <c r="O1100" s="17">
        <f t="shared" ca="1" si="1164"/>
        <v>18000</v>
      </c>
      <c r="P1100" s="17">
        <f t="shared" ca="1" si="1164"/>
        <v>18000</v>
      </c>
      <c r="R1100" s="33"/>
      <c r="S1100" s="15">
        <f t="shared" ref="S1100" ca="1" si="1180">S1092*S1102</f>
        <v>1500</v>
      </c>
      <c r="T1100" s="15">
        <f t="shared" ref="T1100:AX1100" ca="1" si="1181">T1092*T1102</f>
        <v>1500</v>
      </c>
      <c r="U1100" s="15">
        <f t="shared" ca="1" si="1181"/>
        <v>1500</v>
      </c>
      <c r="V1100" s="15">
        <f t="shared" ca="1" si="1181"/>
        <v>1500</v>
      </c>
      <c r="W1100" s="15">
        <f t="shared" ca="1" si="1181"/>
        <v>1500</v>
      </c>
      <c r="X1100" s="15">
        <f t="shared" ca="1" si="1181"/>
        <v>1500</v>
      </c>
      <c r="Y1100" s="15">
        <f t="shared" ca="1" si="1181"/>
        <v>1500</v>
      </c>
      <c r="Z1100" s="15">
        <f t="shared" ca="1" si="1181"/>
        <v>1500</v>
      </c>
      <c r="AA1100" s="15">
        <f t="shared" ca="1" si="1181"/>
        <v>1500</v>
      </c>
      <c r="AB1100" s="15">
        <f t="shared" ca="1" si="1181"/>
        <v>1500</v>
      </c>
      <c r="AC1100" s="15">
        <f t="shared" ca="1" si="1181"/>
        <v>1500</v>
      </c>
      <c r="AD1100" s="15">
        <f t="shared" ca="1" si="1181"/>
        <v>1500</v>
      </c>
      <c r="AE1100" s="15">
        <f t="shared" ca="1" si="1181"/>
        <v>1500</v>
      </c>
      <c r="AF1100" s="15">
        <f t="shared" ca="1" si="1181"/>
        <v>1500</v>
      </c>
      <c r="AG1100" s="15">
        <f t="shared" ca="1" si="1181"/>
        <v>1500</v>
      </c>
      <c r="AH1100" s="15">
        <f t="shared" ca="1" si="1181"/>
        <v>1500</v>
      </c>
      <c r="AI1100" s="15">
        <f t="shared" ca="1" si="1181"/>
        <v>1500</v>
      </c>
      <c r="AJ1100" s="15">
        <f t="shared" ca="1" si="1181"/>
        <v>1500</v>
      </c>
      <c r="AK1100" s="15">
        <f t="shared" ca="1" si="1181"/>
        <v>1500</v>
      </c>
      <c r="AL1100" s="15">
        <f t="shared" ca="1" si="1181"/>
        <v>1500</v>
      </c>
      <c r="AM1100" s="15">
        <f t="shared" ca="1" si="1181"/>
        <v>1500</v>
      </c>
      <c r="AN1100" s="15">
        <f t="shared" ca="1" si="1181"/>
        <v>1500</v>
      </c>
      <c r="AO1100" s="15">
        <f t="shared" ca="1" si="1181"/>
        <v>1500</v>
      </c>
      <c r="AP1100" s="15">
        <f t="shared" ca="1" si="1181"/>
        <v>1500</v>
      </c>
      <c r="AQ1100" s="15">
        <f t="shared" ca="1" si="1181"/>
        <v>1500</v>
      </c>
      <c r="AR1100" s="15">
        <f t="shared" ca="1" si="1181"/>
        <v>1500</v>
      </c>
      <c r="AS1100" s="15">
        <f t="shared" ca="1" si="1181"/>
        <v>1500</v>
      </c>
      <c r="AT1100" s="15">
        <f t="shared" ca="1" si="1181"/>
        <v>1500</v>
      </c>
      <c r="AU1100" s="15">
        <f t="shared" ca="1" si="1181"/>
        <v>1500</v>
      </c>
      <c r="AV1100" s="15">
        <f t="shared" ca="1" si="1181"/>
        <v>1500</v>
      </c>
      <c r="AW1100" s="15">
        <f t="shared" ca="1" si="1181"/>
        <v>1500</v>
      </c>
      <c r="AX1100" s="15">
        <f t="shared" ca="1" si="1181"/>
        <v>1500</v>
      </c>
      <c r="AY1100" s="15">
        <f t="shared" ref="AY1100:CD1100" ca="1" si="1182">AY1092*AY1102</f>
        <v>1500</v>
      </c>
      <c r="AZ1100" s="15">
        <f t="shared" ca="1" si="1182"/>
        <v>1500</v>
      </c>
      <c r="BA1100" s="15">
        <f t="shared" ca="1" si="1182"/>
        <v>1500</v>
      </c>
      <c r="BB1100" s="15">
        <f t="shared" ca="1" si="1182"/>
        <v>1500</v>
      </c>
      <c r="BC1100" s="15">
        <f t="shared" ca="1" si="1182"/>
        <v>1500</v>
      </c>
      <c r="BD1100" s="15">
        <f t="shared" ca="1" si="1182"/>
        <v>1500</v>
      </c>
      <c r="BE1100" s="15">
        <f t="shared" ca="1" si="1182"/>
        <v>1500</v>
      </c>
      <c r="BF1100" s="15">
        <f t="shared" ca="1" si="1182"/>
        <v>1500</v>
      </c>
      <c r="BG1100" s="15">
        <f t="shared" ca="1" si="1182"/>
        <v>1500</v>
      </c>
      <c r="BH1100" s="15">
        <f t="shared" ca="1" si="1182"/>
        <v>1500</v>
      </c>
      <c r="BI1100" s="15">
        <f t="shared" ca="1" si="1182"/>
        <v>1500</v>
      </c>
      <c r="BJ1100" s="15">
        <f t="shared" ca="1" si="1182"/>
        <v>1500</v>
      </c>
      <c r="BK1100" s="15">
        <f t="shared" ca="1" si="1182"/>
        <v>1500</v>
      </c>
      <c r="BL1100" s="15">
        <f t="shared" ca="1" si="1182"/>
        <v>1500</v>
      </c>
      <c r="BM1100" s="15">
        <f t="shared" ca="1" si="1182"/>
        <v>1500</v>
      </c>
      <c r="BN1100" s="15">
        <f t="shared" ca="1" si="1182"/>
        <v>1500</v>
      </c>
      <c r="BO1100" s="15">
        <f t="shared" ca="1" si="1182"/>
        <v>1500</v>
      </c>
      <c r="BP1100" s="15">
        <f t="shared" ca="1" si="1182"/>
        <v>1500</v>
      </c>
      <c r="BQ1100" s="15">
        <f t="shared" ca="1" si="1182"/>
        <v>1500</v>
      </c>
      <c r="BR1100" s="15">
        <f t="shared" ca="1" si="1182"/>
        <v>1500</v>
      </c>
      <c r="BS1100" s="15">
        <f t="shared" ca="1" si="1182"/>
        <v>1500</v>
      </c>
      <c r="BT1100" s="15">
        <f t="shared" ca="1" si="1182"/>
        <v>1500</v>
      </c>
      <c r="BU1100" s="15">
        <f t="shared" ca="1" si="1182"/>
        <v>1500</v>
      </c>
      <c r="BV1100" s="15">
        <f t="shared" ca="1" si="1182"/>
        <v>1500</v>
      </c>
      <c r="BW1100" s="15">
        <f t="shared" ca="1" si="1182"/>
        <v>1500</v>
      </c>
      <c r="BX1100" s="15">
        <f t="shared" ca="1" si="1182"/>
        <v>1500</v>
      </c>
      <c r="BY1100" s="15">
        <f t="shared" ca="1" si="1182"/>
        <v>1500</v>
      </c>
      <c r="BZ1100" s="15">
        <f t="shared" ca="1" si="1182"/>
        <v>1500</v>
      </c>
      <c r="CA1100" s="15">
        <f t="shared" ca="1" si="1182"/>
        <v>1500</v>
      </c>
      <c r="CB1100" s="15">
        <f t="shared" ca="1" si="1182"/>
        <v>1500</v>
      </c>
      <c r="CC1100" s="15">
        <f t="shared" ca="1" si="1182"/>
        <v>1500</v>
      </c>
      <c r="CD1100" s="15">
        <f t="shared" ca="1" si="1182"/>
        <v>1500</v>
      </c>
      <c r="CE1100" s="15">
        <f t="shared" ref="CE1100:CK1100" ca="1" si="1183">CE1092*CE1102</f>
        <v>1500</v>
      </c>
      <c r="CF1100" s="15">
        <f t="shared" ca="1" si="1183"/>
        <v>1500</v>
      </c>
      <c r="CG1100" s="15">
        <f t="shared" ca="1" si="1183"/>
        <v>1500</v>
      </c>
      <c r="CH1100" s="15">
        <f t="shared" ca="1" si="1183"/>
        <v>1500</v>
      </c>
      <c r="CI1100" s="15">
        <f t="shared" ca="1" si="1183"/>
        <v>1500</v>
      </c>
      <c r="CJ1100" s="15">
        <f t="shared" ca="1" si="1183"/>
        <v>1500</v>
      </c>
      <c r="CK1100" s="15">
        <f t="shared" ca="1" si="1183"/>
        <v>1500</v>
      </c>
      <c r="CL1100" s="15">
        <f t="shared" ref="CL1100" ca="1" si="1184">CL1092*CL1102</f>
        <v>1500</v>
      </c>
    </row>
    <row r="1101" spans="2:90" x14ac:dyDescent="0.4">
      <c r="B1101" s="141" t="s">
        <v>798</v>
      </c>
      <c r="D1101" t="s">
        <v>807</v>
      </c>
      <c r="E1101" s="8" t="str">
        <f t="shared" si="1163"/>
        <v>1101 LISTSALE-PV</v>
      </c>
      <c r="H1101" s="31"/>
      <c r="I1101" s="73"/>
      <c r="J1101" s="73"/>
      <c r="K1101" s="249">
        <f t="shared" ca="1" si="1164"/>
        <v>12000</v>
      </c>
      <c r="L1101" s="249">
        <f t="shared" ca="1" si="1164"/>
        <v>12000</v>
      </c>
      <c r="M1101" s="249">
        <f t="shared" ca="1" si="1164"/>
        <v>12000</v>
      </c>
      <c r="N1101" s="249">
        <f t="shared" ca="1" si="1164"/>
        <v>12000</v>
      </c>
      <c r="O1101" s="249">
        <f t="shared" ca="1" si="1164"/>
        <v>12000</v>
      </c>
      <c r="P1101" s="249">
        <f t="shared" ca="1" si="1164"/>
        <v>12000</v>
      </c>
      <c r="R1101" s="33"/>
      <c r="S1101" s="15">
        <f t="shared" ref="S1101" ca="1" si="1185">S1093*S1102</f>
        <v>1000</v>
      </c>
      <c r="T1101" s="15">
        <f t="shared" ref="T1101:AX1101" ca="1" si="1186">T1093*T1102</f>
        <v>1000</v>
      </c>
      <c r="U1101" s="15">
        <f t="shared" ca="1" si="1186"/>
        <v>1000</v>
      </c>
      <c r="V1101" s="15">
        <f t="shared" ca="1" si="1186"/>
        <v>1000</v>
      </c>
      <c r="W1101" s="15">
        <f t="shared" ca="1" si="1186"/>
        <v>1000</v>
      </c>
      <c r="X1101" s="15">
        <f t="shared" ca="1" si="1186"/>
        <v>1000</v>
      </c>
      <c r="Y1101" s="15">
        <f t="shared" ca="1" si="1186"/>
        <v>1000</v>
      </c>
      <c r="Z1101" s="15">
        <f t="shared" ca="1" si="1186"/>
        <v>1000</v>
      </c>
      <c r="AA1101" s="15">
        <f t="shared" ca="1" si="1186"/>
        <v>1000</v>
      </c>
      <c r="AB1101" s="15">
        <f t="shared" ca="1" si="1186"/>
        <v>1000</v>
      </c>
      <c r="AC1101" s="15">
        <f t="shared" ca="1" si="1186"/>
        <v>1000</v>
      </c>
      <c r="AD1101" s="15">
        <f t="shared" ca="1" si="1186"/>
        <v>1000</v>
      </c>
      <c r="AE1101" s="15">
        <f t="shared" ca="1" si="1186"/>
        <v>1000</v>
      </c>
      <c r="AF1101" s="15">
        <f t="shared" ca="1" si="1186"/>
        <v>1000</v>
      </c>
      <c r="AG1101" s="15">
        <f t="shared" ca="1" si="1186"/>
        <v>1000</v>
      </c>
      <c r="AH1101" s="15">
        <f t="shared" ca="1" si="1186"/>
        <v>1000</v>
      </c>
      <c r="AI1101" s="15">
        <f t="shared" ca="1" si="1186"/>
        <v>1000</v>
      </c>
      <c r="AJ1101" s="15">
        <f t="shared" ca="1" si="1186"/>
        <v>1000</v>
      </c>
      <c r="AK1101" s="15">
        <f t="shared" ca="1" si="1186"/>
        <v>1000</v>
      </c>
      <c r="AL1101" s="15">
        <f t="shared" ca="1" si="1186"/>
        <v>1000</v>
      </c>
      <c r="AM1101" s="15">
        <f t="shared" ca="1" si="1186"/>
        <v>1000</v>
      </c>
      <c r="AN1101" s="15">
        <f t="shared" ca="1" si="1186"/>
        <v>1000</v>
      </c>
      <c r="AO1101" s="15">
        <f t="shared" ca="1" si="1186"/>
        <v>1000</v>
      </c>
      <c r="AP1101" s="15">
        <f t="shared" ca="1" si="1186"/>
        <v>1000</v>
      </c>
      <c r="AQ1101" s="15">
        <f t="shared" ca="1" si="1186"/>
        <v>1000</v>
      </c>
      <c r="AR1101" s="15">
        <f t="shared" ca="1" si="1186"/>
        <v>1000</v>
      </c>
      <c r="AS1101" s="15">
        <f t="shared" ca="1" si="1186"/>
        <v>1000</v>
      </c>
      <c r="AT1101" s="15">
        <f t="shared" ca="1" si="1186"/>
        <v>1000</v>
      </c>
      <c r="AU1101" s="15">
        <f t="shared" ca="1" si="1186"/>
        <v>1000</v>
      </c>
      <c r="AV1101" s="15">
        <f t="shared" ca="1" si="1186"/>
        <v>1000</v>
      </c>
      <c r="AW1101" s="15">
        <f t="shared" ca="1" si="1186"/>
        <v>1000</v>
      </c>
      <c r="AX1101" s="15">
        <f t="shared" ca="1" si="1186"/>
        <v>1000</v>
      </c>
      <c r="AY1101" s="15">
        <f t="shared" ref="AY1101:CD1101" ca="1" si="1187">AY1093*AY1102</f>
        <v>1000</v>
      </c>
      <c r="AZ1101" s="15">
        <f t="shared" ca="1" si="1187"/>
        <v>1000</v>
      </c>
      <c r="BA1101" s="15">
        <f t="shared" ca="1" si="1187"/>
        <v>1000</v>
      </c>
      <c r="BB1101" s="15">
        <f t="shared" ca="1" si="1187"/>
        <v>1000</v>
      </c>
      <c r="BC1101" s="15">
        <f t="shared" ca="1" si="1187"/>
        <v>1000</v>
      </c>
      <c r="BD1101" s="15">
        <f t="shared" ca="1" si="1187"/>
        <v>1000</v>
      </c>
      <c r="BE1101" s="15">
        <f t="shared" ca="1" si="1187"/>
        <v>1000</v>
      </c>
      <c r="BF1101" s="15">
        <f t="shared" ca="1" si="1187"/>
        <v>1000</v>
      </c>
      <c r="BG1101" s="15">
        <f t="shared" ca="1" si="1187"/>
        <v>1000</v>
      </c>
      <c r="BH1101" s="15">
        <f t="shared" ca="1" si="1187"/>
        <v>1000</v>
      </c>
      <c r="BI1101" s="15">
        <f t="shared" ca="1" si="1187"/>
        <v>1000</v>
      </c>
      <c r="BJ1101" s="15">
        <f t="shared" ca="1" si="1187"/>
        <v>1000</v>
      </c>
      <c r="BK1101" s="15">
        <f t="shared" ca="1" si="1187"/>
        <v>1000</v>
      </c>
      <c r="BL1101" s="15">
        <f t="shared" ca="1" si="1187"/>
        <v>1000</v>
      </c>
      <c r="BM1101" s="15">
        <f t="shared" ca="1" si="1187"/>
        <v>1000</v>
      </c>
      <c r="BN1101" s="15">
        <f t="shared" ca="1" si="1187"/>
        <v>1000</v>
      </c>
      <c r="BO1101" s="15">
        <f t="shared" ca="1" si="1187"/>
        <v>1000</v>
      </c>
      <c r="BP1101" s="15">
        <f t="shared" ca="1" si="1187"/>
        <v>1000</v>
      </c>
      <c r="BQ1101" s="15">
        <f t="shared" ca="1" si="1187"/>
        <v>1000</v>
      </c>
      <c r="BR1101" s="15">
        <f t="shared" ca="1" si="1187"/>
        <v>1000</v>
      </c>
      <c r="BS1101" s="15">
        <f t="shared" ca="1" si="1187"/>
        <v>1000</v>
      </c>
      <c r="BT1101" s="15">
        <f t="shared" ca="1" si="1187"/>
        <v>1000</v>
      </c>
      <c r="BU1101" s="15">
        <f t="shared" ca="1" si="1187"/>
        <v>1000</v>
      </c>
      <c r="BV1101" s="15">
        <f t="shared" ca="1" si="1187"/>
        <v>1000</v>
      </c>
      <c r="BW1101" s="15">
        <f t="shared" ca="1" si="1187"/>
        <v>1000</v>
      </c>
      <c r="BX1101" s="15">
        <f t="shared" ca="1" si="1187"/>
        <v>1000</v>
      </c>
      <c r="BY1101" s="15">
        <f t="shared" ca="1" si="1187"/>
        <v>1000</v>
      </c>
      <c r="BZ1101" s="15">
        <f t="shared" ca="1" si="1187"/>
        <v>1000</v>
      </c>
      <c r="CA1101" s="15">
        <f t="shared" ca="1" si="1187"/>
        <v>1000</v>
      </c>
      <c r="CB1101" s="15">
        <f t="shared" ca="1" si="1187"/>
        <v>1000</v>
      </c>
      <c r="CC1101" s="15">
        <f t="shared" ca="1" si="1187"/>
        <v>1000</v>
      </c>
      <c r="CD1101" s="15">
        <f t="shared" ca="1" si="1187"/>
        <v>1000</v>
      </c>
      <c r="CE1101" s="15">
        <f t="shared" ref="CE1101:CK1101" ca="1" si="1188">CE1093*CE1102</f>
        <v>1000</v>
      </c>
      <c r="CF1101" s="15">
        <f t="shared" ca="1" si="1188"/>
        <v>1000</v>
      </c>
      <c r="CG1101" s="15">
        <f t="shared" ca="1" si="1188"/>
        <v>1000</v>
      </c>
      <c r="CH1101" s="15">
        <f t="shared" ca="1" si="1188"/>
        <v>1000</v>
      </c>
      <c r="CI1101" s="15">
        <f t="shared" ca="1" si="1188"/>
        <v>1000</v>
      </c>
      <c r="CJ1101" s="15">
        <f t="shared" ca="1" si="1188"/>
        <v>1000</v>
      </c>
      <c r="CK1101" s="15">
        <f t="shared" ca="1" si="1188"/>
        <v>1000</v>
      </c>
      <c r="CL1101" s="15">
        <f t="shared" ref="CL1101" ca="1" si="1189">CL1093*CL1102</f>
        <v>1000</v>
      </c>
    </row>
    <row r="1102" spans="2:90" s="27" customFormat="1" x14ac:dyDescent="0.4">
      <c r="B1102" s="124" t="str">
        <f>"# of "&amp;B1138&amp;"s sold"</f>
        <v># of units sold</v>
      </c>
      <c r="D1102" t="s">
        <v>807</v>
      </c>
      <c r="E1102" s="8" t="str">
        <f t="shared" si="1163"/>
        <v>1102 LISTSALE-PV</v>
      </c>
      <c r="H1102" s="31"/>
      <c r="I1102" s="73"/>
      <c r="J1102" s="73"/>
      <c r="K1102" s="38">
        <f t="shared" ca="1" si="1164"/>
        <v>60000</v>
      </c>
      <c r="L1102" s="38">
        <f t="shared" ca="1" si="1164"/>
        <v>60000</v>
      </c>
      <c r="M1102" s="38">
        <f t="shared" ca="1" si="1164"/>
        <v>60000</v>
      </c>
      <c r="N1102" s="38">
        <f t="shared" ca="1" si="1164"/>
        <v>60000</v>
      </c>
      <c r="O1102" s="38">
        <f t="shared" ca="1" si="1164"/>
        <v>60000</v>
      </c>
      <c r="P1102" s="38">
        <f t="shared" ca="1" si="1164"/>
        <v>60000</v>
      </c>
      <c r="R1102" s="115"/>
      <c r="S1102" s="114" cm="1">
        <f t="array" aca="1" ref="S1102" ca="1">INDIRECT(S1080)</f>
        <v>5000</v>
      </c>
      <c r="T1102" s="114" cm="1">
        <f t="array" aca="1" ref="T1102" ca="1">INDIRECT(T1080)</f>
        <v>5000</v>
      </c>
      <c r="U1102" s="114" cm="1">
        <f t="array" aca="1" ref="U1102" ca="1">INDIRECT(U1080)</f>
        <v>5000</v>
      </c>
      <c r="V1102" s="114" cm="1">
        <f t="array" aca="1" ref="V1102" ca="1">INDIRECT(V1080)</f>
        <v>5000</v>
      </c>
      <c r="W1102" s="114" cm="1">
        <f t="array" aca="1" ref="W1102" ca="1">INDIRECT(W1080)</f>
        <v>5000</v>
      </c>
      <c r="X1102" s="114" cm="1">
        <f t="array" aca="1" ref="X1102" ca="1">INDIRECT(X1080)</f>
        <v>5000</v>
      </c>
      <c r="Y1102" s="114" cm="1">
        <f t="array" aca="1" ref="Y1102" ca="1">INDIRECT(Y1080)</f>
        <v>5000</v>
      </c>
      <c r="Z1102" s="114" cm="1">
        <f t="array" aca="1" ref="Z1102" ca="1">INDIRECT(Z1080)</f>
        <v>5000</v>
      </c>
      <c r="AA1102" s="114" cm="1">
        <f t="array" aca="1" ref="AA1102" ca="1">INDIRECT(AA1080)</f>
        <v>5000</v>
      </c>
      <c r="AB1102" s="114" cm="1">
        <f t="array" aca="1" ref="AB1102" ca="1">INDIRECT(AB1080)</f>
        <v>5000</v>
      </c>
      <c r="AC1102" s="114" cm="1">
        <f t="array" aca="1" ref="AC1102" ca="1">INDIRECT(AC1080)</f>
        <v>5000</v>
      </c>
      <c r="AD1102" s="114" cm="1">
        <f t="array" aca="1" ref="AD1102" ca="1">INDIRECT(AD1080)</f>
        <v>5000</v>
      </c>
      <c r="AE1102" s="114" cm="1">
        <f t="array" aca="1" ref="AE1102" ca="1">INDIRECT(AE1080)</f>
        <v>5000</v>
      </c>
      <c r="AF1102" s="114" cm="1">
        <f t="array" aca="1" ref="AF1102" ca="1">INDIRECT(AF1080)</f>
        <v>5000</v>
      </c>
      <c r="AG1102" s="114" cm="1">
        <f t="array" aca="1" ref="AG1102" ca="1">INDIRECT(AG1080)</f>
        <v>5000</v>
      </c>
      <c r="AH1102" s="114" cm="1">
        <f t="array" aca="1" ref="AH1102" ca="1">INDIRECT(AH1080)</f>
        <v>5000</v>
      </c>
      <c r="AI1102" s="114" cm="1">
        <f t="array" aca="1" ref="AI1102" ca="1">INDIRECT(AI1080)</f>
        <v>5000</v>
      </c>
      <c r="AJ1102" s="114" cm="1">
        <f t="array" aca="1" ref="AJ1102" ca="1">INDIRECT(AJ1080)</f>
        <v>5000</v>
      </c>
      <c r="AK1102" s="114" cm="1">
        <f t="array" aca="1" ref="AK1102" ca="1">INDIRECT(AK1080)</f>
        <v>5000</v>
      </c>
      <c r="AL1102" s="114" cm="1">
        <f t="array" aca="1" ref="AL1102" ca="1">INDIRECT(AL1080)</f>
        <v>5000</v>
      </c>
      <c r="AM1102" s="114" cm="1">
        <f t="array" aca="1" ref="AM1102" ca="1">INDIRECT(AM1080)</f>
        <v>5000</v>
      </c>
      <c r="AN1102" s="114" cm="1">
        <f t="array" aca="1" ref="AN1102" ca="1">INDIRECT(AN1080)</f>
        <v>5000</v>
      </c>
      <c r="AO1102" s="114" cm="1">
        <f t="array" aca="1" ref="AO1102" ca="1">INDIRECT(AO1080)</f>
        <v>5000</v>
      </c>
      <c r="AP1102" s="114" cm="1">
        <f t="array" aca="1" ref="AP1102" ca="1">INDIRECT(AP1080)</f>
        <v>5000</v>
      </c>
      <c r="AQ1102" s="114" cm="1">
        <f t="array" aca="1" ref="AQ1102" ca="1">INDIRECT(AQ1080)</f>
        <v>5000</v>
      </c>
      <c r="AR1102" s="114" cm="1">
        <f t="array" aca="1" ref="AR1102" ca="1">INDIRECT(AR1080)</f>
        <v>5000</v>
      </c>
      <c r="AS1102" s="114" cm="1">
        <f t="array" aca="1" ref="AS1102" ca="1">INDIRECT(AS1080)</f>
        <v>5000</v>
      </c>
      <c r="AT1102" s="114" cm="1">
        <f t="array" aca="1" ref="AT1102" ca="1">INDIRECT(AT1080)</f>
        <v>5000</v>
      </c>
      <c r="AU1102" s="114" cm="1">
        <f t="array" aca="1" ref="AU1102" ca="1">INDIRECT(AU1080)</f>
        <v>5000</v>
      </c>
      <c r="AV1102" s="114" cm="1">
        <f t="array" aca="1" ref="AV1102" ca="1">INDIRECT(AV1080)</f>
        <v>5000</v>
      </c>
      <c r="AW1102" s="114" cm="1">
        <f t="array" aca="1" ref="AW1102" ca="1">INDIRECT(AW1080)</f>
        <v>5000</v>
      </c>
      <c r="AX1102" s="114" cm="1">
        <f t="array" aca="1" ref="AX1102" ca="1">INDIRECT(AX1080)</f>
        <v>5000</v>
      </c>
      <c r="AY1102" s="114" cm="1">
        <f t="array" aca="1" ref="AY1102" ca="1">INDIRECT(AY1080)</f>
        <v>5000</v>
      </c>
      <c r="AZ1102" s="114" cm="1">
        <f t="array" aca="1" ref="AZ1102" ca="1">INDIRECT(AZ1080)</f>
        <v>5000</v>
      </c>
      <c r="BA1102" s="114" cm="1">
        <f t="array" aca="1" ref="BA1102" ca="1">INDIRECT(BA1080)</f>
        <v>5000</v>
      </c>
      <c r="BB1102" s="114" cm="1">
        <f t="array" aca="1" ref="BB1102" ca="1">INDIRECT(BB1080)</f>
        <v>5000</v>
      </c>
      <c r="BC1102" s="114" cm="1">
        <f t="array" aca="1" ref="BC1102" ca="1">INDIRECT(BC1080)</f>
        <v>5000</v>
      </c>
      <c r="BD1102" s="114" cm="1">
        <f t="array" aca="1" ref="BD1102" ca="1">INDIRECT(BD1080)</f>
        <v>5000</v>
      </c>
      <c r="BE1102" s="114" cm="1">
        <f t="array" aca="1" ref="BE1102" ca="1">INDIRECT(BE1080)</f>
        <v>5000</v>
      </c>
      <c r="BF1102" s="114" cm="1">
        <f t="array" aca="1" ref="BF1102" ca="1">INDIRECT(BF1080)</f>
        <v>5000</v>
      </c>
      <c r="BG1102" s="114" cm="1">
        <f t="array" aca="1" ref="BG1102" ca="1">INDIRECT(BG1080)</f>
        <v>5000</v>
      </c>
      <c r="BH1102" s="114" cm="1">
        <f t="array" aca="1" ref="BH1102" ca="1">INDIRECT(BH1080)</f>
        <v>5000</v>
      </c>
      <c r="BI1102" s="114" cm="1">
        <f t="array" aca="1" ref="BI1102" ca="1">INDIRECT(BI1080)</f>
        <v>5000</v>
      </c>
      <c r="BJ1102" s="114" cm="1">
        <f t="array" aca="1" ref="BJ1102" ca="1">INDIRECT(BJ1080)</f>
        <v>5000</v>
      </c>
      <c r="BK1102" s="114" cm="1">
        <f t="array" aca="1" ref="BK1102" ca="1">INDIRECT(BK1080)</f>
        <v>5000</v>
      </c>
      <c r="BL1102" s="114" cm="1">
        <f t="array" aca="1" ref="BL1102" ca="1">INDIRECT(BL1080)</f>
        <v>5000</v>
      </c>
      <c r="BM1102" s="114" cm="1">
        <f t="array" aca="1" ref="BM1102" ca="1">INDIRECT(BM1080)</f>
        <v>5000</v>
      </c>
      <c r="BN1102" s="114" cm="1">
        <f t="array" aca="1" ref="BN1102" ca="1">INDIRECT(BN1080)</f>
        <v>5000</v>
      </c>
      <c r="BO1102" s="114" cm="1">
        <f t="array" aca="1" ref="BO1102" ca="1">INDIRECT(BO1080)</f>
        <v>5000</v>
      </c>
      <c r="BP1102" s="114" cm="1">
        <f t="array" aca="1" ref="BP1102" ca="1">INDIRECT(BP1080)</f>
        <v>5000</v>
      </c>
      <c r="BQ1102" s="114" cm="1">
        <f t="array" aca="1" ref="BQ1102" ca="1">INDIRECT(BQ1080)</f>
        <v>5000</v>
      </c>
      <c r="BR1102" s="114" cm="1">
        <f t="array" aca="1" ref="BR1102" ca="1">INDIRECT(BR1080)</f>
        <v>5000</v>
      </c>
      <c r="BS1102" s="114" cm="1">
        <f t="array" aca="1" ref="BS1102" ca="1">INDIRECT(BS1080)</f>
        <v>5000</v>
      </c>
      <c r="BT1102" s="114" cm="1">
        <f t="array" aca="1" ref="BT1102" ca="1">INDIRECT(BT1080)</f>
        <v>5000</v>
      </c>
      <c r="BU1102" s="114" cm="1">
        <f t="array" aca="1" ref="BU1102" ca="1">INDIRECT(BU1080)</f>
        <v>5000</v>
      </c>
      <c r="BV1102" s="114" cm="1">
        <f t="array" aca="1" ref="BV1102" ca="1">INDIRECT(BV1080)</f>
        <v>5000</v>
      </c>
      <c r="BW1102" s="114" cm="1">
        <f t="array" aca="1" ref="BW1102" ca="1">INDIRECT(BW1080)</f>
        <v>5000</v>
      </c>
      <c r="BX1102" s="114" cm="1">
        <f t="array" aca="1" ref="BX1102" ca="1">INDIRECT(BX1080)</f>
        <v>5000</v>
      </c>
      <c r="BY1102" s="114" cm="1">
        <f t="array" aca="1" ref="BY1102" ca="1">INDIRECT(BY1080)</f>
        <v>5000</v>
      </c>
      <c r="BZ1102" s="114" cm="1">
        <f t="array" aca="1" ref="BZ1102" ca="1">INDIRECT(BZ1080)</f>
        <v>5000</v>
      </c>
      <c r="CA1102" s="114" cm="1">
        <f t="array" aca="1" ref="CA1102" ca="1">INDIRECT(CA1080)</f>
        <v>5000</v>
      </c>
      <c r="CB1102" s="114" cm="1">
        <f t="array" aca="1" ref="CB1102" ca="1">INDIRECT(CB1080)</f>
        <v>5000</v>
      </c>
      <c r="CC1102" s="114" cm="1">
        <f t="array" aca="1" ref="CC1102" ca="1">INDIRECT(CC1080)</f>
        <v>5000</v>
      </c>
      <c r="CD1102" s="114" cm="1">
        <f t="array" aca="1" ref="CD1102" ca="1">INDIRECT(CD1080)</f>
        <v>5000</v>
      </c>
      <c r="CE1102" s="114" cm="1">
        <f t="array" aca="1" ref="CE1102" ca="1">INDIRECT(CE1080)</f>
        <v>5000</v>
      </c>
      <c r="CF1102" s="114" cm="1">
        <f t="array" aca="1" ref="CF1102" ca="1">INDIRECT(CF1080)</f>
        <v>5000</v>
      </c>
      <c r="CG1102" s="114" cm="1">
        <f t="array" aca="1" ref="CG1102" ca="1">INDIRECT(CG1080)</f>
        <v>5000</v>
      </c>
      <c r="CH1102" s="114" cm="1">
        <f t="array" aca="1" ref="CH1102" ca="1">INDIRECT(CH1080)</f>
        <v>5000</v>
      </c>
      <c r="CI1102" s="114" cm="1">
        <f t="array" aca="1" ref="CI1102" ca="1">INDIRECT(CI1080)</f>
        <v>5000</v>
      </c>
      <c r="CJ1102" s="114" cm="1">
        <f t="array" aca="1" ref="CJ1102" ca="1">INDIRECT(CJ1080)</f>
        <v>5000</v>
      </c>
      <c r="CK1102" s="114" cm="1">
        <f t="array" aca="1" ref="CK1102" ca="1">INDIRECT(CK1080)</f>
        <v>5000</v>
      </c>
      <c r="CL1102" s="114" cm="1">
        <f t="array" aca="1" ref="CL1102" ca="1">INDIRECT(CL1080)</f>
        <v>5000</v>
      </c>
    </row>
    <row r="1103" spans="2:90" x14ac:dyDescent="0.4">
      <c r="B1103" s="141"/>
      <c r="D1103" t="s">
        <v>807</v>
      </c>
      <c r="E1103" s="8" t="str">
        <f t="shared" si="1163"/>
        <v>1103 LISTSALE-PV</v>
      </c>
      <c r="H1103" s="31"/>
      <c r="I1103" s="73"/>
      <c r="J1103" s="73"/>
      <c r="K1103" s="18"/>
      <c r="L1103" s="18"/>
      <c r="M1103" s="18"/>
      <c r="N1103" s="18"/>
      <c r="O1103" s="18"/>
      <c r="P1103" s="18"/>
      <c r="R1103" s="33"/>
      <c r="S1103" s="19"/>
      <c r="T1103" s="19"/>
      <c r="U1103" s="19"/>
      <c r="V1103" s="19"/>
      <c r="W1103" s="19"/>
      <c r="X1103" s="19"/>
      <c r="Y1103" s="19"/>
      <c r="Z1103" s="19"/>
      <c r="AA1103" s="19"/>
      <c r="AB1103" s="19"/>
      <c r="AC1103" s="19"/>
      <c r="AD1103" s="19"/>
      <c r="AE1103" s="19"/>
      <c r="AF1103" s="19"/>
      <c r="AG1103" s="19"/>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c r="CK1103" s="19"/>
      <c r="CL1103" s="19"/>
    </row>
    <row r="1104" spans="2:90" x14ac:dyDescent="0.4">
      <c r="B1104" s="95" t="str">
        <f>"$ price/"&amp;B1138</f>
        <v>$ price/unit</v>
      </c>
      <c r="D1104" t="s">
        <v>807</v>
      </c>
      <c r="E1104" s="8" t="str">
        <f t="shared" si="1163"/>
        <v>1104 LISTSALE-PV</v>
      </c>
      <c r="H1104" s="31"/>
      <c r="I1104" s="73"/>
      <c r="J1104" s="73"/>
      <c r="K1104" s="18"/>
      <c r="L1104" s="18"/>
      <c r="M1104" s="18"/>
      <c r="N1104" s="18"/>
      <c r="O1104" s="18"/>
      <c r="P1104" s="18"/>
      <c r="R1104" s="33"/>
      <c r="S1104" s="19"/>
      <c r="T1104" s="19"/>
      <c r="U1104" s="19"/>
      <c r="V1104" s="19"/>
      <c r="W1104" s="19"/>
      <c r="X1104" s="19"/>
      <c r="Y1104" s="19"/>
      <c r="Z1104" s="19"/>
      <c r="AA1104" s="19"/>
      <c r="AB1104" s="19"/>
      <c r="AC1104" s="19"/>
      <c r="AD1104" s="19"/>
      <c r="AE1104" s="19"/>
      <c r="AF1104" s="19"/>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c r="CK1104" s="19"/>
      <c r="CL1104" s="19"/>
    </row>
    <row r="1105" spans="2:90" x14ac:dyDescent="0.4">
      <c r="B1105" s="141" t="s">
        <v>519</v>
      </c>
      <c r="D1105" t="s">
        <v>807</v>
      </c>
      <c r="E1105" s="8" t="str">
        <f t="shared" si="1163"/>
        <v>1105 LISTSALE-PV</v>
      </c>
      <c r="H1105" s="31"/>
      <c r="I1105" s="73"/>
      <c r="J1105" s="73"/>
      <c r="K1105" s="18">
        <v>10</v>
      </c>
      <c r="L1105" s="18">
        <v>10</v>
      </c>
      <c r="M1105" s="18">
        <v>10</v>
      </c>
      <c r="N1105" s="18">
        <v>10</v>
      </c>
      <c r="O1105" s="18">
        <v>10</v>
      </c>
      <c r="P1105" s="18">
        <v>10</v>
      </c>
      <c r="R1105" s="33"/>
      <c r="S1105" s="19" cm="1">
        <f t="array" ref="S1105">INDEX($K:$P,ROW(),MATCH(S$3,$K$2:$P$2,0))</f>
        <v>10</v>
      </c>
      <c r="T1105" s="19" cm="1">
        <f t="array" ref="T1105">INDEX($K:$P,ROW(),MATCH(T$3,$K$2:$P$2,0))</f>
        <v>10</v>
      </c>
      <c r="U1105" s="19" cm="1">
        <f t="array" ref="U1105">INDEX($K:$P,ROW(),MATCH(U$3,$K$2:$P$2,0))</f>
        <v>10</v>
      </c>
      <c r="V1105" s="19" cm="1">
        <f t="array" ref="V1105">INDEX($K:$P,ROW(),MATCH(V$3,$K$2:$P$2,0))</f>
        <v>10</v>
      </c>
      <c r="W1105" s="19" cm="1">
        <f t="array" ref="W1105">INDEX($K:$P,ROW(),MATCH(W$3,$K$2:$P$2,0))</f>
        <v>10</v>
      </c>
      <c r="X1105" s="19" cm="1">
        <f t="array" ref="X1105">INDEX($K:$P,ROW(),MATCH(X$3,$K$2:$P$2,0))</f>
        <v>10</v>
      </c>
      <c r="Y1105" s="19" cm="1">
        <f t="array" ref="Y1105">INDEX($K:$P,ROW(),MATCH(Y$3,$K$2:$P$2,0))</f>
        <v>10</v>
      </c>
      <c r="Z1105" s="19" cm="1">
        <f t="array" ref="Z1105">INDEX($K:$P,ROW(),MATCH(Z$3,$K$2:$P$2,0))</f>
        <v>10</v>
      </c>
      <c r="AA1105" s="19" cm="1">
        <f t="array" ref="AA1105">INDEX($K:$P,ROW(),MATCH(AA$3,$K$2:$P$2,0))</f>
        <v>10</v>
      </c>
      <c r="AB1105" s="19" cm="1">
        <f t="array" ref="AB1105">INDEX($K:$P,ROW(),MATCH(AB$3,$K$2:$P$2,0))</f>
        <v>10</v>
      </c>
      <c r="AC1105" s="19" cm="1">
        <f t="array" ref="AC1105">INDEX($K:$P,ROW(),MATCH(AC$3,$K$2:$P$2,0))</f>
        <v>10</v>
      </c>
      <c r="AD1105" s="19" cm="1">
        <f t="array" ref="AD1105">INDEX($K:$P,ROW(),MATCH(AD$3,$K$2:$P$2,0))</f>
        <v>10</v>
      </c>
      <c r="AE1105" s="19" cm="1">
        <f t="array" ref="AE1105">INDEX($K:$P,ROW(),MATCH(AE$3,$K$2:$P$2,0))</f>
        <v>10</v>
      </c>
      <c r="AF1105" s="19" cm="1">
        <f t="array" ref="AF1105">INDEX($K:$P,ROW(),MATCH(AF$3,$K$2:$P$2,0))</f>
        <v>10</v>
      </c>
      <c r="AG1105" s="19" cm="1">
        <f t="array" ref="AG1105">INDEX($K:$P,ROW(),MATCH(AG$3,$K$2:$P$2,0))</f>
        <v>10</v>
      </c>
      <c r="AH1105" s="19" cm="1">
        <f t="array" ref="AH1105">INDEX($K:$P,ROW(),MATCH(AH$3,$K$2:$P$2,0))</f>
        <v>10</v>
      </c>
      <c r="AI1105" s="19" cm="1">
        <f t="array" ref="AI1105">INDEX($K:$P,ROW(),MATCH(AI$3,$K$2:$P$2,0))</f>
        <v>10</v>
      </c>
      <c r="AJ1105" s="19" cm="1">
        <f t="array" ref="AJ1105">INDEX($K:$P,ROW(),MATCH(AJ$3,$K$2:$P$2,0))</f>
        <v>10</v>
      </c>
      <c r="AK1105" s="19" cm="1">
        <f t="array" ref="AK1105">INDEX($K:$P,ROW(),MATCH(AK$3,$K$2:$P$2,0))</f>
        <v>10</v>
      </c>
      <c r="AL1105" s="19" cm="1">
        <f t="array" ref="AL1105">INDEX($K:$P,ROW(),MATCH(AL$3,$K$2:$P$2,0))</f>
        <v>10</v>
      </c>
      <c r="AM1105" s="19" cm="1">
        <f t="array" ref="AM1105">INDEX($K:$P,ROW(),MATCH(AM$3,$K$2:$P$2,0))</f>
        <v>10</v>
      </c>
      <c r="AN1105" s="19" cm="1">
        <f t="array" ref="AN1105">INDEX($K:$P,ROW(),MATCH(AN$3,$K$2:$P$2,0))</f>
        <v>10</v>
      </c>
      <c r="AO1105" s="19" cm="1">
        <f t="array" ref="AO1105">INDEX($K:$P,ROW(),MATCH(AO$3,$K$2:$P$2,0))</f>
        <v>10</v>
      </c>
      <c r="AP1105" s="19" cm="1">
        <f t="array" ref="AP1105">INDEX($K:$P,ROW(),MATCH(AP$3,$K$2:$P$2,0))</f>
        <v>10</v>
      </c>
      <c r="AQ1105" s="19" cm="1">
        <f t="array" ref="AQ1105">INDEX($K:$P,ROW(),MATCH(AQ$3,$K$2:$P$2,0))</f>
        <v>10</v>
      </c>
      <c r="AR1105" s="19" cm="1">
        <f t="array" ref="AR1105">INDEX($K:$P,ROW(),MATCH(AR$3,$K$2:$P$2,0))</f>
        <v>10</v>
      </c>
      <c r="AS1105" s="19" cm="1">
        <f t="array" ref="AS1105">INDEX($K:$P,ROW(),MATCH(AS$3,$K$2:$P$2,0))</f>
        <v>10</v>
      </c>
      <c r="AT1105" s="19" cm="1">
        <f t="array" ref="AT1105">INDEX($K:$P,ROW(),MATCH(AT$3,$K$2:$P$2,0))</f>
        <v>10</v>
      </c>
      <c r="AU1105" s="19" cm="1">
        <f t="array" ref="AU1105">INDEX($K:$P,ROW(),MATCH(AU$3,$K$2:$P$2,0))</f>
        <v>10</v>
      </c>
      <c r="AV1105" s="19" cm="1">
        <f t="array" ref="AV1105">INDEX($K:$P,ROW(),MATCH(AV$3,$K$2:$P$2,0))</f>
        <v>10</v>
      </c>
      <c r="AW1105" s="19" cm="1">
        <f t="array" ref="AW1105">INDEX($K:$P,ROW(),MATCH(AW$3,$K$2:$P$2,0))</f>
        <v>10</v>
      </c>
      <c r="AX1105" s="19" cm="1">
        <f t="array" ref="AX1105">INDEX($K:$P,ROW(),MATCH(AX$3,$K$2:$P$2,0))</f>
        <v>10</v>
      </c>
      <c r="AY1105" s="19" cm="1">
        <f t="array" ref="AY1105">INDEX($K:$P,ROW(),MATCH(AY$3,$K$2:$P$2,0))</f>
        <v>10</v>
      </c>
      <c r="AZ1105" s="19" cm="1">
        <f t="array" ref="AZ1105">INDEX($K:$P,ROW(),MATCH(AZ$3,$K$2:$P$2,0))</f>
        <v>10</v>
      </c>
      <c r="BA1105" s="19" cm="1">
        <f t="array" ref="BA1105">INDEX($K:$P,ROW(),MATCH(BA$3,$K$2:$P$2,0))</f>
        <v>10</v>
      </c>
      <c r="BB1105" s="19" cm="1">
        <f t="array" ref="BB1105">INDEX($K:$P,ROW(),MATCH(BB$3,$K$2:$P$2,0))</f>
        <v>10</v>
      </c>
      <c r="BC1105" s="19" cm="1">
        <f t="array" ref="BC1105">INDEX($K:$P,ROW(),MATCH(BC$3,$K$2:$P$2,0))</f>
        <v>10</v>
      </c>
      <c r="BD1105" s="19" cm="1">
        <f t="array" ref="BD1105">INDEX($K:$P,ROW(),MATCH(BD$3,$K$2:$P$2,0))</f>
        <v>10</v>
      </c>
      <c r="BE1105" s="19" cm="1">
        <f t="array" ref="BE1105">INDEX($K:$P,ROW(),MATCH(BE$3,$K$2:$P$2,0))</f>
        <v>10</v>
      </c>
      <c r="BF1105" s="19" cm="1">
        <f t="array" ref="BF1105">INDEX($K:$P,ROW(),MATCH(BF$3,$K$2:$P$2,0))</f>
        <v>10</v>
      </c>
      <c r="BG1105" s="19" cm="1">
        <f t="array" ref="BG1105">INDEX($K:$P,ROW(),MATCH(BG$3,$K$2:$P$2,0))</f>
        <v>10</v>
      </c>
      <c r="BH1105" s="19" cm="1">
        <f t="array" ref="BH1105">INDEX($K:$P,ROW(),MATCH(BH$3,$K$2:$P$2,0))</f>
        <v>10</v>
      </c>
      <c r="BI1105" s="19" cm="1">
        <f t="array" ref="BI1105">INDEX($K:$P,ROW(),MATCH(BI$3,$K$2:$P$2,0))</f>
        <v>10</v>
      </c>
      <c r="BJ1105" s="19" cm="1">
        <f t="array" ref="BJ1105">INDEX($K:$P,ROW(),MATCH(BJ$3,$K$2:$P$2,0))</f>
        <v>10</v>
      </c>
      <c r="BK1105" s="19" cm="1">
        <f t="array" ref="BK1105">INDEX($K:$P,ROW(),MATCH(BK$3,$K$2:$P$2,0))</f>
        <v>10</v>
      </c>
      <c r="BL1105" s="19" cm="1">
        <f t="array" ref="BL1105">INDEX($K:$P,ROW(),MATCH(BL$3,$K$2:$P$2,0))</f>
        <v>10</v>
      </c>
      <c r="BM1105" s="19" cm="1">
        <f t="array" ref="BM1105">INDEX($K:$P,ROW(),MATCH(BM$3,$K$2:$P$2,0))</f>
        <v>10</v>
      </c>
      <c r="BN1105" s="19" cm="1">
        <f t="array" ref="BN1105">INDEX($K:$P,ROW(),MATCH(BN$3,$K$2:$P$2,0))</f>
        <v>10</v>
      </c>
      <c r="BO1105" s="19" cm="1">
        <f t="array" ref="BO1105">INDEX($K:$P,ROW(),MATCH(BO$3,$K$2:$P$2,0))</f>
        <v>10</v>
      </c>
      <c r="BP1105" s="19" cm="1">
        <f t="array" ref="BP1105">INDEX($K:$P,ROW(),MATCH(BP$3,$K$2:$P$2,0))</f>
        <v>10</v>
      </c>
      <c r="BQ1105" s="19" cm="1">
        <f t="array" ref="BQ1105">INDEX($K:$P,ROW(),MATCH(BQ$3,$K$2:$P$2,0))</f>
        <v>10</v>
      </c>
      <c r="BR1105" s="19" cm="1">
        <f t="array" ref="BR1105">INDEX($K:$P,ROW(),MATCH(BR$3,$K$2:$P$2,0))</f>
        <v>10</v>
      </c>
      <c r="BS1105" s="19" cm="1">
        <f t="array" ref="BS1105">INDEX($K:$P,ROW(),MATCH(BS$3,$K$2:$P$2,0))</f>
        <v>10</v>
      </c>
      <c r="BT1105" s="19" cm="1">
        <f t="array" ref="BT1105">INDEX($K:$P,ROW(),MATCH(BT$3,$K$2:$P$2,0))</f>
        <v>10</v>
      </c>
      <c r="BU1105" s="19" cm="1">
        <f t="array" ref="BU1105">INDEX($K:$P,ROW(),MATCH(BU$3,$K$2:$P$2,0))</f>
        <v>10</v>
      </c>
      <c r="BV1105" s="19" cm="1">
        <f t="array" ref="BV1105">INDEX($K:$P,ROW(),MATCH(BV$3,$K$2:$P$2,0))</f>
        <v>10</v>
      </c>
      <c r="BW1105" s="19" cm="1">
        <f t="array" ref="BW1105">INDEX($K:$P,ROW(),MATCH(BW$3,$K$2:$P$2,0))</f>
        <v>10</v>
      </c>
      <c r="BX1105" s="19" cm="1">
        <f t="array" ref="BX1105">INDEX($K:$P,ROW(),MATCH(BX$3,$K$2:$P$2,0))</f>
        <v>10</v>
      </c>
      <c r="BY1105" s="19" cm="1">
        <f t="array" ref="BY1105">INDEX($K:$P,ROW(),MATCH(BY$3,$K$2:$P$2,0))</f>
        <v>10</v>
      </c>
      <c r="BZ1105" s="19" cm="1">
        <f t="array" ref="BZ1105">INDEX($K:$P,ROW(),MATCH(BZ$3,$K$2:$P$2,0))</f>
        <v>10</v>
      </c>
      <c r="CA1105" s="19" cm="1">
        <f t="array" ref="CA1105">INDEX($K:$P,ROW(),MATCH(CA$3,$K$2:$P$2,0))</f>
        <v>10</v>
      </c>
      <c r="CB1105" s="19" cm="1">
        <f t="array" ref="CB1105">INDEX($K:$P,ROW(),MATCH(CB$3,$K$2:$P$2,0))</f>
        <v>10</v>
      </c>
      <c r="CC1105" s="19" cm="1">
        <f t="array" ref="CC1105">INDEX($K:$P,ROW(),MATCH(CC$3,$K$2:$P$2,0))</f>
        <v>10</v>
      </c>
      <c r="CD1105" s="19" cm="1">
        <f t="array" ref="CD1105">INDEX($K:$P,ROW(),MATCH(CD$3,$K$2:$P$2,0))</f>
        <v>10</v>
      </c>
      <c r="CE1105" s="19" cm="1">
        <f t="array" ref="CE1105">INDEX($K:$P,ROW(),MATCH(CE$3,$K$2:$P$2,0))</f>
        <v>10</v>
      </c>
      <c r="CF1105" s="19" cm="1">
        <f t="array" ref="CF1105">INDEX($K:$P,ROW(),MATCH(CF$3,$K$2:$P$2,0))</f>
        <v>10</v>
      </c>
      <c r="CG1105" s="19" cm="1">
        <f t="array" ref="CG1105">INDEX($K:$P,ROW(),MATCH(CG$3,$K$2:$P$2,0))</f>
        <v>10</v>
      </c>
      <c r="CH1105" s="19" cm="1">
        <f t="array" ref="CH1105">INDEX($K:$P,ROW(),MATCH(CH$3,$K$2:$P$2,0))</f>
        <v>10</v>
      </c>
      <c r="CI1105" s="19" cm="1">
        <f t="array" ref="CI1105">INDEX($K:$P,ROW(),MATCH(CI$3,$K$2:$P$2,0))</f>
        <v>10</v>
      </c>
      <c r="CJ1105" s="19" cm="1">
        <f t="array" ref="CJ1105">INDEX($K:$P,ROW(),MATCH(CJ$3,$K$2:$P$2,0))</f>
        <v>10</v>
      </c>
      <c r="CK1105" s="19" cm="1">
        <f t="array" ref="CK1105">INDEX($K:$P,ROW(),MATCH(CK$3,$K$2:$P$2,0))</f>
        <v>10</v>
      </c>
      <c r="CL1105" s="19" cm="1">
        <f t="array" ref="CL1105">INDEX($K:$P,ROW(),MATCH(CL$3,$K$2:$P$2,0))</f>
        <v>10</v>
      </c>
    </row>
    <row r="1106" spans="2:90" x14ac:dyDescent="0.4">
      <c r="B1106" s="141" t="s">
        <v>520</v>
      </c>
      <c r="D1106" t="s">
        <v>807</v>
      </c>
      <c r="E1106" s="8" t="str">
        <f t="shared" si="1163"/>
        <v>1106 LISTSALE-PV</v>
      </c>
      <c r="H1106" s="31"/>
      <c r="I1106" s="73"/>
      <c r="J1106" s="73"/>
      <c r="K1106" s="18">
        <v>10</v>
      </c>
      <c r="L1106" s="18">
        <v>10</v>
      </c>
      <c r="M1106" s="18">
        <v>10</v>
      </c>
      <c r="N1106" s="18">
        <v>10</v>
      </c>
      <c r="O1106" s="18">
        <v>10</v>
      </c>
      <c r="P1106" s="18">
        <v>10</v>
      </c>
      <c r="R1106" s="33"/>
      <c r="S1106" s="19" cm="1">
        <f t="array" ref="S1106">INDEX($K:$P,ROW(),MATCH(S$3,$K$2:$P$2,0))</f>
        <v>10</v>
      </c>
      <c r="T1106" s="19" cm="1">
        <f t="array" ref="T1106">INDEX($K:$P,ROW(),MATCH(T$3,$K$2:$P$2,0))</f>
        <v>10</v>
      </c>
      <c r="U1106" s="19" cm="1">
        <f t="array" ref="U1106">INDEX($K:$P,ROW(),MATCH(U$3,$K$2:$P$2,0))</f>
        <v>10</v>
      </c>
      <c r="V1106" s="19" cm="1">
        <f t="array" ref="V1106">INDEX($K:$P,ROW(),MATCH(V$3,$K$2:$P$2,0))</f>
        <v>10</v>
      </c>
      <c r="W1106" s="19" cm="1">
        <f t="array" ref="W1106">INDEX($K:$P,ROW(),MATCH(W$3,$K$2:$P$2,0))</f>
        <v>10</v>
      </c>
      <c r="X1106" s="19" cm="1">
        <f t="array" ref="X1106">INDEX($K:$P,ROW(),MATCH(X$3,$K$2:$P$2,0))</f>
        <v>10</v>
      </c>
      <c r="Y1106" s="19" cm="1">
        <f t="array" ref="Y1106">INDEX($K:$P,ROW(),MATCH(Y$3,$K$2:$P$2,0))</f>
        <v>10</v>
      </c>
      <c r="Z1106" s="19" cm="1">
        <f t="array" ref="Z1106">INDEX($K:$P,ROW(),MATCH(Z$3,$K$2:$P$2,0))</f>
        <v>10</v>
      </c>
      <c r="AA1106" s="19" cm="1">
        <f t="array" ref="AA1106">INDEX($K:$P,ROW(),MATCH(AA$3,$K$2:$P$2,0))</f>
        <v>10</v>
      </c>
      <c r="AB1106" s="19" cm="1">
        <f t="array" ref="AB1106">INDEX($K:$P,ROW(),MATCH(AB$3,$K$2:$P$2,0))</f>
        <v>10</v>
      </c>
      <c r="AC1106" s="19" cm="1">
        <f t="array" ref="AC1106">INDEX($K:$P,ROW(),MATCH(AC$3,$K$2:$P$2,0))</f>
        <v>10</v>
      </c>
      <c r="AD1106" s="19" cm="1">
        <f t="array" ref="AD1106">INDEX($K:$P,ROW(),MATCH(AD$3,$K$2:$P$2,0))</f>
        <v>10</v>
      </c>
      <c r="AE1106" s="19" cm="1">
        <f t="array" ref="AE1106">INDEX($K:$P,ROW(),MATCH(AE$3,$K$2:$P$2,0))</f>
        <v>10</v>
      </c>
      <c r="AF1106" s="19" cm="1">
        <f t="array" ref="AF1106">INDEX($K:$P,ROW(),MATCH(AF$3,$K$2:$P$2,0))</f>
        <v>10</v>
      </c>
      <c r="AG1106" s="19" cm="1">
        <f t="array" ref="AG1106">INDEX($K:$P,ROW(),MATCH(AG$3,$K$2:$P$2,0))</f>
        <v>10</v>
      </c>
      <c r="AH1106" s="19" cm="1">
        <f t="array" ref="AH1106">INDEX($K:$P,ROW(),MATCH(AH$3,$K$2:$P$2,0))</f>
        <v>10</v>
      </c>
      <c r="AI1106" s="19" cm="1">
        <f t="array" ref="AI1106">INDEX($K:$P,ROW(),MATCH(AI$3,$K$2:$P$2,0))</f>
        <v>10</v>
      </c>
      <c r="AJ1106" s="19" cm="1">
        <f t="array" ref="AJ1106">INDEX($K:$P,ROW(),MATCH(AJ$3,$K$2:$P$2,0))</f>
        <v>10</v>
      </c>
      <c r="AK1106" s="19" cm="1">
        <f t="array" ref="AK1106">INDEX($K:$P,ROW(),MATCH(AK$3,$K$2:$P$2,0))</f>
        <v>10</v>
      </c>
      <c r="AL1106" s="19" cm="1">
        <f t="array" ref="AL1106">INDEX($K:$P,ROW(),MATCH(AL$3,$K$2:$P$2,0))</f>
        <v>10</v>
      </c>
      <c r="AM1106" s="19" cm="1">
        <f t="array" ref="AM1106">INDEX($K:$P,ROW(),MATCH(AM$3,$K$2:$P$2,0))</f>
        <v>10</v>
      </c>
      <c r="AN1106" s="19" cm="1">
        <f t="array" ref="AN1106">INDEX($K:$P,ROW(),MATCH(AN$3,$K$2:$P$2,0))</f>
        <v>10</v>
      </c>
      <c r="AO1106" s="19" cm="1">
        <f t="array" ref="AO1106">INDEX($K:$P,ROW(),MATCH(AO$3,$K$2:$P$2,0))</f>
        <v>10</v>
      </c>
      <c r="AP1106" s="19" cm="1">
        <f t="array" ref="AP1106">INDEX($K:$P,ROW(),MATCH(AP$3,$K$2:$P$2,0))</f>
        <v>10</v>
      </c>
      <c r="AQ1106" s="19" cm="1">
        <f t="array" ref="AQ1106">INDEX($K:$P,ROW(),MATCH(AQ$3,$K$2:$P$2,0))</f>
        <v>10</v>
      </c>
      <c r="AR1106" s="19" cm="1">
        <f t="array" ref="AR1106">INDEX($K:$P,ROW(),MATCH(AR$3,$K$2:$P$2,0))</f>
        <v>10</v>
      </c>
      <c r="AS1106" s="19" cm="1">
        <f t="array" ref="AS1106">INDEX($K:$P,ROW(),MATCH(AS$3,$K$2:$P$2,0))</f>
        <v>10</v>
      </c>
      <c r="AT1106" s="19" cm="1">
        <f t="array" ref="AT1106">INDEX($K:$P,ROW(),MATCH(AT$3,$K$2:$P$2,0))</f>
        <v>10</v>
      </c>
      <c r="AU1106" s="19" cm="1">
        <f t="array" ref="AU1106">INDEX($K:$P,ROW(),MATCH(AU$3,$K$2:$P$2,0))</f>
        <v>10</v>
      </c>
      <c r="AV1106" s="19" cm="1">
        <f t="array" ref="AV1106">INDEX($K:$P,ROW(),MATCH(AV$3,$K$2:$P$2,0))</f>
        <v>10</v>
      </c>
      <c r="AW1106" s="19" cm="1">
        <f t="array" ref="AW1106">INDEX($K:$P,ROW(),MATCH(AW$3,$K$2:$P$2,0))</f>
        <v>10</v>
      </c>
      <c r="AX1106" s="19" cm="1">
        <f t="array" ref="AX1106">INDEX($K:$P,ROW(),MATCH(AX$3,$K$2:$P$2,0))</f>
        <v>10</v>
      </c>
      <c r="AY1106" s="19" cm="1">
        <f t="array" ref="AY1106">INDEX($K:$P,ROW(),MATCH(AY$3,$K$2:$P$2,0))</f>
        <v>10</v>
      </c>
      <c r="AZ1106" s="19" cm="1">
        <f t="array" ref="AZ1106">INDEX($K:$P,ROW(),MATCH(AZ$3,$K$2:$P$2,0))</f>
        <v>10</v>
      </c>
      <c r="BA1106" s="19" cm="1">
        <f t="array" ref="BA1106">INDEX($K:$P,ROW(),MATCH(BA$3,$K$2:$P$2,0))</f>
        <v>10</v>
      </c>
      <c r="BB1106" s="19" cm="1">
        <f t="array" ref="BB1106">INDEX($K:$P,ROW(),MATCH(BB$3,$K$2:$P$2,0))</f>
        <v>10</v>
      </c>
      <c r="BC1106" s="19" cm="1">
        <f t="array" ref="BC1106">INDEX($K:$P,ROW(),MATCH(BC$3,$K$2:$P$2,0))</f>
        <v>10</v>
      </c>
      <c r="BD1106" s="19" cm="1">
        <f t="array" ref="BD1106">INDEX($K:$P,ROW(),MATCH(BD$3,$K$2:$P$2,0))</f>
        <v>10</v>
      </c>
      <c r="BE1106" s="19" cm="1">
        <f t="array" ref="BE1106">INDEX($K:$P,ROW(),MATCH(BE$3,$K$2:$P$2,0))</f>
        <v>10</v>
      </c>
      <c r="BF1106" s="19" cm="1">
        <f t="array" ref="BF1106">INDEX($K:$P,ROW(),MATCH(BF$3,$K$2:$P$2,0))</f>
        <v>10</v>
      </c>
      <c r="BG1106" s="19" cm="1">
        <f t="array" ref="BG1106">INDEX($K:$P,ROW(),MATCH(BG$3,$K$2:$P$2,0))</f>
        <v>10</v>
      </c>
      <c r="BH1106" s="19" cm="1">
        <f t="array" ref="BH1106">INDEX($K:$P,ROW(),MATCH(BH$3,$K$2:$P$2,0))</f>
        <v>10</v>
      </c>
      <c r="BI1106" s="19" cm="1">
        <f t="array" ref="BI1106">INDEX($K:$P,ROW(),MATCH(BI$3,$K$2:$P$2,0))</f>
        <v>10</v>
      </c>
      <c r="BJ1106" s="19" cm="1">
        <f t="array" ref="BJ1106">INDEX($K:$P,ROW(),MATCH(BJ$3,$K$2:$P$2,0))</f>
        <v>10</v>
      </c>
      <c r="BK1106" s="19" cm="1">
        <f t="array" ref="BK1106">INDEX($K:$P,ROW(),MATCH(BK$3,$K$2:$P$2,0))</f>
        <v>10</v>
      </c>
      <c r="BL1106" s="19" cm="1">
        <f t="array" ref="BL1106">INDEX($K:$P,ROW(),MATCH(BL$3,$K$2:$P$2,0))</f>
        <v>10</v>
      </c>
      <c r="BM1106" s="19" cm="1">
        <f t="array" ref="BM1106">INDEX($K:$P,ROW(),MATCH(BM$3,$K$2:$P$2,0))</f>
        <v>10</v>
      </c>
      <c r="BN1106" s="19" cm="1">
        <f t="array" ref="BN1106">INDEX($K:$P,ROW(),MATCH(BN$3,$K$2:$P$2,0))</f>
        <v>10</v>
      </c>
      <c r="BO1106" s="19" cm="1">
        <f t="array" ref="BO1106">INDEX($K:$P,ROW(),MATCH(BO$3,$K$2:$P$2,0))</f>
        <v>10</v>
      </c>
      <c r="BP1106" s="19" cm="1">
        <f t="array" ref="BP1106">INDEX($K:$P,ROW(),MATCH(BP$3,$K$2:$P$2,0))</f>
        <v>10</v>
      </c>
      <c r="BQ1106" s="19" cm="1">
        <f t="array" ref="BQ1106">INDEX($K:$P,ROW(),MATCH(BQ$3,$K$2:$P$2,0))</f>
        <v>10</v>
      </c>
      <c r="BR1106" s="19" cm="1">
        <f t="array" ref="BR1106">INDEX($K:$P,ROW(),MATCH(BR$3,$K$2:$P$2,0))</f>
        <v>10</v>
      </c>
      <c r="BS1106" s="19" cm="1">
        <f t="array" ref="BS1106">INDEX($K:$P,ROW(),MATCH(BS$3,$K$2:$P$2,0))</f>
        <v>10</v>
      </c>
      <c r="BT1106" s="19" cm="1">
        <f t="array" ref="BT1106">INDEX($K:$P,ROW(),MATCH(BT$3,$K$2:$P$2,0))</f>
        <v>10</v>
      </c>
      <c r="BU1106" s="19" cm="1">
        <f t="array" ref="BU1106">INDEX($K:$P,ROW(),MATCH(BU$3,$K$2:$P$2,0))</f>
        <v>10</v>
      </c>
      <c r="BV1106" s="19" cm="1">
        <f t="array" ref="BV1106">INDEX($K:$P,ROW(),MATCH(BV$3,$K$2:$P$2,0))</f>
        <v>10</v>
      </c>
      <c r="BW1106" s="19" cm="1">
        <f t="array" ref="BW1106">INDEX($K:$P,ROW(),MATCH(BW$3,$K$2:$P$2,0))</f>
        <v>10</v>
      </c>
      <c r="BX1106" s="19" cm="1">
        <f t="array" ref="BX1106">INDEX($K:$P,ROW(),MATCH(BX$3,$K$2:$P$2,0))</f>
        <v>10</v>
      </c>
      <c r="BY1106" s="19" cm="1">
        <f t="array" ref="BY1106">INDEX($K:$P,ROW(),MATCH(BY$3,$K$2:$P$2,0))</f>
        <v>10</v>
      </c>
      <c r="BZ1106" s="19" cm="1">
        <f t="array" ref="BZ1106">INDEX($K:$P,ROW(),MATCH(BZ$3,$K$2:$P$2,0))</f>
        <v>10</v>
      </c>
      <c r="CA1106" s="19" cm="1">
        <f t="array" ref="CA1106">INDEX($K:$P,ROW(),MATCH(CA$3,$K$2:$P$2,0))</f>
        <v>10</v>
      </c>
      <c r="CB1106" s="19" cm="1">
        <f t="array" ref="CB1106">INDEX($K:$P,ROW(),MATCH(CB$3,$K$2:$P$2,0))</f>
        <v>10</v>
      </c>
      <c r="CC1106" s="19" cm="1">
        <f t="array" ref="CC1106">INDEX($K:$P,ROW(),MATCH(CC$3,$K$2:$P$2,0))</f>
        <v>10</v>
      </c>
      <c r="CD1106" s="19" cm="1">
        <f t="array" ref="CD1106">INDEX($K:$P,ROW(),MATCH(CD$3,$K$2:$P$2,0))</f>
        <v>10</v>
      </c>
      <c r="CE1106" s="19" cm="1">
        <f t="array" ref="CE1106">INDEX($K:$P,ROW(),MATCH(CE$3,$K$2:$P$2,0))</f>
        <v>10</v>
      </c>
      <c r="CF1106" s="19" cm="1">
        <f t="array" ref="CF1106">INDEX($K:$P,ROW(),MATCH(CF$3,$K$2:$P$2,0))</f>
        <v>10</v>
      </c>
      <c r="CG1106" s="19" cm="1">
        <f t="array" ref="CG1106">INDEX($K:$P,ROW(),MATCH(CG$3,$K$2:$P$2,0))</f>
        <v>10</v>
      </c>
      <c r="CH1106" s="19" cm="1">
        <f t="array" ref="CH1106">INDEX($K:$P,ROW(),MATCH(CH$3,$K$2:$P$2,0))</f>
        <v>10</v>
      </c>
      <c r="CI1106" s="19" cm="1">
        <f t="array" ref="CI1106">INDEX($K:$P,ROW(),MATCH(CI$3,$K$2:$P$2,0))</f>
        <v>10</v>
      </c>
      <c r="CJ1106" s="19" cm="1">
        <f t="array" ref="CJ1106">INDEX($K:$P,ROW(),MATCH(CJ$3,$K$2:$P$2,0))</f>
        <v>10</v>
      </c>
      <c r="CK1106" s="19" cm="1">
        <f t="array" ref="CK1106">INDEX($K:$P,ROW(),MATCH(CK$3,$K$2:$P$2,0))</f>
        <v>10</v>
      </c>
      <c r="CL1106" s="19" cm="1">
        <f t="array" ref="CL1106">INDEX($K:$P,ROW(),MATCH(CL$3,$K$2:$P$2,0))</f>
        <v>10</v>
      </c>
    </row>
    <row r="1107" spans="2:90" x14ac:dyDescent="0.4">
      <c r="B1107" s="141" t="s">
        <v>796</v>
      </c>
      <c r="D1107" t="s">
        <v>807</v>
      </c>
      <c r="E1107" s="8" t="str">
        <f t="shared" si="1163"/>
        <v>1107 LISTSALE-PV</v>
      </c>
      <c r="H1107" s="31"/>
      <c r="I1107" s="73"/>
      <c r="J1107" s="73"/>
      <c r="K1107" s="18">
        <v>10</v>
      </c>
      <c r="L1107" s="18">
        <v>10</v>
      </c>
      <c r="M1107" s="18">
        <v>10</v>
      </c>
      <c r="N1107" s="18">
        <v>10</v>
      </c>
      <c r="O1107" s="18">
        <v>10</v>
      </c>
      <c r="P1107" s="18">
        <v>10</v>
      </c>
      <c r="R1107" s="33"/>
      <c r="S1107" s="19" cm="1">
        <f t="array" ref="S1107">INDEX($K:$P,ROW(),MATCH(S$3,$K$2:$P$2,0))</f>
        <v>10</v>
      </c>
      <c r="T1107" s="19" cm="1">
        <f t="array" ref="T1107">INDEX($K:$P,ROW(),MATCH(T$3,$K$2:$P$2,0))</f>
        <v>10</v>
      </c>
      <c r="U1107" s="19" cm="1">
        <f t="array" ref="U1107">INDEX($K:$P,ROW(),MATCH(U$3,$K$2:$P$2,0))</f>
        <v>10</v>
      </c>
      <c r="V1107" s="19" cm="1">
        <f t="array" ref="V1107">INDEX($K:$P,ROW(),MATCH(V$3,$K$2:$P$2,0))</f>
        <v>10</v>
      </c>
      <c r="W1107" s="19" cm="1">
        <f t="array" ref="W1107">INDEX($K:$P,ROW(),MATCH(W$3,$K$2:$P$2,0))</f>
        <v>10</v>
      </c>
      <c r="X1107" s="19" cm="1">
        <f t="array" ref="X1107">INDEX($K:$P,ROW(),MATCH(X$3,$K$2:$P$2,0))</f>
        <v>10</v>
      </c>
      <c r="Y1107" s="19" cm="1">
        <f t="array" ref="Y1107">INDEX($K:$P,ROW(),MATCH(Y$3,$K$2:$P$2,0))</f>
        <v>10</v>
      </c>
      <c r="Z1107" s="19" cm="1">
        <f t="array" ref="Z1107">INDEX($K:$P,ROW(),MATCH(Z$3,$K$2:$P$2,0))</f>
        <v>10</v>
      </c>
      <c r="AA1107" s="19" cm="1">
        <f t="array" ref="AA1107">INDEX($K:$P,ROW(),MATCH(AA$3,$K$2:$P$2,0))</f>
        <v>10</v>
      </c>
      <c r="AB1107" s="19" cm="1">
        <f t="array" ref="AB1107">INDEX($K:$P,ROW(),MATCH(AB$3,$K$2:$P$2,0))</f>
        <v>10</v>
      </c>
      <c r="AC1107" s="19" cm="1">
        <f t="array" ref="AC1107">INDEX($K:$P,ROW(),MATCH(AC$3,$K$2:$P$2,0))</f>
        <v>10</v>
      </c>
      <c r="AD1107" s="19" cm="1">
        <f t="array" ref="AD1107">INDEX($K:$P,ROW(),MATCH(AD$3,$K$2:$P$2,0))</f>
        <v>10</v>
      </c>
      <c r="AE1107" s="19" cm="1">
        <f t="array" ref="AE1107">INDEX($K:$P,ROW(),MATCH(AE$3,$K$2:$P$2,0))</f>
        <v>10</v>
      </c>
      <c r="AF1107" s="19" cm="1">
        <f t="array" ref="AF1107">INDEX($K:$P,ROW(),MATCH(AF$3,$K$2:$P$2,0))</f>
        <v>10</v>
      </c>
      <c r="AG1107" s="19" cm="1">
        <f t="array" ref="AG1107">INDEX($K:$P,ROW(),MATCH(AG$3,$K$2:$P$2,0))</f>
        <v>10</v>
      </c>
      <c r="AH1107" s="19" cm="1">
        <f t="array" ref="AH1107">INDEX($K:$P,ROW(),MATCH(AH$3,$K$2:$P$2,0))</f>
        <v>10</v>
      </c>
      <c r="AI1107" s="19" cm="1">
        <f t="array" ref="AI1107">INDEX($K:$P,ROW(),MATCH(AI$3,$K$2:$P$2,0))</f>
        <v>10</v>
      </c>
      <c r="AJ1107" s="19" cm="1">
        <f t="array" ref="AJ1107">INDEX($K:$P,ROW(),MATCH(AJ$3,$K$2:$P$2,0))</f>
        <v>10</v>
      </c>
      <c r="AK1107" s="19" cm="1">
        <f t="array" ref="AK1107">INDEX($K:$P,ROW(),MATCH(AK$3,$K$2:$P$2,0))</f>
        <v>10</v>
      </c>
      <c r="AL1107" s="19" cm="1">
        <f t="array" ref="AL1107">INDEX($K:$P,ROW(),MATCH(AL$3,$K$2:$P$2,0))</f>
        <v>10</v>
      </c>
      <c r="AM1107" s="19" cm="1">
        <f t="array" ref="AM1107">INDEX($K:$P,ROW(),MATCH(AM$3,$K$2:$P$2,0))</f>
        <v>10</v>
      </c>
      <c r="AN1107" s="19" cm="1">
        <f t="array" ref="AN1107">INDEX($K:$P,ROW(),MATCH(AN$3,$K$2:$P$2,0))</f>
        <v>10</v>
      </c>
      <c r="AO1107" s="19" cm="1">
        <f t="array" ref="AO1107">INDEX($K:$P,ROW(),MATCH(AO$3,$K$2:$P$2,0))</f>
        <v>10</v>
      </c>
      <c r="AP1107" s="19" cm="1">
        <f t="array" ref="AP1107">INDEX($K:$P,ROW(),MATCH(AP$3,$K$2:$P$2,0))</f>
        <v>10</v>
      </c>
      <c r="AQ1107" s="19" cm="1">
        <f t="array" ref="AQ1107">INDEX($K:$P,ROW(),MATCH(AQ$3,$K$2:$P$2,0))</f>
        <v>10</v>
      </c>
      <c r="AR1107" s="19" cm="1">
        <f t="array" ref="AR1107">INDEX($K:$P,ROW(),MATCH(AR$3,$K$2:$P$2,0))</f>
        <v>10</v>
      </c>
      <c r="AS1107" s="19" cm="1">
        <f t="array" ref="AS1107">INDEX($K:$P,ROW(),MATCH(AS$3,$K$2:$P$2,0))</f>
        <v>10</v>
      </c>
      <c r="AT1107" s="19" cm="1">
        <f t="array" ref="AT1107">INDEX($K:$P,ROW(),MATCH(AT$3,$K$2:$P$2,0))</f>
        <v>10</v>
      </c>
      <c r="AU1107" s="19" cm="1">
        <f t="array" ref="AU1107">INDEX($K:$P,ROW(),MATCH(AU$3,$K$2:$P$2,0))</f>
        <v>10</v>
      </c>
      <c r="AV1107" s="19" cm="1">
        <f t="array" ref="AV1107">INDEX($K:$P,ROW(),MATCH(AV$3,$K$2:$P$2,0))</f>
        <v>10</v>
      </c>
      <c r="AW1107" s="19" cm="1">
        <f t="array" ref="AW1107">INDEX($K:$P,ROW(),MATCH(AW$3,$K$2:$P$2,0))</f>
        <v>10</v>
      </c>
      <c r="AX1107" s="19" cm="1">
        <f t="array" ref="AX1107">INDEX($K:$P,ROW(),MATCH(AX$3,$K$2:$P$2,0))</f>
        <v>10</v>
      </c>
      <c r="AY1107" s="19" cm="1">
        <f t="array" ref="AY1107">INDEX($K:$P,ROW(),MATCH(AY$3,$K$2:$P$2,0))</f>
        <v>10</v>
      </c>
      <c r="AZ1107" s="19" cm="1">
        <f t="array" ref="AZ1107">INDEX($K:$P,ROW(),MATCH(AZ$3,$K$2:$P$2,0))</f>
        <v>10</v>
      </c>
      <c r="BA1107" s="19" cm="1">
        <f t="array" ref="BA1107">INDEX($K:$P,ROW(),MATCH(BA$3,$K$2:$P$2,0))</f>
        <v>10</v>
      </c>
      <c r="BB1107" s="19" cm="1">
        <f t="array" ref="BB1107">INDEX($K:$P,ROW(),MATCH(BB$3,$K$2:$P$2,0))</f>
        <v>10</v>
      </c>
      <c r="BC1107" s="19" cm="1">
        <f t="array" ref="BC1107">INDEX($K:$P,ROW(),MATCH(BC$3,$K$2:$P$2,0))</f>
        <v>10</v>
      </c>
      <c r="BD1107" s="19" cm="1">
        <f t="array" ref="BD1107">INDEX($K:$P,ROW(),MATCH(BD$3,$K$2:$P$2,0))</f>
        <v>10</v>
      </c>
      <c r="BE1107" s="19" cm="1">
        <f t="array" ref="BE1107">INDEX($K:$P,ROW(),MATCH(BE$3,$K$2:$P$2,0))</f>
        <v>10</v>
      </c>
      <c r="BF1107" s="19" cm="1">
        <f t="array" ref="BF1107">INDEX($K:$P,ROW(),MATCH(BF$3,$K$2:$P$2,0))</f>
        <v>10</v>
      </c>
      <c r="BG1107" s="19" cm="1">
        <f t="array" ref="BG1107">INDEX($K:$P,ROW(),MATCH(BG$3,$K$2:$P$2,0))</f>
        <v>10</v>
      </c>
      <c r="BH1107" s="19" cm="1">
        <f t="array" ref="BH1107">INDEX($K:$P,ROW(),MATCH(BH$3,$K$2:$P$2,0))</f>
        <v>10</v>
      </c>
      <c r="BI1107" s="19" cm="1">
        <f t="array" ref="BI1107">INDEX($K:$P,ROW(),MATCH(BI$3,$K$2:$P$2,0))</f>
        <v>10</v>
      </c>
      <c r="BJ1107" s="19" cm="1">
        <f t="array" ref="BJ1107">INDEX($K:$P,ROW(),MATCH(BJ$3,$K$2:$P$2,0))</f>
        <v>10</v>
      </c>
      <c r="BK1107" s="19" cm="1">
        <f t="array" ref="BK1107">INDEX($K:$P,ROW(),MATCH(BK$3,$K$2:$P$2,0))</f>
        <v>10</v>
      </c>
      <c r="BL1107" s="19" cm="1">
        <f t="array" ref="BL1107">INDEX($K:$P,ROW(),MATCH(BL$3,$K$2:$P$2,0))</f>
        <v>10</v>
      </c>
      <c r="BM1107" s="19" cm="1">
        <f t="array" ref="BM1107">INDEX($K:$P,ROW(),MATCH(BM$3,$K$2:$P$2,0))</f>
        <v>10</v>
      </c>
      <c r="BN1107" s="19" cm="1">
        <f t="array" ref="BN1107">INDEX($K:$P,ROW(),MATCH(BN$3,$K$2:$P$2,0))</f>
        <v>10</v>
      </c>
      <c r="BO1107" s="19" cm="1">
        <f t="array" ref="BO1107">INDEX($K:$P,ROW(),MATCH(BO$3,$K$2:$P$2,0))</f>
        <v>10</v>
      </c>
      <c r="BP1107" s="19" cm="1">
        <f t="array" ref="BP1107">INDEX($K:$P,ROW(),MATCH(BP$3,$K$2:$P$2,0))</f>
        <v>10</v>
      </c>
      <c r="BQ1107" s="19" cm="1">
        <f t="array" ref="BQ1107">INDEX($K:$P,ROW(),MATCH(BQ$3,$K$2:$P$2,0))</f>
        <v>10</v>
      </c>
      <c r="BR1107" s="19" cm="1">
        <f t="array" ref="BR1107">INDEX($K:$P,ROW(),MATCH(BR$3,$K$2:$P$2,0))</f>
        <v>10</v>
      </c>
      <c r="BS1107" s="19" cm="1">
        <f t="array" ref="BS1107">INDEX($K:$P,ROW(),MATCH(BS$3,$K$2:$P$2,0))</f>
        <v>10</v>
      </c>
      <c r="BT1107" s="19" cm="1">
        <f t="array" ref="BT1107">INDEX($K:$P,ROW(),MATCH(BT$3,$K$2:$P$2,0))</f>
        <v>10</v>
      </c>
      <c r="BU1107" s="19" cm="1">
        <f t="array" ref="BU1107">INDEX($K:$P,ROW(),MATCH(BU$3,$K$2:$P$2,0))</f>
        <v>10</v>
      </c>
      <c r="BV1107" s="19" cm="1">
        <f t="array" ref="BV1107">INDEX($K:$P,ROW(),MATCH(BV$3,$K$2:$P$2,0))</f>
        <v>10</v>
      </c>
      <c r="BW1107" s="19" cm="1">
        <f t="array" ref="BW1107">INDEX($K:$P,ROW(),MATCH(BW$3,$K$2:$P$2,0))</f>
        <v>10</v>
      </c>
      <c r="BX1107" s="19" cm="1">
        <f t="array" ref="BX1107">INDEX($K:$P,ROW(),MATCH(BX$3,$K$2:$P$2,0))</f>
        <v>10</v>
      </c>
      <c r="BY1107" s="19" cm="1">
        <f t="array" ref="BY1107">INDEX($K:$P,ROW(),MATCH(BY$3,$K$2:$P$2,0))</f>
        <v>10</v>
      </c>
      <c r="BZ1107" s="19" cm="1">
        <f t="array" ref="BZ1107">INDEX($K:$P,ROW(),MATCH(BZ$3,$K$2:$P$2,0))</f>
        <v>10</v>
      </c>
      <c r="CA1107" s="19" cm="1">
        <f t="array" ref="CA1107">INDEX($K:$P,ROW(),MATCH(CA$3,$K$2:$P$2,0))</f>
        <v>10</v>
      </c>
      <c r="CB1107" s="19" cm="1">
        <f t="array" ref="CB1107">INDEX($K:$P,ROW(),MATCH(CB$3,$K$2:$P$2,0))</f>
        <v>10</v>
      </c>
      <c r="CC1107" s="19" cm="1">
        <f t="array" ref="CC1107">INDEX($K:$P,ROW(),MATCH(CC$3,$K$2:$P$2,0))</f>
        <v>10</v>
      </c>
      <c r="CD1107" s="19" cm="1">
        <f t="array" ref="CD1107">INDEX($K:$P,ROW(),MATCH(CD$3,$K$2:$P$2,0))</f>
        <v>10</v>
      </c>
      <c r="CE1107" s="19" cm="1">
        <f t="array" ref="CE1107">INDEX($K:$P,ROW(),MATCH(CE$3,$K$2:$P$2,0))</f>
        <v>10</v>
      </c>
      <c r="CF1107" s="19" cm="1">
        <f t="array" ref="CF1107">INDEX($K:$P,ROW(),MATCH(CF$3,$K$2:$P$2,0))</f>
        <v>10</v>
      </c>
      <c r="CG1107" s="19" cm="1">
        <f t="array" ref="CG1107">INDEX($K:$P,ROW(),MATCH(CG$3,$K$2:$P$2,0))</f>
        <v>10</v>
      </c>
      <c r="CH1107" s="19" cm="1">
        <f t="array" ref="CH1107">INDEX($K:$P,ROW(),MATCH(CH$3,$K$2:$P$2,0))</f>
        <v>10</v>
      </c>
      <c r="CI1107" s="19" cm="1">
        <f t="array" ref="CI1107">INDEX($K:$P,ROW(),MATCH(CI$3,$K$2:$P$2,0))</f>
        <v>10</v>
      </c>
      <c r="CJ1107" s="19" cm="1">
        <f t="array" ref="CJ1107">INDEX($K:$P,ROW(),MATCH(CJ$3,$K$2:$P$2,0))</f>
        <v>10</v>
      </c>
      <c r="CK1107" s="19" cm="1">
        <f t="array" ref="CK1107">INDEX($K:$P,ROW(),MATCH(CK$3,$K$2:$P$2,0))</f>
        <v>10</v>
      </c>
      <c r="CL1107" s="19" cm="1">
        <f t="array" ref="CL1107">INDEX($K:$P,ROW(),MATCH(CL$3,$K$2:$P$2,0))</f>
        <v>10</v>
      </c>
    </row>
    <row r="1108" spans="2:90" x14ac:dyDescent="0.4">
      <c r="B1108" s="141" t="s">
        <v>797</v>
      </c>
      <c r="D1108" t="s">
        <v>807</v>
      </c>
      <c r="E1108" s="8" t="str">
        <f t="shared" si="1163"/>
        <v>1108 LISTSALE-PV</v>
      </c>
      <c r="H1108" s="31"/>
      <c r="I1108" s="73"/>
      <c r="J1108" s="73"/>
      <c r="K1108" s="18">
        <v>10</v>
      </c>
      <c r="L1108" s="18">
        <v>10</v>
      </c>
      <c r="M1108" s="18">
        <v>10</v>
      </c>
      <c r="N1108" s="18">
        <v>10</v>
      </c>
      <c r="O1108" s="18">
        <v>10</v>
      </c>
      <c r="P1108" s="18">
        <v>10</v>
      </c>
      <c r="R1108" s="33"/>
      <c r="S1108" s="19" cm="1">
        <f t="array" ref="S1108">INDEX($K:$P,ROW(),MATCH(S$3,$K$2:$P$2,0))</f>
        <v>10</v>
      </c>
      <c r="T1108" s="19" cm="1">
        <f t="array" ref="T1108">INDEX($K:$P,ROW(),MATCH(T$3,$K$2:$P$2,0))</f>
        <v>10</v>
      </c>
      <c r="U1108" s="19" cm="1">
        <f t="array" ref="U1108">INDEX($K:$P,ROW(),MATCH(U$3,$K$2:$P$2,0))</f>
        <v>10</v>
      </c>
      <c r="V1108" s="19" cm="1">
        <f t="array" ref="V1108">INDEX($K:$P,ROW(),MATCH(V$3,$K$2:$P$2,0))</f>
        <v>10</v>
      </c>
      <c r="W1108" s="19" cm="1">
        <f t="array" ref="W1108">INDEX($K:$P,ROW(),MATCH(W$3,$K$2:$P$2,0))</f>
        <v>10</v>
      </c>
      <c r="X1108" s="19" cm="1">
        <f t="array" ref="X1108">INDEX($K:$P,ROW(),MATCH(X$3,$K$2:$P$2,0))</f>
        <v>10</v>
      </c>
      <c r="Y1108" s="19" cm="1">
        <f t="array" ref="Y1108">INDEX($K:$P,ROW(),MATCH(Y$3,$K$2:$P$2,0))</f>
        <v>10</v>
      </c>
      <c r="Z1108" s="19" cm="1">
        <f t="array" ref="Z1108">INDEX($K:$P,ROW(),MATCH(Z$3,$K$2:$P$2,0))</f>
        <v>10</v>
      </c>
      <c r="AA1108" s="19" cm="1">
        <f t="array" ref="AA1108">INDEX($K:$P,ROW(),MATCH(AA$3,$K$2:$P$2,0))</f>
        <v>10</v>
      </c>
      <c r="AB1108" s="19" cm="1">
        <f t="array" ref="AB1108">INDEX($K:$P,ROW(),MATCH(AB$3,$K$2:$P$2,0))</f>
        <v>10</v>
      </c>
      <c r="AC1108" s="19" cm="1">
        <f t="array" ref="AC1108">INDEX($K:$P,ROW(),MATCH(AC$3,$K$2:$P$2,0))</f>
        <v>10</v>
      </c>
      <c r="AD1108" s="19" cm="1">
        <f t="array" ref="AD1108">INDEX($K:$P,ROW(),MATCH(AD$3,$K$2:$P$2,0))</f>
        <v>10</v>
      </c>
      <c r="AE1108" s="19" cm="1">
        <f t="array" ref="AE1108">INDEX($K:$P,ROW(),MATCH(AE$3,$K$2:$P$2,0))</f>
        <v>10</v>
      </c>
      <c r="AF1108" s="19" cm="1">
        <f t="array" ref="AF1108">INDEX($K:$P,ROW(),MATCH(AF$3,$K$2:$P$2,0))</f>
        <v>10</v>
      </c>
      <c r="AG1108" s="19" cm="1">
        <f t="array" ref="AG1108">INDEX($K:$P,ROW(),MATCH(AG$3,$K$2:$P$2,0))</f>
        <v>10</v>
      </c>
      <c r="AH1108" s="19" cm="1">
        <f t="array" ref="AH1108">INDEX($K:$P,ROW(),MATCH(AH$3,$K$2:$P$2,0))</f>
        <v>10</v>
      </c>
      <c r="AI1108" s="19" cm="1">
        <f t="array" ref="AI1108">INDEX($K:$P,ROW(),MATCH(AI$3,$K$2:$P$2,0))</f>
        <v>10</v>
      </c>
      <c r="AJ1108" s="19" cm="1">
        <f t="array" ref="AJ1108">INDEX($K:$P,ROW(),MATCH(AJ$3,$K$2:$P$2,0))</f>
        <v>10</v>
      </c>
      <c r="AK1108" s="19" cm="1">
        <f t="array" ref="AK1108">INDEX($K:$P,ROW(),MATCH(AK$3,$K$2:$P$2,0))</f>
        <v>10</v>
      </c>
      <c r="AL1108" s="19" cm="1">
        <f t="array" ref="AL1108">INDEX($K:$P,ROW(),MATCH(AL$3,$K$2:$P$2,0))</f>
        <v>10</v>
      </c>
      <c r="AM1108" s="19" cm="1">
        <f t="array" ref="AM1108">INDEX($K:$P,ROW(),MATCH(AM$3,$K$2:$P$2,0))</f>
        <v>10</v>
      </c>
      <c r="AN1108" s="19" cm="1">
        <f t="array" ref="AN1108">INDEX($K:$P,ROW(),MATCH(AN$3,$K$2:$P$2,0))</f>
        <v>10</v>
      </c>
      <c r="AO1108" s="19" cm="1">
        <f t="array" ref="AO1108">INDEX($K:$P,ROW(),MATCH(AO$3,$K$2:$P$2,0))</f>
        <v>10</v>
      </c>
      <c r="AP1108" s="19" cm="1">
        <f t="array" ref="AP1108">INDEX($K:$P,ROW(),MATCH(AP$3,$K$2:$P$2,0))</f>
        <v>10</v>
      </c>
      <c r="AQ1108" s="19" cm="1">
        <f t="array" ref="AQ1108">INDEX($K:$P,ROW(),MATCH(AQ$3,$K$2:$P$2,0))</f>
        <v>10</v>
      </c>
      <c r="AR1108" s="19" cm="1">
        <f t="array" ref="AR1108">INDEX($K:$P,ROW(),MATCH(AR$3,$K$2:$P$2,0))</f>
        <v>10</v>
      </c>
      <c r="AS1108" s="19" cm="1">
        <f t="array" ref="AS1108">INDEX($K:$P,ROW(),MATCH(AS$3,$K$2:$P$2,0))</f>
        <v>10</v>
      </c>
      <c r="AT1108" s="19" cm="1">
        <f t="array" ref="AT1108">INDEX($K:$P,ROW(),MATCH(AT$3,$K$2:$P$2,0))</f>
        <v>10</v>
      </c>
      <c r="AU1108" s="19" cm="1">
        <f t="array" ref="AU1108">INDEX($K:$P,ROW(),MATCH(AU$3,$K$2:$P$2,0))</f>
        <v>10</v>
      </c>
      <c r="AV1108" s="19" cm="1">
        <f t="array" ref="AV1108">INDEX($K:$P,ROW(),MATCH(AV$3,$K$2:$P$2,0))</f>
        <v>10</v>
      </c>
      <c r="AW1108" s="19" cm="1">
        <f t="array" ref="AW1108">INDEX($K:$P,ROW(),MATCH(AW$3,$K$2:$P$2,0))</f>
        <v>10</v>
      </c>
      <c r="AX1108" s="19" cm="1">
        <f t="array" ref="AX1108">INDEX($K:$P,ROW(),MATCH(AX$3,$K$2:$P$2,0))</f>
        <v>10</v>
      </c>
      <c r="AY1108" s="19" cm="1">
        <f t="array" ref="AY1108">INDEX($K:$P,ROW(),MATCH(AY$3,$K$2:$P$2,0))</f>
        <v>10</v>
      </c>
      <c r="AZ1108" s="19" cm="1">
        <f t="array" ref="AZ1108">INDEX($K:$P,ROW(),MATCH(AZ$3,$K$2:$P$2,0))</f>
        <v>10</v>
      </c>
      <c r="BA1108" s="19" cm="1">
        <f t="array" ref="BA1108">INDEX($K:$P,ROW(),MATCH(BA$3,$K$2:$P$2,0))</f>
        <v>10</v>
      </c>
      <c r="BB1108" s="19" cm="1">
        <f t="array" ref="BB1108">INDEX($K:$P,ROW(),MATCH(BB$3,$K$2:$P$2,0))</f>
        <v>10</v>
      </c>
      <c r="BC1108" s="19" cm="1">
        <f t="array" ref="BC1108">INDEX($K:$P,ROW(),MATCH(BC$3,$K$2:$P$2,0))</f>
        <v>10</v>
      </c>
      <c r="BD1108" s="19" cm="1">
        <f t="array" ref="BD1108">INDEX($K:$P,ROW(),MATCH(BD$3,$K$2:$P$2,0))</f>
        <v>10</v>
      </c>
      <c r="BE1108" s="19" cm="1">
        <f t="array" ref="BE1108">INDEX($K:$P,ROW(),MATCH(BE$3,$K$2:$P$2,0))</f>
        <v>10</v>
      </c>
      <c r="BF1108" s="19" cm="1">
        <f t="array" ref="BF1108">INDEX($K:$P,ROW(),MATCH(BF$3,$K$2:$P$2,0))</f>
        <v>10</v>
      </c>
      <c r="BG1108" s="19" cm="1">
        <f t="array" ref="BG1108">INDEX($K:$P,ROW(),MATCH(BG$3,$K$2:$P$2,0))</f>
        <v>10</v>
      </c>
      <c r="BH1108" s="19" cm="1">
        <f t="array" ref="BH1108">INDEX($K:$P,ROW(),MATCH(BH$3,$K$2:$P$2,0))</f>
        <v>10</v>
      </c>
      <c r="BI1108" s="19" cm="1">
        <f t="array" ref="BI1108">INDEX($K:$P,ROW(),MATCH(BI$3,$K$2:$P$2,0))</f>
        <v>10</v>
      </c>
      <c r="BJ1108" s="19" cm="1">
        <f t="array" ref="BJ1108">INDEX($K:$P,ROW(),MATCH(BJ$3,$K$2:$P$2,0))</f>
        <v>10</v>
      </c>
      <c r="BK1108" s="19" cm="1">
        <f t="array" ref="BK1108">INDEX($K:$P,ROW(),MATCH(BK$3,$K$2:$P$2,0))</f>
        <v>10</v>
      </c>
      <c r="BL1108" s="19" cm="1">
        <f t="array" ref="BL1108">INDEX($K:$P,ROW(),MATCH(BL$3,$K$2:$P$2,0))</f>
        <v>10</v>
      </c>
      <c r="BM1108" s="19" cm="1">
        <f t="array" ref="BM1108">INDEX($K:$P,ROW(),MATCH(BM$3,$K$2:$P$2,0))</f>
        <v>10</v>
      </c>
      <c r="BN1108" s="19" cm="1">
        <f t="array" ref="BN1108">INDEX($K:$P,ROW(),MATCH(BN$3,$K$2:$P$2,0))</f>
        <v>10</v>
      </c>
      <c r="BO1108" s="19" cm="1">
        <f t="array" ref="BO1108">INDEX($K:$P,ROW(),MATCH(BO$3,$K$2:$P$2,0))</f>
        <v>10</v>
      </c>
      <c r="BP1108" s="19" cm="1">
        <f t="array" ref="BP1108">INDEX($K:$P,ROW(),MATCH(BP$3,$K$2:$P$2,0))</f>
        <v>10</v>
      </c>
      <c r="BQ1108" s="19" cm="1">
        <f t="array" ref="BQ1108">INDEX($K:$P,ROW(),MATCH(BQ$3,$K$2:$P$2,0))</f>
        <v>10</v>
      </c>
      <c r="BR1108" s="19" cm="1">
        <f t="array" ref="BR1108">INDEX($K:$P,ROW(),MATCH(BR$3,$K$2:$P$2,0))</f>
        <v>10</v>
      </c>
      <c r="BS1108" s="19" cm="1">
        <f t="array" ref="BS1108">INDEX($K:$P,ROW(),MATCH(BS$3,$K$2:$P$2,0))</f>
        <v>10</v>
      </c>
      <c r="BT1108" s="19" cm="1">
        <f t="array" ref="BT1108">INDEX($K:$P,ROW(),MATCH(BT$3,$K$2:$P$2,0))</f>
        <v>10</v>
      </c>
      <c r="BU1108" s="19" cm="1">
        <f t="array" ref="BU1108">INDEX($K:$P,ROW(),MATCH(BU$3,$K$2:$P$2,0))</f>
        <v>10</v>
      </c>
      <c r="BV1108" s="19" cm="1">
        <f t="array" ref="BV1108">INDEX($K:$P,ROW(),MATCH(BV$3,$K$2:$P$2,0))</f>
        <v>10</v>
      </c>
      <c r="BW1108" s="19" cm="1">
        <f t="array" ref="BW1108">INDEX($K:$P,ROW(),MATCH(BW$3,$K$2:$P$2,0))</f>
        <v>10</v>
      </c>
      <c r="BX1108" s="19" cm="1">
        <f t="array" ref="BX1108">INDEX($K:$P,ROW(),MATCH(BX$3,$K$2:$P$2,0))</f>
        <v>10</v>
      </c>
      <c r="BY1108" s="19" cm="1">
        <f t="array" ref="BY1108">INDEX($K:$P,ROW(),MATCH(BY$3,$K$2:$P$2,0))</f>
        <v>10</v>
      </c>
      <c r="BZ1108" s="19" cm="1">
        <f t="array" ref="BZ1108">INDEX($K:$P,ROW(),MATCH(BZ$3,$K$2:$P$2,0))</f>
        <v>10</v>
      </c>
      <c r="CA1108" s="19" cm="1">
        <f t="array" ref="CA1108">INDEX($K:$P,ROW(),MATCH(CA$3,$K$2:$P$2,0))</f>
        <v>10</v>
      </c>
      <c r="CB1108" s="19" cm="1">
        <f t="array" ref="CB1108">INDEX($K:$P,ROW(),MATCH(CB$3,$K$2:$P$2,0))</f>
        <v>10</v>
      </c>
      <c r="CC1108" s="19" cm="1">
        <f t="array" ref="CC1108">INDEX($K:$P,ROW(),MATCH(CC$3,$K$2:$P$2,0))</f>
        <v>10</v>
      </c>
      <c r="CD1108" s="19" cm="1">
        <f t="array" ref="CD1108">INDEX($K:$P,ROW(),MATCH(CD$3,$K$2:$P$2,0))</f>
        <v>10</v>
      </c>
      <c r="CE1108" s="19" cm="1">
        <f t="array" ref="CE1108">INDEX($K:$P,ROW(),MATCH(CE$3,$K$2:$P$2,0))</f>
        <v>10</v>
      </c>
      <c r="CF1108" s="19" cm="1">
        <f t="array" ref="CF1108">INDEX($K:$P,ROW(),MATCH(CF$3,$K$2:$P$2,0))</f>
        <v>10</v>
      </c>
      <c r="CG1108" s="19" cm="1">
        <f t="array" ref="CG1108">INDEX($K:$P,ROW(),MATCH(CG$3,$K$2:$P$2,0))</f>
        <v>10</v>
      </c>
      <c r="CH1108" s="19" cm="1">
        <f t="array" ref="CH1108">INDEX($K:$P,ROW(),MATCH(CH$3,$K$2:$P$2,0))</f>
        <v>10</v>
      </c>
      <c r="CI1108" s="19" cm="1">
        <f t="array" ref="CI1108">INDEX($K:$P,ROW(),MATCH(CI$3,$K$2:$P$2,0))</f>
        <v>10</v>
      </c>
      <c r="CJ1108" s="19" cm="1">
        <f t="array" ref="CJ1108">INDEX($K:$P,ROW(),MATCH(CJ$3,$K$2:$P$2,0))</f>
        <v>10</v>
      </c>
      <c r="CK1108" s="19" cm="1">
        <f t="array" ref="CK1108">INDEX($K:$P,ROW(),MATCH(CK$3,$K$2:$P$2,0))</f>
        <v>10</v>
      </c>
      <c r="CL1108" s="19" cm="1">
        <f t="array" ref="CL1108">INDEX($K:$P,ROW(),MATCH(CL$3,$K$2:$P$2,0))</f>
        <v>10</v>
      </c>
    </row>
    <row r="1109" spans="2:90" x14ac:dyDescent="0.4">
      <c r="B1109" s="141" t="s">
        <v>798</v>
      </c>
      <c r="D1109" t="s">
        <v>807</v>
      </c>
      <c r="E1109" s="8" t="str">
        <f t="shared" si="1163"/>
        <v>1109 LISTSALE-PV</v>
      </c>
      <c r="H1109" s="31"/>
      <c r="I1109" s="73"/>
      <c r="J1109" s="73"/>
      <c r="K1109" s="18">
        <v>10</v>
      </c>
      <c r="L1109" s="18">
        <v>10</v>
      </c>
      <c r="M1109" s="18">
        <v>10</v>
      </c>
      <c r="N1109" s="18">
        <v>10</v>
      </c>
      <c r="O1109" s="18">
        <v>10</v>
      </c>
      <c r="P1109" s="18">
        <v>10</v>
      </c>
      <c r="R1109" s="33"/>
      <c r="S1109" s="19" cm="1">
        <f t="array" ref="S1109">INDEX($K:$P,ROW(),MATCH(S$3,$K$2:$P$2,0))</f>
        <v>10</v>
      </c>
      <c r="T1109" s="19" cm="1">
        <f t="array" ref="T1109">INDEX($K:$P,ROW(),MATCH(T$3,$K$2:$P$2,0))</f>
        <v>10</v>
      </c>
      <c r="U1109" s="19" cm="1">
        <f t="array" ref="U1109">INDEX($K:$P,ROW(),MATCH(U$3,$K$2:$P$2,0))</f>
        <v>10</v>
      </c>
      <c r="V1109" s="19" cm="1">
        <f t="array" ref="V1109">INDEX($K:$P,ROW(),MATCH(V$3,$K$2:$P$2,0))</f>
        <v>10</v>
      </c>
      <c r="W1109" s="19" cm="1">
        <f t="array" ref="W1109">INDEX($K:$P,ROW(),MATCH(W$3,$K$2:$P$2,0))</f>
        <v>10</v>
      </c>
      <c r="X1109" s="19" cm="1">
        <f t="array" ref="X1109">INDEX($K:$P,ROW(),MATCH(X$3,$K$2:$P$2,0))</f>
        <v>10</v>
      </c>
      <c r="Y1109" s="19" cm="1">
        <f t="array" ref="Y1109">INDEX($K:$P,ROW(),MATCH(Y$3,$K$2:$P$2,0))</f>
        <v>10</v>
      </c>
      <c r="Z1109" s="19" cm="1">
        <f t="array" ref="Z1109">INDEX($K:$P,ROW(),MATCH(Z$3,$K$2:$P$2,0))</f>
        <v>10</v>
      </c>
      <c r="AA1109" s="19" cm="1">
        <f t="array" ref="AA1109">INDEX($K:$P,ROW(),MATCH(AA$3,$K$2:$P$2,0))</f>
        <v>10</v>
      </c>
      <c r="AB1109" s="19" cm="1">
        <f t="array" ref="AB1109">INDEX($K:$P,ROW(),MATCH(AB$3,$K$2:$P$2,0))</f>
        <v>10</v>
      </c>
      <c r="AC1109" s="19" cm="1">
        <f t="array" ref="AC1109">INDEX($K:$P,ROW(),MATCH(AC$3,$K$2:$P$2,0))</f>
        <v>10</v>
      </c>
      <c r="AD1109" s="19" cm="1">
        <f t="array" ref="AD1109">INDEX($K:$P,ROW(),MATCH(AD$3,$K$2:$P$2,0))</f>
        <v>10</v>
      </c>
      <c r="AE1109" s="19" cm="1">
        <f t="array" ref="AE1109">INDEX($K:$P,ROW(),MATCH(AE$3,$K$2:$P$2,0))</f>
        <v>10</v>
      </c>
      <c r="AF1109" s="19" cm="1">
        <f t="array" ref="AF1109">INDEX($K:$P,ROW(),MATCH(AF$3,$K$2:$P$2,0))</f>
        <v>10</v>
      </c>
      <c r="AG1109" s="19" cm="1">
        <f t="array" ref="AG1109">INDEX($K:$P,ROW(),MATCH(AG$3,$K$2:$P$2,0))</f>
        <v>10</v>
      </c>
      <c r="AH1109" s="19" cm="1">
        <f t="array" ref="AH1109">INDEX($K:$P,ROW(),MATCH(AH$3,$K$2:$P$2,0))</f>
        <v>10</v>
      </c>
      <c r="AI1109" s="19" cm="1">
        <f t="array" ref="AI1109">INDEX($K:$P,ROW(),MATCH(AI$3,$K$2:$P$2,0))</f>
        <v>10</v>
      </c>
      <c r="AJ1109" s="19" cm="1">
        <f t="array" ref="AJ1109">INDEX($K:$P,ROW(),MATCH(AJ$3,$K$2:$P$2,0))</f>
        <v>10</v>
      </c>
      <c r="AK1109" s="19" cm="1">
        <f t="array" ref="AK1109">INDEX($K:$P,ROW(),MATCH(AK$3,$K$2:$P$2,0))</f>
        <v>10</v>
      </c>
      <c r="AL1109" s="19" cm="1">
        <f t="array" ref="AL1109">INDEX($K:$P,ROW(),MATCH(AL$3,$K$2:$P$2,0))</f>
        <v>10</v>
      </c>
      <c r="AM1109" s="19" cm="1">
        <f t="array" ref="AM1109">INDEX($K:$P,ROW(),MATCH(AM$3,$K$2:$P$2,0))</f>
        <v>10</v>
      </c>
      <c r="AN1109" s="19" cm="1">
        <f t="array" ref="AN1109">INDEX($K:$P,ROW(),MATCH(AN$3,$K$2:$P$2,0))</f>
        <v>10</v>
      </c>
      <c r="AO1109" s="19" cm="1">
        <f t="array" ref="AO1109">INDEX($K:$P,ROW(),MATCH(AO$3,$K$2:$P$2,0))</f>
        <v>10</v>
      </c>
      <c r="AP1109" s="19" cm="1">
        <f t="array" ref="AP1109">INDEX($K:$P,ROW(),MATCH(AP$3,$K$2:$P$2,0))</f>
        <v>10</v>
      </c>
      <c r="AQ1109" s="19" cm="1">
        <f t="array" ref="AQ1109">INDEX($K:$P,ROW(),MATCH(AQ$3,$K$2:$P$2,0))</f>
        <v>10</v>
      </c>
      <c r="AR1109" s="19" cm="1">
        <f t="array" ref="AR1109">INDEX($K:$P,ROW(),MATCH(AR$3,$K$2:$P$2,0))</f>
        <v>10</v>
      </c>
      <c r="AS1109" s="19" cm="1">
        <f t="array" ref="AS1109">INDEX($K:$P,ROW(),MATCH(AS$3,$K$2:$P$2,0))</f>
        <v>10</v>
      </c>
      <c r="AT1109" s="19" cm="1">
        <f t="array" ref="AT1109">INDEX($K:$P,ROW(),MATCH(AT$3,$K$2:$P$2,0))</f>
        <v>10</v>
      </c>
      <c r="AU1109" s="19" cm="1">
        <f t="array" ref="AU1109">INDEX($K:$P,ROW(),MATCH(AU$3,$K$2:$P$2,0))</f>
        <v>10</v>
      </c>
      <c r="AV1109" s="19" cm="1">
        <f t="array" ref="AV1109">INDEX($K:$P,ROW(),MATCH(AV$3,$K$2:$P$2,0))</f>
        <v>10</v>
      </c>
      <c r="AW1109" s="19" cm="1">
        <f t="array" ref="AW1109">INDEX($K:$P,ROW(),MATCH(AW$3,$K$2:$P$2,0))</f>
        <v>10</v>
      </c>
      <c r="AX1109" s="19" cm="1">
        <f t="array" ref="AX1109">INDEX($K:$P,ROW(),MATCH(AX$3,$K$2:$P$2,0))</f>
        <v>10</v>
      </c>
      <c r="AY1109" s="19" cm="1">
        <f t="array" ref="AY1109">INDEX($K:$P,ROW(),MATCH(AY$3,$K$2:$P$2,0))</f>
        <v>10</v>
      </c>
      <c r="AZ1109" s="19" cm="1">
        <f t="array" ref="AZ1109">INDEX($K:$P,ROW(),MATCH(AZ$3,$K$2:$P$2,0))</f>
        <v>10</v>
      </c>
      <c r="BA1109" s="19" cm="1">
        <f t="array" ref="BA1109">INDEX($K:$P,ROW(),MATCH(BA$3,$K$2:$P$2,0))</f>
        <v>10</v>
      </c>
      <c r="BB1109" s="19" cm="1">
        <f t="array" ref="BB1109">INDEX($K:$P,ROW(),MATCH(BB$3,$K$2:$P$2,0))</f>
        <v>10</v>
      </c>
      <c r="BC1109" s="19" cm="1">
        <f t="array" ref="BC1109">INDEX($K:$P,ROW(),MATCH(BC$3,$K$2:$P$2,0))</f>
        <v>10</v>
      </c>
      <c r="BD1109" s="19" cm="1">
        <f t="array" ref="BD1109">INDEX($K:$P,ROW(),MATCH(BD$3,$K$2:$P$2,0))</f>
        <v>10</v>
      </c>
      <c r="BE1109" s="19" cm="1">
        <f t="array" ref="BE1109">INDEX($K:$P,ROW(),MATCH(BE$3,$K$2:$P$2,0))</f>
        <v>10</v>
      </c>
      <c r="BF1109" s="19" cm="1">
        <f t="array" ref="BF1109">INDEX($K:$P,ROW(),MATCH(BF$3,$K$2:$P$2,0))</f>
        <v>10</v>
      </c>
      <c r="BG1109" s="19" cm="1">
        <f t="array" ref="BG1109">INDEX($K:$P,ROW(),MATCH(BG$3,$K$2:$P$2,0))</f>
        <v>10</v>
      </c>
      <c r="BH1109" s="19" cm="1">
        <f t="array" ref="BH1109">INDEX($K:$P,ROW(),MATCH(BH$3,$K$2:$P$2,0))</f>
        <v>10</v>
      </c>
      <c r="BI1109" s="19" cm="1">
        <f t="array" ref="BI1109">INDEX($K:$P,ROW(),MATCH(BI$3,$K$2:$P$2,0))</f>
        <v>10</v>
      </c>
      <c r="BJ1109" s="19" cm="1">
        <f t="array" ref="BJ1109">INDEX($K:$P,ROW(),MATCH(BJ$3,$K$2:$P$2,0))</f>
        <v>10</v>
      </c>
      <c r="BK1109" s="19" cm="1">
        <f t="array" ref="BK1109">INDEX($K:$P,ROW(),MATCH(BK$3,$K$2:$P$2,0))</f>
        <v>10</v>
      </c>
      <c r="BL1109" s="19" cm="1">
        <f t="array" ref="BL1109">INDEX($K:$P,ROW(),MATCH(BL$3,$K$2:$P$2,0))</f>
        <v>10</v>
      </c>
      <c r="BM1109" s="19" cm="1">
        <f t="array" ref="BM1109">INDEX($K:$P,ROW(),MATCH(BM$3,$K$2:$P$2,0))</f>
        <v>10</v>
      </c>
      <c r="BN1109" s="19" cm="1">
        <f t="array" ref="BN1109">INDEX($K:$P,ROW(),MATCH(BN$3,$K$2:$P$2,0))</f>
        <v>10</v>
      </c>
      <c r="BO1109" s="19" cm="1">
        <f t="array" ref="BO1109">INDEX($K:$P,ROW(),MATCH(BO$3,$K$2:$P$2,0))</f>
        <v>10</v>
      </c>
      <c r="BP1109" s="19" cm="1">
        <f t="array" ref="BP1109">INDEX($K:$P,ROW(),MATCH(BP$3,$K$2:$P$2,0))</f>
        <v>10</v>
      </c>
      <c r="BQ1109" s="19" cm="1">
        <f t="array" ref="BQ1109">INDEX($K:$P,ROW(),MATCH(BQ$3,$K$2:$P$2,0))</f>
        <v>10</v>
      </c>
      <c r="BR1109" s="19" cm="1">
        <f t="array" ref="BR1109">INDEX($K:$P,ROW(),MATCH(BR$3,$K$2:$P$2,0))</f>
        <v>10</v>
      </c>
      <c r="BS1109" s="19" cm="1">
        <f t="array" ref="BS1109">INDEX($K:$P,ROW(),MATCH(BS$3,$K$2:$P$2,0))</f>
        <v>10</v>
      </c>
      <c r="BT1109" s="19" cm="1">
        <f t="array" ref="BT1109">INDEX($K:$P,ROW(),MATCH(BT$3,$K$2:$P$2,0))</f>
        <v>10</v>
      </c>
      <c r="BU1109" s="19" cm="1">
        <f t="array" ref="BU1109">INDEX($K:$P,ROW(),MATCH(BU$3,$K$2:$P$2,0))</f>
        <v>10</v>
      </c>
      <c r="BV1109" s="19" cm="1">
        <f t="array" ref="BV1109">INDEX($K:$P,ROW(),MATCH(BV$3,$K$2:$P$2,0))</f>
        <v>10</v>
      </c>
      <c r="BW1109" s="19" cm="1">
        <f t="array" ref="BW1109">INDEX($K:$P,ROW(),MATCH(BW$3,$K$2:$P$2,0))</f>
        <v>10</v>
      </c>
      <c r="BX1109" s="19" cm="1">
        <f t="array" ref="BX1109">INDEX($K:$P,ROW(),MATCH(BX$3,$K$2:$P$2,0))</f>
        <v>10</v>
      </c>
      <c r="BY1109" s="19" cm="1">
        <f t="array" ref="BY1109">INDEX($K:$P,ROW(),MATCH(BY$3,$K$2:$P$2,0))</f>
        <v>10</v>
      </c>
      <c r="BZ1109" s="19" cm="1">
        <f t="array" ref="BZ1109">INDEX($K:$P,ROW(),MATCH(BZ$3,$K$2:$P$2,0))</f>
        <v>10</v>
      </c>
      <c r="CA1109" s="19" cm="1">
        <f t="array" ref="CA1109">INDEX($K:$P,ROW(),MATCH(CA$3,$K$2:$P$2,0))</f>
        <v>10</v>
      </c>
      <c r="CB1109" s="19" cm="1">
        <f t="array" ref="CB1109">INDEX($K:$P,ROW(),MATCH(CB$3,$K$2:$P$2,0))</f>
        <v>10</v>
      </c>
      <c r="CC1109" s="19" cm="1">
        <f t="array" ref="CC1109">INDEX($K:$P,ROW(),MATCH(CC$3,$K$2:$P$2,0))</f>
        <v>10</v>
      </c>
      <c r="CD1109" s="19" cm="1">
        <f t="array" ref="CD1109">INDEX($K:$P,ROW(),MATCH(CD$3,$K$2:$P$2,0))</f>
        <v>10</v>
      </c>
      <c r="CE1109" s="19" cm="1">
        <f t="array" ref="CE1109">INDEX($K:$P,ROW(),MATCH(CE$3,$K$2:$P$2,0))</f>
        <v>10</v>
      </c>
      <c r="CF1109" s="19" cm="1">
        <f t="array" ref="CF1109">INDEX($K:$P,ROW(),MATCH(CF$3,$K$2:$P$2,0))</f>
        <v>10</v>
      </c>
      <c r="CG1109" s="19" cm="1">
        <f t="array" ref="CG1109">INDEX($K:$P,ROW(),MATCH(CG$3,$K$2:$P$2,0))</f>
        <v>10</v>
      </c>
      <c r="CH1109" s="19" cm="1">
        <f t="array" ref="CH1109">INDEX($K:$P,ROW(),MATCH(CH$3,$K$2:$P$2,0))</f>
        <v>10</v>
      </c>
      <c r="CI1109" s="19" cm="1">
        <f t="array" ref="CI1109">INDEX($K:$P,ROW(),MATCH(CI$3,$K$2:$P$2,0))</f>
        <v>10</v>
      </c>
      <c r="CJ1109" s="19" cm="1">
        <f t="array" ref="CJ1109">INDEX($K:$P,ROW(),MATCH(CJ$3,$K$2:$P$2,0))</f>
        <v>10</v>
      </c>
      <c r="CK1109" s="19" cm="1">
        <f t="array" ref="CK1109">INDEX($K:$P,ROW(),MATCH(CK$3,$K$2:$P$2,0))</f>
        <v>10</v>
      </c>
      <c r="CL1109" s="19" cm="1">
        <f t="array" ref="CL1109">INDEX($K:$P,ROW(),MATCH(CL$3,$K$2:$P$2,0))</f>
        <v>10</v>
      </c>
    </row>
    <row r="1110" spans="2:90" x14ac:dyDescent="0.4">
      <c r="B1110" s="124"/>
      <c r="D1110" t="s">
        <v>807</v>
      </c>
      <c r="E1110" s="8" t="str">
        <f t="shared" si="1163"/>
        <v>1110 LISTSALE-PV</v>
      </c>
      <c r="H1110" s="31"/>
      <c r="I1110" s="73"/>
      <c r="J1110" s="73"/>
      <c r="K1110" s="18"/>
      <c r="L1110" s="18"/>
      <c r="M1110" s="18"/>
      <c r="N1110" s="18"/>
      <c r="O1110" s="18"/>
      <c r="P1110" s="18"/>
      <c r="R1110" s="33"/>
      <c r="S1110" s="19"/>
      <c r="T1110" s="19"/>
      <c r="U1110" s="19"/>
      <c r="V1110" s="19"/>
      <c r="W1110" s="19"/>
      <c r="X1110" s="19"/>
      <c r="Y1110" s="19"/>
      <c r="Z1110" s="19"/>
      <c r="AA1110" s="19"/>
      <c r="AB1110" s="19"/>
      <c r="AC1110" s="19"/>
      <c r="AD1110" s="19"/>
      <c r="AE1110" s="19"/>
      <c r="AF1110" s="19"/>
      <c r="AG1110" s="19"/>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c r="CK1110" s="19"/>
      <c r="CL1110" s="19"/>
    </row>
    <row r="1111" spans="2:90" x14ac:dyDescent="0.4">
      <c r="B1111" s="124" t="s">
        <v>799</v>
      </c>
      <c r="D1111" t="s">
        <v>807</v>
      </c>
      <c r="E1111" s="8" t="str">
        <f t="shared" si="1163"/>
        <v>1111 LISTSALE-PV</v>
      </c>
      <c r="H1111" s="31"/>
      <c r="I1111" s="73"/>
      <c r="J1111" s="73"/>
      <c r="K1111" s="18"/>
      <c r="L1111" s="18"/>
      <c r="M1111" s="18"/>
      <c r="N1111" s="18"/>
      <c r="O1111" s="18"/>
      <c r="P1111" s="18"/>
      <c r="R1111" s="33"/>
      <c r="S1111" s="19"/>
      <c r="T1111" s="19"/>
      <c r="U1111" s="19"/>
      <c r="V1111" s="19"/>
      <c r="W1111" s="19"/>
      <c r="X1111" s="19"/>
      <c r="Y1111" s="19"/>
      <c r="Z1111" s="19"/>
      <c r="AA1111" s="19"/>
      <c r="AB1111" s="19"/>
      <c r="AC1111" s="19"/>
      <c r="AD1111" s="19"/>
      <c r="AE1111" s="19"/>
      <c r="AF1111" s="19"/>
      <c r="AG1111" s="19"/>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c r="CK1111" s="19"/>
      <c r="CL1111" s="19"/>
    </row>
    <row r="1112" spans="2:90" x14ac:dyDescent="0.4">
      <c r="B1112" s="154" t="s">
        <v>519</v>
      </c>
      <c r="D1112" t="s">
        <v>807</v>
      </c>
      <c r="E1112" s="8" t="str">
        <f t="shared" si="1163"/>
        <v>1112 LISTSALE-PV</v>
      </c>
      <c r="H1112" s="31"/>
      <c r="I1112" s="73"/>
      <c r="J1112" s="73"/>
      <c r="K1112" s="23">
        <f t="shared" ref="K1112:P1117" ca="1" si="1190">SUMIF($3:$3,K$2,1112:1112)</f>
        <v>120000</v>
      </c>
      <c r="L1112" s="23">
        <f t="shared" ca="1" si="1190"/>
        <v>120000</v>
      </c>
      <c r="M1112" s="23">
        <f t="shared" ca="1" si="1190"/>
        <v>120000</v>
      </c>
      <c r="N1112" s="23">
        <f t="shared" ca="1" si="1190"/>
        <v>120000</v>
      </c>
      <c r="O1112" s="23">
        <f t="shared" ca="1" si="1190"/>
        <v>120000</v>
      </c>
      <c r="P1112" s="23">
        <f t="shared" ca="1" si="1190"/>
        <v>120000</v>
      </c>
      <c r="R1112" s="33"/>
      <c r="S1112" s="24">
        <f t="shared" ref="S1112" ca="1" si="1191">+S1097*S1105</f>
        <v>10000</v>
      </c>
      <c r="T1112" s="24">
        <f t="shared" ref="T1112:AX1112" ca="1" si="1192">+T1097*T1105</f>
        <v>10000</v>
      </c>
      <c r="U1112" s="24">
        <f t="shared" ca="1" si="1192"/>
        <v>10000</v>
      </c>
      <c r="V1112" s="24">
        <f t="shared" ca="1" si="1192"/>
        <v>10000</v>
      </c>
      <c r="W1112" s="24">
        <f t="shared" ca="1" si="1192"/>
        <v>10000</v>
      </c>
      <c r="X1112" s="24">
        <f t="shared" ca="1" si="1192"/>
        <v>10000</v>
      </c>
      <c r="Y1112" s="24">
        <f t="shared" ca="1" si="1192"/>
        <v>10000</v>
      </c>
      <c r="Z1112" s="24">
        <f t="shared" ca="1" si="1192"/>
        <v>10000</v>
      </c>
      <c r="AA1112" s="24">
        <f t="shared" ca="1" si="1192"/>
        <v>10000</v>
      </c>
      <c r="AB1112" s="24">
        <f t="shared" ca="1" si="1192"/>
        <v>10000</v>
      </c>
      <c r="AC1112" s="24">
        <f t="shared" ca="1" si="1192"/>
        <v>10000</v>
      </c>
      <c r="AD1112" s="24">
        <f t="shared" ca="1" si="1192"/>
        <v>10000</v>
      </c>
      <c r="AE1112" s="24">
        <f t="shared" ca="1" si="1192"/>
        <v>10000</v>
      </c>
      <c r="AF1112" s="24">
        <f t="shared" ca="1" si="1192"/>
        <v>10000</v>
      </c>
      <c r="AG1112" s="24">
        <f t="shared" ca="1" si="1192"/>
        <v>10000</v>
      </c>
      <c r="AH1112" s="24">
        <f t="shared" ca="1" si="1192"/>
        <v>10000</v>
      </c>
      <c r="AI1112" s="24">
        <f t="shared" ca="1" si="1192"/>
        <v>10000</v>
      </c>
      <c r="AJ1112" s="24">
        <f t="shared" ca="1" si="1192"/>
        <v>10000</v>
      </c>
      <c r="AK1112" s="24">
        <f t="shared" ca="1" si="1192"/>
        <v>10000</v>
      </c>
      <c r="AL1112" s="24">
        <f t="shared" ca="1" si="1192"/>
        <v>10000</v>
      </c>
      <c r="AM1112" s="24">
        <f t="shared" ca="1" si="1192"/>
        <v>10000</v>
      </c>
      <c r="AN1112" s="24">
        <f t="shared" ca="1" si="1192"/>
        <v>10000</v>
      </c>
      <c r="AO1112" s="24">
        <f t="shared" ca="1" si="1192"/>
        <v>10000</v>
      </c>
      <c r="AP1112" s="24">
        <f t="shared" ca="1" si="1192"/>
        <v>10000</v>
      </c>
      <c r="AQ1112" s="24">
        <f t="shared" ca="1" si="1192"/>
        <v>10000</v>
      </c>
      <c r="AR1112" s="24">
        <f t="shared" ca="1" si="1192"/>
        <v>10000</v>
      </c>
      <c r="AS1112" s="24">
        <f t="shared" ca="1" si="1192"/>
        <v>10000</v>
      </c>
      <c r="AT1112" s="24">
        <f t="shared" ca="1" si="1192"/>
        <v>10000</v>
      </c>
      <c r="AU1112" s="24">
        <f t="shared" ca="1" si="1192"/>
        <v>10000</v>
      </c>
      <c r="AV1112" s="24">
        <f t="shared" ca="1" si="1192"/>
        <v>10000</v>
      </c>
      <c r="AW1112" s="24">
        <f t="shared" ca="1" si="1192"/>
        <v>10000</v>
      </c>
      <c r="AX1112" s="24">
        <f t="shared" ca="1" si="1192"/>
        <v>10000</v>
      </c>
      <c r="AY1112" s="24">
        <f t="shared" ref="AY1112:CD1112" ca="1" si="1193">+AY1097*AY1105</f>
        <v>10000</v>
      </c>
      <c r="AZ1112" s="24">
        <f t="shared" ca="1" si="1193"/>
        <v>10000</v>
      </c>
      <c r="BA1112" s="24">
        <f t="shared" ca="1" si="1193"/>
        <v>10000</v>
      </c>
      <c r="BB1112" s="24">
        <f t="shared" ca="1" si="1193"/>
        <v>10000</v>
      </c>
      <c r="BC1112" s="24">
        <f t="shared" ca="1" si="1193"/>
        <v>10000</v>
      </c>
      <c r="BD1112" s="24">
        <f t="shared" ca="1" si="1193"/>
        <v>10000</v>
      </c>
      <c r="BE1112" s="24">
        <f t="shared" ca="1" si="1193"/>
        <v>10000</v>
      </c>
      <c r="BF1112" s="24">
        <f t="shared" ca="1" si="1193"/>
        <v>10000</v>
      </c>
      <c r="BG1112" s="24">
        <f t="shared" ca="1" si="1193"/>
        <v>10000</v>
      </c>
      <c r="BH1112" s="24">
        <f t="shared" ca="1" si="1193"/>
        <v>10000</v>
      </c>
      <c r="BI1112" s="24">
        <f t="shared" ca="1" si="1193"/>
        <v>10000</v>
      </c>
      <c r="BJ1112" s="24">
        <f t="shared" ca="1" si="1193"/>
        <v>10000</v>
      </c>
      <c r="BK1112" s="24">
        <f t="shared" ca="1" si="1193"/>
        <v>10000</v>
      </c>
      <c r="BL1112" s="24">
        <f t="shared" ca="1" si="1193"/>
        <v>10000</v>
      </c>
      <c r="BM1112" s="24">
        <f t="shared" ca="1" si="1193"/>
        <v>10000</v>
      </c>
      <c r="BN1112" s="24">
        <f t="shared" ca="1" si="1193"/>
        <v>10000</v>
      </c>
      <c r="BO1112" s="24">
        <f t="shared" ca="1" si="1193"/>
        <v>10000</v>
      </c>
      <c r="BP1112" s="24">
        <f t="shared" ca="1" si="1193"/>
        <v>10000</v>
      </c>
      <c r="BQ1112" s="24">
        <f t="shared" ca="1" si="1193"/>
        <v>10000</v>
      </c>
      <c r="BR1112" s="24">
        <f t="shared" ca="1" si="1193"/>
        <v>10000</v>
      </c>
      <c r="BS1112" s="24">
        <f t="shared" ca="1" si="1193"/>
        <v>10000</v>
      </c>
      <c r="BT1112" s="24">
        <f t="shared" ca="1" si="1193"/>
        <v>10000</v>
      </c>
      <c r="BU1112" s="24">
        <f t="shared" ca="1" si="1193"/>
        <v>10000</v>
      </c>
      <c r="BV1112" s="24">
        <f t="shared" ca="1" si="1193"/>
        <v>10000</v>
      </c>
      <c r="BW1112" s="24">
        <f t="shared" ca="1" si="1193"/>
        <v>10000</v>
      </c>
      <c r="BX1112" s="24">
        <f t="shared" ca="1" si="1193"/>
        <v>10000</v>
      </c>
      <c r="BY1112" s="24">
        <f t="shared" ca="1" si="1193"/>
        <v>10000</v>
      </c>
      <c r="BZ1112" s="24">
        <f t="shared" ca="1" si="1193"/>
        <v>10000</v>
      </c>
      <c r="CA1112" s="24">
        <f t="shared" ca="1" si="1193"/>
        <v>10000</v>
      </c>
      <c r="CB1112" s="24">
        <f t="shared" ca="1" si="1193"/>
        <v>10000</v>
      </c>
      <c r="CC1112" s="24">
        <f t="shared" ca="1" si="1193"/>
        <v>10000</v>
      </c>
      <c r="CD1112" s="24">
        <f t="shared" ca="1" si="1193"/>
        <v>10000</v>
      </c>
      <c r="CE1112" s="24">
        <f t="shared" ref="CE1112:CK1112" ca="1" si="1194">+CE1097*CE1105</f>
        <v>10000</v>
      </c>
      <c r="CF1112" s="24">
        <f t="shared" ca="1" si="1194"/>
        <v>10000</v>
      </c>
      <c r="CG1112" s="24">
        <f t="shared" ca="1" si="1194"/>
        <v>10000</v>
      </c>
      <c r="CH1112" s="24">
        <f t="shared" ca="1" si="1194"/>
        <v>10000</v>
      </c>
      <c r="CI1112" s="24">
        <f t="shared" ca="1" si="1194"/>
        <v>10000</v>
      </c>
      <c r="CJ1112" s="24">
        <f t="shared" ca="1" si="1194"/>
        <v>10000</v>
      </c>
      <c r="CK1112" s="24">
        <f t="shared" ca="1" si="1194"/>
        <v>10000</v>
      </c>
      <c r="CL1112" s="24">
        <f t="shared" ref="CL1112" ca="1" si="1195">+CL1097*CL1105</f>
        <v>10000</v>
      </c>
    </row>
    <row r="1113" spans="2:90" x14ac:dyDescent="0.4">
      <c r="B1113" s="154" t="s">
        <v>520</v>
      </c>
      <c r="D1113" t="s">
        <v>807</v>
      </c>
      <c r="E1113" s="8" t="str">
        <f t="shared" si="1163"/>
        <v>1113 LISTSALE-PV</v>
      </c>
      <c r="H1113" s="31"/>
      <c r="I1113" s="73"/>
      <c r="J1113" s="73"/>
      <c r="K1113" s="23">
        <f t="shared" ca="1" si="1190"/>
        <v>120000</v>
      </c>
      <c r="L1113" s="23">
        <f t="shared" ca="1" si="1190"/>
        <v>120000</v>
      </c>
      <c r="M1113" s="23">
        <f t="shared" ca="1" si="1190"/>
        <v>120000</v>
      </c>
      <c r="N1113" s="23">
        <f t="shared" ca="1" si="1190"/>
        <v>120000</v>
      </c>
      <c r="O1113" s="23">
        <f t="shared" ca="1" si="1190"/>
        <v>120000</v>
      </c>
      <c r="P1113" s="23">
        <f t="shared" ca="1" si="1190"/>
        <v>120000</v>
      </c>
      <c r="R1113" s="33"/>
      <c r="S1113" s="24">
        <f t="shared" ref="S1113" ca="1" si="1196">+S1098*S1106</f>
        <v>10000</v>
      </c>
      <c r="T1113" s="24">
        <f t="shared" ref="T1113:AX1113" ca="1" si="1197">+T1098*T1106</f>
        <v>10000</v>
      </c>
      <c r="U1113" s="24">
        <f t="shared" ca="1" si="1197"/>
        <v>10000</v>
      </c>
      <c r="V1113" s="24">
        <f t="shared" ca="1" si="1197"/>
        <v>10000</v>
      </c>
      <c r="W1113" s="24">
        <f t="shared" ca="1" si="1197"/>
        <v>10000</v>
      </c>
      <c r="X1113" s="24">
        <f t="shared" ca="1" si="1197"/>
        <v>10000</v>
      </c>
      <c r="Y1113" s="24">
        <f t="shared" ca="1" si="1197"/>
        <v>10000</v>
      </c>
      <c r="Z1113" s="24">
        <f t="shared" ca="1" si="1197"/>
        <v>10000</v>
      </c>
      <c r="AA1113" s="24">
        <f t="shared" ca="1" si="1197"/>
        <v>10000</v>
      </c>
      <c r="AB1113" s="24">
        <f t="shared" ca="1" si="1197"/>
        <v>10000</v>
      </c>
      <c r="AC1113" s="24">
        <f t="shared" ca="1" si="1197"/>
        <v>10000</v>
      </c>
      <c r="AD1113" s="24">
        <f t="shared" ca="1" si="1197"/>
        <v>10000</v>
      </c>
      <c r="AE1113" s="24">
        <f t="shared" ca="1" si="1197"/>
        <v>10000</v>
      </c>
      <c r="AF1113" s="24">
        <f t="shared" ca="1" si="1197"/>
        <v>10000</v>
      </c>
      <c r="AG1113" s="24">
        <f t="shared" ca="1" si="1197"/>
        <v>10000</v>
      </c>
      <c r="AH1113" s="24">
        <f t="shared" ca="1" si="1197"/>
        <v>10000</v>
      </c>
      <c r="AI1113" s="24">
        <f t="shared" ca="1" si="1197"/>
        <v>10000</v>
      </c>
      <c r="AJ1113" s="24">
        <f t="shared" ca="1" si="1197"/>
        <v>10000</v>
      </c>
      <c r="AK1113" s="24">
        <f t="shared" ca="1" si="1197"/>
        <v>10000</v>
      </c>
      <c r="AL1113" s="24">
        <f t="shared" ca="1" si="1197"/>
        <v>10000</v>
      </c>
      <c r="AM1113" s="24">
        <f t="shared" ca="1" si="1197"/>
        <v>10000</v>
      </c>
      <c r="AN1113" s="24">
        <f t="shared" ca="1" si="1197"/>
        <v>10000</v>
      </c>
      <c r="AO1113" s="24">
        <f t="shared" ca="1" si="1197"/>
        <v>10000</v>
      </c>
      <c r="AP1113" s="24">
        <f t="shared" ca="1" si="1197"/>
        <v>10000</v>
      </c>
      <c r="AQ1113" s="24">
        <f t="shared" ca="1" si="1197"/>
        <v>10000</v>
      </c>
      <c r="AR1113" s="24">
        <f t="shared" ca="1" si="1197"/>
        <v>10000</v>
      </c>
      <c r="AS1113" s="24">
        <f t="shared" ca="1" si="1197"/>
        <v>10000</v>
      </c>
      <c r="AT1113" s="24">
        <f t="shared" ca="1" si="1197"/>
        <v>10000</v>
      </c>
      <c r="AU1113" s="24">
        <f t="shared" ca="1" si="1197"/>
        <v>10000</v>
      </c>
      <c r="AV1113" s="24">
        <f t="shared" ca="1" si="1197"/>
        <v>10000</v>
      </c>
      <c r="AW1113" s="24">
        <f t="shared" ca="1" si="1197"/>
        <v>10000</v>
      </c>
      <c r="AX1113" s="24">
        <f t="shared" ca="1" si="1197"/>
        <v>10000</v>
      </c>
      <c r="AY1113" s="24">
        <f t="shared" ref="AY1113:CD1113" ca="1" si="1198">+AY1098*AY1106</f>
        <v>10000</v>
      </c>
      <c r="AZ1113" s="24">
        <f t="shared" ca="1" si="1198"/>
        <v>10000</v>
      </c>
      <c r="BA1113" s="24">
        <f t="shared" ca="1" si="1198"/>
        <v>10000</v>
      </c>
      <c r="BB1113" s="24">
        <f t="shared" ca="1" si="1198"/>
        <v>10000</v>
      </c>
      <c r="BC1113" s="24">
        <f t="shared" ca="1" si="1198"/>
        <v>10000</v>
      </c>
      <c r="BD1113" s="24">
        <f t="shared" ca="1" si="1198"/>
        <v>10000</v>
      </c>
      <c r="BE1113" s="24">
        <f t="shared" ca="1" si="1198"/>
        <v>10000</v>
      </c>
      <c r="BF1113" s="24">
        <f t="shared" ca="1" si="1198"/>
        <v>10000</v>
      </c>
      <c r="BG1113" s="24">
        <f t="shared" ca="1" si="1198"/>
        <v>10000</v>
      </c>
      <c r="BH1113" s="24">
        <f t="shared" ca="1" si="1198"/>
        <v>10000</v>
      </c>
      <c r="BI1113" s="24">
        <f t="shared" ca="1" si="1198"/>
        <v>10000</v>
      </c>
      <c r="BJ1113" s="24">
        <f t="shared" ca="1" si="1198"/>
        <v>10000</v>
      </c>
      <c r="BK1113" s="24">
        <f t="shared" ca="1" si="1198"/>
        <v>10000</v>
      </c>
      <c r="BL1113" s="24">
        <f t="shared" ca="1" si="1198"/>
        <v>10000</v>
      </c>
      <c r="BM1113" s="24">
        <f t="shared" ca="1" si="1198"/>
        <v>10000</v>
      </c>
      <c r="BN1113" s="24">
        <f t="shared" ca="1" si="1198"/>
        <v>10000</v>
      </c>
      <c r="BO1113" s="24">
        <f t="shared" ca="1" si="1198"/>
        <v>10000</v>
      </c>
      <c r="BP1113" s="24">
        <f t="shared" ca="1" si="1198"/>
        <v>10000</v>
      </c>
      <c r="BQ1113" s="24">
        <f t="shared" ca="1" si="1198"/>
        <v>10000</v>
      </c>
      <c r="BR1113" s="24">
        <f t="shared" ca="1" si="1198"/>
        <v>10000</v>
      </c>
      <c r="BS1113" s="24">
        <f t="shared" ca="1" si="1198"/>
        <v>10000</v>
      </c>
      <c r="BT1113" s="24">
        <f t="shared" ca="1" si="1198"/>
        <v>10000</v>
      </c>
      <c r="BU1113" s="24">
        <f t="shared" ca="1" si="1198"/>
        <v>10000</v>
      </c>
      <c r="BV1113" s="24">
        <f t="shared" ca="1" si="1198"/>
        <v>10000</v>
      </c>
      <c r="BW1113" s="24">
        <f t="shared" ca="1" si="1198"/>
        <v>10000</v>
      </c>
      <c r="BX1113" s="24">
        <f t="shared" ca="1" si="1198"/>
        <v>10000</v>
      </c>
      <c r="BY1113" s="24">
        <f t="shared" ca="1" si="1198"/>
        <v>10000</v>
      </c>
      <c r="BZ1113" s="24">
        <f t="shared" ca="1" si="1198"/>
        <v>10000</v>
      </c>
      <c r="CA1113" s="24">
        <f t="shared" ca="1" si="1198"/>
        <v>10000</v>
      </c>
      <c r="CB1113" s="24">
        <f t="shared" ca="1" si="1198"/>
        <v>10000</v>
      </c>
      <c r="CC1113" s="24">
        <f t="shared" ca="1" si="1198"/>
        <v>10000</v>
      </c>
      <c r="CD1113" s="24">
        <f t="shared" ca="1" si="1198"/>
        <v>10000</v>
      </c>
      <c r="CE1113" s="24">
        <f t="shared" ref="CE1113:CK1113" ca="1" si="1199">+CE1098*CE1106</f>
        <v>10000</v>
      </c>
      <c r="CF1113" s="24">
        <f t="shared" ca="1" si="1199"/>
        <v>10000</v>
      </c>
      <c r="CG1113" s="24">
        <f t="shared" ca="1" si="1199"/>
        <v>10000</v>
      </c>
      <c r="CH1113" s="24">
        <f t="shared" ca="1" si="1199"/>
        <v>10000</v>
      </c>
      <c r="CI1113" s="24">
        <f t="shared" ca="1" si="1199"/>
        <v>10000</v>
      </c>
      <c r="CJ1113" s="24">
        <f t="shared" ca="1" si="1199"/>
        <v>10000</v>
      </c>
      <c r="CK1113" s="24">
        <f t="shared" ca="1" si="1199"/>
        <v>10000</v>
      </c>
      <c r="CL1113" s="24">
        <f t="shared" ref="CL1113" ca="1" si="1200">+CL1098*CL1106</f>
        <v>10000</v>
      </c>
    </row>
    <row r="1114" spans="2:90" x14ac:dyDescent="0.4">
      <c r="B1114" s="154" t="s">
        <v>796</v>
      </c>
      <c r="D1114" t="s">
        <v>807</v>
      </c>
      <c r="E1114" s="8" t="str">
        <f t="shared" si="1163"/>
        <v>1114 LISTSALE-PV</v>
      </c>
      <c r="H1114" s="31"/>
      <c r="I1114" s="73"/>
      <c r="J1114" s="73"/>
      <c r="K1114" s="23">
        <f t="shared" ca="1" si="1190"/>
        <v>60000</v>
      </c>
      <c r="L1114" s="23">
        <f t="shared" ca="1" si="1190"/>
        <v>60000</v>
      </c>
      <c r="M1114" s="23">
        <f t="shared" ca="1" si="1190"/>
        <v>60000</v>
      </c>
      <c r="N1114" s="23">
        <f t="shared" ca="1" si="1190"/>
        <v>60000</v>
      </c>
      <c r="O1114" s="23">
        <f t="shared" ca="1" si="1190"/>
        <v>60000</v>
      </c>
      <c r="P1114" s="23">
        <f t="shared" ca="1" si="1190"/>
        <v>60000</v>
      </c>
      <c r="R1114" s="33"/>
      <c r="S1114" s="24">
        <f t="shared" ref="S1114" ca="1" si="1201">+S1099*S1107</f>
        <v>5000</v>
      </c>
      <c r="T1114" s="24">
        <f t="shared" ref="T1114:AX1114" ca="1" si="1202">+T1099*T1107</f>
        <v>5000</v>
      </c>
      <c r="U1114" s="24">
        <f t="shared" ca="1" si="1202"/>
        <v>5000</v>
      </c>
      <c r="V1114" s="24">
        <f t="shared" ca="1" si="1202"/>
        <v>5000</v>
      </c>
      <c r="W1114" s="24">
        <f t="shared" ca="1" si="1202"/>
        <v>5000</v>
      </c>
      <c r="X1114" s="24">
        <f t="shared" ca="1" si="1202"/>
        <v>5000</v>
      </c>
      <c r="Y1114" s="24">
        <f t="shared" ca="1" si="1202"/>
        <v>5000</v>
      </c>
      <c r="Z1114" s="24">
        <f t="shared" ca="1" si="1202"/>
        <v>5000</v>
      </c>
      <c r="AA1114" s="24">
        <f t="shared" ca="1" si="1202"/>
        <v>5000</v>
      </c>
      <c r="AB1114" s="24">
        <f t="shared" ca="1" si="1202"/>
        <v>5000</v>
      </c>
      <c r="AC1114" s="24">
        <f t="shared" ca="1" si="1202"/>
        <v>5000</v>
      </c>
      <c r="AD1114" s="24">
        <f t="shared" ca="1" si="1202"/>
        <v>5000</v>
      </c>
      <c r="AE1114" s="24">
        <f t="shared" ca="1" si="1202"/>
        <v>5000</v>
      </c>
      <c r="AF1114" s="24">
        <f t="shared" ca="1" si="1202"/>
        <v>5000</v>
      </c>
      <c r="AG1114" s="24">
        <f t="shared" ca="1" si="1202"/>
        <v>5000</v>
      </c>
      <c r="AH1114" s="24">
        <f t="shared" ca="1" si="1202"/>
        <v>5000</v>
      </c>
      <c r="AI1114" s="24">
        <f t="shared" ca="1" si="1202"/>
        <v>5000</v>
      </c>
      <c r="AJ1114" s="24">
        <f t="shared" ca="1" si="1202"/>
        <v>5000</v>
      </c>
      <c r="AK1114" s="24">
        <f t="shared" ca="1" si="1202"/>
        <v>5000</v>
      </c>
      <c r="AL1114" s="24">
        <f t="shared" ca="1" si="1202"/>
        <v>5000</v>
      </c>
      <c r="AM1114" s="24">
        <f t="shared" ca="1" si="1202"/>
        <v>5000</v>
      </c>
      <c r="AN1114" s="24">
        <f t="shared" ca="1" si="1202"/>
        <v>5000</v>
      </c>
      <c r="AO1114" s="24">
        <f t="shared" ca="1" si="1202"/>
        <v>5000</v>
      </c>
      <c r="AP1114" s="24">
        <f t="shared" ca="1" si="1202"/>
        <v>5000</v>
      </c>
      <c r="AQ1114" s="24">
        <f t="shared" ca="1" si="1202"/>
        <v>5000</v>
      </c>
      <c r="AR1114" s="24">
        <f t="shared" ca="1" si="1202"/>
        <v>5000</v>
      </c>
      <c r="AS1114" s="24">
        <f t="shared" ca="1" si="1202"/>
        <v>5000</v>
      </c>
      <c r="AT1114" s="24">
        <f t="shared" ca="1" si="1202"/>
        <v>5000</v>
      </c>
      <c r="AU1114" s="24">
        <f t="shared" ca="1" si="1202"/>
        <v>5000</v>
      </c>
      <c r="AV1114" s="24">
        <f t="shared" ca="1" si="1202"/>
        <v>5000</v>
      </c>
      <c r="AW1114" s="24">
        <f t="shared" ca="1" si="1202"/>
        <v>5000</v>
      </c>
      <c r="AX1114" s="24">
        <f t="shared" ca="1" si="1202"/>
        <v>5000</v>
      </c>
      <c r="AY1114" s="24">
        <f t="shared" ref="AY1114:CD1114" ca="1" si="1203">+AY1099*AY1107</f>
        <v>5000</v>
      </c>
      <c r="AZ1114" s="24">
        <f t="shared" ca="1" si="1203"/>
        <v>5000</v>
      </c>
      <c r="BA1114" s="24">
        <f t="shared" ca="1" si="1203"/>
        <v>5000</v>
      </c>
      <c r="BB1114" s="24">
        <f t="shared" ca="1" si="1203"/>
        <v>5000</v>
      </c>
      <c r="BC1114" s="24">
        <f t="shared" ca="1" si="1203"/>
        <v>5000</v>
      </c>
      <c r="BD1114" s="24">
        <f t="shared" ca="1" si="1203"/>
        <v>5000</v>
      </c>
      <c r="BE1114" s="24">
        <f t="shared" ca="1" si="1203"/>
        <v>5000</v>
      </c>
      <c r="BF1114" s="24">
        <f t="shared" ca="1" si="1203"/>
        <v>5000</v>
      </c>
      <c r="BG1114" s="24">
        <f t="shared" ca="1" si="1203"/>
        <v>5000</v>
      </c>
      <c r="BH1114" s="24">
        <f t="shared" ca="1" si="1203"/>
        <v>5000</v>
      </c>
      <c r="BI1114" s="24">
        <f t="shared" ca="1" si="1203"/>
        <v>5000</v>
      </c>
      <c r="BJ1114" s="24">
        <f t="shared" ca="1" si="1203"/>
        <v>5000</v>
      </c>
      <c r="BK1114" s="24">
        <f t="shared" ca="1" si="1203"/>
        <v>5000</v>
      </c>
      <c r="BL1114" s="24">
        <f t="shared" ca="1" si="1203"/>
        <v>5000</v>
      </c>
      <c r="BM1114" s="24">
        <f t="shared" ca="1" si="1203"/>
        <v>5000</v>
      </c>
      <c r="BN1114" s="24">
        <f t="shared" ca="1" si="1203"/>
        <v>5000</v>
      </c>
      <c r="BO1114" s="24">
        <f t="shared" ca="1" si="1203"/>
        <v>5000</v>
      </c>
      <c r="BP1114" s="24">
        <f t="shared" ca="1" si="1203"/>
        <v>5000</v>
      </c>
      <c r="BQ1114" s="24">
        <f t="shared" ca="1" si="1203"/>
        <v>5000</v>
      </c>
      <c r="BR1114" s="24">
        <f t="shared" ca="1" si="1203"/>
        <v>5000</v>
      </c>
      <c r="BS1114" s="24">
        <f t="shared" ca="1" si="1203"/>
        <v>5000</v>
      </c>
      <c r="BT1114" s="24">
        <f t="shared" ca="1" si="1203"/>
        <v>5000</v>
      </c>
      <c r="BU1114" s="24">
        <f t="shared" ca="1" si="1203"/>
        <v>5000</v>
      </c>
      <c r="BV1114" s="24">
        <f t="shared" ca="1" si="1203"/>
        <v>5000</v>
      </c>
      <c r="BW1114" s="24">
        <f t="shared" ca="1" si="1203"/>
        <v>5000</v>
      </c>
      <c r="BX1114" s="24">
        <f t="shared" ca="1" si="1203"/>
        <v>5000</v>
      </c>
      <c r="BY1114" s="24">
        <f t="shared" ca="1" si="1203"/>
        <v>5000</v>
      </c>
      <c r="BZ1114" s="24">
        <f t="shared" ca="1" si="1203"/>
        <v>5000</v>
      </c>
      <c r="CA1114" s="24">
        <f t="shared" ca="1" si="1203"/>
        <v>5000</v>
      </c>
      <c r="CB1114" s="24">
        <f t="shared" ca="1" si="1203"/>
        <v>5000</v>
      </c>
      <c r="CC1114" s="24">
        <f t="shared" ca="1" si="1203"/>
        <v>5000</v>
      </c>
      <c r="CD1114" s="24">
        <f t="shared" ca="1" si="1203"/>
        <v>5000</v>
      </c>
      <c r="CE1114" s="24">
        <f t="shared" ref="CE1114:CK1114" ca="1" si="1204">+CE1099*CE1107</f>
        <v>5000</v>
      </c>
      <c r="CF1114" s="24">
        <f t="shared" ca="1" si="1204"/>
        <v>5000</v>
      </c>
      <c r="CG1114" s="24">
        <f t="shared" ca="1" si="1204"/>
        <v>5000</v>
      </c>
      <c r="CH1114" s="24">
        <f t="shared" ca="1" si="1204"/>
        <v>5000</v>
      </c>
      <c r="CI1114" s="24">
        <f t="shared" ca="1" si="1204"/>
        <v>5000</v>
      </c>
      <c r="CJ1114" s="24">
        <f t="shared" ca="1" si="1204"/>
        <v>5000</v>
      </c>
      <c r="CK1114" s="24">
        <f t="shared" ca="1" si="1204"/>
        <v>5000</v>
      </c>
      <c r="CL1114" s="24">
        <f t="shared" ref="CL1114" ca="1" si="1205">+CL1099*CL1107</f>
        <v>5000</v>
      </c>
    </row>
    <row r="1115" spans="2:90" x14ac:dyDescent="0.4">
      <c r="B1115" s="154" t="s">
        <v>797</v>
      </c>
      <c r="D1115" t="s">
        <v>807</v>
      </c>
      <c r="E1115" s="8" t="str">
        <f t="shared" si="1163"/>
        <v>1115 LISTSALE-PV</v>
      </c>
      <c r="H1115" s="31"/>
      <c r="I1115" s="73"/>
      <c r="J1115" s="73"/>
      <c r="K1115" s="23">
        <f t="shared" ca="1" si="1190"/>
        <v>180000</v>
      </c>
      <c r="L1115" s="23">
        <f t="shared" ca="1" si="1190"/>
        <v>180000</v>
      </c>
      <c r="M1115" s="23">
        <f t="shared" ca="1" si="1190"/>
        <v>180000</v>
      </c>
      <c r="N1115" s="23">
        <f t="shared" ca="1" si="1190"/>
        <v>180000</v>
      </c>
      <c r="O1115" s="23">
        <f t="shared" ca="1" si="1190"/>
        <v>180000</v>
      </c>
      <c r="P1115" s="23">
        <f t="shared" ca="1" si="1190"/>
        <v>180000</v>
      </c>
      <c r="R1115" s="33"/>
      <c r="S1115" s="24">
        <f t="shared" ref="S1115" ca="1" si="1206">+S1100*S1108</f>
        <v>15000</v>
      </c>
      <c r="T1115" s="24">
        <f t="shared" ref="T1115:AX1115" ca="1" si="1207">+T1100*T1108</f>
        <v>15000</v>
      </c>
      <c r="U1115" s="24">
        <f t="shared" ca="1" si="1207"/>
        <v>15000</v>
      </c>
      <c r="V1115" s="24">
        <f t="shared" ca="1" si="1207"/>
        <v>15000</v>
      </c>
      <c r="W1115" s="24">
        <f t="shared" ca="1" si="1207"/>
        <v>15000</v>
      </c>
      <c r="X1115" s="24">
        <f t="shared" ca="1" si="1207"/>
        <v>15000</v>
      </c>
      <c r="Y1115" s="24">
        <f t="shared" ca="1" si="1207"/>
        <v>15000</v>
      </c>
      <c r="Z1115" s="24">
        <f t="shared" ca="1" si="1207"/>
        <v>15000</v>
      </c>
      <c r="AA1115" s="24">
        <f t="shared" ca="1" si="1207"/>
        <v>15000</v>
      </c>
      <c r="AB1115" s="24">
        <f t="shared" ca="1" si="1207"/>
        <v>15000</v>
      </c>
      <c r="AC1115" s="24">
        <f t="shared" ca="1" si="1207"/>
        <v>15000</v>
      </c>
      <c r="AD1115" s="24">
        <f t="shared" ca="1" si="1207"/>
        <v>15000</v>
      </c>
      <c r="AE1115" s="24">
        <f t="shared" ca="1" si="1207"/>
        <v>15000</v>
      </c>
      <c r="AF1115" s="24">
        <f t="shared" ca="1" si="1207"/>
        <v>15000</v>
      </c>
      <c r="AG1115" s="24">
        <f t="shared" ca="1" si="1207"/>
        <v>15000</v>
      </c>
      <c r="AH1115" s="24">
        <f t="shared" ca="1" si="1207"/>
        <v>15000</v>
      </c>
      <c r="AI1115" s="24">
        <f t="shared" ca="1" si="1207"/>
        <v>15000</v>
      </c>
      <c r="AJ1115" s="24">
        <f t="shared" ca="1" si="1207"/>
        <v>15000</v>
      </c>
      <c r="AK1115" s="24">
        <f t="shared" ca="1" si="1207"/>
        <v>15000</v>
      </c>
      <c r="AL1115" s="24">
        <f t="shared" ca="1" si="1207"/>
        <v>15000</v>
      </c>
      <c r="AM1115" s="24">
        <f t="shared" ca="1" si="1207"/>
        <v>15000</v>
      </c>
      <c r="AN1115" s="24">
        <f t="shared" ca="1" si="1207"/>
        <v>15000</v>
      </c>
      <c r="AO1115" s="24">
        <f t="shared" ca="1" si="1207"/>
        <v>15000</v>
      </c>
      <c r="AP1115" s="24">
        <f t="shared" ca="1" si="1207"/>
        <v>15000</v>
      </c>
      <c r="AQ1115" s="24">
        <f t="shared" ca="1" si="1207"/>
        <v>15000</v>
      </c>
      <c r="AR1115" s="24">
        <f t="shared" ca="1" si="1207"/>
        <v>15000</v>
      </c>
      <c r="AS1115" s="24">
        <f t="shared" ca="1" si="1207"/>
        <v>15000</v>
      </c>
      <c r="AT1115" s="24">
        <f t="shared" ca="1" si="1207"/>
        <v>15000</v>
      </c>
      <c r="AU1115" s="24">
        <f t="shared" ca="1" si="1207"/>
        <v>15000</v>
      </c>
      <c r="AV1115" s="24">
        <f t="shared" ca="1" si="1207"/>
        <v>15000</v>
      </c>
      <c r="AW1115" s="24">
        <f t="shared" ca="1" si="1207"/>
        <v>15000</v>
      </c>
      <c r="AX1115" s="24">
        <f t="shared" ca="1" si="1207"/>
        <v>15000</v>
      </c>
      <c r="AY1115" s="24">
        <f t="shared" ref="AY1115:CD1115" ca="1" si="1208">+AY1100*AY1108</f>
        <v>15000</v>
      </c>
      <c r="AZ1115" s="24">
        <f t="shared" ca="1" si="1208"/>
        <v>15000</v>
      </c>
      <c r="BA1115" s="24">
        <f t="shared" ca="1" si="1208"/>
        <v>15000</v>
      </c>
      <c r="BB1115" s="24">
        <f t="shared" ca="1" si="1208"/>
        <v>15000</v>
      </c>
      <c r="BC1115" s="24">
        <f t="shared" ca="1" si="1208"/>
        <v>15000</v>
      </c>
      <c r="BD1115" s="24">
        <f t="shared" ca="1" si="1208"/>
        <v>15000</v>
      </c>
      <c r="BE1115" s="24">
        <f t="shared" ca="1" si="1208"/>
        <v>15000</v>
      </c>
      <c r="BF1115" s="24">
        <f t="shared" ca="1" si="1208"/>
        <v>15000</v>
      </c>
      <c r="BG1115" s="24">
        <f t="shared" ca="1" si="1208"/>
        <v>15000</v>
      </c>
      <c r="BH1115" s="24">
        <f t="shared" ca="1" si="1208"/>
        <v>15000</v>
      </c>
      <c r="BI1115" s="24">
        <f t="shared" ca="1" si="1208"/>
        <v>15000</v>
      </c>
      <c r="BJ1115" s="24">
        <f t="shared" ca="1" si="1208"/>
        <v>15000</v>
      </c>
      <c r="BK1115" s="24">
        <f t="shared" ca="1" si="1208"/>
        <v>15000</v>
      </c>
      <c r="BL1115" s="24">
        <f t="shared" ca="1" si="1208"/>
        <v>15000</v>
      </c>
      <c r="BM1115" s="24">
        <f t="shared" ca="1" si="1208"/>
        <v>15000</v>
      </c>
      <c r="BN1115" s="24">
        <f t="shared" ca="1" si="1208"/>
        <v>15000</v>
      </c>
      <c r="BO1115" s="24">
        <f t="shared" ca="1" si="1208"/>
        <v>15000</v>
      </c>
      <c r="BP1115" s="24">
        <f t="shared" ca="1" si="1208"/>
        <v>15000</v>
      </c>
      <c r="BQ1115" s="24">
        <f t="shared" ca="1" si="1208"/>
        <v>15000</v>
      </c>
      <c r="BR1115" s="24">
        <f t="shared" ca="1" si="1208"/>
        <v>15000</v>
      </c>
      <c r="BS1115" s="24">
        <f t="shared" ca="1" si="1208"/>
        <v>15000</v>
      </c>
      <c r="BT1115" s="24">
        <f t="shared" ca="1" si="1208"/>
        <v>15000</v>
      </c>
      <c r="BU1115" s="24">
        <f t="shared" ca="1" si="1208"/>
        <v>15000</v>
      </c>
      <c r="BV1115" s="24">
        <f t="shared" ca="1" si="1208"/>
        <v>15000</v>
      </c>
      <c r="BW1115" s="24">
        <f t="shared" ca="1" si="1208"/>
        <v>15000</v>
      </c>
      <c r="BX1115" s="24">
        <f t="shared" ca="1" si="1208"/>
        <v>15000</v>
      </c>
      <c r="BY1115" s="24">
        <f t="shared" ca="1" si="1208"/>
        <v>15000</v>
      </c>
      <c r="BZ1115" s="24">
        <f t="shared" ca="1" si="1208"/>
        <v>15000</v>
      </c>
      <c r="CA1115" s="24">
        <f t="shared" ca="1" si="1208"/>
        <v>15000</v>
      </c>
      <c r="CB1115" s="24">
        <f t="shared" ca="1" si="1208"/>
        <v>15000</v>
      </c>
      <c r="CC1115" s="24">
        <f t="shared" ca="1" si="1208"/>
        <v>15000</v>
      </c>
      <c r="CD1115" s="24">
        <f t="shared" ca="1" si="1208"/>
        <v>15000</v>
      </c>
      <c r="CE1115" s="24">
        <f t="shared" ref="CE1115:CK1115" ca="1" si="1209">+CE1100*CE1108</f>
        <v>15000</v>
      </c>
      <c r="CF1115" s="24">
        <f t="shared" ca="1" si="1209"/>
        <v>15000</v>
      </c>
      <c r="CG1115" s="24">
        <f t="shared" ca="1" si="1209"/>
        <v>15000</v>
      </c>
      <c r="CH1115" s="24">
        <f t="shared" ca="1" si="1209"/>
        <v>15000</v>
      </c>
      <c r="CI1115" s="24">
        <f t="shared" ca="1" si="1209"/>
        <v>15000</v>
      </c>
      <c r="CJ1115" s="24">
        <f t="shared" ca="1" si="1209"/>
        <v>15000</v>
      </c>
      <c r="CK1115" s="24">
        <f t="shared" ca="1" si="1209"/>
        <v>15000</v>
      </c>
      <c r="CL1115" s="24">
        <f t="shared" ref="CL1115" ca="1" si="1210">+CL1100*CL1108</f>
        <v>15000</v>
      </c>
    </row>
    <row r="1116" spans="2:90" x14ac:dyDescent="0.4">
      <c r="B1116" s="154" t="s">
        <v>798</v>
      </c>
      <c r="D1116" t="s">
        <v>807</v>
      </c>
      <c r="E1116" s="8" t="str">
        <f t="shared" si="1163"/>
        <v>1116 LISTSALE-PV</v>
      </c>
      <c r="H1116" s="31"/>
      <c r="I1116" s="73"/>
      <c r="J1116" s="73"/>
      <c r="K1116" s="251">
        <f t="shared" ca="1" si="1190"/>
        <v>120000</v>
      </c>
      <c r="L1116" s="251">
        <f t="shared" ca="1" si="1190"/>
        <v>120000</v>
      </c>
      <c r="M1116" s="251">
        <f t="shared" ca="1" si="1190"/>
        <v>120000</v>
      </c>
      <c r="N1116" s="251">
        <f t="shared" ca="1" si="1190"/>
        <v>120000</v>
      </c>
      <c r="O1116" s="251">
        <f t="shared" ca="1" si="1190"/>
        <v>120000</v>
      </c>
      <c r="P1116" s="251">
        <f t="shared" ca="1" si="1190"/>
        <v>120000</v>
      </c>
      <c r="R1116" s="33"/>
      <c r="S1116" s="134">
        <f t="shared" ref="S1116" ca="1" si="1211">+S1101*S1109</f>
        <v>10000</v>
      </c>
      <c r="T1116" s="134">
        <f t="shared" ref="T1116:AX1116" ca="1" si="1212">+T1101*T1109</f>
        <v>10000</v>
      </c>
      <c r="U1116" s="134">
        <f t="shared" ca="1" si="1212"/>
        <v>10000</v>
      </c>
      <c r="V1116" s="134">
        <f t="shared" ca="1" si="1212"/>
        <v>10000</v>
      </c>
      <c r="W1116" s="134">
        <f t="shared" ca="1" si="1212"/>
        <v>10000</v>
      </c>
      <c r="X1116" s="134">
        <f t="shared" ca="1" si="1212"/>
        <v>10000</v>
      </c>
      <c r="Y1116" s="134">
        <f t="shared" ca="1" si="1212"/>
        <v>10000</v>
      </c>
      <c r="Z1116" s="134">
        <f t="shared" ca="1" si="1212"/>
        <v>10000</v>
      </c>
      <c r="AA1116" s="134">
        <f t="shared" ca="1" si="1212"/>
        <v>10000</v>
      </c>
      <c r="AB1116" s="134">
        <f t="shared" ca="1" si="1212"/>
        <v>10000</v>
      </c>
      <c r="AC1116" s="134">
        <f t="shared" ca="1" si="1212"/>
        <v>10000</v>
      </c>
      <c r="AD1116" s="134">
        <f t="shared" ca="1" si="1212"/>
        <v>10000</v>
      </c>
      <c r="AE1116" s="134">
        <f t="shared" ca="1" si="1212"/>
        <v>10000</v>
      </c>
      <c r="AF1116" s="134">
        <f t="shared" ca="1" si="1212"/>
        <v>10000</v>
      </c>
      <c r="AG1116" s="134">
        <f t="shared" ca="1" si="1212"/>
        <v>10000</v>
      </c>
      <c r="AH1116" s="134">
        <f t="shared" ca="1" si="1212"/>
        <v>10000</v>
      </c>
      <c r="AI1116" s="134">
        <f t="shared" ca="1" si="1212"/>
        <v>10000</v>
      </c>
      <c r="AJ1116" s="134">
        <f t="shared" ca="1" si="1212"/>
        <v>10000</v>
      </c>
      <c r="AK1116" s="134">
        <f t="shared" ca="1" si="1212"/>
        <v>10000</v>
      </c>
      <c r="AL1116" s="134">
        <f t="shared" ca="1" si="1212"/>
        <v>10000</v>
      </c>
      <c r="AM1116" s="134">
        <f t="shared" ca="1" si="1212"/>
        <v>10000</v>
      </c>
      <c r="AN1116" s="134">
        <f t="shared" ca="1" si="1212"/>
        <v>10000</v>
      </c>
      <c r="AO1116" s="134">
        <f t="shared" ca="1" si="1212"/>
        <v>10000</v>
      </c>
      <c r="AP1116" s="134">
        <f t="shared" ca="1" si="1212"/>
        <v>10000</v>
      </c>
      <c r="AQ1116" s="134">
        <f t="shared" ca="1" si="1212"/>
        <v>10000</v>
      </c>
      <c r="AR1116" s="134">
        <f t="shared" ca="1" si="1212"/>
        <v>10000</v>
      </c>
      <c r="AS1116" s="134">
        <f t="shared" ca="1" si="1212"/>
        <v>10000</v>
      </c>
      <c r="AT1116" s="134">
        <f t="shared" ca="1" si="1212"/>
        <v>10000</v>
      </c>
      <c r="AU1116" s="134">
        <f t="shared" ca="1" si="1212"/>
        <v>10000</v>
      </c>
      <c r="AV1116" s="134">
        <f t="shared" ca="1" si="1212"/>
        <v>10000</v>
      </c>
      <c r="AW1116" s="134">
        <f t="shared" ca="1" si="1212"/>
        <v>10000</v>
      </c>
      <c r="AX1116" s="134">
        <f t="shared" ca="1" si="1212"/>
        <v>10000</v>
      </c>
      <c r="AY1116" s="134">
        <f t="shared" ref="AY1116:CD1116" ca="1" si="1213">+AY1101*AY1109</f>
        <v>10000</v>
      </c>
      <c r="AZ1116" s="134">
        <f t="shared" ca="1" si="1213"/>
        <v>10000</v>
      </c>
      <c r="BA1116" s="134">
        <f t="shared" ca="1" si="1213"/>
        <v>10000</v>
      </c>
      <c r="BB1116" s="134">
        <f t="shared" ca="1" si="1213"/>
        <v>10000</v>
      </c>
      <c r="BC1116" s="134">
        <f t="shared" ca="1" si="1213"/>
        <v>10000</v>
      </c>
      <c r="BD1116" s="134">
        <f t="shared" ca="1" si="1213"/>
        <v>10000</v>
      </c>
      <c r="BE1116" s="134">
        <f t="shared" ca="1" si="1213"/>
        <v>10000</v>
      </c>
      <c r="BF1116" s="134">
        <f t="shared" ca="1" si="1213"/>
        <v>10000</v>
      </c>
      <c r="BG1116" s="134">
        <f t="shared" ca="1" si="1213"/>
        <v>10000</v>
      </c>
      <c r="BH1116" s="134">
        <f t="shared" ca="1" si="1213"/>
        <v>10000</v>
      </c>
      <c r="BI1116" s="134">
        <f t="shared" ca="1" si="1213"/>
        <v>10000</v>
      </c>
      <c r="BJ1116" s="134">
        <f t="shared" ca="1" si="1213"/>
        <v>10000</v>
      </c>
      <c r="BK1116" s="134">
        <f t="shared" ca="1" si="1213"/>
        <v>10000</v>
      </c>
      <c r="BL1116" s="134">
        <f t="shared" ca="1" si="1213"/>
        <v>10000</v>
      </c>
      <c r="BM1116" s="134">
        <f t="shared" ca="1" si="1213"/>
        <v>10000</v>
      </c>
      <c r="BN1116" s="134">
        <f t="shared" ca="1" si="1213"/>
        <v>10000</v>
      </c>
      <c r="BO1116" s="134">
        <f t="shared" ca="1" si="1213"/>
        <v>10000</v>
      </c>
      <c r="BP1116" s="134">
        <f t="shared" ca="1" si="1213"/>
        <v>10000</v>
      </c>
      <c r="BQ1116" s="134">
        <f t="shared" ca="1" si="1213"/>
        <v>10000</v>
      </c>
      <c r="BR1116" s="134">
        <f t="shared" ca="1" si="1213"/>
        <v>10000</v>
      </c>
      <c r="BS1116" s="134">
        <f t="shared" ca="1" si="1213"/>
        <v>10000</v>
      </c>
      <c r="BT1116" s="134">
        <f t="shared" ca="1" si="1213"/>
        <v>10000</v>
      </c>
      <c r="BU1116" s="134">
        <f t="shared" ca="1" si="1213"/>
        <v>10000</v>
      </c>
      <c r="BV1116" s="134">
        <f t="shared" ca="1" si="1213"/>
        <v>10000</v>
      </c>
      <c r="BW1116" s="134">
        <f t="shared" ca="1" si="1213"/>
        <v>10000</v>
      </c>
      <c r="BX1116" s="134">
        <f t="shared" ca="1" si="1213"/>
        <v>10000</v>
      </c>
      <c r="BY1116" s="134">
        <f t="shared" ca="1" si="1213"/>
        <v>10000</v>
      </c>
      <c r="BZ1116" s="134">
        <f t="shared" ca="1" si="1213"/>
        <v>10000</v>
      </c>
      <c r="CA1116" s="134">
        <f t="shared" ca="1" si="1213"/>
        <v>10000</v>
      </c>
      <c r="CB1116" s="134">
        <f t="shared" ca="1" si="1213"/>
        <v>10000</v>
      </c>
      <c r="CC1116" s="134">
        <f t="shared" ca="1" si="1213"/>
        <v>10000</v>
      </c>
      <c r="CD1116" s="134">
        <f t="shared" ca="1" si="1213"/>
        <v>10000</v>
      </c>
      <c r="CE1116" s="134">
        <f t="shared" ref="CE1116:CK1116" ca="1" si="1214">+CE1101*CE1109</f>
        <v>10000</v>
      </c>
      <c r="CF1116" s="134">
        <f t="shared" ca="1" si="1214"/>
        <v>10000</v>
      </c>
      <c r="CG1116" s="134">
        <f t="shared" ca="1" si="1214"/>
        <v>10000</v>
      </c>
      <c r="CH1116" s="134">
        <f t="shared" ca="1" si="1214"/>
        <v>10000</v>
      </c>
      <c r="CI1116" s="134">
        <f t="shared" ca="1" si="1214"/>
        <v>10000</v>
      </c>
      <c r="CJ1116" s="134">
        <f t="shared" ca="1" si="1214"/>
        <v>10000</v>
      </c>
      <c r="CK1116" s="134">
        <f t="shared" ca="1" si="1214"/>
        <v>10000</v>
      </c>
      <c r="CL1116" s="134">
        <f t="shared" ref="CL1116" ca="1" si="1215">+CL1101*CL1109</f>
        <v>10000</v>
      </c>
    </row>
    <row r="1117" spans="2:90" x14ac:dyDescent="0.4">
      <c r="B1117" s="123" t="s">
        <v>802</v>
      </c>
      <c r="C1117" t="s">
        <v>198</v>
      </c>
      <c r="D1117" t="s">
        <v>807</v>
      </c>
      <c r="E1117" s="8" t="str">
        <f t="shared" si="1163"/>
        <v>1117 LISTSALE-PV</v>
      </c>
      <c r="F1117" s="27"/>
      <c r="G1117" s="27"/>
      <c r="H1117" s="31"/>
      <c r="I1117" s="73"/>
      <c r="J1117" s="73"/>
      <c r="K1117" s="33">
        <f t="shared" ca="1" si="1190"/>
        <v>600000</v>
      </c>
      <c r="L1117" s="33">
        <f t="shared" ca="1" si="1190"/>
        <v>600000</v>
      </c>
      <c r="M1117" s="33">
        <f t="shared" ca="1" si="1190"/>
        <v>600000</v>
      </c>
      <c r="N1117" s="33">
        <f t="shared" ca="1" si="1190"/>
        <v>600000</v>
      </c>
      <c r="O1117" s="33">
        <f t="shared" ca="1" si="1190"/>
        <v>600000</v>
      </c>
      <c r="P1117" s="33">
        <f t="shared" ca="1" si="1190"/>
        <v>600000</v>
      </c>
      <c r="R1117" s="33"/>
      <c r="S1117" s="33">
        <f t="shared" ref="S1117" ca="1" si="1216">SUM(S1112:S1116)</f>
        <v>50000</v>
      </c>
      <c r="T1117" s="33">
        <f t="shared" ref="T1117:AX1117" ca="1" si="1217">SUM(T1112:T1116)</f>
        <v>50000</v>
      </c>
      <c r="U1117" s="33">
        <f t="shared" ca="1" si="1217"/>
        <v>50000</v>
      </c>
      <c r="V1117" s="33">
        <f t="shared" ca="1" si="1217"/>
        <v>50000</v>
      </c>
      <c r="W1117" s="33">
        <f t="shared" ca="1" si="1217"/>
        <v>50000</v>
      </c>
      <c r="X1117" s="33">
        <f t="shared" ca="1" si="1217"/>
        <v>50000</v>
      </c>
      <c r="Y1117" s="33">
        <f t="shared" ca="1" si="1217"/>
        <v>50000</v>
      </c>
      <c r="Z1117" s="33">
        <f t="shared" ca="1" si="1217"/>
        <v>50000</v>
      </c>
      <c r="AA1117" s="33">
        <f t="shared" ca="1" si="1217"/>
        <v>50000</v>
      </c>
      <c r="AB1117" s="33">
        <f t="shared" ca="1" si="1217"/>
        <v>50000</v>
      </c>
      <c r="AC1117" s="33">
        <f t="shared" ca="1" si="1217"/>
        <v>50000</v>
      </c>
      <c r="AD1117" s="33">
        <f t="shared" ca="1" si="1217"/>
        <v>50000</v>
      </c>
      <c r="AE1117" s="33">
        <f t="shared" ca="1" si="1217"/>
        <v>50000</v>
      </c>
      <c r="AF1117" s="33">
        <f t="shared" ca="1" si="1217"/>
        <v>50000</v>
      </c>
      <c r="AG1117" s="33">
        <f t="shared" ca="1" si="1217"/>
        <v>50000</v>
      </c>
      <c r="AH1117" s="33">
        <f t="shared" ca="1" si="1217"/>
        <v>50000</v>
      </c>
      <c r="AI1117" s="33">
        <f t="shared" ca="1" si="1217"/>
        <v>50000</v>
      </c>
      <c r="AJ1117" s="33">
        <f t="shared" ca="1" si="1217"/>
        <v>50000</v>
      </c>
      <c r="AK1117" s="33">
        <f t="shared" ca="1" si="1217"/>
        <v>50000</v>
      </c>
      <c r="AL1117" s="33">
        <f t="shared" ca="1" si="1217"/>
        <v>50000</v>
      </c>
      <c r="AM1117" s="33">
        <f t="shared" ca="1" si="1217"/>
        <v>50000</v>
      </c>
      <c r="AN1117" s="33">
        <f t="shared" ca="1" si="1217"/>
        <v>50000</v>
      </c>
      <c r="AO1117" s="33">
        <f t="shared" ca="1" si="1217"/>
        <v>50000</v>
      </c>
      <c r="AP1117" s="33">
        <f t="shared" ca="1" si="1217"/>
        <v>50000</v>
      </c>
      <c r="AQ1117" s="33">
        <f t="shared" ca="1" si="1217"/>
        <v>50000</v>
      </c>
      <c r="AR1117" s="33">
        <f t="shared" ca="1" si="1217"/>
        <v>50000</v>
      </c>
      <c r="AS1117" s="33">
        <f t="shared" ca="1" si="1217"/>
        <v>50000</v>
      </c>
      <c r="AT1117" s="33">
        <f t="shared" ca="1" si="1217"/>
        <v>50000</v>
      </c>
      <c r="AU1117" s="33">
        <f t="shared" ca="1" si="1217"/>
        <v>50000</v>
      </c>
      <c r="AV1117" s="33">
        <f t="shared" ca="1" si="1217"/>
        <v>50000</v>
      </c>
      <c r="AW1117" s="33">
        <f t="shared" ca="1" si="1217"/>
        <v>50000</v>
      </c>
      <c r="AX1117" s="33">
        <f t="shared" ca="1" si="1217"/>
        <v>50000</v>
      </c>
      <c r="AY1117" s="33">
        <f t="shared" ref="AY1117:CD1117" ca="1" si="1218">SUM(AY1112:AY1116)</f>
        <v>50000</v>
      </c>
      <c r="AZ1117" s="33">
        <f t="shared" ca="1" si="1218"/>
        <v>50000</v>
      </c>
      <c r="BA1117" s="33">
        <f t="shared" ca="1" si="1218"/>
        <v>50000</v>
      </c>
      <c r="BB1117" s="33">
        <f t="shared" ca="1" si="1218"/>
        <v>50000</v>
      </c>
      <c r="BC1117" s="33">
        <f t="shared" ca="1" si="1218"/>
        <v>50000</v>
      </c>
      <c r="BD1117" s="33">
        <f t="shared" ca="1" si="1218"/>
        <v>50000</v>
      </c>
      <c r="BE1117" s="33">
        <f t="shared" ca="1" si="1218"/>
        <v>50000</v>
      </c>
      <c r="BF1117" s="33">
        <f t="shared" ca="1" si="1218"/>
        <v>50000</v>
      </c>
      <c r="BG1117" s="33">
        <f t="shared" ca="1" si="1218"/>
        <v>50000</v>
      </c>
      <c r="BH1117" s="33">
        <f t="shared" ca="1" si="1218"/>
        <v>50000</v>
      </c>
      <c r="BI1117" s="33">
        <f t="shared" ca="1" si="1218"/>
        <v>50000</v>
      </c>
      <c r="BJ1117" s="33">
        <f t="shared" ca="1" si="1218"/>
        <v>50000</v>
      </c>
      <c r="BK1117" s="33">
        <f t="shared" ca="1" si="1218"/>
        <v>50000</v>
      </c>
      <c r="BL1117" s="33">
        <f t="shared" ca="1" si="1218"/>
        <v>50000</v>
      </c>
      <c r="BM1117" s="33">
        <f t="shared" ca="1" si="1218"/>
        <v>50000</v>
      </c>
      <c r="BN1117" s="33">
        <f t="shared" ca="1" si="1218"/>
        <v>50000</v>
      </c>
      <c r="BO1117" s="33">
        <f t="shared" ca="1" si="1218"/>
        <v>50000</v>
      </c>
      <c r="BP1117" s="33">
        <f t="shared" ca="1" si="1218"/>
        <v>50000</v>
      </c>
      <c r="BQ1117" s="33">
        <f t="shared" ca="1" si="1218"/>
        <v>50000</v>
      </c>
      <c r="BR1117" s="33">
        <f t="shared" ca="1" si="1218"/>
        <v>50000</v>
      </c>
      <c r="BS1117" s="33">
        <f t="shared" ca="1" si="1218"/>
        <v>50000</v>
      </c>
      <c r="BT1117" s="33">
        <f t="shared" ca="1" si="1218"/>
        <v>50000</v>
      </c>
      <c r="BU1117" s="33">
        <f t="shared" ca="1" si="1218"/>
        <v>50000</v>
      </c>
      <c r="BV1117" s="33">
        <f t="shared" ca="1" si="1218"/>
        <v>50000</v>
      </c>
      <c r="BW1117" s="33">
        <f t="shared" ca="1" si="1218"/>
        <v>50000</v>
      </c>
      <c r="BX1117" s="33">
        <f t="shared" ca="1" si="1218"/>
        <v>50000</v>
      </c>
      <c r="BY1117" s="33">
        <f t="shared" ca="1" si="1218"/>
        <v>50000</v>
      </c>
      <c r="BZ1117" s="33">
        <f t="shared" ca="1" si="1218"/>
        <v>50000</v>
      </c>
      <c r="CA1117" s="33">
        <f t="shared" ca="1" si="1218"/>
        <v>50000</v>
      </c>
      <c r="CB1117" s="33">
        <f t="shared" ca="1" si="1218"/>
        <v>50000</v>
      </c>
      <c r="CC1117" s="33">
        <f t="shared" ca="1" si="1218"/>
        <v>50000</v>
      </c>
      <c r="CD1117" s="33">
        <f t="shared" ca="1" si="1218"/>
        <v>50000</v>
      </c>
      <c r="CE1117" s="33">
        <f t="shared" ref="CE1117:CK1117" ca="1" si="1219">SUM(CE1112:CE1116)</f>
        <v>50000</v>
      </c>
      <c r="CF1117" s="33">
        <f t="shared" ca="1" si="1219"/>
        <v>50000</v>
      </c>
      <c r="CG1117" s="33">
        <f t="shared" ca="1" si="1219"/>
        <v>50000</v>
      </c>
      <c r="CH1117" s="33">
        <f t="shared" ca="1" si="1219"/>
        <v>50000</v>
      </c>
      <c r="CI1117" s="33">
        <f t="shared" ca="1" si="1219"/>
        <v>50000</v>
      </c>
      <c r="CJ1117" s="33">
        <f t="shared" ca="1" si="1219"/>
        <v>50000</v>
      </c>
      <c r="CK1117" s="33">
        <f t="shared" ca="1" si="1219"/>
        <v>50000</v>
      </c>
      <c r="CL1117" s="33">
        <f t="shared" ref="CL1117" ca="1" si="1220">SUM(CL1112:CL1116)</f>
        <v>50000</v>
      </c>
    </row>
    <row r="1118" spans="2:90" x14ac:dyDescent="0.4">
      <c r="B1118" s="122"/>
      <c r="C1118" s="27"/>
      <c r="D1118" t="s">
        <v>807</v>
      </c>
      <c r="E1118" s="8" t="str">
        <f t="shared" si="1163"/>
        <v>1118 LISTSALE-PV</v>
      </c>
      <c r="F1118" s="27"/>
      <c r="G1118" s="27"/>
      <c r="H1118" s="31"/>
      <c r="I1118" s="73"/>
      <c r="J1118" s="73"/>
      <c r="K1118" s="38"/>
      <c r="L1118" s="38"/>
      <c r="M1118" s="38"/>
      <c r="N1118" s="38"/>
      <c r="O1118" s="38"/>
      <c r="P1118" s="38"/>
      <c r="R1118" s="33"/>
      <c r="S1118" s="38"/>
      <c r="T1118" s="38"/>
      <c r="U1118" s="38"/>
      <c r="V1118" s="38"/>
      <c r="W1118" s="38"/>
      <c r="X1118" s="38"/>
      <c r="Y1118" s="38"/>
      <c r="Z1118" s="38"/>
      <c r="AA1118" s="38"/>
      <c r="AB1118" s="38"/>
      <c r="AC1118" s="38"/>
      <c r="AD1118" s="38"/>
      <c r="AE1118" s="38"/>
      <c r="AF1118" s="38"/>
      <c r="AG1118" s="38"/>
      <c r="AH1118" s="38"/>
      <c r="AI1118" s="38"/>
      <c r="AJ1118" s="38"/>
      <c r="AK1118" s="38"/>
      <c r="AL1118" s="38"/>
      <c r="AM1118" s="38"/>
      <c r="AN1118" s="38"/>
      <c r="AO1118" s="38"/>
      <c r="AP1118" s="38"/>
      <c r="AQ1118" s="38"/>
      <c r="AR1118" s="38"/>
      <c r="AS1118" s="38"/>
      <c r="AT1118" s="38"/>
      <c r="AU1118" s="38"/>
      <c r="AV1118" s="38"/>
      <c r="AW1118" s="38"/>
      <c r="AX1118" s="38"/>
      <c r="AY1118" s="38"/>
      <c r="AZ1118" s="38"/>
      <c r="BA1118" s="38"/>
      <c r="BB1118" s="38"/>
      <c r="BC1118" s="38"/>
      <c r="BD1118" s="38"/>
      <c r="BE1118" s="38"/>
      <c r="BF1118" s="38"/>
      <c r="BG1118" s="38"/>
      <c r="BH1118" s="38"/>
      <c r="BI1118" s="38"/>
      <c r="BJ1118" s="38"/>
      <c r="BK1118" s="38"/>
      <c r="BL1118" s="38"/>
      <c r="BM1118" s="38"/>
      <c r="BN1118" s="38"/>
      <c r="BO1118" s="38"/>
      <c r="BP1118" s="38"/>
      <c r="BQ1118" s="38"/>
      <c r="BR1118" s="38"/>
      <c r="BS1118" s="38"/>
      <c r="BT1118" s="38"/>
      <c r="BU1118" s="38"/>
      <c r="BV1118" s="38"/>
      <c r="BW1118" s="38"/>
      <c r="BX1118" s="38"/>
      <c r="BY1118" s="38"/>
      <c r="BZ1118" s="38"/>
      <c r="CA1118" s="38"/>
      <c r="CB1118" s="38"/>
      <c r="CC1118" s="38"/>
      <c r="CD1118" s="38"/>
      <c r="CE1118" s="38"/>
      <c r="CF1118" s="38"/>
      <c r="CG1118" s="38"/>
      <c r="CH1118" s="38"/>
      <c r="CI1118" s="38"/>
      <c r="CJ1118" s="38"/>
      <c r="CK1118" s="38"/>
      <c r="CL1118" s="38"/>
    </row>
    <row r="1119" spans="2:90" x14ac:dyDescent="0.4">
      <c r="B1119" s="95" t="str">
        <f>"$ COGS/"&amp;B1138</f>
        <v>$ COGS/unit</v>
      </c>
      <c r="D1119" t="s">
        <v>807</v>
      </c>
      <c r="E1119" s="8" t="str">
        <f t="shared" ref="E1119:E1132" si="1221">ROW()&amp;" "&amp;D1119</f>
        <v>1119 LISTSALE-PV</v>
      </c>
      <c r="H1119" s="31"/>
      <c r="I1119" s="73"/>
      <c r="J1119" s="73"/>
      <c r="K1119" s="18"/>
      <c r="L1119" s="18"/>
      <c r="M1119" s="18"/>
      <c r="N1119" s="18"/>
      <c r="O1119" s="18"/>
      <c r="P1119" s="18"/>
      <c r="R1119" s="33"/>
      <c r="S1119" s="19"/>
      <c r="T1119" s="19"/>
      <c r="U1119" s="19"/>
      <c r="V1119" s="19"/>
      <c r="W1119" s="19"/>
      <c r="X1119" s="19"/>
      <c r="Y1119" s="19"/>
      <c r="Z1119" s="19"/>
      <c r="AA1119" s="19"/>
      <c r="AB1119" s="19"/>
      <c r="AC1119" s="19"/>
      <c r="AD1119" s="19"/>
      <c r="AE1119" s="19"/>
      <c r="AF1119" s="19"/>
      <c r="AG1119" s="19"/>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c r="CK1119" s="19"/>
      <c r="CL1119" s="19"/>
    </row>
    <row r="1120" spans="2:90" x14ac:dyDescent="0.4">
      <c r="B1120" s="141" t="s">
        <v>519</v>
      </c>
      <c r="D1120" t="s">
        <v>807</v>
      </c>
      <c r="E1120" s="8" t="str">
        <f t="shared" si="1221"/>
        <v>1120 LISTSALE-PV</v>
      </c>
      <c r="H1120" s="31"/>
      <c r="I1120" s="73"/>
      <c r="J1120" s="73"/>
      <c r="K1120" s="18">
        <v>10</v>
      </c>
      <c r="L1120" s="18">
        <v>10</v>
      </c>
      <c r="M1120" s="18">
        <v>10</v>
      </c>
      <c r="N1120" s="18">
        <v>10</v>
      </c>
      <c r="O1120" s="18">
        <v>10</v>
      </c>
      <c r="P1120" s="18">
        <v>10</v>
      </c>
      <c r="R1120" s="33"/>
      <c r="S1120" s="19" cm="1">
        <f t="array" ref="S1120">INDEX($K:$P,ROW(),MATCH(S$3,$K$2:$P$2,0))</f>
        <v>10</v>
      </c>
      <c r="T1120" s="19" cm="1">
        <f t="array" ref="T1120">INDEX($K:$P,ROW(),MATCH(T$3,$K$2:$P$2,0))</f>
        <v>10</v>
      </c>
      <c r="U1120" s="19" cm="1">
        <f t="array" ref="U1120">INDEX($K:$P,ROW(),MATCH(U$3,$K$2:$P$2,0))</f>
        <v>10</v>
      </c>
      <c r="V1120" s="19" cm="1">
        <f t="array" ref="V1120">INDEX($K:$P,ROW(),MATCH(V$3,$K$2:$P$2,0))</f>
        <v>10</v>
      </c>
      <c r="W1120" s="19" cm="1">
        <f t="array" ref="W1120">INDEX($K:$P,ROW(),MATCH(W$3,$K$2:$P$2,0))</f>
        <v>10</v>
      </c>
      <c r="X1120" s="19" cm="1">
        <f t="array" ref="X1120">INDEX($K:$P,ROW(),MATCH(X$3,$K$2:$P$2,0))</f>
        <v>10</v>
      </c>
      <c r="Y1120" s="19" cm="1">
        <f t="array" ref="Y1120">INDEX($K:$P,ROW(),MATCH(Y$3,$K$2:$P$2,0))</f>
        <v>10</v>
      </c>
      <c r="Z1120" s="19" cm="1">
        <f t="array" ref="Z1120">INDEX($K:$P,ROW(),MATCH(Z$3,$K$2:$P$2,0))</f>
        <v>10</v>
      </c>
      <c r="AA1120" s="19" cm="1">
        <f t="array" ref="AA1120">INDEX($K:$P,ROW(),MATCH(AA$3,$K$2:$P$2,0))</f>
        <v>10</v>
      </c>
      <c r="AB1120" s="19" cm="1">
        <f t="array" ref="AB1120">INDEX($K:$P,ROW(),MATCH(AB$3,$K$2:$P$2,0))</f>
        <v>10</v>
      </c>
      <c r="AC1120" s="19" cm="1">
        <f t="array" ref="AC1120">INDEX($K:$P,ROW(),MATCH(AC$3,$K$2:$P$2,0))</f>
        <v>10</v>
      </c>
      <c r="AD1120" s="19" cm="1">
        <f t="array" ref="AD1120">INDEX($K:$P,ROW(),MATCH(AD$3,$K$2:$P$2,0))</f>
        <v>10</v>
      </c>
      <c r="AE1120" s="19" cm="1">
        <f t="array" ref="AE1120">INDEX($K:$P,ROW(),MATCH(AE$3,$K$2:$P$2,0))</f>
        <v>10</v>
      </c>
      <c r="AF1120" s="19" cm="1">
        <f t="array" ref="AF1120">INDEX($K:$P,ROW(),MATCH(AF$3,$K$2:$P$2,0))</f>
        <v>10</v>
      </c>
      <c r="AG1120" s="19" cm="1">
        <f t="array" ref="AG1120">INDEX($K:$P,ROW(),MATCH(AG$3,$K$2:$P$2,0))</f>
        <v>10</v>
      </c>
      <c r="AH1120" s="19" cm="1">
        <f t="array" ref="AH1120">INDEX($K:$P,ROW(),MATCH(AH$3,$K$2:$P$2,0))</f>
        <v>10</v>
      </c>
      <c r="AI1120" s="19" cm="1">
        <f t="array" ref="AI1120">INDEX($K:$P,ROW(),MATCH(AI$3,$K$2:$P$2,0))</f>
        <v>10</v>
      </c>
      <c r="AJ1120" s="19" cm="1">
        <f t="array" ref="AJ1120">INDEX($K:$P,ROW(),MATCH(AJ$3,$K$2:$P$2,0))</f>
        <v>10</v>
      </c>
      <c r="AK1120" s="19" cm="1">
        <f t="array" ref="AK1120">INDEX($K:$P,ROW(),MATCH(AK$3,$K$2:$P$2,0))</f>
        <v>10</v>
      </c>
      <c r="AL1120" s="19" cm="1">
        <f t="array" ref="AL1120">INDEX($K:$P,ROW(),MATCH(AL$3,$K$2:$P$2,0))</f>
        <v>10</v>
      </c>
      <c r="AM1120" s="19" cm="1">
        <f t="array" ref="AM1120">INDEX($K:$P,ROW(),MATCH(AM$3,$K$2:$P$2,0))</f>
        <v>10</v>
      </c>
      <c r="AN1120" s="19" cm="1">
        <f t="array" ref="AN1120">INDEX($K:$P,ROW(),MATCH(AN$3,$K$2:$P$2,0))</f>
        <v>10</v>
      </c>
      <c r="AO1120" s="19" cm="1">
        <f t="array" ref="AO1120">INDEX($K:$P,ROW(),MATCH(AO$3,$K$2:$P$2,0))</f>
        <v>10</v>
      </c>
      <c r="AP1120" s="19" cm="1">
        <f t="array" ref="AP1120">INDEX($K:$P,ROW(),MATCH(AP$3,$K$2:$P$2,0))</f>
        <v>10</v>
      </c>
      <c r="AQ1120" s="19" cm="1">
        <f t="array" ref="AQ1120">INDEX($K:$P,ROW(),MATCH(AQ$3,$K$2:$P$2,0))</f>
        <v>10</v>
      </c>
      <c r="AR1120" s="19" cm="1">
        <f t="array" ref="AR1120">INDEX($K:$P,ROW(),MATCH(AR$3,$K$2:$P$2,0))</f>
        <v>10</v>
      </c>
      <c r="AS1120" s="19" cm="1">
        <f t="array" ref="AS1120">INDEX($K:$P,ROW(),MATCH(AS$3,$K$2:$P$2,0))</f>
        <v>10</v>
      </c>
      <c r="AT1120" s="19" cm="1">
        <f t="array" ref="AT1120">INDEX($K:$P,ROW(),MATCH(AT$3,$K$2:$P$2,0))</f>
        <v>10</v>
      </c>
      <c r="AU1120" s="19" cm="1">
        <f t="array" ref="AU1120">INDEX($K:$P,ROW(),MATCH(AU$3,$K$2:$P$2,0))</f>
        <v>10</v>
      </c>
      <c r="AV1120" s="19" cm="1">
        <f t="array" ref="AV1120">INDEX($K:$P,ROW(),MATCH(AV$3,$K$2:$P$2,0))</f>
        <v>10</v>
      </c>
      <c r="AW1120" s="19" cm="1">
        <f t="array" ref="AW1120">INDEX($K:$P,ROW(),MATCH(AW$3,$K$2:$P$2,0))</f>
        <v>10</v>
      </c>
      <c r="AX1120" s="19" cm="1">
        <f t="array" ref="AX1120">INDEX($K:$P,ROW(),MATCH(AX$3,$K$2:$P$2,0))</f>
        <v>10</v>
      </c>
      <c r="AY1120" s="19" cm="1">
        <f t="array" ref="AY1120">INDEX($K:$P,ROW(),MATCH(AY$3,$K$2:$P$2,0))</f>
        <v>10</v>
      </c>
      <c r="AZ1120" s="19" cm="1">
        <f t="array" ref="AZ1120">INDEX($K:$P,ROW(),MATCH(AZ$3,$K$2:$P$2,0))</f>
        <v>10</v>
      </c>
      <c r="BA1120" s="19" cm="1">
        <f t="array" ref="BA1120">INDEX($K:$P,ROW(),MATCH(BA$3,$K$2:$P$2,0))</f>
        <v>10</v>
      </c>
      <c r="BB1120" s="19" cm="1">
        <f t="array" ref="BB1120">INDEX($K:$P,ROW(),MATCH(BB$3,$K$2:$P$2,0))</f>
        <v>10</v>
      </c>
      <c r="BC1120" s="19" cm="1">
        <f t="array" ref="BC1120">INDEX($K:$P,ROW(),MATCH(BC$3,$K$2:$P$2,0))</f>
        <v>10</v>
      </c>
      <c r="BD1120" s="19" cm="1">
        <f t="array" ref="BD1120">INDEX($K:$P,ROW(),MATCH(BD$3,$K$2:$P$2,0))</f>
        <v>10</v>
      </c>
      <c r="BE1120" s="19" cm="1">
        <f t="array" ref="BE1120">INDEX($K:$P,ROW(),MATCH(BE$3,$K$2:$P$2,0))</f>
        <v>10</v>
      </c>
      <c r="BF1120" s="19" cm="1">
        <f t="array" ref="BF1120">INDEX($K:$P,ROW(),MATCH(BF$3,$K$2:$P$2,0))</f>
        <v>10</v>
      </c>
      <c r="BG1120" s="19" cm="1">
        <f t="array" ref="BG1120">INDEX($K:$P,ROW(),MATCH(BG$3,$K$2:$P$2,0))</f>
        <v>10</v>
      </c>
      <c r="BH1120" s="19" cm="1">
        <f t="array" ref="BH1120">INDEX($K:$P,ROW(),MATCH(BH$3,$K$2:$P$2,0))</f>
        <v>10</v>
      </c>
      <c r="BI1120" s="19" cm="1">
        <f t="array" ref="BI1120">INDEX($K:$P,ROW(),MATCH(BI$3,$K$2:$P$2,0))</f>
        <v>10</v>
      </c>
      <c r="BJ1120" s="19" cm="1">
        <f t="array" ref="BJ1120">INDEX($K:$P,ROW(),MATCH(BJ$3,$K$2:$P$2,0))</f>
        <v>10</v>
      </c>
      <c r="BK1120" s="19" cm="1">
        <f t="array" ref="BK1120">INDEX($K:$P,ROW(),MATCH(BK$3,$K$2:$P$2,0))</f>
        <v>10</v>
      </c>
      <c r="BL1120" s="19" cm="1">
        <f t="array" ref="BL1120">INDEX($K:$P,ROW(),MATCH(BL$3,$K$2:$P$2,0))</f>
        <v>10</v>
      </c>
      <c r="BM1120" s="19" cm="1">
        <f t="array" ref="BM1120">INDEX($K:$P,ROW(),MATCH(BM$3,$K$2:$P$2,0))</f>
        <v>10</v>
      </c>
      <c r="BN1120" s="19" cm="1">
        <f t="array" ref="BN1120">INDEX($K:$P,ROW(),MATCH(BN$3,$K$2:$P$2,0))</f>
        <v>10</v>
      </c>
      <c r="BO1120" s="19" cm="1">
        <f t="array" ref="BO1120">INDEX($K:$P,ROW(),MATCH(BO$3,$K$2:$P$2,0))</f>
        <v>10</v>
      </c>
      <c r="BP1120" s="19" cm="1">
        <f t="array" ref="BP1120">INDEX($K:$P,ROW(),MATCH(BP$3,$K$2:$P$2,0))</f>
        <v>10</v>
      </c>
      <c r="BQ1120" s="19" cm="1">
        <f t="array" ref="BQ1120">INDEX($K:$P,ROW(),MATCH(BQ$3,$K$2:$P$2,0))</f>
        <v>10</v>
      </c>
      <c r="BR1120" s="19" cm="1">
        <f t="array" ref="BR1120">INDEX($K:$P,ROW(),MATCH(BR$3,$K$2:$P$2,0))</f>
        <v>10</v>
      </c>
      <c r="BS1120" s="19" cm="1">
        <f t="array" ref="BS1120">INDEX($K:$P,ROW(),MATCH(BS$3,$K$2:$P$2,0))</f>
        <v>10</v>
      </c>
      <c r="BT1120" s="19" cm="1">
        <f t="array" ref="BT1120">INDEX($K:$P,ROW(),MATCH(BT$3,$K$2:$P$2,0))</f>
        <v>10</v>
      </c>
      <c r="BU1120" s="19" cm="1">
        <f t="array" ref="BU1120">INDEX($K:$P,ROW(),MATCH(BU$3,$K$2:$P$2,0))</f>
        <v>10</v>
      </c>
      <c r="BV1120" s="19" cm="1">
        <f t="array" ref="BV1120">INDEX($K:$P,ROW(),MATCH(BV$3,$K$2:$P$2,0))</f>
        <v>10</v>
      </c>
      <c r="BW1120" s="19" cm="1">
        <f t="array" ref="BW1120">INDEX($K:$P,ROW(),MATCH(BW$3,$K$2:$P$2,0))</f>
        <v>10</v>
      </c>
      <c r="BX1120" s="19" cm="1">
        <f t="array" ref="BX1120">INDEX($K:$P,ROW(),MATCH(BX$3,$K$2:$P$2,0))</f>
        <v>10</v>
      </c>
      <c r="BY1120" s="19" cm="1">
        <f t="array" ref="BY1120">INDEX($K:$P,ROW(),MATCH(BY$3,$K$2:$P$2,0))</f>
        <v>10</v>
      </c>
      <c r="BZ1120" s="19" cm="1">
        <f t="array" ref="BZ1120">INDEX($K:$P,ROW(),MATCH(BZ$3,$K$2:$P$2,0))</f>
        <v>10</v>
      </c>
      <c r="CA1120" s="19" cm="1">
        <f t="array" ref="CA1120">INDEX($K:$P,ROW(),MATCH(CA$3,$K$2:$P$2,0))</f>
        <v>10</v>
      </c>
      <c r="CB1120" s="19" cm="1">
        <f t="array" ref="CB1120">INDEX($K:$P,ROW(),MATCH(CB$3,$K$2:$P$2,0))</f>
        <v>10</v>
      </c>
      <c r="CC1120" s="19" cm="1">
        <f t="array" ref="CC1120">INDEX($K:$P,ROW(),MATCH(CC$3,$K$2:$P$2,0))</f>
        <v>10</v>
      </c>
      <c r="CD1120" s="19" cm="1">
        <f t="array" ref="CD1120">INDEX($K:$P,ROW(),MATCH(CD$3,$K$2:$P$2,0))</f>
        <v>10</v>
      </c>
      <c r="CE1120" s="19" cm="1">
        <f t="array" ref="CE1120">INDEX($K:$P,ROW(),MATCH(CE$3,$K$2:$P$2,0))</f>
        <v>10</v>
      </c>
      <c r="CF1120" s="19" cm="1">
        <f t="array" ref="CF1120">INDEX($K:$P,ROW(),MATCH(CF$3,$K$2:$P$2,0))</f>
        <v>10</v>
      </c>
      <c r="CG1120" s="19" cm="1">
        <f t="array" ref="CG1120">INDEX($K:$P,ROW(),MATCH(CG$3,$K$2:$P$2,0))</f>
        <v>10</v>
      </c>
      <c r="CH1120" s="19" cm="1">
        <f t="array" ref="CH1120">INDEX($K:$P,ROW(),MATCH(CH$3,$K$2:$P$2,0))</f>
        <v>10</v>
      </c>
      <c r="CI1120" s="19" cm="1">
        <f t="array" ref="CI1120">INDEX($K:$P,ROW(),MATCH(CI$3,$K$2:$P$2,0))</f>
        <v>10</v>
      </c>
      <c r="CJ1120" s="19" cm="1">
        <f t="array" ref="CJ1120">INDEX($K:$P,ROW(),MATCH(CJ$3,$K$2:$P$2,0))</f>
        <v>10</v>
      </c>
      <c r="CK1120" s="19" cm="1">
        <f t="array" ref="CK1120">INDEX($K:$P,ROW(),MATCH(CK$3,$K$2:$P$2,0))</f>
        <v>10</v>
      </c>
      <c r="CL1120" s="19" cm="1">
        <f t="array" ref="CL1120">INDEX($K:$P,ROW(),MATCH(CL$3,$K$2:$P$2,0))</f>
        <v>10</v>
      </c>
    </row>
    <row r="1121" spans="2:90" x14ac:dyDescent="0.4">
      <c r="B1121" s="141" t="s">
        <v>520</v>
      </c>
      <c r="D1121" t="s">
        <v>807</v>
      </c>
      <c r="E1121" s="8" t="str">
        <f t="shared" si="1221"/>
        <v>1121 LISTSALE-PV</v>
      </c>
      <c r="H1121" s="31"/>
      <c r="I1121" s="73"/>
      <c r="J1121" s="73"/>
      <c r="K1121" s="18">
        <v>10</v>
      </c>
      <c r="L1121" s="18">
        <v>10</v>
      </c>
      <c r="M1121" s="18">
        <v>10</v>
      </c>
      <c r="N1121" s="18">
        <v>10</v>
      </c>
      <c r="O1121" s="18">
        <v>10</v>
      </c>
      <c r="P1121" s="18">
        <v>10</v>
      </c>
      <c r="R1121" s="33"/>
      <c r="S1121" s="19" cm="1">
        <f t="array" ref="S1121">INDEX($K:$P,ROW(),MATCH(S$3,$K$2:$P$2,0))</f>
        <v>10</v>
      </c>
      <c r="T1121" s="19" cm="1">
        <f t="array" ref="T1121">INDEX($K:$P,ROW(),MATCH(T$3,$K$2:$P$2,0))</f>
        <v>10</v>
      </c>
      <c r="U1121" s="19" cm="1">
        <f t="array" ref="U1121">INDEX($K:$P,ROW(),MATCH(U$3,$K$2:$P$2,0))</f>
        <v>10</v>
      </c>
      <c r="V1121" s="19" cm="1">
        <f t="array" ref="V1121">INDEX($K:$P,ROW(),MATCH(V$3,$K$2:$P$2,0))</f>
        <v>10</v>
      </c>
      <c r="W1121" s="19" cm="1">
        <f t="array" ref="W1121">INDEX($K:$P,ROW(),MATCH(W$3,$K$2:$P$2,0))</f>
        <v>10</v>
      </c>
      <c r="X1121" s="19" cm="1">
        <f t="array" ref="X1121">INDEX($K:$P,ROW(),MATCH(X$3,$K$2:$P$2,0))</f>
        <v>10</v>
      </c>
      <c r="Y1121" s="19" cm="1">
        <f t="array" ref="Y1121">INDEX($K:$P,ROW(),MATCH(Y$3,$K$2:$P$2,0))</f>
        <v>10</v>
      </c>
      <c r="Z1121" s="19" cm="1">
        <f t="array" ref="Z1121">INDEX($K:$P,ROW(),MATCH(Z$3,$K$2:$P$2,0))</f>
        <v>10</v>
      </c>
      <c r="AA1121" s="19" cm="1">
        <f t="array" ref="AA1121">INDEX($K:$P,ROW(),MATCH(AA$3,$K$2:$P$2,0))</f>
        <v>10</v>
      </c>
      <c r="AB1121" s="19" cm="1">
        <f t="array" ref="AB1121">INDEX($K:$P,ROW(),MATCH(AB$3,$K$2:$P$2,0))</f>
        <v>10</v>
      </c>
      <c r="AC1121" s="19" cm="1">
        <f t="array" ref="AC1121">INDEX($K:$P,ROW(),MATCH(AC$3,$K$2:$P$2,0))</f>
        <v>10</v>
      </c>
      <c r="AD1121" s="19" cm="1">
        <f t="array" ref="AD1121">INDEX($K:$P,ROW(),MATCH(AD$3,$K$2:$P$2,0))</f>
        <v>10</v>
      </c>
      <c r="AE1121" s="19" cm="1">
        <f t="array" ref="AE1121">INDEX($K:$P,ROW(),MATCH(AE$3,$K$2:$P$2,0))</f>
        <v>10</v>
      </c>
      <c r="AF1121" s="19" cm="1">
        <f t="array" ref="AF1121">INDEX($K:$P,ROW(),MATCH(AF$3,$K$2:$P$2,0))</f>
        <v>10</v>
      </c>
      <c r="AG1121" s="19" cm="1">
        <f t="array" ref="AG1121">INDEX($K:$P,ROW(),MATCH(AG$3,$K$2:$P$2,0))</f>
        <v>10</v>
      </c>
      <c r="AH1121" s="19" cm="1">
        <f t="array" ref="AH1121">INDEX($K:$P,ROW(),MATCH(AH$3,$K$2:$P$2,0))</f>
        <v>10</v>
      </c>
      <c r="AI1121" s="19" cm="1">
        <f t="array" ref="AI1121">INDEX($K:$P,ROW(),MATCH(AI$3,$K$2:$P$2,0))</f>
        <v>10</v>
      </c>
      <c r="AJ1121" s="19" cm="1">
        <f t="array" ref="AJ1121">INDEX($K:$P,ROW(),MATCH(AJ$3,$K$2:$P$2,0))</f>
        <v>10</v>
      </c>
      <c r="AK1121" s="19" cm="1">
        <f t="array" ref="AK1121">INDEX($K:$P,ROW(),MATCH(AK$3,$K$2:$P$2,0))</f>
        <v>10</v>
      </c>
      <c r="AL1121" s="19" cm="1">
        <f t="array" ref="AL1121">INDEX($K:$P,ROW(),MATCH(AL$3,$K$2:$P$2,0))</f>
        <v>10</v>
      </c>
      <c r="AM1121" s="19" cm="1">
        <f t="array" ref="AM1121">INDEX($K:$P,ROW(),MATCH(AM$3,$K$2:$P$2,0))</f>
        <v>10</v>
      </c>
      <c r="AN1121" s="19" cm="1">
        <f t="array" ref="AN1121">INDEX($K:$P,ROW(),MATCH(AN$3,$K$2:$P$2,0))</f>
        <v>10</v>
      </c>
      <c r="AO1121" s="19" cm="1">
        <f t="array" ref="AO1121">INDEX($K:$P,ROW(),MATCH(AO$3,$K$2:$P$2,0))</f>
        <v>10</v>
      </c>
      <c r="AP1121" s="19" cm="1">
        <f t="array" ref="AP1121">INDEX($K:$P,ROW(),MATCH(AP$3,$K$2:$P$2,0))</f>
        <v>10</v>
      </c>
      <c r="AQ1121" s="19" cm="1">
        <f t="array" ref="AQ1121">INDEX($K:$P,ROW(),MATCH(AQ$3,$K$2:$P$2,0))</f>
        <v>10</v>
      </c>
      <c r="AR1121" s="19" cm="1">
        <f t="array" ref="AR1121">INDEX($K:$P,ROW(),MATCH(AR$3,$K$2:$P$2,0))</f>
        <v>10</v>
      </c>
      <c r="AS1121" s="19" cm="1">
        <f t="array" ref="AS1121">INDEX($K:$P,ROW(),MATCH(AS$3,$K$2:$P$2,0))</f>
        <v>10</v>
      </c>
      <c r="AT1121" s="19" cm="1">
        <f t="array" ref="AT1121">INDEX($K:$P,ROW(),MATCH(AT$3,$K$2:$P$2,0))</f>
        <v>10</v>
      </c>
      <c r="AU1121" s="19" cm="1">
        <f t="array" ref="AU1121">INDEX($K:$P,ROW(),MATCH(AU$3,$K$2:$P$2,0))</f>
        <v>10</v>
      </c>
      <c r="AV1121" s="19" cm="1">
        <f t="array" ref="AV1121">INDEX($K:$P,ROW(),MATCH(AV$3,$K$2:$P$2,0))</f>
        <v>10</v>
      </c>
      <c r="AW1121" s="19" cm="1">
        <f t="array" ref="AW1121">INDEX($K:$P,ROW(),MATCH(AW$3,$K$2:$P$2,0))</f>
        <v>10</v>
      </c>
      <c r="AX1121" s="19" cm="1">
        <f t="array" ref="AX1121">INDEX($K:$P,ROW(),MATCH(AX$3,$K$2:$P$2,0))</f>
        <v>10</v>
      </c>
      <c r="AY1121" s="19" cm="1">
        <f t="array" ref="AY1121">INDEX($K:$P,ROW(),MATCH(AY$3,$K$2:$P$2,0))</f>
        <v>10</v>
      </c>
      <c r="AZ1121" s="19" cm="1">
        <f t="array" ref="AZ1121">INDEX($K:$P,ROW(),MATCH(AZ$3,$K$2:$P$2,0))</f>
        <v>10</v>
      </c>
      <c r="BA1121" s="19" cm="1">
        <f t="array" ref="BA1121">INDEX($K:$P,ROW(),MATCH(BA$3,$K$2:$P$2,0))</f>
        <v>10</v>
      </c>
      <c r="BB1121" s="19" cm="1">
        <f t="array" ref="BB1121">INDEX($K:$P,ROW(),MATCH(BB$3,$K$2:$P$2,0))</f>
        <v>10</v>
      </c>
      <c r="BC1121" s="19" cm="1">
        <f t="array" ref="BC1121">INDEX($K:$P,ROW(),MATCH(BC$3,$K$2:$P$2,0))</f>
        <v>10</v>
      </c>
      <c r="BD1121" s="19" cm="1">
        <f t="array" ref="BD1121">INDEX($K:$P,ROW(),MATCH(BD$3,$K$2:$P$2,0))</f>
        <v>10</v>
      </c>
      <c r="BE1121" s="19" cm="1">
        <f t="array" ref="BE1121">INDEX($K:$P,ROW(),MATCH(BE$3,$K$2:$P$2,0))</f>
        <v>10</v>
      </c>
      <c r="BF1121" s="19" cm="1">
        <f t="array" ref="BF1121">INDEX($K:$P,ROW(),MATCH(BF$3,$K$2:$P$2,0))</f>
        <v>10</v>
      </c>
      <c r="BG1121" s="19" cm="1">
        <f t="array" ref="BG1121">INDEX($K:$P,ROW(),MATCH(BG$3,$K$2:$P$2,0))</f>
        <v>10</v>
      </c>
      <c r="BH1121" s="19" cm="1">
        <f t="array" ref="BH1121">INDEX($K:$P,ROW(),MATCH(BH$3,$K$2:$P$2,0))</f>
        <v>10</v>
      </c>
      <c r="BI1121" s="19" cm="1">
        <f t="array" ref="BI1121">INDEX($K:$P,ROW(),MATCH(BI$3,$K$2:$P$2,0))</f>
        <v>10</v>
      </c>
      <c r="BJ1121" s="19" cm="1">
        <f t="array" ref="BJ1121">INDEX($K:$P,ROW(),MATCH(BJ$3,$K$2:$P$2,0))</f>
        <v>10</v>
      </c>
      <c r="BK1121" s="19" cm="1">
        <f t="array" ref="BK1121">INDEX($K:$P,ROW(),MATCH(BK$3,$K$2:$P$2,0))</f>
        <v>10</v>
      </c>
      <c r="BL1121" s="19" cm="1">
        <f t="array" ref="BL1121">INDEX($K:$P,ROW(),MATCH(BL$3,$K$2:$P$2,0))</f>
        <v>10</v>
      </c>
      <c r="BM1121" s="19" cm="1">
        <f t="array" ref="BM1121">INDEX($K:$P,ROW(),MATCH(BM$3,$K$2:$P$2,0))</f>
        <v>10</v>
      </c>
      <c r="BN1121" s="19" cm="1">
        <f t="array" ref="BN1121">INDEX($K:$P,ROW(),MATCH(BN$3,$K$2:$P$2,0))</f>
        <v>10</v>
      </c>
      <c r="BO1121" s="19" cm="1">
        <f t="array" ref="BO1121">INDEX($K:$P,ROW(),MATCH(BO$3,$K$2:$P$2,0))</f>
        <v>10</v>
      </c>
      <c r="BP1121" s="19" cm="1">
        <f t="array" ref="BP1121">INDEX($K:$P,ROW(),MATCH(BP$3,$K$2:$P$2,0))</f>
        <v>10</v>
      </c>
      <c r="BQ1121" s="19" cm="1">
        <f t="array" ref="BQ1121">INDEX($K:$P,ROW(),MATCH(BQ$3,$K$2:$P$2,0))</f>
        <v>10</v>
      </c>
      <c r="BR1121" s="19" cm="1">
        <f t="array" ref="BR1121">INDEX($K:$P,ROW(),MATCH(BR$3,$K$2:$P$2,0))</f>
        <v>10</v>
      </c>
      <c r="BS1121" s="19" cm="1">
        <f t="array" ref="BS1121">INDEX($K:$P,ROW(),MATCH(BS$3,$K$2:$P$2,0))</f>
        <v>10</v>
      </c>
      <c r="BT1121" s="19" cm="1">
        <f t="array" ref="BT1121">INDEX($K:$P,ROW(),MATCH(BT$3,$K$2:$P$2,0))</f>
        <v>10</v>
      </c>
      <c r="BU1121" s="19" cm="1">
        <f t="array" ref="BU1121">INDEX($K:$P,ROW(),MATCH(BU$3,$K$2:$P$2,0))</f>
        <v>10</v>
      </c>
      <c r="BV1121" s="19" cm="1">
        <f t="array" ref="BV1121">INDEX($K:$P,ROW(),MATCH(BV$3,$K$2:$P$2,0))</f>
        <v>10</v>
      </c>
      <c r="BW1121" s="19" cm="1">
        <f t="array" ref="BW1121">INDEX($K:$P,ROW(),MATCH(BW$3,$K$2:$P$2,0))</f>
        <v>10</v>
      </c>
      <c r="BX1121" s="19" cm="1">
        <f t="array" ref="BX1121">INDEX($K:$P,ROW(),MATCH(BX$3,$K$2:$P$2,0))</f>
        <v>10</v>
      </c>
      <c r="BY1121" s="19" cm="1">
        <f t="array" ref="BY1121">INDEX($K:$P,ROW(),MATCH(BY$3,$K$2:$P$2,0))</f>
        <v>10</v>
      </c>
      <c r="BZ1121" s="19" cm="1">
        <f t="array" ref="BZ1121">INDEX($K:$P,ROW(),MATCH(BZ$3,$K$2:$P$2,0))</f>
        <v>10</v>
      </c>
      <c r="CA1121" s="19" cm="1">
        <f t="array" ref="CA1121">INDEX($K:$P,ROW(),MATCH(CA$3,$K$2:$P$2,0))</f>
        <v>10</v>
      </c>
      <c r="CB1121" s="19" cm="1">
        <f t="array" ref="CB1121">INDEX($K:$P,ROW(),MATCH(CB$3,$K$2:$P$2,0))</f>
        <v>10</v>
      </c>
      <c r="CC1121" s="19" cm="1">
        <f t="array" ref="CC1121">INDEX($K:$P,ROW(),MATCH(CC$3,$K$2:$P$2,0))</f>
        <v>10</v>
      </c>
      <c r="CD1121" s="19" cm="1">
        <f t="array" ref="CD1121">INDEX($K:$P,ROW(),MATCH(CD$3,$K$2:$P$2,0))</f>
        <v>10</v>
      </c>
      <c r="CE1121" s="19" cm="1">
        <f t="array" ref="CE1121">INDEX($K:$P,ROW(),MATCH(CE$3,$K$2:$P$2,0))</f>
        <v>10</v>
      </c>
      <c r="CF1121" s="19" cm="1">
        <f t="array" ref="CF1121">INDEX($K:$P,ROW(),MATCH(CF$3,$K$2:$P$2,0))</f>
        <v>10</v>
      </c>
      <c r="CG1121" s="19" cm="1">
        <f t="array" ref="CG1121">INDEX($K:$P,ROW(),MATCH(CG$3,$K$2:$P$2,0))</f>
        <v>10</v>
      </c>
      <c r="CH1121" s="19" cm="1">
        <f t="array" ref="CH1121">INDEX($K:$P,ROW(),MATCH(CH$3,$K$2:$P$2,0))</f>
        <v>10</v>
      </c>
      <c r="CI1121" s="19" cm="1">
        <f t="array" ref="CI1121">INDEX($K:$P,ROW(),MATCH(CI$3,$K$2:$P$2,0))</f>
        <v>10</v>
      </c>
      <c r="CJ1121" s="19" cm="1">
        <f t="array" ref="CJ1121">INDEX($K:$P,ROW(),MATCH(CJ$3,$K$2:$P$2,0))</f>
        <v>10</v>
      </c>
      <c r="CK1121" s="19" cm="1">
        <f t="array" ref="CK1121">INDEX($K:$P,ROW(),MATCH(CK$3,$K$2:$P$2,0))</f>
        <v>10</v>
      </c>
      <c r="CL1121" s="19" cm="1">
        <f t="array" ref="CL1121">INDEX($K:$P,ROW(),MATCH(CL$3,$K$2:$P$2,0))</f>
        <v>10</v>
      </c>
    </row>
    <row r="1122" spans="2:90" x14ac:dyDescent="0.4">
      <c r="B1122" s="141" t="s">
        <v>796</v>
      </c>
      <c r="D1122" t="s">
        <v>807</v>
      </c>
      <c r="E1122" s="8" t="str">
        <f t="shared" si="1221"/>
        <v>1122 LISTSALE-PV</v>
      </c>
      <c r="H1122" s="31"/>
      <c r="I1122" s="73"/>
      <c r="J1122" s="73"/>
      <c r="K1122" s="18">
        <v>10</v>
      </c>
      <c r="L1122" s="18">
        <v>10</v>
      </c>
      <c r="M1122" s="18">
        <v>10</v>
      </c>
      <c r="N1122" s="18">
        <v>10</v>
      </c>
      <c r="O1122" s="18">
        <v>10</v>
      </c>
      <c r="P1122" s="18">
        <v>10</v>
      </c>
      <c r="R1122" s="33"/>
      <c r="S1122" s="19" cm="1">
        <f t="array" ref="S1122">INDEX($K:$P,ROW(),MATCH(S$3,$K$2:$P$2,0))</f>
        <v>10</v>
      </c>
      <c r="T1122" s="19" cm="1">
        <f t="array" ref="T1122">INDEX($K:$P,ROW(),MATCH(T$3,$K$2:$P$2,0))</f>
        <v>10</v>
      </c>
      <c r="U1122" s="19" cm="1">
        <f t="array" ref="U1122">INDEX($K:$P,ROW(),MATCH(U$3,$K$2:$P$2,0))</f>
        <v>10</v>
      </c>
      <c r="V1122" s="19" cm="1">
        <f t="array" ref="V1122">INDEX($K:$P,ROW(),MATCH(V$3,$K$2:$P$2,0))</f>
        <v>10</v>
      </c>
      <c r="W1122" s="19" cm="1">
        <f t="array" ref="W1122">INDEX($K:$P,ROW(),MATCH(W$3,$K$2:$P$2,0))</f>
        <v>10</v>
      </c>
      <c r="X1122" s="19" cm="1">
        <f t="array" ref="X1122">INDEX($K:$P,ROW(),MATCH(X$3,$K$2:$P$2,0))</f>
        <v>10</v>
      </c>
      <c r="Y1122" s="19" cm="1">
        <f t="array" ref="Y1122">INDEX($K:$P,ROW(),MATCH(Y$3,$K$2:$P$2,0))</f>
        <v>10</v>
      </c>
      <c r="Z1122" s="19" cm="1">
        <f t="array" ref="Z1122">INDEX($K:$P,ROW(),MATCH(Z$3,$K$2:$P$2,0))</f>
        <v>10</v>
      </c>
      <c r="AA1122" s="19" cm="1">
        <f t="array" ref="AA1122">INDEX($K:$P,ROW(),MATCH(AA$3,$K$2:$P$2,0))</f>
        <v>10</v>
      </c>
      <c r="AB1122" s="19" cm="1">
        <f t="array" ref="AB1122">INDEX($K:$P,ROW(),MATCH(AB$3,$K$2:$P$2,0))</f>
        <v>10</v>
      </c>
      <c r="AC1122" s="19" cm="1">
        <f t="array" ref="AC1122">INDEX($K:$P,ROW(),MATCH(AC$3,$K$2:$P$2,0))</f>
        <v>10</v>
      </c>
      <c r="AD1122" s="19" cm="1">
        <f t="array" ref="AD1122">INDEX($K:$P,ROW(),MATCH(AD$3,$K$2:$P$2,0))</f>
        <v>10</v>
      </c>
      <c r="AE1122" s="19" cm="1">
        <f t="array" ref="AE1122">INDEX($K:$P,ROW(),MATCH(AE$3,$K$2:$P$2,0))</f>
        <v>10</v>
      </c>
      <c r="AF1122" s="19" cm="1">
        <f t="array" ref="AF1122">INDEX($K:$P,ROW(),MATCH(AF$3,$K$2:$P$2,0))</f>
        <v>10</v>
      </c>
      <c r="AG1122" s="19" cm="1">
        <f t="array" ref="AG1122">INDEX($K:$P,ROW(),MATCH(AG$3,$K$2:$P$2,0))</f>
        <v>10</v>
      </c>
      <c r="AH1122" s="19" cm="1">
        <f t="array" ref="AH1122">INDEX($K:$P,ROW(),MATCH(AH$3,$K$2:$P$2,0))</f>
        <v>10</v>
      </c>
      <c r="AI1122" s="19" cm="1">
        <f t="array" ref="AI1122">INDEX($K:$P,ROW(),MATCH(AI$3,$K$2:$P$2,0))</f>
        <v>10</v>
      </c>
      <c r="AJ1122" s="19" cm="1">
        <f t="array" ref="AJ1122">INDEX($K:$P,ROW(),MATCH(AJ$3,$K$2:$P$2,0))</f>
        <v>10</v>
      </c>
      <c r="AK1122" s="19" cm="1">
        <f t="array" ref="AK1122">INDEX($K:$P,ROW(),MATCH(AK$3,$K$2:$P$2,0))</f>
        <v>10</v>
      </c>
      <c r="AL1122" s="19" cm="1">
        <f t="array" ref="AL1122">INDEX($K:$P,ROW(),MATCH(AL$3,$K$2:$P$2,0))</f>
        <v>10</v>
      </c>
      <c r="AM1122" s="19" cm="1">
        <f t="array" ref="AM1122">INDEX($K:$P,ROW(),MATCH(AM$3,$K$2:$P$2,0))</f>
        <v>10</v>
      </c>
      <c r="AN1122" s="19" cm="1">
        <f t="array" ref="AN1122">INDEX($K:$P,ROW(),MATCH(AN$3,$K$2:$P$2,0))</f>
        <v>10</v>
      </c>
      <c r="AO1122" s="19" cm="1">
        <f t="array" ref="AO1122">INDEX($K:$P,ROW(),MATCH(AO$3,$K$2:$P$2,0))</f>
        <v>10</v>
      </c>
      <c r="AP1122" s="19" cm="1">
        <f t="array" ref="AP1122">INDEX($K:$P,ROW(),MATCH(AP$3,$K$2:$P$2,0))</f>
        <v>10</v>
      </c>
      <c r="AQ1122" s="19" cm="1">
        <f t="array" ref="AQ1122">INDEX($K:$P,ROW(),MATCH(AQ$3,$K$2:$P$2,0))</f>
        <v>10</v>
      </c>
      <c r="AR1122" s="19" cm="1">
        <f t="array" ref="AR1122">INDEX($K:$P,ROW(),MATCH(AR$3,$K$2:$P$2,0))</f>
        <v>10</v>
      </c>
      <c r="AS1122" s="19" cm="1">
        <f t="array" ref="AS1122">INDEX($K:$P,ROW(),MATCH(AS$3,$K$2:$P$2,0))</f>
        <v>10</v>
      </c>
      <c r="AT1122" s="19" cm="1">
        <f t="array" ref="AT1122">INDEX($K:$P,ROW(),MATCH(AT$3,$K$2:$P$2,0))</f>
        <v>10</v>
      </c>
      <c r="AU1122" s="19" cm="1">
        <f t="array" ref="AU1122">INDEX($K:$P,ROW(),MATCH(AU$3,$K$2:$P$2,0))</f>
        <v>10</v>
      </c>
      <c r="AV1122" s="19" cm="1">
        <f t="array" ref="AV1122">INDEX($K:$P,ROW(),MATCH(AV$3,$K$2:$P$2,0))</f>
        <v>10</v>
      </c>
      <c r="AW1122" s="19" cm="1">
        <f t="array" ref="AW1122">INDEX($K:$P,ROW(),MATCH(AW$3,$K$2:$P$2,0))</f>
        <v>10</v>
      </c>
      <c r="AX1122" s="19" cm="1">
        <f t="array" ref="AX1122">INDEX($K:$P,ROW(),MATCH(AX$3,$K$2:$P$2,0))</f>
        <v>10</v>
      </c>
      <c r="AY1122" s="19" cm="1">
        <f t="array" ref="AY1122">INDEX($K:$P,ROW(),MATCH(AY$3,$K$2:$P$2,0))</f>
        <v>10</v>
      </c>
      <c r="AZ1122" s="19" cm="1">
        <f t="array" ref="AZ1122">INDEX($K:$P,ROW(),MATCH(AZ$3,$K$2:$P$2,0))</f>
        <v>10</v>
      </c>
      <c r="BA1122" s="19" cm="1">
        <f t="array" ref="BA1122">INDEX($K:$P,ROW(),MATCH(BA$3,$K$2:$P$2,0))</f>
        <v>10</v>
      </c>
      <c r="BB1122" s="19" cm="1">
        <f t="array" ref="BB1122">INDEX($K:$P,ROW(),MATCH(BB$3,$K$2:$P$2,0))</f>
        <v>10</v>
      </c>
      <c r="BC1122" s="19" cm="1">
        <f t="array" ref="BC1122">INDEX($K:$P,ROW(),MATCH(BC$3,$K$2:$P$2,0))</f>
        <v>10</v>
      </c>
      <c r="BD1122" s="19" cm="1">
        <f t="array" ref="BD1122">INDEX($K:$P,ROW(),MATCH(BD$3,$K$2:$P$2,0))</f>
        <v>10</v>
      </c>
      <c r="BE1122" s="19" cm="1">
        <f t="array" ref="BE1122">INDEX($K:$P,ROW(),MATCH(BE$3,$K$2:$P$2,0))</f>
        <v>10</v>
      </c>
      <c r="BF1122" s="19" cm="1">
        <f t="array" ref="BF1122">INDEX($K:$P,ROW(),MATCH(BF$3,$K$2:$P$2,0))</f>
        <v>10</v>
      </c>
      <c r="BG1122" s="19" cm="1">
        <f t="array" ref="BG1122">INDEX($K:$P,ROW(),MATCH(BG$3,$K$2:$P$2,0))</f>
        <v>10</v>
      </c>
      <c r="BH1122" s="19" cm="1">
        <f t="array" ref="BH1122">INDEX($K:$P,ROW(),MATCH(BH$3,$K$2:$P$2,0))</f>
        <v>10</v>
      </c>
      <c r="BI1122" s="19" cm="1">
        <f t="array" ref="BI1122">INDEX($K:$P,ROW(),MATCH(BI$3,$K$2:$P$2,0))</f>
        <v>10</v>
      </c>
      <c r="BJ1122" s="19" cm="1">
        <f t="array" ref="BJ1122">INDEX($K:$P,ROW(),MATCH(BJ$3,$K$2:$P$2,0))</f>
        <v>10</v>
      </c>
      <c r="BK1122" s="19" cm="1">
        <f t="array" ref="BK1122">INDEX($K:$P,ROW(),MATCH(BK$3,$K$2:$P$2,0))</f>
        <v>10</v>
      </c>
      <c r="BL1122" s="19" cm="1">
        <f t="array" ref="BL1122">INDEX($K:$P,ROW(),MATCH(BL$3,$K$2:$P$2,0))</f>
        <v>10</v>
      </c>
      <c r="BM1122" s="19" cm="1">
        <f t="array" ref="BM1122">INDEX($K:$P,ROW(),MATCH(BM$3,$K$2:$P$2,0))</f>
        <v>10</v>
      </c>
      <c r="BN1122" s="19" cm="1">
        <f t="array" ref="BN1122">INDEX($K:$P,ROW(),MATCH(BN$3,$K$2:$P$2,0))</f>
        <v>10</v>
      </c>
      <c r="BO1122" s="19" cm="1">
        <f t="array" ref="BO1122">INDEX($K:$P,ROW(),MATCH(BO$3,$K$2:$P$2,0))</f>
        <v>10</v>
      </c>
      <c r="BP1122" s="19" cm="1">
        <f t="array" ref="BP1122">INDEX($K:$P,ROW(),MATCH(BP$3,$K$2:$P$2,0))</f>
        <v>10</v>
      </c>
      <c r="BQ1122" s="19" cm="1">
        <f t="array" ref="BQ1122">INDEX($K:$P,ROW(),MATCH(BQ$3,$K$2:$P$2,0))</f>
        <v>10</v>
      </c>
      <c r="BR1122" s="19" cm="1">
        <f t="array" ref="BR1122">INDEX($K:$P,ROW(),MATCH(BR$3,$K$2:$P$2,0))</f>
        <v>10</v>
      </c>
      <c r="BS1122" s="19" cm="1">
        <f t="array" ref="BS1122">INDEX($K:$P,ROW(),MATCH(BS$3,$K$2:$P$2,0))</f>
        <v>10</v>
      </c>
      <c r="BT1122" s="19" cm="1">
        <f t="array" ref="BT1122">INDEX($K:$P,ROW(),MATCH(BT$3,$K$2:$P$2,0))</f>
        <v>10</v>
      </c>
      <c r="BU1122" s="19" cm="1">
        <f t="array" ref="BU1122">INDEX($K:$P,ROW(),MATCH(BU$3,$K$2:$P$2,0))</f>
        <v>10</v>
      </c>
      <c r="BV1122" s="19" cm="1">
        <f t="array" ref="BV1122">INDEX($K:$P,ROW(),MATCH(BV$3,$K$2:$P$2,0))</f>
        <v>10</v>
      </c>
      <c r="BW1122" s="19" cm="1">
        <f t="array" ref="BW1122">INDEX($K:$P,ROW(),MATCH(BW$3,$K$2:$P$2,0))</f>
        <v>10</v>
      </c>
      <c r="BX1122" s="19" cm="1">
        <f t="array" ref="BX1122">INDEX($K:$P,ROW(),MATCH(BX$3,$K$2:$P$2,0))</f>
        <v>10</v>
      </c>
      <c r="BY1122" s="19" cm="1">
        <f t="array" ref="BY1122">INDEX($K:$P,ROW(),MATCH(BY$3,$K$2:$P$2,0))</f>
        <v>10</v>
      </c>
      <c r="BZ1122" s="19" cm="1">
        <f t="array" ref="BZ1122">INDEX($K:$P,ROW(),MATCH(BZ$3,$K$2:$P$2,0))</f>
        <v>10</v>
      </c>
      <c r="CA1122" s="19" cm="1">
        <f t="array" ref="CA1122">INDEX($K:$P,ROW(),MATCH(CA$3,$K$2:$P$2,0))</f>
        <v>10</v>
      </c>
      <c r="CB1122" s="19" cm="1">
        <f t="array" ref="CB1122">INDEX($K:$P,ROW(),MATCH(CB$3,$K$2:$P$2,0))</f>
        <v>10</v>
      </c>
      <c r="CC1122" s="19" cm="1">
        <f t="array" ref="CC1122">INDEX($K:$P,ROW(),MATCH(CC$3,$K$2:$P$2,0))</f>
        <v>10</v>
      </c>
      <c r="CD1122" s="19" cm="1">
        <f t="array" ref="CD1122">INDEX($K:$P,ROW(),MATCH(CD$3,$K$2:$P$2,0))</f>
        <v>10</v>
      </c>
      <c r="CE1122" s="19" cm="1">
        <f t="array" ref="CE1122">INDEX($K:$P,ROW(),MATCH(CE$3,$K$2:$P$2,0))</f>
        <v>10</v>
      </c>
      <c r="CF1122" s="19" cm="1">
        <f t="array" ref="CF1122">INDEX($K:$P,ROW(),MATCH(CF$3,$K$2:$P$2,0))</f>
        <v>10</v>
      </c>
      <c r="CG1122" s="19" cm="1">
        <f t="array" ref="CG1122">INDEX($K:$P,ROW(),MATCH(CG$3,$K$2:$P$2,0))</f>
        <v>10</v>
      </c>
      <c r="CH1122" s="19" cm="1">
        <f t="array" ref="CH1122">INDEX($K:$P,ROW(),MATCH(CH$3,$K$2:$P$2,0))</f>
        <v>10</v>
      </c>
      <c r="CI1122" s="19" cm="1">
        <f t="array" ref="CI1122">INDEX($K:$P,ROW(),MATCH(CI$3,$K$2:$P$2,0))</f>
        <v>10</v>
      </c>
      <c r="CJ1122" s="19" cm="1">
        <f t="array" ref="CJ1122">INDEX($K:$P,ROW(),MATCH(CJ$3,$K$2:$P$2,0))</f>
        <v>10</v>
      </c>
      <c r="CK1122" s="19" cm="1">
        <f t="array" ref="CK1122">INDEX($K:$P,ROW(),MATCH(CK$3,$K$2:$P$2,0))</f>
        <v>10</v>
      </c>
      <c r="CL1122" s="19" cm="1">
        <f t="array" ref="CL1122">INDEX($K:$P,ROW(),MATCH(CL$3,$K$2:$P$2,0))</f>
        <v>10</v>
      </c>
    </row>
    <row r="1123" spans="2:90" x14ac:dyDescent="0.4">
      <c r="B1123" s="141" t="s">
        <v>797</v>
      </c>
      <c r="D1123" t="s">
        <v>807</v>
      </c>
      <c r="E1123" s="8" t="str">
        <f t="shared" si="1221"/>
        <v>1123 LISTSALE-PV</v>
      </c>
      <c r="H1123" s="31"/>
      <c r="I1123" s="73"/>
      <c r="J1123" s="73"/>
      <c r="K1123" s="18">
        <v>10</v>
      </c>
      <c r="L1123" s="18">
        <v>10</v>
      </c>
      <c r="M1123" s="18">
        <v>10</v>
      </c>
      <c r="N1123" s="18">
        <v>10</v>
      </c>
      <c r="O1123" s="18">
        <v>10</v>
      </c>
      <c r="P1123" s="18">
        <v>10</v>
      </c>
      <c r="R1123" s="33"/>
      <c r="S1123" s="19" cm="1">
        <f t="array" ref="S1123">INDEX($K:$P,ROW(),MATCH(S$3,$K$2:$P$2,0))</f>
        <v>10</v>
      </c>
      <c r="T1123" s="19" cm="1">
        <f t="array" ref="T1123">INDEX($K:$P,ROW(),MATCH(T$3,$K$2:$P$2,0))</f>
        <v>10</v>
      </c>
      <c r="U1123" s="19" cm="1">
        <f t="array" ref="U1123">INDEX($K:$P,ROW(),MATCH(U$3,$K$2:$P$2,0))</f>
        <v>10</v>
      </c>
      <c r="V1123" s="19" cm="1">
        <f t="array" ref="V1123">INDEX($K:$P,ROW(),MATCH(V$3,$K$2:$P$2,0))</f>
        <v>10</v>
      </c>
      <c r="W1123" s="19" cm="1">
        <f t="array" ref="W1123">INDEX($K:$P,ROW(),MATCH(W$3,$K$2:$P$2,0))</f>
        <v>10</v>
      </c>
      <c r="X1123" s="19" cm="1">
        <f t="array" ref="X1123">INDEX($K:$P,ROW(),MATCH(X$3,$K$2:$P$2,0))</f>
        <v>10</v>
      </c>
      <c r="Y1123" s="19" cm="1">
        <f t="array" ref="Y1123">INDEX($K:$P,ROW(),MATCH(Y$3,$K$2:$P$2,0))</f>
        <v>10</v>
      </c>
      <c r="Z1123" s="19" cm="1">
        <f t="array" ref="Z1123">INDEX($K:$P,ROW(),MATCH(Z$3,$K$2:$P$2,0))</f>
        <v>10</v>
      </c>
      <c r="AA1123" s="19" cm="1">
        <f t="array" ref="AA1123">INDEX($K:$P,ROW(),MATCH(AA$3,$K$2:$P$2,0))</f>
        <v>10</v>
      </c>
      <c r="AB1123" s="19" cm="1">
        <f t="array" ref="AB1123">INDEX($K:$P,ROW(),MATCH(AB$3,$K$2:$P$2,0))</f>
        <v>10</v>
      </c>
      <c r="AC1123" s="19" cm="1">
        <f t="array" ref="AC1123">INDEX($K:$P,ROW(),MATCH(AC$3,$K$2:$P$2,0))</f>
        <v>10</v>
      </c>
      <c r="AD1123" s="19" cm="1">
        <f t="array" ref="AD1123">INDEX($K:$P,ROW(),MATCH(AD$3,$K$2:$P$2,0))</f>
        <v>10</v>
      </c>
      <c r="AE1123" s="19" cm="1">
        <f t="array" ref="AE1123">INDEX($K:$P,ROW(),MATCH(AE$3,$K$2:$P$2,0))</f>
        <v>10</v>
      </c>
      <c r="AF1123" s="19" cm="1">
        <f t="array" ref="AF1123">INDEX($K:$P,ROW(),MATCH(AF$3,$K$2:$P$2,0))</f>
        <v>10</v>
      </c>
      <c r="AG1123" s="19" cm="1">
        <f t="array" ref="AG1123">INDEX($K:$P,ROW(),MATCH(AG$3,$K$2:$P$2,0))</f>
        <v>10</v>
      </c>
      <c r="AH1123" s="19" cm="1">
        <f t="array" ref="AH1123">INDEX($K:$P,ROW(),MATCH(AH$3,$K$2:$P$2,0))</f>
        <v>10</v>
      </c>
      <c r="AI1123" s="19" cm="1">
        <f t="array" ref="AI1123">INDEX($K:$P,ROW(),MATCH(AI$3,$K$2:$P$2,0))</f>
        <v>10</v>
      </c>
      <c r="AJ1123" s="19" cm="1">
        <f t="array" ref="AJ1123">INDEX($K:$P,ROW(),MATCH(AJ$3,$K$2:$P$2,0))</f>
        <v>10</v>
      </c>
      <c r="AK1123" s="19" cm="1">
        <f t="array" ref="AK1123">INDEX($K:$P,ROW(),MATCH(AK$3,$K$2:$P$2,0))</f>
        <v>10</v>
      </c>
      <c r="AL1123" s="19" cm="1">
        <f t="array" ref="AL1123">INDEX($K:$P,ROW(),MATCH(AL$3,$K$2:$P$2,0))</f>
        <v>10</v>
      </c>
      <c r="AM1123" s="19" cm="1">
        <f t="array" ref="AM1123">INDEX($K:$P,ROW(),MATCH(AM$3,$K$2:$P$2,0))</f>
        <v>10</v>
      </c>
      <c r="AN1123" s="19" cm="1">
        <f t="array" ref="AN1123">INDEX($K:$P,ROW(),MATCH(AN$3,$K$2:$P$2,0))</f>
        <v>10</v>
      </c>
      <c r="AO1123" s="19" cm="1">
        <f t="array" ref="AO1123">INDEX($K:$P,ROW(),MATCH(AO$3,$K$2:$P$2,0))</f>
        <v>10</v>
      </c>
      <c r="AP1123" s="19" cm="1">
        <f t="array" ref="AP1123">INDEX($K:$P,ROW(),MATCH(AP$3,$K$2:$P$2,0))</f>
        <v>10</v>
      </c>
      <c r="AQ1123" s="19" cm="1">
        <f t="array" ref="AQ1123">INDEX($K:$P,ROW(),MATCH(AQ$3,$K$2:$P$2,0))</f>
        <v>10</v>
      </c>
      <c r="AR1123" s="19" cm="1">
        <f t="array" ref="AR1123">INDEX($K:$P,ROW(),MATCH(AR$3,$K$2:$P$2,0))</f>
        <v>10</v>
      </c>
      <c r="AS1123" s="19" cm="1">
        <f t="array" ref="AS1123">INDEX($K:$P,ROW(),MATCH(AS$3,$K$2:$P$2,0))</f>
        <v>10</v>
      </c>
      <c r="AT1123" s="19" cm="1">
        <f t="array" ref="AT1123">INDEX($K:$P,ROW(),MATCH(AT$3,$K$2:$P$2,0))</f>
        <v>10</v>
      </c>
      <c r="AU1123" s="19" cm="1">
        <f t="array" ref="AU1123">INDEX($K:$P,ROW(),MATCH(AU$3,$K$2:$P$2,0))</f>
        <v>10</v>
      </c>
      <c r="AV1123" s="19" cm="1">
        <f t="array" ref="AV1123">INDEX($K:$P,ROW(),MATCH(AV$3,$K$2:$P$2,0))</f>
        <v>10</v>
      </c>
      <c r="AW1123" s="19" cm="1">
        <f t="array" ref="AW1123">INDEX($K:$P,ROW(),MATCH(AW$3,$K$2:$P$2,0))</f>
        <v>10</v>
      </c>
      <c r="AX1123" s="19" cm="1">
        <f t="array" ref="AX1123">INDEX($K:$P,ROW(),MATCH(AX$3,$K$2:$P$2,0))</f>
        <v>10</v>
      </c>
      <c r="AY1123" s="19" cm="1">
        <f t="array" ref="AY1123">INDEX($K:$P,ROW(),MATCH(AY$3,$K$2:$P$2,0))</f>
        <v>10</v>
      </c>
      <c r="AZ1123" s="19" cm="1">
        <f t="array" ref="AZ1123">INDEX($K:$P,ROW(),MATCH(AZ$3,$K$2:$P$2,0))</f>
        <v>10</v>
      </c>
      <c r="BA1123" s="19" cm="1">
        <f t="array" ref="BA1123">INDEX($K:$P,ROW(),MATCH(BA$3,$K$2:$P$2,0))</f>
        <v>10</v>
      </c>
      <c r="BB1123" s="19" cm="1">
        <f t="array" ref="BB1123">INDEX($K:$P,ROW(),MATCH(BB$3,$K$2:$P$2,0))</f>
        <v>10</v>
      </c>
      <c r="BC1123" s="19" cm="1">
        <f t="array" ref="BC1123">INDEX($K:$P,ROW(),MATCH(BC$3,$K$2:$P$2,0))</f>
        <v>10</v>
      </c>
      <c r="BD1123" s="19" cm="1">
        <f t="array" ref="BD1123">INDEX($K:$P,ROW(),MATCH(BD$3,$K$2:$P$2,0))</f>
        <v>10</v>
      </c>
      <c r="BE1123" s="19" cm="1">
        <f t="array" ref="BE1123">INDEX($K:$P,ROW(),MATCH(BE$3,$K$2:$P$2,0))</f>
        <v>10</v>
      </c>
      <c r="BF1123" s="19" cm="1">
        <f t="array" ref="BF1123">INDEX($K:$P,ROW(),MATCH(BF$3,$K$2:$P$2,0))</f>
        <v>10</v>
      </c>
      <c r="BG1123" s="19" cm="1">
        <f t="array" ref="BG1123">INDEX($K:$P,ROW(),MATCH(BG$3,$K$2:$P$2,0))</f>
        <v>10</v>
      </c>
      <c r="BH1123" s="19" cm="1">
        <f t="array" ref="BH1123">INDEX($K:$P,ROW(),MATCH(BH$3,$K$2:$P$2,0))</f>
        <v>10</v>
      </c>
      <c r="BI1123" s="19" cm="1">
        <f t="array" ref="BI1123">INDEX($K:$P,ROW(),MATCH(BI$3,$K$2:$P$2,0))</f>
        <v>10</v>
      </c>
      <c r="BJ1123" s="19" cm="1">
        <f t="array" ref="BJ1123">INDEX($K:$P,ROW(),MATCH(BJ$3,$K$2:$P$2,0))</f>
        <v>10</v>
      </c>
      <c r="BK1123" s="19" cm="1">
        <f t="array" ref="BK1123">INDEX($K:$P,ROW(),MATCH(BK$3,$K$2:$P$2,0))</f>
        <v>10</v>
      </c>
      <c r="BL1123" s="19" cm="1">
        <f t="array" ref="BL1123">INDEX($K:$P,ROW(),MATCH(BL$3,$K$2:$P$2,0))</f>
        <v>10</v>
      </c>
      <c r="BM1123" s="19" cm="1">
        <f t="array" ref="BM1123">INDEX($K:$P,ROW(),MATCH(BM$3,$K$2:$P$2,0))</f>
        <v>10</v>
      </c>
      <c r="BN1123" s="19" cm="1">
        <f t="array" ref="BN1123">INDEX($K:$P,ROW(),MATCH(BN$3,$K$2:$P$2,0))</f>
        <v>10</v>
      </c>
      <c r="BO1123" s="19" cm="1">
        <f t="array" ref="BO1123">INDEX($K:$P,ROW(),MATCH(BO$3,$K$2:$P$2,0))</f>
        <v>10</v>
      </c>
      <c r="BP1123" s="19" cm="1">
        <f t="array" ref="BP1123">INDEX($K:$P,ROW(),MATCH(BP$3,$K$2:$P$2,0))</f>
        <v>10</v>
      </c>
      <c r="BQ1123" s="19" cm="1">
        <f t="array" ref="BQ1123">INDEX($K:$P,ROW(),MATCH(BQ$3,$K$2:$P$2,0))</f>
        <v>10</v>
      </c>
      <c r="BR1123" s="19" cm="1">
        <f t="array" ref="BR1123">INDEX($K:$P,ROW(),MATCH(BR$3,$K$2:$P$2,0))</f>
        <v>10</v>
      </c>
      <c r="BS1123" s="19" cm="1">
        <f t="array" ref="BS1123">INDEX($K:$P,ROW(),MATCH(BS$3,$K$2:$P$2,0))</f>
        <v>10</v>
      </c>
      <c r="BT1123" s="19" cm="1">
        <f t="array" ref="BT1123">INDEX($K:$P,ROW(),MATCH(BT$3,$K$2:$P$2,0))</f>
        <v>10</v>
      </c>
      <c r="BU1123" s="19" cm="1">
        <f t="array" ref="BU1123">INDEX($K:$P,ROW(),MATCH(BU$3,$K$2:$P$2,0))</f>
        <v>10</v>
      </c>
      <c r="BV1123" s="19" cm="1">
        <f t="array" ref="BV1123">INDEX($K:$P,ROW(),MATCH(BV$3,$K$2:$P$2,0))</f>
        <v>10</v>
      </c>
      <c r="BW1123" s="19" cm="1">
        <f t="array" ref="BW1123">INDEX($K:$P,ROW(),MATCH(BW$3,$K$2:$P$2,0))</f>
        <v>10</v>
      </c>
      <c r="BX1123" s="19" cm="1">
        <f t="array" ref="BX1123">INDEX($K:$P,ROW(),MATCH(BX$3,$K$2:$P$2,0))</f>
        <v>10</v>
      </c>
      <c r="BY1123" s="19" cm="1">
        <f t="array" ref="BY1123">INDEX($K:$P,ROW(),MATCH(BY$3,$K$2:$P$2,0))</f>
        <v>10</v>
      </c>
      <c r="BZ1123" s="19" cm="1">
        <f t="array" ref="BZ1123">INDEX($K:$P,ROW(),MATCH(BZ$3,$K$2:$P$2,0))</f>
        <v>10</v>
      </c>
      <c r="CA1123" s="19" cm="1">
        <f t="array" ref="CA1123">INDEX($K:$P,ROW(),MATCH(CA$3,$K$2:$P$2,0))</f>
        <v>10</v>
      </c>
      <c r="CB1123" s="19" cm="1">
        <f t="array" ref="CB1123">INDEX($K:$P,ROW(),MATCH(CB$3,$K$2:$P$2,0))</f>
        <v>10</v>
      </c>
      <c r="CC1123" s="19" cm="1">
        <f t="array" ref="CC1123">INDEX($K:$P,ROW(),MATCH(CC$3,$K$2:$P$2,0))</f>
        <v>10</v>
      </c>
      <c r="CD1123" s="19" cm="1">
        <f t="array" ref="CD1123">INDEX($K:$P,ROW(),MATCH(CD$3,$K$2:$P$2,0))</f>
        <v>10</v>
      </c>
      <c r="CE1123" s="19" cm="1">
        <f t="array" ref="CE1123">INDEX($K:$P,ROW(),MATCH(CE$3,$K$2:$P$2,0))</f>
        <v>10</v>
      </c>
      <c r="CF1123" s="19" cm="1">
        <f t="array" ref="CF1123">INDEX($K:$P,ROW(),MATCH(CF$3,$K$2:$P$2,0))</f>
        <v>10</v>
      </c>
      <c r="CG1123" s="19" cm="1">
        <f t="array" ref="CG1123">INDEX($K:$P,ROW(),MATCH(CG$3,$K$2:$P$2,0))</f>
        <v>10</v>
      </c>
      <c r="CH1123" s="19" cm="1">
        <f t="array" ref="CH1123">INDEX($K:$P,ROW(),MATCH(CH$3,$K$2:$P$2,0))</f>
        <v>10</v>
      </c>
      <c r="CI1123" s="19" cm="1">
        <f t="array" ref="CI1123">INDEX($K:$P,ROW(),MATCH(CI$3,$K$2:$P$2,0))</f>
        <v>10</v>
      </c>
      <c r="CJ1123" s="19" cm="1">
        <f t="array" ref="CJ1123">INDEX($K:$P,ROW(),MATCH(CJ$3,$K$2:$P$2,0))</f>
        <v>10</v>
      </c>
      <c r="CK1123" s="19" cm="1">
        <f t="array" ref="CK1123">INDEX($K:$P,ROW(),MATCH(CK$3,$K$2:$P$2,0))</f>
        <v>10</v>
      </c>
      <c r="CL1123" s="19" cm="1">
        <f t="array" ref="CL1123">INDEX($K:$P,ROW(),MATCH(CL$3,$K$2:$P$2,0))</f>
        <v>10</v>
      </c>
    </row>
    <row r="1124" spans="2:90" x14ac:dyDescent="0.4">
      <c r="B1124" s="141" t="s">
        <v>798</v>
      </c>
      <c r="D1124" t="s">
        <v>807</v>
      </c>
      <c r="E1124" s="8" t="str">
        <f t="shared" si="1221"/>
        <v>1124 LISTSALE-PV</v>
      </c>
      <c r="H1124" s="31"/>
      <c r="I1124" s="73"/>
      <c r="J1124" s="73"/>
      <c r="K1124" s="18">
        <v>10</v>
      </c>
      <c r="L1124" s="18">
        <v>10</v>
      </c>
      <c r="M1124" s="18">
        <v>10</v>
      </c>
      <c r="N1124" s="18">
        <v>10</v>
      </c>
      <c r="O1124" s="18">
        <v>10</v>
      </c>
      <c r="P1124" s="18">
        <v>10</v>
      </c>
      <c r="R1124" s="33"/>
      <c r="S1124" s="19" cm="1">
        <f t="array" ref="S1124">INDEX($K:$P,ROW(),MATCH(S$3,$K$2:$P$2,0))</f>
        <v>10</v>
      </c>
      <c r="T1124" s="19" cm="1">
        <f t="array" ref="T1124">INDEX($K:$P,ROW(),MATCH(T$3,$K$2:$P$2,0))</f>
        <v>10</v>
      </c>
      <c r="U1124" s="19" cm="1">
        <f t="array" ref="U1124">INDEX($K:$P,ROW(),MATCH(U$3,$K$2:$P$2,0))</f>
        <v>10</v>
      </c>
      <c r="V1124" s="19" cm="1">
        <f t="array" ref="V1124">INDEX($K:$P,ROW(),MATCH(V$3,$K$2:$P$2,0))</f>
        <v>10</v>
      </c>
      <c r="W1124" s="19" cm="1">
        <f t="array" ref="W1124">INDEX($K:$P,ROW(),MATCH(W$3,$K$2:$P$2,0))</f>
        <v>10</v>
      </c>
      <c r="X1124" s="19" cm="1">
        <f t="array" ref="X1124">INDEX($K:$P,ROW(),MATCH(X$3,$K$2:$P$2,0))</f>
        <v>10</v>
      </c>
      <c r="Y1124" s="19" cm="1">
        <f t="array" ref="Y1124">INDEX($K:$P,ROW(),MATCH(Y$3,$K$2:$P$2,0))</f>
        <v>10</v>
      </c>
      <c r="Z1124" s="19" cm="1">
        <f t="array" ref="Z1124">INDEX($K:$P,ROW(),MATCH(Z$3,$K$2:$P$2,0))</f>
        <v>10</v>
      </c>
      <c r="AA1124" s="19" cm="1">
        <f t="array" ref="AA1124">INDEX($K:$P,ROW(),MATCH(AA$3,$K$2:$P$2,0))</f>
        <v>10</v>
      </c>
      <c r="AB1124" s="19" cm="1">
        <f t="array" ref="AB1124">INDEX($K:$P,ROW(),MATCH(AB$3,$K$2:$P$2,0))</f>
        <v>10</v>
      </c>
      <c r="AC1124" s="19" cm="1">
        <f t="array" ref="AC1124">INDEX($K:$P,ROW(),MATCH(AC$3,$K$2:$P$2,0))</f>
        <v>10</v>
      </c>
      <c r="AD1124" s="19" cm="1">
        <f t="array" ref="AD1124">INDEX($K:$P,ROW(),MATCH(AD$3,$K$2:$P$2,0))</f>
        <v>10</v>
      </c>
      <c r="AE1124" s="19" cm="1">
        <f t="array" ref="AE1124">INDEX($K:$P,ROW(),MATCH(AE$3,$K$2:$P$2,0))</f>
        <v>10</v>
      </c>
      <c r="AF1124" s="19" cm="1">
        <f t="array" ref="AF1124">INDEX($K:$P,ROW(),MATCH(AF$3,$K$2:$P$2,0))</f>
        <v>10</v>
      </c>
      <c r="AG1124" s="19" cm="1">
        <f t="array" ref="AG1124">INDEX($K:$P,ROW(),MATCH(AG$3,$K$2:$P$2,0))</f>
        <v>10</v>
      </c>
      <c r="AH1124" s="19" cm="1">
        <f t="array" ref="AH1124">INDEX($K:$P,ROW(),MATCH(AH$3,$K$2:$P$2,0))</f>
        <v>10</v>
      </c>
      <c r="AI1124" s="19" cm="1">
        <f t="array" ref="AI1124">INDEX($K:$P,ROW(),MATCH(AI$3,$K$2:$P$2,0))</f>
        <v>10</v>
      </c>
      <c r="AJ1124" s="19" cm="1">
        <f t="array" ref="AJ1124">INDEX($K:$P,ROW(),MATCH(AJ$3,$K$2:$P$2,0))</f>
        <v>10</v>
      </c>
      <c r="AK1124" s="19" cm="1">
        <f t="array" ref="AK1124">INDEX($K:$P,ROW(),MATCH(AK$3,$K$2:$P$2,0))</f>
        <v>10</v>
      </c>
      <c r="AL1124" s="19" cm="1">
        <f t="array" ref="AL1124">INDEX($K:$P,ROW(),MATCH(AL$3,$K$2:$P$2,0))</f>
        <v>10</v>
      </c>
      <c r="AM1124" s="19" cm="1">
        <f t="array" ref="AM1124">INDEX($K:$P,ROW(),MATCH(AM$3,$K$2:$P$2,0))</f>
        <v>10</v>
      </c>
      <c r="AN1124" s="19" cm="1">
        <f t="array" ref="AN1124">INDEX($K:$P,ROW(),MATCH(AN$3,$K$2:$P$2,0))</f>
        <v>10</v>
      </c>
      <c r="AO1124" s="19" cm="1">
        <f t="array" ref="AO1124">INDEX($K:$P,ROW(),MATCH(AO$3,$K$2:$P$2,0))</f>
        <v>10</v>
      </c>
      <c r="AP1124" s="19" cm="1">
        <f t="array" ref="AP1124">INDEX($K:$P,ROW(),MATCH(AP$3,$K$2:$P$2,0))</f>
        <v>10</v>
      </c>
      <c r="AQ1124" s="19" cm="1">
        <f t="array" ref="AQ1124">INDEX($K:$P,ROW(),MATCH(AQ$3,$K$2:$P$2,0))</f>
        <v>10</v>
      </c>
      <c r="AR1124" s="19" cm="1">
        <f t="array" ref="AR1124">INDEX($K:$P,ROW(),MATCH(AR$3,$K$2:$P$2,0))</f>
        <v>10</v>
      </c>
      <c r="AS1124" s="19" cm="1">
        <f t="array" ref="AS1124">INDEX($K:$P,ROW(),MATCH(AS$3,$K$2:$P$2,0))</f>
        <v>10</v>
      </c>
      <c r="AT1124" s="19" cm="1">
        <f t="array" ref="AT1124">INDEX($K:$P,ROW(),MATCH(AT$3,$K$2:$P$2,0))</f>
        <v>10</v>
      </c>
      <c r="AU1124" s="19" cm="1">
        <f t="array" ref="AU1124">INDEX($K:$P,ROW(),MATCH(AU$3,$K$2:$P$2,0))</f>
        <v>10</v>
      </c>
      <c r="AV1124" s="19" cm="1">
        <f t="array" ref="AV1124">INDEX($K:$P,ROW(),MATCH(AV$3,$K$2:$P$2,0))</f>
        <v>10</v>
      </c>
      <c r="AW1124" s="19" cm="1">
        <f t="array" ref="AW1124">INDEX($K:$P,ROW(),MATCH(AW$3,$K$2:$P$2,0))</f>
        <v>10</v>
      </c>
      <c r="AX1124" s="19" cm="1">
        <f t="array" ref="AX1124">INDEX($K:$P,ROW(),MATCH(AX$3,$K$2:$P$2,0))</f>
        <v>10</v>
      </c>
      <c r="AY1124" s="19" cm="1">
        <f t="array" ref="AY1124">INDEX($K:$P,ROW(),MATCH(AY$3,$K$2:$P$2,0))</f>
        <v>10</v>
      </c>
      <c r="AZ1124" s="19" cm="1">
        <f t="array" ref="AZ1124">INDEX($K:$P,ROW(),MATCH(AZ$3,$K$2:$P$2,0))</f>
        <v>10</v>
      </c>
      <c r="BA1124" s="19" cm="1">
        <f t="array" ref="BA1124">INDEX($K:$P,ROW(),MATCH(BA$3,$K$2:$P$2,0))</f>
        <v>10</v>
      </c>
      <c r="BB1124" s="19" cm="1">
        <f t="array" ref="BB1124">INDEX($K:$P,ROW(),MATCH(BB$3,$K$2:$P$2,0))</f>
        <v>10</v>
      </c>
      <c r="BC1124" s="19" cm="1">
        <f t="array" ref="BC1124">INDEX($K:$P,ROW(),MATCH(BC$3,$K$2:$P$2,0))</f>
        <v>10</v>
      </c>
      <c r="BD1124" s="19" cm="1">
        <f t="array" ref="BD1124">INDEX($K:$P,ROW(),MATCH(BD$3,$K$2:$P$2,0))</f>
        <v>10</v>
      </c>
      <c r="BE1124" s="19" cm="1">
        <f t="array" ref="BE1124">INDEX($K:$P,ROW(),MATCH(BE$3,$K$2:$P$2,0))</f>
        <v>10</v>
      </c>
      <c r="BF1124" s="19" cm="1">
        <f t="array" ref="BF1124">INDEX($K:$P,ROW(),MATCH(BF$3,$K$2:$P$2,0))</f>
        <v>10</v>
      </c>
      <c r="BG1124" s="19" cm="1">
        <f t="array" ref="BG1124">INDEX($K:$P,ROW(),MATCH(BG$3,$K$2:$P$2,0))</f>
        <v>10</v>
      </c>
      <c r="BH1124" s="19" cm="1">
        <f t="array" ref="BH1124">INDEX($K:$P,ROW(),MATCH(BH$3,$K$2:$P$2,0))</f>
        <v>10</v>
      </c>
      <c r="BI1124" s="19" cm="1">
        <f t="array" ref="BI1124">INDEX($K:$P,ROW(),MATCH(BI$3,$K$2:$P$2,0))</f>
        <v>10</v>
      </c>
      <c r="BJ1124" s="19" cm="1">
        <f t="array" ref="BJ1124">INDEX($K:$P,ROW(),MATCH(BJ$3,$K$2:$P$2,0))</f>
        <v>10</v>
      </c>
      <c r="BK1124" s="19" cm="1">
        <f t="array" ref="BK1124">INDEX($K:$P,ROW(),MATCH(BK$3,$K$2:$P$2,0))</f>
        <v>10</v>
      </c>
      <c r="BL1124" s="19" cm="1">
        <f t="array" ref="BL1124">INDEX($K:$P,ROW(),MATCH(BL$3,$K$2:$P$2,0))</f>
        <v>10</v>
      </c>
      <c r="BM1124" s="19" cm="1">
        <f t="array" ref="BM1124">INDEX($K:$P,ROW(),MATCH(BM$3,$K$2:$P$2,0))</f>
        <v>10</v>
      </c>
      <c r="BN1124" s="19" cm="1">
        <f t="array" ref="BN1124">INDEX($K:$P,ROW(),MATCH(BN$3,$K$2:$P$2,0))</f>
        <v>10</v>
      </c>
      <c r="BO1124" s="19" cm="1">
        <f t="array" ref="BO1124">INDEX($K:$P,ROW(),MATCH(BO$3,$K$2:$P$2,0))</f>
        <v>10</v>
      </c>
      <c r="BP1124" s="19" cm="1">
        <f t="array" ref="BP1124">INDEX($K:$P,ROW(),MATCH(BP$3,$K$2:$P$2,0))</f>
        <v>10</v>
      </c>
      <c r="BQ1124" s="19" cm="1">
        <f t="array" ref="BQ1124">INDEX($K:$P,ROW(),MATCH(BQ$3,$K$2:$P$2,0))</f>
        <v>10</v>
      </c>
      <c r="BR1124" s="19" cm="1">
        <f t="array" ref="BR1124">INDEX($K:$P,ROW(),MATCH(BR$3,$K$2:$P$2,0))</f>
        <v>10</v>
      </c>
      <c r="BS1124" s="19" cm="1">
        <f t="array" ref="BS1124">INDEX($K:$P,ROW(),MATCH(BS$3,$K$2:$P$2,0))</f>
        <v>10</v>
      </c>
      <c r="BT1124" s="19" cm="1">
        <f t="array" ref="BT1124">INDEX($K:$P,ROW(),MATCH(BT$3,$K$2:$P$2,0))</f>
        <v>10</v>
      </c>
      <c r="BU1124" s="19" cm="1">
        <f t="array" ref="BU1124">INDEX($K:$P,ROW(),MATCH(BU$3,$K$2:$P$2,0))</f>
        <v>10</v>
      </c>
      <c r="BV1124" s="19" cm="1">
        <f t="array" ref="BV1124">INDEX($K:$P,ROW(),MATCH(BV$3,$K$2:$P$2,0))</f>
        <v>10</v>
      </c>
      <c r="BW1124" s="19" cm="1">
        <f t="array" ref="BW1124">INDEX($K:$P,ROW(),MATCH(BW$3,$K$2:$P$2,0))</f>
        <v>10</v>
      </c>
      <c r="BX1124" s="19" cm="1">
        <f t="array" ref="BX1124">INDEX($K:$P,ROW(),MATCH(BX$3,$K$2:$P$2,0))</f>
        <v>10</v>
      </c>
      <c r="BY1124" s="19" cm="1">
        <f t="array" ref="BY1124">INDEX($K:$P,ROW(),MATCH(BY$3,$K$2:$P$2,0))</f>
        <v>10</v>
      </c>
      <c r="BZ1124" s="19" cm="1">
        <f t="array" ref="BZ1124">INDEX($K:$P,ROW(),MATCH(BZ$3,$K$2:$P$2,0))</f>
        <v>10</v>
      </c>
      <c r="CA1124" s="19" cm="1">
        <f t="array" ref="CA1124">INDEX($K:$P,ROW(),MATCH(CA$3,$K$2:$P$2,0))</f>
        <v>10</v>
      </c>
      <c r="CB1124" s="19" cm="1">
        <f t="array" ref="CB1124">INDEX($K:$P,ROW(),MATCH(CB$3,$K$2:$P$2,0))</f>
        <v>10</v>
      </c>
      <c r="CC1124" s="19" cm="1">
        <f t="array" ref="CC1124">INDEX($K:$P,ROW(),MATCH(CC$3,$K$2:$P$2,0))</f>
        <v>10</v>
      </c>
      <c r="CD1124" s="19" cm="1">
        <f t="array" ref="CD1124">INDEX($K:$P,ROW(),MATCH(CD$3,$K$2:$P$2,0))</f>
        <v>10</v>
      </c>
      <c r="CE1124" s="19" cm="1">
        <f t="array" ref="CE1124">INDEX($K:$P,ROW(),MATCH(CE$3,$K$2:$P$2,0))</f>
        <v>10</v>
      </c>
      <c r="CF1124" s="19" cm="1">
        <f t="array" ref="CF1124">INDEX($K:$P,ROW(),MATCH(CF$3,$K$2:$P$2,0))</f>
        <v>10</v>
      </c>
      <c r="CG1124" s="19" cm="1">
        <f t="array" ref="CG1124">INDEX($K:$P,ROW(),MATCH(CG$3,$K$2:$P$2,0))</f>
        <v>10</v>
      </c>
      <c r="CH1124" s="19" cm="1">
        <f t="array" ref="CH1124">INDEX($K:$P,ROW(),MATCH(CH$3,$K$2:$P$2,0))</f>
        <v>10</v>
      </c>
      <c r="CI1124" s="19" cm="1">
        <f t="array" ref="CI1124">INDEX($K:$P,ROW(),MATCH(CI$3,$K$2:$P$2,0))</f>
        <v>10</v>
      </c>
      <c r="CJ1124" s="19" cm="1">
        <f t="array" ref="CJ1124">INDEX($K:$P,ROW(),MATCH(CJ$3,$K$2:$P$2,0))</f>
        <v>10</v>
      </c>
      <c r="CK1124" s="19" cm="1">
        <f t="array" ref="CK1124">INDEX($K:$P,ROW(),MATCH(CK$3,$K$2:$P$2,0))</f>
        <v>10</v>
      </c>
      <c r="CL1124" s="19" cm="1">
        <f t="array" ref="CL1124">INDEX($K:$P,ROW(),MATCH(CL$3,$K$2:$P$2,0))</f>
        <v>10</v>
      </c>
    </row>
    <row r="1125" spans="2:90" x14ac:dyDescent="0.4">
      <c r="B1125" s="124"/>
      <c r="D1125" t="s">
        <v>807</v>
      </c>
      <c r="E1125" s="8" t="str">
        <f t="shared" si="1221"/>
        <v>1125 LISTSALE-PV</v>
      </c>
      <c r="H1125" s="31"/>
      <c r="I1125" s="73"/>
      <c r="J1125" s="73"/>
      <c r="K1125" s="18"/>
      <c r="L1125" s="18"/>
      <c r="M1125" s="18"/>
      <c r="N1125" s="18"/>
      <c r="O1125" s="18"/>
      <c r="P1125" s="18"/>
      <c r="R1125" s="33"/>
      <c r="S1125" s="19"/>
      <c r="T1125" s="19"/>
      <c r="U1125" s="19"/>
      <c r="V1125" s="19"/>
      <c r="W1125" s="19"/>
      <c r="X1125" s="19"/>
      <c r="Y1125" s="19"/>
      <c r="Z1125" s="19"/>
      <c r="AA1125" s="19"/>
      <c r="AB1125" s="19"/>
      <c r="AC1125" s="19"/>
      <c r="AD1125" s="19"/>
      <c r="AE1125" s="19"/>
      <c r="AF1125" s="19"/>
      <c r="AG1125" s="19"/>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c r="CK1125" s="19"/>
      <c r="CL1125" s="19"/>
    </row>
    <row r="1126" spans="2:90" x14ac:dyDescent="0.4">
      <c r="B1126" s="124" t="s">
        <v>522</v>
      </c>
      <c r="D1126" t="s">
        <v>807</v>
      </c>
      <c r="E1126" s="8" t="str">
        <f t="shared" si="1221"/>
        <v>1126 LISTSALE-PV</v>
      </c>
      <c r="H1126" s="31"/>
      <c r="I1126" s="73"/>
      <c r="J1126" s="73"/>
      <c r="K1126" s="18"/>
      <c r="L1126" s="18"/>
      <c r="M1126" s="18"/>
      <c r="N1126" s="18"/>
      <c r="O1126" s="18"/>
      <c r="P1126" s="18"/>
      <c r="R1126" s="33"/>
      <c r="S1126" s="19"/>
      <c r="T1126" s="19"/>
      <c r="U1126" s="19"/>
      <c r="V1126" s="19"/>
      <c r="W1126" s="19"/>
      <c r="X1126" s="19"/>
      <c r="Y1126" s="19"/>
      <c r="Z1126" s="19"/>
      <c r="AA1126" s="19"/>
      <c r="AB1126" s="19"/>
      <c r="AC1126" s="19"/>
      <c r="AD1126" s="19"/>
      <c r="AE1126" s="19"/>
      <c r="AF1126" s="19"/>
      <c r="AG1126" s="19"/>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c r="CK1126" s="19"/>
      <c r="CL1126" s="19"/>
    </row>
    <row r="1127" spans="2:90" x14ac:dyDescent="0.4">
      <c r="B1127" s="154" t="s">
        <v>519</v>
      </c>
      <c r="D1127" t="s">
        <v>807</v>
      </c>
      <c r="E1127" s="8" t="str">
        <f t="shared" si="1221"/>
        <v>1127 LISTSALE-PV</v>
      </c>
      <c r="H1127" s="31"/>
      <c r="I1127" s="73"/>
      <c r="J1127" s="73"/>
      <c r="K1127" s="23">
        <f t="shared" ref="K1127:P1132" ca="1" si="1222">SUMIF($3:$3,K$2,1127:1127)</f>
        <v>-120000</v>
      </c>
      <c r="L1127" s="23">
        <f t="shared" ca="1" si="1222"/>
        <v>-120000</v>
      </c>
      <c r="M1127" s="23">
        <f t="shared" ca="1" si="1222"/>
        <v>-120000</v>
      </c>
      <c r="N1127" s="23">
        <f t="shared" ca="1" si="1222"/>
        <v>-120000</v>
      </c>
      <c r="O1127" s="23">
        <f t="shared" ca="1" si="1222"/>
        <v>-120000</v>
      </c>
      <c r="P1127" s="23">
        <f t="shared" ca="1" si="1222"/>
        <v>-120000</v>
      </c>
      <c r="R1127" s="33"/>
      <c r="S1127" s="24">
        <f t="shared" ref="S1127" ca="1" si="1223">-+S1097*S1120</f>
        <v>-10000</v>
      </c>
      <c r="T1127" s="24">
        <f t="shared" ref="T1127:AX1127" ca="1" si="1224">-+T1097*T1120</f>
        <v>-10000</v>
      </c>
      <c r="U1127" s="24">
        <f t="shared" ca="1" si="1224"/>
        <v>-10000</v>
      </c>
      <c r="V1127" s="24">
        <f t="shared" ca="1" si="1224"/>
        <v>-10000</v>
      </c>
      <c r="W1127" s="24">
        <f t="shared" ca="1" si="1224"/>
        <v>-10000</v>
      </c>
      <c r="X1127" s="24">
        <f t="shared" ca="1" si="1224"/>
        <v>-10000</v>
      </c>
      <c r="Y1127" s="24">
        <f t="shared" ca="1" si="1224"/>
        <v>-10000</v>
      </c>
      <c r="Z1127" s="24">
        <f t="shared" ca="1" si="1224"/>
        <v>-10000</v>
      </c>
      <c r="AA1127" s="24">
        <f t="shared" ca="1" si="1224"/>
        <v>-10000</v>
      </c>
      <c r="AB1127" s="24">
        <f t="shared" ca="1" si="1224"/>
        <v>-10000</v>
      </c>
      <c r="AC1127" s="24">
        <f t="shared" ca="1" si="1224"/>
        <v>-10000</v>
      </c>
      <c r="AD1127" s="24">
        <f t="shared" ca="1" si="1224"/>
        <v>-10000</v>
      </c>
      <c r="AE1127" s="24">
        <f t="shared" ca="1" si="1224"/>
        <v>-10000</v>
      </c>
      <c r="AF1127" s="24">
        <f t="shared" ca="1" si="1224"/>
        <v>-10000</v>
      </c>
      <c r="AG1127" s="24">
        <f t="shared" ca="1" si="1224"/>
        <v>-10000</v>
      </c>
      <c r="AH1127" s="24">
        <f t="shared" ca="1" si="1224"/>
        <v>-10000</v>
      </c>
      <c r="AI1127" s="24">
        <f t="shared" ca="1" si="1224"/>
        <v>-10000</v>
      </c>
      <c r="AJ1127" s="24">
        <f t="shared" ca="1" si="1224"/>
        <v>-10000</v>
      </c>
      <c r="AK1127" s="24">
        <f t="shared" ca="1" si="1224"/>
        <v>-10000</v>
      </c>
      <c r="AL1127" s="24">
        <f t="shared" ca="1" si="1224"/>
        <v>-10000</v>
      </c>
      <c r="AM1127" s="24">
        <f t="shared" ca="1" si="1224"/>
        <v>-10000</v>
      </c>
      <c r="AN1127" s="24">
        <f t="shared" ca="1" si="1224"/>
        <v>-10000</v>
      </c>
      <c r="AO1127" s="24">
        <f t="shared" ca="1" si="1224"/>
        <v>-10000</v>
      </c>
      <c r="AP1127" s="24">
        <f t="shared" ca="1" si="1224"/>
        <v>-10000</v>
      </c>
      <c r="AQ1127" s="24">
        <f t="shared" ca="1" si="1224"/>
        <v>-10000</v>
      </c>
      <c r="AR1127" s="24">
        <f t="shared" ca="1" si="1224"/>
        <v>-10000</v>
      </c>
      <c r="AS1127" s="24">
        <f t="shared" ca="1" si="1224"/>
        <v>-10000</v>
      </c>
      <c r="AT1127" s="24">
        <f t="shared" ca="1" si="1224"/>
        <v>-10000</v>
      </c>
      <c r="AU1127" s="24">
        <f t="shared" ca="1" si="1224"/>
        <v>-10000</v>
      </c>
      <c r="AV1127" s="24">
        <f t="shared" ca="1" si="1224"/>
        <v>-10000</v>
      </c>
      <c r="AW1127" s="24">
        <f t="shared" ca="1" si="1224"/>
        <v>-10000</v>
      </c>
      <c r="AX1127" s="24">
        <f t="shared" ca="1" si="1224"/>
        <v>-10000</v>
      </c>
      <c r="AY1127" s="24">
        <f t="shared" ref="AY1127:CD1127" ca="1" si="1225">-+AY1097*AY1120</f>
        <v>-10000</v>
      </c>
      <c r="AZ1127" s="24">
        <f t="shared" ca="1" si="1225"/>
        <v>-10000</v>
      </c>
      <c r="BA1127" s="24">
        <f t="shared" ca="1" si="1225"/>
        <v>-10000</v>
      </c>
      <c r="BB1127" s="24">
        <f t="shared" ca="1" si="1225"/>
        <v>-10000</v>
      </c>
      <c r="BC1127" s="24">
        <f t="shared" ca="1" si="1225"/>
        <v>-10000</v>
      </c>
      <c r="BD1127" s="24">
        <f t="shared" ca="1" si="1225"/>
        <v>-10000</v>
      </c>
      <c r="BE1127" s="24">
        <f t="shared" ca="1" si="1225"/>
        <v>-10000</v>
      </c>
      <c r="BF1127" s="24">
        <f t="shared" ca="1" si="1225"/>
        <v>-10000</v>
      </c>
      <c r="BG1127" s="24">
        <f t="shared" ca="1" si="1225"/>
        <v>-10000</v>
      </c>
      <c r="BH1127" s="24">
        <f t="shared" ca="1" si="1225"/>
        <v>-10000</v>
      </c>
      <c r="BI1127" s="24">
        <f t="shared" ca="1" si="1225"/>
        <v>-10000</v>
      </c>
      <c r="BJ1127" s="24">
        <f t="shared" ca="1" si="1225"/>
        <v>-10000</v>
      </c>
      <c r="BK1127" s="24">
        <f t="shared" ca="1" si="1225"/>
        <v>-10000</v>
      </c>
      <c r="BL1127" s="24">
        <f t="shared" ca="1" si="1225"/>
        <v>-10000</v>
      </c>
      <c r="BM1127" s="24">
        <f t="shared" ca="1" si="1225"/>
        <v>-10000</v>
      </c>
      <c r="BN1127" s="24">
        <f t="shared" ca="1" si="1225"/>
        <v>-10000</v>
      </c>
      <c r="BO1127" s="24">
        <f t="shared" ca="1" si="1225"/>
        <v>-10000</v>
      </c>
      <c r="BP1127" s="24">
        <f t="shared" ca="1" si="1225"/>
        <v>-10000</v>
      </c>
      <c r="BQ1127" s="24">
        <f t="shared" ca="1" si="1225"/>
        <v>-10000</v>
      </c>
      <c r="BR1127" s="24">
        <f t="shared" ca="1" si="1225"/>
        <v>-10000</v>
      </c>
      <c r="BS1127" s="24">
        <f t="shared" ca="1" si="1225"/>
        <v>-10000</v>
      </c>
      <c r="BT1127" s="24">
        <f t="shared" ca="1" si="1225"/>
        <v>-10000</v>
      </c>
      <c r="BU1127" s="24">
        <f t="shared" ca="1" si="1225"/>
        <v>-10000</v>
      </c>
      <c r="BV1127" s="24">
        <f t="shared" ca="1" si="1225"/>
        <v>-10000</v>
      </c>
      <c r="BW1127" s="24">
        <f t="shared" ca="1" si="1225"/>
        <v>-10000</v>
      </c>
      <c r="BX1127" s="24">
        <f t="shared" ca="1" si="1225"/>
        <v>-10000</v>
      </c>
      <c r="BY1127" s="24">
        <f t="shared" ca="1" si="1225"/>
        <v>-10000</v>
      </c>
      <c r="BZ1127" s="24">
        <f t="shared" ca="1" si="1225"/>
        <v>-10000</v>
      </c>
      <c r="CA1127" s="24">
        <f t="shared" ca="1" si="1225"/>
        <v>-10000</v>
      </c>
      <c r="CB1127" s="24">
        <f t="shared" ca="1" si="1225"/>
        <v>-10000</v>
      </c>
      <c r="CC1127" s="24">
        <f t="shared" ca="1" si="1225"/>
        <v>-10000</v>
      </c>
      <c r="CD1127" s="24">
        <f t="shared" ca="1" si="1225"/>
        <v>-10000</v>
      </c>
      <c r="CE1127" s="24">
        <f t="shared" ref="CE1127:CK1127" ca="1" si="1226">-+CE1097*CE1120</f>
        <v>-10000</v>
      </c>
      <c r="CF1127" s="24">
        <f t="shared" ca="1" si="1226"/>
        <v>-10000</v>
      </c>
      <c r="CG1127" s="24">
        <f t="shared" ca="1" si="1226"/>
        <v>-10000</v>
      </c>
      <c r="CH1127" s="24">
        <f t="shared" ca="1" si="1226"/>
        <v>-10000</v>
      </c>
      <c r="CI1127" s="24">
        <f t="shared" ca="1" si="1226"/>
        <v>-10000</v>
      </c>
      <c r="CJ1127" s="24">
        <f t="shared" ca="1" si="1226"/>
        <v>-10000</v>
      </c>
      <c r="CK1127" s="24">
        <f t="shared" ca="1" si="1226"/>
        <v>-10000</v>
      </c>
      <c r="CL1127" s="24">
        <f t="shared" ref="CL1127" ca="1" si="1227">-+CL1097*CL1120</f>
        <v>-10000</v>
      </c>
    </row>
    <row r="1128" spans="2:90" x14ac:dyDescent="0.4">
      <c r="B1128" s="154" t="s">
        <v>520</v>
      </c>
      <c r="D1128" t="s">
        <v>807</v>
      </c>
      <c r="E1128" s="8" t="str">
        <f t="shared" si="1221"/>
        <v>1128 LISTSALE-PV</v>
      </c>
      <c r="H1128" s="31"/>
      <c r="I1128" s="73"/>
      <c r="J1128" s="73"/>
      <c r="K1128" s="23">
        <f t="shared" ca="1" si="1222"/>
        <v>-120000</v>
      </c>
      <c r="L1128" s="23">
        <f t="shared" ca="1" si="1222"/>
        <v>-120000</v>
      </c>
      <c r="M1128" s="23">
        <f t="shared" ca="1" si="1222"/>
        <v>-120000</v>
      </c>
      <c r="N1128" s="23">
        <f t="shared" ca="1" si="1222"/>
        <v>-120000</v>
      </c>
      <c r="O1128" s="23">
        <f t="shared" ca="1" si="1222"/>
        <v>-120000</v>
      </c>
      <c r="P1128" s="23">
        <f t="shared" ca="1" si="1222"/>
        <v>-120000</v>
      </c>
      <c r="R1128" s="33"/>
      <c r="S1128" s="24">
        <f t="shared" ref="S1128" ca="1" si="1228">-+S1098*S1121</f>
        <v>-10000</v>
      </c>
      <c r="T1128" s="24">
        <f t="shared" ref="T1128:AX1128" ca="1" si="1229">-+T1098*T1121</f>
        <v>-10000</v>
      </c>
      <c r="U1128" s="24">
        <f t="shared" ca="1" si="1229"/>
        <v>-10000</v>
      </c>
      <c r="V1128" s="24">
        <f t="shared" ca="1" si="1229"/>
        <v>-10000</v>
      </c>
      <c r="W1128" s="24">
        <f t="shared" ca="1" si="1229"/>
        <v>-10000</v>
      </c>
      <c r="X1128" s="24">
        <f t="shared" ca="1" si="1229"/>
        <v>-10000</v>
      </c>
      <c r="Y1128" s="24">
        <f t="shared" ca="1" si="1229"/>
        <v>-10000</v>
      </c>
      <c r="Z1128" s="24">
        <f t="shared" ca="1" si="1229"/>
        <v>-10000</v>
      </c>
      <c r="AA1128" s="24">
        <f t="shared" ca="1" si="1229"/>
        <v>-10000</v>
      </c>
      <c r="AB1128" s="24">
        <f t="shared" ca="1" si="1229"/>
        <v>-10000</v>
      </c>
      <c r="AC1128" s="24">
        <f t="shared" ca="1" si="1229"/>
        <v>-10000</v>
      </c>
      <c r="AD1128" s="24">
        <f t="shared" ca="1" si="1229"/>
        <v>-10000</v>
      </c>
      <c r="AE1128" s="24">
        <f t="shared" ca="1" si="1229"/>
        <v>-10000</v>
      </c>
      <c r="AF1128" s="24">
        <f t="shared" ca="1" si="1229"/>
        <v>-10000</v>
      </c>
      <c r="AG1128" s="24">
        <f t="shared" ca="1" si="1229"/>
        <v>-10000</v>
      </c>
      <c r="AH1128" s="24">
        <f t="shared" ca="1" si="1229"/>
        <v>-10000</v>
      </c>
      <c r="AI1128" s="24">
        <f t="shared" ca="1" si="1229"/>
        <v>-10000</v>
      </c>
      <c r="AJ1128" s="24">
        <f t="shared" ca="1" si="1229"/>
        <v>-10000</v>
      </c>
      <c r="AK1128" s="24">
        <f t="shared" ca="1" si="1229"/>
        <v>-10000</v>
      </c>
      <c r="AL1128" s="24">
        <f t="shared" ca="1" si="1229"/>
        <v>-10000</v>
      </c>
      <c r="AM1128" s="24">
        <f t="shared" ca="1" si="1229"/>
        <v>-10000</v>
      </c>
      <c r="AN1128" s="24">
        <f t="shared" ca="1" si="1229"/>
        <v>-10000</v>
      </c>
      <c r="AO1128" s="24">
        <f t="shared" ca="1" si="1229"/>
        <v>-10000</v>
      </c>
      <c r="AP1128" s="24">
        <f t="shared" ca="1" si="1229"/>
        <v>-10000</v>
      </c>
      <c r="AQ1128" s="24">
        <f t="shared" ca="1" si="1229"/>
        <v>-10000</v>
      </c>
      <c r="AR1128" s="24">
        <f t="shared" ca="1" si="1229"/>
        <v>-10000</v>
      </c>
      <c r="AS1128" s="24">
        <f t="shared" ca="1" si="1229"/>
        <v>-10000</v>
      </c>
      <c r="AT1128" s="24">
        <f t="shared" ca="1" si="1229"/>
        <v>-10000</v>
      </c>
      <c r="AU1128" s="24">
        <f t="shared" ca="1" si="1229"/>
        <v>-10000</v>
      </c>
      <c r="AV1128" s="24">
        <f t="shared" ca="1" si="1229"/>
        <v>-10000</v>
      </c>
      <c r="AW1128" s="24">
        <f t="shared" ca="1" si="1229"/>
        <v>-10000</v>
      </c>
      <c r="AX1128" s="24">
        <f t="shared" ca="1" si="1229"/>
        <v>-10000</v>
      </c>
      <c r="AY1128" s="24">
        <f t="shared" ref="AY1128:CD1128" ca="1" si="1230">-+AY1098*AY1121</f>
        <v>-10000</v>
      </c>
      <c r="AZ1128" s="24">
        <f t="shared" ca="1" si="1230"/>
        <v>-10000</v>
      </c>
      <c r="BA1128" s="24">
        <f t="shared" ca="1" si="1230"/>
        <v>-10000</v>
      </c>
      <c r="BB1128" s="24">
        <f t="shared" ca="1" si="1230"/>
        <v>-10000</v>
      </c>
      <c r="BC1128" s="24">
        <f t="shared" ca="1" si="1230"/>
        <v>-10000</v>
      </c>
      <c r="BD1128" s="24">
        <f t="shared" ca="1" si="1230"/>
        <v>-10000</v>
      </c>
      <c r="BE1128" s="24">
        <f t="shared" ca="1" si="1230"/>
        <v>-10000</v>
      </c>
      <c r="BF1128" s="24">
        <f t="shared" ca="1" si="1230"/>
        <v>-10000</v>
      </c>
      <c r="BG1128" s="24">
        <f t="shared" ca="1" si="1230"/>
        <v>-10000</v>
      </c>
      <c r="BH1128" s="24">
        <f t="shared" ca="1" si="1230"/>
        <v>-10000</v>
      </c>
      <c r="BI1128" s="24">
        <f t="shared" ca="1" si="1230"/>
        <v>-10000</v>
      </c>
      <c r="BJ1128" s="24">
        <f t="shared" ca="1" si="1230"/>
        <v>-10000</v>
      </c>
      <c r="BK1128" s="24">
        <f t="shared" ca="1" si="1230"/>
        <v>-10000</v>
      </c>
      <c r="BL1128" s="24">
        <f t="shared" ca="1" si="1230"/>
        <v>-10000</v>
      </c>
      <c r="BM1128" s="24">
        <f t="shared" ca="1" si="1230"/>
        <v>-10000</v>
      </c>
      <c r="BN1128" s="24">
        <f t="shared" ca="1" si="1230"/>
        <v>-10000</v>
      </c>
      <c r="BO1128" s="24">
        <f t="shared" ca="1" si="1230"/>
        <v>-10000</v>
      </c>
      <c r="BP1128" s="24">
        <f t="shared" ca="1" si="1230"/>
        <v>-10000</v>
      </c>
      <c r="BQ1128" s="24">
        <f t="shared" ca="1" si="1230"/>
        <v>-10000</v>
      </c>
      <c r="BR1128" s="24">
        <f t="shared" ca="1" si="1230"/>
        <v>-10000</v>
      </c>
      <c r="BS1128" s="24">
        <f t="shared" ca="1" si="1230"/>
        <v>-10000</v>
      </c>
      <c r="BT1128" s="24">
        <f t="shared" ca="1" si="1230"/>
        <v>-10000</v>
      </c>
      <c r="BU1128" s="24">
        <f t="shared" ca="1" si="1230"/>
        <v>-10000</v>
      </c>
      <c r="BV1128" s="24">
        <f t="shared" ca="1" si="1230"/>
        <v>-10000</v>
      </c>
      <c r="BW1128" s="24">
        <f t="shared" ca="1" si="1230"/>
        <v>-10000</v>
      </c>
      <c r="BX1128" s="24">
        <f t="shared" ca="1" si="1230"/>
        <v>-10000</v>
      </c>
      <c r="BY1128" s="24">
        <f t="shared" ca="1" si="1230"/>
        <v>-10000</v>
      </c>
      <c r="BZ1128" s="24">
        <f t="shared" ca="1" si="1230"/>
        <v>-10000</v>
      </c>
      <c r="CA1128" s="24">
        <f t="shared" ca="1" si="1230"/>
        <v>-10000</v>
      </c>
      <c r="CB1128" s="24">
        <f t="shared" ca="1" si="1230"/>
        <v>-10000</v>
      </c>
      <c r="CC1128" s="24">
        <f t="shared" ca="1" si="1230"/>
        <v>-10000</v>
      </c>
      <c r="CD1128" s="24">
        <f t="shared" ca="1" si="1230"/>
        <v>-10000</v>
      </c>
      <c r="CE1128" s="24">
        <f t="shared" ref="CE1128:CK1128" ca="1" si="1231">-+CE1098*CE1121</f>
        <v>-10000</v>
      </c>
      <c r="CF1128" s="24">
        <f t="shared" ca="1" si="1231"/>
        <v>-10000</v>
      </c>
      <c r="CG1128" s="24">
        <f t="shared" ca="1" si="1231"/>
        <v>-10000</v>
      </c>
      <c r="CH1128" s="24">
        <f t="shared" ca="1" si="1231"/>
        <v>-10000</v>
      </c>
      <c r="CI1128" s="24">
        <f t="shared" ca="1" si="1231"/>
        <v>-10000</v>
      </c>
      <c r="CJ1128" s="24">
        <f t="shared" ca="1" si="1231"/>
        <v>-10000</v>
      </c>
      <c r="CK1128" s="24">
        <f t="shared" ca="1" si="1231"/>
        <v>-10000</v>
      </c>
      <c r="CL1128" s="24">
        <f t="shared" ref="CL1128" ca="1" si="1232">-+CL1098*CL1121</f>
        <v>-10000</v>
      </c>
    </row>
    <row r="1129" spans="2:90" x14ac:dyDescent="0.4">
      <c r="B1129" s="154" t="s">
        <v>796</v>
      </c>
      <c r="D1129" t="s">
        <v>807</v>
      </c>
      <c r="E1129" s="8" t="str">
        <f t="shared" si="1221"/>
        <v>1129 LISTSALE-PV</v>
      </c>
      <c r="H1129" s="31"/>
      <c r="I1129" s="73"/>
      <c r="J1129" s="73"/>
      <c r="K1129" s="23">
        <f t="shared" ca="1" si="1222"/>
        <v>-60000</v>
      </c>
      <c r="L1129" s="23">
        <f t="shared" ca="1" si="1222"/>
        <v>-60000</v>
      </c>
      <c r="M1129" s="23">
        <f t="shared" ca="1" si="1222"/>
        <v>-60000</v>
      </c>
      <c r="N1129" s="23">
        <f t="shared" ca="1" si="1222"/>
        <v>-60000</v>
      </c>
      <c r="O1129" s="23">
        <f t="shared" ca="1" si="1222"/>
        <v>-60000</v>
      </c>
      <c r="P1129" s="23">
        <f t="shared" ca="1" si="1222"/>
        <v>-60000</v>
      </c>
      <c r="R1129" s="33"/>
      <c r="S1129" s="24">
        <f t="shared" ref="S1129" ca="1" si="1233">-+S1099*S1122</f>
        <v>-5000</v>
      </c>
      <c r="T1129" s="24">
        <f t="shared" ref="T1129:AX1129" ca="1" si="1234">-+T1099*T1122</f>
        <v>-5000</v>
      </c>
      <c r="U1129" s="24">
        <f t="shared" ca="1" si="1234"/>
        <v>-5000</v>
      </c>
      <c r="V1129" s="24">
        <f t="shared" ca="1" si="1234"/>
        <v>-5000</v>
      </c>
      <c r="W1129" s="24">
        <f t="shared" ca="1" si="1234"/>
        <v>-5000</v>
      </c>
      <c r="X1129" s="24">
        <f t="shared" ca="1" si="1234"/>
        <v>-5000</v>
      </c>
      <c r="Y1129" s="24">
        <f t="shared" ca="1" si="1234"/>
        <v>-5000</v>
      </c>
      <c r="Z1129" s="24">
        <f t="shared" ca="1" si="1234"/>
        <v>-5000</v>
      </c>
      <c r="AA1129" s="24">
        <f t="shared" ca="1" si="1234"/>
        <v>-5000</v>
      </c>
      <c r="AB1129" s="24">
        <f t="shared" ca="1" si="1234"/>
        <v>-5000</v>
      </c>
      <c r="AC1129" s="24">
        <f t="shared" ca="1" si="1234"/>
        <v>-5000</v>
      </c>
      <c r="AD1129" s="24">
        <f t="shared" ca="1" si="1234"/>
        <v>-5000</v>
      </c>
      <c r="AE1129" s="24">
        <f t="shared" ca="1" si="1234"/>
        <v>-5000</v>
      </c>
      <c r="AF1129" s="24">
        <f t="shared" ca="1" si="1234"/>
        <v>-5000</v>
      </c>
      <c r="AG1129" s="24">
        <f t="shared" ca="1" si="1234"/>
        <v>-5000</v>
      </c>
      <c r="AH1129" s="24">
        <f t="shared" ca="1" si="1234"/>
        <v>-5000</v>
      </c>
      <c r="AI1129" s="24">
        <f t="shared" ca="1" si="1234"/>
        <v>-5000</v>
      </c>
      <c r="AJ1129" s="24">
        <f t="shared" ca="1" si="1234"/>
        <v>-5000</v>
      </c>
      <c r="AK1129" s="24">
        <f t="shared" ca="1" si="1234"/>
        <v>-5000</v>
      </c>
      <c r="AL1129" s="24">
        <f t="shared" ca="1" si="1234"/>
        <v>-5000</v>
      </c>
      <c r="AM1129" s="24">
        <f t="shared" ca="1" si="1234"/>
        <v>-5000</v>
      </c>
      <c r="AN1129" s="24">
        <f t="shared" ca="1" si="1234"/>
        <v>-5000</v>
      </c>
      <c r="AO1129" s="24">
        <f t="shared" ca="1" si="1234"/>
        <v>-5000</v>
      </c>
      <c r="AP1129" s="24">
        <f t="shared" ca="1" si="1234"/>
        <v>-5000</v>
      </c>
      <c r="AQ1129" s="24">
        <f t="shared" ca="1" si="1234"/>
        <v>-5000</v>
      </c>
      <c r="AR1129" s="24">
        <f t="shared" ca="1" si="1234"/>
        <v>-5000</v>
      </c>
      <c r="AS1129" s="24">
        <f t="shared" ca="1" si="1234"/>
        <v>-5000</v>
      </c>
      <c r="AT1129" s="24">
        <f t="shared" ca="1" si="1234"/>
        <v>-5000</v>
      </c>
      <c r="AU1129" s="24">
        <f t="shared" ca="1" si="1234"/>
        <v>-5000</v>
      </c>
      <c r="AV1129" s="24">
        <f t="shared" ca="1" si="1234"/>
        <v>-5000</v>
      </c>
      <c r="AW1129" s="24">
        <f t="shared" ca="1" si="1234"/>
        <v>-5000</v>
      </c>
      <c r="AX1129" s="24">
        <f t="shared" ca="1" si="1234"/>
        <v>-5000</v>
      </c>
      <c r="AY1129" s="24">
        <f t="shared" ref="AY1129:CD1129" ca="1" si="1235">-+AY1099*AY1122</f>
        <v>-5000</v>
      </c>
      <c r="AZ1129" s="24">
        <f t="shared" ca="1" si="1235"/>
        <v>-5000</v>
      </c>
      <c r="BA1129" s="24">
        <f t="shared" ca="1" si="1235"/>
        <v>-5000</v>
      </c>
      <c r="BB1129" s="24">
        <f t="shared" ca="1" si="1235"/>
        <v>-5000</v>
      </c>
      <c r="BC1129" s="24">
        <f t="shared" ca="1" si="1235"/>
        <v>-5000</v>
      </c>
      <c r="BD1129" s="24">
        <f t="shared" ca="1" si="1235"/>
        <v>-5000</v>
      </c>
      <c r="BE1129" s="24">
        <f t="shared" ca="1" si="1235"/>
        <v>-5000</v>
      </c>
      <c r="BF1129" s="24">
        <f t="shared" ca="1" si="1235"/>
        <v>-5000</v>
      </c>
      <c r="BG1129" s="24">
        <f t="shared" ca="1" si="1235"/>
        <v>-5000</v>
      </c>
      <c r="BH1129" s="24">
        <f t="shared" ca="1" si="1235"/>
        <v>-5000</v>
      </c>
      <c r="BI1129" s="24">
        <f t="shared" ca="1" si="1235"/>
        <v>-5000</v>
      </c>
      <c r="BJ1129" s="24">
        <f t="shared" ca="1" si="1235"/>
        <v>-5000</v>
      </c>
      <c r="BK1129" s="24">
        <f t="shared" ca="1" si="1235"/>
        <v>-5000</v>
      </c>
      <c r="BL1129" s="24">
        <f t="shared" ca="1" si="1235"/>
        <v>-5000</v>
      </c>
      <c r="BM1129" s="24">
        <f t="shared" ca="1" si="1235"/>
        <v>-5000</v>
      </c>
      <c r="BN1129" s="24">
        <f t="shared" ca="1" si="1235"/>
        <v>-5000</v>
      </c>
      <c r="BO1129" s="24">
        <f t="shared" ca="1" si="1235"/>
        <v>-5000</v>
      </c>
      <c r="BP1129" s="24">
        <f t="shared" ca="1" si="1235"/>
        <v>-5000</v>
      </c>
      <c r="BQ1129" s="24">
        <f t="shared" ca="1" si="1235"/>
        <v>-5000</v>
      </c>
      <c r="BR1129" s="24">
        <f t="shared" ca="1" si="1235"/>
        <v>-5000</v>
      </c>
      <c r="BS1129" s="24">
        <f t="shared" ca="1" si="1235"/>
        <v>-5000</v>
      </c>
      <c r="BT1129" s="24">
        <f t="shared" ca="1" si="1235"/>
        <v>-5000</v>
      </c>
      <c r="BU1129" s="24">
        <f t="shared" ca="1" si="1235"/>
        <v>-5000</v>
      </c>
      <c r="BV1129" s="24">
        <f t="shared" ca="1" si="1235"/>
        <v>-5000</v>
      </c>
      <c r="BW1129" s="24">
        <f t="shared" ca="1" si="1235"/>
        <v>-5000</v>
      </c>
      <c r="BX1129" s="24">
        <f t="shared" ca="1" si="1235"/>
        <v>-5000</v>
      </c>
      <c r="BY1129" s="24">
        <f t="shared" ca="1" si="1235"/>
        <v>-5000</v>
      </c>
      <c r="BZ1129" s="24">
        <f t="shared" ca="1" si="1235"/>
        <v>-5000</v>
      </c>
      <c r="CA1129" s="24">
        <f t="shared" ca="1" si="1235"/>
        <v>-5000</v>
      </c>
      <c r="CB1129" s="24">
        <f t="shared" ca="1" si="1235"/>
        <v>-5000</v>
      </c>
      <c r="CC1129" s="24">
        <f t="shared" ca="1" si="1235"/>
        <v>-5000</v>
      </c>
      <c r="CD1129" s="24">
        <f t="shared" ca="1" si="1235"/>
        <v>-5000</v>
      </c>
      <c r="CE1129" s="24">
        <f t="shared" ref="CE1129:CK1129" ca="1" si="1236">-+CE1099*CE1122</f>
        <v>-5000</v>
      </c>
      <c r="CF1129" s="24">
        <f t="shared" ca="1" si="1236"/>
        <v>-5000</v>
      </c>
      <c r="CG1129" s="24">
        <f t="shared" ca="1" si="1236"/>
        <v>-5000</v>
      </c>
      <c r="CH1129" s="24">
        <f t="shared" ca="1" si="1236"/>
        <v>-5000</v>
      </c>
      <c r="CI1129" s="24">
        <f t="shared" ca="1" si="1236"/>
        <v>-5000</v>
      </c>
      <c r="CJ1129" s="24">
        <f t="shared" ca="1" si="1236"/>
        <v>-5000</v>
      </c>
      <c r="CK1129" s="24">
        <f t="shared" ca="1" si="1236"/>
        <v>-5000</v>
      </c>
      <c r="CL1129" s="24">
        <f t="shared" ref="CL1129" ca="1" si="1237">-+CL1099*CL1122</f>
        <v>-5000</v>
      </c>
    </row>
    <row r="1130" spans="2:90" x14ac:dyDescent="0.4">
      <c r="B1130" s="154" t="s">
        <v>797</v>
      </c>
      <c r="D1130" t="s">
        <v>807</v>
      </c>
      <c r="E1130" s="8" t="str">
        <f t="shared" si="1221"/>
        <v>1130 LISTSALE-PV</v>
      </c>
      <c r="H1130" s="31"/>
      <c r="I1130" s="73"/>
      <c r="J1130" s="73"/>
      <c r="K1130" s="23">
        <f t="shared" ca="1" si="1222"/>
        <v>-180000</v>
      </c>
      <c r="L1130" s="23">
        <f t="shared" ca="1" si="1222"/>
        <v>-180000</v>
      </c>
      <c r="M1130" s="23">
        <f t="shared" ca="1" si="1222"/>
        <v>-180000</v>
      </c>
      <c r="N1130" s="23">
        <f t="shared" ca="1" si="1222"/>
        <v>-180000</v>
      </c>
      <c r="O1130" s="23">
        <f t="shared" ca="1" si="1222"/>
        <v>-180000</v>
      </c>
      <c r="P1130" s="23">
        <f t="shared" ca="1" si="1222"/>
        <v>-180000</v>
      </c>
      <c r="R1130" s="33"/>
      <c r="S1130" s="24">
        <f t="shared" ref="S1130" ca="1" si="1238">-+S1100*S1123</f>
        <v>-15000</v>
      </c>
      <c r="T1130" s="24">
        <f t="shared" ref="T1130:AX1130" ca="1" si="1239">-+T1100*T1123</f>
        <v>-15000</v>
      </c>
      <c r="U1130" s="24">
        <f t="shared" ca="1" si="1239"/>
        <v>-15000</v>
      </c>
      <c r="V1130" s="24">
        <f t="shared" ca="1" si="1239"/>
        <v>-15000</v>
      </c>
      <c r="W1130" s="24">
        <f t="shared" ca="1" si="1239"/>
        <v>-15000</v>
      </c>
      <c r="X1130" s="24">
        <f t="shared" ca="1" si="1239"/>
        <v>-15000</v>
      </c>
      <c r="Y1130" s="24">
        <f t="shared" ca="1" si="1239"/>
        <v>-15000</v>
      </c>
      <c r="Z1130" s="24">
        <f t="shared" ca="1" si="1239"/>
        <v>-15000</v>
      </c>
      <c r="AA1130" s="24">
        <f t="shared" ca="1" si="1239"/>
        <v>-15000</v>
      </c>
      <c r="AB1130" s="24">
        <f t="shared" ca="1" si="1239"/>
        <v>-15000</v>
      </c>
      <c r="AC1130" s="24">
        <f t="shared" ca="1" si="1239"/>
        <v>-15000</v>
      </c>
      <c r="AD1130" s="24">
        <f t="shared" ca="1" si="1239"/>
        <v>-15000</v>
      </c>
      <c r="AE1130" s="24">
        <f t="shared" ca="1" si="1239"/>
        <v>-15000</v>
      </c>
      <c r="AF1130" s="24">
        <f t="shared" ca="1" si="1239"/>
        <v>-15000</v>
      </c>
      <c r="AG1130" s="24">
        <f t="shared" ca="1" si="1239"/>
        <v>-15000</v>
      </c>
      <c r="AH1130" s="24">
        <f t="shared" ca="1" si="1239"/>
        <v>-15000</v>
      </c>
      <c r="AI1130" s="24">
        <f t="shared" ca="1" si="1239"/>
        <v>-15000</v>
      </c>
      <c r="AJ1130" s="24">
        <f t="shared" ca="1" si="1239"/>
        <v>-15000</v>
      </c>
      <c r="AK1130" s="24">
        <f t="shared" ca="1" si="1239"/>
        <v>-15000</v>
      </c>
      <c r="AL1130" s="24">
        <f t="shared" ca="1" si="1239"/>
        <v>-15000</v>
      </c>
      <c r="AM1130" s="24">
        <f t="shared" ca="1" si="1239"/>
        <v>-15000</v>
      </c>
      <c r="AN1130" s="24">
        <f t="shared" ca="1" si="1239"/>
        <v>-15000</v>
      </c>
      <c r="AO1130" s="24">
        <f t="shared" ca="1" si="1239"/>
        <v>-15000</v>
      </c>
      <c r="AP1130" s="24">
        <f t="shared" ca="1" si="1239"/>
        <v>-15000</v>
      </c>
      <c r="AQ1130" s="24">
        <f t="shared" ca="1" si="1239"/>
        <v>-15000</v>
      </c>
      <c r="AR1130" s="24">
        <f t="shared" ca="1" si="1239"/>
        <v>-15000</v>
      </c>
      <c r="AS1130" s="24">
        <f t="shared" ca="1" si="1239"/>
        <v>-15000</v>
      </c>
      <c r="AT1130" s="24">
        <f t="shared" ca="1" si="1239"/>
        <v>-15000</v>
      </c>
      <c r="AU1130" s="24">
        <f t="shared" ca="1" si="1239"/>
        <v>-15000</v>
      </c>
      <c r="AV1130" s="24">
        <f t="shared" ca="1" si="1239"/>
        <v>-15000</v>
      </c>
      <c r="AW1130" s="24">
        <f t="shared" ca="1" si="1239"/>
        <v>-15000</v>
      </c>
      <c r="AX1130" s="24">
        <f t="shared" ca="1" si="1239"/>
        <v>-15000</v>
      </c>
      <c r="AY1130" s="24">
        <f t="shared" ref="AY1130:CD1130" ca="1" si="1240">-+AY1100*AY1123</f>
        <v>-15000</v>
      </c>
      <c r="AZ1130" s="24">
        <f t="shared" ca="1" si="1240"/>
        <v>-15000</v>
      </c>
      <c r="BA1130" s="24">
        <f t="shared" ca="1" si="1240"/>
        <v>-15000</v>
      </c>
      <c r="BB1130" s="24">
        <f t="shared" ca="1" si="1240"/>
        <v>-15000</v>
      </c>
      <c r="BC1130" s="24">
        <f t="shared" ca="1" si="1240"/>
        <v>-15000</v>
      </c>
      <c r="BD1130" s="24">
        <f t="shared" ca="1" si="1240"/>
        <v>-15000</v>
      </c>
      <c r="BE1130" s="24">
        <f t="shared" ca="1" si="1240"/>
        <v>-15000</v>
      </c>
      <c r="BF1130" s="24">
        <f t="shared" ca="1" si="1240"/>
        <v>-15000</v>
      </c>
      <c r="BG1130" s="24">
        <f t="shared" ca="1" si="1240"/>
        <v>-15000</v>
      </c>
      <c r="BH1130" s="24">
        <f t="shared" ca="1" si="1240"/>
        <v>-15000</v>
      </c>
      <c r="BI1130" s="24">
        <f t="shared" ca="1" si="1240"/>
        <v>-15000</v>
      </c>
      <c r="BJ1130" s="24">
        <f t="shared" ca="1" si="1240"/>
        <v>-15000</v>
      </c>
      <c r="BK1130" s="24">
        <f t="shared" ca="1" si="1240"/>
        <v>-15000</v>
      </c>
      <c r="BL1130" s="24">
        <f t="shared" ca="1" si="1240"/>
        <v>-15000</v>
      </c>
      <c r="BM1130" s="24">
        <f t="shared" ca="1" si="1240"/>
        <v>-15000</v>
      </c>
      <c r="BN1130" s="24">
        <f t="shared" ca="1" si="1240"/>
        <v>-15000</v>
      </c>
      <c r="BO1130" s="24">
        <f t="shared" ca="1" si="1240"/>
        <v>-15000</v>
      </c>
      <c r="BP1130" s="24">
        <f t="shared" ca="1" si="1240"/>
        <v>-15000</v>
      </c>
      <c r="BQ1130" s="24">
        <f t="shared" ca="1" si="1240"/>
        <v>-15000</v>
      </c>
      <c r="BR1130" s="24">
        <f t="shared" ca="1" si="1240"/>
        <v>-15000</v>
      </c>
      <c r="BS1130" s="24">
        <f t="shared" ca="1" si="1240"/>
        <v>-15000</v>
      </c>
      <c r="BT1130" s="24">
        <f t="shared" ca="1" si="1240"/>
        <v>-15000</v>
      </c>
      <c r="BU1130" s="24">
        <f t="shared" ca="1" si="1240"/>
        <v>-15000</v>
      </c>
      <c r="BV1130" s="24">
        <f t="shared" ca="1" si="1240"/>
        <v>-15000</v>
      </c>
      <c r="BW1130" s="24">
        <f t="shared" ca="1" si="1240"/>
        <v>-15000</v>
      </c>
      <c r="BX1130" s="24">
        <f t="shared" ca="1" si="1240"/>
        <v>-15000</v>
      </c>
      <c r="BY1130" s="24">
        <f t="shared" ca="1" si="1240"/>
        <v>-15000</v>
      </c>
      <c r="BZ1130" s="24">
        <f t="shared" ca="1" si="1240"/>
        <v>-15000</v>
      </c>
      <c r="CA1130" s="24">
        <f t="shared" ca="1" si="1240"/>
        <v>-15000</v>
      </c>
      <c r="CB1130" s="24">
        <f t="shared" ca="1" si="1240"/>
        <v>-15000</v>
      </c>
      <c r="CC1130" s="24">
        <f t="shared" ca="1" si="1240"/>
        <v>-15000</v>
      </c>
      <c r="CD1130" s="24">
        <f t="shared" ca="1" si="1240"/>
        <v>-15000</v>
      </c>
      <c r="CE1130" s="24">
        <f t="shared" ref="CE1130:CK1130" ca="1" si="1241">-+CE1100*CE1123</f>
        <v>-15000</v>
      </c>
      <c r="CF1130" s="24">
        <f t="shared" ca="1" si="1241"/>
        <v>-15000</v>
      </c>
      <c r="CG1130" s="24">
        <f t="shared" ca="1" si="1241"/>
        <v>-15000</v>
      </c>
      <c r="CH1130" s="24">
        <f t="shared" ca="1" si="1241"/>
        <v>-15000</v>
      </c>
      <c r="CI1130" s="24">
        <f t="shared" ca="1" si="1241"/>
        <v>-15000</v>
      </c>
      <c r="CJ1130" s="24">
        <f t="shared" ca="1" si="1241"/>
        <v>-15000</v>
      </c>
      <c r="CK1130" s="24">
        <f t="shared" ca="1" si="1241"/>
        <v>-15000</v>
      </c>
      <c r="CL1130" s="24">
        <f t="shared" ref="CL1130" ca="1" si="1242">-+CL1100*CL1123</f>
        <v>-15000</v>
      </c>
    </row>
    <row r="1131" spans="2:90" x14ac:dyDescent="0.4">
      <c r="B1131" s="154" t="s">
        <v>798</v>
      </c>
      <c r="D1131" t="s">
        <v>807</v>
      </c>
      <c r="E1131" s="8" t="str">
        <f t="shared" si="1221"/>
        <v>1131 LISTSALE-PV</v>
      </c>
      <c r="H1131" s="31"/>
      <c r="I1131" s="73"/>
      <c r="J1131" s="73"/>
      <c r="K1131" s="251">
        <f t="shared" ca="1" si="1222"/>
        <v>-120000</v>
      </c>
      <c r="L1131" s="251">
        <f t="shared" ca="1" si="1222"/>
        <v>-120000</v>
      </c>
      <c r="M1131" s="251">
        <f t="shared" ca="1" si="1222"/>
        <v>-120000</v>
      </c>
      <c r="N1131" s="251">
        <f t="shared" ca="1" si="1222"/>
        <v>-120000</v>
      </c>
      <c r="O1131" s="251">
        <f t="shared" ca="1" si="1222"/>
        <v>-120000</v>
      </c>
      <c r="P1131" s="251">
        <f t="shared" ca="1" si="1222"/>
        <v>-120000</v>
      </c>
      <c r="R1131" s="33"/>
      <c r="S1131" s="134">
        <f t="shared" ref="S1131" ca="1" si="1243">-+S1101*S1124</f>
        <v>-10000</v>
      </c>
      <c r="T1131" s="134">
        <f t="shared" ref="T1131:AX1131" ca="1" si="1244">-+T1101*T1124</f>
        <v>-10000</v>
      </c>
      <c r="U1131" s="134">
        <f t="shared" ca="1" si="1244"/>
        <v>-10000</v>
      </c>
      <c r="V1131" s="134">
        <f t="shared" ca="1" si="1244"/>
        <v>-10000</v>
      </c>
      <c r="W1131" s="134">
        <f t="shared" ca="1" si="1244"/>
        <v>-10000</v>
      </c>
      <c r="X1131" s="134">
        <f t="shared" ca="1" si="1244"/>
        <v>-10000</v>
      </c>
      <c r="Y1131" s="134">
        <f t="shared" ca="1" si="1244"/>
        <v>-10000</v>
      </c>
      <c r="Z1131" s="134">
        <f t="shared" ca="1" si="1244"/>
        <v>-10000</v>
      </c>
      <c r="AA1131" s="134">
        <f t="shared" ca="1" si="1244"/>
        <v>-10000</v>
      </c>
      <c r="AB1131" s="134">
        <f t="shared" ca="1" si="1244"/>
        <v>-10000</v>
      </c>
      <c r="AC1131" s="134">
        <f t="shared" ca="1" si="1244"/>
        <v>-10000</v>
      </c>
      <c r="AD1131" s="134">
        <f t="shared" ca="1" si="1244"/>
        <v>-10000</v>
      </c>
      <c r="AE1131" s="134">
        <f t="shared" ca="1" si="1244"/>
        <v>-10000</v>
      </c>
      <c r="AF1131" s="134">
        <f t="shared" ca="1" si="1244"/>
        <v>-10000</v>
      </c>
      <c r="AG1131" s="134">
        <f t="shared" ca="1" si="1244"/>
        <v>-10000</v>
      </c>
      <c r="AH1131" s="134">
        <f t="shared" ca="1" si="1244"/>
        <v>-10000</v>
      </c>
      <c r="AI1131" s="134">
        <f t="shared" ca="1" si="1244"/>
        <v>-10000</v>
      </c>
      <c r="AJ1131" s="134">
        <f t="shared" ca="1" si="1244"/>
        <v>-10000</v>
      </c>
      <c r="AK1131" s="134">
        <f t="shared" ca="1" si="1244"/>
        <v>-10000</v>
      </c>
      <c r="AL1131" s="134">
        <f t="shared" ca="1" si="1244"/>
        <v>-10000</v>
      </c>
      <c r="AM1131" s="134">
        <f t="shared" ca="1" si="1244"/>
        <v>-10000</v>
      </c>
      <c r="AN1131" s="134">
        <f t="shared" ca="1" si="1244"/>
        <v>-10000</v>
      </c>
      <c r="AO1131" s="134">
        <f t="shared" ca="1" si="1244"/>
        <v>-10000</v>
      </c>
      <c r="AP1131" s="134">
        <f t="shared" ca="1" si="1244"/>
        <v>-10000</v>
      </c>
      <c r="AQ1131" s="134">
        <f t="shared" ca="1" si="1244"/>
        <v>-10000</v>
      </c>
      <c r="AR1131" s="134">
        <f t="shared" ca="1" si="1244"/>
        <v>-10000</v>
      </c>
      <c r="AS1131" s="134">
        <f t="shared" ca="1" si="1244"/>
        <v>-10000</v>
      </c>
      <c r="AT1131" s="134">
        <f t="shared" ca="1" si="1244"/>
        <v>-10000</v>
      </c>
      <c r="AU1131" s="134">
        <f t="shared" ca="1" si="1244"/>
        <v>-10000</v>
      </c>
      <c r="AV1131" s="134">
        <f t="shared" ca="1" si="1244"/>
        <v>-10000</v>
      </c>
      <c r="AW1131" s="134">
        <f t="shared" ca="1" si="1244"/>
        <v>-10000</v>
      </c>
      <c r="AX1131" s="134">
        <f t="shared" ca="1" si="1244"/>
        <v>-10000</v>
      </c>
      <c r="AY1131" s="134">
        <f t="shared" ref="AY1131:CD1131" ca="1" si="1245">-+AY1101*AY1124</f>
        <v>-10000</v>
      </c>
      <c r="AZ1131" s="134">
        <f t="shared" ca="1" si="1245"/>
        <v>-10000</v>
      </c>
      <c r="BA1131" s="134">
        <f t="shared" ca="1" si="1245"/>
        <v>-10000</v>
      </c>
      <c r="BB1131" s="134">
        <f t="shared" ca="1" si="1245"/>
        <v>-10000</v>
      </c>
      <c r="BC1131" s="134">
        <f t="shared" ca="1" si="1245"/>
        <v>-10000</v>
      </c>
      <c r="BD1131" s="134">
        <f t="shared" ca="1" si="1245"/>
        <v>-10000</v>
      </c>
      <c r="BE1131" s="134">
        <f t="shared" ca="1" si="1245"/>
        <v>-10000</v>
      </c>
      <c r="BF1131" s="134">
        <f t="shared" ca="1" si="1245"/>
        <v>-10000</v>
      </c>
      <c r="BG1131" s="134">
        <f t="shared" ca="1" si="1245"/>
        <v>-10000</v>
      </c>
      <c r="BH1131" s="134">
        <f t="shared" ca="1" si="1245"/>
        <v>-10000</v>
      </c>
      <c r="BI1131" s="134">
        <f t="shared" ca="1" si="1245"/>
        <v>-10000</v>
      </c>
      <c r="BJ1131" s="134">
        <f t="shared" ca="1" si="1245"/>
        <v>-10000</v>
      </c>
      <c r="BK1131" s="134">
        <f t="shared" ca="1" si="1245"/>
        <v>-10000</v>
      </c>
      <c r="BL1131" s="134">
        <f t="shared" ca="1" si="1245"/>
        <v>-10000</v>
      </c>
      <c r="BM1131" s="134">
        <f t="shared" ca="1" si="1245"/>
        <v>-10000</v>
      </c>
      <c r="BN1131" s="134">
        <f t="shared" ca="1" si="1245"/>
        <v>-10000</v>
      </c>
      <c r="BO1131" s="134">
        <f t="shared" ca="1" si="1245"/>
        <v>-10000</v>
      </c>
      <c r="BP1131" s="134">
        <f t="shared" ca="1" si="1245"/>
        <v>-10000</v>
      </c>
      <c r="BQ1131" s="134">
        <f t="shared" ca="1" si="1245"/>
        <v>-10000</v>
      </c>
      <c r="BR1131" s="134">
        <f t="shared" ca="1" si="1245"/>
        <v>-10000</v>
      </c>
      <c r="BS1131" s="134">
        <f t="shared" ca="1" si="1245"/>
        <v>-10000</v>
      </c>
      <c r="BT1131" s="134">
        <f t="shared" ca="1" si="1245"/>
        <v>-10000</v>
      </c>
      <c r="BU1131" s="134">
        <f t="shared" ca="1" si="1245"/>
        <v>-10000</v>
      </c>
      <c r="BV1131" s="134">
        <f t="shared" ca="1" si="1245"/>
        <v>-10000</v>
      </c>
      <c r="BW1131" s="134">
        <f t="shared" ca="1" si="1245"/>
        <v>-10000</v>
      </c>
      <c r="BX1131" s="134">
        <f t="shared" ca="1" si="1245"/>
        <v>-10000</v>
      </c>
      <c r="BY1131" s="134">
        <f t="shared" ca="1" si="1245"/>
        <v>-10000</v>
      </c>
      <c r="BZ1131" s="134">
        <f t="shared" ca="1" si="1245"/>
        <v>-10000</v>
      </c>
      <c r="CA1131" s="134">
        <f t="shared" ca="1" si="1245"/>
        <v>-10000</v>
      </c>
      <c r="CB1131" s="134">
        <f t="shared" ca="1" si="1245"/>
        <v>-10000</v>
      </c>
      <c r="CC1131" s="134">
        <f t="shared" ca="1" si="1245"/>
        <v>-10000</v>
      </c>
      <c r="CD1131" s="134">
        <f t="shared" ca="1" si="1245"/>
        <v>-10000</v>
      </c>
      <c r="CE1131" s="134">
        <f t="shared" ref="CE1131:CK1131" ca="1" si="1246">-+CE1101*CE1124</f>
        <v>-10000</v>
      </c>
      <c r="CF1131" s="134">
        <f t="shared" ca="1" si="1246"/>
        <v>-10000</v>
      </c>
      <c r="CG1131" s="134">
        <f t="shared" ca="1" si="1246"/>
        <v>-10000</v>
      </c>
      <c r="CH1131" s="134">
        <f t="shared" ca="1" si="1246"/>
        <v>-10000</v>
      </c>
      <c r="CI1131" s="134">
        <f t="shared" ca="1" si="1246"/>
        <v>-10000</v>
      </c>
      <c r="CJ1131" s="134">
        <f t="shared" ca="1" si="1246"/>
        <v>-10000</v>
      </c>
      <c r="CK1131" s="134">
        <f t="shared" ca="1" si="1246"/>
        <v>-10000</v>
      </c>
      <c r="CL1131" s="134">
        <f t="shared" ref="CL1131" ca="1" si="1247">-+CL1101*CL1124</f>
        <v>-10000</v>
      </c>
    </row>
    <row r="1132" spans="2:90" x14ac:dyDescent="0.4">
      <c r="B1132" s="123" t="s">
        <v>803</v>
      </c>
      <c r="C1132" t="s">
        <v>203</v>
      </c>
      <c r="D1132" t="s">
        <v>807</v>
      </c>
      <c r="E1132" s="8" t="str">
        <f t="shared" si="1221"/>
        <v>1132 LISTSALE-PV</v>
      </c>
      <c r="F1132" s="27"/>
      <c r="G1132" s="27"/>
      <c r="H1132" s="31"/>
      <c r="I1132" s="73"/>
      <c r="J1132" s="73"/>
      <c r="K1132" s="33">
        <f t="shared" ca="1" si="1222"/>
        <v>-600000</v>
      </c>
      <c r="L1132" s="33">
        <f t="shared" ca="1" si="1222"/>
        <v>-600000</v>
      </c>
      <c r="M1132" s="33">
        <f t="shared" ca="1" si="1222"/>
        <v>-600000</v>
      </c>
      <c r="N1132" s="33">
        <f t="shared" ca="1" si="1222"/>
        <v>-600000</v>
      </c>
      <c r="O1132" s="33">
        <f t="shared" ca="1" si="1222"/>
        <v>-600000</v>
      </c>
      <c r="P1132" s="33">
        <f t="shared" ca="1" si="1222"/>
        <v>-600000</v>
      </c>
      <c r="R1132" s="33"/>
      <c r="S1132" s="33">
        <f t="shared" ref="S1132" ca="1" si="1248">SUM(S1127:S1131)</f>
        <v>-50000</v>
      </c>
      <c r="T1132" s="33">
        <f t="shared" ref="T1132:AX1132" ca="1" si="1249">SUM(T1127:T1131)</f>
        <v>-50000</v>
      </c>
      <c r="U1132" s="33">
        <f t="shared" ca="1" si="1249"/>
        <v>-50000</v>
      </c>
      <c r="V1132" s="33">
        <f t="shared" ca="1" si="1249"/>
        <v>-50000</v>
      </c>
      <c r="W1132" s="33">
        <f t="shared" ca="1" si="1249"/>
        <v>-50000</v>
      </c>
      <c r="X1132" s="33">
        <f t="shared" ca="1" si="1249"/>
        <v>-50000</v>
      </c>
      <c r="Y1132" s="33">
        <f t="shared" ca="1" si="1249"/>
        <v>-50000</v>
      </c>
      <c r="Z1132" s="33">
        <f t="shared" ca="1" si="1249"/>
        <v>-50000</v>
      </c>
      <c r="AA1132" s="33">
        <f t="shared" ca="1" si="1249"/>
        <v>-50000</v>
      </c>
      <c r="AB1132" s="33">
        <f t="shared" ca="1" si="1249"/>
        <v>-50000</v>
      </c>
      <c r="AC1132" s="33">
        <f t="shared" ca="1" si="1249"/>
        <v>-50000</v>
      </c>
      <c r="AD1132" s="33">
        <f t="shared" ca="1" si="1249"/>
        <v>-50000</v>
      </c>
      <c r="AE1132" s="33">
        <f t="shared" ca="1" si="1249"/>
        <v>-50000</v>
      </c>
      <c r="AF1132" s="33">
        <f t="shared" ca="1" si="1249"/>
        <v>-50000</v>
      </c>
      <c r="AG1132" s="33">
        <f t="shared" ca="1" si="1249"/>
        <v>-50000</v>
      </c>
      <c r="AH1132" s="33">
        <f t="shared" ca="1" si="1249"/>
        <v>-50000</v>
      </c>
      <c r="AI1132" s="33">
        <f t="shared" ca="1" si="1249"/>
        <v>-50000</v>
      </c>
      <c r="AJ1132" s="33">
        <f t="shared" ca="1" si="1249"/>
        <v>-50000</v>
      </c>
      <c r="AK1132" s="33">
        <f t="shared" ca="1" si="1249"/>
        <v>-50000</v>
      </c>
      <c r="AL1132" s="33">
        <f t="shared" ca="1" si="1249"/>
        <v>-50000</v>
      </c>
      <c r="AM1132" s="33">
        <f t="shared" ca="1" si="1249"/>
        <v>-50000</v>
      </c>
      <c r="AN1132" s="33">
        <f t="shared" ca="1" si="1249"/>
        <v>-50000</v>
      </c>
      <c r="AO1132" s="33">
        <f t="shared" ca="1" si="1249"/>
        <v>-50000</v>
      </c>
      <c r="AP1132" s="33">
        <f t="shared" ca="1" si="1249"/>
        <v>-50000</v>
      </c>
      <c r="AQ1132" s="33">
        <f t="shared" ca="1" si="1249"/>
        <v>-50000</v>
      </c>
      <c r="AR1132" s="33">
        <f t="shared" ca="1" si="1249"/>
        <v>-50000</v>
      </c>
      <c r="AS1132" s="33">
        <f t="shared" ca="1" si="1249"/>
        <v>-50000</v>
      </c>
      <c r="AT1132" s="33">
        <f t="shared" ca="1" si="1249"/>
        <v>-50000</v>
      </c>
      <c r="AU1132" s="33">
        <f t="shared" ca="1" si="1249"/>
        <v>-50000</v>
      </c>
      <c r="AV1132" s="33">
        <f t="shared" ca="1" si="1249"/>
        <v>-50000</v>
      </c>
      <c r="AW1132" s="33">
        <f t="shared" ca="1" si="1249"/>
        <v>-50000</v>
      </c>
      <c r="AX1132" s="33">
        <f t="shared" ca="1" si="1249"/>
        <v>-50000</v>
      </c>
      <c r="AY1132" s="33">
        <f t="shared" ref="AY1132:CD1132" ca="1" si="1250">SUM(AY1127:AY1131)</f>
        <v>-50000</v>
      </c>
      <c r="AZ1132" s="33">
        <f t="shared" ca="1" si="1250"/>
        <v>-50000</v>
      </c>
      <c r="BA1132" s="33">
        <f t="shared" ca="1" si="1250"/>
        <v>-50000</v>
      </c>
      <c r="BB1132" s="33">
        <f t="shared" ca="1" si="1250"/>
        <v>-50000</v>
      </c>
      <c r="BC1132" s="33">
        <f t="shared" ca="1" si="1250"/>
        <v>-50000</v>
      </c>
      <c r="BD1132" s="33">
        <f t="shared" ca="1" si="1250"/>
        <v>-50000</v>
      </c>
      <c r="BE1132" s="33">
        <f t="shared" ca="1" si="1250"/>
        <v>-50000</v>
      </c>
      <c r="BF1132" s="33">
        <f t="shared" ca="1" si="1250"/>
        <v>-50000</v>
      </c>
      <c r="BG1132" s="33">
        <f t="shared" ca="1" si="1250"/>
        <v>-50000</v>
      </c>
      <c r="BH1132" s="33">
        <f t="shared" ca="1" si="1250"/>
        <v>-50000</v>
      </c>
      <c r="BI1132" s="33">
        <f t="shared" ca="1" si="1250"/>
        <v>-50000</v>
      </c>
      <c r="BJ1132" s="33">
        <f t="shared" ca="1" si="1250"/>
        <v>-50000</v>
      </c>
      <c r="BK1132" s="33">
        <f t="shared" ca="1" si="1250"/>
        <v>-50000</v>
      </c>
      <c r="BL1132" s="33">
        <f t="shared" ca="1" si="1250"/>
        <v>-50000</v>
      </c>
      <c r="BM1132" s="33">
        <f t="shared" ca="1" si="1250"/>
        <v>-50000</v>
      </c>
      <c r="BN1132" s="33">
        <f t="shared" ca="1" si="1250"/>
        <v>-50000</v>
      </c>
      <c r="BO1132" s="33">
        <f t="shared" ca="1" si="1250"/>
        <v>-50000</v>
      </c>
      <c r="BP1132" s="33">
        <f t="shared" ca="1" si="1250"/>
        <v>-50000</v>
      </c>
      <c r="BQ1132" s="33">
        <f t="shared" ca="1" si="1250"/>
        <v>-50000</v>
      </c>
      <c r="BR1132" s="33">
        <f t="shared" ca="1" si="1250"/>
        <v>-50000</v>
      </c>
      <c r="BS1132" s="33">
        <f t="shared" ca="1" si="1250"/>
        <v>-50000</v>
      </c>
      <c r="BT1132" s="33">
        <f t="shared" ca="1" si="1250"/>
        <v>-50000</v>
      </c>
      <c r="BU1132" s="33">
        <f t="shared" ca="1" si="1250"/>
        <v>-50000</v>
      </c>
      <c r="BV1132" s="33">
        <f t="shared" ca="1" si="1250"/>
        <v>-50000</v>
      </c>
      <c r="BW1132" s="33">
        <f t="shared" ca="1" si="1250"/>
        <v>-50000</v>
      </c>
      <c r="BX1132" s="33">
        <f t="shared" ca="1" si="1250"/>
        <v>-50000</v>
      </c>
      <c r="BY1132" s="33">
        <f t="shared" ca="1" si="1250"/>
        <v>-50000</v>
      </c>
      <c r="BZ1132" s="33">
        <f t="shared" ca="1" si="1250"/>
        <v>-50000</v>
      </c>
      <c r="CA1132" s="33">
        <f t="shared" ca="1" si="1250"/>
        <v>-50000</v>
      </c>
      <c r="CB1132" s="33">
        <f t="shared" ca="1" si="1250"/>
        <v>-50000</v>
      </c>
      <c r="CC1132" s="33">
        <f t="shared" ca="1" si="1250"/>
        <v>-50000</v>
      </c>
      <c r="CD1132" s="33">
        <f t="shared" ca="1" si="1250"/>
        <v>-50000</v>
      </c>
      <c r="CE1132" s="33">
        <f t="shared" ref="CE1132:CK1132" ca="1" si="1251">SUM(CE1127:CE1131)</f>
        <v>-50000</v>
      </c>
      <c r="CF1132" s="33">
        <f t="shared" ca="1" si="1251"/>
        <v>-50000</v>
      </c>
      <c r="CG1132" s="33">
        <f t="shared" ca="1" si="1251"/>
        <v>-50000</v>
      </c>
      <c r="CH1132" s="33">
        <f t="shared" ca="1" si="1251"/>
        <v>-50000</v>
      </c>
      <c r="CI1132" s="33">
        <f t="shared" ca="1" si="1251"/>
        <v>-50000</v>
      </c>
      <c r="CJ1132" s="33">
        <f t="shared" ca="1" si="1251"/>
        <v>-50000</v>
      </c>
      <c r="CK1132" s="33">
        <f t="shared" ca="1" si="1251"/>
        <v>-50000</v>
      </c>
      <c r="CL1132" s="33">
        <f t="shared" ref="CL1132" ca="1" si="1252">SUM(CL1127:CL1131)</f>
        <v>-50000</v>
      </c>
    </row>
    <row r="1133" spans="2:90" x14ac:dyDescent="0.4">
      <c r="B1133" s="123"/>
      <c r="C1133" s="27"/>
      <c r="D1133" t="s">
        <v>807</v>
      </c>
      <c r="E1133" s="8" t="str">
        <f t="shared" ref="E1133:E1134" si="1253">ROW()&amp;" "&amp;D1133</f>
        <v>1133 LISTSALE-PV</v>
      </c>
      <c r="F1133" s="27"/>
      <c r="G1133" s="27"/>
      <c r="H1133" s="31"/>
      <c r="I1133" s="73"/>
      <c r="J1133" s="73"/>
      <c r="K1133" s="38"/>
      <c r="L1133" s="38"/>
      <c r="M1133" s="38"/>
      <c r="N1133" s="38"/>
      <c r="O1133" s="38"/>
      <c r="P1133" s="38"/>
      <c r="R1133" s="33"/>
      <c r="S1133" s="38"/>
      <c r="T1133" s="38"/>
      <c r="U1133" s="38"/>
      <c r="V1133" s="38"/>
      <c r="W1133" s="38"/>
      <c r="X1133" s="38"/>
      <c r="Y1133" s="38"/>
      <c r="Z1133" s="38"/>
      <c r="AA1133" s="38"/>
      <c r="AB1133" s="38"/>
      <c r="AC1133" s="38"/>
      <c r="AD1133" s="38"/>
      <c r="AE1133" s="38"/>
      <c r="AF1133" s="38"/>
      <c r="AG1133" s="38"/>
      <c r="AH1133" s="38"/>
      <c r="AI1133" s="38"/>
      <c r="AJ1133" s="38"/>
      <c r="AK1133" s="38"/>
      <c r="AL1133" s="38"/>
      <c r="AM1133" s="38"/>
      <c r="AN1133" s="38"/>
      <c r="AO1133" s="38"/>
      <c r="AP1133" s="38"/>
      <c r="AQ1133" s="38"/>
      <c r="AR1133" s="38"/>
      <c r="AS1133" s="38"/>
      <c r="AT1133" s="38"/>
      <c r="AU1133" s="38"/>
      <c r="AV1133" s="38"/>
      <c r="AW1133" s="38"/>
      <c r="AX1133" s="38"/>
      <c r="AY1133" s="38"/>
      <c r="AZ1133" s="38"/>
      <c r="BA1133" s="38"/>
      <c r="BB1133" s="38"/>
      <c r="BC1133" s="38"/>
      <c r="BD1133" s="38"/>
      <c r="BE1133" s="38"/>
      <c r="BF1133" s="38"/>
      <c r="BG1133" s="38"/>
      <c r="BH1133" s="38"/>
      <c r="BI1133" s="38"/>
      <c r="BJ1133" s="38"/>
      <c r="BK1133" s="38"/>
      <c r="BL1133" s="38"/>
      <c r="BM1133" s="38"/>
      <c r="BN1133" s="38"/>
      <c r="BO1133" s="38"/>
      <c r="BP1133" s="38"/>
      <c r="BQ1133" s="38"/>
      <c r="BR1133" s="38"/>
      <c r="BS1133" s="38"/>
      <c r="BT1133" s="38"/>
      <c r="BU1133" s="38"/>
      <c r="BV1133" s="38"/>
      <c r="BW1133" s="38"/>
      <c r="BX1133" s="38"/>
      <c r="BY1133" s="38"/>
      <c r="BZ1133" s="38"/>
      <c r="CA1133" s="38"/>
      <c r="CB1133" s="38"/>
      <c r="CC1133" s="38"/>
      <c r="CD1133" s="38"/>
      <c r="CE1133" s="38"/>
      <c r="CF1133" s="38"/>
      <c r="CG1133" s="38"/>
      <c r="CH1133" s="38"/>
      <c r="CI1133" s="38"/>
      <c r="CJ1133" s="38"/>
      <c r="CK1133" s="38"/>
      <c r="CL1133" s="38"/>
    </row>
    <row r="1134" spans="2:90" x14ac:dyDescent="0.4">
      <c r="B1134" s="123" t="s">
        <v>804</v>
      </c>
      <c r="C1134" s="27"/>
      <c r="D1134" t="s">
        <v>807</v>
      </c>
      <c r="E1134" s="8" t="str">
        <f t="shared" si="1253"/>
        <v>1134 LISTSALE-PV</v>
      </c>
      <c r="F1134" s="27"/>
      <c r="G1134" s="27"/>
      <c r="H1134" s="31"/>
      <c r="I1134" s="73"/>
      <c r="J1134" s="73"/>
      <c r="K1134" s="33">
        <f t="shared" ref="K1134:P1134" ca="1" si="1254">SUMIF($3:$3,K$2,1134:1134)</f>
        <v>0</v>
      </c>
      <c r="L1134" s="33">
        <f t="shared" ca="1" si="1254"/>
        <v>0</v>
      </c>
      <c r="M1134" s="33">
        <f t="shared" ca="1" si="1254"/>
        <v>0</v>
      </c>
      <c r="N1134" s="33">
        <f t="shared" ca="1" si="1254"/>
        <v>0</v>
      </c>
      <c r="O1134" s="33">
        <f t="shared" ca="1" si="1254"/>
        <v>0</v>
      </c>
      <c r="P1134" s="33">
        <f t="shared" ca="1" si="1254"/>
        <v>0</v>
      </c>
      <c r="R1134" s="33"/>
      <c r="S1134" s="33">
        <f t="shared" ref="S1134" ca="1" si="1255">+S1117+S1132</f>
        <v>0</v>
      </c>
      <c r="T1134" s="33">
        <f t="shared" ref="T1134:AX1134" ca="1" si="1256">+T1117+T1132</f>
        <v>0</v>
      </c>
      <c r="U1134" s="33">
        <f t="shared" ca="1" si="1256"/>
        <v>0</v>
      </c>
      <c r="V1134" s="33">
        <f t="shared" ca="1" si="1256"/>
        <v>0</v>
      </c>
      <c r="W1134" s="33">
        <f t="shared" ca="1" si="1256"/>
        <v>0</v>
      </c>
      <c r="X1134" s="33">
        <f t="shared" ca="1" si="1256"/>
        <v>0</v>
      </c>
      <c r="Y1134" s="33">
        <f t="shared" ca="1" si="1256"/>
        <v>0</v>
      </c>
      <c r="Z1134" s="33">
        <f t="shared" ca="1" si="1256"/>
        <v>0</v>
      </c>
      <c r="AA1134" s="33">
        <f t="shared" ca="1" si="1256"/>
        <v>0</v>
      </c>
      <c r="AB1134" s="33">
        <f t="shared" ca="1" si="1256"/>
        <v>0</v>
      </c>
      <c r="AC1134" s="33">
        <f t="shared" ca="1" si="1256"/>
        <v>0</v>
      </c>
      <c r="AD1134" s="33">
        <f t="shared" ca="1" si="1256"/>
        <v>0</v>
      </c>
      <c r="AE1134" s="33">
        <f t="shared" ca="1" si="1256"/>
        <v>0</v>
      </c>
      <c r="AF1134" s="33">
        <f t="shared" ca="1" si="1256"/>
        <v>0</v>
      </c>
      <c r="AG1134" s="33">
        <f t="shared" ca="1" si="1256"/>
        <v>0</v>
      </c>
      <c r="AH1134" s="33">
        <f t="shared" ca="1" si="1256"/>
        <v>0</v>
      </c>
      <c r="AI1134" s="33">
        <f t="shared" ca="1" si="1256"/>
        <v>0</v>
      </c>
      <c r="AJ1134" s="33">
        <f t="shared" ca="1" si="1256"/>
        <v>0</v>
      </c>
      <c r="AK1134" s="33">
        <f t="shared" ca="1" si="1256"/>
        <v>0</v>
      </c>
      <c r="AL1134" s="33">
        <f t="shared" ca="1" si="1256"/>
        <v>0</v>
      </c>
      <c r="AM1134" s="33">
        <f t="shared" ca="1" si="1256"/>
        <v>0</v>
      </c>
      <c r="AN1134" s="33">
        <f t="shared" ca="1" si="1256"/>
        <v>0</v>
      </c>
      <c r="AO1134" s="33">
        <f t="shared" ca="1" si="1256"/>
        <v>0</v>
      </c>
      <c r="AP1134" s="33">
        <f t="shared" ca="1" si="1256"/>
        <v>0</v>
      </c>
      <c r="AQ1134" s="33">
        <f t="shared" ca="1" si="1256"/>
        <v>0</v>
      </c>
      <c r="AR1134" s="33">
        <f t="shared" ca="1" si="1256"/>
        <v>0</v>
      </c>
      <c r="AS1134" s="33">
        <f t="shared" ca="1" si="1256"/>
        <v>0</v>
      </c>
      <c r="AT1134" s="33">
        <f t="shared" ca="1" si="1256"/>
        <v>0</v>
      </c>
      <c r="AU1134" s="33">
        <f t="shared" ca="1" si="1256"/>
        <v>0</v>
      </c>
      <c r="AV1134" s="33">
        <f t="shared" ca="1" si="1256"/>
        <v>0</v>
      </c>
      <c r="AW1134" s="33">
        <f t="shared" ca="1" si="1256"/>
        <v>0</v>
      </c>
      <c r="AX1134" s="33">
        <f t="shared" ca="1" si="1256"/>
        <v>0</v>
      </c>
      <c r="AY1134" s="33">
        <f t="shared" ref="AY1134:CD1134" ca="1" si="1257">+AY1117+AY1132</f>
        <v>0</v>
      </c>
      <c r="AZ1134" s="33">
        <f t="shared" ca="1" si="1257"/>
        <v>0</v>
      </c>
      <c r="BA1134" s="33">
        <f t="shared" ca="1" si="1257"/>
        <v>0</v>
      </c>
      <c r="BB1134" s="33">
        <f t="shared" ca="1" si="1257"/>
        <v>0</v>
      </c>
      <c r="BC1134" s="33">
        <f t="shared" ca="1" si="1257"/>
        <v>0</v>
      </c>
      <c r="BD1134" s="33">
        <f t="shared" ca="1" si="1257"/>
        <v>0</v>
      </c>
      <c r="BE1134" s="33">
        <f t="shared" ca="1" si="1257"/>
        <v>0</v>
      </c>
      <c r="BF1134" s="33">
        <f t="shared" ca="1" si="1257"/>
        <v>0</v>
      </c>
      <c r="BG1134" s="33">
        <f t="shared" ca="1" si="1257"/>
        <v>0</v>
      </c>
      <c r="BH1134" s="33">
        <f t="shared" ca="1" si="1257"/>
        <v>0</v>
      </c>
      <c r="BI1134" s="33">
        <f t="shared" ca="1" si="1257"/>
        <v>0</v>
      </c>
      <c r="BJ1134" s="33">
        <f t="shared" ca="1" si="1257"/>
        <v>0</v>
      </c>
      <c r="BK1134" s="33">
        <f t="shared" ca="1" si="1257"/>
        <v>0</v>
      </c>
      <c r="BL1134" s="33">
        <f t="shared" ca="1" si="1257"/>
        <v>0</v>
      </c>
      <c r="BM1134" s="33">
        <f t="shared" ca="1" si="1257"/>
        <v>0</v>
      </c>
      <c r="BN1134" s="33">
        <f t="shared" ca="1" si="1257"/>
        <v>0</v>
      </c>
      <c r="BO1134" s="33">
        <f t="shared" ca="1" si="1257"/>
        <v>0</v>
      </c>
      <c r="BP1134" s="33">
        <f t="shared" ca="1" si="1257"/>
        <v>0</v>
      </c>
      <c r="BQ1134" s="33">
        <f t="shared" ca="1" si="1257"/>
        <v>0</v>
      </c>
      <c r="BR1134" s="33">
        <f t="shared" ca="1" si="1257"/>
        <v>0</v>
      </c>
      <c r="BS1134" s="33">
        <f t="shared" ca="1" si="1257"/>
        <v>0</v>
      </c>
      <c r="BT1134" s="33">
        <f t="shared" ca="1" si="1257"/>
        <v>0</v>
      </c>
      <c r="BU1134" s="33">
        <f t="shared" ca="1" si="1257"/>
        <v>0</v>
      </c>
      <c r="BV1134" s="33">
        <f t="shared" ca="1" si="1257"/>
        <v>0</v>
      </c>
      <c r="BW1134" s="33">
        <f t="shared" ca="1" si="1257"/>
        <v>0</v>
      </c>
      <c r="BX1134" s="33">
        <f t="shared" ca="1" si="1257"/>
        <v>0</v>
      </c>
      <c r="BY1134" s="33">
        <f t="shared" ca="1" si="1257"/>
        <v>0</v>
      </c>
      <c r="BZ1134" s="33">
        <f t="shared" ca="1" si="1257"/>
        <v>0</v>
      </c>
      <c r="CA1134" s="33">
        <f t="shared" ca="1" si="1257"/>
        <v>0</v>
      </c>
      <c r="CB1134" s="33">
        <f t="shared" ca="1" si="1257"/>
        <v>0</v>
      </c>
      <c r="CC1134" s="33">
        <f t="shared" ca="1" si="1257"/>
        <v>0</v>
      </c>
      <c r="CD1134" s="33">
        <f t="shared" ca="1" si="1257"/>
        <v>0</v>
      </c>
      <c r="CE1134" s="33">
        <f t="shared" ref="CE1134:CK1134" ca="1" si="1258">+CE1117+CE1132</f>
        <v>0</v>
      </c>
      <c r="CF1134" s="33">
        <f t="shared" ca="1" si="1258"/>
        <v>0</v>
      </c>
      <c r="CG1134" s="33">
        <f t="shared" ca="1" si="1258"/>
        <v>0</v>
      </c>
      <c r="CH1134" s="33">
        <f t="shared" ca="1" si="1258"/>
        <v>0</v>
      </c>
      <c r="CI1134" s="33">
        <f t="shared" ca="1" si="1258"/>
        <v>0</v>
      </c>
      <c r="CJ1134" s="33">
        <f t="shared" ca="1" si="1258"/>
        <v>0</v>
      </c>
      <c r="CK1134" s="33">
        <f t="shared" ca="1" si="1258"/>
        <v>0</v>
      </c>
      <c r="CL1134" s="33">
        <f t="shared" ref="CL1134" ca="1" si="1259">+CL1117+CL1132</f>
        <v>0</v>
      </c>
    </row>
    <row r="1135" spans="2:90" x14ac:dyDescent="0.4">
      <c r="B1135" s="141" t="s">
        <v>69</v>
      </c>
      <c r="C1135" s="27"/>
      <c r="D1135" t="s">
        <v>807</v>
      </c>
      <c r="E1135" s="8" t="str">
        <f t="shared" ref="E1135:E1136" si="1260">ROW()&amp;" "&amp;D1135</f>
        <v>1135 LISTSALE-PV</v>
      </c>
      <c r="F1135" s="27"/>
      <c r="G1135" s="27"/>
      <c r="H1135" s="31"/>
      <c r="I1135" s="73"/>
      <c r="J1135" s="73"/>
      <c r="K1135" s="20">
        <f t="shared" ref="K1135:P1135" ca="1" si="1261">+IFERROR(K1134/K1117,0)</f>
        <v>0</v>
      </c>
      <c r="L1135" s="20">
        <f t="shared" ca="1" si="1261"/>
        <v>0</v>
      </c>
      <c r="M1135" s="20">
        <f t="shared" ca="1" si="1261"/>
        <v>0</v>
      </c>
      <c r="N1135" s="20">
        <f t="shared" ca="1" si="1261"/>
        <v>0</v>
      </c>
      <c r="O1135" s="20">
        <f t="shared" ca="1" si="1261"/>
        <v>0</v>
      </c>
      <c r="P1135" s="20">
        <f t="shared" ca="1" si="1261"/>
        <v>0</v>
      </c>
      <c r="R1135" s="33"/>
      <c r="S1135" s="20">
        <f t="shared" ref="S1135" ca="1" si="1262">+IFERROR(S1134/S1117,0)</f>
        <v>0</v>
      </c>
      <c r="T1135" s="20">
        <f t="shared" ref="T1135:AX1135" ca="1" si="1263">+IFERROR(T1134/T1117,0)</f>
        <v>0</v>
      </c>
      <c r="U1135" s="20">
        <f t="shared" ca="1" si="1263"/>
        <v>0</v>
      </c>
      <c r="V1135" s="20">
        <f t="shared" ca="1" si="1263"/>
        <v>0</v>
      </c>
      <c r="W1135" s="20">
        <f t="shared" ca="1" si="1263"/>
        <v>0</v>
      </c>
      <c r="X1135" s="20">
        <f t="shared" ca="1" si="1263"/>
        <v>0</v>
      </c>
      <c r="Y1135" s="20">
        <f t="shared" ca="1" si="1263"/>
        <v>0</v>
      </c>
      <c r="Z1135" s="20">
        <f t="shared" ca="1" si="1263"/>
        <v>0</v>
      </c>
      <c r="AA1135" s="20">
        <f t="shared" ca="1" si="1263"/>
        <v>0</v>
      </c>
      <c r="AB1135" s="20">
        <f t="shared" ca="1" si="1263"/>
        <v>0</v>
      </c>
      <c r="AC1135" s="20">
        <f t="shared" ca="1" si="1263"/>
        <v>0</v>
      </c>
      <c r="AD1135" s="20">
        <f t="shared" ca="1" si="1263"/>
        <v>0</v>
      </c>
      <c r="AE1135" s="20">
        <f t="shared" ca="1" si="1263"/>
        <v>0</v>
      </c>
      <c r="AF1135" s="20">
        <f t="shared" ca="1" si="1263"/>
        <v>0</v>
      </c>
      <c r="AG1135" s="20">
        <f t="shared" ca="1" si="1263"/>
        <v>0</v>
      </c>
      <c r="AH1135" s="20">
        <f t="shared" ca="1" si="1263"/>
        <v>0</v>
      </c>
      <c r="AI1135" s="20">
        <f t="shared" ca="1" si="1263"/>
        <v>0</v>
      </c>
      <c r="AJ1135" s="20">
        <f t="shared" ca="1" si="1263"/>
        <v>0</v>
      </c>
      <c r="AK1135" s="20">
        <f t="shared" ca="1" si="1263"/>
        <v>0</v>
      </c>
      <c r="AL1135" s="20">
        <f t="shared" ca="1" si="1263"/>
        <v>0</v>
      </c>
      <c r="AM1135" s="20">
        <f t="shared" ca="1" si="1263"/>
        <v>0</v>
      </c>
      <c r="AN1135" s="20">
        <f t="shared" ca="1" si="1263"/>
        <v>0</v>
      </c>
      <c r="AO1135" s="20">
        <f t="shared" ca="1" si="1263"/>
        <v>0</v>
      </c>
      <c r="AP1135" s="20">
        <f t="shared" ca="1" si="1263"/>
        <v>0</v>
      </c>
      <c r="AQ1135" s="20">
        <f t="shared" ca="1" si="1263"/>
        <v>0</v>
      </c>
      <c r="AR1135" s="20">
        <f t="shared" ca="1" si="1263"/>
        <v>0</v>
      </c>
      <c r="AS1135" s="20">
        <f t="shared" ca="1" si="1263"/>
        <v>0</v>
      </c>
      <c r="AT1135" s="20">
        <f t="shared" ca="1" si="1263"/>
        <v>0</v>
      </c>
      <c r="AU1135" s="20">
        <f t="shared" ca="1" si="1263"/>
        <v>0</v>
      </c>
      <c r="AV1135" s="20">
        <f t="shared" ca="1" si="1263"/>
        <v>0</v>
      </c>
      <c r="AW1135" s="20">
        <f t="shared" ca="1" si="1263"/>
        <v>0</v>
      </c>
      <c r="AX1135" s="20">
        <f t="shared" ca="1" si="1263"/>
        <v>0</v>
      </c>
      <c r="AY1135" s="20">
        <f t="shared" ref="AY1135:CD1135" ca="1" si="1264">+IFERROR(AY1134/AY1117,0)</f>
        <v>0</v>
      </c>
      <c r="AZ1135" s="20">
        <f t="shared" ca="1" si="1264"/>
        <v>0</v>
      </c>
      <c r="BA1135" s="20">
        <f t="shared" ca="1" si="1264"/>
        <v>0</v>
      </c>
      <c r="BB1135" s="20">
        <f t="shared" ca="1" si="1264"/>
        <v>0</v>
      </c>
      <c r="BC1135" s="20">
        <f t="shared" ca="1" si="1264"/>
        <v>0</v>
      </c>
      <c r="BD1135" s="20">
        <f t="shared" ca="1" si="1264"/>
        <v>0</v>
      </c>
      <c r="BE1135" s="20">
        <f t="shared" ca="1" si="1264"/>
        <v>0</v>
      </c>
      <c r="BF1135" s="20">
        <f t="shared" ca="1" si="1264"/>
        <v>0</v>
      </c>
      <c r="BG1135" s="20">
        <f t="shared" ca="1" si="1264"/>
        <v>0</v>
      </c>
      <c r="BH1135" s="20">
        <f t="shared" ca="1" si="1264"/>
        <v>0</v>
      </c>
      <c r="BI1135" s="20">
        <f t="shared" ca="1" si="1264"/>
        <v>0</v>
      </c>
      <c r="BJ1135" s="20">
        <f t="shared" ca="1" si="1264"/>
        <v>0</v>
      </c>
      <c r="BK1135" s="20">
        <f t="shared" ca="1" si="1264"/>
        <v>0</v>
      </c>
      <c r="BL1135" s="20">
        <f t="shared" ca="1" si="1264"/>
        <v>0</v>
      </c>
      <c r="BM1135" s="20">
        <f t="shared" ca="1" si="1264"/>
        <v>0</v>
      </c>
      <c r="BN1135" s="20">
        <f t="shared" ca="1" si="1264"/>
        <v>0</v>
      </c>
      <c r="BO1135" s="20">
        <f t="shared" ca="1" si="1264"/>
        <v>0</v>
      </c>
      <c r="BP1135" s="20">
        <f t="shared" ca="1" si="1264"/>
        <v>0</v>
      </c>
      <c r="BQ1135" s="20">
        <f t="shared" ca="1" si="1264"/>
        <v>0</v>
      </c>
      <c r="BR1135" s="20">
        <f t="shared" ca="1" si="1264"/>
        <v>0</v>
      </c>
      <c r="BS1135" s="20">
        <f t="shared" ca="1" si="1264"/>
        <v>0</v>
      </c>
      <c r="BT1135" s="20">
        <f t="shared" ca="1" si="1264"/>
        <v>0</v>
      </c>
      <c r="BU1135" s="20">
        <f t="shared" ca="1" si="1264"/>
        <v>0</v>
      </c>
      <c r="BV1135" s="20">
        <f t="shared" ca="1" si="1264"/>
        <v>0</v>
      </c>
      <c r="BW1135" s="20">
        <f t="shared" ca="1" si="1264"/>
        <v>0</v>
      </c>
      <c r="BX1135" s="20">
        <f t="shared" ca="1" si="1264"/>
        <v>0</v>
      </c>
      <c r="BY1135" s="20">
        <f t="shared" ca="1" si="1264"/>
        <v>0</v>
      </c>
      <c r="BZ1135" s="20">
        <f t="shared" ca="1" si="1264"/>
        <v>0</v>
      </c>
      <c r="CA1135" s="20">
        <f t="shared" ca="1" si="1264"/>
        <v>0</v>
      </c>
      <c r="CB1135" s="20">
        <f t="shared" ca="1" si="1264"/>
        <v>0</v>
      </c>
      <c r="CC1135" s="20">
        <f t="shared" ca="1" si="1264"/>
        <v>0</v>
      </c>
      <c r="CD1135" s="20">
        <f t="shared" ca="1" si="1264"/>
        <v>0</v>
      </c>
      <c r="CE1135" s="20">
        <f t="shared" ref="CE1135:CK1135" ca="1" si="1265">+IFERROR(CE1134/CE1117,0)</f>
        <v>0</v>
      </c>
      <c r="CF1135" s="20">
        <f t="shared" ca="1" si="1265"/>
        <v>0</v>
      </c>
      <c r="CG1135" s="20">
        <f t="shared" ca="1" si="1265"/>
        <v>0</v>
      </c>
      <c r="CH1135" s="20">
        <f t="shared" ca="1" si="1265"/>
        <v>0</v>
      </c>
      <c r="CI1135" s="20">
        <f t="shared" ca="1" si="1265"/>
        <v>0</v>
      </c>
      <c r="CJ1135" s="20">
        <f t="shared" ca="1" si="1265"/>
        <v>0</v>
      </c>
      <c r="CK1135" s="20">
        <f t="shared" ca="1" si="1265"/>
        <v>0</v>
      </c>
      <c r="CL1135" s="20">
        <f t="shared" ref="CL1135" ca="1" si="1266">+IFERROR(CL1134/CL1117,0)</f>
        <v>0</v>
      </c>
    </row>
    <row r="1136" spans="2:90" x14ac:dyDescent="0.4">
      <c r="B1136" s="123"/>
      <c r="C1136" s="27"/>
      <c r="D1136" t="s">
        <v>807</v>
      </c>
      <c r="E1136" s="8" t="str">
        <f t="shared" si="1260"/>
        <v>1136 LISTSALE-PV</v>
      </c>
      <c r="F1136" s="27"/>
      <c r="G1136" s="27"/>
      <c r="H1136" s="31"/>
      <c r="I1136" s="73"/>
      <c r="J1136" s="73"/>
      <c r="K1136" s="38"/>
      <c r="L1136" s="38"/>
      <c r="M1136" s="38"/>
      <c r="N1136" s="38"/>
      <c r="O1136" s="38"/>
      <c r="P1136" s="38"/>
      <c r="R1136" s="33"/>
      <c r="S1136" s="38"/>
      <c r="T1136" s="38"/>
      <c r="U1136" s="38"/>
      <c r="V1136" s="38"/>
      <c r="W1136" s="38"/>
      <c r="X1136" s="38"/>
      <c r="Y1136" s="38"/>
      <c r="Z1136" s="38"/>
      <c r="AA1136" s="38"/>
      <c r="AB1136" s="38"/>
      <c r="AC1136" s="38"/>
      <c r="AD1136" s="38"/>
      <c r="AE1136" s="38"/>
      <c r="AF1136" s="38"/>
      <c r="AG1136" s="38"/>
      <c r="AH1136" s="38"/>
      <c r="AI1136" s="38"/>
      <c r="AJ1136" s="38"/>
      <c r="AK1136" s="38"/>
      <c r="AL1136" s="38"/>
      <c r="AM1136" s="38"/>
      <c r="AN1136" s="38"/>
      <c r="AO1136" s="38"/>
      <c r="AP1136" s="38"/>
      <c r="AQ1136" s="38"/>
      <c r="AR1136" s="38"/>
      <c r="AS1136" s="38"/>
      <c r="AT1136" s="38"/>
      <c r="AU1136" s="38"/>
      <c r="AV1136" s="38"/>
      <c r="AW1136" s="38"/>
      <c r="AX1136" s="38"/>
      <c r="AY1136" s="38"/>
      <c r="AZ1136" s="38"/>
      <c r="BA1136" s="38"/>
      <c r="BB1136" s="38"/>
      <c r="BC1136" s="38"/>
      <c r="BD1136" s="38"/>
      <c r="BE1136" s="38"/>
      <c r="BF1136" s="38"/>
      <c r="BG1136" s="38"/>
      <c r="BH1136" s="38"/>
      <c r="BI1136" s="38"/>
      <c r="BJ1136" s="38"/>
      <c r="BK1136" s="38"/>
      <c r="BL1136" s="38"/>
      <c r="BM1136" s="38"/>
      <c r="BN1136" s="38"/>
      <c r="BO1136" s="38"/>
      <c r="BP1136" s="38"/>
      <c r="BQ1136" s="38"/>
      <c r="BR1136" s="38"/>
      <c r="BS1136" s="38"/>
      <c r="BT1136" s="38"/>
      <c r="BU1136" s="38"/>
      <c r="BV1136" s="38"/>
      <c r="BW1136" s="38"/>
      <c r="BX1136" s="38"/>
      <c r="BY1136" s="38"/>
      <c r="BZ1136" s="38"/>
      <c r="CA1136" s="38"/>
      <c r="CB1136" s="38"/>
      <c r="CC1136" s="38"/>
      <c r="CD1136" s="38"/>
      <c r="CE1136" s="38"/>
      <c r="CF1136" s="38"/>
      <c r="CG1136" s="38"/>
      <c r="CH1136" s="38"/>
      <c r="CI1136" s="38"/>
      <c r="CJ1136" s="38"/>
      <c r="CK1136" s="38"/>
      <c r="CL1136" s="38"/>
    </row>
    <row r="1137" spans="2:90" x14ac:dyDescent="0.4">
      <c r="B1137" s="132" t="str">
        <f>B1077</f>
        <v>(Primary label)</v>
      </c>
      <c r="D1137" t="s">
        <v>807</v>
      </c>
      <c r="E1137" s="8" t="str">
        <f t="shared" si="1163"/>
        <v>1137 LISTSALE-PV</v>
      </c>
      <c r="G1137" t="s">
        <v>332</v>
      </c>
      <c r="H1137" s="31"/>
      <c r="I1137" s="73"/>
      <c r="J1137" s="73"/>
      <c r="K1137" s="58"/>
      <c r="L1137" s="58"/>
      <c r="M1137" s="58"/>
      <c r="N1137" s="58"/>
      <c r="O1137" s="58"/>
      <c r="P1137" s="58"/>
      <c r="R1137" s="33"/>
    </row>
    <row r="1138" spans="2:90" x14ac:dyDescent="0.4">
      <c r="B1138" s="235" t="str">
        <f>IFERROR(SUBSTITUTE(B1085,":",""),"no unit")</f>
        <v>unit</v>
      </c>
      <c r="D1138" t="s">
        <v>807</v>
      </c>
      <c r="E1138" s="8" t="str">
        <f t="shared" si="1163"/>
        <v>1138 LISTSALE-PV</v>
      </c>
      <c r="G1138" t="s">
        <v>332</v>
      </c>
      <c r="H1138" s="204"/>
      <c r="I1138" s="205"/>
      <c r="J1138" s="205"/>
      <c r="K1138" s="213"/>
      <c r="L1138" s="213"/>
      <c r="M1138" s="213"/>
      <c r="N1138" s="213"/>
      <c r="O1138" s="213"/>
      <c r="P1138" s="213"/>
      <c r="R1138" s="214"/>
    </row>
    <row r="1139" spans="2:90" x14ac:dyDescent="0.4">
      <c r="B1139" s="132" t="str">
        <f t="shared" ref="B1139:B1144" si="1267">B1079</f>
        <v>Primary revenue driver</v>
      </c>
      <c r="D1139" t="s">
        <v>807</v>
      </c>
      <c r="E1139" s="8" t="str">
        <f t="shared" si="1163"/>
        <v>1139 LISTSALE-PV</v>
      </c>
      <c r="G1139" t="s">
        <v>332</v>
      </c>
      <c r="H1139" s="12"/>
      <c r="I1139" s="60"/>
      <c r="J1139" s="60"/>
      <c r="K1139" s="15"/>
      <c r="L1139" s="15"/>
      <c r="M1139" s="15"/>
      <c r="N1139" s="15"/>
      <c r="O1139" s="15"/>
      <c r="P1139" s="15"/>
      <c r="R1139" s="15"/>
      <c r="S1139" s="175" t="str">
        <f t="shared" ref="S1139" si="1268">ADDRESS(ROW(S1117),COLUMN(S1117),2)</f>
        <v>S$1117</v>
      </c>
      <c r="T1139" s="175" t="str">
        <f t="shared" ref="T1139:AX1139" si="1269">ADDRESS(ROW(T1117),COLUMN(T1117),2)</f>
        <v>T$1117</v>
      </c>
      <c r="U1139" s="175" t="str">
        <f t="shared" si="1269"/>
        <v>U$1117</v>
      </c>
      <c r="V1139" s="175" t="str">
        <f t="shared" si="1269"/>
        <v>V$1117</v>
      </c>
      <c r="W1139" s="175" t="str">
        <f t="shared" si="1269"/>
        <v>W$1117</v>
      </c>
      <c r="X1139" s="175" t="str">
        <f t="shared" si="1269"/>
        <v>X$1117</v>
      </c>
      <c r="Y1139" s="175" t="str">
        <f t="shared" si="1269"/>
        <v>Y$1117</v>
      </c>
      <c r="Z1139" s="175" t="str">
        <f t="shared" si="1269"/>
        <v>Z$1117</v>
      </c>
      <c r="AA1139" s="175" t="str">
        <f t="shared" si="1269"/>
        <v>AA$1117</v>
      </c>
      <c r="AB1139" s="175" t="str">
        <f t="shared" si="1269"/>
        <v>AB$1117</v>
      </c>
      <c r="AC1139" s="175" t="str">
        <f t="shared" si="1269"/>
        <v>AC$1117</v>
      </c>
      <c r="AD1139" s="175" t="str">
        <f t="shared" si="1269"/>
        <v>AD$1117</v>
      </c>
      <c r="AE1139" s="175" t="str">
        <f t="shared" si="1269"/>
        <v>AE$1117</v>
      </c>
      <c r="AF1139" s="175" t="str">
        <f t="shared" si="1269"/>
        <v>AF$1117</v>
      </c>
      <c r="AG1139" s="175" t="str">
        <f t="shared" si="1269"/>
        <v>AG$1117</v>
      </c>
      <c r="AH1139" s="175" t="str">
        <f t="shared" si="1269"/>
        <v>AH$1117</v>
      </c>
      <c r="AI1139" s="175" t="str">
        <f t="shared" si="1269"/>
        <v>AI$1117</v>
      </c>
      <c r="AJ1139" s="175" t="str">
        <f t="shared" si="1269"/>
        <v>AJ$1117</v>
      </c>
      <c r="AK1139" s="175" t="str">
        <f t="shared" si="1269"/>
        <v>AK$1117</v>
      </c>
      <c r="AL1139" s="175" t="str">
        <f t="shared" si="1269"/>
        <v>AL$1117</v>
      </c>
      <c r="AM1139" s="175" t="str">
        <f t="shared" si="1269"/>
        <v>AM$1117</v>
      </c>
      <c r="AN1139" s="175" t="str">
        <f t="shared" si="1269"/>
        <v>AN$1117</v>
      </c>
      <c r="AO1139" s="175" t="str">
        <f t="shared" si="1269"/>
        <v>AO$1117</v>
      </c>
      <c r="AP1139" s="175" t="str">
        <f t="shared" si="1269"/>
        <v>AP$1117</v>
      </c>
      <c r="AQ1139" s="175" t="str">
        <f t="shared" si="1269"/>
        <v>AQ$1117</v>
      </c>
      <c r="AR1139" s="175" t="str">
        <f t="shared" si="1269"/>
        <v>AR$1117</v>
      </c>
      <c r="AS1139" s="175" t="str">
        <f t="shared" si="1269"/>
        <v>AS$1117</v>
      </c>
      <c r="AT1139" s="175" t="str">
        <f t="shared" si="1269"/>
        <v>AT$1117</v>
      </c>
      <c r="AU1139" s="175" t="str">
        <f t="shared" si="1269"/>
        <v>AU$1117</v>
      </c>
      <c r="AV1139" s="175" t="str">
        <f t="shared" si="1269"/>
        <v>AV$1117</v>
      </c>
      <c r="AW1139" s="175" t="str">
        <f t="shared" si="1269"/>
        <v>AW$1117</v>
      </c>
      <c r="AX1139" s="175" t="str">
        <f t="shared" si="1269"/>
        <v>AX$1117</v>
      </c>
      <c r="AY1139" s="175" t="str">
        <f t="shared" ref="AY1139:CD1139" si="1270">ADDRESS(ROW(AY1117),COLUMN(AY1117),2)</f>
        <v>AY$1117</v>
      </c>
      <c r="AZ1139" s="175" t="str">
        <f t="shared" si="1270"/>
        <v>AZ$1117</v>
      </c>
      <c r="BA1139" s="175" t="str">
        <f t="shared" si="1270"/>
        <v>BA$1117</v>
      </c>
      <c r="BB1139" s="175" t="str">
        <f t="shared" si="1270"/>
        <v>BB$1117</v>
      </c>
      <c r="BC1139" s="175" t="str">
        <f t="shared" si="1270"/>
        <v>BC$1117</v>
      </c>
      <c r="BD1139" s="175" t="str">
        <f t="shared" si="1270"/>
        <v>BD$1117</v>
      </c>
      <c r="BE1139" s="175" t="str">
        <f t="shared" si="1270"/>
        <v>BE$1117</v>
      </c>
      <c r="BF1139" s="175" t="str">
        <f t="shared" si="1270"/>
        <v>BF$1117</v>
      </c>
      <c r="BG1139" s="175" t="str">
        <f t="shared" si="1270"/>
        <v>BG$1117</v>
      </c>
      <c r="BH1139" s="175" t="str">
        <f t="shared" si="1270"/>
        <v>BH$1117</v>
      </c>
      <c r="BI1139" s="175" t="str">
        <f t="shared" si="1270"/>
        <v>BI$1117</v>
      </c>
      <c r="BJ1139" s="175" t="str">
        <f t="shared" si="1270"/>
        <v>BJ$1117</v>
      </c>
      <c r="BK1139" s="175" t="str">
        <f t="shared" si="1270"/>
        <v>BK$1117</v>
      </c>
      <c r="BL1139" s="175" t="str">
        <f t="shared" si="1270"/>
        <v>BL$1117</v>
      </c>
      <c r="BM1139" s="175" t="str">
        <f t="shared" si="1270"/>
        <v>BM$1117</v>
      </c>
      <c r="BN1139" s="175" t="str">
        <f t="shared" si="1270"/>
        <v>BN$1117</v>
      </c>
      <c r="BO1139" s="175" t="str">
        <f t="shared" si="1270"/>
        <v>BO$1117</v>
      </c>
      <c r="BP1139" s="175" t="str">
        <f t="shared" si="1270"/>
        <v>BP$1117</v>
      </c>
      <c r="BQ1139" s="175" t="str">
        <f t="shared" si="1270"/>
        <v>BQ$1117</v>
      </c>
      <c r="BR1139" s="175" t="str">
        <f t="shared" si="1270"/>
        <v>BR$1117</v>
      </c>
      <c r="BS1139" s="175" t="str">
        <f t="shared" si="1270"/>
        <v>BS$1117</v>
      </c>
      <c r="BT1139" s="175" t="str">
        <f t="shared" si="1270"/>
        <v>BT$1117</v>
      </c>
      <c r="BU1139" s="175" t="str">
        <f t="shared" si="1270"/>
        <v>BU$1117</v>
      </c>
      <c r="BV1139" s="175" t="str">
        <f t="shared" si="1270"/>
        <v>BV$1117</v>
      </c>
      <c r="BW1139" s="175" t="str">
        <f t="shared" si="1270"/>
        <v>BW$1117</v>
      </c>
      <c r="BX1139" s="175" t="str">
        <f t="shared" si="1270"/>
        <v>BX$1117</v>
      </c>
      <c r="BY1139" s="175" t="str">
        <f t="shared" si="1270"/>
        <v>BY$1117</v>
      </c>
      <c r="BZ1139" s="175" t="str">
        <f t="shared" si="1270"/>
        <v>BZ$1117</v>
      </c>
      <c r="CA1139" s="175" t="str">
        <f t="shared" si="1270"/>
        <v>CA$1117</v>
      </c>
      <c r="CB1139" s="175" t="str">
        <f t="shared" si="1270"/>
        <v>CB$1117</v>
      </c>
      <c r="CC1139" s="175" t="str">
        <f t="shared" si="1270"/>
        <v>CC$1117</v>
      </c>
      <c r="CD1139" s="175" t="str">
        <f t="shared" si="1270"/>
        <v>CD$1117</v>
      </c>
      <c r="CE1139" s="175" t="str">
        <f t="shared" ref="CE1139:CK1139" si="1271">ADDRESS(ROW(CE1117),COLUMN(CE1117),2)</f>
        <v>CE$1117</v>
      </c>
      <c r="CF1139" s="175" t="str">
        <f t="shared" si="1271"/>
        <v>CF$1117</v>
      </c>
      <c r="CG1139" s="175" t="str">
        <f t="shared" si="1271"/>
        <v>CG$1117</v>
      </c>
      <c r="CH1139" s="175" t="str">
        <f t="shared" si="1271"/>
        <v>CH$1117</v>
      </c>
      <c r="CI1139" s="175" t="str">
        <f t="shared" si="1271"/>
        <v>CI$1117</v>
      </c>
      <c r="CJ1139" s="175" t="str">
        <f t="shared" si="1271"/>
        <v>CJ$1117</v>
      </c>
      <c r="CK1139" s="175" t="str">
        <f t="shared" si="1271"/>
        <v>CK$1117</v>
      </c>
      <c r="CL1139" s="175" t="str">
        <f t="shared" ref="CL1139" si="1272">ADDRESS(ROW(CL1117),COLUMN(CL1117),2)</f>
        <v>CL$1117</v>
      </c>
    </row>
    <row r="1140" spans="2:90" x14ac:dyDescent="0.4">
      <c r="B1140" s="132" t="str">
        <f t="shared" si="1267"/>
        <v>Primary volume driver</v>
      </c>
      <c r="D1140" t="s">
        <v>807</v>
      </c>
      <c r="E1140" s="8" t="str">
        <f t="shared" si="1163"/>
        <v>1140 LISTSALE-PV</v>
      </c>
      <c r="G1140" t="s">
        <v>332</v>
      </c>
      <c r="H1140" s="12"/>
      <c r="I1140" s="60"/>
      <c r="J1140" s="60"/>
      <c r="K1140" s="208">
        <f t="shared" ref="K1140:S1140" si="1273">K1080</f>
        <v>0</v>
      </c>
      <c r="L1140" s="208">
        <f t="shared" si="1273"/>
        <v>0</v>
      </c>
      <c r="M1140" s="208">
        <f t="shared" si="1273"/>
        <v>0</v>
      </c>
      <c r="N1140" s="208">
        <f t="shared" si="1273"/>
        <v>0</v>
      </c>
      <c r="O1140" s="208">
        <f t="shared" si="1273"/>
        <v>0</v>
      </c>
      <c r="P1140" s="208">
        <f t="shared" si="1273"/>
        <v>0</v>
      </c>
      <c r="Q1140" s="208"/>
      <c r="R1140" s="208">
        <f t="shared" si="1273"/>
        <v>0</v>
      </c>
      <c r="S1140" s="208" t="str">
        <f t="shared" si="1273"/>
        <v>S$13</v>
      </c>
      <c r="T1140" s="208" t="str">
        <f t="shared" ref="T1140:AX1140" si="1274">T1080</f>
        <v>T$13</v>
      </c>
      <c r="U1140" s="208" t="str">
        <f t="shared" si="1274"/>
        <v>U$13</v>
      </c>
      <c r="V1140" s="208" t="str">
        <f t="shared" si="1274"/>
        <v>V$13</v>
      </c>
      <c r="W1140" s="208" t="str">
        <f t="shared" si="1274"/>
        <v>W$13</v>
      </c>
      <c r="X1140" s="208" t="str">
        <f t="shared" si="1274"/>
        <v>X$13</v>
      </c>
      <c r="Y1140" s="208" t="str">
        <f t="shared" si="1274"/>
        <v>Y$13</v>
      </c>
      <c r="Z1140" s="208" t="str">
        <f t="shared" si="1274"/>
        <v>Z$13</v>
      </c>
      <c r="AA1140" s="208" t="str">
        <f t="shared" si="1274"/>
        <v>AA$13</v>
      </c>
      <c r="AB1140" s="208" t="str">
        <f t="shared" si="1274"/>
        <v>AB$13</v>
      </c>
      <c r="AC1140" s="208" t="str">
        <f t="shared" si="1274"/>
        <v>AC$13</v>
      </c>
      <c r="AD1140" s="208" t="str">
        <f t="shared" si="1274"/>
        <v>AD$13</v>
      </c>
      <c r="AE1140" s="208" t="str">
        <f t="shared" si="1274"/>
        <v>AE$13</v>
      </c>
      <c r="AF1140" s="208" t="str">
        <f t="shared" si="1274"/>
        <v>AF$13</v>
      </c>
      <c r="AG1140" s="208" t="str">
        <f t="shared" si="1274"/>
        <v>AG$13</v>
      </c>
      <c r="AH1140" s="208" t="str">
        <f t="shared" si="1274"/>
        <v>AH$13</v>
      </c>
      <c r="AI1140" s="208" t="str">
        <f t="shared" si="1274"/>
        <v>AI$13</v>
      </c>
      <c r="AJ1140" s="208" t="str">
        <f t="shared" si="1274"/>
        <v>AJ$13</v>
      </c>
      <c r="AK1140" s="208" t="str">
        <f t="shared" si="1274"/>
        <v>AK$13</v>
      </c>
      <c r="AL1140" s="208" t="str">
        <f t="shared" si="1274"/>
        <v>AL$13</v>
      </c>
      <c r="AM1140" s="208" t="str">
        <f t="shared" si="1274"/>
        <v>AM$13</v>
      </c>
      <c r="AN1140" s="208" t="str">
        <f t="shared" si="1274"/>
        <v>AN$13</v>
      </c>
      <c r="AO1140" s="208" t="str">
        <f t="shared" si="1274"/>
        <v>AO$13</v>
      </c>
      <c r="AP1140" s="208" t="str">
        <f t="shared" si="1274"/>
        <v>AP$13</v>
      </c>
      <c r="AQ1140" s="208" t="str">
        <f t="shared" si="1274"/>
        <v>AQ$13</v>
      </c>
      <c r="AR1140" s="208" t="str">
        <f t="shared" si="1274"/>
        <v>AR$13</v>
      </c>
      <c r="AS1140" s="208" t="str">
        <f t="shared" si="1274"/>
        <v>AS$13</v>
      </c>
      <c r="AT1140" s="208" t="str">
        <f t="shared" si="1274"/>
        <v>AT$13</v>
      </c>
      <c r="AU1140" s="208" t="str">
        <f t="shared" si="1274"/>
        <v>AU$13</v>
      </c>
      <c r="AV1140" s="208" t="str">
        <f t="shared" si="1274"/>
        <v>AV$13</v>
      </c>
      <c r="AW1140" s="208" t="str">
        <f t="shared" si="1274"/>
        <v>AW$13</v>
      </c>
      <c r="AX1140" s="208" t="str">
        <f t="shared" si="1274"/>
        <v>AX$13</v>
      </c>
      <c r="AY1140" s="208" t="str">
        <f t="shared" ref="AY1140:CD1140" si="1275">AY1080</f>
        <v>AY$13</v>
      </c>
      <c r="AZ1140" s="208" t="str">
        <f t="shared" si="1275"/>
        <v>AZ$13</v>
      </c>
      <c r="BA1140" s="208" t="str">
        <f t="shared" si="1275"/>
        <v>BA$13</v>
      </c>
      <c r="BB1140" s="208" t="str">
        <f t="shared" si="1275"/>
        <v>BB$13</v>
      </c>
      <c r="BC1140" s="208" t="str">
        <f t="shared" si="1275"/>
        <v>BC$13</v>
      </c>
      <c r="BD1140" s="208" t="str">
        <f t="shared" si="1275"/>
        <v>BD$13</v>
      </c>
      <c r="BE1140" s="208" t="str">
        <f t="shared" si="1275"/>
        <v>BE$13</v>
      </c>
      <c r="BF1140" s="208" t="str">
        <f t="shared" si="1275"/>
        <v>BF$13</v>
      </c>
      <c r="BG1140" s="208" t="str">
        <f t="shared" si="1275"/>
        <v>BG$13</v>
      </c>
      <c r="BH1140" s="208" t="str">
        <f t="shared" si="1275"/>
        <v>BH$13</v>
      </c>
      <c r="BI1140" s="208" t="str">
        <f t="shared" si="1275"/>
        <v>BI$13</v>
      </c>
      <c r="BJ1140" s="208" t="str">
        <f t="shared" si="1275"/>
        <v>BJ$13</v>
      </c>
      <c r="BK1140" s="208" t="str">
        <f t="shared" si="1275"/>
        <v>BK$13</v>
      </c>
      <c r="BL1140" s="208" t="str">
        <f t="shared" si="1275"/>
        <v>BL$13</v>
      </c>
      <c r="BM1140" s="208" t="str">
        <f t="shared" si="1275"/>
        <v>BM$13</v>
      </c>
      <c r="BN1140" s="208" t="str">
        <f t="shared" si="1275"/>
        <v>BN$13</v>
      </c>
      <c r="BO1140" s="208" t="str">
        <f t="shared" si="1275"/>
        <v>BO$13</v>
      </c>
      <c r="BP1140" s="208" t="str">
        <f t="shared" si="1275"/>
        <v>BP$13</v>
      </c>
      <c r="BQ1140" s="208" t="str">
        <f t="shared" si="1275"/>
        <v>BQ$13</v>
      </c>
      <c r="BR1140" s="208" t="str">
        <f t="shared" si="1275"/>
        <v>BR$13</v>
      </c>
      <c r="BS1140" s="208" t="str">
        <f t="shared" si="1275"/>
        <v>BS$13</v>
      </c>
      <c r="BT1140" s="208" t="str">
        <f t="shared" si="1275"/>
        <v>BT$13</v>
      </c>
      <c r="BU1140" s="208" t="str">
        <f t="shared" si="1275"/>
        <v>BU$13</v>
      </c>
      <c r="BV1140" s="208" t="str">
        <f t="shared" si="1275"/>
        <v>BV$13</v>
      </c>
      <c r="BW1140" s="208" t="str">
        <f t="shared" si="1275"/>
        <v>BW$13</v>
      </c>
      <c r="BX1140" s="208" t="str">
        <f t="shared" si="1275"/>
        <v>BX$13</v>
      </c>
      <c r="BY1140" s="208" t="str">
        <f t="shared" si="1275"/>
        <v>BY$13</v>
      </c>
      <c r="BZ1140" s="208" t="str">
        <f t="shared" si="1275"/>
        <v>BZ$13</v>
      </c>
      <c r="CA1140" s="208" t="str">
        <f t="shared" si="1275"/>
        <v>CA$13</v>
      </c>
      <c r="CB1140" s="208" t="str">
        <f t="shared" si="1275"/>
        <v>CB$13</v>
      </c>
      <c r="CC1140" s="208" t="str">
        <f t="shared" si="1275"/>
        <v>CC$13</v>
      </c>
      <c r="CD1140" s="208" t="str">
        <f t="shared" si="1275"/>
        <v>CD$13</v>
      </c>
      <c r="CE1140" s="208" t="str">
        <f t="shared" ref="CE1140:CK1140" si="1276">CE1080</f>
        <v>CE$13</v>
      </c>
      <c r="CF1140" s="208" t="str">
        <f t="shared" si="1276"/>
        <v>CF$13</v>
      </c>
      <c r="CG1140" s="208" t="str">
        <f t="shared" si="1276"/>
        <v>CG$13</v>
      </c>
      <c r="CH1140" s="208" t="str">
        <f t="shared" si="1276"/>
        <v>CH$13</v>
      </c>
      <c r="CI1140" s="208" t="str">
        <f t="shared" si="1276"/>
        <v>CI$13</v>
      </c>
      <c r="CJ1140" s="208" t="str">
        <f t="shared" si="1276"/>
        <v>CJ$13</v>
      </c>
      <c r="CK1140" s="208" t="str">
        <f t="shared" si="1276"/>
        <v>CK$13</v>
      </c>
      <c r="CL1140" s="208" t="str">
        <f t="shared" ref="CL1140" si="1277">CL1080</f>
        <v>CL$13</v>
      </c>
    </row>
    <row r="1141" spans="2:90" x14ac:dyDescent="0.4">
      <c r="B1141" s="132" t="str">
        <f t="shared" si="1267"/>
        <v>(Secondary label)</v>
      </c>
      <c r="D1141" t="s">
        <v>807</v>
      </c>
      <c r="E1141" s="8" t="str">
        <f t="shared" si="1163"/>
        <v>1141 LISTSALE-PV</v>
      </c>
      <c r="G1141" t="s">
        <v>332</v>
      </c>
      <c r="H1141" s="12"/>
      <c r="I1141" s="60"/>
      <c r="J1141" s="60"/>
      <c r="K1141" s="15"/>
      <c r="L1141" s="15"/>
      <c r="M1141" s="15"/>
      <c r="N1141" s="15"/>
      <c r="O1141" s="15"/>
      <c r="P1141" s="15"/>
      <c r="R1141" s="15"/>
      <c r="S1141" s="175"/>
      <c r="T1141" s="175"/>
      <c r="U1141" s="175"/>
      <c r="V1141" s="175"/>
      <c r="W1141" s="175"/>
      <c r="X1141" s="175"/>
      <c r="Y1141" s="175"/>
      <c r="Z1141" s="175"/>
      <c r="AA1141" s="175"/>
      <c r="AB1141" s="175"/>
      <c r="AC1141" s="175"/>
      <c r="AD1141" s="175"/>
      <c r="AE1141" s="175"/>
      <c r="AF1141" s="175"/>
      <c r="AG1141" s="175"/>
      <c r="AH1141" s="175"/>
      <c r="AI1141" s="175"/>
      <c r="AJ1141" s="175"/>
      <c r="AK1141" s="175"/>
      <c r="AL1141" s="175"/>
      <c r="AM1141" s="175"/>
      <c r="AN1141" s="175"/>
      <c r="AO1141" s="175"/>
      <c r="AP1141" s="175"/>
      <c r="AQ1141" s="175"/>
      <c r="AR1141" s="175"/>
      <c r="AS1141" s="175"/>
      <c r="AT1141" s="175"/>
      <c r="AU1141" s="175"/>
      <c r="AV1141" s="175"/>
      <c r="AW1141" s="175"/>
      <c r="AX1141" s="175"/>
      <c r="AY1141" s="175"/>
      <c r="AZ1141" s="175"/>
      <c r="BA1141" s="175"/>
      <c r="BB1141" s="175"/>
      <c r="BC1141" s="175"/>
      <c r="BD1141" s="175"/>
      <c r="BE1141" s="175"/>
      <c r="BF1141" s="175"/>
      <c r="BG1141" s="175"/>
      <c r="BH1141" s="175"/>
      <c r="BI1141" s="175"/>
      <c r="BJ1141" s="175"/>
      <c r="BK1141" s="175"/>
      <c r="BL1141" s="175"/>
      <c r="BM1141" s="175"/>
      <c r="BN1141" s="175"/>
      <c r="BO1141" s="175"/>
      <c r="BP1141" s="175"/>
      <c r="BQ1141" s="175"/>
      <c r="BR1141" s="175"/>
      <c r="BS1141" s="175"/>
      <c r="BT1141" s="175"/>
      <c r="BU1141" s="175"/>
      <c r="BV1141" s="175"/>
      <c r="BW1141" s="175"/>
      <c r="BX1141" s="175"/>
      <c r="BY1141" s="175"/>
      <c r="BZ1141" s="175"/>
      <c r="CA1141" s="175"/>
      <c r="CB1141" s="175"/>
      <c r="CC1141" s="175"/>
      <c r="CD1141" s="175"/>
      <c r="CE1141" s="175"/>
      <c r="CF1141" s="175"/>
      <c r="CG1141" s="175"/>
      <c r="CH1141" s="175"/>
      <c r="CI1141" s="175"/>
      <c r="CJ1141" s="175"/>
      <c r="CK1141" s="175"/>
      <c r="CL1141" s="175"/>
    </row>
    <row r="1142" spans="2:90" x14ac:dyDescent="0.4">
      <c r="B1142" s="132" t="str">
        <f t="shared" si="1267"/>
        <v xml:space="preserve">secondary unit </v>
      </c>
      <c r="D1142" t="s">
        <v>807</v>
      </c>
      <c r="E1142" s="8" t="str">
        <f t="shared" si="1163"/>
        <v>1142 LISTSALE-PV</v>
      </c>
      <c r="G1142" t="s">
        <v>332</v>
      </c>
    </row>
    <row r="1143" spans="2:90" x14ac:dyDescent="0.4">
      <c r="B1143" s="132" t="str">
        <f t="shared" si="1267"/>
        <v>Secondary revenue driver</v>
      </c>
      <c r="D1143" t="s">
        <v>807</v>
      </c>
      <c r="E1143" s="8" t="str">
        <f t="shared" ref="E1143:E1144" si="1278">ROW()&amp;" "&amp;D1143</f>
        <v>1143 LISTSALE-PV</v>
      </c>
      <c r="G1143" t="s">
        <v>332</v>
      </c>
      <c r="H1143" s="12"/>
      <c r="I1143" s="60"/>
      <c r="J1143" s="60"/>
      <c r="K1143" s="15"/>
      <c r="L1143" s="15"/>
      <c r="M1143" s="15"/>
      <c r="N1143" s="15"/>
      <c r="O1143" s="15"/>
      <c r="P1143" s="15"/>
      <c r="R1143" s="15"/>
      <c r="S1143" s="76"/>
      <c r="T1143" s="76"/>
      <c r="U1143" s="76"/>
      <c r="V1143" s="76"/>
      <c r="W1143" s="76"/>
      <c r="X1143" s="76"/>
      <c r="Y1143" s="76"/>
      <c r="Z1143" s="76"/>
      <c r="AA1143" s="76"/>
      <c r="AB1143" s="76"/>
      <c r="AC1143" s="76"/>
      <c r="AD1143" s="76"/>
      <c r="AE1143" s="76"/>
      <c r="AF1143" s="76"/>
      <c r="AG1143" s="76"/>
      <c r="AH1143" s="76"/>
      <c r="AI1143" s="76"/>
      <c r="AJ1143" s="76"/>
      <c r="AK1143" s="76"/>
      <c r="AL1143" s="76"/>
      <c r="AM1143" s="76"/>
      <c r="AN1143" s="76"/>
      <c r="AO1143" s="76"/>
      <c r="AP1143" s="76"/>
      <c r="AQ1143" s="76"/>
      <c r="AR1143" s="76"/>
      <c r="AS1143" s="76"/>
      <c r="AT1143" s="76"/>
      <c r="AU1143" s="76"/>
      <c r="AV1143" s="76"/>
      <c r="AW1143" s="76"/>
      <c r="AX1143" s="76"/>
      <c r="AY1143" s="76"/>
      <c r="AZ1143" s="76"/>
      <c r="BA1143" s="76"/>
      <c r="BB1143" s="76"/>
      <c r="BC1143" s="76"/>
      <c r="BD1143" s="76"/>
      <c r="BE1143" s="76"/>
      <c r="BF1143" s="76"/>
      <c r="BG1143" s="76"/>
      <c r="BH1143" s="76"/>
      <c r="BI1143" s="76"/>
      <c r="BJ1143" s="76"/>
      <c r="BK1143" s="76"/>
      <c r="BL1143" s="76"/>
      <c r="BM1143" s="76"/>
      <c r="BN1143" s="76"/>
      <c r="BO1143" s="76"/>
      <c r="BP1143" s="76"/>
      <c r="BQ1143" s="76"/>
      <c r="BR1143" s="76"/>
      <c r="BS1143" s="76"/>
      <c r="BT1143" s="76"/>
      <c r="BU1143" s="76"/>
      <c r="BV1143" s="76"/>
      <c r="BW1143" s="76"/>
      <c r="BX1143" s="76"/>
      <c r="BY1143" s="76"/>
      <c r="BZ1143" s="76"/>
      <c r="CA1143" s="76"/>
      <c r="CB1143" s="76"/>
      <c r="CC1143" s="76"/>
      <c r="CD1143" s="76"/>
      <c r="CE1143" s="76"/>
      <c r="CF1143" s="76"/>
      <c r="CG1143" s="76"/>
      <c r="CH1143" s="76"/>
      <c r="CI1143" s="76"/>
      <c r="CJ1143" s="76"/>
      <c r="CK1143" s="76"/>
      <c r="CL1143" s="76"/>
    </row>
    <row r="1144" spans="2:90" x14ac:dyDescent="0.4">
      <c r="B1144" s="132" t="str">
        <f t="shared" si="1267"/>
        <v>Secondary volume driver</v>
      </c>
      <c r="D1144" t="s">
        <v>807</v>
      </c>
      <c r="E1144" s="8" t="str">
        <f t="shared" si="1278"/>
        <v>1144 LISTSALE-PV</v>
      </c>
      <c r="G1144" t="s">
        <v>332</v>
      </c>
      <c r="H1144" s="12"/>
      <c r="I1144" s="60"/>
      <c r="J1144" s="60"/>
      <c r="K1144" s="15"/>
      <c r="L1144" s="15"/>
      <c r="M1144" s="15"/>
      <c r="N1144" s="15"/>
      <c r="O1144" s="15"/>
      <c r="P1144" s="15"/>
      <c r="R1144" s="15"/>
      <c r="S1144" s="76"/>
      <c r="T1144" s="76"/>
      <c r="U1144" s="76"/>
      <c r="V1144" s="76"/>
      <c r="W1144" s="76"/>
      <c r="X1144" s="76"/>
      <c r="Y1144" s="76"/>
      <c r="Z1144" s="76"/>
      <c r="AA1144" s="76"/>
      <c r="AB1144" s="76"/>
      <c r="AC1144" s="76"/>
      <c r="AD1144" s="76"/>
      <c r="AE1144" s="76"/>
      <c r="AF1144" s="76"/>
      <c r="AG1144" s="76"/>
      <c r="AH1144" s="76"/>
      <c r="AI1144" s="76"/>
      <c r="AJ1144" s="76"/>
      <c r="AK1144" s="76"/>
      <c r="AL1144" s="76"/>
      <c r="AM1144" s="76"/>
      <c r="AN1144" s="76"/>
      <c r="AO1144" s="76"/>
      <c r="AP1144" s="76"/>
      <c r="AQ1144" s="76"/>
      <c r="AR1144" s="76"/>
      <c r="AS1144" s="76"/>
      <c r="AT1144" s="76"/>
      <c r="AU1144" s="76"/>
      <c r="AV1144" s="76"/>
      <c r="AW1144" s="76"/>
      <c r="AX1144" s="76"/>
      <c r="AY1144" s="76"/>
      <c r="AZ1144" s="76"/>
      <c r="BA1144" s="76"/>
      <c r="BB1144" s="76"/>
      <c r="BC1144" s="76"/>
      <c r="BD1144" s="76"/>
      <c r="BE1144" s="76"/>
      <c r="BF1144" s="76"/>
      <c r="BG1144" s="76"/>
      <c r="BH1144" s="76"/>
      <c r="BI1144" s="76"/>
      <c r="BJ1144" s="76"/>
      <c r="BK1144" s="76"/>
      <c r="BL1144" s="76"/>
      <c r="BM1144" s="76"/>
      <c r="BN1144" s="76"/>
      <c r="BO1144" s="76"/>
      <c r="BP1144" s="76"/>
      <c r="BQ1144" s="76"/>
      <c r="BR1144" s="76"/>
      <c r="BS1144" s="76"/>
      <c r="BT1144" s="76"/>
      <c r="BU1144" s="76"/>
      <c r="BV1144" s="76"/>
      <c r="BW1144" s="76"/>
      <c r="BX1144" s="76"/>
      <c r="BY1144" s="76"/>
      <c r="BZ1144" s="76"/>
      <c r="CA1144" s="76"/>
      <c r="CB1144" s="76"/>
      <c r="CC1144" s="76"/>
      <c r="CD1144" s="76"/>
      <c r="CE1144" s="76"/>
      <c r="CF1144" s="76"/>
      <c r="CG1144" s="76"/>
      <c r="CH1144" s="76"/>
      <c r="CI1144" s="76"/>
      <c r="CJ1144" s="76"/>
      <c r="CK1144" s="76"/>
      <c r="CL1144" s="76"/>
    </row>
    <row r="1145" spans="2:90" x14ac:dyDescent="0.4">
      <c r="E1145" s="8"/>
      <c r="H1145" s="12"/>
      <c r="I1145" s="60"/>
      <c r="J1145" s="60"/>
      <c r="K1145" s="15"/>
      <c r="L1145" s="15"/>
      <c r="M1145" s="15"/>
      <c r="N1145" s="15"/>
      <c r="O1145" s="15"/>
      <c r="P1145" s="15"/>
      <c r="R1145" s="15"/>
      <c r="S1145" s="76"/>
      <c r="T1145" s="76"/>
      <c r="U1145" s="76"/>
      <c r="V1145" s="76"/>
      <c r="W1145" s="76"/>
      <c r="X1145" s="76"/>
      <c r="Y1145" s="76"/>
      <c r="Z1145" s="76"/>
      <c r="AA1145" s="76"/>
      <c r="AB1145" s="76"/>
      <c r="AC1145" s="76"/>
      <c r="AD1145" s="76"/>
      <c r="AE1145" s="76"/>
      <c r="AF1145" s="76"/>
      <c r="AG1145" s="76"/>
      <c r="AH1145" s="76"/>
      <c r="AI1145" s="76"/>
      <c r="AJ1145" s="76"/>
      <c r="AK1145" s="76"/>
      <c r="AL1145" s="76"/>
      <c r="AM1145" s="76"/>
      <c r="AN1145" s="76"/>
      <c r="AO1145" s="76"/>
      <c r="AP1145" s="76"/>
      <c r="AQ1145" s="76"/>
      <c r="AR1145" s="76"/>
      <c r="AS1145" s="76"/>
      <c r="AT1145" s="76"/>
      <c r="AU1145" s="76"/>
      <c r="AV1145" s="76"/>
      <c r="AW1145" s="76"/>
      <c r="AX1145" s="76"/>
      <c r="AY1145" s="76"/>
      <c r="AZ1145" s="76"/>
      <c r="BA1145" s="76"/>
      <c r="BB1145" s="76"/>
      <c r="BC1145" s="76"/>
      <c r="BD1145" s="76"/>
      <c r="BE1145" s="76"/>
      <c r="BF1145" s="76"/>
      <c r="BG1145" s="76"/>
      <c r="BH1145" s="76"/>
      <c r="BI1145" s="76"/>
      <c r="BJ1145" s="76"/>
      <c r="BK1145" s="76"/>
      <c r="BL1145" s="76"/>
      <c r="BM1145" s="76"/>
      <c r="BN1145" s="76"/>
      <c r="BO1145" s="76"/>
      <c r="BP1145" s="76"/>
      <c r="BQ1145" s="76"/>
      <c r="BR1145" s="76"/>
      <c r="BS1145" s="76"/>
      <c r="BT1145" s="76"/>
      <c r="BU1145" s="76"/>
      <c r="BV1145" s="76"/>
      <c r="BW1145" s="76"/>
      <c r="BX1145" s="76"/>
      <c r="BY1145" s="76"/>
      <c r="BZ1145" s="76"/>
      <c r="CA1145" s="76"/>
      <c r="CB1145" s="76"/>
      <c r="CC1145" s="76"/>
      <c r="CD1145" s="76"/>
      <c r="CE1145" s="76"/>
      <c r="CF1145" s="76"/>
      <c r="CG1145" s="76"/>
      <c r="CH1145" s="76"/>
      <c r="CI1145" s="76"/>
      <c r="CJ1145" s="76"/>
      <c r="CK1145" s="76"/>
      <c r="CL1145" s="76"/>
    </row>
    <row r="1146" spans="2:90" x14ac:dyDescent="0.4">
      <c r="B1146" s="171" t="s">
        <v>490</v>
      </c>
      <c r="E1146" s="8"/>
      <c r="H1146" s="170"/>
      <c r="I1146" s="172"/>
      <c r="J1146" s="172"/>
      <c r="K1146" s="193"/>
      <c r="L1146" s="193"/>
      <c r="M1146" s="193"/>
      <c r="N1146" s="193"/>
      <c r="O1146" s="193"/>
      <c r="P1146" s="193"/>
      <c r="R1146" s="194"/>
      <c r="S1146" s="170"/>
      <c r="T1146" s="170"/>
      <c r="U1146" s="170"/>
      <c r="V1146" s="170"/>
      <c r="W1146" s="170"/>
      <c r="X1146" s="170"/>
      <c r="Y1146" s="170"/>
      <c r="Z1146" s="170"/>
      <c r="AA1146" s="170"/>
      <c r="AB1146" s="170"/>
      <c r="AC1146" s="170"/>
      <c r="AD1146" s="170"/>
      <c r="AE1146" s="170"/>
      <c r="AF1146" s="170"/>
      <c r="AG1146" s="170"/>
      <c r="AH1146" s="170"/>
      <c r="AI1146" s="170"/>
      <c r="AJ1146" s="170"/>
      <c r="AK1146" s="170"/>
      <c r="AL1146" s="170"/>
      <c r="AM1146" s="170"/>
      <c r="AN1146" s="170"/>
      <c r="AO1146" s="170"/>
      <c r="AP1146" s="170"/>
      <c r="AQ1146" s="170"/>
      <c r="AR1146" s="170"/>
      <c r="AS1146" s="170"/>
      <c r="AT1146" s="170"/>
      <c r="AU1146" s="170"/>
      <c r="AV1146" s="170"/>
      <c r="AW1146" s="170"/>
      <c r="AX1146" s="170"/>
      <c r="AY1146" s="170"/>
      <c r="AZ1146" s="170"/>
      <c r="BA1146" s="170"/>
      <c r="BB1146" s="170"/>
      <c r="BC1146" s="170"/>
      <c r="BD1146" s="170"/>
      <c r="BE1146" s="170"/>
      <c r="BF1146" s="170"/>
      <c r="BG1146" s="170"/>
      <c r="BH1146" s="170"/>
      <c r="BI1146" s="170"/>
      <c r="BJ1146" s="170"/>
      <c r="BK1146" s="170"/>
      <c r="BL1146" s="170"/>
      <c r="BM1146" s="170"/>
      <c r="BN1146" s="170"/>
      <c r="BO1146" s="170"/>
      <c r="BP1146" s="170"/>
      <c r="BQ1146" s="170"/>
      <c r="BR1146" s="170"/>
      <c r="BS1146" s="170"/>
      <c r="BT1146" s="170"/>
      <c r="BU1146" s="170"/>
      <c r="BV1146" s="170"/>
      <c r="BW1146" s="170"/>
      <c r="BX1146" s="170"/>
      <c r="BY1146" s="170"/>
      <c r="BZ1146" s="170"/>
      <c r="CA1146" s="170"/>
      <c r="CB1146" s="170"/>
      <c r="CC1146" s="170"/>
      <c r="CD1146" s="170"/>
      <c r="CE1146" s="170"/>
      <c r="CF1146" s="170"/>
      <c r="CG1146" s="170"/>
      <c r="CH1146" s="170"/>
      <c r="CI1146" s="170"/>
      <c r="CJ1146" s="170"/>
      <c r="CK1146" s="170"/>
      <c r="CL1146" s="170"/>
    </row>
    <row r="1147" spans="2:90" x14ac:dyDescent="0.4">
      <c r="B1147" s="171" t="s">
        <v>492</v>
      </c>
      <c r="E1147" s="8"/>
      <c r="H1147" s="170"/>
      <c r="I1147" s="172"/>
      <c r="J1147" s="172"/>
      <c r="K1147" s="193"/>
      <c r="L1147" s="193"/>
      <c r="M1147" s="193"/>
      <c r="N1147" s="193"/>
      <c r="O1147" s="193"/>
      <c r="P1147" s="193"/>
      <c r="R1147" s="194"/>
      <c r="S1147" s="170"/>
      <c r="T1147" s="170"/>
      <c r="U1147" s="170"/>
      <c r="V1147" s="170"/>
      <c r="W1147" s="170"/>
      <c r="X1147" s="170"/>
      <c r="Y1147" s="170"/>
      <c r="Z1147" s="170"/>
      <c r="AA1147" s="170"/>
      <c r="AB1147" s="170"/>
      <c r="AC1147" s="170"/>
      <c r="AD1147" s="170"/>
      <c r="AE1147" s="170"/>
      <c r="AF1147" s="170"/>
      <c r="AG1147" s="170"/>
      <c r="AH1147" s="170"/>
      <c r="AI1147" s="170"/>
      <c r="AJ1147" s="170"/>
      <c r="AK1147" s="170"/>
      <c r="AL1147" s="170"/>
      <c r="AM1147" s="170"/>
      <c r="AN1147" s="170"/>
      <c r="AO1147" s="170"/>
      <c r="AP1147" s="170"/>
      <c r="AQ1147" s="170"/>
      <c r="AR1147" s="170"/>
      <c r="AS1147" s="170"/>
      <c r="AT1147" s="170"/>
      <c r="AU1147" s="170"/>
      <c r="AV1147" s="170"/>
      <c r="AW1147" s="170"/>
      <c r="AX1147" s="170"/>
      <c r="AY1147" s="170"/>
      <c r="AZ1147" s="170"/>
      <c r="BA1147" s="170"/>
      <c r="BB1147" s="170"/>
      <c r="BC1147" s="170"/>
      <c r="BD1147" s="170"/>
      <c r="BE1147" s="170"/>
      <c r="BF1147" s="170"/>
      <c r="BG1147" s="170"/>
      <c r="BH1147" s="170"/>
      <c r="BI1147" s="170"/>
      <c r="BJ1147" s="170"/>
      <c r="BK1147" s="170"/>
      <c r="BL1147" s="170"/>
      <c r="BM1147" s="170"/>
      <c r="BN1147" s="170"/>
      <c r="BO1147" s="170"/>
      <c r="BP1147" s="170"/>
      <c r="BQ1147" s="170"/>
      <c r="BR1147" s="170"/>
      <c r="BS1147" s="170"/>
      <c r="BT1147" s="170"/>
      <c r="BU1147" s="170"/>
      <c r="BV1147" s="170"/>
      <c r="BW1147" s="170"/>
      <c r="BX1147" s="170"/>
      <c r="BY1147" s="170"/>
      <c r="BZ1147" s="170"/>
      <c r="CA1147" s="170"/>
      <c r="CB1147" s="170"/>
      <c r="CC1147" s="170"/>
      <c r="CD1147" s="170"/>
      <c r="CE1147" s="170"/>
      <c r="CF1147" s="170"/>
      <c r="CG1147" s="170"/>
      <c r="CH1147" s="170"/>
      <c r="CI1147" s="170"/>
      <c r="CJ1147" s="170"/>
      <c r="CK1147" s="170"/>
      <c r="CL1147" s="170"/>
    </row>
    <row r="1148" spans="2:90" x14ac:dyDescent="0.4">
      <c r="B1148" s="171" t="s">
        <v>461</v>
      </c>
      <c r="E1148" s="8"/>
      <c r="H1148" s="170"/>
      <c r="I1148" s="172"/>
      <c r="J1148" s="172"/>
      <c r="K1148" s="193"/>
      <c r="L1148" s="193"/>
      <c r="M1148" s="193"/>
      <c r="N1148" s="193"/>
      <c r="O1148" s="193"/>
      <c r="P1148" s="193"/>
      <c r="R1148" s="194"/>
      <c r="S1148" s="195" t="str">
        <f t="shared" ref="S1148:AX1148" si="1279">S$16</f>
        <v>S$12</v>
      </c>
      <c r="T1148" s="195" t="str">
        <f t="shared" si="1279"/>
        <v>T$12</v>
      </c>
      <c r="U1148" s="195" t="str">
        <f t="shared" si="1279"/>
        <v>U$12</v>
      </c>
      <c r="V1148" s="195" t="str">
        <f t="shared" si="1279"/>
        <v>V$12</v>
      </c>
      <c r="W1148" s="195" t="str">
        <f t="shared" si="1279"/>
        <v>W$12</v>
      </c>
      <c r="X1148" s="195" t="str">
        <f t="shared" si="1279"/>
        <v>X$12</v>
      </c>
      <c r="Y1148" s="195" t="str">
        <f t="shared" si="1279"/>
        <v>Y$12</v>
      </c>
      <c r="Z1148" s="195" t="str">
        <f t="shared" si="1279"/>
        <v>Z$12</v>
      </c>
      <c r="AA1148" s="195" t="str">
        <f t="shared" si="1279"/>
        <v>AA$12</v>
      </c>
      <c r="AB1148" s="195" t="str">
        <f t="shared" si="1279"/>
        <v>AB$12</v>
      </c>
      <c r="AC1148" s="195" t="str">
        <f t="shared" si="1279"/>
        <v>AC$12</v>
      </c>
      <c r="AD1148" s="195" t="str">
        <f t="shared" si="1279"/>
        <v>AD$12</v>
      </c>
      <c r="AE1148" s="195" t="str">
        <f t="shared" si="1279"/>
        <v>AE$12</v>
      </c>
      <c r="AF1148" s="195" t="str">
        <f t="shared" si="1279"/>
        <v>AF$12</v>
      </c>
      <c r="AG1148" s="195" t="str">
        <f t="shared" si="1279"/>
        <v>AG$12</v>
      </c>
      <c r="AH1148" s="195" t="str">
        <f t="shared" si="1279"/>
        <v>AH$12</v>
      </c>
      <c r="AI1148" s="195" t="str">
        <f t="shared" si="1279"/>
        <v>AI$12</v>
      </c>
      <c r="AJ1148" s="195" t="str">
        <f t="shared" si="1279"/>
        <v>AJ$12</v>
      </c>
      <c r="AK1148" s="195" t="str">
        <f t="shared" si="1279"/>
        <v>AK$12</v>
      </c>
      <c r="AL1148" s="195" t="str">
        <f t="shared" si="1279"/>
        <v>AL$12</v>
      </c>
      <c r="AM1148" s="195" t="str">
        <f t="shared" si="1279"/>
        <v>AM$12</v>
      </c>
      <c r="AN1148" s="195" t="str">
        <f t="shared" si="1279"/>
        <v>AN$12</v>
      </c>
      <c r="AO1148" s="195" t="str">
        <f t="shared" si="1279"/>
        <v>AO$12</v>
      </c>
      <c r="AP1148" s="195" t="str">
        <f t="shared" si="1279"/>
        <v>AP$12</v>
      </c>
      <c r="AQ1148" s="195" t="str">
        <f t="shared" si="1279"/>
        <v>AQ$12</v>
      </c>
      <c r="AR1148" s="195" t="str">
        <f t="shared" si="1279"/>
        <v>AR$12</v>
      </c>
      <c r="AS1148" s="195" t="str">
        <f t="shared" si="1279"/>
        <v>AS$12</v>
      </c>
      <c r="AT1148" s="195" t="str">
        <f t="shared" si="1279"/>
        <v>AT$12</v>
      </c>
      <c r="AU1148" s="195" t="str">
        <f t="shared" si="1279"/>
        <v>AU$12</v>
      </c>
      <c r="AV1148" s="195" t="str">
        <f t="shared" si="1279"/>
        <v>AV$12</v>
      </c>
      <c r="AW1148" s="195" t="str">
        <f t="shared" si="1279"/>
        <v>AW$12</v>
      </c>
      <c r="AX1148" s="195" t="str">
        <f t="shared" si="1279"/>
        <v>AX$12</v>
      </c>
      <c r="AY1148" s="195" t="str">
        <f t="shared" ref="AY1148:CD1148" si="1280">AY$16</f>
        <v>AY$12</v>
      </c>
      <c r="AZ1148" s="195" t="str">
        <f t="shared" si="1280"/>
        <v>AZ$12</v>
      </c>
      <c r="BA1148" s="195" t="str">
        <f t="shared" si="1280"/>
        <v>BA$12</v>
      </c>
      <c r="BB1148" s="195" t="str">
        <f t="shared" si="1280"/>
        <v>BB$12</v>
      </c>
      <c r="BC1148" s="195" t="str">
        <f t="shared" si="1280"/>
        <v>BC$12</v>
      </c>
      <c r="BD1148" s="195" t="str">
        <f t="shared" si="1280"/>
        <v>BD$12</v>
      </c>
      <c r="BE1148" s="195" t="str">
        <f t="shared" si="1280"/>
        <v>BE$12</v>
      </c>
      <c r="BF1148" s="195" t="str">
        <f t="shared" si="1280"/>
        <v>BF$12</v>
      </c>
      <c r="BG1148" s="195" t="str">
        <f t="shared" si="1280"/>
        <v>BG$12</v>
      </c>
      <c r="BH1148" s="195" t="str">
        <f t="shared" si="1280"/>
        <v>BH$12</v>
      </c>
      <c r="BI1148" s="195" t="str">
        <f t="shared" si="1280"/>
        <v>BI$12</v>
      </c>
      <c r="BJ1148" s="195" t="str">
        <f t="shared" si="1280"/>
        <v>BJ$12</v>
      </c>
      <c r="BK1148" s="195" t="str">
        <f t="shared" si="1280"/>
        <v>BK$12</v>
      </c>
      <c r="BL1148" s="195" t="str">
        <f t="shared" si="1280"/>
        <v>BL$12</v>
      </c>
      <c r="BM1148" s="195" t="str">
        <f t="shared" si="1280"/>
        <v>BM$12</v>
      </c>
      <c r="BN1148" s="195" t="str">
        <f t="shared" si="1280"/>
        <v>BN$12</v>
      </c>
      <c r="BO1148" s="195" t="str">
        <f t="shared" si="1280"/>
        <v>BO$12</v>
      </c>
      <c r="BP1148" s="195" t="str">
        <f t="shared" si="1280"/>
        <v>BP$12</v>
      </c>
      <c r="BQ1148" s="195" t="str">
        <f t="shared" si="1280"/>
        <v>BQ$12</v>
      </c>
      <c r="BR1148" s="195" t="str">
        <f t="shared" si="1280"/>
        <v>BR$12</v>
      </c>
      <c r="BS1148" s="195" t="str">
        <f t="shared" si="1280"/>
        <v>BS$12</v>
      </c>
      <c r="BT1148" s="195" t="str">
        <f t="shared" si="1280"/>
        <v>BT$12</v>
      </c>
      <c r="BU1148" s="195" t="str">
        <f t="shared" si="1280"/>
        <v>BU$12</v>
      </c>
      <c r="BV1148" s="195" t="str">
        <f t="shared" si="1280"/>
        <v>BV$12</v>
      </c>
      <c r="BW1148" s="195" t="str">
        <f t="shared" si="1280"/>
        <v>BW$12</v>
      </c>
      <c r="BX1148" s="195" t="str">
        <f t="shared" si="1280"/>
        <v>BX$12</v>
      </c>
      <c r="BY1148" s="195" t="str">
        <f t="shared" si="1280"/>
        <v>BY$12</v>
      </c>
      <c r="BZ1148" s="195" t="str">
        <f t="shared" si="1280"/>
        <v>BZ$12</v>
      </c>
      <c r="CA1148" s="195" t="str">
        <f t="shared" si="1280"/>
        <v>CA$12</v>
      </c>
      <c r="CB1148" s="195" t="str">
        <f t="shared" si="1280"/>
        <v>CB$12</v>
      </c>
      <c r="CC1148" s="195" t="str">
        <f t="shared" si="1280"/>
        <v>CC$12</v>
      </c>
      <c r="CD1148" s="195" t="str">
        <f t="shared" si="1280"/>
        <v>CD$12</v>
      </c>
      <c r="CE1148" s="195" t="str">
        <f t="shared" ref="CE1148:CL1148" si="1281">CE$16</f>
        <v>CE$12</v>
      </c>
      <c r="CF1148" s="195" t="str">
        <f t="shared" si="1281"/>
        <v>CF$12</v>
      </c>
      <c r="CG1148" s="195" t="str">
        <f t="shared" si="1281"/>
        <v>CG$12</v>
      </c>
      <c r="CH1148" s="195" t="str">
        <f t="shared" si="1281"/>
        <v>CH$12</v>
      </c>
      <c r="CI1148" s="195" t="str">
        <f t="shared" si="1281"/>
        <v>CI$12</v>
      </c>
      <c r="CJ1148" s="195" t="str">
        <f t="shared" si="1281"/>
        <v>CJ$12</v>
      </c>
      <c r="CK1148" s="195" t="str">
        <f t="shared" si="1281"/>
        <v>CK$12</v>
      </c>
      <c r="CL1148" s="195" t="str">
        <f t="shared" si="1281"/>
        <v>CL$12</v>
      </c>
    </row>
    <row r="1149" spans="2:90" x14ac:dyDescent="0.4">
      <c r="B1149" s="171" t="s">
        <v>462</v>
      </c>
      <c r="E1149" s="8"/>
      <c r="H1149" s="196"/>
      <c r="I1149" s="197"/>
      <c r="J1149" s="197"/>
      <c r="K1149" s="198"/>
      <c r="L1149" s="198"/>
      <c r="M1149" s="198"/>
      <c r="N1149" s="198"/>
      <c r="O1149" s="198"/>
      <c r="P1149" s="198"/>
      <c r="R1149" s="198"/>
      <c r="S1149" s="195" t="str">
        <f t="shared" ref="S1149:AX1149" si="1282">S$17</f>
        <v>S$13</v>
      </c>
      <c r="T1149" s="195" t="str">
        <f t="shared" si="1282"/>
        <v>T$13</v>
      </c>
      <c r="U1149" s="195" t="str">
        <f t="shared" si="1282"/>
        <v>U$13</v>
      </c>
      <c r="V1149" s="195" t="str">
        <f t="shared" si="1282"/>
        <v>V$13</v>
      </c>
      <c r="W1149" s="195" t="str">
        <f t="shared" si="1282"/>
        <v>W$13</v>
      </c>
      <c r="X1149" s="195" t="str">
        <f t="shared" si="1282"/>
        <v>X$13</v>
      </c>
      <c r="Y1149" s="195" t="str">
        <f t="shared" si="1282"/>
        <v>Y$13</v>
      </c>
      <c r="Z1149" s="195" t="str">
        <f t="shared" si="1282"/>
        <v>Z$13</v>
      </c>
      <c r="AA1149" s="195" t="str">
        <f t="shared" si="1282"/>
        <v>AA$13</v>
      </c>
      <c r="AB1149" s="195" t="str">
        <f t="shared" si="1282"/>
        <v>AB$13</v>
      </c>
      <c r="AC1149" s="195" t="str">
        <f t="shared" si="1282"/>
        <v>AC$13</v>
      </c>
      <c r="AD1149" s="195" t="str">
        <f t="shared" si="1282"/>
        <v>AD$13</v>
      </c>
      <c r="AE1149" s="195" t="str">
        <f t="shared" si="1282"/>
        <v>AE$13</v>
      </c>
      <c r="AF1149" s="195" t="str">
        <f t="shared" si="1282"/>
        <v>AF$13</v>
      </c>
      <c r="AG1149" s="195" t="str">
        <f t="shared" si="1282"/>
        <v>AG$13</v>
      </c>
      <c r="AH1149" s="195" t="str">
        <f t="shared" si="1282"/>
        <v>AH$13</v>
      </c>
      <c r="AI1149" s="195" t="str">
        <f t="shared" si="1282"/>
        <v>AI$13</v>
      </c>
      <c r="AJ1149" s="195" t="str">
        <f t="shared" si="1282"/>
        <v>AJ$13</v>
      </c>
      <c r="AK1149" s="195" t="str">
        <f t="shared" si="1282"/>
        <v>AK$13</v>
      </c>
      <c r="AL1149" s="195" t="str">
        <f t="shared" si="1282"/>
        <v>AL$13</v>
      </c>
      <c r="AM1149" s="195" t="str">
        <f t="shared" si="1282"/>
        <v>AM$13</v>
      </c>
      <c r="AN1149" s="195" t="str">
        <f t="shared" si="1282"/>
        <v>AN$13</v>
      </c>
      <c r="AO1149" s="195" t="str">
        <f t="shared" si="1282"/>
        <v>AO$13</v>
      </c>
      <c r="AP1149" s="195" t="str">
        <f t="shared" si="1282"/>
        <v>AP$13</v>
      </c>
      <c r="AQ1149" s="195" t="str">
        <f t="shared" si="1282"/>
        <v>AQ$13</v>
      </c>
      <c r="AR1149" s="195" t="str">
        <f t="shared" si="1282"/>
        <v>AR$13</v>
      </c>
      <c r="AS1149" s="195" t="str">
        <f t="shared" si="1282"/>
        <v>AS$13</v>
      </c>
      <c r="AT1149" s="195" t="str">
        <f t="shared" si="1282"/>
        <v>AT$13</v>
      </c>
      <c r="AU1149" s="195" t="str">
        <f t="shared" si="1282"/>
        <v>AU$13</v>
      </c>
      <c r="AV1149" s="195" t="str">
        <f t="shared" si="1282"/>
        <v>AV$13</v>
      </c>
      <c r="AW1149" s="195" t="str">
        <f t="shared" si="1282"/>
        <v>AW$13</v>
      </c>
      <c r="AX1149" s="195" t="str">
        <f t="shared" si="1282"/>
        <v>AX$13</v>
      </c>
      <c r="AY1149" s="195" t="str">
        <f t="shared" ref="AY1149:CD1149" si="1283">AY$17</f>
        <v>AY$13</v>
      </c>
      <c r="AZ1149" s="195" t="str">
        <f t="shared" si="1283"/>
        <v>AZ$13</v>
      </c>
      <c r="BA1149" s="195" t="str">
        <f t="shared" si="1283"/>
        <v>BA$13</v>
      </c>
      <c r="BB1149" s="195" t="str">
        <f t="shared" si="1283"/>
        <v>BB$13</v>
      </c>
      <c r="BC1149" s="195" t="str">
        <f t="shared" si="1283"/>
        <v>BC$13</v>
      </c>
      <c r="BD1149" s="195" t="str">
        <f t="shared" si="1283"/>
        <v>BD$13</v>
      </c>
      <c r="BE1149" s="195" t="str">
        <f t="shared" si="1283"/>
        <v>BE$13</v>
      </c>
      <c r="BF1149" s="195" t="str">
        <f t="shared" si="1283"/>
        <v>BF$13</v>
      </c>
      <c r="BG1149" s="195" t="str">
        <f t="shared" si="1283"/>
        <v>BG$13</v>
      </c>
      <c r="BH1149" s="195" t="str">
        <f t="shared" si="1283"/>
        <v>BH$13</v>
      </c>
      <c r="BI1149" s="195" t="str">
        <f t="shared" si="1283"/>
        <v>BI$13</v>
      </c>
      <c r="BJ1149" s="195" t="str">
        <f t="shared" si="1283"/>
        <v>BJ$13</v>
      </c>
      <c r="BK1149" s="195" t="str">
        <f t="shared" si="1283"/>
        <v>BK$13</v>
      </c>
      <c r="BL1149" s="195" t="str">
        <f t="shared" si="1283"/>
        <v>BL$13</v>
      </c>
      <c r="BM1149" s="195" t="str">
        <f t="shared" si="1283"/>
        <v>BM$13</v>
      </c>
      <c r="BN1149" s="195" t="str">
        <f t="shared" si="1283"/>
        <v>BN$13</v>
      </c>
      <c r="BO1149" s="195" t="str">
        <f t="shared" si="1283"/>
        <v>BO$13</v>
      </c>
      <c r="BP1149" s="195" t="str">
        <f t="shared" si="1283"/>
        <v>BP$13</v>
      </c>
      <c r="BQ1149" s="195" t="str">
        <f t="shared" si="1283"/>
        <v>BQ$13</v>
      </c>
      <c r="BR1149" s="195" t="str">
        <f t="shared" si="1283"/>
        <v>BR$13</v>
      </c>
      <c r="BS1149" s="195" t="str">
        <f t="shared" si="1283"/>
        <v>BS$13</v>
      </c>
      <c r="BT1149" s="195" t="str">
        <f t="shared" si="1283"/>
        <v>BT$13</v>
      </c>
      <c r="BU1149" s="195" t="str">
        <f t="shared" si="1283"/>
        <v>BU$13</v>
      </c>
      <c r="BV1149" s="195" t="str">
        <f t="shared" si="1283"/>
        <v>BV$13</v>
      </c>
      <c r="BW1149" s="195" t="str">
        <f t="shared" si="1283"/>
        <v>BW$13</v>
      </c>
      <c r="BX1149" s="195" t="str">
        <f t="shared" si="1283"/>
        <v>BX$13</v>
      </c>
      <c r="BY1149" s="195" t="str">
        <f t="shared" si="1283"/>
        <v>BY$13</v>
      </c>
      <c r="BZ1149" s="195" t="str">
        <f t="shared" si="1283"/>
        <v>BZ$13</v>
      </c>
      <c r="CA1149" s="195" t="str">
        <f t="shared" si="1283"/>
        <v>CA$13</v>
      </c>
      <c r="CB1149" s="195" t="str">
        <f t="shared" si="1283"/>
        <v>CB$13</v>
      </c>
      <c r="CC1149" s="195" t="str">
        <f t="shared" si="1283"/>
        <v>CC$13</v>
      </c>
      <c r="CD1149" s="195" t="str">
        <f t="shared" si="1283"/>
        <v>CD$13</v>
      </c>
      <c r="CE1149" s="195" t="str">
        <f t="shared" ref="CE1149:CL1149" si="1284">CE$17</f>
        <v>CE$13</v>
      </c>
      <c r="CF1149" s="195" t="str">
        <f t="shared" si="1284"/>
        <v>CF$13</v>
      </c>
      <c r="CG1149" s="195" t="str">
        <f t="shared" si="1284"/>
        <v>CG$13</v>
      </c>
      <c r="CH1149" s="195" t="str">
        <f t="shared" si="1284"/>
        <v>CH$13</v>
      </c>
      <c r="CI1149" s="195" t="str">
        <f t="shared" si="1284"/>
        <v>CI$13</v>
      </c>
      <c r="CJ1149" s="195" t="str">
        <f t="shared" si="1284"/>
        <v>CJ$13</v>
      </c>
      <c r="CK1149" s="195" t="str">
        <f t="shared" si="1284"/>
        <v>CK$13</v>
      </c>
      <c r="CL1149" s="195" t="str">
        <f t="shared" si="1284"/>
        <v>CL$13</v>
      </c>
    </row>
    <row r="1150" spans="2:90" x14ac:dyDescent="0.4">
      <c r="B1150" s="171" t="s">
        <v>491</v>
      </c>
      <c r="E1150" s="8"/>
      <c r="H1150" s="196"/>
      <c r="I1150" s="197"/>
      <c r="J1150" s="197"/>
      <c r="K1150" s="198"/>
      <c r="L1150" s="198"/>
      <c r="M1150" s="198"/>
      <c r="N1150" s="198"/>
      <c r="O1150" s="198"/>
      <c r="P1150" s="198"/>
      <c r="R1150" s="198"/>
      <c r="S1150" s="186"/>
      <c r="T1150" s="186"/>
      <c r="U1150" s="186"/>
      <c r="V1150" s="186"/>
      <c r="W1150" s="186"/>
      <c r="X1150" s="186"/>
      <c r="Y1150" s="186"/>
      <c r="Z1150" s="186"/>
      <c r="AA1150" s="186"/>
      <c r="AB1150" s="186"/>
      <c r="AC1150" s="186"/>
      <c r="AD1150" s="186"/>
      <c r="AE1150" s="186"/>
      <c r="AF1150" s="186"/>
      <c r="AG1150" s="186"/>
      <c r="AH1150" s="186"/>
      <c r="AI1150" s="186"/>
      <c r="AJ1150" s="186"/>
      <c r="AK1150" s="186"/>
      <c r="AL1150" s="186"/>
      <c r="AM1150" s="186"/>
      <c r="AN1150" s="186"/>
      <c r="AO1150" s="186"/>
      <c r="AP1150" s="186"/>
      <c r="AQ1150" s="186"/>
      <c r="AR1150" s="186"/>
      <c r="AS1150" s="186"/>
      <c r="AT1150" s="186"/>
      <c r="AU1150" s="186"/>
      <c r="AV1150" s="186"/>
      <c r="AW1150" s="186"/>
      <c r="AX1150" s="186"/>
      <c r="AY1150" s="186"/>
      <c r="AZ1150" s="186"/>
      <c r="BA1150" s="186"/>
      <c r="BB1150" s="186"/>
      <c r="BC1150" s="186"/>
      <c r="BD1150" s="186"/>
      <c r="BE1150" s="186"/>
      <c r="BF1150" s="186"/>
      <c r="BG1150" s="186"/>
      <c r="BH1150" s="186"/>
      <c r="BI1150" s="186"/>
      <c r="BJ1150" s="186"/>
      <c r="BK1150" s="186"/>
      <c r="BL1150" s="186"/>
      <c r="BM1150" s="186"/>
      <c r="BN1150" s="186"/>
      <c r="BO1150" s="186"/>
      <c r="BP1150" s="186"/>
      <c r="BQ1150" s="186"/>
      <c r="BR1150" s="186"/>
      <c r="BS1150" s="186"/>
      <c r="BT1150" s="186"/>
      <c r="BU1150" s="186"/>
      <c r="BV1150" s="186"/>
      <c r="BW1150" s="186"/>
      <c r="BX1150" s="186"/>
      <c r="BY1150" s="186"/>
      <c r="BZ1150" s="186"/>
      <c r="CA1150" s="186"/>
      <c r="CB1150" s="186"/>
      <c r="CC1150" s="186"/>
      <c r="CD1150" s="186"/>
      <c r="CE1150" s="186"/>
      <c r="CF1150" s="186"/>
      <c r="CG1150" s="186"/>
      <c r="CH1150" s="186"/>
      <c r="CI1150" s="186"/>
      <c r="CJ1150" s="186"/>
      <c r="CK1150" s="186"/>
      <c r="CL1150" s="186"/>
    </row>
    <row r="1151" spans="2:90" x14ac:dyDescent="0.4">
      <c r="B1151" s="171" t="s">
        <v>505</v>
      </c>
      <c r="E1151" s="8"/>
      <c r="H1151" s="196"/>
      <c r="I1151" s="197"/>
      <c r="J1151" s="197"/>
      <c r="K1151" s="198"/>
      <c r="L1151" s="198"/>
      <c r="M1151" s="198"/>
      <c r="N1151" s="198"/>
      <c r="O1151" s="198"/>
      <c r="P1151" s="198"/>
      <c r="R1151" s="198"/>
      <c r="S1151" s="186"/>
      <c r="T1151" s="186"/>
      <c r="U1151" s="186"/>
      <c r="V1151" s="186"/>
      <c r="W1151" s="186"/>
      <c r="X1151" s="186"/>
      <c r="Y1151" s="186"/>
      <c r="Z1151" s="186"/>
      <c r="AA1151" s="186"/>
      <c r="AB1151" s="186"/>
      <c r="AC1151" s="186"/>
      <c r="AD1151" s="186"/>
      <c r="AE1151" s="186"/>
      <c r="AF1151" s="186"/>
      <c r="AG1151" s="186"/>
      <c r="AH1151" s="186"/>
      <c r="AI1151" s="186"/>
      <c r="AJ1151" s="186"/>
      <c r="AK1151" s="186"/>
      <c r="AL1151" s="186"/>
      <c r="AM1151" s="186"/>
      <c r="AN1151" s="186"/>
      <c r="AO1151" s="186"/>
      <c r="AP1151" s="186"/>
      <c r="AQ1151" s="186"/>
      <c r="AR1151" s="186"/>
      <c r="AS1151" s="186"/>
      <c r="AT1151" s="186"/>
      <c r="AU1151" s="186"/>
      <c r="AV1151" s="186"/>
      <c r="AW1151" s="186"/>
      <c r="AX1151" s="186"/>
      <c r="AY1151" s="186"/>
      <c r="AZ1151" s="186"/>
      <c r="BA1151" s="186"/>
      <c r="BB1151" s="186"/>
      <c r="BC1151" s="186"/>
      <c r="BD1151" s="186"/>
      <c r="BE1151" s="186"/>
      <c r="BF1151" s="186"/>
      <c r="BG1151" s="186"/>
      <c r="BH1151" s="186"/>
      <c r="BI1151" s="186"/>
      <c r="BJ1151" s="186"/>
      <c r="BK1151" s="186"/>
      <c r="BL1151" s="186"/>
      <c r="BM1151" s="186"/>
      <c r="BN1151" s="186"/>
      <c r="BO1151" s="186"/>
      <c r="BP1151" s="186"/>
      <c r="BQ1151" s="186"/>
      <c r="BR1151" s="186"/>
      <c r="BS1151" s="186"/>
      <c r="BT1151" s="186"/>
      <c r="BU1151" s="186"/>
      <c r="BV1151" s="186"/>
      <c r="BW1151" s="186"/>
      <c r="BX1151" s="186"/>
      <c r="BY1151" s="186"/>
      <c r="BZ1151" s="186"/>
      <c r="CA1151" s="186"/>
      <c r="CB1151" s="186"/>
      <c r="CC1151" s="186"/>
      <c r="CD1151" s="186"/>
      <c r="CE1151" s="186"/>
      <c r="CF1151" s="186"/>
      <c r="CG1151" s="186"/>
      <c r="CH1151" s="186"/>
      <c r="CI1151" s="186"/>
      <c r="CJ1151" s="186"/>
      <c r="CK1151" s="186"/>
      <c r="CL1151" s="186"/>
    </row>
    <row r="1152" spans="2:90" x14ac:dyDescent="0.4">
      <c r="B1152" s="171" t="s">
        <v>463</v>
      </c>
      <c r="E1152" s="8"/>
      <c r="H1152" s="196"/>
      <c r="I1152" s="197"/>
      <c r="J1152" s="197"/>
      <c r="K1152" s="198"/>
      <c r="L1152" s="198"/>
      <c r="M1152" s="198"/>
      <c r="N1152" s="198"/>
      <c r="O1152" s="198"/>
      <c r="P1152" s="198"/>
      <c r="R1152" s="198"/>
      <c r="S1152" s="186" t="str">
        <f t="shared" ref="S1152:AX1152" si="1285">S$18</f>
        <v>S$14</v>
      </c>
      <c r="T1152" s="186" t="str">
        <f t="shared" si="1285"/>
        <v>T$14</v>
      </c>
      <c r="U1152" s="186" t="str">
        <f t="shared" si="1285"/>
        <v>U$14</v>
      </c>
      <c r="V1152" s="186" t="str">
        <f t="shared" si="1285"/>
        <v>V$14</v>
      </c>
      <c r="W1152" s="186" t="str">
        <f t="shared" si="1285"/>
        <v>W$14</v>
      </c>
      <c r="X1152" s="186" t="str">
        <f t="shared" si="1285"/>
        <v>X$14</v>
      </c>
      <c r="Y1152" s="186" t="str">
        <f t="shared" si="1285"/>
        <v>Y$14</v>
      </c>
      <c r="Z1152" s="186" t="str">
        <f t="shared" si="1285"/>
        <v>Z$14</v>
      </c>
      <c r="AA1152" s="186" t="str">
        <f t="shared" si="1285"/>
        <v>AA$14</v>
      </c>
      <c r="AB1152" s="186" t="str">
        <f t="shared" si="1285"/>
        <v>AB$14</v>
      </c>
      <c r="AC1152" s="186" t="str">
        <f t="shared" si="1285"/>
        <v>AC$14</v>
      </c>
      <c r="AD1152" s="186" t="str">
        <f t="shared" si="1285"/>
        <v>AD$14</v>
      </c>
      <c r="AE1152" s="186" t="str">
        <f t="shared" si="1285"/>
        <v>AE$14</v>
      </c>
      <c r="AF1152" s="186" t="str">
        <f t="shared" si="1285"/>
        <v>AF$14</v>
      </c>
      <c r="AG1152" s="186" t="str">
        <f t="shared" si="1285"/>
        <v>AG$14</v>
      </c>
      <c r="AH1152" s="186" t="str">
        <f t="shared" si="1285"/>
        <v>AH$14</v>
      </c>
      <c r="AI1152" s="186" t="str">
        <f t="shared" si="1285"/>
        <v>AI$14</v>
      </c>
      <c r="AJ1152" s="186" t="str">
        <f t="shared" si="1285"/>
        <v>AJ$14</v>
      </c>
      <c r="AK1152" s="186" t="str">
        <f t="shared" si="1285"/>
        <v>AK$14</v>
      </c>
      <c r="AL1152" s="186" t="str">
        <f t="shared" si="1285"/>
        <v>AL$14</v>
      </c>
      <c r="AM1152" s="186" t="str">
        <f t="shared" si="1285"/>
        <v>AM$14</v>
      </c>
      <c r="AN1152" s="186" t="str">
        <f t="shared" si="1285"/>
        <v>AN$14</v>
      </c>
      <c r="AO1152" s="186" t="str">
        <f t="shared" si="1285"/>
        <v>AO$14</v>
      </c>
      <c r="AP1152" s="186" t="str">
        <f t="shared" si="1285"/>
        <v>AP$14</v>
      </c>
      <c r="AQ1152" s="186" t="str">
        <f t="shared" si="1285"/>
        <v>AQ$14</v>
      </c>
      <c r="AR1152" s="186" t="str">
        <f t="shared" si="1285"/>
        <v>AR$14</v>
      </c>
      <c r="AS1152" s="186" t="str">
        <f t="shared" si="1285"/>
        <v>AS$14</v>
      </c>
      <c r="AT1152" s="186" t="str">
        <f t="shared" si="1285"/>
        <v>AT$14</v>
      </c>
      <c r="AU1152" s="186" t="str">
        <f t="shared" si="1285"/>
        <v>AU$14</v>
      </c>
      <c r="AV1152" s="186" t="str">
        <f t="shared" si="1285"/>
        <v>AV$14</v>
      </c>
      <c r="AW1152" s="186" t="str">
        <f t="shared" si="1285"/>
        <v>AW$14</v>
      </c>
      <c r="AX1152" s="186" t="str">
        <f t="shared" si="1285"/>
        <v>AX$14</v>
      </c>
      <c r="AY1152" s="186" t="str">
        <f t="shared" ref="AY1152:CD1152" si="1286">AY$18</f>
        <v>AY$14</v>
      </c>
      <c r="AZ1152" s="186" t="str">
        <f t="shared" si="1286"/>
        <v>AZ$14</v>
      </c>
      <c r="BA1152" s="186" t="str">
        <f t="shared" si="1286"/>
        <v>BA$14</v>
      </c>
      <c r="BB1152" s="186" t="str">
        <f t="shared" si="1286"/>
        <v>BB$14</v>
      </c>
      <c r="BC1152" s="186" t="str">
        <f t="shared" si="1286"/>
        <v>BC$14</v>
      </c>
      <c r="BD1152" s="186" t="str">
        <f t="shared" si="1286"/>
        <v>BD$14</v>
      </c>
      <c r="BE1152" s="186" t="str">
        <f t="shared" si="1286"/>
        <v>BE$14</v>
      </c>
      <c r="BF1152" s="186" t="str">
        <f t="shared" si="1286"/>
        <v>BF$14</v>
      </c>
      <c r="BG1152" s="186" t="str">
        <f t="shared" si="1286"/>
        <v>BG$14</v>
      </c>
      <c r="BH1152" s="186" t="str">
        <f t="shared" si="1286"/>
        <v>BH$14</v>
      </c>
      <c r="BI1152" s="186" t="str">
        <f t="shared" si="1286"/>
        <v>BI$14</v>
      </c>
      <c r="BJ1152" s="186" t="str">
        <f t="shared" si="1286"/>
        <v>BJ$14</v>
      </c>
      <c r="BK1152" s="186" t="str">
        <f t="shared" si="1286"/>
        <v>BK$14</v>
      </c>
      <c r="BL1152" s="186" t="str">
        <f t="shared" si="1286"/>
        <v>BL$14</v>
      </c>
      <c r="BM1152" s="186" t="str">
        <f t="shared" si="1286"/>
        <v>BM$14</v>
      </c>
      <c r="BN1152" s="186" t="str">
        <f t="shared" si="1286"/>
        <v>BN$14</v>
      </c>
      <c r="BO1152" s="186" t="str">
        <f t="shared" si="1286"/>
        <v>BO$14</v>
      </c>
      <c r="BP1152" s="186" t="str">
        <f t="shared" si="1286"/>
        <v>BP$14</v>
      </c>
      <c r="BQ1152" s="186" t="str">
        <f t="shared" si="1286"/>
        <v>BQ$14</v>
      </c>
      <c r="BR1152" s="186" t="str">
        <f t="shared" si="1286"/>
        <v>BR$14</v>
      </c>
      <c r="BS1152" s="186" t="str">
        <f t="shared" si="1286"/>
        <v>BS$14</v>
      </c>
      <c r="BT1152" s="186" t="str">
        <f t="shared" si="1286"/>
        <v>BT$14</v>
      </c>
      <c r="BU1152" s="186" t="str">
        <f t="shared" si="1286"/>
        <v>BU$14</v>
      </c>
      <c r="BV1152" s="186" t="str">
        <f t="shared" si="1286"/>
        <v>BV$14</v>
      </c>
      <c r="BW1152" s="186" t="str">
        <f t="shared" si="1286"/>
        <v>BW$14</v>
      </c>
      <c r="BX1152" s="186" t="str">
        <f t="shared" si="1286"/>
        <v>BX$14</v>
      </c>
      <c r="BY1152" s="186" t="str">
        <f t="shared" si="1286"/>
        <v>BY$14</v>
      </c>
      <c r="BZ1152" s="186" t="str">
        <f t="shared" si="1286"/>
        <v>BZ$14</v>
      </c>
      <c r="CA1152" s="186" t="str">
        <f t="shared" si="1286"/>
        <v>CA$14</v>
      </c>
      <c r="CB1152" s="186" t="str">
        <f t="shared" si="1286"/>
        <v>CB$14</v>
      </c>
      <c r="CC1152" s="186" t="str">
        <f t="shared" si="1286"/>
        <v>CC$14</v>
      </c>
      <c r="CD1152" s="186" t="str">
        <f t="shared" si="1286"/>
        <v>CD$14</v>
      </c>
      <c r="CE1152" s="186" t="str">
        <f t="shared" ref="CE1152:CL1152" si="1287">CE$18</f>
        <v>CE$14</v>
      </c>
      <c r="CF1152" s="186" t="str">
        <f t="shared" si="1287"/>
        <v>CF$14</v>
      </c>
      <c r="CG1152" s="186" t="str">
        <f t="shared" si="1287"/>
        <v>CG$14</v>
      </c>
      <c r="CH1152" s="186" t="str">
        <f t="shared" si="1287"/>
        <v>CH$14</v>
      </c>
      <c r="CI1152" s="186" t="str">
        <f t="shared" si="1287"/>
        <v>CI$14</v>
      </c>
      <c r="CJ1152" s="186" t="str">
        <f t="shared" si="1287"/>
        <v>CJ$14</v>
      </c>
      <c r="CK1152" s="186" t="str">
        <f t="shared" si="1287"/>
        <v>CK$14</v>
      </c>
      <c r="CL1152" s="186" t="str">
        <f t="shared" si="1287"/>
        <v>CL$14</v>
      </c>
    </row>
    <row r="1153" spans="2:90" x14ac:dyDescent="0.4">
      <c r="B1153" s="171" t="s">
        <v>464</v>
      </c>
      <c r="E1153" s="8"/>
      <c r="H1153" s="196"/>
      <c r="I1153" s="197"/>
      <c r="J1153" s="197"/>
      <c r="K1153" s="198"/>
      <c r="L1153" s="198"/>
      <c r="M1153" s="198"/>
      <c r="N1153" s="198"/>
      <c r="O1153" s="198"/>
      <c r="P1153" s="198"/>
      <c r="R1153" s="198"/>
      <c r="S1153" s="186" t="str">
        <f t="shared" ref="S1153:AX1153" si="1288">S$19</f>
        <v>S$15</v>
      </c>
      <c r="T1153" s="186" t="str">
        <f t="shared" si="1288"/>
        <v>T$15</v>
      </c>
      <c r="U1153" s="186" t="str">
        <f t="shared" si="1288"/>
        <v>U$15</v>
      </c>
      <c r="V1153" s="186" t="str">
        <f t="shared" si="1288"/>
        <v>V$15</v>
      </c>
      <c r="W1153" s="186" t="str">
        <f t="shared" si="1288"/>
        <v>W$15</v>
      </c>
      <c r="X1153" s="186" t="str">
        <f t="shared" si="1288"/>
        <v>X$15</v>
      </c>
      <c r="Y1153" s="186" t="str">
        <f t="shared" si="1288"/>
        <v>Y$15</v>
      </c>
      <c r="Z1153" s="186" t="str">
        <f t="shared" si="1288"/>
        <v>Z$15</v>
      </c>
      <c r="AA1153" s="186" t="str">
        <f t="shared" si="1288"/>
        <v>AA$15</v>
      </c>
      <c r="AB1153" s="186" t="str">
        <f t="shared" si="1288"/>
        <v>AB$15</v>
      </c>
      <c r="AC1153" s="186" t="str">
        <f t="shared" si="1288"/>
        <v>AC$15</v>
      </c>
      <c r="AD1153" s="186" t="str">
        <f t="shared" si="1288"/>
        <v>AD$15</v>
      </c>
      <c r="AE1153" s="186" t="str">
        <f t="shared" si="1288"/>
        <v>AE$15</v>
      </c>
      <c r="AF1153" s="186" t="str">
        <f t="shared" si="1288"/>
        <v>AF$15</v>
      </c>
      <c r="AG1153" s="186" t="str">
        <f t="shared" si="1288"/>
        <v>AG$15</v>
      </c>
      <c r="AH1153" s="186" t="str">
        <f t="shared" si="1288"/>
        <v>AH$15</v>
      </c>
      <c r="AI1153" s="186" t="str">
        <f t="shared" si="1288"/>
        <v>AI$15</v>
      </c>
      <c r="AJ1153" s="186" t="str">
        <f t="shared" si="1288"/>
        <v>AJ$15</v>
      </c>
      <c r="AK1153" s="186" t="str">
        <f t="shared" si="1288"/>
        <v>AK$15</v>
      </c>
      <c r="AL1153" s="186" t="str">
        <f t="shared" si="1288"/>
        <v>AL$15</v>
      </c>
      <c r="AM1153" s="186" t="str">
        <f t="shared" si="1288"/>
        <v>AM$15</v>
      </c>
      <c r="AN1153" s="186" t="str">
        <f t="shared" si="1288"/>
        <v>AN$15</v>
      </c>
      <c r="AO1153" s="186" t="str">
        <f t="shared" si="1288"/>
        <v>AO$15</v>
      </c>
      <c r="AP1153" s="186" t="str">
        <f t="shared" si="1288"/>
        <v>AP$15</v>
      </c>
      <c r="AQ1153" s="186" t="str">
        <f t="shared" si="1288"/>
        <v>AQ$15</v>
      </c>
      <c r="AR1153" s="186" t="str">
        <f t="shared" si="1288"/>
        <v>AR$15</v>
      </c>
      <c r="AS1153" s="186" t="str">
        <f t="shared" si="1288"/>
        <v>AS$15</v>
      </c>
      <c r="AT1153" s="186" t="str">
        <f t="shared" si="1288"/>
        <v>AT$15</v>
      </c>
      <c r="AU1153" s="186" t="str">
        <f t="shared" si="1288"/>
        <v>AU$15</v>
      </c>
      <c r="AV1153" s="186" t="str">
        <f t="shared" si="1288"/>
        <v>AV$15</v>
      </c>
      <c r="AW1153" s="186" t="str">
        <f t="shared" si="1288"/>
        <v>AW$15</v>
      </c>
      <c r="AX1153" s="186" t="str">
        <f t="shared" si="1288"/>
        <v>AX$15</v>
      </c>
      <c r="AY1153" s="186" t="str">
        <f t="shared" ref="AY1153:CD1153" si="1289">AY$19</f>
        <v>AY$15</v>
      </c>
      <c r="AZ1153" s="186" t="str">
        <f t="shared" si="1289"/>
        <v>AZ$15</v>
      </c>
      <c r="BA1153" s="186" t="str">
        <f t="shared" si="1289"/>
        <v>BA$15</v>
      </c>
      <c r="BB1153" s="186" t="str">
        <f t="shared" si="1289"/>
        <v>BB$15</v>
      </c>
      <c r="BC1153" s="186" t="str">
        <f t="shared" si="1289"/>
        <v>BC$15</v>
      </c>
      <c r="BD1153" s="186" t="str">
        <f t="shared" si="1289"/>
        <v>BD$15</v>
      </c>
      <c r="BE1153" s="186" t="str">
        <f t="shared" si="1289"/>
        <v>BE$15</v>
      </c>
      <c r="BF1153" s="186" t="str">
        <f t="shared" si="1289"/>
        <v>BF$15</v>
      </c>
      <c r="BG1153" s="186" t="str">
        <f t="shared" si="1289"/>
        <v>BG$15</v>
      </c>
      <c r="BH1153" s="186" t="str">
        <f t="shared" si="1289"/>
        <v>BH$15</v>
      </c>
      <c r="BI1153" s="186" t="str">
        <f t="shared" si="1289"/>
        <v>BI$15</v>
      </c>
      <c r="BJ1153" s="186" t="str">
        <f t="shared" si="1289"/>
        <v>BJ$15</v>
      </c>
      <c r="BK1153" s="186" t="str">
        <f t="shared" si="1289"/>
        <v>BK$15</v>
      </c>
      <c r="BL1153" s="186" t="str">
        <f t="shared" si="1289"/>
        <v>BL$15</v>
      </c>
      <c r="BM1153" s="186" t="str">
        <f t="shared" si="1289"/>
        <v>BM$15</v>
      </c>
      <c r="BN1153" s="186" t="str">
        <f t="shared" si="1289"/>
        <v>BN$15</v>
      </c>
      <c r="BO1153" s="186" t="str">
        <f t="shared" si="1289"/>
        <v>BO$15</v>
      </c>
      <c r="BP1153" s="186" t="str">
        <f t="shared" si="1289"/>
        <v>BP$15</v>
      </c>
      <c r="BQ1153" s="186" t="str">
        <f t="shared" si="1289"/>
        <v>BQ$15</v>
      </c>
      <c r="BR1153" s="186" t="str">
        <f t="shared" si="1289"/>
        <v>BR$15</v>
      </c>
      <c r="BS1153" s="186" t="str">
        <f t="shared" si="1289"/>
        <v>BS$15</v>
      </c>
      <c r="BT1153" s="186" t="str">
        <f t="shared" si="1289"/>
        <v>BT$15</v>
      </c>
      <c r="BU1153" s="186" t="str">
        <f t="shared" si="1289"/>
        <v>BU$15</v>
      </c>
      <c r="BV1153" s="186" t="str">
        <f t="shared" si="1289"/>
        <v>BV$15</v>
      </c>
      <c r="BW1153" s="186" t="str">
        <f t="shared" si="1289"/>
        <v>BW$15</v>
      </c>
      <c r="BX1153" s="186" t="str">
        <f t="shared" si="1289"/>
        <v>BX$15</v>
      </c>
      <c r="BY1153" s="186" t="str">
        <f t="shared" si="1289"/>
        <v>BY$15</v>
      </c>
      <c r="BZ1153" s="186" t="str">
        <f t="shared" si="1289"/>
        <v>BZ$15</v>
      </c>
      <c r="CA1153" s="186" t="str">
        <f t="shared" si="1289"/>
        <v>CA$15</v>
      </c>
      <c r="CB1153" s="186" t="str">
        <f t="shared" si="1289"/>
        <v>CB$15</v>
      </c>
      <c r="CC1153" s="186" t="str">
        <f t="shared" si="1289"/>
        <v>CC$15</v>
      </c>
      <c r="CD1153" s="186" t="str">
        <f t="shared" si="1289"/>
        <v>CD$15</v>
      </c>
      <c r="CE1153" s="186" t="str">
        <f t="shared" ref="CE1153:CL1153" si="1290">CE$19</f>
        <v>CE$15</v>
      </c>
      <c r="CF1153" s="186" t="str">
        <f t="shared" si="1290"/>
        <v>CF$15</v>
      </c>
      <c r="CG1153" s="186" t="str">
        <f t="shared" si="1290"/>
        <v>CG$15</v>
      </c>
      <c r="CH1153" s="186" t="str">
        <f t="shared" si="1290"/>
        <v>CH$15</v>
      </c>
      <c r="CI1153" s="186" t="str">
        <f t="shared" si="1290"/>
        <v>CI$15</v>
      </c>
      <c r="CJ1153" s="186" t="str">
        <f t="shared" si="1290"/>
        <v>CJ$15</v>
      </c>
      <c r="CK1153" s="186" t="str">
        <f t="shared" si="1290"/>
        <v>CK$15</v>
      </c>
      <c r="CL1153" s="186" t="str">
        <f t="shared" si="1290"/>
        <v>CL$15</v>
      </c>
    </row>
    <row r="1154" spans="2:90" x14ac:dyDescent="0.4">
      <c r="B1154" s="66" t="s">
        <v>306</v>
      </c>
      <c r="C1154" s="31"/>
      <c r="D1154" t="s">
        <v>840</v>
      </c>
      <c r="E1154" s="8" t="str">
        <f t="shared" ref="E1154:E1164" si="1291">ROW()&amp;" "&amp;D1154</f>
        <v>1154 LAMORT-PV</v>
      </c>
      <c r="F1154" t="s">
        <v>351</v>
      </c>
      <c r="H1154" s="22"/>
      <c r="I1154" s="287"/>
      <c r="J1154" s="287"/>
      <c r="K1154" s="22"/>
      <c r="L1154" s="22"/>
      <c r="M1154" s="22"/>
      <c r="N1154" s="22"/>
      <c r="O1154" s="22"/>
      <c r="P1154" s="22"/>
      <c r="R1154" s="66"/>
      <c r="S1154" s="289"/>
      <c r="T1154" s="289"/>
      <c r="U1154" s="289"/>
      <c r="V1154" s="289"/>
      <c r="W1154" s="289"/>
      <c r="X1154" s="289"/>
      <c r="Y1154" s="289"/>
      <c r="Z1154" s="289"/>
      <c r="AA1154" s="289"/>
      <c r="AB1154" s="289"/>
      <c r="AC1154" s="289"/>
      <c r="AD1154" s="289"/>
      <c r="AE1154" s="289"/>
      <c r="AF1154" s="289"/>
      <c r="AG1154" s="289"/>
      <c r="AH1154" s="289"/>
      <c r="AI1154" s="289"/>
      <c r="AJ1154" s="289"/>
      <c r="AK1154" s="289"/>
      <c r="AL1154" s="289"/>
      <c r="AM1154" s="289"/>
      <c r="AN1154" s="289"/>
      <c r="AO1154" s="289"/>
      <c r="AP1154" s="289"/>
      <c r="AQ1154" s="289"/>
      <c r="AR1154" s="289"/>
      <c r="AS1154" s="289"/>
      <c r="AT1154" s="289"/>
      <c r="AU1154" s="289"/>
      <c r="AV1154" s="289"/>
      <c r="AW1154" s="289"/>
      <c r="AX1154" s="289"/>
      <c r="AY1154" s="289"/>
      <c r="AZ1154" s="289"/>
      <c r="BA1154" s="289"/>
      <c r="BB1154" s="289"/>
      <c r="BC1154" s="289"/>
      <c r="BD1154" s="289"/>
      <c r="BE1154" s="289"/>
      <c r="BF1154" s="289"/>
      <c r="BG1154" s="289"/>
      <c r="BH1154" s="289"/>
      <c r="BI1154" s="289"/>
      <c r="BJ1154" s="289"/>
      <c r="BK1154" s="289"/>
      <c r="BL1154" s="289"/>
      <c r="BM1154" s="289"/>
      <c r="BN1154" s="289"/>
      <c r="BO1154" s="289"/>
      <c r="BP1154" s="289"/>
      <c r="BQ1154" s="289"/>
      <c r="BR1154" s="289"/>
      <c r="BS1154" s="289"/>
      <c r="BT1154" s="289"/>
      <c r="BU1154" s="289"/>
      <c r="BV1154" s="289"/>
      <c r="BW1154" s="289"/>
      <c r="BX1154" s="289"/>
      <c r="BY1154" s="289"/>
      <c r="BZ1154" s="289"/>
      <c r="CA1154" s="289"/>
      <c r="CB1154" s="289"/>
      <c r="CC1154" s="289"/>
      <c r="CD1154" s="289"/>
      <c r="CE1154" s="289"/>
      <c r="CF1154" s="289"/>
      <c r="CG1154" s="289"/>
      <c r="CH1154" s="289"/>
      <c r="CI1154" s="289"/>
      <c r="CJ1154" s="289"/>
      <c r="CK1154" s="289"/>
      <c r="CL1154" s="289"/>
    </row>
    <row r="1155" spans="2:90" x14ac:dyDescent="0.4">
      <c r="B1155" s="126" t="str">
        <f>"Assumptions - "&amp;B1154</f>
        <v>Assumptions - Volume driven amortizing loan - no defaults:</v>
      </c>
      <c r="D1155" t="s">
        <v>840</v>
      </c>
      <c r="E1155" s="12" t="str">
        <f t="shared" si="1291"/>
        <v>1155 LAMORT-PV</v>
      </c>
      <c r="G1155" t="str">
        <f>E1155</f>
        <v>1155 LAMORT-PV</v>
      </c>
      <c r="H1155" s="31"/>
      <c r="I1155" s="73"/>
      <c r="J1155" s="73"/>
      <c r="K1155" s="31"/>
      <c r="L1155" s="31"/>
      <c r="M1155" s="31"/>
      <c r="N1155" s="31"/>
      <c r="O1155" s="31"/>
      <c r="P1155" s="31"/>
      <c r="R1155" s="67"/>
      <c r="S1155" s="233"/>
      <c r="T1155" s="233"/>
      <c r="U1155" s="233"/>
      <c r="V1155" s="233"/>
      <c r="W1155" s="233"/>
      <c r="X1155" s="233"/>
      <c r="Y1155" s="233"/>
      <c r="Z1155" s="233"/>
      <c r="AA1155" s="233"/>
      <c r="AB1155" s="233"/>
      <c r="AC1155" s="233"/>
      <c r="AD1155" s="233"/>
      <c r="AE1155" s="233"/>
      <c r="AF1155" s="233"/>
      <c r="AG1155" s="233"/>
      <c r="AH1155" s="233"/>
      <c r="AI1155" s="233"/>
      <c r="AJ1155" s="233"/>
      <c r="AK1155" s="233"/>
      <c r="AL1155" s="233"/>
      <c r="AM1155" s="233"/>
      <c r="AN1155" s="233"/>
      <c r="AO1155" s="233"/>
      <c r="AP1155" s="233"/>
      <c r="AQ1155" s="233"/>
      <c r="AR1155" s="233"/>
      <c r="AS1155" s="233"/>
      <c r="AT1155" s="233"/>
      <c r="AU1155" s="233"/>
      <c r="AV1155" s="233"/>
      <c r="AW1155" s="233"/>
      <c r="AX1155" s="233"/>
      <c r="AY1155" s="233"/>
      <c r="AZ1155" s="233"/>
      <c r="BA1155" s="233"/>
      <c r="BB1155" s="233"/>
      <c r="BC1155" s="233"/>
      <c r="BD1155" s="233"/>
      <c r="BE1155" s="233"/>
      <c r="BF1155" s="233"/>
      <c r="BG1155" s="233"/>
      <c r="BH1155" s="233"/>
      <c r="BI1155" s="233"/>
      <c r="BJ1155" s="233"/>
      <c r="BK1155" s="233"/>
      <c r="BL1155" s="233"/>
      <c r="BM1155" s="233"/>
      <c r="BN1155" s="233"/>
      <c r="BO1155" s="233"/>
      <c r="BP1155" s="233"/>
      <c r="BQ1155" s="233"/>
      <c r="BR1155" s="233"/>
      <c r="BS1155" s="233"/>
      <c r="BT1155" s="233"/>
      <c r="BU1155" s="233"/>
      <c r="BV1155" s="233"/>
      <c r="BW1155" s="233"/>
      <c r="BX1155" s="233"/>
      <c r="BY1155" s="233"/>
      <c r="BZ1155" s="233"/>
      <c r="CA1155" s="233"/>
      <c r="CB1155" s="233"/>
      <c r="CC1155" s="233"/>
      <c r="CD1155" s="233"/>
      <c r="CE1155" s="233"/>
      <c r="CF1155" s="233"/>
      <c r="CG1155" s="233"/>
      <c r="CH1155" s="233"/>
      <c r="CI1155" s="233"/>
      <c r="CJ1155" s="233"/>
      <c r="CK1155" s="233"/>
      <c r="CL1155" s="233"/>
    </row>
    <row r="1156" spans="2:90" x14ac:dyDescent="0.4">
      <c r="B1156" s="155" t="s">
        <v>287</v>
      </c>
      <c r="D1156" t="s">
        <v>840</v>
      </c>
      <c r="E1156" s="12" t="str">
        <f t="shared" si="1291"/>
        <v>1156 LAMORT-PV</v>
      </c>
      <c r="F1156" s="31"/>
      <c r="G1156" t="str">
        <f>E1156</f>
        <v>1156 LAMORT-PV</v>
      </c>
      <c r="H1156" s="57">
        <v>12</v>
      </c>
      <c r="I1156" s="31"/>
      <c r="J1156" s="31"/>
      <c r="K1156" s="31"/>
      <c r="L1156" s="31"/>
      <c r="M1156" s="31"/>
      <c r="N1156" s="31"/>
      <c r="O1156" s="31"/>
      <c r="P1156" s="31"/>
      <c r="R1156" s="31"/>
      <c r="S1156" s="73"/>
      <c r="T1156" s="73"/>
      <c r="U1156" s="73"/>
      <c r="V1156" s="73"/>
      <c r="W1156" s="73"/>
      <c r="X1156" s="73"/>
      <c r="Y1156" s="73"/>
      <c r="Z1156" s="73"/>
      <c r="AA1156" s="73"/>
      <c r="AB1156" s="73"/>
      <c r="AC1156" s="73"/>
      <c r="AD1156" s="73"/>
      <c r="AE1156" s="73"/>
      <c r="AF1156" s="73"/>
      <c r="AG1156" s="73"/>
      <c r="AH1156" s="73"/>
      <c r="AI1156" s="73"/>
      <c r="AJ1156" s="73"/>
      <c r="AK1156" s="73"/>
      <c r="AL1156" s="73"/>
      <c r="AM1156" s="73"/>
      <c r="AN1156" s="73"/>
      <c r="AO1156" s="73"/>
      <c r="AP1156" s="73"/>
      <c r="AQ1156" s="73"/>
      <c r="AR1156" s="73"/>
      <c r="AS1156" s="73"/>
      <c r="AT1156" s="73"/>
      <c r="AU1156" s="73"/>
      <c r="AV1156" s="73"/>
      <c r="AW1156" s="73"/>
      <c r="AX1156" s="73"/>
      <c r="AY1156" s="73"/>
      <c r="AZ1156" s="73"/>
      <c r="BA1156" s="73"/>
      <c r="BB1156" s="73"/>
      <c r="BC1156" s="73"/>
      <c r="BD1156" s="73"/>
      <c r="BE1156" s="73"/>
      <c r="BF1156" s="73"/>
      <c r="BG1156" s="73"/>
      <c r="BH1156" s="73"/>
      <c r="BI1156" s="73"/>
      <c r="BJ1156" s="73"/>
      <c r="BK1156" s="73"/>
      <c r="BL1156" s="73"/>
      <c r="BM1156" s="73"/>
      <c r="BN1156" s="73"/>
      <c r="BO1156" s="73"/>
      <c r="BP1156" s="73"/>
      <c r="BQ1156" s="73"/>
      <c r="BR1156" s="73"/>
      <c r="BS1156" s="73"/>
      <c r="BT1156" s="73"/>
      <c r="BU1156" s="73"/>
      <c r="BV1156" s="73"/>
      <c r="BW1156" s="73"/>
      <c r="BX1156" s="73"/>
      <c r="BY1156" s="73"/>
      <c r="BZ1156" s="73"/>
      <c r="CA1156" s="73"/>
      <c r="CB1156" s="73"/>
      <c r="CC1156" s="73"/>
      <c r="CD1156" s="73"/>
      <c r="CE1156" s="73"/>
      <c r="CF1156" s="73"/>
      <c r="CG1156" s="73"/>
      <c r="CH1156" s="73"/>
      <c r="CI1156" s="73"/>
      <c r="CJ1156" s="73"/>
      <c r="CK1156" s="73"/>
      <c r="CL1156" s="73"/>
    </row>
    <row r="1157" spans="2:90" x14ac:dyDescent="0.4">
      <c r="B1157" s="155" t="s">
        <v>288</v>
      </c>
      <c r="D1157" t="s">
        <v>840</v>
      </c>
      <c r="E1157" s="12" t="str">
        <f t="shared" si="1291"/>
        <v>1157 LAMORT-PV</v>
      </c>
      <c r="F1157" s="31"/>
      <c r="G1157" t="str">
        <f>E1157</f>
        <v>1157 LAMORT-PV</v>
      </c>
      <c r="H1157" s="59">
        <v>0.1</v>
      </c>
      <c r="I1157" s="31"/>
      <c r="J1157" s="31"/>
      <c r="K1157" s="31"/>
      <c r="L1157" s="31"/>
      <c r="M1157" s="31"/>
      <c r="N1157" s="31"/>
      <c r="O1157" s="31"/>
      <c r="P1157" s="31"/>
      <c r="R1157" s="31"/>
      <c r="S1157" s="73"/>
      <c r="T1157" s="73"/>
      <c r="U1157" s="73"/>
      <c r="V1157" s="73"/>
      <c r="W1157" s="73"/>
      <c r="X1157" s="73"/>
      <c r="Y1157" s="73"/>
      <c r="Z1157" s="73"/>
      <c r="AA1157" s="73"/>
      <c r="AB1157" s="73"/>
      <c r="AC1157" s="73"/>
      <c r="AD1157" s="73"/>
      <c r="AE1157" s="73"/>
      <c r="AF1157" s="73"/>
      <c r="AG1157" s="73"/>
      <c r="AH1157" s="73"/>
      <c r="AI1157" s="73"/>
      <c r="AJ1157" s="73"/>
      <c r="AK1157" s="73"/>
      <c r="AL1157" s="73"/>
      <c r="AM1157" s="73"/>
      <c r="AN1157" s="73"/>
      <c r="AO1157" s="73"/>
      <c r="AP1157" s="73"/>
      <c r="AQ1157" s="73"/>
      <c r="AR1157" s="73"/>
      <c r="AS1157" s="73"/>
      <c r="AT1157" s="73"/>
      <c r="AU1157" s="73"/>
      <c r="AV1157" s="73"/>
      <c r="AW1157" s="73"/>
      <c r="AX1157" s="73"/>
      <c r="AY1157" s="73"/>
      <c r="AZ1157" s="73"/>
      <c r="BA1157" s="73"/>
      <c r="BB1157" s="73"/>
      <c r="BC1157" s="73"/>
      <c r="BD1157" s="73"/>
      <c r="BE1157" s="73"/>
      <c r="BF1157" s="73"/>
      <c r="BG1157" s="73"/>
      <c r="BH1157" s="73"/>
      <c r="BI1157" s="73"/>
      <c r="BJ1157" s="73"/>
      <c r="BK1157" s="73"/>
      <c r="BL1157" s="73"/>
      <c r="BM1157" s="73"/>
      <c r="BN1157" s="73"/>
      <c r="BO1157" s="73"/>
      <c r="BP1157" s="73"/>
      <c r="BQ1157" s="73"/>
      <c r="BR1157" s="73"/>
      <c r="BS1157" s="73"/>
      <c r="BT1157" s="73"/>
      <c r="BU1157" s="73"/>
      <c r="BV1157" s="73"/>
      <c r="BW1157" s="73"/>
      <c r="BX1157" s="73"/>
      <c r="BY1157" s="73"/>
      <c r="BZ1157" s="73"/>
      <c r="CA1157" s="73"/>
      <c r="CB1157" s="73"/>
      <c r="CC1157" s="73"/>
      <c r="CD1157" s="73"/>
      <c r="CE1157" s="73"/>
      <c r="CF1157" s="73"/>
      <c r="CG1157" s="73"/>
      <c r="CH1157" s="73"/>
      <c r="CI1157" s="73"/>
      <c r="CJ1157" s="73"/>
      <c r="CK1157" s="73"/>
      <c r="CL1157" s="73"/>
    </row>
    <row r="1158" spans="2:90" x14ac:dyDescent="0.4">
      <c r="B1158" s="155" t="s">
        <v>304</v>
      </c>
      <c r="D1158" t="s">
        <v>840</v>
      </c>
      <c r="E1158" s="12" t="str">
        <f t="shared" si="1291"/>
        <v>1158 LAMORT-PV</v>
      </c>
      <c r="F1158" s="31"/>
      <c r="G1158" t="str">
        <f>E1158</f>
        <v>1158 LAMORT-PV</v>
      </c>
      <c r="H1158" s="59">
        <v>0.1</v>
      </c>
      <c r="I1158" s="31"/>
      <c r="J1158" s="31"/>
      <c r="K1158" s="31"/>
      <c r="L1158" s="31"/>
      <c r="M1158" s="31"/>
      <c r="N1158" s="31"/>
      <c r="O1158" s="31"/>
      <c r="P1158" s="31"/>
      <c r="R1158" s="31"/>
      <c r="S1158" s="73"/>
      <c r="T1158" s="73"/>
      <c r="U1158" s="73"/>
      <c r="V1158" s="73"/>
      <c r="W1158" s="73"/>
      <c r="X1158" s="73"/>
      <c r="Y1158" s="73"/>
      <c r="Z1158" s="73"/>
      <c r="AA1158" s="73"/>
      <c r="AB1158" s="73"/>
      <c r="AC1158" s="73"/>
      <c r="AD1158" s="73"/>
      <c r="AE1158" s="73"/>
      <c r="AF1158" s="73"/>
      <c r="AG1158" s="73"/>
      <c r="AH1158" s="73"/>
      <c r="AI1158" s="73"/>
      <c r="AJ1158" s="73"/>
      <c r="AK1158" s="73"/>
      <c r="AL1158" s="73"/>
      <c r="AM1158" s="73"/>
      <c r="AN1158" s="73"/>
      <c r="AO1158" s="73"/>
      <c r="AP1158" s="73"/>
      <c r="AQ1158" s="73"/>
      <c r="AR1158" s="73"/>
      <c r="AS1158" s="73"/>
      <c r="AT1158" s="73"/>
      <c r="AU1158" s="73"/>
      <c r="AV1158" s="73"/>
      <c r="AW1158" s="73"/>
      <c r="AX1158" s="73"/>
      <c r="AY1158" s="73"/>
      <c r="AZ1158" s="73"/>
      <c r="BA1158" s="73"/>
      <c r="BB1158" s="73"/>
      <c r="BC1158" s="73"/>
      <c r="BD1158" s="73"/>
      <c r="BE1158" s="73"/>
      <c r="BF1158" s="73"/>
      <c r="BG1158" s="73"/>
      <c r="BH1158" s="73"/>
      <c r="BI1158" s="73"/>
      <c r="BJ1158" s="73"/>
      <c r="BK1158" s="73"/>
      <c r="BL1158" s="73"/>
      <c r="BM1158" s="73"/>
      <c r="BN1158" s="73"/>
      <c r="BO1158" s="73"/>
      <c r="BP1158" s="73"/>
      <c r="BQ1158" s="73"/>
      <c r="BR1158" s="73"/>
      <c r="BS1158" s="73"/>
      <c r="BT1158" s="73"/>
      <c r="BU1158" s="73"/>
      <c r="BV1158" s="73"/>
      <c r="BW1158" s="73"/>
      <c r="BX1158" s="73"/>
      <c r="BY1158" s="73"/>
      <c r="BZ1158" s="73"/>
      <c r="CA1158" s="73"/>
      <c r="CB1158" s="73"/>
      <c r="CC1158" s="73"/>
      <c r="CD1158" s="73"/>
      <c r="CE1158" s="73"/>
      <c r="CF1158" s="73"/>
      <c r="CG1158" s="73"/>
      <c r="CH1158" s="73"/>
      <c r="CI1158" s="73"/>
      <c r="CJ1158" s="73"/>
      <c r="CK1158" s="73"/>
      <c r="CL1158" s="73"/>
    </row>
    <row r="1159" spans="2:90" x14ac:dyDescent="0.4">
      <c r="B1159" s="155" t="s">
        <v>305</v>
      </c>
      <c r="C1159" s="31"/>
      <c r="D1159" t="s">
        <v>840</v>
      </c>
      <c r="E1159" s="12" t="str">
        <f t="shared" si="1291"/>
        <v>1159 LAMORT-PV</v>
      </c>
      <c r="F1159" s="31"/>
      <c r="G1159" s="31"/>
      <c r="H1159" s="59">
        <v>0.5</v>
      </c>
      <c r="I1159" s="31"/>
      <c r="J1159" s="31"/>
      <c r="K1159" s="31"/>
      <c r="L1159" s="31"/>
      <c r="M1159" s="31"/>
      <c r="N1159" s="31"/>
      <c r="O1159" s="31"/>
      <c r="P1159" s="31"/>
      <c r="R1159" s="31"/>
      <c r="S1159" s="73"/>
      <c r="T1159" s="73"/>
      <c r="U1159" s="73"/>
      <c r="V1159" s="73"/>
      <c r="W1159" s="73"/>
      <c r="X1159" s="73"/>
      <c r="Y1159" s="73"/>
      <c r="Z1159" s="73"/>
      <c r="AA1159" s="73"/>
      <c r="AB1159" s="73"/>
      <c r="AC1159" s="73"/>
      <c r="AD1159" s="73"/>
      <c r="AE1159" s="73"/>
      <c r="AF1159" s="73"/>
      <c r="AG1159" s="73"/>
      <c r="AH1159" s="73"/>
      <c r="AI1159" s="73"/>
      <c r="AJ1159" s="73"/>
      <c r="AK1159" s="73"/>
      <c r="AL1159" s="73"/>
      <c r="AM1159" s="73"/>
      <c r="AN1159" s="73"/>
      <c r="AO1159" s="73"/>
      <c r="AP1159" s="73"/>
      <c r="AQ1159" s="73"/>
      <c r="AR1159" s="73"/>
      <c r="AS1159" s="73"/>
      <c r="AT1159" s="73"/>
      <c r="AU1159" s="73"/>
      <c r="AV1159" s="73"/>
      <c r="AW1159" s="73"/>
      <c r="AX1159" s="73"/>
      <c r="AY1159" s="73"/>
      <c r="AZ1159" s="73"/>
      <c r="BA1159" s="73"/>
      <c r="BB1159" s="73"/>
      <c r="BC1159" s="73"/>
      <c r="BD1159" s="73"/>
      <c r="BE1159" s="73"/>
      <c r="BF1159" s="73"/>
      <c r="BG1159" s="73"/>
      <c r="BH1159" s="73"/>
      <c r="BI1159" s="73"/>
      <c r="BJ1159" s="73"/>
      <c r="BK1159" s="73"/>
      <c r="BL1159" s="73"/>
      <c r="BM1159" s="73"/>
      <c r="BN1159" s="73"/>
      <c r="BO1159" s="73"/>
      <c r="BP1159" s="73"/>
      <c r="BQ1159" s="73"/>
      <c r="BR1159" s="73"/>
      <c r="BS1159" s="73"/>
      <c r="BT1159" s="73"/>
      <c r="BU1159" s="73"/>
      <c r="BV1159" s="73"/>
      <c r="BW1159" s="73"/>
      <c r="BX1159" s="73"/>
      <c r="BY1159" s="73"/>
      <c r="BZ1159" s="73"/>
      <c r="CA1159" s="73"/>
      <c r="CB1159" s="73"/>
      <c r="CC1159" s="73"/>
      <c r="CD1159" s="73"/>
      <c r="CE1159" s="73"/>
      <c r="CF1159" s="73"/>
      <c r="CG1159" s="73"/>
      <c r="CH1159" s="73"/>
      <c r="CI1159" s="73"/>
      <c r="CJ1159" s="73"/>
      <c r="CK1159" s="73"/>
      <c r="CL1159" s="73"/>
    </row>
    <row r="1160" spans="2:90" x14ac:dyDescent="0.4">
      <c r="B1160" s="156" t="s">
        <v>289</v>
      </c>
      <c r="D1160" t="s">
        <v>840</v>
      </c>
      <c r="E1160" t="str">
        <f t="shared" si="1291"/>
        <v>1160 LAMORT-PV</v>
      </c>
      <c r="F1160" s="280"/>
      <c r="H1160" s="91">
        <v>0</v>
      </c>
      <c r="I1160" s="31"/>
      <c r="J1160" s="31"/>
      <c r="K1160" s="31"/>
      <c r="L1160" s="31"/>
      <c r="M1160" s="31"/>
      <c r="N1160" s="31"/>
      <c r="O1160" s="31"/>
      <c r="P1160" s="31"/>
      <c r="R1160" s="31"/>
      <c r="S1160" s="73"/>
      <c r="T1160" s="73"/>
      <c r="U1160" s="73"/>
      <c r="V1160" s="73"/>
      <c r="W1160" s="73"/>
      <c r="X1160" s="73"/>
      <c r="Y1160" s="73"/>
      <c r="Z1160" s="73"/>
      <c r="AA1160" s="73"/>
      <c r="AB1160" s="73"/>
      <c r="AC1160" s="73"/>
      <c r="AD1160" s="73"/>
      <c r="AE1160" s="73"/>
      <c r="AF1160" s="73"/>
      <c r="AG1160" s="73"/>
      <c r="AH1160" s="73"/>
      <c r="AI1160" s="73"/>
      <c r="AJ1160" s="73"/>
      <c r="AK1160" s="73"/>
      <c r="AL1160" s="73"/>
      <c r="AM1160" s="73"/>
      <c r="AN1160" s="73"/>
      <c r="AO1160" s="73"/>
      <c r="AP1160" s="73"/>
      <c r="AQ1160" s="73"/>
      <c r="AR1160" s="73"/>
      <c r="AS1160" s="73"/>
      <c r="AT1160" s="73"/>
      <c r="AU1160" s="73"/>
      <c r="AV1160" s="73"/>
      <c r="AW1160" s="73"/>
      <c r="AX1160" s="73"/>
      <c r="AY1160" s="73"/>
      <c r="AZ1160" s="73"/>
      <c r="BA1160" s="73"/>
      <c r="BB1160" s="73"/>
      <c r="BC1160" s="73"/>
      <c r="BD1160" s="73"/>
      <c r="BE1160" s="73"/>
      <c r="BF1160" s="73"/>
      <c r="BG1160" s="73"/>
      <c r="BH1160" s="73"/>
      <c r="BI1160" s="73"/>
      <c r="BJ1160" s="73"/>
      <c r="BK1160" s="73"/>
      <c r="BL1160" s="73"/>
      <c r="BM1160" s="73"/>
      <c r="BN1160" s="73"/>
      <c r="BO1160" s="73"/>
      <c r="BP1160" s="73"/>
      <c r="BQ1160" s="73"/>
      <c r="BR1160" s="73"/>
      <c r="BS1160" s="73"/>
      <c r="BT1160" s="73"/>
      <c r="BU1160" s="73"/>
      <c r="BV1160" s="73"/>
      <c r="BW1160" s="73"/>
      <c r="BX1160" s="73"/>
      <c r="BY1160" s="73"/>
      <c r="BZ1160" s="73"/>
      <c r="CA1160" s="73"/>
      <c r="CB1160" s="73"/>
      <c r="CC1160" s="73"/>
      <c r="CD1160" s="73"/>
      <c r="CE1160" s="73"/>
      <c r="CF1160" s="73"/>
      <c r="CG1160" s="73"/>
      <c r="CH1160" s="73"/>
      <c r="CI1160" s="73"/>
      <c r="CJ1160" s="73"/>
      <c r="CK1160" s="73"/>
      <c r="CL1160" s="73"/>
    </row>
    <row r="1161" spans="2:90" x14ac:dyDescent="0.4">
      <c r="B1161" s="124"/>
      <c r="D1161" t="s">
        <v>840</v>
      </c>
      <c r="E1161" t="str">
        <f t="shared" si="1291"/>
        <v>1161 LAMORT-PV</v>
      </c>
      <c r="F1161" s="280"/>
      <c r="H1161" s="31"/>
      <c r="I1161" s="31"/>
      <c r="J1161" s="31"/>
      <c r="K1161" s="31"/>
      <c r="L1161" s="31"/>
      <c r="M1161" s="31"/>
      <c r="N1161" s="31"/>
      <c r="O1161" s="31"/>
      <c r="P1161" s="31"/>
      <c r="R1161" s="31"/>
      <c r="S1161" s="73"/>
      <c r="T1161" s="73"/>
      <c r="U1161" s="73"/>
      <c r="V1161" s="73"/>
      <c r="W1161" s="73"/>
      <c r="X1161" s="73"/>
      <c r="Y1161" s="73"/>
      <c r="Z1161" s="73"/>
      <c r="AA1161" s="73"/>
      <c r="AB1161" s="73"/>
      <c r="AC1161" s="73"/>
      <c r="AD1161" s="73"/>
      <c r="AE1161" s="73"/>
      <c r="AF1161" s="73"/>
      <c r="AG1161" s="73"/>
      <c r="AH1161" s="73"/>
      <c r="AI1161" s="73"/>
      <c r="AJ1161" s="73"/>
      <c r="AK1161" s="73"/>
      <c r="AL1161" s="73"/>
      <c r="AM1161" s="73"/>
      <c r="AN1161" s="73"/>
      <c r="AO1161" s="73"/>
      <c r="AP1161" s="73"/>
      <c r="AQ1161" s="73"/>
      <c r="AR1161" s="73"/>
      <c r="AS1161" s="73"/>
      <c r="AT1161" s="73"/>
      <c r="AU1161" s="73"/>
      <c r="AV1161" s="73"/>
      <c r="AW1161" s="73"/>
      <c r="AX1161" s="73"/>
      <c r="AY1161" s="73"/>
      <c r="AZ1161" s="73"/>
      <c r="BA1161" s="73"/>
      <c r="BB1161" s="73"/>
      <c r="BC1161" s="73"/>
      <c r="BD1161" s="73"/>
      <c r="BE1161" s="73"/>
      <c r="BF1161" s="73"/>
      <c r="BG1161" s="73"/>
      <c r="BH1161" s="73"/>
      <c r="BI1161" s="73"/>
      <c r="BJ1161" s="73"/>
      <c r="BK1161" s="73"/>
      <c r="BL1161" s="73"/>
      <c r="BM1161" s="73"/>
      <c r="BN1161" s="73"/>
      <c r="BO1161" s="73"/>
      <c r="BP1161" s="73"/>
      <c r="BQ1161" s="73"/>
      <c r="BR1161" s="73"/>
      <c r="BS1161" s="73"/>
      <c r="BT1161" s="73"/>
      <c r="BU1161" s="73"/>
      <c r="BV1161" s="73"/>
      <c r="BW1161" s="73"/>
      <c r="BX1161" s="73"/>
      <c r="BY1161" s="73"/>
      <c r="BZ1161" s="73"/>
      <c r="CA1161" s="73"/>
      <c r="CB1161" s="73"/>
      <c r="CC1161" s="73"/>
      <c r="CD1161" s="73"/>
      <c r="CE1161" s="73"/>
      <c r="CF1161" s="73"/>
      <c r="CG1161" s="73"/>
      <c r="CH1161" s="73"/>
      <c r="CI1161" s="73"/>
      <c r="CJ1161" s="73"/>
      <c r="CK1161" s="73"/>
      <c r="CL1161" s="73"/>
    </row>
    <row r="1162" spans="2:90" x14ac:dyDescent="0.4">
      <c r="B1162" s="95" t="s">
        <v>290</v>
      </c>
      <c r="D1162" t="s">
        <v>840</v>
      </c>
      <c r="E1162" t="str">
        <f t="shared" si="1291"/>
        <v>1162 LAMORT-PV</v>
      </c>
      <c r="R1162" s="92"/>
      <c r="S1162" s="150"/>
      <c r="T1162" s="150"/>
      <c r="U1162" s="150"/>
      <c r="V1162" s="150"/>
      <c r="W1162" s="150"/>
      <c r="X1162" s="150"/>
      <c r="Y1162" s="150"/>
      <c r="Z1162" s="150"/>
      <c r="AA1162" s="150"/>
      <c r="AB1162" s="150"/>
      <c r="AC1162" s="150"/>
      <c r="AD1162" s="150"/>
      <c r="AE1162" s="150"/>
      <c r="AF1162" s="150"/>
      <c r="AG1162" s="150"/>
      <c r="AH1162" s="150"/>
      <c r="AI1162" s="150"/>
      <c r="AJ1162" s="150"/>
      <c r="AK1162" s="150"/>
      <c r="AL1162" s="150"/>
      <c r="AM1162" s="150"/>
      <c r="AN1162" s="150"/>
      <c r="AO1162" s="150"/>
      <c r="AP1162" s="150"/>
      <c r="AQ1162" s="150"/>
      <c r="AR1162" s="150"/>
      <c r="AS1162" s="150"/>
      <c r="AT1162" s="150"/>
      <c r="AU1162" s="150"/>
      <c r="AV1162" s="150"/>
      <c r="AW1162" s="150"/>
      <c r="AX1162" s="150"/>
      <c r="AY1162" s="150"/>
      <c r="AZ1162" s="150"/>
      <c r="BA1162" s="150"/>
      <c r="BB1162" s="150"/>
      <c r="BC1162" s="150"/>
      <c r="BD1162" s="150"/>
      <c r="BE1162" s="150"/>
      <c r="BF1162" s="150"/>
      <c r="BG1162" s="150"/>
      <c r="BH1162" s="150"/>
      <c r="BI1162" s="150"/>
      <c r="BJ1162" s="150"/>
      <c r="BK1162" s="150"/>
      <c r="BL1162" s="150"/>
      <c r="BM1162" s="150"/>
      <c r="BN1162" s="150"/>
      <c r="BO1162" s="150"/>
      <c r="BP1162" s="150"/>
      <c r="BQ1162" s="150"/>
      <c r="BR1162" s="150"/>
      <c r="BS1162" s="150"/>
      <c r="BT1162" s="150"/>
      <c r="BU1162" s="150"/>
      <c r="BV1162" s="150"/>
      <c r="BW1162" s="150"/>
      <c r="BX1162" s="150"/>
      <c r="BY1162" s="150"/>
      <c r="BZ1162" s="150"/>
      <c r="CA1162" s="150"/>
      <c r="CB1162" s="150"/>
      <c r="CC1162" s="150"/>
      <c r="CD1162" s="150"/>
      <c r="CE1162" s="150"/>
      <c r="CF1162" s="150"/>
      <c r="CG1162" s="150"/>
      <c r="CH1162" s="150"/>
      <c r="CI1162" s="150"/>
      <c r="CJ1162" s="150"/>
      <c r="CK1162" s="150"/>
      <c r="CL1162" s="150"/>
    </row>
    <row r="1163" spans="2:90" x14ac:dyDescent="0.4">
      <c r="B1163" s="154" t="s">
        <v>289</v>
      </c>
      <c r="D1163" t="s">
        <v>840</v>
      </c>
      <c r="E1163" t="str">
        <f t="shared" si="1291"/>
        <v>1163 LAMORT-PV</v>
      </c>
      <c r="K1163" s="24">
        <f t="shared" ref="K1163:P1164" ca="1" si="1292">SUMIF($4:$4,K$2,1163:1163)</f>
        <v>2410371.7343070023</v>
      </c>
      <c r="L1163" s="24">
        <f t="shared" ca="1" si="1292"/>
        <v>1817076.3391021655</v>
      </c>
      <c r="M1163" s="24">
        <f t="shared" ca="1" si="1292"/>
        <v>1280465.3505646121</v>
      </c>
      <c r="N1163" s="24">
        <f t="shared" ca="1" si="1292"/>
        <v>795123.04832099844</v>
      </c>
      <c r="O1163" s="24">
        <f t="shared" ca="1" si="1292"/>
        <v>356151.13872759964</v>
      </c>
      <c r="P1163" s="24">
        <f t="shared" ca="1" si="1292"/>
        <v>-40880.680920696119</v>
      </c>
      <c r="R1163"/>
      <c r="S1163" s="62">
        <f t="shared" ref="S1163:AY1163" ca="1" si="1293">R1168</f>
        <v>0</v>
      </c>
      <c r="T1163" s="62">
        <f t="shared" ca="1" si="1293"/>
        <v>451875.38971832854</v>
      </c>
      <c r="U1163" s="62">
        <f t="shared" ca="1" si="1293"/>
        <v>856027.20757399953</v>
      </c>
      <c r="V1163" s="62">
        <f t="shared" ca="1" si="1293"/>
        <v>1212853.1499992018</v>
      </c>
      <c r="W1163" s="62">
        <f t="shared" ca="1" si="1293"/>
        <v>1522747.5992891891</v>
      </c>
      <c r="X1163" s="62">
        <f t="shared" ca="1" si="1293"/>
        <v>1786101.6512200886</v>
      </c>
      <c r="Y1163" s="62">
        <f t="shared" ca="1" si="1293"/>
        <v>2003303.1424365591</v>
      </c>
      <c r="Z1163" s="62">
        <f t="shared" ca="1" si="1293"/>
        <v>2174736.6776112206</v>
      </c>
      <c r="AA1163" s="62">
        <f t="shared" ca="1" si="1293"/>
        <v>2300783.6563777551</v>
      </c>
      <c r="AB1163" s="62">
        <f t="shared" ca="1" si="1293"/>
        <v>2381822.3000395643</v>
      </c>
      <c r="AC1163" s="62">
        <f t="shared" ca="1" si="1293"/>
        <v>2418227.6780558536</v>
      </c>
      <c r="AD1163" s="62">
        <f t="shared" ca="1" si="1293"/>
        <v>2410371.7343070023</v>
      </c>
      <c r="AE1163" s="62">
        <f t="shared" ca="1" si="1293"/>
        <v>2358623.3131410531</v>
      </c>
      <c r="AF1163" s="62">
        <f t="shared" ca="1" si="1293"/>
        <v>2307306.1288181534</v>
      </c>
      <c r="AG1163" s="62">
        <f t="shared" ca="1" si="1293"/>
        <v>2256416.5876979446</v>
      </c>
      <c r="AH1163" s="62">
        <f t="shared" ca="1" si="1293"/>
        <v>2205951.1260870709</v>
      </c>
      <c r="AI1163" s="62">
        <f t="shared" ca="1" si="1293"/>
        <v>2155906.2099896213</v>
      </c>
      <c r="AJ1163" s="62">
        <f t="shared" ca="1" si="1293"/>
        <v>2106278.3348596506</v>
      </c>
      <c r="AK1163" s="62">
        <f t="shared" ca="1" si="1293"/>
        <v>2057064.0253557628</v>
      </c>
      <c r="AL1163" s="62">
        <f t="shared" ca="1" si="1293"/>
        <v>2008259.8350977406</v>
      </c>
      <c r="AM1163" s="62">
        <f t="shared" ca="1" si="1293"/>
        <v>1959862.346425202</v>
      </c>
      <c r="AN1163" s="62">
        <f t="shared" ca="1" si="1293"/>
        <v>1911868.170158268</v>
      </c>
      <c r="AO1163" s="62">
        <f t="shared" ca="1" si="1293"/>
        <v>1864273.9453602249</v>
      </c>
      <c r="AP1163" s="62">
        <f t="shared" ca="1" si="1293"/>
        <v>1817076.3391021655</v>
      </c>
      <c r="AQ1163" s="62">
        <f t="shared" ca="1" si="1293"/>
        <v>1770272.0462295902</v>
      </c>
      <c r="AR1163" s="62">
        <f t="shared" ca="1" si="1293"/>
        <v>1723857.7891309527</v>
      </c>
      <c r="AS1163" s="62">
        <f t="shared" ca="1" si="1293"/>
        <v>1677830.3175081373</v>
      </c>
      <c r="AT1163" s="62">
        <f t="shared" ca="1" si="1293"/>
        <v>1632186.4081488454</v>
      </c>
      <c r="AU1163" s="62">
        <f t="shared" ca="1" si="1293"/>
        <v>1586922.8647008808</v>
      </c>
      <c r="AV1163" s="62">
        <f t="shared" ca="1" si="1293"/>
        <v>1542036.5174483159</v>
      </c>
      <c r="AW1163" s="62">
        <f t="shared" ca="1" si="1293"/>
        <v>1497524.2230895224</v>
      </c>
      <c r="AX1163" s="62">
        <f t="shared" ca="1" si="1293"/>
        <v>1453382.8645170522</v>
      </c>
      <c r="AY1163" s="62">
        <f t="shared" ca="1" si="1293"/>
        <v>1409609.3505993527</v>
      </c>
      <c r="AZ1163" s="62">
        <f t="shared" ref="AZ1163:CE1163" ca="1" si="1294">AY1168</f>
        <v>1366200.6159643007</v>
      </c>
      <c r="BA1163" s="62">
        <f t="shared" ca="1" si="1294"/>
        <v>1323153.6207845407</v>
      </c>
      <c r="BB1163" s="62">
        <f t="shared" ca="1" si="1294"/>
        <v>1280465.3505646121</v>
      </c>
      <c r="BC1163" s="62">
        <f t="shared" ca="1" si="1294"/>
        <v>1238132.8159298496</v>
      </c>
      <c r="BD1163" s="62">
        <f t="shared" ca="1" si="1294"/>
        <v>1196153.0524170434</v>
      </c>
      <c r="BE1163" s="62">
        <f t="shared" ca="1" si="1294"/>
        <v>1154523.1202668438</v>
      </c>
      <c r="BF1163" s="62">
        <f t="shared" ca="1" si="1294"/>
        <v>1113240.104217896</v>
      </c>
      <c r="BG1163" s="62">
        <f t="shared" ca="1" si="1294"/>
        <v>1072301.1133026895</v>
      </c>
      <c r="BH1163" s="62">
        <f t="shared" ca="1" si="1294"/>
        <v>1031703.2806451096</v>
      </c>
      <c r="BI1163" s="62">
        <f t="shared" ca="1" si="1294"/>
        <v>991443.76325967617</v>
      </c>
      <c r="BJ1163" s="62">
        <f t="shared" ca="1" si="1294"/>
        <v>951519.74185245472</v>
      </c>
      <c r="BK1163" s="62">
        <f t="shared" ca="1" si="1294"/>
        <v>911928.42062362679</v>
      </c>
      <c r="BL1163" s="62">
        <f t="shared" ca="1" si="1294"/>
        <v>872667.02707170579</v>
      </c>
      <c r="BM1163" s="62">
        <f t="shared" ca="1" si="1294"/>
        <v>833732.81179938407</v>
      </c>
      <c r="BN1163" s="62">
        <f t="shared" ca="1" si="1294"/>
        <v>795123.04832099844</v>
      </c>
      <c r="BO1163" s="62">
        <f t="shared" ca="1" si="1294"/>
        <v>756835.03287159931</v>
      </c>
      <c r="BP1163" s="62">
        <f t="shared" ca="1" si="1294"/>
        <v>718866.08421761182</v>
      </c>
      <c r="BQ1163" s="62">
        <f t="shared" ca="1" si="1294"/>
        <v>681213.5434690743</v>
      </c>
      <c r="BR1163" s="62">
        <f t="shared" ca="1" si="1294"/>
        <v>643874.77389344119</v>
      </c>
      <c r="BS1163" s="62">
        <f t="shared" ca="1" si="1294"/>
        <v>606847.16073093843</v>
      </c>
      <c r="BT1163" s="62">
        <f t="shared" ca="1" si="1294"/>
        <v>570128.11101145647</v>
      </c>
      <c r="BU1163" s="62">
        <f t="shared" ca="1" si="1294"/>
        <v>533715.0533729702</v>
      </c>
      <c r="BV1163" s="62">
        <f t="shared" ca="1" si="1294"/>
        <v>497605.43788147136</v>
      </c>
      <c r="BW1163" s="62">
        <f t="shared" ca="1" si="1294"/>
        <v>461796.73585240159</v>
      </c>
      <c r="BX1163" s="62">
        <f t="shared" ca="1" si="1294"/>
        <v>426286.43967357406</v>
      </c>
      <c r="BY1163" s="62">
        <f t="shared" ca="1" si="1294"/>
        <v>391072.06262957014</v>
      </c>
      <c r="BZ1163" s="62">
        <f t="shared" ca="1" si="1294"/>
        <v>356151.13872759964</v>
      </c>
      <c r="CA1163" s="62">
        <f t="shared" ca="1" si="1294"/>
        <v>321521.22252481221</v>
      </c>
      <c r="CB1163" s="62">
        <f t="shared" ca="1" si="1294"/>
        <v>287179.88895704795</v>
      </c>
      <c r="CC1163" s="62">
        <f t="shared" ca="1" si="1294"/>
        <v>253124.73316901503</v>
      </c>
      <c r="CD1163" s="62">
        <f t="shared" ca="1" si="1294"/>
        <v>219353.37034588249</v>
      </c>
      <c r="CE1163" s="62">
        <f t="shared" ca="1" si="1294"/>
        <v>185863.43554627604</v>
      </c>
      <c r="CF1163" s="62">
        <f t="shared" ref="CF1163:CL1163" ca="1" si="1295">CE1168</f>
        <v>152652.58353666624</v>
      </c>
      <c r="CG1163" s="62">
        <f t="shared" ca="1" si="1295"/>
        <v>119718.48862713657</v>
      </c>
      <c r="CH1163" s="62">
        <f t="shared" ca="1" si="1295"/>
        <v>87058.844508519629</v>
      </c>
      <c r="CI1163" s="62">
        <f t="shared" ca="1" si="1295"/>
        <v>54671.364090891206</v>
      </c>
      <c r="CJ1163" s="62">
        <f t="shared" ca="1" si="1295"/>
        <v>22553.779343409697</v>
      </c>
      <c r="CK1163" s="62">
        <f t="shared" ca="1" si="1295"/>
        <v>-9296.1588645095471</v>
      </c>
      <c r="CL1163" s="62">
        <f t="shared" ca="1" si="1295"/>
        <v>-40880.680920696119</v>
      </c>
    </row>
    <row r="1164" spans="2:90" x14ac:dyDescent="0.4">
      <c r="B1164" s="154" t="str">
        <f>"New loans originated - "&amp;SUBSTITUTE(B1154,":","")</f>
        <v>New loans originated - Volume driven amortizing loan - no defaults</v>
      </c>
      <c r="D1164" t="s">
        <v>840</v>
      </c>
      <c r="E1164" t="str">
        <f t="shared" si="1291"/>
        <v>1164 LAMORT-PV</v>
      </c>
      <c r="K1164" s="24">
        <f t="shared" ca="1" si="1292"/>
        <v>500000</v>
      </c>
      <c r="L1164" s="24">
        <f t="shared" ca="1" si="1292"/>
        <v>500000</v>
      </c>
      <c r="M1164" s="24">
        <f t="shared" ca="1" si="1292"/>
        <v>500000</v>
      </c>
      <c r="N1164" s="24">
        <f t="shared" ca="1" si="1292"/>
        <v>500000</v>
      </c>
      <c r="O1164" s="24">
        <f t="shared" ca="1" si="1292"/>
        <v>500000</v>
      </c>
      <c r="P1164" s="24">
        <f t="shared" ca="1" si="1292"/>
        <v>500000</v>
      </c>
      <c r="R1164"/>
      <c r="S1164" s="80" cm="1">
        <f t="array" aca="1" ref="S1164" ca="1">S1165*INDIRECT(S1149)</f>
        <v>500000</v>
      </c>
      <c r="T1164" s="80" cm="1">
        <f t="array" aca="1" ref="T1164" ca="1">T1165*INDIRECT(T1149)</f>
        <v>500000</v>
      </c>
      <c r="U1164" s="80" cm="1">
        <f t="array" aca="1" ref="U1164" ca="1">U1165*INDIRECT(U1149)</f>
        <v>500000</v>
      </c>
      <c r="V1164" s="80" cm="1">
        <f t="array" aca="1" ref="V1164" ca="1">V1165*INDIRECT(V1149)</f>
        <v>500000</v>
      </c>
      <c r="W1164" s="80" cm="1">
        <f t="array" aca="1" ref="W1164" ca="1">W1165*INDIRECT(W1149)</f>
        <v>500000</v>
      </c>
      <c r="X1164" s="80" cm="1">
        <f t="array" aca="1" ref="X1164" ca="1">X1165*INDIRECT(X1149)</f>
        <v>500000</v>
      </c>
      <c r="Y1164" s="80" cm="1">
        <f t="array" aca="1" ref="Y1164" ca="1">Y1165*INDIRECT(Y1149)</f>
        <v>500000</v>
      </c>
      <c r="Z1164" s="80" cm="1">
        <f t="array" aca="1" ref="Z1164" ca="1">Z1165*INDIRECT(Z1149)</f>
        <v>500000</v>
      </c>
      <c r="AA1164" s="80" cm="1">
        <f t="array" aca="1" ref="AA1164" ca="1">AA1165*INDIRECT(AA1149)</f>
        <v>500000</v>
      </c>
      <c r="AB1164" s="80" cm="1">
        <f t="array" aca="1" ref="AB1164" ca="1">AB1165*INDIRECT(AB1149)</f>
        <v>500000</v>
      </c>
      <c r="AC1164" s="80" cm="1">
        <f t="array" aca="1" ref="AC1164" ca="1">AC1165*INDIRECT(AC1149)</f>
        <v>500000</v>
      </c>
      <c r="AD1164" s="80" cm="1">
        <f t="array" aca="1" ref="AD1164" ca="1">AD1165*INDIRECT(AD1149)</f>
        <v>500000</v>
      </c>
      <c r="AE1164" s="80" cm="1">
        <f t="array" aca="1" ref="AE1164" ca="1">AE1165*INDIRECT(AE1149)</f>
        <v>500000</v>
      </c>
      <c r="AF1164" s="80" cm="1">
        <f t="array" aca="1" ref="AF1164" ca="1">AF1165*INDIRECT(AF1149)</f>
        <v>500000</v>
      </c>
      <c r="AG1164" s="80" cm="1">
        <f t="array" aca="1" ref="AG1164" ca="1">AG1165*INDIRECT(AG1149)</f>
        <v>500000</v>
      </c>
      <c r="AH1164" s="80" cm="1">
        <f t="array" aca="1" ref="AH1164" ca="1">AH1165*INDIRECT(AH1149)</f>
        <v>500000</v>
      </c>
      <c r="AI1164" s="80" cm="1">
        <f t="array" aca="1" ref="AI1164" ca="1">AI1165*INDIRECT(AI1149)</f>
        <v>500000</v>
      </c>
      <c r="AJ1164" s="80" cm="1">
        <f t="array" aca="1" ref="AJ1164" ca="1">AJ1165*INDIRECT(AJ1149)</f>
        <v>500000</v>
      </c>
      <c r="AK1164" s="80" cm="1">
        <f t="array" aca="1" ref="AK1164" ca="1">AK1165*INDIRECT(AK1149)</f>
        <v>500000</v>
      </c>
      <c r="AL1164" s="80" cm="1">
        <f t="array" aca="1" ref="AL1164" ca="1">AL1165*INDIRECT(AL1149)</f>
        <v>500000</v>
      </c>
      <c r="AM1164" s="80" cm="1">
        <f t="array" aca="1" ref="AM1164" ca="1">AM1165*INDIRECT(AM1149)</f>
        <v>500000</v>
      </c>
      <c r="AN1164" s="80" cm="1">
        <f t="array" aca="1" ref="AN1164" ca="1">AN1165*INDIRECT(AN1149)</f>
        <v>500000</v>
      </c>
      <c r="AO1164" s="80" cm="1">
        <f t="array" aca="1" ref="AO1164" ca="1">AO1165*INDIRECT(AO1149)</f>
        <v>500000</v>
      </c>
      <c r="AP1164" s="80" cm="1">
        <f t="array" aca="1" ref="AP1164" ca="1">AP1165*INDIRECT(AP1149)</f>
        <v>500000</v>
      </c>
      <c r="AQ1164" s="80" cm="1">
        <f t="array" aca="1" ref="AQ1164" ca="1">AQ1165*INDIRECT(AQ1149)</f>
        <v>500000</v>
      </c>
      <c r="AR1164" s="80" cm="1">
        <f t="array" aca="1" ref="AR1164" ca="1">AR1165*INDIRECT(AR1149)</f>
        <v>500000</v>
      </c>
      <c r="AS1164" s="80" cm="1">
        <f t="array" aca="1" ref="AS1164" ca="1">AS1165*INDIRECT(AS1149)</f>
        <v>500000</v>
      </c>
      <c r="AT1164" s="80" cm="1">
        <f t="array" aca="1" ref="AT1164" ca="1">AT1165*INDIRECT(AT1149)</f>
        <v>500000</v>
      </c>
      <c r="AU1164" s="80" cm="1">
        <f t="array" aca="1" ref="AU1164" ca="1">AU1165*INDIRECT(AU1149)</f>
        <v>500000</v>
      </c>
      <c r="AV1164" s="80" cm="1">
        <f t="array" aca="1" ref="AV1164" ca="1">AV1165*INDIRECT(AV1149)</f>
        <v>500000</v>
      </c>
      <c r="AW1164" s="80" cm="1">
        <f t="array" aca="1" ref="AW1164" ca="1">AW1165*INDIRECT(AW1149)</f>
        <v>500000</v>
      </c>
      <c r="AX1164" s="80" cm="1">
        <f t="array" aca="1" ref="AX1164" ca="1">AX1165*INDIRECT(AX1149)</f>
        <v>500000</v>
      </c>
      <c r="AY1164" s="80" cm="1">
        <f t="array" aca="1" ref="AY1164" ca="1">AY1165*INDIRECT(AY1149)</f>
        <v>500000</v>
      </c>
      <c r="AZ1164" s="80" cm="1">
        <f t="array" aca="1" ref="AZ1164" ca="1">AZ1165*INDIRECT(AZ1149)</f>
        <v>500000</v>
      </c>
      <c r="BA1164" s="80" cm="1">
        <f t="array" aca="1" ref="BA1164" ca="1">BA1165*INDIRECT(BA1149)</f>
        <v>500000</v>
      </c>
      <c r="BB1164" s="80" cm="1">
        <f t="array" aca="1" ref="BB1164" ca="1">BB1165*INDIRECT(BB1149)</f>
        <v>500000</v>
      </c>
      <c r="BC1164" s="80" cm="1">
        <f t="array" aca="1" ref="BC1164" ca="1">BC1165*INDIRECT(BC1149)</f>
        <v>500000</v>
      </c>
      <c r="BD1164" s="80" cm="1">
        <f t="array" aca="1" ref="BD1164" ca="1">BD1165*INDIRECT(BD1149)</f>
        <v>500000</v>
      </c>
      <c r="BE1164" s="80" cm="1">
        <f t="array" aca="1" ref="BE1164" ca="1">BE1165*INDIRECT(BE1149)</f>
        <v>500000</v>
      </c>
      <c r="BF1164" s="80" cm="1">
        <f t="array" aca="1" ref="BF1164" ca="1">BF1165*INDIRECT(BF1149)</f>
        <v>500000</v>
      </c>
      <c r="BG1164" s="80" cm="1">
        <f t="array" aca="1" ref="BG1164" ca="1">BG1165*INDIRECT(BG1149)</f>
        <v>500000</v>
      </c>
      <c r="BH1164" s="80" cm="1">
        <f t="array" aca="1" ref="BH1164" ca="1">BH1165*INDIRECT(BH1149)</f>
        <v>500000</v>
      </c>
      <c r="BI1164" s="80" cm="1">
        <f t="array" aca="1" ref="BI1164" ca="1">BI1165*INDIRECT(BI1149)</f>
        <v>500000</v>
      </c>
      <c r="BJ1164" s="80" cm="1">
        <f t="array" aca="1" ref="BJ1164" ca="1">BJ1165*INDIRECT(BJ1149)</f>
        <v>500000</v>
      </c>
      <c r="BK1164" s="80" cm="1">
        <f t="array" aca="1" ref="BK1164" ca="1">BK1165*INDIRECT(BK1149)</f>
        <v>500000</v>
      </c>
      <c r="BL1164" s="80" cm="1">
        <f t="array" aca="1" ref="BL1164" ca="1">BL1165*INDIRECT(BL1149)</f>
        <v>500000</v>
      </c>
      <c r="BM1164" s="80" cm="1">
        <f t="array" aca="1" ref="BM1164" ca="1">BM1165*INDIRECT(BM1149)</f>
        <v>500000</v>
      </c>
      <c r="BN1164" s="80" cm="1">
        <f t="array" aca="1" ref="BN1164" ca="1">BN1165*INDIRECT(BN1149)</f>
        <v>500000</v>
      </c>
      <c r="BO1164" s="80" cm="1">
        <f t="array" aca="1" ref="BO1164" ca="1">BO1165*INDIRECT(BO1149)</f>
        <v>500000</v>
      </c>
      <c r="BP1164" s="80" cm="1">
        <f t="array" aca="1" ref="BP1164" ca="1">BP1165*INDIRECT(BP1149)</f>
        <v>500000</v>
      </c>
      <c r="BQ1164" s="80" cm="1">
        <f t="array" aca="1" ref="BQ1164" ca="1">BQ1165*INDIRECT(BQ1149)</f>
        <v>500000</v>
      </c>
      <c r="BR1164" s="80" cm="1">
        <f t="array" aca="1" ref="BR1164" ca="1">BR1165*INDIRECT(BR1149)</f>
        <v>500000</v>
      </c>
      <c r="BS1164" s="80" cm="1">
        <f t="array" aca="1" ref="BS1164" ca="1">BS1165*INDIRECT(BS1149)</f>
        <v>500000</v>
      </c>
      <c r="BT1164" s="80" cm="1">
        <f t="array" aca="1" ref="BT1164" ca="1">BT1165*INDIRECT(BT1149)</f>
        <v>500000</v>
      </c>
      <c r="BU1164" s="80" cm="1">
        <f t="array" aca="1" ref="BU1164" ca="1">BU1165*INDIRECT(BU1149)</f>
        <v>500000</v>
      </c>
      <c r="BV1164" s="80" cm="1">
        <f t="array" aca="1" ref="BV1164" ca="1">BV1165*INDIRECT(BV1149)</f>
        <v>500000</v>
      </c>
      <c r="BW1164" s="80" cm="1">
        <f t="array" aca="1" ref="BW1164" ca="1">BW1165*INDIRECT(BW1149)</f>
        <v>500000</v>
      </c>
      <c r="BX1164" s="80" cm="1">
        <f t="array" aca="1" ref="BX1164" ca="1">BX1165*INDIRECT(BX1149)</f>
        <v>500000</v>
      </c>
      <c r="BY1164" s="80" cm="1">
        <f t="array" aca="1" ref="BY1164" ca="1">BY1165*INDIRECT(BY1149)</f>
        <v>500000</v>
      </c>
      <c r="BZ1164" s="80" cm="1">
        <f t="array" aca="1" ref="BZ1164" ca="1">BZ1165*INDIRECT(BZ1149)</f>
        <v>500000</v>
      </c>
      <c r="CA1164" s="80" cm="1">
        <f t="array" aca="1" ref="CA1164" ca="1">CA1165*INDIRECT(CA1149)</f>
        <v>500000</v>
      </c>
      <c r="CB1164" s="80" cm="1">
        <f t="array" aca="1" ref="CB1164" ca="1">CB1165*INDIRECT(CB1149)</f>
        <v>500000</v>
      </c>
      <c r="CC1164" s="80" cm="1">
        <f t="array" aca="1" ref="CC1164" ca="1">CC1165*INDIRECT(CC1149)</f>
        <v>500000</v>
      </c>
      <c r="CD1164" s="80" cm="1">
        <f t="array" aca="1" ref="CD1164" ca="1">CD1165*INDIRECT(CD1149)</f>
        <v>500000</v>
      </c>
      <c r="CE1164" s="80" cm="1">
        <f t="array" aca="1" ref="CE1164" ca="1">CE1165*INDIRECT(CE1149)</f>
        <v>500000</v>
      </c>
      <c r="CF1164" s="80" cm="1">
        <f t="array" aca="1" ref="CF1164" ca="1">CF1165*INDIRECT(CF1149)</f>
        <v>500000</v>
      </c>
      <c r="CG1164" s="80" cm="1">
        <f t="array" aca="1" ref="CG1164" ca="1">CG1165*INDIRECT(CG1149)</f>
        <v>500000</v>
      </c>
      <c r="CH1164" s="80" cm="1">
        <f t="array" aca="1" ref="CH1164" ca="1">CH1165*INDIRECT(CH1149)</f>
        <v>500000</v>
      </c>
      <c r="CI1164" s="80" cm="1">
        <f t="array" aca="1" ref="CI1164" ca="1">CI1165*INDIRECT(CI1149)</f>
        <v>500000</v>
      </c>
      <c r="CJ1164" s="80" cm="1">
        <f t="array" aca="1" ref="CJ1164" ca="1">CJ1165*INDIRECT(CJ1149)</f>
        <v>500000</v>
      </c>
      <c r="CK1164" s="80" cm="1">
        <f t="array" aca="1" ref="CK1164" ca="1">CK1165*INDIRECT(CK1149)</f>
        <v>500000</v>
      </c>
      <c r="CL1164" s="80" cm="1">
        <f t="array" aca="1" ref="CL1164" ca="1">CL1165*INDIRECT(CL1149)</f>
        <v>500000</v>
      </c>
    </row>
    <row r="1165" spans="2:90" x14ac:dyDescent="0.4">
      <c r="B1165" s="141" t="s">
        <v>308</v>
      </c>
      <c r="C1165" s="12"/>
      <c r="D1165" t="s">
        <v>840</v>
      </c>
      <c r="E1165" t="str">
        <f>ROW()&amp;" "&amp;D1165</f>
        <v>1165 LAMORT-PV</v>
      </c>
      <c r="F1165" s="12"/>
      <c r="G1165" t="str">
        <f>E1165</f>
        <v>1165 LAMORT-PV</v>
      </c>
      <c r="H1165" s="12"/>
      <c r="I1165" s="60"/>
      <c r="J1165" s="60"/>
      <c r="K1165" s="18">
        <v>100</v>
      </c>
      <c r="L1165" s="18">
        <v>100</v>
      </c>
      <c r="M1165" s="18">
        <v>100</v>
      </c>
      <c r="N1165" s="18">
        <v>100</v>
      </c>
      <c r="O1165" s="18">
        <v>100</v>
      </c>
      <c r="P1165" s="18">
        <v>100</v>
      </c>
      <c r="R1165" s="12"/>
      <c r="S1165" s="143" cm="1">
        <f t="array" ref="S1165">IFERROR(INDEX($K:$Q,ROW(),MATCH(S$3,$K$2:$Q$2,0)),0)</f>
        <v>100</v>
      </c>
      <c r="T1165" s="143" cm="1">
        <f t="array" ref="T1165">IFERROR(INDEX($K:$Q,ROW(),MATCH(T$3,$K$2:$Q$2,0)),0)</f>
        <v>100</v>
      </c>
      <c r="U1165" s="143" cm="1">
        <f t="array" ref="U1165">IFERROR(INDEX($K:$Q,ROW(),MATCH(U$3,$K$2:$Q$2,0)),0)</f>
        <v>100</v>
      </c>
      <c r="V1165" s="143" cm="1">
        <f t="array" ref="V1165">IFERROR(INDEX($K:$Q,ROW(),MATCH(V$3,$K$2:$Q$2,0)),0)</f>
        <v>100</v>
      </c>
      <c r="W1165" s="143" cm="1">
        <f t="array" ref="W1165">IFERROR(INDEX($K:$Q,ROW(),MATCH(W$3,$K$2:$Q$2,0)),0)</f>
        <v>100</v>
      </c>
      <c r="X1165" s="143" cm="1">
        <f t="array" ref="X1165">IFERROR(INDEX($K:$Q,ROW(),MATCH(X$3,$K$2:$Q$2,0)),0)</f>
        <v>100</v>
      </c>
      <c r="Y1165" s="143" cm="1">
        <f t="array" ref="Y1165">IFERROR(INDEX($K:$Q,ROW(),MATCH(Y$3,$K$2:$Q$2,0)),0)</f>
        <v>100</v>
      </c>
      <c r="Z1165" s="143" cm="1">
        <f t="array" ref="Z1165">IFERROR(INDEX($K:$Q,ROW(),MATCH(Z$3,$K$2:$Q$2,0)),0)</f>
        <v>100</v>
      </c>
      <c r="AA1165" s="143" cm="1">
        <f t="array" ref="AA1165">IFERROR(INDEX($K:$Q,ROW(),MATCH(AA$3,$K$2:$Q$2,0)),0)</f>
        <v>100</v>
      </c>
      <c r="AB1165" s="143" cm="1">
        <f t="array" ref="AB1165">IFERROR(INDEX($K:$Q,ROW(),MATCH(AB$3,$K$2:$Q$2,0)),0)</f>
        <v>100</v>
      </c>
      <c r="AC1165" s="143" cm="1">
        <f t="array" ref="AC1165">IFERROR(INDEX($K:$Q,ROW(),MATCH(AC$3,$K$2:$Q$2,0)),0)</f>
        <v>100</v>
      </c>
      <c r="AD1165" s="143" cm="1">
        <f t="array" ref="AD1165">IFERROR(INDEX($K:$Q,ROW(),MATCH(AD$3,$K$2:$Q$2,0)),0)</f>
        <v>100</v>
      </c>
      <c r="AE1165" s="143" cm="1">
        <f t="array" ref="AE1165">IFERROR(INDEX($K:$Q,ROW(),MATCH(AE$3,$K$2:$Q$2,0)),0)</f>
        <v>100</v>
      </c>
      <c r="AF1165" s="143" cm="1">
        <f t="array" ref="AF1165">IFERROR(INDEX($K:$Q,ROW(),MATCH(AF$3,$K$2:$Q$2,0)),0)</f>
        <v>100</v>
      </c>
      <c r="AG1165" s="143" cm="1">
        <f t="array" ref="AG1165">IFERROR(INDEX($K:$Q,ROW(),MATCH(AG$3,$K$2:$Q$2,0)),0)</f>
        <v>100</v>
      </c>
      <c r="AH1165" s="143" cm="1">
        <f t="array" ref="AH1165">IFERROR(INDEX($K:$Q,ROW(),MATCH(AH$3,$K$2:$Q$2,0)),0)</f>
        <v>100</v>
      </c>
      <c r="AI1165" s="143" cm="1">
        <f t="array" ref="AI1165">IFERROR(INDEX($K:$Q,ROW(),MATCH(AI$3,$K$2:$Q$2,0)),0)</f>
        <v>100</v>
      </c>
      <c r="AJ1165" s="143" cm="1">
        <f t="array" ref="AJ1165">IFERROR(INDEX($K:$Q,ROW(),MATCH(AJ$3,$K$2:$Q$2,0)),0)</f>
        <v>100</v>
      </c>
      <c r="AK1165" s="143" cm="1">
        <f t="array" ref="AK1165">IFERROR(INDEX($K:$Q,ROW(),MATCH(AK$3,$K$2:$Q$2,0)),0)</f>
        <v>100</v>
      </c>
      <c r="AL1165" s="143" cm="1">
        <f t="array" ref="AL1165">IFERROR(INDEX($K:$Q,ROW(),MATCH(AL$3,$K$2:$Q$2,0)),0)</f>
        <v>100</v>
      </c>
      <c r="AM1165" s="143" cm="1">
        <f t="array" ref="AM1165">IFERROR(INDEX($K:$Q,ROW(),MATCH(AM$3,$K$2:$Q$2,0)),0)</f>
        <v>100</v>
      </c>
      <c r="AN1165" s="143" cm="1">
        <f t="array" ref="AN1165">IFERROR(INDEX($K:$Q,ROW(),MATCH(AN$3,$K$2:$Q$2,0)),0)</f>
        <v>100</v>
      </c>
      <c r="AO1165" s="143" cm="1">
        <f t="array" ref="AO1165">IFERROR(INDEX($K:$Q,ROW(),MATCH(AO$3,$K$2:$Q$2,0)),0)</f>
        <v>100</v>
      </c>
      <c r="AP1165" s="143" cm="1">
        <f t="array" ref="AP1165">IFERROR(INDEX($K:$Q,ROW(),MATCH(AP$3,$K$2:$Q$2,0)),0)</f>
        <v>100</v>
      </c>
      <c r="AQ1165" s="143" cm="1">
        <f t="array" ref="AQ1165">IFERROR(INDEX($K:$Q,ROW(),MATCH(AQ$3,$K$2:$Q$2,0)),0)</f>
        <v>100</v>
      </c>
      <c r="AR1165" s="143" cm="1">
        <f t="array" ref="AR1165">IFERROR(INDEX($K:$Q,ROW(),MATCH(AR$3,$K$2:$Q$2,0)),0)</f>
        <v>100</v>
      </c>
      <c r="AS1165" s="143" cm="1">
        <f t="array" ref="AS1165">IFERROR(INDEX($K:$Q,ROW(),MATCH(AS$3,$K$2:$Q$2,0)),0)</f>
        <v>100</v>
      </c>
      <c r="AT1165" s="143" cm="1">
        <f t="array" ref="AT1165">IFERROR(INDEX($K:$Q,ROW(),MATCH(AT$3,$K$2:$Q$2,0)),0)</f>
        <v>100</v>
      </c>
      <c r="AU1165" s="143" cm="1">
        <f t="array" ref="AU1165">IFERROR(INDEX($K:$Q,ROW(),MATCH(AU$3,$K$2:$Q$2,0)),0)</f>
        <v>100</v>
      </c>
      <c r="AV1165" s="143" cm="1">
        <f t="array" ref="AV1165">IFERROR(INDEX($K:$Q,ROW(),MATCH(AV$3,$K$2:$Q$2,0)),0)</f>
        <v>100</v>
      </c>
      <c r="AW1165" s="143" cm="1">
        <f t="array" ref="AW1165">IFERROR(INDEX($K:$Q,ROW(),MATCH(AW$3,$K$2:$Q$2,0)),0)</f>
        <v>100</v>
      </c>
      <c r="AX1165" s="143" cm="1">
        <f t="array" ref="AX1165">IFERROR(INDEX($K:$Q,ROW(),MATCH(AX$3,$K$2:$Q$2,0)),0)</f>
        <v>100</v>
      </c>
      <c r="AY1165" s="143" cm="1">
        <f t="array" ref="AY1165">IFERROR(INDEX($K:$Q,ROW(),MATCH(AY$3,$K$2:$Q$2,0)),0)</f>
        <v>100</v>
      </c>
      <c r="AZ1165" s="143" cm="1">
        <f t="array" ref="AZ1165">IFERROR(INDEX($K:$Q,ROW(),MATCH(AZ$3,$K$2:$Q$2,0)),0)</f>
        <v>100</v>
      </c>
      <c r="BA1165" s="143" cm="1">
        <f t="array" ref="BA1165">IFERROR(INDEX($K:$Q,ROW(),MATCH(BA$3,$K$2:$Q$2,0)),0)</f>
        <v>100</v>
      </c>
      <c r="BB1165" s="143" cm="1">
        <f t="array" ref="BB1165">IFERROR(INDEX($K:$Q,ROW(),MATCH(BB$3,$K$2:$Q$2,0)),0)</f>
        <v>100</v>
      </c>
      <c r="BC1165" s="143" cm="1">
        <f t="array" ref="BC1165">IFERROR(INDEX($K:$Q,ROW(),MATCH(BC$3,$K$2:$Q$2,0)),0)</f>
        <v>100</v>
      </c>
      <c r="BD1165" s="143" cm="1">
        <f t="array" ref="BD1165">IFERROR(INDEX($K:$Q,ROW(),MATCH(BD$3,$K$2:$Q$2,0)),0)</f>
        <v>100</v>
      </c>
      <c r="BE1165" s="143" cm="1">
        <f t="array" ref="BE1165">IFERROR(INDEX($K:$Q,ROW(),MATCH(BE$3,$K$2:$Q$2,0)),0)</f>
        <v>100</v>
      </c>
      <c r="BF1165" s="143" cm="1">
        <f t="array" ref="BF1165">IFERROR(INDEX($K:$Q,ROW(),MATCH(BF$3,$K$2:$Q$2,0)),0)</f>
        <v>100</v>
      </c>
      <c r="BG1165" s="143" cm="1">
        <f t="array" ref="BG1165">IFERROR(INDEX($K:$Q,ROW(),MATCH(BG$3,$K$2:$Q$2,0)),0)</f>
        <v>100</v>
      </c>
      <c r="BH1165" s="143" cm="1">
        <f t="array" ref="BH1165">IFERROR(INDEX($K:$Q,ROW(),MATCH(BH$3,$K$2:$Q$2,0)),0)</f>
        <v>100</v>
      </c>
      <c r="BI1165" s="143" cm="1">
        <f t="array" ref="BI1165">IFERROR(INDEX($K:$Q,ROW(),MATCH(BI$3,$K$2:$Q$2,0)),0)</f>
        <v>100</v>
      </c>
      <c r="BJ1165" s="143" cm="1">
        <f t="array" ref="BJ1165">IFERROR(INDEX($K:$Q,ROW(),MATCH(BJ$3,$K$2:$Q$2,0)),0)</f>
        <v>100</v>
      </c>
      <c r="BK1165" s="143" cm="1">
        <f t="array" ref="BK1165">IFERROR(INDEX($K:$Q,ROW(),MATCH(BK$3,$K$2:$Q$2,0)),0)</f>
        <v>100</v>
      </c>
      <c r="BL1165" s="143" cm="1">
        <f t="array" ref="BL1165">IFERROR(INDEX($K:$Q,ROW(),MATCH(BL$3,$K$2:$Q$2,0)),0)</f>
        <v>100</v>
      </c>
      <c r="BM1165" s="143" cm="1">
        <f t="array" ref="BM1165">IFERROR(INDEX($K:$Q,ROW(),MATCH(BM$3,$K$2:$Q$2,0)),0)</f>
        <v>100</v>
      </c>
      <c r="BN1165" s="143" cm="1">
        <f t="array" ref="BN1165">IFERROR(INDEX($K:$Q,ROW(),MATCH(BN$3,$K$2:$Q$2,0)),0)</f>
        <v>100</v>
      </c>
      <c r="BO1165" s="143" cm="1">
        <f t="array" ref="BO1165">IFERROR(INDEX($K:$Q,ROW(),MATCH(BO$3,$K$2:$Q$2,0)),0)</f>
        <v>100</v>
      </c>
      <c r="BP1165" s="143" cm="1">
        <f t="array" ref="BP1165">IFERROR(INDEX($K:$Q,ROW(),MATCH(BP$3,$K$2:$Q$2,0)),0)</f>
        <v>100</v>
      </c>
      <c r="BQ1165" s="143" cm="1">
        <f t="array" ref="BQ1165">IFERROR(INDEX($K:$Q,ROW(),MATCH(BQ$3,$K$2:$Q$2,0)),0)</f>
        <v>100</v>
      </c>
      <c r="BR1165" s="143" cm="1">
        <f t="array" ref="BR1165">IFERROR(INDEX($K:$Q,ROW(),MATCH(BR$3,$K$2:$Q$2,0)),0)</f>
        <v>100</v>
      </c>
      <c r="BS1165" s="143" cm="1">
        <f t="array" ref="BS1165">IFERROR(INDEX($K:$Q,ROW(),MATCH(BS$3,$K$2:$Q$2,0)),0)</f>
        <v>100</v>
      </c>
      <c r="BT1165" s="143" cm="1">
        <f t="array" ref="BT1165">IFERROR(INDEX($K:$Q,ROW(),MATCH(BT$3,$K$2:$Q$2,0)),0)</f>
        <v>100</v>
      </c>
      <c r="BU1165" s="143" cm="1">
        <f t="array" ref="BU1165">IFERROR(INDEX($K:$Q,ROW(),MATCH(BU$3,$K$2:$Q$2,0)),0)</f>
        <v>100</v>
      </c>
      <c r="BV1165" s="143" cm="1">
        <f t="array" ref="BV1165">IFERROR(INDEX($K:$Q,ROW(),MATCH(BV$3,$K$2:$Q$2,0)),0)</f>
        <v>100</v>
      </c>
      <c r="BW1165" s="143" cm="1">
        <f t="array" ref="BW1165">IFERROR(INDEX($K:$Q,ROW(),MATCH(BW$3,$K$2:$Q$2,0)),0)</f>
        <v>100</v>
      </c>
      <c r="BX1165" s="143" cm="1">
        <f t="array" ref="BX1165">IFERROR(INDEX($K:$Q,ROW(),MATCH(BX$3,$K$2:$Q$2,0)),0)</f>
        <v>100</v>
      </c>
      <c r="BY1165" s="143" cm="1">
        <f t="array" ref="BY1165">IFERROR(INDEX($K:$Q,ROW(),MATCH(BY$3,$K$2:$Q$2,0)),0)</f>
        <v>100</v>
      </c>
      <c r="BZ1165" s="143" cm="1">
        <f t="array" ref="BZ1165">IFERROR(INDEX($K:$Q,ROW(),MATCH(BZ$3,$K$2:$Q$2,0)),0)</f>
        <v>100</v>
      </c>
      <c r="CA1165" s="143" cm="1">
        <f t="array" ref="CA1165">IFERROR(INDEX($K:$Q,ROW(),MATCH(CA$3,$K$2:$Q$2,0)),0)</f>
        <v>100</v>
      </c>
      <c r="CB1165" s="143" cm="1">
        <f t="array" ref="CB1165">IFERROR(INDEX($K:$Q,ROW(),MATCH(CB$3,$K$2:$Q$2,0)),0)</f>
        <v>100</v>
      </c>
      <c r="CC1165" s="143" cm="1">
        <f t="array" ref="CC1165">IFERROR(INDEX($K:$Q,ROW(),MATCH(CC$3,$K$2:$Q$2,0)),0)</f>
        <v>100</v>
      </c>
      <c r="CD1165" s="143" cm="1">
        <f t="array" ref="CD1165">IFERROR(INDEX($K:$Q,ROW(),MATCH(CD$3,$K$2:$Q$2,0)),0)</f>
        <v>100</v>
      </c>
      <c r="CE1165" s="143" cm="1">
        <f t="array" ref="CE1165">IFERROR(INDEX($K:$Q,ROW(),MATCH(CE$3,$K$2:$Q$2,0)),0)</f>
        <v>100</v>
      </c>
      <c r="CF1165" s="143" cm="1">
        <f t="array" ref="CF1165">IFERROR(INDEX($K:$Q,ROW(),MATCH(CF$3,$K$2:$Q$2,0)),0)</f>
        <v>100</v>
      </c>
      <c r="CG1165" s="143" cm="1">
        <f t="array" ref="CG1165">IFERROR(INDEX($K:$Q,ROW(),MATCH(CG$3,$K$2:$Q$2,0)),0)</f>
        <v>100</v>
      </c>
      <c r="CH1165" s="143" cm="1">
        <f t="array" ref="CH1165">IFERROR(INDEX($K:$Q,ROW(),MATCH(CH$3,$K$2:$Q$2,0)),0)</f>
        <v>100</v>
      </c>
      <c r="CI1165" s="143" cm="1">
        <f t="array" ref="CI1165">IFERROR(INDEX($K:$Q,ROW(),MATCH(CI$3,$K$2:$Q$2,0)),0)</f>
        <v>100</v>
      </c>
      <c r="CJ1165" s="143" cm="1">
        <f t="array" ref="CJ1165">IFERROR(INDEX($K:$Q,ROW(),MATCH(CJ$3,$K$2:$Q$2,0)),0)</f>
        <v>100</v>
      </c>
      <c r="CK1165" s="143" cm="1">
        <f t="array" ref="CK1165">IFERROR(INDEX($K:$Q,ROW(),MATCH(CK$3,$K$2:$Q$2,0)),0)</f>
        <v>100</v>
      </c>
      <c r="CL1165" s="143" cm="1">
        <f t="array" ref="CL1165">IFERROR(INDEX($K:$Q,ROW(),MATCH(CL$3,$K$2:$Q$2,0)),0)</f>
        <v>100</v>
      </c>
    </row>
    <row r="1166" spans="2:90" x14ac:dyDescent="0.4">
      <c r="B1166" s="154" t="str">
        <f>"Prepayment - "&amp;SUBSTITUTE(B1154,":","")</f>
        <v>Prepayment - Volume driven amortizing loan - no defaults</v>
      </c>
      <c r="D1166" t="s">
        <v>840</v>
      </c>
      <c r="E1166" t="str">
        <f>ROW()&amp;" "&amp;D1166</f>
        <v>1166 LAMORT-PV</v>
      </c>
      <c r="K1166" s="24">
        <f t="shared" ref="K1166:P1168" si="1296">SUMIF($4:$4,K$2,1166:1166)</f>
        <v>0</v>
      </c>
      <c r="L1166" s="24">
        <f t="shared" si="1296"/>
        <v>0</v>
      </c>
      <c r="M1166" s="24">
        <f t="shared" si="1296"/>
        <v>0</v>
      </c>
      <c r="N1166" s="24">
        <f t="shared" si="1296"/>
        <v>0</v>
      </c>
      <c r="O1166" s="24">
        <f t="shared" si="1296"/>
        <v>0</v>
      </c>
      <c r="P1166" s="24">
        <f t="shared" si="1296"/>
        <v>0</v>
      </c>
      <c r="R1166"/>
      <c r="S1166" s="129">
        <v>0</v>
      </c>
      <c r="T1166" s="129">
        <v>0</v>
      </c>
      <c r="U1166" s="129">
        <v>0</v>
      </c>
      <c r="V1166" s="74">
        <v>0</v>
      </c>
      <c r="W1166" s="74">
        <v>0</v>
      </c>
      <c r="X1166" s="74">
        <v>0</v>
      </c>
      <c r="Y1166" s="74">
        <v>0</v>
      </c>
      <c r="Z1166" s="74">
        <v>0</v>
      </c>
      <c r="AA1166" s="74">
        <v>0</v>
      </c>
      <c r="AB1166" s="74">
        <v>0</v>
      </c>
      <c r="AC1166" s="74">
        <v>0</v>
      </c>
      <c r="AD1166" s="74">
        <v>0</v>
      </c>
      <c r="AE1166" s="74">
        <v>0</v>
      </c>
      <c r="AF1166" s="74">
        <v>0</v>
      </c>
      <c r="AG1166" s="74">
        <v>0</v>
      </c>
      <c r="AH1166" s="74">
        <v>0</v>
      </c>
      <c r="AI1166" s="74">
        <v>0</v>
      </c>
      <c r="AJ1166" s="74">
        <v>0</v>
      </c>
      <c r="AK1166" s="74">
        <v>0</v>
      </c>
      <c r="AL1166" s="74">
        <v>0</v>
      </c>
      <c r="AM1166" s="74">
        <v>0</v>
      </c>
      <c r="AN1166" s="74">
        <v>0</v>
      </c>
      <c r="AO1166" s="74">
        <v>0</v>
      </c>
      <c r="AP1166" s="74">
        <v>0</v>
      </c>
      <c r="AQ1166" s="74">
        <v>0</v>
      </c>
      <c r="AR1166" s="74">
        <v>0</v>
      </c>
      <c r="AS1166" s="74">
        <v>0</v>
      </c>
      <c r="AT1166" s="74">
        <v>0</v>
      </c>
      <c r="AU1166" s="74">
        <v>0</v>
      </c>
      <c r="AV1166" s="74">
        <v>0</v>
      </c>
      <c r="AW1166" s="74">
        <v>0</v>
      </c>
      <c r="AX1166" s="74">
        <v>0</v>
      </c>
      <c r="AY1166" s="74">
        <v>0</v>
      </c>
      <c r="AZ1166" s="74">
        <v>0</v>
      </c>
      <c r="BA1166" s="74">
        <v>0</v>
      </c>
      <c r="BB1166" s="74">
        <v>0</v>
      </c>
      <c r="BC1166" s="74">
        <v>0</v>
      </c>
      <c r="BD1166" s="74">
        <v>0</v>
      </c>
      <c r="BE1166" s="74">
        <v>0</v>
      </c>
      <c r="BF1166" s="74">
        <v>0</v>
      </c>
      <c r="BG1166" s="74">
        <v>0</v>
      </c>
      <c r="BH1166" s="74">
        <v>0</v>
      </c>
      <c r="BI1166" s="74">
        <v>0</v>
      </c>
      <c r="BJ1166" s="74">
        <v>0</v>
      </c>
      <c r="BK1166" s="74">
        <v>0</v>
      </c>
      <c r="BL1166" s="74">
        <v>0</v>
      </c>
      <c r="BM1166" s="74">
        <v>0</v>
      </c>
      <c r="BN1166" s="74">
        <v>0</v>
      </c>
      <c r="BO1166" s="74">
        <v>0</v>
      </c>
      <c r="BP1166" s="74">
        <v>0</v>
      </c>
      <c r="BQ1166" s="74">
        <v>0</v>
      </c>
      <c r="BR1166" s="74">
        <v>0</v>
      </c>
      <c r="BS1166" s="74">
        <v>0</v>
      </c>
      <c r="BT1166" s="74">
        <v>0</v>
      </c>
      <c r="BU1166" s="74">
        <v>0</v>
      </c>
      <c r="BV1166" s="74">
        <v>0</v>
      </c>
      <c r="BW1166" s="74">
        <v>0</v>
      </c>
      <c r="BX1166" s="74">
        <v>0</v>
      </c>
      <c r="BY1166" s="74">
        <v>0</v>
      </c>
      <c r="BZ1166" s="74">
        <v>0</v>
      </c>
      <c r="CA1166" s="74">
        <v>0</v>
      </c>
      <c r="CB1166" s="74">
        <v>0</v>
      </c>
      <c r="CC1166" s="74">
        <v>0</v>
      </c>
      <c r="CD1166" s="74">
        <v>0</v>
      </c>
      <c r="CE1166" s="74">
        <v>0</v>
      </c>
      <c r="CF1166" s="74">
        <v>0</v>
      </c>
      <c r="CG1166" s="74">
        <v>0</v>
      </c>
      <c r="CH1166" s="74">
        <v>0</v>
      </c>
      <c r="CI1166" s="74">
        <v>0</v>
      </c>
      <c r="CJ1166" s="74">
        <v>0</v>
      </c>
      <c r="CK1166" s="74">
        <v>0</v>
      </c>
      <c r="CL1166" s="74">
        <v>0</v>
      </c>
    </row>
    <row r="1167" spans="2:90" x14ac:dyDescent="0.4">
      <c r="B1167" s="154" t="str">
        <f>"Principal payments - "&amp;SUBSTITUTE(B1154,":","")</f>
        <v>Principal payments - Volume driven amortizing loan - no defaults</v>
      </c>
      <c r="D1167" t="s">
        <v>840</v>
      </c>
      <c r="E1167" t="str">
        <f>ROW()&amp;" "&amp;D1167</f>
        <v>1167 LAMORT-PV</v>
      </c>
      <c r="K1167" s="134">
        <f t="shared" ca="1" si="1296"/>
        <v>-551748.4211659492</v>
      </c>
      <c r="L1167" s="134">
        <f t="shared" ca="1" si="1296"/>
        <v>-546804.29287257546</v>
      </c>
      <c r="M1167" s="134">
        <f t="shared" ca="1" si="1296"/>
        <v>-542332.53463476256</v>
      </c>
      <c r="N1167" s="134">
        <f t="shared" ca="1" si="1296"/>
        <v>-538288.01544939913</v>
      </c>
      <c r="O1167" s="134">
        <f t="shared" ca="1" si="1296"/>
        <v>-534629.91620278743</v>
      </c>
      <c r="P1167" s="134">
        <f t="shared" ca="1" si="1296"/>
        <v>-531321.31770571833</v>
      </c>
      <c r="R1167"/>
      <c r="S1167" s="62">
        <f t="shared" ref="S1167" ca="1" si="1297">S1179-S1170</f>
        <v>-48124.610281671463</v>
      </c>
      <c r="T1167" s="62">
        <f t="shared" ref="T1167:AX1167" ca="1" si="1298">T1179-T1170</f>
        <v>-95848.18214432901</v>
      </c>
      <c r="U1167" s="62">
        <f t="shared" ca="1" si="1298"/>
        <v>-143174.05757479771</v>
      </c>
      <c r="V1167" s="62">
        <f t="shared" ca="1" si="1298"/>
        <v>-190105.55071001255</v>
      </c>
      <c r="W1167" s="62">
        <f t="shared" ca="1" si="1298"/>
        <v>-236645.94806910056</v>
      </c>
      <c r="X1167" s="62">
        <f t="shared" ca="1" si="1298"/>
        <v>-282798.50878352951</v>
      </c>
      <c r="Y1167" s="62">
        <f t="shared" ca="1" si="1298"/>
        <v>-328566.46482533828</v>
      </c>
      <c r="Z1167" s="62">
        <f t="shared" ca="1" si="1298"/>
        <v>-373953.02123346523</v>
      </c>
      <c r="AA1167" s="62">
        <f t="shared" ca="1" si="1298"/>
        <v>-418961.35633819114</v>
      </c>
      <c r="AB1167" s="62">
        <f t="shared" ca="1" si="1298"/>
        <v>-463594.62198371097</v>
      </c>
      <c r="AC1167" s="62">
        <f t="shared" ca="1" si="1298"/>
        <v>-507855.94374885148</v>
      </c>
      <c r="AD1167" s="62">
        <f t="shared" ca="1" si="1298"/>
        <v>-551748.4211659492</v>
      </c>
      <c r="AE1167" s="62">
        <f t="shared" ca="1" si="1298"/>
        <v>-551317.18432289956</v>
      </c>
      <c r="AF1167" s="62">
        <f t="shared" ca="1" si="1298"/>
        <v>-550889.5411202088</v>
      </c>
      <c r="AG1167" s="62">
        <f t="shared" ca="1" si="1298"/>
        <v>-550465.4616108737</v>
      </c>
      <c r="AH1167" s="62">
        <f t="shared" ca="1" si="1298"/>
        <v>-550044.91609744972</v>
      </c>
      <c r="AI1167" s="62">
        <f t="shared" ca="1" si="1298"/>
        <v>-549627.87512997095</v>
      </c>
      <c r="AJ1167" s="62">
        <f t="shared" ca="1" si="1298"/>
        <v>-549214.3095038879</v>
      </c>
      <c r="AK1167" s="62">
        <f t="shared" ca="1" si="1298"/>
        <v>-548804.19025802216</v>
      </c>
      <c r="AL1167" s="62">
        <f t="shared" ca="1" si="1298"/>
        <v>-548397.48867253866</v>
      </c>
      <c r="AM1167" s="62">
        <f t="shared" ca="1" si="1298"/>
        <v>-547994.17626693414</v>
      </c>
      <c r="AN1167" s="62">
        <f t="shared" ca="1" si="1298"/>
        <v>-547594.22479804303</v>
      </c>
      <c r="AO1167" s="62">
        <f t="shared" ca="1" si="1298"/>
        <v>-547197.60625805939</v>
      </c>
      <c r="AP1167" s="62">
        <f t="shared" ca="1" si="1298"/>
        <v>-546804.29287257546</v>
      </c>
      <c r="AQ1167" s="62">
        <f t="shared" ca="1" si="1298"/>
        <v>-546414.2570986374</v>
      </c>
      <c r="AR1167" s="62">
        <f t="shared" ca="1" si="1298"/>
        <v>-546027.47162281536</v>
      </c>
      <c r="AS1167" s="62">
        <f t="shared" ca="1" si="1298"/>
        <v>-545643.90935929189</v>
      </c>
      <c r="AT1167" s="62">
        <f t="shared" ca="1" si="1298"/>
        <v>-545263.54344796448</v>
      </c>
      <c r="AU1167" s="62">
        <f t="shared" ca="1" si="1298"/>
        <v>-544886.34725256485</v>
      </c>
      <c r="AV1167" s="62">
        <f t="shared" ca="1" si="1298"/>
        <v>-544512.29435879341</v>
      </c>
      <c r="AW1167" s="62">
        <f t="shared" ca="1" si="1298"/>
        <v>-544141.35857247014</v>
      </c>
      <c r="AX1167" s="62">
        <f t="shared" ca="1" si="1298"/>
        <v>-543773.51391769957</v>
      </c>
      <c r="AY1167" s="62">
        <f t="shared" ref="AY1167:CD1167" ca="1" si="1299">AY1179-AY1170</f>
        <v>-543408.73463505204</v>
      </c>
      <c r="AZ1167" s="62">
        <f t="shared" ca="1" si="1299"/>
        <v>-543046.99517975992</v>
      </c>
      <c r="BA1167" s="62">
        <f t="shared" ca="1" si="1299"/>
        <v>-542688.27021992858</v>
      </c>
      <c r="BB1167" s="62">
        <f t="shared" ca="1" si="1299"/>
        <v>-542332.53463476256</v>
      </c>
      <c r="BC1167" s="62">
        <f t="shared" ca="1" si="1299"/>
        <v>-541979.76351280627</v>
      </c>
      <c r="BD1167" s="62">
        <f t="shared" ca="1" si="1299"/>
        <v>-541629.93215019954</v>
      </c>
      <c r="BE1167" s="62">
        <f t="shared" ca="1" si="1299"/>
        <v>-541283.01604894781</v>
      </c>
      <c r="BF1167" s="62">
        <f t="shared" ca="1" si="1299"/>
        <v>-540938.99091520661</v>
      </c>
      <c r="BG1167" s="62">
        <f t="shared" ca="1" si="1299"/>
        <v>-540597.83265757991</v>
      </c>
      <c r="BH1167" s="62">
        <f t="shared" ca="1" si="1299"/>
        <v>-540259.51738543343</v>
      </c>
      <c r="BI1167" s="62">
        <f t="shared" ca="1" si="1299"/>
        <v>-539924.02140722144</v>
      </c>
      <c r="BJ1167" s="62">
        <f t="shared" ca="1" si="1299"/>
        <v>-539591.32122882793</v>
      </c>
      <c r="BK1167" s="62">
        <f t="shared" ca="1" si="1299"/>
        <v>-539261.39355192101</v>
      </c>
      <c r="BL1167" s="62">
        <f t="shared" ca="1" si="1299"/>
        <v>-538934.21527232172</v>
      </c>
      <c r="BM1167" s="62">
        <f t="shared" ca="1" si="1299"/>
        <v>-538609.76347838563</v>
      </c>
      <c r="BN1167" s="62">
        <f t="shared" ca="1" si="1299"/>
        <v>-538288.01544939913</v>
      </c>
      <c r="BO1167" s="62">
        <f t="shared" ca="1" si="1299"/>
        <v>-537968.94865398749</v>
      </c>
      <c r="BP1167" s="62">
        <f t="shared" ca="1" si="1299"/>
        <v>-537652.54074853752</v>
      </c>
      <c r="BQ1167" s="62">
        <f t="shared" ca="1" si="1299"/>
        <v>-537338.76957563311</v>
      </c>
      <c r="BR1167" s="62">
        <f t="shared" ca="1" si="1299"/>
        <v>-537027.61316250276</v>
      </c>
      <c r="BS1167" s="62">
        <f t="shared" ca="1" si="1299"/>
        <v>-536719.04971948196</v>
      </c>
      <c r="BT1167" s="62">
        <f t="shared" ca="1" si="1299"/>
        <v>-536413.05763848627</v>
      </c>
      <c r="BU1167" s="62">
        <f t="shared" ca="1" si="1299"/>
        <v>-536109.61549149884</v>
      </c>
      <c r="BV1167" s="62">
        <f t="shared" ca="1" si="1299"/>
        <v>-535808.70202906977</v>
      </c>
      <c r="BW1167" s="62">
        <f t="shared" ca="1" si="1299"/>
        <v>-535510.29617882753</v>
      </c>
      <c r="BX1167" s="62">
        <f t="shared" ca="1" si="1299"/>
        <v>-535214.37704400392</v>
      </c>
      <c r="BY1167" s="62">
        <f t="shared" ca="1" si="1299"/>
        <v>-534920.9239019705</v>
      </c>
      <c r="BZ1167" s="62">
        <f t="shared" ca="1" si="1299"/>
        <v>-534629.91620278743</v>
      </c>
      <c r="CA1167" s="62">
        <f t="shared" ca="1" si="1299"/>
        <v>-534341.33356776426</v>
      </c>
      <c r="CB1167" s="62">
        <f t="shared" ca="1" si="1299"/>
        <v>-534055.15578803292</v>
      </c>
      <c r="CC1167" s="62">
        <f t="shared" ca="1" si="1299"/>
        <v>-533771.36282313254</v>
      </c>
      <c r="CD1167" s="62">
        <f t="shared" ca="1" si="1299"/>
        <v>-533489.93479960645</v>
      </c>
      <c r="CE1167" s="62">
        <f t="shared" ref="CE1167:CK1167" ca="1" si="1300">CE1179-CE1170</f>
        <v>-533210.85200960981</v>
      </c>
      <c r="CF1167" s="62">
        <f t="shared" ca="1" si="1300"/>
        <v>-532934.09490952967</v>
      </c>
      <c r="CG1167" s="62">
        <f t="shared" ca="1" si="1300"/>
        <v>-532659.64411861694</v>
      </c>
      <c r="CH1167" s="62">
        <f t="shared" ca="1" si="1300"/>
        <v>-532387.48041762842</v>
      </c>
      <c r="CI1167" s="62">
        <f t="shared" ca="1" si="1300"/>
        <v>-532117.58474748151</v>
      </c>
      <c r="CJ1167" s="62">
        <f t="shared" ca="1" si="1300"/>
        <v>-531849.93820791924</v>
      </c>
      <c r="CK1167" s="62">
        <f t="shared" ca="1" si="1300"/>
        <v>-531584.52205618657</v>
      </c>
      <c r="CL1167" s="62">
        <f t="shared" ref="CL1167" ca="1" si="1301">CL1179-CL1170</f>
        <v>-531321.31770571833</v>
      </c>
    </row>
    <row r="1168" spans="2:90" x14ac:dyDescent="0.4">
      <c r="B1168" s="123" t="str">
        <f>"Loan - "&amp;SUBSTITUTE(B1154,":","")</f>
        <v>Loan - Volume driven amortizing loan - no defaults</v>
      </c>
      <c r="C1168" t="s">
        <v>240</v>
      </c>
      <c r="D1168" t="s">
        <v>840</v>
      </c>
      <c r="E1168" t="str">
        <f t="shared" ref="E1168:E1171" si="1302">ROW()&amp;" "&amp;D1168</f>
        <v>1168 LAMORT-PV</v>
      </c>
      <c r="F1168" s="27"/>
      <c r="G1168" s="57"/>
      <c r="I1168" s="74"/>
      <c r="J1168" s="74"/>
      <c r="K1168" s="33">
        <f t="shared" ca="1" si="1296"/>
        <v>2358623.3131410531</v>
      </c>
      <c r="L1168" s="33">
        <f t="shared" ca="1" si="1296"/>
        <v>1770272.0462295902</v>
      </c>
      <c r="M1168" s="33">
        <f t="shared" ca="1" si="1296"/>
        <v>1238132.8159298496</v>
      </c>
      <c r="N1168" s="33">
        <f t="shared" ca="1" si="1296"/>
        <v>756835.03287159931</v>
      </c>
      <c r="O1168" s="33">
        <f t="shared" ca="1" si="1296"/>
        <v>321521.22252481221</v>
      </c>
      <c r="P1168" s="33">
        <f t="shared" ca="1" si="1296"/>
        <v>-72201.998626414454</v>
      </c>
      <c r="Q1168" s="33"/>
      <c r="R1168" s="53">
        <f ca="1">S1163</f>
        <v>0</v>
      </c>
      <c r="S1168" s="332">
        <f t="shared" ref="S1168" ca="1" si="1303">SUM(S1166:S1167,S1163:S1164)</f>
        <v>451875.38971832854</v>
      </c>
      <c r="T1168" s="332">
        <f t="shared" ref="T1168:AX1168" ca="1" si="1304">SUM(T1166:T1167,T1163:T1164)</f>
        <v>856027.20757399953</v>
      </c>
      <c r="U1168" s="332">
        <f t="shared" ca="1" si="1304"/>
        <v>1212853.1499992018</v>
      </c>
      <c r="V1168" s="332">
        <f t="shared" ca="1" si="1304"/>
        <v>1522747.5992891891</v>
      </c>
      <c r="W1168" s="332">
        <f t="shared" ca="1" si="1304"/>
        <v>1786101.6512200886</v>
      </c>
      <c r="X1168" s="332">
        <f t="shared" ca="1" si="1304"/>
        <v>2003303.1424365591</v>
      </c>
      <c r="Y1168" s="332">
        <f t="shared" ca="1" si="1304"/>
        <v>2174736.6776112206</v>
      </c>
      <c r="Z1168" s="332">
        <f t="shared" ca="1" si="1304"/>
        <v>2300783.6563777551</v>
      </c>
      <c r="AA1168" s="332">
        <f t="shared" ca="1" si="1304"/>
        <v>2381822.3000395643</v>
      </c>
      <c r="AB1168" s="332">
        <f t="shared" ca="1" si="1304"/>
        <v>2418227.6780558536</v>
      </c>
      <c r="AC1168" s="332">
        <f t="shared" ca="1" si="1304"/>
        <v>2410371.7343070023</v>
      </c>
      <c r="AD1168" s="332">
        <f t="shared" ca="1" si="1304"/>
        <v>2358623.3131410531</v>
      </c>
      <c r="AE1168" s="332">
        <f t="shared" ca="1" si="1304"/>
        <v>2307306.1288181534</v>
      </c>
      <c r="AF1168" s="332">
        <f t="shared" ca="1" si="1304"/>
        <v>2256416.5876979446</v>
      </c>
      <c r="AG1168" s="332">
        <f t="shared" ca="1" si="1304"/>
        <v>2205951.1260870709</v>
      </c>
      <c r="AH1168" s="332">
        <f t="shared" ca="1" si="1304"/>
        <v>2155906.2099896213</v>
      </c>
      <c r="AI1168" s="332">
        <f t="shared" ca="1" si="1304"/>
        <v>2106278.3348596506</v>
      </c>
      <c r="AJ1168" s="332">
        <f t="shared" ca="1" si="1304"/>
        <v>2057064.0253557628</v>
      </c>
      <c r="AK1168" s="332">
        <f t="shared" ca="1" si="1304"/>
        <v>2008259.8350977406</v>
      </c>
      <c r="AL1168" s="332">
        <f t="shared" ca="1" si="1304"/>
        <v>1959862.346425202</v>
      </c>
      <c r="AM1168" s="332">
        <f t="shared" ca="1" si="1304"/>
        <v>1911868.170158268</v>
      </c>
      <c r="AN1168" s="332">
        <f t="shared" ca="1" si="1304"/>
        <v>1864273.9453602249</v>
      </c>
      <c r="AO1168" s="332">
        <f t="shared" ca="1" si="1304"/>
        <v>1817076.3391021655</v>
      </c>
      <c r="AP1168" s="332">
        <f t="shared" ca="1" si="1304"/>
        <v>1770272.0462295902</v>
      </c>
      <c r="AQ1168" s="332">
        <f t="shared" ca="1" si="1304"/>
        <v>1723857.7891309527</v>
      </c>
      <c r="AR1168" s="332">
        <f t="shared" ca="1" si="1304"/>
        <v>1677830.3175081373</v>
      </c>
      <c r="AS1168" s="332">
        <f t="shared" ca="1" si="1304"/>
        <v>1632186.4081488454</v>
      </c>
      <c r="AT1168" s="332">
        <f t="shared" ca="1" si="1304"/>
        <v>1586922.8647008808</v>
      </c>
      <c r="AU1168" s="332">
        <f t="shared" ca="1" si="1304"/>
        <v>1542036.5174483159</v>
      </c>
      <c r="AV1168" s="332">
        <f t="shared" ca="1" si="1304"/>
        <v>1497524.2230895224</v>
      </c>
      <c r="AW1168" s="332">
        <f t="shared" ca="1" si="1304"/>
        <v>1453382.8645170522</v>
      </c>
      <c r="AX1168" s="332">
        <f t="shared" ca="1" si="1304"/>
        <v>1409609.3505993527</v>
      </c>
      <c r="AY1168" s="332">
        <f t="shared" ref="AY1168:CD1168" ca="1" si="1305">SUM(AY1166:AY1167,AY1163:AY1164)</f>
        <v>1366200.6159643007</v>
      </c>
      <c r="AZ1168" s="332">
        <f t="shared" ca="1" si="1305"/>
        <v>1323153.6207845407</v>
      </c>
      <c r="BA1168" s="332">
        <f t="shared" ca="1" si="1305"/>
        <v>1280465.3505646121</v>
      </c>
      <c r="BB1168" s="332">
        <f t="shared" ca="1" si="1305"/>
        <v>1238132.8159298496</v>
      </c>
      <c r="BC1168" s="332">
        <f t="shared" ca="1" si="1305"/>
        <v>1196153.0524170434</v>
      </c>
      <c r="BD1168" s="332">
        <f t="shared" ca="1" si="1305"/>
        <v>1154523.1202668438</v>
      </c>
      <c r="BE1168" s="332">
        <f t="shared" ca="1" si="1305"/>
        <v>1113240.104217896</v>
      </c>
      <c r="BF1168" s="332">
        <f t="shared" ca="1" si="1305"/>
        <v>1072301.1133026895</v>
      </c>
      <c r="BG1168" s="332">
        <f t="shared" ca="1" si="1305"/>
        <v>1031703.2806451096</v>
      </c>
      <c r="BH1168" s="332">
        <f t="shared" ca="1" si="1305"/>
        <v>991443.76325967617</v>
      </c>
      <c r="BI1168" s="332">
        <f t="shared" ca="1" si="1305"/>
        <v>951519.74185245472</v>
      </c>
      <c r="BJ1168" s="332">
        <f t="shared" ca="1" si="1305"/>
        <v>911928.42062362679</v>
      </c>
      <c r="BK1168" s="332">
        <f t="shared" ca="1" si="1305"/>
        <v>872667.02707170579</v>
      </c>
      <c r="BL1168" s="332">
        <f t="shared" ca="1" si="1305"/>
        <v>833732.81179938407</v>
      </c>
      <c r="BM1168" s="332">
        <f t="shared" ca="1" si="1305"/>
        <v>795123.04832099844</v>
      </c>
      <c r="BN1168" s="332">
        <f t="shared" ca="1" si="1305"/>
        <v>756835.03287159931</v>
      </c>
      <c r="BO1168" s="332">
        <f t="shared" ca="1" si="1305"/>
        <v>718866.08421761182</v>
      </c>
      <c r="BP1168" s="332">
        <f t="shared" ca="1" si="1305"/>
        <v>681213.5434690743</v>
      </c>
      <c r="BQ1168" s="332">
        <f t="shared" ca="1" si="1305"/>
        <v>643874.77389344119</v>
      </c>
      <c r="BR1168" s="332">
        <f t="shared" ca="1" si="1305"/>
        <v>606847.16073093843</v>
      </c>
      <c r="BS1168" s="332">
        <f t="shared" ca="1" si="1305"/>
        <v>570128.11101145647</v>
      </c>
      <c r="BT1168" s="332">
        <f t="shared" ca="1" si="1305"/>
        <v>533715.0533729702</v>
      </c>
      <c r="BU1168" s="332">
        <f t="shared" ca="1" si="1305"/>
        <v>497605.43788147136</v>
      </c>
      <c r="BV1168" s="332">
        <f t="shared" ca="1" si="1305"/>
        <v>461796.73585240159</v>
      </c>
      <c r="BW1168" s="332">
        <f t="shared" ca="1" si="1305"/>
        <v>426286.43967357406</v>
      </c>
      <c r="BX1168" s="332">
        <f t="shared" ca="1" si="1305"/>
        <v>391072.06262957014</v>
      </c>
      <c r="BY1168" s="332">
        <f t="shared" ca="1" si="1305"/>
        <v>356151.13872759964</v>
      </c>
      <c r="BZ1168" s="332">
        <f t="shared" ca="1" si="1305"/>
        <v>321521.22252481221</v>
      </c>
      <c r="CA1168" s="332">
        <f t="shared" ca="1" si="1305"/>
        <v>287179.88895704795</v>
      </c>
      <c r="CB1168" s="332">
        <f t="shared" ca="1" si="1305"/>
        <v>253124.73316901503</v>
      </c>
      <c r="CC1168" s="332">
        <f t="shared" ca="1" si="1305"/>
        <v>219353.37034588249</v>
      </c>
      <c r="CD1168" s="332">
        <f t="shared" ca="1" si="1305"/>
        <v>185863.43554627604</v>
      </c>
      <c r="CE1168" s="332">
        <f t="shared" ref="CE1168:CK1168" ca="1" si="1306">SUM(CE1166:CE1167,CE1163:CE1164)</f>
        <v>152652.58353666624</v>
      </c>
      <c r="CF1168" s="332">
        <f t="shared" ca="1" si="1306"/>
        <v>119718.48862713657</v>
      </c>
      <c r="CG1168" s="332">
        <f t="shared" ca="1" si="1306"/>
        <v>87058.844508519629</v>
      </c>
      <c r="CH1168" s="332">
        <f t="shared" ca="1" si="1306"/>
        <v>54671.364090891206</v>
      </c>
      <c r="CI1168" s="332">
        <f t="shared" ca="1" si="1306"/>
        <v>22553.779343409697</v>
      </c>
      <c r="CJ1168" s="332">
        <f t="shared" ca="1" si="1306"/>
        <v>-9296.1588645095471</v>
      </c>
      <c r="CK1168" s="332">
        <f t="shared" ca="1" si="1306"/>
        <v>-40880.680920696119</v>
      </c>
      <c r="CL1168" s="332">
        <f t="shared" ref="CL1168" ca="1" si="1307">SUM(CL1166:CL1167,CL1163:CL1164)</f>
        <v>-72201.998626414454</v>
      </c>
    </row>
    <row r="1169" spans="2:90" x14ac:dyDescent="0.4">
      <c r="B1169" s="122"/>
      <c r="C1169" s="57"/>
      <c r="D1169" t="s">
        <v>840</v>
      </c>
      <c r="E1169" t="str">
        <f t="shared" si="1302"/>
        <v>1169 LAMORT-PV</v>
      </c>
      <c r="G1169" s="57" t="s">
        <v>244</v>
      </c>
      <c r="R1169"/>
      <c r="S1169" s="62"/>
      <c r="T1169" s="62"/>
      <c r="U1169" s="62"/>
      <c r="V1169" s="62"/>
      <c r="W1169" s="62"/>
      <c r="X1169" s="62"/>
      <c r="Y1169" s="62"/>
      <c r="Z1169" s="62"/>
      <c r="AA1169" s="62"/>
      <c r="AB1169" s="62"/>
      <c r="AC1169" s="62"/>
      <c r="AD1169" s="62"/>
      <c r="AE1169" s="62"/>
      <c r="AF1169" s="62"/>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c r="BA1169" s="62"/>
      <c r="BB1169" s="62"/>
      <c r="BC1169" s="62"/>
      <c r="BD1169" s="62"/>
      <c r="BE1169" s="62"/>
      <c r="BF1169" s="62"/>
      <c r="BG1169" s="62"/>
      <c r="BH1169" s="62"/>
      <c r="BI1169" s="62"/>
      <c r="BJ1169" s="62"/>
      <c r="BK1169" s="62"/>
      <c r="BL1169" s="62"/>
      <c r="BM1169" s="62"/>
      <c r="BN1169" s="62"/>
      <c r="BO1169" s="62"/>
      <c r="BP1169" s="62"/>
      <c r="BQ1169" s="62"/>
      <c r="BR1169" s="62"/>
      <c r="BS1169" s="62"/>
      <c r="BT1169" s="62"/>
      <c r="BU1169" s="62"/>
      <c r="BV1169" s="62"/>
      <c r="BW1169" s="62"/>
      <c r="BX1169" s="62"/>
      <c r="BY1169" s="62"/>
      <c r="BZ1169" s="62"/>
      <c r="CA1169" s="62"/>
      <c r="CB1169" s="62"/>
      <c r="CC1169" s="62"/>
      <c r="CD1169" s="62"/>
      <c r="CE1169" s="62"/>
      <c r="CF1169" s="62"/>
      <c r="CG1169" s="62"/>
      <c r="CH1169" s="62"/>
      <c r="CI1169" s="62"/>
      <c r="CJ1169" s="62"/>
      <c r="CK1169" s="62"/>
      <c r="CL1169" s="62"/>
    </row>
    <row r="1170" spans="2:90" x14ac:dyDescent="0.4">
      <c r="B1170" s="123" t="str">
        <f>"Interest income - "&amp;SUBSTITUTE(B1154,":","")</f>
        <v>Interest income - Volume driven amortizing loan - no defaults</v>
      </c>
      <c r="C1170" t="s">
        <v>198</v>
      </c>
      <c r="D1170" t="s">
        <v>840</v>
      </c>
      <c r="E1170" t="str">
        <f t="shared" si="1302"/>
        <v>1170 LAMORT-PV</v>
      </c>
      <c r="G1170" s="57"/>
      <c r="I1170" s="93"/>
      <c r="J1170" s="93"/>
      <c r="K1170" s="28">
        <f t="shared" ref="K1170:P1170" ca="1" si="1308">SUMIF($3:$3,K$2,1170:1170)</f>
        <v>212657.08488857304</v>
      </c>
      <c r="L1170" s="28">
        <f t="shared" ca="1" si="1308"/>
        <v>258407.3863507738</v>
      </c>
      <c r="M1170" s="28">
        <f t="shared" ca="1" si="1308"/>
        <v>202195.34973905084</v>
      </c>
      <c r="N1170" s="28">
        <f t="shared" ca="1" si="1308"/>
        <v>151353.90249756069</v>
      </c>
      <c r="O1170" s="28">
        <f t="shared" ca="1" si="1308"/>
        <v>105369.92978609759</v>
      </c>
      <c r="P1170" s="28">
        <f t="shared" ca="1" si="1308"/>
        <v>63779.340590537104</v>
      </c>
      <c r="R1170" s="27"/>
      <c r="S1170" s="93">
        <f t="shared" ref="S1170" ca="1" si="1309">SUM(S1163:S1164,S1166)*$H1157/12</f>
        <v>4166.666666666667</v>
      </c>
      <c r="T1170" s="93">
        <f t="shared" ref="T1170:AX1170" ca="1" si="1310">SUM(T1163:T1164,T1166)*$H1157/12</f>
        <v>7932.2949143194055</v>
      </c>
      <c r="U1170" s="93">
        <f t="shared" ca="1" si="1310"/>
        <v>11300.226729783331</v>
      </c>
      <c r="V1170" s="93">
        <f t="shared" ca="1" si="1310"/>
        <v>14273.776249993351</v>
      </c>
      <c r="W1170" s="93">
        <f t="shared" ca="1" si="1310"/>
        <v>16856.229994076577</v>
      </c>
      <c r="X1170" s="93">
        <f t="shared" ca="1" si="1310"/>
        <v>19050.847093500739</v>
      </c>
      <c r="Y1170" s="93">
        <f t="shared" ca="1" si="1310"/>
        <v>20860.859520304661</v>
      </c>
      <c r="Z1170" s="93">
        <f t="shared" ca="1" si="1310"/>
        <v>22289.472313426839</v>
      </c>
      <c r="AA1170" s="93">
        <f t="shared" ca="1" si="1310"/>
        <v>23339.86380314796</v>
      </c>
      <c r="AB1170" s="93">
        <f t="shared" ca="1" si="1310"/>
        <v>24015.185833663036</v>
      </c>
      <c r="AC1170" s="93">
        <f t="shared" ca="1" si="1310"/>
        <v>24318.56398379878</v>
      </c>
      <c r="AD1170" s="93">
        <f t="shared" ca="1" si="1310"/>
        <v>24253.097785891689</v>
      </c>
      <c r="AE1170" s="93">
        <f t="shared" ca="1" si="1310"/>
        <v>23821.860942842108</v>
      </c>
      <c r="AF1170" s="93">
        <f t="shared" ca="1" si="1310"/>
        <v>23394.217740151278</v>
      </c>
      <c r="AG1170" s="93">
        <f t="shared" ca="1" si="1310"/>
        <v>22970.138230816203</v>
      </c>
      <c r="AH1170" s="93">
        <f t="shared" ca="1" si="1310"/>
        <v>22549.592717392257</v>
      </c>
      <c r="AI1170" s="93">
        <f t="shared" ca="1" si="1310"/>
        <v>22132.551749913513</v>
      </c>
      <c r="AJ1170" s="93">
        <f t="shared" ca="1" si="1310"/>
        <v>21718.986123830422</v>
      </c>
      <c r="AK1170" s="93">
        <f t="shared" ca="1" si="1310"/>
        <v>21308.866877964691</v>
      </c>
      <c r="AL1170" s="93">
        <f t="shared" ca="1" si="1310"/>
        <v>20902.165292481171</v>
      </c>
      <c r="AM1170" s="93">
        <f t="shared" ca="1" si="1310"/>
        <v>20498.852886876684</v>
      </c>
      <c r="AN1170" s="93">
        <f t="shared" ca="1" si="1310"/>
        <v>20098.901417985569</v>
      </c>
      <c r="AO1170" s="93">
        <f t="shared" ca="1" si="1310"/>
        <v>19702.282878001872</v>
      </c>
      <c r="AP1170" s="93">
        <f t="shared" ca="1" si="1310"/>
        <v>19308.969492518048</v>
      </c>
      <c r="AQ1170" s="93">
        <f t="shared" ca="1" si="1310"/>
        <v>18918.93371857992</v>
      </c>
      <c r="AR1170" s="93">
        <f t="shared" ca="1" si="1310"/>
        <v>18532.148242757939</v>
      </c>
      <c r="AS1170" s="93">
        <f t="shared" ca="1" si="1310"/>
        <v>18148.585979234478</v>
      </c>
      <c r="AT1170" s="93">
        <f t="shared" ca="1" si="1310"/>
        <v>17768.220067907048</v>
      </c>
      <c r="AU1170" s="93">
        <f t="shared" ca="1" si="1310"/>
        <v>17391.02387250734</v>
      </c>
      <c r="AV1170" s="93">
        <f t="shared" ca="1" si="1310"/>
        <v>17016.970978735964</v>
      </c>
      <c r="AW1170" s="93">
        <f t="shared" ca="1" si="1310"/>
        <v>16646.035192412688</v>
      </c>
      <c r="AX1170" s="93">
        <f t="shared" ca="1" si="1310"/>
        <v>16278.190537642104</v>
      </c>
      <c r="AY1170" s="93">
        <f t="shared" ref="AY1170:CD1170" ca="1" si="1311">SUM(AY1163:AY1164,AY1166)*$H1157/12</f>
        <v>15913.411254994608</v>
      </c>
      <c r="AZ1170" s="93">
        <f t="shared" ca="1" si="1311"/>
        <v>15551.671799702506</v>
      </c>
      <c r="BA1170" s="93">
        <f t="shared" ca="1" si="1311"/>
        <v>15192.946839871174</v>
      </c>
      <c r="BB1170" s="93">
        <f t="shared" ca="1" si="1311"/>
        <v>14837.211254705102</v>
      </c>
      <c r="BC1170" s="93">
        <f t="shared" ca="1" si="1311"/>
        <v>14484.440132748749</v>
      </c>
      <c r="BD1170" s="93">
        <f t="shared" ca="1" si="1311"/>
        <v>14134.608770142027</v>
      </c>
      <c r="BE1170" s="93">
        <f t="shared" ca="1" si="1311"/>
        <v>13787.692668890368</v>
      </c>
      <c r="BF1170" s="93">
        <f t="shared" ca="1" si="1311"/>
        <v>13443.667535149134</v>
      </c>
      <c r="BG1170" s="93">
        <f t="shared" ca="1" si="1311"/>
        <v>13102.509277522413</v>
      </c>
      <c r="BH1170" s="93">
        <f t="shared" ca="1" si="1311"/>
        <v>12764.194005375915</v>
      </c>
      <c r="BI1170" s="93">
        <f t="shared" ca="1" si="1311"/>
        <v>12428.69802716397</v>
      </c>
      <c r="BJ1170" s="93">
        <f t="shared" ca="1" si="1311"/>
        <v>12095.997848770457</v>
      </c>
      <c r="BK1170" s="93">
        <f t="shared" ca="1" si="1311"/>
        <v>11766.070171863556</v>
      </c>
      <c r="BL1170" s="93">
        <f t="shared" ca="1" si="1311"/>
        <v>11438.891892264217</v>
      </c>
      <c r="BM1170" s="93">
        <f t="shared" ca="1" si="1311"/>
        <v>11114.440098328203</v>
      </c>
      <c r="BN1170" s="93">
        <f t="shared" ca="1" si="1311"/>
        <v>10792.692069341654</v>
      </c>
      <c r="BO1170" s="93">
        <f t="shared" ca="1" si="1311"/>
        <v>10473.625273929994</v>
      </c>
      <c r="BP1170" s="93">
        <f t="shared" ca="1" si="1311"/>
        <v>10157.217368480098</v>
      </c>
      <c r="BQ1170" s="93">
        <f t="shared" ca="1" si="1311"/>
        <v>9843.4461955756178</v>
      </c>
      <c r="BR1170" s="93">
        <f t="shared" ca="1" si="1311"/>
        <v>9532.289782445343</v>
      </c>
      <c r="BS1170" s="93">
        <f t="shared" ca="1" si="1311"/>
        <v>9223.7263394244874</v>
      </c>
      <c r="BT1170" s="93">
        <f t="shared" ca="1" si="1311"/>
        <v>8917.7342584288035</v>
      </c>
      <c r="BU1170" s="93">
        <f t="shared" ca="1" si="1311"/>
        <v>8614.2921114414185</v>
      </c>
      <c r="BV1170" s="93">
        <f t="shared" ca="1" si="1311"/>
        <v>8313.378649012262</v>
      </c>
      <c r="BW1170" s="93">
        <f t="shared" ca="1" si="1311"/>
        <v>8014.9727987700135</v>
      </c>
      <c r="BX1170" s="93">
        <f t="shared" ca="1" si="1311"/>
        <v>7719.0536639464508</v>
      </c>
      <c r="BY1170" s="93">
        <f t="shared" ca="1" si="1311"/>
        <v>7425.6005219130848</v>
      </c>
      <c r="BZ1170" s="93">
        <f t="shared" ca="1" si="1311"/>
        <v>7134.5928227299983</v>
      </c>
      <c r="CA1170" s="93">
        <f t="shared" ca="1" si="1311"/>
        <v>6846.0101877067691</v>
      </c>
      <c r="CB1170" s="93">
        <f t="shared" ca="1" si="1311"/>
        <v>6559.8324079753993</v>
      </c>
      <c r="CC1170" s="93">
        <f t="shared" ca="1" si="1311"/>
        <v>6276.0394430751257</v>
      </c>
      <c r="CD1170" s="93">
        <f t="shared" ca="1" si="1311"/>
        <v>5994.6114195490218</v>
      </c>
      <c r="CE1170" s="93">
        <f t="shared" ref="CE1170:CK1170" ca="1" si="1312">SUM(CE1163:CE1164,CE1166)*$H1157/12</f>
        <v>5715.5286295523001</v>
      </c>
      <c r="CF1170" s="93">
        <f t="shared" ca="1" si="1312"/>
        <v>5438.7715294722193</v>
      </c>
      <c r="CG1170" s="93">
        <f t="shared" ca="1" si="1312"/>
        <v>5164.3207385594715</v>
      </c>
      <c r="CH1170" s="93">
        <f t="shared" ca="1" si="1312"/>
        <v>4892.1570375709971</v>
      </c>
      <c r="CI1170" s="93">
        <f t="shared" ca="1" si="1312"/>
        <v>4622.2613674240938</v>
      </c>
      <c r="CJ1170" s="93">
        <f t="shared" ca="1" si="1312"/>
        <v>4354.6148278617475</v>
      </c>
      <c r="CK1170" s="93">
        <f t="shared" ca="1" si="1312"/>
        <v>4089.1986761290877</v>
      </c>
      <c r="CL1170" s="93">
        <f t="shared" ref="CL1170" ca="1" si="1313">SUM(CL1163:CL1164,CL1166)*$H1157/12</f>
        <v>3825.9943256608658</v>
      </c>
    </row>
    <row r="1171" spans="2:90" x14ac:dyDescent="0.4">
      <c r="B1171" s="122"/>
      <c r="C1171" s="57"/>
      <c r="D1171" t="s">
        <v>840</v>
      </c>
      <c r="E1171" t="str">
        <f t="shared" si="1302"/>
        <v>1171 LAMORT-PV</v>
      </c>
      <c r="G1171" s="57"/>
      <c r="R117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c r="BP1171" s="1"/>
      <c r="BQ1171" s="1"/>
      <c r="BR1171" s="1"/>
      <c r="BS1171" s="1"/>
      <c r="BT1171" s="1"/>
      <c r="BU1171" s="1"/>
      <c r="BV1171" s="1"/>
      <c r="BW1171" s="1"/>
      <c r="BX1171" s="1"/>
      <c r="BY1171" s="1"/>
      <c r="BZ1171" s="1"/>
      <c r="CA1171" s="1"/>
      <c r="CB1171" s="1"/>
      <c r="CC1171" s="1"/>
      <c r="CD1171" s="1"/>
      <c r="CE1171" s="1"/>
      <c r="CF1171" s="1"/>
      <c r="CG1171" s="1"/>
      <c r="CH1171" s="1"/>
      <c r="CI1171" s="1"/>
      <c r="CJ1171" s="1"/>
      <c r="CK1171" s="1"/>
      <c r="CL1171" s="1"/>
    </row>
    <row r="1172" spans="2:90" x14ac:dyDescent="0.4">
      <c r="B1172" s="95" t="s">
        <v>309</v>
      </c>
      <c r="C1172" s="57"/>
      <c r="D1172" t="s">
        <v>840</v>
      </c>
      <c r="E1172" t="str">
        <f>ROW()&amp;" "&amp;D1172</f>
        <v>1172 LAMORT-PV</v>
      </c>
      <c r="G1172" s="57"/>
      <c r="R1172"/>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c r="BP1172" s="1"/>
      <c r="BQ1172" s="1"/>
      <c r="BR1172" s="1"/>
      <c r="BS1172" s="1"/>
      <c r="BT1172" s="1"/>
      <c r="BU1172" s="1"/>
      <c r="BV1172" s="1"/>
      <c r="BW1172" s="1"/>
      <c r="BX1172" s="1"/>
      <c r="BY1172" s="1"/>
      <c r="BZ1172" s="1"/>
      <c r="CA1172" s="1"/>
      <c r="CB1172" s="1"/>
      <c r="CC1172" s="1"/>
      <c r="CD1172" s="1"/>
      <c r="CE1172" s="1"/>
      <c r="CF1172" s="1"/>
      <c r="CG1172" s="1"/>
      <c r="CH1172" s="1"/>
      <c r="CI1172" s="1"/>
      <c r="CJ1172" s="1"/>
      <c r="CK1172" s="1"/>
      <c r="CL1172" s="1"/>
    </row>
    <row r="1173" spans="2:90" x14ac:dyDescent="0.4">
      <c r="B1173" s="154" t="str">
        <f>B1164</f>
        <v>New loans originated - Volume driven amortizing loan - no defaults</v>
      </c>
      <c r="C1173" t="s">
        <v>235</v>
      </c>
      <c r="D1173" t="s">
        <v>840</v>
      </c>
      <c r="E1173" t="str">
        <f>ROW()&amp;" "&amp;D1173</f>
        <v>1173 LAMORT-PV</v>
      </c>
      <c r="G1173" s="57"/>
      <c r="K1173" s="53">
        <f t="shared" ref="K1173:P1175" ca="1" si="1314">SUMIF($3:$3,K$2,1173:1173)</f>
        <v>-6000000</v>
      </c>
      <c r="L1173" s="53">
        <f t="shared" ca="1" si="1314"/>
        <v>-6000000</v>
      </c>
      <c r="M1173" s="53">
        <f t="shared" ca="1" si="1314"/>
        <v>-6000000</v>
      </c>
      <c r="N1173" s="53">
        <f t="shared" ca="1" si="1314"/>
        <v>-6000000</v>
      </c>
      <c r="O1173" s="53">
        <f t="shared" ca="1" si="1314"/>
        <v>-6000000</v>
      </c>
      <c r="P1173" s="53">
        <f t="shared" ca="1" si="1314"/>
        <v>-6000000</v>
      </c>
      <c r="R1173"/>
      <c r="S1173" s="62">
        <f t="shared" ref="S1173" ca="1" si="1315">-S1164</f>
        <v>-500000</v>
      </c>
      <c r="T1173" s="62">
        <f t="shared" ref="T1173:AX1173" ca="1" si="1316">-T1164</f>
        <v>-500000</v>
      </c>
      <c r="U1173" s="62">
        <f t="shared" ca="1" si="1316"/>
        <v>-500000</v>
      </c>
      <c r="V1173" s="62">
        <f t="shared" ca="1" si="1316"/>
        <v>-500000</v>
      </c>
      <c r="W1173" s="62">
        <f t="shared" ca="1" si="1316"/>
        <v>-500000</v>
      </c>
      <c r="X1173" s="62">
        <f t="shared" ca="1" si="1316"/>
        <v>-500000</v>
      </c>
      <c r="Y1173" s="62">
        <f t="shared" ca="1" si="1316"/>
        <v>-500000</v>
      </c>
      <c r="Z1173" s="62">
        <f t="shared" ca="1" si="1316"/>
        <v>-500000</v>
      </c>
      <c r="AA1173" s="62">
        <f t="shared" ca="1" si="1316"/>
        <v>-500000</v>
      </c>
      <c r="AB1173" s="62">
        <f t="shared" ca="1" si="1316"/>
        <v>-500000</v>
      </c>
      <c r="AC1173" s="62">
        <f t="shared" ca="1" si="1316"/>
        <v>-500000</v>
      </c>
      <c r="AD1173" s="62">
        <f t="shared" ca="1" si="1316"/>
        <v>-500000</v>
      </c>
      <c r="AE1173" s="62">
        <f t="shared" ca="1" si="1316"/>
        <v>-500000</v>
      </c>
      <c r="AF1173" s="62">
        <f t="shared" ca="1" si="1316"/>
        <v>-500000</v>
      </c>
      <c r="AG1173" s="62">
        <f t="shared" ca="1" si="1316"/>
        <v>-500000</v>
      </c>
      <c r="AH1173" s="62">
        <f t="shared" ca="1" si="1316"/>
        <v>-500000</v>
      </c>
      <c r="AI1173" s="62">
        <f t="shared" ca="1" si="1316"/>
        <v>-500000</v>
      </c>
      <c r="AJ1173" s="62">
        <f t="shared" ca="1" si="1316"/>
        <v>-500000</v>
      </c>
      <c r="AK1173" s="62">
        <f t="shared" ca="1" si="1316"/>
        <v>-500000</v>
      </c>
      <c r="AL1173" s="62">
        <f t="shared" ca="1" si="1316"/>
        <v>-500000</v>
      </c>
      <c r="AM1173" s="62">
        <f t="shared" ca="1" si="1316"/>
        <v>-500000</v>
      </c>
      <c r="AN1173" s="62">
        <f t="shared" ca="1" si="1316"/>
        <v>-500000</v>
      </c>
      <c r="AO1173" s="62">
        <f t="shared" ca="1" si="1316"/>
        <v>-500000</v>
      </c>
      <c r="AP1173" s="62">
        <f t="shared" ca="1" si="1316"/>
        <v>-500000</v>
      </c>
      <c r="AQ1173" s="62">
        <f t="shared" ca="1" si="1316"/>
        <v>-500000</v>
      </c>
      <c r="AR1173" s="62">
        <f t="shared" ca="1" si="1316"/>
        <v>-500000</v>
      </c>
      <c r="AS1173" s="62">
        <f t="shared" ca="1" si="1316"/>
        <v>-500000</v>
      </c>
      <c r="AT1173" s="62">
        <f t="shared" ca="1" si="1316"/>
        <v>-500000</v>
      </c>
      <c r="AU1173" s="62">
        <f t="shared" ca="1" si="1316"/>
        <v>-500000</v>
      </c>
      <c r="AV1173" s="62">
        <f t="shared" ca="1" si="1316"/>
        <v>-500000</v>
      </c>
      <c r="AW1173" s="62">
        <f t="shared" ca="1" si="1316"/>
        <v>-500000</v>
      </c>
      <c r="AX1173" s="62">
        <f t="shared" ca="1" si="1316"/>
        <v>-500000</v>
      </c>
      <c r="AY1173" s="62">
        <f t="shared" ref="AY1173:CD1173" ca="1" si="1317">-AY1164</f>
        <v>-500000</v>
      </c>
      <c r="AZ1173" s="62">
        <f t="shared" ca="1" si="1317"/>
        <v>-500000</v>
      </c>
      <c r="BA1173" s="62">
        <f t="shared" ca="1" si="1317"/>
        <v>-500000</v>
      </c>
      <c r="BB1173" s="62">
        <f t="shared" ca="1" si="1317"/>
        <v>-500000</v>
      </c>
      <c r="BC1173" s="62">
        <f t="shared" ca="1" si="1317"/>
        <v>-500000</v>
      </c>
      <c r="BD1173" s="62">
        <f t="shared" ca="1" si="1317"/>
        <v>-500000</v>
      </c>
      <c r="BE1173" s="62">
        <f t="shared" ca="1" si="1317"/>
        <v>-500000</v>
      </c>
      <c r="BF1173" s="62">
        <f t="shared" ca="1" si="1317"/>
        <v>-500000</v>
      </c>
      <c r="BG1173" s="62">
        <f t="shared" ca="1" si="1317"/>
        <v>-500000</v>
      </c>
      <c r="BH1173" s="62">
        <f t="shared" ca="1" si="1317"/>
        <v>-500000</v>
      </c>
      <c r="BI1173" s="62">
        <f t="shared" ca="1" si="1317"/>
        <v>-500000</v>
      </c>
      <c r="BJ1173" s="62">
        <f t="shared" ca="1" si="1317"/>
        <v>-500000</v>
      </c>
      <c r="BK1173" s="62">
        <f t="shared" ca="1" si="1317"/>
        <v>-500000</v>
      </c>
      <c r="BL1173" s="62">
        <f t="shared" ca="1" si="1317"/>
        <v>-500000</v>
      </c>
      <c r="BM1173" s="62">
        <f t="shared" ca="1" si="1317"/>
        <v>-500000</v>
      </c>
      <c r="BN1173" s="62">
        <f t="shared" ca="1" si="1317"/>
        <v>-500000</v>
      </c>
      <c r="BO1173" s="62">
        <f t="shared" ca="1" si="1317"/>
        <v>-500000</v>
      </c>
      <c r="BP1173" s="62">
        <f t="shared" ca="1" si="1317"/>
        <v>-500000</v>
      </c>
      <c r="BQ1173" s="62">
        <f t="shared" ca="1" si="1317"/>
        <v>-500000</v>
      </c>
      <c r="BR1173" s="62">
        <f t="shared" ca="1" si="1317"/>
        <v>-500000</v>
      </c>
      <c r="BS1173" s="62">
        <f t="shared" ca="1" si="1317"/>
        <v>-500000</v>
      </c>
      <c r="BT1173" s="62">
        <f t="shared" ca="1" si="1317"/>
        <v>-500000</v>
      </c>
      <c r="BU1173" s="62">
        <f t="shared" ca="1" si="1317"/>
        <v>-500000</v>
      </c>
      <c r="BV1173" s="62">
        <f t="shared" ca="1" si="1317"/>
        <v>-500000</v>
      </c>
      <c r="BW1173" s="62">
        <f t="shared" ca="1" si="1317"/>
        <v>-500000</v>
      </c>
      <c r="BX1173" s="62">
        <f t="shared" ca="1" si="1317"/>
        <v>-500000</v>
      </c>
      <c r="BY1173" s="62">
        <f t="shared" ca="1" si="1317"/>
        <v>-500000</v>
      </c>
      <c r="BZ1173" s="62">
        <f t="shared" ca="1" si="1317"/>
        <v>-500000</v>
      </c>
      <c r="CA1173" s="62">
        <f t="shared" ca="1" si="1317"/>
        <v>-500000</v>
      </c>
      <c r="CB1173" s="62">
        <f t="shared" ca="1" si="1317"/>
        <v>-500000</v>
      </c>
      <c r="CC1173" s="62">
        <f t="shared" ca="1" si="1317"/>
        <v>-500000</v>
      </c>
      <c r="CD1173" s="62">
        <f t="shared" ca="1" si="1317"/>
        <v>-500000</v>
      </c>
      <c r="CE1173" s="62">
        <f t="shared" ref="CE1173:CK1173" ca="1" si="1318">-CE1164</f>
        <v>-500000</v>
      </c>
      <c r="CF1173" s="62">
        <f t="shared" ca="1" si="1318"/>
        <v>-500000</v>
      </c>
      <c r="CG1173" s="62">
        <f t="shared" ca="1" si="1318"/>
        <v>-500000</v>
      </c>
      <c r="CH1173" s="62">
        <f t="shared" ca="1" si="1318"/>
        <v>-500000</v>
      </c>
      <c r="CI1173" s="62">
        <f t="shared" ca="1" si="1318"/>
        <v>-500000</v>
      </c>
      <c r="CJ1173" s="62">
        <f t="shared" ca="1" si="1318"/>
        <v>-500000</v>
      </c>
      <c r="CK1173" s="62">
        <f t="shared" ca="1" si="1318"/>
        <v>-500000</v>
      </c>
      <c r="CL1173" s="62">
        <f t="shared" ref="CL1173" ca="1" si="1319">-CL1164</f>
        <v>-500000</v>
      </c>
    </row>
    <row r="1174" spans="2:90" x14ac:dyDescent="0.4">
      <c r="B1174" s="154" t="str">
        <f>B1166</f>
        <v>Prepayment - Volume driven amortizing loan - no defaults</v>
      </c>
      <c r="C1174" t="s">
        <v>235</v>
      </c>
      <c r="D1174" t="s">
        <v>840</v>
      </c>
      <c r="E1174" t="str">
        <f>ROW()&amp;" "&amp;D1174</f>
        <v>1174 LAMORT-PV</v>
      </c>
      <c r="G1174" s="57"/>
      <c r="K1174" s="53">
        <f t="shared" si="1314"/>
        <v>0</v>
      </c>
      <c r="L1174" s="53">
        <f t="shared" si="1314"/>
        <v>0</v>
      </c>
      <c r="M1174" s="53">
        <f t="shared" si="1314"/>
        <v>0</v>
      </c>
      <c r="N1174" s="53">
        <f t="shared" si="1314"/>
        <v>0</v>
      </c>
      <c r="O1174" s="53">
        <f t="shared" si="1314"/>
        <v>0</v>
      </c>
      <c r="P1174" s="53">
        <f t="shared" si="1314"/>
        <v>0</v>
      </c>
      <c r="R1174"/>
      <c r="S1174" s="62">
        <f t="shared" ref="S1174" si="1320">-S1166</f>
        <v>0</v>
      </c>
      <c r="T1174" s="62">
        <f t="shared" ref="T1174:CD1174" si="1321">-T1166</f>
        <v>0</v>
      </c>
      <c r="U1174" s="62">
        <f t="shared" si="1321"/>
        <v>0</v>
      </c>
      <c r="V1174" s="62">
        <f t="shared" si="1321"/>
        <v>0</v>
      </c>
      <c r="W1174" s="62">
        <f t="shared" si="1321"/>
        <v>0</v>
      </c>
      <c r="X1174" s="62">
        <f t="shared" si="1321"/>
        <v>0</v>
      </c>
      <c r="Y1174" s="62">
        <f t="shared" si="1321"/>
        <v>0</v>
      </c>
      <c r="Z1174" s="62">
        <f t="shared" si="1321"/>
        <v>0</v>
      </c>
      <c r="AA1174" s="62">
        <f t="shared" si="1321"/>
        <v>0</v>
      </c>
      <c r="AB1174" s="62">
        <f t="shared" si="1321"/>
        <v>0</v>
      </c>
      <c r="AC1174" s="62">
        <f t="shared" si="1321"/>
        <v>0</v>
      </c>
      <c r="AD1174" s="62">
        <f t="shared" si="1321"/>
        <v>0</v>
      </c>
      <c r="AE1174" s="62">
        <f t="shared" si="1321"/>
        <v>0</v>
      </c>
      <c r="AF1174" s="62">
        <f t="shared" si="1321"/>
        <v>0</v>
      </c>
      <c r="AG1174" s="62">
        <f t="shared" si="1321"/>
        <v>0</v>
      </c>
      <c r="AH1174" s="62">
        <f t="shared" si="1321"/>
        <v>0</v>
      </c>
      <c r="AI1174" s="62">
        <f t="shared" si="1321"/>
        <v>0</v>
      </c>
      <c r="AJ1174" s="62">
        <f t="shared" si="1321"/>
        <v>0</v>
      </c>
      <c r="AK1174" s="62">
        <f t="shared" si="1321"/>
        <v>0</v>
      </c>
      <c r="AL1174" s="62">
        <f t="shared" si="1321"/>
        <v>0</v>
      </c>
      <c r="AM1174" s="62">
        <f t="shared" si="1321"/>
        <v>0</v>
      </c>
      <c r="AN1174" s="62">
        <f t="shared" si="1321"/>
        <v>0</v>
      </c>
      <c r="AO1174" s="62">
        <f t="shared" si="1321"/>
        <v>0</v>
      </c>
      <c r="AP1174" s="62">
        <f t="shared" si="1321"/>
        <v>0</v>
      </c>
      <c r="AQ1174" s="62">
        <f t="shared" si="1321"/>
        <v>0</v>
      </c>
      <c r="AR1174" s="62">
        <f t="shared" si="1321"/>
        <v>0</v>
      </c>
      <c r="AS1174" s="62">
        <f t="shared" si="1321"/>
        <v>0</v>
      </c>
      <c r="AT1174" s="62">
        <f t="shared" si="1321"/>
        <v>0</v>
      </c>
      <c r="AU1174" s="62">
        <f t="shared" si="1321"/>
        <v>0</v>
      </c>
      <c r="AV1174" s="62">
        <f t="shared" si="1321"/>
        <v>0</v>
      </c>
      <c r="AW1174" s="62">
        <f t="shared" si="1321"/>
        <v>0</v>
      </c>
      <c r="AX1174" s="62">
        <f t="shared" si="1321"/>
        <v>0</v>
      </c>
      <c r="AY1174" s="62">
        <f t="shared" si="1321"/>
        <v>0</v>
      </c>
      <c r="AZ1174" s="62">
        <f t="shared" si="1321"/>
        <v>0</v>
      </c>
      <c r="BA1174" s="62">
        <f t="shared" si="1321"/>
        <v>0</v>
      </c>
      <c r="BB1174" s="62">
        <f t="shared" si="1321"/>
        <v>0</v>
      </c>
      <c r="BC1174" s="62">
        <f t="shared" si="1321"/>
        <v>0</v>
      </c>
      <c r="BD1174" s="62">
        <f t="shared" si="1321"/>
        <v>0</v>
      </c>
      <c r="BE1174" s="62">
        <f t="shared" si="1321"/>
        <v>0</v>
      </c>
      <c r="BF1174" s="62">
        <f t="shared" si="1321"/>
        <v>0</v>
      </c>
      <c r="BG1174" s="62">
        <f t="shared" si="1321"/>
        <v>0</v>
      </c>
      <c r="BH1174" s="62">
        <f t="shared" si="1321"/>
        <v>0</v>
      </c>
      <c r="BI1174" s="62">
        <f t="shared" si="1321"/>
        <v>0</v>
      </c>
      <c r="BJ1174" s="62">
        <f t="shared" si="1321"/>
        <v>0</v>
      </c>
      <c r="BK1174" s="62">
        <f t="shared" si="1321"/>
        <v>0</v>
      </c>
      <c r="BL1174" s="62">
        <f t="shared" si="1321"/>
        <v>0</v>
      </c>
      <c r="BM1174" s="62">
        <f t="shared" si="1321"/>
        <v>0</v>
      </c>
      <c r="BN1174" s="62">
        <f t="shared" si="1321"/>
        <v>0</v>
      </c>
      <c r="BO1174" s="62">
        <f t="shared" si="1321"/>
        <v>0</v>
      </c>
      <c r="BP1174" s="62">
        <f t="shared" si="1321"/>
        <v>0</v>
      </c>
      <c r="BQ1174" s="62">
        <f t="shared" si="1321"/>
        <v>0</v>
      </c>
      <c r="BR1174" s="62">
        <f t="shared" si="1321"/>
        <v>0</v>
      </c>
      <c r="BS1174" s="62">
        <f t="shared" si="1321"/>
        <v>0</v>
      </c>
      <c r="BT1174" s="62">
        <f t="shared" si="1321"/>
        <v>0</v>
      </c>
      <c r="BU1174" s="62">
        <f t="shared" si="1321"/>
        <v>0</v>
      </c>
      <c r="BV1174" s="62">
        <f t="shared" si="1321"/>
        <v>0</v>
      </c>
      <c r="BW1174" s="62">
        <f t="shared" si="1321"/>
        <v>0</v>
      </c>
      <c r="BX1174" s="62">
        <f t="shared" si="1321"/>
        <v>0</v>
      </c>
      <c r="BY1174" s="62">
        <f t="shared" si="1321"/>
        <v>0</v>
      </c>
      <c r="BZ1174" s="62">
        <f t="shared" si="1321"/>
        <v>0</v>
      </c>
      <c r="CA1174" s="62">
        <f t="shared" si="1321"/>
        <v>0</v>
      </c>
      <c r="CB1174" s="62">
        <f t="shared" si="1321"/>
        <v>0</v>
      </c>
      <c r="CC1174" s="62">
        <f t="shared" si="1321"/>
        <v>0</v>
      </c>
      <c r="CD1174" s="62">
        <f t="shared" si="1321"/>
        <v>0</v>
      </c>
      <c r="CE1174" s="62">
        <f t="shared" ref="CE1174:CK1174" si="1322">-CE1166</f>
        <v>0</v>
      </c>
      <c r="CF1174" s="62">
        <f t="shared" si="1322"/>
        <v>0</v>
      </c>
      <c r="CG1174" s="62">
        <f t="shared" si="1322"/>
        <v>0</v>
      </c>
      <c r="CH1174" s="62">
        <f t="shared" si="1322"/>
        <v>0</v>
      </c>
      <c r="CI1174" s="62">
        <f t="shared" si="1322"/>
        <v>0</v>
      </c>
      <c r="CJ1174" s="62">
        <f t="shared" si="1322"/>
        <v>0</v>
      </c>
      <c r="CK1174" s="62">
        <f t="shared" si="1322"/>
        <v>0</v>
      </c>
      <c r="CL1174" s="62">
        <f t="shared" ref="CL1174" si="1323">-CL1166</f>
        <v>0</v>
      </c>
    </row>
    <row r="1175" spans="2:90" x14ac:dyDescent="0.4">
      <c r="B1175" s="154" t="str">
        <f>B1167</f>
        <v>Principal payments - Volume driven amortizing loan - no defaults</v>
      </c>
      <c r="C1175" t="s">
        <v>235</v>
      </c>
      <c r="D1175" t="s">
        <v>840</v>
      </c>
      <c r="E1175" t="str">
        <f>ROW()&amp;" "&amp;D1175</f>
        <v>1175 LAMORT-PV</v>
      </c>
      <c r="G1175" s="57"/>
      <c r="K1175" s="53">
        <f t="shared" ca="1" si="1314"/>
        <v>3641376.6868589474</v>
      </c>
      <c r="L1175" s="53">
        <f t="shared" ca="1" si="1314"/>
        <v>6588351.2669114629</v>
      </c>
      <c r="M1175" s="53">
        <f t="shared" ca="1" si="1314"/>
        <v>6532139.230299741</v>
      </c>
      <c r="N1175" s="53">
        <f t="shared" ca="1" si="1314"/>
        <v>6481297.7830582494</v>
      </c>
      <c r="O1175" s="53">
        <f t="shared" ca="1" si="1314"/>
        <v>6435313.8103467869</v>
      </c>
      <c r="P1175" s="53">
        <f t="shared" ca="1" si="1314"/>
        <v>6393723.2211512271</v>
      </c>
      <c r="R1175"/>
      <c r="S1175" s="62">
        <f t="shared" ref="S1175" ca="1" si="1324">-S1167</f>
        <v>48124.610281671463</v>
      </c>
      <c r="T1175" s="62">
        <f t="shared" ref="T1175:AX1175" ca="1" si="1325">-T1167</f>
        <v>95848.18214432901</v>
      </c>
      <c r="U1175" s="62">
        <f t="shared" ca="1" si="1325"/>
        <v>143174.05757479771</v>
      </c>
      <c r="V1175" s="62">
        <f t="shared" ca="1" si="1325"/>
        <v>190105.55071001255</v>
      </c>
      <c r="W1175" s="62">
        <f t="shared" ca="1" si="1325"/>
        <v>236645.94806910056</v>
      </c>
      <c r="X1175" s="62">
        <f t="shared" ca="1" si="1325"/>
        <v>282798.50878352951</v>
      </c>
      <c r="Y1175" s="62">
        <f t="shared" ca="1" si="1325"/>
        <v>328566.46482533828</v>
      </c>
      <c r="Z1175" s="62">
        <f t="shared" ca="1" si="1325"/>
        <v>373953.02123346523</v>
      </c>
      <c r="AA1175" s="62">
        <f t="shared" ca="1" si="1325"/>
        <v>418961.35633819114</v>
      </c>
      <c r="AB1175" s="62">
        <f t="shared" ca="1" si="1325"/>
        <v>463594.62198371097</v>
      </c>
      <c r="AC1175" s="62">
        <f t="shared" ca="1" si="1325"/>
        <v>507855.94374885148</v>
      </c>
      <c r="AD1175" s="62">
        <f t="shared" ca="1" si="1325"/>
        <v>551748.4211659492</v>
      </c>
      <c r="AE1175" s="62">
        <f t="shared" ca="1" si="1325"/>
        <v>551317.18432289956</v>
      </c>
      <c r="AF1175" s="62">
        <f t="shared" ca="1" si="1325"/>
        <v>550889.5411202088</v>
      </c>
      <c r="AG1175" s="62">
        <f t="shared" ca="1" si="1325"/>
        <v>550465.4616108737</v>
      </c>
      <c r="AH1175" s="62">
        <f t="shared" ca="1" si="1325"/>
        <v>550044.91609744972</v>
      </c>
      <c r="AI1175" s="62">
        <f t="shared" ca="1" si="1325"/>
        <v>549627.87512997095</v>
      </c>
      <c r="AJ1175" s="62">
        <f t="shared" ca="1" si="1325"/>
        <v>549214.3095038879</v>
      </c>
      <c r="AK1175" s="62">
        <f t="shared" ca="1" si="1325"/>
        <v>548804.19025802216</v>
      </c>
      <c r="AL1175" s="62">
        <f t="shared" ca="1" si="1325"/>
        <v>548397.48867253866</v>
      </c>
      <c r="AM1175" s="62">
        <f t="shared" ca="1" si="1325"/>
        <v>547994.17626693414</v>
      </c>
      <c r="AN1175" s="62">
        <f t="shared" ca="1" si="1325"/>
        <v>547594.22479804303</v>
      </c>
      <c r="AO1175" s="62">
        <f t="shared" ca="1" si="1325"/>
        <v>547197.60625805939</v>
      </c>
      <c r="AP1175" s="62">
        <f t="shared" ca="1" si="1325"/>
        <v>546804.29287257546</v>
      </c>
      <c r="AQ1175" s="62">
        <f t="shared" ca="1" si="1325"/>
        <v>546414.2570986374</v>
      </c>
      <c r="AR1175" s="62">
        <f t="shared" ca="1" si="1325"/>
        <v>546027.47162281536</v>
      </c>
      <c r="AS1175" s="62">
        <f t="shared" ca="1" si="1325"/>
        <v>545643.90935929189</v>
      </c>
      <c r="AT1175" s="62">
        <f t="shared" ca="1" si="1325"/>
        <v>545263.54344796448</v>
      </c>
      <c r="AU1175" s="62">
        <f t="shared" ca="1" si="1325"/>
        <v>544886.34725256485</v>
      </c>
      <c r="AV1175" s="62">
        <f t="shared" ca="1" si="1325"/>
        <v>544512.29435879341</v>
      </c>
      <c r="AW1175" s="62">
        <f t="shared" ca="1" si="1325"/>
        <v>544141.35857247014</v>
      </c>
      <c r="AX1175" s="62">
        <f t="shared" ca="1" si="1325"/>
        <v>543773.51391769957</v>
      </c>
      <c r="AY1175" s="62">
        <f t="shared" ref="AY1175:CD1175" ca="1" si="1326">-AY1167</f>
        <v>543408.73463505204</v>
      </c>
      <c r="AZ1175" s="62">
        <f t="shared" ca="1" si="1326"/>
        <v>543046.99517975992</v>
      </c>
      <c r="BA1175" s="62">
        <f t="shared" ca="1" si="1326"/>
        <v>542688.27021992858</v>
      </c>
      <c r="BB1175" s="62">
        <f t="shared" ca="1" si="1326"/>
        <v>542332.53463476256</v>
      </c>
      <c r="BC1175" s="62">
        <f t="shared" ca="1" si="1326"/>
        <v>541979.76351280627</v>
      </c>
      <c r="BD1175" s="62">
        <f t="shared" ca="1" si="1326"/>
        <v>541629.93215019954</v>
      </c>
      <c r="BE1175" s="62">
        <f t="shared" ca="1" si="1326"/>
        <v>541283.01604894781</v>
      </c>
      <c r="BF1175" s="62">
        <f t="shared" ca="1" si="1326"/>
        <v>540938.99091520661</v>
      </c>
      <c r="BG1175" s="62">
        <f t="shared" ca="1" si="1326"/>
        <v>540597.83265757991</v>
      </c>
      <c r="BH1175" s="62">
        <f t="shared" ca="1" si="1326"/>
        <v>540259.51738543343</v>
      </c>
      <c r="BI1175" s="62">
        <f t="shared" ca="1" si="1326"/>
        <v>539924.02140722144</v>
      </c>
      <c r="BJ1175" s="62">
        <f t="shared" ca="1" si="1326"/>
        <v>539591.32122882793</v>
      </c>
      <c r="BK1175" s="62">
        <f t="shared" ca="1" si="1326"/>
        <v>539261.39355192101</v>
      </c>
      <c r="BL1175" s="62">
        <f t="shared" ca="1" si="1326"/>
        <v>538934.21527232172</v>
      </c>
      <c r="BM1175" s="62">
        <f t="shared" ca="1" si="1326"/>
        <v>538609.76347838563</v>
      </c>
      <c r="BN1175" s="62">
        <f t="shared" ca="1" si="1326"/>
        <v>538288.01544939913</v>
      </c>
      <c r="BO1175" s="62">
        <f t="shared" ca="1" si="1326"/>
        <v>537968.94865398749</v>
      </c>
      <c r="BP1175" s="62">
        <f t="shared" ca="1" si="1326"/>
        <v>537652.54074853752</v>
      </c>
      <c r="BQ1175" s="62">
        <f t="shared" ca="1" si="1326"/>
        <v>537338.76957563311</v>
      </c>
      <c r="BR1175" s="62">
        <f t="shared" ca="1" si="1326"/>
        <v>537027.61316250276</v>
      </c>
      <c r="BS1175" s="62">
        <f t="shared" ca="1" si="1326"/>
        <v>536719.04971948196</v>
      </c>
      <c r="BT1175" s="62">
        <f t="shared" ca="1" si="1326"/>
        <v>536413.05763848627</v>
      </c>
      <c r="BU1175" s="62">
        <f t="shared" ca="1" si="1326"/>
        <v>536109.61549149884</v>
      </c>
      <c r="BV1175" s="62">
        <f t="shared" ca="1" si="1326"/>
        <v>535808.70202906977</v>
      </c>
      <c r="BW1175" s="62">
        <f t="shared" ca="1" si="1326"/>
        <v>535510.29617882753</v>
      </c>
      <c r="BX1175" s="62">
        <f t="shared" ca="1" si="1326"/>
        <v>535214.37704400392</v>
      </c>
      <c r="BY1175" s="62">
        <f t="shared" ca="1" si="1326"/>
        <v>534920.9239019705</v>
      </c>
      <c r="BZ1175" s="62">
        <f t="shared" ca="1" si="1326"/>
        <v>534629.91620278743</v>
      </c>
      <c r="CA1175" s="62">
        <f t="shared" ca="1" si="1326"/>
        <v>534341.33356776426</v>
      </c>
      <c r="CB1175" s="62">
        <f t="shared" ca="1" si="1326"/>
        <v>534055.15578803292</v>
      </c>
      <c r="CC1175" s="62">
        <f t="shared" ca="1" si="1326"/>
        <v>533771.36282313254</v>
      </c>
      <c r="CD1175" s="62">
        <f t="shared" ca="1" si="1326"/>
        <v>533489.93479960645</v>
      </c>
      <c r="CE1175" s="62">
        <f t="shared" ref="CE1175:CK1175" ca="1" si="1327">-CE1167</f>
        <v>533210.85200960981</v>
      </c>
      <c r="CF1175" s="62">
        <f t="shared" ca="1" si="1327"/>
        <v>532934.09490952967</v>
      </c>
      <c r="CG1175" s="62">
        <f t="shared" ca="1" si="1327"/>
        <v>532659.64411861694</v>
      </c>
      <c r="CH1175" s="62">
        <f t="shared" ca="1" si="1327"/>
        <v>532387.48041762842</v>
      </c>
      <c r="CI1175" s="62">
        <f t="shared" ca="1" si="1327"/>
        <v>532117.58474748151</v>
      </c>
      <c r="CJ1175" s="62">
        <f t="shared" ca="1" si="1327"/>
        <v>531849.93820791924</v>
      </c>
      <c r="CK1175" s="62">
        <f t="shared" ca="1" si="1327"/>
        <v>531584.52205618657</v>
      </c>
      <c r="CL1175" s="62">
        <f t="shared" ref="CL1175" ca="1" si="1328">-CL1167</f>
        <v>531321.31770571833</v>
      </c>
    </row>
    <row r="1176" spans="2:90" x14ac:dyDescent="0.4">
      <c r="B1176" s="122"/>
      <c r="C1176" s="57"/>
      <c r="D1176" t="s">
        <v>840</v>
      </c>
      <c r="E1176" t="str">
        <f>ROW()&amp;" "&amp;D1176</f>
        <v>1176 LAMORT-PV</v>
      </c>
      <c r="G1176" s="57"/>
      <c r="R1176"/>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c r="BP1176" s="1"/>
      <c r="BQ1176" s="1"/>
      <c r="BR1176" s="1"/>
      <c r="BS1176" s="1"/>
      <c r="BT1176" s="1"/>
      <c r="BU1176" s="1"/>
      <c r="BV1176" s="1"/>
      <c r="BW1176" s="1"/>
      <c r="BX1176" s="1"/>
      <c r="BY1176" s="1"/>
      <c r="BZ1176" s="1"/>
      <c r="CA1176" s="1"/>
      <c r="CB1176" s="1"/>
      <c r="CC1176" s="1"/>
      <c r="CD1176" s="1"/>
      <c r="CE1176" s="1"/>
      <c r="CF1176" s="1"/>
      <c r="CG1176" s="1"/>
      <c r="CH1176" s="1"/>
      <c r="CI1176" s="1"/>
      <c r="CJ1176" s="1"/>
      <c r="CK1176" s="1"/>
      <c r="CL1176" s="1"/>
    </row>
    <row r="1177" spans="2:90" x14ac:dyDescent="0.4">
      <c r="B1177" s="95" t="s">
        <v>291</v>
      </c>
      <c r="C1177" s="281"/>
      <c r="D1177" t="s">
        <v>840</v>
      </c>
      <c r="E1177" t="str">
        <f t="shared" ref="E1177:E1180" si="1329">ROW()&amp;" "&amp;D1177</f>
        <v>1177 LAMORT-PV</v>
      </c>
      <c r="F1177" s="27"/>
      <c r="G1177" s="281"/>
      <c r="R1177"/>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c r="BP1177" s="1"/>
      <c r="BQ1177" s="1"/>
      <c r="BR1177" s="1"/>
      <c r="BS1177" s="1"/>
      <c r="BT1177" s="1"/>
      <c r="BU1177" s="1"/>
      <c r="BV1177" s="1"/>
      <c r="BW1177" s="1"/>
      <c r="BX1177" s="1"/>
      <c r="BY1177" s="1"/>
      <c r="BZ1177" s="1"/>
      <c r="CA1177" s="1"/>
      <c r="CB1177" s="1"/>
      <c r="CC1177" s="1"/>
      <c r="CD1177" s="1"/>
      <c r="CE1177" s="1"/>
      <c r="CF1177" s="1"/>
      <c r="CG1177" s="1"/>
      <c r="CH1177" s="1"/>
      <c r="CI1177" s="1"/>
      <c r="CJ1177" s="1"/>
      <c r="CK1177" s="1"/>
      <c r="CL1177" s="1"/>
    </row>
    <row r="1178" spans="2:90" x14ac:dyDescent="0.4">
      <c r="B1178" s="154" t="s">
        <v>292</v>
      </c>
      <c r="D1178" t="s">
        <v>840</v>
      </c>
      <c r="E1178" t="str">
        <f t="shared" si="1329"/>
        <v>1178 LAMORT-PV</v>
      </c>
      <c r="G1178" s="57"/>
      <c r="I1178" s="80"/>
      <c r="J1178" s="80"/>
      <c r="K1178" s="81">
        <f t="shared" ref="K1178:P1179" ca="1" si="1330">SUMIF($3:$3,K$2,1178:1178)</f>
        <v>-527495.32338005747</v>
      </c>
      <c r="L1178" s="81">
        <f t="shared" ca="1" si="1330"/>
        <v>-527495.32338005747</v>
      </c>
      <c r="M1178" s="81">
        <f t="shared" ca="1" si="1330"/>
        <v>-527495.32338005747</v>
      </c>
      <c r="N1178" s="81">
        <f t="shared" ca="1" si="1330"/>
        <v>-527495.32338005747</v>
      </c>
      <c r="O1178" s="81">
        <f t="shared" ca="1" si="1330"/>
        <v>-527495.32338005747</v>
      </c>
      <c r="P1178" s="81">
        <f t="shared" ca="1" si="1330"/>
        <v>-527495.32338005747</v>
      </c>
      <c r="R1178" s="53"/>
      <c r="S1178" s="94">
        <f t="shared" ref="S1178" ca="1" si="1331">+PMT($H1157/12,$H1156,S1164+S1166,0)</f>
        <v>-43957.943615004799</v>
      </c>
      <c r="T1178" s="94">
        <f t="shared" ref="T1178:AY1178" ca="1" si="1332">+PMT($H1157/12,$H1156,T1164+T1166,0)</f>
        <v>-43957.943615004799</v>
      </c>
      <c r="U1178" s="94">
        <f t="shared" ca="1" si="1332"/>
        <v>-43957.943615004799</v>
      </c>
      <c r="V1178" s="94">
        <f t="shared" ca="1" si="1332"/>
        <v>-43957.943615004799</v>
      </c>
      <c r="W1178" s="94">
        <f t="shared" ca="1" si="1332"/>
        <v>-43957.943615004799</v>
      </c>
      <c r="X1178" s="94">
        <f t="shared" ca="1" si="1332"/>
        <v>-43957.943615004799</v>
      </c>
      <c r="Y1178" s="94">
        <f t="shared" ca="1" si="1332"/>
        <v>-43957.943615004799</v>
      </c>
      <c r="Z1178" s="94">
        <f t="shared" ca="1" si="1332"/>
        <v>-43957.943615004799</v>
      </c>
      <c r="AA1178" s="94">
        <f t="shared" ca="1" si="1332"/>
        <v>-43957.943615004799</v>
      </c>
      <c r="AB1178" s="94">
        <f t="shared" ca="1" si="1332"/>
        <v>-43957.943615004799</v>
      </c>
      <c r="AC1178" s="94">
        <f t="shared" ca="1" si="1332"/>
        <v>-43957.943615004799</v>
      </c>
      <c r="AD1178" s="94">
        <f t="shared" ca="1" si="1332"/>
        <v>-43957.943615004799</v>
      </c>
      <c r="AE1178" s="94">
        <f t="shared" ca="1" si="1332"/>
        <v>-43957.943615004799</v>
      </c>
      <c r="AF1178" s="94">
        <f t="shared" ca="1" si="1332"/>
        <v>-43957.943615004799</v>
      </c>
      <c r="AG1178" s="94">
        <f t="shared" ca="1" si="1332"/>
        <v>-43957.943615004799</v>
      </c>
      <c r="AH1178" s="94">
        <f t="shared" ca="1" si="1332"/>
        <v>-43957.943615004799</v>
      </c>
      <c r="AI1178" s="94">
        <f t="shared" ca="1" si="1332"/>
        <v>-43957.943615004799</v>
      </c>
      <c r="AJ1178" s="94">
        <f t="shared" ca="1" si="1332"/>
        <v>-43957.943615004799</v>
      </c>
      <c r="AK1178" s="94">
        <f t="shared" ca="1" si="1332"/>
        <v>-43957.943615004799</v>
      </c>
      <c r="AL1178" s="94">
        <f t="shared" ca="1" si="1332"/>
        <v>-43957.943615004799</v>
      </c>
      <c r="AM1178" s="94">
        <f t="shared" ca="1" si="1332"/>
        <v>-43957.943615004799</v>
      </c>
      <c r="AN1178" s="94">
        <f t="shared" ca="1" si="1332"/>
        <v>-43957.943615004799</v>
      </c>
      <c r="AO1178" s="94">
        <f t="shared" ca="1" si="1332"/>
        <v>-43957.943615004799</v>
      </c>
      <c r="AP1178" s="94">
        <f t="shared" ca="1" si="1332"/>
        <v>-43957.943615004799</v>
      </c>
      <c r="AQ1178" s="94">
        <f t="shared" ca="1" si="1332"/>
        <v>-43957.943615004799</v>
      </c>
      <c r="AR1178" s="94">
        <f t="shared" ca="1" si="1332"/>
        <v>-43957.943615004799</v>
      </c>
      <c r="AS1178" s="94">
        <f t="shared" ca="1" si="1332"/>
        <v>-43957.943615004799</v>
      </c>
      <c r="AT1178" s="94">
        <f t="shared" ca="1" si="1332"/>
        <v>-43957.943615004799</v>
      </c>
      <c r="AU1178" s="94">
        <f t="shared" ca="1" si="1332"/>
        <v>-43957.943615004799</v>
      </c>
      <c r="AV1178" s="94">
        <f t="shared" ca="1" si="1332"/>
        <v>-43957.943615004799</v>
      </c>
      <c r="AW1178" s="94">
        <f t="shared" ca="1" si="1332"/>
        <v>-43957.943615004799</v>
      </c>
      <c r="AX1178" s="94">
        <f t="shared" ca="1" si="1332"/>
        <v>-43957.943615004799</v>
      </c>
      <c r="AY1178" s="94">
        <f t="shared" ca="1" si="1332"/>
        <v>-43957.943615004799</v>
      </c>
      <c r="AZ1178" s="94">
        <f t="shared" ref="AZ1178:CE1178" ca="1" si="1333">+PMT($H1157/12,$H1156,AZ1164+AZ1166,0)</f>
        <v>-43957.943615004799</v>
      </c>
      <c r="BA1178" s="94">
        <f t="shared" ca="1" si="1333"/>
        <v>-43957.943615004799</v>
      </c>
      <c r="BB1178" s="94">
        <f t="shared" ca="1" si="1333"/>
        <v>-43957.943615004799</v>
      </c>
      <c r="BC1178" s="94">
        <f t="shared" ca="1" si="1333"/>
        <v>-43957.943615004799</v>
      </c>
      <c r="BD1178" s="94">
        <f t="shared" ca="1" si="1333"/>
        <v>-43957.943615004799</v>
      </c>
      <c r="BE1178" s="94">
        <f t="shared" ca="1" si="1333"/>
        <v>-43957.943615004799</v>
      </c>
      <c r="BF1178" s="94">
        <f t="shared" ca="1" si="1333"/>
        <v>-43957.943615004799</v>
      </c>
      <c r="BG1178" s="94">
        <f t="shared" ca="1" si="1333"/>
        <v>-43957.943615004799</v>
      </c>
      <c r="BH1178" s="94">
        <f t="shared" ca="1" si="1333"/>
        <v>-43957.943615004799</v>
      </c>
      <c r="BI1178" s="94">
        <f t="shared" ca="1" si="1333"/>
        <v>-43957.943615004799</v>
      </c>
      <c r="BJ1178" s="94">
        <f t="shared" ca="1" si="1333"/>
        <v>-43957.943615004799</v>
      </c>
      <c r="BK1178" s="94">
        <f t="shared" ca="1" si="1333"/>
        <v>-43957.943615004799</v>
      </c>
      <c r="BL1178" s="94">
        <f t="shared" ca="1" si="1333"/>
        <v>-43957.943615004799</v>
      </c>
      <c r="BM1178" s="94">
        <f t="shared" ca="1" si="1333"/>
        <v>-43957.943615004799</v>
      </c>
      <c r="BN1178" s="94">
        <f t="shared" ca="1" si="1333"/>
        <v>-43957.943615004799</v>
      </c>
      <c r="BO1178" s="94">
        <f t="shared" ca="1" si="1333"/>
        <v>-43957.943615004799</v>
      </c>
      <c r="BP1178" s="94">
        <f t="shared" ca="1" si="1333"/>
        <v>-43957.943615004799</v>
      </c>
      <c r="BQ1178" s="94">
        <f t="shared" ca="1" si="1333"/>
        <v>-43957.943615004799</v>
      </c>
      <c r="BR1178" s="94">
        <f t="shared" ca="1" si="1333"/>
        <v>-43957.943615004799</v>
      </c>
      <c r="BS1178" s="94">
        <f t="shared" ca="1" si="1333"/>
        <v>-43957.943615004799</v>
      </c>
      <c r="BT1178" s="94">
        <f t="shared" ca="1" si="1333"/>
        <v>-43957.943615004799</v>
      </c>
      <c r="BU1178" s="94">
        <f t="shared" ca="1" si="1333"/>
        <v>-43957.943615004799</v>
      </c>
      <c r="BV1178" s="94">
        <f t="shared" ca="1" si="1333"/>
        <v>-43957.943615004799</v>
      </c>
      <c r="BW1178" s="94">
        <f t="shared" ca="1" si="1333"/>
        <v>-43957.943615004799</v>
      </c>
      <c r="BX1178" s="94">
        <f t="shared" ca="1" si="1333"/>
        <v>-43957.943615004799</v>
      </c>
      <c r="BY1178" s="94">
        <f t="shared" ca="1" si="1333"/>
        <v>-43957.943615004799</v>
      </c>
      <c r="BZ1178" s="94">
        <f t="shared" ca="1" si="1333"/>
        <v>-43957.943615004799</v>
      </c>
      <c r="CA1178" s="94">
        <f t="shared" ca="1" si="1333"/>
        <v>-43957.943615004799</v>
      </c>
      <c r="CB1178" s="94">
        <f t="shared" ca="1" si="1333"/>
        <v>-43957.943615004799</v>
      </c>
      <c r="CC1178" s="94">
        <f t="shared" ca="1" si="1333"/>
        <v>-43957.943615004799</v>
      </c>
      <c r="CD1178" s="94">
        <f t="shared" ca="1" si="1333"/>
        <v>-43957.943615004799</v>
      </c>
      <c r="CE1178" s="94">
        <f t="shared" ca="1" si="1333"/>
        <v>-43957.943615004799</v>
      </c>
      <c r="CF1178" s="94">
        <f t="shared" ref="CF1178:CK1178" ca="1" si="1334">+PMT($H1157/12,$H1156,CF1164+CF1166,0)</f>
        <v>-43957.943615004799</v>
      </c>
      <c r="CG1178" s="94">
        <f t="shared" ca="1" si="1334"/>
        <v>-43957.943615004799</v>
      </c>
      <c r="CH1178" s="94">
        <f t="shared" ca="1" si="1334"/>
        <v>-43957.943615004799</v>
      </c>
      <c r="CI1178" s="94">
        <f t="shared" ca="1" si="1334"/>
        <v>-43957.943615004799</v>
      </c>
      <c r="CJ1178" s="94">
        <f t="shared" ca="1" si="1334"/>
        <v>-43957.943615004799</v>
      </c>
      <c r="CK1178" s="94">
        <f t="shared" ca="1" si="1334"/>
        <v>-43957.943615004799</v>
      </c>
      <c r="CL1178" s="94">
        <f t="shared" ref="CL1178" ca="1" si="1335">+PMT($H1157/12,$H1156,CL1164+CL1166,0)</f>
        <v>-43957.943615004799</v>
      </c>
    </row>
    <row r="1179" spans="2:90" x14ac:dyDescent="0.4">
      <c r="B1179" s="123" t="s">
        <v>293</v>
      </c>
      <c r="D1179" t="s">
        <v>840</v>
      </c>
      <c r="E1179" s="8" t="str">
        <f t="shared" si="1329"/>
        <v>1179 LAMORT-PV</v>
      </c>
      <c r="H1179" s="27"/>
      <c r="I1179" s="77"/>
      <c r="J1179" s="77"/>
      <c r="K1179" s="77">
        <f t="shared" ca="1" si="1330"/>
        <v>-3428719.6019703746</v>
      </c>
      <c r="L1179" s="77">
        <f t="shared" ca="1" si="1330"/>
        <v>-6329943.8805606915</v>
      </c>
      <c r="M1179" s="77">
        <f t="shared" ca="1" si="1330"/>
        <v>-6329943.8805606915</v>
      </c>
      <c r="N1179" s="77">
        <f t="shared" ca="1" si="1330"/>
        <v>-6329943.8805606915</v>
      </c>
      <c r="O1179" s="77">
        <f t="shared" ca="1" si="1330"/>
        <v>-6329943.8805606915</v>
      </c>
      <c r="P1179" s="77">
        <f t="shared" ca="1" si="1330"/>
        <v>-6329943.8805606915</v>
      </c>
      <c r="R1179" s="28"/>
      <c r="S1179" s="93" cm="1">
        <f t="array" aca="1" ref="S1179" ca="1">SUM(INDEX(1176:1176,1,MAX(COLUMN($R:$R),COLUMN()-($H1156-1))):S1178)</f>
        <v>-43957.943615004799</v>
      </c>
      <c r="T1179" s="93" cm="1">
        <f t="array" aca="1" ref="T1179" ca="1">SUM(INDEX(1176:1176,1,MAX(COLUMN($R:$R),COLUMN()-($H1156-1))):T1178)</f>
        <v>-87915.887230009597</v>
      </c>
      <c r="U1179" s="93" cm="1">
        <f t="array" aca="1" ref="U1179" ca="1">SUM(INDEX(1176:1176,1,MAX(COLUMN($R:$R),COLUMN()-($H1156-1))):U1178)</f>
        <v>-131873.8308450144</v>
      </c>
      <c r="V1179" s="93" cm="1">
        <f t="array" aca="1" ref="V1179" ca="1">SUM(INDEX(1176:1176,1,MAX(COLUMN($R:$R),COLUMN()-($H1156-1))):V1178)</f>
        <v>-175831.77446001919</v>
      </c>
      <c r="W1179" s="93" cm="1">
        <f t="array" aca="1" ref="W1179" ca="1">SUM(INDEX(1176:1176,1,MAX(COLUMN($R:$R),COLUMN()-($H1156-1))):W1178)</f>
        <v>-219789.71807502399</v>
      </c>
      <c r="X1179" s="93" cm="1">
        <f t="array" aca="1" ref="X1179" ca="1">SUM(INDEX(1176:1176,1,MAX(COLUMN($R:$R),COLUMN()-($H1156-1))):X1178)</f>
        <v>-263747.66169002879</v>
      </c>
      <c r="Y1179" s="93" cm="1">
        <f t="array" aca="1" ref="Y1179" ca="1">SUM(INDEX(1176:1176,1,MAX(COLUMN($R:$R),COLUMN()-($H1156-1))):Y1178)</f>
        <v>-307705.60530503362</v>
      </c>
      <c r="Z1179" s="93" cm="1">
        <f t="array" aca="1" ref="Z1179" ca="1">SUM(INDEX(1176:1176,1,MAX(COLUMN($R:$R),COLUMN()-($H1156-1))):Z1178)</f>
        <v>-351663.54892003839</v>
      </c>
      <c r="AA1179" s="93" cm="1">
        <f t="array" aca="1" ref="AA1179" ca="1">SUM(INDEX(1176:1176,1,MAX(COLUMN($R:$R),COLUMN()-($H1156-1))):AA1178)</f>
        <v>-395621.49253504316</v>
      </c>
      <c r="AB1179" s="93" cm="1">
        <f t="array" aca="1" ref="AB1179" ca="1">SUM(INDEX(1176:1176,1,MAX(COLUMN($R:$R),COLUMN()-($H1156-1))):AB1178)</f>
        <v>-439579.43615004793</v>
      </c>
      <c r="AC1179" s="93" cm="1">
        <f t="array" aca="1" ref="AC1179" ca="1">SUM(INDEX(1176:1176,1,MAX(COLUMN($R:$R),COLUMN()-($H1156-1))):AC1178)</f>
        <v>-483537.3797650527</v>
      </c>
      <c r="AD1179" s="93" cm="1">
        <f t="array" aca="1" ref="AD1179" ca="1">SUM(INDEX(1176:1176,1,MAX(COLUMN($R:$R),COLUMN()-($H1156-1))):AD1178)</f>
        <v>-527495.32338005747</v>
      </c>
      <c r="AE1179" s="93" cm="1">
        <f t="array" aca="1" ref="AE1179" ca="1">SUM(INDEX(1176:1176,1,MAX(COLUMN($R:$R),COLUMN()-($H1156-1))):AE1178)</f>
        <v>-527495.32338005747</v>
      </c>
      <c r="AF1179" s="93" cm="1">
        <f t="array" aca="1" ref="AF1179" ca="1">SUM(INDEX(1176:1176,1,MAX(COLUMN($R:$R),COLUMN()-($H1156-1))):AF1178)</f>
        <v>-527495.32338005747</v>
      </c>
      <c r="AG1179" s="93" cm="1">
        <f t="array" aca="1" ref="AG1179" ca="1">SUM(INDEX(1176:1176,1,MAX(COLUMN($R:$R),COLUMN()-($H1156-1))):AG1178)</f>
        <v>-527495.32338005747</v>
      </c>
      <c r="AH1179" s="93" cm="1">
        <f t="array" aca="1" ref="AH1179" ca="1">SUM(INDEX(1176:1176,1,MAX(COLUMN($R:$R),COLUMN()-($H1156-1))):AH1178)</f>
        <v>-527495.32338005747</v>
      </c>
      <c r="AI1179" s="93" cm="1">
        <f t="array" aca="1" ref="AI1179" ca="1">SUM(INDEX(1176:1176,1,MAX(COLUMN($R:$R),COLUMN()-($H1156-1))):AI1178)</f>
        <v>-527495.32338005747</v>
      </c>
      <c r="AJ1179" s="93" cm="1">
        <f t="array" aca="1" ref="AJ1179" ca="1">SUM(INDEX(1176:1176,1,MAX(COLUMN($R:$R),COLUMN()-($H1156-1))):AJ1178)</f>
        <v>-527495.32338005747</v>
      </c>
      <c r="AK1179" s="93" cm="1">
        <f t="array" aca="1" ref="AK1179" ca="1">SUM(INDEX(1176:1176,1,MAX(COLUMN($R:$R),COLUMN()-($H1156-1))):AK1178)</f>
        <v>-527495.32338005747</v>
      </c>
      <c r="AL1179" s="93" cm="1">
        <f t="array" aca="1" ref="AL1179" ca="1">SUM(INDEX(1176:1176,1,MAX(COLUMN($R:$R),COLUMN()-($H1156-1))):AL1178)</f>
        <v>-527495.32338005747</v>
      </c>
      <c r="AM1179" s="93" cm="1">
        <f t="array" aca="1" ref="AM1179" ca="1">SUM(INDEX(1176:1176,1,MAX(COLUMN($R:$R),COLUMN()-($H1156-1))):AM1178)</f>
        <v>-527495.32338005747</v>
      </c>
      <c r="AN1179" s="93" cm="1">
        <f t="array" aca="1" ref="AN1179" ca="1">SUM(INDEX(1176:1176,1,MAX(COLUMN($R:$R),COLUMN()-($H1156-1))):AN1178)</f>
        <v>-527495.32338005747</v>
      </c>
      <c r="AO1179" s="93" cm="1">
        <f t="array" aca="1" ref="AO1179" ca="1">SUM(INDEX(1176:1176,1,MAX(COLUMN($R:$R),COLUMN()-($H1156-1))):AO1178)</f>
        <v>-527495.32338005747</v>
      </c>
      <c r="AP1179" s="93" cm="1">
        <f t="array" aca="1" ref="AP1179" ca="1">SUM(INDEX(1176:1176,1,MAX(COLUMN($R:$R),COLUMN()-($H1156-1))):AP1178)</f>
        <v>-527495.32338005747</v>
      </c>
      <c r="AQ1179" s="93" cm="1">
        <f t="array" aca="1" ref="AQ1179" ca="1">SUM(INDEX(1176:1176,1,MAX(COLUMN($R:$R),COLUMN()-($H1156-1))):AQ1178)</f>
        <v>-527495.32338005747</v>
      </c>
      <c r="AR1179" s="93" cm="1">
        <f t="array" aca="1" ref="AR1179" ca="1">SUM(INDEX(1176:1176,1,MAX(COLUMN($R:$R),COLUMN()-($H1156-1))):AR1178)</f>
        <v>-527495.32338005747</v>
      </c>
      <c r="AS1179" s="93" cm="1">
        <f t="array" aca="1" ref="AS1179" ca="1">SUM(INDEX(1176:1176,1,MAX(COLUMN($R:$R),COLUMN()-($H1156-1))):AS1178)</f>
        <v>-527495.32338005747</v>
      </c>
      <c r="AT1179" s="93" cm="1">
        <f t="array" aca="1" ref="AT1179" ca="1">SUM(INDEX(1176:1176,1,MAX(COLUMN($R:$R),COLUMN()-($H1156-1))):AT1178)</f>
        <v>-527495.32338005747</v>
      </c>
      <c r="AU1179" s="93" cm="1">
        <f t="array" aca="1" ref="AU1179" ca="1">SUM(INDEX(1176:1176,1,MAX(COLUMN($R:$R),COLUMN()-($H1156-1))):AU1178)</f>
        <v>-527495.32338005747</v>
      </c>
      <c r="AV1179" s="93" cm="1">
        <f t="array" aca="1" ref="AV1179" ca="1">SUM(INDEX(1176:1176,1,MAX(COLUMN($R:$R),COLUMN()-($H1156-1))):AV1178)</f>
        <v>-527495.32338005747</v>
      </c>
      <c r="AW1179" s="93" cm="1">
        <f t="array" aca="1" ref="AW1179" ca="1">SUM(INDEX(1176:1176,1,MAX(COLUMN($R:$R),COLUMN()-($H1156-1))):AW1178)</f>
        <v>-527495.32338005747</v>
      </c>
      <c r="AX1179" s="93" cm="1">
        <f t="array" aca="1" ref="AX1179" ca="1">SUM(INDEX(1176:1176,1,MAX(COLUMN($R:$R),COLUMN()-($H1156-1))):AX1178)</f>
        <v>-527495.32338005747</v>
      </c>
      <c r="AY1179" s="93" cm="1">
        <f t="array" aca="1" ref="AY1179" ca="1">SUM(INDEX(1176:1176,1,MAX(COLUMN($R:$R),COLUMN()-($H1156-1))):AY1178)</f>
        <v>-527495.32338005747</v>
      </c>
      <c r="AZ1179" s="93" cm="1">
        <f t="array" aca="1" ref="AZ1179" ca="1">SUM(INDEX(1176:1176,1,MAX(COLUMN($R:$R),COLUMN()-($H1156-1))):AZ1178)</f>
        <v>-527495.32338005747</v>
      </c>
      <c r="BA1179" s="93" cm="1">
        <f t="array" aca="1" ref="BA1179" ca="1">SUM(INDEX(1176:1176,1,MAX(COLUMN($R:$R),COLUMN()-($H1156-1))):BA1178)</f>
        <v>-527495.32338005747</v>
      </c>
      <c r="BB1179" s="93" cm="1">
        <f t="array" aca="1" ref="BB1179" ca="1">SUM(INDEX(1176:1176,1,MAX(COLUMN($R:$R),COLUMN()-($H1156-1))):BB1178)</f>
        <v>-527495.32338005747</v>
      </c>
      <c r="BC1179" s="93" cm="1">
        <f t="array" aca="1" ref="BC1179" ca="1">SUM(INDEX(1176:1176,1,MAX(COLUMN($R:$R),COLUMN()-($H1156-1))):BC1178)</f>
        <v>-527495.32338005747</v>
      </c>
      <c r="BD1179" s="93" cm="1">
        <f t="array" aca="1" ref="BD1179" ca="1">SUM(INDEX(1176:1176,1,MAX(COLUMN($R:$R),COLUMN()-($H1156-1))):BD1178)</f>
        <v>-527495.32338005747</v>
      </c>
      <c r="BE1179" s="93" cm="1">
        <f t="array" aca="1" ref="BE1179" ca="1">SUM(INDEX(1176:1176,1,MAX(COLUMN($R:$R),COLUMN()-($H1156-1))):BE1178)</f>
        <v>-527495.32338005747</v>
      </c>
      <c r="BF1179" s="93" cm="1">
        <f t="array" aca="1" ref="BF1179" ca="1">SUM(INDEX(1176:1176,1,MAX(COLUMN($R:$R),COLUMN()-($H1156-1))):BF1178)</f>
        <v>-527495.32338005747</v>
      </c>
      <c r="BG1179" s="93" cm="1">
        <f t="array" aca="1" ref="BG1179" ca="1">SUM(INDEX(1176:1176,1,MAX(COLUMN($R:$R),COLUMN()-($H1156-1))):BG1178)</f>
        <v>-527495.32338005747</v>
      </c>
      <c r="BH1179" s="93" cm="1">
        <f t="array" aca="1" ref="BH1179" ca="1">SUM(INDEX(1176:1176,1,MAX(COLUMN($R:$R),COLUMN()-($H1156-1))):BH1178)</f>
        <v>-527495.32338005747</v>
      </c>
      <c r="BI1179" s="93" cm="1">
        <f t="array" aca="1" ref="BI1179" ca="1">SUM(INDEX(1176:1176,1,MAX(COLUMN($R:$R),COLUMN()-($H1156-1))):BI1178)</f>
        <v>-527495.32338005747</v>
      </c>
      <c r="BJ1179" s="93" cm="1">
        <f t="array" aca="1" ref="BJ1179" ca="1">SUM(INDEX(1176:1176,1,MAX(COLUMN($R:$R),COLUMN()-($H1156-1))):BJ1178)</f>
        <v>-527495.32338005747</v>
      </c>
      <c r="BK1179" s="93" cm="1">
        <f t="array" aca="1" ref="BK1179" ca="1">SUM(INDEX(1176:1176,1,MAX(COLUMN($R:$R),COLUMN()-($H1156-1))):BK1178)</f>
        <v>-527495.32338005747</v>
      </c>
      <c r="BL1179" s="93" cm="1">
        <f t="array" aca="1" ref="BL1179" ca="1">SUM(INDEX(1176:1176,1,MAX(COLUMN($R:$R),COLUMN()-($H1156-1))):BL1178)</f>
        <v>-527495.32338005747</v>
      </c>
      <c r="BM1179" s="93" cm="1">
        <f t="array" aca="1" ref="BM1179" ca="1">SUM(INDEX(1176:1176,1,MAX(COLUMN($R:$R),COLUMN()-($H1156-1))):BM1178)</f>
        <v>-527495.32338005747</v>
      </c>
      <c r="BN1179" s="93" cm="1">
        <f t="array" aca="1" ref="BN1179" ca="1">SUM(INDEX(1176:1176,1,MAX(COLUMN($R:$R),COLUMN()-($H1156-1))):BN1178)</f>
        <v>-527495.32338005747</v>
      </c>
      <c r="BO1179" s="93" cm="1">
        <f t="array" aca="1" ref="BO1179" ca="1">SUM(INDEX(1176:1176,1,MAX(COLUMN($R:$R),COLUMN()-($H1156-1))):BO1178)</f>
        <v>-527495.32338005747</v>
      </c>
      <c r="BP1179" s="93" cm="1">
        <f t="array" aca="1" ref="BP1179" ca="1">SUM(INDEX(1176:1176,1,MAX(COLUMN($R:$R),COLUMN()-($H1156-1))):BP1178)</f>
        <v>-527495.32338005747</v>
      </c>
      <c r="BQ1179" s="93" cm="1">
        <f t="array" aca="1" ref="BQ1179" ca="1">SUM(INDEX(1176:1176,1,MAX(COLUMN($R:$R),COLUMN()-($H1156-1))):BQ1178)</f>
        <v>-527495.32338005747</v>
      </c>
      <c r="BR1179" s="93" cm="1">
        <f t="array" aca="1" ref="BR1179" ca="1">SUM(INDEX(1176:1176,1,MAX(COLUMN($R:$R),COLUMN()-($H1156-1))):BR1178)</f>
        <v>-527495.32338005747</v>
      </c>
      <c r="BS1179" s="93" cm="1">
        <f t="array" aca="1" ref="BS1179" ca="1">SUM(INDEX(1176:1176,1,MAX(COLUMN($R:$R),COLUMN()-($H1156-1))):BS1178)</f>
        <v>-527495.32338005747</v>
      </c>
      <c r="BT1179" s="93" cm="1">
        <f t="array" aca="1" ref="BT1179" ca="1">SUM(INDEX(1176:1176,1,MAX(COLUMN($R:$R),COLUMN()-($H1156-1))):BT1178)</f>
        <v>-527495.32338005747</v>
      </c>
      <c r="BU1179" s="93" cm="1">
        <f t="array" aca="1" ref="BU1179" ca="1">SUM(INDEX(1176:1176,1,MAX(COLUMN($R:$R),COLUMN()-($H1156-1))):BU1178)</f>
        <v>-527495.32338005747</v>
      </c>
      <c r="BV1179" s="93" cm="1">
        <f t="array" aca="1" ref="BV1179" ca="1">SUM(INDEX(1176:1176,1,MAX(COLUMN($R:$R),COLUMN()-($H1156-1))):BV1178)</f>
        <v>-527495.32338005747</v>
      </c>
      <c r="BW1179" s="93" cm="1">
        <f t="array" aca="1" ref="BW1179" ca="1">SUM(INDEX(1176:1176,1,MAX(COLUMN($R:$R),COLUMN()-($H1156-1))):BW1178)</f>
        <v>-527495.32338005747</v>
      </c>
      <c r="BX1179" s="93" cm="1">
        <f t="array" aca="1" ref="BX1179" ca="1">SUM(INDEX(1176:1176,1,MAX(COLUMN($R:$R),COLUMN()-($H1156-1))):BX1178)</f>
        <v>-527495.32338005747</v>
      </c>
      <c r="BY1179" s="93" cm="1">
        <f t="array" aca="1" ref="BY1179" ca="1">SUM(INDEX(1176:1176,1,MAX(COLUMN($R:$R),COLUMN()-($H1156-1))):BY1178)</f>
        <v>-527495.32338005747</v>
      </c>
      <c r="BZ1179" s="93" cm="1">
        <f t="array" aca="1" ref="BZ1179" ca="1">SUM(INDEX(1176:1176,1,MAX(COLUMN($R:$R),COLUMN()-($H1156-1))):BZ1178)</f>
        <v>-527495.32338005747</v>
      </c>
      <c r="CA1179" s="93" cm="1">
        <f t="array" aca="1" ref="CA1179" ca="1">SUM(INDEX(1176:1176,1,MAX(COLUMN($R:$R),COLUMN()-($H1156-1))):CA1178)</f>
        <v>-527495.32338005747</v>
      </c>
      <c r="CB1179" s="93" cm="1">
        <f t="array" aca="1" ref="CB1179" ca="1">SUM(INDEX(1176:1176,1,MAX(COLUMN($R:$R),COLUMN()-($H1156-1))):CB1178)</f>
        <v>-527495.32338005747</v>
      </c>
      <c r="CC1179" s="93" cm="1">
        <f t="array" aca="1" ref="CC1179" ca="1">SUM(INDEX(1176:1176,1,MAX(COLUMN($R:$R),COLUMN()-($H1156-1))):CC1178)</f>
        <v>-527495.32338005747</v>
      </c>
      <c r="CD1179" s="93" cm="1">
        <f t="array" aca="1" ref="CD1179" ca="1">SUM(INDEX(1176:1176,1,MAX(COLUMN($R:$R),COLUMN()-($H1156-1))):CD1178)</f>
        <v>-527495.32338005747</v>
      </c>
      <c r="CE1179" s="93" cm="1">
        <f t="array" aca="1" ref="CE1179" ca="1">SUM(INDEX(1176:1176,1,MAX(COLUMN($R:$R),COLUMN()-($H1156-1))):CE1178)</f>
        <v>-527495.32338005747</v>
      </c>
      <c r="CF1179" s="93" cm="1">
        <f t="array" aca="1" ref="CF1179" ca="1">SUM(INDEX(1176:1176,1,MAX(COLUMN($R:$R),COLUMN()-($H1156-1))):CF1178)</f>
        <v>-527495.32338005747</v>
      </c>
      <c r="CG1179" s="93" cm="1">
        <f t="array" aca="1" ref="CG1179" ca="1">SUM(INDEX(1176:1176,1,MAX(COLUMN($R:$R),COLUMN()-($H1156-1))):CG1178)</f>
        <v>-527495.32338005747</v>
      </c>
      <c r="CH1179" s="93" cm="1">
        <f t="array" aca="1" ref="CH1179" ca="1">SUM(INDEX(1176:1176,1,MAX(COLUMN($R:$R),COLUMN()-($H1156-1))):CH1178)</f>
        <v>-527495.32338005747</v>
      </c>
      <c r="CI1179" s="93" cm="1">
        <f t="array" aca="1" ref="CI1179" ca="1">SUM(INDEX(1176:1176,1,MAX(COLUMN($R:$R),COLUMN()-($H1156-1))):CI1178)</f>
        <v>-527495.32338005747</v>
      </c>
      <c r="CJ1179" s="93" cm="1">
        <f t="array" aca="1" ref="CJ1179" ca="1">SUM(INDEX(1176:1176,1,MAX(COLUMN($R:$R),COLUMN()-($H1156-1))):CJ1178)</f>
        <v>-527495.32338005747</v>
      </c>
      <c r="CK1179" s="93" cm="1">
        <f t="array" aca="1" ref="CK1179" ca="1">SUM(INDEX(1176:1176,1,MAX(COLUMN($R:$R),COLUMN()-($H1156-1))):CK1178)</f>
        <v>-527495.32338005747</v>
      </c>
      <c r="CL1179" s="93" cm="1">
        <f t="array" aca="1" ref="CL1179" ca="1">SUM(INDEX(1176:1176,1,MAX(COLUMN($R:$R),COLUMN()-($H1156-1))):CL1178)</f>
        <v>-527495.32338005747</v>
      </c>
    </row>
    <row r="1180" spans="2:90" x14ac:dyDescent="0.4">
      <c r="B1180" s="122"/>
      <c r="D1180" t="s">
        <v>840</v>
      </c>
      <c r="E1180" s="8" t="str">
        <f t="shared" si="1329"/>
        <v>1180 LAMORT-PV</v>
      </c>
      <c r="G1180" t="s">
        <v>244</v>
      </c>
      <c r="I1180" s="53"/>
      <c r="J1180" s="53"/>
      <c r="R1180"/>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c r="BP1180" s="1"/>
      <c r="BQ1180" s="1"/>
      <c r="BR1180" s="1"/>
      <c r="BS1180" s="1"/>
      <c r="BT1180" s="1"/>
      <c r="BU1180" s="1"/>
      <c r="BV1180" s="1"/>
      <c r="BW1180" s="1"/>
      <c r="BX1180" s="1"/>
      <c r="BY1180" s="1"/>
      <c r="BZ1180" s="1"/>
      <c r="CA1180" s="1"/>
      <c r="CB1180" s="1"/>
      <c r="CC1180" s="1"/>
      <c r="CD1180" s="1"/>
      <c r="CE1180" s="1"/>
      <c r="CF1180" s="1"/>
      <c r="CG1180" s="1"/>
      <c r="CH1180" s="1"/>
      <c r="CI1180" s="1"/>
      <c r="CJ1180" s="1"/>
      <c r="CK1180" s="1"/>
      <c r="CL1180" s="1"/>
    </row>
    <row r="1181" spans="2:90" x14ac:dyDescent="0.4">
      <c r="B1181" s="132" t="str">
        <f>B1146</f>
        <v>(Primary label)</v>
      </c>
      <c r="D1181" t="s">
        <v>840</v>
      </c>
      <c r="E1181" s="8" t="str">
        <f>ROW()&amp;" "&amp;D1181</f>
        <v>1181 LAMORT-PV</v>
      </c>
      <c r="G1181" t="s">
        <v>332</v>
      </c>
      <c r="H1181" s="27"/>
      <c r="I1181" s="78"/>
      <c r="J1181" s="78"/>
      <c r="K1181" s="33"/>
      <c r="L1181" s="33"/>
      <c r="M1181" s="33"/>
      <c r="N1181" s="33"/>
      <c r="O1181" s="33"/>
      <c r="P1181" s="33"/>
      <c r="R1181" s="33"/>
      <c r="S1181" s="77"/>
      <c r="T1181" s="77"/>
      <c r="U1181" s="77"/>
      <c r="V1181" s="77"/>
      <c r="W1181" s="77"/>
      <c r="X1181" s="77"/>
      <c r="Y1181" s="77"/>
      <c r="Z1181" s="77"/>
      <c r="AA1181" s="77"/>
      <c r="AB1181" s="77"/>
      <c r="AC1181" s="77"/>
      <c r="AD1181" s="77"/>
      <c r="AE1181" s="77"/>
      <c r="AF1181" s="77"/>
      <c r="AG1181" s="77"/>
      <c r="AH1181" s="77"/>
      <c r="AI1181" s="77"/>
      <c r="AJ1181" s="77"/>
      <c r="AK1181" s="77"/>
      <c r="AL1181" s="77"/>
      <c r="AM1181" s="77"/>
      <c r="AN1181" s="77"/>
      <c r="AO1181" s="77"/>
      <c r="AP1181" s="77"/>
      <c r="AQ1181" s="77"/>
      <c r="AR1181" s="77"/>
      <c r="AS1181" s="77"/>
      <c r="AT1181" s="77"/>
      <c r="AU1181" s="77"/>
      <c r="AV1181" s="77"/>
      <c r="AW1181" s="77"/>
      <c r="AX1181" s="77"/>
      <c r="AY1181" s="77"/>
      <c r="AZ1181" s="77"/>
      <c r="BA1181" s="77"/>
      <c r="BB1181" s="77"/>
      <c r="BC1181" s="77"/>
      <c r="BD1181" s="77"/>
      <c r="BE1181" s="77"/>
      <c r="BF1181" s="77"/>
      <c r="BG1181" s="77"/>
      <c r="BH1181" s="77"/>
      <c r="BI1181" s="77"/>
      <c r="BJ1181" s="77"/>
      <c r="BK1181" s="77"/>
      <c r="BL1181" s="77"/>
      <c r="BM1181" s="77"/>
      <c r="BN1181" s="77"/>
      <c r="BO1181" s="77"/>
      <c r="BP1181" s="77"/>
      <c r="BQ1181" s="77"/>
      <c r="BR1181" s="77"/>
      <c r="BS1181" s="77"/>
      <c r="BT1181" s="77"/>
      <c r="BU1181" s="77"/>
      <c r="BV1181" s="77"/>
      <c r="BW1181" s="77"/>
      <c r="BX1181" s="77"/>
      <c r="BY1181" s="77"/>
      <c r="BZ1181" s="77"/>
      <c r="CA1181" s="77"/>
      <c r="CB1181" s="77"/>
      <c r="CC1181" s="77"/>
      <c r="CD1181" s="77"/>
      <c r="CE1181" s="77"/>
      <c r="CF1181" s="77"/>
      <c r="CG1181" s="77"/>
      <c r="CH1181" s="77"/>
      <c r="CI1181" s="77"/>
      <c r="CJ1181" s="77"/>
      <c r="CK1181" s="77"/>
      <c r="CL1181" s="77"/>
    </row>
    <row r="1182" spans="2:90" x14ac:dyDescent="0.4">
      <c r="B1182" s="132" t="str">
        <f>B1147</f>
        <v>primary unit</v>
      </c>
      <c r="D1182" t="s">
        <v>840</v>
      </c>
      <c r="E1182" s="8" t="str">
        <f>ROW()&amp;" "&amp;D1182</f>
        <v>1182 LAMORT-PV</v>
      </c>
      <c r="G1182" t="s">
        <v>332</v>
      </c>
      <c r="H1182" s="27"/>
      <c r="I1182" s="78"/>
      <c r="J1182" s="78"/>
      <c r="K1182" s="33"/>
      <c r="L1182" s="33"/>
      <c r="M1182" s="33"/>
      <c r="N1182" s="33"/>
      <c r="O1182" s="33"/>
      <c r="P1182" s="33"/>
      <c r="R1182" s="33"/>
      <c r="S1182" s="77"/>
      <c r="T1182" s="77"/>
      <c r="U1182" s="77"/>
      <c r="V1182" s="77"/>
      <c r="W1182" s="77"/>
      <c r="X1182" s="77"/>
      <c r="Y1182" s="77"/>
      <c r="Z1182" s="77"/>
      <c r="AA1182" s="77"/>
      <c r="AB1182" s="77"/>
      <c r="AC1182" s="77"/>
      <c r="AD1182" s="77"/>
      <c r="AE1182" s="77"/>
      <c r="AF1182" s="77"/>
      <c r="AG1182" s="77"/>
      <c r="AH1182" s="77"/>
      <c r="AI1182" s="77"/>
      <c r="AJ1182" s="77"/>
      <c r="AK1182" s="77"/>
      <c r="AL1182" s="77"/>
      <c r="AM1182" s="77"/>
      <c r="AN1182" s="77"/>
      <c r="AO1182" s="77"/>
      <c r="AP1182" s="77"/>
      <c r="AQ1182" s="77"/>
      <c r="AR1182" s="77"/>
      <c r="AS1182" s="77"/>
      <c r="AT1182" s="77"/>
      <c r="AU1182" s="77"/>
      <c r="AV1182" s="77"/>
      <c r="AW1182" s="77"/>
      <c r="AX1182" s="77"/>
      <c r="AY1182" s="77"/>
      <c r="AZ1182" s="77"/>
      <c r="BA1182" s="77"/>
      <c r="BB1182" s="77"/>
      <c r="BC1182" s="77"/>
      <c r="BD1182" s="77"/>
      <c r="BE1182" s="77"/>
      <c r="BF1182" s="77"/>
      <c r="BG1182" s="77"/>
      <c r="BH1182" s="77"/>
      <c r="BI1182" s="77"/>
      <c r="BJ1182" s="77"/>
      <c r="BK1182" s="77"/>
      <c r="BL1182" s="77"/>
      <c r="BM1182" s="77"/>
      <c r="BN1182" s="77"/>
      <c r="BO1182" s="77"/>
      <c r="BP1182" s="77"/>
      <c r="BQ1182" s="77"/>
      <c r="BR1182" s="77"/>
      <c r="BS1182" s="77"/>
      <c r="BT1182" s="77"/>
      <c r="BU1182" s="77"/>
      <c r="BV1182" s="77"/>
      <c r="BW1182" s="77"/>
      <c r="BX1182" s="77"/>
      <c r="BY1182" s="77"/>
      <c r="BZ1182" s="77"/>
      <c r="CA1182" s="77"/>
      <c r="CB1182" s="77"/>
      <c r="CC1182" s="77"/>
      <c r="CD1182" s="77"/>
      <c r="CE1182" s="77"/>
      <c r="CF1182" s="77"/>
      <c r="CG1182" s="77"/>
      <c r="CH1182" s="77"/>
      <c r="CI1182" s="77"/>
      <c r="CJ1182" s="77"/>
      <c r="CK1182" s="77"/>
      <c r="CL1182" s="77"/>
    </row>
    <row r="1183" spans="2:90" x14ac:dyDescent="0.4">
      <c r="B1183" s="132" t="str">
        <f>B1148</f>
        <v>Primary revenue driver</v>
      </c>
      <c r="D1183" t="s">
        <v>840</v>
      </c>
      <c r="E1183" s="8" t="str">
        <f>ROW()&amp;" "&amp;D1183</f>
        <v>1183 LAMORT-PV</v>
      </c>
      <c r="G1183" t="s">
        <v>332</v>
      </c>
      <c r="K1183" s="53"/>
      <c r="L1183" s="53"/>
      <c r="M1183" s="53"/>
      <c r="N1183" s="53"/>
      <c r="O1183" s="53"/>
      <c r="P1183" s="53"/>
      <c r="R1183" s="24"/>
      <c r="S1183" s="175" t="str">
        <f t="shared" ref="S1183" si="1336">ADDRESS(ROW(S1168),COLUMN(S1168),2)</f>
        <v>S$1168</v>
      </c>
      <c r="T1183" s="175" t="str">
        <f t="shared" ref="T1183:CE1183" si="1337">ADDRESS(ROW(T1168),COLUMN(T1168),2)</f>
        <v>T$1168</v>
      </c>
      <c r="U1183" s="175" t="str">
        <f t="shared" si="1337"/>
        <v>U$1168</v>
      </c>
      <c r="V1183" s="175" t="str">
        <f t="shared" si="1337"/>
        <v>V$1168</v>
      </c>
      <c r="W1183" s="175" t="str">
        <f t="shared" si="1337"/>
        <v>W$1168</v>
      </c>
      <c r="X1183" s="175" t="str">
        <f t="shared" si="1337"/>
        <v>X$1168</v>
      </c>
      <c r="Y1183" s="175" t="str">
        <f t="shared" si="1337"/>
        <v>Y$1168</v>
      </c>
      <c r="Z1183" s="175" t="str">
        <f t="shared" si="1337"/>
        <v>Z$1168</v>
      </c>
      <c r="AA1183" s="175" t="str">
        <f t="shared" si="1337"/>
        <v>AA$1168</v>
      </c>
      <c r="AB1183" s="175" t="str">
        <f t="shared" si="1337"/>
        <v>AB$1168</v>
      </c>
      <c r="AC1183" s="175" t="str">
        <f t="shared" si="1337"/>
        <v>AC$1168</v>
      </c>
      <c r="AD1183" s="175" t="str">
        <f t="shared" si="1337"/>
        <v>AD$1168</v>
      </c>
      <c r="AE1183" s="175" t="str">
        <f t="shared" si="1337"/>
        <v>AE$1168</v>
      </c>
      <c r="AF1183" s="175" t="str">
        <f t="shared" si="1337"/>
        <v>AF$1168</v>
      </c>
      <c r="AG1183" s="175" t="str">
        <f t="shared" si="1337"/>
        <v>AG$1168</v>
      </c>
      <c r="AH1183" s="175" t="str">
        <f t="shared" si="1337"/>
        <v>AH$1168</v>
      </c>
      <c r="AI1183" s="175" t="str">
        <f t="shared" si="1337"/>
        <v>AI$1168</v>
      </c>
      <c r="AJ1183" s="175" t="str">
        <f t="shared" si="1337"/>
        <v>AJ$1168</v>
      </c>
      <c r="AK1183" s="175" t="str">
        <f t="shared" si="1337"/>
        <v>AK$1168</v>
      </c>
      <c r="AL1183" s="175" t="str">
        <f t="shared" si="1337"/>
        <v>AL$1168</v>
      </c>
      <c r="AM1183" s="175" t="str">
        <f t="shared" si="1337"/>
        <v>AM$1168</v>
      </c>
      <c r="AN1183" s="175" t="str">
        <f t="shared" si="1337"/>
        <v>AN$1168</v>
      </c>
      <c r="AO1183" s="175" t="str">
        <f t="shared" si="1337"/>
        <v>AO$1168</v>
      </c>
      <c r="AP1183" s="175" t="str">
        <f t="shared" si="1337"/>
        <v>AP$1168</v>
      </c>
      <c r="AQ1183" s="175" t="str">
        <f t="shared" si="1337"/>
        <v>AQ$1168</v>
      </c>
      <c r="AR1183" s="175" t="str">
        <f t="shared" si="1337"/>
        <v>AR$1168</v>
      </c>
      <c r="AS1183" s="175" t="str">
        <f t="shared" si="1337"/>
        <v>AS$1168</v>
      </c>
      <c r="AT1183" s="175" t="str">
        <f t="shared" si="1337"/>
        <v>AT$1168</v>
      </c>
      <c r="AU1183" s="175" t="str">
        <f t="shared" si="1337"/>
        <v>AU$1168</v>
      </c>
      <c r="AV1183" s="175" t="str">
        <f t="shared" si="1337"/>
        <v>AV$1168</v>
      </c>
      <c r="AW1183" s="175" t="str">
        <f t="shared" si="1337"/>
        <v>AW$1168</v>
      </c>
      <c r="AX1183" s="175" t="str">
        <f t="shared" si="1337"/>
        <v>AX$1168</v>
      </c>
      <c r="AY1183" s="175" t="str">
        <f t="shared" si="1337"/>
        <v>AY$1168</v>
      </c>
      <c r="AZ1183" s="175" t="str">
        <f t="shared" si="1337"/>
        <v>AZ$1168</v>
      </c>
      <c r="BA1183" s="175" t="str">
        <f t="shared" si="1337"/>
        <v>BA$1168</v>
      </c>
      <c r="BB1183" s="175" t="str">
        <f t="shared" si="1337"/>
        <v>BB$1168</v>
      </c>
      <c r="BC1183" s="175" t="str">
        <f t="shared" si="1337"/>
        <v>BC$1168</v>
      </c>
      <c r="BD1183" s="175" t="str">
        <f t="shared" si="1337"/>
        <v>BD$1168</v>
      </c>
      <c r="BE1183" s="175" t="str">
        <f t="shared" si="1337"/>
        <v>BE$1168</v>
      </c>
      <c r="BF1183" s="175" t="str">
        <f t="shared" si="1337"/>
        <v>BF$1168</v>
      </c>
      <c r="BG1183" s="175" t="str">
        <f t="shared" si="1337"/>
        <v>BG$1168</v>
      </c>
      <c r="BH1183" s="175" t="str">
        <f t="shared" si="1337"/>
        <v>BH$1168</v>
      </c>
      <c r="BI1183" s="175" t="str">
        <f t="shared" si="1337"/>
        <v>BI$1168</v>
      </c>
      <c r="BJ1183" s="175" t="str">
        <f t="shared" si="1337"/>
        <v>BJ$1168</v>
      </c>
      <c r="BK1183" s="175" t="str">
        <f t="shared" si="1337"/>
        <v>BK$1168</v>
      </c>
      <c r="BL1183" s="175" t="str">
        <f t="shared" si="1337"/>
        <v>BL$1168</v>
      </c>
      <c r="BM1183" s="175" t="str">
        <f t="shared" si="1337"/>
        <v>BM$1168</v>
      </c>
      <c r="BN1183" s="175" t="str">
        <f t="shared" si="1337"/>
        <v>BN$1168</v>
      </c>
      <c r="BO1183" s="175" t="str">
        <f t="shared" si="1337"/>
        <v>BO$1168</v>
      </c>
      <c r="BP1183" s="175" t="str">
        <f t="shared" si="1337"/>
        <v>BP$1168</v>
      </c>
      <c r="BQ1183" s="175" t="str">
        <f t="shared" si="1337"/>
        <v>BQ$1168</v>
      </c>
      <c r="BR1183" s="175" t="str">
        <f t="shared" si="1337"/>
        <v>BR$1168</v>
      </c>
      <c r="BS1183" s="175" t="str">
        <f t="shared" si="1337"/>
        <v>BS$1168</v>
      </c>
      <c r="BT1183" s="175" t="str">
        <f t="shared" si="1337"/>
        <v>BT$1168</v>
      </c>
      <c r="BU1183" s="175" t="str">
        <f t="shared" si="1337"/>
        <v>BU$1168</v>
      </c>
      <c r="BV1183" s="175" t="str">
        <f t="shared" si="1337"/>
        <v>BV$1168</v>
      </c>
      <c r="BW1183" s="175" t="str">
        <f t="shared" si="1337"/>
        <v>BW$1168</v>
      </c>
      <c r="BX1183" s="175" t="str">
        <f t="shared" si="1337"/>
        <v>BX$1168</v>
      </c>
      <c r="BY1183" s="175" t="str">
        <f t="shared" si="1337"/>
        <v>BY$1168</v>
      </c>
      <c r="BZ1183" s="175" t="str">
        <f t="shared" si="1337"/>
        <v>BZ$1168</v>
      </c>
      <c r="CA1183" s="175" t="str">
        <f t="shared" si="1337"/>
        <v>CA$1168</v>
      </c>
      <c r="CB1183" s="175" t="str">
        <f t="shared" si="1337"/>
        <v>CB$1168</v>
      </c>
      <c r="CC1183" s="175" t="str">
        <f t="shared" si="1337"/>
        <v>CC$1168</v>
      </c>
      <c r="CD1183" s="175" t="str">
        <f t="shared" si="1337"/>
        <v>CD$1168</v>
      </c>
      <c r="CE1183" s="175" t="str">
        <f t="shared" si="1337"/>
        <v>CE$1168</v>
      </c>
      <c r="CF1183" s="175" t="str">
        <f t="shared" ref="CF1183:CK1183" si="1338">ADDRESS(ROW(CF1168),COLUMN(CF1168),2)</f>
        <v>CF$1168</v>
      </c>
      <c r="CG1183" s="175" t="str">
        <f t="shared" si="1338"/>
        <v>CG$1168</v>
      </c>
      <c r="CH1183" s="175" t="str">
        <f t="shared" si="1338"/>
        <v>CH$1168</v>
      </c>
      <c r="CI1183" s="175" t="str">
        <f t="shared" si="1338"/>
        <v>CI$1168</v>
      </c>
      <c r="CJ1183" s="175" t="str">
        <f t="shared" si="1338"/>
        <v>CJ$1168</v>
      </c>
      <c r="CK1183" s="175" t="str">
        <f t="shared" si="1338"/>
        <v>CK$1168</v>
      </c>
      <c r="CL1183" s="175" t="str">
        <f t="shared" ref="CL1183" si="1339">ADDRESS(ROW(CL1168),COLUMN(CL1168),2)</f>
        <v>CL$1168</v>
      </c>
    </row>
    <row r="1184" spans="2:90" x14ac:dyDescent="0.4">
      <c r="B1184" s="132" t="str">
        <f>B1149</f>
        <v>Primary volume driver</v>
      </c>
      <c r="D1184" t="s">
        <v>840</v>
      </c>
      <c r="E1184" s="8" t="str">
        <f>ROW()&amp;" "&amp;D1184</f>
        <v>1184 LAMORT-PV</v>
      </c>
      <c r="G1184" t="s">
        <v>332</v>
      </c>
      <c r="H1184" s="12"/>
      <c r="I1184" s="60"/>
      <c r="J1184" s="60"/>
      <c r="K1184" s="15"/>
      <c r="L1184" s="15"/>
      <c r="M1184" s="15"/>
      <c r="N1184" s="15"/>
      <c r="O1184" s="15"/>
      <c r="P1184" s="15"/>
      <c r="R1184" s="15"/>
      <c r="S1184" s="175" t="str">
        <f t="shared" ref="S1184" si="1340">S1149</f>
        <v>S$13</v>
      </c>
      <c r="T1184" s="175" t="str">
        <f t="shared" ref="T1184:CD1184" si="1341">T1149</f>
        <v>T$13</v>
      </c>
      <c r="U1184" s="175" t="str">
        <f t="shared" si="1341"/>
        <v>U$13</v>
      </c>
      <c r="V1184" s="175" t="str">
        <f t="shared" si="1341"/>
        <v>V$13</v>
      </c>
      <c r="W1184" s="175" t="str">
        <f t="shared" si="1341"/>
        <v>W$13</v>
      </c>
      <c r="X1184" s="175" t="str">
        <f t="shared" si="1341"/>
        <v>X$13</v>
      </c>
      <c r="Y1184" s="175" t="str">
        <f t="shared" si="1341"/>
        <v>Y$13</v>
      </c>
      <c r="Z1184" s="175" t="str">
        <f t="shared" si="1341"/>
        <v>Z$13</v>
      </c>
      <c r="AA1184" s="175" t="str">
        <f t="shared" si="1341"/>
        <v>AA$13</v>
      </c>
      <c r="AB1184" s="175" t="str">
        <f t="shared" si="1341"/>
        <v>AB$13</v>
      </c>
      <c r="AC1184" s="175" t="str">
        <f t="shared" si="1341"/>
        <v>AC$13</v>
      </c>
      <c r="AD1184" s="175" t="str">
        <f t="shared" si="1341"/>
        <v>AD$13</v>
      </c>
      <c r="AE1184" s="175" t="str">
        <f t="shared" si="1341"/>
        <v>AE$13</v>
      </c>
      <c r="AF1184" s="175" t="str">
        <f t="shared" si="1341"/>
        <v>AF$13</v>
      </c>
      <c r="AG1184" s="175" t="str">
        <f t="shared" si="1341"/>
        <v>AG$13</v>
      </c>
      <c r="AH1184" s="175" t="str">
        <f t="shared" si="1341"/>
        <v>AH$13</v>
      </c>
      <c r="AI1184" s="175" t="str">
        <f t="shared" si="1341"/>
        <v>AI$13</v>
      </c>
      <c r="AJ1184" s="175" t="str">
        <f t="shared" si="1341"/>
        <v>AJ$13</v>
      </c>
      <c r="AK1184" s="175" t="str">
        <f t="shared" si="1341"/>
        <v>AK$13</v>
      </c>
      <c r="AL1184" s="175" t="str">
        <f t="shared" si="1341"/>
        <v>AL$13</v>
      </c>
      <c r="AM1184" s="175" t="str">
        <f t="shared" si="1341"/>
        <v>AM$13</v>
      </c>
      <c r="AN1184" s="175" t="str">
        <f t="shared" si="1341"/>
        <v>AN$13</v>
      </c>
      <c r="AO1184" s="175" t="str">
        <f t="shared" si="1341"/>
        <v>AO$13</v>
      </c>
      <c r="AP1184" s="175" t="str">
        <f t="shared" si="1341"/>
        <v>AP$13</v>
      </c>
      <c r="AQ1184" s="175" t="str">
        <f t="shared" si="1341"/>
        <v>AQ$13</v>
      </c>
      <c r="AR1184" s="175" t="str">
        <f t="shared" si="1341"/>
        <v>AR$13</v>
      </c>
      <c r="AS1184" s="175" t="str">
        <f t="shared" si="1341"/>
        <v>AS$13</v>
      </c>
      <c r="AT1184" s="175" t="str">
        <f t="shared" si="1341"/>
        <v>AT$13</v>
      </c>
      <c r="AU1184" s="175" t="str">
        <f t="shared" si="1341"/>
        <v>AU$13</v>
      </c>
      <c r="AV1184" s="175" t="str">
        <f t="shared" si="1341"/>
        <v>AV$13</v>
      </c>
      <c r="AW1184" s="175" t="str">
        <f t="shared" si="1341"/>
        <v>AW$13</v>
      </c>
      <c r="AX1184" s="175" t="str">
        <f t="shared" si="1341"/>
        <v>AX$13</v>
      </c>
      <c r="AY1184" s="175" t="str">
        <f t="shared" si="1341"/>
        <v>AY$13</v>
      </c>
      <c r="AZ1184" s="175" t="str">
        <f t="shared" si="1341"/>
        <v>AZ$13</v>
      </c>
      <c r="BA1184" s="175" t="str">
        <f t="shared" si="1341"/>
        <v>BA$13</v>
      </c>
      <c r="BB1184" s="175" t="str">
        <f t="shared" si="1341"/>
        <v>BB$13</v>
      </c>
      <c r="BC1184" s="175" t="str">
        <f t="shared" si="1341"/>
        <v>BC$13</v>
      </c>
      <c r="BD1184" s="175" t="str">
        <f t="shared" si="1341"/>
        <v>BD$13</v>
      </c>
      <c r="BE1184" s="175" t="str">
        <f t="shared" si="1341"/>
        <v>BE$13</v>
      </c>
      <c r="BF1184" s="175" t="str">
        <f t="shared" si="1341"/>
        <v>BF$13</v>
      </c>
      <c r="BG1184" s="175" t="str">
        <f t="shared" si="1341"/>
        <v>BG$13</v>
      </c>
      <c r="BH1184" s="175" t="str">
        <f t="shared" si="1341"/>
        <v>BH$13</v>
      </c>
      <c r="BI1184" s="175" t="str">
        <f t="shared" si="1341"/>
        <v>BI$13</v>
      </c>
      <c r="BJ1184" s="175" t="str">
        <f t="shared" si="1341"/>
        <v>BJ$13</v>
      </c>
      <c r="BK1184" s="175" t="str">
        <f t="shared" si="1341"/>
        <v>BK$13</v>
      </c>
      <c r="BL1184" s="175" t="str">
        <f t="shared" si="1341"/>
        <v>BL$13</v>
      </c>
      <c r="BM1184" s="175" t="str">
        <f t="shared" si="1341"/>
        <v>BM$13</v>
      </c>
      <c r="BN1184" s="175" t="str">
        <f t="shared" si="1341"/>
        <v>BN$13</v>
      </c>
      <c r="BO1184" s="175" t="str">
        <f t="shared" si="1341"/>
        <v>BO$13</v>
      </c>
      <c r="BP1184" s="175" t="str">
        <f t="shared" si="1341"/>
        <v>BP$13</v>
      </c>
      <c r="BQ1184" s="175" t="str">
        <f t="shared" si="1341"/>
        <v>BQ$13</v>
      </c>
      <c r="BR1184" s="175" t="str">
        <f t="shared" si="1341"/>
        <v>BR$13</v>
      </c>
      <c r="BS1184" s="175" t="str">
        <f t="shared" si="1341"/>
        <v>BS$13</v>
      </c>
      <c r="BT1184" s="175" t="str">
        <f t="shared" si="1341"/>
        <v>BT$13</v>
      </c>
      <c r="BU1184" s="175" t="str">
        <f t="shared" si="1341"/>
        <v>BU$13</v>
      </c>
      <c r="BV1184" s="175" t="str">
        <f t="shared" si="1341"/>
        <v>BV$13</v>
      </c>
      <c r="BW1184" s="175" t="str">
        <f t="shared" si="1341"/>
        <v>BW$13</v>
      </c>
      <c r="BX1184" s="175" t="str">
        <f t="shared" si="1341"/>
        <v>BX$13</v>
      </c>
      <c r="BY1184" s="175" t="str">
        <f t="shared" si="1341"/>
        <v>BY$13</v>
      </c>
      <c r="BZ1184" s="175" t="str">
        <f t="shared" si="1341"/>
        <v>BZ$13</v>
      </c>
      <c r="CA1184" s="175" t="str">
        <f t="shared" si="1341"/>
        <v>CA$13</v>
      </c>
      <c r="CB1184" s="175" t="str">
        <f t="shared" si="1341"/>
        <v>CB$13</v>
      </c>
      <c r="CC1184" s="175" t="str">
        <f t="shared" si="1341"/>
        <v>CC$13</v>
      </c>
      <c r="CD1184" s="175" t="str">
        <f t="shared" si="1341"/>
        <v>CD$13</v>
      </c>
      <c r="CE1184" s="175" t="str">
        <f t="shared" ref="CE1184:CK1184" si="1342">CE1149</f>
        <v>CE$13</v>
      </c>
      <c r="CF1184" s="175" t="str">
        <f t="shared" si="1342"/>
        <v>CF$13</v>
      </c>
      <c r="CG1184" s="175" t="str">
        <f t="shared" si="1342"/>
        <v>CG$13</v>
      </c>
      <c r="CH1184" s="175" t="str">
        <f t="shared" si="1342"/>
        <v>CH$13</v>
      </c>
      <c r="CI1184" s="175" t="str">
        <f t="shared" si="1342"/>
        <v>CI$13</v>
      </c>
      <c r="CJ1184" s="175" t="str">
        <f t="shared" si="1342"/>
        <v>CJ$13</v>
      </c>
      <c r="CK1184" s="175" t="str">
        <f t="shared" si="1342"/>
        <v>CK$13</v>
      </c>
      <c r="CL1184" s="175" t="str">
        <f t="shared" ref="CL1184" si="1343">CL1149</f>
        <v>CL$13</v>
      </c>
    </row>
    <row r="1185" spans="2:90" x14ac:dyDescent="0.4">
      <c r="B1185" s="187" t="str">
        <f>B1154</f>
        <v>Volume driven amortizing loan - no defaults:</v>
      </c>
      <c r="D1185" t="s">
        <v>840</v>
      </c>
      <c r="E1185" s="8" t="str">
        <f t="shared" ref="E1185:E1188" si="1344">ROW()&amp;" "&amp;D1185</f>
        <v>1185 LAMORT-PV</v>
      </c>
      <c r="G1185" t="s">
        <v>332</v>
      </c>
      <c r="H1185" s="12"/>
      <c r="I1185" s="60"/>
      <c r="J1185" s="60"/>
      <c r="K1185" s="15"/>
      <c r="L1185" s="15"/>
      <c r="M1185" s="15"/>
      <c r="N1185" s="15"/>
      <c r="O1185" s="15"/>
      <c r="P1185" s="15"/>
      <c r="R1185" s="15"/>
      <c r="S1185" s="175">
        <f t="shared" ref="S1185" si="1345">S1150</f>
        <v>0</v>
      </c>
      <c r="T1185" s="175">
        <f t="shared" ref="T1185:CD1185" si="1346">T1150</f>
        <v>0</v>
      </c>
      <c r="U1185" s="175">
        <f t="shared" si="1346"/>
        <v>0</v>
      </c>
      <c r="V1185" s="175">
        <f t="shared" si="1346"/>
        <v>0</v>
      </c>
      <c r="W1185" s="175">
        <f t="shared" si="1346"/>
        <v>0</v>
      </c>
      <c r="X1185" s="175">
        <f t="shared" si="1346"/>
        <v>0</v>
      </c>
      <c r="Y1185" s="175">
        <f t="shared" si="1346"/>
        <v>0</v>
      </c>
      <c r="Z1185" s="175">
        <f t="shared" si="1346"/>
        <v>0</v>
      </c>
      <c r="AA1185" s="175">
        <f t="shared" si="1346"/>
        <v>0</v>
      </c>
      <c r="AB1185" s="175">
        <f t="shared" si="1346"/>
        <v>0</v>
      </c>
      <c r="AC1185" s="175">
        <f t="shared" si="1346"/>
        <v>0</v>
      </c>
      <c r="AD1185" s="175">
        <f t="shared" si="1346"/>
        <v>0</v>
      </c>
      <c r="AE1185" s="175">
        <f t="shared" si="1346"/>
        <v>0</v>
      </c>
      <c r="AF1185" s="175">
        <f t="shared" si="1346"/>
        <v>0</v>
      </c>
      <c r="AG1185" s="175">
        <f t="shared" si="1346"/>
        <v>0</v>
      </c>
      <c r="AH1185" s="175">
        <f t="shared" si="1346"/>
        <v>0</v>
      </c>
      <c r="AI1185" s="175">
        <f t="shared" si="1346"/>
        <v>0</v>
      </c>
      <c r="AJ1185" s="175">
        <f t="shared" si="1346"/>
        <v>0</v>
      </c>
      <c r="AK1185" s="175">
        <f t="shared" si="1346"/>
        <v>0</v>
      </c>
      <c r="AL1185" s="175">
        <f t="shared" si="1346"/>
        <v>0</v>
      </c>
      <c r="AM1185" s="175">
        <f t="shared" si="1346"/>
        <v>0</v>
      </c>
      <c r="AN1185" s="175">
        <f t="shared" si="1346"/>
        <v>0</v>
      </c>
      <c r="AO1185" s="175">
        <f t="shared" si="1346"/>
        <v>0</v>
      </c>
      <c r="AP1185" s="175">
        <f t="shared" si="1346"/>
        <v>0</v>
      </c>
      <c r="AQ1185" s="175">
        <f t="shared" si="1346"/>
        <v>0</v>
      </c>
      <c r="AR1185" s="175">
        <f t="shared" si="1346"/>
        <v>0</v>
      </c>
      <c r="AS1185" s="175">
        <f t="shared" si="1346"/>
        <v>0</v>
      </c>
      <c r="AT1185" s="175">
        <f t="shared" si="1346"/>
        <v>0</v>
      </c>
      <c r="AU1185" s="175">
        <f t="shared" si="1346"/>
        <v>0</v>
      </c>
      <c r="AV1185" s="175">
        <f t="shared" si="1346"/>
        <v>0</v>
      </c>
      <c r="AW1185" s="175">
        <f t="shared" si="1346"/>
        <v>0</v>
      </c>
      <c r="AX1185" s="175">
        <f t="shared" si="1346"/>
        <v>0</v>
      </c>
      <c r="AY1185" s="175">
        <f t="shared" si="1346"/>
        <v>0</v>
      </c>
      <c r="AZ1185" s="175">
        <f t="shared" si="1346"/>
        <v>0</v>
      </c>
      <c r="BA1185" s="175">
        <f t="shared" si="1346"/>
        <v>0</v>
      </c>
      <c r="BB1185" s="175">
        <f t="shared" si="1346"/>
        <v>0</v>
      </c>
      <c r="BC1185" s="175">
        <f t="shared" si="1346"/>
        <v>0</v>
      </c>
      <c r="BD1185" s="175">
        <f t="shared" si="1346"/>
        <v>0</v>
      </c>
      <c r="BE1185" s="175">
        <f t="shared" si="1346"/>
        <v>0</v>
      </c>
      <c r="BF1185" s="175">
        <f t="shared" si="1346"/>
        <v>0</v>
      </c>
      <c r="BG1185" s="175">
        <f t="shared" si="1346"/>
        <v>0</v>
      </c>
      <c r="BH1185" s="175">
        <f t="shared" si="1346"/>
        <v>0</v>
      </c>
      <c r="BI1185" s="175">
        <f t="shared" si="1346"/>
        <v>0</v>
      </c>
      <c r="BJ1185" s="175">
        <f t="shared" si="1346"/>
        <v>0</v>
      </c>
      <c r="BK1185" s="175">
        <f t="shared" si="1346"/>
        <v>0</v>
      </c>
      <c r="BL1185" s="175">
        <f t="shared" si="1346"/>
        <v>0</v>
      </c>
      <c r="BM1185" s="175">
        <f t="shared" si="1346"/>
        <v>0</v>
      </c>
      <c r="BN1185" s="175">
        <f t="shared" si="1346"/>
        <v>0</v>
      </c>
      <c r="BO1185" s="175">
        <f t="shared" si="1346"/>
        <v>0</v>
      </c>
      <c r="BP1185" s="175">
        <f t="shared" si="1346"/>
        <v>0</v>
      </c>
      <c r="BQ1185" s="175">
        <f t="shared" si="1346"/>
        <v>0</v>
      </c>
      <c r="BR1185" s="175">
        <f t="shared" si="1346"/>
        <v>0</v>
      </c>
      <c r="BS1185" s="175">
        <f t="shared" si="1346"/>
        <v>0</v>
      </c>
      <c r="BT1185" s="175">
        <f t="shared" si="1346"/>
        <v>0</v>
      </c>
      <c r="BU1185" s="175">
        <f t="shared" si="1346"/>
        <v>0</v>
      </c>
      <c r="BV1185" s="175">
        <f t="shared" si="1346"/>
        <v>0</v>
      </c>
      <c r="BW1185" s="175">
        <f t="shared" si="1346"/>
        <v>0</v>
      </c>
      <c r="BX1185" s="175">
        <f t="shared" si="1346"/>
        <v>0</v>
      </c>
      <c r="BY1185" s="175">
        <f t="shared" si="1346"/>
        <v>0</v>
      </c>
      <c r="BZ1185" s="175">
        <f t="shared" si="1346"/>
        <v>0</v>
      </c>
      <c r="CA1185" s="175">
        <f t="shared" si="1346"/>
        <v>0</v>
      </c>
      <c r="CB1185" s="175">
        <f t="shared" si="1346"/>
        <v>0</v>
      </c>
      <c r="CC1185" s="175">
        <f t="shared" si="1346"/>
        <v>0</v>
      </c>
      <c r="CD1185" s="175">
        <f t="shared" si="1346"/>
        <v>0</v>
      </c>
      <c r="CE1185" s="175">
        <f t="shared" ref="CE1185:CK1185" si="1347">CE1150</f>
        <v>0</v>
      </c>
      <c r="CF1185" s="175">
        <f t="shared" si="1347"/>
        <v>0</v>
      </c>
      <c r="CG1185" s="175">
        <f t="shared" si="1347"/>
        <v>0</v>
      </c>
      <c r="CH1185" s="175">
        <f t="shared" si="1347"/>
        <v>0</v>
      </c>
      <c r="CI1185" s="175">
        <f t="shared" si="1347"/>
        <v>0</v>
      </c>
      <c r="CJ1185" s="175">
        <f t="shared" si="1347"/>
        <v>0</v>
      </c>
      <c r="CK1185" s="175">
        <f t="shared" si="1347"/>
        <v>0</v>
      </c>
      <c r="CL1185" s="175">
        <f t="shared" ref="CL1185" si="1348">CL1150</f>
        <v>0</v>
      </c>
    </row>
    <row r="1186" spans="2:90" x14ac:dyDescent="0.4">
      <c r="B1186" s="235" t="str">
        <f>IFERROR(SUBSTITUTE(TRIM(MID(B1154, SEARCH("-", B1154) + 1, LEN(B1154))),":",""),"no unit")</f>
        <v>no defaults</v>
      </c>
      <c r="D1186" t="s">
        <v>840</v>
      </c>
      <c r="E1186" s="8" t="str">
        <f t="shared" si="1344"/>
        <v>1186 LAMORT-PV</v>
      </c>
      <c r="G1186" t="s">
        <v>332</v>
      </c>
      <c r="H1186" s="12"/>
      <c r="I1186" s="60"/>
      <c r="J1186" s="60"/>
      <c r="K1186" s="15"/>
      <c r="L1186" s="15"/>
      <c r="M1186" s="15"/>
      <c r="N1186" s="15"/>
      <c r="O1186" s="15"/>
      <c r="P1186" s="15"/>
      <c r="R1186" s="15"/>
      <c r="S1186" s="175"/>
      <c r="T1186" s="175"/>
      <c r="U1186" s="175"/>
      <c r="V1186" s="175"/>
      <c r="W1186" s="175"/>
      <c r="X1186" s="175"/>
      <c r="Y1186" s="175"/>
      <c r="Z1186" s="175"/>
      <c r="AA1186" s="175"/>
      <c r="AB1186" s="175"/>
      <c r="AC1186" s="175"/>
      <c r="AD1186" s="175"/>
      <c r="AE1186" s="175"/>
      <c r="AF1186" s="175"/>
      <c r="AG1186" s="175"/>
      <c r="AH1186" s="175"/>
      <c r="AI1186" s="175"/>
      <c r="AJ1186" s="175"/>
      <c r="AK1186" s="175"/>
      <c r="AL1186" s="175"/>
      <c r="AM1186" s="175"/>
      <c r="AN1186" s="175"/>
      <c r="AO1186" s="175"/>
      <c r="AP1186" s="175"/>
      <c r="AQ1186" s="175"/>
      <c r="AR1186" s="175"/>
      <c r="AS1186" s="175"/>
      <c r="AT1186" s="175"/>
      <c r="AU1186" s="175"/>
      <c r="AV1186" s="175"/>
      <c r="AW1186" s="175"/>
      <c r="AX1186" s="175"/>
      <c r="AY1186" s="175"/>
      <c r="AZ1186" s="175"/>
      <c r="BA1186" s="175"/>
      <c r="BB1186" s="175"/>
      <c r="BC1186" s="175"/>
      <c r="BD1186" s="175"/>
      <c r="BE1186" s="175"/>
      <c r="BF1186" s="175"/>
      <c r="BG1186" s="175"/>
      <c r="BH1186" s="175"/>
      <c r="BI1186" s="175"/>
      <c r="BJ1186" s="175"/>
      <c r="BK1186" s="175"/>
      <c r="BL1186" s="175"/>
      <c r="BM1186" s="175"/>
      <c r="BN1186" s="175"/>
      <c r="BO1186" s="175"/>
      <c r="BP1186" s="175"/>
      <c r="BQ1186" s="175"/>
      <c r="BR1186" s="175"/>
      <c r="BS1186" s="175"/>
      <c r="BT1186" s="175"/>
      <c r="BU1186" s="175"/>
      <c r="BV1186" s="175"/>
      <c r="BW1186" s="175"/>
      <c r="BX1186" s="175"/>
      <c r="BY1186" s="175"/>
      <c r="BZ1186" s="175"/>
      <c r="CA1186" s="175"/>
      <c r="CB1186" s="175"/>
      <c r="CC1186" s="175"/>
      <c r="CD1186" s="175"/>
      <c r="CE1186" s="175"/>
      <c r="CF1186" s="175"/>
      <c r="CG1186" s="175"/>
      <c r="CH1186" s="175"/>
      <c r="CI1186" s="175"/>
      <c r="CJ1186" s="175"/>
      <c r="CK1186" s="175"/>
      <c r="CL1186" s="175"/>
    </row>
    <row r="1187" spans="2:90" x14ac:dyDescent="0.4">
      <c r="B1187" s="132" t="str">
        <f>B1152</f>
        <v>Secondary revenue driver</v>
      </c>
      <c r="D1187" t="s">
        <v>840</v>
      </c>
      <c r="E1187" s="8" t="str">
        <f t="shared" si="1344"/>
        <v>1187 LAMORT-PV</v>
      </c>
      <c r="G1187" t="s">
        <v>332</v>
      </c>
      <c r="H1187" s="90"/>
      <c r="I1187" s="209"/>
      <c r="J1187" s="209"/>
      <c r="K1187" s="210"/>
      <c r="L1187" s="210"/>
      <c r="M1187" s="210"/>
      <c r="N1187" s="210"/>
      <c r="O1187" s="210"/>
      <c r="P1187" s="210"/>
      <c r="R1187" s="210"/>
      <c r="S1187" s="4"/>
      <c r="T1187" s="4"/>
      <c r="U1187" s="4"/>
      <c r="V1187" s="4"/>
      <c r="W1187" s="4"/>
      <c r="X1187" s="4"/>
      <c r="Y1187" s="4"/>
      <c r="Z1187" s="4"/>
      <c r="AA1187" s="4"/>
      <c r="AB1187" s="4"/>
      <c r="AC1187" s="4"/>
      <c r="AD1187" s="4"/>
      <c r="AE1187" s="4"/>
      <c r="AF1187" s="4"/>
      <c r="AG1187" s="4"/>
      <c r="AH1187" s="4"/>
      <c r="AI1187" s="4"/>
      <c r="AJ1187" s="4"/>
      <c r="AK1187" s="4"/>
      <c r="AL1187" s="4"/>
      <c r="AM1187" s="4"/>
      <c r="AN1187" s="4"/>
      <c r="AO1187" s="4"/>
      <c r="AP1187" s="4"/>
      <c r="AQ1187" s="4"/>
      <c r="AR1187" s="4"/>
      <c r="AS1187" s="4"/>
      <c r="AT1187" s="4"/>
      <c r="AU1187" s="4"/>
      <c r="AV1187" s="4"/>
      <c r="AW1187" s="4"/>
      <c r="AX1187" s="4"/>
      <c r="AY1187" s="4"/>
      <c r="AZ1187" s="4"/>
      <c r="BA1187" s="4"/>
      <c r="BB1187" s="4"/>
      <c r="BC1187" s="4"/>
      <c r="BD1187" s="4"/>
      <c r="BE1187" s="4"/>
      <c r="BF1187" s="4"/>
      <c r="BG1187" s="4"/>
      <c r="BH1187" s="4"/>
      <c r="BI1187" s="4"/>
      <c r="BJ1187" s="4"/>
      <c r="BK1187" s="4"/>
      <c r="BL1187" s="4"/>
      <c r="BM1187" s="4"/>
      <c r="BN1187" s="4"/>
      <c r="BO1187" s="4"/>
      <c r="BP1187" s="4"/>
      <c r="BQ1187" s="4"/>
      <c r="BR1187" s="4"/>
      <c r="BS1187" s="4"/>
      <c r="BT1187" s="4"/>
      <c r="BU1187" s="4"/>
      <c r="BV1187" s="4"/>
      <c r="BW1187" s="4"/>
      <c r="BX1187" s="4"/>
      <c r="BY1187" s="4"/>
      <c r="BZ1187" s="4"/>
      <c r="CA1187" s="4"/>
      <c r="CB1187" s="4"/>
      <c r="CC1187" s="4"/>
      <c r="CD1187" s="4"/>
      <c r="CE1187" s="4"/>
      <c r="CF1187" s="4"/>
      <c r="CG1187" s="4"/>
      <c r="CH1187" s="4"/>
      <c r="CI1187" s="4"/>
      <c r="CJ1187" s="4"/>
      <c r="CK1187" s="4"/>
      <c r="CL1187" s="4"/>
    </row>
    <row r="1188" spans="2:90" x14ac:dyDescent="0.4">
      <c r="B1188" s="132" t="str">
        <f>B1153</f>
        <v>Secondary volume driver</v>
      </c>
      <c r="D1188" t="s">
        <v>840</v>
      </c>
      <c r="E1188" s="8" t="str">
        <f t="shared" si="1344"/>
        <v>1188 LAMORT-PV</v>
      </c>
      <c r="G1188" t="s">
        <v>332</v>
      </c>
      <c r="H1188" s="12"/>
      <c r="I1188" s="60"/>
      <c r="J1188" s="60"/>
      <c r="K1188" s="15"/>
      <c r="L1188" s="15"/>
      <c r="M1188" s="15"/>
      <c r="N1188" s="15"/>
      <c r="O1188" s="15"/>
      <c r="P1188" s="15"/>
      <c r="R1188" s="15"/>
      <c r="S1188" s="175" t="str">
        <f t="shared" ref="S1188" si="1349">S1153</f>
        <v>S$15</v>
      </c>
      <c r="T1188" s="175" t="str">
        <f t="shared" ref="T1188:CD1188" si="1350">T1153</f>
        <v>T$15</v>
      </c>
      <c r="U1188" s="175" t="str">
        <f t="shared" si="1350"/>
        <v>U$15</v>
      </c>
      <c r="V1188" s="175" t="str">
        <f t="shared" si="1350"/>
        <v>V$15</v>
      </c>
      <c r="W1188" s="175" t="str">
        <f t="shared" si="1350"/>
        <v>W$15</v>
      </c>
      <c r="X1188" s="175" t="str">
        <f t="shared" si="1350"/>
        <v>X$15</v>
      </c>
      <c r="Y1188" s="175" t="str">
        <f t="shared" si="1350"/>
        <v>Y$15</v>
      </c>
      <c r="Z1188" s="175" t="str">
        <f t="shared" si="1350"/>
        <v>Z$15</v>
      </c>
      <c r="AA1188" s="175" t="str">
        <f t="shared" si="1350"/>
        <v>AA$15</v>
      </c>
      <c r="AB1188" s="175" t="str">
        <f t="shared" si="1350"/>
        <v>AB$15</v>
      </c>
      <c r="AC1188" s="175" t="str">
        <f t="shared" si="1350"/>
        <v>AC$15</v>
      </c>
      <c r="AD1188" s="175" t="str">
        <f t="shared" si="1350"/>
        <v>AD$15</v>
      </c>
      <c r="AE1188" s="175" t="str">
        <f t="shared" si="1350"/>
        <v>AE$15</v>
      </c>
      <c r="AF1188" s="175" t="str">
        <f t="shared" si="1350"/>
        <v>AF$15</v>
      </c>
      <c r="AG1188" s="175" t="str">
        <f t="shared" si="1350"/>
        <v>AG$15</v>
      </c>
      <c r="AH1188" s="175" t="str">
        <f t="shared" si="1350"/>
        <v>AH$15</v>
      </c>
      <c r="AI1188" s="175" t="str">
        <f t="shared" si="1350"/>
        <v>AI$15</v>
      </c>
      <c r="AJ1188" s="175" t="str">
        <f t="shared" si="1350"/>
        <v>AJ$15</v>
      </c>
      <c r="AK1188" s="175" t="str">
        <f t="shared" si="1350"/>
        <v>AK$15</v>
      </c>
      <c r="AL1188" s="175" t="str">
        <f t="shared" si="1350"/>
        <v>AL$15</v>
      </c>
      <c r="AM1188" s="175" t="str">
        <f t="shared" si="1350"/>
        <v>AM$15</v>
      </c>
      <c r="AN1188" s="175" t="str">
        <f t="shared" si="1350"/>
        <v>AN$15</v>
      </c>
      <c r="AO1188" s="175" t="str">
        <f t="shared" si="1350"/>
        <v>AO$15</v>
      </c>
      <c r="AP1188" s="175" t="str">
        <f t="shared" si="1350"/>
        <v>AP$15</v>
      </c>
      <c r="AQ1188" s="175" t="str">
        <f t="shared" si="1350"/>
        <v>AQ$15</v>
      </c>
      <c r="AR1188" s="175" t="str">
        <f t="shared" si="1350"/>
        <v>AR$15</v>
      </c>
      <c r="AS1188" s="175" t="str">
        <f t="shared" si="1350"/>
        <v>AS$15</v>
      </c>
      <c r="AT1188" s="175" t="str">
        <f t="shared" si="1350"/>
        <v>AT$15</v>
      </c>
      <c r="AU1188" s="175" t="str">
        <f t="shared" si="1350"/>
        <v>AU$15</v>
      </c>
      <c r="AV1188" s="175" t="str">
        <f t="shared" si="1350"/>
        <v>AV$15</v>
      </c>
      <c r="AW1188" s="175" t="str">
        <f t="shared" si="1350"/>
        <v>AW$15</v>
      </c>
      <c r="AX1188" s="175" t="str">
        <f t="shared" si="1350"/>
        <v>AX$15</v>
      </c>
      <c r="AY1188" s="175" t="str">
        <f t="shared" si="1350"/>
        <v>AY$15</v>
      </c>
      <c r="AZ1188" s="175" t="str">
        <f t="shared" si="1350"/>
        <v>AZ$15</v>
      </c>
      <c r="BA1188" s="175" t="str">
        <f t="shared" si="1350"/>
        <v>BA$15</v>
      </c>
      <c r="BB1188" s="175" t="str">
        <f t="shared" si="1350"/>
        <v>BB$15</v>
      </c>
      <c r="BC1188" s="175" t="str">
        <f t="shared" si="1350"/>
        <v>BC$15</v>
      </c>
      <c r="BD1188" s="175" t="str">
        <f t="shared" si="1350"/>
        <v>BD$15</v>
      </c>
      <c r="BE1188" s="175" t="str">
        <f t="shared" si="1350"/>
        <v>BE$15</v>
      </c>
      <c r="BF1188" s="175" t="str">
        <f t="shared" si="1350"/>
        <v>BF$15</v>
      </c>
      <c r="BG1188" s="175" t="str">
        <f t="shared" si="1350"/>
        <v>BG$15</v>
      </c>
      <c r="BH1188" s="175" t="str">
        <f t="shared" si="1350"/>
        <v>BH$15</v>
      </c>
      <c r="BI1188" s="175" t="str">
        <f t="shared" si="1350"/>
        <v>BI$15</v>
      </c>
      <c r="BJ1188" s="175" t="str">
        <f t="shared" si="1350"/>
        <v>BJ$15</v>
      </c>
      <c r="BK1188" s="175" t="str">
        <f t="shared" si="1350"/>
        <v>BK$15</v>
      </c>
      <c r="BL1188" s="175" t="str">
        <f t="shared" si="1350"/>
        <v>BL$15</v>
      </c>
      <c r="BM1188" s="175" t="str">
        <f t="shared" si="1350"/>
        <v>BM$15</v>
      </c>
      <c r="BN1188" s="175" t="str">
        <f t="shared" si="1350"/>
        <v>BN$15</v>
      </c>
      <c r="BO1188" s="175" t="str">
        <f t="shared" si="1350"/>
        <v>BO$15</v>
      </c>
      <c r="BP1188" s="175" t="str">
        <f t="shared" si="1350"/>
        <v>BP$15</v>
      </c>
      <c r="BQ1188" s="175" t="str">
        <f t="shared" si="1350"/>
        <v>BQ$15</v>
      </c>
      <c r="BR1188" s="175" t="str">
        <f t="shared" si="1350"/>
        <v>BR$15</v>
      </c>
      <c r="BS1188" s="175" t="str">
        <f t="shared" si="1350"/>
        <v>BS$15</v>
      </c>
      <c r="BT1188" s="175" t="str">
        <f t="shared" si="1350"/>
        <v>BT$15</v>
      </c>
      <c r="BU1188" s="175" t="str">
        <f t="shared" si="1350"/>
        <v>BU$15</v>
      </c>
      <c r="BV1188" s="175" t="str">
        <f t="shared" si="1350"/>
        <v>BV$15</v>
      </c>
      <c r="BW1188" s="175" t="str">
        <f t="shared" si="1350"/>
        <v>BW$15</v>
      </c>
      <c r="BX1188" s="175" t="str">
        <f t="shared" si="1350"/>
        <v>BX$15</v>
      </c>
      <c r="BY1188" s="175" t="str">
        <f t="shared" si="1350"/>
        <v>BY$15</v>
      </c>
      <c r="BZ1188" s="175" t="str">
        <f t="shared" si="1350"/>
        <v>BZ$15</v>
      </c>
      <c r="CA1188" s="175" t="str">
        <f t="shared" si="1350"/>
        <v>CA$15</v>
      </c>
      <c r="CB1188" s="175" t="str">
        <f t="shared" si="1350"/>
        <v>CB$15</v>
      </c>
      <c r="CC1188" s="175" t="str">
        <f t="shared" si="1350"/>
        <v>CC$15</v>
      </c>
      <c r="CD1188" s="175" t="str">
        <f t="shared" si="1350"/>
        <v>CD$15</v>
      </c>
      <c r="CE1188" s="175" t="str">
        <f t="shared" ref="CE1188:CK1188" si="1351">CE1153</f>
        <v>CE$15</v>
      </c>
      <c r="CF1188" s="175" t="str">
        <f t="shared" si="1351"/>
        <v>CF$15</v>
      </c>
      <c r="CG1188" s="175" t="str">
        <f t="shared" si="1351"/>
        <v>CG$15</v>
      </c>
      <c r="CH1188" s="175" t="str">
        <f t="shared" si="1351"/>
        <v>CH$15</v>
      </c>
      <c r="CI1188" s="175" t="str">
        <f t="shared" si="1351"/>
        <v>CI$15</v>
      </c>
      <c r="CJ1188" s="175" t="str">
        <f t="shared" si="1351"/>
        <v>CJ$15</v>
      </c>
      <c r="CK1188" s="175" t="str">
        <f t="shared" si="1351"/>
        <v>CK$15</v>
      </c>
      <c r="CL1188" s="175" t="str">
        <f t="shared" ref="CL1188" si="1352">CL1153</f>
        <v>CL$15</v>
      </c>
    </row>
    <row r="1189" spans="2:90" x14ac:dyDescent="0.4">
      <c r="E1189" s="8"/>
      <c r="H1189" s="12"/>
      <c r="I1189" s="60"/>
      <c r="J1189" s="60"/>
      <c r="K1189" s="15"/>
      <c r="L1189" s="15"/>
      <c r="M1189" s="15"/>
      <c r="N1189" s="15"/>
      <c r="O1189" s="15"/>
      <c r="P1189" s="15"/>
      <c r="R1189" s="15"/>
      <c r="S1189" s="76"/>
      <c r="T1189" s="76"/>
      <c r="U1189" s="76"/>
      <c r="V1189" s="76"/>
      <c r="W1189" s="76"/>
      <c r="X1189" s="76"/>
      <c r="Y1189" s="76"/>
      <c r="Z1189" s="76"/>
      <c r="AA1189" s="76"/>
      <c r="AB1189" s="76"/>
      <c r="AC1189" s="76"/>
      <c r="AD1189" s="76"/>
      <c r="AE1189" s="76"/>
      <c r="AF1189" s="76"/>
      <c r="AG1189" s="76"/>
      <c r="AH1189" s="76"/>
      <c r="AI1189" s="76"/>
      <c r="AJ1189" s="76"/>
      <c r="AK1189" s="76"/>
      <c r="AL1189" s="76"/>
      <c r="AM1189" s="76"/>
      <c r="AN1189" s="76"/>
      <c r="AO1189" s="76"/>
      <c r="AP1189" s="76"/>
      <c r="AQ1189" s="76"/>
      <c r="AR1189" s="76"/>
      <c r="AS1189" s="76"/>
      <c r="AT1189" s="76"/>
      <c r="AU1189" s="76"/>
      <c r="AV1189" s="76"/>
      <c r="AW1189" s="76"/>
      <c r="AX1189" s="76"/>
      <c r="AY1189" s="76"/>
      <c r="AZ1189" s="76"/>
      <c r="BA1189" s="76"/>
      <c r="BB1189" s="76"/>
      <c r="BC1189" s="76"/>
      <c r="BD1189" s="76"/>
      <c r="BE1189" s="76"/>
      <c r="BF1189" s="76"/>
      <c r="BG1189" s="76"/>
      <c r="BH1189" s="76"/>
      <c r="BI1189" s="76"/>
      <c r="BJ1189" s="76"/>
      <c r="BK1189" s="76"/>
      <c r="BL1189" s="76"/>
      <c r="BM1189" s="76"/>
      <c r="BN1189" s="76"/>
      <c r="BO1189" s="76"/>
      <c r="BP1189" s="76"/>
      <c r="BQ1189" s="76"/>
      <c r="BR1189" s="76"/>
      <c r="BS1189" s="76"/>
      <c r="BT1189" s="76"/>
      <c r="BU1189" s="76"/>
      <c r="BV1189" s="76"/>
      <c r="BW1189" s="76"/>
      <c r="BX1189" s="76"/>
      <c r="BY1189" s="76"/>
      <c r="BZ1189" s="76"/>
      <c r="CA1189" s="76"/>
      <c r="CB1189" s="76"/>
      <c r="CC1189" s="76"/>
      <c r="CD1189" s="76"/>
      <c r="CE1189" s="76"/>
      <c r="CF1189" s="76"/>
      <c r="CG1189" s="76"/>
      <c r="CH1189" s="76"/>
      <c r="CI1189" s="76"/>
      <c r="CJ1189" s="76"/>
      <c r="CK1189" s="76"/>
      <c r="CL1189" s="76"/>
    </row>
    <row r="1190" spans="2:90" x14ac:dyDescent="0.4">
      <c r="B1190" s="171" t="s">
        <v>490</v>
      </c>
      <c r="E1190" s="8"/>
      <c r="H1190" s="170"/>
      <c r="I1190" s="172"/>
      <c r="J1190" s="172"/>
      <c r="K1190" s="193"/>
      <c r="L1190" s="193"/>
      <c r="M1190" s="193"/>
      <c r="N1190" s="193"/>
      <c r="O1190" s="193"/>
      <c r="P1190" s="193"/>
      <c r="R1190" s="194"/>
      <c r="S1190" s="170"/>
      <c r="T1190" s="170"/>
      <c r="U1190" s="170"/>
      <c r="V1190" s="170"/>
      <c r="W1190" s="170"/>
      <c r="X1190" s="170"/>
      <c r="Y1190" s="170"/>
      <c r="Z1190" s="170"/>
      <c r="AA1190" s="170"/>
      <c r="AB1190" s="170"/>
      <c r="AC1190" s="170"/>
      <c r="AD1190" s="170"/>
      <c r="AE1190" s="170"/>
      <c r="AF1190" s="170"/>
      <c r="AG1190" s="170"/>
      <c r="AH1190" s="170"/>
      <c r="AI1190" s="170"/>
      <c r="AJ1190" s="170"/>
      <c r="AK1190" s="170"/>
      <c r="AL1190" s="170"/>
      <c r="AM1190" s="170"/>
      <c r="AN1190" s="170"/>
      <c r="AO1190" s="170"/>
      <c r="AP1190" s="170"/>
      <c r="AQ1190" s="170"/>
      <c r="AR1190" s="170"/>
      <c r="AS1190" s="170"/>
      <c r="AT1190" s="170"/>
      <c r="AU1190" s="170"/>
      <c r="AV1190" s="170"/>
      <c r="AW1190" s="170"/>
      <c r="AX1190" s="170"/>
      <c r="AY1190" s="170"/>
      <c r="AZ1190" s="170"/>
      <c r="BA1190" s="170"/>
      <c r="BB1190" s="170"/>
      <c r="BC1190" s="170"/>
      <c r="BD1190" s="170"/>
      <c r="BE1190" s="170"/>
      <c r="BF1190" s="170"/>
      <c r="BG1190" s="170"/>
      <c r="BH1190" s="170"/>
      <c r="BI1190" s="170"/>
      <c r="BJ1190" s="170"/>
      <c r="BK1190" s="170"/>
      <c r="BL1190" s="170"/>
      <c r="BM1190" s="170"/>
      <c r="BN1190" s="170"/>
      <c r="BO1190" s="170"/>
      <c r="BP1190" s="170"/>
      <c r="BQ1190" s="170"/>
      <c r="BR1190" s="170"/>
      <c r="BS1190" s="170"/>
      <c r="BT1190" s="170"/>
      <c r="BU1190" s="170"/>
      <c r="BV1190" s="170"/>
      <c r="BW1190" s="170"/>
      <c r="BX1190" s="170"/>
      <c r="BY1190" s="170"/>
      <c r="BZ1190" s="170"/>
      <c r="CA1190" s="170"/>
      <c r="CB1190" s="170"/>
      <c r="CC1190" s="170"/>
      <c r="CD1190" s="170"/>
      <c r="CE1190" s="170"/>
      <c r="CF1190" s="170"/>
      <c r="CG1190" s="170"/>
      <c r="CH1190" s="170"/>
      <c r="CI1190" s="170"/>
      <c r="CJ1190" s="170"/>
      <c r="CK1190" s="170"/>
      <c r="CL1190" s="170"/>
    </row>
    <row r="1191" spans="2:90" x14ac:dyDescent="0.4">
      <c r="B1191" s="171" t="s">
        <v>492</v>
      </c>
      <c r="E1191" s="8"/>
      <c r="H1191" s="170"/>
      <c r="I1191" s="172"/>
      <c r="J1191" s="172"/>
      <c r="K1191" s="193"/>
      <c r="L1191" s="193"/>
      <c r="M1191" s="193"/>
      <c r="N1191" s="193"/>
      <c r="O1191" s="193"/>
      <c r="P1191" s="193"/>
      <c r="R1191" s="194"/>
      <c r="S1191" s="170"/>
      <c r="T1191" s="170"/>
      <c r="U1191" s="170"/>
      <c r="V1191" s="170"/>
      <c r="W1191" s="170"/>
      <c r="X1191" s="170"/>
      <c r="Y1191" s="170"/>
      <c r="Z1191" s="170"/>
      <c r="AA1191" s="170"/>
      <c r="AB1191" s="170"/>
      <c r="AC1191" s="170"/>
      <c r="AD1191" s="170"/>
      <c r="AE1191" s="170"/>
      <c r="AF1191" s="170"/>
      <c r="AG1191" s="170"/>
      <c r="AH1191" s="170"/>
      <c r="AI1191" s="170"/>
      <c r="AJ1191" s="170"/>
      <c r="AK1191" s="170"/>
      <c r="AL1191" s="170"/>
      <c r="AM1191" s="170"/>
      <c r="AN1191" s="170"/>
      <c r="AO1191" s="170"/>
      <c r="AP1191" s="170"/>
      <c r="AQ1191" s="170"/>
      <c r="AR1191" s="170"/>
      <c r="AS1191" s="170"/>
      <c r="AT1191" s="170"/>
      <c r="AU1191" s="170"/>
      <c r="AV1191" s="170"/>
      <c r="AW1191" s="170"/>
      <c r="AX1191" s="170"/>
      <c r="AY1191" s="170"/>
      <c r="AZ1191" s="170"/>
      <c r="BA1191" s="170"/>
      <c r="BB1191" s="170"/>
      <c r="BC1191" s="170"/>
      <c r="BD1191" s="170"/>
      <c r="BE1191" s="170"/>
      <c r="BF1191" s="170"/>
      <c r="BG1191" s="170"/>
      <c r="BH1191" s="170"/>
      <c r="BI1191" s="170"/>
      <c r="BJ1191" s="170"/>
      <c r="BK1191" s="170"/>
      <c r="BL1191" s="170"/>
      <c r="BM1191" s="170"/>
      <c r="BN1191" s="170"/>
      <c r="BO1191" s="170"/>
      <c r="BP1191" s="170"/>
      <c r="BQ1191" s="170"/>
      <c r="BR1191" s="170"/>
      <c r="BS1191" s="170"/>
      <c r="BT1191" s="170"/>
      <c r="BU1191" s="170"/>
      <c r="BV1191" s="170"/>
      <c r="BW1191" s="170"/>
      <c r="BX1191" s="170"/>
      <c r="BY1191" s="170"/>
      <c r="BZ1191" s="170"/>
      <c r="CA1191" s="170"/>
      <c r="CB1191" s="170"/>
      <c r="CC1191" s="170"/>
      <c r="CD1191" s="170"/>
      <c r="CE1191" s="170"/>
      <c r="CF1191" s="170"/>
      <c r="CG1191" s="170"/>
      <c r="CH1191" s="170"/>
      <c r="CI1191" s="170"/>
      <c r="CJ1191" s="170"/>
      <c r="CK1191" s="170"/>
      <c r="CL1191" s="170"/>
    </row>
    <row r="1192" spans="2:90" x14ac:dyDescent="0.4">
      <c r="B1192" s="171" t="s">
        <v>461</v>
      </c>
      <c r="E1192" s="8"/>
      <c r="H1192" s="170"/>
      <c r="I1192" s="172"/>
      <c r="J1192" s="172"/>
      <c r="K1192" s="193"/>
      <c r="L1192" s="193"/>
      <c r="M1192" s="193"/>
      <c r="N1192" s="193"/>
      <c r="O1192" s="193"/>
      <c r="P1192" s="193"/>
      <c r="R1192" s="194"/>
      <c r="S1192" s="195" t="str">
        <f t="shared" ref="S1192:AX1192" si="1353">S$16</f>
        <v>S$12</v>
      </c>
      <c r="T1192" s="195" t="str">
        <f t="shared" si="1353"/>
        <v>T$12</v>
      </c>
      <c r="U1192" s="195" t="str">
        <f t="shared" si="1353"/>
        <v>U$12</v>
      </c>
      <c r="V1192" s="195" t="str">
        <f t="shared" si="1353"/>
        <v>V$12</v>
      </c>
      <c r="W1192" s="195" t="str">
        <f t="shared" si="1353"/>
        <v>W$12</v>
      </c>
      <c r="X1192" s="195" t="str">
        <f t="shared" si="1353"/>
        <v>X$12</v>
      </c>
      <c r="Y1192" s="195" t="str">
        <f t="shared" si="1353"/>
        <v>Y$12</v>
      </c>
      <c r="Z1192" s="195" t="str">
        <f t="shared" si="1353"/>
        <v>Z$12</v>
      </c>
      <c r="AA1192" s="195" t="str">
        <f t="shared" si="1353"/>
        <v>AA$12</v>
      </c>
      <c r="AB1192" s="195" t="str">
        <f t="shared" si="1353"/>
        <v>AB$12</v>
      </c>
      <c r="AC1192" s="195" t="str">
        <f t="shared" si="1353"/>
        <v>AC$12</v>
      </c>
      <c r="AD1192" s="195" t="str">
        <f t="shared" si="1353"/>
        <v>AD$12</v>
      </c>
      <c r="AE1192" s="195" t="str">
        <f t="shared" si="1353"/>
        <v>AE$12</v>
      </c>
      <c r="AF1192" s="195" t="str">
        <f t="shared" si="1353"/>
        <v>AF$12</v>
      </c>
      <c r="AG1192" s="195" t="str">
        <f t="shared" si="1353"/>
        <v>AG$12</v>
      </c>
      <c r="AH1192" s="195" t="str">
        <f t="shared" si="1353"/>
        <v>AH$12</v>
      </c>
      <c r="AI1192" s="195" t="str">
        <f t="shared" si="1353"/>
        <v>AI$12</v>
      </c>
      <c r="AJ1192" s="195" t="str">
        <f t="shared" si="1353"/>
        <v>AJ$12</v>
      </c>
      <c r="AK1192" s="195" t="str">
        <f t="shared" si="1353"/>
        <v>AK$12</v>
      </c>
      <c r="AL1192" s="195" t="str">
        <f t="shared" si="1353"/>
        <v>AL$12</v>
      </c>
      <c r="AM1192" s="195" t="str">
        <f t="shared" si="1353"/>
        <v>AM$12</v>
      </c>
      <c r="AN1192" s="195" t="str">
        <f t="shared" si="1353"/>
        <v>AN$12</v>
      </c>
      <c r="AO1192" s="195" t="str">
        <f t="shared" si="1353"/>
        <v>AO$12</v>
      </c>
      <c r="AP1192" s="195" t="str">
        <f t="shared" si="1353"/>
        <v>AP$12</v>
      </c>
      <c r="AQ1192" s="195" t="str">
        <f t="shared" si="1353"/>
        <v>AQ$12</v>
      </c>
      <c r="AR1192" s="195" t="str">
        <f t="shared" si="1353"/>
        <v>AR$12</v>
      </c>
      <c r="AS1192" s="195" t="str">
        <f t="shared" si="1353"/>
        <v>AS$12</v>
      </c>
      <c r="AT1192" s="195" t="str">
        <f t="shared" si="1353"/>
        <v>AT$12</v>
      </c>
      <c r="AU1192" s="195" t="str">
        <f t="shared" si="1353"/>
        <v>AU$12</v>
      </c>
      <c r="AV1192" s="195" t="str">
        <f t="shared" si="1353"/>
        <v>AV$12</v>
      </c>
      <c r="AW1192" s="195" t="str">
        <f t="shared" si="1353"/>
        <v>AW$12</v>
      </c>
      <c r="AX1192" s="195" t="str">
        <f t="shared" si="1353"/>
        <v>AX$12</v>
      </c>
      <c r="AY1192" s="195" t="str">
        <f t="shared" ref="AY1192:CD1192" si="1354">AY$16</f>
        <v>AY$12</v>
      </c>
      <c r="AZ1192" s="195" t="str">
        <f t="shared" si="1354"/>
        <v>AZ$12</v>
      </c>
      <c r="BA1192" s="195" t="str">
        <f t="shared" si="1354"/>
        <v>BA$12</v>
      </c>
      <c r="BB1192" s="195" t="str">
        <f t="shared" si="1354"/>
        <v>BB$12</v>
      </c>
      <c r="BC1192" s="195" t="str">
        <f t="shared" si="1354"/>
        <v>BC$12</v>
      </c>
      <c r="BD1192" s="195" t="str">
        <f t="shared" si="1354"/>
        <v>BD$12</v>
      </c>
      <c r="BE1192" s="195" t="str">
        <f t="shared" si="1354"/>
        <v>BE$12</v>
      </c>
      <c r="BF1192" s="195" t="str">
        <f t="shared" si="1354"/>
        <v>BF$12</v>
      </c>
      <c r="BG1192" s="195" t="str">
        <f t="shared" si="1354"/>
        <v>BG$12</v>
      </c>
      <c r="BH1192" s="195" t="str">
        <f t="shared" si="1354"/>
        <v>BH$12</v>
      </c>
      <c r="BI1192" s="195" t="str">
        <f t="shared" si="1354"/>
        <v>BI$12</v>
      </c>
      <c r="BJ1192" s="195" t="str">
        <f t="shared" si="1354"/>
        <v>BJ$12</v>
      </c>
      <c r="BK1192" s="195" t="str">
        <f t="shared" si="1354"/>
        <v>BK$12</v>
      </c>
      <c r="BL1192" s="195" t="str">
        <f t="shared" si="1354"/>
        <v>BL$12</v>
      </c>
      <c r="BM1192" s="195" t="str">
        <f t="shared" si="1354"/>
        <v>BM$12</v>
      </c>
      <c r="BN1192" s="195" t="str">
        <f t="shared" si="1354"/>
        <v>BN$12</v>
      </c>
      <c r="BO1192" s="195" t="str">
        <f t="shared" si="1354"/>
        <v>BO$12</v>
      </c>
      <c r="BP1192" s="195" t="str">
        <f t="shared" si="1354"/>
        <v>BP$12</v>
      </c>
      <c r="BQ1192" s="195" t="str">
        <f t="shared" si="1354"/>
        <v>BQ$12</v>
      </c>
      <c r="BR1192" s="195" t="str">
        <f t="shared" si="1354"/>
        <v>BR$12</v>
      </c>
      <c r="BS1192" s="195" t="str">
        <f t="shared" si="1354"/>
        <v>BS$12</v>
      </c>
      <c r="BT1192" s="195" t="str">
        <f t="shared" si="1354"/>
        <v>BT$12</v>
      </c>
      <c r="BU1192" s="195" t="str">
        <f t="shared" si="1354"/>
        <v>BU$12</v>
      </c>
      <c r="BV1192" s="195" t="str">
        <f t="shared" si="1354"/>
        <v>BV$12</v>
      </c>
      <c r="BW1192" s="195" t="str">
        <f t="shared" si="1354"/>
        <v>BW$12</v>
      </c>
      <c r="BX1192" s="195" t="str">
        <f t="shared" si="1354"/>
        <v>BX$12</v>
      </c>
      <c r="BY1192" s="195" t="str">
        <f t="shared" si="1354"/>
        <v>BY$12</v>
      </c>
      <c r="BZ1192" s="195" t="str">
        <f t="shared" si="1354"/>
        <v>BZ$12</v>
      </c>
      <c r="CA1192" s="195" t="str">
        <f t="shared" si="1354"/>
        <v>CA$12</v>
      </c>
      <c r="CB1192" s="195" t="str">
        <f t="shared" si="1354"/>
        <v>CB$12</v>
      </c>
      <c r="CC1192" s="195" t="str">
        <f t="shared" si="1354"/>
        <v>CC$12</v>
      </c>
      <c r="CD1192" s="195" t="str">
        <f t="shared" si="1354"/>
        <v>CD$12</v>
      </c>
      <c r="CE1192" s="195" t="str">
        <f t="shared" ref="CE1192:CL1192" si="1355">CE$16</f>
        <v>CE$12</v>
      </c>
      <c r="CF1192" s="195" t="str">
        <f t="shared" si="1355"/>
        <v>CF$12</v>
      </c>
      <c r="CG1192" s="195" t="str">
        <f t="shared" si="1355"/>
        <v>CG$12</v>
      </c>
      <c r="CH1192" s="195" t="str">
        <f t="shared" si="1355"/>
        <v>CH$12</v>
      </c>
      <c r="CI1192" s="195" t="str">
        <f t="shared" si="1355"/>
        <v>CI$12</v>
      </c>
      <c r="CJ1192" s="195" t="str">
        <f t="shared" si="1355"/>
        <v>CJ$12</v>
      </c>
      <c r="CK1192" s="195" t="str">
        <f t="shared" si="1355"/>
        <v>CK$12</v>
      </c>
      <c r="CL1192" s="195" t="str">
        <f t="shared" si="1355"/>
        <v>CL$12</v>
      </c>
    </row>
    <row r="1193" spans="2:90" x14ac:dyDescent="0.4">
      <c r="B1193" s="171" t="s">
        <v>462</v>
      </c>
      <c r="E1193" s="8"/>
      <c r="H1193" s="196"/>
      <c r="I1193" s="197"/>
      <c r="J1193" s="197"/>
      <c r="K1193" s="198"/>
      <c r="L1193" s="198"/>
      <c r="M1193" s="198"/>
      <c r="N1193" s="198"/>
      <c r="O1193" s="198"/>
      <c r="P1193" s="198"/>
      <c r="R1193" s="198"/>
      <c r="S1193" s="195" t="str">
        <f t="shared" ref="S1193:AX1193" si="1356">S$17</f>
        <v>S$13</v>
      </c>
      <c r="T1193" s="195" t="str">
        <f t="shared" si="1356"/>
        <v>T$13</v>
      </c>
      <c r="U1193" s="195" t="str">
        <f t="shared" si="1356"/>
        <v>U$13</v>
      </c>
      <c r="V1193" s="195" t="str">
        <f t="shared" si="1356"/>
        <v>V$13</v>
      </c>
      <c r="W1193" s="195" t="str">
        <f t="shared" si="1356"/>
        <v>W$13</v>
      </c>
      <c r="X1193" s="195" t="str">
        <f t="shared" si="1356"/>
        <v>X$13</v>
      </c>
      <c r="Y1193" s="195" t="str">
        <f t="shared" si="1356"/>
        <v>Y$13</v>
      </c>
      <c r="Z1193" s="195" t="str">
        <f t="shared" si="1356"/>
        <v>Z$13</v>
      </c>
      <c r="AA1193" s="195" t="str">
        <f t="shared" si="1356"/>
        <v>AA$13</v>
      </c>
      <c r="AB1193" s="195" t="str">
        <f t="shared" si="1356"/>
        <v>AB$13</v>
      </c>
      <c r="AC1193" s="195" t="str">
        <f t="shared" si="1356"/>
        <v>AC$13</v>
      </c>
      <c r="AD1193" s="195" t="str">
        <f t="shared" si="1356"/>
        <v>AD$13</v>
      </c>
      <c r="AE1193" s="195" t="str">
        <f t="shared" si="1356"/>
        <v>AE$13</v>
      </c>
      <c r="AF1193" s="195" t="str">
        <f t="shared" si="1356"/>
        <v>AF$13</v>
      </c>
      <c r="AG1193" s="195" t="str">
        <f t="shared" si="1356"/>
        <v>AG$13</v>
      </c>
      <c r="AH1193" s="195" t="str">
        <f t="shared" si="1356"/>
        <v>AH$13</v>
      </c>
      <c r="AI1193" s="195" t="str">
        <f t="shared" si="1356"/>
        <v>AI$13</v>
      </c>
      <c r="AJ1193" s="195" t="str">
        <f t="shared" si="1356"/>
        <v>AJ$13</v>
      </c>
      <c r="AK1193" s="195" t="str">
        <f t="shared" si="1356"/>
        <v>AK$13</v>
      </c>
      <c r="AL1193" s="195" t="str">
        <f t="shared" si="1356"/>
        <v>AL$13</v>
      </c>
      <c r="AM1193" s="195" t="str">
        <f t="shared" si="1356"/>
        <v>AM$13</v>
      </c>
      <c r="AN1193" s="195" t="str">
        <f t="shared" si="1356"/>
        <v>AN$13</v>
      </c>
      <c r="AO1193" s="195" t="str">
        <f t="shared" si="1356"/>
        <v>AO$13</v>
      </c>
      <c r="AP1193" s="195" t="str">
        <f t="shared" si="1356"/>
        <v>AP$13</v>
      </c>
      <c r="AQ1193" s="195" t="str">
        <f t="shared" si="1356"/>
        <v>AQ$13</v>
      </c>
      <c r="AR1193" s="195" t="str">
        <f t="shared" si="1356"/>
        <v>AR$13</v>
      </c>
      <c r="AS1193" s="195" t="str">
        <f t="shared" si="1356"/>
        <v>AS$13</v>
      </c>
      <c r="AT1193" s="195" t="str">
        <f t="shared" si="1356"/>
        <v>AT$13</v>
      </c>
      <c r="AU1193" s="195" t="str">
        <f t="shared" si="1356"/>
        <v>AU$13</v>
      </c>
      <c r="AV1193" s="195" t="str">
        <f t="shared" si="1356"/>
        <v>AV$13</v>
      </c>
      <c r="AW1193" s="195" t="str">
        <f t="shared" si="1356"/>
        <v>AW$13</v>
      </c>
      <c r="AX1193" s="195" t="str">
        <f t="shared" si="1356"/>
        <v>AX$13</v>
      </c>
      <c r="AY1193" s="195" t="str">
        <f t="shared" ref="AY1193:CD1193" si="1357">AY$17</f>
        <v>AY$13</v>
      </c>
      <c r="AZ1193" s="195" t="str">
        <f t="shared" si="1357"/>
        <v>AZ$13</v>
      </c>
      <c r="BA1193" s="195" t="str">
        <f t="shared" si="1357"/>
        <v>BA$13</v>
      </c>
      <c r="BB1193" s="195" t="str">
        <f t="shared" si="1357"/>
        <v>BB$13</v>
      </c>
      <c r="BC1193" s="195" t="str">
        <f t="shared" si="1357"/>
        <v>BC$13</v>
      </c>
      <c r="BD1193" s="195" t="str">
        <f t="shared" si="1357"/>
        <v>BD$13</v>
      </c>
      <c r="BE1193" s="195" t="str">
        <f t="shared" si="1357"/>
        <v>BE$13</v>
      </c>
      <c r="BF1193" s="195" t="str">
        <f t="shared" si="1357"/>
        <v>BF$13</v>
      </c>
      <c r="BG1193" s="195" t="str">
        <f t="shared" si="1357"/>
        <v>BG$13</v>
      </c>
      <c r="BH1193" s="195" t="str">
        <f t="shared" si="1357"/>
        <v>BH$13</v>
      </c>
      <c r="BI1193" s="195" t="str">
        <f t="shared" si="1357"/>
        <v>BI$13</v>
      </c>
      <c r="BJ1193" s="195" t="str">
        <f t="shared" si="1357"/>
        <v>BJ$13</v>
      </c>
      <c r="BK1193" s="195" t="str">
        <f t="shared" si="1357"/>
        <v>BK$13</v>
      </c>
      <c r="BL1193" s="195" t="str">
        <f t="shared" si="1357"/>
        <v>BL$13</v>
      </c>
      <c r="BM1193" s="195" t="str">
        <f t="shared" si="1357"/>
        <v>BM$13</v>
      </c>
      <c r="BN1193" s="195" t="str">
        <f t="shared" si="1357"/>
        <v>BN$13</v>
      </c>
      <c r="BO1193" s="195" t="str">
        <f t="shared" si="1357"/>
        <v>BO$13</v>
      </c>
      <c r="BP1193" s="195" t="str">
        <f t="shared" si="1357"/>
        <v>BP$13</v>
      </c>
      <c r="BQ1193" s="195" t="str">
        <f t="shared" si="1357"/>
        <v>BQ$13</v>
      </c>
      <c r="BR1193" s="195" t="str">
        <f t="shared" si="1357"/>
        <v>BR$13</v>
      </c>
      <c r="BS1193" s="195" t="str">
        <f t="shared" si="1357"/>
        <v>BS$13</v>
      </c>
      <c r="BT1193" s="195" t="str">
        <f t="shared" si="1357"/>
        <v>BT$13</v>
      </c>
      <c r="BU1193" s="195" t="str">
        <f t="shared" si="1357"/>
        <v>BU$13</v>
      </c>
      <c r="BV1193" s="195" t="str">
        <f t="shared" si="1357"/>
        <v>BV$13</v>
      </c>
      <c r="BW1193" s="195" t="str">
        <f t="shared" si="1357"/>
        <v>BW$13</v>
      </c>
      <c r="BX1193" s="195" t="str">
        <f t="shared" si="1357"/>
        <v>BX$13</v>
      </c>
      <c r="BY1193" s="195" t="str">
        <f t="shared" si="1357"/>
        <v>BY$13</v>
      </c>
      <c r="BZ1193" s="195" t="str">
        <f t="shared" si="1357"/>
        <v>BZ$13</v>
      </c>
      <c r="CA1193" s="195" t="str">
        <f t="shared" si="1357"/>
        <v>CA$13</v>
      </c>
      <c r="CB1193" s="195" t="str">
        <f t="shared" si="1357"/>
        <v>CB$13</v>
      </c>
      <c r="CC1193" s="195" t="str">
        <f t="shared" si="1357"/>
        <v>CC$13</v>
      </c>
      <c r="CD1193" s="195" t="str">
        <f t="shared" si="1357"/>
        <v>CD$13</v>
      </c>
      <c r="CE1193" s="195" t="str">
        <f t="shared" ref="CE1193:CL1193" si="1358">CE$17</f>
        <v>CE$13</v>
      </c>
      <c r="CF1193" s="195" t="str">
        <f t="shared" si="1358"/>
        <v>CF$13</v>
      </c>
      <c r="CG1193" s="195" t="str">
        <f t="shared" si="1358"/>
        <v>CG$13</v>
      </c>
      <c r="CH1193" s="195" t="str">
        <f t="shared" si="1358"/>
        <v>CH$13</v>
      </c>
      <c r="CI1193" s="195" t="str">
        <f t="shared" si="1358"/>
        <v>CI$13</v>
      </c>
      <c r="CJ1193" s="195" t="str">
        <f t="shared" si="1358"/>
        <v>CJ$13</v>
      </c>
      <c r="CK1193" s="195" t="str">
        <f t="shared" si="1358"/>
        <v>CK$13</v>
      </c>
      <c r="CL1193" s="195" t="str">
        <f t="shared" si="1358"/>
        <v>CL$13</v>
      </c>
    </row>
    <row r="1194" spans="2:90" x14ac:dyDescent="0.4">
      <c r="B1194" s="171" t="s">
        <v>491</v>
      </c>
      <c r="E1194" s="8"/>
      <c r="H1194" s="196"/>
      <c r="I1194" s="197"/>
      <c r="J1194" s="197"/>
      <c r="K1194" s="198"/>
      <c r="L1194" s="198"/>
      <c r="M1194" s="198"/>
      <c r="N1194" s="198"/>
      <c r="O1194" s="198"/>
      <c r="P1194" s="198"/>
      <c r="R1194" s="198"/>
      <c r="S1194" s="186"/>
      <c r="T1194" s="186"/>
      <c r="U1194" s="186"/>
      <c r="V1194" s="186"/>
      <c r="W1194" s="186"/>
      <c r="X1194" s="186"/>
      <c r="Y1194" s="186"/>
      <c r="Z1194" s="186"/>
      <c r="AA1194" s="186"/>
      <c r="AB1194" s="186"/>
      <c r="AC1194" s="186"/>
      <c r="AD1194" s="186"/>
      <c r="AE1194" s="186"/>
      <c r="AF1194" s="186"/>
      <c r="AG1194" s="186"/>
      <c r="AH1194" s="186"/>
      <c r="AI1194" s="186"/>
      <c r="AJ1194" s="186"/>
      <c r="AK1194" s="186"/>
      <c r="AL1194" s="186"/>
      <c r="AM1194" s="186"/>
      <c r="AN1194" s="186"/>
      <c r="AO1194" s="186"/>
      <c r="AP1194" s="186"/>
      <c r="AQ1194" s="186"/>
      <c r="AR1194" s="186"/>
      <c r="AS1194" s="186"/>
      <c r="AT1194" s="186"/>
      <c r="AU1194" s="186"/>
      <c r="AV1194" s="186"/>
      <c r="AW1194" s="186"/>
      <c r="AX1194" s="186"/>
      <c r="AY1194" s="186"/>
      <c r="AZ1194" s="186"/>
      <c r="BA1194" s="186"/>
      <c r="BB1194" s="186"/>
      <c r="BC1194" s="186"/>
      <c r="BD1194" s="186"/>
      <c r="BE1194" s="186"/>
      <c r="BF1194" s="186"/>
      <c r="BG1194" s="186"/>
      <c r="BH1194" s="186"/>
      <c r="BI1194" s="186"/>
      <c r="BJ1194" s="186"/>
      <c r="BK1194" s="186"/>
      <c r="BL1194" s="186"/>
      <c r="BM1194" s="186"/>
      <c r="BN1194" s="186"/>
      <c r="BO1194" s="186"/>
      <c r="BP1194" s="186"/>
      <c r="BQ1194" s="186"/>
      <c r="BR1194" s="186"/>
      <c r="BS1194" s="186"/>
      <c r="BT1194" s="186"/>
      <c r="BU1194" s="186"/>
      <c r="BV1194" s="186"/>
      <c r="BW1194" s="186"/>
      <c r="BX1194" s="186"/>
      <c r="BY1194" s="186"/>
      <c r="BZ1194" s="186"/>
      <c r="CA1194" s="186"/>
      <c r="CB1194" s="186"/>
      <c r="CC1194" s="186"/>
      <c r="CD1194" s="186"/>
      <c r="CE1194" s="186"/>
      <c r="CF1194" s="186"/>
      <c r="CG1194" s="186"/>
      <c r="CH1194" s="186"/>
      <c r="CI1194" s="186"/>
      <c r="CJ1194" s="186"/>
      <c r="CK1194" s="186"/>
      <c r="CL1194" s="186"/>
    </row>
    <row r="1195" spans="2:90" x14ac:dyDescent="0.4">
      <c r="B1195" s="171" t="s">
        <v>505</v>
      </c>
      <c r="E1195" s="8"/>
      <c r="H1195" s="196"/>
      <c r="I1195" s="197"/>
      <c r="J1195" s="197"/>
      <c r="K1195" s="198"/>
      <c r="L1195" s="198"/>
      <c r="M1195" s="198"/>
      <c r="N1195" s="198"/>
      <c r="O1195" s="198"/>
      <c r="P1195" s="198"/>
      <c r="R1195" s="198"/>
      <c r="S1195" s="186"/>
      <c r="T1195" s="186"/>
      <c r="U1195" s="186"/>
      <c r="V1195" s="186"/>
      <c r="W1195" s="186"/>
      <c r="X1195" s="186"/>
      <c r="Y1195" s="186"/>
      <c r="Z1195" s="186"/>
      <c r="AA1195" s="186"/>
      <c r="AB1195" s="186"/>
      <c r="AC1195" s="186"/>
      <c r="AD1195" s="186"/>
      <c r="AE1195" s="186"/>
      <c r="AF1195" s="186"/>
      <c r="AG1195" s="186"/>
      <c r="AH1195" s="186"/>
      <c r="AI1195" s="186"/>
      <c r="AJ1195" s="186"/>
      <c r="AK1195" s="186"/>
      <c r="AL1195" s="186"/>
      <c r="AM1195" s="186"/>
      <c r="AN1195" s="186"/>
      <c r="AO1195" s="186"/>
      <c r="AP1195" s="186"/>
      <c r="AQ1195" s="186"/>
      <c r="AR1195" s="186"/>
      <c r="AS1195" s="186"/>
      <c r="AT1195" s="186"/>
      <c r="AU1195" s="186"/>
      <c r="AV1195" s="186"/>
      <c r="AW1195" s="186"/>
      <c r="AX1195" s="186"/>
      <c r="AY1195" s="186"/>
      <c r="AZ1195" s="186"/>
      <c r="BA1195" s="186"/>
      <c r="BB1195" s="186"/>
      <c r="BC1195" s="186"/>
      <c r="BD1195" s="186"/>
      <c r="BE1195" s="186"/>
      <c r="BF1195" s="186"/>
      <c r="BG1195" s="186"/>
      <c r="BH1195" s="186"/>
      <c r="BI1195" s="186"/>
      <c r="BJ1195" s="186"/>
      <c r="BK1195" s="186"/>
      <c r="BL1195" s="186"/>
      <c r="BM1195" s="186"/>
      <c r="BN1195" s="186"/>
      <c r="BO1195" s="186"/>
      <c r="BP1195" s="186"/>
      <c r="BQ1195" s="186"/>
      <c r="BR1195" s="186"/>
      <c r="BS1195" s="186"/>
      <c r="BT1195" s="186"/>
      <c r="BU1195" s="186"/>
      <c r="BV1195" s="186"/>
      <c r="BW1195" s="186"/>
      <c r="BX1195" s="186"/>
      <c r="BY1195" s="186"/>
      <c r="BZ1195" s="186"/>
      <c r="CA1195" s="186"/>
      <c r="CB1195" s="186"/>
      <c r="CC1195" s="186"/>
      <c r="CD1195" s="186"/>
      <c r="CE1195" s="186"/>
      <c r="CF1195" s="186"/>
      <c r="CG1195" s="186"/>
      <c r="CH1195" s="186"/>
      <c r="CI1195" s="186"/>
      <c r="CJ1195" s="186"/>
      <c r="CK1195" s="186"/>
      <c r="CL1195" s="186"/>
    </row>
    <row r="1196" spans="2:90" x14ac:dyDescent="0.4">
      <c r="B1196" s="171" t="s">
        <v>463</v>
      </c>
      <c r="E1196" s="8"/>
      <c r="H1196" s="196"/>
      <c r="I1196" s="197"/>
      <c r="J1196" s="197"/>
      <c r="K1196" s="198"/>
      <c r="L1196" s="198"/>
      <c r="M1196" s="198"/>
      <c r="N1196" s="198"/>
      <c r="O1196" s="198"/>
      <c r="P1196" s="198"/>
      <c r="R1196" s="198"/>
      <c r="S1196" s="186" t="str">
        <f t="shared" ref="S1196:AX1196" si="1359">S$18</f>
        <v>S$14</v>
      </c>
      <c r="T1196" s="186" t="str">
        <f t="shared" si="1359"/>
        <v>T$14</v>
      </c>
      <c r="U1196" s="186" t="str">
        <f t="shared" si="1359"/>
        <v>U$14</v>
      </c>
      <c r="V1196" s="186" t="str">
        <f t="shared" si="1359"/>
        <v>V$14</v>
      </c>
      <c r="W1196" s="186" t="str">
        <f t="shared" si="1359"/>
        <v>W$14</v>
      </c>
      <c r="X1196" s="186" t="str">
        <f t="shared" si="1359"/>
        <v>X$14</v>
      </c>
      <c r="Y1196" s="186" t="str">
        <f t="shared" si="1359"/>
        <v>Y$14</v>
      </c>
      <c r="Z1196" s="186" t="str">
        <f t="shared" si="1359"/>
        <v>Z$14</v>
      </c>
      <c r="AA1196" s="186" t="str">
        <f t="shared" si="1359"/>
        <v>AA$14</v>
      </c>
      <c r="AB1196" s="186" t="str">
        <f t="shared" si="1359"/>
        <v>AB$14</v>
      </c>
      <c r="AC1196" s="186" t="str">
        <f t="shared" si="1359"/>
        <v>AC$14</v>
      </c>
      <c r="AD1196" s="186" t="str">
        <f t="shared" si="1359"/>
        <v>AD$14</v>
      </c>
      <c r="AE1196" s="186" t="str">
        <f t="shared" si="1359"/>
        <v>AE$14</v>
      </c>
      <c r="AF1196" s="186" t="str">
        <f t="shared" si="1359"/>
        <v>AF$14</v>
      </c>
      <c r="AG1196" s="186" t="str">
        <f t="shared" si="1359"/>
        <v>AG$14</v>
      </c>
      <c r="AH1196" s="186" t="str">
        <f t="shared" si="1359"/>
        <v>AH$14</v>
      </c>
      <c r="AI1196" s="186" t="str">
        <f t="shared" si="1359"/>
        <v>AI$14</v>
      </c>
      <c r="AJ1196" s="186" t="str">
        <f t="shared" si="1359"/>
        <v>AJ$14</v>
      </c>
      <c r="AK1196" s="186" t="str">
        <f t="shared" si="1359"/>
        <v>AK$14</v>
      </c>
      <c r="AL1196" s="186" t="str">
        <f t="shared" si="1359"/>
        <v>AL$14</v>
      </c>
      <c r="AM1196" s="186" t="str">
        <f t="shared" si="1359"/>
        <v>AM$14</v>
      </c>
      <c r="AN1196" s="186" t="str">
        <f t="shared" si="1359"/>
        <v>AN$14</v>
      </c>
      <c r="AO1196" s="186" t="str">
        <f t="shared" si="1359"/>
        <v>AO$14</v>
      </c>
      <c r="AP1196" s="186" t="str">
        <f t="shared" si="1359"/>
        <v>AP$14</v>
      </c>
      <c r="AQ1196" s="186" t="str">
        <f t="shared" si="1359"/>
        <v>AQ$14</v>
      </c>
      <c r="AR1196" s="186" t="str">
        <f t="shared" si="1359"/>
        <v>AR$14</v>
      </c>
      <c r="AS1196" s="186" t="str">
        <f t="shared" si="1359"/>
        <v>AS$14</v>
      </c>
      <c r="AT1196" s="186" t="str">
        <f t="shared" si="1359"/>
        <v>AT$14</v>
      </c>
      <c r="AU1196" s="186" t="str">
        <f t="shared" si="1359"/>
        <v>AU$14</v>
      </c>
      <c r="AV1196" s="186" t="str">
        <f t="shared" si="1359"/>
        <v>AV$14</v>
      </c>
      <c r="AW1196" s="186" t="str">
        <f t="shared" si="1359"/>
        <v>AW$14</v>
      </c>
      <c r="AX1196" s="186" t="str">
        <f t="shared" si="1359"/>
        <v>AX$14</v>
      </c>
      <c r="AY1196" s="186" t="str">
        <f t="shared" ref="AY1196:CD1196" si="1360">AY$18</f>
        <v>AY$14</v>
      </c>
      <c r="AZ1196" s="186" t="str">
        <f t="shared" si="1360"/>
        <v>AZ$14</v>
      </c>
      <c r="BA1196" s="186" t="str">
        <f t="shared" si="1360"/>
        <v>BA$14</v>
      </c>
      <c r="BB1196" s="186" t="str">
        <f t="shared" si="1360"/>
        <v>BB$14</v>
      </c>
      <c r="BC1196" s="186" t="str">
        <f t="shared" si="1360"/>
        <v>BC$14</v>
      </c>
      <c r="BD1196" s="186" t="str">
        <f t="shared" si="1360"/>
        <v>BD$14</v>
      </c>
      <c r="BE1196" s="186" t="str">
        <f t="shared" si="1360"/>
        <v>BE$14</v>
      </c>
      <c r="BF1196" s="186" t="str">
        <f t="shared" si="1360"/>
        <v>BF$14</v>
      </c>
      <c r="BG1196" s="186" t="str">
        <f t="shared" si="1360"/>
        <v>BG$14</v>
      </c>
      <c r="BH1196" s="186" t="str">
        <f t="shared" si="1360"/>
        <v>BH$14</v>
      </c>
      <c r="BI1196" s="186" t="str">
        <f t="shared" si="1360"/>
        <v>BI$14</v>
      </c>
      <c r="BJ1196" s="186" t="str">
        <f t="shared" si="1360"/>
        <v>BJ$14</v>
      </c>
      <c r="BK1196" s="186" t="str">
        <f t="shared" si="1360"/>
        <v>BK$14</v>
      </c>
      <c r="BL1196" s="186" t="str">
        <f t="shared" si="1360"/>
        <v>BL$14</v>
      </c>
      <c r="BM1196" s="186" t="str">
        <f t="shared" si="1360"/>
        <v>BM$14</v>
      </c>
      <c r="BN1196" s="186" t="str">
        <f t="shared" si="1360"/>
        <v>BN$14</v>
      </c>
      <c r="BO1196" s="186" t="str">
        <f t="shared" si="1360"/>
        <v>BO$14</v>
      </c>
      <c r="BP1196" s="186" t="str">
        <f t="shared" si="1360"/>
        <v>BP$14</v>
      </c>
      <c r="BQ1196" s="186" t="str">
        <f t="shared" si="1360"/>
        <v>BQ$14</v>
      </c>
      <c r="BR1196" s="186" t="str">
        <f t="shared" si="1360"/>
        <v>BR$14</v>
      </c>
      <c r="BS1196" s="186" t="str">
        <f t="shared" si="1360"/>
        <v>BS$14</v>
      </c>
      <c r="BT1196" s="186" t="str">
        <f t="shared" si="1360"/>
        <v>BT$14</v>
      </c>
      <c r="BU1196" s="186" t="str">
        <f t="shared" si="1360"/>
        <v>BU$14</v>
      </c>
      <c r="BV1196" s="186" t="str">
        <f t="shared" si="1360"/>
        <v>BV$14</v>
      </c>
      <c r="BW1196" s="186" t="str">
        <f t="shared" si="1360"/>
        <v>BW$14</v>
      </c>
      <c r="BX1196" s="186" t="str">
        <f t="shared" si="1360"/>
        <v>BX$14</v>
      </c>
      <c r="BY1196" s="186" t="str">
        <f t="shared" si="1360"/>
        <v>BY$14</v>
      </c>
      <c r="BZ1196" s="186" t="str">
        <f t="shared" si="1360"/>
        <v>BZ$14</v>
      </c>
      <c r="CA1196" s="186" t="str">
        <f t="shared" si="1360"/>
        <v>CA$14</v>
      </c>
      <c r="CB1196" s="186" t="str">
        <f t="shared" si="1360"/>
        <v>CB$14</v>
      </c>
      <c r="CC1196" s="186" t="str">
        <f t="shared" si="1360"/>
        <v>CC$14</v>
      </c>
      <c r="CD1196" s="186" t="str">
        <f t="shared" si="1360"/>
        <v>CD$14</v>
      </c>
      <c r="CE1196" s="186" t="str">
        <f t="shared" ref="CE1196:CL1196" si="1361">CE$18</f>
        <v>CE$14</v>
      </c>
      <c r="CF1196" s="186" t="str">
        <f t="shared" si="1361"/>
        <v>CF$14</v>
      </c>
      <c r="CG1196" s="186" t="str">
        <f t="shared" si="1361"/>
        <v>CG$14</v>
      </c>
      <c r="CH1196" s="186" t="str">
        <f t="shared" si="1361"/>
        <v>CH$14</v>
      </c>
      <c r="CI1196" s="186" t="str">
        <f t="shared" si="1361"/>
        <v>CI$14</v>
      </c>
      <c r="CJ1196" s="186" t="str">
        <f t="shared" si="1361"/>
        <v>CJ$14</v>
      </c>
      <c r="CK1196" s="186" t="str">
        <f t="shared" si="1361"/>
        <v>CK$14</v>
      </c>
      <c r="CL1196" s="186" t="str">
        <f t="shared" si="1361"/>
        <v>CL$14</v>
      </c>
    </row>
    <row r="1197" spans="2:90" x14ac:dyDescent="0.4">
      <c r="B1197" s="171" t="s">
        <v>464</v>
      </c>
      <c r="E1197" s="8"/>
      <c r="H1197" s="196"/>
      <c r="I1197" s="197"/>
      <c r="J1197" s="197"/>
      <c r="K1197" s="198"/>
      <c r="L1197" s="198"/>
      <c r="M1197" s="198"/>
      <c r="N1197" s="198"/>
      <c r="O1197" s="198"/>
      <c r="P1197" s="198"/>
      <c r="R1197" s="198"/>
      <c r="S1197" s="186" t="str">
        <f t="shared" ref="S1197:AX1197" si="1362">S$19</f>
        <v>S$15</v>
      </c>
      <c r="T1197" s="186" t="str">
        <f t="shared" si="1362"/>
        <v>T$15</v>
      </c>
      <c r="U1197" s="186" t="str">
        <f t="shared" si="1362"/>
        <v>U$15</v>
      </c>
      <c r="V1197" s="186" t="str">
        <f t="shared" si="1362"/>
        <v>V$15</v>
      </c>
      <c r="W1197" s="186" t="str">
        <f t="shared" si="1362"/>
        <v>W$15</v>
      </c>
      <c r="X1197" s="186" t="str">
        <f t="shared" si="1362"/>
        <v>X$15</v>
      </c>
      <c r="Y1197" s="186" t="str">
        <f t="shared" si="1362"/>
        <v>Y$15</v>
      </c>
      <c r="Z1197" s="186" t="str">
        <f t="shared" si="1362"/>
        <v>Z$15</v>
      </c>
      <c r="AA1197" s="186" t="str">
        <f t="shared" si="1362"/>
        <v>AA$15</v>
      </c>
      <c r="AB1197" s="186" t="str">
        <f t="shared" si="1362"/>
        <v>AB$15</v>
      </c>
      <c r="AC1197" s="186" t="str">
        <f t="shared" si="1362"/>
        <v>AC$15</v>
      </c>
      <c r="AD1197" s="186" t="str">
        <f t="shared" si="1362"/>
        <v>AD$15</v>
      </c>
      <c r="AE1197" s="186" t="str">
        <f t="shared" si="1362"/>
        <v>AE$15</v>
      </c>
      <c r="AF1197" s="186" t="str">
        <f t="shared" si="1362"/>
        <v>AF$15</v>
      </c>
      <c r="AG1197" s="186" t="str">
        <f t="shared" si="1362"/>
        <v>AG$15</v>
      </c>
      <c r="AH1197" s="186" t="str">
        <f t="shared" si="1362"/>
        <v>AH$15</v>
      </c>
      <c r="AI1197" s="186" t="str">
        <f t="shared" si="1362"/>
        <v>AI$15</v>
      </c>
      <c r="AJ1197" s="186" t="str">
        <f t="shared" si="1362"/>
        <v>AJ$15</v>
      </c>
      <c r="AK1197" s="186" t="str">
        <f t="shared" si="1362"/>
        <v>AK$15</v>
      </c>
      <c r="AL1197" s="186" t="str">
        <f t="shared" si="1362"/>
        <v>AL$15</v>
      </c>
      <c r="AM1197" s="186" t="str">
        <f t="shared" si="1362"/>
        <v>AM$15</v>
      </c>
      <c r="AN1197" s="186" t="str">
        <f t="shared" si="1362"/>
        <v>AN$15</v>
      </c>
      <c r="AO1197" s="186" t="str">
        <f t="shared" si="1362"/>
        <v>AO$15</v>
      </c>
      <c r="AP1197" s="186" t="str">
        <f t="shared" si="1362"/>
        <v>AP$15</v>
      </c>
      <c r="AQ1197" s="186" t="str">
        <f t="shared" si="1362"/>
        <v>AQ$15</v>
      </c>
      <c r="AR1197" s="186" t="str">
        <f t="shared" si="1362"/>
        <v>AR$15</v>
      </c>
      <c r="AS1197" s="186" t="str">
        <f t="shared" si="1362"/>
        <v>AS$15</v>
      </c>
      <c r="AT1197" s="186" t="str">
        <f t="shared" si="1362"/>
        <v>AT$15</v>
      </c>
      <c r="AU1197" s="186" t="str">
        <f t="shared" si="1362"/>
        <v>AU$15</v>
      </c>
      <c r="AV1197" s="186" t="str">
        <f t="shared" si="1362"/>
        <v>AV$15</v>
      </c>
      <c r="AW1197" s="186" t="str">
        <f t="shared" si="1362"/>
        <v>AW$15</v>
      </c>
      <c r="AX1197" s="186" t="str">
        <f t="shared" si="1362"/>
        <v>AX$15</v>
      </c>
      <c r="AY1197" s="186" t="str">
        <f t="shared" ref="AY1197:CD1197" si="1363">AY$19</f>
        <v>AY$15</v>
      </c>
      <c r="AZ1197" s="186" t="str">
        <f t="shared" si="1363"/>
        <v>AZ$15</v>
      </c>
      <c r="BA1197" s="186" t="str">
        <f t="shared" si="1363"/>
        <v>BA$15</v>
      </c>
      <c r="BB1197" s="186" t="str">
        <f t="shared" si="1363"/>
        <v>BB$15</v>
      </c>
      <c r="BC1197" s="186" t="str">
        <f t="shared" si="1363"/>
        <v>BC$15</v>
      </c>
      <c r="BD1197" s="186" t="str">
        <f t="shared" si="1363"/>
        <v>BD$15</v>
      </c>
      <c r="BE1197" s="186" t="str">
        <f t="shared" si="1363"/>
        <v>BE$15</v>
      </c>
      <c r="BF1197" s="186" t="str">
        <f t="shared" si="1363"/>
        <v>BF$15</v>
      </c>
      <c r="BG1197" s="186" t="str">
        <f t="shared" si="1363"/>
        <v>BG$15</v>
      </c>
      <c r="BH1197" s="186" t="str">
        <f t="shared" si="1363"/>
        <v>BH$15</v>
      </c>
      <c r="BI1197" s="186" t="str">
        <f t="shared" si="1363"/>
        <v>BI$15</v>
      </c>
      <c r="BJ1197" s="186" t="str">
        <f t="shared" si="1363"/>
        <v>BJ$15</v>
      </c>
      <c r="BK1197" s="186" t="str">
        <f t="shared" si="1363"/>
        <v>BK$15</v>
      </c>
      <c r="BL1197" s="186" t="str">
        <f t="shared" si="1363"/>
        <v>BL$15</v>
      </c>
      <c r="BM1197" s="186" t="str">
        <f t="shared" si="1363"/>
        <v>BM$15</v>
      </c>
      <c r="BN1197" s="186" t="str">
        <f t="shared" si="1363"/>
        <v>BN$15</v>
      </c>
      <c r="BO1197" s="186" t="str">
        <f t="shared" si="1363"/>
        <v>BO$15</v>
      </c>
      <c r="BP1197" s="186" t="str">
        <f t="shared" si="1363"/>
        <v>BP$15</v>
      </c>
      <c r="BQ1197" s="186" t="str">
        <f t="shared" si="1363"/>
        <v>BQ$15</v>
      </c>
      <c r="BR1197" s="186" t="str">
        <f t="shared" si="1363"/>
        <v>BR$15</v>
      </c>
      <c r="BS1197" s="186" t="str">
        <f t="shared" si="1363"/>
        <v>BS$15</v>
      </c>
      <c r="BT1197" s="186" t="str">
        <f t="shared" si="1363"/>
        <v>BT$15</v>
      </c>
      <c r="BU1197" s="186" t="str">
        <f t="shared" si="1363"/>
        <v>BU$15</v>
      </c>
      <c r="BV1197" s="186" t="str">
        <f t="shared" si="1363"/>
        <v>BV$15</v>
      </c>
      <c r="BW1197" s="186" t="str">
        <f t="shared" si="1363"/>
        <v>BW$15</v>
      </c>
      <c r="BX1197" s="186" t="str">
        <f t="shared" si="1363"/>
        <v>BX$15</v>
      </c>
      <c r="BY1197" s="186" t="str">
        <f t="shared" si="1363"/>
        <v>BY$15</v>
      </c>
      <c r="BZ1197" s="186" t="str">
        <f t="shared" si="1363"/>
        <v>BZ$15</v>
      </c>
      <c r="CA1197" s="186" t="str">
        <f t="shared" si="1363"/>
        <v>CA$15</v>
      </c>
      <c r="CB1197" s="186" t="str">
        <f t="shared" si="1363"/>
        <v>CB$15</v>
      </c>
      <c r="CC1197" s="186" t="str">
        <f t="shared" si="1363"/>
        <v>CC$15</v>
      </c>
      <c r="CD1197" s="186" t="str">
        <f t="shared" si="1363"/>
        <v>CD$15</v>
      </c>
      <c r="CE1197" s="186" t="str">
        <f t="shared" ref="CE1197:CL1197" si="1364">CE$19</f>
        <v>CE$15</v>
      </c>
      <c r="CF1197" s="186" t="str">
        <f t="shared" si="1364"/>
        <v>CF$15</v>
      </c>
      <c r="CG1197" s="186" t="str">
        <f t="shared" si="1364"/>
        <v>CG$15</v>
      </c>
      <c r="CH1197" s="186" t="str">
        <f t="shared" si="1364"/>
        <v>CH$15</v>
      </c>
      <c r="CI1197" s="186" t="str">
        <f t="shared" si="1364"/>
        <v>CI$15</v>
      </c>
      <c r="CJ1197" s="186" t="str">
        <f t="shared" si="1364"/>
        <v>CJ$15</v>
      </c>
      <c r="CK1197" s="186" t="str">
        <f t="shared" si="1364"/>
        <v>CK$15</v>
      </c>
      <c r="CL1197" s="186" t="str">
        <f t="shared" si="1364"/>
        <v>CL$15</v>
      </c>
    </row>
    <row r="1198" spans="2:90" x14ac:dyDescent="0.4">
      <c r="B1198" s="70" t="s">
        <v>844</v>
      </c>
      <c r="C1198" s="31"/>
      <c r="D1198" t="s">
        <v>843</v>
      </c>
      <c r="E1198" s="8" t="str">
        <f t="shared" ref="E1198:E1225" si="1365">ROW()&amp;" "&amp;D1198</f>
        <v>1198 LTERMY-PV</v>
      </c>
      <c r="F1198" t="s">
        <v>350</v>
      </c>
      <c r="G1198" s="31" t="s">
        <v>243</v>
      </c>
      <c r="H1198" s="48"/>
      <c r="I1198" s="285"/>
      <c r="J1198" s="285"/>
      <c r="K1198" s="48"/>
      <c r="L1198" s="48"/>
      <c r="M1198" s="48"/>
      <c r="N1198" s="48"/>
      <c r="O1198" s="48"/>
      <c r="P1198" s="48"/>
      <c r="R1198" s="70"/>
      <c r="S1198" s="286"/>
      <c r="T1198" s="286"/>
      <c r="U1198" s="286"/>
      <c r="V1198" s="286"/>
      <c r="W1198" s="286"/>
      <c r="X1198" s="286"/>
      <c r="Y1198" s="286"/>
      <c r="Z1198" s="286"/>
      <c r="AA1198" s="286"/>
      <c r="AB1198" s="286"/>
      <c r="AC1198" s="286"/>
      <c r="AD1198" s="286"/>
      <c r="AE1198" s="286"/>
      <c r="AF1198" s="286"/>
      <c r="AG1198" s="286"/>
      <c r="AH1198" s="286"/>
      <c r="AI1198" s="286"/>
      <c r="AJ1198" s="286"/>
      <c r="AK1198" s="286"/>
      <c r="AL1198" s="286"/>
      <c r="AM1198" s="286"/>
      <c r="AN1198" s="286"/>
      <c r="AO1198" s="286"/>
      <c r="AP1198" s="286"/>
      <c r="AQ1198" s="286"/>
      <c r="AR1198" s="286"/>
      <c r="AS1198" s="286"/>
      <c r="AT1198" s="286"/>
      <c r="AU1198" s="286"/>
      <c r="AV1198" s="286"/>
      <c r="AW1198" s="286"/>
      <c r="AX1198" s="286"/>
      <c r="AY1198" s="286"/>
      <c r="AZ1198" s="286"/>
      <c r="BA1198" s="286"/>
      <c r="BB1198" s="286"/>
      <c r="BC1198" s="286"/>
      <c r="BD1198" s="286"/>
      <c r="BE1198" s="286"/>
      <c r="BF1198" s="286"/>
      <c r="BG1198" s="286"/>
      <c r="BH1198" s="286"/>
      <c r="BI1198" s="286"/>
      <c r="BJ1198" s="286"/>
      <c r="BK1198" s="286"/>
      <c r="BL1198" s="286"/>
      <c r="BM1198" s="286"/>
      <c r="BN1198" s="286"/>
      <c r="BO1198" s="286"/>
      <c r="BP1198" s="286"/>
      <c r="BQ1198" s="286"/>
      <c r="BR1198" s="286"/>
      <c r="BS1198" s="286"/>
      <c r="BT1198" s="286"/>
      <c r="BU1198" s="286"/>
      <c r="BV1198" s="286"/>
      <c r="BW1198" s="286"/>
      <c r="BX1198" s="286"/>
      <c r="BY1198" s="286"/>
      <c r="BZ1198" s="286"/>
      <c r="CA1198" s="286"/>
      <c r="CB1198" s="286"/>
      <c r="CC1198" s="286"/>
      <c r="CD1198" s="286"/>
      <c r="CE1198" s="286"/>
      <c r="CF1198" s="286"/>
      <c r="CG1198" s="286"/>
      <c r="CH1198" s="286"/>
      <c r="CI1198" s="286"/>
      <c r="CJ1198" s="286"/>
      <c r="CK1198" s="286"/>
      <c r="CL1198" s="286"/>
    </row>
    <row r="1199" spans="2:90" x14ac:dyDescent="0.4">
      <c r="B1199" s="95" t="str">
        <f>"Assumptions - "&amp;B1198</f>
        <v>Assumptions - Rolling fixed term loan - multiple borrowings w/ annual control:</v>
      </c>
      <c r="D1199" t="s">
        <v>843</v>
      </c>
      <c r="E1199" t="str">
        <f t="shared" si="1365"/>
        <v>1199 LTERMY-PV</v>
      </c>
      <c r="G1199" t="str">
        <f t="shared" ref="G1199:G1217" si="1366">E1199</f>
        <v>1199 LTERMY-PV</v>
      </c>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row>
    <row r="1200" spans="2:90" x14ac:dyDescent="0.4">
      <c r="B1200" s="155" t="s">
        <v>287</v>
      </c>
      <c r="D1200" t="s">
        <v>843</v>
      </c>
      <c r="E1200" t="str">
        <f t="shared" si="1365"/>
        <v>1200 LTERMY-PV</v>
      </c>
      <c r="F1200" s="31"/>
      <c r="G1200" t="str">
        <f t="shared" si="1366"/>
        <v>1200 LTERMY-PV</v>
      </c>
      <c r="H1200" s="57">
        <v>4</v>
      </c>
      <c r="I1200" s="31"/>
      <c r="J1200" s="31"/>
      <c r="K1200" s="31"/>
      <c r="L1200" s="31"/>
      <c r="M1200" s="31"/>
      <c r="N1200" s="31"/>
      <c r="O1200" s="31"/>
      <c r="P1200" s="31"/>
      <c r="R1200" s="31"/>
      <c r="S1200" s="73"/>
      <c r="T1200" s="73"/>
      <c r="U1200" s="73"/>
      <c r="V1200" s="73"/>
      <c r="W1200" s="73"/>
      <c r="X1200" s="73"/>
      <c r="Y1200" s="73"/>
      <c r="Z1200" s="73"/>
      <c r="AA1200" s="73"/>
      <c r="AB1200" s="73"/>
      <c r="AC1200" s="73"/>
      <c r="AD1200" s="73"/>
      <c r="AE1200" s="73"/>
      <c r="AF1200" s="73"/>
      <c r="AG1200" s="73"/>
      <c r="AH1200" s="73"/>
      <c r="AI1200" s="73"/>
      <c r="AJ1200" s="73"/>
      <c r="AK1200" s="73"/>
      <c r="AL1200" s="73"/>
      <c r="AM1200" s="73"/>
      <c r="AN1200" s="73"/>
      <c r="AO1200" s="73"/>
      <c r="AP1200" s="73"/>
      <c r="AQ1200" s="73"/>
      <c r="AR1200" s="73"/>
      <c r="AS1200" s="73"/>
      <c r="AT1200" s="73"/>
      <c r="AU1200" s="73"/>
      <c r="AV1200" s="73"/>
      <c r="AW1200" s="73"/>
      <c r="AX1200" s="73"/>
      <c r="AY1200" s="73"/>
      <c r="AZ1200" s="73"/>
      <c r="BA1200" s="73"/>
      <c r="BB1200" s="73"/>
      <c r="BC1200" s="73"/>
      <c r="BD1200" s="73"/>
      <c r="BE1200" s="73"/>
      <c r="BF1200" s="73"/>
      <c r="BG1200" s="73"/>
      <c r="BH1200" s="73"/>
      <c r="BI1200" s="73"/>
      <c r="BJ1200" s="73"/>
      <c r="BK1200" s="73"/>
      <c r="BL1200" s="73"/>
      <c r="BM1200" s="73"/>
      <c r="BN1200" s="73"/>
      <c r="BO1200" s="73"/>
      <c r="BP1200" s="73"/>
      <c r="BQ1200" s="73"/>
      <c r="BR1200" s="73"/>
      <c r="BS1200" s="73"/>
      <c r="BT1200" s="73"/>
      <c r="BU1200" s="73"/>
      <c r="BV1200" s="73"/>
      <c r="BW1200" s="73"/>
      <c r="BX1200" s="73"/>
      <c r="BY1200" s="73"/>
      <c r="BZ1200" s="73"/>
      <c r="CA1200" s="73"/>
      <c r="CB1200" s="73"/>
      <c r="CC1200" s="73"/>
      <c r="CD1200" s="73"/>
      <c r="CE1200" s="73"/>
      <c r="CF1200" s="73"/>
      <c r="CG1200" s="73"/>
      <c r="CH1200" s="73"/>
      <c r="CI1200" s="73"/>
      <c r="CJ1200" s="73"/>
      <c r="CK1200" s="73"/>
      <c r="CL1200" s="73"/>
    </row>
    <row r="1201" spans="2:90" x14ac:dyDescent="0.4">
      <c r="B1201" s="155" t="s">
        <v>847</v>
      </c>
      <c r="D1201" t="s">
        <v>843</v>
      </c>
      <c r="E1201" t="str">
        <f t="shared" si="1365"/>
        <v>1201 LTERMY-PV</v>
      </c>
      <c r="F1201" s="31"/>
      <c r="G1201" t="str">
        <f t="shared" si="1366"/>
        <v>1201 LTERMY-PV</v>
      </c>
      <c r="H1201" s="57">
        <v>3</v>
      </c>
      <c r="I1201" s="31"/>
      <c r="J1201" s="31"/>
      <c r="K1201" s="31"/>
      <c r="L1201" s="31"/>
      <c r="M1201" s="31"/>
      <c r="N1201" s="31"/>
      <c r="O1201" s="31"/>
      <c r="P1201" s="31"/>
      <c r="R1201" s="31"/>
      <c r="S1201" s="73"/>
      <c r="T1201" s="73"/>
      <c r="U1201" s="73"/>
      <c r="V1201" s="73"/>
      <c r="W1201" s="73"/>
      <c r="X1201" s="73"/>
      <c r="Y1201" s="73"/>
      <c r="Z1201" s="73"/>
      <c r="AA1201" s="73"/>
      <c r="AB1201" s="73"/>
      <c r="AC1201" s="73"/>
      <c r="AD1201" s="73"/>
      <c r="AE1201" s="73"/>
      <c r="AF1201" s="73"/>
      <c r="AG1201" s="73"/>
      <c r="AH1201" s="73"/>
      <c r="AI1201" s="73"/>
      <c r="AJ1201" s="73"/>
      <c r="AK1201" s="73"/>
      <c r="AL1201" s="73"/>
      <c r="AM1201" s="73"/>
      <c r="AN1201" s="73"/>
      <c r="AO1201" s="73"/>
      <c r="AP1201" s="73"/>
      <c r="AQ1201" s="73"/>
      <c r="AR1201" s="73"/>
      <c r="AS1201" s="73"/>
      <c r="AT1201" s="73"/>
      <c r="AU1201" s="73"/>
      <c r="AV1201" s="73"/>
      <c r="AW1201" s="73"/>
      <c r="AX1201" s="73"/>
      <c r="AY1201" s="73"/>
      <c r="AZ1201" s="73"/>
      <c r="BA1201" s="73"/>
      <c r="BB1201" s="73"/>
      <c r="BC1201" s="73"/>
      <c r="BD1201" s="73"/>
      <c r="BE1201" s="73"/>
      <c r="BF1201" s="73"/>
      <c r="BG1201" s="73"/>
      <c r="BH1201" s="73"/>
      <c r="BI1201" s="73"/>
      <c r="BJ1201" s="73"/>
      <c r="BK1201" s="73"/>
      <c r="BL1201" s="73"/>
      <c r="BM1201" s="73"/>
      <c r="BN1201" s="73"/>
      <c r="BO1201" s="73"/>
      <c r="BP1201" s="73"/>
      <c r="BQ1201" s="73"/>
      <c r="BR1201" s="73"/>
      <c r="BS1201" s="73"/>
      <c r="BT1201" s="73"/>
      <c r="BU1201" s="73"/>
      <c r="BV1201" s="73"/>
      <c r="BW1201" s="73"/>
      <c r="BX1201" s="73"/>
      <c r="BY1201" s="73"/>
      <c r="BZ1201" s="73"/>
      <c r="CA1201" s="73"/>
      <c r="CB1201" s="73"/>
      <c r="CC1201" s="73"/>
      <c r="CD1201" s="73"/>
      <c r="CE1201" s="73"/>
      <c r="CF1201" s="73"/>
      <c r="CG1201" s="73"/>
      <c r="CH1201" s="73"/>
      <c r="CI1201" s="73"/>
      <c r="CJ1201" s="73"/>
      <c r="CK1201" s="73"/>
      <c r="CL1201" s="73"/>
    </row>
    <row r="1202" spans="2:90" x14ac:dyDescent="0.4">
      <c r="B1202" s="155" t="s">
        <v>288</v>
      </c>
      <c r="D1202" t="s">
        <v>843</v>
      </c>
      <c r="E1202" t="str">
        <f t="shared" si="1365"/>
        <v>1202 LTERMY-PV</v>
      </c>
      <c r="F1202" s="31"/>
      <c r="G1202" t="str">
        <f t="shared" si="1366"/>
        <v>1202 LTERMY-PV</v>
      </c>
      <c r="H1202" s="59">
        <v>0.1</v>
      </c>
      <c r="I1202" s="31"/>
      <c r="J1202" s="31"/>
      <c r="K1202" s="31"/>
      <c r="L1202" s="31"/>
      <c r="M1202" s="31"/>
      <c r="N1202" s="31"/>
      <c r="O1202" s="31"/>
      <c r="P1202" s="31"/>
      <c r="R1202" s="31"/>
      <c r="S1202" s="73"/>
      <c r="T1202" s="73"/>
      <c r="U1202" s="73"/>
      <c r="V1202" s="73"/>
      <c r="W1202" s="73"/>
      <c r="X1202" s="73"/>
      <c r="Y1202" s="73"/>
      <c r="Z1202" s="73"/>
      <c r="AA1202" s="73"/>
      <c r="AB1202" s="73"/>
      <c r="AC1202" s="73"/>
      <c r="AD1202" s="73"/>
      <c r="AE1202" s="73"/>
      <c r="AF1202" s="73"/>
      <c r="AG1202" s="73"/>
      <c r="AH1202" s="73"/>
      <c r="AI1202" s="73"/>
      <c r="AJ1202" s="73"/>
      <c r="AK1202" s="73"/>
      <c r="AL1202" s="73"/>
      <c r="AM1202" s="73"/>
      <c r="AN1202" s="73"/>
      <c r="AO1202" s="73"/>
      <c r="AP1202" s="73"/>
      <c r="AQ1202" s="73"/>
      <c r="AR1202" s="73"/>
      <c r="AS1202" s="73"/>
      <c r="AT1202" s="73"/>
      <c r="AU1202" s="73"/>
      <c r="AV1202" s="73"/>
      <c r="AW1202" s="73"/>
      <c r="AX1202" s="73"/>
      <c r="AY1202" s="73"/>
      <c r="AZ1202" s="73"/>
      <c r="BA1202" s="73"/>
      <c r="BB1202" s="73"/>
      <c r="BC1202" s="73"/>
      <c r="BD1202" s="73"/>
      <c r="BE1202" s="73"/>
      <c r="BF1202" s="73"/>
      <c r="BG1202" s="73"/>
      <c r="BH1202" s="73"/>
      <c r="BI1202" s="73"/>
      <c r="BJ1202" s="73"/>
      <c r="BK1202" s="73"/>
      <c r="BL1202" s="73"/>
      <c r="BM1202" s="73"/>
      <c r="BN1202" s="73"/>
      <c r="BO1202" s="73"/>
      <c r="BP1202" s="73"/>
      <c r="BQ1202" s="73"/>
      <c r="BR1202" s="73"/>
      <c r="BS1202" s="73"/>
      <c r="BT1202" s="73"/>
      <c r="BU1202" s="73"/>
      <c r="BV1202" s="73"/>
      <c r="BW1202" s="73"/>
      <c r="BX1202" s="73"/>
      <c r="BY1202" s="73"/>
      <c r="BZ1202" s="73"/>
      <c r="CA1202" s="73"/>
      <c r="CB1202" s="73"/>
      <c r="CC1202" s="73"/>
      <c r="CD1202" s="73"/>
      <c r="CE1202" s="73"/>
      <c r="CF1202" s="73"/>
      <c r="CG1202" s="73"/>
      <c r="CH1202" s="73"/>
      <c r="CI1202" s="73"/>
      <c r="CJ1202" s="73"/>
      <c r="CK1202" s="73"/>
      <c r="CL1202" s="73"/>
    </row>
    <row r="1203" spans="2:90" x14ac:dyDescent="0.4">
      <c r="B1203" s="154" t="s">
        <v>289</v>
      </c>
      <c r="D1203" t="s">
        <v>843</v>
      </c>
      <c r="E1203" t="str">
        <f t="shared" si="1365"/>
        <v>1203 LTERMY-PV</v>
      </c>
      <c r="F1203" s="31"/>
      <c r="G1203" t="str">
        <f t="shared" si="1366"/>
        <v>1203 LTERMY-PV</v>
      </c>
      <c r="H1203" s="23">
        <v>1000</v>
      </c>
      <c r="I1203" s="31"/>
      <c r="J1203" s="31"/>
      <c r="K1203" s="31"/>
      <c r="L1203" s="31"/>
      <c r="M1203" s="31"/>
      <c r="N1203" s="31"/>
      <c r="O1203" s="31"/>
      <c r="P1203" s="31"/>
      <c r="R1203" s="31"/>
      <c r="S1203" s="73"/>
      <c r="T1203" s="73"/>
      <c r="U1203" s="73"/>
      <c r="V1203" s="73"/>
      <c r="W1203" s="73"/>
      <c r="X1203" s="73"/>
      <c r="Y1203" s="73"/>
      <c r="Z1203" s="73"/>
      <c r="AA1203" s="73"/>
      <c r="AB1203" s="73"/>
      <c r="AC1203" s="73"/>
      <c r="AD1203" s="73"/>
      <c r="AE1203" s="73"/>
      <c r="AF1203" s="73"/>
      <c r="AG1203" s="73"/>
      <c r="AH1203" s="73"/>
      <c r="AI1203" s="73"/>
      <c r="AJ1203" s="73"/>
      <c r="AK1203" s="73"/>
      <c r="AL1203" s="73"/>
      <c r="AM1203" s="73"/>
      <c r="AN1203" s="73"/>
      <c r="AO1203" s="73"/>
      <c r="AP1203" s="73"/>
      <c r="AQ1203" s="73"/>
      <c r="AR1203" s="73"/>
      <c r="AS1203" s="73"/>
      <c r="AT1203" s="73"/>
      <c r="AU1203" s="73"/>
      <c r="AV1203" s="73"/>
      <c r="AW1203" s="73"/>
      <c r="AX1203" s="73"/>
      <c r="AY1203" s="73"/>
      <c r="AZ1203" s="73"/>
      <c r="BA1203" s="73"/>
      <c r="BB1203" s="73"/>
      <c r="BC1203" s="73"/>
      <c r="BD1203" s="73"/>
      <c r="BE1203" s="73"/>
      <c r="BF1203" s="73"/>
      <c r="BG1203" s="73"/>
      <c r="BH1203" s="73"/>
      <c r="BI1203" s="73"/>
      <c r="BJ1203" s="73"/>
      <c r="BK1203" s="73"/>
      <c r="BL1203" s="73"/>
      <c r="BM1203" s="73"/>
      <c r="BN1203" s="73"/>
      <c r="BO1203" s="73"/>
      <c r="BP1203" s="73"/>
      <c r="BQ1203" s="73"/>
      <c r="BR1203" s="73"/>
      <c r="BS1203" s="73"/>
      <c r="BT1203" s="73"/>
      <c r="BU1203" s="73"/>
      <c r="BV1203" s="73"/>
      <c r="BW1203" s="73"/>
      <c r="BX1203" s="73"/>
      <c r="BY1203" s="73"/>
      <c r="BZ1203" s="73"/>
      <c r="CA1203" s="73"/>
      <c r="CB1203" s="73"/>
      <c r="CC1203" s="73"/>
      <c r="CD1203" s="73"/>
      <c r="CE1203" s="73"/>
      <c r="CF1203" s="73"/>
      <c r="CG1203" s="73"/>
      <c r="CH1203" s="73"/>
      <c r="CI1203" s="73"/>
      <c r="CJ1203" s="73"/>
      <c r="CK1203" s="73"/>
      <c r="CL1203" s="73"/>
    </row>
    <row r="1204" spans="2:90" x14ac:dyDescent="0.4">
      <c r="B1204" s="124"/>
      <c r="C1204" s="31"/>
      <c r="D1204" t="s">
        <v>843</v>
      </c>
      <c r="E1204" t="str">
        <f t="shared" si="1365"/>
        <v>1204 LTERMY-PV</v>
      </c>
      <c r="F1204" s="31"/>
      <c r="G1204" t="str">
        <f t="shared" si="1366"/>
        <v>1204 LTERMY-PV</v>
      </c>
      <c r="H1204" s="31"/>
      <c r="I1204" s="31"/>
      <c r="J1204" s="31"/>
      <c r="K1204" s="31"/>
      <c r="L1204" s="31"/>
      <c r="M1204" s="31"/>
      <c r="N1204" s="31"/>
      <c r="O1204" s="31"/>
      <c r="P1204" s="31"/>
      <c r="R1204" s="31"/>
      <c r="S1204" s="73"/>
      <c r="T1204" s="73"/>
      <c r="U1204" s="73"/>
      <c r="V1204" s="73"/>
      <c r="W1204" s="73"/>
      <c r="X1204" s="73"/>
      <c r="Y1204" s="73"/>
      <c r="Z1204" s="73"/>
      <c r="AA1204" s="73"/>
      <c r="AB1204" s="73"/>
      <c r="AC1204" s="73"/>
      <c r="AD1204" s="73"/>
      <c r="AE1204" s="73"/>
      <c r="AF1204" s="73"/>
      <c r="AG1204" s="73"/>
      <c r="AH1204" s="73"/>
      <c r="AI1204" s="73"/>
      <c r="AJ1204" s="73"/>
      <c r="AK1204" s="73"/>
      <c r="AL1204" s="73"/>
      <c r="AM1204" s="73"/>
      <c r="AN1204" s="73"/>
      <c r="AO1204" s="73"/>
      <c r="AP1204" s="73"/>
      <c r="AQ1204" s="73"/>
      <c r="AR1204" s="73"/>
      <c r="AS1204" s="73"/>
      <c r="AT1204" s="73"/>
      <c r="AU1204" s="73"/>
      <c r="AV1204" s="73"/>
      <c r="AW1204" s="73"/>
      <c r="AX1204" s="73"/>
      <c r="AY1204" s="73"/>
      <c r="AZ1204" s="73"/>
      <c r="BA1204" s="73"/>
      <c r="BB1204" s="73"/>
      <c r="BC1204" s="73"/>
      <c r="BD1204" s="73"/>
      <c r="BE1204" s="73"/>
      <c r="BF1204" s="73"/>
      <c r="BG1204" s="73"/>
      <c r="BH1204" s="73"/>
      <c r="BI1204" s="73"/>
      <c r="BJ1204" s="73"/>
      <c r="BK1204" s="73"/>
      <c r="BL1204" s="73"/>
      <c r="BM1204" s="73"/>
      <c r="BN1204" s="73"/>
      <c r="BO1204" s="73"/>
      <c r="BP1204" s="73"/>
      <c r="BQ1204" s="73"/>
      <c r="BR1204" s="73"/>
      <c r="BS1204" s="73"/>
      <c r="BT1204" s="73"/>
      <c r="BU1204" s="73"/>
      <c r="BV1204" s="73"/>
      <c r="BW1204" s="73"/>
      <c r="BX1204" s="73"/>
      <c r="BY1204" s="73"/>
      <c r="BZ1204" s="73"/>
      <c r="CA1204" s="73"/>
      <c r="CB1204" s="73"/>
      <c r="CC1204" s="73"/>
      <c r="CD1204" s="73"/>
      <c r="CE1204" s="73"/>
      <c r="CF1204" s="73"/>
      <c r="CG1204" s="73"/>
      <c r="CH1204" s="73"/>
      <c r="CI1204" s="73"/>
      <c r="CJ1204" s="73"/>
      <c r="CK1204" s="73"/>
      <c r="CL1204" s="73"/>
    </row>
    <row r="1205" spans="2:90" x14ac:dyDescent="0.4">
      <c r="B1205" s="95" t="s">
        <v>290</v>
      </c>
      <c r="D1205" t="s">
        <v>843</v>
      </c>
      <c r="E1205" t="str">
        <f t="shared" si="1365"/>
        <v>1205 LTERMY-PV</v>
      </c>
      <c r="F1205" s="280"/>
      <c r="G1205" t="str">
        <f t="shared" si="1366"/>
        <v>1205 LTERMY-PV</v>
      </c>
      <c r="R1205" s="92"/>
      <c r="S1205" s="150"/>
      <c r="T1205" s="150"/>
      <c r="U1205" s="150"/>
      <c r="V1205" s="150"/>
      <c r="W1205" s="150"/>
      <c r="X1205" s="150"/>
      <c r="Y1205" s="150"/>
      <c r="Z1205" s="150"/>
      <c r="AA1205" s="150"/>
      <c r="AB1205" s="150"/>
      <c r="AC1205" s="150"/>
      <c r="AD1205" s="150"/>
      <c r="AE1205" s="150"/>
      <c r="AF1205" s="150"/>
      <c r="AG1205" s="150"/>
      <c r="AH1205" s="150"/>
      <c r="AI1205" s="150"/>
      <c r="AJ1205" s="150"/>
      <c r="AK1205" s="150"/>
      <c r="AL1205" s="150"/>
      <c r="AM1205" s="150"/>
      <c r="AN1205" s="150"/>
      <c r="AO1205" s="150"/>
      <c r="AP1205" s="150"/>
      <c r="AQ1205" s="150"/>
      <c r="AR1205" s="150"/>
      <c r="AS1205" s="150"/>
      <c r="AT1205" s="150"/>
      <c r="AU1205" s="150"/>
      <c r="AV1205" s="150"/>
      <c r="AW1205" s="150"/>
      <c r="AX1205" s="150"/>
      <c r="AY1205" s="150"/>
      <c r="AZ1205" s="150"/>
      <c r="BA1205" s="150"/>
      <c r="BB1205" s="150"/>
      <c r="BC1205" s="150"/>
      <c r="BD1205" s="150"/>
      <c r="BE1205" s="150"/>
      <c r="BF1205" s="150"/>
      <c r="BG1205" s="150"/>
      <c r="BH1205" s="150"/>
      <c r="BI1205" s="150"/>
      <c r="BJ1205" s="150"/>
      <c r="BK1205" s="150"/>
      <c r="BL1205" s="150"/>
      <c r="BM1205" s="150"/>
      <c r="BN1205" s="150"/>
      <c r="BO1205" s="150"/>
      <c r="BP1205" s="150"/>
      <c r="BQ1205" s="150"/>
      <c r="BR1205" s="150"/>
      <c r="BS1205" s="150"/>
      <c r="BT1205" s="150"/>
      <c r="BU1205" s="150"/>
      <c r="BV1205" s="150"/>
      <c r="BW1205" s="150"/>
      <c r="BX1205" s="150"/>
      <c r="BY1205" s="150"/>
      <c r="BZ1205" s="150"/>
      <c r="CA1205" s="150"/>
      <c r="CB1205" s="150"/>
      <c r="CC1205" s="150"/>
      <c r="CD1205" s="150"/>
      <c r="CE1205" s="150"/>
      <c r="CF1205" s="150"/>
      <c r="CG1205" s="150"/>
      <c r="CH1205" s="150"/>
      <c r="CI1205" s="150"/>
      <c r="CJ1205" s="150"/>
      <c r="CK1205" s="150"/>
      <c r="CL1205" s="150"/>
    </row>
    <row r="1206" spans="2:90" x14ac:dyDescent="0.4">
      <c r="B1206" s="154" t="s">
        <v>289</v>
      </c>
      <c r="D1206" t="s">
        <v>843</v>
      </c>
      <c r="E1206" t="str">
        <f t="shared" si="1365"/>
        <v>1206 LTERMY-PV</v>
      </c>
      <c r="F1206" s="280"/>
      <c r="G1206" t="str">
        <f t="shared" si="1366"/>
        <v>1206 LTERMY-PV</v>
      </c>
      <c r="K1206" s="24">
        <f>H1203</f>
        <v>1000</v>
      </c>
      <c r="L1206" s="24">
        <f ca="1">K1210</f>
        <v>1500000</v>
      </c>
      <c r="M1206" s="24">
        <f ca="1">L1210</f>
        <v>1500000</v>
      </c>
      <c r="N1206" s="24">
        <f ca="1">M1210</f>
        <v>1500000</v>
      </c>
      <c r="O1206" s="24">
        <f ca="1">N1210</f>
        <v>1500000</v>
      </c>
      <c r="P1206" s="24">
        <f ca="1">O1210</f>
        <v>1500000</v>
      </c>
      <c r="R1206"/>
      <c r="S1206" s="62">
        <f t="shared" ref="S1206:AY1206" ca="1" si="1367">R1210</f>
        <v>1000</v>
      </c>
      <c r="T1206" s="62">
        <f t="shared" ca="1" si="1367"/>
        <v>501000</v>
      </c>
      <c r="U1206" s="62">
        <f t="shared" ca="1" si="1367"/>
        <v>1001000</v>
      </c>
      <c r="V1206" s="62">
        <f t="shared" ca="1" si="1367"/>
        <v>1500000</v>
      </c>
      <c r="W1206" s="62">
        <f t="shared" ca="1" si="1367"/>
        <v>1500000</v>
      </c>
      <c r="X1206" s="62">
        <f t="shared" ca="1" si="1367"/>
        <v>1500000</v>
      </c>
      <c r="Y1206" s="62">
        <f t="shared" ca="1" si="1367"/>
        <v>1500000</v>
      </c>
      <c r="Z1206" s="62">
        <f t="shared" ca="1" si="1367"/>
        <v>1500000</v>
      </c>
      <c r="AA1206" s="62">
        <f t="shared" ca="1" si="1367"/>
        <v>1500000</v>
      </c>
      <c r="AB1206" s="62">
        <f t="shared" ca="1" si="1367"/>
        <v>1500000</v>
      </c>
      <c r="AC1206" s="62">
        <f t="shared" ca="1" si="1367"/>
        <v>1500000</v>
      </c>
      <c r="AD1206" s="62">
        <f t="shared" ca="1" si="1367"/>
        <v>1500000</v>
      </c>
      <c r="AE1206" s="62">
        <f t="shared" ca="1" si="1367"/>
        <v>1500000</v>
      </c>
      <c r="AF1206" s="62">
        <f t="shared" ca="1" si="1367"/>
        <v>1500000</v>
      </c>
      <c r="AG1206" s="62">
        <f t="shared" ca="1" si="1367"/>
        <v>1500000</v>
      </c>
      <c r="AH1206" s="62">
        <f t="shared" ca="1" si="1367"/>
        <v>1500000</v>
      </c>
      <c r="AI1206" s="62">
        <f t="shared" ca="1" si="1367"/>
        <v>1500000</v>
      </c>
      <c r="AJ1206" s="62">
        <f t="shared" ca="1" si="1367"/>
        <v>1500000</v>
      </c>
      <c r="AK1206" s="62">
        <f t="shared" ca="1" si="1367"/>
        <v>1500000</v>
      </c>
      <c r="AL1206" s="62">
        <f t="shared" ca="1" si="1367"/>
        <v>1500000</v>
      </c>
      <c r="AM1206" s="62">
        <f t="shared" ca="1" si="1367"/>
        <v>1500000</v>
      </c>
      <c r="AN1206" s="62">
        <f t="shared" ca="1" si="1367"/>
        <v>1500000</v>
      </c>
      <c r="AO1206" s="62">
        <f t="shared" ca="1" si="1367"/>
        <v>1500000</v>
      </c>
      <c r="AP1206" s="62">
        <f t="shared" ca="1" si="1367"/>
        <v>1500000</v>
      </c>
      <c r="AQ1206" s="62">
        <f t="shared" ca="1" si="1367"/>
        <v>1500000</v>
      </c>
      <c r="AR1206" s="62">
        <f t="shared" ca="1" si="1367"/>
        <v>1500000</v>
      </c>
      <c r="AS1206" s="62">
        <f t="shared" ca="1" si="1367"/>
        <v>1500000</v>
      </c>
      <c r="AT1206" s="62">
        <f t="shared" ca="1" si="1367"/>
        <v>1500000</v>
      </c>
      <c r="AU1206" s="62">
        <f t="shared" ca="1" si="1367"/>
        <v>1500000</v>
      </c>
      <c r="AV1206" s="62">
        <f t="shared" ca="1" si="1367"/>
        <v>1500000</v>
      </c>
      <c r="AW1206" s="62">
        <f t="shared" ca="1" si="1367"/>
        <v>1500000</v>
      </c>
      <c r="AX1206" s="62">
        <f t="shared" ca="1" si="1367"/>
        <v>1500000</v>
      </c>
      <c r="AY1206" s="62">
        <f t="shared" ca="1" si="1367"/>
        <v>1500000</v>
      </c>
      <c r="AZ1206" s="62">
        <f t="shared" ref="AZ1206:CE1206" ca="1" si="1368">AY1210</f>
        <v>1500000</v>
      </c>
      <c r="BA1206" s="62">
        <f t="shared" ca="1" si="1368"/>
        <v>1500000</v>
      </c>
      <c r="BB1206" s="62">
        <f t="shared" ca="1" si="1368"/>
        <v>1500000</v>
      </c>
      <c r="BC1206" s="62">
        <f t="shared" ca="1" si="1368"/>
        <v>1500000</v>
      </c>
      <c r="BD1206" s="62">
        <f t="shared" ca="1" si="1368"/>
        <v>1500000</v>
      </c>
      <c r="BE1206" s="62">
        <f t="shared" ca="1" si="1368"/>
        <v>1500000</v>
      </c>
      <c r="BF1206" s="62">
        <f t="shared" ca="1" si="1368"/>
        <v>1500000</v>
      </c>
      <c r="BG1206" s="62">
        <f t="shared" ca="1" si="1368"/>
        <v>1500000</v>
      </c>
      <c r="BH1206" s="62">
        <f t="shared" ca="1" si="1368"/>
        <v>1500000</v>
      </c>
      <c r="BI1206" s="62">
        <f t="shared" ca="1" si="1368"/>
        <v>1500000</v>
      </c>
      <c r="BJ1206" s="62">
        <f t="shared" ca="1" si="1368"/>
        <v>1500000</v>
      </c>
      <c r="BK1206" s="62">
        <f t="shared" ca="1" si="1368"/>
        <v>1500000</v>
      </c>
      <c r="BL1206" s="62">
        <f t="shared" ca="1" si="1368"/>
        <v>1500000</v>
      </c>
      <c r="BM1206" s="62">
        <f t="shared" ca="1" si="1368"/>
        <v>1500000</v>
      </c>
      <c r="BN1206" s="62">
        <f t="shared" ca="1" si="1368"/>
        <v>1500000</v>
      </c>
      <c r="BO1206" s="62">
        <f t="shared" ca="1" si="1368"/>
        <v>1500000</v>
      </c>
      <c r="BP1206" s="62">
        <f t="shared" ca="1" si="1368"/>
        <v>1500000</v>
      </c>
      <c r="BQ1206" s="62">
        <f t="shared" ca="1" si="1368"/>
        <v>1500000</v>
      </c>
      <c r="BR1206" s="62">
        <f t="shared" ca="1" si="1368"/>
        <v>1500000</v>
      </c>
      <c r="BS1206" s="62">
        <f t="shared" ca="1" si="1368"/>
        <v>1500000</v>
      </c>
      <c r="BT1206" s="62">
        <f t="shared" ca="1" si="1368"/>
        <v>1500000</v>
      </c>
      <c r="BU1206" s="62">
        <f t="shared" ca="1" si="1368"/>
        <v>1500000</v>
      </c>
      <c r="BV1206" s="62">
        <f t="shared" ca="1" si="1368"/>
        <v>1500000</v>
      </c>
      <c r="BW1206" s="62">
        <f t="shared" ca="1" si="1368"/>
        <v>1500000</v>
      </c>
      <c r="BX1206" s="62">
        <f t="shared" ca="1" si="1368"/>
        <v>1500000</v>
      </c>
      <c r="BY1206" s="62">
        <f t="shared" ca="1" si="1368"/>
        <v>1500000</v>
      </c>
      <c r="BZ1206" s="62">
        <f t="shared" ca="1" si="1368"/>
        <v>1500000</v>
      </c>
      <c r="CA1206" s="62">
        <f t="shared" ca="1" si="1368"/>
        <v>1500000</v>
      </c>
      <c r="CB1206" s="62">
        <f t="shared" ca="1" si="1368"/>
        <v>1500000</v>
      </c>
      <c r="CC1206" s="62">
        <f t="shared" ca="1" si="1368"/>
        <v>1500000</v>
      </c>
      <c r="CD1206" s="62">
        <f t="shared" ca="1" si="1368"/>
        <v>1500000</v>
      </c>
      <c r="CE1206" s="62">
        <f t="shared" ca="1" si="1368"/>
        <v>1500000</v>
      </c>
      <c r="CF1206" s="62">
        <f t="shared" ref="CF1206:CL1206" ca="1" si="1369">CE1210</f>
        <v>1500000</v>
      </c>
      <c r="CG1206" s="62">
        <f t="shared" ca="1" si="1369"/>
        <v>1500000</v>
      </c>
      <c r="CH1206" s="62">
        <f t="shared" ca="1" si="1369"/>
        <v>1500000</v>
      </c>
      <c r="CI1206" s="62">
        <f t="shared" ca="1" si="1369"/>
        <v>1500000</v>
      </c>
      <c r="CJ1206" s="62">
        <f t="shared" ca="1" si="1369"/>
        <v>1500000</v>
      </c>
      <c r="CK1206" s="62">
        <f t="shared" ca="1" si="1369"/>
        <v>1500000</v>
      </c>
      <c r="CL1206" s="62">
        <f t="shared" ca="1" si="1369"/>
        <v>1500000</v>
      </c>
    </row>
    <row r="1207" spans="2:90" x14ac:dyDescent="0.4">
      <c r="B1207" s="141" t="s">
        <v>848</v>
      </c>
      <c r="D1207" t="s">
        <v>843</v>
      </c>
      <c r="E1207" t="str">
        <f t="shared" si="1365"/>
        <v>1207 LTERMY-PV</v>
      </c>
      <c r="F1207" s="280"/>
      <c r="G1207" t="str">
        <f t="shared" si="1366"/>
        <v>1207 LTERMY-PV</v>
      </c>
      <c r="K1207" s="18">
        <v>100</v>
      </c>
      <c r="L1207" s="18">
        <v>100</v>
      </c>
      <c r="M1207" s="18">
        <v>100</v>
      </c>
      <c r="N1207" s="18">
        <v>100</v>
      </c>
      <c r="O1207" s="18">
        <v>100</v>
      </c>
      <c r="P1207" s="18">
        <v>100</v>
      </c>
      <c r="R1207" s="12"/>
      <c r="S1207" s="143" cm="1">
        <f t="array" ref="S1207">IFERROR(INDEX($K:$Q,ROW(),MATCH(S$3,$K$2:$Q$2,0)),0)</f>
        <v>100</v>
      </c>
      <c r="T1207" s="143" cm="1">
        <f t="array" ref="T1207">IFERROR(INDEX($K:$Q,ROW(),MATCH(T$3,$K$2:$Q$2,0)),0)</f>
        <v>100</v>
      </c>
      <c r="U1207" s="143" cm="1">
        <f t="array" ref="U1207">IFERROR(INDEX($K:$Q,ROW(),MATCH(U$3,$K$2:$Q$2,0)),0)</f>
        <v>100</v>
      </c>
      <c r="V1207" s="143" cm="1">
        <f t="array" ref="V1207">IFERROR(INDEX($K:$Q,ROW(),MATCH(V$3,$K$2:$Q$2,0)),0)</f>
        <v>100</v>
      </c>
      <c r="W1207" s="143" cm="1">
        <f t="array" ref="W1207">IFERROR(INDEX($K:$Q,ROW(),MATCH(W$3,$K$2:$Q$2,0)),0)</f>
        <v>100</v>
      </c>
      <c r="X1207" s="143" cm="1">
        <f t="array" ref="X1207">IFERROR(INDEX($K:$Q,ROW(),MATCH(X$3,$K$2:$Q$2,0)),0)</f>
        <v>100</v>
      </c>
      <c r="Y1207" s="143" cm="1">
        <f t="array" ref="Y1207">IFERROR(INDEX($K:$Q,ROW(),MATCH(Y$3,$K$2:$Q$2,0)),0)</f>
        <v>100</v>
      </c>
      <c r="Z1207" s="143" cm="1">
        <f t="array" ref="Z1207">IFERROR(INDEX($K:$Q,ROW(),MATCH(Z$3,$K$2:$Q$2,0)),0)</f>
        <v>100</v>
      </c>
      <c r="AA1207" s="143" cm="1">
        <f t="array" ref="AA1207">IFERROR(INDEX($K:$Q,ROW(),MATCH(AA$3,$K$2:$Q$2,0)),0)</f>
        <v>100</v>
      </c>
      <c r="AB1207" s="143" cm="1">
        <f t="array" ref="AB1207">IFERROR(INDEX($K:$Q,ROW(),MATCH(AB$3,$K$2:$Q$2,0)),0)</f>
        <v>100</v>
      </c>
      <c r="AC1207" s="143" cm="1">
        <f t="array" ref="AC1207">IFERROR(INDEX($K:$Q,ROW(),MATCH(AC$3,$K$2:$Q$2,0)),0)</f>
        <v>100</v>
      </c>
      <c r="AD1207" s="143" cm="1">
        <f t="array" ref="AD1207">IFERROR(INDEX($K:$Q,ROW(),MATCH(AD$3,$K$2:$Q$2,0)),0)</f>
        <v>100</v>
      </c>
      <c r="AE1207" s="143" cm="1">
        <f t="array" ref="AE1207">IFERROR(INDEX($K:$Q,ROW(),MATCH(AE$3,$K$2:$Q$2,0)),0)</f>
        <v>100</v>
      </c>
      <c r="AF1207" s="143" cm="1">
        <f t="array" ref="AF1207">IFERROR(INDEX($K:$Q,ROW(),MATCH(AF$3,$K$2:$Q$2,0)),0)</f>
        <v>100</v>
      </c>
      <c r="AG1207" s="143" cm="1">
        <f t="array" ref="AG1207">IFERROR(INDEX($K:$Q,ROW(),MATCH(AG$3,$K$2:$Q$2,0)),0)</f>
        <v>100</v>
      </c>
      <c r="AH1207" s="143" cm="1">
        <f t="array" ref="AH1207">IFERROR(INDEX($K:$Q,ROW(),MATCH(AH$3,$K$2:$Q$2,0)),0)</f>
        <v>100</v>
      </c>
      <c r="AI1207" s="143" cm="1">
        <f t="array" ref="AI1207">IFERROR(INDEX($K:$Q,ROW(),MATCH(AI$3,$K$2:$Q$2,0)),0)</f>
        <v>100</v>
      </c>
      <c r="AJ1207" s="143" cm="1">
        <f t="array" ref="AJ1207">IFERROR(INDEX($K:$Q,ROW(),MATCH(AJ$3,$K$2:$Q$2,0)),0)</f>
        <v>100</v>
      </c>
      <c r="AK1207" s="143" cm="1">
        <f t="array" ref="AK1207">IFERROR(INDEX($K:$Q,ROW(),MATCH(AK$3,$K$2:$Q$2,0)),0)</f>
        <v>100</v>
      </c>
      <c r="AL1207" s="143" cm="1">
        <f t="array" ref="AL1207">IFERROR(INDEX($K:$Q,ROW(),MATCH(AL$3,$K$2:$Q$2,0)),0)</f>
        <v>100</v>
      </c>
      <c r="AM1207" s="143" cm="1">
        <f t="array" ref="AM1207">IFERROR(INDEX($K:$Q,ROW(),MATCH(AM$3,$K$2:$Q$2,0)),0)</f>
        <v>100</v>
      </c>
      <c r="AN1207" s="143" cm="1">
        <f t="array" ref="AN1207">IFERROR(INDEX($K:$Q,ROW(),MATCH(AN$3,$K$2:$Q$2,0)),0)</f>
        <v>100</v>
      </c>
      <c r="AO1207" s="143" cm="1">
        <f t="array" ref="AO1207">IFERROR(INDEX($K:$Q,ROW(),MATCH(AO$3,$K$2:$Q$2,0)),0)</f>
        <v>100</v>
      </c>
      <c r="AP1207" s="143" cm="1">
        <f t="array" ref="AP1207">IFERROR(INDEX($K:$Q,ROW(),MATCH(AP$3,$K$2:$Q$2,0)),0)</f>
        <v>100</v>
      </c>
      <c r="AQ1207" s="143" cm="1">
        <f t="array" ref="AQ1207">IFERROR(INDEX($K:$Q,ROW(),MATCH(AQ$3,$K$2:$Q$2,0)),0)</f>
        <v>100</v>
      </c>
      <c r="AR1207" s="143" cm="1">
        <f t="array" ref="AR1207">IFERROR(INDEX($K:$Q,ROW(),MATCH(AR$3,$K$2:$Q$2,0)),0)</f>
        <v>100</v>
      </c>
      <c r="AS1207" s="143" cm="1">
        <f t="array" ref="AS1207">IFERROR(INDEX($K:$Q,ROW(),MATCH(AS$3,$K$2:$Q$2,0)),0)</f>
        <v>100</v>
      </c>
      <c r="AT1207" s="143" cm="1">
        <f t="array" ref="AT1207">IFERROR(INDEX($K:$Q,ROW(),MATCH(AT$3,$K$2:$Q$2,0)),0)</f>
        <v>100</v>
      </c>
      <c r="AU1207" s="143" cm="1">
        <f t="array" ref="AU1207">IFERROR(INDEX($K:$Q,ROW(),MATCH(AU$3,$K$2:$Q$2,0)),0)</f>
        <v>100</v>
      </c>
      <c r="AV1207" s="143" cm="1">
        <f t="array" ref="AV1207">IFERROR(INDEX($K:$Q,ROW(),MATCH(AV$3,$K$2:$Q$2,0)),0)</f>
        <v>100</v>
      </c>
      <c r="AW1207" s="143" cm="1">
        <f t="array" ref="AW1207">IFERROR(INDEX($K:$Q,ROW(),MATCH(AW$3,$K$2:$Q$2,0)),0)</f>
        <v>100</v>
      </c>
      <c r="AX1207" s="143" cm="1">
        <f t="array" ref="AX1207">IFERROR(INDEX($K:$Q,ROW(),MATCH(AX$3,$K$2:$Q$2,0)),0)</f>
        <v>100</v>
      </c>
      <c r="AY1207" s="143" cm="1">
        <f t="array" ref="AY1207">IFERROR(INDEX($K:$Q,ROW(),MATCH(AY$3,$K$2:$Q$2,0)),0)</f>
        <v>100</v>
      </c>
      <c r="AZ1207" s="143" cm="1">
        <f t="array" ref="AZ1207">IFERROR(INDEX($K:$Q,ROW(),MATCH(AZ$3,$K$2:$Q$2,0)),0)</f>
        <v>100</v>
      </c>
      <c r="BA1207" s="143" cm="1">
        <f t="array" ref="BA1207">IFERROR(INDEX($K:$Q,ROW(),MATCH(BA$3,$K$2:$Q$2,0)),0)</f>
        <v>100</v>
      </c>
      <c r="BB1207" s="143" cm="1">
        <f t="array" ref="BB1207">IFERROR(INDEX($K:$Q,ROW(),MATCH(BB$3,$K$2:$Q$2,0)),0)</f>
        <v>100</v>
      </c>
      <c r="BC1207" s="143" cm="1">
        <f t="array" ref="BC1207">IFERROR(INDEX($K:$Q,ROW(),MATCH(BC$3,$K$2:$Q$2,0)),0)</f>
        <v>100</v>
      </c>
      <c r="BD1207" s="143" cm="1">
        <f t="array" ref="BD1207">IFERROR(INDEX($K:$Q,ROW(),MATCH(BD$3,$K$2:$Q$2,0)),0)</f>
        <v>100</v>
      </c>
      <c r="BE1207" s="143" cm="1">
        <f t="array" ref="BE1207">IFERROR(INDEX($K:$Q,ROW(),MATCH(BE$3,$K$2:$Q$2,0)),0)</f>
        <v>100</v>
      </c>
      <c r="BF1207" s="143" cm="1">
        <f t="array" ref="BF1207">IFERROR(INDEX($K:$Q,ROW(),MATCH(BF$3,$K$2:$Q$2,0)),0)</f>
        <v>100</v>
      </c>
      <c r="BG1207" s="143" cm="1">
        <f t="array" ref="BG1207">IFERROR(INDEX($K:$Q,ROW(),MATCH(BG$3,$K$2:$Q$2,0)),0)</f>
        <v>100</v>
      </c>
      <c r="BH1207" s="143" cm="1">
        <f t="array" ref="BH1207">IFERROR(INDEX($K:$Q,ROW(),MATCH(BH$3,$K$2:$Q$2,0)),0)</f>
        <v>100</v>
      </c>
      <c r="BI1207" s="143" cm="1">
        <f t="array" ref="BI1207">IFERROR(INDEX($K:$Q,ROW(),MATCH(BI$3,$K$2:$Q$2,0)),0)</f>
        <v>100</v>
      </c>
      <c r="BJ1207" s="143" cm="1">
        <f t="array" ref="BJ1207">IFERROR(INDEX($K:$Q,ROW(),MATCH(BJ$3,$K$2:$Q$2,0)),0)</f>
        <v>100</v>
      </c>
      <c r="BK1207" s="143" cm="1">
        <f t="array" ref="BK1207">IFERROR(INDEX($K:$Q,ROW(),MATCH(BK$3,$K$2:$Q$2,0)),0)</f>
        <v>100</v>
      </c>
      <c r="BL1207" s="143" cm="1">
        <f t="array" ref="BL1207">IFERROR(INDEX($K:$Q,ROW(),MATCH(BL$3,$K$2:$Q$2,0)),0)</f>
        <v>100</v>
      </c>
      <c r="BM1207" s="143" cm="1">
        <f t="array" ref="BM1207">IFERROR(INDEX($K:$Q,ROW(),MATCH(BM$3,$K$2:$Q$2,0)),0)</f>
        <v>100</v>
      </c>
      <c r="BN1207" s="143" cm="1">
        <f t="array" ref="BN1207">IFERROR(INDEX($K:$Q,ROW(),MATCH(BN$3,$K$2:$Q$2,0)),0)</f>
        <v>100</v>
      </c>
      <c r="BO1207" s="143" cm="1">
        <f t="array" ref="BO1207">IFERROR(INDEX($K:$Q,ROW(),MATCH(BO$3,$K$2:$Q$2,0)),0)</f>
        <v>100</v>
      </c>
      <c r="BP1207" s="143" cm="1">
        <f t="array" ref="BP1207">IFERROR(INDEX($K:$Q,ROW(),MATCH(BP$3,$K$2:$Q$2,0)),0)</f>
        <v>100</v>
      </c>
      <c r="BQ1207" s="143" cm="1">
        <f t="array" ref="BQ1207">IFERROR(INDEX($K:$Q,ROW(),MATCH(BQ$3,$K$2:$Q$2,0)),0)</f>
        <v>100</v>
      </c>
      <c r="BR1207" s="143" cm="1">
        <f t="array" ref="BR1207">IFERROR(INDEX($K:$Q,ROW(),MATCH(BR$3,$K$2:$Q$2,0)),0)</f>
        <v>100</v>
      </c>
      <c r="BS1207" s="143" cm="1">
        <f t="array" ref="BS1207">IFERROR(INDEX($K:$Q,ROW(),MATCH(BS$3,$K$2:$Q$2,0)),0)</f>
        <v>100</v>
      </c>
      <c r="BT1207" s="143" cm="1">
        <f t="array" ref="BT1207">IFERROR(INDEX($K:$Q,ROW(),MATCH(BT$3,$K$2:$Q$2,0)),0)</f>
        <v>100</v>
      </c>
      <c r="BU1207" s="143" cm="1">
        <f t="array" ref="BU1207">IFERROR(INDEX($K:$Q,ROW(),MATCH(BU$3,$K$2:$Q$2,0)),0)</f>
        <v>100</v>
      </c>
      <c r="BV1207" s="143" cm="1">
        <f t="array" ref="BV1207">IFERROR(INDEX($K:$Q,ROW(),MATCH(BV$3,$K$2:$Q$2,0)),0)</f>
        <v>100</v>
      </c>
      <c r="BW1207" s="143" cm="1">
        <f t="array" ref="BW1207">IFERROR(INDEX($K:$Q,ROW(),MATCH(BW$3,$K$2:$Q$2,0)),0)</f>
        <v>100</v>
      </c>
      <c r="BX1207" s="143" cm="1">
        <f t="array" ref="BX1207">IFERROR(INDEX($K:$Q,ROW(),MATCH(BX$3,$K$2:$Q$2,0)),0)</f>
        <v>100</v>
      </c>
      <c r="BY1207" s="143" cm="1">
        <f t="array" ref="BY1207">IFERROR(INDEX($K:$Q,ROW(),MATCH(BY$3,$K$2:$Q$2,0)),0)</f>
        <v>100</v>
      </c>
      <c r="BZ1207" s="143" cm="1">
        <f t="array" ref="BZ1207">IFERROR(INDEX($K:$Q,ROW(),MATCH(BZ$3,$K$2:$Q$2,0)),0)</f>
        <v>100</v>
      </c>
      <c r="CA1207" s="143" cm="1">
        <f t="array" ref="CA1207">IFERROR(INDEX($K:$Q,ROW(),MATCH(CA$3,$K$2:$Q$2,0)),0)</f>
        <v>100</v>
      </c>
      <c r="CB1207" s="143" cm="1">
        <f t="array" ref="CB1207">IFERROR(INDEX($K:$Q,ROW(),MATCH(CB$3,$K$2:$Q$2,0)),0)</f>
        <v>100</v>
      </c>
      <c r="CC1207" s="143" cm="1">
        <f t="array" ref="CC1207">IFERROR(INDEX($K:$Q,ROW(),MATCH(CC$3,$K$2:$Q$2,0)),0)</f>
        <v>100</v>
      </c>
      <c r="CD1207" s="143" cm="1">
        <f t="array" ref="CD1207">IFERROR(INDEX($K:$Q,ROW(),MATCH(CD$3,$K$2:$Q$2,0)),0)</f>
        <v>100</v>
      </c>
      <c r="CE1207" s="143" cm="1">
        <f t="array" ref="CE1207">IFERROR(INDEX($K:$Q,ROW(),MATCH(CE$3,$K$2:$Q$2,0)),0)</f>
        <v>100</v>
      </c>
      <c r="CF1207" s="143" cm="1">
        <f t="array" ref="CF1207">IFERROR(INDEX($K:$Q,ROW(),MATCH(CF$3,$K$2:$Q$2,0)),0)</f>
        <v>100</v>
      </c>
      <c r="CG1207" s="143" cm="1">
        <f t="array" ref="CG1207">IFERROR(INDEX($K:$Q,ROW(),MATCH(CG$3,$K$2:$Q$2,0)),0)</f>
        <v>100</v>
      </c>
      <c r="CH1207" s="143" cm="1">
        <f t="array" ref="CH1207">IFERROR(INDEX($K:$Q,ROW(),MATCH(CH$3,$K$2:$Q$2,0)),0)</f>
        <v>100</v>
      </c>
      <c r="CI1207" s="143" cm="1">
        <f t="array" ref="CI1207">IFERROR(INDEX($K:$Q,ROW(),MATCH(CI$3,$K$2:$Q$2,0)),0)</f>
        <v>100</v>
      </c>
      <c r="CJ1207" s="143" cm="1">
        <f t="array" ref="CJ1207">IFERROR(INDEX($K:$Q,ROW(),MATCH(CJ$3,$K$2:$Q$2,0)),0)</f>
        <v>100</v>
      </c>
      <c r="CK1207" s="143" cm="1">
        <f t="array" ref="CK1207">IFERROR(INDEX($K:$Q,ROW(),MATCH(CK$3,$K$2:$Q$2,0)),0)</f>
        <v>100</v>
      </c>
      <c r="CL1207" s="143" cm="1">
        <f t="array" ref="CL1207">IFERROR(INDEX($K:$Q,ROW(),MATCH(CL$3,$K$2:$Q$2,0)),0)</f>
        <v>100</v>
      </c>
    </row>
    <row r="1208" spans="2:90" x14ac:dyDescent="0.4">
      <c r="B1208" s="154" t="str">
        <f>"New borrowing - "&amp;SUBSTITUTE(B1198,":","")</f>
        <v>New borrowing - Rolling fixed term loan - multiple borrowings w/ annual control</v>
      </c>
      <c r="D1208" t="s">
        <v>843</v>
      </c>
      <c r="E1208" t="str">
        <f t="shared" si="1365"/>
        <v>1208 LTERMY-PV</v>
      </c>
      <c r="G1208" t="str">
        <f t="shared" si="1366"/>
        <v>1208 LTERMY-PV</v>
      </c>
      <c r="K1208" s="24">
        <f t="shared" ref="K1208:P1209" ca="1" si="1370">SUMIF($3:$3,K$2,1208:1208)</f>
        <v>6000000</v>
      </c>
      <c r="L1208" s="24">
        <f t="shared" ca="1" si="1370"/>
        <v>6000000</v>
      </c>
      <c r="M1208" s="24">
        <f t="shared" ca="1" si="1370"/>
        <v>6000000</v>
      </c>
      <c r="N1208" s="24">
        <f t="shared" ca="1" si="1370"/>
        <v>6000000</v>
      </c>
      <c r="O1208" s="24">
        <f t="shared" ca="1" si="1370"/>
        <v>6000000</v>
      </c>
      <c r="P1208" s="24">
        <f t="shared" ca="1" si="1370"/>
        <v>6000000</v>
      </c>
      <c r="R1208" s="53">
        <f>H1203</f>
        <v>1000</v>
      </c>
      <c r="S1208" s="80" cm="1">
        <f t="array" aca="1" ref="S1208" ca="1">+S1207*INDIRECT(S1193)</f>
        <v>500000</v>
      </c>
      <c r="T1208" s="80" cm="1">
        <f t="array" aca="1" ref="T1208" ca="1">+T1207*INDIRECT(T1193)</f>
        <v>500000</v>
      </c>
      <c r="U1208" s="80" cm="1">
        <f t="array" aca="1" ref="U1208" ca="1">+U1207*INDIRECT(U1193)</f>
        <v>500000</v>
      </c>
      <c r="V1208" s="80" cm="1">
        <f t="array" aca="1" ref="V1208" ca="1">+V1207*INDIRECT(V1193)</f>
        <v>500000</v>
      </c>
      <c r="W1208" s="80" cm="1">
        <f t="array" aca="1" ref="W1208" ca="1">+W1207*INDIRECT(W1193)</f>
        <v>500000</v>
      </c>
      <c r="X1208" s="80" cm="1">
        <f t="array" aca="1" ref="X1208" ca="1">+X1207*INDIRECT(X1193)</f>
        <v>500000</v>
      </c>
      <c r="Y1208" s="80" cm="1">
        <f t="array" aca="1" ref="Y1208" ca="1">+Y1207*INDIRECT(Y1193)</f>
        <v>500000</v>
      </c>
      <c r="Z1208" s="80" cm="1">
        <f t="array" aca="1" ref="Z1208" ca="1">+Z1207*INDIRECT(Z1193)</f>
        <v>500000</v>
      </c>
      <c r="AA1208" s="80" cm="1">
        <f t="array" aca="1" ref="AA1208" ca="1">+AA1207*INDIRECT(AA1193)</f>
        <v>500000</v>
      </c>
      <c r="AB1208" s="80" cm="1">
        <f t="array" aca="1" ref="AB1208" ca="1">+AB1207*INDIRECT(AB1193)</f>
        <v>500000</v>
      </c>
      <c r="AC1208" s="80" cm="1">
        <f t="array" aca="1" ref="AC1208" ca="1">+AC1207*INDIRECT(AC1193)</f>
        <v>500000</v>
      </c>
      <c r="AD1208" s="80" cm="1">
        <f t="array" aca="1" ref="AD1208" ca="1">+AD1207*INDIRECT(AD1193)</f>
        <v>500000</v>
      </c>
      <c r="AE1208" s="80" cm="1">
        <f t="array" aca="1" ref="AE1208" ca="1">+AE1207*INDIRECT(AE1193)</f>
        <v>500000</v>
      </c>
      <c r="AF1208" s="80" cm="1">
        <f t="array" aca="1" ref="AF1208" ca="1">+AF1207*INDIRECT(AF1193)</f>
        <v>500000</v>
      </c>
      <c r="AG1208" s="80" cm="1">
        <f t="array" aca="1" ref="AG1208" ca="1">+AG1207*INDIRECT(AG1193)</f>
        <v>500000</v>
      </c>
      <c r="AH1208" s="80" cm="1">
        <f t="array" aca="1" ref="AH1208" ca="1">+AH1207*INDIRECT(AH1193)</f>
        <v>500000</v>
      </c>
      <c r="AI1208" s="80" cm="1">
        <f t="array" aca="1" ref="AI1208" ca="1">+AI1207*INDIRECT(AI1193)</f>
        <v>500000</v>
      </c>
      <c r="AJ1208" s="80" cm="1">
        <f t="array" aca="1" ref="AJ1208" ca="1">+AJ1207*INDIRECT(AJ1193)</f>
        <v>500000</v>
      </c>
      <c r="AK1208" s="80" cm="1">
        <f t="array" aca="1" ref="AK1208" ca="1">+AK1207*INDIRECT(AK1193)</f>
        <v>500000</v>
      </c>
      <c r="AL1208" s="80" cm="1">
        <f t="array" aca="1" ref="AL1208" ca="1">+AL1207*INDIRECT(AL1193)</f>
        <v>500000</v>
      </c>
      <c r="AM1208" s="80" cm="1">
        <f t="array" aca="1" ref="AM1208" ca="1">+AM1207*INDIRECT(AM1193)</f>
        <v>500000</v>
      </c>
      <c r="AN1208" s="80" cm="1">
        <f t="array" aca="1" ref="AN1208" ca="1">+AN1207*INDIRECT(AN1193)</f>
        <v>500000</v>
      </c>
      <c r="AO1208" s="80" cm="1">
        <f t="array" aca="1" ref="AO1208" ca="1">+AO1207*INDIRECT(AO1193)</f>
        <v>500000</v>
      </c>
      <c r="AP1208" s="80" cm="1">
        <f t="array" aca="1" ref="AP1208" ca="1">+AP1207*INDIRECT(AP1193)</f>
        <v>500000</v>
      </c>
      <c r="AQ1208" s="80" cm="1">
        <f t="array" aca="1" ref="AQ1208" ca="1">+AQ1207*INDIRECT(AQ1193)</f>
        <v>500000</v>
      </c>
      <c r="AR1208" s="80" cm="1">
        <f t="array" aca="1" ref="AR1208" ca="1">+AR1207*INDIRECT(AR1193)</f>
        <v>500000</v>
      </c>
      <c r="AS1208" s="80" cm="1">
        <f t="array" aca="1" ref="AS1208" ca="1">+AS1207*INDIRECT(AS1193)</f>
        <v>500000</v>
      </c>
      <c r="AT1208" s="80" cm="1">
        <f t="array" aca="1" ref="AT1208" ca="1">+AT1207*INDIRECT(AT1193)</f>
        <v>500000</v>
      </c>
      <c r="AU1208" s="80" cm="1">
        <f t="array" aca="1" ref="AU1208" ca="1">+AU1207*INDIRECT(AU1193)</f>
        <v>500000</v>
      </c>
      <c r="AV1208" s="80" cm="1">
        <f t="array" aca="1" ref="AV1208" ca="1">+AV1207*INDIRECT(AV1193)</f>
        <v>500000</v>
      </c>
      <c r="AW1208" s="80" cm="1">
        <f t="array" aca="1" ref="AW1208" ca="1">+AW1207*INDIRECT(AW1193)</f>
        <v>500000</v>
      </c>
      <c r="AX1208" s="80" cm="1">
        <f t="array" aca="1" ref="AX1208" ca="1">+AX1207*INDIRECT(AX1193)</f>
        <v>500000</v>
      </c>
      <c r="AY1208" s="80" cm="1">
        <f t="array" aca="1" ref="AY1208" ca="1">+AY1207*INDIRECT(AY1193)</f>
        <v>500000</v>
      </c>
      <c r="AZ1208" s="80" cm="1">
        <f t="array" aca="1" ref="AZ1208" ca="1">+AZ1207*INDIRECT(AZ1193)</f>
        <v>500000</v>
      </c>
      <c r="BA1208" s="80" cm="1">
        <f t="array" aca="1" ref="BA1208" ca="1">+BA1207*INDIRECT(BA1193)</f>
        <v>500000</v>
      </c>
      <c r="BB1208" s="80" cm="1">
        <f t="array" aca="1" ref="BB1208" ca="1">+BB1207*INDIRECT(BB1193)</f>
        <v>500000</v>
      </c>
      <c r="BC1208" s="80" cm="1">
        <f t="array" aca="1" ref="BC1208" ca="1">+BC1207*INDIRECT(BC1193)</f>
        <v>500000</v>
      </c>
      <c r="BD1208" s="80" cm="1">
        <f t="array" aca="1" ref="BD1208" ca="1">+BD1207*INDIRECT(BD1193)</f>
        <v>500000</v>
      </c>
      <c r="BE1208" s="80" cm="1">
        <f t="array" aca="1" ref="BE1208" ca="1">+BE1207*INDIRECT(BE1193)</f>
        <v>500000</v>
      </c>
      <c r="BF1208" s="80" cm="1">
        <f t="array" aca="1" ref="BF1208" ca="1">+BF1207*INDIRECT(BF1193)</f>
        <v>500000</v>
      </c>
      <c r="BG1208" s="80" cm="1">
        <f t="array" aca="1" ref="BG1208" ca="1">+BG1207*INDIRECT(BG1193)</f>
        <v>500000</v>
      </c>
      <c r="BH1208" s="80" cm="1">
        <f t="array" aca="1" ref="BH1208" ca="1">+BH1207*INDIRECT(BH1193)</f>
        <v>500000</v>
      </c>
      <c r="BI1208" s="80" cm="1">
        <f t="array" aca="1" ref="BI1208" ca="1">+BI1207*INDIRECT(BI1193)</f>
        <v>500000</v>
      </c>
      <c r="BJ1208" s="80" cm="1">
        <f t="array" aca="1" ref="BJ1208" ca="1">+BJ1207*INDIRECT(BJ1193)</f>
        <v>500000</v>
      </c>
      <c r="BK1208" s="80" cm="1">
        <f t="array" aca="1" ref="BK1208" ca="1">+BK1207*INDIRECT(BK1193)</f>
        <v>500000</v>
      </c>
      <c r="BL1208" s="80" cm="1">
        <f t="array" aca="1" ref="BL1208" ca="1">+BL1207*INDIRECT(BL1193)</f>
        <v>500000</v>
      </c>
      <c r="BM1208" s="80" cm="1">
        <f t="array" aca="1" ref="BM1208" ca="1">+BM1207*INDIRECT(BM1193)</f>
        <v>500000</v>
      </c>
      <c r="BN1208" s="80" cm="1">
        <f t="array" aca="1" ref="BN1208" ca="1">+BN1207*INDIRECT(BN1193)</f>
        <v>500000</v>
      </c>
      <c r="BO1208" s="80" cm="1">
        <f t="array" aca="1" ref="BO1208" ca="1">+BO1207*INDIRECT(BO1193)</f>
        <v>500000</v>
      </c>
      <c r="BP1208" s="80" cm="1">
        <f t="array" aca="1" ref="BP1208" ca="1">+BP1207*INDIRECT(BP1193)</f>
        <v>500000</v>
      </c>
      <c r="BQ1208" s="80" cm="1">
        <f t="array" aca="1" ref="BQ1208" ca="1">+BQ1207*INDIRECT(BQ1193)</f>
        <v>500000</v>
      </c>
      <c r="BR1208" s="80" cm="1">
        <f t="array" aca="1" ref="BR1208" ca="1">+BR1207*INDIRECT(BR1193)</f>
        <v>500000</v>
      </c>
      <c r="BS1208" s="80" cm="1">
        <f t="array" aca="1" ref="BS1208" ca="1">+BS1207*INDIRECT(BS1193)</f>
        <v>500000</v>
      </c>
      <c r="BT1208" s="80" cm="1">
        <f t="array" aca="1" ref="BT1208" ca="1">+BT1207*INDIRECT(BT1193)</f>
        <v>500000</v>
      </c>
      <c r="BU1208" s="80" cm="1">
        <f t="array" aca="1" ref="BU1208" ca="1">+BU1207*INDIRECT(BU1193)</f>
        <v>500000</v>
      </c>
      <c r="BV1208" s="80" cm="1">
        <f t="array" aca="1" ref="BV1208" ca="1">+BV1207*INDIRECT(BV1193)</f>
        <v>500000</v>
      </c>
      <c r="BW1208" s="80" cm="1">
        <f t="array" aca="1" ref="BW1208" ca="1">+BW1207*INDIRECT(BW1193)</f>
        <v>500000</v>
      </c>
      <c r="BX1208" s="80" cm="1">
        <f t="array" aca="1" ref="BX1208" ca="1">+BX1207*INDIRECT(BX1193)</f>
        <v>500000</v>
      </c>
      <c r="BY1208" s="80" cm="1">
        <f t="array" aca="1" ref="BY1208" ca="1">+BY1207*INDIRECT(BY1193)</f>
        <v>500000</v>
      </c>
      <c r="BZ1208" s="80" cm="1">
        <f t="array" aca="1" ref="BZ1208" ca="1">+BZ1207*INDIRECT(BZ1193)</f>
        <v>500000</v>
      </c>
      <c r="CA1208" s="80" cm="1">
        <f t="array" aca="1" ref="CA1208" ca="1">+CA1207*INDIRECT(CA1193)</f>
        <v>500000</v>
      </c>
      <c r="CB1208" s="80" cm="1">
        <f t="array" aca="1" ref="CB1208" ca="1">+CB1207*INDIRECT(CB1193)</f>
        <v>500000</v>
      </c>
      <c r="CC1208" s="80" cm="1">
        <f t="array" aca="1" ref="CC1208" ca="1">+CC1207*INDIRECT(CC1193)</f>
        <v>500000</v>
      </c>
      <c r="CD1208" s="80" cm="1">
        <f t="array" aca="1" ref="CD1208" ca="1">+CD1207*INDIRECT(CD1193)</f>
        <v>500000</v>
      </c>
      <c r="CE1208" s="80" cm="1">
        <f t="array" aca="1" ref="CE1208" ca="1">+CE1207*INDIRECT(CE1193)</f>
        <v>500000</v>
      </c>
      <c r="CF1208" s="80" cm="1">
        <f t="array" aca="1" ref="CF1208" ca="1">+CF1207*INDIRECT(CF1193)</f>
        <v>500000</v>
      </c>
      <c r="CG1208" s="80" cm="1">
        <f t="array" aca="1" ref="CG1208" ca="1">+CG1207*INDIRECT(CG1193)</f>
        <v>500000</v>
      </c>
      <c r="CH1208" s="80" cm="1">
        <f t="array" aca="1" ref="CH1208" ca="1">+CH1207*INDIRECT(CH1193)</f>
        <v>500000</v>
      </c>
      <c r="CI1208" s="80" cm="1">
        <f t="array" aca="1" ref="CI1208" ca="1">+CI1207*INDIRECT(CI1193)</f>
        <v>500000</v>
      </c>
      <c r="CJ1208" s="80" cm="1">
        <f t="array" aca="1" ref="CJ1208" ca="1">+CJ1207*INDIRECT(CJ1193)</f>
        <v>500000</v>
      </c>
      <c r="CK1208" s="80" cm="1">
        <f t="array" aca="1" ref="CK1208" ca="1">+CK1207*INDIRECT(CK1193)</f>
        <v>500000</v>
      </c>
      <c r="CL1208" s="80" cm="1">
        <f t="array" aca="1" ref="CL1208" ca="1">+CL1207*INDIRECT(CL1193)</f>
        <v>500000</v>
      </c>
    </row>
    <row r="1209" spans="2:90" x14ac:dyDescent="0.4">
      <c r="B1209" s="154" t="str">
        <f>"Repayment - "&amp;SUBSTITUTE(B1198,":","")</f>
        <v>Repayment - Rolling fixed term loan - multiple borrowings w/ annual control</v>
      </c>
      <c r="D1209" t="s">
        <v>843</v>
      </c>
      <c r="E1209" t="str">
        <f t="shared" si="1365"/>
        <v>1209 LTERMY-PV</v>
      </c>
      <c r="G1209" t="str">
        <f t="shared" si="1366"/>
        <v>1209 LTERMY-PV</v>
      </c>
      <c r="K1209" s="134">
        <f t="shared" ca="1" si="1370"/>
        <v>-4501000</v>
      </c>
      <c r="L1209" s="134">
        <f t="shared" ca="1" si="1370"/>
        <v>-6000000</v>
      </c>
      <c r="M1209" s="134">
        <f t="shared" ca="1" si="1370"/>
        <v>-6000000</v>
      </c>
      <c r="N1209" s="134">
        <f t="shared" ca="1" si="1370"/>
        <v>-6000000</v>
      </c>
      <c r="O1209" s="134">
        <f t="shared" ca="1" si="1370"/>
        <v>-6000000</v>
      </c>
      <c r="P1209" s="134">
        <f t="shared" ca="1" si="1370"/>
        <v>-6000000</v>
      </c>
      <c r="R1209" s="220"/>
      <c r="S1209" s="221">
        <f ca="1">-IF(COUNT($R1208:S1208)&lt;$H1200,0,OFFSET(S1208,0,-$H1200+1))-$J$2517*(COUNT(R1208:$S1208)=($H1200-$H1201+1))</f>
        <v>0</v>
      </c>
      <c r="T1209" s="221">
        <f ca="1">-IF(COUNT($R1208:T1208)&lt;$H1200,0,OFFSET(T1208,0,-$H1200+1))-$J$2517*(COUNT(S1208:$S1208)=($H1200-$H1201+1))</f>
        <v>0</v>
      </c>
      <c r="U1209" s="221">
        <f ca="1">-IF(COUNT($R1208:U1208)&lt;$H1200,0,OFFSET(U1208,0,-$H1200+1))-$J$2517*(COUNT($S1208:T1208)=($H1200-$H1201+1))</f>
        <v>-1000</v>
      </c>
      <c r="V1209" s="221">
        <f ca="1">-IF(COUNT($R1208:V1208)&lt;$H1200,0,OFFSET(V1208,0,-$H1200+1))-$J$2517*(COUNT($S1208:U1208)=($H1200-$H1201+1))</f>
        <v>-500000</v>
      </c>
      <c r="W1209" s="221">
        <f ca="1">-IF(COUNT($R1208:W1208)&lt;$H1200,0,OFFSET(W1208,0,-$H1200+1))-$J$2517*(COUNT($S1208:V1208)=($H1200-$H1201+1))</f>
        <v>-500000</v>
      </c>
      <c r="X1209" s="221">
        <f ca="1">-IF(COUNT($R1208:X1208)&lt;$H1200,0,OFFSET(X1208,0,-$H1200+1))-$J$2517*(COUNT($S1208:W1208)=($H1200-$H1201+1))</f>
        <v>-500000</v>
      </c>
      <c r="Y1209" s="221">
        <f ca="1">-IF(COUNT($R1208:Y1208)&lt;$H1200,0,OFFSET(Y1208,0,-$H1200+1))-$J$2517*(COUNT($S1208:X1208)=($H1200-$H1201+1))</f>
        <v>-500000</v>
      </c>
      <c r="Z1209" s="221">
        <f ca="1">-IF(COUNT($R1208:Z1208)&lt;$H1200,0,OFFSET(Z1208,0,-$H1200+1))-$J$2517*(COUNT($S1208:Y1208)=($H1200-$H1201+1))</f>
        <v>-500000</v>
      </c>
      <c r="AA1209" s="221">
        <f ca="1">-IF(COUNT($R1208:AA1208)&lt;$H1200,0,OFFSET(AA1208,0,-$H1200+1))-$J$2517*(COUNT($S1208:Z1208)=($H1200-$H1201+1))</f>
        <v>-500000</v>
      </c>
      <c r="AB1209" s="221">
        <f ca="1">-IF(COUNT($R1208:AB1208)&lt;$H1200,0,OFFSET(AB1208,0,-$H1200+1))-$J$2517*(COUNT($S1208:AA1208)=($H1200-$H1201+1))</f>
        <v>-500000</v>
      </c>
      <c r="AC1209" s="221">
        <f ca="1">-IF(COUNT($R1208:AC1208)&lt;$H1200,0,OFFSET(AC1208,0,-$H1200+1))-$J$2517*(COUNT($S1208:AB1208)=($H1200-$H1201+1))</f>
        <v>-500000</v>
      </c>
      <c r="AD1209" s="221">
        <f ca="1">-IF(COUNT($R1208:AD1208)&lt;$H1200,0,OFFSET(AD1208,0,-$H1200+1))-$J$2517*(COUNT($S1208:AC1208)=($H1200-$H1201+1))</f>
        <v>-500000</v>
      </c>
      <c r="AE1209" s="221">
        <f ca="1">-IF(COUNT($R1208:AE1208)&lt;$H1200,0,OFFSET(AE1208,0,-$H1200+1))-$J$2517*(COUNT($S1208:AD1208)=($H1200-$H1201+1))</f>
        <v>-500000</v>
      </c>
      <c r="AF1209" s="221">
        <f ca="1">-IF(COUNT($R1208:AF1208)&lt;$H1200,0,OFFSET(AF1208,0,-$H1200+1))-$J$2517*(COUNT($S1208:AE1208)=($H1200-$H1201+1))</f>
        <v>-500000</v>
      </c>
      <c r="AG1209" s="221">
        <f ca="1">-IF(COUNT($R1208:AG1208)&lt;$H1200,0,OFFSET(AG1208,0,-$H1200+1))-$J$2517*(COUNT($S1208:AF1208)=($H1200-$H1201+1))</f>
        <v>-500000</v>
      </c>
      <c r="AH1209" s="221">
        <f ca="1">-IF(COUNT($R1208:AH1208)&lt;$H1200,0,OFFSET(AH1208,0,-$H1200+1))-$J$2517*(COUNT($S1208:AG1208)=($H1200-$H1201+1))</f>
        <v>-500000</v>
      </c>
      <c r="AI1209" s="221">
        <f ca="1">-IF(COUNT($R1208:AI1208)&lt;$H1200,0,OFFSET(AI1208,0,-$H1200+1))-$J$2517*(COUNT($S1208:AH1208)=($H1200-$H1201+1))</f>
        <v>-500000</v>
      </c>
      <c r="AJ1209" s="221">
        <f ca="1">-IF(COUNT($R1208:AJ1208)&lt;$H1200,0,OFFSET(AJ1208,0,-$H1200+1))-$J$2517*(COUNT($S1208:AI1208)=($H1200-$H1201+1))</f>
        <v>-500000</v>
      </c>
      <c r="AK1209" s="221">
        <f ca="1">-IF(COUNT($R1208:AK1208)&lt;$H1200,0,OFFSET(AK1208,0,-$H1200+1))-$J$2517*(COUNT($S1208:AJ1208)=($H1200-$H1201+1))</f>
        <v>-500000</v>
      </c>
      <c r="AL1209" s="221">
        <f ca="1">-IF(COUNT($R1208:AL1208)&lt;$H1200,0,OFFSET(AL1208,0,-$H1200+1))-$J$2517*(COUNT($S1208:AK1208)=($H1200-$H1201+1))</f>
        <v>-500000</v>
      </c>
      <c r="AM1209" s="221">
        <f ca="1">-IF(COUNT($R1208:AM1208)&lt;$H1200,0,OFFSET(AM1208,0,-$H1200+1))-$J$2517*(COUNT($S1208:AL1208)=($H1200-$H1201+1))</f>
        <v>-500000</v>
      </c>
      <c r="AN1209" s="221">
        <f ca="1">-IF(COUNT($R1208:AN1208)&lt;$H1200,0,OFFSET(AN1208,0,-$H1200+1))-$J$2517*(COUNT($S1208:AM1208)=($H1200-$H1201+1))</f>
        <v>-500000</v>
      </c>
      <c r="AO1209" s="221">
        <f ca="1">-IF(COUNT($R1208:AO1208)&lt;$H1200,0,OFFSET(AO1208,0,-$H1200+1))-$J$2517*(COUNT($S1208:AN1208)=($H1200-$H1201+1))</f>
        <v>-500000</v>
      </c>
      <c r="AP1209" s="221">
        <f ca="1">-IF(COUNT($R1208:AP1208)&lt;$H1200,0,OFFSET(AP1208,0,-$H1200+1))-$J$2517*(COUNT($S1208:AO1208)=($H1200-$H1201+1))</f>
        <v>-500000</v>
      </c>
      <c r="AQ1209" s="221">
        <f ca="1">-IF(COUNT($R1208:AQ1208)&lt;$H1200,0,OFFSET(AQ1208,0,-$H1200+1))-$J$2517*(COUNT($S1208:AP1208)=($H1200-$H1201+1))</f>
        <v>-500000</v>
      </c>
      <c r="AR1209" s="221">
        <f ca="1">-IF(COUNT($R1208:AR1208)&lt;$H1200,0,OFFSET(AR1208,0,-$H1200+1))-$J$2517*(COUNT($S1208:AQ1208)=($H1200-$H1201+1))</f>
        <v>-500000</v>
      </c>
      <c r="AS1209" s="221">
        <f ca="1">-IF(COUNT($R1208:AS1208)&lt;$H1200,0,OFFSET(AS1208,0,-$H1200+1))-$J$2517*(COUNT($S1208:AR1208)=($H1200-$H1201+1))</f>
        <v>-500000</v>
      </c>
      <c r="AT1209" s="221">
        <f ca="1">-IF(COUNT($R1208:AT1208)&lt;$H1200,0,OFFSET(AT1208,0,-$H1200+1))-$J$2517*(COUNT($S1208:AS1208)=($H1200-$H1201+1))</f>
        <v>-500000</v>
      </c>
      <c r="AU1209" s="221">
        <f ca="1">-IF(COUNT($R1208:AU1208)&lt;$H1200,0,OFFSET(AU1208,0,-$H1200+1))-$J$2517*(COUNT($S1208:AT1208)=($H1200-$H1201+1))</f>
        <v>-500000</v>
      </c>
      <c r="AV1209" s="221">
        <f ca="1">-IF(COUNT($R1208:AV1208)&lt;$H1200,0,OFFSET(AV1208,0,-$H1200+1))-$J$2517*(COUNT($S1208:AU1208)=($H1200-$H1201+1))</f>
        <v>-500000</v>
      </c>
      <c r="AW1209" s="221">
        <f ca="1">-IF(COUNT($R1208:AW1208)&lt;$H1200,0,OFFSET(AW1208,0,-$H1200+1))-$J$2517*(COUNT($S1208:AV1208)=($H1200-$H1201+1))</f>
        <v>-500000</v>
      </c>
      <c r="AX1209" s="221">
        <f ca="1">-IF(COUNT($R1208:AX1208)&lt;$H1200,0,OFFSET(AX1208,0,-$H1200+1))-$J$2517*(COUNT($S1208:AW1208)=($H1200-$H1201+1))</f>
        <v>-500000</v>
      </c>
      <c r="AY1209" s="221">
        <f ca="1">-IF(COUNT($R1208:AY1208)&lt;$H1200,0,OFFSET(AY1208,0,-$H1200+1))-$J$2517*(COUNT($S1208:AX1208)=($H1200-$H1201+1))</f>
        <v>-500000</v>
      </c>
      <c r="AZ1209" s="221">
        <f ca="1">-IF(COUNT($R1208:AZ1208)&lt;$H1200,0,OFFSET(AZ1208,0,-$H1200+1))-$J$2517*(COUNT($S1208:AY1208)=($H1200-$H1201+1))</f>
        <v>-500000</v>
      </c>
      <c r="BA1209" s="221">
        <f ca="1">-IF(COUNT($R1208:BA1208)&lt;$H1200,0,OFFSET(BA1208,0,-$H1200+1))-$J$2517*(COUNT($S1208:AZ1208)=($H1200-$H1201+1))</f>
        <v>-500000</v>
      </c>
      <c r="BB1209" s="221">
        <f ca="1">-IF(COUNT($R1208:BB1208)&lt;$H1200,0,OFFSET(BB1208,0,-$H1200+1))-$J$2517*(COUNT($S1208:BA1208)=($H1200-$H1201+1))</f>
        <v>-500000</v>
      </c>
      <c r="BC1209" s="221">
        <f ca="1">-IF(COUNT($R1208:BC1208)&lt;$H1200,0,OFFSET(BC1208,0,-$H1200+1))-$J$2517*(COUNT($S1208:BB1208)=($H1200-$H1201+1))</f>
        <v>-500000</v>
      </c>
      <c r="BD1209" s="221">
        <f ca="1">-IF(COUNT($R1208:BD1208)&lt;$H1200,0,OFFSET(BD1208,0,-$H1200+1))-$J$2517*(COUNT($S1208:BC1208)=($H1200-$H1201+1))</f>
        <v>-500000</v>
      </c>
      <c r="BE1209" s="221">
        <f ca="1">-IF(COUNT($R1208:BE1208)&lt;$H1200,0,OFFSET(BE1208,0,-$H1200+1))-$J$2517*(COUNT($S1208:BD1208)=($H1200-$H1201+1))</f>
        <v>-500000</v>
      </c>
      <c r="BF1209" s="221">
        <f ca="1">-IF(COUNT($R1208:BF1208)&lt;$H1200,0,OFFSET(BF1208,0,-$H1200+1))-$J$2517*(COUNT($S1208:BE1208)=($H1200-$H1201+1))</f>
        <v>-500000</v>
      </c>
      <c r="BG1209" s="221">
        <f ca="1">-IF(COUNT($R1208:BG1208)&lt;$H1200,0,OFFSET(BG1208,0,-$H1200+1))-$J$2517*(COUNT($S1208:BF1208)=($H1200-$H1201+1))</f>
        <v>-500000</v>
      </c>
      <c r="BH1209" s="221">
        <f ca="1">-IF(COUNT($R1208:BH1208)&lt;$H1200,0,OFFSET(BH1208,0,-$H1200+1))-$J$2517*(COUNT($S1208:BG1208)=($H1200-$H1201+1))</f>
        <v>-500000</v>
      </c>
      <c r="BI1209" s="221">
        <f ca="1">-IF(COUNT($R1208:BI1208)&lt;$H1200,0,OFFSET(BI1208,0,-$H1200+1))-$J$2517*(COUNT($S1208:BH1208)=($H1200-$H1201+1))</f>
        <v>-500000</v>
      </c>
      <c r="BJ1209" s="221">
        <f ca="1">-IF(COUNT($R1208:BJ1208)&lt;$H1200,0,OFFSET(BJ1208,0,-$H1200+1))-$J$2517*(COUNT($S1208:BI1208)=($H1200-$H1201+1))</f>
        <v>-500000</v>
      </c>
      <c r="BK1209" s="221">
        <f ca="1">-IF(COUNT($R1208:BK1208)&lt;$H1200,0,OFFSET(BK1208,0,-$H1200+1))-$J$2517*(COUNT($S1208:BJ1208)=($H1200-$H1201+1))</f>
        <v>-500000</v>
      </c>
      <c r="BL1209" s="221">
        <f ca="1">-IF(COUNT($R1208:BL1208)&lt;$H1200,0,OFFSET(BL1208,0,-$H1200+1))-$J$2517*(COUNT($S1208:BK1208)=($H1200-$H1201+1))</f>
        <v>-500000</v>
      </c>
      <c r="BM1209" s="221">
        <f ca="1">-IF(COUNT($R1208:BM1208)&lt;$H1200,0,OFFSET(BM1208,0,-$H1200+1))-$J$2517*(COUNT($S1208:BL1208)=($H1200-$H1201+1))</f>
        <v>-500000</v>
      </c>
      <c r="BN1209" s="221">
        <f ca="1">-IF(COUNT($R1208:BN1208)&lt;$H1200,0,OFFSET(BN1208,0,-$H1200+1))-$J$2517*(COUNT($S1208:BM1208)=($H1200-$H1201+1))</f>
        <v>-500000</v>
      </c>
      <c r="BO1209" s="221">
        <f ca="1">-IF(COUNT($R1208:BO1208)&lt;$H1200,0,OFFSET(BO1208,0,-$H1200+1))-$J$2517*(COUNT($S1208:BN1208)=($H1200-$H1201+1))</f>
        <v>-500000</v>
      </c>
      <c r="BP1209" s="221">
        <f ca="1">-IF(COUNT($R1208:BP1208)&lt;$H1200,0,OFFSET(BP1208,0,-$H1200+1))-$J$2517*(COUNT($S1208:BO1208)=($H1200-$H1201+1))</f>
        <v>-500000</v>
      </c>
      <c r="BQ1209" s="221">
        <f ca="1">-IF(COUNT($R1208:BQ1208)&lt;$H1200,0,OFFSET(BQ1208,0,-$H1200+1))-$J$2517*(COUNT($S1208:BP1208)=($H1200-$H1201+1))</f>
        <v>-500000</v>
      </c>
      <c r="BR1209" s="221">
        <f ca="1">-IF(COUNT($R1208:BR1208)&lt;$H1200,0,OFFSET(BR1208,0,-$H1200+1))-$J$2517*(COUNT($S1208:BQ1208)=($H1200-$H1201+1))</f>
        <v>-500000</v>
      </c>
      <c r="BS1209" s="221">
        <f ca="1">-IF(COUNT($R1208:BS1208)&lt;$H1200,0,OFFSET(BS1208,0,-$H1200+1))-$J$2517*(COUNT($S1208:BR1208)=($H1200-$H1201+1))</f>
        <v>-500000</v>
      </c>
      <c r="BT1209" s="221">
        <f ca="1">-IF(COUNT($R1208:BT1208)&lt;$H1200,0,OFFSET(BT1208,0,-$H1200+1))-$J$2517*(COUNT($S1208:BS1208)=($H1200-$H1201+1))</f>
        <v>-500000</v>
      </c>
      <c r="BU1209" s="221">
        <f ca="1">-IF(COUNT($R1208:BU1208)&lt;$H1200,0,OFFSET(BU1208,0,-$H1200+1))-$J$2517*(COUNT($S1208:BT1208)=($H1200-$H1201+1))</f>
        <v>-500000</v>
      </c>
      <c r="BV1209" s="221">
        <f ca="1">-IF(COUNT($R1208:BV1208)&lt;$H1200,0,OFFSET(BV1208,0,-$H1200+1))-$J$2517*(COUNT($S1208:BU1208)=($H1200-$H1201+1))</f>
        <v>-500000</v>
      </c>
      <c r="BW1209" s="221">
        <f ca="1">-IF(COUNT($R1208:BW1208)&lt;$H1200,0,OFFSET(BW1208,0,-$H1200+1))-$J$2517*(COUNT($S1208:BV1208)=($H1200-$H1201+1))</f>
        <v>-500000</v>
      </c>
      <c r="BX1209" s="221">
        <f ca="1">-IF(COUNT($R1208:BX1208)&lt;$H1200,0,OFFSET(BX1208,0,-$H1200+1))-$J$2517*(COUNT($S1208:BW1208)=($H1200-$H1201+1))</f>
        <v>-500000</v>
      </c>
      <c r="BY1209" s="221">
        <f ca="1">-IF(COUNT($R1208:BY1208)&lt;$H1200,0,OFFSET(BY1208,0,-$H1200+1))-$J$2517*(COUNT($S1208:BX1208)=($H1200-$H1201+1))</f>
        <v>-500000</v>
      </c>
      <c r="BZ1209" s="221">
        <f ca="1">-IF(COUNT($R1208:BZ1208)&lt;$H1200,0,OFFSET(BZ1208,0,-$H1200+1))-$J$2517*(COUNT($S1208:BY1208)=($H1200-$H1201+1))</f>
        <v>-500000</v>
      </c>
      <c r="CA1209" s="221">
        <f ca="1">-IF(COUNT($R1208:CA1208)&lt;$H1200,0,OFFSET(CA1208,0,-$H1200+1))-$J$2517*(COUNT($S1208:BZ1208)=($H1200-$H1201+1))</f>
        <v>-500000</v>
      </c>
      <c r="CB1209" s="221">
        <f ca="1">-IF(COUNT($R1208:CB1208)&lt;$H1200,0,OFFSET(CB1208,0,-$H1200+1))-$J$2517*(COUNT($S1208:CA1208)=($H1200-$H1201+1))</f>
        <v>-500000</v>
      </c>
      <c r="CC1209" s="221">
        <f ca="1">-IF(COUNT($R1208:CC1208)&lt;$H1200,0,OFFSET(CC1208,0,-$H1200+1))-$J$2517*(COUNT($S1208:CB1208)=($H1200-$H1201+1))</f>
        <v>-500000</v>
      </c>
      <c r="CD1209" s="221">
        <f ca="1">-IF(COUNT($R1208:CD1208)&lt;$H1200,0,OFFSET(CD1208,0,-$H1200+1))-$J$2517*(COUNT($S1208:CC1208)=($H1200-$H1201+1))</f>
        <v>-500000</v>
      </c>
      <c r="CE1209" s="221">
        <f ca="1">-IF(COUNT($R1208:CE1208)&lt;$H1200,0,OFFSET(CE1208,0,-$H1200+1))-$J$2517*(COUNT($S1208:CD1208)=($H1200-$H1201+1))</f>
        <v>-500000</v>
      </c>
      <c r="CF1209" s="221">
        <f ca="1">-IF(COUNT($R1208:CF1208)&lt;$H1200,0,OFFSET(CF1208,0,-$H1200+1))-$J$2517*(COUNT($S1208:CE1208)=($H1200-$H1201+1))</f>
        <v>-500000</v>
      </c>
      <c r="CG1209" s="221">
        <f ca="1">-IF(COUNT($R1208:CG1208)&lt;$H1200,0,OFFSET(CG1208,0,-$H1200+1))-$J$2517*(COUNT($S1208:CF1208)=($H1200-$H1201+1))</f>
        <v>-500000</v>
      </c>
      <c r="CH1209" s="221">
        <f ca="1">-IF(COUNT($R1208:CH1208)&lt;$H1200,0,OFFSET(CH1208,0,-$H1200+1))-$J$2517*(COUNT($S1208:CG1208)=($H1200-$H1201+1))</f>
        <v>-500000</v>
      </c>
      <c r="CI1209" s="221">
        <f ca="1">-IF(COUNT($R1208:CI1208)&lt;$H1200,0,OFFSET(CI1208,0,-$H1200+1))-$J$2517*(COUNT($S1208:CH1208)=($H1200-$H1201+1))</f>
        <v>-500000</v>
      </c>
      <c r="CJ1209" s="221">
        <f ca="1">-IF(COUNT($R1208:CJ1208)&lt;$H1200,0,OFFSET(CJ1208,0,-$H1200+1))-$J$2517*(COUNT($S1208:CI1208)=($H1200-$H1201+1))</f>
        <v>-500000</v>
      </c>
      <c r="CK1209" s="221">
        <f ca="1">-IF(COUNT($R1208:CK1208)&lt;$H1200,0,OFFSET(CK1208,0,-$H1200+1))-$J$2517*(COUNT($S1208:CJ1208)=($H1200-$H1201+1))</f>
        <v>-500000</v>
      </c>
      <c r="CL1209" s="221">
        <f ca="1">-IF(COUNT($R1208:CL1208)&lt;$H1200,0,OFFSET(CL1208,0,-$H1200+1))-$J$2517*(COUNT($S1208:CK1208)=($H1200-$H1201+1))</f>
        <v>-500000</v>
      </c>
    </row>
    <row r="1210" spans="2:90" x14ac:dyDescent="0.4">
      <c r="B1210" s="123" t="str">
        <f>"Loan - "&amp;SUBSTITUTE(B1198,":","")</f>
        <v>Loan - Rolling fixed term loan - multiple borrowings w/ annual control</v>
      </c>
      <c r="C1210" t="s">
        <v>240</v>
      </c>
      <c r="D1210" t="s">
        <v>843</v>
      </c>
      <c r="E1210" t="str">
        <f t="shared" si="1365"/>
        <v>1210 LTERMY-PV</v>
      </c>
      <c r="G1210" t="str">
        <f t="shared" si="1366"/>
        <v>1210 LTERMY-PV</v>
      </c>
      <c r="I1210" s="80"/>
      <c r="J1210" s="80"/>
      <c r="K1210" s="33">
        <f t="shared" ref="K1210:P1210" ca="1" si="1371">SUMIF($4:$4,K$2,1210:1210)</f>
        <v>1500000</v>
      </c>
      <c r="L1210" s="33">
        <f t="shared" ca="1" si="1371"/>
        <v>1500000</v>
      </c>
      <c r="M1210" s="33">
        <f t="shared" ca="1" si="1371"/>
        <v>1500000</v>
      </c>
      <c r="N1210" s="33">
        <f t="shared" ca="1" si="1371"/>
        <v>1500000</v>
      </c>
      <c r="O1210" s="33">
        <f t="shared" ca="1" si="1371"/>
        <v>1500000</v>
      </c>
      <c r="P1210" s="33">
        <f t="shared" ca="1" si="1371"/>
        <v>1500000</v>
      </c>
      <c r="R1210" s="28">
        <f ca="1">S1206</f>
        <v>1000</v>
      </c>
      <c r="S1210" s="93">
        <f t="shared" ref="S1210" ca="1" si="1372">SUM(S1206,S1208:S1209)</f>
        <v>501000</v>
      </c>
      <c r="T1210" s="93">
        <f t="shared" ref="T1210:AX1210" ca="1" si="1373">SUM(T1206,T1208:T1209)</f>
        <v>1001000</v>
      </c>
      <c r="U1210" s="93">
        <f t="shared" ca="1" si="1373"/>
        <v>1500000</v>
      </c>
      <c r="V1210" s="93">
        <f t="shared" ca="1" si="1373"/>
        <v>1500000</v>
      </c>
      <c r="W1210" s="93">
        <f t="shared" ca="1" si="1373"/>
        <v>1500000</v>
      </c>
      <c r="X1210" s="93">
        <f t="shared" ca="1" si="1373"/>
        <v>1500000</v>
      </c>
      <c r="Y1210" s="93">
        <f t="shared" ca="1" si="1373"/>
        <v>1500000</v>
      </c>
      <c r="Z1210" s="93">
        <f t="shared" ca="1" si="1373"/>
        <v>1500000</v>
      </c>
      <c r="AA1210" s="93">
        <f t="shared" ca="1" si="1373"/>
        <v>1500000</v>
      </c>
      <c r="AB1210" s="93">
        <f t="shared" ca="1" si="1373"/>
        <v>1500000</v>
      </c>
      <c r="AC1210" s="93">
        <f t="shared" ca="1" si="1373"/>
        <v>1500000</v>
      </c>
      <c r="AD1210" s="93">
        <f t="shared" ca="1" si="1373"/>
        <v>1500000</v>
      </c>
      <c r="AE1210" s="93">
        <f t="shared" ca="1" si="1373"/>
        <v>1500000</v>
      </c>
      <c r="AF1210" s="93">
        <f t="shared" ca="1" si="1373"/>
        <v>1500000</v>
      </c>
      <c r="AG1210" s="93">
        <f t="shared" ca="1" si="1373"/>
        <v>1500000</v>
      </c>
      <c r="AH1210" s="93">
        <f t="shared" ca="1" si="1373"/>
        <v>1500000</v>
      </c>
      <c r="AI1210" s="93">
        <f t="shared" ca="1" si="1373"/>
        <v>1500000</v>
      </c>
      <c r="AJ1210" s="93">
        <f t="shared" ca="1" si="1373"/>
        <v>1500000</v>
      </c>
      <c r="AK1210" s="93">
        <f t="shared" ca="1" si="1373"/>
        <v>1500000</v>
      </c>
      <c r="AL1210" s="93">
        <f t="shared" ca="1" si="1373"/>
        <v>1500000</v>
      </c>
      <c r="AM1210" s="93">
        <f t="shared" ca="1" si="1373"/>
        <v>1500000</v>
      </c>
      <c r="AN1210" s="93">
        <f t="shared" ca="1" si="1373"/>
        <v>1500000</v>
      </c>
      <c r="AO1210" s="93">
        <f t="shared" ca="1" si="1373"/>
        <v>1500000</v>
      </c>
      <c r="AP1210" s="93">
        <f t="shared" ca="1" si="1373"/>
        <v>1500000</v>
      </c>
      <c r="AQ1210" s="93">
        <f t="shared" ca="1" si="1373"/>
        <v>1500000</v>
      </c>
      <c r="AR1210" s="93">
        <f t="shared" ca="1" si="1373"/>
        <v>1500000</v>
      </c>
      <c r="AS1210" s="93">
        <f t="shared" ca="1" si="1373"/>
        <v>1500000</v>
      </c>
      <c r="AT1210" s="93">
        <f t="shared" ca="1" si="1373"/>
        <v>1500000</v>
      </c>
      <c r="AU1210" s="93">
        <f t="shared" ca="1" si="1373"/>
        <v>1500000</v>
      </c>
      <c r="AV1210" s="93">
        <f t="shared" ca="1" si="1373"/>
        <v>1500000</v>
      </c>
      <c r="AW1210" s="93">
        <f t="shared" ca="1" si="1373"/>
        <v>1500000</v>
      </c>
      <c r="AX1210" s="93">
        <f t="shared" ca="1" si="1373"/>
        <v>1500000</v>
      </c>
      <c r="AY1210" s="93">
        <f t="shared" ref="AY1210:CD1210" ca="1" si="1374">SUM(AY1206,AY1208:AY1209)</f>
        <v>1500000</v>
      </c>
      <c r="AZ1210" s="93">
        <f t="shared" ca="1" si="1374"/>
        <v>1500000</v>
      </c>
      <c r="BA1210" s="93">
        <f t="shared" ca="1" si="1374"/>
        <v>1500000</v>
      </c>
      <c r="BB1210" s="93">
        <f t="shared" ca="1" si="1374"/>
        <v>1500000</v>
      </c>
      <c r="BC1210" s="93">
        <f t="shared" ca="1" si="1374"/>
        <v>1500000</v>
      </c>
      <c r="BD1210" s="93">
        <f t="shared" ca="1" si="1374"/>
        <v>1500000</v>
      </c>
      <c r="BE1210" s="93">
        <f t="shared" ca="1" si="1374"/>
        <v>1500000</v>
      </c>
      <c r="BF1210" s="93">
        <f t="shared" ca="1" si="1374"/>
        <v>1500000</v>
      </c>
      <c r="BG1210" s="93">
        <f t="shared" ca="1" si="1374"/>
        <v>1500000</v>
      </c>
      <c r="BH1210" s="93">
        <f t="shared" ca="1" si="1374"/>
        <v>1500000</v>
      </c>
      <c r="BI1210" s="93">
        <f t="shared" ca="1" si="1374"/>
        <v>1500000</v>
      </c>
      <c r="BJ1210" s="93">
        <f t="shared" ca="1" si="1374"/>
        <v>1500000</v>
      </c>
      <c r="BK1210" s="93">
        <f t="shared" ca="1" si="1374"/>
        <v>1500000</v>
      </c>
      <c r="BL1210" s="93">
        <f t="shared" ca="1" si="1374"/>
        <v>1500000</v>
      </c>
      <c r="BM1210" s="93">
        <f t="shared" ca="1" si="1374"/>
        <v>1500000</v>
      </c>
      <c r="BN1210" s="93">
        <f t="shared" ca="1" si="1374"/>
        <v>1500000</v>
      </c>
      <c r="BO1210" s="93">
        <f t="shared" ca="1" si="1374"/>
        <v>1500000</v>
      </c>
      <c r="BP1210" s="93">
        <f t="shared" ca="1" si="1374"/>
        <v>1500000</v>
      </c>
      <c r="BQ1210" s="93">
        <f t="shared" ca="1" si="1374"/>
        <v>1500000</v>
      </c>
      <c r="BR1210" s="93">
        <f t="shared" ca="1" si="1374"/>
        <v>1500000</v>
      </c>
      <c r="BS1210" s="93">
        <f t="shared" ca="1" si="1374"/>
        <v>1500000</v>
      </c>
      <c r="BT1210" s="93">
        <f t="shared" ca="1" si="1374"/>
        <v>1500000</v>
      </c>
      <c r="BU1210" s="93">
        <f t="shared" ca="1" si="1374"/>
        <v>1500000</v>
      </c>
      <c r="BV1210" s="93">
        <f t="shared" ca="1" si="1374"/>
        <v>1500000</v>
      </c>
      <c r="BW1210" s="93">
        <f t="shared" ca="1" si="1374"/>
        <v>1500000</v>
      </c>
      <c r="BX1210" s="93">
        <f t="shared" ca="1" si="1374"/>
        <v>1500000</v>
      </c>
      <c r="BY1210" s="93">
        <f t="shared" ca="1" si="1374"/>
        <v>1500000</v>
      </c>
      <c r="BZ1210" s="93">
        <f t="shared" ca="1" si="1374"/>
        <v>1500000</v>
      </c>
      <c r="CA1210" s="93">
        <f t="shared" ca="1" si="1374"/>
        <v>1500000</v>
      </c>
      <c r="CB1210" s="93">
        <f t="shared" ca="1" si="1374"/>
        <v>1500000</v>
      </c>
      <c r="CC1210" s="93">
        <f t="shared" ca="1" si="1374"/>
        <v>1500000</v>
      </c>
      <c r="CD1210" s="93">
        <f t="shared" ca="1" si="1374"/>
        <v>1500000</v>
      </c>
      <c r="CE1210" s="93">
        <f t="shared" ref="CE1210:CK1210" ca="1" si="1375">SUM(CE1206,CE1208:CE1209)</f>
        <v>1500000</v>
      </c>
      <c r="CF1210" s="93">
        <f t="shared" ca="1" si="1375"/>
        <v>1500000</v>
      </c>
      <c r="CG1210" s="93">
        <f t="shared" ca="1" si="1375"/>
        <v>1500000</v>
      </c>
      <c r="CH1210" s="93">
        <f t="shared" ca="1" si="1375"/>
        <v>1500000</v>
      </c>
      <c r="CI1210" s="93">
        <f t="shared" ca="1" si="1375"/>
        <v>1500000</v>
      </c>
      <c r="CJ1210" s="93">
        <f t="shared" ca="1" si="1375"/>
        <v>1500000</v>
      </c>
      <c r="CK1210" s="93">
        <f t="shared" ca="1" si="1375"/>
        <v>1500000</v>
      </c>
      <c r="CL1210" s="93">
        <f t="shared" ref="CL1210" ca="1" si="1376">SUM(CL1206,CL1208:CL1209)</f>
        <v>1500000</v>
      </c>
    </row>
    <row r="1211" spans="2:90" x14ac:dyDescent="0.4">
      <c r="B1211" s="122"/>
      <c r="C1211" s="59"/>
      <c r="D1211" t="s">
        <v>843</v>
      </c>
      <c r="E1211" t="str">
        <f t="shared" si="1365"/>
        <v>1211 LTERMY-PV</v>
      </c>
      <c r="G1211" t="str">
        <f t="shared" si="1366"/>
        <v>1211 LTERMY-PV</v>
      </c>
      <c r="R1211"/>
      <c r="S1211" s="62"/>
      <c r="T1211" s="62"/>
      <c r="U1211" s="62"/>
      <c r="V1211" s="62"/>
      <c r="W1211" s="62"/>
      <c r="X1211" s="62"/>
      <c r="Y1211" s="62"/>
      <c r="Z1211" s="62"/>
      <c r="AA1211" s="62"/>
      <c r="AB1211" s="62"/>
      <c r="AC1211" s="62"/>
      <c r="AD1211" s="62"/>
      <c r="AE1211" s="62"/>
      <c r="AF1211" s="62"/>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c r="BA1211" s="62"/>
      <c r="BB1211" s="62"/>
      <c r="BC1211" s="62"/>
      <c r="BD1211" s="62"/>
      <c r="BE1211" s="62"/>
      <c r="BF1211" s="62"/>
      <c r="BG1211" s="62"/>
      <c r="BH1211" s="62"/>
      <c r="BI1211" s="62"/>
      <c r="BJ1211" s="62"/>
      <c r="BK1211" s="62"/>
      <c r="BL1211" s="62"/>
      <c r="BM1211" s="62"/>
      <c r="BN1211" s="62"/>
      <c r="BO1211" s="62"/>
      <c r="BP1211" s="62"/>
      <c r="BQ1211" s="62"/>
      <c r="BR1211" s="62"/>
      <c r="BS1211" s="62"/>
      <c r="BT1211" s="62"/>
      <c r="BU1211" s="62"/>
      <c r="BV1211" s="62"/>
      <c r="BW1211" s="62"/>
      <c r="BX1211" s="62"/>
      <c r="BY1211" s="62"/>
      <c r="BZ1211" s="62"/>
      <c r="CA1211" s="62"/>
      <c r="CB1211" s="62"/>
      <c r="CC1211" s="62"/>
      <c r="CD1211" s="62"/>
      <c r="CE1211" s="62"/>
      <c r="CF1211" s="62"/>
      <c r="CG1211" s="62"/>
      <c r="CH1211" s="62"/>
      <c r="CI1211" s="62"/>
      <c r="CJ1211" s="62"/>
      <c r="CK1211" s="62"/>
      <c r="CL1211" s="62"/>
    </row>
    <row r="1212" spans="2:90" x14ac:dyDescent="0.4">
      <c r="B1212" s="123" t="str">
        <f>"Interest income - "&amp;SUBSTITUTE(B1198,":","")</f>
        <v>Interest income - Rolling fixed term loan - multiple borrowings w/ annual control</v>
      </c>
      <c r="C1212" t="s">
        <v>228</v>
      </c>
      <c r="D1212" t="s">
        <v>843</v>
      </c>
      <c r="E1212" t="str">
        <f t="shared" si="1365"/>
        <v>1212 LTERMY-PV</v>
      </c>
      <c r="G1212" t="str">
        <f t="shared" si="1366"/>
        <v>1212 LTERMY-PV</v>
      </c>
      <c r="J1212" s="93">
        <f>SUMIF($5:$5,I$2,1210:1210)</f>
        <v>0</v>
      </c>
      <c r="K1212" s="28">
        <f t="shared" ref="K1212:P1212" ca="1" si="1377">SUMIF($3:$3,K$2,1212:1212)</f>
        <v>175035</v>
      </c>
      <c r="L1212" s="28">
        <f t="shared" ca="1" si="1377"/>
        <v>200010</v>
      </c>
      <c r="M1212" s="28">
        <f t="shared" ca="1" si="1377"/>
        <v>200010</v>
      </c>
      <c r="N1212" s="28">
        <f t="shared" ca="1" si="1377"/>
        <v>200010</v>
      </c>
      <c r="O1212" s="28">
        <f t="shared" ca="1" si="1377"/>
        <v>200010</v>
      </c>
      <c r="P1212" s="28">
        <f t="shared" ca="1" si="1377"/>
        <v>200010</v>
      </c>
      <c r="R1212" s="27"/>
      <c r="S1212" s="93">
        <f t="shared" ref="S1212" ca="1" si="1378">SUM(S1205:S1208)*$H1202/12</f>
        <v>4175.833333333333</v>
      </c>
      <c r="T1212" s="93">
        <f t="shared" ref="T1212:AX1212" ca="1" si="1379">SUM(T1205:T1208)*$H1202/12</f>
        <v>8342.5</v>
      </c>
      <c r="U1212" s="93">
        <f t="shared" ca="1" si="1379"/>
        <v>12509.166666666666</v>
      </c>
      <c r="V1212" s="93">
        <f t="shared" ca="1" si="1379"/>
        <v>16667.5</v>
      </c>
      <c r="W1212" s="93">
        <f t="shared" ca="1" si="1379"/>
        <v>16667.5</v>
      </c>
      <c r="X1212" s="93">
        <f t="shared" ca="1" si="1379"/>
        <v>16667.5</v>
      </c>
      <c r="Y1212" s="93">
        <f t="shared" ca="1" si="1379"/>
        <v>16667.5</v>
      </c>
      <c r="Z1212" s="93">
        <f t="shared" ca="1" si="1379"/>
        <v>16667.5</v>
      </c>
      <c r="AA1212" s="93">
        <f t="shared" ca="1" si="1379"/>
        <v>16667.5</v>
      </c>
      <c r="AB1212" s="93">
        <f t="shared" ca="1" si="1379"/>
        <v>16667.5</v>
      </c>
      <c r="AC1212" s="93">
        <f t="shared" ca="1" si="1379"/>
        <v>16667.5</v>
      </c>
      <c r="AD1212" s="93">
        <f t="shared" ca="1" si="1379"/>
        <v>16667.5</v>
      </c>
      <c r="AE1212" s="93">
        <f t="shared" ca="1" si="1379"/>
        <v>16667.5</v>
      </c>
      <c r="AF1212" s="93">
        <f t="shared" ca="1" si="1379"/>
        <v>16667.5</v>
      </c>
      <c r="AG1212" s="93">
        <f t="shared" ca="1" si="1379"/>
        <v>16667.5</v>
      </c>
      <c r="AH1212" s="93">
        <f t="shared" ca="1" si="1379"/>
        <v>16667.5</v>
      </c>
      <c r="AI1212" s="93">
        <f t="shared" ca="1" si="1379"/>
        <v>16667.5</v>
      </c>
      <c r="AJ1212" s="93">
        <f t="shared" ca="1" si="1379"/>
        <v>16667.5</v>
      </c>
      <c r="AK1212" s="93">
        <f t="shared" ca="1" si="1379"/>
        <v>16667.5</v>
      </c>
      <c r="AL1212" s="93">
        <f t="shared" ca="1" si="1379"/>
        <v>16667.5</v>
      </c>
      <c r="AM1212" s="93">
        <f t="shared" ca="1" si="1379"/>
        <v>16667.5</v>
      </c>
      <c r="AN1212" s="93">
        <f t="shared" ca="1" si="1379"/>
        <v>16667.5</v>
      </c>
      <c r="AO1212" s="93">
        <f t="shared" ca="1" si="1379"/>
        <v>16667.5</v>
      </c>
      <c r="AP1212" s="93">
        <f t="shared" ca="1" si="1379"/>
        <v>16667.5</v>
      </c>
      <c r="AQ1212" s="93">
        <f t="shared" ca="1" si="1379"/>
        <v>16667.5</v>
      </c>
      <c r="AR1212" s="93">
        <f t="shared" ca="1" si="1379"/>
        <v>16667.5</v>
      </c>
      <c r="AS1212" s="93">
        <f t="shared" ca="1" si="1379"/>
        <v>16667.5</v>
      </c>
      <c r="AT1212" s="93">
        <f t="shared" ca="1" si="1379"/>
        <v>16667.5</v>
      </c>
      <c r="AU1212" s="93">
        <f t="shared" ca="1" si="1379"/>
        <v>16667.5</v>
      </c>
      <c r="AV1212" s="93">
        <f t="shared" ca="1" si="1379"/>
        <v>16667.5</v>
      </c>
      <c r="AW1212" s="93">
        <f t="shared" ca="1" si="1379"/>
        <v>16667.5</v>
      </c>
      <c r="AX1212" s="93">
        <f t="shared" ca="1" si="1379"/>
        <v>16667.5</v>
      </c>
      <c r="AY1212" s="93">
        <f t="shared" ref="AY1212:CD1212" ca="1" si="1380">SUM(AY1205:AY1208)*$H1202/12</f>
        <v>16667.5</v>
      </c>
      <c r="AZ1212" s="93">
        <f t="shared" ca="1" si="1380"/>
        <v>16667.5</v>
      </c>
      <c r="BA1212" s="93">
        <f t="shared" ca="1" si="1380"/>
        <v>16667.5</v>
      </c>
      <c r="BB1212" s="93">
        <f t="shared" ca="1" si="1380"/>
        <v>16667.5</v>
      </c>
      <c r="BC1212" s="93">
        <f t="shared" ca="1" si="1380"/>
        <v>16667.5</v>
      </c>
      <c r="BD1212" s="93">
        <f t="shared" ca="1" si="1380"/>
        <v>16667.5</v>
      </c>
      <c r="BE1212" s="93">
        <f t="shared" ca="1" si="1380"/>
        <v>16667.5</v>
      </c>
      <c r="BF1212" s="93">
        <f t="shared" ca="1" si="1380"/>
        <v>16667.5</v>
      </c>
      <c r="BG1212" s="93">
        <f t="shared" ca="1" si="1380"/>
        <v>16667.5</v>
      </c>
      <c r="BH1212" s="93">
        <f t="shared" ca="1" si="1380"/>
        <v>16667.5</v>
      </c>
      <c r="BI1212" s="93">
        <f t="shared" ca="1" si="1380"/>
        <v>16667.5</v>
      </c>
      <c r="BJ1212" s="93">
        <f t="shared" ca="1" si="1380"/>
        <v>16667.5</v>
      </c>
      <c r="BK1212" s="93">
        <f t="shared" ca="1" si="1380"/>
        <v>16667.5</v>
      </c>
      <c r="BL1212" s="93">
        <f t="shared" ca="1" si="1380"/>
        <v>16667.5</v>
      </c>
      <c r="BM1212" s="93">
        <f t="shared" ca="1" si="1380"/>
        <v>16667.5</v>
      </c>
      <c r="BN1212" s="93">
        <f t="shared" ca="1" si="1380"/>
        <v>16667.5</v>
      </c>
      <c r="BO1212" s="93">
        <f t="shared" ca="1" si="1380"/>
        <v>16667.5</v>
      </c>
      <c r="BP1212" s="93">
        <f t="shared" ca="1" si="1380"/>
        <v>16667.5</v>
      </c>
      <c r="BQ1212" s="93">
        <f t="shared" ca="1" si="1380"/>
        <v>16667.5</v>
      </c>
      <c r="BR1212" s="93">
        <f t="shared" ca="1" si="1380"/>
        <v>16667.5</v>
      </c>
      <c r="BS1212" s="93">
        <f t="shared" ca="1" si="1380"/>
        <v>16667.5</v>
      </c>
      <c r="BT1212" s="93">
        <f t="shared" ca="1" si="1380"/>
        <v>16667.5</v>
      </c>
      <c r="BU1212" s="93">
        <f t="shared" ca="1" si="1380"/>
        <v>16667.5</v>
      </c>
      <c r="BV1212" s="93">
        <f t="shared" ca="1" si="1380"/>
        <v>16667.5</v>
      </c>
      <c r="BW1212" s="93">
        <f t="shared" ca="1" si="1380"/>
        <v>16667.5</v>
      </c>
      <c r="BX1212" s="93">
        <f t="shared" ca="1" si="1380"/>
        <v>16667.5</v>
      </c>
      <c r="BY1212" s="93">
        <f t="shared" ca="1" si="1380"/>
        <v>16667.5</v>
      </c>
      <c r="BZ1212" s="93">
        <f t="shared" ca="1" si="1380"/>
        <v>16667.5</v>
      </c>
      <c r="CA1212" s="93">
        <f t="shared" ca="1" si="1380"/>
        <v>16667.5</v>
      </c>
      <c r="CB1212" s="93">
        <f t="shared" ca="1" si="1380"/>
        <v>16667.5</v>
      </c>
      <c r="CC1212" s="93">
        <f t="shared" ca="1" si="1380"/>
        <v>16667.5</v>
      </c>
      <c r="CD1212" s="93">
        <f t="shared" ca="1" si="1380"/>
        <v>16667.5</v>
      </c>
      <c r="CE1212" s="93">
        <f t="shared" ref="CE1212:CK1212" ca="1" si="1381">SUM(CE1205:CE1208)*$H1202/12</f>
        <v>16667.5</v>
      </c>
      <c r="CF1212" s="93">
        <f t="shared" ca="1" si="1381"/>
        <v>16667.5</v>
      </c>
      <c r="CG1212" s="93">
        <f t="shared" ca="1" si="1381"/>
        <v>16667.5</v>
      </c>
      <c r="CH1212" s="93">
        <f t="shared" ca="1" si="1381"/>
        <v>16667.5</v>
      </c>
      <c r="CI1212" s="93">
        <f t="shared" ca="1" si="1381"/>
        <v>16667.5</v>
      </c>
      <c r="CJ1212" s="93">
        <f t="shared" ca="1" si="1381"/>
        <v>16667.5</v>
      </c>
      <c r="CK1212" s="93">
        <f t="shared" ca="1" si="1381"/>
        <v>16667.5</v>
      </c>
      <c r="CL1212" s="93">
        <f t="shared" ref="CL1212" ca="1" si="1382">SUM(CL1205:CL1208)*$H1202/12</f>
        <v>16667.5</v>
      </c>
    </row>
    <row r="1213" spans="2:90" x14ac:dyDescent="0.4">
      <c r="B1213" s="123"/>
      <c r="D1213" t="s">
        <v>843</v>
      </c>
      <c r="E1213" t="str">
        <f t="shared" si="1365"/>
        <v>1213 LTERMY-PV</v>
      </c>
      <c r="G1213" t="str">
        <f t="shared" si="1366"/>
        <v>1213 LTERMY-PV</v>
      </c>
      <c r="J1213" s="93"/>
      <c r="K1213" s="28"/>
      <c r="L1213" s="28"/>
      <c r="M1213" s="28"/>
      <c r="N1213" s="28"/>
      <c r="O1213" s="28"/>
      <c r="P1213" s="28"/>
      <c r="Q1213" s="28"/>
      <c r="R1213" s="28"/>
      <c r="S1213" s="28"/>
      <c r="T1213" s="28"/>
      <c r="U1213" s="28"/>
      <c r="V1213" s="28"/>
      <c r="W1213" s="28"/>
      <c r="X1213" s="28"/>
      <c r="Y1213" s="28"/>
      <c r="Z1213" s="28"/>
      <c r="AA1213" s="28"/>
      <c r="AB1213" s="28"/>
      <c r="AC1213" s="28"/>
      <c r="AD1213" s="28"/>
      <c r="AE1213" s="28"/>
      <c r="AF1213" s="28"/>
      <c r="AG1213" s="28"/>
      <c r="AH1213" s="28"/>
      <c r="AI1213" s="28"/>
      <c r="AJ1213" s="28"/>
      <c r="AK1213" s="28"/>
      <c r="AL1213" s="28"/>
      <c r="AM1213" s="28"/>
      <c r="AN1213" s="28"/>
      <c r="AO1213" s="28"/>
      <c r="AP1213" s="28"/>
      <c r="AQ1213" s="28"/>
      <c r="AR1213" s="28"/>
      <c r="AS1213" s="28"/>
      <c r="AT1213" s="28"/>
      <c r="AU1213" s="28"/>
      <c r="AV1213" s="28"/>
      <c r="AW1213" s="28"/>
      <c r="AX1213" s="28"/>
      <c r="AY1213" s="28"/>
      <c r="AZ1213" s="28"/>
      <c r="BA1213" s="28"/>
      <c r="BB1213" s="28"/>
      <c r="BC1213" s="28"/>
      <c r="BD1213" s="28"/>
      <c r="BE1213" s="28"/>
      <c r="BF1213" s="28"/>
      <c r="BG1213" s="28"/>
      <c r="BH1213" s="28"/>
      <c r="BI1213" s="28"/>
      <c r="BJ1213" s="28"/>
      <c r="BK1213" s="28"/>
      <c r="BL1213" s="28"/>
      <c r="BM1213" s="28"/>
      <c r="BN1213" s="28"/>
      <c r="BO1213" s="28"/>
      <c r="BP1213" s="28"/>
      <c r="BQ1213" s="28"/>
      <c r="BR1213" s="28"/>
      <c r="BS1213" s="28"/>
      <c r="BT1213" s="28"/>
      <c r="BU1213" s="28"/>
      <c r="BV1213" s="28"/>
      <c r="BW1213" s="28"/>
      <c r="BX1213" s="28"/>
      <c r="BY1213" s="28"/>
      <c r="BZ1213" s="28"/>
      <c r="CA1213" s="28"/>
      <c r="CB1213" s="28"/>
      <c r="CC1213" s="28"/>
      <c r="CD1213" s="28"/>
      <c r="CE1213" s="28"/>
      <c r="CF1213" s="28"/>
      <c r="CG1213" s="28"/>
      <c r="CH1213" s="28"/>
      <c r="CI1213" s="28"/>
      <c r="CJ1213" s="28"/>
      <c r="CK1213" s="28"/>
      <c r="CL1213" s="28"/>
    </row>
    <row r="1214" spans="2:90" x14ac:dyDescent="0.4">
      <c r="B1214" s="124" t="s">
        <v>845</v>
      </c>
      <c r="D1214" t="s">
        <v>843</v>
      </c>
      <c r="E1214" t="str">
        <f t="shared" si="1365"/>
        <v>1214 LTERMY-PV</v>
      </c>
      <c r="G1214" t="str">
        <f t="shared" si="1366"/>
        <v>1214 LTERMY-PV</v>
      </c>
      <c r="J1214" s="93"/>
      <c r="K1214" s="28"/>
      <c r="L1214" s="28"/>
      <c r="M1214" s="28"/>
      <c r="N1214" s="28"/>
      <c r="O1214" s="28"/>
      <c r="P1214" s="28"/>
      <c r="Q1214" s="28"/>
      <c r="R1214" s="28"/>
      <c r="S1214" s="28"/>
      <c r="T1214" s="28"/>
      <c r="U1214" s="28"/>
      <c r="V1214" s="28"/>
      <c r="W1214" s="28"/>
      <c r="X1214" s="28"/>
      <c r="Y1214" s="28"/>
      <c r="Z1214" s="28"/>
      <c r="AA1214" s="28"/>
      <c r="AB1214" s="28"/>
      <c r="AC1214" s="28"/>
      <c r="AD1214" s="28"/>
      <c r="AE1214" s="28"/>
      <c r="AF1214" s="28"/>
      <c r="AG1214" s="28"/>
      <c r="AH1214" s="28"/>
      <c r="AI1214" s="28"/>
      <c r="AJ1214" s="28"/>
      <c r="AK1214" s="28"/>
      <c r="AL1214" s="28"/>
      <c r="AM1214" s="28"/>
      <c r="AN1214" s="28"/>
      <c r="AO1214" s="28"/>
      <c r="AP1214" s="28"/>
      <c r="AQ1214" s="28"/>
      <c r="AR1214" s="28"/>
      <c r="AS1214" s="28"/>
      <c r="AT1214" s="28"/>
      <c r="AU1214" s="28"/>
      <c r="AV1214" s="28"/>
      <c r="AW1214" s="28"/>
      <c r="AX1214" s="28"/>
      <c r="AY1214" s="28"/>
      <c r="AZ1214" s="28"/>
      <c r="BA1214" s="28"/>
      <c r="BB1214" s="28"/>
      <c r="BC1214" s="28"/>
      <c r="BD1214" s="28"/>
      <c r="BE1214" s="28"/>
      <c r="BF1214" s="28"/>
      <c r="BG1214" s="28"/>
      <c r="BH1214" s="28"/>
      <c r="BI1214" s="28"/>
      <c r="BJ1214" s="28"/>
      <c r="BK1214" s="28"/>
      <c r="BL1214" s="28"/>
      <c r="BM1214" s="28"/>
      <c r="BN1214" s="28"/>
      <c r="BO1214" s="28"/>
      <c r="BP1214" s="28"/>
      <c r="BQ1214" s="28"/>
      <c r="BR1214" s="28"/>
      <c r="BS1214" s="28"/>
      <c r="BT1214" s="28"/>
      <c r="BU1214" s="28"/>
      <c r="BV1214" s="28"/>
      <c r="BW1214" s="28"/>
      <c r="BX1214" s="28"/>
      <c r="BY1214" s="28"/>
      <c r="BZ1214" s="28"/>
      <c r="CA1214" s="28"/>
      <c r="CB1214" s="28"/>
      <c r="CC1214" s="28"/>
      <c r="CD1214" s="28"/>
      <c r="CE1214" s="28"/>
      <c r="CF1214" s="28"/>
      <c r="CG1214" s="28"/>
      <c r="CH1214" s="28"/>
      <c r="CI1214" s="28"/>
      <c r="CJ1214" s="28"/>
      <c r="CK1214" s="28"/>
      <c r="CL1214" s="28"/>
    </row>
    <row r="1215" spans="2:90" x14ac:dyDescent="0.4">
      <c r="B1215" s="154" t="str">
        <f>"Loans issued - "&amp;SUBSTITUTE(B1198,":","")</f>
        <v>Loans issued - Rolling fixed term loan - multiple borrowings w/ annual control</v>
      </c>
      <c r="C1215" t="s">
        <v>235</v>
      </c>
      <c r="D1215" t="s">
        <v>843</v>
      </c>
      <c r="E1215" t="str">
        <f t="shared" si="1365"/>
        <v>1215 LTERMY-PV</v>
      </c>
      <c r="G1215" t="str">
        <f t="shared" si="1366"/>
        <v>1215 LTERMY-PV</v>
      </c>
      <c r="J1215" s="93"/>
      <c r="K1215" s="53">
        <f t="shared" ref="K1215:P1216" ca="1" si="1383">-K1208</f>
        <v>-6000000</v>
      </c>
      <c r="L1215" s="53">
        <f t="shared" ca="1" si="1383"/>
        <v>-6000000</v>
      </c>
      <c r="M1215" s="53">
        <f t="shared" ca="1" si="1383"/>
        <v>-6000000</v>
      </c>
      <c r="N1215" s="53">
        <f t="shared" ca="1" si="1383"/>
        <v>-6000000</v>
      </c>
      <c r="O1215" s="53">
        <f t="shared" ca="1" si="1383"/>
        <v>-6000000</v>
      </c>
      <c r="P1215" s="53">
        <f t="shared" ca="1" si="1383"/>
        <v>-6000000</v>
      </c>
      <c r="Q1215" s="53"/>
      <c r="R1215" s="53">
        <f t="shared" ref="R1215:S1215" si="1384">-R1208</f>
        <v>-1000</v>
      </c>
      <c r="S1215" s="53">
        <f t="shared" ca="1" si="1384"/>
        <v>-500000</v>
      </c>
      <c r="T1215" s="53">
        <f t="shared" ref="T1215:AX1215" ca="1" si="1385">-T1208</f>
        <v>-500000</v>
      </c>
      <c r="U1215" s="53">
        <f t="shared" ca="1" si="1385"/>
        <v>-500000</v>
      </c>
      <c r="V1215" s="53">
        <f t="shared" ca="1" si="1385"/>
        <v>-500000</v>
      </c>
      <c r="W1215" s="53">
        <f t="shared" ca="1" si="1385"/>
        <v>-500000</v>
      </c>
      <c r="X1215" s="53">
        <f t="shared" ca="1" si="1385"/>
        <v>-500000</v>
      </c>
      <c r="Y1215" s="53">
        <f t="shared" ca="1" si="1385"/>
        <v>-500000</v>
      </c>
      <c r="Z1215" s="53">
        <f t="shared" ca="1" si="1385"/>
        <v>-500000</v>
      </c>
      <c r="AA1215" s="53">
        <f t="shared" ca="1" si="1385"/>
        <v>-500000</v>
      </c>
      <c r="AB1215" s="53">
        <f t="shared" ca="1" si="1385"/>
        <v>-500000</v>
      </c>
      <c r="AC1215" s="53">
        <f t="shared" ca="1" si="1385"/>
        <v>-500000</v>
      </c>
      <c r="AD1215" s="53">
        <f t="shared" ca="1" si="1385"/>
        <v>-500000</v>
      </c>
      <c r="AE1215" s="53">
        <f t="shared" ca="1" si="1385"/>
        <v>-500000</v>
      </c>
      <c r="AF1215" s="53">
        <f t="shared" ca="1" si="1385"/>
        <v>-500000</v>
      </c>
      <c r="AG1215" s="53">
        <f t="shared" ca="1" si="1385"/>
        <v>-500000</v>
      </c>
      <c r="AH1215" s="53">
        <f t="shared" ca="1" si="1385"/>
        <v>-500000</v>
      </c>
      <c r="AI1215" s="53">
        <f t="shared" ca="1" si="1385"/>
        <v>-500000</v>
      </c>
      <c r="AJ1215" s="53">
        <f t="shared" ca="1" si="1385"/>
        <v>-500000</v>
      </c>
      <c r="AK1215" s="53">
        <f t="shared" ca="1" si="1385"/>
        <v>-500000</v>
      </c>
      <c r="AL1215" s="53">
        <f t="shared" ca="1" si="1385"/>
        <v>-500000</v>
      </c>
      <c r="AM1215" s="53">
        <f t="shared" ca="1" si="1385"/>
        <v>-500000</v>
      </c>
      <c r="AN1215" s="53">
        <f t="shared" ca="1" si="1385"/>
        <v>-500000</v>
      </c>
      <c r="AO1215" s="53">
        <f t="shared" ca="1" si="1385"/>
        <v>-500000</v>
      </c>
      <c r="AP1215" s="53">
        <f t="shared" ca="1" si="1385"/>
        <v>-500000</v>
      </c>
      <c r="AQ1215" s="53">
        <f t="shared" ca="1" si="1385"/>
        <v>-500000</v>
      </c>
      <c r="AR1215" s="53">
        <f t="shared" ca="1" si="1385"/>
        <v>-500000</v>
      </c>
      <c r="AS1215" s="53">
        <f t="shared" ca="1" si="1385"/>
        <v>-500000</v>
      </c>
      <c r="AT1215" s="53">
        <f t="shared" ca="1" si="1385"/>
        <v>-500000</v>
      </c>
      <c r="AU1215" s="53">
        <f t="shared" ca="1" si="1385"/>
        <v>-500000</v>
      </c>
      <c r="AV1215" s="53">
        <f t="shared" ca="1" si="1385"/>
        <v>-500000</v>
      </c>
      <c r="AW1215" s="53">
        <f t="shared" ca="1" si="1385"/>
        <v>-500000</v>
      </c>
      <c r="AX1215" s="53">
        <f t="shared" ca="1" si="1385"/>
        <v>-500000</v>
      </c>
      <c r="AY1215" s="53">
        <f t="shared" ref="AY1215:CD1215" ca="1" si="1386">-AY1208</f>
        <v>-500000</v>
      </c>
      <c r="AZ1215" s="53">
        <f t="shared" ca="1" si="1386"/>
        <v>-500000</v>
      </c>
      <c r="BA1215" s="53">
        <f t="shared" ca="1" si="1386"/>
        <v>-500000</v>
      </c>
      <c r="BB1215" s="53">
        <f t="shared" ca="1" si="1386"/>
        <v>-500000</v>
      </c>
      <c r="BC1215" s="53">
        <f t="shared" ca="1" si="1386"/>
        <v>-500000</v>
      </c>
      <c r="BD1215" s="53">
        <f t="shared" ca="1" si="1386"/>
        <v>-500000</v>
      </c>
      <c r="BE1215" s="53">
        <f t="shared" ca="1" si="1386"/>
        <v>-500000</v>
      </c>
      <c r="BF1215" s="53">
        <f t="shared" ca="1" si="1386"/>
        <v>-500000</v>
      </c>
      <c r="BG1215" s="53">
        <f t="shared" ca="1" si="1386"/>
        <v>-500000</v>
      </c>
      <c r="BH1215" s="53">
        <f t="shared" ca="1" si="1386"/>
        <v>-500000</v>
      </c>
      <c r="BI1215" s="53">
        <f t="shared" ca="1" si="1386"/>
        <v>-500000</v>
      </c>
      <c r="BJ1215" s="53">
        <f t="shared" ca="1" si="1386"/>
        <v>-500000</v>
      </c>
      <c r="BK1215" s="53">
        <f t="shared" ca="1" si="1386"/>
        <v>-500000</v>
      </c>
      <c r="BL1215" s="53">
        <f t="shared" ca="1" si="1386"/>
        <v>-500000</v>
      </c>
      <c r="BM1215" s="53">
        <f t="shared" ca="1" si="1386"/>
        <v>-500000</v>
      </c>
      <c r="BN1215" s="53">
        <f t="shared" ca="1" si="1386"/>
        <v>-500000</v>
      </c>
      <c r="BO1215" s="53">
        <f t="shared" ca="1" si="1386"/>
        <v>-500000</v>
      </c>
      <c r="BP1215" s="53">
        <f t="shared" ca="1" si="1386"/>
        <v>-500000</v>
      </c>
      <c r="BQ1215" s="53">
        <f t="shared" ca="1" si="1386"/>
        <v>-500000</v>
      </c>
      <c r="BR1215" s="53">
        <f t="shared" ca="1" si="1386"/>
        <v>-500000</v>
      </c>
      <c r="BS1215" s="53">
        <f t="shared" ca="1" si="1386"/>
        <v>-500000</v>
      </c>
      <c r="BT1215" s="53">
        <f t="shared" ca="1" si="1386"/>
        <v>-500000</v>
      </c>
      <c r="BU1215" s="53">
        <f t="shared" ca="1" si="1386"/>
        <v>-500000</v>
      </c>
      <c r="BV1215" s="53">
        <f t="shared" ca="1" si="1386"/>
        <v>-500000</v>
      </c>
      <c r="BW1215" s="53">
        <f t="shared" ca="1" si="1386"/>
        <v>-500000</v>
      </c>
      <c r="BX1215" s="53">
        <f t="shared" ca="1" si="1386"/>
        <v>-500000</v>
      </c>
      <c r="BY1215" s="53">
        <f t="shared" ca="1" si="1386"/>
        <v>-500000</v>
      </c>
      <c r="BZ1215" s="53">
        <f t="shared" ca="1" si="1386"/>
        <v>-500000</v>
      </c>
      <c r="CA1215" s="53">
        <f t="shared" ca="1" si="1386"/>
        <v>-500000</v>
      </c>
      <c r="CB1215" s="53">
        <f t="shared" ca="1" si="1386"/>
        <v>-500000</v>
      </c>
      <c r="CC1215" s="53">
        <f t="shared" ca="1" si="1386"/>
        <v>-500000</v>
      </c>
      <c r="CD1215" s="53">
        <f t="shared" ca="1" si="1386"/>
        <v>-500000</v>
      </c>
      <c r="CE1215" s="53">
        <f t="shared" ref="CE1215:CK1215" ca="1" si="1387">-CE1208</f>
        <v>-500000</v>
      </c>
      <c r="CF1215" s="53">
        <f t="shared" ca="1" si="1387"/>
        <v>-500000</v>
      </c>
      <c r="CG1215" s="53">
        <f t="shared" ca="1" si="1387"/>
        <v>-500000</v>
      </c>
      <c r="CH1215" s="53">
        <f t="shared" ca="1" si="1387"/>
        <v>-500000</v>
      </c>
      <c r="CI1215" s="53">
        <f t="shared" ca="1" si="1387"/>
        <v>-500000</v>
      </c>
      <c r="CJ1215" s="53">
        <f t="shared" ca="1" si="1387"/>
        <v>-500000</v>
      </c>
      <c r="CK1215" s="53">
        <f t="shared" ca="1" si="1387"/>
        <v>-500000</v>
      </c>
      <c r="CL1215" s="53">
        <f t="shared" ref="CL1215" ca="1" si="1388">-CL1208</f>
        <v>-500000</v>
      </c>
    </row>
    <row r="1216" spans="2:90" x14ac:dyDescent="0.4">
      <c r="B1216" s="154" t="str">
        <f>"Loans repaid- "&amp;SUBSTITUTE(B1198,":","")</f>
        <v>Loans repaid- Rolling fixed term loan - multiple borrowings w/ annual control</v>
      </c>
      <c r="C1216" t="s">
        <v>235</v>
      </c>
      <c r="D1216" t="s">
        <v>843</v>
      </c>
      <c r="E1216" t="str">
        <f t="shared" si="1365"/>
        <v>1216 LTERMY-PV</v>
      </c>
      <c r="G1216" t="str">
        <f t="shared" si="1366"/>
        <v>1216 LTERMY-PV</v>
      </c>
      <c r="J1216" s="93"/>
      <c r="K1216" s="53">
        <f t="shared" ca="1" si="1383"/>
        <v>4501000</v>
      </c>
      <c r="L1216" s="53">
        <f t="shared" ca="1" si="1383"/>
        <v>6000000</v>
      </c>
      <c r="M1216" s="53">
        <f t="shared" ca="1" si="1383"/>
        <v>6000000</v>
      </c>
      <c r="N1216" s="53">
        <f t="shared" ca="1" si="1383"/>
        <v>6000000</v>
      </c>
      <c r="O1216" s="53">
        <f t="shared" ca="1" si="1383"/>
        <v>6000000</v>
      </c>
      <c r="P1216" s="53">
        <f t="shared" ca="1" si="1383"/>
        <v>6000000</v>
      </c>
      <c r="Q1216" s="53"/>
      <c r="R1216" s="53">
        <f t="shared" ref="R1216:S1216" si="1389">-R1209</f>
        <v>0</v>
      </c>
      <c r="S1216" s="53">
        <f t="shared" ca="1" si="1389"/>
        <v>0</v>
      </c>
      <c r="T1216" s="53">
        <f t="shared" ref="T1216:AX1216" ca="1" si="1390">-T1209</f>
        <v>0</v>
      </c>
      <c r="U1216" s="53">
        <f t="shared" ca="1" si="1390"/>
        <v>1000</v>
      </c>
      <c r="V1216" s="53">
        <f t="shared" ca="1" si="1390"/>
        <v>500000</v>
      </c>
      <c r="W1216" s="53">
        <f t="shared" ca="1" si="1390"/>
        <v>500000</v>
      </c>
      <c r="X1216" s="53">
        <f t="shared" ca="1" si="1390"/>
        <v>500000</v>
      </c>
      <c r="Y1216" s="53">
        <f t="shared" ca="1" si="1390"/>
        <v>500000</v>
      </c>
      <c r="Z1216" s="53">
        <f t="shared" ca="1" si="1390"/>
        <v>500000</v>
      </c>
      <c r="AA1216" s="53">
        <f t="shared" ca="1" si="1390"/>
        <v>500000</v>
      </c>
      <c r="AB1216" s="53">
        <f t="shared" ca="1" si="1390"/>
        <v>500000</v>
      </c>
      <c r="AC1216" s="53">
        <f t="shared" ca="1" si="1390"/>
        <v>500000</v>
      </c>
      <c r="AD1216" s="53">
        <f t="shared" ca="1" si="1390"/>
        <v>500000</v>
      </c>
      <c r="AE1216" s="53">
        <f t="shared" ca="1" si="1390"/>
        <v>500000</v>
      </c>
      <c r="AF1216" s="53">
        <f t="shared" ca="1" si="1390"/>
        <v>500000</v>
      </c>
      <c r="AG1216" s="53">
        <f t="shared" ca="1" si="1390"/>
        <v>500000</v>
      </c>
      <c r="AH1216" s="53">
        <f t="shared" ca="1" si="1390"/>
        <v>500000</v>
      </c>
      <c r="AI1216" s="53">
        <f t="shared" ca="1" si="1390"/>
        <v>500000</v>
      </c>
      <c r="AJ1216" s="53">
        <f t="shared" ca="1" si="1390"/>
        <v>500000</v>
      </c>
      <c r="AK1216" s="53">
        <f t="shared" ca="1" si="1390"/>
        <v>500000</v>
      </c>
      <c r="AL1216" s="53">
        <f t="shared" ca="1" si="1390"/>
        <v>500000</v>
      </c>
      <c r="AM1216" s="53">
        <f t="shared" ca="1" si="1390"/>
        <v>500000</v>
      </c>
      <c r="AN1216" s="53">
        <f t="shared" ca="1" si="1390"/>
        <v>500000</v>
      </c>
      <c r="AO1216" s="53">
        <f t="shared" ca="1" si="1390"/>
        <v>500000</v>
      </c>
      <c r="AP1216" s="53">
        <f t="shared" ca="1" si="1390"/>
        <v>500000</v>
      </c>
      <c r="AQ1216" s="53">
        <f t="shared" ca="1" si="1390"/>
        <v>500000</v>
      </c>
      <c r="AR1216" s="53">
        <f t="shared" ca="1" si="1390"/>
        <v>500000</v>
      </c>
      <c r="AS1216" s="53">
        <f t="shared" ca="1" si="1390"/>
        <v>500000</v>
      </c>
      <c r="AT1216" s="53">
        <f t="shared" ca="1" si="1390"/>
        <v>500000</v>
      </c>
      <c r="AU1216" s="53">
        <f t="shared" ca="1" si="1390"/>
        <v>500000</v>
      </c>
      <c r="AV1216" s="53">
        <f t="shared" ca="1" si="1390"/>
        <v>500000</v>
      </c>
      <c r="AW1216" s="53">
        <f t="shared" ca="1" si="1390"/>
        <v>500000</v>
      </c>
      <c r="AX1216" s="53">
        <f t="shared" ca="1" si="1390"/>
        <v>500000</v>
      </c>
      <c r="AY1216" s="53">
        <f t="shared" ref="AY1216:CD1216" ca="1" si="1391">-AY1209</f>
        <v>500000</v>
      </c>
      <c r="AZ1216" s="53">
        <f t="shared" ca="1" si="1391"/>
        <v>500000</v>
      </c>
      <c r="BA1216" s="53">
        <f t="shared" ca="1" si="1391"/>
        <v>500000</v>
      </c>
      <c r="BB1216" s="53">
        <f t="shared" ca="1" si="1391"/>
        <v>500000</v>
      </c>
      <c r="BC1216" s="53">
        <f t="shared" ca="1" si="1391"/>
        <v>500000</v>
      </c>
      <c r="BD1216" s="53">
        <f t="shared" ca="1" si="1391"/>
        <v>500000</v>
      </c>
      <c r="BE1216" s="53">
        <f t="shared" ca="1" si="1391"/>
        <v>500000</v>
      </c>
      <c r="BF1216" s="53">
        <f t="shared" ca="1" si="1391"/>
        <v>500000</v>
      </c>
      <c r="BG1216" s="53">
        <f t="shared" ca="1" si="1391"/>
        <v>500000</v>
      </c>
      <c r="BH1216" s="53">
        <f t="shared" ca="1" si="1391"/>
        <v>500000</v>
      </c>
      <c r="BI1216" s="53">
        <f t="shared" ca="1" si="1391"/>
        <v>500000</v>
      </c>
      <c r="BJ1216" s="53">
        <f t="shared" ca="1" si="1391"/>
        <v>500000</v>
      </c>
      <c r="BK1216" s="53">
        <f t="shared" ca="1" si="1391"/>
        <v>500000</v>
      </c>
      <c r="BL1216" s="53">
        <f t="shared" ca="1" si="1391"/>
        <v>500000</v>
      </c>
      <c r="BM1216" s="53">
        <f t="shared" ca="1" si="1391"/>
        <v>500000</v>
      </c>
      <c r="BN1216" s="53">
        <f t="shared" ca="1" si="1391"/>
        <v>500000</v>
      </c>
      <c r="BO1216" s="53">
        <f t="shared" ca="1" si="1391"/>
        <v>500000</v>
      </c>
      <c r="BP1216" s="53">
        <f t="shared" ca="1" si="1391"/>
        <v>500000</v>
      </c>
      <c r="BQ1216" s="53">
        <f t="shared" ca="1" si="1391"/>
        <v>500000</v>
      </c>
      <c r="BR1216" s="53">
        <f t="shared" ca="1" si="1391"/>
        <v>500000</v>
      </c>
      <c r="BS1216" s="53">
        <f t="shared" ca="1" si="1391"/>
        <v>500000</v>
      </c>
      <c r="BT1216" s="53">
        <f t="shared" ca="1" si="1391"/>
        <v>500000</v>
      </c>
      <c r="BU1216" s="53">
        <f t="shared" ca="1" si="1391"/>
        <v>500000</v>
      </c>
      <c r="BV1216" s="53">
        <f t="shared" ca="1" si="1391"/>
        <v>500000</v>
      </c>
      <c r="BW1216" s="53">
        <f t="shared" ca="1" si="1391"/>
        <v>500000</v>
      </c>
      <c r="BX1216" s="53">
        <f t="shared" ca="1" si="1391"/>
        <v>500000</v>
      </c>
      <c r="BY1216" s="53">
        <f t="shared" ca="1" si="1391"/>
        <v>500000</v>
      </c>
      <c r="BZ1216" s="53">
        <f t="shared" ca="1" si="1391"/>
        <v>500000</v>
      </c>
      <c r="CA1216" s="53">
        <f t="shared" ca="1" si="1391"/>
        <v>500000</v>
      </c>
      <c r="CB1216" s="53">
        <f t="shared" ca="1" si="1391"/>
        <v>500000</v>
      </c>
      <c r="CC1216" s="53">
        <f t="shared" ca="1" si="1391"/>
        <v>500000</v>
      </c>
      <c r="CD1216" s="53">
        <f t="shared" ca="1" si="1391"/>
        <v>500000</v>
      </c>
      <c r="CE1216" s="53">
        <f t="shared" ref="CE1216:CK1216" ca="1" si="1392">-CE1209</f>
        <v>500000</v>
      </c>
      <c r="CF1216" s="53">
        <f t="shared" ca="1" si="1392"/>
        <v>500000</v>
      </c>
      <c r="CG1216" s="53">
        <f t="shared" ca="1" si="1392"/>
        <v>500000</v>
      </c>
      <c r="CH1216" s="53">
        <f t="shared" ca="1" si="1392"/>
        <v>500000</v>
      </c>
      <c r="CI1216" s="53">
        <f t="shared" ca="1" si="1392"/>
        <v>500000</v>
      </c>
      <c r="CJ1216" s="53">
        <f t="shared" ca="1" si="1392"/>
        <v>500000</v>
      </c>
      <c r="CK1216" s="53">
        <f t="shared" ca="1" si="1392"/>
        <v>500000</v>
      </c>
      <c r="CL1216" s="53">
        <f t="shared" ref="CL1216" ca="1" si="1393">-CL1209</f>
        <v>500000</v>
      </c>
    </row>
    <row r="1217" spans="2:90" x14ac:dyDescent="0.4">
      <c r="B1217" s="154"/>
      <c r="D1217" t="s">
        <v>843</v>
      </c>
      <c r="E1217" t="str">
        <f t="shared" si="1365"/>
        <v>1217 LTERMY-PV</v>
      </c>
      <c r="G1217" t="str">
        <f t="shared" si="1366"/>
        <v>1217 LTERMY-PV</v>
      </c>
      <c r="J1217" s="93"/>
      <c r="K1217" s="28"/>
      <c r="L1217" s="28"/>
      <c r="M1217" s="28"/>
      <c r="N1217" s="28"/>
      <c r="O1217" s="28"/>
      <c r="P1217" s="28"/>
      <c r="R1217" s="27"/>
      <c r="S1217" s="93"/>
      <c r="T1217" s="93"/>
      <c r="U1217" s="93"/>
      <c r="V1217" s="93"/>
      <c r="W1217" s="93"/>
      <c r="X1217" s="93"/>
      <c r="Y1217" s="93"/>
      <c r="Z1217" s="93"/>
      <c r="AA1217" s="93"/>
      <c r="AB1217" s="93"/>
      <c r="AC1217" s="93"/>
      <c r="AD1217" s="93"/>
      <c r="AE1217" s="93"/>
      <c r="AF1217" s="93"/>
      <c r="AG1217" s="93"/>
      <c r="AH1217" s="93"/>
      <c r="AI1217" s="93"/>
      <c r="AJ1217" s="93"/>
      <c r="AK1217" s="93"/>
      <c r="AL1217" s="93"/>
      <c r="AM1217" s="93"/>
      <c r="AN1217" s="93"/>
      <c r="AO1217" s="93"/>
      <c r="AP1217" s="93"/>
      <c r="AQ1217" s="93"/>
      <c r="AR1217" s="93"/>
      <c r="AS1217" s="93"/>
      <c r="AT1217" s="93"/>
      <c r="AU1217" s="93"/>
      <c r="AV1217" s="93"/>
      <c r="AW1217" s="93"/>
      <c r="AX1217" s="93"/>
      <c r="AY1217" s="93"/>
      <c r="AZ1217" s="93"/>
      <c r="BA1217" s="93"/>
      <c r="BB1217" s="93"/>
      <c r="BC1217" s="93"/>
      <c r="BD1217" s="93"/>
      <c r="BE1217" s="93"/>
      <c r="BF1217" s="93"/>
      <c r="BG1217" s="93"/>
      <c r="BH1217" s="93"/>
      <c r="BI1217" s="93"/>
      <c r="BJ1217" s="93"/>
      <c r="BK1217" s="93"/>
      <c r="BL1217" s="93"/>
      <c r="BM1217" s="93"/>
      <c r="BN1217" s="93"/>
      <c r="BO1217" s="93"/>
      <c r="BP1217" s="93"/>
      <c r="BQ1217" s="93"/>
      <c r="BR1217" s="93"/>
      <c r="BS1217" s="93"/>
      <c r="BT1217" s="93"/>
      <c r="BU1217" s="93"/>
      <c r="BV1217" s="93"/>
      <c r="BW1217" s="93"/>
      <c r="BX1217" s="93"/>
      <c r="BY1217" s="93"/>
      <c r="BZ1217" s="93"/>
      <c r="CA1217" s="93"/>
      <c r="CB1217" s="93"/>
      <c r="CC1217" s="93"/>
      <c r="CD1217" s="93"/>
      <c r="CE1217" s="93"/>
      <c r="CF1217" s="93"/>
      <c r="CG1217" s="93"/>
      <c r="CH1217" s="93"/>
      <c r="CI1217" s="93"/>
      <c r="CJ1217" s="93"/>
      <c r="CK1217" s="93"/>
      <c r="CL1217" s="93"/>
    </row>
    <row r="1218" spans="2:90" x14ac:dyDescent="0.4">
      <c r="B1218" s="132" t="str">
        <f>B1190</f>
        <v>(Primary label)</v>
      </c>
      <c r="D1218" t="s">
        <v>843</v>
      </c>
      <c r="E1218" s="8" t="str">
        <f t="shared" si="1365"/>
        <v>1218 LTERMY-PV</v>
      </c>
      <c r="G1218" t="s">
        <v>332</v>
      </c>
      <c r="H1218" s="27"/>
      <c r="I1218" s="78"/>
      <c r="J1218" s="78"/>
      <c r="K1218" s="33"/>
      <c r="L1218" s="33"/>
      <c r="M1218" s="33"/>
      <c r="N1218" s="33"/>
      <c r="O1218" s="33"/>
      <c r="P1218" s="33"/>
      <c r="R1218" s="33"/>
      <c r="S1218" s="77"/>
      <c r="T1218" s="77"/>
      <c r="U1218" s="77"/>
      <c r="V1218" s="77"/>
      <c r="W1218" s="77"/>
      <c r="X1218" s="77"/>
      <c r="Y1218" s="77"/>
      <c r="Z1218" s="77"/>
      <c r="AA1218" s="77"/>
      <c r="AB1218" s="77"/>
      <c r="AC1218" s="77"/>
      <c r="AD1218" s="77"/>
      <c r="AE1218" s="77"/>
      <c r="AF1218" s="77"/>
      <c r="AG1218" s="77"/>
      <c r="AH1218" s="77"/>
      <c r="AI1218" s="77"/>
      <c r="AJ1218" s="77"/>
      <c r="AK1218" s="77"/>
      <c r="AL1218" s="77"/>
      <c r="AM1218" s="77"/>
      <c r="AN1218" s="77"/>
      <c r="AO1218" s="77"/>
      <c r="AP1218" s="77"/>
      <c r="AQ1218" s="77"/>
      <c r="AR1218" s="77"/>
      <c r="AS1218" s="77"/>
      <c r="AT1218" s="77"/>
      <c r="AU1218" s="77"/>
      <c r="AV1218" s="77"/>
      <c r="AW1218" s="77"/>
      <c r="AX1218" s="77"/>
      <c r="AY1218" s="77"/>
      <c r="AZ1218" s="77"/>
      <c r="BA1218" s="77"/>
      <c r="BB1218" s="77"/>
      <c r="BC1218" s="77"/>
      <c r="BD1218" s="77"/>
      <c r="BE1218" s="77"/>
      <c r="BF1218" s="77"/>
      <c r="BG1218" s="77"/>
      <c r="BH1218" s="77"/>
      <c r="BI1218" s="77"/>
      <c r="BJ1218" s="77"/>
      <c r="BK1218" s="77"/>
      <c r="BL1218" s="77"/>
      <c r="BM1218" s="77"/>
      <c r="BN1218" s="77"/>
      <c r="BO1218" s="77"/>
      <c r="BP1218" s="77"/>
      <c r="BQ1218" s="77"/>
      <c r="BR1218" s="77"/>
      <c r="BS1218" s="77"/>
      <c r="BT1218" s="77"/>
      <c r="BU1218" s="77"/>
      <c r="BV1218" s="77"/>
      <c r="BW1218" s="77"/>
      <c r="BX1218" s="77"/>
      <c r="BY1218" s="77"/>
      <c r="BZ1218" s="77"/>
      <c r="CA1218" s="77"/>
      <c r="CB1218" s="77"/>
      <c r="CC1218" s="77"/>
      <c r="CD1218" s="77"/>
      <c r="CE1218" s="77"/>
      <c r="CF1218" s="77"/>
      <c r="CG1218" s="77"/>
      <c r="CH1218" s="77"/>
      <c r="CI1218" s="77"/>
      <c r="CJ1218" s="77"/>
      <c r="CK1218" s="77"/>
      <c r="CL1218" s="77"/>
    </row>
    <row r="1219" spans="2:90" x14ac:dyDescent="0.4">
      <c r="B1219" s="132" t="str">
        <f>B1191</f>
        <v>primary unit</v>
      </c>
      <c r="D1219" t="s">
        <v>843</v>
      </c>
      <c r="E1219" s="8" t="str">
        <f t="shared" si="1365"/>
        <v>1219 LTERMY-PV</v>
      </c>
      <c r="G1219" t="s">
        <v>332</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row>
    <row r="1220" spans="2:90" x14ac:dyDescent="0.4">
      <c r="B1220" s="187" t="str">
        <f>B1192</f>
        <v>Primary revenue driver</v>
      </c>
      <c r="D1220" t="s">
        <v>843</v>
      </c>
      <c r="E1220" s="8" t="str">
        <f t="shared" si="1365"/>
        <v>1220 LTERMY-PV</v>
      </c>
      <c r="G1220" t="s">
        <v>332</v>
      </c>
      <c r="H1220" s="3"/>
      <c r="I1220" s="4"/>
      <c r="J1220" s="4"/>
      <c r="K1220" s="215"/>
      <c r="L1220" s="215"/>
      <c r="M1220" s="215"/>
      <c r="N1220" s="215"/>
      <c r="O1220" s="215"/>
      <c r="P1220" s="215"/>
      <c r="Q1220" s="3"/>
      <c r="R1220" s="216"/>
      <c r="S1220" s="208" t="str">
        <f t="shared" ref="S1220" si="1394">ADDRESS(ROW(S1212),COLUMN(S1212),2)</f>
        <v>S$1212</v>
      </c>
      <c r="T1220" s="208" t="str">
        <f t="shared" ref="T1220:CE1220" si="1395">ADDRESS(ROW(T1212),COLUMN(T1212),2)</f>
        <v>T$1212</v>
      </c>
      <c r="U1220" s="208" t="str">
        <f t="shared" si="1395"/>
        <v>U$1212</v>
      </c>
      <c r="V1220" s="208" t="str">
        <f t="shared" si="1395"/>
        <v>V$1212</v>
      </c>
      <c r="W1220" s="208" t="str">
        <f t="shared" si="1395"/>
        <v>W$1212</v>
      </c>
      <c r="X1220" s="208" t="str">
        <f t="shared" si="1395"/>
        <v>X$1212</v>
      </c>
      <c r="Y1220" s="208" t="str">
        <f t="shared" si="1395"/>
        <v>Y$1212</v>
      </c>
      <c r="Z1220" s="208" t="str">
        <f t="shared" si="1395"/>
        <v>Z$1212</v>
      </c>
      <c r="AA1220" s="208" t="str">
        <f t="shared" si="1395"/>
        <v>AA$1212</v>
      </c>
      <c r="AB1220" s="208" t="str">
        <f t="shared" si="1395"/>
        <v>AB$1212</v>
      </c>
      <c r="AC1220" s="208" t="str">
        <f t="shared" si="1395"/>
        <v>AC$1212</v>
      </c>
      <c r="AD1220" s="208" t="str">
        <f t="shared" si="1395"/>
        <v>AD$1212</v>
      </c>
      <c r="AE1220" s="208" t="str">
        <f t="shared" si="1395"/>
        <v>AE$1212</v>
      </c>
      <c r="AF1220" s="208" t="str">
        <f t="shared" si="1395"/>
        <v>AF$1212</v>
      </c>
      <c r="AG1220" s="208" t="str">
        <f t="shared" si="1395"/>
        <v>AG$1212</v>
      </c>
      <c r="AH1220" s="208" t="str">
        <f t="shared" si="1395"/>
        <v>AH$1212</v>
      </c>
      <c r="AI1220" s="208" t="str">
        <f t="shared" si="1395"/>
        <v>AI$1212</v>
      </c>
      <c r="AJ1220" s="208" t="str">
        <f t="shared" si="1395"/>
        <v>AJ$1212</v>
      </c>
      <c r="AK1220" s="208" t="str">
        <f t="shared" si="1395"/>
        <v>AK$1212</v>
      </c>
      <c r="AL1220" s="208" t="str">
        <f t="shared" si="1395"/>
        <v>AL$1212</v>
      </c>
      <c r="AM1220" s="208" t="str">
        <f t="shared" si="1395"/>
        <v>AM$1212</v>
      </c>
      <c r="AN1220" s="208" t="str">
        <f t="shared" si="1395"/>
        <v>AN$1212</v>
      </c>
      <c r="AO1220" s="208" t="str">
        <f t="shared" si="1395"/>
        <v>AO$1212</v>
      </c>
      <c r="AP1220" s="208" t="str">
        <f t="shared" si="1395"/>
        <v>AP$1212</v>
      </c>
      <c r="AQ1220" s="208" t="str">
        <f t="shared" si="1395"/>
        <v>AQ$1212</v>
      </c>
      <c r="AR1220" s="208" t="str">
        <f t="shared" si="1395"/>
        <v>AR$1212</v>
      </c>
      <c r="AS1220" s="208" t="str">
        <f t="shared" si="1395"/>
        <v>AS$1212</v>
      </c>
      <c r="AT1220" s="208" t="str">
        <f t="shared" si="1395"/>
        <v>AT$1212</v>
      </c>
      <c r="AU1220" s="208" t="str">
        <f t="shared" si="1395"/>
        <v>AU$1212</v>
      </c>
      <c r="AV1220" s="208" t="str">
        <f t="shared" si="1395"/>
        <v>AV$1212</v>
      </c>
      <c r="AW1220" s="208" t="str">
        <f t="shared" si="1395"/>
        <v>AW$1212</v>
      </c>
      <c r="AX1220" s="208" t="str">
        <f t="shared" si="1395"/>
        <v>AX$1212</v>
      </c>
      <c r="AY1220" s="208" t="str">
        <f t="shared" si="1395"/>
        <v>AY$1212</v>
      </c>
      <c r="AZ1220" s="208" t="str">
        <f t="shared" si="1395"/>
        <v>AZ$1212</v>
      </c>
      <c r="BA1220" s="208" t="str">
        <f t="shared" si="1395"/>
        <v>BA$1212</v>
      </c>
      <c r="BB1220" s="208" t="str">
        <f t="shared" si="1395"/>
        <v>BB$1212</v>
      </c>
      <c r="BC1220" s="208" t="str">
        <f t="shared" si="1395"/>
        <v>BC$1212</v>
      </c>
      <c r="BD1220" s="208" t="str">
        <f t="shared" si="1395"/>
        <v>BD$1212</v>
      </c>
      <c r="BE1220" s="208" t="str">
        <f t="shared" si="1395"/>
        <v>BE$1212</v>
      </c>
      <c r="BF1220" s="208" t="str">
        <f t="shared" si="1395"/>
        <v>BF$1212</v>
      </c>
      <c r="BG1220" s="208" t="str">
        <f t="shared" si="1395"/>
        <v>BG$1212</v>
      </c>
      <c r="BH1220" s="208" t="str">
        <f t="shared" si="1395"/>
        <v>BH$1212</v>
      </c>
      <c r="BI1220" s="208" t="str">
        <f t="shared" si="1395"/>
        <v>BI$1212</v>
      </c>
      <c r="BJ1220" s="208" t="str">
        <f t="shared" si="1395"/>
        <v>BJ$1212</v>
      </c>
      <c r="BK1220" s="208" t="str">
        <f t="shared" si="1395"/>
        <v>BK$1212</v>
      </c>
      <c r="BL1220" s="208" t="str">
        <f t="shared" si="1395"/>
        <v>BL$1212</v>
      </c>
      <c r="BM1220" s="208" t="str">
        <f t="shared" si="1395"/>
        <v>BM$1212</v>
      </c>
      <c r="BN1220" s="208" t="str">
        <f t="shared" si="1395"/>
        <v>BN$1212</v>
      </c>
      <c r="BO1220" s="208" t="str">
        <f t="shared" si="1395"/>
        <v>BO$1212</v>
      </c>
      <c r="BP1220" s="208" t="str">
        <f t="shared" si="1395"/>
        <v>BP$1212</v>
      </c>
      <c r="BQ1220" s="208" t="str">
        <f t="shared" si="1395"/>
        <v>BQ$1212</v>
      </c>
      <c r="BR1220" s="208" t="str">
        <f t="shared" si="1395"/>
        <v>BR$1212</v>
      </c>
      <c r="BS1220" s="208" t="str">
        <f t="shared" si="1395"/>
        <v>BS$1212</v>
      </c>
      <c r="BT1220" s="208" t="str">
        <f t="shared" si="1395"/>
        <v>BT$1212</v>
      </c>
      <c r="BU1220" s="208" t="str">
        <f t="shared" si="1395"/>
        <v>BU$1212</v>
      </c>
      <c r="BV1220" s="208" t="str">
        <f t="shared" si="1395"/>
        <v>BV$1212</v>
      </c>
      <c r="BW1220" s="208" t="str">
        <f t="shared" si="1395"/>
        <v>BW$1212</v>
      </c>
      <c r="BX1220" s="208" t="str">
        <f t="shared" si="1395"/>
        <v>BX$1212</v>
      </c>
      <c r="BY1220" s="208" t="str">
        <f t="shared" si="1395"/>
        <v>BY$1212</v>
      </c>
      <c r="BZ1220" s="208" t="str">
        <f t="shared" si="1395"/>
        <v>BZ$1212</v>
      </c>
      <c r="CA1220" s="208" t="str">
        <f t="shared" si="1395"/>
        <v>CA$1212</v>
      </c>
      <c r="CB1220" s="208" t="str">
        <f t="shared" si="1395"/>
        <v>CB$1212</v>
      </c>
      <c r="CC1220" s="208" t="str">
        <f t="shared" si="1395"/>
        <v>CC$1212</v>
      </c>
      <c r="CD1220" s="208" t="str">
        <f t="shared" si="1395"/>
        <v>CD$1212</v>
      </c>
      <c r="CE1220" s="208" t="str">
        <f t="shared" si="1395"/>
        <v>CE$1212</v>
      </c>
      <c r="CF1220" s="208" t="str">
        <f t="shared" ref="CF1220:CK1220" si="1396">ADDRESS(ROW(CF1212),COLUMN(CF1212),2)</f>
        <v>CF$1212</v>
      </c>
      <c r="CG1220" s="208" t="str">
        <f t="shared" si="1396"/>
        <v>CG$1212</v>
      </c>
      <c r="CH1220" s="208" t="str">
        <f t="shared" si="1396"/>
        <v>CH$1212</v>
      </c>
      <c r="CI1220" s="208" t="str">
        <f t="shared" si="1396"/>
        <v>CI$1212</v>
      </c>
      <c r="CJ1220" s="208" t="str">
        <f t="shared" si="1396"/>
        <v>CJ$1212</v>
      </c>
      <c r="CK1220" s="208" t="str">
        <f t="shared" si="1396"/>
        <v>CK$1212</v>
      </c>
      <c r="CL1220" s="208" t="str">
        <f t="shared" ref="CL1220" si="1397">ADDRESS(ROW(CL1212),COLUMN(CL1212),2)</f>
        <v>CL$1212</v>
      </c>
    </row>
    <row r="1221" spans="2:90" x14ac:dyDescent="0.4">
      <c r="B1221" s="132" t="str">
        <f>B1193</f>
        <v>Primary volume driver</v>
      </c>
      <c r="D1221" t="s">
        <v>843</v>
      </c>
      <c r="E1221" s="8" t="str">
        <f t="shared" si="1365"/>
        <v>1221 LTERMY-PV</v>
      </c>
      <c r="G1221" t="s">
        <v>332</v>
      </c>
      <c r="H1221" s="12"/>
      <c r="I1221" s="60"/>
      <c r="J1221" s="60"/>
      <c r="K1221" s="15"/>
      <c r="L1221" s="15"/>
      <c r="M1221" s="15"/>
      <c r="N1221" s="15"/>
      <c r="O1221" s="15"/>
      <c r="P1221" s="15"/>
      <c r="R1221" s="15"/>
      <c r="S1221" s="175" t="str">
        <f t="shared" ref="S1221" si="1398">S1193</f>
        <v>S$13</v>
      </c>
      <c r="T1221" s="175" t="str">
        <f t="shared" ref="T1221:CE1221" si="1399">T1193</f>
        <v>T$13</v>
      </c>
      <c r="U1221" s="175" t="str">
        <f t="shared" si="1399"/>
        <v>U$13</v>
      </c>
      <c r="V1221" s="175" t="str">
        <f t="shared" si="1399"/>
        <v>V$13</v>
      </c>
      <c r="W1221" s="175" t="str">
        <f t="shared" si="1399"/>
        <v>W$13</v>
      </c>
      <c r="X1221" s="175" t="str">
        <f t="shared" si="1399"/>
        <v>X$13</v>
      </c>
      <c r="Y1221" s="175" t="str">
        <f t="shared" si="1399"/>
        <v>Y$13</v>
      </c>
      <c r="Z1221" s="175" t="str">
        <f t="shared" si="1399"/>
        <v>Z$13</v>
      </c>
      <c r="AA1221" s="175" t="str">
        <f t="shared" si="1399"/>
        <v>AA$13</v>
      </c>
      <c r="AB1221" s="175" t="str">
        <f t="shared" si="1399"/>
        <v>AB$13</v>
      </c>
      <c r="AC1221" s="175" t="str">
        <f t="shared" si="1399"/>
        <v>AC$13</v>
      </c>
      <c r="AD1221" s="175" t="str">
        <f t="shared" si="1399"/>
        <v>AD$13</v>
      </c>
      <c r="AE1221" s="175" t="str">
        <f t="shared" si="1399"/>
        <v>AE$13</v>
      </c>
      <c r="AF1221" s="175" t="str">
        <f t="shared" si="1399"/>
        <v>AF$13</v>
      </c>
      <c r="AG1221" s="175" t="str">
        <f t="shared" si="1399"/>
        <v>AG$13</v>
      </c>
      <c r="AH1221" s="175" t="str">
        <f t="shared" si="1399"/>
        <v>AH$13</v>
      </c>
      <c r="AI1221" s="175" t="str">
        <f t="shared" si="1399"/>
        <v>AI$13</v>
      </c>
      <c r="AJ1221" s="175" t="str">
        <f t="shared" si="1399"/>
        <v>AJ$13</v>
      </c>
      <c r="AK1221" s="175" t="str">
        <f t="shared" si="1399"/>
        <v>AK$13</v>
      </c>
      <c r="AL1221" s="175" t="str">
        <f t="shared" si="1399"/>
        <v>AL$13</v>
      </c>
      <c r="AM1221" s="175" t="str">
        <f t="shared" si="1399"/>
        <v>AM$13</v>
      </c>
      <c r="AN1221" s="175" t="str">
        <f t="shared" si="1399"/>
        <v>AN$13</v>
      </c>
      <c r="AO1221" s="175" t="str">
        <f t="shared" si="1399"/>
        <v>AO$13</v>
      </c>
      <c r="AP1221" s="175" t="str">
        <f t="shared" si="1399"/>
        <v>AP$13</v>
      </c>
      <c r="AQ1221" s="175" t="str">
        <f t="shared" si="1399"/>
        <v>AQ$13</v>
      </c>
      <c r="AR1221" s="175" t="str">
        <f t="shared" si="1399"/>
        <v>AR$13</v>
      </c>
      <c r="AS1221" s="175" t="str">
        <f t="shared" si="1399"/>
        <v>AS$13</v>
      </c>
      <c r="AT1221" s="175" t="str">
        <f t="shared" si="1399"/>
        <v>AT$13</v>
      </c>
      <c r="AU1221" s="175" t="str">
        <f t="shared" si="1399"/>
        <v>AU$13</v>
      </c>
      <c r="AV1221" s="175" t="str">
        <f t="shared" si="1399"/>
        <v>AV$13</v>
      </c>
      <c r="AW1221" s="175" t="str">
        <f t="shared" si="1399"/>
        <v>AW$13</v>
      </c>
      <c r="AX1221" s="175" t="str">
        <f t="shared" si="1399"/>
        <v>AX$13</v>
      </c>
      <c r="AY1221" s="175" t="str">
        <f t="shared" si="1399"/>
        <v>AY$13</v>
      </c>
      <c r="AZ1221" s="175" t="str">
        <f t="shared" si="1399"/>
        <v>AZ$13</v>
      </c>
      <c r="BA1221" s="175" t="str">
        <f t="shared" si="1399"/>
        <v>BA$13</v>
      </c>
      <c r="BB1221" s="175" t="str">
        <f t="shared" si="1399"/>
        <v>BB$13</v>
      </c>
      <c r="BC1221" s="175" t="str">
        <f t="shared" si="1399"/>
        <v>BC$13</v>
      </c>
      <c r="BD1221" s="175" t="str">
        <f t="shared" si="1399"/>
        <v>BD$13</v>
      </c>
      <c r="BE1221" s="175" t="str">
        <f t="shared" si="1399"/>
        <v>BE$13</v>
      </c>
      <c r="BF1221" s="175" t="str">
        <f t="shared" si="1399"/>
        <v>BF$13</v>
      </c>
      <c r="BG1221" s="175" t="str">
        <f t="shared" si="1399"/>
        <v>BG$13</v>
      </c>
      <c r="BH1221" s="175" t="str">
        <f t="shared" si="1399"/>
        <v>BH$13</v>
      </c>
      <c r="BI1221" s="175" t="str">
        <f t="shared" si="1399"/>
        <v>BI$13</v>
      </c>
      <c r="BJ1221" s="175" t="str">
        <f t="shared" si="1399"/>
        <v>BJ$13</v>
      </c>
      <c r="BK1221" s="175" t="str">
        <f t="shared" si="1399"/>
        <v>BK$13</v>
      </c>
      <c r="BL1221" s="175" t="str">
        <f t="shared" si="1399"/>
        <v>BL$13</v>
      </c>
      <c r="BM1221" s="175" t="str">
        <f t="shared" si="1399"/>
        <v>BM$13</v>
      </c>
      <c r="BN1221" s="175" t="str">
        <f t="shared" si="1399"/>
        <v>BN$13</v>
      </c>
      <c r="BO1221" s="175" t="str">
        <f t="shared" si="1399"/>
        <v>BO$13</v>
      </c>
      <c r="BP1221" s="175" t="str">
        <f t="shared" si="1399"/>
        <v>BP$13</v>
      </c>
      <c r="BQ1221" s="175" t="str">
        <f t="shared" si="1399"/>
        <v>BQ$13</v>
      </c>
      <c r="BR1221" s="175" t="str">
        <f t="shared" si="1399"/>
        <v>BR$13</v>
      </c>
      <c r="BS1221" s="175" t="str">
        <f t="shared" si="1399"/>
        <v>BS$13</v>
      </c>
      <c r="BT1221" s="175" t="str">
        <f t="shared" si="1399"/>
        <v>BT$13</v>
      </c>
      <c r="BU1221" s="175" t="str">
        <f t="shared" si="1399"/>
        <v>BU$13</v>
      </c>
      <c r="BV1221" s="175" t="str">
        <f t="shared" si="1399"/>
        <v>BV$13</v>
      </c>
      <c r="BW1221" s="175" t="str">
        <f t="shared" si="1399"/>
        <v>BW$13</v>
      </c>
      <c r="BX1221" s="175" t="str">
        <f t="shared" si="1399"/>
        <v>BX$13</v>
      </c>
      <c r="BY1221" s="175" t="str">
        <f t="shared" si="1399"/>
        <v>BY$13</v>
      </c>
      <c r="BZ1221" s="175" t="str">
        <f t="shared" si="1399"/>
        <v>BZ$13</v>
      </c>
      <c r="CA1221" s="175" t="str">
        <f t="shared" si="1399"/>
        <v>CA$13</v>
      </c>
      <c r="CB1221" s="175" t="str">
        <f t="shared" si="1399"/>
        <v>CB$13</v>
      </c>
      <c r="CC1221" s="175" t="str">
        <f t="shared" si="1399"/>
        <v>CC$13</v>
      </c>
      <c r="CD1221" s="175" t="str">
        <f t="shared" si="1399"/>
        <v>CD$13</v>
      </c>
      <c r="CE1221" s="175" t="str">
        <f t="shared" si="1399"/>
        <v>CE$13</v>
      </c>
      <c r="CF1221" s="175" t="str">
        <f t="shared" ref="CF1221:CK1221" si="1400">CF1193</f>
        <v>CF$13</v>
      </c>
      <c r="CG1221" s="175" t="str">
        <f t="shared" si="1400"/>
        <v>CG$13</v>
      </c>
      <c r="CH1221" s="175" t="str">
        <f t="shared" si="1400"/>
        <v>CH$13</v>
      </c>
      <c r="CI1221" s="175" t="str">
        <f t="shared" si="1400"/>
        <v>CI$13</v>
      </c>
      <c r="CJ1221" s="175" t="str">
        <f t="shared" si="1400"/>
        <v>CJ$13</v>
      </c>
      <c r="CK1221" s="175" t="str">
        <f t="shared" si="1400"/>
        <v>CK$13</v>
      </c>
      <c r="CL1221" s="175" t="str">
        <f t="shared" ref="CL1221" si="1401">CL1193</f>
        <v>CL$13</v>
      </c>
    </row>
    <row r="1222" spans="2:90" x14ac:dyDescent="0.4">
      <c r="B1222" s="132" t="str">
        <f>B1198</f>
        <v>Rolling fixed term loan - multiple borrowings w/ annual control:</v>
      </c>
      <c r="D1222" t="s">
        <v>843</v>
      </c>
      <c r="E1222" s="8" t="str">
        <f t="shared" si="1365"/>
        <v>1222 LTERMY-PV</v>
      </c>
      <c r="G1222" t="s">
        <v>332</v>
      </c>
      <c r="H1222" s="12"/>
      <c r="I1222" s="60"/>
      <c r="J1222" s="60"/>
      <c r="K1222" s="15"/>
      <c r="L1222" s="15"/>
      <c r="M1222" s="15"/>
      <c r="N1222" s="15"/>
      <c r="O1222" s="15"/>
      <c r="P1222" s="15"/>
      <c r="R1222" s="15"/>
      <c r="S1222" s="175"/>
      <c r="T1222" s="175"/>
      <c r="U1222" s="175"/>
      <c r="V1222" s="175"/>
      <c r="W1222" s="175"/>
      <c r="X1222" s="175"/>
      <c r="Y1222" s="175"/>
      <c r="Z1222" s="175"/>
      <c r="AA1222" s="175"/>
      <c r="AB1222" s="175"/>
      <c r="AC1222" s="175"/>
      <c r="AD1222" s="175"/>
      <c r="AE1222" s="175"/>
      <c r="AF1222" s="175"/>
      <c r="AG1222" s="175"/>
      <c r="AH1222" s="175"/>
      <c r="AI1222" s="175"/>
      <c r="AJ1222" s="175"/>
      <c r="AK1222" s="175"/>
      <c r="AL1222" s="175"/>
      <c r="AM1222" s="175"/>
      <c r="AN1222" s="175"/>
      <c r="AO1222" s="175"/>
      <c r="AP1222" s="175"/>
      <c r="AQ1222" s="175"/>
      <c r="AR1222" s="175"/>
      <c r="AS1222" s="175"/>
      <c r="AT1222" s="175"/>
      <c r="AU1222" s="175"/>
      <c r="AV1222" s="175"/>
      <c r="AW1222" s="175"/>
      <c r="AX1222" s="175"/>
      <c r="AY1222" s="175"/>
      <c r="AZ1222" s="175"/>
      <c r="BA1222" s="175"/>
      <c r="BB1222" s="175"/>
      <c r="BC1222" s="175"/>
      <c r="BD1222" s="175"/>
      <c r="BE1222" s="175"/>
      <c r="BF1222" s="175"/>
      <c r="BG1222" s="175"/>
      <c r="BH1222" s="175"/>
      <c r="BI1222" s="175"/>
      <c r="BJ1222" s="175"/>
      <c r="BK1222" s="175"/>
      <c r="BL1222" s="175"/>
      <c r="BM1222" s="175"/>
      <c r="BN1222" s="175"/>
      <c r="BO1222" s="175"/>
      <c r="BP1222" s="175"/>
      <c r="BQ1222" s="175"/>
      <c r="BR1222" s="175"/>
      <c r="BS1222" s="175"/>
      <c r="BT1222" s="175"/>
      <c r="BU1222" s="175"/>
      <c r="BV1222" s="175"/>
      <c r="BW1222" s="175"/>
      <c r="BX1222" s="175"/>
      <c r="BY1222" s="175"/>
      <c r="BZ1222" s="175"/>
      <c r="CA1222" s="175"/>
      <c r="CB1222" s="175"/>
      <c r="CC1222" s="175"/>
      <c r="CD1222" s="175"/>
      <c r="CE1222" s="175"/>
      <c r="CF1222" s="175"/>
      <c r="CG1222" s="175"/>
      <c r="CH1222" s="175"/>
      <c r="CI1222" s="175"/>
      <c r="CJ1222" s="175"/>
      <c r="CK1222" s="175"/>
      <c r="CL1222" s="175"/>
    </row>
    <row r="1223" spans="2:90" x14ac:dyDescent="0.4">
      <c r="B1223" s="333" t="str">
        <f>IFERROR(SUBSTITUTE(TRIM(MID(B1198, SEARCH("-", B1198) + 1, LEN(B1198))),":",""),"no unit")</f>
        <v>multiple borrowings w/ annual control</v>
      </c>
      <c r="D1223" t="s">
        <v>843</v>
      </c>
      <c r="E1223" s="8" t="str">
        <f t="shared" si="1365"/>
        <v>1223 LTERMY-PV</v>
      </c>
      <c r="G1223" t="s">
        <v>332</v>
      </c>
      <c r="H1223" s="12"/>
      <c r="I1223" s="60"/>
      <c r="J1223" s="60"/>
      <c r="K1223" s="15"/>
      <c r="L1223" s="15"/>
      <c r="M1223" s="15"/>
      <c r="N1223" s="15"/>
      <c r="O1223" s="15"/>
      <c r="P1223" s="15"/>
      <c r="R1223" s="15"/>
      <c r="S1223" s="175"/>
      <c r="T1223" s="175"/>
      <c r="U1223" s="175"/>
      <c r="V1223" s="175"/>
      <c r="W1223" s="175"/>
      <c r="X1223" s="175"/>
      <c r="Y1223" s="175"/>
      <c r="Z1223" s="175"/>
      <c r="AA1223" s="175"/>
      <c r="AB1223" s="175"/>
      <c r="AC1223" s="175"/>
      <c r="AD1223" s="175"/>
      <c r="AE1223" s="175"/>
      <c r="AF1223" s="175"/>
      <c r="AG1223" s="175"/>
      <c r="AH1223" s="175"/>
      <c r="AI1223" s="175"/>
      <c r="AJ1223" s="175"/>
      <c r="AK1223" s="175"/>
      <c r="AL1223" s="175"/>
      <c r="AM1223" s="175"/>
      <c r="AN1223" s="175"/>
      <c r="AO1223" s="175"/>
      <c r="AP1223" s="175"/>
      <c r="AQ1223" s="175"/>
      <c r="AR1223" s="175"/>
      <c r="AS1223" s="175"/>
      <c r="AT1223" s="175"/>
      <c r="AU1223" s="175"/>
      <c r="AV1223" s="175"/>
      <c r="AW1223" s="175"/>
      <c r="AX1223" s="175"/>
      <c r="AY1223" s="175"/>
      <c r="AZ1223" s="175"/>
      <c r="BA1223" s="175"/>
      <c r="BB1223" s="175"/>
      <c r="BC1223" s="175"/>
      <c r="BD1223" s="175"/>
      <c r="BE1223" s="175"/>
      <c r="BF1223" s="175"/>
      <c r="BG1223" s="175"/>
      <c r="BH1223" s="175"/>
      <c r="BI1223" s="175"/>
      <c r="BJ1223" s="175"/>
      <c r="BK1223" s="175"/>
      <c r="BL1223" s="175"/>
      <c r="BM1223" s="175"/>
      <c r="BN1223" s="175"/>
      <c r="BO1223" s="175"/>
      <c r="BP1223" s="175"/>
      <c r="BQ1223" s="175"/>
      <c r="BR1223" s="175"/>
      <c r="BS1223" s="175"/>
      <c r="BT1223" s="175"/>
      <c r="BU1223" s="175"/>
      <c r="BV1223" s="175"/>
      <c r="BW1223" s="175"/>
      <c r="BX1223" s="175"/>
      <c r="BY1223" s="175"/>
      <c r="BZ1223" s="175"/>
      <c r="CA1223" s="175"/>
      <c r="CB1223" s="175"/>
      <c r="CC1223" s="175"/>
      <c r="CD1223" s="175"/>
      <c r="CE1223" s="175"/>
      <c r="CF1223" s="175"/>
      <c r="CG1223" s="175"/>
      <c r="CH1223" s="175"/>
      <c r="CI1223" s="175"/>
      <c r="CJ1223" s="175"/>
      <c r="CK1223" s="175"/>
      <c r="CL1223" s="175"/>
    </row>
    <row r="1224" spans="2:90" x14ac:dyDescent="0.4">
      <c r="B1224" s="132" t="str">
        <f>B1196</f>
        <v>Secondary revenue driver</v>
      </c>
      <c r="D1224" t="s">
        <v>843</v>
      </c>
      <c r="E1224" s="8" t="str">
        <f t="shared" si="1365"/>
        <v>1224 LTERMY-PV</v>
      </c>
      <c r="G1224" t="s">
        <v>332</v>
      </c>
      <c r="H1224" s="12"/>
      <c r="I1224" s="60"/>
      <c r="J1224" s="60"/>
      <c r="K1224" s="15"/>
      <c r="L1224" s="15"/>
      <c r="M1224" s="15"/>
      <c r="N1224" s="15"/>
      <c r="O1224" s="15"/>
      <c r="P1224" s="15"/>
      <c r="R1224" s="15"/>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c r="BP1224" s="1"/>
      <c r="BQ1224" s="1"/>
      <c r="BR1224" s="1"/>
      <c r="BS1224" s="1"/>
      <c r="BT1224" s="1"/>
      <c r="BU1224" s="1"/>
      <c r="BV1224" s="1"/>
      <c r="BW1224" s="1"/>
      <c r="BX1224" s="1"/>
      <c r="BY1224" s="1"/>
      <c r="BZ1224" s="1"/>
      <c r="CA1224" s="1"/>
      <c r="CB1224" s="1"/>
      <c r="CC1224" s="1"/>
      <c r="CD1224" s="1"/>
      <c r="CE1224" s="1"/>
      <c r="CF1224" s="1"/>
      <c r="CG1224" s="1"/>
      <c r="CH1224" s="1"/>
      <c r="CI1224" s="1"/>
      <c r="CJ1224" s="1"/>
      <c r="CK1224" s="1"/>
      <c r="CL1224" s="1"/>
    </row>
    <row r="1225" spans="2:90" x14ac:dyDescent="0.4">
      <c r="B1225" s="132" t="str">
        <f>B1197</f>
        <v>Secondary volume driver</v>
      </c>
      <c r="D1225" t="s">
        <v>843</v>
      </c>
      <c r="E1225" s="8" t="str">
        <f t="shared" si="1365"/>
        <v>1225 LTERMY-PV</v>
      </c>
      <c r="G1225" t="s">
        <v>332</v>
      </c>
      <c r="H1225" s="12"/>
      <c r="I1225" s="60"/>
      <c r="J1225" s="60"/>
      <c r="K1225" s="15"/>
      <c r="L1225" s="15"/>
      <c r="M1225" s="15"/>
      <c r="N1225" s="15"/>
      <c r="O1225" s="15"/>
      <c r="P1225" s="15"/>
      <c r="R1225" s="15"/>
      <c r="S1225" s="175"/>
      <c r="T1225" s="175"/>
      <c r="U1225" s="175"/>
      <c r="V1225" s="175"/>
      <c r="W1225" s="175"/>
      <c r="X1225" s="175"/>
      <c r="Y1225" s="175"/>
      <c r="Z1225" s="175"/>
      <c r="AA1225" s="175"/>
      <c r="AB1225" s="175"/>
      <c r="AC1225" s="175"/>
      <c r="AD1225" s="175"/>
      <c r="AE1225" s="175"/>
      <c r="AF1225" s="175"/>
      <c r="AG1225" s="175"/>
      <c r="AH1225" s="175"/>
      <c r="AI1225" s="175"/>
      <c r="AJ1225" s="175"/>
      <c r="AK1225" s="175"/>
      <c r="AL1225" s="175"/>
      <c r="AM1225" s="175"/>
      <c r="AN1225" s="175"/>
      <c r="AO1225" s="175"/>
      <c r="AP1225" s="175"/>
      <c r="AQ1225" s="175"/>
      <c r="AR1225" s="175"/>
      <c r="AS1225" s="175"/>
      <c r="AT1225" s="175"/>
      <c r="AU1225" s="175"/>
      <c r="AV1225" s="175"/>
      <c r="AW1225" s="175"/>
      <c r="AX1225" s="175"/>
      <c r="AY1225" s="175"/>
      <c r="AZ1225" s="175"/>
      <c r="BA1225" s="175"/>
      <c r="BB1225" s="175"/>
      <c r="BC1225" s="175"/>
      <c r="BD1225" s="175"/>
      <c r="BE1225" s="175"/>
      <c r="BF1225" s="175"/>
      <c r="BG1225" s="175"/>
      <c r="BH1225" s="175"/>
      <c r="BI1225" s="175"/>
      <c r="BJ1225" s="175"/>
      <c r="BK1225" s="175"/>
      <c r="BL1225" s="175"/>
      <c r="BM1225" s="175"/>
      <c r="BN1225" s="175"/>
      <c r="BO1225" s="175"/>
      <c r="BP1225" s="175"/>
      <c r="BQ1225" s="175"/>
      <c r="BR1225" s="175"/>
      <c r="BS1225" s="175"/>
      <c r="BT1225" s="175"/>
      <c r="BU1225" s="175"/>
      <c r="BV1225" s="175"/>
      <c r="BW1225" s="175"/>
      <c r="BX1225" s="175"/>
      <c r="BY1225" s="175"/>
      <c r="BZ1225" s="175"/>
      <c r="CA1225" s="175"/>
      <c r="CB1225" s="175"/>
      <c r="CC1225" s="175"/>
      <c r="CD1225" s="175"/>
      <c r="CE1225" s="175"/>
      <c r="CF1225" s="175"/>
      <c r="CG1225" s="175"/>
      <c r="CH1225" s="175"/>
      <c r="CI1225" s="175"/>
      <c r="CJ1225" s="175"/>
      <c r="CK1225" s="175"/>
      <c r="CL1225" s="175"/>
    </row>
    <row r="1226" spans="2:90" x14ac:dyDescent="0.4">
      <c r="E1226" s="8"/>
      <c r="H1226" s="12"/>
      <c r="I1226" s="60"/>
      <c r="J1226" s="60"/>
      <c r="K1226" s="15"/>
      <c r="L1226" s="15"/>
      <c r="M1226" s="15"/>
      <c r="N1226" s="15"/>
      <c r="O1226" s="15"/>
      <c r="P1226" s="15"/>
      <c r="R1226" s="15"/>
      <c r="S1226" s="76"/>
      <c r="T1226" s="76"/>
      <c r="U1226" s="76"/>
      <c r="V1226" s="76"/>
      <c r="W1226" s="76"/>
      <c r="X1226" s="76"/>
      <c r="Y1226" s="76"/>
      <c r="Z1226" s="76"/>
      <c r="AA1226" s="76"/>
      <c r="AB1226" s="76"/>
      <c r="AC1226" s="76"/>
      <c r="AD1226" s="76"/>
      <c r="AE1226" s="76"/>
      <c r="AF1226" s="76"/>
      <c r="AG1226" s="76"/>
      <c r="AH1226" s="76"/>
      <c r="AI1226" s="76"/>
      <c r="AJ1226" s="76"/>
      <c r="AK1226" s="76"/>
      <c r="AL1226" s="76"/>
      <c r="AM1226" s="76"/>
      <c r="AN1226" s="76"/>
      <c r="AO1226" s="76"/>
      <c r="AP1226" s="76"/>
      <c r="AQ1226" s="76"/>
      <c r="AR1226" s="76"/>
      <c r="AS1226" s="76"/>
      <c r="AT1226" s="76"/>
      <c r="AU1226" s="76"/>
      <c r="AV1226" s="76"/>
      <c r="AW1226" s="76"/>
      <c r="AX1226" s="76"/>
      <c r="AY1226" s="76"/>
      <c r="AZ1226" s="76"/>
      <c r="BA1226" s="76"/>
      <c r="BB1226" s="76"/>
      <c r="BC1226" s="76"/>
      <c r="BD1226" s="76"/>
      <c r="BE1226" s="76"/>
      <c r="BF1226" s="76"/>
      <c r="BG1226" s="76"/>
      <c r="BH1226" s="76"/>
      <c r="BI1226" s="76"/>
      <c r="BJ1226" s="76"/>
      <c r="BK1226" s="76"/>
      <c r="BL1226" s="76"/>
      <c r="BM1226" s="76"/>
      <c r="BN1226" s="76"/>
      <c r="BO1226" s="76"/>
      <c r="BP1226" s="76"/>
      <c r="BQ1226" s="76"/>
      <c r="BR1226" s="76"/>
      <c r="BS1226" s="76"/>
      <c r="BT1226" s="76"/>
      <c r="BU1226" s="76"/>
      <c r="BV1226" s="76"/>
      <c r="BW1226" s="76"/>
      <c r="BX1226" s="76"/>
      <c r="BY1226" s="76"/>
      <c r="BZ1226" s="76"/>
      <c r="CA1226" s="76"/>
      <c r="CB1226" s="76"/>
      <c r="CC1226" s="76"/>
      <c r="CD1226" s="76"/>
      <c r="CE1226" s="76"/>
      <c r="CF1226" s="76"/>
      <c r="CG1226" s="76"/>
      <c r="CH1226" s="76"/>
      <c r="CI1226" s="76"/>
      <c r="CJ1226" s="76"/>
      <c r="CK1226" s="76"/>
      <c r="CL1226" s="76"/>
    </row>
    <row r="1227" spans="2:90"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row>
    <row r="1228" spans="2:90" x14ac:dyDescent="0.4">
      <c r="E1228" s="8"/>
      <c r="H1228" s="12"/>
      <c r="I1228" s="60"/>
      <c r="J1228" s="60"/>
      <c r="K1228" s="15"/>
      <c r="L1228" s="15"/>
      <c r="M1228" s="15"/>
      <c r="N1228" s="15"/>
      <c r="O1228" s="15"/>
      <c r="P1228" s="15"/>
      <c r="R1228" s="15"/>
      <c r="S1228" s="76"/>
      <c r="T1228" s="76"/>
      <c r="U1228" s="76"/>
      <c r="V1228" s="76"/>
      <c r="W1228" s="76"/>
      <c r="X1228" s="76"/>
      <c r="Y1228" s="76"/>
      <c r="Z1228" s="76"/>
      <c r="AA1228" s="76"/>
      <c r="AB1228" s="76"/>
      <c r="AC1228" s="76"/>
      <c r="AD1228" s="76"/>
      <c r="AE1228" s="76"/>
      <c r="AF1228" s="76"/>
      <c r="AG1228" s="76"/>
      <c r="AH1228" s="76"/>
      <c r="AI1228" s="76"/>
      <c r="AJ1228" s="76"/>
      <c r="AK1228" s="76"/>
      <c r="AL1228" s="76"/>
      <c r="AM1228" s="76"/>
      <c r="AN1228" s="76"/>
      <c r="AO1228" s="76"/>
      <c r="AP1228" s="76"/>
      <c r="AQ1228" s="76"/>
      <c r="AR1228" s="76"/>
      <c r="AS1228" s="76"/>
      <c r="AT1228" s="76"/>
      <c r="AU1228" s="76"/>
      <c r="AV1228" s="76"/>
      <c r="AW1228" s="76"/>
      <c r="AX1228" s="76"/>
      <c r="AY1228" s="76"/>
      <c r="AZ1228" s="76"/>
      <c r="BA1228" s="76"/>
      <c r="BB1228" s="76"/>
      <c r="BC1228" s="76"/>
      <c r="BD1228" s="76"/>
      <c r="BE1228" s="76"/>
      <c r="BF1228" s="76"/>
      <c r="BG1228" s="76"/>
      <c r="BH1228" s="76"/>
      <c r="BI1228" s="76"/>
      <c r="BJ1228" s="76"/>
      <c r="BK1228" s="76"/>
      <c r="BL1228" s="76"/>
      <c r="BM1228" s="76"/>
      <c r="BN1228" s="76"/>
      <c r="BO1228" s="76"/>
      <c r="BP1228" s="76"/>
      <c r="BQ1228" s="76"/>
      <c r="BR1228" s="76"/>
      <c r="BS1228" s="76"/>
      <c r="BT1228" s="76"/>
      <c r="BU1228" s="76"/>
      <c r="BV1228" s="76"/>
      <c r="BW1228" s="76"/>
      <c r="BX1228" s="76"/>
      <c r="BY1228" s="76"/>
      <c r="BZ1228" s="76"/>
      <c r="CA1228" s="76"/>
      <c r="CB1228" s="76"/>
      <c r="CC1228" s="76"/>
      <c r="CD1228" s="76"/>
      <c r="CE1228" s="76"/>
      <c r="CF1228" s="76"/>
      <c r="CG1228" s="76"/>
      <c r="CH1228" s="76"/>
      <c r="CI1228" s="76"/>
      <c r="CJ1228" s="76"/>
      <c r="CK1228" s="76"/>
      <c r="CL1228" s="76"/>
    </row>
    <row r="1229" spans="2:90" x14ac:dyDescent="0.4">
      <c r="E1229" s="8"/>
      <c r="H1229" s="12"/>
      <c r="I1229" s="60"/>
      <c r="J1229" s="60"/>
      <c r="K1229" s="15"/>
      <c r="L1229" s="15"/>
      <c r="M1229" s="15"/>
      <c r="N1229" s="15"/>
      <c r="O1229" s="15"/>
      <c r="P1229" s="15"/>
      <c r="R1229" s="15"/>
      <c r="S1229" s="76"/>
      <c r="T1229" s="76"/>
      <c r="U1229" s="76"/>
      <c r="V1229" s="76"/>
      <c r="W1229" s="76"/>
      <c r="X1229" s="76"/>
      <c r="Y1229" s="76"/>
      <c r="Z1229" s="76"/>
      <c r="AA1229" s="76"/>
      <c r="AB1229" s="76"/>
      <c r="AC1229" s="76"/>
      <c r="AD1229" s="76"/>
      <c r="AE1229" s="76"/>
      <c r="AF1229" s="76"/>
      <c r="AG1229" s="76"/>
      <c r="AH1229" s="76"/>
      <c r="AI1229" s="76"/>
      <c r="AJ1229" s="76"/>
      <c r="AK1229" s="76"/>
      <c r="AL1229" s="76"/>
      <c r="AM1229" s="76"/>
      <c r="AN1229" s="76"/>
      <c r="AO1229" s="76"/>
      <c r="AP1229" s="76"/>
      <c r="AQ1229" s="76"/>
      <c r="AR1229" s="76"/>
      <c r="AS1229" s="76"/>
      <c r="AT1229" s="76"/>
      <c r="AU1229" s="76"/>
      <c r="AV1229" s="76"/>
      <c r="AW1229" s="76"/>
      <c r="AX1229" s="76"/>
      <c r="AY1229" s="76"/>
      <c r="AZ1229" s="76"/>
      <c r="BA1229" s="76"/>
      <c r="BB1229" s="76"/>
      <c r="BC1229" s="76"/>
      <c r="BD1229" s="76"/>
      <c r="BE1229" s="76"/>
      <c r="BF1229" s="76"/>
      <c r="BG1229" s="76"/>
      <c r="BH1229" s="76"/>
      <c r="BI1229" s="76"/>
      <c r="BJ1229" s="76"/>
      <c r="BK1229" s="76"/>
      <c r="BL1229" s="76"/>
      <c r="BM1229" s="76"/>
      <c r="BN1229" s="76"/>
      <c r="BO1229" s="76"/>
      <c r="BP1229" s="76"/>
      <c r="BQ1229" s="76"/>
      <c r="BR1229" s="76"/>
      <c r="BS1229" s="76"/>
      <c r="BT1229" s="76"/>
      <c r="BU1229" s="76"/>
      <c r="BV1229" s="76"/>
      <c r="BW1229" s="76"/>
      <c r="BX1229" s="76"/>
      <c r="BY1229" s="76"/>
      <c r="BZ1229" s="76"/>
      <c r="CA1229" s="76"/>
      <c r="CB1229" s="76"/>
      <c r="CC1229" s="76"/>
      <c r="CD1229" s="76"/>
      <c r="CE1229" s="76"/>
      <c r="CF1229" s="76"/>
      <c r="CG1229" s="76"/>
      <c r="CH1229" s="76"/>
      <c r="CI1229" s="76"/>
      <c r="CJ1229" s="76"/>
      <c r="CK1229" s="76"/>
      <c r="CL1229" s="76"/>
    </row>
    <row r="1230" spans="2:90" x14ac:dyDescent="0.4">
      <c r="E1230" s="8"/>
      <c r="H1230" s="12"/>
      <c r="I1230" s="60"/>
      <c r="J1230" s="60"/>
      <c r="K1230" s="15"/>
      <c r="L1230" s="15"/>
      <c r="M1230" s="15"/>
      <c r="N1230" s="15"/>
      <c r="O1230" s="15"/>
      <c r="P1230" s="15"/>
      <c r="R1230" s="15"/>
      <c r="S1230" s="76"/>
      <c r="T1230" s="76"/>
      <c r="U1230" s="76"/>
      <c r="V1230" s="76"/>
      <c r="W1230" s="76"/>
      <c r="X1230" s="76"/>
      <c r="Y1230" s="76"/>
      <c r="Z1230" s="76"/>
      <c r="AA1230" s="76"/>
      <c r="AB1230" s="76"/>
      <c r="AC1230" s="76"/>
      <c r="AD1230" s="76"/>
      <c r="AE1230" s="76"/>
      <c r="AF1230" s="76"/>
      <c r="AG1230" s="76"/>
      <c r="AH1230" s="76"/>
      <c r="AI1230" s="76"/>
      <c r="AJ1230" s="76"/>
      <c r="AK1230" s="76"/>
      <c r="AL1230" s="76"/>
      <c r="AM1230" s="76"/>
      <c r="AN1230" s="76"/>
      <c r="AO1230" s="76"/>
      <c r="AP1230" s="76"/>
      <c r="AQ1230" s="76"/>
      <c r="AR1230" s="76"/>
      <c r="AS1230" s="76"/>
      <c r="AT1230" s="76"/>
      <c r="AU1230" s="76"/>
      <c r="AV1230" s="76"/>
      <c r="AW1230" s="76"/>
      <c r="AX1230" s="76"/>
      <c r="AY1230" s="76"/>
      <c r="AZ1230" s="76"/>
      <c r="BA1230" s="76"/>
      <c r="BB1230" s="76"/>
      <c r="BC1230" s="76"/>
      <c r="BD1230" s="76"/>
      <c r="BE1230" s="76"/>
      <c r="BF1230" s="76"/>
      <c r="BG1230" s="76"/>
      <c r="BH1230" s="76"/>
      <c r="BI1230" s="76"/>
      <c r="BJ1230" s="76"/>
      <c r="BK1230" s="76"/>
      <c r="BL1230" s="76"/>
      <c r="BM1230" s="76"/>
      <c r="BN1230" s="76"/>
      <c r="BO1230" s="76"/>
      <c r="BP1230" s="76"/>
      <c r="BQ1230" s="76"/>
      <c r="BR1230" s="76"/>
      <c r="BS1230" s="76"/>
      <c r="BT1230" s="76"/>
      <c r="BU1230" s="76"/>
      <c r="BV1230" s="76"/>
      <c r="BW1230" s="76"/>
      <c r="BX1230" s="76"/>
      <c r="BY1230" s="76"/>
      <c r="BZ1230" s="76"/>
      <c r="CA1230" s="76"/>
      <c r="CB1230" s="76"/>
      <c r="CC1230" s="76"/>
      <c r="CD1230" s="76"/>
      <c r="CE1230" s="76"/>
      <c r="CF1230" s="76"/>
      <c r="CG1230" s="76"/>
      <c r="CH1230" s="76"/>
      <c r="CI1230" s="76"/>
      <c r="CJ1230" s="76"/>
      <c r="CK1230" s="76"/>
      <c r="CL1230" s="76"/>
    </row>
    <row r="1231" spans="2:90" x14ac:dyDescent="0.4">
      <c r="E1231" s="8"/>
      <c r="H1231" s="12"/>
      <c r="I1231" s="60"/>
      <c r="J1231" s="60"/>
      <c r="K1231" s="15"/>
      <c r="L1231" s="15"/>
      <c r="M1231" s="15"/>
      <c r="N1231" s="15"/>
      <c r="O1231" s="15"/>
      <c r="P1231" s="15"/>
      <c r="R1231" s="15"/>
      <c r="S1231" s="76"/>
      <c r="T1231" s="76"/>
      <c r="U1231" s="76"/>
      <c r="V1231" s="76"/>
      <c r="W1231" s="76"/>
      <c r="X1231" s="76"/>
      <c r="Y1231" s="76"/>
      <c r="Z1231" s="76"/>
      <c r="AA1231" s="76"/>
      <c r="AB1231" s="76"/>
      <c r="AC1231" s="76"/>
      <c r="AD1231" s="76"/>
      <c r="AE1231" s="76"/>
      <c r="AF1231" s="76"/>
      <c r="AG1231" s="76"/>
      <c r="AH1231" s="76"/>
      <c r="AI1231" s="76"/>
      <c r="AJ1231" s="76"/>
      <c r="AK1231" s="76"/>
      <c r="AL1231" s="76"/>
      <c r="AM1231" s="76"/>
      <c r="AN1231" s="76"/>
      <c r="AO1231" s="76"/>
      <c r="AP1231" s="76"/>
      <c r="AQ1231" s="76"/>
      <c r="AR1231" s="76"/>
      <c r="AS1231" s="76"/>
      <c r="AT1231" s="76"/>
      <c r="AU1231" s="76"/>
      <c r="AV1231" s="76"/>
      <c r="AW1231" s="76"/>
      <c r="AX1231" s="76"/>
      <c r="AY1231" s="76"/>
      <c r="AZ1231" s="76"/>
      <c r="BA1231" s="76"/>
      <c r="BB1231" s="76"/>
      <c r="BC1231" s="76"/>
      <c r="BD1231" s="76"/>
      <c r="BE1231" s="76"/>
      <c r="BF1231" s="76"/>
      <c r="BG1231" s="76"/>
      <c r="BH1231" s="76"/>
      <c r="BI1231" s="76"/>
      <c r="BJ1231" s="76"/>
      <c r="BK1231" s="76"/>
      <c r="BL1231" s="76"/>
      <c r="BM1231" s="76"/>
      <c r="BN1231" s="76"/>
      <c r="BO1231" s="76"/>
      <c r="BP1231" s="76"/>
      <c r="BQ1231" s="76"/>
      <c r="BR1231" s="76"/>
      <c r="BS1231" s="76"/>
      <c r="BT1231" s="76"/>
      <c r="BU1231" s="76"/>
      <c r="BV1231" s="76"/>
      <c r="BW1231" s="76"/>
      <c r="BX1231" s="76"/>
      <c r="BY1231" s="76"/>
      <c r="BZ1231" s="76"/>
      <c r="CA1231" s="76"/>
      <c r="CB1231" s="76"/>
      <c r="CC1231" s="76"/>
      <c r="CD1231" s="76"/>
      <c r="CE1231" s="76"/>
      <c r="CF1231" s="76"/>
      <c r="CG1231" s="76"/>
      <c r="CH1231" s="76"/>
      <c r="CI1231" s="76"/>
      <c r="CJ1231" s="76"/>
      <c r="CK1231" s="76"/>
      <c r="CL1231" s="76"/>
    </row>
    <row r="1232" spans="2:90" x14ac:dyDescent="0.4">
      <c r="E1232" s="8"/>
      <c r="H1232" s="12"/>
      <c r="I1232" s="60"/>
      <c r="J1232" s="60"/>
      <c r="K1232" s="15"/>
      <c r="L1232" s="15"/>
      <c r="M1232" s="15"/>
      <c r="N1232" s="15"/>
      <c r="O1232" s="15"/>
      <c r="P1232" s="15"/>
      <c r="R1232" s="15"/>
      <c r="S1232" s="76"/>
      <c r="T1232" s="76"/>
      <c r="U1232" s="76"/>
      <c r="V1232" s="76"/>
      <c r="W1232" s="76"/>
      <c r="X1232" s="76"/>
      <c r="Y1232" s="76"/>
      <c r="Z1232" s="76"/>
      <c r="AA1232" s="76"/>
      <c r="AB1232" s="76"/>
      <c r="AC1232" s="76"/>
      <c r="AD1232" s="76"/>
      <c r="AE1232" s="76"/>
      <c r="AF1232" s="76"/>
      <c r="AG1232" s="76"/>
      <c r="AH1232" s="76"/>
      <c r="AI1232" s="76"/>
      <c r="AJ1232" s="76"/>
      <c r="AK1232" s="76"/>
      <c r="AL1232" s="76"/>
      <c r="AM1232" s="76"/>
      <c r="AN1232" s="76"/>
      <c r="AO1232" s="76"/>
      <c r="AP1232" s="76"/>
      <c r="AQ1232" s="76"/>
      <c r="AR1232" s="76"/>
      <c r="AS1232" s="76"/>
      <c r="AT1232" s="76"/>
      <c r="AU1232" s="76"/>
      <c r="AV1232" s="76"/>
      <c r="AW1232" s="76"/>
      <c r="AX1232" s="76"/>
      <c r="AY1232" s="76"/>
      <c r="AZ1232" s="76"/>
      <c r="BA1232" s="76"/>
      <c r="BB1232" s="76"/>
      <c r="BC1232" s="76"/>
      <c r="BD1232" s="76"/>
      <c r="BE1232" s="76"/>
      <c r="BF1232" s="76"/>
      <c r="BG1232" s="76"/>
      <c r="BH1232" s="76"/>
      <c r="BI1232" s="76"/>
      <c r="BJ1232" s="76"/>
      <c r="BK1232" s="76"/>
      <c r="BL1232" s="76"/>
      <c r="BM1232" s="76"/>
      <c r="BN1232" s="76"/>
      <c r="BO1232" s="76"/>
      <c r="BP1232" s="76"/>
      <c r="BQ1232" s="76"/>
      <c r="BR1232" s="76"/>
      <c r="BS1232" s="76"/>
      <c r="BT1232" s="76"/>
      <c r="BU1232" s="76"/>
      <c r="BV1232" s="76"/>
      <c r="BW1232" s="76"/>
      <c r="BX1232" s="76"/>
      <c r="BY1232" s="76"/>
      <c r="BZ1232" s="76"/>
      <c r="CA1232" s="76"/>
      <c r="CB1232" s="76"/>
      <c r="CC1232" s="76"/>
      <c r="CD1232" s="76"/>
      <c r="CE1232" s="76"/>
      <c r="CF1232" s="76"/>
      <c r="CG1232" s="76"/>
      <c r="CH1232" s="76"/>
      <c r="CI1232" s="76"/>
      <c r="CJ1232" s="76"/>
      <c r="CK1232" s="76"/>
      <c r="CL1232" s="76"/>
    </row>
    <row r="1233" spans="2:90" x14ac:dyDescent="0.4">
      <c r="E1233" s="8"/>
      <c r="H1233" s="12"/>
      <c r="I1233" s="60"/>
      <c r="J1233" s="60"/>
      <c r="K1233" s="15"/>
      <c r="L1233" s="15"/>
      <c r="M1233" s="15"/>
      <c r="N1233" s="15"/>
      <c r="O1233" s="15"/>
      <c r="P1233" s="15"/>
      <c r="R1233" s="15"/>
      <c r="S1233" s="76"/>
      <c r="T1233" s="76"/>
      <c r="U1233" s="76"/>
      <c r="V1233" s="76"/>
      <c r="W1233" s="76"/>
      <c r="X1233" s="76"/>
      <c r="Y1233" s="76"/>
      <c r="Z1233" s="76"/>
      <c r="AA1233" s="76"/>
      <c r="AB1233" s="76"/>
      <c r="AC1233" s="76"/>
      <c r="AD1233" s="76"/>
      <c r="AE1233" s="76"/>
      <c r="AF1233" s="76"/>
      <c r="AG1233" s="76"/>
      <c r="AH1233" s="76"/>
      <c r="AI1233" s="76"/>
      <c r="AJ1233" s="76"/>
      <c r="AK1233" s="76"/>
      <c r="AL1233" s="76"/>
      <c r="AM1233" s="76"/>
      <c r="AN1233" s="76"/>
      <c r="AO1233" s="76"/>
      <c r="AP1233" s="76"/>
      <c r="AQ1233" s="76"/>
      <c r="AR1233" s="76"/>
      <c r="AS1233" s="76"/>
      <c r="AT1233" s="76"/>
      <c r="AU1233" s="76"/>
      <c r="AV1233" s="76"/>
      <c r="AW1233" s="76"/>
      <c r="AX1233" s="76"/>
      <c r="AY1233" s="76"/>
      <c r="AZ1233" s="76"/>
      <c r="BA1233" s="76"/>
      <c r="BB1233" s="76"/>
      <c r="BC1233" s="76"/>
      <c r="BD1233" s="76"/>
      <c r="BE1233" s="76"/>
      <c r="BF1233" s="76"/>
      <c r="BG1233" s="76"/>
      <c r="BH1233" s="76"/>
      <c r="BI1233" s="76"/>
      <c r="BJ1233" s="76"/>
      <c r="BK1233" s="76"/>
      <c r="BL1233" s="76"/>
      <c r="BM1233" s="76"/>
      <c r="BN1233" s="76"/>
      <c r="BO1233" s="76"/>
      <c r="BP1233" s="76"/>
      <c r="BQ1233" s="76"/>
      <c r="BR1233" s="76"/>
      <c r="BS1233" s="76"/>
      <c r="BT1233" s="76"/>
      <c r="BU1233" s="76"/>
      <c r="BV1233" s="76"/>
      <c r="BW1233" s="76"/>
      <c r="BX1233" s="76"/>
      <c r="BY1233" s="76"/>
      <c r="BZ1233" s="76"/>
      <c r="CA1233" s="76"/>
      <c r="CB1233" s="76"/>
      <c r="CC1233" s="76"/>
      <c r="CD1233" s="76"/>
      <c r="CE1233" s="76"/>
      <c r="CF1233" s="76"/>
      <c r="CG1233" s="76"/>
      <c r="CH1233" s="76"/>
      <c r="CI1233" s="76"/>
      <c r="CJ1233" s="76"/>
      <c r="CK1233" s="76"/>
      <c r="CL1233" s="76"/>
    </row>
    <row r="1234" spans="2:90" x14ac:dyDescent="0.4">
      <c r="E1234" s="8"/>
      <c r="H1234" s="12"/>
      <c r="I1234" s="60"/>
      <c r="J1234" s="60"/>
      <c r="K1234" s="15"/>
      <c r="L1234" s="15"/>
      <c r="M1234" s="15"/>
      <c r="N1234" s="15"/>
      <c r="O1234" s="15"/>
      <c r="P1234" s="15"/>
      <c r="R1234" s="15"/>
      <c r="S1234" s="76"/>
      <c r="T1234" s="76"/>
      <c r="U1234" s="76"/>
      <c r="V1234" s="76"/>
      <c r="W1234" s="76"/>
      <c r="X1234" s="76"/>
      <c r="Y1234" s="76"/>
      <c r="Z1234" s="76"/>
      <c r="AA1234" s="76"/>
      <c r="AB1234" s="76"/>
      <c r="AC1234" s="76"/>
      <c r="AD1234" s="76"/>
      <c r="AE1234" s="76"/>
      <c r="AF1234" s="76"/>
      <c r="AG1234" s="76"/>
      <c r="AH1234" s="76"/>
      <c r="AI1234" s="76"/>
      <c r="AJ1234" s="76"/>
      <c r="AK1234" s="76"/>
      <c r="AL1234" s="76"/>
      <c r="AM1234" s="76"/>
      <c r="AN1234" s="76"/>
      <c r="AO1234" s="76"/>
      <c r="AP1234" s="76"/>
      <c r="AQ1234" s="76"/>
      <c r="AR1234" s="76"/>
      <c r="AS1234" s="76"/>
      <c r="AT1234" s="76"/>
      <c r="AU1234" s="76"/>
      <c r="AV1234" s="76"/>
      <c r="AW1234" s="76"/>
      <c r="AX1234" s="76"/>
      <c r="AY1234" s="76"/>
      <c r="AZ1234" s="76"/>
      <c r="BA1234" s="76"/>
      <c r="BB1234" s="76"/>
      <c r="BC1234" s="76"/>
      <c r="BD1234" s="76"/>
      <c r="BE1234" s="76"/>
      <c r="BF1234" s="76"/>
      <c r="BG1234" s="76"/>
      <c r="BH1234" s="76"/>
      <c r="BI1234" s="76"/>
      <c r="BJ1234" s="76"/>
      <c r="BK1234" s="76"/>
      <c r="BL1234" s="76"/>
      <c r="BM1234" s="76"/>
      <c r="BN1234" s="76"/>
      <c r="BO1234" s="76"/>
      <c r="BP1234" s="76"/>
      <c r="BQ1234" s="76"/>
      <c r="BR1234" s="76"/>
      <c r="BS1234" s="76"/>
      <c r="BT1234" s="76"/>
      <c r="BU1234" s="76"/>
      <c r="BV1234" s="76"/>
      <c r="BW1234" s="76"/>
      <c r="BX1234" s="76"/>
      <c r="BY1234" s="76"/>
      <c r="BZ1234" s="76"/>
      <c r="CA1234" s="76"/>
      <c r="CB1234" s="76"/>
      <c r="CC1234" s="76"/>
      <c r="CD1234" s="76"/>
      <c r="CE1234" s="76"/>
      <c r="CF1234" s="76"/>
      <c r="CG1234" s="76"/>
      <c r="CH1234" s="76"/>
      <c r="CI1234" s="76"/>
      <c r="CJ1234" s="76"/>
      <c r="CK1234" s="76"/>
      <c r="CL1234" s="76"/>
    </row>
    <row r="1235" spans="2:90" x14ac:dyDescent="0.4">
      <c r="E1235" s="8"/>
      <c r="H1235" s="12"/>
      <c r="I1235" s="60"/>
      <c r="J1235" s="60"/>
      <c r="K1235" s="15"/>
      <c r="L1235" s="15"/>
      <c r="M1235" s="15"/>
      <c r="N1235" s="15"/>
      <c r="O1235" s="15"/>
      <c r="P1235" s="15"/>
      <c r="R1235" s="15"/>
      <c r="S1235" s="76"/>
      <c r="T1235" s="76"/>
      <c r="U1235" s="76"/>
      <c r="V1235" s="76"/>
      <c r="W1235" s="76"/>
      <c r="X1235" s="76"/>
      <c r="Y1235" s="76"/>
      <c r="Z1235" s="76"/>
      <c r="AA1235" s="76"/>
      <c r="AB1235" s="76"/>
      <c r="AC1235" s="76"/>
      <c r="AD1235" s="76"/>
      <c r="AE1235" s="76"/>
      <c r="AF1235" s="76"/>
      <c r="AG1235" s="76"/>
      <c r="AH1235" s="76"/>
      <c r="AI1235" s="76"/>
      <c r="AJ1235" s="76"/>
      <c r="AK1235" s="76"/>
      <c r="AL1235" s="76"/>
      <c r="AM1235" s="76"/>
      <c r="AN1235" s="76"/>
      <c r="AO1235" s="76"/>
      <c r="AP1235" s="76"/>
      <c r="AQ1235" s="76"/>
      <c r="AR1235" s="76"/>
      <c r="AS1235" s="76"/>
      <c r="AT1235" s="76"/>
      <c r="AU1235" s="76"/>
      <c r="AV1235" s="76"/>
      <c r="AW1235" s="76"/>
      <c r="AX1235" s="76"/>
      <c r="AY1235" s="76"/>
      <c r="AZ1235" s="76"/>
      <c r="BA1235" s="76"/>
      <c r="BB1235" s="76"/>
      <c r="BC1235" s="76"/>
      <c r="BD1235" s="76"/>
      <c r="BE1235" s="76"/>
      <c r="BF1235" s="76"/>
      <c r="BG1235" s="76"/>
      <c r="BH1235" s="76"/>
      <c r="BI1235" s="76"/>
      <c r="BJ1235" s="76"/>
      <c r="BK1235" s="76"/>
      <c r="BL1235" s="76"/>
      <c r="BM1235" s="76"/>
      <c r="BN1235" s="76"/>
      <c r="BO1235" s="76"/>
      <c r="BP1235" s="76"/>
      <c r="BQ1235" s="76"/>
      <c r="BR1235" s="76"/>
      <c r="BS1235" s="76"/>
      <c r="BT1235" s="76"/>
      <c r="BU1235" s="76"/>
      <c r="BV1235" s="76"/>
      <c r="BW1235" s="76"/>
      <c r="BX1235" s="76"/>
      <c r="BY1235" s="76"/>
      <c r="BZ1235" s="76"/>
      <c r="CA1235" s="76"/>
      <c r="CB1235" s="76"/>
      <c r="CC1235" s="76"/>
      <c r="CD1235" s="76"/>
      <c r="CE1235" s="76"/>
      <c r="CF1235" s="76"/>
      <c r="CG1235" s="76"/>
      <c r="CH1235" s="76"/>
      <c r="CI1235" s="76"/>
      <c r="CJ1235" s="76"/>
      <c r="CK1235" s="76"/>
      <c r="CL1235" s="76"/>
    </row>
    <row r="1236" spans="2:90" x14ac:dyDescent="0.4">
      <c r="E1236" s="8"/>
      <c r="H1236" s="12"/>
      <c r="I1236" s="60"/>
      <c r="J1236" s="60"/>
      <c r="K1236" s="15"/>
      <c r="L1236" s="15"/>
      <c r="M1236" s="15"/>
      <c r="N1236" s="15"/>
      <c r="O1236" s="15"/>
      <c r="P1236" s="15"/>
      <c r="R1236" s="15"/>
      <c r="S1236" s="76"/>
      <c r="T1236" s="76"/>
      <c r="U1236" s="76"/>
      <c r="V1236" s="76"/>
      <c r="W1236" s="76"/>
      <c r="X1236" s="76"/>
      <c r="Y1236" s="76"/>
      <c r="Z1236" s="76"/>
      <c r="AA1236" s="76"/>
      <c r="AB1236" s="76"/>
      <c r="AC1236" s="76"/>
      <c r="AD1236" s="76"/>
      <c r="AE1236" s="76"/>
      <c r="AF1236" s="76"/>
      <c r="AG1236" s="76"/>
      <c r="AH1236" s="76"/>
      <c r="AI1236" s="76"/>
      <c r="AJ1236" s="76"/>
      <c r="AK1236" s="76"/>
      <c r="AL1236" s="76"/>
      <c r="AM1236" s="76"/>
      <c r="AN1236" s="76"/>
      <c r="AO1236" s="76"/>
      <c r="AP1236" s="76"/>
      <c r="AQ1236" s="76"/>
      <c r="AR1236" s="76"/>
      <c r="AS1236" s="76"/>
      <c r="AT1236" s="76"/>
      <c r="AU1236" s="76"/>
      <c r="AV1236" s="76"/>
      <c r="AW1236" s="76"/>
      <c r="AX1236" s="76"/>
      <c r="AY1236" s="76"/>
      <c r="AZ1236" s="76"/>
      <c r="BA1236" s="76"/>
      <c r="BB1236" s="76"/>
      <c r="BC1236" s="76"/>
      <c r="BD1236" s="76"/>
      <c r="BE1236" s="76"/>
      <c r="BF1236" s="76"/>
      <c r="BG1236" s="76"/>
      <c r="BH1236" s="76"/>
      <c r="BI1236" s="76"/>
      <c r="BJ1236" s="76"/>
      <c r="BK1236" s="76"/>
      <c r="BL1236" s="76"/>
      <c r="BM1236" s="76"/>
      <c r="BN1236" s="76"/>
      <c r="BO1236" s="76"/>
      <c r="BP1236" s="76"/>
      <c r="BQ1236" s="76"/>
      <c r="BR1236" s="76"/>
      <c r="BS1236" s="76"/>
      <c r="BT1236" s="76"/>
      <c r="BU1236" s="76"/>
      <c r="BV1236" s="76"/>
      <c r="BW1236" s="76"/>
      <c r="BX1236" s="76"/>
      <c r="BY1236" s="76"/>
      <c r="BZ1236" s="76"/>
      <c r="CA1236" s="76"/>
      <c r="CB1236" s="76"/>
      <c r="CC1236" s="76"/>
      <c r="CD1236" s="76"/>
      <c r="CE1236" s="76"/>
      <c r="CF1236" s="76"/>
      <c r="CG1236" s="76"/>
      <c r="CH1236" s="76"/>
      <c r="CI1236" s="76"/>
      <c r="CJ1236" s="76"/>
      <c r="CK1236" s="76"/>
      <c r="CL1236" s="76"/>
    </row>
    <row r="1237" spans="2:90" x14ac:dyDescent="0.4">
      <c r="E1237" s="8"/>
      <c r="H1237" s="12"/>
      <c r="I1237" s="60"/>
      <c r="J1237" s="60"/>
      <c r="K1237" s="15"/>
      <c r="L1237" s="15"/>
      <c r="M1237" s="15"/>
      <c r="N1237" s="15"/>
      <c r="O1237" s="15"/>
      <c r="P1237" s="15"/>
      <c r="R1237" s="15"/>
      <c r="S1237" s="76"/>
      <c r="T1237" s="76"/>
      <c r="U1237" s="76"/>
      <c r="V1237" s="76"/>
      <c r="W1237" s="76"/>
      <c r="X1237" s="76"/>
      <c r="Y1237" s="76"/>
      <c r="Z1237" s="76"/>
      <c r="AA1237" s="76"/>
      <c r="AB1237" s="76"/>
      <c r="AC1237" s="76"/>
      <c r="AD1237" s="76"/>
      <c r="AE1237" s="76"/>
      <c r="AF1237" s="76"/>
      <c r="AG1237" s="76"/>
      <c r="AH1237" s="76"/>
      <c r="AI1237" s="76"/>
      <c r="AJ1237" s="76"/>
      <c r="AK1237" s="76"/>
      <c r="AL1237" s="76"/>
      <c r="AM1237" s="76"/>
      <c r="AN1237" s="76"/>
      <c r="AO1237" s="76"/>
      <c r="AP1237" s="76"/>
      <c r="AQ1237" s="76"/>
      <c r="AR1237" s="76"/>
      <c r="AS1237" s="76"/>
      <c r="AT1237" s="76"/>
      <c r="AU1237" s="76"/>
      <c r="AV1237" s="76"/>
      <c r="AW1237" s="76"/>
      <c r="AX1237" s="76"/>
      <c r="AY1237" s="76"/>
      <c r="AZ1237" s="76"/>
      <c r="BA1237" s="76"/>
      <c r="BB1237" s="76"/>
      <c r="BC1237" s="76"/>
      <c r="BD1237" s="76"/>
      <c r="BE1237" s="76"/>
      <c r="BF1237" s="76"/>
      <c r="BG1237" s="76"/>
      <c r="BH1237" s="76"/>
      <c r="BI1237" s="76"/>
      <c r="BJ1237" s="76"/>
      <c r="BK1237" s="76"/>
      <c r="BL1237" s="76"/>
      <c r="BM1237" s="76"/>
      <c r="BN1237" s="76"/>
      <c r="BO1237" s="76"/>
      <c r="BP1237" s="76"/>
      <c r="BQ1237" s="76"/>
      <c r="BR1237" s="76"/>
      <c r="BS1237" s="76"/>
      <c r="BT1237" s="76"/>
      <c r="BU1237" s="76"/>
      <c r="BV1237" s="76"/>
      <c r="BW1237" s="76"/>
      <c r="BX1237" s="76"/>
      <c r="BY1237" s="76"/>
      <c r="BZ1237" s="76"/>
      <c r="CA1237" s="76"/>
      <c r="CB1237" s="76"/>
      <c r="CC1237" s="76"/>
      <c r="CD1237" s="76"/>
      <c r="CE1237" s="76"/>
      <c r="CF1237" s="76"/>
      <c r="CG1237" s="76"/>
      <c r="CH1237" s="76"/>
      <c r="CI1237" s="76"/>
      <c r="CJ1237" s="76"/>
      <c r="CK1237" s="76"/>
      <c r="CL1237" s="76"/>
    </row>
    <row r="1240" spans="2:90" x14ac:dyDescent="0.4">
      <c r="B1240" s="202" t="s">
        <v>481</v>
      </c>
      <c r="C1240" s="27" t="s">
        <v>481</v>
      </c>
      <c r="D1240" s="27"/>
      <c r="E1240" s="27" t="s">
        <v>481</v>
      </c>
      <c r="F1240" s="27" t="s">
        <v>481</v>
      </c>
      <c r="G1240" s="27" t="s">
        <v>481</v>
      </c>
      <c r="H1240" s="202" t="s">
        <v>481</v>
      </c>
      <c r="I1240" s="202" t="s">
        <v>481</v>
      </c>
      <c r="J1240" s="202"/>
      <c r="K1240" s="202" t="s">
        <v>481</v>
      </c>
      <c r="L1240" s="202" t="s">
        <v>481</v>
      </c>
      <c r="M1240" s="202" t="s">
        <v>481</v>
      </c>
      <c r="N1240" s="202" t="s">
        <v>481</v>
      </c>
      <c r="O1240" s="202" t="s">
        <v>481</v>
      </c>
      <c r="P1240" s="202" t="s">
        <v>481</v>
      </c>
      <c r="R1240" s="202" t="s">
        <v>481</v>
      </c>
      <c r="S1240" s="202" t="s">
        <v>481</v>
      </c>
      <c r="T1240" s="202" t="s">
        <v>481</v>
      </c>
      <c r="U1240" s="202" t="s">
        <v>481</v>
      </c>
      <c r="V1240" s="202" t="s">
        <v>481</v>
      </c>
      <c r="W1240" s="202" t="s">
        <v>481</v>
      </c>
      <c r="X1240" s="202" t="s">
        <v>481</v>
      </c>
      <c r="Y1240" s="202" t="s">
        <v>481</v>
      </c>
      <c r="Z1240" s="202" t="s">
        <v>481</v>
      </c>
      <c r="AA1240" s="202" t="s">
        <v>481</v>
      </c>
      <c r="AB1240" s="202" t="s">
        <v>481</v>
      </c>
      <c r="AC1240" s="202" t="s">
        <v>481</v>
      </c>
      <c r="AD1240" s="202" t="s">
        <v>481</v>
      </c>
      <c r="AE1240" s="202" t="s">
        <v>481</v>
      </c>
      <c r="AF1240" s="202" t="s">
        <v>481</v>
      </c>
      <c r="AG1240" s="202" t="s">
        <v>481</v>
      </c>
      <c r="AH1240" s="202" t="s">
        <v>481</v>
      </c>
      <c r="AI1240" s="202" t="s">
        <v>481</v>
      </c>
      <c r="AJ1240" s="202" t="s">
        <v>481</v>
      </c>
      <c r="AK1240" s="202" t="s">
        <v>481</v>
      </c>
      <c r="AL1240" s="202" t="s">
        <v>481</v>
      </c>
      <c r="AM1240" s="202" t="s">
        <v>481</v>
      </c>
      <c r="AN1240" s="202" t="s">
        <v>481</v>
      </c>
      <c r="AO1240" s="202" t="s">
        <v>481</v>
      </c>
      <c r="AP1240" s="202" t="s">
        <v>481</v>
      </c>
      <c r="AQ1240" s="202" t="s">
        <v>481</v>
      </c>
      <c r="AR1240" s="202" t="s">
        <v>481</v>
      </c>
      <c r="AS1240" s="202" t="s">
        <v>481</v>
      </c>
      <c r="AT1240" s="202" t="s">
        <v>481</v>
      </c>
      <c r="AU1240" s="202" t="s">
        <v>481</v>
      </c>
      <c r="AV1240" s="202" t="s">
        <v>481</v>
      </c>
      <c r="AW1240" s="202" t="s">
        <v>481</v>
      </c>
      <c r="AX1240" s="202" t="s">
        <v>481</v>
      </c>
      <c r="AY1240" s="202" t="s">
        <v>481</v>
      </c>
      <c r="AZ1240" s="202" t="s">
        <v>481</v>
      </c>
      <c r="BA1240" s="202" t="s">
        <v>481</v>
      </c>
      <c r="BB1240" s="202" t="s">
        <v>481</v>
      </c>
      <c r="BC1240" s="202" t="s">
        <v>481</v>
      </c>
      <c r="BD1240" s="202" t="s">
        <v>481</v>
      </c>
      <c r="BE1240" s="202" t="s">
        <v>481</v>
      </c>
      <c r="BF1240" s="202" t="s">
        <v>481</v>
      </c>
      <c r="BG1240" s="202" t="s">
        <v>481</v>
      </c>
      <c r="BH1240" s="202" t="s">
        <v>481</v>
      </c>
      <c r="BI1240" s="202" t="s">
        <v>481</v>
      </c>
      <c r="BJ1240" s="202" t="s">
        <v>481</v>
      </c>
      <c r="BK1240" s="202" t="s">
        <v>481</v>
      </c>
      <c r="BL1240" s="202" t="s">
        <v>481</v>
      </c>
      <c r="BM1240" s="202" t="s">
        <v>481</v>
      </c>
      <c r="BN1240" s="202" t="s">
        <v>481</v>
      </c>
      <c r="BO1240" s="202" t="s">
        <v>481</v>
      </c>
      <c r="BP1240" s="202" t="s">
        <v>481</v>
      </c>
      <c r="BQ1240" s="202" t="s">
        <v>481</v>
      </c>
      <c r="BR1240" s="202" t="s">
        <v>481</v>
      </c>
      <c r="BS1240" s="202" t="s">
        <v>481</v>
      </c>
      <c r="BT1240" s="202" t="s">
        <v>481</v>
      </c>
      <c r="BU1240" s="202" t="s">
        <v>481</v>
      </c>
      <c r="BV1240" s="202" t="s">
        <v>481</v>
      </c>
      <c r="BW1240" s="202" t="s">
        <v>481</v>
      </c>
      <c r="BX1240" s="202" t="s">
        <v>481</v>
      </c>
      <c r="BY1240" s="202" t="s">
        <v>481</v>
      </c>
      <c r="BZ1240" s="202" t="s">
        <v>481</v>
      </c>
      <c r="CA1240" s="202" t="s">
        <v>481</v>
      </c>
      <c r="CB1240" s="202" t="s">
        <v>481</v>
      </c>
      <c r="CC1240" s="202" t="s">
        <v>481</v>
      </c>
      <c r="CD1240" s="202" t="s">
        <v>481</v>
      </c>
      <c r="CE1240" s="202" t="s">
        <v>481</v>
      </c>
      <c r="CF1240" s="202" t="s">
        <v>481</v>
      </c>
      <c r="CG1240" s="202" t="s">
        <v>481</v>
      </c>
      <c r="CH1240" s="202" t="s">
        <v>481</v>
      </c>
      <c r="CI1240" s="202" t="s">
        <v>481</v>
      </c>
      <c r="CJ1240" s="202" t="s">
        <v>481</v>
      </c>
      <c r="CK1240" s="202" t="s">
        <v>481</v>
      </c>
      <c r="CL1240" s="202" t="s">
        <v>481</v>
      </c>
    </row>
    <row r="1241" spans="2:90" x14ac:dyDescent="0.4">
      <c r="B1241" s="202"/>
      <c r="C1241" s="27"/>
      <c r="D1241" s="27"/>
      <c r="E1241" s="27"/>
      <c r="F1241" s="27"/>
      <c r="G1241" s="27"/>
      <c r="H1241" s="202"/>
      <c r="I1241" s="202"/>
      <c r="J1241" s="202"/>
      <c r="K1241" s="202"/>
      <c r="L1241" s="202"/>
      <c r="M1241" s="202"/>
      <c r="N1241" s="202"/>
      <c r="O1241" s="202"/>
      <c r="P1241" s="202"/>
      <c r="R1241" s="202"/>
      <c r="S1241" s="202"/>
      <c r="T1241" s="202"/>
      <c r="U1241" s="202"/>
      <c r="V1241" s="202"/>
      <c r="W1241" s="202"/>
      <c r="X1241" s="202"/>
      <c r="Y1241" s="202"/>
      <c r="Z1241" s="202"/>
      <c r="AA1241" s="202"/>
      <c r="AB1241" s="202"/>
      <c r="AC1241" s="202"/>
      <c r="AD1241" s="202"/>
      <c r="AE1241" s="202"/>
      <c r="AF1241" s="202"/>
      <c r="AG1241" s="202"/>
      <c r="AH1241" s="202"/>
      <c r="AI1241" s="202"/>
      <c r="AJ1241" s="202"/>
      <c r="AK1241" s="202"/>
      <c r="AL1241" s="202"/>
      <c r="AM1241" s="202"/>
      <c r="AN1241" s="202"/>
      <c r="AO1241" s="202"/>
      <c r="AP1241" s="202"/>
      <c r="AQ1241" s="202"/>
      <c r="AR1241" s="202"/>
      <c r="AS1241" s="202"/>
      <c r="AT1241" s="202"/>
      <c r="AU1241" s="202"/>
      <c r="AV1241" s="202"/>
      <c r="AW1241" s="202"/>
      <c r="AX1241" s="202"/>
      <c r="AY1241" s="202"/>
      <c r="AZ1241" s="202"/>
      <c r="BA1241" s="202"/>
      <c r="BB1241" s="202"/>
      <c r="BC1241" s="202"/>
      <c r="BD1241" s="202"/>
      <c r="BE1241" s="202"/>
      <c r="BF1241" s="202"/>
      <c r="BG1241" s="202"/>
      <c r="BH1241" s="202"/>
      <c r="BI1241" s="202"/>
      <c r="BJ1241" s="202"/>
      <c r="BK1241" s="202"/>
      <c r="BL1241" s="202"/>
      <c r="BM1241" s="202"/>
      <c r="BN1241" s="202"/>
      <c r="BO1241" s="202"/>
      <c r="BP1241" s="202"/>
      <c r="BQ1241" s="202"/>
      <c r="BR1241" s="202"/>
      <c r="BS1241" s="202"/>
      <c r="BT1241" s="202"/>
      <c r="BU1241" s="202"/>
      <c r="BV1241" s="202"/>
      <c r="BW1241" s="202"/>
      <c r="BX1241" s="202"/>
      <c r="BY1241" s="202"/>
      <c r="BZ1241" s="202"/>
      <c r="CA1241" s="202"/>
      <c r="CB1241" s="202"/>
      <c r="CC1241" s="202"/>
      <c r="CD1241" s="202"/>
      <c r="CE1241" s="202"/>
      <c r="CF1241" s="202"/>
      <c r="CG1241" s="202"/>
      <c r="CH1241" s="202"/>
      <c r="CI1241" s="202"/>
      <c r="CJ1241" s="202"/>
      <c r="CK1241" s="202"/>
      <c r="CL1241" s="202"/>
    </row>
    <row r="1242" spans="2:90" x14ac:dyDescent="0.4">
      <c r="B1242" s="202"/>
      <c r="C1242" s="27"/>
      <c r="D1242" s="27"/>
      <c r="E1242" s="27"/>
      <c r="F1242" s="27"/>
      <c r="G1242" s="27"/>
      <c r="H1242" s="202"/>
      <c r="I1242" s="202"/>
      <c r="J1242" s="202"/>
      <c r="K1242" s="202"/>
      <c r="L1242" s="202"/>
      <c r="M1242" s="202"/>
      <c r="N1242" s="202"/>
      <c r="O1242" s="202"/>
      <c r="P1242" s="202"/>
      <c r="R1242" s="202"/>
      <c r="S1242" s="202"/>
      <c r="T1242" s="202"/>
      <c r="U1242" s="202"/>
      <c r="V1242" s="202"/>
      <c r="W1242" s="202"/>
      <c r="X1242" s="202"/>
      <c r="Y1242" s="202"/>
      <c r="Z1242" s="202"/>
      <c r="AA1242" s="202"/>
      <c r="AB1242" s="202"/>
      <c r="AC1242" s="202"/>
      <c r="AD1242" s="202"/>
      <c r="AE1242" s="202"/>
      <c r="AF1242" s="202"/>
      <c r="AG1242" s="202"/>
      <c r="AH1242" s="202"/>
      <c r="AI1242" s="202"/>
      <c r="AJ1242" s="202"/>
      <c r="AK1242" s="202"/>
      <c r="AL1242" s="202"/>
      <c r="AM1242" s="202"/>
      <c r="AN1242" s="202"/>
      <c r="AO1242" s="202"/>
      <c r="AP1242" s="202"/>
      <c r="AQ1242" s="202"/>
      <c r="AR1242" s="202"/>
      <c r="AS1242" s="202"/>
      <c r="AT1242" s="202"/>
      <c r="AU1242" s="202"/>
      <c r="AV1242" s="202"/>
      <c r="AW1242" s="202"/>
      <c r="AX1242" s="202"/>
      <c r="AY1242" s="202"/>
      <c r="AZ1242" s="202"/>
      <c r="BA1242" s="202"/>
      <c r="BB1242" s="202"/>
      <c r="BC1242" s="202"/>
      <c r="BD1242" s="202"/>
      <c r="BE1242" s="202"/>
      <c r="BF1242" s="202"/>
      <c r="BG1242" s="202"/>
      <c r="BH1242" s="202"/>
      <c r="BI1242" s="202"/>
      <c r="BJ1242" s="202"/>
      <c r="BK1242" s="202"/>
      <c r="BL1242" s="202"/>
      <c r="BM1242" s="202"/>
      <c r="BN1242" s="202"/>
      <c r="BO1242" s="202"/>
      <c r="BP1242" s="202"/>
      <c r="BQ1242" s="202"/>
      <c r="BR1242" s="202"/>
      <c r="BS1242" s="202"/>
      <c r="BT1242" s="202"/>
      <c r="BU1242" s="202"/>
      <c r="BV1242" s="202"/>
      <c r="BW1242" s="202"/>
      <c r="BX1242" s="202"/>
      <c r="BY1242" s="202"/>
      <c r="BZ1242" s="202"/>
      <c r="CA1242" s="202"/>
      <c r="CB1242" s="202"/>
      <c r="CC1242" s="202"/>
      <c r="CD1242" s="202"/>
      <c r="CE1242" s="202"/>
      <c r="CF1242" s="202"/>
      <c r="CG1242" s="202"/>
      <c r="CH1242" s="202"/>
      <c r="CI1242" s="202"/>
      <c r="CJ1242" s="202"/>
      <c r="CK1242" s="202"/>
      <c r="CL1242" s="202"/>
    </row>
    <row r="1243" spans="2:90" x14ac:dyDescent="0.4">
      <c r="B1243" s="202"/>
      <c r="C1243" s="27"/>
      <c r="D1243" s="27"/>
      <c r="E1243" s="27"/>
      <c r="F1243" s="27"/>
      <c r="G1243" s="27"/>
      <c r="H1243" s="202"/>
      <c r="I1243" s="202"/>
      <c r="J1243" s="202"/>
      <c r="K1243" s="202"/>
      <c r="L1243" s="202"/>
      <c r="M1243" s="202"/>
      <c r="N1243" s="202"/>
      <c r="O1243" s="202"/>
      <c r="P1243" s="202"/>
      <c r="R1243" s="202"/>
      <c r="S1243" s="202"/>
      <c r="T1243" s="202"/>
      <c r="U1243" s="202"/>
      <c r="V1243" s="202"/>
      <c r="W1243" s="202"/>
      <c r="X1243" s="202"/>
      <c r="Y1243" s="202"/>
      <c r="Z1243" s="202"/>
      <c r="AA1243" s="202"/>
      <c r="AB1243" s="202"/>
      <c r="AC1243" s="202"/>
      <c r="AD1243" s="202"/>
      <c r="AE1243" s="202"/>
      <c r="AF1243" s="202"/>
      <c r="AG1243" s="202"/>
      <c r="AH1243" s="202"/>
      <c r="AI1243" s="202"/>
      <c r="AJ1243" s="202"/>
      <c r="AK1243" s="202"/>
      <c r="AL1243" s="202"/>
      <c r="AM1243" s="202"/>
      <c r="AN1243" s="202"/>
      <c r="AO1243" s="202"/>
      <c r="AP1243" s="202"/>
      <c r="AQ1243" s="202"/>
      <c r="AR1243" s="202"/>
      <c r="AS1243" s="202"/>
      <c r="AT1243" s="202"/>
      <c r="AU1243" s="202"/>
      <c r="AV1243" s="202"/>
      <c r="AW1243" s="202"/>
      <c r="AX1243" s="202"/>
      <c r="AY1243" s="202"/>
      <c r="AZ1243" s="202"/>
      <c r="BA1243" s="202"/>
      <c r="BB1243" s="202"/>
      <c r="BC1243" s="202"/>
      <c r="BD1243" s="202"/>
      <c r="BE1243" s="202"/>
      <c r="BF1243" s="202"/>
      <c r="BG1243" s="202"/>
      <c r="BH1243" s="202"/>
      <c r="BI1243" s="202"/>
      <c r="BJ1243" s="202"/>
      <c r="BK1243" s="202"/>
      <c r="BL1243" s="202"/>
      <c r="BM1243" s="202"/>
      <c r="BN1243" s="202"/>
      <c r="BO1243" s="202"/>
      <c r="BP1243" s="202"/>
      <c r="BQ1243" s="202"/>
      <c r="BR1243" s="202"/>
      <c r="BS1243" s="202"/>
      <c r="BT1243" s="202"/>
      <c r="BU1243" s="202"/>
      <c r="BV1243" s="202"/>
      <c r="BW1243" s="202"/>
      <c r="BX1243" s="202"/>
      <c r="BY1243" s="202"/>
      <c r="BZ1243" s="202"/>
      <c r="CA1243" s="202"/>
      <c r="CB1243" s="202"/>
      <c r="CC1243" s="202"/>
      <c r="CD1243" s="202"/>
      <c r="CE1243" s="202"/>
      <c r="CF1243" s="202"/>
      <c r="CG1243" s="202"/>
      <c r="CH1243" s="202"/>
      <c r="CI1243" s="202"/>
      <c r="CJ1243" s="202"/>
      <c r="CK1243" s="202"/>
      <c r="CL1243" s="202"/>
    </row>
    <row r="1244" spans="2:90" x14ac:dyDescent="0.4">
      <c r="B1244" s="202"/>
      <c r="C1244" s="27"/>
      <c r="D1244" s="27"/>
      <c r="E1244" s="27"/>
      <c r="F1244" s="27"/>
      <c r="G1244" s="27"/>
      <c r="H1244" s="202"/>
      <c r="I1244" s="202"/>
      <c r="J1244" s="202"/>
      <c r="K1244" s="202"/>
      <c r="L1244" s="202"/>
      <c r="M1244" s="202"/>
      <c r="N1244" s="202"/>
      <c r="O1244" s="202"/>
      <c r="P1244" s="202"/>
      <c r="R1244" s="202"/>
      <c r="S1244" s="202"/>
      <c r="T1244" s="202"/>
      <c r="U1244" s="202"/>
      <c r="V1244" s="202"/>
      <c r="W1244" s="202"/>
      <c r="X1244" s="202"/>
      <c r="Y1244" s="202"/>
      <c r="Z1244" s="202"/>
      <c r="AA1244" s="202"/>
      <c r="AB1244" s="202"/>
      <c r="AC1244" s="202"/>
      <c r="AD1244" s="202"/>
      <c r="AE1244" s="202"/>
      <c r="AF1244" s="202"/>
      <c r="AG1244" s="202"/>
      <c r="AH1244" s="202"/>
      <c r="AI1244" s="202"/>
      <c r="AJ1244" s="202"/>
      <c r="AK1244" s="202"/>
      <c r="AL1244" s="202"/>
      <c r="AM1244" s="202"/>
      <c r="AN1244" s="202"/>
      <c r="AO1244" s="202"/>
      <c r="AP1244" s="202"/>
      <c r="AQ1244" s="202"/>
      <c r="AR1244" s="202"/>
      <c r="AS1244" s="202"/>
      <c r="AT1244" s="202"/>
      <c r="AU1244" s="202"/>
      <c r="AV1244" s="202"/>
      <c r="AW1244" s="202"/>
      <c r="AX1244" s="202"/>
      <c r="AY1244" s="202"/>
      <c r="AZ1244" s="202"/>
      <c r="BA1244" s="202"/>
      <c r="BB1244" s="202"/>
      <c r="BC1244" s="202"/>
      <c r="BD1244" s="202"/>
      <c r="BE1244" s="202"/>
      <c r="BF1244" s="202"/>
      <c r="BG1244" s="202"/>
      <c r="BH1244" s="202"/>
      <c r="BI1244" s="202"/>
      <c r="BJ1244" s="202"/>
      <c r="BK1244" s="202"/>
      <c r="BL1244" s="202"/>
      <c r="BM1244" s="202"/>
      <c r="BN1244" s="202"/>
      <c r="BO1244" s="202"/>
      <c r="BP1244" s="202"/>
      <c r="BQ1244" s="202"/>
      <c r="BR1244" s="202"/>
      <c r="BS1244" s="202"/>
      <c r="BT1244" s="202"/>
      <c r="BU1244" s="202"/>
      <c r="BV1244" s="202"/>
      <c r="BW1244" s="202"/>
      <c r="BX1244" s="202"/>
      <c r="BY1244" s="202"/>
      <c r="BZ1244" s="202"/>
      <c r="CA1244" s="202"/>
      <c r="CB1244" s="202"/>
      <c r="CC1244" s="202"/>
      <c r="CD1244" s="202"/>
      <c r="CE1244" s="202"/>
      <c r="CF1244" s="202"/>
      <c r="CG1244" s="202"/>
      <c r="CH1244" s="202"/>
      <c r="CI1244" s="202"/>
      <c r="CJ1244" s="202"/>
      <c r="CK1244" s="202"/>
      <c r="CL1244" s="202"/>
    </row>
    <row r="1245" spans="2:90" x14ac:dyDescent="0.4">
      <c r="B1245" s="202"/>
      <c r="C1245" s="27"/>
      <c r="D1245" s="27"/>
      <c r="E1245" s="27"/>
      <c r="F1245" s="27"/>
      <c r="G1245" s="27"/>
      <c r="H1245" s="202"/>
      <c r="I1245" s="202"/>
      <c r="J1245" s="202"/>
      <c r="K1245" s="202"/>
      <c r="L1245" s="202"/>
      <c r="M1245" s="202"/>
      <c r="N1245" s="202"/>
      <c r="O1245" s="202"/>
      <c r="P1245" s="202"/>
      <c r="R1245" s="202"/>
      <c r="S1245" s="202"/>
      <c r="T1245" s="202"/>
      <c r="U1245" s="202"/>
      <c r="V1245" s="202"/>
      <c r="W1245" s="202"/>
      <c r="X1245" s="202"/>
      <c r="Y1245" s="202"/>
      <c r="Z1245" s="202"/>
      <c r="AA1245" s="202"/>
      <c r="AB1245" s="202"/>
      <c r="AC1245" s="202"/>
      <c r="AD1245" s="202"/>
      <c r="AE1245" s="202"/>
      <c r="AF1245" s="202"/>
      <c r="AG1245" s="202"/>
      <c r="AH1245" s="202"/>
      <c r="AI1245" s="202"/>
      <c r="AJ1245" s="202"/>
      <c r="AK1245" s="202"/>
      <c r="AL1245" s="202"/>
      <c r="AM1245" s="202"/>
      <c r="AN1245" s="202"/>
      <c r="AO1245" s="202"/>
      <c r="AP1245" s="202"/>
      <c r="AQ1245" s="202"/>
      <c r="AR1245" s="202"/>
      <c r="AS1245" s="202"/>
      <c r="AT1245" s="202"/>
      <c r="AU1245" s="202"/>
      <c r="AV1245" s="202"/>
      <c r="AW1245" s="202"/>
      <c r="AX1245" s="202"/>
      <c r="AY1245" s="202"/>
      <c r="AZ1245" s="202"/>
      <c r="BA1245" s="202"/>
      <c r="BB1245" s="202"/>
      <c r="BC1245" s="202"/>
      <c r="BD1245" s="202"/>
      <c r="BE1245" s="202"/>
      <c r="BF1245" s="202"/>
      <c r="BG1245" s="202"/>
      <c r="BH1245" s="202"/>
      <c r="BI1245" s="202"/>
      <c r="BJ1245" s="202"/>
      <c r="BK1245" s="202"/>
      <c r="BL1245" s="202"/>
      <c r="BM1245" s="202"/>
      <c r="BN1245" s="202"/>
      <c r="BO1245" s="202"/>
      <c r="BP1245" s="202"/>
      <c r="BQ1245" s="202"/>
      <c r="BR1245" s="202"/>
      <c r="BS1245" s="202"/>
      <c r="BT1245" s="202"/>
      <c r="BU1245" s="202"/>
      <c r="BV1245" s="202"/>
      <c r="BW1245" s="202"/>
      <c r="BX1245" s="202"/>
      <c r="BY1245" s="202"/>
      <c r="BZ1245" s="202"/>
      <c r="CA1245" s="202"/>
      <c r="CB1245" s="202"/>
      <c r="CC1245" s="202"/>
      <c r="CD1245" s="202"/>
      <c r="CE1245" s="202"/>
      <c r="CF1245" s="202"/>
      <c r="CG1245" s="202"/>
      <c r="CH1245" s="202"/>
      <c r="CI1245" s="202"/>
      <c r="CJ1245" s="202"/>
      <c r="CK1245" s="202"/>
      <c r="CL1245" s="202"/>
    </row>
    <row r="1246" spans="2:90" x14ac:dyDescent="0.4">
      <c r="B1246" s="202"/>
      <c r="C1246" s="27"/>
      <c r="D1246" s="27"/>
      <c r="E1246" s="27"/>
      <c r="F1246" s="27"/>
      <c r="G1246" s="27"/>
      <c r="H1246" s="202"/>
      <c r="I1246" s="202"/>
      <c r="J1246" s="202"/>
      <c r="K1246" s="202"/>
      <c r="L1246" s="202"/>
      <c r="M1246" s="202"/>
      <c r="N1246" s="202"/>
      <c r="O1246" s="202"/>
      <c r="P1246" s="202"/>
      <c r="R1246" s="202"/>
      <c r="S1246" s="202"/>
      <c r="T1246" s="202"/>
      <c r="U1246" s="202"/>
      <c r="V1246" s="202"/>
      <c r="W1246" s="202"/>
      <c r="X1246" s="202"/>
      <c r="Y1246" s="202"/>
      <c r="Z1246" s="202"/>
      <c r="AA1246" s="202"/>
      <c r="AB1246" s="202"/>
      <c r="AC1246" s="202"/>
      <c r="AD1246" s="202"/>
      <c r="AE1246" s="202"/>
      <c r="AF1246" s="202"/>
      <c r="AG1246" s="202"/>
      <c r="AH1246" s="202"/>
      <c r="AI1246" s="202"/>
      <c r="AJ1246" s="202"/>
      <c r="AK1246" s="202"/>
      <c r="AL1246" s="202"/>
      <c r="AM1246" s="202"/>
      <c r="AN1246" s="202"/>
      <c r="AO1246" s="202"/>
      <c r="AP1246" s="202"/>
      <c r="AQ1246" s="202"/>
      <c r="AR1246" s="202"/>
      <c r="AS1246" s="202"/>
      <c r="AT1246" s="202"/>
      <c r="AU1246" s="202"/>
      <c r="AV1246" s="202"/>
      <c r="AW1246" s="202"/>
      <c r="AX1246" s="202"/>
      <c r="AY1246" s="202"/>
      <c r="AZ1246" s="202"/>
      <c r="BA1246" s="202"/>
      <c r="BB1246" s="202"/>
      <c r="BC1246" s="202"/>
      <c r="BD1246" s="202"/>
      <c r="BE1246" s="202"/>
      <c r="BF1246" s="202"/>
      <c r="BG1246" s="202"/>
      <c r="BH1246" s="202"/>
      <c r="BI1246" s="202"/>
      <c r="BJ1246" s="202"/>
      <c r="BK1246" s="202"/>
      <c r="BL1246" s="202"/>
      <c r="BM1246" s="202"/>
      <c r="BN1246" s="202"/>
      <c r="BO1246" s="202"/>
      <c r="BP1246" s="202"/>
      <c r="BQ1246" s="202"/>
      <c r="BR1246" s="202"/>
      <c r="BS1246" s="202"/>
      <c r="BT1246" s="202"/>
      <c r="BU1246" s="202"/>
      <c r="BV1246" s="202"/>
      <c r="BW1246" s="202"/>
      <c r="BX1246" s="202"/>
      <c r="BY1246" s="202"/>
      <c r="BZ1246" s="202"/>
      <c r="CA1246" s="202"/>
      <c r="CB1246" s="202"/>
      <c r="CC1246" s="202"/>
      <c r="CD1246" s="202"/>
      <c r="CE1246" s="202"/>
      <c r="CF1246" s="202"/>
      <c r="CG1246" s="202"/>
      <c r="CH1246" s="202"/>
      <c r="CI1246" s="202"/>
      <c r="CJ1246" s="202"/>
      <c r="CK1246" s="202"/>
      <c r="CL1246" s="202"/>
    </row>
    <row r="1247" spans="2:90" x14ac:dyDescent="0.4">
      <c r="B1247" s="202"/>
      <c r="C1247" s="27"/>
      <c r="D1247" s="27"/>
      <c r="E1247" s="27"/>
      <c r="F1247" s="27"/>
      <c r="G1247" s="27"/>
      <c r="H1247" s="202"/>
      <c r="I1247" s="202"/>
      <c r="J1247" s="202"/>
      <c r="K1247" s="202"/>
      <c r="L1247" s="202"/>
      <c r="M1247" s="202"/>
      <c r="N1247" s="202"/>
      <c r="O1247" s="202"/>
      <c r="P1247" s="202"/>
      <c r="R1247" s="202"/>
      <c r="S1247" s="202"/>
      <c r="T1247" s="202"/>
      <c r="U1247" s="202"/>
      <c r="V1247" s="202"/>
      <c r="W1247" s="202"/>
      <c r="X1247" s="202"/>
      <c r="Y1247" s="202"/>
      <c r="Z1247" s="202"/>
      <c r="AA1247" s="202"/>
      <c r="AB1247" s="202"/>
      <c r="AC1247" s="202"/>
      <c r="AD1247" s="202"/>
      <c r="AE1247" s="202"/>
      <c r="AF1247" s="202"/>
      <c r="AG1247" s="202"/>
      <c r="AH1247" s="202"/>
      <c r="AI1247" s="202"/>
      <c r="AJ1247" s="202"/>
      <c r="AK1247" s="202"/>
      <c r="AL1247" s="202"/>
      <c r="AM1247" s="202"/>
      <c r="AN1247" s="202"/>
      <c r="AO1247" s="202"/>
      <c r="AP1247" s="202"/>
      <c r="AQ1247" s="202"/>
      <c r="AR1247" s="202"/>
      <c r="AS1247" s="202"/>
      <c r="AT1247" s="202"/>
      <c r="AU1247" s="202"/>
      <c r="AV1247" s="202"/>
      <c r="AW1247" s="202"/>
      <c r="AX1247" s="202"/>
      <c r="AY1247" s="202"/>
      <c r="AZ1247" s="202"/>
      <c r="BA1247" s="202"/>
      <c r="BB1247" s="202"/>
      <c r="BC1247" s="202"/>
      <c r="BD1247" s="202"/>
      <c r="BE1247" s="202"/>
      <c r="BF1247" s="202"/>
      <c r="BG1247" s="202"/>
      <c r="BH1247" s="202"/>
      <c r="BI1247" s="202"/>
      <c r="BJ1247" s="202"/>
      <c r="BK1247" s="202"/>
      <c r="BL1247" s="202"/>
      <c r="BM1247" s="202"/>
      <c r="BN1247" s="202"/>
      <c r="BO1247" s="202"/>
      <c r="BP1247" s="202"/>
      <c r="BQ1247" s="202"/>
      <c r="BR1247" s="202"/>
      <c r="BS1247" s="202"/>
      <c r="BT1247" s="202"/>
      <c r="BU1247" s="202"/>
      <c r="BV1247" s="202"/>
      <c r="BW1247" s="202"/>
      <c r="BX1247" s="202"/>
      <c r="BY1247" s="202"/>
      <c r="BZ1247" s="202"/>
      <c r="CA1247" s="202"/>
      <c r="CB1247" s="202"/>
      <c r="CC1247" s="202"/>
      <c r="CD1247" s="202"/>
      <c r="CE1247" s="202"/>
      <c r="CF1247" s="202"/>
      <c r="CG1247" s="202"/>
      <c r="CH1247" s="202"/>
      <c r="CI1247" s="202"/>
      <c r="CJ1247" s="202"/>
      <c r="CK1247" s="202"/>
      <c r="CL1247" s="202"/>
    </row>
    <row r="1248" spans="2:90" x14ac:dyDescent="0.4">
      <c r="B1248" s="202"/>
      <c r="C1248" s="27"/>
      <c r="D1248" s="27"/>
      <c r="E1248" s="27"/>
      <c r="F1248" s="27"/>
      <c r="G1248" s="27"/>
      <c r="H1248" s="202"/>
      <c r="I1248" s="202"/>
      <c r="J1248" s="202"/>
      <c r="K1248" s="202"/>
      <c r="L1248" s="202"/>
      <c r="M1248" s="202"/>
      <c r="N1248" s="202"/>
      <c r="O1248" s="202"/>
      <c r="P1248" s="202"/>
      <c r="R1248" s="202"/>
      <c r="S1248" s="202"/>
      <c r="T1248" s="202"/>
      <c r="U1248" s="202"/>
      <c r="V1248" s="202"/>
      <c r="W1248" s="202"/>
      <c r="X1248" s="202"/>
      <c r="Y1248" s="202"/>
      <c r="Z1248" s="202"/>
      <c r="AA1248" s="202"/>
      <c r="AB1248" s="202"/>
      <c r="AC1248" s="202"/>
      <c r="AD1248" s="202"/>
      <c r="AE1248" s="202"/>
      <c r="AF1248" s="202"/>
      <c r="AG1248" s="202"/>
      <c r="AH1248" s="202"/>
      <c r="AI1248" s="202"/>
      <c r="AJ1248" s="202"/>
      <c r="AK1248" s="202"/>
      <c r="AL1248" s="202"/>
      <c r="AM1248" s="202"/>
      <c r="AN1248" s="202"/>
      <c r="AO1248" s="202"/>
      <c r="AP1248" s="202"/>
      <c r="AQ1248" s="202"/>
      <c r="AR1248" s="202"/>
      <c r="AS1248" s="202"/>
      <c r="AT1248" s="202"/>
      <c r="AU1248" s="202"/>
      <c r="AV1248" s="202"/>
      <c r="AW1248" s="202"/>
      <c r="AX1248" s="202"/>
      <c r="AY1248" s="202"/>
      <c r="AZ1248" s="202"/>
      <c r="BA1248" s="202"/>
      <c r="BB1248" s="202"/>
      <c r="BC1248" s="202"/>
      <c r="BD1248" s="202"/>
      <c r="BE1248" s="202"/>
      <c r="BF1248" s="202"/>
      <c r="BG1248" s="202"/>
      <c r="BH1248" s="202"/>
      <c r="BI1248" s="202"/>
      <c r="BJ1248" s="202"/>
      <c r="BK1248" s="202"/>
      <c r="BL1248" s="202"/>
      <c r="BM1248" s="202"/>
      <c r="BN1248" s="202"/>
      <c r="BO1248" s="202"/>
      <c r="BP1248" s="202"/>
      <c r="BQ1248" s="202"/>
      <c r="BR1248" s="202"/>
      <c r="BS1248" s="202"/>
      <c r="BT1248" s="202"/>
      <c r="BU1248" s="202"/>
      <c r="BV1248" s="202"/>
      <c r="BW1248" s="202"/>
      <c r="BX1248" s="202"/>
      <c r="BY1248" s="202"/>
      <c r="BZ1248" s="202"/>
      <c r="CA1248" s="202"/>
      <c r="CB1248" s="202"/>
      <c r="CC1248" s="202"/>
      <c r="CD1248" s="202"/>
      <c r="CE1248" s="202"/>
      <c r="CF1248" s="202"/>
      <c r="CG1248" s="202"/>
      <c r="CH1248" s="202"/>
      <c r="CI1248" s="202"/>
      <c r="CJ1248" s="202"/>
      <c r="CK1248" s="202"/>
      <c r="CL1248" s="202"/>
    </row>
    <row r="1249" spans="2:90" x14ac:dyDescent="0.4">
      <c r="B1249" s="200"/>
      <c r="H1249" s="160"/>
      <c r="I1249" s="201"/>
      <c r="J1249" s="201"/>
      <c r="K1249" s="160"/>
      <c r="L1249" s="160"/>
      <c r="M1249" s="160"/>
      <c r="N1249" s="160"/>
      <c r="O1249" s="160"/>
      <c r="P1249" s="160"/>
      <c r="R1249" s="200"/>
      <c r="S1249" s="200"/>
      <c r="T1249" s="200"/>
      <c r="U1249" s="200"/>
      <c r="V1249" s="200"/>
      <c r="W1249" s="200"/>
      <c r="X1249" s="200"/>
      <c r="Y1249" s="200"/>
      <c r="Z1249" s="200"/>
      <c r="AA1249" s="200"/>
      <c r="AB1249" s="200"/>
      <c r="AC1249" s="200"/>
      <c r="AD1249" s="200"/>
      <c r="AE1249" s="200"/>
      <c r="AF1249" s="200"/>
      <c r="AG1249" s="200"/>
      <c r="AH1249" s="200"/>
      <c r="AI1249" s="200"/>
      <c r="AJ1249" s="200"/>
      <c r="AK1249" s="200"/>
      <c r="AL1249" s="200"/>
      <c r="AM1249" s="200"/>
      <c r="AN1249" s="200"/>
      <c r="AO1249" s="200"/>
      <c r="AP1249" s="200"/>
      <c r="AQ1249" s="200"/>
      <c r="AR1249" s="200"/>
      <c r="AS1249" s="200"/>
      <c r="AT1249" s="200"/>
      <c r="AU1249" s="200"/>
      <c r="AV1249" s="200"/>
      <c r="AW1249" s="200"/>
      <c r="AX1249" s="200"/>
      <c r="AY1249" s="200"/>
      <c r="AZ1249" s="200"/>
      <c r="BA1249" s="200"/>
      <c r="BB1249" s="200"/>
      <c r="BC1249" s="200"/>
      <c r="BD1249" s="200"/>
      <c r="BE1249" s="200"/>
      <c r="BF1249" s="200"/>
      <c r="BG1249" s="200"/>
      <c r="BH1249" s="200"/>
      <c r="BI1249" s="200"/>
      <c r="BJ1249" s="200"/>
      <c r="BK1249" s="200"/>
      <c r="BL1249" s="200"/>
      <c r="BM1249" s="200"/>
      <c r="BN1249" s="200"/>
      <c r="BO1249" s="200"/>
      <c r="BP1249" s="200"/>
      <c r="BQ1249" s="200"/>
      <c r="BR1249" s="200"/>
      <c r="BS1249" s="200"/>
      <c r="BT1249" s="200"/>
      <c r="BU1249" s="200"/>
      <c r="BV1249" s="200"/>
      <c r="BW1249" s="200"/>
      <c r="BX1249" s="200"/>
      <c r="BY1249" s="200"/>
      <c r="BZ1249" s="200"/>
      <c r="CA1249" s="200"/>
      <c r="CB1249" s="200"/>
      <c r="CC1249" s="200"/>
      <c r="CD1249" s="200"/>
      <c r="CE1249" s="200"/>
      <c r="CF1249" s="200"/>
      <c r="CG1249" s="200"/>
      <c r="CH1249" s="200"/>
      <c r="CI1249" s="200"/>
      <c r="CJ1249" s="200"/>
      <c r="CK1249" s="200"/>
      <c r="CL1249" s="200"/>
    </row>
    <row r="1250" spans="2:90" x14ac:dyDescent="0.4">
      <c r="B1250" s="200"/>
      <c r="H1250" s="160"/>
      <c r="I1250" s="201"/>
      <c r="J1250" s="201"/>
      <c r="K1250" s="160"/>
      <c r="L1250" s="160"/>
      <c r="M1250" s="160"/>
      <c r="N1250" s="160"/>
      <c r="O1250" s="160"/>
      <c r="P1250" s="160"/>
      <c r="R1250" s="200"/>
      <c r="S1250" s="200"/>
      <c r="T1250" s="200"/>
      <c r="U1250" s="200"/>
      <c r="V1250" s="200"/>
      <c r="W1250" s="200"/>
      <c r="X1250" s="200"/>
      <c r="Y1250" s="200"/>
      <c r="Z1250" s="200"/>
      <c r="AA1250" s="200"/>
      <c r="AB1250" s="200"/>
      <c r="AC1250" s="200"/>
      <c r="AD1250" s="200"/>
      <c r="AE1250" s="200"/>
      <c r="AF1250" s="200"/>
      <c r="AG1250" s="200"/>
      <c r="AH1250" s="200"/>
      <c r="AI1250" s="200"/>
      <c r="AJ1250" s="200"/>
      <c r="AK1250" s="200"/>
      <c r="AL1250" s="200"/>
      <c r="AM1250" s="200"/>
      <c r="AN1250" s="200"/>
      <c r="AO1250" s="200"/>
      <c r="AP1250" s="200"/>
      <c r="AQ1250" s="200"/>
      <c r="AR1250" s="200"/>
      <c r="AS1250" s="200"/>
      <c r="AT1250" s="200"/>
      <c r="AU1250" s="200"/>
      <c r="AV1250" s="200"/>
      <c r="AW1250" s="200"/>
      <c r="AX1250" s="200"/>
      <c r="AY1250" s="200"/>
      <c r="AZ1250" s="200"/>
      <c r="BA1250" s="200"/>
      <c r="BB1250" s="200"/>
      <c r="BC1250" s="200"/>
      <c r="BD1250" s="200"/>
      <c r="BE1250" s="200"/>
      <c r="BF1250" s="200"/>
      <c r="BG1250" s="200"/>
      <c r="BH1250" s="200"/>
      <c r="BI1250" s="200"/>
      <c r="BJ1250" s="200"/>
      <c r="BK1250" s="200"/>
      <c r="BL1250" s="200"/>
      <c r="BM1250" s="200"/>
      <c r="BN1250" s="200"/>
      <c r="BO1250" s="200"/>
      <c r="BP1250" s="200"/>
      <c r="BQ1250" s="200"/>
      <c r="BR1250" s="200"/>
      <c r="BS1250" s="200"/>
      <c r="BT1250" s="200"/>
      <c r="BU1250" s="200"/>
      <c r="BV1250" s="200"/>
      <c r="BW1250" s="200"/>
      <c r="BX1250" s="200"/>
      <c r="BY1250" s="200"/>
      <c r="BZ1250" s="200"/>
      <c r="CA1250" s="200"/>
      <c r="CB1250" s="200"/>
      <c r="CC1250" s="200"/>
      <c r="CD1250" s="200"/>
      <c r="CE1250" s="200"/>
      <c r="CF1250" s="200"/>
      <c r="CG1250" s="200"/>
      <c r="CH1250" s="200"/>
      <c r="CI1250" s="200"/>
      <c r="CJ1250" s="200"/>
      <c r="CK1250" s="200"/>
      <c r="CL1250" s="200"/>
    </row>
    <row r="1251" spans="2:90" x14ac:dyDescent="0.4">
      <c r="B1251" s="200"/>
      <c r="H1251" s="160"/>
      <c r="I1251" s="201"/>
      <c r="J1251" s="201"/>
      <c r="K1251" s="160"/>
      <c r="L1251" s="160"/>
      <c r="M1251" s="160"/>
      <c r="N1251" s="160"/>
      <c r="O1251" s="160"/>
      <c r="P1251" s="160"/>
      <c r="R1251" s="200"/>
      <c r="S1251" s="200"/>
      <c r="T1251" s="200"/>
      <c r="U1251" s="200"/>
      <c r="V1251" s="200"/>
      <c r="W1251" s="200"/>
      <c r="X1251" s="200"/>
      <c r="Y1251" s="200"/>
      <c r="Z1251" s="200"/>
      <c r="AA1251" s="200"/>
      <c r="AB1251" s="200"/>
      <c r="AC1251" s="200"/>
      <c r="AD1251" s="200"/>
      <c r="AE1251" s="200"/>
      <c r="AF1251" s="200"/>
      <c r="AG1251" s="200"/>
      <c r="AH1251" s="200"/>
      <c r="AI1251" s="200"/>
      <c r="AJ1251" s="200"/>
      <c r="AK1251" s="200"/>
      <c r="AL1251" s="200"/>
      <c r="AM1251" s="200"/>
      <c r="AN1251" s="200"/>
      <c r="AO1251" s="200"/>
      <c r="AP1251" s="200"/>
      <c r="AQ1251" s="200"/>
      <c r="AR1251" s="200"/>
      <c r="AS1251" s="200"/>
      <c r="AT1251" s="200"/>
      <c r="AU1251" s="200"/>
      <c r="AV1251" s="200"/>
      <c r="AW1251" s="200"/>
      <c r="AX1251" s="200"/>
      <c r="AY1251" s="200"/>
      <c r="AZ1251" s="200"/>
      <c r="BA1251" s="200"/>
      <c r="BB1251" s="200"/>
      <c r="BC1251" s="200"/>
      <c r="BD1251" s="200"/>
      <c r="BE1251" s="200"/>
      <c r="BF1251" s="200"/>
      <c r="BG1251" s="200"/>
      <c r="BH1251" s="200"/>
      <c r="BI1251" s="200"/>
      <c r="BJ1251" s="200"/>
      <c r="BK1251" s="200"/>
      <c r="BL1251" s="200"/>
      <c r="BM1251" s="200"/>
      <c r="BN1251" s="200"/>
      <c r="BO1251" s="200"/>
      <c r="BP1251" s="200"/>
      <c r="BQ1251" s="200"/>
      <c r="BR1251" s="200"/>
      <c r="BS1251" s="200"/>
      <c r="BT1251" s="200"/>
      <c r="BU1251" s="200"/>
      <c r="BV1251" s="200"/>
      <c r="BW1251" s="200"/>
      <c r="BX1251" s="200"/>
      <c r="BY1251" s="200"/>
      <c r="BZ1251" s="200"/>
      <c r="CA1251" s="200"/>
      <c r="CB1251" s="200"/>
      <c r="CC1251" s="200"/>
      <c r="CD1251" s="200"/>
      <c r="CE1251" s="200"/>
      <c r="CF1251" s="200"/>
      <c r="CG1251" s="200"/>
      <c r="CH1251" s="200"/>
      <c r="CI1251" s="200"/>
      <c r="CJ1251" s="200"/>
      <c r="CK1251" s="200"/>
      <c r="CL1251" s="200"/>
    </row>
    <row r="1252" spans="2:90" x14ac:dyDescent="0.4">
      <c r="B1252" s="200"/>
      <c r="H1252" s="160"/>
      <c r="I1252" s="201"/>
      <c r="J1252" s="201"/>
      <c r="K1252" s="160"/>
      <c r="L1252" s="160"/>
      <c r="M1252" s="160"/>
      <c r="N1252" s="160"/>
      <c r="O1252" s="160"/>
      <c r="P1252" s="160"/>
      <c r="R1252" s="200"/>
      <c r="S1252" s="200"/>
      <c r="T1252" s="200"/>
      <c r="U1252" s="200"/>
      <c r="V1252" s="200"/>
      <c r="W1252" s="200"/>
      <c r="X1252" s="200"/>
      <c r="Y1252" s="200"/>
      <c r="Z1252" s="200"/>
      <c r="AA1252" s="200"/>
      <c r="AB1252" s="200"/>
      <c r="AC1252" s="200"/>
      <c r="AD1252" s="200"/>
      <c r="AE1252" s="200"/>
      <c r="AF1252" s="200"/>
      <c r="AG1252" s="200"/>
      <c r="AH1252" s="200"/>
      <c r="AI1252" s="200"/>
      <c r="AJ1252" s="200"/>
      <c r="AK1252" s="200"/>
      <c r="AL1252" s="200"/>
      <c r="AM1252" s="200"/>
      <c r="AN1252" s="200"/>
      <c r="AO1252" s="200"/>
      <c r="AP1252" s="200"/>
      <c r="AQ1252" s="200"/>
      <c r="AR1252" s="200"/>
      <c r="AS1252" s="200"/>
      <c r="AT1252" s="200"/>
      <c r="AU1252" s="200"/>
      <c r="AV1252" s="200"/>
      <c r="AW1252" s="200"/>
      <c r="AX1252" s="200"/>
      <c r="AY1252" s="200"/>
      <c r="AZ1252" s="200"/>
      <c r="BA1252" s="200"/>
      <c r="BB1252" s="200"/>
      <c r="BC1252" s="200"/>
      <c r="BD1252" s="200"/>
      <c r="BE1252" s="200"/>
      <c r="BF1252" s="200"/>
      <c r="BG1252" s="200"/>
      <c r="BH1252" s="200"/>
      <c r="BI1252" s="200"/>
      <c r="BJ1252" s="200"/>
      <c r="BK1252" s="200"/>
      <c r="BL1252" s="200"/>
      <c r="BM1252" s="200"/>
      <c r="BN1252" s="200"/>
      <c r="BO1252" s="200"/>
      <c r="BP1252" s="200"/>
      <c r="BQ1252" s="200"/>
      <c r="BR1252" s="200"/>
      <c r="BS1252" s="200"/>
      <c r="BT1252" s="200"/>
      <c r="BU1252" s="200"/>
      <c r="BV1252" s="200"/>
      <c r="BW1252" s="200"/>
      <c r="BX1252" s="200"/>
      <c r="BY1252" s="200"/>
      <c r="BZ1252" s="200"/>
      <c r="CA1252" s="200"/>
      <c r="CB1252" s="200"/>
      <c r="CC1252" s="200"/>
      <c r="CD1252" s="200"/>
      <c r="CE1252" s="200"/>
      <c r="CF1252" s="200"/>
      <c r="CG1252" s="200"/>
      <c r="CH1252" s="200"/>
      <c r="CI1252" s="200"/>
      <c r="CJ1252" s="200"/>
      <c r="CK1252" s="200"/>
      <c r="CL1252" s="200"/>
    </row>
    <row r="1253" spans="2:90" x14ac:dyDescent="0.4">
      <c r="B1253" s="200"/>
      <c r="H1253" s="160"/>
      <c r="I1253" s="201"/>
      <c r="J1253" s="201"/>
      <c r="K1253" s="160"/>
      <c r="L1253" s="160"/>
      <c r="M1253" s="160"/>
      <c r="N1253" s="160"/>
      <c r="O1253" s="160"/>
      <c r="P1253" s="160"/>
      <c r="R1253" s="200"/>
      <c r="S1253" s="200"/>
      <c r="T1253" s="200"/>
      <c r="U1253" s="200"/>
      <c r="V1253" s="200"/>
      <c r="W1253" s="200"/>
      <c r="X1253" s="200"/>
      <c r="Y1253" s="200"/>
      <c r="Z1253" s="200"/>
      <c r="AA1253" s="200"/>
      <c r="AB1253" s="200"/>
      <c r="AC1253" s="200"/>
      <c r="AD1253" s="200"/>
      <c r="AE1253" s="200"/>
      <c r="AF1253" s="200"/>
      <c r="AG1253" s="200"/>
      <c r="AH1253" s="200"/>
      <c r="AI1253" s="200"/>
      <c r="AJ1253" s="200"/>
      <c r="AK1253" s="200"/>
      <c r="AL1253" s="200"/>
      <c r="AM1253" s="200"/>
      <c r="AN1253" s="200"/>
      <c r="AO1253" s="200"/>
      <c r="AP1253" s="200"/>
      <c r="AQ1253" s="200"/>
      <c r="AR1253" s="200"/>
      <c r="AS1253" s="200"/>
      <c r="AT1253" s="200"/>
      <c r="AU1253" s="200"/>
      <c r="AV1253" s="200"/>
      <c r="AW1253" s="200"/>
      <c r="AX1253" s="200"/>
      <c r="AY1253" s="200"/>
      <c r="AZ1253" s="200"/>
      <c r="BA1253" s="200"/>
      <c r="BB1253" s="200"/>
      <c r="BC1253" s="200"/>
      <c r="BD1253" s="200"/>
      <c r="BE1253" s="200"/>
      <c r="BF1253" s="200"/>
      <c r="BG1253" s="200"/>
      <c r="BH1253" s="200"/>
      <c r="BI1253" s="200"/>
      <c r="BJ1253" s="200"/>
      <c r="BK1253" s="200"/>
      <c r="BL1253" s="200"/>
      <c r="BM1253" s="200"/>
      <c r="BN1253" s="200"/>
      <c r="BO1253" s="200"/>
      <c r="BP1253" s="200"/>
      <c r="BQ1253" s="200"/>
      <c r="BR1253" s="200"/>
      <c r="BS1253" s="200"/>
      <c r="BT1253" s="200"/>
      <c r="BU1253" s="200"/>
      <c r="BV1253" s="200"/>
      <c r="BW1253" s="200"/>
      <c r="BX1253" s="200"/>
      <c r="BY1253" s="200"/>
      <c r="BZ1253" s="200"/>
      <c r="CA1253" s="200"/>
      <c r="CB1253" s="200"/>
      <c r="CC1253" s="200"/>
      <c r="CD1253" s="200"/>
      <c r="CE1253" s="200"/>
      <c r="CF1253" s="200"/>
      <c r="CG1253" s="200"/>
      <c r="CH1253" s="200"/>
      <c r="CI1253" s="200"/>
      <c r="CJ1253" s="200"/>
      <c r="CK1253" s="200"/>
      <c r="CL1253" s="200"/>
    </row>
    <row r="1254" spans="2:90" x14ac:dyDescent="0.4">
      <c r="B1254" s="200"/>
      <c r="H1254" s="160"/>
      <c r="I1254" s="201"/>
      <c r="J1254" s="201"/>
      <c r="K1254" s="160"/>
      <c r="L1254" s="160"/>
      <c r="M1254" s="160"/>
      <c r="N1254" s="160"/>
      <c r="O1254" s="160"/>
      <c r="P1254" s="160"/>
      <c r="R1254" s="200"/>
      <c r="S1254" s="200"/>
      <c r="T1254" s="200"/>
      <c r="U1254" s="200"/>
      <c r="V1254" s="200"/>
      <c r="W1254" s="200"/>
      <c r="X1254" s="200"/>
      <c r="Y1254" s="200"/>
      <c r="Z1254" s="200"/>
      <c r="AA1254" s="200"/>
      <c r="AB1254" s="200"/>
      <c r="AC1254" s="200"/>
      <c r="AD1254" s="200"/>
      <c r="AE1254" s="200"/>
      <c r="AF1254" s="200"/>
      <c r="AG1254" s="200"/>
      <c r="AH1254" s="200"/>
      <c r="AI1254" s="200"/>
      <c r="AJ1254" s="200"/>
      <c r="AK1254" s="200"/>
      <c r="AL1254" s="200"/>
      <c r="AM1254" s="200"/>
      <c r="AN1254" s="200"/>
      <c r="AO1254" s="200"/>
      <c r="AP1254" s="200"/>
      <c r="AQ1254" s="200"/>
      <c r="AR1254" s="200"/>
      <c r="AS1254" s="200"/>
      <c r="AT1254" s="200"/>
      <c r="AU1254" s="200"/>
      <c r="AV1254" s="200"/>
      <c r="AW1254" s="200"/>
      <c r="AX1254" s="200"/>
      <c r="AY1254" s="200"/>
      <c r="AZ1254" s="200"/>
      <c r="BA1254" s="200"/>
      <c r="BB1254" s="200"/>
      <c r="BC1254" s="200"/>
      <c r="BD1254" s="200"/>
      <c r="BE1254" s="200"/>
      <c r="BF1254" s="200"/>
      <c r="BG1254" s="200"/>
      <c r="BH1254" s="200"/>
      <c r="BI1254" s="200"/>
      <c r="BJ1254" s="200"/>
      <c r="BK1254" s="200"/>
      <c r="BL1254" s="200"/>
      <c r="BM1254" s="200"/>
      <c r="BN1254" s="200"/>
      <c r="BO1254" s="200"/>
      <c r="BP1254" s="200"/>
      <c r="BQ1254" s="200"/>
      <c r="BR1254" s="200"/>
      <c r="BS1254" s="200"/>
      <c r="BT1254" s="200"/>
      <c r="BU1254" s="200"/>
      <c r="BV1254" s="200"/>
      <c r="BW1254" s="200"/>
      <c r="BX1254" s="200"/>
      <c r="BY1254" s="200"/>
      <c r="BZ1254" s="200"/>
      <c r="CA1254" s="200"/>
      <c r="CB1254" s="200"/>
      <c r="CC1254" s="200"/>
      <c r="CD1254" s="200"/>
      <c r="CE1254" s="200"/>
      <c r="CF1254" s="200"/>
      <c r="CG1254" s="200"/>
      <c r="CH1254" s="200"/>
      <c r="CI1254" s="200"/>
      <c r="CJ1254" s="200"/>
      <c r="CK1254" s="200"/>
      <c r="CL1254" s="200"/>
    </row>
    <row r="1255" spans="2:90" x14ac:dyDescent="0.4">
      <c r="B1255" s="200"/>
      <c r="H1255" s="160"/>
      <c r="I1255" s="201"/>
      <c r="J1255" s="201"/>
      <c r="K1255" s="160"/>
      <c r="L1255" s="160"/>
      <c r="M1255" s="160"/>
      <c r="N1255" s="160"/>
      <c r="O1255" s="160"/>
      <c r="P1255" s="160"/>
      <c r="R1255" s="200"/>
      <c r="S1255" s="200"/>
      <c r="T1255" s="200"/>
      <c r="U1255" s="200"/>
      <c r="V1255" s="200"/>
      <c r="W1255" s="200"/>
      <c r="X1255" s="200"/>
      <c r="Y1255" s="200"/>
      <c r="Z1255" s="200"/>
      <c r="AA1255" s="200"/>
      <c r="AB1255" s="200"/>
      <c r="AC1255" s="200"/>
      <c r="AD1255" s="200"/>
      <c r="AE1255" s="200"/>
      <c r="AF1255" s="200"/>
      <c r="AG1255" s="200"/>
      <c r="AH1255" s="200"/>
      <c r="AI1255" s="200"/>
      <c r="AJ1255" s="200"/>
      <c r="AK1255" s="200"/>
      <c r="AL1255" s="200"/>
      <c r="AM1255" s="200"/>
      <c r="AN1255" s="200"/>
      <c r="AO1255" s="200"/>
      <c r="AP1255" s="200"/>
      <c r="AQ1255" s="200"/>
      <c r="AR1255" s="200"/>
      <c r="AS1255" s="200"/>
      <c r="AT1255" s="200"/>
      <c r="AU1255" s="200"/>
      <c r="AV1255" s="200"/>
      <c r="AW1255" s="200"/>
      <c r="AX1255" s="200"/>
      <c r="AY1255" s="200"/>
      <c r="AZ1255" s="200"/>
      <c r="BA1255" s="200"/>
      <c r="BB1255" s="200"/>
      <c r="BC1255" s="200"/>
      <c r="BD1255" s="200"/>
      <c r="BE1255" s="200"/>
      <c r="BF1255" s="200"/>
      <c r="BG1255" s="200"/>
      <c r="BH1255" s="200"/>
      <c r="BI1255" s="200"/>
      <c r="BJ1255" s="200"/>
      <c r="BK1255" s="200"/>
      <c r="BL1255" s="200"/>
      <c r="BM1255" s="200"/>
      <c r="BN1255" s="200"/>
      <c r="BO1255" s="200"/>
      <c r="BP1255" s="200"/>
      <c r="BQ1255" s="200"/>
      <c r="BR1255" s="200"/>
      <c r="BS1255" s="200"/>
      <c r="BT1255" s="200"/>
      <c r="BU1255" s="200"/>
      <c r="BV1255" s="200"/>
      <c r="BW1255" s="200"/>
      <c r="BX1255" s="200"/>
      <c r="BY1255" s="200"/>
      <c r="BZ1255" s="200"/>
      <c r="CA1255" s="200"/>
      <c r="CB1255" s="200"/>
      <c r="CC1255" s="200"/>
      <c r="CD1255" s="200"/>
      <c r="CE1255" s="200"/>
      <c r="CF1255" s="200"/>
      <c r="CG1255" s="200"/>
      <c r="CH1255" s="200"/>
      <c r="CI1255" s="200"/>
      <c r="CJ1255" s="200"/>
      <c r="CK1255" s="200"/>
      <c r="CL1255" s="200"/>
    </row>
    <row r="1256" spans="2:90" x14ac:dyDescent="0.4">
      <c r="B1256" s="200"/>
      <c r="H1256" s="160"/>
      <c r="I1256" s="201"/>
      <c r="J1256" s="201"/>
      <c r="K1256" s="160"/>
      <c r="L1256" s="160"/>
      <c r="M1256" s="160"/>
      <c r="N1256" s="160"/>
      <c r="O1256" s="160"/>
      <c r="P1256" s="160"/>
      <c r="R1256" s="200"/>
      <c r="S1256" s="200"/>
      <c r="T1256" s="200"/>
      <c r="U1256" s="200"/>
      <c r="V1256" s="200"/>
      <c r="W1256" s="200"/>
      <c r="X1256" s="200"/>
      <c r="Y1256" s="200"/>
      <c r="Z1256" s="200"/>
      <c r="AA1256" s="200"/>
      <c r="AB1256" s="200"/>
      <c r="AC1256" s="200"/>
      <c r="AD1256" s="200"/>
      <c r="AE1256" s="200"/>
      <c r="AF1256" s="200"/>
      <c r="AG1256" s="200"/>
      <c r="AH1256" s="200"/>
      <c r="AI1256" s="200"/>
      <c r="AJ1256" s="200"/>
      <c r="AK1256" s="200"/>
      <c r="AL1256" s="200"/>
      <c r="AM1256" s="200"/>
      <c r="AN1256" s="200"/>
      <c r="AO1256" s="200"/>
      <c r="AP1256" s="200"/>
      <c r="AQ1256" s="200"/>
      <c r="AR1256" s="200"/>
      <c r="AS1256" s="200"/>
      <c r="AT1256" s="200"/>
      <c r="AU1256" s="200"/>
      <c r="AV1256" s="200"/>
      <c r="AW1256" s="200"/>
      <c r="AX1256" s="200"/>
      <c r="AY1256" s="200"/>
      <c r="AZ1256" s="200"/>
      <c r="BA1256" s="200"/>
      <c r="BB1256" s="200"/>
      <c r="BC1256" s="200"/>
      <c r="BD1256" s="200"/>
      <c r="BE1256" s="200"/>
      <c r="BF1256" s="200"/>
      <c r="BG1256" s="200"/>
      <c r="BH1256" s="200"/>
      <c r="BI1256" s="200"/>
      <c r="BJ1256" s="200"/>
      <c r="BK1256" s="200"/>
      <c r="BL1256" s="200"/>
      <c r="BM1256" s="200"/>
      <c r="BN1256" s="200"/>
      <c r="BO1256" s="200"/>
      <c r="BP1256" s="200"/>
      <c r="BQ1256" s="200"/>
      <c r="BR1256" s="200"/>
      <c r="BS1256" s="200"/>
      <c r="BT1256" s="200"/>
      <c r="BU1256" s="200"/>
      <c r="BV1256" s="200"/>
      <c r="BW1256" s="200"/>
      <c r="BX1256" s="200"/>
      <c r="BY1256" s="200"/>
      <c r="BZ1256" s="200"/>
      <c r="CA1256" s="200"/>
      <c r="CB1256" s="200"/>
      <c r="CC1256" s="200"/>
      <c r="CD1256" s="200"/>
      <c r="CE1256" s="200"/>
      <c r="CF1256" s="200"/>
      <c r="CG1256" s="200"/>
      <c r="CH1256" s="200"/>
      <c r="CI1256" s="200"/>
      <c r="CJ1256" s="200"/>
      <c r="CK1256" s="200"/>
      <c r="CL1256" s="200"/>
    </row>
    <row r="1257" spans="2:90" x14ac:dyDescent="0.4">
      <c r="B1257" s="200"/>
      <c r="H1257" s="160"/>
      <c r="I1257" s="201"/>
      <c r="J1257" s="201"/>
      <c r="K1257" s="160"/>
      <c r="L1257" s="160"/>
      <c r="M1257" s="160"/>
      <c r="N1257" s="160"/>
      <c r="O1257" s="160"/>
      <c r="P1257" s="160"/>
      <c r="R1257" s="200"/>
      <c r="S1257" s="200"/>
      <c r="T1257" s="200"/>
      <c r="U1257" s="200"/>
      <c r="V1257" s="200"/>
      <c r="W1257" s="200"/>
      <c r="X1257" s="200"/>
      <c r="Y1257" s="200"/>
      <c r="Z1257" s="200"/>
      <c r="AA1257" s="200"/>
      <c r="AB1257" s="200"/>
      <c r="AC1257" s="200"/>
      <c r="AD1257" s="200"/>
      <c r="AE1257" s="200"/>
      <c r="AF1257" s="200"/>
      <c r="AG1257" s="200"/>
      <c r="AH1257" s="200"/>
      <c r="AI1257" s="200"/>
      <c r="AJ1257" s="200"/>
      <c r="AK1257" s="200"/>
      <c r="AL1257" s="200"/>
      <c r="AM1257" s="200"/>
      <c r="AN1257" s="200"/>
      <c r="AO1257" s="200"/>
      <c r="AP1257" s="200"/>
      <c r="AQ1257" s="200"/>
      <c r="AR1257" s="200"/>
      <c r="AS1257" s="200"/>
      <c r="AT1257" s="200"/>
      <c r="AU1257" s="200"/>
      <c r="AV1257" s="200"/>
      <c r="AW1257" s="200"/>
      <c r="AX1257" s="200"/>
      <c r="AY1257" s="200"/>
      <c r="AZ1257" s="200"/>
      <c r="BA1257" s="200"/>
      <c r="BB1257" s="200"/>
      <c r="BC1257" s="200"/>
      <c r="BD1257" s="200"/>
      <c r="BE1257" s="200"/>
      <c r="BF1257" s="200"/>
      <c r="BG1257" s="200"/>
      <c r="BH1257" s="200"/>
      <c r="BI1257" s="200"/>
      <c r="BJ1257" s="200"/>
      <c r="BK1257" s="200"/>
      <c r="BL1257" s="200"/>
      <c r="BM1257" s="200"/>
      <c r="BN1257" s="200"/>
      <c r="BO1257" s="200"/>
      <c r="BP1257" s="200"/>
      <c r="BQ1257" s="200"/>
      <c r="BR1257" s="200"/>
      <c r="BS1257" s="200"/>
      <c r="BT1257" s="200"/>
      <c r="BU1257" s="200"/>
      <c r="BV1257" s="200"/>
      <c r="BW1257" s="200"/>
      <c r="BX1257" s="200"/>
      <c r="BY1257" s="200"/>
      <c r="BZ1257" s="200"/>
      <c r="CA1257" s="200"/>
      <c r="CB1257" s="200"/>
      <c r="CC1257" s="200"/>
      <c r="CD1257" s="200"/>
      <c r="CE1257" s="200"/>
      <c r="CF1257" s="200"/>
      <c r="CG1257" s="200"/>
      <c r="CH1257" s="200"/>
      <c r="CI1257" s="200"/>
      <c r="CJ1257" s="200"/>
      <c r="CK1257" s="200"/>
      <c r="CL1257" s="200"/>
    </row>
    <row r="1258" spans="2:90" x14ac:dyDescent="0.4">
      <c r="B1258" s="171" t="s">
        <v>490</v>
      </c>
      <c r="E1258" s="8"/>
      <c r="H1258" s="170"/>
      <c r="I1258" s="172"/>
      <c r="J1258" s="172"/>
      <c r="K1258" s="193"/>
      <c r="L1258" s="193"/>
      <c r="M1258" s="193"/>
      <c r="N1258" s="193"/>
      <c r="O1258" s="193"/>
      <c r="P1258" s="193"/>
      <c r="R1258" s="194"/>
      <c r="S1258" s="170"/>
      <c r="T1258" s="170"/>
      <c r="U1258" s="170"/>
      <c r="V1258" s="170"/>
      <c r="W1258" s="170"/>
      <c r="X1258" s="170"/>
      <c r="Y1258" s="170"/>
      <c r="Z1258" s="170"/>
      <c r="AA1258" s="170"/>
      <c r="AB1258" s="170"/>
      <c r="AC1258" s="170"/>
      <c r="AD1258" s="170"/>
      <c r="AE1258" s="170"/>
      <c r="AF1258" s="170"/>
      <c r="AG1258" s="170"/>
      <c r="AH1258" s="170"/>
      <c r="AI1258" s="170"/>
      <c r="AJ1258" s="170"/>
      <c r="AK1258" s="170"/>
      <c r="AL1258" s="170"/>
      <c r="AM1258" s="170"/>
      <c r="AN1258" s="170"/>
      <c r="AO1258" s="170"/>
      <c r="AP1258" s="170"/>
      <c r="AQ1258" s="170"/>
      <c r="AR1258" s="170"/>
      <c r="AS1258" s="170"/>
      <c r="AT1258" s="170"/>
      <c r="AU1258" s="170"/>
      <c r="AV1258" s="170"/>
      <c r="AW1258" s="170"/>
      <c r="AX1258" s="170"/>
      <c r="AY1258" s="170"/>
      <c r="AZ1258" s="170"/>
      <c r="BA1258" s="170"/>
      <c r="BB1258" s="170"/>
      <c r="BC1258" s="170"/>
      <c r="BD1258" s="170"/>
      <c r="BE1258" s="170"/>
      <c r="BF1258" s="170"/>
      <c r="BG1258" s="170"/>
      <c r="BH1258" s="170"/>
      <c r="BI1258" s="170"/>
      <c r="BJ1258" s="170"/>
      <c r="BK1258" s="170"/>
      <c r="BL1258" s="170"/>
      <c r="BM1258" s="170"/>
      <c r="BN1258" s="170"/>
      <c r="BO1258" s="170"/>
      <c r="BP1258" s="170"/>
      <c r="BQ1258" s="170"/>
      <c r="BR1258" s="170"/>
      <c r="BS1258" s="170"/>
      <c r="BT1258" s="170"/>
      <c r="BU1258" s="170"/>
      <c r="BV1258" s="170"/>
      <c r="BW1258" s="170"/>
      <c r="BX1258" s="170"/>
      <c r="BY1258" s="170"/>
      <c r="BZ1258" s="170"/>
      <c r="CA1258" s="170"/>
      <c r="CB1258" s="170"/>
      <c r="CC1258" s="170"/>
      <c r="CD1258" s="170"/>
      <c r="CE1258" s="170"/>
      <c r="CF1258" s="170"/>
      <c r="CG1258" s="170"/>
      <c r="CH1258" s="170"/>
      <c r="CI1258" s="170"/>
      <c r="CJ1258" s="170"/>
      <c r="CK1258" s="170"/>
      <c r="CL1258" s="170"/>
    </row>
    <row r="1259" spans="2:90" x14ac:dyDescent="0.4">
      <c r="B1259" s="171" t="s">
        <v>492</v>
      </c>
      <c r="E1259" s="8"/>
      <c r="H1259" s="170"/>
      <c r="I1259" s="172"/>
      <c r="J1259" s="172"/>
      <c r="K1259" s="193"/>
      <c r="L1259" s="193"/>
      <c r="M1259" s="193"/>
      <c r="N1259" s="193"/>
      <c r="O1259" s="193"/>
      <c r="P1259" s="193"/>
      <c r="R1259" s="194"/>
      <c r="S1259" s="170"/>
      <c r="T1259" s="170"/>
      <c r="U1259" s="170"/>
      <c r="V1259" s="170"/>
      <c r="W1259" s="170"/>
      <c r="X1259" s="170"/>
      <c r="Y1259" s="170"/>
      <c r="Z1259" s="170"/>
      <c r="AA1259" s="170"/>
      <c r="AB1259" s="170"/>
      <c r="AC1259" s="170"/>
      <c r="AD1259" s="170"/>
      <c r="AE1259" s="170"/>
      <c r="AF1259" s="170"/>
      <c r="AG1259" s="170"/>
      <c r="AH1259" s="170"/>
      <c r="AI1259" s="170"/>
      <c r="AJ1259" s="170"/>
      <c r="AK1259" s="170"/>
      <c r="AL1259" s="170"/>
      <c r="AM1259" s="170"/>
      <c r="AN1259" s="170"/>
      <c r="AO1259" s="170"/>
      <c r="AP1259" s="170"/>
      <c r="AQ1259" s="170"/>
      <c r="AR1259" s="170"/>
      <c r="AS1259" s="170"/>
      <c r="AT1259" s="170"/>
      <c r="AU1259" s="170"/>
      <c r="AV1259" s="170"/>
      <c r="AW1259" s="170"/>
      <c r="AX1259" s="170"/>
      <c r="AY1259" s="170"/>
      <c r="AZ1259" s="170"/>
      <c r="BA1259" s="170"/>
      <c r="BB1259" s="170"/>
      <c r="BC1259" s="170"/>
      <c r="BD1259" s="170"/>
      <c r="BE1259" s="170"/>
      <c r="BF1259" s="170"/>
      <c r="BG1259" s="170"/>
      <c r="BH1259" s="170"/>
      <c r="BI1259" s="170"/>
      <c r="BJ1259" s="170"/>
      <c r="BK1259" s="170"/>
      <c r="BL1259" s="170"/>
      <c r="BM1259" s="170"/>
      <c r="BN1259" s="170"/>
      <c r="BO1259" s="170"/>
      <c r="BP1259" s="170"/>
      <c r="BQ1259" s="170"/>
      <c r="BR1259" s="170"/>
      <c r="BS1259" s="170"/>
      <c r="BT1259" s="170"/>
      <c r="BU1259" s="170"/>
      <c r="BV1259" s="170"/>
      <c r="BW1259" s="170"/>
      <c r="BX1259" s="170"/>
      <c r="BY1259" s="170"/>
      <c r="BZ1259" s="170"/>
      <c r="CA1259" s="170"/>
      <c r="CB1259" s="170"/>
      <c r="CC1259" s="170"/>
      <c r="CD1259" s="170"/>
      <c r="CE1259" s="170"/>
      <c r="CF1259" s="170"/>
      <c r="CG1259" s="170"/>
      <c r="CH1259" s="170"/>
      <c r="CI1259" s="170"/>
      <c r="CJ1259" s="170"/>
      <c r="CK1259" s="170"/>
      <c r="CL1259" s="170"/>
    </row>
    <row r="1260" spans="2:90" x14ac:dyDescent="0.4">
      <c r="B1260" s="171" t="s">
        <v>461</v>
      </c>
      <c r="E1260" s="8"/>
      <c r="H1260" s="170"/>
      <c r="I1260" s="172"/>
      <c r="J1260" s="172"/>
      <c r="K1260" s="193"/>
      <c r="L1260" s="193"/>
      <c r="M1260" s="193"/>
      <c r="N1260" s="193"/>
      <c r="O1260" s="193"/>
      <c r="P1260" s="193"/>
      <c r="R1260" s="194"/>
      <c r="S1260" s="195" t="str">
        <f t="shared" ref="S1260:AX1260" si="1402">S$16</f>
        <v>S$12</v>
      </c>
      <c r="T1260" s="195" t="str">
        <f t="shared" si="1402"/>
        <v>T$12</v>
      </c>
      <c r="U1260" s="195" t="str">
        <f t="shared" si="1402"/>
        <v>U$12</v>
      </c>
      <c r="V1260" s="195" t="str">
        <f t="shared" si="1402"/>
        <v>V$12</v>
      </c>
      <c r="W1260" s="195" t="str">
        <f t="shared" si="1402"/>
        <v>W$12</v>
      </c>
      <c r="X1260" s="195" t="str">
        <f t="shared" si="1402"/>
        <v>X$12</v>
      </c>
      <c r="Y1260" s="195" t="str">
        <f t="shared" si="1402"/>
        <v>Y$12</v>
      </c>
      <c r="Z1260" s="195" t="str">
        <f t="shared" si="1402"/>
        <v>Z$12</v>
      </c>
      <c r="AA1260" s="195" t="str">
        <f t="shared" si="1402"/>
        <v>AA$12</v>
      </c>
      <c r="AB1260" s="195" t="str">
        <f t="shared" si="1402"/>
        <v>AB$12</v>
      </c>
      <c r="AC1260" s="195" t="str">
        <f t="shared" si="1402"/>
        <v>AC$12</v>
      </c>
      <c r="AD1260" s="195" t="str">
        <f t="shared" si="1402"/>
        <v>AD$12</v>
      </c>
      <c r="AE1260" s="195" t="str">
        <f t="shared" si="1402"/>
        <v>AE$12</v>
      </c>
      <c r="AF1260" s="195" t="str">
        <f t="shared" si="1402"/>
        <v>AF$12</v>
      </c>
      <c r="AG1260" s="195" t="str">
        <f t="shared" si="1402"/>
        <v>AG$12</v>
      </c>
      <c r="AH1260" s="195" t="str">
        <f t="shared" si="1402"/>
        <v>AH$12</v>
      </c>
      <c r="AI1260" s="195" t="str">
        <f t="shared" si="1402"/>
        <v>AI$12</v>
      </c>
      <c r="AJ1260" s="195" t="str">
        <f t="shared" si="1402"/>
        <v>AJ$12</v>
      </c>
      <c r="AK1260" s="195" t="str">
        <f t="shared" si="1402"/>
        <v>AK$12</v>
      </c>
      <c r="AL1260" s="195" t="str">
        <f t="shared" si="1402"/>
        <v>AL$12</v>
      </c>
      <c r="AM1260" s="195" t="str">
        <f t="shared" si="1402"/>
        <v>AM$12</v>
      </c>
      <c r="AN1260" s="195" t="str">
        <f t="shared" si="1402"/>
        <v>AN$12</v>
      </c>
      <c r="AO1260" s="195" t="str">
        <f t="shared" si="1402"/>
        <v>AO$12</v>
      </c>
      <c r="AP1260" s="195" t="str">
        <f t="shared" si="1402"/>
        <v>AP$12</v>
      </c>
      <c r="AQ1260" s="195" t="str">
        <f t="shared" si="1402"/>
        <v>AQ$12</v>
      </c>
      <c r="AR1260" s="195" t="str">
        <f t="shared" si="1402"/>
        <v>AR$12</v>
      </c>
      <c r="AS1260" s="195" t="str">
        <f t="shared" si="1402"/>
        <v>AS$12</v>
      </c>
      <c r="AT1260" s="195" t="str">
        <f t="shared" si="1402"/>
        <v>AT$12</v>
      </c>
      <c r="AU1260" s="195" t="str">
        <f t="shared" si="1402"/>
        <v>AU$12</v>
      </c>
      <c r="AV1260" s="195" t="str">
        <f t="shared" si="1402"/>
        <v>AV$12</v>
      </c>
      <c r="AW1260" s="195" t="str">
        <f t="shared" si="1402"/>
        <v>AW$12</v>
      </c>
      <c r="AX1260" s="195" t="str">
        <f t="shared" si="1402"/>
        <v>AX$12</v>
      </c>
      <c r="AY1260" s="195" t="str">
        <f t="shared" ref="AY1260:CD1260" si="1403">AY$16</f>
        <v>AY$12</v>
      </c>
      <c r="AZ1260" s="195" t="str">
        <f t="shared" si="1403"/>
        <v>AZ$12</v>
      </c>
      <c r="BA1260" s="195" t="str">
        <f t="shared" si="1403"/>
        <v>BA$12</v>
      </c>
      <c r="BB1260" s="195" t="str">
        <f t="shared" si="1403"/>
        <v>BB$12</v>
      </c>
      <c r="BC1260" s="195" t="str">
        <f t="shared" si="1403"/>
        <v>BC$12</v>
      </c>
      <c r="BD1260" s="195" t="str">
        <f t="shared" si="1403"/>
        <v>BD$12</v>
      </c>
      <c r="BE1260" s="195" t="str">
        <f t="shared" si="1403"/>
        <v>BE$12</v>
      </c>
      <c r="BF1260" s="195" t="str">
        <f t="shared" si="1403"/>
        <v>BF$12</v>
      </c>
      <c r="BG1260" s="195" t="str">
        <f t="shared" si="1403"/>
        <v>BG$12</v>
      </c>
      <c r="BH1260" s="195" t="str">
        <f t="shared" si="1403"/>
        <v>BH$12</v>
      </c>
      <c r="BI1260" s="195" t="str">
        <f t="shared" si="1403"/>
        <v>BI$12</v>
      </c>
      <c r="BJ1260" s="195" t="str">
        <f t="shared" si="1403"/>
        <v>BJ$12</v>
      </c>
      <c r="BK1260" s="195" t="str">
        <f t="shared" si="1403"/>
        <v>BK$12</v>
      </c>
      <c r="BL1260" s="195" t="str">
        <f t="shared" si="1403"/>
        <v>BL$12</v>
      </c>
      <c r="BM1260" s="195" t="str">
        <f t="shared" si="1403"/>
        <v>BM$12</v>
      </c>
      <c r="BN1260" s="195" t="str">
        <f t="shared" si="1403"/>
        <v>BN$12</v>
      </c>
      <c r="BO1260" s="195" t="str">
        <f t="shared" si="1403"/>
        <v>BO$12</v>
      </c>
      <c r="BP1260" s="195" t="str">
        <f t="shared" si="1403"/>
        <v>BP$12</v>
      </c>
      <c r="BQ1260" s="195" t="str">
        <f t="shared" si="1403"/>
        <v>BQ$12</v>
      </c>
      <c r="BR1260" s="195" t="str">
        <f t="shared" si="1403"/>
        <v>BR$12</v>
      </c>
      <c r="BS1260" s="195" t="str">
        <f t="shared" si="1403"/>
        <v>BS$12</v>
      </c>
      <c r="BT1260" s="195" t="str">
        <f t="shared" si="1403"/>
        <v>BT$12</v>
      </c>
      <c r="BU1260" s="195" t="str">
        <f t="shared" si="1403"/>
        <v>BU$12</v>
      </c>
      <c r="BV1260" s="195" t="str">
        <f t="shared" si="1403"/>
        <v>BV$12</v>
      </c>
      <c r="BW1260" s="195" t="str">
        <f t="shared" si="1403"/>
        <v>BW$12</v>
      </c>
      <c r="BX1260" s="195" t="str">
        <f t="shared" si="1403"/>
        <v>BX$12</v>
      </c>
      <c r="BY1260" s="195" t="str">
        <f t="shared" si="1403"/>
        <v>BY$12</v>
      </c>
      <c r="BZ1260" s="195" t="str">
        <f t="shared" si="1403"/>
        <v>BZ$12</v>
      </c>
      <c r="CA1260" s="195" t="str">
        <f t="shared" si="1403"/>
        <v>CA$12</v>
      </c>
      <c r="CB1260" s="195" t="str">
        <f t="shared" si="1403"/>
        <v>CB$12</v>
      </c>
      <c r="CC1260" s="195" t="str">
        <f t="shared" si="1403"/>
        <v>CC$12</v>
      </c>
      <c r="CD1260" s="195" t="str">
        <f t="shared" si="1403"/>
        <v>CD$12</v>
      </c>
      <c r="CE1260" s="195" t="str">
        <f t="shared" ref="CE1260:CL1260" si="1404">CE$16</f>
        <v>CE$12</v>
      </c>
      <c r="CF1260" s="195" t="str">
        <f t="shared" si="1404"/>
        <v>CF$12</v>
      </c>
      <c r="CG1260" s="195" t="str">
        <f t="shared" si="1404"/>
        <v>CG$12</v>
      </c>
      <c r="CH1260" s="195" t="str">
        <f t="shared" si="1404"/>
        <v>CH$12</v>
      </c>
      <c r="CI1260" s="195" t="str">
        <f t="shared" si="1404"/>
        <v>CI$12</v>
      </c>
      <c r="CJ1260" s="195" t="str">
        <f t="shared" si="1404"/>
        <v>CJ$12</v>
      </c>
      <c r="CK1260" s="195" t="str">
        <f t="shared" si="1404"/>
        <v>CK$12</v>
      </c>
      <c r="CL1260" s="195" t="str">
        <f t="shared" si="1404"/>
        <v>CL$12</v>
      </c>
    </row>
    <row r="1261" spans="2:90" x14ac:dyDescent="0.4">
      <c r="B1261" s="171" t="s">
        <v>462</v>
      </c>
      <c r="E1261" s="8"/>
      <c r="H1261" s="196"/>
      <c r="I1261" s="197"/>
      <c r="J1261" s="197"/>
      <c r="K1261" s="198"/>
      <c r="L1261" s="198"/>
      <c r="M1261" s="198"/>
      <c r="N1261" s="198"/>
      <c r="O1261" s="198"/>
      <c r="P1261" s="198"/>
      <c r="R1261" s="198"/>
      <c r="S1261" s="195" t="str">
        <f t="shared" ref="S1261:AX1261" si="1405">S$17</f>
        <v>S$13</v>
      </c>
      <c r="T1261" s="195" t="str">
        <f t="shared" si="1405"/>
        <v>T$13</v>
      </c>
      <c r="U1261" s="195" t="str">
        <f t="shared" si="1405"/>
        <v>U$13</v>
      </c>
      <c r="V1261" s="195" t="str">
        <f t="shared" si="1405"/>
        <v>V$13</v>
      </c>
      <c r="W1261" s="195" t="str">
        <f t="shared" si="1405"/>
        <v>W$13</v>
      </c>
      <c r="X1261" s="195" t="str">
        <f t="shared" si="1405"/>
        <v>X$13</v>
      </c>
      <c r="Y1261" s="195" t="str">
        <f t="shared" si="1405"/>
        <v>Y$13</v>
      </c>
      <c r="Z1261" s="195" t="str">
        <f t="shared" si="1405"/>
        <v>Z$13</v>
      </c>
      <c r="AA1261" s="195" t="str">
        <f t="shared" si="1405"/>
        <v>AA$13</v>
      </c>
      <c r="AB1261" s="195" t="str">
        <f t="shared" si="1405"/>
        <v>AB$13</v>
      </c>
      <c r="AC1261" s="195" t="str">
        <f t="shared" si="1405"/>
        <v>AC$13</v>
      </c>
      <c r="AD1261" s="195" t="str">
        <f t="shared" si="1405"/>
        <v>AD$13</v>
      </c>
      <c r="AE1261" s="195" t="str">
        <f t="shared" si="1405"/>
        <v>AE$13</v>
      </c>
      <c r="AF1261" s="195" t="str">
        <f t="shared" si="1405"/>
        <v>AF$13</v>
      </c>
      <c r="AG1261" s="195" t="str">
        <f t="shared" si="1405"/>
        <v>AG$13</v>
      </c>
      <c r="AH1261" s="195" t="str">
        <f t="shared" si="1405"/>
        <v>AH$13</v>
      </c>
      <c r="AI1261" s="195" t="str">
        <f t="shared" si="1405"/>
        <v>AI$13</v>
      </c>
      <c r="AJ1261" s="195" t="str">
        <f t="shared" si="1405"/>
        <v>AJ$13</v>
      </c>
      <c r="AK1261" s="195" t="str">
        <f t="shared" si="1405"/>
        <v>AK$13</v>
      </c>
      <c r="AL1261" s="195" t="str">
        <f t="shared" si="1405"/>
        <v>AL$13</v>
      </c>
      <c r="AM1261" s="195" t="str">
        <f t="shared" si="1405"/>
        <v>AM$13</v>
      </c>
      <c r="AN1261" s="195" t="str">
        <f t="shared" si="1405"/>
        <v>AN$13</v>
      </c>
      <c r="AO1261" s="195" t="str">
        <f t="shared" si="1405"/>
        <v>AO$13</v>
      </c>
      <c r="AP1261" s="195" t="str">
        <f t="shared" si="1405"/>
        <v>AP$13</v>
      </c>
      <c r="AQ1261" s="195" t="str">
        <f t="shared" si="1405"/>
        <v>AQ$13</v>
      </c>
      <c r="AR1261" s="195" t="str">
        <f t="shared" si="1405"/>
        <v>AR$13</v>
      </c>
      <c r="AS1261" s="195" t="str">
        <f t="shared" si="1405"/>
        <v>AS$13</v>
      </c>
      <c r="AT1261" s="195" t="str">
        <f t="shared" si="1405"/>
        <v>AT$13</v>
      </c>
      <c r="AU1261" s="195" t="str">
        <f t="shared" si="1405"/>
        <v>AU$13</v>
      </c>
      <c r="AV1261" s="195" t="str">
        <f t="shared" si="1405"/>
        <v>AV$13</v>
      </c>
      <c r="AW1261" s="195" t="str">
        <f t="shared" si="1405"/>
        <v>AW$13</v>
      </c>
      <c r="AX1261" s="195" t="str">
        <f t="shared" si="1405"/>
        <v>AX$13</v>
      </c>
      <c r="AY1261" s="195" t="str">
        <f t="shared" ref="AY1261:CD1261" si="1406">AY$17</f>
        <v>AY$13</v>
      </c>
      <c r="AZ1261" s="195" t="str">
        <f t="shared" si="1406"/>
        <v>AZ$13</v>
      </c>
      <c r="BA1261" s="195" t="str">
        <f t="shared" si="1406"/>
        <v>BA$13</v>
      </c>
      <c r="BB1261" s="195" t="str">
        <f t="shared" si="1406"/>
        <v>BB$13</v>
      </c>
      <c r="BC1261" s="195" t="str">
        <f t="shared" si="1406"/>
        <v>BC$13</v>
      </c>
      <c r="BD1261" s="195" t="str">
        <f t="shared" si="1406"/>
        <v>BD$13</v>
      </c>
      <c r="BE1261" s="195" t="str">
        <f t="shared" si="1406"/>
        <v>BE$13</v>
      </c>
      <c r="BF1261" s="195" t="str">
        <f t="shared" si="1406"/>
        <v>BF$13</v>
      </c>
      <c r="BG1261" s="195" t="str">
        <f t="shared" si="1406"/>
        <v>BG$13</v>
      </c>
      <c r="BH1261" s="195" t="str">
        <f t="shared" si="1406"/>
        <v>BH$13</v>
      </c>
      <c r="BI1261" s="195" t="str">
        <f t="shared" si="1406"/>
        <v>BI$13</v>
      </c>
      <c r="BJ1261" s="195" t="str">
        <f t="shared" si="1406"/>
        <v>BJ$13</v>
      </c>
      <c r="BK1261" s="195" t="str">
        <f t="shared" si="1406"/>
        <v>BK$13</v>
      </c>
      <c r="BL1261" s="195" t="str">
        <f t="shared" si="1406"/>
        <v>BL$13</v>
      </c>
      <c r="BM1261" s="195" t="str">
        <f t="shared" si="1406"/>
        <v>BM$13</v>
      </c>
      <c r="BN1261" s="195" t="str">
        <f t="shared" si="1406"/>
        <v>BN$13</v>
      </c>
      <c r="BO1261" s="195" t="str">
        <f t="shared" si="1406"/>
        <v>BO$13</v>
      </c>
      <c r="BP1261" s="195" t="str">
        <f t="shared" si="1406"/>
        <v>BP$13</v>
      </c>
      <c r="BQ1261" s="195" t="str">
        <f t="shared" si="1406"/>
        <v>BQ$13</v>
      </c>
      <c r="BR1261" s="195" t="str">
        <f t="shared" si="1406"/>
        <v>BR$13</v>
      </c>
      <c r="BS1261" s="195" t="str">
        <f t="shared" si="1406"/>
        <v>BS$13</v>
      </c>
      <c r="BT1261" s="195" t="str">
        <f t="shared" si="1406"/>
        <v>BT$13</v>
      </c>
      <c r="BU1261" s="195" t="str">
        <f t="shared" si="1406"/>
        <v>BU$13</v>
      </c>
      <c r="BV1261" s="195" t="str">
        <f t="shared" si="1406"/>
        <v>BV$13</v>
      </c>
      <c r="BW1261" s="195" t="str">
        <f t="shared" si="1406"/>
        <v>BW$13</v>
      </c>
      <c r="BX1261" s="195" t="str">
        <f t="shared" si="1406"/>
        <v>BX$13</v>
      </c>
      <c r="BY1261" s="195" t="str">
        <f t="shared" si="1406"/>
        <v>BY$13</v>
      </c>
      <c r="BZ1261" s="195" t="str">
        <f t="shared" si="1406"/>
        <v>BZ$13</v>
      </c>
      <c r="CA1261" s="195" t="str">
        <f t="shared" si="1406"/>
        <v>CA$13</v>
      </c>
      <c r="CB1261" s="195" t="str">
        <f t="shared" si="1406"/>
        <v>CB$13</v>
      </c>
      <c r="CC1261" s="195" t="str">
        <f t="shared" si="1406"/>
        <v>CC$13</v>
      </c>
      <c r="CD1261" s="195" t="str">
        <f t="shared" si="1406"/>
        <v>CD$13</v>
      </c>
      <c r="CE1261" s="195" t="str">
        <f t="shared" ref="CE1261:CL1261" si="1407">CE$17</f>
        <v>CE$13</v>
      </c>
      <c r="CF1261" s="195" t="str">
        <f t="shared" si="1407"/>
        <v>CF$13</v>
      </c>
      <c r="CG1261" s="195" t="str">
        <f t="shared" si="1407"/>
        <v>CG$13</v>
      </c>
      <c r="CH1261" s="195" t="str">
        <f t="shared" si="1407"/>
        <v>CH$13</v>
      </c>
      <c r="CI1261" s="195" t="str">
        <f t="shared" si="1407"/>
        <v>CI$13</v>
      </c>
      <c r="CJ1261" s="195" t="str">
        <f t="shared" si="1407"/>
        <v>CJ$13</v>
      </c>
      <c r="CK1261" s="195" t="str">
        <f t="shared" si="1407"/>
        <v>CK$13</v>
      </c>
      <c r="CL1261" s="195" t="str">
        <f t="shared" si="1407"/>
        <v>CL$13</v>
      </c>
    </row>
    <row r="1262" spans="2:90" x14ac:dyDescent="0.4">
      <c r="B1262" s="171" t="s">
        <v>491</v>
      </c>
      <c r="E1262" s="8"/>
      <c r="H1262" s="196"/>
      <c r="I1262" s="197"/>
      <c r="J1262" s="197"/>
      <c r="K1262" s="198"/>
      <c r="L1262" s="198"/>
      <c r="M1262" s="198"/>
      <c r="N1262" s="198"/>
      <c r="O1262" s="198"/>
      <c r="P1262" s="198"/>
      <c r="R1262" s="198"/>
      <c r="S1262" s="186"/>
      <c r="T1262" s="186"/>
      <c r="U1262" s="186"/>
      <c r="V1262" s="186"/>
      <c r="W1262" s="186"/>
      <c r="X1262" s="186"/>
      <c r="Y1262" s="186"/>
      <c r="Z1262" s="186"/>
      <c r="AA1262" s="186"/>
      <c r="AB1262" s="186"/>
      <c r="AC1262" s="186"/>
      <c r="AD1262" s="186"/>
      <c r="AE1262" s="186"/>
      <c r="AF1262" s="186"/>
      <c r="AG1262" s="186"/>
      <c r="AH1262" s="186"/>
      <c r="AI1262" s="186"/>
      <c r="AJ1262" s="186"/>
      <c r="AK1262" s="186"/>
      <c r="AL1262" s="186"/>
      <c r="AM1262" s="186"/>
      <c r="AN1262" s="186"/>
      <c r="AO1262" s="186"/>
      <c r="AP1262" s="186"/>
      <c r="AQ1262" s="186"/>
      <c r="AR1262" s="186"/>
      <c r="AS1262" s="186"/>
      <c r="AT1262" s="186"/>
      <c r="AU1262" s="186"/>
      <c r="AV1262" s="186"/>
      <c r="AW1262" s="186"/>
      <c r="AX1262" s="186"/>
      <c r="AY1262" s="186"/>
      <c r="AZ1262" s="186"/>
      <c r="BA1262" s="186"/>
      <c r="BB1262" s="186"/>
      <c r="BC1262" s="186"/>
      <c r="BD1262" s="186"/>
      <c r="BE1262" s="186"/>
      <c r="BF1262" s="186"/>
      <c r="BG1262" s="186"/>
      <c r="BH1262" s="186"/>
      <c r="BI1262" s="186"/>
      <c r="BJ1262" s="186"/>
      <c r="BK1262" s="186"/>
      <c r="BL1262" s="186"/>
      <c r="BM1262" s="186"/>
      <c r="BN1262" s="186"/>
      <c r="BO1262" s="186"/>
      <c r="BP1262" s="186"/>
      <c r="BQ1262" s="186"/>
      <c r="BR1262" s="186"/>
      <c r="BS1262" s="186"/>
      <c r="BT1262" s="186"/>
      <c r="BU1262" s="186"/>
      <c r="BV1262" s="186"/>
      <c r="BW1262" s="186"/>
      <c r="BX1262" s="186"/>
      <c r="BY1262" s="186"/>
      <c r="BZ1262" s="186"/>
      <c r="CA1262" s="186"/>
      <c r="CB1262" s="186"/>
      <c r="CC1262" s="186"/>
      <c r="CD1262" s="186"/>
      <c r="CE1262" s="186"/>
      <c r="CF1262" s="186"/>
      <c r="CG1262" s="186"/>
      <c r="CH1262" s="186"/>
      <c r="CI1262" s="186"/>
      <c r="CJ1262" s="186"/>
      <c r="CK1262" s="186"/>
      <c r="CL1262" s="186"/>
    </row>
    <row r="1263" spans="2:90" x14ac:dyDescent="0.4">
      <c r="B1263" s="171" t="s">
        <v>505</v>
      </c>
      <c r="E1263" s="8"/>
      <c r="H1263" s="196"/>
      <c r="I1263" s="197"/>
      <c r="J1263" s="197"/>
      <c r="K1263" s="198"/>
      <c r="L1263" s="198"/>
      <c r="M1263" s="198"/>
      <c r="N1263" s="198"/>
      <c r="O1263" s="198"/>
      <c r="P1263" s="198"/>
      <c r="R1263" s="198"/>
      <c r="S1263" s="186"/>
      <c r="T1263" s="186"/>
      <c r="U1263" s="186"/>
      <c r="V1263" s="186"/>
      <c r="W1263" s="186"/>
      <c r="X1263" s="186"/>
      <c r="Y1263" s="186"/>
      <c r="Z1263" s="186"/>
      <c r="AA1263" s="186"/>
      <c r="AB1263" s="186"/>
      <c r="AC1263" s="186"/>
      <c r="AD1263" s="186"/>
      <c r="AE1263" s="186"/>
      <c r="AF1263" s="186"/>
      <c r="AG1263" s="186"/>
      <c r="AH1263" s="186"/>
      <c r="AI1263" s="186"/>
      <c r="AJ1263" s="186"/>
      <c r="AK1263" s="186"/>
      <c r="AL1263" s="186"/>
      <c r="AM1263" s="186"/>
      <c r="AN1263" s="186"/>
      <c r="AO1263" s="186"/>
      <c r="AP1263" s="186"/>
      <c r="AQ1263" s="186"/>
      <c r="AR1263" s="186"/>
      <c r="AS1263" s="186"/>
      <c r="AT1263" s="186"/>
      <c r="AU1263" s="186"/>
      <c r="AV1263" s="186"/>
      <c r="AW1263" s="186"/>
      <c r="AX1263" s="186"/>
      <c r="AY1263" s="186"/>
      <c r="AZ1263" s="186"/>
      <c r="BA1263" s="186"/>
      <c r="BB1263" s="186"/>
      <c r="BC1263" s="186"/>
      <c r="BD1263" s="186"/>
      <c r="BE1263" s="186"/>
      <c r="BF1263" s="186"/>
      <c r="BG1263" s="186"/>
      <c r="BH1263" s="186"/>
      <c r="BI1263" s="186"/>
      <c r="BJ1263" s="186"/>
      <c r="BK1263" s="186"/>
      <c r="BL1263" s="186"/>
      <c r="BM1263" s="186"/>
      <c r="BN1263" s="186"/>
      <c r="BO1263" s="186"/>
      <c r="BP1263" s="186"/>
      <c r="BQ1263" s="186"/>
      <c r="BR1263" s="186"/>
      <c r="BS1263" s="186"/>
      <c r="BT1263" s="186"/>
      <c r="BU1263" s="186"/>
      <c r="BV1263" s="186"/>
      <c r="BW1263" s="186"/>
      <c r="BX1263" s="186"/>
      <c r="BY1263" s="186"/>
      <c r="BZ1263" s="186"/>
      <c r="CA1263" s="186"/>
      <c r="CB1263" s="186"/>
      <c r="CC1263" s="186"/>
      <c r="CD1263" s="186"/>
      <c r="CE1263" s="186"/>
      <c r="CF1263" s="186"/>
      <c r="CG1263" s="186"/>
      <c r="CH1263" s="186"/>
      <c r="CI1263" s="186"/>
      <c r="CJ1263" s="186"/>
      <c r="CK1263" s="186"/>
      <c r="CL1263" s="186"/>
    </row>
    <row r="1264" spans="2:90" x14ac:dyDescent="0.4">
      <c r="B1264" s="171" t="s">
        <v>463</v>
      </c>
      <c r="E1264" s="8"/>
      <c r="H1264" s="196"/>
      <c r="I1264" s="197"/>
      <c r="J1264" s="197"/>
      <c r="K1264" s="198"/>
      <c r="L1264" s="198"/>
      <c r="M1264" s="198"/>
      <c r="N1264" s="198"/>
      <c r="O1264" s="198"/>
      <c r="P1264" s="198"/>
      <c r="R1264" s="198"/>
      <c r="S1264" s="186" t="str">
        <f t="shared" ref="S1264:AX1264" si="1408">S$18</f>
        <v>S$14</v>
      </c>
      <c r="T1264" s="186" t="str">
        <f t="shared" si="1408"/>
        <v>T$14</v>
      </c>
      <c r="U1264" s="186" t="str">
        <f t="shared" si="1408"/>
        <v>U$14</v>
      </c>
      <c r="V1264" s="186" t="str">
        <f t="shared" si="1408"/>
        <v>V$14</v>
      </c>
      <c r="W1264" s="186" t="str">
        <f t="shared" si="1408"/>
        <v>W$14</v>
      </c>
      <c r="X1264" s="186" t="str">
        <f t="shared" si="1408"/>
        <v>X$14</v>
      </c>
      <c r="Y1264" s="186" t="str">
        <f t="shared" si="1408"/>
        <v>Y$14</v>
      </c>
      <c r="Z1264" s="186" t="str">
        <f t="shared" si="1408"/>
        <v>Z$14</v>
      </c>
      <c r="AA1264" s="186" t="str">
        <f t="shared" si="1408"/>
        <v>AA$14</v>
      </c>
      <c r="AB1264" s="186" t="str">
        <f t="shared" si="1408"/>
        <v>AB$14</v>
      </c>
      <c r="AC1264" s="186" t="str">
        <f t="shared" si="1408"/>
        <v>AC$14</v>
      </c>
      <c r="AD1264" s="186" t="str">
        <f t="shared" si="1408"/>
        <v>AD$14</v>
      </c>
      <c r="AE1264" s="186" t="str">
        <f t="shared" si="1408"/>
        <v>AE$14</v>
      </c>
      <c r="AF1264" s="186" t="str">
        <f t="shared" si="1408"/>
        <v>AF$14</v>
      </c>
      <c r="AG1264" s="186" t="str">
        <f t="shared" si="1408"/>
        <v>AG$14</v>
      </c>
      <c r="AH1264" s="186" t="str">
        <f t="shared" si="1408"/>
        <v>AH$14</v>
      </c>
      <c r="AI1264" s="186" t="str">
        <f t="shared" si="1408"/>
        <v>AI$14</v>
      </c>
      <c r="AJ1264" s="186" t="str">
        <f t="shared" si="1408"/>
        <v>AJ$14</v>
      </c>
      <c r="AK1264" s="186" t="str">
        <f t="shared" si="1408"/>
        <v>AK$14</v>
      </c>
      <c r="AL1264" s="186" t="str">
        <f t="shared" si="1408"/>
        <v>AL$14</v>
      </c>
      <c r="AM1264" s="186" t="str">
        <f t="shared" si="1408"/>
        <v>AM$14</v>
      </c>
      <c r="AN1264" s="186" t="str">
        <f t="shared" si="1408"/>
        <v>AN$14</v>
      </c>
      <c r="AO1264" s="186" t="str">
        <f t="shared" si="1408"/>
        <v>AO$14</v>
      </c>
      <c r="AP1264" s="186" t="str">
        <f t="shared" si="1408"/>
        <v>AP$14</v>
      </c>
      <c r="AQ1264" s="186" t="str">
        <f t="shared" si="1408"/>
        <v>AQ$14</v>
      </c>
      <c r="AR1264" s="186" t="str">
        <f t="shared" si="1408"/>
        <v>AR$14</v>
      </c>
      <c r="AS1264" s="186" t="str">
        <f t="shared" si="1408"/>
        <v>AS$14</v>
      </c>
      <c r="AT1264" s="186" t="str">
        <f t="shared" si="1408"/>
        <v>AT$14</v>
      </c>
      <c r="AU1264" s="186" t="str">
        <f t="shared" si="1408"/>
        <v>AU$14</v>
      </c>
      <c r="AV1264" s="186" t="str">
        <f t="shared" si="1408"/>
        <v>AV$14</v>
      </c>
      <c r="AW1264" s="186" t="str">
        <f t="shared" si="1408"/>
        <v>AW$14</v>
      </c>
      <c r="AX1264" s="186" t="str">
        <f t="shared" si="1408"/>
        <v>AX$14</v>
      </c>
      <c r="AY1264" s="186" t="str">
        <f t="shared" ref="AY1264:CD1264" si="1409">AY$18</f>
        <v>AY$14</v>
      </c>
      <c r="AZ1264" s="186" t="str">
        <f t="shared" si="1409"/>
        <v>AZ$14</v>
      </c>
      <c r="BA1264" s="186" t="str">
        <f t="shared" si="1409"/>
        <v>BA$14</v>
      </c>
      <c r="BB1264" s="186" t="str">
        <f t="shared" si="1409"/>
        <v>BB$14</v>
      </c>
      <c r="BC1264" s="186" t="str">
        <f t="shared" si="1409"/>
        <v>BC$14</v>
      </c>
      <c r="BD1264" s="186" t="str">
        <f t="shared" si="1409"/>
        <v>BD$14</v>
      </c>
      <c r="BE1264" s="186" t="str">
        <f t="shared" si="1409"/>
        <v>BE$14</v>
      </c>
      <c r="BF1264" s="186" t="str">
        <f t="shared" si="1409"/>
        <v>BF$14</v>
      </c>
      <c r="BG1264" s="186" t="str">
        <f t="shared" si="1409"/>
        <v>BG$14</v>
      </c>
      <c r="BH1264" s="186" t="str">
        <f t="shared" si="1409"/>
        <v>BH$14</v>
      </c>
      <c r="BI1264" s="186" t="str">
        <f t="shared" si="1409"/>
        <v>BI$14</v>
      </c>
      <c r="BJ1264" s="186" t="str">
        <f t="shared" si="1409"/>
        <v>BJ$14</v>
      </c>
      <c r="BK1264" s="186" t="str">
        <f t="shared" si="1409"/>
        <v>BK$14</v>
      </c>
      <c r="BL1264" s="186" t="str">
        <f t="shared" si="1409"/>
        <v>BL$14</v>
      </c>
      <c r="BM1264" s="186" t="str">
        <f t="shared" si="1409"/>
        <v>BM$14</v>
      </c>
      <c r="BN1264" s="186" t="str">
        <f t="shared" si="1409"/>
        <v>BN$14</v>
      </c>
      <c r="BO1264" s="186" t="str">
        <f t="shared" si="1409"/>
        <v>BO$14</v>
      </c>
      <c r="BP1264" s="186" t="str">
        <f t="shared" si="1409"/>
        <v>BP$14</v>
      </c>
      <c r="BQ1264" s="186" t="str">
        <f t="shared" si="1409"/>
        <v>BQ$14</v>
      </c>
      <c r="BR1264" s="186" t="str">
        <f t="shared" si="1409"/>
        <v>BR$14</v>
      </c>
      <c r="BS1264" s="186" t="str">
        <f t="shared" si="1409"/>
        <v>BS$14</v>
      </c>
      <c r="BT1264" s="186" t="str">
        <f t="shared" si="1409"/>
        <v>BT$14</v>
      </c>
      <c r="BU1264" s="186" t="str">
        <f t="shared" si="1409"/>
        <v>BU$14</v>
      </c>
      <c r="BV1264" s="186" t="str">
        <f t="shared" si="1409"/>
        <v>BV$14</v>
      </c>
      <c r="BW1264" s="186" t="str">
        <f t="shared" si="1409"/>
        <v>BW$14</v>
      </c>
      <c r="BX1264" s="186" t="str">
        <f t="shared" si="1409"/>
        <v>BX$14</v>
      </c>
      <c r="BY1264" s="186" t="str">
        <f t="shared" si="1409"/>
        <v>BY$14</v>
      </c>
      <c r="BZ1264" s="186" t="str">
        <f t="shared" si="1409"/>
        <v>BZ$14</v>
      </c>
      <c r="CA1264" s="186" t="str">
        <f t="shared" si="1409"/>
        <v>CA$14</v>
      </c>
      <c r="CB1264" s="186" t="str">
        <f t="shared" si="1409"/>
        <v>CB$14</v>
      </c>
      <c r="CC1264" s="186" t="str">
        <f t="shared" si="1409"/>
        <v>CC$14</v>
      </c>
      <c r="CD1264" s="186" t="str">
        <f t="shared" si="1409"/>
        <v>CD$14</v>
      </c>
      <c r="CE1264" s="186" t="str">
        <f t="shared" ref="CE1264:CL1264" si="1410">CE$18</f>
        <v>CE$14</v>
      </c>
      <c r="CF1264" s="186" t="str">
        <f t="shared" si="1410"/>
        <v>CF$14</v>
      </c>
      <c r="CG1264" s="186" t="str">
        <f t="shared" si="1410"/>
        <v>CG$14</v>
      </c>
      <c r="CH1264" s="186" t="str">
        <f t="shared" si="1410"/>
        <v>CH$14</v>
      </c>
      <c r="CI1264" s="186" t="str">
        <f t="shared" si="1410"/>
        <v>CI$14</v>
      </c>
      <c r="CJ1264" s="186" t="str">
        <f t="shared" si="1410"/>
        <v>CJ$14</v>
      </c>
      <c r="CK1264" s="186" t="str">
        <f t="shared" si="1410"/>
        <v>CK$14</v>
      </c>
      <c r="CL1264" s="186" t="str">
        <f t="shared" si="1410"/>
        <v>CL$14</v>
      </c>
    </row>
    <row r="1265" spans="2:90" x14ac:dyDescent="0.4">
      <c r="B1265" s="171" t="s">
        <v>464</v>
      </c>
      <c r="E1265" s="8"/>
      <c r="H1265" s="196"/>
      <c r="I1265" s="197"/>
      <c r="J1265" s="197"/>
      <c r="K1265" s="198"/>
      <c r="L1265" s="198"/>
      <c r="M1265" s="198"/>
      <c r="N1265" s="198"/>
      <c r="O1265" s="198"/>
      <c r="P1265" s="198"/>
      <c r="R1265" s="198"/>
      <c r="S1265" s="186" t="str">
        <f t="shared" ref="S1265:AX1265" si="1411">S$19</f>
        <v>S$15</v>
      </c>
      <c r="T1265" s="186" t="str">
        <f t="shared" si="1411"/>
        <v>T$15</v>
      </c>
      <c r="U1265" s="186" t="str">
        <f t="shared" si="1411"/>
        <v>U$15</v>
      </c>
      <c r="V1265" s="186" t="str">
        <f t="shared" si="1411"/>
        <v>V$15</v>
      </c>
      <c r="W1265" s="186" t="str">
        <f t="shared" si="1411"/>
        <v>W$15</v>
      </c>
      <c r="X1265" s="186" t="str">
        <f t="shared" si="1411"/>
        <v>X$15</v>
      </c>
      <c r="Y1265" s="186" t="str">
        <f t="shared" si="1411"/>
        <v>Y$15</v>
      </c>
      <c r="Z1265" s="186" t="str">
        <f t="shared" si="1411"/>
        <v>Z$15</v>
      </c>
      <c r="AA1265" s="186" t="str">
        <f t="shared" si="1411"/>
        <v>AA$15</v>
      </c>
      <c r="AB1265" s="186" t="str">
        <f t="shared" si="1411"/>
        <v>AB$15</v>
      </c>
      <c r="AC1265" s="186" t="str">
        <f t="shared" si="1411"/>
        <v>AC$15</v>
      </c>
      <c r="AD1265" s="186" t="str">
        <f t="shared" si="1411"/>
        <v>AD$15</v>
      </c>
      <c r="AE1265" s="186" t="str">
        <f t="shared" si="1411"/>
        <v>AE$15</v>
      </c>
      <c r="AF1265" s="186" t="str">
        <f t="shared" si="1411"/>
        <v>AF$15</v>
      </c>
      <c r="AG1265" s="186" t="str">
        <f t="shared" si="1411"/>
        <v>AG$15</v>
      </c>
      <c r="AH1265" s="186" t="str">
        <f t="shared" si="1411"/>
        <v>AH$15</v>
      </c>
      <c r="AI1265" s="186" t="str">
        <f t="shared" si="1411"/>
        <v>AI$15</v>
      </c>
      <c r="AJ1265" s="186" t="str">
        <f t="shared" si="1411"/>
        <v>AJ$15</v>
      </c>
      <c r="AK1265" s="186" t="str">
        <f t="shared" si="1411"/>
        <v>AK$15</v>
      </c>
      <c r="AL1265" s="186" t="str">
        <f t="shared" si="1411"/>
        <v>AL$15</v>
      </c>
      <c r="AM1265" s="186" t="str">
        <f t="shared" si="1411"/>
        <v>AM$15</v>
      </c>
      <c r="AN1265" s="186" t="str">
        <f t="shared" si="1411"/>
        <v>AN$15</v>
      </c>
      <c r="AO1265" s="186" t="str">
        <f t="shared" si="1411"/>
        <v>AO$15</v>
      </c>
      <c r="AP1265" s="186" t="str">
        <f t="shared" si="1411"/>
        <v>AP$15</v>
      </c>
      <c r="AQ1265" s="186" t="str">
        <f t="shared" si="1411"/>
        <v>AQ$15</v>
      </c>
      <c r="AR1265" s="186" t="str">
        <f t="shared" si="1411"/>
        <v>AR$15</v>
      </c>
      <c r="AS1265" s="186" t="str">
        <f t="shared" si="1411"/>
        <v>AS$15</v>
      </c>
      <c r="AT1265" s="186" t="str">
        <f t="shared" si="1411"/>
        <v>AT$15</v>
      </c>
      <c r="AU1265" s="186" t="str">
        <f t="shared" si="1411"/>
        <v>AU$15</v>
      </c>
      <c r="AV1265" s="186" t="str">
        <f t="shared" si="1411"/>
        <v>AV$15</v>
      </c>
      <c r="AW1265" s="186" t="str">
        <f t="shared" si="1411"/>
        <v>AW$15</v>
      </c>
      <c r="AX1265" s="186" t="str">
        <f t="shared" si="1411"/>
        <v>AX$15</v>
      </c>
      <c r="AY1265" s="186" t="str">
        <f t="shared" ref="AY1265:CD1265" si="1412">AY$19</f>
        <v>AY$15</v>
      </c>
      <c r="AZ1265" s="186" t="str">
        <f t="shared" si="1412"/>
        <v>AZ$15</v>
      </c>
      <c r="BA1265" s="186" t="str">
        <f t="shared" si="1412"/>
        <v>BA$15</v>
      </c>
      <c r="BB1265" s="186" t="str">
        <f t="shared" si="1412"/>
        <v>BB$15</v>
      </c>
      <c r="BC1265" s="186" t="str">
        <f t="shared" si="1412"/>
        <v>BC$15</v>
      </c>
      <c r="BD1265" s="186" t="str">
        <f t="shared" si="1412"/>
        <v>BD$15</v>
      </c>
      <c r="BE1265" s="186" t="str">
        <f t="shared" si="1412"/>
        <v>BE$15</v>
      </c>
      <c r="BF1265" s="186" t="str">
        <f t="shared" si="1412"/>
        <v>BF$15</v>
      </c>
      <c r="BG1265" s="186" t="str">
        <f t="shared" si="1412"/>
        <v>BG$15</v>
      </c>
      <c r="BH1265" s="186" t="str">
        <f t="shared" si="1412"/>
        <v>BH$15</v>
      </c>
      <c r="BI1265" s="186" t="str">
        <f t="shared" si="1412"/>
        <v>BI$15</v>
      </c>
      <c r="BJ1265" s="186" t="str">
        <f t="shared" si="1412"/>
        <v>BJ$15</v>
      </c>
      <c r="BK1265" s="186" t="str">
        <f t="shared" si="1412"/>
        <v>BK$15</v>
      </c>
      <c r="BL1265" s="186" t="str">
        <f t="shared" si="1412"/>
        <v>BL$15</v>
      </c>
      <c r="BM1265" s="186" t="str">
        <f t="shared" si="1412"/>
        <v>BM$15</v>
      </c>
      <c r="BN1265" s="186" t="str">
        <f t="shared" si="1412"/>
        <v>BN$15</v>
      </c>
      <c r="BO1265" s="186" t="str">
        <f t="shared" si="1412"/>
        <v>BO$15</v>
      </c>
      <c r="BP1265" s="186" t="str">
        <f t="shared" si="1412"/>
        <v>BP$15</v>
      </c>
      <c r="BQ1265" s="186" t="str">
        <f t="shared" si="1412"/>
        <v>BQ$15</v>
      </c>
      <c r="BR1265" s="186" t="str">
        <f t="shared" si="1412"/>
        <v>BR$15</v>
      </c>
      <c r="BS1265" s="186" t="str">
        <f t="shared" si="1412"/>
        <v>BS$15</v>
      </c>
      <c r="BT1265" s="186" t="str">
        <f t="shared" si="1412"/>
        <v>BT$15</v>
      </c>
      <c r="BU1265" s="186" t="str">
        <f t="shared" si="1412"/>
        <v>BU$15</v>
      </c>
      <c r="BV1265" s="186" t="str">
        <f t="shared" si="1412"/>
        <v>BV$15</v>
      </c>
      <c r="BW1265" s="186" t="str">
        <f t="shared" si="1412"/>
        <v>BW$15</v>
      </c>
      <c r="BX1265" s="186" t="str">
        <f t="shared" si="1412"/>
        <v>BX$15</v>
      </c>
      <c r="BY1265" s="186" t="str">
        <f t="shared" si="1412"/>
        <v>BY$15</v>
      </c>
      <c r="BZ1265" s="186" t="str">
        <f t="shared" si="1412"/>
        <v>BZ$15</v>
      </c>
      <c r="CA1265" s="186" t="str">
        <f t="shared" si="1412"/>
        <v>CA$15</v>
      </c>
      <c r="CB1265" s="186" t="str">
        <f t="shared" si="1412"/>
        <v>CB$15</v>
      </c>
      <c r="CC1265" s="186" t="str">
        <f t="shared" si="1412"/>
        <v>CC$15</v>
      </c>
      <c r="CD1265" s="186" t="str">
        <f t="shared" si="1412"/>
        <v>CD$15</v>
      </c>
      <c r="CE1265" s="186" t="str">
        <f t="shared" ref="CE1265:CL1265" si="1413">CE$19</f>
        <v>CE$15</v>
      </c>
      <c r="CF1265" s="186" t="str">
        <f t="shared" si="1413"/>
        <v>CF$15</v>
      </c>
      <c r="CG1265" s="186" t="str">
        <f t="shared" si="1413"/>
        <v>CG$15</v>
      </c>
      <c r="CH1265" s="186" t="str">
        <f t="shared" si="1413"/>
        <v>CH$15</v>
      </c>
      <c r="CI1265" s="186" t="str">
        <f t="shared" si="1413"/>
        <v>CI$15</v>
      </c>
      <c r="CJ1265" s="186" t="str">
        <f t="shared" si="1413"/>
        <v>CJ$15</v>
      </c>
      <c r="CK1265" s="186" t="str">
        <f t="shared" si="1413"/>
        <v>CK$15</v>
      </c>
      <c r="CL1265" s="186" t="str">
        <f t="shared" si="1413"/>
        <v>CL$15</v>
      </c>
    </row>
    <row r="1266" spans="2:90" x14ac:dyDescent="0.4">
      <c r="B1266" s="70" t="s">
        <v>844</v>
      </c>
      <c r="C1266" s="31"/>
      <c r="D1266" t="s">
        <v>849</v>
      </c>
      <c r="E1266" s="8" t="str">
        <f t="shared" ref="E1266:E1293" si="1414">ROW()&amp;" "&amp;D1266</f>
        <v>1266 LTERMY-S</v>
      </c>
      <c r="F1266" t="s">
        <v>350</v>
      </c>
      <c r="G1266" s="31" t="s">
        <v>243</v>
      </c>
      <c r="H1266" s="48"/>
      <c r="I1266" s="285"/>
      <c r="J1266" s="285"/>
      <c r="K1266" s="48"/>
      <c r="L1266" s="48"/>
      <c r="M1266" s="48"/>
      <c r="N1266" s="48"/>
      <c r="O1266" s="48"/>
      <c r="P1266" s="48"/>
      <c r="R1266" s="70"/>
      <c r="S1266" s="286"/>
      <c r="T1266" s="286"/>
      <c r="U1266" s="286"/>
      <c r="V1266" s="286"/>
      <c r="W1266" s="286"/>
      <c r="X1266" s="286"/>
      <c r="Y1266" s="286"/>
      <c r="Z1266" s="286"/>
      <c r="AA1266" s="286"/>
      <c r="AB1266" s="286"/>
      <c r="AC1266" s="286"/>
      <c r="AD1266" s="286"/>
      <c r="AE1266" s="286"/>
      <c r="AF1266" s="286"/>
      <c r="AG1266" s="286"/>
      <c r="AH1266" s="286"/>
      <c r="AI1266" s="286"/>
      <c r="AJ1266" s="286"/>
      <c r="AK1266" s="286"/>
      <c r="AL1266" s="286"/>
      <c r="AM1266" s="286"/>
      <c r="AN1266" s="286"/>
      <c r="AO1266" s="286"/>
      <c r="AP1266" s="286"/>
      <c r="AQ1266" s="286"/>
      <c r="AR1266" s="286"/>
      <c r="AS1266" s="286"/>
      <c r="AT1266" s="286"/>
      <c r="AU1266" s="286"/>
      <c r="AV1266" s="286"/>
      <c r="AW1266" s="286"/>
      <c r="AX1266" s="286"/>
      <c r="AY1266" s="286"/>
      <c r="AZ1266" s="286"/>
      <c r="BA1266" s="286"/>
      <c r="BB1266" s="286"/>
      <c r="BC1266" s="286"/>
      <c r="BD1266" s="286"/>
      <c r="BE1266" s="286"/>
      <c r="BF1266" s="286"/>
      <c r="BG1266" s="286"/>
      <c r="BH1266" s="286"/>
      <c r="BI1266" s="286"/>
      <c r="BJ1266" s="286"/>
      <c r="BK1266" s="286"/>
      <c r="BL1266" s="286"/>
      <c r="BM1266" s="286"/>
      <c r="BN1266" s="286"/>
      <c r="BO1266" s="286"/>
      <c r="BP1266" s="286"/>
      <c r="BQ1266" s="286"/>
      <c r="BR1266" s="286"/>
      <c r="BS1266" s="286"/>
      <c r="BT1266" s="286"/>
      <c r="BU1266" s="286"/>
      <c r="BV1266" s="286"/>
      <c r="BW1266" s="286"/>
      <c r="BX1266" s="286"/>
      <c r="BY1266" s="286"/>
      <c r="BZ1266" s="286"/>
      <c r="CA1266" s="286"/>
      <c r="CB1266" s="286"/>
      <c r="CC1266" s="286"/>
      <c r="CD1266" s="286"/>
      <c r="CE1266" s="286"/>
      <c r="CF1266" s="286"/>
      <c r="CG1266" s="286"/>
      <c r="CH1266" s="286"/>
      <c r="CI1266" s="286"/>
      <c r="CJ1266" s="286"/>
      <c r="CK1266" s="286"/>
      <c r="CL1266" s="286"/>
    </row>
    <row r="1267" spans="2:90" x14ac:dyDescent="0.4">
      <c r="B1267" s="95" t="str">
        <f>"Assumptions - "&amp;B1266</f>
        <v>Assumptions - Rolling fixed term loan - multiple borrowings w/ annual control:</v>
      </c>
      <c r="D1267" t="s">
        <v>849</v>
      </c>
      <c r="E1267" t="str">
        <f t="shared" si="1414"/>
        <v>1267 LTERMY-S</v>
      </c>
      <c r="G1267" t="str">
        <f t="shared" ref="G1267:G1285" si="1415">E1267</f>
        <v>1267 LTERMY-S</v>
      </c>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row>
    <row r="1268" spans="2:90" x14ac:dyDescent="0.4">
      <c r="B1268" s="155" t="s">
        <v>287</v>
      </c>
      <c r="D1268" t="s">
        <v>849</v>
      </c>
      <c r="E1268" t="str">
        <f t="shared" si="1414"/>
        <v>1268 LTERMY-S</v>
      </c>
      <c r="F1268" s="31"/>
      <c r="G1268" t="str">
        <f t="shared" si="1415"/>
        <v>1268 LTERMY-S</v>
      </c>
      <c r="H1268" s="57">
        <v>4</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row>
    <row r="1269" spans="2:90" x14ac:dyDescent="0.4">
      <c r="B1269" s="155" t="s">
        <v>847</v>
      </c>
      <c r="D1269" t="s">
        <v>849</v>
      </c>
      <c r="E1269" t="str">
        <f t="shared" si="1414"/>
        <v>1269 LTERMY-S</v>
      </c>
      <c r="F1269" s="31"/>
      <c r="G1269" t="str">
        <f t="shared" si="1415"/>
        <v>1269 LTERMY-S</v>
      </c>
      <c r="H1269" s="57">
        <v>3</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row>
    <row r="1270" spans="2:90" x14ac:dyDescent="0.4">
      <c r="B1270" s="155" t="s">
        <v>288</v>
      </c>
      <c r="D1270" t="s">
        <v>849</v>
      </c>
      <c r="E1270" t="str">
        <f t="shared" si="1414"/>
        <v>1270 LTERMY-S</v>
      </c>
      <c r="F1270" s="31"/>
      <c r="G1270" t="str">
        <f t="shared" si="1415"/>
        <v>1270 LTERMY-S</v>
      </c>
      <c r="H1270" s="59">
        <v>0.1</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row>
    <row r="1271" spans="2:90" x14ac:dyDescent="0.4">
      <c r="B1271" s="154" t="s">
        <v>289</v>
      </c>
      <c r="D1271" t="s">
        <v>849</v>
      </c>
      <c r="E1271" t="str">
        <f t="shared" si="1414"/>
        <v>1271 LTERMY-S</v>
      </c>
      <c r="F1271" s="31"/>
      <c r="G1271" t="str">
        <f t="shared" si="1415"/>
        <v>1271 LTERMY-S</v>
      </c>
      <c r="H1271" s="23">
        <v>1000</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row>
    <row r="1272" spans="2:90" x14ac:dyDescent="0.4">
      <c r="B1272" s="124"/>
      <c r="C1272" s="31"/>
      <c r="D1272" t="s">
        <v>849</v>
      </c>
      <c r="E1272" t="str">
        <f t="shared" si="1414"/>
        <v>1272 LTERMY-S</v>
      </c>
      <c r="F1272" s="31"/>
      <c r="G1272" t="str">
        <f t="shared" si="1415"/>
        <v>1272 LTERMY-S</v>
      </c>
      <c r="H1272" s="31"/>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row>
    <row r="1273" spans="2:90" x14ac:dyDescent="0.4">
      <c r="B1273" s="95" t="s">
        <v>290</v>
      </c>
      <c r="D1273" t="s">
        <v>849</v>
      </c>
      <c r="E1273" t="str">
        <f t="shared" si="1414"/>
        <v>1273 LTERMY-S</v>
      </c>
      <c r="F1273" s="280"/>
      <c r="G1273" t="str">
        <f t="shared" si="1415"/>
        <v>1273 LTERMY-S</v>
      </c>
      <c r="R1273" s="92"/>
      <c r="S1273" s="150"/>
      <c r="T1273" s="150"/>
      <c r="U1273" s="150"/>
      <c r="V1273" s="150"/>
      <c r="W1273" s="150"/>
      <c r="X1273" s="150"/>
      <c r="Y1273" s="150"/>
      <c r="Z1273" s="150"/>
      <c r="AA1273" s="150"/>
      <c r="AB1273" s="150"/>
      <c r="AC1273" s="150"/>
      <c r="AD1273" s="150"/>
      <c r="AE1273" s="150"/>
      <c r="AF1273" s="150"/>
      <c r="AG1273" s="150"/>
      <c r="AH1273" s="150"/>
      <c r="AI1273" s="150"/>
      <c r="AJ1273" s="150"/>
      <c r="AK1273" s="150"/>
      <c r="AL1273" s="150"/>
      <c r="AM1273" s="150"/>
      <c r="AN1273" s="150"/>
      <c r="AO1273" s="150"/>
      <c r="AP1273" s="150"/>
      <c r="AQ1273" s="150"/>
      <c r="AR1273" s="150"/>
      <c r="AS1273" s="150"/>
      <c r="AT1273" s="150"/>
      <c r="AU1273" s="150"/>
      <c r="AV1273" s="150"/>
      <c r="AW1273" s="150"/>
      <c r="AX1273" s="150"/>
      <c r="AY1273" s="150"/>
      <c r="AZ1273" s="150"/>
      <c r="BA1273" s="150"/>
      <c r="BB1273" s="150"/>
      <c r="BC1273" s="150"/>
      <c r="BD1273" s="150"/>
      <c r="BE1273" s="150"/>
      <c r="BF1273" s="150"/>
      <c r="BG1273" s="150"/>
      <c r="BH1273" s="150"/>
      <c r="BI1273" s="150"/>
      <c r="BJ1273" s="150"/>
      <c r="BK1273" s="150"/>
      <c r="BL1273" s="150"/>
      <c r="BM1273" s="150"/>
      <c r="BN1273" s="150"/>
      <c r="BO1273" s="150"/>
      <c r="BP1273" s="150"/>
      <c r="BQ1273" s="150"/>
      <c r="BR1273" s="150"/>
      <c r="BS1273" s="150"/>
      <c r="BT1273" s="150"/>
      <c r="BU1273" s="150"/>
      <c r="BV1273" s="150"/>
      <c r="BW1273" s="150"/>
      <c r="BX1273" s="150"/>
      <c r="BY1273" s="150"/>
      <c r="BZ1273" s="150"/>
      <c r="CA1273" s="150"/>
      <c r="CB1273" s="150"/>
      <c r="CC1273" s="150"/>
      <c r="CD1273" s="150"/>
      <c r="CE1273" s="150"/>
      <c r="CF1273" s="150"/>
      <c r="CG1273" s="150"/>
      <c r="CH1273" s="150"/>
      <c r="CI1273" s="150"/>
      <c r="CJ1273" s="150"/>
      <c r="CK1273" s="150"/>
      <c r="CL1273" s="150"/>
    </row>
    <row r="1274" spans="2:90" x14ac:dyDescent="0.4">
      <c r="B1274" s="154" t="s">
        <v>289</v>
      </c>
      <c r="D1274" t="s">
        <v>849</v>
      </c>
      <c r="E1274" t="str">
        <f t="shared" si="1414"/>
        <v>1274 LTERMY-S</v>
      </c>
      <c r="F1274" s="280"/>
      <c r="G1274" t="str">
        <f t="shared" si="1415"/>
        <v>1274 LTERMY-S</v>
      </c>
      <c r="K1274" s="24">
        <f>H1271</f>
        <v>1000</v>
      </c>
      <c r="L1274" s="24">
        <f ca="1">K1278</f>
        <v>1500000</v>
      </c>
      <c r="M1274" s="24">
        <f ca="1">L1278</f>
        <v>1500000</v>
      </c>
      <c r="N1274" s="24">
        <f ca="1">M1278</f>
        <v>1500000</v>
      </c>
      <c r="O1274" s="24">
        <f ca="1">N1278</f>
        <v>1500000</v>
      </c>
      <c r="P1274" s="24">
        <f ca="1">O1278</f>
        <v>1500000</v>
      </c>
      <c r="R1274"/>
      <c r="S1274" s="62">
        <f t="shared" ref="S1274:AY1274" ca="1" si="1416">R1278</f>
        <v>1000</v>
      </c>
      <c r="T1274" s="62">
        <f t="shared" ca="1" si="1416"/>
        <v>501000</v>
      </c>
      <c r="U1274" s="62">
        <f t="shared" ca="1" si="1416"/>
        <v>1001000</v>
      </c>
      <c r="V1274" s="62">
        <f t="shared" ca="1" si="1416"/>
        <v>1500000</v>
      </c>
      <c r="W1274" s="62">
        <f t="shared" ca="1" si="1416"/>
        <v>1500000</v>
      </c>
      <c r="X1274" s="62">
        <f t="shared" ca="1" si="1416"/>
        <v>1500000</v>
      </c>
      <c r="Y1274" s="62">
        <f t="shared" ca="1" si="1416"/>
        <v>1500000</v>
      </c>
      <c r="Z1274" s="62">
        <f t="shared" ca="1" si="1416"/>
        <v>1500000</v>
      </c>
      <c r="AA1274" s="62">
        <f t="shared" ca="1" si="1416"/>
        <v>1500000</v>
      </c>
      <c r="AB1274" s="62">
        <f t="shared" ca="1" si="1416"/>
        <v>1500000</v>
      </c>
      <c r="AC1274" s="62">
        <f t="shared" ca="1" si="1416"/>
        <v>1500000</v>
      </c>
      <c r="AD1274" s="62">
        <f t="shared" ca="1" si="1416"/>
        <v>1500000</v>
      </c>
      <c r="AE1274" s="62">
        <f t="shared" ca="1" si="1416"/>
        <v>1500000</v>
      </c>
      <c r="AF1274" s="62">
        <f t="shared" ca="1" si="1416"/>
        <v>1500000</v>
      </c>
      <c r="AG1274" s="62">
        <f t="shared" ca="1" si="1416"/>
        <v>1500000</v>
      </c>
      <c r="AH1274" s="62">
        <f t="shared" ca="1" si="1416"/>
        <v>1500000</v>
      </c>
      <c r="AI1274" s="62">
        <f t="shared" ca="1" si="1416"/>
        <v>1500000</v>
      </c>
      <c r="AJ1274" s="62">
        <f t="shared" ca="1" si="1416"/>
        <v>1500000</v>
      </c>
      <c r="AK1274" s="62">
        <f t="shared" ca="1" si="1416"/>
        <v>1500000</v>
      </c>
      <c r="AL1274" s="62">
        <f t="shared" ca="1" si="1416"/>
        <v>1500000</v>
      </c>
      <c r="AM1274" s="62">
        <f t="shared" ca="1" si="1416"/>
        <v>1500000</v>
      </c>
      <c r="AN1274" s="62">
        <f t="shared" ca="1" si="1416"/>
        <v>1500000</v>
      </c>
      <c r="AO1274" s="62">
        <f t="shared" ca="1" si="1416"/>
        <v>1500000</v>
      </c>
      <c r="AP1274" s="62">
        <f t="shared" ca="1" si="1416"/>
        <v>1500000</v>
      </c>
      <c r="AQ1274" s="62">
        <f t="shared" ca="1" si="1416"/>
        <v>1500000</v>
      </c>
      <c r="AR1274" s="62">
        <f t="shared" ca="1" si="1416"/>
        <v>1500000</v>
      </c>
      <c r="AS1274" s="62">
        <f t="shared" ca="1" si="1416"/>
        <v>1500000</v>
      </c>
      <c r="AT1274" s="62">
        <f t="shared" ca="1" si="1416"/>
        <v>1500000</v>
      </c>
      <c r="AU1274" s="62">
        <f t="shared" ca="1" si="1416"/>
        <v>1500000</v>
      </c>
      <c r="AV1274" s="62">
        <f t="shared" ca="1" si="1416"/>
        <v>1500000</v>
      </c>
      <c r="AW1274" s="62">
        <f t="shared" ca="1" si="1416"/>
        <v>1500000</v>
      </c>
      <c r="AX1274" s="62">
        <f t="shared" ca="1" si="1416"/>
        <v>1500000</v>
      </c>
      <c r="AY1274" s="62">
        <f t="shared" ca="1" si="1416"/>
        <v>1500000</v>
      </c>
      <c r="AZ1274" s="62">
        <f t="shared" ref="AZ1274:CE1274" ca="1" si="1417">AY1278</f>
        <v>1500000</v>
      </c>
      <c r="BA1274" s="62">
        <f t="shared" ca="1" si="1417"/>
        <v>1500000</v>
      </c>
      <c r="BB1274" s="62">
        <f t="shared" ca="1" si="1417"/>
        <v>1500000</v>
      </c>
      <c r="BC1274" s="62">
        <f t="shared" ca="1" si="1417"/>
        <v>1500000</v>
      </c>
      <c r="BD1274" s="62">
        <f t="shared" ca="1" si="1417"/>
        <v>1500000</v>
      </c>
      <c r="BE1274" s="62">
        <f t="shared" ca="1" si="1417"/>
        <v>1500000</v>
      </c>
      <c r="BF1274" s="62">
        <f t="shared" ca="1" si="1417"/>
        <v>1500000</v>
      </c>
      <c r="BG1274" s="62">
        <f t="shared" ca="1" si="1417"/>
        <v>1500000</v>
      </c>
      <c r="BH1274" s="62">
        <f t="shared" ca="1" si="1417"/>
        <v>1500000</v>
      </c>
      <c r="BI1274" s="62">
        <f t="shared" ca="1" si="1417"/>
        <v>1500000</v>
      </c>
      <c r="BJ1274" s="62">
        <f t="shared" ca="1" si="1417"/>
        <v>1500000</v>
      </c>
      <c r="BK1274" s="62">
        <f t="shared" ca="1" si="1417"/>
        <v>1500000</v>
      </c>
      <c r="BL1274" s="62">
        <f t="shared" ca="1" si="1417"/>
        <v>1500000</v>
      </c>
      <c r="BM1274" s="62">
        <f t="shared" ca="1" si="1417"/>
        <v>1500000</v>
      </c>
      <c r="BN1274" s="62">
        <f t="shared" ca="1" si="1417"/>
        <v>1500000</v>
      </c>
      <c r="BO1274" s="62">
        <f t="shared" ca="1" si="1417"/>
        <v>1500000</v>
      </c>
      <c r="BP1274" s="62">
        <f t="shared" ca="1" si="1417"/>
        <v>1500000</v>
      </c>
      <c r="BQ1274" s="62">
        <f t="shared" ca="1" si="1417"/>
        <v>1500000</v>
      </c>
      <c r="BR1274" s="62">
        <f t="shared" ca="1" si="1417"/>
        <v>1500000</v>
      </c>
      <c r="BS1274" s="62">
        <f t="shared" ca="1" si="1417"/>
        <v>1500000</v>
      </c>
      <c r="BT1274" s="62">
        <f t="shared" ca="1" si="1417"/>
        <v>1500000</v>
      </c>
      <c r="BU1274" s="62">
        <f t="shared" ca="1" si="1417"/>
        <v>1500000</v>
      </c>
      <c r="BV1274" s="62">
        <f t="shared" ca="1" si="1417"/>
        <v>1500000</v>
      </c>
      <c r="BW1274" s="62">
        <f t="shared" ca="1" si="1417"/>
        <v>1500000</v>
      </c>
      <c r="BX1274" s="62">
        <f t="shared" ca="1" si="1417"/>
        <v>1500000</v>
      </c>
      <c r="BY1274" s="62">
        <f t="shared" ca="1" si="1417"/>
        <v>1500000</v>
      </c>
      <c r="BZ1274" s="62">
        <f t="shared" ca="1" si="1417"/>
        <v>1500000</v>
      </c>
      <c r="CA1274" s="62">
        <f t="shared" ca="1" si="1417"/>
        <v>1500000</v>
      </c>
      <c r="CB1274" s="62">
        <f t="shared" ca="1" si="1417"/>
        <v>1500000</v>
      </c>
      <c r="CC1274" s="62">
        <f t="shared" ca="1" si="1417"/>
        <v>1500000</v>
      </c>
      <c r="CD1274" s="62">
        <f t="shared" ca="1" si="1417"/>
        <v>1500000</v>
      </c>
      <c r="CE1274" s="62">
        <f t="shared" ca="1" si="1417"/>
        <v>1500000</v>
      </c>
      <c r="CF1274" s="62">
        <f t="shared" ref="CF1274:CL1274" ca="1" si="1418">CE1278</f>
        <v>1500000</v>
      </c>
      <c r="CG1274" s="62">
        <f t="shared" ca="1" si="1418"/>
        <v>1500000</v>
      </c>
      <c r="CH1274" s="62">
        <f t="shared" ca="1" si="1418"/>
        <v>1500000</v>
      </c>
      <c r="CI1274" s="62">
        <f t="shared" ca="1" si="1418"/>
        <v>1500000</v>
      </c>
      <c r="CJ1274" s="62">
        <f t="shared" ca="1" si="1418"/>
        <v>1500000</v>
      </c>
      <c r="CK1274" s="62">
        <f t="shared" ca="1" si="1418"/>
        <v>1500000</v>
      </c>
      <c r="CL1274" s="62">
        <f t="shared" ca="1" si="1418"/>
        <v>1500000</v>
      </c>
    </row>
    <row r="1275" spans="2:90" x14ac:dyDescent="0.4">
      <c r="B1275" s="141" t="s">
        <v>848</v>
      </c>
      <c r="D1275" t="s">
        <v>849</v>
      </c>
      <c r="E1275" t="str">
        <f t="shared" si="1414"/>
        <v>1275 LTERMY-S</v>
      </c>
      <c r="F1275" s="280"/>
      <c r="G1275" t="str">
        <f t="shared" si="1415"/>
        <v>1275 LTERMY-S</v>
      </c>
      <c r="K1275" s="18">
        <v>100</v>
      </c>
      <c r="L1275" s="18">
        <v>100</v>
      </c>
      <c r="M1275" s="18">
        <v>100</v>
      </c>
      <c r="N1275" s="18">
        <v>100</v>
      </c>
      <c r="O1275" s="18">
        <v>100</v>
      </c>
      <c r="P1275" s="18">
        <v>100</v>
      </c>
      <c r="R1275" s="12"/>
      <c r="S1275" s="143" cm="1">
        <f t="array" ref="S1275">IFERROR(INDEX($K:$Q,ROW(),MATCH(S$3,$K$2:$Q$2,0)),0)</f>
        <v>100</v>
      </c>
      <c r="T1275" s="143" cm="1">
        <f t="array" ref="T1275">IFERROR(INDEX($K:$Q,ROW(),MATCH(T$3,$K$2:$Q$2,0)),0)</f>
        <v>100</v>
      </c>
      <c r="U1275" s="143" cm="1">
        <f t="array" ref="U1275">IFERROR(INDEX($K:$Q,ROW(),MATCH(U$3,$K$2:$Q$2,0)),0)</f>
        <v>100</v>
      </c>
      <c r="V1275" s="143" cm="1">
        <f t="array" ref="V1275">IFERROR(INDEX($K:$Q,ROW(),MATCH(V$3,$K$2:$Q$2,0)),0)</f>
        <v>100</v>
      </c>
      <c r="W1275" s="143" cm="1">
        <f t="array" ref="W1275">IFERROR(INDEX($K:$Q,ROW(),MATCH(W$3,$K$2:$Q$2,0)),0)</f>
        <v>100</v>
      </c>
      <c r="X1275" s="143" cm="1">
        <f t="array" ref="X1275">IFERROR(INDEX($K:$Q,ROW(),MATCH(X$3,$K$2:$Q$2,0)),0)</f>
        <v>100</v>
      </c>
      <c r="Y1275" s="143" cm="1">
        <f t="array" ref="Y1275">IFERROR(INDEX($K:$Q,ROW(),MATCH(Y$3,$K$2:$Q$2,0)),0)</f>
        <v>100</v>
      </c>
      <c r="Z1275" s="143" cm="1">
        <f t="array" ref="Z1275">IFERROR(INDEX($K:$Q,ROW(),MATCH(Z$3,$K$2:$Q$2,0)),0)</f>
        <v>100</v>
      </c>
      <c r="AA1275" s="143" cm="1">
        <f t="array" ref="AA1275">IFERROR(INDEX($K:$Q,ROW(),MATCH(AA$3,$K$2:$Q$2,0)),0)</f>
        <v>100</v>
      </c>
      <c r="AB1275" s="143" cm="1">
        <f t="array" ref="AB1275">IFERROR(INDEX($K:$Q,ROW(),MATCH(AB$3,$K$2:$Q$2,0)),0)</f>
        <v>100</v>
      </c>
      <c r="AC1275" s="143" cm="1">
        <f t="array" ref="AC1275">IFERROR(INDEX($K:$Q,ROW(),MATCH(AC$3,$K$2:$Q$2,0)),0)</f>
        <v>100</v>
      </c>
      <c r="AD1275" s="143" cm="1">
        <f t="array" ref="AD1275">IFERROR(INDEX($K:$Q,ROW(),MATCH(AD$3,$K$2:$Q$2,0)),0)</f>
        <v>100</v>
      </c>
      <c r="AE1275" s="143" cm="1">
        <f t="array" ref="AE1275">IFERROR(INDEX($K:$Q,ROW(),MATCH(AE$3,$K$2:$Q$2,0)),0)</f>
        <v>100</v>
      </c>
      <c r="AF1275" s="143" cm="1">
        <f t="array" ref="AF1275">IFERROR(INDEX($K:$Q,ROW(),MATCH(AF$3,$K$2:$Q$2,0)),0)</f>
        <v>100</v>
      </c>
      <c r="AG1275" s="143" cm="1">
        <f t="array" ref="AG1275">IFERROR(INDEX($K:$Q,ROW(),MATCH(AG$3,$K$2:$Q$2,0)),0)</f>
        <v>100</v>
      </c>
      <c r="AH1275" s="143" cm="1">
        <f t="array" ref="AH1275">IFERROR(INDEX($K:$Q,ROW(),MATCH(AH$3,$K$2:$Q$2,0)),0)</f>
        <v>100</v>
      </c>
      <c r="AI1275" s="143" cm="1">
        <f t="array" ref="AI1275">IFERROR(INDEX($K:$Q,ROW(),MATCH(AI$3,$K$2:$Q$2,0)),0)</f>
        <v>100</v>
      </c>
      <c r="AJ1275" s="143" cm="1">
        <f t="array" ref="AJ1275">IFERROR(INDEX($K:$Q,ROW(),MATCH(AJ$3,$K$2:$Q$2,0)),0)</f>
        <v>100</v>
      </c>
      <c r="AK1275" s="143" cm="1">
        <f t="array" ref="AK1275">IFERROR(INDEX($K:$Q,ROW(),MATCH(AK$3,$K$2:$Q$2,0)),0)</f>
        <v>100</v>
      </c>
      <c r="AL1275" s="143" cm="1">
        <f t="array" ref="AL1275">IFERROR(INDEX($K:$Q,ROW(),MATCH(AL$3,$K$2:$Q$2,0)),0)</f>
        <v>100</v>
      </c>
      <c r="AM1275" s="143" cm="1">
        <f t="array" ref="AM1275">IFERROR(INDEX($K:$Q,ROW(),MATCH(AM$3,$K$2:$Q$2,0)),0)</f>
        <v>100</v>
      </c>
      <c r="AN1275" s="143" cm="1">
        <f t="array" ref="AN1275">IFERROR(INDEX($K:$Q,ROW(),MATCH(AN$3,$K$2:$Q$2,0)),0)</f>
        <v>100</v>
      </c>
      <c r="AO1275" s="143" cm="1">
        <f t="array" ref="AO1275">IFERROR(INDEX($K:$Q,ROW(),MATCH(AO$3,$K$2:$Q$2,0)),0)</f>
        <v>100</v>
      </c>
      <c r="AP1275" s="143" cm="1">
        <f t="array" ref="AP1275">IFERROR(INDEX($K:$Q,ROW(),MATCH(AP$3,$K$2:$Q$2,0)),0)</f>
        <v>100</v>
      </c>
      <c r="AQ1275" s="143" cm="1">
        <f t="array" ref="AQ1275">IFERROR(INDEX($K:$Q,ROW(),MATCH(AQ$3,$K$2:$Q$2,0)),0)</f>
        <v>100</v>
      </c>
      <c r="AR1275" s="143" cm="1">
        <f t="array" ref="AR1275">IFERROR(INDEX($K:$Q,ROW(),MATCH(AR$3,$K$2:$Q$2,0)),0)</f>
        <v>100</v>
      </c>
      <c r="AS1275" s="143" cm="1">
        <f t="array" ref="AS1275">IFERROR(INDEX($K:$Q,ROW(),MATCH(AS$3,$K$2:$Q$2,0)),0)</f>
        <v>100</v>
      </c>
      <c r="AT1275" s="143" cm="1">
        <f t="array" ref="AT1275">IFERROR(INDEX($K:$Q,ROW(),MATCH(AT$3,$K$2:$Q$2,0)),0)</f>
        <v>100</v>
      </c>
      <c r="AU1275" s="143" cm="1">
        <f t="array" ref="AU1275">IFERROR(INDEX($K:$Q,ROW(),MATCH(AU$3,$K$2:$Q$2,0)),0)</f>
        <v>100</v>
      </c>
      <c r="AV1275" s="143" cm="1">
        <f t="array" ref="AV1275">IFERROR(INDEX($K:$Q,ROW(),MATCH(AV$3,$K$2:$Q$2,0)),0)</f>
        <v>100</v>
      </c>
      <c r="AW1275" s="143" cm="1">
        <f t="array" ref="AW1275">IFERROR(INDEX($K:$Q,ROW(),MATCH(AW$3,$K$2:$Q$2,0)),0)</f>
        <v>100</v>
      </c>
      <c r="AX1275" s="143" cm="1">
        <f t="array" ref="AX1275">IFERROR(INDEX($K:$Q,ROW(),MATCH(AX$3,$K$2:$Q$2,0)),0)</f>
        <v>100</v>
      </c>
      <c r="AY1275" s="143" cm="1">
        <f t="array" ref="AY1275">IFERROR(INDEX($K:$Q,ROW(),MATCH(AY$3,$K$2:$Q$2,0)),0)</f>
        <v>100</v>
      </c>
      <c r="AZ1275" s="143" cm="1">
        <f t="array" ref="AZ1275">IFERROR(INDEX($K:$Q,ROW(),MATCH(AZ$3,$K$2:$Q$2,0)),0)</f>
        <v>100</v>
      </c>
      <c r="BA1275" s="143" cm="1">
        <f t="array" ref="BA1275">IFERROR(INDEX($K:$Q,ROW(),MATCH(BA$3,$K$2:$Q$2,0)),0)</f>
        <v>100</v>
      </c>
      <c r="BB1275" s="143" cm="1">
        <f t="array" ref="BB1275">IFERROR(INDEX($K:$Q,ROW(),MATCH(BB$3,$K$2:$Q$2,0)),0)</f>
        <v>100</v>
      </c>
      <c r="BC1275" s="143" cm="1">
        <f t="array" ref="BC1275">IFERROR(INDEX($K:$Q,ROW(),MATCH(BC$3,$K$2:$Q$2,0)),0)</f>
        <v>100</v>
      </c>
      <c r="BD1275" s="143" cm="1">
        <f t="array" ref="BD1275">IFERROR(INDEX($K:$Q,ROW(),MATCH(BD$3,$K$2:$Q$2,0)),0)</f>
        <v>100</v>
      </c>
      <c r="BE1275" s="143" cm="1">
        <f t="array" ref="BE1275">IFERROR(INDEX($K:$Q,ROW(),MATCH(BE$3,$K$2:$Q$2,0)),0)</f>
        <v>100</v>
      </c>
      <c r="BF1275" s="143" cm="1">
        <f t="array" ref="BF1275">IFERROR(INDEX($K:$Q,ROW(),MATCH(BF$3,$K$2:$Q$2,0)),0)</f>
        <v>100</v>
      </c>
      <c r="BG1275" s="143" cm="1">
        <f t="array" ref="BG1275">IFERROR(INDEX($K:$Q,ROW(),MATCH(BG$3,$K$2:$Q$2,0)),0)</f>
        <v>100</v>
      </c>
      <c r="BH1275" s="143" cm="1">
        <f t="array" ref="BH1275">IFERROR(INDEX($K:$Q,ROW(),MATCH(BH$3,$K$2:$Q$2,0)),0)</f>
        <v>100</v>
      </c>
      <c r="BI1275" s="143" cm="1">
        <f t="array" ref="BI1275">IFERROR(INDEX($K:$Q,ROW(),MATCH(BI$3,$K$2:$Q$2,0)),0)</f>
        <v>100</v>
      </c>
      <c r="BJ1275" s="143" cm="1">
        <f t="array" ref="BJ1275">IFERROR(INDEX($K:$Q,ROW(),MATCH(BJ$3,$K$2:$Q$2,0)),0)</f>
        <v>100</v>
      </c>
      <c r="BK1275" s="143" cm="1">
        <f t="array" ref="BK1275">IFERROR(INDEX($K:$Q,ROW(),MATCH(BK$3,$K$2:$Q$2,0)),0)</f>
        <v>100</v>
      </c>
      <c r="BL1275" s="143" cm="1">
        <f t="array" ref="BL1275">IFERROR(INDEX($K:$Q,ROW(),MATCH(BL$3,$K$2:$Q$2,0)),0)</f>
        <v>100</v>
      </c>
      <c r="BM1275" s="143" cm="1">
        <f t="array" ref="BM1275">IFERROR(INDEX($K:$Q,ROW(),MATCH(BM$3,$K$2:$Q$2,0)),0)</f>
        <v>100</v>
      </c>
      <c r="BN1275" s="143" cm="1">
        <f t="array" ref="BN1275">IFERROR(INDEX($K:$Q,ROW(),MATCH(BN$3,$K$2:$Q$2,0)),0)</f>
        <v>100</v>
      </c>
      <c r="BO1275" s="143" cm="1">
        <f t="array" ref="BO1275">IFERROR(INDEX($K:$Q,ROW(),MATCH(BO$3,$K$2:$Q$2,0)),0)</f>
        <v>100</v>
      </c>
      <c r="BP1275" s="143" cm="1">
        <f t="array" ref="BP1275">IFERROR(INDEX($K:$Q,ROW(),MATCH(BP$3,$K$2:$Q$2,0)),0)</f>
        <v>100</v>
      </c>
      <c r="BQ1275" s="143" cm="1">
        <f t="array" ref="BQ1275">IFERROR(INDEX($K:$Q,ROW(),MATCH(BQ$3,$K$2:$Q$2,0)),0)</f>
        <v>100</v>
      </c>
      <c r="BR1275" s="143" cm="1">
        <f t="array" ref="BR1275">IFERROR(INDEX($K:$Q,ROW(),MATCH(BR$3,$K$2:$Q$2,0)),0)</f>
        <v>100</v>
      </c>
      <c r="BS1275" s="143" cm="1">
        <f t="array" ref="BS1275">IFERROR(INDEX($K:$Q,ROW(),MATCH(BS$3,$K$2:$Q$2,0)),0)</f>
        <v>100</v>
      </c>
      <c r="BT1275" s="143" cm="1">
        <f t="array" ref="BT1275">IFERROR(INDEX($K:$Q,ROW(),MATCH(BT$3,$K$2:$Q$2,0)),0)</f>
        <v>100</v>
      </c>
      <c r="BU1275" s="143" cm="1">
        <f t="array" ref="BU1275">IFERROR(INDEX($K:$Q,ROW(),MATCH(BU$3,$K$2:$Q$2,0)),0)</f>
        <v>100</v>
      </c>
      <c r="BV1275" s="143" cm="1">
        <f t="array" ref="BV1275">IFERROR(INDEX($K:$Q,ROW(),MATCH(BV$3,$K$2:$Q$2,0)),0)</f>
        <v>100</v>
      </c>
      <c r="BW1275" s="143" cm="1">
        <f t="array" ref="BW1275">IFERROR(INDEX($K:$Q,ROW(),MATCH(BW$3,$K$2:$Q$2,0)),0)</f>
        <v>100</v>
      </c>
      <c r="BX1275" s="143" cm="1">
        <f t="array" ref="BX1275">IFERROR(INDEX($K:$Q,ROW(),MATCH(BX$3,$K$2:$Q$2,0)),0)</f>
        <v>100</v>
      </c>
      <c r="BY1275" s="143" cm="1">
        <f t="array" ref="BY1275">IFERROR(INDEX($K:$Q,ROW(),MATCH(BY$3,$K$2:$Q$2,0)),0)</f>
        <v>100</v>
      </c>
      <c r="BZ1275" s="143" cm="1">
        <f t="array" ref="BZ1275">IFERROR(INDEX($K:$Q,ROW(),MATCH(BZ$3,$K$2:$Q$2,0)),0)</f>
        <v>100</v>
      </c>
      <c r="CA1275" s="143" cm="1">
        <f t="array" ref="CA1275">IFERROR(INDEX($K:$Q,ROW(),MATCH(CA$3,$K$2:$Q$2,0)),0)</f>
        <v>100</v>
      </c>
      <c r="CB1275" s="143" cm="1">
        <f t="array" ref="CB1275">IFERROR(INDEX($K:$Q,ROW(),MATCH(CB$3,$K$2:$Q$2,0)),0)</f>
        <v>100</v>
      </c>
      <c r="CC1275" s="143" cm="1">
        <f t="array" ref="CC1275">IFERROR(INDEX($K:$Q,ROW(),MATCH(CC$3,$K$2:$Q$2,0)),0)</f>
        <v>100</v>
      </c>
      <c r="CD1275" s="143" cm="1">
        <f t="array" ref="CD1275">IFERROR(INDEX($K:$Q,ROW(),MATCH(CD$3,$K$2:$Q$2,0)),0)</f>
        <v>100</v>
      </c>
      <c r="CE1275" s="143" cm="1">
        <f t="array" ref="CE1275">IFERROR(INDEX($K:$Q,ROW(),MATCH(CE$3,$K$2:$Q$2,0)),0)</f>
        <v>100</v>
      </c>
      <c r="CF1275" s="143" cm="1">
        <f t="array" ref="CF1275">IFERROR(INDEX($K:$Q,ROW(),MATCH(CF$3,$K$2:$Q$2,0)),0)</f>
        <v>100</v>
      </c>
      <c r="CG1275" s="143" cm="1">
        <f t="array" ref="CG1275">IFERROR(INDEX($K:$Q,ROW(),MATCH(CG$3,$K$2:$Q$2,0)),0)</f>
        <v>100</v>
      </c>
      <c r="CH1275" s="143" cm="1">
        <f t="array" ref="CH1275">IFERROR(INDEX($K:$Q,ROW(),MATCH(CH$3,$K$2:$Q$2,0)),0)</f>
        <v>100</v>
      </c>
      <c r="CI1275" s="143" cm="1">
        <f t="array" ref="CI1275">IFERROR(INDEX($K:$Q,ROW(),MATCH(CI$3,$K$2:$Q$2,0)),0)</f>
        <v>100</v>
      </c>
      <c r="CJ1275" s="143" cm="1">
        <f t="array" ref="CJ1275">IFERROR(INDEX($K:$Q,ROW(),MATCH(CJ$3,$K$2:$Q$2,0)),0)</f>
        <v>100</v>
      </c>
      <c r="CK1275" s="143" cm="1">
        <f t="array" ref="CK1275">IFERROR(INDEX($K:$Q,ROW(),MATCH(CK$3,$K$2:$Q$2,0)),0)</f>
        <v>100</v>
      </c>
      <c r="CL1275" s="143" cm="1">
        <f t="array" ref="CL1275">IFERROR(INDEX($K:$Q,ROW(),MATCH(CL$3,$K$2:$Q$2,0)),0)</f>
        <v>100</v>
      </c>
    </row>
    <row r="1276" spans="2:90" x14ac:dyDescent="0.4">
      <c r="B1276" s="154" t="str">
        <f>"New borrowing - "&amp;SUBSTITUTE(B1266,":","")</f>
        <v>New borrowing - Rolling fixed term loan - multiple borrowings w/ annual control</v>
      </c>
      <c r="D1276" t="s">
        <v>849</v>
      </c>
      <c r="E1276" t="str">
        <f t="shared" si="1414"/>
        <v>1276 LTERMY-S</v>
      </c>
      <c r="G1276" t="str">
        <f t="shared" si="1415"/>
        <v>1276 LTERMY-S</v>
      </c>
      <c r="K1276" s="24">
        <f t="shared" ref="K1276:P1277" ca="1" si="1419">SUMIF($3:$3,K$2,1276:1276)</f>
        <v>6000000</v>
      </c>
      <c r="L1276" s="24">
        <f t="shared" ca="1" si="1419"/>
        <v>6000000</v>
      </c>
      <c r="M1276" s="24">
        <f t="shared" ca="1" si="1419"/>
        <v>6000000</v>
      </c>
      <c r="N1276" s="24">
        <f t="shared" ca="1" si="1419"/>
        <v>6000000</v>
      </c>
      <c r="O1276" s="24">
        <f t="shared" ca="1" si="1419"/>
        <v>6000000</v>
      </c>
      <c r="P1276" s="24">
        <f t="shared" ca="1" si="1419"/>
        <v>6000000</v>
      </c>
      <c r="R1276" s="53">
        <f>H1271</f>
        <v>1000</v>
      </c>
      <c r="S1276" s="80" cm="1">
        <f t="array" aca="1" ref="S1276" ca="1">+S1275*INDIRECT(S1261)</f>
        <v>500000</v>
      </c>
      <c r="T1276" s="80" cm="1">
        <f t="array" aca="1" ref="T1276" ca="1">+T1275*INDIRECT(T1261)</f>
        <v>500000</v>
      </c>
      <c r="U1276" s="80" cm="1">
        <f t="array" aca="1" ref="U1276" ca="1">+U1275*INDIRECT(U1261)</f>
        <v>500000</v>
      </c>
      <c r="V1276" s="80" cm="1">
        <f t="array" aca="1" ref="V1276" ca="1">+V1275*INDIRECT(V1261)</f>
        <v>500000</v>
      </c>
      <c r="W1276" s="80" cm="1">
        <f t="array" aca="1" ref="W1276" ca="1">+W1275*INDIRECT(W1261)</f>
        <v>500000</v>
      </c>
      <c r="X1276" s="80" cm="1">
        <f t="array" aca="1" ref="X1276" ca="1">+X1275*INDIRECT(X1261)</f>
        <v>500000</v>
      </c>
      <c r="Y1276" s="80" cm="1">
        <f t="array" aca="1" ref="Y1276" ca="1">+Y1275*INDIRECT(Y1261)</f>
        <v>500000</v>
      </c>
      <c r="Z1276" s="80" cm="1">
        <f t="array" aca="1" ref="Z1276" ca="1">+Z1275*INDIRECT(Z1261)</f>
        <v>500000</v>
      </c>
      <c r="AA1276" s="80" cm="1">
        <f t="array" aca="1" ref="AA1276" ca="1">+AA1275*INDIRECT(AA1261)</f>
        <v>500000</v>
      </c>
      <c r="AB1276" s="80" cm="1">
        <f t="array" aca="1" ref="AB1276" ca="1">+AB1275*INDIRECT(AB1261)</f>
        <v>500000</v>
      </c>
      <c r="AC1276" s="80" cm="1">
        <f t="array" aca="1" ref="AC1276" ca="1">+AC1275*INDIRECT(AC1261)</f>
        <v>500000</v>
      </c>
      <c r="AD1276" s="80" cm="1">
        <f t="array" aca="1" ref="AD1276" ca="1">+AD1275*INDIRECT(AD1261)</f>
        <v>500000</v>
      </c>
      <c r="AE1276" s="80" cm="1">
        <f t="array" aca="1" ref="AE1276" ca="1">+AE1275*INDIRECT(AE1261)</f>
        <v>500000</v>
      </c>
      <c r="AF1276" s="80" cm="1">
        <f t="array" aca="1" ref="AF1276" ca="1">+AF1275*INDIRECT(AF1261)</f>
        <v>500000</v>
      </c>
      <c r="AG1276" s="80" cm="1">
        <f t="array" aca="1" ref="AG1276" ca="1">+AG1275*INDIRECT(AG1261)</f>
        <v>500000</v>
      </c>
      <c r="AH1276" s="80" cm="1">
        <f t="array" aca="1" ref="AH1276" ca="1">+AH1275*INDIRECT(AH1261)</f>
        <v>500000</v>
      </c>
      <c r="AI1276" s="80" cm="1">
        <f t="array" aca="1" ref="AI1276" ca="1">+AI1275*INDIRECT(AI1261)</f>
        <v>500000</v>
      </c>
      <c r="AJ1276" s="80" cm="1">
        <f t="array" aca="1" ref="AJ1276" ca="1">+AJ1275*INDIRECT(AJ1261)</f>
        <v>500000</v>
      </c>
      <c r="AK1276" s="80" cm="1">
        <f t="array" aca="1" ref="AK1276" ca="1">+AK1275*INDIRECT(AK1261)</f>
        <v>500000</v>
      </c>
      <c r="AL1276" s="80" cm="1">
        <f t="array" aca="1" ref="AL1276" ca="1">+AL1275*INDIRECT(AL1261)</f>
        <v>500000</v>
      </c>
      <c r="AM1276" s="80" cm="1">
        <f t="array" aca="1" ref="AM1276" ca="1">+AM1275*INDIRECT(AM1261)</f>
        <v>500000</v>
      </c>
      <c r="AN1276" s="80" cm="1">
        <f t="array" aca="1" ref="AN1276" ca="1">+AN1275*INDIRECT(AN1261)</f>
        <v>500000</v>
      </c>
      <c r="AO1276" s="80" cm="1">
        <f t="array" aca="1" ref="AO1276" ca="1">+AO1275*INDIRECT(AO1261)</f>
        <v>500000</v>
      </c>
      <c r="AP1276" s="80" cm="1">
        <f t="array" aca="1" ref="AP1276" ca="1">+AP1275*INDIRECT(AP1261)</f>
        <v>500000</v>
      </c>
      <c r="AQ1276" s="80" cm="1">
        <f t="array" aca="1" ref="AQ1276" ca="1">+AQ1275*INDIRECT(AQ1261)</f>
        <v>500000</v>
      </c>
      <c r="AR1276" s="80" cm="1">
        <f t="array" aca="1" ref="AR1276" ca="1">+AR1275*INDIRECT(AR1261)</f>
        <v>500000</v>
      </c>
      <c r="AS1276" s="80" cm="1">
        <f t="array" aca="1" ref="AS1276" ca="1">+AS1275*INDIRECT(AS1261)</f>
        <v>500000</v>
      </c>
      <c r="AT1276" s="80" cm="1">
        <f t="array" aca="1" ref="AT1276" ca="1">+AT1275*INDIRECT(AT1261)</f>
        <v>500000</v>
      </c>
      <c r="AU1276" s="80" cm="1">
        <f t="array" aca="1" ref="AU1276" ca="1">+AU1275*INDIRECT(AU1261)</f>
        <v>500000</v>
      </c>
      <c r="AV1276" s="80" cm="1">
        <f t="array" aca="1" ref="AV1276" ca="1">+AV1275*INDIRECT(AV1261)</f>
        <v>500000</v>
      </c>
      <c r="AW1276" s="80" cm="1">
        <f t="array" aca="1" ref="AW1276" ca="1">+AW1275*INDIRECT(AW1261)</f>
        <v>500000</v>
      </c>
      <c r="AX1276" s="80" cm="1">
        <f t="array" aca="1" ref="AX1276" ca="1">+AX1275*INDIRECT(AX1261)</f>
        <v>500000</v>
      </c>
      <c r="AY1276" s="80" cm="1">
        <f t="array" aca="1" ref="AY1276" ca="1">+AY1275*INDIRECT(AY1261)</f>
        <v>500000</v>
      </c>
      <c r="AZ1276" s="80" cm="1">
        <f t="array" aca="1" ref="AZ1276" ca="1">+AZ1275*INDIRECT(AZ1261)</f>
        <v>500000</v>
      </c>
      <c r="BA1276" s="80" cm="1">
        <f t="array" aca="1" ref="BA1276" ca="1">+BA1275*INDIRECT(BA1261)</f>
        <v>500000</v>
      </c>
      <c r="BB1276" s="80" cm="1">
        <f t="array" aca="1" ref="BB1276" ca="1">+BB1275*INDIRECT(BB1261)</f>
        <v>500000</v>
      </c>
      <c r="BC1276" s="80" cm="1">
        <f t="array" aca="1" ref="BC1276" ca="1">+BC1275*INDIRECT(BC1261)</f>
        <v>500000</v>
      </c>
      <c r="BD1276" s="80" cm="1">
        <f t="array" aca="1" ref="BD1276" ca="1">+BD1275*INDIRECT(BD1261)</f>
        <v>500000</v>
      </c>
      <c r="BE1276" s="80" cm="1">
        <f t="array" aca="1" ref="BE1276" ca="1">+BE1275*INDIRECT(BE1261)</f>
        <v>500000</v>
      </c>
      <c r="BF1276" s="80" cm="1">
        <f t="array" aca="1" ref="BF1276" ca="1">+BF1275*INDIRECT(BF1261)</f>
        <v>500000</v>
      </c>
      <c r="BG1276" s="80" cm="1">
        <f t="array" aca="1" ref="BG1276" ca="1">+BG1275*INDIRECT(BG1261)</f>
        <v>500000</v>
      </c>
      <c r="BH1276" s="80" cm="1">
        <f t="array" aca="1" ref="BH1276" ca="1">+BH1275*INDIRECT(BH1261)</f>
        <v>500000</v>
      </c>
      <c r="BI1276" s="80" cm="1">
        <f t="array" aca="1" ref="BI1276" ca="1">+BI1275*INDIRECT(BI1261)</f>
        <v>500000</v>
      </c>
      <c r="BJ1276" s="80" cm="1">
        <f t="array" aca="1" ref="BJ1276" ca="1">+BJ1275*INDIRECT(BJ1261)</f>
        <v>500000</v>
      </c>
      <c r="BK1276" s="80" cm="1">
        <f t="array" aca="1" ref="BK1276" ca="1">+BK1275*INDIRECT(BK1261)</f>
        <v>500000</v>
      </c>
      <c r="BL1276" s="80" cm="1">
        <f t="array" aca="1" ref="BL1276" ca="1">+BL1275*INDIRECT(BL1261)</f>
        <v>500000</v>
      </c>
      <c r="BM1276" s="80" cm="1">
        <f t="array" aca="1" ref="BM1276" ca="1">+BM1275*INDIRECT(BM1261)</f>
        <v>500000</v>
      </c>
      <c r="BN1276" s="80" cm="1">
        <f t="array" aca="1" ref="BN1276" ca="1">+BN1275*INDIRECT(BN1261)</f>
        <v>500000</v>
      </c>
      <c r="BO1276" s="80" cm="1">
        <f t="array" aca="1" ref="BO1276" ca="1">+BO1275*INDIRECT(BO1261)</f>
        <v>500000</v>
      </c>
      <c r="BP1276" s="80" cm="1">
        <f t="array" aca="1" ref="BP1276" ca="1">+BP1275*INDIRECT(BP1261)</f>
        <v>500000</v>
      </c>
      <c r="BQ1276" s="80" cm="1">
        <f t="array" aca="1" ref="BQ1276" ca="1">+BQ1275*INDIRECT(BQ1261)</f>
        <v>500000</v>
      </c>
      <c r="BR1276" s="80" cm="1">
        <f t="array" aca="1" ref="BR1276" ca="1">+BR1275*INDIRECT(BR1261)</f>
        <v>500000</v>
      </c>
      <c r="BS1276" s="80" cm="1">
        <f t="array" aca="1" ref="BS1276" ca="1">+BS1275*INDIRECT(BS1261)</f>
        <v>500000</v>
      </c>
      <c r="BT1276" s="80" cm="1">
        <f t="array" aca="1" ref="BT1276" ca="1">+BT1275*INDIRECT(BT1261)</f>
        <v>500000</v>
      </c>
      <c r="BU1276" s="80" cm="1">
        <f t="array" aca="1" ref="BU1276" ca="1">+BU1275*INDIRECT(BU1261)</f>
        <v>500000</v>
      </c>
      <c r="BV1276" s="80" cm="1">
        <f t="array" aca="1" ref="BV1276" ca="1">+BV1275*INDIRECT(BV1261)</f>
        <v>500000</v>
      </c>
      <c r="BW1276" s="80" cm="1">
        <f t="array" aca="1" ref="BW1276" ca="1">+BW1275*INDIRECT(BW1261)</f>
        <v>500000</v>
      </c>
      <c r="BX1276" s="80" cm="1">
        <f t="array" aca="1" ref="BX1276" ca="1">+BX1275*INDIRECT(BX1261)</f>
        <v>500000</v>
      </c>
      <c r="BY1276" s="80" cm="1">
        <f t="array" aca="1" ref="BY1276" ca="1">+BY1275*INDIRECT(BY1261)</f>
        <v>500000</v>
      </c>
      <c r="BZ1276" s="80" cm="1">
        <f t="array" aca="1" ref="BZ1276" ca="1">+BZ1275*INDIRECT(BZ1261)</f>
        <v>500000</v>
      </c>
      <c r="CA1276" s="80" cm="1">
        <f t="array" aca="1" ref="CA1276" ca="1">+CA1275*INDIRECT(CA1261)</f>
        <v>500000</v>
      </c>
      <c r="CB1276" s="80" cm="1">
        <f t="array" aca="1" ref="CB1276" ca="1">+CB1275*INDIRECT(CB1261)</f>
        <v>500000</v>
      </c>
      <c r="CC1276" s="80" cm="1">
        <f t="array" aca="1" ref="CC1276" ca="1">+CC1275*INDIRECT(CC1261)</f>
        <v>500000</v>
      </c>
      <c r="CD1276" s="80" cm="1">
        <f t="array" aca="1" ref="CD1276" ca="1">+CD1275*INDIRECT(CD1261)</f>
        <v>500000</v>
      </c>
      <c r="CE1276" s="80" cm="1">
        <f t="array" aca="1" ref="CE1276" ca="1">+CE1275*INDIRECT(CE1261)</f>
        <v>500000</v>
      </c>
      <c r="CF1276" s="80" cm="1">
        <f t="array" aca="1" ref="CF1276" ca="1">+CF1275*INDIRECT(CF1261)</f>
        <v>500000</v>
      </c>
      <c r="CG1276" s="80" cm="1">
        <f t="array" aca="1" ref="CG1276" ca="1">+CG1275*INDIRECT(CG1261)</f>
        <v>500000</v>
      </c>
      <c r="CH1276" s="80" cm="1">
        <f t="array" aca="1" ref="CH1276" ca="1">+CH1275*INDIRECT(CH1261)</f>
        <v>500000</v>
      </c>
      <c r="CI1276" s="80" cm="1">
        <f t="array" aca="1" ref="CI1276" ca="1">+CI1275*INDIRECT(CI1261)</f>
        <v>500000</v>
      </c>
      <c r="CJ1276" s="80" cm="1">
        <f t="array" aca="1" ref="CJ1276" ca="1">+CJ1275*INDIRECT(CJ1261)</f>
        <v>500000</v>
      </c>
      <c r="CK1276" s="80" cm="1">
        <f t="array" aca="1" ref="CK1276" ca="1">+CK1275*INDIRECT(CK1261)</f>
        <v>500000</v>
      </c>
      <c r="CL1276" s="80" cm="1">
        <f t="array" aca="1" ref="CL1276" ca="1">+CL1275*INDIRECT(CL1261)</f>
        <v>500000</v>
      </c>
    </row>
    <row r="1277" spans="2:90" x14ac:dyDescent="0.4">
      <c r="B1277" s="154" t="str">
        <f>"Repayment - "&amp;SUBSTITUTE(B1266,":","")</f>
        <v>Repayment - Rolling fixed term loan - multiple borrowings w/ annual control</v>
      </c>
      <c r="D1277" t="s">
        <v>849</v>
      </c>
      <c r="E1277" t="str">
        <f t="shared" si="1414"/>
        <v>1277 LTERMY-S</v>
      </c>
      <c r="G1277" t="str">
        <f t="shared" si="1415"/>
        <v>1277 LTERMY-S</v>
      </c>
      <c r="K1277" s="134">
        <f t="shared" ca="1" si="1419"/>
        <v>-4501000</v>
      </c>
      <c r="L1277" s="134">
        <f t="shared" ca="1" si="1419"/>
        <v>-6000000</v>
      </c>
      <c r="M1277" s="134">
        <f t="shared" ca="1" si="1419"/>
        <v>-6000000</v>
      </c>
      <c r="N1277" s="134">
        <f t="shared" ca="1" si="1419"/>
        <v>-6000000</v>
      </c>
      <c r="O1277" s="134">
        <f t="shared" ca="1" si="1419"/>
        <v>-6000000</v>
      </c>
      <c r="P1277" s="134">
        <f t="shared" ca="1" si="1419"/>
        <v>-6000000</v>
      </c>
      <c r="R1277" s="220"/>
      <c r="S1277" s="221">
        <f ca="1">-IF(COUNT($R1276:S1276)&lt;$H1268,0,OFFSET(S1276,0,-$H1268+1))-$J$2517*(COUNT(R1276:$S1276)=($H1268-$H1269+1))</f>
        <v>0</v>
      </c>
      <c r="T1277" s="221">
        <f ca="1">-IF(COUNT($R1276:T1276)&lt;$H1268,0,OFFSET(T1276,0,-$H1268+1))-$J$2517*(COUNT(S1276:$S1276)=($H1268-$H1269+1))</f>
        <v>0</v>
      </c>
      <c r="U1277" s="221">
        <f ca="1">-IF(COUNT($R1276:U1276)&lt;$H1268,0,OFFSET(U1276,0,-$H1268+1))-$J$2517*(COUNT($S1276:T1276)=($H1268-$H1269+1))</f>
        <v>-1000</v>
      </c>
      <c r="V1277" s="221">
        <f ca="1">-IF(COUNT($R1276:V1276)&lt;$H1268,0,OFFSET(V1276,0,-$H1268+1))-$J$2517*(COUNT($S1276:U1276)=($H1268-$H1269+1))</f>
        <v>-500000</v>
      </c>
      <c r="W1277" s="221">
        <f ca="1">-IF(COUNT($R1276:W1276)&lt;$H1268,0,OFFSET(W1276,0,-$H1268+1))-$J$2517*(COUNT($S1276:V1276)=($H1268-$H1269+1))</f>
        <v>-500000</v>
      </c>
      <c r="X1277" s="221">
        <f ca="1">-IF(COUNT($R1276:X1276)&lt;$H1268,0,OFFSET(X1276,0,-$H1268+1))-$J$2517*(COUNT($S1276:W1276)=($H1268-$H1269+1))</f>
        <v>-500000</v>
      </c>
      <c r="Y1277" s="221">
        <f ca="1">-IF(COUNT($R1276:Y1276)&lt;$H1268,0,OFFSET(Y1276,0,-$H1268+1))-$J$2517*(COUNT($S1276:X1276)=($H1268-$H1269+1))</f>
        <v>-500000</v>
      </c>
      <c r="Z1277" s="221">
        <f ca="1">-IF(COUNT($R1276:Z1276)&lt;$H1268,0,OFFSET(Z1276,0,-$H1268+1))-$J$2517*(COUNT($S1276:Y1276)=($H1268-$H1269+1))</f>
        <v>-500000</v>
      </c>
      <c r="AA1277" s="221">
        <f ca="1">-IF(COUNT($R1276:AA1276)&lt;$H1268,0,OFFSET(AA1276,0,-$H1268+1))-$J$2517*(COUNT($S1276:Z1276)=($H1268-$H1269+1))</f>
        <v>-500000</v>
      </c>
      <c r="AB1277" s="221">
        <f ca="1">-IF(COUNT($R1276:AB1276)&lt;$H1268,0,OFFSET(AB1276,0,-$H1268+1))-$J$2517*(COUNT($S1276:AA1276)=($H1268-$H1269+1))</f>
        <v>-500000</v>
      </c>
      <c r="AC1277" s="221">
        <f ca="1">-IF(COUNT($R1276:AC1276)&lt;$H1268,0,OFFSET(AC1276,0,-$H1268+1))-$J$2517*(COUNT($S1276:AB1276)=($H1268-$H1269+1))</f>
        <v>-500000</v>
      </c>
      <c r="AD1277" s="221">
        <f ca="1">-IF(COUNT($R1276:AD1276)&lt;$H1268,0,OFFSET(AD1276,0,-$H1268+1))-$J$2517*(COUNT($S1276:AC1276)=($H1268-$H1269+1))</f>
        <v>-500000</v>
      </c>
      <c r="AE1277" s="221">
        <f ca="1">-IF(COUNT($R1276:AE1276)&lt;$H1268,0,OFFSET(AE1276,0,-$H1268+1))-$J$2517*(COUNT($S1276:AD1276)=($H1268-$H1269+1))</f>
        <v>-500000</v>
      </c>
      <c r="AF1277" s="221">
        <f ca="1">-IF(COUNT($R1276:AF1276)&lt;$H1268,0,OFFSET(AF1276,0,-$H1268+1))-$J$2517*(COUNT($S1276:AE1276)=($H1268-$H1269+1))</f>
        <v>-500000</v>
      </c>
      <c r="AG1277" s="221">
        <f ca="1">-IF(COUNT($R1276:AG1276)&lt;$H1268,0,OFFSET(AG1276,0,-$H1268+1))-$J$2517*(COUNT($S1276:AF1276)=($H1268-$H1269+1))</f>
        <v>-500000</v>
      </c>
      <c r="AH1277" s="221">
        <f ca="1">-IF(COUNT($R1276:AH1276)&lt;$H1268,0,OFFSET(AH1276,0,-$H1268+1))-$J$2517*(COUNT($S1276:AG1276)=($H1268-$H1269+1))</f>
        <v>-500000</v>
      </c>
      <c r="AI1277" s="221">
        <f ca="1">-IF(COUNT($R1276:AI1276)&lt;$H1268,0,OFFSET(AI1276,0,-$H1268+1))-$J$2517*(COUNT($S1276:AH1276)=($H1268-$H1269+1))</f>
        <v>-500000</v>
      </c>
      <c r="AJ1277" s="221">
        <f ca="1">-IF(COUNT($R1276:AJ1276)&lt;$H1268,0,OFFSET(AJ1276,0,-$H1268+1))-$J$2517*(COUNT($S1276:AI1276)=($H1268-$H1269+1))</f>
        <v>-500000</v>
      </c>
      <c r="AK1277" s="221">
        <f ca="1">-IF(COUNT($R1276:AK1276)&lt;$H1268,0,OFFSET(AK1276,0,-$H1268+1))-$J$2517*(COUNT($S1276:AJ1276)=($H1268-$H1269+1))</f>
        <v>-500000</v>
      </c>
      <c r="AL1277" s="221">
        <f ca="1">-IF(COUNT($R1276:AL1276)&lt;$H1268,0,OFFSET(AL1276,0,-$H1268+1))-$J$2517*(COUNT($S1276:AK1276)=($H1268-$H1269+1))</f>
        <v>-500000</v>
      </c>
      <c r="AM1277" s="221">
        <f ca="1">-IF(COUNT($R1276:AM1276)&lt;$H1268,0,OFFSET(AM1276,0,-$H1268+1))-$J$2517*(COUNT($S1276:AL1276)=($H1268-$H1269+1))</f>
        <v>-500000</v>
      </c>
      <c r="AN1277" s="221">
        <f ca="1">-IF(COUNT($R1276:AN1276)&lt;$H1268,0,OFFSET(AN1276,0,-$H1268+1))-$J$2517*(COUNT($S1276:AM1276)=($H1268-$H1269+1))</f>
        <v>-500000</v>
      </c>
      <c r="AO1277" s="221">
        <f ca="1">-IF(COUNT($R1276:AO1276)&lt;$H1268,0,OFFSET(AO1276,0,-$H1268+1))-$J$2517*(COUNT($S1276:AN1276)=($H1268-$H1269+1))</f>
        <v>-500000</v>
      </c>
      <c r="AP1277" s="221">
        <f ca="1">-IF(COUNT($R1276:AP1276)&lt;$H1268,0,OFFSET(AP1276,0,-$H1268+1))-$J$2517*(COUNT($S1276:AO1276)=($H1268-$H1269+1))</f>
        <v>-500000</v>
      </c>
      <c r="AQ1277" s="221">
        <f ca="1">-IF(COUNT($R1276:AQ1276)&lt;$H1268,0,OFFSET(AQ1276,0,-$H1268+1))-$J$2517*(COUNT($S1276:AP1276)=($H1268-$H1269+1))</f>
        <v>-500000</v>
      </c>
      <c r="AR1277" s="221">
        <f ca="1">-IF(COUNT($R1276:AR1276)&lt;$H1268,0,OFFSET(AR1276,0,-$H1268+1))-$J$2517*(COUNT($S1276:AQ1276)=($H1268-$H1269+1))</f>
        <v>-500000</v>
      </c>
      <c r="AS1277" s="221">
        <f ca="1">-IF(COUNT($R1276:AS1276)&lt;$H1268,0,OFFSET(AS1276,0,-$H1268+1))-$J$2517*(COUNT($S1276:AR1276)=($H1268-$H1269+1))</f>
        <v>-500000</v>
      </c>
      <c r="AT1277" s="221">
        <f ca="1">-IF(COUNT($R1276:AT1276)&lt;$H1268,0,OFFSET(AT1276,0,-$H1268+1))-$J$2517*(COUNT($S1276:AS1276)=($H1268-$H1269+1))</f>
        <v>-500000</v>
      </c>
      <c r="AU1277" s="221">
        <f ca="1">-IF(COUNT($R1276:AU1276)&lt;$H1268,0,OFFSET(AU1276,0,-$H1268+1))-$J$2517*(COUNT($S1276:AT1276)=($H1268-$H1269+1))</f>
        <v>-500000</v>
      </c>
      <c r="AV1277" s="221">
        <f ca="1">-IF(COUNT($R1276:AV1276)&lt;$H1268,0,OFFSET(AV1276,0,-$H1268+1))-$J$2517*(COUNT($S1276:AU1276)=($H1268-$H1269+1))</f>
        <v>-500000</v>
      </c>
      <c r="AW1277" s="221">
        <f ca="1">-IF(COUNT($R1276:AW1276)&lt;$H1268,0,OFFSET(AW1276,0,-$H1268+1))-$J$2517*(COUNT($S1276:AV1276)=($H1268-$H1269+1))</f>
        <v>-500000</v>
      </c>
      <c r="AX1277" s="221">
        <f ca="1">-IF(COUNT($R1276:AX1276)&lt;$H1268,0,OFFSET(AX1276,0,-$H1268+1))-$J$2517*(COUNT($S1276:AW1276)=($H1268-$H1269+1))</f>
        <v>-500000</v>
      </c>
      <c r="AY1277" s="221">
        <f ca="1">-IF(COUNT($R1276:AY1276)&lt;$H1268,0,OFFSET(AY1276,0,-$H1268+1))-$J$2517*(COUNT($S1276:AX1276)=($H1268-$H1269+1))</f>
        <v>-500000</v>
      </c>
      <c r="AZ1277" s="221">
        <f ca="1">-IF(COUNT($R1276:AZ1276)&lt;$H1268,0,OFFSET(AZ1276,0,-$H1268+1))-$J$2517*(COUNT($S1276:AY1276)=($H1268-$H1269+1))</f>
        <v>-500000</v>
      </c>
      <c r="BA1277" s="221">
        <f ca="1">-IF(COUNT($R1276:BA1276)&lt;$H1268,0,OFFSET(BA1276,0,-$H1268+1))-$J$2517*(COUNT($S1276:AZ1276)=($H1268-$H1269+1))</f>
        <v>-500000</v>
      </c>
      <c r="BB1277" s="221">
        <f ca="1">-IF(COUNT($R1276:BB1276)&lt;$H1268,0,OFFSET(BB1276,0,-$H1268+1))-$J$2517*(COUNT($S1276:BA1276)=($H1268-$H1269+1))</f>
        <v>-500000</v>
      </c>
      <c r="BC1277" s="221">
        <f ca="1">-IF(COUNT($R1276:BC1276)&lt;$H1268,0,OFFSET(BC1276,0,-$H1268+1))-$J$2517*(COUNT($S1276:BB1276)=($H1268-$H1269+1))</f>
        <v>-500000</v>
      </c>
      <c r="BD1277" s="221">
        <f ca="1">-IF(COUNT($R1276:BD1276)&lt;$H1268,0,OFFSET(BD1276,0,-$H1268+1))-$J$2517*(COUNT($S1276:BC1276)=($H1268-$H1269+1))</f>
        <v>-500000</v>
      </c>
      <c r="BE1277" s="221">
        <f ca="1">-IF(COUNT($R1276:BE1276)&lt;$H1268,0,OFFSET(BE1276,0,-$H1268+1))-$J$2517*(COUNT($S1276:BD1276)=($H1268-$H1269+1))</f>
        <v>-500000</v>
      </c>
      <c r="BF1277" s="221">
        <f ca="1">-IF(COUNT($R1276:BF1276)&lt;$H1268,0,OFFSET(BF1276,0,-$H1268+1))-$J$2517*(COUNT($S1276:BE1276)=($H1268-$H1269+1))</f>
        <v>-500000</v>
      </c>
      <c r="BG1277" s="221">
        <f ca="1">-IF(COUNT($R1276:BG1276)&lt;$H1268,0,OFFSET(BG1276,0,-$H1268+1))-$J$2517*(COUNT($S1276:BF1276)=($H1268-$H1269+1))</f>
        <v>-500000</v>
      </c>
      <c r="BH1277" s="221">
        <f ca="1">-IF(COUNT($R1276:BH1276)&lt;$H1268,0,OFFSET(BH1276,0,-$H1268+1))-$J$2517*(COUNT($S1276:BG1276)=($H1268-$H1269+1))</f>
        <v>-500000</v>
      </c>
      <c r="BI1277" s="221">
        <f ca="1">-IF(COUNT($R1276:BI1276)&lt;$H1268,0,OFFSET(BI1276,0,-$H1268+1))-$J$2517*(COUNT($S1276:BH1276)=($H1268-$H1269+1))</f>
        <v>-500000</v>
      </c>
      <c r="BJ1277" s="221">
        <f ca="1">-IF(COUNT($R1276:BJ1276)&lt;$H1268,0,OFFSET(BJ1276,0,-$H1268+1))-$J$2517*(COUNT($S1276:BI1276)=($H1268-$H1269+1))</f>
        <v>-500000</v>
      </c>
      <c r="BK1277" s="221">
        <f ca="1">-IF(COUNT($R1276:BK1276)&lt;$H1268,0,OFFSET(BK1276,0,-$H1268+1))-$J$2517*(COUNT($S1276:BJ1276)=($H1268-$H1269+1))</f>
        <v>-500000</v>
      </c>
      <c r="BL1277" s="221">
        <f ca="1">-IF(COUNT($R1276:BL1276)&lt;$H1268,0,OFFSET(BL1276,0,-$H1268+1))-$J$2517*(COUNT($S1276:BK1276)=($H1268-$H1269+1))</f>
        <v>-500000</v>
      </c>
      <c r="BM1277" s="221">
        <f ca="1">-IF(COUNT($R1276:BM1276)&lt;$H1268,0,OFFSET(BM1276,0,-$H1268+1))-$J$2517*(COUNT($S1276:BL1276)=($H1268-$H1269+1))</f>
        <v>-500000</v>
      </c>
      <c r="BN1277" s="221">
        <f ca="1">-IF(COUNT($R1276:BN1276)&lt;$H1268,0,OFFSET(BN1276,0,-$H1268+1))-$J$2517*(COUNT($S1276:BM1276)=($H1268-$H1269+1))</f>
        <v>-500000</v>
      </c>
      <c r="BO1277" s="221">
        <f ca="1">-IF(COUNT($R1276:BO1276)&lt;$H1268,0,OFFSET(BO1276,0,-$H1268+1))-$J$2517*(COUNT($S1276:BN1276)=($H1268-$H1269+1))</f>
        <v>-500000</v>
      </c>
      <c r="BP1277" s="221">
        <f ca="1">-IF(COUNT($R1276:BP1276)&lt;$H1268,0,OFFSET(BP1276,0,-$H1268+1))-$J$2517*(COUNT($S1276:BO1276)=($H1268-$H1269+1))</f>
        <v>-500000</v>
      </c>
      <c r="BQ1277" s="221">
        <f ca="1">-IF(COUNT($R1276:BQ1276)&lt;$H1268,0,OFFSET(BQ1276,0,-$H1268+1))-$J$2517*(COUNT($S1276:BP1276)=($H1268-$H1269+1))</f>
        <v>-500000</v>
      </c>
      <c r="BR1277" s="221">
        <f ca="1">-IF(COUNT($R1276:BR1276)&lt;$H1268,0,OFFSET(BR1276,0,-$H1268+1))-$J$2517*(COUNT($S1276:BQ1276)=($H1268-$H1269+1))</f>
        <v>-500000</v>
      </c>
      <c r="BS1277" s="221">
        <f ca="1">-IF(COUNT($R1276:BS1276)&lt;$H1268,0,OFFSET(BS1276,0,-$H1268+1))-$J$2517*(COUNT($S1276:BR1276)=($H1268-$H1269+1))</f>
        <v>-500000</v>
      </c>
      <c r="BT1277" s="221">
        <f ca="1">-IF(COUNT($R1276:BT1276)&lt;$H1268,0,OFFSET(BT1276,0,-$H1268+1))-$J$2517*(COUNT($S1276:BS1276)=($H1268-$H1269+1))</f>
        <v>-500000</v>
      </c>
      <c r="BU1277" s="221">
        <f ca="1">-IF(COUNT($R1276:BU1276)&lt;$H1268,0,OFFSET(BU1276,0,-$H1268+1))-$J$2517*(COUNT($S1276:BT1276)=($H1268-$H1269+1))</f>
        <v>-500000</v>
      </c>
      <c r="BV1277" s="221">
        <f ca="1">-IF(COUNT($R1276:BV1276)&lt;$H1268,0,OFFSET(BV1276,0,-$H1268+1))-$J$2517*(COUNT($S1276:BU1276)=($H1268-$H1269+1))</f>
        <v>-500000</v>
      </c>
      <c r="BW1277" s="221">
        <f ca="1">-IF(COUNT($R1276:BW1276)&lt;$H1268,0,OFFSET(BW1276,0,-$H1268+1))-$J$2517*(COUNT($S1276:BV1276)=($H1268-$H1269+1))</f>
        <v>-500000</v>
      </c>
      <c r="BX1277" s="221">
        <f ca="1">-IF(COUNT($R1276:BX1276)&lt;$H1268,0,OFFSET(BX1276,0,-$H1268+1))-$J$2517*(COUNT($S1276:BW1276)=($H1268-$H1269+1))</f>
        <v>-500000</v>
      </c>
      <c r="BY1277" s="221">
        <f ca="1">-IF(COUNT($R1276:BY1276)&lt;$H1268,0,OFFSET(BY1276,0,-$H1268+1))-$J$2517*(COUNT($S1276:BX1276)=($H1268-$H1269+1))</f>
        <v>-500000</v>
      </c>
      <c r="BZ1277" s="221">
        <f ca="1">-IF(COUNT($R1276:BZ1276)&lt;$H1268,0,OFFSET(BZ1276,0,-$H1268+1))-$J$2517*(COUNT($S1276:BY1276)=($H1268-$H1269+1))</f>
        <v>-500000</v>
      </c>
      <c r="CA1277" s="221">
        <f ca="1">-IF(COUNT($R1276:CA1276)&lt;$H1268,0,OFFSET(CA1276,0,-$H1268+1))-$J$2517*(COUNT($S1276:BZ1276)=($H1268-$H1269+1))</f>
        <v>-500000</v>
      </c>
      <c r="CB1277" s="221">
        <f ca="1">-IF(COUNT($R1276:CB1276)&lt;$H1268,0,OFFSET(CB1276,0,-$H1268+1))-$J$2517*(COUNT($S1276:CA1276)=($H1268-$H1269+1))</f>
        <v>-500000</v>
      </c>
      <c r="CC1277" s="221">
        <f ca="1">-IF(COUNT($R1276:CC1276)&lt;$H1268,0,OFFSET(CC1276,0,-$H1268+1))-$J$2517*(COUNT($S1276:CB1276)=($H1268-$H1269+1))</f>
        <v>-500000</v>
      </c>
      <c r="CD1277" s="221">
        <f ca="1">-IF(COUNT($R1276:CD1276)&lt;$H1268,0,OFFSET(CD1276,0,-$H1268+1))-$J$2517*(COUNT($S1276:CC1276)=($H1268-$H1269+1))</f>
        <v>-500000</v>
      </c>
      <c r="CE1277" s="221">
        <f ca="1">-IF(COUNT($R1276:CE1276)&lt;$H1268,0,OFFSET(CE1276,0,-$H1268+1))-$J$2517*(COUNT($S1276:CD1276)=($H1268-$H1269+1))</f>
        <v>-500000</v>
      </c>
      <c r="CF1277" s="221">
        <f ca="1">-IF(COUNT($R1276:CF1276)&lt;$H1268,0,OFFSET(CF1276,0,-$H1268+1))-$J$2517*(COUNT($S1276:CE1276)=($H1268-$H1269+1))</f>
        <v>-500000</v>
      </c>
      <c r="CG1277" s="221">
        <f ca="1">-IF(COUNT($R1276:CG1276)&lt;$H1268,0,OFFSET(CG1276,0,-$H1268+1))-$J$2517*(COUNT($S1276:CF1276)=($H1268-$H1269+1))</f>
        <v>-500000</v>
      </c>
      <c r="CH1277" s="221">
        <f ca="1">-IF(COUNT($R1276:CH1276)&lt;$H1268,0,OFFSET(CH1276,0,-$H1268+1))-$J$2517*(COUNT($S1276:CG1276)=($H1268-$H1269+1))</f>
        <v>-500000</v>
      </c>
      <c r="CI1277" s="221">
        <f ca="1">-IF(COUNT($R1276:CI1276)&lt;$H1268,0,OFFSET(CI1276,0,-$H1268+1))-$J$2517*(COUNT($S1276:CH1276)=($H1268-$H1269+1))</f>
        <v>-500000</v>
      </c>
      <c r="CJ1277" s="221">
        <f ca="1">-IF(COUNT($R1276:CJ1276)&lt;$H1268,0,OFFSET(CJ1276,0,-$H1268+1))-$J$2517*(COUNT($S1276:CI1276)=($H1268-$H1269+1))</f>
        <v>-500000</v>
      </c>
      <c r="CK1277" s="221">
        <f ca="1">-IF(COUNT($R1276:CK1276)&lt;$H1268,0,OFFSET(CK1276,0,-$H1268+1))-$J$2517*(COUNT($S1276:CJ1276)=($H1268-$H1269+1))</f>
        <v>-500000</v>
      </c>
      <c r="CL1277" s="221">
        <f ca="1">-IF(COUNT($R1276:CL1276)&lt;$H1268,0,OFFSET(CL1276,0,-$H1268+1))-$J$2517*(COUNT($S1276:CK1276)=($H1268-$H1269+1))</f>
        <v>-500000</v>
      </c>
    </row>
    <row r="1278" spans="2:90" x14ac:dyDescent="0.4">
      <c r="B1278" s="123" t="str">
        <f>"Loan - "&amp;SUBSTITUTE(B1266,":","")</f>
        <v>Loan - Rolling fixed term loan - multiple borrowings w/ annual control</v>
      </c>
      <c r="C1278" t="s">
        <v>240</v>
      </c>
      <c r="D1278" t="s">
        <v>849</v>
      </c>
      <c r="E1278" t="str">
        <f t="shared" si="1414"/>
        <v>1278 LTERMY-S</v>
      </c>
      <c r="G1278" t="str">
        <f t="shared" si="1415"/>
        <v>1278 LTERMY-S</v>
      </c>
      <c r="I1278" s="80"/>
      <c r="J1278" s="80"/>
      <c r="K1278" s="33">
        <f t="shared" ref="K1278:P1278" ca="1" si="1420">SUMIF($4:$4,K$2,1278:1278)</f>
        <v>1500000</v>
      </c>
      <c r="L1278" s="33">
        <f t="shared" ca="1" si="1420"/>
        <v>1500000</v>
      </c>
      <c r="M1278" s="33">
        <f t="shared" ca="1" si="1420"/>
        <v>1500000</v>
      </c>
      <c r="N1278" s="33">
        <f t="shared" ca="1" si="1420"/>
        <v>1500000</v>
      </c>
      <c r="O1278" s="33">
        <f t="shared" ca="1" si="1420"/>
        <v>1500000</v>
      </c>
      <c r="P1278" s="33">
        <f t="shared" ca="1" si="1420"/>
        <v>1500000</v>
      </c>
      <c r="R1278" s="28">
        <f ca="1">S1274</f>
        <v>1000</v>
      </c>
      <c r="S1278" s="93">
        <f t="shared" ref="S1278" ca="1" si="1421">SUM(S1274,S1276:S1277)</f>
        <v>501000</v>
      </c>
      <c r="T1278" s="93">
        <f t="shared" ref="T1278:AX1278" ca="1" si="1422">SUM(T1274,T1276:T1277)</f>
        <v>1001000</v>
      </c>
      <c r="U1278" s="93">
        <f t="shared" ca="1" si="1422"/>
        <v>1500000</v>
      </c>
      <c r="V1278" s="93">
        <f t="shared" ca="1" si="1422"/>
        <v>1500000</v>
      </c>
      <c r="W1278" s="93">
        <f t="shared" ca="1" si="1422"/>
        <v>1500000</v>
      </c>
      <c r="X1278" s="93">
        <f t="shared" ca="1" si="1422"/>
        <v>1500000</v>
      </c>
      <c r="Y1278" s="93">
        <f t="shared" ca="1" si="1422"/>
        <v>1500000</v>
      </c>
      <c r="Z1278" s="93">
        <f t="shared" ca="1" si="1422"/>
        <v>1500000</v>
      </c>
      <c r="AA1278" s="93">
        <f t="shared" ca="1" si="1422"/>
        <v>1500000</v>
      </c>
      <c r="AB1278" s="93">
        <f t="shared" ca="1" si="1422"/>
        <v>1500000</v>
      </c>
      <c r="AC1278" s="93">
        <f t="shared" ca="1" si="1422"/>
        <v>1500000</v>
      </c>
      <c r="AD1278" s="93">
        <f t="shared" ca="1" si="1422"/>
        <v>1500000</v>
      </c>
      <c r="AE1278" s="93">
        <f t="shared" ca="1" si="1422"/>
        <v>1500000</v>
      </c>
      <c r="AF1278" s="93">
        <f t="shared" ca="1" si="1422"/>
        <v>1500000</v>
      </c>
      <c r="AG1278" s="93">
        <f t="shared" ca="1" si="1422"/>
        <v>1500000</v>
      </c>
      <c r="AH1278" s="93">
        <f t="shared" ca="1" si="1422"/>
        <v>1500000</v>
      </c>
      <c r="AI1278" s="93">
        <f t="shared" ca="1" si="1422"/>
        <v>1500000</v>
      </c>
      <c r="AJ1278" s="93">
        <f t="shared" ca="1" si="1422"/>
        <v>1500000</v>
      </c>
      <c r="AK1278" s="93">
        <f t="shared" ca="1" si="1422"/>
        <v>1500000</v>
      </c>
      <c r="AL1278" s="93">
        <f t="shared" ca="1" si="1422"/>
        <v>1500000</v>
      </c>
      <c r="AM1278" s="93">
        <f t="shared" ca="1" si="1422"/>
        <v>1500000</v>
      </c>
      <c r="AN1278" s="93">
        <f t="shared" ca="1" si="1422"/>
        <v>1500000</v>
      </c>
      <c r="AO1278" s="93">
        <f t="shared" ca="1" si="1422"/>
        <v>1500000</v>
      </c>
      <c r="AP1278" s="93">
        <f t="shared" ca="1" si="1422"/>
        <v>1500000</v>
      </c>
      <c r="AQ1278" s="93">
        <f t="shared" ca="1" si="1422"/>
        <v>1500000</v>
      </c>
      <c r="AR1278" s="93">
        <f t="shared" ca="1" si="1422"/>
        <v>1500000</v>
      </c>
      <c r="AS1278" s="93">
        <f t="shared" ca="1" si="1422"/>
        <v>1500000</v>
      </c>
      <c r="AT1278" s="93">
        <f t="shared" ca="1" si="1422"/>
        <v>1500000</v>
      </c>
      <c r="AU1278" s="93">
        <f t="shared" ca="1" si="1422"/>
        <v>1500000</v>
      </c>
      <c r="AV1278" s="93">
        <f t="shared" ca="1" si="1422"/>
        <v>1500000</v>
      </c>
      <c r="AW1278" s="93">
        <f t="shared" ca="1" si="1422"/>
        <v>1500000</v>
      </c>
      <c r="AX1278" s="93">
        <f t="shared" ca="1" si="1422"/>
        <v>1500000</v>
      </c>
      <c r="AY1278" s="93">
        <f t="shared" ref="AY1278:CD1278" ca="1" si="1423">SUM(AY1274,AY1276:AY1277)</f>
        <v>1500000</v>
      </c>
      <c r="AZ1278" s="93">
        <f t="shared" ca="1" si="1423"/>
        <v>1500000</v>
      </c>
      <c r="BA1278" s="93">
        <f t="shared" ca="1" si="1423"/>
        <v>1500000</v>
      </c>
      <c r="BB1278" s="93">
        <f t="shared" ca="1" si="1423"/>
        <v>1500000</v>
      </c>
      <c r="BC1278" s="93">
        <f t="shared" ca="1" si="1423"/>
        <v>1500000</v>
      </c>
      <c r="BD1278" s="93">
        <f t="shared" ca="1" si="1423"/>
        <v>1500000</v>
      </c>
      <c r="BE1278" s="93">
        <f t="shared" ca="1" si="1423"/>
        <v>1500000</v>
      </c>
      <c r="BF1278" s="93">
        <f t="shared" ca="1" si="1423"/>
        <v>1500000</v>
      </c>
      <c r="BG1278" s="93">
        <f t="shared" ca="1" si="1423"/>
        <v>1500000</v>
      </c>
      <c r="BH1278" s="93">
        <f t="shared" ca="1" si="1423"/>
        <v>1500000</v>
      </c>
      <c r="BI1278" s="93">
        <f t="shared" ca="1" si="1423"/>
        <v>1500000</v>
      </c>
      <c r="BJ1278" s="93">
        <f t="shared" ca="1" si="1423"/>
        <v>1500000</v>
      </c>
      <c r="BK1278" s="93">
        <f t="shared" ca="1" si="1423"/>
        <v>1500000</v>
      </c>
      <c r="BL1278" s="93">
        <f t="shared" ca="1" si="1423"/>
        <v>1500000</v>
      </c>
      <c r="BM1278" s="93">
        <f t="shared" ca="1" si="1423"/>
        <v>1500000</v>
      </c>
      <c r="BN1278" s="93">
        <f t="shared" ca="1" si="1423"/>
        <v>1500000</v>
      </c>
      <c r="BO1278" s="93">
        <f t="shared" ca="1" si="1423"/>
        <v>1500000</v>
      </c>
      <c r="BP1278" s="93">
        <f t="shared" ca="1" si="1423"/>
        <v>1500000</v>
      </c>
      <c r="BQ1278" s="93">
        <f t="shared" ca="1" si="1423"/>
        <v>1500000</v>
      </c>
      <c r="BR1278" s="93">
        <f t="shared" ca="1" si="1423"/>
        <v>1500000</v>
      </c>
      <c r="BS1278" s="93">
        <f t="shared" ca="1" si="1423"/>
        <v>1500000</v>
      </c>
      <c r="BT1278" s="93">
        <f t="shared" ca="1" si="1423"/>
        <v>1500000</v>
      </c>
      <c r="BU1278" s="93">
        <f t="shared" ca="1" si="1423"/>
        <v>1500000</v>
      </c>
      <c r="BV1278" s="93">
        <f t="shared" ca="1" si="1423"/>
        <v>1500000</v>
      </c>
      <c r="BW1278" s="93">
        <f t="shared" ca="1" si="1423"/>
        <v>1500000</v>
      </c>
      <c r="BX1278" s="93">
        <f t="shared" ca="1" si="1423"/>
        <v>1500000</v>
      </c>
      <c r="BY1278" s="93">
        <f t="shared" ca="1" si="1423"/>
        <v>1500000</v>
      </c>
      <c r="BZ1278" s="93">
        <f t="shared" ca="1" si="1423"/>
        <v>1500000</v>
      </c>
      <c r="CA1278" s="93">
        <f t="shared" ca="1" si="1423"/>
        <v>1500000</v>
      </c>
      <c r="CB1278" s="93">
        <f t="shared" ca="1" si="1423"/>
        <v>1500000</v>
      </c>
      <c r="CC1278" s="93">
        <f t="shared" ca="1" si="1423"/>
        <v>1500000</v>
      </c>
      <c r="CD1278" s="93">
        <f t="shared" ca="1" si="1423"/>
        <v>1500000</v>
      </c>
      <c r="CE1278" s="93">
        <f t="shared" ref="CE1278:CK1278" ca="1" si="1424">SUM(CE1274,CE1276:CE1277)</f>
        <v>1500000</v>
      </c>
      <c r="CF1278" s="93">
        <f t="shared" ca="1" si="1424"/>
        <v>1500000</v>
      </c>
      <c r="CG1278" s="93">
        <f t="shared" ca="1" si="1424"/>
        <v>1500000</v>
      </c>
      <c r="CH1278" s="93">
        <f t="shared" ca="1" si="1424"/>
        <v>1500000</v>
      </c>
      <c r="CI1278" s="93">
        <f t="shared" ca="1" si="1424"/>
        <v>1500000</v>
      </c>
      <c r="CJ1278" s="93">
        <f t="shared" ca="1" si="1424"/>
        <v>1500000</v>
      </c>
      <c r="CK1278" s="93">
        <f t="shared" ca="1" si="1424"/>
        <v>1500000</v>
      </c>
      <c r="CL1278" s="93">
        <f t="shared" ref="CL1278" ca="1" si="1425">SUM(CL1274,CL1276:CL1277)</f>
        <v>1500000</v>
      </c>
    </row>
    <row r="1279" spans="2:90" x14ac:dyDescent="0.4">
      <c r="B1279" s="122"/>
      <c r="C1279" s="59"/>
      <c r="D1279" t="s">
        <v>849</v>
      </c>
      <c r="E1279" t="str">
        <f t="shared" si="1414"/>
        <v>1279 LTERMY-S</v>
      </c>
      <c r="G1279" t="str">
        <f t="shared" si="1415"/>
        <v>1279 LTERMY-S</v>
      </c>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row>
    <row r="1280" spans="2:90" x14ac:dyDescent="0.4">
      <c r="B1280" s="123" t="str">
        <f>"Interest income - "&amp;SUBSTITUTE(B1266,":","")</f>
        <v>Interest income - Rolling fixed term loan - multiple borrowings w/ annual control</v>
      </c>
      <c r="C1280" t="s">
        <v>228</v>
      </c>
      <c r="D1280" t="s">
        <v>849</v>
      </c>
      <c r="E1280" t="str">
        <f t="shared" si="1414"/>
        <v>1280 LTERMY-S</v>
      </c>
      <c r="G1280" t="str">
        <f t="shared" si="1415"/>
        <v>1280 LTERMY-S</v>
      </c>
      <c r="J1280" s="93">
        <f>SUMIF($5:$5,I$2,1278:1278)</f>
        <v>0</v>
      </c>
      <c r="K1280" s="28">
        <f t="shared" ref="K1280:P1280" ca="1" si="1426">SUMIF($3:$3,K$2,1280:1280)</f>
        <v>175035</v>
      </c>
      <c r="L1280" s="28">
        <f t="shared" ca="1" si="1426"/>
        <v>200010</v>
      </c>
      <c r="M1280" s="28">
        <f t="shared" ca="1" si="1426"/>
        <v>200010</v>
      </c>
      <c r="N1280" s="28">
        <f t="shared" ca="1" si="1426"/>
        <v>200010</v>
      </c>
      <c r="O1280" s="28">
        <f t="shared" ca="1" si="1426"/>
        <v>200010</v>
      </c>
      <c r="P1280" s="28">
        <f t="shared" ca="1" si="1426"/>
        <v>200010</v>
      </c>
      <c r="R1280" s="27"/>
      <c r="S1280" s="93">
        <f t="shared" ref="S1280" ca="1" si="1427">SUM(S1273:S1276)*$H1270/12</f>
        <v>4175.833333333333</v>
      </c>
      <c r="T1280" s="93">
        <f t="shared" ref="T1280:AX1280" ca="1" si="1428">SUM(T1273:T1276)*$H1270/12</f>
        <v>8342.5</v>
      </c>
      <c r="U1280" s="93">
        <f t="shared" ca="1" si="1428"/>
        <v>12509.166666666666</v>
      </c>
      <c r="V1280" s="93">
        <f t="shared" ca="1" si="1428"/>
        <v>16667.5</v>
      </c>
      <c r="W1280" s="93">
        <f t="shared" ca="1" si="1428"/>
        <v>16667.5</v>
      </c>
      <c r="X1280" s="93">
        <f t="shared" ca="1" si="1428"/>
        <v>16667.5</v>
      </c>
      <c r="Y1280" s="93">
        <f t="shared" ca="1" si="1428"/>
        <v>16667.5</v>
      </c>
      <c r="Z1280" s="93">
        <f t="shared" ca="1" si="1428"/>
        <v>16667.5</v>
      </c>
      <c r="AA1280" s="93">
        <f t="shared" ca="1" si="1428"/>
        <v>16667.5</v>
      </c>
      <c r="AB1280" s="93">
        <f t="shared" ca="1" si="1428"/>
        <v>16667.5</v>
      </c>
      <c r="AC1280" s="93">
        <f t="shared" ca="1" si="1428"/>
        <v>16667.5</v>
      </c>
      <c r="AD1280" s="93">
        <f t="shared" ca="1" si="1428"/>
        <v>16667.5</v>
      </c>
      <c r="AE1280" s="93">
        <f t="shared" ca="1" si="1428"/>
        <v>16667.5</v>
      </c>
      <c r="AF1280" s="93">
        <f t="shared" ca="1" si="1428"/>
        <v>16667.5</v>
      </c>
      <c r="AG1280" s="93">
        <f t="shared" ca="1" si="1428"/>
        <v>16667.5</v>
      </c>
      <c r="AH1280" s="93">
        <f t="shared" ca="1" si="1428"/>
        <v>16667.5</v>
      </c>
      <c r="AI1280" s="93">
        <f t="shared" ca="1" si="1428"/>
        <v>16667.5</v>
      </c>
      <c r="AJ1280" s="93">
        <f t="shared" ca="1" si="1428"/>
        <v>16667.5</v>
      </c>
      <c r="AK1280" s="93">
        <f t="shared" ca="1" si="1428"/>
        <v>16667.5</v>
      </c>
      <c r="AL1280" s="93">
        <f t="shared" ca="1" si="1428"/>
        <v>16667.5</v>
      </c>
      <c r="AM1280" s="93">
        <f t="shared" ca="1" si="1428"/>
        <v>16667.5</v>
      </c>
      <c r="AN1280" s="93">
        <f t="shared" ca="1" si="1428"/>
        <v>16667.5</v>
      </c>
      <c r="AO1280" s="93">
        <f t="shared" ca="1" si="1428"/>
        <v>16667.5</v>
      </c>
      <c r="AP1280" s="93">
        <f t="shared" ca="1" si="1428"/>
        <v>16667.5</v>
      </c>
      <c r="AQ1280" s="93">
        <f t="shared" ca="1" si="1428"/>
        <v>16667.5</v>
      </c>
      <c r="AR1280" s="93">
        <f t="shared" ca="1" si="1428"/>
        <v>16667.5</v>
      </c>
      <c r="AS1280" s="93">
        <f t="shared" ca="1" si="1428"/>
        <v>16667.5</v>
      </c>
      <c r="AT1280" s="93">
        <f t="shared" ca="1" si="1428"/>
        <v>16667.5</v>
      </c>
      <c r="AU1280" s="93">
        <f t="shared" ca="1" si="1428"/>
        <v>16667.5</v>
      </c>
      <c r="AV1280" s="93">
        <f t="shared" ca="1" si="1428"/>
        <v>16667.5</v>
      </c>
      <c r="AW1280" s="93">
        <f t="shared" ca="1" si="1428"/>
        <v>16667.5</v>
      </c>
      <c r="AX1280" s="93">
        <f t="shared" ca="1" si="1428"/>
        <v>16667.5</v>
      </c>
      <c r="AY1280" s="93">
        <f t="shared" ref="AY1280:CD1280" ca="1" si="1429">SUM(AY1273:AY1276)*$H1270/12</f>
        <v>16667.5</v>
      </c>
      <c r="AZ1280" s="93">
        <f t="shared" ca="1" si="1429"/>
        <v>16667.5</v>
      </c>
      <c r="BA1280" s="93">
        <f t="shared" ca="1" si="1429"/>
        <v>16667.5</v>
      </c>
      <c r="BB1280" s="93">
        <f t="shared" ca="1" si="1429"/>
        <v>16667.5</v>
      </c>
      <c r="BC1280" s="93">
        <f t="shared" ca="1" si="1429"/>
        <v>16667.5</v>
      </c>
      <c r="BD1280" s="93">
        <f t="shared" ca="1" si="1429"/>
        <v>16667.5</v>
      </c>
      <c r="BE1280" s="93">
        <f t="shared" ca="1" si="1429"/>
        <v>16667.5</v>
      </c>
      <c r="BF1280" s="93">
        <f t="shared" ca="1" si="1429"/>
        <v>16667.5</v>
      </c>
      <c r="BG1280" s="93">
        <f t="shared" ca="1" si="1429"/>
        <v>16667.5</v>
      </c>
      <c r="BH1280" s="93">
        <f t="shared" ca="1" si="1429"/>
        <v>16667.5</v>
      </c>
      <c r="BI1280" s="93">
        <f t="shared" ca="1" si="1429"/>
        <v>16667.5</v>
      </c>
      <c r="BJ1280" s="93">
        <f t="shared" ca="1" si="1429"/>
        <v>16667.5</v>
      </c>
      <c r="BK1280" s="93">
        <f t="shared" ca="1" si="1429"/>
        <v>16667.5</v>
      </c>
      <c r="BL1280" s="93">
        <f t="shared" ca="1" si="1429"/>
        <v>16667.5</v>
      </c>
      <c r="BM1280" s="93">
        <f t="shared" ca="1" si="1429"/>
        <v>16667.5</v>
      </c>
      <c r="BN1280" s="93">
        <f t="shared" ca="1" si="1429"/>
        <v>16667.5</v>
      </c>
      <c r="BO1280" s="93">
        <f t="shared" ca="1" si="1429"/>
        <v>16667.5</v>
      </c>
      <c r="BP1280" s="93">
        <f t="shared" ca="1" si="1429"/>
        <v>16667.5</v>
      </c>
      <c r="BQ1280" s="93">
        <f t="shared" ca="1" si="1429"/>
        <v>16667.5</v>
      </c>
      <c r="BR1280" s="93">
        <f t="shared" ca="1" si="1429"/>
        <v>16667.5</v>
      </c>
      <c r="BS1280" s="93">
        <f t="shared" ca="1" si="1429"/>
        <v>16667.5</v>
      </c>
      <c r="BT1280" s="93">
        <f t="shared" ca="1" si="1429"/>
        <v>16667.5</v>
      </c>
      <c r="BU1280" s="93">
        <f t="shared" ca="1" si="1429"/>
        <v>16667.5</v>
      </c>
      <c r="BV1280" s="93">
        <f t="shared" ca="1" si="1429"/>
        <v>16667.5</v>
      </c>
      <c r="BW1280" s="93">
        <f t="shared" ca="1" si="1429"/>
        <v>16667.5</v>
      </c>
      <c r="BX1280" s="93">
        <f t="shared" ca="1" si="1429"/>
        <v>16667.5</v>
      </c>
      <c r="BY1280" s="93">
        <f t="shared" ca="1" si="1429"/>
        <v>16667.5</v>
      </c>
      <c r="BZ1280" s="93">
        <f t="shared" ca="1" si="1429"/>
        <v>16667.5</v>
      </c>
      <c r="CA1280" s="93">
        <f t="shared" ca="1" si="1429"/>
        <v>16667.5</v>
      </c>
      <c r="CB1280" s="93">
        <f t="shared" ca="1" si="1429"/>
        <v>16667.5</v>
      </c>
      <c r="CC1280" s="93">
        <f t="shared" ca="1" si="1429"/>
        <v>16667.5</v>
      </c>
      <c r="CD1280" s="93">
        <f t="shared" ca="1" si="1429"/>
        <v>16667.5</v>
      </c>
      <c r="CE1280" s="93">
        <f t="shared" ref="CE1280:CK1280" ca="1" si="1430">SUM(CE1273:CE1276)*$H1270/12</f>
        <v>16667.5</v>
      </c>
      <c r="CF1280" s="93">
        <f t="shared" ca="1" si="1430"/>
        <v>16667.5</v>
      </c>
      <c r="CG1280" s="93">
        <f t="shared" ca="1" si="1430"/>
        <v>16667.5</v>
      </c>
      <c r="CH1280" s="93">
        <f t="shared" ca="1" si="1430"/>
        <v>16667.5</v>
      </c>
      <c r="CI1280" s="93">
        <f t="shared" ca="1" si="1430"/>
        <v>16667.5</v>
      </c>
      <c r="CJ1280" s="93">
        <f t="shared" ca="1" si="1430"/>
        <v>16667.5</v>
      </c>
      <c r="CK1280" s="93">
        <f t="shared" ca="1" si="1430"/>
        <v>16667.5</v>
      </c>
      <c r="CL1280" s="93">
        <f t="shared" ref="CL1280" ca="1" si="1431">SUM(CL1273:CL1276)*$H1270/12</f>
        <v>16667.5</v>
      </c>
    </row>
    <row r="1281" spans="2:90" x14ac:dyDescent="0.4">
      <c r="B1281" s="123"/>
      <c r="D1281" t="s">
        <v>849</v>
      </c>
      <c r="E1281" t="str">
        <f t="shared" si="1414"/>
        <v>1281 LTERMY-S</v>
      </c>
      <c r="G1281" t="str">
        <f t="shared" si="1415"/>
        <v>1281 LTERMY-S</v>
      </c>
      <c r="J1281" s="93"/>
      <c r="K1281" s="28"/>
      <c r="L1281" s="28"/>
      <c r="M1281" s="28"/>
      <c r="N1281" s="28"/>
      <c r="O1281" s="28"/>
      <c r="P1281" s="28"/>
      <c r="Q1281" s="28"/>
      <c r="R1281" s="28"/>
      <c r="S1281" s="28"/>
      <c r="T1281" s="28"/>
      <c r="U1281" s="28"/>
      <c r="V1281" s="28"/>
      <c r="W1281" s="28"/>
      <c r="X1281" s="28"/>
      <c r="Y1281" s="28"/>
      <c r="Z1281" s="28"/>
      <c r="AA1281" s="28"/>
      <c r="AB1281" s="28"/>
      <c r="AC1281" s="28"/>
      <c r="AD1281" s="28"/>
      <c r="AE1281" s="28"/>
      <c r="AF1281" s="28"/>
      <c r="AG1281" s="28"/>
      <c r="AH1281" s="28"/>
      <c r="AI1281" s="28"/>
      <c r="AJ1281" s="28"/>
      <c r="AK1281" s="28"/>
      <c r="AL1281" s="28"/>
      <c r="AM1281" s="28"/>
      <c r="AN1281" s="28"/>
      <c r="AO1281" s="28"/>
      <c r="AP1281" s="28"/>
      <c r="AQ1281" s="28"/>
      <c r="AR1281" s="28"/>
      <c r="AS1281" s="28"/>
      <c r="AT1281" s="28"/>
      <c r="AU1281" s="28"/>
      <c r="AV1281" s="28"/>
      <c r="AW1281" s="28"/>
      <c r="AX1281" s="28"/>
      <c r="AY1281" s="28"/>
      <c r="AZ1281" s="28"/>
      <c r="BA1281" s="28"/>
      <c r="BB1281" s="28"/>
      <c r="BC1281" s="28"/>
      <c r="BD1281" s="28"/>
      <c r="BE1281" s="28"/>
      <c r="BF1281" s="28"/>
      <c r="BG1281" s="28"/>
      <c r="BH1281" s="28"/>
      <c r="BI1281" s="28"/>
      <c r="BJ1281" s="28"/>
      <c r="BK1281" s="28"/>
      <c r="BL1281" s="28"/>
      <c r="BM1281" s="28"/>
      <c r="BN1281" s="28"/>
      <c r="BO1281" s="28"/>
      <c r="BP1281" s="28"/>
      <c r="BQ1281" s="28"/>
      <c r="BR1281" s="28"/>
      <c r="BS1281" s="28"/>
      <c r="BT1281" s="28"/>
      <c r="BU1281" s="28"/>
      <c r="BV1281" s="28"/>
      <c r="BW1281" s="28"/>
      <c r="BX1281" s="28"/>
      <c r="BY1281" s="28"/>
      <c r="BZ1281" s="28"/>
      <c r="CA1281" s="28"/>
      <c r="CB1281" s="28"/>
      <c r="CC1281" s="28"/>
      <c r="CD1281" s="28"/>
      <c r="CE1281" s="28"/>
      <c r="CF1281" s="28"/>
      <c r="CG1281" s="28"/>
      <c r="CH1281" s="28"/>
      <c r="CI1281" s="28"/>
      <c r="CJ1281" s="28"/>
      <c r="CK1281" s="28"/>
      <c r="CL1281" s="28"/>
    </row>
    <row r="1282" spans="2:90" x14ac:dyDescent="0.4">
      <c r="B1282" s="124" t="s">
        <v>845</v>
      </c>
      <c r="D1282" t="s">
        <v>849</v>
      </c>
      <c r="E1282" t="str">
        <f t="shared" si="1414"/>
        <v>1282 LTERMY-S</v>
      </c>
      <c r="G1282" t="str">
        <f t="shared" si="1415"/>
        <v>1282 LTERMY-S</v>
      </c>
      <c r="J1282" s="93"/>
      <c r="K1282" s="28"/>
      <c r="L1282" s="28"/>
      <c r="M1282" s="28"/>
      <c r="N1282" s="28"/>
      <c r="O1282" s="28"/>
      <c r="P1282" s="28"/>
      <c r="Q1282" s="28"/>
      <c r="R1282" s="28"/>
      <c r="S1282" s="28"/>
      <c r="T1282" s="28"/>
      <c r="U1282" s="28"/>
      <c r="V1282" s="28"/>
      <c r="W1282" s="28"/>
      <c r="X1282" s="28"/>
      <c r="Y1282" s="28"/>
      <c r="Z1282" s="28"/>
      <c r="AA1282" s="28"/>
      <c r="AB1282" s="28"/>
      <c r="AC1282" s="28"/>
      <c r="AD1282" s="28"/>
      <c r="AE1282" s="28"/>
      <c r="AF1282" s="28"/>
      <c r="AG1282" s="28"/>
      <c r="AH1282" s="28"/>
      <c r="AI1282" s="28"/>
      <c r="AJ1282" s="28"/>
      <c r="AK1282" s="28"/>
      <c r="AL1282" s="28"/>
      <c r="AM1282" s="28"/>
      <c r="AN1282" s="28"/>
      <c r="AO1282" s="28"/>
      <c r="AP1282" s="28"/>
      <c r="AQ1282" s="28"/>
      <c r="AR1282" s="28"/>
      <c r="AS1282" s="28"/>
      <c r="AT1282" s="28"/>
      <c r="AU1282" s="28"/>
      <c r="AV1282" s="28"/>
      <c r="AW1282" s="28"/>
      <c r="AX1282" s="28"/>
      <c r="AY1282" s="28"/>
      <c r="AZ1282" s="28"/>
      <c r="BA1282" s="28"/>
      <c r="BB1282" s="28"/>
      <c r="BC1282" s="28"/>
      <c r="BD1282" s="28"/>
      <c r="BE1282" s="28"/>
      <c r="BF1282" s="28"/>
      <c r="BG1282" s="28"/>
      <c r="BH1282" s="28"/>
      <c r="BI1282" s="28"/>
      <c r="BJ1282" s="28"/>
      <c r="BK1282" s="28"/>
      <c r="BL1282" s="28"/>
      <c r="BM1282" s="28"/>
      <c r="BN1282" s="28"/>
      <c r="BO1282" s="28"/>
      <c r="BP1282" s="28"/>
      <c r="BQ1282" s="28"/>
      <c r="BR1282" s="28"/>
      <c r="BS1282" s="28"/>
      <c r="BT1282" s="28"/>
      <c r="BU1282" s="28"/>
      <c r="BV1282" s="28"/>
      <c r="BW1282" s="28"/>
      <c r="BX1282" s="28"/>
      <c r="BY1282" s="28"/>
      <c r="BZ1282" s="28"/>
      <c r="CA1282" s="28"/>
      <c r="CB1282" s="28"/>
      <c r="CC1282" s="28"/>
      <c r="CD1282" s="28"/>
      <c r="CE1282" s="28"/>
      <c r="CF1282" s="28"/>
      <c r="CG1282" s="28"/>
      <c r="CH1282" s="28"/>
      <c r="CI1282" s="28"/>
      <c r="CJ1282" s="28"/>
      <c r="CK1282" s="28"/>
      <c r="CL1282" s="28"/>
    </row>
    <row r="1283" spans="2:90" x14ac:dyDescent="0.4">
      <c r="B1283" s="154" t="str">
        <f>"Loans issued - "&amp;SUBSTITUTE(B1266,":","")</f>
        <v>Loans issued - Rolling fixed term loan - multiple borrowings w/ annual control</v>
      </c>
      <c r="C1283" t="s">
        <v>235</v>
      </c>
      <c r="D1283" t="s">
        <v>849</v>
      </c>
      <c r="E1283" t="str">
        <f t="shared" si="1414"/>
        <v>1283 LTERMY-S</v>
      </c>
      <c r="G1283" t="str">
        <f t="shared" si="1415"/>
        <v>1283 LTERMY-S</v>
      </c>
      <c r="J1283" s="93"/>
      <c r="K1283" s="53">
        <f t="shared" ref="K1283:P1284" ca="1" si="1432">-K1276</f>
        <v>-6000000</v>
      </c>
      <c r="L1283" s="53">
        <f t="shared" ca="1" si="1432"/>
        <v>-6000000</v>
      </c>
      <c r="M1283" s="53">
        <f t="shared" ca="1" si="1432"/>
        <v>-6000000</v>
      </c>
      <c r="N1283" s="53">
        <f t="shared" ca="1" si="1432"/>
        <v>-6000000</v>
      </c>
      <c r="O1283" s="53">
        <f t="shared" ca="1" si="1432"/>
        <v>-6000000</v>
      </c>
      <c r="P1283" s="53">
        <f t="shared" ca="1" si="1432"/>
        <v>-6000000</v>
      </c>
      <c r="Q1283" s="53"/>
      <c r="R1283" s="53">
        <f t="shared" ref="R1283:S1283" si="1433">-R1276</f>
        <v>-1000</v>
      </c>
      <c r="S1283" s="53">
        <f t="shared" ca="1" si="1433"/>
        <v>-500000</v>
      </c>
      <c r="T1283" s="53">
        <f t="shared" ref="T1283:AX1283" ca="1" si="1434">-T1276</f>
        <v>-500000</v>
      </c>
      <c r="U1283" s="53">
        <f t="shared" ca="1" si="1434"/>
        <v>-500000</v>
      </c>
      <c r="V1283" s="53">
        <f t="shared" ca="1" si="1434"/>
        <v>-500000</v>
      </c>
      <c r="W1283" s="53">
        <f t="shared" ca="1" si="1434"/>
        <v>-500000</v>
      </c>
      <c r="X1283" s="53">
        <f t="shared" ca="1" si="1434"/>
        <v>-500000</v>
      </c>
      <c r="Y1283" s="53">
        <f t="shared" ca="1" si="1434"/>
        <v>-500000</v>
      </c>
      <c r="Z1283" s="53">
        <f t="shared" ca="1" si="1434"/>
        <v>-500000</v>
      </c>
      <c r="AA1283" s="53">
        <f t="shared" ca="1" si="1434"/>
        <v>-500000</v>
      </c>
      <c r="AB1283" s="53">
        <f t="shared" ca="1" si="1434"/>
        <v>-500000</v>
      </c>
      <c r="AC1283" s="53">
        <f t="shared" ca="1" si="1434"/>
        <v>-500000</v>
      </c>
      <c r="AD1283" s="53">
        <f t="shared" ca="1" si="1434"/>
        <v>-500000</v>
      </c>
      <c r="AE1283" s="53">
        <f t="shared" ca="1" si="1434"/>
        <v>-500000</v>
      </c>
      <c r="AF1283" s="53">
        <f t="shared" ca="1" si="1434"/>
        <v>-500000</v>
      </c>
      <c r="AG1283" s="53">
        <f t="shared" ca="1" si="1434"/>
        <v>-500000</v>
      </c>
      <c r="AH1283" s="53">
        <f t="shared" ca="1" si="1434"/>
        <v>-500000</v>
      </c>
      <c r="AI1283" s="53">
        <f t="shared" ca="1" si="1434"/>
        <v>-500000</v>
      </c>
      <c r="AJ1283" s="53">
        <f t="shared" ca="1" si="1434"/>
        <v>-500000</v>
      </c>
      <c r="AK1283" s="53">
        <f t="shared" ca="1" si="1434"/>
        <v>-500000</v>
      </c>
      <c r="AL1283" s="53">
        <f t="shared" ca="1" si="1434"/>
        <v>-500000</v>
      </c>
      <c r="AM1283" s="53">
        <f t="shared" ca="1" si="1434"/>
        <v>-500000</v>
      </c>
      <c r="AN1283" s="53">
        <f t="shared" ca="1" si="1434"/>
        <v>-500000</v>
      </c>
      <c r="AO1283" s="53">
        <f t="shared" ca="1" si="1434"/>
        <v>-500000</v>
      </c>
      <c r="AP1283" s="53">
        <f t="shared" ca="1" si="1434"/>
        <v>-500000</v>
      </c>
      <c r="AQ1283" s="53">
        <f t="shared" ca="1" si="1434"/>
        <v>-500000</v>
      </c>
      <c r="AR1283" s="53">
        <f t="shared" ca="1" si="1434"/>
        <v>-500000</v>
      </c>
      <c r="AS1283" s="53">
        <f t="shared" ca="1" si="1434"/>
        <v>-500000</v>
      </c>
      <c r="AT1283" s="53">
        <f t="shared" ca="1" si="1434"/>
        <v>-500000</v>
      </c>
      <c r="AU1283" s="53">
        <f t="shared" ca="1" si="1434"/>
        <v>-500000</v>
      </c>
      <c r="AV1283" s="53">
        <f t="shared" ca="1" si="1434"/>
        <v>-500000</v>
      </c>
      <c r="AW1283" s="53">
        <f t="shared" ca="1" si="1434"/>
        <v>-500000</v>
      </c>
      <c r="AX1283" s="53">
        <f t="shared" ca="1" si="1434"/>
        <v>-500000</v>
      </c>
      <c r="AY1283" s="53">
        <f t="shared" ref="AY1283:CD1283" ca="1" si="1435">-AY1276</f>
        <v>-500000</v>
      </c>
      <c r="AZ1283" s="53">
        <f t="shared" ca="1" si="1435"/>
        <v>-500000</v>
      </c>
      <c r="BA1283" s="53">
        <f t="shared" ca="1" si="1435"/>
        <v>-500000</v>
      </c>
      <c r="BB1283" s="53">
        <f t="shared" ca="1" si="1435"/>
        <v>-500000</v>
      </c>
      <c r="BC1283" s="53">
        <f t="shared" ca="1" si="1435"/>
        <v>-500000</v>
      </c>
      <c r="BD1283" s="53">
        <f t="shared" ca="1" si="1435"/>
        <v>-500000</v>
      </c>
      <c r="BE1283" s="53">
        <f t="shared" ca="1" si="1435"/>
        <v>-500000</v>
      </c>
      <c r="BF1283" s="53">
        <f t="shared" ca="1" si="1435"/>
        <v>-500000</v>
      </c>
      <c r="BG1283" s="53">
        <f t="shared" ca="1" si="1435"/>
        <v>-500000</v>
      </c>
      <c r="BH1283" s="53">
        <f t="shared" ca="1" si="1435"/>
        <v>-500000</v>
      </c>
      <c r="BI1283" s="53">
        <f t="shared" ca="1" si="1435"/>
        <v>-500000</v>
      </c>
      <c r="BJ1283" s="53">
        <f t="shared" ca="1" si="1435"/>
        <v>-500000</v>
      </c>
      <c r="BK1283" s="53">
        <f t="shared" ca="1" si="1435"/>
        <v>-500000</v>
      </c>
      <c r="BL1283" s="53">
        <f t="shared" ca="1" si="1435"/>
        <v>-500000</v>
      </c>
      <c r="BM1283" s="53">
        <f t="shared" ca="1" si="1435"/>
        <v>-500000</v>
      </c>
      <c r="BN1283" s="53">
        <f t="shared" ca="1" si="1435"/>
        <v>-500000</v>
      </c>
      <c r="BO1283" s="53">
        <f t="shared" ca="1" si="1435"/>
        <v>-500000</v>
      </c>
      <c r="BP1283" s="53">
        <f t="shared" ca="1" si="1435"/>
        <v>-500000</v>
      </c>
      <c r="BQ1283" s="53">
        <f t="shared" ca="1" si="1435"/>
        <v>-500000</v>
      </c>
      <c r="BR1283" s="53">
        <f t="shared" ca="1" si="1435"/>
        <v>-500000</v>
      </c>
      <c r="BS1283" s="53">
        <f t="shared" ca="1" si="1435"/>
        <v>-500000</v>
      </c>
      <c r="BT1283" s="53">
        <f t="shared" ca="1" si="1435"/>
        <v>-500000</v>
      </c>
      <c r="BU1283" s="53">
        <f t="shared" ca="1" si="1435"/>
        <v>-500000</v>
      </c>
      <c r="BV1283" s="53">
        <f t="shared" ca="1" si="1435"/>
        <v>-500000</v>
      </c>
      <c r="BW1283" s="53">
        <f t="shared" ca="1" si="1435"/>
        <v>-500000</v>
      </c>
      <c r="BX1283" s="53">
        <f t="shared" ca="1" si="1435"/>
        <v>-500000</v>
      </c>
      <c r="BY1283" s="53">
        <f t="shared" ca="1" si="1435"/>
        <v>-500000</v>
      </c>
      <c r="BZ1283" s="53">
        <f t="shared" ca="1" si="1435"/>
        <v>-500000</v>
      </c>
      <c r="CA1283" s="53">
        <f t="shared" ca="1" si="1435"/>
        <v>-500000</v>
      </c>
      <c r="CB1283" s="53">
        <f t="shared" ca="1" si="1435"/>
        <v>-500000</v>
      </c>
      <c r="CC1283" s="53">
        <f t="shared" ca="1" si="1435"/>
        <v>-500000</v>
      </c>
      <c r="CD1283" s="53">
        <f t="shared" ca="1" si="1435"/>
        <v>-500000</v>
      </c>
      <c r="CE1283" s="53">
        <f t="shared" ref="CE1283:CK1283" ca="1" si="1436">-CE1276</f>
        <v>-500000</v>
      </c>
      <c r="CF1283" s="53">
        <f t="shared" ca="1" si="1436"/>
        <v>-500000</v>
      </c>
      <c r="CG1283" s="53">
        <f t="shared" ca="1" si="1436"/>
        <v>-500000</v>
      </c>
      <c r="CH1283" s="53">
        <f t="shared" ca="1" si="1436"/>
        <v>-500000</v>
      </c>
      <c r="CI1283" s="53">
        <f t="shared" ca="1" si="1436"/>
        <v>-500000</v>
      </c>
      <c r="CJ1283" s="53">
        <f t="shared" ca="1" si="1436"/>
        <v>-500000</v>
      </c>
      <c r="CK1283" s="53">
        <f t="shared" ca="1" si="1436"/>
        <v>-500000</v>
      </c>
      <c r="CL1283" s="53">
        <f t="shared" ref="CL1283" ca="1" si="1437">-CL1276</f>
        <v>-500000</v>
      </c>
    </row>
    <row r="1284" spans="2:90" x14ac:dyDescent="0.4">
      <c r="B1284" s="154" t="str">
        <f>"Loans repaid- "&amp;SUBSTITUTE(B1266,":","")</f>
        <v>Loans repaid- Rolling fixed term loan - multiple borrowings w/ annual control</v>
      </c>
      <c r="C1284" t="s">
        <v>235</v>
      </c>
      <c r="D1284" t="s">
        <v>849</v>
      </c>
      <c r="E1284" t="str">
        <f t="shared" si="1414"/>
        <v>1284 LTERMY-S</v>
      </c>
      <c r="G1284" t="str">
        <f t="shared" si="1415"/>
        <v>1284 LTERMY-S</v>
      </c>
      <c r="J1284" s="93"/>
      <c r="K1284" s="53">
        <f t="shared" ca="1" si="1432"/>
        <v>4501000</v>
      </c>
      <c r="L1284" s="53">
        <f t="shared" ca="1" si="1432"/>
        <v>6000000</v>
      </c>
      <c r="M1284" s="53">
        <f t="shared" ca="1" si="1432"/>
        <v>6000000</v>
      </c>
      <c r="N1284" s="53">
        <f t="shared" ca="1" si="1432"/>
        <v>6000000</v>
      </c>
      <c r="O1284" s="53">
        <f t="shared" ca="1" si="1432"/>
        <v>6000000</v>
      </c>
      <c r="P1284" s="53">
        <f t="shared" ca="1" si="1432"/>
        <v>6000000</v>
      </c>
      <c r="Q1284" s="53"/>
      <c r="R1284" s="53">
        <f t="shared" ref="R1284:S1284" si="1438">-R1277</f>
        <v>0</v>
      </c>
      <c r="S1284" s="53">
        <f t="shared" ca="1" si="1438"/>
        <v>0</v>
      </c>
      <c r="T1284" s="53">
        <f t="shared" ref="T1284:AX1284" ca="1" si="1439">-T1277</f>
        <v>0</v>
      </c>
      <c r="U1284" s="53">
        <f t="shared" ca="1" si="1439"/>
        <v>1000</v>
      </c>
      <c r="V1284" s="53">
        <f t="shared" ca="1" si="1439"/>
        <v>500000</v>
      </c>
      <c r="W1284" s="53">
        <f t="shared" ca="1" si="1439"/>
        <v>500000</v>
      </c>
      <c r="X1284" s="53">
        <f t="shared" ca="1" si="1439"/>
        <v>500000</v>
      </c>
      <c r="Y1284" s="53">
        <f t="shared" ca="1" si="1439"/>
        <v>500000</v>
      </c>
      <c r="Z1284" s="53">
        <f t="shared" ca="1" si="1439"/>
        <v>500000</v>
      </c>
      <c r="AA1284" s="53">
        <f t="shared" ca="1" si="1439"/>
        <v>500000</v>
      </c>
      <c r="AB1284" s="53">
        <f t="shared" ca="1" si="1439"/>
        <v>500000</v>
      </c>
      <c r="AC1284" s="53">
        <f t="shared" ca="1" si="1439"/>
        <v>500000</v>
      </c>
      <c r="AD1284" s="53">
        <f t="shared" ca="1" si="1439"/>
        <v>500000</v>
      </c>
      <c r="AE1284" s="53">
        <f t="shared" ca="1" si="1439"/>
        <v>500000</v>
      </c>
      <c r="AF1284" s="53">
        <f t="shared" ca="1" si="1439"/>
        <v>500000</v>
      </c>
      <c r="AG1284" s="53">
        <f t="shared" ca="1" si="1439"/>
        <v>500000</v>
      </c>
      <c r="AH1284" s="53">
        <f t="shared" ca="1" si="1439"/>
        <v>500000</v>
      </c>
      <c r="AI1284" s="53">
        <f t="shared" ca="1" si="1439"/>
        <v>500000</v>
      </c>
      <c r="AJ1284" s="53">
        <f t="shared" ca="1" si="1439"/>
        <v>500000</v>
      </c>
      <c r="AK1284" s="53">
        <f t="shared" ca="1" si="1439"/>
        <v>500000</v>
      </c>
      <c r="AL1284" s="53">
        <f t="shared" ca="1" si="1439"/>
        <v>500000</v>
      </c>
      <c r="AM1284" s="53">
        <f t="shared" ca="1" si="1439"/>
        <v>500000</v>
      </c>
      <c r="AN1284" s="53">
        <f t="shared" ca="1" si="1439"/>
        <v>500000</v>
      </c>
      <c r="AO1284" s="53">
        <f t="shared" ca="1" si="1439"/>
        <v>500000</v>
      </c>
      <c r="AP1284" s="53">
        <f t="shared" ca="1" si="1439"/>
        <v>500000</v>
      </c>
      <c r="AQ1284" s="53">
        <f t="shared" ca="1" si="1439"/>
        <v>500000</v>
      </c>
      <c r="AR1284" s="53">
        <f t="shared" ca="1" si="1439"/>
        <v>500000</v>
      </c>
      <c r="AS1284" s="53">
        <f t="shared" ca="1" si="1439"/>
        <v>500000</v>
      </c>
      <c r="AT1284" s="53">
        <f t="shared" ca="1" si="1439"/>
        <v>500000</v>
      </c>
      <c r="AU1284" s="53">
        <f t="shared" ca="1" si="1439"/>
        <v>500000</v>
      </c>
      <c r="AV1284" s="53">
        <f t="shared" ca="1" si="1439"/>
        <v>500000</v>
      </c>
      <c r="AW1284" s="53">
        <f t="shared" ca="1" si="1439"/>
        <v>500000</v>
      </c>
      <c r="AX1284" s="53">
        <f t="shared" ca="1" si="1439"/>
        <v>500000</v>
      </c>
      <c r="AY1284" s="53">
        <f t="shared" ref="AY1284:CD1284" ca="1" si="1440">-AY1277</f>
        <v>500000</v>
      </c>
      <c r="AZ1284" s="53">
        <f t="shared" ca="1" si="1440"/>
        <v>500000</v>
      </c>
      <c r="BA1284" s="53">
        <f t="shared" ca="1" si="1440"/>
        <v>500000</v>
      </c>
      <c r="BB1284" s="53">
        <f t="shared" ca="1" si="1440"/>
        <v>500000</v>
      </c>
      <c r="BC1284" s="53">
        <f t="shared" ca="1" si="1440"/>
        <v>500000</v>
      </c>
      <c r="BD1284" s="53">
        <f t="shared" ca="1" si="1440"/>
        <v>500000</v>
      </c>
      <c r="BE1284" s="53">
        <f t="shared" ca="1" si="1440"/>
        <v>500000</v>
      </c>
      <c r="BF1284" s="53">
        <f t="shared" ca="1" si="1440"/>
        <v>500000</v>
      </c>
      <c r="BG1284" s="53">
        <f t="shared" ca="1" si="1440"/>
        <v>500000</v>
      </c>
      <c r="BH1284" s="53">
        <f t="shared" ca="1" si="1440"/>
        <v>500000</v>
      </c>
      <c r="BI1284" s="53">
        <f t="shared" ca="1" si="1440"/>
        <v>500000</v>
      </c>
      <c r="BJ1284" s="53">
        <f t="shared" ca="1" si="1440"/>
        <v>500000</v>
      </c>
      <c r="BK1284" s="53">
        <f t="shared" ca="1" si="1440"/>
        <v>500000</v>
      </c>
      <c r="BL1284" s="53">
        <f t="shared" ca="1" si="1440"/>
        <v>500000</v>
      </c>
      <c r="BM1284" s="53">
        <f t="shared" ca="1" si="1440"/>
        <v>500000</v>
      </c>
      <c r="BN1284" s="53">
        <f t="shared" ca="1" si="1440"/>
        <v>500000</v>
      </c>
      <c r="BO1284" s="53">
        <f t="shared" ca="1" si="1440"/>
        <v>500000</v>
      </c>
      <c r="BP1284" s="53">
        <f t="shared" ca="1" si="1440"/>
        <v>500000</v>
      </c>
      <c r="BQ1284" s="53">
        <f t="shared" ca="1" si="1440"/>
        <v>500000</v>
      </c>
      <c r="BR1284" s="53">
        <f t="shared" ca="1" si="1440"/>
        <v>500000</v>
      </c>
      <c r="BS1284" s="53">
        <f t="shared" ca="1" si="1440"/>
        <v>500000</v>
      </c>
      <c r="BT1284" s="53">
        <f t="shared" ca="1" si="1440"/>
        <v>500000</v>
      </c>
      <c r="BU1284" s="53">
        <f t="shared" ca="1" si="1440"/>
        <v>500000</v>
      </c>
      <c r="BV1284" s="53">
        <f t="shared" ca="1" si="1440"/>
        <v>500000</v>
      </c>
      <c r="BW1284" s="53">
        <f t="shared" ca="1" si="1440"/>
        <v>500000</v>
      </c>
      <c r="BX1284" s="53">
        <f t="shared" ca="1" si="1440"/>
        <v>500000</v>
      </c>
      <c r="BY1284" s="53">
        <f t="shared" ca="1" si="1440"/>
        <v>500000</v>
      </c>
      <c r="BZ1284" s="53">
        <f t="shared" ca="1" si="1440"/>
        <v>500000</v>
      </c>
      <c r="CA1284" s="53">
        <f t="shared" ca="1" si="1440"/>
        <v>500000</v>
      </c>
      <c r="CB1284" s="53">
        <f t="shared" ca="1" si="1440"/>
        <v>500000</v>
      </c>
      <c r="CC1284" s="53">
        <f t="shared" ca="1" si="1440"/>
        <v>500000</v>
      </c>
      <c r="CD1284" s="53">
        <f t="shared" ca="1" si="1440"/>
        <v>500000</v>
      </c>
      <c r="CE1284" s="53">
        <f t="shared" ref="CE1284:CK1284" ca="1" si="1441">-CE1277</f>
        <v>500000</v>
      </c>
      <c r="CF1284" s="53">
        <f t="shared" ca="1" si="1441"/>
        <v>500000</v>
      </c>
      <c r="CG1284" s="53">
        <f t="shared" ca="1" si="1441"/>
        <v>500000</v>
      </c>
      <c r="CH1284" s="53">
        <f t="shared" ca="1" si="1441"/>
        <v>500000</v>
      </c>
      <c r="CI1284" s="53">
        <f t="shared" ca="1" si="1441"/>
        <v>500000</v>
      </c>
      <c r="CJ1284" s="53">
        <f t="shared" ca="1" si="1441"/>
        <v>500000</v>
      </c>
      <c r="CK1284" s="53">
        <f t="shared" ca="1" si="1441"/>
        <v>500000</v>
      </c>
      <c r="CL1284" s="53">
        <f t="shared" ref="CL1284" ca="1" si="1442">-CL1277</f>
        <v>500000</v>
      </c>
    </row>
    <row r="1285" spans="2:90" x14ac:dyDescent="0.4">
      <c r="B1285" s="154"/>
      <c r="D1285" t="s">
        <v>849</v>
      </c>
      <c r="E1285" t="str">
        <f t="shared" si="1414"/>
        <v>1285 LTERMY-S</v>
      </c>
      <c r="G1285" t="str">
        <f t="shared" si="1415"/>
        <v>1285 LTERMY-S</v>
      </c>
      <c r="J1285" s="93"/>
      <c r="K1285" s="28"/>
      <c r="L1285" s="28"/>
      <c r="M1285" s="28"/>
      <c r="N1285" s="28"/>
      <c r="O1285" s="28"/>
      <c r="P1285" s="28"/>
      <c r="R1285" s="27"/>
      <c r="S1285" s="93"/>
      <c r="T1285" s="93"/>
      <c r="U1285" s="93"/>
      <c r="V1285" s="93"/>
      <c r="W1285" s="93"/>
      <c r="X1285" s="93"/>
      <c r="Y1285" s="93"/>
      <c r="Z1285" s="93"/>
      <c r="AA1285" s="93"/>
      <c r="AB1285" s="93"/>
      <c r="AC1285" s="93"/>
      <c r="AD1285" s="93"/>
      <c r="AE1285" s="93"/>
      <c r="AF1285" s="93"/>
      <c r="AG1285" s="93"/>
      <c r="AH1285" s="93"/>
      <c r="AI1285" s="93"/>
      <c r="AJ1285" s="93"/>
      <c r="AK1285" s="93"/>
      <c r="AL1285" s="93"/>
      <c r="AM1285" s="93"/>
      <c r="AN1285" s="93"/>
      <c r="AO1285" s="93"/>
      <c r="AP1285" s="93"/>
      <c r="AQ1285" s="93"/>
      <c r="AR1285" s="93"/>
      <c r="AS1285" s="93"/>
      <c r="AT1285" s="93"/>
      <c r="AU1285" s="93"/>
      <c r="AV1285" s="93"/>
      <c r="AW1285" s="93"/>
      <c r="AX1285" s="93"/>
      <c r="AY1285" s="93"/>
      <c r="AZ1285" s="93"/>
      <c r="BA1285" s="93"/>
      <c r="BB1285" s="93"/>
      <c r="BC1285" s="93"/>
      <c r="BD1285" s="93"/>
      <c r="BE1285" s="93"/>
      <c r="BF1285" s="93"/>
      <c r="BG1285" s="93"/>
      <c r="BH1285" s="93"/>
      <c r="BI1285" s="93"/>
      <c r="BJ1285" s="93"/>
      <c r="BK1285" s="93"/>
      <c r="BL1285" s="93"/>
      <c r="BM1285" s="93"/>
      <c r="BN1285" s="93"/>
      <c r="BO1285" s="93"/>
      <c r="BP1285" s="93"/>
      <c r="BQ1285" s="93"/>
      <c r="BR1285" s="93"/>
      <c r="BS1285" s="93"/>
      <c r="BT1285" s="93"/>
      <c r="BU1285" s="93"/>
      <c r="BV1285" s="93"/>
      <c r="BW1285" s="93"/>
      <c r="BX1285" s="93"/>
      <c r="BY1285" s="93"/>
      <c r="BZ1285" s="93"/>
      <c r="CA1285" s="93"/>
      <c r="CB1285" s="93"/>
      <c r="CC1285" s="93"/>
      <c r="CD1285" s="93"/>
      <c r="CE1285" s="93"/>
      <c r="CF1285" s="93"/>
      <c r="CG1285" s="93"/>
      <c r="CH1285" s="93"/>
      <c r="CI1285" s="93"/>
      <c r="CJ1285" s="93"/>
      <c r="CK1285" s="93"/>
      <c r="CL1285" s="93"/>
    </row>
    <row r="1286" spans="2:90" x14ac:dyDescent="0.4">
      <c r="B1286" s="132" t="str">
        <f>B1258</f>
        <v>(Primary label)</v>
      </c>
      <c r="D1286" t="s">
        <v>849</v>
      </c>
      <c r="E1286" s="8" t="str">
        <f t="shared" si="1414"/>
        <v>1286 LTERMY-S</v>
      </c>
      <c r="G1286" t="s">
        <v>332</v>
      </c>
      <c r="H1286" s="27"/>
      <c r="I1286" s="78"/>
      <c r="J1286" s="78"/>
      <c r="K1286" s="33"/>
      <c r="L1286" s="33"/>
      <c r="M1286" s="33"/>
      <c r="N1286" s="33"/>
      <c r="O1286" s="33"/>
      <c r="P1286" s="33"/>
      <c r="R1286" s="33"/>
      <c r="S1286" s="77"/>
      <c r="T1286" s="77"/>
      <c r="U1286" s="77"/>
      <c r="V1286" s="77"/>
      <c r="W1286" s="77"/>
      <c r="X1286" s="77"/>
      <c r="Y1286" s="77"/>
      <c r="Z1286" s="77"/>
      <c r="AA1286" s="77"/>
      <c r="AB1286" s="77"/>
      <c r="AC1286" s="77"/>
      <c r="AD1286" s="77"/>
      <c r="AE1286" s="77"/>
      <c r="AF1286" s="77"/>
      <c r="AG1286" s="77"/>
      <c r="AH1286" s="77"/>
      <c r="AI1286" s="77"/>
      <c r="AJ1286" s="77"/>
      <c r="AK1286" s="77"/>
      <c r="AL1286" s="77"/>
      <c r="AM1286" s="77"/>
      <c r="AN1286" s="77"/>
      <c r="AO1286" s="77"/>
      <c r="AP1286" s="77"/>
      <c r="AQ1286" s="77"/>
      <c r="AR1286" s="77"/>
      <c r="AS1286" s="77"/>
      <c r="AT1286" s="77"/>
      <c r="AU1286" s="77"/>
      <c r="AV1286" s="77"/>
      <c r="AW1286" s="77"/>
      <c r="AX1286" s="77"/>
      <c r="AY1286" s="77"/>
      <c r="AZ1286" s="77"/>
      <c r="BA1286" s="77"/>
      <c r="BB1286" s="77"/>
      <c r="BC1286" s="77"/>
      <c r="BD1286" s="77"/>
      <c r="BE1286" s="77"/>
      <c r="BF1286" s="77"/>
      <c r="BG1286" s="77"/>
      <c r="BH1286" s="77"/>
      <c r="BI1286" s="77"/>
      <c r="BJ1286" s="77"/>
      <c r="BK1286" s="77"/>
      <c r="BL1286" s="77"/>
      <c r="BM1286" s="77"/>
      <c r="BN1286" s="77"/>
      <c r="BO1286" s="77"/>
      <c r="BP1286" s="77"/>
      <c r="BQ1286" s="77"/>
      <c r="BR1286" s="77"/>
      <c r="BS1286" s="77"/>
      <c r="BT1286" s="77"/>
      <c r="BU1286" s="77"/>
      <c r="BV1286" s="77"/>
      <c r="BW1286" s="77"/>
      <c r="BX1286" s="77"/>
      <c r="BY1286" s="77"/>
      <c r="BZ1286" s="77"/>
      <c r="CA1286" s="77"/>
      <c r="CB1286" s="77"/>
      <c r="CC1286" s="77"/>
      <c r="CD1286" s="77"/>
      <c r="CE1286" s="77"/>
      <c r="CF1286" s="77"/>
      <c r="CG1286" s="77"/>
      <c r="CH1286" s="77"/>
      <c r="CI1286" s="77"/>
      <c r="CJ1286" s="77"/>
      <c r="CK1286" s="77"/>
      <c r="CL1286" s="77"/>
    </row>
    <row r="1287" spans="2:90" x14ac:dyDescent="0.4">
      <c r="B1287" s="132" t="str">
        <f>B1259</f>
        <v>primary unit</v>
      </c>
      <c r="D1287" t="s">
        <v>849</v>
      </c>
      <c r="E1287" s="8" t="str">
        <f t="shared" si="1414"/>
        <v>1287 LTERMY-S</v>
      </c>
      <c r="G1287" t="s">
        <v>332</v>
      </c>
      <c r="H1287" s="27"/>
      <c r="I1287" s="78"/>
      <c r="J1287" s="78"/>
      <c r="K1287" s="33"/>
      <c r="L1287" s="33"/>
      <c r="M1287" s="33"/>
      <c r="N1287" s="33"/>
      <c r="O1287" s="33"/>
      <c r="P1287" s="33"/>
      <c r="R1287" s="33"/>
      <c r="S1287" s="77"/>
      <c r="T1287" s="77"/>
      <c r="U1287" s="77"/>
      <c r="V1287" s="77"/>
      <c r="W1287" s="77"/>
      <c r="X1287" s="77"/>
      <c r="Y1287" s="77"/>
      <c r="Z1287" s="77"/>
      <c r="AA1287" s="77"/>
      <c r="AB1287" s="77"/>
      <c r="AC1287" s="77"/>
      <c r="AD1287" s="77"/>
      <c r="AE1287" s="77"/>
      <c r="AF1287" s="77"/>
      <c r="AG1287" s="77"/>
      <c r="AH1287" s="77"/>
      <c r="AI1287" s="77"/>
      <c r="AJ1287" s="77"/>
      <c r="AK1287" s="77"/>
      <c r="AL1287" s="77"/>
      <c r="AM1287" s="77"/>
      <c r="AN1287" s="77"/>
      <c r="AO1287" s="77"/>
      <c r="AP1287" s="77"/>
      <c r="AQ1287" s="77"/>
      <c r="AR1287" s="77"/>
      <c r="AS1287" s="77"/>
      <c r="AT1287" s="77"/>
      <c r="AU1287" s="77"/>
      <c r="AV1287" s="77"/>
      <c r="AW1287" s="77"/>
      <c r="AX1287" s="77"/>
      <c r="AY1287" s="77"/>
      <c r="AZ1287" s="77"/>
      <c r="BA1287" s="77"/>
      <c r="BB1287" s="77"/>
      <c r="BC1287" s="77"/>
      <c r="BD1287" s="77"/>
      <c r="BE1287" s="77"/>
      <c r="BF1287" s="77"/>
      <c r="BG1287" s="77"/>
      <c r="BH1287" s="77"/>
      <c r="BI1287" s="77"/>
      <c r="BJ1287" s="77"/>
      <c r="BK1287" s="77"/>
      <c r="BL1287" s="77"/>
      <c r="BM1287" s="77"/>
      <c r="BN1287" s="77"/>
      <c r="BO1287" s="77"/>
      <c r="BP1287" s="77"/>
      <c r="BQ1287" s="77"/>
      <c r="BR1287" s="77"/>
      <c r="BS1287" s="77"/>
      <c r="BT1287" s="77"/>
      <c r="BU1287" s="77"/>
      <c r="BV1287" s="77"/>
      <c r="BW1287" s="77"/>
      <c r="BX1287" s="77"/>
      <c r="BY1287" s="77"/>
      <c r="BZ1287" s="77"/>
      <c r="CA1287" s="77"/>
      <c r="CB1287" s="77"/>
      <c r="CC1287" s="77"/>
      <c r="CD1287" s="77"/>
      <c r="CE1287" s="77"/>
      <c r="CF1287" s="77"/>
      <c r="CG1287" s="77"/>
      <c r="CH1287" s="77"/>
      <c r="CI1287" s="77"/>
      <c r="CJ1287" s="77"/>
      <c r="CK1287" s="77"/>
      <c r="CL1287" s="77"/>
    </row>
    <row r="1288" spans="2:90" x14ac:dyDescent="0.4">
      <c r="B1288" s="132" t="str">
        <f>B1260</f>
        <v>Primary revenue driver</v>
      </c>
      <c r="D1288" t="s">
        <v>849</v>
      </c>
      <c r="E1288" s="8" t="str">
        <f t="shared" si="1414"/>
        <v>1288 LTERMY-S</v>
      </c>
      <c r="G1288" t="s">
        <v>332</v>
      </c>
      <c r="K1288" s="53"/>
      <c r="L1288" s="53"/>
      <c r="M1288" s="53"/>
      <c r="N1288" s="53"/>
      <c r="O1288" s="53"/>
      <c r="P1288" s="53"/>
      <c r="R1288" s="24"/>
      <c r="S1288" s="175">
        <f t="shared" ref="S1288" si="1443">S1259</f>
        <v>0</v>
      </c>
      <c r="T1288" s="175">
        <f t="shared" ref="T1288:AX1288" si="1444">T1259</f>
        <v>0</v>
      </c>
      <c r="U1288" s="175">
        <f t="shared" si="1444"/>
        <v>0</v>
      </c>
      <c r="V1288" s="175">
        <f t="shared" si="1444"/>
        <v>0</v>
      </c>
      <c r="W1288" s="175">
        <f t="shared" si="1444"/>
        <v>0</v>
      </c>
      <c r="X1288" s="175">
        <f t="shared" si="1444"/>
        <v>0</v>
      </c>
      <c r="Y1288" s="175">
        <f t="shared" si="1444"/>
        <v>0</v>
      </c>
      <c r="Z1288" s="175">
        <f t="shared" si="1444"/>
        <v>0</v>
      </c>
      <c r="AA1288" s="175">
        <f t="shared" si="1444"/>
        <v>0</v>
      </c>
      <c r="AB1288" s="175">
        <f t="shared" si="1444"/>
        <v>0</v>
      </c>
      <c r="AC1288" s="175">
        <f t="shared" si="1444"/>
        <v>0</v>
      </c>
      <c r="AD1288" s="175">
        <f t="shared" si="1444"/>
        <v>0</v>
      </c>
      <c r="AE1288" s="175">
        <f t="shared" si="1444"/>
        <v>0</v>
      </c>
      <c r="AF1288" s="175">
        <f t="shared" si="1444"/>
        <v>0</v>
      </c>
      <c r="AG1288" s="175">
        <f t="shared" si="1444"/>
        <v>0</v>
      </c>
      <c r="AH1288" s="175">
        <f t="shared" si="1444"/>
        <v>0</v>
      </c>
      <c r="AI1288" s="175">
        <f t="shared" si="1444"/>
        <v>0</v>
      </c>
      <c r="AJ1288" s="175">
        <f t="shared" si="1444"/>
        <v>0</v>
      </c>
      <c r="AK1288" s="175">
        <f t="shared" si="1444"/>
        <v>0</v>
      </c>
      <c r="AL1288" s="175">
        <f t="shared" si="1444"/>
        <v>0</v>
      </c>
      <c r="AM1288" s="175">
        <f t="shared" si="1444"/>
        <v>0</v>
      </c>
      <c r="AN1288" s="175">
        <f t="shared" si="1444"/>
        <v>0</v>
      </c>
      <c r="AO1288" s="175">
        <f t="shared" si="1444"/>
        <v>0</v>
      </c>
      <c r="AP1288" s="175">
        <f t="shared" si="1444"/>
        <v>0</v>
      </c>
      <c r="AQ1288" s="175">
        <f t="shared" si="1444"/>
        <v>0</v>
      </c>
      <c r="AR1288" s="175">
        <f t="shared" si="1444"/>
        <v>0</v>
      </c>
      <c r="AS1288" s="175">
        <f t="shared" si="1444"/>
        <v>0</v>
      </c>
      <c r="AT1288" s="175">
        <f t="shared" si="1444"/>
        <v>0</v>
      </c>
      <c r="AU1288" s="175">
        <f t="shared" si="1444"/>
        <v>0</v>
      </c>
      <c r="AV1288" s="175">
        <f t="shared" si="1444"/>
        <v>0</v>
      </c>
      <c r="AW1288" s="175">
        <f t="shared" si="1444"/>
        <v>0</v>
      </c>
      <c r="AX1288" s="175">
        <f t="shared" si="1444"/>
        <v>0</v>
      </c>
      <c r="AY1288" s="175">
        <f t="shared" ref="AY1288:CD1288" si="1445">AY1259</f>
        <v>0</v>
      </c>
      <c r="AZ1288" s="175">
        <f t="shared" si="1445"/>
        <v>0</v>
      </c>
      <c r="BA1288" s="175">
        <f t="shared" si="1445"/>
        <v>0</v>
      </c>
      <c r="BB1288" s="175">
        <f t="shared" si="1445"/>
        <v>0</v>
      </c>
      <c r="BC1288" s="175">
        <f t="shared" si="1445"/>
        <v>0</v>
      </c>
      <c r="BD1288" s="175">
        <f t="shared" si="1445"/>
        <v>0</v>
      </c>
      <c r="BE1288" s="175">
        <f t="shared" si="1445"/>
        <v>0</v>
      </c>
      <c r="BF1288" s="175">
        <f t="shared" si="1445"/>
        <v>0</v>
      </c>
      <c r="BG1288" s="175">
        <f t="shared" si="1445"/>
        <v>0</v>
      </c>
      <c r="BH1288" s="175">
        <f t="shared" si="1445"/>
        <v>0</v>
      </c>
      <c r="BI1288" s="175">
        <f t="shared" si="1445"/>
        <v>0</v>
      </c>
      <c r="BJ1288" s="175">
        <f t="shared" si="1445"/>
        <v>0</v>
      </c>
      <c r="BK1288" s="175">
        <f t="shared" si="1445"/>
        <v>0</v>
      </c>
      <c r="BL1288" s="175">
        <f t="shared" si="1445"/>
        <v>0</v>
      </c>
      <c r="BM1288" s="175">
        <f t="shared" si="1445"/>
        <v>0</v>
      </c>
      <c r="BN1288" s="175">
        <f t="shared" si="1445"/>
        <v>0</v>
      </c>
      <c r="BO1288" s="175">
        <f t="shared" si="1445"/>
        <v>0</v>
      </c>
      <c r="BP1288" s="175">
        <f t="shared" si="1445"/>
        <v>0</v>
      </c>
      <c r="BQ1288" s="175">
        <f t="shared" si="1445"/>
        <v>0</v>
      </c>
      <c r="BR1288" s="175">
        <f t="shared" si="1445"/>
        <v>0</v>
      </c>
      <c r="BS1288" s="175">
        <f t="shared" si="1445"/>
        <v>0</v>
      </c>
      <c r="BT1288" s="175">
        <f t="shared" si="1445"/>
        <v>0</v>
      </c>
      <c r="BU1288" s="175">
        <f t="shared" si="1445"/>
        <v>0</v>
      </c>
      <c r="BV1288" s="175">
        <f t="shared" si="1445"/>
        <v>0</v>
      </c>
      <c r="BW1288" s="175">
        <f t="shared" si="1445"/>
        <v>0</v>
      </c>
      <c r="BX1288" s="175">
        <f t="shared" si="1445"/>
        <v>0</v>
      </c>
      <c r="BY1288" s="175">
        <f t="shared" si="1445"/>
        <v>0</v>
      </c>
      <c r="BZ1288" s="175">
        <f t="shared" si="1445"/>
        <v>0</v>
      </c>
      <c r="CA1288" s="175">
        <f t="shared" si="1445"/>
        <v>0</v>
      </c>
      <c r="CB1288" s="175">
        <f t="shared" si="1445"/>
        <v>0</v>
      </c>
      <c r="CC1288" s="175">
        <f t="shared" si="1445"/>
        <v>0</v>
      </c>
      <c r="CD1288" s="175">
        <f t="shared" si="1445"/>
        <v>0</v>
      </c>
      <c r="CE1288" s="175">
        <f t="shared" ref="CE1288:CK1288" si="1446">CE1259</f>
        <v>0</v>
      </c>
      <c r="CF1288" s="175">
        <f t="shared" si="1446"/>
        <v>0</v>
      </c>
      <c r="CG1288" s="175">
        <f t="shared" si="1446"/>
        <v>0</v>
      </c>
      <c r="CH1288" s="175">
        <f t="shared" si="1446"/>
        <v>0</v>
      </c>
      <c r="CI1288" s="175">
        <f t="shared" si="1446"/>
        <v>0</v>
      </c>
      <c r="CJ1288" s="175">
        <f t="shared" si="1446"/>
        <v>0</v>
      </c>
      <c r="CK1288" s="175">
        <f t="shared" si="1446"/>
        <v>0</v>
      </c>
      <c r="CL1288" s="175">
        <f t="shared" ref="CL1288" si="1447">CL1259</f>
        <v>0</v>
      </c>
    </row>
    <row r="1289" spans="2:90" x14ac:dyDescent="0.4">
      <c r="B1289" s="132" t="str">
        <f>B1261</f>
        <v>Primary volume driver</v>
      </c>
      <c r="D1289" t="s">
        <v>849</v>
      </c>
      <c r="E1289" s="8" t="str">
        <f t="shared" si="1414"/>
        <v>1289 LTERMY-S</v>
      </c>
      <c r="G1289" t="s">
        <v>332</v>
      </c>
      <c r="H1289" s="12"/>
      <c r="I1289" s="60"/>
      <c r="J1289" s="60"/>
      <c r="K1289" s="15"/>
      <c r="L1289" s="15"/>
      <c r="M1289" s="15"/>
      <c r="N1289" s="15"/>
      <c r="O1289" s="15"/>
      <c r="P1289" s="15"/>
      <c r="R1289" s="15"/>
      <c r="S1289" s="175" t="str">
        <f t="shared" ref="S1289" si="1448">S1260</f>
        <v>S$12</v>
      </c>
      <c r="T1289" s="175" t="str">
        <f t="shared" ref="T1289:AX1289" si="1449">T1260</f>
        <v>T$12</v>
      </c>
      <c r="U1289" s="175" t="str">
        <f t="shared" si="1449"/>
        <v>U$12</v>
      </c>
      <c r="V1289" s="175" t="str">
        <f t="shared" si="1449"/>
        <v>V$12</v>
      </c>
      <c r="W1289" s="175" t="str">
        <f t="shared" si="1449"/>
        <v>W$12</v>
      </c>
      <c r="X1289" s="175" t="str">
        <f t="shared" si="1449"/>
        <v>X$12</v>
      </c>
      <c r="Y1289" s="175" t="str">
        <f t="shared" si="1449"/>
        <v>Y$12</v>
      </c>
      <c r="Z1289" s="175" t="str">
        <f t="shared" si="1449"/>
        <v>Z$12</v>
      </c>
      <c r="AA1289" s="175" t="str">
        <f t="shared" si="1449"/>
        <v>AA$12</v>
      </c>
      <c r="AB1289" s="175" t="str">
        <f t="shared" si="1449"/>
        <v>AB$12</v>
      </c>
      <c r="AC1289" s="175" t="str">
        <f t="shared" si="1449"/>
        <v>AC$12</v>
      </c>
      <c r="AD1289" s="175" t="str">
        <f t="shared" si="1449"/>
        <v>AD$12</v>
      </c>
      <c r="AE1289" s="175" t="str">
        <f t="shared" si="1449"/>
        <v>AE$12</v>
      </c>
      <c r="AF1289" s="175" t="str">
        <f t="shared" si="1449"/>
        <v>AF$12</v>
      </c>
      <c r="AG1289" s="175" t="str">
        <f t="shared" si="1449"/>
        <v>AG$12</v>
      </c>
      <c r="AH1289" s="175" t="str">
        <f t="shared" si="1449"/>
        <v>AH$12</v>
      </c>
      <c r="AI1289" s="175" t="str">
        <f t="shared" si="1449"/>
        <v>AI$12</v>
      </c>
      <c r="AJ1289" s="175" t="str">
        <f t="shared" si="1449"/>
        <v>AJ$12</v>
      </c>
      <c r="AK1289" s="175" t="str">
        <f t="shared" si="1449"/>
        <v>AK$12</v>
      </c>
      <c r="AL1289" s="175" t="str">
        <f t="shared" si="1449"/>
        <v>AL$12</v>
      </c>
      <c r="AM1289" s="175" t="str">
        <f t="shared" si="1449"/>
        <v>AM$12</v>
      </c>
      <c r="AN1289" s="175" t="str">
        <f t="shared" si="1449"/>
        <v>AN$12</v>
      </c>
      <c r="AO1289" s="175" t="str">
        <f t="shared" si="1449"/>
        <v>AO$12</v>
      </c>
      <c r="AP1289" s="175" t="str">
        <f t="shared" si="1449"/>
        <v>AP$12</v>
      </c>
      <c r="AQ1289" s="175" t="str">
        <f t="shared" si="1449"/>
        <v>AQ$12</v>
      </c>
      <c r="AR1289" s="175" t="str">
        <f t="shared" si="1449"/>
        <v>AR$12</v>
      </c>
      <c r="AS1289" s="175" t="str">
        <f t="shared" si="1449"/>
        <v>AS$12</v>
      </c>
      <c r="AT1289" s="175" t="str">
        <f t="shared" si="1449"/>
        <v>AT$12</v>
      </c>
      <c r="AU1289" s="175" t="str">
        <f t="shared" si="1449"/>
        <v>AU$12</v>
      </c>
      <c r="AV1289" s="175" t="str">
        <f t="shared" si="1449"/>
        <v>AV$12</v>
      </c>
      <c r="AW1289" s="175" t="str">
        <f t="shared" si="1449"/>
        <v>AW$12</v>
      </c>
      <c r="AX1289" s="175" t="str">
        <f t="shared" si="1449"/>
        <v>AX$12</v>
      </c>
      <c r="AY1289" s="175" t="str">
        <f t="shared" ref="AY1289:CD1289" si="1450">AY1260</f>
        <v>AY$12</v>
      </c>
      <c r="AZ1289" s="175" t="str">
        <f t="shared" si="1450"/>
        <v>AZ$12</v>
      </c>
      <c r="BA1289" s="175" t="str">
        <f t="shared" si="1450"/>
        <v>BA$12</v>
      </c>
      <c r="BB1289" s="175" t="str">
        <f t="shared" si="1450"/>
        <v>BB$12</v>
      </c>
      <c r="BC1289" s="175" t="str">
        <f t="shared" si="1450"/>
        <v>BC$12</v>
      </c>
      <c r="BD1289" s="175" t="str">
        <f t="shared" si="1450"/>
        <v>BD$12</v>
      </c>
      <c r="BE1289" s="175" t="str">
        <f t="shared" si="1450"/>
        <v>BE$12</v>
      </c>
      <c r="BF1289" s="175" t="str">
        <f t="shared" si="1450"/>
        <v>BF$12</v>
      </c>
      <c r="BG1289" s="175" t="str">
        <f t="shared" si="1450"/>
        <v>BG$12</v>
      </c>
      <c r="BH1289" s="175" t="str">
        <f t="shared" si="1450"/>
        <v>BH$12</v>
      </c>
      <c r="BI1289" s="175" t="str">
        <f t="shared" si="1450"/>
        <v>BI$12</v>
      </c>
      <c r="BJ1289" s="175" t="str">
        <f t="shared" si="1450"/>
        <v>BJ$12</v>
      </c>
      <c r="BK1289" s="175" t="str">
        <f t="shared" si="1450"/>
        <v>BK$12</v>
      </c>
      <c r="BL1289" s="175" t="str">
        <f t="shared" si="1450"/>
        <v>BL$12</v>
      </c>
      <c r="BM1289" s="175" t="str">
        <f t="shared" si="1450"/>
        <v>BM$12</v>
      </c>
      <c r="BN1289" s="175" t="str">
        <f t="shared" si="1450"/>
        <v>BN$12</v>
      </c>
      <c r="BO1289" s="175" t="str">
        <f t="shared" si="1450"/>
        <v>BO$12</v>
      </c>
      <c r="BP1289" s="175" t="str">
        <f t="shared" si="1450"/>
        <v>BP$12</v>
      </c>
      <c r="BQ1289" s="175" t="str">
        <f t="shared" si="1450"/>
        <v>BQ$12</v>
      </c>
      <c r="BR1289" s="175" t="str">
        <f t="shared" si="1450"/>
        <v>BR$12</v>
      </c>
      <c r="BS1289" s="175" t="str">
        <f t="shared" si="1450"/>
        <v>BS$12</v>
      </c>
      <c r="BT1289" s="175" t="str">
        <f t="shared" si="1450"/>
        <v>BT$12</v>
      </c>
      <c r="BU1289" s="175" t="str">
        <f t="shared" si="1450"/>
        <v>BU$12</v>
      </c>
      <c r="BV1289" s="175" t="str">
        <f t="shared" si="1450"/>
        <v>BV$12</v>
      </c>
      <c r="BW1289" s="175" t="str">
        <f t="shared" si="1450"/>
        <v>BW$12</v>
      </c>
      <c r="BX1289" s="175" t="str">
        <f t="shared" si="1450"/>
        <v>BX$12</v>
      </c>
      <c r="BY1289" s="175" t="str">
        <f t="shared" si="1450"/>
        <v>BY$12</v>
      </c>
      <c r="BZ1289" s="175" t="str">
        <f t="shared" si="1450"/>
        <v>BZ$12</v>
      </c>
      <c r="CA1289" s="175" t="str">
        <f t="shared" si="1450"/>
        <v>CA$12</v>
      </c>
      <c r="CB1289" s="175" t="str">
        <f t="shared" si="1450"/>
        <v>CB$12</v>
      </c>
      <c r="CC1289" s="175" t="str">
        <f t="shared" si="1450"/>
        <v>CC$12</v>
      </c>
      <c r="CD1289" s="175" t="str">
        <f t="shared" si="1450"/>
        <v>CD$12</v>
      </c>
      <c r="CE1289" s="175" t="str">
        <f t="shared" ref="CE1289:CK1289" si="1451">CE1260</f>
        <v>CE$12</v>
      </c>
      <c r="CF1289" s="175" t="str">
        <f t="shared" si="1451"/>
        <v>CF$12</v>
      </c>
      <c r="CG1289" s="175" t="str">
        <f t="shared" si="1451"/>
        <v>CG$12</v>
      </c>
      <c r="CH1289" s="175" t="str">
        <f t="shared" si="1451"/>
        <v>CH$12</v>
      </c>
      <c r="CI1289" s="175" t="str">
        <f t="shared" si="1451"/>
        <v>CI$12</v>
      </c>
      <c r="CJ1289" s="175" t="str">
        <f t="shared" si="1451"/>
        <v>CJ$12</v>
      </c>
      <c r="CK1289" s="175" t="str">
        <f t="shared" si="1451"/>
        <v>CK$12</v>
      </c>
      <c r="CL1289" s="175" t="str">
        <f t="shared" ref="CL1289" si="1452">CL1260</f>
        <v>CL$12</v>
      </c>
    </row>
    <row r="1290" spans="2:90" x14ac:dyDescent="0.4">
      <c r="B1290" s="187" t="str">
        <f>B1266</f>
        <v>Rolling fixed term loan - multiple borrowings w/ annual control:</v>
      </c>
      <c r="D1290" t="s">
        <v>849</v>
      </c>
      <c r="E1290" s="8" t="str">
        <f t="shared" si="1414"/>
        <v>1290 LTERMY-S</v>
      </c>
      <c r="G1290" t="s">
        <v>332</v>
      </c>
      <c r="H1290" s="12"/>
      <c r="I1290" s="60"/>
      <c r="J1290" s="60"/>
      <c r="K1290" s="15"/>
      <c r="L1290" s="15"/>
      <c r="M1290" s="15"/>
      <c r="N1290" s="15"/>
      <c r="O1290" s="15"/>
      <c r="P1290" s="15"/>
      <c r="R1290" s="15"/>
      <c r="S1290" s="175" t="str">
        <f t="shared" ref="S1290" si="1453">S1261</f>
        <v>S$13</v>
      </c>
      <c r="T1290" s="175" t="str">
        <f t="shared" ref="T1290:AX1290" si="1454">T1261</f>
        <v>T$13</v>
      </c>
      <c r="U1290" s="175" t="str">
        <f t="shared" si="1454"/>
        <v>U$13</v>
      </c>
      <c r="V1290" s="175" t="str">
        <f t="shared" si="1454"/>
        <v>V$13</v>
      </c>
      <c r="W1290" s="175" t="str">
        <f t="shared" si="1454"/>
        <v>W$13</v>
      </c>
      <c r="X1290" s="175" t="str">
        <f t="shared" si="1454"/>
        <v>X$13</v>
      </c>
      <c r="Y1290" s="175" t="str">
        <f t="shared" si="1454"/>
        <v>Y$13</v>
      </c>
      <c r="Z1290" s="175" t="str">
        <f t="shared" si="1454"/>
        <v>Z$13</v>
      </c>
      <c r="AA1290" s="175" t="str">
        <f t="shared" si="1454"/>
        <v>AA$13</v>
      </c>
      <c r="AB1290" s="175" t="str">
        <f t="shared" si="1454"/>
        <v>AB$13</v>
      </c>
      <c r="AC1290" s="175" t="str">
        <f t="shared" si="1454"/>
        <v>AC$13</v>
      </c>
      <c r="AD1290" s="175" t="str">
        <f t="shared" si="1454"/>
        <v>AD$13</v>
      </c>
      <c r="AE1290" s="175" t="str">
        <f t="shared" si="1454"/>
        <v>AE$13</v>
      </c>
      <c r="AF1290" s="175" t="str">
        <f t="shared" si="1454"/>
        <v>AF$13</v>
      </c>
      <c r="AG1290" s="175" t="str">
        <f t="shared" si="1454"/>
        <v>AG$13</v>
      </c>
      <c r="AH1290" s="175" t="str">
        <f t="shared" si="1454"/>
        <v>AH$13</v>
      </c>
      <c r="AI1290" s="175" t="str">
        <f t="shared" si="1454"/>
        <v>AI$13</v>
      </c>
      <c r="AJ1290" s="175" t="str">
        <f t="shared" si="1454"/>
        <v>AJ$13</v>
      </c>
      <c r="AK1290" s="175" t="str">
        <f t="shared" si="1454"/>
        <v>AK$13</v>
      </c>
      <c r="AL1290" s="175" t="str">
        <f t="shared" si="1454"/>
        <v>AL$13</v>
      </c>
      <c r="AM1290" s="175" t="str">
        <f t="shared" si="1454"/>
        <v>AM$13</v>
      </c>
      <c r="AN1290" s="175" t="str">
        <f t="shared" si="1454"/>
        <v>AN$13</v>
      </c>
      <c r="AO1290" s="175" t="str">
        <f t="shared" si="1454"/>
        <v>AO$13</v>
      </c>
      <c r="AP1290" s="175" t="str">
        <f t="shared" si="1454"/>
        <v>AP$13</v>
      </c>
      <c r="AQ1290" s="175" t="str">
        <f t="shared" si="1454"/>
        <v>AQ$13</v>
      </c>
      <c r="AR1290" s="175" t="str">
        <f t="shared" si="1454"/>
        <v>AR$13</v>
      </c>
      <c r="AS1290" s="175" t="str">
        <f t="shared" si="1454"/>
        <v>AS$13</v>
      </c>
      <c r="AT1290" s="175" t="str">
        <f t="shared" si="1454"/>
        <v>AT$13</v>
      </c>
      <c r="AU1290" s="175" t="str">
        <f t="shared" si="1454"/>
        <v>AU$13</v>
      </c>
      <c r="AV1290" s="175" t="str">
        <f t="shared" si="1454"/>
        <v>AV$13</v>
      </c>
      <c r="AW1290" s="175" t="str">
        <f t="shared" si="1454"/>
        <v>AW$13</v>
      </c>
      <c r="AX1290" s="175" t="str">
        <f t="shared" si="1454"/>
        <v>AX$13</v>
      </c>
      <c r="AY1290" s="175" t="str">
        <f t="shared" ref="AY1290:CD1290" si="1455">AY1261</f>
        <v>AY$13</v>
      </c>
      <c r="AZ1290" s="175" t="str">
        <f t="shared" si="1455"/>
        <v>AZ$13</v>
      </c>
      <c r="BA1290" s="175" t="str">
        <f t="shared" si="1455"/>
        <v>BA$13</v>
      </c>
      <c r="BB1290" s="175" t="str">
        <f t="shared" si="1455"/>
        <v>BB$13</v>
      </c>
      <c r="BC1290" s="175" t="str">
        <f t="shared" si="1455"/>
        <v>BC$13</v>
      </c>
      <c r="BD1290" s="175" t="str">
        <f t="shared" si="1455"/>
        <v>BD$13</v>
      </c>
      <c r="BE1290" s="175" t="str">
        <f t="shared" si="1455"/>
        <v>BE$13</v>
      </c>
      <c r="BF1290" s="175" t="str">
        <f t="shared" si="1455"/>
        <v>BF$13</v>
      </c>
      <c r="BG1290" s="175" t="str">
        <f t="shared" si="1455"/>
        <v>BG$13</v>
      </c>
      <c r="BH1290" s="175" t="str">
        <f t="shared" si="1455"/>
        <v>BH$13</v>
      </c>
      <c r="BI1290" s="175" t="str">
        <f t="shared" si="1455"/>
        <v>BI$13</v>
      </c>
      <c r="BJ1290" s="175" t="str">
        <f t="shared" si="1455"/>
        <v>BJ$13</v>
      </c>
      <c r="BK1290" s="175" t="str">
        <f t="shared" si="1455"/>
        <v>BK$13</v>
      </c>
      <c r="BL1290" s="175" t="str">
        <f t="shared" si="1455"/>
        <v>BL$13</v>
      </c>
      <c r="BM1290" s="175" t="str">
        <f t="shared" si="1455"/>
        <v>BM$13</v>
      </c>
      <c r="BN1290" s="175" t="str">
        <f t="shared" si="1455"/>
        <v>BN$13</v>
      </c>
      <c r="BO1290" s="175" t="str">
        <f t="shared" si="1455"/>
        <v>BO$13</v>
      </c>
      <c r="BP1290" s="175" t="str">
        <f t="shared" si="1455"/>
        <v>BP$13</v>
      </c>
      <c r="BQ1290" s="175" t="str">
        <f t="shared" si="1455"/>
        <v>BQ$13</v>
      </c>
      <c r="BR1290" s="175" t="str">
        <f t="shared" si="1455"/>
        <v>BR$13</v>
      </c>
      <c r="BS1290" s="175" t="str">
        <f t="shared" si="1455"/>
        <v>BS$13</v>
      </c>
      <c r="BT1290" s="175" t="str">
        <f t="shared" si="1455"/>
        <v>BT$13</v>
      </c>
      <c r="BU1290" s="175" t="str">
        <f t="shared" si="1455"/>
        <v>BU$13</v>
      </c>
      <c r="BV1290" s="175" t="str">
        <f t="shared" si="1455"/>
        <v>BV$13</v>
      </c>
      <c r="BW1290" s="175" t="str">
        <f t="shared" si="1455"/>
        <v>BW$13</v>
      </c>
      <c r="BX1290" s="175" t="str">
        <f t="shared" si="1455"/>
        <v>BX$13</v>
      </c>
      <c r="BY1290" s="175" t="str">
        <f t="shared" si="1455"/>
        <v>BY$13</v>
      </c>
      <c r="BZ1290" s="175" t="str">
        <f t="shared" si="1455"/>
        <v>BZ$13</v>
      </c>
      <c r="CA1290" s="175" t="str">
        <f t="shared" si="1455"/>
        <v>CA$13</v>
      </c>
      <c r="CB1290" s="175" t="str">
        <f t="shared" si="1455"/>
        <v>CB$13</v>
      </c>
      <c r="CC1290" s="175" t="str">
        <f t="shared" si="1455"/>
        <v>CC$13</v>
      </c>
      <c r="CD1290" s="175" t="str">
        <f t="shared" si="1455"/>
        <v>CD$13</v>
      </c>
      <c r="CE1290" s="175" t="str">
        <f t="shared" ref="CE1290:CK1290" si="1456">CE1261</f>
        <v>CE$13</v>
      </c>
      <c r="CF1290" s="175" t="str">
        <f t="shared" si="1456"/>
        <v>CF$13</v>
      </c>
      <c r="CG1290" s="175" t="str">
        <f t="shared" si="1456"/>
        <v>CG$13</v>
      </c>
      <c r="CH1290" s="175" t="str">
        <f t="shared" si="1456"/>
        <v>CH$13</v>
      </c>
      <c r="CI1290" s="175" t="str">
        <f t="shared" si="1456"/>
        <v>CI$13</v>
      </c>
      <c r="CJ1290" s="175" t="str">
        <f t="shared" si="1456"/>
        <v>CJ$13</v>
      </c>
      <c r="CK1290" s="175" t="str">
        <f t="shared" si="1456"/>
        <v>CK$13</v>
      </c>
      <c r="CL1290" s="175" t="str">
        <f t="shared" ref="CL1290" si="1457">CL1261</f>
        <v>CL$13</v>
      </c>
    </row>
    <row r="1291" spans="2:90" x14ac:dyDescent="0.4">
      <c r="B1291" s="235" t="str">
        <f>IFERROR(SUBSTITUTE(TRIM(MID(B1266, SEARCH("-", B1266) + 1, LEN(B1266))),":",""),"no unit")</f>
        <v>multiple borrowings w/ annual control</v>
      </c>
      <c r="D1291" t="s">
        <v>849</v>
      </c>
      <c r="E1291" s="8" t="str">
        <f t="shared" si="1414"/>
        <v>1291 LTERMY-S</v>
      </c>
      <c r="G1291" t="s">
        <v>332</v>
      </c>
      <c r="H1291" s="12"/>
      <c r="I1291" s="60"/>
      <c r="J1291" s="60"/>
      <c r="K1291" s="15"/>
      <c r="L1291" s="15"/>
      <c r="M1291" s="15"/>
      <c r="N1291" s="15"/>
      <c r="O1291" s="15"/>
      <c r="P1291" s="15"/>
      <c r="R1291" s="15"/>
      <c r="S1291" s="175"/>
      <c r="T1291" s="175"/>
      <c r="U1291" s="175"/>
      <c r="V1291" s="175"/>
      <c r="W1291" s="175"/>
      <c r="X1291" s="175"/>
      <c r="Y1291" s="175"/>
      <c r="Z1291" s="175"/>
      <c r="AA1291" s="175"/>
      <c r="AB1291" s="175"/>
      <c r="AC1291" s="175"/>
      <c r="AD1291" s="175"/>
      <c r="AE1291" s="175"/>
      <c r="AF1291" s="175"/>
      <c r="AG1291" s="175"/>
      <c r="AH1291" s="175"/>
      <c r="AI1291" s="175"/>
      <c r="AJ1291" s="175"/>
      <c r="AK1291" s="175"/>
      <c r="AL1291" s="175"/>
      <c r="AM1291" s="175"/>
      <c r="AN1291" s="175"/>
      <c r="AO1291" s="175"/>
      <c r="AP1291" s="175"/>
      <c r="AQ1291" s="175"/>
      <c r="AR1291" s="175"/>
      <c r="AS1291" s="175"/>
      <c r="AT1291" s="175"/>
      <c r="AU1291" s="175"/>
      <c r="AV1291" s="175"/>
      <c r="AW1291" s="175"/>
      <c r="AX1291" s="175"/>
      <c r="AY1291" s="175"/>
      <c r="AZ1291" s="175"/>
      <c r="BA1291" s="175"/>
      <c r="BB1291" s="175"/>
      <c r="BC1291" s="175"/>
      <c r="BD1291" s="175"/>
      <c r="BE1291" s="175"/>
      <c r="BF1291" s="175"/>
      <c r="BG1291" s="175"/>
      <c r="BH1291" s="175"/>
      <c r="BI1291" s="175"/>
      <c r="BJ1291" s="175"/>
      <c r="BK1291" s="175"/>
      <c r="BL1291" s="175"/>
      <c r="BM1291" s="175"/>
      <c r="BN1291" s="175"/>
      <c r="BO1291" s="175"/>
      <c r="BP1291" s="175"/>
      <c r="BQ1291" s="175"/>
      <c r="BR1291" s="175"/>
      <c r="BS1291" s="175"/>
      <c r="BT1291" s="175"/>
      <c r="BU1291" s="175"/>
      <c r="BV1291" s="175"/>
      <c r="BW1291" s="175"/>
      <c r="BX1291" s="175"/>
      <c r="BY1291" s="175"/>
      <c r="BZ1291" s="175"/>
      <c r="CA1291" s="175"/>
      <c r="CB1291" s="175"/>
      <c r="CC1291" s="175"/>
      <c r="CD1291" s="175"/>
      <c r="CE1291" s="175"/>
      <c r="CF1291" s="175"/>
      <c r="CG1291" s="175"/>
      <c r="CH1291" s="175"/>
      <c r="CI1291" s="175"/>
      <c r="CJ1291" s="175"/>
      <c r="CK1291" s="175"/>
      <c r="CL1291" s="175"/>
    </row>
    <row r="1292" spans="2:90" x14ac:dyDescent="0.4">
      <c r="B1292" s="187" t="str">
        <f>B1264</f>
        <v>Secondary revenue driver</v>
      </c>
      <c r="D1292" t="s">
        <v>849</v>
      </c>
      <c r="E1292" s="8" t="str">
        <f t="shared" si="1414"/>
        <v>1292 LTERMY-S</v>
      </c>
      <c r="G1292" t="s">
        <v>332</v>
      </c>
      <c r="H1292" s="90"/>
      <c r="I1292" s="209"/>
      <c r="J1292" s="209"/>
      <c r="K1292" s="210"/>
      <c r="L1292" s="210"/>
      <c r="M1292" s="210"/>
      <c r="N1292" s="210"/>
      <c r="O1292" s="210"/>
      <c r="P1292" s="210"/>
      <c r="R1292" s="210"/>
      <c r="S1292" s="4" t="str">
        <f t="shared" ref="S1292" si="1458">ADDRESS(ROW(S1277),COLUMN(S1277),2)</f>
        <v>S$1277</v>
      </c>
      <c r="T1292" s="4" t="str">
        <f t="shared" ref="T1292:AX1292" si="1459">ADDRESS(ROW(T1277),COLUMN(T1277),2)</f>
        <v>T$1277</v>
      </c>
      <c r="U1292" s="4" t="str">
        <f t="shared" si="1459"/>
        <v>U$1277</v>
      </c>
      <c r="V1292" s="4" t="str">
        <f t="shared" si="1459"/>
        <v>V$1277</v>
      </c>
      <c r="W1292" s="4" t="str">
        <f t="shared" si="1459"/>
        <v>W$1277</v>
      </c>
      <c r="X1292" s="4" t="str">
        <f t="shared" si="1459"/>
        <v>X$1277</v>
      </c>
      <c r="Y1292" s="4" t="str">
        <f t="shared" si="1459"/>
        <v>Y$1277</v>
      </c>
      <c r="Z1292" s="4" t="str">
        <f t="shared" si="1459"/>
        <v>Z$1277</v>
      </c>
      <c r="AA1292" s="4" t="str">
        <f t="shared" si="1459"/>
        <v>AA$1277</v>
      </c>
      <c r="AB1292" s="4" t="str">
        <f t="shared" si="1459"/>
        <v>AB$1277</v>
      </c>
      <c r="AC1292" s="4" t="str">
        <f t="shared" si="1459"/>
        <v>AC$1277</v>
      </c>
      <c r="AD1292" s="4" t="str">
        <f t="shared" si="1459"/>
        <v>AD$1277</v>
      </c>
      <c r="AE1292" s="4" t="str">
        <f t="shared" si="1459"/>
        <v>AE$1277</v>
      </c>
      <c r="AF1292" s="4" t="str">
        <f t="shared" si="1459"/>
        <v>AF$1277</v>
      </c>
      <c r="AG1292" s="4" t="str">
        <f t="shared" si="1459"/>
        <v>AG$1277</v>
      </c>
      <c r="AH1292" s="4" t="str">
        <f t="shared" si="1459"/>
        <v>AH$1277</v>
      </c>
      <c r="AI1292" s="4" t="str">
        <f t="shared" si="1459"/>
        <v>AI$1277</v>
      </c>
      <c r="AJ1292" s="4" t="str">
        <f t="shared" si="1459"/>
        <v>AJ$1277</v>
      </c>
      <c r="AK1292" s="4" t="str">
        <f t="shared" si="1459"/>
        <v>AK$1277</v>
      </c>
      <c r="AL1292" s="4" t="str">
        <f t="shared" si="1459"/>
        <v>AL$1277</v>
      </c>
      <c r="AM1292" s="4" t="str">
        <f t="shared" si="1459"/>
        <v>AM$1277</v>
      </c>
      <c r="AN1292" s="4" t="str">
        <f t="shared" si="1459"/>
        <v>AN$1277</v>
      </c>
      <c r="AO1292" s="4" t="str">
        <f t="shared" si="1459"/>
        <v>AO$1277</v>
      </c>
      <c r="AP1292" s="4" t="str">
        <f t="shared" si="1459"/>
        <v>AP$1277</v>
      </c>
      <c r="AQ1292" s="4" t="str">
        <f t="shared" si="1459"/>
        <v>AQ$1277</v>
      </c>
      <c r="AR1292" s="4" t="str">
        <f t="shared" si="1459"/>
        <v>AR$1277</v>
      </c>
      <c r="AS1292" s="4" t="str">
        <f t="shared" si="1459"/>
        <v>AS$1277</v>
      </c>
      <c r="AT1292" s="4" t="str">
        <f t="shared" si="1459"/>
        <v>AT$1277</v>
      </c>
      <c r="AU1292" s="4" t="str">
        <f t="shared" si="1459"/>
        <v>AU$1277</v>
      </c>
      <c r="AV1292" s="4" t="str">
        <f t="shared" si="1459"/>
        <v>AV$1277</v>
      </c>
      <c r="AW1292" s="4" t="str">
        <f t="shared" si="1459"/>
        <v>AW$1277</v>
      </c>
      <c r="AX1292" s="4" t="str">
        <f t="shared" si="1459"/>
        <v>AX$1277</v>
      </c>
      <c r="AY1292" s="4" t="str">
        <f t="shared" ref="AY1292:CD1292" si="1460">ADDRESS(ROW(AY1277),COLUMN(AY1277),2)</f>
        <v>AY$1277</v>
      </c>
      <c r="AZ1292" s="4" t="str">
        <f t="shared" si="1460"/>
        <v>AZ$1277</v>
      </c>
      <c r="BA1292" s="4" t="str">
        <f t="shared" si="1460"/>
        <v>BA$1277</v>
      </c>
      <c r="BB1292" s="4" t="str">
        <f t="shared" si="1460"/>
        <v>BB$1277</v>
      </c>
      <c r="BC1292" s="4" t="str">
        <f t="shared" si="1460"/>
        <v>BC$1277</v>
      </c>
      <c r="BD1292" s="4" t="str">
        <f t="shared" si="1460"/>
        <v>BD$1277</v>
      </c>
      <c r="BE1292" s="4" t="str">
        <f t="shared" si="1460"/>
        <v>BE$1277</v>
      </c>
      <c r="BF1292" s="4" t="str">
        <f t="shared" si="1460"/>
        <v>BF$1277</v>
      </c>
      <c r="BG1292" s="4" t="str">
        <f t="shared" si="1460"/>
        <v>BG$1277</v>
      </c>
      <c r="BH1292" s="4" t="str">
        <f t="shared" si="1460"/>
        <v>BH$1277</v>
      </c>
      <c r="BI1292" s="4" t="str">
        <f t="shared" si="1460"/>
        <v>BI$1277</v>
      </c>
      <c r="BJ1292" s="4" t="str">
        <f t="shared" si="1460"/>
        <v>BJ$1277</v>
      </c>
      <c r="BK1292" s="4" t="str">
        <f t="shared" si="1460"/>
        <v>BK$1277</v>
      </c>
      <c r="BL1292" s="4" t="str">
        <f t="shared" si="1460"/>
        <v>BL$1277</v>
      </c>
      <c r="BM1292" s="4" t="str">
        <f t="shared" si="1460"/>
        <v>BM$1277</v>
      </c>
      <c r="BN1292" s="4" t="str">
        <f t="shared" si="1460"/>
        <v>BN$1277</v>
      </c>
      <c r="BO1292" s="4" t="str">
        <f t="shared" si="1460"/>
        <v>BO$1277</v>
      </c>
      <c r="BP1292" s="4" t="str">
        <f t="shared" si="1460"/>
        <v>BP$1277</v>
      </c>
      <c r="BQ1292" s="4" t="str">
        <f t="shared" si="1460"/>
        <v>BQ$1277</v>
      </c>
      <c r="BR1292" s="4" t="str">
        <f t="shared" si="1460"/>
        <v>BR$1277</v>
      </c>
      <c r="BS1292" s="4" t="str">
        <f t="shared" si="1460"/>
        <v>BS$1277</v>
      </c>
      <c r="BT1292" s="4" t="str">
        <f t="shared" si="1460"/>
        <v>BT$1277</v>
      </c>
      <c r="BU1292" s="4" t="str">
        <f t="shared" si="1460"/>
        <v>BU$1277</v>
      </c>
      <c r="BV1292" s="4" t="str">
        <f t="shared" si="1460"/>
        <v>BV$1277</v>
      </c>
      <c r="BW1292" s="4" t="str">
        <f t="shared" si="1460"/>
        <v>BW$1277</v>
      </c>
      <c r="BX1292" s="4" t="str">
        <f t="shared" si="1460"/>
        <v>BX$1277</v>
      </c>
      <c r="BY1292" s="4" t="str">
        <f t="shared" si="1460"/>
        <v>BY$1277</v>
      </c>
      <c r="BZ1292" s="4" t="str">
        <f t="shared" si="1460"/>
        <v>BZ$1277</v>
      </c>
      <c r="CA1292" s="4" t="str">
        <f t="shared" si="1460"/>
        <v>CA$1277</v>
      </c>
      <c r="CB1292" s="4" t="str">
        <f t="shared" si="1460"/>
        <v>CB$1277</v>
      </c>
      <c r="CC1292" s="4" t="str">
        <f t="shared" si="1460"/>
        <v>CC$1277</v>
      </c>
      <c r="CD1292" s="4" t="str">
        <f t="shared" si="1460"/>
        <v>CD$1277</v>
      </c>
      <c r="CE1292" s="4" t="str">
        <f t="shared" ref="CE1292:CK1292" si="1461">ADDRESS(ROW(CE1277),COLUMN(CE1277),2)</f>
        <v>CE$1277</v>
      </c>
      <c r="CF1292" s="4" t="str">
        <f t="shared" si="1461"/>
        <v>CF$1277</v>
      </c>
      <c r="CG1292" s="4" t="str">
        <f t="shared" si="1461"/>
        <v>CG$1277</v>
      </c>
      <c r="CH1292" s="4" t="str">
        <f t="shared" si="1461"/>
        <v>CH$1277</v>
      </c>
      <c r="CI1292" s="4" t="str">
        <f t="shared" si="1461"/>
        <v>CI$1277</v>
      </c>
      <c r="CJ1292" s="4" t="str">
        <f t="shared" si="1461"/>
        <v>CJ$1277</v>
      </c>
      <c r="CK1292" s="4" t="str">
        <f t="shared" si="1461"/>
        <v>CK$1277</v>
      </c>
      <c r="CL1292" s="4" t="str">
        <f t="shared" ref="CL1292" si="1462">ADDRESS(ROW(CL1277),COLUMN(CL1277),2)</f>
        <v>CL$1277</v>
      </c>
    </row>
    <row r="1293" spans="2:90" x14ac:dyDescent="0.4">
      <c r="B1293" s="132" t="str">
        <f>B1265</f>
        <v>Secondary volume driver</v>
      </c>
      <c r="D1293" t="s">
        <v>849</v>
      </c>
      <c r="E1293" s="8" t="str">
        <f t="shared" si="1414"/>
        <v>1293 LTERMY-S</v>
      </c>
      <c r="G1293" t="s">
        <v>332</v>
      </c>
      <c r="H1293" s="12"/>
      <c r="I1293" s="60"/>
      <c r="J1293" s="60"/>
      <c r="K1293" s="15"/>
      <c r="L1293" s="15"/>
      <c r="M1293" s="15"/>
      <c r="N1293" s="15"/>
      <c r="O1293" s="15"/>
      <c r="P1293" s="15"/>
      <c r="R1293" s="15"/>
      <c r="S1293" s="175" t="str">
        <f t="shared" ref="S1293" si="1463">S1264</f>
        <v>S$14</v>
      </c>
      <c r="T1293" s="175" t="str">
        <f t="shared" ref="T1293:AX1293" si="1464">T1264</f>
        <v>T$14</v>
      </c>
      <c r="U1293" s="175" t="str">
        <f t="shared" si="1464"/>
        <v>U$14</v>
      </c>
      <c r="V1293" s="175" t="str">
        <f t="shared" si="1464"/>
        <v>V$14</v>
      </c>
      <c r="W1293" s="175" t="str">
        <f t="shared" si="1464"/>
        <v>W$14</v>
      </c>
      <c r="X1293" s="175" t="str">
        <f t="shared" si="1464"/>
        <v>X$14</v>
      </c>
      <c r="Y1293" s="175" t="str">
        <f t="shared" si="1464"/>
        <v>Y$14</v>
      </c>
      <c r="Z1293" s="175" t="str">
        <f t="shared" si="1464"/>
        <v>Z$14</v>
      </c>
      <c r="AA1293" s="175" t="str">
        <f t="shared" si="1464"/>
        <v>AA$14</v>
      </c>
      <c r="AB1293" s="175" t="str">
        <f t="shared" si="1464"/>
        <v>AB$14</v>
      </c>
      <c r="AC1293" s="175" t="str">
        <f t="shared" si="1464"/>
        <v>AC$14</v>
      </c>
      <c r="AD1293" s="175" t="str">
        <f t="shared" si="1464"/>
        <v>AD$14</v>
      </c>
      <c r="AE1293" s="175" t="str">
        <f t="shared" si="1464"/>
        <v>AE$14</v>
      </c>
      <c r="AF1293" s="175" t="str">
        <f t="shared" si="1464"/>
        <v>AF$14</v>
      </c>
      <c r="AG1293" s="175" t="str">
        <f t="shared" si="1464"/>
        <v>AG$14</v>
      </c>
      <c r="AH1293" s="175" t="str">
        <f t="shared" si="1464"/>
        <v>AH$14</v>
      </c>
      <c r="AI1293" s="175" t="str">
        <f t="shared" si="1464"/>
        <v>AI$14</v>
      </c>
      <c r="AJ1293" s="175" t="str">
        <f t="shared" si="1464"/>
        <v>AJ$14</v>
      </c>
      <c r="AK1293" s="175" t="str">
        <f t="shared" si="1464"/>
        <v>AK$14</v>
      </c>
      <c r="AL1293" s="175" t="str">
        <f t="shared" si="1464"/>
        <v>AL$14</v>
      </c>
      <c r="AM1293" s="175" t="str">
        <f t="shared" si="1464"/>
        <v>AM$14</v>
      </c>
      <c r="AN1293" s="175" t="str">
        <f t="shared" si="1464"/>
        <v>AN$14</v>
      </c>
      <c r="AO1293" s="175" t="str">
        <f t="shared" si="1464"/>
        <v>AO$14</v>
      </c>
      <c r="AP1293" s="175" t="str">
        <f t="shared" si="1464"/>
        <v>AP$14</v>
      </c>
      <c r="AQ1293" s="175" t="str">
        <f t="shared" si="1464"/>
        <v>AQ$14</v>
      </c>
      <c r="AR1293" s="175" t="str">
        <f t="shared" si="1464"/>
        <v>AR$14</v>
      </c>
      <c r="AS1293" s="175" t="str">
        <f t="shared" si="1464"/>
        <v>AS$14</v>
      </c>
      <c r="AT1293" s="175" t="str">
        <f t="shared" si="1464"/>
        <v>AT$14</v>
      </c>
      <c r="AU1293" s="175" t="str">
        <f t="shared" si="1464"/>
        <v>AU$14</v>
      </c>
      <c r="AV1293" s="175" t="str">
        <f t="shared" si="1464"/>
        <v>AV$14</v>
      </c>
      <c r="AW1293" s="175" t="str">
        <f t="shared" si="1464"/>
        <v>AW$14</v>
      </c>
      <c r="AX1293" s="175" t="str">
        <f t="shared" si="1464"/>
        <v>AX$14</v>
      </c>
      <c r="AY1293" s="175" t="str">
        <f t="shared" ref="AY1293:CD1293" si="1465">AY1264</f>
        <v>AY$14</v>
      </c>
      <c r="AZ1293" s="175" t="str">
        <f t="shared" si="1465"/>
        <v>AZ$14</v>
      </c>
      <c r="BA1293" s="175" t="str">
        <f t="shared" si="1465"/>
        <v>BA$14</v>
      </c>
      <c r="BB1293" s="175" t="str">
        <f t="shared" si="1465"/>
        <v>BB$14</v>
      </c>
      <c r="BC1293" s="175" t="str">
        <f t="shared" si="1465"/>
        <v>BC$14</v>
      </c>
      <c r="BD1293" s="175" t="str">
        <f t="shared" si="1465"/>
        <v>BD$14</v>
      </c>
      <c r="BE1293" s="175" t="str">
        <f t="shared" si="1465"/>
        <v>BE$14</v>
      </c>
      <c r="BF1293" s="175" t="str">
        <f t="shared" si="1465"/>
        <v>BF$14</v>
      </c>
      <c r="BG1293" s="175" t="str">
        <f t="shared" si="1465"/>
        <v>BG$14</v>
      </c>
      <c r="BH1293" s="175" t="str">
        <f t="shared" si="1465"/>
        <v>BH$14</v>
      </c>
      <c r="BI1293" s="175" t="str">
        <f t="shared" si="1465"/>
        <v>BI$14</v>
      </c>
      <c r="BJ1293" s="175" t="str">
        <f t="shared" si="1465"/>
        <v>BJ$14</v>
      </c>
      <c r="BK1293" s="175" t="str">
        <f t="shared" si="1465"/>
        <v>BK$14</v>
      </c>
      <c r="BL1293" s="175" t="str">
        <f t="shared" si="1465"/>
        <v>BL$14</v>
      </c>
      <c r="BM1293" s="175" t="str">
        <f t="shared" si="1465"/>
        <v>BM$14</v>
      </c>
      <c r="BN1293" s="175" t="str">
        <f t="shared" si="1465"/>
        <v>BN$14</v>
      </c>
      <c r="BO1293" s="175" t="str">
        <f t="shared" si="1465"/>
        <v>BO$14</v>
      </c>
      <c r="BP1293" s="175" t="str">
        <f t="shared" si="1465"/>
        <v>BP$14</v>
      </c>
      <c r="BQ1293" s="175" t="str">
        <f t="shared" si="1465"/>
        <v>BQ$14</v>
      </c>
      <c r="BR1293" s="175" t="str">
        <f t="shared" si="1465"/>
        <v>BR$14</v>
      </c>
      <c r="BS1293" s="175" t="str">
        <f t="shared" si="1465"/>
        <v>BS$14</v>
      </c>
      <c r="BT1293" s="175" t="str">
        <f t="shared" si="1465"/>
        <v>BT$14</v>
      </c>
      <c r="BU1293" s="175" t="str">
        <f t="shared" si="1465"/>
        <v>BU$14</v>
      </c>
      <c r="BV1293" s="175" t="str">
        <f t="shared" si="1465"/>
        <v>BV$14</v>
      </c>
      <c r="BW1293" s="175" t="str">
        <f t="shared" si="1465"/>
        <v>BW$14</v>
      </c>
      <c r="BX1293" s="175" t="str">
        <f t="shared" si="1465"/>
        <v>BX$14</v>
      </c>
      <c r="BY1293" s="175" t="str">
        <f t="shared" si="1465"/>
        <v>BY$14</v>
      </c>
      <c r="BZ1293" s="175" t="str">
        <f t="shared" si="1465"/>
        <v>BZ$14</v>
      </c>
      <c r="CA1293" s="175" t="str">
        <f t="shared" si="1465"/>
        <v>CA$14</v>
      </c>
      <c r="CB1293" s="175" t="str">
        <f t="shared" si="1465"/>
        <v>CB$14</v>
      </c>
      <c r="CC1293" s="175" t="str">
        <f t="shared" si="1465"/>
        <v>CC$14</v>
      </c>
      <c r="CD1293" s="175" t="str">
        <f t="shared" si="1465"/>
        <v>CD$14</v>
      </c>
      <c r="CE1293" s="175" t="str">
        <f t="shared" ref="CE1293:CK1293" si="1466">CE1264</f>
        <v>CE$14</v>
      </c>
      <c r="CF1293" s="175" t="str">
        <f t="shared" si="1466"/>
        <v>CF$14</v>
      </c>
      <c r="CG1293" s="175" t="str">
        <f t="shared" si="1466"/>
        <v>CG$14</v>
      </c>
      <c r="CH1293" s="175" t="str">
        <f t="shared" si="1466"/>
        <v>CH$14</v>
      </c>
      <c r="CI1293" s="175" t="str">
        <f t="shared" si="1466"/>
        <v>CI$14</v>
      </c>
      <c r="CJ1293" s="175" t="str">
        <f t="shared" si="1466"/>
        <v>CJ$14</v>
      </c>
      <c r="CK1293" s="175" t="str">
        <f t="shared" si="1466"/>
        <v>CK$14</v>
      </c>
      <c r="CL1293" s="175" t="str">
        <f t="shared" ref="CL1293" si="1467">CL1264</f>
        <v>CL$14</v>
      </c>
    </row>
    <row r="1295" spans="2:90" x14ac:dyDescent="0.4">
      <c r="B1295" s="171" t="s">
        <v>490</v>
      </c>
      <c r="E1295" s="8"/>
      <c r="H1295" s="170"/>
      <c r="I1295" s="172"/>
      <c r="J1295" s="172"/>
      <c r="K1295" s="193"/>
      <c r="L1295" s="193"/>
      <c r="M1295" s="193"/>
      <c r="N1295" s="193"/>
      <c r="O1295" s="193"/>
      <c r="P1295" s="193"/>
      <c r="R1295" s="194"/>
      <c r="S1295" s="170"/>
      <c r="T1295" s="170"/>
      <c r="U1295" s="170"/>
      <c r="V1295" s="170"/>
      <c r="W1295" s="170"/>
      <c r="X1295" s="170"/>
      <c r="Y1295" s="170"/>
      <c r="Z1295" s="170"/>
      <c r="AA1295" s="170"/>
      <c r="AB1295" s="170"/>
      <c r="AC1295" s="170"/>
      <c r="AD1295" s="170"/>
      <c r="AE1295" s="170"/>
      <c r="AF1295" s="170"/>
      <c r="AG1295" s="170"/>
      <c r="AH1295" s="170"/>
      <c r="AI1295" s="170"/>
      <c r="AJ1295" s="170"/>
      <c r="AK1295" s="170"/>
      <c r="AL1295" s="170"/>
      <c r="AM1295" s="170"/>
      <c r="AN1295" s="170"/>
      <c r="AO1295" s="170"/>
      <c r="AP1295" s="170"/>
      <c r="AQ1295" s="170"/>
      <c r="AR1295" s="170"/>
      <c r="AS1295" s="170"/>
      <c r="AT1295" s="170"/>
      <c r="AU1295" s="170"/>
      <c r="AV1295" s="170"/>
      <c r="AW1295" s="170"/>
      <c r="AX1295" s="170"/>
      <c r="AY1295" s="170"/>
      <c r="AZ1295" s="170"/>
      <c r="BA1295" s="170"/>
      <c r="BB1295" s="170"/>
      <c r="BC1295" s="170"/>
      <c r="BD1295" s="170"/>
      <c r="BE1295" s="170"/>
      <c r="BF1295" s="170"/>
      <c r="BG1295" s="170"/>
      <c r="BH1295" s="170"/>
      <c r="BI1295" s="170"/>
      <c r="BJ1295" s="170"/>
      <c r="BK1295" s="170"/>
      <c r="BL1295" s="170"/>
      <c r="BM1295" s="170"/>
      <c r="BN1295" s="170"/>
      <c r="BO1295" s="170"/>
      <c r="BP1295" s="170"/>
      <c r="BQ1295" s="170"/>
      <c r="BR1295" s="170"/>
      <c r="BS1295" s="170"/>
      <c r="BT1295" s="170"/>
      <c r="BU1295" s="170"/>
      <c r="BV1295" s="170"/>
      <c r="BW1295" s="170"/>
      <c r="BX1295" s="170"/>
      <c r="BY1295" s="170"/>
      <c r="BZ1295" s="170"/>
      <c r="CA1295" s="170"/>
      <c r="CB1295" s="170"/>
      <c r="CC1295" s="170"/>
      <c r="CD1295" s="170"/>
      <c r="CE1295" s="170"/>
      <c r="CF1295" s="170"/>
      <c r="CG1295" s="170"/>
      <c r="CH1295" s="170"/>
      <c r="CI1295" s="170"/>
      <c r="CJ1295" s="170"/>
      <c r="CK1295" s="170"/>
      <c r="CL1295" s="170"/>
    </row>
    <row r="1296" spans="2:90" x14ac:dyDescent="0.4">
      <c r="B1296" s="171" t="s">
        <v>492</v>
      </c>
      <c r="E1296" s="8"/>
      <c r="H1296" s="170"/>
      <c r="I1296" s="172"/>
      <c r="J1296" s="172"/>
      <c r="K1296" s="193"/>
      <c r="L1296" s="193"/>
      <c r="M1296" s="193"/>
      <c r="N1296" s="193"/>
      <c r="O1296" s="193"/>
      <c r="P1296" s="193"/>
      <c r="R1296" s="194"/>
      <c r="S1296" s="170"/>
      <c r="T1296" s="170"/>
      <c r="U1296" s="170"/>
      <c r="V1296" s="170"/>
      <c r="W1296" s="170"/>
      <c r="X1296" s="170"/>
      <c r="Y1296" s="170"/>
      <c r="Z1296" s="170"/>
      <c r="AA1296" s="170"/>
      <c r="AB1296" s="170"/>
      <c r="AC1296" s="170"/>
      <c r="AD1296" s="170"/>
      <c r="AE1296" s="170"/>
      <c r="AF1296" s="170"/>
      <c r="AG1296" s="170"/>
      <c r="AH1296" s="170"/>
      <c r="AI1296" s="170"/>
      <c r="AJ1296" s="170"/>
      <c r="AK1296" s="170"/>
      <c r="AL1296" s="170"/>
      <c r="AM1296" s="170"/>
      <c r="AN1296" s="170"/>
      <c r="AO1296" s="170"/>
      <c r="AP1296" s="170"/>
      <c r="AQ1296" s="170"/>
      <c r="AR1296" s="170"/>
      <c r="AS1296" s="170"/>
      <c r="AT1296" s="170"/>
      <c r="AU1296" s="170"/>
      <c r="AV1296" s="170"/>
      <c r="AW1296" s="170"/>
      <c r="AX1296" s="170"/>
      <c r="AY1296" s="170"/>
      <c r="AZ1296" s="170"/>
      <c r="BA1296" s="170"/>
      <c r="BB1296" s="170"/>
      <c r="BC1296" s="170"/>
      <c r="BD1296" s="170"/>
      <c r="BE1296" s="170"/>
      <c r="BF1296" s="170"/>
      <c r="BG1296" s="170"/>
      <c r="BH1296" s="170"/>
      <c r="BI1296" s="170"/>
      <c r="BJ1296" s="170"/>
      <c r="BK1296" s="170"/>
      <c r="BL1296" s="170"/>
      <c r="BM1296" s="170"/>
      <c r="BN1296" s="170"/>
      <c r="BO1296" s="170"/>
      <c r="BP1296" s="170"/>
      <c r="BQ1296" s="170"/>
      <c r="BR1296" s="170"/>
      <c r="BS1296" s="170"/>
      <c r="BT1296" s="170"/>
      <c r="BU1296" s="170"/>
      <c r="BV1296" s="170"/>
      <c r="BW1296" s="170"/>
      <c r="BX1296" s="170"/>
      <c r="BY1296" s="170"/>
      <c r="BZ1296" s="170"/>
      <c r="CA1296" s="170"/>
      <c r="CB1296" s="170"/>
      <c r="CC1296" s="170"/>
      <c r="CD1296" s="170"/>
      <c r="CE1296" s="170"/>
      <c r="CF1296" s="170"/>
      <c r="CG1296" s="170"/>
      <c r="CH1296" s="170"/>
      <c r="CI1296" s="170"/>
      <c r="CJ1296" s="170"/>
      <c r="CK1296" s="170"/>
      <c r="CL1296" s="170"/>
    </row>
    <row r="1297" spans="2:90" x14ac:dyDescent="0.4">
      <c r="B1297" s="171" t="s">
        <v>461</v>
      </c>
      <c r="E1297" s="8"/>
      <c r="H1297" s="170"/>
      <c r="I1297" s="172"/>
      <c r="J1297" s="172"/>
      <c r="K1297" s="193"/>
      <c r="L1297" s="193"/>
      <c r="M1297" s="193"/>
      <c r="N1297" s="193"/>
      <c r="O1297" s="193"/>
      <c r="P1297" s="193"/>
      <c r="R1297" s="194"/>
      <c r="S1297" s="195" t="str">
        <f t="shared" ref="S1297:AX1297" si="1468">S$16</f>
        <v>S$12</v>
      </c>
      <c r="T1297" s="195" t="str">
        <f t="shared" si="1468"/>
        <v>T$12</v>
      </c>
      <c r="U1297" s="195" t="str">
        <f t="shared" si="1468"/>
        <v>U$12</v>
      </c>
      <c r="V1297" s="195" t="str">
        <f t="shared" si="1468"/>
        <v>V$12</v>
      </c>
      <c r="W1297" s="195" t="str">
        <f t="shared" si="1468"/>
        <v>W$12</v>
      </c>
      <c r="X1297" s="195" t="str">
        <f t="shared" si="1468"/>
        <v>X$12</v>
      </c>
      <c r="Y1297" s="195" t="str">
        <f t="shared" si="1468"/>
        <v>Y$12</v>
      </c>
      <c r="Z1297" s="195" t="str">
        <f t="shared" si="1468"/>
        <v>Z$12</v>
      </c>
      <c r="AA1297" s="195" t="str">
        <f t="shared" si="1468"/>
        <v>AA$12</v>
      </c>
      <c r="AB1297" s="195" t="str">
        <f t="shared" si="1468"/>
        <v>AB$12</v>
      </c>
      <c r="AC1297" s="195" t="str">
        <f t="shared" si="1468"/>
        <v>AC$12</v>
      </c>
      <c r="AD1297" s="195" t="str">
        <f t="shared" si="1468"/>
        <v>AD$12</v>
      </c>
      <c r="AE1297" s="195" t="str">
        <f t="shared" si="1468"/>
        <v>AE$12</v>
      </c>
      <c r="AF1297" s="195" t="str">
        <f t="shared" si="1468"/>
        <v>AF$12</v>
      </c>
      <c r="AG1297" s="195" t="str">
        <f t="shared" si="1468"/>
        <v>AG$12</v>
      </c>
      <c r="AH1297" s="195" t="str">
        <f t="shared" si="1468"/>
        <v>AH$12</v>
      </c>
      <c r="AI1297" s="195" t="str">
        <f t="shared" si="1468"/>
        <v>AI$12</v>
      </c>
      <c r="AJ1297" s="195" t="str">
        <f t="shared" si="1468"/>
        <v>AJ$12</v>
      </c>
      <c r="AK1297" s="195" t="str">
        <f t="shared" si="1468"/>
        <v>AK$12</v>
      </c>
      <c r="AL1297" s="195" t="str">
        <f t="shared" si="1468"/>
        <v>AL$12</v>
      </c>
      <c r="AM1297" s="195" t="str">
        <f t="shared" si="1468"/>
        <v>AM$12</v>
      </c>
      <c r="AN1297" s="195" t="str">
        <f t="shared" si="1468"/>
        <v>AN$12</v>
      </c>
      <c r="AO1297" s="195" t="str">
        <f t="shared" si="1468"/>
        <v>AO$12</v>
      </c>
      <c r="AP1297" s="195" t="str">
        <f t="shared" si="1468"/>
        <v>AP$12</v>
      </c>
      <c r="AQ1297" s="195" t="str">
        <f t="shared" si="1468"/>
        <v>AQ$12</v>
      </c>
      <c r="AR1297" s="195" t="str">
        <f t="shared" si="1468"/>
        <v>AR$12</v>
      </c>
      <c r="AS1297" s="195" t="str">
        <f t="shared" si="1468"/>
        <v>AS$12</v>
      </c>
      <c r="AT1297" s="195" t="str">
        <f t="shared" si="1468"/>
        <v>AT$12</v>
      </c>
      <c r="AU1297" s="195" t="str">
        <f t="shared" si="1468"/>
        <v>AU$12</v>
      </c>
      <c r="AV1297" s="195" t="str">
        <f t="shared" si="1468"/>
        <v>AV$12</v>
      </c>
      <c r="AW1297" s="195" t="str">
        <f t="shared" si="1468"/>
        <v>AW$12</v>
      </c>
      <c r="AX1297" s="195" t="str">
        <f t="shared" si="1468"/>
        <v>AX$12</v>
      </c>
      <c r="AY1297" s="195" t="str">
        <f t="shared" ref="AY1297:CD1297" si="1469">AY$16</f>
        <v>AY$12</v>
      </c>
      <c r="AZ1297" s="195" t="str">
        <f t="shared" si="1469"/>
        <v>AZ$12</v>
      </c>
      <c r="BA1297" s="195" t="str">
        <f t="shared" si="1469"/>
        <v>BA$12</v>
      </c>
      <c r="BB1297" s="195" t="str">
        <f t="shared" si="1469"/>
        <v>BB$12</v>
      </c>
      <c r="BC1297" s="195" t="str">
        <f t="shared" si="1469"/>
        <v>BC$12</v>
      </c>
      <c r="BD1297" s="195" t="str">
        <f t="shared" si="1469"/>
        <v>BD$12</v>
      </c>
      <c r="BE1297" s="195" t="str">
        <f t="shared" si="1469"/>
        <v>BE$12</v>
      </c>
      <c r="BF1297" s="195" t="str">
        <f t="shared" si="1469"/>
        <v>BF$12</v>
      </c>
      <c r="BG1297" s="195" t="str">
        <f t="shared" si="1469"/>
        <v>BG$12</v>
      </c>
      <c r="BH1297" s="195" t="str">
        <f t="shared" si="1469"/>
        <v>BH$12</v>
      </c>
      <c r="BI1297" s="195" t="str">
        <f t="shared" si="1469"/>
        <v>BI$12</v>
      </c>
      <c r="BJ1297" s="195" t="str">
        <f t="shared" si="1469"/>
        <v>BJ$12</v>
      </c>
      <c r="BK1297" s="195" t="str">
        <f t="shared" si="1469"/>
        <v>BK$12</v>
      </c>
      <c r="BL1297" s="195" t="str">
        <f t="shared" si="1469"/>
        <v>BL$12</v>
      </c>
      <c r="BM1297" s="195" t="str">
        <f t="shared" si="1469"/>
        <v>BM$12</v>
      </c>
      <c r="BN1297" s="195" t="str">
        <f t="shared" si="1469"/>
        <v>BN$12</v>
      </c>
      <c r="BO1297" s="195" t="str">
        <f t="shared" si="1469"/>
        <v>BO$12</v>
      </c>
      <c r="BP1297" s="195" t="str">
        <f t="shared" si="1469"/>
        <v>BP$12</v>
      </c>
      <c r="BQ1297" s="195" t="str">
        <f t="shared" si="1469"/>
        <v>BQ$12</v>
      </c>
      <c r="BR1297" s="195" t="str">
        <f t="shared" si="1469"/>
        <v>BR$12</v>
      </c>
      <c r="BS1297" s="195" t="str">
        <f t="shared" si="1469"/>
        <v>BS$12</v>
      </c>
      <c r="BT1297" s="195" t="str">
        <f t="shared" si="1469"/>
        <v>BT$12</v>
      </c>
      <c r="BU1297" s="195" t="str">
        <f t="shared" si="1469"/>
        <v>BU$12</v>
      </c>
      <c r="BV1297" s="195" t="str">
        <f t="shared" si="1469"/>
        <v>BV$12</v>
      </c>
      <c r="BW1297" s="195" t="str">
        <f t="shared" si="1469"/>
        <v>BW$12</v>
      </c>
      <c r="BX1297" s="195" t="str">
        <f t="shared" si="1469"/>
        <v>BX$12</v>
      </c>
      <c r="BY1297" s="195" t="str">
        <f t="shared" si="1469"/>
        <v>BY$12</v>
      </c>
      <c r="BZ1297" s="195" t="str">
        <f t="shared" si="1469"/>
        <v>BZ$12</v>
      </c>
      <c r="CA1297" s="195" t="str">
        <f t="shared" si="1469"/>
        <v>CA$12</v>
      </c>
      <c r="CB1297" s="195" t="str">
        <f t="shared" si="1469"/>
        <v>CB$12</v>
      </c>
      <c r="CC1297" s="195" t="str">
        <f t="shared" si="1469"/>
        <v>CC$12</v>
      </c>
      <c r="CD1297" s="195" t="str">
        <f t="shared" si="1469"/>
        <v>CD$12</v>
      </c>
      <c r="CE1297" s="195" t="str">
        <f t="shared" ref="CE1297:CL1297" si="1470">CE$16</f>
        <v>CE$12</v>
      </c>
      <c r="CF1297" s="195" t="str">
        <f t="shared" si="1470"/>
        <v>CF$12</v>
      </c>
      <c r="CG1297" s="195" t="str">
        <f t="shared" si="1470"/>
        <v>CG$12</v>
      </c>
      <c r="CH1297" s="195" t="str">
        <f t="shared" si="1470"/>
        <v>CH$12</v>
      </c>
      <c r="CI1297" s="195" t="str">
        <f t="shared" si="1470"/>
        <v>CI$12</v>
      </c>
      <c r="CJ1297" s="195" t="str">
        <f t="shared" si="1470"/>
        <v>CJ$12</v>
      </c>
      <c r="CK1297" s="195" t="str">
        <f t="shared" si="1470"/>
        <v>CK$12</v>
      </c>
      <c r="CL1297" s="195" t="str">
        <f t="shared" si="1470"/>
        <v>CL$12</v>
      </c>
    </row>
    <row r="1298" spans="2:90" x14ac:dyDescent="0.4">
      <c r="B1298" s="171" t="s">
        <v>462</v>
      </c>
      <c r="E1298" s="8"/>
      <c r="H1298" s="196"/>
      <c r="I1298" s="197"/>
      <c r="J1298" s="197"/>
      <c r="K1298" s="198"/>
      <c r="L1298" s="198"/>
      <c r="M1298" s="198"/>
      <c r="N1298" s="198"/>
      <c r="O1298" s="198"/>
      <c r="P1298" s="198"/>
      <c r="R1298" s="198"/>
      <c r="S1298" s="195" t="str">
        <f t="shared" ref="S1298:AX1298" si="1471">S$17</f>
        <v>S$13</v>
      </c>
      <c r="T1298" s="195" t="str">
        <f t="shared" si="1471"/>
        <v>T$13</v>
      </c>
      <c r="U1298" s="195" t="str">
        <f t="shared" si="1471"/>
        <v>U$13</v>
      </c>
      <c r="V1298" s="195" t="str">
        <f t="shared" si="1471"/>
        <v>V$13</v>
      </c>
      <c r="W1298" s="195" t="str">
        <f t="shared" si="1471"/>
        <v>W$13</v>
      </c>
      <c r="X1298" s="195" t="str">
        <f t="shared" si="1471"/>
        <v>X$13</v>
      </c>
      <c r="Y1298" s="195" t="str">
        <f t="shared" si="1471"/>
        <v>Y$13</v>
      </c>
      <c r="Z1298" s="195" t="str">
        <f t="shared" si="1471"/>
        <v>Z$13</v>
      </c>
      <c r="AA1298" s="195" t="str">
        <f t="shared" si="1471"/>
        <v>AA$13</v>
      </c>
      <c r="AB1298" s="195" t="str">
        <f t="shared" si="1471"/>
        <v>AB$13</v>
      </c>
      <c r="AC1298" s="195" t="str">
        <f t="shared" si="1471"/>
        <v>AC$13</v>
      </c>
      <c r="AD1298" s="195" t="str">
        <f t="shared" si="1471"/>
        <v>AD$13</v>
      </c>
      <c r="AE1298" s="195" t="str">
        <f t="shared" si="1471"/>
        <v>AE$13</v>
      </c>
      <c r="AF1298" s="195" t="str">
        <f t="shared" si="1471"/>
        <v>AF$13</v>
      </c>
      <c r="AG1298" s="195" t="str">
        <f t="shared" si="1471"/>
        <v>AG$13</v>
      </c>
      <c r="AH1298" s="195" t="str">
        <f t="shared" si="1471"/>
        <v>AH$13</v>
      </c>
      <c r="AI1298" s="195" t="str">
        <f t="shared" si="1471"/>
        <v>AI$13</v>
      </c>
      <c r="AJ1298" s="195" t="str">
        <f t="shared" si="1471"/>
        <v>AJ$13</v>
      </c>
      <c r="AK1298" s="195" t="str">
        <f t="shared" si="1471"/>
        <v>AK$13</v>
      </c>
      <c r="AL1298" s="195" t="str">
        <f t="shared" si="1471"/>
        <v>AL$13</v>
      </c>
      <c r="AM1298" s="195" t="str">
        <f t="shared" si="1471"/>
        <v>AM$13</v>
      </c>
      <c r="AN1298" s="195" t="str">
        <f t="shared" si="1471"/>
        <v>AN$13</v>
      </c>
      <c r="AO1298" s="195" t="str">
        <f t="shared" si="1471"/>
        <v>AO$13</v>
      </c>
      <c r="AP1298" s="195" t="str">
        <f t="shared" si="1471"/>
        <v>AP$13</v>
      </c>
      <c r="AQ1298" s="195" t="str">
        <f t="shared" si="1471"/>
        <v>AQ$13</v>
      </c>
      <c r="AR1298" s="195" t="str">
        <f t="shared" si="1471"/>
        <v>AR$13</v>
      </c>
      <c r="AS1298" s="195" t="str">
        <f t="shared" si="1471"/>
        <v>AS$13</v>
      </c>
      <c r="AT1298" s="195" t="str">
        <f t="shared" si="1471"/>
        <v>AT$13</v>
      </c>
      <c r="AU1298" s="195" t="str">
        <f t="shared" si="1471"/>
        <v>AU$13</v>
      </c>
      <c r="AV1298" s="195" t="str">
        <f t="shared" si="1471"/>
        <v>AV$13</v>
      </c>
      <c r="AW1298" s="195" t="str">
        <f t="shared" si="1471"/>
        <v>AW$13</v>
      </c>
      <c r="AX1298" s="195" t="str">
        <f t="shared" si="1471"/>
        <v>AX$13</v>
      </c>
      <c r="AY1298" s="195" t="str">
        <f t="shared" ref="AY1298:CD1298" si="1472">AY$17</f>
        <v>AY$13</v>
      </c>
      <c r="AZ1298" s="195" t="str">
        <f t="shared" si="1472"/>
        <v>AZ$13</v>
      </c>
      <c r="BA1298" s="195" t="str">
        <f t="shared" si="1472"/>
        <v>BA$13</v>
      </c>
      <c r="BB1298" s="195" t="str">
        <f t="shared" si="1472"/>
        <v>BB$13</v>
      </c>
      <c r="BC1298" s="195" t="str">
        <f t="shared" si="1472"/>
        <v>BC$13</v>
      </c>
      <c r="BD1298" s="195" t="str">
        <f t="shared" si="1472"/>
        <v>BD$13</v>
      </c>
      <c r="BE1298" s="195" t="str">
        <f t="shared" si="1472"/>
        <v>BE$13</v>
      </c>
      <c r="BF1298" s="195" t="str">
        <f t="shared" si="1472"/>
        <v>BF$13</v>
      </c>
      <c r="BG1298" s="195" t="str">
        <f t="shared" si="1472"/>
        <v>BG$13</v>
      </c>
      <c r="BH1298" s="195" t="str">
        <f t="shared" si="1472"/>
        <v>BH$13</v>
      </c>
      <c r="BI1298" s="195" t="str">
        <f t="shared" si="1472"/>
        <v>BI$13</v>
      </c>
      <c r="BJ1298" s="195" t="str">
        <f t="shared" si="1472"/>
        <v>BJ$13</v>
      </c>
      <c r="BK1298" s="195" t="str">
        <f t="shared" si="1472"/>
        <v>BK$13</v>
      </c>
      <c r="BL1298" s="195" t="str">
        <f t="shared" si="1472"/>
        <v>BL$13</v>
      </c>
      <c r="BM1298" s="195" t="str">
        <f t="shared" si="1472"/>
        <v>BM$13</v>
      </c>
      <c r="BN1298" s="195" t="str">
        <f t="shared" si="1472"/>
        <v>BN$13</v>
      </c>
      <c r="BO1298" s="195" t="str">
        <f t="shared" si="1472"/>
        <v>BO$13</v>
      </c>
      <c r="BP1298" s="195" t="str">
        <f t="shared" si="1472"/>
        <v>BP$13</v>
      </c>
      <c r="BQ1298" s="195" t="str">
        <f t="shared" si="1472"/>
        <v>BQ$13</v>
      </c>
      <c r="BR1298" s="195" t="str">
        <f t="shared" si="1472"/>
        <v>BR$13</v>
      </c>
      <c r="BS1298" s="195" t="str">
        <f t="shared" si="1472"/>
        <v>BS$13</v>
      </c>
      <c r="BT1298" s="195" t="str">
        <f t="shared" si="1472"/>
        <v>BT$13</v>
      </c>
      <c r="BU1298" s="195" t="str">
        <f t="shared" si="1472"/>
        <v>BU$13</v>
      </c>
      <c r="BV1298" s="195" t="str">
        <f t="shared" si="1472"/>
        <v>BV$13</v>
      </c>
      <c r="BW1298" s="195" t="str">
        <f t="shared" si="1472"/>
        <v>BW$13</v>
      </c>
      <c r="BX1298" s="195" t="str">
        <f t="shared" si="1472"/>
        <v>BX$13</v>
      </c>
      <c r="BY1298" s="195" t="str">
        <f t="shared" si="1472"/>
        <v>BY$13</v>
      </c>
      <c r="BZ1298" s="195" t="str">
        <f t="shared" si="1472"/>
        <v>BZ$13</v>
      </c>
      <c r="CA1298" s="195" t="str">
        <f t="shared" si="1472"/>
        <v>CA$13</v>
      </c>
      <c r="CB1298" s="195" t="str">
        <f t="shared" si="1472"/>
        <v>CB$13</v>
      </c>
      <c r="CC1298" s="195" t="str">
        <f t="shared" si="1472"/>
        <v>CC$13</v>
      </c>
      <c r="CD1298" s="195" t="str">
        <f t="shared" si="1472"/>
        <v>CD$13</v>
      </c>
      <c r="CE1298" s="195" t="str">
        <f t="shared" ref="CE1298:CL1298" si="1473">CE$17</f>
        <v>CE$13</v>
      </c>
      <c r="CF1298" s="195" t="str">
        <f t="shared" si="1473"/>
        <v>CF$13</v>
      </c>
      <c r="CG1298" s="195" t="str">
        <f t="shared" si="1473"/>
        <v>CG$13</v>
      </c>
      <c r="CH1298" s="195" t="str">
        <f t="shared" si="1473"/>
        <v>CH$13</v>
      </c>
      <c r="CI1298" s="195" t="str">
        <f t="shared" si="1473"/>
        <v>CI$13</v>
      </c>
      <c r="CJ1298" s="195" t="str">
        <f t="shared" si="1473"/>
        <v>CJ$13</v>
      </c>
      <c r="CK1298" s="195" t="str">
        <f t="shared" si="1473"/>
        <v>CK$13</v>
      </c>
      <c r="CL1298" s="195" t="str">
        <f t="shared" si="1473"/>
        <v>CL$13</v>
      </c>
    </row>
    <row r="1299" spans="2:90" x14ac:dyDescent="0.4">
      <c r="B1299" s="171" t="s">
        <v>491</v>
      </c>
      <c r="E1299" s="8"/>
      <c r="H1299" s="196"/>
      <c r="I1299" s="197"/>
      <c r="J1299" s="197"/>
      <c r="K1299" s="198"/>
      <c r="L1299" s="198"/>
      <c r="M1299" s="198"/>
      <c r="N1299" s="198"/>
      <c r="O1299" s="198"/>
      <c r="P1299" s="198"/>
      <c r="R1299" s="198"/>
      <c r="S1299" s="186"/>
      <c r="T1299" s="186"/>
      <c r="U1299" s="186"/>
      <c r="V1299" s="186"/>
      <c r="W1299" s="186"/>
      <c r="X1299" s="186"/>
      <c r="Y1299" s="186"/>
      <c r="Z1299" s="186"/>
      <c r="AA1299" s="186"/>
      <c r="AB1299" s="186"/>
      <c r="AC1299" s="186"/>
      <c r="AD1299" s="186"/>
      <c r="AE1299" s="186"/>
      <c r="AF1299" s="186"/>
      <c r="AG1299" s="186"/>
      <c r="AH1299" s="186"/>
      <c r="AI1299" s="186"/>
      <c r="AJ1299" s="186"/>
      <c r="AK1299" s="186"/>
      <c r="AL1299" s="186"/>
      <c r="AM1299" s="186"/>
      <c r="AN1299" s="186"/>
      <c r="AO1299" s="186"/>
      <c r="AP1299" s="186"/>
      <c r="AQ1299" s="186"/>
      <c r="AR1299" s="186"/>
      <c r="AS1299" s="186"/>
      <c r="AT1299" s="186"/>
      <c r="AU1299" s="186"/>
      <c r="AV1299" s="186"/>
      <c r="AW1299" s="186"/>
      <c r="AX1299" s="186"/>
      <c r="AY1299" s="186"/>
      <c r="AZ1299" s="186"/>
      <c r="BA1299" s="186"/>
      <c r="BB1299" s="186"/>
      <c r="BC1299" s="186"/>
      <c r="BD1299" s="186"/>
      <c r="BE1299" s="186"/>
      <c r="BF1299" s="186"/>
      <c r="BG1299" s="186"/>
      <c r="BH1299" s="186"/>
      <c r="BI1299" s="186"/>
      <c r="BJ1299" s="186"/>
      <c r="BK1299" s="186"/>
      <c r="BL1299" s="186"/>
      <c r="BM1299" s="186"/>
      <c r="BN1299" s="186"/>
      <c r="BO1299" s="186"/>
      <c r="BP1299" s="186"/>
      <c r="BQ1299" s="186"/>
      <c r="BR1299" s="186"/>
      <c r="BS1299" s="186"/>
      <c r="BT1299" s="186"/>
      <c r="BU1299" s="186"/>
      <c r="BV1299" s="186"/>
      <c r="BW1299" s="186"/>
      <c r="BX1299" s="186"/>
      <c r="BY1299" s="186"/>
      <c r="BZ1299" s="186"/>
      <c r="CA1299" s="186"/>
      <c r="CB1299" s="186"/>
      <c r="CC1299" s="186"/>
      <c r="CD1299" s="186"/>
      <c r="CE1299" s="186"/>
      <c r="CF1299" s="186"/>
      <c r="CG1299" s="186"/>
      <c r="CH1299" s="186"/>
      <c r="CI1299" s="186"/>
      <c r="CJ1299" s="186"/>
      <c r="CK1299" s="186"/>
      <c r="CL1299" s="186"/>
    </row>
    <row r="1300" spans="2:90" x14ac:dyDescent="0.4">
      <c r="B1300" s="171" t="s">
        <v>505</v>
      </c>
      <c r="E1300" s="8"/>
      <c r="H1300" s="196"/>
      <c r="I1300" s="197"/>
      <c r="J1300" s="197"/>
      <c r="K1300" s="198"/>
      <c r="L1300" s="198"/>
      <c r="M1300" s="198"/>
      <c r="N1300" s="198"/>
      <c r="O1300" s="198"/>
      <c r="P1300" s="198"/>
      <c r="R1300" s="198"/>
      <c r="S1300" s="186"/>
      <c r="T1300" s="186"/>
      <c r="U1300" s="186"/>
      <c r="V1300" s="186"/>
      <c r="W1300" s="186"/>
      <c r="X1300" s="186"/>
      <c r="Y1300" s="186"/>
      <c r="Z1300" s="186"/>
      <c r="AA1300" s="186"/>
      <c r="AB1300" s="186"/>
      <c r="AC1300" s="186"/>
      <c r="AD1300" s="186"/>
      <c r="AE1300" s="186"/>
      <c r="AF1300" s="186"/>
      <c r="AG1300" s="186"/>
      <c r="AH1300" s="186"/>
      <c r="AI1300" s="186"/>
      <c r="AJ1300" s="186"/>
      <c r="AK1300" s="186"/>
      <c r="AL1300" s="186"/>
      <c r="AM1300" s="186"/>
      <c r="AN1300" s="186"/>
      <c r="AO1300" s="186"/>
      <c r="AP1300" s="186"/>
      <c r="AQ1300" s="186"/>
      <c r="AR1300" s="186"/>
      <c r="AS1300" s="186"/>
      <c r="AT1300" s="186"/>
      <c r="AU1300" s="186"/>
      <c r="AV1300" s="186"/>
      <c r="AW1300" s="186"/>
      <c r="AX1300" s="186"/>
      <c r="AY1300" s="186"/>
      <c r="AZ1300" s="186"/>
      <c r="BA1300" s="186"/>
      <c r="BB1300" s="186"/>
      <c r="BC1300" s="186"/>
      <c r="BD1300" s="186"/>
      <c r="BE1300" s="186"/>
      <c r="BF1300" s="186"/>
      <c r="BG1300" s="186"/>
      <c r="BH1300" s="186"/>
      <c r="BI1300" s="186"/>
      <c r="BJ1300" s="186"/>
      <c r="BK1300" s="186"/>
      <c r="BL1300" s="186"/>
      <c r="BM1300" s="186"/>
      <c r="BN1300" s="186"/>
      <c r="BO1300" s="186"/>
      <c r="BP1300" s="186"/>
      <c r="BQ1300" s="186"/>
      <c r="BR1300" s="186"/>
      <c r="BS1300" s="186"/>
      <c r="BT1300" s="186"/>
      <c r="BU1300" s="186"/>
      <c r="BV1300" s="186"/>
      <c r="BW1300" s="186"/>
      <c r="BX1300" s="186"/>
      <c r="BY1300" s="186"/>
      <c r="BZ1300" s="186"/>
      <c r="CA1300" s="186"/>
      <c r="CB1300" s="186"/>
      <c r="CC1300" s="186"/>
      <c r="CD1300" s="186"/>
      <c r="CE1300" s="186"/>
      <c r="CF1300" s="186"/>
      <c r="CG1300" s="186"/>
      <c r="CH1300" s="186"/>
      <c r="CI1300" s="186"/>
      <c r="CJ1300" s="186"/>
      <c r="CK1300" s="186"/>
      <c r="CL1300" s="186"/>
    </row>
    <row r="1301" spans="2:90" x14ac:dyDescent="0.4">
      <c r="B1301" s="171" t="s">
        <v>463</v>
      </c>
      <c r="E1301" s="8"/>
      <c r="H1301" s="196"/>
      <c r="I1301" s="197"/>
      <c r="J1301" s="197"/>
      <c r="K1301" s="198"/>
      <c r="L1301" s="198"/>
      <c r="M1301" s="198"/>
      <c r="N1301" s="198"/>
      <c r="O1301" s="198"/>
      <c r="P1301" s="198"/>
      <c r="R1301" s="198"/>
      <c r="S1301" s="186" t="str">
        <f t="shared" ref="S1301:AX1301" si="1474">S$18</f>
        <v>S$14</v>
      </c>
      <c r="T1301" s="186" t="str">
        <f t="shared" si="1474"/>
        <v>T$14</v>
      </c>
      <c r="U1301" s="186" t="str">
        <f t="shared" si="1474"/>
        <v>U$14</v>
      </c>
      <c r="V1301" s="186" t="str">
        <f t="shared" si="1474"/>
        <v>V$14</v>
      </c>
      <c r="W1301" s="186" t="str">
        <f t="shared" si="1474"/>
        <v>W$14</v>
      </c>
      <c r="X1301" s="186" t="str">
        <f t="shared" si="1474"/>
        <v>X$14</v>
      </c>
      <c r="Y1301" s="186" t="str">
        <f t="shared" si="1474"/>
        <v>Y$14</v>
      </c>
      <c r="Z1301" s="186" t="str">
        <f t="shared" si="1474"/>
        <v>Z$14</v>
      </c>
      <c r="AA1301" s="186" t="str">
        <f t="shared" si="1474"/>
        <v>AA$14</v>
      </c>
      <c r="AB1301" s="186" t="str">
        <f t="shared" si="1474"/>
        <v>AB$14</v>
      </c>
      <c r="AC1301" s="186" t="str">
        <f t="shared" si="1474"/>
        <v>AC$14</v>
      </c>
      <c r="AD1301" s="186" t="str">
        <f t="shared" si="1474"/>
        <v>AD$14</v>
      </c>
      <c r="AE1301" s="186" t="str">
        <f t="shared" si="1474"/>
        <v>AE$14</v>
      </c>
      <c r="AF1301" s="186" t="str">
        <f t="shared" si="1474"/>
        <v>AF$14</v>
      </c>
      <c r="AG1301" s="186" t="str">
        <f t="shared" si="1474"/>
        <v>AG$14</v>
      </c>
      <c r="AH1301" s="186" t="str">
        <f t="shared" si="1474"/>
        <v>AH$14</v>
      </c>
      <c r="AI1301" s="186" t="str">
        <f t="shared" si="1474"/>
        <v>AI$14</v>
      </c>
      <c r="AJ1301" s="186" t="str">
        <f t="shared" si="1474"/>
        <v>AJ$14</v>
      </c>
      <c r="AK1301" s="186" t="str">
        <f t="shared" si="1474"/>
        <v>AK$14</v>
      </c>
      <c r="AL1301" s="186" t="str">
        <f t="shared" si="1474"/>
        <v>AL$14</v>
      </c>
      <c r="AM1301" s="186" t="str">
        <f t="shared" si="1474"/>
        <v>AM$14</v>
      </c>
      <c r="AN1301" s="186" t="str">
        <f t="shared" si="1474"/>
        <v>AN$14</v>
      </c>
      <c r="AO1301" s="186" t="str">
        <f t="shared" si="1474"/>
        <v>AO$14</v>
      </c>
      <c r="AP1301" s="186" t="str">
        <f t="shared" si="1474"/>
        <v>AP$14</v>
      </c>
      <c r="AQ1301" s="186" t="str">
        <f t="shared" si="1474"/>
        <v>AQ$14</v>
      </c>
      <c r="AR1301" s="186" t="str">
        <f t="shared" si="1474"/>
        <v>AR$14</v>
      </c>
      <c r="AS1301" s="186" t="str">
        <f t="shared" si="1474"/>
        <v>AS$14</v>
      </c>
      <c r="AT1301" s="186" t="str">
        <f t="shared" si="1474"/>
        <v>AT$14</v>
      </c>
      <c r="AU1301" s="186" t="str">
        <f t="shared" si="1474"/>
        <v>AU$14</v>
      </c>
      <c r="AV1301" s="186" t="str">
        <f t="shared" si="1474"/>
        <v>AV$14</v>
      </c>
      <c r="AW1301" s="186" t="str">
        <f t="shared" si="1474"/>
        <v>AW$14</v>
      </c>
      <c r="AX1301" s="186" t="str">
        <f t="shared" si="1474"/>
        <v>AX$14</v>
      </c>
      <c r="AY1301" s="186" t="str">
        <f t="shared" ref="AY1301:CD1301" si="1475">AY$18</f>
        <v>AY$14</v>
      </c>
      <c r="AZ1301" s="186" t="str">
        <f t="shared" si="1475"/>
        <v>AZ$14</v>
      </c>
      <c r="BA1301" s="186" t="str">
        <f t="shared" si="1475"/>
        <v>BA$14</v>
      </c>
      <c r="BB1301" s="186" t="str">
        <f t="shared" si="1475"/>
        <v>BB$14</v>
      </c>
      <c r="BC1301" s="186" t="str">
        <f t="shared" si="1475"/>
        <v>BC$14</v>
      </c>
      <c r="BD1301" s="186" t="str">
        <f t="shared" si="1475"/>
        <v>BD$14</v>
      </c>
      <c r="BE1301" s="186" t="str">
        <f t="shared" si="1475"/>
        <v>BE$14</v>
      </c>
      <c r="BF1301" s="186" t="str">
        <f t="shared" si="1475"/>
        <v>BF$14</v>
      </c>
      <c r="BG1301" s="186" t="str">
        <f t="shared" si="1475"/>
        <v>BG$14</v>
      </c>
      <c r="BH1301" s="186" t="str">
        <f t="shared" si="1475"/>
        <v>BH$14</v>
      </c>
      <c r="BI1301" s="186" t="str">
        <f t="shared" si="1475"/>
        <v>BI$14</v>
      </c>
      <c r="BJ1301" s="186" t="str">
        <f t="shared" si="1475"/>
        <v>BJ$14</v>
      </c>
      <c r="BK1301" s="186" t="str">
        <f t="shared" si="1475"/>
        <v>BK$14</v>
      </c>
      <c r="BL1301" s="186" t="str">
        <f t="shared" si="1475"/>
        <v>BL$14</v>
      </c>
      <c r="BM1301" s="186" t="str">
        <f t="shared" si="1475"/>
        <v>BM$14</v>
      </c>
      <c r="BN1301" s="186" t="str">
        <f t="shared" si="1475"/>
        <v>BN$14</v>
      </c>
      <c r="BO1301" s="186" t="str">
        <f t="shared" si="1475"/>
        <v>BO$14</v>
      </c>
      <c r="BP1301" s="186" t="str">
        <f t="shared" si="1475"/>
        <v>BP$14</v>
      </c>
      <c r="BQ1301" s="186" t="str">
        <f t="shared" si="1475"/>
        <v>BQ$14</v>
      </c>
      <c r="BR1301" s="186" t="str">
        <f t="shared" si="1475"/>
        <v>BR$14</v>
      </c>
      <c r="BS1301" s="186" t="str">
        <f t="shared" si="1475"/>
        <v>BS$14</v>
      </c>
      <c r="BT1301" s="186" t="str">
        <f t="shared" si="1475"/>
        <v>BT$14</v>
      </c>
      <c r="BU1301" s="186" t="str">
        <f t="shared" si="1475"/>
        <v>BU$14</v>
      </c>
      <c r="BV1301" s="186" t="str">
        <f t="shared" si="1475"/>
        <v>BV$14</v>
      </c>
      <c r="BW1301" s="186" t="str">
        <f t="shared" si="1475"/>
        <v>BW$14</v>
      </c>
      <c r="BX1301" s="186" t="str">
        <f t="shared" si="1475"/>
        <v>BX$14</v>
      </c>
      <c r="BY1301" s="186" t="str">
        <f t="shared" si="1475"/>
        <v>BY$14</v>
      </c>
      <c r="BZ1301" s="186" t="str">
        <f t="shared" si="1475"/>
        <v>BZ$14</v>
      </c>
      <c r="CA1301" s="186" t="str">
        <f t="shared" si="1475"/>
        <v>CA$14</v>
      </c>
      <c r="CB1301" s="186" t="str">
        <f t="shared" si="1475"/>
        <v>CB$14</v>
      </c>
      <c r="CC1301" s="186" t="str">
        <f t="shared" si="1475"/>
        <v>CC$14</v>
      </c>
      <c r="CD1301" s="186" t="str">
        <f t="shared" si="1475"/>
        <v>CD$14</v>
      </c>
      <c r="CE1301" s="186" t="str">
        <f t="shared" ref="CE1301:CL1301" si="1476">CE$18</f>
        <v>CE$14</v>
      </c>
      <c r="CF1301" s="186" t="str">
        <f t="shared" si="1476"/>
        <v>CF$14</v>
      </c>
      <c r="CG1301" s="186" t="str">
        <f t="shared" si="1476"/>
        <v>CG$14</v>
      </c>
      <c r="CH1301" s="186" t="str">
        <f t="shared" si="1476"/>
        <v>CH$14</v>
      </c>
      <c r="CI1301" s="186" t="str">
        <f t="shared" si="1476"/>
        <v>CI$14</v>
      </c>
      <c r="CJ1301" s="186" t="str">
        <f t="shared" si="1476"/>
        <v>CJ$14</v>
      </c>
      <c r="CK1301" s="186" t="str">
        <f t="shared" si="1476"/>
        <v>CK$14</v>
      </c>
      <c r="CL1301" s="186" t="str">
        <f t="shared" si="1476"/>
        <v>CL$14</v>
      </c>
    </row>
    <row r="1302" spans="2:90" x14ac:dyDescent="0.4">
      <c r="B1302" s="171" t="s">
        <v>464</v>
      </c>
      <c r="E1302" s="8"/>
      <c r="H1302" s="196"/>
      <c r="I1302" s="197"/>
      <c r="J1302" s="197"/>
      <c r="K1302" s="198"/>
      <c r="L1302" s="198"/>
      <c r="M1302" s="198"/>
      <c r="N1302" s="198"/>
      <c r="O1302" s="198"/>
      <c r="P1302" s="198"/>
      <c r="R1302" s="198"/>
      <c r="S1302" s="186" t="str">
        <f t="shared" ref="S1302:AX1302" si="1477">S$19</f>
        <v>S$15</v>
      </c>
      <c r="T1302" s="186" t="str">
        <f t="shared" si="1477"/>
        <v>T$15</v>
      </c>
      <c r="U1302" s="186" t="str">
        <f t="shared" si="1477"/>
        <v>U$15</v>
      </c>
      <c r="V1302" s="186" t="str">
        <f t="shared" si="1477"/>
        <v>V$15</v>
      </c>
      <c r="W1302" s="186" t="str">
        <f t="shared" si="1477"/>
        <v>W$15</v>
      </c>
      <c r="X1302" s="186" t="str">
        <f t="shared" si="1477"/>
        <v>X$15</v>
      </c>
      <c r="Y1302" s="186" t="str">
        <f t="shared" si="1477"/>
        <v>Y$15</v>
      </c>
      <c r="Z1302" s="186" t="str">
        <f t="shared" si="1477"/>
        <v>Z$15</v>
      </c>
      <c r="AA1302" s="186" t="str">
        <f t="shared" si="1477"/>
        <v>AA$15</v>
      </c>
      <c r="AB1302" s="186" t="str">
        <f t="shared" si="1477"/>
        <v>AB$15</v>
      </c>
      <c r="AC1302" s="186" t="str">
        <f t="shared" si="1477"/>
        <v>AC$15</v>
      </c>
      <c r="AD1302" s="186" t="str">
        <f t="shared" si="1477"/>
        <v>AD$15</v>
      </c>
      <c r="AE1302" s="186" t="str">
        <f t="shared" si="1477"/>
        <v>AE$15</v>
      </c>
      <c r="AF1302" s="186" t="str">
        <f t="shared" si="1477"/>
        <v>AF$15</v>
      </c>
      <c r="AG1302" s="186" t="str">
        <f t="shared" si="1477"/>
        <v>AG$15</v>
      </c>
      <c r="AH1302" s="186" t="str">
        <f t="shared" si="1477"/>
        <v>AH$15</v>
      </c>
      <c r="AI1302" s="186" t="str">
        <f t="shared" si="1477"/>
        <v>AI$15</v>
      </c>
      <c r="AJ1302" s="186" t="str">
        <f t="shared" si="1477"/>
        <v>AJ$15</v>
      </c>
      <c r="AK1302" s="186" t="str">
        <f t="shared" si="1477"/>
        <v>AK$15</v>
      </c>
      <c r="AL1302" s="186" t="str">
        <f t="shared" si="1477"/>
        <v>AL$15</v>
      </c>
      <c r="AM1302" s="186" t="str">
        <f t="shared" si="1477"/>
        <v>AM$15</v>
      </c>
      <c r="AN1302" s="186" t="str">
        <f t="shared" si="1477"/>
        <v>AN$15</v>
      </c>
      <c r="AO1302" s="186" t="str">
        <f t="shared" si="1477"/>
        <v>AO$15</v>
      </c>
      <c r="AP1302" s="186" t="str">
        <f t="shared" si="1477"/>
        <v>AP$15</v>
      </c>
      <c r="AQ1302" s="186" t="str">
        <f t="shared" si="1477"/>
        <v>AQ$15</v>
      </c>
      <c r="AR1302" s="186" t="str">
        <f t="shared" si="1477"/>
        <v>AR$15</v>
      </c>
      <c r="AS1302" s="186" t="str">
        <f t="shared" si="1477"/>
        <v>AS$15</v>
      </c>
      <c r="AT1302" s="186" t="str">
        <f t="shared" si="1477"/>
        <v>AT$15</v>
      </c>
      <c r="AU1302" s="186" t="str">
        <f t="shared" si="1477"/>
        <v>AU$15</v>
      </c>
      <c r="AV1302" s="186" t="str">
        <f t="shared" si="1477"/>
        <v>AV$15</v>
      </c>
      <c r="AW1302" s="186" t="str">
        <f t="shared" si="1477"/>
        <v>AW$15</v>
      </c>
      <c r="AX1302" s="186" t="str">
        <f t="shared" si="1477"/>
        <v>AX$15</v>
      </c>
      <c r="AY1302" s="186" t="str">
        <f t="shared" ref="AY1302:CD1302" si="1478">AY$19</f>
        <v>AY$15</v>
      </c>
      <c r="AZ1302" s="186" t="str">
        <f t="shared" si="1478"/>
        <v>AZ$15</v>
      </c>
      <c r="BA1302" s="186" t="str">
        <f t="shared" si="1478"/>
        <v>BA$15</v>
      </c>
      <c r="BB1302" s="186" t="str">
        <f t="shared" si="1478"/>
        <v>BB$15</v>
      </c>
      <c r="BC1302" s="186" t="str">
        <f t="shared" si="1478"/>
        <v>BC$15</v>
      </c>
      <c r="BD1302" s="186" t="str">
        <f t="shared" si="1478"/>
        <v>BD$15</v>
      </c>
      <c r="BE1302" s="186" t="str">
        <f t="shared" si="1478"/>
        <v>BE$15</v>
      </c>
      <c r="BF1302" s="186" t="str">
        <f t="shared" si="1478"/>
        <v>BF$15</v>
      </c>
      <c r="BG1302" s="186" t="str">
        <f t="shared" si="1478"/>
        <v>BG$15</v>
      </c>
      <c r="BH1302" s="186" t="str">
        <f t="shared" si="1478"/>
        <v>BH$15</v>
      </c>
      <c r="BI1302" s="186" t="str">
        <f t="shared" si="1478"/>
        <v>BI$15</v>
      </c>
      <c r="BJ1302" s="186" t="str">
        <f t="shared" si="1478"/>
        <v>BJ$15</v>
      </c>
      <c r="BK1302" s="186" t="str">
        <f t="shared" si="1478"/>
        <v>BK$15</v>
      </c>
      <c r="BL1302" s="186" t="str">
        <f t="shared" si="1478"/>
        <v>BL$15</v>
      </c>
      <c r="BM1302" s="186" t="str">
        <f t="shared" si="1478"/>
        <v>BM$15</v>
      </c>
      <c r="BN1302" s="186" t="str">
        <f t="shared" si="1478"/>
        <v>BN$15</v>
      </c>
      <c r="BO1302" s="186" t="str">
        <f t="shared" si="1478"/>
        <v>BO$15</v>
      </c>
      <c r="BP1302" s="186" t="str">
        <f t="shared" si="1478"/>
        <v>BP$15</v>
      </c>
      <c r="BQ1302" s="186" t="str">
        <f t="shared" si="1478"/>
        <v>BQ$15</v>
      </c>
      <c r="BR1302" s="186" t="str">
        <f t="shared" si="1478"/>
        <v>BR$15</v>
      </c>
      <c r="BS1302" s="186" t="str">
        <f t="shared" si="1478"/>
        <v>BS$15</v>
      </c>
      <c r="BT1302" s="186" t="str">
        <f t="shared" si="1478"/>
        <v>BT$15</v>
      </c>
      <c r="BU1302" s="186" t="str">
        <f t="shared" si="1478"/>
        <v>BU$15</v>
      </c>
      <c r="BV1302" s="186" t="str">
        <f t="shared" si="1478"/>
        <v>BV$15</v>
      </c>
      <c r="BW1302" s="186" t="str">
        <f t="shared" si="1478"/>
        <v>BW$15</v>
      </c>
      <c r="BX1302" s="186" t="str">
        <f t="shared" si="1478"/>
        <v>BX$15</v>
      </c>
      <c r="BY1302" s="186" t="str">
        <f t="shared" si="1478"/>
        <v>BY$15</v>
      </c>
      <c r="BZ1302" s="186" t="str">
        <f t="shared" si="1478"/>
        <v>BZ$15</v>
      </c>
      <c r="CA1302" s="186" t="str">
        <f t="shared" si="1478"/>
        <v>CA$15</v>
      </c>
      <c r="CB1302" s="186" t="str">
        <f t="shared" si="1478"/>
        <v>CB$15</v>
      </c>
      <c r="CC1302" s="186" t="str">
        <f t="shared" si="1478"/>
        <v>CC$15</v>
      </c>
      <c r="CD1302" s="186" t="str">
        <f t="shared" si="1478"/>
        <v>CD$15</v>
      </c>
      <c r="CE1302" s="186" t="str">
        <f t="shared" ref="CE1302:CL1302" si="1479">CE$19</f>
        <v>CE$15</v>
      </c>
      <c r="CF1302" s="186" t="str">
        <f t="shared" si="1479"/>
        <v>CF$15</v>
      </c>
      <c r="CG1302" s="186" t="str">
        <f t="shared" si="1479"/>
        <v>CG$15</v>
      </c>
      <c r="CH1302" s="186" t="str">
        <f t="shared" si="1479"/>
        <v>CH$15</v>
      </c>
      <c r="CI1302" s="186" t="str">
        <f t="shared" si="1479"/>
        <v>CI$15</v>
      </c>
      <c r="CJ1302" s="186" t="str">
        <f t="shared" si="1479"/>
        <v>CJ$15</v>
      </c>
      <c r="CK1302" s="186" t="str">
        <f t="shared" si="1479"/>
        <v>CK$15</v>
      </c>
      <c r="CL1302" s="186" t="str">
        <f t="shared" si="1479"/>
        <v>CL$15</v>
      </c>
    </row>
    <row r="1303" spans="2:90" x14ac:dyDescent="0.4">
      <c r="B1303" s="139" t="s">
        <v>221</v>
      </c>
      <c r="C1303" s="31"/>
      <c r="D1303" t="s">
        <v>754</v>
      </c>
      <c r="E1303" s="8" t="str">
        <f t="shared" ref="E1303:E1310" si="1480">ROW()&amp;" "&amp;D1303</f>
        <v>1303 WCAR-S</v>
      </c>
      <c r="F1303" t="s">
        <v>223</v>
      </c>
      <c r="G1303" s="31" t="s">
        <v>81</v>
      </c>
      <c r="H1303" s="138"/>
      <c r="I1303" s="140"/>
      <c r="J1303" s="140"/>
      <c r="K1303" s="138"/>
      <c r="L1303" s="138"/>
      <c r="M1303" s="138"/>
      <c r="N1303" s="138"/>
      <c r="O1303" s="138"/>
      <c r="P1303" s="138"/>
      <c r="R1303" s="139"/>
      <c r="S1303" s="139"/>
      <c r="T1303" s="139"/>
      <c r="U1303" s="139"/>
      <c r="V1303" s="139"/>
      <c r="W1303" s="139"/>
      <c r="X1303" s="139"/>
      <c r="Y1303" s="139"/>
      <c r="Z1303" s="139"/>
      <c r="AA1303" s="139"/>
      <c r="AB1303" s="139"/>
      <c r="AC1303" s="139"/>
      <c r="AD1303" s="139"/>
      <c r="AE1303" s="139"/>
      <c r="AF1303" s="139"/>
      <c r="AG1303" s="139"/>
      <c r="AH1303" s="139"/>
      <c r="AI1303" s="139"/>
      <c r="AJ1303" s="139"/>
      <c r="AK1303" s="139"/>
      <c r="AL1303" s="139"/>
      <c r="AM1303" s="139"/>
      <c r="AN1303" s="139"/>
      <c r="AO1303" s="139"/>
      <c r="AP1303" s="139"/>
      <c r="AQ1303" s="139"/>
      <c r="AR1303" s="139"/>
      <c r="AS1303" s="139"/>
      <c r="AT1303" s="139"/>
      <c r="AU1303" s="139"/>
      <c r="AV1303" s="139"/>
      <c r="AW1303" s="139"/>
      <c r="AX1303" s="139"/>
      <c r="AY1303" s="139"/>
      <c r="AZ1303" s="139"/>
      <c r="BA1303" s="139"/>
      <c r="BB1303" s="139"/>
      <c r="BC1303" s="139"/>
      <c r="BD1303" s="139"/>
      <c r="BE1303" s="139"/>
      <c r="BF1303" s="139"/>
      <c r="BG1303" s="139"/>
      <c r="BH1303" s="139"/>
      <c r="BI1303" s="139"/>
      <c r="BJ1303" s="139"/>
      <c r="BK1303" s="139"/>
      <c r="BL1303" s="139"/>
      <c r="BM1303" s="139"/>
      <c r="BN1303" s="139"/>
      <c r="BO1303" s="139"/>
      <c r="BP1303" s="139"/>
      <c r="BQ1303" s="139"/>
      <c r="BR1303" s="139"/>
      <c r="BS1303" s="139"/>
      <c r="BT1303" s="139"/>
      <c r="BU1303" s="139"/>
      <c r="BV1303" s="139"/>
      <c r="BW1303" s="139"/>
      <c r="BX1303" s="139"/>
      <c r="BY1303" s="139"/>
      <c r="BZ1303" s="139"/>
      <c r="CA1303" s="139"/>
      <c r="CB1303" s="139"/>
      <c r="CC1303" s="139"/>
      <c r="CD1303" s="139"/>
      <c r="CE1303" s="139"/>
      <c r="CF1303" s="139"/>
      <c r="CG1303" s="139"/>
      <c r="CH1303" s="139"/>
      <c r="CI1303" s="139"/>
      <c r="CJ1303" s="139"/>
      <c r="CK1303" s="139"/>
      <c r="CL1303" s="139"/>
    </row>
    <row r="1304" spans="2:90" x14ac:dyDescent="0.4">
      <c r="B1304" s="126" t="str">
        <f>B1306&amp;":"</f>
        <v>Accounts receivable - (Primary label):</v>
      </c>
      <c r="D1304" t="s">
        <v>754</v>
      </c>
      <c r="E1304" s="8" t="str">
        <f t="shared" si="1480"/>
        <v>1304 WCAR-S</v>
      </c>
      <c r="G1304" t="str">
        <f t="shared" ref="G1304:G1309" si="1481">E1304</f>
        <v>1304 WCAR-S</v>
      </c>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2:90" x14ac:dyDescent="0.4">
      <c r="B1305" s="141" t="s">
        <v>222</v>
      </c>
      <c r="D1305" t="s">
        <v>754</v>
      </c>
      <c r="E1305" s="8" t="str">
        <f t="shared" si="1480"/>
        <v>1305 WCAR-S</v>
      </c>
      <c r="G1305" t="str">
        <f t="shared" si="1481"/>
        <v>1305 WCAR-S</v>
      </c>
      <c r="H1305" s="12"/>
      <c r="I1305" s="60"/>
      <c r="J1305" s="60"/>
      <c r="K1305" s="17">
        <v>30</v>
      </c>
      <c r="L1305" s="17">
        <v>30</v>
      </c>
      <c r="M1305" s="17">
        <v>30</v>
      </c>
      <c r="N1305" s="17">
        <v>30</v>
      </c>
      <c r="O1305" s="17">
        <v>30</v>
      </c>
      <c r="P1305" s="17">
        <v>30</v>
      </c>
      <c r="R1305" s="15"/>
      <c r="S1305" s="15" cm="1">
        <f t="array" ref="S1305">INDEX($K:$P,ROW(),MATCH(S$3,$K$2:$P$2,0))</f>
        <v>30</v>
      </c>
      <c r="T1305" s="15" cm="1">
        <f t="array" ref="T1305">INDEX($K:$P,ROW(),MATCH(T$3,$K$2:$P$2,0))</f>
        <v>30</v>
      </c>
      <c r="U1305" s="15" cm="1">
        <f t="array" ref="U1305">INDEX($K:$P,ROW(),MATCH(U$3,$K$2:$P$2,0))</f>
        <v>30</v>
      </c>
      <c r="V1305" s="15" cm="1">
        <f t="array" ref="V1305">INDEX($K:$P,ROW(),MATCH(V$3,$K$2:$P$2,0))</f>
        <v>30</v>
      </c>
      <c r="W1305" s="15" cm="1">
        <f t="array" ref="W1305">INDEX($K:$P,ROW(),MATCH(W$3,$K$2:$P$2,0))</f>
        <v>30</v>
      </c>
      <c r="X1305" s="15" cm="1">
        <f t="array" ref="X1305">INDEX($K:$P,ROW(),MATCH(X$3,$K$2:$P$2,0))</f>
        <v>30</v>
      </c>
      <c r="Y1305" s="15" cm="1">
        <f t="array" ref="Y1305">INDEX($K:$P,ROW(),MATCH(Y$3,$K$2:$P$2,0))</f>
        <v>30</v>
      </c>
      <c r="Z1305" s="15" cm="1">
        <f t="array" ref="Z1305">INDEX($K:$P,ROW(),MATCH(Z$3,$K$2:$P$2,0))</f>
        <v>30</v>
      </c>
      <c r="AA1305" s="15" cm="1">
        <f t="array" ref="AA1305">INDEX($K:$P,ROW(),MATCH(AA$3,$K$2:$P$2,0))</f>
        <v>30</v>
      </c>
      <c r="AB1305" s="15" cm="1">
        <f t="array" ref="AB1305">INDEX($K:$P,ROW(),MATCH(AB$3,$K$2:$P$2,0))</f>
        <v>30</v>
      </c>
      <c r="AC1305" s="15" cm="1">
        <f t="array" ref="AC1305">INDEX($K:$P,ROW(),MATCH(AC$3,$K$2:$P$2,0))</f>
        <v>30</v>
      </c>
      <c r="AD1305" s="15" cm="1">
        <f t="array" ref="AD1305">INDEX($K:$P,ROW(),MATCH(AD$3,$K$2:$P$2,0))</f>
        <v>30</v>
      </c>
      <c r="AE1305" s="15" cm="1">
        <f t="array" ref="AE1305">INDEX($K:$P,ROW(),MATCH(AE$3,$K$2:$P$2,0))</f>
        <v>30</v>
      </c>
      <c r="AF1305" s="15" cm="1">
        <f t="array" ref="AF1305">INDEX($K:$P,ROW(),MATCH(AF$3,$K$2:$P$2,0))</f>
        <v>30</v>
      </c>
      <c r="AG1305" s="15" cm="1">
        <f t="array" ref="AG1305">INDEX($K:$P,ROW(),MATCH(AG$3,$K$2:$P$2,0))</f>
        <v>30</v>
      </c>
      <c r="AH1305" s="15" cm="1">
        <f t="array" ref="AH1305">INDEX($K:$P,ROW(),MATCH(AH$3,$K$2:$P$2,0))</f>
        <v>30</v>
      </c>
      <c r="AI1305" s="15" cm="1">
        <f t="array" ref="AI1305">INDEX($K:$P,ROW(),MATCH(AI$3,$K$2:$P$2,0))</f>
        <v>30</v>
      </c>
      <c r="AJ1305" s="15" cm="1">
        <f t="array" ref="AJ1305">INDEX($K:$P,ROW(),MATCH(AJ$3,$K$2:$P$2,0))</f>
        <v>30</v>
      </c>
      <c r="AK1305" s="15" cm="1">
        <f t="array" ref="AK1305">INDEX($K:$P,ROW(),MATCH(AK$3,$K$2:$P$2,0))</f>
        <v>30</v>
      </c>
      <c r="AL1305" s="15" cm="1">
        <f t="array" ref="AL1305">INDEX($K:$P,ROW(),MATCH(AL$3,$K$2:$P$2,0))</f>
        <v>30</v>
      </c>
      <c r="AM1305" s="15" cm="1">
        <f t="array" ref="AM1305">INDEX($K:$P,ROW(),MATCH(AM$3,$K$2:$P$2,0))</f>
        <v>30</v>
      </c>
      <c r="AN1305" s="15" cm="1">
        <f t="array" ref="AN1305">INDEX($K:$P,ROW(),MATCH(AN$3,$K$2:$P$2,0))</f>
        <v>30</v>
      </c>
      <c r="AO1305" s="15" cm="1">
        <f t="array" ref="AO1305">INDEX($K:$P,ROW(),MATCH(AO$3,$K$2:$P$2,0))</f>
        <v>30</v>
      </c>
      <c r="AP1305" s="15" cm="1">
        <f t="array" ref="AP1305">INDEX($K:$P,ROW(),MATCH(AP$3,$K$2:$P$2,0))</f>
        <v>30</v>
      </c>
      <c r="AQ1305" s="15" cm="1">
        <f t="array" ref="AQ1305">INDEX($K:$P,ROW(),MATCH(AQ$3,$K$2:$P$2,0))</f>
        <v>30</v>
      </c>
      <c r="AR1305" s="15" cm="1">
        <f t="array" ref="AR1305">INDEX($K:$P,ROW(),MATCH(AR$3,$K$2:$P$2,0))</f>
        <v>30</v>
      </c>
      <c r="AS1305" s="15" cm="1">
        <f t="array" ref="AS1305">INDEX($K:$P,ROW(),MATCH(AS$3,$K$2:$P$2,0))</f>
        <v>30</v>
      </c>
      <c r="AT1305" s="15" cm="1">
        <f t="array" ref="AT1305">INDEX($K:$P,ROW(),MATCH(AT$3,$K$2:$P$2,0))</f>
        <v>30</v>
      </c>
      <c r="AU1305" s="15" cm="1">
        <f t="array" ref="AU1305">INDEX($K:$P,ROW(),MATCH(AU$3,$K$2:$P$2,0))</f>
        <v>30</v>
      </c>
      <c r="AV1305" s="15" cm="1">
        <f t="array" ref="AV1305">INDEX($K:$P,ROW(),MATCH(AV$3,$K$2:$P$2,0))</f>
        <v>30</v>
      </c>
      <c r="AW1305" s="15" cm="1">
        <f t="array" ref="AW1305">INDEX($K:$P,ROW(),MATCH(AW$3,$K$2:$P$2,0))</f>
        <v>30</v>
      </c>
      <c r="AX1305" s="15" cm="1">
        <f t="array" ref="AX1305">INDEX($K:$P,ROW(),MATCH(AX$3,$K$2:$P$2,0))</f>
        <v>30</v>
      </c>
      <c r="AY1305" s="15" cm="1">
        <f t="array" ref="AY1305">INDEX($K:$P,ROW(),MATCH(AY$3,$K$2:$P$2,0))</f>
        <v>30</v>
      </c>
      <c r="AZ1305" s="15" cm="1">
        <f t="array" ref="AZ1305">INDEX($K:$P,ROW(),MATCH(AZ$3,$K$2:$P$2,0))</f>
        <v>30</v>
      </c>
      <c r="BA1305" s="15" cm="1">
        <f t="array" ref="BA1305">INDEX($K:$P,ROW(),MATCH(BA$3,$K$2:$P$2,0))</f>
        <v>30</v>
      </c>
      <c r="BB1305" s="15" cm="1">
        <f t="array" ref="BB1305">INDEX($K:$P,ROW(),MATCH(BB$3,$K$2:$P$2,0))</f>
        <v>30</v>
      </c>
      <c r="BC1305" s="15" cm="1">
        <f t="array" ref="BC1305">INDEX($K:$P,ROW(),MATCH(BC$3,$K$2:$P$2,0))</f>
        <v>30</v>
      </c>
      <c r="BD1305" s="15" cm="1">
        <f t="array" ref="BD1305">INDEX($K:$P,ROW(),MATCH(BD$3,$K$2:$P$2,0))</f>
        <v>30</v>
      </c>
      <c r="BE1305" s="15" cm="1">
        <f t="array" ref="BE1305">INDEX($K:$P,ROW(),MATCH(BE$3,$K$2:$P$2,0))</f>
        <v>30</v>
      </c>
      <c r="BF1305" s="15" cm="1">
        <f t="array" ref="BF1305">INDEX($K:$P,ROW(),MATCH(BF$3,$K$2:$P$2,0))</f>
        <v>30</v>
      </c>
      <c r="BG1305" s="15" cm="1">
        <f t="array" ref="BG1305">INDEX($K:$P,ROW(),MATCH(BG$3,$K$2:$P$2,0))</f>
        <v>30</v>
      </c>
      <c r="BH1305" s="15" cm="1">
        <f t="array" ref="BH1305">INDEX($K:$P,ROW(),MATCH(BH$3,$K$2:$P$2,0))</f>
        <v>30</v>
      </c>
      <c r="BI1305" s="15" cm="1">
        <f t="array" ref="BI1305">INDEX($K:$P,ROW(),MATCH(BI$3,$K$2:$P$2,0))</f>
        <v>30</v>
      </c>
      <c r="BJ1305" s="15" cm="1">
        <f t="array" ref="BJ1305">INDEX($K:$P,ROW(),MATCH(BJ$3,$K$2:$P$2,0))</f>
        <v>30</v>
      </c>
      <c r="BK1305" s="15" cm="1">
        <f t="array" ref="BK1305">INDEX($K:$P,ROW(),MATCH(BK$3,$K$2:$P$2,0))</f>
        <v>30</v>
      </c>
      <c r="BL1305" s="15" cm="1">
        <f t="array" ref="BL1305">INDEX($K:$P,ROW(),MATCH(BL$3,$K$2:$P$2,0))</f>
        <v>30</v>
      </c>
      <c r="BM1305" s="15" cm="1">
        <f t="array" ref="BM1305">INDEX($K:$P,ROW(),MATCH(BM$3,$K$2:$P$2,0))</f>
        <v>30</v>
      </c>
      <c r="BN1305" s="15" cm="1">
        <f t="array" ref="BN1305">INDEX($K:$P,ROW(),MATCH(BN$3,$K$2:$P$2,0))</f>
        <v>30</v>
      </c>
      <c r="BO1305" s="15" cm="1">
        <f t="array" ref="BO1305">INDEX($K:$P,ROW(),MATCH(BO$3,$K$2:$P$2,0))</f>
        <v>30</v>
      </c>
      <c r="BP1305" s="15" cm="1">
        <f t="array" ref="BP1305">INDEX($K:$P,ROW(),MATCH(BP$3,$K$2:$P$2,0))</f>
        <v>30</v>
      </c>
      <c r="BQ1305" s="15" cm="1">
        <f t="array" ref="BQ1305">INDEX($K:$P,ROW(),MATCH(BQ$3,$K$2:$P$2,0))</f>
        <v>30</v>
      </c>
      <c r="BR1305" s="15" cm="1">
        <f t="array" ref="BR1305">INDEX($K:$P,ROW(),MATCH(BR$3,$K$2:$P$2,0))</f>
        <v>30</v>
      </c>
      <c r="BS1305" s="15" cm="1">
        <f t="array" ref="BS1305">INDEX($K:$P,ROW(),MATCH(BS$3,$K$2:$P$2,0))</f>
        <v>30</v>
      </c>
      <c r="BT1305" s="15" cm="1">
        <f t="array" ref="BT1305">INDEX($K:$P,ROW(),MATCH(BT$3,$K$2:$P$2,0))</f>
        <v>30</v>
      </c>
      <c r="BU1305" s="15" cm="1">
        <f t="array" ref="BU1305">INDEX($K:$P,ROW(),MATCH(BU$3,$K$2:$P$2,0))</f>
        <v>30</v>
      </c>
      <c r="BV1305" s="15" cm="1">
        <f t="array" ref="BV1305">INDEX($K:$P,ROW(),MATCH(BV$3,$K$2:$P$2,0))</f>
        <v>30</v>
      </c>
      <c r="BW1305" s="15" cm="1">
        <f t="array" ref="BW1305">INDEX($K:$P,ROW(),MATCH(BW$3,$K$2:$P$2,0))</f>
        <v>30</v>
      </c>
      <c r="BX1305" s="15" cm="1">
        <f t="array" ref="BX1305">INDEX($K:$P,ROW(),MATCH(BX$3,$K$2:$P$2,0))</f>
        <v>30</v>
      </c>
      <c r="BY1305" s="15" cm="1">
        <f t="array" ref="BY1305">INDEX($K:$P,ROW(),MATCH(BY$3,$K$2:$P$2,0))</f>
        <v>30</v>
      </c>
      <c r="BZ1305" s="15" cm="1">
        <f t="array" ref="BZ1305">INDEX($K:$P,ROW(),MATCH(BZ$3,$K$2:$P$2,0))</f>
        <v>30</v>
      </c>
      <c r="CA1305" s="15" cm="1">
        <f t="array" ref="CA1305">INDEX($K:$P,ROW(),MATCH(CA$3,$K$2:$P$2,0))</f>
        <v>30</v>
      </c>
      <c r="CB1305" s="15" cm="1">
        <f t="array" ref="CB1305">INDEX($K:$P,ROW(),MATCH(CB$3,$K$2:$P$2,0))</f>
        <v>30</v>
      </c>
      <c r="CC1305" s="15" cm="1">
        <f t="array" ref="CC1305">INDEX($K:$P,ROW(),MATCH(CC$3,$K$2:$P$2,0))</f>
        <v>30</v>
      </c>
      <c r="CD1305" s="15" cm="1">
        <f t="array" ref="CD1305">INDEX($K:$P,ROW(),MATCH(CD$3,$K$2:$P$2,0))</f>
        <v>30</v>
      </c>
      <c r="CE1305" s="15" cm="1">
        <f t="array" ref="CE1305">INDEX($K:$P,ROW(),MATCH(CE$3,$K$2:$P$2,0))</f>
        <v>30</v>
      </c>
      <c r="CF1305" s="15" cm="1">
        <f t="array" ref="CF1305">INDEX($K:$P,ROW(),MATCH(CF$3,$K$2:$P$2,0))</f>
        <v>30</v>
      </c>
      <c r="CG1305" s="15" cm="1">
        <f t="array" ref="CG1305">INDEX($K:$P,ROW(),MATCH(CG$3,$K$2:$P$2,0))</f>
        <v>30</v>
      </c>
      <c r="CH1305" s="15" cm="1">
        <f t="array" ref="CH1305">INDEX($K:$P,ROW(),MATCH(CH$3,$K$2:$P$2,0))</f>
        <v>30</v>
      </c>
      <c r="CI1305" s="15" cm="1">
        <f t="array" ref="CI1305">INDEX($K:$P,ROW(),MATCH(CI$3,$K$2:$P$2,0))</f>
        <v>30</v>
      </c>
      <c r="CJ1305" s="15" cm="1">
        <f t="array" ref="CJ1305">INDEX($K:$P,ROW(),MATCH(CJ$3,$K$2:$P$2,0))</f>
        <v>30</v>
      </c>
      <c r="CK1305" s="15" cm="1">
        <f t="array" ref="CK1305">INDEX($K:$P,ROW(),MATCH(CK$3,$K$2:$P$2,0))</f>
        <v>30</v>
      </c>
      <c r="CL1305" s="15" cm="1">
        <f t="array" ref="CL1305">INDEX($K:$P,ROW(),MATCH(CL$3,$K$2:$P$2,0))</f>
        <v>30</v>
      </c>
    </row>
    <row r="1306" spans="2:90" x14ac:dyDescent="0.4">
      <c r="B1306" s="123" t="str">
        <f>"Accounts receivable"&amp;" - "&amp;B1310</f>
        <v>Accounts receivable - (Primary label)</v>
      </c>
      <c r="C1306" t="s">
        <v>224</v>
      </c>
      <c r="D1306" t="s">
        <v>754</v>
      </c>
      <c r="E1306" s="8" t="str">
        <f t="shared" si="1480"/>
        <v>1306 WCAR-S</v>
      </c>
      <c r="G1306" t="str">
        <f t="shared" si="1481"/>
        <v>1306 WCAR-S</v>
      </c>
      <c r="H1306" s="27"/>
      <c r="I1306" s="78"/>
      <c r="J1306" s="78"/>
      <c r="K1306" s="115">
        <f t="shared" ref="K1306:P1306" ca="1" si="1482">SUMIF($4:$4,K$2,1306:1306)</f>
        <v>10000</v>
      </c>
      <c r="L1306" s="115">
        <f t="shared" ca="1" si="1482"/>
        <v>10000</v>
      </c>
      <c r="M1306" s="115">
        <f t="shared" ca="1" si="1482"/>
        <v>10000</v>
      </c>
      <c r="N1306" s="115">
        <f t="shared" ca="1" si="1482"/>
        <v>10000</v>
      </c>
      <c r="O1306" s="115">
        <f t="shared" ca="1" si="1482"/>
        <v>10000</v>
      </c>
      <c r="P1306" s="115">
        <f t="shared" ca="1" si="1482"/>
        <v>10000</v>
      </c>
      <c r="R1306" s="33"/>
      <c r="S1306" s="115" cm="1">
        <f t="array" aca="1" ref="S1306" ca="1">MIN(S1305/30*INDIRECT(S1297),R1306+INDIRECT(S1297))</f>
        <v>10000</v>
      </c>
      <c r="T1306" s="115" cm="1">
        <f t="array" aca="1" ref="T1306" ca="1">MIN(T1305/30*INDIRECT(T1297),S1306+INDIRECT(T1297))</f>
        <v>10000</v>
      </c>
      <c r="U1306" s="115" cm="1">
        <f t="array" aca="1" ref="U1306" ca="1">MIN(U1305/30*INDIRECT(U1297),T1306+INDIRECT(U1297))</f>
        <v>10000</v>
      </c>
      <c r="V1306" s="115" cm="1">
        <f t="array" aca="1" ref="V1306" ca="1">MIN(V1305/30*INDIRECT(V1297),U1306+INDIRECT(V1297))</f>
        <v>10000</v>
      </c>
      <c r="W1306" s="115" cm="1">
        <f t="array" aca="1" ref="W1306" ca="1">MIN(W1305/30*INDIRECT(W1297),V1306+INDIRECT(W1297))</f>
        <v>10000</v>
      </c>
      <c r="X1306" s="115" cm="1">
        <f t="array" aca="1" ref="X1306" ca="1">MIN(X1305/30*INDIRECT(X1297),W1306+INDIRECT(X1297))</f>
        <v>10000</v>
      </c>
      <c r="Y1306" s="115" cm="1">
        <f t="array" aca="1" ref="Y1306" ca="1">MIN(Y1305/30*INDIRECT(Y1297),X1306+INDIRECT(Y1297))</f>
        <v>10000</v>
      </c>
      <c r="Z1306" s="115" cm="1">
        <f t="array" aca="1" ref="Z1306" ca="1">MIN(Z1305/30*INDIRECT(Z1297),Y1306+INDIRECT(Z1297))</f>
        <v>10000</v>
      </c>
      <c r="AA1306" s="115" cm="1">
        <f t="array" aca="1" ref="AA1306" ca="1">MIN(AA1305/30*INDIRECT(AA1297),Z1306+INDIRECT(AA1297))</f>
        <v>10000</v>
      </c>
      <c r="AB1306" s="115" cm="1">
        <f t="array" aca="1" ref="AB1306" ca="1">MIN(AB1305/30*INDIRECT(AB1297),AA1306+INDIRECT(AB1297))</f>
        <v>10000</v>
      </c>
      <c r="AC1306" s="115" cm="1">
        <f t="array" aca="1" ref="AC1306" ca="1">MIN(AC1305/30*INDIRECT(AC1297),AB1306+INDIRECT(AC1297))</f>
        <v>10000</v>
      </c>
      <c r="AD1306" s="115" cm="1">
        <f t="array" aca="1" ref="AD1306" ca="1">MIN(AD1305/30*INDIRECT(AD1297),AC1306+INDIRECT(AD1297))</f>
        <v>10000</v>
      </c>
      <c r="AE1306" s="115" cm="1">
        <f t="array" aca="1" ref="AE1306" ca="1">MIN(AE1305/30*INDIRECT(AE1297),AD1306+INDIRECT(AE1297))</f>
        <v>10000</v>
      </c>
      <c r="AF1306" s="115" cm="1">
        <f t="array" aca="1" ref="AF1306" ca="1">MIN(AF1305/30*INDIRECT(AF1297),AE1306+INDIRECT(AF1297))</f>
        <v>10000</v>
      </c>
      <c r="AG1306" s="115" cm="1">
        <f t="array" aca="1" ref="AG1306" ca="1">MIN(AG1305/30*INDIRECT(AG1297),AF1306+INDIRECT(AG1297))</f>
        <v>10000</v>
      </c>
      <c r="AH1306" s="115" cm="1">
        <f t="array" aca="1" ref="AH1306" ca="1">MIN(AH1305/30*INDIRECT(AH1297),AG1306+INDIRECT(AH1297))</f>
        <v>10000</v>
      </c>
      <c r="AI1306" s="115" cm="1">
        <f t="array" aca="1" ref="AI1306" ca="1">MIN(AI1305/30*INDIRECT(AI1297),AH1306+INDIRECT(AI1297))</f>
        <v>10000</v>
      </c>
      <c r="AJ1306" s="115" cm="1">
        <f t="array" aca="1" ref="AJ1306" ca="1">MIN(AJ1305/30*INDIRECT(AJ1297),AI1306+INDIRECT(AJ1297))</f>
        <v>10000</v>
      </c>
      <c r="AK1306" s="115" cm="1">
        <f t="array" aca="1" ref="AK1306" ca="1">MIN(AK1305/30*INDIRECT(AK1297),AJ1306+INDIRECT(AK1297))</f>
        <v>10000</v>
      </c>
      <c r="AL1306" s="115" cm="1">
        <f t="array" aca="1" ref="AL1306" ca="1">MIN(AL1305/30*INDIRECT(AL1297),AK1306+INDIRECT(AL1297))</f>
        <v>10000</v>
      </c>
      <c r="AM1306" s="115" cm="1">
        <f t="array" aca="1" ref="AM1306" ca="1">MIN(AM1305/30*INDIRECT(AM1297),AL1306+INDIRECT(AM1297))</f>
        <v>10000</v>
      </c>
      <c r="AN1306" s="115" cm="1">
        <f t="array" aca="1" ref="AN1306" ca="1">MIN(AN1305/30*INDIRECT(AN1297),AM1306+INDIRECT(AN1297))</f>
        <v>10000</v>
      </c>
      <c r="AO1306" s="115" cm="1">
        <f t="array" aca="1" ref="AO1306" ca="1">MIN(AO1305/30*INDIRECT(AO1297),AN1306+INDIRECT(AO1297))</f>
        <v>10000</v>
      </c>
      <c r="AP1306" s="115" cm="1">
        <f t="array" aca="1" ref="AP1306" ca="1">MIN(AP1305/30*INDIRECT(AP1297),AO1306+INDIRECT(AP1297))</f>
        <v>10000</v>
      </c>
      <c r="AQ1306" s="115" cm="1">
        <f t="array" aca="1" ref="AQ1306" ca="1">MIN(AQ1305/30*INDIRECT(AQ1297),AP1306+INDIRECT(AQ1297))</f>
        <v>10000</v>
      </c>
      <c r="AR1306" s="115" cm="1">
        <f t="array" aca="1" ref="AR1306" ca="1">MIN(AR1305/30*INDIRECT(AR1297),AQ1306+INDIRECT(AR1297))</f>
        <v>10000</v>
      </c>
      <c r="AS1306" s="115" cm="1">
        <f t="array" aca="1" ref="AS1306" ca="1">MIN(AS1305/30*INDIRECT(AS1297),AR1306+INDIRECT(AS1297))</f>
        <v>10000</v>
      </c>
      <c r="AT1306" s="115" cm="1">
        <f t="array" aca="1" ref="AT1306" ca="1">MIN(AT1305/30*INDIRECT(AT1297),AS1306+INDIRECT(AT1297))</f>
        <v>10000</v>
      </c>
      <c r="AU1306" s="115" cm="1">
        <f t="array" aca="1" ref="AU1306" ca="1">MIN(AU1305/30*INDIRECT(AU1297),AT1306+INDIRECT(AU1297))</f>
        <v>10000</v>
      </c>
      <c r="AV1306" s="115" cm="1">
        <f t="array" aca="1" ref="AV1306" ca="1">MIN(AV1305/30*INDIRECT(AV1297),AU1306+INDIRECT(AV1297))</f>
        <v>10000</v>
      </c>
      <c r="AW1306" s="115" cm="1">
        <f t="array" aca="1" ref="AW1306" ca="1">MIN(AW1305/30*INDIRECT(AW1297),AV1306+INDIRECT(AW1297))</f>
        <v>10000</v>
      </c>
      <c r="AX1306" s="115" cm="1">
        <f t="array" aca="1" ref="AX1306" ca="1">MIN(AX1305/30*INDIRECT(AX1297),AW1306+INDIRECT(AX1297))</f>
        <v>10000</v>
      </c>
      <c r="AY1306" s="115" cm="1">
        <f t="array" aca="1" ref="AY1306" ca="1">MIN(AY1305/30*INDIRECT(AY1297),AX1306+INDIRECT(AY1297))</f>
        <v>10000</v>
      </c>
      <c r="AZ1306" s="115" cm="1">
        <f t="array" aca="1" ref="AZ1306" ca="1">MIN(AZ1305/30*INDIRECT(AZ1297),AY1306+INDIRECT(AZ1297))</f>
        <v>10000</v>
      </c>
      <c r="BA1306" s="115" cm="1">
        <f t="array" aca="1" ref="BA1306" ca="1">MIN(BA1305/30*INDIRECT(BA1297),AZ1306+INDIRECT(BA1297))</f>
        <v>10000</v>
      </c>
      <c r="BB1306" s="115" cm="1">
        <f t="array" aca="1" ref="BB1306" ca="1">MIN(BB1305/30*INDIRECT(BB1297),BA1306+INDIRECT(BB1297))</f>
        <v>10000</v>
      </c>
      <c r="BC1306" s="115" cm="1">
        <f t="array" aca="1" ref="BC1306" ca="1">MIN(BC1305/30*INDIRECT(BC1297),BB1306+INDIRECT(BC1297))</f>
        <v>10000</v>
      </c>
      <c r="BD1306" s="115" cm="1">
        <f t="array" aca="1" ref="BD1306" ca="1">MIN(BD1305/30*INDIRECT(BD1297),BC1306+INDIRECT(BD1297))</f>
        <v>10000</v>
      </c>
      <c r="BE1306" s="115" cm="1">
        <f t="array" aca="1" ref="BE1306" ca="1">MIN(BE1305/30*INDIRECT(BE1297),BD1306+INDIRECT(BE1297))</f>
        <v>10000</v>
      </c>
      <c r="BF1306" s="115" cm="1">
        <f t="array" aca="1" ref="BF1306" ca="1">MIN(BF1305/30*INDIRECT(BF1297),BE1306+INDIRECT(BF1297))</f>
        <v>10000</v>
      </c>
      <c r="BG1306" s="115" cm="1">
        <f t="array" aca="1" ref="BG1306" ca="1">MIN(BG1305/30*INDIRECT(BG1297),BF1306+INDIRECT(BG1297))</f>
        <v>10000</v>
      </c>
      <c r="BH1306" s="115" cm="1">
        <f t="array" aca="1" ref="BH1306" ca="1">MIN(BH1305/30*INDIRECT(BH1297),BG1306+INDIRECT(BH1297))</f>
        <v>10000</v>
      </c>
      <c r="BI1306" s="115" cm="1">
        <f t="array" aca="1" ref="BI1306" ca="1">MIN(BI1305/30*INDIRECT(BI1297),BH1306+INDIRECT(BI1297))</f>
        <v>10000</v>
      </c>
      <c r="BJ1306" s="115" cm="1">
        <f t="array" aca="1" ref="BJ1306" ca="1">MIN(BJ1305/30*INDIRECT(BJ1297),BI1306+INDIRECT(BJ1297))</f>
        <v>10000</v>
      </c>
      <c r="BK1306" s="115" cm="1">
        <f t="array" aca="1" ref="BK1306" ca="1">MIN(BK1305/30*INDIRECT(BK1297),BJ1306+INDIRECT(BK1297))</f>
        <v>10000</v>
      </c>
      <c r="BL1306" s="115" cm="1">
        <f t="array" aca="1" ref="BL1306" ca="1">MIN(BL1305/30*INDIRECT(BL1297),BK1306+INDIRECT(BL1297))</f>
        <v>10000</v>
      </c>
      <c r="BM1306" s="115" cm="1">
        <f t="array" aca="1" ref="BM1306" ca="1">MIN(BM1305/30*INDIRECT(BM1297),BL1306+INDIRECT(BM1297))</f>
        <v>10000</v>
      </c>
      <c r="BN1306" s="115" cm="1">
        <f t="array" aca="1" ref="BN1306" ca="1">MIN(BN1305/30*INDIRECT(BN1297),BM1306+INDIRECT(BN1297))</f>
        <v>10000</v>
      </c>
      <c r="BO1306" s="115" cm="1">
        <f t="array" aca="1" ref="BO1306" ca="1">MIN(BO1305/30*INDIRECT(BO1297),BN1306+INDIRECT(BO1297))</f>
        <v>10000</v>
      </c>
      <c r="BP1306" s="115" cm="1">
        <f t="array" aca="1" ref="BP1306" ca="1">MIN(BP1305/30*INDIRECT(BP1297),BO1306+INDIRECT(BP1297))</f>
        <v>10000</v>
      </c>
      <c r="BQ1306" s="115" cm="1">
        <f t="array" aca="1" ref="BQ1306" ca="1">MIN(BQ1305/30*INDIRECT(BQ1297),BP1306+INDIRECT(BQ1297))</f>
        <v>10000</v>
      </c>
      <c r="BR1306" s="115" cm="1">
        <f t="array" aca="1" ref="BR1306" ca="1">MIN(BR1305/30*INDIRECT(BR1297),BQ1306+INDIRECT(BR1297))</f>
        <v>10000</v>
      </c>
      <c r="BS1306" s="115" cm="1">
        <f t="array" aca="1" ref="BS1306" ca="1">MIN(BS1305/30*INDIRECT(BS1297),BR1306+INDIRECT(BS1297))</f>
        <v>10000</v>
      </c>
      <c r="BT1306" s="115" cm="1">
        <f t="array" aca="1" ref="BT1306" ca="1">MIN(BT1305/30*INDIRECT(BT1297),BS1306+INDIRECT(BT1297))</f>
        <v>10000</v>
      </c>
      <c r="BU1306" s="115" cm="1">
        <f t="array" aca="1" ref="BU1306" ca="1">MIN(BU1305/30*INDIRECT(BU1297),BT1306+INDIRECT(BU1297))</f>
        <v>10000</v>
      </c>
      <c r="BV1306" s="115" cm="1">
        <f t="array" aca="1" ref="BV1306" ca="1">MIN(BV1305/30*INDIRECT(BV1297),BU1306+INDIRECT(BV1297))</f>
        <v>10000</v>
      </c>
      <c r="BW1306" s="115" cm="1">
        <f t="array" aca="1" ref="BW1306" ca="1">MIN(BW1305/30*INDIRECT(BW1297),BV1306+INDIRECT(BW1297))</f>
        <v>10000</v>
      </c>
      <c r="BX1306" s="115" cm="1">
        <f t="array" aca="1" ref="BX1306" ca="1">MIN(BX1305/30*INDIRECT(BX1297),BW1306+INDIRECT(BX1297))</f>
        <v>10000</v>
      </c>
      <c r="BY1306" s="115" cm="1">
        <f t="array" aca="1" ref="BY1306" ca="1">MIN(BY1305/30*INDIRECT(BY1297),BX1306+INDIRECT(BY1297))</f>
        <v>10000</v>
      </c>
      <c r="BZ1306" s="115" cm="1">
        <f t="array" aca="1" ref="BZ1306" ca="1">MIN(BZ1305/30*INDIRECT(BZ1297),BY1306+INDIRECT(BZ1297))</f>
        <v>10000</v>
      </c>
      <c r="CA1306" s="115" cm="1">
        <f t="array" aca="1" ref="CA1306" ca="1">MIN(CA1305/30*INDIRECT(CA1297),BZ1306+INDIRECT(CA1297))</f>
        <v>10000</v>
      </c>
      <c r="CB1306" s="115" cm="1">
        <f t="array" aca="1" ref="CB1306" ca="1">MIN(CB1305/30*INDIRECT(CB1297),CA1306+INDIRECT(CB1297))</f>
        <v>10000</v>
      </c>
      <c r="CC1306" s="115" cm="1">
        <f t="array" aca="1" ref="CC1306" ca="1">MIN(CC1305/30*INDIRECT(CC1297),CB1306+INDIRECT(CC1297))</f>
        <v>10000</v>
      </c>
      <c r="CD1306" s="115" cm="1">
        <f t="array" aca="1" ref="CD1306" ca="1">MIN(CD1305/30*INDIRECT(CD1297),CC1306+INDIRECT(CD1297))</f>
        <v>10000</v>
      </c>
      <c r="CE1306" s="115" cm="1">
        <f t="array" aca="1" ref="CE1306" ca="1">MIN(CE1305/30*INDIRECT(CE1297),CD1306+INDIRECT(CE1297))</f>
        <v>10000</v>
      </c>
      <c r="CF1306" s="115" cm="1">
        <f t="array" aca="1" ref="CF1306" ca="1">MIN(CF1305/30*INDIRECT(CF1297),CE1306+INDIRECT(CF1297))</f>
        <v>10000</v>
      </c>
      <c r="CG1306" s="115" cm="1">
        <f t="array" aca="1" ref="CG1306" ca="1">MIN(CG1305/30*INDIRECT(CG1297),CF1306+INDIRECT(CG1297))</f>
        <v>10000</v>
      </c>
      <c r="CH1306" s="115" cm="1">
        <f t="array" aca="1" ref="CH1306" ca="1">MIN(CH1305/30*INDIRECT(CH1297),CG1306+INDIRECT(CH1297))</f>
        <v>10000</v>
      </c>
      <c r="CI1306" s="115" cm="1">
        <f t="array" aca="1" ref="CI1306" ca="1">MIN(CI1305/30*INDIRECT(CI1297),CH1306+INDIRECT(CI1297))</f>
        <v>10000</v>
      </c>
      <c r="CJ1306" s="115" cm="1">
        <f t="array" aca="1" ref="CJ1306" ca="1">MIN(CJ1305/30*INDIRECT(CJ1297),CI1306+INDIRECT(CJ1297))</f>
        <v>10000</v>
      </c>
      <c r="CK1306" s="115" cm="1">
        <f t="array" aca="1" ref="CK1306" ca="1">MIN(CK1305/30*INDIRECT(CK1297),CJ1306+INDIRECT(CK1297))</f>
        <v>10000</v>
      </c>
      <c r="CL1306" s="115" cm="1">
        <f t="array" aca="1" ref="CL1306" ca="1">MIN(CL1305/30*INDIRECT(CL1297),CK1306+INDIRECT(CL1297))</f>
        <v>10000</v>
      </c>
    </row>
    <row r="1307" spans="2:90" x14ac:dyDescent="0.4">
      <c r="B1307" s="123"/>
      <c r="D1307" t="s">
        <v>754</v>
      </c>
      <c r="E1307" s="8" t="str">
        <f t="shared" si="1480"/>
        <v>1307 WCAR-S</v>
      </c>
      <c r="G1307" t="str">
        <f t="shared" si="1481"/>
        <v>1307 WCAR-S</v>
      </c>
      <c r="H1307" s="27"/>
      <c r="I1307" s="78"/>
      <c r="J1307" s="78"/>
      <c r="K1307" s="33"/>
      <c r="L1307" s="33"/>
      <c r="M1307" s="33"/>
      <c r="N1307" s="33"/>
      <c r="O1307" s="33"/>
      <c r="P1307" s="33"/>
      <c r="R1307" s="33"/>
      <c r="S1307" s="33"/>
      <c r="T1307" s="33"/>
      <c r="U1307" s="33"/>
      <c r="V1307" s="33"/>
      <c r="W1307" s="33"/>
      <c r="X1307" s="33"/>
      <c r="Y1307" s="33"/>
      <c r="Z1307" s="33"/>
      <c r="AA1307" s="33"/>
      <c r="AB1307" s="33"/>
      <c r="AC1307" s="33"/>
      <c r="AD1307" s="33"/>
      <c r="AE1307" s="33"/>
      <c r="AF1307" s="33"/>
      <c r="AG1307" s="33"/>
      <c r="AH1307" s="33"/>
      <c r="AI1307" s="33"/>
      <c r="AJ1307" s="33"/>
      <c r="AK1307" s="33"/>
      <c r="AL1307" s="33"/>
      <c r="AM1307" s="33"/>
      <c r="AN1307" s="33"/>
      <c r="AO1307" s="33"/>
      <c r="AP1307" s="33"/>
      <c r="AQ1307" s="33"/>
      <c r="AR1307" s="33"/>
      <c r="AS1307" s="33"/>
      <c r="AT1307" s="33"/>
      <c r="AU1307" s="33"/>
      <c r="AV1307" s="33"/>
      <c r="AW1307" s="33"/>
      <c r="AX1307" s="33"/>
      <c r="AY1307" s="33"/>
      <c r="AZ1307" s="33"/>
      <c r="BA1307" s="33"/>
      <c r="BB1307" s="33"/>
      <c r="BC1307" s="33"/>
      <c r="BD1307" s="33"/>
      <c r="BE1307" s="33"/>
      <c r="BF1307" s="33"/>
      <c r="BG1307" s="33"/>
      <c r="BH1307" s="33"/>
      <c r="BI1307" s="33"/>
      <c r="BJ1307" s="33"/>
      <c r="BK1307" s="33"/>
      <c r="BL1307" s="33"/>
      <c r="BM1307" s="33"/>
      <c r="BN1307" s="33"/>
      <c r="BO1307" s="33"/>
      <c r="BP1307" s="33"/>
      <c r="BQ1307" s="33"/>
      <c r="BR1307" s="33"/>
      <c r="BS1307" s="33"/>
      <c r="BT1307" s="33"/>
      <c r="BU1307" s="33"/>
      <c r="BV1307" s="33"/>
      <c r="BW1307" s="33"/>
      <c r="BX1307" s="33"/>
      <c r="BY1307" s="33"/>
      <c r="BZ1307" s="33"/>
      <c r="CA1307" s="33"/>
      <c r="CB1307" s="33"/>
      <c r="CC1307" s="33"/>
      <c r="CD1307" s="33"/>
      <c r="CE1307" s="33"/>
      <c r="CF1307" s="33"/>
      <c r="CG1307" s="33"/>
      <c r="CH1307" s="33"/>
      <c r="CI1307" s="33"/>
      <c r="CJ1307" s="33"/>
      <c r="CK1307" s="33"/>
      <c r="CL1307" s="33"/>
    </row>
    <row r="1308" spans="2:90" x14ac:dyDescent="0.4">
      <c r="B1308" s="123" t="str">
        <f>"Change in "&amp;B1306</f>
        <v>Change in Accounts receivable - (Primary label)</v>
      </c>
      <c r="C1308" t="s">
        <v>234</v>
      </c>
      <c r="D1308" t="s">
        <v>754</v>
      </c>
      <c r="E1308" s="8" t="str">
        <f t="shared" si="1480"/>
        <v>1308 WCAR-S</v>
      </c>
      <c r="G1308" t="str">
        <f t="shared" si="1481"/>
        <v>1308 WCAR-S</v>
      </c>
      <c r="K1308" s="33">
        <f t="shared" ref="K1308:P1308" ca="1" si="1483">SUMIF($3:$3,K$2,1306:1306)</f>
        <v>120000</v>
      </c>
      <c r="L1308" s="33">
        <f t="shared" ca="1" si="1483"/>
        <v>120000</v>
      </c>
      <c r="M1308" s="33">
        <f t="shared" ca="1" si="1483"/>
        <v>120000</v>
      </c>
      <c r="N1308" s="33">
        <f t="shared" ca="1" si="1483"/>
        <v>120000</v>
      </c>
      <c r="O1308" s="33">
        <f t="shared" ca="1" si="1483"/>
        <v>120000</v>
      </c>
      <c r="P1308" s="33">
        <f t="shared" ca="1" si="1483"/>
        <v>120000</v>
      </c>
      <c r="R1308" s="33"/>
      <c r="S1308" s="33">
        <f t="shared" ref="S1308:AX1308" ca="1" si="1484">R1306-S1306</f>
        <v>-10000</v>
      </c>
      <c r="T1308" s="33">
        <f t="shared" ca="1" si="1484"/>
        <v>0</v>
      </c>
      <c r="U1308" s="33">
        <f t="shared" ca="1" si="1484"/>
        <v>0</v>
      </c>
      <c r="V1308" s="33">
        <f t="shared" ca="1" si="1484"/>
        <v>0</v>
      </c>
      <c r="W1308" s="33">
        <f t="shared" ca="1" si="1484"/>
        <v>0</v>
      </c>
      <c r="X1308" s="33">
        <f t="shared" ca="1" si="1484"/>
        <v>0</v>
      </c>
      <c r="Y1308" s="33">
        <f t="shared" ca="1" si="1484"/>
        <v>0</v>
      </c>
      <c r="Z1308" s="33">
        <f t="shared" ca="1" si="1484"/>
        <v>0</v>
      </c>
      <c r="AA1308" s="33">
        <f t="shared" ca="1" si="1484"/>
        <v>0</v>
      </c>
      <c r="AB1308" s="33">
        <f t="shared" ca="1" si="1484"/>
        <v>0</v>
      </c>
      <c r="AC1308" s="33">
        <f t="shared" ca="1" si="1484"/>
        <v>0</v>
      </c>
      <c r="AD1308" s="33">
        <f t="shared" ca="1" si="1484"/>
        <v>0</v>
      </c>
      <c r="AE1308" s="33">
        <f t="shared" ca="1" si="1484"/>
        <v>0</v>
      </c>
      <c r="AF1308" s="33">
        <f t="shared" ca="1" si="1484"/>
        <v>0</v>
      </c>
      <c r="AG1308" s="33">
        <f t="shared" ca="1" si="1484"/>
        <v>0</v>
      </c>
      <c r="AH1308" s="33">
        <f t="shared" ca="1" si="1484"/>
        <v>0</v>
      </c>
      <c r="AI1308" s="33">
        <f t="shared" ca="1" si="1484"/>
        <v>0</v>
      </c>
      <c r="AJ1308" s="33">
        <f t="shared" ca="1" si="1484"/>
        <v>0</v>
      </c>
      <c r="AK1308" s="33">
        <f t="shared" ca="1" si="1484"/>
        <v>0</v>
      </c>
      <c r="AL1308" s="33">
        <f t="shared" ca="1" si="1484"/>
        <v>0</v>
      </c>
      <c r="AM1308" s="33">
        <f t="shared" ca="1" si="1484"/>
        <v>0</v>
      </c>
      <c r="AN1308" s="33">
        <f t="shared" ca="1" si="1484"/>
        <v>0</v>
      </c>
      <c r="AO1308" s="33">
        <f t="shared" ca="1" si="1484"/>
        <v>0</v>
      </c>
      <c r="AP1308" s="33">
        <f t="shared" ca="1" si="1484"/>
        <v>0</v>
      </c>
      <c r="AQ1308" s="33">
        <f t="shared" ca="1" si="1484"/>
        <v>0</v>
      </c>
      <c r="AR1308" s="33">
        <f t="shared" ca="1" si="1484"/>
        <v>0</v>
      </c>
      <c r="AS1308" s="33">
        <f t="shared" ca="1" si="1484"/>
        <v>0</v>
      </c>
      <c r="AT1308" s="33">
        <f t="shared" ca="1" si="1484"/>
        <v>0</v>
      </c>
      <c r="AU1308" s="33">
        <f t="shared" ca="1" si="1484"/>
        <v>0</v>
      </c>
      <c r="AV1308" s="33">
        <f t="shared" ca="1" si="1484"/>
        <v>0</v>
      </c>
      <c r="AW1308" s="33">
        <f t="shared" ca="1" si="1484"/>
        <v>0</v>
      </c>
      <c r="AX1308" s="33">
        <f t="shared" ca="1" si="1484"/>
        <v>0</v>
      </c>
      <c r="AY1308" s="33">
        <f t="shared" ref="AY1308:CD1308" ca="1" si="1485">AX1306-AY1306</f>
        <v>0</v>
      </c>
      <c r="AZ1308" s="33">
        <f t="shared" ca="1" si="1485"/>
        <v>0</v>
      </c>
      <c r="BA1308" s="33">
        <f t="shared" ca="1" si="1485"/>
        <v>0</v>
      </c>
      <c r="BB1308" s="33">
        <f t="shared" ca="1" si="1485"/>
        <v>0</v>
      </c>
      <c r="BC1308" s="33">
        <f t="shared" ca="1" si="1485"/>
        <v>0</v>
      </c>
      <c r="BD1308" s="33">
        <f t="shared" ca="1" si="1485"/>
        <v>0</v>
      </c>
      <c r="BE1308" s="33">
        <f t="shared" ca="1" si="1485"/>
        <v>0</v>
      </c>
      <c r="BF1308" s="33">
        <f t="shared" ca="1" si="1485"/>
        <v>0</v>
      </c>
      <c r="BG1308" s="33">
        <f t="shared" ca="1" si="1485"/>
        <v>0</v>
      </c>
      <c r="BH1308" s="33">
        <f t="shared" ca="1" si="1485"/>
        <v>0</v>
      </c>
      <c r="BI1308" s="33">
        <f t="shared" ca="1" si="1485"/>
        <v>0</v>
      </c>
      <c r="BJ1308" s="33">
        <f t="shared" ca="1" si="1485"/>
        <v>0</v>
      </c>
      <c r="BK1308" s="33">
        <f t="shared" ca="1" si="1485"/>
        <v>0</v>
      </c>
      <c r="BL1308" s="33">
        <f t="shared" ca="1" si="1485"/>
        <v>0</v>
      </c>
      <c r="BM1308" s="33">
        <f t="shared" ca="1" si="1485"/>
        <v>0</v>
      </c>
      <c r="BN1308" s="33">
        <f t="shared" ca="1" si="1485"/>
        <v>0</v>
      </c>
      <c r="BO1308" s="33">
        <f t="shared" ca="1" si="1485"/>
        <v>0</v>
      </c>
      <c r="BP1308" s="33">
        <f t="shared" ca="1" si="1485"/>
        <v>0</v>
      </c>
      <c r="BQ1308" s="33">
        <f t="shared" ca="1" si="1485"/>
        <v>0</v>
      </c>
      <c r="BR1308" s="33">
        <f t="shared" ca="1" si="1485"/>
        <v>0</v>
      </c>
      <c r="BS1308" s="33">
        <f t="shared" ca="1" si="1485"/>
        <v>0</v>
      </c>
      <c r="BT1308" s="33">
        <f t="shared" ca="1" si="1485"/>
        <v>0</v>
      </c>
      <c r="BU1308" s="33">
        <f t="shared" ca="1" si="1485"/>
        <v>0</v>
      </c>
      <c r="BV1308" s="33">
        <f t="shared" ca="1" si="1485"/>
        <v>0</v>
      </c>
      <c r="BW1308" s="33">
        <f t="shared" ca="1" si="1485"/>
        <v>0</v>
      </c>
      <c r="BX1308" s="33">
        <f t="shared" ca="1" si="1485"/>
        <v>0</v>
      </c>
      <c r="BY1308" s="33">
        <f t="shared" ca="1" si="1485"/>
        <v>0</v>
      </c>
      <c r="BZ1308" s="33">
        <f t="shared" ca="1" si="1485"/>
        <v>0</v>
      </c>
      <c r="CA1308" s="33">
        <f t="shared" ca="1" si="1485"/>
        <v>0</v>
      </c>
      <c r="CB1308" s="33">
        <f t="shared" ca="1" si="1485"/>
        <v>0</v>
      </c>
      <c r="CC1308" s="33">
        <f t="shared" ca="1" si="1485"/>
        <v>0</v>
      </c>
      <c r="CD1308" s="33">
        <f t="shared" ca="1" si="1485"/>
        <v>0</v>
      </c>
      <c r="CE1308" s="33">
        <f t="shared" ref="CE1308:CL1308" ca="1" si="1486">CD1306-CE1306</f>
        <v>0</v>
      </c>
      <c r="CF1308" s="33">
        <f t="shared" ca="1" si="1486"/>
        <v>0</v>
      </c>
      <c r="CG1308" s="33">
        <f t="shared" ca="1" si="1486"/>
        <v>0</v>
      </c>
      <c r="CH1308" s="33">
        <f t="shared" ca="1" si="1486"/>
        <v>0</v>
      </c>
      <c r="CI1308" s="33">
        <f t="shared" ca="1" si="1486"/>
        <v>0</v>
      </c>
      <c r="CJ1308" s="33">
        <f t="shared" ca="1" si="1486"/>
        <v>0</v>
      </c>
      <c r="CK1308" s="33">
        <f t="shared" ca="1" si="1486"/>
        <v>0</v>
      </c>
      <c r="CL1308" s="33">
        <f t="shared" ca="1" si="1486"/>
        <v>0</v>
      </c>
    </row>
    <row r="1309" spans="2:90" x14ac:dyDescent="0.4">
      <c r="B1309" s="122"/>
      <c r="D1309" t="s">
        <v>754</v>
      </c>
      <c r="E1309" s="8" t="str">
        <f t="shared" si="1480"/>
        <v>1309 WCAR-S</v>
      </c>
      <c r="G1309" t="str">
        <f t="shared" si="1481"/>
        <v>1309 WCAR-S</v>
      </c>
      <c r="K1309" s="53"/>
      <c r="L1309" s="53"/>
      <c r="M1309" s="53"/>
      <c r="N1309" s="53"/>
      <c r="O1309" s="53"/>
      <c r="P1309" s="53"/>
      <c r="R1309" s="24"/>
      <c r="S1309" s="24"/>
      <c r="T1309" s="24"/>
      <c r="U1309" s="24"/>
      <c r="V1309" s="24"/>
      <c r="W1309" s="24"/>
      <c r="X1309" s="24"/>
      <c r="Y1309" s="24"/>
      <c r="Z1309" s="24"/>
      <c r="AA1309" s="24"/>
      <c r="AB1309" s="24"/>
      <c r="AC1309" s="24"/>
      <c r="AD1309" s="24"/>
      <c r="AE1309" s="24"/>
      <c r="AF1309" s="24"/>
      <c r="AG1309" s="24"/>
      <c r="AH1309" s="24"/>
      <c r="AI1309" s="24"/>
      <c r="AJ1309" s="24"/>
      <c r="AK1309" s="24"/>
      <c r="AL1309" s="24"/>
      <c r="AM1309" s="24"/>
      <c r="AN1309" s="24"/>
      <c r="AO1309" s="24"/>
      <c r="AP1309" s="24"/>
      <c r="AQ1309" s="24"/>
      <c r="AR1309" s="24"/>
      <c r="AS1309" s="24"/>
      <c r="AT1309" s="24"/>
      <c r="AU1309" s="24"/>
      <c r="AV1309" s="24"/>
      <c r="AW1309" s="24"/>
      <c r="AX1309" s="24"/>
      <c r="AY1309" s="24"/>
      <c r="AZ1309" s="24"/>
      <c r="BA1309" s="24"/>
      <c r="BB1309" s="24"/>
      <c r="BC1309" s="24"/>
      <c r="BD1309" s="24"/>
      <c r="BE1309" s="24"/>
      <c r="BF1309" s="24"/>
      <c r="BG1309" s="24"/>
      <c r="BH1309" s="24"/>
      <c r="BI1309" s="24"/>
      <c r="BJ1309" s="24"/>
      <c r="BK1309" s="24"/>
      <c r="BL1309" s="24"/>
      <c r="BM1309" s="24"/>
      <c r="BN1309" s="24"/>
      <c r="BO1309" s="24"/>
      <c r="BP1309" s="24"/>
      <c r="BQ1309" s="24"/>
      <c r="BR1309" s="24"/>
      <c r="BS1309" s="24"/>
      <c r="BT1309" s="24"/>
      <c r="BU1309" s="24"/>
      <c r="BV1309" s="24"/>
      <c r="BW1309" s="24"/>
      <c r="BX1309" s="24"/>
      <c r="BY1309" s="24"/>
      <c r="BZ1309" s="24"/>
      <c r="CA1309" s="24"/>
      <c r="CB1309" s="24"/>
      <c r="CC1309" s="24"/>
      <c r="CD1309" s="24"/>
      <c r="CE1309" s="24"/>
      <c r="CF1309" s="24"/>
      <c r="CG1309" s="24"/>
      <c r="CH1309" s="24"/>
      <c r="CI1309" s="24"/>
      <c r="CJ1309" s="24"/>
      <c r="CK1309" s="24"/>
      <c r="CL1309" s="24"/>
    </row>
    <row r="1310" spans="2:90" x14ac:dyDescent="0.4">
      <c r="B1310" s="132" t="str">
        <f>B1295</f>
        <v>(Primary label)</v>
      </c>
      <c r="D1310" t="s">
        <v>754</v>
      </c>
      <c r="E1310" s="8" t="str">
        <f t="shared" si="1480"/>
        <v>1310 WCAR-S</v>
      </c>
      <c r="G1310" t="s">
        <v>332</v>
      </c>
      <c r="K1310" s="53"/>
      <c r="L1310" s="53"/>
      <c r="M1310" s="53"/>
      <c r="N1310" s="53"/>
      <c r="O1310" s="53"/>
      <c r="P1310" s="53"/>
      <c r="R1310" s="24"/>
      <c r="S1310" s="24"/>
      <c r="T1310" s="24"/>
      <c r="U1310" s="24"/>
      <c r="V1310" s="24"/>
      <c r="W1310" s="24"/>
      <c r="X1310" s="24"/>
      <c r="Y1310" s="24"/>
      <c r="Z1310" s="24"/>
      <c r="AA1310" s="24"/>
      <c r="AB1310" s="24"/>
      <c r="AC1310" s="24"/>
      <c r="AD1310" s="24"/>
      <c r="AE1310" s="24"/>
      <c r="AF1310" s="24"/>
      <c r="AG1310" s="24"/>
      <c r="AH1310" s="24"/>
      <c r="AI1310" s="24"/>
      <c r="AJ1310" s="24"/>
      <c r="AK1310" s="24"/>
      <c r="AL1310" s="24"/>
      <c r="AM1310" s="24"/>
      <c r="AN1310" s="24"/>
      <c r="AO1310" s="24"/>
      <c r="AP1310" s="24"/>
      <c r="AQ1310" s="24"/>
      <c r="AR1310" s="24"/>
      <c r="AS1310" s="24"/>
      <c r="AT1310" s="24"/>
      <c r="AU1310" s="24"/>
      <c r="AV1310" s="24"/>
      <c r="AW1310" s="24"/>
      <c r="AX1310" s="24"/>
      <c r="AY1310" s="24"/>
      <c r="AZ1310" s="24"/>
      <c r="BA1310" s="24"/>
      <c r="BB1310" s="24"/>
      <c r="BC1310" s="24"/>
      <c r="BD1310" s="24"/>
      <c r="BE1310" s="24"/>
      <c r="BF1310" s="24"/>
      <c r="BG1310" s="24"/>
      <c r="BH1310" s="24"/>
      <c r="BI1310" s="24"/>
      <c r="BJ1310" s="24"/>
      <c r="BK1310" s="24"/>
      <c r="BL1310" s="24"/>
      <c r="BM1310" s="24"/>
      <c r="BN1310" s="24"/>
      <c r="BO1310" s="24"/>
      <c r="BP1310" s="24"/>
      <c r="BQ1310" s="24"/>
      <c r="BR1310" s="24"/>
      <c r="BS1310" s="24"/>
      <c r="BT1310" s="24"/>
      <c r="BU1310" s="24"/>
      <c r="BV1310" s="24"/>
      <c r="BW1310" s="24"/>
      <c r="BX1310" s="24"/>
      <c r="BY1310" s="24"/>
      <c r="BZ1310" s="24"/>
      <c r="CA1310" s="24"/>
      <c r="CB1310" s="24"/>
      <c r="CC1310" s="24"/>
      <c r="CD1310" s="24"/>
      <c r="CE1310" s="24"/>
      <c r="CF1310" s="24"/>
      <c r="CG1310" s="24"/>
      <c r="CH1310" s="24"/>
      <c r="CI1310" s="24"/>
      <c r="CJ1310" s="24"/>
      <c r="CK1310" s="24"/>
      <c r="CL1310" s="24"/>
    </row>
    <row r="1311" spans="2:90" x14ac:dyDescent="0.4">
      <c r="B1311" s="132" t="str">
        <f>B1296</f>
        <v>primary unit</v>
      </c>
      <c r="D1311" t="s">
        <v>754</v>
      </c>
      <c r="E1311" s="8" t="str">
        <f>ROW()&amp;" "&amp;D1311</f>
        <v>1311 WCAR-S</v>
      </c>
      <c r="G1311" t="s">
        <v>332</v>
      </c>
      <c r="K1311" s="53"/>
      <c r="L1311" s="53"/>
      <c r="M1311" s="53"/>
      <c r="N1311" s="53"/>
      <c r="O1311" s="53"/>
      <c r="P1311" s="53"/>
      <c r="R1311" s="24"/>
      <c r="S1311" s="24"/>
      <c r="T1311" s="24"/>
      <c r="U1311" s="24"/>
      <c r="V1311" s="24"/>
      <c r="W1311" s="24"/>
      <c r="X1311" s="24"/>
      <c r="Y1311" s="24"/>
      <c r="Z1311" s="24"/>
      <c r="AA1311" s="24"/>
      <c r="AB1311" s="24"/>
      <c r="AC1311" s="24"/>
      <c r="AD1311" s="24"/>
      <c r="AE1311" s="24"/>
      <c r="AF1311" s="24"/>
      <c r="AG1311" s="24"/>
      <c r="AH1311" s="24"/>
      <c r="AI1311" s="24"/>
      <c r="AJ1311" s="24"/>
      <c r="AK1311" s="24"/>
      <c r="AL1311" s="24"/>
      <c r="AM1311" s="24"/>
      <c r="AN1311" s="24"/>
      <c r="AO1311" s="24"/>
      <c r="AP1311" s="24"/>
      <c r="AQ1311" s="24"/>
      <c r="AR1311" s="24"/>
      <c r="AS1311" s="24"/>
      <c r="AT1311" s="24"/>
      <c r="AU1311" s="24"/>
      <c r="AV1311" s="24"/>
      <c r="AW1311" s="24"/>
      <c r="AX1311" s="24"/>
      <c r="AY1311" s="24"/>
      <c r="AZ1311" s="24"/>
      <c r="BA1311" s="24"/>
      <c r="BB1311" s="24"/>
      <c r="BC1311" s="24"/>
      <c r="BD1311" s="24"/>
      <c r="BE1311" s="24"/>
      <c r="BF1311" s="24"/>
      <c r="BG1311" s="24"/>
      <c r="BH1311" s="24"/>
      <c r="BI1311" s="24"/>
      <c r="BJ1311" s="24"/>
      <c r="BK1311" s="24"/>
      <c r="BL1311" s="24"/>
      <c r="BM1311" s="24"/>
      <c r="BN1311" s="24"/>
      <c r="BO1311" s="24"/>
      <c r="BP1311" s="24"/>
      <c r="BQ1311" s="24"/>
      <c r="BR1311" s="24"/>
      <c r="BS1311" s="24"/>
      <c r="BT1311" s="24"/>
      <c r="BU1311" s="24"/>
      <c r="BV1311" s="24"/>
      <c r="BW1311" s="24"/>
      <c r="BX1311" s="24"/>
      <c r="BY1311" s="24"/>
      <c r="BZ1311" s="24"/>
      <c r="CA1311" s="24"/>
      <c r="CB1311" s="24"/>
      <c r="CC1311" s="24"/>
      <c r="CD1311" s="24"/>
      <c r="CE1311" s="24"/>
      <c r="CF1311" s="24"/>
      <c r="CG1311" s="24"/>
      <c r="CH1311" s="24"/>
      <c r="CI1311" s="24"/>
      <c r="CJ1311" s="24"/>
      <c r="CK1311" s="24"/>
      <c r="CL1311" s="24"/>
    </row>
    <row r="1312" spans="2:90" x14ac:dyDescent="0.4">
      <c r="B1312" s="132" t="str">
        <f>B1297</f>
        <v>Primary revenue driver</v>
      </c>
      <c r="D1312" t="s">
        <v>754</v>
      </c>
      <c r="E1312" s="8" t="str">
        <f t="shared" ref="E1312:E1359" si="1487">ROW()&amp;" "&amp;D1312</f>
        <v>1312 WCAR-S</v>
      </c>
      <c r="G1312" t="s">
        <v>332</v>
      </c>
      <c r="K1312" s="53"/>
      <c r="L1312" s="53"/>
      <c r="M1312" s="53"/>
      <c r="N1312" s="53"/>
      <c r="O1312" s="53"/>
      <c r="P1312" s="53"/>
      <c r="R1312" s="24"/>
      <c r="S1312" s="175" t="str">
        <f t="shared" ref="S1312" si="1488">S1297</f>
        <v>S$12</v>
      </c>
      <c r="T1312" s="175" t="str">
        <f t="shared" ref="T1312:AX1312" si="1489">T1297</f>
        <v>T$12</v>
      </c>
      <c r="U1312" s="175" t="str">
        <f t="shared" si="1489"/>
        <v>U$12</v>
      </c>
      <c r="V1312" s="175" t="str">
        <f t="shared" si="1489"/>
        <v>V$12</v>
      </c>
      <c r="W1312" s="175" t="str">
        <f t="shared" si="1489"/>
        <v>W$12</v>
      </c>
      <c r="X1312" s="175" t="str">
        <f t="shared" si="1489"/>
        <v>X$12</v>
      </c>
      <c r="Y1312" s="175" t="str">
        <f t="shared" si="1489"/>
        <v>Y$12</v>
      </c>
      <c r="Z1312" s="175" t="str">
        <f t="shared" si="1489"/>
        <v>Z$12</v>
      </c>
      <c r="AA1312" s="175" t="str">
        <f t="shared" si="1489"/>
        <v>AA$12</v>
      </c>
      <c r="AB1312" s="175" t="str">
        <f t="shared" si="1489"/>
        <v>AB$12</v>
      </c>
      <c r="AC1312" s="175" t="str">
        <f t="shared" si="1489"/>
        <v>AC$12</v>
      </c>
      <c r="AD1312" s="175" t="str">
        <f t="shared" si="1489"/>
        <v>AD$12</v>
      </c>
      <c r="AE1312" s="175" t="str">
        <f t="shared" si="1489"/>
        <v>AE$12</v>
      </c>
      <c r="AF1312" s="175" t="str">
        <f t="shared" si="1489"/>
        <v>AF$12</v>
      </c>
      <c r="AG1312" s="175" t="str">
        <f t="shared" si="1489"/>
        <v>AG$12</v>
      </c>
      <c r="AH1312" s="175" t="str">
        <f t="shared" si="1489"/>
        <v>AH$12</v>
      </c>
      <c r="AI1312" s="175" t="str">
        <f t="shared" si="1489"/>
        <v>AI$12</v>
      </c>
      <c r="AJ1312" s="175" t="str">
        <f t="shared" si="1489"/>
        <v>AJ$12</v>
      </c>
      <c r="AK1312" s="175" t="str">
        <f t="shared" si="1489"/>
        <v>AK$12</v>
      </c>
      <c r="AL1312" s="175" t="str">
        <f t="shared" si="1489"/>
        <v>AL$12</v>
      </c>
      <c r="AM1312" s="175" t="str">
        <f t="shared" si="1489"/>
        <v>AM$12</v>
      </c>
      <c r="AN1312" s="175" t="str">
        <f t="shared" si="1489"/>
        <v>AN$12</v>
      </c>
      <c r="AO1312" s="175" t="str">
        <f t="shared" si="1489"/>
        <v>AO$12</v>
      </c>
      <c r="AP1312" s="175" t="str">
        <f t="shared" si="1489"/>
        <v>AP$12</v>
      </c>
      <c r="AQ1312" s="175" t="str">
        <f t="shared" si="1489"/>
        <v>AQ$12</v>
      </c>
      <c r="AR1312" s="175" t="str">
        <f t="shared" si="1489"/>
        <v>AR$12</v>
      </c>
      <c r="AS1312" s="175" t="str">
        <f t="shared" si="1489"/>
        <v>AS$12</v>
      </c>
      <c r="AT1312" s="175" t="str">
        <f t="shared" si="1489"/>
        <v>AT$12</v>
      </c>
      <c r="AU1312" s="175" t="str">
        <f t="shared" si="1489"/>
        <v>AU$12</v>
      </c>
      <c r="AV1312" s="175" t="str">
        <f t="shared" si="1489"/>
        <v>AV$12</v>
      </c>
      <c r="AW1312" s="175" t="str">
        <f t="shared" si="1489"/>
        <v>AW$12</v>
      </c>
      <c r="AX1312" s="175" t="str">
        <f t="shared" si="1489"/>
        <v>AX$12</v>
      </c>
      <c r="AY1312" s="175" t="str">
        <f t="shared" ref="AY1312:CD1312" si="1490">AY1297</f>
        <v>AY$12</v>
      </c>
      <c r="AZ1312" s="175" t="str">
        <f t="shared" si="1490"/>
        <v>AZ$12</v>
      </c>
      <c r="BA1312" s="175" t="str">
        <f t="shared" si="1490"/>
        <v>BA$12</v>
      </c>
      <c r="BB1312" s="175" t="str">
        <f t="shared" si="1490"/>
        <v>BB$12</v>
      </c>
      <c r="BC1312" s="175" t="str">
        <f t="shared" si="1490"/>
        <v>BC$12</v>
      </c>
      <c r="BD1312" s="175" t="str">
        <f t="shared" si="1490"/>
        <v>BD$12</v>
      </c>
      <c r="BE1312" s="175" t="str">
        <f t="shared" si="1490"/>
        <v>BE$12</v>
      </c>
      <c r="BF1312" s="175" t="str">
        <f t="shared" si="1490"/>
        <v>BF$12</v>
      </c>
      <c r="BG1312" s="175" t="str">
        <f t="shared" si="1490"/>
        <v>BG$12</v>
      </c>
      <c r="BH1312" s="175" t="str">
        <f t="shared" si="1490"/>
        <v>BH$12</v>
      </c>
      <c r="BI1312" s="175" t="str">
        <f t="shared" si="1490"/>
        <v>BI$12</v>
      </c>
      <c r="BJ1312" s="175" t="str">
        <f t="shared" si="1490"/>
        <v>BJ$12</v>
      </c>
      <c r="BK1312" s="175" t="str">
        <f t="shared" si="1490"/>
        <v>BK$12</v>
      </c>
      <c r="BL1312" s="175" t="str">
        <f t="shared" si="1490"/>
        <v>BL$12</v>
      </c>
      <c r="BM1312" s="175" t="str">
        <f t="shared" si="1490"/>
        <v>BM$12</v>
      </c>
      <c r="BN1312" s="175" t="str">
        <f t="shared" si="1490"/>
        <v>BN$12</v>
      </c>
      <c r="BO1312" s="175" t="str">
        <f t="shared" si="1490"/>
        <v>BO$12</v>
      </c>
      <c r="BP1312" s="175" t="str">
        <f t="shared" si="1490"/>
        <v>BP$12</v>
      </c>
      <c r="BQ1312" s="175" t="str">
        <f t="shared" si="1490"/>
        <v>BQ$12</v>
      </c>
      <c r="BR1312" s="175" t="str">
        <f t="shared" si="1490"/>
        <v>BR$12</v>
      </c>
      <c r="BS1312" s="175" t="str">
        <f t="shared" si="1490"/>
        <v>BS$12</v>
      </c>
      <c r="BT1312" s="175" t="str">
        <f t="shared" si="1490"/>
        <v>BT$12</v>
      </c>
      <c r="BU1312" s="175" t="str">
        <f t="shared" si="1490"/>
        <v>BU$12</v>
      </c>
      <c r="BV1312" s="175" t="str">
        <f t="shared" si="1490"/>
        <v>BV$12</v>
      </c>
      <c r="BW1312" s="175" t="str">
        <f t="shared" si="1490"/>
        <v>BW$12</v>
      </c>
      <c r="BX1312" s="175" t="str">
        <f t="shared" si="1490"/>
        <v>BX$12</v>
      </c>
      <c r="BY1312" s="175" t="str">
        <f t="shared" si="1490"/>
        <v>BY$12</v>
      </c>
      <c r="BZ1312" s="175" t="str">
        <f t="shared" si="1490"/>
        <v>BZ$12</v>
      </c>
      <c r="CA1312" s="175" t="str">
        <f t="shared" si="1490"/>
        <v>CA$12</v>
      </c>
      <c r="CB1312" s="175" t="str">
        <f t="shared" si="1490"/>
        <v>CB$12</v>
      </c>
      <c r="CC1312" s="175" t="str">
        <f t="shared" si="1490"/>
        <v>CC$12</v>
      </c>
      <c r="CD1312" s="175" t="str">
        <f t="shared" si="1490"/>
        <v>CD$12</v>
      </c>
      <c r="CE1312" s="175" t="str">
        <f t="shared" ref="CE1312:CK1312" si="1491">CE1297</f>
        <v>CE$12</v>
      </c>
      <c r="CF1312" s="175" t="str">
        <f t="shared" si="1491"/>
        <v>CF$12</v>
      </c>
      <c r="CG1312" s="175" t="str">
        <f t="shared" si="1491"/>
        <v>CG$12</v>
      </c>
      <c r="CH1312" s="175" t="str">
        <f t="shared" si="1491"/>
        <v>CH$12</v>
      </c>
      <c r="CI1312" s="175" t="str">
        <f t="shared" si="1491"/>
        <v>CI$12</v>
      </c>
      <c r="CJ1312" s="175" t="str">
        <f t="shared" si="1491"/>
        <v>CJ$12</v>
      </c>
      <c r="CK1312" s="175" t="str">
        <f t="shared" si="1491"/>
        <v>CK$12</v>
      </c>
      <c r="CL1312" s="175" t="str">
        <f t="shared" ref="CL1312" si="1492">CL1297</f>
        <v>CL$12</v>
      </c>
    </row>
    <row r="1313" spans="2:90" x14ac:dyDescent="0.4">
      <c r="B1313" s="132" t="str">
        <f>B1298</f>
        <v>Primary volume driver</v>
      </c>
      <c r="D1313" t="s">
        <v>754</v>
      </c>
      <c r="E1313" s="8" t="str">
        <f t="shared" si="1487"/>
        <v>1313 WCAR-S</v>
      </c>
      <c r="G1313" t="s">
        <v>332</v>
      </c>
      <c r="H1313" s="56"/>
      <c r="I1313" s="79"/>
      <c r="J1313" s="79"/>
      <c r="K1313" s="15"/>
      <c r="L1313" s="15"/>
      <c r="M1313" s="15"/>
      <c r="N1313" s="15"/>
      <c r="O1313" s="15"/>
      <c r="P1313" s="15"/>
      <c r="R1313" s="15"/>
      <c r="S1313" s="175" t="str">
        <f t="shared" ref="S1313" si="1493">S1298</f>
        <v>S$13</v>
      </c>
      <c r="T1313" s="175" t="str">
        <f t="shared" ref="T1313:AX1313" si="1494">T1298</f>
        <v>T$13</v>
      </c>
      <c r="U1313" s="175" t="str">
        <f t="shared" si="1494"/>
        <v>U$13</v>
      </c>
      <c r="V1313" s="175" t="str">
        <f t="shared" si="1494"/>
        <v>V$13</v>
      </c>
      <c r="W1313" s="175" t="str">
        <f t="shared" si="1494"/>
        <v>W$13</v>
      </c>
      <c r="X1313" s="175" t="str">
        <f t="shared" si="1494"/>
        <v>X$13</v>
      </c>
      <c r="Y1313" s="175" t="str">
        <f t="shared" si="1494"/>
        <v>Y$13</v>
      </c>
      <c r="Z1313" s="175" t="str">
        <f t="shared" si="1494"/>
        <v>Z$13</v>
      </c>
      <c r="AA1313" s="175" t="str">
        <f t="shared" si="1494"/>
        <v>AA$13</v>
      </c>
      <c r="AB1313" s="175" t="str">
        <f t="shared" si="1494"/>
        <v>AB$13</v>
      </c>
      <c r="AC1313" s="175" t="str">
        <f t="shared" si="1494"/>
        <v>AC$13</v>
      </c>
      <c r="AD1313" s="175" t="str">
        <f t="shared" si="1494"/>
        <v>AD$13</v>
      </c>
      <c r="AE1313" s="175" t="str">
        <f t="shared" si="1494"/>
        <v>AE$13</v>
      </c>
      <c r="AF1313" s="175" t="str">
        <f t="shared" si="1494"/>
        <v>AF$13</v>
      </c>
      <c r="AG1313" s="175" t="str">
        <f t="shared" si="1494"/>
        <v>AG$13</v>
      </c>
      <c r="AH1313" s="175" t="str">
        <f t="shared" si="1494"/>
        <v>AH$13</v>
      </c>
      <c r="AI1313" s="175" t="str">
        <f t="shared" si="1494"/>
        <v>AI$13</v>
      </c>
      <c r="AJ1313" s="175" t="str">
        <f t="shared" si="1494"/>
        <v>AJ$13</v>
      </c>
      <c r="AK1313" s="175" t="str">
        <f t="shared" si="1494"/>
        <v>AK$13</v>
      </c>
      <c r="AL1313" s="175" t="str">
        <f t="shared" si="1494"/>
        <v>AL$13</v>
      </c>
      <c r="AM1313" s="175" t="str">
        <f t="shared" si="1494"/>
        <v>AM$13</v>
      </c>
      <c r="AN1313" s="175" t="str">
        <f t="shared" si="1494"/>
        <v>AN$13</v>
      </c>
      <c r="AO1313" s="175" t="str">
        <f t="shared" si="1494"/>
        <v>AO$13</v>
      </c>
      <c r="AP1313" s="175" t="str">
        <f t="shared" si="1494"/>
        <v>AP$13</v>
      </c>
      <c r="AQ1313" s="175" t="str">
        <f t="shared" si="1494"/>
        <v>AQ$13</v>
      </c>
      <c r="AR1313" s="175" t="str">
        <f t="shared" si="1494"/>
        <v>AR$13</v>
      </c>
      <c r="AS1313" s="175" t="str">
        <f t="shared" si="1494"/>
        <v>AS$13</v>
      </c>
      <c r="AT1313" s="175" t="str">
        <f t="shared" si="1494"/>
        <v>AT$13</v>
      </c>
      <c r="AU1313" s="175" t="str">
        <f t="shared" si="1494"/>
        <v>AU$13</v>
      </c>
      <c r="AV1313" s="175" t="str">
        <f t="shared" si="1494"/>
        <v>AV$13</v>
      </c>
      <c r="AW1313" s="175" t="str">
        <f t="shared" si="1494"/>
        <v>AW$13</v>
      </c>
      <c r="AX1313" s="175" t="str">
        <f t="shared" si="1494"/>
        <v>AX$13</v>
      </c>
      <c r="AY1313" s="175" t="str">
        <f t="shared" ref="AY1313:CD1313" si="1495">AY1298</f>
        <v>AY$13</v>
      </c>
      <c r="AZ1313" s="175" t="str">
        <f t="shared" si="1495"/>
        <v>AZ$13</v>
      </c>
      <c r="BA1313" s="175" t="str">
        <f t="shared" si="1495"/>
        <v>BA$13</v>
      </c>
      <c r="BB1313" s="175" t="str">
        <f t="shared" si="1495"/>
        <v>BB$13</v>
      </c>
      <c r="BC1313" s="175" t="str">
        <f t="shared" si="1495"/>
        <v>BC$13</v>
      </c>
      <c r="BD1313" s="175" t="str">
        <f t="shared" si="1495"/>
        <v>BD$13</v>
      </c>
      <c r="BE1313" s="175" t="str">
        <f t="shared" si="1495"/>
        <v>BE$13</v>
      </c>
      <c r="BF1313" s="175" t="str">
        <f t="shared" si="1495"/>
        <v>BF$13</v>
      </c>
      <c r="BG1313" s="175" t="str">
        <f t="shared" si="1495"/>
        <v>BG$13</v>
      </c>
      <c r="BH1313" s="175" t="str">
        <f t="shared" si="1495"/>
        <v>BH$13</v>
      </c>
      <c r="BI1313" s="175" t="str">
        <f t="shared" si="1495"/>
        <v>BI$13</v>
      </c>
      <c r="BJ1313" s="175" t="str">
        <f t="shared" si="1495"/>
        <v>BJ$13</v>
      </c>
      <c r="BK1313" s="175" t="str">
        <f t="shared" si="1495"/>
        <v>BK$13</v>
      </c>
      <c r="BL1313" s="175" t="str">
        <f t="shared" si="1495"/>
        <v>BL$13</v>
      </c>
      <c r="BM1313" s="175" t="str">
        <f t="shared" si="1495"/>
        <v>BM$13</v>
      </c>
      <c r="BN1313" s="175" t="str">
        <f t="shared" si="1495"/>
        <v>BN$13</v>
      </c>
      <c r="BO1313" s="175" t="str">
        <f t="shared" si="1495"/>
        <v>BO$13</v>
      </c>
      <c r="BP1313" s="175" t="str">
        <f t="shared" si="1495"/>
        <v>BP$13</v>
      </c>
      <c r="BQ1313" s="175" t="str">
        <f t="shared" si="1495"/>
        <v>BQ$13</v>
      </c>
      <c r="BR1313" s="175" t="str">
        <f t="shared" si="1495"/>
        <v>BR$13</v>
      </c>
      <c r="BS1313" s="175" t="str">
        <f t="shared" si="1495"/>
        <v>BS$13</v>
      </c>
      <c r="BT1313" s="175" t="str">
        <f t="shared" si="1495"/>
        <v>BT$13</v>
      </c>
      <c r="BU1313" s="175" t="str">
        <f t="shared" si="1495"/>
        <v>BU$13</v>
      </c>
      <c r="BV1313" s="175" t="str">
        <f t="shared" si="1495"/>
        <v>BV$13</v>
      </c>
      <c r="BW1313" s="175" t="str">
        <f t="shared" si="1495"/>
        <v>BW$13</v>
      </c>
      <c r="BX1313" s="175" t="str">
        <f t="shared" si="1495"/>
        <v>BX$13</v>
      </c>
      <c r="BY1313" s="175" t="str">
        <f t="shared" si="1495"/>
        <v>BY$13</v>
      </c>
      <c r="BZ1313" s="175" t="str">
        <f t="shared" si="1495"/>
        <v>BZ$13</v>
      </c>
      <c r="CA1313" s="175" t="str">
        <f t="shared" si="1495"/>
        <v>CA$13</v>
      </c>
      <c r="CB1313" s="175" t="str">
        <f t="shared" si="1495"/>
        <v>CB$13</v>
      </c>
      <c r="CC1313" s="175" t="str">
        <f t="shared" si="1495"/>
        <v>CC$13</v>
      </c>
      <c r="CD1313" s="175" t="str">
        <f t="shared" si="1495"/>
        <v>CD$13</v>
      </c>
      <c r="CE1313" s="175" t="str">
        <f t="shared" ref="CE1313:CK1313" si="1496">CE1298</f>
        <v>CE$13</v>
      </c>
      <c r="CF1313" s="175" t="str">
        <f t="shared" si="1496"/>
        <v>CF$13</v>
      </c>
      <c r="CG1313" s="175" t="str">
        <f t="shared" si="1496"/>
        <v>CG$13</v>
      </c>
      <c r="CH1313" s="175" t="str">
        <f t="shared" si="1496"/>
        <v>CH$13</v>
      </c>
      <c r="CI1313" s="175" t="str">
        <f t="shared" si="1496"/>
        <v>CI$13</v>
      </c>
      <c r="CJ1313" s="175" t="str">
        <f t="shared" si="1496"/>
        <v>CJ$13</v>
      </c>
      <c r="CK1313" s="175" t="str">
        <f t="shared" si="1496"/>
        <v>CK$13</v>
      </c>
      <c r="CL1313" s="175" t="str">
        <f t="shared" ref="CL1313" si="1497">CL1298</f>
        <v>CL$13</v>
      </c>
    </row>
    <row r="1314" spans="2:90" x14ac:dyDescent="0.4">
      <c r="B1314" s="132" t="str">
        <f>B1299</f>
        <v>(Secondary label)</v>
      </c>
      <c r="D1314" t="s">
        <v>754</v>
      </c>
      <c r="E1314" s="8" t="str">
        <f t="shared" si="1487"/>
        <v>1314 WCAR-S</v>
      </c>
      <c r="G1314" t="s">
        <v>332</v>
      </c>
      <c r="H1314" s="12"/>
      <c r="I1314" s="60"/>
      <c r="J1314" s="60"/>
      <c r="K1314" s="15"/>
      <c r="L1314" s="15"/>
      <c r="M1314" s="15"/>
      <c r="N1314" s="15"/>
      <c r="O1314" s="15"/>
      <c r="P1314" s="15"/>
      <c r="R1314" s="15"/>
      <c r="S1314" s="175">
        <f t="shared" ref="S1314" si="1498">S1299</f>
        <v>0</v>
      </c>
      <c r="T1314" s="175">
        <f t="shared" ref="T1314:AX1314" si="1499">T1299</f>
        <v>0</v>
      </c>
      <c r="U1314" s="175">
        <f t="shared" si="1499"/>
        <v>0</v>
      </c>
      <c r="V1314" s="175">
        <f t="shared" si="1499"/>
        <v>0</v>
      </c>
      <c r="W1314" s="175">
        <f t="shared" si="1499"/>
        <v>0</v>
      </c>
      <c r="X1314" s="175">
        <f t="shared" si="1499"/>
        <v>0</v>
      </c>
      <c r="Y1314" s="175">
        <f t="shared" si="1499"/>
        <v>0</v>
      </c>
      <c r="Z1314" s="175">
        <f t="shared" si="1499"/>
        <v>0</v>
      </c>
      <c r="AA1314" s="175">
        <f t="shared" si="1499"/>
        <v>0</v>
      </c>
      <c r="AB1314" s="175">
        <f t="shared" si="1499"/>
        <v>0</v>
      </c>
      <c r="AC1314" s="175">
        <f t="shared" si="1499"/>
        <v>0</v>
      </c>
      <c r="AD1314" s="175">
        <f t="shared" si="1499"/>
        <v>0</v>
      </c>
      <c r="AE1314" s="175">
        <f t="shared" si="1499"/>
        <v>0</v>
      </c>
      <c r="AF1314" s="175">
        <f t="shared" si="1499"/>
        <v>0</v>
      </c>
      <c r="AG1314" s="175">
        <f t="shared" si="1499"/>
        <v>0</v>
      </c>
      <c r="AH1314" s="175">
        <f t="shared" si="1499"/>
        <v>0</v>
      </c>
      <c r="AI1314" s="175">
        <f t="shared" si="1499"/>
        <v>0</v>
      </c>
      <c r="AJ1314" s="175">
        <f t="shared" si="1499"/>
        <v>0</v>
      </c>
      <c r="AK1314" s="175">
        <f t="shared" si="1499"/>
        <v>0</v>
      </c>
      <c r="AL1314" s="175">
        <f t="shared" si="1499"/>
        <v>0</v>
      </c>
      <c r="AM1314" s="175">
        <f t="shared" si="1499"/>
        <v>0</v>
      </c>
      <c r="AN1314" s="175">
        <f t="shared" si="1499"/>
        <v>0</v>
      </c>
      <c r="AO1314" s="175">
        <f t="shared" si="1499"/>
        <v>0</v>
      </c>
      <c r="AP1314" s="175">
        <f t="shared" si="1499"/>
        <v>0</v>
      </c>
      <c r="AQ1314" s="175">
        <f t="shared" si="1499"/>
        <v>0</v>
      </c>
      <c r="AR1314" s="175">
        <f t="shared" si="1499"/>
        <v>0</v>
      </c>
      <c r="AS1314" s="175">
        <f t="shared" si="1499"/>
        <v>0</v>
      </c>
      <c r="AT1314" s="175">
        <f t="shared" si="1499"/>
        <v>0</v>
      </c>
      <c r="AU1314" s="175">
        <f t="shared" si="1499"/>
        <v>0</v>
      </c>
      <c r="AV1314" s="175">
        <f t="shared" si="1499"/>
        <v>0</v>
      </c>
      <c r="AW1314" s="175">
        <f t="shared" si="1499"/>
        <v>0</v>
      </c>
      <c r="AX1314" s="175">
        <f t="shared" si="1499"/>
        <v>0</v>
      </c>
      <c r="AY1314" s="175">
        <f t="shared" ref="AY1314:CD1314" si="1500">AY1299</f>
        <v>0</v>
      </c>
      <c r="AZ1314" s="175">
        <f t="shared" si="1500"/>
        <v>0</v>
      </c>
      <c r="BA1314" s="175">
        <f t="shared" si="1500"/>
        <v>0</v>
      </c>
      <c r="BB1314" s="175">
        <f t="shared" si="1500"/>
        <v>0</v>
      </c>
      <c r="BC1314" s="175">
        <f t="shared" si="1500"/>
        <v>0</v>
      </c>
      <c r="BD1314" s="175">
        <f t="shared" si="1500"/>
        <v>0</v>
      </c>
      <c r="BE1314" s="175">
        <f t="shared" si="1500"/>
        <v>0</v>
      </c>
      <c r="BF1314" s="175">
        <f t="shared" si="1500"/>
        <v>0</v>
      </c>
      <c r="BG1314" s="175">
        <f t="shared" si="1500"/>
        <v>0</v>
      </c>
      <c r="BH1314" s="175">
        <f t="shared" si="1500"/>
        <v>0</v>
      </c>
      <c r="BI1314" s="175">
        <f t="shared" si="1500"/>
        <v>0</v>
      </c>
      <c r="BJ1314" s="175">
        <f t="shared" si="1500"/>
        <v>0</v>
      </c>
      <c r="BK1314" s="175">
        <f t="shared" si="1500"/>
        <v>0</v>
      </c>
      <c r="BL1314" s="175">
        <f t="shared" si="1500"/>
        <v>0</v>
      </c>
      <c r="BM1314" s="175">
        <f t="shared" si="1500"/>
        <v>0</v>
      </c>
      <c r="BN1314" s="175">
        <f t="shared" si="1500"/>
        <v>0</v>
      </c>
      <c r="BO1314" s="175">
        <f t="shared" si="1500"/>
        <v>0</v>
      </c>
      <c r="BP1314" s="175">
        <f t="shared" si="1500"/>
        <v>0</v>
      </c>
      <c r="BQ1314" s="175">
        <f t="shared" si="1500"/>
        <v>0</v>
      </c>
      <c r="BR1314" s="175">
        <f t="shared" si="1500"/>
        <v>0</v>
      </c>
      <c r="BS1314" s="175">
        <f t="shared" si="1500"/>
        <v>0</v>
      </c>
      <c r="BT1314" s="175">
        <f t="shared" si="1500"/>
        <v>0</v>
      </c>
      <c r="BU1314" s="175">
        <f t="shared" si="1500"/>
        <v>0</v>
      </c>
      <c r="BV1314" s="175">
        <f t="shared" si="1500"/>
        <v>0</v>
      </c>
      <c r="BW1314" s="175">
        <f t="shared" si="1500"/>
        <v>0</v>
      </c>
      <c r="BX1314" s="175">
        <f t="shared" si="1500"/>
        <v>0</v>
      </c>
      <c r="BY1314" s="175">
        <f t="shared" si="1500"/>
        <v>0</v>
      </c>
      <c r="BZ1314" s="175">
        <f t="shared" si="1500"/>
        <v>0</v>
      </c>
      <c r="CA1314" s="175">
        <f t="shared" si="1500"/>
        <v>0</v>
      </c>
      <c r="CB1314" s="175">
        <f t="shared" si="1500"/>
        <v>0</v>
      </c>
      <c r="CC1314" s="175">
        <f t="shared" si="1500"/>
        <v>0</v>
      </c>
      <c r="CD1314" s="175">
        <f t="shared" si="1500"/>
        <v>0</v>
      </c>
      <c r="CE1314" s="175">
        <f t="shared" ref="CE1314:CK1314" si="1501">CE1299</f>
        <v>0</v>
      </c>
      <c r="CF1314" s="175">
        <f t="shared" si="1501"/>
        <v>0</v>
      </c>
      <c r="CG1314" s="175">
        <f t="shared" si="1501"/>
        <v>0</v>
      </c>
      <c r="CH1314" s="175">
        <f t="shared" si="1501"/>
        <v>0</v>
      </c>
      <c r="CI1314" s="175">
        <f t="shared" si="1501"/>
        <v>0</v>
      </c>
      <c r="CJ1314" s="175">
        <f t="shared" si="1501"/>
        <v>0</v>
      </c>
      <c r="CK1314" s="175">
        <f t="shared" si="1501"/>
        <v>0</v>
      </c>
      <c r="CL1314" s="175">
        <f t="shared" ref="CL1314" si="1502">CL1299</f>
        <v>0</v>
      </c>
    </row>
    <row r="1315" spans="2:90" x14ac:dyDescent="0.4">
      <c r="B1315" s="235" t="str">
        <f>IFERROR(SUBSTITUTE(TRIM(MID(B1303, SEARCH("-", B1303) + 1, LEN(B1303))),":",""),"no unit")</f>
        <v>revenue</v>
      </c>
      <c r="D1315" t="s">
        <v>754</v>
      </c>
      <c r="E1315" s="8" t="str">
        <f t="shared" ref="E1315" si="1503">ROW()&amp;" "&amp;D1315</f>
        <v>1315 WCAR-S</v>
      </c>
      <c r="G1315" t="s">
        <v>332</v>
      </c>
      <c r="H1315" s="12"/>
      <c r="I1315" s="60"/>
      <c r="J1315" s="60"/>
      <c r="K1315" s="15"/>
      <c r="L1315" s="15"/>
      <c r="M1315" s="15"/>
      <c r="N1315" s="15"/>
      <c r="O1315" s="15"/>
      <c r="P1315" s="15"/>
      <c r="R1315" s="15"/>
      <c r="S1315" s="175"/>
      <c r="T1315" s="175"/>
      <c r="U1315" s="175"/>
      <c r="V1315" s="175"/>
      <c r="W1315" s="175"/>
      <c r="X1315" s="175"/>
      <c r="Y1315" s="175"/>
      <c r="Z1315" s="175"/>
      <c r="AA1315" s="175"/>
      <c r="AB1315" s="175"/>
      <c r="AC1315" s="175"/>
      <c r="AD1315" s="175"/>
      <c r="AE1315" s="175"/>
      <c r="AF1315" s="175"/>
      <c r="AG1315" s="175"/>
      <c r="AH1315" s="175"/>
      <c r="AI1315" s="175"/>
      <c r="AJ1315" s="175"/>
      <c r="AK1315" s="175"/>
      <c r="AL1315" s="175"/>
      <c r="AM1315" s="175"/>
      <c r="AN1315" s="175"/>
      <c r="AO1315" s="175"/>
      <c r="AP1315" s="175"/>
      <c r="AQ1315" s="175"/>
      <c r="AR1315" s="175"/>
      <c r="AS1315" s="175"/>
      <c r="AT1315" s="175"/>
      <c r="AU1315" s="175"/>
      <c r="AV1315" s="175"/>
      <c r="AW1315" s="175"/>
      <c r="AX1315" s="175"/>
      <c r="AY1315" s="175"/>
      <c r="AZ1315" s="175"/>
      <c r="BA1315" s="175"/>
      <c r="BB1315" s="175"/>
      <c r="BC1315" s="175"/>
      <c r="BD1315" s="175"/>
      <c r="BE1315" s="175"/>
      <c r="BF1315" s="175"/>
      <c r="BG1315" s="175"/>
      <c r="BH1315" s="175"/>
      <c r="BI1315" s="175"/>
      <c r="BJ1315" s="175"/>
      <c r="BK1315" s="175"/>
      <c r="BL1315" s="175"/>
      <c r="BM1315" s="175"/>
      <c r="BN1315" s="175"/>
      <c r="BO1315" s="175"/>
      <c r="BP1315" s="175"/>
      <c r="BQ1315" s="175"/>
      <c r="BR1315" s="175"/>
      <c r="BS1315" s="175"/>
      <c r="BT1315" s="175"/>
      <c r="BU1315" s="175"/>
      <c r="BV1315" s="175"/>
      <c r="BW1315" s="175"/>
      <c r="BX1315" s="175"/>
      <c r="BY1315" s="175"/>
      <c r="BZ1315" s="175"/>
      <c r="CA1315" s="175"/>
      <c r="CB1315" s="175"/>
      <c r="CC1315" s="175"/>
      <c r="CD1315" s="175"/>
      <c r="CE1315" s="175"/>
      <c r="CF1315" s="175"/>
      <c r="CG1315" s="175"/>
      <c r="CH1315" s="175"/>
      <c r="CI1315" s="175"/>
      <c r="CJ1315" s="175"/>
      <c r="CK1315" s="175"/>
      <c r="CL1315" s="175"/>
    </row>
    <row r="1316" spans="2:90" x14ac:dyDescent="0.4">
      <c r="B1316" s="187" t="str">
        <f>B1301</f>
        <v>Secondary revenue driver</v>
      </c>
      <c r="D1316" t="s">
        <v>754</v>
      </c>
      <c r="E1316" s="8" t="str">
        <f t="shared" si="1487"/>
        <v>1316 WCAR-S</v>
      </c>
      <c r="G1316" t="s">
        <v>332</v>
      </c>
      <c r="H1316" s="90"/>
      <c r="I1316" s="209"/>
      <c r="J1316" s="209"/>
      <c r="K1316" s="210"/>
      <c r="L1316" s="210"/>
      <c r="M1316" s="210"/>
      <c r="N1316" s="210"/>
      <c r="O1316" s="210"/>
      <c r="P1316" s="210"/>
      <c r="R1316" s="210"/>
      <c r="S1316" s="4" t="str">
        <f t="shared" ref="S1316" si="1504">ADDRESS(ROW(S1306),COLUMN(),2)</f>
        <v>S$1306</v>
      </c>
      <c r="T1316" s="4" t="str">
        <f t="shared" ref="T1316:AX1316" si="1505">ADDRESS(ROW(T1306),COLUMN(),2)</f>
        <v>T$1306</v>
      </c>
      <c r="U1316" s="4" t="str">
        <f t="shared" si="1505"/>
        <v>U$1306</v>
      </c>
      <c r="V1316" s="4" t="str">
        <f t="shared" si="1505"/>
        <v>V$1306</v>
      </c>
      <c r="W1316" s="4" t="str">
        <f t="shared" si="1505"/>
        <v>W$1306</v>
      </c>
      <c r="X1316" s="4" t="str">
        <f t="shared" si="1505"/>
        <v>X$1306</v>
      </c>
      <c r="Y1316" s="4" t="str">
        <f t="shared" si="1505"/>
        <v>Y$1306</v>
      </c>
      <c r="Z1316" s="4" t="str">
        <f t="shared" si="1505"/>
        <v>Z$1306</v>
      </c>
      <c r="AA1316" s="4" t="str">
        <f t="shared" si="1505"/>
        <v>AA$1306</v>
      </c>
      <c r="AB1316" s="4" t="str">
        <f t="shared" si="1505"/>
        <v>AB$1306</v>
      </c>
      <c r="AC1316" s="4" t="str">
        <f t="shared" si="1505"/>
        <v>AC$1306</v>
      </c>
      <c r="AD1316" s="4" t="str">
        <f t="shared" si="1505"/>
        <v>AD$1306</v>
      </c>
      <c r="AE1316" s="4" t="str">
        <f t="shared" si="1505"/>
        <v>AE$1306</v>
      </c>
      <c r="AF1316" s="4" t="str">
        <f t="shared" si="1505"/>
        <v>AF$1306</v>
      </c>
      <c r="AG1316" s="4" t="str">
        <f t="shared" si="1505"/>
        <v>AG$1306</v>
      </c>
      <c r="AH1316" s="4" t="str">
        <f t="shared" si="1505"/>
        <v>AH$1306</v>
      </c>
      <c r="AI1316" s="4" t="str">
        <f t="shared" si="1505"/>
        <v>AI$1306</v>
      </c>
      <c r="AJ1316" s="4" t="str">
        <f t="shared" si="1505"/>
        <v>AJ$1306</v>
      </c>
      <c r="AK1316" s="4" t="str">
        <f t="shared" si="1505"/>
        <v>AK$1306</v>
      </c>
      <c r="AL1316" s="4" t="str">
        <f t="shared" si="1505"/>
        <v>AL$1306</v>
      </c>
      <c r="AM1316" s="4" t="str">
        <f t="shared" si="1505"/>
        <v>AM$1306</v>
      </c>
      <c r="AN1316" s="4" t="str">
        <f t="shared" si="1505"/>
        <v>AN$1306</v>
      </c>
      <c r="AO1316" s="4" t="str">
        <f t="shared" si="1505"/>
        <v>AO$1306</v>
      </c>
      <c r="AP1316" s="4" t="str">
        <f t="shared" si="1505"/>
        <v>AP$1306</v>
      </c>
      <c r="AQ1316" s="4" t="str">
        <f t="shared" si="1505"/>
        <v>AQ$1306</v>
      </c>
      <c r="AR1316" s="4" t="str">
        <f t="shared" si="1505"/>
        <v>AR$1306</v>
      </c>
      <c r="AS1316" s="4" t="str">
        <f t="shared" si="1505"/>
        <v>AS$1306</v>
      </c>
      <c r="AT1316" s="4" t="str">
        <f t="shared" si="1505"/>
        <v>AT$1306</v>
      </c>
      <c r="AU1316" s="4" t="str">
        <f t="shared" si="1505"/>
        <v>AU$1306</v>
      </c>
      <c r="AV1316" s="4" t="str">
        <f t="shared" si="1505"/>
        <v>AV$1306</v>
      </c>
      <c r="AW1316" s="4" t="str">
        <f t="shared" si="1505"/>
        <v>AW$1306</v>
      </c>
      <c r="AX1316" s="4" t="str">
        <f t="shared" si="1505"/>
        <v>AX$1306</v>
      </c>
      <c r="AY1316" s="4" t="str">
        <f t="shared" ref="AY1316:CD1316" si="1506">ADDRESS(ROW(AY1306),COLUMN(),2)</f>
        <v>AY$1306</v>
      </c>
      <c r="AZ1316" s="4" t="str">
        <f t="shared" si="1506"/>
        <v>AZ$1306</v>
      </c>
      <c r="BA1316" s="4" t="str">
        <f t="shared" si="1506"/>
        <v>BA$1306</v>
      </c>
      <c r="BB1316" s="4" t="str">
        <f t="shared" si="1506"/>
        <v>BB$1306</v>
      </c>
      <c r="BC1316" s="4" t="str">
        <f t="shared" si="1506"/>
        <v>BC$1306</v>
      </c>
      <c r="BD1316" s="4" t="str">
        <f t="shared" si="1506"/>
        <v>BD$1306</v>
      </c>
      <c r="BE1316" s="4" t="str">
        <f t="shared" si="1506"/>
        <v>BE$1306</v>
      </c>
      <c r="BF1316" s="4" t="str">
        <f t="shared" si="1506"/>
        <v>BF$1306</v>
      </c>
      <c r="BG1316" s="4" t="str">
        <f t="shared" si="1506"/>
        <v>BG$1306</v>
      </c>
      <c r="BH1316" s="4" t="str">
        <f t="shared" si="1506"/>
        <v>BH$1306</v>
      </c>
      <c r="BI1316" s="4" t="str">
        <f t="shared" si="1506"/>
        <v>BI$1306</v>
      </c>
      <c r="BJ1316" s="4" t="str">
        <f t="shared" si="1506"/>
        <v>BJ$1306</v>
      </c>
      <c r="BK1316" s="4" t="str">
        <f t="shared" si="1506"/>
        <v>BK$1306</v>
      </c>
      <c r="BL1316" s="4" t="str">
        <f t="shared" si="1506"/>
        <v>BL$1306</v>
      </c>
      <c r="BM1316" s="4" t="str">
        <f t="shared" si="1506"/>
        <v>BM$1306</v>
      </c>
      <c r="BN1316" s="4" t="str">
        <f t="shared" si="1506"/>
        <v>BN$1306</v>
      </c>
      <c r="BO1316" s="4" t="str">
        <f t="shared" si="1506"/>
        <v>BO$1306</v>
      </c>
      <c r="BP1316" s="4" t="str">
        <f t="shared" si="1506"/>
        <v>BP$1306</v>
      </c>
      <c r="BQ1316" s="4" t="str">
        <f t="shared" si="1506"/>
        <v>BQ$1306</v>
      </c>
      <c r="BR1316" s="4" t="str">
        <f t="shared" si="1506"/>
        <v>BR$1306</v>
      </c>
      <c r="BS1316" s="4" t="str">
        <f t="shared" si="1506"/>
        <v>BS$1306</v>
      </c>
      <c r="BT1316" s="4" t="str">
        <f t="shared" si="1506"/>
        <v>BT$1306</v>
      </c>
      <c r="BU1316" s="4" t="str">
        <f t="shared" si="1506"/>
        <v>BU$1306</v>
      </c>
      <c r="BV1316" s="4" t="str">
        <f t="shared" si="1506"/>
        <v>BV$1306</v>
      </c>
      <c r="BW1316" s="4" t="str">
        <f t="shared" si="1506"/>
        <v>BW$1306</v>
      </c>
      <c r="BX1316" s="4" t="str">
        <f t="shared" si="1506"/>
        <v>BX$1306</v>
      </c>
      <c r="BY1316" s="4" t="str">
        <f t="shared" si="1506"/>
        <v>BY$1306</v>
      </c>
      <c r="BZ1316" s="4" t="str">
        <f t="shared" si="1506"/>
        <v>BZ$1306</v>
      </c>
      <c r="CA1316" s="4" t="str">
        <f t="shared" si="1506"/>
        <v>CA$1306</v>
      </c>
      <c r="CB1316" s="4" t="str">
        <f t="shared" si="1506"/>
        <v>CB$1306</v>
      </c>
      <c r="CC1316" s="4" t="str">
        <f t="shared" si="1506"/>
        <v>CC$1306</v>
      </c>
      <c r="CD1316" s="4" t="str">
        <f t="shared" si="1506"/>
        <v>CD$1306</v>
      </c>
      <c r="CE1316" s="4" t="str">
        <f t="shared" ref="CE1316:CK1316" si="1507">ADDRESS(ROW(CE1306),COLUMN(),2)</f>
        <v>CE$1306</v>
      </c>
      <c r="CF1316" s="4" t="str">
        <f t="shared" si="1507"/>
        <v>CF$1306</v>
      </c>
      <c r="CG1316" s="4" t="str">
        <f t="shared" si="1507"/>
        <v>CG$1306</v>
      </c>
      <c r="CH1316" s="4" t="str">
        <f t="shared" si="1507"/>
        <v>CH$1306</v>
      </c>
      <c r="CI1316" s="4" t="str">
        <f t="shared" si="1507"/>
        <v>CI$1306</v>
      </c>
      <c r="CJ1316" s="4" t="str">
        <f t="shared" si="1507"/>
        <v>CJ$1306</v>
      </c>
      <c r="CK1316" s="4" t="str">
        <f t="shared" si="1507"/>
        <v>CK$1306</v>
      </c>
      <c r="CL1316" s="4" t="str">
        <f t="shared" ref="CL1316" si="1508">ADDRESS(ROW(CL1306),COLUMN(),2)</f>
        <v>CL$1306</v>
      </c>
    </row>
    <row r="1317" spans="2:90" x14ac:dyDescent="0.4">
      <c r="B1317" s="132" t="str">
        <f>B1302</f>
        <v>Secondary volume driver</v>
      </c>
      <c r="D1317" t="s">
        <v>754</v>
      </c>
      <c r="E1317" s="8" t="str">
        <f t="shared" si="1487"/>
        <v>1317 WCAR-S</v>
      </c>
      <c r="G1317" t="s">
        <v>332</v>
      </c>
      <c r="H1317" s="12"/>
      <c r="I1317" s="60"/>
      <c r="J1317" s="60"/>
      <c r="K1317" s="15"/>
      <c r="L1317" s="15"/>
      <c r="M1317" s="15"/>
      <c r="N1317" s="15"/>
      <c r="O1317" s="15"/>
      <c r="P1317" s="15"/>
      <c r="R1317" s="15"/>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c r="BP1317" s="1"/>
      <c r="BQ1317" s="1"/>
      <c r="BR1317" s="1"/>
      <c r="BS1317" s="1"/>
      <c r="BT1317" s="1"/>
      <c r="BU1317" s="1"/>
      <c r="BV1317" s="1"/>
      <c r="BW1317" s="1"/>
      <c r="BX1317" s="1"/>
      <c r="BY1317" s="1"/>
      <c r="BZ1317" s="1"/>
      <c r="CA1317" s="1"/>
      <c r="CB1317" s="1"/>
      <c r="CC1317" s="1"/>
      <c r="CD1317" s="1"/>
      <c r="CE1317" s="1"/>
      <c r="CF1317" s="1"/>
      <c r="CG1317" s="1"/>
      <c r="CH1317" s="1"/>
      <c r="CI1317" s="1"/>
      <c r="CJ1317" s="1"/>
      <c r="CK1317" s="1"/>
      <c r="CL1317" s="1"/>
    </row>
    <row r="1318" spans="2:90" x14ac:dyDescent="0.4">
      <c r="B1318" s="132"/>
      <c r="E1318" s="8"/>
      <c r="H1318" s="12"/>
      <c r="I1318" s="60"/>
      <c r="J1318" s="60"/>
      <c r="K1318" s="15"/>
      <c r="L1318" s="15"/>
      <c r="M1318" s="15"/>
      <c r="N1318" s="15"/>
      <c r="O1318" s="15"/>
      <c r="P1318" s="15"/>
      <c r="R1318" s="15"/>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c r="BP1318" s="1"/>
      <c r="BQ1318" s="1"/>
      <c r="BR1318" s="1"/>
      <c r="BS1318" s="1"/>
      <c r="BT1318" s="1"/>
      <c r="BU1318" s="1"/>
      <c r="BV1318" s="1"/>
      <c r="BW1318" s="1"/>
      <c r="BX1318" s="1"/>
      <c r="BY1318" s="1"/>
      <c r="BZ1318" s="1"/>
      <c r="CA1318" s="1"/>
      <c r="CB1318" s="1"/>
      <c r="CC1318" s="1"/>
      <c r="CD1318" s="1"/>
      <c r="CE1318" s="1"/>
      <c r="CF1318" s="1"/>
      <c r="CG1318" s="1"/>
      <c r="CH1318" s="1"/>
      <c r="CI1318" s="1"/>
      <c r="CJ1318" s="1"/>
      <c r="CK1318" s="1"/>
      <c r="CL1318" s="1"/>
    </row>
    <row r="1319" spans="2:90" x14ac:dyDescent="0.4">
      <c r="B1319" s="171" t="s">
        <v>490</v>
      </c>
      <c r="E1319" s="8"/>
      <c r="H1319" s="132" t="s">
        <v>815</v>
      </c>
      <c r="I1319" s="190"/>
      <c r="J1319" s="190"/>
      <c r="K1319" s="191"/>
      <c r="L1319" s="191"/>
      <c r="M1319" s="191"/>
      <c r="N1319" s="191"/>
      <c r="O1319" s="191"/>
      <c r="P1319" s="191"/>
      <c r="R1319" s="191"/>
      <c r="S1319" s="192"/>
      <c r="T1319" s="192"/>
      <c r="U1319" s="192"/>
      <c r="V1319" s="192"/>
      <c r="W1319" s="192"/>
      <c r="X1319" s="192"/>
      <c r="Y1319" s="192"/>
      <c r="Z1319" s="192"/>
      <c r="AA1319" s="192"/>
      <c r="AB1319" s="192"/>
      <c r="AC1319" s="192"/>
      <c r="AD1319" s="192"/>
      <c r="AE1319" s="192"/>
      <c r="AF1319" s="192"/>
      <c r="AG1319" s="192"/>
      <c r="AH1319" s="192"/>
      <c r="AI1319" s="192"/>
      <c r="AJ1319" s="192"/>
      <c r="AK1319" s="192"/>
      <c r="AL1319" s="192"/>
      <c r="AM1319" s="192"/>
      <c r="AN1319" s="192"/>
      <c r="AO1319" s="192"/>
      <c r="AP1319" s="192"/>
      <c r="AQ1319" s="192"/>
      <c r="AR1319" s="192"/>
      <c r="AS1319" s="192"/>
      <c r="AT1319" s="192"/>
      <c r="AU1319" s="192"/>
      <c r="AV1319" s="192"/>
      <c r="AW1319" s="192"/>
      <c r="AX1319" s="192"/>
      <c r="AY1319" s="192"/>
      <c r="AZ1319" s="192"/>
      <c r="BA1319" s="192"/>
      <c r="BB1319" s="192"/>
      <c r="BC1319" s="192"/>
      <c r="BD1319" s="192"/>
      <c r="BE1319" s="192"/>
      <c r="BF1319" s="192"/>
      <c r="BG1319" s="192"/>
      <c r="BH1319" s="192"/>
      <c r="BI1319" s="192"/>
      <c r="BJ1319" s="192"/>
      <c r="BK1319" s="192"/>
      <c r="BL1319" s="192"/>
      <c r="BM1319" s="192"/>
      <c r="BN1319" s="192"/>
      <c r="BO1319" s="192"/>
      <c r="BP1319" s="192"/>
      <c r="BQ1319" s="192"/>
      <c r="BR1319" s="192"/>
      <c r="BS1319" s="192"/>
      <c r="BT1319" s="192"/>
      <c r="BU1319" s="192"/>
      <c r="BV1319" s="192"/>
      <c r="BW1319" s="192"/>
      <c r="BX1319" s="192"/>
      <c r="BY1319" s="192"/>
      <c r="BZ1319" s="192"/>
      <c r="CA1319" s="192"/>
      <c r="CB1319" s="192"/>
      <c r="CC1319" s="192"/>
      <c r="CD1319" s="192"/>
      <c r="CE1319" s="192"/>
      <c r="CF1319" s="192"/>
      <c r="CG1319" s="192"/>
      <c r="CH1319" s="192"/>
      <c r="CI1319" s="192"/>
      <c r="CJ1319" s="192"/>
      <c r="CK1319" s="192"/>
      <c r="CL1319" s="192"/>
    </row>
    <row r="1320" spans="2:90" x14ac:dyDescent="0.4">
      <c r="B1320" s="171" t="s">
        <v>492</v>
      </c>
      <c r="E1320" s="8"/>
      <c r="H1320" s="132" t="s">
        <v>770</v>
      </c>
      <c r="I1320" s="190"/>
      <c r="J1320" s="190"/>
      <c r="K1320" s="191"/>
      <c r="L1320" s="191"/>
      <c r="M1320" s="191"/>
      <c r="N1320" s="191"/>
      <c r="O1320" s="191"/>
      <c r="P1320" s="191"/>
      <c r="R1320" s="191"/>
      <c r="S1320" s="192"/>
      <c r="T1320" s="192"/>
      <c r="U1320" s="192"/>
      <c r="V1320" s="192"/>
      <c r="W1320" s="192"/>
      <c r="X1320" s="192"/>
      <c r="Y1320" s="192"/>
      <c r="Z1320" s="192"/>
      <c r="AA1320" s="192"/>
      <c r="AB1320" s="192"/>
      <c r="AC1320" s="192"/>
      <c r="AD1320" s="192"/>
      <c r="AE1320" s="192"/>
      <c r="AF1320" s="192"/>
      <c r="AG1320" s="192"/>
      <c r="AH1320" s="192"/>
      <c r="AI1320" s="192"/>
      <c r="AJ1320" s="192"/>
      <c r="AK1320" s="192"/>
      <c r="AL1320" s="192"/>
      <c r="AM1320" s="192"/>
      <c r="AN1320" s="192"/>
      <c r="AO1320" s="192"/>
      <c r="AP1320" s="192"/>
      <c r="AQ1320" s="192"/>
      <c r="AR1320" s="192"/>
      <c r="AS1320" s="192"/>
      <c r="AT1320" s="192"/>
      <c r="AU1320" s="192"/>
      <c r="AV1320" s="192"/>
      <c r="AW1320" s="192"/>
      <c r="AX1320" s="192"/>
      <c r="AY1320" s="192"/>
      <c r="AZ1320" s="192"/>
      <c r="BA1320" s="192"/>
      <c r="BB1320" s="192"/>
      <c r="BC1320" s="192"/>
      <c r="BD1320" s="192"/>
      <c r="BE1320" s="192"/>
      <c r="BF1320" s="192"/>
      <c r="BG1320" s="192"/>
      <c r="BH1320" s="192"/>
      <c r="BI1320" s="192"/>
      <c r="BJ1320" s="192"/>
      <c r="BK1320" s="192"/>
      <c r="BL1320" s="192"/>
      <c r="BM1320" s="192"/>
      <c r="BN1320" s="192"/>
      <c r="BO1320" s="192"/>
      <c r="BP1320" s="192"/>
      <c r="BQ1320" s="192"/>
      <c r="BR1320" s="192"/>
      <c r="BS1320" s="192"/>
      <c r="BT1320" s="192"/>
      <c r="BU1320" s="192"/>
      <c r="BV1320" s="192"/>
      <c r="BW1320" s="192"/>
      <c r="BX1320" s="192"/>
      <c r="BY1320" s="192"/>
      <c r="BZ1320" s="192"/>
      <c r="CA1320" s="192"/>
      <c r="CB1320" s="192"/>
      <c r="CC1320" s="192"/>
      <c r="CD1320" s="192"/>
      <c r="CE1320" s="192"/>
      <c r="CF1320" s="192"/>
      <c r="CG1320" s="192"/>
      <c r="CH1320" s="192"/>
      <c r="CI1320" s="192"/>
      <c r="CJ1320" s="192"/>
      <c r="CK1320" s="192"/>
      <c r="CL1320" s="192"/>
    </row>
    <row r="1321" spans="2:90" x14ac:dyDescent="0.4">
      <c r="B1321" s="171" t="s">
        <v>461</v>
      </c>
      <c r="E1321" s="8"/>
      <c r="H1321" s="132" t="s">
        <v>461</v>
      </c>
      <c r="I1321" s="172"/>
      <c r="J1321" s="172"/>
      <c r="K1321" s="193"/>
      <c r="L1321" s="193"/>
      <c r="M1321" s="193"/>
      <c r="N1321" s="193"/>
      <c r="O1321" s="193"/>
      <c r="P1321" s="193"/>
      <c r="R1321" s="194"/>
      <c r="S1321" s="195" t="str">
        <f t="shared" ref="S1321:AX1321" si="1509">S$16</f>
        <v>S$12</v>
      </c>
      <c r="T1321" s="195" t="str">
        <f t="shared" si="1509"/>
        <v>T$12</v>
      </c>
      <c r="U1321" s="195" t="str">
        <f t="shared" si="1509"/>
        <v>U$12</v>
      </c>
      <c r="V1321" s="195" t="str">
        <f t="shared" si="1509"/>
        <v>V$12</v>
      </c>
      <c r="W1321" s="195" t="str">
        <f t="shared" si="1509"/>
        <v>W$12</v>
      </c>
      <c r="X1321" s="195" t="str">
        <f t="shared" si="1509"/>
        <v>X$12</v>
      </c>
      <c r="Y1321" s="195" t="str">
        <f t="shared" si="1509"/>
        <v>Y$12</v>
      </c>
      <c r="Z1321" s="195" t="str">
        <f t="shared" si="1509"/>
        <v>Z$12</v>
      </c>
      <c r="AA1321" s="195" t="str">
        <f t="shared" si="1509"/>
        <v>AA$12</v>
      </c>
      <c r="AB1321" s="195" t="str">
        <f t="shared" si="1509"/>
        <v>AB$12</v>
      </c>
      <c r="AC1321" s="195" t="str">
        <f t="shared" si="1509"/>
        <v>AC$12</v>
      </c>
      <c r="AD1321" s="195" t="str">
        <f t="shared" si="1509"/>
        <v>AD$12</v>
      </c>
      <c r="AE1321" s="195" t="str">
        <f t="shared" si="1509"/>
        <v>AE$12</v>
      </c>
      <c r="AF1321" s="195" t="str">
        <f t="shared" si="1509"/>
        <v>AF$12</v>
      </c>
      <c r="AG1321" s="195" t="str">
        <f t="shared" si="1509"/>
        <v>AG$12</v>
      </c>
      <c r="AH1321" s="195" t="str">
        <f t="shared" si="1509"/>
        <v>AH$12</v>
      </c>
      <c r="AI1321" s="195" t="str">
        <f t="shared" si="1509"/>
        <v>AI$12</v>
      </c>
      <c r="AJ1321" s="195" t="str">
        <f t="shared" si="1509"/>
        <v>AJ$12</v>
      </c>
      <c r="AK1321" s="195" t="str">
        <f t="shared" si="1509"/>
        <v>AK$12</v>
      </c>
      <c r="AL1321" s="195" t="str">
        <f t="shared" si="1509"/>
        <v>AL$12</v>
      </c>
      <c r="AM1321" s="195" t="str">
        <f t="shared" si="1509"/>
        <v>AM$12</v>
      </c>
      <c r="AN1321" s="195" t="str">
        <f t="shared" si="1509"/>
        <v>AN$12</v>
      </c>
      <c r="AO1321" s="195" t="str">
        <f t="shared" si="1509"/>
        <v>AO$12</v>
      </c>
      <c r="AP1321" s="195" t="str">
        <f t="shared" si="1509"/>
        <v>AP$12</v>
      </c>
      <c r="AQ1321" s="195" t="str">
        <f t="shared" si="1509"/>
        <v>AQ$12</v>
      </c>
      <c r="AR1321" s="195" t="str">
        <f t="shared" si="1509"/>
        <v>AR$12</v>
      </c>
      <c r="AS1321" s="195" t="str">
        <f t="shared" si="1509"/>
        <v>AS$12</v>
      </c>
      <c r="AT1321" s="195" t="str">
        <f t="shared" si="1509"/>
        <v>AT$12</v>
      </c>
      <c r="AU1321" s="195" t="str">
        <f t="shared" si="1509"/>
        <v>AU$12</v>
      </c>
      <c r="AV1321" s="195" t="str">
        <f t="shared" si="1509"/>
        <v>AV$12</v>
      </c>
      <c r="AW1321" s="195" t="str">
        <f t="shared" si="1509"/>
        <v>AW$12</v>
      </c>
      <c r="AX1321" s="195" t="str">
        <f t="shared" si="1509"/>
        <v>AX$12</v>
      </c>
      <c r="AY1321" s="195" t="str">
        <f t="shared" ref="AY1321:CD1321" si="1510">AY$16</f>
        <v>AY$12</v>
      </c>
      <c r="AZ1321" s="195" t="str">
        <f t="shared" si="1510"/>
        <v>AZ$12</v>
      </c>
      <c r="BA1321" s="195" t="str">
        <f t="shared" si="1510"/>
        <v>BA$12</v>
      </c>
      <c r="BB1321" s="195" t="str">
        <f t="shared" si="1510"/>
        <v>BB$12</v>
      </c>
      <c r="BC1321" s="195" t="str">
        <f t="shared" si="1510"/>
        <v>BC$12</v>
      </c>
      <c r="BD1321" s="195" t="str">
        <f t="shared" si="1510"/>
        <v>BD$12</v>
      </c>
      <c r="BE1321" s="195" t="str">
        <f t="shared" si="1510"/>
        <v>BE$12</v>
      </c>
      <c r="BF1321" s="195" t="str">
        <f t="shared" si="1510"/>
        <v>BF$12</v>
      </c>
      <c r="BG1321" s="195" t="str">
        <f t="shared" si="1510"/>
        <v>BG$12</v>
      </c>
      <c r="BH1321" s="195" t="str">
        <f t="shared" si="1510"/>
        <v>BH$12</v>
      </c>
      <c r="BI1321" s="195" t="str">
        <f t="shared" si="1510"/>
        <v>BI$12</v>
      </c>
      <c r="BJ1321" s="195" t="str">
        <f t="shared" si="1510"/>
        <v>BJ$12</v>
      </c>
      <c r="BK1321" s="195" t="str">
        <f t="shared" si="1510"/>
        <v>BK$12</v>
      </c>
      <c r="BL1321" s="195" t="str">
        <f t="shared" si="1510"/>
        <v>BL$12</v>
      </c>
      <c r="BM1321" s="195" t="str">
        <f t="shared" si="1510"/>
        <v>BM$12</v>
      </c>
      <c r="BN1321" s="195" t="str">
        <f t="shared" si="1510"/>
        <v>BN$12</v>
      </c>
      <c r="BO1321" s="195" t="str">
        <f t="shared" si="1510"/>
        <v>BO$12</v>
      </c>
      <c r="BP1321" s="195" t="str">
        <f t="shared" si="1510"/>
        <v>BP$12</v>
      </c>
      <c r="BQ1321" s="195" t="str">
        <f t="shared" si="1510"/>
        <v>BQ$12</v>
      </c>
      <c r="BR1321" s="195" t="str">
        <f t="shared" si="1510"/>
        <v>BR$12</v>
      </c>
      <c r="BS1321" s="195" t="str">
        <f t="shared" si="1510"/>
        <v>BS$12</v>
      </c>
      <c r="BT1321" s="195" t="str">
        <f t="shared" si="1510"/>
        <v>BT$12</v>
      </c>
      <c r="BU1321" s="195" t="str">
        <f t="shared" si="1510"/>
        <v>BU$12</v>
      </c>
      <c r="BV1321" s="195" t="str">
        <f t="shared" si="1510"/>
        <v>BV$12</v>
      </c>
      <c r="BW1321" s="195" t="str">
        <f t="shared" si="1510"/>
        <v>BW$12</v>
      </c>
      <c r="BX1321" s="195" t="str">
        <f t="shared" si="1510"/>
        <v>BX$12</v>
      </c>
      <c r="BY1321" s="195" t="str">
        <f t="shared" si="1510"/>
        <v>BY$12</v>
      </c>
      <c r="BZ1321" s="195" t="str">
        <f t="shared" si="1510"/>
        <v>BZ$12</v>
      </c>
      <c r="CA1321" s="195" t="str">
        <f t="shared" si="1510"/>
        <v>CA$12</v>
      </c>
      <c r="CB1321" s="195" t="str">
        <f t="shared" si="1510"/>
        <v>CB$12</v>
      </c>
      <c r="CC1321" s="195" t="str">
        <f t="shared" si="1510"/>
        <v>CC$12</v>
      </c>
      <c r="CD1321" s="195" t="str">
        <f t="shared" si="1510"/>
        <v>CD$12</v>
      </c>
      <c r="CE1321" s="195" t="str">
        <f t="shared" ref="CE1321:CL1321" si="1511">CE$16</f>
        <v>CE$12</v>
      </c>
      <c r="CF1321" s="195" t="str">
        <f t="shared" si="1511"/>
        <v>CF$12</v>
      </c>
      <c r="CG1321" s="195" t="str">
        <f t="shared" si="1511"/>
        <v>CG$12</v>
      </c>
      <c r="CH1321" s="195" t="str">
        <f t="shared" si="1511"/>
        <v>CH$12</v>
      </c>
      <c r="CI1321" s="195" t="str">
        <f t="shared" si="1511"/>
        <v>CI$12</v>
      </c>
      <c r="CJ1321" s="195" t="str">
        <f t="shared" si="1511"/>
        <v>CJ$12</v>
      </c>
      <c r="CK1321" s="195" t="str">
        <f t="shared" si="1511"/>
        <v>CK$12</v>
      </c>
      <c r="CL1321" s="195" t="str">
        <f t="shared" si="1511"/>
        <v>CL$12</v>
      </c>
    </row>
    <row r="1322" spans="2:90" x14ac:dyDescent="0.4">
      <c r="B1322" s="171" t="s">
        <v>462</v>
      </c>
      <c r="E1322" s="8"/>
      <c r="H1322" s="132" t="s">
        <v>462</v>
      </c>
      <c r="I1322" s="172"/>
      <c r="J1322" s="172"/>
      <c r="K1322" s="193"/>
      <c r="L1322" s="193"/>
      <c r="M1322" s="193"/>
      <c r="N1322" s="193"/>
      <c r="O1322" s="193"/>
      <c r="P1322" s="193"/>
      <c r="R1322" s="194"/>
      <c r="S1322" s="195" t="str">
        <f t="shared" ref="S1322:AX1322" si="1512">S$17</f>
        <v>S$13</v>
      </c>
      <c r="T1322" s="195" t="str">
        <f t="shared" si="1512"/>
        <v>T$13</v>
      </c>
      <c r="U1322" s="195" t="str">
        <f t="shared" si="1512"/>
        <v>U$13</v>
      </c>
      <c r="V1322" s="195" t="str">
        <f t="shared" si="1512"/>
        <v>V$13</v>
      </c>
      <c r="W1322" s="195" t="str">
        <f t="shared" si="1512"/>
        <v>W$13</v>
      </c>
      <c r="X1322" s="195" t="str">
        <f t="shared" si="1512"/>
        <v>X$13</v>
      </c>
      <c r="Y1322" s="195" t="str">
        <f t="shared" si="1512"/>
        <v>Y$13</v>
      </c>
      <c r="Z1322" s="195" t="str">
        <f t="shared" si="1512"/>
        <v>Z$13</v>
      </c>
      <c r="AA1322" s="195" t="str">
        <f t="shared" si="1512"/>
        <v>AA$13</v>
      </c>
      <c r="AB1322" s="195" t="str">
        <f t="shared" si="1512"/>
        <v>AB$13</v>
      </c>
      <c r="AC1322" s="195" t="str">
        <f t="shared" si="1512"/>
        <v>AC$13</v>
      </c>
      <c r="AD1322" s="195" t="str">
        <f t="shared" si="1512"/>
        <v>AD$13</v>
      </c>
      <c r="AE1322" s="195" t="str">
        <f t="shared" si="1512"/>
        <v>AE$13</v>
      </c>
      <c r="AF1322" s="195" t="str">
        <f t="shared" si="1512"/>
        <v>AF$13</v>
      </c>
      <c r="AG1322" s="195" t="str">
        <f t="shared" si="1512"/>
        <v>AG$13</v>
      </c>
      <c r="AH1322" s="195" t="str">
        <f t="shared" si="1512"/>
        <v>AH$13</v>
      </c>
      <c r="AI1322" s="195" t="str">
        <f t="shared" si="1512"/>
        <v>AI$13</v>
      </c>
      <c r="AJ1322" s="195" t="str">
        <f t="shared" si="1512"/>
        <v>AJ$13</v>
      </c>
      <c r="AK1322" s="195" t="str">
        <f t="shared" si="1512"/>
        <v>AK$13</v>
      </c>
      <c r="AL1322" s="195" t="str">
        <f t="shared" si="1512"/>
        <v>AL$13</v>
      </c>
      <c r="AM1322" s="195" t="str">
        <f t="shared" si="1512"/>
        <v>AM$13</v>
      </c>
      <c r="AN1322" s="195" t="str">
        <f t="shared" si="1512"/>
        <v>AN$13</v>
      </c>
      <c r="AO1322" s="195" t="str">
        <f t="shared" si="1512"/>
        <v>AO$13</v>
      </c>
      <c r="AP1322" s="195" t="str">
        <f t="shared" si="1512"/>
        <v>AP$13</v>
      </c>
      <c r="AQ1322" s="195" t="str">
        <f t="shared" si="1512"/>
        <v>AQ$13</v>
      </c>
      <c r="AR1322" s="195" t="str">
        <f t="shared" si="1512"/>
        <v>AR$13</v>
      </c>
      <c r="AS1322" s="195" t="str">
        <f t="shared" si="1512"/>
        <v>AS$13</v>
      </c>
      <c r="AT1322" s="195" t="str">
        <f t="shared" si="1512"/>
        <v>AT$13</v>
      </c>
      <c r="AU1322" s="195" t="str">
        <f t="shared" si="1512"/>
        <v>AU$13</v>
      </c>
      <c r="AV1322" s="195" t="str">
        <f t="shared" si="1512"/>
        <v>AV$13</v>
      </c>
      <c r="AW1322" s="195" t="str">
        <f t="shared" si="1512"/>
        <v>AW$13</v>
      </c>
      <c r="AX1322" s="195" t="str">
        <f t="shared" si="1512"/>
        <v>AX$13</v>
      </c>
      <c r="AY1322" s="195" t="str">
        <f t="shared" ref="AY1322:CD1322" si="1513">AY$17</f>
        <v>AY$13</v>
      </c>
      <c r="AZ1322" s="195" t="str">
        <f t="shared" si="1513"/>
        <v>AZ$13</v>
      </c>
      <c r="BA1322" s="195" t="str">
        <f t="shared" si="1513"/>
        <v>BA$13</v>
      </c>
      <c r="BB1322" s="195" t="str">
        <f t="shared" si="1513"/>
        <v>BB$13</v>
      </c>
      <c r="BC1322" s="195" t="str">
        <f t="shared" si="1513"/>
        <v>BC$13</v>
      </c>
      <c r="BD1322" s="195" t="str">
        <f t="shared" si="1513"/>
        <v>BD$13</v>
      </c>
      <c r="BE1322" s="195" t="str">
        <f t="shared" si="1513"/>
        <v>BE$13</v>
      </c>
      <c r="BF1322" s="195" t="str">
        <f t="shared" si="1513"/>
        <v>BF$13</v>
      </c>
      <c r="BG1322" s="195" t="str">
        <f t="shared" si="1513"/>
        <v>BG$13</v>
      </c>
      <c r="BH1322" s="195" t="str">
        <f t="shared" si="1513"/>
        <v>BH$13</v>
      </c>
      <c r="BI1322" s="195" t="str">
        <f t="shared" si="1513"/>
        <v>BI$13</v>
      </c>
      <c r="BJ1322" s="195" t="str">
        <f t="shared" si="1513"/>
        <v>BJ$13</v>
      </c>
      <c r="BK1322" s="195" t="str">
        <f t="shared" si="1513"/>
        <v>BK$13</v>
      </c>
      <c r="BL1322" s="195" t="str">
        <f t="shared" si="1513"/>
        <v>BL$13</v>
      </c>
      <c r="BM1322" s="195" t="str">
        <f t="shared" si="1513"/>
        <v>BM$13</v>
      </c>
      <c r="BN1322" s="195" t="str">
        <f t="shared" si="1513"/>
        <v>BN$13</v>
      </c>
      <c r="BO1322" s="195" t="str">
        <f t="shared" si="1513"/>
        <v>BO$13</v>
      </c>
      <c r="BP1322" s="195" t="str">
        <f t="shared" si="1513"/>
        <v>BP$13</v>
      </c>
      <c r="BQ1322" s="195" t="str">
        <f t="shared" si="1513"/>
        <v>BQ$13</v>
      </c>
      <c r="BR1322" s="195" t="str">
        <f t="shared" si="1513"/>
        <v>BR$13</v>
      </c>
      <c r="BS1322" s="195" t="str">
        <f t="shared" si="1513"/>
        <v>BS$13</v>
      </c>
      <c r="BT1322" s="195" t="str">
        <f t="shared" si="1513"/>
        <v>BT$13</v>
      </c>
      <c r="BU1322" s="195" t="str">
        <f t="shared" si="1513"/>
        <v>BU$13</v>
      </c>
      <c r="BV1322" s="195" t="str">
        <f t="shared" si="1513"/>
        <v>BV$13</v>
      </c>
      <c r="BW1322" s="195" t="str">
        <f t="shared" si="1513"/>
        <v>BW$13</v>
      </c>
      <c r="BX1322" s="195" t="str">
        <f t="shared" si="1513"/>
        <v>BX$13</v>
      </c>
      <c r="BY1322" s="195" t="str">
        <f t="shared" si="1513"/>
        <v>BY$13</v>
      </c>
      <c r="BZ1322" s="195" t="str">
        <f t="shared" si="1513"/>
        <v>BZ$13</v>
      </c>
      <c r="CA1322" s="195" t="str">
        <f t="shared" si="1513"/>
        <v>CA$13</v>
      </c>
      <c r="CB1322" s="195" t="str">
        <f t="shared" si="1513"/>
        <v>CB$13</v>
      </c>
      <c r="CC1322" s="195" t="str">
        <f t="shared" si="1513"/>
        <v>CC$13</v>
      </c>
      <c r="CD1322" s="195" t="str">
        <f t="shared" si="1513"/>
        <v>CD$13</v>
      </c>
      <c r="CE1322" s="195" t="str">
        <f t="shared" ref="CE1322:CL1322" si="1514">CE$17</f>
        <v>CE$13</v>
      </c>
      <c r="CF1322" s="195" t="str">
        <f t="shared" si="1514"/>
        <v>CF$13</v>
      </c>
      <c r="CG1322" s="195" t="str">
        <f t="shared" si="1514"/>
        <v>CG$13</v>
      </c>
      <c r="CH1322" s="195" t="str">
        <f t="shared" si="1514"/>
        <v>CH$13</v>
      </c>
      <c r="CI1322" s="195" t="str">
        <f t="shared" si="1514"/>
        <v>CI$13</v>
      </c>
      <c r="CJ1322" s="195" t="str">
        <f t="shared" si="1514"/>
        <v>CJ$13</v>
      </c>
      <c r="CK1322" s="195" t="str">
        <f t="shared" si="1514"/>
        <v>CK$13</v>
      </c>
      <c r="CL1322" s="195" t="str">
        <f t="shared" si="1514"/>
        <v>CL$13</v>
      </c>
    </row>
    <row r="1323" spans="2:90" x14ac:dyDescent="0.4">
      <c r="B1323" s="171" t="s">
        <v>491</v>
      </c>
      <c r="E1323" s="8"/>
      <c r="H1323" s="8" t="s">
        <v>488</v>
      </c>
      <c r="I1323" s="197"/>
      <c r="J1323" s="197"/>
      <c r="K1323" s="198"/>
      <c r="L1323" s="198"/>
      <c r="M1323" s="198"/>
      <c r="N1323" s="198"/>
      <c r="O1323" s="198"/>
      <c r="P1323" s="198"/>
      <c r="R1323" s="198"/>
      <c r="S1323" s="170"/>
      <c r="T1323" s="170"/>
      <c r="U1323" s="170"/>
      <c r="V1323" s="170"/>
      <c r="W1323" s="170"/>
      <c r="X1323" s="170"/>
      <c r="Y1323" s="170"/>
      <c r="Z1323" s="170"/>
      <c r="AA1323" s="170"/>
      <c r="AB1323" s="170"/>
      <c r="AC1323" s="170"/>
      <c r="AD1323" s="170"/>
      <c r="AE1323" s="170"/>
      <c r="AF1323" s="170"/>
      <c r="AG1323" s="170"/>
      <c r="AH1323" s="170"/>
      <c r="AI1323" s="170"/>
      <c r="AJ1323" s="170"/>
      <c r="AK1323" s="170"/>
      <c r="AL1323" s="170"/>
      <c r="AM1323" s="170"/>
      <c r="AN1323" s="170"/>
      <c r="AO1323" s="170"/>
      <c r="AP1323" s="170"/>
      <c r="AQ1323" s="170"/>
      <c r="AR1323" s="170"/>
      <c r="AS1323" s="170"/>
      <c r="AT1323" s="170"/>
      <c r="AU1323" s="170"/>
      <c r="AV1323" s="170"/>
      <c r="AW1323" s="170"/>
      <c r="AX1323" s="170"/>
      <c r="AY1323" s="170"/>
      <c r="AZ1323" s="170"/>
      <c r="BA1323" s="170"/>
      <c r="BB1323" s="170"/>
      <c r="BC1323" s="170"/>
      <c r="BD1323" s="170"/>
      <c r="BE1323" s="170"/>
      <c r="BF1323" s="170"/>
      <c r="BG1323" s="170"/>
      <c r="BH1323" s="170"/>
      <c r="BI1323" s="170"/>
      <c r="BJ1323" s="170"/>
      <c r="BK1323" s="170"/>
      <c r="BL1323" s="170"/>
      <c r="BM1323" s="170"/>
      <c r="BN1323" s="170"/>
      <c r="BO1323" s="170"/>
      <c r="BP1323" s="170"/>
      <c r="BQ1323" s="170"/>
      <c r="BR1323" s="170"/>
      <c r="BS1323" s="170"/>
      <c r="BT1323" s="170"/>
      <c r="BU1323" s="170"/>
      <c r="BV1323" s="170"/>
      <c r="BW1323" s="170"/>
      <c r="BX1323" s="170"/>
      <c r="BY1323" s="170"/>
      <c r="BZ1323" s="170"/>
      <c r="CA1323" s="170"/>
      <c r="CB1323" s="170"/>
      <c r="CC1323" s="170"/>
      <c r="CD1323" s="170"/>
      <c r="CE1323" s="170"/>
      <c r="CF1323" s="170"/>
      <c r="CG1323" s="170"/>
      <c r="CH1323" s="170"/>
      <c r="CI1323" s="170"/>
      <c r="CJ1323" s="170"/>
      <c r="CK1323" s="170"/>
      <c r="CL1323" s="170"/>
    </row>
    <row r="1324" spans="2:90" x14ac:dyDescent="0.4">
      <c r="B1324" s="171" t="s">
        <v>505</v>
      </c>
      <c r="E1324" s="8"/>
      <c r="H1324" s="196" t="s">
        <v>489</v>
      </c>
      <c r="I1324" s="197"/>
      <c r="J1324" s="197"/>
      <c r="K1324" s="198"/>
      <c r="L1324" s="198"/>
      <c r="M1324" s="198"/>
      <c r="N1324" s="198"/>
      <c r="O1324" s="198"/>
      <c r="P1324" s="198"/>
      <c r="R1324" s="198"/>
      <c r="S1324" s="186"/>
      <c r="T1324" s="186"/>
      <c r="U1324" s="186"/>
      <c r="V1324" s="186"/>
      <c r="W1324" s="186"/>
      <c r="X1324" s="186"/>
      <c r="Y1324" s="186"/>
      <c r="Z1324" s="186"/>
      <c r="AA1324" s="186"/>
      <c r="AB1324" s="186"/>
      <c r="AC1324" s="186"/>
      <c r="AD1324" s="186"/>
      <c r="AE1324" s="186"/>
      <c r="AF1324" s="186"/>
      <c r="AG1324" s="186"/>
      <c r="AH1324" s="186"/>
      <c r="AI1324" s="186"/>
      <c r="AJ1324" s="186"/>
      <c r="AK1324" s="186"/>
      <c r="AL1324" s="186"/>
      <c r="AM1324" s="186"/>
      <c r="AN1324" s="186"/>
      <c r="AO1324" s="186"/>
      <c r="AP1324" s="186"/>
      <c r="AQ1324" s="186"/>
      <c r="AR1324" s="186"/>
      <c r="AS1324" s="186"/>
      <c r="AT1324" s="186"/>
      <c r="AU1324" s="186"/>
      <c r="AV1324" s="186"/>
      <c r="AW1324" s="186"/>
      <c r="AX1324" s="186"/>
      <c r="AY1324" s="186"/>
      <c r="AZ1324" s="186"/>
      <c r="BA1324" s="186"/>
      <c r="BB1324" s="186"/>
      <c r="BC1324" s="186"/>
      <c r="BD1324" s="186"/>
      <c r="BE1324" s="186"/>
      <c r="BF1324" s="186"/>
      <c r="BG1324" s="186"/>
      <c r="BH1324" s="186"/>
      <c r="BI1324" s="186"/>
      <c r="BJ1324" s="186"/>
      <c r="BK1324" s="186"/>
      <c r="BL1324" s="186"/>
      <c r="BM1324" s="186"/>
      <c r="BN1324" s="186"/>
      <c r="BO1324" s="186"/>
      <c r="BP1324" s="186"/>
      <c r="BQ1324" s="186"/>
      <c r="BR1324" s="186"/>
      <c r="BS1324" s="186"/>
      <c r="BT1324" s="186"/>
      <c r="BU1324" s="186"/>
      <c r="BV1324" s="186"/>
      <c r="BW1324" s="186"/>
      <c r="BX1324" s="186"/>
      <c r="BY1324" s="186"/>
      <c r="BZ1324" s="186"/>
      <c r="CA1324" s="186"/>
      <c r="CB1324" s="186"/>
      <c r="CC1324" s="186"/>
      <c r="CD1324" s="186"/>
      <c r="CE1324" s="186"/>
      <c r="CF1324" s="186"/>
      <c r="CG1324" s="186"/>
      <c r="CH1324" s="186"/>
      <c r="CI1324" s="186"/>
      <c r="CJ1324" s="186"/>
      <c r="CK1324" s="186"/>
      <c r="CL1324" s="186"/>
    </row>
    <row r="1325" spans="2:90" x14ac:dyDescent="0.4">
      <c r="B1325" s="171" t="s">
        <v>463</v>
      </c>
      <c r="E1325" s="8"/>
      <c r="H1325" s="8" t="s">
        <v>463</v>
      </c>
      <c r="I1325" s="197"/>
      <c r="J1325" s="197"/>
      <c r="K1325" s="198"/>
      <c r="L1325" s="198"/>
      <c r="M1325" s="198"/>
      <c r="N1325" s="198"/>
      <c r="O1325" s="198"/>
      <c r="P1325" s="198"/>
      <c r="R1325" s="198"/>
      <c r="S1325" s="186" t="str">
        <f t="shared" ref="S1325:AX1325" si="1515">S$18</f>
        <v>S$14</v>
      </c>
      <c r="T1325" s="186" t="str">
        <f t="shared" si="1515"/>
        <v>T$14</v>
      </c>
      <c r="U1325" s="186" t="str">
        <f t="shared" si="1515"/>
        <v>U$14</v>
      </c>
      <c r="V1325" s="186" t="str">
        <f t="shared" si="1515"/>
        <v>V$14</v>
      </c>
      <c r="W1325" s="186" t="str">
        <f t="shared" si="1515"/>
        <v>W$14</v>
      </c>
      <c r="X1325" s="186" t="str">
        <f t="shared" si="1515"/>
        <v>X$14</v>
      </c>
      <c r="Y1325" s="186" t="str">
        <f t="shared" si="1515"/>
        <v>Y$14</v>
      </c>
      <c r="Z1325" s="186" t="str">
        <f t="shared" si="1515"/>
        <v>Z$14</v>
      </c>
      <c r="AA1325" s="186" t="str">
        <f t="shared" si="1515"/>
        <v>AA$14</v>
      </c>
      <c r="AB1325" s="186" t="str">
        <f t="shared" si="1515"/>
        <v>AB$14</v>
      </c>
      <c r="AC1325" s="186" t="str">
        <f t="shared" si="1515"/>
        <v>AC$14</v>
      </c>
      <c r="AD1325" s="186" t="str">
        <f t="shared" si="1515"/>
        <v>AD$14</v>
      </c>
      <c r="AE1325" s="186" t="str">
        <f t="shared" si="1515"/>
        <v>AE$14</v>
      </c>
      <c r="AF1325" s="186" t="str">
        <f t="shared" si="1515"/>
        <v>AF$14</v>
      </c>
      <c r="AG1325" s="186" t="str">
        <f t="shared" si="1515"/>
        <v>AG$14</v>
      </c>
      <c r="AH1325" s="186" t="str">
        <f t="shared" si="1515"/>
        <v>AH$14</v>
      </c>
      <c r="AI1325" s="186" t="str">
        <f t="shared" si="1515"/>
        <v>AI$14</v>
      </c>
      <c r="AJ1325" s="186" t="str">
        <f t="shared" si="1515"/>
        <v>AJ$14</v>
      </c>
      <c r="AK1325" s="186" t="str">
        <f t="shared" si="1515"/>
        <v>AK$14</v>
      </c>
      <c r="AL1325" s="186" t="str">
        <f t="shared" si="1515"/>
        <v>AL$14</v>
      </c>
      <c r="AM1325" s="186" t="str">
        <f t="shared" si="1515"/>
        <v>AM$14</v>
      </c>
      <c r="AN1325" s="186" t="str">
        <f t="shared" si="1515"/>
        <v>AN$14</v>
      </c>
      <c r="AO1325" s="186" t="str">
        <f t="shared" si="1515"/>
        <v>AO$14</v>
      </c>
      <c r="AP1325" s="186" t="str">
        <f t="shared" si="1515"/>
        <v>AP$14</v>
      </c>
      <c r="AQ1325" s="186" t="str">
        <f t="shared" si="1515"/>
        <v>AQ$14</v>
      </c>
      <c r="AR1325" s="186" t="str">
        <f t="shared" si="1515"/>
        <v>AR$14</v>
      </c>
      <c r="AS1325" s="186" t="str">
        <f t="shared" si="1515"/>
        <v>AS$14</v>
      </c>
      <c r="AT1325" s="186" t="str">
        <f t="shared" si="1515"/>
        <v>AT$14</v>
      </c>
      <c r="AU1325" s="186" t="str">
        <f t="shared" si="1515"/>
        <v>AU$14</v>
      </c>
      <c r="AV1325" s="186" t="str">
        <f t="shared" si="1515"/>
        <v>AV$14</v>
      </c>
      <c r="AW1325" s="186" t="str">
        <f t="shared" si="1515"/>
        <v>AW$14</v>
      </c>
      <c r="AX1325" s="186" t="str">
        <f t="shared" si="1515"/>
        <v>AX$14</v>
      </c>
      <c r="AY1325" s="186" t="str">
        <f t="shared" ref="AY1325:CD1325" si="1516">AY$18</f>
        <v>AY$14</v>
      </c>
      <c r="AZ1325" s="186" t="str">
        <f t="shared" si="1516"/>
        <v>AZ$14</v>
      </c>
      <c r="BA1325" s="186" t="str">
        <f t="shared" si="1516"/>
        <v>BA$14</v>
      </c>
      <c r="BB1325" s="186" t="str">
        <f t="shared" si="1516"/>
        <v>BB$14</v>
      </c>
      <c r="BC1325" s="186" t="str">
        <f t="shared" si="1516"/>
        <v>BC$14</v>
      </c>
      <c r="BD1325" s="186" t="str">
        <f t="shared" si="1516"/>
        <v>BD$14</v>
      </c>
      <c r="BE1325" s="186" t="str">
        <f t="shared" si="1516"/>
        <v>BE$14</v>
      </c>
      <c r="BF1325" s="186" t="str">
        <f t="shared" si="1516"/>
        <v>BF$14</v>
      </c>
      <c r="BG1325" s="186" t="str">
        <f t="shared" si="1516"/>
        <v>BG$14</v>
      </c>
      <c r="BH1325" s="186" t="str">
        <f t="shared" si="1516"/>
        <v>BH$14</v>
      </c>
      <c r="BI1325" s="186" t="str">
        <f t="shared" si="1516"/>
        <v>BI$14</v>
      </c>
      <c r="BJ1325" s="186" t="str">
        <f t="shared" si="1516"/>
        <v>BJ$14</v>
      </c>
      <c r="BK1325" s="186" t="str">
        <f t="shared" si="1516"/>
        <v>BK$14</v>
      </c>
      <c r="BL1325" s="186" t="str">
        <f t="shared" si="1516"/>
        <v>BL$14</v>
      </c>
      <c r="BM1325" s="186" t="str">
        <f t="shared" si="1516"/>
        <v>BM$14</v>
      </c>
      <c r="BN1325" s="186" t="str">
        <f t="shared" si="1516"/>
        <v>BN$14</v>
      </c>
      <c r="BO1325" s="186" t="str">
        <f t="shared" si="1516"/>
        <v>BO$14</v>
      </c>
      <c r="BP1325" s="186" t="str">
        <f t="shared" si="1516"/>
        <v>BP$14</v>
      </c>
      <c r="BQ1325" s="186" t="str">
        <f t="shared" si="1516"/>
        <v>BQ$14</v>
      </c>
      <c r="BR1325" s="186" t="str">
        <f t="shared" si="1516"/>
        <v>BR$14</v>
      </c>
      <c r="BS1325" s="186" t="str">
        <f t="shared" si="1516"/>
        <v>BS$14</v>
      </c>
      <c r="BT1325" s="186" t="str">
        <f t="shared" si="1516"/>
        <v>BT$14</v>
      </c>
      <c r="BU1325" s="186" t="str">
        <f t="shared" si="1516"/>
        <v>BU$14</v>
      </c>
      <c r="BV1325" s="186" t="str">
        <f t="shared" si="1516"/>
        <v>BV$14</v>
      </c>
      <c r="BW1325" s="186" t="str">
        <f t="shared" si="1516"/>
        <v>BW$14</v>
      </c>
      <c r="BX1325" s="186" t="str">
        <f t="shared" si="1516"/>
        <v>BX$14</v>
      </c>
      <c r="BY1325" s="186" t="str">
        <f t="shared" si="1516"/>
        <v>BY$14</v>
      </c>
      <c r="BZ1325" s="186" t="str">
        <f t="shared" si="1516"/>
        <v>BZ$14</v>
      </c>
      <c r="CA1325" s="186" t="str">
        <f t="shared" si="1516"/>
        <v>CA$14</v>
      </c>
      <c r="CB1325" s="186" t="str">
        <f t="shared" si="1516"/>
        <v>CB$14</v>
      </c>
      <c r="CC1325" s="186" t="str">
        <f t="shared" si="1516"/>
        <v>CC$14</v>
      </c>
      <c r="CD1325" s="186" t="str">
        <f t="shared" si="1516"/>
        <v>CD$14</v>
      </c>
      <c r="CE1325" s="186" t="str">
        <f t="shared" ref="CE1325:CL1325" si="1517">CE$18</f>
        <v>CE$14</v>
      </c>
      <c r="CF1325" s="186" t="str">
        <f t="shared" si="1517"/>
        <v>CF$14</v>
      </c>
      <c r="CG1325" s="186" t="str">
        <f t="shared" si="1517"/>
        <v>CG$14</v>
      </c>
      <c r="CH1325" s="186" t="str">
        <f t="shared" si="1517"/>
        <v>CH$14</v>
      </c>
      <c r="CI1325" s="186" t="str">
        <f t="shared" si="1517"/>
        <v>CI$14</v>
      </c>
      <c r="CJ1325" s="186" t="str">
        <f t="shared" si="1517"/>
        <v>CJ$14</v>
      </c>
      <c r="CK1325" s="186" t="str">
        <f t="shared" si="1517"/>
        <v>CK$14</v>
      </c>
      <c r="CL1325" s="186" t="str">
        <f t="shared" si="1517"/>
        <v>CL$14</v>
      </c>
    </row>
    <row r="1326" spans="2:90" x14ac:dyDescent="0.4">
      <c r="B1326" s="171" t="s">
        <v>464</v>
      </c>
      <c r="E1326" s="8"/>
      <c r="H1326" s="196" t="s">
        <v>464</v>
      </c>
      <c r="I1326" s="197"/>
      <c r="J1326" s="197"/>
      <c r="K1326" s="198"/>
      <c r="L1326" s="198"/>
      <c r="M1326" s="198"/>
      <c r="N1326" s="198"/>
      <c r="O1326" s="198"/>
      <c r="P1326" s="198"/>
      <c r="R1326" s="198"/>
      <c r="S1326" s="186" t="str">
        <f t="shared" ref="S1326:AX1326" si="1518">S$19</f>
        <v>S$15</v>
      </c>
      <c r="T1326" s="186" t="str">
        <f t="shared" si="1518"/>
        <v>T$15</v>
      </c>
      <c r="U1326" s="186" t="str">
        <f t="shared" si="1518"/>
        <v>U$15</v>
      </c>
      <c r="V1326" s="186" t="str">
        <f t="shared" si="1518"/>
        <v>V$15</v>
      </c>
      <c r="W1326" s="186" t="str">
        <f t="shared" si="1518"/>
        <v>W$15</v>
      </c>
      <c r="X1326" s="186" t="str">
        <f t="shared" si="1518"/>
        <v>X$15</v>
      </c>
      <c r="Y1326" s="186" t="str">
        <f t="shared" si="1518"/>
        <v>Y$15</v>
      </c>
      <c r="Z1326" s="186" t="str">
        <f t="shared" si="1518"/>
        <v>Z$15</v>
      </c>
      <c r="AA1326" s="186" t="str">
        <f t="shared" si="1518"/>
        <v>AA$15</v>
      </c>
      <c r="AB1326" s="186" t="str">
        <f t="shared" si="1518"/>
        <v>AB$15</v>
      </c>
      <c r="AC1326" s="186" t="str">
        <f t="shared" si="1518"/>
        <v>AC$15</v>
      </c>
      <c r="AD1326" s="186" t="str">
        <f t="shared" si="1518"/>
        <v>AD$15</v>
      </c>
      <c r="AE1326" s="186" t="str">
        <f t="shared" si="1518"/>
        <v>AE$15</v>
      </c>
      <c r="AF1326" s="186" t="str">
        <f t="shared" si="1518"/>
        <v>AF$15</v>
      </c>
      <c r="AG1326" s="186" t="str">
        <f t="shared" si="1518"/>
        <v>AG$15</v>
      </c>
      <c r="AH1326" s="186" t="str">
        <f t="shared" si="1518"/>
        <v>AH$15</v>
      </c>
      <c r="AI1326" s="186" t="str">
        <f t="shared" si="1518"/>
        <v>AI$15</v>
      </c>
      <c r="AJ1326" s="186" t="str">
        <f t="shared" si="1518"/>
        <v>AJ$15</v>
      </c>
      <c r="AK1326" s="186" t="str">
        <f t="shared" si="1518"/>
        <v>AK$15</v>
      </c>
      <c r="AL1326" s="186" t="str">
        <f t="shared" si="1518"/>
        <v>AL$15</v>
      </c>
      <c r="AM1326" s="186" t="str">
        <f t="shared" si="1518"/>
        <v>AM$15</v>
      </c>
      <c r="AN1326" s="186" t="str">
        <f t="shared" si="1518"/>
        <v>AN$15</v>
      </c>
      <c r="AO1326" s="186" t="str">
        <f t="shared" si="1518"/>
        <v>AO$15</v>
      </c>
      <c r="AP1326" s="186" t="str">
        <f t="shared" si="1518"/>
        <v>AP$15</v>
      </c>
      <c r="AQ1326" s="186" t="str">
        <f t="shared" si="1518"/>
        <v>AQ$15</v>
      </c>
      <c r="AR1326" s="186" t="str">
        <f t="shared" si="1518"/>
        <v>AR$15</v>
      </c>
      <c r="AS1326" s="186" t="str">
        <f t="shared" si="1518"/>
        <v>AS$15</v>
      </c>
      <c r="AT1326" s="186" t="str">
        <f t="shared" si="1518"/>
        <v>AT$15</v>
      </c>
      <c r="AU1326" s="186" t="str">
        <f t="shared" si="1518"/>
        <v>AU$15</v>
      </c>
      <c r="AV1326" s="186" t="str">
        <f t="shared" si="1518"/>
        <v>AV$15</v>
      </c>
      <c r="AW1326" s="186" t="str">
        <f t="shared" si="1518"/>
        <v>AW$15</v>
      </c>
      <c r="AX1326" s="186" t="str">
        <f t="shared" si="1518"/>
        <v>AX$15</v>
      </c>
      <c r="AY1326" s="186" t="str">
        <f t="shared" ref="AY1326:CD1326" si="1519">AY$19</f>
        <v>AY$15</v>
      </c>
      <c r="AZ1326" s="186" t="str">
        <f t="shared" si="1519"/>
        <v>AZ$15</v>
      </c>
      <c r="BA1326" s="186" t="str">
        <f t="shared" si="1519"/>
        <v>BA$15</v>
      </c>
      <c r="BB1326" s="186" t="str">
        <f t="shared" si="1519"/>
        <v>BB$15</v>
      </c>
      <c r="BC1326" s="186" t="str">
        <f t="shared" si="1519"/>
        <v>BC$15</v>
      </c>
      <c r="BD1326" s="186" t="str">
        <f t="shared" si="1519"/>
        <v>BD$15</v>
      </c>
      <c r="BE1326" s="186" t="str">
        <f t="shared" si="1519"/>
        <v>BE$15</v>
      </c>
      <c r="BF1326" s="186" t="str">
        <f t="shared" si="1519"/>
        <v>BF$15</v>
      </c>
      <c r="BG1326" s="186" t="str">
        <f t="shared" si="1519"/>
        <v>BG$15</v>
      </c>
      <c r="BH1326" s="186" t="str">
        <f t="shared" si="1519"/>
        <v>BH$15</v>
      </c>
      <c r="BI1326" s="186" t="str">
        <f t="shared" si="1519"/>
        <v>BI$15</v>
      </c>
      <c r="BJ1326" s="186" t="str">
        <f t="shared" si="1519"/>
        <v>BJ$15</v>
      </c>
      <c r="BK1326" s="186" t="str">
        <f t="shared" si="1519"/>
        <v>BK$15</v>
      </c>
      <c r="BL1326" s="186" t="str">
        <f t="shared" si="1519"/>
        <v>BL$15</v>
      </c>
      <c r="BM1326" s="186" t="str">
        <f t="shared" si="1519"/>
        <v>BM$15</v>
      </c>
      <c r="BN1326" s="186" t="str">
        <f t="shared" si="1519"/>
        <v>BN$15</v>
      </c>
      <c r="BO1326" s="186" t="str">
        <f t="shared" si="1519"/>
        <v>BO$15</v>
      </c>
      <c r="BP1326" s="186" t="str">
        <f t="shared" si="1519"/>
        <v>BP$15</v>
      </c>
      <c r="BQ1326" s="186" t="str">
        <f t="shared" si="1519"/>
        <v>BQ$15</v>
      </c>
      <c r="BR1326" s="186" t="str">
        <f t="shared" si="1519"/>
        <v>BR$15</v>
      </c>
      <c r="BS1326" s="186" t="str">
        <f t="shared" si="1519"/>
        <v>BS$15</v>
      </c>
      <c r="BT1326" s="186" t="str">
        <f t="shared" si="1519"/>
        <v>BT$15</v>
      </c>
      <c r="BU1326" s="186" t="str">
        <f t="shared" si="1519"/>
        <v>BU$15</v>
      </c>
      <c r="BV1326" s="186" t="str">
        <f t="shared" si="1519"/>
        <v>BV$15</v>
      </c>
      <c r="BW1326" s="186" t="str">
        <f t="shared" si="1519"/>
        <v>BW$15</v>
      </c>
      <c r="BX1326" s="186" t="str">
        <f t="shared" si="1519"/>
        <v>BX$15</v>
      </c>
      <c r="BY1326" s="186" t="str">
        <f t="shared" si="1519"/>
        <v>BY$15</v>
      </c>
      <c r="BZ1326" s="186" t="str">
        <f t="shared" si="1519"/>
        <v>BZ$15</v>
      </c>
      <c r="CA1326" s="186" t="str">
        <f t="shared" si="1519"/>
        <v>CA$15</v>
      </c>
      <c r="CB1326" s="186" t="str">
        <f t="shared" si="1519"/>
        <v>CB$15</v>
      </c>
      <c r="CC1326" s="186" t="str">
        <f t="shared" si="1519"/>
        <v>CC$15</v>
      </c>
      <c r="CD1326" s="186" t="str">
        <f t="shared" si="1519"/>
        <v>CD$15</v>
      </c>
      <c r="CE1326" s="186" t="str">
        <f t="shared" ref="CE1326:CL1326" si="1520">CE$19</f>
        <v>CE$15</v>
      </c>
      <c r="CF1326" s="186" t="str">
        <f t="shared" si="1520"/>
        <v>CF$15</v>
      </c>
      <c r="CG1326" s="186" t="str">
        <f t="shared" si="1520"/>
        <v>CG$15</v>
      </c>
      <c r="CH1326" s="186" t="str">
        <f t="shared" si="1520"/>
        <v>CH$15</v>
      </c>
      <c r="CI1326" s="186" t="str">
        <f t="shared" si="1520"/>
        <v>CI$15</v>
      </c>
      <c r="CJ1326" s="186" t="str">
        <f t="shared" si="1520"/>
        <v>CJ$15</v>
      </c>
      <c r="CK1326" s="186" t="str">
        <f t="shared" si="1520"/>
        <v>CK$15</v>
      </c>
      <c r="CL1326" s="186" t="str">
        <f t="shared" si="1520"/>
        <v>CL$15</v>
      </c>
    </row>
    <row r="1327" spans="2:90" x14ac:dyDescent="0.4">
      <c r="B1327" s="66" t="s">
        <v>835</v>
      </c>
      <c r="C1327" s="31"/>
      <c r="D1327" t="s">
        <v>828</v>
      </c>
      <c r="E1327" s="8" t="str">
        <f t="shared" ref="E1327:E1335" si="1521">ROW()&amp;" "&amp;D1327</f>
        <v>1327 DCSALESQUOTA-S</v>
      </c>
      <c r="F1327" t="s">
        <v>836</v>
      </c>
      <c r="G1327" s="31" t="s">
        <v>81</v>
      </c>
      <c r="H1327" s="22"/>
      <c r="I1327" s="287"/>
      <c r="J1327" s="287"/>
      <c r="K1327" s="22"/>
      <c r="L1327" s="22"/>
      <c r="M1327" s="22"/>
      <c r="N1327" s="22"/>
      <c r="O1327" s="22"/>
      <c r="P1327" s="22"/>
      <c r="R1327" s="66"/>
      <c r="S1327" s="288"/>
      <c r="T1327" s="288"/>
      <c r="U1327" s="288"/>
      <c r="V1327" s="288"/>
      <c r="W1327" s="288"/>
      <c r="X1327" s="288"/>
      <c r="Y1327" s="288"/>
      <c r="Z1327" s="288"/>
      <c r="AA1327" s="288"/>
      <c r="AB1327" s="288"/>
      <c r="AC1327" s="288"/>
      <c r="AD1327" s="288"/>
      <c r="AE1327" s="288"/>
      <c r="AF1327" s="288"/>
      <c r="AG1327" s="288"/>
      <c r="AH1327" s="288"/>
      <c r="AI1327" s="288"/>
      <c r="AJ1327" s="288"/>
      <c r="AK1327" s="288"/>
      <c r="AL1327" s="288"/>
      <c r="AM1327" s="288"/>
      <c r="AN1327" s="288"/>
      <c r="AO1327" s="288"/>
      <c r="AP1327" s="288"/>
      <c r="AQ1327" s="288"/>
      <c r="AR1327" s="288"/>
      <c r="AS1327" s="288"/>
      <c r="AT1327" s="288"/>
      <c r="AU1327" s="288"/>
      <c r="AV1327" s="288"/>
      <c r="AW1327" s="288"/>
      <c r="AX1327" s="288"/>
      <c r="AY1327" s="288"/>
      <c r="AZ1327" s="288"/>
      <c r="BA1327" s="288"/>
      <c r="BB1327" s="288"/>
      <c r="BC1327" s="288"/>
      <c r="BD1327" s="288"/>
      <c r="BE1327" s="288"/>
      <c r="BF1327" s="288"/>
      <c r="BG1327" s="288"/>
      <c r="BH1327" s="288"/>
      <c r="BI1327" s="288"/>
      <c r="BJ1327" s="288"/>
      <c r="BK1327" s="288"/>
      <c r="BL1327" s="288"/>
      <c r="BM1327" s="288"/>
      <c r="BN1327" s="288"/>
      <c r="BO1327" s="288"/>
      <c r="BP1327" s="288"/>
      <c r="BQ1327" s="288"/>
      <c r="BR1327" s="288"/>
      <c r="BS1327" s="288"/>
      <c r="BT1327" s="288"/>
      <c r="BU1327" s="288"/>
      <c r="BV1327" s="288"/>
      <c r="BW1327" s="288"/>
      <c r="BX1327" s="288"/>
      <c r="BY1327" s="288"/>
      <c r="BZ1327" s="288"/>
      <c r="CA1327" s="288"/>
      <c r="CB1327" s="288"/>
      <c r="CC1327" s="288"/>
      <c r="CD1327" s="288"/>
      <c r="CE1327" s="288"/>
      <c r="CF1327" s="288"/>
      <c r="CG1327" s="288"/>
      <c r="CH1327" s="288"/>
      <c r="CI1327" s="288"/>
      <c r="CJ1327" s="288"/>
      <c r="CK1327" s="288"/>
      <c r="CL1327" s="288"/>
    </row>
    <row r="1328" spans="2:90" x14ac:dyDescent="0.4">
      <c r="B1328" s="122" t="s">
        <v>832</v>
      </c>
      <c r="C1328" s="31"/>
      <c r="D1328" t="s">
        <v>828</v>
      </c>
      <c r="E1328" s="8" t="str">
        <f t="shared" si="1521"/>
        <v>1328 DCSALESQUOTA-S</v>
      </c>
      <c r="G1328" t="str">
        <f t="shared" ref="G1328:G1337" si="1522">E1328</f>
        <v>1328 DCSALESQUOTA-S</v>
      </c>
      <c r="H1328" s="31"/>
      <c r="I1328" s="73"/>
      <c r="J1328" s="73"/>
      <c r="K1328" s="31"/>
      <c r="L1328" s="31"/>
      <c r="M1328" s="31"/>
      <c r="N1328" s="31"/>
      <c r="O1328" s="31"/>
      <c r="P1328" s="31"/>
      <c r="R1328" s="67"/>
      <c r="S1328" s="143" cm="1">
        <f t="array" aca="1" ref="S1328" ca="1">+INDIRECT(S1321)*12</f>
        <v>120000</v>
      </c>
      <c r="T1328" s="143" cm="1">
        <f t="array" aca="1" ref="T1328" ca="1">+INDIRECT(T1321)*12</f>
        <v>120000</v>
      </c>
      <c r="U1328" s="143" cm="1">
        <f t="array" aca="1" ref="U1328" ca="1">+INDIRECT(U1321)*12</f>
        <v>120000</v>
      </c>
      <c r="V1328" s="143" cm="1">
        <f t="array" aca="1" ref="V1328" ca="1">+INDIRECT(V1321)*12</f>
        <v>120000</v>
      </c>
      <c r="W1328" s="143" cm="1">
        <f t="array" aca="1" ref="W1328" ca="1">+INDIRECT(W1321)*12</f>
        <v>120000</v>
      </c>
      <c r="X1328" s="143" cm="1">
        <f t="array" aca="1" ref="X1328" ca="1">+INDIRECT(X1321)*12</f>
        <v>120000</v>
      </c>
      <c r="Y1328" s="143" cm="1">
        <f t="array" aca="1" ref="Y1328" ca="1">+INDIRECT(Y1321)*12</f>
        <v>120000</v>
      </c>
      <c r="Z1328" s="143" cm="1">
        <f t="array" aca="1" ref="Z1328" ca="1">+INDIRECT(Z1321)*12</f>
        <v>120000</v>
      </c>
      <c r="AA1328" s="143" cm="1">
        <f t="array" aca="1" ref="AA1328" ca="1">+INDIRECT(AA1321)*12</f>
        <v>120000</v>
      </c>
      <c r="AB1328" s="143" cm="1">
        <f t="array" aca="1" ref="AB1328" ca="1">+INDIRECT(AB1321)*12</f>
        <v>120000</v>
      </c>
      <c r="AC1328" s="143" cm="1">
        <f t="array" aca="1" ref="AC1328" ca="1">+INDIRECT(AC1321)*12</f>
        <v>120000</v>
      </c>
      <c r="AD1328" s="143" cm="1">
        <f t="array" aca="1" ref="AD1328" ca="1">+INDIRECT(AD1321)*12</f>
        <v>120000</v>
      </c>
      <c r="AE1328" s="143" cm="1">
        <f t="array" aca="1" ref="AE1328" ca="1">+INDIRECT(AE1321)*12</f>
        <v>120000</v>
      </c>
      <c r="AF1328" s="143" cm="1">
        <f t="array" aca="1" ref="AF1328" ca="1">+INDIRECT(AF1321)*12</f>
        <v>120000</v>
      </c>
      <c r="AG1328" s="143" cm="1">
        <f t="array" aca="1" ref="AG1328" ca="1">+INDIRECT(AG1321)*12</f>
        <v>120000</v>
      </c>
      <c r="AH1328" s="143" cm="1">
        <f t="array" aca="1" ref="AH1328" ca="1">+INDIRECT(AH1321)*12</f>
        <v>120000</v>
      </c>
      <c r="AI1328" s="143" cm="1">
        <f t="array" aca="1" ref="AI1328" ca="1">+INDIRECT(AI1321)*12</f>
        <v>120000</v>
      </c>
      <c r="AJ1328" s="143" cm="1">
        <f t="array" aca="1" ref="AJ1328" ca="1">+INDIRECT(AJ1321)*12</f>
        <v>120000</v>
      </c>
      <c r="AK1328" s="143" cm="1">
        <f t="array" aca="1" ref="AK1328" ca="1">+INDIRECT(AK1321)*12</f>
        <v>120000</v>
      </c>
      <c r="AL1328" s="143" cm="1">
        <f t="array" aca="1" ref="AL1328" ca="1">+INDIRECT(AL1321)*12</f>
        <v>120000</v>
      </c>
      <c r="AM1328" s="143" cm="1">
        <f t="array" aca="1" ref="AM1328" ca="1">+INDIRECT(AM1321)*12</f>
        <v>120000</v>
      </c>
      <c r="AN1328" s="143" cm="1">
        <f t="array" aca="1" ref="AN1328" ca="1">+INDIRECT(AN1321)*12</f>
        <v>120000</v>
      </c>
      <c r="AO1328" s="143" cm="1">
        <f t="array" aca="1" ref="AO1328" ca="1">+INDIRECT(AO1321)*12</f>
        <v>120000</v>
      </c>
      <c r="AP1328" s="143" cm="1">
        <f t="array" aca="1" ref="AP1328" ca="1">+INDIRECT(AP1321)*12</f>
        <v>120000</v>
      </c>
      <c r="AQ1328" s="143" cm="1">
        <f t="array" aca="1" ref="AQ1328" ca="1">+INDIRECT(AQ1321)*12</f>
        <v>120000</v>
      </c>
      <c r="AR1328" s="143" cm="1">
        <f t="array" aca="1" ref="AR1328" ca="1">+INDIRECT(AR1321)*12</f>
        <v>120000</v>
      </c>
      <c r="AS1328" s="143" cm="1">
        <f t="array" aca="1" ref="AS1328" ca="1">+INDIRECT(AS1321)*12</f>
        <v>120000</v>
      </c>
      <c r="AT1328" s="143" cm="1">
        <f t="array" aca="1" ref="AT1328" ca="1">+INDIRECT(AT1321)*12</f>
        <v>120000</v>
      </c>
      <c r="AU1328" s="143" cm="1">
        <f t="array" aca="1" ref="AU1328" ca="1">+INDIRECT(AU1321)*12</f>
        <v>120000</v>
      </c>
      <c r="AV1328" s="143" cm="1">
        <f t="array" aca="1" ref="AV1328" ca="1">+INDIRECT(AV1321)*12</f>
        <v>120000</v>
      </c>
      <c r="AW1328" s="143" cm="1">
        <f t="array" aca="1" ref="AW1328" ca="1">+INDIRECT(AW1321)*12</f>
        <v>120000</v>
      </c>
      <c r="AX1328" s="143" cm="1">
        <f t="array" aca="1" ref="AX1328" ca="1">+INDIRECT(AX1321)*12</f>
        <v>120000</v>
      </c>
      <c r="AY1328" s="143" cm="1">
        <f t="array" aca="1" ref="AY1328" ca="1">+INDIRECT(AY1321)*12</f>
        <v>120000</v>
      </c>
      <c r="AZ1328" s="143" cm="1">
        <f t="array" aca="1" ref="AZ1328" ca="1">+INDIRECT(AZ1321)*12</f>
        <v>120000</v>
      </c>
      <c r="BA1328" s="143" cm="1">
        <f t="array" aca="1" ref="BA1328" ca="1">+INDIRECT(BA1321)*12</f>
        <v>120000</v>
      </c>
      <c r="BB1328" s="143" cm="1">
        <f t="array" aca="1" ref="BB1328" ca="1">+INDIRECT(BB1321)*12</f>
        <v>120000</v>
      </c>
      <c r="BC1328" s="143" cm="1">
        <f t="array" aca="1" ref="BC1328" ca="1">+INDIRECT(BC1321)*12</f>
        <v>120000</v>
      </c>
      <c r="BD1328" s="143" cm="1">
        <f t="array" aca="1" ref="BD1328" ca="1">+INDIRECT(BD1321)*12</f>
        <v>120000</v>
      </c>
      <c r="BE1328" s="143" cm="1">
        <f t="array" aca="1" ref="BE1328" ca="1">+INDIRECT(BE1321)*12</f>
        <v>120000</v>
      </c>
      <c r="BF1328" s="143" cm="1">
        <f t="array" aca="1" ref="BF1328" ca="1">+INDIRECT(BF1321)*12</f>
        <v>120000</v>
      </c>
      <c r="BG1328" s="143" cm="1">
        <f t="array" aca="1" ref="BG1328" ca="1">+INDIRECT(BG1321)*12</f>
        <v>120000</v>
      </c>
      <c r="BH1328" s="143" cm="1">
        <f t="array" aca="1" ref="BH1328" ca="1">+INDIRECT(BH1321)*12</f>
        <v>120000</v>
      </c>
      <c r="BI1328" s="143" cm="1">
        <f t="array" aca="1" ref="BI1328" ca="1">+INDIRECT(BI1321)*12</f>
        <v>120000</v>
      </c>
      <c r="BJ1328" s="143" cm="1">
        <f t="array" aca="1" ref="BJ1328" ca="1">+INDIRECT(BJ1321)*12</f>
        <v>120000</v>
      </c>
      <c r="BK1328" s="143" cm="1">
        <f t="array" aca="1" ref="BK1328" ca="1">+INDIRECT(BK1321)*12</f>
        <v>120000</v>
      </c>
      <c r="BL1328" s="143" cm="1">
        <f t="array" aca="1" ref="BL1328" ca="1">+INDIRECT(BL1321)*12</f>
        <v>120000</v>
      </c>
      <c r="BM1328" s="143" cm="1">
        <f t="array" aca="1" ref="BM1328" ca="1">+INDIRECT(BM1321)*12</f>
        <v>120000</v>
      </c>
      <c r="BN1328" s="143" cm="1">
        <f t="array" aca="1" ref="BN1328" ca="1">+INDIRECT(BN1321)*12</f>
        <v>120000</v>
      </c>
      <c r="BO1328" s="143" cm="1">
        <f t="array" aca="1" ref="BO1328" ca="1">+INDIRECT(BO1321)*12</f>
        <v>120000</v>
      </c>
      <c r="BP1328" s="143" cm="1">
        <f t="array" aca="1" ref="BP1328" ca="1">+INDIRECT(BP1321)*12</f>
        <v>120000</v>
      </c>
      <c r="BQ1328" s="143" cm="1">
        <f t="array" aca="1" ref="BQ1328" ca="1">+INDIRECT(BQ1321)*12</f>
        <v>120000</v>
      </c>
      <c r="BR1328" s="143" cm="1">
        <f t="array" aca="1" ref="BR1328" ca="1">+INDIRECT(BR1321)*12</f>
        <v>120000</v>
      </c>
      <c r="BS1328" s="143" cm="1">
        <f t="array" aca="1" ref="BS1328" ca="1">+INDIRECT(BS1321)*12</f>
        <v>120000</v>
      </c>
      <c r="BT1328" s="143" cm="1">
        <f t="array" aca="1" ref="BT1328" ca="1">+INDIRECT(BT1321)*12</f>
        <v>120000</v>
      </c>
      <c r="BU1328" s="143" cm="1">
        <f t="array" aca="1" ref="BU1328" ca="1">+INDIRECT(BU1321)*12</f>
        <v>120000</v>
      </c>
      <c r="BV1328" s="143" cm="1">
        <f t="array" aca="1" ref="BV1328" ca="1">+INDIRECT(BV1321)*12</f>
        <v>120000</v>
      </c>
      <c r="BW1328" s="143" cm="1">
        <f t="array" aca="1" ref="BW1328" ca="1">+INDIRECT(BW1321)*12</f>
        <v>120000</v>
      </c>
      <c r="BX1328" s="143" cm="1">
        <f t="array" aca="1" ref="BX1328" ca="1">+INDIRECT(BX1321)*12</f>
        <v>120000</v>
      </c>
      <c r="BY1328" s="143" cm="1">
        <f t="array" aca="1" ref="BY1328" ca="1">+INDIRECT(BY1321)*12</f>
        <v>120000</v>
      </c>
      <c r="BZ1328" s="143" cm="1">
        <f t="array" aca="1" ref="BZ1328" ca="1">+INDIRECT(BZ1321)*12</f>
        <v>120000</v>
      </c>
      <c r="CA1328" s="143" cm="1">
        <f t="array" aca="1" ref="CA1328" ca="1">+INDIRECT(CA1321)*12</f>
        <v>120000</v>
      </c>
      <c r="CB1328" s="143" cm="1">
        <f t="array" aca="1" ref="CB1328" ca="1">+INDIRECT(CB1321)*12</f>
        <v>120000</v>
      </c>
      <c r="CC1328" s="143" cm="1">
        <f t="array" aca="1" ref="CC1328" ca="1">+INDIRECT(CC1321)*12</f>
        <v>120000</v>
      </c>
      <c r="CD1328" s="143" cm="1">
        <f t="array" aca="1" ref="CD1328" ca="1">+INDIRECT(CD1321)*12</f>
        <v>120000</v>
      </c>
      <c r="CE1328" s="143" cm="1">
        <f t="array" aca="1" ref="CE1328" ca="1">+INDIRECT(CE1321)*12</f>
        <v>120000</v>
      </c>
      <c r="CF1328" s="143" cm="1">
        <f t="array" aca="1" ref="CF1328" ca="1">+INDIRECT(CF1321)*12</f>
        <v>120000</v>
      </c>
      <c r="CG1328" s="143" cm="1">
        <f t="array" aca="1" ref="CG1328" ca="1">+INDIRECT(CG1321)*12</f>
        <v>120000</v>
      </c>
      <c r="CH1328" s="143" cm="1">
        <f t="array" aca="1" ref="CH1328" ca="1">+INDIRECT(CH1321)*12</f>
        <v>120000</v>
      </c>
      <c r="CI1328" s="143" cm="1">
        <f t="array" aca="1" ref="CI1328" ca="1">+INDIRECT(CI1321)*12</f>
        <v>120000</v>
      </c>
      <c r="CJ1328" s="143" cm="1">
        <f t="array" aca="1" ref="CJ1328" ca="1">+INDIRECT(CJ1321)*12</f>
        <v>120000</v>
      </c>
      <c r="CK1328" s="143" cm="1">
        <f t="array" aca="1" ref="CK1328" ca="1">+INDIRECT(CK1321)*12</f>
        <v>120000</v>
      </c>
      <c r="CL1328" s="143" cm="1">
        <f t="array" aca="1" ref="CL1328" ca="1">+INDIRECT(CL1321)*12</f>
        <v>120000</v>
      </c>
    </row>
    <row r="1329" spans="2:90" x14ac:dyDescent="0.4">
      <c r="B1329" s="67"/>
      <c r="C1329" s="31"/>
      <c r="D1329" t="s">
        <v>828</v>
      </c>
      <c r="E1329" s="8" t="str">
        <f t="shared" si="1521"/>
        <v>1329 DCSALESQUOTA-S</v>
      </c>
      <c r="G1329" t="str">
        <f t="shared" si="1522"/>
        <v>1329 DCSALESQUOTA-S</v>
      </c>
      <c r="H1329" s="31"/>
      <c r="I1329" s="73"/>
      <c r="J1329" s="73"/>
      <c r="K1329" s="31"/>
      <c r="L1329" s="31"/>
      <c r="M1329" s="31"/>
      <c r="N1329" s="31"/>
      <c r="O1329" s="31"/>
      <c r="P1329" s="31"/>
      <c r="R1329" s="67"/>
      <c r="S1329" s="152"/>
      <c r="T1329" s="152"/>
      <c r="U1329" s="152"/>
      <c r="V1329" s="152"/>
      <c r="W1329" s="152"/>
      <c r="X1329" s="152"/>
      <c r="Y1329" s="152"/>
      <c r="Z1329" s="152"/>
      <c r="AA1329" s="152"/>
      <c r="AB1329" s="152"/>
      <c r="AC1329" s="152"/>
      <c r="AD1329" s="152"/>
      <c r="AE1329" s="152"/>
      <c r="AF1329" s="152"/>
      <c r="AG1329" s="152"/>
      <c r="AH1329" s="152"/>
      <c r="AI1329" s="152"/>
      <c r="AJ1329" s="152"/>
      <c r="AK1329" s="152"/>
      <c r="AL1329" s="152"/>
      <c r="AM1329" s="152"/>
      <c r="AN1329" s="152"/>
      <c r="AO1329" s="152"/>
      <c r="AP1329" s="152"/>
      <c r="AQ1329" s="152"/>
      <c r="AR1329" s="152"/>
      <c r="AS1329" s="152"/>
      <c r="AT1329" s="152"/>
      <c r="AU1329" s="152"/>
      <c r="AV1329" s="152"/>
      <c r="AW1329" s="152"/>
      <c r="AX1329" s="152"/>
      <c r="AY1329" s="152"/>
      <c r="AZ1329" s="152"/>
      <c r="BA1329" s="152"/>
      <c r="BB1329" s="152"/>
      <c r="BC1329" s="152"/>
      <c r="BD1329" s="152"/>
      <c r="BE1329" s="152"/>
      <c r="BF1329" s="152"/>
      <c r="BG1329" s="152"/>
      <c r="BH1329" s="152"/>
      <c r="BI1329" s="152"/>
      <c r="BJ1329" s="152"/>
      <c r="BK1329" s="152"/>
      <c r="BL1329" s="152"/>
      <c r="BM1329" s="152"/>
      <c r="BN1329" s="152"/>
      <c r="BO1329" s="152"/>
      <c r="BP1329" s="152"/>
      <c r="BQ1329" s="152"/>
      <c r="BR1329" s="152"/>
      <c r="BS1329" s="152"/>
      <c r="BT1329" s="152"/>
      <c r="BU1329" s="152"/>
      <c r="BV1329" s="152"/>
      <c r="BW1329" s="152"/>
      <c r="BX1329" s="152"/>
      <c r="BY1329" s="152"/>
      <c r="BZ1329" s="152"/>
      <c r="CA1329" s="152"/>
      <c r="CB1329" s="152"/>
      <c r="CC1329" s="152"/>
      <c r="CD1329" s="152"/>
      <c r="CE1329" s="152"/>
      <c r="CF1329" s="152"/>
      <c r="CG1329" s="152"/>
      <c r="CH1329" s="152"/>
      <c r="CI1329" s="152"/>
      <c r="CJ1329" s="152"/>
      <c r="CK1329" s="152"/>
      <c r="CL1329" s="152"/>
    </row>
    <row r="1330" spans="2:90" x14ac:dyDescent="0.4">
      <c r="B1330" s="95" t="str">
        <f>B1336&amp;":"</f>
        <v>SALESQUOTA Direct Cost - (Primary label):</v>
      </c>
      <c r="C1330" s="31"/>
      <c r="D1330" t="s">
        <v>828</v>
      </c>
      <c r="E1330" s="8" t="str">
        <f t="shared" si="1521"/>
        <v>1330 DCSALESQUOTA-S</v>
      </c>
      <c r="G1330" t="str">
        <f t="shared" si="1522"/>
        <v>1330 DCSALESQUOTA-S</v>
      </c>
      <c r="H1330" s="31"/>
      <c r="I1330" s="73"/>
      <c r="J1330" s="73"/>
      <c r="K1330" s="31"/>
      <c r="L1330" s="31"/>
      <c r="M1330" s="31"/>
      <c r="N1330" s="31"/>
      <c r="O1330" s="31"/>
      <c r="P1330" s="31"/>
      <c r="R1330" s="67"/>
      <c r="S1330" s="152"/>
      <c r="T1330" s="152"/>
      <c r="U1330" s="152"/>
      <c r="V1330" s="152"/>
      <c r="W1330" s="152"/>
      <c r="X1330" s="152"/>
      <c r="Y1330" s="152"/>
      <c r="Z1330" s="152"/>
      <c r="AA1330" s="152"/>
      <c r="AB1330" s="152"/>
      <c r="AC1330" s="152"/>
      <c r="AD1330" s="152"/>
      <c r="AE1330" s="152"/>
      <c r="AF1330" s="152"/>
      <c r="AG1330" s="152"/>
      <c r="AH1330" s="152"/>
      <c r="AI1330" s="152"/>
      <c r="AJ1330" s="152"/>
      <c r="AK1330" s="152"/>
      <c r="AL1330" s="152"/>
      <c r="AM1330" s="152"/>
      <c r="AN1330" s="152"/>
      <c r="AO1330" s="152"/>
      <c r="AP1330" s="152"/>
      <c r="AQ1330" s="152"/>
      <c r="AR1330" s="152"/>
      <c r="AS1330" s="152"/>
      <c r="AT1330" s="152"/>
      <c r="AU1330" s="152"/>
      <c r="AV1330" s="152"/>
      <c r="AW1330" s="152"/>
      <c r="AX1330" s="152"/>
      <c r="AY1330" s="152"/>
      <c r="AZ1330" s="152"/>
      <c r="BA1330" s="152"/>
      <c r="BB1330" s="152"/>
      <c r="BC1330" s="152"/>
      <c r="BD1330" s="152"/>
      <c r="BE1330" s="152"/>
      <c r="BF1330" s="152"/>
      <c r="BG1330" s="152"/>
      <c r="BH1330" s="152"/>
      <c r="BI1330" s="152"/>
      <c r="BJ1330" s="152"/>
      <c r="BK1330" s="152"/>
      <c r="BL1330" s="152"/>
      <c r="BM1330" s="152"/>
      <c r="BN1330" s="152"/>
      <c r="BO1330" s="152"/>
      <c r="BP1330" s="152"/>
      <c r="BQ1330" s="152"/>
      <c r="BR1330" s="152"/>
      <c r="BS1330" s="152"/>
      <c r="BT1330" s="152"/>
      <c r="BU1330" s="152"/>
      <c r="BV1330" s="152"/>
      <c r="BW1330" s="152"/>
      <c r="BX1330" s="152"/>
      <c r="BY1330" s="152"/>
      <c r="BZ1330" s="152"/>
      <c r="CA1330" s="152"/>
      <c r="CB1330" s="152"/>
      <c r="CC1330" s="152"/>
      <c r="CD1330" s="152"/>
      <c r="CE1330" s="152"/>
      <c r="CF1330" s="152"/>
      <c r="CG1330" s="152"/>
      <c r="CH1330" s="152"/>
      <c r="CI1330" s="152"/>
      <c r="CJ1330" s="152"/>
      <c r="CK1330" s="152"/>
      <c r="CL1330" s="152"/>
    </row>
    <row r="1331" spans="2:90" x14ac:dyDescent="0.4">
      <c r="B1331" s="141" t="s">
        <v>829</v>
      </c>
      <c r="D1331" t="s">
        <v>828</v>
      </c>
      <c r="E1331" s="8" t="str">
        <f t="shared" si="1521"/>
        <v>1331 DCSALESQUOTA-S</v>
      </c>
      <c r="G1331" t="str">
        <f t="shared" si="1522"/>
        <v>1331 DCSALESQUOTA-S</v>
      </c>
      <c r="H1331" s="12"/>
      <c r="I1331" s="60"/>
      <c r="J1331" s="60"/>
      <c r="K1331" s="18">
        <v>800000</v>
      </c>
      <c r="L1331" s="18">
        <v>800000</v>
      </c>
      <c r="M1331" s="18">
        <v>800000</v>
      </c>
      <c r="N1331" s="18">
        <v>800000</v>
      </c>
      <c r="O1331" s="18">
        <v>800000</v>
      </c>
      <c r="P1331" s="18">
        <v>800000</v>
      </c>
      <c r="R1331" s="19"/>
      <c r="S1331" s="143" cm="1">
        <f t="array" ref="S1331">INDEX($K:$P,ROW(),MATCH(S$3,$K$2:$P$2,0))</f>
        <v>800000</v>
      </c>
      <c r="T1331" s="143" cm="1">
        <f t="array" ref="T1331">INDEX($K:$P,ROW(),MATCH(T$3,$K$2:$P$2,0))</f>
        <v>800000</v>
      </c>
      <c r="U1331" s="143" cm="1">
        <f t="array" ref="U1331">INDEX($K:$P,ROW(),MATCH(U$3,$K$2:$P$2,0))</f>
        <v>800000</v>
      </c>
      <c r="V1331" s="143" cm="1">
        <f t="array" ref="V1331">INDEX($K:$P,ROW(),MATCH(V$3,$K$2:$P$2,0))</f>
        <v>800000</v>
      </c>
      <c r="W1331" s="143" cm="1">
        <f t="array" ref="W1331">INDEX($K:$P,ROW(),MATCH(W$3,$K$2:$P$2,0))</f>
        <v>800000</v>
      </c>
      <c r="X1331" s="143" cm="1">
        <f t="array" ref="X1331">INDEX($K:$P,ROW(),MATCH(X$3,$K$2:$P$2,0))</f>
        <v>800000</v>
      </c>
      <c r="Y1331" s="143" cm="1">
        <f t="array" ref="Y1331">INDEX($K:$P,ROW(),MATCH(Y$3,$K$2:$P$2,0))</f>
        <v>800000</v>
      </c>
      <c r="Z1331" s="143" cm="1">
        <f t="array" ref="Z1331">INDEX($K:$P,ROW(),MATCH(Z$3,$K$2:$P$2,0))</f>
        <v>800000</v>
      </c>
      <c r="AA1331" s="143" cm="1">
        <f t="array" ref="AA1331">INDEX($K:$P,ROW(),MATCH(AA$3,$K$2:$P$2,0))</f>
        <v>800000</v>
      </c>
      <c r="AB1331" s="143" cm="1">
        <f t="array" ref="AB1331">INDEX($K:$P,ROW(),MATCH(AB$3,$K$2:$P$2,0))</f>
        <v>800000</v>
      </c>
      <c r="AC1331" s="143" cm="1">
        <f t="array" ref="AC1331">INDEX($K:$P,ROW(),MATCH(AC$3,$K$2:$P$2,0))</f>
        <v>800000</v>
      </c>
      <c r="AD1331" s="143" cm="1">
        <f t="array" ref="AD1331">INDEX($K:$P,ROW(),MATCH(AD$3,$K$2:$P$2,0))</f>
        <v>800000</v>
      </c>
      <c r="AE1331" s="143" cm="1">
        <f t="array" ref="AE1331">INDEX($K:$P,ROW(),MATCH(AE$3,$K$2:$P$2,0))</f>
        <v>800000</v>
      </c>
      <c r="AF1331" s="143" cm="1">
        <f t="array" ref="AF1331">INDEX($K:$P,ROW(),MATCH(AF$3,$K$2:$P$2,0))</f>
        <v>800000</v>
      </c>
      <c r="AG1331" s="143" cm="1">
        <f t="array" ref="AG1331">INDEX($K:$P,ROW(),MATCH(AG$3,$K$2:$P$2,0))</f>
        <v>800000</v>
      </c>
      <c r="AH1331" s="143" cm="1">
        <f t="array" ref="AH1331">INDEX($K:$P,ROW(),MATCH(AH$3,$K$2:$P$2,0))</f>
        <v>800000</v>
      </c>
      <c r="AI1331" s="143" cm="1">
        <f t="array" ref="AI1331">INDEX($K:$P,ROW(),MATCH(AI$3,$K$2:$P$2,0))</f>
        <v>800000</v>
      </c>
      <c r="AJ1331" s="143" cm="1">
        <f t="array" ref="AJ1331">INDEX($K:$P,ROW(),MATCH(AJ$3,$K$2:$P$2,0))</f>
        <v>800000</v>
      </c>
      <c r="AK1331" s="143" cm="1">
        <f t="array" ref="AK1331">INDEX($K:$P,ROW(),MATCH(AK$3,$K$2:$P$2,0))</f>
        <v>800000</v>
      </c>
      <c r="AL1331" s="143" cm="1">
        <f t="array" ref="AL1331">INDEX($K:$P,ROW(),MATCH(AL$3,$K$2:$P$2,0))</f>
        <v>800000</v>
      </c>
      <c r="AM1331" s="143" cm="1">
        <f t="array" ref="AM1331">INDEX($K:$P,ROW(),MATCH(AM$3,$K$2:$P$2,0))</f>
        <v>800000</v>
      </c>
      <c r="AN1331" s="143" cm="1">
        <f t="array" ref="AN1331">INDEX($K:$P,ROW(),MATCH(AN$3,$K$2:$P$2,0))</f>
        <v>800000</v>
      </c>
      <c r="AO1331" s="143" cm="1">
        <f t="array" ref="AO1331">INDEX($K:$P,ROW(),MATCH(AO$3,$K$2:$P$2,0))</f>
        <v>800000</v>
      </c>
      <c r="AP1331" s="143" cm="1">
        <f t="array" ref="AP1331">INDEX($K:$P,ROW(),MATCH(AP$3,$K$2:$P$2,0))</f>
        <v>800000</v>
      </c>
      <c r="AQ1331" s="143" cm="1">
        <f t="array" ref="AQ1331">INDEX($K:$P,ROW(),MATCH(AQ$3,$K$2:$P$2,0))</f>
        <v>800000</v>
      </c>
      <c r="AR1331" s="143" cm="1">
        <f t="array" ref="AR1331">INDEX($K:$P,ROW(),MATCH(AR$3,$K$2:$P$2,0))</f>
        <v>800000</v>
      </c>
      <c r="AS1331" s="143" cm="1">
        <f t="array" ref="AS1331">INDEX($K:$P,ROW(),MATCH(AS$3,$K$2:$P$2,0))</f>
        <v>800000</v>
      </c>
      <c r="AT1331" s="143" cm="1">
        <f t="array" ref="AT1331">INDEX($K:$P,ROW(),MATCH(AT$3,$K$2:$P$2,0))</f>
        <v>800000</v>
      </c>
      <c r="AU1331" s="143" cm="1">
        <f t="array" ref="AU1331">INDEX($K:$P,ROW(),MATCH(AU$3,$K$2:$P$2,0))</f>
        <v>800000</v>
      </c>
      <c r="AV1331" s="143" cm="1">
        <f t="array" ref="AV1331">INDEX($K:$P,ROW(),MATCH(AV$3,$K$2:$P$2,0))</f>
        <v>800000</v>
      </c>
      <c r="AW1331" s="143" cm="1">
        <f t="array" ref="AW1331">INDEX($K:$P,ROW(),MATCH(AW$3,$K$2:$P$2,0))</f>
        <v>800000</v>
      </c>
      <c r="AX1331" s="143" cm="1">
        <f t="array" ref="AX1331">INDEX($K:$P,ROW(),MATCH(AX$3,$K$2:$P$2,0))</f>
        <v>800000</v>
      </c>
      <c r="AY1331" s="143" cm="1">
        <f t="array" ref="AY1331">INDEX($K:$P,ROW(),MATCH(AY$3,$K$2:$P$2,0))</f>
        <v>800000</v>
      </c>
      <c r="AZ1331" s="143" cm="1">
        <f t="array" ref="AZ1331">INDEX($K:$P,ROW(),MATCH(AZ$3,$K$2:$P$2,0))</f>
        <v>800000</v>
      </c>
      <c r="BA1331" s="143" cm="1">
        <f t="array" ref="BA1331">INDEX($K:$P,ROW(),MATCH(BA$3,$K$2:$P$2,0))</f>
        <v>800000</v>
      </c>
      <c r="BB1331" s="143" cm="1">
        <f t="array" ref="BB1331">INDEX($K:$P,ROW(),MATCH(BB$3,$K$2:$P$2,0))</f>
        <v>800000</v>
      </c>
      <c r="BC1331" s="143" cm="1">
        <f t="array" ref="BC1331">INDEX($K:$P,ROW(),MATCH(BC$3,$K$2:$P$2,0))</f>
        <v>800000</v>
      </c>
      <c r="BD1331" s="143" cm="1">
        <f t="array" ref="BD1331">INDEX($K:$P,ROW(),MATCH(BD$3,$K$2:$P$2,0))</f>
        <v>800000</v>
      </c>
      <c r="BE1331" s="143" cm="1">
        <f t="array" ref="BE1331">INDEX($K:$P,ROW(),MATCH(BE$3,$K$2:$P$2,0))</f>
        <v>800000</v>
      </c>
      <c r="BF1331" s="143" cm="1">
        <f t="array" ref="BF1331">INDEX($K:$P,ROW(),MATCH(BF$3,$K$2:$P$2,0))</f>
        <v>800000</v>
      </c>
      <c r="BG1331" s="143" cm="1">
        <f t="array" ref="BG1331">INDEX($K:$P,ROW(),MATCH(BG$3,$K$2:$P$2,0))</f>
        <v>800000</v>
      </c>
      <c r="BH1331" s="143" cm="1">
        <f t="array" ref="BH1331">INDEX($K:$P,ROW(),MATCH(BH$3,$K$2:$P$2,0))</f>
        <v>800000</v>
      </c>
      <c r="BI1331" s="143" cm="1">
        <f t="array" ref="BI1331">INDEX($K:$P,ROW(),MATCH(BI$3,$K$2:$P$2,0))</f>
        <v>800000</v>
      </c>
      <c r="BJ1331" s="143" cm="1">
        <f t="array" ref="BJ1331">INDEX($K:$P,ROW(),MATCH(BJ$3,$K$2:$P$2,0))</f>
        <v>800000</v>
      </c>
      <c r="BK1331" s="143" cm="1">
        <f t="array" ref="BK1331">INDEX($K:$P,ROW(),MATCH(BK$3,$K$2:$P$2,0))</f>
        <v>800000</v>
      </c>
      <c r="BL1331" s="143" cm="1">
        <f t="array" ref="BL1331">INDEX($K:$P,ROW(),MATCH(BL$3,$K$2:$P$2,0))</f>
        <v>800000</v>
      </c>
      <c r="BM1331" s="143" cm="1">
        <f t="array" ref="BM1331">INDEX($K:$P,ROW(),MATCH(BM$3,$K$2:$P$2,0))</f>
        <v>800000</v>
      </c>
      <c r="BN1331" s="143" cm="1">
        <f t="array" ref="BN1331">INDEX($K:$P,ROW(),MATCH(BN$3,$K$2:$P$2,0))</f>
        <v>800000</v>
      </c>
      <c r="BO1331" s="143" cm="1">
        <f t="array" ref="BO1331">INDEX($K:$P,ROW(),MATCH(BO$3,$K$2:$P$2,0))</f>
        <v>800000</v>
      </c>
      <c r="BP1331" s="143" cm="1">
        <f t="array" ref="BP1331">INDEX($K:$P,ROW(),MATCH(BP$3,$K$2:$P$2,0))</f>
        <v>800000</v>
      </c>
      <c r="BQ1331" s="143" cm="1">
        <f t="array" ref="BQ1331">INDEX($K:$P,ROW(),MATCH(BQ$3,$K$2:$P$2,0))</f>
        <v>800000</v>
      </c>
      <c r="BR1331" s="143" cm="1">
        <f t="array" ref="BR1331">INDEX($K:$P,ROW(),MATCH(BR$3,$K$2:$P$2,0))</f>
        <v>800000</v>
      </c>
      <c r="BS1331" s="143" cm="1">
        <f t="array" ref="BS1331">INDEX($K:$P,ROW(),MATCH(BS$3,$K$2:$P$2,0))</f>
        <v>800000</v>
      </c>
      <c r="BT1331" s="143" cm="1">
        <f t="array" ref="BT1331">INDEX($K:$P,ROW(),MATCH(BT$3,$K$2:$P$2,0))</f>
        <v>800000</v>
      </c>
      <c r="BU1331" s="143" cm="1">
        <f t="array" ref="BU1331">INDEX($K:$P,ROW(),MATCH(BU$3,$K$2:$P$2,0))</f>
        <v>800000</v>
      </c>
      <c r="BV1331" s="143" cm="1">
        <f t="array" ref="BV1331">INDEX($K:$P,ROW(),MATCH(BV$3,$K$2:$P$2,0))</f>
        <v>800000</v>
      </c>
      <c r="BW1331" s="143" cm="1">
        <f t="array" ref="BW1331">INDEX($K:$P,ROW(),MATCH(BW$3,$K$2:$P$2,0))</f>
        <v>800000</v>
      </c>
      <c r="BX1331" s="143" cm="1">
        <f t="array" ref="BX1331">INDEX($K:$P,ROW(),MATCH(BX$3,$K$2:$P$2,0))</f>
        <v>800000</v>
      </c>
      <c r="BY1331" s="143" cm="1">
        <f t="array" ref="BY1331">INDEX($K:$P,ROW(),MATCH(BY$3,$K$2:$P$2,0))</f>
        <v>800000</v>
      </c>
      <c r="BZ1331" s="143" cm="1">
        <f t="array" ref="BZ1331">INDEX($K:$P,ROW(),MATCH(BZ$3,$K$2:$P$2,0))</f>
        <v>800000</v>
      </c>
      <c r="CA1331" s="143" cm="1">
        <f t="array" ref="CA1331">INDEX($K:$P,ROW(),MATCH(CA$3,$K$2:$P$2,0))</f>
        <v>800000</v>
      </c>
      <c r="CB1331" s="143" cm="1">
        <f t="array" ref="CB1331">INDEX($K:$P,ROW(),MATCH(CB$3,$K$2:$P$2,0))</f>
        <v>800000</v>
      </c>
      <c r="CC1331" s="143" cm="1">
        <f t="array" ref="CC1331">INDEX($K:$P,ROW(),MATCH(CC$3,$K$2:$P$2,0))</f>
        <v>800000</v>
      </c>
      <c r="CD1331" s="143" cm="1">
        <f t="array" ref="CD1331">INDEX($K:$P,ROW(),MATCH(CD$3,$K$2:$P$2,0))</f>
        <v>800000</v>
      </c>
      <c r="CE1331" s="143" cm="1">
        <f t="array" ref="CE1331">INDEX($K:$P,ROW(),MATCH(CE$3,$K$2:$P$2,0))</f>
        <v>800000</v>
      </c>
      <c r="CF1331" s="143" cm="1">
        <f t="array" ref="CF1331">INDEX($K:$P,ROW(),MATCH(CF$3,$K$2:$P$2,0))</f>
        <v>800000</v>
      </c>
      <c r="CG1331" s="143" cm="1">
        <f t="array" ref="CG1331">INDEX($K:$P,ROW(),MATCH(CG$3,$K$2:$P$2,0))</f>
        <v>800000</v>
      </c>
      <c r="CH1331" s="143" cm="1">
        <f t="array" ref="CH1331">INDEX($K:$P,ROW(),MATCH(CH$3,$K$2:$P$2,0))</f>
        <v>800000</v>
      </c>
      <c r="CI1331" s="143" cm="1">
        <f t="array" ref="CI1331">INDEX($K:$P,ROW(),MATCH(CI$3,$K$2:$P$2,0))</f>
        <v>800000</v>
      </c>
      <c r="CJ1331" s="143" cm="1">
        <f t="array" ref="CJ1331">INDEX($K:$P,ROW(),MATCH(CJ$3,$K$2:$P$2,0))</f>
        <v>800000</v>
      </c>
      <c r="CK1331" s="143" cm="1">
        <f t="array" ref="CK1331">INDEX($K:$P,ROW(),MATCH(CK$3,$K$2:$P$2,0))</f>
        <v>800000</v>
      </c>
      <c r="CL1331" s="143" cm="1">
        <f t="array" ref="CL1331">INDEX($K:$P,ROW(),MATCH(CL$3,$K$2:$P$2,0))</f>
        <v>800000</v>
      </c>
    </row>
    <row r="1332" spans="2:90" x14ac:dyDescent="0.4">
      <c r="B1332" s="141" t="s">
        <v>830</v>
      </c>
      <c r="D1332" t="s">
        <v>828</v>
      </c>
      <c r="E1332" s="8" t="str">
        <f t="shared" si="1521"/>
        <v>1332 DCSALESQUOTA-S</v>
      </c>
      <c r="G1332" t="str">
        <f t="shared" si="1522"/>
        <v>1332 DCSALESQUOTA-S</v>
      </c>
      <c r="H1332" s="12"/>
      <c r="I1332" s="60"/>
      <c r="J1332" s="60"/>
      <c r="K1332" s="162">
        <v>0.8</v>
      </c>
      <c r="L1332" s="162">
        <v>0.8</v>
      </c>
      <c r="M1332" s="162">
        <v>0.8</v>
      </c>
      <c r="N1332" s="162">
        <v>0.8</v>
      </c>
      <c r="O1332" s="162">
        <v>0.8</v>
      </c>
      <c r="P1332" s="162">
        <v>0.8</v>
      </c>
      <c r="R1332" s="19"/>
      <c r="S1332" s="146" cm="1">
        <f t="array" ref="S1332">INDEX($K:$P,ROW(),MATCH(S$3,$K$2:$P$2,0))</f>
        <v>0.8</v>
      </c>
      <c r="T1332" s="146" cm="1">
        <f t="array" ref="T1332">INDEX($K:$P,ROW(),MATCH(T$3,$K$2:$P$2,0))</f>
        <v>0.8</v>
      </c>
      <c r="U1332" s="146" cm="1">
        <f t="array" ref="U1332">INDEX($K:$P,ROW(),MATCH(U$3,$K$2:$P$2,0))</f>
        <v>0.8</v>
      </c>
      <c r="V1332" s="146" cm="1">
        <f t="array" ref="V1332">INDEX($K:$P,ROW(),MATCH(V$3,$K$2:$P$2,0))</f>
        <v>0.8</v>
      </c>
      <c r="W1332" s="146" cm="1">
        <f t="array" ref="W1332">INDEX($K:$P,ROW(),MATCH(W$3,$K$2:$P$2,0))</f>
        <v>0.8</v>
      </c>
      <c r="X1332" s="146" cm="1">
        <f t="array" ref="X1332">INDEX($K:$P,ROW(),MATCH(X$3,$K$2:$P$2,0))</f>
        <v>0.8</v>
      </c>
      <c r="Y1332" s="146" cm="1">
        <f t="array" ref="Y1332">INDEX($K:$P,ROW(),MATCH(Y$3,$K$2:$P$2,0))</f>
        <v>0.8</v>
      </c>
      <c r="Z1332" s="146" cm="1">
        <f t="array" ref="Z1332">INDEX($K:$P,ROW(),MATCH(Z$3,$K$2:$P$2,0))</f>
        <v>0.8</v>
      </c>
      <c r="AA1332" s="146" cm="1">
        <f t="array" ref="AA1332">INDEX($K:$P,ROW(),MATCH(AA$3,$K$2:$P$2,0))</f>
        <v>0.8</v>
      </c>
      <c r="AB1332" s="146" cm="1">
        <f t="array" ref="AB1332">INDEX($K:$P,ROW(),MATCH(AB$3,$K$2:$P$2,0))</f>
        <v>0.8</v>
      </c>
      <c r="AC1332" s="146" cm="1">
        <f t="array" ref="AC1332">INDEX($K:$P,ROW(),MATCH(AC$3,$K$2:$P$2,0))</f>
        <v>0.8</v>
      </c>
      <c r="AD1332" s="146" cm="1">
        <f t="array" ref="AD1332">INDEX($K:$P,ROW(),MATCH(AD$3,$K$2:$P$2,0))</f>
        <v>0.8</v>
      </c>
      <c r="AE1332" s="146" cm="1">
        <f t="array" ref="AE1332">INDEX($K:$P,ROW(),MATCH(AE$3,$K$2:$P$2,0))</f>
        <v>0.8</v>
      </c>
      <c r="AF1332" s="146" cm="1">
        <f t="array" ref="AF1332">INDEX($K:$P,ROW(),MATCH(AF$3,$K$2:$P$2,0))</f>
        <v>0.8</v>
      </c>
      <c r="AG1332" s="146" cm="1">
        <f t="array" ref="AG1332">INDEX($K:$P,ROW(),MATCH(AG$3,$K$2:$P$2,0))</f>
        <v>0.8</v>
      </c>
      <c r="AH1332" s="146" cm="1">
        <f t="array" ref="AH1332">INDEX($K:$P,ROW(),MATCH(AH$3,$K$2:$P$2,0))</f>
        <v>0.8</v>
      </c>
      <c r="AI1332" s="146" cm="1">
        <f t="array" ref="AI1332">INDEX($K:$P,ROW(),MATCH(AI$3,$K$2:$P$2,0))</f>
        <v>0.8</v>
      </c>
      <c r="AJ1332" s="146" cm="1">
        <f t="array" ref="AJ1332">INDEX($K:$P,ROW(),MATCH(AJ$3,$K$2:$P$2,0))</f>
        <v>0.8</v>
      </c>
      <c r="AK1332" s="146" cm="1">
        <f t="array" ref="AK1332">INDEX($K:$P,ROW(),MATCH(AK$3,$K$2:$P$2,0))</f>
        <v>0.8</v>
      </c>
      <c r="AL1332" s="146" cm="1">
        <f t="array" ref="AL1332">INDEX($K:$P,ROW(),MATCH(AL$3,$K$2:$P$2,0))</f>
        <v>0.8</v>
      </c>
      <c r="AM1332" s="146" cm="1">
        <f t="array" ref="AM1332">INDEX($K:$P,ROW(),MATCH(AM$3,$K$2:$P$2,0))</f>
        <v>0.8</v>
      </c>
      <c r="AN1332" s="146" cm="1">
        <f t="array" ref="AN1332">INDEX($K:$P,ROW(),MATCH(AN$3,$K$2:$P$2,0))</f>
        <v>0.8</v>
      </c>
      <c r="AO1332" s="146" cm="1">
        <f t="array" ref="AO1332">INDEX($K:$P,ROW(),MATCH(AO$3,$K$2:$P$2,0))</f>
        <v>0.8</v>
      </c>
      <c r="AP1332" s="146" cm="1">
        <f t="array" ref="AP1332">INDEX($K:$P,ROW(),MATCH(AP$3,$K$2:$P$2,0))</f>
        <v>0.8</v>
      </c>
      <c r="AQ1332" s="146" cm="1">
        <f t="array" ref="AQ1332">INDEX($K:$P,ROW(),MATCH(AQ$3,$K$2:$P$2,0))</f>
        <v>0.8</v>
      </c>
      <c r="AR1332" s="146" cm="1">
        <f t="array" ref="AR1332">INDEX($K:$P,ROW(),MATCH(AR$3,$K$2:$P$2,0))</f>
        <v>0.8</v>
      </c>
      <c r="AS1332" s="146" cm="1">
        <f t="array" ref="AS1332">INDEX($K:$P,ROW(),MATCH(AS$3,$K$2:$P$2,0))</f>
        <v>0.8</v>
      </c>
      <c r="AT1332" s="146" cm="1">
        <f t="array" ref="AT1332">INDEX($K:$P,ROW(),MATCH(AT$3,$K$2:$P$2,0))</f>
        <v>0.8</v>
      </c>
      <c r="AU1332" s="146" cm="1">
        <f t="array" ref="AU1332">INDEX($K:$P,ROW(),MATCH(AU$3,$K$2:$P$2,0))</f>
        <v>0.8</v>
      </c>
      <c r="AV1332" s="146" cm="1">
        <f t="array" ref="AV1332">INDEX($K:$P,ROW(),MATCH(AV$3,$K$2:$P$2,0))</f>
        <v>0.8</v>
      </c>
      <c r="AW1332" s="146" cm="1">
        <f t="array" ref="AW1332">INDEX($K:$P,ROW(),MATCH(AW$3,$K$2:$P$2,0))</f>
        <v>0.8</v>
      </c>
      <c r="AX1332" s="146" cm="1">
        <f t="array" ref="AX1332">INDEX($K:$P,ROW(),MATCH(AX$3,$K$2:$P$2,0))</f>
        <v>0.8</v>
      </c>
      <c r="AY1332" s="146" cm="1">
        <f t="array" ref="AY1332">INDEX($K:$P,ROW(),MATCH(AY$3,$K$2:$P$2,0))</f>
        <v>0.8</v>
      </c>
      <c r="AZ1332" s="146" cm="1">
        <f t="array" ref="AZ1332">INDEX($K:$P,ROW(),MATCH(AZ$3,$K$2:$P$2,0))</f>
        <v>0.8</v>
      </c>
      <c r="BA1332" s="146" cm="1">
        <f t="array" ref="BA1332">INDEX($K:$P,ROW(),MATCH(BA$3,$K$2:$P$2,0))</f>
        <v>0.8</v>
      </c>
      <c r="BB1332" s="146" cm="1">
        <f t="array" ref="BB1332">INDEX($K:$P,ROW(),MATCH(BB$3,$K$2:$P$2,0))</f>
        <v>0.8</v>
      </c>
      <c r="BC1332" s="146" cm="1">
        <f t="array" ref="BC1332">INDEX($K:$P,ROW(),MATCH(BC$3,$K$2:$P$2,0))</f>
        <v>0.8</v>
      </c>
      <c r="BD1332" s="146" cm="1">
        <f t="array" ref="BD1332">INDEX($K:$P,ROW(),MATCH(BD$3,$K$2:$P$2,0))</f>
        <v>0.8</v>
      </c>
      <c r="BE1332" s="146" cm="1">
        <f t="array" ref="BE1332">INDEX($K:$P,ROW(),MATCH(BE$3,$K$2:$P$2,0))</f>
        <v>0.8</v>
      </c>
      <c r="BF1332" s="146" cm="1">
        <f t="array" ref="BF1332">INDEX($K:$P,ROW(),MATCH(BF$3,$K$2:$P$2,0))</f>
        <v>0.8</v>
      </c>
      <c r="BG1332" s="146" cm="1">
        <f t="array" ref="BG1332">INDEX($K:$P,ROW(),MATCH(BG$3,$K$2:$P$2,0))</f>
        <v>0.8</v>
      </c>
      <c r="BH1332" s="146" cm="1">
        <f t="array" ref="BH1332">INDEX($K:$P,ROW(),MATCH(BH$3,$K$2:$P$2,0))</f>
        <v>0.8</v>
      </c>
      <c r="BI1332" s="146" cm="1">
        <f t="array" ref="BI1332">INDEX($K:$P,ROW(),MATCH(BI$3,$K$2:$P$2,0))</f>
        <v>0.8</v>
      </c>
      <c r="BJ1332" s="146" cm="1">
        <f t="array" ref="BJ1332">INDEX($K:$P,ROW(),MATCH(BJ$3,$K$2:$P$2,0))</f>
        <v>0.8</v>
      </c>
      <c r="BK1332" s="146" cm="1">
        <f t="array" ref="BK1332">INDEX($K:$P,ROW(),MATCH(BK$3,$K$2:$P$2,0))</f>
        <v>0.8</v>
      </c>
      <c r="BL1332" s="146" cm="1">
        <f t="array" ref="BL1332">INDEX($K:$P,ROW(),MATCH(BL$3,$K$2:$P$2,0))</f>
        <v>0.8</v>
      </c>
      <c r="BM1332" s="146" cm="1">
        <f t="array" ref="BM1332">INDEX($K:$P,ROW(),MATCH(BM$3,$K$2:$P$2,0))</f>
        <v>0.8</v>
      </c>
      <c r="BN1332" s="146" cm="1">
        <f t="array" ref="BN1332">INDEX($K:$P,ROW(),MATCH(BN$3,$K$2:$P$2,0))</f>
        <v>0.8</v>
      </c>
      <c r="BO1332" s="146" cm="1">
        <f t="array" ref="BO1332">INDEX($K:$P,ROW(),MATCH(BO$3,$K$2:$P$2,0))</f>
        <v>0.8</v>
      </c>
      <c r="BP1332" s="146" cm="1">
        <f t="array" ref="BP1332">INDEX($K:$P,ROW(),MATCH(BP$3,$K$2:$P$2,0))</f>
        <v>0.8</v>
      </c>
      <c r="BQ1332" s="146" cm="1">
        <f t="array" ref="BQ1332">INDEX($K:$P,ROW(),MATCH(BQ$3,$K$2:$P$2,0))</f>
        <v>0.8</v>
      </c>
      <c r="BR1332" s="146" cm="1">
        <f t="array" ref="BR1332">INDEX($K:$P,ROW(),MATCH(BR$3,$K$2:$P$2,0))</f>
        <v>0.8</v>
      </c>
      <c r="BS1332" s="146" cm="1">
        <f t="array" ref="BS1332">INDEX($K:$P,ROW(),MATCH(BS$3,$K$2:$P$2,0))</f>
        <v>0.8</v>
      </c>
      <c r="BT1332" s="146" cm="1">
        <f t="array" ref="BT1332">INDEX($K:$P,ROW(),MATCH(BT$3,$K$2:$P$2,0))</f>
        <v>0.8</v>
      </c>
      <c r="BU1332" s="146" cm="1">
        <f t="array" ref="BU1332">INDEX($K:$P,ROW(),MATCH(BU$3,$K$2:$P$2,0))</f>
        <v>0.8</v>
      </c>
      <c r="BV1332" s="146" cm="1">
        <f t="array" ref="BV1332">INDEX($K:$P,ROW(),MATCH(BV$3,$K$2:$P$2,0))</f>
        <v>0.8</v>
      </c>
      <c r="BW1332" s="146" cm="1">
        <f t="array" ref="BW1332">INDEX($K:$P,ROW(),MATCH(BW$3,$K$2:$P$2,0))</f>
        <v>0.8</v>
      </c>
      <c r="BX1332" s="146" cm="1">
        <f t="array" ref="BX1332">INDEX($K:$P,ROW(),MATCH(BX$3,$K$2:$P$2,0))</f>
        <v>0.8</v>
      </c>
      <c r="BY1332" s="146" cm="1">
        <f t="array" ref="BY1332">INDEX($K:$P,ROW(),MATCH(BY$3,$K$2:$P$2,0))</f>
        <v>0.8</v>
      </c>
      <c r="BZ1332" s="146" cm="1">
        <f t="array" ref="BZ1332">INDEX($K:$P,ROW(),MATCH(BZ$3,$K$2:$P$2,0))</f>
        <v>0.8</v>
      </c>
      <c r="CA1332" s="146" cm="1">
        <f t="array" ref="CA1332">INDEX($K:$P,ROW(),MATCH(CA$3,$K$2:$P$2,0))</f>
        <v>0.8</v>
      </c>
      <c r="CB1332" s="146" cm="1">
        <f t="array" ref="CB1332">INDEX($K:$P,ROW(),MATCH(CB$3,$K$2:$P$2,0))</f>
        <v>0.8</v>
      </c>
      <c r="CC1332" s="146" cm="1">
        <f t="array" ref="CC1332">INDEX($K:$P,ROW(),MATCH(CC$3,$K$2:$P$2,0))</f>
        <v>0.8</v>
      </c>
      <c r="CD1332" s="146" cm="1">
        <f t="array" ref="CD1332">INDEX($K:$P,ROW(),MATCH(CD$3,$K$2:$P$2,0))</f>
        <v>0.8</v>
      </c>
      <c r="CE1332" s="146" cm="1">
        <f t="array" ref="CE1332">INDEX($K:$P,ROW(),MATCH(CE$3,$K$2:$P$2,0))</f>
        <v>0.8</v>
      </c>
      <c r="CF1332" s="146" cm="1">
        <f t="array" ref="CF1332">INDEX($K:$P,ROW(),MATCH(CF$3,$K$2:$P$2,0))</f>
        <v>0.8</v>
      </c>
      <c r="CG1332" s="146" cm="1">
        <f t="array" ref="CG1332">INDEX($K:$P,ROW(),MATCH(CG$3,$K$2:$P$2,0))</f>
        <v>0.8</v>
      </c>
      <c r="CH1332" s="146" cm="1">
        <f t="array" ref="CH1332">INDEX($K:$P,ROW(),MATCH(CH$3,$K$2:$P$2,0))</f>
        <v>0.8</v>
      </c>
      <c r="CI1332" s="146" cm="1">
        <f t="array" ref="CI1332">INDEX($K:$P,ROW(),MATCH(CI$3,$K$2:$P$2,0))</f>
        <v>0.8</v>
      </c>
      <c r="CJ1332" s="146" cm="1">
        <f t="array" ref="CJ1332">INDEX($K:$P,ROW(),MATCH(CJ$3,$K$2:$P$2,0))</f>
        <v>0.8</v>
      </c>
      <c r="CK1332" s="146" cm="1">
        <f t="array" ref="CK1332">INDEX($K:$P,ROW(),MATCH(CK$3,$K$2:$P$2,0))</f>
        <v>0.8</v>
      </c>
      <c r="CL1332" s="146" cm="1">
        <f t="array" ref="CL1332">INDEX($K:$P,ROW(),MATCH(CL$3,$K$2:$P$2,0))</f>
        <v>0.8</v>
      </c>
    </row>
    <row r="1333" spans="2:90" x14ac:dyDescent="0.4">
      <c r="B1333" s="141" t="s">
        <v>831</v>
      </c>
      <c r="D1333" t="s">
        <v>828</v>
      </c>
      <c r="E1333" s="8" t="str">
        <f t="shared" si="1521"/>
        <v>1333 DCSALESQUOTA-S</v>
      </c>
      <c r="G1333" t="str">
        <f t="shared" si="1522"/>
        <v>1333 DCSALESQUOTA-S</v>
      </c>
      <c r="H1333" s="12"/>
      <c r="I1333" s="60"/>
      <c r="J1333" s="60"/>
      <c r="K1333" s="177">
        <f>+K1331*K1332</f>
        <v>640000</v>
      </c>
      <c r="L1333" s="177">
        <f t="shared" ref="L1333:P1333" si="1523">+L1331*L1332</f>
        <v>640000</v>
      </c>
      <c r="M1333" s="177">
        <f t="shared" si="1523"/>
        <v>640000</v>
      </c>
      <c r="N1333" s="177">
        <f t="shared" si="1523"/>
        <v>640000</v>
      </c>
      <c r="O1333" s="177">
        <f t="shared" si="1523"/>
        <v>640000</v>
      </c>
      <c r="P1333" s="177">
        <f t="shared" si="1523"/>
        <v>640000</v>
      </c>
      <c r="R1333" s="19"/>
      <c r="S1333" s="143">
        <f t="shared" ref="S1333" si="1524">+S1331*S1332</f>
        <v>640000</v>
      </c>
      <c r="T1333" s="143">
        <f t="shared" ref="T1333:AX1333" si="1525">+T1331*T1332</f>
        <v>640000</v>
      </c>
      <c r="U1333" s="143">
        <f t="shared" si="1525"/>
        <v>640000</v>
      </c>
      <c r="V1333" s="143">
        <f t="shared" si="1525"/>
        <v>640000</v>
      </c>
      <c r="W1333" s="143">
        <f t="shared" si="1525"/>
        <v>640000</v>
      </c>
      <c r="X1333" s="143">
        <f t="shared" si="1525"/>
        <v>640000</v>
      </c>
      <c r="Y1333" s="143">
        <f t="shared" si="1525"/>
        <v>640000</v>
      </c>
      <c r="Z1333" s="143">
        <f t="shared" si="1525"/>
        <v>640000</v>
      </c>
      <c r="AA1333" s="143">
        <f t="shared" si="1525"/>
        <v>640000</v>
      </c>
      <c r="AB1333" s="143">
        <f t="shared" si="1525"/>
        <v>640000</v>
      </c>
      <c r="AC1333" s="143">
        <f t="shared" si="1525"/>
        <v>640000</v>
      </c>
      <c r="AD1333" s="143">
        <f t="shared" si="1525"/>
        <v>640000</v>
      </c>
      <c r="AE1333" s="143">
        <f t="shared" si="1525"/>
        <v>640000</v>
      </c>
      <c r="AF1333" s="143">
        <f t="shared" si="1525"/>
        <v>640000</v>
      </c>
      <c r="AG1333" s="143">
        <f t="shared" si="1525"/>
        <v>640000</v>
      </c>
      <c r="AH1333" s="143">
        <f t="shared" si="1525"/>
        <v>640000</v>
      </c>
      <c r="AI1333" s="143">
        <f t="shared" si="1525"/>
        <v>640000</v>
      </c>
      <c r="AJ1333" s="143">
        <f t="shared" si="1525"/>
        <v>640000</v>
      </c>
      <c r="AK1333" s="143">
        <f t="shared" si="1525"/>
        <v>640000</v>
      </c>
      <c r="AL1333" s="143">
        <f t="shared" si="1525"/>
        <v>640000</v>
      </c>
      <c r="AM1333" s="143">
        <f t="shared" si="1525"/>
        <v>640000</v>
      </c>
      <c r="AN1333" s="143">
        <f t="shared" si="1525"/>
        <v>640000</v>
      </c>
      <c r="AO1333" s="143">
        <f t="shared" si="1525"/>
        <v>640000</v>
      </c>
      <c r="AP1333" s="143">
        <f t="shared" si="1525"/>
        <v>640000</v>
      </c>
      <c r="AQ1333" s="143">
        <f t="shared" si="1525"/>
        <v>640000</v>
      </c>
      <c r="AR1333" s="143">
        <f t="shared" si="1525"/>
        <v>640000</v>
      </c>
      <c r="AS1333" s="143">
        <f t="shared" si="1525"/>
        <v>640000</v>
      </c>
      <c r="AT1333" s="143">
        <f t="shared" si="1525"/>
        <v>640000</v>
      </c>
      <c r="AU1333" s="143">
        <f t="shared" si="1525"/>
        <v>640000</v>
      </c>
      <c r="AV1333" s="143">
        <f t="shared" si="1525"/>
        <v>640000</v>
      </c>
      <c r="AW1333" s="143">
        <f t="shared" si="1525"/>
        <v>640000</v>
      </c>
      <c r="AX1333" s="143">
        <f t="shared" si="1525"/>
        <v>640000</v>
      </c>
      <c r="AY1333" s="143">
        <f t="shared" ref="AY1333:CD1333" si="1526">+AY1331*AY1332</f>
        <v>640000</v>
      </c>
      <c r="AZ1333" s="143">
        <f t="shared" si="1526"/>
        <v>640000</v>
      </c>
      <c r="BA1333" s="143">
        <f t="shared" si="1526"/>
        <v>640000</v>
      </c>
      <c r="BB1333" s="143">
        <f t="shared" si="1526"/>
        <v>640000</v>
      </c>
      <c r="BC1333" s="143">
        <f t="shared" si="1526"/>
        <v>640000</v>
      </c>
      <c r="BD1333" s="143">
        <f t="shared" si="1526"/>
        <v>640000</v>
      </c>
      <c r="BE1333" s="143">
        <f t="shared" si="1526"/>
        <v>640000</v>
      </c>
      <c r="BF1333" s="143">
        <f t="shared" si="1526"/>
        <v>640000</v>
      </c>
      <c r="BG1333" s="143">
        <f t="shared" si="1526"/>
        <v>640000</v>
      </c>
      <c r="BH1333" s="143">
        <f t="shared" si="1526"/>
        <v>640000</v>
      </c>
      <c r="BI1333" s="143">
        <f t="shared" si="1526"/>
        <v>640000</v>
      </c>
      <c r="BJ1333" s="143">
        <f t="shared" si="1526"/>
        <v>640000</v>
      </c>
      <c r="BK1333" s="143">
        <f t="shared" si="1526"/>
        <v>640000</v>
      </c>
      <c r="BL1333" s="143">
        <f t="shared" si="1526"/>
        <v>640000</v>
      </c>
      <c r="BM1333" s="143">
        <f t="shared" si="1526"/>
        <v>640000</v>
      </c>
      <c r="BN1333" s="143">
        <f t="shared" si="1526"/>
        <v>640000</v>
      </c>
      <c r="BO1333" s="143">
        <f t="shared" si="1526"/>
        <v>640000</v>
      </c>
      <c r="BP1333" s="143">
        <f t="shared" si="1526"/>
        <v>640000</v>
      </c>
      <c r="BQ1333" s="143">
        <f t="shared" si="1526"/>
        <v>640000</v>
      </c>
      <c r="BR1333" s="143">
        <f t="shared" si="1526"/>
        <v>640000</v>
      </c>
      <c r="BS1333" s="143">
        <f t="shared" si="1526"/>
        <v>640000</v>
      </c>
      <c r="BT1333" s="143">
        <f t="shared" si="1526"/>
        <v>640000</v>
      </c>
      <c r="BU1333" s="143">
        <f t="shared" si="1526"/>
        <v>640000</v>
      </c>
      <c r="BV1333" s="143">
        <f t="shared" si="1526"/>
        <v>640000</v>
      </c>
      <c r="BW1333" s="143">
        <f t="shared" si="1526"/>
        <v>640000</v>
      </c>
      <c r="BX1333" s="143">
        <f t="shared" si="1526"/>
        <v>640000</v>
      </c>
      <c r="BY1333" s="143">
        <f t="shared" si="1526"/>
        <v>640000</v>
      </c>
      <c r="BZ1333" s="143">
        <f t="shared" si="1526"/>
        <v>640000</v>
      </c>
      <c r="CA1333" s="143">
        <f t="shared" si="1526"/>
        <v>640000</v>
      </c>
      <c r="CB1333" s="143">
        <f t="shared" si="1526"/>
        <v>640000</v>
      </c>
      <c r="CC1333" s="143">
        <f t="shared" si="1526"/>
        <v>640000</v>
      </c>
      <c r="CD1333" s="143">
        <f t="shared" si="1526"/>
        <v>640000</v>
      </c>
      <c r="CE1333" s="143">
        <f t="shared" ref="CE1333:CK1333" si="1527">+CE1331*CE1332</f>
        <v>640000</v>
      </c>
      <c r="CF1333" s="143">
        <f t="shared" si="1527"/>
        <v>640000</v>
      </c>
      <c r="CG1333" s="143">
        <f t="shared" si="1527"/>
        <v>640000</v>
      </c>
      <c r="CH1333" s="143">
        <f t="shared" si="1527"/>
        <v>640000</v>
      </c>
      <c r="CI1333" s="143">
        <f t="shared" si="1527"/>
        <v>640000</v>
      </c>
      <c r="CJ1333" s="143">
        <f t="shared" si="1527"/>
        <v>640000</v>
      </c>
      <c r="CK1333" s="143">
        <f t="shared" si="1527"/>
        <v>640000</v>
      </c>
      <c r="CL1333" s="143">
        <f t="shared" ref="CL1333" si="1528">+CL1331*CL1332</f>
        <v>640000</v>
      </c>
    </row>
    <row r="1334" spans="2:90" x14ac:dyDescent="0.4">
      <c r="B1334" s="141" t="s">
        <v>833</v>
      </c>
      <c r="D1334" t="s">
        <v>828</v>
      </c>
      <c r="E1334" s="8" t="str">
        <f t="shared" si="1521"/>
        <v>1334 DCSALESQUOTA-S</v>
      </c>
      <c r="G1334" t="str">
        <f t="shared" si="1522"/>
        <v>1334 DCSALESQUOTA-S</v>
      </c>
      <c r="H1334" s="12"/>
      <c r="I1334" s="60"/>
      <c r="J1334" s="60"/>
      <c r="K1334" s="15">
        <f t="shared" ref="K1334:P1334" ca="1" si="1529">SUMIF($4:$4,K$2,1334:1334)</f>
        <v>1</v>
      </c>
      <c r="L1334" s="15">
        <f t="shared" ca="1" si="1529"/>
        <v>1</v>
      </c>
      <c r="M1334" s="15">
        <f t="shared" ca="1" si="1529"/>
        <v>1</v>
      </c>
      <c r="N1334" s="15">
        <f t="shared" ca="1" si="1529"/>
        <v>1</v>
      </c>
      <c r="O1334" s="15">
        <f t="shared" ca="1" si="1529"/>
        <v>1</v>
      </c>
      <c r="P1334" s="15">
        <f t="shared" ca="1" si="1529"/>
        <v>1</v>
      </c>
      <c r="R1334" s="19"/>
      <c r="S1334" s="76">
        <f t="shared" ref="S1334" ca="1" si="1530">+ROUNDUP(S1328/S1333,0)</f>
        <v>1</v>
      </c>
      <c r="T1334" s="76">
        <f t="shared" ref="T1334:AX1334" ca="1" si="1531">+ROUNDUP(T1328/T1333,0)</f>
        <v>1</v>
      </c>
      <c r="U1334" s="76">
        <f t="shared" ca="1" si="1531"/>
        <v>1</v>
      </c>
      <c r="V1334" s="76">
        <f t="shared" ca="1" si="1531"/>
        <v>1</v>
      </c>
      <c r="W1334" s="76">
        <f t="shared" ca="1" si="1531"/>
        <v>1</v>
      </c>
      <c r="X1334" s="76">
        <f t="shared" ca="1" si="1531"/>
        <v>1</v>
      </c>
      <c r="Y1334" s="76">
        <f t="shared" ca="1" si="1531"/>
        <v>1</v>
      </c>
      <c r="Z1334" s="76">
        <f t="shared" ca="1" si="1531"/>
        <v>1</v>
      </c>
      <c r="AA1334" s="76">
        <f t="shared" ca="1" si="1531"/>
        <v>1</v>
      </c>
      <c r="AB1334" s="76">
        <f t="shared" ca="1" si="1531"/>
        <v>1</v>
      </c>
      <c r="AC1334" s="76">
        <f t="shared" ca="1" si="1531"/>
        <v>1</v>
      </c>
      <c r="AD1334" s="76">
        <f t="shared" ca="1" si="1531"/>
        <v>1</v>
      </c>
      <c r="AE1334" s="76">
        <f t="shared" ca="1" si="1531"/>
        <v>1</v>
      </c>
      <c r="AF1334" s="76">
        <f t="shared" ca="1" si="1531"/>
        <v>1</v>
      </c>
      <c r="AG1334" s="76">
        <f t="shared" ca="1" si="1531"/>
        <v>1</v>
      </c>
      <c r="AH1334" s="76">
        <f t="shared" ca="1" si="1531"/>
        <v>1</v>
      </c>
      <c r="AI1334" s="76">
        <f t="shared" ca="1" si="1531"/>
        <v>1</v>
      </c>
      <c r="AJ1334" s="76">
        <f t="shared" ca="1" si="1531"/>
        <v>1</v>
      </c>
      <c r="AK1334" s="76">
        <f t="shared" ca="1" si="1531"/>
        <v>1</v>
      </c>
      <c r="AL1334" s="76">
        <f t="shared" ca="1" si="1531"/>
        <v>1</v>
      </c>
      <c r="AM1334" s="76">
        <f t="shared" ca="1" si="1531"/>
        <v>1</v>
      </c>
      <c r="AN1334" s="76">
        <f t="shared" ca="1" si="1531"/>
        <v>1</v>
      </c>
      <c r="AO1334" s="76">
        <f t="shared" ca="1" si="1531"/>
        <v>1</v>
      </c>
      <c r="AP1334" s="76">
        <f t="shared" ca="1" si="1531"/>
        <v>1</v>
      </c>
      <c r="AQ1334" s="76">
        <f t="shared" ca="1" si="1531"/>
        <v>1</v>
      </c>
      <c r="AR1334" s="76">
        <f t="shared" ca="1" si="1531"/>
        <v>1</v>
      </c>
      <c r="AS1334" s="76">
        <f t="shared" ca="1" si="1531"/>
        <v>1</v>
      </c>
      <c r="AT1334" s="76">
        <f t="shared" ca="1" si="1531"/>
        <v>1</v>
      </c>
      <c r="AU1334" s="76">
        <f t="shared" ca="1" si="1531"/>
        <v>1</v>
      </c>
      <c r="AV1334" s="76">
        <f t="shared" ca="1" si="1531"/>
        <v>1</v>
      </c>
      <c r="AW1334" s="76">
        <f t="shared" ca="1" si="1531"/>
        <v>1</v>
      </c>
      <c r="AX1334" s="76">
        <f t="shared" ca="1" si="1531"/>
        <v>1</v>
      </c>
      <c r="AY1334" s="76">
        <f t="shared" ref="AY1334:CD1334" ca="1" si="1532">+ROUNDUP(AY1328/AY1333,0)</f>
        <v>1</v>
      </c>
      <c r="AZ1334" s="76">
        <f t="shared" ca="1" si="1532"/>
        <v>1</v>
      </c>
      <c r="BA1334" s="76">
        <f t="shared" ca="1" si="1532"/>
        <v>1</v>
      </c>
      <c r="BB1334" s="76">
        <f t="shared" ca="1" si="1532"/>
        <v>1</v>
      </c>
      <c r="BC1334" s="76">
        <f t="shared" ca="1" si="1532"/>
        <v>1</v>
      </c>
      <c r="BD1334" s="76">
        <f t="shared" ca="1" si="1532"/>
        <v>1</v>
      </c>
      <c r="BE1334" s="76">
        <f t="shared" ca="1" si="1532"/>
        <v>1</v>
      </c>
      <c r="BF1334" s="76">
        <f t="shared" ca="1" si="1532"/>
        <v>1</v>
      </c>
      <c r="BG1334" s="76">
        <f t="shared" ca="1" si="1532"/>
        <v>1</v>
      </c>
      <c r="BH1334" s="76">
        <f t="shared" ca="1" si="1532"/>
        <v>1</v>
      </c>
      <c r="BI1334" s="76">
        <f t="shared" ca="1" si="1532"/>
        <v>1</v>
      </c>
      <c r="BJ1334" s="76">
        <f t="shared" ca="1" si="1532"/>
        <v>1</v>
      </c>
      <c r="BK1334" s="76">
        <f t="shared" ca="1" si="1532"/>
        <v>1</v>
      </c>
      <c r="BL1334" s="76">
        <f t="shared" ca="1" si="1532"/>
        <v>1</v>
      </c>
      <c r="BM1334" s="76">
        <f t="shared" ca="1" si="1532"/>
        <v>1</v>
      </c>
      <c r="BN1334" s="76">
        <f t="shared" ca="1" si="1532"/>
        <v>1</v>
      </c>
      <c r="BO1334" s="76">
        <f t="shared" ca="1" si="1532"/>
        <v>1</v>
      </c>
      <c r="BP1334" s="76">
        <f t="shared" ca="1" si="1532"/>
        <v>1</v>
      </c>
      <c r="BQ1334" s="76">
        <f t="shared" ca="1" si="1532"/>
        <v>1</v>
      </c>
      <c r="BR1334" s="76">
        <f t="shared" ca="1" si="1532"/>
        <v>1</v>
      </c>
      <c r="BS1334" s="76">
        <f t="shared" ca="1" si="1532"/>
        <v>1</v>
      </c>
      <c r="BT1334" s="76">
        <f t="shared" ca="1" si="1532"/>
        <v>1</v>
      </c>
      <c r="BU1334" s="76">
        <f t="shared" ca="1" si="1532"/>
        <v>1</v>
      </c>
      <c r="BV1334" s="76">
        <f t="shared" ca="1" si="1532"/>
        <v>1</v>
      </c>
      <c r="BW1334" s="76">
        <f t="shared" ca="1" si="1532"/>
        <v>1</v>
      </c>
      <c r="BX1334" s="76">
        <f t="shared" ca="1" si="1532"/>
        <v>1</v>
      </c>
      <c r="BY1334" s="76">
        <f t="shared" ca="1" si="1532"/>
        <v>1</v>
      </c>
      <c r="BZ1334" s="76">
        <f t="shared" ca="1" si="1532"/>
        <v>1</v>
      </c>
      <c r="CA1334" s="76">
        <f t="shared" ca="1" si="1532"/>
        <v>1</v>
      </c>
      <c r="CB1334" s="76">
        <f t="shared" ca="1" si="1532"/>
        <v>1</v>
      </c>
      <c r="CC1334" s="76">
        <f t="shared" ca="1" si="1532"/>
        <v>1</v>
      </c>
      <c r="CD1334" s="76">
        <f t="shared" ca="1" si="1532"/>
        <v>1</v>
      </c>
      <c r="CE1334" s="76">
        <f t="shared" ref="CE1334:CK1334" ca="1" si="1533">+ROUNDUP(CE1328/CE1333,0)</f>
        <v>1</v>
      </c>
      <c r="CF1334" s="76">
        <f t="shared" ca="1" si="1533"/>
        <v>1</v>
      </c>
      <c r="CG1334" s="76">
        <f t="shared" ca="1" si="1533"/>
        <v>1</v>
      </c>
      <c r="CH1334" s="76">
        <f t="shared" ca="1" si="1533"/>
        <v>1</v>
      </c>
      <c r="CI1334" s="76">
        <f t="shared" ca="1" si="1533"/>
        <v>1</v>
      </c>
      <c r="CJ1334" s="76">
        <f t="shared" ca="1" si="1533"/>
        <v>1</v>
      </c>
      <c r="CK1334" s="76">
        <f t="shared" ca="1" si="1533"/>
        <v>1</v>
      </c>
      <c r="CL1334" s="76">
        <f t="shared" ref="CL1334" ca="1" si="1534">+ROUNDUP(CL1328/CL1333,0)</f>
        <v>1</v>
      </c>
    </row>
    <row r="1335" spans="2:90" x14ac:dyDescent="0.4">
      <c r="B1335" s="141" t="s">
        <v>834</v>
      </c>
      <c r="D1335" t="s">
        <v>828</v>
      </c>
      <c r="E1335" s="8" t="str">
        <f t="shared" si="1521"/>
        <v>1335 DCSALESQUOTA-S</v>
      </c>
      <c r="G1335" t="str">
        <f t="shared" si="1522"/>
        <v>1335 DCSALESQUOTA-S</v>
      </c>
      <c r="H1335" s="12"/>
      <c r="I1335" s="60"/>
      <c r="J1335" s="60"/>
      <c r="K1335" s="135">
        <v>100000</v>
      </c>
      <c r="L1335" s="135">
        <v>100000</v>
      </c>
      <c r="M1335" s="135">
        <v>100000</v>
      </c>
      <c r="N1335" s="135">
        <v>100000</v>
      </c>
      <c r="O1335" s="135">
        <v>100000</v>
      </c>
      <c r="P1335" s="135">
        <v>100000</v>
      </c>
      <c r="R1335" s="19"/>
      <c r="S1335" s="143" cm="1">
        <f t="array" ref="S1335">INDEX($K:$P,ROW(),MATCH(S$3,$K$2:$P$2,0))</f>
        <v>100000</v>
      </c>
      <c r="T1335" s="143" cm="1">
        <f t="array" ref="T1335">INDEX($K:$P,ROW(),MATCH(T$3,$K$2:$P$2,0))</f>
        <v>100000</v>
      </c>
      <c r="U1335" s="143" cm="1">
        <f t="array" ref="U1335">INDEX($K:$P,ROW(),MATCH(U$3,$K$2:$P$2,0))</f>
        <v>100000</v>
      </c>
      <c r="V1335" s="143" cm="1">
        <f t="array" ref="V1335">INDEX($K:$P,ROW(),MATCH(V$3,$K$2:$P$2,0))</f>
        <v>100000</v>
      </c>
      <c r="W1335" s="143" cm="1">
        <f t="array" ref="W1335">INDEX($K:$P,ROW(),MATCH(W$3,$K$2:$P$2,0))</f>
        <v>100000</v>
      </c>
      <c r="X1335" s="143" cm="1">
        <f t="array" ref="X1335">INDEX($K:$P,ROW(),MATCH(X$3,$K$2:$P$2,0))</f>
        <v>100000</v>
      </c>
      <c r="Y1335" s="143" cm="1">
        <f t="array" ref="Y1335">INDEX($K:$P,ROW(),MATCH(Y$3,$K$2:$P$2,0))</f>
        <v>100000</v>
      </c>
      <c r="Z1335" s="143" cm="1">
        <f t="array" ref="Z1335">INDEX($K:$P,ROW(),MATCH(Z$3,$K$2:$P$2,0))</f>
        <v>100000</v>
      </c>
      <c r="AA1335" s="143" cm="1">
        <f t="array" ref="AA1335">INDEX($K:$P,ROW(),MATCH(AA$3,$K$2:$P$2,0))</f>
        <v>100000</v>
      </c>
      <c r="AB1335" s="143" cm="1">
        <f t="array" ref="AB1335">INDEX($K:$P,ROW(),MATCH(AB$3,$K$2:$P$2,0))</f>
        <v>100000</v>
      </c>
      <c r="AC1335" s="143" cm="1">
        <f t="array" ref="AC1335">INDEX($K:$P,ROW(),MATCH(AC$3,$K$2:$P$2,0))</f>
        <v>100000</v>
      </c>
      <c r="AD1335" s="143" cm="1">
        <f t="array" ref="AD1335">INDEX($K:$P,ROW(),MATCH(AD$3,$K$2:$P$2,0))</f>
        <v>100000</v>
      </c>
      <c r="AE1335" s="143" cm="1">
        <f t="array" ref="AE1335">INDEX($K:$P,ROW(),MATCH(AE$3,$K$2:$P$2,0))</f>
        <v>100000</v>
      </c>
      <c r="AF1335" s="143" cm="1">
        <f t="array" ref="AF1335">INDEX($K:$P,ROW(),MATCH(AF$3,$K$2:$P$2,0))</f>
        <v>100000</v>
      </c>
      <c r="AG1335" s="143" cm="1">
        <f t="array" ref="AG1335">INDEX($K:$P,ROW(),MATCH(AG$3,$K$2:$P$2,0))</f>
        <v>100000</v>
      </c>
      <c r="AH1335" s="143" cm="1">
        <f t="array" ref="AH1335">INDEX($K:$P,ROW(),MATCH(AH$3,$K$2:$P$2,0))</f>
        <v>100000</v>
      </c>
      <c r="AI1335" s="143" cm="1">
        <f t="array" ref="AI1335">INDEX($K:$P,ROW(),MATCH(AI$3,$K$2:$P$2,0))</f>
        <v>100000</v>
      </c>
      <c r="AJ1335" s="143" cm="1">
        <f t="array" ref="AJ1335">INDEX($K:$P,ROW(),MATCH(AJ$3,$K$2:$P$2,0))</f>
        <v>100000</v>
      </c>
      <c r="AK1335" s="143" cm="1">
        <f t="array" ref="AK1335">INDEX($K:$P,ROW(),MATCH(AK$3,$K$2:$P$2,0))</f>
        <v>100000</v>
      </c>
      <c r="AL1335" s="143" cm="1">
        <f t="array" ref="AL1335">INDEX($K:$P,ROW(),MATCH(AL$3,$K$2:$P$2,0))</f>
        <v>100000</v>
      </c>
      <c r="AM1335" s="143" cm="1">
        <f t="array" ref="AM1335">INDEX($K:$P,ROW(),MATCH(AM$3,$K$2:$P$2,0))</f>
        <v>100000</v>
      </c>
      <c r="AN1335" s="143" cm="1">
        <f t="array" ref="AN1335">INDEX($K:$P,ROW(),MATCH(AN$3,$K$2:$P$2,0))</f>
        <v>100000</v>
      </c>
      <c r="AO1335" s="143" cm="1">
        <f t="array" ref="AO1335">INDEX($K:$P,ROW(),MATCH(AO$3,$K$2:$P$2,0))</f>
        <v>100000</v>
      </c>
      <c r="AP1335" s="143" cm="1">
        <f t="array" ref="AP1335">INDEX($K:$P,ROW(),MATCH(AP$3,$K$2:$P$2,0))</f>
        <v>100000</v>
      </c>
      <c r="AQ1335" s="143" cm="1">
        <f t="array" ref="AQ1335">INDEX($K:$P,ROW(),MATCH(AQ$3,$K$2:$P$2,0))</f>
        <v>100000</v>
      </c>
      <c r="AR1335" s="143" cm="1">
        <f t="array" ref="AR1335">INDEX($K:$P,ROW(),MATCH(AR$3,$K$2:$P$2,0))</f>
        <v>100000</v>
      </c>
      <c r="AS1335" s="143" cm="1">
        <f t="array" ref="AS1335">INDEX($K:$P,ROW(),MATCH(AS$3,$K$2:$P$2,0))</f>
        <v>100000</v>
      </c>
      <c r="AT1335" s="143" cm="1">
        <f t="array" ref="AT1335">INDEX($K:$P,ROW(),MATCH(AT$3,$K$2:$P$2,0))</f>
        <v>100000</v>
      </c>
      <c r="AU1335" s="143" cm="1">
        <f t="array" ref="AU1335">INDEX($K:$P,ROW(),MATCH(AU$3,$K$2:$P$2,0))</f>
        <v>100000</v>
      </c>
      <c r="AV1335" s="143" cm="1">
        <f t="array" ref="AV1335">INDEX($K:$P,ROW(),MATCH(AV$3,$K$2:$P$2,0))</f>
        <v>100000</v>
      </c>
      <c r="AW1335" s="143" cm="1">
        <f t="array" ref="AW1335">INDEX($K:$P,ROW(),MATCH(AW$3,$K$2:$P$2,0))</f>
        <v>100000</v>
      </c>
      <c r="AX1335" s="143" cm="1">
        <f t="array" ref="AX1335">INDEX($K:$P,ROW(),MATCH(AX$3,$K$2:$P$2,0))</f>
        <v>100000</v>
      </c>
      <c r="AY1335" s="143" cm="1">
        <f t="array" ref="AY1335">INDEX($K:$P,ROW(),MATCH(AY$3,$K$2:$P$2,0))</f>
        <v>100000</v>
      </c>
      <c r="AZ1335" s="143" cm="1">
        <f t="array" ref="AZ1335">INDEX($K:$P,ROW(),MATCH(AZ$3,$K$2:$P$2,0))</f>
        <v>100000</v>
      </c>
      <c r="BA1335" s="143" cm="1">
        <f t="array" ref="BA1335">INDEX($K:$P,ROW(),MATCH(BA$3,$K$2:$P$2,0))</f>
        <v>100000</v>
      </c>
      <c r="BB1335" s="143" cm="1">
        <f t="array" ref="BB1335">INDEX($K:$P,ROW(),MATCH(BB$3,$K$2:$P$2,0))</f>
        <v>100000</v>
      </c>
      <c r="BC1335" s="143" cm="1">
        <f t="array" ref="BC1335">INDEX($K:$P,ROW(),MATCH(BC$3,$K$2:$P$2,0))</f>
        <v>100000</v>
      </c>
      <c r="BD1335" s="143" cm="1">
        <f t="array" ref="BD1335">INDEX($K:$P,ROW(),MATCH(BD$3,$K$2:$P$2,0))</f>
        <v>100000</v>
      </c>
      <c r="BE1335" s="143" cm="1">
        <f t="array" ref="BE1335">INDEX($K:$P,ROW(),MATCH(BE$3,$K$2:$P$2,0))</f>
        <v>100000</v>
      </c>
      <c r="BF1335" s="143" cm="1">
        <f t="array" ref="BF1335">INDEX($K:$P,ROW(),MATCH(BF$3,$K$2:$P$2,0))</f>
        <v>100000</v>
      </c>
      <c r="BG1335" s="143" cm="1">
        <f t="array" ref="BG1335">INDEX($K:$P,ROW(),MATCH(BG$3,$K$2:$P$2,0))</f>
        <v>100000</v>
      </c>
      <c r="BH1335" s="143" cm="1">
        <f t="array" ref="BH1335">INDEX($K:$P,ROW(),MATCH(BH$3,$K$2:$P$2,0))</f>
        <v>100000</v>
      </c>
      <c r="BI1335" s="143" cm="1">
        <f t="array" ref="BI1335">INDEX($K:$P,ROW(),MATCH(BI$3,$K$2:$P$2,0))</f>
        <v>100000</v>
      </c>
      <c r="BJ1335" s="143" cm="1">
        <f t="array" ref="BJ1335">INDEX($K:$P,ROW(),MATCH(BJ$3,$K$2:$P$2,0))</f>
        <v>100000</v>
      </c>
      <c r="BK1335" s="143" cm="1">
        <f t="array" ref="BK1335">INDEX($K:$P,ROW(),MATCH(BK$3,$K$2:$P$2,0))</f>
        <v>100000</v>
      </c>
      <c r="BL1335" s="143" cm="1">
        <f t="array" ref="BL1335">INDEX($K:$P,ROW(),MATCH(BL$3,$K$2:$P$2,0))</f>
        <v>100000</v>
      </c>
      <c r="BM1335" s="143" cm="1">
        <f t="array" ref="BM1335">INDEX($K:$P,ROW(),MATCH(BM$3,$K$2:$P$2,0))</f>
        <v>100000</v>
      </c>
      <c r="BN1335" s="143" cm="1">
        <f t="array" ref="BN1335">INDEX($K:$P,ROW(),MATCH(BN$3,$K$2:$P$2,0))</f>
        <v>100000</v>
      </c>
      <c r="BO1335" s="143" cm="1">
        <f t="array" ref="BO1335">INDEX($K:$P,ROW(),MATCH(BO$3,$K$2:$P$2,0))</f>
        <v>100000</v>
      </c>
      <c r="BP1335" s="143" cm="1">
        <f t="array" ref="BP1335">INDEX($K:$P,ROW(),MATCH(BP$3,$K$2:$P$2,0))</f>
        <v>100000</v>
      </c>
      <c r="BQ1335" s="143" cm="1">
        <f t="array" ref="BQ1335">INDEX($K:$P,ROW(),MATCH(BQ$3,$K$2:$P$2,0))</f>
        <v>100000</v>
      </c>
      <c r="BR1335" s="143" cm="1">
        <f t="array" ref="BR1335">INDEX($K:$P,ROW(),MATCH(BR$3,$K$2:$P$2,0))</f>
        <v>100000</v>
      </c>
      <c r="BS1335" s="143" cm="1">
        <f t="array" ref="BS1335">INDEX($K:$P,ROW(),MATCH(BS$3,$K$2:$P$2,0))</f>
        <v>100000</v>
      </c>
      <c r="BT1335" s="143" cm="1">
        <f t="array" ref="BT1335">INDEX($K:$P,ROW(),MATCH(BT$3,$K$2:$P$2,0))</f>
        <v>100000</v>
      </c>
      <c r="BU1335" s="143" cm="1">
        <f t="array" ref="BU1335">INDEX($K:$P,ROW(),MATCH(BU$3,$K$2:$P$2,0))</f>
        <v>100000</v>
      </c>
      <c r="BV1335" s="143" cm="1">
        <f t="array" ref="BV1335">INDEX($K:$P,ROW(),MATCH(BV$3,$K$2:$P$2,0))</f>
        <v>100000</v>
      </c>
      <c r="BW1335" s="143" cm="1">
        <f t="array" ref="BW1335">INDEX($K:$P,ROW(),MATCH(BW$3,$K$2:$P$2,0))</f>
        <v>100000</v>
      </c>
      <c r="BX1335" s="143" cm="1">
        <f t="array" ref="BX1335">INDEX($K:$P,ROW(),MATCH(BX$3,$K$2:$P$2,0))</f>
        <v>100000</v>
      </c>
      <c r="BY1335" s="143" cm="1">
        <f t="array" ref="BY1335">INDEX($K:$P,ROW(),MATCH(BY$3,$K$2:$P$2,0))</f>
        <v>100000</v>
      </c>
      <c r="BZ1335" s="143" cm="1">
        <f t="array" ref="BZ1335">INDEX($K:$P,ROW(),MATCH(BZ$3,$K$2:$P$2,0))</f>
        <v>100000</v>
      </c>
      <c r="CA1335" s="143" cm="1">
        <f t="array" ref="CA1335">INDEX($K:$P,ROW(),MATCH(CA$3,$K$2:$P$2,0))</f>
        <v>100000</v>
      </c>
      <c r="CB1335" s="143" cm="1">
        <f t="array" ref="CB1335">INDEX($K:$P,ROW(),MATCH(CB$3,$K$2:$P$2,0))</f>
        <v>100000</v>
      </c>
      <c r="CC1335" s="143" cm="1">
        <f t="array" ref="CC1335">INDEX($K:$P,ROW(),MATCH(CC$3,$K$2:$P$2,0))</f>
        <v>100000</v>
      </c>
      <c r="CD1335" s="143" cm="1">
        <f t="array" ref="CD1335">INDEX($K:$P,ROW(),MATCH(CD$3,$K$2:$P$2,0))</f>
        <v>100000</v>
      </c>
      <c r="CE1335" s="143" cm="1">
        <f t="array" ref="CE1335">INDEX($K:$P,ROW(),MATCH(CE$3,$K$2:$P$2,0))</f>
        <v>100000</v>
      </c>
      <c r="CF1335" s="143" cm="1">
        <f t="array" ref="CF1335">INDEX($K:$P,ROW(),MATCH(CF$3,$K$2:$P$2,0))</f>
        <v>100000</v>
      </c>
      <c r="CG1335" s="143" cm="1">
        <f t="array" ref="CG1335">INDEX($K:$P,ROW(),MATCH(CG$3,$K$2:$P$2,0))</f>
        <v>100000</v>
      </c>
      <c r="CH1335" s="143" cm="1">
        <f t="array" ref="CH1335">INDEX($K:$P,ROW(),MATCH(CH$3,$K$2:$P$2,0))</f>
        <v>100000</v>
      </c>
      <c r="CI1335" s="143" cm="1">
        <f t="array" ref="CI1335">INDEX($K:$P,ROW(),MATCH(CI$3,$K$2:$P$2,0))</f>
        <v>100000</v>
      </c>
      <c r="CJ1335" s="143" cm="1">
        <f t="array" ref="CJ1335">INDEX($K:$P,ROW(),MATCH(CJ$3,$K$2:$P$2,0))</f>
        <v>100000</v>
      </c>
      <c r="CK1335" s="143" cm="1">
        <f t="array" ref="CK1335">INDEX($K:$P,ROW(),MATCH(CK$3,$K$2:$P$2,0))</f>
        <v>100000</v>
      </c>
      <c r="CL1335" s="143" cm="1">
        <f t="array" ref="CL1335">INDEX($K:$P,ROW(),MATCH(CL$3,$K$2:$P$2,0))</f>
        <v>100000</v>
      </c>
    </row>
    <row r="1336" spans="2:90" x14ac:dyDescent="0.4">
      <c r="B1336" s="123" t="str">
        <f>SUBSTITUTE(B1327,":","")&amp;" - "&amp;B1338</f>
        <v>SALESQUOTA Direct Cost - (Primary label)</v>
      </c>
      <c r="C1336" s="27" t="s">
        <v>203</v>
      </c>
      <c r="D1336" t="s">
        <v>828</v>
      </c>
      <c r="E1336" s="8" t="str">
        <f t="shared" ref="E1336:E1337" si="1535">ROW()&amp;" "&amp;D1336</f>
        <v>1336 DCSALESQUOTA-S</v>
      </c>
      <c r="F1336" s="27"/>
      <c r="G1336" t="str">
        <f t="shared" si="1522"/>
        <v>1336 DCSALESQUOTA-S</v>
      </c>
      <c r="H1336" s="27"/>
      <c r="I1336" s="78"/>
      <c r="J1336" s="78"/>
      <c r="K1336" s="33">
        <f t="shared" ref="K1336:P1336" ca="1" si="1536">SUMIF($3:$3,K$2,1336:1336)</f>
        <v>-1200000</v>
      </c>
      <c r="L1336" s="33">
        <f t="shared" ca="1" si="1536"/>
        <v>-1200000</v>
      </c>
      <c r="M1336" s="33">
        <f t="shared" ca="1" si="1536"/>
        <v>-1200000</v>
      </c>
      <c r="N1336" s="33">
        <f t="shared" ca="1" si="1536"/>
        <v>-1200000</v>
      </c>
      <c r="O1336" s="33">
        <f t="shared" ca="1" si="1536"/>
        <v>-1200000</v>
      </c>
      <c r="P1336" s="33">
        <f t="shared" ca="1" si="1536"/>
        <v>-1200000</v>
      </c>
      <c r="R1336" s="33"/>
      <c r="S1336" s="144">
        <f t="shared" ref="S1336" ca="1" si="1537">-+S1335*S1334</f>
        <v>-100000</v>
      </c>
      <c r="T1336" s="144">
        <f t="shared" ref="T1336:AX1336" ca="1" si="1538">-+T1335*T1334</f>
        <v>-100000</v>
      </c>
      <c r="U1336" s="144">
        <f t="shared" ca="1" si="1538"/>
        <v>-100000</v>
      </c>
      <c r="V1336" s="144">
        <f t="shared" ca="1" si="1538"/>
        <v>-100000</v>
      </c>
      <c r="W1336" s="144">
        <f t="shared" ca="1" si="1538"/>
        <v>-100000</v>
      </c>
      <c r="X1336" s="144">
        <f t="shared" ca="1" si="1538"/>
        <v>-100000</v>
      </c>
      <c r="Y1336" s="144">
        <f t="shared" ca="1" si="1538"/>
        <v>-100000</v>
      </c>
      <c r="Z1336" s="144">
        <f t="shared" ca="1" si="1538"/>
        <v>-100000</v>
      </c>
      <c r="AA1336" s="144">
        <f t="shared" ca="1" si="1538"/>
        <v>-100000</v>
      </c>
      <c r="AB1336" s="144">
        <f t="shared" ca="1" si="1538"/>
        <v>-100000</v>
      </c>
      <c r="AC1336" s="144">
        <f t="shared" ca="1" si="1538"/>
        <v>-100000</v>
      </c>
      <c r="AD1336" s="144">
        <f t="shared" ca="1" si="1538"/>
        <v>-100000</v>
      </c>
      <c r="AE1336" s="144">
        <f t="shared" ca="1" si="1538"/>
        <v>-100000</v>
      </c>
      <c r="AF1336" s="144">
        <f t="shared" ca="1" si="1538"/>
        <v>-100000</v>
      </c>
      <c r="AG1336" s="144">
        <f t="shared" ca="1" si="1538"/>
        <v>-100000</v>
      </c>
      <c r="AH1336" s="144">
        <f t="shared" ca="1" si="1538"/>
        <v>-100000</v>
      </c>
      <c r="AI1336" s="144">
        <f t="shared" ca="1" si="1538"/>
        <v>-100000</v>
      </c>
      <c r="AJ1336" s="144">
        <f t="shared" ca="1" si="1538"/>
        <v>-100000</v>
      </c>
      <c r="AK1336" s="144">
        <f t="shared" ca="1" si="1538"/>
        <v>-100000</v>
      </c>
      <c r="AL1336" s="144">
        <f t="shared" ca="1" si="1538"/>
        <v>-100000</v>
      </c>
      <c r="AM1336" s="144">
        <f t="shared" ca="1" si="1538"/>
        <v>-100000</v>
      </c>
      <c r="AN1336" s="144">
        <f t="shared" ca="1" si="1538"/>
        <v>-100000</v>
      </c>
      <c r="AO1336" s="144">
        <f t="shared" ca="1" si="1538"/>
        <v>-100000</v>
      </c>
      <c r="AP1336" s="144">
        <f t="shared" ca="1" si="1538"/>
        <v>-100000</v>
      </c>
      <c r="AQ1336" s="144">
        <f t="shared" ca="1" si="1538"/>
        <v>-100000</v>
      </c>
      <c r="AR1336" s="144">
        <f t="shared" ca="1" si="1538"/>
        <v>-100000</v>
      </c>
      <c r="AS1336" s="144">
        <f t="shared" ca="1" si="1538"/>
        <v>-100000</v>
      </c>
      <c r="AT1336" s="144">
        <f t="shared" ca="1" si="1538"/>
        <v>-100000</v>
      </c>
      <c r="AU1336" s="144">
        <f t="shared" ca="1" si="1538"/>
        <v>-100000</v>
      </c>
      <c r="AV1336" s="144">
        <f t="shared" ca="1" si="1538"/>
        <v>-100000</v>
      </c>
      <c r="AW1336" s="144">
        <f t="shared" ca="1" si="1538"/>
        <v>-100000</v>
      </c>
      <c r="AX1336" s="144">
        <f t="shared" ca="1" si="1538"/>
        <v>-100000</v>
      </c>
      <c r="AY1336" s="144">
        <f t="shared" ref="AY1336:CD1336" ca="1" si="1539">-+AY1335*AY1334</f>
        <v>-100000</v>
      </c>
      <c r="AZ1336" s="144">
        <f t="shared" ca="1" si="1539"/>
        <v>-100000</v>
      </c>
      <c r="BA1336" s="144">
        <f t="shared" ca="1" si="1539"/>
        <v>-100000</v>
      </c>
      <c r="BB1336" s="144">
        <f t="shared" ca="1" si="1539"/>
        <v>-100000</v>
      </c>
      <c r="BC1336" s="144">
        <f t="shared" ca="1" si="1539"/>
        <v>-100000</v>
      </c>
      <c r="BD1336" s="144">
        <f t="shared" ca="1" si="1539"/>
        <v>-100000</v>
      </c>
      <c r="BE1336" s="144">
        <f t="shared" ca="1" si="1539"/>
        <v>-100000</v>
      </c>
      <c r="BF1336" s="144">
        <f t="shared" ca="1" si="1539"/>
        <v>-100000</v>
      </c>
      <c r="BG1336" s="144">
        <f t="shared" ca="1" si="1539"/>
        <v>-100000</v>
      </c>
      <c r="BH1336" s="144">
        <f t="shared" ca="1" si="1539"/>
        <v>-100000</v>
      </c>
      <c r="BI1336" s="144">
        <f t="shared" ca="1" si="1539"/>
        <v>-100000</v>
      </c>
      <c r="BJ1336" s="144">
        <f t="shared" ca="1" si="1539"/>
        <v>-100000</v>
      </c>
      <c r="BK1336" s="144">
        <f t="shared" ca="1" si="1539"/>
        <v>-100000</v>
      </c>
      <c r="BL1336" s="144">
        <f t="shared" ca="1" si="1539"/>
        <v>-100000</v>
      </c>
      <c r="BM1336" s="144">
        <f t="shared" ca="1" si="1539"/>
        <v>-100000</v>
      </c>
      <c r="BN1336" s="144">
        <f t="shared" ca="1" si="1539"/>
        <v>-100000</v>
      </c>
      <c r="BO1336" s="144">
        <f t="shared" ca="1" si="1539"/>
        <v>-100000</v>
      </c>
      <c r="BP1336" s="144">
        <f t="shared" ca="1" si="1539"/>
        <v>-100000</v>
      </c>
      <c r="BQ1336" s="144">
        <f t="shared" ca="1" si="1539"/>
        <v>-100000</v>
      </c>
      <c r="BR1336" s="144">
        <f t="shared" ca="1" si="1539"/>
        <v>-100000</v>
      </c>
      <c r="BS1336" s="144">
        <f t="shared" ca="1" si="1539"/>
        <v>-100000</v>
      </c>
      <c r="BT1336" s="144">
        <f t="shared" ca="1" si="1539"/>
        <v>-100000</v>
      </c>
      <c r="BU1336" s="144">
        <f t="shared" ca="1" si="1539"/>
        <v>-100000</v>
      </c>
      <c r="BV1336" s="144">
        <f t="shared" ca="1" si="1539"/>
        <v>-100000</v>
      </c>
      <c r="BW1336" s="144">
        <f t="shared" ca="1" si="1539"/>
        <v>-100000</v>
      </c>
      <c r="BX1336" s="144">
        <f t="shared" ca="1" si="1539"/>
        <v>-100000</v>
      </c>
      <c r="BY1336" s="144">
        <f t="shared" ca="1" si="1539"/>
        <v>-100000</v>
      </c>
      <c r="BZ1336" s="144">
        <f t="shared" ca="1" si="1539"/>
        <v>-100000</v>
      </c>
      <c r="CA1336" s="144">
        <f t="shared" ca="1" si="1539"/>
        <v>-100000</v>
      </c>
      <c r="CB1336" s="144">
        <f t="shared" ca="1" si="1539"/>
        <v>-100000</v>
      </c>
      <c r="CC1336" s="144">
        <f t="shared" ca="1" si="1539"/>
        <v>-100000</v>
      </c>
      <c r="CD1336" s="144">
        <f t="shared" ca="1" si="1539"/>
        <v>-100000</v>
      </c>
      <c r="CE1336" s="144">
        <f t="shared" ref="CE1336:CK1336" ca="1" si="1540">-+CE1335*CE1334</f>
        <v>-100000</v>
      </c>
      <c r="CF1336" s="144">
        <f t="shared" ca="1" si="1540"/>
        <v>-100000</v>
      </c>
      <c r="CG1336" s="144">
        <f t="shared" ca="1" si="1540"/>
        <v>-100000</v>
      </c>
      <c r="CH1336" s="144">
        <f t="shared" ca="1" si="1540"/>
        <v>-100000</v>
      </c>
      <c r="CI1336" s="144">
        <f t="shared" ca="1" si="1540"/>
        <v>-100000</v>
      </c>
      <c r="CJ1336" s="144">
        <f t="shared" ca="1" si="1540"/>
        <v>-100000</v>
      </c>
      <c r="CK1336" s="144">
        <f t="shared" ca="1" si="1540"/>
        <v>-100000</v>
      </c>
      <c r="CL1336" s="144">
        <f t="shared" ref="CL1336" ca="1" si="1541">-+CL1335*CL1334</f>
        <v>-100000</v>
      </c>
    </row>
    <row r="1337" spans="2:90" x14ac:dyDescent="0.4">
      <c r="B1337" s="13"/>
      <c r="D1337" t="s">
        <v>828</v>
      </c>
      <c r="E1337" s="8" t="str">
        <f t="shared" si="1535"/>
        <v>1337 DCSALESQUOTA-S</v>
      </c>
      <c r="G1337" t="str">
        <f t="shared" si="1522"/>
        <v>1337 DCSALESQUOTA-S</v>
      </c>
      <c r="H1337" s="12"/>
      <c r="I1337" s="60"/>
      <c r="J1337" s="60"/>
      <c r="R1337" s="9"/>
      <c r="S1337" s="145"/>
      <c r="T1337" s="145"/>
      <c r="U1337" s="145"/>
      <c r="V1337" s="145"/>
      <c r="W1337" s="145"/>
      <c r="X1337" s="145"/>
      <c r="Y1337" s="145"/>
      <c r="Z1337" s="145"/>
      <c r="AA1337" s="145"/>
      <c r="AB1337" s="145"/>
      <c r="AC1337" s="145"/>
      <c r="AD1337" s="145"/>
      <c r="AE1337" s="145"/>
      <c r="AF1337" s="145"/>
      <c r="AG1337" s="145"/>
      <c r="AH1337" s="145"/>
      <c r="AI1337" s="145"/>
      <c r="AJ1337" s="145"/>
      <c r="AK1337" s="145"/>
      <c r="AL1337" s="145"/>
      <c r="AM1337" s="145"/>
      <c r="AN1337" s="145"/>
      <c r="AO1337" s="145"/>
      <c r="AP1337" s="145"/>
      <c r="AQ1337" s="145"/>
      <c r="AR1337" s="145"/>
      <c r="AS1337" s="145"/>
      <c r="AT1337" s="145"/>
      <c r="AU1337" s="145"/>
      <c r="AV1337" s="145"/>
      <c r="AW1337" s="145"/>
      <c r="AX1337" s="145"/>
      <c r="AY1337" s="145"/>
      <c r="AZ1337" s="145"/>
      <c r="BA1337" s="145"/>
      <c r="BB1337" s="145"/>
      <c r="BC1337" s="145"/>
      <c r="BD1337" s="145"/>
      <c r="BE1337" s="145"/>
      <c r="BF1337" s="145"/>
      <c r="BG1337" s="145"/>
      <c r="BH1337" s="145"/>
      <c r="BI1337" s="145"/>
      <c r="BJ1337" s="145"/>
      <c r="BK1337" s="145"/>
      <c r="BL1337" s="145"/>
      <c r="BM1337" s="145"/>
      <c r="BN1337" s="145"/>
      <c r="BO1337" s="145"/>
      <c r="BP1337" s="145"/>
      <c r="BQ1337" s="145"/>
      <c r="BR1337" s="145"/>
      <c r="BS1337" s="145"/>
      <c r="BT1337" s="145"/>
      <c r="BU1337" s="145"/>
      <c r="BV1337" s="145"/>
      <c r="BW1337" s="145"/>
      <c r="BX1337" s="145"/>
      <c r="BY1337" s="145"/>
      <c r="BZ1337" s="145"/>
      <c r="CA1337" s="145"/>
      <c r="CB1337" s="145"/>
      <c r="CC1337" s="145"/>
      <c r="CD1337" s="145"/>
      <c r="CE1337" s="145"/>
      <c r="CF1337" s="145"/>
      <c r="CG1337" s="145"/>
      <c r="CH1337" s="145"/>
      <c r="CI1337" s="145"/>
      <c r="CJ1337" s="145"/>
      <c r="CK1337" s="145"/>
      <c r="CL1337" s="145"/>
    </row>
    <row r="1338" spans="2:90" x14ac:dyDescent="0.4">
      <c r="B1338" s="8" t="str">
        <f>B1319</f>
        <v>(Primary label)</v>
      </c>
      <c r="D1338" t="s">
        <v>828</v>
      </c>
      <c r="E1338" s="8" t="str">
        <f>ROW()&amp;" "&amp;D1338</f>
        <v>1338 DCSALESQUOTA-S</v>
      </c>
      <c r="G1338" t="s">
        <v>332</v>
      </c>
      <c r="H1338" s="12"/>
      <c r="I1338" s="60"/>
      <c r="J1338" s="60"/>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row>
    <row r="1339" spans="2:90" x14ac:dyDescent="0.4">
      <c r="B1339" s="8" t="str">
        <f>B1320</f>
        <v>primary unit</v>
      </c>
      <c r="D1339" t="s">
        <v>828</v>
      </c>
      <c r="E1339" s="8" t="str">
        <f>ROW()&amp;" "&amp;D1339</f>
        <v>1339 DCSALESQUOTA-S</v>
      </c>
      <c r="G1339" t="s">
        <v>332</v>
      </c>
      <c r="H1339" s="12"/>
      <c r="I1339" s="60"/>
      <c r="J1339" s="60"/>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row>
    <row r="1340" spans="2:90" x14ac:dyDescent="0.4">
      <c r="B1340" s="8" t="str">
        <f>B1321</f>
        <v>Primary revenue driver</v>
      </c>
      <c r="D1340" t="s">
        <v>828</v>
      </c>
      <c r="E1340" s="8" t="str">
        <f>ROW()&amp;" "&amp;D1340</f>
        <v>1340 DCSALESQUOTA-S</v>
      </c>
      <c r="G1340" t="s">
        <v>332</v>
      </c>
      <c r="K1340" s="53"/>
      <c r="L1340" s="53"/>
      <c r="M1340" s="53"/>
      <c r="N1340" s="53"/>
      <c r="O1340" s="53"/>
      <c r="P1340" s="53"/>
      <c r="R1340" s="24"/>
      <c r="S1340" s="211" t="str">
        <f t="shared" ref="S1340" si="1542">S1321</f>
        <v>S$12</v>
      </c>
      <c r="T1340" s="211" t="str">
        <f t="shared" ref="T1340:CE1340" si="1543">T1321</f>
        <v>T$12</v>
      </c>
      <c r="U1340" s="211" t="str">
        <f t="shared" si="1543"/>
        <v>U$12</v>
      </c>
      <c r="V1340" s="211" t="str">
        <f t="shared" si="1543"/>
        <v>V$12</v>
      </c>
      <c r="W1340" s="211" t="str">
        <f t="shared" si="1543"/>
        <v>W$12</v>
      </c>
      <c r="X1340" s="211" t="str">
        <f t="shared" si="1543"/>
        <v>X$12</v>
      </c>
      <c r="Y1340" s="211" t="str">
        <f t="shared" si="1543"/>
        <v>Y$12</v>
      </c>
      <c r="Z1340" s="211" t="str">
        <f t="shared" si="1543"/>
        <v>Z$12</v>
      </c>
      <c r="AA1340" s="211" t="str">
        <f t="shared" si="1543"/>
        <v>AA$12</v>
      </c>
      <c r="AB1340" s="211" t="str">
        <f t="shared" si="1543"/>
        <v>AB$12</v>
      </c>
      <c r="AC1340" s="211" t="str">
        <f t="shared" si="1543"/>
        <v>AC$12</v>
      </c>
      <c r="AD1340" s="211" t="str">
        <f t="shared" si="1543"/>
        <v>AD$12</v>
      </c>
      <c r="AE1340" s="211" t="str">
        <f t="shared" si="1543"/>
        <v>AE$12</v>
      </c>
      <c r="AF1340" s="211" t="str">
        <f t="shared" si="1543"/>
        <v>AF$12</v>
      </c>
      <c r="AG1340" s="211" t="str">
        <f t="shared" si="1543"/>
        <v>AG$12</v>
      </c>
      <c r="AH1340" s="211" t="str">
        <f t="shared" si="1543"/>
        <v>AH$12</v>
      </c>
      <c r="AI1340" s="211" t="str">
        <f t="shared" si="1543"/>
        <v>AI$12</v>
      </c>
      <c r="AJ1340" s="211" t="str">
        <f t="shared" si="1543"/>
        <v>AJ$12</v>
      </c>
      <c r="AK1340" s="211" t="str">
        <f t="shared" si="1543"/>
        <v>AK$12</v>
      </c>
      <c r="AL1340" s="211" t="str">
        <f t="shared" si="1543"/>
        <v>AL$12</v>
      </c>
      <c r="AM1340" s="211" t="str">
        <f t="shared" si="1543"/>
        <v>AM$12</v>
      </c>
      <c r="AN1340" s="211" t="str">
        <f t="shared" si="1543"/>
        <v>AN$12</v>
      </c>
      <c r="AO1340" s="211" t="str">
        <f t="shared" si="1543"/>
        <v>AO$12</v>
      </c>
      <c r="AP1340" s="211" t="str">
        <f t="shared" si="1543"/>
        <v>AP$12</v>
      </c>
      <c r="AQ1340" s="211" t="str">
        <f t="shared" si="1543"/>
        <v>AQ$12</v>
      </c>
      <c r="AR1340" s="211" t="str">
        <f t="shared" si="1543"/>
        <v>AR$12</v>
      </c>
      <c r="AS1340" s="211" t="str">
        <f t="shared" si="1543"/>
        <v>AS$12</v>
      </c>
      <c r="AT1340" s="211" t="str">
        <f t="shared" si="1543"/>
        <v>AT$12</v>
      </c>
      <c r="AU1340" s="211" t="str">
        <f t="shared" si="1543"/>
        <v>AU$12</v>
      </c>
      <c r="AV1340" s="211" t="str">
        <f t="shared" si="1543"/>
        <v>AV$12</v>
      </c>
      <c r="AW1340" s="211" t="str">
        <f t="shared" si="1543"/>
        <v>AW$12</v>
      </c>
      <c r="AX1340" s="211" t="str">
        <f t="shared" si="1543"/>
        <v>AX$12</v>
      </c>
      <c r="AY1340" s="211" t="str">
        <f t="shared" si="1543"/>
        <v>AY$12</v>
      </c>
      <c r="AZ1340" s="211" t="str">
        <f t="shared" si="1543"/>
        <v>AZ$12</v>
      </c>
      <c r="BA1340" s="211" t="str">
        <f t="shared" si="1543"/>
        <v>BA$12</v>
      </c>
      <c r="BB1340" s="211" t="str">
        <f t="shared" si="1543"/>
        <v>BB$12</v>
      </c>
      <c r="BC1340" s="211" t="str">
        <f t="shared" si="1543"/>
        <v>BC$12</v>
      </c>
      <c r="BD1340" s="211" t="str">
        <f t="shared" si="1543"/>
        <v>BD$12</v>
      </c>
      <c r="BE1340" s="211" t="str">
        <f t="shared" si="1543"/>
        <v>BE$12</v>
      </c>
      <c r="BF1340" s="211" t="str">
        <f t="shared" si="1543"/>
        <v>BF$12</v>
      </c>
      <c r="BG1340" s="211" t="str">
        <f t="shared" si="1543"/>
        <v>BG$12</v>
      </c>
      <c r="BH1340" s="211" t="str">
        <f t="shared" si="1543"/>
        <v>BH$12</v>
      </c>
      <c r="BI1340" s="211" t="str">
        <f t="shared" si="1543"/>
        <v>BI$12</v>
      </c>
      <c r="BJ1340" s="211" t="str">
        <f t="shared" si="1543"/>
        <v>BJ$12</v>
      </c>
      <c r="BK1340" s="211" t="str">
        <f t="shared" si="1543"/>
        <v>BK$12</v>
      </c>
      <c r="BL1340" s="211" t="str">
        <f t="shared" si="1543"/>
        <v>BL$12</v>
      </c>
      <c r="BM1340" s="211" t="str">
        <f t="shared" si="1543"/>
        <v>BM$12</v>
      </c>
      <c r="BN1340" s="211" t="str">
        <f t="shared" si="1543"/>
        <v>BN$12</v>
      </c>
      <c r="BO1340" s="211" t="str">
        <f t="shared" si="1543"/>
        <v>BO$12</v>
      </c>
      <c r="BP1340" s="211" t="str">
        <f t="shared" si="1543"/>
        <v>BP$12</v>
      </c>
      <c r="BQ1340" s="211" t="str">
        <f t="shared" si="1543"/>
        <v>BQ$12</v>
      </c>
      <c r="BR1340" s="211" t="str">
        <f t="shared" si="1543"/>
        <v>BR$12</v>
      </c>
      <c r="BS1340" s="211" t="str">
        <f t="shared" si="1543"/>
        <v>BS$12</v>
      </c>
      <c r="BT1340" s="211" t="str">
        <f t="shared" si="1543"/>
        <v>BT$12</v>
      </c>
      <c r="BU1340" s="211" t="str">
        <f t="shared" si="1543"/>
        <v>BU$12</v>
      </c>
      <c r="BV1340" s="211" t="str">
        <f t="shared" si="1543"/>
        <v>BV$12</v>
      </c>
      <c r="BW1340" s="211" t="str">
        <f t="shared" si="1543"/>
        <v>BW$12</v>
      </c>
      <c r="BX1340" s="211" t="str">
        <f t="shared" si="1543"/>
        <v>BX$12</v>
      </c>
      <c r="BY1340" s="211" t="str">
        <f t="shared" si="1543"/>
        <v>BY$12</v>
      </c>
      <c r="BZ1340" s="211" t="str">
        <f t="shared" si="1543"/>
        <v>BZ$12</v>
      </c>
      <c r="CA1340" s="211" t="str">
        <f t="shared" si="1543"/>
        <v>CA$12</v>
      </c>
      <c r="CB1340" s="211" t="str">
        <f t="shared" si="1543"/>
        <v>CB$12</v>
      </c>
      <c r="CC1340" s="211" t="str">
        <f t="shared" si="1543"/>
        <v>CC$12</v>
      </c>
      <c r="CD1340" s="211" t="str">
        <f t="shared" si="1543"/>
        <v>CD$12</v>
      </c>
      <c r="CE1340" s="211" t="str">
        <f t="shared" si="1543"/>
        <v>CE$12</v>
      </c>
      <c r="CF1340" s="211" t="str">
        <f t="shared" ref="CF1340:CK1340" si="1544">CF1321</f>
        <v>CF$12</v>
      </c>
      <c r="CG1340" s="211" t="str">
        <f t="shared" si="1544"/>
        <v>CG$12</v>
      </c>
      <c r="CH1340" s="211" t="str">
        <f t="shared" si="1544"/>
        <v>CH$12</v>
      </c>
      <c r="CI1340" s="211" t="str">
        <f t="shared" si="1544"/>
        <v>CI$12</v>
      </c>
      <c r="CJ1340" s="211" t="str">
        <f t="shared" si="1544"/>
        <v>CJ$12</v>
      </c>
      <c r="CK1340" s="211" t="str">
        <f t="shared" si="1544"/>
        <v>CK$12</v>
      </c>
      <c r="CL1340" s="211" t="str">
        <f t="shared" ref="CL1340" si="1545">CL1321</f>
        <v>CL$12</v>
      </c>
    </row>
    <row r="1341" spans="2:90" x14ac:dyDescent="0.4">
      <c r="B1341" s="8" t="str">
        <f>B1322</f>
        <v>Primary volume driver</v>
      </c>
      <c r="D1341" t="s">
        <v>828</v>
      </c>
      <c r="E1341" s="8" t="str">
        <f>ROW()&amp;" "&amp;D1341</f>
        <v>1341 DCSALESQUOTA-S</v>
      </c>
      <c r="G1341" t="s">
        <v>332</v>
      </c>
      <c r="H1341" s="56"/>
      <c r="I1341" s="79"/>
      <c r="J1341" s="79"/>
      <c r="K1341" s="15"/>
      <c r="L1341" s="15"/>
      <c r="M1341" s="15"/>
      <c r="N1341" s="15"/>
      <c r="O1341" s="15"/>
      <c r="P1341" s="15"/>
      <c r="R1341" s="15"/>
      <c r="S1341" s="211" t="str">
        <f t="shared" ref="S1341" si="1546">S1322</f>
        <v>S$13</v>
      </c>
      <c r="T1341" s="211" t="str">
        <f t="shared" ref="T1341:CE1341" si="1547">T1322</f>
        <v>T$13</v>
      </c>
      <c r="U1341" s="211" t="str">
        <f t="shared" si="1547"/>
        <v>U$13</v>
      </c>
      <c r="V1341" s="211" t="str">
        <f t="shared" si="1547"/>
        <v>V$13</v>
      </c>
      <c r="W1341" s="211" t="str">
        <f t="shared" si="1547"/>
        <v>W$13</v>
      </c>
      <c r="X1341" s="211" t="str">
        <f t="shared" si="1547"/>
        <v>X$13</v>
      </c>
      <c r="Y1341" s="211" t="str">
        <f t="shared" si="1547"/>
        <v>Y$13</v>
      </c>
      <c r="Z1341" s="211" t="str">
        <f t="shared" si="1547"/>
        <v>Z$13</v>
      </c>
      <c r="AA1341" s="211" t="str">
        <f t="shared" si="1547"/>
        <v>AA$13</v>
      </c>
      <c r="AB1341" s="211" t="str">
        <f t="shared" si="1547"/>
        <v>AB$13</v>
      </c>
      <c r="AC1341" s="211" t="str">
        <f t="shared" si="1547"/>
        <v>AC$13</v>
      </c>
      <c r="AD1341" s="211" t="str">
        <f t="shared" si="1547"/>
        <v>AD$13</v>
      </c>
      <c r="AE1341" s="211" t="str">
        <f t="shared" si="1547"/>
        <v>AE$13</v>
      </c>
      <c r="AF1341" s="211" t="str">
        <f t="shared" si="1547"/>
        <v>AF$13</v>
      </c>
      <c r="AG1341" s="211" t="str">
        <f t="shared" si="1547"/>
        <v>AG$13</v>
      </c>
      <c r="AH1341" s="211" t="str">
        <f t="shared" si="1547"/>
        <v>AH$13</v>
      </c>
      <c r="AI1341" s="211" t="str">
        <f t="shared" si="1547"/>
        <v>AI$13</v>
      </c>
      <c r="AJ1341" s="211" t="str">
        <f t="shared" si="1547"/>
        <v>AJ$13</v>
      </c>
      <c r="AK1341" s="211" t="str">
        <f t="shared" si="1547"/>
        <v>AK$13</v>
      </c>
      <c r="AL1341" s="211" t="str">
        <f t="shared" si="1547"/>
        <v>AL$13</v>
      </c>
      <c r="AM1341" s="211" t="str">
        <f t="shared" si="1547"/>
        <v>AM$13</v>
      </c>
      <c r="AN1341" s="211" t="str">
        <f t="shared" si="1547"/>
        <v>AN$13</v>
      </c>
      <c r="AO1341" s="211" t="str">
        <f t="shared" si="1547"/>
        <v>AO$13</v>
      </c>
      <c r="AP1341" s="211" t="str">
        <f t="shared" si="1547"/>
        <v>AP$13</v>
      </c>
      <c r="AQ1341" s="211" t="str">
        <f t="shared" si="1547"/>
        <v>AQ$13</v>
      </c>
      <c r="AR1341" s="211" t="str">
        <f t="shared" si="1547"/>
        <v>AR$13</v>
      </c>
      <c r="AS1341" s="211" t="str">
        <f t="shared" si="1547"/>
        <v>AS$13</v>
      </c>
      <c r="AT1341" s="211" t="str">
        <f t="shared" si="1547"/>
        <v>AT$13</v>
      </c>
      <c r="AU1341" s="211" t="str">
        <f t="shared" si="1547"/>
        <v>AU$13</v>
      </c>
      <c r="AV1341" s="211" t="str">
        <f t="shared" si="1547"/>
        <v>AV$13</v>
      </c>
      <c r="AW1341" s="211" t="str">
        <f t="shared" si="1547"/>
        <v>AW$13</v>
      </c>
      <c r="AX1341" s="211" t="str">
        <f t="shared" si="1547"/>
        <v>AX$13</v>
      </c>
      <c r="AY1341" s="211" t="str">
        <f t="shared" si="1547"/>
        <v>AY$13</v>
      </c>
      <c r="AZ1341" s="211" t="str">
        <f t="shared" si="1547"/>
        <v>AZ$13</v>
      </c>
      <c r="BA1341" s="211" t="str">
        <f t="shared" si="1547"/>
        <v>BA$13</v>
      </c>
      <c r="BB1341" s="211" t="str">
        <f t="shared" si="1547"/>
        <v>BB$13</v>
      </c>
      <c r="BC1341" s="211" t="str">
        <f t="shared" si="1547"/>
        <v>BC$13</v>
      </c>
      <c r="BD1341" s="211" t="str">
        <f t="shared" si="1547"/>
        <v>BD$13</v>
      </c>
      <c r="BE1341" s="211" t="str">
        <f t="shared" si="1547"/>
        <v>BE$13</v>
      </c>
      <c r="BF1341" s="211" t="str">
        <f t="shared" si="1547"/>
        <v>BF$13</v>
      </c>
      <c r="BG1341" s="211" t="str">
        <f t="shared" si="1547"/>
        <v>BG$13</v>
      </c>
      <c r="BH1341" s="211" t="str">
        <f t="shared" si="1547"/>
        <v>BH$13</v>
      </c>
      <c r="BI1341" s="211" t="str">
        <f t="shared" si="1547"/>
        <v>BI$13</v>
      </c>
      <c r="BJ1341" s="211" t="str">
        <f t="shared" si="1547"/>
        <v>BJ$13</v>
      </c>
      <c r="BK1341" s="211" t="str">
        <f t="shared" si="1547"/>
        <v>BK$13</v>
      </c>
      <c r="BL1341" s="211" t="str">
        <f t="shared" si="1547"/>
        <v>BL$13</v>
      </c>
      <c r="BM1341" s="211" t="str">
        <f t="shared" si="1547"/>
        <v>BM$13</v>
      </c>
      <c r="BN1341" s="211" t="str">
        <f t="shared" si="1547"/>
        <v>BN$13</v>
      </c>
      <c r="BO1341" s="211" t="str">
        <f t="shared" si="1547"/>
        <v>BO$13</v>
      </c>
      <c r="BP1341" s="211" t="str">
        <f t="shared" si="1547"/>
        <v>BP$13</v>
      </c>
      <c r="BQ1341" s="211" t="str">
        <f t="shared" si="1547"/>
        <v>BQ$13</v>
      </c>
      <c r="BR1341" s="211" t="str">
        <f t="shared" si="1547"/>
        <v>BR$13</v>
      </c>
      <c r="BS1341" s="211" t="str">
        <f t="shared" si="1547"/>
        <v>BS$13</v>
      </c>
      <c r="BT1341" s="211" t="str">
        <f t="shared" si="1547"/>
        <v>BT$13</v>
      </c>
      <c r="BU1341" s="211" t="str">
        <f t="shared" si="1547"/>
        <v>BU$13</v>
      </c>
      <c r="BV1341" s="211" t="str">
        <f t="shared" si="1547"/>
        <v>BV$13</v>
      </c>
      <c r="BW1341" s="211" t="str">
        <f t="shared" si="1547"/>
        <v>BW$13</v>
      </c>
      <c r="BX1341" s="211" t="str">
        <f t="shared" si="1547"/>
        <v>BX$13</v>
      </c>
      <c r="BY1341" s="211" t="str">
        <f t="shared" si="1547"/>
        <v>BY$13</v>
      </c>
      <c r="BZ1341" s="211" t="str">
        <f t="shared" si="1547"/>
        <v>BZ$13</v>
      </c>
      <c r="CA1341" s="211" t="str">
        <f t="shared" si="1547"/>
        <v>CA$13</v>
      </c>
      <c r="CB1341" s="211" t="str">
        <f t="shared" si="1547"/>
        <v>CB$13</v>
      </c>
      <c r="CC1341" s="211" t="str">
        <f t="shared" si="1547"/>
        <v>CC$13</v>
      </c>
      <c r="CD1341" s="211" t="str">
        <f t="shared" si="1547"/>
        <v>CD$13</v>
      </c>
      <c r="CE1341" s="211" t="str">
        <f t="shared" si="1547"/>
        <v>CE$13</v>
      </c>
      <c r="CF1341" s="211" t="str">
        <f t="shared" ref="CF1341:CK1341" si="1548">CF1322</f>
        <v>CF$13</v>
      </c>
      <c r="CG1341" s="211" t="str">
        <f t="shared" si="1548"/>
        <v>CG$13</v>
      </c>
      <c r="CH1341" s="211" t="str">
        <f t="shared" si="1548"/>
        <v>CH$13</v>
      </c>
      <c r="CI1341" s="211" t="str">
        <f t="shared" si="1548"/>
        <v>CI$13</v>
      </c>
      <c r="CJ1341" s="211" t="str">
        <f t="shared" si="1548"/>
        <v>CJ$13</v>
      </c>
      <c r="CK1341" s="211" t="str">
        <f t="shared" si="1548"/>
        <v>CK$13</v>
      </c>
      <c r="CL1341" s="211" t="str">
        <f t="shared" ref="CL1341" si="1549">CL1322</f>
        <v>CL$13</v>
      </c>
    </row>
    <row r="1342" spans="2:90" x14ac:dyDescent="0.4">
      <c r="B1342" s="89" t="str">
        <f>B1327</f>
        <v>SALESQUOTA Direct Cost:</v>
      </c>
      <c r="D1342" t="s">
        <v>828</v>
      </c>
      <c r="E1342" s="8" t="str">
        <f t="shared" ref="E1342:E1345" si="1550">ROW()&amp;" "&amp;D1342</f>
        <v>1342 DCSALESQUOTA-S</v>
      </c>
      <c r="G1342" t="s">
        <v>332</v>
      </c>
      <c r="H1342" s="12"/>
      <c r="I1342" s="60"/>
      <c r="J1342" s="60"/>
      <c r="K1342" s="15"/>
      <c r="L1342" s="15"/>
      <c r="M1342" s="15"/>
      <c r="N1342" s="15"/>
      <c r="O1342" s="15"/>
      <c r="P1342" s="15"/>
      <c r="R1342" s="15"/>
      <c r="S1342" s="211">
        <f t="shared" ref="S1342" si="1551">S1323</f>
        <v>0</v>
      </c>
      <c r="T1342" s="211">
        <f t="shared" ref="T1342:AX1342" si="1552">T1323</f>
        <v>0</v>
      </c>
      <c r="U1342" s="211">
        <f t="shared" si="1552"/>
        <v>0</v>
      </c>
      <c r="V1342" s="211">
        <f t="shared" si="1552"/>
        <v>0</v>
      </c>
      <c r="W1342" s="211">
        <f t="shared" si="1552"/>
        <v>0</v>
      </c>
      <c r="X1342" s="211">
        <f t="shared" si="1552"/>
        <v>0</v>
      </c>
      <c r="Y1342" s="211">
        <f t="shared" si="1552"/>
        <v>0</v>
      </c>
      <c r="Z1342" s="211">
        <f t="shared" si="1552"/>
        <v>0</v>
      </c>
      <c r="AA1342" s="211">
        <f t="shared" si="1552"/>
        <v>0</v>
      </c>
      <c r="AB1342" s="211">
        <f t="shared" si="1552"/>
        <v>0</v>
      </c>
      <c r="AC1342" s="211">
        <f t="shared" si="1552"/>
        <v>0</v>
      </c>
      <c r="AD1342" s="211">
        <f t="shared" si="1552"/>
        <v>0</v>
      </c>
      <c r="AE1342" s="211">
        <f t="shared" si="1552"/>
        <v>0</v>
      </c>
      <c r="AF1342" s="211">
        <f t="shared" si="1552"/>
        <v>0</v>
      </c>
      <c r="AG1342" s="211">
        <f t="shared" si="1552"/>
        <v>0</v>
      </c>
      <c r="AH1342" s="211">
        <f t="shared" si="1552"/>
        <v>0</v>
      </c>
      <c r="AI1342" s="211">
        <f t="shared" si="1552"/>
        <v>0</v>
      </c>
      <c r="AJ1342" s="211">
        <f t="shared" si="1552"/>
        <v>0</v>
      </c>
      <c r="AK1342" s="211">
        <f t="shared" si="1552"/>
        <v>0</v>
      </c>
      <c r="AL1342" s="211">
        <f t="shared" si="1552"/>
        <v>0</v>
      </c>
      <c r="AM1342" s="211">
        <f t="shared" si="1552"/>
        <v>0</v>
      </c>
      <c r="AN1342" s="211">
        <f t="shared" si="1552"/>
        <v>0</v>
      </c>
      <c r="AO1342" s="211">
        <f t="shared" si="1552"/>
        <v>0</v>
      </c>
      <c r="AP1342" s="211">
        <f t="shared" si="1552"/>
        <v>0</v>
      </c>
      <c r="AQ1342" s="211">
        <f t="shared" si="1552"/>
        <v>0</v>
      </c>
      <c r="AR1342" s="211">
        <f t="shared" si="1552"/>
        <v>0</v>
      </c>
      <c r="AS1342" s="211">
        <f t="shared" si="1552"/>
        <v>0</v>
      </c>
      <c r="AT1342" s="211">
        <f t="shared" si="1552"/>
        <v>0</v>
      </c>
      <c r="AU1342" s="211">
        <f t="shared" si="1552"/>
        <v>0</v>
      </c>
      <c r="AV1342" s="211">
        <f t="shared" si="1552"/>
        <v>0</v>
      </c>
      <c r="AW1342" s="211">
        <f t="shared" si="1552"/>
        <v>0</v>
      </c>
      <c r="AX1342" s="211">
        <f t="shared" si="1552"/>
        <v>0</v>
      </c>
      <c r="AY1342" s="211">
        <f t="shared" ref="AY1342:CD1342" si="1553">AY1323</f>
        <v>0</v>
      </c>
      <c r="AZ1342" s="211">
        <f t="shared" si="1553"/>
        <v>0</v>
      </c>
      <c r="BA1342" s="211">
        <f t="shared" si="1553"/>
        <v>0</v>
      </c>
      <c r="BB1342" s="211">
        <f t="shared" si="1553"/>
        <v>0</v>
      </c>
      <c r="BC1342" s="211">
        <f t="shared" si="1553"/>
        <v>0</v>
      </c>
      <c r="BD1342" s="211">
        <f t="shared" si="1553"/>
        <v>0</v>
      </c>
      <c r="BE1342" s="211">
        <f t="shared" si="1553"/>
        <v>0</v>
      </c>
      <c r="BF1342" s="211">
        <f t="shared" si="1553"/>
        <v>0</v>
      </c>
      <c r="BG1342" s="211">
        <f t="shared" si="1553"/>
        <v>0</v>
      </c>
      <c r="BH1342" s="211">
        <f t="shared" si="1553"/>
        <v>0</v>
      </c>
      <c r="BI1342" s="211">
        <f t="shared" si="1553"/>
        <v>0</v>
      </c>
      <c r="BJ1342" s="211">
        <f t="shared" si="1553"/>
        <v>0</v>
      </c>
      <c r="BK1342" s="211">
        <f t="shared" si="1553"/>
        <v>0</v>
      </c>
      <c r="BL1342" s="211">
        <f t="shared" si="1553"/>
        <v>0</v>
      </c>
      <c r="BM1342" s="211">
        <f t="shared" si="1553"/>
        <v>0</v>
      </c>
      <c r="BN1342" s="211">
        <f t="shared" si="1553"/>
        <v>0</v>
      </c>
      <c r="BO1342" s="211">
        <f t="shared" si="1553"/>
        <v>0</v>
      </c>
      <c r="BP1342" s="211">
        <f t="shared" si="1553"/>
        <v>0</v>
      </c>
      <c r="BQ1342" s="211">
        <f t="shared" si="1553"/>
        <v>0</v>
      </c>
      <c r="BR1342" s="211">
        <f t="shared" si="1553"/>
        <v>0</v>
      </c>
      <c r="BS1342" s="211">
        <f t="shared" si="1553"/>
        <v>0</v>
      </c>
      <c r="BT1342" s="211">
        <f t="shared" si="1553"/>
        <v>0</v>
      </c>
      <c r="BU1342" s="211">
        <f t="shared" si="1553"/>
        <v>0</v>
      </c>
      <c r="BV1342" s="211">
        <f t="shared" si="1553"/>
        <v>0</v>
      </c>
      <c r="BW1342" s="211">
        <f t="shared" si="1553"/>
        <v>0</v>
      </c>
      <c r="BX1342" s="211">
        <f t="shared" si="1553"/>
        <v>0</v>
      </c>
      <c r="BY1342" s="211">
        <f t="shared" si="1553"/>
        <v>0</v>
      </c>
      <c r="BZ1342" s="211">
        <f t="shared" si="1553"/>
        <v>0</v>
      </c>
      <c r="CA1342" s="211">
        <f t="shared" si="1553"/>
        <v>0</v>
      </c>
      <c r="CB1342" s="211">
        <f t="shared" si="1553"/>
        <v>0</v>
      </c>
      <c r="CC1342" s="211">
        <f t="shared" si="1553"/>
        <v>0</v>
      </c>
      <c r="CD1342" s="211">
        <f t="shared" si="1553"/>
        <v>0</v>
      </c>
      <c r="CE1342" s="211">
        <f t="shared" ref="CE1342:CK1342" si="1554">CE1323</f>
        <v>0</v>
      </c>
      <c r="CF1342" s="211">
        <f t="shared" si="1554"/>
        <v>0</v>
      </c>
      <c r="CG1342" s="211">
        <f t="shared" si="1554"/>
        <v>0</v>
      </c>
      <c r="CH1342" s="211">
        <f t="shared" si="1554"/>
        <v>0</v>
      </c>
      <c r="CI1342" s="211">
        <f t="shared" si="1554"/>
        <v>0</v>
      </c>
      <c r="CJ1342" s="211">
        <f t="shared" si="1554"/>
        <v>0</v>
      </c>
      <c r="CK1342" s="211">
        <f t="shared" si="1554"/>
        <v>0</v>
      </c>
      <c r="CL1342" s="211">
        <f t="shared" ref="CL1342" si="1555">CL1323</f>
        <v>0</v>
      </c>
    </row>
    <row r="1343" spans="2:90" x14ac:dyDescent="0.4">
      <c r="B1343" s="235" t="str">
        <f>IFERROR(SUBSTITUTE(TRIM(MID(B1327, SEARCH("-", B1327) + 1, LEN(B1327))),":",""),"no unit")</f>
        <v>no unit</v>
      </c>
      <c r="D1343" t="s">
        <v>828</v>
      </c>
      <c r="E1343" s="8" t="str">
        <f t="shared" si="1550"/>
        <v>1343 DCSALESQUOTA-S</v>
      </c>
      <c r="G1343" t="s">
        <v>332</v>
      </c>
      <c r="H1343" s="12"/>
      <c r="I1343" s="60"/>
      <c r="J1343" s="60"/>
      <c r="K1343" s="15"/>
      <c r="L1343" s="15"/>
      <c r="M1343" s="15"/>
      <c r="N1343" s="15"/>
      <c r="O1343" s="15"/>
      <c r="P1343" s="15"/>
      <c r="R1343" s="15"/>
      <c r="S1343" s="211"/>
      <c r="T1343" s="211"/>
      <c r="U1343" s="211"/>
      <c r="V1343" s="211"/>
      <c r="W1343" s="211"/>
      <c r="X1343" s="211"/>
      <c r="Y1343" s="211"/>
      <c r="Z1343" s="211"/>
      <c r="AA1343" s="211"/>
      <c r="AB1343" s="211"/>
      <c r="AC1343" s="211"/>
      <c r="AD1343" s="211"/>
      <c r="AE1343" s="211"/>
      <c r="AF1343" s="211"/>
      <c r="AG1343" s="211"/>
      <c r="AH1343" s="211"/>
      <c r="AI1343" s="211"/>
      <c r="AJ1343" s="211"/>
      <c r="AK1343" s="211"/>
      <c r="AL1343" s="211"/>
      <c r="AM1343" s="211"/>
      <c r="AN1343" s="211"/>
      <c r="AO1343" s="211"/>
      <c r="AP1343" s="211"/>
      <c r="AQ1343" s="211"/>
      <c r="AR1343" s="211"/>
      <c r="AS1343" s="211"/>
      <c r="AT1343" s="211"/>
      <c r="AU1343" s="211"/>
      <c r="AV1343" s="211"/>
      <c r="AW1343" s="211"/>
      <c r="AX1343" s="211"/>
      <c r="AY1343" s="211"/>
      <c r="AZ1343" s="211"/>
      <c r="BA1343" s="211"/>
      <c r="BB1343" s="211"/>
      <c r="BC1343" s="211"/>
      <c r="BD1343" s="211"/>
      <c r="BE1343" s="211"/>
      <c r="BF1343" s="211"/>
      <c r="BG1343" s="211"/>
      <c r="BH1343" s="211"/>
      <c r="BI1343" s="211"/>
      <c r="BJ1343" s="211"/>
      <c r="BK1343" s="211"/>
      <c r="BL1343" s="211"/>
      <c r="BM1343" s="211"/>
      <c r="BN1343" s="211"/>
      <c r="BO1343" s="211"/>
      <c r="BP1343" s="211"/>
      <c r="BQ1343" s="211"/>
      <c r="BR1343" s="211"/>
      <c r="BS1343" s="211"/>
      <c r="BT1343" s="211"/>
      <c r="BU1343" s="211"/>
      <c r="BV1343" s="211"/>
      <c r="BW1343" s="211"/>
      <c r="BX1343" s="211"/>
      <c r="BY1343" s="211"/>
      <c r="BZ1343" s="211"/>
      <c r="CA1343" s="211"/>
      <c r="CB1343" s="211"/>
      <c r="CC1343" s="211"/>
      <c r="CD1343" s="211"/>
      <c r="CE1343" s="211"/>
      <c r="CF1343" s="211"/>
      <c r="CG1343" s="211"/>
      <c r="CH1343" s="211"/>
      <c r="CI1343" s="211"/>
      <c r="CJ1343" s="211"/>
      <c r="CK1343" s="211"/>
      <c r="CL1343" s="211"/>
    </row>
    <row r="1344" spans="2:90" x14ac:dyDescent="0.4">
      <c r="B1344" s="89" t="str">
        <f>B1325</f>
        <v>Secondary revenue driver</v>
      </c>
      <c r="D1344" t="s">
        <v>828</v>
      </c>
      <c r="E1344" s="8" t="str">
        <f t="shared" si="1550"/>
        <v>1344 DCSALESQUOTA-S</v>
      </c>
      <c r="G1344" t="s">
        <v>332</v>
      </c>
      <c r="H1344" s="90"/>
      <c r="I1344" s="209"/>
      <c r="J1344" s="209"/>
      <c r="K1344" s="210"/>
      <c r="L1344" s="210"/>
      <c r="M1344" s="210"/>
      <c r="N1344" s="210"/>
      <c r="O1344" s="210"/>
      <c r="P1344" s="210"/>
      <c r="R1344" s="210"/>
      <c r="S1344" s="4" t="str">
        <f t="shared" ref="S1344" si="1556">ADDRESS(ROW(S1336),COLUMN(S1336),2)</f>
        <v>S$1336</v>
      </c>
      <c r="T1344" s="4" t="str">
        <f t="shared" ref="T1344:CD1344" si="1557">ADDRESS(ROW(T1336),COLUMN(T1336),2)</f>
        <v>T$1336</v>
      </c>
      <c r="U1344" s="4" t="str">
        <f t="shared" si="1557"/>
        <v>U$1336</v>
      </c>
      <c r="V1344" s="4" t="str">
        <f t="shared" si="1557"/>
        <v>V$1336</v>
      </c>
      <c r="W1344" s="4" t="str">
        <f t="shared" si="1557"/>
        <v>W$1336</v>
      </c>
      <c r="X1344" s="4" t="str">
        <f t="shared" si="1557"/>
        <v>X$1336</v>
      </c>
      <c r="Y1344" s="4" t="str">
        <f t="shared" si="1557"/>
        <v>Y$1336</v>
      </c>
      <c r="Z1344" s="4" t="str">
        <f t="shared" si="1557"/>
        <v>Z$1336</v>
      </c>
      <c r="AA1344" s="4" t="str">
        <f t="shared" si="1557"/>
        <v>AA$1336</v>
      </c>
      <c r="AB1344" s="4" t="str">
        <f t="shared" si="1557"/>
        <v>AB$1336</v>
      </c>
      <c r="AC1344" s="4" t="str">
        <f t="shared" si="1557"/>
        <v>AC$1336</v>
      </c>
      <c r="AD1344" s="4" t="str">
        <f t="shared" si="1557"/>
        <v>AD$1336</v>
      </c>
      <c r="AE1344" s="4" t="str">
        <f t="shared" si="1557"/>
        <v>AE$1336</v>
      </c>
      <c r="AF1344" s="4" t="str">
        <f t="shared" si="1557"/>
        <v>AF$1336</v>
      </c>
      <c r="AG1344" s="4" t="str">
        <f t="shared" si="1557"/>
        <v>AG$1336</v>
      </c>
      <c r="AH1344" s="4" t="str">
        <f t="shared" si="1557"/>
        <v>AH$1336</v>
      </c>
      <c r="AI1344" s="4" t="str">
        <f t="shared" si="1557"/>
        <v>AI$1336</v>
      </c>
      <c r="AJ1344" s="4" t="str">
        <f t="shared" si="1557"/>
        <v>AJ$1336</v>
      </c>
      <c r="AK1344" s="4" t="str">
        <f t="shared" si="1557"/>
        <v>AK$1336</v>
      </c>
      <c r="AL1344" s="4" t="str">
        <f t="shared" si="1557"/>
        <v>AL$1336</v>
      </c>
      <c r="AM1344" s="4" t="str">
        <f t="shared" si="1557"/>
        <v>AM$1336</v>
      </c>
      <c r="AN1344" s="4" t="str">
        <f t="shared" si="1557"/>
        <v>AN$1336</v>
      </c>
      <c r="AO1344" s="4" t="str">
        <f t="shared" si="1557"/>
        <v>AO$1336</v>
      </c>
      <c r="AP1344" s="4" t="str">
        <f t="shared" si="1557"/>
        <v>AP$1336</v>
      </c>
      <c r="AQ1344" s="4" t="str">
        <f t="shared" si="1557"/>
        <v>AQ$1336</v>
      </c>
      <c r="AR1344" s="4" t="str">
        <f t="shared" si="1557"/>
        <v>AR$1336</v>
      </c>
      <c r="AS1344" s="4" t="str">
        <f t="shared" si="1557"/>
        <v>AS$1336</v>
      </c>
      <c r="AT1344" s="4" t="str">
        <f t="shared" si="1557"/>
        <v>AT$1336</v>
      </c>
      <c r="AU1344" s="4" t="str">
        <f t="shared" si="1557"/>
        <v>AU$1336</v>
      </c>
      <c r="AV1344" s="4" t="str">
        <f t="shared" si="1557"/>
        <v>AV$1336</v>
      </c>
      <c r="AW1344" s="4" t="str">
        <f t="shared" si="1557"/>
        <v>AW$1336</v>
      </c>
      <c r="AX1344" s="4" t="str">
        <f t="shared" si="1557"/>
        <v>AX$1336</v>
      </c>
      <c r="AY1344" s="4" t="str">
        <f t="shared" si="1557"/>
        <v>AY$1336</v>
      </c>
      <c r="AZ1344" s="4" t="str">
        <f t="shared" si="1557"/>
        <v>AZ$1336</v>
      </c>
      <c r="BA1344" s="4" t="str">
        <f t="shared" si="1557"/>
        <v>BA$1336</v>
      </c>
      <c r="BB1344" s="4" t="str">
        <f t="shared" si="1557"/>
        <v>BB$1336</v>
      </c>
      <c r="BC1344" s="4" t="str">
        <f t="shared" si="1557"/>
        <v>BC$1336</v>
      </c>
      <c r="BD1344" s="4" t="str">
        <f t="shared" si="1557"/>
        <v>BD$1336</v>
      </c>
      <c r="BE1344" s="4" t="str">
        <f t="shared" si="1557"/>
        <v>BE$1336</v>
      </c>
      <c r="BF1344" s="4" t="str">
        <f t="shared" si="1557"/>
        <v>BF$1336</v>
      </c>
      <c r="BG1344" s="4" t="str">
        <f t="shared" si="1557"/>
        <v>BG$1336</v>
      </c>
      <c r="BH1344" s="4" t="str">
        <f t="shared" si="1557"/>
        <v>BH$1336</v>
      </c>
      <c r="BI1344" s="4" t="str">
        <f t="shared" si="1557"/>
        <v>BI$1336</v>
      </c>
      <c r="BJ1344" s="4" t="str">
        <f t="shared" si="1557"/>
        <v>BJ$1336</v>
      </c>
      <c r="BK1344" s="4" t="str">
        <f t="shared" si="1557"/>
        <v>BK$1336</v>
      </c>
      <c r="BL1344" s="4" t="str">
        <f t="shared" si="1557"/>
        <v>BL$1336</v>
      </c>
      <c r="BM1344" s="4" t="str">
        <f t="shared" si="1557"/>
        <v>BM$1336</v>
      </c>
      <c r="BN1344" s="4" t="str">
        <f t="shared" si="1557"/>
        <v>BN$1336</v>
      </c>
      <c r="BO1344" s="4" t="str">
        <f t="shared" si="1557"/>
        <v>BO$1336</v>
      </c>
      <c r="BP1344" s="4" t="str">
        <f t="shared" si="1557"/>
        <v>BP$1336</v>
      </c>
      <c r="BQ1344" s="4" t="str">
        <f t="shared" si="1557"/>
        <v>BQ$1336</v>
      </c>
      <c r="BR1344" s="4" t="str">
        <f t="shared" si="1557"/>
        <v>BR$1336</v>
      </c>
      <c r="BS1344" s="4" t="str">
        <f t="shared" si="1557"/>
        <v>BS$1336</v>
      </c>
      <c r="BT1344" s="4" t="str">
        <f t="shared" si="1557"/>
        <v>BT$1336</v>
      </c>
      <c r="BU1344" s="4" t="str">
        <f t="shared" si="1557"/>
        <v>BU$1336</v>
      </c>
      <c r="BV1344" s="4" t="str">
        <f t="shared" si="1557"/>
        <v>BV$1336</v>
      </c>
      <c r="BW1344" s="4" t="str">
        <f t="shared" si="1557"/>
        <v>BW$1336</v>
      </c>
      <c r="BX1344" s="4" t="str">
        <f t="shared" si="1557"/>
        <v>BX$1336</v>
      </c>
      <c r="BY1344" s="4" t="str">
        <f t="shared" si="1557"/>
        <v>BY$1336</v>
      </c>
      <c r="BZ1344" s="4" t="str">
        <f t="shared" si="1557"/>
        <v>BZ$1336</v>
      </c>
      <c r="CA1344" s="4" t="str">
        <f t="shared" si="1557"/>
        <v>CA$1336</v>
      </c>
      <c r="CB1344" s="4" t="str">
        <f t="shared" si="1557"/>
        <v>CB$1336</v>
      </c>
      <c r="CC1344" s="4" t="str">
        <f t="shared" si="1557"/>
        <v>CC$1336</v>
      </c>
      <c r="CD1344" s="4" t="str">
        <f t="shared" si="1557"/>
        <v>CD$1336</v>
      </c>
      <c r="CE1344" s="4" t="str">
        <f t="shared" ref="CE1344:CK1344" si="1558">ADDRESS(ROW(CE1336),COLUMN(CE1336),2)</f>
        <v>CE$1336</v>
      </c>
      <c r="CF1344" s="4" t="str">
        <f t="shared" si="1558"/>
        <v>CF$1336</v>
      </c>
      <c r="CG1344" s="4" t="str">
        <f t="shared" si="1558"/>
        <v>CG$1336</v>
      </c>
      <c r="CH1344" s="4" t="str">
        <f t="shared" si="1558"/>
        <v>CH$1336</v>
      </c>
      <c r="CI1344" s="4" t="str">
        <f t="shared" si="1558"/>
        <v>CI$1336</v>
      </c>
      <c r="CJ1344" s="4" t="str">
        <f t="shared" si="1558"/>
        <v>CJ$1336</v>
      </c>
      <c r="CK1344" s="4" t="str">
        <f t="shared" si="1558"/>
        <v>CK$1336</v>
      </c>
      <c r="CL1344" s="4" t="str">
        <f t="shared" ref="CL1344" si="1559">ADDRESS(ROW(CL1336),COLUMN(CL1336),2)</f>
        <v>CL$1336</v>
      </c>
    </row>
    <row r="1345" spans="2:90" x14ac:dyDescent="0.4">
      <c r="B1345" s="8" t="str">
        <f>B1326</f>
        <v>Secondary volume driver</v>
      </c>
      <c r="D1345" t="s">
        <v>828</v>
      </c>
      <c r="E1345" s="8" t="str">
        <f t="shared" si="1550"/>
        <v>1345 DCSALESQUOTA-S</v>
      </c>
      <c r="G1345" t="s">
        <v>332</v>
      </c>
      <c r="H1345" s="12"/>
      <c r="I1345" s="60"/>
      <c r="J1345" s="60"/>
      <c r="K1345" s="15"/>
      <c r="L1345" s="15"/>
      <c r="M1345" s="15"/>
      <c r="N1345" s="15"/>
      <c r="O1345" s="15"/>
      <c r="P1345" s="15"/>
      <c r="R1345" s="15"/>
      <c r="S1345" s="211" t="str">
        <f t="shared" ref="S1345" si="1560">S1325</f>
        <v>S$14</v>
      </c>
      <c r="T1345" s="211" t="str">
        <f t="shared" ref="T1345:CD1345" si="1561">T1325</f>
        <v>T$14</v>
      </c>
      <c r="U1345" s="211" t="str">
        <f t="shared" si="1561"/>
        <v>U$14</v>
      </c>
      <c r="V1345" s="211" t="str">
        <f t="shared" si="1561"/>
        <v>V$14</v>
      </c>
      <c r="W1345" s="211" t="str">
        <f t="shared" si="1561"/>
        <v>W$14</v>
      </c>
      <c r="X1345" s="211" t="str">
        <f t="shared" si="1561"/>
        <v>X$14</v>
      </c>
      <c r="Y1345" s="211" t="str">
        <f t="shared" si="1561"/>
        <v>Y$14</v>
      </c>
      <c r="Z1345" s="211" t="str">
        <f t="shared" si="1561"/>
        <v>Z$14</v>
      </c>
      <c r="AA1345" s="211" t="str">
        <f t="shared" si="1561"/>
        <v>AA$14</v>
      </c>
      <c r="AB1345" s="211" t="str">
        <f t="shared" si="1561"/>
        <v>AB$14</v>
      </c>
      <c r="AC1345" s="211" t="str">
        <f t="shared" si="1561"/>
        <v>AC$14</v>
      </c>
      <c r="AD1345" s="211" t="str">
        <f t="shared" si="1561"/>
        <v>AD$14</v>
      </c>
      <c r="AE1345" s="211" t="str">
        <f t="shared" si="1561"/>
        <v>AE$14</v>
      </c>
      <c r="AF1345" s="211" t="str">
        <f t="shared" si="1561"/>
        <v>AF$14</v>
      </c>
      <c r="AG1345" s="211" t="str">
        <f t="shared" si="1561"/>
        <v>AG$14</v>
      </c>
      <c r="AH1345" s="211" t="str">
        <f t="shared" si="1561"/>
        <v>AH$14</v>
      </c>
      <c r="AI1345" s="211" t="str">
        <f t="shared" si="1561"/>
        <v>AI$14</v>
      </c>
      <c r="AJ1345" s="211" t="str">
        <f t="shared" si="1561"/>
        <v>AJ$14</v>
      </c>
      <c r="AK1345" s="211" t="str">
        <f t="shared" si="1561"/>
        <v>AK$14</v>
      </c>
      <c r="AL1345" s="211" t="str">
        <f t="shared" si="1561"/>
        <v>AL$14</v>
      </c>
      <c r="AM1345" s="211" t="str">
        <f t="shared" si="1561"/>
        <v>AM$14</v>
      </c>
      <c r="AN1345" s="211" t="str">
        <f t="shared" si="1561"/>
        <v>AN$14</v>
      </c>
      <c r="AO1345" s="211" t="str">
        <f t="shared" si="1561"/>
        <v>AO$14</v>
      </c>
      <c r="AP1345" s="211" t="str">
        <f t="shared" si="1561"/>
        <v>AP$14</v>
      </c>
      <c r="AQ1345" s="211" t="str">
        <f t="shared" si="1561"/>
        <v>AQ$14</v>
      </c>
      <c r="AR1345" s="211" t="str">
        <f t="shared" si="1561"/>
        <v>AR$14</v>
      </c>
      <c r="AS1345" s="211" t="str">
        <f t="shared" si="1561"/>
        <v>AS$14</v>
      </c>
      <c r="AT1345" s="211" t="str">
        <f t="shared" si="1561"/>
        <v>AT$14</v>
      </c>
      <c r="AU1345" s="211" t="str">
        <f t="shared" si="1561"/>
        <v>AU$14</v>
      </c>
      <c r="AV1345" s="211" t="str">
        <f t="shared" si="1561"/>
        <v>AV$14</v>
      </c>
      <c r="AW1345" s="211" t="str">
        <f t="shared" si="1561"/>
        <v>AW$14</v>
      </c>
      <c r="AX1345" s="211" t="str">
        <f t="shared" si="1561"/>
        <v>AX$14</v>
      </c>
      <c r="AY1345" s="211" t="str">
        <f t="shared" si="1561"/>
        <v>AY$14</v>
      </c>
      <c r="AZ1345" s="211" t="str">
        <f t="shared" si="1561"/>
        <v>AZ$14</v>
      </c>
      <c r="BA1345" s="211" t="str">
        <f t="shared" si="1561"/>
        <v>BA$14</v>
      </c>
      <c r="BB1345" s="211" t="str">
        <f t="shared" si="1561"/>
        <v>BB$14</v>
      </c>
      <c r="BC1345" s="211" t="str">
        <f t="shared" si="1561"/>
        <v>BC$14</v>
      </c>
      <c r="BD1345" s="211" t="str">
        <f t="shared" si="1561"/>
        <v>BD$14</v>
      </c>
      <c r="BE1345" s="211" t="str">
        <f t="shared" si="1561"/>
        <v>BE$14</v>
      </c>
      <c r="BF1345" s="211" t="str">
        <f t="shared" si="1561"/>
        <v>BF$14</v>
      </c>
      <c r="BG1345" s="211" t="str">
        <f t="shared" si="1561"/>
        <v>BG$14</v>
      </c>
      <c r="BH1345" s="211" t="str">
        <f t="shared" si="1561"/>
        <v>BH$14</v>
      </c>
      <c r="BI1345" s="211" t="str">
        <f t="shared" si="1561"/>
        <v>BI$14</v>
      </c>
      <c r="BJ1345" s="211" t="str">
        <f t="shared" si="1561"/>
        <v>BJ$14</v>
      </c>
      <c r="BK1345" s="211" t="str">
        <f t="shared" si="1561"/>
        <v>BK$14</v>
      </c>
      <c r="BL1345" s="211" t="str">
        <f t="shared" si="1561"/>
        <v>BL$14</v>
      </c>
      <c r="BM1345" s="211" t="str">
        <f t="shared" si="1561"/>
        <v>BM$14</v>
      </c>
      <c r="BN1345" s="211" t="str">
        <f t="shared" si="1561"/>
        <v>BN$14</v>
      </c>
      <c r="BO1345" s="211" t="str">
        <f t="shared" si="1561"/>
        <v>BO$14</v>
      </c>
      <c r="BP1345" s="211" t="str">
        <f t="shared" si="1561"/>
        <v>BP$14</v>
      </c>
      <c r="BQ1345" s="211" t="str">
        <f t="shared" si="1561"/>
        <v>BQ$14</v>
      </c>
      <c r="BR1345" s="211" t="str">
        <f t="shared" si="1561"/>
        <v>BR$14</v>
      </c>
      <c r="BS1345" s="211" t="str">
        <f t="shared" si="1561"/>
        <v>BS$14</v>
      </c>
      <c r="BT1345" s="211" t="str">
        <f t="shared" si="1561"/>
        <v>BT$14</v>
      </c>
      <c r="BU1345" s="211" t="str">
        <f t="shared" si="1561"/>
        <v>BU$14</v>
      </c>
      <c r="BV1345" s="211" t="str">
        <f t="shared" si="1561"/>
        <v>BV$14</v>
      </c>
      <c r="BW1345" s="211" t="str">
        <f t="shared" si="1561"/>
        <v>BW$14</v>
      </c>
      <c r="BX1345" s="211" t="str">
        <f t="shared" si="1561"/>
        <v>BX$14</v>
      </c>
      <c r="BY1345" s="211" t="str">
        <f t="shared" si="1561"/>
        <v>BY$14</v>
      </c>
      <c r="BZ1345" s="211" t="str">
        <f t="shared" si="1561"/>
        <v>BZ$14</v>
      </c>
      <c r="CA1345" s="211" t="str">
        <f t="shared" si="1561"/>
        <v>CA$14</v>
      </c>
      <c r="CB1345" s="211" t="str">
        <f t="shared" si="1561"/>
        <v>CB$14</v>
      </c>
      <c r="CC1345" s="211" t="str">
        <f t="shared" si="1561"/>
        <v>CC$14</v>
      </c>
      <c r="CD1345" s="211" t="str">
        <f t="shared" si="1561"/>
        <v>CD$14</v>
      </c>
      <c r="CE1345" s="211" t="str">
        <f t="shared" ref="CE1345:CK1345" si="1562">CE1325</f>
        <v>CE$14</v>
      </c>
      <c r="CF1345" s="211" t="str">
        <f t="shared" si="1562"/>
        <v>CF$14</v>
      </c>
      <c r="CG1345" s="211" t="str">
        <f t="shared" si="1562"/>
        <v>CG$14</v>
      </c>
      <c r="CH1345" s="211" t="str">
        <f t="shared" si="1562"/>
        <v>CH$14</v>
      </c>
      <c r="CI1345" s="211" t="str">
        <f t="shared" si="1562"/>
        <v>CI$14</v>
      </c>
      <c r="CJ1345" s="211" t="str">
        <f t="shared" si="1562"/>
        <v>CJ$14</v>
      </c>
      <c r="CK1345" s="211" t="str">
        <f t="shared" si="1562"/>
        <v>CK$14</v>
      </c>
      <c r="CL1345" s="211" t="str">
        <f t="shared" ref="CL1345" si="1563">CL1325</f>
        <v>CL$14</v>
      </c>
    </row>
    <row r="1346" spans="2:90" x14ac:dyDescent="0.4">
      <c r="E1346" s="8"/>
      <c r="H1346" s="12"/>
      <c r="I1346" s="60"/>
      <c r="J1346" s="60"/>
      <c r="K1346" s="15"/>
      <c r="L1346" s="15"/>
      <c r="M1346" s="15"/>
      <c r="N1346" s="15"/>
      <c r="O1346" s="15"/>
      <c r="P1346" s="15"/>
      <c r="R1346" s="15"/>
      <c r="S1346" s="76"/>
      <c r="T1346" s="76"/>
      <c r="U1346" s="76"/>
      <c r="V1346" s="76"/>
      <c r="W1346" s="76"/>
      <c r="X1346" s="76"/>
      <c r="Y1346" s="76"/>
      <c r="Z1346" s="76"/>
      <c r="AA1346" s="76"/>
      <c r="AB1346" s="76"/>
      <c r="AC1346" s="76"/>
      <c r="AD1346" s="76"/>
      <c r="AE1346" s="76"/>
      <c r="AF1346" s="76"/>
      <c r="AG1346" s="76"/>
      <c r="AH1346" s="76"/>
      <c r="AI1346" s="76"/>
      <c r="AJ1346" s="76"/>
      <c r="AK1346" s="76"/>
      <c r="AL1346" s="76"/>
      <c r="AM1346" s="76"/>
      <c r="AN1346" s="76"/>
      <c r="AO1346" s="76"/>
      <c r="AP1346" s="76"/>
      <c r="AQ1346" s="76"/>
      <c r="AR1346" s="76"/>
      <c r="AS1346" s="76"/>
      <c r="AT1346" s="76"/>
      <c r="AU1346" s="76"/>
      <c r="AV1346" s="76"/>
      <c r="AW1346" s="76"/>
      <c r="AX1346" s="76"/>
      <c r="AY1346" s="76"/>
      <c r="AZ1346" s="76"/>
      <c r="BA1346" s="76"/>
      <c r="BB1346" s="76"/>
      <c r="BC1346" s="76"/>
      <c r="BD1346" s="76"/>
      <c r="BE1346" s="76"/>
      <c r="BF1346" s="76"/>
      <c r="BG1346" s="76"/>
      <c r="BH1346" s="76"/>
      <c r="BI1346" s="76"/>
      <c r="BJ1346" s="76"/>
      <c r="BK1346" s="76"/>
      <c r="BL1346" s="76"/>
      <c r="BM1346" s="76"/>
      <c r="BN1346" s="76"/>
      <c r="BO1346" s="76"/>
      <c r="BP1346" s="76"/>
      <c r="BQ1346" s="76"/>
      <c r="BR1346" s="76"/>
      <c r="BS1346" s="76"/>
      <c r="BT1346" s="76"/>
      <c r="BU1346" s="76"/>
      <c r="BV1346" s="76"/>
      <c r="BW1346" s="76"/>
      <c r="BX1346" s="76"/>
      <c r="BY1346" s="76"/>
      <c r="BZ1346" s="76"/>
      <c r="CA1346" s="76"/>
      <c r="CB1346" s="76"/>
      <c r="CC1346" s="76"/>
      <c r="CD1346" s="76"/>
      <c r="CE1346" s="76"/>
      <c r="CF1346" s="76"/>
      <c r="CG1346" s="76"/>
      <c r="CH1346" s="76"/>
      <c r="CI1346" s="76"/>
      <c r="CJ1346" s="76"/>
      <c r="CK1346" s="76"/>
      <c r="CL1346" s="76"/>
    </row>
    <row r="1347" spans="2:90" x14ac:dyDescent="0.4">
      <c r="B1347" s="171" t="s">
        <v>490</v>
      </c>
      <c r="E1347" s="8"/>
      <c r="H1347" s="189"/>
      <c r="I1347" s="190"/>
      <c r="J1347" s="190"/>
      <c r="K1347" s="191"/>
      <c r="L1347" s="191"/>
      <c r="M1347" s="191"/>
      <c r="N1347" s="191"/>
      <c r="O1347" s="191"/>
      <c r="P1347" s="191"/>
      <c r="R1347" s="191"/>
      <c r="S1347" s="192"/>
      <c r="T1347" s="192"/>
      <c r="U1347" s="192"/>
      <c r="V1347" s="192"/>
      <c r="W1347" s="192"/>
      <c r="X1347" s="192"/>
      <c r="Y1347" s="192"/>
      <c r="Z1347" s="192"/>
      <c r="AA1347" s="192"/>
      <c r="AB1347" s="192"/>
      <c r="AC1347" s="192"/>
      <c r="AD1347" s="192"/>
      <c r="AE1347" s="192"/>
      <c r="AF1347" s="192"/>
      <c r="AG1347" s="192"/>
      <c r="AH1347" s="192"/>
      <c r="AI1347" s="192"/>
      <c r="AJ1347" s="192"/>
      <c r="AK1347" s="192"/>
      <c r="AL1347" s="192"/>
      <c r="AM1347" s="192"/>
      <c r="AN1347" s="192"/>
      <c r="AO1347" s="192"/>
      <c r="AP1347" s="192"/>
      <c r="AQ1347" s="192"/>
      <c r="AR1347" s="192"/>
      <c r="AS1347" s="192"/>
      <c r="AT1347" s="192"/>
      <c r="AU1347" s="192"/>
      <c r="AV1347" s="192"/>
      <c r="AW1347" s="192"/>
      <c r="AX1347" s="192"/>
      <c r="AY1347" s="192"/>
      <c r="AZ1347" s="192"/>
      <c r="BA1347" s="192"/>
      <c r="BB1347" s="192"/>
      <c r="BC1347" s="192"/>
      <c r="BD1347" s="192"/>
      <c r="BE1347" s="192"/>
      <c r="BF1347" s="192"/>
      <c r="BG1347" s="192"/>
      <c r="BH1347" s="192"/>
      <c r="BI1347" s="192"/>
      <c r="BJ1347" s="192"/>
      <c r="BK1347" s="192"/>
      <c r="BL1347" s="192"/>
      <c r="BM1347" s="192"/>
      <c r="BN1347" s="192"/>
      <c r="BO1347" s="192"/>
      <c r="BP1347" s="192"/>
      <c r="BQ1347" s="192"/>
      <c r="BR1347" s="192"/>
      <c r="BS1347" s="192"/>
      <c r="BT1347" s="192"/>
      <c r="BU1347" s="192"/>
      <c r="BV1347" s="192"/>
      <c r="BW1347" s="192"/>
      <c r="BX1347" s="192"/>
      <c r="BY1347" s="192"/>
      <c r="BZ1347" s="192"/>
      <c r="CA1347" s="192"/>
      <c r="CB1347" s="192"/>
      <c r="CC1347" s="192"/>
      <c r="CD1347" s="192"/>
      <c r="CE1347" s="192"/>
      <c r="CF1347" s="192"/>
      <c r="CG1347" s="192"/>
      <c r="CH1347" s="192"/>
      <c r="CI1347" s="192"/>
      <c r="CJ1347" s="192"/>
      <c r="CK1347" s="192"/>
      <c r="CL1347" s="192"/>
    </row>
    <row r="1348" spans="2:90" x14ac:dyDescent="0.4">
      <c r="B1348" s="171" t="s">
        <v>492</v>
      </c>
      <c r="E1348" s="8"/>
      <c r="H1348" s="189"/>
      <c r="I1348" s="190"/>
      <c r="J1348" s="190"/>
      <c r="K1348" s="191"/>
      <c r="L1348" s="191"/>
      <c r="M1348" s="191"/>
      <c r="N1348" s="191"/>
      <c r="O1348" s="191"/>
      <c r="P1348" s="191"/>
      <c r="R1348" s="191"/>
      <c r="S1348" s="192"/>
      <c r="T1348" s="192"/>
      <c r="U1348" s="192"/>
      <c r="V1348" s="192"/>
      <c r="W1348" s="192"/>
      <c r="X1348" s="192"/>
      <c r="Y1348" s="192"/>
      <c r="Z1348" s="192"/>
      <c r="AA1348" s="192"/>
      <c r="AB1348" s="192"/>
      <c r="AC1348" s="192"/>
      <c r="AD1348" s="192"/>
      <c r="AE1348" s="192"/>
      <c r="AF1348" s="192"/>
      <c r="AG1348" s="192"/>
      <c r="AH1348" s="192"/>
      <c r="AI1348" s="192"/>
      <c r="AJ1348" s="192"/>
      <c r="AK1348" s="192"/>
      <c r="AL1348" s="192"/>
      <c r="AM1348" s="192"/>
      <c r="AN1348" s="192"/>
      <c r="AO1348" s="192"/>
      <c r="AP1348" s="192"/>
      <c r="AQ1348" s="192"/>
      <c r="AR1348" s="192"/>
      <c r="AS1348" s="192"/>
      <c r="AT1348" s="192"/>
      <c r="AU1348" s="192"/>
      <c r="AV1348" s="192"/>
      <c r="AW1348" s="192"/>
      <c r="AX1348" s="192"/>
      <c r="AY1348" s="192"/>
      <c r="AZ1348" s="192"/>
      <c r="BA1348" s="192"/>
      <c r="BB1348" s="192"/>
      <c r="BC1348" s="192"/>
      <c r="BD1348" s="192"/>
      <c r="BE1348" s="192"/>
      <c r="BF1348" s="192"/>
      <c r="BG1348" s="192"/>
      <c r="BH1348" s="192"/>
      <c r="BI1348" s="192"/>
      <c r="BJ1348" s="192"/>
      <c r="BK1348" s="192"/>
      <c r="BL1348" s="192"/>
      <c r="BM1348" s="192"/>
      <c r="BN1348" s="192"/>
      <c r="BO1348" s="192"/>
      <c r="BP1348" s="192"/>
      <c r="BQ1348" s="192"/>
      <c r="BR1348" s="192"/>
      <c r="BS1348" s="192"/>
      <c r="BT1348" s="192"/>
      <c r="BU1348" s="192"/>
      <c r="BV1348" s="192"/>
      <c r="BW1348" s="192"/>
      <c r="BX1348" s="192"/>
      <c r="BY1348" s="192"/>
      <c r="BZ1348" s="192"/>
      <c r="CA1348" s="192"/>
      <c r="CB1348" s="192"/>
      <c r="CC1348" s="192"/>
      <c r="CD1348" s="192"/>
      <c r="CE1348" s="192"/>
      <c r="CF1348" s="192"/>
      <c r="CG1348" s="192"/>
      <c r="CH1348" s="192"/>
      <c r="CI1348" s="192"/>
      <c r="CJ1348" s="192"/>
      <c r="CK1348" s="192"/>
      <c r="CL1348" s="192"/>
    </row>
    <row r="1349" spans="2:90" x14ac:dyDescent="0.4">
      <c r="B1349" s="171" t="s">
        <v>461</v>
      </c>
      <c r="E1349" s="8"/>
      <c r="H1349" s="170"/>
      <c r="I1349" s="172"/>
      <c r="J1349" s="172"/>
      <c r="K1349" s="193"/>
      <c r="L1349" s="193"/>
      <c r="M1349" s="193"/>
      <c r="N1349" s="193"/>
      <c r="O1349" s="193"/>
      <c r="P1349" s="193"/>
      <c r="R1349" s="194"/>
      <c r="S1349" s="195" t="str">
        <f t="shared" ref="S1349:AX1349" si="1564">S$16</f>
        <v>S$12</v>
      </c>
      <c r="T1349" s="195" t="str">
        <f t="shared" si="1564"/>
        <v>T$12</v>
      </c>
      <c r="U1349" s="195" t="str">
        <f t="shared" si="1564"/>
        <v>U$12</v>
      </c>
      <c r="V1349" s="195" t="str">
        <f t="shared" si="1564"/>
        <v>V$12</v>
      </c>
      <c r="W1349" s="195" t="str">
        <f t="shared" si="1564"/>
        <v>W$12</v>
      </c>
      <c r="X1349" s="195" t="str">
        <f t="shared" si="1564"/>
        <v>X$12</v>
      </c>
      <c r="Y1349" s="195" t="str">
        <f t="shared" si="1564"/>
        <v>Y$12</v>
      </c>
      <c r="Z1349" s="195" t="str">
        <f t="shared" si="1564"/>
        <v>Z$12</v>
      </c>
      <c r="AA1349" s="195" t="str">
        <f t="shared" si="1564"/>
        <v>AA$12</v>
      </c>
      <c r="AB1349" s="195" t="str">
        <f t="shared" si="1564"/>
        <v>AB$12</v>
      </c>
      <c r="AC1349" s="195" t="str">
        <f t="shared" si="1564"/>
        <v>AC$12</v>
      </c>
      <c r="AD1349" s="195" t="str">
        <f t="shared" si="1564"/>
        <v>AD$12</v>
      </c>
      <c r="AE1349" s="195" t="str">
        <f t="shared" si="1564"/>
        <v>AE$12</v>
      </c>
      <c r="AF1349" s="195" t="str">
        <f t="shared" si="1564"/>
        <v>AF$12</v>
      </c>
      <c r="AG1349" s="195" t="str">
        <f t="shared" si="1564"/>
        <v>AG$12</v>
      </c>
      <c r="AH1349" s="195" t="str">
        <f t="shared" si="1564"/>
        <v>AH$12</v>
      </c>
      <c r="AI1349" s="195" t="str">
        <f t="shared" si="1564"/>
        <v>AI$12</v>
      </c>
      <c r="AJ1349" s="195" t="str">
        <f t="shared" si="1564"/>
        <v>AJ$12</v>
      </c>
      <c r="AK1349" s="195" t="str">
        <f t="shared" si="1564"/>
        <v>AK$12</v>
      </c>
      <c r="AL1349" s="195" t="str">
        <f t="shared" si="1564"/>
        <v>AL$12</v>
      </c>
      <c r="AM1349" s="195" t="str">
        <f t="shared" si="1564"/>
        <v>AM$12</v>
      </c>
      <c r="AN1349" s="195" t="str">
        <f t="shared" si="1564"/>
        <v>AN$12</v>
      </c>
      <c r="AO1349" s="195" t="str">
        <f t="shared" si="1564"/>
        <v>AO$12</v>
      </c>
      <c r="AP1349" s="195" t="str">
        <f t="shared" si="1564"/>
        <v>AP$12</v>
      </c>
      <c r="AQ1349" s="195" t="str">
        <f t="shared" si="1564"/>
        <v>AQ$12</v>
      </c>
      <c r="AR1349" s="195" t="str">
        <f t="shared" si="1564"/>
        <v>AR$12</v>
      </c>
      <c r="AS1349" s="195" t="str">
        <f t="shared" si="1564"/>
        <v>AS$12</v>
      </c>
      <c r="AT1349" s="195" t="str">
        <f t="shared" si="1564"/>
        <v>AT$12</v>
      </c>
      <c r="AU1349" s="195" t="str">
        <f t="shared" si="1564"/>
        <v>AU$12</v>
      </c>
      <c r="AV1349" s="195" t="str">
        <f t="shared" si="1564"/>
        <v>AV$12</v>
      </c>
      <c r="AW1349" s="195" t="str">
        <f t="shared" si="1564"/>
        <v>AW$12</v>
      </c>
      <c r="AX1349" s="195" t="str">
        <f t="shared" si="1564"/>
        <v>AX$12</v>
      </c>
      <c r="AY1349" s="195" t="str">
        <f t="shared" ref="AY1349:CD1349" si="1565">AY$16</f>
        <v>AY$12</v>
      </c>
      <c r="AZ1349" s="195" t="str">
        <f t="shared" si="1565"/>
        <v>AZ$12</v>
      </c>
      <c r="BA1349" s="195" t="str">
        <f t="shared" si="1565"/>
        <v>BA$12</v>
      </c>
      <c r="BB1349" s="195" t="str">
        <f t="shared" si="1565"/>
        <v>BB$12</v>
      </c>
      <c r="BC1349" s="195" t="str">
        <f t="shared" si="1565"/>
        <v>BC$12</v>
      </c>
      <c r="BD1349" s="195" t="str">
        <f t="shared" si="1565"/>
        <v>BD$12</v>
      </c>
      <c r="BE1349" s="195" t="str">
        <f t="shared" si="1565"/>
        <v>BE$12</v>
      </c>
      <c r="BF1349" s="195" t="str">
        <f t="shared" si="1565"/>
        <v>BF$12</v>
      </c>
      <c r="BG1349" s="195" t="str">
        <f t="shared" si="1565"/>
        <v>BG$12</v>
      </c>
      <c r="BH1349" s="195" t="str">
        <f t="shared" si="1565"/>
        <v>BH$12</v>
      </c>
      <c r="BI1349" s="195" t="str">
        <f t="shared" si="1565"/>
        <v>BI$12</v>
      </c>
      <c r="BJ1349" s="195" t="str">
        <f t="shared" si="1565"/>
        <v>BJ$12</v>
      </c>
      <c r="BK1349" s="195" t="str">
        <f t="shared" si="1565"/>
        <v>BK$12</v>
      </c>
      <c r="BL1349" s="195" t="str">
        <f t="shared" si="1565"/>
        <v>BL$12</v>
      </c>
      <c r="BM1349" s="195" t="str">
        <f t="shared" si="1565"/>
        <v>BM$12</v>
      </c>
      <c r="BN1349" s="195" t="str">
        <f t="shared" si="1565"/>
        <v>BN$12</v>
      </c>
      <c r="BO1349" s="195" t="str">
        <f t="shared" si="1565"/>
        <v>BO$12</v>
      </c>
      <c r="BP1349" s="195" t="str">
        <f t="shared" si="1565"/>
        <v>BP$12</v>
      </c>
      <c r="BQ1349" s="195" t="str">
        <f t="shared" si="1565"/>
        <v>BQ$12</v>
      </c>
      <c r="BR1349" s="195" t="str">
        <f t="shared" si="1565"/>
        <v>BR$12</v>
      </c>
      <c r="BS1349" s="195" t="str">
        <f t="shared" si="1565"/>
        <v>BS$12</v>
      </c>
      <c r="BT1349" s="195" t="str">
        <f t="shared" si="1565"/>
        <v>BT$12</v>
      </c>
      <c r="BU1349" s="195" t="str">
        <f t="shared" si="1565"/>
        <v>BU$12</v>
      </c>
      <c r="BV1349" s="195" t="str">
        <f t="shared" si="1565"/>
        <v>BV$12</v>
      </c>
      <c r="BW1349" s="195" t="str">
        <f t="shared" si="1565"/>
        <v>BW$12</v>
      </c>
      <c r="BX1349" s="195" t="str">
        <f t="shared" si="1565"/>
        <v>BX$12</v>
      </c>
      <c r="BY1349" s="195" t="str">
        <f t="shared" si="1565"/>
        <v>BY$12</v>
      </c>
      <c r="BZ1349" s="195" t="str">
        <f t="shared" si="1565"/>
        <v>BZ$12</v>
      </c>
      <c r="CA1349" s="195" t="str">
        <f t="shared" si="1565"/>
        <v>CA$12</v>
      </c>
      <c r="CB1349" s="195" t="str">
        <f t="shared" si="1565"/>
        <v>CB$12</v>
      </c>
      <c r="CC1349" s="195" t="str">
        <f t="shared" si="1565"/>
        <v>CC$12</v>
      </c>
      <c r="CD1349" s="195" t="str">
        <f t="shared" si="1565"/>
        <v>CD$12</v>
      </c>
      <c r="CE1349" s="195" t="str">
        <f t="shared" ref="CE1349:CL1349" si="1566">CE$16</f>
        <v>CE$12</v>
      </c>
      <c r="CF1349" s="195" t="str">
        <f t="shared" si="1566"/>
        <v>CF$12</v>
      </c>
      <c r="CG1349" s="195" t="str">
        <f t="shared" si="1566"/>
        <v>CG$12</v>
      </c>
      <c r="CH1349" s="195" t="str">
        <f t="shared" si="1566"/>
        <v>CH$12</v>
      </c>
      <c r="CI1349" s="195" t="str">
        <f t="shared" si="1566"/>
        <v>CI$12</v>
      </c>
      <c r="CJ1349" s="195" t="str">
        <f t="shared" si="1566"/>
        <v>CJ$12</v>
      </c>
      <c r="CK1349" s="195" t="str">
        <f t="shared" si="1566"/>
        <v>CK$12</v>
      </c>
      <c r="CL1349" s="195" t="str">
        <f t="shared" si="1566"/>
        <v>CL$12</v>
      </c>
    </row>
    <row r="1350" spans="2:90" x14ac:dyDescent="0.4">
      <c r="B1350" s="171" t="s">
        <v>462</v>
      </c>
      <c r="E1350" s="8"/>
      <c r="H1350" s="170"/>
      <c r="I1350" s="172"/>
      <c r="J1350" s="172"/>
      <c r="K1350" s="193"/>
      <c r="L1350" s="193"/>
      <c r="M1350" s="193"/>
      <c r="N1350" s="193"/>
      <c r="O1350" s="193"/>
      <c r="P1350" s="193"/>
      <c r="R1350" s="194"/>
      <c r="S1350" s="195" t="str">
        <f t="shared" ref="S1350:AX1350" si="1567">S$17</f>
        <v>S$13</v>
      </c>
      <c r="T1350" s="195" t="str">
        <f t="shared" si="1567"/>
        <v>T$13</v>
      </c>
      <c r="U1350" s="195" t="str">
        <f t="shared" si="1567"/>
        <v>U$13</v>
      </c>
      <c r="V1350" s="195" t="str">
        <f t="shared" si="1567"/>
        <v>V$13</v>
      </c>
      <c r="W1350" s="195" t="str">
        <f t="shared" si="1567"/>
        <v>W$13</v>
      </c>
      <c r="X1350" s="195" t="str">
        <f t="shared" si="1567"/>
        <v>X$13</v>
      </c>
      <c r="Y1350" s="195" t="str">
        <f t="shared" si="1567"/>
        <v>Y$13</v>
      </c>
      <c r="Z1350" s="195" t="str">
        <f t="shared" si="1567"/>
        <v>Z$13</v>
      </c>
      <c r="AA1350" s="195" t="str">
        <f t="shared" si="1567"/>
        <v>AA$13</v>
      </c>
      <c r="AB1350" s="195" t="str">
        <f t="shared" si="1567"/>
        <v>AB$13</v>
      </c>
      <c r="AC1350" s="195" t="str">
        <f t="shared" si="1567"/>
        <v>AC$13</v>
      </c>
      <c r="AD1350" s="195" t="str">
        <f t="shared" si="1567"/>
        <v>AD$13</v>
      </c>
      <c r="AE1350" s="195" t="str">
        <f t="shared" si="1567"/>
        <v>AE$13</v>
      </c>
      <c r="AF1350" s="195" t="str">
        <f t="shared" si="1567"/>
        <v>AF$13</v>
      </c>
      <c r="AG1350" s="195" t="str">
        <f t="shared" si="1567"/>
        <v>AG$13</v>
      </c>
      <c r="AH1350" s="195" t="str">
        <f t="shared" si="1567"/>
        <v>AH$13</v>
      </c>
      <c r="AI1350" s="195" t="str">
        <f t="shared" si="1567"/>
        <v>AI$13</v>
      </c>
      <c r="AJ1350" s="195" t="str">
        <f t="shared" si="1567"/>
        <v>AJ$13</v>
      </c>
      <c r="AK1350" s="195" t="str">
        <f t="shared" si="1567"/>
        <v>AK$13</v>
      </c>
      <c r="AL1350" s="195" t="str">
        <f t="shared" si="1567"/>
        <v>AL$13</v>
      </c>
      <c r="AM1350" s="195" t="str">
        <f t="shared" si="1567"/>
        <v>AM$13</v>
      </c>
      <c r="AN1350" s="195" t="str">
        <f t="shared" si="1567"/>
        <v>AN$13</v>
      </c>
      <c r="AO1350" s="195" t="str">
        <f t="shared" si="1567"/>
        <v>AO$13</v>
      </c>
      <c r="AP1350" s="195" t="str">
        <f t="shared" si="1567"/>
        <v>AP$13</v>
      </c>
      <c r="AQ1350" s="195" t="str">
        <f t="shared" si="1567"/>
        <v>AQ$13</v>
      </c>
      <c r="AR1350" s="195" t="str">
        <f t="shared" si="1567"/>
        <v>AR$13</v>
      </c>
      <c r="AS1350" s="195" t="str">
        <f t="shared" si="1567"/>
        <v>AS$13</v>
      </c>
      <c r="AT1350" s="195" t="str">
        <f t="shared" si="1567"/>
        <v>AT$13</v>
      </c>
      <c r="AU1350" s="195" t="str">
        <f t="shared" si="1567"/>
        <v>AU$13</v>
      </c>
      <c r="AV1350" s="195" t="str">
        <f t="shared" si="1567"/>
        <v>AV$13</v>
      </c>
      <c r="AW1350" s="195" t="str">
        <f t="shared" si="1567"/>
        <v>AW$13</v>
      </c>
      <c r="AX1350" s="195" t="str">
        <f t="shared" si="1567"/>
        <v>AX$13</v>
      </c>
      <c r="AY1350" s="195" t="str">
        <f t="shared" ref="AY1350:CD1350" si="1568">AY$17</f>
        <v>AY$13</v>
      </c>
      <c r="AZ1350" s="195" t="str">
        <f t="shared" si="1568"/>
        <v>AZ$13</v>
      </c>
      <c r="BA1350" s="195" t="str">
        <f t="shared" si="1568"/>
        <v>BA$13</v>
      </c>
      <c r="BB1350" s="195" t="str">
        <f t="shared" si="1568"/>
        <v>BB$13</v>
      </c>
      <c r="BC1350" s="195" t="str">
        <f t="shared" si="1568"/>
        <v>BC$13</v>
      </c>
      <c r="BD1350" s="195" t="str">
        <f t="shared" si="1568"/>
        <v>BD$13</v>
      </c>
      <c r="BE1350" s="195" t="str">
        <f t="shared" si="1568"/>
        <v>BE$13</v>
      </c>
      <c r="BF1350" s="195" t="str">
        <f t="shared" si="1568"/>
        <v>BF$13</v>
      </c>
      <c r="BG1350" s="195" t="str">
        <f t="shared" si="1568"/>
        <v>BG$13</v>
      </c>
      <c r="BH1350" s="195" t="str">
        <f t="shared" si="1568"/>
        <v>BH$13</v>
      </c>
      <c r="BI1350" s="195" t="str">
        <f t="shared" si="1568"/>
        <v>BI$13</v>
      </c>
      <c r="BJ1350" s="195" t="str">
        <f t="shared" si="1568"/>
        <v>BJ$13</v>
      </c>
      <c r="BK1350" s="195" t="str">
        <f t="shared" si="1568"/>
        <v>BK$13</v>
      </c>
      <c r="BL1350" s="195" t="str">
        <f t="shared" si="1568"/>
        <v>BL$13</v>
      </c>
      <c r="BM1350" s="195" t="str">
        <f t="shared" si="1568"/>
        <v>BM$13</v>
      </c>
      <c r="BN1350" s="195" t="str">
        <f t="shared" si="1568"/>
        <v>BN$13</v>
      </c>
      <c r="BO1350" s="195" t="str">
        <f t="shared" si="1568"/>
        <v>BO$13</v>
      </c>
      <c r="BP1350" s="195" t="str">
        <f t="shared" si="1568"/>
        <v>BP$13</v>
      </c>
      <c r="BQ1350" s="195" t="str">
        <f t="shared" si="1568"/>
        <v>BQ$13</v>
      </c>
      <c r="BR1350" s="195" t="str">
        <f t="shared" si="1568"/>
        <v>BR$13</v>
      </c>
      <c r="BS1350" s="195" t="str">
        <f t="shared" si="1568"/>
        <v>BS$13</v>
      </c>
      <c r="BT1350" s="195" t="str">
        <f t="shared" si="1568"/>
        <v>BT$13</v>
      </c>
      <c r="BU1350" s="195" t="str">
        <f t="shared" si="1568"/>
        <v>BU$13</v>
      </c>
      <c r="BV1350" s="195" t="str">
        <f t="shared" si="1568"/>
        <v>BV$13</v>
      </c>
      <c r="BW1350" s="195" t="str">
        <f t="shared" si="1568"/>
        <v>BW$13</v>
      </c>
      <c r="BX1350" s="195" t="str">
        <f t="shared" si="1568"/>
        <v>BX$13</v>
      </c>
      <c r="BY1350" s="195" t="str">
        <f t="shared" si="1568"/>
        <v>BY$13</v>
      </c>
      <c r="BZ1350" s="195" t="str">
        <f t="shared" si="1568"/>
        <v>BZ$13</v>
      </c>
      <c r="CA1350" s="195" t="str">
        <f t="shared" si="1568"/>
        <v>CA$13</v>
      </c>
      <c r="CB1350" s="195" t="str">
        <f t="shared" si="1568"/>
        <v>CB$13</v>
      </c>
      <c r="CC1350" s="195" t="str">
        <f t="shared" si="1568"/>
        <v>CC$13</v>
      </c>
      <c r="CD1350" s="195" t="str">
        <f t="shared" si="1568"/>
        <v>CD$13</v>
      </c>
      <c r="CE1350" s="195" t="str">
        <f t="shared" ref="CE1350:CL1350" si="1569">CE$17</f>
        <v>CE$13</v>
      </c>
      <c r="CF1350" s="195" t="str">
        <f t="shared" si="1569"/>
        <v>CF$13</v>
      </c>
      <c r="CG1350" s="195" t="str">
        <f t="shared" si="1569"/>
        <v>CG$13</v>
      </c>
      <c r="CH1350" s="195" t="str">
        <f t="shared" si="1569"/>
        <v>CH$13</v>
      </c>
      <c r="CI1350" s="195" t="str">
        <f t="shared" si="1569"/>
        <v>CI$13</v>
      </c>
      <c r="CJ1350" s="195" t="str">
        <f t="shared" si="1569"/>
        <v>CJ$13</v>
      </c>
      <c r="CK1350" s="195" t="str">
        <f t="shared" si="1569"/>
        <v>CK$13</v>
      </c>
      <c r="CL1350" s="195" t="str">
        <f t="shared" si="1569"/>
        <v>CL$13</v>
      </c>
    </row>
    <row r="1351" spans="2:90" x14ac:dyDescent="0.4">
      <c r="B1351" s="171" t="s">
        <v>491</v>
      </c>
      <c r="E1351" s="8"/>
      <c r="H1351" s="196"/>
      <c r="I1351" s="197"/>
      <c r="J1351" s="197"/>
      <c r="K1351" s="198"/>
      <c r="L1351" s="198"/>
      <c r="M1351" s="198"/>
      <c r="N1351" s="198"/>
      <c r="O1351" s="198"/>
      <c r="P1351" s="198"/>
      <c r="R1351" s="198"/>
      <c r="S1351" s="170"/>
      <c r="T1351" s="170"/>
      <c r="U1351" s="170"/>
      <c r="V1351" s="170"/>
      <c r="W1351" s="170"/>
      <c r="X1351" s="170"/>
      <c r="Y1351" s="170"/>
      <c r="Z1351" s="170"/>
      <c r="AA1351" s="170"/>
      <c r="AB1351" s="170"/>
      <c r="AC1351" s="170"/>
      <c r="AD1351" s="170"/>
      <c r="AE1351" s="170"/>
      <c r="AF1351" s="170"/>
      <c r="AG1351" s="170"/>
      <c r="AH1351" s="170"/>
      <c r="AI1351" s="170"/>
      <c r="AJ1351" s="170"/>
      <c r="AK1351" s="170"/>
      <c r="AL1351" s="170"/>
      <c r="AM1351" s="170"/>
      <c r="AN1351" s="170"/>
      <c r="AO1351" s="170"/>
      <c r="AP1351" s="170"/>
      <c r="AQ1351" s="170"/>
      <c r="AR1351" s="170"/>
      <c r="AS1351" s="170"/>
      <c r="AT1351" s="170"/>
      <c r="AU1351" s="170"/>
      <c r="AV1351" s="170"/>
      <c r="AW1351" s="170"/>
      <c r="AX1351" s="170"/>
      <c r="AY1351" s="170"/>
      <c r="AZ1351" s="170"/>
      <c r="BA1351" s="170"/>
      <c r="BB1351" s="170"/>
      <c r="BC1351" s="170"/>
      <c r="BD1351" s="170"/>
      <c r="BE1351" s="170"/>
      <c r="BF1351" s="170"/>
      <c r="BG1351" s="170"/>
      <c r="BH1351" s="170"/>
      <c r="BI1351" s="170"/>
      <c r="BJ1351" s="170"/>
      <c r="BK1351" s="170"/>
      <c r="BL1351" s="170"/>
      <c r="BM1351" s="170"/>
      <c r="BN1351" s="170"/>
      <c r="BO1351" s="170"/>
      <c r="BP1351" s="170"/>
      <c r="BQ1351" s="170"/>
      <c r="BR1351" s="170"/>
      <c r="BS1351" s="170"/>
      <c r="BT1351" s="170"/>
      <c r="BU1351" s="170"/>
      <c r="BV1351" s="170"/>
      <c r="BW1351" s="170"/>
      <c r="BX1351" s="170"/>
      <c r="BY1351" s="170"/>
      <c r="BZ1351" s="170"/>
      <c r="CA1351" s="170"/>
      <c r="CB1351" s="170"/>
      <c r="CC1351" s="170"/>
      <c r="CD1351" s="170"/>
      <c r="CE1351" s="170"/>
      <c r="CF1351" s="170"/>
      <c r="CG1351" s="170"/>
      <c r="CH1351" s="170"/>
      <c r="CI1351" s="170"/>
      <c r="CJ1351" s="170"/>
      <c r="CK1351" s="170"/>
      <c r="CL1351" s="170"/>
    </row>
    <row r="1352" spans="2:90" x14ac:dyDescent="0.4">
      <c r="B1352" s="171" t="s">
        <v>505</v>
      </c>
      <c r="E1352" s="8"/>
      <c r="H1352" s="196"/>
      <c r="I1352" s="197"/>
      <c r="J1352" s="197"/>
      <c r="K1352" s="198"/>
      <c r="L1352" s="198"/>
      <c r="M1352" s="198"/>
      <c r="N1352" s="198"/>
      <c r="O1352" s="198"/>
      <c r="P1352" s="198"/>
      <c r="R1352" s="198"/>
      <c r="S1352" s="186"/>
      <c r="T1352" s="186"/>
      <c r="U1352" s="186"/>
      <c r="V1352" s="186"/>
      <c r="W1352" s="186"/>
      <c r="X1352" s="186"/>
      <c r="Y1352" s="186"/>
      <c r="Z1352" s="186"/>
      <c r="AA1352" s="186"/>
      <c r="AB1352" s="186"/>
      <c r="AC1352" s="186"/>
      <c r="AD1352" s="186"/>
      <c r="AE1352" s="186"/>
      <c r="AF1352" s="186"/>
      <c r="AG1352" s="186"/>
      <c r="AH1352" s="186"/>
      <c r="AI1352" s="186"/>
      <c r="AJ1352" s="186"/>
      <c r="AK1352" s="186"/>
      <c r="AL1352" s="186"/>
      <c r="AM1352" s="186"/>
      <c r="AN1352" s="186"/>
      <c r="AO1352" s="186"/>
      <c r="AP1352" s="186"/>
      <c r="AQ1352" s="186"/>
      <c r="AR1352" s="186"/>
      <c r="AS1352" s="186"/>
      <c r="AT1352" s="186"/>
      <c r="AU1352" s="186"/>
      <c r="AV1352" s="186"/>
      <c r="AW1352" s="186"/>
      <c r="AX1352" s="186"/>
      <c r="AY1352" s="186"/>
      <c r="AZ1352" s="186"/>
      <c r="BA1352" s="186"/>
      <c r="BB1352" s="186"/>
      <c r="BC1352" s="186"/>
      <c r="BD1352" s="186"/>
      <c r="BE1352" s="186"/>
      <c r="BF1352" s="186"/>
      <c r="BG1352" s="186"/>
      <c r="BH1352" s="186"/>
      <c r="BI1352" s="186"/>
      <c r="BJ1352" s="186"/>
      <c r="BK1352" s="186"/>
      <c r="BL1352" s="186"/>
      <c r="BM1352" s="186"/>
      <c r="BN1352" s="186"/>
      <c r="BO1352" s="186"/>
      <c r="BP1352" s="186"/>
      <c r="BQ1352" s="186"/>
      <c r="BR1352" s="186"/>
      <c r="BS1352" s="186"/>
      <c r="BT1352" s="186"/>
      <c r="BU1352" s="186"/>
      <c r="BV1352" s="186"/>
      <c r="BW1352" s="186"/>
      <c r="BX1352" s="186"/>
      <c r="BY1352" s="186"/>
      <c r="BZ1352" s="186"/>
      <c r="CA1352" s="186"/>
      <c r="CB1352" s="186"/>
      <c r="CC1352" s="186"/>
      <c r="CD1352" s="186"/>
      <c r="CE1352" s="186"/>
      <c r="CF1352" s="186"/>
      <c r="CG1352" s="186"/>
      <c r="CH1352" s="186"/>
      <c r="CI1352" s="186"/>
      <c r="CJ1352" s="186"/>
      <c r="CK1352" s="186"/>
      <c r="CL1352" s="186"/>
    </row>
    <row r="1353" spans="2:90" x14ac:dyDescent="0.4">
      <c r="B1353" s="171" t="s">
        <v>463</v>
      </c>
      <c r="E1353" s="8"/>
      <c r="H1353" s="196"/>
      <c r="I1353" s="197"/>
      <c r="J1353" s="197"/>
      <c r="K1353" s="198"/>
      <c r="L1353" s="198"/>
      <c r="M1353" s="198"/>
      <c r="N1353" s="198"/>
      <c r="O1353" s="198"/>
      <c r="P1353" s="198"/>
      <c r="R1353" s="198"/>
      <c r="S1353" s="186" t="str">
        <f t="shared" ref="S1353:AX1353" si="1570">S$18</f>
        <v>S$14</v>
      </c>
      <c r="T1353" s="186" t="str">
        <f t="shared" si="1570"/>
        <v>T$14</v>
      </c>
      <c r="U1353" s="186" t="str">
        <f t="shared" si="1570"/>
        <v>U$14</v>
      </c>
      <c r="V1353" s="186" t="str">
        <f t="shared" si="1570"/>
        <v>V$14</v>
      </c>
      <c r="W1353" s="186" t="str">
        <f t="shared" si="1570"/>
        <v>W$14</v>
      </c>
      <c r="X1353" s="186" t="str">
        <f t="shared" si="1570"/>
        <v>X$14</v>
      </c>
      <c r="Y1353" s="186" t="str">
        <f t="shared" si="1570"/>
        <v>Y$14</v>
      </c>
      <c r="Z1353" s="186" t="str">
        <f t="shared" si="1570"/>
        <v>Z$14</v>
      </c>
      <c r="AA1353" s="186" t="str">
        <f t="shared" si="1570"/>
        <v>AA$14</v>
      </c>
      <c r="AB1353" s="186" t="str">
        <f t="shared" si="1570"/>
        <v>AB$14</v>
      </c>
      <c r="AC1353" s="186" t="str">
        <f t="shared" si="1570"/>
        <v>AC$14</v>
      </c>
      <c r="AD1353" s="186" t="str">
        <f t="shared" si="1570"/>
        <v>AD$14</v>
      </c>
      <c r="AE1353" s="186" t="str">
        <f t="shared" si="1570"/>
        <v>AE$14</v>
      </c>
      <c r="AF1353" s="186" t="str">
        <f t="shared" si="1570"/>
        <v>AF$14</v>
      </c>
      <c r="AG1353" s="186" t="str">
        <f t="shared" si="1570"/>
        <v>AG$14</v>
      </c>
      <c r="AH1353" s="186" t="str">
        <f t="shared" si="1570"/>
        <v>AH$14</v>
      </c>
      <c r="AI1353" s="186" t="str">
        <f t="shared" si="1570"/>
        <v>AI$14</v>
      </c>
      <c r="AJ1353" s="186" t="str">
        <f t="shared" si="1570"/>
        <v>AJ$14</v>
      </c>
      <c r="AK1353" s="186" t="str">
        <f t="shared" si="1570"/>
        <v>AK$14</v>
      </c>
      <c r="AL1353" s="186" t="str">
        <f t="shared" si="1570"/>
        <v>AL$14</v>
      </c>
      <c r="AM1353" s="186" t="str">
        <f t="shared" si="1570"/>
        <v>AM$14</v>
      </c>
      <c r="AN1353" s="186" t="str">
        <f t="shared" si="1570"/>
        <v>AN$14</v>
      </c>
      <c r="AO1353" s="186" t="str">
        <f t="shared" si="1570"/>
        <v>AO$14</v>
      </c>
      <c r="AP1353" s="186" t="str">
        <f t="shared" si="1570"/>
        <v>AP$14</v>
      </c>
      <c r="AQ1353" s="186" t="str">
        <f t="shared" si="1570"/>
        <v>AQ$14</v>
      </c>
      <c r="AR1353" s="186" t="str">
        <f t="shared" si="1570"/>
        <v>AR$14</v>
      </c>
      <c r="AS1353" s="186" t="str">
        <f t="shared" si="1570"/>
        <v>AS$14</v>
      </c>
      <c r="AT1353" s="186" t="str">
        <f t="shared" si="1570"/>
        <v>AT$14</v>
      </c>
      <c r="AU1353" s="186" t="str">
        <f t="shared" si="1570"/>
        <v>AU$14</v>
      </c>
      <c r="AV1353" s="186" t="str">
        <f t="shared" si="1570"/>
        <v>AV$14</v>
      </c>
      <c r="AW1353" s="186" t="str">
        <f t="shared" si="1570"/>
        <v>AW$14</v>
      </c>
      <c r="AX1353" s="186" t="str">
        <f t="shared" si="1570"/>
        <v>AX$14</v>
      </c>
      <c r="AY1353" s="186" t="str">
        <f t="shared" ref="AY1353:CD1353" si="1571">AY$18</f>
        <v>AY$14</v>
      </c>
      <c r="AZ1353" s="186" t="str">
        <f t="shared" si="1571"/>
        <v>AZ$14</v>
      </c>
      <c r="BA1353" s="186" t="str">
        <f t="shared" si="1571"/>
        <v>BA$14</v>
      </c>
      <c r="BB1353" s="186" t="str">
        <f t="shared" si="1571"/>
        <v>BB$14</v>
      </c>
      <c r="BC1353" s="186" t="str">
        <f t="shared" si="1571"/>
        <v>BC$14</v>
      </c>
      <c r="BD1353" s="186" t="str">
        <f t="shared" si="1571"/>
        <v>BD$14</v>
      </c>
      <c r="BE1353" s="186" t="str">
        <f t="shared" si="1571"/>
        <v>BE$14</v>
      </c>
      <c r="BF1353" s="186" t="str">
        <f t="shared" si="1571"/>
        <v>BF$14</v>
      </c>
      <c r="BG1353" s="186" t="str">
        <f t="shared" si="1571"/>
        <v>BG$14</v>
      </c>
      <c r="BH1353" s="186" t="str">
        <f t="shared" si="1571"/>
        <v>BH$14</v>
      </c>
      <c r="BI1353" s="186" t="str">
        <f t="shared" si="1571"/>
        <v>BI$14</v>
      </c>
      <c r="BJ1353" s="186" t="str">
        <f t="shared" si="1571"/>
        <v>BJ$14</v>
      </c>
      <c r="BK1353" s="186" t="str">
        <f t="shared" si="1571"/>
        <v>BK$14</v>
      </c>
      <c r="BL1353" s="186" t="str">
        <f t="shared" si="1571"/>
        <v>BL$14</v>
      </c>
      <c r="BM1353" s="186" t="str">
        <f t="shared" si="1571"/>
        <v>BM$14</v>
      </c>
      <c r="BN1353" s="186" t="str">
        <f t="shared" si="1571"/>
        <v>BN$14</v>
      </c>
      <c r="BO1353" s="186" t="str">
        <f t="shared" si="1571"/>
        <v>BO$14</v>
      </c>
      <c r="BP1353" s="186" t="str">
        <f t="shared" si="1571"/>
        <v>BP$14</v>
      </c>
      <c r="BQ1353" s="186" t="str">
        <f t="shared" si="1571"/>
        <v>BQ$14</v>
      </c>
      <c r="BR1353" s="186" t="str">
        <f t="shared" si="1571"/>
        <v>BR$14</v>
      </c>
      <c r="BS1353" s="186" t="str">
        <f t="shared" si="1571"/>
        <v>BS$14</v>
      </c>
      <c r="BT1353" s="186" t="str">
        <f t="shared" si="1571"/>
        <v>BT$14</v>
      </c>
      <c r="BU1353" s="186" t="str">
        <f t="shared" si="1571"/>
        <v>BU$14</v>
      </c>
      <c r="BV1353" s="186" t="str">
        <f t="shared" si="1571"/>
        <v>BV$14</v>
      </c>
      <c r="BW1353" s="186" t="str">
        <f t="shared" si="1571"/>
        <v>BW$14</v>
      </c>
      <c r="BX1353" s="186" t="str">
        <f t="shared" si="1571"/>
        <v>BX$14</v>
      </c>
      <c r="BY1353" s="186" t="str">
        <f t="shared" si="1571"/>
        <v>BY$14</v>
      </c>
      <c r="BZ1353" s="186" t="str">
        <f t="shared" si="1571"/>
        <v>BZ$14</v>
      </c>
      <c r="CA1353" s="186" t="str">
        <f t="shared" si="1571"/>
        <v>CA$14</v>
      </c>
      <c r="CB1353" s="186" t="str">
        <f t="shared" si="1571"/>
        <v>CB$14</v>
      </c>
      <c r="CC1353" s="186" t="str">
        <f t="shared" si="1571"/>
        <v>CC$14</v>
      </c>
      <c r="CD1353" s="186" t="str">
        <f t="shared" si="1571"/>
        <v>CD$14</v>
      </c>
      <c r="CE1353" s="186" t="str">
        <f t="shared" ref="CE1353:CL1353" si="1572">CE$18</f>
        <v>CE$14</v>
      </c>
      <c r="CF1353" s="186" t="str">
        <f t="shared" si="1572"/>
        <v>CF$14</v>
      </c>
      <c r="CG1353" s="186" t="str">
        <f t="shared" si="1572"/>
        <v>CG$14</v>
      </c>
      <c r="CH1353" s="186" t="str">
        <f t="shared" si="1572"/>
        <v>CH$14</v>
      </c>
      <c r="CI1353" s="186" t="str">
        <f t="shared" si="1572"/>
        <v>CI$14</v>
      </c>
      <c r="CJ1353" s="186" t="str">
        <f t="shared" si="1572"/>
        <v>CJ$14</v>
      </c>
      <c r="CK1353" s="186" t="str">
        <f t="shared" si="1572"/>
        <v>CK$14</v>
      </c>
      <c r="CL1353" s="186" t="str">
        <f t="shared" si="1572"/>
        <v>CL$14</v>
      </c>
    </row>
    <row r="1354" spans="2:90" x14ac:dyDescent="0.4">
      <c r="B1354" s="171" t="s">
        <v>464</v>
      </c>
      <c r="E1354" s="8"/>
      <c r="H1354" s="196"/>
      <c r="I1354" s="197"/>
      <c r="J1354" s="197"/>
      <c r="K1354" s="198"/>
      <c r="L1354" s="198"/>
      <c r="M1354" s="198"/>
      <c r="N1354" s="198"/>
      <c r="O1354" s="198"/>
      <c r="P1354" s="198"/>
      <c r="R1354" s="198"/>
      <c r="S1354" s="186" t="str">
        <f t="shared" ref="S1354:AX1354" si="1573">S$19</f>
        <v>S$15</v>
      </c>
      <c r="T1354" s="186" t="str">
        <f t="shared" si="1573"/>
        <v>T$15</v>
      </c>
      <c r="U1354" s="186" t="str">
        <f t="shared" si="1573"/>
        <v>U$15</v>
      </c>
      <c r="V1354" s="186" t="str">
        <f t="shared" si="1573"/>
        <v>V$15</v>
      </c>
      <c r="W1354" s="186" t="str">
        <f t="shared" si="1573"/>
        <v>W$15</v>
      </c>
      <c r="X1354" s="186" t="str">
        <f t="shared" si="1573"/>
        <v>X$15</v>
      </c>
      <c r="Y1354" s="186" t="str">
        <f t="shared" si="1573"/>
        <v>Y$15</v>
      </c>
      <c r="Z1354" s="186" t="str">
        <f t="shared" si="1573"/>
        <v>Z$15</v>
      </c>
      <c r="AA1354" s="186" t="str">
        <f t="shared" si="1573"/>
        <v>AA$15</v>
      </c>
      <c r="AB1354" s="186" t="str">
        <f t="shared" si="1573"/>
        <v>AB$15</v>
      </c>
      <c r="AC1354" s="186" t="str">
        <f t="shared" si="1573"/>
        <v>AC$15</v>
      </c>
      <c r="AD1354" s="186" t="str">
        <f t="shared" si="1573"/>
        <v>AD$15</v>
      </c>
      <c r="AE1354" s="186" t="str">
        <f t="shared" si="1573"/>
        <v>AE$15</v>
      </c>
      <c r="AF1354" s="186" t="str">
        <f t="shared" si="1573"/>
        <v>AF$15</v>
      </c>
      <c r="AG1354" s="186" t="str">
        <f t="shared" si="1573"/>
        <v>AG$15</v>
      </c>
      <c r="AH1354" s="186" t="str">
        <f t="shared" si="1573"/>
        <v>AH$15</v>
      </c>
      <c r="AI1354" s="186" t="str">
        <f t="shared" si="1573"/>
        <v>AI$15</v>
      </c>
      <c r="AJ1354" s="186" t="str">
        <f t="shared" si="1573"/>
        <v>AJ$15</v>
      </c>
      <c r="AK1354" s="186" t="str">
        <f t="shared" si="1573"/>
        <v>AK$15</v>
      </c>
      <c r="AL1354" s="186" t="str">
        <f t="shared" si="1573"/>
        <v>AL$15</v>
      </c>
      <c r="AM1354" s="186" t="str">
        <f t="shared" si="1573"/>
        <v>AM$15</v>
      </c>
      <c r="AN1354" s="186" t="str">
        <f t="shared" si="1573"/>
        <v>AN$15</v>
      </c>
      <c r="AO1354" s="186" t="str">
        <f t="shared" si="1573"/>
        <v>AO$15</v>
      </c>
      <c r="AP1354" s="186" t="str">
        <f t="shared" si="1573"/>
        <v>AP$15</v>
      </c>
      <c r="AQ1354" s="186" t="str">
        <f t="shared" si="1573"/>
        <v>AQ$15</v>
      </c>
      <c r="AR1354" s="186" t="str">
        <f t="shared" si="1573"/>
        <v>AR$15</v>
      </c>
      <c r="AS1354" s="186" t="str">
        <f t="shared" si="1573"/>
        <v>AS$15</v>
      </c>
      <c r="AT1354" s="186" t="str">
        <f t="shared" si="1573"/>
        <v>AT$15</v>
      </c>
      <c r="AU1354" s="186" t="str">
        <f t="shared" si="1573"/>
        <v>AU$15</v>
      </c>
      <c r="AV1354" s="186" t="str">
        <f t="shared" si="1573"/>
        <v>AV$15</v>
      </c>
      <c r="AW1354" s="186" t="str">
        <f t="shared" si="1573"/>
        <v>AW$15</v>
      </c>
      <c r="AX1354" s="186" t="str">
        <f t="shared" si="1573"/>
        <v>AX$15</v>
      </c>
      <c r="AY1354" s="186" t="str">
        <f t="shared" ref="AY1354:CD1354" si="1574">AY$19</f>
        <v>AY$15</v>
      </c>
      <c r="AZ1354" s="186" t="str">
        <f t="shared" si="1574"/>
        <v>AZ$15</v>
      </c>
      <c r="BA1354" s="186" t="str">
        <f t="shared" si="1574"/>
        <v>BA$15</v>
      </c>
      <c r="BB1354" s="186" t="str">
        <f t="shared" si="1574"/>
        <v>BB$15</v>
      </c>
      <c r="BC1354" s="186" t="str">
        <f t="shared" si="1574"/>
        <v>BC$15</v>
      </c>
      <c r="BD1354" s="186" t="str">
        <f t="shared" si="1574"/>
        <v>BD$15</v>
      </c>
      <c r="BE1354" s="186" t="str">
        <f t="shared" si="1574"/>
        <v>BE$15</v>
      </c>
      <c r="BF1354" s="186" t="str">
        <f t="shared" si="1574"/>
        <v>BF$15</v>
      </c>
      <c r="BG1354" s="186" t="str">
        <f t="shared" si="1574"/>
        <v>BG$15</v>
      </c>
      <c r="BH1354" s="186" t="str">
        <f t="shared" si="1574"/>
        <v>BH$15</v>
      </c>
      <c r="BI1354" s="186" t="str">
        <f t="shared" si="1574"/>
        <v>BI$15</v>
      </c>
      <c r="BJ1354" s="186" t="str">
        <f t="shared" si="1574"/>
        <v>BJ$15</v>
      </c>
      <c r="BK1354" s="186" t="str">
        <f t="shared" si="1574"/>
        <v>BK$15</v>
      </c>
      <c r="BL1354" s="186" t="str">
        <f t="shared" si="1574"/>
        <v>BL$15</v>
      </c>
      <c r="BM1354" s="186" t="str">
        <f t="shared" si="1574"/>
        <v>BM$15</v>
      </c>
      <c r="BN1354" s="186" t="str">
        <f t="shared" si="1574"/>
        <v>BN$15</v>
      </c>
      <c r="BO1354" s="186" t="str">
        <f t="shared" si="1574"/>
        <v>BO$15</v>
      </c>
      <c r="BP1354" s="186" t="str">
        <f t="shared" si="1574"/>
        <v>BP$15</v>
      </c>
      <c r="BQ1354" s="186" t="str">
        <f t="shared" si="1574"/>
        <v>BQ$15</v>
      </c>
      <c r="BR1354" s="186" t="str">
        <f t="shared" si="1574"/>
        <v>BR$15</v>
      </c>
      <c r="BS1354" s="186" t="str">
        <f t="shared" si="1574"/>
        <v>BS$15</v>
      </c>
      <c r="BT1354" s="186" t="str">
        <f t="shared" si="1574"/>
        <v>BT$15</v>
      </c>
      <c r="BU1354" s="186" t="str">
        <f t="shared" si="1574"/>
        <v>BU$15</v>
      </c>
      <c r="BV1354" s="186" t="str">
        <f t="shared" si="1574"/>
        <v>BV$15</v>
      </c>
      <c r="BW1354" s="186" t="str">
        <f t="shared" si="1574"/>
        <v>BW$15</v>
      </c>
      <c r="BX1354" s="186" t="str">
        <f t="shared" si="1574"/>
        <v>BX$15</v>
      </c>
      <c r="BY1354" s="186" t="str">
        <f t="shared" si="1574"/>
        <v>BY$15</v>
      </c>
      <c r="BZ1354" s="186" t="str">
        <f t="shared" si="1574"/>
        <v>BZ$15</v>
      </c>
      <c r="CA1354" s="186" t="str">
        <f t="shared" si="1574"/>
        <v>CA$15</v>
      </c>
      <c r="CB1354" s="186" t="str">
        <f t="shared" si="1574"/>
        <v>CB$15</v>
      </c>
      <c r="CC1354" s="186" t="str">
        <f t="shared" si="1574"/>
        <v>CC$15</v>
      </c>
      <c r="CD1354" s="186" t="str">
        <f t="shared" si="1574"/>
        <v>CD$15</v>
      </c>
      <c r="CE1354" s="186" t="str">
        <f t="shared" ref="CE1354:CL1354" si="1575">CE$19</f>
        <v>CE$15</v>
      </c>
      <c r="CF1354" s="186" t="str">
        <f t="shared" si="1575"/>
        <v>CF$15</v>
      </c>
      <c r="CG1354" s="186" t="str">
        <f t="shared" si="1575"/>
        <v>CG$15</v>
      </c>
      <c r="CH1354" s="186" t="str">
        <f t="shared" si="1575"/>
        <v>CH$15</v>
      </c>
      <c r="CI1354" s="186" t="str">
        <f t="shared" si="1575"/>
        <v>CI$15</v>
      </c>
      <c r="CJ1354" s="186" t="str">
        <f t="shared" si="1575"/>
        <v>CJ$15</v>
      </c>
      <c r="CK1354" s="186" t="str">
        <f t="shared" si="1575"/>
        <v>CK$15</v>
      </c>
      <c r="CL1354" s="186" t="str">
        <f t="shared" si="1575"/>
        <v>CL$15</v>
      </c>
    </row>
    <row r="1355" spans="2:90" x14ac:dyDescent="0.4">
      <c r="B1355" s="66" t="s">
        <v>790</v>
      </c>
      <c r="C1355" s="31"/>
      <c r="D1355" t="s">
        <v>789</v>
      </c>
      <c r="E1355" s="8" t="str">
        <f t="shared" si="1487"/>
        <v>1355 DCV-S</v>
      </c>
      <c r="F1355" t="s">
        <v>438</v>
      </c>
      <c r="G1355" s="31" t="s">
        <v>81</v>
      </c>
      <c r="H1355" s="22"/>
      <c r="I1355" s="287"/>
      <c r="J1355" s="287"/>
      <c r="K1355" s="22"/>
      <c r="L1355" s="22"/>
      <c r="M1355" s="22"/>
      <c r="N1355" s="22"/>
      <c r="O1355" s="22"/>
      <c r="P1355" s="22"/>
      <c r="R1355" s="66"/>
      <c r="S1355" s="288"/>
      <c r="T1355" s="288"/>
      <c r="U1355" s="288"/>
      <c r="V1355" s="288"/>
      <c r="W1355" s="288"/>
      <c r="X1355" s="288"/>
      <c r="Y1355" s="288"/>
      <c r="Z1355" s="288"/>
      <c r="AA1355" s="288"/>
      <c r="AB1355" s="288"/>
      <c r="AC1355" s="288"/>
      <c r="AD1355" s="288"/>
      <c r="AE1355" s="288"/>
      <c r="AF1355" s="288"/>
      <c r="AG1355" s="288"/>
      <c r="AH1355" s="288"/>
      <c r="AI1355" s="288"/>
      <c r="AJ1355" s="288"/>
      <c r="AK1355" s="288"/>
      <c r="AL1355" s="288"/>
      <c r="AM1355" s="288"/>
      <c r="AN1355" s="288"/>
      <c r="AO1355" s="288"/>
      <c r="AP1355" s="288"/>
      <c r="AQ1355" s="288"/>
      <c r="AR1355" s="288"/>
      <c r="AS1355" s="288"/>
      <c r="AT1355" s="288"/>
      <c r="AU1355" s="288"/>
      <c r="AV1355" s="288"/>
      <c r="AW1355" s="288"/>
      <c r="AX1355" s="288"/>
      <c r="AY1355" s="288"/>
      <c r="AZ1355" s="288"/>
      <c r="BA1355" s="288"/>
      <c r="BB1355" s="288"/>
      <c r="BC1355" s="288"/>
      <c r="BD1355" s="288"/>
      <c r="BE1355" s="288"/>
      <c r="BF1355" s="288"/>
      <c r="BG1355" s="288"/>
      <c r="BH1355" s="288"/>
      <c r="BI1355" s="288"/>
      <c r="BJ1355" s="288"/>
      <c r="BK1355" s="288"/>
      <c r="BL1355" s="288"/>
      <c r="BM1355" s="288"/>
      <c r="BN1355" s="288"/>
      <c r="BO1355" s="288"/>
      <c r="BP1355" s="288"/>
      <c r="BQ1355" s="288"/>
      <c r="BR1355" s="288"/>
      <c r="BS1355" s="288"/>
      <c r="BT1355" s="288"/>
      <c r="BU1355" s="288"/>
      <c r="BV1355" s="288"/>
      <c r="BW1355" s="288"/>
      <c r="BX1355" s="288"/>
      <c r="BY1355" s="288"/>
      <c r="BZ1355" s="288"/>
      <c r="CA1355" s="288"/>
      <c r="CB1355" s="288"/>
      <c r="CC1355" s="288"/>
      <c r="CD1355" s="288"/>
      <c r="CE1355" s="288"/>
      <c r="CF1355" s="288"/>
      <c r="CG1355" s="288"/>
      <c r="CH1355" s="288"/>
      <c r="CI1355" s="288"/>
      <c r="CJ1355" s="288"/>
      <c r="CK1355" s="288"/>
      <c r="CL1355" s="288"/>
    </row>
    <row r="1356" spans="2:90" x14ac:dyDescent="0.4">
      <c r="B1356" s="95" t="str">
        <f>B1358&amp;":"</f>
        <v>DC volume driven  - (Primary label):</v>
      </c>
      <c r="C1356" s="31"/>
      <c r="D1356" t="s">
        <v>789</v>
      </c>
      <c r="E1356" s="8" t="str">
        <f t="shared" si="1487"/>
        <v>1356 DCV-S</v>
      </c>
      <c r="H1356" s="31"/>
      <c r="I1356" s="73"/>
      <c r="J1356" s="73"/>
      <c r="K1356" s="31"/>
      <c r="L1356" s="31"/>
      <c r="M1356" s="31"/>
      <c r="N1356" s="31"/>
      <c r="O1356" s="31"/>
      <c r="P1356" s="31"/>
      <c r="R1356" s="67"/>
      <c r="S1356" s="152"/>
      <c r="T1356" s="152"/>
      <c r="U1356" s="152"/>
      <c r="V1356" s="152"/>
      <c r="W1356" s="152"/>
      <c r="X1356" s="152"/>
      <c r="Y1356" s="152"/>
      <c r="Z1356" s="152"/>
      <c r="AA1356" s="152"/>
      <c r="AB1356" s="152"/>
      <c r="AC1356" s="152"/>
      <c r="AD1356" s="152"/>
      <c r="AE1356" s="152"/>
      <c r="AF1356" s="152"/>
      <c r="AG1356" s="152"/>
      <c r="AH1356" s="152"/>
      <c r="AI1356" s="152"/>
      <c r="AJ1356" s="152"/>
      <c r="AK1356" s="152"/>
      <c r="AL1356" s="152"/>
      <c r="AM1356" s="152"/>
      <c r="AN1356" s="152"/>
      <c r="AO1356" s="152"/>
      <c r="AP1356" s="152"/>
      <c r="AQ1356" s="152"/>
      <c r="AR1356" s="152"/>
      <c r="AS1356" s="152"/>
      <c r="AT1356" s="152"/>
      <c r="AU1356" s="152"/>
      <c r="AV1356" s="152"/>
      <c r="AW1356" s="152"/>
      <c r="AX1356" s="152"/>
      <c r="AY1356" s="152"/>
      <c r="AZ1356" s="152"/>
      <c r="BA1356" s="152"/>
      <c r="BB1356" s="152"/>
      <c r="BC1356" s="152"/>
      <c r="BD1356" s="152"/>
      <c r="BE1356" s="152"/>
      <c r="BF1356" s="152"/>
      <c r="BG1356" s="152"/>
      <c r="BH1356" s="152"/>
      <c r="BI1356" s="152"/>
      <c r="BJ1356" s="152"/>
      <c r="BK1356" s="152"/>
      <c r="BL1356" s="152"/>
      <c r="BM1356" s="152"/>
      <c r="BN1356" s="152"/>
      <c r="BO1356" s="152"/>
      <c r="BP1356" s="152"/>
      <c r="BQ1356" s="152"/>
      <c r="BR1356" s="152"/>
      <c r="BS1356" s="152"/>
      <c r="BT1356" s="152"/>
      <c r="BU1356" s="152"/>
      <c r="BV1356" s="152"/>
      <c r="BW1356" s="152"/>
      <c r="BX1356" s="152"/>
      <c r="BY1356" s="152"/>
      <c r="BZ1356" s="152"/>
      <c r="CA1356" s="152"/>
      <c r="CB1356" s="152"/>
      <c r="CC1356" s="152"/>
      <c r="CD1356" s="152"/>
      <c r="CE1356" s="152"/>
      <c r="CF1356" s="152"/>
      <c r="CG1356" s="152"/>
      <c r="CH1356" s="152"/>
      <c r="CI1356" s="152"/>
      <c r="CJ1356" s="152"/>
      <c r="CK1356" s="152"/>
      <c r="CL1356" s="152"/>
    </row>
    <row r="1357" spans="2:90" x14ac:dyDescent="0.4">
      <c r="B1357" s="141" t="str">
        <f>"$ cost/"&amp;B1361</f>
        <v>$ cost/primary unit</v>
      </c>
      <c r="D1357" t="s">
        <v>789</v>
      </c>
      <c r="E1357" s="8" t="str">
        <f t="shared" si="1487"/>
        <v>1357 DCV-S</v>
      </c>
      <c r="G1357" t="str">
        <f>E1357</f>
        <v>1357 DCV-S</v>
      </c>
      <c r="H1357" s="12"/>
      <c r="I1357" s="60"/>
      <c r="J1357" s="60"/>
      <c r="K1357" s="18">
        <v>5</v>
      </c>
      <c r="L1357" s="18">
        <v>5</v>
      </c>
      <c r="M1357" s="18">
        <v>5</v>
      </c>
      <c r="N1357" s="18">
        <v>5</v>
      </c>
      <c r="O1357" s="18">
        <v>5</v>
      </c>
      <c r="P1357" s="18">
        <v>5</v>
      </c>
      <c r="R1357" s="19"/>
      <c r="S1357" s="143" cm="1">
        <f t="array" ref="S1357">INDEX($K:$P,ROW(),MATCH(S$3,$K$2:$P$2,0))</f>
        <v>5</v>
      </c>
      <c r="T1357" s="143" cm="1">
        <f t="array" ref="T1357">INDEX($K:$P,ROW(),MATCH(T$3,$K$2:$P$2,0))</f>
        <v>5</v>
      </c>
      <c r="U1357" s="143" cm="1">
        <f t="array" ref="U1357">INDEX($K:$P,ROW(),MATCH(U$3,$K$2:$P$2,0))</f>
        <v>5</v>
      </c>
      <c r="V1357" s="143" cm="1">
        <f t="array" ref="V1357">INDEX($K:$P,ROW(),MATCH(V$3,$K$2:$P$2,0))</f>
        <v>5</v>
      </c>
      <c r="W1357" s="143" cm="1">
        <f t="array" ref="W1357">INDEX($K:$P,ROW(),MATCH(W$3,$K$2:$P$2,0))</f>
        <v>5</v>
      </c>
      <c r="X1357" s="143" cm="1">
        <f t="array" ref="X1357">INDEX($K:$P,ROW(),MATCH(X$3,$K$2:$P$2,0))</f>
        <v>5</v>
      </c>
      <c r="Y1357" s="143" cm="1">
        <f t="array" ref="Y1357">INDEX($K:$P,ROW(),MATCH(Y$3,$K$2:$P$2,0))</f>
        <v>5</v>
      </c>
      <c r="Z1357" s="143" cm="1">
        <f t="array" ref="Z1357">INDEX($K:$P,ROW(),MATCH(Z$3,$K$2:$P$2,0))</f>
        <v>5</v>
      </c>
      <c r="AA1357" s="143" cm="1">
        <f t="array" ref="AA1357">INDEX($K:$P,ROW(),MATCH(AA$3,$K$2:$P$2,0))</f>
        <v>5</v>
      </c>
      <c r="AB1357" s="143" cm="1">
        <f t="array" ref="AB1357">INDEX($K:$P,ROW(),MATCH(AB$3,$K$2:$P$2,0))</f>
        <v>5</v>
      </c>
      <c r="AC1357" s="143" cm="1">
        <f t="array" ref="AC1357">INDEX($K:$P,ROW(),MATCH(AC$3,$K$2:$P$2,0))</f>
        <v>5</v>
      </c>
      <c r="AD1357" s="143" cm="1">
        <f t="array" ref="AD1357">INDEX($K:$P,ROW(),MATCH(AD$3,$K$2:$P$2,0))</f>
        <v>5</v>
      </c>
      <c r="AE1357" s="143" cm="1">
        <f t="array" ref="AE1357">INDEX($K:$P,ROW(),MATCH(AE$3,$K$2:$P$2,0))</f>
        <v>5</v>
      </c>
      <c r="AF1357" s="143" cm="1">
        <f t="array" ref="AF1357">INDEX($K:$P,ROW(),MATCH(AF$3,$K$2:$P$2,0))</f>
        <v>5</v>
      </c>
      <c r="AG1357" s="143" cm="1">
        <f t="array" ref="AG1357">INDEX($K:$P,ROW(),MATCH(AG$3,$K$2:$P$2,0))</f>
        <v>5</v>
      </c>
      <c r="AH1357" s="143" cm="1">
        <f t="array" ref="AH1357">INDEX($K:$P,ROW(),MATCH(AH$3,$K$2:$P$2,0))</f>
        <v>5</v>
      </c>
      <c r="AI1357" s="143" cm="1">
        <f t="array" ref="AI1357">INDEX($K:$P,ROW(),MATCH(AI$3,$K$2:$P$2,0))</f>
        <v>5</v>
      </c>
      <c r="AJ1357" s="143" cm="1">
        <f t="array" ref="AJ1357">INDEX($K:$P,ROW(),MATCH(AJ$3,$K$2:$P$2,0))</f>
        <v>5</v>
      </c>
      <c r="AK1357" s="143" cm="1">
        <f t="array" ref="AK1357">INDEX($K:$P,ROW(),MATCH(AK$3,$K$2:$P$2,0))</f>
        <v>5</v>
      </c>
      <c r="AL1357" s="143" cm="1">
        <f t="array" ref="AL1357">INDEX($K:$P,ROW(),MATCH(AL$3,$K$2:$P$2,0))</f>
        <v>5</v>
      </c>
      <c r="AM1357" s="143" cm="1">
        <f t="array" ref="AM1357">INDEX($K:$P,ROW(),MATCH(AM$3,$K$2:$P$2,0))</f>
        <v>5</v>
      </c>
      <c r="AN1357" s="143" cm="1">
        <f t="array" ref="AN1357">INDEX($K:$P,ROW(),MATCH(AN$3,$K$2:$P$2,0))</f>
        <v>5</v>
      </c>
      <c r="AO1357" s="143" cm="1">
        <f t="array" ref="AO1357">INDEX($K:$P,ROW(),MATCH(AO$3,$K$2:$P$2,0))</f>
        <v>5</v>
      </c>
      <c r="AP1357" s="143" cm="1">
        <f t="array" ref="AP1357">INDEX($K:$P,ROW(),MATCH(AP$3,$K$2:$P$2,0))</f>
        <v>5</v>
      </c>
      <c r="AQ1357" s="143" cm="1">
        <f t="array" ref="AQ1357">INDEX($K:$P,ROW(),MATCH(AQ$3,$K$2:$P$2,0))</f>
        <v>5</v>
      </c>
      <c r="AR1357" s="143" cm="1">
        <f t="array" ref="AR1357">INDEX($K:$P,ROW(),MATCH(AR$3,$K$2:$P$2,0))</f>
        <v>5</v>
      </c>
      <c r="AS1357" s="143" cm="1">
        <f t="array" ref="AS1357">INDEX($K:$P,ROW(),MATCH(AS$3,$K$2:$P$2,0))</f>
        <v>5</v>
      </c>
      <c r="AT1357" s="143" cm="1">
        <f t="array" ref="AT1357">INDEX($K:$P,ROW(),MATCH(AT$3,$K$2:$P$2,0))</f>
        <v>5</v>
      </c>
      <c r="AU1357" s="143" cm="1">
        <f t="array" ref="AU1357">INDEX($K:$P,ROW(),MATCH(AU$3,$K$2:$P$2,0))</f>
        <v>5</v>
      </c>
      <c r="AV1357" s="143" cm="1">
        <f t="array" ref="AV1357">INDEX($K:$P,ROW(),MATCH(AV$3,$K$2:$P$2,0))</f>
        <v>5</v>
      </c>
      <c r="AW1357" s="143" cm="1">
        <f t="array" ref="AW1357">INDEX($K:$P,ROW(),MATCH(AW$3,$K$2:$P$2,0))</f>
        <v>5</v>
      </c>
      <c r="AX1357" s="143" cm="1">
        <f t="array" ref="AX1357">INDEX($K:$P,ROW(),MATCH(AX$3,$K$2:$P$2,0))</f>
        <v>5</v>
      </c>
      <c r="AY1357" s="143" cm="1">
        <f t="array" ref="AY1357">INDEX($K:$P,ROW(),MATCH(AY$3,$K$2:$P$2,0))</f>
        <v>5</v>
      </c>
      <c r="AZ1357" s="143" cm="1">
        <f t="array" ref="AZ1357">INDEX($K:$P,ROW(),MATCH(AZ$3,$K$2:$P$2,0))</f>
        <v>5</v>
      </c>
      <c r="BA1357" s="143" cm="1">
        <f t="array" ref="BA1357">INDEX($K:$P,ROW(),MATCH(BA$3,$K$2:$P$2,0))</f>
        <v>5</v>
      </c>
      <c r="BB1357" s="143" cm="1">
        <f t="array" ref="BB1357">INDEX($K:$P,ROW(),MATCH(BB$3,$K$2:$P$2,0))</f>
        <v>5</v>
      </c>
      <c r="BC1357" s="143" cm="1">
        <f t="array" ref="BC1357">INDEX($K:$P,ROW(),MATCH(BC$3,$K$2:$P$2,0))</f>
        <v>5</v>
      </c>
      <c r="BD1357" s="143" cm="1">
        <f t="array" ref="BD1357">INDEX($K:$P,ROW(),MATCH(BD$3,$K$2:$P$2,0))</f>
        <v>5</v>
      </c>
      <c r="BE1357" s="143" cm="1">
        <f t="array" ref="BE1357">INDEX($K:$P,ROW(),MATCH(BE$3,$K$2:$P$2,0))</f>
        <v>5</v>
      </c>
      <c r="BF1357" s="143" cm="1">
        <f t="array" ref="BF1357">INDEX($K:$P,ROW(),MATCH(BF$3,$K$2:$P$2,0))</f>
        <v>5</v>
      </c>
      <c r="BG1357" s="143" cm="1">
        <f t="array" ref="BG1357">INDEX($K:$P,ROW(),MATCH(BG$3,$K$2:$P$2,0))</f>
        <v>5</v>
      </c>
      <c r="BH1357" s="143" cm="1">
        <f t="array" ref="BH1357">INDEX($K:$P,ROW(),MATCH(BH$3,$K$2:$P$2,0))</f>
        <v>5</v>
      </c>
      <c r="BI1357" s="143" cm="1">
        <f t="array" ref="BI1357">INDEX($K:$P,ROW(),MATCH(BI$3,$K$2:$P$2,0))</f>
        <v>5</v>
      </c>
      <c r="BJ1357" s="143" cm="1">
        <f t="array" ref="BJ1357">INDEX($K:$P,ROW(),MATCH(BJ$3,$K$2:$P$2,0))</f>
        <v>5</v>
      </c>
      <c r="BK1357" s="143" cm="1">
        <f t="array" ref="BK1357">INDEX($K:$P,ROW(),MATCH(BK$3,$K$2:$P$2,0))</f>
        <v>5</v>
      </c>
      <c r="BL1357" s="143" cm="1">
        <f t="array" ref="BL1357">INDEX($K:$P,ROW(),MATCH(BL$3,$K$2:$P$2,0))</f>
        <v>5</v>
      </c>
      <c r="BM1357" s="143" cm="1">
        <f t="array" ref="BM1357">INDEX($K:$P,ROW(),MATCH(BM$3,$K$2:$P$2,0))</f>
        <v>5</v>
      </c>
      <c r="BN1357" s="143" cm="1">
        <f t="array" ref="BN1357">INDEX($K:$P,ROW(),MATCH(BN$3,$K$2:$P$2,0))</f>
        <v>5</v>
      </c>
      <c r="BO1357" s="143" cm="1">
        <f t="array" ref="BO1357">INDEX($K:$P,ROW(),MATCH(BO$3,$K$2:$P$2,0))</f>
        <v>5</v>
      </c>
      <c r="BP1357" s="143" cm="1">
        <f t="array" ref="BP1357">INDEX($K:$P,ROW(),MATCH(BP$3,$K$2:$P$2,0))</f>
        <v>5</v>
      </c>
      <c r="BQ1357" s="143" cm="1">
        <f t="array" ref="BQ1357">INDEX($K:$P,ROW(),MATCH(BQ$3,$K$2:$P$2,0))</f>
        <v>5</v>
      </c>
      <c r="BR1357" s="143" cm="1">
        <f t="array" ref="BR1357">INDEX($K:$P,ROW(),MATCH(BR$3,$K$2:$P$2,0))</f>
        <v>5</v>
      </c>
      <c r="BS1357" s="143" cm="1">
        <f t="array" ref="BS1357">INDEX($K:$P,ROW(),MATCH(BS$3,$K$2:$P$2,0))</f>
        <v>5</v>
      </c>
      <c r="BT1357" s="143" cm="1">
        <f t="array" ref="BT1357">INDEX($K:$P,ROW(),MATCH(BT$3,$K$2:$P$2,0))</f>
        <v>5</v>
      </c>
      <c r="BU1357" s="143" cm="1">
        <f t="array" ref="BU1357">INDEX($K:$P,ROW(),MATCH(BU$3,$K$2:$P$2,0))</f>
        <v>5</v>
      </c>
      <c r="BV1357" s="143" cm="1">
        <f t="array" ref="BV1357">INDEX($K:$P,ROW(),MATCH(BV$3,$K$2:$P$2,0))</f>
        <v>5</v>
      </c>
      <c r="BW1357" s="143" cm="1">
        <f t="array" ref="BW1357">INDEX($K:$P,ROW(),MATCH(BW$3,$K$2:$P$2,0))</f>
        <v>5</v>
      </c>
      <c r="BX1357" s="143" cm="1">
        <f t="array" ref="BX1357">INDEX($K:$P,ROW(),MATCH(BX$3,$K$2:$P$2,0))</f>
        <v>5</v>
      </c>
      <c r="BY1357" s="143" cm="1">
        <f t="array" ref="BY1357">INDEX($K:$P,ROW(),MATCH(BY$3,$K$2:$P$2,0))</f>
        <v>5</v>
      </c>
      <c r="BZ1357" s="143" cm="1">
        <f t="array" ref="BZ1357">INDEX($K:$P,ROW(),MATCH(BZ$3,$K$2:$P$2,0))</f>
        <v>5</v>
      </c>
      <c r="CA1357" s="143" cm="1">
        <f t="array" ref="CA1357">INDEX($K:$P,ROW(),MATCH(CA$3,$K$2:$P$2,0))</f>
        <v>5</v>
      </c>
      <c r="CB1357" s="143" cm="1">
        <f t="array" ref="CB1357">INDEX($K:$P,ROW(),MATCH(CB$3,$K$2:$P$2,0))</f>
        <v>5</v>
      </c>
      <c r="CC1357" s="143" cm="1">
        <f t="array" ref="CC1357">INDEX($K:$P,ROW(),MATCH(CC$3,$K$2:$P$2,0))</f>
        <v>5</v>
      </c>
      <c r="CD1357" s="143" cm="1">
        <f t="array" ref="CD1357">INDEX($K:$P,ROW(),MATCH(CD$3,$K$2:$P$2,0))</f>
        <v>5</v>
      </c>
      <c r="CE1357" s="143" cm="1">
        <f t="array" ref="CE1357">INDEX($K:$P,ROW(),MATCH(CE$3,$K$2:$P$2,0))</f>
        <v>5</v>
      </c>
      <c r="CF1357" s="143" cm="1">
        <f t="array" ref="CF1357">INDEX($K:$P,ROW(),MATCH(CF$3,$K$2:$P$2,0))</f>
        <v>5</v>
      </c>
      <c r="CG1357" s="143" cm="1">
        <f t="array" ref="CG1357">INDEX($K:$P,ROW(),MATCH(CG$3,$K$2:$P$2,0))</f>
        <v>5</v>
      </c>
      <c r="CH1357" s="143" cm="1">
        <f t="array" ref="CH1357">INDEX($K:$P,ROW(),MATCH(CH$3,$K$2:$P$2,0))</f>
        <v>5</v>
      </c>
      <c r="CI1357" s="143" cm="1">
        <f t="array" ref="CI1357">INDEX($K:$P,ROW(),MATCH(CI$3,$K$2:$P$2,0))</f>
        <v>5</v>
      </c>
      <c r="CJ1357" s="143" cm="1">
        <f t="array" ref="CJ1357">INDEX($K:$P,ROW(),MATCH(CJ$3,$K$2:$P$2,0))</f>
        <v>5</v>
      </c>
      <c r="CK1357" s="143" cm="1">
        <f t="array" ref="CK1357">INDEX($K:$P,ROW(),MATCH(CK$3,$K$2:$P$2,0))</f>
        <v>5</v>
      </c>
      <c r="CL1357" s="143" cm="1">
        <f t="array" ref="CL1357">INDEX($K:$P,ROW(),MATCH(CL$3,$K$2:$P$2,0))</f>
        <v>5</v>
      </c>
    </row>
    <row r="1358" spans="2:90" x14ac:dyDescent="0.4">
      <c r="B1358" s="123" t="str">
        <f>SUBSTITUTE(B1355,":","")&amp;" - "&amp;B1360</f>
        <v>DC volume driven  - (Primary label)</v>
      </c>
      <c r="C1358" s="27" t="s">
        <v>203</v>
      </c>
      <c r="D1358" t="s">
        <v>789</v>
      </c>
      <c r="E1358" s="8" t="str">
        <f t="shared" si="1487"/>
        <v>1358 DCV-S</v>
      </c>
      <c r="F1358" s="27"/>
      <c r="G1358" s="27"/>
      <c r="H1358" s="27"/>
      <c r="I1358" s="78"/>
      <c r="J1358" s="78"/>
      <c r="K1358" s="115">
        <f t="shared" ref="K1358:P1358" ca="1" si="1576">SUMIF($3:$3,K$2,1358:1358)</f>
        <v>-300000</v>
      </c>
      <c r="L1358" s="115">
        <f t="shared" ca="1" si="1576"/>
        <v>-300000</v>
      </c>
      <c r="M1358" s="115">
        <f t="shared" ca="1" si="1576"/>
        <v>-300000</v>
      </c>
      <c r="N1358" s="115">
        <f t="shared" ca="1" si="1576"/>
        <v>-300000</v>
      </c>
      <c r="O1358" s="115">
        <f t="shared" ca="1" si="1576"/>
        <v>-300000</v>
      </c>
      <c r="P1358" s="115">
        <f t="shared" ca="1" si="1576"/>
        <v>-300000</v>
      </c>
      <c r="R1358" s="33"/>
      <c r="S1358" s="144" cm="1">
        <f t="array" aca="1" ref="S1358" ca="1">-S1357*INDIRECT(S1350)</f>
        <v>-25000</v>
      </c>
      <c r="T1358" s="144" cm="1">
        <f t="array" aca="1" ref="T1358" ca="1">-T1357*INDIRECT(T1350)</f>
        <v>-25000</v>
      </c>
      <c r="U1358" s="144" cm="1">
        <f t="array" aca="1" ref="U1358" ca="1">-U1357*INDIRECT(U1350)</f>
        <v>-25000</v>
      </c>
      <c r="V1358" s="144" cm="1">
        <f t="array" aca="1" ref="V1358" ca="1">-V1357*INDIRECT(V1350)</f>
        <v>-25000</v>
      </c>
      <c r="W1358" s="144" cm="1">
        <f t="array" aca="1" ref="W1358" ca="1">-W1357*INDIRECT(W1350)</f>
        <v>-25000</v>
      </c>
      <c r="X1358" s="144" cm="1">
        <f t="array" aca="1" ref="X1358" ca="1">-X1357*INDIRECT(X1350)</f>
        <v>-25000</v>
      </c>
      <c r="Y1358" s="144" cm="1">
        <f t="array" aca="1" ref="Y1358" ca="1">-Y1357*INDIRECT(Y1350)</f>
        <v>-25000</v>
      </c>
      <c r="Z1358" s="144" cm="1">
        <f t="array" aca="1" ref="Z1358" ca="1">-Z1357*INDIRECT(Z1350)</f>
        <v>-25000</v>
      </c>
      <c r="AA1358" s="144" cm="1">
        <f t="array" aca="1" ref="AA1358" ca="1">-AA1357*INDIRECT(AA1350)</f>
        <v>-25000</v>
      </c>
      <c r="AB1358" s="144" cm="1">
        <f t="array" aca="1" ref="AB1358" ca="1">-AB1357*INDIRECT(AB1350)</f>
        <v>-25000</v>
      </c>
      <c r="AC1358" s="144" cm="1">
        <f t="array" aca="1" ref="AC1358" ca="1">-AC1357*INDIRECT(AC1350)</f>
        <v>-25000</v>
      </c>
      <c r="AD1358" s="144" cm="1">
        <f t="array" aca="1" ref="AD1358" ca="1">-AD1357*INDIRECT(AD1350)</f>
        <v>-25000</v>
      </c>
      <c r="AE1358" s="144" cm="1">
        <f t="array" aca="1" ref="AE1358" ca="1">-AE1357*INDIRECT(AE1350)</f>
        <v>-25000</v>
      </c>
      <c r="AF1358" s="144" cm="1">
        <f t="array" aca="1" ref="AF1358" ca="1">-AF1357*INDIRECT(AF1350)</f>
        <v>-25000</v>
      </c>
      <c r="AG1358" s="144" cm="1">
        <f t="array" aca="1" ref="AG1358" ca="1">-AG1357*INDIRECT(AG1350)</f>
        <v>-25000</v>
      </c>
      <c r="AH1358" s="144" cm="1">
        <f t="array" aca="1" ref="AH1358" ca="1">-AH1357*INDIRECT(AH1350)</f>
        <v>-25000</v>
      </c>
      <c r="AI1358" s="144" cm="1">
        <f t="array" aca="1" ref="AI1358" ca="1">-AI1357*INDIRECT(AI1350)</f>
        <v>-25000</v>
      </c>
      <c r="AJ1358" s="144" cm="1">
        <f t="array" aca="1" ref="AJ1358" ca="1">-AJ1357*INDIRECT(AJ1350)</f>
        <v>-25000</v>
      </c>
      <c r="AK1358" s="144" cm="1">
        <f t="array" aca="1" ref="AK1358" ca="1">-AK1357*INDIRECT(AK1350)</f>
        <v>-25000</v>
      </c>
      <c r="AL1358" s="144" cm="1">
        <f t="array" aca="1" ref="AL1358" ca="1">-AL1357*INDIRECT(AL1350)</f>
        <v>-25000</v>
      </c>
      <c r="AM1358" s="144" cm="1">
        <f t="array" aca="1" ref="AM1358" ca="1">-AM1357*INDIRECT(AM1350)</f>
        <v>-25000</v>
      </c>
      <c r="AN1358" s="144" cm="1">
        <f t="array" aca="1" ref="AN1358" ca="1">-AN1357*INDIRECT(AN1350)</f>
        <v>-25000</v>
      </c>
      <c r="AO1358" s="144" cm="1">
        <f t="array" aca="1" ref="AO1358" ca="1">-AO1357*INDIRECT(AO1350)</f>
        <v>-25000</v>
      </c>
      <c r="AP1358" s="144" cm="1">
        <f t="array" aca="1" ref="AP1358" ca="1">-AP1357*INDIRECT(AP1350)</f>
        <v>-25000</v>
      </c>
      <c r="AQ1358" s="144" cm="1">
        <f t="array" aca="1" ref="AQ1358" ca="1">-AQ1357*INDIRECT(AQ1350)</f>
        <v>-25000</v>
      </c>
      <c r="AR1358" s="144" cm="1">
        <f t="array" aca="1" ref="AR1358" ca="1">-AR1357*INDIRECT(AR1350)</f>
        <v>-25000</v>
      </c>
      <c r="AS1358" s="144" cm="1">
        <f t="array" aca="1" ref="AS1358" ca="1">-AS1357*INDIRECT(AS1350)</f>
        <v>-25000</v>
      </c>
      <c r="AT1358" s="144" cm="1">
        <f t="array" aca="1" ref="AT1358" ca="1">-AT1357*INDIRECT(AT1350)</f>
        <v>-25000</v>
      </c>
      <c r="AU1358" s="144" cm="1">
        <f t="array" aca="1" ref="AU1358" ca="1">-AU1357*INDIRECT(AU1350)</f>
        <v>-25000</v>
      </c>
      <c r="AV1358" s="144" cm="1">
        <f t="array" aca="1" ref="AV1358" ca="1">-AV1357*INDIRECT(AV1350)</f>
        <v>-25000</v>
      </c>
      <c r="AW1358" s="144" cm="1">
        <f t="array" aca="1" ref="AW1358" ca="1">-AW1357*INDIRECT(AW1350)</f>
        <v>-25000</v>
      </c>
      <c r="AX1358" s="144" cm="1">
        <f t="array" aca="1" ref="AX1358" ca="1">-AX1357*INDIRECT(AX1350)</f>
        <v>-25000</v>
      </c>
      <c r="AY1358" s="144" cm="1">
        <f t="array" aca="1" ref="AY1358" ca="1">-AY1357*INDIRECT(AY1350)</f>
        <v>-25000</v>
      </c>
      <c r="AZ1358" s="144" cm="1">
        <f t="array" aca="1" ref="AZ1358" ca="1">-AZ1357*INDIRECT(AZ1350)</f>
        <v>-25000</v>
      </c>
      <c r="BA1358" s="144" cm="1">
        <f t="array" aca="1" ref="BA1358" ca="1">-BA1357*INDIRECT(BA1350)</f>
        <v>-25000</v>
      </c>
      <c r="BB1358" s="144" cm="1">
        <f t="array" aca="1" ref="BB1358" ca="1">-BB1357*INDIRECT(BB1350)</f>
        <v>-25000</v>
      </c>
      <c r="BC1358" s="144" cm="1">
        <f t="array" aca="1" ref="BC1358" ca="1">-BC1357*INDIRECT(BC1350)</f>
        <v>-25000</v>
      </c>
      <c r="BD1358" s="144" cm="1">
        <f t="array" aca="1" ref="BD1358" ca="1">-BD1357*INDIRECT(BD1350)</f>
        <v>-25000</v>
      </c>
      <c r="BE1358" s="144" cm="1">
        <f t="array" aca="1" ref="BE1358" ca="1">-BE1357*INDIRECT(BE1350)</f>
        <v>-25000</v>
      </c>
      <c r="BF1358" s="144" cm="1">
        <f t="array" aca="1" ref="BF1358" ca="1">-BF1357*INDIRECT(BF1350)</f>
        <v>-25000</v>
      </c>
      <c r="BG1358" s="144" cm="1">
        <f t="array" aca="1" ref="BG1358" ca="1">-BG1357*INDIRECT(BG1350)</f>
        <v>-25000</v>
      </c>
      <c r="BH1358" s="144" cm="1">
        <f t="array" aca="1" ref="BH1358" ca="1">-BH1357*INDIRECT(BH1350)</f>
        <v>-25000</v>
      </c>
      <c r="BI1358" s="144" cm="1">
        <f t="array" aca="1" ref="BI1358" ca="1">-BI1357*INDIRECT(BI1350)</f>
        <v>-25000</v>
      </c>
      <c r="BJ1358" s="144" cm="1">
        <f t="array" aca="1" ref="BJ1358" ca="1">-BJ1357*INDIRECT(BJ1350)</f>
        <v>-25000</v>
      </c>
      <c r="BK1358" s="144" cm="1">
        <f t="array" aca="1" ref="BK1358" ca="1">-BK1357*INDIRECT(BK1350)</f>
        <v>-25000</v>
      </c>
      <c r="BL1358" s="144" cm="1">
        <f t="array" aca="1" ref="BL1358" ca="1">-BL1357*INDIRECT(BL1350)</f>
        <v>-25000</v>
      </c>
      <c r="BM1358" s="144" cm="1">
        <f t="array" aca="1" ref="BM1358" ca="1">-BM1357*INDIRECT(BM1350)</f>
        <v>-25000</v>
      </c>
      <c r="BN1358" s="144" cm="1">
        <f t="array" aca="1" ref="BN1358" ca="1">-BN1357*INDIRECT(BN1350)</f>
        <v>-25000</v>
      </c>
      <c r="BO1358" s="144" cm="1">
        <f t="array" aca="1" ref="BO1358" ca="1">-BO1357*INDIRECT(BO1350)</f>
        <v>-25000</v>
      </c>
      <c r="BP1358" s="144" cm="1">
        <f t="array" aca="1" ref="BP1358" ca="1">-BP1357*INDIRECT(BP1350)</f>
        <v>-25000</v>
      </c>
      <c r="BQ1358" s="144" cm="1">
        <f t="array" aca="1" ref="BQ1358" ca="1">-BQ1357*INDIRECT(BQ1350)</f>
        <v>-25000</v>
      </c>
      <c r="BR1358" s="144" cm="1">
        <f t="array" aca="1" ref="BR1358" ca="1">-BR1357*INDIRECT(BR1350)</f>
        <v>-25000</v>
      </c>
      <c r="BS1358" s="144" cm="1">
        <f t="array" aca="1" ref="BS1358" ca="1">-BS1357*INDIRECT(BS1350)</f>
        <v>-25000</v>
      </c>
      <c r="BT1358" s="144" cm="1">
        <f t="array" aca="1" ref="BT1358" ca="1">-BT1357*INDIRECT(BT1350)</f>
        <v>-25000</v>
      </c>
      <c r="BU1358" s="144" cm="1">
        <f t="array" aca="1" ref="BU1358" ca="1">-BU1357*INDIRECT(BU1350)</f>
        <v>-25000</v>
      </c>
      <c r="BV1358" s="144" cm="1">
        <f t="array" aca="1" ref="BV1358" ca="1">-BV1357*INDIRECT(BV1350)</f>
        <v>-25000</v>
      </c>
      <c r="BW1358" s="144" cm="1">
        <f t="array" aca="1" ref="BW1358" ca="1">-BW1357*INDIRECT(BW1350)</f>
        <v>-25000</v>
      </c>
      <c r="BX1358" s="144" cm="1">
        <f t="array" aca="1" ref="BX1358" ca="1">-BX1357*INDIRECT(BX1350)</f>
        <v>-25000</v>
      </c>
      <c r="BY1358" s="144" cm="1">
        <f t="array" aca="1" ref="BY1358" ca="1">-BY1357*INDIRECT(BY1350)</f>
        <v>-25000</v>
      </c>
      <c r="BZ1358" s="144" cm="1">
        <f t="array" aca="1" ref="BZ1358" ca="1">-BZ1357*INDIRECT(BZ1350)</f>
        <v>-25000</v>
      </c>
      <c r="CA1358" s="144" cm="1">
        <f t="array" aca="1" ref="CA1358" ca="1">-CA1357*INDIRECT(CA1350)</f>
        <v>-25000</v>
      </c>
      <c r="CB1358" s="144" cm="1">
        <f t="array" aca="1" ref="CB1358" ca="1">-CB1357*INDIRECT(CB1350)</f>
        <v>-25000</v>
      </c>
      <c r="CC1358" s="144" cm="1">
        <f t="array" aca="1" ref="CC1358" ca="1">-CC1357*INDIRECT(CC1350)</f>
        <v>-25000</v>
      </c>
      <c r="CD1358" s="144" cm="1">
        <f t="array" aca="1" ref="CD1358" ca="1">-CD1357*INDIRECT(CD1350)</f>
        <v>-25000</v>
      </c>
      <c r="CE1358" s="144" cm="1">
        <f t="array" aca="1" ref="CE1358" ca="1">-CE1357*INDIRECT(CE1350)</f>
        <v>-25000</v>
      </c>
      <c r="CF1358" s="144" cm="1">
        <f t="array" aca="1" ref="CF1358" ca="1">-CF1357*INDIRECT(CF1350)</f>
        <v>-25000</v>
      </c>
      <c r="CG1358" s="144" cm="1">
        <f t="array" aca="1" ref="CG1358" ca="1">-CG1357*INDIRECT(CG1350)</f>
        <v>-25000</v>
      </c>
      <c r="CH1358" s="144" cm="1">
        <f t="array" aca="1" ref="CH1358" ca="1">-CH1357*INDIRECT(CH1350)</f>
        <v>-25000</v>
      </c>
      <c r="CI1358" s="144" cm="1">
        <f t="array" aca="1" ref="CI1358" ca="1">-CI1357*INDIRECT(CI1350)</f>
        <v>-25000</v>
      </c>
      <c r="CJ1358" s="144" cm="1">
        <f t="array" aca="1" ref="CJ1358" ca="1">-CJ1357*INDIRECT(CJ1350)</f>
        <v>-25000</v>
      </c>
      <c r="CK1358" s="144" cm="1">
        <f t="array" aca="1" ref="CK1358" ca="1">-CK1357*INDIRECT(CK1350)</f>
        <v>-25000</v>
      </c>
      <c r="CL1358" s="144" cm="1">
        <f t="array" aca="1" ref="CL1358" ca="1">-CL1357*INDIRECT(CL1350)</f>
        <v>-25000</v>
      </c>
    </row>
    <row r="1359" spans="2:90" x14ac:dyDescent="0.4">
      <c r="B1359" s="13"/>
      <c r="D1359" t="s">
        <v>789</v>
      </c>
      <c r="E1359" s="8" t="str">
        <f t="shared" si="1487"/>
        <v>1359 DCV-S</v>
      </c>
      <c r="G1359" t="s">
        <v>244</v>
      </c>
      <c r="H1359" s="12"/>
      <c r="I1359" s="60"/>
      <c r="J1359" s="60"/>
      <c r="R1359" s="9"/>
      <c r="S1359" s="145"/>
      <c r="T1359" s="145"/>
      <c r="U1359" s="145"/>
      <c r="V1359" s="145"/>
      <c r="W1359" s="145"/>
      <c r="X1359" s="145"/>
      <c r="Y1359" s="145"/>
      <c r="Z1359" s="145"/>
      <c r="AA1359" s="145"/>
      <c r="AB1359" s="145"/>
      <c r="AC1359" s="145"/>
      <c r="AD1359" s="145"/>
      <c r="AE1359" s="145"/>
      <c r="AF1359" s="145"/>
      <c r="AG1359" s="145"/>
      <c r="AH1359" s="145"/>
      <c r="AI1359" s="145"/>
      <c r="AJ1359" s="145"/>
      <c r="AK1359" s="145"/>
      <c r="AL1359" s="145"/>
      <c r="AM1359" s="145"/>
      <c r="AN1359" s="145"/>
      <c r="AO1359" s="145"/>
      <c r="AP1359" s="145"/>
      <c r="AQ1359" s="145"/>
      <c r="AR1359" s="145"/>
      <c r="AS1359" s="145"/>
      <c r="AT1359" s="145"/>
      <c r="AU1359" s="145"/>
      <c r="AV1359" s="145"/>
      <c r="AW1359" s="145"/>
      <c r="AX1359" s="145"/>
      <c r="AY1359" s="145"/>
      <c r="AZ1359" s="145"/>
      <c r="BA1359" s="145"/>
      <c r="BB1359" s="145"/>
      <c r="BC1359" s="145"/>
      <c r="BD1359" s="145"/>
      <c r="BE1359" s="145"/>
      <c r="BF1359" s="145"/>
      <c r="BG1359" s="145"/>
      <c r="BH1359" s="145"/>
      <c r="BI1359" s="145"/>
      <c r="BJ1359" s="145"/>
      <c r="BK1359" s="145"/>
      <c r="BL1359" s="145"/>
      <c r="BM1359" s="145"/>
      <c r="BN1359" s="145"/>
      <c r="BO1359" s="145"/>
      <c r="BP1359" s="145"/>
      <c r="BQ1359" s="145"/>
      <c r="BR1359" s="145"/>
      <c r="BS1359" s="145"/>
      <c r="BT1359" s="145"/>
      <c r="BU1359" s="145"/>
      <c r="BV1359" s="145"/>
      <c r="BW1359" s="145"/>
      <c r="BX1359" s="145"/>
      <c r="BY1359" s="145"/>
      <c r="BZ1359" s="145"/>
      <c r="CA1359" s="145"/>
      <c r="CB1359" s="145"/>
      <c r="CC1359" s="145"/>
      <c r="CD1359" s="145"/>
      <c r="CE1359" s="145"/>
      <c r="CF1359" s="145"/>
      <c r="CG1359" s="145"/>
      <c r="CH1359" s="145"/>
      <c r="CI1359" s="145"/>
      <c r="CJ1359" s="145"/>
      <c r="CK1359" s="145"/>
      <c r="CL1359" s="145"/>
    </row>
    <row r="1360" spans="2:90" x14ac:dyDescent="0.4">
      <c r="B1360" s="8" t="str">
        <f>B1347</f>
        <v>(Primary label)</v>
      </c>
      <c r="D1360" t="s">
        <v>789</v>
      </c>
      <c r="E1360" s="8" t="str">
        <f>ROW()&amp;" "&amp;D1360</f>
        <v>1360 DCV-S</v>
      </c>
      <c r="G1360" t="s">
        <v>332</v>
      </c>
      <c r="H1360" s="12"/>
      <c r="I1360" s="60"/>
      <c r="J1360" s="60"/>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row>
    <row r="1361" spans="2:90" x14ac:dyDescent="0.4">
      <c r="B1361" s="8" t="str">
        <f>B1348</f>
        <v>primary unit</v>
      </c>
      <c r="D1361" t="s">
        <v>789</v>
      </c>
      <c r="E1361" s="8" t="str">
        <f>ROW()&amp;" "&amp;D1361</f>
        <v>1361 DCV-S</v>
      </c>
      <c r="G1361" t="s">
        <v>332</v>
      </c>
      <c r="H1361" s="12"/>
      <c r="I1361" s="60"/>
      <c r="J1361" s="60"/>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row>
    <row r="1362" spans="2:90" x14ac:dyDescent="0.4">
      <c r="B1362" s="8" t="str">
        <f>B1349</f>
        <v>Primary revenue driver</v>
      </c>
      <c r="D1362" t="s">
        <v>789</v>
      </c>
      <c r="E1362" s="8" t="str">
        <f>ROW()&amp;" "&amp;D1362</f>
        <v>1362 DCV-S</v>
      </c>
      <c r="G1362" t="s">
        <v>332</v>
      </c>
      <c r="K1362" s="53"/>
      <c r="L1362" s="53"/>
      <c r="M1362" s="53"/>
      <c r="N1362" s="53"/>
      <c r="O1362" s="53"/>
      <c r="P1362" s="53"/>
      <c r="R1362" s="24"/>
      <c r="S1362" s="211" t="str">
        <f t="shared" ref="S1362" si="1577">S1349</f>
        <v>S$12</v>
      </c>
      <c r="T1362" s="211" t="str">
        <f t="shared" ref="T1362:AX1362" si="1578">T1349</f>
        <v>T$12</v>
      </c>
      <c r="U1362" s="211" t="str">
        <f t="shared" si="1578"/>
        <v>U$12</v>
      </c>
      <c r="V1362" s="211" t="str">
        <f t="shared" si="1578"/>
        <v>V$12</v>
      </c>
      <c r="W1362" s="211" t="str">
        <f t="shared" si="1578"/>
        <v>W$12</v>
      </c>
      <c r="X1362" s="211" t="str">
        <f t="shared" si="1578"/>
        <v>X$12</v>
      </c>
      <c r="Y1362" s="211" t="str">
        <f t="shared" si="1578"/>
        <v>Y$12</v>
      </c>
      <c r="Z1362" s="211" t="str">
        <f t="shared" si="1578"/>
        <v>Z$12</v>
      </c>
      <c r="AA1362" s="211" t="str">
        <f t="shared" si="1578"/>
        <v>AA$12</v>
      </c>
      <c r="AB1362" s="211" t="str">
        <f t="shared" si="1578"/>
        <v>AB$12</v>
      </c>
      <c r="AC1362" s="211" t="str">
        <f t="shared" si="1578"/>
        <v>AC$12</v>
      </c>
      <c r="AD1362" s="211" t="str">
        <f t="shared" si="1578"/>
        <v>AD$12</v>
      </c>
      <c r="AE1362" s="211" t="str">
        <f t="shared" si="1578"/>
        <v>AE$12</v>
      </c>
      <c r="AF1362" s="211" t="str">
        <f t="shared" si="1578"/>
        <v>AF$12</v>
      </c>
      <c r="AG1362" s="211" t="str">
        <f t="shared" si="1578"/>
        <v>AG$12</v>
      </c>
      <c r="AH1362" s="211" t="str">
        <f t="shared" si="1578"/>
        <v>AH$12</v>
      </c>
      <c r="AI1362" s="211" t="str">
        <f t="shared" si="1578"/>
        <v>AI$12</v>
      </c>
      <c r="AJ1362" s="211" t="str">
        <f t="shared" si="1578"/>
        <v>AJ$12</v>
      </c>
      <c r="AK1362" s="211" t="str">
        <f t="shared" si="1578"/>
        <v>AK$12</v>
      </c>
      <c r="AL1362" s="211" t="str">
        <f t="shared" si="1578"/>
        <v>AL$12</v>
      </c>
      <c r="AM1362" s="211" t="str">
        <f t="shared" si="1578"/>
        <v>AM$12</v>
      </c>
      <c r="AN1362" s="211" t="str">
        <f t="shared" si="1578"/>
        <v>AN$12</v>
      </c>
      <c r="AO1362" s="211" t="str">
        <f t="shared" si="1578"/>
        <v>AO$12</v>
      </c>
      <c r="AP1362" s="211" t="str">
        <f t="shared" si="1578"/>
        <v>AP$12</v>
      </c>
      <c r="AQ1362" s="211" t="str">
        <f t="shared" si="1578"/>
        <v>AQ$12</v>
      </c>
      <c r="AR1362" s="211" t="str">
        <f t="shared" si="1578"/>
        <v>AR$12</v>
      </c>
      <c r="AS1362" s="211" t="str">
        <f t="shared" si="1578"/>
        <v>AS$12</v>
      </c>
      <c r="AT1362" s="211" t="str">
        <f t="shared" si="1578"/>
        <v>AT$12</v>
      </c>
      <c r="AU1362" s="211" t="str">
        <f t="shared" si="1578"/>
        <v>AU$12</v>
      </c>
      <c r="AV1362" s="211" t="str">
        <f t="shared" si="1578"/>
        <v>AV$12</v>
      </c>
      <c r="AW1362" s="211" t="str">
        <f t="shared" si="1578"/>
        <v>AW$12</v>
      </c>
      <c r="AX1362" s="211" t="str">
        <f t="shared" si="1578"/>
        <v>AX$12</v>
      </c>
      <c r="AY1362" s="211" t="str">
        <f t="shared" ref="AY1362:CD1362" si="1579">AY1349</f>
        <v>AY$12</v>
      </c>
      <c r="AZ1362" s="211" t="str">
        <f t="shared" si="1579"/>
        <v>AZ$12</v>
      </c>
      <c r="BA1362" s="211" t="str">
        <f t="shared" si="1579"/>
        <v>BA$12</v>
      </c>
      <c r="BB1362" s="211" t="str">
        <f t="shared" si="1579"/>
        <v>BB$12</v>
      </c>
      <c r="BC1362" s="211" t="str">
        <f t="shared" si="1579"/>
        <v>BC$12</v>
      </c>
      <c r="BD1362" s="211" t="str">
        <f t="shared" si="1579"/>
        <v>BD$12</v>
      </c>
      <c r="BE1362" s="211" t="str">
        <f t="shared" si="1579"/>
        <v>BE$12</v>
      </c>
      <c r="BF1362" s="211" t="str">
        <f t="shared" si="1579"/>
        <v>BF$12</v>
      </c>
      <c r="BG1362" s="211" t="str">
        <f t="shared" si="1579"/>
        <v>BG$12</v>
      </c>
      <c r="BH1362" s="211" t="str">
        <f t="shared" si="1579"/>
        <v>BH$12</v>
      </c>
      <c r="BI1362" s="211" t="str">
        <f t="shared" si="1579"/>
        <v>BI$12</v>
      </c>
      <c r="BJ1362" s="211" t="str">
        <f t="shared" si="1579"/>
        <v>BJ$12</v>
      </c>
      <c r="BK1362" s="211" t="str">
        <f t="shared" si="1579"/>
        <v>BK$12</v>
      </c>
      <c r="BL1362" s="211" t="str">
        <f t="shared" si="1579"/>
        <v>BL$12</v>
      </c>
      <c r="BM1362" s="211" t="str">
        <f t="shared" si="1579"/>
        <v>BM$12</v>
      </c>
      <c r="BN1362" s="211" t="str">
        <f t="shared" si="1579"/>
        <v>BN$12</v>
      </c>
      <c r="BO1362" s="211" t="str">
        <f t="shared" si="1579"/>
        <v>BO$12</v>
      </c>
      <c r="BP1362" s="211" t="str">
        <f t="shared" si="1579"/>
        <v>BP$12</v>
      </c>
      <c r="BQ1362" s="211" t="str">
        <f t="shared" si="1579"/>
        <v>BQ$12</v>
      </c>
      <c r="BR1362" s="211" t="str">
        <f t="shared" si="1579"/>
        <v>BR$12</v>
      </c>
      <c r="BS1362" s="211" t="str">
        <f t="shared" si="1579"/>
        <v>BS$12</v>
      </c>
      <c r="BT1362" s="211" t="str">
        <f t="shared" si="1579"/>
        <v>BT$12</v>
      </c>
      <c r="BU1362" s="211" t="str">
        <f t="shared" si="1579"/>
        <v>BU$12</v>
      </c>
      <c r="BV1362" s="211" t="str">
        <f t="shared" si="1579"/>
        <v>BV$12</v>
      </c>
      <c r="BW1362" s="211" t="str">
        <f t="shared" si="1579"/>
        <v>BW$12</v>
      </c>
      <c r="BX1362" s="211" t="str">
        <f t="shared" si="1579"/>
        <v>BX$12</v>
      </c>
      <c r="BY1362" s="211" t="str">
        <f t="shared" si="1579"/>
        <v>BY$12</v>
      </c>
      <c r="BZ1362" s="211" t="str">
        <f t="shared" si="1579"/>
        <v>BZ$12</v>
      </c>
      <c r="CA1362" s="211" t="str">
        <f t="shared" si="1579"/>
        <v>CA$12</v>
      </c>
      <c r="CB1362" s="211" t="str">
        <f t="shared" si="1579"/>
        <v>CB$12</v>
      </c>
      <c r="CC1362" s="211" t="str">
        <f t="shared" si="1579"/>
        <v>CC$12</v>
      </c>
      <c r="CD1362" s="211" t="str">
        <f t="shared" si="1579"/>
        <v>CD$12</v>
      </c>
      <c r="CE1362" s="211" t="str">
        <f t="shared" ref="CE1362:CK1362" si="1580">CE1349</f>
        <v>CE$12</v>
      </c>
      <c r="CF1362" s="211" t="str">
        <f t="shared" si="1580"/>
        <v>CF$12</v>
      </c>
      <c r="CG1362" s="211" t="str">
        <f t="shared" si="1580"/>
        <v>CG$12</v>
      </c>
      <c r="CH1362" s="211" t="str">
        <f t="shared" si="1580"/>
        <v>CH$12</v>
      </c>
      <c r="CI1362" s="211" t="str">
        <f t="shared" si="1580"/>
        <v>CI$12</v>
      </c>
      <c r="CJ1362" s="211" t="str">
        <f t="shared" si="1580"/>
        <v>CJ$12</v>
      </c>
      <c r="CK1362" s="211" t="str">
        <f t="shared" si="1580"/>
        <v>CK$12</v>
      </c>
      <c r="CL1362" s="211" t="str">
        <f t="shared" ref="CL1362" si="1581">CL1349</f>
        <v>CL$12</v>
      </c>
    </row>
    <row r="1363" spans="2:90" x14ac:dyDescent="0.4">
      <c r="B1363" s="8" t="str">
        <f>B1350</f>
        <v>Primary volume driver</v>
      </c>
      <c r="D1363" t="s">
        <v>789</v>
      </c>
      <c r="E1363" s="8" t="str">
        <f>ROW()&amp;" "&amp;D1363</f>
        <v>1363 DCV-S</v>
      </c>
      <c r="G1363" t="s">
        <v>332</v>
      </c>
      <c r="H1363" s="56"/>
      <c r="I1363" s="79"/>
      <c r="J1363" s="79"/>
      <c r="K1363" s="15"/>
      <c r="L1363" s="15"/>
      <c r="M1363" s="15"/>
      <c r="N1363" s="15"/>
      <c r="O1363" s="15"/>
      <c r="P1363" s="15"/>
      <c r="R1363" s="15"/>
      <c r="S1363" s="211" t="str">
        <f t="shared" ref="S1363" si="1582">S1350</f>
        <v>S$13</v>
      </c>
      <c r="T1363" s="211" t="str">
        <f t="shared" ref="T1363:AX1363" si="1583">T1350</f>
        <v>T$13</v>
      </c>
      <c r="U1363" s="211" t="str">
        <f t="shared" si="1583"/>
        <v>U$13</v>
      </c>
      <c r="V1363" s="211" t="str">
        <f t="shared" si="1583"/>
        <v>V$13</v>
      </c>
      <c r="W1363" s="211" t="str">
        <f t="shared" si="1583"/>
        <v>W$13</v>
      </c>
      <c r="X1363" s="211" t="str">
        <f t="shared" si="1583"/>
        <v>X$13</v>
      </c>
      <c r="Y1363" s="211" t="str">
        <f t="shared" si="1583"/>
        <v>Y$13</v>
      </c>
      <c r="Z1363" s="211" t="str">
        <f t="shared" si="1583"/>
        <v>Z$13</v>
      </c>
      <c r="AA1363" s="211" t="str">
        <f t="shared" si="1583"/>
        <v>AA$13</v>
      </c>
      <c r="AB1363" s="211" t="str">
        <f t="shared" si="1583"/>
        <v>AB$13</v>
      </c>
      <c r="AC1363" s="211" t="str">
        <f t="shared" si="1583"/>
        <v>AC$13</v>
      </c>
      <c r="AD1363" s="211" t="str">
        <f t="shared" si="1583"/>
        <v>AD$13</v>
      </c>
      <c r="AE1363" s="211" t="str">
        <f t="shared" si="1583"/>
        <v>AE$13</v>
      </c>
      <c r="AF1363" s="211" t="str">
        <f t="shared" si="1583"/>
        <v>AF$13</v>
      </c>
      <c r="AG1363" s="211" t="str">
        <f t="shared" si="1583"/>
        <v>AG$13</v>
      </c>
      <c r="AH1363" s="211" t="str">
        <f t="shared" si="1583"/>
        <v>AH$13</v>
      </c>
      <c r="AI1363" s="211" t="str">
        <f t="shared" si="1583"/>
        <v>AI$13</v>
      </c>
      <c r="AJ1363" s="211" t="str">
        <f t="shared" si="1583"/>
        <v>AJ$13</v>
      </c>
      <c r="AK1363" s="211" t="str">
        <f t="shared" si="1583"/>
        <v>AK$13</v>
      </c>
      <c r="AL1363" s="211" t="str">
        <f t="shared" si="1583"/>
        <v>AL$13</v>
      </c>
      <c r="AM1363" s="211" t="str">
        <f t="shared" si="1583"/>
        <v>AM$13</v>
      </c>
      <c r="AN1363" s="211" t="str">
        <f t="shared" si="1583"/>
        <v>AN$13</v>
      </c>
      <c r="AO1363" s="211" t="str">
        <f t="shared" si="1583"/>
        <v>AO$13</v>
      </c>
      <c r="AP1363" s="211" t="str">
        <f t="shared" si="1583"/>
        <v>AP$13</v>
      </c>
      <c r="AQ1363" s="211" t="str">
        <f t="shared" si="1583"/>
        <v>AQ$13</v>
      </c>
      <c r="AR1363" s="211" t="str">
        <f t="shared" si="1583"/>
        <v>AR$13</v>
      </c>
      <c r="AS1363" s="211" t="str">
        <f t="shared" si="1583"/>
        <v>AS$13</v>
      </c>
      <c r="AT1363" s="211" t="str">
        <f t="shared" si="1583"/>
        <v>AT$13</v>
      </c>
      <c r="AU1363" s="211" t="str">
        <f t="shared" si="1583"/>
        <v>AU$13</v>
      </c>
      <c r="AV1363" s="211" t="str">
        <f t="shared" si="1583"/>
        <v>AV$13</v>
      </c>
      <c r="AW1363" s="211" t="str">
        <f t="shared" si="1583"/>
        <v>AW$13</v>
      </c>
      <c r="AX1363" s="211" t="str">
        <f t="shared" si="1583"/>
        <v>AX$13</v>
      </c>
      <c r="AY1363" s="211" t="str">
        <f t="shared" ref="AY1363:CD1363" si="1584">AY1350</f>
        <v>AY$13</v>
      </c>
      <c r="AZ1363" s="211" t="str">
        <f t="shared" si="1584"/>
        <v>AZ$13</v>
      </c>
      <c r="BA1363" s="211" t="str">
        <f t="shared" si="1584"/>
        <v>BA$13</v>
      </c>
      <c r="BB1363" s="211" t="str">
        <f t="shared" si="1584"/>
        <v>BB$13</v>
      </c>
      <c r="BC1363" s="211" t="str">
        <f t="shared" si="1584"/>
        <v>BC$13</v>
      </c>
      <c r="BD1363" s="211" t="str">
        <f t="shared" si="1584"/>
        <v>BD$13</v>
      </c>
      <c r="BE1363" s="211" t="str">
        <f t="shared" si="1584"/>
        <v>BE$13</v>
      </c>
      <c r="BF1363" s="211" t="str">
        <f t="shared" si="1584"/>
        <v>BF$13</v>
      </c>
      <c r="BG1363" s="211" t="str">
        <f t="shared" si="1584"/>
        <v>BG$13</v>
      </c>
      <c r="BH1363" s="211" t="str">
        <f t="shared" si="1584"/>
        <v>BH$13</v>
      </c>
      <c r="BI1363" s="211" t="str">
        <f t="shared" si="1584"/>
        <v>BI$13</v>
      </c>
      <c r="BJ1363" s="211" t="str">
        <f t="shared" si="1584"/>
        <v>BJ$13</v>
      </c>
      <c r="BK1363" s="211" t="str">
        <f t="shared" si="1584"/>
        <v>BK$13</v>
      </c>
      <c r="BL1363" s="211" t="str">
        <f t="shared" si="1584"/>
        <v>BL$13</v>
      </c>
      <c r="BM1363" s="211" t="str">
        <f t="shared" si="1584"/>
        <v>BM$13</v>
      </c>
      <c r="BN1363" s="211" t="str">
        <f t="shared" si="1584"/>
        <v>BN$13</v>
      </c>
      <c r="BO1363" s="211" t="str">
        <f t="shared" si="1584"/>
        <v>BO$13</v>
      </c>
      <c r="BP1363" s="211" t="str">
        <f t="shared" si="1584"/>
        <v>BP$13</v>
      </c>
      <c r="BQ1363" s="211" t="str">
        <f t="shared" si="1584"/>
        <v>BQ$13</v>
      </c>
      <c r="BR1363" s="211" t="str">
        <f t="shared" si="1584"/>
        <v>BR$13</v>
      </c>
      <c r="BS1363" s="211" t="str">
        <f t="shared" si="1584"/>
        <v>BS$13</v>
      </c>
      <c r="BT1363" s="211" t="str">
        <f t="shared" si="1584"/>
        <v>BT$13</v>
      </c>
      <c r="BU1363" s="211" t="str">
        <f t="shared" si="1584"/>
        <v>BU$13</v>
      </c>
      <c r="BV1363" s="211" t="str">
        <f t="shared" si="1584"/>
        <v>BV$13</v>
      </c>
      <c r="BW1363" s="211" t="str">
        <f t="shared" si="1584"/>
        <v>BW$13</v>
      </c>
      <c r="BX1363" s="211" t="str">
        <f t="shared" si="1584"/>
        <v>BX$13</v>
      </c>
      <c r="BY1363" s="211" t="str">
        <f t="shared" si="1584"/>
        <v>BY$13</v>
      </c>
      <c r="BZ1363" s="211" t="str">
        <f t="shared" si="1584"/>
        <v>BZ$13</v>
      </c>
      <c r="CA1363" s="211" t="str">
        <f t="shared" si="1584"/>
        <v>CA$13</v>
      </c>
      <c r="CB1363" s="211" t="str">
        <f t="shared" si="1584"/>
        <v>CB$13</v>
      </c>
      <c r="CC1363" s="211" t="str">
        <f t="shared" si="1584"/>
        <v>CC$13</v>
      </c>
      <c r="CD1363" s="211" t="str">
        <f t="shared" si="1584"/>
        <v>CD$13</v>
      </c>
      <c r="CE1363" s="211" t="str">
        <f t="shared" ref="CE1363:CK1363" si="1585">CE1350</f>
        <v>CE$13</v>
      </c>
      <c r="CF1363" s="211" t="str">
        <f t="shared" si="1585"/>
        <v>CF$13</v>
      </c>
      <c r="CG1363" s="211" t="str">
        <f t="shared" si="1585"/>
        <v>CG$13</v>
      </c>
      <c r="CH1363" s="211" t="str">
        <f t="shared" si="1585"/>
        <v>CH$13</v>
      </c>
      <c r="CI1363" s="211" t="str">
        <f t="shared" si="1585"/>
        <v>CI$13</v>
      </c>
      <c r="CJ1363" s="211" t="str">
        <f t="shared" si="1585"/>
        <v>CJ$13</v>
      </c>
      <c r="CK1363" s="211" t="str">
        <f t="shared" si="1585"/>
        <v>CK$13</v>
      </c>
      <c r="CL1363" s="211" t="str">
        <f t="shared" ref="CL1363" si="1586">CL1350</f>
        <v>CL$13</v>
      </c>
    </row>
    <row r="1364" spans="2:90" x14ac:dyDescent="0.4">
      <c r="B1364" s="89" t="str">
        <f>B1355</f>
        <v xml:space="preserve">DC volume driven: </v>
      </c>
      <c r="D1364" t="s">
        <v>789</v>
      </c>
      <c r="E1364" s="8" t="str">
        <f t="shared" ref="E1364:E1367" si="1587">ROW()&amp;" "&amp;D1364</f>
        <v>1364 DCV-S</v>
      </c>
      <c r="G1364" t="s">
        <v>332</v>
      </c>
      <c r="H1364" s="12"/>
      <c r="I1364" s="60"/>
      <c r="J1364" s="60"/>
      <c r="K1364" s="15"/>
      <c r="L1364" s="15"/>
      <c r="M1364" s="15"/>
      <c r="N1364" s="15"/>
      <c r="O1364" s="15"/>
      <c r="P1364" s="15"/>
      <c r="R1364" s="15"/>
      <c r="S1364" s="211">
        <f t="shared" ref="S1364" si="1588">S1352</f>
        <v>0</v>
      </c>
      <c r="T1364" s="211">
        <f t="shared" ref="T1364:AX1364" si="1589">T1352</f>
        <v>0</v>
      </c>
      <c r="U1364" s="211">
        <f t="shared" si="1589"/>
        <v>0</v>
      </c>
      <c r="V1364" s="211">
        <f t="shared" si="1589"/>
        <v>0</v>
      </c>
      <c r="W1364" s="211">
        <f t="shared" si="1589"/>
        <v>0</v>
      </c>
      <c r="X1364" s="211">
        <f t="shared" si="1589"/>
        <v>0</v>
      </c>
      <c r="Y1364" s="211">
        <f t="shared" si="1589"/>
        <v>0</v>
      </c>
      <c r="Z1364" s="211">
        <f t="shared" si="1589"/>
        <v>0</v>
      </c>
      <c r="AA1364" s="211">
        <f t="shared" si="1589"/>
        <v>0</v>
      </c>
      <c r="AB1364" s="211">
        <f t="shared" si="1589"/>
        <v>0</v>
      </c>
      <c r="AC1364" s="211">
        <f t="shared" si="1589"/>
        <v>0</v>
      </c>
      <c r="AD1364" s="211">
        <f t="shared" si="1589"/>
        <v>0</v>
      </c>
      <c r="AE1364" s="211">
        <f t="shared" si="1589"/>
        <v>0</v>
      </c>
      <c r="AF1364" s="211">
        <f t="shared" si="1589"/>
        <v>0</v>
      </c>
      <c r="AG1364" s="211">
        <f t="shared" si="1589"/>
        <v>0</v>
      </c>
      <c r="AH1364" s="211">
        <f t="shared" si="1589"/>
        <v>0</v>
      </c>
      <c r="AI1364" s="211">
        <f t="shared" si="1589"/>
        <v>0</v>
      </c>
      <c r="AJ1364" s="211">
        <f t="shared" si="1589"/>
        <v>0</v>
      </c>
      <c r="AK1364" s="211">
        <f t="shared" si="1589"/>
        <v>0</v>
      </c>
      <c r="AL1364" s="211">
        <f t="shared" si="1589"/>
        <v>0</v>
      </c>
      <c r="AM1364" s="211">
        <f t="shared" si="1589"/>
        <v>0</v>
      </c>
      <c r="AN1364" s="211">
        <f t="shared" si="1589"/>
        <v>0</v>
      </c>
      <c r="AO1364" s="211">
        <f t="shared" si="1589"/>
        <v>0</v>
      </c>
      <c r="AP1364" s="211">
        <f t="shared" si="1589"/>
        <v>0</v>
      </c>
      <c r="AQ1364" s="211">
        <f t="shared" si="1589"/>
        <v>0</v>
      </c>
      <c r="AR1364" s="211">
        <f t="shared" si="1589"/>
        <v>0</v>
      </c>
      <c r="AS1364" s="211">
        <f t="shared" si="1589"/>
        <v>0</v>
      </c>
      <c r="AT1364" s="211">
        <f t="shared" si="1589"/>
        <v>0</v>
      </c>
      <c r="AU1364" s="211">
        <f t="shared" si="1589"/>
        <v>0</v>
      </c>
      <c r="AV1364" s="211">
        <f t="shared" si="1589"/>
        <v>0</v>
      </c>
      <c r="AW1364" s="211">
        <f t="shared" si="1589"/>
        <v>0</v>
      </c>
      <c r="AX1364" s="211">
        <f t="shared" si="1589"/>
        <v>0</v>
      </c>
      <c r="AY1364" s="211">
        <f t="shared" ref="AY1364:CD1364" si="1590">AY1352</f>
        <v>0</v>
      </c>
      <c r="AZ1364" s="211">
        <f t="shared" si="1590"/>
        <v>0</v>
      </c>
      <c r="BA1364" s="211">
        <f t="shared" si="1590"/>
        <v>0</v>
      </c>
      <c r="BB1364" s="211">
        <f t="shared" si="1590"/>
        <v>0</v>
      </c>
      <c r="BC1364" s="211">
        <f t="shared" si="1590"/>
        <v>0</v>
      </c>
      <c r="BD1364" s="211">
        <f t="shared" si="1590"/>
        <v>0</v>
      </c>
      <c r="BE1364" s="211">
        <f t="shared" si="1590"/>
        <v>0</v>
      </c>
      <c r="BF1364" s="211">
        <f t="shared" si="1590"/>
        <v>0</v>
      </c>
      <c r="BG1364" s="211">
        <f t="shared" si="1590"/>
        <v>0</v>
      </c>
      <c r="BH1364" s="211">
        <f t="shared" si="1590"/>
        <v>0</v>
      </c>
      <c r="BI1364" s="211">
        <f t="shared" si="1590"/>
        <v>0</v>
      </c>
      <c r="BJ1364" s="211">
        <f t="shared" si="1590"/>
        <v>0</v>
      </c>
      <c r="BK1364" s="211">
        <f t="shared" si="1590"/>
        <v>0</v>
      </c>
      <c r="BL1364" s="211">
        <f t="shared" si="1590"/>
        <v>0</v>
      </c>
      <c r="BM1364" s="211">
        <f t="shared" si="1590"/>
        <v>0</v>
      </c>
      <c r="BN1364" s="211">
        <f t="shared" si="1590"/>
        <v>0</v>
      </c>
      <c r="BO1364" s="211">
        <f t="shared" si="1590"/>
        <v>0</v>
      </c>
      <c r="BP1364" s="211">
        <f t="shared" si="1590"/>
        <v>0</v>
      </c>
      <c r="BQ1364" s="211">
        <f t="shared" si="1590"/>
        <v>0</v>
      </c>
      <c r="BR1364" s="211">
        <f t="shared" si="1590"/>
        <v>0</v>
      </c>
      <c r="BS1364" s="211">
        <f t="shared" si="1590"/>
        <v>0</v>
      </c>
      <c r="BT1364" s="211">
        <f t="shared" si="1590"/>
        <v>0</v>
      </c>
      <c r="BU1364" s="211">
        <f t="shared" si="1590"/>
        <v>0</v>
      </c>
      <c r="BV1364" s="211">
        <f t="shared" si="1590"/>
        <v>0</v>
      </c>
      <c r="BW1364" s="211">
        <f t="shared" si="1590"/>
        <v>0</v>
      </c>
      <c r="BX1364" s="211">
        <f t="shared" si="1590"/>
        <v>0</v>
      </c>
      <c r="BY1364" s="211">
        <f t="shared" si="1590"/>
        <v>0</v>
      </c>
      <c r="BZ1364" s="211">
        <f t="shared" si="1590"/>
        <v>0</v>
      </c>
      <c r="CA1364" s="211">
        <f t="shared" si="1590"/>
        <v>0</v>
      </c>
      <c r="CB1364" s="211">
        <f t="shared" si="1590"/>
        <v>0</v>
      </c>
      <c r="CC1364" s="211">
        <f t="shared" si="1590"/>
        <v>0</v>
      </c>
      <c r="CD1364" s="211">
        <f t="shared" si="1590"/>
        <v>0</v>
      </c>
      <c r="CE1364" s="211">
        <f t="shared" ref="CE1364:CK1364" si="1591">CE1352</f>
        <v>0</v>
      </c>
      <c r="CF1364" s="211">
        <f t="shared" si="1591"/>
        <v>0</v>
      </c>
      <c r="CG1364" s="211">
        <f t="shared" si="1591"/>
        <v>0</v>
      </c>
      <c r="CH1364" s="211">
        <f t="shared" si="1591"/>
        <v>0</v>
      </c>
      <c r="CI1364" s="211">
        <f t="shared" si="1591"/>
        <v>0</v>
      </c>
      <c r="CJ1364" s="211">
        <f t="shared" si="1591"/>
        <v>0</v>
      </c>
      <c r="CK1364" s="211">
        <f t="shared" si="1591"/>
        <v>0</v>
      </c>
      <c r="CL1364" s="211">
        <f t="shared" ref="CL1364" si="1592">CL1352</f>
        <v>0</v>
      </c>
    </row>
    <row r="1365" spans="2:90" x14ac:dyDescent="0.4">
      <c r="B1365" s="235" t="str">
        <f>IFERROR(SUBSTITUTE(TRIM(MID(B1355, SEARCH("-", B1355) + 1, LEN(B1355))),":",""),"no unit")</f>
        <v>no unit</v>
      </c>
      <c r="D1365" t="s">
        <v>789</v>
      </c>
      <c r="E1365" s="8" t="str">
        <f t="shared" ref="E1365" si="1593">ROW()&amp;" "&amp;D1365</f>
        <v>1365 DCV-S</v>
      </c>
      <c r="G1365" t="s">
        <v>332</v>
      </c>
      <c r="H1365" s="12"/>
      <c r="I1365" s="60"/>
      <c r="J1365" s="60"/>
      <c r="K1365" s="15"/>
      <c r="L1365" s="15"/>
      <c r="M1365" s="15"/>
      <c r="N1365" s="15"/>
      <c r="O1365" s="15"/>
      <c r="P1365" s="15"/>
      <c r="R1365" s="15"/>
      <c r="S1365" s="211"/>
      <c r="T1365" s="211"/>
      <c r="U1365" s="211"/>
      <c r="V1365" s="211"/>
      <c r="W1365" s="211"/>
      <c r="X1365" s="211"/>
      <c r="Y1365" s="211"/>
      <c r="Z1365" s="211"/>
      <c r="AA1365" s="211"/>
      <c r="AB1365" s="211"/>
      <c r="AC1365" s="211"/>
      <c r="AD1365" s="211"/>
      <c r="AE1365" s="211"/>
      <c r="AF1365" s="211"/>
      <c r="AG1365" s="211"/>
      <c r="AH1365" s="211"/>
      <c r="AI1365" s="211"/>
      <c r="AJ1365" s="211"/>
      <c r="AK1365" s="211"/>
      <c r="AL1365" s="211"/>
      <c r="AM1365" s="211"/>
      <c r="AN1365" s="211"/>
      <c r="AO1365" s="211"/>
      <c r="AP1365" s="211"/>
      <c r="AQ1365" s="211"/>
      <c r="AR1365" s="211"/>
      <c r="AS1365" s="211"/>
      <c r="AT1365" s="211"/>
      <c r="AU1365" s="211"/>
      <c r="AV1365" s="211"/>
      <c r="AW1365" s="211"/>
      <c r="AX1365" s="211"/>
      <c r="AY1365" s="211"/>
      <c r="AZ1365" s="211"/>
      <c r="BA1365" s="211"/>
      <c r="BB1365" s="211"/>
      <c r="BC1365" s="211"/>
      <c r="BD1365" s="211"/>
      <c r="BE1365" s="211"/>
      <c r="BF1365" s="211"/>
      <c r="BG1365" s="211"/>
      <c r="BH1365" s="211"/>
      <c r="BI1365" s="211"/>
      <c r="BJ1365" s="211"/>
      <c r="BK1365" s="211"/>
      <c r="BL1365" s="211"/>
      <c r="BM1365" s="211"/>
      <c r="BN1365" s="211"/>
      <c r="BO1365" s="211"/>
      <c r="BP1365" s="211"/>
      <c r="BQ1365" s="211"/>
      <c r="BR1365" s="211"/>
      <c r="BS1365" s="211"/>
      <c r="BT1365" s="211"/>
      <c r="BU1365" s="211"/>
      <c r="BV1365" s="211"/>
      <c r="BW1365" s="211"/>
      <c r="BX1365" s="211"/>
      <c r="BY1365" s="211"/>
      <c r="BZ1365" s="211"/>
      <c r="CA1365" s="211"/>
      <c r="CB1365" s="211"/>
      <c r="CC1365" s="211"/>
      <c r="CD1365" s="211"/>
      <c r="CE1365" s="211"/>
      <c r="CF1365" s="211"/>
      <c r="CG1365" s="211"/>
      <c r="CH1365" s="211"/>
      <c r="CI1365" s="211"/>
      <c r="CJ1365" s="211"/>
      <c r="CK1365" s="211"/>
      <c r="CL1365" s="211"/>
    </row>
    <row r="1366" spans="2:90" x14ac:dyDescent="0.4">
      <c r="B1366" s="89" t="str">
        <f>B1353</f>
        <v>Secondary revenue driver</v>
      </c>
      <c r="D1366" t="s">
        <v>789</v>
      </c>
      <c r="E1366" s="8" t="str">
        <f t="shared" si="1587"/>
        <v>1366 DCV-S</v>
      </c>
      <c r="G1366" t="s">
        <v>332</v>
      </c>
      <c r="H1366" s="90"/>
      <c r="I1366" s="209"/>
      <c r="J1366" s="209"/>
      <c r="K1366" s="210"/>
      <c r="L1366" s="210"/>
      <c r="M1366" s="210"/>
      <c r="N1366" s="210"/>
      <c r="O1366" s="210"/>
      <c r="P1366" s="210"/>
      <c r="R1366" s="210"/>
      <c r="S1366" s="4" t="str">
        <f t="shared" ref="S1366" si="1594">ADDRESS(ROW(S1358),COLUMN(S1358),2)</f>
        <v>S$1358</v>
      </c>
      <c r="T1366" s="4" t="str">
        <f t="shared" ref="T1366:AX1366" si="1595">ADDRESS(ROW(T1358),COLUMN(T1358),2)</f>
        <v>T$1358</v>
      </c>
      <c r="U1366" s="4" t="str">
        <f t="shared" si="1595"/>
        <v>U$1358</v>
      </c>
      <c r="V1366" s="4" t="str">
        <f t="shared" si="1595"/>
        <v>V$1358</v>
      </c>
      <c r="W1366" s="4" t="str">
        <f t="shared" si="1595"/>
        <v>W$1358</v>
      </c>
      <c r="X1366" s="4" t="str">
        <f t="shared" si="1595"/>
        <v>X$1358</v>
      </c>
      <c r="Y1366" s="4" t="str">
        <f t="shared" si="1595"/>
        <v>Y$1358</v>
      </c>
      <c r="Z1366" s="4" t="str">
        <f t="shared" si="1595"/>
        <v>Z$1358</v>
      </c>
      <c r="AA1366" s="4" t="str">
        <f t="shared" si="1595"/>
        <v>AA$1358</v>
      </c>
      <c r="AB1366" s="4" t="str">
        <f t="shared" si="1595"/>
        <v>AB$1358</v>
      </c>
      <c r="AC1366" s="4" t="str">
        <f t="shared" si="1595"/>
        <v>AC$1358</v>
      </c>
      <c r="AD1366" s="4" t="str">
        <f t="shared" si="1595"/>
        <v>AD$1358</v>
      </c>
      <c r="AE1366" s="4" t="str">
        <f t="shared" si="1595"/>
        <v>AE$1358</v>
      </c>
      <c r="AF1366" s="4" t="str">
        <f t="shared" si="1595"/>
        <v>AF$1358</v>
      </c>
      <c r="AG1366" s="4" t="str">
        <f t="shared" si="1595"/>
        <v>AG$1358</v>
      </c>
      <c r="AH1366" s="4" t="str">
        <f t="shared" si="1595"/>
        <v>AH$1358</v>
      </c>
      <c r="AI1366" s="4" t="str">
        <f t="shared" si="1595"/>
        <v>AI$1358</v>
      </c>
      <c r="AJ1366" s="4" t="str">
        <f t="shared" si="1595"/>
        <v>AJ$1358</v>
      </c>
      <c r="AK1366" s="4" t="str">
        <f t="shared" si="1595"/>
        <v>AK$1358</v>
      </c>
      <c r="AL1366" s="4" t="str">
        <f t="shared" si="1595"/>
        <v>AL$1358</v>
      </c>
      <c r="AM1366" s="4" t="str">
        <f t="shared" si="1595"/>
        <v>AM$1358</v>
      </c>
      <c r="AN1366" s="4" t="str">
        <f t="shared" si="1595"/>
        <v>AN$1358</v>
      </c>
      <c r="AO1366" s="4" t="str">
        <f t="shared" si="1595"/>
        <v>AO$1358</v>
      </c>
      <c r="AP1366" s="4" t="str">
        <f t="shared" si="1595"/>
        <v>AP$1358</v>
      </c>
      <c r="AQ1366" s="4" t="str">
        <f t="shared" si="1595"/>
        <v>AQ$1358</v>
      </c>
      <c r="AR1366" s="4" t="str">
        <f t="shared" si="1595"/>
        <v>AR$1358</v>
      </c>
      <c r="AS1366" s="4" t="str">
        <f t="shared" si="1595"/>
        <v>AS$1358</v>
      </c>
      <c r="AT1366" s="4" t="str">
        <f t="shared" si="1595"/>
        <v>AT$1358</v>
      </c>
      <c r="AU1366" s="4" t="str">
        <f t="shared" si="1595"/>
        <v>AU$1358</v>
      </c>
      <c r="AV1366" s="4" t="str">
        <f t="shared" si="1595"/>
        <v>AV$1358</v>
      </c>
      <c r="AW1366" s="4" t="str">
        <f t="shared" si="1595"/>
        <v>AW$1358</v>
      </c>
      <c r="AX1366" s="4" t="str">
        <f t="shared" si="1595"/>
        <v>AX$1358</v>
      </c>
      <c r="AY1366" s="4" t="str">
        <f t="shared" ref="AY1366:CD1366" si="1596">ADDRESS(ROW(AY1358),COLUMN(AY1358),2)</f>
        <v>AY$1358</v>
      </c>
      <c r="AZ1366" s="4" t="str">
        <f t="shared" si="1596"/>
        <v>AZ$1358</v>
      </c>
      <c r="BA1366" s="4" t="str">
        <f t="shared" si="1596"/>
        <v>BA$1358</v>
      </c>
      <c r="BB1366" s="4" t="str">
        <f t="shared" si="1596"/>
        <v>BB$1358</v>
      </c>
      <c r="BC1366" s="4" t="str">
        <f t="shared" si="1596"/>
        <v>BC$1358</v>
      </c>
      <c r="BD1366" s="4" t="str">
        <f t="shared" si="1596"/>
        <v>BD$1358</v>
      </c>
      <c r="BE1366" s="4" t="str">
        <f t="shared" si="1596"/>
        <v>BE$1358</v>
      </c>
      <c r="BF1366" s="4" t="str">
        <f t="shared" si="1596"/>
        <v>BF$1358</v>
      </c>
      <c r="BG1366" s="4" t="str">
        <f t="shared" si="1596"/>
        <v>BG$1358</v>
      </c>
      <c r="BH1366" s="4" t="str">
        <f t="shared" si="1596"/>
        <v>BH$1358</v>
      </c>
      <c r="BI1366" s="4" t="str">
        <f t="shared" si="1596"/>
        <v>BI$1358</v>
      </c>
      <c r="BJ1366" s="4" t="str">
        <f t="shared" si="1596"/>
        <v>BJ$1358</v>
      </c>
      <c r="BK1366" s="4" t="str">
        <f t="shared" si="1596"/>
        <v>BK$1358</v>
      </c>
      <c r="BL1366" s="4" t="str">
        <f t="shared" si="1596"/>
        <v>BL$1358</v>
      </c>
      <c r="BM1366" s="4" t="str">
        <f t="shared" si="1596"/>
        <v>BM$1358</v>
      </c>
      <c r="BN1366" s="4" t="str">
        <f t="shared" si="1596"/>
        <v>BN$1358</v>
      </c>
      <c r="BO1366" s="4" t="str">
        <f t="shared" si="1596"/>
        <v>BO$1358</v>
      </c>
      <c r="BP1366" s="4" t="str">
        <f t="shared" si="1596"/>
        <v>BP$1358</v>
      </c>
      <c r="BQ1366" s="4" t="str">
        <f t="shared" si="1596"/>
        <v>BQ$1358</v>
      </c>
      <c r="BR1366" s="4" t="str">
        <f t="shared" si="1596"/>
        <v>BR$1358</v>
      </c>
      <c r="BS1366" s="4" t="str">
        <f t="shared" si="1596"/>
        <v>BS$1358</v>
      </c>
      <c r="BT1366" s="4" t="str">
        <f t="shared" si="1596"/>
        <v>BT$1358</v>
      </c>
      <c r="BU1366" s="4" t="str">
        <f t="shared" si="1596"/>
        <v>BU$1358</v>
      </c>
      <c r="BV1366" s="4" t="str">
        <f t="shared" si="1596"/>
        <v>BV$1358</v>
      </c>
      <c r="BW1366" s="4" t="str">
        <f t="shared" si="1596"/>
        <v>BW$1358</v>
      </c>
      <c r="BX1366" s="4" t="str">
        <f t="shared" si="1596"/>
        <v>BX$1358</v>
      </c>
      <c r="BY1366" s="4" t="str">
        <f t="shared" si="1596"/>
        <v>BY$1358</v>
      </c>
      <c r="BZ1366" s="4" t="str">
        <f t="shared" si="1596"/>
        <v>BZ$1358</v>
      </c>
      <c r="CA1366" s="4" t="str">
        <f t="shared" si="1596"/>
        <v>CA$1358</v>
      </c>
      <c r="CB1366" s="4" t="str">
        <f t="shared" si="1596"/>
        <v>CB$1358</v>
      </c>
      <c r="CC1366" s="4" t="str">
        <f t="shared" si="1596"/>
        <v>CC$1358</v>
      </c>
      <c r="CD1366" s="4" t="str">
        <f t="shared" si="1596"/>
        <v>CD$1358</v>
      </c>
      <c r="CE1366" s="4" t="str">
        <f t="shared" ref="CE1366:CK1366" si="1597">ADDRESS(ROW(CE1358),COLUMN(CE1358),2)</f>
        <v>CE$1358</v>
      </c>
      <c r="CF1366" s="4" t="str">
        <f t="shared" si="1597"/>
        <v>CF$1358</v>
      </c>
      <c r="CG1366" s="4" t="str">
        <f t="shared" si="1597"/>
        <v>CG$1358</v>
      </c>
      <c r="CH1366" s="4" t="str">
        <f t="shared" si="1597"/>
        <v>CH$1358</v>
      </c>
      <c r="CI1366" s="4" t="str">
        <f t="shared" si="1597"/>
        <v>CI$1358</v>
      </c>
      <c r="CJ1366" s="4" t="str">
        <f t="shared" si="1597"/>
        <v>CJ$1358</v>
      </c>
      <c r="CK1366" s="4" t="str">
        <f t="shared" si="1597"/>
        <v>CK$1358</v>
      </c>
      <c r="CL1366" s="4" t="str">
        <f t="shared" ref="CL1366" si="1598">ADDRESS(ROW(CL1358),COLUMN(CL1358),2)</f>
        <v>CL$1358</v>
      </c>
    </row>
    <row r="1367" spans="2:90" x14ac:dyDescent="0.4">
      <c r="B1367" s="8" t="str">
        <f>B1354</f>
        <v>Secondary volume driver</v>
      </c>
      <c r="D1367" t="s">
        <v>789</v>
      </c>
      <c r="E1367" s="8" t="str">
        <f t="shared" si="1587"/>
        <v>1367 DCV-S</v>
      </c>
      <c r="G1367" t="s">
        <v>332</v>
      </c>
      <c r="H1367" s="12"/>
      <c r="I1367" s="60"/>
      <c r="J1367" s="60"/>
      <c r="K1367" s="15"/>
      <c r="L1367" s="15"/>
      <c r="M1367" s="15"/>
      <c r="N1367" s="15"/>
      <c r="O1367" s="15"/>
      <c r="P1367" s="15"/>
      <c r="R1367" s="15"/>
      <c r="S1367" s="211" t="str">
        <f t="shared" ref="S1367" si="1599">S1354</f>
        <v>S$15</v>
      </c>
      <c r="T1367" s="211" t="str">
        <f t="shared" ref="T1367:AX1367" si="1600">T1354</f>
        <v>T$15</v>
      </c>
      <c r="U1367" s="211" t="str">
        <f t="shared" si="1600"/>
        <v>U$15</v>
      </c>
      <c r="V1367" s="211" t="str">
        <f t="shared" si="1600"/>
        <v>V$15</v>
      </c>
      <c r="W1367" s="211" t="str">
        <f t="shared" si="1600"/>
        <v>W$15</v>
      </c>
      <c r="X1367" s="211" t="str">
        <f t="shared" si="1600"/>
        <v>X$15</v>
      </c>
      <c r="Y1367" s="211" t="str">
        <f t="shared" si="1600"/>
        <v>Y$15</v>
      </c>
      <c r="Z1367" s="211" t="str">
        <f t="shared" si="1600"/>
        <v>Z$15</v>
      </c>
      <c r="AA1367" s="211" t="str">
        <f t="shared" si="1600"/>
        <v>AA$15</v>
      </c>
      <c r="AB1367" s="211" t="str">
        <f t="shared" si="1600"/>
        <v>AB$15</v>
      </c>
      <c r="AC1367" s="211" t="str">
        <f t="shared" si="1600"/>
        <v>AC$15</v>
      </c>
      <c r="AD1367" s="211" t="str">
        <f t="shared" si="1600"/>
        <v>AD$15</v>
      </c>
      <c r="AE1367" s="211" t="str">
        <f t="shared" si="1600"/>
        <v>AE$15</v>
      </c>
      <c r="AF1367" s="211" t="str">
        <f t="shared" si="1600"/>
        <v>AF$15</v>
      </c>
      <c r="AG1367" s="211" t="str">
        <f t="shared" si="1600"/>
        <v>AG$15</v>
      </c>
      <c r="AH1367" s="211" t="str">
        <f t="shared" si="1600"/>
        <v>AH$15</v>
      </c>
      <c r="AI1367" s="211" t="str">
        <f t="shared" si="1600"/>
        <v>AI$15</v>
      </c>
      <c r="AJ1367" s="211" t="str">
        <f t="shared" si="1600"/>
        <v>AJ$15</v>
      </c>
      <c r="AK1367" s="211" t="str">
        <f t="shared" si="1600"/>
        <v>AK$15</v>
      </c>
      <c r="AL1367" s="211" t="str">
        <f t="shared" si="1600"/>
        <v>AL$15</v>
      </c>
      <c r="AM1367" s="211" t="str">
        <f t="shared" si="1600"/>
        <v>AM$15</v>
      </c>
      <c r="AN1367" s="211" t="str">
        <f t="shared" si="1600"/>
        <v>AN$15</v>
      </c>
      <c r="AO1367" s="211" t="str">
        <f t="shared" si="1600"/>
        <v>AO$15</v>
      </c>
      <c r="AP1367" s="211" t="str">
        <f t="shared" si="1600"/>
        <v>AP$15</v>
      </c>
      <c r="AQ1367" s="211" t="str">
        <f t="shared" si="1600"/>
        <v>AQ$15</v>
      </c>
      <c r="AR1367" s="211" t="str">
        <f t="shared" si="1600"/>
        <v>AR$15</v>
      </c>
      <c r="AS1367" s="211" t="str">
        <f t="shared" si="1600"/>
        <v>AS$15</v>
      </c>
      <c r="AT1367" s="211" t="str">
        <f t="shared" si="1600"/>
        <v>AT$15</v>
      </c>
      <c r="AU1367" s="211" t="str">
        <f t="shared" si="1600"/>
        <v>AU$15</v>
      </c>
      <c r="AV1367" s="211" t="str">
        <f t="shared" si="1600"/>
        <v>AV$15</v>
      </c>
      <c r="AW1367" s="211" t="str">
        <f t="shared" si="1600"/>
        <v>AW$15</v>
      </c>
      <c r="AX1367" s="211" t="str">
        <f t="shared" si="1600"/>
        <v>AX$15</v>
      </c>
      <c r="AY1367" s="211" t="str">
        <f t="shared" ref="AY1367:CD1367" si="1601">AY1354</f>
        <v>AY$15</v>
      </c>
      <c r="AZ1367" s="211" t="str">
        <f t="shared" si="1601"/>
        <v>AZ$15</v>
      </c>
      <c r="BA1367" s="211" t="str">
        <f t="shared" si="1601"/>
        <v>BA$15</v>
      </c>
      <c r="BB1367" s="211" t="str">
        <f t="shared" si="1601"/>
        <v>BB$15</v>
      </c>
      <c r="BC1367" s="211" t="str">
        <f t="shared" si="1601"/>
        <v>BC$15</v>
      </c>
      <c r="BD1367" s="211" t="str">
        <f t="shared" si="1601"/>
        <v>BD$15</v>
      </c>
      <c r="BE1367" s="211" t="str">
        <f t="shared" si="1601"/>
        <v>BE$15</v>
      </c>
      <c r="BF1367" s="211" t="str">
        <f t="shared" si="1601"/>
        <v>BF$15</v>
      </c>
      <c r="BG1367" s="211" t="str">
        <f t="shared" si="1601"/>
        <v>BG$15</v>
      </c>
      <c r="BH1367" s="211" t="str">
        <f t="shared" si="1601"/>
        <v>BH$15</v>
      </c>
      <c r="BI1367" s="211" t="str">
        <f t="shared" si="1601"/>
        <v>BI$15</v>
      </c>
      <c r="BJ1367" s="211" t="str">
        <f t="shared" si="1601"/>
        <v>BJ$15</v>
      </c>
      <c r="BK1367" s="211" t="str">
        <f t="shared" si="1601"/>
        <v>BK$15</v>
      </c>
      <c r="BL1367" s="211" t="str">
        <f t="shared" si="1601"/>
        <v>BL$15</v>
      </c>
      <c r="BM1367" s="211" t="str">
        <f t="shared" si="1601"/>
        <v>BM$15</v>
      </c>
      <c r="BN1367" s="211" t="str">
        <f t="shared" si="1601"/>
        <v>BN$15</v>
      </c>
      <c r="BO1367" s="211" t="str">
        <f t="shared" si="1601"/>
        <v>BO$15</v>
      </c>
      <c r="BP1367" s="211" t="str">
        <f t="shared" si="1601"/>
        <v>BP$15</v>
      </c>
      <c r="BQ1367" s="211" t="str">
        <f t="shared" si="1601"/>
        <v>BQ$15</v>
      </c>
      <c r="BR1367" s="211" t="str">
        <f t="shared" si="1601"/>
        <v>BR$15</v>
      </c>
      <c r="BS1367" s="211" t="str">
        <f t="shared" si="1601"/>
        <v>BS$15</v>
      </c>
      <c r="BT1367" s="211" t="str">
        <f t="shared" si="1601"/>
        <v>BT$15</v>
      </c>
      <c r="BU1367" s="211" t="str">
        <f t="shared" si="1601"/>
        <v>BU$15</v>
      </c>
      <c r="BV1367" s="211" t="str">
        <f t="shared" si="1601"/>
        <v>BV$15</v>
      </c>
      <c r="BW1367" s="211" t="str">
        <f t="shared" si="1601"/>
        <v>BW$15</v>
      </c>
      <c r="BX1367" s="211" t="str">
        <f t="shared" si="1601"/>
        <v>BX$15</v>
      </c>
      <c r="BY1367" s="211" t="str">
        <f t="shared" si="1601"/>
        <v>BY$15</v>
      </c>
      <c r="BZ1367" s="211" t="str">
        <f t="shared" si="1601"/>
        <v>BZ$15</v>
      </c>
      <c r="CA1367" s="211" t="str">
        <f t="shared" si="1601"/>
        <v>CA$15</v>
      </c>
      <c r="CB1367" s="211" t="str">
        <f t="shared" si="1601"/>
        <v>CB$15</v>
      </c>
      <c r="CC1367" s="211" t="str">
        <f t="shared" si="1601"/>
        <v>CC$15</v>
      </c>
      <c r="CD1367" s="211" t="str">
        <f t="shared" si="1601"/>
        <v>CD$15</v>
      </c>
      <c r="CE1367" s="211" t="str">
        <f t="shared" ref="CE1367:CK1367" si="1602">CE1354</f>
        <v>CE$15</v>
      </c>
      <c r="CF1367" s="211" t="str">
        <f t="shared" si="1602"/>
        <v>CF$15</v>
      </c>
      <c r="CG1367" s="211" t="str">
        <f t="shared" si="1602"/>
        <v>CG$15</v>
      </c>
      <c r="CH1367" s="211" t="str">
        <f t="shared" si="1602"/>
        <v>CH$15</v>
      </c>
      <c r="CI1367" s="211" t="str">
        <f t="shared" si="1602"/>
        <v>CI$15</v>
      </c>
      <c r="CJ1367" s="211" t="str">
        <f t="shared" si="1602"/>
        <v>CJ$15</v>
      </c>
      <c r="CK1367" s="211" t="str">
        <f t="shared" si="1602"/>
        <v>CK$15</v>
      </c>
      <c r="CL1367" s="211" t="str">
        <f t="shared" ref="CL1367" si="1603">CL1354</f>
        <v>CL$15</v>
      </c>
    </row>
    <row r="1368" spans="2:90" x14ac:dyDescent="0.4">
      <c r="E1368" s="8"/>
      <c r="H1368" s="12"/>
      <c r="I1368" s="60"/>
      <c r="J1368" s="60"/>
      <c r="K1368" s="15"/>
      <c r="L1368" s="15"/>
      <c r="M1368" s="15"/>
      <c r="N1368" s="15"/>
      <c r="O1368" s="15"/>
      <c r="P1368" s="15"/>
      <c r="R1368" s="15"/>
      <c r="S1368" s="76"/>
      <c r="T1368" s="76"/>
      <c r="U1368" s="76"/>
      <c r="V1368" s="76"/>
      <c r="W1368" s="76"/>
      <c r="X1368" s="76"/>
      <c r="Y1368" s="76"/>
      <c r="Z1368" s="76"/>
      <c r="AA1368" s="76"/>
      <c r="AB1368" s="76"/>
      <c r="AC1368" s="76"/>
      <c r="AD1368" s="76"/>
      <c r="AE1368" s="76"/>
      <c r="AF1368" s="76"/>
      <c r="AG1368" s="76"/>
      <c r="AH1368" s="76"/>
      <c r="AI1368" s="76"/>
      <c r="AJ1368" s="76"/>
      <c r="AK1368" s="76"/>
      <c r="AL1368" s="76"/>
      <c r="AM1368" s="76"/>
      <c r="AN1368" s="76"/>
      <c r="AO1368" s="76"/>
      <c r="AP1368" s="76"/>
      <c r="AQ1368" s="76"/>
      <c r="AR1368" s="76"/>
      <c r="AS1368" s="76"/>
      <c r="AT1368" s="76"/>
      <c r="AU1368" s="76"/>
      <c r="AV1368" s="76"/>
      <c r="AW1368" s="76"/>
      <c r="AX1368" s="76"/>
      <c r="AY1368" s="76"/>
      <c r="AZ1368" s="76"/>
      <c r="BA1368" s="76"/>
      <c r="BB1368" s="76"/>
      <c r="BC1368" s="76"/>
      <c r="BD1368" s="76"/>
      <c r="BE1368" s="76"/>
      <c r="BF1368" s="76"/>
      <c r="BG1368" s="76"/>
      <c r="BH1368" s="76"/>
      <c r="BI1368" s="76"/>
      <c r="BJ1368" s="76"/>
      <c r="BK1368" s="76"/>
      <c r="BL1368" s="76"/>
      <c r="BM1368" s="76"/>
      <c r="BN1368" s="76"/>
      <c r="BO1368" s="76"/>
      <c r="BP1368" s="76"/>
      <c r="BQ1368" s="76"/>
      <c r="BR1368" s="76"/>
      <c r="BS1368" s="76"/>
      <c r="BT1368" s="76"/>
      <c r="BU1368" s="76"/>
      <c r="BV1368" s="76"/>
      <c r="BW1368" s="76"/>
      <c r="BX1368" s="76"/>
      <c r="BY1368" s="76"/>
      <c r="BZ1368" s="76"/>
      <c r="CA1368" s="76"/>
      <c r="CB1368" s="76"/>
      <c r="CC1368" s="76"/>
      <c r="CD1368" s="76"/>
      <c r="CE1368" s="76"/>
      <c r="CF1368" s="76"/>
      <c r="CG1368" s="76"/>
      <c r="CH1368" s="76"/>
      <c r="CI1368" s="76"/>
      <c r="CJ1368" s="76"/>
      <c r="CK1368" s="76"/>
      <c r="CL1368" s="76"/>
    </row>
    <row r="1369" spans="2:90" x14ac:dyDescent="0.4">
      <c r="E1369" s="8"/>
      <c r="H1369" s="12"/>
      <c r="I1369" s="60"/>
      <c r="J1369" s="60"/>
      <c r="K1369" s="15"/>
      <c r="L1369" s="15"/>
      <c r="M1369" s="15"/>
      <c r="N1369" s="15"/>
      <c r="O1369" s="15"/>
      <c r="P1369" s="15"/>
      <c r="R1369" s="15"/>
      <c r="S1369" s="76"/>
      <c r="T1369" s="76"/>
      <c r="U1369" s="76"/>
      <c r="V1369" s="76"/>
      <c r="W1369" s="76"/>
      <c r="X1369" s="76"/>
      <c r="Y1369" s="76"/>
      <c r="Z1369" s="76"/>
      <c r="AA1369" s="76"/>
      <c r="AB1369" s="76"/>
      <c r="AC1369" s="76"/>
      <c r="AD1369" s="76"/>
      <c r="AE1369" s="76"/>
      <c r="AF1369" s="76"/>
      <c r="AG1369" s="76"/>
      <c r="AH1369" s="76"/>
      <c r="AI1369" s="76"/>
      <c r="AJ1369" s="76"/>
      <c r="AK1369" s="76"/>
      <c r="AL1369" s="76"/>
      <c r="AM1369" s="76"/>
      <c r="AN1369" s="76"/>
      <c r="AO1369" s="76"/>
      <c r="AP1369" s="76"/>
      <c r="AQ1369" s="76"/>
      <c r="AR1369" s="76"/>
      <c r="AS1369" s="76"/>
      <c r="AT1369" s="76"/>
      <c r="AU1369" s="76"/>
      <c r="AV1369" s="76"/>
      <c r="AW1369" s="76"/>
      <c r="AX1369" s="76"/>
      <c r="AY1369" s="76"/>
      <c r="AZ1369" s="76"/>
      <c r="BA1369" s="76"/>
      <c r="BB1369" s="76"/>
      <c r="BC1369" s="76"/>
      <c r="BD1369" s="76"/>
      <c r="BE1369" s="76"/>
      <c r="BF1369" s="76"/>
      <c r="BG1369" s="76"/>
      <c r="BH1369" s="76"/>
      <c r="BI1369" s="76"/>
      <c r="BJ1369" s="76"/>
      <c r="BK1369" s="76"/>
      <c r="BL1369" s="76"/>
      <c r="BM1369" s="76"/>
      <c r="BN1369" s="76"/>
      <c r="BO1369" s="76"/>
      <c r="BP1369" s="76"/>
      <c r="BQ1369" s="76"/>
      <c r="BR1369" s="76"/>
      <c r="BS1369" s="76"/>
      <c r="BT1369" s="76"/>
      <c r="BU1369" s="76"/>
      <c r="BV1369" s="76"/>
      <c r="BW1369" s="76"/>
      <c r="BX1369" s="76"/>
      <c r="BY1369" s="76"/>
      <c r="BZ1369" s="76"/>
      <c r="CA1369" s="76"/>
      <c r="CB1369" s="76"/>
      <c r="CC1369" s="76"/>
      <c r="CD1369" s="76"/>
      <c r="CE1369" s="76"/>
      <c r="CF1369" s="76"/>
      <c r="CG1369" s="76"/>
      <c r="CH1369" s="76"/>
      <c r="CI1369" s="76"/>
      <c r="CJ1369" s="76"/>
      <c r="CK1369" s="76"/>
      <c r="CL1369" s="76"/>
    </row>
    <row r="1370" spans="2:90" x14ac:dyDescent="0.4">
      <c r="B1370" s="171" t="s">
        <v>490</v>
      </c>
      <c r="E1370" s="8"/>
      <c r="H1370" s="189"/>
      <c r="I1370" s="190"/>
      <c r="J1370" s="190"/>
      <c r="K1370" s="191"/>
      <c r="L1370" s="191"/>
      <c r="M1370" s="191"/>
      <c r="N1370" s="191"/>
      <c r="O1370" s="191"/>
      <c r="P1370" s="191"/>
      <c r="R1370" s="191"/>
      <c r="S1370" s="192"/>
      <c r="T1370" s="192"/>
      <c r="U1370" s="192"/>
      <c r="V1370" s="192"/>
      <c r="W1370" s="192"/>
      <c r="X1370" s="192"/>
      <c r="Y1370" s="192"/>
      <c r="Z1370" s="192"/>
      <c r="AA1370" s="192"/>
      <c r="AB1370" s="192"/>
      <c r="AC1370" s="192"/>
      <c r="AD1370" s="192"/>
      <c r="AE1370" s="192"/>
      <c r="AF1370" s="192"/>
      <c r="AG1370" s="192"/>
      <c r="AH1370" s="192"/>
      <c r="AI1370" s="192"/>
      <c r="AJ1370" s="192"/>
      <c r="AK1370" s="192"/>
      <c r="AL1370" s="192"/>
      <c r="AM1370" s="192"/>
      <c r="AN1370" s="192"/>
      <c r="AO1370" s="192"/>
      <c r="AP1370" s="192"/>
      <c r="AQ1370" s="192"/>
      <c r="AR1370" s="192"/>
      <c r="AS1370" s="192"/>
      <c r="AT1370" s="192"/>
      <c r="AU1370" s="192"/>
      <c r="AV1370" s="192"/>
      <c r="AW1370" s="192"/>
      <c r="AX1370" s="192"/>
      <c r="AY1370" s="192"/>
      <c r="AZ1370" s="192"/>
      <c r="BA1370" s="192"/>
      <c r="BB1370" s="192"/>
      <c r="BC1370" s="192"/>
      <c r="BD1370" s="192"/>
      <c r="BE1370" s="192"/>
      <c r="BF1370" s="192"/>
      <c r="BG1370" s="192"/>
      <c r="BH1370" s="192"/>
      <c r="BI1370" s="192"/>
      <c r="BJ1370" s="192"/>
      <c r="BK1370" s="192"/>
      <c r="BL1370" s="192"/>
      <c r="BM1370" s="192"/>
      <c r="BN1370" s="192"/>
      <c r="BO1370" s="192"/>
      <c r="BP1370" s="192"/>
      <c r="BQ1370" s="192"/>
      <c r="BR1370" s="192"/>
      <c r="BS1370" s="192"/>
      <c r="BT1370" s="192"/>
      <c r="BU1370" s="192"/>
      <c r="BV1370" s="192"/>
      <c r="BW1370" s="192"/>
      <c r="BX1370" s="192"/>
      <c r="BY1370" s="192"/>
      <c r="BZ1370" s="192"/>
      <c r="CA1370" s="192"/>
      <c r="CB1370" s="192"/>
      <c r="CC1370" s="192"/>
      <c r="CD1370" s="192"/>
      <c r="CE1370" s="192"/>
      <c r="CF1370" s="192"/>
      <c r="CG1370" s="192"/>
      <c r="CH1370" s="192"/>
      <c r="CI1370" s="192"/>
      <c r="CJ1370" s="192"/>
      <c r="CK1370" s="192"/>
      <c r="CL1370" s="192"/>
    </row>
    <row r="1371" spans="2:90" x14ac:dyDescent="0.4">
      <c r="B1371" s="171" t="s">
        <v>492</v>
      </c>
      <c r="E1371" s="8"/>
      <c r="H1371" s="189"/>
      <c r="I1371" s="190"/>
      <c r="J1371" s="190"/>
      <c r="K1371" s="191"/>
      <c r="L1371" s="191"/>
      <c r="M1371" s="191"/>
      <c r="N1371" s="191"/>
      <c r="O1371" s="191"/>
      <c r="P1371" s="191"/>
      <c r="R1371" s="191"/>
      <c r="S1371" s="192"/>
      <c r="T1371" s="192"/>
      <c r="U1371" s="192"/>
      <c r="V1371" s="192"/>
      <c r="W1371" s="192"/>
      <c r="X1371" s="192"/>
      <c r="Y1371" s="192"/>
      <c r="Z1371" s="192"/>
      <c r="AA1371" s="192"/>
      <c r="AB1371" s="192"/>
      <c r="AC1371" s="192"/>
      <c r="AD1371" s="192"/>
      <c r="AE1371" s="192"/>
      <c r="AF1371" s="192"/>
      <c r="AG1371" s="192"/>
      <c r="AH1371" s="192"/>
      <c r="AI1371" s="192"/>
      <c r="AJ1371" s="192"/>
      <c r="AK1371" s="192"/>
      <c r="AL1371" s="192"/>
      <c r="AM1371" s="192"/>
      <c r="AN1371" s="192"/>
      <c r="AO1371" s="192"/>
      <c r="AP1371" s="192"/>
      <c r="AQ1371" s="192"/>
      <c r="AR1371" s="192"/>
      <c r="AS1371" s="192"/>
      <c r="AT1371" s="192"/>
      <c r="AU1371" s="192"/>
      <c r="AV1371" s="192"/>
      <c r="AW1371" s="192"/>
      <c r="AX1371" s="192"/>
      <c r="AY1371" s="192"/>
      <c r="AZ1371" s="192"/>
      <c r="BA1371" s="192"/>
      <c r="BB1371" s="192"/>
      <c r="BC1371" s="192"/>
      <c r="BD1371" s="192"/>
      <c r="BE1371" s="192"/>
      <c r="BF1371" s="192"/>
      <c r="BG1371" s="192"/>
      <c r="BH1371" s="192"/>
      <c r="BI1371" s="192"/>
      <c r="BJ1371" s="192"/>
      <c r="BK1371" s="192"/>
      <c r="BL1371" s="192"/>
      <c r="BM1371" s="192"/>
      <c r="BN1371" s="192"/>
      <c r="BO1371" s="192"/>
      <c r="BP1371" s="192"/>
      <c r="BQ1371" s="192"/>
      <c r="BR1371" s="192"/>
      <c r="BS1371" s="192"/>
      <c r="BT1371" s="192"/>
      <c r="BU1371" s="192"/>
      <c r="BV1371" s="192"/>
      <c r="BW1371" s="192"/>
      <c r="BX1371" s="192"/>
      <c r="BY1371" s="192"/>
      <c r="BZ1371" s="192"/>
      <c r="CA1371" s="192"/>
      <c r="CB1371" s="192"/>
      <c r="CC1371" s="192"/>
      <c r="CD1371" s="192"/>
      <c r="CE1371" s="192"/>
      <c r="CF1371" s="192"/>
      <c r="CG1371" s="192"/>
      <c r="CH1371" s="192"/>
      <c r="CI1371" s="192"/>
      <c r="CJ1371" s="192"/>
      <c r="CK1371" s="192"/>
      <c r="CL1371" s="192"/>
    </row>
    <row r="1372" spans="2:90" x14ac:dyDescent="0.4">
      <c r="B1372" s="171" t="s">
        <v>461</v>
      </c>
      <c r="E1372" s="8"/>
      <c r="H1372" s="170"/>
      <c r="I1372" s="172"/>
      <c r="J1372" s="172"/>
      <c r="K1372" s="193"/>
      <c r="L1372" s="193"/>
      <c r="M1372" s="193"/>
      <c r="N1372" s="193"/>
      <c r="O1372" s="193"/>
      <c r="P1372" s="193"/>
      <c r="R1372" s="194"/>
      <c r="S1372" s="195" t="str">
        <f t="shared" ref="S1372:AX1372" si="1604">S$16</f>
        <v>S$12</v>
      </c>
      <c r="T1372" s="195" t="str">
        <f t="shared" si="1604"/>
        <v>T$12</v>
      </c>
      <c r="U1372" s="195" t="str">
        <f t="shared" si="1604"/>
        <v>U$12</v>
      </c>
      <c r="V1372" s="195" t="str">
        <f t="shared" si="1604"/>
        <v>V$12</v>
      </c>
      <c r="W1372" s="195" t="str">
        <f t="shared" si="1604"/>
        <v>W$12</v>
      </c>
      <c r="X1372" s="195" t="str">
        <f t="shared" si="1604"/>
        <v>X$12</v>
      </c>
      <c r="Y1372" s="195" t="str">
        <f t="shared" si="1604"/>
        <v>Y$12</v>
      </c>
      <c r="Z1372" s="195" t="str">
        <f t="shared" si="1604"/>
        <v>Z$12</v>
      </c>
      <c r="AA1372" s="195" t="str">
        <f t="shared" si="1604"/>
        <v>AA$12</v>
      </c>
      <c r="AB1372" s="195" t="str">
        <f t="shared" si="1604"/>
        <v>AB$12</v>
      </c>
      <c r="AC1372" s="195" t="str">
        <f t="shared" si="1604"/>
        <v>AC$12</v>
      </c>
      <c r="AD1372" s="195" t="str">
        <f t="shared" si="1604"/>
        <v>AD$12</v>
      </c>
      <c r="AE1372" s="195" t="str">
        <f t="shared" si="1604"/>
        <v>AE$12</v>
      </c>
      <c r="AF1372" s="195" t="str">
        <f t="shared" si="1604"/>
        <v>AF$12</v>
      </c>
      <c r="AG1372" s="195" t="str">
        <f t="shared" si="1604"/>
        <v>AG$12</v>
      </c>
      <c r="AH1372" s="195" t="str">
        <f t="shared" si="1604"/>
        <v>AH$12</v>
      </c>
      <c r="AI1372" s="195" t="str">
        <f t="shared" si="1604"/>
        <v>AI$12</v>
      </c>
      <c r="AJ1372" s="195" t="str">
        <f t="shared" si="1604"/>
        <v>AJ$12</v>
      </c>
      <c r="AK1372" s="195" t="str">
        <f t="shared" si="1604"/>
        <v>AK$12</v>
      </c>
      <c r="AL1372" s="195" t="str">
        <f t="shared" si="1604"/>
        <v>AL$12</v>
      </c>
      <c r="AM1372" s="195" t="str">
        <f t="shared" si="1604"/>
        <v>AM$12</v>
      </c>
      <c r="AN1372" s="195" t="str">
        <f t="shared" si="1604"/>
        <v>AN$12</v>
      </c>
      <c r="AO1372" s="195" t="str">
        <f t="shared" si="1604"/>
        <v>AO$12</v>
      </c>
      <c r="AP1372" s="195" t="str">
        <f t="shared" si="1604"/>
        <v>AP$12</v>
      </c>
      <c r="AQ1372" s="195" t="str">
        <f t="shared" si="1604"/>
        <v>AQ$12</v>
      </c>
      <c r="AR1372" s="195" t="str">
        <f t="shared" si="1604"/>
        <v>AR$12</v>
      </c>
      <c r="AS1372" s="195" t="str">
        <f t="shared" si="1604"/>
        <v>AS$12</v>
      </c>
      <c r="AT1372" s="195" t="str">
        <f t="shared" si="1604"/>
        <v>AT$12</v>
      </c>
      <c r="AU1372" s="195" t="str">
        <f t="shared" si="1604"/>
        <v>AU$12</v>
      </c>
      <c r="AV1372" s="195" t="str">
        <f t="shared" si="1604"/>
        <v>AV$12</v>
      </c>
      <c r="AW1372" s="195" t="str">
        <f t="shared" si="1604"/>
        <v>AW$12</v>
      </c>
      <c r="AX1372" s="195" t="str">
        <f t="shared" si="1604"/>
        <v>AX$12</v>
      </c>
      <c r="AY1372" s="195" t="str">
        <f t="shared" ref="AY1372:CD1372" si="1605">AY$16</f>
        <v>AY$12</v>
      </c>
      <c r="AZ1372" s="195" t="str">
        <f t="shared" si="1605"/>
        <v>AZ$12</v>
      </c>
      <c r="BA1372" s="195" t="str">
        <f t="shared" si="1605"/>
        <v>BA$12</v>
      </c>
      <c r="BB1372" s="195" t="str">
        <f t="shared" si="1605"/>
        <v>BB$12</v>
      </c>
      <c r="BC1372" s="195" t="str">
        <f t="shared" si="1605"/>
        <v>BC$12</v>
      </c>
      <c r="BD1372" s="195" t="str">
        <f t="shared" si="1605"/>
        <v>BD$12</v>
      </c>
      <c r="BE1372" s="195" t="str">
        <f t="shared" si="1605"/>
        <v>BE$12</v>
      </c>
      <c r="BF1372" s="195" t="str">
        <f t="shared" si="1605"/>
        <v>BF$12</v>
      </c>
      <c r="BG1372" s="195" t="str">
        <f t="shared" si="1605"/>
        <v>BG$12</v>
      </c>
      <c r="BH1372" s="195" t="str">
        <f t="shared" si="1605"/>
        <v>BH$12</v>
      </c>
      <c r="BI1372" s="195" t="str">
        <f t="shared" si="1605"/>
        <v>BI$12</v>
      </c>
      <c r="BJ1372" s="195" t="str">
        <f t="shared" si="1605"/>
        <v>BJ$12</v>
      </c>
      <c r="BK1372" s="195" t="str">
        <f t="shared" si="1605"/>
        <v>BK$12</v>
      </c>
      <c r="BL1372" s="195" t="str">
        <f t="shared" si="1605"/>
        <v>BL$12</v>
      </c>
      <c r="BM1372" s="195" t="str">
        <f t="shared" si="1605"/>
        <v>BM$12</v>
      </c>
      <c r="BN1372" s="195" t="str">
        <f t="shared" si="1605"/>
        <v>BN$12</v>
      </c>
      <c r="BO1372" s="195" t="str">
        <f t="shared" si="1605"/>
        <v>BO$12</v>
      </c>
      <c r="BP1372" s="195" t="str">
        <f t="shared" si="1605"/>
        <v>BP$12</v>
      </c>
      <c r="BQ1372" s="195" t="str">
        <f t="shared" si="1605"/>
        <v>BQ$12</v>
      </c>
      <c r="BR1372" s="195" t="str">
        <f t="shared" si="1605"/>
        <v>BR$12</v>
      </c>
      <c r="BS1372" s="195" t="str">
        <f t="shared" si="1605"/>
        <v>BS$12</v>
      </c>
      <c r="BT1372" s="195" t="str">
        <f t="shared" si="1605"/>
        <v>BT$12</v>
      </c>
      <c r="BU1372" s="195" t="str">
        <f t="shared" si="1605"/>
        <v>BU$12</v>
      </c>
      <c r="BV1372" s="195" t="str">
        <f t="shared" si="1605"/>
        <v>BV$12</v>
      </c>
      <c r="BW1372" s="195" t="str">
        <f t="shared" si="1605"/>
        <v>BW$12</v>
      </c>
      <c r="BX1372" s="195" t="str">
        <f t="shared" si="1605"/>
        <v>BX$12</v>
      </c>
      <c r="BY1372" s="195" t="str">
        <f t="shared" si="1605"/>
        <v>BY$12</v>
      </c>
      <c r="BZ1372" s="195" t="str">
        <f t="shared" si="1605"/>
        <v>BZ$12</v>
      </c>
      <c r="CA1372" s="195" t="str">
        <f t="shared" si="1605"/>
        <v>CA$12</v>
      </c>
      <c r="CB1372" s="195" t="str">
        <f t="shared" si="1605"/>
        <v>CB$12</v>
      </c>
      <c r="CC1372" s="195" t="str">
        <f t="shared" si="1605"/>
        <v>CC$12</v>
      </c>
      <c r="CD1372" s="195" t="str">
        <f t="shared" si="1605"/>
        <v>CD$12</v>
      </c>
      <c r="CE1372" s="195" t="str">
        <f t="shared" ref="CE1372:CL1372" si="1606">CE$16</f>
        <v>CE$12</v>
      </c>
      <c r="CF1372" s="195" t="str">
        <f t="shared" si="1606"/>
        <v>CF$12</v>
      </c>
      <c r="CG1372" s="195" t="str">
        <f t="shared" si="1606"/>
        <v>CG$12</v>
      </c>
      <c r="CH1372" s="195" t="str">
        <f t="shared" si="1606"/>
        <v>CH$12</v>
      </c>
      <c r="CI1372" s="195" t="str">
        <f t="shared" si="1606"/>
        <v>CI$12</v>
      </c>
      <c r="CJ1372" s="195" t="str">
        <f t="shared" si="1606"/>
        <v>CJ$12</v>
      </c>
      <c r="CK1372" s="195" t="str">
        <f t="shared" si="1606"/>
        <v>CK$12</v>
      </c>
      <c r="CL1372" s="195" t="str">
        <f t="shared" si="1606"/>
        <v>CL$12</v>
      </c>
    </row>
    <row r="1373" spans="2:90" x14ac:dyDescent="0.4">
      <c r="B1373" s="171" t="s">
        <v>462</v>
      </c>
      <c r="E1373" s="8"/>
      <c r="H1373" s="170"/>
      <c r="I1373" s="172"/>
      <c r="J1373" s="172"/>
      <c r="K1373" s="193"/>
      <c r="L1373" s="193"/>
      <c r="M1373" s="193"/>
      <c r="N1373" s="193"/>
      <c r="O1373" s="193"/>
      <c r="P1373" s="193"/>
      <c r="R1373" s="194"/>
      <c r="S1373" s="195" t="str">
        <f t="shared" ref="S1373:AX1373" si="1607">S$17</f>
        <v>S$13</v>
      </c>
      <c r="T1373" s="195" t="str">
        <f t="shared" si="1607"/>
        <v>T$13</v>
      </c>
      <c r="U1373" s="195" t="str">
        <f t="shared" si="1607"/>
        <v>U$13</v>
      </c>
      <c r="V1373" s="195" t="str">
        <f t="shared" si="1607"/>
        <v>V$13</v>
      </c>
      <c r="W1373" s="195" t="str">
        <f t="shared" si="1607"/>
        <v>W$13</v>
      </c>
      <c r="X1373" s="195" t="str">
        <f t="shared" si="1607"/>
        <v>X$13</v>
      </c>
      <c r="Y1373" s="195" t="str">
        <f t="shared" si="1607"/>
        <v>Y$13</v>
      </c>
      <c r="Z1373" s="195" t="str">
        <f t="shared" si="1607"/>
        <v>Z$13</v>
      </c>
      <c r="AA1373" s="195" t="str">
        <f t="shared" si="1607"/>
        <v>AA$13</v>
      </c>
      <c r="AB1373" s="195" t="str">
        <f t="shared" si="1607"/>
        <v>AB$13</v>
      </c>
      <c r="AC1373" s="195" t="str">
        <f t="shared" si="1607"/>
        <v>AC$13</v>
      </c>
      <c r="AD1373" s="195" t="str">
        <f t="shared" si="1607"/>
        <v>AD$13</v>
      </c>
      <c r="AE1373" s="195" t="str">
        <f t="shared" si="1607"/>
        <v>AE$13</v>
      </c>
      <c r="AF1373" s="195" t="str">
        <f t="shared" si="1607"/>
        <v>AF$13</v>
      </c>
      <c r="AG1373" s="195" t="str">
        <f t="shared" si="1607"/>
        <v>AG$13</v>
      </c>
      <c r="AH1373" s="195" t="str">
        <f t="shared" si="1607"/>
        <v>AH$13</v>
      </c>
      <c r="AI1373" s="195" t="str">
        <f t="shared" si="1607"/>
        <v>AI$13</v>
      </c>
      <c r="AJ1373" s="195" t="str">
        <f t="shared" si="1607"/>
        <v>AJ$13</v>
      </c>
      <c r="AK1373" s="195" t="str">
        <f t="shared" si="1607"/>
        <v>AK$13</v>
      </c>
      <c r="AL1373" s="195" t="str">
        <f t="shared" si="1607"/>
        <v>AL$13</v>
      </c>
      <c r="AM1373" s="195" t="str">
        <f t="shared" si="1607"/>
        <v>AM$13</v>
      </c>
      <c r="AN1373" s="195" t="str">
        <f t="shared" si="1607"/>
        <v>AN$13</v>
      </c>
      <c r="AO1373" s="195" t="str">
        <f t="shared" si="1607"/>
        <v>AO$13</v>
      </c>
      <c r="AP1373" s="195" t="str">
        <f t="shared" si="1607"/>
        <v>AP$13</v>
      </c>
      <c r="AQ1373" s="195" t="str">
        <f t="shared" si="1607"/>
        <v>AQ$13</v>
      </c>
      <c r="AR1373" s="195" t="str">
        <f t="shared" si="1607"/>
        <v>AR$13</v>
      </c>
      <c r="AS1373" s="195" t="str">
        <f t="shared" si="1607"/>
        <v>AS$13</v>
      </c>
      <c r="AT1373" s="195" t="str">
        <f t="shared" si="1607"/>
        <v>AT$13</v>
      </c>
      <c r="AU1373" s="195" t="str">
        <f t="shared" si="1607"/>
        <v>AU$13</v>
      </c>
      <c r="AV1373" s="195" t="str">
        <f t="shared" si="1607"/>
        <v>AV$13</v>
      </c>
      <c r="AW1373" s="195" t="str">
        <f t="shared" si="1607"/>
        <v>AW$13</v>
      </c>
      <c r="AX1373" s="195" t="str">
        <f t="shared" si="1607"/>
        <v>AX$13</v>
      </c>
      <c r="AY1373" s="195" t="str">
        <f t="shared" ref="AY1373:CD1373" si="1608">AY$17</f>
        <v>AY$13</v>
      </c>
      <c r="AZ1373" s="195" t="str">
        <f t="shared" si="1608"/>
        <v>AZ$13</v>
      </c>
      <c r="BA1373" s="195" t="str">
        <f t="shared" si="1608"/>
        <v>BA$13</v>
      </c>
      <c r="BB1373" s="195" t="str">
        <f t="shared" si="1608"/>
        <v>BB$13</v>
      </c>
      <c r="BC1373" s="195" t="str">
        <f t="shared" si="1608"/>
        <v>BC$13</v>
      </c>
      <c r="BD1373" s="195" t="str">
        <f t="shared" si="1608"/>
        <v>BD$13</v>
      </c>
      <c r="BE1373" s="195" t="str">
        <f t="shared" si="1608"/>
        <v>BE$13</v>
      </c>
      <c r="BF1373" s="195" t="str">
        <f t="shared" si="1608"/>
        <v>BF$13</v>
      </c>
      <c r="BG1373" s="195" t="str">
        <f t="shared" si="1608"/>
        <v>BG$13</v>
      </c>
      <c r="BH1373" s="195" t="str">
        <f t="shared" si="1608"/>
        <v>BH$13</v>
      </c>
      <c r="BI1373" s="195" t="str">
        <f t="shared" si="1608"/>
        <v>BI$13</v>
      </c>
      <c r="BJ1373" s="195" t="str">
        <f t="shared" si="1608"/>
        <v>BJ$13</v>
      </c>
      <c r="BK1373" s="195" t="str">
        <f t="shared" si="1608"/>
        <v>BK$13</v>
      </c>
      <c r="BL1373" s="195" t="str">
        <f t="shared" si="1608"/>
        <v>BL$13</v>
      </c>
      <c r="BM1373" s="195" t="str">
        <f t="shared" si="1608"/>
        <v>BM$13</v>
      </c>
      <c r="BN1373" s="195" t="str">
        <f t="shared" si="1608"/>
        <v>BN$13</v>
      </c>
      <c r="BO1373" s="195" t="str">
        <f t="shared" si="1608"/>
        <v>BO$13</v>
      </c>
      <c r="BP1373" s="195" t="str">
        <f t="shared" si="1608"/>
        <v>BP$13</v>
      </c>
      <c r="BQ1373" s="195" t="str">
        <f t="shared" si="1608"/>
        <v>BQ$13</v>
      </c>
      <c r="BR1373" s="195" t="str">
        <f t="shared" si="1608"/>
        <v>BR$13</v>
      </c>
      <c r="BS1373" s="195" t="str">
        <f t="shared" si="1608"/>
        <v>BS$13</v>
      </c>
      <c r="BT1373" s="195" t="str">
        <f t="shared" si="1608"/>
        <v>BT$13</v>
      </c>
      <c r="BU1373" s="195" t="str">
        <f t="shared" si="1608"/>
        <v>BU$13</v>
      </c>
      <c r="BV1373" s="195" t="str">
        <f t="shared" si="1608"/>
        <v>BV$13</v>
      </c>
      <c r="BW1373" s="195" t="str">
        <f t="shared" si="1608"/>
        <v>BW$13</v>
      </c>
      <c r="BX1373" s="195" t="str">
        <f t="shared" si="1608"/>
        <v>BX$13</v>
      </c>
      <c r="BY1373" s="195" t="str">
        <f t="shared" si="1608"/>
        <v>BY$13</v>
      </c>
      <c r="BZ1373" s="195" t="str">
        <f t="shared" si="1608"/>
        <v>BZ$13</v>
      </c>
      <c r="CA1373" s="195" t="str">
        <f t="shared" si="1608"/>
        <v>CA$13</v>
      </c>
      <c r="CB1373" s="195" t="str">
        <f t="shared" si="1608"/>
        <v>CB$13</v>
      </c>
      <c r="CC1373" s="195" t="str">
        <f t="shared" si="1608"/>
        <v>CC$13</v>
      </c>
      <c r="CD1373" s="195" t="str">
        <f t="shared" si="1608"/>
        <v>CD$13</v>
      </c>
      <c r="CE1373" s="195" t="str">
        <f t="shared" ref="CE1373:CL1373" si="1609">CE$17</f>
        <v>CE$13</v>
      </c>
      <c r="CF1373" s="195" t="str">
        <f t="shared" si="1609"/>
        <v>CF$13</v>
      </c>
      <c r="CG1373" s="195" t="str">
        <f t="shared" si="1609"/>
        <v>CG$13</v>
      </c>
      <c r="CH1373" s="195" t="str">
        <f t="shared" si="1609"/>
        <v>CH$13</v>
      </c>
      <c r="CI1373" s="195" t="str">
        <f t="shared" si="1609"/>
        <v>CI$13</v>
      </c>
      <c r="CJ1373" s="195" t="str">
        <f t="shared" si="1609"/>
        <v>CJ$13</v>
      </c>
      <c r="CK1373" s="195" t="str">
        <f t="shared" si="1609"/>
        <v>CK$13</v>
      </c>
      <c r="CL1373" s="195" t="str">
        <f t="shared" si="1609"/>
        <v>CL$13</v>
      </c>
    </row>
    <row r="1374" spans="2:90" x14ac:dyDescent="0.4">
      <c r="B1374" s="171" t="s">
        <v>491</v>
      </c>
      <c r="E1374" s="8"/>
      <c r="H1374" s="196"/>
      <c r="I1374" s="197"/>
      <c r="J1374" s="197"/>
      <c r="K1374" s="198"/>
      <c r="L1374" s="198"/>
      <c r="M1374" s="198"/>
      <c r="N1374" s="198"/>
      <c r="O1374" s="198"/>
      <c r="P1374" s="198"/>
      <c r="R1374" s="198"/>
      <c r="S1374" s="170"/>
      <c r="T1374" s="170"/>
      <c r="U1374" s="170"/>
      <c r="V1374" s="170"/>
      <c r="W1374" s="170"/>
      <c r="X1374" s="170"/>
      <c r="Y1374" s="170"/>
      <c r="Z1374" s="170"/>
      <c r="AA1374" s="170"/>
      <c r="AB1374" s="170"/>
      <c r="AC1374" s="170"/>
      <c r="AD1374" s="170"/>
      <c r="AE1374" s="170"/>
      <c r="AF1374" s="170"/>
      <c r="AG1374" s="170"/>
      <c r="AH1374" s="170"/>
      <c r="AI1374" s="170"/>
      <c r="AJ1374" s="170"/>
      <c r="AK1374" s="170"/>
      <c r="AL1374" s="170"/>
      <c r="AM1374" s="170"/>
      <c r="AN1374" s="170"/>
      <c r="AO1374" s="170"/>
      <c r="AP1374" s="170"/>
      <c r="AQ1374" s="170"/>
      <c r="AR1374" s="170"/>
      <c r="AS1374" s="170"/>
      <c r="AT1374" s="170"/>
      <c r="AU1374" s="170"/>
      <c r="AV1374" s="170"/>
      <c r="AW1374" s="170"/>
      <c r="AX1374" s="170"/>
      <c r="AY1374" s="170"/>
      <c r="AZ1374" s="170"/>
      <c r="BA1374" s="170"/>
      <c r="BB1374" s="170"/>
      <c r="BC1374" s="170"/>
      <c r="BD1374" s="170"/>
      <c r="BE1374" s="170"/>
      <c r="BF1374" s="170"/>
      <c r="BG1374" s="170"/>
      <c r="BH1374" s="170"/>
      <c r="BI1374" s="170"/>
      <c r="BJ1374" s="170"/>
      <c r="BK1374" s="170"/>
      <c r="BL1374" s="170"/>
      <c r="BM1374" s="170"/>
      <c r="BN1374" s="170"/>
      <c r="BO1374" s="170"/>
      <c r="BP1374" s="170"/>
      <c r="BQ1374" s="170"/>
      <c r="BR1374" s="170"/>
      <c r="BS1374" s="170"/>
      <c r="BT1374" s="170"/>
      <c r="BU1374" s="170"/>
      <c r="BV1374" s="170"/>
      <c r="BW1374" s="170"/>
      <c r="BX1374" s="170"/>
      <c r="BY1374" s="170"/>
      <c r="BZ1374" s="170"/>
      <c r="CA1374" s="170"/>
      <c r="CB1374" s="170"/>
      <c r="CC1374" s="170"/>
      <c r="CD1374" s="170"/>
      <c r="CE1374" s="170"/>
      <c r="CF1374" s="170"/>
      <c r="CG1374" s="170"/>
      <c r="CH1374" s="170"/>
      <c r="CI1374" s="170"/>
      <c r="CJ1374" s="170"/>
      <c r="CK1374" s="170"/>
      <c r="CL1374" s="170"/>
    </row>
    <row r="1375" spans="2:90" x14ac:dyDescent="0.4">
      <c r="B1375" s="171" t="s">
        <v>505</v>
      </c>
      <c r="E1375" s="8"/>
      <c r="H1375" s="196"/>
      <c r="I1375" s="197"/>
      <c r="J1375" s="197"/>
      <c r="K1375" s="198"/>
      <c r="L1375" s="198"/>
      <c r="M1375" s="198"/>
      <c r="N1375" s="198"/>
      <c r="O1375" s="198"/>
      <c r="P1375" s="198"/>
      <c r="R1375" s="198"/>
      <c r="S1375" s="186"/>
      <c r="T1375" s="186"/>
      <c r="U1375" s="186"/>
      <c r="V1375" s="186"/>
      <c r="W1375" s="186"/>
      <c r="X1375" s="186"/>
      <c r="Y1375" s="186"/>
      <c r="Z1375" s="186"/>
      <c r="AA1375" s="186"/>
      <c r="AB1375" s="186"/>
      <c r="AC1375" s="186"/>
      <c r="AD1375" s="186"/>
      <c r="AE1375" s="186"/>
      <c r="AF1375" s="186"/>
      <c r="AG1375" s="186"/>
      <c r="AH1375" s="186"/>
      <c r="AI1375" s="186"/>
      <c r="AJ1375" s="186"/>
      <c r="AK1375" s="186"/>
      <c r="AL1375" s="186"/>
      <c r="AM1375" s="186"/>
      <c r="AN1375" s="186"/>
      <c r="AO1375" s="186"/>
      <c r="AP1375" s="186"/>
      <c r="AQ1375" s="186"/>
      <c r="AR1375" s="186"/>
      <c r="AS1375" s="186"/>
      <c r="AT1375" s="186"/>
      <c r="AU1375" s="186"/>
      <c r="AV1375" s="186"/>
      <c r="AW1375" s="186"/>
      <c r="AX1375" s="186"/>
      <c r="AY1375" s="186"/>
      <c r="AZ1375" s="186"/>
      <c r="BA1375" s="186"/>
      <c r="BB1375" s="186"/>
      <c r="BC1375" s="186"/>
      <c r="BD1375" s="186"/>
      <c r="BE1375" s="186"/>
      <c r="BF1375" s="186"/>
      <c r="BG1375" s="186"/>
      <c r="BH1375" s="186"/>
      <c r="BI1375" s="186"/>
      <c r="BJ1375" s="186"/>
      <c r="BK1375" s="186"/>
      <c r="BL1375" s="186"/>
      <c r="BM1375" s="186"/>
      <c r="BN1375" s="186"/>
      <c r="BO1375" s="186"/>
      <c r="BP1375" s="186"/>
      <c r="BQ1375" s="186"/>
      <c r="BR1375" s="186"/>
      <c r="BS1375" s="186"/>
      <c r="BT1375" s="186"/>
      <c r="BU1375" s="186"/>
      <c r="BV1375" s="186"/>
      <c r="BW1375" s="186"/>
      <c r="BX1375" s="186"/>
      <c r="BY1375" s="186"/>
      <c r="BZ1375" s="186"/>
      <c r="CA1375" s="186"/>
      <c r="CB1375" s="186"/>
      <c r="CC1375" s="186"/>
      <c r="CD1375" s="186"/>
      <c r="CE1375" s="186"/>
      <c r="CF1375" s="186"/>
      <c r="CG1375" s="186"/>
      <c r="CH1375" s="186"/>
      <c r="CI1375" s="186"/>
      <c r="CJ1375" s="186"/>
      <c r="CK1375" s="186"/>
      <c r="CL1375" s="186"/>
    </row>
    <row r="1376" spans="2:90" x14ac:dyDescent="0.4">
      <c r="B1376" s="171" t="s">
        <v>463</v>
      </c>
      <c r="E1376" s="8"/>
      <c r="H1376" s="196"/>
      <c r="I1376" s="197"/>
      <c r="J1376" s="197"/>
      <c r="K1376" s="198"/>
      <c r="L1376" s="198"/>
      <c r="M1376" s="198"/>
      <c r="N1376" s="198"/>
      <c r="O1376" s="198"/>
      <c r="P1376" s="198"/>
      <c r="R1376" s="198"/>
      <c r="S1376" s="186" t="str">
        <f t="shared" ref="S1376:AX1376" si="1610">S$18</f>
        <v>S$14</v>
      </c>
      <c r="T1376" s="186" t="str">
        <f t="shared" si="1610"/>
        <v>T$14</v>
      </c>
      <c r="U1376" s="186" t="str">
        <f t="shared" si="1610"/>
        <v>U$14</v>
      </c>
      <c r="V1376" s="186" t="str">
        <f t="shared" si="1610"/>
        <v>V$14</v>
      </c>
      <c r="W1376" s="186" t="str">
        <f t="shared" si="1610"/>
        <v>W$14</v>
      </c>
      <c r="X1376" s="186" t="str">
        <f t="shared" si="1610"/>
        <v>X$14</v>
      </c>
      <c r="Y1376" s="186" t="str">
        <f t="shared" si="1610"/>
        <v>Y$14</v>
      </c>
      <c r="Z1376" s="186" t="str">
        <f t="shared" si="1610"/>
        <v>Z$14</v>
      </c>
      <c r="AA1376" s="186" t="str">
        <f t="shared" si="1610"/>
        <v>AA$14</v>
      </c>
      <c r="AB1376" s="186" t="str">
        <f t="shared" si="1610"/>
        <v>AB$14</v>
      </c>
      <c r="AC1376" s="186" t="str">
        <f t="shared" si="1610"/>
        <v>AC$14</v>
      </c>
      <c r="AD1376" s="186" t="str">
        <f t="shared" si="1610"/>
        <v>AD$14</v>
      </c>
      <c r="AE1376" s="186" t="str">
        <f t="shared" si="1610"/>
        <v>AE$14</v>
      </c>
      <c r="AF1376" s="186" t="str">
        <f t="shared" si="1610"/>
        <v>AF$14</v>
      </c>
      <c r="AG1376" s="186" t="str">
        <f t="shared" si="1610"/>
        <v>AG$14</v>
      </c>
      <c r="AH1376" s="186" t="str">
        <f t="shared" si="1610"/>
        <v>AH$14</v>
      </c>
      <c r="AI1376" s="186" t="str">
        <f t="shared" si="1610"/>
        <v>AI$14</v>
      </c>
      <c r="AJ1376" s="186" t="str">
        <f t="shared" si="1610"/>
        <v>AJ$14</v>
      </c>
      <c r="AK1376" s="186" t="str">
        <f t="shared" si="1610"/>
        <v>AK$14</v>
      </c>
      <c r="AL1376" s="186" t="str">
        <f t="shared" si="1610"/>
        <v>AL$14</v>
      </c>
      <c r="AM1376" s="186" t="str">
        <f t="shared" si="1610"/>
        <v>AM$14</v>
      </c>
      <c r="AN1376" s="186" t="str">
        <f t="shared" si="1610"/>
        <v>AN$14</v>
      </c>
      <c r="AO1376" s="186" t="str">
        <f t="shared" si="1610"/>
        <v>AO$14</v>
      </c>
      <c r="AP1376" s="186" t="str">
        <f t="shared" si="1610"/>
        <v>AP$14</v>
      </c>
      <c r="AQ1376" s="186" t="str">
        <f t="shared" si="1610"/>
        <v>AQ$14</v>
      </c>
      <c r="AR1376" s="186" t="str">
        <f t="shared" si="1610"/>
        <v>AR$14</v>
      </c>
      <c r="AS1376" s="186" t="str">
        <f t="shared" si="1610"/>
        <v>AS$14</v>
      </c>
      <c r="AT1376" s="186" t="str">
        <f t="shared" si="1610"/>
        <v>AT$14</v>
      </c>
      <c r="AU1376" s="186" t="str">
        <f t="shared" si="1610"/>
        <v>AU$14</v>
      </c>
      <c r="AV1376" s="186" t="str">
        <f t="shared" si="1610"/>
        <v>AV$14</v>
      </c>
      <c r="AW1376" s="186" t="str">
        <f t="shared" si="1610"/>
        <v>AW$14</v>
      </c>
      <c r="AX1376" s="186" t="str">
        <f t="shared" si="1610"/>
        <v>AX$14</v>
      </c>
      <c r="AY1376" s="186" t="str">
        <f t="shared" ref="AY1376:CD1376" si="1611">AY$18</f>
        <v>AY$14</v>
      </c>
      <c r="AZ1376" s="186" t="str">
        <f t="shared" si="1611"/>
        <v>AZ$14</v>
      </c>
      <c r="BA1376" s="186" t="str">
        <f t="shared" si="1611"/>
        <v>BA$14</v>
      </c>
      <c r="BB1376" s="186" t="str">
        <f t="shared" si="1611"/>
        <v>BB$14</v>
      </c>
      <c r="BC1376" s="186" t="str">
        <f t="shared" si="1611"/>
        <v>BC$14</v>
      </c>
      <c r="BD1376" s="186" t="str">
        <f t="shared" si="1611"/>
        <v>BD$14</v>
      </c>
      <c r="BE1376" s="186" t="str">
        <f t="shared" si="1611"/>
        <v>BE$14</v>
      </c>
      <c r="BF1376" s="186" t="str">
        <f t="shared" si="1611"/>
        <v>BF$14</v>
      </c>
      <c r="BG1376" s="186" t="str">
        <f t="shared" si="1611"/>
        <v>BG$14</v>
      </c>
      <c r="BH1376" s="186" t="str">
        <f t="shared" si="1611"/>
        <v>BH$14</v>
      </c>
      <c r="BI1376" s="186" t="str">
        <f t="shared" si="1611"/>
        <v>BI$14</v>
      </c>
      <c r="BJ1376" s="186" t="str">
        <f t="shared" si="1611"/>
        <v>BJ$14</v>
      </c>
      <c r="BK1376" s="186" t="str">
        <f t="shared" si="1611"/>
        <v>BK$14</v>
      </c>
      <c r="BL1376" s="186" t="str">
        <f t="shared" si="1611"/>
        <v>BL$14</v>
      </c>
      <c r="BM1376" s="186" t="str">
        <f t="shared" si="1611"/>
        <v>BM$14</v>
      </c>
      <c r="BN1376" s="186" t="str">
        <f t="shared" si="1611"/>
        <v>BN$14</v>
      </c>
      <c r="BO1376" s="186" t="str">
        <f t="shared" si="1611"/>
        <v>BO$14</v>
      </c>
      <c r="BP1376" s="186" t="str">
        <f t="shared" si="1611"/>
        <v>BP$14</v>
      </c>
      <c r="BQ1376" s="186" t="str">
        <f t="shared" si="1611"/>
        <v>BQ$14</v>
      </c>
      <c r="BR1376" s="186" t="str">
        <f t="shared" si="1611"/>
        <v>BR$14</v>
      </c>
      <c r="BS1376" s="186" t="str">
        <f t="shared" si="1611"/>
        <v>BS$14</v>
      </c>
      <c r="BT1376" s="186" t="str">
        <f t="shared" si="1611"/>
        <v>BT$14</v>
      </c>
      <c r="BU1376" s="186" t="str">
        <f t="shared" si="1611"/>
        <v>BU$14</v>
      </c>
      <c r="BV1376" s="186" t="str">
        <f t="shared" si="1611"/>
        <v>BV$14</v>
      </c>
      <c r="BW1376" s="186" t="str">
        <f t="shared" si="1611"/>
        <v>BW$14</v>
      </c>
      <c r="BX1376" s="186" t="str">
        <f t="shared" si="1611"/>
        <v>BX$14</v>
      </c>
      <c r="BY1376" s="186" t="str">
        <f t="shared" si="1611"/>
        <v>BY$14</v>
      </c>
      <c r="BZ1376" s="186" t="str">
        <f t="shared" si="1611"/>
        <v>BZ$14</v>
      </c>
      <c r="CA1376" s="186" t="str">
        <f t="shared" si="1611"/>
        <v>CA$14</v>
      </c>
      <c r="CB1376" s="186" t="str">
        <f t="shared" si="1611"/>
        <v>CB$14</v>
      </c>
      <c r="CC1376" s="186" t="str">
        <f t="shared" si="1611"/>
        <v>CC$14</v>
      </c>
      <c r="CD1376" s="186" t="str">
        <f t="shared" si="1611"/>
        <v>CD$14</v>
      </c>
      <c r="CE1376" s="186" t="str">
        <f t="shared" ref="CE1376:CL1376" si="1612">CE$18</f>
        <v>CE$14</v>
      </c>
      <c r="CF1376" s="186" t="str">
        <f t="shared" si="1612"/>
        <v>CF$14</v>
      </c>
      <c r="CG1376" s="186" t="str">
        <f t="shared" si="1612"/>
        <v>CG$14</v>
      </c>
      <c r="CH1376" s="186" t="str">
        <f t="shared" si="1612"/>
        <v>CH$14</v>
      </c>
      <c r="CI1376" s="186" t="str">
        <f t="shared" si="1612"/>
        <v>CI$14</v>
      </c>
      <c r="CJ1376" s="186" t="str">
        <f t="shared" si="1612"/>
        <v>CJ$14</v>
      </c>
      <c r="CK1376" s="186" t="str">
        <f t="shared" si="1612"/>
        <v>CK$14</v>
      </c>
      <c r="CL1376" s="186" t="str">
        <f t="shared" si="1612"/>
        <v>CL$14</v>
      </c>
    </row>
    <row r="1377" spans="2:90" x14ac:dyDescent="0.4">
      <c r="B1377" s="171" t="s">
        <v>464</v>
      </c>
      <c r="E1377" s="8"/>
      <c r="H1377" s="196"/>
      <c r="I1377" s="197"/>
      <c r="J1377" s="197"/>
      <c r="K1377" s="198"/>
      <c r="L1377" s="198"/>
      <c r="M1377" s="198"/>
      <c r="N1377" s="198"/>
      <c r="O1377" s="198"/>
      <c r="P1377" s="198"/>
      <c r="R1377" s="198"/>
      <c r="S1377" s="186" t="str">
        <f t="shared" ref="S1377:AX1377" si="1613">S$19</f>
        <v>S$15</v>
      </c>
      <c r="T1377" s="186" t="str">
        <f t="shared" si="1613"/>
        <v>T$15</v>
      </c>
      <c r="U1377" s="186" t="str">
        <f t="shared" si="1613"/>
        <v>U$15</v>
      </c>
      <c r="V1377" s="186" t="str">
        <f t="shared" si="1613"/>
        <v>V$15</v>
      </c>
      <c r="W1377" s="186" t="str">
        <f t="shared" si="1613"/>
        <v>W$15</v>
      </c>
      <c r="X1377" s="186" t="str">
        <f t="shared" si="1613"/>
        <v>X$15</v>
      </c>
      <c r="Y1377" s="186" t="str">
        <f t="shared" si="1613"/>
        <v>Y$15</v>
      </c>
      <c r="Z1377" s="186" t="str">
        <f t="shared" si="1613"/>
        <v>Z$15</v>
      </c>
      <c r="AA1377" s="186" t="str">
        <f t="shared" si="1613"/>
        <v>AA$15</v>
      </c>
      <c r="AB1377" s="186" t="str">
        <f t="shared" si="1613"/>
        <v>AB$15</v>
      </c>
      <c r="AC1377" s="186" t="str">
        <f t="shared" si="1613"/>
        <v>AC$15</v>
      </c>
      <c r="AD1377" s="186" t="str">
        <f t="shared" si="1613"/>
        <v>AD$15</v>
      </c>
      <c r="AE1377" s="186" t="str">
        <f t="shared" si="1613"/>
        <v>AE$15</v>
      </c>
      <c r="AF1377" s="186" t="str">
        <f t="shared" si="1613"/>
        <v>AF$15</v>
      </c>
      <c r="AG1377" s="186" t="str">
        <f t="shared" si="1613"/>
        <v>AG$15</v>
      </c>
      <c r="AH1377" s="186" t="str">
        <f t="shared" si="1613"/>
        <v>AH$15</v>
      </c>
      <c r="AI1377" s="186" t="str">
        <f t="shared" si="1613"/>
        <v>AI$15</v>
      </c>
      <c r="AJ1377" s="186" t="str">
        <f t="shared" si="1613"/>
        <v>AJ$15</v>
      </c>
      <c r="AK1377" s="186" t="str">
        <f t="shared" si="1613"/>
        <v>AK$15</v>
      </c>
      <c r="AL1377" s="186" t="str">
        <f t="shared" si="1613"/>
        <v>AL$15</v>
      </c>
      <c r="AM1377" s="186" t="str">
        <f t="shared" si="1613"/>
        <v>AM$15</v>
      </c>
      <c r="AN1377" s="186" t="str">
        <f t="shared" si="1613"/>
        <v>AN$15</v>
      </c>
      <c r="AO1377" s="186" t="str">
        <f t="shared" si="1613"/>
        <v>AO$15</v>
      </c>
      <c r="AP1377" s="186" t="str">
        <f t="shared" si="1613"/>
        <v>AP$15</v>
      </c>
      <c r="AQ1377" s="186" t="str">
        <f t="shared" si="1613"/>
        <v>AQ$15</v>
      </c>
      <c r="AR1377" s="186" t="str">
        <f t="shared" si="1613"/>
        <v>AR$15</v>
      </c>
      <c r="AS1377" s="186" t="str">
        <f t="shared" si="1613"/>
        <v>AS$15</v>
      </c>
      <c r="AT1377" s="186" t="str">
        <f t="shared" si="1613"/>
        <v>AT$15</v>
      </c>
      <c r="AU1377" s="186" t="str">
        <f t="shared" si="1613"/>
        <v>AU$15</v>
      </c>
      <c r="AV1377" s="186" t="str">
        <f t="shared" si="1613"/>
        <v>AV$15</v>
      </c>
      <c r="AW1377" s="186" t="str">
        <f t="shared" si="1613"/>
        <v>AW$15</v>
      </c>
      <c r="AX1377" s="186" t="str">
        <f t="shared" si="1613"/>
        <v>AX$15</v>
      </c>
      <c r="AY1377" s="186" t="str">
        <f t="shared" ref="AY1377:CD1377" si="1614">AY$19</f>
        <v>AY$15</v>
      </c>
      <c r="AZ1377" s="186" t="str">
        <f t="shared" si="1614"/>
        <v>AZ$15</v>
      </c>
      <c r="BA1377" s="186" t="str">
        <f t="shared" si="1614"/>
        <v>BA$15</v>
      </c>
      <c r="BB1377" s="186" t="str">
        <f t="shared" si="1614"/>
        <v>BB$15</v>
      </c>
      <c r="BC1377" s="186" t="str">
        <f t="shared" si="1614"/>
        <v>BC$15</v>
      </c>
      <c r="BD1377" s="186" t="str">
        <f t="shared" si="1614"/>
        <v>BD$15</v>
      </c>
      <c r="BE1377" s="186" t="str">
        <f t="shared" si="1614"/>
        <v>BE$15</v>
      </c>
      <c r="BF1377" s="186" t="str">
        <f t="shared" si="1614"/>
        <v>BF$15</v>
      </c>
      <c r="BG1377" s="186" t="str">
        <f t="shared" si="1614"/>
        <v>BG$15</v>
      </c>
      <c r="BH1377" s="186" t="str">
        <f t="shared" si="1614"/>
        <v>BH$15</v>
      </c>
      <c r="BI1377" s="186" t="str">
        <f t="shared" si="1614"/>
        <v>BI$15</v>
      </c>
      <c r="BJ1377" s="186" t="str">
        <f t="shared" si="1614"/>
        <v>BJ$15</v>
      </c>
      <c r="BK1377" s="186" t="str">
        <f t="shared" si="1614"/>
        <v>BK$15</v>
      </c>
      <c r="BL1377" s="186" t="str">
        <f t="shared" si="1614"/>
        <v>BL$15</v>
      </c>
      <c r="BM1377" s="186" t="str">
        <f t="shared" si="1614"/>
        <v>BM$15</v>
      </c>
      <c r="BN1377" s="186" t="str">
        <f t="shared" si="1614"/>
        <v>BN$15</v>
      </c>
      <c r="BO1377" s="186" t="str">
        <f t="shared" si="1614"/>
        <v>BO$15</v>
      </c>
      <c r="BP1377" s="186" t="str">
        <f t="shared" si="1614"/>
        <v>BP$15</v>
      </c>
      <c r="BQ1377" s="186" t="str">
        <f t="shared" si="1614"/>
        <v>BQ$15</v>
      </c>
      <c r="BR1377" s="186" t="str">
        <f t="shared" si="1614"/>
        <v>BR$15</v>
      </c>
      <c r="BS1377" s="186" t="str">
        <f t="shared" si="1614"/>
        <v>BS$15</v>
      </c>
      <c r="BT1377" s="186" t="str">
        <f t="shared" si="1614"/>
        <v>BT$15</v>
      </c>
      <c r="BU1377" s="186" t="str">
        <f t="shared" si="1614"/>
        <v>BU$15</v>
      </c>
      <c r="BV1377" s="186" t="str">
        <f t="shared" si="1614"/>
        <v>BV$15</v>
      </c>
      <c r="BW1377" s="186" t="str">
        <f t="shared" si="1614"/>
        <v>BW$15</v>
      </c>
      <c r="BX1377" s="186" t="str">
        <f t="shared" si="1614"/>
        <v>BX$15</v>
      </c>
      <c r="BY1377" s="186" t="str">
        <f t="shared" si="1614"/>
        <v>BY$15</v>
      </c>
      <c r="BZ1377" s="186" t="str">
        <f t="shared" si="1614"/>
        <v>BZ$15</v>
      </c>
      <c r="CA1377" s="186" t="str">
        <f t="shared" si="1614"/>
        <v>CA$15</v>
      </c>
      <c r="CB1377" s="186" t="str">
        <f t="shared" si="1614"/>
        <v>CB$15</v>
      </c>
      <c r="CC1377" s="186" t="str">
        <f t="shared" si="1614"/>
        <v>CC$15</v>
      </c>
      <c r="CD1377" s="186" t="str">
        <f t="shared" si="1614"/>
        <v>CD$15</v>
      </c>
      <c r="CE1377" s="186" t="str">
        <f t="shared" ref="CE1377:CL1377" si="1615">CE$19</f>
        <v>CE$15</v>
      </c>
      <c r="CF1377" s="186" t="str">
        <f t="shared" si="1615"/>
        <v>CF$15</v>
      </c>
      <c r="CG1377" s="186" t="str">
        <f t="shared" si="1615"/>
        <v>CG$15</v>
      </c>
      <c r="CH1377" s="186" t="str">
        <f t="shared" si="1615"/>
        <v>CH$15</v>
      </c>
      <c r="CI1377" s="186" t="str">
        <f t="shared" si="1615"/>
        <v>CI$15</v>
      </c>
      <c r="CJ1377" s="186" t="str">
        <f t="shared" si="1615"/>
        <v>CJ$15</v>
      </c>
      <c r="CK1377" s="186" t="str">
        <f t="shared" si="1615"/>
        <v>CK$15</v>
      </c>
      <c r="CL1377" s="186" t="str">
        <f t="shared" si="1615"/>
        <v>CL$15</v>
      </c>
    </row>
    <row r="1378" spans="2:90" x14ac:dyDescent="0.4">
      <c r="B1378" s="66" t="s">
        <v>791</v>
      </c>
      <c r="C1378" s="31"/>
      <c r="D1378" t="s">
        <v>792</v>
      </c>
      <c r="E1378" s="8" t="str">
        <f t="shared" ref="E1378:E1385" si="1616">ROW()&amp;" "&amp;D1378</f>
        <v>1378 SUBCAC-S</v>
      </c>
      <c r="F1378" t="s">
        <v>438</v>
      </c>
      <c r="G1378" s="31" t="s">
        <v>81</v>
      </c>
      <c r="H1378" s="22"/>
      <c r="I1378" s="287"/>
      <c r="J1378" s="287"/>
      <c r="K1378" s="22"/>
      <c r="L1378" s="22"/>
      <c r="M1378" s="22"/>
      <c r="N1378" s="22"/>
      <c r="O1378" s="22"/>
      <c r="P1378" s="22"/>
      <c r="R1378" s="66"/>
      <c r="S1378" s="288"/>
      <c r="T1378" s="288"/>
      <c r="U1378" s="288"/>
      <c r="V1378" s="288"/>
      <c r="W1378" s="288"/>
      <c r="X1378" s="288"/>
      <c r="Y1378" s="288"/>
      <c r="Z1378" s="288"/>
      <c r="AA1378" s="288"/>
      <c r="AB1378" s="288"/>
      <c r="AC1378" s="288"/>
      <c r="AD1378" s="288"/>
      <c r="AE1378" s="288"/>
      <c r="AF1378" s="288"/>
      <c r="AG1378" s="288"/>
      <c r="AH1378" s="288"/>
      <c r="AI1378" s="288"/>
      <c r="AJ1378" s="288"/>
      <c r="AK1378" s="288"/>
      <c r="AL1378" s="288"/>
      <c r="AM1378" s="288"/>
      <c r="AN1378" s="288"/>
      <c r="AO1378" s="288"/>
      <c r="AP1378" s="288"/>
      <c r="AQ1378" s="288"/>
      <c r="AR1378" s="288"/>
      <c r="AS1378" s="288"/>
      <c r="AT1378" s="288"/>
      <c r="AU1378" s="288"/>
      <c r="AV1378" s="288"/>
      <c r="AW1378" s="288"/>
      <c r="AX1378" s="288"/>
      <c r="AY1378" s="288"/>
      <c r="AZ1378" s="288"/>
      <c r="BA1378" s="288"/>
      <c r="BB1378" s="288"/>
      <c r="BC1378" s="288"/>
      <c r="BD1378" s="288"/>
      <c r="BE1378" s="288"/>
      <c r="BF1378" s="288"/>
      <c r="BG1378" s="288"/>
      <c r="BH1378" s="288"/>
      <c r="BI1378" s="288"/>
      <c r="BJ1378" s="288"/>
      <c r="BK1378" s="288"/>
      <c r="BL1378" s="288"/>
      <c r="BM1378" s="288"/>
      <c r="BN1378" s="288"/>
      <c r="BO1378" s="288"/>
      <c r="BP1378" s="288"/>
      <c r="BQ1378" s="288"/>
      <c r="BR1378" s="288"/>
      <c r="BS1378" s="288"/>
      <c r="BT1378" s="288"/>
      <c r="BU1378" s="288"/>
      <c r="BV1378" s="288"/>
      <c r="BW1378" s="288"/>
      <c r="BX1378" s="288"/>
      <c r="BY1378" s="288"/>
      <c r="BZ1378" s="288"/>
      <c r="CA1378" s="288"/>
      <c r="CB1378" s="288"/>
      <c r="CC1378" s="288"/>
      <c r="CD1378" s="288"/>
      <c r="CE1378" s="288"/>
      <c r="CF1378" s="288"/>
      <c r="CG1378" s="288"/>
      <c r="CH1378" s="288"/>
      <c r="CI1378" s="288"/>
      <c r="CJ1378" s="288"/>
      <c r="CK1378" s="288"/>
      <c r="CL1378" s="288"/>
    </row>
    <row r="1379" spans="2:90" x14ac:dyDescent="0.4">
      <c r="B1379" s="95" t="str">
        <f>B1381&amp;":"</f>
        <v>New user acquisition cost - (Primary label):</v>
      </c>
      <c r="C1379" s="31"/>
      <c r="D1379" t="s">
        <v>792</v>
      </c>
      <c r="E1379" s="8" t="str">
        <f t="shared" si="1616"/>
        <v>1379 SUBCAC-S</v>
      </c>
      <c r="H1379" s="31"/>
      <c r="I1379" s="73"/>
      <c r="J1379" s="73"/>
      <c r="K1379" s="31"/>
      <c r="L1379" s="31"/>
      <c r="M1379" s="31"/>
      <c r="N1379" s="31"/>
      <c r="O1379" s="31"/>
      <c r="P1379" s="31"/>
      <c r="R1379" s="67"/>
      <c r="S1379" s="152"/>
      <c r="T1379" s="152"/>
      <c r="U1379" s="152"/>
      <c r="V1379" s="152"/>
      <c r="W1379" s="152"/>
      <c r="X1379" s="152"/>
      <c r="Y1379" s="152"/>
      <c r="Z1379" s="152"/>
      <c r="AA1379" s="152"/>
      <c r="AB1379" s="152"/>
      <c r="AC1379" s="152"/>
      <c r="AD1379" s="152"/>
      <c r="AE1379" s="152"/>
      <c r="AF1379" s="152"/>
      <c r="AG1379" s="152"/>
      <c r="AH1379" s="152"/>
      <c r="AI1379" s="152"/>
      <c r="AJ1379" s="152"/>
      <c r="AK1379" s="152"/>
      <c r="AL1379" s="152"/>
      <c r="AM1379" s="152"/>
      <c r="AN1379" s="152"/>
      <c r="AO1379" s="152"/>
      <c r="AP1379" s="152"/>
      <c r="AQ1379" s="152"/>
      <c r="AR1379" s="152"/>
      <c r="AS1379" s="152"/>
      <c r="AT1379" s="152"/>
      <c r="AU1379" s="152"/>
      <c r="AV1379" s="152"/>
      <c r="AW1379" s="152"/>
      <c r="AX1379" s="152"/>
      <c r="AY1379" s="152"/>
      <c r="AZ1379" s="152"/>
      <c r="BA1379" s="152"/>
      <c r="BB1379" s="152"/>
      <c r="BC1379" s="152"/>
      <c r="BD1379" s="152"/>
      <c r="BE1379" s="152"/>
      <c r="BF1379" s="152"/>
      <c r="BG1379" s="152"/>
      <c r="BH1379" s="152"/>
      <c r="BI1379" s="152"/>
      <c r="BJ1379" s="152"/>
      <c r="BK1379" s="152"/>
      <c r="BL1379" s="152"/>
      <c r="BM1379" s="152"/>
      <c r="BN1379" s="152"/>
      <c r="BO1379" s="152"/>
      <c r="BP1379" s="152"/>
      <c r="BQ1379" s="152"/>
      <c r="BR1379" s="152"/>
      <c r="BS1379" s="152"/>
      <c r="BT1379" s="152"/>
      <c r="BU1379" s="152"/>
      <c r="BV1379" s="152"/>
      <c r="BW1379" s="152"/>
      <c r="BX1379" s="152"/>
      <c r="BY1379" s="152"/>
      <c r="BZ1379" s="152"/>
      <c r="CA1379" s="152"/>
      <c r="CB1379" s="152"/>
      <c r="CC1379" s="152"/>
      <c r="CD1379" s="152"/>
      <c r="CE1379" s="152"/>
      <c r="CF1379" s="152"/>
      <c r="CG1379" s="152"/>
      <c r="CH1379" s="152"/>
      <c r="CI1379" s="152"/>
      <c r="CJ1379" s="152"/>
      <c r="CK1379" s="152"/>
      <c r="CL1379" s="152"/>
    </row>
    <row r="1380" spans="2:90" x14ac:dyDescent="0.4">
      <c r="B1380" s="141" t="str">
        <f>"$ cost/new "&amp;B1387</f>
        <v>$ cost/new primary unit</v>
      </c>
      <c r="D1380" t="s">
        <v>792</v>
      </c>
      <c r="E1380" s="8" t="str">
        <f t="shared" si="1616"/>
        <v>1380 SUBCAC-S</v>
      </c>
      <c r="G1380" t="str">
        <f>E1380</f>
        <v>1380 SUBCAC-S</v>
      </c>
      <c r="H1380" s="12"/>
      <c r="I1380" s="60"/>
      <c r="J1380" s="60"/>
      <c r="K1380" s="18">
        <v>5</v>
      </c>
      <c r="L1380" s="18">
        <v>5</v>
      </c>
      <c r="M1380" s="18">
        <v>5</v>
      </c>
      <c r="N1380" s="18">
        <v>5</v>
      </c>
      <c r="O1380" s="18">
        <v>5</v>
      </c>
      <c r="P1380" s="18">
        <v>5</v>
      </c>
      <c r="R1380" s="19"/>
      <c r="S1380" s="143" cm="1">
        <f t="array" ref="S1380">INDEX($K:$P,ROW(),MATCH(S$3,$K$2:$P$2,0))</f>
        <v>5</v>
      </c>
      <c r="T1380" s="143" cm="1">
        <f t="array" ref="T1380">INDEX($K:$P,ROW(),MATCH(T$3,$K$2:$P$2,0))</f>
        <v>5</v>
      </c>
      <c r="U1380" s="143" cm="1">
        <f t="array" ref="U1380">INDEX($K:$P,ROW(),MATCH(U$3,$K$2:$P$2,0))</f>
        <v>5</v>
      </c>
      <c r="V1380" s="143" cm="1">
        <f t="array" ref="V1380">INDEX($K:$P,ROW(),MATCH(V$3,$K$2:$P$2,0))</f>
        <v>5</v>
      </c>
      <c r="W1380" s="143" cm="1">
        <f t="array" ref="W1380">INDEX($K:$P,ROW(),MATCH(W$3,$K$2:$P$2,0))</f>
        <v>5</v>
      </c>
      <c r="X1380" s="143" cm="1">
        <f t="array" ref="X1380">INDEX($K:$P,ROW(),MATCH(X$3,$K$2:$P$2,0))</f>
        <v>5</v>
      </c>
      <c r="Y1380" s="143" cm="1">
        <f t="array" ref="Y1380">INDEX($K:$P,ROW(),MATCH(Y$3,$K$2:$P$2,0))</f>
        <v>5</v>
      </c>
      <c r="Z1380" s="143" cm="1">
        <f t="array" ref="Z1380">INDEX($K:$P,ROW(),MATCH(Z$3,$K$2:$P$2,0))</f>
        <v>5</v>
      </c>
      <c r="AA1380" s="143" cm="1">
        <f t="array" ref="AA1380">INDEX($K:$P,ROW(),MATCH(AA$3,$K$2:$P$2,0))</f>
        <v>5</v>
      </c>
      <c r="AB1380" s="143" cm="1">
        <f t="array" ref="AB1380">INDEX($K:$P,ROW(),MATCH(AB$3,$K$2:$P$2,0))</f>
        <v>5</v>
      </c>
      <c r="AC1380" s="143" cm="1">
        <f t="array" ref="AC1380">INDEX($K:$P,ROW(),MATCH(AC$3,$K$2:$P$2,0))</f>
        <v>5</v>
      </c>
      <c r="AD1380" s="143" cm="1">
        <f t="array" ref="AD1380">INDEX($K:$P,ROW(),MATCH(AD$3,$K$2:$P$2,0))</f>
        <v>5</v>
      </c>
      <c r="AE1380" s="143" cm="1">
        <f t="array" ref="AE1380">INDEX($K:$P,ROW(),MATCH(AE$3,$K$2:$P$2,0))</f>
        <v>5</v>
      </c>
      <c r="AF1380" s="143" cm="1">
        <f t="array" ref="AF1380">INDEX($K:$P,ROW(),MATCH(AF$3,$K$2:$P$2,0))</f>
        <v>5</v>
      </c>
      <c r="AG1380" s="143" cm="1">
        <f t="array" ref="AG1380">INDEX($K:$P,ROW(),MATCH(AG$3,$K$2:$P$2,0))</f>
        <v>5</v>
      </c>
      <c r="AH1380" s="143" cm="1">
        <f t="array" ref="AH1380">INDEX($K:$P,ROW(),MATCH(AH$3,$K$2:$P$2,0))</f>
        <v>5</v>
      </c>
      <c r="AI1380" s="143" cm="1">
        <f t="array" ref="AI1380">INDEX($K:$P,ROW(),MATCH(AI$3,$K$2:$P$2,0))</f>
        <v>5</v>
      </c>
      <c r="AJ1380" s="143" cm="1">
        <f t="array" ref="AJ1380">INDEX($K:$P,ROW(),MATCH(AJ$3,$K$2:$P$2,0))</f>
        <v>5</v>
      </c>
      <c r="AK1380" s="143" cm="1">
        <f t="array" ref="AK1380">INDEX($K:$P,ROW(),MATCH(AK$3,$K$2:$P$2,0))</f>
        <v>5</v>
      </c>
      <c r="AL1380" s="143" cm="1">
        <f t="array" ref="AL1380">INDEX($K:$P,ROW(),MATCH(AL$3,$K$2:$P$2,0))</f>
        <v>5</v>
      </c>
      <c r="AM1380" s="143" cm="1">
        <f t="array" ref="AM1380">INDEX($K:$P,ROW(),MATCH(AM$3,$K$2:$P$2,0))</f>
        <v>5</v>
      </c>
      <c r="AN1380" s="143" cm="1">
        <f t="array" ref="AN1380">INDEX($K:$P,ROW(),MATCH(AN$3,$K$2:$P$2,0))</f>
        <v>5</v>
      </c>
      <c r="AO1380" s="143" cm="1">
        <f t="array" ref="AO1380">INDEX($K:$P,ROW(),MATCH(AO$3,$K$2:$P$2,0))</f>
        <v>5</v>
      </c>
      <c r="AP1380" s="143" cm="1">
        <f t="array" ref="AP1380">INDEX($K:$P,ROW(),MATCH(AP$3,$K$2:$P$2,0))</f>
        <v>5</v>
      </c>
      <c r="AQ1380" s="143" cm="1">
        <f t="array" ref="AQ1380">INDEX($K:$P,ROW(),MATCH(AQ$3,$K$2:$P$2,0))</f>
        <v>5</v>
      </c>
      <c r="AR1380" s="143" cm="1">
        <f t="array" ref="AR1380">INDEX($K:$P,ROW(),MATCH(AR$3,$K$2:$P$2,0))</f>
        <v>5</v>
      </c>
      <c r="AS1380" s="143" cm="1">
        <f t="array" ref="AS1380">INDEX($K:$P,ROW(),MATCH(AS$3,$K$2:$P$2,0))</f>
        <v>5</v>
      </c>
      <c r="AT1380" s="143" cm="1">
        <f t="array" ref="AT1380">INDEX($K:$P,ROW(),MATCH(AT$3,$K$2:$P$2,0))</f>
        <v>5</v>
      </c>
      <c r="AU1380" s="143" cm="1">
        <f t="array" ref="AU1380">INDEX($K:$P,ROW(),MATCH(AU$3,$K$2:$P$2,0))</f>
        <v>5</v>
      </c>
      <c r="AV1380" s="143" cm="1">
        <f t="array" ref="AV1380">INDEX($K:$P,ROW(),MATCH(AV$3,$K$2:$P$2,0))</f>
        <v>5</v>
      </c>
      <c r="AW1380" s="143" cm="1">
        <f t="array" ref="AW1380">INDEX($K:$P,ROW(),MATCH(AW$3,$K$2:$P$2,0))</f>
        <v>5</v>
      </c>
      <c r="AX1380" s="143" cm="1">
        <f t="array" ref="AX1380">INDEX($K:$P,ROW(),MATCH(AX$3,$K$2:$P$2,0))</f>
        <v>5</v>
      </c>
      <c r="AY1380" s="143" cm="1">
        <f t="array" ref="AY1380">INDEX($K:$P,ROW(),MATCH(AY$3,$K$2:$P$2,0))</f>
        <v>5</v>
      </c>
      <c r="AZ1380" s="143" cm="1">
        <f t="array" ref="AZ1380">INDEX($K:$P,ROW(),MATCH(AZ$3,$K$2:$P$2,0))</f>
        <v>5</v>
      </c>
      <c r="BA1380" s="143" cm="1">
        <f t="array" ref="BA1380">INDEX($K:$P,ROW(),MATCH(BA$3,$K$2:$P$2,0))</f>
        <v>5</v>
      </c>
      <c r="BB1380" s="143" cm="1">
        <f t="array" ref="BB1380">INDEX($K:$P,ROW(),MATCH(BB$3,$K$2:$P$2,0))</f>
        <v>5</v>
      </c>
      <c r="BC1380" s="143" cm="1">
        <f t="array" ref="BC1380">INDEX($K:$P,ROW(),MATCH(BC$3,$K$2:$P$2,0))</f>
        <v>5</v>
      </c>
      <c r="BD1380" s="143" cm="1">
        <f t="array" ref="BD1380">INDEX($K:$P,ROW(),MATCH(BD$3,$K$2:$P$2,0))</f>
        <v>5</v>
      </c>
      <c r="BE1380" s="143" cm="1">
        <f t="array" ref="BE1380">INDEX($K:$P,ROW(),MATCH(BE$3,$K$2:$P$2,0))</f>
        <v>5</v>
      </c>
      <c r="BF1380" s="143" cm="1">
        <f t="array" ref="BF1380">INDEX($K:$P,ROW(),MATCH(BF$3,$K$2:$P$2,0))</f>
        <v>5</v>
      </c>
      <c r="BG1380" s="143" cm="1">
        <f t="array" ref="BG1380">INDEX($K:$P,ROW(),MATCH(BG$3,$K$2:$P$2,0))</f>
        <v>5</v>
      </c>
      <c r="BH1380" s="143" cm="1">
        <f t="array" ref="BH1380">INDEX($K:$P,ROW(),MATCH(BH$3,$K$2:$P$2,0))</f>
        <v>5</v>
      </c>
      <c r="BI1380" s="143" cm="1">
        <f t="array" ref="BI1380">INDEX($K:$P,ROW(),MATCH(BI$3,$K$2:$P$2,0))</f>
        <v>5</v>
      </c>
      <c r="BJ1380" s="143" cm="1">
        <f t="array" ref="BJ1380">INDEX($K:$P,ROW(),MATCH(BJ$3,$K$2:$P$2,0))</f>
        <v>5</v>
      </c>
      <c r="BK1380" s="143" cm="1">
        <f t="array" ref="BK1380">INDEX($K:$P,ROW(),MATCH(BK$3,$K$2:$P$2,0))</f>
        <v>5</v>
      </c>
      <c r="BL1380" s="143" cm="1">
        <f t="array" ref="BL1380">INDEX($K:$P,ROW(),MATCH(BL$3,$K$2:$P$2,0))</f>
        <v>5</v>
      </c>
      <c r="BM1380" s="143" cm="1">
        <f t="array" ref="BM1380">INDEX($K:$P,ROW(),MATCH(BM$3,$K$2:$P$2,0))</f>
        <v>5</v>
      </c>
      <c r="BN1380" s="143" cm="1">
        <f t="array" ref="BN1380">INDEX($K:$P,ROW(),MATCH(BN$3,$K$2:$P$2,0))</f>
        <v>5</v>
      </c>
      <c r="BO1380" s="143" cm="1">
        <f t="array" ref="BO1380">INDEX($K:$P,ROW(),MATCH(BO$3,$K$2:$P$2,0))</f>
        <v>5</v>
      </c>
      <c r="BP1380" s="143" cm="1">
        <f t="array" ref="BP1380">INDEX($K:$P,ROW(),MATCH(BP$3,$K$2:$P$2,0))</f>
        <v>5</v>
      </c>
      <c r="BQ1380" s="143" cm="1">
        <f t="array" ref="BQ1380">INDEX($K:$P,ROW(),MATCH(BQ$3,$K$2:$P$2,0))</f>
        <v>5</v>
      </c>
      <c r="BR1380" s="143" cm="1">
        <f t="array" ref="BR1380">INDEX($K:$P,ROW(),MATCH(BR$3,$K$2:$P$2,0))</f>
        <v>5</v>
      </c>
      <c r="BS1380" s="143" cm="1">
        <f t="array" ref="BS1380">INDEX($K:$P,ROW(),MATCH(BS$3,$K$2:$P$2,0))</f>
        <v>5</v>
      </c>
      <c r="BT1380" s="143" cm="1">
        <f t="array" ref="BT1380">INDEX($K:$P,ROW(),MATCH(BT$3,$K$2:$P$2,0))</f>
        <v>5</v>
      </c>
      <c r="BU1380" s="143" cm="1">
        <f t="array" ref="BU1380">INDEX($K:$P,ROW(),MATCH(BU$3,$K$2:$P$2,0))</f>
        <v>5</v>
      </c>
      <c r="BV1380" s="143" cm="1">
        <f t="array" ref="BV1380">INDEX($K:$P,ROW(),MATCH(BV$3,$K$2:$P$2,0))</f>
        <v>5</v>
      </c>
      <c r="BW1380" s="143" cm="1">
        <f t="array" ref="BW1380">INDEX($K:$P,ROW(),MATCH(BW$3,$K$2:$P$2,0))</f>
        <v>5</v>
      </c>
      <c r="BX1380" s="143" cm="1">
        <f t="array" ref="BX1380">INDEX($K:$P,ROW(),MATCH(BX$3,$K$2:$P$2,0))</f>
        <v>5</v>
      </c>
      <c r="BY1380" s="143" cm="1">
        <f t="array" ref="BY1380">INDEX($K:$P,ROW(),MATCH(BY$3,$K$2:$P$2,0))</f>
        <v>5</v>
      </c>
      <c r="BZ1380" s="143" cm="1">
        <f t="array" ref="BZ1380">INDEX($K:$P,ROW(),MATCH(BZ$3,$K$2:$P$2,0))</f>
        <v>5</v>
      </c>
      <c r="CA1380" s="143" cm="1">
        <f t="array" ref="CA1380">INDEX($K:$P,ROW(),MATCH(CA$3,$K$2:$P$2,0))</f>
        <v>5</v>
      </c>
      <c r="CB1380" s="143" cm="1">
        <f t="array" ref="CB1380">INDEX($K:$P,ROW(),MATCH(CB$3,$K$2:$P$2,0))</f>
        <v>5</v>
      </c>
      <c r="CC1380" s="143" cm="1">
        <f t="array" ref="CC1380">INDEX($K:$P,ROW(),MATCH(CC$3,$K$2:$P$2,0))</f>
        <v>5</v>
      </c>
      <c r="CD1380" s="143" cm="1">
        <f t="array" ref="CD1380">INDEX($K:$P,ROW(),MATCH(CD$3,$K$2:$P$2,0))</f>
        <v>5</v>
      </c>
      <c r="CE1380" s="143" cm="1">
        <f t="array" ref="CE1380">INDEX($K:$P,ROW(),MATCH(CE$3,$K$2:$P$2,0))</f>
        <v>5</v>
      </c>
      <c r="CF1380" s="143" cm="1">
        <f t="array" ref="CF1380">INDEX($K:$P,ROW(),MATCH(CF$3,$K$2:$P$2,0))</f>
        <v>5</v>
      </c>
      <c r="CG1380" s="143" cm="1">
        <f t="array" ref="CG1380">INDEX($K:$P,ROW(),MATCH(CG$3,$K$2:$P$2,0))</f>
        <v>5</v>
      </c>
      <c r="CH1380" s="143" cm="1">
        <f t="array" ref="CH1380">INDEX($K:$P,ROW(),MATCH(CH$3,$K$2:$P$2,0))</f>
        <v>5</v>
      </c>
      <c r="CI1380" s="143" cm="1">
        <f t="array" ref="CI1380">INDEX($K:$P,ROW(),MATCH(CI$3,$K$2:$P$2,0))</f>
        <v>5</v>
      </c>
      <c r="CJ1380" s="143" cm="1">
        <f t="array" ref="CJ1380">INDEX($K:$P,ROW(),MATCH(CJ$3,$K$2:$P$2,0))</f>
        <v>5</v>
      </c>
      <c r="CK1380" s="143" cm="1">
        <f t="array" ref="CK1380">INDEX($K:$P,ROW(),MATCH(CK$3,$K$2:$P$2,0))</f>
        <v>5</v>
      </c>
      <c r="CL1380" s="143" cm="1">
        <f t="array" ref="CL1380">INDEX($K:$P,ROW(),MATCH(CL$3,$K$2:$P$2,0))</f>
        <v>5</v>
      </c>
    </row>
    <row r="1381" spans="2:90" x14ac:dyDescent="0.4">
      <c r="B1381" s="123" t="str">
        <f>SUBSTITUTE(B1378,":","")&amp;" - "&amp;B1386</f>
        <v>New user acquisition cost - (Primary label)</v>
      </c>
      <c r="C1381" s="27" t="s">
        <v>203</v>
      </c>
      <c r="D1381" t="s">
        <v>792</v>
      </c>
      <c r="E1381" s="8" t="str">
        <f t="shared" si="1616"/>
        <v>1381 SUBCAC-S</v>
      </c>
      <c r="F1381" s="27"/>
      <c r="G1381" s="27"/>
      <c r="H1381" s="27"/>
      <c r="I1381" s="78"/>
      <c r="J1381" s="78"/>
      <c r="K1381" s="115">
        <f t="shared" ref="K1381:P1381" ca="1" si="1617">SUMIF($3:$3,K$2,1381:1381)</f>
        <v>-300000</v>
      </c>
      <c r="L1381" s="115">
        <f t="shared" ca="1" si="1617"/>
        <v>-300000</v>
      </c>
      <c r="M1381" s="115">
        <f t="shared" ca="1" si="1617"/>
        <v>-300000</v>
      </c>
      <c r="N1381" s="115">
        <f t="shared" ca="1" si="1617"/>
        <v>-300000</v>
      </c>
      <c r="O1381" s="115">
        <f t="shared" ca="1" si="1617"/>
        <v>-300000</v>
      </c>
      <c r="P1381" s="115">
        <f t="shared" ca="1" si="1617"/>
        <v>-300000</v>
      </c>
      <c r="R1381" s="33"/>
      <c r="S1381" s="144" cm="1">
        <f t="array" aca="1" ref="S1381" ca="1">-S1380*INDIRECT(S1373)</f>
        <v>-25000</v>
      </c>
      <c r="T1381" s="144" cm="1">
        <f t="array" aca="1" ref="T1381" ca="1">-T1380*INDIRECT(T1373)</f>
        <v>-25000</v>
      </c>
      <c r="U1381" s="144" cm="1">
        <f t="array" aca="1" ref="U1381" ca="1">-U1380*INDIRECT(U1373)</f>
        <v>-25000</v>
      </c>
      <c r="V1381" s="144" cm="1">
        <f t="array" aca="1" ref="V1381" ca="1">-V1380*INDIRECT(V1373)</f>
        <v>-25000</v>
      </c>
      <c r="W1381" s="144" cm="1">
        <f t="array" aca="1" ref="W1381" ca="1">-W1380*INDIRECT(W1373)</f>
        <v>-25000</v>
      </c>
      <c r="X1381" s="144" cm="1">
        <f t="array" aca="1" ref="X1381" ca="1">-X1380*INDIRECT(X1373)</f>
        <v>-25000</v>
      </c>
      <c r="Y1381" s="144" cm="1">
        <f t="array" aca="1" ref="Y1381" ca="1">-Y1380*INDIRECT(Y1373)</f>
        <v>-25000</v>
      </c>
      <c r="Z1381" s="144" cm="1">
        <f t="array" aca="1" ref="Z1381" ca="1">-Z1380*INDIRECT(Z1373)</f>
        <v>-25000</v>
      </c>
      <c r="AA1381" s="144" cm="1">
        <f t="array" aca="1" ref="AA1381" ca="1">-AA1380*INDIRECT(AA1373)</f>
        <v>-25000</v>
      </c>
      <c r="AB1381" s="144" cm="1">
        <f t="array" aca="1" ref="AB1381" ca="1">-AB1380*INDIRECT(AB1373)</f>
        <v>-25000</v>
      </c>
      <c r="AC1381" s="144" cm="1">
        <f t="array" aca="1" ref="AC1381" ca="1">-AC1380*INDIRECT(AC1373)</f>
        <v>-25000</v>
      </c>
      <c r="AD1381" s="144" cm="1">
        <f t="array" aca="1" ref="AD1381" ca="1">-AD1380*INDIRECT(AD1373)</f>
        <v>-25000</v>
      </c>
      <c r="AE1381" s="144" cm="1">
        <f t="array" aca="1" ref="AE1381" ca="1">-AE1380*INDIRECT(AE1373)</f>
        <v>-25000</v>
      </c>
      <c r="AF1381" s="144" cm="1">
        <f t="array" aca="1" ref="AF1381" ca="1">-AF1380*INDIRECT(AF1373)</f>
        <v>-25000</v>
      </c>
      <c r="AG1381" s="144" cm="1">
        <f t="array" aca="1" ref="AG1381" ca="1">-AG1380*INDIRECT(AG1373)</f>
        <v>-25000</v>
      </c>
      <c r="AH1381" s="144" cm="1">
        <f t="array" aca="1" ref="AH1381" ca="1">-AH1380*INDIRECT(AH1373)</f>
        <v>-25000</v>
      </c>
      <c r="AI1381" s="144" cm="1">
        <f t="array" aca="1" ref="AI1381" ca="1">-AI1380*INDIRECT(AI1373)</f>
        <v>-25000</v>
      </c>
      <c r="AJ1381" s="144" cm="1">
        <f t="array" aca="1" ref="AJ1381" ca="1">-AJ1380*INDIRECT(AJ1373)</f>
        <v>-25000</v>
      </c>
      <c r="AK1381" s="144" cm="1">
        <f t="array" aca="1" ref="AK1381" ca="1">-AK1380*INDIRECT(AK1373)</f>
        <v>-25000</v>
      </c>
      <c r="AL1381" s="144" cm="1">
        <f t="array" aca="1" ref="AL1381" ca="1">-AL1380*INDIRECT(AL1373)</f>
        <v>-25000</v>
      </c>
      <c r="AM1381" s="144" cm="1">
        <f t="array" aca="1" ref="AM1381" ca="1">-AM1380*INDIRECT(AM1373)</f>
        <v>-25000</v>
      </c>
      <c r="AN1381" s="144" cm="1">
        <f t="array" aca="1" ref="AN1381" ca="1">-AN1380*INDIRECT(AN1373)</f>
        <v>-25000</v>
      </c>
      <c r="AO1381" s="144" cm="1">
        <f t="array" aca="1" ref="AO1381" ca="1">-AO1380*INDIRECT(AO1373)</f>
        <v>-25000</v>
      </c>
      <c r="AP1381" s="144" cm="1">
        <f t="array" aca="1" ref="AP1381" ca="1">-AP1380*INDIRECT(AP1373)</f>
        <v>-25000</v>
      </c>
      <c r="AQ1381" s="144" cm="1">
        <f t="array" aca="1" ref="AQ1381" ca="1">-AQ1380*INDIRECT(AQ1373)</f>
        <v>-25000</v>
      </c>
      <c r="AR1381" s="144" cm="1">
        <f t="array" aca="1" ref="AR1381" ca="1">-AR1380*INDIRECT(AR1373)</f>
        <v>-25000</v>
      </c>
      <c r="AS1381" s="144" cm="1">
        <f t="array" aca="1" ref="AS1381" ca="1">-AS1380*INDIRECT(AS1373)</f>
        <v>-25000</v>
      </c>
      <c r="AT1381" s="144" cm="1">
        <f t="array" aca="1" ref="AT1381" ca="1">-AT1380*INDIRECT(AT1373)</f>
        <v>-25000</v>
      </c>
      <c r="AU1381" s="144" cm="1">
        <f t="array" aca="1" ref="AU1381" ca="1">-AU1380*INDIRECT(AU1373)</f>
        <v>-25000</v>
      </c>
      <c r="AV1381" s="144" cm="1">
        <f t="array" aca="1" ref="AV1381" ca="1">-AV1380*INDIRECT(AV1373)</f>
        <v>-25000</v>
      </c>
      <c r="AW1381" s="144" cm="1">
        <f t="array" aca="1" ref="AW1381" ca="1">-AW1380*INDIRECT(AW1373)</f>
        <v>-25000</v>
      </c>
      <c r="AX1381" s="144" cm="1">
        <f t="array" aca="1" ref="AX1381" ca="1">-AX1380*INDIRECT(AX1373)</f>
        <v>-25000</v>
      </c>
      <c r="AY1381" s="144" cm="1">
        <f t="array" aca="1" ref="AY1381" ca="1">-AY1380*INDIRECT(AY1373)</f>
        <v>-25000</v>
      </c>
      <c r="AZ1381" s="144" cm="1">
        <f t="array" aca="1" ref="AZ1381" ca="1">-AZ1380*INDIRECT(AZ1373)</f>
        <v>-25000</v>
      </c>
      <c r="BA1381" s="144" cm="1">
        <f t="array" aca="1" ref="BA1381" ca="1">-BA1380*INDIRECT(BA1373)</f>
        <v>-25000</v>
      </c>
      <c r="BB1381" s="144" cm="1">
        <f t="array" aca="1" ref="BB1381" ca="1">-BB1380*INDIRECT(BB1373)</f>
        <v>-25000</v>
      </c>
      <c r="BC1381" s="144" cm="1">
        <f t="array" aca="1" ref="BC1381" ca="1">-BC1380*INDIRECT(BC1373)</f>
        <v>-25000</v>
      </c>
      <c r="BD1381" s="144" cm="1">
        <f t="array" aca="1" ref="BD1381" ca="1">-BD1380*INDIRECT(BD1373)</f>
        <v>-25000</v>
      </c>
      <c r="BE1381" s="144" cm="1">
        <f t="array" aca="1" ref="BE1381" ca="1">-BE1380*INDIRECT(BE1373)</f>
        <v>-25000</v>
      </c>
      <c r="BF1381" s="144" cm="1">
        <f t="array" aca="1" ref="BF1381" ca="1">-BF1380*INDIRECT(BF1373)</f>
        <v>-25000</v>
      </c>
      <c r="BG1381" s="144" cm="1">
        <f t="array" aca="1" ref="BG1381" ca="1">-BG1380*INDIRECT(BG1373)</f>
        <v>-25000</v>
      </c>
      <c r="BH1381" s="144" cm="1">
        <f t="array" aca="1" ref="BH1381" ca="1">-BH1380*INDIRECT(BH1373)</f>
        <v>-25000</v>
      </c>
      <c r="BI1381" s="144" cm="1">
        <f t="array" aca="1" ref="BI1381" ca="1">-BI1380*INDIRECT(BI1373)</f>
        <v>-25000</v>
      </c>
      <c r="BJ1381" s="144" cm="1">
        <f t="array" aca="1" ref="BJ1381" ca="1">-BJ1380*INDIRECT(BJ1373)</f>
        <v>-25000</v>
      </c>
      <c r="BK1381" s="144" cm="1">
        <f t="array" aca="1" ref="BK1381" ca="1">-BK1380*INDIRECT(BK1373)</f>
        <v>-25000</v>
      </c>
      <c r="BL1381" s="144" cm="1">
        <f t="array" aca="1" ref="BL1381" ca="1">-BL1380*INDIRECT(BL1373)</f>
        <v>-25000</v>
      </c>
      <c r="BM1381" s="144" cm="1">
        <f t="array" aca="1" ref="BM1381" ca="1">-BM1380*INDIRECT(BM1373)</f>
        <v>-25000</v>
      </c>
      <c r="BN1381" s="144" cm="1">
        <f t="array" aca="1" ref="BN1381" ca="1">-BN1380*INDIRECT(BN1373)</f>
        <v>-25000</v>
      </c>
      <c r="BO1381" s="144" cm="1">
        <f t="array" aca="1" ref="BO1381" ca="1">-BO1380*INDIRECT(BO1373)</f>
        <v>-25000</v>
      </c>
      <c r="BP1381" s="144" cm="1">
        <f t="array" aca="1" ref="BP1381" ca="1">-BP1380*INDIRECT(BP1373)</f>
        <v>-25000</v>
      </c>
      <c r="BQ1381" s="144" cm="1">
        <f t="array" aca="1" ref="BQ1381" ca="1">-BQ1380*INDIRECT(BQ1373)</f>
        <v>-25000</v>
      </c>
      <c r="BR1381" s="144" cm="1">
        <f t="array" aca="1" ref="BR1381" ca="1">-BR1380*INDIRECT(BR1373)</f>
        <v>-25000</v>
      </c>
      <c r="BS1381" s="144" cm="1">
        <f t="array" aca="1" ref="BS1381" ca="1">-BS1380*INDIRECT(BS1373)</f>
        <v>-25000</v>
      </c>
      <c r="BT1381" s="144" cm="1">
        <f t="array" aca="1" ref="BT1381" ca="1">-BT1380*INDIRECT(BT1373)</f>
        <v>-25000</v>
      </c>
      <c r="BU1381" s="144" cm="1">
        <f t="array" aca="1" ref="BU1381" ca="1">-BU1380*INDIRECT(BU1373)</f>
        <v>-25000</v>
      </c>
      <c r="BV1381" s="144" cm="1">
        <f t="array" aca="1" ref="BV1381" ca="1">-BV1380*INDIRECT(BV1373)</f>
        <v>-25000</v>
      </c>
      <c r="BW1381" s="144" cm="1">
        <f t="array" aca="1" ref="BW1381" ca="1">-BW1380*INDIRECT(BW1373)</f>
        <v>-25000</v>
      </c>
      <c r="BX1381" s="144" cm="1">
        <f t="array" aca="1" ref="BX1381" ca="1">-BX1380*INDIRECT(BX1373)</f>
        <v>-25000</v>
      </c>
      <c r="BY1381" s="144" cm="1">
        <f t="array" aca="1" ref="BY1381" ca="1">-BY1380*INDIRECT(BY1373)</f>
        <v>-25000</v>
      </c>
      <c r="BZ1381" s="144" cm="1">
        <f t="array" aca="1" ref="BZ1381" ca="1">-BZ1380*INDIRECT(BZ1373)</f>
        <v>-25000</v>
      </c>
      <c r="CA1381" s="144" cm="1">
        <f t="array" aca="1" ref="CA1381" ca="1">-CA1380*INDIRECT(CA1373)</f>
        <v>-25000</v>
      </c>
      <c r="CB1381" s="144" cm="1">
        <f t="array" aca="1" ref="CB1381" ca="1">-CB1380*INDIRECT(CB1373)</f>
        <v>-25000</v>
      </c>
      <c r="CC1381" s="144" cm="1">
        <f t="array" aca="1" ref="CC1381" ca="1">-CC1380*INDIRECT(CC1373)</f>
        <v>-25000</v>
      </c>
      <c r="CD1381" s="144" cm="1">
        <f t="array" aca="1" ref="CD1381" ca="1">-CD1380*INDIRECT(CD1373)</f>
        <v>-25000</v>
      </c>
      <c r="CE1381" s="144" cm="1">
        <f t="array" aca="1" ref="CE1381" ca="1">-CE1380*INDIRECT(CE1373)</f>
        <v>-25000</v>
      </c>
      <c r="CF1381" s="144" cm="1">
        <f t="array" aca="1" ref="CF1381" ca="1">-CF1380*INDIRECT(CF1373)</f>
        <v>-25000</v>
      </c>
      <c r="CG1381" s="144" cm="1">
        <f t="array" aca="1" ref="CG1381" ca="1">-CG1380*INDIRECT(CG1373)</f>
        <v>-25000</v>
      </c>
      <c r="CH1381" s="144" cm="1">
        <f t="array" aca="1" ref="CH1381" ca="1">-CH1380*INDIRECT(CH1373)</f>
        <v>-25000</v>
      </c>
      <c r="CI1381" s="144" cm="1">
        <f t="array" aca="1" ref="CI1381" ca="1">-CI1380*INDIRECT(CI1373)</f>
        <v>-25000</v>
      </c>
      <c r="CJ1381" s="144" cm="1">
        <f t="array" aca="1" ref="CJ1381" ca="1">-CJ1380*INDIRECT(CJ1373)</f>
        <v>-25000</v>
      </c>
      <c r="CK1381" s="144" cm="1">
        <f t="array" aca="1" ref="CK1381" ca="1">-CK1380*INDIRECT(CK1373)</f>
        <v>-25000</v>
      </c>
      <c r="CL1381" s="144" cm="1">
        <f t="array" aca="1" ref="CL1381" ca="1">-CL1380*INDIRECT(CL1373)</f>
        <v>-25000</v>
      </c>
    </row>
    <row r="1382" spans="2:90" x14ac:dyDescent="0.4">
      <c r="B1382" s="13"/>
      <c r="D1382" t="s">
        <v>792</v>
      </c>
      <c r="E1382" s="8" t="str">
        <f t="shared" si="1616"/>
        <v>1382 SUBCAC-S</v>
      </c>
      <c r="G1382" t="s">
        <v>244</v>
      </c>
      <c r="H1382" s="12"/>
      <c r="I1382" s="60"/>
      <c r="J1382" s="60"/>
      <c r="R1382" s="9"/>
      <c r="S1382" s="145"/>
      <c r="T1382" s="145"/>
      <c r="U1382" s="145"/>
      <c r="V1382" s="145"/>
      <c r="W1382" s="145"/>
      <c r="X1382" s="145"/>
      <c r="Y1382" s="145"/>
      <c r="Z1382" s="145"/>
      <c r="AA1382" s="145"/>
      <c r="AB1382" s="145"/>
      <c r="AC1382" s="145"/>
      <c r="AD1382" s="145"/>
      <c r="AE1382" s="145"/>
      <c r="AF1382" s="145"/>
      <c r="AG1382" s="145"/>
      <c r="AH1382" s="145"/>
      <c r="AI1382" s="145"/>
      <c r="AJ1382" s="145"/>
      <c r="AK1382" s="145"/>
      <c r="AL1382" s="145"/>
      <c r="AM1382" s="145"/>
      <c r="AN1382" s="145"/>
      <c r="AO1382" s="145"/>
      <c r="AP1382" s="145"/>
      <c r="AQ1382" s="145"/>
      <c r="AR1382" s="145"/>
      <c r="AS1382" s="145"/>
      <c r="AT1382" s="145"/>
      <c r="AU1382" s="145"/>
      <c r="AV1382" s="145"/>
      <c r="AW1382" s="145"/>
      <c r="AX1382" s="145"/>
      <c r="AY1382" s="145"/>
      <c r="AZ1382" s="145"/>
      <c r="BA1382" s="145"/>
      <c r="BB1382" s="145"/>
      <c r="BC1382" s="145"/>
      <c r="BD1382" s="145"/>
      <c r="BE1382" s="145"/>
      <c r="BF1382" s="145"/>
      <c r="BG1382" s="145"/>
      <c r="BH1382" s="145"/>
      <c r="BI1382" s="145"/>
      <c r="BJ1382" s="145"/>
      <c r="BK1382" s="145"/>
      <c r="BL1382" s="145"/>
      <c r="BM1382" s="145"/>
      <c r="BN1382" s="145"/>
      <c r="BO1382" s="145"/>
      <c r="BP1382" s="145"/>
      <c r="BQ1382" s="145"/>
      <c r="BR1382" s="145"/>
      <c r="BS1382" s="145"/>
      <c r="BT1382" s="145"/>
      <c r="BU1382" s="145"/>
      <c r="BV1382" s="145"/>
      <c r="BW1382" s="145"/>
      <c r="BX1382" s="145"/>
      <c r="BY1382" s="145"/>
      <c r="BZ1382" s="145"/>
      <c r="CA1382" s="145"/>
      <c r="CB1382" s="145"/>
      <c r="CC1382" s="145"/>
      <c r="CD1382" s="145"/>
      <c r="CE1382" s="145"/>
      <c r="CF1382" s="145"/>
      <c r="CG1382" s="145"/>
      <c r="CH1382" s="145"/>
      <c r="CI1382" s="145"/>
      <c r="CJ1382" s="145"/>
      <c r="CK1382" s="145"/>
      <c r="CL1382" s="145"/>
    </row>
    <row r="1383" spans="2:90" x14ac:dyDescent="0.4">
      <c r="B1383" s="123" t="s">
        <v>68</v>
      </c>
      <c r="D1383" t="s">
        <v>792</v>
      </c>
      <c r="E1383" s="8" t="str">
        <f t="shared" si="1616"/>
        <v>1383 SUBCAC-S</v>
      </c>
      <c r="H1383" s="12"/>
      <c r="I1383" s="60"/>
      <c r="J1383" s="60"/>
      <c r="K1383" s="33">
        <f t="shared" ref="K1383:P1383" ca="1" si="1618">SUMIF($3:$3,K$2,1383:1383)</f>
        <v>-180000</v>
      </c>
      <c r="L1383" s="33">
        <f t="shared" ca="1" si="1618"/>
        <v>-180000</v>
      </c>
      <c r="M1383" s="33">
        <f t="shared" ca="1" si="1618"/>
        <v>-180000</v>
      </c>
      <c r="N1383" s="33">
        <f t="shared" ca="1" si="1618"/>
        <v>-180000</v>
      </c>
      <c r="O1383" s="33">
        <f t="shared" ca="1" si="1618"/>
        <v>-180000</v>
      </c>
      <c r="P1383" s="33">
        <f t="shared" ca="1" si="1618"/>
        <v>-180000</v>
      </c>
      <c r="R1383" s="33"/>
      <c r="S1383" s="77" cm="1">
        <f t="array" aca="1" ref="S1383" ca="1">INDIRECT(S1372)+S1381</f>
        <v>-15000</v>
      </c>
      <c r="T1383" s="77" cm="1">
        <f t="array" aca="1" ref="T1383" ca="1">INDIRECT(T1372)+T1381</f>
        <v>-15000</v>
      </c>
      <c r="U1383" s="77" cm="1">
        <f t="array" aca="1" ref="U1383" ca="1">INDIRECT(U1372)+U1381</f>
        <v>-15000</v>
      </c>
      <c r="V1383" s="77" cm="1">
        <f t="array" aca="1" ref="V1383" ca="1">INDIRECT(V1372)+V1381</f>
        <v>-15000</v>
      </c>
      <c r="W1383" s="77" cm="1">
        <f t="array" aca="1" ref="W1383" ca="1">INDIRECT(W1372)+W1381</f>
        <v>-15000</v>
      </c>
      <c r="X1383" s="77" cm="1">
        <f t="array" aca="1" ref="X1383" ca="1">INDIRECT(X1372)+X1381</f>
        <v>-15000</v>
      </c>
      <c r="Y1383" s="77" cm="1">
        <f t="array" aca="1" ref="Y1383" ca="1">INDIRECT(Y1372)+Y1381</f>
        <v>-15000</v>
      </c>
      <c r="Z1383" s="77" cm="1">
        <f t="array" aca="1" ref="Z1383" ca="1">INDIRECT(Z1372)+Z1381</f>
        <v>-15000</v>
      </c>
      <c r="AA1383" s="77" cm="1">
        <f t="array" aca="1" ref="AA1383" ca="1">INDIRECT(AA1372)+AA1381</f>
        <v>-15000</v>
      </c>
      <c r="AB1383" s="77" cm="1">
        <f t="array" aca="1" ref="AB1383" ca="1">INDIRECT(AB1372)+AB1381</f>
        <v>-15000</v>
      </c>
      <c r="AC1383" s="77" cm="1">
        <f t="array" aca="1" ref="AC1383" ca="1">INDIRECT(AC1372)+AC1381</f>
        <v>-15000</v>
      </c>
      <c r="AD1383" s="77" cm="1">
        <f t="array" aca="1" ref="AD1383" ca="1">INDIRECT(AD1372)+AD1381</f>
        <v>-15000</v>
      </c>
      <c r="AE1383" s="77" cm="1">
        <f t="array" aca="1" ref="AE1383" ca="1">INDIRECT(AE1372)+AE1381</f>
        <v>-15000</v>
      </c>
      <c r="AF1383" s="77" cm="1">
        <f t="array" aca="1" ref="AF1383" ca="1">INDIRECT(AF1372)+AF1381</f>
        <v>-15000</v>
      </c>
      <c r="AG1383" s="77" cm="1">
        <f t="array" aca="1" ref="AG1383" ca="1">INDIRECT(AG1372)+AG1381</f>
        <v>-15000</v>
      </c>
      <c r="AH1383" s="77" cm="1">
        <f t="array" aca="1" ref="AH1383" ca="1">INDIRECT(AH1372)+AH1381</f>
        <v>-15000</v>
      </c>
      <c r="AI1383" s="77" cm="1">
        <f t="array" aca="1" ref="AI1383" ca="1">INDIRECT(AI1372)+AI1381</f>
        <v>-15000</v>
      </c>
      <c r="AJ1383" s="77" cm="1">
        <f t="array" aca="1" ref="AJ1383" ca="1">INDIRECT(AJ1372)+AJ1381</f>
        <v>-15000</v>
      </c>
      <c r="AK1383" s="77" cm="1">
        <f t="array" aca="1" ref="AK1383" ca="1">INDIRECT(AK1372)+AK1381</f>
        <v>-15000</v>
      </c>
      <c r="AL1383" s="77" cm="1">
        <f t="array" aca="1" ref="AL1383" ca="1">INDIRECT(AL1372)+AL1381</f>
        <v>-15000</v>
      </c>
      <c r="AM1383" s="77" cm="1">
        <f t="array" aca="1" ref="AM1383" ca="1">INDIRECT(AM1372)+AM1381</f>
        <v>-15000</v>
      </c>
      <c r="AN1383" s="77" cm="1">
        <f t="array" aca="1" ref="AN1383" ca="1">INDIRECT(AN1372)+AN1381</f>
        <v>-15000</v>
      </c>
      <c r="AO1383" s="77" cm="1">
        <f t="array" aca="1" ref="AO1383" ca="1">INDIRECT(AO1372)+AO1381</f>
        <v>-15000</v>
      </c>
      <c r="AP1383" s="77" cm="1">
        <f t="array" aca="1" ref="AP1383" ca="1">INDIRECT(AP1372)+AP1381</f>
        <v>-15000</v>
      </c>
      <c r="AQ1383" s="77" cm="1">
        <f t="array" aca="1" ref="AQ1383" ca="1">INDIRECT(AQ1372)+AQ1381</f>
        <v>-15000</v>
      </c>
      <c r="AR1383" s="77" cm="1">
        <f t="array" aca="1" ref="AR1383" ca="1">INDIRECT(AR1372)+AR1381</f>
        <v>-15000</v>
      </c>
      <c r="AS1383" s="77" cm="1">
        <f t="array" aca="1" ref="AS1383" ca="1">INDIRECT(AS1372)+AS1381</f>
        <v>-15000</v>
      </c>
      <c r="AT1383" s="77" cm="1">
        <f t="array" aca="1" ref="AT1383" ca="1">INDIRECT(AT1372)+AT1381</f>
        <v>-15000</v>
      </c>
      <c r="AU1383" s="77" cm="1">
        <f t="array" aca="1" ref="AU1383" ca="1">INDIRECT(AU1372)+AU1381</f>
        <v>-15000</v>
      </c>
      <c r="AV1383" s="77" cm="1">
        <f t="array" aca="1" ref="AV1383" ca="1">INDIRECT(AV1372)+AV1381</f>
        <v>-15000</v>
      </c>
      <c r="AW1383" s="77" cm="1">
        <f t="array" aca="1" ref="AW1383" ca="1">INDIRECT(AW1372)+AW1381</f>
        <v>-15000</v>
      </c>
      <c r="AX1383" s="77" cm="1">
        <f t="array" aca="1" ref="AX1383" ca="1">INDIRECT(AX1372)+AX1381</f>
        <v>-15000</v>
      </c>
      <c r="AY1383" s="77" cm="1">
        <f t="array" aca="1" ref="AY1383" ca="1">INDIRECT(AY1372)+AY1381</f>
        <v>-15000</v>
      </c>
      <c r="AZ1383" s="77" cm="1">
        <f t="array" aca="1" ref="AZ1383" ca="1">INDIRECT(AZ1372)+AZ1381</f>
        <v>-15000</v>
      </c>
      <c r="BA1383" s="77" cm="1">
        <f t="array" aca="1" ref="BA1383" ca="1">INDIRECT(BA1372)+BA1381</f>
        <v>-15000</v>
      </c>
      <c r="BB1383" s="77" cm="1">
        <f t="array" aca="1" ref="BB1383" ca="1">INDIRECT(BB1372)+BB1381</f>
        <v>-15000</v>
      </c>
      <c r="BC1383" s="77" cm="1">
        <f t="array" aca="1" ref="BC1383" ca="1">INDIRECT(BC1372)+BC1381</f>
        <v>-15000</v>
      </c>
      <c r="BD1383" s="77" cm="1">
        <f t="array" aca="1" ref="BD1383" ca="1">INDIRECT(BD1372)+BD1381</f>
        <v>-15000</v>
      </c>
      <c r="BE1383" s="77" cm="1">
        <f t="array" aca="1" ref="BE1383" ca="1">INDIRECT(BE1372)+BE1381</f>
        <v>-15000</v>
      </c>
      <c r="BF1383" s="77" cm="1">
        <f t="array" aca="1" ref="BF1383" ca="1">INDIRECT(BF1372)+BF1381</f>
        <v>-15000</v>
      </c>
      <c r="BG1383" s="77" cm="1">
        <f t="array" aca="1" ref="BG1383" ca="1">INDIRECT(BG1372)+BG1381</f>
        <v>-15000</v>
      </c>
      <c r="BH1383" s="77" cm="1">
        <f t="array" aca="1" ref="BH1383" ca="1">INDIRECT(BH1372)+BH1381</f>
        <v>-15000</v>
      </c>
      <c r="BI1383" s="77" cm="1">
        <f t="array" aca="1" ref="BI1383" ca="1">INDIRECT(BI1372)+BI1381</f>
        <v>-15000</v>
      </c>
      <c r="BJ1383" s="77" cm="1">
        <f t="array" aca="1" ref="BJ1383" ca="1">INDIRECT(BJ1372)+BJ1381</f>
        <v>-15000</v>
      </c>
      <c r="BK1383" s="77" cm="1">
        <f t="array" aca="1" ref="BK1383" ca="1">INDIRECT(BK1372)+BK1381</f>
        <v>-15000</v>
      </c>
      <c r="BL1383" s="77" cm="1">
        <f t="array" aca="1" ref="BL1383" ca="1">INDIRECT(BL1372)+BL1381</f>
        <v>-15000</v>
      </c>
      <c r="BM1383" s="77" cm="1">
        <f t="array" aca="1" ref="BM1383" ca="1">INDIRECT(BM1372)+BM1381</f>
        <v>-15000</v>
      </c>
      <c r="BN1383" s="77" cm="1">
        <f t="array" aca="1" ref="BN1383" ca="1">INDIRECT(BN1372)+BN1381</f>
        <v>-15000</v>
      </c>
      <c r="BO1383" s="77" cm="1">
        <f t="array" aca="1" ref="BO1383" ca="1">INDIRECT(BO1372)+BO1381</f>
        <v>-15000</v>
      </c>
      <c r="BP1383" s="77" cm="1">
        <f t="array" aca="1" ref="BP1383" ca="1">INDIRECT(BP1372)+BP1381</f>
        <v>-15000</v>
      </c>
      <c r="BQ1383" s="77" cm="1">
        <f t="array" aca="1" ref="BQ1383" ca="1">INDIRECT(BQ1372)+BQ1381</f>
        <v>-15000</v>
      </c>
      <c r="BR1383" s="77" cm="1">
        <f t="array" aca="1" ref="BR1383" ca="1">INDIRECT(BR1372)+BR1381</f>
        <v>-15000</v>
      </c>
      <c r="BS1383" s="77" cm="1">
        <f t="array" aca="1" ref="BS1383" ca="1">INDIRECT(BS1372)+BS1381</f>
        <v>-15000</v>
      </c>
      <c r="BT1383" s="77" cm="1">
        <f t="array" aca="1" ref="BT1383" ca="1">INDIRECT(BT1372)+BT1381</f>
        <v>-15000</v>
      </c>
      <c r="BU1383" s="77" cm="1">
        <f t="array" aca="1" ref="BU1383" ca="1">INDIRECT(BU1372)+BU1381</f>
        <v>-15000</v>
      </c>
      <c r="BV1383" s="77" cm="1">
        <f t="array" aca="1" ref="BV1383" ca="1">INDIRECT(BV1372)+BV1381</f>
        <v>-15000</v>
      </c>
      <c r="BW1383" s="77" cm="1">
        <f t="array" aca="1" ref="BW1383" ca="1">INDIRECT(BW1372)+BW1381</f>
        <v>-15000</v>
      </c>
      <c r="BX1383" s="77" cm="1">
        <f t="array" aca="1" ref="BX1383" ca="1">INDIRECT(BX1372)+BX1381</f>
        <v>-15000</v>
      </c>
      <c r="BY1383" s="77" cm="1">
        <f t="array" aca="1" ref="BY1383" ca="1">INDIRECT(BY1372)+BY1381</f>
        <v>-15000</v>
      </c>
      <c r="BZ1383" s="77" cm="1">
        <f t="array" aca="1" ref="BZ1383" ca="1">INDIRECT(BZ1372)+BZ1381</f>
        <v>-15000</v>
      </c>
      <c r="CA1383" s="77" cm="1">
        <f t="array" aca="1" ref="CA1383" ca="1">INDIRECT(CA1372)+CA1381</f>
        <v>-15000</v>
      </c>
      <c r="CB1383" s="77" cm="1">
        <f t="array" aca="1" ref="CB1383" ca="1">INDIRECT(CB1372)+CB1381</f>
        <v>-15000</v>
      </c>
      <c r="CC1383" s="77" cm="1">
        <f t="array" aca="1" ref="CC1383" ca="1">INDIRECT(CC1372)+CC1381</f>
        <v>-15000</v>
      </c>
      <c r="CD1383" s="77" cm="1">
        <f t="array" aca="1" ref="CD1383" ca="1">INDIRECT(CD1372)+CD1381</f>
        <v>-15000</v>
      </c>
      <c r="CE1383" s="77" cm="1">
        <f t="array" aca="1" ref="CE1383" ca="1">INDIRECT(CE1372)+CE1381</f>
        <v>-15000</v>
      </c>
      <c r="CF1383" s="77" cm="1">
        <f t="array" aca="1" ref="CF1383" ca="1">INDIRECT(CF1372)+CF1381</f>
        <v>-15000</v>
      </c>
      <c r="CG1383" s="77" cm="1">
        <f t="array" aca="1" ref="CG1383" ca="1">INDIRECT(CG1372)+CG1381</f>
        <v>-15000</v>
      </c>
      <c r="CH1383" s="77" cm="1">
        <f t="array" aca="1" ref="CH1383" ca="1">INDIRECT(CH1372)+CH1381</f>
        <v>-15000</v>
      </c>
      <c r="CI1383" s="77" cm="1">
        <f t="array" aca="1" ref="CI1383" ca="1">INDIRECT(CI1372)+CI1381</f>
        <v>-15000</v>
      </c>
      <c r="CJ1383" s="77" cm="1">
        <f t="array" aca="1" ref="CJ1383" ca="1">INDIRECT(CJ1372)+CJ1381</f>
        <v>-15000</v>
      </c>
      <c r="CK1383" s="77" cm="1">
        <f t="array" aca="1" ref="CK1383" ca="1">INDIRECT(CK1372)+CK1381</f>
        <v>-15000</v>
      </c>
      <c r="CL1383" s="77" cm="1">
        <f t="array" aca="1" ref="CL1383" ca="1">INDIRECT(CL1372)+CL1381</f>
        <v>-15000</v>
      </c>
    </row>
    <row r="1384" spans="2:90" x14ac:dyDescent="0.4">
      <c r="B1384" s="141" t="s">
        <v>69</v>
      </c>
      <c r="D1384" t="s">
        <v>792</v>
      </c>
      <c r="E1384" s="8" t="str">
        <f t="shared" si="1616"/>
        <v>1384 SUBCAC-S</v>
      </c>
      <c r="H1384" s="12"/>
      <c r="I1384" s="60"/>
      <c r="J1384" s="60"/>
      <c r="K1384" s="20">
        <f t="shared" ref="K1384:P1384" ca="1" si="1619">AVERAGEIF($3:$3,K$2,1384:1384)</f>
        <v>-1.5</v>
      </c>
      <c r="L1384" s="20">
        <f t="shared" ca="1" si="1619"/>
        <v>-1.5</v>
      </c>
      <c r="M1384" s="20">
        <f t="shared" ca="1" si="1619"/>
        <v>-1.5</v>
      </c>
      <c r="N1384" s="20">
        <f t="shared" ca="1" si="1619"/>
        <v>-1.5</v>
      </c>
      <c r="O1384" s="20">
        <f t="shared" ca="1" si="1619"/>
        <v>-1.5</v>
      </c>
      <c r="P1384" s="20">
        <f t="shared" ca="1" si="1619"/>
        <v>-1.5</v>
      </c>
      <c r="R1384" s="20"/>
      <c r="S1384" s="146" cm="1">
        <f t="array" aca="1" ref="S1384" ca="1">S1383/INDIRECT(S1372)</f>
        <v>-1.5</v>
      </c>
      <c r="T1384" s="146" cm="1">
        <f t="array" aca="1" ref="T1384" ca="1">T1383/INDIRECT(T1372)</f>
        <v>-1.5</v>
      </c>
      <c r="U1384" s="146" cm="1">
        <f t="array" aca="1" ref="U1384" ca="1">U1383/INDIRECT(U1372)</f>
        <v>-1.5</v>
      </c>
      <c r="V1384" s="146" cm="1">
        <f t="array" aca="1" ref="V1384" ca="1">V1383/INDIRECT(V1372)</f>
        <v>-1.5</v>
      </c>
      <c r="W1384" s="146" cm="1">
        <f t="array" aca="1" ref="W1384" ca="1">W1383/INDIRECT(W1372)</f>
        <v>-1.5</v>
      </c>
      <c r="X1384" s="146" cm="1">
        <f t="array" aca="1" ref="X1384" ca="1">X1383/INDIRECT(X1372)</f>
        <v>-1.5</v>
      </c>
      <c r="Y1384" s="146" cm="1">
        <f t="array" aca="1" ref="Y1384" ca="1">Y1383/INDIRECT(Y1372)</f>
        <v>-1.5</v>
      </c>
      <c r="Z1384" s="146" cm="1">
        <f t="array" aca="1" ref="Z1384" ca="1">Z1383/INDIRECT(Z1372)</f>
        <v>-1.5</v>
      </c>
      <c r="AA1384" s="146" cm="1">
        <f t="array" aca="1" ref="AA1384" ca="1">AA1383/INDIRECT(AA1372)</f>
        <v>-1.5</v>
      </c>
      <c r="AB1384" s="146" cm="1">
        <f t="array" aca="1" ref="AB1384" ca="1">AB1383/INDIRECT(AB1372)</f>
        <v>-1.5</v>
      </c>
      <c r="AC1384" s="146" cm="1">
        <f t="array" aca="1" ref="AC1384" ca="1">AC1383/INDIRECT(AC1372)</f>
        <v>-1.5</v>
      </c>
      <c r="AD1384" s="146" cm="1">
        <f t="array" aca="1" ref="AD1384" ca="1">AD1383/INDIRECT(AD1372)</f>
        <v>-1.5</v>
      </c>
      <c r="AE1384" s="146" cm="1">
        <f t="array" aca="1" ref="AE1384" ca="1">AE1383/INDIRECT(AE1372)</f>
        <v>-1.5</v>
      </c>
      <c r="AF1384" s="146" cm="1">
        <f t="array" aca="1" ref="AF1384" ca="1">AF1383/INDIRECT(AF1372)</f>
        <v>-1.5</v>
      </c>
      <c r="AG1384" s="146" cm="1">
        <f t="array" aca="1" ref="AG1384" ca="1">AG1383/INDIRECT(AG1372)</f>
        <v>-1.5</v>
      </c>
      <c r="AH1384" s="146" cm="1">
        <f t="array" aca="1" ref="AH1384" ca="1">AH1383/INDIRECT(AH1372)</f>
        <v>-1.5</v>
      </c>
      <c r="AI1384" s="146" cm="1">
        <f t="array" aca="1" ref="AI1384" ca="1">AI1383/INDIRECT(AI1372)</f>
        <v>-1.5</v>
      </c>
      <c r="AJ1384" s="146" cm="1">
        <f t="array" aca="1" ref="AJ1384" ca="1">AJ1383/INDIRECT(AJ1372)</f>
        <v>-1.5</v>
      </c>
      <c r="AK1384" s="146" cm="1">
        <f t="array" aca="1" ref="AK1384" ca="1">AK1383/INDIRECT(AK1372)</f>
        <v>-1.5</v>
      </c>
      <c r="AL1384" s="146" cm="1">
        <f t="array" aca="1" ref="AL1384" ca="1">AL1383/INDIRECT(AL1372)</f>
        <v>-1.5</v>
      </c>
      <c r="AM1384" s="146" cm="1">
        <f t="array" aca="1" ref="AM1384" ca="1">AM1383/INDIRECT(AM1372)</f>
        <v>-1.5</v>
      </c>
      <c r="AN1384" s="146" cm="1">
        <f t="array" aca="1" ref="AN1384" ca="1">AN1383/INDIRECT(AN1372)</f>
        <v>-1.5</v>
      </c>
      <c r="AO1384" s="146" cm="1">
        <f t="array" aca="1" ref="AO1384" ca="1">AO1383/INDIRECT(AO1372)</f>
        <v>-1.5</v>
      </c>
      <c r="AP1384" s="146" cm="1">
        <f t="array" aca="1" ref="AP1384" ca="1">AP1383/INDIRECT(AP1372)</f>
        <v>-1.5</v>
      </c>
      <c r="AQ1384" s="146" cm="1">
        <f t="array" aca="1" ref="AQ1384" ca="1">AQ1383/INDIRECT(AQ1372)</f>
        <v>-1.5</v>
      </c>
      <c r="AR1384" s="146" cm="1">
        <f t="array" aca="1" ref="AR1384" ca="1">AR1383/INDIRECT(AR1372)</f>
        <v>-1.5</v>
      </c>
      <c r="AS1384" s="146" cm="1">
        <f t="array" aca="1" ref="AS1384" ca="1">AS1383/INDIRECT(AS1372)</f>
        <v>-1.5</v>
      </c>
      <c r="AT1384" s="146" cm="1">
        <f t="array" aca="1" ref="AT1384" ca="1">AT1383/INDIRECT(AT1372)</f>
        <v>-1.5</v>
      </c>
      <c r="AU1384" s="146" cm="1">
        <f t="array" aca="1" ref="AU1384" ca="1">AU1383/INDIRECT(AU1372)</f>
        <v>-1.5</v>
      </c>
      <c r="AV1384" s="146" cm="1">
        <f t="array" aca="1" ref="AV1384" ca="1">AV1383/INDIRECT(AV1372)</f>
        <v>-1.5</v>
      </c>
      <c r="AW1384" s="146" cm="1">
        <f t="array" aca="1" ref="AW1384" ca="1">AW1383/INDIRECT(AW1372)</f>
        <v>-1.5</v>
      </c>
      <c r="AX1384" s="146" cm="1">
        <f t="array" aca="1" ref="AX1384" ca="1">AX1383/INDIRECT(AX1372)</f>
        <v>-1.5</v>
      </c>
      <c r="AY1384" s="146" cm="1">
        <f t="array" aca="1" ref="AY1384" ca="1">AY1383/INDIRECT(AY1372)</f>
        <v>-1.5</v>
      </c>
      <c r="AZ1384" s="146" cm="1">
        <f t="array" aca="1" ref="AZ1384" ca="1">AZ1383/INDIRECT(AZ1372)</f>
        <v>-1.5</v>
      </c>
      <c r="BA1384" s="146" cm="1">
        <f t="array" aca="1" ref="BA1384" ca="1">BA1383/INDIRECT(BA1372)</f>
        <v>-1.5</v>
      </c>
      <c r="BB1384" s="146" cm="1">
        <f t="array" aca="1" ref="BB1384" ca="1">BB1383/INDIRECT(BB1372)</f>
        <v>-1.5</v>
      </c>
      <c r="BC1384" s="146" cm="1">
        <f t="array" aca="1" ref="BC1384" ca="1">BC1383/INDIRECT(BC1372)</f>
        <v>-1.5</v>
      </c>
      <c r="BD1384" s="146" cm="1">
        <f t="array" aca="1" ref="BD1384" ca="1">BD1383/INDIRECT(BD1372)</f>
        <v>-1.5</v>
      </c>
      <c r="BE1384" s="146" cm="1">
        <f t="array" aca="1" ref="BE1384" ca="1">BE1383/INDIRECT(BE1372)</f>
        <v>-1.5</v>
      </c>
      <c r="BF1384" s="146" cm="1">
        <f t="array" aca="1" ref="BF1384" ca="1">BF1383/INDIRECT(BF1372)</f>
        <v>-1.5</v>
      </c>
      <c r="BG1384" s="146" cm="1">
        <f t="array" aca="1" ref="BG1384" ca="1">BG1383/INDIRECT(BG1372)</f>
        <v>-1.5</v>
      </c>
      <c r="BH1384" s="146" cm="1">
        <f t="array" aca="1" ref="BH1384" ca="1">BH1383/INDIRECT(BH1372)</f>
        <v>-1.5</v>
      </c>
      <c r="BI1384" s="146" cm="1">
        <f t="array" aca="1" ref="BI1384" ca="1">BI1383/INDIRECT(BI1372)</f>
        <v>-1.5</v>
      </c>
      <c r="BJ1384" s="146" cm="1">
        <f t="array" aca="1" ref="BJ1384" ca="1">BJ1383/INDIRECT(BJ1372)</f>
        <v>-1.5</v>
      </c>
      <c r="BK1384" s="146" cm="1">
        <f t="array" aca="1" ref="BK1384" ca="1">BK1383/INDIRECT(BK1372)</f>
        <v>-1.5</v>
      </c>
      <c r="BL1384" s="146" cm="1">
        <f t="array" aca="1" ref="BL1384" ca="1">BL1383/INDIRECT(BL1372)</f>
        <v>-1.5</v>
      </c>
      <c r="BM1384" s="146" cm="1">
        <f t="array" aca="1" ref="BM1384" ca="1">BM1383/INDIRECT(BM1372)</f>
        <v>-1.5</v>
      </c>
      <c r="BN1384" s="146" cm="1">
        <f t="array" aca="1" ref="BN1384" ca="1">BN1383/INDIRECT(BN1372)</f>
        <v>-1.5</v>
      </c>
      <c r="BO1384" s="146" cm="1">
        <f t="array" aca="1" ref="BO1384" ca="1">BO1383/INDIRECT(BO1372)</f>
        <v>-1.5</v>
      </c>
      <c r="BP1384" s="146" cm="1">
        <f t="array" aca="1" ref="BP1384" ca="1">BP1383/INDIRECT(BP1372)</f>
        <v>-1.5</v>
      </c>
      <c r="BQ1384" s="146" cm="1">
        <f t="array" aca="1" ref="BQ1384" ca="1">BQ1383/INDIRECT(BQ1372)</f>
        <v>-1.5</v>
      </c>
      <c r="BR1384" s="146" cm="1">
        <f t="array" aca="1" ref="BR1384" ca="1">BR1383/INDIRECT(BR1372)</f>
        <v>-1.5</v>
      </c>
      <c r="BS1384" s="146" cm="1">
        <f t="array" aca="1" ref="BS1384" ca="1">BS1383/INDIRECT(BS1372)</f>
        <v>-1.5</v>
      </c>
      <c r="BT1384" s="146" cm="1">
        <f t="array" aca="1" ref="BT1384" ca="1">BT1383/INDIRECT(BT1372)</f>
        <v>-1.5</v>
      </c>
      <c r="BU1384" s="146" cm="1">
        <f t="array" aca="1" ref="BU1384" ca="1">BU1383/INDIRECT(BU1372)</f>
        <v>-1.5</v>
      </c>
      <c r="BV1384" s="146" cm="1">
        <f t="array" aca="1" ref="BV1384" ca="1">BV1383/INDIRECT(BV1372)</f>
        <v>-1.5</v>
      </c>
      <c r="BW1384" s="146" cm="1">
        <f t="array" aca="1" ref="BW1384" ca="1">BW1383/INDIRECT(BW1372)</f>
        <v>-1.5</v>
      </c>
      <c r="BX1384" s="146" cm="1">
        <f t="array" aca="1" ref="BX1384" ca="1">BX1383/INDIRECT(BX1372)</f>
        <v>-1.5</v>
      </c>
      <c r="BY1384" s="146" cm="1">
        <f t="array" aca="1" ref="BY1384" ca="1">BY1383/INDIRECT(BY1372)</f>
        <v>-1.5</v>
      </c>
      <c r="BZ1384" s="146" cm="1">
        <f t="array" aca="1" ref="BZ1384" ca="1">BZ1383/INDIRECT(BZ1372)</f>
        <v>-1.5</v>
      </c>
      <c r="CA1384" s="146" cm="1">
        <f t="array" aca="1" ref="CA1384" ca="1">CA1383/INDIRECT(CA1372)</f>
        <v>-1.5</v>
      </c>
      <c r="CB1384" s="146" cm="1">
        <f t="array" aca="1" ref="CB1384" ca="1">CB1383/INDIRECT(CB1372)</f>
        <v>-1.5</v>
      </c>
      <c r="CC1384" s="146" cm="1">
        <f t="array" aca="1" ref="CC1384" ca="1">CC1383/INDIRECT(CC1372)</f>
        <v>-1.5</v>
      </c>
      <c r="CD1384" s="146" cm="1">
        <f t="array" aca="1" ref="CD1384" ca="1">CD1383/INDIRECT(CD1372)</f>
        <v>-1.5</v>
      </c>
      <c r="CE1384" s="146" cm="1">
        <f t="array" aca="1" ref="CE1384" ca="1">CE1383/INDIRECT(CE1372)</f>
        <v>-1.5</v>
      </c>
      <c r="CF1384" s="146" cm="1">
        <f t="array" aca="1" ref="CF1384" ca="1">CF1383/INDIRECT(CF1372)</f>
        <v>-1.5</v>
      </c>
      <c r="CG1384" s="146" cm="1">
        <f t="array" aca="1" ref="CG1384" ca="1">CG1383/INDIRECT(CG1372)</f>
        <v>-1.5</v>
      </c>
      <c r="CH1384" s="146" cm="1">
        <f t="array" aca="1" ref="CH1384" ca="1">CH1383/INDIRECT(CH1372)</f>
        <v>-1.5</v>
      </c>
      <c r="CI1384" s="146" cm="1">
        <f t="array" aca="1" ref="CI1384" ca="1">CI1383/INDIRECT(CI1372)</f>
        <v>-1.5</v>
      </c>
      <c r="CJ1384" s="146" cm="1">
        <f t="array" aca="1" ref="CJ1384" ca="1">CJ1383/INDIRECT(CJ1372)</f>
        <v>-1.5</v>
      </c>
      <c r="CK1384" s="146" cm="1">
        <f t="array" aca="1" ref="CK1384" ca="1">CK1383/INDIRECT(CK1372)</f>
        <v>-1.5</v>
      </c>
      <c r="CL1384" s="146" cm="1">
        <f t="array" aca="1" ref="CL1384" ca="1">CL1383/INDIRECT(CL1372)</f>
        <v>-1.5</v>
      </c>
    </row>
    <row r="1385" spans="2:90" x14ac:dyDescent="0.4">
      <c r="B1385" s="13"/>
      <c r="D1385" t="s">
        <v>792</v>
      </c>
      <c r="E1385" s="8" t="str">
        <f t="shared" si="1616"/>
        <v>1385 SUBCAC-S</v>
      </c>
      <c r="H1385" s="12"/>
      <c r="I1385" s="60"/>
      <c r="J1385" s="60"/>
      <c r="S1385" s="72"/>
      <c r="T1385" s="72"/>
      <c r="U1385" s="72"/>
      <c r="V1385" s="72"/>
      <c r="W1385" s="72"/>
      <c r="X1385" s="72"/>
      <c r="Y1385" s="72"/>
      <c r="Z1385" s="72"/>
      <c r="AA1385" s="72"/>
      <c r="AB1385" s="72"/>
      <c r="AC1385" s="72"/>
      <c r="AD1385" s="72"/>
      <c r="AE1385" s="72"/>
      <c r="AF1385" s="72"/>
      <c r="AG1385" s="72"/>
      <c r="AH1385" s="72"/>
      <c r="AI1385" s="72"/>
      <c r="AJ1385" s="72"/>
      <c r="AK1385" s="72"/>
      <c r="AL1385" s="72"/>
      <c r="AM1385" s="72"/>
      <c r="AN1385" s="72"/>
      <c r="AO1385" s="72"/>
      <c r="AP1385" s="72"/>
      <c r="AQ1385" s="72"/>
      <c r="AR1385" s="72"/>
      <c r="AS1385" s="72"/>
      <c r="AT1385" s="72"/>
      <c r="AU1385" s="72"/>
      <c r="AV1385" s="72"/>
      <c r="AW1385" s="72"/>
      <c r="AX1385" s="72"/>
      <c r="AY1385" s="72"/>
      <c r="AZ1385" s="72"/>
      <c r="BA1385" s="72"/>
      <c r="BB1385" s="72"/>
      <c r="BC1385" s="72"/>
      <c r="BD1385" s="72"/>
      <c r="BE1385" s="72"/>
      <c r="BF1385" s="72"/>
      <c r="BG1385" s="72"/>
      <c r="BH1385" s="72"/>
      <c r="BI1385" s="72"/>
      <c r="BJ1385" s="72"/>
      <c r="BK1385" s="72"/>
      <c r="BL1385" s="72"/>
      <c r="BM1385" s="72"/>
      <c r="BN1385" s="72"/>
      <c r="BO1385" s="72"/>
      <c r="BP1385" s="72"/>
      <c r="BQ1385" s="72"/>
      <c r="BR1385" s="72"/>
      <c r="BS1385" s="72"/>
      <c r="BT1385" s="72"/>
      <c r="BU1385" s="72"/>
      <c r="BV1385" s="72"/>
      <c r="BW1385" s="72"/>
      <c r="BX1385" s="72"/>
      <c r="BY1385" s="72"/>
      <c r="BZ1385" s="72"/>
      <c r="CA1385" s="72"/>
      <c r="CB1385" s="72"/>
      <c r="CC1385" s="72"/>
      <c r="CD1385" s="72"/>
      <c r="CE1385" s="72"/>
      <c r="CF1385" s="72"/>
      <c r="CG1385" s="72"/>
      <c r="CH1385" s="72"/>
      <c r="CI1385" s="72"/>
      <c r="CJ1385" s="72"/>
      <c r="CK1385" s="72"/>
      <c r="CL1385" s="72"/>
    </row>
    <row r="1386" spans="2:90" x14ac:dyDescent="0.4">
      <c r="B1386" s="8" t="str">
        <f>B1370</f>
        <v>(Primary label)</v>
      </c>
      <c r="D1386" t="s">
        <v>792</v>
      </c>
      <c r="E1386" s="8" t="str">
        <f>ROW()&amp;" "&amp;D1386</f>
        <v>1386 SUBCAC-S</v>
      </c>
      <c r="G1386" t="s">
        <v>332</v>
      </c>
      <c r="H1386" s="12"/>
      <c r="I1386" s="60"/>
      <c r="J1386" s="60"/>
      <c r="S1386" s="72"/>
      <c r="T1386" s="72"/>
      <c r="U1386" s="72"/>
      <c r="V1386" s="72"/>
      <c r="W1386" s="72"/>
      <c r="X1386" s="72"/>
      <c r="Y1386" s="72"/>
      <c r="Z1386" s="72"/>
      <c r="AA1386" s="72"/>
      <c r="AB1386" s="72"/>
      <c r="AC1386" s="72"/>
      <c r="AD1386" s="72"/>
      <c r="AE1386" s="72"/>
      <c r="AF1386" s="72"/>
      <c r="AG1386" s="72"/>
      <c r="AH1386" s="72"/>
      <c r="AI1386" s="72"/>
      <c r="AJ1386" s="72"/>
      <c r="AK1386" s="72"/>
      <c r="AL1386" s="72"/>
      <c r="AM1386" s="72"/>
      <c r="AN1386" s="72"/>
      <c r="AO1386" s="72"/>
      <c r="AP1386" s="72"/>
      <c r="AQ1386" s="72"/>
      <c r="AR1386" s="72"/>
      <c r="AS1386" s="72"/>
      <c r="AT1386" s="72"/>
      <c r="AU1386" s="72"/>
      <c r="AV1386" s="72"/>
      <c r="AW1386" s="72"/>
      <c r="AX1386" s="72"/>
      <c r="AY1386" s="72"/>
      <c r="AZ1386" s="72"/>
      <c r="BA1386" s="72"/>
      <c r="BB1386" s="72"/>
      <c r="BC1386" s="72"/>
      <c r="BD1386" s="72"/>
      <c r="BE1386" s="72"/>
      <c r="BF1386" s="72"/>
      <c r="BG1386" s="72"/>
      <c r="BH1386" s="72"/>
      <c r="BI1386" s="72"/>
      <c r="BJ1386" s="72"/>
      <c r="BK1386" s="72"/>
      <c r="BL1386" s="72"/>
      <c r="BM1386" s="72"/>
      <c r="BN1386" s="72"/>
      <c r="BO1386" s="72"/>
      <c r="BP1386" s="72"/>
      <c r="BQ1386" s="72"/>
      <c r="BR1386" s="72"/>
      <c r="BS1386" s="72"/>
      <c r="BT1386" s="72"/>
      <c r="BU1386" s="72"/>
      <c r="BV1386" s="72"/>
      <c r="BW1386" s="72"/>
      <c r="BX1386" s="72"/>
      <c r="BY1386" s="72"/>
      <c r="BZ1386" s="72"/>
      <c r="CA1386" s="72"/>
      <c r="CB1386" s="72"/>
      <c r="CC1386" s="72"/>
      <c r="CD1386" s="72"/>
      <c r="CE1386" s="72"/>
      <c r="CF1386" s="72"/>
      <c r="CG1386" s="72"/>
      <c r="CH1386" s="72"/>
      <c r="CI1386" s="72"/>
      <c r="CJ1386" s="72"/>
      <c r="CK1386" s="72"/>
      <c r="CL1386" s="72"/>
    </row>
    <row r="1387" spans="2:90" x14ac:dyDescent="0.4">
      <c r="B1387" s="8" t="str">
        <f>B1371</f>
        <v>primary unit</v>
      </c>
      <c r="D1387" t="s">
        <v>792</v>
      </c>
      <c r="E1387" s="8" t="str">
        <f>ROW()&amp;" "&amp;D1387</f>
        <v>1387 SUBCAC-S</v>
      </c>
      <c r="G1387" t="s">
        <v>332</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row>
    <row r="1388" spans="2:90" x14ac:dyDescent="0.4">
      <c r="B1388" s="8" t="str">
        <f>B1372</f>
        <v>Primary revenue driver</v>
      </c>
      <c r="D1388" t="s">
        <v>792</v>
      </c>
      <c r="E1388" s="8" t="str">
        <f>ROW()&amp;" "&amp;D1388</f>
        <v>1388 SUBCAC-S</v>
      </c>
      <c r="G1388" t="s">
        <v>332</v>
      </c>
      <c r="K1388" s="53"/>
      <c r="L1388" s="53"/>
      <c r="M1388" s="53"/>
      <c r="N1388" s="53"/>
      <c r="O1388" s="53"/>
      <c r="P1388" s="53"/>
      <c r="R1388" s="24"/>
      <c r="S1388" s="211" t="str">
        <f t="shared" ref="S1388" si="1620">S1372</f>
        <v>S$12</v>
      </c>
      <c r="T1388" s="211" t="str">
        <f t="shared" ref="T1388:CD1388" si="1621">T1372</f>
        <v>T$12</v>
      </c>
      <c r="U1388" s="211" t="str">
        <f t="shared" si="1621"/>
        <v>U$12</v>
      </c>
      <c r="V1388" s="211" t="str">
        <f t="shared" si="1621"/>
        <v>V$12</v>
      </c>
      <c r="W1388" s="211" t="str">
        <f t="shared" si="1621"/>
        <v>W$12</v>
      </c>
      <c r="X1388" s="211" t="str">
        <f t="shared" si="1621"/>
        <v>X$12</v>
      </c>
      <c r="Y1388" s="211" t="str">
        <f t="shared" si="1621"/>
        <v>Y$12</v>
      </c>
      <c r="Z1388" s="211" t="str">
        <f t="shared" si="1621"/>
        <v>Z$12</v>
      </c>
      <c r="AA1388" s="211" t="str">
        <f t="shared" si="1621"/>
        <v>AA$12</v>
      </c>
      <c r="AB1388" s="211" t="str">
        <f t="shared" si="1621"/>
        <v>AB$12</v>
      </c>
      <c r="AC1388" s="211" t="str">
        <f t="shared" si="1621"/>
        <v>AC$12</v>
      </c>
      <c r="AD1388" s="211" t="str">
        <f t="shared" si="1621"/>
        <v>AD$12</v>
      </c>
      <c r="AE1388" s="211" t="str">
        <f t="shared" si="1621"/>
        <v>AE$12</v>
      </c>
      <c r="AF1388" s="211" t="str">
        <f t="shared" si="1621"/>
        <v>AF$12</v>
      </c>
      <c r="AG1388" s="211" t="str">
        <f t="shared" si="1621"/>
        <v>AG$12</v>
      </c>
      <c r="AH1388" s="211" t="str">
        <f t="shared" si="1621"/>
        <v>AH$12</v>
      </c>
      <c r="AI1388" s="211" t="str">
        <f t="shared" si="1621"/>
        <v>AI$12</v>
      </c>
      <c r="AJ1388" s="211" t="str">
        <f t="shared" si="1621"/>
        <v>AJ$12</v>
      </c>
      <c r="AK1388" s="211" t="str">
        <f t="shared" si="1621"/>
        <v>AK$12</v>
      </c>
      <c r="AL1388" s="211" t="str">
        <f t="shared" si="1621"/>
        <v>AL$12</v>
      </c>
      <c r="AM1388" s="211" t="str">
        <f t="shared" si="1621"/>
        <v>AM$12</v>
      </c>
      <c r="AN1388" s="211" t="str">
        <f t="shared" si="1621"/>
        <v>AN$12</v>
      </c>
      <c r="AO1388" s="211" t="str">
        <f t="shared" si="1621"/>
        <v>AO$12</v>
      </c>
      <c r="AP1388" s="211" t="str">
        <f t="shared" si="1621"/>
        <v>AP$12</v>
      </c>
      <c r="AQ1388" s="211" t="str">
        <f t="shared" si="1621"/>
        <v>AQ$12</v>
      </c>
      <c r="AR1388" s="211" t="str">
        <f t="shared" si="1621"/>
        <v>AR$12</v>
      </c>
      <c r="AS1388" s="211" t="str">
        <f t="shared" si="1621"/>
        <v>AS$12</v>
      </c>
      <c r="AT1388" s="211" t="str">
        <f t="shared" si="1621"/>
        <v>AT$12</v>
      </c>
      <c r="AU1388" s="211" t="str">
        <f t="shared" si="1621"/>
        <v>AU$12</v>
      </c>
      <c r="AV1388" s="211" t="str">
        <f t="shared" si="1621"/>
        <v>AV$12</v>
      </c>
      <c r="AW1388" s="211" t="str">
        <f t="shared" si="1621"/>
        <v>AW$12</v>
      </c>
      <c r="AX1388" s="211" t="str">
        <f t="shared" si="1621"/>
        <v>AX$12</v>
      </c>
      <c r="AY1388" s="211" t="str">
        <f t="shared" si="1621"/>
        <v>AY$12</v>
      </c>
      <c r="AZ1388" s="211" t="str">
        <f t="shared" si="1621"/>
        <v>AZ$12</v>
      </c>
      <c r="BA1388" s="211" t="str">
        <f t="shared" si="1621"/>
        <v>BA$12</v>
      </c>
      <c r="BB1388" s="211" t="str">
        <f t="shared" si="1621"/>
        <v>BB$12</v>
      </c>
      <c r="BC1388" s="211" t="str">
        <f t="shared" si="1621"/>
        <v>BC$12</v>
      </c>
      <c r="BD1388" s="211" t="str">
        <f t="shared" si="1621"/>
        <v>BD$12</v>
      </c>
      <c r="BE1388" s="211" t="str">
        <f t="shared" si="1621"/>
        <v>BE$12</v>
      </c>
      <c r="BF1388" s="211" t="str">
        <f t="shared" si="1621"/>
        <v>BF$12</v>
      </c>
      <c r="BG1388" s="211" t="str">
        <f t="shared" si="1621"/>
        <v>BG$12</v>
      </c>
      <c r="BH1388" s="211" t="str">
        <f t="shared" si="1621"/>
        <v>BH$12</v>
      </c>
      <c r="BI1388" s="211" t="str">
        <f t="shared" si="1621"/>
        <v>BI$12</v>
      </c>
      <c r="BJ1388" s="211" t="str">
        <f t="shared" si="1621"/>
        <v>BJ$12</v>
      </c>
      <c r="BK1388" s="211" t="str">
        <f t="shared" si="1621"/>
        <v>BK$12</v>
      </c>
      <c r="BL1388" s="211" t="str">
        <f t="shared" si="1621"/>
        <v>BL$12</v>
      </c>
      <c r="BM1388" s="211" t="str">
        <f t="shared" si="1621"/>
        <v>BM$12</v>
      </c>
      <c r="BN1388" s="211" t="str">
        <f t="shared" si="1621"/>
        <v>BN$12</v>
      </c>
      <c r="BO1388" s="211" t="str">
        <f t="shared" si="1621"/>
        <v>BO$12</v>
      </c>
      <c r="BP1388" s="211" t="str">
        <f t="shared" si="1621"/>
        <v>BP$12</v>
      </c>
      <c r="BQ1388" s="211" t="str">
        <f t="shared" si="1621"/>
        <v>BQ$12</v>
      </c>
      <c r="BR1388" s="211" t="str">
        <f t="shared" si="1621"/>
        <v>BR$12</v>
      </c>
      <c r="BS1388" s="211" t="str">
        <f t="shared" si="1621"/>
        <v>BS$12</v>
      </c>
      <c r="BT1388" s="211" t="str">
        <f t="shared" si="1621"/>
        <v>BT$12</v>
      </c>
      <c r="BU1388" s="211" t="str">
        <f t="shared" si="1621"/>
        <v>BU$12</v>
      </c>
      <c r="BV1388" s="211" t="str">
        <f t="shared" si="1621"/>
        <v>BV$12</v>
      </c>
      <c r="BW1388" s="211" t="str">
        <f t="shared" si="1621"/>
        <v>BW$12</v>
      </c>
      <c r="BX1388" s="211" t="str">
        <f t="shared" si="1621"/>
        <v>BX$12</v>
      </c>
      <c r="BY1388" s="211" t="str">
        <f t="shared" si="1621"/>
        <v>BY$12</v>
      </c>
      <c r="BZ1388" s="211" t="str">
        <f t="shared" si="1621"/>
        <v>BZ$12</v>
      </c>
      <c r="CA1388" s="211" t="str">
        <f t="shared" si="1621"/>
        <v>CA$12</v>
      </c>
      <c r="CB1388" s="211" t="str">
        <f t="shared" si="1621"/>
        <v>CB$12</v>
      </c>
      <c r="CC1388" s="211" t="str">
        <f t="shared" si="1621"/>
        <v>CC$12</v>
      </c>
      <c r="CD1388" s="211" t="str">
        <f t="shared" si="1621"/>
        <v>CD$12</v>
      </c>
      <c r="CE1388" s="211" t="str">
        <f t="shared" ref="CE1388:CK1388" si="1622">CE1372</f>
        <v>CE$12</v>
      </c>
      <c r="CF1388" s="211" t="str">
        <f t="shared" si="1622"/>
        <v>CF$12</v>
      </c>
      <c r="CG1388" s="211" t="str">
        <f t="shared" si="1622"/>
        <v>CG$12</v>
      </c>
      <c r="CH1388" s="211" t="str">
        <f t="shared" si="1622"/>
        <v>CH$12</v>
      </c>
      <c r="CI1388" s="211" t="str">
        <f t="shared" si="1622"/>
        <v>CI$12</v>
      </c>
      <c r="CJ1388" s="211" t="str">
        <f t="shared" si="1622"/>
        <v>CJ$12</v>
      </c>
      <c r="CK1388" s="211" t="str">
        <f t="shared" si="1622"/>
        <v>CK$12</v>
      </c>
      <c r="CL1388" s="211" t="str">
        <f t="shared" ref="CL1388" si="1623">CL1372</f>
        <v>CL$12</v>
      </c>
    </row>
    <row r="1389" spans="2:90" x14ac:dyDescent="0.4">
      <c r="B1389" s="8" t="str">
        <f>B1373</f>
        <v>Primary volume driver</v>
      </c>
      <c r="D1389" t="s">
        <v>792</v>
      </c>
      <c r="E1389" s="8" t="str">
        <f>ROW()&amp;" "&amp;D1389</f>
        <v>1389 SUBCAC-S</v>
      </c>
      <c r="G1389" t="s">
        <v>332</v>
      </c>
      <c r="H1389" s="56"/>
      <c r="I1389" s="79"/>
      <c r="J1389" s="79"/>
      <c r="K1389" s="15"/>
      <c r="L1389" s="15"/>
      <c r="M1389" s="15"/>
      <c r="N1389" s="15"/>
      <c r="O1389" s="15"/>
      <c r="P1389" s="15"/>
      <c r="R1389" s="15"/>
      <c r="S1389" s="211" t="str">
        <f t="shared" ref="S1389" si="1624">S1373</f>
        <v>S$13</v>
      </c>
      <c r="T1389" s="211" t="str">
        <f t="shared" ref="T1389:CD1389" si="1625">T1373</f>
        <v>T$13</v>
      </c>
      <c r="U1389" s="211" t="str">
        <f t="shared" si="1625"/>
        <v>U$13</v>
      </c>
      <c r="V1389" s="211" t="str">
        <f t="shared" si="1625"/>
        <v>V$13</v>
      </c>
      <c r="W1389" s="211" t="str">
        <f t="shared" si="1625"/>
        <v>W$13</v>
      </c>
      <c r="X1389" s="211" t="str">
        <f t="shared" si="1625"/>
        <v>X$13</v>
      </c>
      <c r="Y1389" s="211" t="str">
        <f t="shared" si="1625"/>
        <v>Y$13</v>
      </c>
      <c r="Z1389" s="211" t="str">
        <f t="shared" si="1625"/>
        <v>Z$13</v>
      </c>
      <c r="AA1389" s="211" t="str">
        <f t="shared" si="1625"/>
        <v>AA$13</v>
      </c>
      <c r="AB1389" s="211" t="str">
        <f t="shared" si="1625"/>
        <v>AB$13</v>
      </c>
      <c r="AC1389" s="211" t="str">
        <f t="shared" si="1625"/>
        <v>AC$13</v>
      </c>
      <c r="AD1389" s="211" t="str">
        <f t="shared" si="1625"/>
        <v>AD$13</v>
      </c>
      <c r="AE1389" s="211" t="str">
        <f t="shared" si="1625"/>
        <v>AE$13</v>
      </c>
      <c r="AF1389" s="211" t="str">
        <f t="shared" si="1625"/>
        <v>AF$13</v>
      </c>
      <c r="AG1389" s="211" t="str">
        <f t="shared" si="1625"/>
        <v>AG$13</v>
      </c>
      <c r="AH1389" s="211" t="str">
        <f t="shared" si="1625"/>
        <v>AH$13</v>
      </c>
      <c r="AI1389" s="211" t="str">
        <f t="shared" si="1625"/>
        <v>AI$13</v>
      </c>
      <c r="AJ1389" s="211" t="str">
        <f t="shared" si="1625"/>
        <v>AJ$13</v>
      </c>
      <c r="AK1389" s="211" t="str">
        <f t="shared" si="1625"/>
        <v>AK$13</v>
      </c>
      <c r="AL1389" s="211" t="str">
        <f t="shared" si="1625"/>
        <v>AL$13</v>
      </c>
      <c r="AM1389" s="211" t="str">
        <f t="shared" si="1625"/>
        <v>AM$13</v>
      </c>
      <c r="AN1389" s="211" t="str">
        <f t="shared" si="1625"/>
        <v>AN$13</v>
      </c>
      <c r="AO1389" s="211" t="str">
        <f t="shared" si="1625"/>
        <v>AO$13</v>
      </c>
      <c r="AP1389" s="211" t="str">
        <f t="shared" si="1625"/>
        <v>AP$13</v>
      </c>
      <c r="AQ1389" s="211" t="str">
        <f t="shared" si="1625"/>
        <v>AQ$13</v>
      </c>
      <c r="AR1389" s="211" t="str">
        <f t="shared" si="1625"/>
        <v>AR$13</v>
      </c>
      <c r="AS1389" s="211" t="str">
        <f t="shared" si="1625"/>
        <v>AS$13</v>
      </c>
      <c r="AT1389" s="211" t="str">
        <f t="shared" si="1625"/>
        <v>AT$13</v>
      </c>
      <c r="AU1389" s="211" t="str">
        <f t="shared" si="1625"/>
        <v>AU$13</v>
      </c>
      <c r="AV1389" s="211" t="str">
        <f t="shared" si="1625"/>
        <v>AV$13</v>
      </c>
      <c r="AW1389" s="211" t="str">
        <f t="shared" si="1625"/>
        <v>AW$13</v>
      </c>
      <c r="AX1389" s="211" t="str">
        <f t="shared" si="1625"/>
        <v>AX$13</v>
      </c>
      <c r="AY1389" s="211" t="str">
        <f t="shared" si="1625"/>
        <v>AY$13</v>
      </c>
      <c r="AZ1389" s="211" t="str">
        <f t="shared" si="1625"/>
        <v>AZ$13</v>
      </c>
      <c r="BA1389" s="211" t="str">
        <f t="shared" si="1625"/>
        <v>BA$13</v>
      </c>
      <c r="BB1389" s="211" t="str">
        <f t="shared" si="1625"/>
        <v>BB$13</v>
      </c>
      <c r="BC1389" s="211" t="str">
        <f t="shared" si="1625"/>
        <v>BC$13</v>
      </c>
      <c r="BD1389" s="211" t="str">
        <f t="shared" si="1625"/>
        <v>BD$13</v>
      </c>
      <c r="BE1389" s="211" t="str">
        <f t="shared" si="1625"/>
        <v>BE$13</v>
      </c>
      <c r="BF1389" s="211" t="str">
        <f t="shared" si="1625"/>
        <v>BF$13</v>
      </c>
      <c r="BG1389" s="211" t="str">
        <f t="shared" si="1625"/>
        <v>BG$13</v>
      </c>
      <c r="BH1389" s="211" t="str">
        <f t="shared" si="1625"/>
        <v>BH$13</v>
      </c>
      <c r="BI1389" s="211" t="str">
        <f t="shared" si="1625"/>
        <v>BI$13</v>
      </c>
      <c r="BJ1389" s="211" t="str">
        <f t="shared" si="1625"/>
        <v>BJ$13</v>
      </c>
      <c r="BK1389" s="211" t="str">
        <f t="shared" si="1625"/>
        <v>BK$13</v>
      </c>
      <c r="BL1389" s="211" t="str">
        <f t="shared" si="1625"/>
        <v>BL$13</v>
      </c>
      <c r="BM1389" s="211" t="str">
        <f t="shared" si="1625"/>
        <v>BM$13</v>
      </c>
      <c r="BN1389" s="211" t="str">
        <f t="shared" si="1625"/>
        <v>BN$13</v>
      </c>
      <c r="BO1389" s="211" t="str">
        <f t="shared" si="1625"/>
        <v>BO$13</v>
      </c>
      <c r="BP1389" s="211" t="str">
        <f t="shared" si="1625"/>
        <v>BP$13</v>
      </c>
      <c r="BQ1389" s="211" t="str">
        <f t="shared" si="1625"/>
        <v>BQ$13</v>
      </c>
      <c r="BR1389" s="211" t="str">
        <f t="shared" si="1625"/>
        <v>BR$13</v>
      </c>
      <c r="BS1389" s="211" t="str">
        <f t="shared" si="1625"/>
        <v>BS$13</v>
      </c>
      <c r="BT1389" s="211" t="str">
        <f t="shared" si="1625"/>
        <v>BT$13</v>
      </c>
      <c r="BU1389" s="211" t="str">
        <f t="shared" si="1625"/>
        <v>BU$13</v>
      </c>
      <c r="BV1389" s="211" t="str">
        <f t="shared" si="1625"/>
        <v>BV$13</v>
      </c>
      <c r="BW1389" s="211" t="str">
        <f t="shared" si="1625"/>
        <v>BW$13</v>
      </c>
      <c r="BX1389" s="211" t="str">
        <f t="shared" si="1625"/>
        <v>BX$13</v>
      </c>
      <c r="BY1389" s="211" t="str">
        <f t="shared" si="1625"/>
        <v>BY$13</v>
      </c>
      <c r="BZ1389" s="211" t="str">
        <f t="shared" si="1625"/>
        <v>BZ$13</v>
      </c>
      <c r="CA1389" s="211" t="str">
        <f t="shared" si="1625"/>
        <v>CA$13</v>
      </c>
      <c r="CB1389" s="211" t="str">
        <f t="shared" si="1625"/>
        <v>CB$13</v>
      </c>
      <c r="CC1389" s="211" t="str">
        <f t="shared" si="1625"/>
        <v>CC$13</v>
      </c>
      <c r="CD1389" s="211" t="str">
        <f t="shared" si="1625"/>
        <v>CD$13</v>
      </c>
      <c r="CE1389" s="211" t="str">
        <f t="shared" ref="CE1389:CK1389" si="1626">CE1373</f>
        <v>CE$13</v>
      </c>
      <c r="CF1389" s="211" t="str">
        <f t="shared" si="1626"/>
        <v>CF$13</v>
      </c>
      <c r="CG1389" s="211" t="str">
        <f t="shared" si="1626"/>
        <v>CG$13</v>
      </c>
      <c r="CH1389" s="211" t="str">
        <f t="shared" si="1626"/>
        <v>CH$13</v>
      </c>
      <c r="CI1389" s="211" t="str">
        <f t="shared" si="1626"/>
        <v>CI$13</v>
      </c>
      <c r="CJ1389" s="211" t="str">
        <f t="shared" si="1626"/>
        <v>CJ$13</v>
      </c>
      <c r="CK1389" s="211" t="str">
        <f t="shared" si="1626"/>
        <v>CK$13</v>
      </c>
      <c r="CL1389" s="211" t="str">
        <f t="shared" ref="CL1389" si="1627">CL1373</f>
        <v>CL$13</v>
      </c>
    </row>
    <row r="1390" spans="2:90" x14ac:dyDescent="0.4">
      <c r="B1390" s="89" t="str">
        <f>B1378</f>
        <v>New user acquisition cost</v>
      </c>
      <c r="D1390" t="s">
        <v>792</v>
      </c>
      <c r="E1390" s="8" t="str">
        <f t="shared" ref="E1390:E1393" si="1628">ROW()&amp;" "&amp;D1390</f>
        <v>1390 SUBCAC-S</v>
      </c>
      <c r="G1390" t="s">
        <v>332</v>
      </c>
      <c r="H1390" s="12"/>
      <c r="I1390" s="60"/>
      <c r="J1390" s="60"/>
      <c r="K1390" s="15"/>
      <c r="L1390" s="15"/>
      <c r="M1390" s="15"/>
      <c r="N1390" s="15"/>
      <c r="O1390" s="15"/>
      <c r="P1390" s="15"/>
      <c r="R1390" s="15"/>
      <c r="S1390" s="211">
        <f t="shared" ref="S1390" si="1629">S1375</f>
        <v>0</v>
      </c>
      <c r="T1390" s="211">
        <f t="shared" ref="T1390:CD1390" si="1630">T1375</f>
        <v>0</v>
      </c>
      <c r="U1390" s="211">
        <f t="shared" si="1630"/>
        <v>0</v>
      </c>
      <c r="V1390" s="211">
        <f t="shared" si="1630"/>
        <v>0</v>
      </c>
      <c r="W1390" s="211">
        <f t="shared" si="1630"/>
        <v>0</v>
      </c>
      <c r="X1390" s="211">
        <f t="shared" si="1630"/>
        <v>0</v>
      </c>
      <c r="Y1390" s="211">
        <f t="shared" si="1630"/>
        <v>0</v>
      </c>
      <c r="Z1390" s="211">
        <f t="shared" si="1630"/>
        <v>0</v>
      </c>
      <c r="AA1390" s="211">
        <f t="shared" si="1630"/>
        <v>0</v>
      </c>
      <c r="AB1390" s="211">
        <f t="shared" si="1630"/>
        <v>0</v>
      </c>
      <c r="AC1390" s="211">
        <f t="shared" si="1630"/>
        <v>0</v>
      </c>
      <c r="AD1390" s="211">
        <f t="shared" si="1630"/>
        <v>0</v>
      </c>
      <c r="AE1390" s="211">
        <f t="shared" si="1630"/>
        <v>0</v>
      </c>
      <c r="AF1390" s="211">
        <f t="shared" si="1630"/>
        <v>0</v>
      </c>
      <c r="AG1390" s="211">
        <f t="shared" si="1630"/>
        <v>0</v>
      </c>
      <c r="AH1390" s="211">
        <f t="shared" si="1630"/>
        <v>0</v>
      </c>
      <c r="AI1390" s="211">
        <f t="shared" si="1630"/>
        <v>0</v>
      </c>
      <c r="AJ1390" s="211">
        <f t="shared" si="1630"/>
        <v>0</v>
      </c>
      <c r="AK1390" s="211">
        <f t="shared" si="1630"/>
        <v>0</v>
      </c>
      <c r="AL1390" s="211">
        <f t="shared" si="1630"/>
        <v>0</v>
      </c>
      <c r="AM1390" s="211">
        <f t="shared" si="1630"/>
        <v>0</v>
      </c>
      <c r="AN1390" s="211">
        <f t="shared" si="1630"/>
        <v>0</v>
      </c>
      <c r="AO1390" s="211">
        <f t="shared" si="1630"/>
        <v>0</v>
      </c>
      <c r="AP1390" s="211">
        <f t="shared" si="1630"/>
        <v>0</v>
      </c>
      <c r="AQ1390" s="211">
        <f t="shared" si="1630"/>
        <v>0</v>
      </c>
      <c r="AR1390" s="211">
        <f t="shared" si="1630"/>
        <v>0</v>
      </c>
      <c r="AS1390" s="211">
        <f t="shared" si="1630"/>
        <v>0</v>
      </c>
      <c r="AT1390" s="211">
        <f t="shared" si="1630"/>
        <v>0</v>
      </c>
      <c r="AU1390" s="211">
        <f t="shared" si="1630"/>
        <v>0</v>
      </c>
      <c r="AV1390" s="211">
        <f t="shared" si="1630"/>
        <v>0</v>
      </c>
      <c r="AW1390" s="211">
        <f t="shared" si="1630"/>
        <v>0</v>
      </c>
      <c r="AX1390" s="211">
        <f t="shared" si="1630"/>
        <v>0</v>
      </c>
      <c r="AY1390" s="211">
        <f t="shared" si="1630"/>
        <v>0</v>
      </c>
      <c r="AZ1390" s="211">
        <f t="shared" si="1630"/>
        <v>0</v>
      </c>
      <c r="BA1390" s="211">
        <f t="shared" si="1630"/>
        <v>0</v>
      </c>
      <c r="BB1390" s="211">
        <f t="shared" si="1630"/>
        <v>0</v>
      </c>
      <c r="BC1390" s="211">
        <f t="shared" si="1630"/>
        <v>0</v>
      </c>
      <c r="BD1390" s="211">
        <f t="shared" si="1630"/>
        <v>0</v>
      </c>
      <c r="BE1390" s="211">
        <f t="shared" si="1630"/>
        <v>0</v>
      </c>
      <c r="BF1390" s="211">
        <f t="shared" si="1630"/>
        <v>0</v>
      </c>
      <c r="BG1390" s="211">
        <f t="shared" si="1630"/>
        <v>0</v>
      </c>
      <c r="BH1390" s="211">
        <f t="shared" si="1630"/>
        <v>0</v>
      </c>
      <c r="BI1390" s="211">
        <f t="shared" si="1630"/>
        <v>0</v>
      </c>
      <c r="BJ1390" s="211">
        <f t="shared" si="1630"/>
        <v>0</v>
      </c>
      <c r="BK1390" s="211">
        <f t="shared" si="1630"/>
        <v>0</v>
      </c>
      <c r="BL1390" s="211">
        <f t="shared" si="1630"/>
        <v>0</v>
      </c>
      <c r="BM1390" s="211">
        <f t="shared" si="1630"/>
        <v>0</v>
      </c>
      <c r="BN1390" s="211">
        <f t="shared" si="1630"/>
        <v>0</v>
      </c>
      <c r="BO1390" s="211">
        <f t="shared" si="1630"/>
        <v>0</v>
      </c>
      <c r="BP1390" s="211">
        <f t="shared" si="1630"/>
        <v>0</v>
      </c>
      <c r="BQ1390" s="211">
        <f t="shared" si="1630"/>
        <v>0</v>
      </c>
      <c r="BR1390" s="211">
        <f t="shared" si="1630"/>
        <v>0</v>
      </c>
      <c r="BS1390" s="211">
        <f t="shared" si="1630"/>
        <v>0</v>
      </c>
      <c r="BT1390" s="211">
        <f t="shared" si="1630"/>
        <v>0</v>
      </c>
      <c r="BU1390" s="211">
        <f t="shared" si="1630"/>
        <v>0</v>
      </c>
      <c r="BV1390" s="211">
        <f t="shared" si="1630"/>
        <v>0</v>
      </c>
      <c r="BW1390" s="211">
        <f t="shared" si="1630"/>
        <v>0</v>
      </c>
      <c r="BX1390" s="211">
        <f t="shared" si="1630"/>
        <v>0</v>
      </c>
      <c r="BY1390" s="211">
        <f t="shared" si="1630"/>
        <v>0</v>
      </c>
      <c r="BZ1390" s="211">
        <f t="shared" si="1630"/>
        <v>0</v>
      </c>
      <c r="CA1390" s="211">
        <f t="shared" si="1630"/>
        <v>0</v>
      </c>
      <c r="CB1390" s="211">
        <f t="shared" si="1630"/>
        <v>0</v>
      </c>
      <c r="CC1390" s="211">
        <f t="shared" si="1630"/>
        <v>0</v>
      </c>
      <c r="CD1390" s="211">
        <f t="shared" si="1630"/>
        <v>0</v>
      </c>
      <c r="CE1390" s="211">
        <f t="shared" ref="CE1390:CK1390" si="1631">CE1375</f>
        <v>0</v>
      </c>
      <c r="CF1390" s="211">
        <f t="shared" si="1631"/>
        <v>0</v>
      </c>
      <c r="CG1390" s="211">
        <f t="shared" si="1631"/>
        <v>0</v>
      </c>
      <c r="CH1390" s="211">
        <f t="shared" si="1631"/>
        <v>0</v>
      </c>
      <c r="CI1390" s="211">
        <f t="shared" si="1631"/>
        <v>0</v>
      </c>
      <c r="CJ1390" s="211">
        <f t="shared" si="1631"/>
        <v>0</v>
      </c>
      <c r="CK1390" s="211">
        <f t="shared" si="1631"/>
        <v>0</v>
      </c>
      <c r="CL1390" s="211">
        <f t="shared" ref="CL1390" si="1632">CL1375</f>
        <v>0</v>
      </c>
    </row>
    <row r="1391" spans="2:90" x14ac:dyDescent="0.4">
      <c r="B1391" s="235" t="str">
        <f>IFERROR(SUBSTITUTE(TRIM(MID(B1378, SEARCH("-", B1378) + 1, LEN(B1378))),":",""),"no unit")</f>
        <v>no unit</v>
      </c>
      <c r="D1391" t="s">
        <v>792</v>
      </c>
      <c r="E1391" s="8" t="str">
        <f t="shared" si="1628"/>
        <v>1391 SUBCAC-S</v>
      </c>
      <c r="G1391" t="s">
        <v>332</v>
      </c>
      <c r="H1391" s="12"/>
      <c r="I1391" s="60"/>
      <c r="J1391" s="60"/>
      <c r="K1391" s="15"/>
      <c r="L1391" s="15"/>
      <c r="M1391" s="15"/>
      <c r="N1391" s="15"/>
      <c r="O1391" s="15"/>
      <c r="P1391" s="15"/>
      <c r="R1391" s="15"/>
      <c r="S1391" s="211"/>
      <c r="T1391" s="211"/>
      <c r="U1391" s="211"/>
      <c r="V1391" s="211"/>
      <c r="W1391" s="211"/>
      <c r="X1391" s="211"/>
      <c r="Y1391" s="211"/>
      <c r="Z1391" s="211"/>
      <c r="AA1391" s="211"/>
      <c r="AB1391" s="211"/>
      <c r="AC1391" s="211"/>
      <c r="AD1391" s="211"/>
      <c r="AE1391" s="211"/>
      <c r="AF1391" s="211"/>
      <c r="AG1391" s="211"/>
      <c r="AH1391" s="211"/>
      <c r="AI1391" s="211"/>
      <c r="AJ1391" s="211"/>
      <c r="AK1391" s="211"/>
      <c r="AL1391" s="211"/>
      <c r="AM1391" s="211"/>
      <c r="AN1391" s="211"/>
      <c r="AO1391" s="211"/>
      <c r="AP1391" s="211"/>
      <c r="AQ1391" s="211"/>
      <c r="AR1391" s="211"/>
      <c r="AS1391" s="211"/>
      <c r="AT1391" s="211"/>
      <c r="AU1391" s="211"/>
      <c r="AV1391" s="211"/>
      <c r="AW1391" s="211"/>
      <c r="AX1391" s="211"/>
      <c r="AY1391" s="211"/>
      <c r="AZ1391" s="211"/>
      <c r="BA1391" s="211"/>
      <c r="BB1391" s="211"/>
      <c r="BC1391" s="211"/>
      <c r="BD1391" s="211"/>
      <c r="BE1391" s="211"/>
      <c r="BF1391" s="211"/>
      <c r="BG1391" s="211"/>
      <c r="BH1391" s="211"/>
      <c r="BI1391" s="211"/>
      <c r="BJ1391" s="211"/>
      <c r="BK1391" s="211"/>
      <c r="BL1391" s="211"/>
      <c r="BM1391" s="211"/>
      <c r="BN1391" s="211"/>
      <c r="BO1391" s="211"/>
      <c r="BP1391" s="211"/>
      <c r="BQ1391" s="211"/>
      <c r="BR1391" s="211"/>
      <c r="BS1391" s="211"/>
      <c r="BT1391" s="211"/>
      <c r="BU1391" s="211"/>
      <c r="BV1391" s="211"/>
      <c r="BW1391" s="211"/>
      <c r="BX1391" s="211"/>
      <c r="BY1391" s="211"/>
      <c r="BZ1391" s="211"/>
      <c r="CA1391" s="211"/>
      <c r="CB1391" s="211"/>
      <c r="CC1391" s="211"/>
      <c r="CD1391" s="211"/>
      <c r="CE1391" s="211"/>
      <c r="CF1391" s="211"/>
      <c r="CG1391" s="211"/>
      <c r="CH1391" s="211"/>
      <c r="CI1391" s="211"/>
      <c r="CJ1391" s="211"/>
      <c r="CK1391" s="211"/>
      <c r="CL1391" s="211"/>
    </row>
    <row r="1392" spans="2:90" x14ac:dyDescent="0.4">
      <c r="B1392" s="89" t="str">
        <f>B1376</f>
        <v>Secondary revenue driver</v>
      </c>
      <c r="D1392" t="s">
        <v>792</v>
      </c>
      <c r="E1392" s="8" t="str">
        <f t="shared" si="1628"/>
        <v>1392 SUBCAC-S</v>
      </c>
      <c r="G1392" t="s">
        <v>332</v>
      </c>
      <c r="H1392" s="90"/>
      <c r="I1392" s="209"/>
      <c r="J1392" s="209"/>
      <c r="K1392" s="210"/>
      <c r="L1392" s="210"/>
      <c r="M1392" s="210"/>
      <c r="N1392" s="210"/>
      <c r="O1392" s="210"/>
      <c r="P1392" s="210"/>
      <c r="R1392" s="210"/>
      <c r="S1392" s="4" t="str">
        <f t="shared" ref="S1392" si="1633">ADDRESS(ROW(S1381),COLUMN(S1381),2)</f>
        <v>S$1381</v>
      </c>
      <c r="T1392" s="4" t="str">
        <f t="shared" ref="T1392:CD1392" si="1634">ADDRESS(ROW(T1381),COLUMN(T1381),2)</f>
        <v>T$1381</v>
      </c>
      <c r="U1392" s="4" t="str">
        <f t="shared" si="1634"/>
        <v>U$1381</v>
      </c>
      <c r="V1392" s="4" t="str">
        <f t="shared" si="1634"/>
        <v>V$1381</v>
      </c>
      <c r="W1392" s="4" t="str">
        <f t="shared" si="1634"/>
        <v>W$1381</v>
      </c>
      <c r="X1392" s="4" t="str">
        <f t="shared" si="1634"/>
        <v>X$1381</v>
      </c>
      <c r="Y1392" s="4" t="str">
        <f t="shared" si="1634"/>
        <v>Y$1381</v>
      </c>
      <c r="Z1392" s="4" t="str">
        <f t="shared" si="1634"/>
        <v>Z$1381</v>
      </c>
      <c r="AA1392" s="4" t="str">
        <f t="shared" si="1634"/>
        <v>AA$1381</v>
      </c>
      <c r="AB1392" s="4" t="str">
        <f t="shared" si="1634"/>
        <v>AB$1381</v>
      </c>
      <c r="AC1392" s="4" t="str">
        <f t="shared" si="1634"/>
        <v>AC$1381</v>
      </c>
      <c r="AD1392" s="4" t="str">
        <f t="shared" si="1634"/>
        <v>AD$1381</v>
      </c>
      <c r="AE1392" s="4" t="str">
        <f t="shared" si="1634"/>
        <v>AE$1381</v>
      </c>
      <c r="AF1392" s="4" t="str">
        <f t="shared" si="1634"/>
        <v>AF$1381</v>
      </c>
      <c r="AG1392" s="4" t="str">
        <f t="shared" si="1634"/>
        <v>AG$1381</v>
      </c>
      <c r="AH1392" s="4" t="str">
        <f t="shared" si="1634"/>
        <v>AH$1381</v>
      </c>
      <c r="AI1392" s="4" t="str">
        <f t="shared" si="1634"/>
        <v>AI$1381</v>
      </c>
      <c r="AJ1392" s="4" t="str">
        <f t="shared" si="1634"/>
        <v>AJ$1381</v>
      </c>
      <c r="AK1392" s="4" t="str">
        <f t="shared" si="1634"/>
        <v>AK$1381</v>
      </c>
      <c r="AL1392" s="4" t="str">
        <f t="shared" si="1634"/>
        <v>AL$1381</v>
      </c>
      <c r="AM1392" s="4" t="str">
        <f t="shared" si="1634"/>
        <v>AM$1381</v>
      </c>
      <c r="AN1392" s="4" t="str">
        <f t="shared" si="1634"/>
        <v>AN$1381</v>
      </c>
      <c r="AO1392" s="4" t="str">
        <f t="shared" si="1634"/>
        <v>AO$1381</v>
      </c>
      <c r="AP1392" s="4" t="str">
        <f t="shared" si="1634"/>
        <v>AP$1381</v>
      </c>
      <c r="AQ1392" s="4" t="str">
        <f t="shared" si="1634"/>
        <v>AQ$1381</v>
      </c>
      <c r="AR1392" s="4" t="str">
        <f t="shared" si="1634"/>
        <v>AR$1381</v>
      </c>
      <c r="AS1392" s="4" t="str">
        <f t="shared" si="1634"/>
        <v>AS$1381</v>
      </c>
      <c r="AT1392" s="4" t="str">
        <f t="shared" si="1634"/>
        <v>AT$1381</v>
      </c>
      <c r="AU1392" s="4" t="str">
        <f t="shared" si="1634"/>
        <v>AU$1381</v>
      </c>
      <c r="AV1392" s="4" t="str">
        <f t="shared" si="1634"/>
        <v>AV$1381</v>
      </c>
      <c r="AW1392" s="4" t="str">
        <f t="shared" si="1634"/>
        <v>AW$1381</v>
      </c>
      <c r="AX1392" s="4" t="str">
        <f t="shared" si="1634"/>
        <v>AX$1381</v>
      </c>
      <c r="AY1392" s="4" t="str">
        <f t="shared" si="1634"/>
        <v>AY$1381</v>
      </c>
      <c r="AZ1392" s="4" t="str">
        <f t="shared" si="1634"/>
        <v>AZ$1381</v>
      </c>
      <c r="BA1392" s="4" t="str">
        <f t="shared" si="1634"/>
        <v>BA$1381</v>
      </c>
      <c r="BB1392" s="4" t="str">
        <f t="shared" si="1634"/>
        <v>BB$1381</v>
      </c>
      <c r="BC1392" s="4" t="str">
        <f t="shared" si="1634"/>
        <v>BC$1381</v>
      </c>
      <c r="BD1392" s="4" t="str">
        <f t="shared" si="1634"/>
        <v>BD$1381</v>
      </c>
      <c r="BE1392" s="4" t="str">
        <f t="shared" si="1634"/>
        <v>BE$1381</v>
      </c>
      <c r="BF1392" s="4" t="str">
        <f t="shared" si="1634"/>
        <v>BF$1381</v>
      </c>
      <c r="BG1392" s="4" t="str">
        <f t="shared" si="1634"/>
        <v>BG$1381</v>
      </c>
      <c r="BH1392" s="4" t="str">
        <f t="shared" si="1634"/>
        <v>BH$1381</v>
      </c>
      <c r="BI1392" s="4" t="str">
        <f t="shared" si="1634"/>
        <v>BI$1381</v>
      </c>
      <c r="BJ1392" s="4" t="str">
        <f t="shared" si="1634"/>
        <v>BJ$1381</v>
      </c>
      <c r="BK1392" s="4" t="str">
        <f t="shared" si="1634"/>
        <v>BK$1381</v>
      </c>
      <c r="BL1392" s="4" t="str">
        <f t="shared" si="1634"/>
        <v>BL$1381</v>
      </c>
      <c r="BM1392" s="4" t="str">
        <f t="shared" si="1634"/>
        <v>BM$1381</v>
      </c>
      <c r="BN1392" s="4" t="str">
        <f t="shared" si="1634"/>
        <v>BN$1381</v>
      </c>
      <c r="BO1392" s="4" t="str">
        <f t="shared" si="1634"/>
        <v>BO$1381</v>
      </c>
      <c r="BP1392" s="4" t="str">
        <f t="shared" si="1634"/>
        <v>BP$1381</v>
      </c>
      <c r="BQ1392" s="4" t="str">
        <f t="shared" si="1634"/>
        <v>BQ$1381</v>
      </c>
      <c r="BR1392" s="4" t="str">
        <f t="shared" si="1634"/>
        <v>BR$1381</v>
      </c>
      <c r="BS1392" s="4" t="str">
        <f t="shared" si="1634"/>
        <v>BS$1381</v>
      </c>
      <c r="BT1392" s="4" t="str">
        <f t="shared" si="1634"/>
        <v>BT$1381</v>
      </c>
      <c r="BU1392" s="4" t="str">
        <f t="shared" si="1634"/>
        <v>BU$1381</v>
      </c>
      <c r="BV1392" s="4" t="str">
        <f t="shared" si="1634"/>
        <v>BV$1381</v>
      </c>
      <c r="BW1392" s="4" t="str">
        <f t="shared" si="1634"/>
        <v>BW$1381</v>
      </c>
      <c r="BX1392" s="4" t="str">
        <f t="shared" si="1634"/>
        <v>BX$1381</v>
      </c>
      <c r="BY1392" s="4" t="str">
        <f t="shared" si="1634"/>
        <v>BY$1381</v>
      </c>
      <c r="BZ1392" s="4" t="str">
        <f t="shared" si="1634"/>
        <v>BZ$1381</v>
      </c>
      <c r="CA1392" s="4" t="str">
        <f t="shared" si="1634"/>
        <v>CA$1381</v>
      </c>
      <c r="CB1392" s="4" t="str">
        <f t="shared" si="1634"/>
        <v>CB$1381</v>
      </c>
      <c r="CC1392" s="4" t="str">
        <f t="shared" si="1634"/>
        <v>CC$1381</v>
      </c>
      <c r="CD1392" s="4" t="str">
        <f t="shared" si="1634"/>
        <v>CD$1381</v>
      </c>
      <c r="CE1392" s="4" t="str">
        <f t="shared" ref="CE1392:CK1392" si="1635">ADDRESS(ROW(CE1381),COLUMN(CE1381),2)</f>
        <v>CE$1381</v>
      </c>
      <c r="CF1392" s="4" t="str">
        <f t="shared" si="1635"/>
        <v>CF$1381</v>
      </c>
      <c r="CG1392" s="4" t="str">
        <f t="shared" si="1635"/>
        <v>CG$1381</v>
      </c>
      <c r="CH1392" s="4" t="str">
        <f t="shared" si="1635"/>
        <v>CH$1381</v>
      </c>
      <c r="CI1392" s="4" t="str">
        <f t="shared" si="1635"/>
        <v>CI$1381</v>
      </c>
      <c r="CJ1392" s="4" t="str">
        <f t="shared" si="1635"/>
        <v>CJ$1381</v>
      </c>
      <c r="CK1392" s="4" t="str">
        <f t="shared" si="1635"/>
        <v>CK$1381</v>
      </c>
      <c r="CL1392" s="4" t="str">
        <f t="shared" ref="CL1392" si="1636">ADDRESS(ROW(CL1381),COLUMN(CL1381),2)</f>
        <v>CL$1381</v>
      </c>
    </row>
    <row r="1393" spans="2:90" x14ac:dyDescent="0.4">
      <c r="B1393" s="8" t="str">
        <f>B1377</f>
        <v>Secondary volume driver</v>
      </c>
      <c r="D1393" t="s">
        <v>792</v>
      </c>
      <c r="E1393" s="8" t="str">
        <f t="shared" si="1628"/>
        <v>1393 SUBCAC-S</v>
      </c>
      <c r="G1393" t="s">
        <v>332</v>
      </c>
      <c r="H1393" s="12"/>
      <c r="I1393" s="60"/>
      <c r="J1393" s="60"/>
      <c r="K1393" s="15"/>
      <c r="L1393" s="15"/>
      <c r="M1393" s="15"/>
      <c r="N1393" s="15"/>
      <c r="O1393" s="15"/>
      <c r="P1393" s="15"/>
      <c r="R1393" s="15"/>
      <c r="S1393" s="211" t="str">
        <f t="shared" ref="S1393" si="1637">S1377</f>
        <v>S$15</v>
      </c>
      <c r="T1393" s="211" t="str">
        <f t="shared" ref="T1393:CD1393" si="1638">T1377</f>
        <v>T$15</v>
      </c>
      <c r="U1393" s="211" t="str">
        <f t="shared" si="1638"/>
        <v>U$15</v>
      </c>
      <c r="V1393" s="211" t="str">
        <f t="shared" si="1638"/>
        <v>V$15</v>
      </c>
      <c r="W1393" s="211" t="str">
        <f t="shared" si="1638"/>
        <v>W$15</v>
      </c>
      <c r="X1393" s="211" t="str">
        <f t="shared" si="1638"/>
        <v>X$15</v>
      </c>
      <c r="Y1393" s="211" t="str">
        <f t="shared" si="1638"/>
        <v>Y$15</v>
      </c>
      <c r="Z1393" s="211" t="str">
        <f t="shared" si="1638"/>
        <v>Z$15</v>
      </c>
      <c r="AA1393" s="211" t="str">
        <f t="shared" si="1638"/>
        <v>AA$15</v>
      </c>
      <c r="AB1393" s="211" t="str">
        <f t="shared" si="1638"/>
        <v>AB$15</v>
      </c>
      <c r="AC1393" s="211" t="str">
        <f t="shared" si="1638"/>
        <v>AC$15</v>
      </c>
      <c r="AD1393" s="211" t="str">
        <f t="shared" si="1638"/>
        <v>AD$15</v>
      </c>
      <c r="AE1393" s="211" t="str">
        <f t="shared" si="1638"/>
        <v>AE$15</v>
      </c>
      <c r="AF1393" s="211" t="str">
        <f t="shared" si="1638"/>
        <v>AF$15</v>
      </c>
      <c r="AG1393" s="211" t="str">
        <f t="shared" si="1638"/>
        <v>AG$15</v>
      </c>
      <c r="AH1393" s="211" t="str">
        <f t="shared" si="1638"/>
        <v>AH$15</v>
      </c>
      <c r="AI1393" s="211" t="str">
        <f t="shared" si="1638"/>
        <v>AI$15</v>
      </c>
      <c r="AJ1393" s="211" t="str">
        <f t="shared" si="1638"/>
        <v>AJ$15</v>
      </c>
      <c r="AK1393" s="211" t="str">
        <f t="shared" si="1638"/>
        <v>AK$15</v>
      </c>
      <c r="AL1393" s="211" t="str">
        <f t="shared" si="1638"/>
        <v>AL$15</v>
      </c>
      <c r="AM1393" s="211" t="str">
        <f t="shared" si="1638"/>
        <v>AM$15</v>
      </c>
      <c r="AN1393" s="211" t="str">
        <f t="shared" si="1638"/>
        <v>AN$15</v>
      </c>
      <c r="AO1393" s="211" t="str">
        <f t="shared" si="1638"/>
        <v>AO$15</v>
      </c>
      <c r="AP1393" s="211" t="str">
        <f t="shared" si="1638"/>
        <v>AP$15</v>
      </c>
      <c r="AQ1393" s="211" t="str">
        <f t="shared" si="1638"/>
        <v>AQ$15</v>
      </c>
      <c r="AR1393" s="211" t="str">
        <f t="shared" si="1638"/>
        <v>AR$15</v>
      </c>
      <c r="AS1393" s="211" t="str">
        <f t="shared" si="1638"/>
        <v>AS$15</v>
      </c>
      <c r="AT1393" s="211" t="str">
        <f t="shared" si="1638"/>
        <v>AT$15</v>
      </c>
      <c r="AU1393" s="211" t="str">
        <f t="shared" si="1638"/>
        <v>AU$15</v>
      </c>
      <c r="AV1393" s="211" t="str">
        <f t="shared" si="1638"/>
        <v>AV$15</v>
      </c>
      <c r="AW1393" s="211" t="str">
        <f t="shared" si="1638"/>
        <v>AW$15</v>
      </c>
      <c r="AX1393" s="211" t="str">
        <f t="shared" si="1638"/>
        <v>AX$15</v>
      </c>
      <c r="AY1393" s="211" t="str">
        <f t="shared" si="1638"/>
        <v>AY$15</v>
      </c>
      <c r="AZ1393" s="211" t="str">
        <f t="shared" si="1638"/>
        <v>AZ$15</v>
      </c>
      <c r="BA1393" s="211" t="str">
        <f t="shared" si="1638"/>
        <v>BA$15</v>
      </c>
      <c r="BB1393" s="211" t="str">
        <f t="shared" si="1638"/>
        <v>BB$15</v>
      </c>
      <c r="BC1393" s="211" t="str">
        <f t="shared" si="1638"/>
        <v>BC$15</v>
      </c>
      <c r="BD1393" s="211" t="str">
        <f t="shared" si="1638"/>
        <v>BD$15</v>
      </c>
      <c r="BE1393" s="211" t="str">
        <f t="shared" si="1638"/>
        <v>BE$15</v>
      </c>
      <c r="BF1393" s="211" t="str">
        <f t="shared" si="1638"/>
        <v>BF$15</v>
      </c>
      <c r="BG1393" s="211" t="str">
        <f t="shared" si="1638"/>
        <v>BG$15</v>
      </c>
      <c r="BH1393" s="211" t="str">
        <f t="shared" si="1638"/>
        <v>BH$15</v>
      </c>
      <c r="BI1393" s="211" t="str">
        <f t="shared" si="1638"/>
        <v>BI$15</v>
      </c>
      <c r="BJ1393" s="211" t="str">
        <f t="shared" si="1638"/>
        <v>BJ$15</v>
      </c>
      <c r="BK1393" s="211" t="str">
        <f t="shared" si="1638"/>
        <v>BK$15</v>
      </c>
      <c r="BL1393" s="211" t="str">
        <f t="shared" si="1638"/>
        <v>BL$15</v>
      </c>
      <c r="BM1393" s="211" t="str">
        <f t="shared" si="1638"/>
        <v>BM$15</v>
      </c>
      <c r="BN1393" s="211" t="str">
        <f t="shared" si="1638"/>
        <v>BN$15</v>
      </c>
      <c r="BO1393" s="211" t="str">
        <f t="shared" si="1638"/>
        <v>BO$15</v>
      </c>
      <c r="BP1393" s="211" t="str">
        <f t="shared" si="1638"/>
        <v>BP$15</v>
      </c>
      <c r="BQ1393" s="211" t="str">
        <f t="shared" si="1638"/>
        <v>BQ$15</v>
      </c>
      <c r="BR1393" s="211" t="str">
        <f t="shared" si="1638"/>
        <v>BR$15</v>
      </c>
      <c r="BS1393" s="211" t="str">
        <f t="shared" si="1638"/>
        <v>BS$15</v>
      </c>
      <c r="BT1393" s="211" t="str">
        <f t="shared" si="1638"/>
        <v>BT$15</v>
      </c>
      <c r="BU1393" s="211" t="str">
        <f t="shared" si="1638"/>
        <v>BU$15</v>
      </c>
      <c r="BV1393" s="211" t="str">
        <f t="shared" si="1638"/>
        <v>BV$15</v>
      </c>
      <c r="BW1393" s="211" t="str">
        <f t="shared" si="1638"/>
        <v>BW$15</v>
      </c>
      <c r="BX1393" s="211" t="str">
        <f t="shared" si="1638"/>
        <v>BX$15</v>
      </c>
      <c r="BY1393" s="211" t="str">
        <f t="shared" si="1638"/>
        <v>BY$15</v>
      </c>
      <c r="BZ1393" s="211" t="str">
        <f t="shared" si="1638"/>
        <v>BZ$15</v>
      </c>
      <c r="CA1393" s="211" t="str">
        <f t="shared" si="1638"/>
        <v>CA$15</v>
      </c>
      <c r="CB1393" s="211" t="str">
        <f t="shared" si="1638"/>
        <v>CB$15</v>
      </c>
      <c r="CC1393" s="211" t="str">
        <f t="shared" si="1638"/>
        <v>CC$15</v>
      </c>
      <c r="CD1393" s="211" t="str">
        <f t="shared" si="1638"/>
        <v>CD$15</v>
      </c>
      <c r="CE1393" s="211" t="str">
        <f t="shared" ref="CE1393:CK1393" si="1639">CE1377</f>
        <v>CE$15</v>
      </c>
      <c r="CF1393" s="211" t="str">
        <f t="shared" si="1639"/>
        <v>CF$15</v>
      </c>
      <c r="CG1393" s="211" t="str">
        <f t="shared" si="1639"/>
        <v>CG$15</v>
      </c>
      <c r="CH1393" s="211" t="str">
        <f t="shared" si="1639"/>
        <v>CH$15</v>
      </c>
      <c r="CI1393" s="211" t="str">
        <f t="shared" si="1639"/>
        <v>CI$15</v>
      </c>
      <c r="CJ1393" s="211" t="str">
        <f t="shared" si="1639"/>
        <v>CJ$15</v>
      </c>
      <c r="CK1393" s="211" t="str">
        <f t="shared" si="1639"/>
        <v>CK$15</v>
      </c>
      <c r="CL1393" s="211" t="str">
        <f t="shared" ref="CL1393" si="1640">CL1377</f>
        <v>CL$15</v>
      </c>
    </row>
    <row r="1394" spans="2:90" x14ac:dyDescent="0.4">
      <c r="E1394" s="8"/>
      <c r="H1394" s="12"/>
      <c r="I1394" s="60"/>
      <c r="J1394" s="60"/>
      <c r="K1394" s="15"/>
      <c r="L1394" s="15"/>
      <c r="M1394" s="15"/>
      <c r="N1394" s="15"/>
      <c r="O1394" s="15"/>
      <c r="P1394" s="15"/>
      <c r="R1394" s="15"/>
      <c r="S1394" s="76"/>
      <c r="T1394" s="76"/>
      <c r="U1394" s="76"/>
      <c r="V1394" s="76"/>
      <c r="W1394" s="76"/>
      <c r="X1394" s="76"/>
      <c r="Y1394" s="76"/>
      <c r="Z1394" s="76"/>
      <c r="AA1394" s="76"/>
      <c r="AB1394" s="76"/>
      <c r="AC1394" s="76"/>
      <c r="AD1394" s="76"/>
      <c r="AE1394" s="76"/>
      <c r="AF1394" s="76"/>
      <c r="AG1394" s="76"/>
      <c r="AH1394" s="76"/>
      <c r="AI1394" s="76"/>
      <c r="AJ1394" s="76"/>
      <c r="AK1394" s="76"/>
      <c r="AL1394" s="76"/>
      <c r="AM1394" s="76"/>
      <c r="AN1394" s="76"/>
      <c r="AO1394" s="76"/>
      <c r="AP1394" s="76"/>
      <c r="AQ1394" s="76"/>
      <c r="AR1394" s="76"/>
      <c r="AS1394" s="76"/>
      <c r="AT1394" s="76"/>
      <c r="AU1394" s="76"/>
      <c r="AV1394" s="76"/>
      <c r="AW1394" s="76"/>
      <c r="AX1394" s="76"/>
      <c r="AY1394" s="76"/>
      <c r="AZ1394" s="76"/>
      <c r="BA1394" s="76"/>
      <c r="BB1394" s="76"/>
      <c r="BC1394" s="76"/>
      <c r="BD1394" s="76"/>
      <c r="BE1394" s="76"/>
      <c r="BF1394" s="76"/>
      <c r="BG1394" s="76"/>
      <c r="BH1394" s="76"/>
      <c r="BI1394" s="76"/>
      <c r="BJ1394" s="76"/>
      <c r="BK1394" s="76"/>
      <c r="BL1394" s="76"/>
      <c r="BM1394" s="76"/>
      <c r="BN1394" s="76"/>
      <c r="BO1394" s="76"/>
      <c r="BP1394" s="76"/>
      <c r="BQ1394" s="76"/>
      <c r="BR1394" s="76"/>
      <c r="BS1394" s="76"/>
      <c r="BT1394" s="76"/>
      <c r="BU1394" s="76"/>
      <c r="BV1394" s="76"/>
      <c r="BW1394" s="76"/>
      <c r="BX1394" s="76"/>
      <c r="BY1394" s="76"/>
      <c r="BZ1394" s="76"/>
      <c r="CA1394" s="76"/>
      <c r="CB1394" s="76"/>
      <c r="CC1394" s="76"/>
      <c r="CD1394" s="76"/>
      <c r="CE1394" s="76"/>
      <c r="CF1394" s="76"/>
      <c r="CG1394" s="76"/>
      <c r="CH1394" s="76"/>
      <c r="CI1394" s="76"/>
      <c r="CJ1394" s="76"/>
      <c r="CK1394" s="76"/>
      <c r="CL1394" s="76"/>
    </row>
    <row r="1395" spans="2:90" x14ac:dyDescent="0.4">
      <c r="B1395" s="171" t="s">
        <v>490</v>
      </c>
      <c r="E1395" s="8"/>
      <c r="H1395" s="189"/>
      <c r="I1395" s="190"/>
      <c r="J1395" s="190"/>
      <c r="K1395" s="191"/>
      <c r="L1395" s="191"/>
      <c r="M1395" s="191"/>
      <c r="N1395" s="191"/>
      <c r="O1395" s="191"/>
      <c r="P1395" s="191"/>
      <c r="R1395" s="191"/>
      <c r="S1395" s="192"/>
      <c r="T1395" s="192"/>
      <c r="U1395" s="192"/>
      <c r="V1395" s="192"/>
      <c r="W1395" s="192"/>
      <c r="X1395" s="192"/>
      <c r="Y1395" s="192"/>
      <c r="Z1395" s="192"/>
      <c r="AA1395" s="192"/>
      <c r="AB1395" s="192"/>
      <c r="AC1395" s="192"/>
      <c r="AD1395" s="192"/>
      <c r="AE1395" s="192"/>
      <c r="AF1395" s="192"/>
      <c r="AG1395" s="192"/>
      <c r="AH1395" s="192"/>
      <c r="AI1395" s="192"/>
      <c r="AJ1395" s="192"/>
      <c r="AK1395" s="192"/>
      <c r="AL1395" s="192"/>
      <c r="AM1395" s="192"/>
      <c r="AN1395" s="192"/>
      <c r="AO1395" s="192"/>
      <c r="AP1395" s="192"/>
      <c r="AQ1395" s="192"/>
      <c r="AR1395" s="192"/>
      <c r="AS1395" s="192"/>
      <c r="AT1395" s="192"/>
      <c r="AU1395" s="192"/>
      <c r="AV1395" s="192"/>
      <c r="AW1395" s="192"/>
      <c r="AX1395" s="192"/>
      <c r="AY1395" s="192"/>
      <c r="AZ1395" s="192"/>
      <c r="BA1395" s="192"/>
      <c r="BB1395" s="192"/>
      <c r="BC1395" s="192"/>
      <c r="BD1395" s="192"/>
      <c r="BE1395" s="192"/>
      <c r="BF1395" s="192"/>
      <c r="BG1395" s="192"/>
      <c r="BH1395" s="192"/>
      <c r="BI1395" s="192"/>
      <c r="BJ1395" s="192"/>
      <c r="BK1395" s="192"/>
      <c r="BL1395" s="192"/>
      <c r="BM1395" s="192"/>
      <c r="BN1395" s="192"/>
      <c r="BO1395" s="192"/>
      <c r="BP1395" s="192"/>
      <c r="BQ1395" s="192"/>
      <c r="BR1395" s="192"/>
      <c r="BS1395" s="192"/>
      <c r="BT1395" s="192"/>
      <c r="BU1395" s="192"/>
      <c r="BV1395" s="192"/>
      <c r="BW1395" s="192"/>
      <c r="BX1395" s="192"/>
      <c r="BY1395" s="192"/>
      <c r="BZ1395" s="192"/>
      <c r="CA1395" s="192"/>
      <c r="CB1395" s="192"/>
      <c r="CC1395" s="192"/>
      <c r="CD1395" s="192"/>
      <c r="CE1395" s="192"/>
      <c r="CF1395" s="192"/>
      <c r="CG1395" s="192"/>
      <c r="CH1395" s="192"/>
      <c r="CI1395" s="192"/>
      <c r="CJ1395" s="192"/>
      <c r="CK1395" s="192"/>
      <c r="CL1395" s="192"/>
    </row>
    <row r="1396" spans="2:90" x14ac:dyDescent="0.4">
      <c r="B1396" s="171" t="s">
        <v>492</v>
      </c>
      <c r="E1396" s="8"/>
      <c r="H1396" s="189"/>
      <c r="I1396" s="190"/>
      <c r="J1396" s="190"/>
      <c r="K1396" s="191"/>
      <c r="L1396" s="191"/>
      <c r="M1396" s="191"/>
      <c r="N1396" s="191"/>
      <c r="O1396" s="191"/>
      <c r="P1396" s="191"/>
      <c r="R1396" s="191"/>
      <c r="S1396" s="192"/>
      <c r="T1396" s="192"/>
      <c r="U1396" s="192"/>
      <c r="V1396" s="192"/>
      <c r="W1396" s="192"/>
      <c r="X1396" s="192"/>
      <c r="Y1396" s="192"/>
      <c r="Z1396" s="192"/>
      <c r="AA1396" s="192"/>
      <c r="AB1396" s="192"/>
      <c r="AC1396" s="192"/>
      <c r="AD1396" s="192"/>
      <c r="AE1396" s="192"/>
      <c r="AF1396" s="192"/>
      <c r="AG1396" s="192"/>
      <c r="AH1396" s="192"/>
      <c r="AI1396" s="192"/>
      <c r="AJ1396" s="192"/>
      <c r="AK1396" s="192"/>
      <c r="AL1396" s="192"/>
      <c r="AM1396" s="192"/>
      <c r="AN1396" s="192"/>
      <c r="AO1396" s="192"/>
      <c r="AP1396" s="192"/>
      <c r="AQ1396" s="192"/>
      <c r="AR1396" s="192"/>
      <c r="AS1396" s="192"/>
      <c r="AT1396" s="192"/>
      <c r="AU1396" s="192"/>
      <c r="AV1396" s="192"/>
      <c r="AW1396" s="192"/>
      <c r="AX1396" s="192"/>
      <c r="AY1396" s="192"/>
      <c r="AZ1396" s="192"/>
      <c r="BA1396" s="192"/>
      <c r="BB1396" s="192"/>
      <c r="BC1396" s="192"/>
      <c r="BD1396" s="192"/>
      <c r="BE1396" s="192"/>
      <c r="BF1396" s="192"/>
      <c r="BG1396" s="192"/>
      <c r="BH1396" s="192"/>
      <c r="BI1396" s="192"/>
      <c r="BJ1396" s="192"/>
      <c r="BK1396" s="192"/>
      <c r="BL1396" s="192"/>
      <c r="BM1396" s="192"/>
      <c r="BN1396" s="192"/>
      <c r="BO1396" s="192"/>
      <c r="BP1396" s="192"/>
      <c r="BQ1396" s="192"/>
      <c r="BR1396" s="192"/>
      <c r="BS1396" s="192"/>
      <c r="BT1396" s="192"/>
      <c r="BU1396" s="192"/>
      <c r="BV1396" s="192"/>
      <c r="BW1396" s="192"/>
      <c r="BX1396" s="192"/>
      <c r="BY1396" s="192"/>
      <c r="BZ1396" s="192"/>
      <c r="CA1396" s="192"/>
      <c r="CB1396" s="192"/>
      <c r="CC1396" s="192"/>
      <c r="CD1396" s="192"/>
      <c r="CE1396" s="192"/>
      <c r="CF1396" s="192"/>
      <c r="CG1396" s="192"/>
      <c r="CH1396" s="192"/>
      <c r="CI1396" s="192"/>
      <c r="CJ1396" s="192"/>
      <c r="CK1396" s="192"/>
      <c r="CL1396" s="192"/>
    </row>
    <row r="1397" spans="2:90" x14ac:dyDescent="0.4">
      <c r="B1397" s="171" t="s">
        <v>461</v>
      </c>
      <c r="E1397" s="8"/>
      <c r="H1397" s="170"/>
      <c r="I1397" s="172"/>
      <c r="J1397" s="172"/>
      <c r="K1397" s="193"/>
      <c r="L1397" s="193"/>
      <c r="M1397" s="193"/>
      <c r="N1397" s="193"/>
      <c r="O1397" s="193"/>
      <c r="P1397" s="193"/>
      <c r="R1397" s="194"/>
      <c r="S1397" s="195" t="str">
        <f t="shared" ref="S1397:AX1397" si="1641">S$16</f>
        <v>S$12</v>
      </c>
      <c r="T1397" s="195" t="str">
        <f t="shared" si="1641"/>
        <v>T$12</v>
      </c>
      <c r="U1397" s="195" t="str">
        <f t="shared" si="1641"/>
        <v>U$12</v>
      </c>
      <c r="V1397" s="195" t="str">
        <f t="shared" si="1641"/>
        <v>V$12</v>
      </c>
      <c r="W1397" s="195" t="str">
        <f t="shared" si="1641"/>
        <v>W$12</v>
      </c>
      <c r="X1397" s="195" t="str">
        <f t="shared" si="1641"/>
        <v>X$12</v>
      </c>
      <c r="Y1397" s="195" t="str">
        <f t="shared" si="1641"/>
        <v>Y$12</v>
      </c>
      <c r="Z1397" s="195" t="str">
        <f t="shared" si="1641"/>
        <v>Z$12</v>
      </c>
      <c r="AA1397" s="195" t="str">
        <f t="shared" si="1641"/>
        <v>AA$12</v>
      </c>
      <c r="AB1397" s="195" t="str">
        <f t="shared" si="1641"/>
        <v>AB$12</v>
      </c>
      <c r="AC1397" s="195" t="str">
        <f t="shared" si="1641"/>
        <v>AC$12</v>
      </c>
      <c r="AD1397" s="195" t="str">
        <f t="shared" si="1641"/>
        <v>AD$12</v>
      </c>
      <c r="AE1397" s="195" t="str">
        <f t="shared" si="1641"/>
        <v>AE$12</v>
      </c>
      <c r="AF1397" s="195" t="str">
        <f t="shared" si="1641"/>
        <v>AF$12</v>
      </c>
      <c r="AG1397" s="195" t="str">
        <f t="shared" si="1641"/>
        <v>AG$12</v>
      </c>
      <c r="AH1397" s="195" t="str">
        <f t="shared" si="1641"/>
        <v>AH$12</v>
      </c>
      <c r="AI1397" s="195" t="str">
        <f t="shared" si="1641"/>
        <v>AI$12</v>
      </c>
      <c r="AJ1397" s="195" t="str">
        <f t="shared" si="1641"/>
        <v>AJ$12</v>
      </c>
      <c r="AK1397" s="195" t="str">
        <f t="shared" si="1641"/>
        <v>AK$12</v>
      </c>
      <c r="AL1397" s="195" t="str">
        <f t="shared" si="1641"/>
        <v>AL$12</v>
      </c>
      <c r="AM1397" s="195" t="str">
        <f t="shared" si="1641"/>
        <v>AM$12</v>
      </c>
      <c r="AN1397" s="195" t="str">
        <f t="shared" si="1641"/>
        <v>AN$12</v>
      </c>
      <c r="AO1397" s="195" t="str">
        <f t="shared" si="1641"/>
        <v>AO$12</v>
      </c>
      <c r="AP1397" s="195" t="str">
        <f t="shared" si="1641"/>
        <v>AP$12</v>
      </c>
      <c r="AQ1397" s="195" t="str">
        <f t="shared" si="1641"/>
        <v>AQ$12</v>
      </c>
      <c r="AR1397" s="195" t="str">
        <f t="shared" si="1641"/>
        <v>AR$12</v>
      </c>
      <c r="AS1397" s="195" t="str">
        <f t="shared" si="1641"/>
        <v>AS$12</v>
      </c>
      <c r="AT1397" s="195" t="str">
        <f t="shared" si="1641"/>
        <v>AT$12</v>
      </c>
      <c r="AU1397" s="195" t="str">
        <f t="shared" si="1641"/>
        <v>AU$12</v>
      </c>
      <c r="AV1397" s="195" t="str">
        <f t="shared" si="1641"/>
        <v>AV$12</v>
      </c>
      <c r="AW1397" s="195" t="str">
        <f t="shared" si="1641"/>
        <v>AW$12</v>
      </c>
      <c r="AX1397" s="195" t="str">
        <f t="shared" si="1641"/>
        <v>AX$12</v>
      </c>
      <c r="AY1397" s="195" t="str">
        <f t="shared" ref="AY1397:CD1397" si="1642">AY$16</f>
        <v>AY$12</v>
      </c>
      <c r="AZ1397" s="195" t="str">
        <f t="shared" si="1642"/>
        <v>AZ$12</v>
      </c>
      <c r="BA1397" s="195" t="str">
        <f t="shared" si="1642"/>
        <v>BA$12</v>
      </c>
      <c r="BB1397" s="195" t="str">
        <f t="shared" si="1642"/>
        <v>BB$12</v>
      </c>
      <c r="BC1397" s="195" t="str">
        <f t="shared" si="1642"/>
        <v>BC$12</v>
      </c>
      <c r="BD1397" s="195" t="str">
        <f t="shared" si="1642"/>
        <v>BD$12</v>
      </c>
      <c r="BE1397" s="195" t="str">
        <f t="shared" si="1642"/>
        <v>BE$12</v>
      </c>
      <c r="BF1397" s="195" t="str">
        <f t="shared" si="1642"/>
        <v>BF$12</v>
      </c>
      <c r="BG1397" s="195" t="str">
        <f t="shared" si="1642"/>
        <v>BG$12</v>
      </c>
      <c r="BH1397" s="195" t="str">
        <f t="shared" si="1642"/>
        <v>BH$12</v>
      </c>
      <c r="BI1397" s="195" t="str">
        <f t="shared" si="1642"/>
        <v>BI$12</v>
      </c>
      <c r="BJ1397" s="195" t="str">
        <f t="shared" si="1642"/>
        <v>BJ$12</v>
      </c>
      <c r="BK1397" s="195" t="str">
        <f t="shared" si="1642"/>
        <v>BK$12</v>
      </c>
      <c r="BL1397" s="195" t="str">
        <f t="shared" si="1642"/>
        <v>BL$12</v>
      </c>
      <c r="BM1397" s="195" t="str">
        <f t="shared" si="1642"/>
        <v>BM$12</v>
      </c>
      <c r="BN1397" s="195" t="str">
        <f t="shared" si="1642"/>
        <v>BN$12</v>
      </c>
      <c r="BO1397" s="195" t="str">
        <f t="shared" si="1642"/>
        <v>BO$12</v>
      </c>
      <c r="BP1397" s="195" t="str">
        <f t="shared" si="1642"/>
        <v>BP$12</v>
      </c>
      <c r="BQ1397" s="195" t="str">
        <f t="shared" si="1642"/>
        <v>BQ$12</v>
      </c>
      <c r="BR1397" s="195" t="str">
        <f t="shared" si="1642"/>
        <v>BR$12</v>
      </c>
      <c r="BS1397" s="195" t="str">
        <f t="shared" si="1642"/>
        <v>BS$12</v>
      </c>
      <c r="BT1397" s="195" t="str">
        <f t="shared" si="1642"/>
        <v>BT$12</v>
      </c>
      <c r="BU1397" s="195" t="str">
        <f t="shared" si="1642"/>
        <v>BU$12</v>
      </c>
      <c r="BV1397" s="195" t="str">
        <f t="shared" si="1642"/>
        <v>BV$12</v>
      </c>
      <c r="BW1397" s="195" t="str">
        <f t="shared" si="1642"/>
        <v>BW$12</v>
      </c>
      <c r="BX1397" s="195" t="str">
        <f t="shared" si="1642"/>
        <v>BX$12</v>
      </c>
      <c r="BY1397" s="195" t="str">
        <f t="shared" si="1642"/>
        <v>BY$12</v>
      </c>
      <c r="BZ1397" s="195" t="str">
        <f t="shared" si="1642"/>
        <v>BZ$12</v>
      </c>
      <c r="CA1397" s="195" t="str">
        <f t="shared" si="1642"/>
        <v>CA$12</v>
      </c>
      <c r="CB1397" s="195" t="str">
        <f t="shared" si="1642"/>
        <v>CB$12</v>
      </c>
      <c r="CC1397" s="195" t="str">
        <f t="shared" si="1642"/>
        <v>CC$12</v>
      </c>
      <c r="CD1397" s="195" t="str">
        <f t="shared" si="1642"/>
        <v>CD$12</v>
      </c>
      <c r="CE1397" s="195" t="str">
        <f t="shared" ref="CE1397:CL1397" si="1643">CE$16</f>
        <v>CE$12</v>
      </c>
      <c r="CF1397" s="195" t="str">
        <f t="shared" si="1643"/>
        <v>CF$12</v>
      </c>
      <c r="CG1397" s="195" t="str">
        <f t="shared" si="1643"/>
        <v>CG$12</v>
      </c>
      <c r="CH1397" s="195" t="str">
        <f t="shared" si="1643"/>
        <v>CH$12</v>
      </c>
      <c r="CI1397" s="195" t="str">
        <f t="shared" si="1643"/>
        <v>CI$12</v>
      </c>
      <c r="CJ1397" s="195" t="str">
        <f t="shared" si="1643"/>
        <v>CJ$12</v>
      </c>
      <c r="CK1397" s="195" t="str">
        <f t="shared" si="1643"/>
        <v>CK$12</v>
      </c>
      <c r="CL1397" s="195" t="str">
        <f t="shared" si="1643"/>
        <v>CL$12</v>
      </c>
    </row>
    <row r="1398" spans="2:90" x14ac:dyDescent="0.4">
      <c r="B1398" s="171" t="s">
        <v>462</v>
      </c>
      <c r="E1398" s="8"/>
      <c r="H1398" s="170"/>
      <c r="I1398" s="172"/>
      <c r="J1398" s="172"/>
      <c r="K1398" s="193"/>
      <c r="L1398" s="193"/>
      <c r="M1398" s="193"/>
      <c r="N1398" s="193"/>
      <c r="O1398" s="193"/>
      <c r="P1398" s="193"/>
      <c r="R1398" s="194"/>
      <c r="S1398" s="195" t="str">
        <f t="shared" ref="S1398:AX1398" si="1644">S$17</f>
        <v>S$13</v>
      </c>
      <c r="T1398" s="195" t="str">
        <f t="shared" si="1644"/>
        <v>T$13</v>
      </c>
      <c r="U1398" s="195" t="str">
        <f t="shared" si="1644"/>
        <v>U$13</v>
      </c>
      <c r="V1398" s="195" t="str">
        <f t="shared" si="1644"/>
        <v>V$13</v>
      </c>
      <c r="W1398" s="195" t="str">
        <f t="shared" si="1644"/>
        <v>W$13</v>
      </c>
      <c r="X1398" s="195" t="str">
        <f t="shared" si="1644"/>
        <v>X$13</v>
      </c>
      <c r="Y1398" s="195" t="str">
        <f t="shared" si="1644"/>
        <v>Y$13</v>
      </c>
      <c r="Z1398" s="195" t="str">
        <f t="shared" si="1644"/>
        <v>Z$13</v>
      </c>
      <c r="AA1398" s="195" t="str">
        <f t="shared" si="1644"/>
        <v>AA$13</v>
      </c>
      <c r="AB1398" s="195" t="str">
        <f t="shared" si="1644"/>
        <v>AB$13</v>
      </c>
      <c r="AC1398" s="195" t="str">
        <f t="shared" si="1644"/>
        <v>AC$13</v>
      </c>
      <c r="AD1398" s="195" t="str">
        <f t="shared" si="1644"/>
        <v>AD$13</v>
      </c>
      <c r="AE1398" s="195" t="str">
        <f t="shared" si="1644"/>
        <v>AE$13</v>
      </c>
      <c r="AF1398" s="195" t="str">
        <f t="shared" si="1644"/>
        <v>AF$13</v>
      </c>
      <c r="AG1398" s="195" t="str">
        <f t="shared" si="1644"/>
        <v>AG$13</v>
      </c>
      <c r="AH1398" s="195" t="str">
        <f t="shared" si="1644"/>
        <v>AH$13</v>
      </c>
      <c r="AI1398" s="195" t="str">
        <f t="shared" si="1644"/>
        <v>AI$13</v>
      </c>
      <c r="AJ1398" s="195" t="str">
        <f t="shared" si="1644"/>
        <v>AJ$13</v>
      </c>
      <c r="AK1398" s="195" t="str">
        <f t="shared" si="1644"/>
        <v>AK$13</v>
      </c>
      <c r="AL1398" s="195" t="str">
        <f t="shared" si="1644"/>
        <v>AL$13</v>
      </c>
      <c r="AM1398" s="195" t="str">
        <f t="shared" si="1644"/>
        <v>AM$13</v>
      </c>
      <c r="AN1398" s="195" t="str">
        <f t="shared" si="1644"/>
        <v>AN$13</v>
      </c>
      <c r="AO1398" s="195" t="str">
        <f t="shared" si="1644"/>
        <v>AO$13</v>
      </c>
      <c r="AP1398" s="195" t="str">
        <f t="shared" si="1644"/>
        <v>AP$13</v>
      </c>
      <c r="AQ1398" s="195" t="str">
        <f t="shared" si="1644"/>
        <v>AQ$13</v>
      </c>
      <c r="AR1398" s="195" t="str">
        <f t="shared" si="1644"/>
        <v>AR$13</v>
      </c>
      <c r="AS1398" s="195" t="str">
        <f t="shared" si="1644"/>
        <v>AS$13</v>
      </c>
      <c r="AT1398" s="195" t="str">
        <f t="shared" si="1644"/>
        <v>AT$13</v>
      </c>
      <c r="AU1398" s="195" t="str">
        <f t="shared" si="1644"/>
        <v>AU$13</v>
      </c>
      <c r="AV1398" s="195" t="str">
        <f t="shared" si="1644"/>
        <v>AV$13</v>
      </c>
      <c r="AW1398" s="195" t="str">
        <f t="shared" si="1644"/>
        <v>AW$13</v>
      </c>
      <c r="AX1398" s="195" t="str">
        <f t="shared" si="1644"/>
        <v>AX$13</v>
      </c>
      <c r="AY1398" s="195" t="str">
        <f t="shared" ref="AY1398:CD1398" si="1645">AY$17</f>
        <v>AY$13</v>
      </c>
      <c r="AZ1398" s="195" t="str">
        <f t="shared" si="1645"/>
        <v>AZ$13</v>
      </c>
      <c r="BA1398" s="195" t="str">
        <f t="shared" si="1645"/>
        <v>BA$13</v>
      </c>
      <c r="BB1398" s="195" t="str">
        <f t="shared" si="1645"/>
        <v>BB$13</v>
      </c>
      <c r="BC1398" s="195" t="str">
        <f t="shared" si="1645"/>
        <v>BC$13</v>
      </c>
      <c r="BD1398" s="195" t="str">
        <f t="shared" si="1645"/>
        <v>BD$13</v>
      </c>
      <c r="BE1398" s="195" t="str">
        <f t="shared" si="1645"/>
        <v>BE$13</v>
      </c>
      <c r="BF1398" s="195" t="str">
        <f t="shared" si="1645"/>
        <v>BF$13</v>
      </c>
      <c r="BG1398" s="195" t="str">
        <f t="shared" si="1645"/>
        <v>BG$13</v>
      </c>
      <c r="BH1398" s="195" t="str">
        <f t="shared" si="1645"/>
        <v>BH$13</v>
      </c>
      <c r="BI1398" s="195" t="str">
        <f t="shared" si="1645"/>
        <v>BI$13</v>
      </c>
      <c r="BJ1398" s="195" t="str">
        <f t="shared" si="1645"/>
        <v>BJ$13</v>
      </c>
      <c r="BK1398" s="195" t="str">
        <f t="shared" si="1645"/>
        <v>BK$13</v>
      </c>
      <c r="BL1398" s="195" t="str">
        <f t="shared" si="1645"/>
        <v>BL$13</v>
      </c>
      <c r="BM1398" s="195" t="str">
        <f t="shared" si="1645"/>
        <v>BM$13</v>
      </c>
      <c r="BN1398" s="195" t="str">
        <f t="shared" si="1645"/>
        <v>BN$13</v>
      </c>
      <c r="BO1398" s="195" t="str">
        <f t="shared" si="1645"/>
        <v>BO$13</v>
      </c>
      <c r="BP1398" s="195" t="str">
        <f t="shared" si="1645"/>
        <v>BP$13</v>
      </c>
      <c r="BQ1398" s="195" t="str">
        <f t="shared" si="1645"/>
        <v>BQ$13</v>
      </c>
      <c r="BR1398" s="195" t="str">
        <f t="shared" si="1645"/>
        <v>BR$13</v>
      </c>
      <c r="BS1398" s="195" t="str">
        <f t="shared" si="1645"/>
        <v>BS$13</v>
      </c>
      <c r="BT1398" s="195" t="str">
        <f t="shared" si="1645"/>
        <v>BT$13</v>
      </c>
      <c r="BU1398" s="195" t="str">
        <f t="shared" si="1645"/>
        <v>BU$13</v>
      </c>
      <c r="BV1398" s="195" t="str">
        <f t="shared" si="1645"/>
        <v>BV$13</v>
      </c>
      <c r="BW1398" s="195" t="str">
        <f t="shared" si="1645"/>
        <v>BW$13</v>
      </c>
      <c r="BX1398" s="195" t="str">
        <f t="shared" si="1645"/>
        <v>BX$13</v>
      </c>
      <c r="BY1398" s="195" t="str">
        <f t="shared" si="1645"/>
        <v>BY$13</v>
      </c>
      <c r="BZ1398" s="195" t="str">
        <f t="shared" si="1645"/>
        <v>BZ$13</v>
      </c>
      <c r="CA1398" s="195" t="str">
        <f t="shared" si="1645"/>
        <v>CA$13</v>
      </c>
      <c r="CB1398" s="195" t="str">
        <f t="shared" si="1645"/>
        <v>CB$13</v>
      </c>
      <c r="CC1398" s="195" t="str">
        <f t="shared" si="1645"/>
        <v>CC$13</v>
      </c>
      <c r="CD1398" s="195" t="str">
        <f t="shared" si="1645"/>
        <v>CD$13</v>
      </c>
      <c r="CE1398" s="195" t="str">
        <f t="shared" ref="CE1398:CL1398" si="1646">CE$17</f>
        <v>CE$13</v>
      </c>
      <c r="CF1398" s="195" t="str">
        <f t="shared" si="1646"/>
        <v>CF$13</v>
      </c>
      <c r="CG1398" s="195" t="str">
        <f t="shared" si="1646"/>
        <v>CG$13</v>
      </c>
      <c r="CH1398" s="195" t="str">
        <f t="shared" si="1646"/>
        <v>CH$13</v>
      </c>
      <c r="CI1398" s="195" t="str">
        <f t="shared" si="1646"/>
        <v>CI$13</v>
      </c>
      <c r="CJ1398" s="195" t="str">
        <f t="shared" si="1646"/>
        <v>CJ$13</v>
      </c>
      <c r="CK1398" s="195" t="str">
        <f t="shared" si="1646"/>
        <v>CK$13</v>
      </c>
      <c r="CL1398" s="195" t="str">
        <f t="shared" si="1646"/>
        <v>CL$13</v>
      </c>
    </row>
    <row r="1399" spans="2:90" x14ac:dyDescent="0.4">
      <c r="B1399" s="171" t="s">
        <v>491</v>
      </c>
      <c r="E1399" s="8"/>
      <c r="H1399" s="196"/>
      <c r="I1399" s="197"/>
      <c r="J1399" s="197"/>
      <c r="K1399" s="198"/>
      <c r="L1399" s="198"/>
      <c r="M1399" s="198"/>
      <c r="N1399" s="198"/>
      <c r="O1399" s="198"/>
      <c r="P1399" s="198"/>
      <c r="R1399" s="198"/>
      <c r="S1399" s="170"/>
      <c r="T1399" s="170"/>
      <c r="U1399" s="170"/>
      <c r="V1399" s="170"/>
      <c r="W1399" s="170"/>
      <c r="X1399" s="170"/>
      <c r="Y1399" s="170"/>
      <c r="Z1399" s="170"/>
      <c r="AA1399" s="170"/>
      <c r="AB1399" s="170"/>
      <c r="AC1399" s="170"/>
      <c r="AD1399" s="170"/>
      <c r="AE1399" s="170"/>
      <c r="AF1399" s="170"/>
      <c r="AG1399" s="170"/>
      <c r="AH1399" s="170"/>
      <c r="AI1399" s="170"/>
      <c r="AJ1399" s="170"/>
      <c r="AK1399" s="170"/>
      <c r="AL1399" s="170"/>
      <c r="AM1399" s="170"/>
      <c r="AN1399" s="170"/>
      <c r="AO1399" s="170"/>
      <c r="AP1399" s="170"/>
      <c r="AQ1399" s="170"/>
      <c r="AR1399" s="170"/>
      <c r="AS1399" s="170"/>
      <c r="AT1399" s="170"/>
      <c r="AU1399" s="170"/>
      <c r="AV1399" s="170"/>
      <c r="AW1399" s="170"/>
      <c r="AX1399" s="170"/>
      <c r="AY1399" s="170"/>
      <c r="AZ1399" s="170"/>
      <c r="BA1399" s="170"/>
      <c r="BB1399" s="170"/>
      <c r="BC1399" s="170"/>
      <c r="BD1399" s="170"/>
      <c r="BE1399" s="170"/>
      <c r="BF1399" s="170"/>
      <c r="BG1399" s="170"/>
      <c r="BH1399" s="170"/>
      <c r="BI1399" s="170"/>
      <c r="BJ1399" s="170"/>
      <c r="BK1399" s="170"/>
      <c r="BL1399" s="170"/>
      <c r="BM1399" s="170"/>
      <c r="BN1399" s="170"/>
      <c r="BO1399" s="170"/>
      <c r="BP1399" s="170"/>
      <c r="BQ1399" s="170"/>
      <c r="BR1399" s="170"/>
      <c r="BS1399" s="170"/>
      <c r="BT1399" s="170"/>
      <c r="BU1399" s="170"/>
      <c r="BV1399" s="170"/>
      <c r="BW1399" s="170"/>
      <c r="BX1399" s="170"/>
      <c r="BY1399" s="170"/>
      <c r="BZ1399" s="170"/>
      <c r="CA1399" s="170"/>
      <c r="CB1399" s="170"/>
      <c r="CC1399" s="170"/>
      <c r="CD1399" s="170"/>
      <c r="CE1399" s="170"/>
      <c r="CF1399" s="170"/>
      <c r="CG1399" s="170"/>
      <c r="CH1399" s="170"/>
      <c r="CI1399" s="170"/>
      <c r="CJ1399" s="170"/>
      <c r="CK1399" s="170"/>
      <c r="CL1399" s="170"/>
    </row>
    <row r="1400" spans="2:90" x14ac:dyDescent="0.4">
      <c r="B1400" s="171" t="s">
        <v>505</v>
      </c>
      <c r="E1400" s="8"/>
      <c r="H1400" s="196"/>
      <c r="I1400" s="197"/>
      <c r="J1400" s="197"/>
      <c r="K1400" s="198"/>
      <c r="L1400" s="198"/>
      <c r="M1400" s="198"/>
      <c r="N1400" s="198"/>
      <c r="O1400" s="198"/>
      <c r="P1400" s="198"/>
      <c r="R1400" s="198"/>
      <c r="S1400" s="186"/>
      <c r="T1400" s="186"/>
      <c r="U1400" s="186"/>
      <c r="V1400" s="186"/>
      <c r="W1400" s="186"/>
      <c r="X1400" s="186"/>
      <c r="Y1400" s="186"/>
      <c r="Z1400" s="186"/>
      <c r="AA1400" s="186"/>
      <c r="AB1400" s="186"/>
      <c r="AC1400" s="186"/>
      <c r="AD1400" s="186"/>
      <c r="AE1400" s="186"/>
      <c r="AF1400" s="186"/>
      <c r="AG1400" s="186"/>
      <c r="AH1400" s="186"/>
      <c r="AI1400" s="186"/>
      <c r="AJ1400" s="186"/>
      <c r="AK1400" s="186"/>
      <c r="AL1400" s="186"/>
      <c r="AM1400" s="186"/>
      <c r="AN1400" s="186"/>
      <c r="AO1400" s="186"/>
      <c r="AP1400" s="186"/>
      <c r="AQ1400" s="186"/>
      <c r="AR1400" s="186"/>
      <c r="AS1400" s="186"/>
      <c r="AT1400" s="186"/>
      <c r="AU1400" s="186"/>
      <c r="AV1400" s="186"/>
      <c r="AW1400" s="186"/>
      <c r="AX1400" s="186"/>
      <c r="AY1400" s="186"/>
      <c r="AZ1400" s="186"/>
      <c r="BA1400" s="186"/>
      <c r="BB1400" s="186"/>
      <c r="BC1400" s="186"/>
      <c r="BD1400" s="186"/>
      <c r="BE1400" s="186"/>
      <c r="BF1400" s="186"/>
      <c r="BG1400" s="186"/>
      <c r="BH1400" s="186"/>
      <c r="BI1400" s="186"/>
      <c r="BJ1400" s="186"/>
      <c r="BK1400" s="186"/>
      <c r="BL1400" s="186"/>
      <c r="BM1400" s="186"/>
      <c r="BN1400" s="186"/>
      <c r="BO1400" s="186"/>
      <c r="BP1400" s="186"/>
      <c r="BQ1400" s="186"/>
      <c r="BR1400" s="186"/>
      <c r="BS1400" s="186"/>
      <c r="BT1400" s="186"/>
      <c r="BU1400" s="186"/>
      <c r="BV1400" s="186"/>
      <c r="BW1400" s="186"/>
      <c r="BX1400" s="186"/>
      <c r="BY1400" s="186"/>
      <c r="BZ1400" s="186"/>
      <c r="CA1400" s="186"/>
      <c r="CB1400" s="186"/>
      <c r="CC1400" s="186"/>
      <c r="CD1400" s="186"/>
      <c r="CE1400" s="186"/>
      <c r="CF1400" s="186"/>
      <c r="CG1400" s="186"/>
      <c r="CH1400" s="186"/>
      <c r="CI1400" s="186"/>
      <c r="CJ1400" s="186"/>
      <c r="CK1400" s="186"/>
      <c r="CL1400" s="186"/>
    </row>
    <row r="1401" spans="2:90" x14ac:dyDescent="0.4">
      <c r="B1401" s="171" t="s">
        <v>463</v>
      </c>
      <c r="E1401" s="8"/>
      <c r="H1401" s="196"/>
      <c r="I1401" s="197"/>
      <c r="J1401" s="197"/>
      <c r="K1401" s="198"/>
      <c r="L1401" s="198"/>
      <c r="M1401" s="198"/>
      <c r="N1401" s="198"/>
      <c r="O1401" s="198"/>
      <c r="P1401" s="198"/>
      <c r="R1401" s="198"/>
      <c r="S1401" s="186" t="str">
        <f t="shared" ref="S1401:AX1401" si="1647">S$18</f>
        <v>S$14</v>
      </c>
      <c r="T1401" s="186" t="str">
        <f t="shared" si="1647"/>
        <v>T$14</v>
      </c>
      <c r="U1401" s="186" t="str">
        <f t="shared" si="1647"/>
        <v>U$14</v>
      </c>
      <c r="V1401" s="186" t="str">
        <f t="shared" si="1647"/>
        <v>V$14</v>
      </c>
      <c r="W1401" s="186" t="str">
        <f t="shared" si="1647"/>
        <v>W$14</v>
      </c>
      <c r="X1401" s="186" t="str">
        <f t="shared" si="1647"/>
        <v>X$14</v>
      </c>
      <c r="Y1401" s="186" t="str">
        <f t="shared" si="1647"/>
        <v>Y$14</v>
      </c>
      <c r="Z1401" s="186" t="str">
        <f t="shared" si="1647"/>
        <v>Z$14</v>
      </c>
      <c r="AA1401" s="186" t="str">
        <f t="shared" si="1647"/>
        <v>AA$14</v>
      </c>
      <c r="AB1401" s="186" t="str">
        <f t="shared" si="1647"/>
        <v>AB$14</v>
      </c>
      <c r="AC1401" s="186" t="str">
        <f t="shared" si="1647"/>
        <v>AC$14</v>
      </c>
      <c r="AD1401" s="186" t="str">
        <f t="shared" si="1647"/>
        <v>AD$14</v>
      </c>
      <c r="AE1401" s="186" t="str">
        <f t="shared" si="1647"/>
        <v>AE$14</v>
      </c>
      <c r="AF1401" s="186" t="str">
        <f t="shared" si="1647"/>
        <v>AF$14</v>
      </c>
      <c r="AG1401" s="186" t="str">
        <f t="shared" si="1647"/>
        <v>AG$14</v>
      </c>
      <c r="AH1401" s="186" t="str">
        <f t="shared" si="1647"/>
        <v>AH$14</v>
      </c>
      <c r="AI1401" s="186" t="str">
        <f t="shared" si="1647"/>
        <v>AI$14</v>
      </c>
      <c r="AJ1401" s="186" t="str">
        <f t="shared" si="1647"/>
        <v>AJ$14</v>
      </c>
      <c r="AK1401" s="186" t="str">
        <f t="shared" si="1647"/>
        <v>AK$14</v>
      </c>
      <c r="AL1401" s="186" t="str">
        <f t="shared" si="1647"/>
        <v>AL$14</v>
      </c>
      <c r="AM1401" s="186" t="str">
        <f t="shared" si="1647"/>
        <v>AM$14</v>
      </c>
      <c r="AN1401" s="186" t="str">
        <f t="shared" si="1647"/>
        <v>AN$14</v>
      </c>
      <c r="AO1401" s="186" t="str">
        <f t="shared" si="1647"/>
        <v>AO$14</v>
      </c>
      <c r="AP1401" s="186" t="str">
        <f t="shared" si="1647"/>
        <v>AP$14</v>
      </c>
      <c r="AQ1401" s="186" t="str">
        <f t="shared" si="1647"/>
        <v>AQ$14</v>
      </c>
      <c r="AR1401" s="186" t="str">
        <f t="shared" si="1647"/>
        <v>AR$14</v>
      </c>
      <c r="AS1401" s="186" t="str">
        <f t="shared" si="1647"/>
        <v>AS$14</v>
      </c>
      <c r="AT1401" s="186" t="str">
        <f t="shared" si="1647"/>
        <v>AT$14</v>
      </c>
      <c r="AU1401" s="186" t="str">
        <f t="shared" si="1647"/>
        <v>AU$14</v>
      </c>
      <c r="AV1401" s="186" t="str">
        <f t="shared" si="1647"/>
        <v>AV$14</v>
      </c>
      <c r="AW1401" s="186" t="str">
        <f t="shared" si="1647"/>
        <v>AW$14</v>
      </c>
      <c r="AX1401" s="186" t="str">
        <f t="shared" si="1647"/>
        <v>AX$14</v>
      </c>
      <c r="AY1401" s="186" t="str">
        <f t="shared" ref="AY1401:CD1401" si="1648">AY$18</f>
        <v>AY$14</v>
      </c>
      <c r="AZ1401" s="186" t="str">
        <f t="shared" si="1648"/>
        <v>AZ$14</v>
      </c>
      <c r="BA1401" s="186" t="str">
        <f t="shared" si="1648"/>
        <v>BA$14</v>
      </c>
      <c r="BB1401" s="186" t="str">
        <f t="shared" si="1648"/>
        <v>BB$14</v>
      </c>
      <c r="BC1401" s="186" t="str">
        <f t="shared" si="1648"/>
        <v>BC$14</v>
      </c>
      <c r="BD1401" s="186" t="str">
        <f t="shared" si="1648"/>
        <v>BD$14</v>
      </c>
      <c r="BE1401" s="186" t="str">
        <f t="shared" si="1648"/>
        <v>BE$14</v>
      </c>
      <c r="BF1401" s="186" t="str">
        <f t="shared" si="1648"/>
        <v>BF$14</v>
      </c>
      <c r="BG1401" s="186" t="str">
        <f t="shared" si="1648"/>
        <v>BG$14</v>
      </c>
      <c r="BH1401" s="186" t="str">
        <f t="shared" si="1648"/>
        <v>BH$14</v>
      </c>
      <c r="BI1401" s="186" t="str">
        <f t="shared" si="1648"/>
        <v>BI$14</v>
      </c>
      <c r="BJ1401" s="186" t="str">
        <f t="shared" si="1648"/>
        <v>BJ$14</v>
      </c>
      <c r="BK1401" s="186" t="str">
        <f t="shared" si="1648"/>
        <v>BK$14</v>
      </c>
      <c r="BL1401" s="186" t="str">
        <f t="shared" si="1648"/>
        <v>BL$14</v>
      </c>
      <c r="BM1401" s="186" t="str">
        <f t="shared" si="1648"/>
        <v>BM$14</v>
      </c>
      <c r="BN1401" s="186" t="str">
        <f t="shared" si="1648"/>
        <v>BN$14</v>
      </c>
      <c r="BO1401" s="186" t="str">
        <f t="shared" si="1648"/>
        <v>BO$14</v>
      </c>
      <c r="BP1401" s="186" t="str">
        <f t="shared" si="1648"/>
        <v>BP$14</v>
      </c>
      <c r="BQ1401" s="186" t="str">
        <f t="shared" si="1648"/>
        <v>BQ$14</v>
      </c>
      <c r="BR1401" s="186" t="str">
        <f t="shared" si="1648"/>
        <v>BR$14</v>
      </c>
      <c r="BS1401" s="186" t="str">
        <f t="shared" si="1648"/>
        <v>BS$14</v>
      </c>
      <c r="BT1401" s="186" t="str">
        <f t="shared" si="1648"/>
        <v>BT$14</v>
      </c>
      <c r="BU1401" s="186" t="str">
        <f t="shared" si="1648"/>
        <v>BU$14</v>
      </c>
      <c r="BV1401" s="186" t="str">
        <f t="shared" si="1648"/>
        <v>BV$14</v>
      </c>
      <c r="BW1401" s="186" t="str">
        <f t="shared" si="1648"/>
        <v>BW$14</v>
      </c>
      <c r="BX1401" s="186" t="str">
        <f t="shared" si="1648"/>
        <v>BX$14</v>
      </c>
      <c r="BY1401" s="186" t="str">
        <f t="shared" si="1648"/>
        <v>BY$14</v>
      </c>
      <c r="BZ1401" s="186" t="str">
        <f t="shared" si="1648"/>
        <v>BZ$14</v>
      </c>
      <c r="CA1401" s="186" t="str">
        <f t="shared" si="1648"/>
        <v>CA$14</v>
      </c>
      <c r="CB1401" s="186" t="str">
        <f t="shared" si="1648"/>
        <v>CB$14</v>
      </c>
      <c r="CC1401" s="186" t="str">
        <f t="shared" si="1648"/>
        <v>CC$14</v>
      </c>
      <c r="CD1401" s="186" t="str">
        <f t="shared" si="1648"/>
        <v>CD$14</v>
      </c>
      <c r="CE1401" s="186" t="str">
        <f t="shared" ref="CE1401:CL1401" si="1649">CE$18</f>
        <v>CE$14</v>
      </c>
      <c r="CF1401" s="186" t="str">
        <f t="shared" si="1649"/>
        <v>CF$14</v>
      </c>
      <c r="CG1401" s="186" t="str">
        <f t="shared" si="1649"/>
        <v>CG$14</v>
      </c>
      <c r="CH1401" s="186" t="str">
        <f t="shared" si="1649"/>
        <v>CH$14</v>
      </c>
      <c r="CI1401" s="186" t="str">
        <f t="shared" si="1649"/>
        <v>CI$14</v>
      </c>
      <c r="CJ1401" s="186" t="str">
        <f t="shared" si="1649"/>
        <v>CJ$14</v>
      </c>
      <c r="CK1401" s="186" t="str">
        <f t="shared" si="1649"/>
        <v>CK$14</v>
      </c>
      <c r="CL1401" s="186" t="str">
        <f t="shared" si="1649"/>
        <v>CL$14</v>
      </c>
    </row>
    <row r="1402" spans="2:90" x14ac:dyDescent="0.4">
      <c r="B1402" s="171" t="s">
        <v>464</v>
      </c>
      <c r="E1402" s="8"/>
      <c r="H1402" s="196"/>
      <c r="I1402" s="197"/>
      <c r="J1402" s="197"/>
      <c r="K1402" s="198"/>
      <c r="L1402" s="198"/>
      <c r="M1402" s="198"/>
      <c r="N1402" s="198"/>
      <c r="O1402" s="198"/>
      <c r="P1402" s="198"/>
      <c r="R1402" s="198"/>
      <c r="S1402" s="186" t="str">
        <f t="shared" ref="S1402:AX1402" si="1650">S$19</f>
        <v>S$15</v>
      </c>
      <c r="T1402" s="186" t="str">
        <f t="shared" si="1650"/>
        <v>T$15</v>
      </c>
      <c r="U1402" s="186" t="str">
        <f t="shared" si="1650"/>
        <v>U$15</v>
      </c>
      <c r="V1402" s="186" t="str">
        <f t="shared" si="1650"/>
        <v>V$15</v>
      </c>
      <c r="W1402" s="186" t="str">
        <f t="shared" si="1650"/>
        <v>W$15</v>
      </c>
      <c r="X1402" s="186" t="str">
        <f t="shared" si="1650"/>
        <v>X$15</v>
      </c>
      <c r="Y1402" s="186" t="str">
        <f t="shared" si="1650"/>
        <v>Y$15</v>
      </c>
      <c r="Z1402" s="186" t="str">
        <f t="shared" si="1650"/>
        <v>Z$15</v>
      </c>
      <c r="AA1402" s="186" t="str">
        <f t="shared" si="1650"/>
        <v>AA$15</v>
      </c>
      <c r="AB1402" s="186" t="str">
        <f t="shared" si="1650"/>
        <v>AB$15</v>
      </c>
      <c r="AC1402" s="186" t="str">
        <f t="shared" si="1650"/>
        <v>AC$15</v>
      </c>
      <c r="AD1402" s="186" t="str">
        <f t="shared" si="1650"/>
        <v>AD$15</v>
      </c>
      <c r="AE1402" s="186" t="str">
        <f t="shared" si="1650"/>
        <v>AE$15</v>
      </c>
      <c r="AF1402" s="186" t="str">
        <f t="shared" si="1650"/>
        <v>AF$15</v>
      </c>
      <c r="AG1402" s="186" t="str">
        <f t="shared" si="1650"/>
        <v>AG$15</v>
      </c>
      <c r="AH1402" s="186" t="str">
        <f t="shared" si="1650"/>
        <v>AH$15</v>
      </c>
      <c r="AI1402" s="186" t="str">
        <f t="shared" si="1650"/>
        <v>AI$15</v>
      </c>
      <c r="AJ1402" s="186" t="str">
        <f t="shared" si="1650"/>
        <v>AJ$15</v>
      </c>
      <c r="AK1402" s="186" t="str">
        <f t="shared" si="1650"/>
        <v>AK$15</v>
      </c>
      <c r="AL1402" s="186" t="str">
        <f t="shared" si="1650"/>
        <v>AL$15</v>
      </c>
      <c r="AM1402" s="186" t="str">
        <f t="shared" si="1650"/>
        <v>AM$15</v>
      </c>
      <c r="AN1402" s="186" t="str">
        <f t="shared" si="1650"/>
        <v>AN$15</v>
      </c>
      <c r="AO1402" s="186" t="str">
        <f t="shared" si="1650"/>
        <v>AO$15</v>
      </c>
      <c r="AP1402" s="186" t="str">
        <f t="shared" si="1650"/>
        <v>AP$15</v>
      </c>
      <c r="AQ1402" s="186" t="str">
        <f t="shared" si="1650"/>
        <v>AQ$15</v>
      </c>
      <c r="AR1402" s="186" t="str">
        <f t="shared" si="1650"/>
        <v>AR$15</v>
      </c>
      <c r="AS1402" s="186" t="str">
        <f t="shared" si="1650"/>
        <v>AS$15</v>
      </c>
      <c r="AT1402" s="186" t="str">
        <f t="shared" si="1650"/>
        <v>AT$15</v>
      </c>
      <c r="AU1402" s="186" t="str">
        <f t="shared" si="1650"/>
        <v>AU$15</v>
      </c>
      <c r="AV1402" s="186" t="str">
        <f t="shared" si="1650"/>
        <v>AV$15</v>
      </c>
      <c r="AW1402" s="186" t="str">
        <f t="shared" si="1650"/>
        <v>AW$15</v>
      </c>
      <c r="AX1402" s="186" t="str">
        <f t="shared" si="1650"/>
        <v>AX$15</v>
      </c>
      <c r="AY1402" s="186" t="str">
        <f t="shared" ref="AY1402:CD1402" si="1651">AY$19</f>
        <v>AY$15</v>
      </c>
      <c r="AZ1402" s="186" t="str">
        <f t="shared" si="1651"/>
        <v>AZ$15</v>
      </c>
      <c r="BA1402" s="186" t="str">
        <f t="shared" si="1651"/>
        <v>BA$15</v>
      </c>
      <c r="BB1402" s="186" t="str">
        <f t="shared" si="1651"/>
        <v>BB$15</v>
      </c>
      <c r="BC1402" s="186" t="str">
        <f t="shared" si="1651"/>
        <v>BC$15</v>
      </c>
      <c r="BD1402" s="186" t="str">
        <f t="shared" si="1651"/>
        <v>BD$15</v>
      </c>
      <c r="BE1402" s="186" t="str">
        <f t="shared" si="1651"/>
        <v>BE$15</v>
      </c>
      <c r="BF1402" s="186" t="str">
        <f t="shared" si="1651"/>
        <v>BF$15</v>
      </c>
      <c r="BG1402" s="186" t="str">
        <f t="shared" si="1651"/>
        <v>BG$15</v>
      </c>
      <c r="BH1402" s="186" t="str">
        <f t="shared" si="1651"/>
        <v>BH$15</v>
      </c>
      <c r="BI1402" s="186" t="str">
        <f t="shared" si="1651"/>
        <v>BI$15</v>
      </c>
      <c r="BJ1402" s="186" t="str">
        <f t="shared" si="1651"/>
        <v>BJ$15</v>
      </c>
      <c r="BK1402" s="186" t="str">
        <f t="shared" si="1651"/>
        <v>BK$15</v>
      </c>
      <c r="BL1402" s="186" t="str">
        <f t="shared" si="1651"/>
        <v>BL$15</v>
      </c>
      <c r="BM1402" s="186" t="str">
        <f t="shared" si="1651"/>
        <v>BM$15</v>
      </c>
      <c r="BN1402" s="186" t="str">
        <f t="shared" si="1651"/>
        <v>BN$15</v>
      </c>
      <c r="BO1402" s="186" t="str">
        <f t="shared" si="1651"/>
        <v>BO$15</v>
      </c>
      <c r="BP1402" s="186" t="str">
        <f t="shared" si="1651"/>
        <v>BP$15</v>
      </c>
      <c r="BQ1402" s="186" t="str">
        <f t="shared" si="1651"/>
        <v>BQ$15</v>
      </c>
      <c r="BR1402" s="186" t="str">
        <f t="shared" si="1651"/>
        <v>BR$15</v>
      </c>
      <c r="BS1402" s="186" t="str">
        <f t="shared" si="1651"/>
        <v>BS$15</v>
      </c>
      <c r="BT1402" s="186" t="str">
        <f t="shared" si="1651"/>
        <v>BT$15</v>
      </c>
      <c r="BU1402" s="186" t="str">
        <f t="shared" si="1651"/>
        <v>BU$15</v>
      </c>
      <c r="BV1402" s="186" t="str">
        <f t="shared" si="1651"/>
        <v>BV$15</v>
      </c>
      <c r="BW1402" s="186" t="str">
        <f t="shared" si="1651"/>
        <v>BW$15</v>
      </c>
      <c r="BX1402" s="186" t="str">
        <f t="shared" si="1651"/>
        <v>BX$15</v>
      </c>
      <c r="BY1402" s="186" t="str">
        <f t="shared" si="1651"/>
        <v>BY$15</v>
      </c>
      <c r="BZ1402" s="186" t="str">
        <f t="shared" si="1651"/>
        <v>BZ$15</v>
      </c>
      <c r="CA1402" s="186" t="str">
        <f t="shared" si="1651"/>
        <v>CA$15</v>
      </c>
      <c r="CB1402" s="186" t="str">
        <f t="shared" si="1651"/>
        <v>CB$15</v>
      </c>
      <c r="CC1402" s="186" t="str">
        <f t="shared" si="1651"/>
        <v>CC$15</v>
      </c>
      <c r="CD1402" s="186" t="str">
        <f t="shared" si="1651"/>
        <v>CD$15</v>
      </c>
      <c r="CE1402" s="186" t="str">
        <f t="shared" ref="CE1402:CL1402" si="1652">CE$19</f>
        <v>CE$15</v>
      </c>
      <c r="CF1402" s="186" t="str">
        <f t="shared" si="1652"/>
        <v>CF$15</v>
      </c>
      <c r="CG1402" s="186" t="str">
        <f t="shared" si="1652"/>
        <v>CG$15</v>
      </c>
      <c r="CH1402" s="186" t="str">
        <f t="shared" si="1652"/>
        <v>CH$15</v>
      </c>
      <c r="CI1402" s="186" t="str">
        <f t="shared" si="1652"/>
        <v>CI$15</v>
      </c>
      <c r="CJ1402" s="186" t="str">
        <f t="shared" si="1652"/>
        <v>CJ$15</v>
      </c>
      <c r="CK1402" s="186" t="str">
        <f t="shared" si="1652"/>
        <v>CK$15</v>
      </c>
      <c r="CL1402" s="186" t="str">
        <f t="shared" si="1652"/>
        <v>CL$15</v>
      </c>
    </row>
    <row r="1403" spans="2:90" x14ac:dyDescent="0.4">
      <c r="B1403" s="66" t="s">
        <v>806</v>
      </c>
      <c r="C1403" s="31"/>
      <c r="D1403" t="s">
        <v>805</v>
      </c>
      <c r="E1403" s="8" t="str">
        <f t="shared" ref="E1403:E1407" si="1653">ROW()&amp;" "&amp;D1403</f>
        <v>1403 SALES-S</v>
      </c>
      <c r="F1403" t="s">
        <v>438</v>
      </c>
      <c r="G1403" s="31" t="s">
        <v>81</v>
      </c>
      <c r="H1403" s="22"/>
      <c r="I1403" s="287"/>
      <c r="J1403" s="287"/>
      <c r="K1403" s="22"/>
      <c r="L1403" s="22"/>
      <c r="M1403" s="22"/>
      <c r="N1403" s="22"/>
      <c r="O1403" s="22"/>
      <c r="P1403" s="22"/>
      <c r="R1403" s="66"/>
      <c r="S1403" s="288"/>
      <c r="T1403" s="288"/>
      <c r="U1403" s="288"/>
      <c r="V1403" s="288"/>
      <c r="W1403" s="288"/>
      <c r="X1403" s="288"/>
      <c r="Y1403" s="288"/>
      <c r="Z1403" s="288"/>
      <c r="AA1403" s="288"/>
      <c r="AB1403" s="288"/>
      <c r="AC1403" s="288"/>
      <c r="AD1403" s="288"/>
      <c r="AE1403" s="288"/>
      <c r="AF1403" s="288"/>
      <c r="AG1403" s="288"/>
      <c r="AH1403" s="288"/>
      <c r="AI1403" s="288"/>
      <c r="AJ1403" s="288"/>
      <c r="AK1403" s="288"/>
      <c r="AL1403" s="288"/>
      <c r="AM1403" s="288"/>
      <c r="AN1403" s="288"/>
      <c r="AO1403" s="288"/>
      <c r="AP1403" s="288"/>
      <c r="AQ1403" s="288"/>
      <c r="AR1403" s="288"/>
      <c r="AS1403" s="288"/>
      <c r="AT1403" s="288"/>
      <c r="AU1403" s="288"/>
      <c r="AV1403" s="288"/>
      <c r="AW1403" s="288"/>
      <c r="AX1403" s="288"/>
      <c r="AY1403" s="288"/>
      <c r="AZ1403" s="288"/>
      <c r="BA1403" s="288"/>
      <c r="BB1403" s="288"/>
      <c r="BC1403" s="288"/>
      <c r="BD1403" s="288"/>
      <c r="BE1403" s="288"/>
      <c r="BF1403" s="288"/>
      <c r="BG1403" s="288"/>
      <c r="BH1403" s="288"/>
      <c r="BI1403" s="288"/>
      <c r="BJ1403" s="288"/>
      <c r="BK1403" s="288"/>
      <c r="BL1403" s="288"/>
      <c r="BM1403" s="288"/>
      <c r="BN1403" s="288"/>
      <c r="BO1403" s="288"/>
      <c r="BP1403" s="288"/>
      <c r="BQ1403" s="288"/>
      <c r="BR1403" s="288"/>
      <c r="BS1403" s="288"/>
      <c r="BT1403" s="288"/>
      <c r="BU1403" s="288"/>
      <c r="BV1403" s="288"/>
      <c r="BW1403" s="288"/>
      <c r="BX1403" s="288"/>
      <c r="BY1403" s="288"/>
      <c r="BZ1403" s="288"/>
      <c r="CA1403" s="288"/>
      <c r="CB1403" s="288"/>
      <c r="CC1403" s="288"/>
      <c r="CD1403" s="288"/>
      <c r="CE1403" s="288"/>
      <c r="CF1403" s="288"/>
      <c r="CG1403" s="288"/>
      <c r="CH1403" s="288"/>
      <c r="CI1403" s="288"/>
      <c r="CJ1403" s="288"/>
      <c r="CK1403" s="288"/>
      <c r="CL1403" s="288"/>
    </row>
    <row r="1404" spans="2:90" x14ac:dyDescent="0.4">
      <c r="B1404" s="95" t="str">
        <f>B1406&amp;":"</f>
        <v>Sales - (Primary label):</v>
      </c>
      <c r="C1404" s="31"/>
      <c r="D1404" t="s">
        <v>805</v>
      </c>
      <c r="E1404" s="8" t="str">
        <f t="shared" si="1653"/>
        <v>1404 SALES-S</v>
      </c>
      <c r="H1404" s="31"/>
      <c r="I1404" s="73"/>
      <c r="J1404" s="73"/>
      <c r="K1404" s="31"/>
      <c r="L1404" s="31"/>
      <c r="M1404" s="31"/>
      <c r="N1404" s="31"/>
      <c r="O1404" s="31"/>
      <c r="P1404" s="31"/>
      <c r="R1404" s="67"/>
      <c r="S1404" s="152"/>
      <c r="T1404" s="152"/>
      <c r="U1404" s="152"/>
      <c r="V1404" s="152"/>
      <c r="W1404" s="152"/>
      <c r="X1404" s="152"/>
      <c r="Y1404" s="152"/>
      <c r="Z1404" s="152"/>
      <c r="AA1404" s="152"/>
      <c r="AB1404" s="152"/>
      <c r="AC1404" s="152"/>
      <c r="AD1404" s="152"/>
      <c r="AE1404" s="152"/>
      <c r="AF1404" s="152"/>
      <c r="AG1404" s="152"/>
      <c r="AH1404" s="152"/>
      <c r="AI1404" s="152"/>
      <c r="AJ1404" s="152"/>
      <c r="AK1404" s="152"/>
      <c r="AL1404" s="152"/>
      <c r="AM1404" s="152"/>
      <c r="AN1404" s="152"/>
      <c r="AO1404" s="152"/>
      <c r="AP1404" s="152"/>
      <c r="AQ1404" s="152"/>
      <c r="AR1404" s="152"/>
      <c r="AS1404" s="152"/>
      <c r="AT1404" s="152"/>
      <c r="AU1404" s="152"/>
      <c r="AV1404" s="152"/>
      <c r="AW1404" s="152"/>
      <c r="AX1404" s="152"/>
      <c r="AY1404" s="152"/>
      <c r="AZ1404" s="152"/>
      <c r="BA1404" s="152"/>
      <c r="BB1404" s="152"/>
      <c r="BC1404" s="152"/>
      <c r="BD1404" s="152"/>
      <c r="BE1404" s="152"/>
      <c r="BF1404" s="152"/>
      <c r="BG1404" s="152"/>
      <c r="BH1404" s="152"/>
      <c r="BI1404" s="152"/>
      <c r="BJ1404" s="152"/>
      <c r="BK1404" s="152"/>
      <c r="BL1404" s="152"/>
      <c r="BM1404" s="152"/>
      <c r="BN1404" s="152"/>
      <c r="BO1404" s="152"/>
      <c r="BP1404" s="152"/>
      <c r="BQ1404" s="152"/>
      <c r="BR1404" s="152"/>
      <c r="BS1404" s="152"/>
      <c r="BT1404" s="152"/>
      <c r="BU1404" s="152"/>
      <c r="BV1404" s="152"/>
      <c r="BW1404" s="152"/>
      <c r="BX1404" s="152"/>
      <c r="BY1404" s="152"/>
      <c r="BZ1404" s="152"/>
      <c r="CA1404" s="152"/>
      <c r="CB1404" s="152"/>
      <c r="CC1404" s="152"/>
      <c r="CD1404" s="152"/>
      <c r="CE1404" s="152"/>
      <c r="CF1404" s="152"/>
      <c r="CG1404" s="152"/>
      <c r="CH1404" s="152"/>
      <c r="CI1404" s="152"/>
      <c r="CJ1404" s="152"/>
      <c r="CK1404" s="152"/>
      <c r="CL1404" s="152"/>
    </row>
    <row r="1405" spans="2:90" x14ac:dyDescent="0.4">
      <c r="B1405" s="141" t="str">
        <f>"$ sales/new "&amp;B1409</f>
        <v>$ sales/new primary unit</v>
      </c>
      <c r="D1405" t="s">
        <v>805</v>
      </c>
      <c r="E1405" s="8" t="str">
        <f t="shared" si="1653"/>
        <v>1405 SALES-S</v>
      </c>
      <c r="G1405" t="str">
        <f>E1405</f>
        <v>1405 SALES-S</v>
      </c>
      <c r="H1405" s="12"/>
      <c r="I1405" s="60"/>
      <c r="J1405" s="60"/>
      <c r="K1405" s="18">
        <v>5</v>
      </c>
      <c r="L1405" s="18">
        <v>5</v>
      </c>
      <c r="M1405" s="18">
        <v>5</v>
      </c>
      <c r="N1405" s="18">
        <v>5</v>
      </c>
      <c r="O1405" s="18">
        <v>5</v>
      </c>
      <c r="P1405" s="18">
        <v>5</v>
      </c>
      <c r="R1405" s="19"/>
      <c r="S1405" s="143" cm="1">
        <f t="array" ref="S1405">INDEX($K:$P,ROW(),MATCH(S$3,$K$2:$P$2,0))</f>
        <v>5</v>
      </c>
      <c r="T1405" s="143" cm="1">
        <f t="array" ref="T1405">INDEX($K:$P,ROW(),MATCH(T$3,$K$2:$P$2,0))</f>
        <v>5</v>
      </c>
      <c r="U1405" s="143" cm="1">
        <f t="array" ref="U1405">INDEX($K:$P,ROW(),MATCH(U$3,$K$2:$P$2,0))</f>
        <v>5</v>
      </c>
      <c r="V1405" s="143" cm="1">
        <f t="array" ref="V1405">INDEX($K:$P,ROW(),MATCH(V$3,$K$2:$P$2,0))</f>
        <v>5</v>
      </c>
      <c r="W1405" s="143" cm="1">
        <f t="array" ref="W1405">INDEX($K:$P,ROW(),MATCH(W$3,$K$2:$P$2,0))</f>
        <v>5</v>
      </c>
      <c r="X1405" s="143" cm="1">
        <f t="array" ref="X1405">INDEX($K:$P,ROW(),MATCH(X$3,$K$2:$P$2,0))</f>
        <v>5</v>
      </c>
      <c r="Y1405" s="143" cm="1">
        <f t="array" ref="Y1405">INDEX($K:$P,ROW(),MATCH(Y$3,$K$2:$P$2,0))</f>
        <v>5</v>
      </c>
      <c r="Z1405" s="143" cm="1">
        <f t="array" ref="Z1405">INDEX($K:$P,ROW(),MATCH(Z$3,$K$2:$P$2,0))</f>
        <v>5</v>
      </c>
      <c r="AA1405" s="143" cm="1">
        <f t="array" ref="AA1405">INDEX($K:$P,ROW(),MATCH(AA$3,$K$2:$P$2,0))</f>
        <v>5</v>
      </c>
      <c r="AB1405" s="143" cm="1">
        <f t="array" ref="AB1405">INDEX($K:$P,ROW(),MATCH(AB$3,$K$2:$P$2,0))</f>
        <v>5</v>
      </c>
      <c r="AC1405" s="143" cm="1">
        <f t="array" ref="AC1405">INDEX($K:$P,ROW(),MATCH(AC$3,$K$2:$P$2,0))</f>
        <v>5</v>
      </c>
      <c r="AD1405" s="143" cm="1">
        <f t="array" ref="AD1405">INDEX($K:$P,ROW(),MATCH(AD$3,$K$2:$P$2,0))</f>
        <v>5</v>
      </c>
      <c r="AE1405" s="143" cm="1">
        <f t="array" ref="AE1405">INDEX($K:$P,ROW(),MATCH(AE$3,$K$2:$P$2,0))</f>
        <v>5</v>
      </c>
      <c r="AF1405" s="143" cm="1">
        <f t="array" ref="AF1405">INDEX($K:$P,ROW(),MATCH(AF$3,$K$2:$P$2,0))</f>
        <v>5</v>
      </c>
      <c r="AG1405" s="143" cm="1">
        <f t="array" ref="AG1405">INDEX($K:$P,ROW(),MATCH(AG$3,$K$2:$P$2,0))</f>
        <v>5</v>
      </c>
      <c r="AH1405" s="143" cm="1">
        <f t="array" ref="AH1405">INDEX($K:$P,ROW(),MATCH(AH$3,$K$2:$P$2,0))</f>
        <v>5</v>
      </c>
      <c r="AI1405" s="143" cm="1">
        <f t="array" ref="AI1405">INDEX($K:$P,ROW(),MATCH(AI$3,$K$2:$P$2,0))</f>
        <v>5</v>
      </c>
      <c r="AJ1405" s="143" cm="1">
        <f t="array" ref="AJ1405">INDEX($K:$P,ROW(),MATCH(AJ$3,$K$2:$P$2,0))</f>
        <v>5</v>
      </c>
      <c r="AK1405" s="143" cm="1">
        <f t="array" ref="AK1405">INDEX($K:$P,ROW(),MATCH(AK$3,$K$2:$P$2,0))</f>
        <v>5</v>
      </c>
      <c r="AL1405" s="143" cm="1">
        <f t="array" ref="AL1405">INDEX($K:$P,ROW(),MATCH(AL$3,$K$2:$P$2,0))</f>
        <v>5</v>
      </c>
      <c r="AM1405" s="143" cm="1">
        <f t="array" ref="AM1405">INDEX($K:$P,ROW(),MATCH(AM$3,$K$2:$P$2,0))</f>
        <v>5</v>
      </c>
      <c r="AN1405" s="143" cm="1">
        <f t="array" ref="AN1405">INDEX($K:$P,ROW(),MATCH(AN$3,$K$2:$P$2,0))</f>
        <v>5</v>
      </c>
      <c r="AO1405" s="143" cm="1">
        <f t="array" ref="AO1405">INDEX($K:$P,ROW(),MATCH(AO$3,$K$2:$P$2,0))</f>
        <v>5</v>
      </c>
      <c r="AP1405" s="143" cm="1">
        <f t="array" ref="AP1405">INDEX($K:$P,ROW(),MATCH(AP$3,$K$2:$P$2,0))</f>
        <v>5</v>
      </c>
      <c r="AQ1405" s="143" cm="1">
        <f t="array" ref="AQ1405">INDEX($K:$P,ROW(),MATCH(AQ$3,$K$2:$P$2,0))</f>
        <v>5</v>
      </c>
      <c r="AR1405" s="143" cm="1">
        <f t="array" ref="AR1405">INDEX($K:$P,ROW(),MATCH(AR$3,$K$2:$P$2,0))</f>
        <v>5</v>
      </c>
      <c r="AS1405" s="143" cm="1">
        <f t="array" ref="AS1405">INDEX($K:$P,ROW(),MATCH(AS$3,$K$2:$P$2,0))</f>
        <v>5</v>
      </c>
      <c r="AT1405" s="143" cm="1">
        <f t="array" ref="AT1405">INDEX($K:$P,ROW(),MATCH(AT$3,$K$2:$P$2,0))</f>
        <v>5</v>
      </c>
      <c r="AU1405" s="143" cm="1">
        <f t="array" ref="AU1405">INDEX($K:$P,ROW(),MATCH(AU$3,$K$2:$P$2,0))</f>
        <v>5</v>
      </c>
      <c r="AV1405" s="143" cm="1">
        <f t="array" ref="AV1405">INDEX($K:$P,ROW(),MATCH(AV$3,$K$2:$P$2,0))</f>
        <v>5</v>
      </c>
      <c r="AW1405" s="143" cm="1">
        <f t="array" ref="AW1405">INDEX($K:$P,ROW(),MATCH(AW$3,$K$2:$P$2,0))</f>
        <v>5</v>
      </c>
      <c r="AX1405" s="143" cm="1">
        <f t="array" ref="AX1405">INDEX($K:$P,ROW(),MATCH(AX$3,$K$2:$P$2,0))</f>
        <v>5</v>
      </c>
      <c r="AY1405" s="143" cm="1">
        <f t="array" ref="AY1405">INDEX($K:$P,ROW(),MATCH(AY$3,$K$2:$P$2,0))</f>
        <v>5</v>
      </c>
      <c r="AZ1405" s="143" cm="1">
        <f t="array" ref="AZ1405">INDEX($K:$P,ROW(),MATCH(AZ$3,$K$2:$P$2,0))</f>
        <v>5</v>
      </c>
      <c r="BA1405" s="143" cm="1">
        <f t="array" ref="BA1405">INDEX($K:$P,ROW(),MATCH(BA$3,$K$2:$P$2,0))</f>
        <v>5</v>
      </c>
      <c r="BB1405" s="143" cm="1">
        <f t="array" ref="BB1405">INDEX($K:$P,ROW(),MATCH(BB$3,$K$2:$P$2,0))</f>
        <v>5</v>
      </c>
      <c r="BC1405" s="143" cm="1">
        <f t="array" ref="BC1405">INDEX($K:$P,ROW(),MATCH(BC$3,$K$2:$P$2,0))</f>
        <v>5</v>
      </c>
      <c r="BD1405" s="143" cm="1">
        <f t="array" ref="BD1405">INDEX($K:$P,ROW(),MATCH(BD$3,$K$2:$P$2,0))</f>
        <v>5</v>
      </c>
      <c r="BE1405" s="143" cm="1">
        <f t="array" ref="BE1405">INDEX($K:$P,ROW(),MATCH(BE$3,$K$2:$P$2,0))</f>
        <v>5</v>
      </c>
      <c r="BF1405" s="143" cm="1">
        <f t="array" ref="BF1405">INDEX($K:$P,ROW(),MATCH(BF$3,$K$2:$P$2,0))</f>
        <v>5</v>
      </c>
      <c r="BG1405" s="143" cm="1">
        <f t="array" ref="BG1405">INDEX($K:$P,ROW(),MATCH(BG$3,$K$2:$P$2,0))</f>
        <v>5</v>
      </c>
      <c r="BH1405" s="143" cm="1">
        <f t="array" ref="BH1405">INDEX($K:$P,ROW(),MATCH(BH$3,$K$2:$P$2,0))</f>
        <v>5</v>
      </c>
      <c r="BI1405" s="143" cm="1">
        <f t="array" ref="BI1405">INDEX($K:$P,ROW(),MATCH(BI$3,$K$2:$P$2,0))</f>
        <v>5</v>
      </c>
      <c r="BJ1405" s="143" cm="1">
        <f t="array" ref="BJ1405">INDEX($K:$P,ROW(),MATCH(BJ$3,$K$2:$P$2,0))</f>
        <v>5</v>
      </c>
      <c r="BK1405" s="143" cm="1">
        <f t="array" ref="BK1405">INDEX($K:$P,ROW(),MATCH(BK$3,$K$2:$P$2,0))</f>
        <v>5</v>
      </c>
      <c r="BL1405" s="143" cm="1">
        <f t="array" ref="BL1405">INDEX($K:$P,ROW(),MATCH(BL$3,$K$2:$P$2,0))</f>
        <v>5</v>
      </c>
      <c r="BM1405" s="143" cm="1">
        <f t="array" ref="BM1405">INDEX($K:$P,ROW(),MATCH(BM$3,$K$2:$P$2,0))</f>
        <v>5</v>
      </c>
      <c r="BN1405" s="143" cm="1">
        <f t="array" ref="BN1405">INDEX($K:$P,ROW(),MATCH(BN$3,$K$2:$P$2,0))</f>
        <v>5</v>
      </c>
      <c r="BO1405" s="143" cm="1">
        <f t="array" ref="BO1405">INDEX($K:$P,ROW(),MATCH(BO$3,$K$2:$P$2,0))</f>
        <v>5</v>
      </c>
      <c r="BP1405" s="143" cm="1">
        <f t="array" ref="BP1405">INDEX($K:$P,ROW(),MATCH(BP$3,$K$2:$P$2,0))</f>
        <v>5</v>
      </c>
      <c r="BQ1405" s="143" cm="1">
        <f t="array" ref="BQ1405">INDEX($K:$P,ROW(),MATCH(BQ$3,$K$2:$P$2,0))</f>
        <v>5</v>
      </c>
      <c r="BR1405" s="143" cm="1">
        <f t="array" ref="BR1405">INDEX($K:$P,ROW(),MATCH(BR$3,$K$2:$P$2,0))</f>
        <v>5</v>
      </c>
      <c r="BS1405" s="143" cm="1">
        <f t="array" ref="BS1405">INDEX($K:$P,ROW(),MATCH(BS$3,$K$2:$P$2,0))</f>
        <v>5</v>
      </c>
      <c r="BT1405" s="143" cm="1">
        <f t="array" ref="BT1405">INDEX($K:$P,ROW(),MATCH(BT$3,$K$2:$P$2,0))</f>
        <v>5</v>
      </c>
      <c r="BU1405" s="143" cm="1">
        <f t="array" ref="BU1405">INDEX($K:$P,ROW(),MATCH(BU$3,$K$2:$P$2,0))</f>
        <v>5</v>
      </c>
      <c r="BV1405" s="143" cm="1">
        <f t="array" ref="BV1405">INDEX($K:$P,ROW(),MATCH(BV$3,$K$2:$P$2,0))</f>
        <v>5</v>
      </c>
      <c r="BW1405" s="143" cm="1">
        <f t="array" ref="BW1405">INDEX($K:$P,ROW(),MATCH(BW$3,$K$2:$P$2,0))</f>
        <v>5</v>
      </c>
      <c r="BX1405" s="143" cm="1">
        <f t="array" ref="BX1405">INDEX($K:$P,ROW(),MATCH(BX$3,$K$2:$P$2,0))</f>
        <v>5</v>
      </c>
      <c r="BY1405" s="143" cm="1">
        <f t="array" ref="BY1405">INDEX($K:$P,ROW(),MATCH(BY$3,$K$2:$P$2,0))</f>
        <v>5</v>
      </c>
      <c r="BZ1405" s="143" cm="1">
        <f t="array" ref="BZ1405">INDEX($K:$P,ROW(),MATCH(BZ$3,$K$2:$P$2,0))</f>
        <v>5</v>
      </c>
      <c r="CA1405" s="143" cm="1">
        <f t="array" ref="CA1405">INDEX($K:$P,ROW(),MATCH(CA$3,$K$2:$P$2,0))</f>
        <v>5</v>
      </c>
      <c r="CB1405" s="143" cm="1">
        <f t="array" ref="CB1405">INDEX($K:$P,ROW(),MATCH(CB$3,$K$2:$P$2,0))</f>
        <v>5</v>
      </c>
      <c r="CC1405" s="143" cm="1">
        <f t="array" ref="CC1405">INDEX($K:$P,ROW(),MATCH(CC$3,$K$2:$P$2,0))</f>
        <v>5</v>
      </c>
      <c r="CD1405" s="143" cm="1">
        <f t="array" ref="CD1405">INDEX($K:$P,ROW(),MATCH(CD$3,$K$2:$P$2,0))</f>
        <v>5</v>
      </c>
      <c r="CE1405" s="143" cm="1">
        <f t="array" ref="CE1405">INDEX($K:$P,ROW(),MATCH(CE$3,$K$2:$P$2,0))</f>
        <v>5</v>
      </c>
      <c r="CF1405" s="143" cm="1">
        <f t="array" ref="CF1405">INDEX($K:$P,ROW(),MATCH(CF$3,$K$2:$P$2,0))</f>
        <v>5</v>
      </c>
      <c r="CG1405" s="143" cm="1">
        <f t="array" ref="CG1405">INDEX($K:$P,ROW(),MATCH(CG$3,$K$2:$P$2,0))</f>
        <v>5</v>
      </c>
      <c r="CH1405" s="143" cm="1">
        <f t="array" ref="CH1405">INDEX($K:$P,ROW(),MATCH(CH$3,$K$2:$P$2,0))</f>
        <v>5</v>
      </c>
      <c r="CI1405" s="143" cm="1">
        <f t="array" ref="CI1405">INDEX($K:$P,ROW(),MATCH(CI$3,$K$2:$P$2,0))</f>
        <v>5</v>
      </c>
      <c r="CJ1405" s="143" cm="1">
        <f t="array" ref="CJ1405">INDEX($K:$P,ROW(),MATCH(CJ$3,$K$2:$P$2,0))</f>
        <v>5</v>
      </c>
      <c r="CK1405" s="143" cm="1">
        <f t="array" ref="CK1405">INDEX($K:$P,ROW(),MATCH(CK$3,$K$2:$P$2,0))</f>
        <v>5</v>
      </c>
      <c r="CL1405" s="143" cm="1">
        <f t="array" ref="CL1405">INDEX($K:$P,ROW(),MATCH(CL$3,$K$2:$P$2,0))</f>
        <v>5</v>
      </c>
    </row>
    <row r="1406" spans="2:90" x14ac:dyDescent="0.4">
      <c r="B1406" s="123" t="str">
        <f>SUBSTITUTE(B1403,":","")&amp;" - "&amp;B1408</f>
        <v>Sales - (Primary label)</v>
      </c>
      <c r="C1406" s="27" t="s">
        <v>198</v>
      </c>
      <c r="D1406" t="s">
        <v>805</v>
      </c>
      <c r="E1406" s="8" t="str">
        <f t="shared" si="1653"/>
        <v>1406 SALES-S</v>
      </c>
      <c r="F1406" s="27"/>
      <c r="G1406" s="27"/>
      <c r="H1406" s="27"/>
      <c r="I1406" s="78"/>
      <c r="J1406" s="78"/>
      <c r="K1406" s="115">
        <f t="shared" ref="K1406:P1406" ca="1" si="1654">SUMIF($3:$3,K$2,1406:1406)</f>
        <v>120000</v>
      </c>
      <c r="L1406" s="115">
        <f t="shared" ca="1" si="1654"/>
        <v>120000</v>
      </c>
      <c r="M1406" s="115">
        <f t="shared" ca="1" si="1654"/>
        <v>120000</v>
      </c>
      <c r="N1406" s="115">
        <f t="shared" ca="1" si="1654"/>
        <v>120000</v>
      </c>
      <c r="O1406" s="115">
        <f t="shared" ca="1" si="1654"/>
        <v>120000</v>
      </c>
      <c r="P1406" s="115">
        <f t="shared" ca="1" si="1654"/>
        <v>120000</v>
      </c>
      <c r="R1406" s="33"/>
      <c r="S1406" s="144">
        <f ca="1">S1405*INDIRECT(S1402)</f>
        <v>10000</v>
      </c>
      <c r="T1406" s="144">
        <f t="shared" ref="T1406:CE1406" ca="1" si="1655">T1405*INDIRECT(T1402)</f>
        <v>10000</v>
      </c>
      <c r="U1406" s="144">
        <f t="shared" ca="1" si="1655"/>
        <v>10000</v>
      </c>
      <c r="V1406" s="144">
        <f t="shared" ca="1" si="1655"/>
        <v>10000</v>
      </c>
      <c r="W1406" s="144">
        <f t="shared" ca="1" si="1655"/>
        <v>10000</v>
      </c>
      <c r="X1406" s="144">
        <f t="shared" ca="1" si="1655"/>
        <v>10000</v>
      </c>
      <c r="Y1406" s="144">
        <f t="shared" ca="1" si="1655"/>
        <v>10000</v>
      </c>
      <c r="Z1406" s="144">
        <f t="shared" ca="1" si="1655"/>
        <v>10000</v>
      </c>
      <c r="AA1406" s="144">
        <f t="shared" ca="1" si="1655"/>
        <v>10000</v>
      </c>
      <c r="AB1406" s="144">
        <f t="shared" ca="1" si="1655"/>
        <v>10000</v>
      </c>
      <c r="AC1406" s="144">
        <f t="shared" ca="1" si="1655"/>
        <v>10000</v>
      </c>
      <c r="AD1406" s="144">
        <f t="shared" ca="1" si="1655"/>
        <v>10000</v>
      </c>
      <c r="AE1406" s="144">
        <f t="shared" ca="1" si="1655"/>
        <v>10000</v>
      </c>
      <c r="AF1406" s="144">
        <f t="shared" ca="1" si="1655"/>
        <v>10000</v>
      </c>
      <c r="AG1406" s="144">
        <f t="shared" ca="1" si="1655"/>
        <v>10000</v>
      </c>
      <c r="AH1406" s="144">
        <f t="shared" ca="1" si="1655"/>
        <v>10000</v>
      </c>
      <c r="AI1406" s="144">
        <f t="shared" ca="1" si="1655"/>
        <v>10000</v>
      </c>
      <c r="AJ1406" s="144">
        <f t="shared" ca="1" si="1655"/>
        <v>10000</v>
      </c>
      <c r="AK1406" s="144">
        <f t="shared" ca="1" si="1655"/>
        <v>10000</v>
      </c>
      <c r="AL1406" s="144">
        <f t="shared" ca="1" si="1655"/>
        <v>10000</v>
      </c>
      <c r="AM1406" s="144">
        <f t="shared" ca="1" si="1655"/>
        <v>10000</v>
      </c>
      <c r="AN1406" s="144">
        <f t="shared" ca="1" si="1655"/>
        <v>10000</v>
      </c>
      <c r="AO1406" s="144">
        <f t="shared" ca="1" si="1655"/>
        <v>10000</v>
      </c>
      <c r="AP1406" s="144">
        <f t="shared" ca="1" si="1655"/>
        <v>10000</v>
      </c>
      <c r="AQ1406" s="144">
        <f t="shared" ca="1" si="1655"/>
        <v>10000</v>
      </c>
      <c r="AR1406" s="144">
        <f t="shared" ca="1" si="1655"/>
        <v>10000</v>
      </c>
      <c r="AS1406" s="144">
        <f t="shared" ca="1" si="1655"/>
        <v>10000</v>
      </c>
      <c r="AT1406" s="144">
        <f t="shared" ca="1" si="1655"/>
        <v>10000</v>
      </c>
      <c r="AU1406" s="144">
        <f t="shared" ca="1" si="1655"/>
        <v>10000</v>
      </c>
      <c r="AV1406" s="144">
        <f t="shared" ca="1" si="1655"/>
        <v>10000</v>
      </c>
      <c r="AW1406" s="144">
        <f t="shared" ca="1" si="1655"/>
        <v>10000</v>
      </c>
      <c r="AX1406" s="144">
        <f t="shared" ca="1" si="1655"/>
        <v>10000</v>
      </c>
      <c r="AY1406" s="144">
        <f t="shared" ca="1" si="1655"/>
        <v>10000</v>
      </c>
      <c r="AZ1406" s="144">
        <f t="shared" ca="1" si="1655"/>
        <v>10000</v>
      </c>
      <c r="BA1406" s="144">
        <f t="shared" ca="1" si="1655"/>
        <v>10000</v>
      </c>
      <c r="BB1406" s="144">
        <f t="shared" ca="1" si="1655"/>
        <v>10000</v>
      </c>
      <c r="BC1406" s="144">
        <f t="shared" ca="1" si="1655"/>
        <v>10000</v>
      </c>
      <c r="BD1406" s="144">
        <f t="shared" ca="1" si="1655"/>
        <v>10000</v>
      </c>
      <c r="BE1406" s="144">
        <f t="shared" ca="1" si="1655"/>
        <v>10000</v>
      </c>
      <c r="BF1406" s="144">
        <f t="shared" ca="1" si="1655"/>
        <v>10000</v>
      </c>
      <c r="BG1406" s="144">
        <f t="shared" ca="1" si="1655"/>
        <v>10000</v>
      </c>
      <c r="BH1406" s="144">
        <f t="shared" ca="1" si="1655"/>
        <v>10000</v>
      </c>
      <c r="BI1406" s="144">
        <f t="shared" ca="1" si="1655"/>
        <v>10000</v>
      </c>
      <c r="BJ1406" s="144">
        <f t="shared" ca="1" si="1655"/>
        <v>10000</v>
      </c>
      <c r="BK1406" s="144">
        <f t="shared" ca="1" si="1655"/>
        <v>10000</v>
      </c>
      <c r="BL1406" s="144">
        <f t="shared" ca="1" si="1655"/>
        <v>10000</v>
      </c>
      <c r="BM1406" s="144">
        <f t="shared" ca="1" si="1655"/>
        <v>10000</v>
      </c>
      <c r="BN1406" s="144">
        <f t="shared" ca="1" si="1655"/>
        <v>10000</v>
      </c>
      <c r="BO1406" s="144">
        <f t="shared" ca="1" si="1655"/>
        <v>10000</v>
      </c>
      <c r="BP1406" s="144">
        <f t="shared" ca="1" si="1655"/>
        <v>10000</v>
      </c>
      <c r="BQ1406" s="144">
        <f t="shared" ca="1" si="1655"/>
        <v>10000</v>
      </c>
      <c r="BR1406" s="144">
        <f t="shared" ca="1" si="1655"/>
        <v>10000</v>
      </c>
      <c r="BS1406" s="144">
        <f t="shared" ca="1" si="1655"/>
        <v>10000</v>
      </c>
      <c r="BT1406" s="144">
        <f t="shared" ca="1" si="1655"/>
        <v>10000</v>
      </c>
      <c r="BU1406" s="144">
        <f t="shared" ca="1" si="1655"/>
        <v>10000</v>
      </c>
      <c r="BV1406" s="144">
        <f t="shared" ca="1" si="1655"/>
        <v>10000</v>
      </c>
      <c r="BW1406" s="144">
        <f t="shared" ca="1" si="1655"/>
        <v>10000</v>
      </c>
      <c r="BX1406" s="144">
        <f t="shared" ca="1" si="1655"/>
        <v>10000</v>
      </c>
      <c r="BY1406" s="144">
        <f t="shared" ca="1" si="1655"/>
        <v>10000</v>
      </c>
      <c r="BZ1406" s="144">
        <f t="shared" ca="1" si="1655"/>
        <v>10000</v>
      </c>
      <c r="CA1406" s="144">
        <f t="shared" ca="1" si="1655"/>
        <v>10000</v>
      </c>
      <c r="CB1406" s="144">
        <f t="shared" ca="1" si="1655"/>
        <v>10000</v>
      </c>
      <c r="CC1406" s="144">
        <f t="shared" ca="1" si="1655"/>
        <v>10000</v>
      </c>
      <c r="CD1406" s="144">
        <f t="shared" ca="1" si="1655"/>
        <v>10000</v>
      </c>
      <c r="CE1406" s="144">
        <f t="shared" ca="1" si="1655"/>
        <v>10000</v>
      </c>
      <c r="CF1406" s="144">
        <f t="shared" ref="CF1406:CL1406" ca="1" si="1656">CF1405*INDIRECT(CF1402)</f>
        <v>10000</v>
      </c>
      <c r="CG1406" s="144">
        <f t="shared" ca="1" si="1656"/>
        <v>10000</v>
      </c>
      <c r="CH1406" s="144">
        <f t="shared" ca="1" si="1656"/>
        <v>10000</v>
      </c>
      <c r="CI1406" s="144">
        <f t="shared" ca="1" si="1656"/>
        <v>10000</v>
      </c>
      <c r="CJ1406" s="144">
        <f t="shared" ca="1" si="1656"/>
        <v>10000</v>
      </c>
      <c r="CK1406" s="144">
        <f t="shared" ca="1" si="1656"/>
        <v>10000</v>
      </c>
      <c r="CL1406" s="144">
        <f t="shared" ca="1" si="1656"/>
        <v>10000</v>
      </c>
    </row>
    <row r="1407" spans="2:90" x14ac:dyDescent="0.4">
      <c r="B1407" s="13"/>
      <c r="D1407" t="s">
        <v>805</v>
      </c>
      <c r="E1407" s="8" t="str">
        <f t="shared" si="1653"/>
        <v>1407 SALES-S</v>
      </c>
      <c r="G1407" t="s">
        <v>244</v>
      </c>
      <c r="H1407" s="12"/>
      <c r="I1407" s="60"/>
      <c r="J1407" s="60"/>
      <c r="R1407" s="9"/>
      <c r="S1407" s="145"/>
      <c r="T1407" s="145"/>
      <c r="U1407" s="145"/>
      <c r="V1407" s="145"/>
      <c r="W1407" s="145"/>
      <c r="X1407" s="145"/>
      <c r="Y1407" s="145"/>
      <c r="Z1407" s="145"/>
      <c r="AA1407" s="145"/>
      <c r="AB1407" s="145"/>
      <c r="AC1407" s="145"/>
      <c r="AD1407" s="145"/>
      <c r="AE1407" s="145"/>
      <c r="AF1407" s="145"/>
      <c r="AG1407" s="145"/>
      <c r="AH1407" s="145"/>
      <c r="AI1407" s="145"/>
      <c r="AJ1407" s="145"/>
      <c r="AK1407" s="145"/>
      <c r="AL1407" s="145"/>
      <c r="AM1407" s="145"/>
      <c r="AN1407" s="145"/>
      <c r="AO1407" s="145"/>
      <c r="AP1407" s="145"/>
      <c r="AQ1407" s="145"/>
      <c r="AR1407" s="145"/>
      <c r="AS1407" s="145"/>
      <c r="AT1407" s="145"/>
      <c r="AU1407" s="145"/>
      <c r="AV1407" s="145"/>
      <c r="AW1407" s="145"/>
      <c r="AX1407" s="145"/>
      <c r="AY1407" s="145"/>
      <c r="AZ1407" s="145"/>
      <c r="BA1407" s="145"/>
      <c r="BB1407" s="145"/>
      <c r="BC1407" s="145"/>
      <c r="BD1407" s="145"/>
      <c r="BE1407" s="145"/>
      <c r="BF1407" s="145"/>
      <c r="BG1407" s="145"/>
      <c r="BH1407" s="145"/>
      <c r="BI1407" s="145"/>
      <c r="BJ1407" s="145"/>
      <c r="BK1407" s="145"/>
      <c r="BL1407" s="145"/>
      <c r="BM1407" s="145"/>
      <c r="BN1407" s="145"/>
      <c r="BO1407" s="145"/>
      <c r="BP1407" s="145"/>
      <c r="BQ1407" s="145"/>
      <c r="BR1407" s="145"/>
      <c r="BS1407" s="145"/>
      <c r="BT1407" s="145"/>
      <c r="BU1407" s="145"/>
      <c r="BV1407" s="145"/>
      <c r="BW1407" s="145"/>
      <c r="BX1407" s="145"/>
      <c r="BY1407" s="145"/>
      <c r="BZ1407" s="145"/>
      <c r="CA1407" s="145"/>
      <c r="CB1407" s="145"/>
      <c r="CC1407" s="145"/>
      <c r="CD1407" s="145"/>
      <c r="CE1407" s="145"/>
      <c r="CF1407" s="145"/>
      <c r="CG1407" s="145"/>
      <c r="CH1407" s="145"/>
      <c r="CI1407" s="145"/>
      <c r="CJ1407" s="145"/>
      <c r="CK1407" s="145"/>
      <c r="CL1407" s="145"/>
    </row>
    <row r="1408" spans="2:90" x14ac:dyDescent="0.4">
      <c r="B1408" s="8" t="str">
        <f>B1395</f>
        <v>(Primary label)</v>
      </c>
      <c r="D1408" t="s">
        <v>805</v>
      </c>
      <c r="E1408" s="8" t="str">
        <f>ROW()&amp;" "&amp;D1408</f>
        <v>1408 SALES-S</v>
      </c>
      <c r="G1408" t="s">
        <v>332</v>
      </c>
      <c r="H1408" s="12"/>
      <c r="I1408" s="60"/>
      <c r="J1408" s="60"/>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row>
    <row r="1409" spans="2:90" x14ac:dyDescent="0.4">
      <c r="B1409" s="8" t="str">
        <f>B1396</f>
        <v>primary unit</v>
      </c>
      <c r="D1409" t="s">
        <v>805</v>
      </c>
      <c r="E1409" s="8" t="str">
        <f>ROW()&amp;" "&amp;D1409</f>
        <v>1409 SALES-S</v>
      </c>
      <c r="G1409" t="s">
        <v>332</v>
      </c>
      <c r="H1409" s="12"/>
      <c r="I1409" s="60"/>
      <c r="J1409" s="60"/>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row>
    <row r="1410" spans="2:90" x14ac:dyDescent="0.4">
      <c r="B1410" s="8" t="str">
        <f>B1397</f>
        <v>Primary revenue driver</v>
      </c>
      <c r="D1410" t="s">
        <v>805</v>
      </c>
      <c r="E1410" s="8" t="str">
        <f>ROW()&amp;" "&amp;D1410</f>
        <v>1410 SALES-S</v>
      </c>
      <c r="G1410" t="s">
        <v>332</v>
      </c>
      <c r="K1410" s="53"/>
      <c r="L1410" s="53"/>
      <c r="M1410" s="53"/>
      <c r="N1410" s="53"/>
      <c r="O1410" s="53"/>
      <c r="P1410" s="53"/>
      <c r="R1410" s="24"/>
      <c r="S1410" s="211" t="str">
        <f t="shared" ref="S1410" si="1657">S1397</f>
        <v>S$12</v>
      </c>
      <c r="T1410" s="211" t="str">
        <f t="shared" ref="T1410:AX1410" si="1658">T1397</f>
        <v>T$12</v>
      </c>
      <c r="U1410" s="211" t="str">
        <f t="shared" si="1658"/>
        <v>U$12</v>
      </c>
      <c r="V1410" s="211" t="str">
        <f t="shared" si="1658"/>
        <v>V$12</v>
      </c>
      <c r="W1410" s="211" t="str">
        <f t="shared" si="1658"/>
        <v>W$12</v>
      </c>
      <c r="X1410" s="211" t="str">
        <f t="shared" si="1658"/>
        <v>X$12</v>
      </c>
      <c r="Y1410" s="211" t="str">
        <f t="shared" si="1658"/>
        <v>Y$12</v>
      </c>
      <c r="Z1410" s="211" t="str">
        <f t="shared" si="1658"/>
        <v>Z$12</v>
      </c>
      <c r="AA1410" s="211" t="str">
        <f t="shared" si="1658"/>
        <v>AA$12</v>
      </c>
      <c r="AB1410" s="211" t="str">
        <f t="shared" si="1658"/>
        <v>AB$12</v>
      </c>
      <c r="AC1410" s="211" t="str">
        <f t="shared" si="1658"/>
        <v>AC$12</v>
      </c>
      <c r="AD1410" s="211" t="str">
        <f t="shared" si="1658"/>
        <v>AD$12</v>
      </c>
      <c r="AE1410" s="211" t="str">
        <f t="shared" si="1658"/>
        <v>AE$12</v>
      </c>
      <c r="AF1410" s="211" t="str">
        <f t="shared" si="1658"/>
        <v>AF$12</v>
      </c>
      <c r="AG1410" s="211" t="str">
        <f t="shared" si="1658"/>
        <v>AG$12</v>
      </c>
      <c r="AH1410" s="211" t="str">
        <f t="shared" si="1658"/>
        <v>AH$12</v>
      </c>
      <c r="AI1410" s="211" t="str">
        <f t="shared" si="1658"/>
        <v>AI$12</v>
      </c>
      <c r="AJ1410" s="211" t="str">
        <f t="shared" si="1658"/>
        <v>AJ$12</v>
      </c>
      <c r="AK1410" s="211" t="str">
        <f t="shared" si="1658"/>
        <v>AK$12</v>
      </c>
      <c r="AL1410" s="211" t="str">
        <f t="shared" si="1658"/>
        <v>AL$12</v>
      </c>
      <c r="AM1410" s="211" t="str">
        <f t="shared" si="1658"/>
        <v>AM$12</v>
      </c>
      <c r="AN1410" s="211" t="str">
        <f t="shared" si="1658"/>
        <v>AN$12</v>
      </c>
      <c r="AO1410" s="211" t="str">
        <f t="shared" si="1658"/>
        <v>AO$12</v>
      </c>
      <c r="AP1410" s="211" t="str">
        <f t="shared" si="1658"/>
        <v>AP$12</v>
      </c>
      <c r="AQ1410" s="211" t="str">
        <f t="shared" si="1658"/>
        <v>AQ$12</v>
      </c>
      <c r="AR1410" s="211" t="str">
        <f t="shared" si="1658"/>
        <v>AR$12</v>
      </c>
      <c r="AS1410" s="211" t="str">
        <f t="shared" si="1658"/>
        <v>AS$12</v>
      </c>
      <c r="AT1410" s="211" t="str">
        <f t="shared" si="1658"/>
        <v>AT$12</v>
      </c>
      <c r="AU1410" s="211" t="str">
        <f t="shared" si="1658"/>
        <v>AU$12</v>
      </c>
      <c r="AV1410" s="211" t="str">
        <f t="shared" si="1658"/>
        <v>AV$12</v>
      </c>
      <c r="AW1410" s="211" t="str">
        <f t="shared" si="1658"/>
        <v>AW$12</v>
      </c>
      <c r="AX1410" s="211" t="str">
        <f t="shared" si="1658"/>
        <v>AX$12</v>
      </c>
      <c r="AY1410" s="211" t="str">
        <f t="shared" ref="AY1410:CD1410" si="1659">AY1397</f>
        <v>AY$12</v>
      </c>
      <c r="AZ1410" s="211" t="str">
        <f t="shared" si="1659"/>
        <v>AZ$12</v>
      </c>
      <c r="BA1410" s="211" t="str">
        <f t="shared" si="1659"/>
        <v>BA$12</v>
      </c>
      <c r="BB1410" s="211" t="str">
        <f t="shared" si="1659"/>
        <v>BB$12</v>
      </c>
      <c r="BC1410" s="211" t="str">
        <f t="shared" si="1659"/>
        <v>BC$12</v>
      </c>
      <c r="BD1410" s="211" t="str">
        <f t="shared" si="1659"/>
        <v>BD$12</v>
      </c>
      <c r="BE1410" s="211" t="str">
        <f t="shared" si="1659"/>
        <v>BE$12</v>
      </c>
      <c r="BF1410" s="211" t="str">
        <f t="shared" si="1659"/>
        <v>BF$12</v>
      </c>
      <c r="BG1410" s="211" t="str">
        <f t="shared" si="1659"/>
        <v>BG$12</v>
      </c>
      <c r="BH1410" s="211" t="str">
        <f t="shared" si="1659"/>
        <v>BH$12</v>
      </c>
      <c r="BI1410" s="211" t="str">
        <f t="shared" si="1659"/>
        <v>BI$12</v>
      </c>
      <c r="BJ1410" s="211" t="str">
        <f t="shared" si="1659"/>
        <v>BJ$12</v>
      </c>
      <c r="BK1410" s="211" t="str">
        <f t="shared" si="1659"/>
        <v>BK$12</v>
      </c>
      <c r="BL1410" s="211" t="str">
        <f t="shared" si="1659"/>
        <v>BL$12</v>
      </c>
      <c r="BM1410" s="211" t="str">
        <f t="shared" si="1659"/>
        <v>BM$12</v>
      </c>
      <c r="BN1410" s="211" t="str">
        <f t="shared" si="1659"/>
        <v>BN$12</v>
      </c>
      <c r="BO1410" s="211" t="str">
        <f t="shared" si="1659"/>
        <v>BO$12</v>
      </c>
      <c r="BP1410" s="211" t="str">
        <f t="shared" si="1659"/>
        <v>BP$12</v>
      </c>
      <c r="BQ1410" s="211" t="str">
        <f t="shared" si="1659"/>
        <v>BQ$12</v>
      </c>
      <c r="BR1410" s="211" t="str">
        <f t="shared" si="1659"/>
        <v>BR$12</v>
      </c>
      <c r="BS1410" s="211" t="str">
        <f t="shared" si="1659"/>
        <v>BS$12</v>
      </c>
      <c r="BT1410" s="211" t="str">
        <f t="shared" si="1659"/>
        <v>BT$12</v>
      </c>
      <c r="BU1410" s="211" t="str">
        <f t="shared" si="1659"/>
        <v>BU$12</v>
      </c>
      <c r="BV1410" s="211" t="str">
        <f t="shared" si="1659"/>
        <v>BV$12</v>
      </c>
      <c r="BW1410" s="211" t="str">
        <f t="shared" si="1659"/>
        <v>BW$12</v>
      </c>
      <c r="BX1410" s="211" t="str">
        <f t="shared" si="1659"/>
        <v>BX$12</v>
      </c>
      <c r="BY1410" s="211" t="str">
        <f t="shared" si="1659"/>
        <v>BY$12</v>
      </c>
      <c r="BZ1410" s="211" t="str">
        <f t="shared" si="1659"/>
        <v>BZ$12</v>
      </c>
      <c r="CA1410" s="211" t="str">
        <f t="shared" si="1659"/>
        <v>CA$12</v>
      </c>
      <c r="CB1410" s="211" t="str">
        <f t="shared" si="1659"/>
        <v>CB$12</v>
      </c>
      <c r="CC1410" s="211" t="str">
        <f t="shared" si="1659"/>
        <v>CC$12</v>
      </c>
      <c r="CD1410" s="211" t="str">
        <f t="shared" si="1659"/>
        <v>CD$12</v>
      </c>
      <c r="CE1410" s="211" t="str">
        <f t="shared" ref="CE1410:CK1410" si="1660">CE1397</f>
        <v>CE$12</v>
      </c>
      <c r="CF1410" s="211" t="str">
        <f t="shared" si="1660"/>
        <v>CF$12</v>
      </c>
      <c r="CG1410" s="211" t="str">
        <f t="shared" si="1660"/>
        <v>CG$12</v>
      </c>
      <c r="CH1410" s="211" t="str">
        <f t="shared" si="1660"/>
        <v>CH$12</v>
      </c>
      <c r="CI1410" s="211" t="str">
        <f t="shared" si="1660"/>
        <v>CI$12</v>
      </c>
      <c r="CJ1410" s="211" t="str">
        <f t="shared" si="1660"/>
        <v>CJ$12</v>
      </c>
      <c r="CK1410" s="211" t="str">
        <f t="shared" si="1660"/>
        <v>CK$12</v>
      </c>
      <c r="CL1410" s="211" t="str">
        <f t="shared" ref="CL1410" si="1661">CL1397</f>
        <v>CL$12</v>
      </c>
    </row>
    <row r="1411" spans="2:90" x14ac:dyDescent="0.4">
      <c r="B1411" s="8" t="str">
        <f>B1398</f>
        <v>Primary volume driver</v>
      </c>
      <c r="D1411" t="s">
        <v>805</v>
      </c>
      <c r="E1411" s="8" t="str">
        <f>ROW()&amp;" "&amp;D1411</f>
        <v>1411 SALES-S</v>
      </c>
      <c r="G1411" t="s">
        <v>332</v>
      </c>
      <c r="H1411" s="56"/>
      <c r="I1411" s="79"/>
      <c r="J1411" s="79"/>
      <c r="K1411" s="15"/>
      <c r="L1411" s="15"/>
      <c r="M1411" s="15"/>
      <c r="N1411" s="15"/>
      <c r="O1411" s="15"/>
      <c r="P1411" s="15"/>
      <c r="R1411" s="15"/>
      <c r="S1411" s="211" t="str">
        <f t="shared" ref="S1411" si="1662">S1398</f>
        <v>S$13</v>
      </c>
      <c r="T1411" s="211" t="str">
        <f t="shared" ref="T1411:AX1411" si="1663">T1398</f>
        <v>T$13</v>
      </c>
      <c r="U1411" s="211" t="str">
        <f t="shared" si="1663"/>
        <v>U$13</v>
      </c>
      <c r="V1411" s="211" t="str">
        <f t="shared" si="1663"/>
        <v>V$13</v>
      </c>
      <c r="W1411" s="211" t="str">
        <f t="shared" si="1663"/>
        <v>W$13</v>
      </c>
      <c r="X1411" s="211" t="str">
        <f t="shared" si="1663"/>
        <v>X$13</v>
      </c>
      <c r="Y1411" s="211" t="str">
        <f t="shared" si="1663"/>
        <v>Y$13</v>
      </c>
      <c r="Z1411" s="211" t="str">
        <f t="shared" si="1663"/>
        <v>Z$13</v>
      </c>
      <c r="AA1411" s="211" t="str">
        <f t="shared" si="1663"/>
        <v>AA$13</v>
      </c>
      <c r="AB1411" s="211" t="str">
        <f t="shared" si="1663"/>
        <v>AB$13</v>
      </c>
      <c r="AC1411" s="211" t="str">
        <f t="shared" si="1663"/>
        <v>AC$13</v>
      </c>
      <c r="AD1411" s="211" t="str">
        <f t="shared" si="1663"/>
        <v>AD$13</v>
      </c>
      <c r="AE1411" s="211" t="str">
        <f t="shared" si="1663"/>
        <v>AE$13</v>
      </c>
      <c r="AF1411" s="211" t="str">
        <f t="shared" si="1663"/>
        <v>AF$13</v>
      </c>
      <c r="AG1411" s="211" t="str">
        <f t="shared" si="1663"/>
        <v>AG$13</v>
      </c>
      <c r="AH1411" s="211" t="str">
        <f t="shared" si="1663"/>
        <v>AH$13</v>
      </c>
      <c r="AI1411" s="211" t="str">
        <f t="shared" si="1663"/>
        <v>AI$13</v>
      </c>
      <c r="AJ1411" s="211" t="str">
        <f t="shared" si="1663"/>
        <v>AJ$13</v>
      </c>
      <c r="AK1411" s="211" t="str">
        <f t="shared" si="1663"/>
        <v>AK$13</v>
      </c>
      <c r="AL1411" s="211" t="str">
        <f t="shared" si="1663"/>
        <v>AL$13</v>
      </c>
      <c r="AM1411" s="211" t="str">
        <f t="shared" si="1663"/>
        <v>AM$13</v>
      </c>
      <c r="AN1411" s="211" t="str">
        <f t="shared" si="1663"/>
        <v>AN$13</v>
      </c>
      <c r="AO1411" s="211" t="str">
        <f t="shared" si="1663"/>
        <v>AO$13</v>
      </c>
      <c r="AP1411" s="211" t="str">
        <f t="shared" si="1663"/>
        <v>AP$13</v>
      </c>
      <c r="AQ1411" s="211" t="str">
        <f t="shared" si="1663"/>
        <v>AQ$13</v>
      </c>
      <c r="AR1411" s="211" t="str">
        <f t="shared" si="1663"/>
        <v>AR$13</v>
      </c>
      <c r="AS1411" s="211" t="str">
        <f t="shared" si="1663"/>
        <v>AS$13</v>
      </c>
      <c r="AT1411" s="211" t="str">
        <f t="shared" si="1663"/>
        <v>AT$13</v>
      </c>
      <c r="AU1411" s="211" t="str">
        <f t="shared" si="1663"/>
        <v>AU$13</v>
      </c>
      <c r="AV1411" s="211" t="str">
        <f t="shared" si="1663"/>
        <v>AV$13</v>
      </c>
      <c r="AW1411" s="211" t="str">
        <f t="shared" si="1663"/>
        <v>AW$13</v>
      </c>
      <c r="AX1411" s="211" t="str">
        <f t="shared" si="1663"/>
        <v>AX$13</v>
      </c>
      <c r="AY1411" s="211" t="str">
        <f t="shared" ref="AY1411:CD1411" si="1664">AY1398</f>
        <v>AY$13</v>
      </c>
      <c r="AZ1411" s="211" t="str">
        <f t="shared" si="1664"/>
        <v>AZ$13</v>
      </c>
      <c r="BA1411" s="211" t="str">
        <f t="shared" si="1664"/>
        <v>BA$13</v>
      </c>
      <c r="BB1411" s="211" t="str">
        <f t="shared" si="1664"/>
        <v>BB$13</v>
      </c>
      <c r="BC1411" s="211" t="str">
        <f t="shared" si="1664"/>
        <v>BC$13</v>
      </c>
      <c r="BD1411" s="211" t="str">
        <f t="shared" si="1664"/>
        <v>BD$13</v>
      </c>
      <c r="BE1411" s="211" t="str">
        <f t="shared" si="1664"/>
        <v>BE$13</v>
      </c>
      <c r="BF1411" s="211" t="str">
        <f t="shared" si="1664"/>
        <v>BF$13</v>
      </c>
      <c r="BG1411" s="211" t="str">
        <f t="shared" si="1664"/>
        <v>BG$13</v>
      </c>
      <c r="BH1411" s="211" t="str">
        <f t="shared" si="1664"/>
        <v>BH$13</v>
      </c>
      <c r="BI1411" s="211" t="str">
        <f t="shared" si="1664"/>
        <v>BI$13</v>
      </c>
      <c r="BJ1411" s="211" t="str">
        <f t="shared" si="1664"/>
        <v>BJ$13</v>
      </c>
      <c r="BK1411" s="211" t="str">
        <f t="shared" si="1664"/>
        <v>BK$13</v>
      </c>
      <c r="BL1411" s="211" t="str">
        <f t="shared" si="1664"/>
        <v>BL$13</v>
      </c>
      <c r="BM1411" s="211" t="str">
        <f t="shared" si="1664"/>
        <v>BM$13</v>
      </c>
      <c r="BN1411" s="211" t="str">
        <f t="shared" si="1664"/>
        <v>BN$13</v>
      </c>
      <c r="BO1411" s="211" t="str">
        <f t="shared" si="1664"/>
        <v>BO$13</v>
      </c>
      <c r="BP1411" s="211" t="str">
        <f t="shared" si="1664"/>
        <v>BP$13</v>
      </c>
      <c r="BQ1411" s="211" t="str">
        <f t="shared" si="1664"/>
        <v>BQ$13</v>
      </c>
      <c r="BR1411" s="211" t="str">
        <f t="shared" si="1664"/>
        <v>BR$13</v>
      </c>
      <c r="BS1411" s="211" t="str">
        <f t="shared" si="1664"/>
        <v>BS$13</v>
      </c>
      <c r="BT1411" s="211" t="str">
        <f t="shared" si="1664"/>
        <v>BT$13</v>
      </c>
      <c r="BU1411" s="211" t="str">
        <f t="shared" si="1664"/>
        <v>BU$13</v>
      </c>
      <c r="BV1411" s="211" t="str">
        <f t="shared" si="1664"/>
        <v>BV$13</v>
      </c>
      <c r="BW1411" s="211" t="str">
        <f t="shared" si="1664"/>
        <v>BW$13</v>
      </c>
      <c r="BX1411" s="211" t="str">
        <f t="shared" si="1664"/>
        <v>BX$13</v>
      </c>
      <c r="BY1411" s="211" t="str">
        <f t="shared" si="1664"/>
        <v>BY$13</v>
      </c>
      <c r="BZ1411" s="211" t="str">
        <f t="shared" si="1664"/>
        <v>BZ$13</v>
      </c>
      <c r="CA1411" s="211" t="str">
        <f t="shared" si="1664"/>
        <v>CA$13</v>
      </c>
      <c r="CB1411" s="211" t="str">
        <f t="shared" si="1664"/>
        <v>CB$13</v>
      </c>
      <c r="CC1411" s="211" t="str">
        <f t="shared" si="1664"/>
        <v>CC$13</v>
      </c>
      <c r="CD1411" s="211" t="str">
        <f t="shared" si="1664"/>
        <v>CD$13</v>
      </c>
      <c r="CE1411" s="211" t="str">
        <f t="shared" ref="CE1411:CK1411" si="1665">CE1398</f>
        <v>CE$13</v>
      </c>
      <c r="CF1411" s="211" t="str">
        <f t="shared" si="1665"/>
        <v>CF$13</v>
      </c>
      <c r="CG1411" s="211" t="str">
        <f t="shared" si="1665"/>
        <v>CG$13</v>
      </c>
      <c r="CH1411" s="211" t="str">
        <f t="shared" si="1665"/>
        <v>CH$13</v>
      </c>
      <c r="CI1411" s="211" t="str">
        <f t="shared" si="1665"/>
        <v>CI$13</v>
      </c>
      <c r="CJ1411" s="211" t="str">
        <f t="shared" si="1665"/>
        <v>CJ$13</v>
      </c>
      <c r="CK1411" s="211" t="str">
        <f t="shared" si="1665"/>
        <v>CK$13</v>
      </c>
      <c r="CL1411" s="211" t="str">
        <f t="shared" ref="CL1411" si="1666">CL1398</f>
        <v>CL$13</v>
      </c>
    </row>
    <row r="1412" spans="2:90" x14ac:dyDescent="0.4">
      <c r="B1412" s="89" t="str">
        <f>B1403</f>
        <v>Sales</v>
      </c>
      <c r="D1412" t="s">
        <v>805</v>
      </c>
      <c r="E1412" s="8" t="str">
        <f t="shared" ref="E1412:E1415" si="1667">ROW()&amp;" "&amp;D1412</f>
        <v>1412 SALES-S</v>
      </c>
      <c r="G1412" t="s">
        <v>332</v>
      </c>
      <c r="H1412" s="12"/>
      <c r="I1412" s="60"/>
      <c r="J1412" s="60"/>
      <c r="K1412" s="15"/>
      <c r="L1412" s="15"/>
      <c r="M1412" s="15"/>
      <c r="N1412" s="15"/>
      <c r="O1412" s="15"/>
      <c r="P1412" s="15"/>
      <c r="R1412" s="15"/>
      <c r="S1412" s="211">
        <f t="shared" ref="S1412" si="1668">S1400</f>
        <v>0</v>
      </c>
      <c r="T1412" s="211">
        <f t="shared" ref="T1412:AX1412" si="1669">T1400</f>
        <v>0</v>
      </c>
      <c r="U1412" s="211">
        <f t="shared" si="1669"/>
        <v>0</v>
      </c>
      <c r="V1412" s="211">
        <f t="shared" si="1669"/>
        <v>0</v>
      </c>
      <c r="W1412" s="211">
        <f t="shared" si="1669"/>
        <v>0</v>
      </c>
      <c r="X1412" s="211">
        <f t="shared" si="1669"/>
        <v>0</v>
      </c>
      <c r="Y1412" s="211">
        <f t="shared" si="1669"/>
        <v>0</v>
      </c>
      <c r="Z1412" s="211">
        <f t="shared" si="1669"/>
        <v>0</v>
      </c>
      <c r="AA1412" s="211">
        <f t="shared" si="1669"/>
        <v>0</v>
      </c>
      <c r="AB1412" s="211">
        <f t="shared" si="1669"/>
        <v>0</v>
      </c>
      <c r="AC1412" s="211">
        <f t="shared" si="1669"/>
        <v>0</v>
      </c>
      <c r="AD1412" s="211">
        <f t="shared" si="1669"/>
        <v>0</v>
      </c>
      <c r="AE1412" s="211">
        <f t="shared" si="1669"/>
        <v>0</v>
      </c>
      <c r="AF1412" s="211">
        <f t="shared" si="1669"/>
        <v>0</v>
      </c>
      <c r="AG1412" s="211">
        <f t="shared" si="1669"/>
        <v>0</v>
      </c>
      <c r="AH1412" s="211">
        <f t="shared" si="1669"/>
        <v>0</v>
      </c>
      <c r="AI1412" s="211">
        <f t="shared" si="1669"/>
        <v>0</v>
      </c>
      <c r="AJ1412" s="211">
        <f t="shared" si="1669"/>
        <v>0</v>
      </c>
      <c r="AK1412" s="211">
        <f t="shared" si="1669"/>
        <v>0</v>
      </c>
      <c r="AL1412" s="211">
        <f t="shared" si="1669"/>
        <v>0</v>
      </c>
      <c r="AM1412" s="211">
        <f t="shared" si="1669"/>
        <v>0</v>
      </c>
      <c r="AN1412" s="211">
        <f t="shared" si="1669"/>
        <v>0</v>
      </c>
      <c r="AO1412" s="211">
        <f t="shared" si="1669"/>
        <v>0</v>
      </c>
      <c r="AP1412" s="211">
        <f t="shared" si="1669"/>
        <v>0</v>
      </c>
      <c r="AQ1412" s="211">
        <f t="shared" si="1669"/>
        <v>0</v>
      </c>
      <c r="AR1412" s="211">
        <f t="shared" si="1669"/>
        <v>0</v>
      </c>
      <c r="AS1412" s="211">
        <f t="shared" si="1669"/>
        <v>0</v>
      </c>
      <c r="AT1412" s="211">
        <f t="shared" si="1669"/>
        <v>0</v>
      </c>
      <c r="AU1412" s="211">
        <f t="shared" si="1669"/>
        <v>0</v>
      </c>
      <c r="AV1412" s="211">
        <f t="shared" si="1669"/>
        <v>0</v>
      </c>
      <c r="AW1412" s="211">
        <f t="shared" si="1669"/>
        <v>0</v>
      </c>
      <c r="AX1412" s="211">
        <f t="shared" si="1669"/>
        <v>0</v>
      </c>
      <c r="AY1412" s="211">
        <f t="shared" ref="AY1412:CD1412" si="1670">AY1400</f>
        <v>0</v>
      </c>
      <c r="AZ1412" s="211">
        <f t="shared" si="1670"/>
        <v>0</v>
      </c>
      <c r="BA1412" s="211">
        <f t="shared" si="1670"/>
        <v>0</v>
      </c>
      <c r="BB1412" s="211">
        <f t="shared" si="1670"/>
        <v>0</v>
      </c>
      <c r="BC1412" s="211">
        <f t="shared" si="1670"/>
        <v>0</v>
      </c>
      <c r="BD1412" s="211">
        <f t="shared" si="1670"/>
        <v>0</v>
      </c>
      <c r="BE1412" s="211">
        <f t="shared" si="1670"/>
        <v>0</v>
      </c>
      <c r="BF1412" s="211">
        <f t="shared" si="1670"/>
        <v>0</v>
      </c>
      <c r="BG1412" s="211">
        <f t="shared" si="1670"/>
        <v>0</v>
      </c>
      <c r="BH1412" s="211">
        <f t="shared" si="1670"/>
        <v>0</v>
      </c>
      <c r="BI1412" s="211">
        <f t="shared" si="1670"/>
        <v>0</v>
      </c>
      <c r="BJ1412" s="211">
        <f t="shared" si="1670"/>
        <v>0</v>
      </c>
      <c r="BK1412" s="211">
        <f t="shared" si="1670"/>
        <v>0</v>
      </c>
      <c r="BL1412" s="211">
        <f t="shared" si="1670"/>
        <v>0</v>
      </c>
      <c r="BM1412" s="211">
        <f t="shared" si="1670"/>
        <v>0</v>
      </c>
      <c r="BN1412" s="211">
        <f t="shared" si="1670"/>
        <v>0</v>
      </c>
      <c r="BO1412" s="211">
        <f t="shared" si="1670"/>
        <v>0</v>
      </c>
      <c r="BP1412" s="211">
        <f t="shared" si="1670"/>
        <v>0</v>
      </c>
      <c r="BQ1412" s="211">
        <f t="shared" si="1670"/>
        <v>0</v>
      </c>
      <c r="BR1412" s="211">
        <f t="shared" si="1670"/>
        <v>0</v>
      </c>
      <c r="BS1412" s="211">
        <f t="shared" si="1670"/>
        <v>0</v>
      </c>
      <c r="BT1412" s="211">
        <f t="shared" si="1670"/>
        <v>0</v>
      </c>
      <c r="BU1412" s="211">
        <f t="shared" si="1670"/>
        <v>0</v>
      </c>
      <c r="BV1412" s="211">
        <f t="shared" si="1670"/>
        <v>0</v>
      </c>
      <c r="BW1412" s="211">
        <f t="shared" si="1670"/>
        <v>0</v>
      </c>
      <c r="BX1412" s="211">
        <f t="shared" si="1670"/>
        <v>0</v>
      </c>
      <c r="BY1412" s="211">
        <f t="shared" si="1670"/>
        <v>0</v>
      </c>
      <c r="BZ1412" s="211">
        <f t="shared" si="1670"/>
        <v>0</v>
      </c>
      <c r="CA1412" s="211">
        <f t="shared" si="1670"/>
        <v>0</v>
      </c>
      <c r="CB1412" s="211">
        <f t="shared" si="1670"/>
        <v>0</v>
      </c>
      <c r="CC1412" s="211">
        <f t="shared" si="1670"/>
        <v>0</v>
      </c>
      <c r="CD1412" s="211">
        <f t="shared" si="1670"/>
        <v>0</v>
      </c>
      <c r="CE1412" s="211">
        <f t="shared" ref="CE1412:CK1412" si="1671">CE1400</f>
        <v>0</v>
      </c>
      <c r="CF1412" s="211">
        <f t="shared" si="1671"/>
        <v>0</v>
      </c>
      <c r="CG1412" s="211">
        <f t="shared" si="1671"/>
        <v>0</v>
      </c>
      <c r="CH1412" s="211">
        <f t="shared" si="1671"/>
        <v>0</v>
      </c>
      <c r="CI1412" s="211">
        <f t="shared" si="1671"/>
        <v>0</v>
      </c>
      <c r="CJ1412" s="211">
        <f t="shared" si="1671"/>
        <v>0</v>
      </c>
      <c r="CK1412" s="211">
        <f t="shared" si="1671"/>
        <v>0</v>
      </c>
      <c r="CL1412" s="211">
        <f t="shared" ref="CL1412" si="1672">CL1400</f>
        <v>0</v>
      </c>
    </row>
    <row r="1413" spans="2:90" x14ac:dyDescent="0.4">
      <c r="B1413" s="235" t="str">
        <f>IFERROR(SUBSTITUTE(TRIM(MID(B1403, SEARCH("-", B1403) + 1, LEN(B1403))),":",""),"no unit")</f>
        <v>no unit</v>
      </c>
      <c r="D1413" t="s">
        <v>805</v>
      </c>
      <c r="E1413" s="8" t="str">
        <f t="shared" si="1667"/>
        <v>1413 SALES-S</v>
      </c>
      <c r="G1413" t="s">
        <v>332</v>
      </c>
      <c r="H1413" s="12"/>
      <c r="I1413" s="60"/>
      <c r="J1413" s="60"/>
      <c r="K1413" s="15"/>
      <c r="L1413" s="15"/>
      <c r="M1413" s="15"/>
      <c r="N1413" s="15"/>
      <c r="O1413" s="15"/>
      <c r="P1413" s="15"/>
      <c r="R1413" s="15"/>
      <c r="S1413" s="211"/>
      <c r="T1413" s="211"/>
      <c r="U1413" s="211"/>
      <c r="V1413" s="211"/>
      <c r="W1413" s="211"/>
      <c r="X1413" s="211"/>
      <c r="Y1413" s="211"/>
      <c r="Z1413" s="211"/>
      <c r="AA1413" s="211"/>
      <c r="AB1413" s="211"/>
      <c r="AC1413" s="211"/>
      <c r="AD1413" s="211"/>
      <c r="AE1413" s="211"/>
      <c r="AF1413" s="211"/>
      <c r="AG1413" s="211"/>
      <c r="AH1413" s="211"/>
      <c r="AI1413" s="211"/>
      <c r="AJ1413" s="211"/>
      <c r="AK1413" s="211"/>
      <c r="AL1413" s="211"/>
      <c r="AM1413" s="211"/>
      <c r="AN1413" s="211"/>
      <c r="AO1413" s="211"/>
      <c r="AP1413" s="211"/>
      <c r="AQ1413" s="211"/>
      <c r="AR1413" s="211"/>
      <c r="AS1413" s="211"/>
      <c r="AT1413" s="211"/>
      <c r="AU1413" s="211"/>
      <c r="AV1413" s="211"/>
      <c r="AW1413" s="211"/>
      <c r="AX1413" s="211"/>
      <c r="AY1413" s="211"/>
      <c r="AZ1413" s="211"/>
      <c r="BA1413" s="211"/>
      <c r="BB1413" s="211"/>
      <c r="BC1413" s="211"/>
      <c r="BD1413" s="211"/>
      <c r="BE1413" s="211"/>
      <c r="BF1413" s="211"/>
      <c r="BG1413" s="211"/>
      <c r="BH1413" s="211"/>
      <c r="BI1413" s="211"/>
      <c r="BJ1413" s="211"/>
      <c r="BK1413" s="211"/>
      <c r="BL1413" s="211"/>
      <c r="BM1413" s="211"/>
      <c r="BN1413" s="211"/>
      <c r="BO1413" s="211"/>
      <c r="BP1413" s="211"/>
      <c r="BQ1413" s="211"/>
      <c r="BR1413" s="211"/>
      <c r="BS1413" s="211"/>
      <c r="BT1413" s="211"/>
      <c r="BU1413" s="211"/>
      <c r="BV1413" s="211"/>
      <c r="BW1413" s="211"/>
      <c r="BX1413" s="211"/>
      <c r="BY1413" s="211"/>
      <c r="BZ1413" s="211"/>
      <c r="CA1413" s="211"/>
      <c r="CB1413" s="211"/>
      <c r="CC1413" s="211"/>
      <c r="CD1413" s="211"/>
      <c r="CE1413" s="211"/>
      <c r="CF1413" s="211"/>
      <c r="CG1413" s="211"/>
      <c r="CH1413" s="211"/>
      <c r="CI1413" s="211"/>
      <c r="CJ1413" s="211"/>
      <c r="CK1413" s="211"/>
      <c r="CL1413" s="211"/>
    </row>
    <row r="1414" spans="2:90" x14ac:dyDescent="0.4">
      <c r="B1414" s="89" t="str">
        <f>B1401</f>
        <v>Secondary revenue driver</v>
      </c>
      <c r="D1414" t="s">
        <v>805</v>
      </c>
      <c r="E1414" s="8" t="str">
        <f t="shared" si="1667"/>
        <v>1414 SALES-S</v>
      </c>
      <c r="G1414" t="s">
        <v>332</v>
      </c>
      <c r="H1414" s="90"/>
      <c r="I1414" s="209"/>
      <c r="J1414" s="209"/>
      <c r="K1414" s="210"/>
      <c r="L1414" s="210"/>
      <c r="M1414" s="210"/>
      <c r="N1414" s="210"/>
      <c r="O1414" s="210"/>
      <c r="P1414" s="210"/>
      <c r="R1414" s="210"/>
      <c r="S1414" s="4" t="str">
        <f t="shared" ref="S1414" si="1673">ADDRESS(ROW(S1406),COLUMN(S1406),2)</f>
        <v>S$1406</v>
      </c>
      <c r="T1414" s="4" t="str">
        <f t="shared" ref="T1414:AX1414" si="1674">ADDRESS(ROW(T1406),COLUMN(T1406),2)</f>
        <v>T$1406</v>
      </c>
      <c r="U1414" s="4" t="str">
        <f t="shared" si="1674"/>
        <v>U$1406</v>
      </c>
      <c r="V1414" s="4" t="str">
        <f t="shared" si="1674"/>
        <v>V$1406</v>
      </c>
      <c r="W1414" s="4" t="str">
        <f t="shared" si="1674"/>
        <v>W$1406</v>
      </c>
      <c r="X1414" s="4" t="str">
        <f t="shared" si="1674"/>
        <v>X$1406</v>
      </c>
      <c r="Y1414" s="4" t="str">
        <f t="shared" si="1674"/>
        <v>Y$1406</v>
      </c>
      <c r="Z1414" s="4" t="str">
        <f t="shared" si="1674"/>
        <v>Z$1406</v>
      </c>
      <c r="AA1414" s="4" t="str">
        <f t="shared" si="1674"/>
        <v>AA$1406</v>
      </c>
      <c r="AB1414" s="4" t="str">
        <f t="shared" si="1674"/>
        <v>AB$1406</v>
      </c>
      <c r="AC1414" s="4" t="str">
        <f t="shared" si="1674"/>
        <v>AC$1406</v>
      </c>
      <c r="AD1414" s="4" t="str">
        <f t="shared" si="1674"/>
        <v>AD$1406</v>
      </c>
      <c r="AE1414" s="4" t="str">
        <f t="shared" si="1674"/>
        <v>AE$1406</v>
      </c>
      <c r="AF1414" s="4" t="str">
        <f t="shared" si="1674"/>
        <v>AF$1406</v>
      </c>
      <c r="AG1414" s="4" t="str">
        <f t="shared" si="1674"/>
        <v>AG$1406</v>
      </c>
      <c r="AH1414" s="4" t="str">
        <f t="shared" si="1674"/>
        <v>AH$1406</v>
      </c>
      <c r="AI1414" s="4" t="str">
        <f t="shared" si="1674"/>
        <v>AI$1406</v>
      </c>
      <c r="AJ1414" s="4" t="str">
        <f t="shared" si="1674"/>
        <v>AJ$1406</v>
      </c>
      <c r="AK1414" s="4" t="str">
        <f t="shared" si="1674"/>
        <v>AK$1406</v>
      </c>
      <c r="AL1414" s="4" t="str">
        <f t="shared" si="1674"/>
        <v>AL$1406</v>
      </c>
      <c r="AM1414" s="4" t="str">
        <f t="shared" si="1674"/>
        <v>AM$1406</v>
      </c>
      <c r="AN1414" s="4" t="str">
        <f t="shared" si="1674"/>
        <v>AN$1406</v>
      </c>
      <c r="AO1414" s="4" t="str">
        <f t="shared" si="1674"/>
        <v>AO$1406</v>
      </c>
      <c r="AP1414" s="4" t="str">
        <f t="shared" si="1674"/>
        <v>AP$1406</v>
      </c>
      <c r="AQ1414" s="4" t="str">
        <f t="shared" si="1674"/>
        <v>AQ$1406</v>
      </c>
      <c r="AR1414" s="4" t="str">
        <f t="shared" si="1674"/>
        <v>AR$1406</v>
      </c>
      <c r="AS1414" s="4" t="str">
        <f t="shared" si="1674"/>
        <v>AS$1406</v>
      </c>
      <c r="AT1414" s="4" t="str">
        <f t="shared" si="1674"/>
        <v>AT$1406</v>
      </c>
      <c r="AU1414" s="4" t="str">
        <f t="shared" si="1674"/>
        <v>AU$1406</v>
      </c>
      <c r="AV1414" s="4" t="str">
        <f t="shared" si="1674"/>
        <v>AV$1406</v>
      </c>
      <c r="AW1414" s="4" t="str">
        <f t="shared" si="1674"/>
        <v>AW$1406</v>
      </c>
      <c r="AX1414" s="4" t="str">
        <f t="shared" si="1674"/>
        <v>AX$1406</v>
      </c>
      <c r="AY1414" s="4" t="str">
        <f t="shared" ref="AY1414:CD1414" si="1675">ADDRESS(ROW(AY1406),COLUMN(AY1406),2)</f>
        <v>AY$1406</v>
      </c>
      <c r="AZ1414" s="4" t="str">
        <f t="shared" si="1675"/>
        <v>AZ$1406</v>
      </c>
      <c r="BA1414" s="4" t="str">
        <f t="shared" si="1675"/>
        <v>BA$1406</v>
      </c>
      <c r="BB1414" s="4" t="str">
        <f t="shared" si="1675"/>
        <v>BB$1406</v>
      </c>
      <c r="BC1414" s="4" t="str">
        <f t="shared" si="1675"/>
        <v>BC$1406</v>
      </c>
      <c r="BD1414" s="4" t="str">
        <f t="shared" si="1675"/>
        <v>BD$1406</v>
      </c>
      <c r="BE1414" s="4" t="str">
        <f t="shared" si="1675"/>
        <v>BE$1406</v>
      </c>
      <c r="BF1414" s="4" t="str">
        <f t="shared" si="1675"/>
        <v>BF$1406</v>
      </c>
      <c r="BG1414" s="4" t="str">
        <f t="shared" si="1675"/>
        <v>BG$1406</v>
      </c>
      <c r="BH1414" s="4" t="str">
        <f t="shared" si="1675"/>
        <v>BH$1406</v>
      </c>
      <c r="BI1414" s="4" t="str">
        <f t="shared" si="1675"/>
        <v>BI$1406</v>
      </c>
      <c r="BJ1414" s="4" t="str">
        <f t="shared" si="1675"/>
        <v>BJ$1406</v>
      </c>
      <c r="BK1414" s="4" t="str">
        <f t="shared" si="1675"/>
        <v>BK$1406</v>
      </c>
      <c r="BL1414" s="4" t="str">
        <f t="shared" si="1675"/>
        <v>BL$1406</v>
      </c>
      <c r="BM1414" s="4" t="str">
        <f t="shared" si="1675"/>
        <v>BM$1406</v>
      </c>
      <c r="BN1414" s="4" t="str">
        <f t="shared" si="1675"/>
        <v>BN$1406</v>
      </c>
      <c r="BO1414" s="4" t="str">
        <f t="shared" si="1675"/>
        <v>BO$1406</v>
      </c>
      <c r="BP1414" s="4" t="str">
        <f t="shared" si="1675"/>
        <v>BP$1406</v>
      </c>
      <c r="BQ1414" s="4" t="str">
        <f t="shared" si="1675"/>
        <v>BQ$1406</v>
      </c>
      <c r="BR1414" s="4" t="str">
        <f t="shared" si="1675"/>
        <v>BR$1406</v>
      </c>
      <c r="BS1414" s="4" t="str">
        <f t="shared" si="1675"/>
        <v>BS$1406</v>
      </c>
      <c r="BT1414" s="4" t="str">
        <f t="shared" si="1675"/>
        <v>BT$1406</v>
      </c>
      <c r="BU1414" s="4" t="str">
        <f t="shared" si="1675"/>
        <v>BU$1406</v>
      </c>
      <c r="BV1414" s="4" t="str">
        <f t="shared" si="1675"/>
        <v>BV$1406</v>
      </c>
      <c r="BW1414" s="4" t="str">
        <f t="shared" si="1675"/>
        <v>BW$1406</v>
      </c>
      <c r="BX1414" s="4" t="str">
        <f t="shared" si="1675"/>
        <v>BX$1406</v>
      </c>
      <c r="BY1414" s="4" t="str">
        <f t="shared" si="1675"/>
        <v>BY$1406</v>
      </c>
      <c r="BZ1414" s="4" t="str">
        <f t="shared" si="1675"/>
        <v>BZ$1406</v>
      </c>
      <c r="CA1414" s="4" t="str">
        <f t="shared" si="1675"/>
        <v>CA$1406</v>
      </c>
      <c r="CB1414" s="4" t="str">
        <f t="shared" si="1675"/>
        <v>CB$1406</v>
      </c>
      <c r="CC1414" s="4" t="str">
        <f t="shared" si="1675"/>
        <v>CC$1406</v>
      </c>
      <c r="CD1414" s="4" t="str">
        <f t="shared" si="1675"/>
        <v>CD$1406</v>
      </c>
      <c r="CE1414" s="4" t="str">
        <f t="shared" ref="CE1414:CK1414" si="1676">ADDRESS(ROW(CE1406),COLUMN(CE1406),2)</f>
        <v>CE$1406</v>
      </c>
      <c r="CF1414" s="4" t="str">
        <f t="shared" si="1676"/>
        <v>CF$1406</v>
      </c>
      <c r="CG1414" s="4" t="str">
        <f t="shared" si="1676"/>
        <v>CG$1406</v>
      </c>
      <c r="CH1414" s="4" t="str">
        <f t="shared" si="1676"/>
        <v>CH$1406</v>
      </c>
      <c r="CI1414" s="4" t="str">
        <f t="shared" si="1676"/>
        <v>CI$1406</v>
      </c>
      <c r="CJ1414" s="4" t="str">
        <f t="shared" si="1676"/>
        <v>CJ$1406</v>
      </c>
      <c r="CK1414" s="4" t="str">
        <f t="shared" si="1676"/>
        <v>CK$1406</v>
      </c>
      <c r="CL1414" s="4" t="str">
        <f t="shared" ref="CL1414" si="1677">ADDRESS(ROW(CL1406),COLUMN(CL1406),2)</f>
        <v>CL$1406</v>
      </c>
    </row>
    <row r="1415" spans="2:90" x14ac:dyDescent="0.4">
      <c r="B1415" s="8" t="str">
        <f>B1402</f>
        <v>Secondary volume driver</v>
      </c>
      <c r="D1415" t="s">
        <v>805</v>
      </c>
      <c r="E1415" s="8" t="str">
        <f t="shared" si="1667"/>
        <v>1415 SALES-S</v>
      </c>
      <c r="G1415" t="s">
        <v>332</v>
      </c>
      <c r="H1415" s="12"/>
      <c r="I1415" s="60"/>
      <c r="J1415" s="60"/>
      <c r="K1415" s="15"/>
      <c r="L1415" s="15"/>
      <c r="M1415" s="15"/>
      <c r="N1415" s="15"/>
      <c r="O1415" s="15"/>
      <c r="P1415" s="15"/>
      <c r="R1415" s="15"/>
      <c r="S1415" s="211" t="str">
        <f t="shared" ref="S1415" si="1678">S1402</f>
        <v>S$15</v>
      </c>
      <c r="T1415" s="211" t="str">
        <f t="shared" ref="T1415:AX1415" si="1679">T1402</f>
        <v>T$15</v>
      </c>
      <c r="U1415" s="211" t="str">
        <f t="shared" si="1679"/>
        <v>U$15</v>
      </c>
      <c r="V1415" s="211" t="str">
        <f t="shared" si="1679"/>
        <v>V$15</v>
      </c>
      <c r="W1415" s="211" t="str">
        <f t="shared" si="1679"/>
        <v>W$15</v>
      </c>
      <c r="X1415" s="211" t="str">
        <f t="shared" si="1679"/>
        <v>X$15</v>
      </c>
      <c r="Y1415" s="211" t="str">
        <f t="shared" si="1679"/>
        <v>Y$15</v>
      </c>
      <c r="Z1415" s="211" t="str">
        <f t="shared" si="1679"/>
        <v>Z$15</v>
      </c>
      <c r="AA1415" s="211" t="str">
        <f t="shared" si="1679"/>
        <v>AA$15</v>
      </c>
      <c r="AB1415" s="211" t="str">
        <f t="shared" si="1679"/>
        <v>AB$15</v>
      </c>
      <c r="AC1415" s="211" t="str">
        <f t="shared" si="1679"/>
        <v>AC$15</v>
      </c>
      <c r="AD1415" s="211" t="str">
        <f t="shared" si="1679"/>
        <v>AD$15</v>
      </c>
      <c r="AE1415" s="211" t="str">
        <f t="shared" si="1679"/>
        <v>AE$15</v>
      </c>
      <c r="AF1415" s="211" t="str">
        <f t="shared" si="1679"/>
        <v>AF$15</v>
      </c>
      <c r="AG1415" s="211" t="str">
        <f t="shared" si="1679"/>
        <v>AG$15</v>
      </c>
      <c r="AH1415" s="211" t="str">
        <f t="shared" si="1679"/>
        <v>AH$15</v>
      </c>
      <c r="AI1415" s="211" t="str">
        <f t="shared" si="1679"/>
        <v>AI$15</v>
      </c>
      <c r="AJ1415" s="211" t="str">
        <f t="shared" si="1679"/>
        <v>AJ$15</v>
      </c>
      <c r="AK1415" s="211" t="str">
        <f t="shared" si="1679"/>
        <v>AK$15</v>
      </c>
      <c r="AL1415" s="211" t="str">
        <f t="shared" si="1679"/>
        <v>AL$15</v>
      </c>
      <c r="AM1415" s="211" t="str">
        <f t="shared" si="1679"/>
        <v>AM$15</v>
      </c>
      <c r="AN1415" s="211" t="str">
        <f t="shared" si="1679"/>
        <v>AN$15</v>
      </c>
      <c r="AO1415" s="211" t="str">
        <f t="shared" si="1679"/>
        <v>AO$15</v>
      </c>
      <c r="AP1415" s="211" t="str">
        <f t="shared" si="1679"/>
        <v>AP$15</v>
      </c>
      <c r="AQ1415" s="211" t="str">
        <f t="shared" si="1679"/>
        <v>AQ$15</v>
      </c>
      <c r="AR1415" s="211" t="str">
        <f t="shared" si="1679"/>
        <v>AR$15</v>
      </c>
      <c r="AS1415" s="211" t="str">
        <f t="shared" si="1679"/>
        <v>AS$15</v>
      </c>
      <c r="AT1415" s="211" t="str">
        <f t="shared" si="1679"/>
        <v>AT$15</v>
      </c>
      <c r="AU1415" s="211" t="str">
        <f t="shared" si="1679"/>
        <v>AU$15</v>
      </c>
      <c r="AV1415" s="211" t="str">
        <f t="shared" si="1679"/>
        <v>AV$15</v>
      </c>
      <c r="AW1415" s="211" t="str">
        <f t="shared" si="1679"/>
        <v>AW$15</v>
      </c>
      <c r="AX1415" s="211" t="str">
        <f t="shared" si="1679"/>
        <v>AX$15</v>
      </c>
      <c r="AY1415" s="211" t="str">
        <f t="shared" ref="AY1415:CD1415" si="1680">AY1402</f>
        <v>AY$15</v>
      </c>
      <c r="AZ1415" s="211" t="str">
        <f t="shared" si="1680"/>
        <v>AZ$15</v>
      </c>
      <c r="BA1415" s="211" t="str">
        <f t="shared" si="1680"/>
        <v>BA$15</v>
      </c>
      <c r="BB1415" s="211" t="str">
        <f t="shared" si="1680"/>
        <v>BB$15</v>
      </c>
      <c r="BC1415" s="211" t="str">
        <f t="shared" si="1680"/>
        <v>BC$15</v>
      </c>
      <c r="BD1415" s="211" t="str">
        <f t="shared" si="1680"/>
        <v>BD$15</v>
      </c>
      <c r="BE1415" s="211" t="str">
        <f t="shared" si="1680"/>
        <v>BE$15</v>
      </c>
      <c r="BF1415" s="211" t="str">
        <f t="shared" si="1680"/>
        <v>BF$15</v>
      </c>
      <c r="BG1415" s="211" t="str">
        <f t="shared" si="1680"/>
        <v>BG$15</v>
      </c>
      <c r="BH1415" s="211" t="str">
        <f t="shared" si="1680"/>
        <v>BH$15</v>
      </c>
      <c r="BI1415" s="211" t="str">
        <f t="shared" si="1680"/>
        <v>BI$15</v>
      </c>
      <c r="BJ1415" s="211" t="str">
        <f t="shared" si="1680"/>
        <v>BJ$15</v>
      </c>
      <c r="BK1415" s="211" t="str">
        <f t="shared" si="1680"/>
        <v>BK$15</v>
      </c>
      <c r="BL1415" s="211" t="str">
        <f t="shared" si="1680"/>
        <v>BL$15</v>
      </c>
      <c r="BM1415" s="211" t="str">
        <f t="shared" si="1680"/>
        <v>BM$15</v>
      </c>
      <c r="BN1415" s="211" t="str">
        <f t="shared" si="1680"/>
        <v>BN$15</v>
      </c>
      <c r="BO1415" s="211" t="str">
        <f t="shared" si="1680"/>
        <v>BO$15</v>
      </c>
      <c r="BP1415" s="211" t="str">
        <f t="shared" si="1680"/>
        <v>BP$15</v>
      </c>
      <c r="BQ1415" s="211" t="str">
        <f t="shared" si="1680"/>
        <v>BQ$15</v>
      </c>
      <c r="BR1415" s="211" t="str">
        <f t="shared" si="1680"/>
        <v>BR$15</v>
      </c>
      <c r="BS1415" s="211" t="str">
        <f t="shared" si="1680"/>
        <v>BS$15</v>
      </c>
      <c r="BT1415" s="211" t="str">
        <f t="shared" si="1680"/>
        <v>BT$15</v>
      </c>
      <c r="BU1415" s="211" t="str">
        <f t="shared" si="1680"/>
        <v>BU$15</v>
      </c>
      <c r="BV1415" s="211" t="str">
        <f t="shared" si="1680"/>
        <v>BV$15</v>
      </c>
      <c r="BW1415" s="211" t="str">
        <f t="shared" si="1680"/>
        <v>BW$15</v>
      </c>
      <c r="BX1415" s="211" t="str">
        <f t="shared" si="1680"/>
        <v>BX$15</v>
      </c>
      <c r="BY1415" s="211" t="str">
        <f t="shared" si="1680"/>
        <v>BY$15</v>
      </c>
      <c r="BZ1415" s="211" t="str">
        <f t="shared" si="1680"/>
        <v>BZ$15</v>
      </c>
      <c r="CA1415" s="211" t="str">
        <f t="shared" si="1680"/>
        <v>CA$15</v>
      </c>
      <c r="CB1415" s="211" t="str">
        <f t="shared" si="1680"/>
        <v>CB$15</v>
      </c>
      <c r="CC1415" s="211" t="str">
        <f t="shared" si="1680"/>
        <v>CC$15</v>
      </c>
      <c r="CD1415" s="211" t="str">
        <f t="shared" si="1680"/>
        <v>CD$15</v>
      </c>
      <c r="CE1415" s="211" t="str">
        <f t="shared" ref="CE1415:CK1415" si="1681">CE1402</f>
        <v>CE$15</v>
      </c>
      <c r="CF1415" s="211" t="str">
        <f t="shared" si="1681"/>
        <v>CF$15</v>
      </c>
      <c r="CG1415" s="211" t="str">
        <f t="shared" si="1681"/>
        <v>CG$15</v>
      </c>
      <c r="CH1415" s="211" t="str">
        <f t="shared" si="1681"/>
        <v>CH$15</v>
      </c>
      <c r="CI1415" s="211" t="str">
        <f t="shared" si="1681"/>
        <v>CI$15</v>
      </c>
      <c r="CJ1415" s="211" t="str">
        <f t="shared" si="1681"/>
        <v>CJ$15</v>
      </c>
      <c r="CK1415" s="211" t="str">
        <f t="shared" si="1681"/>
        <v>CK$15</v>
      </c>
      <c r="CL1415" s="211" t="str">
        <f t="shared" ref="CL1415" si="1682">CL1402</f>
        <v>CL$15</v>
      </c>
    </row>
    <row r="1416" spans="2:90" x14ac:dyDescent="0.4">
      <c r="E1416" s="8"/>
      <c r="H1416" s="12"/>
      <c r="I1416" s="60"/>
      <c r="J1416" s="60"/>
      <c r="K1416" s="15"/>
      <c r="L1416" s="15"/>
      <c r="M1416" s="15"/>
      <c r="N1416" s="15"/>
      <c r="O1416" s="15"/>
      <c r="P1416" s="15"/>
      <c r="R1416" s="15"/>
      <c r="S1416" s="76"/>
      <c r="T1416" s="76"/>
      <c r="U1416" s="76"/>
      <c r="V1416" s="76"/>
      <c r="W1416" s="76"/>
      <c r="X1416" s="76"/>
      <c r="Y1416" s="76"/>
      <c r="Z1416" s="76"/>
      <c r="AA1416" s="76"/>
      <c r="AB1416" s="76"/>
      <c r="AC1416" s="76"/>
      <c r="AD1416" s="76"/>
      <c r="AE1416" s="76"/>
      <c r="AF1416" s="76"/>
      <c r="AG1416" s="76"/>
      <c r="AH1416" s="76"/>
      <c r="AI1416" s="76"/>
      <c r="AJ1416" s="76"/>
      <c r="AK1416" s="76"/>
      <c r="AL1416" s="76"/>
      <c r="AM1416" s="76"/>
      <c r="AN1416" s="76"/>
      <c r="AO1416" s="76"/>
      <c r="AP1416" s="76"/>
      <c r="AQ1416" s="76"/>
      <c r="AR1416" s="76"/>
      <c r="AS1416" s="76"/>
      <c r="AT1416" s="76"/>
      <c r="AU1416" s="76"/>
      <c r="AV1416" s="76"/>
      <c r="AW1416" s="76"/>
      <c r="AX1416" s="76"/>
      <c r="AY1416" s="76"/>
      <c r="AZ1416" s="76"/>
      <c r="BA1416" s="76"/>
      <c r="BB1416" s="76"/>
      <c r="BC1416" s="76"/>
      <c r="BD1416" s="76"/>
      <c r="BE1416" s="76"/>
      <c r="BF1416" s="76"/>
      <c r="BG1416" s="76"/>
      <c r="BH1416" s="76"/>
      <c r="BI1416" s="76"/>
      <c r="BJ1416" s="76"/>
      <c r="BK1416" s="76"/>
      <c r="BL1416" s="76"/>
      <c r="BM1416" s="76"/>
      <c r="BN1416" s="76"/>
      <c r="BO1416" s="76"/>
      <c r="BP1416" s="76"/>
      <c r="BQ1416" s="76"/>
      <c r="BR1416" s="76"/>
      <c r="BS1416" s="76"/>
      <c r="BT1416" s="76"/>
      <c r="BU1416" s="76"/>
      <c r="BV1416" s="76"/>
      <c r="BW1416" s="76"/>
      <c r="BX1416" s="76"/>
      <c r="BY1416" s="76"/>
      <c r="BZ1416" s="76"/>
      <c r="CA1416" s="76"/>
      <c r="CB1416" s="76"/>
      <c r="CC1416" s="76"/>
      <c r="CD1416" s="76"/>
      <c r="CE1416" s="76"/>
      <c r="CF1416" s="76"/>
      <c r="CG1416" s="76"/>
      <c r="CH1416" s="76"/>
      <c r="CI1416" s="76"/>
      <c r="CJ1416" s="76"/>
      <c r="CK1416" s="76"/>
      <c r="CL1416" s="76"/>
    </row>
    <row r="1417" spans="2:90" x14ac:dyDescent="0.4">
      <c r="B1417" s="171" t="s">
        <v>490</v>
      </c>
      <c r="E1417" s="8"/>
      <c r="H1417" s="189"/>
      <c r="I1417" s="190"/>
      <c r="J1417" s="190"/>
      <c r="K1417" s="191"/>
      <c r="L1417" s="191"/>
      <c r="M1417" s="191"/>
      <c r="N1417" s="191"/>
      <c r="O1417" s="191"/>
      <c r="P1417" s="191"/>
      <c r="R1417" s="191"/>
      <c r="S1417" s="192"/>
      <c r="T1417" s="192"/>
      <c r="U1417" s="192"/>
      <c r="V1417" s="192"/>
      <c r="W1417" s="192"/>
      <c r="X1417" s="192"/>
      <c r="Y1417" s="192"/>
      <c r="Z1417" s="192"/>
      <c r="AA1417" s="192"/>
      <c r="AB1417" s="192"/>
      <c r="AC1417" s="192"/>
      <c r="AD1417" s="192"/>
      <c r="AE1417" s="192"/>
      <c r="AF1417" s="192"/>
      <c r="AG1417" s="192"/>
      <c r="AH1417" s="192"/>
      <c r="AI1417" s="192"/>
      <c r="AJ1417" s="192"/>
      <c r="AK1417" s="192"/>
      <c r="AL1417" s="192"/>
      <c r="AM1417" s="192"/>
      <c r="AN1417" s="192"/>
      <c r="AO1417" s="192"/>
      <c r="AP1417" s="192"/>
      <c r="AQ1417" s="192"/>
      <c r="AR1417" s="192"/>
      <c r="AS1417" s="192"/>
      <c r="AT1417" s="192"/>
      <c r="AU1417" s="192"/>
      <c r="AV1417" s="192"/>
      <c r="AW1417" s="192"/>
      <c r="AX1417" s="192"/>
      <c r="AY1417" s="192"/>
      <c r="AZ1417" s="192"/>
      <c r="BA1417" s="192"/>
      <c r="BB1417" s="192"/>
      <c r="BC1417" s="192"/>
      <c r="BD1417" s="192"/>
      <c r="BE1417" s="192"/>
      <c r="BF1417" s="192"/>
      <c r="BG1417" s="192"/>
      <c r="BH1417" s="192"/>
      <c r="BI1417" s="192"/>
      <c r="BJ1417" s="192"/>
      <c r="BK1417" s="192"/>
      <c r="BL1417" s="192"/>
      <c r="BM1417" s="192"/>
      <c r="BN1417" s="192"/>
      <c r="BO1417" s="192"/>
      <c r="BP1417" s="192"/>
      <c r="BQ1417" s="192"/>
      <c r="BR1417" s="192"/>
      <c r="BS1417" s="192"/>
      <c r="BT1417" s="192"/>
      <c r="BU1417" s="192"/>
      <c r="BV1417" s="192"/>
      <c r="BW1417" s="192"/>
      <c r="BX1417" s="192"/>
      <c r="BY1417" s="192"/>
      <c r="BZ1417" s="192"/>
      <c r="CA1417" s="192"/>
      <c r="CB1417" s="192"/>
      <c r="CC1417" s="192"/>
      <c r="CD1417" s="192"/>
      <c r="CE1417" s="192"/>
      <c r="CF1417" s="192"/>
      <c r="CG1417" s="192"/>
      <c r="CH1417" s="192"/>
      <c r="CI1417" s="192"/>
      <c r="CJ1417" s="192"/>
      <c r="CK1417" s="192"/>
      <c r="CL1417" s="192"/>
    </row>
    <row r="1418" spans="2:90" x14ac:dyDescent="0.4">
      <c r="B1418" s="171" t="s">
        <v>492</v>
      </c>
      <c r="E1418" s="8"/>
      <c r="H1418" s="189"/>
      <c r="I1418" s="190"/>
      <c r="J1418" s="190"/>
      <c r="K1418" s="191"/>
      <c r="L1418" s="191"/>
      <c r="M1418" s="191"/>
      <c r="N1418" s="191"/>
      <c r="O1418" s="191"/>
      <c r="P1418" s="191"/>
      <c r="R1418" s="191"/>
      <c r="S1418" s="192"/>
      <c r="T1418" s="192"/>
      <c r="U1418" s="192"/>
      <c r="V1418" s="192"/>
      <c r="W1418" s="192"/>
      <c r="X1418" s="192"/>
      <c r="Y1418" s="192"/>
      <c r="Z1418" s="192"/>
      <c r="AA1418" s="192"/>
      <c r="AB1418" s="192"/>
      <c r="AC1418" s="192"/>
      <c r="AD1418" s="192"/>
      <c r="AE1418" s="192"/>
      <c r="AF1418" s="192"/>
      <c r="AG1418" s="192"/>
      <c r="AH1418" s="192"/>
      <c r="AI1418" s="192"/>
      <c r="AJ1418" s="192"/>
      <c r="AK1418" s="192"/>
      <c r="AL1418" s="192"/>
      <c r="AM1418" s="192"/>
      <c r="AN1418" s="192"/>
      <c r="AO1418" s="192"/>
      <c r="AP1418" s="192"/>
      <c r="AQ1418" s="192"/>
      <c r="AR1418" s="192"/>
      <c r="AS1418" s="192"/>
      <c r="AT1418" s="192"/>
      <c r="AU1418" s="192"/>
      <c r="AV1418" s="192"/>
      <c r="AW1418" s="192"/>
      <c r="AX1418" s="192"/>
      <c r="AY1418" s="192"/>
      <c r="AZ1418" s="192"/>
      <c r="BA1418" s="192"/>
      <c r="BB1418" s="192"/>
      <c r="BC1418" s="192"/>
      <c r="BD1418" s="192"/>
      <c r="BE1418" s="192"/>
      <c r="BF1418" s="192"/>
      <c r="BG1418" s="192"/>
      <c r="BH1418" s="192"/>
      <c r="BI1418" s="192"/>
      <c r="BJ1418" s="192"/>
      <c r="BK1418" s="192"/>
      <c r="BL1418" s="192"/>
      <c r="BM1418" s="192"/>
      <c r="BN1418" s="192"/>
      <c r="BO1418" s="192"/>
      <c r="BP1418" s="192"/>
      <c r="BQ1418" s="192"/>
      <c r="BR1418" s="192"/>
      <c r="BS1418" s="192"/>
      <c r="BT1418" s="192"/>
      <c r="BU1418" s="192"/>
      <c r="BV1418" s="192"/>
      <c r="BW1418" s="192"/>
      <c r="BX1418" s="192"/>
      <c r="BY1418" s="192"/>
      <c r="BZ1418" s="192"/>
      <c r="CA1418" s="192"/>
      <c r="CB1418" s="192"/>
      <c r="CC1418" s="192"/>
      <c r="CD1418" s="192"/>
      <c r="CE1418" s="192"/>
      <c r="CF1418" s="192"/>
      <c r="CG1418" s="192"/>
      <c r="CH1418" s="192"/>
      <c r="CI1418" s="192"/>
      <c r="CJ1418" s="192"/>
      <c r="CK1418" s="192"/>
      <c r="CL1418" s="192"/>
    </row>
    <row r="1419" spans="2:90" x14ac:dyDescent="0.4">
      <c r="B1419" s="171" t="s">
        <v>461</v>
      </c>
      <c r="E1419" s="8"/>
      <c r="H1419" s="170"/>
      <c r="I1419" s="172"/>
      <c r="J1419" s="172"/>
      <c r="K1419" s="193"/>
      <c r="L1419" s="193"/>
      <c r="M1419" s="193"/>
      <c r="N1419" s="193"/>
      <c r="O1419" s="193"/>
      <c r="P1419" s="193"/>
      <c r="R1419" s="194"/>
      <c r="S1419" s="195" t="str">
        <f t="shared" ref="S1419:CD1419" si="1683">S$16</f>
        <v>S$12</v>
      </c>
      <c r="T1419" s="195" t="str">
        <f t="shared" si="1683"/>
        <v>T$12</v>
      </c>
      <c r="U1419" s="195" t="str">
        <f t="shared" si="1683"/>
        <v>U$12</v>
      </c>
      <c r="V1419" s="195" t="str">
        <f t="shared" si="1683"/>
        <v>V$12</v>
      </c>
      <c r="W1419" s="195" t="str">
        <f t="shared" si="1683"/>
        <v>W$12</v>
      </c>
      <c r="X1419" s="195" t="str">
        <f t="shared" si="1683"/>
        <v>X$12</v>
      </c>
      <c r="Y1419" s="195" t="str">
        <f t="shared" si="1683"/>
        <v>Y$12</v>
      </c>
      <c r="Z1419" s="195" t="str">
        <f t="shared" si="1683"/>
        <v>Z$12</v>
      </c>
      <c r="AA1419" s="195" t="str">
        <f t="shared" si="1683"/>
        <v>AA$12</v>
      </c>
      <c r="AB1419" s="195" t="str">
        <f t="shared" si="1683"/>
        <v>AB$12</v>
      </c>
      <c r="AC1419" s="195" t="str">
        <f t="shared" si="1683"/>
        <v>AC$12</v>
      </c>
      <c r="AD1419" s="195" t="str">
        <f t="shared" si="1683"/>
        <v>AD$12</v>
      </c>
      <c r="AE1419" s="195" t="str">
        <f t="shared" si="1683"/>
        <v>AE$12</v>
      </c>
      <c r="AF1419" s="195" t="str">
        <f t="shared" si="1683"/>
        <v>AF$12</v>
      </c>
      <c r="AG1419" s="195" t="str">
        <f t="shared" si="1683"/>
        <v>AG$12</v>
      </c>
      <c r="AH1419" s="195" t="str">
        <f t="shared" si="1683"/>
        <v>AH$12</v>
      </c>
      <c r="AI1419" s="195" t="str">
        <f t="shared" si="1683"/>
        <v>AI$12</v>
      </c>
      <c r="AJ1419" s="195" t="str">
        <f t="shared" si="1683"/>
        <v>AJ$12</v>
      </c>
      <c r="AK1419" s="195" t="str">
        <f t="shared" si="1683"/>
        <v>AK$12</v>
      </c>
      <c r="AL1419" s="195" t="str">
        <f t="shared" si="1683"/>
        <v>AL$12</v>
      </c>
      <c r="AM1419" s="195" t="str">
        <f t="shared" si="1683"/>
        <v>AM$12</v>
      </c>
      <c r="AN1419" s="195" t="str">
        <f t="shared" si="1683"/>
        <v>AN$12</v>
      </c>
      <c r="AO1419" s="195" t="str">
        <f t="shared" si="1683"/>
        <v>AO$12</v>
      </c>
      <c r="AP1419" s="195" t="str">
        <f t="shared" si="1683"/>
        <v>AP$12</v>
      </c>
      <c r="AQ1419" s="195" t="str">
        <f t="shared" si="1683"/>
        <v>AQ$12</v>
      </c>
      <c r="AR1419" s="195" t="str">
        <f t="shared" si="1683"/>
        <v>AR$12</v>
      </c>
      <c r="AS1419" s="195" t="str">
        <f t="shared" si="1683"/>
        <v>AS$12</v>
      </c>
      <c r="AT1419" s="195" t="str">
        <f t="shared" si="1683"/>
        <v>AT$12</v>
      </c>
      <c r="AU1419" s="195" t="str">
        <f t="shared" si="1683"/>
        <v>AU$12</v>
      </c>
      <c r="AV1419" s="195" t="str">
        <f t="shared" si="1683"/>
        <v>AV$12</v>
      </c>
      <c r="AW1419" s="195" t="str">
        <f t="shared" si="1683"/>
        <v>AW$12</v>
      </c>
      <c r="AX1419" s="195" t="str">
        <f t="shared" si="1683"/>
        <v>AX$12</v>
      </c>
      <c r="AY1419" s="195" t="str">
        <f t="shared" si="1683"/>
        <v>AY$12</v>
      </c>
      <c r="AZ1419" s="195" t="str">
        <f t="shared" si="1683"/>
        <v>AZ$12</v>
      </c>
      <c r="BA1419" s="195" t="str">
        <f t="shared" si="1683"/>
        <v>BA$12</v>
      </c>
      <c r="BB1419" s="195" t="str">
        <f t="shared" si="1683"/>
        <v>BB$12</v>
      </c>
      <c r="BC1419" s="195" t="str">
        <f t="shared" si="1683"/>
        <v>BC$12</v>
      </c>
      <c r="BD1419" s="195" t="str">
        <f t="shared" si="1683"/>
        <v>BD$12</v>
      </c>
      <c r="BE1419" s="195" t="str">
        <f t="shared" si="1683"/>
        <v>BE$12</v>
      </c>
      <c r="BF1419" s="195" t="str">
        <f t="shared" si="1683"/>
        <v>BF$12</v>
      </c>
      <c r="BG1419" s="195" t="str">
        <f t="shared" si="1683"/>
        <v>BG$12</v>
      </c>
      <c r="BH1419" s="195" t="str">
        <f t="shared" si="1683"/>
        <v>BH$12</v>
      </c>
      <c r="BI1419" s="195" t="str">
        <f t="shared" si="1683"/>
        <v>BI$12</v>
      </c>
      <c r="BJ1419" s="195" t="str">
        <f t="shared" si="1683"/>
        <v>BJ$12</v>
      </c>
      <c r="BK1419" s="195" t="str">
        <f t="shared" si="1683"/>
        <v>BK$12</v>
      </c>
      <c r="BL1419" s="195" t="str">
        <f t="shared" si="1683"/>
        <v>BL$12</v>
      </c>
      <c r="BM1419" s="195" t="str">
        <f t="shared" si="1683"/>
        <v>BM$12</v>
      </c>
      <c r="BN1419" s="195" t="str">
        <f t="shared" si="1683"/>
        <v>BN$12</v>
      </c>
      <c r="BO1419" s="195" t="str">
        <f t="shared" si="1683"/>
        <v>BO$12</v>
      </c>
      <c r="BP1419" s="195" t="str">
        <f t="shared" si="1683"/>
        <v>BP$12</v>
      </c>
      <c r="BQ1419" s="195" t="str">
        <f t="shared" si="1683"/>
        <v>BQ$12</v>
      </c>
      <c r="BR1419" s="195" t="str">
        <f t="shared" si="1683"/>
        <v>BR$12</v>
      </c>
      <c r="BS1419" s="195" t="str">
        <f t="shared" si="1683"/>
        <v>BS$12</v>
      </c>
      <c r="BT1419" s="195" t="str">
        <f t="shared" si="1683"/>
        <v>BT$12</v>
      </c>
      <c r="BU1419" s="195" t="str">
        <f t="shared" si="1683"/>
        <v>BU$12</v>
      </c>
      <c r="BV1419" s="195" t="str">
        <f t="shared" si="1683"/>
        <v>BV$12</v>
      </c>
      <c r="BW1419" s="195" t="str">
        <f t="shared" si="1683"/>
        <v>BW$12</v>
      </c>
      <c r="BX1419" s="195" t="str">
        <f t="shared" si="1683"/>
        <v>BX$12</v>
      </c>
      <c r="BY1419" s="195" t="str">
        <f t="shared" si="1683"/>
        <v>BY$12</v>
      </c>
      <c r="BZ1419" s="195" t="str">
        <f t="shared" si="1683"/>
        <v>BZ$12</v>
      </c>
      <c r="CA1419" s="195" t="str">
        <f t="shared" si="1683"/>
        <v>CA$12</v>
      </c>
      <c r="CB1419" s="195" t="str">
        <f t="shared" si="1683"/>
        <v>CB$12</v>
      </c>
      <c r="CC1419" s="195" t="str">
        <f t="shared" si="1683"/>
        <v>CC$12</v>
      </c>
      <c r="CD1419" s="195" t="str">
        <f t="shared" si="1683"/>
        <v>CD$12</v>
      </c>
      <c r="CE1419" s="195" t="str">
        <f t="shared" ref="CE1419:CL1419" si="1684">CE$16</f>
        <v>CE$12</v>
      </c>
      <c r="CF1419" s="195" t="str">
        <f t="shared" si="1684"/>
        <v>CF$12</v>
      </c>
      <c r="CG1419" s="195" t="str">
        <f t="shared" si="1684"/>
        <v>CG$12</v>
      </c>
      <c r="CH1419" s="195" t="str">
        <f t="shared" si="1684"/>
        <v>CH$12</v>
      </c>
      <c r="CI1419" s="195" t="str">
        <f t="shared" si="1684"/>
        <v>CI$12</v>
      </c>
      <c r="CJ1419" s="195" t="str">
        <f t="shared" si="1684"/>
        <v>CJ$12</v>
      </c>
      <c r="CK1419" s="195" t="str">
        <f t="shared" si="1684"/>
        <v>CK$12</v>
      </c>
      <c r="CL1419" s="195" t="str">
        <f t="shared" si="1684"/>
        <v>CL$12</v>
      </c>
    </row>
    <row r="1420" spans="2:90" x14ac:dyDescent="0.4">
      <c r="B1420" s="171" t="s">
        <v>462</v>
      </c>
      <c r="E1420" s="8"/>
      <c r="H1420" s="170"/>
      <c r="I1420" s="172"/>
      <c r="J1420" s="172"/>
      <c r="K1420" s="193"/>
      <c r="L1420" s="193"/>
      <c r="M1420" s="193"/>
      <c r="N1420" s="193"/>
      <c r="O1420" s="193"/>
      <c r="P1420" s="193"/>
      <c r="R1420" s="194"/>
      <c r="S1420" s="195" t="str">
        <f t="shared" ref="S1420:CD1420" si="1685">S$17</f>
        <v>S$13</v>
      </c>
      <c r="T1420" s="195" t="str">
        <f t="shared" si="1685"/>
        <v>T$13</v>
      </c>
      <c r="U1420" s="195" t="str">
        <f t="shared" si="1685"/>
        <v>U$13</v>
      </c>
      <c r="V1420" s="195" t="str">
        <f t="shared" si="1685"/>
        <v>V$13</v>
      </c>
      <c r="W1420" s="195" t="str">
        <f t="shared" si="1685"/>
        <v>W$13</v>
      </c>
      <c r="X1420" s="195" t="str">
        <f t="shared" si="1685"/>
        <v>X$13</v>
      </c>
      <c r="Y1420" s="195" t="str">
        <f t="shared" si="1685"/>
        <v>Y$13</v>
      </c>
      <c r="Z1420" s="195" t="str">
        <f t="shared" si="1685"/>
        <v>Z$13</v>
      </c>
      <c r="AA1420" s="195" t="str">
        <f t="shared" si="1685"/>
        <v>AA$13</v>
      </c>
      <c r="AB1420" s="195" t="str">
        <f t="shared" si="1685"/>
        <v>AB$13</v>
      </c>
      <c r="AC1420" s="195" t="str">
        <f t="shared" si="1685"/>
        <v>AC$13</v>
      </c>
      <c r="AD1420" s="195" t="str">
        <f t="shared" si="1685"/>
        <v>AD$13</v>
      </c>
      <c r="AE1420" s="195" t="str">
        <f t="shared" si="1685"/>
        <v>AE$13</v>
      </c>
      <c r="AF1420" s="195" t="str">
        <f t="shared" si="1685"/>
        <v>AF$13</v>
      </c>
      <c r="AG1420" s="195" t="str">
        <f t="shared" si="1685"/>
        <v>AG$13</v>
      </c>
      <c r="AH1420" s="195" t="str">
        <f t="shared" si="1685"/>
        <v>AH$13</v>
      </c>
      <c r="AI1420" s="195" t="str">
        <f t="shared" si="1685"/>
        <v>AI$13</v>
      </c>
      <c r="AJ1420" s="195" t="str">
        <f t="shared" si="1685"/>
        <v>AJ$13</v>
      </c>
      <c r="AK1420" s="195" t="str">
        <f t="shared" si="1685"/>
        <v>AK$13</v>
      </c>
      <c r="AL1420" s="195" t="str">
        <f t="shared" si="1685"/>
        <v>AL$13</v>
      </c>
      <c r="AM1420" s="195" t="str">
        <f t="shared" si="1685"/>
        <v>AM$13</v>
      </c>
      <c r="AN1420" s="195" t="str">
        <f t="shared" si="1685"/>
        <v>AN$13</v>
      </c>
      <c r="AO1420" s="195" t="str">
        <f t="shared" si="1685"/>
        <v>AO$13</v>
      </c>
      <c r="AP1420" s="195" t="str">
        <f t="shared" si="1685"/>
        <v>AP$13</v>
      </c>
      <c r="AQ1420" s="195" t="str">
        <f t="shared" si="1685"/>
        <v>AQ$13</v>
      </c>
      <c r="AR1420" s="195" t="str">
        <f t="shared" si="1685"/>
        <v>AR$13</v>
      </c>
      <c r="AS1420" s="195" t="str">
        <f t="shared" si="1685"/>
        <v>AS$13</v>
      </c>
      <c r="AT1420" s="195" t="str">
        <f t="shared" si="1685"/>
        <v>AT$13</v>
      </c>
      <c r="AU1420" s="195" t="str">
        <f t="shared" si="1685"/>
        <v>AU$13</v>
      </c>
      <c r="AV1420" s="195" t="str">
        <f t="shared" si="1685"/>
        <v>AV$13</v>
      </c>
      <c r="AW1420" s="195" t="str">
        <f t="shared" si="1685"/>
        <v>AW$13</v>
      </c>
      <c r="AX1420" s="195" t="str">
        <f t="shared" si="1685"/>
        <v>AX$13</v>
      </c>
      <c r="AY1420" s="195" t="str">
        <f t="shared" si="1685"/>
        <v>AY$13</v>
      </c>
      <c r="AZ1420" s="195" t="str">
        <f t="shared" si="1685"/>
        <v>AZ$13</v>
      </c>
      <c r="BA1420" s="195" t="str">
        <f t="shared" si="1685"/>
        <v>BA$13</v>
      </c>
      <c r="BB1420" s="195" t="str">
        <f t="shared" si="1685"/>
        <v>BB$13</v>
      </c>
      <c r="BC1420" s="195" t="str">
        <f t="shared" si="1685"/>
        <v>BC$13</v>
      </c>
      <c r="BD1420" s="195" t="str">
        <f t="shared" si="1685"/>
        <v>BD$13</v>
      </c>
      <c r="BE1420" s="195" t="str">
        <f t="shared" si="1685"/>
        <v>BE$13</v>
      </c>
      <c r="BF1420" s="195" t="str">
        <f t="shared" si="1685"/>
        <v>BF$13</v>
      </c>
      <c r="BG1420" s="195" t="str">
        <f t="shared" si="1685"/>
        <v>BG$13</v>
      </c>
      <c r="BH1420" s="195" t="str">
        <f t="shared" si="1685"/>
        <v>BH$13</v>
      </c>
      <c r="BI1420" s="195" t="str">
        <f t="shared" si="1685"/>
        <v>BI$13</v>
      </c>
      <c r="BJ1420" s="195" t="str">
        <f t="shared" si="1685"/>
        <v>BJ$13</v>
      </c>
      <c r="BK1420" s="195" t="str">
        <f t="shared" si="1685"/>
        <v>BK$13</v>
      </c>
      <c r="BL1420" s="195" t="str">
        <f t="shared" si="1685"/>
        <v>BL$13</v>
      </c>
      <c r="BM1420" s="195" t="str">
        <f t="shared" si="1685"/>
        <v>BM$13</v>
      </c>
      <c r="BN1420" s="195" t="str">
        <f t="shared" si="1685"/>
        <v>BN$13</v>
      </c>
      <c r="BO1420" s="195" t="str">
        <f t="shared" si="1685"/>
        <v>BO$13</v>
      </c>
      <c r="BP1420" s="195" t="str">
        <f t="shared" si="1685"/>
        <v>BP$13</v>
      </c>
      <c r="BQ1420" s="195" t="str">
        <f t="shared" si="1685"/>
        <v>BQ$13</v>
      </c>
      <c r="BR1420" s="195" t="str">
        <f t="shared" si="1685"/>
        <v>BR$13</v>
      </c>
      <c r="BS1420" s="195" t="str">
        <f t="shared" si="1685"/>
        <v>BS$13</v>
      </c>
      <c r="BT1420" s="195" t="str">
        <f t="shared" si="1685"/>
        <v>BT$13</v>
      </c>
      <c r="BU1420" s="195" t="str">
        <f t="shared" si="1685"/>
        <v>BU$13</v>
      </c>
      <c r="BV1420" s="195" t="str">
        <f t="shared" si="1685"/>
        <v>BV$13</v>
      </c>
      <c r="BW1420" s="195" t="str">
        <f t="shared" si="1685"/>
        <v>BW$13</v>
      </c>
      <c r="BX1420" s="195" t="str">
        <f t="shared" si="1685"/>
        <v>BX$13</v>
      </c>
      <c r="BY1420" s="195" t="str">
        <f t="shared" si="1685"/>
        <v>BY$13</v>
      </c>
      <c r="BZ1420" s="195" t="str">
        <f t="shared" si="1685"/>
        <v>BZ$13</v>
      </c>
      <c r="CA1420" s="195" t="str">
        <f t="shared" si="1685"/>
        <v>CA$13</v>
      </c>
      <c r="CB1420" s="195" t="str">
        <f t="shared" si="1685"/>
        <v>CB$13</v>
      </c>
      <c r="CC1420" s="195" t="str">
        <f t="shared" si="1685"/>
        <v>CC$13</v>
      </c>
      <c r="CD1420" s="195" t="str">
        <f t="shared" si="1685"/>
        <v>CD$13</v>
      </c>
      <c r="CE1420" s="195" t="str">
        <f t="shared" ref="CE1420:CL1420" si="1686">CE$17</f>
        <v>CE$13</v>
      </c>
      <c r="CF1420" s="195" t="str">
        <f t="shared" si="1686"/>
        <v>CF$13</v>
      </c>
      <c r="CG1420" s="195" t="str">
        <f t="shared" si="1686"/>
        <v>CG$13</v>
      </c>
      <c r="CH1420" s="195" t="str">
        <f t="shared" si="1686"/>
        <v>CH$13</v>
      </c>
      <c r="CI1420" s="195" t="str">
        <f t="shared" si="1686"/>
        <v>CI$13</v>
      </c>
      <c r="CJ1420" s="195" t="str">
        <f t="shared" si="1686"/>
        <v>CJ$13</v>
      </c>
      <c r="CK1420" s="195" t="str">
        <f t="shared" si="1686"/>
        <v>CK$13</v>
      </c>
      <c r="CL1420" s="195" t="str">
        <f t="shared" si="1686"/>
        <v>CL$13</v>
      </c>
    </row>
    <row r="1421" spans="2:90" x14ac:dyDescent="0.4">
      <c r="B1421" s="171" t="s">
        <v>491</v>
      </c>
      <c r="E1421" s="8"/>
      <c r="H1421" s="196"/>
      <c r="I1421" s="197"/>
      <c r="J1421" s="197"/>
      <c r="K1421" s="198"/>
      <c r="L1421" s="198"/>
      <c r="M1421" s="198"/>
      <c r="N1421" s="198"/>
      <c r="O1421" s="198"/>
      <c r="P1421" s="198"/>
      <c r="R1421" s="198"/>
      <c r="S1421" s="170"/>
      <c r="T1421" s="170"/>
      <c r="U1421" s="170"/>
      <c r="V1421" s="170"/>
      <c r="W1421" s="170"/>
      <c r="X1421" s="170"/>
      <c r="Y1421" s="170"/>
      <c r="Z1421" s="170"/>
      <c r="AA1421" s="170"/>
      <c r="AB1421" s="170"/>
      <c r="AC1421" s="170"/>
      <c r="AD1421" s="170"/>
      <c r="AE1421" s="170"/>
      <c r="AF1421" s="170"/>
      <c r="AG1421" s="170"/>
      <c r="AH1421" s="170"/>
      <c r="AI1421" s="170"/>
      <c r="AJ1421" s="170"/>
      <c r="AK1421" s="170"/>
      <c r="AL1421" s="170"/>
      <c r="AM1421" s="170"/>
      <c r="AN1421" s="170"/>
      <c r="AO1421" s="170"/>
      <c r="AP1421" s="170"/>
      <c r="AQ1421" s="170"/>
      <c r="AR1421" s="170"/>
      <c r="AS1421" s="170"/>
      <c r="AT1421" s="170"/>
      <c r="AU1421" s="170"/>
      <c r="AV1421" s="170"/>
      <c r="AW1421" s="170"/>
      <c r="AX1421" s="170"/>
      <c r="AY1421" s="170"/>
      <c r="AZ1421" s="170"/>
      <c r="BA1421" s="170"/>
      <c r="BB1421" s="170"/>
      <c r="BC1421" s="170"/>
      <c r="BD1421" s="170"/>
      <c r="BE1421" s="170"/>
      <c r="BF1421" s="170"/>
      <c r="BG1421" s="170"/>
      <c r="BH1421" s="170"/>
      <c r="BI1421" s="170"/>
      <c r="BJ1421" s="170"/>
      <c r="BK1421" s="170"/>
      <c r="BL1421" s="170"/>
      <c r="BM1421" s="170"/>
      <c r="BN1421" s="170"/>
      <c r="BO1421" s="170"/>
      <c r="BP1421" s="170"/>
      <c r="BQ1421" s="170"/>
      <c r="BR1421" s="170"/>
      <c r="BS1421" s="170"/>
      <c r="BT1421" s="170"/>
      <c r="BU1421" s="170"/>
      <c r="BV1421" s="170"/>
      <c r="BW1421" s="170"/>
      <c r="BX1421" s="170"/>
      <c r="BY1421" s="170"/>
      <c r="BZ1421" s="170"/>
      <c r="CA1421" s="170"/>
      <c r="CB1421" s="170"/>
      <c r="CC1421" s="170"/>
      <c r="CD1421" s="170"/>
      <c r="CE1421" s="170"/>
      <c r="CF1421" s="170"/>
      <c r="CG1421" s="170"/>
      <c r="CH1421" s="170"/>
      <c r="CI1421" s="170"/>
      <c r="CJ1421" s="170"/>
      <c r="CK1421" s="170"/>
      <c r="CL1421" s="170"/>
    </row>
    <row r="1422" spans="2:90" x14ac:dyDescent="0.4">
      <c r="B1422" s="171" t="s">
        <v>505</v>
      </c>
      <c r="E1422" s="8"/>
      <c r="H1422" s="196"/>
      <c r="I1422" s="197"/>
      <c r="J1422" s="197"/>
      <c r="K1422" s="198"/>
      <c r="L1422" s="198"/>
      <c r="M1422" s="198"/>
      <c r="N1422" s="198"/>
      <c r="O1422" s="198"/>
      <c r="P1422" s="198"/>
      <c r="R1422" s="198"/>
      <c r="S1422" s="186"/>
      <c r="T1422" s="186"/>
      <c r="U1422" s="186"/>
      <c r="V1422" s="186"/>
      <c r="W1422" s="186"/>
      <c r="X1422" s="186"/>
      <c r="Y1422" s="186"/>
      <c r="Z1422" s="186"/>
      <c r="AA1422" s="186"/>
      <c r="AB1422" s="186"/>
      <c r="AC1422" s="186"/>
      <c r="AD1422" s="186"/>
      <c r="AE1422" s="186"/>
      <c r="AF1422" s="186"/>
      <c r="AG1422" s="186"/>
      <c r="AH1422" s="186"/>
      <c r="AI1422" s="186"/>
      <c r="AJ1422" s="186"/>
      <c r="AK1422" s="186"/>
      <c r="AL1422" s="186"/>
      <c r="AM1422" s="186"/>
      <c r="AN1422" s="186"/>
      <c r="AO1422" s="186"/>
      <c r="AP1422" s="186"/>
      <c r="AQ1422" s="186"/>
      <c r="AR1422" s="186"/>
      <c r="AS1422" s="186"/>
      <c r="AT1422" s="186"/>
      <c r="AU1422" s="186"/>
      <c r="AV1422" s="186"/>
      <c r="AW1422" s="186"/>
      <c r="AX1422" s="186"/>
      <c r="AY1422" s="186"/>
      <c r="AZ1422" s="186"/>
      <c r="BA1422" s="186"/>
      <c r="BB1422" s="186"/>
      <c r="BC1422" s="186"/>
      <c r="BD1422" s="186"/>
      <c r="BE1422" s="186"/>
      <c r="BF1422" s="186"/>
      <c r="BG1422" s="186"/>
      <c r="BH1422" s="186"/>
      <c r="BI1422" s="186"/>
      <c r="BJ1422" s="186"/>
      <c r="BK1422" s="186"/>
      <c r="BL1422" s="186"/>
      <c r="BM1422" s="186"/>
      <c r="BN1422" s="186"/>
      <c r="BO1422" s="186"/>
      <c r="BP1422" s="186"/>
      <c r="BQ1422" s="186"/>
      <c r="BR1422" s="186"/>
      <c r="BS1422" s="186"/>
      <c r="BT1422" s="186"/>
      <c r="BU1422" s="186"/>
      <c r="BV1422" s="186"/>
      <c r="BW1422" s="186"/>
      <c r="BX1422" s="186"/>
      <c r="BY1422" s="186"/>
      <c r="BZ1422" s="186"/>
      <c r="CA1422" s="186"/>
      <c r="CB1422" s="186"/>
      <c r="CC1422" s="186"/>
      <c r="CD1422" s="186"/>
      <c r="CE1422" s="186"/>
      <c r="CF1422" s="186"/>
      <c r="CG1422" s="186"/>
      <c r="CH1422" s="186"/>
      <c r="CI1422" s="186"/>
      <c r="CJ1422" s="186"/>
      <c r="CK1422" s="186"/>
      <c r="CL1422" s="186"/>
    </row>
    <row r="1423" spans="2:90" x14ac:dyDescent="0.4">
      <c r="B1423" s="171" t="s">
        <v>463</v>
      </c>
      <c r="E1423" s="8"/>
      <c r="H1423" s="196"/>
      <c r="I1423" s="197"/>
      <c r="J1423" s="197"/>
      <c r="K1423" s="198"/>
      <c r="L1423" s="198"/>
      <c r="M1423" s="198"/>
      <c r="N1423" s="198"/>
      <c r="O1423" s="198"/>
      <c r="P1423" s="198"/>
      <c r="R1423" s="198"/>
      <c r="S1423" s="186" t="str">
        <f t="shared" ref="S1423:CD1423" si="1687">S$18</f>
        <v>S$14</v>
      </c>
      <c r="T1423" s="186" t="str">
        <f t="shared" si="1687"/>
        <v>T$14</v>
      </c>
      <c r="U1423" s="186" t="str">
        <f t="shared" si="1687"/>
        <v>U$14</v>
      </c>
      <c r="V1423" s="186" t="str">
        <f t="shared" si="1687"/>
        <v>V$14</v>
      </c>
      <c r="W1423" s="186" t="str">
        <f t="shared" si="1687"/>
        <v>W$14</v>
      </c>
      <c r="X1423" s="186" t="str">
        <f t="shared" si="1687"/>
        <v>X$14</v>
      </c>
      <c r="Y1423" s="186" t="str">
        <f t="shared" si="1687"/>
        <v>Y$14</v>
      </c>
      <c r="Z1423" s="186" t="str">
        <f t="shared" si="1687"/>
        <v>Z$14</v>
      </c>
      <c r="AA1423" s="186" t="str">
        <f t="shared" si="1687"/>
        <v>AA$14</v>
      </c>
      <c r="AB1423" s="186" t="str">
        <f t="shared" si="1687"/>
        <v>AB$14</v>
      </c>
      <c r="AC1423" s="186" t="str">
        <f t="shared" si="1687"/>
        <v>AC$14</v>
      </c>
      <c r="AD1423" s="186" t="str">
        <f t="shared" si="1687"/>
        <v>AD$14</v>
      </c>
      <c r="AE1423" s="186" t="str">
        <f t="shared" si="1687"/>
        <v>AE$14</v>
      </c>
      <c r="AF1423" s="186" t="str">
        <f t="shared" si="1687"/>
        <v>AF$14</v>
      </c>
      <c r="AG1423" s="186" t="str">
        <f t="shared" si="1687"/>
        <v>AG$14</v>
      </c>
      <c r="AH1423" s="186" t="str">
        <f t="shared" si="1687"/>
        <v>AH$14</v>
      </c>
      <c r="AI1423" s="186" t="str">
        <f t="shared" si="1687"/>
        <v>AI$14</v>
      </c>
      <c r="AJ1423" s="186" t="str">
        <f t="shared" si="1687"/>
        <v>AJ$14</v>
      </c>
      <c r="AK1423" s="186" t="str">
        <f t="shared" si="1687"/>
        <v>AK$14</v>
      </c>
      <c r="AL1423" s="186" t="str">
        <f t="shared" si="1687"/>
        <v>AL$14</v>
      </c>
      <c r="AM1423" s="186" t="str">
        <f t="shared" si="1687"/>
        <v>AM$14</v>
      </c>
      <c r="AN1423" s="186" t="str">
        <f t="shared" si="1687"/>
        <v>AN$14</v>
      </c>
      <c r="AO1423" s="186" t="str">
        <f t="shared" si="1687"/>
        <v>AO$14</v>
      </c>
      <c r="AP1423" s="186" t="str">
        <f t="shared" si="1687"/>
        <v>AP$14</v>
      </c>
      <c r="AQ1423" s="186" t="str">
        <f t="shared" si="1687"/>
        <v>AQ$14</v>
      </c>
      <c r="AR1423" s="186" t="str">
        <f t="shared" si="1687"/>
        <v>AR$14</v>
      </c>
      <c r="AS1423" s="186" t="str">
        <f t="shared" si="1687"/>
        <v>AS$14</v>
      </c>
      <c r="AT1423" s="186" t="str">
        <f t="shared" si="1687"/>
        <v>AT$14</v>
      </c>
      <c r="AU1423" s="186" t="str">
        <f t="shared" si="1687"/>
        <v>AU$14</v>
      </c>
      <c r="AV1423" s="186" t="str">
        <f t="shared" si="1687"/>
        <v>AV$14</v>
      </c>
      <c r="AW1423" s="186" t="str">
        <f t="shared" si="1687"/>
        <v>AW$14</v>
      </c>
      <c r="AX1423" s="186" t="str">
        <f t="shared" si="1687"/>
        <v>AX$14</v>
      </c>
      <c r="AY1423" s="186" t="str">
        <f t="shared" si="1687"/>
        <v>AY$14</v>
      </c>
      <c r="AZ1423" s="186" t="str">
        <f t="shared" si="1687"/>
        <v>AZ$14</v>
      </c>
      <c r="BA1423" s="186" t="str">
        <f t="shared" si="1687"/>
        <v>BA$14</v>
      </c>
      <c r="BB1423" s="186" t="str">
        <f t="shared" si="1687"/>
        <v>BB$14</v>
      </c>
      <c r="BC1423" s="186" t="str">
        <f t="shared" si="1687"/>
        <v>BC$14</v>
      </c>
      <c r="BD1423" s="186" t="str">
        <f t="shared" si="1687"/>
        <v>BD$14</v>
      </c>
      <c r="BE1423" s="186" t="str">
        <f t="shared" si="1687"/>
        <v>BE$14</v>
      </c>
      <c r="BF1423" s="186" t="str">
        <f t="shared" si="1687"/>
        <v>BF$14</v>
      </c>
      <c r="BG1423" s="186" t="str">
        <f t="shared" si="1687"/>
        <v>BG$14</v>
      </c>
      <c r="BH1423" s="186" t="str">
        <f t="shared" si="1687"/>
        <v>BH$14</v>
      </c>
      <c r="BI1423" s="186" t="str">
        <f t="shared" si="1687"/>
        <v>BI$14</v>
      </c>
      <c r="BJ1423" s="186" t="str">
        <f t="shared" si="1687"/>
        <v>BJ$14</v>
      </c>
      <c r="BK1423" s="186" t="str">
        <f t="shared" si="1687"/>
        <v>BK$14</v>
      </c>
      <c r="BL1423" s="186" t="str">
        <f t="shared" si="1687"/>
        <v>BL$14</v>
      </c>
      <c r="BM1423" s="186" t="str">
        <f t="shared" si="1687"/>
        <v>BM$14</v>
      </c>
      <c r="BN1423" s="186" t="str">
        <f t="shared" si="1687"/>
        <v>BN$14</v>
      </c>
      <c r="BO1423" s="186" t="str">
        <f t="shared" si="1687"/>
        <v>BO$14</v>
      </c>
      <c r="BP1423" s="186" t="str">
        <f t="shared" si="1687"/>
        <v>BP$14</v>
      </c>
      <c r="BQ1423" s="186" t="str">
        <f t="shared" si="1687"/>
        <v>BQ$14</v>
      </c>
      <c r="BR1423" s="186" t="str">
        <f t="shared" si="1687"/>
        <v>BR$14</v>
      </c>
      <c r="BS1423" s="186" t="str">
        <f t="shared" si="1687"/>
        <v>BS$14</v>
      </c>
      <c r="BT1423" s="186" t="str">
        <f t="shared" si="1687"/>
        <v>BT$14</v>
      </c>
      <c r="BU1423" s="186" t="str">
        <f t="shared" si="1687"/>
        <v>BU$14</v>
      </c>
      <c r="BV1423" s="186" t="str">
        <f t="shared" si="1687"/>
        <v>BV$14</v>
      </c>
      <c r="BW1423" s="186" t="str">
        <f t="shared" si="1687"/>
        <v>BW$14</v>
      </c>
      <c r="BX1423" s="186" t="str">
        <f t="shared" si="1687"/>
        <v>BX$14</v>
      </c>
      <c r="BY1423" s="186" t="str">
        <f t="shared" si="1687"/>
        <v>BY$14</v>
      </c>
      <c r="BZ1423" s="186" t="str">
        <f t="shared" si="1687"/>
        <v>BZ$14</v>
      </c>
      <c r="CA1423" s="186" t="str">
        <f t="shared" si="1687"/>
        <v>CA$14</v>
      </c>
      <c r="CB1423" s="186" t="str">
        <f t="shared" si="1687"/>
        <v>CB$14</v>
      </c>
      <c r="CC1423" s="186" t="str">
        <f t="shared" si="1687"/>
        <v>CC$14</v>
      </c>
      <c r="CD1423" s="186" t="str">
        <f t="shared" si="1687"/>
        <v>CD$14</v>
      </c>
      <c r="CE1423" s="186" t="str">
        <f t="shared" ref="CE1423:CL1423" si="1688">CE$18</f>
        <v>CE$14</v>
      </c>
      <c r="CF1423" s="186" t="str">
        <f t="shared" si="1688"/>
        <v>CF$14</v>
      </c>
      <c r="CG1423" s="186" t="str">
        <f t="shared" si="1688"/>
        <v>CG$14</v>
      </c>
      <c r="CH1423" s="186" t="str">
        <f t="shared" si="1688"/>
        <v>CH$14</v>
      </c>
      <c r="CI1423" s="186" t="str">
        <f t="shared" si="1688"/>
        <v>CI$14</v>
      </c>
      <c r="CJ1423" s="186" t="str">
        <f t="shared" si="1688"/>
        <v>CJ$14</v>
      </c>
      <c r="CK1423" s="186" t="str">
        <f t="shared" si="1688"/>
        <v>CK$14</v>
      </c>
      <c r="CL1423" s="186" t="str">
        <f t="shared" si="1688"/>
        <v>CL$14</v>
      </c>
    </row>
    <row r="1424" spans="2:90" x14ac:dyDescent="0.4">
      <c r="B1424" s="171" t="s">
        <v>464</v>
      </c>
      <c r="E1424" s="8"/>
      <c r="H1424" s="196"/>
      <c r="I1424" s="197"/>
      <c r="J1424" s="197"/>
      <c r="K1424" s="198"/>
      <c r="L1424" s="198"/>
      <c r="M1424" s="198"/>
      <c r="N1424" s="198"/>
      <c r="O1424" s="198"/>
      <c r="P1424" s="198"/>
      <c r="R1424" s="198"/>
      <c r="S1424" s="186" t="str">
        <f t="shared" ref="S1424:CD1424" si="1689">S$19</f>
        <v>S$15</v>
      </c>
      <c r="T1424" s="186" t="str">
        <f t="shared" si="1689"/>
        <v>T$15</v>
      </c>
      <c r="U1424" s="186" t="str">
        <f t="shared" si="1689"/>
        <v>U$15</v>
      </c>
      <c r="V1424" s="186" t="str">
        <f t="shared" si="1689"/>
        <v>V$15</v>
      </c>
      <c r="W1424" s="186" t="str">
        <f t="shared" si="1689"/>
        <v>W$15</v>
      </c>
      <c r="X1424" s="186" t="str">
        <f t="shared" si="1689"/>
        <v>X$15</v>
      </c>
      <c r="Y1424" s="186" t="str">
        <f t="shared" si="1689"/>
        <v>Y$15</v>
      </c>
      <c r="Z1424" s="186" t="str">
        <f t="shared" si="1689"/>
        <v>Z$15</v>
      </c>
      <c r="AA1424" s="186" t="str">
        <f t="shared" si="1689"/>
        <v>AA$15</v>
      </c>
      <c r="AB1424" s="186" t="str">
        <f t="shared" si="1689"/>
        <v>AB$15</v>
      </c>
      <c r="AC1424" s="186" t="str">
        <f t="shared" si="1689"/>
        <v>AC$15</v>
      </c>
      <c r="AD1424" s="186" t="str">
        <f t="shared" si="1689"/>
        <v>AD$15</v>
      </c>
      <c r="AE1424" s="186" t="str">
        <f t="shared" si="1689"/>
        <v>AE$15</v>
      </c>
      <c r="AF1424" s="186" t="str">
        <f t="shared" si="1689"/>
        <v>AF$15</v>
      </c>
      <c r="AG1424" s="186" t="str">
        <f t="shared" si="1689"/>
        <v>AG$15</v>
      </c>
      <c r="AH1424" s="186" t="str">
        <f t="shared" si="1689"/>
        <v>AH$15</v>
      </c>
      <c r="AI1424" s="186" t="str">
        <f t="shared" si="1689"/>
        <v>AI$15</v>
      </c>
      <c r="AJ1424" s="186" t="str">
        <f t="shared" si="1689"/>
        <v>AJ$15</v>
      </c>
      <c r="AK1424" s="186" t="str">
        <f t="shared" si="1689"/>
        <v>AK$15</v>
      </c>
      <c r="AL1424" s="186" t="str">
        <f t="shared" si="1689"/>
        <v>AL$15</v>
      </c>
      <c r="AM1424" s="186" t="str">
        <f t="shared" si="1689"/>
        <v>AM$15</v>
      </c>
      <c r="AN1424" s="186" t="str">
        <f t="shared" si="1689"/>
        <v>AN$15</v>
      </c>
      <c r="AO1424" s="186" t="str">
        <f t="shared" si="1689"/>
        <v>AO$15</v>
      </c>
      <c r="AP1424" s="186" t="str">
        <f t="shared" si="1689"/>
        <v>AP$15</v>
      </c>
      <c r="AQ1424" s="186" t="str">
        <f t="shared" si="1689"/>
        <v>AQ$15</v>
      </c>
      <c r="AR1424" s="186" t="str">
        <f t="shared" si="1689"/>
        <v>AR$15</v>
      </c>
      <c r="AS1424" s="186" t="str">
        <f t="shared" si="1689"/>
        <v>AS$15</v>
      </c>
      <c r="AT1424" s="186" t="str">
        <f t="shared" si="1689"/>
        <v>AT$15</v>
      </c>
      <c r="AU1424" s="186" t="str">
        <f t="shared" si="1689"/>
        <v>AU$15</v>
      </c>
      <c r="AV1424" s="186" t="str">
        <f t="shared" si="1689"/>
        <v>AV$15</v>
      </c>
      <c r="AW1424" s="186" t="str">
        <f t="shared" si="1689"/>
        <v>AW$15</v>
      </c>
      <c r="AX1424" s="186" t="str">
        <f t="shared" si="1689"/>
        <v>AX$15</v>
      </c>
      <c r="AY1424" s="186" t="str">
        <f t="shared" si="1689"/>
        <v>AY$15</v>
      </c>
      <c r="AZ1424" s="186" t="str">
        <f t="shared" si="1689"/>
        <v>AZ$15</v>
      </c>
      <c r="BA1424" s="186" t="str">
        <f t="shared" si="1689"/>
        <v>BA$15</v>
      </c>
      <c r="BB1424" s="186" t="str">
        <f t="shared" si="1689"/>
        <v>BB$15</v>
      </c>
      <c r="BC1424" s="186" t="str">
        <f t="shared" si="1689"/>
        <v>BC$15</v>
      </c>
      <c r="BD1424" s="186" t="str">
        <f t="shared" si="1689"/>
        <v>BD$15</v>
      </c>
      <c r="BE1424" s="186" t="str">
        <f t="shared" si="1689"/>
        <v>BE$15</v>
      </c>
      <c r="BF1424" s="186" t="str">
        <f t="shared" si="1689"/>
        <v>BF$15</v>
      </c>
      <c r="BG1424" s="186" t="str">
        <f t="shared" si="1689"/>
        <v>BG$15</v>
      </c>
      <c r="BH1424" s="186" t="str">
        <f t="shared" si="1689"/>
        <v>BH$15</v>
      </c>
      <c r="BI1424" s="186" t="str">
        <f t="shared" si="1689"/>
        <v>BI$15</v>
      </c>
      <c r="BJ1424" s="186" t="str">
        <f t="shared" si="1689"/>
        <v>BJ$15</v>
      </c>
      <c r="BK1424" s="186" t="str">
        <f t="shared" si="1689"/>
        <v>BK$15</v>
      </c>
      <c r="BL1424" s="186" t="str">
        <f t="shared" si="1689"/>
        <v>BL$15</v>
      </c>
      <c r="BM1424" s="186" t="str">
        <f t="shared" si="1689"/>
        <v>BM$15</v>
      </c>
      <c r="BN1424" s="186" t="str">
        <f t="shared" si="1689"/>
        <v>BN$15</v>
      </c>
      <c r="BO1424" s="186" t="str">
        <f t="shared" si="1689"/>
        <v>BO$15</v>
      </c>
      <c r="BP1424" s="186" t="str">
        <f t="shared" si="1689"/>
        <v>BP$15</v>
      </c>
      <c r="BQ1424" s="186" t="str">
        <f t="shared" si="1689"/>
        <v>BQ$15</v>
      </c>
      <c r="BR1424" s="186" t="str">
        <f t="shared" si="1689"/>
        <v>BR$15</v>
      </c>
      <c r="BS1424" s="186" t="str">
        <f t="shared" si="1689"/>
        <v>BS$15</v>
      </c>
      <c r="BT1424" s="186" t="str">
        <f t="shared" si="1689"/>
        <v>BT$15</v>
      </c>
      <c r="BU1424" s="186" t="str">
        <f t="shared" si="1689"/>
        <v>BU$15</v>
      </c>
      <c r="BV1424" s="186" t="str">
        <f t="shared" si="1689"/>
        <v>BV$15</v>
      </c>
      <c r="BW1424" s="186" t="str">
        <f t="shared" si="1689"/>
        <v>BW$15</v>
      </c>
      <c r="BX1424" s="186" t="str">
        <f t="shared" si="1689"/>
        <v>BX$15</v>
      </c>
      <c r="BY1424" s="186" t="str">
        <f t="shared" si="1689"/>
        <v>BY$15</v>
      </c>
      <c r="BZ1424" s="186" t="str">
        <f t="shared" si="1689"/>
        <v>BZ$15</v>
      </c>
      <c r="CA1424" s="186" t="str">
        <f t="shared" si="1689"/>
        <v>CA$15</v>
      </c>
      <c r="CB1424" s="186" t="str">
        <f t="shared" si="1689"/>
        <v>CB$15</v>
      </c>
      <c r="CC1424" s="186" t="str">
        <f t="shared" si="1689"/>
        <v>CC$15</v>
      </c>
      <c r="CD1424" s="186" t="str">
        <f t="shared" si="1689"/>
        <v>CD$15</v>
      </c>
      <c r="CE1424" s="186" t="str">
        <f t="shared" ref="CE1424:CL1424" si="1690">CE$19</f>
        <v>CE$15</v>
      </c>
      <c r="CF1424" s="186" t="str">
        <f t="shared" si="1690"/>
        <v>CF$15</v>
      </c>
      <c r="CG1424" s="186" t="str">
        <f t="shared" si="1690"/>
        <v>CG$15</v>
      </c>
      <c r="CH1424" s="186" t="str">
        <f t="shared" si="1690"/>
        <v>CH$15</v>
      </c>
      <c r="CI1424" s="186" t="str">
        <f t="shared" si="1690"/>
        <v>CI$15</v>
      </c>
      <c r="CJ1424" s="186" t="str">
        <f t="shared" si="1690"/>
        <v>CJ$15</v>
      </c>
      <c r="CK1424" s="186" t="str">
        <f t="shared" si="1690"/>
        <v>CK$15</v>
      </c>
      <c r="CL1424" s="186" t="str">
        <f t="shared" si="1690"/>
        <v>CL$15</v>
      </c>
    </row>
    <row r="1425" spans="2:90" x14ac:dyDescent="0.4">
      <c r="B1425" s="66" t="s">
        <v>1012</v>
      </c>
      <c r="C1425" s="31"/>
      <c r="D1425" t="s">
        <v>1011</v>
      </c>
      <c r="E1425" s="8" t="str">
        <f t="shared" ref="E1425:E1429" si="1691">ROW()&amp;" "&amp;D1425</f>
        <v>1425 SETUPFEE-S</v>
      </c>
      <c r="F1425" t="s">
        <v>438</v>
      </c>
      <c r="G1425" s="31" t="s">
        <v>81</v>
      </c>
      <c r="H1425" s="22"/>
      <c r="I1425" s="287"/>
      <c r="J1425" s="287"/>
      <c r="K1425" s="22"/>
      <c r="L1425" s="22"/>
      <c r="M1425" s="22"/>
      <c r="N1425" s="22"/>
      <c r="O1425" s="22"/>
      <c r="P1425" s="22"/>
      <c r="R1425" s="66"/>
      <c r="S1425" s="288"/>
      <c r="T1425" s="288"/>
      <c r="U1425" s="288"/>
      <c r="V1425" s="288"/>
      <c r="W1425" s="288"/>
      <c r="X1425" s="288"/>
      <c r="Y1425" s="288"/>
      <c r="Z1425" s="288"/>
      <c r="AA1425" s="288"/>
      <c r="AB1425" s="288"/>
      <c r="AC1425" s="288"/>
      <c r="AD1425" s="288"/>
      <c r="AE1425" s="288"/>
      <c r="AF1425" s="288"/>
      <c r="AG1425" s="288"/>
      <c r="AH1425" s="288"/>
      <c r="AI1425" s="288"/>
      <c r="AJ1425" s="288"/>
      <c r="AK1425" s="288"/>
      <c r="AL1425" s="288"/>
      <c r="AM1425" s="288"/>
      <c r="AN1425" s="288"/>
      <c r="AO1425" s="288"/>
      <c r="AP1425" s="288"/>
      <c r="AQ1425" s="288"/>
      <c r="AR1425" s="288"/>
      <c r="AS1425" s="288"/>
      <c r="AT1425" s="288"/>
      <c r="AU1425" s="288"/>
      <c r="AV1425" s="288"/>
      <c r="AW1425" s="288"/>
      <c r="AX1425" s="288"/>
      <c r="AY1425" s="288"/>
      <c r="AZ1425" s="288"/>
      <c r="BA1425" s="288"/>
      <c r="BB1425" s="288"/>
      <c r="BC1425" s="288"/>
      <c r="BD1425" s="288"/>
      <c r="BE1425" s="288"/>
      <c r="BF1425" s="288"/>
      <c r="BG1425" s="288"/>
      <c r="BH1425" s="288"/>
      <c r="BI1425" s="288"/>
      <c r="BJ1425" s="288"/>
      <c r="BK1425" s="288"/>
      <c r="BL1425" s="288"/>
      <c r="BM1425" s="288"/>
      <c r="BN1425" s="288"/>
      <c r="BO1425" s="288"/>
      <c r="BP1425" s="288"/>
      <c r="BQ1425" s="288"/>
      <c r="BR1425" s="288"/>
      <c r="BS1425" s="288"/>
      <c r="BT1425" s="288"/>
      <c r="BU1425" s="288"/>
      <c r="BV1425" s="288"/>
      <c r="BW1425" s="288"/>
      <c r="BX1425" s="288"/>
      <c r="BY1425" s="288"/>
      <c r="BZ1425" s="288"/>
      <c r="CA1425" s="288"/>
      <c r="CB1425" s="288"/>
      <c r="CC1425" s="288"/>
      <c r="CD1425" s="288"/>
      <c r="CE1425" s="288"/>
      <c r="CF1425" s="288"/>
      <c r="CG1425" s="288"/>
      <c r="CH1425" s="288"/>
      <c r="CI1425" s="288"/>
      <c r="CJ1425" s="288"/>
      <c r="CK1425" s="288"/>
      <c r="CL1425" s="288"/>
    </row>
    <row r="1426" spans="2:90" x14ac:dyDescent="0.4">
      <c r="B1426" s="95" t="str">
        <f>B1428&amp;":"</f>
        <v>Setup fees - (Primary label):</v>
      </c>
      <c r="C1426" s="31"/>
      <c r="D1426" t="s">
        <v>1011</v>
      </c>
      <c r="E1426" s="8" t="str">
        <f t="shared" si="1691"/>
        <v>1426 SETUPFEE-S</v>
      </c>
      <c r="H1426" s="31"/>
      <c r="I1426" s="73"/>
      <c r="J1426" s="73"/>
      <c r="K1426" s="31"/>
      <c r="L1426" s="31"/>
      <c r="M1426" s="31"/>
      <c r="N1426" s="31"/>
      <c r="O1426" s="31"/>
      <c r="P1426" s="31"/>
      <c r="R1426" s="67"/>
      <c r="S1426" s="152"/>
      <c r="T1426" s="152"/>
      <c r="U1426" s="152"/>
      <c r="V1426" s="152"/>
      <c r="W1426" s="152"/>
      <c r="X1426" s="152"/>
      <c r="Y1426" s="152"/>
      <c r="Z1426" s="152"/>
      <c r="AA1426" s="152"/>
      <c r="AB1426" s="152"/>
      <c r="AC1426" s="152"/>
      <c r="AD1426" s="152"/>
      <c r="AE1426" s="152"/>
      <c r="AF1426" s="152"/>
      <c r="AG1426" s="152"/>
      <c r="AH1426" s="152"/>
      <c r="AI1426" s="152"/>
      <c r="AJ1426" s="152"/>
      <c r="AK1426" s="152"/>
      <c r="AL1426" s="152"/>
      <c r="AM1426" s="152"/>
      <c r="AN1426" s="152"/>
      <c r="AO1426" s="152"/>
      <c r="AP1426" s="152"/>
      <c r="AQ1426" s="152"/>
      <c r="AR1426" s="152"/>
      <c r="AS1426" s="152"/>
      <c r="AT1426" s="152"/>
      <c r="AU1426" s="152"/>
      <c r="AV1426" s="152"/>
      <c r="AW1426" s="152"/>
      <c r="AX1426" s="152"/>
      <c r="AY1426" s="152"/>
      <c r="AZ1426" s="152"/>
      <c r="BA1426" s="152"/>
      <c r="BB1426" s="152"/>
      <c r="BC1426" s="152"/>
      <c r="BD1426" s="152"/>
      <c r="BE1426" s="152"/>
      <c r="BF1426" s="152"/>
      <c r="BG1426" s="152"/>
      <c r="BH1426" s="152"/>
      <c r="BI1426" s="152"/>
      <c r="BJ1426" s="152"/>
      <c r="BK1426" s="152"/>
      <c r="BL1426" s="152"/>
      <c r="BM1426" s="152"/>
      <c r="BN1426" s="152"/>
      <c r="BO1426" s="152"/>
      <c r="BP1426" s="152"/>
      <c r="BQ1426" s="152"/>
      <c r="BR1426" s="152"/>
      <c r="BS1426" s="152"/>
      <c r="BT1426" s="152"/>
      <c r="BU1426" s="152"/>
      <c r="BV1426" s="152"/>
      <c r="BW1426" s="152"/>
      <c r="BX1426" s="152"/>
      <c r="BY1426" s="152"/>
      <c r="BZ1426" s="152"/>
      <c r="CA1426" s="152"/>
      <c r="CB1426" s="152"/>
      <c r="CC1426" s="152"/>
      <c r="CD1426" s="152"/>
      <c r="CE1426" s="152"/>
      <c r="CF1426" s="152"/>
      <c r="CG1426" s="152"/>
      <c r="CH1426" s="152"/>
      <c r="CI1426" s="152"/>
      <c r="CJ1426" s="152"/>
      <c r="CK1426" s="152"/>
      <c r="CL1426" s="152"/>
    </row>
    <row r="1427" spans="2:90" x14ac:dyDescent="0.4">
      <c r="B1427" s="141" t="str">
        <f>"$ sales/new "&amp;B1431</f>
        <v>$ sales/new primary unit</v>
      </c>
      <c r="D1427" t="s">
        <v>1011</v>
      </c>
      <c r="E1427" s="8" t="str">
        <f t="shared" si="1691"/>
        <v>1427 SETUPFEE-S</v>
      </c>
      <c r="G1427" t="str">
        <f>E1427</f>
        <v>1427 SETUPFEE-S</v>
      </c>
      <c r="H1427" s="12"/>
      <c r="I1427" s="60"/>
      <c r="J1427" s="60"/>
      <c r="K1427" s="18">
        <v>5</v>
      </c>
      <c r="L1427" s="18">
        <v>5</v>
      </c>
      <c r="M1427" s="18">
        <v>5</v>
      </c>
      <c r="N1427" s="18">
        <v>5</v>
      </c>
      <c r="O1427" s="18">
        <v>5</v>
      </c>
      <c r="P1427" s="18">
        <v>5</v>
      </c>
      <c r="R1427" s="19"/>
      <c r="S1427" s="143" cm="1">
        <f t="array" ref="S1427">INDEX($K:$P,ROW(),MATCH(S$3,$K$2:$P$2,0))</f>
        <v>5</v>
      </c>
      <c r="T1427" s="143" cm="1">
        <f t="array" ref="T1427">INDEX($K:$P,ROW(),MATCH(T$3,$K$2:$P$2,0))</f>
        <v>5</v>
      </c>
      <c r="U1427" s="143" cm="1">
        <f t="array" ref="U1427">INDEX($K:$P,ROW(),MATCH(U$3,$K$2:$P$2,0))</f>
        <v>5</v>
      </c>
      <c r="V1427" s="143" cm="1">
        <f t="array" ref="V1427">INDEX($K:$P,ROW(),MATCH(V$3,$K$2:$P$2,0))</f>
        <v>5</v>
      </c>
      <c r="W1427" s="143" cm="1">
        <f t="array" ref="W1427">INDEX($K:$P,ROW(),MATCH(W$3,$K$2:$P$2,0))</f>
        <v>5</v>
      </c>
      <c r="X1427" s="143" cm="1">
        <f t="array" ref="X1427">INDEX($K:$P,ROW(),MATCH(X$3,$K$2:$P$2,0))</f>
        <v>5</v>
      </c>
      <c r="Y1427" s="143" cm="1">
        <f t="array" ref="Y1427">INDEX($K:$P,ROW(),MATCH(Y$3,$K$2:$P$2,0))</f>
        <v>5</v>
      </c>
      <c r="Z1427" s="143" cm="1">
        <f t="array" ref="Z1427">INDEX($K:$P,ROW(),MATCH(Z$3,$K$2:$P$2,0))</f>
        <v>5</v>
      </c>
      <c r="AA1427" s="143" cm="1">
        <f t="array" ref="AA1427">INDEX($K:$P,ROW(),MATCH(AA$3,$K$2:$P$2,0))</f>
        <v>5</v>
      </c>
      <c r="AB1427" s="143" cm="1">
        <f t="array" ref="AB1427">INDEX($K:$P,ROW(),MATCH(AB$3,$K$2:$P$2,0))</f>
        <v>5</v>
      </c>
      <c r="AC1427" s="143" cm="1">
        <f t="array" ref="AC1427">INDEX($K:$P,ROW(),MATCH(AC$3,$K$2:$P$2,0))</f>
        <v>5</v>
      </c>
      <c r="AD1427" s="143" cm="1">
        <f t="array" ref="AD1427">INDEX($K:$P,ROW(),MATCH(AD$3,$K$2:$P$2,0))</f>
        <v>5</v>
      </c>
      <c r="AE1427" s="143" cm="1">
        <f t="array" ref="AE1427">INDEX($K:$P,ROW(),MATCH(AE$3,$K$2:$P$2,0))</f>
        <v>5</v>
      </c>
      <c r="AF1427" s="143" cm="1">
        <f t="array" ref="AF1427">INDEX($K:$P,ROW(),MATCH(AF$3,$K$2:$P$2,0))</f>
        <v>5</v>
      </c>
      <c r="AG1427" s="143" cm="1">
        <f t="array" ref="AG1427">INDEX($K:$P,ROW(),MATCH(AG$3,$K$2:$P$2,0))</f>
        <v>5</v>
      </c>
      <c r="AH1427" s="143" cm="1">
        <f t="array" ref="AH1427">INDEX($K:$P,ROW(),MATCH(AH$3,$K$2:$P$2,0))</f>
        <v>5</v>
      </c>
      <c r="AI1427" s="143" cm="1">
        <f t="array" ref="AI1427">INDEX($K:$P,ROW(),MATCH(AI$3,$K$2:$P$2,0))</f>
        <v>5</v>
      </c>
      <c r="AJ1427" s="143" cm="1">
        <f t="array" ref="AJ1427">INDEX($K:$P,ROW(),MATCH(AJ$3,$K$2:$P$2,0))</f>
        <v>5</v>
      </c>
      <c r="AK1427" s="143" cm="1">
        <f t="array" ref="AK1427">INDEX($K:$P,ROW(),MATCH(AK$3,$K$2:$P$2,0))</f>
        <v>5</v>
      </c>
      <c r="AL1427" s="143" cm="1">
        <f t="array" ref="AL1427">INDEX($K:$P,ROW(),MATCH(AL$3,$K$2:$P$2,0))</f>
        <v>5</v>
      </c>
      <c r="AM1427" s="143" cm="1">
        <f t="array" ref="AM1427">INDEX($K:$P,ROW(),MATCH(AM$3,$K$2:$P$2,0))</f>
        <v>5</v>
      </c>
      <c r="AN1427" s="143" cm="1">
        <f t="array" ref="AN1427">INDEX($K:$P,ROW(),MATCH(AN$3,$K$2:$P$2,0))</f>
        <v>5</v>
      </c>
      <c r="AO1427" s="143" cm="1">
        <f t="array" ref="AO1427">INDEX($K:$P,ROW(),MATCH(AO$3,$K$2:$P$2,0))</f>
        <v>5</v>
      </c>
      <c r="AP1427" s="143" cm="1">
        <f t="array" ref="AP1427">INDEX($K:$P,ROW(),MATCH(AP$3,$K$2:$P$2,0))</f>
        <v>5</v>
      </c>
      <c r="AQ1427" s="143" cm="1">
        <f t="array" ref="AQ1427">INDEX($K:$P,ROW(),MATCH(AQ$3,$K$2:$P$2,0))</f>
        <v>5</v>
      </c>
      <c r="AR1427" s="143" cm="1">
        <f t="array" ref="AR1427">INDEX($K:$P,ROW(),MATCH(AR$3,$K$2:$P$2,0))</f>
        <v>5</v>
      </c>
      <c r="AS1427" s="143" cm="1">
        <f t="array" ref="AS1427">INDEX($K:$P,ROW(),MATCH(AS$3,$K$2:$P$2,0))</f>
        <v>5</v>
      </c>
      <c r="AT1427" s="143" cm="1">
        <f t="array" ref="AT1427">INDEX($K:$P,ROW(),MATCH(AT$3,$K$2:$P$2,0))</f>
        <v>5</v>
      </c>
      <c r="AU1427" s="143" cm="1">
        <f t="array" ref="AU1427">INDEX($K:$P,ROW(),MATCH(AU$3,$K$2:$P$2,0))</f>
        <v>5</v>
      </c>
      <c r="AV1427" s="143" cm="1">
        <f t="array" ref="AV1427">INDEX($K:$P,ROW(),MATCH(AV$3,$K$2:$P$2,0))</f>
        <v>5</v>
      </c>
      <c r="AW1427" s="143" cm="1">
        <f t="array" ref="AW1427">INDEX($K:$P,ROW(),MATCH(AW$3,$K$2:$P$2,0))</f>
        <v>5</v>
      </c>
      <c r="AX1427" s="143" cm="1">
        <f t="array" ref="AX1427">INDEX($K:$P,ROW(),MATCH(AX$3,$K$2:$P$2,0))</f>
        <v>5</v>
      </c>
      <c r="AY1427" s="143" cm="1">
        <f t="array" ref="AY1427">INDEX($K:$P,ROW(),MATCH(AY$3,$K$2:$P$2,0))</f>
        <v>5</v>
      </c>
      <c r="AZ1427" s="143" cm="1">
        <f t="array" ref="AZ1427">INDEX($K:$P,ROW(),MATCH(AZ$3,$K$2:$P$2,0))</f>
        <v>5</v>
      </c>
      <c r="BA1427" s="143" cm="1">
        <f t="array" ref="BA1427">INDEX($K:$P,ROW(),MATCH(BA$3,$K$2:$P$2,0))</f>
        <v>5</v>
      </c>
      <c r="BB1427" s="143" cm="1">
        <f t="array" ref="BB1427">INDEX($K:$P,ROW(),MATCH(BB$3,$K$2:$P$2,0))</f>
        <v>5</v>
      </c>
      <c r="BC1427" s="143" cm="1">
        <f t="array" ref="BC1427">INDEX($K:$P,ROW(),MATCH(BC$3,$K$2:$P$2,0))</f>
        <v>5</v>
      </c>
      <c r="BD1427" s="143" cm="1">
        <f t="array" ref="BD1427">INDEX($K:$P,ROW(),MATCH(BD$3,$K$2:$P$2,0))</f>
        <v>5</v>
      </c>
      <c r="BE1427" s="143" cm="1">
        <f t="array" ref="BE1427">INDEX($K:$P,ROW(),MATCH(BE$3,$K$2:$P$2,0))</f>
        <v>5</v>
      </c>
      <c r="BF1427" s="143" cm="1">
        <f t="array" ref="BF1427">INDEX($K:$P,ROW(),MATCH(BF$3,$K$2:$P$2,0))</f>
        <v>5</v>
      </c>
      <c r="BG1427" s="143" cm="1">
        <f t="array" ref="BG1427">INDEX($K:$P,ROW(),MATCH(BG$3,$K$2:$P$2,0))</f>
        <v>5</v>
      </c>
      <c r="BH1427" s="143" cm="1">
        <f t="array" ref="BH1427">INDEX($K:$P,ROW(),MATCH(BH$3,$K$2:$P$2,0))</f>
        <v>5</v>
      </c>
      <c r="BI1427" s="143" cm="1">
        <f t="array" ref="BI1427">INDEX($K:$P,ROW(),MATCH(BI$3,$K$2:$P$2,0))</f>
        <v>5</v>
      </c>
      <c r="BJ1427" s="143" cm="1">
        <f t="array" ref="BJ1427">INDEX($K:$P,ROW(),MATCH(BJ$3,$K$2:$P$2,0))</f>
        <v>5</v>
      </c>
      <c r="BK1427" s="143" cm="1">
        <f t="array" ref="BK1427">INDEX($K:$P,ROW(),MATCH(BK$3,$K$2:$P$2,0))</f>
        <v>5</v>
      </c>
      <c r="BL1427" s="143" cm="1">
        <f t="array" ref="BL1427">INDEX($K:$P,ROW(),MATCH(BL$3,$K$2:$P$2,0))</f>
        <v>5</v>
      </c>
      <c r="BM1427" s="143" cm="1">
        <f t="array" ref="BM1427">INDEX($K:$P,ROW(),MATCH(BM$3,$K$2:$P$2,0))</f>
        <v>5</v>
      </c>
      <c r="BN1427" s="143" cm="1">
        <f t="array" ref="BN1427">INDEX($K:$P,ROW(),MATCH(BN$3,$K$2:$P$2,0))</f>
        <v>5</v>
      </c>
      <c r="BO1427" s="143" cm="1">
        <f t="array" ref="BO1427">INDEX($K:$P,ROW(),MATCH(BO$3,$K$2:$P$2,0))</f>
        <v>5</v>
      </c>
      <c r="BP1427" s="143" cm="1">
        <f t="array" ref="BP1427">INDEX($K:$P,ROW(),MATCH(BP$3,$K$2:$P$2,0))</f>
        <v>5</v>
      </c>
      <c r="BQ1427" s="143" cm="1">
        <f t="array" ref="BQ1427">INDEX($K:$P,ROW(),MATCH(BQ$3,$K$2:$P$2,0))</f>
        <v>5</v>
      </c>
      <c r="BR1427" s="143" cm="1">
        <f t="array" ref="BR1427">INDEX($K:$P,ROW(),MATCH(BR$3,$K$2:$P$2,0))</f>
        <v>5</v>
      </c>
      <c r="BS1427" s="143" cm="1">
        <f t="array" ref="BS1427">INDEX($K:$P,ROW(),MATCH(BS$3,$K$2:$P$2,0))</f>
        <v>5</v>
      </c>
      <c r="BT1427" s="143" cm="1">
        <f t="array" ref="BT1427">INDEX($K:$P,ROW(),MATCH(BT$3,$K$2:$P$2,0))</f>
        <v>5</v>
      </c>
      <c r="BU1427" s="143" cm="1">
        <f t="array" ref="BU1427">INDEX($K:$P,ROW(),MATCH(BU$3,$K$2:$P$2,0))</f>
        <v>5</v>
      </c>
      <c r="BV1427" s="143" cm="1">
        <f t="array" ref="BV1427">INDEX($K:$P,ROW(),MATCH(BV$3,$K$2:$P$2,0))</f>
        <v>5</v>
      </c>
      <c r="BW1427" s="143" cm="1">
        <f t="array" ref="BW1427">INDEX($K:$P,ROW(),MATCH(BW$3,$K$2:$P$2,0))</f>
        <v>5</v>
      </c>
      <c r="BX1427" s="143" cm="1">
        <f t="array" ref="BX1427">INDEX($K:$P,ROW(),MATCH(BX$3,$K$2:$P$2,0))</f>
        <v>5</v>
      </c>
      <c r="BY1427" s="143" cm="1">
        <f t="array" ref="BY1427">INDEX($K:$P,ROW(),MATCH(BY$3,$K$2:$P$2,0))</f>
        <v>5</v>
      </c>
      <c r="BZ1427" s="143" cm="1">
        <f t="array" ref="BZ1427">INDEX($K:$P,ROW(),MATCH(BZ$3,$K$2:$P$2,0))</f>
        <v>5</v>
      </c>
      <c r="CA1427" s="143" cm="1">
        <f t="array" ref="CA1427">INDEX($K:$P,ROW(),MATCH(CA$3,$K$2:$P$2,0))</f>
        <v>5</v>
      </c>
      <c r="CB1427" s="143" cm="1">
        <f t="array" ref="CB1427">INDEX($K:$P,ROW(),MATCH(CB$3,$K$2:$P$2,0))</f>
        <v>5</v>
      </c>
      <c r="CC1427" s="143" cm="1">
        <f t="array" ref="CC1427">INDEX($K:$P,ROW(),MATCH(CC$3,$K$2:$P$2,0))</f>
        <v>5</v>
      </c>
      <c r="CD1427" s="143" cm="1">
        <f t="array" ref="CD1427">INDEX($K:$P,ROW(),MATCH(CD$3,$K$2:$P$2,0))</f>
        <v>5</v>
      </c>
      <c r="CE1427" s="143" cm="1">
        <f t="array" ref="CE1427">INDEX($K:$P,ROW(),MATCH(CE$3,$K$2:$P$2,0))</f>
        <v>5</v>
      </c>
      <c r="CF1427" s="143" cm="1">
        <f t="array" ref="CF1427">INDEX($K:$P,ROW(),MATCH(CF$3,$K$2:$P$2,0))</f>
        <v>5</v>
      </c>
      <c r="CG1427" s="143" cm="1">
        <f t="array" ref="CG1427">INDEX($K:$P,ROW(),MATCH(CG$3,$K$2:$P$2,0))</f>
        <v>5</v>
      </c>
      <c r="CH1427" s="143" cm="1">
        <f t="array" ref="CH1427">INDEX($K:$P,ROW(),MATCH(CH$3,$K$2:$P$2,0))</f>
        <v>5</v>
      </c>
      <c r="CI1427" s="143" cm="1">
        <f t="array" ref="CI1427">INDEX($K:$P,ROW(),MATCH(CI$3,$K$2:$P$2,0))</f>
        <v>5</v>
      </c>
      <c r="CJ1427" s="143" cm="1">
        <f t="array" ref="CJ1427">INDEX($K:$P,ROW(),MATCH(CJ$3,$K$2:$P$2,0))</f>
        <v>5</v>
      </c>
      <c r="CK1427" s="143" cm="1">
        <f t="array" ref="CK1427">INDEX($K:$P,ROW(),MATCH(CK$3,$K$2:$P$2,0))</f>
        <v>5</v>
      </c>
      <c r="CL1427" s="143" cm="1">
        <f t="array" ref="CL1427">INDEX($K:$P,ROW(),MATCH(CL$3,$K$2:$P$2,0))</f>
        <v>5</v>
      </c>
    </row>
    <row r="1428" spans="2:90" x14ac:dyDescent="0.4">
      <c r="B1428" s="123" t="str">
        <f>SUBSTITUTE(B1425,":","")&amp;" - "&amp;B1430</f>
        <v>Setup fees - (Primary label)</v>
      </c>
      <c r="C1428" s="27" t="s">
        <v>198</v>
      </c>
      <c r="D1428" t="s">
        <v>1011</v>
      </c>
      <c r="E1428" s="8" t="str">
        <f t="shared" si="1691"/>
        <v>1428 SETUPFEE-S</v>
      </c>
      <c r="F1428" s="27"/>
      <c r="G1428" s="27"/>
      <c r="H1428" s="27"/>
      <c r="I1428" s="78"/>
      <c r="J1428" s="78"/>
      <c r="K1428" s="115">
        <f t="shared" ref="K1428:P1428" ca="1" si="1692">SUMIF($3:$3,K$2,1428:1428)</f>
        <v>300000</v>
      </c>
      <c r="L1428" s="115">
        <f t="shared" ca="1" si="1692"/>
        <v>300000</v>
      </c>
      <c r="M1428" s="115">
        <f t="shared" ca="1" si="1692"/>
        <v>300000</v>
      </c>
      <c r="N1428" s="115">
        <f t="shared" ca="1" si="1692"/>
        <v>300000</v>
      </c>
      <c r="O1428" s="115">
        <f t="shared" ca="1" si="1692"/>
        <v>300000</v>
      </c>
      <c r="P1428" s="115">
        <f t="shared" ca="1" si="1692"/>
        <v>300000</v>
      </c>
      <c r="R1428" s="33"/>
      <c r="S1428" s="144">
        <f ca="1">S1427*INDIRECT(S1420)</f>
        <v>25000</v>
      </c>
      <c r="T1428" s="144">
        <f t="shared" ref="T1428:CE1428" ca="1" si="1693">T1427*INDIRECT(T1420)</f>
        <v>25000</v>
      </c>
      <c r="U1428" s="144">
        <f t="shared" ca="1" si="1693"/>
        <v>25000</v>
      </c>
      <c r="V1428" s="144">
        <f t="shared" ca="1" si="1693"/>
        <v>25000</v>
      </c>
      <c r="W1428" s="144">
        <f t="shared" ca="1" si="1693"/>
        <v>25000</v>
      </c>
      <c r="X1428" s="144">
        <f t="shared" ca="1" si="1693"/>
        <v>25000</v>
      </c>
      <c r="Y1428" s="144">
        <f t="shared" ca="1" si="1693"/>
        <v>25000</v>
      </c>
      <c r="Z1428" s="144">
        <f t="shared" ca="1" si="1693"/>
        <v>25000</v>
      </c>
      <c r="AA1428" s="144">
        <f t="shared" ca="1" si="1693"/>
        <v>25000</v>
      </c>
      <c r="AB1428" s="144">
        <f t="shared" ca="1" si="1693"/>
        <v>25000</v>
      </c>
      <c r="AC1428" s="144">
        <f t="shared" ca="1" si="1693"/>
        <v>25000</v>
      </c>
      <c r="AD1428" s="144">
        <f t="shared" ca="1" si="1693"/>
        <v>25000</v>
      </c>
      <c r="AE1428" s="144">
        <f t="shared" ca="1" si="1693"/>
        <v>25000</v>
      </c>
      <c r="AF1428" s="144">
        <f t="shared" ca="1" si="1693"/>
        <v>25000</v>
      </c>
      <c r="AG1428" s="144">
        <f t="shared" ca="1" si="1693"/>
        <v>25000</v>
      </c>
      <c r="AH1428" s="144">
        <f t="shared" ca="1" si="1693"/>
        <v>25000</v>
      </c>
      <c r="AI1428" s="144">
        <f t="shared" ca="1" si="1693"/>
        <v>25000</v>
      </c>
      <c r="AJ1428" s="144">
        <f t="shared" ca="1" si="1693"/>
        <v>25000</v>
      </c>
      <c r="AK1428" s="144">
        <f t="shared" ca="1" si="1693"/>
        <v>25000</v>
      </c>
      <c r="AL1428" s="144">
        <f t="shared" ca="1" si="1693"/>
        <v>25000</v>
      </c>
      <c r="AM1428" s="144">
        <f t="shared" ca="1" si="1693"/>
        <v>25000</v>
      </c>
      <c r="AN1428" s="144">
        <f t="shared" ca="1" si="1693"/>
        <v>25000</v>
      </c>
      <c r="AO1428" s="144">
        <f t="shared" ca="1" si="1693"/>
        <v>25000</v>
      </c>
      <c r="AP1428" s="144">
        <f t="shared" ca="1" si="1693"/>
        <v>25000</v>
      </c>
      <c r="AQ1428" s="144">
        <f t="shared" ca="1" si="1693"/>
        <v>25000</v>
      </c>
      <c r="AR1428" s="144">
        <f t="shared" ca="1" si="1693"/>
        <v>25000</v>
      </c>
      <c r="AS1428" s="144">
        <f t="shared" ca="1" si="1693"/>
        <v>25000</v>
      </c>
      <c r="AT1428" s="144">
        <f t="shared" ca="1" si="1693"/>
        <v>25000</v>
      </c>
      <c r="AU1428" s="144">
        <f t="shared" ca="1" si="1693"/>
        <v>25000</v>
      </c>
      <c r="AV1428" s="144">
        <f t="shared" ca="1" si="1693"/>
        <v>25000</v>
      </c>
      <c r="AW1428" s="144">
        <f t="shared" ca="1" si="1693"/>
        <v>25000</v>
      </c>
      <c r="AX1428" s="144">
        <f t="shared" ca="1" si="1693"/>
        <v>25000</v>
      </c>
      <c r="AY1428" s="144">
        <f t="shared" ca="1" si="1693"/>
        <v>25000</v>
      </c>
      <c r="AZ1428" s="144">
        <f t="shared" ca="1" si="1693"/>
        <v>25000</v>
      </c>
      <c r="BA1428" s="144">
        <f t="shared" ca="1" si="1693"/>
        <v>25000</v>
      </c>
      <c r="BB1428" s="144">
        <f t="shared" ca="1" si="1693"/>
        <v>25000</v>
      </c>
      <c r="BC1428" s="144">
        <f t="shared" ca="1" si="1693"/>
        <v>25000</v>
      </c>
      <c r="BD1428" s="144">
        <f t="shared" ca="1" si="1693"/>
        <v>25000</v>
      </c>
      <c r="BE1428" s="144">
        <f t="shared" ca="1" si="1693"/>
        <v>25000</v>
      </c>
      <c r="BF1428" s="144">
        <f t="shared" ca="1" si="1693"/>
        <v>25000</v>
      </c>
      <c r="BG1428" s="144">
        <f t="shared" ca="1" si="1693"/>
        <v>25000</v>
      </c>
      <c r="BH1428" s="144">
        <f t="shared" ca="1" si="1693"/>
        <v>25000</v>
      </c>
      <c r="BI1428" s="144">
        <f t="shared" ca="1" si="1693"/>
        <v>25000</v>
      </c>
      <c r="BJ1428" s="144">
        <f t="shared" ca="1" si="1693"/>
        <v>25000</v>
      </c>
      <c r="BK1428" s="144">
        <f t="shared" ca="1" si="1693"/>
        <v>25000</v>
      </c>
      <c r="BL1428" s="144">
        <f t="shared" ca="1" si="1693"/>
        <v>25000</v>
      </c>
      <c r="BM1428" s="144">
        <f t="shared" ca="1" si="1693"/>
        <v>25000</v>
      </c>
      <c r="BN1428" s="144">
        <f t="shared" ca="1" si="1693"/>
        <v>25000</v>
      </c>
      <c r="BO1428" s="144">
        <f t="shared" ca="1" si="1693"/>
        <v>25000</v>
      </c>
      <c r="BP1428" s="144">
        <f t="shared" ca="1" si="1693"/>
        <v>25000</v>
      </c>
      <c r="BQ1428" s="144">
        <f t="shared" ca="1" si="1693"/>
        <v>25000</v>
      </c>
      <c r="BR1428" s="144">
        <f t="shared" ca="1" si="1693"/>
        <v>25000</v>
      </c>
      <c r="BS1428" s="144">
        <f t="shared" ca="1" si="1693"/>
        <v>25000</v>
      </c>
      <c r="BT1428" s="144">
        <f t="shared" ca="1" si="1693"/>
        <v>25000</v>
      </c>
      <c r="BU1428" s="144">
        <f t="shared" ca="1" si="1693"/>
        <v>25000</v>
      </c>
      <c r="BV1428" s="144">
        <f t="shared" ca="1" si="1693"/>
        <v>25000</v>
      </c>
      <c r="BW1428" s="144">
        <f t="shared" ca="1" si="1693"/>
        <v>25000</v>
      </c>
      <c r="BX1428" s="144">
        <f t="shared" ca="1" si="1693"/>
        <v>25000</v>
      </c>
      <c r="BY1428" s="144">
        <f t="shared" ca="1" si="1693"/>
        <v>25000</v>
      </c>
      <c r="BZ1428" s="144">
        <f t="shared" ca="1" si="1693"/>
        <v>25000</v>
      </c>
      <c r="CA1428" s="144">
        <f t="shared" ca="1" si="1693"/>
        <v>25000</v>
      </c>
      <c r="CB1428" s="144">
        <f t="shared" ca="1" si="1693"/>
        <v>25000</v>
      </c>
      <c r="CC1428" s="144">
        <f t="shared" ca="1" si="1693"/>
        <v>25000</v>
      </c>
      <c r="CD1428" s="144">
        <f t="shared" ca="1" si="1693"/>
        <v>25000</v>
      </c>
      <c r="CE1428" s="144">
        <f t="shared" ca="1" si="1693"/>
        <v>25000</v>
      </c>
      <c r="CF1428" s="144">
        <f t="shared" ref="CF1428:CL1428" ca="1" si="1694">CF1427*INDIRECT(CF1420)</f>
        <v>25000</v>
      </c>
      <c r="CG1428" s="144">
        <f t="shared" ca="1" si="1694"/>
        <v>25000</v>
      </c>
      <c r="CH1428" s="144">
        <f t="shared" ca="1" si="1694"/>
        <v>25000</v>
      </c>
      <c r="CI1428" s="144">
        <f t="shared" ca="1" si="1694"/>
        <v>25000</v>
      </c>
      <c r="CJ1428" s="144">
        <f t="shared" ca="1" si="1694"/>
        <v>25000</v>
      </c>
      <c r="CK1428" s="144">
        <f t="shared" ca="1" si="1694"/>
        <v>25000</v>
      </c>
      <c r="CL1428" s="144">
        <f t="shared" ca="1" si="1694"/>
        <v>25000</v>
      </c>
    </row>
    <row r="1429" spans="2:90" x14ac:dyDescent="0.4">
      <c r="B1429" s="13"/>
      <c r="D1429" t="s">
        <v>1011</v>
      </c>
      <c r="E1429" s="8" t="str">
        <f t="shared" si="1691"/>
        <v>1429 SETUPFEE-S</v>
      </c>
      <c r="G1429" t="s">
        <v>244</v>
      </c>
      <c r="H1429" s="12"/>
      <c r="I1429" s="60"/>
      <c r="J1429" s="60"/>
      <c r="R1429" s="9"/>
      <c r="S1429" s="145"/>
      <c r="T1429" s="145"/>
      <c r="U1429" s="145"/>
      <c r="V1429" s="145"/>
      <c r="W1429" s="145"/>
      <c r="X1429" s="145"/>
      <c r="Y1429" s="145"/>
      <c r="Z1429" s="145"/>
      <c r="AA1429" s="145"/>
      <c r="AB1429" s="145"/>
      <c r="AC1429" s="145"/>
      <c r="AD1429" s="145"/>
      <c r="AE1429" s="145"/>
      <c r="AF1429" s="145"/>
      <c r="AG1429" s="145"/>
      <c r="AH1429" s="145"/>
      <c r="AI1429" s="145"/>
      <c r="AJ1429" s="145"/>
      <c r="AK1429" s="145"/>
      <c r="AL1429" s="145"/>
      <c r="AM1429" s="145"/>
      <c r="AN1429" s="145"/>
      <c r="AO1429" s="145"/>
      <c r="AP1429" s="145"/>
      <c r="AQ1429" s="145"/>
      <c r="AR1429" s="145"/>
      <c r="AS1429" s="145"/>
      <c r="AT1429" s="145"/>
      <c r="AU1429" s="145"/>
      <c r="AV1429" s="145"/>
      <c r="AW1429" s="145"/>
      <c r="AX1429" s="145"/>
      <c r="AY1429" s="145"/>
      <c r="AZ1429" s="145"/>
      <c r="BA1429" s="145"/>
      <c r="BB1429" s="145"/>
      <c r="BC1429" s="145"/>
      <c r="BD1429" s="145"/>
      <c r="BE1429" s="145"/>
      <c r="BF1429" s="145"/>
      <c r="BG1429" s="145"/>
      <c r="BH1429" s="145"/>
      <c r="BI1429" s="145"/>
      <c r="BJ1429" s="145"/>
      <c r="BK1429" s="145"/>
      <c r="BL1429" s="145"/>
      <c r="BM1429" s="145"/>
      <c r="BN1429" s="145"/>
      <c r="BO1429" s="145"/>
      <c r="BP1429" s="145"/>
      <c r="BQ1429" s="145"/>
      <c r="BR1429" s="145"/>
      <c r="BS1429" s="145"/>
      <c r="BT1429" s="145"/>
      <c r="BU1429" s="145"/>
      <c r="BV1429" s="145"/>
      <c r="BW1429" s="145"/>
      <c r="BX1429" s="145"/>
      <c r="BY1429" s="145"/>
      <c r="BZ1429" s="145"/>
      <c r="CA1429" s="145"/>
      <c r="CB1429" s="145"/>
      <c r="CC1429" s="145"/>
      <c r="CD1429" s="145"/>
      <c r="CE1429" s="145"/>
      <c r="CF1429" s="145"/>
      <c r="CG1429" s="145"/>
      <c r="CH1429" s="145"/>
      <c r="CI1429" s="145"/>
      <c r="CJ1429" s="145"/>
      <c r="CK1429" s="145"/>
      <c r="CL1429" s="145"/>
    </row>
    <row r="1430" spans="2:90" x14ac:dyDescent="0.4">
      <c r="B1430" s="8" t="str">
        <f>B1417</f>
        <v>(Primary label)</v>
      </c>
      <c r="D1430" t="s">
        <v>1011</v>
      </c>
      <c r="E1430" s="8" t="str">
        <f>ROW()&amp;" "&amp;D1430</f>
        <v>1430 SETUPFEE-S</v>
      </c>
      <c r="G1430" t="s">
        <v>332</v>
      </c>
      <c r="H1430" s="12"/>
      <c r="I1430" s="60"/>
      <c r="J1430" s="60"/>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row>
    <row r="1431" spans="2:90" x14ac:dyDescent="0.4">
      <c r="B1431" s="8" t="str">
        <f>B1418</f>
        <v>primary unit</v>
      </c>
      <c r="D1431" t="s">
        <v>1011</v>
      </c>
      <c r="E1431" s="8" t="str">
        <f>ROW()&amp;" "&amp;D1431</f>
        <v>1431 SETUPFEE-S</v>
      </c>
      <c r="G1431" t="s">
        <v>332</v>
      </c>
      <c r="H1431" s="12"/>
      <c r="I1431" s="60"/>
      <c r="J1431" s="60"/>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row>
    <row r="1432" spans="2:90" x14ac:dyDescent="0.4">
      <c r="B1432" s="8" t="str">
        <f>B1419</f>
        <v>Primary revenue driver</v>
      </c>
      <c r="D1432" t="s">
        <v>1011</v>
      </c>
      <c r="E1432" s="8" t="str">
        <f>ROW()&amp;" "&amp;D1432</f>
        <v>1432 SETUPFEE-S</v>
      </c>
      <c r="G1432" t="s">
        <v>332</v>
      </c>
      <c r="K1432" s="53"/>
      <c r="L1432" s="53"/>
      <c r="M1432" s="53"/>
      <c r="N1432" s="53"/>
      <c r="O1432" s="53"/>
      <c r="P1432" s="53"/>
      <c r="R1432" s="24"/>
      <c r="S1432" s="211" t="str">
        <f t="shared" ref="S1432:CD1433" si="1695">S1419</f>
        <v>S$12</v>
      </c>
      <c r="T1432" s="211" t="str">
        <f t="shared" si="1695"/>
        <v>T$12</v>
      </c>
      <c r="U1432" s="211" t="str">
        <f t="shared" si="1695"/>
        <v>U$12</v>
      </c>
      <c r="V1432" s="211" t="str">
        <f t="shared" si="1695"/>
        <v>V$12</v>
      </c>
      <c r="W1432" s="211" t="str">
        <f t="shared" si="1695"/>
        <v>W$12</v>
      </c>
      <c r="X1432" s="211" t="str">
        <f t="shared" si="1695"/>
        <v>X$12</v>
      </c>
      <c r="Y1432" s="211" t="str">
        <f t="shared" si="1695"/>
        <v>Y$12</v>
      </c>
      <c r="Z1432" s="211" t="str">
        <f t="shared" si="1695"/>
        <v>Z$12</v>
      </c>
      <c r="AA1432" s="211" t="str">
        <f t="shared" si="1695"/>
        <v>AA$12</v>
      </c>
      <c r="AB1432" s="211" t="str">
        <f t="shared" si="1695"/>
        <v>AB$12</v>
      </c>
      <c r="AC1432" s="211" t="str">
        <f t="shared" si="1695"/>
        <v>AC$12</v>
      </c>
      <c r="AD1432" s="211" t="str">
        <f t="shared" si="1695"/>
        <v>AD$12</v>
      </c>
      <c r="AE1432" s="211" t="str">
        <f t="shared" si="1695"/>
        <v>AE$12</v>
      </c>
      <c r="AF1432" s="211" t="str">
        <f t="shared" si="1695"/>
        <v>AF$12</v>
      </c>
      <c r="AG1432" s="211" t="str">
        <f t="shared" si="1695"/>
        <v>AG$12</v>
      </c>
      <c r="AH1432" s="211" t="str">
        <f t="shared" si="1695"/>
        <v>AH$12</v>
      </c>
      <c r="AI1432" s="211" t="str">
        <f t="shared" si="1695"/>
        <v>AI$12</v>
      </c>
      <c r="AJ1432" s="211" t="str">
        <f t="shared" si="1695"/>
        <v>AJ$12</v>
      </c>
      <c r="AK1432" s="211" t="str">
        <f t="shared" si="1695"/>
        <v>AK$12</v>
      </c>
      <c r="AL1432" s="211" t="str">
        <f t="shared" si="1695"/>
        <v>AL$12</v>
      </c>
      <c r="AM1432" s="211" t="str">
        <f t="shared" si="1695"/>
        <v>AM$12</v>
      </c>
      <c r="AN1432" s="211" t="str">
        <f t="shared" si="1695"/>
        <v>AN$12</v>
      </c>
      <c r="AO1432" s="211" t="str">
        <f t="shared" si="1695"/>
        <v>AO$12</v>
      </c>
      <c r="AP1432" s="211" t="str">
        <f t="shared" si="1695"/>
        <v>AP$12</v>
      </c>
      <c r="AQ1432" s="211" t="str">
        <f t="shared" si="1695"/>
        <v>AQ$12</v>
      </c>
      <c r="AR1432" s="211" t="str">
        <f t="shared" si="1695"/>
        <v>AR$12</v>
      </c>
      <c r="AS1432" s="211" t="str">
        <f t="shared" si="1695"/>
        <v>AS$12</v>
      </c>
      <c r="AT1432" s="211" t="str">
        <f t="shared" si="1695"/>
        <v>AT$12</v>
      </c>
      <c r="AU1432" s="211" t="str">
        <f t="shared" si="1695"/>
        <v>AU$12</v>
      </c>
      <c r="AV1432" s="211" t="str">
        <f t="shared" si="1695"/>
        <v>AV$12</v>
      </c>
      <c r="AW1432" s="211" t="str">
        <f t="shared" si="1695"/>
        <v>AW$12</v>
      </c>
      <c r="AX1432" s="211" t="str">
        <f t="shared" si="1695"/>
        <v>AX$12</v>
      </c>
      <c r="AY1432" s="211" t="str">
        <f t="shared" si="1695"/>
        <v>AY$12</v>
      </c>
      <c r="AZ1432" s="211" t="str">
        <f t="shared" si="1695"/>
        <v>AZ$12</v>
      </c>
      <c r="BA1432" s="211" t="str">
        <f t="shared" si="1695"/>
        <v>BA$12</v>
      </c>
      <c r="BB1432" s="211" t="str">
        <f t="shared" si="1695"/>
        <v>BB$12</v>
      </c>
      <c r="BC1432" s="211" t="str">
        <f t="shared" si="1695"/>
        <v>BC$12</v>
      </c>
      <c r="BD1432" s="211" t="str">
        <f t="shared" si="1695"/>
        <v>BD$12</v>
      </c>
      <c r="BE1432" s="211" t="str">
        <f t="shared" si="1695"/>
        <v>BE$12</v>
      </c>
      <c r="BF1432" s="211" t="str">
        <f t="shared" si="1695"/>
        <v>BF$12</v>
      </c>
      <c r="BG1432" s="211" t="str">
        <f t="shared" si="1695"/>
        <v>BG$12</v>
      </c>
      <c r="BH1432" s="211" t="str">
        <f t="shared" si="1695"/>
        <v>BH$12</v>
      </c>
      <c r="BI1432" s="211" t="str">
        <f t="shared" si="1695"/>
        <v>BI$12</v>
      </c>
      <c r="BJ1432" s="211" t="str">
        <f t="shared" si="1695"/>
        <v>BJ$12</v>
      </c>
      <c r="BK1432" s="211" t="str">
        <f t="shared" si="1695"/>
        <v>BK$12</v>
      </c>
      <c r="BL1432" s="211" t="str">
        <f t="shared" si="1695"/>
        <v>BL$12</v>
      </c>
      <c r="BM1432" s="211" t="str">
        <f t="shared" si="1695"/>
        <v>BM$12</v>
      </c>
      <c r="BN1432" s="211" t="str">
        <f t="shared" si="1695"/>
        <v>BN$12</v>
      </c>
      <c r="BO1432" s="211" t="str">
        <f t="shared" si="1695"/>
        <v>BO$12</v>
      </c>
      <c r="BP1432" s="211" t="str">
        <f t="shared" si="1695"/>
        <v>BP$12</v>
      </c>
      <c r="BQ1432" s="211" t="str">
        <f t="shared" si="1695"/>
        <v>BQ$12</v>
      </c>
      <c r="BR1432" s="211" t="str">
        <f t="shared" si="1695"/>
        <v>BR$12</v>
      </c>
      <c r="BS1432" s="211" t="str">
        <f t="shared" si="1695"/>
        <v>BS$12</v>
      </c>
      <c r="BT1432" s="211" t="str">
        <f t="shared" si="1695"/>
        <v>BT$12</v>
      </c>
      <c r="BU1432" s="211" t="str">
        <f t="shared" si="1695"/>
        <v>BU$12</v>
      </c>
      <c r="BV1432" s="211" t="str">
        <f t="shared" si="1695"/>
        <v>BV$12</v>
      </c>
      <c r="BW1432" s="211" t="str">
        <f t="shared" si="1695"/>
        <v>BW$12</v>
      </c>
      <c r="BX1432" s="211" t="str">
        <f t="shared" si="1695"/>
        <v>BX$12</v>
      </c>
      <c r="BY1432" s="211" t="str">
        <f t="shared" si="1695"/>
        <v>BY$12</v>
      </c>
      <c r="BZ1432" s="211" t="str">
        <f t="shared" si="1695"/>
        <v>BZ$12</v>
      </c>
      <c r="CA1432" s="211" t="str">
        <f t="shared" si="1695"/>
        <v>CA$12</v>
      </c>
      <c r="CB1432" s="211" t="str">
        <f t="shared" si="1695"/>
        <v>CB$12</v>
      </c>
      <c r="CC1432" s="211" t="str">
        <f t="shared" si="1695"/>
        <v>CC$12</v>
      </c>
      <c r="CD1432" s="211" t="str">
        <f t="shared" si="1695"/>
        <v>CD$12</v>
      </c>
      <c r="CE1432" s="211" t="str">
        <f t="shared" ref="CE1432:CL1433" si="1696">CE1419</f>
        <v>CE$12</v>
      </c>
      <c r="CF1432" s="211" t="str">
        <f t="shared" si="1696"/>
        <v>CF$12</v>
      </c>
      <c r="CG1432" s="211" t="str">
        <f t="shared" si="1696"/>
        <v>CG$12</v>
      </c>
      <c r="CH1432" s="211" t="str">
        <f t="shared" si="1696"/>
        <v>CH$12</v>
      </c>
      <c r="CI1432" s="211" t="str">
        <f t="shared" si="1696"/>
        <v>CI$12</v>
      </c>
      <c r="CJ1432" s="211" t="str">
        <f t="shared" si="1696"/>
        <v>CJ$12</v>
      </c>
      <c r="CK1432" s="211" t="str">
        <f t="shared" si="1696"/>
        <v>CK$12</v>
      </c>
      <c r="CL1432" s="211" t="str">
        <f t="shared" si="1696"/>
        <v>CL$12</v>
      </c>
    </row>
    <row r="1433" spans="2:90" x14ac:dyDescent="0.4">
      <c r="B1433" s="8" t="str">
        <f>B1420</f>
        <v>Primary volume driver</v>
      </c>
      <c r="D1433" t="s">
        <v>1011</v>
      </c>
      <c r="E1433" s="8" t="str">
        <f>ROW()&amp;" "&amp;D1433</f>
        <v>1433 SETUPFEE-S</v>
      </c>
      <c r="G1433" t="s">
        <v>332</v>
      </c>
      <c r="H1433" s="56"/>
      <c r="I1433" s="79"/>
      <c r="J1433" s="79"/>
      <c r="K1433" s="15"/>
      <c r="L1433" s="15"/>
      <c r="M1433" s="15"/>
      <c r="N1433" s="15"/>
      <c r="O1433" s="15"/>
      <c r="P1433" s="15"/>
      <c r="R1433" s="15"/>
      <c r="S1433" s="211" t="str">
        <f t="shared" si="1695"/>
        <v>S$13</v>
      </c>
      <c r="T1433" s="211" t="str">
        <f t="shared" si="1695"/>
        <v>T$13</v>
      </c>
      <c r="U1433" s="211" t="str">
        <f t="shared" si="1695"/>
        <v>U$13</v>
      </c>
      <c r="V1433" s="211" t="str">
        <f t="shared" si="1695"/>
        <v>V$13</v>
      </c>
      <c r="W1433" s="211" t="str">
        <f t="shared" si="1695"/>
        <v>W$13</v>
      </c>
      <c r="X1433" s="211" t="str">
        <f t="shared" si="1695"/>
        <v>X$13</v>
      </c>
      <c r="Y1433" s="211" t="str">
        <f t="shared" si="1695"/>
        <v>Y$13</v>
      </c>
      <c r="Z1433" s="211" t="str">
        <f t="shared" si="1695"/>
        <v>Z$13</v>
      </c>
      <c r="AA1433" s="211" t="str">
        <f t="shared" si="1695"/>
        <v>AA$13</v>
      </c>
      <c r="AB1433" s="211" t="str">
        <f t="shared" si="1695"/>
        <v>AB$13</v>
      </c>
      <c r="AC1433" s="211" t="str">
        <f t="shared" si="1695"/>
        <v>AC$13</v>
      </c>
      <c r="AD1433" s="211" t="str">
        <f t="shared" si="1695"/>
        <v>AD$13</v>
      </c>
      <c r="AE1433" s="211" t="str">
        <f t="shared" si="1695"/>
        <v>AE$13</v>
      </c>
      <c r="AF1433" s="211" t="str">
        <f t="shared" si="1695"/>
        <v>AF$13</v>
      </c>
      <c r="AG1433" s="211" t="str">
        <f t="shared" si="1695"/>
        <v>AG$13</v>
      </c>
      <c r="AH1433" s="211" t="str">
        <f t="shared" si="1695"/>
        <v>AH$13</v>
      </c>
      <c r="AI1433" s="211" t="str">
        <f t="shared" si="1695"/>
        <v>AI$13</v>
      </c>
      <c r="AJ1433" s="211" t="str">
        <f t="shared" si="1695"/>
        <v>AJ$13</v>
      </c>
      <c r="AK1433" s="211" t="str">
        <f t="shared" si="1695"/>
        <v>AK$13</v>
      </c>
      <c r="AL1433" s="211" t="str">
        <f t="shared" si="1695"/>
        <v>AL$13</v>
      </c>
      <c r="AM1433" s="211" t="str">
        <f t="shared" si="1695"/>
        <v>AM$13</v>
      </c>
      <c r="AN1433" s="211" t="str">
        <f t="shared" si="1695"/>
        <v>AN$13</v>
      </c>
      <c r="AO1433" s="211" t="str">
        <f t="shared" si="1695"/>
        <v>AO$13</v>
      </c>
      <c r="AP1433" s="211" t="str">
        <f t="shared" si="1695"/>
        <v>AP$13</v>
      </c>
      <c r="AQ1433" s="211" t="str">
        <f t="shared" si="1695"/>
        <v>AQ$13</v>
      </c>
      <c r="AR1433" s="211" t="str">
        <f t="shared" si="1695"/>
        <v>AR$13</v>
      </c>
      <c r="AS1433" s="211" t="str">
        <f t="shared" si="1695"/>
        <v>AS$13</v>
      </c>
      <c r="AT1433" s="211" t="str">
        <f t="shared" si="1695"/>
        <v>AT$13</v>
      </c>
      <c r="AU1433" s="211" t="str">
        <f t="shared" si="1695"/>
        <v>AU$13</v>
      </c>
      <c r="AV1433" s="211" t="str">
        <f t="shared" si="1695"/>
        <v>AV$13</v>
      </c>
      <c r="AW1433" s="211" t="str">
        <f t="shared" si="1695"/>
        <v>AW$13</v>
      </c>
      <c r="AX1433" s="211" t="str">
        <f t="shared" si="1695"/>
        <v>AX$13</v>
      </c>
      <c r="AY1433" s="211" t="str">
        <f t="shared" si="1695"/>
        <v>AY$13</v>
      </c>
      <c r="AZ1433" s="211" t="str">
        <f t="shared" si="1695"/>
        <v>AZ$13</v>
      </c>
      <c r="BA1433" s="211" t="str">
        <f t="shared" si="1695"/>
        <v>BA$13</v>
      </c>
      <c r="BB1433" s="211" t="str">
        <f t="shared" si="1695"/>
        <v>BB$13</v>
      </c>
      <c r="BC1433" s="211" t="str">
        <f t="shared" si="1695"/>
        <v>BC$13</v>
      </c>
      <c r="BD1433" s="211" t="str">
        <f t="shared" si="1695"/>
        <v>BD$13</v>
      </c>
      <c r="BE1433" s="211" t="str">
        <f t="shared" si="1695"/>
        <v>BE$13</v>
      </c>
      <c r="BF1433" s="211" t="str">
        <f t="shared" si="1695"/>
        <v>BF$13</v>
      </c>
      <c r="BG1433" s="211" t="str">
        <f t="shared" si="1695"/>
        <v>BG$13</v>
      </c>
      <c r="BH1433" s="211" t="str">
        <f t="shared" si="1695"/>
        <v>BH$13</v>
      </c>
      <c r="BI1433" s="211" t="str">
        <f t="shared" si="1695"/>
        <v>BI$13</v>
      </c>
      <c r="BJ1433" s="211" t="str">
        <f t="shared" si="1695"/>
        <v>BJ$13</v>
      </c>
      <c r="BK1433" s="211" t="str">
        <f t="shared" si="1695"/>
        <v>BK$13</v>
      </c>
      <c r="BL1433" s="211" t="str">
        <f t="shared" si="1695"/>
        <v>BL$13</v>
      </c>
      <c r="BM1433" s="211" t="str">
        <f t="shared" si="1695"/>
        <v>BM$13</v>
      </c>
      <c r="BN1433" s="211" t="str">
        <f t="shared" si="1695"/>
        <v>BN$13</v>
      </c>
      <c r="BO1433" s="211" t="str">
        <f t="shared" si="1695"/>
        <v>BO$13</v>
      </c>
      <c r="BP1433" s="211" t="str">
        <f t="shared" si="1695"/>
        <v>BP$13</v>
      </c>
      <c r="BQ1433" s="211" t="str">
        <f t="shared" si="1695"/>
        <v>BQ$13</v>
      </c>
      <c r="BR1433" s="211" t="str">
        <f t="shared" si="1695"/>
        <v>BR$13</v>
      </c>
      <c r="BS1433" s="211" t="str">
        <f t="shared" si="1695"/>
        <v>BS$13</v>
      </c>
      <c r="BT1433" s="211" t="str">
        <f t="shared" si="1695"/>
        <v>BT$13</v>
      </c>
      <c r="BU1433" s="211" t="str">
        <f t="shared" si="1695"/>
        <v>BU$13</v>
      </c>
      <c r="BV1433" s="211" t="str">
        <f t="shared" si="1695"/>
        <v>BV$13</v>
      </c>
      <c r="BW1433" s="211" t="str">
        <f t="shared" si="1695"/>
        <v>BW$13</v>
      </c>
      <c r="BX1433" s="211" t="str">
        <f t="shared" si="1695"/>
        <v>BX$13</v>
      </c>
      <c r="BY1433" s="211" t="str">
        <f t="shared" si="1695"/>
        <v>BY$13</v>
      </c>
      <c r="BZ1433" s="211" t="str">
        <f t="shared" si="1695"/>
        <v>BZ$13</v>
      </c>
      <c r="CA1433" s="211" t="str">
        <f t="shared" si="1695"/>
        <v>CA$13</v>
      </c>
      <c r="CB1433" s="211" t="str">
        <f t="shared" si="1695"/>
        <v>CB$13</v>
      </c>
      <c r="CC1433" s="211" t="str">
        <f t="shared" si="1695"/>
        <v>CC$13</v>
      </c>
      <c r="CD1433" s="211" t="str">
        <f t="shared" si="1695"/>
        <v>CD$13</v>
      </c>
      <c r="CE1433" s="211" t="str">
        <f t="shared" ref="CE1433:CK1433" si="1697">CE1420</f>
        <v>CE$13</v>
      </c>
      <c r="CF1433" s="211" t="str">
        <f t="shared" si="1697"/>
        <v>CF$13</v>
      </c>
      <c r="CG1433" s="211" t="str">
        <f t="shared" si="1697"/>
        <v>CG$13</v>
      </c>
      <c r="CH1433" s="211" t="str">
        <f t="shared" si="1697"/>
        <v>CH$13</v>
      </c>
      <c r="CI1433" s="211" t="str">
        <f t="shared" si="1697"/>
        <v>CI$13</v>
      </c>
      <c r="CJ1433" s="211" t="str">
        <f t="shared" si="1697"/>
        <v>CJ$13</v>
      </c>
      <c r="CK1433" s="211" t="str">
        <f t="shared" si="1697"/>
        <v>CK$13</v>
      </c>
      <c r="CL1433" s="211" t="str">
        <f t="shared" si="1696"/>
        <v>CL$13</v>
      </c>
    </row>
    <row r="1434" spans="2:90" x14ac:dyDescent="0.4">
      <c r="B1434" s="89" t="str">
        <f>B1425</f>
        <v>Setup fees:</v>
      </c>
      <c r="D1434" t="s">
        <v>1011</v>
      </c>
      <c r="E1434" s="8" t="str">
        <f t="shared" ref="E1434:E1437" si="1698">ROW()&amp;" "&amp;D1434</f>
        <v>1434 SETUPFEE-S</v>
      </c>
      <c r="G1434" t="s">
        <v>332</v>
      </c>
      <c r="H1434" s="12"/>
      <c r="I1434" s="60"/>
      <c r="J1434" s="60"/>
      <c r="K1434" s="15"/>
      <c r="L1434" s="15"/>
      <c r="M1434" s="15"/>
      <c r="N1434" s="15"/>
      <c r="O1434" s="15"/>
      <c r="P1434" s="15"/>
      <c r="R1434" s="15"/>
      <c r="S1434" s="211">
        <f t="shared" ref="S1434:CD1434" si="1699">S1422</f>
        <v>0</v>
      </c>
      <c r="T1434" s="211">
        <f t="shared" si="1699"/>
        <v>0</v>
      </c>
      <c r="U1434" s="211">
        <f t="shared" si="1699"/>
        <v>0</v>
      </c>
      <c r="V1434" s="211">
        <f t="shared" si="1699"/>
        <v>0</v>
      </c>
      <c r="W1434" s="211">
        <f t="shared" si="1699"/>
        <v>0</v>
      </c>
      <c r="X1434" s="211">
        <f t="shared" si="1699"/>
        <v>0</v>
      </c>
      <c r="Y1434" s="211">
        <f t="shared" si="1699"/>
        <v>0</v>
      </c>
      <c r="Z1434" s="211">
        <f t="shared" si="1699"/>
        <v>0</v>
      </c>
      <c r="AA1434" s="211">
        <f t="shared" si="1699"/>
        <v>0</v>
      </c>
      <c r="AB1434" s="211">
        <f t="shared" si="1699"/>
        <v>0</v>
      </c>
      <c r="AC1434" s="211">
        <f t="shared" si="1699"/>
        <v>0</v>
      </c>
      <c r="AD1434" s="211">
        <f t="shared" si="1699"/>
        <v>0</v>
      </c>
      <c r="AE1434" s="211">
        <f t="shared" si="1699"/>
        <v>0</v>
      </c>
      <c r="AF1434" s="211">
        <f t="shared" si="1699"/>
        <v>0</v>
      </c>
      <c r="AG1434" s="211">
        <f t="shared" si="1699"/>
        <v>0</v>
      </c>
      <c r="AH1434" s="211">
        <f t="shared" si="1699"/>
        <v>0</v>
      </c>
      <c r="AI1434" s="211">
        <f t="shared" si="1699"/>
        <v>0</v>
      </c>
      <c r="AJ1434" s="211">
        <f t="shared" si="1699"/>
        <v>0</v>
      </c>
      <c r="AK1434" s="211">
        <f t="shared" si="1699"/>
        <v>0</v>
      </c>
      <c r="AL1434" s="211">
        <f t="shared" si="1699"/>
        <v>0</v>
      </c>
      <c r="AM1434" s="211">
        <f t="shared" si="1699"/>
        <v>0</v>
      </c>
      <c r="AN1434" s="211">
        <f t="shared" si="1699"/>
        <v>0</v>
      </c>
      <c r="AO1434" s="211">
        <f t="shared" si="1699"/>
        <v>0</v>
      </c>
      <c r="AP1434" s="211">
        <f t="shared" si="1699"/>
        <v>0</v>
      </c>
      <c r="AQ1434" s="211">
        <f t="shared" si="1699"/>
        <v>0</v>
      </c>
      <c r="AR1434" s="211">
        <f t="shared" si="1699"/>
        <v>0</v>
      </c>
      <c r="AS1434" s="211">
        <f t="shared" si="1699"/>
        <v>0</v>
      </c>
      <c r="AT1434" s="211">
        <f t="shared" si="1699"/>
        <v>0</v>
      </c>
      <c r="AU1434" s="211">
        <f t="shared" si="1699"/>
        <v>0</v>
      </c>
      <c r="AV1434" s="211">
        <f t="shared" si="1699"/>
        <v>0</v>
      </c>
      <c r="AW1434" s="211">
        <f t="shared" si="1699"/>
        <v>0</v>
      </c>
      <c r="AX1434" s="211">
        <f t="shared" si="1699"/>
        <v>0</v>
      </c>
      <c r="AY1434" s="211">
        <f t="shared" si="1699"/>
        <v>0</v>
      </c>
      <c r="AZ1434" s="211">
        <f t="shared" si="1699"/>
        <v>0</v>
      </c>
      <c r="BA1434" s="211">
        <f t="shared" si="1699"/>
        <v>0</v>
      </c>
      <c r="BB1434" s="211">
        <f t="shared" si="1699"/>
        <v>0</v>
      </c>
      <c r="BC1434" s="211">
        <f t="shared" si="1699"/>
        <v>0</v>
      </c>
      <c r="BD1434" s="211">
        <f t="shared" si="1699"/>
        <v>0</v>
      </c>
      <c r="BE1434" s="211">
        <f t="shared" si="1699"/>
        <v>0</v>
      </c>
      <c r="BF1434" s="211">
        <f t="shared" si="1699"/>
        <v>0</v>
      </c>
      <c r="BG1434" s="211">
        <f t="shared" si="1699"/>
        <v>0</v>
      </c>
      <c r="BH1434" s="211">
        <f t="shared" si="1699"/>
        <v>0</v>
      </c>
      <c r="BI1434" s="211">
        <f t="shared" si="1699"/>
        <v>0</v>
      </c>
      <c r="BJ1434" s="211">
        <f t="shared" si="1699"/>
        <v>0</v>
      </c>
      <c r="BK1434" s="211">
        <f t="shared" si="1699"/>
        <v>0</v>
      </c>
      <c r="BL1434" s="211">
        <f t="shared" si="1699"/>
        <v>0</v>
      </c>
      <c r="BM1434" s="211">
        <f t="shared" si="1699"/>
        <v>0</v>
      </c>
      <c r="BN1434" s="211">
        <f t="shared" si="1699"/>
        <v>0</v>
      </c>
      <c r="BO1434" s="211">
        <f t="shared" si="1699"/>
        <v>0</v>
      </c>
      <c r="BP1434" s="211">
        <f t="shared" si="1699"/>
        <v>0</v>
      </c>
      <c r="BQ1434" s="211">
        <f t="shared" si="1699"/>
        <v>0</v>
      </c>
      <c r="BR1434" s="211">
        <f t="shared" si="1699"/>
        <v>0</v>
      </c>
      <c r="BS1434" s="211">
        <f t="shared" si="1699"/>
        <v>0</v>
      </c>
      <c r="BT1434" s="211">
        <f t="shared" si="1699"/>
        <v>0</v>
      </c>
      <c r="BU1434" s="211">
        <f t="shared" si="1699"/>
        <v>0</v>
      </c>
      <c r="BV1434" s="211">
        <f t="shared" si="1699"/>
        <v>0</v>
      </c>
      <c r="BW1434" s="211">
        <f t="shared" si="1699"/>
        <v>0</v>
      </c>
      <c r="BX1434" s="211">
        <f t="shared" si="1699"/>
        <v>0</v>
      </c>
      <c r="BY1434" s="211">
        <f t="shared" si="1699"/>
        <v>0</v>
      </c>
      <c r="BZ1434" s="211">
        <f t="shared" si="1699"/>
        <v>0</v>
      </c>
      <c r="CA1434" s="211">
        <f t="shared" si="1699"/>
        <v>0</v>
      </c>
      <c r="CB1434" s="211">
        <f t="shared" si="1699"/>
        <v>0</v>
      </c>
      <c r="CC1434" s="211">
        <f t="shared" si="1699"/>
        <v>0</v>
      </c>
      <c r="CD1434" s="211">
        <f t="shared" si="1699"/>
        <v>0</v>
      </c>
      <c r="CE1434" s="211">
        <f t="shared" ref="CE1434:CL1434" si="1700">CE1422</f>
        <v>0</v>
      </c>
      <c r="CF1434" s="211">
        <f t="shared" si="1700"/>
        <v>0</v>
      </c>
      <c r="CG1434" s="211">
        <f t="shared" si="1700"/>
        <v>0</v>
      </c>
      <c r="CH1434" s="211">
        <f t="shared" si="1700"/>
        <v>0</v>
      </c>
      <c r="CI1434" s="211">
        <f t="shared" si="1700"/>
        <v>0</v>
      </c>
      <c r="CJ1434" s="211">
        <f t="shared" si="1700"/>
        <v>0</v>
      </c>
      <c r="CK1434" s="211">
        <f t="shared" si="1700"/>
        <v>0</v>
      </c>
      <c r="CL1434" s="211">
        <f t="shared" si="1700"/>
        <v>0</v>
      </c>
    </row>
    <row r="1435" spans="2:90" x14ac:dyDescent="0.4">
      <c r="B1435" s="235" t="str">
        <f>IFERROR(SUBSTITUTE(TRIM(MID(B1425, SEARCH("-", B1425) + 1, LEN(B1425))),":",""),"no unit")</f>
        <v>no unit</v>
      </c>
      <c r="D1435" t="s">
        <v>1011</v>
      </c>
      <c r="E1435" s="8" t="str">
        <f t="shared" si="1698"/>
        <v>1435 SETUPFEE-S</v>
      </c>
      <c r="G1435" t="s">
        <v>332</v>
      </c>
      <c r="H1435" s="12"/>
      <c r="I1435" s="60"/>
      <c r="J1435" s="60"/>
      <c r="K1435" s="15"/>
      <c r="L1435" s="15"/>
      <c r="M1435" s="15"/>
      <c r="N1435" s="15"/>
      <c r="O1435" s="15"/>
      <c r="P1435" s="15"/>
      <c r="R1435" s="15"/>
      <c r="S1435" s="211"/>
      <c r="T1435" s="211"/>
      <c r="U1435" s="211"/>
      <c r="V1435" s="211"/>
      <c r="W1435" s="211"/>
      <c r="X1435" s="211"/>
      <c r="Y1435" s="211"/>
      <c r="Z1435" s="211"/>
      <c r="AA1435" s="211"/>
      <c r="AB1435" s="211"/>
      <c r="AC1435" s="211"/>
      <c r="AD1435" s="211"/>
      <c r="AE1435" s="211"/>
      <c r="AF1435" s="211"/>
      <c r="AG1435" s="211"/>
      <c r="AH1435" s="211"/>
      <c r="AI1435" s="211"/>
      <c r="AJ1435" s="211"/>
      <c r="AK1435" s="211"/>
      <c r="AL1435" s="211"/>
      <c r="AM1435" s="211"/>
      <c r="AN1435" s="211"/>
      <c r="AO1435" s="211"/>
      <c r="AP1435" s="211"/>
      <c r="AQ1435" s="211"/>
      <c r="AR1435" s="211"/>
      <c r="AS1435" s="211"/>
      <c r="AT1435" s="211"/>
      <c r="AU1435" s="211"/>
      <c r="AV1435" s="211"/>
      <c r="AW1435" s="211"/>
      <c r="AX1435" s="211"/>
      <c r="AY1435" s="211"/>
      <c r="AZ1435" s="211"/>
      <c r="BA1435" s="211"/>
      <c r="BB1435" s="211"/>
      <c r="BC1435" s="211"/>
      <c r="BD1435" s="211"/>
      <c r="BE1435" s="211"/>
      <c r="BF1435" s="211"/>
      <c r="BG1435" s="211"/>
      <c r="BH1435" s="211"/>
      <c r="BI1435" s="211"/>
      <c r="BJ1435" s="211"/>
      <c r="BK1435" s="211"/>
      <c r="BL1435" s="211"/>
      <c r="BM1435" s="211"/>
      <c r="BN1435" s="211"/>
      <c r="BO1435" s="211"/>
      <c r="BP1435" s="211"/>
      <c r="BQ1435" s="211"/>
      <c r="BR1435" s="211"/>
      <c r="BS1435" s="211"/>
      <c r="BT1435" s="211"/>
      <c r="BU1435" s="211"/>
      <c r="BV1435" s="211"/>
      <c r="BW1435" s="211"/>
      <c r="BX1435" s="211"/>
      <c r="BY1435" s="211"/>
      <c r="BZ1435" s="211"/>
      <c r="CA1435" s="211"/>
      <c r="CB1435" s="211"/>
      <c r="CC1435" s="211"/>
      <c r="CD1435" s="211"/>
      <c r="CE1435" s="211"/>
      <c r="CF1435" s="211"/>
      <c r="CG1435" s="211"/>
      <c r="CH1435" s="211"/>
      <c r="CI1435" s="211"/>
      <c r="CJ1435" s="211"/>
      <c r="CK1435" s="211"/>
      <c r="CL1435" s="211"/>
    </row>
    <row r="1436" spans="2:90" x14ac:dyDescent="0.4">
      <c r="B1436" s="89" t="str">
        <f>B1423</f>
        <v>Secondary revenue driver</v>
      </c>
      <c r="D1436" t="s">
        <v>1011</v>
      </c>
      <c r="E1436" s="8" t="str">
        <f t="shared" si="1698"/>
        <v>1436 SETUPFEE-S</v>
      </c>
      <c r="G1436" t="s">
        <v>332</v>
      </c>
      <c r="H1436" s="90"/>
      <c r="I1436" s="209"/>
      <c r="J1436" s="209"/>
      <c r="K1436" s="210"/>
      <c r="L1436" s="210"/>
      <c r="M1436" s="210"/>
      <c r="N1436" s="210"/>
      <c r="O1436" s="210"/>
      <c r="P1436" s="210"/>
      <c r="R1436" s="210"/>
      <c r="S1436" s="4" t="str">
        <f t="shared" ref="S1436:CD1436" si="1701">ADDRESS(ROW(S1428),COLUMN(S1428),2)</f>
        <v>S$1428</v>
      </c>
      <c r="T1436" s="4" t="str">
        <f t="shared" si="1701"/>
        <v>T$1428</v>
      </c>
      <c r="U1436" s="4" t="str">
        <f t="shared" si="1701"/>
        <v>U$1428</v>
      </c>
      <c r="V1436" s="4" t="str">
        <f t="shared" si="1701"/>
        <v>V$1428</v>
      </c>
      <c r="W1436" s="4" t="str">
        <f t="shared" si="1701"/>
        <v>W$1428</v>
      </c>
      <c r="X1436" s="4" t="str">
        <f t="shared" si="1701"/>
        <v>X$1428</v>
      </c>
      <c r="Y1436" s="4" t="str">
        <f t="shared" si="1701"/>
        <v>Y$1428</v>
      </c>
      <c r="Z1436" s="4" t="str">
        <f t="shared" si="1701"/>
        <v>Z$1428</v>
      </c>
      <c r="AA1436" s="4" t="str">
        <f t="shared" si="1701"/>
        <v>AA$1428</v>
      </c>
      <c r="AB1436" s="4" t="str">
        <f t="shared" si="1701"/>
        <v>AB$1428</v>
      </c>
      <c r="AC1436" s="4" t="str">
        <f t="shared" si="1701"/>
        <v>AC$1428</v>
      </c>
      <c r="AD1436" s="4" t="str">
        <f t="shared" si="1701"/>
        <v>AD$1428</v>
      </c>
      <c r="AE1436" s="4" t="str">
        <f t="shared" si="1701"/>
        <v>AE$1428</v>
      </c>
      <c r="AF1436" s="4" t="str">
        <f t="shared" si="1701"/>
        <v>AF$1428</v>
      </c>
      <c r="AG1436" s="4" t="str">
        <f t="shared" si="1701"/>
        <v>AG$1428</v>
      </c>
      <c r="AH1436" s="4" t="str">
        <f t="shared" si="1701"/>
        <v>AH$1428</v>
      </c>
      <c r="AI1436" s="4" t="str">
        <f t="shared" si="1701"/>
        <v>AI$1428</v>
      </c>
      <c r="AJ1436" s="4" t="str">
        <f t="shared" si="1701"/>
        <v>AJ$1428</v>
      </c>
      <c r="AK1436" s="4" t="str">
        <f t="shared" si="1701"/>
        <v>AK$1428</v>
      </c>
      <c r="AL1436" s="4" t="str">
        <f t="shared" si="1701"/>
        <v>AL$1428</v>
      </c>
      <c r="AM1436" s="4" t="str">
        <f t="shared" si="1701"/>
        <v>AM$1428</v>
      </c>
      <c r="AN1436" s="4" t="str">
        <f t="shared" si="1701"/>
        <v>AN$1428</v>
      </c>
      <c r="AO1436" s="4" t="str">
        <f t="shared" si="1701"/>
        <v>AO$1428</v>
      </c>
      <c r="AP1436" s="4" t="str">
        <f t="shared" si="1701"/>
        <v>AP$1428</v>
      </c>
      <c r="AQ1436" s="4" t="str">
        <f t="shared" si="1701"/>
        <v>AQ$1428</v>
      </c>
      <c r="AR1436" s="4" t="str">
        <f t="shared" si="1701"/>
        <v>AR$1428</v>
      </c>
      <c r="AS1436" s="4" t="str">
        <f t="shared" si="1701"/>
        <v>AS$1428</v>
      </c>
      <c r="AT1436" s="4" t="str">
        <f t="shared" si="1701"/>
        <v>AT$1428</v>
      </c>
      <c r="AU1436" s="4" t="str">
        <f t="shared" si="1701"/>
        <v>AU$1428</v>
      </c>
      <c r="AV1436" s="4" t="str">
        <f t="shared" si="1701"/>
        <v>AV$1428</v>
      </c>
      <c r="AW1436" s="4" t="str">
        <f t="shared" si="1701"/>
        <v>AW$1428</v>
      </c>
      <c r="AX1436" s="4" t="str">
        <f t="shared" si="1701"/>
        <v>AX$1428</v>
      </c>
      <c r="AY1436" s="4" t="str">
        <f t="shared" si="1701"/>
        <v>AY$1428</v>
      </c>
      <c r="AZ1436" s="4" t="str">
        <f t="shared" si="1701"/>
        <v>AZ$1428</v>
      </c>
      <c r="BA1436" s="4" t="str">
        <f t="shared" si="1701"/>
        <v>BA$1428</v>
      </c>
      <c r="BB1436" s="4" t="str">
        <f t="shared" si="1701"/>
        <v>BB$1428</v>
      </c>
      <c r="BC1436" s="4" t="str">
        <f t="shared" si="1701"/>
        <v>BC$1428</v>
      </c>
      <c r="BD1436" s="4" t="str">
        <f t="shared" si="1701"/>
        <v>BD$1428</v>
      </c>
      <c r="BE1436" s="4" t="str">
        <f t="shared" si="1701"/>
        <v>BE$1428</v>
      </c>
      <c r="BF1436" s="4" t="str">
        <f t="shared" si="1701"/>
        <v>BF$1428</v>
      </c>
      <c r="BG1436" s="4" t="str">
        <f t="shared" si="1701"/>
        <v>BG$1428</v>
      </c>
      <c r="BH1436" s="4" t="str">
        <f t="shared" si="1701"/>
        <v>BH$1428</v>
      </c>
      <c r="BI1436" s="4" t="str">
        <f t="shared" si="1701"/>
        <v>BI$1428</v>
      </c>
      <c r="BJ1436" s="4" t="str">
        <f t="shared" si="1701"/>
        <v>BJ$1428</v>
      </c>
      <c r="BK1436" s="4" t="str">
        <f t="shared" si="1701"/>
        <v>BK$1428</v>
      </c>
      <c r="BL1436" s="4" t="str">
        <f t="shared" si="1701"/>
        <v>BL$1428</v>
      </c>
      <c r="BM1436" s="4" t="str">
        <f t="shared" si="1701"/>
        <v>BM$1428</v>
      </c>
      <c r="BN1436" s="4" t="str">
        <f t="shared" si="1701"/>
        <v>BN$1428</v>
      </c>
      <c r="BO1436" s="4" t="str">
        <f t="shared" si="1701"/>
        <v>BO$1428</v>
      </c>
      <c r="BP1436" s="4" t="str">
        <f t="shared" si="1701"/>
        <v>BP$1428</v>
      </c>
      <c r="BQ1436" s="4" t="str">
        <f t="shared" si="1701"/>
        <v>BQ$1428</v>
      </c>
      <c r="BR1436" s="4" t="str">
        <f t="shared" si="1701"/>
        <v>BR$1428</v>
      </c>
      <c r="BS1436" s="4" t="str">
        <f t="shared" si="1701"/>
        <v>BS$1428</v>
      </c>
      <c r="BT1436" s="4" t="str">
        <f t="shared" si="1701"/>
        <v>BT$1428</v>
      </c>
      <c r="BU1436" s="4" t="str">
        <f t="shared" si="1701"/>
        <v>BU$1428</v>
      </c>
      <c r="BV1436" s="4" t="str">
        <f t="shared" si="1701"/>
        <v>BV$1428</v>
      </c>
      <c r="BW1436" s="4" t="str">
        <f t="shared" si="1701"/>
        <v>BW$1428</v>
      </c>
      <c r="BX1436" s="4" t="str">
        <f t="shared" si="1701"/>
        <v>BX$1428</v>
      </c>
      <c r="BY1436" s="4" t="str">
        <f t="shared" si="1701"/>
        <v>BY$1428</v>
      </c>
      <c r="BZ1436" s="4" t="str">
        <f t="shared" si="1701"/>
        <v>BZ$1428</v>
      </c>
      <c r="CA1436" s="4" t="str">
        <f t="shared" si="1701"/>
        <v>CA$1428</v>
      </c>
      <c r="CB1436" s="4" t="str">
        <f t="shared" si="1701"/>
        <v>CB$1428</v>
      </c>
      <c r="CC1436" s="4" t="str">
        <f t="shared" si="1701"/>
        <v>CC$1428</v>
      </c>
      <c r="CD1436" s="4" t="str">
        <f t="shared" si="1701"/>
        <v>CD$1428</v>
      </c>
      <c r="CE1436" s="4" t="str">
        <f t="shared" ref="CE1436:CL1436" si="1702">ADDRESS(ROW(CE1428),COLUMN(CE1428),2)</f>
        <v>CE$1428</v>
      </c>
      <c r="CF1436" s="4" t="str">
        <f t="shared" si="1702"/>
        <v>CF$1428</v>
      </c>
      <c r="CG1436" s="4" t="str">
        <f t="shared" si="1702"/>
        <v>CG$1428</v>
      </c>
      <c r="CH1436" s="4" t="str">
        <f t="shared" si="1702"/>
        <v>CH$1428</v>
      </c>
      <c r="CI1436" s="4" t="str">
        <f t="shared" si="1702"/>
        <v>CI$1428</v>
      </c>
      <c r="CJ1436" s="4" t="str">
        <f t="shared" si="1702"/>
        <v>CJ$1428</v>
      </c>
      <c r="CK1436" s="4" t="str">
        <f t="shared" si="1702"/>
        <v>CK$1428</v>
      </c>
      <c r="CL1436" s="4" t="str">
        <f t="shared" si="1702"/>
        <v>CL$1428</v>
      </c>
    </row>
    <row r="1437" spans="2:90" x14ac:dyDescent="0.4">
      <c r="B1437" s="8" t="str">
        <f>B1424</f>
        <v>Secondary volume driver</v>
      </c>
      <c r="D1437" t="s">
        <v>1011</v>
      </c>
      <c r="E1437" s="8" t="str">
        <f t="shared" si="1698"/>
        <v>1437 SETUPFEE-S</v>
      </c>
      <c r="G1437" t="s">
        <v>332</v>
      </c>
      <c r="H1437" s="12"/>
      <c r="I1437" s="60"/>
      <c r="J1437" s="60"/>
      <c r="K1437" s="15"/>
      <c r="L1437" s="15"/>
      <c r="M1437" s="15"/>
      <c r="N1437" s="15"/>
      <c r="O1437" s="15"/>
      <c r="P1437" s="15"/>
      <c r="R1437" s="15"/>
      <c r="S1437" s="211" t="str">
        <f t="shared" ref="S1437:CD1437" si="1703">S1424</f>
        <v>S$15</v>
      </c>
      <c r="T1437" s="211" t="str">
        <f t="shared" si="1703"/>
        <v>T$15</v>
      </c>
      <c r="U1437" s="211" t="str">
        <f t="shared" si="1703"/>
        <v>U$15</v>
      </c>
      <c r="V1437" s="211" t="str">
        <f t="shared" si="1703"/>
        <v>V$15</v>
      </c>
      <c r="W1437" s="211" t="str">
        <f t="shared" si="1703"/>
        <v>W$15</v>
      </c>
      <c r="X1437" s="211" t="str">
        <f t="shared" si="1703"/>
        <v>X$15</v>
      </c>
      <c r="Y1437" s="211" t="str">
        <f t="shared" si="1703"/>
        <v>Y$15</v>
      </c>
      <c r="Z1437" s="211" t="str">
        <f t="shared" si="1703"/>
        <v>Z$15</v>
      </c>
      <c r="AA1437" s="211" t="str">
        <f t="shared" si="1703"/>
        <v>AA$15</v>
      </c>
      <c r="AB1437" s="211" t="str">
        <f t="shared" si="1703"/>
        <v>AB$15</v>
      </c>
      <c r="AC1437" s="211" t="str">
        <f t="shared" si="1703"/>
        <v>AC$15</v>
      </c>
      <c r="AD1437" s="211" t="str">
        <f t="shared" si="1703"/>
        <v>AD$15</v>
      </c>
      <c r="AE1437" s="211" t="str">
        <f t="shared" si="1703"/>
        <v>AE$15</v>
      </c>
      <c r="AF1437" s="211" t="str">
        <f t="shared" si="1703"/>
        <v>AF$15</v>
      </c>
      <c r="AG1437" s="211" t="str">
        <f t="shared" si="1703"/>
        <v>AG$15</v>
      </c>
      <c r="AH1437" s="211" t="str">
        <f t="shared" si="1703"/>
        <v>AH$15</v>
      </c>
      <c r="AI1437" s="211" t="str">
        <f t="shared" si="1703"/>
        <v>AI$15</v>
      </c>
      <c r="AJ1437" s="211" t="str">
        <f t="shared" si="1703"/>
        <v>AJ$15</v>
      </c>
      <c r="AK1437" s="211" t="str">
        <f t="shared" si="1703"/>
        <v>AK$15</v>
      </c>
      <c r="AL1437" s="211" t="str">
        <f t="shared" si="1703"/>
        <v>AL$15</v>
      </c>
      <c r="AM1437" s="211" t="str">
        <f t="shared" si="1703"/>
        <v>AM$15</v>
      </c>
      <c r="AN1437" s="211" t="str">
        <f t="shared" si="1703"/>
        <v>AN$15</v>
      </c>
      <c r="AO1437" s="211" t="str">
        <f t="shared" si="1703"/>
        <v>AO$15</v>
      </c>
      <c r="AP1437" s="211" t="str">
        <f t="shared" si="1703"/>
        <v>AP$15</v>
      </c>
      <c r="AQ1437" s="211" t="str">
        <f t="shared" si="1703"/>
        <v>AQ$15</v>
      </c>
      <c r="AR1437" s="211" t="str">
        <f t="shared" si="1703"/>
        <v>AR$15</v>
      </c>
      <c r="AS1437" s="211" t="str">
        <f t="shared" si="1703"/>
        <v>AS$15</v>
      </c>
      <c r="AT1437" s="211" t="str">
        <f t="shared" si="1703"/>
        <v>AT$15</v>
      </c>
      <c r="AU1437" s="211" t="str">
        <f t="shared" si="1703"/>
        <v>AU$15</v>
      </c>
      <c r="AV1437" s="211" t="str">
        <f t="shared" si="1703"/>
        <v>AV$15</v>
      </c>
      <c r="AW1437" s="211" t="str">
        <f t="shared" si="1703"/>
        <v>AW$15</v>
      </c>
      <c r="AX1437" s="211" t="str">
        <f t="shared" si="1703"/>
        <v>AX$15</v>
      </c>
      <c r="AY1437" s="211" t="str">
        <f t="shared" si="1703"/>
        <v>AY$15</v>
      </c>
      <c r="AZ1437" s="211" t="str">
        <f t="shared" si="1703"/>
        <v>AZ$15</v>
      </c>
      <c r="BA1437" s="211" t="str">
        <f t="shared" si="1703"/>
        <v>BA$15</v>
      </c>
      <c r="BB1437" s="211" t="str">
        <f t="shared" si="1703"/>
        <v>BB$15</v>
      </c>
      <c r="BC1437" s="211" t="str">
        <f t="shared" si="1703"/>
        <v>BC$15</v>
      </c>
      <c r="BD1437" s="211" t="str">
        <f t="shared" si="1703"/>
        <v>BD$15</v>
      </c>
      <c r="BE1437" s="211" t="str">
        <f t="shared" si="1703"/>
        <v>BE$15</v>
      </c>
      <c r="BF1437" s="211" t="str">
        <f t="shared" si="1703"/>
        <v>BF$15</v>
      </c>
      <c r="BG1437" s="211" t="str">
        <f t="shared" si="1703"/>
        <v>BG$15</v>
      </c>
      <c r="BH1437" s="211" t="str">
        <f t="shared" si="1703"/>
        <v>BH$15</v>
      </c>
      <c r="BI1437" s="211" t="str">
        <f t="shared" si="1703"/>
        <v>BI$15</v>
      </c>
      <c r="BJ1437" s="211" t="str">
        <f t="shared" si="1703"/>
        <v>BJ$15</v>
      </c>
      <c r="BK1437" s="211" t="str">
        <f t="shared" si="1703"/>
        <v>BK$15</v>
      </c>
      <c r="BL1437" s="211" t="str">
        <f t="shared" si="1703"/>
        <v>BL$15</v>
      </c>
      <c r="BM1437" s="211" t="str">
        <f t="shared" si="1703"/>
        <v>BM$15</v>
      </c>
      <c r="BN1437" s="211" t="str">
        <f t="shared" si="1703"/>
        <v>BN$15</v>
      </c>
      <c r="BO1437" s="211" t="str">
        <f t="shared" si="1703"/>
        <v>BO$15</v>
      </c>
      <c r="BP1437" s="211" t="str">
        <f t="shared" si="1703"/>
        <v>BP$15</v>
      </c>
      <c r="BQ1437" s="211" t="str">
        <f t="shared" si="1703"/>
        <v>BQ$15</v>
      </c>
      <c r="BR1437" s="211" t="str">
        <f t="shared" si="1703"/>
        <v>BR$15</v>
      </c>
      <c r="BS1437" s="211" t="str">
        <f t="shared" si="1703"/>
        <v>BS$15</v>
      </c>
      <c r="BT1437" s="211" t="str">
        <f t="shared" si="1703"/>
        <v>BT$15</v>
      </c>
      <c r="BU1437" s="211" t="str">
        <f t="shared" si="1703"/>
        <v>BU$15</v>
      </c>
      <c r="BV1437" s="211" t="str">
        <f t="shared" si="1703"/>
        <v>BV$15</v>
      </c>
      <c r="BW1437" s="211" t="str">
        <f t="shared" si="1703"/>
        <v>BW$15</v>
      </c>
      <c r="BX1437" s="211" t="str">
        <f t="shared" si="1703"/>
        <v>BX$15</v>
      </c>
      <c r="BY1437" s="211" t="str">
        <f t="shared" si="1703"/>
        <v>BY$15</v>
      </c>
      <c r="BZ1437" s="211" t="str">
        <f t="shared" si="1703"/>
        <v>BZ$15</v>
      </c>
      <c r="CA1437" s="211" t="str">
        <f t="shared" si="1703"/>
        <v>CA$15</v>
      </c>
      <c r="CB1437" s="211" t="str">
        <f t="shared" si="1703"/>
        <v>CB$15</v>
      </c>
      <c r="CC1437" s="211" t="str">
        <f t="shared" si="1703"/>
        <v>CC$15</v>
      </c>
      <c r="CD1437" s="211" t="str">
        <f t="shared" si="1703"/>
        <v>CD$15</v>
      </c>
      <c r="CE1437" s="211" t="str">
        <f t="shared" ref="CE1437:CL1437" si="1704">CE1424</f>
        <v>CE$15</v>
      </c>
      <c r="CF1437" s="211" t="str">
        <f t="shared" si="1704"/>
        <v>CF$15</v>
      </c>
      <c r="CG1437" s="211" t="str">
        <f t="shared" si="1704"/>
        <v>CG$15</v>
      </c>
      <c r="CH1437" s="211" t="str">
        <f t="shared" si="1704"/>
        <v>CH$15</v>
      </c>
      <c r="CI1437" s="211" t="str">
        <f t="shared" si="1704"/>
        <v>CI$15</v>
      </c>
      <c r="CJ1437" s="211" t="str">
        <f t="shared" si="1704"/>
        <v>CJ$15</v>
      </c>
      <c r="CK1437" s="211" t="str">
        <f t="shared" si="1704"/>
        <v>CK$15</v>
      </c>
      <c r="CL1437" s="211" t="str">
        <f t="shared" si="1704"/>
        <v>CL$15</v>
      </c>
    </row>
    <row r="1438" spans="2:90" x14ac:dyDescent="0.4">
      <c r="E1438" s="8"/>
      <c r="H1438" s="12"/>
      <c r="I1438" s="60"/>
      <c r="J1438" s="60"/>
      <c r="K1438" s="15"/>
      <c r="L1438" s="15"/>
      <c r="M1438" s="15"/>
      <c r="N1438" s="15"/>
      <c r="O1438" s="15"/>
      <c r="P1438" s="15"/>
      <c r="R1438" s="15"/>
      <c r="S1438" s="211"/>
      <c r="T1438" s="211"/>
      <c r="U1438" s="211"/>
      <c r="V1438" s="211"/>
      <c r="W1438" s="211"/>
      <c r="X1438" s="211"/>
      <c r="Y1438" s="211"/>
      <c r="Z1438" s="211"/>
      <c r="AA1438" s="211"/>
      <c r="AB1438" s="211"/>
      <c r="AC1438" s="211"/>
      <c r="AD1438" s="211"/>
      <c r="AE1438" s="211"/>
      <c r="AF1438" s="211"/>
      <c r="AG1438" s="211"/>
      <c r="AH1438" s="211"/>
      <c r="AI1438" s="211"/>
      <c r="AJ1438" s="211"/>
      <c r="AK1438" s="211"/>
      <c r="AL1438" s="211"/>
      <c r="AM1438" s="211"/>
      <c r="AN1438" s="211"/>
      <c r="AO1438" s="211"/>
      <c r="AP1438" s="211"/>
      <c r="AQ1438" s="211"/>
      <c r="AR1438" s="211"/>
      <c r="AS1438" s="211"/>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1"/>
      <c r="BN1438" s="211"/>
      <c r="BO1438" s="211"/>
      <c r="BP1438" s="211"/>
      <c r="BQ1438" s="211"/>
      <c r="BR1438" s="211"/>
      <c r="BS1438" s="211"/>
      <c r="BT1438" s="211"/>
      <c r="BU1438" s="211"/>
      <c r="BV1438" s="211"/>
      <c r="BW1438" s="211"/>
      <c r="BX1438" s="211"/>
      <c r="BY1438" s="211"/>
      <c r="BZ1438" s="211"/>
      <c r="CA1438" s="211"/>
      <c r="CB1438" s="211"/>
      <c r="CC1438" s="211"/>
      <c r="CD1438" s="211"/>
      <c r="CE1438" s="211"/>
      <c r="CF1438" s="211"/>
      <c r="CG1438" s="211"/>
      <c r="CH1438" s="211"/>
      <c r="CI1438" s="211"/>
      <c r="CJ1438" s="211"/>
      <c r="CK1438" s="211"/>
      <c r="CL1438" s="211"/>
    </row>
    <row r="1439" spans="2:90" x14ac:dyDescent="0.4">
      <c r="B1439" s="171" t="s">
        <v>490</v>
      </c>
      <c r="E1439" s="8"/>
      <c r="H1439" s="189"/>
      <c r="I1439" s="190"/>
      <c r="J1439" s="190"/>
      <c r="K1439" s="191"/>
      <c r="L1439" s="191"/>
      <c r="M1439" s="191"/>
      <c r="N1439" s="191"/>
      <c r="O1439" s="191"/>
      <c r="P1439" s="191"/>
      <c r="R1439" s="191"/>
      <c r="S1439" s="192"/>
      <c r="T1439" s="192"/>
      <c r="U1439" s="192"/>
      <c r="V1439" s="192"/>
      <c r="W1439" s="192"/>
      <c r="X1439" s="192"/>
      <c r="Y1439" s="192"/>
      <c r="Z1439" s="192"/>
      <c r="AA1439" s="192"/>
      <c r="AB1439" s="192"/>
      <c r="AC1439" s="192"/>
      <c r="AD1439" s="192"/>
      <c r="AE1439" s="192"/>
      <c r="AF1439" s="192"/>
      <c r="AG1439" s="192"/>
      <c r="AH1439" s="192"/>
      <c r="AI1439" s="192"/>
      <c r="AJ1439" s="192"/>
      <c r="AK1439" s="192"/>
      <c r="AL1439" s="192"/>
      <c r="AM1439" s="192"/>
      <c r="AN1439" s="192"/>
      <c r="AO1439" s="192"/>
      <c r="AP1439" s="192"/>
      <c r="AQ1439" s="192"/>
      <c r="AR1439" s="192"/>
      <c r="AS1439" s="192"/>
      <c r="AT1439" s="192"/>
      <c r="AU1439" s="192"/>
      <c r="AV1439" s="192"/>
      <c r="AW1439" s="192"/>
      <c r="AX1439" s="192"/>
      <c r="AY1439" s="192"/>
      <c r="AZ1439" s="192"/>
      <c r="BA1439" s="192"/>
      <c r="BB1439" s="192"/>
      <c r="BC1439" s="192"/>
      <c r="BD1439" s="192"/>
      <c r="BE1439" s="192"/>
      <c r="BF1439" s="192"/>
      <c r="BG1439" s="192"/>
      <c r="BH1439" s="192"/>
      <c r="BI1439" s="192"/>
      <c r="BJ1439" s="192"/>
      <c r="BK1439" s="192"/>
      <c r="BL1439" s="192"/>
      <c r="BM1439" s="192"/>
      <c r="BN1439" s="192"/>
      <c r="BO1439" s="192"/>
      <c r="BP1439" s="192"/>
      <c r="BQ1439" s="192"/>
      <c r="BR1439" s="192"/>
      <c r="BS1439" s="192"/>
      <c r="BT1439" s="192"/>
      <c r="BU1439" s="192"/>
      <c r="BV1439" s="192"/>
      <c r="BW1439" s="192"/>
      <c r="BX1439" s="192"/>
      <c r="BY1439" s="192"/>
      <c r="BZ1439" s="192"/>
      <c r="CA1439" s="192"/>
      <c r="CB1439" s="192"/>
      <c r="CC1439" s="192"/>
      <c r="CD1439" s="192"/>
      <c r="CE1439" s="192"/>
      <c r="CF1439" s="192"/>
      <c r="CG1439" s="192"/>
      <c r="CH1439" s="192"/>
      <c r="CI1439" s="192"/>
      <c r="CJ1439" s="192"/>
      <c r="CK1439" s="192"/>
      <c r="CL1439" s="192"/>
    </row>
    <row r="1440" spans="2:90" x14ac:dyDescent="0.4">
      <c r="B1440" s="171" t="s">
        <v>492</v>
      </c>
      <c r="E1440" s="8"/>
      <c r="H1440" s="189"/>
      <c r="I1440" s="190"/>
      <c r="J1440" s="190"/>
      <c r="K1440" s="191"/>
      <c r="L1440" s="191"/>
      <c r="M1440" s="191"/>
      <c r="N1440" s="191"/>
      <c r="O1440" s="191"/>
      <c r="P1440" s="191"/>
      <c r="R1440" s="191"/>
      <c r="S1440" s="192"/>
      <c r="T1440" s="192"/>
      <c r="U1440" s="192"/>
      <c r="V1440" s="192"/>
      <c r="W1440" s="192"/>
      <c r="X1440" s="192"/>
      <c r="Y1440" s="192"/>
      <c r="Z1440" s="192"/>
      <c r="AA1440" s="192"/>
      <c r="AB1440" s="192"/>
      <c r="AC1440" s="192"/>
      <c r="AD1440" s="192"/>
      <c r="AE1440" s="192"/>
      <c r="AF1440" s="192"/>
      <c r="AG1440" s="192"/>
      <c r="AH1440" s="192"/>
      <c r="AI1440" s="192"/>
      <c r="AJ1440" s="192"/>
      <c r="AK1440" s="192"/>
      <c r="AL1440" s="192"/>
      <c r="AM1440" s="192"/>
      <c r="AN1440" s="192"/>
      <c r="AO1440" s="192"/>
      <c r="AP1440" s="192"/>
      <c r="AQ1440" s="192"/>
      <c r="AR1440" s="192"/>
      <c r="AS1440" s="192"/>
      <c r="AT1440" s="192"/>
      <c r="AU1440" s="192"/>
      <c r="AV1440" s="192"/>
      <c r="AW1440" s="192"/>
      <c r="AX1440" s="192"/>
      <c r="AY1440" s="192"/>
      <c r="AZ1440" s="192"/>
      <c r="BA1440" s="192"/>
      <c r="BB1440" s="192"/>
      <c r="BC1440" s="192"/>
      <c r="BD1440" s="192"/>
      <c r="BE1440" s="192"/>
      <c r="BF1440" s="192"/>
      <c r="BG1440" s="192"/>
      <c r="BH1440" s="192"/>
      <c r="BI1440" s="192"/>
      <c r="BJ1440" s="192"/>
      <c r="BK1440" s="192"/>
      <c r="BL1440" s="192"/>
      <c r="BM1440" s="192"/>
      <c r="BN1440" s="192"/>
      <c r="BO1440" s="192"/>
      <c r="BP1440" s="192"/>
      <c r="BQ1440" s="192"/>
      <c r="BR1440" s="192"/>
      <c r="BS1440" s="192"/>
      <c r="BT1440" s="192"/>
      <c r="BU1440" s="192"/>
      <c r="BV1440" s="192"/>
      <c r="BW1440" s="192"/>
      <c r="BX1440" s="192"/>
      <c r="BY1440" s="192"/>
      <c r="BZ1440" s="192"/>
      <c r="CA1440" s="192"/>
      <c r="CB1440" s="192"/>
      <c r="CC1440" s="192"/>
      <c r="CD1440" s="192"/>
      <c r="CE1440" s="192"/>
      <c r="CF1440" s="192"/>
      <c r="CG1440" s="192"/>
      <c r="CH1440" s="192"/>
      <c r="CI1440" s="192"/>
      <c r="CJ1440" s="192"/>
      <c r="CK1440" s="192"/>
      <c r="CL1440" s="192"/>
    </row>
    <row r="1441" spans="2:90" x14ac:dyDescent="0.4">
      <c r="B1441" s="171" t="s">
        <v>461</v>
      </c>
      <c r="E1441" s="8"/>
      <c r="H1441" s="170"/>
      <c r="I1441" s="172"/>
      <c r="J1441" s="172"/>
      <c r="K1441" s="193"/>
      <c r="L1441" s="193"/>
      <c r="M1441" s="193"/>
      <c r="N1441" s="193"/>
      <c r="O1441" s="193"/>
      <c r="P1441" s="193"/>
      <c r="R1441" s="194"/>
      <c r="S1441" s="195" t="str">
        <f t="shared" ref="S1441:CD1441" si="1705">S$16</f>
        <v>S$12</v>
      </c>
      <c r="T1441" s="195" t="str">
        <f t="shared" si="1705"/>
        <v>T$12</v>
      </c>
      <c r="U1441" s="195" t="str">
        <f t="shared" si="1705"/>
        <v>U$12</v>
      </c>
      <c r="V1441" s="195" t="str">
        <f t="shared" si="1705"/>
        <v>V$12</v>
      </c>
      <c r="W1441" s="195" t="str">
        <f t="shared" si="1705"/>
        <v>W$12</v>
      </c>
      <c r="X1441" s="195" t="str">
        <f t="shared" si="1705"/>
        <v>X$12</v>
      </c>
      <c r="Y1441" s="195" t="str">
        <f t="shared" si="1705"/>
        <v>Y$12</v>
      </c>
      <c r="Z1441" s="195" t="str">
        <f t="shared" si="1705"/>
        <v>Z$12</v>
      </c>
      <c r="AA1441" s="195" t="str">
        <f t="shared" si="1705"/>
        <v>AA$12</v>
      </c>
      <c r="AB1441" s="195" t="str">
        <f t="shared" si="1705"/>
        <v>AB$12</v>
      </c>
      <c r="AC1441" s="195" t="str">
        <f t="shared" si="1705"/>
        <v>AC$12</v>
      </c>
      <c r="AD1441" s="195" t="str">
        <f t="shared" si="1705"/>
        <v>AD$12</v>
      </c>
      <c r="AE1441" s="195" t="str">
        <f t="shared" si="1705"/>
        <v>AE$12</v>
      </c>
      <c r="AF1441" s="195" t="str">
        <f t="shared" si="1705"/>
        <v>AF$12</v>
      </c>
      <c r="AG1441" s="195" t="str">
        <f t="shared" si="1705"/>
        <v>AG$12</v>
      </c>
      <c r="AH1441" s="195" t="str">
        <f t="shared" si="1705"/>
        <v>AH$12</v>
      </c>
      <c r="AI1441" s="195" t="str">
        <f t="shared" si="1705"/>
        <v>AI$12</v>
      </c>
      <c r="AJ1441" s="195" t="str">
        <f t="shared" si="1705"/>
        <v>AJ$12</v>
      </c>
      <c r="AK1441" s="195" t="str">
        <f t="shared" si="1705"/>
        <v>AK$12</v>
      </c>
      <c r="AL1441" s="195" t="str">
        <f t="shared" si="1705"/>
        <v>AL$12</v>
      </c>
      <c r="AM1441" s="195" t="str">
        <f t="shared" si="1705"/>
        <v>AM$12</v>
      </c>
      <c r="AN1441" s="195" t="str">
        <f t="shared" si="1705"/>
        <v>AN$12</v>
      </c>
      <c r="AO1441" s="195" t="str">
        <f t="shared" si="1705"/>
        <v>AO$12</v>
      </c>
      <c r="AP1441" s="195" t="str">
        <f t="shared" si="1705"/>
        <v>AP$12</v>
      </c>
      <c r="AQ1441" s="195" t="str">
        <f t="shared" si="1705"/>
        <v>AQ$12</v>
      </c>
      <c r="AR1441" s="195" t="str">
        <f t="shared" si="1705"/>
        <v>AR$12</v>
      </c>
      <c r="AS1441" s="195" t="str">
        <f t="shared" si="1705"/>
        <v>AS$12</v>
      </c>
      <c r="AT1441" s="195" t="str">
        <f t="shared" si="1705"/>
        <v>AT$12</v>
      </c>
      <c r="AU1441" s="195" t="str">
        <f t="shared" si="1705"/>
        <v>AU$12</v>
      </c>
      <c r="AV1441" s="195" t="str">
        <f t="shared" si="1705"/>
        <v>AV$12</v>
      </c>
      <c r="AW1441" s="195" t="str">
        <f t="shared" si="1705"/>
        <v>AW$12</v>
      </c>
      <c r="AX1441" s="195" t="str">
        <f t="shared" si="1705"/>
        <v>AX$12</v>
      </c>
      <c r="AY1441" s="195" t="str">
        <f t="shared" si="1705"/>
        <v>AY$12</v>
      </c>
      <c r="AZ1441" s="195" t="str">
        <f t="shared" si="1705"/>
        <v>AZ$12</v>
      </c>
      <c r="BA1441" s="195" t="str">
        <f t="shared" si="1705"/>
        <v>BA$12</v>
      </c>
      <c r="BB1441" s="195" t="str">
        <f t="shared" si="1705"/>
        <v>BB$12</v>
      </c>
      <c r="BC1441" s="195" t="str">
        <f t="shared" si="1705"/>
        <v>BC$12</v>
      </c>
      <c r="BD1441" s="195" t="str">
        <f t="shared" si="1705"/>
        <v>BD$12</v>
      </c>
      <c r="BE1441" s="195" t="str">
        <f t="shared" si="1705"/>
        <v>BE$12</v>
      </c>
      <c r="BF1441" s="195" t="str">
        <f t="shared" si="1705"/>
        <v>BF$12</v>
      </c>
      <c r="BG1441" s="195" t="str">
        <f t="shared" si="1705"/>
        <v>BG$12</v>
      </c>
      <c r="BH1441" s="195" t="str">
        <f t="shared" si="1705"/>
        <v>BH$12</v>
      </c>
      <c r="BI1441" s="195" t="str">
        <f t="shared" si="1705"/>
        <v>BI$12</v>
      </c>
      <c r="BJ1441" s="195" t="str">
        <f t="shared" si="1705"/>
        <v>BJ$12</v>
      </c>
      <c r="BK1441" s="195" t="str">
        <f t="shared" si="1705"/>
        <v>BK$12</v>
      </c>
      <c r="BL1441" s="195" t="str">
        <f t="shared" si="1705"/>
        <v>BL$12</v>
      </c>
      <c r="BM1441" s="195" t="str">
        <f t="shared" si="1705"/>
        <v>BM$12</v>
      </c>
      <c r="BN1441" s="195" t="str">
        <f t="shared" si="1705"/>
        <v>BN$12</v>
      </c>
      <c r="BO1441" s="195" t="str">
        <f t="shared" si="1705"/>
        <v>BO$12</v>
      </c>
      <c r="BP1441" s="195" t="str">
        <f t="shared" si="1705"/>
        <v>BP$12</v>
      </c>
      <c r="BQ1441" s="195" t="str">
        <f t="shared" si="1705"/>
        <v>BQ$12</v>
      </c>
      <c r="BR1441" s="195" t="str">
        <f t="shared" si="1705"/>
        <v>BR$12</v>
      </c>
      <c r="BS1441" s="195" t="str">
        <f t="shared" si="1705"/>
        <v>BS$12</v>
      </c>
      <c r="BT1441" s="195" t="str">
        <f t="shared" si="1705"/>
        <v>BT$12</v>
      </c>
      <c r="BU1441" s="195" t="str">
        <f t="shared" si="1705"/>
        <v>BU$12</v>
      </c>
      <c r="BV1441" s="195" t="str">
        <f t="shared" si="1705"/>
        <v>BV$12</v>
      </c>
      <c r="BW1441" s="195" t="str">
        <f t="shared" si="1705"/>
        <v>BW$12</v>
      </c>
      <c r="BX1441" s="195" t="str">
        <f t="shared" si="1705"/>
        <v>BX$12</v>
      </c>
      <c r="BY1441" s="195" t="str">
        <f t="shared" si="1705"/>
        <v>BY$12</v>
      </c>
      <c r="BZ1441" s="195" t="str">
        <f t="shared" si="1705"/>
        <v>BZ$12</v>
      </c>
      <c r="CA1441" s="195" t="str">
        <f t="shared" si="1705"/>
        <v>CA$12</v>
      </c>
      <c r="CB1441" s="195" t="str">
        <f t="shared" si="1705"/>
        <v>CB$12</v>
      </c>
      <c r="CC1441" s="195" t="str">
        <f t="shared" si="1705"/>
        <v>CC$12</v>
      </c>
      <c r="CD1441" s="195" t="str">
        <f t="shared" si="1705"/>
        <v>CD$12</v>
      </c>
      <c r="CE1441" s="195" t="str">
        <f t="shared" ref="CE1441:CL1441" si="1706">CE$16</f>
        <v>CE$12</v>
      </c>
      <c r="CF1441" s="195" t="str">
        <f t="shared" si="1706"/>
        <v>CF$12</v>
      </c>
      <c r="CG1441" s="195" t="str">
        <f t="shared" si="1706"/>
        <v>CG$12</v>
      </c>
      <c r="CH1441" s="195" t="str">
        <f t="shared" si="1706"/>
        <v>CH$12</v>
      </c>
      <c r="CI1441" s="195" t="str">
        <f t="shared" si="1706"/>
        <v>CI$12</v>
      </c>
      <c r="CJ1441" s="195" t="str">
        <f t="shared" si="1706"/>
        <v>CJ$12</v>
      </c>
      <c r="CK1441" s="195" t="str">
        <f t="shared" si="1706"/>
        <v>CK$12</v>
      </c>
      <c r="CL1441" s="195" t="str">
        <f t="shared" si="1706"/>
        <v>CL$12</v>
      </c>
    </row>
    <row r="1442" spans="2:90" x14ac:dyDescent="0.4">
      <c r="B1442" s="171" t="s">
        <v>462</v>
      </c>
      <c r="E1442" s="8"/>
      <c r="H1442" s="170"/>
      <c r="I1442" s="172"/>
      <c r="J1442" s="172"/>
      <c r="K1442" s="193"/>
      <c r="L1442" s="193"/>
      <c r="M1442" s="193"/>
      <c r="N1442" s="193"/>
      <c r="O1442" s="193"/>
      <c r="P1442" s="193"/>
      <c r="R1442" s="194"/>
      <c r="S1442" s="195" t="str">
        <f t="shared" ref="S1442:CD1442" si="1707">S$17</f>
        <v>S$13</v>
      </c>
      <c r="T1442" s="195" t="str">
        <f t="shared" si="1707"/>
        <v>T$13</v>
      </c>
      <c r="U1442" s="195" t="str">
        <f t="shared" si="1707"/>
        <v>U$13</v>
      </c>
      <c r="V1442" s="195" t="str">
        <f t="shared" si="1707"/>
        <v>V$13</v>
      </c>
      <c r="W1442" s="195" t="str">
        <f t="shared" si="1707"/>
        <v>W$13</v>
      </c>
      <c r="X1442" s="195" t="str">
        <f t="shared" si="1707"/>
        <v>X$13</v>
      </c>
      <c r="Y1442" s="195" t="str">
        <f t="shared" si="1707"/>
        <v>Y$13</v>
      </c>
      <c r="Z1442" s="195" t="str">
        <f t="shared" si="1707"/>
        <v>Z$13</v>
      </c>
      <c r="AA1442" s="195" t="str">
        <f t="shared" si="1707"/>
        <v>AA$13</v>
      </c>
      <c r="AB1442" s="195" t="str">
        <f t="shared" si="1707"/>
        <v>AB$13</v>
      </c>
      <c r="AC1442" s="195" t="str">
        <f t="shared" si="1707"/>
        <v>AC$13</v>
      </c>
      <c r="AD1442" s="195" t="str">
        <f t="shared" si="1707"/>
        <v>AD$13</v>
      </c>
      <c r="AE1442" s="195" t="str">
        <f t="shared" si="1707"/>
        <v>AE$13</v>
      </c>
      <c r="AF1442" s="195" t="str">
        <f t="shared" si="1707"/>
        <v>AF$13</v>
      </c>
      <c r="AG1442" s="195" t="str">
        <f t="shared" si="1707"/>
        <v>AG$13</v>
      </c>
      <c r="AH1442" s="195" t="str">
        <f t="shared" si="1707"/>
        <v>AH$13</v>
      </c>
      <c r="AI1442" s="195" t="str">
        <f t="shared" si="1707"/>
        <v>AI$13</v>
      </c>
      <c r="AJ1442" s="195" t="str">
        <f t="shared" si="1707"/>
        <v>AJ$13</v>
      </c>
      <c r="AK1442" s="195" t="str">
        <f t="shared" si="1707"/>
        <v>AK$13</v>
      </c>
      <c r="AL1442" s="195" t="str">
        <f t="shared" si="1707"/>
        <v>AL$13</v>
      </c>
      <c r="AM1442" s="195" t="str">
        <f t="shared" si="1707"/>
        <v>AM$13</v>
      </c>
      <c r="AN1442" s="195" t="str">
        <f t="shared" si="1707"/>
        <v>AN$13</v>
      </c>
      <c r="AO1442" s="195" t="str">
        <f t="shared" si="1707"/>
        <v>AO$13</v>
      </c>
      <c r="AP1442" s="195" t="str">
        <f t="shared" si="1707"/>
        <v>AP$13</v>
      </c>
      <c r="AQ1442" s="195" t="str">
        <f t="shared" si="1707"/>
        <v>AQ$13</v>
      </c>
      <c r="AR1442" s="195" t="str">
        <f t="shared" si="1707"/>
        <v>AR$13</v>
      </c>
      <c r="AS1442" s="195" t="str">
        <f t="shared" si="1707"/>
        <v>AS$13</v>
      </c>
      <c r="AT1442" s="195" t="str">
        <f t="shared" si="1707"/>
        <v>AT$13</v>
      </c>
      <c r="AU1442" s="195" t="str">
        <f t="shared" si="1707"/>
        <v>AU$13</v>
      </c>
      <c r="AV1442" s="195" t="str">
        <f t="shared" si="1707"/>
        <v>AV$13</v>
      </c>
      <c r="AW1442" s="195" t="str">
        <f t="shared" si="1707"/>
        <v>AW$13</v>
      </c>
      <c r="AX1442" s="195" t="str">
        <f t="shared" si="1707"/>
        <v>AX$13</v>
      </c>
      <c r="AY1442" s="195" t="str">
        <f t="shared" si="1707"/>
        <v>AY$13</v>
      </c>
      <c r="AZ1442" s="195" t="str">
        <f t="shared" si="1707"/>
        <v>AZ$13</v>
      </c>
      <c r="BA1442" s="195" t="str">
        <f t="shared" si="1707"/>
        <v>BA$13</v>
      </c>
      <c r="BB1442" s="195" t="str">
        <f t="shared" si="1707"/>
        <v>BB$13</v>
      </c>
      <c r="BC1442" s="195" t="str">
        <f t="shared" si="1707"/>
        <v>BC$13</v>
      </c>
      <c r="BD1442" s="195" t="str">
        <f t="shared" si="1707"/>
        <v>BD$13</v>
      </c>
      <c r="BE1442" s="195" t="str">
        <f t="shared" si="1707"/>
        <v>BE$13</v>
      </c>
      <c r="BF1442" s="195" t="str">
        <f t="shared" si="1707"/>
        <v>BF$13</v>
      </c>
      <c r="BG1442" s="195" t="str">
        <f t="shared" si="1707"/>
        <v>BG$13</v>
      </c>
      <c r="BH1442" s="195" t="str">
        <f t="shared" si="1707"/>
        <v>BH$13</v>
      </c>
      <c r="BI1442" s="195" t="str">
        <f t="shared" si="1707"/>
        <v>BI$13</v>
      </c>
      <c r="BJ1442" s="195" t="str">
        <f t="shared" si="1707"/>
        <v>BJ$13</v>
      </c>
      <c r="BK1442" s="195" t="str">
        <f t="shared" si="1707"/>
        <v>BK$13</v>
      </c>
      <c r="BL1442" s="195" t="str">
        <f t="shared" si="1707"/>
        <v>BL$13</v>
      </c>
      <c r="BM1442" s="195" t="str">
        <f t="shared" si="1707"/>
        <v>BM$13</v>
      </c>
      <c r="BN1442" s="195" t="str">
        <f t="shared" si="1707"/>
        <v>BN$13</v>
      </c>
      <c r="BO1442" s="195" t="str">
        <f t="shared" si="1707"/>
        <v>BO$13</v>
      </c>
      <c r="BP1442" s="195" t="str">
        <f t="shared" si="1707"/>
        <v>BP$13</v>
      </c>
      <c r="BQ1442" s="195" t="str">
        <f t="shared" si="1707"/>
        <v>BQ$13</v>
      </c>
      <c r="BR1442" s="195" t="str">
        <f t="shared" si="1707"/>
        <v>BR$13</v>
      </c>
      <c r="BS1442" s="195" t="str">
        <f t="shared" si="1707"/>
        <v>BS$13</v>
      </c>
      <c r="BT1442" s="195" t="str">
        <f t="shared" si="1707"/>
        <v>BT$13</v>
      </c>
      <c r="BU1442" s="195" t="str">
        <f t="shared" si="1707"/>
        <v>BU$13</v>
      </c>
      <c r="BV1442" s="195" t="str">
        <f t="shared" si="1707"/>
        <v>BV$13</v>
      </c>
      <c r="BW1442" s="195" t="str">
        <f t="shared" si="1707"/>
        <v>BW$13</v>
      </c>
      <c r="BX1442" s="195" t="str">
        <f t="shared" si="1707"/>
        <v>BX$13</v>
      </c>
      <c r="BY1442" s="195" t="str">
        <f t="shared" si="1707"/>
        <v>BY$13</v>
      </c>
      <c r="BZ1442" s="195" t="str">
        <f t="shared" si="1707"/>
        <v>BZ$13</v>
      </c>
      <c r="CA1442" s="195" t="str">
        <f t="shared" si="1707"/>
        <v>CA$13</v>
      </c>
      <c r="CB1442" s="195" t="str">
        <f t="shared" si="1707"/>
        <v>CB$13</v>
      </c>
      <c r="CC1442" s="195" t="str">
        <f t="shared" si="1707"/>
        <v>CC$13</v>
      </c>
      <c r="CD1442" s="195" t="str">
        <f t="shared" si="1707"/>
        <v>CD$13</v>
      </c>
      <c r="CE1442" s="195" t="str">
        <f t="shared" ref="CE1442:CL1442" si="1708">CE$17</f>
        <v>CE$13</v>
      </c>
      <c r="CF1442" s="195" t="str">
        <f t="shared" si="1708"/>
        <v>CF$13</v>
      </c>
      <c r="CG1442" s="195" t="str">
        <f t="shared" si="1708"/>
        <v>CG$13</v>
      </c>
      <c r="CH1442" s="195" t="str">
        <f t="shared" si="1708"/>
        <v>CH$13</v>
      </c>
      <c r="CI1442" s="195" t="str">
        <f t="shared" si="1708"/>
        <v>CI$13</v>
      </c>
      <c r="CJ1442" s="195" t="str">
        <f t="shared" si="1708"/>
        <v>CJ$13</v>
      </c>
      <c r="CK1442" s="195" t="str">
        <f t="shared" si="1708"/>
        <v>CK$13</v>
      </c>
      <c r="CL1442" s="195" t="str">
        <f t="shared" si="1708"/>
        <v>CL$13</v>
      </c>
    </row>
    <row r="1443" spans="2:90" x14ac:dyDescent="0.4">
      <c r="B1443" s="171" t="s">
        <v>491</v>
      </c>
      <c r="E1443" s="8"/>
      <c r="H1443" s="196"/>
      <c r="I1443" s="197"/>
      <c r="J1443" s="197"/>
      <c r="K1443" s="198"/>
      <c r="L1443" s="198"/>
      <c r="M1443" s="198"/>
      <c r="N1443" s="198"/>
      <c r="O1443" s="198"/>
      <c r="P1443" s="198"/>
      <c r="R1443" s="198"/>
      <c r="S1443" s="170"/>
      <c r="T1443" s="170"/>
      <c r="U1443" s="170"/>
      <c r="V1443" s="170"/>
      <c r="W1443" s="170"/>
      <c r="X1443" s="170"/>
      <c r="Y1443" s="170"/>
      <c r="Z1443" s="170"/>
      <c r="AA1443" s="170"/>
      <c r="AB1443" s="170"/>
      <c r="AC1443" s="170"/>
      <c r="AD1443" s="170"/>
      <c r="AE1443" s="170"/>
      <c r="AF1443" s="170"/>
      <c r="AG1443" s="170"/>
      <c r="AH1443" s="170"/>
      <c r="AI1443" s="170"/>
      <c r="AJ1443" s="170"/>
      <c r="AK1443" s="170"/>
      <c r="AL1443" s="170"/>
      <c r="AM1443" s="170"/>
      <c r="AN1443" s="170"/>
      <c r="AO1443" s="170"/>
      <c r="AP1443" s="170"/>
      <c r="AQ1443" s="170"/>
      <c r="AR1443" s="170"/>
      <c r="AS1443" s="170"/>
      <c r="AT1443" s="170"/>
      <c r="AU1443" s="170"/>
      <c r="AV1443" s="170"/>
      <c r="AW1443" s="170"/>
      <c r="AX1443" s="170"/>
      <c r="AY1443" s="170"/>
      <c r="AZ1443" s="170"/>
      <c r="BA1443" s="170"/>
      <c r="BB1443" s="170"/>
      <c r="BC1443" s="170"/>
      <c r="BD1443" s="170"/>
      <c r="BE1443" s="170"/>
      <c r="BF1443" s="170"/>
      <c r="BG1443" s="170"/>
      <c r="BH1443" s="170"/>
      <c r="BI1443" s="170"/>
      <c r="BJ1443" s="170"/>
      <c r="BK1443" s="170"/>
      <c r="BL1443" s="170"/>
      <c r="BM1443" s="170"/>
      <c r="BN1443" s="170"/>
      <c r="BO1443" s="170"/>
      <c r="BP1443" s="170"/>
      <c r="BQ1443" s="170"/>
      <c r="BR1443" s="170"/>
      <c r="BS1443" s="170"/>
      <c r="BT1443" s="170"/>
      <c r="BU1443" s="170"/>
      <c r="BV1443" s="170"/>
      <c r="BW1443" s="170"/>
      <c r="BX1443" s="170"/>
      <c r="BY1443" s="170"/>
      <c r="BZ1443" s="170"/>
      <c r="CA1443" s="170"/>
      <c r="CB1443" s="170"/>
      <c r="CC1443" s="170"/>
      <c r="CD1443" s="170"/>
      <c r="CE1443" s="170"/>
      <c r="CF1443" s="170"/>
      <c r="CG1443" s="170"/>
      <c r="CH1443" s="170"/>
      <c r="CI1443" s="170"/>
      <c r="CJ1443" s="170"/>
      <c r="CK1443" s="170"/>
      <c r="CL1443" s="170"/>
    </row>
    <row r="1444" spans="2:90" x14ac:dyDescent="0.4">
      <c r="B1444" s="171" t="s">
        <v>505</v>
      </c>
      <c r="E1444" s="8"/>
      <c r="H1444" s="196"/>
      <c r="I1444" s="197"/>
      <c r="J1444" s="197"/>
      <c r="K1444" s="198"/>
      <c r="L1444" s="198"/>
      <c r="M1444" s="198"/>
      <c r="N1444" s="198"/>
      <c r="O1444" s="198"/>
      <c r="P1444" s="198"/>
      <c r="R1444" s="198"/>
      <c r="S1444" s="186"/>
      <c r="T1444" s="186"/>
      <c r="U1444" s="186"/>
      <c r="V1444" s="186"/>
      <c r="W1444" s="186"/>
      <c r="X1444" s="186"/>
      <c r="Y1444" s="186"/>
      <c r="Z1444" s="186"/>
      <c r="AA1444" s="186"/>
      <c r="AB1444" s="186"/>
      <c r="AC1444" s="186"/>
      <c r="AD1444" s="186"/>
      <c r="AE1444" s="186"/>
      <c r="AF1444" s="186"/>
      <c r="AG1444" s="186"/>
      <c r="AH1444" s="186"/>
      <c r="AI1444" s="186"/>
      <c r="AJ1444" s="186"/>
      <c r="AK1444" s="186"/>
      <c r="AL1444" s="186"/>
      <c r="AM1444" s="186"/>
      <c r="AN1444" s="186"/>
      <c r="AO1444" s="186"/>
      <c r="AP1444" s="186"/>
      <c r="AQ1444" s="186"/>
      <c r="AR1444" s="186"/>
      <c r="AS1444" s="186"/>
      <c r="AT1444" s="186"/>
      <c r="AU1444" s="186"/>
      <c r="AV1444" s="186"/>
      <c r="AW1444" s="186"/>
      <c r="AX1444" s="186"/>
      <c r="AY1444" s="186"/>
      <c r="AZ1444" s="186"/>
      <c r="BA1444" s="186"/>
      <c r="BB1444" s="186"/>
      <c r="BC1444" s="186"/>
      <c r="BD1444" s="186"/>
      <c r="BE1444" s="186"/>
      <c r="BF1444" s="186"/>
      <c r="BG1444" s="186"/>
      <c r="BH1444" s="186"/>
      <c r="BI1444" s="186"/>
      <c r="BJ1444" s="186"/>
      <c r="BK1444" s="186"/>
      <c r="BL1444" s="186"/>
      <c r="BM1444" s="186"/>
      <c r="BN1444" s="186"/>
      <c r="BO1444" s="186"/>
      <c r="BP1444" s="186"/>
      <c r="BQ1444" s="186"/>
      <c r="BR1444" s="186"/>
      <c r="BS1444" s="186"/>
      <c r="BT1444" s="186"/>
      <c r="BU1444" s="186"/>
      <c r="BV1444" s="186"/>
      <c r="BW1444" s="186"/>
      <c r="BX1444" s="186"/>
      <c r="BY1444" s="186"/>
      <c r="BZ1444" s="186"/>
      <c r="CA1444" s="186"/>
      <c r="CB1444" s="186"/>
      <c r="CC1444" s="186"/>
      <c r="CD1444" s="186"/>
      <c r="CE1444" s="186"/>
      <c r="CF1444" s="186"/>
      <c r="CG1444" s="186"/>
      <c r="CH1444" s="186"/>
      <c r="CI1444" s="186"/>
      <c r="CJ1444" s="186"/>
      <c r="CK1444" s="186"/>
      <c r="CL1444" s="186"/>
    </row>
    <row r="1445" spans="2:90" x14ac:dyDescent="0.4">
      <c r="B1445" s="171" t="s">
        <v>463</v>
      </c>
      <c r="E1445" s="8"/>
      <c r="H1445" s="196"/>
      <c r="I1445" s="197"/>
      <c r="J1445" s="197"/>
      <c r="K1445" s="198"/>
      <c r="L1445" s="198"/>
      <c r="M1445" s="198"/>
      <c r="N1445" s="198"/>
      <c r="O1445" s="198"/>
      <c r="P1445" s="198"/>
      <c r="R1445" s="198"/>
      <c r="S1445" s="186" t="str">
        <f t="shared" ref="S1445:CD1445" si="1709">S$18</f>
        <v>S$14</v>
      </c>
      <c r="T1445" s="186" t="str">
        <f t="shared" si="1709"/>
        <v>T$14</v>
      </c>
      <c r="U1445" s="186" t="str">
        <f t="shared" si="1709"/>
        <v>U$14</v>
      </c>
      <c r="V1445" s="186" t="str">
        <f t="shared" si="1709"/>
        <v>V$14</v>
      </c>
      <c r="W1445" s="186" t="str">
        <f t="shared" si="1709"/>
        <v>W$14</v>
      </c>
      <c r="X1445" s="186" t="str">
        <f t="shared" si="1709"/>
        <v>X$14</v>
      </c>
      <c r="Y1445" s="186" t="str">
        <f t="shared" si="1709"/>
        <v>Y$14</v>
      </c>
      <c r="Z1445" s="186" t="str">
        <f t="shared" si="1709"/>
        <v>Z$14</v>
      </c>
      <c r="AA1445" s="186" t="str">
        <f t="shared" si="1709"/>
        <v>AA$14</v>
      </c>
      <c r="AB1445" s="186" t="str">
        <f t="shared" si="1709"/>
        <v>AB$14</v>
      </c>
      <c r="AC1445" s="186" t="str">
        <f t="shared" si="1709"/>
        <v>AC$14</v>
      </c>
      <c r="AD1445" s="186" t="str">
        <f t="shared" si="1709"/>
        <v>AD$14</v>
      </c>
      <c r="AE1445" s="186" t="str">
        <f t="shared" si="1709"/>
        <v>AE$14</v>
      </c>
      <c r="AF1445" s="186" t="str">
        <f t="shared" si="1709"/>
        <v>AF$14</v>
      </c>
      <c r="AG1445" s="186" t="str">
        <f t="shared" si="1709"/>
        <v>AG$14</v>
      </c>
      <c r="AH1445" s="186" t="str">
        <f t="shared" si="1709"/>
        <v>AH$14</v>
      </c>
      <c r="AI1445" s="186" t="str">
        <f t="shared" si="1709"/>
        <v>AI$14</v>
      </c>
      <c r="AJ1445" s="186" t="str">
        <f t="shared" si="1709"/>
        <v>AJ$14</v>
      </c>
      <c r="AK1445" s="186" t="str">
        <f t="shared" si="1709"/>
        <v>AK$14</v>
      </c>
      <c r="AL1445" s="186" t="str">
        <f t="shared" si="1709"/>
        <v>AL$14</v>
      </c>
      <c r="AM1445" s="186" t="str">
        <f t="shared" si="1709"/>
        <v>AM$14</v>
      </c>
      <c r="AN1445" s="186" t="str">
        <f t="shared" si="1709"/>
        <v>AN$14</v>
      </c>
      <c r="AO1445" s="186" t="str">
        <f t="shared" si="1709"/>
        <v>AO$14</v>
      </c>
      <c r="AP1445" s="186" t="str">
        <f t="shared" si="1709"/>
        <v>AP$14</v>
      </c>
      <c r="AQ1445" s="186" t="str">
        <f t="shared" si="1709"/>
        <v>AQ$14</v>
      </c>
      <c r="AR1445" s="186" t="str">
        <f t="shared" si="1709"/>
        <v>AR$14</v>
      </c>
      <c r="AS1445" s="186" t="str">
        <f t="shared" si="1709"/>
        <v>AS$14</v>
      </c>
      <c r="AT1445" s="186" t="str">
        <f t="shared" si="1709"/>
        <v>AT$14</v>
      </c>
      <c r="AU1445" s="186" t="str">
        <f t="shared" si="1709"/>
        <v>AU$14</v>
      </c>
      <c r="AV1445" s="186" t="str">
        <f t="shared" si="1709"/>
        <v>AV$14</v>
      </c>
      <c r="AW1445" s="186" t="str">
        <f t="shared" si="1709"/>
        <v>AW$14</v>
      </c>
      <c r="AX1445" s="186" t="str">
        <f t="shared" si="1709"/>
        <v>AX$14</v>
      </c>
      <c r="AY1445" s="186" t="str">
        <f t="shared" si="1709"/>
        <v>AY$14</v>
      </c>
      <c r="AZ1445" s="186" t="str">
        <f t="shared" si="1709"/>
        <v>AZ$14</v>
      </c>
      <c r="BA1445" s="186" t="str">
        <f t="shared" si="1709"/>
        <v>BA$14</v>
      </c>
      <c r="BB1445" s="186" t="str">
        <f t="shared" si="1709"/>
        <v>BB$14</v>
      </c>
      <c r="BC1445" s="186" t="str">
        <f t="shared" si="1709"/>
        <v>BC$14</v>
      </c>
      <c r="BD1445" s="186" t="str">
        <f t="shared" si="1709"/>
        <v>BD$14</v>
      </c>
      <c r="BE1445" s="186" t="str">
        <f t="shared" si="1709"/>
        <v>BE$14</v>
      </c>
      <c r="BF1445" s="186" t="str">
        <f t="shared" si="1709"/>
        <v>BF$14</v>
      </c>
      <c r="BG1445" s="186" t="str">
        <f t="shared" si="1709"/>
        <v>BG$14</v>
      </c>
      <c r="BH1445" s="186" t="str">
        <f t="shared" si="1709"/>
        <v>BH$14</v>
      </c>
      <c r="BI1445" s="186" t="str">
        <f t="shared" si="1709"/>
        <v>BI$14</v>
      </c>
      <c r="BJ1445" s="186" t="str">
        <f t="shared" si="1709"/>
        <v>BJ$14</v>
      </c>
      <c r="BK1445" s="186" t="str">
        <f t="shared" si="1709"/>
        <v>BK$14</v>
      </c>
      <c r="BL1445" s="186" t="str">
        <f t="shared" si="1709"/>
        <v>BL$14</v>
      </c>
      <c r="BM1445" s="186" t="str">
        <f t="shared" si="1709"/>
        <v>BM$14</v>
      </c>
      <c r="BN1445" s="186" t="str">
        <f t="shared" si="1709"/>
        <v>BN$14</v>
      </c>
      <c r="BO1445" s="186" t="str">
        <f t="shared" si="1709"/>
        <v>BO$14</v>
      </c>
      <c r="BP1445" s="186" t="str">
        <f t="shared" si="1709"/>
        <v>BP$14</v>
      </c>
      <c r="BQ1445" s="186" t="str">
        <f t="shared" si="1709"/>
        <v>BQ$14</v>
      </c>
      <c r="BR1445" s="186" t="str">
        <f t="shared" si="1709"/>
        <v>BR$14</v>
      </c>
      <c r="BS1445" s="186" t="str">
        <f t="shared" si="1709"/>
        <v>BS$14</v>
      </c>
      <c r="BT1445" s="186" t="str">
        <f t="shared" si="1709"/>
        <v>BT$14</v>
      </c>
      <c r="BU1445" s="186" t="str">
        <f t="shared" si="1709"/>
        <v>BU$14</v>
      </c>
      <c r="BV1445" s="186" t="str">
        <f t="shared" si="1709"/>
        <v>BV$14</v>
      </c>
      <c r="BW1445" s="186" t="str">
        <f t="shared" si="1709"/>
        <v>BW$14</v>
      </c>
      <c r="BX1445" s="186" t="str">
        <f t="shared" si="1709"/>
        <v>BX$14</v>
      </c>
      <c r="BY1445" s="186" t="str">
        <f t="shared" si="1709"/>
        <v>BY$14</v>
      </c>
      <c r="BZ1445" s="186" t="str">
        <f t="shared" si="1709"/>
        <v>BZ$14</v>
      </c>
      <c r="CA1445" s="186" t="str">
        <f t="shared" si="1709"/>
        <v>CA$14</v>
      </c>
      <c r="CB1445" s="186" t="str">
        <f t="shared" si="1709"/>
        <v>CB$14</v>
      </c>
      <c r="CC1445" s="186" t="str">
        <f t="shared" si="1709"/>
        <v>CC$14</v>
      </c>
      <c r="CD1445" s="186" t="str">
        <f t="shared" si="1709"/>
        <v>CD$14</v>
      </c>
      <c r="CE1445" s="186" t="str">
        <f t="shared" ref="CE1445:CL1445" si="1710">CE$18</f>
        <v>CE$14</v>
      </c>
      <c r="CF1445" s="186" t="str">
        <f t="shared" si="1710"/>
        <v>CF$14</v>
      </c>
      <c r="CG1445" s="186" t="str">
        <f t="shared" si="1710"/>
        <v>CG$14</v>
      </c>
      <c r="CH1445" s="186" t="str">
        <f t="shared" si="1710"/>
        <v>CH$14</v>
      </c>
      <c r="CI1445" s="186" t="str">
        <f t="shared" si="1710"/>
        <v>CI$14</v>
      </c>
      <c r="CJ1445" s="186" t="str">
        <f t="shared" si="1710"/>
        <v>CJ$14</v>
      </c>
      <c r="CK1445" s="186" t="str">
        <f t="shared" si="1710"/>
        <v>CK$14</v>
      </c>
      <c r="CL1445" s="186" t="str">
        <f t="shared" si="1710"/>
        <v>CL$14</v>
      </c>
    </row>
    <row r="1446" spans="2:90" x14ac:dyDescent="0.4">
      <c r="B1446" s="171" t="s">
        <v>464</v>
      </c>
      <c r="E1446" s="8"/>
      <c r="H1446" s="196"/>
      <c r="I1446" s="197"/>
      <c r="J1446" s="197"/>
      <c r="K1446" s="198"/>
      <c r="L1446" s="198"/>
      <c r="M1446" s="198"/>
      <c r="N1446" s="198"/>
      <c r="O1446" s="198"/>
      <c r="P1446" s="198"/>
      <c r="R1446" s="198"/>
      <c r="S1446" s="186" t="str">
        <f t="shared" ref="S1446:CD1446" si="1711">S$19</f>
        <v>S$15</v>
      </c>
      <c r="T1446" s="186" t="str">
        <f t="shared" si="1711"/>
        <v>T$15</v>
      </c>
      <c r="U1446" s="186" t="str">
        <f t="shared" si="1711"/>
        <v>U$15</v>
      </c>
      <c r="V1446" s="186" t="str">
        <f t="shared" si="1711"/>
        <v>V$15</v>
      </c>
      <c r="W1446" s="186" t="str">
        <f t="shared" si="1711"/>
        <v>W$15</v>
      </c>
      <c r="X1446" s="186" t="str">
        <f t="shared" si="1711"/>
        <v>X$15</v>
      </c>
      <c r="Y1446" s="186" t="str">
        <f t="shared" si="1711"/>
        <v>Y$15</v>
      </c>
      <c r="Z1446" s="186" t="str">
        <f t="shared" si="1711"/>
        <v>Z$15</v>
      </c>
      <c r="AA1446" s="186" t="str">
        <f t="shared" si="1711"/>
        <v>AA$15</v>
      </c>
      <c r="AB1446" s="186" t="str">
        <f t="shared" si="1711"/>
        <v>AB$15</v>
      </c>
      <c r="AC1446" s="186" t="str">
        <f t="shared" si="1711"/>
        <v>AC$15</v>
      </c>
      <c r="AD1446" s="186" t="str">
        <f t="shared" si="1711"/>
        <v>AD$15</v>
      </c>
      <c r="AE1446" s="186" t="str">
        <f t="shared" si="1711"/>
        <v>AE$15</v>
      </c>
      <c r="AF1446" s="186" t="str">
        <f t="shared" si="1711"/>
        <v>AF$15</v>
      </c>
      <c r="AG1446" s="186" t="str">
        <f t="shared" si="1711"/>
        <v>AG$15</v>
      </c>
      <c r="AH1446" s="186" t="str">
        <f t="shared" si="1711"/>
        <v>AH$15</v>
      </c>
      <c r="AI1446" s="186" t="str">
        <f t="shared" si="1711"/>
        <v>AI$15</v>
      </c>
      <c r="AJ1446" s="186" t="str">
        <f t="shared" si="1711"/>
        <v>AJ$15</v>
      </c>
      <c r="AK1446" s="186" t="str">
        <f t="shared" si="1711"/>
        <v>AK$15</v>
      </c>
      <c r="AL1446" s="186" t="str">
        <f t="shared" si="1711"/>
        <v>AL$15</v>
      </c>
      <c r="AM1446" s="186" t="str">
        <f t="shared" si="1711"/>
        <v>AM$15</v>
      </c>
      <c r="AN1446" s="186" t="str">
        <f t="shared" si="1711"/>
        <v>AN$15</v>
      </c>
      <c r="AO1446" s="186" t="str">
        <f t="shared" si="1711"/>
        <v>AO$15</v>
      </c>
      <c r="AP1446" s="186" t="str">
        <f t="shared" si="1711"/>
        <v>AP$15</v>
      </c>
      <c r="AQ1446" s="186" t="str">
        <f t="shared" si="1711"/>
        <v>AQ$15</v>
      </c>
      <c r="AR1446" s="186" t="str">
        <f t="shared" si="1711"/>
        <v>AR$15</v>
      </c>
      <c r="AS1446" s="186" t="str">
        <f t="shared" si="1711"/>
        <v>AS$15</v>
      </c>
      <c r="AT1446" s="186" t="str">
        <f t="shared" si="1711"/>
        <v>AT$15</v>
      </c>
      <c r="AU1446" s="186" t="str">
        <f t="shared" si="1711"/>
        <v>AU$15</v>
      </c>
      <c r="AV1446" s="186" t="str">
        <f t="shared" si="1711"/>
        <v>AV$15</v>
      </c>
      <c r="AW1446" s="186" t="str">
        <f t="shared" si="1711"/>
        <v>AW$15</v>
      </c>
      <c r="AX1446" s="186" t="str">
        <f t="shared" si="1711"/>
        <v>AX$15</v>
      </c>
      <c r="AY1446" s="186" t="str">
        <f t="shared" si="1711"/>
        <v>AY$15</v>
      </c>
      <c r="AZ1446" s="186" t="str">
        <f t="shared" si="1711"/>
        <v>AZ$15</v>
      </c>
      <c r="BA1446" s="186" t="str">
        <f t="shared" si="1711"/>
        <v>BA$15</v>
      </c>
      <c r="BB1446" s="186" t="str">
        <f t="shared" si="1711"/>
        <v>BB$15</v>
      </c>
      <c r="BC1446" s="186" t="str">
        <f t="shared" si="1711"/>
        <v>BC$15</v>
      </c>
      <c r="BD1446" s="186" t="str">
        <f t="shared" si="1711"/>
        <v>BD$15</v>
      </c>
      <c r="BE1446" s="186" t="str">
        <f t="shared" si="1711"/>
        <v>BE$15</v>
      </c>
      <c r="BF1446" s="186" t="str">
        <f t="shared" si="1711"/>
        <v>BF$15</v>
      </c>
      <c r="BG1446" s="186" t="str">
        <f t="shared" si="1711"/>
        <v>BG$15</v>
      </c>
      <c r="BH1446" s="186" t="str">
        <f t="shared" si="1711"/>
        <v>BH$15</v>
      </c>
      <c r="BI1446" s="186" t="str">
        <f t="shared" si="1711"/>
        <v>BI$15</v>
      </c>
      <c r="BJ1446" s="186" t="str">
        <f t="shared" si="1711"/>
        <v>BJ$15</v>
      </c>
      <c r="BK1446" s="186" t="str">
        <f t="shared" si="1711"/>
        <v>BK$15</v>
      </c>
      <c r="BL1446" s="186" t="str">
        <f t="shared" si="1711"/>
        <v>BL$15</v>
      </c>
      <c r="BM1446" s="186" t="str">
        <f t="shared" si="1711"/>
        <v>BM$15</v>
      </c>
      <c r="BN1446" s="186" t="str">
        <f t="shared" si="1711"/>
        <v>BN$15</v>
      </c>
      <c r="BO1446" s="186" t="str">
        <f t="shared" si="1711"/>
        <v>BO$15</v>
      </c>
      <c r="BP1446" s="186" t="str">
        <f t="shared" si="1711"/>
        <v>BP$15</v>
      </c>
      <c r="BQ1446" s="186" t="str">
        <f t="shared" si="1711"/>
        <v>BQ$15</v>
      </c>
      <c r="BR1446" s="186" t="str">
        <f t="shared" si="1711"/>
        <v>BR$15</v>
      </c>
      <c r="BS1446" s="186" t="str">
        <f t="shared" si="1711"/>
        <v>BS$15</v>
      </c>
      <c r="BT1446" s="186" t="str">
        <f t="shared" si="1711"/>
        <v>BT$15</v>
      </c>
      <c r="BU1446" s="186" t="str">
        <f t="shared" si="1711"/>
        <v>BU$15</v>
      </c>
      <c r="BV1446" s="186" t="str">
        <f t="shared" si="1711"/>
        <v>BV$15</v>
      </c>
      <c r="BW1446" s="186" t="str">
        <f t="shared" si="1711"/>
        <v>BW$15</v>
      </c>
      <c r="BX1446" s="186" t="str">
        <f t="shared" si="1711"/>
        <v>BX$15</v>
      </c>
      <c r="BY1446" s="186" t="str">
        <f t="shared" si="1711"/>
        <v>BY$15</v>
      </c>
      <c r="BZ1446" s="186" t="str">
        <f t="shared" si="1711"/>
        <v>BZ$15</v>
      </c>
      <c r="CA1446" s="186" t="str">
        <f t="shared" si="1711"/>
        <v>CA$15</v>
      </c>
      <c r="CB1446" s="186" t="str">
        <f t="shared" si="1711"/>
        <v>CB$15</v>
      </c>
      <c r="CC1446" s="186" t="str">
        <f t="shared" si="1711"/>
        <v>CC$15</v>
      </c>
      <c r="CD1446" s="186" t="str">
        <f t="shared" si="1711"/>
        <v>CD$15</v>
      </c>
      <c r="CE1446" s="186" t="str">
        <f t="shared" ref="CE1446:CL1446" si="1712">CE$19</f>
        <v>CE$15</v>
      </c>
      <c r="CF1446" s="186" t="str">
        <f t="shared" si="1712"/>
        <v>CF$15</v>
      </c>
      <c r="CG1446" s="186" t="str">
        <f t="shared" si="1712"/>
        <v>CG$15</v>
      </c>
      <c r="CH1446" s="186" t="str">
        <f t="shared" si="1712"/>
        <v>CH$15</v>
      </c>
      <c r="CI1446" s="186" t="str">
        <f t="shared" si="1712"/>
        <v>CI$15</v>
      </c>
      <c r="CJ1446" s="186" t="str">
        <f t="shared" si="1712"/>
        <v>CJ$15</v>
      </c>
      <c r="CK1446" s="186" t="str">
        <f t="shared" si="1712"/>
        <v>CK$15</v>
      </c>
      <c r="CL1446" s="186" t="str">
        <f t="shared" si="1712"/>
        <v>CL$15</v>
      </c>
    </row>
    <row r="1447" spans="2:90" x14ac:dyDescent="0.4">
      <c r="B1447" s="66" t="s">
        <v>1012</v>
      </c>
      <c r="C1447" s="31"/>
      <c r="D1447" t="s">
        <v>1019</v>
      </c>
      <c r="E1447" s="8" t="str">
        <f t="shared" ref="E1447:E1452" si="1713">ROW()&amp;" "&amp;D1447</f>
        <v>1447 SETUPFEEPERCENT-S</v>
      </c>
      <c r="F1447" t="s">
        <v>438</v>
      </c>
      <c r="G1447" s="31" t="s">
        <v>81</v>
      </c>
      <c r="H1447" s="22"/>
      <c r="I1447" s="287"/>
      <c r="J1447" s="287"/>
      <c r="K1447" s="22"/>
      <c r="L1447" s="22"/>
      <c r="M1447" s="22"/>
      <c r="N1447" s="22"/>
      <c r="O1447" s="22"/>
      <c r="P1447" s="22"/>
      <c r="R1447" s="66"/>
      <c r="S1447" s="288"/>
      <c r="T1447" s="288"/>
      <c r="U1447" s="288"/>
      <c r="V1447" s="288"/>
      <c r="W1447" s="288"/>
      <c r="X1447" s="288"/>
      <c r="Y1447" s="288"/>
      <c r="Z1447" s="288"/>
      <c r="AA1447" s="288"/>
      <c r="AB1447" s="288"/>
      <c r="AC1447" s="288"/>
      <c r="AD1447" s="288"/>
      <c r="AE1447" s="288"/>
      <c r="AF1447" s="288"/>
      <c r="AG1447" s="288"/>
      <c r="AH1447" s="288"/>
      <c r="AI1447" s="288"/>
      <c r="AJ1447" s="288"/>
      <c r="AK1447" s="288"/>
      <c r="AL1447" s="288"/>
      <c r="AM1447" s="288"/>
      <c r="AN1447" s="288"/>
      <c r="AO1447" s="288"/>
      <c r="AP1447" s="288"/>
      <c r="AQ1447" s="288"/>
      <c r="AR1447" s="288"/>
      <c r="AS1447" s="288"/>
      <c r="AT1447" s="288"/>
      <c r="AU1447" s="288"/>
      <c r="AV1447" s="288"/>
      <c r="AW1447" s="288"/>
      <c r="AX1447" s="288"/>
      <c r="AY1447" s="288"/>
      <c r="AZ1447" s="288"/>
      <c r="BA1447" s="288"/>
      <c r="BB1447" s="288"/>
      <c r="BC1447" s="288"/>
      <c r="BD1447" s="288"/>
      <c r="BE1447" s="288"/>
      <c r="BF1447" s="288"/>
      <c r="BG1447" s="288"/>
      <c r="BH1447" s="288"/>
      <c r="BI1447" s="288"/>
      <c r="BJ1447" s="288"/>
      <c r="BK1447" s="288"/>
      <c r="BL1447" s="288"/>
      <c r="BM1447" s="288"/>
      <c r="BN1447" s="288"/>
      <c r="BO1447" s="288"/>
      <c r="BP1447" s="288"/>
      <c r="BQ1447" s="288"/>
      <c r="BR1447" s="288"/>
      <c r="BS1447" s="288"/>
      <c r="BT1447" s="288"/>
      <c r="BU1447" s="288"/>
      <c r="BV1447" s="288"/>
      <c r="BW1447" s="288"/>
      <c r="BX1447" s="288"/>
      <c r="BY1447" s="288"/>
      <c r="BZ1447" s="288"/>
      <c r="CA1447" s="288"/>
      <c r="CB1447" s="288"/>
      <c r="CC1447" s="288"/>
      <c r="CD1447" s="288"/>
      <c r="CE1447" s="288"/>
      <c r="CF1447" s="288"/>
      <c r="CG1447" s="288"/>
      <c r="CH1447" s="288"/>
      <c r="CI1447" s="288"/>
      <c r="CJ1447" s="288"/>
      <c r="CK1447" s="288"/>
      <c r="CL1447" s="288"/>
    </row>
    <row r="1448" spans="2:90" x14ac:dyDescent="0.4">
      <c r="B1448" s="95" t="str">
        <f>B1451&amp;":"</f>
        <v>Setup fees - (Primary label):</v>
      </c>
      <c r="C1448" s="31"/>
      <c r="D1448" t="s">
        <v>1019</v>
      </c>
      <c r="E1448" s="8" t="str">
        <f t="shared" si="1713"/>
        <v>1448 SETUPFEEPERCENT-S</v>
      </c>
      <c r="H1448" s="31"/>
      <c r="I1448" s="73"/>
      <c r="J1448" s="73"/>
      <c r="K1448" s="31"/>
      <c r="L1448" s="31"/>
      <c r="M1448" s="31"/>
      <c r="N1448" s="31"/>
      <c r="O1448" s="31"/>
      <c r="P1448" s="31"/>
      <c r="R1448" s="67"/>
      <c r="S1448" s="152"/>
      <c r="T1448" s="152"/>
      <c r="U1448" s="152"/>
      <c r="V1448" s="152"/>
      <c r="W1448" s="152"/>
      <c r="X1448" s="152"/>
      <c r="Y1448" s="152"/>
      <c r="Z1448" s="152"/>
      <c r="AA1448" s="152"/>
      <c r="AB1448" s="152"/>
      <c r="AC1448" s="152"/>
      <c r="AD1448" s="152"/>
      <c r="AE1448" s="152"/>
      <c r="AF1448" s="152"/>
      <c r="AG1448" s="152"/>
      <c r="AH1448" s="152"/>
      <c r="AI1448" s="152"/>
      <c r="AJ1448" s="152"/>
      <c r="AK1448" s="152"/>
      <c r="AL1448" s="152"/>
      <c r="AM1448" s="152"/>
      <c r="AN1448" s="152"/>
      <c r="AO1448" s="152"/>
      <c r="AP1448" s="152"/>
      <c r="AQ1448" s="152"/>
      <c r="AR1448" s="152"/>
      <c r="AS1448" s="152"/>
      <c r="AT1448" s="152"/>
      <c r="AU1448" s="152"/>
      <c r="AV1448" s="152"/>
      <c r="AW1448" s="152"/>
      <c r="AX1448" s="152"/>
      <c r="AY1448" s="152"/>
      <c r="AZ1448" s="152"/>
      <c r="BA1448" s="152"/>
      <c r="BB1448" s="152"/>
      <c r="BC1448" s="152"/>
      <c r="BD1448" s="152"/>
      <c r="BE1448" s="152"/>
      <c r="BF1448" s="152"/>
      <c r="BG1448" s="152"/>
      <c r="BH1448" s="152"/>
      <c r="BI1448" s="152"/>
      <c r="BJ1448" s="152"/>
      <c r="BK1448" s="152"/>
      <c r="BL1448" s="152"/>
      <c r="BM1448" s="152"/>
      <c r="BN1448" s="152"/>
      <c r="BO1448" s="152"/>
      <c r="BP1448" s="152"/>
      <c r="BQ1448" s="152"/>
      <c r="BR1448" s="152"/>
      <c r="BS1448" s="152"/>
      <c r="BT1448" s="152"/>
      <c r="BU1448" s="152"/>
      <c r="BV1448" s="152"/>
      <c r="BW1448" s="152"/>
      <c r="BX1448" s="152"/>
      <c r="BY1448" s="152"/>
      <c r="BZ1448" s="152"/>
      <c r="CA1448" s="152"/>
      <c r="CB1448" s="152"/>
      <c r="CC1448" s="152"/>
      <c r="CD1448" s="152"/>
      <c r="CE1448" s="152"/>
      <c r="CF1448" s="152"/>
      <c r="CG1448" s="152"/>
      <c r="CH1448" s="152"/>
      <c r="CI1448" s="152"/>
      <c r="CJ1448" s="152"/>
      <c r="CK1448" s="152"/>
      <c r="CL1448" s="152"/>
    </row>
    <row r="1449" spans="2:90" x14ac:dyDescent="0.4">
      <c r="B1449" s="141" t="str">
        <f>"$ sales/new "&amp;B1454</f>
        <v>$ sales/new primary unit</v>
      </c>
      <c r="D1449" t="s">
        <v>1019</v>
      </c>
      <c r="E1449" s="8" t="str">
        <f t="shared" si="1713"/>
        <v>1449 SETUPFEEPERCENT-S</v>
      </c>
      <c r="G1449" t="str">
        <f>E1449</f>
        <v>1449 SETUPFEEPERCENT-S</v>
      </c>
      <c r="H1449" s="12"/>
      <c r="I1449" s="60"/>
      <c r="J1449" s="60"/>
      <c r="K1449" s="18">
        <v>5</v>
      </c>
      <c r="L1449" s="18">
        <v>5</v>
      </c>
      <c r="M1449" s="18">
        <v>5</v>
      </c>
      <c r="N1449" s="18">
        <v>5</v>
      </c>
      <c r="O1449" s="18">
        <v>5</v>
      </c>
      <c r="P1449" s="18">
        <v>5</v>
      </c>
      <c r="R1449" s="19"/>
      <c r="S1449" s="143" cm="1">
        <f t="array" ref="S1449">INDEX($K:$P,ROW(),MATCH(S$3,$K$2:$P$2,0))</f>
        <v>5</v>
      </c>
      <c r="T1449" s="143" cm="1">
        <f t="array" ref="T1449">INDEX($K:$P,ROW(),MATCH(T$3,$K$2:$P$2,0))</f>
        <v>5</v>
      </c>
      <c r="U1449" s="143" cm="1">
        <f t="array" ref="U1449">INDEX($K:$P,ROW(),MATCH(U$3,$K$2:$P$2,0))</f>
        <v>5</v>
      </c>
      <c r="V1449" s="143" cm="1">
        <f t="array" ref="V1449">INDEX($K:$P,ROW(),MATCH(V$3,$K$2:$P$2,0))</f>
        <v>5</v>
      </c>
      <c r="W1449" s="143" cm="1">
        <f t="array" ref="W1449">INDEX($K:$P,ROW(),MATCH(W$3,$K$2:$P$2,0))</f>
        <v>5</v>
      </c>
      <c r="X1449" s="143" cm="1">
        <f t="array" ref="X1449">INDEX($K:$P,ROW(),MATCH(X$3,$K$2:$P$2,0))</f>
        <v>5</v>
      </c>
      <c r="Y1449" s="143" cm="1">
        <f t="array" ref="Y1449">INDEX($K:$P,ROW(),MATCH(Y$3,$K$2:$P$2,0))</f>
        <v>5</v>
      </c>
      <c r="Z1449" s="143" cm="1">
        <f t="array" ref="Z1449">INDEX($K:$P,ROW(),MATCH(Z$3,$K$2:$P$2,0))</f>
        <v>5</v>
      </c>
      <c r="AA1449" s="143" cm="1">
        <f t="array" ref="AA1449">INDEX($K:$P,ROW(),MATCH(AA$3,$K$2:$P$2,0))</f>
        <v>5</v>
      </c>
      <c r="AB1449" s="143" cm="1">
        <f t="array" ref="AB1449">INDEX($K:$P,ROW(),MATCH(AB$3,$K$2:$P$2,0))</f>
        <v>5</v>
      </c>
      <c r="AC1449" s="143" cm="1">
        <f t="array" ref="AC1449">INDEX($K:$P,ROW(),MATCH(AC$3,$K$2:$P$2,0))</f>
        <v>5</v>
      </c>
      <c r="AD1449" s="143" cm="1">
        <f t="array" ref="AD1449">INDEX($K:$P,ROW(),MATCH(AD$3,$K$2:$P$2,0))</f>
        <v>5</v>
      </c>
      <c r="AE1449" s="143" cm="1">
        <f t="array" ref="AE1449">INDEX($K:$P,ROW(),MATCH(AE$3,$K$2:$P$2,0))</f>
        <v>5</v>
      </c>
      <c r="AF1449" s="143" cm="1">
        <f t="array" ref="AF1449">INDEX($K:$P,ROW(),MATCH(AF$3,$K$2:$P$2,0))</f>
        <v>5</v>
      </c>
      <c r="AG1449" s="143" cm="1">
        <f t="array" ref="AG1449">INDEX($K:$P,ROW(),MATCH(AG$3,$K$2:$P$2,0))</f>
        <v>5</v>
      </c>
      <c r="AH1449" s="143" cm="1">
        <f t="array" ref="AH1449">INDEX($K:$P,ROW(),MATCH(AH$3,$K$2:$P$2,0))</f>
        <v>5</v>
      </c>
      <c r="AI1449" s="143" cm="1">
        <f t="array" ref="AI1449">INDEX($K:$P,ROW(),MATCH(AI$3,$K$2:$P$2,0))</f>
        <v>5</v>
      </c>
      <c r="AJ1449" s="143" cm="1">
        <f t="array" ref="AJ1449">INDEX($K:$P,ROW(),MATCH(AJ$3,$K$2:$P$2,0))</f>
        <v>5</v>
      </c>
      <c r="AK1449" s="143" cm="1">
        <f t="array" ref="AK1449">INDEX($K:$P,ROW(),MATCH(AK$3,$K$2:$P$2,0))</f>
        <v>5</v>
      </c>
      <c r="AL1449" s="143" cm="1">
        <f t="array" ref="AL1449">INDEX($K:$P,ROW(),MATCH(AL$3,$K$2:$P$2,0))</f>
        <v>5</v>
      </c>
      <c r="AM1449" s="143" cm="1">
        <f t="array" ref="AM1449">INDEX($K:$P,ROW(),MATCH(AM$3,$K$2:$P$2,0))</f>
        <v>5</v>
      </c>
      <c r="AN1449" s="143" cm="1">
        <f t="array" ref="AN1449">INDEX($K:$P,ROW(),MATCH(AN$3,$K$2:$P$2,0))</f>
        <v>5</v>
      </c>
      <c r="AO1449" s="143" cm="1">
        <f t="array" ref="AO1449">INDEX($K:$P,ROW(),MATCH(AO$3,$K$2:$P$2,0))</f>
        <v>5</v>
      </c>
      <c r="AP1449" s="143" cm="1">
        <f t="array" ref="AP1449">INDEX($K:$P,ROW(),MATCH(AP$3,$K$2:$P$2,0))</f>
        <v>5</v>
      </c>
      <c r="AQ1449" s="143" cm="1">
        <f t="array" ref="AQ1449">INDEX($K:$P,ROW(),MATCH(AQ$3,$K$2:$P$2,0))</f>
        <v>5</v>
      </c>
      <c r="AR1449" s="143" cm="1">
        <f t="array" ref="AR1449">INDEX($K:$P,ROW(),MATCH(AR$3,$K$2:$P$2,0))</f>
        <v>5</v>
      </c>
      <c r="AS1449" s="143" cm="1">
        <f t="array" ref="AS1449">INDEX($K:$P,ROW(),MATCH(AS$3,$K$2:$P$2,0))</f>
        <v>5</v>
      </c>
      <c r="AT1449" s="143" cm="1">
        <f t="array" ref="AT1449">INDEX($K:$P,ROW(),MATCH(AT$3,$K$2:$P$2,0))</f>
        <v>5</v>
      </c>
      <c r="AU1449" s="143" cm="1">
        <f t="array" ref="AU1449">INDEX($K:$P,ROW(),MATCH(AU$3,$K$2:$P$2,0))</f>
        <v>5</v>
      </c>
      <c r="AV1449" s="143" cm="1">
        <f t="array" ref="AV1449">INDEX($K:$P,ROW(),MATCH(AV$3,$K$2:$P$2,0))</f>
        <v>5</v>
      </c>
      <c r="AW1449" s="143" cm="1">
        <f t="array" ref="AW1449">INDEX($K:$P,ROW(),MATCH(AW$3,$K$2:$P$2,0))</f>
        <v>5</v>
      </c>
      <c r="AX1449" s="143" cm="1">
        <f t="array" ref="AX1449">INDEX($K:$P,ROW(),MATCH(AX$3,$K$2:$P$2,0))</f>
        <v>5</v>
      </c>
      <c r="AY1449" s="143" cm="1">
        <f t="array" ref="AY1449">INDEX($K:$P,ROW(),MATCH(AY$3,$K$2:$P$2,0))</f>
        <v>5</v>
      </c>
      <c r="AZ1449" s="143" cm="1">
        <f t="array" ref="AZ1449">INDEX($K:$P,ROW(),MATCH(AZ$3,$K$2:$P$2,0))</f>
        <v>5</v>
      </c>
      <c r="BA1449" s="143" cm="1">
        <f t="array" ref="BA1449">INDEX($K:$P,ROW(),MATCH(BA$3,$K$2:$P$2,0))</f>
        <v>5</v>
      </c>
      <c r="BB1449" s="143" cm="1">
        <f t="array" ref="BB1449">INDEX($K:$P,ROW(),MATCH(BB$3,$K$2:$P$2,0))</f>
        <v>5</v>
      </c>
      <c r="BC1449" s="143" cm="1">
        <f t="array" ref="BC1449">INDEX($K:$P,ROW(),MATCH(BC$3,$K$2:$P$2,0))</f>
        <v>5</v>
      </c>
      <c r="BD1449" s="143" cm="1">
        <f t="array" ref="BD1449">INDEX($K:$P,ROW(),MATCH(BD$3,$K$2:$P$2,0))</f>
        <v>5</v>
      </c>
      <c r="BE1449" s="143" cm="1">
        <f t="array" ref="BE1449">INDEX($K:$P,ROW(),MATCH(BE$3,$K$2:$P$2,0))</f>
        <v>5</v>
      </c>
      <c r="BF1449" s="143" cm="1">
        <f t="array" ref="BF1449">INDEX($K:$P,ROW(),MATCH(BF$3,$K$2:$P$2,0))</f>
        <v>5</v>
      </c>
      <c r="BG1449" s="143" cm="1">
        <f t="array" ref="BG1449">INDEX($K:$P,ROW(),MATCH(BG$3,$K$2:$P$2,0))</f>
        <v>5</v>
      </c>
      <c r="BH1449" s="143" cm="1">
        <f t="array" ref="BH1449">INDEX($K:$P,ROW(),MATCH(BH$3,$K$2:$P$2,0))</f>
        <v>5</v>
      </c>
      <c r="BI1449" s="143" cm="1">
        <f t="array" ref="BI1449">INDEX($K:$P,ROW(),MATCH(BI$3,$K$2:$P$2,0))</f>
        <v>5</v>
      </c>
      <c r="BJ1449" s="143" cm="1">
        <f t="array" ref="BJ1449">INDEX($K:$P,ROW(),MATCH(BJ$3,$K$2:$P$2,0))</f>
        <v>5</v>
      </c>
      <c r="BK1449" s="143" cm="1">
        <f t="array" ref="BK1449">INDEX($K:$P,ROW(),MATCH(BK$3,$K$2:$P$2,0))</f>
        <v>5</v>
      </c>
      <c r="BL1449" s="143" cm="1">
        <f t="array" ref="BL1449">INDEX($K:$P,ROW(),MATCH(BL$3,$K$2:$P$2,0))</f>
        <v>5</v>
      </c>
      <c r="BM1449" s="143" cm="1">
        <f t="array" ref="BM1449">INDEX($K:$P,ROW(),MATCH(BM$3,$K$2:$P$2,0))</f>
        <v>5</v>
      </c>
      <c r="BN1449" s="143" cm="1">
        <f t="array" ref="BN1449">INDEX($K:$P,ROW(),MATCH(BN$3,$K$2:$P$2,0))</f>
        <v>5</v>
      </c>
      <c r="BO1449" s="143" cm="1">
        <f t="array" ref="BO1449">INDEX($K:$P,ROW(),MATCH(BO$3,$K$2:$P$2,0))</f>
        <v>5</v>
      </c>
      <c r="BP1449" s="143" cm="1">
        <f t="array" ref="BP1449">INDEX($K:$P,ROW(),MATCH(BP$3,$K$2:$P$2,0))</f>
        <v>5</v>
      </c>
      <c r="BQ1449" s="143" cm="1">
        <f t="array" ref="BQ1449">INDEX($K:$P,ROW(),MATCH(BQ$3,$K$2:$P$2,0))</f>
        <v>5</v>
      </c>
      <c r="BR1449" s="143" cm="1">
        <f t="array" ref="BR1449">INDEX($K:$P,ROW(),MATCH(BR$3,$K$2:$P$2,0))</f>
        <v>5</v>
      </c>
      <c r="BS1449" s="143" cm="1">
        <f t="array" ref="BS1449">INDEX($K:$P,ROW(),MATCH(BS$3,$K$2:$P$2,0))</f>
        <v>5</v>
      </c>
      <c r="BT1449" s="143" cm="1">
        <f t="array" ref="BT1449">INDEX($K:$P,ROW(),MATCH(BT$3,$K$2:$P$2,0))</f>
        <v>5</v>
      </c>
      <c r="BU1449" s="143" cm="1">
        <f t="array" ref="BU1449">INDEX($K:$P,ROW(),MATCH(BU$3,$K$2:$P$2,0))</f>
        <v>5</v>
      </c>
      <c r="BV1449" s="143" cm="1">
        <f t="array" ref="BV1449">INDEX($K:$P,ROW(),MATCH(BV$3,$K$2:$P$2,0))</f>
        <v>5</v>
      </c>
      <c r="BW1449" s="143" cm="1">
        <f t="array" ref="BW1449">INDEX($K:$P,ROW(),MATCH(BW$3,$K$2:$P$2,0))</f>
        <v>5</v>
      </c>
      <c r="BX1449" s="143" cm="1">
        <f t="array" ref="BX1449">INDEX($K:$P,ROW(),MATCH(BX$3,$K$2:$P$2,0))</f>
        <v>5</v>
      </c>
      <c r="BY1449" s="143" cm="1">
        <f t="array" ref="BY1449">INDEX($K:$P,ROW(),MATCH(BY$3,$K$2:$P$2,0))</f>
        <v>5</v>
      </c>
      <c r="BZ1449" s="143" cm="1">
        <f t="array" ref="BZ1449">INDEX($K:$P,ROW(),MATCH(BZ$3,$K$2:$P$2,0))</f>
        <v>5</v>
      </c>
      <c r="CA1449" s="143" cm="1">
        <f t="array" ref="CA1449">INDEX($K:$P,ROW(),MATCH(CA$3,$K$2:$P$2,0))</f>
        <v>5</v>
      </c>
      <c r="CB1449" s="143" cm="1">
        <f t="array" ref="CB1449">INDEX($K:$P,ROW(),MATCH(CB$3,$K$2:$P$2,0))</f>
        <v>5</v>
      </c>
      <c r="CC1449" s="143" cm="1">
        <f t="array" ref="CC1449">INDEX($K:$P,ROW(),MATCH(CC$3,$K$2:$P$2,0))</f>
        <v>5</v>
      </c>
      <c r="CD1449" s="143" cm="1">
        <f t="array" ref="CD1449">INDEX($K:$P,ROW(),MATCH(CD$3,$K$2:$P$2,0))</f>
        <v>5</v>
      </c>
      <c r="CE1449" s="143" cm="1">
        <f t="array" ref="CE1449">INDEX($K:$P,ROW(),MATCH(CE$3,$K$2:$P$2,0))</f>
        <v>5</v>
      </c>
      <c r="CF1449" s="143" cm="1">
        <f t="array" ref="CF1449">INDEX($K:$P,ROW(),MATCH(CF$3,$K$2:$P$2,0))</f>
        <v>5</v>
      </c>
      <c r="CG1449" s="143" cm="1">
        <f t="array" ref="CG1449">INDEX($K:$P,ROW(),MATCH(CG$3,$K$2:$P$2,0))</f>
        <v>5</v>
      </c>
      <c r="CH1449" s="143" cm="1">
        <f t="array" ref="CH1449">INDEX($K:$P,ROW(),MATCH(CH$3,$K$2:$P$2,0))</f>
        <v>5</v>
      </c>
      <c r="CI1449" s="143" cm="1">
        <f t="array" ref="CI1449">INDEX($K:$P,ROW(),MATCH(CI$3,$K$2:$P$2,0))</f>
        <v>5</v>
      </c>
      <c r="CJ1449" s="143" cm="1">
        <f t="array" ref="CJ1449">INDEX($K:$P,ROW(),MATCH(CJ$3,$K$2:$P$2,0))</f>
        <v>5</v>
      </c>
      <c r="CK1449" s="143" cm="1">
        <f t="array" ref="CK1449">INDEX($K:$P,ROW(),MATCH(CK$3,$K$2:$P$2,0))</f>
        <v>5</v>
      </c>
      <c r="CL1449" s="143" cm="1">
        <f t="array" ref="CL1449">INDEX($K:$P,ROW(),MATCH(CL$3,$K$2:$P$2,0))</f>
        <v>5</v>
      </c>
    </row>
    <row r="1450" spans="2:90" x14ac:dyDescent="0.4">
      <c r="B1450" s="141" t="str">
        <f>"% of "&amp;B1463&amp;"s"</f>
        <v>% of primary units</v>
      </c>
      <c r="D1450" t="s">
        <v>1019</v>
      </c>
      <c r="E1450" s="8" t="str">
        <f t="shared" si="1713"/>
        <v>1450 SETUPFEEPERCENT-S</v>
      </c>
      <c r="H1450" s="12"/>
      <c r="I1450" s="60"/>
      <c r="J1450" s="60"/>
      <c r="K1450" s="162">
        <v>0.5</v>
      </c>
      <c r="L1450" s="162">
        <v>0.5</v>
      </c>
      <c r="M1450" s="162">
        <v>0.5</v>
      </c>
      <c r="N1450" s="162">
        <v>0.5</v>
      </c>
      <c r="O1450" s="162">
        <v>0.5</v>
      </c>
      <c r="P1450" s="162">
        <v>0.5</v>
      </c>
      <c r="Q1450" s="220"/>
      <c r="R1450" s="136"/>
      <c r="S1450" s="178" cm="1">
        <f t="array" ref="S1450">INDEX($K:$P,ROW(),MATCH(S$3,$K$2:$P$2,0))</f>
        <v>0.5</v>
      </c>
      <c r="T1450" s="178" cm="1">
        <f t="array" ref="T1450">INDEX($K:$P,ROW(),MATCH(T$3,$K$2:$P$2,0))</f>
        <v>0.5</v>
      </c>
      <c r="U1450" s="178" cm="1">
        <f t="array" ref="U1450">INDEX($K:$P,ROW(),MATCH(U$3,$K$2:$P$2,0))</f>
        <v>0.5</v>
      </c>
      <c r="V1450" s="178" cm="1">
        <f t="array" ref="V1450">INDEX($K:$P,ROW(),MATCH(V$3,$K$2:$P$2,0))</f>
        <v>0.5</v>
      </c>
      <c r="W1450" s="178" cm="1">
        <f t="array" ref="W1450">INDEX($K:$P,ROW(),MATCH(W$3,$K$2:$P$2,0))</f>
        <v>0.5</v>
      </c>
      <c r="X1450" s="178" cm="1">
        <f t="array" ref="X1450">INDEX($K:$P,ROW(),MATCH(X$3,$K$2:$P$2,0))</f>
        <v>0.5</v>
      </c>
      <c r="Y1450" s="178" cm="1">
        <f t="array" ref="Y1450">INDEX($K:$P,ROW(),MATCH(Y$3,$K$2:$P$2,0))</f>
        <v>0.5</v>
      </c>
      <c r="Z1450" s="178" cm="1">
        <f t="array" ref="Z1450">INDEX($K:$P,ROW(),MATCH(Z$3,$K$2:$P$2,0))</f>
        <v>0.5</v>
      </c>
      <c r="AA1450" s="178" cm="1">
        <f t="array" ref="AA1450">INDEX($K:$P,ROW(),MATCH(AA$3,$K$2:$P$2,0))</f>
        <v>0.5</v>
      </c>
      <c r="AB1450" s="178" cm="1">
        <f t="array" ref="AB1450">INDEX($K:$P,ROW(),MATCH(AB$3,$K$2:$P$2,0))</f>
        <v>0.5</v>
      </c>
      <c r="AC1450" s="178" cm="1">
        <f t="array" ref="AC1450">INDEX($K:$P,ROW(),MATCH(AC$3,$K$2:$P$2,0))</f>
        <v>0.5</v>
      </c>
      <c r="AD1450" s="178" cm="1">
        <f t="array" ref="AD1450">INDEX($K:$P,ROW(),MATCH(AD$3,$K$2:$P$2,0))</f>
        <v>0.5</v>
      </c>
      <c r="AE1450" s="178" cm="1">
        <f t="array" ref="AE1450">INDEX($K:$P,ROW(),MATCH(AE$3,$K$2:$P$2,0))</f>
        <v>0.5</v>
      </c>
      <c r="AF1450" s="178" cm="1">
        <f t="array" ref="AF1450">INDEX($K:$P,ROW(),MATCH(AF$3,$K$2:$P$2,0))</f>
        <v>0.5</v>
      </c>
      <c r="AG1450" s="178" cm="1">
        <f t="array" ref="AG1450">INDEX($K:$P,ROW(),MATCH(AG$3,$K$2:$P$2,0))</f>
        <v>0.5</v>
      </c>
      <c r="AH1450" s="178" cm="1">
        <f t="array" ref="AH1450">INDEX($K:$P,ROW(),MATCH(AH$3,$K$2:$P$2,0))</f>
        <v>0.5</v>
      </c>
      <c r="AI1450" s="178" cm="1">
        <f t="array" ref="AI1450">INDEX($K:$P,ROW(),MATCH(AI$3,$K$2:$P$2,0))</f>
        <v>0.5</v>
      </c>
      <c r="AJ1450" s="178" cm="1">
        <f t="array" ref="AJ1450">INDEX($K:$P,ROW(),MATCH(AJ$3,$K$2:$P$2,0))</f>
        <v>0.5</v>
      </c>
      <c r="AK1450" s="178" cm="1">
        <f t="array" ref="AK1450">INDEX($K:$P,ROW(),MATCH(AK$3,$K$2:$P$2,0))</f>
        <v>0.5</v>
      </c>
      <c r="AL1450" s="178" cm="1">
        <f t="array" ref="AL1450">INDEX($K:$P,ROW(),MATCH(AL$3,$K$2:$P$2,0))</f>
        <v>0.5</v>
      </c>
      <c r="AM1450" s="178" cm="1">
        <f t="array" ref="AM1450">INDEX($K:$P,ROW(),MATCH(AM$3,$K$2:$P$2,0))</f>
        <v>0.5</v>
      </c>
      <c r="AN1450" s="178" cm="1">
        <f t="array" ref="AN1450">INDEX($K:$P,ROW(),MATCH(AN$3,$K$2:$P$2,0))</f>
        <v>0.5</v>
      </c>
      <c r="AO1450" s="178" cm="1">
        <f t="array" ref="AO1450">INDEX($K:$P,ROW(),MATCH(AO$3,$K$2:$P$2,0))</f>
        <v>0.5</v>
      </c>
      <c r="AP1450" s="178" cm="1">
        <f t="array" ref="AP1450">INDEX($K:$P,ROW(),MATCH(AP$3,$K$2:$P$2,0))</f>
        <v>0.5</v>
      </c>
      <c r="AQ1450" s="178" cm="1">
        <f t="array" ref="AQ1450">INDEX($K:$P,ROW(),MATCH(AQ$3,$K$2:$P$2,0))</f>
        <v>0.5</v>
      </c>
      <c r="AR1450" s="178" cm="1">
        <f t="array" ref="AR1450">INDEX($K:$P,ROW(),MATCH(AR$3,$K$2:$P$2,0))</f>
        <v>0.5</v>
      </c>
      <c r="AS1450" s="178" cm="1">
        <f t="array" ref="AS1450">INDEX($K:$P,ROW(),MATCH(AS$3,$K$2:$P$2,0))</f>
        <v>0.5</v>
      </c>
      <c r="AT1450" s="178" cm="1">
        <f t="array" ref="AT1450">INDEX($K:$P,ROW(),MATCH(AT$3,$K$2:$P$2,0))</f>
        <v>0.5</v>
      </c>
      <c r="AU1450" s="178" cm="1">
        <f t="array" ref="AU1450">INDEX($K:$P,ROW(),MATCH(AU$3,$K$2:$P$2,0))</f>
        <v>0.5</v>
      </c>
      <c r="AV1450" s="178" cm="1">
        <f t="array" ref="AV1450">INDEX($K:$P,ROW(),MATCH(AV$3,$K$2:$P$2,0))</f>
        <v>0.5</v>
      </c>
      <c r="AW1450" s="178" cm="1">
        <f t="array" ref="AW1450">INDEX($K:$P,ROW(),MATCH(AW$3,$K$2:$P$2,0))</f>
        <v>0.5</v>
      </c>
      <c r="AX1450" s="178" cm="1">
        <f t="array" ref="AX1450">INDEX($K:$P,ROW(),MATCH(AX$3,$K$2:$P$2,0))</f>
        <v>0.5</v>
      </c>
      <c r="AY1450" s="178" cm="1">
        <f t="array" ref="AY1450">INDEX($K:$P,ROW(),MATCH(AY$3,$K$2:$P$2,0))</f>
        <v>0.5</v>
      </c>
      <c r="AZ1450" s="178" cm="1">
        <f t="array" ref="AZ1450">INDEX($K:$P,ROW(),MATCH(AZ$3,$K$2:$P$2,0))</f>
        <v>0.5</v>
      </c>
      <c r="BA1450" s="178" cm="1">
        <f t="array" ref="BA1450">INDEX($K:$P,ROW(),MATCH(BA$3,$K$2:$P$2,0))</f>
        <v>0.5</v>
      </c>
      <c r="BB1450" s="178" cm="1">
        <f t="array" ref="BB1450">INDEX($K:$P,ROW(),MATCH(BB$3,$K$2:$P$2,0))</f>
        <v>0.5</v>
      </c>
      <c r="BC1450" s="178" cm="1">
        <f t="array" ref="BC1450">INDEX($K:$P,ROW(),MATCH(BC$3,$K$2:$P$2,0))</f>
        <v>0.5</v>
      </c>
      <c r="BD1450" s="178" cm="1">
        <f t="array" ref="BD1450">INDEX($K:$P,ROW(),MATCH(BD$3,$K$2:$P$2,0))</f>
        <v>0.5</v>
      </c>
      <c r="BE1450" s="178" cm="1">
        <f t="array" ref="BE1450">INDEX($K:$P,ROW(),MATCH(BE$3,$K$2:$P$2,0))</f>
        <v>0.5</v>
      </c>
      <c r="BF1450" s="178" cm="1">
        <f t="array" ref="BF1450">INDEX($K:$P,ROW(),MATCH(BF$3,$K$2:$P$2,0))</f>
        <v>0.5</v>
      </c>
      <c r="BG1450" s="178" cm="1">
        <f t="array" ref="BG1450">INDEX($K:$P,ROW(),MATCH(BG$3,$K$2:$P$2,0))</f>
        <v>0.5</v>
      </c>
      <c r="BH1450" s="178" cm="1">
        <f t="array" ref="BH1450">INDEX($K:$P,ROW(),MATCH(BH$3,$K$2:$P$2,0))</f>
        <v>0.5</v>
      </c>
      <c r="BI1450" s="178" cm="1">
        <f t="array" ref="BI1450">INDEX($K:$P,ROW(),MATCH(BI$3,$K$2:$P$2,0))</f>
        <v>0.5</v>
      </c>
      <c r="BJ1450" s="178" cm="1">
        <f t="array" ref="BJ1450">INDEX($K:$P,ROW(),MATCH(BJ$3,$K$2:$P$2,0))</f>
        <v>0.5</v>
      </c>
      <c r="BK1450" s="178" cm="1">
        <f t="array" ref="BK1450">INDEX($K:$P,ROW(),MATCH(BK$3,$K$2:$P$2,0))</f>
        <v>0.5</v>
      </c>
      <c r="BL1450" s="178" cm="1">
        <f t="array" ref="BL1450">INDEX($K:$P,ROW(),MATCH(BL$3,$K$2:$P$2,0))</f>
        <v>0.5</v>
      </c>
      <c r="BM1450" s="178" cm="1">
        <f t="array" ref="BM1450">INDEX($K:$P,ROW(),MATCH(BM$3,$K$2:$P$2,0))</f>
        <v>0.5</v>
      </c>
      <c r="BN1450" s="178" cm="1">
        <f t="array" ref="BN1450">INDEX($K:$P,ROW(),MATCH(BN$3,$K$2:$P$2,0))</f>
        <v>0.5</v>
      </c>
      <c r="BO1450" s="178" cm="1">
        <f t="array" ref="BO1450">INDEX($K:$P,ROW(),MATCH(BO$3,$K$2:$P$2,0))</f>
        <v>0.5</v>
      </c>
      <c r="BP1450" s="178" cm="1">
        <f t="array" ref="BP1450">INDEX($K:$P,ROW(),MATCH(BP$3,$K$2:$P$2,0))</f>
        <v>0.5</v>
      </c>
      <c r="BQ1450" s="178" cm="1">
        <f t="array" ref="BQ1450">INDEX($K:$P,ROW(),MATCH(BQ$3,$K$2:$P$2,0))</f>
        <v>0.5</v>
      </c>
      <c r="BR1450" s="178" cm="1">
        <f t="array" ref="BR1450">INDEX($K:$P,ROW(),MATCH(BR$3,$K$2:$P$2,0))</f>
        <v>0.5</v>
      </c>
      <c r="BS1450" s="178" cm="1">
        <f t="array" ref="BS1450">INDEX($K:$P,ROW(),MATCH(BS$3,$K$2:$P$2,0))</f>
        <v>0.5</v>
      </c>
      <c r="BT1450" s="178" cm="1">
        <f t="array" ref="BT1450">INDEX($K:$P,ROW(),MATCH(BT$3,$K$2:$P$2,0))</f>
        <v>0.5</v>
      </c>
      <c r="BU1450" s="178" cm="1">
        <f t="array" ref="BU1450">INDEX($K:$P,ROW(),MATCH(BU$3,$K$2:$P$2,0))</f>
        <v>0.5</v>
      </c>
      <c r="BV1450" s="178" cm="1">
        <f t="array" ref="BV1450">INDEX($K:$P,ROW(),MATCH(BV$3,$K$2:$P$2,0))</f>
        <v>0.5</v>
      </c>
      <c r="BW1450" s="178" cm="1">
        <f t="array" ref="BW1450">INDEX($K:$P,ROW(),MATCH(BW$3,$K$2:$P$2,0))</f>
        <v>0.5</v>
      </c>
      <c r="BX1450" s="178" cm="1">
        <f t="array" ref="BX1450">INDEX($K:$P,ROW(),MATCH(BX$3,$K$2:$P$2,0))</f>
        <v>0.5</v>
      </c>
      <c r="BY1450" s="178" cm="1">
        <f t="array" ref="BY1450">INDEX($K:$P,ROW(),MATCH(BY$3,$K$2:$P$2,0))</f>
        <v>0.5</v>
      </c>
      <c r="BZ1450" s="178" cm="1">
        <f t="array" ref="BZ1450">INDEX($K:$P,ROW(),MATCH(BZ$3,$K$2:$P$2,0))</f>
        <v>0.5</v>
      </c>
      <c r="CA1450" s="178" cm="1">
        <f t="array" ref="CA1450">INDEX($K:$P,ROW(),MATCH(CA$3,$K$2:$P$2,0))</f>
        <v>0.5</v>
      </c>
      <c r="CB1450" s="178" cm="1">
        <f t="array" ref="CB1450">INDEX($K:$P,ROW(),MATCH(CB$3,$K$2:$P$2,0))</f>
        <v>0.5</v>
      </c>
      <c r="CC1450" s="178" cm="1">
        <f t="array" ref="CC1450">INDEX($K:$P,ROW(),MATCH(CC$3,$K$2:$P$2,0))</f>
        <v>0.5</v>
      </c>
      <c r="CD1450" s="178" cm="1">
        <f t="array" ref="CD1450">INDEX($K:$P,ROW(),MATCH(CD$3,$K$2:$P$2,0))</f>
        <v>0.5</v>
      </c>
      <c r="CE1450" s="178" cm="1">
        <f t="array" ref="CE1450">INDEX($K:$P,ROW(),MATCH(CE$3,$K$2:$P$2,0))</f>
        <v>0.5</v>
      </c>
      <c r="CF1450" s="178" cm="1">
        <f t="array" ref="CF1450">INDEX($K:$P,ROW(),MATCH(CF$3,$K$2:$P$2,0))</f>
        <v>0.5</v>
      </c>
      <c r="CG1450" s="178" cm="1">
        <f t="array" ref="CG1450">INDEX($K:$P,ROW(),MATCH(CG$3,$K$2:$P$2,0))</f>
        <v>0.5</v>
      </c>
      <c r="CH1450" s="178" cm="1">
        <f t="array" ref="CH1450">INDEX($K:$P,ROW(),MATCH(CH$3,$K$2:$P$2,0))</f>
        <v>0.5</v>
      </c>
      <c r="CI1450" s="178" cm="1">
        <f t="array" ref="CI1450">INDEX($K:$P,ROW(),MATCH(CI$3,$K$2:$P$2,0))</f>
        <v>0.5</v>
      </c>
      <c r="CJ1450" s="178" cm="1">
        <f t="array" ref="CJ1450">INDEX($K:$P,ROW(),MATCH(CJ$3,$K$2:$P$2,0))</f>
        <v>0.5</v>
      </c>
      <c r="CK1450" s="178" cm="1">
        <f t="array" ref="CK1450">INDEX($K:$P,ROW(),MATCH(CK$3,$K$2:$P$2,0))</f>
        <v>0.5</v>
      </c>
      <c r="CL1450" s="178" cm="1">
        <f t="array" ref="CL1450">INDEX($K:$P,ROW(),MATCH(CL$3,$K$2:$P$2,0))</f>
        <v>0.5</v>
      </c>
    </row>
    <row r="1451" spans="2:90" x14ac:dyDescent="0.4">
      <c r="B1451" s="123" t="str">
        <f>SUBSTITUTE(B1447,":","")&amp;" - "&amp;B1453</f>
        <v>Setup fees - (Primary label)</v>
      </c>
      <c r="C1451" s="27" t="s">
        <v>198</v>
      </c>
      <c r="D1451" t="s">
        <v>1019</v>
      </c>
      <c r="E1451" s="8" t="str">
        <f t="shared" si="1713"/>
        <v>1451 SETUPFEEPERCENT-S</v>
      </c>
      <c r="F1451" s="27"/>
      <c r="G1451" s="27"/>
      <c r="H1451" s="27"/>
      <c r="I1451" s="78"/>
      <c r="J1451" s="78"/>
      <c r="K1451" s="115">
        <f t="shared" ref="K1451:P1451" ca="1" si="1714">SUMIF($3:$3,K$2,1451:1451)</f>
        <v>150000</v>
      </c>
      <c r="L1451" s="115">
        <f t="shared" ca="1" si="1714"/>
        <v>150000</v>
      </c>
      <c r="M1451" s="115">
        <f t="shared" ca="1" si="1714"/>
        <v>150000</v>
      </c>
      <c r="N1451" s="115">
        <f t="shared" ca="1" si="1714"/>
        <v>150000</v>
      </c>
      <c r="O1451" s="115">
        <f t="shared" ca="1" si="1714"/>
        <v>150000</v>
      </c>
      <c r="P1451" s="115">
        <f t="shared" ca="1" si="1714"/>
        <v>150000</v>
      </c>
      <c r="R1451" s="33"/>
      <c r="S1451" s="144">
        <f ca="1">S1449*INDIRECT(S1442)*S1450</f>
        <v>12500</v>
      </c>
      <c r="T1451" s="144">
        <f t="shared" ref="T1451:CE1451" ca="1" si="1715">T1449*INDIRECT(T1442)*T1450</f>
        <v>12500</v>
      </c>
      <c r="U1451" s="144">
        <f t="shared" ca="1" si="1715"/>
        <v>12500</v>
      </c>
      <c r="V1451" s="144">
        <f t="shared" ca="1" si="1715"/>
        <v>12500</v>
      </c>
      <c r="W1451" s="144">
        <f t="shared" ca="1" si="1715"/>
        <v>12500</v>
      </c>
      <c r="X1451" s="144">
        <f t="shared" ca="1" si="1715"/>
        <v>12500</v>
      </c>
      <c r="Y1451" s="144">
        <f t="shared" ca="1" si="1715"/>
        <v>12500</v>
      </c>
      <c r="Z1451" s="144">
        <f t="shared" ca="1" si="1715"/>
        <v>12500</v>
      </c>
      <c r="AA1451" s="144">
        <f t="shared" ca="1" si="1715"/>
        <v>12500</v>
      </c>
      <c r="AB1451" s="144">
        <f t="shared" ca="1" si="1715"/>
        <v>12500</v>
      </c>
      <c r="AC1451" s="144">
        <f t="shared" ca="1" si="1715"/>
        <v>12500</v>
      </c>
      <c r="AD1451" s="144">
        <f t="shared" ca="1" si="1715"/>
        <v>12500</v>
      </c>
      <c r="AE1451" s="144">
        <f t="shared" ca="1" si="1715"/>
        <v>12500</v>
      </c>
      <c r="AF1451" s="144">
        <f t="shared" ca="1" si="1715"/>
        <v>12500</v>
      </c>
      <c r="AG1451" s="144">
        <f t="shared" ca="1" si="1715"/>
        <v>12500</v>
      </c>
      <c r="AH1451" s="144">
        <f t="shared" ca="1" si="1715"/>
        <v>12500</v>
      </c>
      <c r="AI1451" s="144">
        <f t="shared" ca="1" si="1715"/>
        <v>12500</v>
      </c>
      <c r="AJ1451" s="144">
        <f t="shared" ca="1" si="1715"/>
        <v>12500</v>
      </c>
      <c r="AK1451" s="144">
        <f t="shared" ca="1" si="1715"/>
        <v>12500</v>
      </c>
      <c r="AL1451" s="144">
        <f t="shared" ca="1" si="1715"/>
        <v>12500</v>
      </c>
      <c r="AM1451" s="144">
        <f t="shared" ca="1" si="1715"/>
        <v>12500</v>
      </c>
      <c r="AN1451" s="144">
        <f t="shared" ca="1" si="1715"/>
        <v>12500</v>
      </c>
      <c r="AO1451" s="144">
        <f t="shared" ca="1" si="1715"/>
        <v>12500</v>
      </c>
      <c r="AP1451" s="144">
        <f t="shared" ca="1" si="1715"/>
        <v>12500</v>
      </c>
      <c r="AQ1451" s="144">
        <f t="shared" ca="1" si="1715"/>
        <v>12500</v>
      </c>
      <c r="AR1451" s="144">
        <f t="shared" ca="1" si="1715"/>
        <v>12500</v>
      </c>
      <c r="AS1451" s="144">
        <f t="shared" ca="1" si="1715"/>
        <v>12500</v>
      </c>
      <c r="AT1451" s="144">
        <f t="shared" ca="1" si="1715"/>
        <v>12500</v>
      </c>
      <c r="AU1451" s="144">
        <f t="shared" ca="1" si="1715"/>
        <v>12500</v>
      </c>
      <c r="AV1451" s="144">
        <f t="shared" ca="1" si="1715"/>
        <v>12500</v>
      </c>
      <c r="AW1451" s="144">
        <f t="shared" ca="1" si="1715"/>
        <v>12500</v>
      </c>
      <c r="AX1451" s="144">
        <f t="shared" ca="1" si="1715"/>
        <v>12500</v>
      </c>
      <c r="AY1451" s="144">
        <f t="shared" ca="1" si="1715"/>
        <v>12500</v>
      </c>
      <c r="AZ1451" s="144">
        <f t="shared" ca="1" si="1715"/>
        <v>12500</v>
      </c>
      <c r="BA1451" s="144">
        <f t="shared" ca="1" si="1715"/>
        <v>12500</v>
      </c>
      <c r="BB1451" s="144">
        <f t="shared" ca="1" si="1715"/>
        <v>12500</v>
      </c>
      <c r="BC1451" s="144">
        <f t="shared" ca="1" si="1715"/>
        <v>12500</v>
      </c>
      <c r="BD1451" s="144">
        <f t="shared" ca="1" si="1715"/>
        <v>12500</v>
      </c>
      <c r="BE1451" s="144">
        <f t="shared" ca="1" si="1715"/>
        <v>12500</v>
      </c>
      <c r="BF1451" s="144">
        <f t="shared" ca="1" si="1715"/>
        <v>12500</v>
      </c>
      <c r="BG1451" s="144">
        <f t="shared" ca="1" si="1715"/>
        <v>12500</v>
      </c>
      <c r="BH1451" s="144">
        <f t="shared" ca="1" si="1715"/>
        <v>12500</v>
      </c>
      <c r="BI1451" s="144">
        <f t="shared" ca="1" si="1715"/>
        <v>12500</v>
      </c>
      <c r="BJ1451" s="144">
        <f t="shared" ca="1" si="1715"/>
        <v>12500</v>
      </c>
      <c r="BK1451" s="144">
        <f t="shared" ca="1" si="1715"/>
        <v>12500</v>
      </c>
      <c r="BL1451" s="144">
        <f t="shared" ca="1" si="1715"/>
        <v>12500</v>
      </c>
      <c r="BM1451" s="144">
        <f t="shared" ca="1" si="1715"/>
        <v>12500</v>
      </c>
      <c r="BN1451" s="144">
        <f t="shared" ca="1" si="1715"/>
        <v>12500</v>
      </c>
      <c r="BO1451" s="144">
        <f t="shared" ca="1" si="1715"/>
        <v>12500</v>
      </c>
      <c r="BP1451" s="144">
        <f t="shared" ca="1" si="1715"/>
        <v>12500</v>
      </c>
      <c r="BQ1451" s="144">
        <f t="shared" ca="1" si="1715"/>
        <v>12500</v>
      </c>
      <c r="BR1451" s="144">
        <f t="shared" ca="1" si="1715"/>
        <v>12500</v>
      </c>
      <c r="BS1451" s="144">
        <f t="shared" ca="1" si="1715"/>
        <v>12500</v>
      </c>
      <c r="BT1451" s="144">
        <f t="shared" ca="1" si="1715"/>
        <v>12500</v>
      </c>
      <c r="BU1451" s="144">
        <f t="shared" ca="1" si="1715"/>
        <v>12500</v>
      </c>
      <c r="BV1451" s="144">
        <f t="shared" ca="1" si="1715"/>
        <v>12500</v>
      </c>
      <c r="BW1451" s="144">
        <f t="shared" ca="1" si="1715"/>
        <v>12500</v>
      </c>
      <c r="BX1451" s="144">
        <f t="shared" ca="1" si="1715"/>
        <v>12500</v>
      </c>
      <c r="BY1451" s="144">
        <f t="shared" ca="1" si="1715"/>
        <v>12500</v>
      </c>
      <c r="BZ1451" s="144">
        <f t="shared" ca="1" si="1715"/>
        <v>12500</v>
      </c>
      <c r="CA1451" s="144">
        <f t="shared" ca="1" si="1715"/>
        <v>12500</v>
      </c>
      <c r="CB1451" s="144">
        <f t="shared" ca="1" si="1715"/>
        <v>12500</v>
      </c>
      <c r="CC1451" s="144">
        <f t="shared" ca="1" si="1715"/>
        <v>12500</v>
      </c>
      <c r="CD1451" s="144">
        <f t="shared" ca="1" si="1715"/>
        <v>12500</v>
      </c>
      <c r="CE1451" s="144">
        <f t="shared" ca="1" si="1715"/>
        <v>12500</v>
      </c>
      <c r="CF1451" s="144">
        <f t="shared" ref="CF1451:CL1451" ca="1" si="1716">CF1449*INDIRECT(CF1442)*CF1450</f>
        <v>12500</v>
      </c>
      <c r="CG1451" s="144">
        <f t="shared" ca="1" si="1716"/>
        <v>12500</v>
      </c>
      <c r="CH1451" s="144">
        <f t="shared" ca="1" si="1716"/>
        <v>12500</v>
      </c>
      <c r="CI1451" s="144">
        <f t="shared" ca="1" si="1716"/>
        <v>12500</v>
      </c>
      <c r="CJ1451" s="144">
        <f t="shared" ca="1" si="1716"/>
        <v>12500</v>
      </c>
      <c r="CK1451" s="144">
        <f t="shared" ca="1" si="1716"/>
        <v>12500</v>
      </c>
      <c r="CL1451" s="144">
        <f t="shared" ca="1" si="1716"/>
        <v>12500</v>
      </c>
    </row>
    <row r="1452" spans="2:90" x14ac:dyDescent="0.4">
      <c r="B1452" s="13"/>
      <c r="D1452" t="s">
        <v>1019</v>
      </c>
      <c r="E1452" s="8" t="str">
        <f t="shared" si="1713"/>
        <v>1452 SETUPFEEPERCENT-S</v>
      </c>
      <c r="G1452" t="s">
        <v>244</v>
      </c>
      <c r="H1452" s="12"/>
      <c r="I1452" s="60"/>
      <c r="J1452" s="60"/>
      <c r="R1452" s="9"/>
      <c r="S1452" s="145"/>
      <c r="T1452" s="145"/>
      <c r="U1452" s="145"/>
      <c r="V1452" s="145"/>
      <c r="W1452" s="145"/>
      <c r="X1452" s="145"/>
      <c r="Y1452" s="145"/>
      <c r="Z1452" s="145"/>
      <c r="AA1452" s="145"/>
      <c r="AB1452" s="145"/>
      <c r="AC1452" s="145"/>
      <c r="AD1452" s="145"/>
      <c r="AE1452" s="145"/>
      <c r="AF1452" s="145"/>
      <c r="AG1452" s="145"/>
      <c r="AH1452" s="145"/>
      <c r="AI1452" s="145"/>
      <c r="AJ1452" s="145"/>
      <c r="AK1452" s="145"/>
      <c r="AL1452" s="145"/>
      <c r="AM1452" s="145"/>
      <c r="AN1452" s="145"/>
      <c r="AO1452" s="145"/>
      <c r="AP1452" s="145"/>
      <c r="AQ1452" s="145"/>
      <c r="AR1452" s="145"/>
      <c r="AS1452" s="145"/>
      <c r="AT1452" s="145"/>
      <c r="AU1452" s="145"/>
      <c r="AV1452" s="145"/>
      <c r="AW1452" s="145"/>
      <c r="AX1452" s="145"/>
      <c r="AY1452" s="145"/>
      <c r="AZ1452" s="145"/>
      <c r="BA1452" s="145"/>
      <c r="BB1452" s="145"/>
      <c r="BC1452" s="145"/>
      <c r="BD1452" s="145"/>
      <c r="BE1452" s="145"/>
      <c r="BF1452" s="145"/>
      <c r="BG1452" s="145"/>
      <c r="BH1452" s="145"/>
      <c r="BI1452" s="145"/>
      <c r="BJ1452" s="145"/>
      <c r="BK1452" s="145"/>
      <c r="BL1452" s="145"/>
      <c r="BM1452" s="145"/>
      <c r="BN1452" s="145"/>
      <c r="BO1452" s="145"/>
      <c r="BP1452" s="145"/>
      <c r="BQ1452" s="145"/>
      <c r="BR1452" s="145"/>
      <c r="BS1452" s="145"/>
      <c r="BT1452" s="145"/>
      <c r="BU1452" s="145"/>
      <c r="BV1452" s="145"/>
      <c r="BW1452" s="145"/>
      <c r="BX1452" s="145"/>
      <c r="BY1452" s="145"/>
      <c r="BZ1452" s="145"/>
      <c r="CA1452" s="145"/>
      <c r="CB1452" s="145"/>
      <c r="CC1452" s="145"/>
      <c r="CD1452" s="145"/>
      <c r="CE1452" s="145"/>
      <c r="CF1452" s="145"/>
      <c r="CG1452" s="145"/>
      <c r="CH1452" s="145"/>
      <c r="CI1452" s="145"/>
      <c r="CJ1452" s="145"/>
      <c r="CK1452" s="145"/>
      <c r="CL1452" s="145"/>
    </row>
    <row r="1453" spans="2:90" x14ac:dyDescent="0.4">
      <c r="B1453" s="8" t="str">
        <f>B1439</f>
        <v>(Primary label)</v>
      </c>
      <c r="D1453" t="s">
        <v>1019</v>
      </c>
      <c r="E1453" s="8" t="str">
        <f>ROW()&amp;" "&amp;D1453</f>
        <v>1453 SETUPFEEPERCENT-S</v>
      </c>
      <c r="G1453" t="s">
        <v>332</v>
      </c>
      <c r="H1453" s="12"/>
      <c r="I1453" s="60"/>
      <c r="J1453" s="60"/>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row>
    <row r="1454" spans="2:90" x14ac:dyDescent="0.4">
      <c r="B1454" s="8" t="str">
        <f>B1440</f>
        <v>primary unit</v>
      </c>
      <c r="D1454" t="s">
        <v>1019</v>
      </c>
      <c r="E1454" s="8" t="str">
        <f>ROW()&amp;" "&amp;D1454</f>
        <v>1454 SETUPFEEPERCENT-S</v>
      </c>
      <c r="G1454" t="s">
        <v>332</v>
      </c>
      <c r="H1454" s="12"/>
      <c r="I1454" s="60"/>
      <c r="J1454" s="60"/>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row>
    <row r="1455" spans="2:90" x14ac:dyDescent="0.4">
      <c r="B1455" s="8" t="str">
        <f>B1441</f>
        <v>Primary revenue driver</v>
      </c>
      <c r="D1455" t="s">
        <v>1019</v>
      </c>
      <c r="E1455" s="8" t="str">
        <f>ROW()&amp;" "&amp;D1455</f>
        <v>1455 SETUPFEEPERCENT-S</v>
      </c>
      <c r="G1455" t="s">
        <v>332</v>
      </c>
      <c r="K1455" s="53"/>
      <c r="L1455" s="53"/>
      <c r="M1455" s="53"/>
      <c r="N1455" s="53"/>
      <c r="O1455" s="53"/>
      <c r="P1455" s="53"/>
      <c r="R1455" s="24"/>
      <c r="S1455" s="211" t="str">
        <f t="shared" ref="S1455:CD1455" si="1717">S1441</f>
        <v>S$12</v>
      </c>
      <c r="T1455" s="211" t="str">
        <f t="shared" si="1717"/>
        <v>T$12</v>
      </c>
      <c r="U1455" s="211" t="str">
        <f t="shared" si="1717"/>
        <v>U$12</v>
      </c>
      <c r="V1455" s="211" t="str">
        <f t="shared" si="1717"/>
        <v>V$12</v>
      </c>
      <c r="W1455" s="211" t="str">
        <f t="shared" si="1717"/>
        <v>W$12</v>
      </c>
      <c r="X1455" s="211" t="str">
        <f t="shared" si="1717"/>
        <v>X$12</v>
      </c>
      <c r="Y1455" s="211" t="str">
        <f t="shared" si="1717"/>
        <v>Y$12</v>
      </c>
      <c r="Z1455" s="211" t="str">
        <f t="shared" si="1717"/>
        <v>Z$12</v>
      </c>
      <c r="AA1455" s="211" t="str">
        <f t="shared" si="1717"/>
        <v>AA$12</v>
      </c>
      <c r="AB1455" s="211" t="str">
        <f t="shared" si="1717"/>
        <v>AB$12</v>
      </c>
      <c r="AC1455" s="211" t="str">
        <f t="shared" si="1717"/>
        <v>AC$12</v>
      </c>
      <c r="AD1455" s="211" t="str">
        <f t="shared" si="1717"/>
        <v>AD$12</v>
      </c>
      <c r="AE1455" s="211" t="str">
        <f t="shared" si="1717"/>
        <v>AE$12</v>
      </c>
      <c r="AF1455" s="211" t="str">
        <f t="shared" si="1717"/>
        <v>AF$12</v>
      </c>
      <c r="AG1455" s="211" t="str">
        <f t="shared" si="1717"/>
        <v>AG$12</v>
      </c>
      <c r="AH1455" s="211" t="str">
        <f t="shared" si="1717"/>
        <v>AH$12</v>
      </c>
      <c r="AI1455" s="211" t="str">
        <f t="shared" si="1717"/>
        <v>AI$12</v>
      </c>
      <c r="AJ1455" s="211" t="str">
        <f t="shared" si="1717"/>
        <v>AJ$12</v>
      </c>
      <c r="AK1455" s="211" t="str">
        <f t="shared" si="1717"/>
        <v>AK$12</v>
      </c>
      <c r="AL1455" s="211" t="str">
        <f t="shared" si="1717"/>
        <v>AL$12</v>
      </c>
      <c r="AM1455" s="211" t="str">
        <f t="shared" si="1717"/>
        <v>AM$12</v>
      </c>
      <c r="AN1455" s="211" t="str">
        <f t="shared" si="1717"/>
        <v>AN$12</v>
      </c>
      <c r="AO1455" s="211" t="str">
        <f t="shared" si="1717"/>
        <v>AO$12</v>
      </c>
      <c r="AP1455" s="211" t="str">
        <f t="shared" si="1717"/>
        <v>AP$12</v>
      </c>
      <c r="AQ1455" s="211" t="str">
        <f t="shared" si="1717"/>
        <v>AQ$12</v>
      </c>
      <c r="AR1455" s="211" t="str">
        <f t="shared" si="1717"/>
        <v>AR$12</v>
      </c>
      <c r="AS1455" s="211" t="str">
        <f t="shared" si="1717"/>
        <v>AS$12</v>
      </c>
      <c r="AT1455" s="211" t="str">
        <f t="shared" si="1717"/>
        <v>AT$12</v>
      </c>
      <c r="AU1455" s="211" t="str">
        <f t="shared" si="1717"/>
        <v>AU$12</v>
      </c>
      <c r="AV1455" s="211" t="str">
        <f t="shared" si="1717"/>
        <v>AV$12</v>
      </c>
      <c r="AW1455" s="211" t="str">
        <f t="shared" si="1717"/>
        <v>AW$12</v>
      </c>
      <c r="AX1455" s="211" t="str">
        <f t="shared" si="1717"/>
        <v>AX$12</v>
      </c>
      <c r="AY1455" s="211" t="str">
        <f t="shared" si="1717"/>
        <v>AY$12</v>
      </c>
      <c r="AZ1455" s="211" t="str">
        <f t="shared" si="1717"/>
        <v>AZ$12</v>
      </c>
      <c r="BA1455" s="211" t="str">
        <f t="shared" si="1717"/>
        <v>BA$12</v>
      </c>
      <c r="BB1455" s="211" t="str">
        <f t="shared" si="1717"/>
        <v>BB$12</v>
      </c>
      <c r="BC1455" s="211" t="str">
        <f t="shared" si="1717"/>
        <v>BC$12</v>
      </c>
      <c r="BD1455" s="211" t="str">
        <f t="shared" si="1717"/>
        <v>BD$12</v>
      </c>
      <c r="BE1455" s="211" t="str">
        <f t="shared" si="1717"/>
        <v>BE$12</v>
      </c>
      <c r="BF1455" s="211" t="str">
        <f t="shared" si="1717"/>
        <v>BF$12</v>
      </c>
      <c r="BG1455" s="211" t="str">
        <f t="shared" si="1717"/>
        <v>BG$12</v>
      </c>
      <c r="BH1455" s="211" t="str">
        <f t="shared" si="1717"/>
        <v>BH$12</v>
      </c>
      <c r="BI1455" s="211" t="str">
        <f t="shared" si="1717"/>
        <v>BI$12</v>
      </c>
      <c r="BJ1455" s="211" t="str">
        <f t="shared" si="1717"/>
        <v>BJ$12</v>
      </c>
      <c r="BK1455" s="211" t="str">
        <f t="shared" si="1717"/>
        <v>BK$12</v>
      </c>
      <c r="BL1455" s="211" t="str">
        <f t="shared" si="1717"/>
        <v>BL$12</v>
      </c>
      <c r="BM1455" s="211" t="str">
        <f t="shared" si="1717"/>
        <v>BM$12</v>
      </c>
      <c r="BN1455" s="211" t="str">
        <f t="shared" si="1717"/>
        <v>BN$12</v>
      </c>
      <c r="BO1455" s="211" t="str">
        <f t="shared" si="1717"/>
        <v>BO$12</v>
      </c>
      <c r="BP1455" s="211" t="str">
        <f t="shared" si="1717"/>
        <v>BP$12</v>
      </c>
      <c r="BQ1455" s="211" t="str">
        <f t="shared" si="1717"/>
        <v>BQ$12</v>
      </c>
      <c r="BR1455" s="211" t="str">
        <f t="shared" si="1717"/>
        <v>BR$12</v>
      </c>
      <c r="BS1455" s="211" t="str">
        <f t="shared" si="1717"/>
        <v>BS$12</v>
      </c>
      <c r="BT1455" s="211" t="str">
        <f t="shared" si="1717"/>
        <v>BT$12</v>
      </c>
      <c r="BU1455" s="211" t="str">
        <f t="shared" si="1717"/>
        <v>BU$12</v>
      </c>
      <c r="BV1455" s="211" t="str">
        <f t="shared" si="1717"/>
        <v>BV$12</v>
      </c>
      <c r="BW1455" s="211" t="str">
        <f t="shared" si="1717"/>
        <v>BW$12</v>
      </c>
      <c r="BX1455" s="211" t="str">
        <f t="shared" si="1717"/>
        <v>BX$12</v>
      </c>
      <c r="BY1455" s="211" t="str">
        <f t="shared" si="1717"/>
        <v>BY$12</v>
      </c>
      <c r="BZ1455" s="211" t="str">
        <f t="shared" si="1717"/>
        <v>BZ$12</v>
      </c>
      <c r="CA1455" s="211" t="str">
        <f t="shared" si="1717"/>
        <v>CA$12</v>
      </c>
      <c r="CB1455" s="211" t="str">
        <f t="shared" si="1717"/>
        <v>CB$12</v>
      </c>
      <c r="CC1455" s="211" t="str">
        <f t="shared" si="1717"/>
        <v>CC$12</v>
      </c>
      <c r="CD1455" s="211" t="str">
        <f t="shared" si="1717"/>
        <v>CD$12</v>
      </c>
      <c r="CE1455" s="211" t="str">
        <f t="shared" ref="CE1455:CL1455" si="1718">CE1441</f>
        <v>CE$12</v>
      </c>
      <c r="CF1455" s="211" t="str">
        <f t="shared" si="1718"/>
        <v>CF$12</v>
      </c>
      <c r="CG1455" s="211" t="str">
        <f t="shared" si="1718"/>
        <v>CG$12</v>
      </c>
      <c r="CH1455" s="211" t="str">
        <f t="shared" si="1718"/>
        <v>CH$12</v>
      </c>
      <c r="CI1455" s="211" t="str">
        <f t="shared" si="1718"/>
        <v>CI$12</v>
      </c>
      <c r="CJ1455" s="211" t="str">
        <f t="shared" si="1718"/>
        <v>CJ$12</v>
      </c>
      <c r="CK1455" s="211" t="str">
        <f t="shared" si="1718"/>
        <v>CK$12</v>
      </c>
      <c r="CL1455" s="211" t="str">
        <f t="shared" si="1718"/>
        <v>CL$12</v>
      </c>
    </row>
    <row r="1456" spans="2:90" x14ac:dyDescent="0.4">
      <c r="B1456" s="8" t="str">
        <f>B1442</f>
        <v>Primary volume driver</v>
      </c>
      <c r="D1456" t="s">
        <v>1019</v>
      </c>
      <c r="E1456" s="8" t="str">
        <f>ROW()&amp;" "&amp;D1456</f>
        <v>1456 SETUPFEEPERCENT-S</v>
      </c>
      <c r="G1456" t="s">
        <v>332</v>
      </c>
      <c r="H1456" s="56"/>
      <c r="I1456" s="79"/>
      <c r="J1456" s="79"/>
      <c r="K1456" s="15"/>
      <c r="L1456" s="15"/>
      <c r="M1456" s="15"/>
      <c r="N1456" s="15"/>
      <c r="O1456" s="15"/>
      <c r="P1456" s="15"/>
      <c r="R1456" s="15"/>
      <c r="S1456" s="211" t="str">
        <f t="shared" ref="S1456:CD1456" si="1719">S1442</f>
        <v>S$13</v>
      </c>
      <c r="T1456" s="211" t="str">
        <f t="shared" si="1719"/>
        <v>T$13</v>
      </c>
      <c r="U1456" s="211" t="str">
        <f t="shared" si="1719"/>
        <v>U$13</v>
      </c>
      <c r="V1456" s="211" t="str">
        <f t="shared" si="1719"/>
        <v>V$13</v>
      </c>
      <c r="W1456" s="211" t="str">
        <f t="shared" si="1719"/>
        <v>W$13</v>
      </c>
      <c r="X1456" s="211" t="str">
        <f t="shared" si="1719"/>
        <v>X$13</v>
      </c>
      <c r="Y1456" s="211" t="str">
        <f t="shared" si="1719"/>
        <v>Y$13</v>
      </c>
      <c r="Z1456" s="211" t="str">
        <f t="shared" si="1719"/>
        <v>Z$13</v>
      </c>
      <c r="AA1456" s="211" t="str">
        <f t="shared" si="1719"/>
        <v>AA$13</v>
      </c>
      <c r="AB1456" s="211" t="str">
        <f t="shared" si="1719"/>
        <v>AB$13</v>
      </c>
      <c r="AC1456" s="211" t="str">
        <f t="shared" si="1719"/>
        <v>AC$13</v>
      </c>
      <c r="AD1456" s="211" t="str">
        <f t="shared" si="1719"/>
        <v>AD$13</v>
      </c>
      <c r="AE1456" s="211" t="str">
        <f t="shared" si="1719"/>
        <v>AE$13</v>
      </c>
      <c r="AF1456" s="211" t="str">
        <f t="shared" si="1719"/>
        <v>AF$13</v>
      </c>
      <c r="AG1456" s="211" t="str">
        <f t="shared" si="1719"/>
        <v>AG$13</v>
      </c>
      <c r="AH1456" s="211" t="str">
        <f t="shared" si="1719"/>
        <v>AH$13</v>
      </c>
      <c r="AI1456" s="211" t="str">
        <f t="shared" si="1719"/>
        <v>AI$13</v>
      </c>
      <c r="AJ1456" s="211" t="str">
        <f t="shared" si="1719"/>
        <v>AJ$13</v>
      </c>
      <c r="AK1456" s="211" t="str">
        <f t="shared" si="1719"/>
        <v>AK$13</v>
      </c>
      <c r="AL1456" s="211" t="str">
        <f t="shared" si="1719"/>
        <v>AL$13</v>
      </c>
      <c r="AM1456" s="211" t="str">
        <f t="shared" si="1719"/>
        <v>AM$13</v>
      </c>
      <c r="AN1456" s="211" t="str">
        <f t="shared" si="1719"/>
        <v>AN$13</v>
      </c>
      <c r="AO1456" s="211" t="str">
        <f t="shared" si="1719"/>
        <v>AO$13</v>
      </c>
      <c r="AP1456" s="211" t="str">
        <f t="shared" si="1719"/>
        <v>AP$13</v>
      </c>
      <c r="AQ1456" s="211" t="str">
        <f t="shared" si="1719"/>
        <v>AQ$13</v>
      </c>
      <c r="AR1456" s="211" t="str">
        <f t="shared" si="1719"/>
        <v>AR$13</v>
      </c>
      <c r="AS1456" s="211" t="str">
        <f t="shared" si="1719"/>
        <v>AS$13</v>
      </c>
      <c r="AT1456" s="211" t="str">
        <f t="shared" si="1719"/>
        <v>AT$13</v>
      </c>
      <c r="AU1456" s="211" t="str">
        <f t="shared" si="1719"/>
        <v>AU$13</v>
      </c>
      <c r="AV1456" s="211" t="str">
        <f t="shared" si="1719"/>
        <v>AV$13</v>
      </c>
      <c r="AW1456" s="211" t="str">
        <f t="shared" si="1719"/>
        <v>AW$13</v>
      </c>
      <c r="AX1456" s="211" t="str">
        <f t="shared" si="1719"/>
        <v>AX$13</v>
      </c>
      <c r="AY1456" s="211" t="str">
        <f t="shared" si="1719"/>
        <v>AY$13</v>
      </c>
      <c r="AZ1456" s="211" t="str">
        <f t="shared" si="1719"/>
        <v>AZ$13</v>
      </c>
      <c r="BA1456" s="211" t="str">
        <f t="shared" si="1719"/>
        <v>BA$13</v>
      </c>
      <c r="BB1456" s="211" t="str">
        <f t="shared" si="1719"/>
        <v>BB$13</v>
      </c>
      <c r="BC1456" s="211" t="str">
        <f t="shared" si="1719"/>
        <v>BC$13</v>
      </c>
      <c r="BD1456" s="211" t="str">
        <f t="shared" si="1719"/>
        <v>BD$13</v>
      </c>
      <c r="BE1456" s="211" t="str">
        <f t="shared" si="1719"/>
        <v>BE$13</v>
      </c>
      <c r="BF1456" s="211" t="str">
        <f t="shared" si="1719"/>
        <v>BF$13</v>
      </c>
      <c r="BG1456" s="211" t="str">
        <f t="shared" si="1719"/>
        <v>BG$13</v>
      </c>
      <c r="BH1456" s="211" t="str">
        <f t="shared" si="1719"/>
        <v>BH$13</v>
      </c>
      <c r="BI1456" s="211" t="str">
        <f t="shared" si="1719"/>
        <v>BI$13</v>
      </c>
      <c r="BJ1456" s="211" t="str">
        <f t="shared" si="1719"/>
        <v>BJ$13</v>
      </c>
      <c r="BK1456" s="211" t="str">
        <f t="shared" si="1719"/>
        <v>BK$13</v>
      </c>
      <c r="BL1456" s="211" t="str">
        <f t="shared" si="1719"/>
        <v>BL$13</v>
      </c>
      <c r="BM1456" s="211" t="str">
        <f t="shared" si="1719"/>
        <v>BM$13</v>
      </c>
      <c r="BN1456" s="211" t="str">
        <f t="shared" si="1719"/>
        <v>BN$13</v>
      </c>
      <c r="BO1456" s="211" t="str">
        <f t="shared" si="1719"/>
        <v>BO$13</v>
      </c>
      <c r="BP1456" s="211" t="str">
        <f t="shared" si="1719"/>
        <v>BP$13</v>
      </c>
      <c r="BQ1456" s="211" t="str">
        <f t="shared" si="1719"/>
        <v>BQ$13</v>
      </c>
      <c r="BR1456" s="211" t="str">
        <f t="shared" si="1719"/>
        <v>BR$13</v>
      </c>
      <c r="BS1456" s="211" t="str">
        <f t="shared" si="1719"/>
        <v>BS$13</v>
      </c>
      <c r="BT1456" s="211" t="str">
        <f t="shared" si="1719"/>
        <v>BT$13</v>
      </c>
      <c r="BU1456" s="211" t="str">
        <f t="shared" si="1719"/>
        <v>BU$13</v>
      </c>
      <c r="BV1456" s="211" t="str">
        <f t="shared" si="1719"/>
        <v>BV$13</v>
      </c>
      <c r="BW1456" s="211" t="str">
        <f t="shared" si="1719"/>
        <v>BW$13</v>
      </c>
      <c r="BX1456" s="211" t="str">
        <f t="shared" si="1719"/>
        <v>BX$13</v>
      </c>
      <c r="BY1456" s="211" t="str">
        <f t="shared" si="1719"/>
        <v>BY$13</v>
      </c>
      <c r="BZ1456" s="211" t="str">
        <f t="shared" si="1719"/>
        <v>BZ$13</v>
      </c>
      <c r="CA1456" s="211" t="str">
        <f t="shared" si="1719"/>
        <v>CA$13</v>
      </c>
      <c r="CB1456" s="211" t="str">
        <f t="shared" si="1719"/>
        <v>CB$13</v>
      </c>
      <c r="CC1456" s="211" t="str">
        <f t="shared" si="1719"/>
        <v>CC$13</v>
      </c>
      <c r="CD1456" s="211" t="str">
        <f t="shared" si="1719"/>
        <v>CD$13</v>
      </c>
      <c r="CE1456" s="211" t="str">
        <f t="shared" ref="CE1456:CL1456" si="1720">CE1442</f>
        <v>CE$13</v>
      </c>
      <c r="CF1456" s="211" t="str">
        <f t="shared" si="1720"/>
        <v>CF$13</v>
      </c>
      <c r="CG1456" s="211" t="str">
        <f t="shared" si="1720"/>
        <v>CG$13</v>
      </c>
      <c r="CH1456" s="211" t="str">
        <f t="shared" si="1720"/>
        <v>CH$13</v>
      </c>
      <c r="CI1456" s="211" t="str">
        <f t="shared" si="1720"/>
        <v>CI$13</v>
      </c>
      <c r="CJ1456" s="211" t="str">
        <f t="shared" si="1720"/>
        <v>CJ$13</v>
      </c>
      <c r="CK1456" s="211" t="str">
        <f t="shared" si="1720"/>
        <v>CK$13</v>
      </c>
      <c r="CL1456" s="211" t="str">
        <f t="shared" si="1720"/>
        <v>CL$13</v>
      </c>
    </row>
    <row r="1457" spans="2:90" x14ac:dyDescent="0.4">
      <c r="B1457" s="89" t="str">
        <f>B1447</f>
        <v>Setup fees:</v>
      </c>
      <c r="D1457" t="s">
        <v>1019</v>
      </c>
      <c r="E1457" s="8" t="str">
        <f t="shared" ref="E1457:E1460" si="1721">ROW()&amp;" "&amp;D1457</f>
        <v>1457 SETUPFEEPERCENT-S</v>
      </c>
      <c r="G1457" t="s">
        <v>332</v>
      </c>
      <c r="H1457" s="12"/>
      <c r="I1457" s="60"/>
      <c r="J1457" s="60"/>
      <c r="K1457" s="15"/>
      <c r="L1457" s="15"/>
      <c r="M1457" s="15"/>
      <c r="N1457" s="15"/>
      <c r="O1457" s="15"/>
      <c r="P1457" s="15"/>
      <c r="R1457" s="15"/>
      <c r="S1457" s="211">
        <f t="shared" ref="S1457:CD1457" si="1722">S1444</f>
        <v>0</v>
      </c>
      <c r="T1457" s="211">
        <f t="shared" si="1722"/>
        <v>0</v>
      </c>
      <c r="U1457" s="211">
        <f t="shared" si="1722"/>
        <v>0</v>
      </c>
      <c r="V1457" s="211">
        <f t="shared" si="1722"/>
        <v>0</v>
      </c>
      <c r="W1457" s="211">
        <f t="shared" si="1722"/>
        <v>0</v>
      </c>
      <c r="X1457" s="211">
        <f t="shared" si="1722"/>
        <v>0</v>
      </c>
      <c r="Y1457" s="211">
        <f t="shared" si="1722"/>
        <v>0</v>
      </c>
      <c r="Z1457" s="211">
        <f t="shared" si="1722"/>
        <v>0</v>
      </c>
      <c r="AA1457" s="211">
        <f t="shared" si="1722"/>
        <v>0</v>
      </c>
      <c r="AB1457" s="211">
        <f t="shared" si="1722"/>
        <v>0</v>
      </c>
      <c r="AC1457" s="211">
        <f t="shared" si="1722"/>
        <v>0</v>
      </c>
      <c r="AD1457" s="211">
        <f t="shared" si="1722"/>
        <v>0</v>
      </c>
      <c r="AE1457" s="211">
        <f t="shared" si="1722"/>
        <v>0</v>
      </c>
      <c r="AF1457" s="211">
        <f t="shared" si="1722"/>
        <v>0</v>
      </c>
      <c r="AG1457" s="211">
        <f t="shared" si="1722"/>
        <v>0</v>
      </c>
      <c r="AH1457" s="211">
        <f t="shared" si="1722"/>
        <v>0</v>
      </c>
      <c r="AI1457" s="211">
        <f t="shared" si="1722"/>
        <v>0</v>
      </c>
      <c r="AJ1457" s="211">
        <f t="shared" si="1722"/>
        <v>0</v>
      </c>
      <c r="AK1457" s="211">
        <f t="shared" si="1722"/>
        <v>0</v>
      </c>
      <c r="AL1457" s="211">
        <f t="shared" si="1722"/>
        <v>0</v>
      </c>
      <c r="AM1457" s="211">
        <f t="shared" si="1722"/>
        <v>0</v>
      </c>
      <c r="AN1457" s="211">
        <f t="shared" si="1722"/>
        <v>0</v>
      </c>
      <c r="AO1457" s="211">
        <f t="shared" si="1722"/>
        <v>0</v>
      </c>
      <c r="AP1457" s="211">
        <f t="shared" si="1722"/>
        <v>0</v>
      </c>
      <c r="AQ1457" s="211">
        <f t="shared" si="1722"/>
        <v>0</v>
      </c>
      <c r="AR1457" s="211">
        <f t="shared" si="1722"/>
        <v>0</v>
      </c>
      <c r="AS1457" s="211">
        <f t="shared" si="1722"/>
        <v>0</v>
      </c>
      <c r="AT1457" s="211">
        <f t="shared" si="1722"/>
        <v>0</v>
      </c>
      <c r="AU1457" s="211">
        <f t="shared" si="1722"/>
        <v>0</v>
      </c>
      <c r="AV1457" s="211">
        <f t="shared" si="1722"/>
        <v>0</v>
      </c>
      <c r="AW1457" s="211">
        <f t="shared" si="1722"/>
        <v>0</v>
      </c>
      <c r="AX1457" s="211">
        <f t="shared" si="1722"/>
        <v>0</v>
      </c>
      <c r="AY1457" s="211">
        <f t="shared" si="1722"/>
        <v>0</v>
      </c>
      <c r="AZ1457" s="211">
        <f t="shared" si="1722"/>
        <v>0</v>
      </c>
      <c r="BA1457" s="211">
        <f t="shared" si="1722"/>
        <v>0</v>
      </c>
      <c r="BB1457" s="211">
        <f t="shared" si="1722"/>
        <v>0</v>
      </c>
      <c r="BC1457" s="211">
        <f t="shared" si="1722"/>
        <v>0</v>
      </c>
      <c r="BD1457" s="211">
        <f t="shared" si="1722"/>
        <v>0</v>
      </c>
      <c r="BE1457" s="211">
        <f t="shared" si="1722"/>
        <v>0</v>
      </c>
      <c r="BF1457" s="211">
        <f t="shared" si="1722"/>
        <v>0</v>
      </c>
      <c r="BG1457" s="211">
        <f t="shared" si="1722"/>
        <v>0</v>
      </c>
      <c r="BH1457" s="211">
        <f t="shared" si="1722"/>
        <v>0</v>
      </c>
      <c r="BI1457" s="211">
        <f t="shared" si="1722"/>
        <v>0</v>
      </c>
      <c r="BJ1457" s="211">
        <f t="shared" si="1722"/>
        <v>0</v>
      </c>
      <c r="BK1457" s="211">
        <f t="shared" si="1722"/>
        <v>0</v>
      </c>
      <c r="BL1457" s="211">
        <f t="shared" si="1722"/>
        <v>0</v>
      </c>
      <c r="BM1457" s="211">
        <f t="shared" si="1722"/>
        <v>0</v>
      </c>
      <c r="BN1457" s="211">
        <f t="shared" si="1722"/>
        <v>0</v>
      </c>
      <c r="BO1457" s="211">
        <f t="shared" si="1722"/>
        <v>0</v>
      </c>
      <c r="BP1457" s="211">
        <f t="shared" si="1722"/>
        <v>0</v>
      </c>
      <c r="BQ1457" s="211">
        <f t="shared" si="1722"/>
        <v>0</v>
      </c>
      <c r="BR1457" s="211">
        <f t="shared" si="1722"/>
        <v>0</v>
      </c>
      <c r="BS1457" s="211">
        <f t="shared" si="1722"/>
        <v>0</v>
      </c>
      <c r="BT1457" s="211">
        <f t="shared" si="1722"/>
        <v>0</v>
      </c>
      <c r="BU1457" s="211">
        <f t="shared" si="1722"/>
        <v>0</v>
      </c>
      <c r="BV1457" s="211">
        <f t="shared" si="1722"/>
        <v>0</v>
      </c>
      <c r="BW1457" s="211">
        <f t="shared" si="1722"/>
        <v>0</v>
      </c>
      <c r="BX1457" s="211">
        <f t="shared" si="1722"/>
        <v>0</v>
      </c>
      <c r="BY1457" s="211">
        <f t="shared" si="1722"/>
        <v>0</v>
      </c>
      <c r="BZ1457" s="211">
        <f t="shared" si="1722"/>
        <v>0</v>
      </c>
      <c r="CA1457" s="211">
        <f t="shared" si="1722"/>
        <v>0</v>
      </c>
      <c r="CB1457" s="211">
        <f t="shared" si="1722"/>
        <v>0</v>
      </c>
      <c r="CC1457" s="211">
        <f t="shared" si="1722"/>
        <v>0</v>
      </c>
      <c r="CD1457" s="211">
        <f t="shared" si="1722"/>
        <v>0</v>
      </c>
      <c r="CE1457" s="211">
        <f t="shared" ref="CE1457:CL1457" si="1723">CE1444</f>
        <v>0</v>
      </c>
      <c r="CF1457" s="211">
        <f t="shared" si="1723"/>
        <v>0</v>
      </c>
      <c r="CG1457" s="211">
        <f t="shared" si="1723"/>
        <v>0</v>
      </c>
      <c r="CH1457" s="211">
        <f t="shared" si="1723"/>
        <v>0</v>
      </c>
      <c r="CI1457" s="211">
        <f t="shared" si="1723"/>
        <v>0</v>
      </c>
      <c r="CJ1457" s="211">
        <f t="shared" si="1723"/>
        <v>0</v>
      </c>
      <c r="CK1457" s="211">
        <f t="shared" si="1723"/>
        <v>0</v>
      </c>
      <c r="CL1457" s="211">
        <f t="shared" si="1723"/>
        <v>0</v>
      </c>
    </row>
    <row r="1458" spans="2:90" x14ac:dyDescent="0.4">
      <c r="B1458" s="235" t="str">
        <f>IFERROR(SUBSTITUTE(TRIM(MID(B1447, SEARCH("-", B1447) + 1, LEN(B1447))),":",""),"no unit")</f>
        <v>no unit</v>
      </c>
      <c r="D1458" t="s">
        <v>1019</v>
      </c>
      <c r="E1458" s="8" t="str">
        <f t="shared" si="1721"/>
        <v>1458 SETUPFEEPERCENT-S</v>
      </c>
      <c r="G1458" t="s">
        <v>332</v>
      </c>
      <c r="H1458" s="12"/>
      <c r="I1458" s="60"/>
      <c r="J1458" s="60"/>
      <c r="K1458" s="15"/>
      <c r="L1458" s="15"/>
      <c r="M1458" s="15"/>
      <c r="N1458" s="15"/>
      <c r="O1458" s="15"/>
      <c r="P1458" s="15"/>
      <c r="R1458" s="15"/>
      <c r="S1458" s="211"/>
      <c r="T1458" s="211"/>
      <c r="U1458" s="211"/>
      <c r="V1458" s="211"/>
      <c r="W1458" s="211"/>
      <c r="X1458" s="211"/>
      <c r="Y1458" s="211"/>
      <c r="Z1458" s="211"/>
      <c r="AA1458" s="211"/>
      <c r="AB1458" s="211"/>
      <c r="AC1458" s="211"/>
      <c r="AD1458" s="211"/>
      <c r="AE1458" s="211"/>
      <c r="AF1458" s="211"/>
      <c r="AG1458" s="211"/>
      <c r="AH1458" s="211"/>
      <c r="AI1458" s="211"/>
      <c r="AJ1458" s="211"/>
      <c r="AK1458" s="211"/>
      <c r="AL1458" s="211"/>
      <c r="AM1458" s="211"/>
      <c r="AN1458" s="211"/>
      <c r="AO1458" s="211"/>
      <c r="AP1458" s="211"/>
      <c r="AQ1458" s="211"/>
      <c r="AR1458" s="211"/>
      <c r="AS1458" s="211"/>
      <c r="AT1458" s="211"/>
      <c r="AU1458" s="211"/>
      <c r="AV1458" s="211"/>
      <c r="AW1458" s="211"/>
      <c r="AX1458" s="211"/>
      <c r="AY1458" s="211"/>
      <c r="AZ1458" s="211"/>
      <c r="BA1458" s="211"/>
      <c r="BB1458" s="211"/>
      <c r="BC1458" s="211"/>
      <c r="BD1458" s="211"/>
      <c r="BE1458" s="211"/>
      <c r="BF1458" s="211"/>
      <c r="BG1458" s="211"/>
      <c r="BH1458" s="211"/>
      <c r="BI1458" s="211"/>
      <c r="BJ1458" s="211"/>
      <c r="BK1458" s="211"/>
      <c r="BL1458" s="211"/>
      <c r="BM1458" s="211"/>
      <c r="BN1458" s="211"/>
      <c r="BO1458" s="211"/>
      <c r="BP1458" s="211"/>
      <c r="BQ1458" s="211"/>
      <c r="BR1458" s="211"/>
      <c r="BS1458" s="211"/>
      <c r="BT1458" s="211"/>
      <c r="BU1458" s="211"/>
      <c r="BV1458" s="211"/>
      <c r="BW1458" s="211"/>
      <c r="BX1458" s="211"/>
      <c r="BY1458" s="211"/>
      <c r="BZ1458" s="211"/>
      <c r="CA1458" s="211"/>
      <c r="CB1458" s="211"/>
      <c r="CC1458" s="211"/>
      <c r="CD1458" s="211"/>
      <c r="CE1458" s="211"/>
      <c r="CF1458" s="211"/>
      <c r="CG1458" s="211"/>
      <c r="CH1458" s="211"/>
      <c r="CI1458" s="211"/>
      <c r="CJ1458" s="211"/>
      <c r="CK1458" s="211"/>
      <c r="CL1458" s="211"/>
    </row>
    <row r="1459" spans="2:90" x14ac:dyDescent="0.4">
      <c r="B1459" s="89" t="str">
        <f>B1445</f>
        <v>Secondary revenue driver</v>
      </c>
      <c r="D1459" t="s">
        <v>1019</v>
      </c>
      <c r="E1459" s="8" t="str">
        <f t="shared" si="1721"/>
        <v>1459 SETUPFEEPERCENT-S</v>
      </c>
      <c r="G1459" t="s">
        <v>332</v>
      </c>
      <c r="H1459" s="90"/>
      <c r="I1459" s="209"/>
      <c r="J1459" s="209"/>
      <c r="K1459" s="210"/>
      <c r="L1459" s="210"/>
      <c r="M1459" s="210"/>
      <c r="N1459" s="210"/>
      <c r="O1459" s="210"/>
      <c r="P1459" s="210"/>
      <c r="R1459" s="210"/>
      <c r="S1459" s="4" t="str">
        <f t="shared" ref="S1459:CD1459" si="1724">ADDRESS(ROW(S1451),COLUMN(S1451),2)</f>
        <v>S$1451</v>
      </c>
      <c r="T1459" s="4" t="str">
        <f t="shared" si="1724"/>
        <v>T$1451</v>
      </c>
      <c r="U1459" s="4" t="str">
        <f t="shared" si="1724"/>
        <v>U$1451</v>
      </c>
      <c r="V1459" s="4" t="str">
        <f t="shared" si="1724"/>
        <v>V$1451</v>
      </c>
      <c r="W1459" s="4" t="str">
        <f t="shared" si="1724"/>
        <v>W$1451</v>
      </c>
      <c r="X1459" s="4" t="str">
        <f t="shared" si="1724"/>
        <v>X$1451</v>
      </c>
      <c r="Y1459" s="4" t="str">
        <f t="shared" si="1724"/>
        <v>Y$1451</v>
      </c>
      <c r="Z1459" s="4" t="str">
        <f t="shared" si="1724"/>
        <v>Z$1451</v>
      </c>
      <c r="AA1459" s="4" t="str">
        <f t="shared" si="1724"/>
        <v>AA$1451</v>
      </c>
      <c r="AB1459" s="4" t="str">
        <f t="shared" si="1724"/>
        <v>AB$1451</v>
      </c>
      <c r="AC1459" s="4" t="str">
        <f t="shared" si="1724"/>
        <v>AC$1451</v>
      </c>
      <c r="AD1459" s="4" t="str">
        <f t="shared" si="1724"/>
        <v>AD$1451</v>
      </c>
      <c r="AE1459" s="4" t="str">
        <f t="shared" si="1724"/>
        <v>AE$1451</v>
      </c>
      <c r="AF1459" s="4" t="str">
        <f t="shared" si="1724"/>
        <v>AF$1451</v>
      </c>
      <c r="AG1459" s="4" t="str">
        <f t="shared" si="1724"/>
        <v>AG$1451</v>
      </c>
      <c r="AH1459" s="4" t="str">
        <f t="shared" si="1724"/>
        <v>AH$1451</v>
      </c>
      <c r="AI1459" s="4" t="str">
        <f t="shared" si="1724"/>
        <v>AI$1451</v>
      </c>
      <c r="AJ1459" s="4" t="str">
        <f t="shared" si="1724"/>
        <v>AJ$1451</v>
      </c>
      <c r="AK1459" s="4" t="str">
        <f t="shared" si="1724"/>
        <v>AK$1451</v>
      </c>
      <c r="AL1459" s="4" t="str">
        <f t="shared" si="1724"/>
        <v>AL$1451</v>
      </c>
      <c r="AM1459" s="4" t="str">
        <f t="shared" si="1724"/>
        <v>AM$1451</v>
      </c>
      <c r="AN1459" s="4" t="str">
        <f t="shared" si="1724"/>
        <v>AN$1451</v>
      </c>
      <c r="AO1459" s="4" t="str">
        <f t="shared" si="1724"/>
        <v>AO$1451</v>
      </c>
      <c r="AP1459" s="4" t="str">
        <f t="shared" si="1724"/>
        <v>AP$1451</v>
      </c>
      <c r="AQ1459" s="4" t="str">
        <f t="shared" si="1724"/>
        <v>AQ$1451</v>
      </c>
      <c r="AR1459" s="4" t="str">
        <f t="shared" si="1724"/>
        <v>AR$1451</v>
      </c>
      <c r="AS1459" s="4" t="str">
        <f t="shared" si="1724"/>
        <v>AS$1451</v>
      </c>
      <c r="AT1459" s="4" t="str">
        <f t="shared" si="1724"/>
        <v>AT$1451</v>
      </c>
      <c r="AU1459" s="4" t="str">
        <f t="shared" si="1724"/>
        <v>AU$1451</v>
      </c>
      <c r="AV1459" s="4" t="str">
        <f t="shared" si="1724"/>
        <v>AV$1451</v>
      </c>
      <c r="AW1459" s="4" t="str">
        <f t="shared" si="1724"/>
        <v>AW$1451</v>
      </c>
      <c r="AX1459" s="4" t="str">
        <f t="shared" si="1724"/>
        <v>AX$1451</v>
      </c>
      <c r="AY1459" s="4" t="str">
        <f t="shared" si="1724"/>
        <v>AY$1451</v>
      </c>
      <c r="AZ1459" s="4" t="str">
        <f t="shared" si="1724"/>
        <v>AZ$1451</v>
      </c>
      <c r="BA1459" s="4" t="str">
        <f t="shared" si="1724"/>
        <v>BA$1451</v>
      </c>
      <c r="BB1459" s="4" t="str">
        <f t="shared" si="1724"/>
        <v>BB$1451</v>
      </c>
      <c r="BC1459" s="4" t="str">
        <f t="shared" si="1724"/>
        <v>BC$1451</v>
      </c>
      <c r="BD1459" s="4" t="str">
        <f t="shared" si="1724"/>
        <v>BD$1451</v>
      </c>
      <c r="BE1459" s="4" t="str">
        <f t="shared" si="1724"/>
        <v>BE$1451</v>
      </c>
      <c r="BF1459" s="4" t="str">
        <f t="shared" si="1724"/>
        <v>BF$1451</v>
      </c>
      <c r="BG1459" s="4" t="str">
        <f t="shared" si="1724"/>
        <v>BG$1451</v>
      </c>
      <c r="BH1459" s="4" t="str">
        <f t="shared" si="1724"/>
        <v>BH$1451</v>
      </c>
      <c r="BI1459" s="4" t="str">
        <f t="shared" si="1724"/>
        <v>BI$1451</v>
      </c>
      <c r="BJ1459" s="4" t="str">
        <f t="shared" si="1724"/>
        <v>BJ$1451</v>
      </c>
      <c r="BK1459" s="4" t="str">
        <f t="shared" si="1724"/>
        <v>BK$1451</v>
      </c>
      <c r="BL1459" s="4" t="str">
        <f t="shared" si="1724"/>
        <v>BL$1451</v>
      </c>
      <c r="BM1459" s="4" t="str">
        <f t="shared" si="1724"/>
        <v>BM$1451</v>
      </c>
      <c r="BN1459" s="4" t="str">
        <f t="shared" si="1724"/>
        <v>BN$1451</v>
      </c>
      <c r="BO1459" s="4" t="str">
        <f t="shared" si="1724"/>
        <v>BO$1451</v>
      </c>
      <c r="BP1459" s="4" t="str">
        <f t="shared" si="1724"/>
        <v>BP$1451</v>
      </c>
      <c r="BQ1459" s="4" t="str">
        <f t="shared" si="1724"/>
        <v>BQ$1451</v>
      </c>
      <c r="BR1459" s="4" t="str">
        <f t="shared" si="1724"/>
        <v>BR$1451</v>
      </c>
      <c r="BS1459" s="4" t="str">
        <f t="shared" si="1724"/>
        <v>BS$1451</v>
      </c>
      <c r="BT1459" s="4" t="str">
        <f t="shared" si="1724"/>
        <v>BT$1451</v>
      </c>
      <c r="BU1459" s="4" t="str">
        <f t="shared" si="1724"/>
        <v>BU$1451</v>
      </c>
      <c r="BV1459" s="4" t="str">
        <f t="shared" si="1724"/>
        <v>BV$1451</v>
      </c>
      <c r="BW1459" s="4" t="str">
        <f t="shared" si="1724"/>
        <v>BW$1451</v>
      </c>
      <c r="BX1459" s="4" t="str">
        <f t="shared" si="1724"/>
        <v>BX$1451</v>
      </c>
      <c r="BY1459" s="4" t="str">
        <f t="shared" si="1724"/>
        <v>BY$1451</v>
      </c>
      <c r="BZ1459" s="4" t="str">
        <f t="shared" si="1724"/>
        <v>BZ$1451</v>
      </c>
      <c r="CA1459" s="4" t="str">
        <f t="shared" si="1724"/>
        <v>CA$1451</v>
      </c>
      <c r="CB1459" s="4" t="str">
        <f t="shared" si="1724"/>
        <v>CB$1451</v>
      </c>
      <c r="CC1459" s="4" t="str">
        <f t="shared" si="1724"/>
        <v>CC$1451</v>
      </c>
      <c r="CD1459" s="4" t="str">
        <f t="shared" si="1724"/>
        <v>CD$1451</v>
      </c>
      <c r="CE1459" s="4" t="str">
        <f t="shared" ref="CE1459:CL1459" si="1725">ADDRESS(ROW(CE1451),COLUMN(CE1451),2)</f>
        <v>CE$1451</v>
      </c>
      <c r="CF1459" s="4" t="str">
        <f t="shared" si="1725"/>
        <v>CF$1451</v>
      </c>
      <c r="CG1459" s="4" t="str">
        <f t="shared" si="1725"/>
        <v>CG$1451</v>
      </c>
      <c r="CH1459" s="4" t="str">
        <f t="shared" si="1725"/>
        <v>CH$1451</v>
      </c>
      <c r="CI1459" s="4" t="str">
        <f t="shared" si="1725"/>
        <v>CI$1451</v>
      </c>
      <c r="CJ1459" s="4" t="str">
        <f t="shared" si="1725"/>
        <v>CJ$1451</v>
      </c>
      <c r="CK1459" s="4" t="str">
        <f t="shared" si="1725"/>
        <v>CK$1451</v>
      </c>
      <c r="CL1459" s="4" t="str">
        <f t="shared" si="1725"/>
        <v>CL$1451</v>
      </c>
    </row>
    <row r="1460" spans="2:90" x14ac:dyDescent="0.4">
      <c r="B1460" s="8" t="str">
        <f>B1446</f>
        <v>Secondary volume driver</v>
      </c>
      <c r="D1460" t="s">
        <v>1019</v>
      </c>
      <c r="E1460" s="8" t="str">
        <f t="shared" si="1721"/>
        <v>1460 SETUPFEEPERCENT-S</v>
      </c>
      <c r="G1460" t="s">
        <v>332</v>
      </c>
      <c r="H1460" s="12"/>
      <c r="I1460" s="60"/>
      <c r="J1460" s="60"/>
      <c r="K1460" s="15"/>
      <c r="L1460" s="15"/>
      <c r="M1460" s="15"/>
      <c r="N1460" s="15"/>
      <c r="O1460" s="15"/>
      <c r="P1460" s="15"/>
      <c r="R1460" s="15"/>
      <c r="S1460" s="211" t="str">
        <f t="shared" ref="S1460:CD1460" si="1726">S1446</f>
        <v>S$15</v>
      </c>
      <c r="T1460" s="211" t="str">
        <f t="shared" si="1726"/>
        <v>T$15</v>
      </c>
      <c r="U1460" s="211" t="str">
        <f t="shared" si="1726"/>
        <v>U$15</v>
      </c>
      <c r="V1460" s="211" t="str">
        <f t="shared" si="1726"/>
        <v>V$15</v>
      </c>
      <c r="W1460" s="211" t="str">
        <f t="shared" si="1726"/>
        <v>W$15</v>
      </c>
      <c r="X1460" s="211" t="str">
        <f t="shared" si="1726"/>
        <v>X$15</v>
      </c>
      <c r="Y1460" s="211" t="str">
        <f t="shared" si="1726"/>
        <v>Y$15</v>
      </c>
      <c r="Z1460" s="211" t="str">
        <f t="shared" si="1726"/>
        <v>Z$15</v>
      </c>
      <c r="AA1460" s="211" t="str">
        <f t="shared" si="1726"/>
        <v>AA$15</v>
      </c>
      <c r="AB1460" s="211" t="str">
        <f t="shared" si="1726"/>
        <v>AB$15</v>
      </c>
      <c r="AC1460" s="211" t="str">
        <f t="shared" si="1726"/>
        <v>AC$15</v>
      </c>
      <c r="AD1460" s="211" t="str">
        <f t="shared" si="1726"/>
        <v>AD$15</v>
      </c>
      <c r="AE1460" s="211" t="str">
        <f t="shared" si="1726"/>
        <v>AE$15</v>
      </c>
      <c r="AF1460" s="211" t="str">
        <f t="shared" si="1726"/>
        <v>AF$15</v>
      </c>
      <c r="AG1460" s="211" t="str">
        <f t="shared" si="1726"/>
        <v>AG$15</v>
      </c>
      <c r="AH1460" s="211" t="str">
        <f t="shared" si="1726"/>
        <v>AH$15</v>
      </c>
      <c r="AI1460" s="211" t="str">
        <f t="shared" si="1726"/>
        <v>AI$15</v>
      </c>
      <c r="AJ1460" s="211" t="str">
        <f t="shared" si="1726"/>
        <v>AJ$15</v>
      </c>
      <c r="AK1460" s="211" t="str">
        <f t="shared" si="1726"/>
        <v>AK$15</v>
      </c>
      <c r="AL1460" s="211" t="str">
        <f t="shared" si="1726"/>
        <v>AL$15</v>
      </c>
      <c r="AM1460" s="211" t="str">
        <f t="shared" si="1726"/>
        <v>AM$15</v>
      </c>
      <c r="AN1460" s="211" t="str">
        <f t="shared" si="1726"/>
        <v>AN$15</v>
      </c>
      <c r="AO1460" s="211" t="str">
        <f t="shared" si="1726"/>
        <v>AO$15</v>
      </c>
      <c r="AP1460" s="211" t="str">
        <f t="shared" si="1726"/>
        <v>AP$15</v>
      </c>
      <c r="AQ1460" s="211" t="str">
        <f t="shared" si="1726"/>
        <v>AQ$15</v>
      </c>
      <c r="AR1460" s="211" t="str">
        <f t="shared" si="1726"/>
        <v>AR$15</v>
      </c>
      <c r="AS1460" s="211" t="str">
        <f t="shared" si="1726"/>
        <v>AS$15</v>
      </c>
      <c r="AT1460" s="211" t="str">
        <f t="shared" si="1726"/>
        <v>AT$15</v>
      </c>
      <c r="AU1460" s="211" t="str">
        <f t="shared" si="1726"/>
        <v>AU$15</v>
      </c>
      <c r="AV1460" s="211" t="str">
        <f t="shared" si="1726"/>
        <v>AV$15</v>
      </c>
      <c r="AW1460" s="211" t="str">
        <f t="shared" si="1726"/>
        <v>AW$15</v>
      </c>
      <c r="AX1460" s="211" t="str">
        <f t="shared" si="1726"/>
        <v>AX$15</v>
      </c>
      <c r="AY1460" s="211" t="str">
        <f t="shared" si="1726"/>
        <v>AY$15</v>
      </c>
      <c r="AZ1460" s="211" t="str">
        <f t="shared" si="1726"/>
        <v>AZ$15</v>
      </c>
      <c r="BA1460" s="211" t="str">
        <f t="shared" si="1726"/>
        <v>BA$15</v>
      </c>
      <c r="BB1460" s="211" t="str">
        <f t="shared" si="1726"/>
        <v>BB$15</v>
      </c>
      <c r="BC1460" s="211" t="str">
        <f t="shared" si="1726"/>
        <v>BC$15</v>
      </c>
      <c r="BD1460" s="211" t="str">
        <f t="shared" si="1726"/>
        <v>BD$15</v>
      </c>
      <c r="BE1460" s="211" t="str">
        <f t="shared" si="1726"/>
        <v>BE$15</v>
      </c>
      <c r="BF1460" s="211" t="str">
        <f t="shared" si="1726"/>
        <v>BF$15</v>
      </c>
      <c r="BG1460" s="211" t="str">
        <f t="shared" si="1726"/>
        <v>BG$15</v>
      </c>
      <c r="BH1460" s="211" t="str">
        <f t="shared" si="1726"/>
        <v>BH$15</v>
      </c>
      <c r="BI1460" s="211" t="str">
        <f t="shared" si="1726"/>
        <v>BI$15</v>
      </c>
      <c r="BJ1460" s="211" t="str">
        <f t="shared" si="1726"/>
        <v>BJ$15</v>
      </c>
      <c r="BK1460" s="211" t="str">
        <f t="shared" si="1726"/>
        <v>BK$15</v>
      </c>
      <c r="BL1460" s="211" t="str">
        <f t="shared" si="1726"/>
        <v>BL$15</v>
      </c>
      <c r="BM1460" s="211" t="str">
        <f t="shared" si="1726"/>
        <v>BM$15</v>
      </c>
      <c r="BN1460" s="211" t="str">
        <f t="shared" si="1726"/>
        <v>BN$15</v>
      </c>
      <c r="BO1460" s="211" t="str">
        <f t="shared" si="1726"/>
        <v>BO$15</v>
      </c>
      <c r="BP1460" s="211" t="str">
        <f t="shared" si="1726"/>
        <v>BP$15</v>
      </c>
      <c r="BQ1460" s="211" t="str">
        <f t="shared" si="1726"/>
        <v>BQ$15</v>
      </c>
      <c r="BR1460" s="211" t="str">
        <f t="shared" si="1726"/>
        <v>BR$15</v>
      </c>
      <c r="BS1460" s="211" t="str">
        <f t="shared" si="1726"/>
        <v>BS$15</v>
      </c>
      <c r="BT1460" s="211" t="str">
        <f t="shared" si="1726"/>
        <v>BT$15</v>
      </c>
      <c r="BU1460" s="211" t="str">
        <f t="shared" si="1726"/>
        <v>BU$15</v>
      </c>
      <c r="BV1460" s="211" t="str">
        <f t="shared" si="1726"/>
        <v>BV$15</v>
      </c>
      <c r="BW1460" s="211" t="str">
        <f t="shared" si="1726"/>
        <v>BW$15</v>
      </c>
      <c r="BX1460" s="211" t="str">
        <f t="shared" si="1726"/>
        <v>BX$15</v>
      </c>
      <c r="BY1460" s="211" t="str">
        <f t="shared" si="1726"/>
        <v>BY$15</v>
      </c>
      <c r="BZ1460" s="211" t="str">
        <f t="shared" si="1726"/>
        <v>BZ$15</v>
      </c>
      <c r="CA1460" s="211" t="str">
        <f t="shared" si="1726"/>
        <v>CA$15</v>
      </c>
      <c r="CB1460" s="211" t="str">
        <f t="shared" si="1726"/>
        <v>CB$15</v>
      </c>
      <c r="CC1460" s="211" t="str">
        <f t="shared" si="1726"/>
        <v>CC$15</v>
      </c>
      <c r="CD1460" s="211" t="str">
        <f t="shared" si="1726"/>
        <v>CD$15</v>
      </c>
      <c r="CE1460" s="211" t="str">
        <f t="shared" ref="CE1460:CL1460" si="1727">CE1446</f>
        <v>CE$15</v>
      </c>
      <c r="CF1460" s="211" t="str">
        <f t="shared" si="1727"/>
        <v>CF$15</v>
      </c>
      <c r="CG1460" s="211" t="str">
        <f t="shared" si="1727"/>
        <v>CG$15</v>
      </c>
      <c r="CH1460" s="211" t="str">
        <f t="shared" si="1727"/>
        <v>CH$15</v>
      </c>
      <c r="CI1460" s="211" t="str">
        <f t="shared" si="1727"/>
        <v>CI$15</v>
      </c>
      <c r="CJ1460" s="211" t="str">
        <f t="shared" si="1727"/>
        <v>CJ$15</v>
      </c>
      <c r="CK1460" s="211" t="str">
        <f t="shared" si="1727"/>
        <v>CK$15</v>
      </c>
      <c r="CL1460" s="211" t="str">
        <f t="shared" si="1727"/>
        <v>CL$15</v>
      </c>
    </row>
    <row r="1461" spans="2:90" x14ac:dyDescent="0.4">
      <c r="E1461" s="8"/>
      <c r="H1461" s="12"/>
      <c r="I1461" s="60"/>
      <c r="J1461" s="60"/>
      <c r="K1461" s="15"/>
      <c r="L1461" s="15"/>
      <c r="M1461" s="15"/>
      <c r="N1461" s="15"/>
      <c r="O1461" s="15"/>
      <c r="P1461" s="15"/>
      <c r="R1461" s="15"/>
      <c r="S1461" s="211"/>
      <c r="T1461" s="211"/>
      <c r="U1461" s="211"/>
      <c r="V1461" s="211"/>
      <c r="W1461" s="211"/>
      <c r="X1461" s="211"/>
      <c r="Y1461" s="211"/>
      <c r="Z1461" s="211"/>
      <c r="AA1461" s="211"/>
      <c r="AB1461" s="211"/>
      <c r="AC1461" s="211"/>
      <c r="AD1461" s="211"/>
      <c r="AE1461" s="211"/>
      <c r="AF1461" s="211"/>
      <c r="AG1461" s="211"/>
      <c r="AH1461" s="211"/>
      <c r="AI1461" s="211"/>
      <c r="AJ1461" s="211"/>
      <c r="AK1461" s="211"/>
      <c r="AL1461" s="211"/>
      <c r="AM1461" s="211"/>
      <c r="AN1461" s="211"/>
      <c r="AO1461" s="211"/>
      <c r="AP1461" s="211"/>
      <c r="AQ1461" s="211"/>
      <c r="AR1461" s="211"/>
      <c r="AS1461" s="211"/>
      <c r="AT1461" s="211"/>
      <c r="AU1461" s="211"/>
      <c r="AV1461" s="211"/>
      <c r="AW1461" s="211"/>
      <c r="AX1461" s="211"/>
      <c r="AY1461" s="211"/>
      <c r="AZ1461" s="211"/>
      <c r="BA1461" s="211"/>
      <c r="BB1461" s="211"/>
      <c r="BC1461" s="211"/>
      <c r="BD1461" s="211"/>
      <c r="BE1461" s="211"/>
      <c r="BF1461" s="211"/>
      <c r="BG1461" s="211"/>
      <c r="BH1461" s="211"/>
      <c r="BI1461" s="211"/>
      <c r="BJ1461" s="211"/>
      <c r="BK1461" s="211"/>
      <c r="BL1461" s="211"/>
      <c r="BM1461" s="211"/>
      <c r="BN1461" s="211"/>
      <c r="BO1461" s="211"/>
      <c r="BP1461" s="211"/>
      <c r="BQ1461" s="211"/>
      <c r="BR1461" s="211"/>
      <c r="BS1461" s="211"/>
      <c r="BT1461" s="211"/>
      <c r="BU1461" s="211"/>
      <c r="BV1461" s="211"/>
      <c r="BW1461" s="211"/>
      <c r="BX1461" s="211"/>
      <c r="BY1461" s="211"/>
      <c r="BZ1461" s="211"/>
      <c r="CA1461" s="211"/>
      <c r="CB1461" s="211"/>
      <c r="CC1461" s="211"/>
      <c r="CD1461" s="211"/>
      <c r="CE1461" s="211"/>
      <c r="CF1461" s="211"/>
      <c r="CG1461" s="211"/>
      <c r="CH1461" s="211"/>
      <c r="CI1461" s="211"/>
      <c r="CJ1461" s="211"/>
      <c r="CK1461" s="211"/>
      <c r="CL1461" s="211"/>
    </row>
    <row r="1462" spans="2:90" x14ac:dyDescent="0.4">
      <c r="B1462" s="171" t="s">
        <v>490</v>
      </c>
      <c r="E1462" s="8"/>
      <c r="H1462" s="189"/>
      <c r="I1462" s="190"/>
      <c r="J1462" s="190"/>
      <c r="K1462" s="191"/>
      <c r="L1462" s="191"/>
      <c r="M1462" s="191"/>
      <c r="N1462" s="191"/>
      <c r="O1462" s="191"/>
      <c r="P1462" s="191"/>
      <c r="R1462" s="191"/>
      <c r="S1462" s="192"/>
      <c r="T1462" s="192"/>
      <c r="U1462" s="192"/>
      <c r="V1462" s="192"/>
      <c r="W1462" s="192"/>
      <c r="X1462" s="192"/>
      <c r="Y1462" s="192"/>
      <c r="Z1462" s="192"/>
      <c r="AA1462" s="192"/>
      <c r="AB1462" s="192"/>
      <c r="AC1462" s="192"/>
      <c r="AD1462" s="192"/>
      <c r="AE1462" s="192"/>
      <c r="AF1462" s="192"/>
      <c r="AG1462" s="192"/>
      <c r="AH1462" s="192"/>
      <c r="AI1462" s="192"/>
      <c r="AJ1462" s="192"/>
      <c r="AK1462" s="192"/>
      <c r="AL1462" s="192"/>
      <c r="AM1462" s="192"/>
      <c r="AN1462" s="192"/>
      <c r="AO1462" s="192"/>
      <c r="AP1462" s="192"/>
      <c r="AQ1462" s="192"/>
      <c r="AR1462" s="192"/>
      <c r="AS1462" s="192"/>
      <c r="AT1462" s="192"/>
      <c r="AU1462" s="192"/>
      <c r="AV1462" s="192"/>
      <c r="AW1462" s="192"/>
      <c r="AX1462" s="192"/>
      <c r="AY1462" s="192"/>
      <c r="AZ1462" s="192"/>
      <c r="BA1462" s="192"/>
      <c r="BB1462" s="192"/>
      <c r="BC1462" s="192"/>
      <c r="BD1462" s="192"/>
      <c r="BE1462" s="192"/>
      <c r="BF1462" s="192"/>
      <c r="BG1462" s="192"/>
      <c r="BH1462" s="192"/>
      <c r="BI1462" s="192"/>
      <c r="BJ1462" s="192"/>
      <c r="BK1462" s="192"/>
      <c r="BL1462" s="192"/>
      <c r="BM1462" s="192"/>
      <c r="BN1462" s="192"/>
      <c r="BO1462" s="192"/>
      <c r="BP1462" s="192"/>
      <c r="BQ1462" s="192"/>
      <c r="BR1462" s="192"/>
      <c r="BS1462" s="192"/>
      <c r="BT1462" s="192"/>
      <c r="BU1462" s="192"/>
      <c r="BV1462" s="192"/>
      <c r="BW1462" s="192"/>
      <c r="BX1462" s="192"/>
      <c r="BY1462" s="192"/>
      <c r="BZ1462" s="192"/>
      <c r="CA1462" s="192"/>
      <c r="CB1462" s="192"/>
      <c r="CC1462" s="192"/>
      <c r="CD1462" s="192"/>
      <c r="CE1462" s="192"/>
      <c r="CF1462" s="192"/>
      <c r="CG1462" s="192"/>
      <c r="CH1462" s="192"/>
      <c r="CI1462" s="192"/>
      <c r="CJ1462" s="192"/>
      <c r="CK1462" s="192"/>
      <c r="CL1462" s="192"/>
    </row>
    <row r="1463" spans="2:90" x14ac:dyDescent="0.4">
      <c r="B1463" s="171" t="s">
        <v>492</v>
      </c>
      <c r="E1463" s="8"/>
      <c r="H1463" s="189"/>
      <c r="I1463" s="190"/>
      <c r="J1463" s="190"/>
      <c r="K1463" s="191"/>
      <c r="L1463" s="191"/>
      <c r="M1463" s="191"/>
      <c r="N1463" s="191"/>
      <c r="O1463" s="191"/>
      <c r="P1463" s="191"/>
      <c r="R1463" s="191"/>
      <c r="S1463" s="192"/>
      <c r="T1463" s="192"/>
      <c r="U1463" s="192"/>
      <c r="V1463" s="192"/>
      <c r="W1463" s="192"/>
      <c r="X1463" s="192"/>
      <c r="Y1463" s="192"/>
      <c r="Z1463" s="192"/>
      <c r="AA1463" s="192"/>
      <c r="AB1463" s="192"/>
      <c r="AC1463" s="192"/>
      <c r="AD1463" s="192"/>
      <c r="AE1463" s="192"/>
      <c r="AF1463" s="192"/>
      <c r="AG1463" s="192"/>
      <c r="AH1463" s="192"/>
      <c r="AI1463" s="192"/>
      <c r="AJ1463" s="192"/>
      <c r="AK1463" s="192"/>
      <c r="AL1463" s="192"/>
      <c r="AM1463" s="192"/>
      <c r="AN1463" s="192"/>
      <c r="AO1463" s="192"/>
      <c r="AP1463" s="192"/>
      <c r="AQ1463" s="192"/>
      <c r="AR1463" s="192"/>
      <c r="AS1463" s="192"/>
      <c r="AT1463" s="192"/>
      <c r="AU1463" s="192"/>
      <c r="AV1463" s="192"/>
      <c r="AW1463" s="192"/>
      <c r="AX1463" s="192"/>
      <c r="AY1463" s="192"/>
      <c r="AZ1463" s="192"/>
      <c r="BA1463" s="192"/>
      <c r="BB1463" s="192"/>
      <c r="BC1463" s="192"/>
      <c r="BD1463" s="192"/>
      <c r="BE1463" s="192"/>
      <c r="BF1463" s="192"/>
      <c r="BG1463" s="192"/>
      <c r="BH1463" s="192"/>
      <c r="BI1463" s="192"/>
      <c r="BJ1463" s="192"/>
      <c r="BK1463" s="192"/>
      <c r="BL1463" s="192"/>
      <c r="BM1463" s="192"/>
      <c r="BN1463" s="192"/>
      <c r="BO1463" s="192"/>
      <c r="BP1463" s="192"/>
      <c r="BQ1463" s="192"/>
      <c r="BR1463" s="192"/>
      <c r="BS1463" s="192"/>
      <c r="BT1463" s="192"/>
      <c r="BU1463" s="192"/>
      <c r="BV1463" s="192"/>
      <c r="BW1463" s="192"/>
      <c r="BX1463" s="192"/>
      <c r="BY1463" s="192"/>
      <c r="BZ1463" s="192"/>
      <c r="CA1463" s="192"/>
      <c r="CB1463" s="192"/>
      <c r="CC1463" s="192"/>
      <c r="CD1463" s="192"/>
      <c r="CE1463" s="192"/>
      <c r="CF1463" s="192"/>
      <c r="CG1463" s="192"/>
      <c r="CH1463" s="192"/>
      <c r="CI1463" s="192"/>
      <c r="CJ1463" s="192"/>
      <c r="CK1463" s="192"/>
      <c r="CL1463" s="192"/>
    </row>
    <row r="1464" spans="2:90" x14ac:dyDescent="0.4">
      <c r="B1464" s="171" t="s">
        <v>461</v>
      </c>
      <c r="E1464" s="8"/>
      <c r="H1464" s="170"/>
      <c r="I1464" s="172"/>
      <c r="J1464" s="172"/>
      <c r="K1464" s="193"/>
      <c r="L1464" s="193"/>
      <c r="M1464" s="193"/>
      <c r="N1464" s="193"/>
      <c r="O1464" s="193"/>
      <c r="P1464" s="193"/>
      <c r="R1464" s="194"/>
      <c r="S1464" s="195" t="str">
        <f t="shared" ref="S1464:CD1464" si="1728">S$16</f>
        <v>S$12</v>
      </c>
      <c r="T1464" s="195" t="str">
        <f t="shared" si="1728"/>
        <v>T$12</v>
      </c>
      <c r="U1464" s="195" t="str">
        <f t="shared" si="1728"/>
        <v>U$12</v>
      </c>
      <c r="V1464" s="195" t="str">
        <f t="shared" si="1728"/>
        <v>V$12</v>
      </c>
      <c r="W1464" s="195" t="str">
        <f t="shared" si="1728"/>
        <v>W$12</v>
      </c>
      <c r="X1464" s="195" t="str">
        <f t="shared" si="1728"/>
        <v>X$12</v>
      </c>
      <c r="Y1464" s="195" t="str">
        <f t="shared" si="1728"/>
        <v>Y$12</v>
      </c>
      <c r="Z1464" s="195" t="str">
        <f t="shared" si="1728"/>
        <v>Z$12</v>
      </c>
      <c r="AA1464" s="195" t="str">
        <f t="shared" si="1728"/>
        <v>AA$12</v>
      </c>
      <c r="AB1464" s="195" t="str">
        <f t="shared" si="1728"/>
        <v>AB$12</v>
      </c>
      <c r="AC1464" s="195" t="str">
        <f t="shared" si="1728"/>
        <v>AC$12</v>
      </c>
      <c r="AD1464" s="195" t="str">
        <f t="shared" si="1728"/>
        <v>AD$12</v>
      </c>
      <c r="AE1464" s="195" t="str">
        <f t="shared" si="1728"/>
        <v>AE$12</v>
      </c>
      <c r="AF1464" s="195" t="str">
        <f t="shared" si="1728"/>
        <v>AF$12</v>
      </c>
      <c r="AG1464" s="195" t="str">
        <f t="shared" si="1728"/>
        <v>AG$12</v>
      </c>
      <c r="AH1464" s="195" t="str">
        <f t="shared" si="1728"/>
        <v>AH$12</v>
      </c>
      <c r="AI1464" s="195" t="str">
        <f t="shared" si="1728"/>
        <v>AI$12</v>
      </c>
      <c r="AJ1464" s="195" t="str">
        <f t="shared" si="1728"/>
        <v>AJ$12</v>
      </c>
      <c r="AK1464" s="195" t="str">
        <f t="shared" si="1728"/>
        <v>AK$12</v>
      </c>
      <c r="AL1464" s="195" t="str">
        <f t="shared" si="1728"/>
        <v>AL$12</v>
      </c>
      <c r="AM1464" s="195" t="str">
        <f t="shared" si="1728"/>
        <v>AM$12</v>
      </c>
      <c r="AN1464" s="195" t="str">
        <f t="shared" si="1728"/>
        <v>AN$12</v>
      </c>
      <c r="AO1464" s="195" t="str">
        <f t="shared" si="1728"/>
        <v>AO$12</v>
      </c>
      <c r="AP1464" s="195" t="str">
        <f t="shared" si="1728"/>
        <v>AP$12</v>
      </c>
      <c r="AQ1464" s="195" t="str">
        <f t="shared" si="1728"/>
        <v>AQ$12</v>
      </c>
      <c r="AR1464" s="195" t="str">
        <f t="shared" si="1728"/>
        <v>AR$12</v>
      </c>
      <c r="AS1464" s="195" t="str">
        <f t="shared" si="1728"/>
        <v>AS$12</v>
      </c>
      <c r="AT1464" s="195" t="str">
        <f t="shared" si="1728"/>
        <v>AT$12</v>
      </c>
      <c r="AU1464" s="195" t="str">
        <f t="shared" si="1728"/>
        <v>AU$12</v>
      </c>
      <c r="AV1464" s="195" t="str">
        <f t="shared" si="1728"/>
        <v>AV$12</v>
      </c>
      <c r="AW1464" s="195" t="str">
        <f t="shared" si="1728"/>
        <v>AW$12</v>
      </c>
      <c r="AX1464" s="195" t="str">
        <f t="shared" si="1728"/>
        <v>AX$12</v>
      </c>
      <c r="AY1464" s="195" t="str">
        <f t="shared" si="1728"/>
        <v>AY$12</v>
      </c>
      <c r="AZ1464" s="195" t="str">
        <f t="shared" si="1728"/>
        <v>AZ$12</v>
      </c>
      <c r="BA1464" s="195" t="str">
        <f t="shared" si="1728"/>
        <v>BA$12</v>
      </c>
      <c r="BB1464" s="195" t="str">
        <f t="shared" si="1728"/>
        <v>BB$12</v>
      </c>
      <c r="BC1464" s="195" t="str">
        <f t="shared" si="1728"/>
        <v>BC$12</v>
      </c>
      <c r="BD1464" s="195" t="str">
        <f t="shared" si="1728"/>
        <v>BD$12</v>
      </c>
      <c r="BE1464" s="195" t="str">
        <f t="shared" si="1728"/>
        <v>BE$12</v>
      </c>
      <c r="BF1464" s="195" t="str">
        <f t="shared" si="1728"/>
        <v>BF$12</v>
      </c>
      <c r="BG1464" s="195" t="str">
        <f t="shared" si="1728"/>
        <v>BG$12</v>
      </c>
      <c r="BH1464" s="195" t="str">
        <f t="shared" si="1728"/>
        <v>BH$12</v>
      </c>
      <c r="BI1464" s="195" t="str">
        <f t="shared" si="1728"/>
        <v>BI$12</v>
      </c>
      <c r="BJ1464" s="195" t="str">
        <f t="shared" si="1728"/>
        <v>BJ$12</v>
      </c>
      <c r="BK1464" s="195" t="str">
        <f t="shared" si="1728"/>
        <v>BK$12</v>
      </c>
      <c r="BL1464" s="195" t="str">
        <f t="shared" si="1728"/>
        <v>BL$12</v>
      </c>
      <c r="BM1464" s="195" t="str">
        <f t="shared" si="1728"/>
        <v>BM$12</v>
      </c>
      <c r="BN1464" s="195" t="str">
        <f t="shared" si="1728"/>
        <v>BN$12</v>
      </c>
      <c r="BO1464" s="195" t="str">
        <f t="shared" si="1728"/>
        <v>BO$12</v>
      </c>
      <c r="BP1464" s="195" t="str">
        <f t="shared" si="1728"/>
        <v>BP$12</v>
      </c>
      <c r="BQ1464" s="195" t="str">
        <f t="shared" si="1728"/>
        <v>BQ$12</v>
      </c>
      <c r="BR1464" s="195" t="str">
        <f t="shared" si="1728"/>
        <v>BR$12</v>
      </c>
      <c r="BS1464" s="195" t="str">
        <f t="shared" si="1728"/>
        <v>BS$12</v>
      </c>
      <c r="BT1464" s="195" t="str">
        <f t="shared" si="1728"/>
        <v>BT$12</v>
      </c>
      <c r="BU1464" s="195" t="str">
        <f t="shared" si="1728"/>
        <v>BU$12</v>
      </c>
      <c r="BV1464" s="195" t="str">
        <f t="shared" si="1728"/>
        <v>BV$12</v>
      </c>
      <c r="BW1464" s="195" t="str">
        <f t="shared" si="1728"/>
        <v>BW$12</v>
      </c>
      <c r="BX1464" s="195" t="str">
        <f t="shared" si="1728"/>
        <v>BX$12</v>
      </c>
      <c r="BY1464" s="195" t="str">
        <f t="shared" si="1728"/>
        <v>BY$12</v>
      </c>
      <c r="BZ1464" s="195" t="str">
        <f t="shared" si="1728"/>
        <v>BZ$12</v>
      </c>
      <c r="CA1464" s="195" t="str">
        <f t="shared" si="1728"/>
        <v>CA$12</v>
      </c>
      <c r="CB1464" s="195" t="str">
        <f t="shared" si="1728"/>
        <v>CB$12</v>
      </c>
      <c r="CC1464" s="195" t="str">
        <f t="shared" si="1728"/>
        <v>CC$12</v>
      </c>
      <c r="CD1464" s="195" t="str">
        <f t="shared" si="1728"/>
        <v>CD$12</v>
      </c>
      <c r="CE1464" s="195" t="str">
        <f t="shared" ref="CE1464:CL1464" si="1729">CE$16</f>
        <v>CE$12</v>
      </c>
      <c r="CF1464" s="195" t="str">
        <f t="shared" si="1729"/>
        <v>CF$12</v>
      </c>
      <c r="CG1464" s="195" t="str">
        <f t="shared" si="1729"/>
        <v>CG$12</v>
      </c>
      <c r="CH1464" s="195" t="str">
        <f t="shared" si="1729"/>
        <v>CH$12</v>
      </c>
      <c r="CI1464" s="195" t="str">
        <f t="shared" si="1729"/>
        <v>CI$12</v>
      </c>
      <c r="CJ1464" s="195" t="str">
        <f t="shared" si="1729"/>
        <v>CJ$12</v>
      </c>
      <c r="CK1464" s="195" t="str">
        <f t="shared" si="1729"/>
        <v>CK$12</v>
      </c>
      <c r="CL1464" s="195" t="str">
        <f t="shared" si="1729"/>
        <v>CL$12</v>
      </c>
    </row>
    <row r="1465" spans="2:90" x14ac:dyDescent="0.4">
      <c r="B1465" s="171" t="s">
        <v>462</v>
      </c>
      <c r="E1465" s="8"/>
      <c r="H1465" s="170"/>
      <c r="I1465" s="172"/>
      <c r="J1465" s="172"/>
      <c r="K1465" s="193"/>
      <c r="L1465" s="193"/>
      <c r="M1465" s="193"/>
      <c r="N1465" s="193"/>
      <c r="O1465" s="193"/>
      <c r="P1465" s="193"/>
      <c r="R1465" s="194"/>
      <c r="S1465" s="195" t="str">
        <f t="shared" ref="S1465:CD1465" si="1730">S$17</f>
        <v>S$13</v>
      </c>
      <c r="T1465" s="195" t="str">
        <f t="shared" si="1730"/>
        <v>T$13</v>
      </c>
      <c r="U1465" s="195" t="str">
        <f t="shared" si="1730"/>
        <v>U$13</v>
      </c>
      <c r="V1465" s="195" t="str">
        <f t="shared" si="1730"/>
        <v>V$13</v>
      </c>
      <c r="W1465" s="195" t="str">
        <f t="shared" si="1730"/>
        <v>W$13</v>
      </c>
      <c r="X1465" s="195" t="str">
        <f t="shared" si="1730"/>
        <v>X$13</v>
      </c>
      <c r="Y1465" s="195" t="str">
        <f t="shared" si="1730"/>
        <v>Y$13</v>
      </c>
      <c r="Z1465" s="195" t="str">
        <f t="shared" si="1730"/>
        <v>Z$13</v>
      </c>
      <c r="AA1465" s="195" t="str">
        <f t="shared" si="1730"/>
        <v>AA$13</v>
      </c>
      <c r="AB1465" s="195" t="str">
        <f t="shared" si="1730"/>
        <v>AB$13</v>
      </c>
      <c r="AC1465" s="195" t="str">
        <f t="shared" si="1730"/>
        <v>AC$13</v>
      </c>
      <c r="AD1465" s="195" t="str">
        <f t="shared" si="1730"/>
        <v>AD$13</v>
      </c>
      <c r="AE1465" s="195" t="str">
        <f t="shared" si="1730"/>
        <v>AE$13</v>
      </c>
      <c r="AF1465" s="195" t="str">
        <f t="shared" si="1730"/>
        <v>AF$13</v>
      </c>
      <c r="AG1465" s="195" t="str">
        <f t="shared" si="1730"/>
        <v>AG$13</v>
      </c>
      <c r="AH1465" s="195" t="str">
        <f t="shared" si="1730"/>
        <v>AH$13</v>
      </c>
      <c r="AI1465" s="195" t="str">
        <f t="shared" si="1730"/>
        <v>AI$13</v>
      </c>
      <c r="AJ1465" s="195" t="str">
        <f t="shared" si="1730"/>
        <v>AJ$13</v>
      </c>
      <c r="AK1465" s="195" t="str">
        <f t="shared" si="1730"/>
        <v>AK$13</v>
      </c>
      <c r="AL1465" s="195" t="str">
        <f t="shared" si="1730"/>
        <v>AL$13</v>
      </c>
      <c r="AM1465" s="195" t="str">
        <f t="shared" si="1730"/>
        <v>AM$13</v>
      </c>
      <c r="AN1465" s="195" t="str">
        <f t="shared" si="1730"/>
        <v>AN$13</v>
      </c>
      <c r="AO1465" s="195" t="str">
        <f t="shared" si="1730"/>
        <v>AO$13</v>
      </c>
      <c r="AP1465" s="195" t="str">
        <f t="shared" si="1730"/>
        <v>AP$13</v>
      </c>
      <c r="AQ1465" s="195" t="str">
        <f t="shared" si="1730"/>
        <v>AQ$13</v>
      </c>
      <c r="AR1465" s="195" t="str">
        <f t="shared" si="1730"/>
        <v>AR$13</v>
      </c>
      <c r="AS1465" s="195" t="str">
        <f t="shared" si="1730"/>
        <v>AS$13</v>
      </c>
      <c r="AT1465" s="195" t="str">
        <f t="shared" si="1730"/>
        <v>AT$13</v>
      </c>
      <c r="AU1465" s="195" t="str">
        <f t="shared" si="1730"/>
        <v>AU$13</v>
      </c>
      <c r="AV1465" s="195" t="str">
        <f t="shared" si="1730"/>
        <v>AV$13</v>
      </c>
      <c r="AW1465" s="195" t="str">
        <f t="shared" si="1730"/>
        <v>AW$13</v>
      </c>
      <c r="AX1465" s="195" t="str">
        <f t="shared" si="1730"/>
        <v>AX$13</v>
      </c>
      <c r="AY1465" s="195" t="str">
        <f t="shared" si="1730"/>
        <v>AY$13</v>
      </c>
      <c r="AZ1465" s="195" t="str">
        <f t="shared" si="1730"/>
        <v>AZ$13</v>
      </c>
      <c r="BA1465" s="195" t="str">
        <f t="shared" si="1730"/>
        <v>BA$13</v>
      </c>
      <c r="BB1465" s="195" t="str">
        <f t="shared" si="1730"/>
        <v>BB$13</v>
      </c>
      <c r="BC1465" s="195" t="str">
        <f t="shared" si="1730"/>
        <v>BC$13</v>
      </c>
      <c r="BD1465" s="195" t="str">
        <f t="shared" si="1730"/>
        <v>BD$13</v>
      </c>
      <c r="BE1465" s="195" t="str">
        <f t="shared" si="1730"/>
        <v>BE$13</v>
      </c>
      <c r="BF1465" s="195" t="str">
        <f t="shared" si="1730"/>
        <v>BF$13</v>
      </c>
      <c r="BG1465" s="195" t="str">
        <f t="shared" si="1730"/>
        <v>BG$13</v>
      </c>
      <c r="BH1465" s="195" t="str">
        <f t="shared" si="1730"/>
        <v>BH$13</v>
      </c>
      <c r="BI1465" s="195" t="str">
        <f t="shared" si="1730"/>
        <v>BI$13</v>
      </c>
      <c r="BJ1465" s="195" t="str">
        <f t="shared" si="1730"/>
        <v>BJ$13</v>
      </c>
      <c r="BK1465" s="195" t="str">
        <f t="shared" si="1730"/>
        <v>BK$13</v>
      </c>
      <c r="BL1465" s="195" t="str">
        <f t="shared" si="1730"/>
        <v>BL$13</v>
      </c>
      <c r="BM1465" s="195" t="str">
        <f t="shared" si="1730"/>
        <v>BM$13</v>
      </c>
      <c r="BN1465" s="195" t="str">
        <f t="shared" si="1730"/>
        <v>BN$13</v>
      </c>
      <c r="BO1465" s="195" t="str">
        <f t="shared" si="1730"/>
        <v>BO$13</v>
      </c>
      <c r="BP1465" s="195" t="str">
        <f t="shared" si="1730"/>
        <v>BP$13</v>
      </c>
      <c r="BQ1465" s="195" t="str">
        <f t="shared" si="1730"/>
        <v>BQ$13</v>
      </c>
      <c r="BR1465" s="195" t="str">
        <f t="shared" si="1730"/>
        <v>BR$13</v>
      </c>
      <c r="BS1465" s="195" t="str">
        <f t="shared" si="1730"/>
        <v>BS$13</v>
      </c>
      <c r="BT1465" s="195" t="str">
        <f t="shared" si="1730"/>
        <v>BT$13</v>
      </c>
      <c r="BU1465" s="195" t="str">
        <f t="shared" si="1730"/>
        <v>BU$13</v>
      </c>
      <c r="BV1465" s="195" t="str">
        <f t="shared" si="1730"/>
        <v>BV$13</v>
      </c>
      <c r="BW1465" s="195" t="str">
        <f t="shared" si="1730"/>
        <v>BW$13</v>
      </c>
      <c r="BX1465" s="195" t="str">
        <f t="shared" si="1730"/>
        <v>BX$13</v>
      </c>
      <c r="BY1465" s="195" t="str">
        <f t="shared" si="1730"/>
        <v>BY$13</v>
      </c>
      <c r="BZ1465" s="195" t="str">
        <f t="shared" si="1730"/>
        <v>BZ$13</v>
      </c>
      <c r="CA1465" s="195" t="str">
        <f t="shared" si="1730"/>
        <v>CA$13</v>
      </c>
      <c r="CB1465" s="195" t="str">
        <f t="shared" si="1730"/>
        <v>CB$13</v>
      </c>
      <c r="CC1465" s="195" t="str">
        <f t="shared" si="1730"/>
        <v>CC$13</v>
      </c>
      <c r="CD1465" s="195" t="str">
        <f t="shared" si="1730"/>
        <v>CD$13</v>
      </c>
      <c r="CE1465" s="195" t="str">
        <f t="shared" ref="CE1465:CL1465" si="1731">CE$17</f>
        <v>CE$13</v>
      </c>
      <c r="CF1465" s="195" t="str">
        <f t="shared" si="1731"/>
        <v>CF$13</v>
      </c>
      <c r="CG1465" s="195" t="str">
        <f t="shared" si="1731"/>
        <v>CG$13</v>
      </c>
      <c r="CH1465" s="195" t="str">
        <f t="shared" si="1731"/>
        <v>CH$13</v>
      </c>
      <c r="CI1465" s="195" t="str">
        <f t="shared" si="1731"/>
        <v>CI$13</v>
      </c>
      <c r="CJ1465" s="195" t="str">
        <f t="shared" si="1731"/>
        <v>CJ$13</v>
      </c>
      <c r="CK1465" s="195" t="str">
        <f t="shared" si="1731"/>
        <v>CK$13</v>
      </c>
      <c r="CL1465" s="195" t="str">
        <f t="shared" si="1731"/>
        <v>CL$13</v>
      </c>
    </row>
    <row r="1466" spans="2:90" x14ac:dyDescent="0.4">
      <c r="B1466" s="171" t="s">
        <v>491</v>
      </c>
      <c r="E1466" s="8"/>
      <c r="H1466" s="196"/>
      <c r="I1466" s="197"/>
      <c r="J1466" s="197"/>
      <c r="K1466" s="198"/>
      <c r="L1466" s="198"/>
      <c r="M1466" s="198"/>
      <c r="N1466" s="198"/>
      <c r="O1466" s="198"/>
      <c r="P1466" s="198"/>
      <c r="R1466" s="198"/>
      <c r="S1466" s="170"/>
      <c r="T1466" s="170"/>
      <c r="U1466" s="170"/>
      <c r="V1466" s="170"/>
      <c r="W1466" s="170"/>
      <c r="X1466" s="170"/>
      <c r="Y1466" s="170"/>
      <c r="Z1466" s="170"/>
      <c r="AA1466" s="170"/>
      <c r="AB1466" s="170"/>
      <c r="AC1466" s="170"/>
      <c r="AD1466" s="170"/>
      <c r="AE1466" s="170"/>
      <c r="AF1466" s="170"/>
      <c r="AG1466" s="170"/>
      <c r="AH1466" s="170"/>
      <c r="AI1466" s="170"/>
      <c r="AJ1466" s="170"/>
      <c r="AK1466" s="170"/>
      <c r="AL1466" s="170"/>
      <c r="AM1466" s="170"/>
      <c r="AN1466" s="170"/>
      <c r="AO1466" s="170"/>
      <c r="AP1466" s="170"/>
      <c r="AQ1466" s="170"/>
      <c r="AR1466" s="170"/>
      <c r="AS1466" s="170"/>
      <c r="AT1466" s="170"/>
      <c r="AU1466" s="170"/>
      <c r="AV1466" s="170"/>
      <c r="AW1466" s="170"/>
      <c r="AX1466" s="170"/>
      <c r="AY1466" s="170"/>
      <c r="AZ1466" s="170"/>
      <c r="BA1466" s="170"/>
      <c r="BB1466" s="170"/>
      <c r="BC1466" s="170"/>
      <c r="BD1466" s="170"/>
      <c r="BE1466" s="170"/>
      <c r="BF1466" s="170"/>
      <c r="BG1466" s="170"/>
      <c r="BH1466" s="170"/>
      <c r="BI1466" s="170"/>
      <c r="BJ1466" s="170"/>
      <c r="BK1466" s="170"/>
      <c r="BL1466" s="170"/>
      <c r="BM1466" s="170"/>
      <c r="BN1466" s="170"/>
      <c r="BO1466" s="170"/>
      <c r="BP1466" s="170"/>
      <c r="BQ1466" s="170"/>
      <c r="BR1466" s="170"/>
      <c r="BS1466" s="170"/>
      <c r="BT1466" s="170"/>
      <c r="BU1466" s="170"/>
      <c r="BV1466" s="170"/>
      <c r="BW1466" s="170"/>
      <c r="BX1466" s="170"/>
      <c r="BY1466" s="170"/>
      <c r="BZ1466" s="170"/>
      <c r="CA1466" s="170"/>
      <c r="CB1466" s="170"/>
      <c r="CC1466" s="170"/>
      <c r="CD1466" s="170"/>
      <c r="CE1466" s="170"/>
      <c r="CF1466" s="170"/>
      <c r="CG1466" s="170"/>
      <c r="CH1466" s="170"/>
      <c r="CI1466" s="170"/>
      <c r="CJ1466" s="170"/>
      <c r="CK1466" s="170"/>
      <c r="CL1466" s="170"/>
    </row>
    <row r="1467" spans="2:90" x14ac:dyDescent="0.4">
      <c r="B1467" s="171" t="s">
        <v>505</v>
      </c>
      <c r="E1467" s="8"/>
      <c r="H1467" s="196"/>
      <c r="I1467" s="197"/>
      <c r="J1467" s="197"/>
      <c r="K1467" s="198"/>
      <c r="L1467" s="198"/>
      <c r="M1467" s="198"/>
      <c r="N1467" s="198"/>
      <c r="O1467" s="198"/>
      <c r="P1467" s="198"/>
      <c r="R1467" s="198"/>
      <c r="S1467" s="186"/>
      <c r="T1467" s="186"/>
      <c r="U1467" s="186"/>
      <c r="V1467" s="186"/>
      <c r="W1467" s="186"/>
      <c r="X1467" s="186"/>
      <c r="Y1467" s="186"/>
      <c r="Z1467" s="186"/>
      <c r="AA1467" s="186"/>
      <c r="AB1467" s="186"/>
      <c r="AC1467" s="186"/>
      <c r="AD1467" s="186"/>
      <c r="AE1467" s="186"/>
      <c r="AF1467" s="186"/>
      <c r="AG1467" s="186"/>
      <c r="AH1467" s="186"/>
      <c r="AI1467" s="186"/>
      <c r="AJ1467" s="186"/>
      <c r="AK1467" s="186"/>
      <c r="AL1467" s="186"/>
      <c r="AM1467" s="186"/>
      <c r="AN1467" s="186"/>
      <c r="AO1467" s="186"/>
      <c r="AP1467" s="186"/>
      <c r="AQ1467" s="186"/>
      <c r="AR1467" s="186"/>
      <c r="AS1467" s="186"/>
      <c r="AT1467" s="186"/>
      <c r="AU1467" s="186"/>
      <c r="AV1467" s="186"/>
      <c r="AW1467" s="186"/>
      <c r="AX1467" s="186"/>
      <c r="AY1467" s="186"/>
      <c r="AZ1467" s="186"/>
      <c r="BA1467" s="186"/>
      <c r="BB1467" s="186"/>
      <c r="BC1467" s="186"/>
      <c r="BD1467" s="186"/>
      <c r="BE1467" s="186"/>
      <c r="BF1467" s="186"/>
      <c r="BG1467" s="186"/>
      <c r="BH1467" s="186"/>
      <c r="BI1467" s="186"/>
      <c r="BJ1467" s="186"/>
      <c r="BK1467" s="186"/>
      <c r="BL1467" s="186"/>
      <c r="BM1467" s="186"/>
      <c r="BN1467" s="186"/>
      <c r="BO1467" s="186"/>
      <c r="BP1467" s="186"/>
      <c r="BQ1467" s="186"/>
      <c r="BR1467" s="186"/>
      <c r="BS1467" s="186"/>
      <c r="BT1467" s="186"/>
      <c r="BU1467" s="186"/>
      <c r="BV1467" s="186"/>
      <c r="BW1467" s="186"/>
      <c r="BX1467" s="186"/>
      <c r="BY1467" s="186"/>
      <c r="BZ1467" s="186"/>
      <c r="CA1467" s="186"/>
      <c r="CB1467" s="186"/>
      <c r="CC1467" s="186"/>
      <c r="CD1467" s="186"/>
      <c r="CE1467" s="186"/>
      <c r="CF1467" s="186"/>
      <c r="CG1467" s="186"/>
      <c r="CH1467" s="186"/>
      <c r="CI1467" s="186"/>
      <c r="CJ1467" s="186"/>
      <c r="CK1467" s="186"/>
      <c r="CL1467" s="186"/>
    </row>
    <row r="1468" spans="2:90" x14ac:dyDescent="0.4">
      <c r="B1468" s="171" t="s">
        <v>463</v>
      </c>
      <c r="E1468" s="8"/>
      <c r="H1468" s="196"/>
      <c r="I1468" s="197"/>
      <c r="J1468" s="197"/>
      <c r="K1468" s="198"/>
      <c r="L1468" s="198"/>
      <c r="M1468" s="198"/>
      <c r="N1468" s="198"/>
      <c r="O1468" s="198"/>
      <c r="P1468" s="198"/>
      <c r="R1468" s="198"/>
      <c r="S1468" s="186" t="str">
        <f t="shared" ref="S1468:CD1468" si="1732">S$18</f>
        <v>S$14</v>
      </c>
      <c r="T1468" s="186" t="str">
        <f t="shared" si="1732"/>
        <v>T$14</v>
      </c>
      <c r="U1468" s="186" t="str">
        <f t="shared" si="1732"/>
        <v>U$14</v>
      </c>
      <c r="V1468" s="186" t="str">
        <f t="shared" si="1732"/>
        <v>V$14</v>
      </c>
      <c r="W1468" s="186" t="str">
        <f t="shared" si="1732"/>
        <v>W$14</v>
      </c>
      <c r="X1468" s="186" t="str">
        <f t="shared" si="1732"/>
        <v>X$14</v>
      </c>
      <c r="Y1468" s="186" t="str">
        <f t="shared" si="1732"/>
        <v>Y$14</v>
      </c>
      <c r="Z1468" s="186" t="str">
        <f t="shared" si="1732"/>
        <v>Z$14</v>
      </c>
      <c r="AA1468" s="186" t="str">
        <f t="shared" si="1732"/>
        <v>AA$14</v>
      </c>
      <c r="AB1468" s="186" t="str">
        <f t="shared" si="1732"/>
        <v>AB$14</v>
      </c>
      <c r="AC1468" s="186" t="str">
        <f t="shared" si="1732"/>
        <v>AC$14</v>
      </c>
      <c r="AD1468" s="186" t="str">
        <f t="shared" si="1732"/>
        <v>AD$14</v>
      </c>
      <c r="AE1468" s="186" t="str">
        <f t="shared" si="1732"/>
        <v>AE$14</v>
      </c>
      <c r="AF1468" s="186" t="str">
        <f t="shared" si="1732"/>
        <v>AF$14</v>
      </c>
      <c r="AG1468" s="186" t="str">
        <f t="shared" si="1732"/>
        <v>AG$14</v>
      </c>
      <c r="AH1468" s="186" t="str">
        <f t="shared" si="1732"/>
        <v>AH$14</v>
      </c>
      <c r="AI1468" s="186" t="str">
        <f t="shared" si="1732"/>
        <v>AI$14</v>
      </c>
      <c r="AJ1468" s="186" t="str">
        <f t="shared" si="1732"/>
        <v>AJ$14</v>
      </c>
      <c r="AK1468" s="186" t="str">
        <f t="shared" si="1732"/>
        <v>AK$14</v>
      </c>
      <c r="AL1468" s="186" t="str">
        <f t="shared" si="1732"/>
        <v>AL$14</v>
      </c>
      <c r="AM1468" s="186" t="str">
        <f t="shared" si="1732"/>
        <v>AM$14</v>
      </c>
      <c r="AN1468" s="186" t="str">
        <f t="shared" si="1732"/>
        <v>AN$14</v>
      </c>
      <c r="AO1468" s="186" t="str">
        <f t="shared" si="1732"/>
        <v>AO$14</v>
      </c>
      <c r="AP1468" s="186" t="str">
        <f t="shared" si="1732"/>
        <v>AP$14</v>
      </c>
      <c r="AQ1468" s="186" t="str">
        <f t="shared" si="1732"/>
        <v>AQ$14</v>
      </c>
      <c r="AR1468" s="186" t="str">
        <f t="shared" si="1732"/>
        <v>AR$14</v>
      </c>
      <c r="AS1468" s="186" t="str">
        <f t="shared" si="1732"/>
        <v>AS$14</v>
      </c>
      <c r="AT1468" s="186" t="str">
        <f t="shared" si="1732"/>
        <v>AT$14</v>
      </c>
      <c r="AU1468" s="186" t="str">
        <f t="shared" si="1732"/>
        <v>AU$14</v>
      </c>
      <c r="AV1468" s="186" t="str">
        <f t="shared" si="1732"/>
        <v>AV$14</v>
      </c>
      <c r="AW1468" s="186" t="str">
        <f t="shared" si="1732"/>
        <v>AW$14</v>
      </c>
      <c r="AX1468" s="186" t="str">
        <f t="shared" si="1732"/>
        <v>AX$14</v>
      </c>
      <c r="AY1468" s="186" t="str">
        <f t="shared" si="1732"/>
        <v>AY$14</v>
      </c>
      <c r="AZ1468" s="186" t="str">
        <f t="shared" si="1732"/>
        <v>AZ$14</v>
      </c>
      <c r="BA1468" s="186" t="str">
        <f t="shared" si="1732"/>
        <v>BA$14</v>
      </c>
      <c r="BB1468" s="186" t="str">
        <f t="shared" si="1732"/>
        <v>BB$14</v>
      </c>
      <c r="BC1468" s="186" t="str">
        <f t="shared" si="1732"/>
        <v>BC$14</v>
      </c>
      <c r="BD1468" s="186" t="str">
        <f t="shared" si="1732"/>
        <v>BD$14</v>
      </c>
      <c r="BE1468" s="186" t="str">
        <f t="shared" si="1732"/>
        <v>BE$14</v>
      </c>
      <c r="BF1468" s="186" t="str">
        <f t="shared" si="1732"/>
        <v>BF$14</v>
      </c>
      <c r="BG1468" s="186" t="str">
        <f t="shared" si="1732"/>
        <v>BG$14</v>
      </c>
      <c r="BH1468" s="186" t="str">
        <f t="shared" si="1732"/>
        <v>BH$14</v>
      </c>
      <c r="BI1468" s="186" t="str">
        <f t="shared" si="1732"/>
        <v>BI$14</v>
      </c>
      <c r="BJ1468" s="186" t="str">
        <f t="shared" si="1732"/>
        <v>BJ$14</v>
      </c>
      <c r="BK1468" s="186" t="str">
        <f t="shared" si="1732"/>
        <v>BK$14</v>
      </c>
      <c r="BL1468" s="186" t="str">
        <f t="shared" si="1732"/>
        <v>BL$14</v>
      </c>
      <c r="BM1468" s="186" t="str">
        <f t="shared" si="1732"/>
        <v>BM$14</v>
      </c>
      <c r="BN1468" s="186" t="str">
        <f t="shared" si="1732"/>
        <v>BN$14</v>
      </c>
      <c r="BO1468" s="186" t="str">
        <f t="shared" si="1732"/>
        <v>BO$14</v>
      </c>
      <c r="BP1468" s="186" t="str">
        <f t="shared" si="1732"/>
        <v>BP$14</v>
      </c>
      <c r="BQ1468" s="186" t="str">
        <f t="shared" si="1732"/>
        <v>BQ$14</v>
      </c>
      <c r="BR1468" s="186" t="str">
        <f t="shared" si="1732"/>
        <v>BR$14</v>
      </c>
      <c r="BS1468" s="186" t="str">
        <f t="shared" si="1732"/>
        <v>BS$14</v>
      </c>
      <c r="BT1468" s="186" t="str">
        <f t="shared" si="1732"/>
        <v>BT$14</v>
      </c>
      <c r="BU1468" s="186" t="str">
        <f t="shared" si="1732"/>
        <v>BU$14</v>
      </c>
      <c r="BV1468" s="186" t="str">
        <f t="shared" si="1732"/>
        <v>BV$14</v>
      </c>
      <c r="BW1468" s="186" t="str">
        <f t="shared" si="1732"/>
        <v>BW$14</v>
      </c>
      <c r="BX1468" s="186" t="str">
        <f t="shared" si="1732"/>
        <v>BX$14</v>
      </c>
      <c r="BY1468" s="186" t="str">
        <f t="shared" si="1732"/>
        <v>BY$14</v>
      </c>
      <c r="BZ1468" s="186" t="str">
        <f t="shared" si="1732"/>
        <v>BZ$14</v>
      </c>
      <c r="CA1468" s="186" t="str">
        <f t="shared" si="1732"/>
        <v>CA$14</v>
      </c>
      <c r="CB1468" s="186" t="str">
        <f t="shared" si="1732"/>
        <v>CB$14</v>
      </c>
      <c r="CC1468" s="186" t="str">
        <f t="shared" si="1732"/>
        <v>CC$14</v>
      </c>
      <c r="CD1468" s="186" t="str">
        <f t="shared" si="1732"/>
        <v>CD$14</v>
      </c>
      <c r="CE1468" s="186" t="str">
        <f t="shared" ref="CE1468:CL1468" si="1733">CE$18</f>
        <v>CE$14</v>
      </c>
      <c r="CF1468" s="186" t="str">
        <f t="shared" si="1733"/>
        <v>CF$14</v>
      </c>
      <c r="CG1468" s="186" t="str">
        <f t="shared" si="1733"/>
        <v>CG$14</v>
      </c>
      <c r="CH1468" s="186" t="str">
        <f t="shared" si="1733"/>
        <v>CH$14</v>
      </c>
      <c r="CI1468" s="186" t="str">
        <f t="shared" si="1733"/>
        <v>CI$14</v>
      </c>
      <c r="CJ1468" s="186" t="str">
        <f t="shared" si="1733"/>
        <v>CJ$14</v>
      </c>
      <c r="CK1468" s="186" t="str">
        <f t="shared" si="1733"/>
        <v>CK$14</v>
      </c>
      <c r="CL1468" s="186" t="str">
        <f t="shared" si="1733"/>
        <v>CL$14</v>
      </c>
    </row>
    <row r="1469" spans="2:90" x14ac:dyDescent="0.4">
      <c r="B1469" s="171" t="s">
        <v>464</v>
      </c>
      <c r="E1469" s="8"/>
      <c r="H1469" s="196"/>
      <c r="I1469" s="197"/>
      <c r="J1469" s="197"/>
      <c r="K1469" s="198"/>
      <c r="L1469" s="198"/>
      <c r="M1469" s="198"/>
      <c r="N1469" s="198"/>
      <c r="O1469" s="198"/>
      <c r="P1469" s="198"/>
      <c r="R1469" s="198"/>
      <c r="S1469" s="186" t="str">
        <f t="shared" ref="S1469:CD1469" si="1734">S$19</f>
        <v>S$15</v>
      </c>
      <c r="T1469" s="186" t="str">
        <f t="shared" si="1734"/>
        <v>T$15</v>
      </c>
      <c r="U1469" s="186" t="str">
        <f t="shared" si="1734"/>
        <v>U$15</v>
      </c>
      <c r="V1469" s="186" t="str">
        <f t="shared" si="1734"/>
        <v>V$15</v>
      </c>
      <c r="W1469" s="186" t="str">
        <f t="shared" si="1734"/>
        <v>W$15</v>
      </c>
      <c r="X1469" s="186" t="str">
        <f t="shared" si="1734"/>
        <v>X$15</v>
      </c>
      <c r="Y1469" s="186" t="str">
        <f t="shared" si="1734"/>
        <v>Y$15</v>
      </c>
      <c r="Z1469" s="186" t="str">
        <f t="shared" si="1734"/>
        <v>Z$15</v>
      </c>
      <c r="AA1469" s="186" t="str">
        <f t="shared" si="1734"/>
        <v>AA$15</v>
      </c>
      <c r="AB1469" s="186" t="str">
        <f t="shared" si="1734"/>
        <v>AB$15</v>
      </c>
      <c r="AC1469" s="186" t="str">
        <f t="shared" si="1734"/>
        <v>AC$15</v>
      </c>
      <c r="AD1469" s="186" t="str">
        <f t="shared" si="1734"/>
        <v>AD$15</v>
      </c>
      <c r="AE1469" s="186" t="str">
        <f t="shared" si="1734"/>
        <v>AE$15</v>
      </c>
      <c r="AF1469" s="186" t="str">
        <f t="shared" si="1734"/>
        <v>AF$15</v>
      </c>
      <c r="AG1469" s="186" t="str">
        <f t="shared" si="1734"/>
        <v>AG$15</v>
      </c>
      <c r="AH1469" s="186" t="str">
        <f t="shared" si="1734"/>
        <v>AH$15</v>
      </c>
      <c r="AI1469" s="186" t="str">
        <f t="shared" si="1734"/>
        <v>AI$15</v>
      </c>
      <c r="AJ1469" s="186" t="str">
        <f t="shared" si="1734"/>
        <v>AJ$15</v>
      </c>
      <c r="AK1469" s="186" t="str">
        <f t="shared" si="1734"/>
        <v>AK$15</v>
      </c>
      <c r="AL1469" s="186" t="str">
        <f t="shared" si="1734"/>
        <v>AL$15</v>
      </c>
      <c r="AM1469" s="186" t="str">
        <f t="shared" si="1734"/>
        <v>AM$15</v>
      </c>
      <c r="AN1469" s="186" t="str">
        <f t="shared" si="1734"/>
        <v>AN$15</v>
      </c>
      <c r="AO1469" s="186" t="str">
        <f t="shared" si="1734"/>
        <v>AO$15</v>
      </c>
      <c r="AP1469" s="186" t="str">
        <f t="shared" si="1734"/>
        <v>AP$15</v>
      </c>
      <c r="AQ1469" s="186" t="str">
        <f t="shared" si="1734"/>
        <v>AQ$15</v>
      </c>
      <c r="AR1469" s="186" t="str">
        <f t="shared" si="1734"/>
        <v>AR$15</v>
      </c>
      <c r="AS1469" s="186" t="str">
        <f t="shared" si="1734"/>
        <v>AS$15</v>
      </c>
      <c r="AT1469" s="186" t="str">
        <f t="shared" si="1734"/>
        <v>AT$15</v>
      </c>
      <c r="AU1469" s="186" t="str">
        <f t="shared" si="1734"/>
        <v>AU$15</v>
      </c>
      <c r="AV1469" s="186" t="str">
        <f t="shared" si="1734"/>
        <v>AV$15</v>
      </c>
      <c r="AW1469" s="186" t="str">
        <f t="shared" si="1734"/>
        <v>AW$15</v>
      </c>
      <c r="AX1469" s="186" t="str">
        <f t="shared" si="1734"/>
        <v>AX$15</v>
      </c>
      <c r="AY1469" s="186" t="str">
        <f t="shared" si="1734"/>
        <v>AY$15</v>
      </c>
      <c r="AZ1469" s="186" t="str">
        <f t="shared" si="1734"/>
        <v>AZ$15</v>
      </c>
      <c r="BA1469" s="186" t="str">
        <f t="shared" si="1734"/>
        <v>BA$15</v>
      </c>
      <c r="BB1469" s="186" t="str">
        <f t="shared" si="1734"/>
        <v>BB$15</v>
      </c>
      <c r="BC1469" s="186" t="str">
        <f t="shared" si="1734"/>
        <v>BC$15</v>
      </c>
      <c r="BD1469" s="186" t="str">
        <f t="shared" si="1734"/>
        <v>BD$15</v>
      </c>
      <c r="BE1469" s="186" t="str">
        <f t="shared" si="1734"/>
        <v>BE$15</v>
      </c>
      <c r="BF1469" s="186" t="str">
        <f t="shared" si="1734"/>
        <v>BF$15</v>
      </c>
      <c r="BG1469" s="186" t="str">
        <f t="shared" si="1734"/>
        <v>BG$15</v>
      </c>
      <c r="BH1469" s="186" t="str">
        <f t="shared" si="1734"/>
        <v>BH$15</v>
      </c>
      <c r="BI1469" s="186" t="str">
        <f t="shared" si="1734"/>
        <v>BI$15</v>
      </c>
      <c r="BJ1469" s="186" t="str">
        <f t="shared" si="1734"/>
        <v>BJ$15</v>
      </c>
      <c r="BK1469" s="186" t="str">
        <f t="shared" si="1734"/>
        <v>BK$15</v>
      </c>
      <c r="BL1469" s="186" t="str">
        <f t="shared" si="1734"/>
        <v>BL$15</v>
      </c>
      <c r="BM1469" s="186" t="str">
        <f t="shared" si="1734"/>
        <v>BM$15</v>
      </c>
      <c r="BN1469" s="186" t="str">
        <f t="shared" si="1734"/>
        <v>BN$15</v>
      </c>
      <c r="BO1469" s="186" t="str">
        <f t="shared" si="1734"/>
        <v>BO$15</v>
      </c>
      <c r="BP1469" s="186" t="str">
        <f t="shared" si="1734"/>
        <v>BP$15</v>
      </c>
      <c r="BQ1469" s="186" t="str">
        <f t="shared" si="1734"/>
        <v>BQ$15</v>
      </c>
      <c r="BR1469" s="186" t="str">
        <f t="shared" si="1734"/>
        <v>BR$15</v>
      </c>
      <c r="BS1469" s="186" t="str">
        <f t="shared" si="1734"/>
        <v>BS$15</v>
      </c>
      <c r="BT1469" s="186" t="str">
        <f t="shared" si="1734"/>
        <v>BT$15</v>
      </c>
      <c r="BU1469" s="186" t="str">
        <f t="shared" si="1734"/>
        <v>BU$15</v>
      </c>
      <c r="BV1469" s="186" t="str">
        <f t="shared" si="1734"/>
        <v>BV$15</v>
      </c>
      <c r="BW1469" s="186" t="str">
        <f t="shared" si="1734"/>
        <v>BW$15</v>
      </c>
      <c r="BX1469" s="186" t="str">
        <f t="shared" si="1734"/>
        <v>BX$15</v>
      </c>
      <c r="BY1469" s="186" t="str">
        <f t="shared" si="1734"/>
        <v>BY$15</v>
      </c>
      <c r="BZ1469" s="186" t="str">
        <f t="shared" si="1734"/>
        <v>BZ$15</v>
      </c>
      <c r="CA1469" s="186" t="str">
        <f t="shared" si="1734"/>
        <v>CA$15</v>
      </c>
      <c r="CB1469" s="186" t="str">
        <f t="shared" si="1734"/>
        <v>CB$15</v>
      </c>
      <c r="CC1469" s="186" t="str">
        <f t="shared" si="1734"/>
        <v>CC$15</v>
      </c>
      <c r="CD1469" s="186" t="str">
        <f t="shared" si="1734"/>
        <v>CD$15</v>
      </c>
      <c r="CE1469" s="186" t="str">
        <f t="shared" ref="CE1469:CL1469" si="1735">CE$19</f>
        <v>CE$15</v>
      </c>
      <c r="CF1469" s="186" t="str">
        <f t="shared" si="1735"/>
        <v>CF$15</v>
      </c>
      <c r="CG1469" s="186" t="str">
        <f t="shared" si="1735"/>
        <v>CG$15</v>
      </c>
      <c r="CH1469" s="186" t="str">
        <f t="shared" si="1735"/>
        <v>CH$15</v>
      </c>
      <c r="CI1469" s="186" t="str">
        <f t="shared" si="1735"/>
        <v>CI$15</v>
      </c>
      <c r="CJ1469" s="186" t="str">
        <f t="shared" si="1735"/>
        <v>CJ$15</v>
      </c>
      <c r="CK1469" s="186" t="str">
        <f t="shared" si="1735"/>
        <v>CK$15</v>
      </c>
      <c r="CL1469" s="186" t="str">
        <f t="shared" si="1735"/>
        <v>CL$15</v>
      </c>
    </row>
    <row r="1470" spans="2:90" x14ac:dyDescent="0.4">
      <c r="B1470" s="66" t="s">
        <v>1014</v>
      </c>
      <c r="C1470" s="31"/>
      <c r="D1470" t="s">
        <v>1013</v>
      </c>
      <c r="E1470" s="8" t="str">
        <f t="shared" ref="E1470:E1474" si="1736">ROW()&amp;" "&amp;D1470</f>
        <v>1470 RECURFEE-S</v>
      </c>
      <c r="F1470" t="s">
        <v>438</v>
      </c>
      <c r="G1470" s="31" t="s">
        <v>81</v>
      </c>
      <c r="H1470" s="22"/>
      <c r="I1470" s="287"/>
      <c r="J1470" s="287"/>
      <c r="K1470" s="22"/>
      <c r="L1470" s="22"/>
      <c r="M1470" s="22"/>
      <c r="N1470" s="22"/>
      <c r="O1470" s="22"/>
      <c r="P1470" s="22"/>
      <c r="R1470" s="66"/>
      <c r="S1470" s="288"/>
      <c r="T1470" s="288"/>
      <c r="U1470" s="288"/>
      <c r="V1470" s="288"/>
      <c r="W1470" s="288"/>
      <c r="X1470" s="288"/>
      <c r="Y1470" s="288"/>
      <c r="Z1470" s="288"/>
      <c r="AA1470" s="288"/>
      <c r="AB1470" s="288"/>
      <c r="AC1470" s="288"/>
      <c r="AD1470" s="288"/>
      <c r="AE1470" s="288"/>
      <c r="AF1470" s="288"/>
      <c r="AG1470" s="288"/>
      <c r="AH1470" s="288"/>
      <c r="AI1470" s="288"/>
      <c r="AJ1470" s="288"/>
      <c r="AK1470" s="288"/>
      <c r="AL1470" s="288"/>
      <c r="AM1470" s="288"/>
      <c r="AN1470" s="288"/>
      <c r="AO1470" s="288"/>
      <c r="AP1470" s="288"/>
      <c r="AQ1470" s="288"/>
      <c r="AR1470" s="288"/>
      <c r="AS1470" s="288"/>
      <c r="AT1470" s="288"/>
      <c r="AU1470" s="288"/>
      <c r="AV1470" s="288"/>
      <c r="AW1470" s="288"/>
      <c r="AX1470" s="288"/>
      <c r="AY1470" s="288"/>
      <c r="AZ1470" s="288"/>
      <c r="BA1470" s="288"/>
      <c r="BB1470" s="288"/>
      <c r="BC1470" s="288"/>
      <c r="BD1470" s="288"/>
      <c r="BE1470" s="288"/>
      <c r="BF1470" s="288"/>
      <c r="BG1470" s="288"/>
      <c r="BH1470" s="288"/>
      <c r="BI1470" s="288"/>
      <c r="BJ1470" s="288"/>
      <c r="BK1470" s="288"/>
      <c r="BL1470" s="288"/>
      <c r="BM1470" s="288"/>
      <c r="BN1470" s="288"/>
      <c r="BO1470" s="288"/>
      <c r="BP1470" s="288"/>
      <c r="BQ1470" s="288"/>
      <c r="BR1470" s="288"/>
      <c r="BS1470" s="288"/>
      <c r="BT1470" s="288"/>
      <c r="BU1470" s="288"/>
      <c r="BV1470" s="288"/>
      <c r="BW1470" s="288"/>
      <c r="BX1470" s="288"/>
      <c r="BY1470" s="288"/>
      <c r="BZ1470" s="288"/>
      <c r="CA1470" s="288"/>
      <c r="CB1470" s="288"/>
      <c r="CC1470" s="288"/>
      <c r="CD1470" s="288"/>
      <c r="CE1470" s="288"/>
      <c r="CF1470" s="288"/>
      <c r="CG1470" s="288"/>
      <c r="CH1470" s="288"/>
      <c r="CI1470" s="288"/>
      <c r="CJ1470" s="288"/>
      <c r="CK1470" s="288"/>
      <c r="CL1470" s="288"/>
    </row>
    <row r="1471" spans="2:90" x14ac:dyDescent="0.4">
      <c r="B1471" s="95" t="str">
        <f>B1473&amp;":"</f>
        <v>Recurring fees - (Primary label):</v>
      </c>
      <c r="C1471" s="31"/>
      <c r="D1471" t="s">
        <v>1013</v>
      </c>
      <c r="E1471" s="8" t="str">
        <f t="shared" si="1736"/>
        <v>1471 RECURFEE-S</v>
      </c>
      <c r="H1471" s="31"/>
      <c r="I1471" s="73"/>
      <c r="J1471" s="73"/>
      <c r="K1471" s="31"/>
      <c r="L1471" s="31"/>
      <c r="M1471" s="31"/>
      <c r="N1471" s="31"/>
      <c r="O1471" s="31"/>
      <c r="P1471" s="31"/>
      <c r="R1471" s="67"/>
      <c r="S1471" s="152"/>
      <c r="T1471" s="152"/>
      <c r="U1471" s="152"/>
      <c r="V1471" s="152"/>
      <c r="W1471" s="152"/>
      <c r="X1471" s="152"/>
      <c r="Y1471" s="152"/>
      <c r="Z1471" s="152"/>
      <c r="AA1471" s="152"/>
      <c r="AB1471" s="152"/>
      <c r="AC1471" s="152"/>
      <c r="AD1471" s="152"/>
      <c r="AE1471" s="152"/>
      <c r="AF1471" s="152"/>
      <c r="AG1471" s="152"/>
      <c r="AH1471" s="152"/>
      <c r="AI1471" s="152"/>
      <c r="AJ1471" s="152"/>
      <c r="AK1471" s="152"/>
      <c r="AL1471" s="152"/>
      <c r="AM1471" s="152"/>
      <c r="AN1471" s="152"/>
      <c r="AO1471" s="152"/>
      <c r="AP1471" s="152"/>
      <c r="AQ1471" s="152"/>
      <c r="AR1471" s="152"/>
      <c r="AS1471" s="152"/>
      <c r="AT1471" s="152"/>
      <c r="AU1471" s="152"/>
      <c r="AV1471" s="152"/>
      <c r="AW1471" s="152"/>
      <c r="AX1471" s="152"/>
      <c r="AY1471" s="152"/>
      <c r="AZ1471" s="152"/>
      <c r="BA1471" s="152"/>
      <c r="BB1471" s="152"/>
      <c r="BC1471" s="152"/>
      <c r="BD1471" s="152"/>
      <c r="BE1471" s="152"/>
      <c r="BF1471" s="152"/>
      <c r="BG1471" s="152"/>
      <c r="BH1471" s="152"/>
      <c r="BI1471" s="152"/>
      <c r="BJ1471" s="152"/>
      <c r="BK1471" s="152"/>
      <c r="BL1471" s="152"/>
      <c r="BM1471" s="152"/>
      <c r="BN1471" s="152"/>
      <c r="BO1471" s="152"/>
      <c r="BP1471" s="152"/>
      <c r="BQ1471" s="152"/>
      <c r="BR1471" s="152"/>
      <c r="BS1471" s="152"/>
      <c r="BT1471" s="152"/>
      <c r="BU1471" s="152"/>
      <c r="BV1471" s="152"/>
      <c r="BW1471" s="152"/>
      <c r="BX1471" s="152"/>
      <c r="BY1471" s="152"/>
      <c r="BZ1471" s="152"/>
      <c r="CA1471" s="152"/>
      <c r="CB1471" s="152"/>
      <c r="CC1471" s="152"/>
      <c r="CD1471" s="152"/>
      <c r="CE1471" s="152"/>
      <c r="CF1471" s="152"/>
      <c r="CG1471" s="152"/>
      <c r="CH1471" s="152"/>
      <c r="CI1471" s="152"/>
      <c r="CJ1471" s="152"/>
      <c r="CK1471" s="152"/>
      <c r="CL1471" s="152"/>
    </row>
    <row r="1472" spans="2:90" x14ac:dyDescent="0.4">
      <c r="B1472" s="141" t="str">
        <f>"$ sales/new "&amp;B1476</f>
        <v>$ sales/new primary unit</v>
      </c>
      <c r="D1472" t="s">
        <v>1013</v>
      </c>
      <c r="E1472" s="8" t="str">
        <f t="shared" si="1736"/>
        <v>1472 RECURFEE-S</v>
      </c>
      <c r="G1472" t="str">
        <f>E1472</f>
        <v>1472 RECURFEE-S</v>
      </c>
      <c r="H1472" s="12"/>
      <c r="I1472" s="60"/>
      <c r="J1472" s="60"/>
      <c r="K1472" s="18">
        <v>5</v>
      </c>
      <c r="L1472" s="18">
        <v>5</v>
      </c>
      <c r="M1472" s="18">
        <v>5</v>
      </c>
      <c r="N1472" s="18">
        <v>5</v>
      </c>
      <c r="O1472" s="18">
        <v>5</v>
      </c>
      <c r="P1472" s="18">
        <v>5</v>
      </c>
      <c r="R1472" s="19"/>
      <c r="S1472" s="143" cm="1">
        <f t="array" ref="S1472">INDEX($K:$P,ROW(),MATCH(S$3,$K$2:$P$2,0))</f>
        <v>5</v>
      </c>
      <c r="T1472" s="143" cm="1">
        <f t="array" ref="T1472">INDEX($K:$P,ROW(),MATCH(T$3,$K$2:$P$2,0))</f>
        <v>5</v>
      </c>
      <c r="U1472" s="143" cm="1">
        <f t="array" ref="U1472">INDEX($K:$P,ROW(),MATCH(U$3,$K$2:$P$2,0))</f>
        <v>5</v>
      </c>
      <c r="V1472" s="143" cm="1">
        <f t="array" ref="V1472">INDEX($K:$P,ROW(),MATCH(V$3,$K$2:$P$2,0))</f>
        <v>5</v>
      </c>
      <c r="W1472" s="143" cm="1">
        <f t="array" ref="W1472">INDEX($K:$P,ROW(),MATCH(W$3,$K$2:$P$2,0))</f>
        <v>5</v>
      </c>
      <c r="X1472" s="143" cm="1">
        <f t="array" ref="X1472">INDEX($K:$P,ROW(),MATCH(X$3,$K$2:$P$2,0))</f>
        <v>5</v>
      </c>
      <c r="Y1472" s="143" cm="1">
        <f t="array" ref="Y1472">INDEX($K:$P,ROW(),MATCH(Y$3,$K$2:$P$2,0))</f>
        <v>5</v>
      </c>
      <c r="Z1472" s="143" cm="1">
        <f t="array" ref="Z1472">INDEX($K:$P,ROW(),MATCH(Z$3,$K$2:$P$2,0))</f>
        <v>5</v>
      </c>
      <c r="AA1472" s="143" cm="1">
        <f t="array" ref="AA1472">INDEX($K:$P,ROW(),MATCH(AA$3,$K$2:$P$2,0))</f>
        <v>5</v>
      </c>
      <c r="AB1472" s="143" cm="1">
        <f t="array" ref="AB1472">INDEX($K:$P,ROW(),MATCH(AB$3,$K$2:$P$2,0))</f>
        <v>5</v>
      </c>
      <c r="AC1472" s="143" cm="1">
        <f t="array" ref="AC1472">INDEX($K:$P,ROW(),MATCH(AC$3,$K$2:$P$2,0))</f>
        <v>5</v>
      </c>
      <c r="AD1472" s="143" cm="1">
        <f t="array" ref="AD1472">INDEX($K:$P,ROW(),MATCH(AD$3,$K$2:$P$2,0))</f>
        <v>5</v>
      </c>
      <c r="AE1472" s="143" cm="1">
        <f t="array" ref="AE1472">INDEX($K:$P,ROW(),MATCH(AE$3,$K$2:$P$2,0))</f>
        <v>5</v>
      </c>
      <c r="AF1472" s="143" cm="1">
        <f t="array" ref="AF1472">INDEX($K:$P,ROW(),MATCH(AF$3,$K$2:$P$2,0))</f>
        <v>5</v>
      </c>
      <c r="AG1472" s="143" cm="1">
        <f t="array" ref="AG1472">INDEX($K:$P,ROW(),MATCH(AG$3,$K$2:$P$2,0))</f>
        <v>5</v>
      </c>
      <c r="AH1472" s="143" cm="1">
        <f t="array" ref="AH1472">INDEX($K:$P,ROW(),MATCH(AH$3,$K$2:$P$2,0))</f>
        <v>5</v>
      </c>
      <c r="AI1472" s="143" cm="1">
        <f t="array" ref="AI1472">INDEX($K:$P,ROW(),MATCH(AI$3,$K$2:$P$2,0))</f>
        <v>5</v>
      </c>
      <c r="AJ1472" s="143" cm="1">
        <f t="array" ref="AJ1472">INDEX($K:$P,ROW(),MATCH(AJ$3,$K$2:$P$2,0))</f>
        <v>5</v>
      </c>
      <c r="AK1472" s="143" cm="1">
        <f t="array" ref="AK1472">INDEX($K:$P,ROW(),MATCH(AK$3,$K$2:$P$2,0))</f>
        <v>5</v>
      </c>
      <c r="AL1472" s="143" cm="1">
        <f t="array" ref="AL1472">INDEX($K:$P,ROW(),MATCH(AL$3,$K$2:$P$2,0))</f>
        <v>5</v>
      </c>
      <c r="AM1472" s="143" cm="1">
        <f t="array" ref="AM1472">INDEX($K:$P,ROW(),MATCH(AM$3,$K$2:$P$2,0))</f>
        <v>5</v>
      </c>
      <c r="AN1472" s="143" cm="1">
        <f t="array" ref="AN1472">INDEX($K:$P,ROW(),MATCH(AN$3,$K$2:$P$2,0))</f>
        <v>5</v>
      </c>
      <c r="AO1472" s="143" cm="1">
        <f t="array" ref="AO1472">INDEX($K:$P,ROW(),MATCH(AO$3,$K$2:$P$2,0))</f>
        <v>5</v>
      </c>
      <c r="AP1472" s="143" cm="1">
        <f t="array" ref="AP1472">INDEX($K:$P,ROW(),MATCH(AP$3,$K$2:$P$2,0))</f>
        <v>5</v>
      </c>
      <c r="AQ1472" s="143" cm="1">
        <f t="array" ref="AQ1472">INDEX($K:$P,ROW(),MATCH(AQ$3,$K$2:$P$2,0))</f>
        <v>5</v>
      </c>
      <c r="AR1472" s="143" cm="1">
        <f t="array" ref="AR1472">INDEX($K:$P,ROW(),MATCH(AR$3,$K$2:$P$2,0))</f>
        <v>5</v>
      </c>
      <c r="AS1472" s="143" cm="1">
        <f t="array" ref="AS1472">INDEX($K:$P,ROW(),MATCH(AS$3,$K$2:$P$2,0))</f>
        <v>5</v>
      </c>
      <c r="AT1472" s="143" cm="1">
        <f t="array" ref="AT1472">INDEX($K:$P,ROW(),MATCH(AT$3,$K$2:$P$2,0))</f>
        <v>5</v>
      </c>
      <c r="AU1472" s="143" cm="1">
        <f t="array" ref="AU1472">INDEX($K:$P,ROW(),MATCH(AU$3,$K$2:$P$2,0))</f>
        <v>5</v>
      </c>
      <c r="AV1472" s="143" cm="1">
        <f t="array" ref="AV1472">INDEX($K:$P,ROW(),MATCH(AV$3,$K$2:$P$2,0))</f>
        <v>5</v>
      </c>
      <c r="AW1472" s="143" cm="1">
        <f t="array" ref="AW1472">INDEX($K:$P,ROW(),MATCH(AW$3,$K$2:$P$2,0))</f>
        <v>5</v>
      </c>
      <c r="AX1472" s="143" cm="1">
        <f t="array" ref="AX1472">INDEX($K:$P,ROW(),MATCH(AX$3,$K$2:$P$2,0))</f>
        <v>5</v>
      </c>
      <c r="AY1472" s="143" cm="1">
        <f t="array" ref="AY1472">INDEX($K:$P,ROW(),MATCH(AY$3,$K$2:$P$2,0))</f>
        <v>5</v>
      </c>
      <c r="AZ1472" s="143" cm="1">
        <f t="array" ref="AZ1472">INDEX($K:$P,ROW(),MATCH(AZ$3,$K$2:$P$2,0))</f>
        <v>5</v>
      </c>
      <c r="BA1472" s="143" cm="1">
        <f t="array" ref="BA1472">INDEX($K:$P,ROW(),MATCH(BA$3,$K$2:$P$2,0))</f>
        <v>5</v>
      </c>
      <c r="BB1472" s="143" cm="1">
        <f t="array" ref="BB1472">INDEX($K:$P,ROW(),MATCH(BB$3,$K$2:$P$2,0))</f>
        <v>5</v>
      </c>
      <c r="BC1472" s="143" cm="1">
        <f t="array" ref="BC1472">INDEX($K:$P,ROW(),MATCH(BC$3,$K$2:$P$2,0))</f>
        <v>5</v>
      </c>
      <c r="BD1472" s="143" cm="1">
        <f t="array" ref="BD1472">INDEX($K:$P,ROW(),MATCH(BD$3,$K$2:$P$2,0))</f>
        <v>5</v>
      </c>
      <c r="BE1472" s="143" cm="1">
        <f t="array" ref="BE1472">INDEX($K:$P,ROW(),MATCH(BE$3,$K$2:$P$2,0))</f>
        <v>5</v>
      </c>
      <c r="BF1472" s="143" cm="1">
        <f t="array" ref="BF1472">INDEX($K:$P,ROW(),MATCH(BF$3,$K$2:$P$2,0))</f>
        <v>5</v>
      </c>
      <c r="BG1472" s="143" cm="1">
        <f t="array" ref="BG1472">INDEX($K:$P,ROW(),MATCH(BG$3,$K$2:$P$2,0))</f>
        <v>5</v>
      </c>
      <c r="BH1472" s="143" cm="1">
        <f t="array" ref="BH1472">INDEX($K:$P,ROW(),MATCH(BH$3,$K$2:$P$2,0))</f>
        <v>5</v>
      </c>
      <c r="BI1472" s="143" cm="1">
        <f t="array" ref="BI1472">INDEX($K:$P,ROW(),MATCH(BI$3,$K$2:$P$2,0))</f>
        <v>5</v>
      </c>
      <c r="BJ1472" s="143" cm="1">
        <f t="array" ref="BJ1472">INDEX($K:$P,ROW(),MATCH(BJ$3,$K$2:$P$2,0))</f>
        <v>5</v>
      </c>
      <c r="BK1472" s="143" cm="1">
        <f t="array" ref="BK1472">INDEX($K:$P,ROW(),MATCH(BK$3,$K$2:$P$2,0))</f>
        <v>5</v>
      </c>
      <c r="BL1472" s="143" cm="1">
        <f t="array" ref="BL1472">INDEX($K:$P,ROW(),MATCH(BL$3,$K$2:$P$2,0))</f>
        <v>5</v>
      </c>
      <c r="BM1472" s="143" cm="1">
        <f t="array" ref="BM1472">INDEX($K:$P,ROW(),MATCH(BM$3,$K$2:$P$2,0))</f>
        <v>5</v>
      </c>
      <c r="BN1472" s="143" cm="1">
        <f t="array" ref="BN1472">INDEX($K:$P,ROW(),MATCH(BN$3,$K$2:$P$2,0))</f>
        <v>5</v>
      </c>
      <c r="BO1472" s="143" cm="1">
        <f t="array" ref="BO1472">INDEX($K:$P,ROW(),MATCH(BO$3,$K$2:$P$2,0))</f>
        <v>5</v>
      </c>
      <c r="BP1472" s="143" cm="1">
        <f t="array" ref="BP1472">INDEX($K:$P,ROW(),MATCH(BP$3,$K$2:$P$2,0))</f>
        <v>5</v>
      </c>
      <c r="BQ1472" s="143" cm="1">
        <f t="array" ref="BQ1472">INDEX($K:$P,ROW(),MATCH(BQ$3,$K$2:$P$2,0))</f>
        <v>5</v>
      </c>
      <c r="BR1472" s="143" cm="1">
        <f t="array" ref="BR1472">INDEX($K:$P,ROW(),MATCH(BR$3,$K$2:$P$2,0))</f>
        <v>5</v>
      </c>
      <c r="BS1472" s="143" cm="1">
        <f t="array" ref="BS1472">INDEX($K:$P,ROW(),MATCH(BS$3,$K$2:$P$2,0))</f>
        <v>5</v>
      </c>
      <c r="BT1472" s="143" cm="1">
        <f t="array" ref="BT1472">INDEX($K:$P,ROW(),MATCH(BT$3,$K$2:$P$2,0))</f>
        <v>5</v>
      </c>
      <c r="BU1472" s="143" cm="1">
        <f t="array" ref="BU1472">INDEX($K:$P,ROW(),MATCH(BU$3,$K$2:$P$2,0))</f>
        <v>5</v>
      </c>
      <c r="BV1472" s="143" cm="1">
        <f t="array" ref="BV1472">INDEX($K:$P,ROW(),MATCH(BV$3,$K$2:$P$2,0))</f>
        <v>5</v>
      </c>
      <c r="BW1472" s="143" cm="1">
        <f t="array" ref="BW1472">INDEX($K:$P,ROW(),MATCH(BW$3,$K$2:$P$2,0))</f>
        <v>5</v>
      </c>
      <c r="BX1472" s="143" cm="1">
        <f t="array" ref="BX1472">INDEX($K:$P,ROW(),MATCH(BX$3,$K$2:$P$2,0))</f>
        <v>5</v>
      </c>
      <c r="BY1472" s="143" cm="1">
        <f t="array" ref="BY1472">INDEX($K:$P,ROW(),MATCH(BY$3,$K$2:$P$2,0))</f>
        <v>5</v>
      </c>
      <c r="BZ1472" s="143" cm="1">
        <f t="array" ref="BZ1472">INDEX($K:$P,ROW(),MATCH(BZ$3,$K$2:$P$2,0))</f>
        <v>5</v>
      </c>
      <c r="CA1472" s="143" cm="1">
        <f t="array" ref="CA1472">INDEX($K:$P,ROW(),MATCH(CA$3,$K$2:$P$2,0))</f>
        <v>5</v>
      </c>
      <c r="CB1472" s="143" cm="1">
        <f t="array" ref="CB1472">INDEX($K:$P,ROW(),MATCH(CB$3,$K$2:$P$2,0))</f>
        <v>5</v>
      </c>
      <c r="CC1472" s="143" cm="1">
        <f t="array" ref="CC1472">INDEX($K:$P,ROW(),MATCH(CC$3,$K$2:$P$2,0))</f>
        <v>5</v>
      </c>
      <c r="CD1472" s="143" cm="1">
        <f t="array" ref="CD1472">INDEX($K:$P,ROW(),MATCH(CD$3,$K$2:$P$2,0))</f>
        <v>5</v>
      </c>
      <c r="CE1472" s="143" cm="1">
        <f t="array" ref="CE1472">INDEX($K:$P,ROW(),MATCH(CE$3,$K$2:$P$2,0))</f>
        <v>5</v>
      </c>
      <c r="CF1472" s="143" cm="1">
        <f t="array" ref="CF1472">INDEX($K:$P,ROW(),MATCH(CF$3,$K$2:$P$2,0))</f>
        <v>5</v>
      </c>
      <c r="CG1472" s="143" cm="1">
        <f t="array" ref="CG1472">INDEX($K:$P,ROW(),MATCH(CG$3,$K$2:$P$2,0))</f>
        <v>5</v>
      </c>
      <c r="CH1472" s="143" cm="1">
        <f t="array" ref="CH1472">INDEX($K:$P,ROW(),MATCH(CH$3,$K$2:$P$2,0))</f>
        <v>5</v>
      </c>
      <c r="CI1472" s="143" cm="1">
        <f t="array" ref="CI1472">INDEX($K:$P,ROW(),MATCH(CI$3,$K$2:$P$2,0))</f>
        <v>5</v>
      </c>
      <c r="CJ1472" s="143" cm="1">
        <f t="array" ref="CJ1472">INDEX($K:$P,ROW(),MATCH(CJ$3,$K$2:$P$2,0))</f>
        <v>5</v>
      </c>
      <c r="CK1472" s="143" cm="1">
        <f t="array" ref="CK1472">INDEX($K:$P,ROW(),MATCH(CK$3,$K$2:$P$2,0))</f>
        <v>5</v>
      </c>
      <c r="CL1472" s="143" cm="1">
        <f t="array" ref="CL1472">INDEX($K:$P,ROW(),MATCH(CL$3,$K$2:$P$2,0))</f>
        <v>5</v>
      </c>
    </row>
    <row r="1473" spans="2:90" x14ac:dyDescent="0.4">
      <c r="B1473" s="123" t="str">
        <f>SUBSTITUTE(B1470,":","")&amp;" - "&amp;B1475</f>
        <v>Recurring fees - (Primary label)</v>
      </c>
      <c r="C1473" s="27" t="s">
        <v>198</v>
      </c>
      <c r="D1473" t="s">
        <v>1013</v>
      </c>
      <c r="E1473" s="8" t="str">
        <f t="shared" si="1736"/>
        <v>1473 RECURFEE-S</v>
      </c>
      <c r="F1473" s="27"/>
      <c r="G1473" s="27"/>
      <c r="H1473" s="27"/>
      <c r="I1473" s="78"/>
      <c r="J1473" s="78"/>
      <c r="K1473" s="115">
        <f t="shared" ref="K1473:P1473" ca="1" si="1737">SUMIF($3:$3,K$2,1473:1473)</f>
        <v>120000</v>
      </c>
      <c r="L1473" s="115">
        <f t="shared" ca="1" si="1737"/>
        <v>120000</v>
      </c>
      <c r="M1473" s="115">
        <f t="shared" ca="1" si="1737"/>
        <v>120000</v>
      </c>
      <c r="N1473" s="115">
        <f t="shared" ca="1" si="1737"/>
        <v>120000</v>
      </c>
      <c r="O1473" s="115">
        <f t="shared" ca="1" si="1737"/>
        <v>120000</v>
      </c>
      <c r="P1473" s="115">
        <f t="shared" ca="1" si="1737"/>
        <v>120000</v>
      </c>
      <c r="R1473" s="33"/>
      <c r="S1473" s="144">
        <f ca="1">S1472*INDIRECT(S1469)</f>
        <v>10000</v>
      </c>
      <c r="T1473" s="144">
        <f t="shared" ref="T1473:CE1473" ca="1" si="1738">T1472*INDIRECT(T1469)</f>
        <v>10000</v>
      </c>
      <c r="U1473" s="144">
        <f t="shared" ca="1" si="1738"/>
        <v>10000</v>
      </c>
      <c r="V1473" s="144">
        <f t="shared" ca="1" si="1738"/>
        <v>10000</v>
      </c>
      <c r="W1473" s="144">
        <f t="shared" ca="1" si="1738"/>
        <v>10000</v>
      </c>
      <c r="X1473" s="144">
        <f t="shared" ca="1" si="1738"/>
        <v>10000</v>
      </c>
      <c r="Y1473" s="144">
        <f t="shared" ca="1" si="1738"/>
        <v>10000</v>
      </c>
      <c r="Z1473" s="144">
        <f t="shared" ca="1" si="1738"/>
        <v>10000</v>
      </c>
      <c r="AA1473" s="144">
        <f t="shared" ca="1" si="1738"/>
        <v>10000</v>
      </c>
      <c r="AB1473" s="144">
        <f t="shared" ca="1" si="1738"/>
        <v>10000</v>
      </c>
      <c r="AC1473" s="144">
        <f t="shared" ca="1" si="1738"/>
        <v>10000</v>
      </c>
      <c r="AD1473" s="144">
        <f t="shared" ca="1" si="1738"/>
        <v>10000</v>
      </c>
      <c r="AE1473" s="144">
        <f t="shared" ca="1" si="1738"/>
        <v>10000</v>
      </c>
      <c r="AF1473" s="144">
        <f t="shared" ca="1" si="1738"/>
        <v>10000</v>
      </c>
      <c r="AG1473" s="144">
        <f t="shared" ca="1" si="1738"/>
        <v>10000</v>
      </c>
      <c r="AH1473" s="144">
        <f t="shared" ca="1" si="1738"/>
        <v>10000</v>
      </c>
      <c r="AI1473" s="144">
        <f t="shared" ca="1" si="1738"/>
        <v>10000</v>
      </c>
      <c r="AJ1473" s="144">
        <f t="shared" ca="1" si="1738"/>
        <v>10000</v>
      </c>
      <c r="AK1473" s="144">
        <f t="shared" ca="1" si="1738"/>
        <v>10000</v>
      </c>
      <c r="AL1473" s="144">
        <f t="shared" ca="1" si="1738"/>
        <v>10000</v>
      </c>
      <c r="AM1473" s="144">
        <f t="shared" ca="1" si="1738"/>
        <v>10000</v>
      </c>
      <c r="AN1473" s="144">
        <f t="shared" ca="1" si="1738"/>
        <v>10000</v>
      </c>
      <c r="AO1473" s="144">
        <f t="shared" ca="1" si="1738"/>
        <v>10000</v>
      </c>
      <c r="AP1473" s="144">
        <f t="shared" ca="1" si="1738"/>
        <v>10000</v>
      </c>
      <c r="AQ1473" s="144">
        <f t="shared" ca="1" si="1738"/>
        <v>10000</v>
      </c>
      <c r="AR1473" s="144">
        <f t="shared" ca="1" si="1738"/>
        <v>10000</v>
      </c>
      <c r="AS1473" s="144">
        <f t="shared" ca="1" si="1738"/>
        <v>10000</v>
      </c>
      <c r="AT1473" s="144">
        <f t="shared" ca="1" si="1738"/>
        <v>10000</v>
      </c>
      <c r="AU1473" s="144">
        <f t="shared" ca="1" si="1738"/>
        <v>10000</v>
      </c>
      <c r="AV1473" s="144">
        <f t="shared" ca="1" si="1738"/>
        <v>10000</v>
      </c>
      <c r="AW1473" s="144">
        <f t="shared" ca="1" si="1738"/>
        <v>10000</v>
      </c>
      <c r="AX1473" s="144">
        <f t="shared" ca="1" si="1738"/>
        <v>10000</v>
      </c>
      <c r="AY1473" s="144">
        <f t="shared" ca="1" si="1738"/>
        <v>10000</v>
      </c>
      <c r="AZ1473" s="144">
        <f t="shared" ca="1" si="1738"/>
        <v>10000</v>
      </c>
      <c r="BA1473" s="144">
        <f t="shared" ca="1" si="1738"/>
        <v>10000</v>
      </c>
      <c r="BB1473" s="144">
        <f t="shared" ca="1" si="1738"/>
        <v>10000</v>
      </c>
      <c r="BC1473" s="144">
        <f t="shared" ca="1" si="1738"/>
        <v>10000</v>
      </c>
      <c r="BD1473" s="144">
        <f t="shared" ca="1" si="1738"/>
        <v>10000</v>
      </c>
      <c r="BE1473" s="144">
        <f t="shared" ca="1" si="1738"/>
        <v>10000</v>
      </c>
      <c r="BF1473" s="144">
        <f t="shared" ca="1" si="1738"/>
        <v>10000</v>
      </c>
      <c r="BG1473" s="144">
        <f t="shared" ca="1" si="1738"/>
        <v>10000</v>
      </c>
      <c r="BH1473" s="144">
        <f t="shared" ca="1" si="1738"/>
        <v>10000</v>
      </c>
      <c r="BI1473" s="144">
        <f t="shared" ca="1" si="1738"/>
        <v>10000</v>
      </c>
      <c r="BJ1473" s="144">
        <f t="shared" ca="1" si="1738"/>
        <v>10000</v>
      </c>
      <c r="BK1473" s="144">
        <f t="shared" ca="1" si="1738"/>
        <v>10000</v>
      </c>
      <c r="BL1473" s="144">
        <f t="shared" ca="1" si="1738"/>
        <v>10000</v>
      </c>
      <c r="BM1473" s="144">
        <f t="shared" ca="1" si="1738"/>
        <v>10000</v>
      </c>
      <c r="BN1473" s="144">
        <f t="shared" ca="1" si="1738"/>
        <v>10000</v>
      </c>
      <c r="BO1473" s="144">
        <f t="shared" ca="1" si="1738"/>
        <v>10000</v>
      </c>
      <c r="BP1473" s="144">
        <f t="shared" ca="1" si="1738"/>
        <v>10000</v>
      </c>
      <c r="BQ1473" s="144">
        <f t="shared" ca="1" si="1738"/>
        <v>10000</v>
      </c>
      <c r="BR1473" s="144">
        <f t="shared" ca="1" si="1738"/>
        <v>10000</v>
      </c>
      <c r="BS1473" s="144">
        <f t="shared" ca="1" si="1738"/>
        <v>10000</v>
      </c>
      <c r="BT1473" s="144">
        <f t="shared" ca="1" si="1738"/>
        <v>10000</v>
      </c>
      <c r="BU1473" s="144">
        <f t="shared" ca="1" si="1738"/>
        <v>10000</v>
      </c>
      <c r="BV1473" s="144">
        <f t="shared" ca="1" si="1738"/>
        <v>10000</v>
      </c>
      <c r="BW1473" s="144">
        <f t="shared" ca="1" si="1738"/>
        <v>10000</v>
      </c>
      <c r="BX1473" s="144">
        <f t="shared" ca="1" si="1738"/>
        <v>10000</v>
      </c>
      <c r="BY1473" s="144">
        <f t="shared" ca="1" si="1738"/>
        <v>10000</v>
      </c>
      <c r="BZ1473" s="144">
        <f t="shared" ca="1" si="1738"/>
        <v>10000</v>
      </c>
      <c r="CA1473" s="144">
        <f t="shared" ca="1" si="1738"/>
        <v>10000</v>
      </c>
      <c r="CB1473" s="144">
        <f t="shared" ca="1" si="1738"/>
        <v>10000</v>
      </c>
      <c r="CC1473" s="144">
        <f t="shared" ca="1" si="1738"/>
        <v>10000</v>
      </c>
      <c r="CD1473" s="144">
        <f t="shared" ca="1" si="1738"/>
        <v>10000</v>
      </c>
      <c r="CE1473" s="144">
        <f t="shared" ca="1" si="1738"/>
        <v>10000</v>
      </c>
      <c r="CF1473" s="144">
        <f t="shared" ref="CF1473:CL1473" ca="1" si="1739">CF1472*INDIRECT(CF1469)</f>
        <v>10000</v>
      </c>
      <c r="CG1473" s="144">
        <f t="shared" ca="1" si="1739"/>
        <v>10000</v>
      </c>
      <c r="CH1473" s="144">
        <f t="shared" ca="1" si="1739"/>
        <v>10000</v>
      </c>
      <c r="CI1473" s="144">
        <f t="shared" ca="1" si="1739"/>
        <v>10000</v>
      </c>
      <c r="CJ1473" s="144">
        <f t="shared" ca="1" si="1739"/>
        <v>10000</v>
      </c>
      <c r="CK1473" s="144">
        <f t="shared" ca="1" si="1739"/>
        <v>10000</v>
      </c>
      <c r="CL1473" s="144">
        <f t="shared" ca="1" si="1739"/>
        <v>10000</v>
      </c>
    </row>
    <row r="1474" spans="2:90" x14ac:dyDescent="0.4">
      <c r="B1474" s="13"/>
      <c r="D1474" t="s">
        <v>1013</v>
      </c>
      <c r="E1474" s="8" t="str">
        <f t="shared" si="1736"/>
        <v>1474 RECURFEE-S</v>
      </c>
      <c r="G1474" t="s">
        <v>244</v>
      </c>
      <c r="H1474" s="12"/>
      <c r="I1474" s="60"/>
      <c r="J1474" s="60"/>
      <c r="R1474" s="9"/>
      <c r="S1474" s="145"/>
      <c r="T1474" s="145"/>
      <c r="U1474" s="145"/>
      <c r="V1474" s="145"/>
      <c r="W1474" s="145"/>
      <c r="X1474" s="145"/>
      <c r="Y1474" s="145"/>
      <c r="Z1474" s="145"/>
      <c r="AA1474" s="145"/>
      <c r="AB1474" s="145"/>
      <c r="AC1474" s="145"/>
      <c r="AD1474" s="145"/>
      <c r="AE1474" s="145"/>
      <c r="AF1474" s="145"/>
      <c r="AG1474" s="145"/>
      <c r="AH1474" s="145"/>
      <c r="AI1474" s="145"/>
      <c r="AJ1474" s="145"/>
      <c r="AK1474" s="145"/>
      <c r="AL1474" s="145"/>
      <c r="AM1474" s="145"/>
      <c r="AN1474" s="145"/>
      <c r="AO1474" s="145"/>
      <c r="AP1474" s="145"/>
      <c r="AQ1474" s="145"/>
      <c r="AR1474" s="145"/>
      <c r="AS1474" s="145"/>
      <c r="AT1474" s="145"/>
      <c r="AU1474" s="145"/>
      <c r="AV1474" s="145"/>
      <c r="AW1474" s="145"/>
      <c r="AX1474" s="145"/>
      <c r="AY1474" s="145"/>
      <c r="AZ1474" s="145"/>
      <c r="BA1474" s="145"/>
      <c r="BB1474" s="145"/>
      <c r="BC1474" s="145"/>
      <c r="BD1474" s="145"/>
      <c r="BE1474" s="145"/>
      <c r="BF1474" s="145"/>
      <c r="BG1474" s="145"/>
      <c r="BH1474" s="145"/>
      <c r="BI1474" s="145"/>
      <c r="BJ1474" s="145"/>
      <c r="BK1474" s="145"/>
      <c r="BL1474" s="145"/>
      <c r="BM1474" s="145"/>
      <c r="BN1474" s="145"/>
      <c r="BO1474" s="145"/>
      <c r="BP1474" s="145"/>
      <c r="BQ1474" s="145"/>
      <c r="BR1474" s="145"/>
      <c r="BS1474" s="145"/>
      <c r="BT1474" s="145"/>
      <c r="BU1474" s="145"/>
      <c r="BV1474" s="145"/>
      <c r="BW1474" s="145"/>
      <c r="BX1474" s="145"/>
      <c r="BY1474" s="145"/>
      <c r="BZ1474" s="145"/>
      <c r="CA1474" s="145"/>
      <c r="CB1474" s="145"/>
      <c r="CC1474" s="145"/>
      <c r="CD1474" s="145"/>
      <c r="CE1474" s="145"/>
      <c r="CF1474" s="145"/>
      <c r="CG1474" s="145"/>
      <c r="CH1474" s="145"/>
      <c r="CI1474" s="145"/>
      <c r="CJ1474" s="145"/>
      <c r="CK1474" s="145"/>
      <c r="CL1474" s="145"/>
    </row>
    <row r="1475" spans="2:90" x14ac:dyDescent="0.4">
      <c r="B1475" s="8" t="str">
        <f>B1462</f>
        <v>(Primary label)</v>
      </c>
      <c r="D1475" t="s">
        <v>1013</v>
      </c>
      <c r="E1475" s="8" t="str">
        <f>ROW()&amp;" "&amp;D1475</f>
        <v>1475 RECURFEE-S</v>
      </c>
      <c r="G1475" t="s">
        <v>332</v>
      </c>
      <c r="H1475" s="12"/>
      <c r="I1475" s="60"/>
      <c r="J1475" s="60"/>
      <c r="S1475" s="72"/>
      <c r="T1475" s="72"/>
      <c r="U1475" s="72"/>
      <c r="V1475" s="72"/>
      <c r="W1475" s="72"/>
      <c r="X1475" s="72"/>
      <c r="Y1475" s="72"/>
      <c r="Z1475" s="72"/>
      <c r="AA1475" s="72"/>
      <c r="AB1475" s="72"/>
      <c r="AC1475" s="72"/>
      <c r="AD1475" s="72"/>
      <c r="AE1475" s="72"/>
      <c r="AF1475" s="72"/>
      <c r="AG1475" s="72"/>
      <c r="AH1475" s="72"/>
      <c r="AI1475" s="72"/>
      <c r="AJ1475" s="72"/>
      <c r="AK1475" s="72"/>
      <c r="AL1475" s="72"/>
      <c r="AM1475" s="72"/>
      <c r="AN1475" s="72"/>
      <c r="AO1475" s="72"/>
      <c r="AP1475" s="72"/>
      <c r="AQ1475" s="72"/>
      <c r="AR1475" s="72"/>
      <c r="AS1475" s="72"/>
      <c r="AT1475" s="72"/>
      <c r="AU1475" s="72"/>
      <c r="AV1475" s="72"/>
      <c r="AW1475" s="72"/>
      <c r="AX1475" s="72"/>
      <c r="AY1475" s="72"/>
      <c r="AZ1475" s="72"/>
      <c r="BA1475" s="72"/>
      <c r="BB1475" s="72"/>
      <c r="BC1475" s="72"/>
      <c r="BD1475" s="72"/>
      <c r="BE1475" s="72"/>
      <c r="BF1475" s="72"/>
      <c r="BG1475" s="72"/>
      <c r="BH1475" s="72"/>
      <c r="BI1475" s="72"/>
      <c r="BJ1475" s="72"/>
      <c r="BK1475" s="72"/>
      <c r="BL1475" s="72"/>
      <c r="BM1475" s="72"/>
      <c r="BN1475" s="72"/>
      <c r="BO1475" s="72"/>
      <c r="BP1475" s="72"/>
      <c r="BQ1475" s="72"/>
      <c r="BR1475" s="72"/>
      <c r="BS1475" s="72"/>
      <c r="BT1475" s="72"/>
      <c r="BU1475" s="72"/>
      <c r="BV1475" s="72"/>
      <c r="BW1475" s="72"/>
      <c r="BX1475" s="72"/>
      <c r="BY1475" s="72"/>
      <c r="BZ1475" s="72"/>
      <c r="CA1475" s="72"/>
      <c r="CB1475" s="72"/>
      <c r="CC1475" s="72"/>
      <c r="CD1475" s="72"/>
      <c r="CE1475" s="72"/>
      <c r="CF1475" s="72"/>
      <c r="CG1475" s="72"/>
      <c r="CH1475" s="72"/>
      <c r="CI1475" s="72"/>
      <c r="CJ1475" s="72"/>
      <c r="CK1475" s="72"/>
      <c r="CL1475" s="72"/>
    </row>
    <row r="1476" spans="2:90" x14ac:dyDescent="0.4">
      <c r="B1476" s="8" t="str">
        <f>B1463</f>
        <v>primary unit</v>
      </c>
      <c r="D1476" t="s">
        <v>1013</v>
      </c>
      <c r="E1476" s="8" t="str">
        <f>ROW()&amp;" "&amp;D1476</f>
        <v>1476 RECURFEE-S</v>
      </c>
      <c r="G1476" t="s">
        <v>332</v>
      </c>
      <c r="H1476" s="12"/>
      <c r="I1476" s="60"/>
      <c r="J1476" s="60"/>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row>
    <row r="1477" spans="2:90" x14ac:dyDescent="0.4">
      <c r="B1477" s="8" t="str">
        <f>B1464</f>
        <v>Primary revenue driver</v>
      </c>
      <c r="D1477" t="s">
        <v>1013</v>
      </c>
      <c r="E1477" s="8" t="str">
        <f>ROW()&amp;" "&amp;D1477</f>
        <v>1477 RECURFEE-S</v>
      </c>
      <c r="G1477" t="s">
        <v>332</v>
      </c>
      <c r="K1477" s="53"/>
      <c r="L1477" s="53"/>
      <c r="M1477" s="53"/>
      <c r="N1477" s="53"/>
      <c r="O1477" s="53"/>
      <c r="P1477" s="53"/>
      <c r="R1477" s="24"/>
      <c r="S1477" s="211" t="str">
        <f t="shared" ref="S1477:CD1477" si="1740">S1464</f>
        <v>S$12</v>
      </c>
      <c r="T1477" s="211" t="str">
        <f t="shared" si="1740"/>
        <v>T$12</v>
      </c>
      <c r="U1477" s="211" t="str">
        <f t="shared" si="1740"/>
        <v>U$12</v>
      </c>
      <c r="V1477" s="211" t="str">
        <f t="shared" si="1740"/>
        <v>V$12</v>
      </c>
      <c r="W1477" s="211" t="str">
        <f t="shared" si="1740"/>
        <v>W$12</v>
      </c>
      <c r="X1477" s="211" t="str">
        <f t="shared" si="1740"/>
        <v>X$12</v>
      </c>
      <c r="Y1477" s="211" t="str">
        <f t="shared" si="1740"/>
        <v>Y$12</v>
      </c>
      <c r="Z1477" s="211" t="str">
        <f t="shared" si="1740"/>
        <v>Z$12</v>
      </c>
      <c r="AA1477" s="211" t="str">
        <f t="shared" si="1740"/>
        <v>AA$12</v>
      </c>
      <c r="AB1477" s="211" t="str">
        <f t="shared" si="1740"/>
        <v>AB$12</v>
      </c>
      <c r="AC1477" s="211" t="str">
        <f t="shared" si="1740"/>
        <v>AC$12</v>
      </c>
      <c r="AD1477" s="211" t="str">
        <f t="shared" si="1740"/>
        <v>AD$12</v>
      </c>
      <c r="AE1477" s="211" t="str">
        <f t="shared" si="1740"/>
        <v>AE$12</v>
      </c>
      <c r="AF1477" s="211" t="str">
        <f t="shared" si="1740"/>
        <v>AF$12</v>
      </c>
      <c r="AG1477" s="211" t="str">
        <f t="shared" si="1740"/>
        <v>AG$12</v>
      </c>
      <c r="AH1477" s="211" t="str">
        <f t="shared" si="1740"/>
        <v>AH$12</v>
      </c>
      <c r="AI1477" s="211" t="str">
        <f t="shared" si="1740"/>
        <v>AI$12</v>
      </c>
      <c r="AJ1477" s="211" t="str">
        <f t="shared" si="1740"/>
        <v>AJ$12</v>
      </c>
      <c r="AK1477" s="211" t="str">
        <f t="shared" si="1740"/>
        <v>AK$12</v>
      </c>
      <c r="AL1477" s="211" t="str">
        <f t="shared" si="1740"/>
        <v>AL$12</v>
      </c>
      <c r="AM1477" s="211" t="str">
        <f t="shared" si="1740"/>
        <v>AM$12</v>
      </c>
      <c r="AN1477" s="211" t="str">
        <f t="shared" si="1740"/>
        <v>AN$12</v>
      </c>
      <c r="AO1477" s="211" t="str">
        <f t="shared" si="1740"/>
        <v>AO$12</v>
      </c>
      <c r="AP1477" s="211" t="str">
        <f t="shared" si="1740"/>
        <v>AP$12</v>
      </c>
      <c r="AQ1477" s="211" t="str">
        <f t="shared" si="1740"/>
        <v>AQ$12</v>
      </c>
      <c r="AR1477" s="211" t="str">
        <f t="shared" si="1740"/>
        <v>AR$12</v>
      </c>
      <c r="AS1477" s="211" t="str">
        <f t="shared" si="1740"/>
        <v>AS$12</v>
      </c>
      <c r="AT1477" s="211" t="str">
        <f t="shared" si="1740"/>
        <v>AT$12</v>
      </c>
      <c r="AU1477" s="211" t="str">
        <f t="shared" si="1740"/>
        <v>AU$12</v>
      </c>
      <c r="AV1477" s="211" t="str">
        <f t="shared" si="1740"/>
        <v>AV$12</v>
      </c>
      <c r="AW1477" s="211" t="str">
        <f t="shared" si="1740"/>
        <v>AW$12</v>
      </c>
      <c r="AX1477" s="211" t="str">
        <f t="shared" si="1740"/>
        <v>AX$12</v>
      </c>
      <c r="AY1477" s="211" t="str">
        <f t="shared" si="1740"/>
        <v>AY$12</v>
      </c>
      <c r="AZ1477" s="211" t="str">
        <f t="shared" si="1740"/>
        <v>AZ$12</v>
      </c>
      <c r="BA1477" s="211" t="str">
        <f t="shared" si="1740"/>
        <v>BA$12</v>
      </c>
      <c r="BB1477" s="211" t="str">
        <f t="shared" si="1740"/>
        <v>BB$12</v>
      </c>
      <c r="BC1477" s="211" t="str">
        <f t="shared" si="1740"/>
        <v>BC$12</v>
      </c>
      <c r="BD1477" s="211" t="str">
        <f t="shared" si="1740"/>
        <v>BD$12</v>
      </c>
      <c r="BE1477" s="211" t="str">
        <f t="shared" si="1740"/>
        <v>BE$12</v>
      </c>
      <c r="BF1477" s="211" t="str">
        <f t="shared" si="1740"/>
        <v>BF$12</v>
      </c>
      <c r="BG1477" s="211" t="str">
        <f t="shared" si="1740"/>
        <v>BG$12</v>
      </c>
      <c r="BH1477" s="211" t="str">
        <f t="shared" si="1740"/>
        <v>BH$12</v>
      </c>
      <c r="BI1477" s="211" t="str">
        <f t="shared" si="1740"/>
        <v>BI$12</v>
      </c>
      <c r="BJ1477" s="211" t="str">
        <f t="shared" si="1740"/>
        <v>BJ$12</v>
      </c>
      <c r="BK1477" s="211" t="str">
        <f t="shared" si="1740"/>
        <v>BK$12</v>
      </c>
      <c r="BL1477" s="211" t="str">
        <f t="shared" si="1740"/>
        <v>BL$12</v>
      </c>
      <c r="BM1477" s="211" t="str">
        <f t="shared" si="1740"/>
        <v>BM$12</v>
      </c>
      <c r="BN1477" s="211" t="str">
        <f t="shared" si="1740"/>
        <v>BN$12</v>
      </c>
      <c r="BO1477" s="211" t="str">
        <f t="shared" si="1740"/>
        <v>BO$12</v>
      </c>
      <c r="BP1477" s="211" t="str">
        <f t="shared" si="1740"/>
        <v>BP$12</v>
      </c>
      <c r="BQ1477" s="211" t="str">
        <f t="shared" si="1740"/>
        <v>BQ$12</v>
      </c>
      <c r="BR1477" s="211" t="str">
        <f t="shared" si="1740"/>
        <v>BR$12</v>
      </c>
      <c r="BS1477" s="211" t="str">
        <f t="shared" si="1740"/>
        <v>BS$12</v>
      </c>
      <c r="BT1477" s="211" t="str">
        <f t="shared" si="1740"/>
        <v>BT$12</v>
      </c>
      <c r="BU1477" s="211" t="str">
        <f t="shared" si="1740"/>
        <v>BU$12</v>
      </c>
      <c r="BV1477" s="211" t="str">
        <f t="shared" si="1740"/>
        <v>BV$12</v>
      </c>
      <c r="BW1477" s="211" t="str">
        <f t="shared" si="1740"/>
        <v>BW$12</v>
      </c>
      <c r="BX1477" s="211" t="str">
        <f t="shared" si="1740"/>
        <v>BX$12</v>
      </c>
      <c r="BY1477" s="211" t="str">
        <f t="shared" si="1740"/>
        <v>BY$12</v>
      </c>
      <c r="BZ1477" s="211" t="str">
        <f t="shared" si="1740"/>
        <v>BZ$12</v>
      </c>
      <c r="CA1477" s="211" t="str">
        <f t="shared" si="1740"/>
        <v>CA$12</v>
      </c>
      <c r="CB1477" s="211" t="str">
        <f t="shared" si="1740"/>
        <v>CB$12</v>
      </c>
      <c r="CC1477" s="211" t="str">
        <f t="shared" si="1740"/>
        <v>CC$12</v>
      </c>
      <c r="CD1477" s="211" t="str">
        <f t="shared" si="1740"/>
        <v>CD$12</v>
      </c>
      <c r="CE1477" s="211" t="str">
        <f t="shared" ref="CE1477:CL1477" si="1741">CE1464</f>
        <v>CE$12</v>
      </c>
      <c r="CF1477" s="211" t="str">
        <f t="shared" si="1741"/>
        <v>CF$12</v>
      </c>
      <c r="CG1477" s="211" t="str">
        <f t="shared" si="1741"/>
        <v>CG$12</v>
      </c>
      <c r="CH1477" s="211" t="str">
        <f t="shared" si="1741"/>
        <v>CH$12</v>
      </c>
      <c r="CI1477" s="211" t="str">
        <f t="shared" si="1741"/>
        <v>CI$12</v>
      </c>
      <c r="CJ1477" s="211" t="str">
        <f t="shared" si="1741"/>
        <v>CJ$12</v>
      </c>
      <c r="CK1477" s="211" t="str">
        <f t="shared" si="1741"/>
        <v>CK$12</v>
      </c>
      <c r="CL1477" s="211" t="str">
        <f t="shared" si="1741"/>
        <v>CL$12</v>
      </c>
    </row>
    <row r="1478" spans="2:90" x14ac:dyDescent="0.4">
      <c r="B1478" s="8" t="str">
        <f>B1465</f>
        <v>Primary volume driver</v>
      </c>
      <c r="D1478" t="s">
        <v>1013</v>
      </c>
      <c r="E1478" s="8" t="str">
        <f>ROW()&amp;" "&amp;D1478</f>
        <v>1478 RECURFEE-S</v>
      </c>
      <c r="G1478" t="s">
        <v>332</v>
      </c>
      <c r="H1478" s="56"/>
      <c r="I1478" s="79"/>
      <c r="J1478" s="79"/>
      <c r="K1478" s="15"/>
      <c r="L1478" s="15"/>
      <c r="M1478" s="15"/>
      <c r="N1478" s="15"/>
      <c r="O1478" s="15"/>
      <c r="P1478" s="15"/>
      <c r="R1478" s="15"/>
      <c r="S1478" s="211" t="str">
        <f t="shared" ref="S1478:CD1478" si="1742">S1465</f>
        <v>S$13</v>
      </c>
      <c r="T1478" s="211" t="str">
        <f t="shared" si="1742"/>
        <v>T$13</v>
      </c>
      <c r="U1478" s="211" t="str">
        <f t="shared" si="1742"/>
        <v>U$13</v>
      </c>
      <c r="V1478" s="211" t="str">
        <f t="shared" si="1742"/>
        <v>V$13</v>
      </c>
      <c r="W1478" s="211" t="str">
        <f t="shared" si="1742"/>
        <v>W$13</v>
      </c>
      <c r="X1478" s="211" t="str">
        <f t="shared" si="1742"/>
        <v>X$13</v>
      </c>
      <c r="Y1478" s="211" t="str">
        <f t="shared" si="1742"/>
        <v>Y$13</v>
      </c>
      <c r="Z1478" s="211" t="str">
        <f t="shared" si="1742"/>
        <v>Z$13</v>
      </c>
      <c r="AA1478" s="211" t="str">
        <f t="shared" si="1742"/>
        <v>AA$13</v>
      </c>
      <c r="AB1478" s="211" t="str">
        <f t="shared" si="1742"/>
        <v>AB$13</v>
      </c>
      <c r="AC1478" s="211" t="str">
        <f t="shared" si="1742"/>
        <v>AC$13</v>
      </c>
      <c r="AD1478" s="211" t="str">
        <f t="shared" si="1742"/>
        <v>AD$13</v>
      </c>
      <c r="AE1478" s="211" t="str">
        <f t="shared" si="1742"/>
        <v>AE$13</v>
      </c>
      <c r="AF1478" s="211" t="str">
        <f t="shared" si="1742"/>
        <v>AF$13</v>
      </c>
      <c r="AG1478" s="211" t="str">
        <f t="shared" si="1742"/>
        <v>AG$13</v>
      </c>
      <c r="AH1478" s="211" t="str">
        <f t="shared" si="1742"/>
        <v>AH$13</v>
      </c>
      <c r="AI1478" s="211" t="str">
        <f t="shared" si="1742"/>
        <v>AI$13</v>
      </c>
      <c r="AJ1478" s="211" t="str">
        <f t="shared" si="1742"/>
        <v>AJ$13</v>
      </c>
      <c r="AK1478" s="211" t="str">
        <f t="shared" si="1742"/>
        <v>AK$13</v>
      </c>
      <c r="AL1478" s="211" t="str">
        <f t="shared" si="1742"/>
        <v>AL$13</v>
      </c>
      <c r="AM1478" s="211" t="str">
        <f t="shared" si="1742"/>
        <v>AM$13</v>
      </c>
      <c r="AN1478" s="211" t="str">
        <f t="shared" si="1742"/>
        <v>AN$13</v>
      </c>
      <c r="AO1478" s="211" t="str">
        <f t="shared" si="1742"/>
        <v>AO$13</v>
      </c>
      <c r="AP1478" s="211" t="str">
        <f t="shared" si="1742"/>
        <v>AP$13</v>
      </c>
      <c r="AQ1478" s="211" t="str">
        <f t="shared" si="1742"/>
        <v>AQ$13</v>
      </c>
      <c r="AR1478" s="211" t="str">
        <f t="shared" si="1742"/>
        <v>AR$13</v>
      </c>
      <c r="AS1478" s="211" t="str">
        <f t="shared" si="1742"/>
        <v>AS$13</v>
      </c>
      <c r="AT1478" s="211" t="str">
        <f t="shared" si="1742"/>
        <v>AT$13</v>
      </c>
      <c r="AU1478" s="211" t="str">
        <f t="shared" si="1742"/>
        <v>AU$13</v>
      </c>
      <c r="AV1478" s="211" t="str">
        <f t="shared" si="1742"/>
        <v>AV$13</v>
      </c>
      <c r="AW1478" s="211" t="str">
        <f t="shared" si="1742"/>
        <v>AW$13</v>
      </c>
      <c r="AX1478" s="211" t="str">
        <f t="shared" si="1742"/>
        <v>AX$13</v>
      </c>
      <c r="AY1478" s="211" t="str">
        <f t="shared" si="1742"/>
        <v>AY$13</v>
      </c>
      <c r="AZ1478" s="211" t="str">
        <f t="shared" si="1742"/>
        <v>AZ$13</v>
      </c>
      <c r="BA1478" s="211" t="str">
        <f t="shared" si="1742"/>
        <v>BA$13</v>
      </c>
      <c r="BB1478" s="211" t="str">
        <f t="shared" si="1742"/>
        <v>BB$13</v>
      </c>
      <c r="BC1478" s="211" t="str">
        <f t="shared" si="1742"/>
        <v>BC$13</v>
      </c>
      <c r="BD1478" s="211" t="str">
        <f t="shared" si="1742"/>
        <v>BD$13</v>
      </c>
      <c r="BE1478" s="211" t="str">
        <f t="shared" si="1742"/>
        <v>BE$13</v>
      </c>
      <c r="BF1478" s="211" t="str">
        <f t="shared" si="1742"/>
        <v>BF$13</v>
      </c>
      <c r="BG1478" s="211" t="str">
        <f t="shared" si="1742"/>
        <v>BG$13</v>
      </c>
      <c r="BH1478" s="211" t="str">
        <f t="shared" si="1742"/>
        <v>BH$13</v>
      </c>
      <c r="BI1478" s="211" t="str">
        <f t="shared" si="1742"/>
        <v>BI$13</v>
      </c>
      <c r="BJ1478" s="211" t="str">
        <f t="shared" si="1742"/>
        <v>BJ$13</v>
      </c>
      <c r="BK1478" s="211" t="str">
        <f t="shared" si="1742"/>
        <v>BK$13</v>
      </c>
      <c r="BL1478" s="211" t="str">
        <f t="shared" si="1742"/>
        <v>BL$13</v>
      </c>
      <c r="BM1478" s="211" t="str">
        <f t="shared" si="1742"/>
        <v>BM$13</v>
      </c>
      <c r="BN1478" s="211" t="str">
        <f t="shared" si="1742"/>
        <v>BN$13</v>
      </c>
      <c r="BO1478" s="211" t="str">
        <f t="shared" si="1742"/>
        <v>BO$13</v>
      </c>
      <c r="BP1478" s="211" t="str">
        <f t="shared" si="1742"/>
        <v>BP$13</v>
      </c>
      <c r="BQ1478" s="211" t="str">
        <f t="shared" si="1742"/>
        <v>BQ$13</v>
      </c>
      <c r="BR1478" s="211" t="str">
        <f t="shared" si="1742"/>
        <v>BR$13</v>
      </c>
      <c r="BS1478" s="211" t="str">
        <f t="shared" si="1742"/>
        <v>BS$13</v>
      </c>
      <c r="BT1478" s="211" t="str">
        <f t="shared" si="1742"/>
        <v>BT$13</v>
      </c>
      <c r="BU1478" s="211" t="str">
        <f t="shared" si="1742"/>
        <v>BU$13</v>
      </c>
      <c r="BV1478" s="211" t="str">
        <f t="shared" si="1742"/>
        <v>BV$13</v>
      </c>
      <c r="BW1478" s="211" t="str">
        <f t="shared" si="1742"/>
        <v>BW$13</v>
      </c>
      <c r="BX1478" s="211" t="str">
        <f t="shared" si="1742"/>
        <v>BX$13</v>
      </c>
      <c r="BY1478" s="211" t="str">
        <f t="shared" si="1742"/>
        <v>BY$13</v>
      </c>
      <c r="BZ1478" s="211" t="str">
        <f t="shared" si="1742"/>
        <v>BZ$13</v>
      </c>
      <c r="CA1478" s="211" t="str">
        <f t="shared" si="1742"/>
        <v>CA$13</v>
      </c>
      <c r="CB1478" s="211" t="str">
        <f t="shared" si="1742"/>
        <v>CB$13</v>
      </c>
      <c r="CC1478" s="211" t="str">
        <f t="shared" si="1742"/>
        <v>CC$13</v>
      </c>
      <c r="CD1478" s="211" t="str">
        <f t="shared" si="1742"/>
        <v>CD$13</v>
      </c>
      <c r="CE1478" s="211" t="str">
        <f t="shared" ref="CE1478:CL1478" si="1743">CE1465</f>
        <v>CE$13</v>
      </c>
      <c r="CF1478" s="211" t="str">
        <f t="shared" si="1743"/>
        <v>CF$13</v>
      </c>
      <c r="CG1478" s="211" t="str">
        <f t="shared" si="1743"/>
        <v>CG$13</v>
      </c>
      <c r="CH1478" s="211" t="str">
        <f t="shared" si="1743"/>
        <v>CH$13</v>
      </c>
      <c r="CI1478" s="211" t="str">
        <f t="shared" si="1743"/>
        <v>CI$13</v>
      </c>
      <c r="CJ1478" s="211" t="str">
        <f t="shared" si="1743"/>
        <v>CJ$13</v>
      </c>
      <c r="CK1478" s="211" t="str">
        <f t="shared" si="1743"/>
        <v>CK$13</v>
      </c>
      <c r="CL1478" s="211" t="str">
        <f t="shared" si="1743"/>
        <v>CL$13</v>
      </c>
    </row>
    <row r="1479" spans="2:90" x14ac:dyDescent="0.4">
      <c r="B1479" s="89" t="str">
        <f>B1470</f>
        <v>Recurring fees:</v>
      </c>
      <c r="D1479" t="s">
        <v>1013</v>
      </c>
      <c r="E1479" s="8" t="str">
        <f t="shared" ref="E1479:E1482" si="1744">ROW()&amp;" "&amp;D1479</f>
        <v>1479 RECURFEE-S</v>
      </c>
      <c r="G1479" t="s">
        <v>332</v>
      </c>
      <c r="H1479" s="12"/>
      <c r="I1479" s="60"/>
      <c r="J1479" s="60"/>
      <c r="K1479" s="15"/>
      <c r="L1479" s="15"/>
      <c r="M1479" s="15"/>
      <c r="N1479" s="15"/>
      <c r="O1479" s="15"/>
      <c r="P1479" s="15"/>
      <c r="R1479" s="15"/>
      <c r="S1479" s="211">
        <f t="shared" ref="S1479:CD1479" si="1745">S1467</f>
        <v>0</v>
      </c>
      <c r="T1479" s="211">
        <f t="shared" si="1745"/>
        <v>0</v>
      </c>
      <c r="U1479" s="211">
        <f t="shared" si="1745"/>
        <v>0</v>
      </c>
      <c r="V1479" s="211">
        <f t="shared" si="1745"/>
        <v>0</v>
      </c>
      <c r="W1479" s="211">
        <f t="shared" si="1745"/>
        <v>0</v>
      </c>
      <c r="X1479" s="211">
        <f t="shared" si="1745"/>
        <v>0</v>
      </c>
      <c r="Y1479" s="211">
        <f t="shared" si="1745"/>
        <v>0</v>
      </c>
      <c r="Z1479" s="211">
        <f t="shared" si="1745"/>
        <v>0</v>
      </c>
      <c r="AA1479" s="211">
        <f t="shared" si="1745"/>
        <v>0</v>
      </c>
      <c r="AB1479" s="211">
        <f t="shared" si="1745"/>
        <v>0</v>
      </c>
      <c r="AC1479" s="211">
        <f t="shared" si="1745"/>
        <v>0</v>
      </c>
      <c r="AD1479" s="211">
        <f t="shared" si="1745"/>
        <v>0</v>
      </c>
      <c r="AE1479" s="211">
        <f t="shared" si="1745"/>
        <v>0</v>
      </c>
      <c r="AF1479" s="211">
        <f t="shared" si="1745"/>
        <v>0</v>
      </c>
      <c r="AG1479" s="211">
        <f t="shared" si="1745"/>
        <v>0</v>
      </c>
      <c r="AH1479" s="211">
        <f t="shared" si="1745"/>
        <v>0</v>
      </c>
      <c r="AI1479" s="211">
        <f t="shared" si="1745"/>
        <v>0</v>
      </c>
      <c r="AJ1479" s="211">
        <f t="shared" si="1745"/>
        <v>0</v>
      </c>
      <c r="AK1479" s="211">
        <f t="shared" si="1745"/>
        <v>0</v>
      </c>
      <c r="AL1479" s="211">
        <f t="shared" si="1745"/>
        <v>0</v>
      </c>
      <c r="AM1479" s="211">
        <f t="shared" si="1745"/>
        <v>0</v>
      </c>
      <c r="AN1479" s="211">
        <f t="shared" si="1745"/>
        <v>0</v>
      </c>
      <c r="AO1479" s="211">
        <f t="shared" si="1745"/>
        <v>0</v>
      </c>
      <c r="AP1479" s="211">
        <f t="shared" si="1745"/>
        <v>0</v>
      </c>
      <c r="AQ1479" s="211">
        <f t="shared" si="1745"/>
        <v>0</v>
      </c>
      <c r="AR1479" s="211">
        <f t="shared" si="1745"/>
        <v>0</v>
      </c>
      <c r="AS1479" s="211">
        <f t="shared" si="1745"/>
        <v>0</v>
      </c>
      <c r="AT1479" s="211">
        <f t="shared" si="1745"/>
        <v>0</v>
      </c>
      <c r="AU1479" s="211">
        <f t="shared" si="1745"/>
        <v>0</v>
      </c>
      <c r="AV1479" s="211">
        <f t="shared" si="1745"/>
        <v>0</v>
      </c>
      <c r="AW1479" s="211">
        <f t="shared" si="1745"/>
        <v>0</v>
      </c>
      <c r="AX1479" s="211">
        <f t="shared" si="1745"/>
        <v>0</v>
      </c>
      <c r="AY1479" s="211">
        <f t="shared" si="1745"/>
        <v>0</v>
      </c>
      <c r="AZ1479" s="211">
        <f t="shared" si="1745"/>
        <v>0</v>
      </c>
      <c r="BA1479" s="211">
        <f t="shared" si="1745"/>
        <v>0</v>
      </c>
      <c r="BB1479" s="211">
        <f t="shared" si="1745"/>
        <v>0</v>
      </c>
      <c r="BC1479" s="211">
        <f t="shared" si="1745"/>
        <v>0</v>
      </c>
      <c r="BD1479" s="211">
        <f t="shared" si="1745"/>
        <v>0</v>
      </c>
      <c r="BE1479" s="211">
        <f t="shared" si="1745"/>
        <v>0</v>
      </c>
      <c r="BF1479" s="211">
        <f t="shared" si="1745"/>
        <v>0</v>
      </c>
      <c r="BG1479" s="211">
        <f t="shared" si="1745"/>
        <v>0</v>
      </c>
      <c r="BH1479" s="211">
        <f t="shared" si="1745"/>
        <v>0</v>
      </c>
      <c r="BI1479" s="211">
        <f t="shared" si="1745"/>
        <v>0</v>
      </c>
      <c r="BJ1479" s="211">
        <f t="shared" si="1745"/>
        <v>0</v>
      </c>
      <c r="BK1479" s="211">
        <f t="shared" si="1745"/>
        <v>0</v>
      </c>
      <c r="BL1479" s="211">
        <f t="shared" si="1745"/>
        <v>0</v>
      </c>
      <c r="BM1479" s="211">
        <f t="shared" si="1745"/>
        <v>0</v>
      </c>
      <c r="BN1479" s="211">
        <f t="shared" si="1745"/>
        <v>0</v>
      </c>
      <c r="BO1479" s="211">
        <f t="shared" si="1745"/>
        <v>0</v>
      </c>
      <c r="BP1479" s="211">
        <f t="shared" si="1745"/>
        <v>0</v>
      </c>
      <c r="BQ1479" s="211">
        <f t="shared" si="1745"/>
        <v>0</v>
      </c>
      <c r="BR1479" s="211">
        <f t="shared" si="1745"/>
        <v>0</v>
      </c>
      <c r="BS1479" s="211">
        <f t="shared" si="1745"/>
        <v>0</v>
      </c>
      <c r="BT1479" s="211">
        <f t="shared" si="1745"/>
        <v>0</v>
      </c>
      <c r="BU1479" s="211">
        <f t="shared" si="1745"/>
        <v>0</v>
      </c>
      <c r="BV1479" s="211">
        <f t="shared" si="1745"/>
        <v>0</v>
      </c>
      <c r="BW1479" s="211">
        <f t="shared" si="1745"/>
        <v>0</v>
      </c>
      <c r="BX1479" s="211">
        <f t="shared" si="1745"/>
        <v>0</v>
      </c>
      <c r="BY1479" s="211">
        <f t="shared" si="1745"/>
        <v>0</v>
      </c>
      <c r="BZ1479" s="211">
        <f t="shared" si="1745"/>
        <v>0</v>
      </c>
      <c r="CA1479" s="211">
        <f t="shared" si="1745"/>
        <v>0</v>
      </c>
      <c r="CB1479" s="211">
        <f t="shared" si="1745"/>
        <v>0</v>
      </c>
      <c r="CC1479" s="211">
        <f t="shared" si="1745"/>
        <v>0</v>
      </c>
      <c r="CD1479" s="211">
        <f t="shared" si="1745"/>
        <v>0</v>
      </c>
      <c r="CE1479" s="211">
        <f t="shared" ref="CE1479:CL1479" si="1746">CE1467</f>
        <v>0</v>
      </c>
      <c r="CF1479" s="211">
        <f t="shared" si="1746"/>
        <v>0</v>
      </c>
      <c r="CG1479" s="211">
        <f t="shared" si="1746"/>
        <v>0</v>
      </c>
      <c r="CH1479" s="211">
        <f t="shared" si="1746"/>
        <v>0</v>
      </c>
      <c r="CI1479" s="211">
        <f t="shared" si="1746"/>
        <v>0</v>
      </c>
      <c r="CJ1479" s="211">
        <f t="shared" si="1746"/>
        <v>0</v>
      </c>
      <c r="CK1479" s="211">
        <f t="shared" si="1746"/>
        <v>0</v>
      </c>
      <c r="CL1479" s="211">
        <f t="shared" si="1746"/>
        <v>0</v>
      </c>
    </row>
    <row r="1480" spans="2:90" x14ac:dyDescent="0.4">
      <c r="B1480" s="235" t="str">
        <f>IFERROR(SUBSTITUTE(TRIM(MID(B1470, SEARCH("-", B1470) + 1, LEN(B1470))),":",""),"no unit")</f>
        <v>no unit</v>
      </c>
      <c r="D1480" t="s">
        <v>1013</v>
      </c>
      <c r="E1480" s="8" t="str">
        <f t="shared" si="1744"/>
        <v>1480 RECURFEE-S</v>
      </c>
      <c r="G1480" t="s">
        <v>332</v>
      </c>
      <c r="H1480" s="12"/>
      <c r="I1480" s="60"/>
      <c r="J1480" s="60"/>
      <c r="K1480" s="15"/>
      <c r="L1480" s="15"/>
      <c r="M1480" s="15"/>
      <c r="N1480" s="15"/>
      <c r="O1480" s="15"/>
      <c r="P1480" s="15"/>
      <c r="R1480" s="15"/>
      <c r="S1480" s="211"/>
      <c r="T1480" s="211"/>
      <c r="U1480" s="211"/>
      <c r="V1480" s="211"/>
      <c r="W1480" s="211"/>
      <c r="X1480" s="211"/>
      <c r="Y1480" s="211"/>
      <c r="Z1480" s="211"/>
      <c r="AA1480" s="211"/>
      <c r="AB1480" s="211"/>
      <c r="AC1480" s="211"/>
      <c r="AD1480" s="211"/>
      <c r="AE1480" s="211"/>
      <c r="AF1480" s="211"/>
      <c r="AG1480" s="211"/>
      <c r="AH1480" s="211"/>
      <c r="AI1480" s="211"/>
      <c r="AJ1480" s="211"/>
      <c r="AK1480" s="211"/>
      <c r="AL1480" s="211"/>
      <c r="AM1480" s="211"/>
      <c r="AN1480" s="211"/>
      <c r="AO1480" s="211"/>
      <c r="AP1480" s="211"/>
      <c r="AQ1480" s="211"/>
      <c r="AR1480" s="211"/>
      <c r="AS1480" s="211"/>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1"/>
      <c r="BN1480" s="211"/>
      <c r="BO1480" s="211"/>
      <c r="BP1480" s="211"/>
      <c r="BQ1480" s="211"/>
      <c r="BR1480" s="211"/>
      <c r="BS1480" s="211"/>
      <c r="BT1480" s="211"/>
      <c r="BU1480" s="211"/>
      <c r="BV1480" s="211"/>
      <c r="BW1480" s="211"/>
      <c r="BX1480" s="211"/>
      <c r="BY1480" s="211"/>
      <c r="BZ1480" s="211"/>
      <c r="CA1480" s="211"/>
      <c r="CB1480" s="211"/>
      <c r="CC1480" s="211"/>
      <c r="CD1480" s="211"/>
      <c r="CE1480" s="211"/>
      <c r="CF1480" s="211"/>
      <c r="CG1480" s="211"/>
      <c r="CH1480" s="211"/>
      <c r="CI1480" s="211"/>
      <c r="CJ1480" s="211"/>
      <c r="CK1480" s="211"/>
      <c r="CL1480" s="211"/>
    </row>
    <row r="1481" spans="2:90" x14ac:dyDescent="0.4">
      <c r="B1481" s="89" t="str">
        <f>B1468</f>
        <v>Secondary revenue driver</v>
      </c>
      <c r="D1481" t="s">
        <v>1013</v>
      </c>
      <c r="E1481" s="8" t="str">
        <f t="shared" si="1744"/>
        <v>1481 RECURFEE-S</v>
      </c>
      <c r="G1481" t="s">
        <v>332</v>
      </c>
      <c r="H1481" s="90"/>
      <c r="I1481" s="209"/>
      <c r="J1481" s="209"/>
      <c r="K1481" s="210"/>
      <c r="L1481" s="210"/>
      <c r="M1481" s="210"/>
      <c r="N1481" s="210"/>
      <c r="O1481" s="210"/>
      <c r="P1481" s="210"/>
      <c r="R1481" s="210"/>
      <c r="S1481" s="4" t="str">
        <f t="shared" ref="S1481:CD1481" si="1747">ADDRESS(ROW(S1473),COLUMN(S1473),2)</f>
        <v>S$1473</v>
      </c>
      <c r="T1481" s="4" t="str">
        <f t="shared" si="1747"/>
        <v>T$1473</v>
      </c>
      <c r="U1481" s="4" t="str">
        <f t="shared" si="1747"/>
        <v>U$1473</v>
      </c>
      <c r="V1481" s="4" t="str">
        <f t="shared" si="1747"/>
        <v>V$1473</v>
      </c>
      <c r="W1481" s="4" t="str">
        <f t="shared" si="1747"/>
        <v>W$1473</v>
      </c>
      <c r="X1481" s="4" t="str">
        <f t="shared" si="1747"/>
        <v>X$1473</v>
      </c>
      <c r="Y1481" s="4" t="str">
        <f t="shared" si="1747"/>
        <v>Y$1473</v>
      </c>
      <c r="Z1481" s="4" t="str">
        <f t="shared" si="1747"/>
        <v>Z$1473</v>
      </c>
      <c r="AA1481" s="4" t="str">
        <f t="shared" si="1747"/>
        <v>AA$1473</v>
      </c>
      <c r="AB1481" s="4" t="str">
        <f t="shared" si="1747"/>
        <v>AB$1473</v>
      </c>
      <c r="AC1481" s="4" t="str">
        <f t="shared" si="1747"/>
        <v>AC$1473</v>
      </c>
      <c r="AD1481" s="4" t="str">
        <f t="shared" si="1747"/>
        <v>AD$1473</v>
      </c>
      <c r="AE1481" s="4" t="str">
        <f t="shared" si="1747"/>
        <v>AE$1473</v>
      </c>
      <c r="AF1481" s="4" t="str">
        <f t="shared" si="1747"/>
        <v>AF$1473</v>
      </c>
      <c r="AG1481" s="4" t="str">
        <f t="shared" si="1747"/>
        <v>AG$1473</v>
      </c>
      <c r="AH1481" s="4" t="str">
        <f t="shared" si="1747"/>
        <v>AH$1473</v>
      </c>
      <c r="AI1481" s="4" t="str">
        <f t="shared" si="1747"/>
        <v>AI$1473</v>
      </c>
      <c r="AJ1481" s="4" t="str">
        <f t="shared" si="1747"/>
        <v>AJ$1473</v>
      </c>
      <c r="AK1481" s="4" t="str">
        <f t="shared" si="1747"/>
        <v>AK$1473</v>
      </c>
      <c r="AL1481" s="4" t="str">
        <f t="shared" si="1747"/>
        <v>AL$1473</v>
      </c>
      <c r="AM1481" s="4" t="str">
        <f t="shared" si="1747"/>
        <v>AM$1473</v>
      </c>
      <c r="AN1481" s="4" t="str">
        <f t="shared" si="1747"/>
        <v>AN$1473</v>
      </c>
      <c r="AO1481" s="4" t="str">
        <f t="shared" si="1747"/>
        <v>AO$1473</v>
      </c>
      <c r="AP1481" s="4" t="str">
        <f t="shared" si="1747"/>
        <v>AP$1473</v>
      </c>
      <c r="AQ1481" s="4" t="str">
        <f t="shared" si="1747"/>
        <v>AQ$1473</v>
      </c>
      <c r="AR1481" s="4" t="str">
        <f t="shared" si="1747"/>
        <v>AR$1473</v>
      </c>
      <c r="AS1481" s="4" t="str">
        <f t="shared" si="1747"/>
        <v>AS$1473</v>
      </c>
      <c r="AT1481" s="4" t="str">
        <f t="shared" si="1747"/>
        <v>AT$1473</v>
      </c>
      <c r="AU1481" s="4" t="str">
        <f t="shared" si="1747"/>
        <v>AU$1473</v>
      </c>
      <c r="AV1481" s="4" t="str">
        <f t="shared" si="1747"/>
        <v>AV$1473</v>
      </c>
      <c r="AW1481" s="4" t="str">
        <f t="shared" si="1747"/>
        <v>AW$1473</v>
      </c>
      <c r="AX1481" s="4" t="str">
        <f t="shared" si="1747"/>
        <v>AX$1473</v>
      </c>
      <c r="AY1481" s="4" t="str">
        <f t="shared" si="1747"/>
        <v>AY$1473</v>
      </c>
      <c r="AZ1481" s="4" t="str">
        <f t="shared" si="1747"/>
        <v>AZ$1473</v>
      </c>
      <c r="BA1481" s="4" t="str">
        <f t="shared" si="1747"/>
        <v>BA$1473</v>
      </c>
      <c r="BB1481" s="4" t="str">
        <f t="shared" si="1747"/>
        <v>BB$1473</v>
      </c>
      <c r="BC1481" s="4" t="str">
        <f t="shared" si="1747"/>
        <v>BC$1473</v>
      </c>
      <c r="BD1481" s="4" t="str">
        <f t="shared" si="1747"/>
        <v>BD$1473</v>
      </c>
      <c r="BE1481" s="4" t="str">
        <f t="shared" si="1747"/>
        <v>BE$1473</v>
      </c>
      <c r="BF1481" s="4" t="str">
        <f t="shared" si="1747"/>
        <v>BF$1473</v>
      </c>
      <c r="BG1481" s="4" t="str">
        <f t="shared" si="1747"/>
        <v>BG$1473</v>
      </c>
      <c r="BH1481" s="4" t="str">
        <f t="shared" si="1747"/>
        <v>BH$1473</v>
      </c>
      <c r="BI1481" s="4" t="str">
        <f t="shared" si="1747"/>
        <v>BI$1473</v>
      </c>
      <c r="BJ1481" s="4" t="str">
        <f t="shared" si="1747"/>
        <v>BJ$1473</v>
      </c>
      <c r="BK1481" s="4" t="str">
        <f t="shared" si="1747"/>
        <v>BK$1473</v>
      </c>
      <c r="BL1481" s="4" t="str">
        <f t="shared" si="1747"/>
        <v>BL$1473</v>
      </c>
      <c r="BM1481" s="4" t="str">
        <f t="shared" si="1747"/>
        <v>BM$1473</v>
      </c>
      <c r="BN1481" s="4" t="str">
        <f t="shared" si="1747"/>
        <v>BN$1473</v>
      </c>
      <c r="BO1481" s="4" t="str">
        <f t="shared" si="1747"/>
        <v>BO$1473</v>
      </c>
      <c r="BP1481" s="4" t="str">
        <f t="shared" si="1747"/>
        <v>BP$1473</v>
      </c>
      <c r="BQ1481" s="4" t="str">
        <f t="shared" si="1747"/>
        <v>BQ$1473</v>
      </c>
      <c r="BR1481" s="4" t="str">
        <f t="shared" si="1747"/>
        <v>BR$1473</v>
      </c>
      <c r="BS1481" s="4" t="str">
        <f t="shared" si="1747"/>
        <v>BS$1473</v>
      </c>
      <c r="BT1481" s="4" t="str">
        <f t="shared" si="1747"/>
        <v>BT$1473</v>
      </c>
      <c r="BU1481" s="4" t="str">
        <f t="shared" si="1747"/>
        <v>BU$1473</v>
      </c>
      <c r="BV1481" s="4" t="str">
        <f t="shared" si="1747"/>
        <v>BV$1473</v>
      </c>
      <c r="BW1481" s="4" t="str">
        <f t="shared" si="1747"/>
        <v>BW$1473</v>
      </c>
      <c r="BX1481" s="4" t="str">
        <f t="shared" si="1747"/>
        <v>BX$1473</v>
      </c>
      <c r="BY1481" s="4" t="str">
        <f t="shared" si="1747"/>
        <v>BY$1473</v>
      </c>
      <c r="BZ1481" s="4" t="str">
        <f t="shared" si="1747"/>
        <v>BZ$1473</v>
      </c>
      <c r="CA1481" s="4" t="str">
        <f t="shared" si="1747"/>
        <v>CA$1473</v>
      </c>
      <c r="CB1481" s="4" t="str">
        <f t="shared" si="1747"/>
        <v>CB$1473</v>
      </c>
      <c r="CC1481" s="4" t="str">
        <f t="shared" si="1747"/>
        <v>CC$1473</v>
      </c>
      <c r="CD1481" s="4" t="str">
        <f t="shared" si="1747"/>
        <v>CD$1473</v>
      </c>
      <c r="CE1481" s="4" t="str">
        <f t="shared" ref="CE1481:CL1481" si="1748">ADDRESS(ROW(CE1473),COLUMN(CE1473),2)</f>
        <v>CE$1473</v>
      </c>
      <c r="CF1481" s="4" t="str">
        <f t="shared" si="1748"/>
        <v>CF$1473</v>
      </c>
      <c r="CG1481" s="4" t="str">
        <f t="shared" si="1748"/>
        <v>CG$1473</v>
      </c>
      <c r="CH1481" s="4" t="str">
        <f t="shared" si="1748"/>
        <v>CH$1473</v>
      </c>
      <c r="CI1481" s="4" t="str">
        <f t="shared" si="1748"/>
        <v>CI$1473</v>
      </c>
      <c r="CJ1481" s="4" t="str">
        <f t="shared" si="1748"/>
        <v>CJ$1473</v>
      </c>
      <c r="CK1481" s="4" t="str">
        <f t="shared" si="1748"/>
        <v>CK$1473</v>
      </c>
      <c r="CL1481" s="4" t="str">
        <f t="shared" si="1748"/>
        <v>CL$1473</v>
      </c>
    </row>
    <row r="1482" spans="2:90" x14ac:dyDescent="0.4">
      <c r="B1482" s="8" t="str">
        <f>B1469</f>
        <v>Secondary volume driver</v>
      </c>
      <c r="D1482" t="s">
        <v>1013</v>
      </c>
      <c r="E1482" s="8" t="str">
        <f t="shared" si="1744"/>
        <v>1482 RECURFEE-S</v>
      </c>
      <c r="G1482" t="s">
        <v>332</v>
      </c>
      <c r="H1482" s="12"/>
      <c r="I1482" s="60"/>
      <c r="J1482" s="60"/>
      <c r="K1482" s="15"/>
      <c r="L1482" s="15"/>
      <c r="M1482" s="15"/>
      <c r="N1482" s="15"/>
      <c r="O1482" s="15"/>
      <c r="P1482" s="15"/>
      <c r="R1482" s="15"/>
      <c r="S1482" s="211" t="str">
        <f t="shared" ref="S1482:CD1482" si="1749">S1469</f>
        <v>S$15</v>
      </c>
      <c r="T1482" s="211" t="str">
        <f t="shared" si="1749"/>
        <v>T$15</v>
      </c>
      <c r="U1482" s="211" t="str">
        <f t="shared" si="1749"/>
        <v>U$15</v>
      </c>
      <c r="V1482" s="211" t="str">
        <f t="shared" si="1749"/>
        <v>V$15</v>
      </c>
      <c r="W1482" s="211" t="str">
        <f t="shared" si="1749"/>
        <v>W$15</v>
      </c>
      <c r="X1482" s="211" t="str">
        <f t="shared" si="1749"/>
        <v>X$15</v>
      </c>
      <c r="Y1482" s="211" t="str">
        <f t="shared" si="1749"/>
        <v>Y$15</v>
      </c>
      <c r="Z1482" s="211" t="str">
        <f t="shared" si="1749"/>
        <v>Z$15</v>
      </c>
      <c r="AA1482" s="211" t="str">
        <f t="shared" si="1749"/>
        <v>AA$15</v>
      </c>
      <c r="AB1482" s="211" t="str">
        <f t="shared" si="1749"/>
        <v>AB$15</v>
      </c>
      <c r="AC1482" s="211" t="str">
        <f t="shared" si="1749"/>
        <v>AC$15</v>
      </c>
      <c r="AD1482" s="211" t="str">
        <f t="shared" si="1749"/>
        <v>AD$15</v>
      </c>
      <c r="AE1482" s="211" t="str">
        <f t="shared" si="1749"/>
        <v>AE$15</v>
      </c>
      <c r="AF1482" s="211" t="str">
        <f t="shared" si="1749"/>
        <v>AF$15</v>
      </c>
      <c r="AG1482" s="211" t="str">
        <f t="shared" si="1749"/>
        <v>AG$15</v>
      </c>
      <c r="AH1482" s="211" t="str">
        <f t="shared" si="1749"/>
        <v>AH$15</v>
      </c>
      <c r="AI1482" s="211" t="str">
        <f t="shared" si="1749"/>
        <v>AI$15</v>
      </c>
      <c r="AJ1482" s="211" t="str">
        <f t="shared" si="1749"/>
        <v>AJ$15</v>
      </c>
      <c r="AK1482" s="211" t="str">
        <f t="shared" si="1749"/>
        <v>AK$15</v>
      </c>
      <c r="AL1482" s="211" t="str">
        <f t="shared" si="1749"/>
        <v>AL$15</v>
      </c>
      <c r="AM1482" s="211" t="str">
        <f t="shared" si="1749"/>
        <v>AM$15</v>
      </c>
      <c r="AN1482" s="211" t="str">
        <f t="shared" si="1749"/>
        <v>AN$15</v>
      </c>
      <c r="AO1482" s="211" t="str">
        <f t="shared" si="1749"/>
        <v>AO$15</v>
      </c>
      <c r="AP1482" s="211" t="str">
        <f t="shared" si="1749"/>
        <v>AP$15</v>
      </c>
      <c r="AQ1482" s="211" t="str">
        <f t="shared" si="1749"/>
        <v>AQ$15</v>
      </c>
      <c r="AR1482" s="211" t="str">
        <f t="shared" si="1749"/>
        <v>AR$15</v>
      </c>
      <c r="AS1482" s="211" t="str">
        <f t="shared" si="1749"/>
        <v>AS$15</v>
      </c>
      <c r="AT1482" s="211" t="str">
        <f t="shared" si="1749"/>
        <v>AT$15</v>
      </c>
      <c r="AU1482" s="211" t="str">
        <f t="shared" si="1749"/>
        <v>AU$15</v>
      </c>
      <c r="AV1482" s="211" t="str">
        <f t="shared" si="1749"/>
        <v>AV$15</v>
      </c>
      <c r="AW1482" s="211" t="str">
        <f t="shared" si="1749"/>
        <v>AW$15</v>
      </c>
      <c r="AX1482" s="211" t="str">
        <f t="shared" si="1749"/>
        <v>AX$15</v>
      </c>
      <c r="AY1482" s="211" t="str">
        <f t="shared" si="1749"/>
        <v>AY$15</v>
      </c>
      <c r="AZ1482" s="211" t="str">
        <f t="shared" si="1749"/>
        <v>AZ$15</v>
      </c>
      <c r="BA1482" s="211" t="str">
        <f t="shared" si="1749"/>
        <v>BA$15</v>
      </c>
      <c r="BB1482" s="211" t="str">
        <f t="shared" si="1749"/>
        <v>BB$15</v>
      </c>
      <c r="BC1482" s="211" t="str">
        <f t="shared" si="1749"/>
        <v>BC$15</v>
      </c>
      <c r="BD1482" s="211" t="str">
        <f t="shared" si="1749"/>
        <v>BD$15</v>
      </c>
      <c r="BE1482" s="211" t="str">
        <f t="shared" si="1749"/>
        <v>BE$15</v>
      </c>
      <c r="BF1482" s="211" t="str">
        <f t="shared" si="1749"/>
        <v>BF$15</v>
      </c>
      <c r="BG1482" s="211" t="str">
        <f t="shared" si="1749"/>
        <v>BG$15</v>
      </c>
      <c r="BH1482" s="211" t="str">
        <f t="shared" si="1749"/>
        <v>BH$15</v>
      </c>
      <c r="BI1482" s="211" t="str">
        <f t="shared" si="1749"/>
        <v>BI$15</v>
      </c>
      <c r="BJ1482" s="211" t="str">
        <f t="shared" si="1749"/>
        <v>BJ$15</v>
      </c>
      <c r="BK1482" s="211" t="str">
        <f t="shared" si="1749"/>
        <v>BK$15</v>
      </c>
      <c r="BL1482" s="211" t="str">
        <f t="shared" si="1749"/>
        <v>BL$15</v>
      </c>
      <c r="BM1482" s="211" t="str">
        <f t="shared" si="1749"/>
        <v>BM$15</v>
      </c>
      <c r="BN1482" s="211" t="str">
        <f t="shared" si="1749"/>
        <v>BN$15</v>
      </c>
      <c r="BO1482" s="211" t="str">
        <f t="shared" si="1749"/>
        <v>BO$15</v>
      </c>
      <c r="BP1482" s="211" t="str">
        <f t="shared" si="1749"/>
        <v>BP$15</v>
      </c>
      <c r="BQ1482" s="211" t="str">
        <f t="shared" si="1749"/>
        <v>BQ$15</v>
      </c>
      <c r="BR1482" s="211" t="str">
        <f t="shared" si="1749"/>
        <v>BR$15</v>
      </c>
      <c r="BS1482" s="211" t="str">
        <f t="shared" si="1749"/>
        <v>BS$15</v>
      </c>
      <c r="BT1482" s="211" t="str">
        <f t="shared" si="1749"/>
        <v>BT$15</v>
      </c>
      <c r="BU1482" s="211" t="str">
        <f t="shared" si="1749"/>
        <v>BU$15</v>
      </c>
      <c r="BV1482" s="211" t="str">
        <f t="shared" si="1749"/>
        <v>BV$15</v>
      </c>
      <c r="BW1482" s="211" t="str">
        <f t="shared" si="1749"/>
        <v>BW$15</v>
      </c>
      <c r="BX1482" s="211" t="str">
        <f t="shared" si="1749"/>
        <v>BX$15</v>
      </c>
      <c r="BY1482" s="211" t="str">
        <f t="shared" si="1749"/>
        <v>BY$15</v>
      </c>
      <c r="BZ1482" s="211" t="str">
        <f t="shared" si="1749"/>
        <v>BZ$15</v>
      </c>
      <c r="CA1482" s="211" t="str">
        <f t="shared" si="1749"/>
        <v>CA$15</v>
      </c>
      <c r="CB1482" s="211" t="str">
        <f t="shared" si="1749"/>
        <v>CB$15</v>
      </c>
      <c r="CC1482" s="211" t="str">
        <f t="shared" si="1749"/>
        <v>CC$15</v>
      </c>
      <c r="CD1482" s="211" t="str">
        <f t="shared" si="1749"/>
        <v>CD$15</v>
      </c>
      <c r="CE1482" s="211" t="str">
        <f t="shared" ref="CE1482:CL1482" si="1750">CE1469</f>
        <v>CE$15</v>
      </c>
      <c r="CF1482" s="211" t="str">
        <f t="shared" si="1750"/>
        <v>CF$15</v>
      </c>
      <c r="CG1482" s="211" t="str">
        <f t="shared" si="1750"/>
        <v>CG$15</v>
      </c>
      <c r="CH1482" s="211" t="str">
        <f t="shared" si="1750"/>
        <v>CH$15</v>
      </c>
      <c r="CI1482" s="211" t="str">
        <f t="shared" si="1750"/>
        <v>CI$15</v>
      </c>
      <c r="CJ1482" s="211" t="str">
        <f t="shared" si="1750"/>
        <v>CJ$15</v>
      </c>
      <c r="CK1482" s="211" t="str">
        <f t="shared" si="1750"/>
        <v>CK$15</v>
      </c>
      <c r="CL1482" s="211" t="str">
        <f t="shared" si="1750"/>
        <v>CL$15</v>
      </c>
    </row>
    <row r="1483" spans="2:90" x14ac:dyDescent="0.4">
      <c r="E1483" s="8"/>
      <c r="H1483" s="12"/>
      <c r="I1483" s="60"/>
      <c r="J1483" s="60"/>
      <c r="K1483" s="15"/>
      <c r="L1483" s="15"/>
      <c r="M1483" s="15"/>
      <c r="N1483" s="15"/>
      <c r="O1483" s="15"/>
      <c r="P1483" s="15"/>
      <c r="R1483" s="15"/>
      <c r="S1483" s="211"/>
      <c r="T1483" s="211"/>
      <c r="U1483" s="211"/>
      <c r="V1483" s="211"/>
      <c r="W1483" s="211"/>
      <c r="X1483" s="211"/>
      <c r="Y1483" s="211"/>
      <c r="Z1483" s="211"/>
      <c r="AA1483" s="211"/>
      <c r="AB1483" s="211"/>
      <c r="AC1483" s="211"/>
      <c r="AD1483" s="211"/>
      <c r="AE1483" s="211"/>
      <c r="AF1483" s="211"/>
      <c r="AG1483" s="211"/>
      <c r="AH1483" s="211"/>
      <c r="AI1483" s="211"/>
      <c r="AJ1483" s="211"/>
      <c r="AK1483" s="211"/>
      <c r="AL1483" s="211"/>
      <c r="AM1483" s="211"/>
      <c r="AN1483" s="211"/>
      <c r="AO1483" s="211"/>
      <c r="AP1483" s="211"/>
      <c r="AQ1483" s="211"/>
      <c r="AR1483" s="211"/>
      <c r="AS1483" s="211"/>
      <c r="AT1483" s="211"/>
      <c r="AU1483" s="211"/>
      <c r="AV1483" s="211"/>
      <c r="AW1483" s="211"/>
      <c r="AX1483" s="211"/>
      <c r="AY1483" s="211"/>
      <c r="AZ1483" s="211"/>
      <c r="BA1483" s="211"/>
      <c r="BB1483" s="211"/>
      <c r="BC1483" s="211"/>
      <c r="BD1483" s="211"/>
      <c r="BE1483" s="211"/>
      <c r="BF1483" s="211"/>
      <c r="BG1483" s="211"/>
      <c r="BH1483" s="211"/>
      <c r="BI1483" s="211"/>
      <c r="BJ1483" s="211"/>
      <c r="BK1483" s="211"/>
      <c r="BL1483" s="211"/>
      <c r="BM1483" s="211"/>
      <c r="BN1483" s="211"/>
      <c r="BO1483" s="211"/>
      <c r="BP1483" s="211"/>
      <c r="BQ1483" s="211"/>
      <c r="BR1483" s="211"/>
      <c r="BS1483" s="211"/>
      <c r="BT1483" s="211"/>
      <c r="BU1483" s="211"/>
      <c r="BV1483" s="211"/>
      <c r="BW1483" s="211"/>
      <c r="BX1483" s="211"/>
      <c r="BY1483" s="211"/>
      <c r="BZ1483" s="211"/>
      <c r="CA1483" s="211"/>
      <c r="CB1483" s="211"/>
      <c r="CC1483" s="211"/>
      <c r="CD1483" s="211"/>
      <c r="CE1483" s="211"/>
      <c r="CF1483" s="211"/>
      <c r="CG1483" s="211"/>
      <c r="CH1483" s="211"/>
      <c r="CI1483" s="211"/>
      <c r="CJ1483" s="211"/>
      <c r="CK1483" s="211"/>
      <c r="CL1483" s="211"/>
    </row>
    <row r="1484" spans="2:90" x14ac:dyDescent="0.4">
      <c r="B1484" s="171" t="s">
        <v>490</v>
      </c>
      <c r="E1484" s="8"/>
      <c r="H1484" s="189"/>
      <c r="I1484" s="190"/>
      <c r="J1484" s="190"/>
      <c r="K1484" s="191"/>
      <c r="L1484" s="191"/>
      <c r="M1484" s="191"/>
      <c r="N1484" s="191"/>
      <c r="O1484" s="191"/>
      <c r="P1484" s="191"/>
      <c r="R1484" s="191"/>
      <c r="S1484" s="192"/>
      <c r="T1484" s="192"/>
      <c r="U1484" s="192"/>
      <c r="V1484" s="192"/>
      <c r="W1484" s="192"/>
      <c r="X1484" s="192"/>
      <c r="Y1484" s="192"/>
      <c r="Z1484" s="192"/>
      <c r="AA1484" s="192"/>
      <c r="AB1484" s="192"/>
      <c r="AC1484" s="192"/>
      <c r="AD1484" s="192"/>
      <c r="AE1484" s="192"/>
      <c r="AF1484" s="192"/>
      <c r="AG1484" s="192"/>
      <c r="AH1484" s="192"/>
      <c r="AI1484" s="192"/>
      <c r="AJ1484" s="192"/>
      <c r="AK1484" s="192"/>
      <c r="AL1484" s="192"/>
      <c r="AM1484" s="192"/>
      <c r="AN1484" s="192"/>
      <c r="AO1484" s="192"/>
      <c r="AP1484" s="192"/>
      <c r="AQ1484" s="192"/>
      <c r="AR1484" s="192"/>
      <c r="AS1484" s="192"/>
      <c r="AT1484" s="192"/>
      <c r="AU1484" s="192"/>
      <c r="AV1484" s="192"/>
      <c r="AW1484" s="192"/>
      <c r="AX1484" s="192"/>
      <c r="AY1484" s="192"/>
      <c r="AZ1484" s="192"/>
      <c r="BA1484" s="192"/>
      <c r="BB1484" s="192"/>
      <c r="BC1484" s="192"/>
      <c r="BD1484" s="192"/>
      <c r="BE1484" s="192"/>
      <c r="BF1484" s="192"/>
      <c r="BG1484" s="192"/>
      <c r="BH1484" s="192"/>
      <c r="BI1484" s="192"/>
      <c r="BJ1484" s="192"/>
      <c r="BK1484" s="192"/>
      <c r="BL1484" s="192"/>
      <c r="BM1484" s="192"/>
      <c r="BN1484" s="192"/>
      <c r="BO1484" s="192"/>
      <c r="BP1484" s="192"/>
      <c r="BQ1484" s="192"/>
      <c r="BR1484" s="192"/>
      <c r="BS1484" s="192"/>
      <c r="BT1484" s="192"/>
      <c r="BU1484" s="192"/>
      <c r="BV1484" s="192"/>
      <c r="BW1484" s="192"/>
      <c r="BX1484" s="192"/>
      <c r="BY1484" s="192"/>
      <c r="BZ1484" s="192"/>
      <c r="CA1484" s="192"/>
      <c r="CB1484" s="192"/>
      <c r="CC1484" s="192"/>
      <c r="CD1484" s="192"/>
      <c r="CE1484" s="192"/>
      <c r="CF1484" s="192"/>
      <c r="CG1484" s="192"/>
      <c r="CH1484" s="192"/>
      <c r="CI1484" s="192"/>
      <c r="CJ1484" s="192"/>
      <c r="CK1484" s="192"/>
      <c r="CL1484" s="192"/>
    </row>
    <row r="1485" spans="2:90" x14ac:dyDescent="0.4">
      <c r="B1485" s="171" t="s">
        <v>492</v>
      </c>
      <c r="E1485" s="8"/>
      <c r="H1485" s="189"/>
      <c r="I1485" s="190"/>
      <c r="J1485" s="190"/>
      <c r="K1485" s="191"/>
      <c r="L1485" s="191"/>
      <c r="M1485" s="191"/>
      <c r="N1485" s="191"/>
      <c r="O1485" s="191"/>
      <c r="P1485" s="191"/>
      <c r="R1485" s="191"/>
      <c r="S1485" s="192"/>
      <c r="T1485" s="192"/>
      <c r="U1485" s="192"/>
      <c r="V1485" s="192"/>
      <c r="W1485" s="192"/>
      <c r="X1485" s="192"/>
      <c r="Y1485" s="192"/>
      <c r="Z1485" s="192"/>
      <c r="AA1485" s="192"/>
      <c r="AB1485" s="192"/>
      <c r="AC1485" s="192"/>
      <c r="AD1485" s="192"/>
      <c r="AE1485" s="192"/>
      <c r="AF1485" s="192"/>
      <c r="AG1485" s="192"/>
      <c r="AH1485" s="192"/>
      <c r="AI1485" s="192"/>
      <c r="AJ1485" s="192"/>
      <c r="AK1485" s="192"/>
      <c r="AL1485" s="192"/>
      <c r="AM1485" s="192"/>
      <c r="AN1485" s="192"/>
      <c r="AO1485" s="192"/>
      <c r="AP1485" s="192"/>
      <c r="AQ1485" s="192"/>
      <c r="AR1485" s="192"/>
      <c r="AS1485" s="192"/>
      <c r="AT1485" s="192"/>
      <c r="AU1485" s="192"/>
      <c r="AV1485" s="192"/>
      <c r="AW1485" s="192"/>
      <c r="AX1485" s="192"/>
      <c r="AY1485" s="192"/>
      <c r="AZ1485" s="192"/>
      <c r="BA1485" s="192"/>
      <c r="BB1485" s="192"/>
      <c r="BC1485" s="192"/>
      <c r="BD1485" s="192"/>
      <c r="BE1485" s="192"/>
      <c r="BF1485" s="192"/>
      <c r="BG1485" s="192"/>
      <c r="BH1485" s="192"/>
      <c r="BI1485" s="192"/>
      <c r="BJ1485" s="192"/>
      <c r="BK1485" s="192"/>
      <c r="BL1485" s="192"/>
      <c r="BM1485" s="192"/>
      <c r="BN1485" s="192"/>
      <c r="BO1485" s="192"/>
      <c r="BP1485" s="192"/>
      <c r="BQ1485" s="192"/>
      <c r="BR1485" s="192"/>
      <c r="BS1485" s="192"/>
      <c r="BT1485" s="192"/>
      <c r="BU1485" s="192"/>
      <c r="BV1485" s="192"/>
      <c r="BW1485" s="192"/>
      <c r="BX1485" s="192"/>
      <c r="BY1485" s="192"/>
      <c r="BZ1485" s="192"/>
      <c r="CA1485" s="192"/>
      <c r="CB1485" s="192"/>
      <c r="CC1485" s="192"/>
      <c r="CD1485" s="192"/>
      <c r="CE1485" s="192"/>
      <c r="CF1485" s="192"/>
      <c r="CG1485" s="192"/>
      <c r="CH1485" s="192"/>
      <c r="CI1485" s="192"/>
      <c r="CJ1485" s="192"/>
      <c r="CK1485" s="192"/>
      <c r="CL1485" s="192"/>
    </row>
    <row r="1486" spans="2:90" x14ac:dyDescent="0.4">
      <c r="B1486" s="171" t="s">
        <v>461</v>
      </c>
      <c r="E1486" s="8"/>
      <c r="H1486" s="170"/>
      <c r="I1486" s="172"/>
      <c r="J1486" s="172"/>
      <c r="K1486" s="193"/>
      <c r="L1486" s="193"/>
      <c r="M1486" s="193"/>
      <c r="N1486" s="193"/>
      <c r="O1486" s="193"/>
      <c r="P1486" s="193"/>
      <c r="R1486" s="194"/>
      <c r="S1486" s="195" t="str">
        <f t="shared" ref="S1486:CD1486" si="1751">S$16</f>
        <v>S$12</v>
      </c>
      <c r="T1486" s="195" t="str">
        <f t="shared" si="1751"/>
        <v>T$12</v>
      </c>
      <c r="U1486" s="195" t="str">
        <f t="shared" si="1751"/>
        <v>U$12</v>
      </c>
      <c r="V1486" s="195" t="str">
        <f t="shared" si="1751"/>
        <v>V$12</v>
      </c>
      <c r="W1486" s="195" t="str">
        <f t="shared" si="1751"/>
        <v>W$12</v>
      </c>
      <c r="X1486" s="195" t="str">
        <f t="shared" si="1751"/>
        <v>X$12</v>
      </c>
      <c r="Y1486" s="195" t="str">
        <f t="shared" si="1751"/>
        <v>Y$12</v>
      </c>
      <c r="Z1486" s="195" t="str">
        <f t="shared" si="1751"/>
        <v>Z$12</v>
      </c>
      <c r="AA1486" s="195" t="str">
        <f t="shared" si="1751"/>
        <v>AA$12</v>
      </c>
      <c r="AB1486" s="195" t="str">
        <f t="shared" si="1751"/>
        <v>AB$12</v>
      </c>
      <c r="AC1486" s="195" t="str">
        <f t="shared" si="1751"/>
        <v>AC$12</v>
      </c>
      <c r="AD1486" s="195" t="str">
        <f t="shared" si="1751"/>
        <v>AD$12</v>
      </c>
      <c r="AE1486" s="195" t="str">
        <f t="shared" si="1751"/>
        <v>AE$12</v>
      </c>
      <c r="AF1486" s="195" t="str">
        <f t="shared" si="1751"/>
        <v>AF$12</v>
      </c>
      <c r="AG1486" s="195" t="str">
        <f t="shared" si="1751"/>
        <v>AG$12</v>
      </c>
      <c r="AH1486" s="195" t="str">
        <f t="shared" si="1751"/>
        <v>AH$12</v>
      </c>
      <c r="AI1486" s="195" t="str">
        <f t="shared" si="1751"/>
        <v>AI$12</v>
      </c>
      <c r="AJ1486" s="195" t="str">
        <f t="shared" si="1751"/>
        <v>AJ$12</v>
      </c>
      <c r="AK1486" s="195" t="str">
        <f t="shared" si="1751"/>
        <v>AK$12</v>
      </c>
      <c r="AL1486" s="195" t="str">
        <f t="shared" si="1751"/>
        <v>AL$12</v>
      </c>
      <c r="AM1486" s="195" t="str">
        <f t="shared" si="1751"/>
        <v>AM$12</v>
      </c>
      <c r="AN1486" s="195" t="str">
        <f t="shared" si="1751"/>
        <v>AN$12</v>
      </c>
      <c r="AO1486" s="195" t="str">
        <f t="shared" si="1751"/>
        <v>AO$12</v>
      </c>
      <c r="AP1486" s="195" t="str">
        <f t="shared" si="1751"/>
        <v>AP$12</v>
      </c>
      <c r="AQ1486" s="195" t="str">
        <f t="shared" si="1751"/>
        <v>AQ$12</v>
      </c>
      <c r="AR1486" s="195" t="str">
        <f t="shared" si="1751"/>
        <v>AR$12</v>
      </c>
      <c r="AS1486" s="195" t="str">
        <f t="shared" si="1751"/>
        <v>AS$12</v>
      </c>
      <c r="AT1486" s="195" t="str">
        <f t="shared" si="1751"/>
        <v>AT$12</v>
      </c>
      <c r="AU1486" s="195" t="str">
        <f t="shared" si="1751"/>
        <v>AU$12</v>
      </c>
      <c r="AV1486" s="195" t="str">
        <f t="shared" si="1751"/>
        <v>AV$12</v>
      </c>
      <c r="AW1486" s="195" t="str">
        <f t="shared" si="1751"/>
        <v>AW$12</v>
      </c>
      <c r="AX1486" s="195" t="str">
        <f t="shared" si="1751"/>
        <v>AX$12</v>
      </c>
      <c r="AY1486" s="195" t="str">
        <f t="shared" si="1751"/>
        <v>AY$12</v>
      </c>
      <c r="AZ1486" s="195" t="str">
        <f t="shared" si="1751"/>
        <v>AZ$12</v>
      </c>
      <c r="BA1486" s="195" t="str">
        <f t="shared" si="1751"/>
        <v>BA$12</v>
      </c>
      <c r="BB1486" s="195" t="str">
        <f t="shared" si="1751"/>
        <v>BB$12</v>
      </c>
      <c r="BC1486" s="195" t="str">
        <f t="shared" si="1751"/>
        <v>BC$12</v>
      </c>
      <c r="BD1486" s="195" t="str">
        <f t="shared" si="1751"/>
        <v>BD$12</v>
      </c>
      <c r="BE1486" s="195" t="str">
        <f t="shared" si="1751"/>
        <v>BE$12</v>
      </c>
      <c r="BF1486" s="195" t="str">
        <f t="shared" si="1751"/>
        <v>BF$12</v>
      </c>
      <c r="BG1486" s="195" t="str">
        <f t="shared" si="1751"/>
        <v>BG$12</v>
      </c>
      <c r="BH1486" s="195" t="str">
        <f t="shared" si="1751"/>
        <v>BH$12</v>
      </c>
      <c r="BI1486" s="195" t="str">
        <f t="shared" si="1751"/>
        <v>BI$12</v>
      </c>
      <c r="BJ1486" s="195" t="str">
        <f t="shared" si="1751"/>
        <v>BJ$12</v>
      </c>
      <c r="BK1486" s="195" t="str">
        <f t="shared" si="1751"/>
        <v>BK$12</v>
      </c>
      <c r="BL1486" s="195" t="str">
        <f t="shared" si="1751"/>
        <v>BL$12</v>
      </c>
      <c r="BM1486" s="195" t="str">
        <f t="shared" si="1751"/>
        <v>BM$12</v>
      </c>
      <c r="BN1486" s="195" t="str">
        <f t="shared" si="1751"/>
        <v>BN$12</v>
      </c>
      <c r="BO1486" s="195" t="str">
        <f t="shared" si="1751"/>
        <v>BO$12</v>
      </c>
      <c r="BP1486" s="195" t="str">
        <f t="shared" si="1751"/>
        <v>BP$12</v>
      </c>
      <c r="BQ1486" s="195" t="str">
        <f t="shared" si="1751"/>
        <v>BQ$12</v>
      </c>
      <c r="BR1486" s="195" t="str">
        <f t="shared" si="1751"/>
        <v>BR$12</v>
      </c>
      <c r="BS1486" s="195" t="str">
        <f t="shared" si="1751"/>
        <v>BS$12</v>
      </c>
      <c r="BT1486" s="195" t="str">
        <f t="shared" si="1751"/>
        <v>BT$12</v>
      </c>
      <c r="BU1486" s="195" t="str">
        <f t="shared" si="1751"/>
        <v>BU$12</v>
      </c>
      <c r="BV1486" s="195" t="str">
        <f t="shared" si="1751"/>
        <v>BV$12</v>
      </c>
      <c r="BW1486" s="195" t="str">
        <f t="shared" si="1751"/>
        <v>BW$12</v>
      </c>
      <c r="BX1486" s="195" t="str">
        <f t="shared" si="1751"/>
        <v>BX$12</v>
      </c>
      <c r="BY1486" s="195" t="str">
        <f t="shared" si="1751"/>
        <v>BY$12</v>
      </c>
      <c r="BZ1486" s="195" t="str">
        <f t="shared" si="1751"/>
        <v>BZ$12</v>
      </c>
      <c r="CA1486" s="195" t="str">
        <f t="shared" si="1751"/>
        <v>CA$12</v>
      </c>
      <c r="CB1486" s="195" t="str">
        <f t="shared" si="1751"/>
        <v>CB$12</v>
      </c>
      <c r="CC1486" s="195" t="str">
        <f t="shared" si="1751"/>
        <v>CC$12</v>
      </c>
      <c r="CD1486" s="195" t="str">
        <f t="shared" si="1751"/>
        <v>CD$12</v>
      </c>
      <c r="CE1486" s="195" t="str">
        <f t="shared" ref="CE1486:CL1486" si="1752">CE$16</f>
        <v>CE$12</v>
      </c>
      <c r="CF1486" s="195" t="str">
        <f t="shared" si="1752"/>
        <v>CF$12</v>
      </c>
      <c r="CG1486" s="195" t="str">
        <f t="shared" si="1752"/>
        <v>CG$12</v>
      </c>
      <c r="CH1486" s="195" t="str">
        <f t="shared" si="1752"/>
        <v>CH$12</v>
      </c>
      <c r="CI1486" s="195" t="str">
        <f t="shared" si="1752"/>
        <v>CI$12</v>
      </c>
      <c r="CJ1486" s="195" t="str">
        <f t="shared" si="1752"/>
        <v>CJ$12</v>
      </c>
      <c r="CK1486" s="195" t="str">
        <f t="shared" si="1752"/>
        <v>CK$12</v>
      </c>
      <c r="CL1486" s="195" t="str">
        <f t="shared" si="1752"/>
        <v>CL$12</v>
      </c>
    </row>
    <row r="1487" spans="2:90" x14ac:dyDescent="0.4">
      <c r="B1487" s="171" t="s">
        <v>462</v>
      </c>
      <c r="E1487" s="8"/>
      <c r="H1487" s="170"/>
      <c r="I1487" s="172"/>
      <c r="J1487" s="172"/>
      <c r="K1487" s="193"/>
      <c r="L1487" s="193"/>
      <c r="M1487" s="193"/>
      <c r="N1487" s="193"/>
      <c r="O1487" s="193"/>
      <c r="P1487" s="193"/>
      <c r="R1487" s="194"/>
      <c r="S1487" s="195" t="str">
        <f t="shared" ref="S1487:CD1487" si="1753">S$17</f>
        <v>S$13</v>
      </c>
      <c r="T1487" s="195" t="str">
        <f t="shared" si="1753"/>
        <v>T$13</v>
      </c>
      <c r="U1487" s="195" t="str">
        <f t="shared" si="1753"/>
        <v>U$13</v>
      </c>
      <c r="V1487" s="195" t="str">
        <f t="shared" si="1753"/>
        <v>V$13</v>
      </c>
      <c r="W1487" s="195" t="str">
        <f t="shared" si="1753"/>
        <v>W$13</v>
      </c>
      <c r="X1487" s="195" t="str">
        <f t="shared" si="1753"/>
        <v>X$13</v>
      </c>
      <c r="Y1487" s="195" t="str">
        <f t="shared" si="1753"/>
        <v>Y$13</v>
      </c>
      <c r="Z1487" s="195" t="str">
        <f t="shared" si="1753"/>
        <v>Z$13</v>
      </c>
      <c r="AA1487" s="195" t="str">
        <f t="shared" si="1753"/>
        <v>AA$13</v>
      </c>
      <c r="AB1487" s="195" t="str">
        <f t="shared" si="1753"/>
        <v>AB$13</v>
      </c>
      <c r="AC1487" s="195" t="str">
        <f t="shared" si="1753"/>
        <v>AC$13</v>
      </c>
      <c r="AD1487" s="195" t="str">
        <f t="shared" si="1753"/>
        <v>AD$13</v>
      </c>
      <c r="AE1487" s="195" t="str">
        <f t="shared" si="1753"/>
        <v>AE$13</v>
      </c>
      <c r="AF1487" s="195" t="str">
        <f t="shared" si="1753"/>
        <v>AF$13</v>
      </c>
      <c r="AG1487" s="195" t="str">
        <f t="shared" si="1753"/>
        <v>AG$13</v>
      </c>
      <c r="AH1487" s="195" t="str">
        <f t="shared" si="1753"/>
        <v>AH$13</v>
      </c>
      <c r="AI1487" s="195" t="str">
        <f t="shared" si="1753"/>
        <v>AI$13</v>
      </c>
      <c r="AJ1487" s="195" t="str">
        <f t="shared" si="1753"/>
        <v>AJ$13</v>
      </c>
      <c r="AK1487" s="195" t="str">
        <f t="shared" si="1753"/>
        <v>AK$13</v>
      </c>
      <c r="AL1487" s="195" t="str">
        <f t="shared" si="1753"/>
        <v>AL$13</v>
      </c>
      <c r="AM1487" s="195" t="str">
        <f t="shared" si="1753"/>
        <v>AM$13</v>
      </c>
      <c r="AN1487" s="195" t="str">
        <f t="shared" si="1753"/>
        <v>AN$13</v>
      </c>
      <c r="AO1487" s="195" t="str">
        <f t="shared" si="1753"/>
        <v>AO$13</v>
      </c>
      <c r="AP1487" s="195" t="str">
        <f t="shared" si="1753"/>
        <v>AP$13</v>
      </c>
      <c r="AQ1487" s="195" t="str">
        <f t="shared" si="1753"/>
        <v>AQ$13</v>
      </c>
      <c r="AR1487" s="195" t="str">
        <f t="shared" si="1753"/>
        <v>AR$13</v>
      </c>
      <c r="AS1487" s="195" t="str">
        <f t="shared" si="1753"/>
        <v>AS$13</v>
      </c>
      <c r="AT1487" s="195" t="str">
        <f t="shared" si="1753"/>
        <v>AT$13</v>
      </c>
      <c r="AU1487" s="195" t="str">
        <f t="shared" si="1753"/>
        <v>AU$13</v>
      </c>
      <c r="AV1487" s="195" t="str">
        <f t="shared" si="1753"/>
        <v>AV$13</v>
      </c>
      <c r="AW1487" s="195" t="str">
        <f t="shared" si="1753"/>
        <v>AW$13</v>
      </c>
      <c r="AX1487" s="195" t="str">
        <f t="shared" si="1753"/>
        <v>AX$13</v>
      </c>
      <c r="AY1487" s="195" t="str">
        <f t="shared" si="1753"/>
        <v>AY$13</v>
      </c>
      <c r="AZ1487" s="195" t="str">
        <f t="shared" si="1753"/>
        <v>AZ$13</v>
      </c>
      <c r="BA1487" s="195" t="str">
        <f t="shared" si="1753"/>
        <v>BA$13</v>
      </c>
      <c r="BB1487" s="195" t="str">
        <f t="shared" si="1753"/>
        <v>BB$13</v>
      </c>
      <c r="BC1487" s="195" t="str">
        <f t="shared" si="1753"/>
        <v>BC$13</v>
      </c>
      <c r="BD1487" s="195" t="str">
        <f t="shared" si="1753"/>
        <v>BD$13</v>
      </c>
      <c r="BE1487" s="195" t="str">
        <f t="shared" si="1753"/>
        <v>BE$13</v>
      </c>
      <c r="BF1487" s="195" t="str">
        <f t="shared" si="1753"/>
        <v>BF$13</v>
      </c>
      <c r="BG1487" s="195" t="str">
        <f t="shared" si="1753"/>
        <v>BG$13</v>
      </c>
      <c r="BH1487" s="195" t="str">
        <f t="shared" si="1753"/>
        <v>BH$13</v>
      </c>
      <c r="BI1487" s="195" t="str">
        <f t="shared" si="1753"/>
        <v>BI$13</v>
      </c>
      <c r="BJ1487" s="195" t="str">
        <f t="shared" si="1753"/>
        <v>BJ$13</v>
      </c>
      <c r="BK1487" s="195" t="str">
        <f t="shared" si="1753"/>
        <v>BK$13</v>
      </c>
      <c r="BL1487" s="195" t="str">
        <f t="shared" si="1753"/>
        <v>BL$13</v>
      </c>
      <c r="BM1487" s="195" t="str">
        <f t="shared" si="1753"/>
        <v>BM$13</v>
      </c>
      <c r="BN1487" s="195" t="str">
        <f t="shared" si="1753"/>
        <v>BN$13</v>
      </c>
      <c r="BO1487" s="195" t="str">
        <f t="shared" si="1753"/>
        <v>BO$13</v>
      </c>
      <c r="BP1487" s="195" t="str">
        <f t="shared" si="1753"/>
        <v>BP$13</v>
      </c>
      <c r="BQ1487" s="195" t="str">
        <f t="shared" si="1753"/>
        <v>BQ$13</v>
      </c>
      <c r="BR1487" s="195" t="str">
        <f t="shared" si="1753"/>
        <v>BR$13</v>
      </c>
      <c r="BS1487" s="195" t="str">
        <f t="shared" si="1753"/>
        <v>BS$13</v>
      </c>
      <c r="BT1487" s="195" t="str">
        <f t="shared" si="1753"/>
        <v>BT$13</v>
      </c>
      <c r="BU1487" s="195" t="str">
        <f t="shared" si="1753"/>
        <v>BU$13</v>
      </c>
      <c r="BV1487" s="195" t="str">
        <f t="shared" si="1753"/>
        <v>BV$13</v>
      </c>
      <c r="BW1487" s="195" t="str">
        <f t="shared" si="1753"/>
        <v>BW$13</v>
      </c>
      <c r="BX1487" s="195" t="str">
        <f t="shared" si="1753"/>
        <v>BX$13</v>
      </c>
      <c r="BY1487" s="195" t="str">
        <f t="shared" si="1753"/>
        <v>BY$13</v>
      </c>
      <c r="BZ1487" s="195" t="str">
        <f t="shared" si="1753"/>
        <v>BZ$13</v>
      </c>
      <c r="CA1487" s="195" t="str">
        <f t="shared" si="1753"/>
        <v>CA$13</v>
      </c>
      <c r="CB1487" s="195" t="str">
        <f t="shared" si="1753"/>
        <v>CB$13</v>
      </c>
      <c r="CC1487" s="195" t="str">
        <f t="shared" si="1753"/>
        <v>CC$13</v>
      </c>
      <c r="CD1487" s="195" t="str">
        <f t="shared" si="1753"/>
        <v>CD$13</v>
      </c>
      <c r="CE1487" s="195" t="str">
        <f t="shared" ref="CE1487:CL1487" si="1754">CE$17</f>
        <v>CE$13</v>
      </c>
      <c r="CF1487" s="195" t="str">
        <f t="shared" si="1754"/>
        <v>CF$13</v>
      </c>
      <c r="CG1487" s="195" t="str">
        <f t="shared" si="1754"/>
        <v>CG$13</v>
      </c>
      <c r="CH1487" s="195" t="str">
        <f t="shared" si="1754"/>
        <v>CH$13</v>
      </c>
      <c r="CI1487" s="195" t="str">
        <f t="shared" si="1754"/>
        <v>CI$13</v>
      </c>
      <c r="CJ1487" s="195" t="str">
        <f t="shared" si="1754"/>
        <v>CJ$13</v>
      </c>
      <c r="CK1487" s="195" t="str">
        <f t="shared" si="1754"/>
        <v>CK$13</v>
      </c>
      <c r="CL1487" s="195" t="str">
        <f t="shared" si="1754"/>
        <v>CL$13</v>
      </c>
    </row>
    <row r="1488" spans="2:90" x14ac:dyDescent="0.4">
      <c r="B1488" s="171" t="s">
        <v>491</v>
      </c>
      <c r="E1488" s="8"/>
      <c r="H1488" s="196"/>
      <c r="I1488" s="197"/>
      <c r="J1488" s="197"/>
      <c r="K1488" s="198"/>
      <c r="L1488" s="198"/>
      <c r="M1488" s="198"/>
      <c r="N1488" s="198"/>
      <c r="O1488" s="198"/>
      <c r="P1488" s="198"/>
      <c r="R1488" s="198"/>
      <c r="S1488" s="170"/>
      <c r="T1488" s="170"/>
      <c r="U1488" s="170"/>
      <c r="V1488" s="170"/>
      <c r="W1488" s="170"/>
      <c r="X1488" s="170"/>
      <c r="Y1488" s="170"/>
      <c r="Z1488" s="170"/>
      <c r="AA1488" s="170"/>
      <c r="AB1488" s="170"/>
      <c r="AC1488" s="170"/>
      <c r="AD1488" s="170"/>
      <c r="AE1488" s="170"/>
      <c r="AF1488" s="170"/>
      <c r="AG1488" s="170"/>
      <c r="AH1488" s="170"/>
      <c r="AI1488" s="170"/>
      <c r="AJ1488" s="170"/>
      <c r="AK1488" s="170"/>
      <c r="AL1488" s="170"/>
      <c r="AM1488" s="170"/>
      <c r="AN1488" s="170"/>
      <c r="AO1488" s="170"/>
      <c r="AP1488" s="170"/>
      <c r="AQ1488" s="170"/>
      <c r="AR1488" s="170"/>
      <c r="AS1488" s="170"/>
      <c r="AT1488" s="170"/>
      <c r="AU1488" s="170"/>
      <c r="AV1488" s="170"/>
      <c r="AW1488" s="170"/>
      <c r="AX1488" s="170"/>
      <c r="AY1488" s="170"/>
      <c r="AZ1488" s="170"/>
      <c r="BA1488" s="170"/>
      <c r="BB1488" s="170"/>
      <c r="BC1488" s="170"/>
      <c r="BD1488" s="170"/>
      <c r="BE1488" s="170"/>
      <c r="BF1488" s="170"/>
      <c r="BG1488" s="170"/>
      <c r="BH1488" s="170"/>
      <c r="BI1488" s="170"/>
      <c r="BJ1488" s="170"/>
      <c r="BK1488" s="170"/>
      <c r="BL1488" s="170"/>
      <c r="BM1488" s="170"/>
      <c r="BN1488" s="170"/>
      <c r="BO1488" s="170"/>
      <c r="BP1488" s="170"/>
      <c r="BQ1488" s="170"/>
      <c r="BR1488" s="170"/>
      <c r="BS1488" s="170"/>
      <c r="BT1488" s="170"/>
      <c r="BU1488" s="170"/>
      <c r="BV1488" s="170"/>
      <c r="BW1488" s="170"/>
      <c r="BX1488" s="170"/>
      <c r="BY1488" s="170"/>
      <c r="BZ1488" s="170"/>
      <c r="CA1488" s="170"/>
      <c r="CB1488" s="170"/>
      <c r="CC1488" s="170"/>
      <c r="CD1488" s="170"/>
      <c r="CE1488" s="170"/>
      <c r="CF1488" s="170"/>
      <c r="CG1488" s="170"/>
      <c r="CH1488" s="170"/>
      <c r="CI1488" s="170"/>
      <c r="CJ1488" s="170"/>
      <c r="CK1488" s="170"/>
      <c r="CL1488" s="170"/>
    </row>
    <row r="1489" spans="2:90" x14ac:dyDescent="0.4">
      <c r="B1489" s="171" t="s">
        <v>505</v>
      </c>
      <c r="E1489" s="8"/>
      <c r="H1489" s="196"/>
      <c r="I1489" s="197"/>
      <c r="J1489" s="197"/>
      <c r="K1489" s="198"/>
      <c r="L1489" s="198"/>
      <c r="M1489" s="198"/>
      <c r="N1489" s="198"/>
      <c r="O1489" s="198"/>
      <c r="P1489" s="198"/>
      <c r="R1489" s="198"/>
      <c r="S1489" s="186"/>
      <c r="T1489" s="186"/>
      <c r="U1489" s="186"/>
      <c r="V1489" s="186"/>
      <c r="W1489" s="186"/>
      <c r="X1489" s="186"/>
      <c r="Y1489" s="186"/>
      <c r="Z1489" s="186"/>
      <c r="AA1489" s="186"/>
      <c r="AB1489" s="186"/>
      <c r="AC1489" s="186"/>
      <c r="AD1489" s="186"/>
      <c r="AE1489" s="186"/>
      <c r="AF1489" s="186"/>
      <c r="AG1489" s="186"/>
      <c r="AH1489" s="186"/>
      <c r="AI1489" s="186"/>
      <c r="AJ1489" s="186"/>
      <c r="AK1489" s="186"/>
      <c r="AL1489" s="186"/>
      <c r="AM1489" s="186"/>
      <c r="AN1489" s="186"/>
      <c r="AO1489" s="186"/>
      <c r="AP1489" s="186"/>
      <c r="AQ1489" s="186"/>
      <c r="AR1489" s="186"/>
      <c r="AS1489" s="186"/>
      <c r="AT1489" s="186"/>
      <c r="AU1489" s="186"/>
      <c r="AV1489" s="186"/>
      <c r="AW1489" s="186"/>
      <c r="AX1489" s="186"/>
      <c r="AY1489" s="186"/>
      <c r="AZ1489" s="186"/>
      <c r="BA1489" s="186"/>
      <c r="BB1489" s="186"/>
      <c r="BC1489" s="186"/>
      <c r="BD1489" s="186"/>
      <c r="BE1489" s="186"/>
      <c r="BF1489" s="186"/>
      <c r="BG1489" s="186"/>
      <c r="BH1489" s="186"/>
      <c r="BI1489" s="186"/>
      <c r="BJ1489" s="186"/>
      <c r="BK1489" s="186"/>
      <c r="BL1489" s="186"/>
      <c r="BM1489" s="186"/>
      <c r="BN1489" s="186"/>
      <c r="BO1489" s="186"/>
      <c r="BP1489" s="186"/>
      <c r="BQ1489" s="186"/>
      <c r="BR1489" s="186"/>
      <c r="BS1489" s="186"/>
      <c r="BT1489" s="186"/>
      <c r="BU1489" s="186"/>
      <c r="BV1489" s="186"/>
      <c r="BW1489" s="186"/>
      <c r="BX1489" s="186"/>
      <c r="BY1489" s="186"/>
      <c r="BZ1489" s="186"/>
      <c r="CA1489" s="186"/>
      <c r="CB1489" s="186"/>
      <c r="CC1489" s="186"/>
      <c r="CD1489" s="186"/>
      <c r="CE1489" s="186"/>
      <c r="CF1489" s="186"/>
      <c r="CG1489" s="186"/>
      <c r="CH1489" s="186"/>
      <c r="CI1489" s="186"/>
      <c r="CJ1489" s="186"/>
      <c r="CK1489" s="186"/>
      <c r="CL1489" s="186"/>
    </row>
    <row r="1490" spans="2:90" x14ac:dyDescent="0.4">
      <c r="B1490" s="171" t="s">
        <v>463</v>
      </c>
      <c r="E1490" s="8"/>
      <c r="H1490" s="196"/>
      <c r="I1490" s="197"/>
      <c r="J1490" s="197"/>
      <c r="K1490" s="198"/>
      <c r="L1490" s="198"/>
      <c r="M1490" s="198"/>
      <c r="N1490" s="198"/>
      <c r="O1490" s="198"/>
      <c r="P1490" s="198"/>
      <c r="R1490" s="198"/>
      <c r="S1490" s="186" t="str">
        <f t="shared" ref="S1490:CD1490" si="1755">S$18</f>
        <v>S$14</v>
      </c>
      <c r="T1490" s="186" t="str">
        <f t="shared" si="1755"/>
        <v>T$14</v>
      </c>
      <c r="U1490" s="186" t="str">
        <f t="shared" si="1755"/>
        <v>U$14</v>
      </c>
      <c r="V1490" s="186" t="str">
        <f t="shared" si="1755"/>
        <v>V$14</v>
      </c>
      <c r="W1490" s="186" t="str">
        <f t="shared" si="1755"/>
        <v>W$14</v>
      </c>
      <c r="X1490" s="186" t="str">
        <f t="shared" si="1755"/>
        <v>X$14</v>
      </c>
      <c r="Y1490" s="186" t="str">
        <f t="shared" si="1755"/>
        <v>Y$14</v>
      </c>
      <c r="Z1490" s="186" t="str">
        <f t="shared" si="1755"/>
        <v>Z$14</v>
      </c>
      <c r="AA1490" s="186" t="str">
        <f t="shared" si="1755"/>
        <v>AA$14</v>
      </c>
      <c r="AB1490" s="186" t="str">
        <f t="shared" si="1755"/>
        <v>AB$14</v>
      </c>
      <c r="AC1490" s="186" t="str">
        <f t="shared" si="1755"/>
        <v>AC$14</v>
      </c>
      <c r="AD1490" s="186" t="str">
        <f t="shared" si="1755"/>
        <v>AD$14</v>
      </c>
      <c r="AE1490" s="186" t="str">
        <f t="shared" si="1755"/>
        <v>AE$14</v>
      </c>
      <c r="AF1490" s="186" t="str">
        <f t="shared" si="1755"/>
        <v>AF$14</v>
      </c>
      <c r="AG1490" s="186" t="str">
        <f t="shared" si="1755"/>
        <v>AG$14</v>
      </c>
      <c r="AH1490" s="186" t="str">
        <f t="shared" si="1755"/>
        <v>AH$14</v>
      </c>
      <c r="AI1490" s="186" t="str">
        <f t="shared" si="1755"/>
        <v>AI$14</v>
      </c>
      <c r="AJ1490" s="186" t="str">
        <f t="shared" si="1755"/>
        <v>AJ$14</v>
      </c>
      <c r="AK1490" s="186" t="str">
        <f t="shared" si="1755"/>
        <v>AK$14</v>
      </c>
      <c r="AL1490" s="186" t="str">
        <f t="shared" si="1755"/>
        <v>AL$14</v>
      </c>
      <c r="AM1490" s="186" t="str">
        <f t="shared" si="1755"/>
        <v>AM$14</v>
      </c>
      <c r="AN1490" s="186" t="str">
        <f t="shared" si="1755"/>
        <v>AN$14</v>
      </c>
      <c r="AO1490" s="186" t="str">
        <f t="shared" si="1755"/>
        <v>AO$14</v>
      </c>
      <c r="AP1490" s="186" t="str">
        <f t="shared" si="1755"/>
        <v>AP$14</v>
      </c>
      <c r="AQ1490" s="186" t="str">
        <f t="shared" si="1755"/>
        <v>AQ$14</v>
      </c>
      <c r="AR1490" s="186" t="str">
        <f t="shared" si="1755"/>
        <v>AR$14</v>
      </c>
      <c r="AS1490" s="186" t="str">
        <f t="shared" si="1755"/>
        <v>AS$14</v>
      </c>
      <c r="AT1490" s="186" t="str">
        <f t="shared" si="1755"/>
        <v>AT$14</v>
      </c>
      <c r="AU1490" s="186" t="str">
        <f t="shared" si="1755"/>
        <v>AU$14</v>
      </c>
      <c r="AV1490" s="186" t="str">
        <f t="shared" si="1755"/>
        <v>AV$14</v>
      </c>
      <c r="AW1490" s="186" t="str">
        <f t="shared" si="1755"/>
        <v>AW$14</v>
      </c>
      <c r="AX1490" s="186" t="str">
        <f t="shared" si="1755"/>
        <v>AX$14</v>
      </c>
      <c r="AY1490" s="186" t="str">
        <f t="shared" si="1755"/>
        <v>AY$14</v>
      </c>
      <c r="AZ1490" s="186" t="str">
        <f t="shared" si="1755"/>
        <v>AZ$14</v>
      </c>
      <c r="BA1490" s="186" t="str">
        <f t="shared" si="1755"/>
        <v>BA$14</v>
      </c>
      <c r="BB1490" s="186" t="str">
        <f t="shared" si="1755"/>
        <v>BB$14</v>
      </c>
      <c r="BC1490" s="186" t="str">
        <f t="shared" si="1755"/>
        <v>BC$14</v>
      </c>
      <c r="BD1490" s="186" t="str">
        <f t="shared" si="1755"/>
        <v>BD$14</v>
      </c>
      <c r="BE1490" s="186" t="str">
        <f t="shared" si="1755"/>
        <v>BE$14</v>
      </c>
      <c r="BF1490" s="186" t="str">
        <f t="shared" si="1755"/>
        <v>BF$14</v>
      </c>
      <c r="BG1490" s="186" t="str">
        <f t="shared" si="1755"/>
        <v>BG$14</v>
      </c>
      <c r="BH1490" s="186" t="str">
        <f t="shared" si="1755"/>
        <v>BH$14</v>
      </c>
      <c r="BI1490" s="186" t="str">
        <f t="shared" si="1755"/>
        <v>BI$14</v>
      </c>
      <c r="BJ1490" s="186" t="str">
        <f t="shared" si="1755"/>
        <v>BJ$14</v>
      </c>
      <c r="BK1490" s="186" t="str">
        <f t="shared" si="1755"/>
        <v>BK$14</v>
      </c>
      <c r="BL1490" s="186" t="str">
        <f t="shared" si="1755"/>
        <v>BL$14</v>
      </c>
      <c r="BM1490" s="186" t="str">
        <f t="shared" si="1755"/>
        <v>BM$14</v>
      </c>
      <c r="BN1490" s="186" t="str">
        <f t="shared" si="1755"/>
        <v>BN$14</v>
      </c>
      <c r="BO1490" s="186" t="str">
        <f t="shared" si="1755"/>
        <v>BO$14</v>
      </c>
      <c r="BP1490" s="186" t="str">
        <f t="shared" si="1755"/>
        <v>BP$14</v>
      </c>
      <c r="BQ1490" s="186" t="str">
        <f t="shared" si="1755"/>
        <v>BQ$14</v>
      </c>
      <c r="BR1490" s="186" t="str">
        <f t="shared" si="1755"/>
        <v>BR$14</v>
      </c>
      <c r="BS1490" s="186" t="str">
        <f t="shared" si="1755"/>
        <v>BS$14</v>
      </c>
      <c r="BT1490" s="186" t="str">
        <f t="shared" si="1755"/>
        <v>BT$14</v>
      </c>
      <c r="BU1490" s="186" t="str">
        <f t="shared" si="1755"/>
        <v>BU$14</v>
      </c>
      <c r="BV1490" s="186" t="str">
        <f t="shared" si="1755"/>
        <v>BV$14</v>
      </c>
      <c r="BW1490" s="186" t="str">
        <f t="shared" si="1755"/>
        <v>BW$14</v>
      </c>
      <c r="BX1490" s="186" t="str">
        <f t="shared" si="1755"/>
        <v>BX$14</v>
      </c>
      <c r="BY1490" s="186" t="str">
        <f t="shared" si="1755"/>
        <v>BY$14</v>
      </c>
      <c r="BZ1490" s="186" t="str">
        <f t="shared" si="1755"/>
        <v>BZ$14</v>
      </c>
      <c r="CA1490" s="186" t="str">
        <f t="shared" si="1755"/>
        <v>CA$14</v>
      </c>
      <c r="CB1490" s="186" t="str">
        <f t="shared" si="1755"/>
        <v>CB$14</v>
      </c>
      <c r="CC1490" s="186" t="str">
        <f t="shared" si="1755"/>
        <v>CC$14</v>
      </c>
      <c r="CD1490" s="186" t="str">
        <f t="shared" si="1755"/>
        <v>CD$14</v>
      </c>
      <c r="CE1490" s="186" t="str">
        <f t="shared" ref="CE1490:CL1490" si="1756">CE$18</f>
        <v>CE$14</v>
      </c>
      <c r="CF1490" s="186" t="str">
        <f t="shared" si="1756"/>
        <v>CF$14</v>
      </c>
      <c r="CG1490" s="186" t="str">
        <f t="shared" si="1756"/>
        <v>CG$14</v>
      </c>
      <c r="CH1490" s="186" t="str">
        <f t="shared" si="1756"/>
        <v>CH$14</v>
      </c>
      <c r="CI1490" s="186" t="str">
        <f t="shared" si="1756"/>
        <v>CI$14</v>
      </c>
      <c r="CJ1490" s="186" t="str">
        <f t="shared" si="1756"/>
        <v>CJ$14</v>
      </c>
      <c r="CK1490" s="186" t="str">
        <f t="shared" si="1756"/>
        <v>CK$14</v>
      </c>
      <c r="CL1490" s="186" t="str">
        <f t="shared" si="1756"/>
        <v>CL$14</v>
      </c>
    </row>
    <row r="1491" spans="2:90" x14ac:dyDescent="0.4">
      <c r="B1491" s="171" t="s">
        <v>464</v>
      </c>
      <c r="E1491" s="8"/>
      <c r="H1491" s="196"/>
      <c r="I1491" s="197"/>
      <c r="J1491" s="197"/>
      <c r="K1491" s="198"/>
      <c r="L1491" s="198"/>
      <c r="M1491" s="198"/>
      <c r="N1491" s="198"/>
      <c r="O1491" s="198"/>
      <c r="P1491" s="198"/>
      <c r="R1491" s="198"/>
      <c r="S1491" s="186" t="str">
        <f t="shared" ref="S1491:CD1491" si="1757">S$19</f>
        <v>S$15</v>
      </c>
      <c r="T1491" s="186" t="str">
        <f t="shared" si="1757"/>
        <v>T$15</v>
      </c>
      <c r="U1491" s="186" t="str">
        <f t="shared" si="1757"/>
        <v>U$15</v>
      </c>
      <c r="V1491" s="186" t="str">
        <f t="shared" si="1757"/>
        <v>V$15</v>
      </c>
      <c r="W1491" s="186" t="str">
        <f t="shared" si="1757"/>
        <v>W$15</v>
      </c>
      <c r="X1491" s="186" t="str">
        <f t="shared" si="1757"/>
        <v>X$15</v>
      </c>
      <c r="Y1491" s="186" t="str">
        <f t="shared" si="1757"/>
        <v>Y$15</v>
      </c>
      <c r="Z1491" s="186" t="str">
        <f t="shared" si="1757"/>
        <v>Z$15</v>
      </c>
      <c r="AA1491" s="186" t="str">
        <f t="shared" si="1757"/>
        <v>AA$15</v>
      </c>
      <c r="AB1491" s="186" t="str">
        <f t="shared" si="1757"/>
        <v>AB$15</v>
      </c>
      <c r="AC1491" s="186" t="str">
        <f t="shared" si="1757"/>
        <v>AC$15</v>
      </c>
      <c r="AD1491" s="186" t="str">
        <f t="shared" si="1757"/>
        <v>AD$15</v>
      </c>
      <c r="AE1491" s="186" t="str">
        <f t="shared" si="1757"/>
        <v>AE$15</v>
      </c>
      <c r="AF1491" s="186" t="str">
        <f t="shared" si="1757"/>
        <v>AF$15</v>
      </c>
      <c r="AG1491" s="186" t="str">
        <f t="shared" si="1757"/>
        <v>AG$15</v>
      </c>
      <c r="AH1491" s="186" t="str">
        <f t="shared" si="1757"/>
        <v>AH$15</v>
      </c>
      <c r="AI1491" s="186" t="str">
        <f t="shared" si="1757"/>
        <v>AI$15</v>
      </c>
      <c r="AJ1491" s="186" t="str">
        <f t="shared" si="1757"/>
        <v>AJ$15</v>
      </c>
      <c r="AK1491" s="186" t="str">
        <f t="shared" si="1757"/>
        <v>AK$15</v>
      </c>
      <c r="AL1491" s="186" t="str">
        <f t="shared" si="1757"/>
        <v>AL$15</v>
      </c>
      <c r="AM1491" s="186" t="str">
        <f t="shared" si="1757"/>
        <v>AM$15</v>
      </c>
      <c r="AN1491" s="186" t="str">
        <f t="shared" si="1757"/>
        <v>AN$15</v>
      </c>
      <c r="AO1491" s="186" t="str">
        <f t="shared" si="1757"/>
        <v>AO$15</v>
      </c>
      <c r="AP1491" s="186" t="str">
        <f t="shared" si="1757"/>
        <v>AP$15</v>
      </c>
      <c r="AQ1491" s="186" t="str">
        <f t="shared" si="1757"/>
        <v>AQ$15</v>
      </c>
      <c r="AR1491" s="186" t="str">
        <f t="shared" si="1757"/>
        <v>AR$15</v>
      </c>
      <c r="AS1491" s="186" t="str">
        <f t="shared" si="1757"/>
        <v>AS$15</v>
      </c>
      <c r="AT1491" s="186" t="str">
        <f t="shared" si="1757"/>
        <v>AT$15</v>
      </c>
      <c r="AU1491" s="186" t="str">
        <f t="shared" si="1757"/>
        <v>AU$15</v>
      </c>
      <c r="AV1491" s="186" t="str">
        <f t="shared" si="1757"/>
        <v>AV$15</v>
      </c>
      <c r="AW1491" s="186" t="str">
        <f t="shared" si="1757"/>
        <v>AW$15</v>
      </c>
      <c r="AX1491" s="186" t="str">
        <f t="shared" si="1757"/>
        <v>AX$15</v>
      </c>
      <c r="AY1491" s="186" t="str">
        <f t="shared" si="1757"/>
        <v>AY$15</v>
      </c>
      <c r="AZ1491" s="186" t="str">
        <f t="shared" si="1757"/>
        <v>AZ$15</v>
      </c>
      <c r="BA1491" s="186" t="str">
        <f t="shared" si="1757"/>
        <v>BA$15</v>
      </c>
      <c r="BB1491" s="186" t="str">
        <f t="shared" si="1757"/>
        <v>BB$15</v>
      </c>
      <c r="BC1491" s="186" t="str">
        <f t="shared" si="1757"/>
        <v>BC$15</v>
      </c>
      <c r="BD1491" s="186" t="str">
        <f t="shared" si="1757"/>
        <v>BD$15</v>
      </c>
      <c r="BE1491" s="186" t="str">
        <f t="shared" si="1757"/>
        <v>BE$15</v>
      </c>
      <c r="BF1491" s="186" t="str">
        <f t="shared" si="1757"/>
        <v>BF$15</v>
      </c>
      <c r="BG1491" s="186" t="str">
        <f t="shared" si="1757"/>
        <v>BG$15</v>
      </c>
      <c r="BH1491" s="186" t="str">
        <f t="shared" si="1757"/>
        <v>BH$15</v>
      </c>
      <c r="BI1491" s="186" t="str">
        <f t="shared" si="1757"/>
        <v>BI$15</v>
      </c>
      <c r="BJ1491" s="186" t="str">
        <f t="shared" si="1757"/>
        <v>BJ$15</v>
      </c>
      <c r="BK1491" s="186" t="str">
        <f t="shared" si="1757"/>
        <v>BK$15</v>
      </c>
      <c r="BL1491" s="186" t="str">
        <f t="shared" si="1757"/>
        <v>BL$15</v>
      </c>
      <c r="BM1491" s="186" t="str">
        <f t="shared" si="1757"/>
        <v>BM$15</v>
      </c>
      <c r="BN1491" s="186" t="str">
        <f t="shared" si="1757"/>
        <v>BN$15</v>
      </c>
      <c r="BO1491" s="186" t="str">
        <f t="shared" si="1757"/>
        <v>BO$15</v>
      </c>
      <c r="BP1491" s="186" t="str">
        <f t="shared" si="1757"/>
        <v>BP$15</v>
      </c>
      <c r="BQ1491" s="186" t="str">
        <f t="shared" si="1757"/>
        <v>BQ$15</v>
      </c>
      <c r="BR1491" s="186" t="str">
        <f t="shared" si="1757"/>
        <v>BR$15</v>
      </c>
      <c r="BS1491" s="186" t="str">
        <f t="shared" si="1757"/>
        <v>BS$15</v>
      </c>
      <c r="BT1491" s="186" t="str">
        <f t="shared" si="1757"/>
        <v>BT$15</v>
      </c>
      <c r="BU1491" s="186" t="str">
        <f t="shared" si="1757"/>
        <v>BU$15</v>
      </c>
      <c r="BV1491" s="186" t="str">
        <f t="shared" si="1757"/>
        <v>BV$15</v>
      </c>
      <c r="BW1491" s="186" t="str">
        <f t="shared" si="1757"/>
        <v>BW$15</v>
      </c>
      <c r="BX1491" s="186" t="str">
        <f t="shared" si="1757"/>
        <v>BX$15</v>
      </c>
      <c r="BY1491" s="186" t="str">
        <f t="shared" si="1757"/>
        <v>BY$15</v>
      </c>
      <c r="BZ1491" s="186" t="str">
        <f t="shared" si="1757"/>
        <v>BZ$15</v>
      </c>
      <c r="CA1491" s="186" t="str">
        <f t="shared" si="1757"/>
        <v>CA$15</v>
      </c>
      <c r="CB1491" s="186" t="str">
        <f t="shared" si="1757"/>
        <v>CB$15</v>
      </c>
      <c r="CC1491" s="186" t="str">
        <f t="shared" si="1757"/>
        <v>CC$15</v>
      </c>
      <c r="CD1491" s="186" t="str">
        <f t="shared" si="1757"/>
        <v>CD$15</v>
      </c>
      <c r="CE1491" s="186" t="str">
        <f t="shared" ref="CE1491:CL1491" si="1758">CE$19</f>
        <v>CE$15</v>
      </c>
      <c r="CF1491" s="186" t="str">
        <f t="shared" si="1758"/>
        <v>CF$15</v>
      </c>
      <c r="CG1491" s="186" t="str">
        <f t="shared" si="1758"/>
        <v>CG$15</v>
      </c>
      <c r="CH1491" s="186" t="str">
        <f t="shared" si="1758"/>
        <v>CH$15</v>
      </c>
      <c r="CI1491" s="186" t="str">
        <f t="shared" si="1758"/>
        <v>CI$15</v>
      </c>
      <c r="CJ1491" s="186" t="str">
        <f t="shared" si="1758"/>
        <v>CJ$15</v>
      </c>
      <c r="CK1491" s="186" t="str">
        <f t="shared" si="1758"/>
        <v>CK$15</v>
      </c>
      <c r="CL1491" s="186" t="str">
        <f t="shared" si="1758"/>
        <v>CL$15</v>
      </c>
    </row>
    <row r="1492" spans="2:90" x14ac:dyDescent="0.4">
      <c r="B1492" s="66" t="s">
        <v>1016</v>
      </c>
      <c r="C1492" s="31"/>
      <c r="D1492" t="s">
        <v>1015</v>
      </c>
      <c r="E1492" s="8" t="str">
        <f t="shared" ref="E1492:E1496" si="1759">ROW()&amp;" "&amp;D1492</f>
        <v>1492 SETUPDC-S</v>
      </c>
      <c r="F1492" t="s">
        <v>438</v>
      </c>
      <c r="G1492" s="31" t="s">
        <v>81</v>
      </c>
      <c r="H1492" s="22"/>
      <c r="I1492" s="287"/>
      <c r="J1492" s="287"/>
      <c r="K1492" s="22"/>
      <c r="L1492" s="22"/>
      <c r="M1492" s="22"/>
      <c r="N1492" s="22"/>
      <c r="O1492" s="22"/>
      <c r="P1492" s="22"/>
      <c r="R1492" s="66"/>
      <c r="S1492" s="288"/>
      <c r="T1492" s="288"/>
      <c r="U1492" s="288"/>
      <c r="V1492" s="288"/>
      <c r="W1492" s="288"/>
      <c r="X1492" s="288"/>
      <c r="Y1492" s="288"/>
      <c r="Z1492" s="288"/>
      <c r="AA1492" s="288"/>
      <c r="AB1492" s="288"/>
      <c r="AC1492" s="288"/>
      <c r="AD1492" s="288"/>
      <c r="AE1492" s="288"/>
      <c r="AF1492" s="288"/>
      <c r="AG1492" s="288"/>
      <c r="AH1492" s="288"/>
      <c r="AI1492" s="288"/>
      <c r="AJ1492" s="288"/>
      <c r="AK1492" s="288"/>
      <c r="AL1492" s="288"/>
      <c r="AM1492" s="288"/>
      <c r="AN1492" s="288"/>
      <c r="AO1492" s="288"/>
      <c r="AP1492" s="288"/>
      <c r="AQ1492" s="288"/>
      <c r="AR1492" s="288"/>
      <c r="AS1492" s="288"/>
      <c r="AT1492" s="288"/>
      <c r="AU1492" s="288"/>
      <c r="AV1492" s="288"/>
      <c r="AW1492" s="288"/>
      <c r="AX1492" s="288"/>
      <c r="AY1492" s="288"/>
      <c r="AZ1492" s="288"/>
      <c r="BA1492" s="288"/>
      <c r="BB1492" s="288"/>
      <c r="BC1492" s="288"/>
      <c r="BD1492" s="288"/>
      <c r="BE1492" s="288"/>
      <c r="BF1492" s="288"/>
      <c r="BG1492" s="288"/>
      <c r="BH1492" s="288"/>
      <c r="BI1492" s="288"/>
      <c r="BJ1492" s="288"/>
      <c r="BK1492" s="288"/>
      <c r="BL1492" s="288"/>
      <c r="BM1492" s="288"/>
      <c r="BN1492" s="288"/>
      <c r="BO1492" s="288"/>
      <c r="BP1492" s="288"/>
      <c r="BQ1492" s="288"/>
      <c r="BR1492" s="288"/>
      <c r="BS1492" s="288"/>
      <c r="BT1492" s="288"/>
      <c r="BU1492" s="288"/>
      <c r="BV1492" s="288"/>
      <c r="BW1492" s="288"/>
      <c r="BX1492" s="288"/>
      <c r="BY1492" s="288"/>
      <c r="BZ1492" s="288"/>
      <c r="CA1492" s="288"/>
      <c r="CB1492" s="288"/>
      <c r="CC1492" s="288"/>
      <c r="CD1492" s="288"/>
      <c r="CE1492" s="288"/>
      <c r="CF1492" s="288"/>
      <c r="CG1492" s="288"/>
      <c r="CH1492" s="288"/>
      <c r="CI1492" s="288"/>
      <c r="CJ1492" s="288"/>
      <c r="CK1492" s="288"/>
      <c r="CL1492" s="288"/>
    </row>
    <row r="1493" spans="2:90" x14ac:dyDescent="0.4">
      <c r="B1493" s="95" t="str">
        <f>B1495&amp;":"</f>
        <v>Setup DC - (Primary label):</v>
      </c>
      <c r="C1493" s="31"/>
      <c r="D1493" t="s">
        <v>1015</v>
      </c>
      <c r="E1493" s="8" t="str">
        <f t="shared" si="1759"/>
        <v>1493 SETUPDC-S</v>
      </c>
      <c r="H1493" s="31"/>
      <c r="I1493" s="73"/>
      <c r="J1493" s="73"/>
      <c r="K1493" s="31"/>
      <c r="L1493" s="31"/>
      <c r="M1493" s="31"/>
      <c r="N1493" s="31"/>
      <c r="O1493" s="31"/>
      <c r="P1493" s="31"/>
      <c r="R1493" s="67"/>
      <c r="S1493" s="152"/>
      <c r="T1493" s="152"/>
      <c r="U1493" s="152"/>
      <c r="V1493" s="152"/>
      <c r="W1493" s="152"/>
      <c r="X1493" s="152"/>
      <c r="Y1493" s="152"/>
      <c r="Z1493" s="152"/>
      <c r="AA1493" s="152"/>
      <c r="AB1493" s="152"/>
      <c r="AC1493" s="152"/>
      <c r="AD1493" s="152"/>
      <c r="AE1493" s="152"/>
      <c r="AF1493" s="152"/>
      <c r="AG1493" s="152"/>
      <c r="AH1493" s="152"/>
      <c r="AI1493" s="152"/>
      <c r="AJ1493" s="152"/>
      <c r="AK1493" s="152"/>
      <c r="AL1493" s="152"/>
      <c r="AM1493" s="152"/>
      <c r="AN1493" s="152"/>
      <c r="AO1493" s="152"/>
      <c r="AP1493" s="152"/>
      <c r="AQ1493" s="152"/>
      <c r="AR1493" s="152"/>
      <c r="AS1493" s="152"/>
      <c r="AT1493" s="152"/>
      <c r="AU1493" s="152"/>
      <c r="AV1493" s="152"/>
      <c r="AW1493" s="152"/>
      <c r="AX1493" s="152"/>
      <c r="AY1493" s="152"/>
      <c r="AZ1493" s="152"/>
      <c r="BA1493" s="152"/>
      <c r="BB1493" s="152"/>
      <c r="BC1493" s="152"/>
      <c r="BD1493" s="152"/>
      <c r="BE1493" s="152"/>
      <c r="BF1493" s="152"/>
      <c r="BG1493" s="152"/>
      <c r="BH1493" s="152"/>
      <c r="BI1493" s="152"/>
      <c r="BJ1493" s="152"/>
      <c r="BK1493" s="152"/>
      <c r="BL1493" s="152"/>
      <c r="BM1493" s="152"/>
      <c r="BN1493" s="152"/>
      <c r="BO1493" s="152"/>
      <c r="BP1493" s="152"/>
      <c r="BQ1493" s="152"/>
      <c r="BR1493" s="152"/>
      <c r="BS1493" s="152"/>
      <c r="BT1493" s="152"/>
      <c r="BU1493" s="152"/>
      <c r="BV1493" s="152"/>
      <c r="BW1493" s="152"/>
      <c r="BX1493" s="152"/>
      <c r="BY1493" s="152"/>
      <c r="BZ1493" s="152"/>
      <c r="CA1493" s="152"/>
      <c r="CB1493" s="152"/>
      <c r="CC1493" s="152"/>
      <c r="CD1493" s="152"/>
      <c r="CE1493" s="152"/>
      <c r="CF1493" s="152"/>
      <c r="CG1493" s="152"/>
      <c r="CH1493" s="152"/>
      <c r="CI1493" s="152"/>
      <c r="CJ1493" s="152"/>
      <c r="CK1493" s="152"/>
      <c r="CL1493" s="152"/>
    </row>
    <row r="1494" spans="2:90" x14ac:dyDescent="0.4">
      <c r="B1494" s="141" t="str">
        <f>"$ sales/new "&amp;B1498</f>
        <v>$ sales/new primary unit</v>
      </c>
      <c r="D1494" t="s">
        <v>1015</v>
      </c>
      <c r="E1494" s="8" t="str">
        <f t="shared" si="1759"/>
        <v>1494 SETUPDC-S</v>
      </c>
      <c r="G1494" t="str">
        <f>E1494</f>
        <v>1494 SETUPDC-S</v>
      </c>
      <c r="H1494" s="12"/>
      <c r="I1494" s="60"/>
      <c r="J1494" s="60"/>
      <c r="K1494" s="18">
        <v>5</v>
      </c>
      <c r="L1494" s="18">
        <v>5</v>
      </c>
      <c r="M1494" s="18">
        <v>5</v>
      </c>
      <c r="N1494" s="18">
        <v>5</v>
      </c>
      <c r="O1494" s="18">
        <v>5</v>
      </c>
      <c r="P1494" s="18">
        <v>5</v>
      </c>
      <c r="R1494" s="19"/>
      <c r="S1494" s="143" cm="1">
        <f t="array" ref="S1494">INDEX($K:$P,ROW(),MATCH(S$3,$K$2:$P$2,0))</f>
        <v>5</v>
      </c>
      <c r="T1494" s="143" cm="1">
        <f t="array" ref="T1494">INDEX($K:$P,ROW(),MATCH(T$3,$K$2:$P$2,0))</f>
        <v>5</v>
      </c>
      <c r="U1494" s="143" cm="1">
        <f t="array" ref="U1494">INDEX($K:$P,ROW(),MATCH(U$3,$K$2:$P$2,0))</f>
        <v>5</v>
      </c>
      <c r="V1494" s="143" cm="1">
        <f t="array" ref="V1494">INDEX($K:$P,ROW(),MATCH(V$3,$K$2:$P$2,0))</f>
        <v>5</v>
      </c>
      <c r="W1494" s="143" cm="1">
        <f t="array" ref="W1494">INDEX($K:$P,ROW(),MATCH(W$3,$K$2:$P$2,0))</f>
        <v>5</v>
      </c>
      <c r="X1494" s="143" cm="1">
        <f t="array" ref="X1494">INDEX($K:$P,ROW(),MATCH(X$3,$K$2:$P$2,0))</f>
        <v>5</v>
      </c>
      <c r="Y1494" s="143" cm="1">
        <f t="array" ref="Y1494">INDEX($K:$P,ROW(),MATCH(Y$3,$K$2:$P$2,0))</f>
        <v>5</v>
      </c>
      <c r="Z1494" s="143" cm="1">
        <f t="array" ref="Z1494">INDEX($K:$P,ROW(),MATCH(Z$3,$K$2:$P$2,0))</f>
        <v>5</v>
      </c>
      <c r="AA1494" s="143" cm="1">
        <f t="array" ref="AA1494">INDEX($K:$P,ROW(),MATCH(AA$3,$K$2:$P$2,0))</f>
        <v>5</v>
      </c>
      <c r="AB1494" s="143" cm="1">
        <f t="array" ref="AB1494">INDEX($K:$P,ROW(),MATCH(AB$3,$K$2:$P$2,0))</f>
        <v>5</v>
      </c>
      <c r="AC1494" s="143" cm="1">
        <f t="array" ref="AC1494">INDEX($K:$P,ROW(),MATCH(AC$3,$K$2:$P$2,0))</f>
        <v>5</v>
      </c>
      <c r="AD1494" s="143" cm="1">
        <f t="array" ref="AD1494">INDEX($K:$P,ROW(),MATCH(AD$3,$K$2:$P$2,0))</f>
        <v>5</v>
      </c>
      <c r="AE1494" s="143" cm="1">
        <f t="array" ref="AE1494">INDEX($K:$P,ROW(),MATCH(AE$3,$K$2:$P$2,0))</f>
        <v>5</v>
      </c>
      <c r="AF1494" s="143" cm="1">
        <f t="array" ref="AF1494">INDEX($K:$P,ROW(),MATCH(AF$3,$K$2:$P$2,0))</f>
        <v>5</v>
      </c>
      <c r="AG1494" s="143" cm="1">
        <f t="array" ref="AG1494">INDEX($K:$P,ROW(),MATCH(AG$3,$K$2:$P$2,0))</f>
        <v>5</v>
      </c>
      <c r="AH1494" s="143" cm="1">
        <f t="array" ref="AH1494">INDEX($K:$P,ROW(),MATCH(AH$3,$K$2:$P$2,0))</f>
        <v>5</v>
      </c>
      <c r="AI1494" s="143" cm="1">
        <f t="array" ref="AI1494">INDEX($K:$P,ROW(),MATCH(AI$3,$K$2:$P$2,0))</f>
        <v>5</v>
      </c>
      <c r="AJ1494" s="143" cm="1">
        <f t="array" ref="AJ1494">INDEX($K:$P,ROW(),MATCH(AJ$3,$K$2:$P$2,0))</f>
        <v>5</v>
      </c>
      <c r="AK1494" s="143" cm="1">
        <f t="array" ref="AK1494">INDEX($K:$P,ROW(),MATCH(AK$3,$K$2:$P$2,0))</f>
        <v>5</v>
      </c>
      <c r="AL1494" s="143" cm="1">
        <f t="array" ref="AL1494">INDEX($K:$P,ROW(),MATCH(AL$3,$K$2:$P$2,0))</f>
        <v>5</v>
      </c>
      <c r="AM1494" s="143" cm="1">
        <f t="array" ref="AM1494">INDEX($K:$P,ROW(),MATCH(AM$3,$K$2:$P$2,0))</f>
        <v>5</v>
      </c>
      <c r="AN1494" s="143" cm="1">
        <f t="array" ref="AN1494">INDEX($K:$P,ROW(),MATCH(AN$3,$K$2:$P$2,0))</f>
        <v>5</v>
      </c>
      <c r="AO1494" s="143" cm="1">
        <f t="array" ref="AO1494">INDEX($K:$P,ROW(),MATCH(AO$3,$K$2:$P$2,0))</f>
        <v>5</v>
      </c>
      <c r="AP1494" s="143" cm="1">
        <f t="array" ref="AP1494">INDEX($K:$P,ROW(),MATCH(AP$3,$K$2:$P$2,0))</f>
        <v>5</v>
      </c>
      <c r="AQ1494" s="143" cm="1">
        <f t="array" ref="AQ1494">INDEX($K:$P,ROW(),MATCH(AQ$3,$K$2:$P$2,0))</f>
        <v>5</v>
      </c>
      <c r="AR1494" s="143" cm="1">
        <f t="array" ref="AR1494">INDEX($K:$P,ROW(),MATCH(AR$3,$K$2:$P$2,0))</f>
        <v>5</v>
      </c>
      <c r="AS1494" s="143" cm="1">
        <f t="array" ref="AS1494">INDEX($K:$P,ROW(),MATCH(AS$3,$K$2:$P$2,0))</f>
        <v>5</v>
      </c>
      <c r="AT1494" s="143" cm="1">
        <f t="array" ref="AT1494">INDEX($K:$P,ROW(),MATCH(AT$3,$K$2:$P$2,0))</f>
        <v>5</v>
      </c>
      <c r="AU1494" s="143" cm="1">
        <f t="array" ref="AU1494">INDEX($K:$P,ROW(),MATCH(AU$3,$K$2:$P$2,0))</f>
        <v>5</v>
      </c>
      <c r="AV1494" s="143" cm="1">
        <f t="array" ref="AV1494">INDEX($K:$P,ROW(),MATCH(AV$3,$K$2:$P$2,0))</f>
        <v>5</v>
      </c>
      <c r="AW1494" s="143" cm="1">
        <f t="array" ref="AW1494">INDEX($K:$P,ROW(),MATCH(AW$3,$K$2:$P$2,0))</f>
        <v>5</v>
      </c>
      <c r="AX1494" s="143" cm="1">
        <f t="array" ref="AX1494">INDEX($K:$P,ROW(),MATCH(AX$3,$K$2:$P$2,0))</f>
        <v>5</v>
      </c>
      <c r="AY1494" s="143" cm="1">
        <f t="array" ref="AY1494">INDEX($K:$P,ROW(),MATCH(AY$3,$K$2:$P$2,0))</f>
        <v>5</v>
      </c>
      <c r="AZ1494" s="143" cm="1">
        <f t="array" ref="AZ1494">INDEX($K:$P,ROW(),MATCH(AZ$3,$K$2:$P$2,0))</f>
        <v>5</v>
      </c>
      <c r="BA1494" s="143" cm="1">
        <f t="array" ref="BA1494">INDEX($K:$P,ROW(),MATCH(BA$3,$K$2:$P$2,0))</f>
        <v>5</v>
      </c>
      <c r="BB1494" s="143" cm="1">
        <f t="array" ref="BB1494">INDEX($K:$P,ROW(),MATCH(BB$3,$K$2:$P$2,0))</f>
        <v>5</v>
      </c>
      <c r="BC1494" s="143" cm="1">
        <f t="array" ref="BC1494">INDEX($K:$P,ROW(),MATCH(BC$3,$K$2:$P$2,0))</f>
        <v>5</v>
      </c>
      <c r="BD1494" s="143" cm="1">
        <f t="array" ref="BD1494">INDEX($K:$P,ROW(),MATCH(BD$3,$K$2:$P$2,0))</f>
        <v>5</v>
      </c>
      <c r="BE1494" s="143" cm="1">
        <f t="array" ref="BE1494">INDEX($K:$P,ROW(),MATCH(BE$3,$K$2:$P$2,0))</f>
        <v>5</v>
      </c>
      <c r="BF1494" s="143" cm="1">
        <f t="array" ref="BF1494">INDEX($K:$P,ROW(),MATCH(BF$3,$K$2:$P$2,0))</f>
        <v>5</v>
      </c>
      <c r="BG1494" s="143" cm="1">
        <f t="array" ref="BG1494">INDEX($K:$P,ROW(),MATCH(BG$3,$K$2:$P$2,0))</f>
        <v>5</v>
      </c>
      <c r="BH1494" s="143" cm="1">
        <f t="array" ref="BH1494">INDEX($K:$P,ROW(),MATCH(BH$3,$K$2:$P$2,0))</f>
        <v>5</v>
      </c>
      <c r="BI1494" s="143" cm="1">
        <f t="array" ref="BI1494">INDEX($K:$P,ROW(),MATCH(BI$3,$K$2:$P$2,0))</f>
        <v>5</v>
      </c>
      <c r="BJ1494" s="143" cm="1">
        <f t="array" ref="BJ1494">INDEX($K:$P,ROW(),MATCH(BJ$3,$K$2:$P$2,0))</f>
        <v>5</v>
      </c>
      <c r="BK1494" s="143" cm="1">
        <f t="array" ref="BK1494">INDEX($K:$P,ROW(),MATCH(BK$3,$K$2:$P$2,0))</f>
        <v>5</v>
      </c>
      <c r="BL1494" s="143" cm="1">
        <f t="array" ref="BL1494">INDEX($K:$P,ROW(),MATCH(BL$3,$K$2:$P$2,0))</f>
        <v>5</v>
      </c>
      <c r="BM1494" s="143" cm="1">
        <f t="array" ref="BM1494">INDEX($K:$P,ROW(),MATCH(BM$3,$K$2:$P$2,0))</f>
        <v>5</v>
      </c>
      <c r="BN1494" s="143" cm="1">
        <f t="array" ref="BN1494">INDEX($K:$P,ROW(),MATCH(BN$3,$K$2:$P$2,0))</f>
        <v>5</v>
      </c>
      <c r="BO1494" s="143" cm="1">
        <f t="array" ref="BO1494">INDEX($K:$P,ROW(),MATCH(BO$3,$K$2:$P$2,0))</f>
        <v>5</v>
      </c>
      <c r="BP1494" s="143" cm="1">
        <f t="array" ref="BP1494">INDEX($K:$P,ROW(),MATCH(BP$3,$K$2:$P$2,0))</f>
        <v>5</v>
      </c>
      <c r="BQ1494" s="143" cm="1">
        <f t="array" ref="BQ1494">INDEX($K:$P,ROW(),MATCH(BQ$3,$K$2:$P$2,0))</f>
        <v>5</v>
      </c>
      <c r="BR1494" s="143" cm="1">
        <f t="array" ref="BR1494">INDEX($K:$P,ROW(),MATCH(BR$3,$K$2:$P$2,0))</f>
        <v>5</v>
      </c>
      <c r="BS1494" s="143" cm="1">
        <f t="array" ref="BS1494">INDEX($K:$P,ROW(),MATCH(BS$3,$K$2:$P$2,0))</f>
        <v>5</v>
      </c>
      <c r="BT1494" s="143" cm="1">
        <f t="array" ref="BT1494">INDEX($K:$P,ROW(),MATCH(BT$3,$K$2:$P$2,0))</f>
        <v>5</v>
      </c>
      <c r="BU1494" s="143" cm="1">
        <f t="array" ref="BU1494">INDEX($K:$P,ROW(),MATCH(BU$3,$K$2:$P$2,0))</f>
        <v>5</v>
      </c>
      <c r="BV1494" s="143" cm="1">
        <f t="array" ref="BV1494">INDEX($K:$P,ROW(),MATCH(BV$3,$K$2:$P$2,0))</f>
        <v>5</v>
      </c>
      <c r="BW1494" s="143" cm="1">
        <f t="array" ref="BW1494">INDEX($K:$P,ROW(),MATCH(BW$3,$K$2:$P$2,0))</f>
        <v>5</v>
      </c>
      <c r="BX1494" s="143" cm="1">
        <f t="array" ref="BX1494">INDEX($K:$P,ROW(),MATCH(BX$3,$K$2:$P$2,0))</f>
        <v>5</v>
      </c>
      <c r="BY1494" s="143" cm="1">
        <f t="array" ref="BY1494">INDEX($K:$P,ROW(),MATCH(BY$3,$K$2:$P$2,0))</f>
        <v>5</v>
      </c>
      <c r="BZ1494" s="143" cm="1">
        <f t="array" ref="BZ1494">INDEX($K:$P,ROW(),MATCH(BZ$3,$K$2:$P$2,0))</f>
        <v>5</v>
      </c>
      <c r="CA1494" s="143" cm="1">
        <f t="array" ref="CA1494">INDEX($K:$P,ROW(),MATCH(CA$3,$K$2:$P$2,0))</f>
        <v>5</v>
      </c>
      <c r="CB1494" s="143" cm="1">
        <f t="array" ref="CB1494">INDEX($K:$P,ROW(),MATCH(CB$3,$K$2:$P$2,0))</f>
        <v>5</v>
      </c>
      <c r="CC1494" s="143" cm="1">
        <f t="array" ref="CC1494">INDEX($K:$P,ROW(),MATCH(CC$3,$K$2:$P$2,0))</f>
        <v>5</v>
      </c>
      <c r="CD1494" s="143" cm="1">
        <f t="array" ref="CD1494">INDEX($K:$P,ROW(),MATCH(CD$3,$K$2:$P$2,0))</f>
        <v>5</v>
      </c>
      <c r="CE1494" s="143" cm="1">
        <f t="array" ref="CE1494">INDEX($K:$P,ROW(),MATCH(CE$3,$K$2:$P$2,0))</f>
        <v>5</v>
      </c>
      <c r="CF1494" s="143" cm="1">
        <f t="array" ref="CF1494">INDEX($K:$P,ROW(),MATCH(CF$3,$K$2:$P$2,0))</f>
        <v>5</v>
      </c>
      <c r="CG1494" s="143" cm="1">
        <f t="array" ref="CG1494">INDEX($K:$P,ROW(),MATCH(CG$3,$K$2:$P$2,0))</f>
        <v>5</v>
      </c>
      <c r="CH1494" s="143" cm="1">
        <f t="array" ref="CH1494">INDEX($K:$P,ROW(),MATCH(CH$3,$K$2:$P$2,0))</f>
        <v>5</v>
      </c>
      <c r="CI1494" s="143" cm="1">
        <f t="array" ref="CI1494">INDEX($K:$P,ROW(),MATCH(CI$3,$K$2:$P$2,0))</f>
        <v>5</v>
      </c>
      <c r="CJ1494" s="143" cm="1">
        <f t="array" ref="CJ1494">INDEX($K:$P,ROW(),MATCH(CJ$3,$K$2:$P$2,0))</f>
        <v>5</v>
      </c>
      <c r="CK1494" s="143" cm="1">
        <f t="array" ref="CK1494">INDEX($K:$P,ROW(),MATCH(CK$3,$K$2:$P$2,0))</f>
        <v>5</v>
      </c>
      <c r="CL1494" s="143" cm="1">
        <f t="array" ref="CL1494">INDEX($K:$P,ROW(),MATCH(CL$3,$K$2:$P$2,0))</f>
        <v>5</v>
      </c>
    </row>
    <row r="1495" spans="2:90" x14ac:dyDescent="0.4">
      <c r="B1495" s="123" t="str">
        <f>SUBSTITUTE(B1492,":","")&amp;" - "&amp;B1497</f>
        <v>Setup DC - (Primary label)</v>
      </c>
      <c r="C1495" s="27" t="s">
        <v>203</v>
      </c>
      <c r="D1495" t="s">
        <v>1015</v>
      </c>
      <c r="E1495" s="8" t="str">
        <f t="shared" si="1759"/>
        <v>1495 SETUPDC-S</v>
      </c>
      <c r="F1495" s="27"/>
      <c r="G1495" s="27"/>
      <c r="H1495" s="27"/>
      <c r="I1495" s="78"/>
      <c r="J1495" s="78"/>
      <c r="K1495" s="115">
        <f t="shared" ref="K1495:P1495" ca="1" si="1760">SUMIF($3:$3,K$2,1495:1495)</f>
        <v>-300000</v>
      </c>
      <c r="L1495" s="115">
        <f t="shared" ca="1" si="1760"/>
        <v>-300000</v>
      </c>
      <c r="M1495" s="115">
        <f t="shared" ca="1" si="1760"/>
        <v>-300000</v>
      </c>
      <c r="N1495" s="115">
        <f t="shared" ca="1" si="1760"/>
        <v>-300000</v>
      </c>
      <c r="O1495" s="115">
        <f t="shared" ca="1" si="1760"/>
        <v>-300000</v>
      </c>
      <c r="P1495" s="115">
        <f t="shared" ca="1" si="1760"/>
        <v>-300000</v>
      </c>
      <c r="R1495" s="33"/>
      <c r="S1495" s="144">
        <f ca="1">-S1494*INDIRECT(S1487)</f>
        <v>-25000</v>
      </c>
      <c r="T1495" s="144">
        <f t="shared" ref="T1495:CE1495" ca="1" si="1761">-T1494*INDIRECT(T1487)</f>
        <v>-25000</v>
      </c>
      <c r="U1495" s="144">
        <f t="shared" ca="1" si="1761"/>
        <v>-25000</v>
      </c>
      <c r="V1495" s="144">
        <f t="shared" ca="1" si="1761"/>
        <v>-25000</v>
      </c>
      <c r="W1495" s="144">
        <f t="shared" ca="1" si="1761"/>
        <v>-25000</v>
      </c>
      <c r="X1495" s="144">
        <f t="shared" ca="1" si="1761"/>
        <v>-25000</v>
      </c>
      <c r="Y1495" s="144">
        <f t="shared" ca="1" si="1761"/>
        <v>-25000</v>
      </c>
      <c r="Z1495" s="144">
        <f t="shared" ca="1" si="1761"/>
        <v>-25000</v>
      </c>
      <c r="AA1495" s="144">
        <f t="shared" ca="1" si="1761"/>
        <v>-25000</v>
      </c>
      <c r="AB1495" s="144">
        <f t="shared" ca="1" si="1761"/>
        <v>-25000</v>
      </c>
      <c r="AC1495" s="144">
        <f t="shared" ca="1" si="1761"/>
        <v>-25000</v>
      </c>
      <c r="AD1495" s="144">
        <f t="shared" ca="1" si="1761"/>
        <v>-25000</v>
      </c>
      <c r="AE1495" s="144">
        <f t="shared" ca="1" si="1761"/>
        <v>-25000</v>
      </c>
      <c r="AF1495" s="144">
        <f t="shared" ca="1" si="1761"/>
        <v>-25000</v>
      </c>
      <c r="AG1495" s="144">
        <f t="shared" ca="1" si="1761"/>
        <v>-25000</v>
      </c>
      <c r="AH1495" s="144">
        <f t="shared" ca="1" si="1761"/>
        <v>-25000</v>
      </c>
      <c r="AI1495" s="144">
        <f t="shared" ca="1" si="1761"/>
        <v>-25000</v>
      </c>
      <c r="AJ1495" s="144">
        <f t="shared" ca="1" si="1761"/>
        <v>-25000</v>
      </c>
      <c r="AK1495" s="144">
        <f t="shared" ca="1" si="1761"/>
        <v>-25000</v>
      </c>
      <c r="AL1495" s="144">
        <f t="shared" ca="1" si="1761"/>
        <v>-25000</v>
      </c>
      <c r="AM1495" s="144">
        <f t="shared" ca="1" si="1761"/>
        <v>-25000</v>
      </c>
      <c r="AN1495" s="144">
        <f t="shared" ca="1" si="1761"/>
        <v>-25000</v>
      </c>
      <c r="AO1495" s="144">
        <f t="shared" ca="1" si="1761"/>
        <v>-25000</v>
      </c>
      <c r="AP1495" s="144">
        <f t="shared" ca="1" si="1761"/>
        <v>-25000</v>
      </c>
      <c r="AQ1495" s="144">
        <f t="shared" ca="1" si="1761"/>
        <v>-25000</v>
      </c>
      <c r="AR1495" s="144">
        <f t="shared" ca="1" si="1761"/>
        <v>-25000</v>
      </c>
      <c r="AS1495" s="144">
        <f t="shared" ca="1" si="1761"/>
        <v>-25000</v>
      </c>
      <c r="AT1495" s="144">
        <f t="shared" ca="1" si="1761"/>
        <v>-25000</v>
      </c>
      <c r="AU1495" s="144">
        <f t="shared" ca="1" si="1761"/>
        <v>-25000</v>
      </c>
      <c r="AV1495" s="144">
        <f t="shared" ca="1" si="1761"/>
        <v>-25000</v>
      </c>
      <c r="AW1495" s="144">
        <f t="shared" ca="1" si="1761"/>
        <v>-25000</v>
      </c>
      <c r="AX1495" s="144">
        <f t="shared" ca="1" si="1761"/>
        <v>-25000</v>
      </c>
      <c r="AY1495" s="144">
        <f t="shared" ca="1" si="1761"/>
        <v>-25000</v>
      </c>
      <c r="AZ1495" s="144">
        <f t="shared" ca="1" si="1761"/>
        <v>-25000</v>
      </c>
      <c r="BA1495" s="144">
        <f t="shared" ca="1" si="1761"/>
        <v>-25000</v>
      </c>
      <c r="BB1495" s="144">
        <f t="shared" ca="1" si="1761"/>
        <v>-25000</v>
      </c>
      <c r="BC1495" s="144">
        <f t="shared" ca="1" si="1761"/>
        <v>-25000</v>
      </c>
      <c r="BD1495" s="144">
        <f t="shared" ca="1" si="1761"/>
        <v>-25000</v>
      </c>
      <c r="BE1495" s="144">
        <f t="shared" ca="1" si="1761"/>
        <v>-25000</v>
      </c>
      <c r="BF1495" s="144">
        <f t="shared" ca="1" si="1761"/>
        <v>-25000</v>
      </c>
      <c r="BG1495" s="144">
        <f t="shared" ca="1" si="1761"/>
        <v>-25000</v>
      </c>
      <c r="BH1495" s="144">
        <f t="shared" ca="1" si="1761"/>
        <v>-25000</v>
      </c>
      <c r="BI1495" s="144">
        <f t="shared" ca="1" si="1761"/>
        <v>-25000</v>
      </c>
      <c r="BJ1495" s="144">
        <f t="shared" ca="1" si="1761"/>
        <v>-25000</v>
      </c>
      <c r="BK1495" s="144">
        <f t="shared" ca="1" si="1761"/>
        <v>-25000</v>
      </c>
      <c r="BL1495" s="144">
        <f t="shared" ca="1" si="1761"/>
        <v>-25000</v>
      </c>
      <c r="BM1495" s="144">
        <f t="shared" ca="1" si="1761"/>
        <v>-25000</v>
      </c>
      <c r="BN1495" s="144">
        <f t="shared" ca="1" si="1761"/>
        <v>-25000</v>
      </c>
      <c r="BO1495" s="144">
        <f t="shared" ca="1" si="1761"/>
        <v>-25000</v>
      </c>
      <c r="BP1495" s="144">
        <f t="shared" ca="1" si="1761"/>
        <v>-25000</v>
      </c>
      <c r="BQ1495" s="144">
        <f t="shared" ca="1" si="1761"/>
        <v>-25000</v>
      </c>
      <c r="BR1495" s="144">
        <f t="shared" ca="1" si="1761"/>
        <v>-25000</v>
      </c>
      <c r="BS1495" s="144">
        <f t="shared" ca="1" si="1761"/>
        <v>-25000</v>
      </c>
      <c r="BT1495" s="144">
        <f t="shared" ca="1" si="1761"/>
        <v>-25000</v>
      </c>
      <c r="BU1495" s="144">
        <f t="shared" ca="1" si="1761"/>
        <v>-25000</v>
      </c>
      <c r="BV1495" s="144">
        <f t="shared" ca="1" si="1761"/>
        <v>-25000</v>
      </c>
      <c r="BW1495" s="144">
        <f t="shared" ca="1" si="1761"/>
        <v>-25000</v>
      </c>
      <c r="BX1495" s="144">
        <f t="shared" ca="1" si="1761"/>
        <v>-25000</v>
      </c>
      <c r="BY1495" s="144">
        <f t="shared" ca="1" si="1761"/>
        <v>-25000</v>
      </c>
      <c r="BZ1495" s="144">
        <f t="shared" ca="1" si="1761"/>
        <v>-25000</v>
      </c>
      <c r="CA1495" s="144">
        <f t="shared" ca="1" si="1761"/>
        <v>-25000</v>
      </c>
      <c r="CB1495" s="144">
        <f t="shared" ca="1" si="1761"/>
        <v>-25000</v>
      </c>
      <c r="CC1495" s="144">
        <f t="shared" ca="1" si="1761"/>
        <v>-25000</v>
      </c>
      <c r="CD1495" s="144">
        <f t="shared" ca="1" si="1761"/>
        <v>-25000</v>
      </c>
      <c r="CE1495" s="144">
        <f t="shared" ca="1" si="1761"/>
        <v>-25000</v>
      </c>
      <c r="CF1495" s="144">
        <f t="shared" ref="CF1495:CL1495" ca="1" si="1762">-CF1494*INDIRECT(CF1487)</f>
        <v>-25000</v>
      </c>
      <c r="CG1495" s="144">
        <f t="shared" ca="1" si="1762"/>
        <v>-25000</v>
      </c>
      <c r="CH1495" s="144">
        <f t="shared" ca="1" si="1762"/>
        <v>-25000</v>
      </c>
      <c r="CI1495" s="144">
        <f t="shared" ca="1" si="1762"/>
        <v>-25000</v>
      </c>
      <c r="CJ1495" s="144">
        <f t="shared" ca="1" si="1762"/>
        <v>-25000</v>
      </c>
      <c r="CK1495" s="144">
        <f t="shared" ca="1" si="1762"/>
        <v>-25000</v>
      </c>
      <c r="CL1495" s="144">
        <f t="shared" ca="1" si="1762"/>
        <v>-25000</v>
      </c>
    </row>
    <row r="1496" spans="2:90" x14ac:dyDescent="0.4">
      <c r="B1496" s="13"/>
      <c r="D1496" t="s">
        <v>1015</v>
      </c>
      <c r="E1496" s="8" t="str">
        <f t="shared" si="1759"/>
        <v>1496 SETUPDC-S</v>
      </c>
      <c r="G1496" t="s">
        <v>244</v>
      </c>
      <c r="H1496" s="12"/>
      <c r="I1496" s="60"/>
      <c r="J1496" s="60"/>
      <c r="R1496" s="9"/>
      <c r="S1496" s="145"/>
      <c r="T1496" s="145"/>
      <c r="U1496" s="145"/>
      <c r="V1496" s="145"/>
      <c r="W1496" s="145"/>
      <c r="X1496" s="145"/>
      <c r="Y1496" s="145"/>
      <c r="Z1496" s="145"/>
      <c r="AA1496" s="145"/>
      <c r="AB1496" s="145"/>
      <c r="AC1496" s="145"/>
      <c r="AD1496" s="145"/>
      <c r="AE1496" s="145"/>
      <c r="AF1496" s="145"/>
      <c r="AG1496" s="145"/>
      <c r="AH1496" s="145"/>
      <c r="AI1496" s="145"/>
      <c r="AJ1496" s="145"/>
      <c r="AK1496" s="145"/>
      <c r="AL1496" s="145"/>
      <c r="AM1496" s="145"/>
      <c r="AN1496" s="145"/>
      <c r="AO1496" s="145"/>
      <c r="AP1496" s="145"/>
      <c r="AQ1496" s="145"/>
      <c r="AR1496" s="145"/>
      <c r="AS1496" s="145"/>
      <c r="AT1496" s="145"/>
      <c r="AU1496" s="145"/>
      <c r="AV1496" s="145"/>
      <c r="AW1496" s="145"/>
      <c r="AX1496" s="145"/>
      <c r="AY1496" s="145"/>
      <c r="AZ1496" s="145"/>
      <c r="BA1496" s="145"/>
      <c r="BB1496" s="145"/>
      <c r="BC1496" s="145"/>
      <c r="BD1496" s="145"/>
      <c r="BE1496" s="145"/>
      <c r="BF1496" s="145"/>
      <c r="BG1496" s="145"/>
      <c r="BH1496" s="145"/>
      <c r="BI1496" s="145"/>
      <c r="BJ1496" s="145"/>
      <c r="BK1496" s="145"/>
      <c r="BL1496" s="145"/>
      <c r="BM1496" s="145"/>
      <c r="BN1496" s="145"/>
      <c r="BO1496" s="145"/>
      <c r="BP1496" s="145"/>
      <c r="BQ1496" s="145"/>
      <c r="BR1496" s="145"/>
      <c r="BS1496" s="145"/>
      <c r="BT1496" s="145"/>
      <c r="BU1496" s="145"/>
      <c r="BV1496" s="145"/>
      <c r="BW1496" s="145"/>
      <c r="BX1496" s="145"/>
      <c r="BY1496" s="145"/>
      <c r="BZ1496" s="145"/>
      <c r="CA1496" s="145"/>
      <c r="CB1496" s="145"/>
      <c r="CC1496" s="145"/>
      <c r="CD1496" s="145"/>
      <c r="CE1496" s="145"/>
      <c r="CF1496" s="145"/>
      <c r="CG1496" s="145"/>
      <c r="CH1496" s="145"/>
      <c r="CI1496" s="145"/>
      <c r="CJ1496" s="145"/>
      <c r="CK1496" s="145"/>
      <c r="CL1496" s="145"/>
    </row>
    <row r="1497" spans="2:90" x14ac:dyDescent="0.4">
      <c r="B1497" s="8" t="str">
        <f>B1484</f>
        <v>(Primary label)</v>
      </c>
      <c r="D1497" t="s">
        <v>1015</v>
      </c>
      <c r="E1497" s="8" t="str">
        <f>ROW()&amp;" "&amp;D1497</f>
        <v>1497 SETUPDC-S</v>
      </c>
      <c r="G1497" t="s">
        <v>332</v>
      </c>
      <c r="H1497" s="12"/>
      <c r="I1497" s="60"/>
      <c r="J1497" s="60"/>
      <c r="S1497" s="72"/>
      <c r="T1497" s="72"/>
      <c r="U1497" s="72"/>
      <c r="V1497" s="72"/>
      <c r="W1497" s="72"/>
      <c r="X1497" s="72"/>
      <c r="Y1497" s="72"/>
      <c r="Z1497" s="72"/>
      <c r="AA1497" s="72"/>
      <c r="AB1497" s="72"/>
      <c r="AC1497" s="72"/>
      <c r="AD1497" s="72"/>
      <c r="AE1497" s="72"/>
      <c r="AF1497" s="72"/>
      <c r="AG1497" s="72"/>
      <c r="AH1497" s="72"/>
      <c r="AI1497" s="72"/>
      <c r="AJ1497" s="72"/>
      <c r="AK1497" s="72"/>
      <c r="AL1497" s="72"/>
      <c r="AM1497" s="72"/>
      <c r="AN1497" s="72"/>
      <c r="AO1497" s="72"/>
      <c r="AP1497" s="72"/>
      <c r="AQ1497" s="72"/>
      <c r="AR1497" s="72"/>
      <c r="AS1497" s="72"/>
      <c r="AT1497" s="72"/>
      <c r="AU1497" s="72"/>
      <c r="AV1497" s="72"/>
      <c r="AW1497" s="72"/>
      <c r="AX1497" s="72"/>
      <c r="AY1497" s="72"/>
      <c r="AZ1497" s="72"/>
      <c r="BA1497" s="72"/>
      <c r="BB1497" s="72"/>
      <c r="BC1497" s="72"/>
      <c r="BD1497" s="72"/>
      <c r="BE1497" s="72"/>
      <c r="BF1497" s="72"/>
      <c r="BG1497" s="72"/>
      <c r="BH1497" s="72"/>
      <c r="BI1497" s="72"/>
      <c r="BJ1497" s="72"/>
      <c r="BK1497" s="72"/>
      <c r="BL1497" s="72"/>
      <c r="BM1497" s="72"/>
      <c r="BN1497" s="72"/>
      <c r="BO1497" s="72"/>
      <c r="BP1497" s="72"/>
      <c r="BQ1497" s="72"/>
      <c r="BR1497" s="72"/>
      <c r="BS1497" s="72"/>
      <c r="BT1497" s="72"/>
      <c r="BU1497" s="72"/>
      <c r="BV1497" s="72"/>
      <c r="BW1497" s="72"/>
      <c r="BX1497" s="72"/>
      <c r="BY1497" s="72"/>
      <c r="BZ1497" s="72"/>
      <c r="CA1497" s="72"/>
      <c r="CB1497" s="72"/>
      <c r="CC1497" s="72"/>
      <c r="CD1497" s="72"/>
      <c r="CE1497" s="72"/>
      <c r="CF1497" s="72"/>
      <c r="CG1497" s="72"/>
      <c r="CH1497" s="72"/>
      <c r="CI1497" s="72"/>
      <c r="CJ1497" s="72"/>
      <c r="CK1497" s="72"/>
      <c r="CL1497" s="72"/>
    </row>
    <row r="1498" spans="2:90" x14ac:dyDescent="0.4">
      <c r="B1498" s="8" t="str">
        <f>B1485</f>
        <v>primary unit</v>
      </c>
      <c r="D1498" t="s">
        <v>1015</v>
      </c>
      <c r="E1498" s="8" t="str">
        <f>ROW()&amp;" "&amp;D1498</f>
        <v>1498 SETUPDC-S</v>
      </c>
      <c r="G1498" t="s">
        <v>332</v>
      </c>
      <c r="H1498" s="12"/>
      <c r="I1498" s="60"/>
      <c r="J1498" s="60"/>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row>
    <row r="1499" spans="2:90" x14ac:dyDescent="0.4">
      <c r="B1499" s="8" t="str">
        <f>B1486</f>
        <v>Primary revenue driver</v>
      </c>
      <c r="D1499" t="s">
        <v>1015</v>
      </c>
      <c r="E1499" s="8" t="str">
        <f>ROW()&amp;" "&amp;D1499</f>
        <v>1499 SETUPDC-S</v>
      </c>
      <c r="G1499" t="s">
        <v>332</v>
      </c>
      <c r="K1499" s="53"/>
      <c r="L1499" s="53"/>
      <c r="M1499" s="53"/>
      <c r="N1499" s="53"/>
      <c r="O1499" s="53"/>
      <c r="P1499" s="53"/>
      <c r="R1499" s="24"/>
      <c r="S1499" s="211" t="str">
        <f t="shared" ref="S1499:CD1499" si="1763">S1486</f>
        <v>S$12</v>
      </c>
      <c r="T1499" s="211" t="str">
        <f t="shared" si="1763"/>
        <v>T$12</v>
      </c>
      <c r="U1499" s="211" t="str">
        <f t="shared" si="1763"/>
        <v>U$12</v>
      </c>
      <c r="V1499" s="211" t="str">
        <f t="shared" si="1763"/>
        <v>V$12</v>
      </c>
      <c r="W1499" s="211" t="str">
        <f t="shared" si="1763"/>
        <v>W$12</v>
      </c>
      <c r="X1499" s="211" t="str">
        <f t="shared" si="1763"/>
        <v>X$12</v>
      </c>
      <c r="Y1499" s="211" t="str">
        <f t="shared" si="1763"/>
        <v>Y$12</v>
      </c>
      <c r="Z1499" s="211" t="str">
        <f t="shared" si="1763"/>
        <v>Z$12</v>
      </c>
      <c r="AA1499" s="211" t="str">
        <f t="shared" si="1763"/>
        <v>AA$12</v>
      </c>
      <c r="AB1499" s="211" t="str">
        <f t="shared" si="1763"/>
        <v>AB$12</v>
      </c>
      <c r="AC1499" s="211" t="str">
        <f t="shared" si="1763"/>
        <v>AC$12</v>
      </c>
      <c r="AD1499" s="211" t="str">
        <f t="shared" si="1763"/>
        <v>AD$12</v>
      </c>
      <c r="AE1499" s="211" t="str">
        <f t="shared" si="1763"/>
        <v>AE$12</v>
      </c>
      <c r="AF1499" s="211" t="str">
        <f t="shared" si="1763"/>
        <v>AF$12</v>
      </c>
      <c r="AG1499" s="211" t="str">
        <f t="shared" si="1763"/>
        <v>AG$12</v>
      </c>
      <c r="AH1499" s="211" t="str">
        <f t="shared" si="1763"/>
        <v>AH$12</v>
      </c>
      <c r="AI1499" s="211" t="str">
        <f t="shared" si="1763"/>
        <v>AI$12</v>
      </c>
      <c r="AJ1499" s="211" t="str">
        <f t="shared" si="1763"/>
        <v>AJ$12</v>
      </c>
      <c r="AK1499" s="211" t="str">
        <f t="shared" si="1763"/>
        <v>AK$12</v>
      </c>
      <c r="AL1499" s="211" t="str">
        <f t="shared" si="1763"/>
        <v>AL$12</v>
      </c>
      <c r="AM1499" s="211" t="str">
        <f t="shared" si="1763"/>
        <v>AM$12</v>
      </c>
      <c r="AN1499" s="211" t="str">
        <f t="shared" si="1763"/>
        <v>AN$12</v>
      </c>
      <c r="AO1499" s="211" t="str">
        <f t="shared" si="1763"/>
        <v>AO$12</v>
      </c>
      <c r="AP1499" s="211" t="str">
        <f t="shared" si="1763"/>
        <v>AP$12</v>
      </c>
      <c r="AQ1499" s="211" t="str">
        <f t="shared" si="1763"/>
        <v>AQ$12</v>
      </c>
      <c r="AR1499" s="211" t="str">
        <f t="shared" si="1763"/>
        <v>AR$12</v>
      </c>
      <c r="AS1499" s="211" t="str">
        <f t="shared" si="1763"/>
        <v>AS$12</v>
      </c>
      <c r="AT1499" s="211" t="str">
        <f t="shared" si="1763"/>
        <v>AT$12</v>
      </c>
      <c r="AU1499" s="211" t="str">
        <f t="shared" si="1763"/>
        <v>AU$12</v>
      </c>
      <c r="AV1499" s="211" t="str">
        <f t="shared" si="1763"/>
        <v>AV$12</v>
      </c>
      <c r="AW1499" s="211" t="str">
        <f t="shared" si="1763"/>
        <v>AW$12</v>
      </c>
      <c r="AX1499" s="211" t="str">
        <f t="shared" si="1763"/>
        <v>AX$12</v>
      </c>
      <c r="AY1499" s="211" t="str">
        <f t="shared" si="1763"/>
        <v>AY$12</v>
      </c>
      <c r="AZ1499" s="211" t="str">
        <f t="shared" si="1763"/>
        <v>AZ$12</v>
      </c>
      <c r="BA1499" s="211" t="str">
        <f t="shared" si="1763"/>
        <v>BA$12</v>
      </c>
      <c r="BB1499" s="211" t="str">
        <f t="shared" si="1763"/>
        <v>BB$12</v>
      </c>
      <c r="BC1499" s="211" t="str">
        <f t="shared" si="1763"/>
        <v>BC$12</v>
      </c>
      <c r="BD1499" s="211" t="str">
        <f t="shared" si="1763"/>
        <v>BD$12</v>
      </c>
      <c r="BE1499" s="211" t="str">
        <f t="shared" si="1763"/>
        <v>BE$12</v>
      </c>
      <c r="BF1499" s="211" t="str">
        <f t="shared" si="1763"/>
        <v>BF$12</v>
      </c>
      <c r="BG1499" s="211" t="str">
        <f t="shared" si="1763"/>
        <v>BG$12</v>
      </c>
      <c r="BH1499" s="211" t="str">
        <f t="shared" si="1763"/>
        <v>BH$12</v>
      </c>
      <c r="BI1499" s="211" t="str">
        <f t="shared" si="1763"/>
        <v>BI$12</v>
      </c>
      <c r="BJ1499" s="211" t="str">
        <f t="shared" si="1763"/>
        <v>BJ$12</v>
      </c>
      <c r="BK1499" s="211" t="str">
        <f t="shared" si="1763"/>
        <v>BK$12</v>
      </c>
      <c r="BL1499" s="211" t="str">
        <f t="shared" si="1763"/>
        <v>BL$12</v>
      </c>
      <c r="BM1499" s="211" t="str">
        <f t="shared" si="1763"/>
        <v>BM$12</v>
      </c>
      <c r="BN1499" s="211" t="str">
        <f t="shared" si="1763"/>
        <v>BN$12</v>
      </c>
      <c r="BO1499" s="211" t="str">
        <f t="shared" si="1763"/>
        <v>BO$12</v>
      </c>
      <c r="BP1499" s="211" t="str">
        <f t="shared" si="1763"/>
        <v>BP$12</v>
      </c>
      <c r="BQ1499" s="211" t="str">
        <f t="shared" si="1763"/>
        <v>BQ$12</v>
      </c>
      <c r="BR1499" s="211" t="str">
        <f t="shared" si="1763"/>
        <v>BR$12</v>
      </c>
      <c r="BS1499" s="211" t="str">
        <f t="shared" si="1763"/>
        <v>BS$12</v>
      </c>
      <c r="BT1499" s="211" t="str">
        <f t="shared" si="1763"/>
        <v>BT$12</v>
      </c>
      <c r="BU1499" s="211" t="str">
        <f t="shared" si="1763"/>
        <v>BU$12</v>
      </c>
      <c r="BV1499" s="211" t="str">
        <f t="shared" si="1763"/>
        <v>BV$12</v>
      </c>
      <c r="BW1499" s="211" t="str">
        <f t="shared" si="1763"/>
        <v>BW$12</v>
      </c>
      <c r="BX1499" s="211" t="str">
        <f t="shared" si="1763"/>
        <v>BX$12</v>
      </c>
      <c r="BY1499" s="211" t="str">
        <f t="shared" si="1763"/>
        <v>BY$12</v>
      </c>
      <c r="BZ1499" s="211" t="str">
        <f t="shared" si="1763"/>
        <v>BZ$12</v>
      </c>
      <c r="CA1499" s="211" t="str">
        <f t="shared" si="1763"/>
        <v>CA$12</v>
      </c>
      <c r="CB1499" s="211" t="str">
        <f t="shared" si="1763"/>
        <v>CB$12</v>
      </c>
      <c r="CC1499" s="211" t="str">
        <f t="shared" si="1763"/>
        <v>CC$12</v>
      </c>
      <c r="CD1499" s="211" t="str">
        <f t="shared" si="1763"/>
        <v>CD$12</v>
      </c>
      <c r="CE1499" s="211" t="str">
        <f t="shared" ref="CE1499:CL1499" si="1764">CE1486</f>
        <v>CE$12</v>
      </c>
      <c r="CF1499" s="211" t="str">
        <f t="shared" si="1764"/>
        <v>CF$12</v>
      </c>
      <c r="CG1499" s="211" t="str">
        <f t="shared" si="1764"/>
        <v>CG$12</v>
      </c>
      <c r="CH1499" s="211" t="str">
        <f t="shared" si="1764"/>
        <v>CH$12</v>
      </c>
      <c r="CI1499" s="211" t="str">
        <f t="shared" si="1764"/>
        <v>CI$12</v>
      </c>
      <c r="CJ1499" s="211" t="str">
        <f t="shared" si="1764"/>
        <v>CJ$12</v>
      </c>
      <c r="CK1499" s="211" t="str">
        <f t="shared" si="1764"/>
        <v>CK$12</v>
      </c>
      <c r="CL1499" s="211" t="str">
        <f t="shared" si="1764"/>
        <v>CL$12</v>
      </c>
    </row>
    <row r="1500" spans="2:90" x14ac:dyDescent="0.4">
      <c r="B1500" s="8" t="str">
        <f>B1487</f>
        <v>Primary volume driver</v>
      </c>
      <c r="D1500" t="s">
        <v>1015</v>
      </c>
      <c r="E1500" s="8" t="str">
        <f>ROW()&amp;" "&amp;D1500</f>
        <v>1500 SETUPDC-S</v>
      </c>
      <c r="G1500" t="s">
        <v>332</v>
      </c>
      <c r="H1500" s="56"/>
      <c r="I1500" s="79"/>
      <c r="J1500" s="79"/>
      <c r="K1500" s="15"/>
      <c r="L1500" s="15"/>
      <c r="M1500" s="15"/>
      <c r="N1500" s="15"/>
      <c r="O1500" s="15"/>
      <c r="P1500" s="15"/>
      <c r="R1500" s="15"/>
      <c r="S1500" s="211" t="str">
        <f t="shared" ref="S1500:CD1500" si="1765">S1487</f>
        <v>S$13</v>
      </c>
      <c r="T1500" s="211" t="str">
        <f t="shared" si="1765"/>
        <v>T$13</v>
      </c>
      <c r="U1500" s="211" t="str">
        <f t="shared" si="1765"/>
        <v>U$13</v>
      </c>
      <c r="V1500" s="211" t="str">
        <f t="shared" si="1765"/>
        <v>V$13</v>
      </c>
      <c r="W1500" s="211" t="str">
        <f t="shared" si="1765"/>
        <v>W$13</v>
      </c>
      <c r="X1500" s="211" t="str">
        <f t="shared" si="1765"/>
        <v>X$13</v>
      </c>
      <c r="Y1500" s="211" t="str">
        <f t="shared" si="1765"/>
        <v>Y$13</v>
      </c>
      <c r="Z1500" s="211" t="str">
        <f t="shared" si="1765"/>
        <v>Z$13</v>
      </c>
      <c r="AA1500" s="211" t="str">
        <f t="shared" si="1765"/>
        <v>AA$13</v>
      </c>
      <c r="AB1500" s="211" t="str">
        <f t="shared" si="1765"/>
        <v>AB$13</v>
      </c>
      <c r="AC1500" s="211" t="str">
        <f t="shared" si="1765"/>
        <v>AC$13</v>
      </c>
      <c r="AD1500" s="211" t="str">
        <f t="shared" si="1765"/>
        <v>AD$13</v>
      </c>
      <c r="AE1500" s="211" t="str">
        <f t="shared" si="1765"/>
        <v>AE$13</v>
      </c>
      <c r="AF1500" s="211" t="str">
        <f t="shared" si="1765"/>
        <v>AF$13</v>
      </c>
      <c r="AG1500" s="211" t="str">
        <f t="shared" si="1765"/>
        <v>AG$13</v>
      </c>
      <c r="AH1500" s="211" t="str">
        <f t="shared" si="1765"/>
        <v>AH$13</v>
      </c>
      <c r="AI1500" s="211" t="str">
        <f t="shared" si="1765"/>
        <v>AI$13</v>
      </c>
      <c r="AJ1500" s="211" t="str">
        <f t="shared" si="1765"/>
        <v>AJ$13</v>
      </c>
      <c r="AK1500" s="211" t="str">
        <f t="shared" si="1765"/>
        <v>AK$13</v>
      </c>
      <c r="AL1500" s="211" t="str">
        <f t="shared" si="1765"/>
        <v>AL$13</v>
      </c>
      <c r="AM1500" s="211" t="str">
        <f t="shared" si="1765"/>
        <v>AM$13</v>
      </c>
      <c r="AN1500" s="211" t="str">
        <f t="shared" si="1765"/>
        <v>AN$13</v>
      </c>
      <c r="AO1500" s="211" t="str">
        <f t="shared" si="1765"/>
        <v>AO$13</v>
      </c>
      <c r="AP1500" s="211" t="str">
        <f t="shared" si="1765"/>
        <v>AP$13</v>
      </c>
      <c r="AQ1500" s="211" t="str">
        <f t="shared" si="1765"/>
        <v>AQ$13</v>
      </c>
      <c r="AR1500" s="211" t="str">
        <f t="shared" si="1765"/>
        <v>AR$13</v>
      </c>
      <c r="AS1500" s="211" t="str">
        <f t="shared" si="1765"/>
        <v>AS$13</v>
      </c>
      <c r="AT1500" s="211" t="str">
        <f t="shared" si="1765"/>
        <v>AT$13</v>
      </c>
      <c r="AU1500" s="211" t="str">
        <f t="shared" si="1765"/>
        <v>AU$13</v>
      </c>
      <c r="AV1500" s="211" t="str">
        <f t="shared" si="1765"/>
        <v>AV$13</v>
      </c>
      <c r="AW1500" s="211" t="str">
        <f t="shared" si="1765"/>
        <v>AW$13</v>
      </c>
      <c r="AX1500" s="211" t="str">
        <f t="shared" si="1765"/>
        <v>AX$13</v>
      </c>
      <c r="AY1500" s="211" t="str">
        <f t="shared" si="1765"/>
        <v>AY$13</v>
      </c>
      <c r="AZ1500" s="211" t="str">
        <f t="shared" si="1765"/>
        <v>AZ$13</v>
      </c>
      <c r="BA1500" s="211" t="str">
        <f t="shared" si="1765"/>
        <v>BA$13</v>
      </c>
      <c r="BB1500" s="211" t="str">
        <f t="shared" si="1765"/>
        <v>BB$13</v>
      </c>
      <c r="BC1500" s="211" t="str">
        <f t="shared" si="1765"/>
        <v>BC$13</v>
      </c>
      <c r="BD1500" s="211" t="str">
        <f t="shared" si="1765"/>
        <v>BD$13</v>
      </c>
      <c r="BE1500" s="211" t="str">
        <f t="shared" si="1765"/>
        <v>BE$13</v>
      </c>
      <c r="BF1500" s="211" t="str">
        <f t="shared" si="1765"/>
        <v>BF$13</v>
      </c>
      <c r="BG1500" s="211" t="str">
        <f t="shared" si="1765"/>
        <v>BG$13</v>
      </c>
      <c r="BH1500" s="211" t="str">
        <f t="shared" si="1765"/>
        <v>BH$13</v>
      </c>
      <c r="BI1500" s="211" t="str">
        <f t="shared" si="1765"/>
        <v>BI$13</v>
      </c>
      <c r="BJ1500" s="211" t="str">
        <f t="shared" si="1765"/>
        <v>BJ$13</v>
      </c>
      <c r="BK1500" s="211" t="str">
        <f t="shared" si="1765"/>
        <v>BK$13</v>
      </c>
      <c r="BL1500" s="211" t="str">
        <f t="shared" si="1765"/>
        <v>BL$13</v>
      </c>
      <c r="BM1500" s="211" t="str">
        <f t="shared" si="1765"/>
        <v>BM$13</v>
      </c>
      <c r="BN1500" s="211" t="str">
        <f t="shared" si="1765"/>
        <v>BN$13</v>
      </c>
      <c r="BO1500" s="211" t="str">
        <f t="shared" si="1765"/>
        <v>BO$13</v>
      </c>
      <c r="BP1500" s="211" t="str">
        <f t="shared" si="1765"/>
        <v>BP$13</v>
      </c>
      <c r="BQ1500" s="211" t="str">
        <f t="shared" si="1765"/>
        <v>BQ$13</v>
      </c>
      <c r="BR1500" s="211" t="str">
        <f t="shared" si="1765"/>
        <v>BR$13</v>
      </c>
      <c r="BS1500" s="211" t="str">
        <f t="shared" si="1765"/>
        <v>BS$13</v>
      </c>
      <c r="BT1500" s="211" t="str">
        <f t="shared" si="1765"/>
        <v>BT$13</v>
      </c>
      <c r="BU1500" s="211" t="str">
        <f t="shared" si="1765"/>
        <v>BU$13</v>
      </c>
      <c r="BV1500" s="211" t="str">
        <f t="shared" si="1765"/>
        <v>BV$13</v>
      </c>
      <c r="BW1500" s="211" t="str">
        <f t="shared" si="1765"/>
        <v>BW$13</v>
      </c>
      <c r="BX1500" s="211" t="str">
        <f t="shared" si="1765"/>
        <v>BX$13</v>
      </c>
      <c r="BY1500" s="211" t="str">
        <f t="shared" si="1765"/>
        <v>BY$13</v>
      </c>
      <c r="BZ1500" s="211" t="str">
        <f t="shared" si="1765"/>
        <v>BZ$13</v>
      </c>
      <c r="CA1500" s="211" t="str">
        <f t="shared" si="1765"/>
        <v>CA$13</v>
      </c>
      <c r="CB1500" s="211" t="str">
        <f t="shared" si="1765"/>
        <v>CB$13</v>
      </c>
      <c r="CC1500" s="211" t="str">
        <f t="shared" si="1765"/>
        <v>CC$13</v>
      </c>
      <c r="CD1500" s="211" t="str">
        <f t="shared" si="1765"/>
        <v>CD$13</v>
      </c>
      <c r="CE1500" s="211" t="str">
        <f t="shared" ref="CE1500:CL1500" si="1766">CE1487</f>
        <v>CE$13</v>
      </c>
      <c r="CF1500" s="211" t="str">
        <f t="shared" si="1766"/>
        <v>CF$13</v>
      </c>
      <c r="CG1500" s="211" t="str">
        <f t="shared" si="1766"/>
        <v>CG$13</v>
      </c>
      <c r="CH1500" s="211" t="str">
        <f t="shared" si="1766"/>
        <v>CH$13</v>
      </c>
      <c r="CI1500" s="211" t="str">
        <f t="shared" si="1766"/>
        <v>CI$13</v>
      </c>
      <c r="CJ1500" s="211" t="str">
        <f t="shared" si="1766"/>
        <v>CJ$13</v>
      </c>
      <c r="CK1500" s="211" t="str">
        <f t="shared" si="1766"/>
        <v>CK$13</v>
      </c>
      <c r="CL1500" s="211" t="str">
        <f t="shared" si="1766"/>
        <v>CL$13</v>
      </c>
    </row>
    <row r="1501" spans="2:90" x14ac:dyDescent="0.4">
      <c r="B1501" s="89" t="str">
        <f>B1492</f>
        <v>Setup DC:</v>
      </c>
      <c r="D1501" t="s">
        <v>1015</v>
      </c>
      <c r="E1501" s="8" t="str">
        <f t="shared" ref="E1501:E1504" si="1767">ROW()&amp;" "&amp;D1501</f>
        <v>1501 SETUPDC-S</v>
      </c>
      <c r="G1501" t="s">
        <v>332</v>
      </c>
      <c r="H1501" s="12"/>
      <c r="I1501" s="60"/>
      <c r="J1501" s="60"/>
      <c r="K1501" s="15"/>
      <c r="L1501" s="15"/>
      <c r="M1501" s="15"/>
      <c r="N1501" s="15"/>
      <c r="O1501" s="15"/>
      <c r="P1501" s="15"/>
      <c r="R1501" s="15"/>
      <c r="S1501" s="211">
        <f t="shared" ref="S1501:CD1501" si="1768">S1489</f>
        <v>0</v>
      </c>
      <c r="T1501" s="211">
        <f t="shared" si="1768"/>
        <v>0</v>
      </c>
      <c r="U1501" s="211">
        <f t="shared" si="1768"/>
        <v>0</v>
      </c>
      <c r="V1501" s="211">
        <f t="shared" si="1768"/>
        <v>0</v>
      </c>
      <c r="W1501" s="211">
        <f t="shared" si="1768"/>
        <v>0</v>
      </c>
      <c r="X1501" s="211">
        <f t="shared" si="1768"/>
        <v>0</v>
      </c>
      <c r="Y1501" s="211">
        <f t="shared" si="1768"/>
        <v>0</v>
      </c>
      <c r="Z1501" s="211">
        <f t="shared" si="1768"/>
        <v>0</v>
      </c>
      <c r="AA1501" s="211">
        <f t="shared" si="1768"/>
        <v>0</v>
      </c>
      <c r="AB1501" s="211">
        <f t="shared" si="1768"/>
        <v>0</v>
      </c>
      <c r="AC1501" s="211">
        <f t="shared" si="1768"/>
        <v>0</v>
      </c>
      <c r="AD1501" s="211">
        <f t="shared" si="1768"/>
        <v>0</v>
      </c>
      <c r="AE1501" s="211">
        <f t="shared" si="1768"/>
        <v>0</v>
      </c>
      <c r="AF1501" s="211">
        <f t="shared" si="1768"/>
        <v>0</v>
      </c>
      <c r="AG1501" s="211">
        <f t="shared" si="1768"/>
        <v>0</v>
      </c>
      <c r="AH1501" s="211">
        <f t="shared" si="1768"/>
        <v>0</v>
      </c>
      <c r="AI1501" s="211">
        <f t="shared" si="1768"/>
        <v>0</v>
      </c>
      <c r="AJ1501" s="211">
        <f t="shared" si="1768"/>
        <v>0</v>
      </c>
      <c r="AK1501" s="211">
        <f t="shared" si="1768"/>
        <v>0</v>
      </c>
      <c r="AL1501" s="211">
        <f t="shared" si="1768"/>
        <v>0</v>
      </c>
      <c r="AM1501" s="211">
        <f t="shared" si="1768"/>
        <v>0</v>
      </c>
      <c r="AN1501" s="211">
        <f t="shared" si="1768"/>
        <v>0</v>
      </c>
      <c r="AO1501" s="211">
        <f t="shared" si="1768"/>
        <v>0</v>
      </c>
      <c r="AP1501" s="211">
        <f t="shared" si="1768"/>
        <v>0</v>
      </c>
      <c r="AQ1501" s="211">
        <f t="shared" si="1768"/>
        <v>0</v>
      </c>
      <c r="AR1501" s="211">
        <f t="shared" si="1768"/>
        <v>0</v>
      </c>
      <c r="AS1501" s="211">
        <f t="shared" si="1768"/>
        <v>0</v>
      </c>
      <c r="AT1501" s="211">
        <f t="shared" si="1768"/>
        <v>0</v>
      </c>
      <c r="AU1501" s="211">
        <f t="shared" si="1768"/>
        <v>0</v>
      </c>
      <c r="AV1501" s="211">
        <f t="shared" si="1768"/>
        <v>0</v>
      </c>
      <c r="AW1501" s="211">
        <f t="shared" si="1768"/>
        <v>0</v>
      </c>
      <c r="AX1501" s="211">
        <f t="shared" si="1768"/>
        <v>0</v>
      </c>
      <c r="AY1501" s="211">
        <f t="shared" si="1768"/>
        <v>0</v>
      </c>
      <c r="AZ1501" s="211">
        <f t="shared" si="1768"/>
        <v>0</v>
      </c>
      <c r="BA1501" s="211">
        <f t="shared" si="1768"/>
        <v>0</v>
      </c>
      <c r="BB1501" s="211">
        <f t="shared" si="1768"/>
        <v>0</v>
      </c>
      <c r="BC1501" s="211">
        <f t="shared" si="1768"/>
        <v>0</v>
      </c>
      <c r="BD1501" s="211">
        <f t="shared" si="1768"/>
        <v>0</v>
      </c>
      <c r="BE1501" s="211">
        <f t="shared" si="1768"/>
        <v>0</v>
      </c>
      <c r="BF1501" s="211">
        <f t="shared" si="1768"/>
        <v>0</v>
      </c>
      <c r="BG1501" s="211">
        <f t="shared" si="1768"/>
        <v>0</v>
      </c>
      <c r="BH1501" s="211">
        <f t="shared" si="1768"/>
        <v>0</v>
      </c>
      <c r="BI1501" s="211">
        <f t="shared" si="1768"/>
        <v>0</v>
      </c>
      <c r="BJ1501" s="211">
        <f t="shared" si="1768"/>
        <v>0</v>
      </c>
      <c r="BK1501" s="211">
        <f t="shared" si="1768"/>
        <v>0</v>
      </c>
      <c r="BL1501" s="211">
        <f t="shared" si="1768"/>
        <v>0</v>
      </c>
      <c r="BM1501" s="211">
        <f t="shared" si="1768"/>
        <v>0</v>
      </c>
      <c r="BN1501" s="211">
        <f t="shared" si="1768"/>
        <v>0</v>
      </c>
      <c r="BO1501" s="211">
        <f t="shared" si="1768"/>
        <v>0</v>
      </c>
      <c r="BP1501" s="211">
        <f t="shared" si="1768"/>
        <v>0</v>
      </c>
      <c r="BQ1501" s="211">
        <f t="shared" si="1768"/>
        <v>0</v>
      </c>
      <c r="BR1501" s="211">
        <f t="shared" si="1768"/>
        <v>0</v>
      </c>
      <c r="BS1501" s="211">
        <f t="shared" si="1768"/>
        <v>0</v>
      </c>
      <c r="BT1501" s="211">
        <f t="shared" si="1768"/>
        <v>0</v>
      </c>
      <c r="BU1501" s="211">
        <f t="shared" si="1768"/>
        <v>0</v>
      </c>
      <c r="BV1501" s="211">
        <f t="shared" si="1768"/>
        <v>0</v>
      </c>
      <c r="BW1501" s="211">
        <f t="shared" si="1768"/>
        <v>0</v>
      </c>
      <c r="BX1501" s="211">
        <f t="shared" si="1768"/>
        <v>0</v>
      </c>
      <c r="BY1501" s="211">
        <f t="shared" si="1768"/>
        <v>0</v>
      </c>
      <c r="BZ1501" s="211">
        <f t="shared" si="1768"/>
        <v>0</v>
      </c>
      <c r="CA1501" s="211">
        <f t="shared" si="1768"/>
        <v>0</v>
      </c>
      <c r="CB1501" s="211">
        <f t="shared" si="1768"/>
        <v>0</v>
      </c>
      <c r="CC1501" s="211">
        <f t="shared" si="1768"/>
        <v>0</v>
      </c>
      <c r="CD1501" s="211">
        <f t="shared" si="1768"/>
        <v>0</v>
      </c>
      <c r="CE1501" s="211">
        <f t="shared" ref="CE1501:CL1501" si="1769">CE1489</f>
        <v>0</v>
      </c>
      <c r="CF1501" s="211">
        <f t="shared" si="1769"/>
        <v>0</v>
      </c>
      <c r="CG1501" s="211">
        <f t="shared" si="1769"/>
        <v>0</v>
      </c>
      <c r="CH1501" s="211">
        <f t="shared" si="1769"/>
        <v>0</v>
      </c>
      <c r="CI1501" s="211">
        <f t="shared" si="1769"/>
        <v>0</v>
      </c>
      <c r="CJ1501" s="211">
        <f t="shared" si="1769"/>
        <v>0</v>
      </c>
      <c r="CK1501" s="211">
        <f t="shared" si="1769"/>
        <v>0</v>
      </c>
      <c r="CL1501" s="211">
        <f t="shared" si="1769"/>
        <v>0</v>
      </c>
    </row>
    <row r="1502" spans="2:90" x14ac:dyDescent="0.4">
      <c r="B1502" s="235" t="str">
        <f>IFERROR(SUBSTITUTE(TRIM(MID(B1492, SEARCH("-", B1492) + 1, LEN(B1492))),":",""),"no unit")</f>
        <v>no unit</v>
      </c>
      <c r="D1502" t="s">
        <v>1015</v>
      </c>
      <c r="E1502" s="8" t="str">
        <f t="shared" si="1767"/>
        <v>1502 SETUPDC-S</v>
      </c>
      <c r="G1502" t="s">
        <v>332</v>
      </c>
      <c r="H1502" s="12"/>
      <c r="I1502" s="60"/>
      <c r="J1502" s="60"/>
      <c r="K1502" s="15"/>
      <c r="L1502" s="15"/>
      <c r="M1502" s="15"/>
      <c r="N1502" s="15"/>
      <c r="O1502" s="15"/>
      <c r="P1502" s="15"/>
      <c r="R1502" s="15"/>
      <c r="S1502" s="211"/>
      <c r="T1502" s="211"/>
      <c r="U1502" s="211"/>
      <c r="V1502" s="211"/>
      <c r="W1502" s="211"/>
      <c r="X1502" s="211"/>
      <c r="Y1502" s="211"/>
      <c r="Z1502" s="211"/>
      <c r="AA1502" s="211"/>
      <c r="AB1502" s="211"/>
      <c r="AC1502" s="211"/>
      <c r="AD1502" s="211"/>
      <c r="AE1502" s="211"/>
      <c r="AF1502" s="211"/>
      <c r="AG1502" s="211"/>
      <c r="AH1502" s="211"/>
      <c r="AI1502" s="211"/>
      <c r="AJ1502" s="211"/>
      <c r="AK1502" s="211"/>
      <c r="AL1502" s="211"/>
      <c r="AM1502" s="211"/>
      <c r="AN1502" s="211"/>
      <c r="AO1502" s="211"/>
      <c r="AP1502" s="211"/>
      <c r="AQ1502" s="211"/>
      <c r="AR1502" s="211"/>
      <c r="AS1502" s="211"/>
      <c r="AT1502" s="211"/>
      <c r="AU1502" s="211"/>
      <c r="AV1502" s="211"/>
      <c r="AW1502" s="211"/>
      <c r="AX1502" s="211"/>
      <c r="AY1502" s="211"/>
      <c r="AZ1502" s="211"/>
      <c r="BA1502" s="211"/>
      <c r="BB1502" s="211"/>
      <c r="BC1502" s="211"/>
      <c r="BD1502" s="211"/>
      <c r="BE1502" s="211"/>
      <c r="BF1502" s="211"/>
      <c r="BG1502" s="211"/>
      <c r="BH1502" s="211"/>
      <c r="BI1502" s="211"/>
      <c r="BJ1502" s="211"/>
      <c r="BK1502" s="211"/>
      <c r="BL1502" s="211"/>
      <c r="BM1502" s="211"/>
      <c r="BN1502" s="211"/>
      <c r="BO1502" s="211"/>
      <c r="BP1502" s="211"/>
      <c r="BQ1502" s="211"/>
      <c r="BR1502" s="211"/>
      <c r="BS1502" s="211"/>
      <c r="BT1502" s="211"/>
      <c r="BU1502" s="211"/>
      <c r="BV1502" s="211"/>
      <c r="BW1502" s="211"/>
      <c r="BX1502" s="211"/>
      <c r="BY1502" s="211"/>
      <c r="BZ1502" s="211"/>
      <c r="CA1502" s="211"/>
      <c r="CB1502" s="211"/>
      <c r="CC1502" s="211"/>
      <c r="CD1502" s="211"/>
      <c r="CE1502" s="211"/>
      <c r="CF1502" s="211"/>
      <c r="CG1502" s="211"/>
      <c r="CH1502" s="211"/>
      <c r="CI1502" s="211"/>
      <c r="CJ1502" s="211"/>
      <c r="CK1502" s="211"/>
      <c r="CL1502" s="211"/>
    </row>
    <row r="1503" spans="2:90" x14ac:dyDescent="0.4">
      <c r="B1503" s="89" t="str">
        <f>B1490</f>
        <v>Secondary revenue driver</v>
      </c>
      <c r="D1503" t="s">
        <v>1015</v>
      </c>
      <c r="E1503" s="8" t="str">
        <f t="shared" si="1767"/>
        <v>1503 SETUPDC-S</v>
      </c>
      <c r="G1503" t="s">
        <v>332</v>
      </c>
      <c r="H1503" s="90"/>
      <c r="I1503" s="209"/>
      <c r="J1503" s="209"/>
      <c r="K1503" s="210"/>
      <c r="L1503" s="210"/>
      <c r="M1503" s="210"/>
      <c r="N1503" s="210"/>
      <c r="O1503" s="210"/>
      <c r="P1503" s="210"/>
      <c r="R1503" s="210"/>
      <c r="S1503" s="4" t="str">
        <f t="shared" ref="S1503:CD1503" si="1770">ADDRESS(ROW(S1495),COLUMN(S1495),2)</f>
        <v>S$1495</v>
      </c>
      <c r="T1503" s="4" t="str">
        <f t="shared" si="1770"/>
        <v>T$1495</v>
      </c>
      <c r="U1503" s="4" t="str">
        <f t="shared" si="1770"/>
        <v>U$1495</v>
      </c>
      <c r="V1503" s="4" t="str">
        <f t="shared" si="1770"/>
        <v>V$1495</v>
      </c>
      <c r="W1503" s="4" t="str">
        <f t="shared" si="1770"/>
        <v>W$1495</v>
      </c>
      <c r="X1503" s="4" t="str">
        <f t="shared" si="1770"/>
        <v>X$1495</v>
      </c>
      <c r="Y1503" s="4" t="str">
        <f t="shared" si="1770"/>
        <v>Y$1495</v>
      </c>
      <c r="Z1503" s="4" t="str">
        <f t="shared" si="1770"/>
        <v>Z$1495</v>
      </c>
      <c r="AA1503" s="4" t="str">
        <f t="shared" si="1770"/>
        <v>AA$1495</v>
      </c>
      <c r="AB1503" s="4" t="str">
        <f t="shared" si="1770"/>
        <v>AB$1495</v>
      </c>
      <c r="AC1503" s="4" t="str">
        <f t="shared" si="1770"/>
        <v>AC$1495</v>
      </c>
      <c r="AD1503" s="4" t="str">
        <f t="shared" si="1770"/>
        <v>AD$1495</v>
      </c>
      <c r="AE1503" s="4" t="str">
        <f t="shared" si="1770"/>
        <v>AE$1495</v>
      </c>
      <c r="AF1503" s="4" t="str">
        <f t="shared" si="1770"/>
        <v>AF$1495</v>
      </c>
      <c r="AG1503" s="4" t="str">
        <f t="shared" si="1770"/>
        <v>AG$1495</v>
      </c>
      <c r="AH1503" s="4" t="str">
        <f t="shared" si="1770"/>
        <v>AH$1495</v>
      </c>
      <c r="AI1503" s="4" t="str">
        <f t="shared" si="1770"/>
        <v>AI$1495</v>
      </c>
      <c r="AJ1503" s="4" t="str">
        <f t="shared" si="1770"/>
        <v>AJ$1495</v>
      </c>
      <c r="AK1503" s="4" t="str">
        <f t="shared" si="1770"/>
        <v>AK$1495</v>
      </c>
      <c r="AL1503" s="4" t="str">
        <f t="shared" si="1770"/>
        <v>AL$1495</v>
      </c>
      <c r="AM1503" s="4" t="str">
        <f t="shared" si="1770"/>
        <v>AM$1495</v>
      </c>
      <c r="AN1503" s="4" t="str">
        <f t="shared" si="1770"/>
        <v>AN$1495</v>
      </c>
      <c r="AO1503" s="4" t="str">
        <f t="shared" si="1770"/>
        <v>AO$1495</v>
      </c>
      <c r="AP1503" s="4" t="str">
        <f t="shared" si="1770"/>
        <v>AP$1495</v>
      </c>
      <c r="AQ1503" s="4" t="str">
        <f t="shared" si="1770"/>
        <v>AQ$1495</v>
      </c>
      <c r="AR1503" s="4" t="str">
        <f t="shared" si="1770"/>
        <v>AR$1495</v>
      </c>
      <c r="AS1503" s="4" t="str">
        <f t="shared" si="1770"/>
        <v>AS$1495</v>
      </c>
      <c r="AT1503" s="4" t="str">
        <f t="shared" si="1770"/>
        <v>AT$1495</v>
      </c>
      <c r="AU1503" s="4" t="str">
        <f t="shared" si="1770"/>
        <v>AU$1495</v>
      </c>
      <c r="AV1503" s="4" t="str">
        <f t="shared" si="1770"/>
        <v>AV$1495</v>
      </c>
      <c r="AW1503" s="4" t="str">
        <f t="shared" si="1770"/>
        <v>AW$1495</v>
      </c>
      <c r="AX1503" s="4" t="str">
        <f t="shared" si="1770"/>
        <v>AX$1495</v>
      </c>
      <c r="AY1503" s="4" t="str">
        <f t="shared" si="1770"/>
        <v>AY$1495</v>
      </c>
      <c r="AZ1503" s="4" t="str">
        <f t="shared" si="1770"/>
        <v>AZ$1495</v>
      </c>
      <c r="BA1503" s="4" t="str">
        <f t="shared" si="1770"/>
        <v>BA$1495</v>
      </c>
      <c r="BB1503" s="4" t="str">
        <f t="shared" si="1770"/>
        <v>BB$1495</v>
      </c>
      <c r="BC1503" s="4" t="str">
        <f t="shared" si="1770"/>
        <v>BC$1495</v>
      </c>
      <c r="BD1503" s="4" t="str">
        <f t="shared" si="1770"/>
        <v>BD$1495</v>
      </c>
      <c r="BE1503" s="4" t="str">
        <f t="shared" si="1770"/>
        <v>BE$1495</v>
      </c>
      <c r="BF1503" s="4" t="str">
        <f t="shared" si="1770"/>
        <v>BF$1495</v>
      </c>
      <c r="BG1503" s="4" t="str">
        <f t="shared" si="1770"/>
        <v>BG$1495</v>
      </c>
      <c r="BH1503" s="4" t="str">
        <f t="shared" si="1770"/>
        <v>BH$1495</v>
      </c>
      <c r="BI1503" s="4" t="str">
        <f t="shared" si="1770"/>
        <v>BI$1495</v>
      </c>
      <c r="BJ1503" s="4" t="str">
        <f t="shared" si="1770"/>
        <v>BJ$1495</v>
      </c>
      <c r="BK1503" s="4" t="str">
        <f t="shared" si="1770"/>
        <v>BK$1495</v>
      </c>
      <c r="BL1503" s="4" t="str">
        <f t="shared" si="1770"/>
        <v>BL$1495</v>
      </c>
      <c r="BM1503" s="4" t="str">
        <f t="shared" si="1770"/>
        <v>BM$1495</v>
      </c>
      <c r="BN1503" s="4" t="str">
        <f t="shared" si="1770"/>
        <v>BN$1495</v>
      </c>
      <c r="BO1503" s="4" t="str">
        <f t="shared" si="1770"/>
        <v>BO$1495</v>
      </c>
      <c r="BP1503" s="4" t="str">
        <f t="shared" si="1770"/>
        <v>BP$1495</v>
      </c>
      <c r="BQ1503" s="4" t="str">
        <f t="shared" si="1770"/>
        <v>BQ$1495</v>
      </c>
      <c r="BR1503" s="4" t="str">
        <f t="shared" si="1770"/>
        <v>BR$1495</v>
      </c>
      <c r="BS1503" s="4" t="str">
        <f t="shared" si="1770"/>
        <v>BS$1495</v>
      </c>
      <c r="BT1503" s="4" t="str">
        <f t="shared" si="1770"/>
        <v>BT$1495</v>
      </c>
      <c r="BU1503" s="4" t="str">
        <f t="shared" si="1770"/>
        <v>BU$1495</v>
      </c>
      <c r="BV1503" s="4" t="str">
        <f t="shared" si="1770"/>
        <v>BV$1495</v>
      </c>
      <c r="BW1503" s="4" t="str">
        <f t="shared" si="1770"/>
        <v>BW$1495</v>
      </c>
      <c r="BX1503" s="4" t="str">
        <f t="shared" si="1770"/>
        <v>BX$1495</v>
      </c>
      <c r="BY1503" s="4" t="str">
        <f t="shared" si="1770"/>
        <v>BY$1495</v>
      </c>
      <c r="BZ1503" s="4" t="str">
        <f t="shared" si="1770"/>
        <v>BZ$1495</v>
      </c>
      <c r="CA1503" s="4" t="str">
        <f t="shared" si="1770"/>
        <v>CA$1495</v>
      </c>
      <c r="CB1503" s="4" t="str">
        <f t="shared" si="1770"/>
        <v>CB$1495</v>
      </c>
      <c r="CC1503" s="4" t="str">
        <f t="shared" si="1770"/>
        <v>CC$1495</v>
      </c>
      <c r="CD1503" s="4" t="str">
        <f t="shared" si="1770"/>
        <v>CD$1495</v>
      </c>
      <c r="CE1503" s="4" t="str">
        <f t="shared" ref="CE1503:CL1503" si="1771">ADDRESS(ROW(CE1495),COLUMN(CE1495),2)</f>
        <v>CE$1495</v>
      </c>
      <c r="CF1503" s="4" t="str">
        <f t="shared" si="1771"/>
        <v>CF$1495</v>
      </c>
      <c r="CG1503" s="4" t="str">
        <f t="shared" si="1771"/>
        <v>CG$1495</v>
      </c>
      <c r="CH1503" s="4" t="str">
        <f t="shared" si="1771"/>
        <v>CH$1495</v>
      </c>
      <c r="CI1503" s="4" t="str">
        <f t="shared" si="1771"/>
        <v>CI$1495</v>
      </c>
      <c r="CJ1503" s="4" t="str">
        <f t="shared" si="1771"/>
        <v>CJ$1495</v>
      </c>
      <c r="CK1503" s="4" t="str">
        <f t="shared" si="1771"/>
        <v>CK$1495</v>
      </c>
      <c r="CL1503" s="4" t="str">
        <f t="shared" si="1771"/>
        <v>CL$1495</v>
      </c>
    </row>
    <row r="1504" spans="2:90" x14ac:dyDescent="0.4">
      <c r="B1504" s="8" t="str">
        <f>B1491</f>
        <v>Secondary volume driver</v>
      </c>
      <c r="D1504" t="s">
        <v>1015</v>
      </c>
      <c r="E1504" s="8" t="str">
        <f t="shared" si="1767"/>
        <v>1504 SETUPDC-S</v>
      </c>
      <c r="G1504" t="s">
        <v>332</v>
      </c>
      <c r="H1504" s="12"/>
      <c r="I1504" s="60"/>
      <c r="J1504" s="60"/>
      <c r="K1504" s="15"/>
      <c r="L1504" s="15"/>
      <c r="M1504" s="15"/>
      <c r="N1504" s="15"/>
      <c r="O1504" s="15"/>
      <c r="P1504" s="15"/>
      <c r="R1504" s="15"/>
      <c r="S1504" s="211" t="str">
        <f t="shared" ref="S1504:CD1504" si="1772">S1491</f>
        <v>S$15</v>
      </c>
      <c r="T1504" s="211" t="str">
        <f t="shared" si="1772"/>
        <v>T$15</v>
      </c>
      <c r="U1504" s="211" t="str">
        <f t="shared" si="1772"/>
        <v>U$15</v>
      </c>
      <c r="V1504" s="211" t="str">
        <f t="shared" si="1772"/>
        <v>V$15</v>
      </c>
      <c r="W1504" s="211" t="str">
        <f t="shared" si="1772"/>
        <v>W$15</v>
      </c>
      <c r="X1504" s="211" t="str">
        <f t="shared" si="1772"/>
        <v>X$15</v>
      </c>
      <c r="Y1504" s="211" t="str">
        <f t="shared" si="1772"/>
        <v>Y$15</v>
      </c>
      <c r="Z1504" s="211" t="str">
        <f t="shared" si="1772"/>
        <v>Z$15</v>
      </c>
      <c r="AA1504" s="211" t="str">
        <f t="shared" si="1772"/>
        <v>AA$15</v>
      </c>
      <c r="AB1504" s="211" t="str">
        <f t="shared" si="1772"/>
        <v>AB$15</v>
      </c>
      <c r="AC1504" s="211" t="str">
        <f t="shared" si="1772"/>
        <v>AC$15</v>
      </c>
      <c r="AD1504" s="211" t="str">
        <f t="shared" si="1772"/>
        <v>AD$15</v>
      </c>
      <c r="AE1504" s="211" t="str">
        <f t="shared" si="1772"/>
        <v>AE$15</v>
      </c>
      <c r="AF1504" s="211" t="str">
        <f t="shared" si="1772"/>
        <v>AF$15</v>
      </c>
      <c r="AG1504" s="211" t="str">
        <f t="shared" si="1772"/>
        <v>AG$15</v>
      </c>
      <c r="AH1504" s="211" t="str">
        <f t="shared" si="1772"/>
        <v>AH$15</v>
      </c>
      <c r="AI1504" s="211" t="str">
        <f t="shared" si="1772"/>
        <v>AI$15</v>
      </c>
      <c r="AJ1504" s="211" t="str">
        <f t="shared" si="1772"/>
        <v>AJ$15</v>
      </c>
      <c r="AK1504" s="211" t="str">
        <f t="shared" si="1772"/>
        <v>AK$15</v>
      </c>
      <c r="AL1504" s="211" t="str">
        <f t="shared" si="1772"/>
        <v>AL$15</v>
      </c>
      <c r="AM1504" s="211" t="str">
        <f t="shared" si="1772"/>
        <v>AM$15</v>
      </c>
      <c r="AN1504" s="211" t="str">
        <f t="shared" si="1772"/>
        <v>AN$15</v>
      </c>
      <c r="AO1504" s="211" t="str">
        <f t="shared" si="1772"/>
        <v>AO$15</v>
      </c>
      <c r="AP1504" s="211" t="str">
        <f t="shared" si="1772"/>
        <v>AP$15</v>
      </c>
      <c r="AQ1504" s="211" t="str">
        <f t="shared" si="1772"/>
        <v>AQ$15</v>
      </c>
      <c r="AR1504" s="211" t="str">
        <f t="shared" si="1772"/>
        <v>AR$15</v>
      </c>
      <c r="AS1504" s="211" t="str">
        <f t="shared" si="1772"/>
        <v>AS$15</v>
      </c>
      <c r="AT1504" s="211" t="str">
        <f t="shared" si="1772"/>
        <v>AT$15</v>
      </c>
      <c r="AU1504" s="211" t="str">
        <f t="shared" si="1772"/>
        <v>AU$15</v>
      </c>
      <c r="AV1504" s="211" t="str">
        <f t="shared" si="1772"/>
        <v>AV$15</v>
      </c>
      <c r="AW1504" s="211" t="str">
        <f t="shared" si="1772"/>
        <v>AW$15</v>
      </c>
      <c r="AX1504" s="211" t="str">
        <f t="shared" si="1772"/>
        <v>AX$15</v>
      </c>
      <c r="AY1504" s="211" t="str">
        <f t="shared" si="1772"/>
        <v>AY$15</v>
      </c>
      <c r="AZ1504" s="211" t="str">
        <f t="shared" si="1772"/>
        <v>AZ$15</v>
      </c>
      <c r="BA1504" s="211" t="str">
        <f t="shared" si="1772"/>
        <v>BA$15</v>
      </c>
      <c r="BB1504" s="211" t="str">
        <f t="shared" si="1772"/>
        <v>BB$15</v>
      </c>
      <c r="BC1504" s="211" t="str">
        <f t="shared" si="1772"/>
        <v>BC$15</v>
      </c>
      <c r="BD1504" s="211" t="str">
        <f t="shared" si="1772"/>
        <v>BD$15</v>
      </c>
      <c r="BE1504" s="211" t="str">
        <f t="shared" si="1772"/>
        <v>BE$15</v>
      </c>
      <c r="BF1504" s="211" t="str">
        <f t="shared" si="1772"/>
        <v>BF$15</v>
      </c>
      <c r="BG1504" s="211" t="str">
        <f t="shared" si="1772"/>
        <v>BG$15</v>
      </c>
      <c r="BH1504" s="211" t="str">
        <f t="shared" si="1772"/>
        <v>BH$15</v>
      </c>
      <c r="BI1504" s="211" t="str">
        <f t="shared" si="1772"/>
        <v>BI$15</v>
      </c>
      <c r="BJ1504" s="211" t="str">
        <f t="shared" si="1772"/>
        <v>BJ$15</v>
      </c>
      <c r="BK1504" s="211" t="str">
        <f t="shared" si="1772"/>
        <v>BK$15</v>
      </c>
      <c r="BL1504" s="211" t="str">
        <f t="shared" si="1772"/>
        <v>BL$15</v>
      </c>
      <c r="BM1504" s="211" t="str">
        <f t="shared" si="1772"/>
        <v>BM$15</v>
      </c>
      <c r="BN1504" s="211" t="str">
        <f t="shared" si="1772"/>
        <v>BN$15</v>
      </c>
      <c r="BO1504" s="211" t="str">
        <f t="shared" si="1772"/>
        <v>BO$15</v>
      </c>
      <c r="BP1504" s="211" t="str">
        <f t="shared" si="1772"/>
        <v>BP$15</v>
      </c>
      <c r="BQ1504" s="211" t="str">
        <f t="shared" si="1772"/>
        <v>BQ$15</v>
      </c>
      <c r="BR1504" s="211" t="str">
        <f t="shared" si="1772"/>
        <v>BR$15</v>
      </c>
      <c r="BS1504" s="211" t="str">
        <f t="shared" si="1772"/>
        <v>BS$15</v>
      </c>
      <c r="BT1504" s="211" t="str">
        <f t="shared" si="1772"/>
        <v>BT$15</v>
      </c>
      <c r="BU1504" s="211" t="str">
        <f t="shared" si="1772"/>
        <v>BU$15</v>
      </c>
      <c r="BV1504" s="211" t="str">
        <f t="shared" si="1772"/>
        <v>BV$15</v>
      </c>
      <c r="BW1504" s="211" t="str">
        <f t="shared" si="1772"/>
        <v>BW$15</v>
      </c>
      <c r="BX1504" s="211" t="str">
        <f t="shared" si="1772"/>
        <v>BX$15</v>
      </c>
      <c r="BY1504" s="211" t="str">
        <f t="shared" si="1772"/>
        <v>BY$15</v>
      </c>
      <c r="BZ1504" s="211" t="str">
        <f t="shared" si="1772"/>
        <v>BZ$15</v>
      </c>
      <c r="CA1504" s="211" t="str">
        <f t="shared" si="1772"/>
        <v>CA$15</v>
      </c>
      <c r="CB1504" s="211" t="str">
        <f t="shared" si="1772"/>
        <v>CB$15</v>
      </c>
      <c r="CC1504" s="211" t="str">
        <f t="shared" si="1772"/>
        <v>CC$15</v>
      </c>
      <c r="CD1504" s="211" t="str">
        <f t="shared" si="1772"/>
        <v>CD$15</v>
      </c>
      <c r="CE1504" s="211" t="str">
        <f t="shared" ref="CE1504:CL1504" si="1773">CE1491</f>
        <v>CE$15</v>
      </c>
      <c r="CF1504" s="211" t="str">
        <f t="shared" si="1773"/>
        <v>CF$15</v>
      </c>
      <c r="CG1504" s="211" t="str">
        <f t="shared" si="1773"/>
        <v>CG$15</v>
      </c>
      <c r="CH1504" s="211" t="str">
        <f t="shared" si="1773"/>
        <v>CH$15</v>
      </c>
      <c r="CI1504" s="211" t="str">
        <f t="shared" si="1773"/>
        <v>CI$15</v>
      </c>
      <c r="CJ1504" s="211" t="str">
        <f t="shared" si="1773"/>
        <v>CJ$15</v>
      </c>
      <c r="CK1504" s="211" t="str">
        <f t="shared" si="1773"/>
        <v>CK$15</v>
      </c>
      <c r="CL1504" s="211" t="str">
        <f t="shared" si="1773"/>
        <v>CL$15</v>
      </c>
    </row>
    <row r="1505" spans="2:90" x14ac:dyDescent="0.4">
      <c r="E1505" s="8"/>
      <c r="H1505" s="12"/>
      <c r="I1505" s="60"/>
      <c r="J1505" s="60"/>
      <c r="K1505" s="15"/>
      <c r="L1505" s="15"/>
      <c r="M1505" s="15"/>
      <c r="N1505" s="15"/>
      <c r="O1505" s="15"/>
      <c r="P1505" s="15"/>
      <c r="R1505" s="15"/>
      <c r="S1505" s="211"/>
      <c r="T1505" s="211"/>
      <c r="U1505" s="211"/>
      <c r="V1505" s="211"/>
      <c r="W1505" s="211"/>
      <c r="X1505" s="211"/>
      <c r="Y1505" s="211"/>
      <c r="Z1505" s="211"/>
      <c r="AA1505" s="211"/>
      <c r="AB1505" s="211"/>
      <c r="AC1505" s="211"/>
      <c r="AD1505" s="211"/>
      <c r="AE1505" s="211"/>
      <c r="AF1505" s="211"/>
      <c r="AG1505" s="211"/>
      <c r="AH1505" s="211"/>
      <c r="AI1505" s="211"/>
      <c r="AJ1505" s="211"/>
      <c r="AK1505" s="211"/>
      <c r="AL1505" s="211"/>
      <c r="AM1505" s="211"/>
      <c r="AN1505" s="211"/>
      <c r="AO1505" s="211"/>
      <c r="AP1505" s="211"/>
      <c r="AQ1505" s="211"/>
      <c r="AR1505" s="211"/>
      <c r="AS1505" s="211"/>
      <c r="AT1505" s="211"/>
      <c r="AU1505" s="211"/>
      <c r="AV1505" s="211"/>
      <c r="AW1505" s="211"/>
      <c r="AX1505" s="211"/>
      <c r="AY1505" s="211"/>
      <c r="AZ1505" s="211"/>
      <c r="BA1505" s="211"/>
      <c r="BB1505" s="211"/>
      <c r="BC1505" s="211"/>
      <c r="BD1505" s="211"/>
      <c r="BE1505" s="211"/>
      <c r="BF1505" s="211"/>
      <c r="BG1505" s="211"/>
      <c r="BH1505" s="211"/>
      <c r="BI1505" s="211"/>
      <c r="BJ1505" s="211"/>
      <c r="BK1505" s="211"/>
      <c r="BL1505" s="211"/>
      <c r="BM1505" s="211"/>
      <c r="BN1505" s="211"/>
      <c r="BO1505" s="211"/>
      <c r="BP1505" s="211"/>
      <c r="BQ1505" s="211"/>
      <c r="BR1505" s="211"/>
      <c r="BS1505" s="211"/>
      <c r="BT1505" s="211"/>
      <c r="BU1505" s="211"/>
      <c r="BV1505" s="211"/>
      <c r="BW1505" s="211"/>
      <c r="BX1505" s="211"/>
      <c r="BY1505" s="211"/>
      <c r="BZ1505" s="211"/>
      <c r="CA1505" s="211"/>
      <c r="CB1505" s="211"/>
      <c r="CC1505" s="211"/>
      <c r="CD1505" s="211"/>
      <c r="CE1505" s="211"/>
      <c r="CF1505" s="211"/>
      <c r="CG1505" s="211"/>
      <c r="CH1505" s="211"/>
      <c r="CI1505" s="211"/>
      <c r="CJ1505" s="211"/>
      <c r="CK1505" s="211"/>
      <c r="CL1505" s="211"/>
    </row>
    <row r="1506" spans="2:90" x14ac:dyDescent="0.4">
      <c r="B1506" s="171" t="s">
        <v>490</v>
      </c>
      <c r="E1506" s="8"/>
      <c r="H1506" s="189"/>
      <c r="I1506" s="190"/>
      <c r="J1506" s="190"/>
      <c r="K1506" s="191"/>
      <c r="L1506" s="191"/>
      <c r="M1506" s="191"/>
      <c r="N1506" s="191"/>
      <c r="O1506" s="191"/>
      <c r="P1506" s="191"/>
      <c r="R1506" s="191"/>
      <c r="S1506" s="192"/>
      <c r="T1506" s="192"/>
      <c r="U1506" s="192"/>
      <c r="V1506" s="192"/>
      <c r="W1506" s="192"/>
      <c r="X1506" s="192"/>
      <c r="Y1506" s="192"/>
      <c r="Z1506" s="192"/>
      <c r="AA1506" s="192"/>
      <c r="AB1506" s="192"/>
      <c r="AC1506" s="192"/>
      <c r="AD1506" s="192"/>
      <c r="AE1506" s="192"/>
      <c r="AF1506" s="192"/>
      <c r="AG1506" s="192"/>
      <c r="AH1506" s="192"/>
      <c r="AI1506" s="192"/>
      <c r="AJ1506" s="192"/>
      <c r="AK1506" s="192"/>
      <c r="AL1506" s="192"/>
      <c r="AM1506" s="192"/>
      <c r="AN1506" s="192"/>
      <c r="AO1506" s="192"/>
      <c r="AP1506" s="192"/>
      <c r="AQ1506" s="192"/>
      <c r="AR1506" s="192"/>
      <c r="AS1506" s="192"/>
      <c r="AT1506" s="192"/>
      <c r="AU1506" s="192"/>
      <c r="AV1506" s="192"/>
      <c r="AW1506" s="192"/>
      <c r="AX1506" s="192"/>
      <c r="AY1506" s="192"/>
      <c r="AZ1506" s="192"/>
      <c r="BA1506" s="192"/>
      <c r="BB1506" s="192"/>
      <c r="BC1506" s="192"/>
      <c r="BD1506" s="192"/>
      <c r="BE1506" s="192"/>
      <c r="BF1506" s="192"/>
      <c r="BG1506" s="192"/>
      <c r="BH1506" s="192"/>
      <c r="BI1506" s="192"/>
      <c r="BJ1506" s="192"/>
      <c r="BK1506" s="192"/>
      <c r="BL1506" s="192"/>
      <c r="BM1506" s="192"/>
      <c r="BN1506" s="192"/>
      <c r="BO1506" s="192"/>
      <c r="BP1506" s="192"/>
      <c r="BQ1506" s="192"/>
      <c r="BR1506" s="192"/>
      <c r="BS1506" s="192"/>
      <c r="BT1506" s="192"/>
      <c r="BU1506" s="192"/>
      <c r="BV1506" s="192"/>
      <c r="BW1506" s="192"/>
      <c r="BX1506" s="192"/>
      <c r="BY1506" s="192"/>
      <c r="BZ1506" s="192"/>
      <c r="CA1506" s="192"/>
      <c r="CB1506" s="192"/>
      <c r="CC1506" s="192"/>
      <c r="CD1506" s="192"/>
      <c r="CE1506" s="192"/>
      <c r="CF1506" s="192"/>
      <c r="CG1506" s="192"/>
      <c r="CH1506" s="192"/>
      <c r="CI1506" s="192"/>
      <c r="CJ1506" s="192"/>
      <c r="CK1506" s="192"/>
      <c r="CL1506" s="192"/>
    </row>
    <row r="1507" spans="2:90" x14ac:dyDescent="0.4">
      <c r="B1507" s="171" t="s">
        <v>492</v>
      </c>
      <c r="E1507" s="8"/>
      <c r="H1507" s="189"/>
      <c r="I1507" s="190"/>
      <c r="J1507" s="190"/>
      <c r="K1507" s="191"/>
      <c r="L1507" s="191"/>
      <c r="M1507" s="191"/>
      <c r="N1507" s="191"/>
      <c r="O1507" s="191"/>
      <c r="P1507" s="191"/>
      <c r="R1507" s="191"/>
      <c r="S1507" s="192"/>
      <c r="T1507" s="192"/>
      <c r="U1507" s="192"/>
      <c r="V1507" s="192"/>
      <c r="W1507" s="192"/>
      <c r="X1507" s="192"/>
      <c r="Y1507" s="192"/>
      <c r="Z1507" s="192"/>
      <c r="AA1507" s="192"/>
      <c r="AB1507" s="192"/>
      <c r="AC1507" s="192"/>
      <c r="AD1507" s="192"/>
      <c r="AE1507" s="192"/>
      <c r="AF1507" s="192"/>
      <c r="AG1507" s="192"/>
      <c r="AH1507" s="192"/>
      <c r="AI1507" s="192"/>
      <c r="AJ1507" s="192"/>
      <c r="AK1507" s="192"/>
      <c r="AL1507" s="192"/>
      <c r="AM1507" s="192"/>
      <c r="AN1507" s="192"/>
      <c r="AO1507" s="192"/>
      <c r="AP1507" s="192"/>
      <c r="AQ1507" s="192"/>
      <c r="AR1507" s="192"/>
      <c r="AS1507" s="192"/>
      <c r="AT1507" s="192"/>
      <c r="AU1507" s="192"/>
      <c r="AV1507" s="192"/>
      <c r="AW1507" s="192"/>
      <c r="AX1507" s="192"/>
      <c r="AY1507" s="192"/>
      <c r="AZ1507" s="192"/>
      <c r="BA1507" s="192"/>
      <c r="BB1507" s="192"/>
      <c r="BC1507" s="192"/>
      <c r="BD1507" s="192"/>
      <c r="BE1507" s="192"/>
      <c r="BF1507" s="192"/>
      <c r="BG1507" s="192"/>
      <c r="BH1507" s="192"/>
      <c r="BI1507" s="192"/>
      <c r="BJ1507" s="192"/>
      <c r="BK1507" s="192"/>
      <c r="BL1507" s="192"/>
      <c r="BM1507" s="192"/>
      <c r="BN1507" s="192"/>
      <c r="BO1507" s="192"/>
      <c r="BP1507" s="192"/>
      <c r="BQ1507" s="192"/>
      <c r="BR1507" s="192"/>
      <c r="BS1507" s="192"/>
      <c r="BT1507" s="192"/>
      <c r="BU1507" s="192"/>
      <c r="BV1507" s="192"/>
      <c r="BW1507" s="192"/>
      <c r="BX1507" s="192"/>
      <c r="BY1507" s="192"/>
      <c r="BZ1507" s="192"/>
      <c r="CA1507" s="192"/>
      <c r="CB1507" s="192"/>
      <c r="CC1507" s="192"/>
      <c r="CD1507" s="192"/>
      <c r="CE1507" s="192"/>
      <c r="CF1507" s="192"/>
      <c r="CG1507" s="192"/>
      <c r="CH1507" s="192"/>
      <c r="CI1507" s="192"/>
      <c r="CJ1507" s="192"/>
      <c r="CK1507" s="192"/>
      <c r="CL1507" s="192"/>
    </row>
    <row r="1508" spans="2:90" x14ac:dyDescent="0.4">
      <c r="B1508" s="171" t="s">
        <v>461</v>
      </c>
      <c r="E1508" s="8"/>
      <c r="H1508" s="170"/>
      <c r="I1508" s="172"/>
      <c r="J1508" s="172"/>
      <c r="K1508" s="193"/>
      <c r="L1508" s="193"/>
      <c r="M1508" s="193"/>
      <c r="N1508" s="193"/>
      <c r="O1508" s="193"/>
      <c r="P1508" s="193"/>
      <c r="R1508" s="194"/>
      <c r="S1508" s="195" t="str">
        <f t="shared" ref="S1508:CD1508" si="1774">S$16</f>
        <v>S$12</v>
      </c>
      <c r="T1508" s="195" t="str">
        <f t="shared" si="1774"/>
        <v>T$12</v>
      </c>
      <c r="U1508" s="195" t="str">
        <f t="shared" si="1774"/>
        <v>U$12</v>
      </c>
      <c r="V1508" s="195" t="str">
        <f t="shared" si="1774"/>
        <v>V$12</v>
      </c>
      <c r="W1508" s="195" t="str">
        <f t="shared" si="1774"/>
        <v>W$12</v>
      </c>
      <c r="X1508" s="195" t="str">
        <f t="shared" si="1774"/>
        <v>X$12</v>
      </c>
      <c r="Y1508" s="195" t="str">
        <f t="shared" si="1774"/>
        <v>Y$12</v>
      </c>
      <c r="Z1508" s="195" t="str">
        <f t="shared" si="1774"/>
        <v>Z$12</v>
      </c>
      <c r="AA1508" s="195" t="str">
        <f t="shared" si="1774"/>
        <v>AA$12</v>
      </c>
      <c r="AB1508" s="195" t="str">
        <f t="shared" si="1774"/>
        <v>AB$12</v>
      </c>
      <c r="AC1508" s="195" t="str">
        <f t="shared" si="1774"/>
        <v>AC$12</v>
      </c>
      <c r="AD1508" s="195" t="str">
        <f t="shared" si="1774"/>
        <v>AD$12</v>
      </c>
      <c r="AE1508" s="195" t="str">
        <f t="shared" si="1774"/>
        <v>AE$12</v>
      </c>
      <c r="AF1508" s="195" t="str">
        <f t="shared" si="1774"/>
        <v>AF$12</v>
      </c>
      <c r="AG1508" s="195" t="str">
        <f t="shared" si="1774"/>
        <v>AG$12</v>
      </c>
      <c r="AH1508" s="195" t="str">
        <f t="shared" si="1774"/>
        <v>AH$12</v>
      </c>
      <c r="AI1508" s="195" t="str">
        <f t="shared" si="1774"/>
        <v>AI$12</v>
      </c>
      <c r="AJ1508" s="195" t="str">
        <f t="shared" si="1774"/>
        <v>AJ$12</v>
      </c>
      <c r="AK1508" s="195" t="str">
        <f t="shared" si="1774"/>
        <v>AK$12</v>
      </c>
      <c r="AL1508" s="195" t="str">
        <f t="shared" si="1774"/>
        <v>AL$12</v>
      </c>
      <c r="AM1508" s="195" t="str">
        <f t="shared" si="1774"/>
        <v>AM$12</v>
      </c>
      <c r="AN1508" s="195" t="str">
        <f t="shared" si="1774"/>
        <v>AN$12</v>
      </c>
      <c r="AO1508" s="195" t="str">
        <f t="shared" si="1774"/>
        <v>AO$12</v>
      </c>
      <c r="AP1508" s="195" t="str">
        <f t="shared" si="1774"/>
        <v>AP$12</v>
      </c>
      <c r="AQ1508" s="195" t="str">
        <f t="shared" si="1774"/>
        <v>AQ$12</v>
      </c>
      <c r="AR1508" s="195" t="str">
        <f t="shared" si="1774"/>
        <v>AR$12</v>
      </c>
      <c r="AS1508" s="195" t="str">
        <f t="shared" si="1774"/>
        <v>AS$12</v>
      </c>
      <c r="AT1508" s="195" t="str">
        <f t="shared" si="1774"/>
        <v>AT$12</v>
      </c>
      <c r="AU1508" s="195" t="str">
        <f t="shared" si="1774"/>
        <v>AU$12</v>
      </c>
      <c r="AV1508" s="195" t="str">
        <f t="shared" si="1774"/>
        <v>AV$12</v>
      </c>
      <c r="AW1508" s="195" t="str">
        <f t="shared" si="1774"/>
        <v>AW$12</v>
      </c>
      <c r="AX1508" s="195" t="str">
        <f t="shared" si="1774"/>
        <v>AX$12</v>
      </c>
      <c r="AY1508" s="195" t="str">
        <f t="shared" si="1774"/>
        <v>AY$12</v>
      </c>
      <c r="AZ1508" s="195" t="str">
        <f t="shared" si="1774"/>
        <v>AZ$12</v>
      </c>
      <c r="BA1508" s="195" t="str">
        <f t="shared" si="1774"/>
        <v>BA$12</v>
      </c>
      <c r="BB1508" s="195" t="str">
        <f t="shared" si="1774"/>
        <v>BB$12</v>
      </c>
      <c r="BC1508" s="195" t="str">
        <f t="shared" si="1774"/>
        <v>BC$12</v>
      </c>
      <c r="BD1508" s="195" t="str">
        <f t="shared" si="1774"/>
        <v>BD$12</v>
      </c>
      <c r="BE1508" s="195" t="str">
        <f t="shared" si="1774"/>
        <v>BE$12</v>
      </c>
      <c r="BF1508" s="195" t="str">
        <f t="shared" si="1774"/>
        <v>BF$12</v>
      </c>
      <c r="BG1508" s="195" t="str">
        <f t="shared" si="1774"/>
        <v>BG$12</v>
      </c>
      <c r="BH1508" s="195" t="str">
        <f t="shared" si="1774"/>
        <v>BH$12</v>
      </c>
      <c r="BI1508" s="195" t="str">
        <f t="shared" si="1774"/>
        <v>BI$12</v>
      </c>
      <c r="BJ1508" s="195" t="str">
        <f t="shared" si="1774"/>
        <v>BJ$12</v>
      </c>
      <c r="BK1508" s="195" t="str">
        <f t="shared" si="1774"/>
        <v>BK$12</v>
      </c>
      <c r="BL1508" s="195" t="str">
        <f t="shared" si="1774"/>
        <v>BL$12</v>
      </c>
      <c r="BM1508" s="195" t="str">
        <f t="shared" si="1774"/>
        <v>BM$12</v>
      </c>
      <c r="BN1508" s="195" t="str">
        <f t="shared" si="1774"/>
        <v>BN$12</v>
      </c>
      <c r="BO1508" s="195" t="str">
        <f t="shared" si="1774"/>
        <v>BO$12</v>
      </c>
      <c r="BP1508" s="195" t="str">
        <f t="shared" si="1774"/>
        <v>BP$12</v>
      </c>
      <c r="BQ1508" s="195" t="str">
        <f t="shared" si="1774"/>
        <v>BQ$12</v>
      </c>
      <c r="BR1508" s="195" t="str">
        <f t="shared" si="1774"/>
        <v>BR$12</v>
      </c>
      <c r="BS1508" s="195" t="str">
        <f t="shared" si="1774"/>
        <v>BS$12</v>
      </c>
      <c r="BT1508" s="195" t="str">
        <f t="shared" si="1774"/>
        <v>BT$12</v>
      </c>
      <c r="BU1508" s="195" t="str">
        <f t="shared" si="1774"/>
        <v>BU$12</v>
      </c>
      <c r="BV1508" s="195" t="str">
        <f t="shared" si="1774"/>
        <v>BV$12</v>
      </c>
      <c r="BW1508" s="195" t="str">
        <f t="shared" si="1774"/>
        <v>BW$12</v>
      </c>
      <c r="BX1508" s="195" t="str">
        <f t="shared" si="1774"/>
        <v>BX$12</v>
      </c>
      <c r="BY1508" s="195" t="str">
        <f t="shared" si="1774"/>
        <v>BY$12</v>
      </c>
      <c r="BZ1508" s="195" t="str">
        <f t="shared" si="1774"/>
        <v>BZ$12</v>
      </c>
      <c r="CA1508" s="195" t="str">
        <f t="shared" si="1774"/>
        <v>CA$12</v>
      </c>
      <c r="CB1508" s="195" t="str">
        <f t="shared" si="1774"/>
        <v>CB$12</v>
      </c>
      <c r="CC1508" s="195" t="str">
        <f t="shared" si="1774"/>
        <v>CC$12</v>
      </c>
      <c r="CD1508" s="195" t="str">
        <f t="shared" si="1774"/>
        <v>CD$12</v>
      </c>
      <c r="CE1508" s="195" t="str">
        <f t="shared" ref="CE1508:CL1508" si="1775">CE$16</f>
        <v>CE$12</v>
      </c>
      <c r="CF1508" s="195" t="str">
        <f t="shared" si="1775"/>
        <v>CF$12</v>
      </c>
      <c r="CG1508" s="195" t="str">
        <f t="shared" si="1775"/>
        <v>CG$12</v>
      </c>
      <c r="CH1508" s="195" t="str">
        <f t="shared" si="1775"/>
        <v>CH$12</v>
      </c>
      <c r="CI1508" s="195" t="str">
        <f t="shared" si="1775"/>
        <v>CI$12</v>
      </c>
      <c r="CJ1508" s="195" t="str">
        <f t="shared" si="1775"/>
        <v>CJ$12</v>
      </c>
      <c r="CK1508" s="195" t="str">
        <f t="shared" si="1775"/>
        <v>CK$12</v>
      </c>
      <c r="CL1508" s="195" t="str">
        <f t="shared" si="1775"/>
        <v>CL$12</v>
      </c>
    </row>
    <row r="1509" spans="2:90" x14ac:dyDescent="0.4">
      <c r="B1509" s="171" t="s">
        <v>462</v>
      </c>
      <c r="E1509" s="8"/>
      <c r="H1509" s="170"/>
      <c r="I1509" s="172"/>
      <c r="J1509" s="172"/>
      <c r="K1509" s="193"/>
      <c r="L1509" s="193"/>
      <c r="M1509" s="193"/>
      <c r="N1509" s="193"/>
      <c r="O1509" s="193"/>
      <c r="P1509" s="193"/>
      <c r="R1509" s="194"/>
      <c r="S1509" s="195" t="str">
        <f t="shared" ref="S1509:CD1509" si="1776">S$17</f>
        <v>S$13</v>
      </c>
      <c r="T1509" s="195" t="str">
        <f t="shared" si="1776"/>
        <v>T$13</v>
      </c>
      <c r="U1509" s="195" t="str">
        <f t="shared" si="1776"/>
        <v>U$13</v>
      </c>
      <c r="V1509" s="195" t="str">
        <f t="shared" si="1776"/>
        <v>V$13</v>
      </c>
      <c r="W1509" s="195" t="str">
        <f t="shared" si="1776"/>
        <v>W$13</v>
      </c>
      <c r="X1509" s="195" t="str">
        <f t="shared" si="1776"/>
        <v>X$13</v>
      </c>
      <c r="Y1509" s="195" t="str">
        <f t="shared" si="1776"/>
        <v>Y$13</v>
      </c>
      <c r="Z1509" s="195" t="str">
        <f t="shared" si="1776"/>
        <v>Z$13</v>
      </c>
      <c r="AA1509" s="195" t="str">
        <f t="shared" si="1776"/>
        <v>AA$13</v>
      </c>
      <c r="AB1509" s="195" t="str">
        <f t="shared" si="1776"/>
        <v>AB$13</v>
      </c>
      <c r="AC1509" s="195" t="str">
        <f t="shared" si="1776"/>
        <v>AC$13</v>
      </c>
      <c r="AD1509" s="195" t="str">
        <f t="shared" si="1776"/>
        <v>AD$13</v>
      </c>
      <c r="AE1509" s="195" t="str">
        <f t="shared" si="1776"/>
        <v>AE$13</v>
      </c>
      <c r="AF1509" s="195" t="str">
        <f t="shared" si="1776"/>
        <v>AF$13</v>
      </c>
      <c r="AG1509" s="195" t="str">
        <f t="shared" si="1776"/>
        <v>AG$13</v>
      </c>
      <c r="AH1509" s="195" t="str">
        <f t="shared" si="1776"/>
        <v>AH$13</v>
      </c>
      <c r="AI1509" s="195" t="str">
        <f t="shared" si="1776"/>
        <v>AI$13</v>
      </c>
      <c r="AJ1509" s="195" t="str">
        <f t="shared" si="1776"/>
        <v>AJ$13</v>
      </c>
      <c r="AK1509" s="195" t="str">
        <f t="shared" si="1776"/>
        <v>AK$13</v>
      </c>
      <c r="AL1509" s="195" t="str">
        <f t="shared" si="1776"/>
        <v>AL$13</v>
      </c>
      <c r="AM1509" s="195" t="str">
        <f t="shared" si="1776"/>
        <v>AM$13</v>
      </c>
      <c r="AN1509" s="195" t="str">
        <f t="shared" si="1776"/>
        <v>AN$13</v>
      </c>
      <c r="AO1509" s="195" t="str">
        <f t="shared" si="1776"/>
        <v>AO$13</v>
      </c>
      <c r="AP1509" s="195" t="str">
        <f t="shared" si="1776"/>
        <v>AP$13</v>
      </c>
      <c r="AQ1509" s="195" t="str">
        <f t="shared" si="1776"/>
        <v>AQ$13</v>
      </c>
      <c r="AR1509" s="195" t="str">
        <f t="shared" si="1776"/>
        <v>AR$13</v>
      </c>
      <c r="AS1509" s="195" t="str">
        <f t="shared" si="1776"/>
        <v>AS$13</v>
      </c>
      <c r="AT1509" s="195" t="str">
        <f t="shared" si="1776"/>
        <v>AT$13</v>
      </c>
      <c r="AU1509" s="195" t="str">
        <f t="shared" si="1776"/>
        <v>AU$13</v>
      </c>
      <c r="AV1509" s="195" t="str">
        <f t="shared" si="1776"/>
        <v>AV$13</v>
      </c>
      <c r="AW1509" s="195" t="str">
        <f t="shared" si="1776"/>
        <v>AW$13</v>
      </c>
      <c r="AX1509" s="195" t="str">
        <f t="shared" si="1776"/>
        <v>AX$13</v>
      </c>
      <c r="AY1509" s="195" t="str">
        <f t="shared" si="1776"/>
        <v>AY$13</v>
      </c>
      <c r="AZ1509" s="195" t="str">
        <f t="shared" si="1776"/>
        <v>AZ$13</v>
      </c>
      <c r="BA1509" s="195" t="str">
        <f t="shared" si="1776"/>
        <v>BA$13</v>
      </c>
      <c r="BB1509" s="195" t="str">
        <f t="shared" si="1776"/>
        <v>BB$13</v>
      </c>
      <c r="BC1509" s="195" t="str">
        <f t="shared" si="1776"/>
        <v>BC$13</v>
      </c>
      <c r="BD1509" s="195" t="str">
        <f t="shared" si="1776"/>
        <v>BD$13</v>
      </c>
      <c r="BE1509" s="195" t="str">
        <f t="shared" si="1776"/>
        <v>BE$13</v>
      </c>
      <c r="BF1509" s="195" t="str">
        <f t="shared" si="1776"/>
        <v>BF$13</v>
      </c>
      <c r="BG1509" s="195" t="str">
        <f t="shared" si="1776"/>
        <v>BG$13</v>
      </c>
      <c r="BH1509" s="195" t="str">
        <f t="shared" si="1776"/>
        <v>BH$13</v>
      </c>
      <c r="BI1509" s="195" t="str">
        <f t="shared" si="1776"/>
        <v>BI$13</v>
      </c>
      <c r="BJ1509" s="195" t="str">
        <f t="shared" si="1776"/>
        <v>BJ$13</v>
      </c>
      <c r="BK1509" s="195" t="str">
        <f t="shared" si="1776"/>
        <v>BK$13</v>
      </c>
      <c r="BL1509" s="195" t="str">
        <f t="shared" si="1776"/>
        <v>BL$13</v>
      </c>
      <c r="BM1509" s="195" t="str">
        <f t="shared" si="1776"/>
        <v>BM$13</v>
      </c>
      <c r="BN1509" s="195" t="str">
        <f t="shared" si="1776"/>
        <v>BN$13</v>
      </c>
      <c r="BO1509" s="195" t="str">
        <f t="shared" si="1776"/>
        <v>BO$13</v>
      </c>
      <c r="BP1509" s="195" t="str">
        <f t="shared" si="1776"/>
        <v>BP$13</v>
      </c>
      <c r="BQ1509" s="195" t="str">
        <f t="shared" si="1776"/>
        <v>BQ$13</v>
      </c>
      <c r="BR1509" s="195" t="str">
        <f t="shared" si="1776"/>
        <v>BR$13</v>
      </c>
      <c r="BS1509" s="195" t="str">
        <f t="shared" si="1776"/>
        <v>BS$13</v>
      </c>
      <c r="BT1509" s="195" t="str">
        <f t="shared" si="1776"/>
        <v>BT$13</v>
      </c>
      <c r="BU1509" s="195" t="str">
        <f t="shared" si="1776"/>
        <v>BU$13</v>
      </c>
      <c r="BV1509" s="195" t="str">
        <f t="shared" si="1776"/>
        <v>BV$13</v>
      </c>
      <c r="BW1509" s="195" t="str">
        <f t="shared" si="1776"/>
        <v>BW$13</v>
      </c>
      <c r="BX1509" s="195" t="str">
        <f t="shared" si="1776"/>
        <v>BX$13</v>
      </c>
      <c r="BY1509" s="195" t="str">
        <f t="shared" si="1776"/>
        <v>BY$13</v>
      </c>
      <c r="BZ1509" s="195" t="str">
        <f t="shared" si="1776"/>
        <v>BZ$13</v>
      </c>
      <c r="CA1509" s="195" t="str">
        <f t="shared" si="1776"/>
        <v>CA$13</v>
      </c>
      <c r="CB1509" s="195" t="str">
        <f t="shared" si="1776"/>
        <v>CB$13</v>
      </c>
      <c r="CC1509" s="195" t="str">
        <f t="shared" si="1776"/>
        <v>CC$13</v>
      </c>
      <c r="CD1509" s="195" t="str">
        <f t="shared" si="1776"/>
        <v>CD$13</v>
      </c>
      <c r="CE1509" s="195" t="str">
        <f t="shared" ref="CE1509:CL1509" si="1777">CE$17</f>
        <v>CE$13</v>
      </c>
      <c r="CF1509" s="195" t="str">
        <f t="shared" si="1777"/>
        <v>CF$13</v>
      </c>
      <c r="CG1509" s="195" t="str">
        <f t="shared" si="1777"/>
        <v>CG$13</v>
      </c>
      <c r="CH1509" s="195" t="str">
        <f t="shared" si="1777"/>
        <v>CH$13</v>
      </c>
      <c r="CI1509" s="195" t="str">
        <f t="shared" si="1777"/>
        <v>CI$13</v>
      </c>
      <c r="CJ1509" s="195" t="str">
        <f t="shared" si="1777"/>
        <v>CJ$13</v>
      </c>
      <c r="CK1509" s="195" t="str">
        <f t="shared" si="1777"/>
        <v>CK$13</v>
      </c>
      <c r="CL1509" s="195" t="str">
        <f t="shared" si="1777"/>
        <v>CL$13</v>
      </c>
    </row>
    <row r="1510" spans="2:90" x14ac:dyDescent="0.4">
      <c r="B1510" s="171" t="s">
        <v>491</v>
      </c>
      <c r="E1510" s="8"/>
      <c r="H1510" s="196"/>
      <c r="I1510" s="197"/>
      <c r="J1510" s="197"/>
      <c r="K1510" s="198"/>
      <c r="L1510" s="198"/>
      <c r="M1510" s="198"/>
      <c r="N1510" s="198"/>
      <c r="O1510" s="198"/>
      <c r="P1510" s="198"/>
      <c r="R1510" s="198"/>
      <c r="S1510" s="170"/>
      <c r="T1510" s="170"/>
      <c r="U1510" s="170"/>
      <c r="V1510" s="170"/>
      <c r="W1510" s="170"/>
      <c r="X1510" s="170"/>
      <c r="Y1510" s="170"/>
      <c r="Z1510" s="170"/>
      <c r="AA1510" s="170"/>
      <c r="AB1510" s="170"/>
      <c r="AC1510" s="170"/>
      <c r="AD1510" s="170"/>
      <c r="AE1510" s="170"/>
      <c r="AF1510" s="170"/>
      <c r="AG1510" s="170"/>
      <c r="AH1510" s="170"/>
      <c r="AI1510" s="170"/>
      <c r="AJ1510" s="170"/>
      <c r="AK1510" s="170"/>
      <c r="AL1510" s="170"/>
      <c r="AM1510" s="170"/>
      <c r="AN1510" s="170"/>
      <c r="AO1510" s="170"/>
      <c r="AP1510" s="170"/>
      <c r="AQ1510" s="170"/>
      <c r="AR1510" s="170"/>
      <c r="AS1510" s="170"/>
      <c r="AT1510" s="170"/>
      <c r="AU1510" s="170"/>
      <c r="AV1510" s="170"/>
      <c r="AW1510" s="170"/>
      <c r="AX1510" s="170"/>
      <c r="AY1510" s="170"/>
      <c r="AZ1510" s="170"/>
      <c r="BA1510" s="170"/>
      <c r="BB1510" s="170"/>
      <c r="BC1510" s="170"/>
      <c r="BD1510" s="170"/>
      <c r="BE1510" s="170"/>
      <c r="BF1510" s="170"/>
      <c r="BG1510" s="170"/>
      <c r="BH1510" s="170"/>
      <c r="BI1510" s="170"/>
      <c r="BJ1510" s="170"/>
      <c r="BK1510" s="170"/>
      <c r="BL1510" s="170"/>
      <c r="BM1510" s="170"/>
      <c r="BN1510" s="170"/>
      <c r="BO1510" s="170"/>
      <c r="BP1510" s="170"/>
      <c r="BQ1510" s="170"/>
      <c r="BR1510" s="170"/>
      <c r="BS1510" s="170"/>
      <c r="BT1510" s="170"/>
      <c r="BU1510" s="170"/>
      <c r="BV1510" s="170"/>
      <c r="BW1510" s="170"/>
      <c r="BX1510" s="170"/>
      <c r="BY1510" s="170"/>
      <c r="BZ1510" s="170"/>
      <c r="CA1510" s="170"/>
      <c r="CB1510" s="170"/>
      <c r="CC1510" s="170"/>
      <c r="CD1510" s="170"/>
      <c r="CE1510" s="170"/>
      <c r="CF1510" s="170"/>
      <c r="CG1510" s="170"/>
      <c r="CH1510" s="170"/>
      <c r="CI1510" s="170"/>
      <c r="CJ1510" s="170"/>
      <c r="CK1510" s="170"/>
      <c r="CL1510" s="170"/>
    </row>
    <row r="1511" spans="2:90" x14ac:dyDescent="0.4">
      <c r="B1511" s="171" t="s">
        <v>505</v>
      </c>
      <c r="E1511" s="8"/>
      <c r="H1511" s="196"/>
      <c r="I1511" s="197"/>
      <c r="J1511" s="197"/>
      <c r="K1511" s="198"/>
      <c r="L1511" s="198"/>
      <c r="M1511" s="198"/>
      <c r="N1511" s="198"/>
      <c r="O1511" s="198"/>
      <c r="P1511" s="198"/>
      <c r="R1511" s="198"/>
      <c r="S1511" s="186"/>
      <c r="T1511" s="186"/>
      <c r="U1511" s="186"/>
      <c r="V1511" s="186"/>
      <c r="W1511" s="186"/>
      <c r="X1511" s="186"/>
      <c r="Y1511" s="186"/>
      <c r="Z1511" s="186"/>
      <c r="AA1511" s="186"/>
      <c r="AB1511" s="186"/>
      <c r="AC1511" s="186"/>
      <c r="AD1511" s="186"/>
      <c r="AE1511" s="186"/>
      <c r="AF1511" s="186"/>
      <c r="AG1511" s="186"/>
      <c r="AH1511" s="186"/>
      <c r="AI1511" s="186"/>
      <c r="AJ1511" s="186"/>
      <c r="AK1511" s="186"/>
      <c r="AL1511" s="186"/>
      <c r="AM1511" s="186"/>
      <c r="AN1511" s="186"/>
      <c r="AO1511" s="186"/>
      <c r="AP1511" s="186"/>
      <c r="AQ1511" s="186"/>
      <c r="AR1511" s="186"/>
      <c r="AS1511" s="186"/>
      <c r="AT1511" s="186"/>
      <c r="AU1511" s="186"/>
      <c r="AV1511" s="186"/>
      <c r="AW1511" s="186"/>
      <c r="AX1511" s="186"/>
      <c r="AY1511" s="186"/>
      <c r="AZ1511" s="186"/>
      <c r="BA1511" s="186"/>
      <c r="BB1511" s="186"/>
      <c r="BC1511" s="186"/>
      <c r="BD1511" s="186"/>
      <c r="BE1511" s="186"/>
      <c r="BF1511" s="186"/>
      <c r="BG1511" s="186"/>
      <c r="BH1511" s="186"/>
      <c r="BI1511" s="186"/>
      <c r="BJ1511" s="186"/>
      <c r="BK1511" s="186"/>
      <c r="BL1511" s="186"/>
      <c r="BM1511" s="186"/>
      <c r="BN1511" s="186"/>
      <c r="BO1511" s="186"/>
      <c r="BP1511" s="186"/>
      <c r="BQ1511" s="186"/>
      <c r="BR1511" s="186"/>
      <c r="BS1511" s="186"/>
      <c r="BT1511" s="186"/>
      <c r="BU1511" s="186"/>
      <c r="BV1511" s="186"/>
      <c r="BW1511" s="186"/>
      <c r="BX1511" s="186"/>
      <c r="BY1511" s="186"/>
      <c r="BZ1511" s="186"/>
      <c r="CA1511" s="186"/>
      <c r="CB1511" s="186"/>
      <c r="CC1511" s="186"/>
      <c r="CD1511" s="186"/>
      <c r="CE1511" s="186"/>
      <c r="CF1511" s="186"/>
      <c r="CG1511" s="186"/>
      <c r="CH1511" s="186"/>
      <c r="CI1511" s="186"/>
      <c r="CJ1511" s="186"/>
      <c r="CK1511" s="186"/>
      <c r="CL1511" s="186"/>
    </row>
    <row r="1512" spans="2:90" x14ac:dyDescent="0.4">
      <c r="B1512" s="171" t="s">
        <v>463</v>
      </c>
      <c r="E1512" s="8"/>
      <c r="H1512" s="196"/>
      <c r="I1512" s="197"/>
      <c r="J1512" s="197"/>
      <c r="K1512" s="198"/>
      <c r="L1512" s="198"/>
      <c r="M1512" s="198"/>
      <c r="N1512" s="198"/>
      <c r="O1512" s="198"/>
      <c r="P1512" s="198"/>
      <c r="R1512" s="198"/>
      <c r="S1512" s="186" t="str">
        <f t="shared" ref="S1512:CD1512" si="1778">S$18</f>
        <v>S$14</v>
      </c>
      <c r="T1512" s="186" t="str">
        <f t="shared" si="1778"/>
        <v>T$14</v>
      </c>
      <c r="U1512" s="186" t="str">
        <f t="shared" si="1778"/>
        <v>U$14</v>
      </c>
      <c r="V1512" s="186" t="str">
        <f t="shared" si="1778"/>
        <v>V$14</v>
      </c>
      <c r="W1512" s="186" t="str">
        <f t="shared" si="1778"/>
        <v>W$14</v>
      </c>
      <c r="X1512" s="186" t="str">
        <f t="shared" si="1778"/>
        <v>X$14</v>
      </c>
      <c r="Y1512" s="186" t="str">
        <f t="shared" si="1778"/>
        <v>Y$14</v>
      </c>
      <c r="Z1512" s="186" t="str">
        <f t="shared" si="1778"/>
        <v>Z$14</v>
      </c>
      <c r="AA1512" s="186" t="str">
        <f t="shared" si="1778"/>
        <v>AA$14</v>
      </c>
      <c r="AB1512" s="186" t="str">
        <f t="shared" si="1778"/>
        <v>AB$14</v>
      </c>
      <c r="AC1512" s="186" t="str">
        <f t="shared" si="1778"/>
        <v>AC$14</v>
      </c>
      <c r="AD1512" s="186" t="str">
        <f t="shared" si="1778"/>
        <v>AD$14</v>
      </c>
      <c r="AE1512" s="186" t="str">
        <f t="shared" si="1778"/>
        <v>AE$14</v>
      </c>
      <c r="AF1512" s="186" t="str">
        <f t="shared" si="1778"/>
        <v>AF$14</v>
      </c>
      <c r="AG1512" s="186" t="str">
        <f t="shared" si="1778"/>
        <v>AG$14</v>
      </c>
      <c r="AH1512" s="186" t="str">
        <f t="shared" si="1778"/>
        <v>AH$14</v>
      </c>
      <c r="AI1512" s="186" t="str">
        <f t="shared" si="1778"/>
        <v>AI$14</v>
      </c>
      <c r="AJ1512" s="186" t="str">
        <f t="shared" si="1778"/>
        <v>AJ$14</v>
      </c>
      <c r="AK1512" s="186" t="str">
        <f t="shared" si="1778"/>
        <v>AK$14</v>
      </c>
      <c r="AL1512" s="186" t="str">
        <f t="shared" si="1778"/>
        <v>AL$14</v>
      </c>
      <c r="AM1512" s="186" t="str">
        <f t="shared" si="1778"/>
        <v>AM$14</v>
      </c>
      <c r="AN1512" s="186" t="str">
        <f t="shared" si="1778"/>
        <v>AN$14</v>
      </c>
      <c r="AO1512" s="186" t="str">
        <f t="shared" si="1778"/>
        <v>AO$14</v>
      </c>
      <c r="AP1512" s="186" t="str">
        <f t="shared" si="1778"/>
        <v>AP$14</v>
      </c>
      <c r="AQ1512" s="186" t="str">
        <f t="shared" si="1778"/>
        <v>AQ$14</v>
      </c>
      <c r="AR1512" s="186" t="str">
        <f t="shared" si="1778"/>
        <v>AR$14</v>
      </c>
      <c r="AS1512" s="186" t="str">
        <f t="shared" si="1778"/>
        <v>AS$14</v>
      </c>
      <c r="AT1512" s="186" t="str">
        <f t="shared" si="1778"/>
        <v>AT$14</v>
      </c>
      <c r="AU1512" s="186" t="str">
        <f t="shared" si="1778"/>
        <v>AU$14</v>
      </c>
      <c r="AV1512" s="186" t="str">
        <f t="shared" si="1778"/>
        <v>AV$14</v>
      </c>
      <c r="AW1512" s="186" t="str">
        <f t="shared" si="1778"/>
        <v>AW$14</v>
      </c>
      <c r="AX1512" s="186" t="str">
        <f t="shared" si="1778"/>
        <v>AX$14</v>
      </c>
      <c r="AY1512" s="186" t="str">
        <f t="shared" si="1778"/>
        <v>AY$14</v>
      </c>
      <c r="AZ1512" s="186" t="str">
        <f t="shared" si="1778"/>
        <v>AZ$14</v>
      </c>
      <c r="BA1512" s="186" t="str">
        <f t="shared" si="1778"/>
        <v>BA$14</v>
      </c>
      <c r="BB1512" s="186" t="str">
        <f t="shared" si="1778"/>
        <v>BB$14</v>
      </c>
      <c r="BC1512" s="186" t="str">
        <f t="shared" si="1778"/>
        <v>BC$14</v>
      </c>
      <c r="BD1512" s="186" t="str">
        <f t="shared" si="1778"/>
        <v>BD$14</v>
      </c>
      <c r="BE1512" s="186" t="str">
        <f t="shared" si="1778"/>
        <v>BE$14</v>
      </c>
      <c r="BF1512" s="186" t="str">
        <f t="shared" si="1778"/>
        <v>BF$14</v>
      </c>
      <c r="BG1512" s="186" t="str">
        <f t="shared" si="1778"/>
        <v>BG$14</v>
      </c>
      <c r="BH1512" s="186" t="str">
        <f t="shared" si="1778"/>
        <v>BH$14</v>
      </c>
      <c r="BI1512" s="186" t="str">
        <f t="shared" si="1778"/>
        <v>BI$14</v>
      </c>
      <c r="BJ1512" s="186" t="str">
        <f t="shared" si="1778"/>
        <v>BJ$14</v>
      </c>
      <c r="BK1512" s="186" t="str">
        <f t="shared" si="1778"/>
        <v>BK$14</v>
      </c>
      <c r="BL1512" s="186" t="str">
        <f t="shared" si="1778"/>
        <v>BL$14</v>
      </c>
      <c r="BM1512" s="186" t="str">
        <f t="shared" si="1778"/>
        <v>BM$14</v>
      </c>
      <c r="BN1512" s="186" t="str">
        <f t="shared" si="1778"/>
        <v>BN$14</v>
      </c>
      <c r="BO1512" s="186" t="str">
        <f t="shared" si="1778"/>
        <v>BO$14</v>
      </c>
      <c r="BP1512" s="186" t="str">
        <f t="shared" si="1778"/>
        <v>BP$14</v>
      </c>
      <c r="BQ1512" s="186" t="str">
        <f t="shared" si="1778"/>
        <v>BQ$14</v>
      </c>
      <c r="BR1512" s="186" t="str">
        <f t="shared" si="1778"/>
        <v>BR$14</v>
      </c>
      <c r="BS1512" s="186" t="str">
        <f t="shared" si="1778"/>
        <v>BS$14</v>
      </c>
      <c r="BT1512" s="186" t="str">
        <f t="shared" si="1778"/>
        <v>BT$14</v>
      </c>
      <c r="BU1512" s="186" t="str">
        <f t="shared" si="1778"/>
        <v>BU$14</v>
      </c>
      <c r="BV1512" s="186" t="str">
        <f t="shared" si="1778"/>
        <v>BV$14</v>
      </c>
      <c r="BW1512" s="186" t="str">
        <f t="shared" si="1778"/>
        <v>BW$14</v>
      </c>
      <c r="BX1512" s="186" t="str">
        <f t="shared" si="1778"/>
        <v>BX$14</v>
      </c>
      <c r="BY1512" s="186" t="str">
        <f t="shared" si="1778"/>
        <v>BY$14</v>
      </c>
      <c r="BZ1512" s="186" t="str">
        <f t="shared" si="1778"/>
        <v>BZ$14</v>
      </c>
      <c r="CA1512" s="186" t="str">
        <f t="shared" si="1778"/>
        <v>CA$14</v>
      </c>
      <c r="CB1512" s="186" t="str">
        <f t="shared" si="1778"/>
        <v>CB$14</v>
      </c>
      <c r="CC1512" s="186" t="str">
        <f t="shared" si="1778"/>
        <v>CC$14</v>
      </c>
      <c r="CD1512" s="186" t="str">
        <f t="shared" si="1778"/>
        <v>CD$14</v>
      </c>
      <c r="CE1512" s="186" t="str">
        <f t="shared" ref="CE1512:CL1512" si="1779">CE$18</f>
        <v>CE$14</v>
      </c>
      <c r="CF1512" s="186" t="str">
        <f t="shared" si="1779"/>
        <v>CF$14</v>
      </c>
      <c r="CG1512" s="186" t="str">
        <f t="shared" si="1779"/>
        <v>CG$14</v>
      </c>
      <c r="CH1512" s="186" t="str">
        <f t="shared" si="1779"/>
        <v>CH$14</v>
      </c>
      <c r="CI1512" s="186" t="str">
        <f t="shared" si="1779"/>
        <v>CI$14</v>
      </c>
      <c r="CJ1512" s="186" t="str">
        <f t="shared" si="1779"/>
        <v>CJ$14</v>
      </c>
      <c r="CK1512" s="186" t="str">
        <f t="shared" si="1779"/>
        <v>CK$14</v>
      </c>
      <c r="CL1512" s="186" t="str">
        <f t="shared" si="1779"/>
        <v>CL$14</v>
      </c>
    </row>
    <row r="1513" spans="2:90" x14ac:dyDescent="0.4">
      <c r="B1513" s="171" t="s">
        <v>464</v>
      </c>
      <c r="E1513" s="8"/>
      <c r="H1513" s="196"/>
      <c r="I1513" s="197"/>
      <c r="J1513" s="197"/>
      <c r="K1513" s="198"/>
      <c r="L1513" s="198"/>
      <c r="M1513" s="198"/>
      <c r="N1513" s="198"/>
      <c r="O1513" s="198"/>
      <c r="P1513" s="198"/>
      <c r="R1513" s="198"/>
      <c r="S1513" s="186" t="str">
        <f t="shared" ref="S1513:CD1513" si="1780">S$19</f>
        <v>S$15</v>
      </c>
      <c r="T1513" s="186" t="str">
        <f t="shared" si="1780"/>
        <v>T$15</v>
      </c>
      <c r="U1513" s="186" t="str">
        <f t="shared" si="1780"/>
        <v>U$15</v>
      </c>
      <c r="V1513" s="186" t="str">
        <f t="shared" si="1780"/>
        <v>V$15</v>
      </c>
      <c r="W1513" s="186" t="str">
        <f t="shared" si="1780"/>
        <v>W$15</v>
      </c>
      <c r="X1513" s="186" t="str">
        <f t="shared" si="1780"/>
        <v>X$15</v>
      </c>
      <c r="Y1513" s="186" t="str">
        <f t="shared" si="1780"/>
        <v>Y$15</v>
      </c>
      <c r="Z1513" s="186" t="str">
        <f t="shared" si="1780"/>
        <v>Z$15</v>
      </c>
      <c r="AA1513" s="186" t="str">
        <f t="shared" si="1780"/>
        <v>AA$15</v>
      </c>
      <c r="AB1513" s="186" t="str">
        <f t="shared" si="1780"/>
        <v>AB$15</v>
      </c>
      <c r="AC1513" s="186" t="str">
        <f t="shared" si="1780"/>
        <v>AC$15</v>
      </c>
      <c r="AD1513" s="186" t="str">
        <f t="shared" si="1780"/>
        <v>AD$15</v>
      </c>
      <c r="AE1513" s="186" t="str">
        <f t="shared" si="1780"/>
        <v>AE$15</v>
      </c>
      <c r="AF1513" s="186" t="str">
        <f t="shared" si="1780"/>
        <v>AF$15</v>
      </c>
      <c r="AG1513" s="186" t="str">
        <f t="shared" si="1780"/>
        <v>AG$15</v>
      </c>
      <c r="AH1513" s="186" t="str">
        <f t="shared" si="1780"/>
        <v>AH$15</v>
      </c>
      <c r="AI1513" s="186" t="str">
        <f t="shared" si="1780"/>
        <v>AI$15</v>
      </c>
      <c r="AJ1513" s="186" t="str">
        <f t="shared" si="1780"/>
        <v>AJ$15</v>
      </c>
      <c r="AK1513" s="186" t="str">
        <f t="shared" si="1780"/>
        <v>AK$15</v>
      </c>
      <c r="AL1513" s="186" t="str">
        <f t="shared" si="1780"/>
        <v>AL$15</v>
      </c>
      <c r="AM1513" s="186" t="str">
        <f t="shared" si="1780"/>
        <v>AM$15</v>
      </c>
      <c r="AN1513" s="186" t="str">
        <f t="shared" si="1780"/>
        <v>AN$15</v>
      </c>
      <c r="AO1513" s="186" t="str">
        <f t="shared" si="1780"/>
        <v>AO$15</v>
      </c>
      <c r="AP1513" s="186" t="str">
        <f t="shared" si="1780"/>
        <v>AP$15</v>
      </c>
      <c r="AQ1513" s="186" t="str">
        <f t="shared" si="1780"/>
        <v>AQ$15</v>
      </c>
      <c r="AR1513" s="186" t="str">
        <f t="shared" si="1780"/>
        <v>AR$15</v>
      </c>
      <c r="AS1513" s="186" t="str">
        <f t="shared" si="1780"/>
        <v>AS$15</v>
      </c>
      <c r="AT1513" s="186" t="str">
        <f t="shared" si="1780"/>
        <v>AT$15</v>
      </c>
      <c r="AU1513" s="186" t="str">
        <f t="shared" si="1780"/>
        <v>AU$15</v>
      </c>
      <c r="AV1513" s="186" t="str">
        <f t="shared" si="1780"/>
        <v>AV$15</v>
      </c>
      <c r="AW1513" s="186" t="str">
        <f t="shared" si="1780"/>
        <v>AW$15</v>
      </c>
      <c r="AX1513" s="186" t="str">
        <f t="shared" si="1780"/>
        <v>AX$15</v>
      </c>
      <c r="AY1513" s="186" t="str">
        <f t="shared" si="1780"/>
        <v>AY$15</v>
      </c>
      <c r="AZ1513" s="186" t="str">
        <f t="shared" si="1780"/>
        <v>AZ$15</v>
      </c>
      <c r="BA1513" s="186" t="str">
        <f t="shared" si="1780"/>
        <v>BA$15</v>
      </c>
      <c r="BB1513" s="186" t="str">
        <f t="shared" si="1780"/>
        <v>BB$15</v>
      </c>
      <c r="BC1513" s="186" t="str">
        <f t="shared" si="1780"/>
        <v>BC$15</v>
      </c>
      <c r="BD1513" s="186" t="str">
        <f t="shared" si="1780"/>
        <v>BD$15</v>
      </c>
      <c r="BE1513" s="186" t="str">
        <f t="shared" si="1780"/>
        <v>BE$15</v>
      </c>
      <c r="BF1513" s="186" t="str">
        <f t="shared" si="1780"/>
        <v>BF$15</v>
      </c>
      <c r="BG1513" s="186" t="str">
        <f t="shared" si="1780"/>
        <v>BG$15</v>
      </c>
      <c r="BH1513" s="186" t="str">
        <f t="shared" si="1780"/>
        <v>BH$15</v>
      </c>
      <c r="BI1513" s="186" t="str">
        <f t="shared" si="1780"/>
        <v>BI$15</v>
      </c>
      <c r="BJ1513" s="186" t="str">
        <f t="shared" si="1780"/>
        <v>BJ$15</v>
      </c>
      <c r="BK1513" s="186" t="str">
        <f t="shared" si="1780"/>
        <v>BK$15</v>
      </c>
      <c r="BL1513" s="186" t="str">
        <f t="shared" si="1780"/>
        <v>BL$15</v>
      </c>
      <c r="BM1513" s="186" t="str">
        <f t="shared" si="1780"/>
        <v>BM$15</v>
      </c>
      <c r="BN1513" s="186" t="str">
        <f t="shared" si="1780"/>
        <v>BN$15</v>
      </c>
      <c r="BO1513" s="186" t="str">
        <f t="shared" si="1780"/>
        <v>BO$15</v>
      </c>
      <c r="BP1513" s="186" t="str">
        <f t="shared" si="1780"/>
        <v>BP$15</v>
      </c>
      <c r="BQ1513" s="186" t="str">
        <f t="shared" si="1780"/>
        <v>BQ$15</v>
      </c>
      <c r="BR1513" s="186" t="str">
        <f t="shared" si="1780"/>
        <v>BR$15</v>
      </c>
      <c r="BS1513" s="186" t="str">
        <f t="shared" si="1780"/>
        <v>BS$15</v>
      </c>
      <c r="BT1513" s="186" t="str">
        <f t="shared" si="1780"/>
        <v>BT$15</v>
      </c>
      <c r="BU1513" s="186" t="str">
        <f t="shared" si="1780"/>
        <v>BU$15</v>
      </c>
      <c r="BV1513" s="186" t="str">
        <f t="shared" si="1780"/>
        <v>BV$15</v>
      </c>
      <c r="BW1513" s="186" t="str">
        <f t="shared" si="1780"/>
        <v>BW$15</v>
      </c>
      <c r="BX1513" s="186" t="str">
        <f t="shared" si="1780"/>
        <v>BX$15</v>
      </c>
      <c r="BY1513" s="186" t="str">
        <f t="shared" si="1780"/>
        <v>BY$15</v>
      </c>
      <c r="BZ1513" s="186" t="str">
        <f t="shared" si="1780"/>
        <v>BZ$15</v>
      </c>
      <c r="CA1513" s="186" t="str">
        <f t="shared" si="1780"/>
        <v>CA$15</v>
      </c>
      <c r="CB1513" s="186" t="str">
        <f t="shared" si="1780"/>
        <v>CB$15</v>
      </c>
      <c r="CC1513" s="186" t="str">
        <f t="shared" si="1780"/>
        <v>CC$15</v>
      </c>
      <c r="CD1513" s="186" t="str">
        <f t="shared" si="1780"/>
        <v>CD$15</v>
      </c>
      <c r="CE1513" s="186" t="str">
        <f t="shared" ref="CE1513:CL1513" si="1781">CE$19</f>
        <v>CE$15</v>
      </c>
      <c r="CF1513" s="186" t="str">
        <f t="shared" si="1781"/>
        <v>CF$15</v>
      </c>
      <c r="CG1513" s="186" t="str">
        <f t="shared" si="1781"/>
        <v>CG$15</v>
      </c>
      <c r="CH1513" s="186" t="str">
        <f t="shared" si="1781"/>
        <v>CH$15</v>
      </c>
      <c r="CI1513" s="186" t="str">
        <f t="shared" si="1781"/>
        <v>CI$15</v>
      </c>
      <c r="CJ1513" s="186" t="str">
        <f t="shared" si="1781"/>
        <v>CJ$15</v>
      </c>
      <c r="CK1513" s="186" t="str">
        <f t="shared" si="1781"/>
        <v>CK$15</v>
      </c>
      <c r="CL1513" s="186" t="str">
        <f t="shared" si="1781"/>
        <v>CL$15</v>
      </c>
    </row>
    <row r="1514" spans="2:90" x14ac:dyDescent="0.4">
      <c r="B1514" s="66" t="s">
        <v>1014</v>
      </c>
      <c r="C1514" s="31"/>
      <c r="D1514" t="s">
        <v>1017</v>
      </c>
      <c r="E1514" s="8" t="str">
        <f t="shared" ref="E1514:E1518" si="1782">ROW()&amp;" "&amp;D1514</f>
        <v>1514 RECURDC-S</v>
      </c>
      <c r="F1514" t="s">
        <v>438</v>
      </c>
      <c r="G1514" s="31" t="s">
        <v>81</v>
      </c>
      <c r="H1514" s="22"/>
      <c r="I1514" s="287"/>
      <c r="J1514" s="287"/>
      <c r="K1514" s="22"/>
      <c r="L1514" s="22"/>
      <c r="M1514" s="22"/>
      <c r="N1514" s="22"/>
      <c r="O1514" s="22"/>
      <c r="P1514" s="22"/>
      <c r="R1514" s="66"/>
      <c r="S1514" s="288"/>
      <c r="T1514" s="288"/>
      <c r="U1514" s="288"/>
      <c r="V1514" s="288"/>
      <c r="W1514" s="288"/>
      <c r="X1514" s="288"/>
      <c r="Y1514" s="288"/>
      <c r="Z1514" s="288"/>
      <c r="AA1514" s="288"/>
      <c r="AB1514" s="288"/>
      <c r="AC1514" s="288"/>
      <c r="AD1514" s="288"/>
      <c r="AE1514" s="288"/>
      <c r="AF1514" s="288"/>
      <c r="AG1514" s="288"/>
      <c r="AH1514" s="288"/>
      <c r="AI1514" s="288"/>
      <c r="AJ1514" s="288"/>
      <c r="AK1514" s="288"/>
      <c r="AL1514" s="288"/>
      <c r="AM1514" s="288"/>
      <c r="AN1514" s="288"/>
      <c r="AO1514" s="288"/>
      <c r="AP1514" s="288"/>
      <c r="AQ1514" s="288"/>
      <c r="AR1514" s="288"/>
      <c r="AS1514" s="288"/>
      <c r="AT1514" s="288"/>
      <c r="AU1514" s="288"/>
      <c r="AV1514" s="288"/>
      <c r="AW1514" s="288"/>
      <c r="AX1514" s="288"/>
      <c r="AY1514" s="288"/>
      <c r="AZ1514" s="288"/>
      <c r="BA1514" s="288"/>
      <c r="BB1514" s="288"/>
      <c r="BC1514" s="288"/>
      <c r="BD1514" s="288"/>
      <c r="BE1514" s="288"/>
      <c r="BF1514" s="288"/>
      <c r="BG1514" s="288"/>
      <c r="BH1514" s="288"/>
      <c r="BI1514" s="288"/>
      <c r="BJ1514" s="288"/>
      <c r="BK1514" s="288"/>
      <c r="BL1514" s="288"/>
      <c r="BM1514" s="288"/>
      <c r="BN1514" s="288"/>
      <c r="BO1514" s="288"/>
      <c r="BP1514" s="288"/>
      <c r="BQ1514" s="288"/>
      <c r="BR1514" s="288"/>
      <c r="BS1514" s="288"/>
      <c r="BT1514" s="288"/>
      <c r="BU1514" s="288"/>
      <c r="BV1514" s="288"/>
      <c r="BW1514" s="288"/>
      <c r="BX1514" s="288"/>
      <c r="BY1514" s="288"/>
      <c r="BZ1514" s="288"/>
      <c r="CA1514" s="288"/>
      <c r="CB1514" s="288"/>
      <c r="CC1514" s="288"/>
      <c r="CD1514" s="288"/>
      <c r="CE1514" s="288"/>
      <c r="CF1514" s="288"/>
      <c r="CG1514" s="288"/>
      <c r="CH1514" s="288"/>
      <c r="CI1514" s="288"/>
      <c r="CJ1514" s="288"/>
      <c r="CK1514" s="288"/>
      <c r="CL1514" s="288"/>
    </row>
    <row r="1515" spans="2:90" x14ac:dyDescent="0.4">
      <c r="B1515" s="95" t="str">
        <f>B1517&amp;":"</f>
        <v>Recurring fees - (Primary label):</v>
      </c>
      <c r="C1515" s="31"/>
      <c r="D1515" t="s">
        <v>1017</v>
      </c>
      <c r="E1515" s="8" t="str">
        <f t="shared" si="1782"/>
        <v>1515 RECURDC-S</v>
      </c>
      <c r="H1515" s="31"/>
      <c r="I1515" s="73"/>
      <c r="J1515" s="73"/>
      <c r="K1515" s="31"/>
      <c r="L1515" s="31"/>
      <c r="M1515" s="31"/>
      <c r="N1515" s="31"/>
      <c r="O1515" s="31"/>
      <c r="P1515" s="31"/>
      <c r="R1515" s="67"/>
      <c r="S1515" s="152"/>
      <c r="T1515" s="152"/>
      <c r="U1515" s="152"/>
      <c r="V1515" s="152"/>
      <c r="W1515" s="152"/>
      <c r="X1515" s="152"/>
      <c r="Y1515" s="152"/>
      <c r="Z1515" s="152"/>
      <c r="AA1515" s="152"/>
      <c r="AB1515" s="152"/>
      <c r="AC1515" s="152"/>
      <c r="AD1515" s="152"/>
      <c r="AE1515" s="152"/>
      <c r="AF1515" s="152"/>
      <c r="AG1515" s="152"/>
      <c r="AH1515" s="152"/>
      <c r="AI1515" s="152"/>
      <c r="AJ1515" s="152"/>
      <c r="AK1515" s="152"/>
      <c r="AL1515" s="152"/>
      <c r="AM1515" s="152"/>
      <c r="AN1515" s="152"/>
      <c r="AO1515" s="152"/>
      <c r="AP1515" s="152"/>
      <c r="AQ1515" s="152"/>
      <c r="AR1515" s="152"/>
      <c r="AS1515" s="152"/>
      <c r="AT1515" s="152"/>
      <c r="AU1515" s="152"/>
      <c r="AV1515" s="152"/>
      <c r="AW1515" s="152"/>
      <c r="AX1515" s="152"/>
      <c r="AY1515" s="152"/>
      <c r="AZ1515" s="152"/>
      <c r="BA1515" s="152"/>
      <c r="BB1515" s="152"/>
      <c r="BC1515" s="152"/>
      <c r="BD1515" s="152"/>
      <c r="BE1515" s="152"/>
      <c r="BF1515" s="152"/>
      <c r="BG1515" s="152"/>
      <c r="BH1515" s="152"/>
      <c r="BI1515" s="152"/>
      <c r="BJ1515" s="152"/>
      <c r="BK1515" s="152"/>
      <c r="BL1515" s="152"/>
      <c r="BM1515" s="152"/>
      <c r="BN1515" s="152"/>
      <c r="BO1515" s="152"/>
      <c r="BP1515" s="152"/>
      <c r="BQ1515" s="152"/>
      <c r="BR1515" s="152"/>
      <c r="BS1515" s="152"/>
      <c r="BT1515" s="152"/>
      <c r="BU1515" s="152"/>
      <c r="BV1515" s="152"/>
      <c r="BW1515" s="152"/>
      <c r="BX1515" s="152"/>
      <c r="BY1515" s="152"/>
      <c r="BZ1515" s="152"/>
      <c r="CA1515" s="152"/>
      <c r="CB1515" s="152"/>
      <c r="CC1515" s="152"/>
      <c r="CD1515" s="152"/>
      <c r="CE1515" s="152"/>
      <c r="CF1515" s="152"/>
      <c r="CG1515" s="152"/>
      <c r="CH1515" s="152"/>
      <c r="CI1515" s="152"/>
      <c r="CJ1515" s="152"/>
      <c r="CK1515" s="152"/>
      <c r="CL1515" s="152"/>
    </row>
    <row r="1516" spans="2:90" x14ac:dyDescent="0.4">
      <c r="B1516" s="141" t="str">
        <f>"$ sales/new "&amp;B1520</f>
        <v>$ sales/new primary unit</v>
      </c>
      <c r="D1516" t="s">
        <v>1017</v>
      </c>
      <c r="E1516" s="8" t="str">
        <f t="shared" si="1782"/>
        <v>1516 RECURDC-S</v>
      </c>
      <c r="G1516" t="str">
        <f>E1516</f>
        <v>1516 RECURDC-S</v>
      </c>
      <c r="H1516" s="12"/>
      <c r="I1516" s="60"/>
      <c r="J1516" s="60"/>
      <c r="K1516" s="18">
        <v>5</v>
      </c>
      <c r="L1516" s="18">
        <v>5</v>
      </c>
      <c r="M1516" s="18">
        <v>5</v>
      </c>
      <c r="N1516" s="18">
        <v>5</v>
      </c>
      <c r="O1516" s="18">
        <v>5</v>
      </c>
      <c r="P1516" s="18">
        <v>5</v>
      </c>
      <c r="R1516" s="19"/>
      <c r="S1516" s="143" cm="1">
        <f t="array" ref="S1516">INDEX($K:$P,ROW(),MATCH(S$3,$K$2:$P$2,0))</f>
        <v>5</v>
      </c>
      <c r="T1516" s="143" cm="1">
        <f t="array" ref="T1516">INDEX($K:$P,ROW(),MATCH(T$3,$K$2:$P$2,0))</f>
        <v>5</v>
      </c>
      <c r="U1516" s="143" cm="1">
        <f t="array" ref="U1516">INDEX($K:$P,ROW(),MATCH(U$3,$K$2:$P$2,0))</f>
        <v>5</v>
      </c>
      <c r="V1516" s="143" cm="1">
        <f t="array" ref="V1516">INDEX($K:$P,ROW(),MATCH(V$3,$K$2:$P$2,0))</f>
        <v>5</v>
      </c>
      <c r="W1516" s="143" cm="1">
        <f t="array" ref="W1516">INDEX($K:$P,ROW(),MATCH(W$3,$K$2:$P$2,0))</f>
        <v>5</v>
      </c>
      <c r="X1516" s="143" cm="1">
        <f t="array" ref="X1516">INDEX($K:$P,ROW(),MATCH(X$3,$K$2:$P$2,0))</f>
        <v>5</v>
      </c>
      <c r="Y1516" s="143" cm="1">
        <f t="array" ref="Y1516">INDEX($K:$P,ROW(),MATCH(Y$3,$K$2:$P$2,0))</f>
        <v>5</v>
      </c>
      <c r="Z1516" s="143" cm="1">
        <f t="array" ref="Z1516">INDEX($K:$P,ROW(),MATCH(Z$3,$K$2:$P$2,0))</f>
        <v>5</v>
      </c>
      <c r="AA1516" s="143" cm="1">
        <f t="array" ref="AA1516">INDEX($K:$P,ROW(),MATCH(AA$3,$K$2:$P$2,0))</f>
        <v>5</v>
      </c>
      <c r="AB1516" s="143" cm="1">
        <f t="array" ref="AB1516">INDEX($K:$P,ROW(),MATCH(AB$3,$K$2:$P$2,0))</f>
        <v>5</v>
      </c>
      <c r="AC1516" s="143" cm="1">
        <f t="array" ref="AC1516">INDEX($K:$P,ROW(),MATCH(AC$3,$K$2:$P$2,0))</f>
        <v>5</v>
      </c>
      <c r="AD1516" s="143" cm="1">
        <f t="array" ref="AD1516">INDEX($K:$P,ROW(),MATCH(AD$3,$K$2:$P$2,0))</f>
        <v>5</v>
      </c>
      <c r="AE1516" s="143" cm="1">
        <f t="array" ref="AE1516">INDEX($K:$P,ROW(),MATCH(AE$3,$K$2:$P$2,0))</f>
        <v>5</v>
      </c>
      <c r="AF1516" s="143" cm="1">
        <f t="array" ref="AF1516">INDEX($K:$P,ROW(),MATCH(AF$3,$K$2:$P$2,0))</f>
        <v>5</v>
      </c>
      <c r="AG1516" s="143" cm="1">
        <f t="array" ref="AG1516">INDEX($K:$P,ROW(),MATCH(AG$3,$K$2:$P$2,0))</f>
        <v>5</v>
      </c>
      <c r="AH1516" s="143" cm="1">
        <f t="array" ref="AH1516">INDEX($K:$P,ROW(),MATCH(AH$3,$K$2:$P$2,0))</f>
        <v>5</v>
      </c>
      <c r="AI1516" s="143" cm="1">
        <f t="array" ref="AI1516">INDEX($K:$P,ROW(),MATCH(AI$3,$K$2:$P$2,0))</f>
        <v>5</v>
      </c>
      <c r="AJ1516" s="143" cm="1">
        <f t="array" ref="AJ1516">INDEX($K:$P,ROW(),MATCH(AJ$3,$K$2:$P$2,0))</f>
        <v>5</v>
      </c>
      <c r="AK1516" s="143" cm="1">
        <f t="array" ref="AK1516">INDEX($K:$P,ROW(),MATCH(AK$3,$K$2:$P$2,0))</f>
        <v>5</v>
      </c>
      <c r="AL1516" s="143" cm="1">
        <f t="array" ref="AL1516">INDEX($K:$P,ROW(),MATCH(AL$3,$K$2:$P$2,0))</f>
        <v>5</v>
      </c>
      <c r="AM1516" s="143" cm="1">
        <f t="array" ref="AM1516">INDEX($K:$P,ROW(),MATCH(AM$3,$K$2:$P$2,0))</f>
        <v>5</v>
      </c>
      <c r="AN1516" s="143" cm="1">
        <f t="array" ref="AN1516">INDEX($K:$P,ROW(),MATCH(AN$3,$K$2:$P$2,0))</f>
        <v>5</v>
      </c>
      <c r="AO1516" s="143" cm="1">
        <f t="array" ref="AO1516">INDEX($K:$P,ROW(),MATCH(AO$3,$K$2:$P$2,0))</f>
        <v>5</v>
      </c>
      <c r="AP1516" s="143" cm="1">
        <f t="array" ref="AP1516">INDEX($K:$P,ROW(),MATCH(AP$3,$K$2:$P$2,0))</f>
        <v>5</v>
      </c>
      <c r="AQ1516" s="143" cm="1">
        <f t="array" ref="AQ1516">INDEX($K:$P,ROW(),MATCH(AQ$3,$K$2:$P$2,0))</f>
        <v>5</v>
      </c>
      <c r="AR1516" s="143" cm="1">
        <f t="array" ref="AR1516">INDEX($K:$P,ROW(),MATCH(AR$3,$K$2:$P$2,0))</f>
        <v>5</v>
      </c>
      <c r="AS1516" s="143" cm="1">
        <f t="array" ref="AS1516">INDEX($K:$P,ROW(),MATCH(AS$3,$K$2:$P$2,0))</f>
        <v>5</v>
      </c>
      <c r="AT1516" s="143" cm="1">
        <f t="array" ref="AT1516">INDEX($K:$P,ROW(),MATCH(AT$3,$K$2:$P$2,0))</f>
        <v>5</v>
      </c>
      <c r="AU1516" s="143" cm="1">
        <f t="array" ref="AU1516">INDEX($K:$P,ROW(),MATCH(AU$3,$K$2:$P$2,0))</f>
        <v>5</v>
      </c>
      <c r="AV1516" s="143" cm="1">
        <f t="array" ref="AV1516">INDEX($K:$P,ROW(),MATCH(AV$3,$K$2:$P$2,0))</f>
        <v>5</v>
      </c>
      <c r="AW1516" s="143" cm="1">
        <f t="array" ref="AW1516">INDEX($K:$P,ROW(),MATCH(AW$3,$K$2:$P$2,0))</f>
        <v>5</v>
      </c>
      <c r="AX1516" s="143" cm="1">
        <f t="array" ref="AX1516">INDEX($K:$P,ROW(),MATCH(AX$3,$K$2:$P$2,0))</f>
        <v>5</v>
      </c>
      <c r="AY1516" s="143" cm="1">
        <f t="array" ref="AY1516">INDEX($K:$P,ROW(),MATCH(AY$3,$K$2:$P$2,0))</f>
        <v>5</v>
      </c>
      <c r="AZ1516" s="143" cm="1">
        <f t="array" ref="AZ1516">INDEX($K:$P,ROW(),MATCH(AZ$3,$K$2:$P$2,0))</f>
        <v>5</v>
      </c>
      <c r="BA1516" s="143" cm="1">
        <f t="array" ref="BA1516">INDEX($K:$P,ROW(),MATCH(BA$3,$K$2:$P$2,0))</f>
        <v>5</v>
      </c>
      <c r="BB1516" s="143" cm="1">
        <f t="array" ref="BB1516">INDEX($K:$P,ROW(),MATCH(BB$3,$K$2:$P$2,0))</f>
        <v>5</v>
      </c>
      <c r="BC1516" s="143" cm="1">
        <f t="array" ref="BC1516">INDEX($K:$P,ROW(),MATCH(BC$3,$K$2:$P$2,0))</f>
        <v>5</v>
      </c>
      <c r="BD1516" s="143" cm="1">
        <f t="array" ref="BD1516">INDEX($K:$P,ROW(),MATCH(BD$3,$K$2:$P$2,0))</f>
        <v>5</v>
      </c>
      <c r="BE1516" s="143" cm="1">
        <f t="array" ref="BE1516">INDEX($K:$P,ROW(),MATCH(BE$3,$K$2:$P$2,0))</f>
        <v>5</v>
      </c>
      <c r="BF1516" s="143" cm="1">
        <f t="array" ref="BF1516">INDEX($K:$P,ROW(),MATCH(BF$3,$K$2:$P$2,0))</f>
        <v>5</v>
      </c>
      <c r="BG1516" s="143" cm="1">
        <f t="array" ref="BG1516">INDEX($K:$P,ROW(),MATCH(BG$3,$K$2:$P$2,0))</f>
        <v>5</v>
      </c>
      <c r="BH1516" s="143" cm="1">
        <f t="array" ref="BH1516">INDEX($K:$P,ROW(),MATCH(BH$3,$K$2:$P$2,0))</f>
        <v>5</v>
      </c>
      <c r="BI1516" s="143" cm="1">
        <f t="array" ref="BI1516">INDEX($K:$P,ROW(),MATCH(BI$3,$K$2:$P$2,0))</f>
        <v>5</v>
      </c>
      <c r="BJ1516" s="143" cm="1">
        <f t="array" ref="BJ1516">INDEX($K:$P,ROW(),MATCH(BJ$3,$K$2:$P$2,0))</f>
        <v>5</v>
      </c>
      <c r="BK1516" s="143" cm="1">
        <f t="array" ref="BK1516">INDEX($K:$P,ROW(),MATCH(BK$3,$K$2:$P$2,0))</f>
        <v>5</v>
      </c>
      <c r="BL1516" s="143" cm="1">
        <f t="array" ref="BL1516">INDEX($K:$P,ROW(),MATCH(BL$3,$K$2:$P$2,0))</f>
        <v>5</v>
      </c>
      <c r="BM1516" s="143" cm="1">
        <f t="array" ref="BM1516">INDEX($K:$P,ROW(),MATCH(BM$3,$K$2:$P$2,0))</f>
        <v>5</v>
      </c>
      <c r="BN1516" s="143" cm="1">
        <f t="array" ref="BN1516">INDEX($K:$P,ROW(),MATCH(BN$3,$K$2:$P$2,0))</f>
        <v>5</v>
      </c>
      <c r="BO1516" s="143" cm="1">
        <f t="array" ref="BO1516">INDEX($K:$P,ROW(),MATCH(BO$3,$K$2:$P$2,0))</f>
        <v>5</v>
      </c>
      <c r="BP1516" s="143" cm="1">
        <f t="array" ref="BP1516">INDEX($K:$P,ROW(),MATCH(BP$3,$K$2:$P$2,0))</f>
        <v>5</v>
      </c>
      <c r="BQ1516" s="143" cm="1">
        <f t="array" ref="BQ1516">INDEX($K:$P,ROW(),MATCH(BQ$3,$K$2:$P$2,0))</f>
        <v>5</v>
      </c>
      <c r="BR1516" s="143" cm="1">
        <f t="array" ref="BR1516">INDEX($K:$P,ROW(),MATCH(BR$3,$K$2:$P$2,0))</f>
        <v>5</v>
      </c>
      <c r="BS1516" s="143" cm="1">
        <f t="array" ref="BS1516">INDEX($K:$P,ROW(),MATCH(BS$3,$K$2:$P$2,0))</f>
        <v>5</v>
      </c>
      <c r="BT1516" s="143" cm="1">
        <f t="array" ref="BT1516">INDEX($K:$P,ROW(),MATCH(BT$3,$K$2:$P$2,0))</f>
        <v>5</v>
      </c>
      <c r="BU1516" s="143" cm="1">
        <f t="array" ref="BU1516">INDEX($K:$P,ROW(),MATCH(BU$3,$K$2:$P$2,0))</f>
        <v>5</v>
      </c>
      <c r="BV1516" s="143" cm="1">
        <f t="array" ref="BV1516">INDEX($K:$P,ROW(),MATCH(BV$3,$K$2:$P$2,0))</f>
        <v>5</v>
      </c>
      <c r="BW1516" s="143" cm="1">
        <f t="array" ref="BW1516">INDEX($K:$P,ROW(),MATCH(BW$3,$K$2:$P$2,0))</f>
        <v>5</v>
      </c>
      <c r="BX1516" s="143" cm="1">
        <f t="array" ref="BX1516">INDEX($K:$P,ROW(),MATCH(BX$3,$K$2:$P$2,0))</f>
        <v>5</v>
      </c>
      <c r="BY1516" s="143" cm="1">
        <f t="array" ref="BY1516">INDEX($K:$P,ROW(),MATCH(BY$3,$K$2:$P$2,0))</f>
        <v>5</v>
      </c>
      <c r="BZ1516" s="143" cm="1">
        <f t="array" ref="BZ1516">INDEX($K:$P,ROW(),MATCH(BZ$3,$K$2:$P$2,0))</f>
        <v>5</v>
      </c>
      <c r="CA1516" s="143" cm="1">
        <f t="array" ref="CA1516">INDEX($K:$P,ROW(),MATCH(CA$3,$K$2:$P$2,0))</f>
        <v>5</v>
      </c>
      <c r="CB1516" s="143" cm="1">
        <f t="array" ref="CB1516">INDEX($K:$P,ROW(),MATCH(CB$3,$K$2:$P$2,0))</f>
        <v>5</v>
      </c>
      <c r="CC1516" s="143" cm="1">
        <f t="array" ref="CC1516">INDEX($K:$P,ROW(),MATCH(CC$3,$K$2:$P$2,0))</f>
        <v>5</v>
      </c>
      <c r="CD1516" s="143" cm="1">
        <f t="array" ref="CD1516">INDEX($K:$P,ROW(),MATCH(CD$3,$K$2:$P$2,0))</f>
        <v>5</v>
      </c>
      <c r="CE1516" s="143" cm="1">
        <f t="array" ref="CE1516">INDEX($K:$P,ROW(),MATCH(CE$3,$K$2:$P$2,0))</f>
        <v>5</v>
      </c>
      <c r="CF1516" s="143" cm="1">
        <f t="array" ref="CF1516">INDEX($K:$P,ROW(),MATCH(CF$3,$K$2:$P$2,0))</f>
        <v>5</v>
      </c>
      <c r="CG1516" s="143" cm="1">
        <f t="array" ref="CG1516">INDEX($K:$P,ROW(),MATCH(CG$3,$K$2:$P$2,0))</f>
        <v>5</v>
      </c>
      <c r="CH1516" s="143" cm="1">
        <f t="array" ref="CH1516">INDEX($K:$P,ROW(),MATCH(CH$3,$K$2:$P$2,0))</f>
        <v>5</v>
      </c>
      <c r="CI1516" s="143" cm="1">
        <f t="array" ref="CI1516">INDEX($K:$P,ROW(),MATCH(CI$3,$K$2:$P$2,0))</f>
        <v>5</v>
      </c>
      <c r="CJ1516" s="143" cm="1">
        <f t="array" ref="CJ1516">INDEX($K:$P,ROW(),MATCH(CJ$3,$K$2:$P$2,0))</f>
        <v>5</v>
      </c>
      <c r="CK1516" s="143" cm="1">
        <f t="array" ref="CK1516">INDEX($K:$P,ROW(),MATCH(CK$3,$K$2:$P$2,0))</f>
        <v>5</v>
      </c>
      <c r="CL1516" s="143" cm="1">
        <f t="array" ref="CL1516">INDEX($K:$P,ROW(),MATCH(CL$3,$K$2:$P$2,0))</f>
        <v>5</v>
      </c>
    </row>
    <row r="1517" spans="2:90" x14ac:dyDescent="0.4">
      <c r="B1517" s="123" t="str">
        <f>SUBSTITUTE(B1514,":","")&amp;" - "&amp;B1519</f>
        <v>Recurring fees - (Primary label)</v>
      </c>
      <c r="C1517" s="27" t="s">
        <v>203</v>
      </c>
      <c r="D1517" t="s">
        <v>1017</v>
      </c>
      <c r="E1517" s="8" t="str">
        <f t="shared" si="1782"/>
        <v>1517 RECURDC-S</v>
      </c>
      <c r="F1517" s="27"/>
      <c r="G1517" s="27"/>
      <c r="H1517" s="27"/>
      <c r="I1517" s="78"/>
      <c r="J1517" s="78"/>
      <c r="K1517" s="115">
        <f t="shared" ref="K1517:P1517" ca="1" si="1783">SUMIF($3:$3,K$2,1517:1517)</f>
        <v>-120000</v>
      </c>
      <c r="L1517" s="115">
        <f t="shared" ca="1" si="1783"/>
        <v>-120000</v>
      </c>
      <c r="M1517" s="115">
        <f t="shared" ca="1" si="1783"/>
        <v>-120000</v>
      </c>
      <c r="N1517" s="115">
        <f t="shared" ca="1" si="1783"/>
        <v>-120000</v>
      </c>
      <c r="O1517" s="115">
        <f t="shared" ca="1" si="1783"/>
        <v>-120000</v>
      </c>
      <c r="P1517" s="115">
        <f t="shared" ca="1" si="1783"/>
        <v>-120000</v>
      </c>
      <c r="R1517" s="33"/>
      <c r="S1517" s="144">
        <f ca="1">-S1516*INDIRECT(S1513)</f>
        <v>-10000</v>
      </c>
      <c r="T1517" s="144">
        <f t="shared" ref="T1517:CE1517" ca="1" si="1784">-T1516*INDIRECT(T1513)</f>
        <v>-10000</v>
      </c>
      <c r="U1517" s="144">
        <f t="shared" ca="1" si="1784"/>
        <v>-10000</v>
      </c>
      <c r="V1517" s="144">
        <f t="shared" ca="1" si="1784"/>
        <v>-10000</v>
      </c>
      <c r="W1517" s="144">
        <f t="shared" ca="1" si="1784"/>
        <v>-10000</v>
      </c>
      <c r="X1517" s="144">
        <f t="shared" ca="1" si="1784"/>
        <v>-10000</v>
      </c>
      <c r="Y1517" s="144">
        <f t="shared" ca="1" si="1784"/>
        <v>-10000</v>
      </c>
      <c r="Z1517" s="144">
        <f t="shared" ca="1" si="1784"/>
        <v>-10000</v>
      </c>
      <c r="AA1517" s="144">
        <f t="shared" ca="1" si="1784"/>
        <v>-10000</v>
      </c>
      <c r="AB1517" s="144">
        <f t="shared" ca="1" si="1784"/>
        <v>-10000</v>
      </c>
      <c r="AC1517" s="144">
        <f t="shared" ca="1" si="1784"/>
        <v>-10000</v>
      </c>
      <c r="AD1517" s="144">
        <f t="shared" ca="1" si="1784"/>
        <v>-10000</v>
      </c>
      <c r="AE1517" s="144">
        <f t="shared" ca="1" si="1784"/>
        <v>-10000</v>
      </c>
      <c r="AF1517" s="144">
        <f t="shared" ca="1" si="1784"/>
        <v>-10000</v>
      </c>
      <c r="AG1517" s="144">
        <f t="shared" ca="1" si="1784"/>
        <v>-10000</v>
      </c>
      <c r="AH1517" s="144">
        <f t="shared" ca="1" si="1784"/>
        <v>-10000</v>
      </c>
      <c r="AI1517" s="144">
        <f t="shared" ca="1" si="1784"/>
        <v>-10000</v>
      </c>
      <c r="AJ1517" s="144">
        <f t="shared" ca="1" si="1784"/>
        <v>-10000</v>
      </c>
      <c r="AK1517" s="144">
        <f t="shared" ca="1" si="1784"/>
        <v>-10000</v>
      </c>
      <c r="AL1517" s="144">
        <f t="shared" ca="1" si="1784"/>
        <v>-10000</v>
      </c>
      <c r="AM1517" s="144">
        <f t="shared" ca="1" si="1784"/>
        <v>-10000</v>
      </c>
      <c r="AN1517" s="144">
        <f t="shared" ca="1" si="1784"/>
        <v>-10000</v>
      </c>
      <c r="AO1517" s="144">
        <f t="shared" ca="1" si="1784"/>
        <v>-10000</v>
      </c>
      <c r="AP1517" s="144">
        <f t="shared" ca="1" si="1784"/>
        <v>-10000</v>
      </c>
      <c r="AQ1517" s="144">
        <f t="shared" ca="1" si="1784"/>
        <v>-10000</v>
      </c>
      <c r="AR1517" s="144">
        <f t="shared" ca="1" si="1784"/>
        <v>-10000</v>
      </c>
      <c r="AS1517" s="144">
        <f t="shared" ca="1" si="1784"/>
        <v>-10000</v>
      </c>
      <c r="AT1517" s="144">
        <f t="shared" ca="1" si="1784"/>
        <v>-10000</v>
      </c>
      <c r="AU1517" s="144">
        <f t="shared" ca="1" si="1784"/>
        <v>-10000</v>
      </c>
      <c r="AV1517" s="144">
        <f t="shared" ca="1" si="1784"/>
        <v>-10000</v>
      </c>
      <c r="AW1517" s="144">
        <f t="shared" ca="1" si="1784"/>
        <v>-10000</v>
      </c>
      <c r="AX1517" s="144">
        <f t="shared" ca="1" si="1784"/>
        <v>-10000</v>
      </c>
      <c r="AY1517" s="144">
        <f t="shared" ca="1" si="1784"/>
        <v>-10000</v>
      </c>
      <c r="AZ1517" s="144">
        <f t="shared" ca="1" si="1784"/>
        <v>-10000</v>
      </c>
      <c r="BA1517" s="144">
        <f t="shared" ca="1" si="1784"/>
        <v>-10000</v>
      </c>
      <c r="BB1517" s="144">
        <f t="shared" ca="1" si="1784"/>
        <v>-10000</v>
      </c>
      <c r="BC1517" s="144">
        <f t="shared" ca="1" si="1784"/>
        <v>-10000</v>
      </c>
      <c r="BD1517" s="144">
        <f t="shared" ca="1" si="1784"/>
        <v>-10000</v>
      </c>
      <c r="BE1517" s="144">
        <f t="shared" ca="1" si="1784"/>
        <v>-10000</v>
      </c>
      <c r="BF1517" s="144">
        <f t="shared" ca="1" si="1784"/>
        <v>-10000</v>
      </c>
      <c r="BG1517" s="144">
        <f t="shared" ca="1" si="1784"/>
        <v>-10000</v>
      </c>
      <c r="BH1517" s="144">
        <f t="shared" ca="1" si="1784"/>
        <v>-10000</v>
      </c>
      <c r="BI1517" s="144">
        <f t="shared" ca="1" si="1784"/>
        <v>-10000</v>
      </c>
      <c r="BJ1517" s="144">
        <f t="shared" ca="1" si="1784"/>
        <v>-10000</v>
      </c>
      <c r="BK1517" s="144">
        <f t="shared" ca="1" si="1784"/>
        <v>-10000</v>
      </c>
      <c r="BL1517" s="144">
        <f t="shared" ca="1" si="1784"/>
        <v>-10000</v>
      </c>
      <c r="BM1517" s="144">
        <f t="shared" ca="1" si="1784"/>
        <v>-10000</v>
      </c>
      <c r="BN1517" s="144">
        <f t="shared" ca="1" si="1784"/>
        <v>-10000</v>
      </c>
      <c r="BO1517" s="144">
        <f t="shared" ca="1" si="1784"/>
        <v>-10000</v>
      </c>
      <c r="BP1517" s="144">
        <f t="shared" ca="1" si="1784"/>
        <v>-10000</v>
      </c>
      <c r="BQ1517" s="144">
        <f t="shared" ca="1" si="1784"/>
        <v>-10000</v>
      </c>
      <c r="BR1517" s="144">
        <f t="shared" ca="1" si="1784"/>
        <v>-10000</v>
      </c>
      <c r="BS1517" s="144">
        <f t="shared" ca="1" si="1784"/>
        <v>-10000</v>
      </c>
      <c r="BT1517" s="144">
        <f t="shared" ca="1" si="1784"/>
        <v>-10000</v>
      </c>
      <c r="BU1517" s="144">
        <f t="shared" ca="1" si="1784"/>
        <v>-10000</v>
      </c>
      <c r="BV1517" s="144">
        <f t="shared" ca="1" si="1784"/>
        <v>-10000</v>
      </c>
      <c r="BW1517" s="144">
        <f t="shared" ca="1" si="1784"/>
        <v>-10000</v>
      </c>
      <c r="BX1517" s="144">
        <f t="shared" ca="1" si="1784"/>
        <v>-10000</v>
      </c>
      <c r="BY1517" s="144">
        <f t="shared" ca="1" si="1784"/>
        <v>-10000</v>
      </c>
      <c r="BZ1517" s="144">
        <f t="shared" ca="1" si="1784"/>
        <v>-10000</v>
      </c>
      <c r="CA1517" s="144">
        <f t="shared" ca="1" si="1784"/>
        <v>-10000</v>
      </c>
      <c r="CB1517" s="144">
        <f t="shared" ca="1" si="1784"/>
        <v>-10000</v>
      </c>
      <c r="CC1517" s="144">
        <f t="shared" ca="1" si="1784"/>
        <v>-10000</v>
      </c>
      <c r="CD1517" s="144">
        <f t="shared" ca="1" si="1784"/>
        <v>-10000</v>
      </c>
      <c r="CE1517" s="144">
        <f t="shared" ca="1" si="1784"/>
        <v>-10000</v>
      </c>
      <c r="CF1517" s="144">
        <f t="shared" ref="CF1517:CL1517" ca="1" si="1785">-CF1516*INDIRECT(CF1513)</f>
        <v>-10000</v>
      </c>
      <c r="CG1517" s="144">
        <f t="shared" ca="1" si="1785"/>
        <v>-10000</v>
      </c>
      <c r="CH1517" s="144">
        <f t="shared" ca="1" si="1785"/>
        <v>-10000</v>
      </c>
      <c r="CI1517" s="144">
        <f t="shared" ca="1" si="1785"/>
        <v>-10000</v>
      </c>
      <c r="CJ1517" s="144">
        <f t="shared" ca="1" si="1785"/>
        <v>-10000</v>
      </c>
      <c r="CK1517" s="144">
        <f t="shared" ca="1" si="1785"/>
        <v>-10000</v>
      </c>
      <c r="CL1517" s="144">
        <f t="shared" ca="1" si="1785"/>
        <v>-10000</v>
      </c>
    </row>
    <row r="1518" spans="2:90" x14ac:dyDescent="0.4">
      <c r="B1518" s="13"/>
      <c r="D1518" t="s">
        <v>1017</v>
      </c>
      <c r="E1518" s="8" t="str">
        <f t="shared" si="1782"/>
        <v>1518 RECURDC-S</v>
      </c>
      <c r="G1518" t="s">
        <v>244</v>
      </c>
      <c r="H1518" s="12"/>
      <c r="I1518" s="60"/>
      <c r="J1518" s="60"/>
      <c r="R1518" s="9"/>
      <c r="S1518" s="145"/>
      <c r="T1518" s="145"/>
      <c r="U1518" s="145"/>
      <c r="V1518" s="145"/>
      <c r="W1518" s="145"/>
      <c r="X1518" s="145"/>
      <c r="Y1518" s="145"/>
      <c r="Z1518" s="145"/>
      <c r="AA1518" s="145"/>
      <c r="AB1518" s="145"/>
      <c r="AC1518" s="145"/>
      <c r="AD1518" s="145"/>
      <c r="AE1518" s="145"/>
      <c r="AF1518" s="145"/>
      <c r="AG1518" s="145"/>
      <c r="AH1518" s="145"/>
      <c r="AI1518" s="145"/>
      <c r="AJ1518" s="145"/>
      <c r="AK1518" s="145"/>
      <c r="AL1518" s="145"/>
      <c r="AM1518" s="145"/>
      <c r="AN1518" s="145"/>
      <c r="AO1518" s="145"/>
      <c r="AP1518" s="145"/>
      <c r="AQ1518" s="145"/>
      <c r="AR1518" s="145"/>
      <c r="AS1518" s="145"/>
      <c r="AT1518" s="145"/>
      <c r="AU1518" s="145"/>
      <c r="AV1518" s="145"/>
      <c r="AW1518" s="145"/>
      <c r="AX1518" s="145"/>
      <c r="AY1518" s="145"/>
      <c r="AZ1518" s="145"/>
      <c r="BA1518" s="145"/>
      <c r="BB1518" s="145"/>
      <c r="BC1518" s="145"/>
      <c r="BD1518" s="145"/>
      <c r="BE1518" s="145"/>
      <c r="BF1518" s="145"/>
      <c r="BG1518" s="145"/>
      <c r="BH1518" s="145"/>
      <c r="BI1518" s="145"/>
      <c r="BJ1518" s="145"/>
      <c r="BK1518" s="145"/>
      <c r="BL1518" s="145"/>
      <c r="BM1518" s="145"/>
      <c r="BN1518" s="145"/>
      <c r="BO1518" s="145"/>
      <c r="BP1518" s="145"/>
      <c r="BQ1518" s="145"/>
      <c r="BR1518" s="145"/>
      <c r="BS1518" s="145"/>
      <c r="BT1518" s="145"/>
      <c r="BU1518" s="145"/>
      <c r="BV1518" s="145"/>
      <c r="BW1518" s="145"/>
      <c r="BX1518" s="145"/>
      <c r="BY1518" s="145"/>
      <c r="BZ1518" s="145"/>
      <c r="CA1518" s="145"/>
      <c r="CB1518" s="145"/>
      <c r="CC1518" s="145"/>
      <c r="CD1518" s="145"/>
      <c r="CE1518" s="145"/>
      <c r="CF1518" s="145"/>
      <c r="CG1518" s="145"/>
      <c r="CH1518" s="145"/>
      <c r="CI1518" s="145"/>
      <c r="CJ1518" s="145"/>
      <c r="CK1518" s="145"/>
      <c r="CL1518" s="145"/>
    </row>
    <row r="1519" spans="2:90" x14ac:dyDescent="0.4">
      <c r="B1519" s="8" t="str">
        <f>B1506</f>
        <v>(Primary label)</v>
      </c>
      <c r="D1519" t="s">
        <v>1017</v>
      </c>
      <c r="E1519" s="8" t="str">
        <f>ROW()&amp;" "&amp;D1519</f>
        <v>1519 RECURDC-S</v>
      </c>
      <c r="G1519" t="s">
        <v>332</v>
      </c>
      <c r="H1519" s="12"/>
      <c r="I1519" s="60"/>
      <c r="J1519" s="60"/>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row>
    <row r="1520" spans="2:90" x14ac:dyDescent="0.4">
      <c r="B1520" s="8" t="str">
        <f>B1507</f>
        <v>primary unit</v>
      </c>
      <c r="D1520" t="s">
        <v>1017</v>
      </c>
      <c r="E1520" s="8" t="str">
        <f>ROW()&amp;" "&amp;D1520</f>
        <v>1520 RECURDC-S</v>
      </c>
      <c r="G1520" t="s">
        <v>332</v>
      </c>
      <c r="H1520" s="12"/>
      <c r="I1520" s="60"/>
      <c r="J1520" s="60"/>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row>
    <row r="1521" spans="2:90" x14ac:dyDescent="0.4">
      <c r="B1521" s="8" t="str">
        <f>B1508</f>
        <v>Primary revenue driver</v>
      </c>
      <c r="D1521" t="s">
        <v>1017</v>
      </c>
      <c r="E1521" s="8" t="str">
        <f>ROW()&amp;" "&amp;D1521</f>
        <v>1521 RECURDC-S</v>
      </c>
      <c r="G1521" t="s">
        <v>332</v>
      </c>
      <c r="K1521" s="53"/>
      <c r="L1521" s="53"/>
      <c r="M1521" s="53"/>
      <c r="N1521" s="53"/>
      <c r="O1521" s="53"/>
      <c r="P1521" s="53"/>
      <c r="R1521" s="24"/>
      <c r="S1521" s="211" t="str">
        <f t="shared" ref="S1521:CD1521" si="1786">S1508</f>
        <v>S$12</v>
      </c>
      <c r="T1521" s="211" t="str">
        <f t="shared" si="1786"/>
        <v>T$12</v>
      </c>
      <c r="U1521" s="211" t="str">
        <f t="shared" si="1786"/>
        <v>U$12</v>
      </c>
      <c r="V1521" s="211" t="str">
        <f t="shared" si="1786"/>
        <v>V$12</v>
      </c>
      <c r="W1521" s="211" t="str">
        <f t="shared" si="1786"/>
        <v>W$12</v>
      </c>
      <c r="X1521" s="211" t="str">
        <f t="shared" si="1786"/>
        <v>X$12</v>
      </c>
      <c r="Y1521" s="211" t="str">
        <f t="shared" si="1786"/>
        <v>Y$12</v>
      </c>
      <c r="Z1521" s="211" t="str">
        <f t="shared" si="1786"/>
        <v>Z$12</v>
      </c>
      <c r="AA1521" s="211" t="str">
        <f t="shared" si="1786"/>
        <v>AA$12</v>
      </c>
      <c r="AB1521" s="211" t="str">
        <f t="shared" si="1786"/>
        <v>AB$12</v>
      </c>
      <c r="AC1521" s="211" t="str">
        <f t="shared" si="1786"/>
        <v>AC$12</v>
      </c>
      <c r="AD1521" s="211" t="str">
        <f t="shared" si="1786"/>
        <v>AD$12</v>
      </c>
      <c r="AE1521" s="211" t="str">
        <f t="shared" si="1786"/>
        <v>AE$12</v>
      </c>
      <c r="AF1521" s="211" t="str">
        <f t="shared" si="1786"/>
        <v>AF$12</v>
      </c>
      <c r="AG1521" s="211" t="str">
        <f t="shared" si="1786"/>
        <v>AG$12</v>
      </c>
      <c r="AH1521" s="211" t="str">
        <f t="shared" si="1786"/>
        <v>AH$12</v>
      </c>
      <c r="AI1521" s="211" t="str">
        <f t="shared" si="1786"/>
        <v>AI$12</v>
      </c>
      <c r="AJ1521" s="211" t="str">
        <f t="shared" si="1786"/>
        <v>AJ$12</v>
      </c>
      <c r="AK1521" s="211" t="str">
        <f t="shared" si="1786"/>
        <v>AK$12</v>
      </c>
      <c r="AL1521" s="211" t="str">
        <f t="shared" si="1786"/>
        <v>AL$12</v>
      </c>
      <c r="AM1521" s="211" t="str">
        <f t="shared" si="1786"/>
        <v>AM$12</v>
      </c>
      <c r="AN1521" s="211" t="str">
        <f t="shared" si="1786"/>
        <v>AN$12</v>
      </c>
      <c r="AO1521" s="211" t="str">
        <f t="shared" si="1786"/>
        <v>AO$12</v>
      </c>
      <c r="AP1521" s="211" t="str">
        <f t="shared" si="1786"/>
        <v>AP$12</v>
      </c>
      <c r="AQ1521" s="211" t="str">
        <f t="shared" si="1786"/>
        <v>AQ$12</v>
      </c>
      <c r="AR1521" s="211" t="str">
        <f t="shared" si="1786"/>
        <v>AR$12</v>
      </c>
      <c r="AS1521" s="211" t="str">
        <f t="shared" si="1786"/>
        <v>AS$12</v>
      </c>
      <c r="AT1521" s="211" t="str">
        <f t="shared" si="1786"/>
        <v>AT$12</v>
      </c>
      <c r="AU1521" s="211" t="str">
        <f t="shared" si="1786"/>
        <v>AU$12</v>
      </c>
      <c r="AV1521" s="211" t="str">
        <f t="shared" si="1786"/>
        <v>AV$12</v>
      </c>
      <c r="AW1521" s="211" t="str">
        <f t="shared" si="1786"/>
        <v>AW$12</v>
      </c>
      <c r="AX1521" s="211" t="str">
        <f t="shared" si="1786"/>
        <v>AX$12</v>
      </c>
      <c r="AY1521" s="211" t="str">
        <f t="shared" si="1786"/>
        <v>AY$12</v>
      </c>
      <c r="AZ1521" s="211" t="str">
        <f t="shared" si="1786"/>
        <v>AZ$12</v>
      </c>
      <c r="BA1521" s="211" t="str">
        <f t="shared" si="1786"/>
        <v>BA$12</v>
      </c>
      <c r="BB1521" s="211" t="str">
        <f t="shared" si="1786"/>
        <v>BB$12</v>
      </c>
      <c r="BC1521" s="211" t="str">
        <f t="shared" si="1786"/>
        <v>BC$12</v>
      </c>
      <c r="BD1521" s="211" t="str">
        <f t="shared" si="1786"/>
        <v>BD$12</v>
      </c>
      <c r="BE1521" s="211" t="str">
        <f t="shared" si="1786"/>
        <v>BE$12</v>
      </c>
      <c r="BF1521" s="211" t="str">
        <f t="shared" si="1786"/>
        <v>BF$12</v>
      </c>
      <c r="BG1521" s="211" t="str">
        <f t="shared" si="1786"/>
        <v>BG$12</v>
      </c>
      <c r="BH1521" s="211" t="str">
        <f t="shared" si="1786"/>
        <v>BH$12</v>
      </c>
      <c r="BI1521" s="211" t="str">
        <f t="shared" si="1786"/>
        <v>BI$12</v>
      </c>
      <c r="BJ1521" s="211" t="str">
        <f t="shared" si="1786"/>
        <v>BJ$12</v>
      </c>
      <c r="BK1521" s="211" t="str">
        <f t="shared" si="1786"/>
        <v>BK$12</v>
      </c>
      <c r="BL1521" s="211" t="str">
        <f t="shared" si="1786"/>
        <v>BL$12</v>
      </c>
      <c r="BM1521" s="211" t="str">
        <f t="shared" si="1786"/>
        <v>BM$12</v>
      </c>
      <c r="BN1521" s="211" t="str">
        <f t="shared" si="1786"/>
        <v>BN$12</v>
      </c>
      <c r="BO1521" s="211" t="str">
        <f t="shared" si="1786"/>
        <v>BO$12</v>
      </c>
      <c r="BP1521" s="211" t="str">
        <f t="shared" si="1786"/>
        <v>BP$12</v>
      </c>
      <c r="BQ1521" s="211" t="str">
        <f t="shared" si="1786"/>
        <v>BQ$12</v>
      </c>
      <c r="BR1521" s="211" t="str">
        <f t="shared" si="1786"/>
        <v>BR$12</v>
      </c>
      <c r="BS1521" s="211" t="str">
        <f t="shared" si="1786"/>
        <v>BS$12</v>
      </c>
      <c r="BT1521" s="211" t="str">
        <f t="shared" si="1786"/>
        <v>BT$12</v>
      </c>
      <c r="BU1521" s="211" t="str">
        <f t="shared" si="1786"/>
        <v>BU$12</v>
      </c>
      <c r="BV1521" s="211" t="str">
        <f t="shared" si="1786"/>
        <v>BV$12</v>
      </c>
      <c r="BW1521" s="211" t="str">
        <f t="shared" si="1786"/>
        <v>BW$12</v>
      </c>
      <c r="BX1521" s="211" t="str">
        <f t="shared" si="1786"/>
        <v>BX$12</v>
      </c>
      <c r="BY1521" s="211" t="str">
        <f t="shared" si="1786"/>
        <v>BY$12</v>
      </c>
      <c r="BZ1521" s="211" t="str">
        <f t="shared" si="1786"/>
        <v>BZ$12</v>
      </c>
      <c r="CA1521" s="211" t="str">
        <f t="shared" si="1786"/>
        <v>CA$12</v>
      </c>
      <c r="CB1521" s="211" t="str">
        <f t="shared" si="1786"/>
        <v>CB$12</v>
      </c>
      <c r="CC1521" s="211" t="str">
        <f t="shared" si="1786"/>
        <v>CC$12</v>
      </c>
      <c r="CD1521" s="211" t="str">
        <f t="shared" si="1786"/>
        <v>CD$12</v>
      </c>
      <c r="CE1521" s="211" t="str">
        <f t="shared" ref="CE1521:CL1521" si="1787">CE1508</f>
        <v>CE$12</v>
      </c>
      <c r="CF1521" s="211" t="str">
        <f t="shared" si="1787"/>
        <v>CF$12</v>
      </c>
      <c r="CG1521" s="211" t="str">
        <f t="shared" si="1787"/>
        <v>CG$12</v>
      </c>
      <c r="CH1521" s="211" t="str">
        <f t="shared" si="1787"/>
        <v>CH$12</v>
      </c>
      <c r="CI1521" s="211" t="str">
        <f t="shared" si="1787"/>
        <v>CI$12</v>
      </c>
      <c r="CJ1521" s="211" t="str">
        <f t="shared" si="1787"/>
        <v>CJ$12</v>
      </c>
      <c r="CK1521" s="211" t="str">
        <f t="shared" si="1787"/>
        <v>CK$12</v>
      </c>
      <c r="CL1521" s="211" t="str">
        <f t="shared" si="1787"/>
        <v>CL$12</v>
      </c>
    </row>
    <row r="1522" spans="2:90" x14ac:dyDescent="0.4">
      <c r="B1522" s="8" t="str">
        <f>B1509</f>
        <v>Primary volume driver</v>
      </c>
      <c r="D1522" t="s">
        <v>1017</v>
      </c>
      <c r="E1522" s="8" t="str">
        <f>ROW()&amp;" "&amp;D1522</f>
        <v>1522 RECURDC-S</v>
      </c>
      <c r="G1522" t="s">
        <v>332</v>
      </c>
      <c r="H1522" s="56"/>
      <c r="I1522" s="79"/>
      <c r="J1522" s="79"/>
      <c r="K1522" s="15"/>
      <c r="L1522" s="15"/>
      <c r="M1522" s="15"/>
      <c r="N1522" s="15"/>
      <c r="O1522" s="15"/>
      <c r="P1522" s="15"/>
      <c r="R1522" s="15"/>
      <c r="S1522" s="211" t="str">
        <f t="shared" ref="S1522:CD1522" si="1788">S1509</f>
        <v>S$13</v>
      </c>
      <c r="T1522" s="211" t="str">
        <f t="shared" si="1788"/>
        <v>T$13</v>
      </c>
      <c r="U1522" s="211" t="str">
        <f t="shared" si="1788"/>
        <v>U$13</v>
      </c>
      <c r="V1522" s="211" t="str">
        <f t="shared" si="1788"/>
        <v>V$13</v>
      </c>
      <c r="W1522" s="211" t="str">
        <f t="shared" si="1788"/>
        <v>W$13</v>
      </c>
      <c r="X1522" s="211" t="str">
        <f t="shared" si="1788"/>
        <v>X$13</v>
      </c>
      <c r="Y1522" s="211" t="str">
        <f t="shared" si="1788"/>
        <v>Y$13</v>
      </c>
      <c r="Z1522" s="211" t="str">
        <f t="shared" si="1788"/>
        <v>Z$13</v>
      </c>
      <c r="AA1522" s="211" t="str">
        <f t="shared" si="1788"/>
        <v>AA$13</v>
      </c>
      <c r="AB1522" s="211" t="str">
        <f t="shared" si="1788"/>
        <v>AB$13</v>
      </c>
      <c r="AC1522" s="211" t="str">
        <f t="shared" si="1788"/>
        <v>AC$13</v>
      </c>
      <c r="AD1522" s="211" t="str">
        <f t="shared" si="1788"/>
        <v>AD$13</v>
      </c>
      <c r="AE1522" s="211" t="str">
        <f t="shared" si="1788"/>
        <v>AE$13</v>
      </c>
      <c r="AF1522" s="211" t="str">
        <f t="shared" si="1788"/>
        <v>AF$13</v>
      </c>
      <c r="AG1522" s="211" t="str">
        <f t="shared" si="1788"/>
        <v>AG$13</v>
      </c>
      <c r="AH1522" s="211" t="str">
        <f t="shared" si="1788"/>
        <v>AH$13</v>
      </c>
      <c r="AI1522" s="211" t="str">
        <f t="shared" si="1788"/>
        <v>AI$13</v>
      </c>
      <c r="AJ1522" s="211" t="str">
        <f t="shared" si="1788"/>
        <v>AJ$13</v>
      </c>
      <c r="AK1522" s="211" t="str">
        <f t="shared" si="1788"/>
        <v>AK$13</v>
      </c>
      <c r="AL1522" s="211" t="str">
        <f t="shared" si="1788"/>
        <v>AL$13</v>
      </c>
      <c r="AM1522" s="211" t="str">
        <f t="shared" si="1788"/>
        <v>AM$13</v>
      </c>
      <c r="AN1522" s="211" t="str">
        <f t="shared" si="1788"/>
        <v>AN$13</v>
      </c>
      <c r="AO1522" s="211" t="str">
        <f t="shared" si="1788"/>
        <v>AO$13</v>
      </c>
      <c r="AP1522" s="211" t="str">
        <f t="shared" si="1788"/>
        <v>AP$13</v>
      </c>
      <c r="AQ1522" s="211" t="str">
        <f t="shared" si="1788"/>
        <v>AQ$13</v>
      </c>
      <c r="AR1522" s="211" t="str">
        <f t="shared" si="1788"/>
        <v>AR$13</v>
      </c>
      <c r="AS1522" s="211" t="str">
        <f t="shared" si="1788"/>
        <v>AS$13</v>
      </c>
      <c r="AT1522" s="211" t="str">
        <f t="shared" si="1788"/>
        <v>AT$13</v>
      </c>
      <c r="AU1522" s="211" t="str">
        <f t="shared" si="1788"/>
        <v>AU$13</v>
      </c>
      <c r="AV1522" s="211" t="str">
        <f t="shared" si="1788"/>
        <v>AV$13</v>
      </c>
      <c r="AW1522" s="211" t="str">
        <f t="shared" si="1788"/>
        <v>AW$13</v>
      </c>
      <c r="AX1522" s="211" t="str">
        <f t="shared" si="1788"/>
        <v>AX$13</v>
      </c>
      <c r="AY1522" s="211" t="str">
        <f t="shared" si="1788"/>
        <v>AY$13</v>
      </c>
      <c r="AZ1522" s="211" t="str">
        <f t="shared" si="1788"/>
        <v>AZ$13</v>
      </c>
      <c r="BA1522" s="211" t="str">
        <f t="shared" si="1788"/>
        <v>BA$13</v>
      </c>
      <c r="BB1522" s="211" t="str">
        <f t="shared" si="1788"/>
        <v>BB$13</v>
      </c>
      <c r="BC1522" s="211" t="str">
        <f t="shared" si="1788"/>
        <v>BC$13</v>
      </c>
      <c r="BD1522" s="211" t="str">
        <f t="shared" si="1788"/>
        <v>BD$13</v>
      </c>
      <c r="BE1522" s="211" t="str">
        <f t="shared" si="1788"/>
        <v>BE$13</v>
      </c>
      <c r="BF1522" s="211" t="str">
        <f t="shared" si="1788"/>
        <v>BF$13</v>
      </c>
      <c r="BG1522" s="211" t="str">
        <f t="shared" si="1788"/>
        <v>BG$13</v>
      </c>
      <c r="BH1522" s="211" t="str">
        <f t="shared" si="1788"/>
        <v>BH$13</v>
      </c>
      <c r="BI1522" s="211" t="str">
        <f t="shared" si="1788"/>
        <v>BI$13</v>
      </c>
      <c r="BJ1522" s="211" t="str">
        <f t="shared" si="1788"/>
        <v>BJ$13</v>
      </c>
      <c r="BK1522" s="211" t="str">
        <f t="shared" si="1788"/>
        <v>BK$13</v>
      </c>
      <c r="BL1522" s="211" t="str">
        <f t="shared" si="1788"/>
        <v>BL$13</v>
      </c>
      <c r="BM1522" s="211" t="str">
        <f t="shared" si="1788"/>
        <v>BM$13</v>
      </c>
      <c r="BN1522" s="211" t="str">
        <f t="shared" si="1788"/>
        <v>BN$13</v>
      </c>
      <c r="BO1522" s="211" t="str">
        <f t="shared" si="1788"/>
        <v>BO$13</v>
      </c>
      <c r="BP1522" s="211" t="str">
        <f t="shared" si="1788"/>
        <v>BP$13</v>
      </c>
      <c r="BQ1522" s="211" t="str">
        <f t="shared" si="1788"/>
        <v>BQ$13</v>
      </c>
      <c r="BR1522" s="211" t="str">
        <f t="shared" si="1788"/>
        <v>BR$13</v>
      </c>
      <c r="BS1522" s="211" t="str">
        <f t="shared" si="1788"/>
        <v>BS$13</v>
      </c>
      <c r="BT1522" s="211" t="str">
        <f t="shared" si="1788"/>
        <v>BT$13</v>
      </c>
      <c r="BU1522" s="211" t="str">
        <f t="shared" si="1788"/>
        <v>BU$13</v>
      </c>
      <c r="BV1522" s="211" t="str">
        <f t="shared" si="1788"/>
        <v>BV$13</v>
      </c>
      <c r="BW1522" s="211" t="str">
        <f t="shared" si="1788"/>
        <v>BW$13</v>
      </c>
      <c r="BX1522" s="211" t="str">
        <f t="shared" si="1788"/>
        <v>BX$13</v>
      </c>
      <c r="BY1522" s="211" t="str">
        <f t="shared" si="1788"/>
        <v>BY$13</v>
      </c>
      <c r="BZ1522" s="211" t="str">
        <f t="shared" si="1788"/>
        <v>BZ$13</v>
      </c>
      <c r="CA1522" s="211" t="str">
        <f t="shared" si="1788"/>
        <v>CA$13</v>
      </c>
      <c r="CB1522" s="211" t="str">
        <f t="shared" si="1788"/>
        <v>CB$13</v>
      </c>
      <c r="CC1522" s="211" t="str">
        <f t="shared" si="1788"/>
        <v>CC$13</v>
      </c>
      <c r="CD1522" s="211" t="str">
        <f t="shared" si="1788"/>
        <v>CD$13</v>
      </c>
      <c r="CE1522" s="211" t="str">
        <f t="shared" ref="CE1522:CL1522" si="1789">CE1509</f>
        <v>CE$13</v>
      </c>
      <c r="CF1522" s="211" t="str">
        <f t="shared" si="1789"/>
        <v>CF$13</v>
      </c>
      <c r="CG1522" s="211" t="str">
        <f t="shared" si="1789"/>
        <v>CG$13</v>
      </c>
      <c r="CH1522" s="211" t="str">
        <f t="shared" si="1789"/>
        <v>CH$13</v>
      </c>
      <c r="CI1522" s="211" t="str">
        <f t="shared" si="1789"/>
        <v>CI$13</v>
      </c>
      <c r="CJ1522" s="211" t="str">
        <f t="shared" si="1789"/>
        <v>CJ$13</v>
      </c>
      <c r="CK1522" s="211" t="str">
        <f t="shared" si="1789"/>
        <v>CK$13</v>
      </c>
      <c r="CL1522" s="211" t="str">
        <f t="shared" si="1789"/>
        <v>CL$13</v>
      </c>
    </row>
    <row r="1523" spans="2:90" x14ac:dyDescent="0.4">
      <c r="B1523" s="89" t="str">
        <f>B1514</f>
        <v>Recurring fees:</v>
      </c>
      <c r="D1523" t="s">
        <v>1017</v>
      </c>
      <c r="E1523" s="8" t="str">
        <f t="shared" ref="E1523:E1526" si="1790">ROW()&amp;" "&amp;D1523</f>
        <v>1523 RECURDC-S</v>
      </c>
      <c r="G1523" t="s">
        <v>332</v>
      </c>
      <c r="H1523" s="12"/>
      <c r="I1523" s="60"/>
      <c r="J1523" s="60"/>
      <c r="K1523" s="15"/>
      <c r="L1523" s="15"/>
      <c r="M1523" s="15"/>
      <c r="N1523" s="15"/>
      <c r="O1523" s="15"/>
      <c r="P1523" s="15"/>
      <c r="R1523" s="15"/>
      <c r="S1523" s="211">
        <f t="shared" ref="S1523:CD1523" si="1791">S1511</f>
        <v>0</v>
      </c>
      <c r="T1523" s="211">
        <f t="shared" si="1791"/>
        <v>0</v>
      </c>
      <c r="U1523" s="211">
        <f t="shared" si="1791"/>
        <v>0</v>
      </c>
      <c r="V1523" s="211">
        <f t="shared" si="1791"/>
        <v>0</v>
      </c>
      <c r="W1523" s="211">
        <f t="shared" si="1791"/>
        <v>0</v>
      </c>
      <c r="X1523" s="211">
        <f t="shared" si="1791"/>
        <v>0</v>
      </c>
      <c r="Y1523" s="211">
        <f t="shared" si="1791"/>
        <v>0</v>
      </c>
      <c r="Z1523" s="211">
        <f t="shared" si="1791"/>
        <v>0</v>
      </c>
      <c r="AA1523" s="211">
        <f t="shared" si="1791"/>
        <v>0</v>
      </c>
      <c r="AB1523" s="211">
        <f t="shared" si="1791"/>
        <v>0</v>
      </c>
      <c r="AC1523" s="211">
        <f t="shared" si="1791"/>
        <v>0</v>
      </c>
      <c r="AD1523" s="211">
        <f t="shared" si="1791"/>
        <v>0</v>
      </c>
      <c r="AE1523" s="211">
        <f t="shared" si="1791"/>
        <v>0</v>
      </c>
      <c r="AF1523" s="211">
        <f t="shared" si="1791"/>
        <v>0</v>
      </c>
      <c r="AG1523" s="211">
        <f t="shared" si="1791"/>
        <v>0</v>
      </c>
      <c r="AH1523" s="211">
        <f t="shared" si="1791"/>
        <v>0</v>
      </c>
      <c r="AI1523" s="211">
        <f t="shared" si="1791"/>
        <v>0</v>
      </c>
      <c r="AJ1523" s="211">
        <f t="shared" si="1791"/>
        <v>0</v>
      </c>
      <c r="AK1523" s="211">
        <f t="shared" si="1791"/>
        <v>0</v>
      </c>
      <c r="AL1523" s="211">
        <f t="shared" si="1791"/>
        <v>0</v>
      </c>
      <c r="AM1523" s="211">
        <f t="shared" si="1791"/>
        <v>0</v>
      </c>
      <c r="AN1523" s="211">
        <f t="shared" si="1791"/>
        <v>0</v>
      </c>
      <c r="AO1523" s="211">
        <f t="shared" si="1791"/>
        <v>0</v>
      </c>
      <c r="AP1523" s="211">
        <f t="shared" si="1791"/>
        <v>0</v>
      </c>
      <c r="AQ1523" s="211">
        <f t="shared" si="1791"/>
        <v>0</v>
      </c>
      <c r="AR1523" s="211">
        <f t="shared" si="1791"/>
        <v>0</v>
      </c>
      <c r="AS1523" s="211">
        <f t="shared" si="1791"/>
        <v>0</v>
      </c>
      <c r="AT1523" s="211">
        <f t="shared" si="1791"/>
        <v>0</v>
      </c>
      <c r="AU1523" s="211">
        <f t="shared" si="1791"/>
        <v>0</v>
      </c>
      <c r="AV1523" s="211">
        <f t="shared" si="1791"/>
        <v>0</v>
      </c>
      <c r="AW1523" s="211">
        <f t="shared" si="1791"/>
        <v>0</v>
      </c>
      <c r="AX1523" s="211">
        <f t="shared" si="1791"/>
        <v>0</v>
      </c>
      <c r="AY1523" s="211">
        <f t="shared" si="1791"/>
        <v>0</v>
      </c>
      <c r="AZ1523" s="211">
        <f t="shared" si="1791"/>
        <v>0</v>
      </c>
      <c r="BA1523" s="211">
        <f t="shared" si="1791"/>
        <v>0</v>
      </c>
      <c r="BB1523" s="211">
        <f t="shared" si="1791"/>
        <v>0</v>
      </c>
      <c r="BC1523" s="211">
        <f t="shared" si="1791"/>
        <v>0</v>
      </c>
      <c r="BD1523" s="211">
        <f t="shared" si="1791"/>
        <v>0</v>
      </c>
      <c r="BE1523" s="211">
        <f t="shared" si="1791"/>
        <v>0</v>
      </c>
      <c r="BF1523" s="211">
        <f t="shared" si="1791"/>
        <v>0</v>
      </c>
      <c r="BG1523" s="211">
        <f t="shared" si="1791"/>
        <v>0</v>
      </c>
      <c r="BH1523" s="211">
        <f t="shared" si="1791"/>
        <v>0</v>
      </c>
      <c r="BI1523" s="211">
        <f t="shared" si="1791"/>
        <v>0</v>
      </c>
      <c r="BJ1523" s="211">
        <f t="shared" si="1791"/>
        <v>0</v>
      </c>
      <c r="BK1523" s="211">
        <f t="shared" si="1791"/>
        <v>0</v>
      </c>
      <c r="BL1523" s="211">
        <f t="shared" si="1791"/>
        <v>0</v>
      </c>
      <c r="BM1523" s="211">
        <f t="shared" si="1791"/>
        <v>0</v>
      </c>
      <c r="BN1523" s="211">
        <f t="shared" si="1791"/>
        <v>0</v>
      </c>
      <c r="BO1523" s="211">
        <f t="shared" si="1791"/>
        <v>0</v>
      </c>
      <c r="BP1523" s="211">
        <f t="shared" si="1791"/>
        <v>0</v>
      </c>
      <c r="BQ1523" s="211">
        <f t="shared" si="1791"/>
        <v>0</v>
      </c>
      <c r="BR1523" s="211">
        <f t="shared" si="1791"/>
        <v>0</v>
      </c>
      <c r="BS1523" s="211">
        <f t="shared" si="1791"/>
        <v>0</v>
      </c>
      <c r="BT1523" s="211">
        <f t="shared" si="1791"/>
        <v>0</v>
      </c>
      <c r="BU1523" s="211">
        <f t="shared" si="1791"/>
        <v>0</v>
      </c>
      <c r="BV1523" s="211">
        <f t="shared" si="1791"/>
        <v>0</v>
      </c>
      <c r="BW1523" s="211">
        <f t="shared" si="1791"/>
        <v>0</v>
      </c>
      <c r="BX1523" s="211">
        <f t="shared" si="1791"/>
        <v>0</v>
      </c>
      <c r="BY1523" s="211">
        <f t="shared" si="1791"/>
        <v>0</v>
      </c>
      <c r="BZ1523" s="211">
        <f t="shared" si="1791"/>
        <v>0</v>
      </c>
      <c r="CA1523" s="211">
        <f t="shared" si="1791"/>
        <v>0</v>
      </c>
      <c r="CB1523" s="211">
        <f t="shared" si="1791"/>
        <v>0</v>
      </c>
      <c r="CC1523" s="211">
        <f t="shared" si="1791"/>
        <v>0</v>
      </c>
      <c r="CD1523" s="211">
        <f t="shared" si="1791"/>
        <v>0</v>
      </c>
      <c r="CE1523" s="211">
        <f t="shared" ref="CE1523:CL1523" si="1792">CE1511</f>
        <v>0</v>
      </c>
      <c r="CF1523" s="211">
        <f t="shared" si="1792"/>
        <v>0</v>
      </c>
      <c r="CG1523" s="211">
        <f t="shared" si="1792"/>
        <v>0</v>
      </c>
      <c r="CH1523" s="211">
        <f t="shared" si="1792"/>
        <v>0</v>
      </c>
      <c r="CI1523" s="211">
        <f t="shared" si="1792"/>
        <v>0</v>
      </c>
      <c r="CJ1523" s="211">
        <f t="shared" si="1792"/>
        <v>0</v>
      </c>
      <c r="CK1523" s="211">
        <f t="shared" si="1792"/>
        <v>0</v>
      </c>
      <c r="CL1523" s="211">
        <f t="shared" si="1792"/>
        <v>0</v>
      </c>
    </row>
    <row r="1524" spans="2:90" x14ac:dyDescent="0.4">
      <c r="B1524" s="235" t="str">
        <f>IFERROR(SUBSTITUTE(TRIM(MID(B1514, SEARCH("-", B1514) + 1, LEN(B1514))),":",""),"no unit")</f>
        <v>no unit</v>
      </c>
      <c r="D1524" t="s">
        <v>1017</v>
      </c>
      <c r="E1524" s="8" t="str">
        <f t="shared" si="1790"/>
        <v>1524 RECURDC-S</v>
      </c>
      <c r="G1524" t="s">
        <v>332</v>
      </c>
      <c r="H1524" s="12"/>
      <c r="I1524" s="60"/>
      <c r="J1524" s="60"/>
      <c r="K1524" s="15"/>
      <c r="L1524" s="15"/>
      <c r="M1524" s="15"/>
      <c r="N1524" s="15"/>
      <c r="O1524" s="15"/>
      <c r="P1524" s="15"/>
      <c r="R1524" s="15"/>
      <c r="S1524" s="211"/>
      <c r="T1524" s="211"/>
      <c r="U1524" s="211"/>
      <c r="V1524" s="211"/>
      <c r="W1524" s="211"/>
      <c r="X1524" s="211"/>
      <c r="Y1524" s="211"/>
      <c r="Z1524" s="211"/>
      <c r="AA1524" s="211"/>
      <c r="AB1524" s="211"/>
      <c r="AC1524" s="211"/>
      <c r="AD1524" s="211"/>
      <c r="AE1524" s="211"/>
      <c r="AF1524" s="211"/>
      <c r="AG1524" s="211"/>
      <c r="AH1524" s="211"/>
      <c r="AI1524" s="211"/>
      <c r="AJ1524" s="211"/>
      <c r="AK1524" s="211"/>
      <c r="AL1524" s="211"/>
      <c r="AM1524" s="211"/>
      <c r="AN1524" s="211"/>
      <c r="AO1524" s="211"/>
      <c r="AP1524" s="211"/>
      <c r="AQ1524" s="211"/>
      <c r="AR1524" s="211"/>
      <c r="AS1524" s="211"/>
      <c r="AT1524" s="211"/>
      <c r="AU1524" s="211"/>
      <c r="AV1524" s="211"/>
      <c r="AW1524" s="211"/>
      <c r="AX1524" s="211"/>
      <c r="AY1524" s="211"/>
      <c r="AZ1524" s="211"/>
      <c r="BA1524" s="211"/>
      <c r="BB1524" s="211"/>
      <c r="BC1524" s="211"/>
      <c r="BD1524" s="211"/>
      <c r="BE1524" s="211"/>
      <c r="BF1524" s="211"/>
      <c r="BG1524" s="211"/>
      <c r="BH1524" s="211"/>
      <c r="BI1524" s="211"/>
      <c r="BJ1524" s="211"/>
      <c r="BK1524" s="211"/>
      <c r="BL1524" s="211"/>
      <c r="BM1524" s="211"/>
      <c r="BN1524" s="211"/>
      <c r="BO1524" s="211"/>
      <c r="BP1524" s="211"/>
      <c r="BQ1524" s="211"/>
      <c r="BR1524" s="211"/>
      <c r="BS1524" s="211"/>
      <c r="BT1524" s="211"/>
      <c r="BU1524" s="211"/>
      <c r="BV1524" s="211"/>
      <c r="BW1524" s="211"/>
      <c r="BX1524" s="211"/>
      <c r="BY1524" s="211"/>
      <c r="BZ1524" s="211"/>
      <c r="CA1524" s="211"/>
      <c r="CB1524" s="211"/>
      <c r="CC1524" s="211"/>
      <c r="CD1524" s="211"/>
      <c r="CE1524" s="211"/>
      <c r="CF1524" s="211"/>
      <c r="CG1524" s="211"/>
      <c r="CH1524" s="211"/>
      <c r="CI1524" s="211"/>
      <c r="CJ1524" s="211"/>
      <c r="CK1524" s="211"/>
      <c r="CL1524" s="211"/>
    </row>
    <row r="1525" spans="2:90" x14ac:dyDescent="0.4">
      <c r="B1525" s="89" t="str">
        <f>B1512</f>
        <v>Secondary revenue driver</v>
      </c>
      <c r="D1525" t="s">
        <v>1017</v>
      </c>
      <c r="E1525" s="8" t="str">
        <f t="shared" si="1790"/>
        <v>1525 RECURDC-S</v>
      </c>
      <c r="G1525" t="s">
        <v>332</v>
      </c>
      <c r="H1525" s="90"/>
      <c r="I1525" s="209"/>
      <c r="J1525" s="209"/>
      <c r="K1525" s="210"/>
      <c r="L1525" s="210"/>
      <c r="M1525" s="210"/>
      <c r="N1525" s="210"/>
      <c r="O1525" s="210"/>
      <c r="P1525" s="210"/>
      <c r="R1525" s="210"/>
      <c r="S1525" s="4" t="str">
        <f t="shared" ref="S1525:CD1525" si="1793">ADDRESS(ROW(S1517),COLUMN(S1517),2)</f>
        <v>S$1517</v>
      </c>
      <c r="T1525" s="4" t="str">
        <f t="shared" si="1793"/>
        <v>T$1517</v>
      </c>
      <c r="U1525" s="4" t="str">
        <f t="shared" si="1793"/>
        <v>U$1517</v>
      </c>
      <c r="V1525" s="4" t="str">
        <f t="shared" si="1793"/>
        <v>V$1517</v>
      </c>
      <c r="W1525" s="4" t="str">
        <f t="shared" si="1793"/>
        <v>W$1517</v>
      </c>
      <c r="X1525" s="4" t="str">
        <f t="shared" si="1793"/>
        <v>X$1517</v>
      </c>
      <c r="Y1525" s="4" t="str">
        <f t="shared" si="1793"/>
        <v>Y$1517</v>
      </c>
      <c r="Z1525" s="4" t="str">
        <f t="shared" si="1793"/>
        <v>Z$1517</v>
      </c>
      <c r="AA1525" s="4" t="str">
        <f t="shared" si="1793"/>
        <v>AA$1517</v>
      </c>
      <c r="AB1525" s="4" t="str">
        <f t="shared" si="1793"/>
        <v>AB$1517</v>
      </c>
      <c r="AC1525" s="4" t="str">
        <f t="shared" si="1793"/>
        <v>AC$1517</v>
      </c>
      <c r="AD1525" s="4" t="str">
        <f t="shared" si="1793"/>
        <v>AD$1517</v>
      </c>
      <c r="AE1525" s="4" t="str">
        <f t="shared" si="1793"/>
        <v>AE$1517</v>
      </c>
      <c r="AF1525" s="4" t="str">
        <f t="shared" si="1793"/>
        <v>AF$1517</v>
      </c>
      <c r="AG1525" s="4" t="str">
        <f t="shared" si="1793"/>
        <v>AG$1517</v>
      </c>
      <c r="AH1525" s="4" t="str">
        <f t="shared" si="1793"/>
        <v>AH$1517</v>
      </c>
      <c r="AI1525" s="4" t="str">
        <f t="shared" si="1793"/>
        <v>AI$1517</v>
      </c>
      <c r="AJ1525" s="4" t="str">
        <f t="shared" si="1793"/>
        <v>AJ$1517</v>
      </c>
      <c r="AK1525" s="4" t="str">
        <f t="shared" si="1793"/>
        <v>AK$1517</v>
      </c>
      <c r="AL1525" s="4" t="str">
        <f t="shared" si="1793"/>
        <v>AL$1517</v>
      </c>
      <c r="AM1525" s="4" t="str">
        <f t="shared" si="1793"/>
        <v>AM$1517</v>
      </c>
      <c r="AN1525" s="4" t="str">
        <f t="shared" si="1793"/>
        <v>AN$1517</v>
      </c>
      <c r="AO1525" s="4" t="str">
        <f t="shared" si="1793"/>
        <v>AO$1517</v>
      </c>
      <c r="AP1525" s="4" t="str">
        <f t="shared" si="1793"/>
        <v>AP$1517</v>
      </c>
      <c r="AQ1525" s="4" t="str">
        <f t="shared" si="1793"/>
        <v>AQ$1517</v>
      </c>
      <c r="AR1525" s="4" t="str">
        <f t="shared" si="1793"/>
        <v>AR$1517</v>
      </c>
      <c r="AS1525" s="4" t="str">
        <f t="shared" si="1793"/>
        <v>AS$1517</v>
      </c>
      <c r="AT1525" s="4" t="str">
        <f t="shared" si="1793"/>
        <v>AT$1517</v>
      </c>
      <c r="AU1525" s="4" t="str">
        <f t="shared" si="1793"/>
        <v>AU$1517</v>
      </c>
      <c r="AV1525" s="4" t="str">
        <f t="shared" si="1793"/>
        <v>AV$1517</v>
      </c>
      <c r="AW1525" s="4" t="str">
        <f t="shared" si="1793"/>
        <v>AW$1517</v>
      </c>
      <c r="AX1525" s="4" t="str">
        <f t="shared" si="1793"/>
        <v>AX$1517</v>
      </c>
      <c r="AY1525" s="4" t="str">
        <f t="shared" si="1793"/>
        <v>AY$1517</v>
      </c>
      <c r="AZ1525" s="4" t="str">
        <f t="shared" si="1793"/>
        <v>AZ$1517</v>
      </c>
      <c r="BA1525" s="4" t="str">
        <f t="shared" si="1793"/>
        <v>BA$1517</v>
      </c>
      <c r="BB1525" s="4" t="str">
        <f t="shared" si="1793"/>
        <v>BB$1517</v>
      </c>
      <c r="BC1525" s="4" t="str">
        <f t="shared" si="1793"/>
        <v>BC$1517</v>
      </c>
      <c r="BD1525" s="4" t="str">
        <f t="shared" si="1793"/>
        <v>BD$1517</v>
      </c>
      <c r="BE1525" s="4" t="str">
        <f t="shared" si="1793"/>
        <v>BE$1517</v>
      </c>
      <c r="BF1525" s="4" t="str">
        <f t="shared" si="1793"/>
        <v>BF$1517</v>
      </c>
      <c r="BG1525" s="4" t="str">
        <f t="shared" si="1793"/>
        <v>BG$1517</v>
      </c>
      <c r="BH1525" s="4" t="str">
        <f t="shared" si="1793"/>
        <v>BH$1517</v>
      </c>
      <c r="BI1525" s="4" t="str">
        <f t="shared" si="1793"/>
        <v>BI$1517</v>
      </c>
      <c r="BJ1525" s="4" t="str">
        <f t="shared" si="1793"/>
        <v>BJ$1517</v>
      </c>
      <c r="BK1525" s="4" t="str">
        <f t="shared" si="1793"/>
        <v>BK$1517</v>
      </c>
      <c r="BL1525" s="4" t="str">
        <f t="shared" si="1793"/>
        <v>BL$1517</v>
      </c>
      <c r="BM1525" s="4" t="str">
        <f t="shared" si="1793"/>
        <v>BM$1517</v>
      </c>
      <c r="BN1525" s="4" t="str">
        <f t="shared" si="1793"/>
        <v>BN$1517</v>
      </c>
      <c r="BO1525" s="4" t="str">
        <f t="shared" si="1793"/>
        <v>BO$1517</v>
      </c>
      <c r="BP1525" s="4" t="str">
        <f t="shared" si="1793"/>
        <v>BP$1517</v>
      </c>
      <c r="BQ1525" s="4" t="str">
        <f t="shared" si="1793"/>
        <v>BQ$1517</v>
      </c>
      <c r="BR1525" s="4" t="str">
        <f t="shared" si="1793"/>
        <v>BR$1517</v>
      </c>
      <c r="BS1525" s="4" t="str">
        <f t="shared" si="1793"/>
        <v>BS$1517</v>
      </c>
      <c r="BT1525" s="4" t="str">
        <f t="shared" si="1793"/>
        <v>BT$1517</v>
      </c>
      <c r="BU1525" s="4" t="str">
        <f t="shared" si="1793"/>
        <v>BU$1517</v>
      </c>
      <c r="BV1525" s="4" t="str">
        <f t="shared" si="1793"/>
        <v>BV$1517</v>
      </c>
      <c r="BW1525" s="4" t="str">
        <f t="shared" si="1793"/>
        <v>BW$1517</v>
      </c>
      <c r="BX1525" s="4" t="str">
        <f t="shared" si="1793"/>
        <v>BX$1517</v>
      </c>
      <c r="BY1525" s="4" t="str">
        <f t="shared" si="1793"/>
        <v>BY$1517</v>
      </c>
      <c r="BZ1525" s="4" t="str">
        <f t="shared" si="1793"/>
        <v>BZ$1517</v>
      </c>
      <c r="CA1525" s="4" t="str">
        <f t="shared" si="1793"/>
        <v>CA$1517</v>
      </c>
      <c r="CB1525" s="4" t="str">
        <f t="shared" si="1793"/>
        <v>CB$1517</v>
      </c>
      <c r="CC1525" s="4" t="str">
        <f t="shared" si="1793"/>
        <v>CC$1517</v>
      </c>
      <c r="CD1525" s="4" t="str">
        <f t="shared" si="1793"/>
        <v>CD$1517</v>
      </c>
      <c r="CE1525" s="4" t="str">
        <f t="shared" ref="CE1525:CL1525" si="1794">ADDRESS(ROW(CE1517),COLUMN(CE1517),2)</f>
        <v>CE$1517</v>
      </c>
      <c r="CF1525" s="4" t="str">
        <f t="shared" si="1794"/>
        <v>CF$1517</v>
      </c>
      <c r="CG1525" s="4" t="str">
        <f t="shared" si="1794"/>
        <v>CG$1517</v>
      </c>
      <c r="CH1525" s="4" t="str">
        <f t="shared" si="1794"/>
        <v>CH$1517</v>
      </c>
      <c r="CI1525" s="4" t="str">
        <f t="shared" si="1794"/>
        <v>CI$1517</v>
      </c>
      <c r="CJ1525" s="4" t="str">
        <f t="shared" si="1794"/>
        <v>CJ$1517</v>
      </c>
      <c r="CK1525" s="4" t="str">
        <f t="shared" si="1794"/>
        <v>CK$1517</v>
      </c>
      <c r="CL1525" s="4" t="str">
        <f t="shared" si="1794"/>
        <v>CL$1517</v>
      </c>
    </row>
    <row r="1526" spans="2:90" x14ac:dyDescent="0.4">
      <c r="B1526" s="8" t="str">
        <f>B1513</f>
        <v>Secondary volume driver</v>
      </c>
      <c r="D1526" t="s">
        <v>1017</v>
      </c>
      <c r="E1526" s="8" t="str">
        <f t="shared" si="1790"/>
        <v>1526 RECURDC-S</v>
      </c>
      <c r="G1526" t="s">
        <v>332</v>
      </c>
      <c r="H1526" s="12"/>
      <c r="I1526" s="60"/>
      <c r="J1526" s="60"/>
      <c r="K1526" s="15"/>
      <c r="L1526" s="15"/>
      <c r="M1526" s="15"/>
      <c r="N1526" s="15"/>
      <c r="O1526" s="15"/>
      <c r="P1526" s="15"/>
      <c r="R1526" s="15"/>
      <c r="S1526" s="211" t="str">
        <f t="shared" ref="S1526:CD1526" si="1795">S1513</f>
        <v>S$15</v>
      </c>
      <c r="T1526" s="211" t="str">
        <f t="shared" si="1795"/>
        <v>T$15</v>
      </c>
      <c r="U1526" s="211" t="str">
        <f t="shared" si="1795"/>
        <v>U$15</v>
      </c>
      <c r="V1526" s="211" t="str">
        <f t="shared" si="1795"/>
        <v>V$15</v>
      </c>
      <c r="W1526" s="211" t="str">
        <f t="shared" si="1795"/>
        <v>W$15</v>
      </c>
      <c r="X1526" s="211" t="str">
        <f t="shared" si="1795"/>
        <v>X$15</v>
      </c>
      <c r="Y1526" s="211" t="str">
        <f t="shared" si="1795"/>
        <v>Y$15</v>
      </c>
      <c r="Z1526" s="211" t="str">
        <f t="shared" si="1795"/>
        <v>Z$15</v>
      </c>
      <c r="AA1526" s="211" t="str">
        <f t="shared" si="1795"/>
        <v>AA$15</v>
      </c>
      <c r="AB1526" s="211" t="str">
        <f t="shared" si="1795"/>
        <v>AB$15</v>
      </c>
      <c r="AC1526" s="211" t="str">
        <f t="shared" si="1795"/>
        <v>AC$15</v>
      </c>
      <c r="AD1526" s="211" t="str">
        <f t="shared" si="1795"/>
        <v>AD$15</v>
      </c>
      <c r="AE1526" s="211" t="str">
        <f t="shared" si="1795"/>
        <v>AE$15</v>
      </c>
      <c r="AF1526" s="211" t="str">
        <f t="shared" si="1795"/>
        <v>AF$15</v>
      </c>
      <c r="AG1526" s="211" t="str">
        <f t="shared" si="1795"/>
        <v>AG$15</v>
      </c>
      <c r="AH1526" s="211" t="str">
        <f t="shared" si="1795"/>
        <v>AH$15</v>
      </c>
      <c r="AI1526" s="211" t="str">
        <f t="shared" si="1795"/>
        <v>AI$15</v>
      </c>
      <c r="AJ1526" s="211" t="str">
        <f t="shared" si="1795"/>
        <v>AJ$15</v>
      </c>
      <c r="AK1526" s="211" t="str">
        <f t="shared" si="1795"/>
        <v>AK$15</v>
      </c>
      <c r="AL1526" s="211" t="str">
        <f t="shared" si="1795"/>
        <v>AL$15</v>
      </c>
      <c r="AM1526" s="211" t="str">
        <f t="shared" si="1795"/>
        <v>AM$15</v>
      </c>
      <c r="AN1526" s="211" t="str">
        <f t="shared" si="1795"/>
        <v>AN$15</v>
      </c>
      <c r="AO1526" s="211" t="str">
        <f t="shared" si="1795"/>
        <v>AO$15</v>
      </c>
      <c r="AP1526" s="211" t="str">
        <f t="shared" si="1795"/>
        <v>AP$15</v>
      </c>
      <c r="AQ1526" s="211" t="str">
        <f t="shared" si="1795"/>
        <v>AQ$15</v>
      </c>
      <c r="AR1526" s="211" t="str">
        <f t="shared" si="1795"/>
        <v>AR$15</v>
      </c>
      <c r="AS1526" s="211" t="str">
        <f t="shared" si="1795"/>
        <v>AS$15</v>
      </c>
      <c r="AT1526" s="211" t="str">
        <f t="shared" si="1795"/>
        <v>AT$15</v>
      </c>
      <c r="AU1526" s="211" t="str">
        <f t="shared" si="1795"/>
        <v>AU$15</v>
      </c>
      <c r="AV1526" s="211" t="str">
        <f t="shared" si="1795"/>
        <v>AV$15</v>
      </c>
      <c r="AW1526" s="211" t="str">
        <f t="shared" si="1795"/>
        <v>AW$15</v>
      </c>
      <c r="AX1526" s="211" t="str">
        <f t="shared" si="1795"/>
        <v>AX$15</v>
      </c>
      <c r="AY1526" s="211" t="str">
        <f t="shared" si="1795"/>
        <v>AY$15</v>
      </c>
      <c r="AZ1526" s="211" t="str">
        <f t="shared" si="1795"/>
        <v>AZ$15</v>
      </c>
      <c r="BA1526" s="211" t="str">
        <f t="shared" si="1795"/>
        <v>BA$15</v>
      </c>
      <c r="BB1526" s="211" t="str">
        <f t="shared" si="1795"/>
        <v>BB$15</v>
      </c>
      <c r="BC1526" s="211" t="str">
        <f t="shared" si="1795"/>
        <v>BC$15</v>
      </c>
      <c r="BD1526" s="211" t="str">
        <f t="shared" si="1795"/>
        <v>BD$15</v>
      </c>
      <c r="BE1526" s="211" t="str">
        <f t="shared" si="1795"/>
        <v>BE$15</v>
      </c>
      <c r="BF1526" s="211" t="str">
        <f t="shared" si="1795"/>
        <v>BF$15</v>
      </c>
      <c r="BG1526" s="211" t="str">
        <f t="shared" si="1795"/>
        <v>BG$15</v>
      </c>
      <c r="BH1526" s="211" t="str">
        <f t="shared" si="1795"/>
        <v>BH$15</v>
      </c>
      <c r="BI1526" s="211" t="str">
        <f t="shared" si="1795"/>
        <v>BI$15</v>
      </c>
      <c r="BJ1526" s="211" t="str">
        <f t="shared" si="1795"/>
        <v>BJ$15</v>
      </c>
      <c r="BK1526" s="211" t="str">
        <f t="shared" si="1795"/>
        <v>BK$15</v>
      </c>
      <c r="BL1526" s="211" t="str">
        <f t="shared" si="1795"/>
        <v>BL$15</v>
      </c>
      <c r="BM1526" s="211" t="str">
        <f t="shared" si="1795"/>
        <v>BM$15</v>
      </c>
      <c r="BN1526" s="211" t="str">
        <f t="shared" si="1795"/>
        <v>BN$15</v>
      </c>
      <c r="BO1526" s="211" t="str">
        <f t="shared" si="1795"/>
        <v>BO$15</v>
      </c>
      <c r="BP1526" s="211" t="str">
        <f t="shared" si="1795"/>
        <v>BP$15</v>
      </c>
      <c r="BQ1526" s="211" t="str">
        <f t="shared" si="1795"/>
        <v>BQ$15</v>
      </c>
      <c r="BR1526" s="211" t="str">
        <f t="shared" si="1795"/>
        <v>BR$15</v>
      </c>
      <c r="BS1526" s="211" t="str">
        <f t="shared" si="1795"/>
        <v>BS$15</v>
      </c>
      <c r="BT1526" s="211" t="str">
        <f t="shared" si="1795"/>
        <v>BT$15</v>
      </c>
      <c r="BU1526" s="211" t="str">
        <f t="shared" si="1795"/>
        <v>BU$15</v>
      </c>
      <c r="BV1526" s="211" t="str">
        <f t="shared" si="1795"/>
        <v>BV$15</v>
      </c>
      <c r="BW1526" s="211" t="str">
        <f t="shared" si="1795"/>
        <v>BW$15</v>
      </c>
      <c r="BX1526" s="211" t="str">
        <f t="shared" si="1795"/>
        <v>BX$15</v>
      </c>
      <c r="BY1526" s="211" t="str">
        <f t="shared" si="1795"/>
        <v>BY$15</v>
      </c>
      <c r="BZ1526" s="211" t="str">
        <f t="shared" si="1795"/>
        <v>BZ$15</v>
      </c>
      <c r="CA1526" s="211" t="str">
        <f t="shared" si="1795"/>
        <v>CA$15</v>
      </c>
      <c r="CB1526" s="211" t="str">
        <f t="shared" si="1795"/>
        <v>CB$15</v>
      </c>
      <c r="CC1526" s="211" t="str">
        <f t="shared" si="1795"/>
        <v>CC$15</v>
      </c>
      <c r="CD1526" s="211" t="str">
        <f t="shared" si="1795"/>
        <v>CD$15</v>
      </c>
      <c r="CE1526" s="211" t="str">
        <f t="shared" ref="CE1526:CL1526" si="1796">CE1513</f>
        <v>CE$15</v>
      </c>
      <c r="CF1526" s="211" t="str">
        <f t="shared" si="1796"/>
        <v>CF$15</v>
      </c>
      <c r="CG1526" s="211" t="str">
        <f t="shared" si="1796"/>
        <v>CG$15</v>
      </c>
      <c r="CH1526" s="211" t="str">
        <f t="shared" si="1796"/>
        <v>CH$15</v>
      </c>
      <c r="CI1526" s="211" t="str">
        <f t="shared" si="1796"/>
        <v>CI$15</v>
      </c>
      <c r="CJ1526" s="211" t="str">
        <f t="shared" si="1796"/>
        <v>CJ$15</v>
      </c>
      <c r="CK1526" s="211" t="str">
        <f t="shared" si="1796"/>
        <v>CK$15</v>
      </c>
      <c r="CL1526" s="211" t="str">
        <f t="shared" si="1796"/>
        <v>CL$15</v>
      </c>
    </row>
    <row r="1527" spans="2:90" x14ac:dyDescent="0.4">
      <c r="E1527" s="8"/>
      <c r="H1527" s="12"/>
      <c r="I1527" s="60"/>
      <c r="J1527" s="60"/>
      <c r="K1527" s="15"/>
      <c r="L1527" s="15"/>
      <c r="M1527" s="15"/>
      <c r="N1527" s="15"/>
      <c r="O1527" s="15"/>
      <c r="P1527" s="15"/>
      <c r="R1527" s="15"/>
      <c r="S1527" s="211"/>
      <c r="T1527" s="211"/>
      <c r="U1527" s="211"/>
      <c r="V1527" s="211"/>
      <c r="W1527" s="211"/>
      <c r="X1527" s="211"/>
      <c r="Y1527" s="211"/>
      <c r="Z1527" s="211"/>
      <c r="AA1527" s="211"/>
      <c r="AB1527" s="211"/>
      <c r="AC1527" s="211"/>
      <c r="AD1527" s="211"/>
      <c r="AE1527" s="211"/>
      <c r="AF1527" s="211"/>
      <c r="AG1527" s="211"/>
      <c r="AH1527" s="211"/>
      <c r="AI1527" s="211"/>
      <c r="AJ1527" s="211"/>
      <c r="AK1527" s="211"/>
      <c r="AL1527" s="211"/>
      <c r="AM1527" s="211"/>
      <c r="AN1527" s="211"/>
      <c r="AO1527" s="211"/>
      <c r="AP1527" s="211"/>
      <c r="AQ1527" s="211"/>
      <c r="AR1527" s="211"/>
      <c r="AS1527" s="211"/>
      <c r="AT1527" s="211"/>
      <c r="AU1527" s="211"/>
      <c r="AV1527" s="211"/>
      <c r="AW1527" s="211"/>
      <c r="AX1527" s="211"/>
      <c r="AY1527" s="211"/>
      <c r="AZ1527" s="211"/>
      <c r="BA1527" s="211"/>
      <c r="BB1527" s="211"/>
      <c r="BC1527" s="211"/>
      <c r="BD1527" s="211"/>
      <c r="BE1527" s="211"/>
      <c r="BF1527" s="211"/>
      <c r="BG1527" s="211"/>
      <c r="BH1527" s="211"/>
      <c r="BI1527" s="211"/>
      <c r="BJ1527" s="211"/>
      <c r="BK1527" s="211"/>
      <c r="BL1527" s="211"/>
      <c r="BM1527" s="211"/>
      <c r="BN1527" s="211"/>
      <c r="BO1527" s="211"/>
      <c r="BP1527" s="211"/>
      <c r="BQ1527" s="211"/>
      <c r="BR1527" s="211"/>
      <c r="BS1527" s="211"/>
      <c r="BT1527" s="211"/>
      <c r="BU1527" s="211"/>
      <c r="BV1527" s="211"/>
      <c r="BW1527" s="211"/>
      <c r="BX1527" s="211"/>
      <c r="BY1527" s="211"/>
      <c r="BZ1527" s="211"/>
      <c r="CA1527" s="211"/>
      <c r="CB1527" s="211"/>
      <c r="CC1527" s="211"/>
      <c r="CD1527" s="211"/>
      <c r="CE1527" s="211"/>
      <c r="CF1527" s="211"/>
      <c r="CG1527" s="211"/>
      <c r="CH1527" s="211"/>
      <c r="CI1527" s="211"/>
      <c r="CJ1527" s="211"/>
      <c r="CK1527" s="211"/>
      <c r="CL1527" s="211"/>
    </row>
    <row r="1528" spans="2:90" x14ac:dyDescent="0.4">
      <c r="B1528" s="171" t="s">
        <v>490</v>
      </c>
      <c r="E1528" s="8"/>
      <c r="H1528" s="189"/>
      <c r="I1528" s="190"/>
      <c r="J1528" s="190"/>
      <c r="K1528" s="191"/>
      <c r="L1528" s="191"/>
      <c r="M1528" s="191"/>
      <c r="N1528" s="191"/>
      <c r="O1528" s="191"/>
      <c r="P1528" s="191"/>
      <c r="R1528" s="191"/>
      <c r="S1528" s="192"/>
      <c r="T1528" s="192"/>
      <c r="U1528" s="192"/>
      <c r="V1528" s="192"/>
      <c r="W1528" s="192"/>
      <c r="X1528" s="192"/>
      <c r="Y1528" s="192"/>
      <c r="Z1528" s="192"/>
      <c r="AA1528" s="192"/>
      <c r="AB1528" s="192"/>
      <c r="AC1528" s="192"/>
      <c r="AD1528" s="192"/>
      <c r="AE1528" s="192"/>
      <c r="AF1528" s="192"/>
      <c r="AG1528" s="192"/>
      <c r="AH1528" s="192"/>
      <c r="AI1528" s="192"/>
      <c r="AJ1528" s="192"/>
      <c r="AK1528" s="192"/>
      <c r="AL1528" s="192"/>
      <c r="AM1528" s="192"/>
      <c r="AN1528" s="192"/>
      <c r="AO1528" s="192"/>
      <c r="AP1528" s="192"/>
      <c r="AQ1528" s="192"/>
      <c r="AR1528" s="192"/>
      <c r="AS1528" s="192"/>
      <c r="AT1528" s="192"/>
      <c r="AU1528" s="192"/>
      <c r="AV1528" s="192"/>
      <c r="AW1528" s="192"/>
      <c r="AX1528" s="192"/>
      <c r="AY1528" s="192"/>
      <c r="AZ1528" s="192"/>
      <c r="BA1528" s="192"/>
      <c r="BB1528" s="192"/>
      <c r="BC1528" s="192"/>
      <c r="BD1528" s="192"/>
      <c r="BE1528" s="192"/>
      <c r="BF1528" s="192"/>
      <c r="BG1528" s="192"/>
      <c r="BH1528" s="192"/>
      <c r="BI1528" s="192"/>
      <c r="BJ1528" s="192"/>
      <c r="BK1528" s="192"/>
      <c r="BL1528" s="192"/>
      <c r="BM1528" s="192"/>
      <c r="BN1528" s="192"/>
      <c r="BO1528" s="192"/>
      <c r="BP1528" s="192"/>
      <c r="BQ1528" s="192"/>
      <c r="BR1528" s="192"/>
      <c r="BS1528" s="192"/>
      <c r="BT1528" s="192"/>
      <c r="BU1528" s="192"/>
      <c r="BV1528" s="192"/>
      <c r="BW1528" s="192"/>
      <c r="BX1528" s="192"/>
      <c r="BY1528" s="192"/>
      <c r="BZ1528" s="192"/>
      <c r="CA1528" s="192"/>
      <c r="CB1528" s="192"/>
      <c r="CC1528" s="192"/>
      <c r="CD1528" s="192"/>
      <c r="CE1528" s="192"/>
      <c r="CF1528" s="192"/>
      <c r="CG1528" s="192"/>
      <c r="CH1528" s="192"/>
      <c r="CI1528" s="192"/>
      <c r="CJ1528" s="192"/>
      <c r="CK1528" s="192"/>
      <c r="CL1528" s="192"/>
    </row>
    <row r="1529" spans="2:90" x14ac:dyDescent="0.4">
      <c r="B1529" s="171" t="s">
        <v>492</v>
      </c>
      <c r="E1529" s="8"/>
      <c r="H1529" s="189"/>
      <c r="I1529" s="190"/>
      <c r="J1529" s="190"/>
      <c r="K1529" s="191"/>
      <c r="L1529" s="191"/>
      <c r="M1529" s="191"/>
      <c r="N1529" s="191"/>
      <c r="O1529" s="191"/>
      <c r="P1529" s="191"/>
      <c r="R1529" s="191"/>
      <c r="S1529" s="192"/>
      <c r="T1529" s="192"/>
      <c r="U1529" s="192"/>
      <c r="V1529" s="192"/>
      <c r="W1529" s="192"/>
      <c r="X1529" s="192"/>
      <c r="Y1529" s="192"/>
      <c r="Z1529" s="192"/>
      <c r="AA1529" s="192"/>
      <c r="AB1529" s="192"/>
      <c r="AC1529" s="192"/>
      <c r="AD1529" s="192"/>
      <c r="AE1529" s="192"/>
      <c r="AF1529" s="192"/>
      <c r="AG1529" s="192"/>
      <c r="AH1529" s="192"/>
      <c r="AI1529" s="192"/>
      <c r="AJ1529" s="192"/>
      <c r="AK1529" s="192"/>
      <c r="AL1529" s="192"/>
      <c r="AM1529" s="192"/>
      <c r="AN1529" s="192"/>
      <c r="AO1529" s="192"/>
      <c r="AP1529" s="192"/>
      <c r="AQ1529" s="192"/>
      <c r="AR1529" s="192"/>
      <c r="AS1529" s="192"/>
      <c r="AT1529" s="192"/>
      <c r="AU1529" s="192"/>
      <c r="AV1529" s="192"/>
      <c r="AW1529" s="192"/>
      <c r="AX1529" s="192"/>
      <c r="AY1529" s="192"/>
      <c r="AZ1529" s="192"/>
      <c r="BA1529" s="192"/>
      <c r="BB1529" s="192"/>
      <c r="BC1529" s="192"/>
      <c r="BD1529" s="192"/>
      <c r="BE1529" s="192"/>
      <c r="BF1529" s="192"/>
      <c r="BG1529" s="192"/>
      <c r="BH1529" s="192"/>
      <c r="BI1529" s="192"/>
      <c r="BJ1529" s="192"/>
      <c r="BK1529" s="192"/>
      <c r="BL1529" s="192"/>
      <c r="BM1529" s="192"/>
      <c r="BN1529" s="192"/>
      <c r="BO1529" s="192"/>
      <c r="BP1529" s="192"/>
      <c r="BQ1529" s="192"/>
      <c r="BR1529" s="192"/>
      <c r="BS1529" s="192"/>
      <c r="BT1529" s="192"/>
      <c r="BU1529" s="192"/>
      <c r="BV1529" s="192"/>
      <c r="BW1529" s="192"/>
      <c r="BX1529" s="192"/>
      <c r="BY1529" s="192"/>
      <c r="BZ1529" s="192"/>
      <c r="CA1529" s="192"/>
      <c r="CB1529" s="192"/>
      <c r="CC1529" s="192"/>
      <c r="CD1529" s="192"/>
      <c r="CE1529" s="192"/>
      <c r="CF1529" s="192"/>
      <c r="CG1529" s="192"/>
      <c r="CH1529" s="192"/>
      <c r="CI1529" s="192"/>
      <c r="CJ1529" s="192"/>
      <c r="CK1529" s="192"/>
      <c r="CL1529" s="192"/>
    </row>
    <row r="1530" spans="2:90" x14ac:dyDescent="0.4">
      <c r="B1530" s="171" t="s">
        <v>461</v>
      </c>
      <c r="E1530" s="8"/>
      <c r="H1530" s="170"/>
      <c r="I1530" s="172"/>
      <c r="J1530" s="172"/>
      <c r="K1530" s="193"/>
      <c r="L1530" s="193"/>
      <c r="M1530" s="193"/>
      <c r="N1530" s="193"/>
      <c r="O1530" s="193"/>
      <c r="P1530" s="193"/>
      <c r="R1530" s="194"/>
      <c r="S1530" s="195" t="str">
        <f t="shared" ref="S1530:CD1530" si="1797">S$16</f>
        <v>S$12</v>
      </c>
      <c r="T1530" s="195" t="str">
        <f t="shared" si="1797"/>
        <v>T$12</v>
      </c>
      <c r="U1530" s="195" t="str">
        <f t="shared" si="1797"/>
        <v>U$12</v>
      </c>
      <c r="V1530" s="195" t="str">
        <f t="shared" si="1797"/>
        <v>V$12</v>
      </c>
      <c r="W1530" s="195" t="str">
        <f t="shared" si="1797"/>
        <v>W$12</v>
      </c>
      <c r="X1530" s="195" t="str">
        <f t="shared" si="1797"/>
        <v>X$12</v>
      </c>
      <c r="Y1530" s="195" t="str">
        <f t="shared" si="1797"/>
        <v>Y$12</v>
      </c>
      <c r="Z1530" s="195" t="str">
        <f t="shared" si="1797"/>
        <v>Z$12</v>
      </c>
      <c r="AA1530" s="195" t="str">
        <f t="shared" si="1797"/>
        <v>AA$12</v>
      </c>
      <c r="AB1530" s="195" t="str">
        <f t="shared" si="1797"/>
        <v>AB$12</v>
      </c>
      <c r="AC1530" s="195" t="str">
        <f t="shared" si="1797"/>
        <v>AC$12</v>
      </c>
      <c r="AD1530" s="195" t="str">
        <f t="shared" si="1797"/>
        <v>AD$12</v>
      </c>
      <c r="AE1530" s="195" t="str">
        <f t="shared" si="1797"/>
        <v>AE$12</v>
      </c>
      <c r="AF1530" s="195" t="str">
        <f t="shared" si="1797"/>
        <v>AF$12</v>
      </c>
      <c r="AG1530" s="195" t="str">
        <f t="shared" si="1797"/>
        <v>AG$12</v>
      </c>
      <c r="AH1530" s="195" t="str">
        <f t="shared" si="1797"/>
        <v>AH$12</v>
      </c>
      <c r="AI1530" s="195" t="str">
        <f t="shared" si="1797"/>
        <v>AI$12</v>
      </c>
      <c r="AJ1530" s="195" t="str">
        <f t="shared" si="1797"/>
        <v>AJ$12</v>
      </c>
      <c r="AK1530" s="195" t="str">
        <f t="shared" si="1797"/>
        <v>AK$12</v>
      </c>
      <c r="AL1530" s="195" t="str">
        <f t="shared" si="1797"/>
        <v>AL$12</v>
      </c>
      <c r="AM1530" s="195" t="str">
        <f t="shared" si="1797"/>
        <v>AM$12</v>
      </c>
      <c r="AN1530" s="195" t="str">
        <f t="shared" si="1797"/>
        <v>AN$12</v>
      </c>
      <c r="AO1530" s="195" t="str">
        <f t="shared" si="1797"/>
        <v>AO$12</v>
      </c>
      <c r="AP1530" s="195" t="str">
        <f t="shared" si="1797"/>
        <v>AP$12</v>
      </c>
      <c r="AQ1530" s="195" t="str">
        <f t="shared" si="1797"/>
        <v>AQ$12</v>
      </c>
      <c r="AR1530" s="195" t="str">
        <f t="shared" si="1797"/>
        <v>AR$12</v>
      </c>
      <c r="AS1530" s="195" t="str">
        <f t="shared" si="1797"/>
        <v>AS$12</v>
      </c>
      <c r="AT1530" s="195" t="str">
        <f t="shared" si="1797"/>
        <v>AT$12</v>
      </c>
      <c r="AU1530" s="195" t="str">
        <f t="shared" si="1797"/>
        <v>AU$12</v>
      </c>
      <c r="AV1530" s="195" t="str">
        <f t="shared" si="1797"/>
        <v>AV$12</v>
      </c>
      <c r="AW1530" s="195" t="str">
        <f t="shared" si="1797"/>
        <v>AW$12</v>
      </c>
      <c r="AX1530" s="195" t="str">
        <f t="shared" si="1797"/>
        <v>AX$12</v>
      </c>
      <c r="AY1530" s="195" t="str">
        <f t="shared" si="1797"/>
        <v>AY$12</v>
      </c>
      <c r="AZ1530" s="195" t="str">
        <f t="shared" si="1797"/>
        <v>AZ$12</v>
      </c>
      <c r="BA1530" s="195" t="str">
        <f t="shared" si="1797"/>
        <v>BA$12</v>
      </c>
      <c r="BB1530" s="195" t="str">
        <f t="shared" si="1797"/>
        <v>BB$12</v>
      </c>
      <c r="BC1530" s="195" t="str">
        <f t="shared" si="1797"/>
        <v>BC$12</v>
      </c>
      <c r="BD1530" s="195" t="str">
        <f t="shared" si="1797"/>
        <v>BD$12</v>
      </c>
      <c r="BE1530" s="195" t="str">
        <f t="shared" si="1797"/>
        <v>BE$12</v>
      </c>
      <c r="BF1530" s="195" t="str">
        <f t="shared" si="1797"/>
        <v>BF$12</v>
      </c>
      <c r="BG1530" s="195" t="str">
        <f t="shared" si="1797"/>
        <v>BG$12</v>
      </c>
      <c r="BH1530" s="195" t="str">
        <f t="shared" si="1797"/>
        <v>BH$12</v>
      </c>
      <c r="BI1530" s="195" t="str">
        <f t="shared" si="1797"/>
        <v>BI$12</v>
      </c>
      <c r="BJ1530" s="195" t="str">
        <f t="shared" si="1797"/>
        <v>BJ$12</v>
      </c>
      <c r="BK1530" s="195" t="str">
        <f t="shared" si="1797"/>
        <v>BK$12</v>
      </c>
      <c r="BL1530" s="195" t="str">
        <f t="shared" si="1797"/>
        <v>BL$12</v>
      </c>
      <c r="BM1530" s="195" t="str">
        <f t="shared" si="1797"/>
        <v>BM$12</v>
      </c>
      <c r="BN1530" s="195" t="str">
        <f t="shared" si="1797"/>
        <v>BN$12</v>
      </c>
      <c r="BO1530" s="195" t="str">
        <f t="shared" si="1797"/>
        <v>BO$12</v>
      </c>
      <c r="BP1530" s="195" t="str">
        <f t="shared" si="1797"/>
        <v>BP$12</v>
      </c>
      <c r="BQ1530" s="195" t="str">
        <f t="shared" si="1797"/>
        <v>BQ$12</v>
      </c>
      <c r="BR1530" s="195" t="str">
        <f t="shared" si="1797"/>
        <v>BR$12</v>
      </c>
      <c r="BS1530" s="195" t="str">
        <f t="shared" si="1797"/>
        <v>BS$12</v>
      </c>
      <c r="BT1530" s="195" t="str">
        <f t="shared" si="1797"/>
        <v>BT$12</v>
      </c>
      <c r="BU1530" s="195" t="str">
        <f t="shared" si="1797"/>
        <v>BU$12</v>
      </c>
      <c r="BV1530" s="195" t="str">
        <f t="shared" si="1797"/>
        <v>BV$12</v>
      </c>
      <c r="BW1530" s="195" t="str">
        <f t="shared" si="1797"/>
        <v>BW$12</v>
      </c>
      <c r="BX1530" s="195" t="str">
        <f t="shared" si="1797"/>
        <v>BX$12</v>
      </c>
      <c r="BY1530" s="195" t="str">
        <f t="shared" si="1797"/>
        <v>BY$12</v>
      </c>
      <c r="BZ1530" s="195" t="str">
        <f t="shared" si="1797"/>
        <v>BZ$12</v>
      </c>
      <c r="CA1530" s="195" t="str">
        <f t="shared" si="1797"/>
        <v>CA$12</v>
      </c>
      <c r="CB1530" s="195" t="str">
        <f t="shared" si="1797"/>
        <v>CB$12</v>
      </c>
      <c r="CC1530" s="195" t="str">
        <f t="shared" si="1797"/>
        <v>CC$12</v>
      </c>
      <c r="CD1530" s="195" t="str">
        <f t="shared" si="1797"/>
        <v>CD$12</v>
      </c>
      <c r="CE1530" s="195" t="str">
        <f t="shared" ref="CE1530:CL1530" si="1798">CE$16</f>
        <v>CE$12</v>
      </c>
      <c r="CF1530" s="195" t="str">
        <f t="shared" si="1798"/>
        <v>CF$12</v>
      </c>
      <c r="CG1530" s="195" t="str">
        <f t="shared" si="1798"/>
        <v>CG$12</v>
      </c>
      <c r="CH1530" s="195" t="str">
        <f t="shared" si="1798"/>
        <v>CH$12</v>
      </c>
      <c r="CI1530" s="195" t="str">
        <f t="shared" si="1798"/>
        <v>CI$12</v>
      </c>
      <c r="CJ1530" s="195" t="str">
        <f t="shared" si="1798"/>
        <v>CJ$12</v>
      </c>
      <c r="CK1530" s="195" t="str">
        <f t="shared" si="1798"/>
        <v>CK$12</v>
      </c>
      <c r="CL1530" s="195" t="str">
        <f t="shared" si="1798"/>
        <v>CL$12</v>
      </c>
    </row>
    <row r="1531" spans="2:90" x14ac:dyDescent="0.4">
      <c r="B1531" s="171" t="s">
        <v>462</v>
      </c>
      <c r="E1531" s="8"/>
      <c r="H1531" s="170"/>
      <c r="I1531" s="172"/>
      <c r="J1531" s="172"/>
      <c r="K1531" s="193"/>
      <c r="L1531" s="193"/>
      <c r="M1531" s="193"/>
      <c r="N1531" s="193"/>
      <c r="O1531" s="193"/>
      <c r="P1531" s="193"/>
      <c r="R1531" s="194"/>
      <c r="S1531" s="195" t="str">
        <f t="shared" ref="S1531:CD1531" si="1799">S$17</f>
        <v>S$13</v>
      </c>
      <c r="T1531" s="195" t="str">
        <f t="shared" si="1799"/>
        <v>T$13</v>
      </c>
      <c r="U1531" s="195" t="str">
        <f t="shared" si="1799"/>
        <v>U$13</v>
      </c>
      <c r="V1531" s="195" t="str">
        <f t="shared" si="1799"/>
        <v>V$13</v>
      </c>
      <c r="W1531" s="195" t="str">
        <f t="shared" si="1799"/>
        <v>W$13</v>
      </c>
      <c r="X1531" s="195" t="str">
        <f t="shared" si="1799"/>
        <v>X$13</v>
      </c>
      <c r="Y1531" s="195" t="str">
        <f t="shared" si="1799"/>
        <v>Y$13</v>
      </c>
      <c r="Z1531" s="195" t="str">
        <f t="shared" si="1799"/>
        <v>Z$13</v>
      </c>
      <c r="AA1531" s="195" t="str">
        <f t="shared" si="1799"/>
        <v>AA$13</v>
      </c>
      <c r="AB1531" s="195" t="str">
        <f t="shared" si="1799"/>
        <v>AB$13</v>
      </c>
      <c r="AC1531" s="195" t="str">
        <f t="shared" si="1799"/>
        <v>AC$13</v>
      </c>
      <c r="AD1531" s="195" t="str">
        <f t="shared" si="1799"/>
        <v>AD$13</v>
      </c>
      <c r="AE1531" s="195" t="str">
        <f t="shared" si="1799"/>
        <v>AE$13</v>
      </c>
      <c r="AF1531" s="195" t="str">
        <f t="shared" si="1799"/>
        <v>AF$13</v>
      </c>
      <c r="AG1531" s="195" t="str">
        <f t="shared" si="1799"/>
        <v>AG$13</v>
      </c>
      <c r="AH1531" s="195" t="str">
        <f t="shared" si="1799"/>
        <v>AH$13</v>
      </c>
      <c r="AI1531" s="195" t="str">
        <f t="shared" si="1799"/>
        <v>AI$13</v>
      </c>
      <c r="AJ1531" s="195" t="str">
        <f t="shared" si="1799"/>
        <v>AJ$13</v>
      </c>
      <c r="AK1531" s="195" t="str">
        <f t="shared" si="1799"/>
        <v>AK$13</v>
      </c>
      <c r="AL1531" s="195" t="str">
        <f t="shared" si="1799"/>
        <v>AL$13</v>
      </c>
      <c r="AM1531" s="195" t="str">
        <f t="shared" si="1799"/>
        <v>AM$13</v>
      </c>
      <c r="AN1531" s="195" t="str">
        <f t="shared" si="1799"/>
        <v>AN$13</v>
      </c>
      <c r="AO1531" s="195" t="str">
        <f t="shared" si="1799"/>
        <v>AO$13</v>
      </c>
      <c r="AP1531" s="195" t="str">
        <f t="shared" si="1799"/>
        <v>AP$13</v>
      </c>
      <c r="AQ1531" s="195" t="str">
        <f t="shared" si="1799"/>
        <v>AQ$13</v>
      </c>
      <c r="AR1531" s="195" t="str">
        <f t="shared" si="1799"/>
        <v>AR$13</v>
      </c>
      <c r="AS1531" s="195" t="str">
        <f t="shared" si="1799"/>
        <v>AS$13</v>
      </c>
      <c r="AT1531" s="195" t="str">
        <f t="shared" si="1799"/>
        <v>AT$13</v>
      </c>
      <c r="AU1531" s="195" t="str">
        <f t="shared" si="1799"/>
        <v>AU$13</v>
      </c>
      <c r="AV1531" s="195" t="str">
        <f t="shared" si="1799"/>
        <v>AV$13</v>
      </c>
      <c r="AW1531" s="195" t="str">
        <f t="shared" si="1799"/>
        <v>AW$13</v>
      </c>
      <c r="AX1531" s="195" t="str">
        <f t="shared" si="1799"/>
        <v>AX$13</v>
      </c>
      <c r="AY1531" s="195" t="str">
        <f t="shared" si="1799"/>
        <v>AY$13</v>
      </c>
      <c r="AZ1531" s="195" t="str">
        <f t="shared" si="1799"/>
        <v>AZ$13</v>
      </c>
      <c r="BA1531" s="195" t="str">
        <f t="shared" si="1799"/>
        <v>BA$13</v>
      </c>
      <c r="BB1531" s="195" t="str">
        <f t="shared" si="1799"/>
        <v>BB$13</v>
      </c>
      <c r="BC1531" s="195" t="str">
        <f t="shared" si="1799"/>
        <v>BC$13</v>
      </c>
      <c r="BD1531" s="195" t="str">
        <f t="shared" si="1799"/>
        <v>BD$13</v>
      </c>
      <c r="BE1531" s="195" t="str">
        <f t="shared" si="1799"/>
        <v>BE$13</v>
      </c>
      <c r="BF1531" s="195" t="str">
        <f t="shared" si="1799"/>
        <v>BF$13</v>
      </c>
      <c r="BG1531" s="195" t="str">
        <f t="shared" si="1799"/>
        <v>BG$13</v>
      </c>
      <c r="BH1531" s="195" t="str">
        <f t="shared" si="1799"/>
        <v>BH$13</v>
      </c>
      <c r="BI1531" s="195" t="str">
        <f t="shared" si="1799"/>
        <v>BI$13</v>
      </c>
      <c r="BJ1531" s="195" t="str">
        <f t="shared" si="1799"/>
        <v>BJ$13</v>
      </c>
      <c r="BK1531" s="195" t="str">
        <f t="shared" si="1799"/>
        <v>BK$13</v>
      </c>
      <c r="BL1531" s="195" t="str">
        <f t="shared" si="1799"/>
        <v>BL$13</v>
      </c>
      <c r="BM1531" s="195" t="str">
        <f t="shared" si="1799"/>
        <v>BM$13</v>
      </c>
      <c r="BN1531" s="195" t="str">
        <f t="shared" si="1799"/>
        <v>BN$13</v>
      </c>
      <c r="BO1531" s="195" t="str">
        <f t="shared" si="1799"/>
        <v>BO$13</v>
      </c>
      <c r="BP1531" s="195" t="str">
        <f t="shared" si="1799"/>
        <v>BP$13</v>
      </c>
      <c r="BQ1531" s="195" t="str">
        <f t="shared" si="1799"/>
        <v>BQ$13</v>
      </c>
      <c r="BR1531" s="195" t="str">
        <f t="shared" si="1799"/>
        <v>BR$13</v>
      </c>
      <c r="BS1531" s="195" t="str">
        <f t="shared" si="1799"/>
        <v>BS$13</v>
      </c>
      <c r="BT1531" s="195" t="str">
        <f t="shared" si="1799"/>
        <v>BT$13</v>
      </c>
      <c r="BU1531" s="195" t="str">
        <f t="shared" si="1799"/>
        <v>BU$13</v>
      </c>
      <c r="BV1531" s="195" t="str">
        <f t="shared" si="1799"/>
        <v>BV$13</v>
      </c>
      <c r="BW1531" s="195" t="str">
        <f t="shared" si="1799"/>
        <v>BW$13</v>
      </c>
      <c r="BX1531" s="195" t="str">
        <f t="shared" si="1799"/>
        <v>BX$13</v>
      </c>
      <c r="BY1531" s="195" t="str">
        <f t="shared" si="1799"/>
        <v>BY$13</v>
      </c>
      <c r="BZ1531" s="195" t="str">
        <f t="shared" si="1799"/>
        <v>BZ$13</v>
      </c>
      <c r="CA1531" s="195" t="str">
        <f t="shared" si="1799"/>
        <v>CA$13</v>
      </c>
      <c r="CB1531" s="195" t="str">
        <f t="shared" si="1799"/>
        <v>CB$13</v>
      </c>
      <c r="CC1531" s="195" t="str">
        <f t="shared" si="1799"/>
        <v>CC$13</v>
      </c>
      <c r="CD1531" s="195" t="str">
        <f t="shared" si="1799"/>
        <v>CD$13</v>
      </c>
      <c r="CE1531" s="195" t="str">
        <f t="shared" ref="CE1531:CL1531" si="1800">CE$17</f>
        <v>CE$13</v>
      </c>
      <c r="CF1531" s="195" t="str">
        <f t="shared" si="1800"/>
        <v>CF$13</v>
      </c>
      <c r="CG1531" s="195" t="str">
        <f t="shared" si="1800"/>
        <v>CG$13</v>
      </c>
      <c r="CH1531" s="195" t="str">
        <f t="shared" si="1800"/>
        <v>CH$13</v>
      </c>
      <c r="CI1531" s="195" t="str">
        <f t="shared" si="1800"/>
        <v>CI$13</v>
      </c>
      <c r="CJ1531" s="195" t="str">
        <f t="shared" si="1800"/>
        <v>CJ$13</v>
      </c>
      <c r="CK1531" s="195" t="str">
        <f t="shared" si="1800"/>
        <v>CK$13</v>
      </c>
      <c r="CL1531" s="195" t="str">
        <f t="shared" si="1800"/>
        <v>CL$13</v>
      </c>
    </row>
    <row r="1532" spans="2:90" x14ac:dyDescent="0.4">
      <c r="B1532" s="171" t="s">
        <v>491</v>
      </c>
      <c r="E1532" s="8"/>
      <c r="H1532" s="196"/>
      <c r="I1532" s="197"/>
      <c r="J1532" s="197"/>
      <c r="K1532" s="198"/>
      <c r="L1532" s="198"/>
      <c r="M1532" s="198"/>
      <c r="N1532" s="198"/>
      <c r="O1532" s="198"/>
      <c r="P1532" s="198"/>
      <c r="R1532" s="198"/>
      <c r="S1532" s="170"/>
      <c r="T1532" s="170"/>
      <c r="U1532" s="170"/>
      <c r="V1532" s="170"/>
      <c r="W1532" s="170"/>
      <c r="X1532" s="170"/>
      <c r="Y1532" s="170"/>
      <c r="Z1532" s="170"/>
      <c r="AA1532" s="170"/>
      <c r="AB1532" s="170"/>
      <c r="AC1532" s="170"/>
      <c r="AD1532" s="170"/>
      <c r="AE1532" s="170"/>
      <c r="AF1532" s="170"/>
      <c r="AG1532" s="170"/>
      <c r="AH1532" s="170"/>
      <c r="AI1532" s="170"/>
      <c r="AJ1532" s="170"/>
      <c r="AK1532" s="170"/>
      <c r="AL1532" s="170"/>
      <c r="AM1532" s="170"/>
      <c r="AN1532" s="170"/>
      <c r="AO1532" s="170"/>
      <c r="AP1532" s="170"/>
      <c r="AQ1532" s="170"/>
      <c r="AR1532" s="170"/>
      <c r="AS1532" s="170"/>
      <c r="AT1532" s="170"/>
      <c r="AU1532" s="170"/>
      <c r="AV1532" s="170"/>
      <c r="AW1532" s="170"/>
      <c r="AX1532" s="170"/>
      <c r="AY1532" s="170"/>
      <c r="AZ1532" s="170"/>
      <c r="BA1532" s="170"/>
      <c r="BB1532" s="170"/>
      <c r="BC1532" s="170"/>
      <c r="BD1532" s="170"/>
      <c r="BE1532" s="170"/>
      <c r="BF1532" s="170"/>
      <c r="BG1532" s="170"/>
      <c r="BH1532" s="170"/>
      <c r="BI1532" s="170"/>
      <c r="BJ1532" s="170"/>
      <c r="BK1532" s="170"/>
      <c r="BL1532" s="170"/>
      <c r="BM1532" s="170"/>
      <c r="BN1532" s="170"/>
      <c r="BO1532" s="170"/>
      <c r="BP1532" s="170"/>
      <c r="BQ1532" s="170"/>
      <c r="BR1532" s="170"/>
      <c r="BS1532" s="170"/>
      <c r="BT1532" s="170"/>
      <c r="BU1532" s="170"/>
      <c r="BV1532" s="170"/>
      <c r="BW1532" s="170"/>
      <c r="BX1532" s="170"/>
      <c r="BY1532" s="170"/>
      <c r="BZ1532" s="170"/>
      <c r="CA1532" s="170"/>
      <c r="CB1532" s="170"/>
      <c r="CC1532" s="170"/>
      <c r="CD1532" s="170"/>
      <c r="CE1532" s="170"/>
      <c r="CF1532" s="170"/>
      <c r="CG1532" s="170"/>
      <c r="CH1532" s="170"/>
      <c r="CI1532" s="170"/>
      <c r="CJ1532" s="170"/>
      <c r="CK1532" s="170"/>
      <c r="CL1532" s="170"/>
    </row>
    <row r="1533" spans="2:90" x14ac:dyDescent="0.4">
      <c r="B1533" s="171" t="s">
        <v>505</v>
      </c>
      <c r="E1533" s="8"/>
      <c r="H1533" s="196"/>
      <c r="I1533" s="197"/>
      <c r="J1533" s="197"/>
      <c r="K1533" s="198"/>
      <c r="L1533" s="198"/>
      <c r="M1533" s="198"/>
      <c r="N1533" s="198"/>
      <c r="O1533" s="198"/>
      <c r="P1533" s="198"/>
      <c r="R1533" s="198"/>
      <c r="S1533" s="186"/>
      <c r="T1533" s="186"/>
      <c r="U1533" s="186"/>
      <c r="V1533" s="186"/>
      <c r="W1533" s="186"/>
      <c r="X1533" s="186"/>
      <c r="Y1533" s="186"/>
      <c r="Z1533" s="186"/>
      <c r="AA1533" s="186"/>
      <c r="AB1533" s="186"/>
      <c r="AC1533" s="186"/>
      <c r="AD1533" s="186"/>
      <c r="AE1533" s="186"/>
      <c r="AF1533" s="186"/>
      <c r="AG1533" s="186"/>
      <c r="AH1533" s="186"/>
      <c r="AI1533" s="186"/>
      <c r="AJ1533" s="186"/>
      <c r="AK1533" s="186"/>
      <c r="AL1533" s="186"/>
      <c r="AM1533" s="186"/>
      <c r="AN1533" s="186"/>
      <c r="AO1533" s="186"/>
      <c r="AP1533" s="186"/>
      <c r="AQ1533" s="186"/>
      <c r="AR1533" s="186"/>
      <c r="AS1533" s="186"/>
      <c r="AT1533" s="186"/>
      <c r="AU1533" s="186"/>
      <c r="AV1533" s="186"/>
      <c r="AW1533" s="186"/>
      <c r="AX1533" s="186"/>
      <c r="AY1533" s="186"/>
      <c r="AZ1533" s="186"/>
      <c r="BA1533" s="186"/>
      <c r="BB1533" s="186"/>
      <c r="BC1533" s="186"/>
      <c r="BD1533" s="186"/>
      <c r="BE1533" s="186"/>
      <c r="BF1533" s="186"/>
      <c r="BG1533" s="186"/>
      <c r="BH1533" s="186"/>
      <c r="BI1533" s="186"/>
      <c r="BJ1533" s="186"/>
      <c r="BK1533" s="186"/>
      <c r="BL1533" s="186"/>
      <c r="BM1533" s="186"/>
      <c r="BN1533" s="186"/>
      <c r="BO1533" s="186"/>
      <c r="BP1533" s="186"/>
      <c r="BQ1533" s="186"/>
      <c r="BR1533" s="186"/>
      <c r="BS1533" s="186"/>
      <c r="BT1533" s="186"/>
      <c r="BU1533" s="186"/>
      <c r="BV1533" s="186"/>
      <c r="BW1533" s="186"/>
      <c r="BX1533" s="186"/>
      <c r="BY1533" s="186"/>
      <c r="BZ1533" s="186"/>
      <c r="CA1533" s="186"/>
      <c r="CB1533" s="186"/>
      <c r="CC1533" s="186"/>
      <c r="CD1533" s="186"/>
      <c r="CE1533" s="186"/>
      <c r="CF1533" s="186"/>
      <c r="CG1533" s="186"/>
      <c r="CH1533" s="186"/>
      <c r="CI1533" s="186"/>
      <c r="CJ1533" s="186"/>
      <c r="CK1533" s="186"/>
      <c r="CL1533" s="186"/>
    </row>
    <row r="1534" spans="2:90" x14ac:dyDescent="0.4">
      <c r="B1534" s="171" t="s">
        <v>463</v>
      </c>
      <c r="E1534" s="8"/>
      <c r="H1534" s="196"/>
      <c r="I1534" s="197"/>
      <c r="J1534" s="197"/>
      <c r="K1534" s="198"/>
      <c r="L1534" s="198"/>
      <c r="M1534" s="198"/>
      <c r="N1534" s="198"/>
      <c r="O1534" s="198"/>
      <c r="P1534" s="198"/>
      <c r="R1534" s="198"/>
      <c r="S1534" s="186" t="str">
        <f t="shared" ref="S1534:CD1534" si="1801">S$18</f>
        <v>S$14</v>
      </c>
      <c r="T1534" s="186" t="str">
        <f t="shared" si="1801"/>
        <v>T$14</v>
      </c>
      <c r="U1534" s="186" t="str">
        <f t="shared" si="1801"/>
        <v>U$14</v>
      </c>
      <c r="V1534" s="186" t="str">
        <f t="shared" si="1801"/>
        <v>V$14</v>
      </c>
      <c r="W1534" s="186" t="str">
        <f t="shared" si="1801"/>
        <v>W$14</v>
      </c>
      <c r="X1534" s="186" t="str">
        <f t="shared" si="1801"/>
        <v>X$14</v>
      </c>
      <c r="Y1534" s="186" t="str">
        <f t="shared" si="1801"/>
        <v>Y$14</v>
      </c>
      <c r="Z1534" s="186" t="str">
        <f t="shared" si="1801"/>
        <v>Z$14</v>
      </c>
      <c r="AA1534" s="186" t="str">
        <f t="shared" si="1801"/>
        <v>AA$14</v>
      </c>
      <c r="AB1534" s="186" t="str">
        <f t="shared" si="1801"/>
        <v>AB$14</v>
      </c>
      <c r="AC1534" s="186" t="str">
        <f t="shared" si="1801"/>
        <v>AC$14</v>
      </c>
      <c r="AD1534" s="186" t="str">
        <f t="shared" si="1801"/>
        <v>AD$14</v>
      </c>
      <c r="AE1534" s="186" t="str">
        <f t="shared" si="1801"/>
        <v>AE$14</v>
      </c>
      <c r="AF1534" s="186" t="str">
        <f t="shared" si="1801"/>
        <v>AF$14</v>
      </c>
      <c r="AG1534" s="186" t="str">
        <f t="shared" si="1801"/>
        <v>AG$14</v>
      </c>
      <c r="AH1534" s="186" t="str">
        <f t="shared" si="1801"/>
        <v>AH$14</v>
      </c>
      <c r="AI1534" s="186" t="str">
        <f t="shared" si="1801"/>
        <v>AI$14</v>
      </c>
      <c r="AJ1534" s="186" t="str">
        <f t="shared" si="1801"/>
        <v>AJ$14</v>
      </c>
      <c r="AK1534" s="186" t="str">
        <f t="shared" si="1801"/>
        <v>AK$14</v>
      </c>
      <c r="AL1534" s="186" t="str">
        <f t="shared" si="1801"/>
        <v>AL$14</v>
      </c>
      <c r="AM1534" s="186" t="str">
        <f t="shared" si="1801"/>
        <v>AM$14</v>
      </c>
      <c r="AN1534" s="186" t="str">
        <f t="shared" si="1801"/>
        <v>AN$14</v>
      </c>
      <c r="AO1534" s="186" t="str">
        <f t="shared" si="1801"/>
        <v>AO$14</v>
      </c>
      <c r="AP1534" s="186" t="str">
        <f t="shared" si="1801"/>
        <v>AP$14</v>
      </c>
      <c r="AQ1534" s="186" t="str">
        <f t="shared" si="1801"/>
        <v>AQ$14</v>
      </c>
      <c r="AR1534" s="186" t="str">
        <f t="shared" si="1801"/>
        <v>AR$14</v>
      </c>
      <c r="AS1534" s="186" t="str">
        <f t="shared" si="1801"/>
        <v>AS$14</v>
      </c>
      <c r="AT1534" s="186" t="str">
        <f t="shared" si="1801"/>
        <v>AT$14</v>
      </c>
      <c r="AU1534" s="186" t="str">
        <f t="shared" si="1801"/>
        <v>AU$14</v>
      </c>
      <c r="AV1534" s="186" t="str">
        <f t="shared" si="1801"/>
        <v>AV$14</v>
      </c>
      <c r="AW1534" s="186" t="str">
        <f t="shared" si="1801"/>
        <v>AW$14</v>
      </c>
      <c r="AX1534" s="186" t="str">
        <f t="shared" si="1801"/>
        <v>AX$14</v>
      </c>
      <c r="AY1534" s="186" t="str">
        <f t="shared" si="1801"/>
        <v>AY$14</v>
      </c>
      <c r="AZ1534" s="186" t="str">
        <f t="shared" si="1801"/>
        <v>AZ$14</v>
      </c>
      <c r="BA1534" s="186" t="str">
        <f t="shared" si="1801"/>
        <v>BA$14</v>
      </c>
      <c r="BB1534" s="186" t="str">
        <f t="shared" si="1801"/>
        <v>BB$14</v>
      </c>
      <c r="BC1534" s="186" t="str">
        <f t="shared" si="1801"/>
        <v>BC$14</v>
      </c>
      <c r="BD1534" s="186" t="str">
        <f t="shared" si="1801"/>
        <v>BD$14</v>
      </c>
      <c r="BE1534" s="186" t="str">
        <f t="shared" si="1801"/>
        <v>BE$14</v>
      </c>
      <c r="BF1534" s="186" t="str">
        <f t="shared" si="1801"/>
        <v>BF$14</v>
      </c>
      <c r="BG1534" s="186" t="str">
        <f t="shared" si="1801"/>
        <v>BG$14</v>
      </c>
      <c r="BH1534" s="186" t="str">
        <f t="shared" si="1801"/>
        <v>BH$14</v>
      </c>
      <c r="BI1534" s="186" t="str">
        <f t="shared" si="1801"/>
        <v>BI$14</v>
      </c>
      <c r="BJ1534" s="186" t="str">
        <f t="shared" si="1801"/>
        <v>BJ$14</v>
      </c>
      <c r="BK1534" s="186" t="str">
        <f t="shared" si="1801"/>
        <v>BK$14</v>
      </c>
      <c r="BL1534" s="186" t="str">
        <f t="shared" si="1801"/>
        <v>BL$14</v>
      </c>
      <c r="BM1534" s="186" t="str">
        <f t="shared" si="1801"/>
        <v>BM$14</v>
      </c>
      <c r="BN1534" s="186" t="str">
        <f t="shared" si="1801"/>
        <v>BN$14</v>
      </c>
      <c r="BO1534" s="186" t="str">
        <f t="shared" si="1801"/>
        <v>BO$14</v>
      </c>
      <c r="BP1534" s="186" t="str">
        <f t="shared" si="1801"/>
        <v>BP$14</v>
      </c>
      <c r="BQ1534" s="186" t="str">
        <f t="shared" si="1801"/>
        <v>BQ$14</v>
      </c>
      <c r="BR1534" s="186" t="str">
        <f t="shared" si="1801"/>
        <v>BR$14</v>
      </c>
      <c r="BS1534" s="186" t="str">
        <f t="shared" si="1801"/>
        <v>BS$14</v>
      </c>
      <c r="BT1534" s="186" t="str">
        <f t="shared" si="1801"/>
        <v>BT$14</v>
      </c>
      <c r="BU1534" s="186" t="str">
        <f t="shared" si="1801"/>
        <v>BU$14</v>
      </c>
      <c r="BV1534" s="186" t="str">
        <f t="shared" si="1801"/>
        <v>BV$14</v>
      </c>
      <c r="BW1534" s="186" t="str">
        <f t="shared" si="1801"/>
        <v>BW$14</v>
      </c>
      <c r="BX1534" s="186" t="str">
        <f t="shared" si="1801"/>
        <v>BX$14</v>
      </c>
      <c r="BY1534" s="186" t="str">
        <f t="shared" si="1801"/>
        <v>BY$14</v>
      </c>
      <c r="BZ1534" s="186" t="str">
        <f t="shared" si="1801"/>
        <v>BZ$14</v>
      </c>
      <c r="CA1534" s="186" t="str">
        <f t="shared" si="1801"/>
        <v>CA$14</v>
      </c>
      <c r="CB1534" s="186" t="str">
        <f t="shared" si="1801"/>
        <v>CB$14</v>
      </c>
      <c r="CC1534" s="186" t="str">
        <f t="shared" si="1801"/>
        <v>CC$14</v>
      </c>
      <c r="CD1534" s="186" t="str">
        <f t="shared" si="1801"/>
        <v>CD$14</v>
      </c>
      <c r="CE1534" s="186" t="str">
        <f t="shared" ref="CE1534:CL1534" si="1802">CE$18</f>
        <v>CE$14</v>
      </c>
      <c r="CF1534" s="186" t="str">
        <f t="shared" si="1802"/>
        <v>CF$14</v>
      </c>
      <c r="CG1534" s="186" t="str">
        <f t="shared" si="1802"/>
        <v>CG$14</v>
      </c>
      <c r="CH1534" s="186" t="str">
        <f t="shared" si="1802"/>
        <v>CH$14</v>
      </c>
      <c r="CI1534" s="186" t="str">
        <f t="shared" si="1802"/>
        <v>CI$14</v>
      </c>
      <c r="CJ1534" s="186" t="str">
        <f t="shared" si="1802"/>
        <v>CJ$14</v>
      </c>
      <c r="CK1534" s="186" t="str">
        <f t="shared" si="1802"/>
        <v>CK$14</v>
      </c>
      <c r="CL1534" s="186" t="str">
        <f t="shared" si="1802"/>
        <v>CL$14</v>
      </c>
    </row>
    <row r="1535" spans="2:90" x14ac:dyDescent="0.4">
      <c r="B1535" s="171" t="s">
        <v>464</v>
      </c>
      <c r="E1535" s="8"/>
      <c r="H1535" s="196"/>
      <c r="I1535" s="197"/>
      <c r="J1535" s="197"/>
      <c r="K1535" s="198"/>
      <c r="L1535" s="198"/>
      <c r="M1535" s="198"/>
      <c r="N1535" s="198"/>
      <c r="O1535" s="198"/>
      <c r="P1535" s="198"/>
      <c r="R1535" s="198"/>
      <c r="S1535" s="186" t="str">
        <f t="shared" ref="S1535:CD1535" si="1803">S$19</f>
        <v>S$15</v>
      </c>
      <c r="T1535" s="186" t="str">
        <f t="shared" si="1803"/>
        <v>T$15</v>
      </c>
      <c r="U1535" s="186" t="str">
        <f t="shared" si="1803"/>
        <v>U$15</v>
      </c>
      <c r="V1535" s="186" t="str">
        <f t="shared" si="1803"/>
        <v>V$15</v>
      </c>
      <c r="W1535" s="186" t="str">
        <f t="shared" si="1803"/>
        <v>W$15</v>
      </c>
      <c r="X1535" s="186" t="str">
        <f t="shared" si="1803"/>
        <v>X$15</v>
      </c>
      <c r="Y1535" s="186" t="str">
        <f t="shared" si="1803"/>
        <v>Y$15</v>
      </c>
      <c r="Z1535" s="186" t="str">
        <f t="shared" si="1803"/>
        <v>Z$15</v>
      </c>
      <c r="AA1535" s="186" t="str">
        <f t="shared" si="1803"/>
        <v>AA$15</v>
      </c>
      <c r="AB1535" s="186" t="str">
        <f t="shared" si="1803"/>
        <v>AB$15</v>
      </c>
      <c r="AC1535" s="186" t="str">
        <f t="shared" si="1803"/>
        <v>AC$15</v>
      </c>
      <c r="AD1535" s="186" t="str">
        <f t="shared" si="1803"/>
        <v>AD$15</v>
      </c>
      <c r="AE1535" s="186" t="str">
        <f t="shared" si="1803"/>
        <v>AE$15</v>
      </c>
      <c r="AF1535" s="186" t="str">
        <f t="shared" si="1803"/>
        <v>AF$15</v>
      </c>
      <c r="AG1535" s="186" t="str">
        <f t="shared" si="1803"/>
        <v>AG$15</v>
      </c>
      <c r="AH1535" s="186" t="str">
        <f t="shared" si="1803"/>
        <v>AH$15</v>
      </c>
      <c r="AI1535" s="186" t="str">
        <f t="shared" si="1803"/>
        <v>AI$15</v>
      </c>
      <c r="AJ1535" s="186" t="str">
        <f t="shared" si="1803"/>
        <v>AJ$15</v>
      </c>
      <c r="AK1535" s="186" t="str">
        <f t="shared" si="1803"/>
        <v>AK$15</v>
      </c>
      <c r="AL1535" s="186" t="str">
        <f t="shared" si="1803"/>
        <v>AL$15</v>
      </c>
      <c r="AM1535" s="186" t="str">
        <f t="shared" si="1803"/>
        <v>AM$15</v>
      </c>
      <c r="AN1535" s="186" t="str">
        <f t="shared" si="1803"/>
        <v>AN$15</v>
      </c>
      <c r="AO1535" s="186" t="str">
        <f t="shared" si="1803"/>
        <v>AO$15</v>
      </c>
      <c r="AP1535" s="186" t="str">
        <f t="shared" si="1803"/>
        <v>AP$15</v>
      </c>
      <c r="AQ1535" s="186" t="str">
        <f t="shared" si="1803"/>
        <v>AQ$15</v>
      </c>
      <c r="AR1535" s="186" t="str">
        <f t="shared" si="1803"/>
        <v>AR$15</v>
      </c>
      <c r="AS1535" s="186" t="str">
        <f t="shared" si="1803"/>
        <v>AS$15</v>
      </c>
      <c r="AT1535" s="186" t="str">
        <f t="shared" si="1803"/>
        <v>AT$15</v>
      </c>
      <c r="AU1535" s="186" t="str">
        <f t="shared" si="1803"/>
        <v>AU$15</v>
      </c>
      <c r="AV1535" s="186" t="str">
        <f t="shared" si="1803"/>
        <v>AV$15</v>
      </c>
      <c r="AW1535" s="186" t="str">
        <f t="shared" si="1803"/>
        <v>AW$15</v>
      </c>
      <c r="AX1535" s="186" t="str">
        <f t="shared" si="1803"/>
        <v>AX$15</v>
      </c>
      <c r="AY1535" s="186" t="str">
        <f t="shared" si="1803"/>
        <v>AY$15</v>
      </c>
      <c r="AZ1535" s="186" t="str">
        <f t="shared" si="1803"/>
        <v>AZ$15</v>
      </c>
      <c r="BA1535" s="186" t="str">
        <f t="shared" si="1803"/>
        <v>BA$15</v>
      </c>
      <c r="BB1535" s="186" t="str">
        <f t="shared" si="1803"/>
        <v>BB$15</v>
      </c>
      <c r="BC1535" s="186" t="str">
        <f t="shared" si="1803"/>
        <v>BC$15</v>
      </c>
      <c r="BD1535" s="186" t="str">
        <f t="shared" si="1803"/>
        <v>BD$15</v>
      </c>
      <c r="BE1535" s="186" t="str">
        <f t="shared" si="1803"/>
        <v>BE$15</v>
      </c>
      <c r="BF1535" s="186" t="str">
        <f t="shared" si="1803"/>
        <v>BF$15</v>
      </c>
      <c r="BG1535" s="186" t="str">
        <f t="shared" si="1803"/>
        <v>BG$15</v>
      </c>
      <c r="BH1535" s="186" t="str">
        <f t="shared" si="1803"/>
        <v>BH$15</v>
      </c>
      <c r="BI1535" s="186" t="str">
        <f t="shared" si="1803"/>
        <v>BI$15</v>
      </c>
      <c r="BJ1535" s="186" t="str">
        <f t="shared" si="1803"/>
        <v>BJ$15</v>
      </c>
      <c r="BK1535" s="186" t="str">
        <f t="shared" si="1803"/>
        <v>BK$15</v>
      </c>
      <c r="BL1535" s="186" t="str">
        <f t="shared" si="1803"/>
        <v>BL$15</v>
      </c>
      <c r="BM1535" s="186" t="str">
        <f t="shared" si="1803"/>
        <v>BM$15</v>
      </c>
      <c r="BN1535" s="186" t="str">
        <f t="shared" si="1803"/>
        <v>BN$15</v>
      </c>
      <c r="BO1535" s="186" t="str">
        <f t="shared" si="1803"/>
        <v>BO$15</v>
      </c>
      <c r="BP1535" s="186" t="str">
        <f t="shared" si="1803"/>
        <v>BP$15</v>
      </c>
      <c r="BQ1535" s="186" t="str">
        <f t="shared" si="1803"/>
        <v>BQ$15</v>
      </c>
      <c r="BR1535" s="186" t="str">
        <f t="shared" si="1803"/>
        <v>BR$15</v>
      </c>
      <c r="BS1535" s="186" t="str">
        <f t="shared" si="1803"/>
        <v>BS$15</v>
      </c>
      <c r="BT1535" s="186" t="str">
        <f t="shared" si="1803"/>
        <v>BT$15</v>
      </c>
      <c r="BU1535" s="186" t="str">
        <f t="shared" si="1803"/>
        <v>BU$15</v>
      </c>
      <c r="BV1535" s="186" t="str">
        <f t="shared" si="1803"/>
        <v>BV$15</v>
      </c>
      <c r="BW1535" s="186" t="str">
        <f t="shared" si="1803"/>
        <v>BW$15</v>
      </c>
      <c r="BX1535" s="186" t="str">
        <f t="shared" si="1803"/>
        <v>BX$15</v>
      </c>
      <c r="BY1535" s="186" t="str">
        <f t="shared" si="1803"/>
        <v>BY$15</v>
      </c>
      <c r="BZ1535" s="186" t="str">
        <f t="shared" si="1803"/>
        <v>BZ$15</v>
      </c>
      <c r="CA1535" s="186" t="str">
        <f t="shared" si="1803"/>
        <v>CA$15</v>
      </c>
      <c r="CB1535" s="186" t="str">
        <f t="shared" si="1803"/>
        <v>CB$15</v>
      </c>
      <c r="CC1535" s="186" t="str">
        <f t="shared" si="1803"/>
        <v>CC$15</v>
      </c>
      <c r="CD1535" s="186" t="str">
        <f t="shared" si="1803"/>
        <v>CD$15</v>
      </c>
      <c r="CE1535" s="186" t="str">
        <f t="shared" ref="CE1535:CL1535" si="1804">CE$19</f>
        <v>CE$15</v>
      </c>
      <c r="CF1535" s="186" t="str">
        <f t="shared" si="1804"/>
        <v>CF$15</v>
      </c>
      <c r="CG1535" s="186" t="str">
        <f t="shared" si="1804"/>
        <v>CG$15</v>
      </c>
      <c r="CH1535" s="186" t="str">
        <f t="shared" si="1804"/>
        <v>CH$15</v>
      </c>
      <c r="CI1535" s="186" t="str">
        <f t="shared" si="1804"/>
        <v>CI$15</v>
      </c>
      <c r="CJ1535" s="186" t="str">
        <f t="shared" si="1804"/>
        <v>CJ$15</v>
      </c>
      <c r="CK1535" s="186" t="str">
        <f t="shared" si="1804"/>
        <v>CK$15</v>
      </c>
      <c r="CL1535" s="186" t="str">
        <f t="shared" si="1804"/>
        <v>CL$15</v>
      </c>
    </row>
    <row r="1536" spans="2:90" x14ac:dyDescent="0.4">
      <c r="B1536" s="66" t="s">
        <v>1014</v>
      </c>
      <c r="C1536" s="31"/>
      <c r="D1536" t="s">
        <v>1018</v>
      </c>
      <c r="E1536" s="8" t="str">
        <f t="shared" ref="E1536:E1541" si="1805">ROW()&amp;" "&amp;D1536</f>
        <v>1536 RECURPERCENTDC-S</v>
      </c>
      <c r="F1536" t="s">
        <v>438</v>
      </c>
      <c r="G1536" s="31" t="s">
        <v>81</v>
      </c>
      <c r="H1536" s="22"/>
      <c r="I1536" s="287"/>
      <c r="J1536" s="287"/>
      <c r="K1536" s="22"/>
      <c r="L1536" s="22"/>
      <c r="M1536" s="22"/>
      <c r="N1536" s="22"/>
      <c r="O1536" s="22"/>
      <c r="P1536" s="22"/>
      <c r="R1536" s="66"/>
      <c r="S1536" s="288"/>
      <c r="T1536" s="288"/>
      <c r="U1536" s="288"/>
      <c r="V1536" s="288"/>
      <c r="W1536" s="288"/>
      <c r="X1536" s="288"/>
      <c r="Y1536" s="288"/>
      <c r="Z1536" s="288"/>
      <c r="AA1536" s="288"/>
      <c r="AB1536" s="288"/>
      <c r="AC1536" s="288"/>
      <c r="AD1536" s="288"/>
      <c r="AE1536" s="288"/>
      <c r="AF1536" s="288"/>
      <c r="AG1536" s="288"/>
      <c r="AH1536" s="288"/>
      <c r="AI1536" s="288"/>
      <c r="AJ1536" s="288"/>
      <c r="AK1536" s="288"/>
      <c r="AL1536" s="288"/>
      <c r="AM1536" s="288"/>
      <c r="AN1536" s="288"/>
      <c r="AO1536" s="288"/>
      <c r="AP1536" s="288"/>
      <c r="AQ1536" s="288"/>
      <c r="AR1536" s="288"/>
      <c r="AS1536" s="288"/>
      <c r="AT1536" s="288"/>
      <c r="AU1536" s="288"/>
      <c r="AV1536" s="288"/>
      <c r="AW1536" s="288"/>
      <c r="AX1536" s="288"/>
      <c r="AY1536" s="288"/>
      <c r="AZ1536" s="288"/>
      <c r="BA1536" s="288"/>
      <c r="BB1536" s="288"/>
      <c r="BC1536" s="288"/>
      <c r="BD1536" s="288"/>
      <c r="BE1536" s="288"/>
      <c r="BF1536" s="288"/>
      <c r="BG1536" s="288"/>
      <c r="BH1536" s="288"/>
      <c r="BI1536" s="288"/>
      <c r="BJ1536" s="288"/>
      <c r="BK1536" s="288"/>
      <c r="BL1536" s="288"/>
      <c r="BM1536" s="288"/>
      <c r="BN1536" s="288"/>
      <c r="BO1536" s="288"/>
      <c r="BP1536" s="288"/>
      <c r="BQ1536" s="288"/>
      <c r="BR1536" s="288"/>
      <c r="BS1536" s="288"/>
      <c r="BT1536" s="288"/>
      <c r="BU1536" s="288"/>
      <c r="BV1536" s="288"/>
      <c r="BW1536" s="288"/>
      <c r="BX1536" s="288"/>
      <c r="BY1536" s="288"/>
      <c r="BZ1536" s="288"/>
      <c r="CA1536" s="288"/>
      <c r="CB1536" s="288"/>
      <c r="CC1536" s="288"/>
      <c r="CD1536" s="288"/>
      <c r="CE1536" s="288"/>
      <c r="CF1536" s="288"/>
      <c r="CG1536" s="288"/>
      <c r="CH1536" s="288"/>
      <c r="CI1536" s="288"/>
      <c r="CJ1536" s="288"/>
      <c r="CK1536" s="288"/>
      <c r="CL1536" s="288"/>
    </row>
    <row r="1537" spans="2:90" x14ac:dyDescent="0.4">
      <c r="B1537" s="95" t="str">
        <f>B1540&amp;":"</f>
        <v>Recurring fees - (Primary label):</v>
      </c>
      <c r="C1537" s="31"/>
      <c r="D1537" t="s">
        <v>1018</v>
      </c>
      <c r="E1537" s="8" t="str">
        <f t="shared" si="1805"/>
        <v>1537 RECURPERCENTDC-S</v>
      </c>
      <c r="H1537" s="31"/>
      <c r="I1537" s="73"/>
      <c r="J1537" s="73"/>
      <c r="K1537" s="31"/>
      <c r="L1537" s="31"/>
      <c r="M1537" s="31"/>
      <c r="N1537" s="31"/>
      <c r="O1537" s="31"/>
      <c r="P1537" s="31"/>
      <c r="R1537" s="67"/>
      <c r="S1537" s="152"/>
      <c r="T1537" s="152"/>
      <c r="U1537" s="152"/>
      <c r="V1537" s="152"/>
      <c r="W1537" s="152"/>
      <c r="X1537" s="152"/>
      <c r="Y1537" s="152"/>
      <c r="Z1537" s="152"/>
      <c r="AA1537" s="152"/>
      <c r="AB1537" s="152"/>
      <c r="AC1537" s="152"/>
      <c r="AD1537" s="152"/>
      <c r="AE1537" s="152"/>
      <c r="AF1537" s="152"/>
      <c r="AG1537" s="152"/>
      <c r="AH1537" s="152"/>
      <c r="AI1537" s="152"/>
      <c r="AJ1537" s="152"/>
      <c r="AK1537" s="152"/>
      <c r="AL1537" s="152"/>
      <c r="AM1537" s="152"/>
      <c r="AN1537" s="152"/>
      <c r="AO1537" s="152"/>
      <c r="AP1537" s="152"/>
      <c r="AQ1537" s="152"/>
      <c r="AR1537" s="152"/>
      <c r="AS1537" s="152"/>
      <c r="AT1537" s="152"/>
      <c r="AU1537" s="152"/>
      <c r="AV1537" s="152"/>
      <c r="AW1537" s="152"/>
      <c r="AX1537" s="152"/>
      <c r="AY1537" s="152"/>
      <c r="AZ1537" s="152"/>
      <c r="BA1537" s="152"/>
      <c r="BB1537" s="152"/>
      <c r="BC1537" s="152"/>
      <c r="BD1537" s="152"/>
      <c r="BE1537" s="152"/>
      <c r="BF1537" s="152"/>
      <c r="BG1537" s="152"/>
      <c r="BH1537" s="152"/>
      <c r="BI1537" s="152"/>
      <c r="BJ1537" s="152"/>
      <c r="BK1537" s="152"/>
      <c r="BL1537" s="152"/>
      <c r="BM1537" s="152"/>
      <c r="BN1537" s="152"/>
      <c r="BO1537" s="152"/>
      <c r="BP1537" s="152"/>
      <c r="BQ1537" s="152"/>
      <c r="BR1537" s="152"/>
      <c r="BS1537" s="152"/>
      <c r="BT1537" s="152"/>
      <c r="BU1537" s="152"/>
      <c r="BV1537" s="152"/>
      <c r="BW1537" s="152"/>
      <c r="BX1537" s="152"/>
      <c r="BY1537" s="152"/>
      <c r="BZ1537" s="152"/>
      <c r="CA1537" s="152"/>
      <c r="CB1537" s="152"/>
      <c r="CC1537" s="152"/>
      <c r="CD1537" s="152"/>
      <c r="CE1537" s="152"/>
      <c r="CF1537" s="152"/>
      <c r="CG1537" s="152"/>
      <c r="CH1537" s="152"/>
      <c r="CI1537" s="152"/>
      <c r="CJ1537" s="152"/>
      <c r="CK1537" s="152"/>
      <c r="CL1537" s="152"/>
    </row>
    <row r="1538" spans="2:90" x14ac:dyDescent="0.4">
      <c r="B1538" s="141" t="str">
        <f>"$ sales/new "&amp;B1543</f>
        <v>$ sales/new primary unit</v>
      </c>
      <c r="D1538" t="s">
        <v>1018</v>
      </c>
      <c r="E1538" s="8" t="str">
        <f t="shared" si="1805"/>
        <v>1538 RECURPERCENTDC-S</v>
      </c>
      <c r="G1538" t="str">
        <f>E1538</f>
        <v>1538 RECURPERCENTDC-S</v>
      </c>
      <c r="H1538" s="12"/>
      <c r="I1538" s="60"/>
      <c r="J1538" s="60"/>
      <c r="K1538" s="18">
        <v>5</v>
      </c>
      <c r="L1538" s="18">
        <v>5</v>
      </c>
      <c r="M1538" s="18">
        <v>5</v>
      </c>
      <c r="N1538" s="18">
        <v>5</v>
      </c>
      <c r="O1538" s="18">
        <v>5</v>
      </c>
      <c r="P1538" s="18">
        <v>5</v>
      </c>
      <c r="R1538" s="19"/>
      <c r="S1538" s="143" cm="1">
        <f t="array" ref="S1538">INDEX($K:$P,ROW(),MATCH(S$3,$K$2:$P$2,0))</f>
        <v>5</v>
      </c>
      <c r="T1538" s="143" cm="1">
        <f t="array" ref="T1538">INDEX($K:$P,ROW(),MATCH(T$3,$K$2:$P$2,0))</f>
        <v>5</v>
      </c>
      <c r="U1538" s="143" cm="1">
        <f t="array" ref="U1538">INDEX($K:$P,ROW(),MATCH(U$3,$K$2:$P$2,0))</f>
        <v>5</v>
      </c>
      <c r="V1538" s="143" cm="1">
        <f t="array" ref="V1538">INDEX($K:$P,ROW(),MATCH(V$3,$K$2:$P$2,0))</f>
        <v>5</v>
      </c>
      <c r="W1538" s="143" cm="1">
        <f t="array" ref="W1538">INDEX($K:$P,ROW(),MATCH(W$3,$K$2:$P$2,0))</f>
        <v>5</v>
      </c>
      <c r="X1538" s="143" cm="1">
        <f t="array" ref="X1538">INDEX($K:$P,ROW(),MATCH(X$3,$K$2:$P$2,0))</f>
        <v>5</v>
      </c>
      <c r="Y1538" s="143" cm="1">
        <f t="array" ref="Y1538">INDEX($K:$P,ROW(),MATCH(Y$3,$K$2:$P$2,0))</f>
        <v>5</v>
      </c>
      <c r="Z1538" s="143" cm="1">
        <f t="array" ref="Z1538">INDEX($K:$P,ROW(),MATCH(Z$3,$K$2:$P$2,0))</f>
        <v>5</v>
      </c>
      <c r="AA1538" s="143" cm="1">
        <f t="array" ref="AA1538">INDEX($K:$P,ROW(),MATCH(AA$3,$K$2:$P$2,0))</f>
        <v>5</v>
      </c>
      <c r="AB1538" s="143" cm="1">
        <f t="array" ref="AB1538">INDEX($K:$P,ROW(),MATCH(AB$3,$K$2:$P$2,0))</f>
        <v>5</v>
      </c>
      <c r="AC1538" s="143" cm="1">
        <f t="array" ref="AC1538">INDEX($K:$P,ROW(),MATCH(AC$3,$K$2:$P$2,0))</f>
        <v>5</v>
      </c>
      <c r="AD1538" s="143" cm="1">
        <f t="array" ref="AD1538">INDEX($K:$P,ROW(),MATCH(AD$3,$K$2:$P$2,0))</f>
        <v>5</v>
      </c>
      <c r="AE1538" s="143" cm="1">
        <f t="array" ref="AE1538">INDEX($K:$P,ROW(),MATCH(AE$3,$K$2:$P$2,0))</f>
        <v>5</v>
      </c>
      <c r="AF1538" s="143" cm="1">
        <f t="array" ref="AF1538">INDEX($K:$P,ROW(),MATCH(AF$3,$K$2:$P$2,0))</f>
        <v>5</v>
      </c>
      <c r="AG1538" s="143" cm="1">
        <f t="array" ref="AG1538">INDEX($K:$P,ROW(),MATCH(AG$3,$K$2:$P$2,0))</f>
        <v>5</v>
      </c>
      <c r="AH1538" s="143" cm="1">
        <f t="array" ref="AH1538">INDEX($K:$P,ROW(),MATCH(AH$3,$K$2:$P$2,0))</f>
        <v>5</v>
      </c>
      <c r="AI1538" s="143" cm="1">
        <f t="array" ref="AI1538">INDEX($K:$P,ROW(),MATCH(AI$3,$K$2:$P$2,0))</f>
        <v>5</v>
      </c>
      <c r="AJ1538" s="143" cm="1">
        <f t="array" ref="AJ1538">INDEX($K:$P,ROW(),MATCH(AJ$3,$K$2:$P$2,0))</f>
        <v>5</v>
      </c>
      <c r="AK1538" s="143" cm="1">
        <f t="array" ref="AK1538">INDEX($K:$P,ROW(),MATCH(AK$3,$K$2:$P$2,0))</f>
        <v>5</v>
      </c>
      <c r="AL1538" s="143" cm="1">
        <f t="array" ref="AL1538">INDEX($K:$P,ROW(),MATCH(AL$3,$K$2:$P$2,0))</f>
        <v>5</v>
      </c>
      <c r="AM1538" s="143" cm="1">
        <f t="array" ref="AM1538">INDEX($K:$P,ROW(),MATCH(AM$3,$K$2:$P$2,0))</f>
        <v>5</v>
      </c>
      <c r="AN1538" s="143" cm="1">
        <f t="array" ref="AN1538">INDEX($K:$P,ROW(),MATCH(AN$3,$K$2:$P$2,0))</f>
        <v>5</v>
      </c>
      <c r="AO1538" s="143" cm="1">
        <f t="array" ref="AO1538">INDEX($K:$P,ROW(),MATCH(AO$3,$K$2:$P$2,0))</f>
        <v>5</v>
      </c>
      <c r="AP1538" s="143" cm="1">
        <f t="array" ref="AP1538">INDEX($K:$P,ROW(),MATCH(AP$3,$K$2:$P$2,0))</f>
        <v>5</v>
      </c>
      <c r="AQ1538" s="143" cm="1">
        <f t="array" ref="AQ1538">INDEX($K:$P,ROW(),MATCH(AQ$3,$K$2:$P$2,0))</f>
        <v>5</v>
      </c>
      <c r="AR1538" s="143" cm="1">
        <f t="array" ref="AR1538">INDEX($K:$P,ROW(),MATCH(AR$3,$K$2:$P$2,0))</f>
        <v>5</v>
      </c>
      <c r="AS1538" s="143" cm="1">
        <f t="array" ref="AS1538">INDEX($K:$P,ROW(),MATCH(AS$3,$K$2:$P$2,0))</f>
        <v>5</v>
      </c>
      <c r="AT1538" s="143" cm="1">
        <f t="array" ref="AT1538">INDEX($K:$P,ROW(),MATCH(AT$3,$K$2:$P$2,0))</f>
        <v>5</v>
      </c>
      <c r="AU1538" s="143" cm="1">
        <f t="array" ref="AU1538">INDEX($K:$P,ROW(),MATCH(AU$3,$K$2:$P$2,0))</f>
        <v>5</v>
      </c>
      <c r="AV1538" s="143" cm="1">
        <f t="array" ref="AV1538">INDEX($K:$P,ROW(),MATCH(AV$3,$K$2:$P$2,0))</f>
        <v>5</v>
      </c>
      <c r="AW1538" s="143" cm="1">
        <f t="array" ref="AW1538">INDEX($K:$P,ROW(),MATCH(AW$3,$K$2:$P$2,0))</f>
        <v>5</v>
      </c>
      <c r="AX1538" s="143" cm="1">
        <f t="array" ref="AX1538">INDEX($K:$P,ROW(),MATCH(AX$3,$K$2:$P$2,0))</f>
        <v>5</v>
      </c>
      <c r="AY1538" s="143" cm="1">
        <f t="array" ref="AY1538">INDEX($K:$P,ROW(),MATCH(AY$3,$K$2:$P$2,0))</f>
        <v>5</v>
      </c>
      <c r="AZ1538" s="143" cm="1">
        <f t="array" ref="AZ1538">INDEX($K:$P,ROW(),MATCH(AZ$3,$K$2:$P$2,0))</f>
        <v>5</v>
      </c>
      <c r="BA1538" s="143" cm="1">
        <f t="array" ref="BA1538">INDEX($K:$P,ROW(),MATCH(BA$3,$K$2:$P$2,0))</f>
        <v>5</v>
      </c>
      <c r="BB1538" s="143" cm="1">
        <f t="array" ref="BB1538">INDEX($K:$P,ROW(),MATCH(BB$3,$K$2:$P$2,0))</f>
        <v>5</v>
      </c>
      <c r="BC1538" s="143" cm="1">
        <f t="array" ref="BC1538">INDEX($K:$P,ROW(),MATCH(BC$3,$K$2:$P$2,0))</f>
        <v>5</v>
      </c>
      <c r="BD1538" s="143" cm="1">
        <f t="array" ref="BD1538">INDEX($K:$P,ROW(),MATCH(BD$3,$K$2:$P$2,0))</f>
        <v>5</v>
      </c>
      <c r="BE1538" s="143" cm="1">
        <f t="array" ref="BE1538">INDEX($K:$P,ROW(),MATCH(BE$3,$K$2:$P$2,0))</f>
        <v>5</v>
      </c>
      <c r="BF1538" s="143" cm="1">
        <f t="array" ref="BF1538">INDEX($K:$P,ROW(),MATCH(BF$3,$K$2:$P$2,0))</f>
        <v>5</v>
      </c>
      <c r="BG1538" s="143" cm="1">
        <f t="array" ref="BG1538">INDEX($K:$P,ROW(),MATCH(BG$3,$K$2:$P$2,0))</f>
        <v>5</v>
      </c>
      <c r="BH1538" s="143" cm="1">
        <f t="array" ref="BH1538">INDEX($K:$P,ROW(),MATCH(BH$3,$K$2:$P$2,0))</f>
        <v>5</v>
      </c>
      <c r="BI1538" s="143" cm="1">
        <f t="array" ref="BI1538">INDEX($K:$P,ROW(),MATCH(BI$3,$K$2:$P$2,0))</f>
        <v>5</v>
      </c>
      <c r="BJ1538" s="143" cm="1">
        <f t="array" ref="BJ1538">INDEX($K:$P,ROW(),MATCH(BJ$3,$K$2:$P$2,0))</f>
        <v>5</v>
      </c>
      <c r="BK1538" s="143" cm="1">
        <f t="array" ref="BK1538">INDEX($K:$P,ROW(),MATCH(BK$3,$K$2:$P$2,0))</f>
        <v>5</v>
      </c>
      <c r="BL1538" s="143" cm="1">
        <f t="array" ref="BL1538">INDEX($K:$P,ROW(),MATCH(BL$3,$K$2:$P$2,0))</f>
        <v>5</v>
      </c>
      <c r="BM1538" s="143" cm="1">
        <f t="array" ref="BM1538">INDEX($K:$P,ROW(),MATCH(BM$3,$K$2:$P$2,0))</f>
        <v>5</v>
      </c>
      <c r="BN1538" s="143" cm="1">
        <f t="array" ref="BN1538">INDEX($K:$P,ROW(),MATCH(BN$3,$K$2:$P$2,0))</f>
        <v>5</v>
      </c>
      <c r="BO1538" s="143" cm="1">
        <f t="array" ref="BO1538">INDEX($K:$P,ROW(),MATCH(BO$3,$K$2:$P$2,0))</f>
        <v>5</v>
      </c>
      <c r="BP1538" s="143" cm="1">
        <f t="array" ref="BP1538">INDEX($K:$P,ROW(),MATCH(BP$3,$K$2:$P$2,0))</f>
        <v>5</v>
      </c>
      <c r="BQ1538" s="143" cm="1">
        <f t="array" ref="BQ1538">INDEX($K:$P,ROW(),MATCH(BQ$3,$K$2:$P$2,0))</f>
        <v>5</v>
      </c>
      <c r="BR1538" s="143" cm="1">
        <f t="array" ref="BR1538">INDEX($K:$P,ROW(),MATCH(BR$3,$K$2:$P$2,0))</f>
        <v>5</v>
      </c>
      <c r="BS1538" s="143" cm="1">
        <f t="array" ref="BS1538">INDEX($K:$P,ROW(),MATCH(BS$3,$K$2:$P$2,0))</f>
        <v>5</v>
      </c>
      <c r="BT1538" s="143" cm="1">
        <f t="array" ref="BT1538">INDEX($K:$P,ROW(),MATCH(BT$3,$K$2:$P$2,0))</f>
        <v>5</v>
      </c>
      <c r="BU1538" s="143" cm="1">
        <f t="array" ref="BU1538">INDEX($K:$P,ROW(),MATCH(BU$3,$K$2:$P$2,0))</f>
        <v>5</v>
      </c>
      <c r="BV1538" s="143" cm="1">
        <f t="array" ref="BV1538">INDEX($K:$P,ROW(),MATCH(BV$3,$K$2:$P$2,0))</f>
        <v>5</v>
      </c>
      <c r="BW1538" s="143" cm="1">
        <f t="array" ref="BW1538">INDEX($K:$P,ROW(),MATCH(BW$3,$K$2:$P$2,0))</f>
        <v>5</v>
      </c>
      <c r="BX1538" s="143" cm="1">
        <f t="array" ref="BX1538">INDEX($K:$P,ROW(),MATCH(BX$3,$K$2:$P$2,0))</f>
        <v>5</v>
      </c>
      <c r="BY1538" s="143" cm="1">
        <f t="array" ref="BY1538">INDEX($K:$P,ROW(),MATCH(BY$3,$K$2:$P$2,0))</f>
        <v>5</v>
      </c>
      <c r="BZ1538" s="143" cm="1">
        <f t="array" ref="BZ1538">INDEX($K:$P,ROW(),MATCH(BZ$3,$K$2:$P$2,0))</f>
        <v>5</v>
      </c>
      <c r="CA1538" s="143" cm="1">
        <f t="array" ref="CA1538">INDEX($K:$P,ROW(),MATCH(CA$3,$K$2:$P$2,0))</f>
        <v>5</v>
      </c>
      <c r="CB1538" s="143" cm="1">
        <f t="array" ref="CB1538">INDEX($K:$P,ROW(),MATCH(CB$3,$K$2:$P$2,0))</f>
        <v>5</v>
      </c>
      <c r="CC1538" s="143" cm="1">
        <f t="array" ref="CC1538">INDEX($K:$P,ROW(),MATCH(CC$3,$K$2:$P$2,0))</f>
        <v>5</v>
      </c>
      <c r="CD1538" s="143" cm="1">
        <f t="array" ref="CD1538">INDEX($K:$P,ROW(),MATCH(CD$3,$K$2:$P$2,0))</f>
        <v>5</v>
      </c>
      <c r="CE1538" s="143" cm="1">
        <f t="array" ref="CE1538">INDEX($K:$P,ROW(),MATCH(CE$3,$K$2:$P$2,0))</f>
        <v>5</v>
      </c>
      <c r="CF1538" s="143" cm="1">
        <f t="array" ref="CF1538">INDEX($K:$P,ROW(),MATCH(CF$3,$K$2:$P$2,0))</f>
        <v>5</v>
      </c>
      <c r="CG1538" s="143" cm="1">
        <f t="array" ref="CG1538">INDEX($K:$P,ROW(),MATCH(CG$3,$K$2:$P$2,0))</f>
        <v>5</v>
      </c>
      <c r="CH1538" s="143" cm="1">
        <f t="array" ref="CH1538">INDEX($K:$P,ROW(),MATCH(CH$3,$K$2:$P$2,0))</f>
        <v>5</v>
      </c>
      <c r="CI1538" s="143" cm="1">
        <f t="array" ref="CI1538">INDEX($K:$P,ROW(),MATCH(CI$3,$K$2:$P$2,0))</f>
        <v>5</v>
      </c>
      <c r="CJ1538" s="143" cm="1">
        <f t="array" ref="CJ1538">INDEX($K:$P,ROW(),MATCH(CJ$3,$K$2:$P$2,0))</f>
        <v>5</v>
      </c>
      <c r="CK1538" s="143" cm="1">
        <f t="array" ref="CK1538">INDEX($K:$P,ROW(),MATCH(CK$3,$K$2:$P$2,0))</f>
        <v>5</v>
      </c>
      <c r="CL1538" s="143" cm="1">
        <f t="array" ref="CL1538">INDEX($K:$P,ROW(),MATCH(CL$3,$K$2:$P$2,0))</f>
        <v>5</v>
      </c>
    </row>
    <row r="1539" spans="2:90" x14ac:dyDescent="0.4">
      <c r="B1539" s="141" t="str">
        <f>"% of "&amp;B1552&amp;"s"</f>
        <v>% of primary units</v>
      </c>
      <c r="D1539" t="s">
        <v>1018</v>
      </c>
      <c r="E1539" s="8" t="str">
        <f t="shared" ref="E1539" si="1806">ROW()&amp;" "&amp;D1539</f>
        <v>1539 RECURPERCENTDC-S</v>
      </c>
      <c r="H1539" s="12"/>
      <c r="I1539" s="60"/>
      <c r="J1539" s="60"/>
      <c r="K1539" s="162">
        <v>0.5</v>
      </c>
      <c r="L1539" s="162">
        <v>0.5</v>
      </c>
      <c r="M1539" s="162">
        <v>0.5</v>
      </c>
      <c r="N1539" s="162">
        <v>0.5</v>
      </c>
      <c r="O1539" s="162">
        <v>0.5</v>
      </c>
      <c r="P1539" s="162">
        <v>0.5</v>
      </c>
      <c r="Q1539" s="220"/>
      <c r="R1539" s="136"/>
      <c r="S1539" s="178" cm="1">
        <f t="array" ref="S1539">INDEX($K:$P,ROW(),MATCH(S$3,$K$2:$P$2,0))</f>
        <v>0.5</v>
      </c>
      <c r="T1539" s="178" cm="1">
        <f t="array" ref="T1539">INDEX($K:$P,ROW(),MATCH(T$3,$K$2:$P$2,0))</f>
        <v>0.5</v>
      </c>
      <c r="U1539" s="178" cm="1">
        <f t="array" ref="U1539">INDEX($K:$P,ROW(),MATCH(U$3,$K$2:$P$2,0))</f>
        <v>0.5</v>
      </c>
      <c r="V1539" s="178" cm="1">
        <f t="array" ref="V1539">INDEX($K:$P,ROW(),MATCH(V$3,$K$2:$P$2,0))</f>
        <v>0.5</v>
      </c>
      <c r="W1539" s="178" cm="1">
        <f t="array" ref="W1539">INDEX($K:$P,ROW(),MATCH(W$3,$K$2:$P$2,0))</f>
        <v>0.5</v>
      </c>
      <c r="X1539" s="178" cm="1">
        <f t="array" ref="X1539">INDEX($K:$P,ROW(),MATCH(X$3,$K$2:$P$2,0))</f>
        <v>0.5</v>
      </c>
      <c r="Y1539" s="178" cm="1">
        <f t="array" ref="Y1539">INDEX($K:$P,ROW(),MATCH(Y$3,$K$2:$P$2,0))</f>
        <v>0.5</v>
      </c>
      <c r="Z1539" s="178" cm="1">
        <f t="array" ref="Z1539">INDEX($K:$P,ROW(),MATCH(Z$3,$K$2:$P$2,0))</f>
        <v>0.5</v>
      </c>
      <c r="AA1539" s="178" cm="1">
        <f t="array" ref="AA1539">INDEX($K:$P,ROW(),MATCH(AA$3,$K$2:$P$2,0))</f>
        <v>0.5</v>
      </c>
      <c r="AB1539" s="178" cm="1">
        <f t="array" ref="AB1539">INDEX($K:$P,ROW(),MATCH(AB$3,$K$2:$P$2,0))</f>
        <v>0.5</v>
      </c>
      <c r="AC1539" s="178" cm="1">
        <f t="array" ref="AC1539">INDEX($K:$P,ROW(),MATCH(AC$3,$K$2:$P$2,0))</f>
        <v>0.5</v>
      </c>
      <c r="AD1539" s="178" cm="1">
        <f t="array" ref="AD1539">INDEX($K:$P,ROW(),MATCH(AD$3,$K$2:$P$2,0))</f>
        <v>0.5</v>
      </c>
      <c r="AE1539" s="178" cm="1">
        <f t="array" ref="AE1539">INDEX($K:$P,ROW(),MATCH(AE$3,$K$2:$P$2,0))</f>
        <v>0.5</v>
      </c>
      <c r="AF1539" s="178" cm="1">
        <f t="array" ref="AF1539">INDEX($K:$P,ROW(),MATCH(AF$3,$K$2:$P$2,0))</f>
        <v>0.5</v>
      </c>
      <c r="AG1539" s="178" cm="1">
        <f t="array" ref="AG1539">INDEX($K:$P,ROW(),MATCH(AG$3,$K$2:$P$2,0))</f>
        <v>0.5</v>
      </c>
      <c r="AH1539" s="178" cm="1">
        <f t="array" ref="AH1539">INDEX($K:$P,ROW(),MATCH(AH$3,$K$2:$P$2,0))</f>
        <v>0.5</v>
      </c>
      <c r="AI1539" s="178" cm="1">
        <f t="array" ref="AI1539">INDEX($K:$P,ROW(),MATCH(AI$3,$K$2:$P$2,0))</f>
        <v>0.5</v>
      </c>
      <c r="AJ1539" s="178" cm="1">
        <f t="array" ref="AJ1539">INDEX($K:$P,ROW(),MATCH(AJ$3,$K$2:$P$2,0))</f>
        <v>0.5</v>
      </c>
      <c r="AK1539" s="178" cm="1">
        <f t="array" ref="AK1539">INDEX($K:$P,ROW(),MATCH(AK$3,$K$2:$P$2,0))</f>
        <v>0.5</v>
      </c>
      <c r="AL1539" s="178" cm="1">
        <f t="array" ref="AL1539">INDEX($K:$P,ROW(),MATCH(AL$3,$K$2:$P$2,0))</f>
        <v>0.5</v>
      </c>
      <c r="AM1539" s="178" cm="1">
        <f t="array" ref="AM1539">INDEX($K:$P,ROW(),MATCH(AM$3,$K$2:$P$2,0))</f>
        <v>0.5</v>
      </c>
      <c r="AN1539" s="178" cm="1">
        <f t="array" ref="AN1539">INDEX($K:$P,ROW(),MATCH(AN$3,$K$2:$P$2,0))</f>
        <v>0.5</v>
      </c>
      <c r="AO1539" s="178" cm="1">
        <f t="array" ref="AO1539">INDEX($K:$P,ROW(),MATCH(AO$3,$K$2:$P$2,0))</f>
        <v>0.5</v>
      </c>
      <c r="AP1539" s="178" cm="1">
        <f t="array" ref="AP1539">INDEX($K:$P,ROW(),MATCH(AP$3,$K$2:$P$2,0))</f>
        <v>0.5</v>
      </c>
      <c r="AQ1539" s="178" cm="1">
        <f t="array" ref="AQ1539">INDEX($K:$P,ROW(),MATCH(AQ$3,$K$2:$P$2,0))</f>
        <v>0.5</v>
      </c>
      <c r="AR1539" s="178" cm="1">
        <f t="array" ref="AR1539">INDEX($K:$P,ROW(),MATCH(AR$3,$K$2:$P$2,0))</f>
        <v>0.5</v>
      </c>
      <c r="AS1539" s="178" cm="1">
        <f t="array" ref="AS1539">INDEX($K:$P,ROW(),MATCH(AS$3,$K$2:$P$2,0))</f>
        <v>0.5</v>
      </c>
      <c r="AT1539" s="178" cm="1">
        <f t="array" ref="AT1539">INDEX($K:$P,ROW(),MATCH(AT$3,$K$2:$P$2,0))</f>
        <v>0.5</v>
      </c>
      <c r="AU1539" s="178" cm="1">
        <f t="array" ref="AU1539">INDEX($K:$P,ROW(),MATCH(AU$3,$K$2:$P$2,0))</f>
        <v>0.5</v>
      </c>
      <c r="AV1539" s="178" cm="1">
        <f t="array" ref="AV1539">INDEX($K:$P,ROW(),MATCH(AV$3,$K$2:$P$2,0))</f>
        <v>0.5</v>
      </c>
      <c r="AW1539" s="178" cm="1">
        <f t="array" ref="AW1539">INDEX($K:$P,ROW(),MATCH(AW$3,$K$2:$P$2,0))</f>
        <v>0.5</v>
      </c>
      <c r="AX1539" s="178" cm="1">
        <f t="array" ref="AX1539">INDEX($K:$P,ROW(),MATCH(AX$3,$K$2:$P$2,0))</f>
        <v>0.5</v>
      </c>
      <c r="AY1539" s="178" cm="1">
        <f t="array" ref="AY1539">INDEX($K:$P,ROW(),MATCH(AY$3,$K$2:$P$2,0))</f>
        <v>0.5</v>
      </c>
      <c r="AZ1539" s="178" cm="1">
        <f t="array" ref="AZ1539">INDEX($K:$P,ROW(),MATCH(AZ$3,$K$2:$P$2,0))</f>
        <v>0.5</v>
      </c>
      <c r="BA1539" s="178" cm="1">
        <f t="array" ref="BA1539">INDEX($K:$P,ROW(),MATCH(BA$3,$K$2:$P$2,0))</f>
        <v>0.5</v>
      </c>
      <c r="BB1539" s="178" cm="1">
        <f t="array" ref="BB1539">INDEX($K:$P,ROW(),MATCH(BB$3,$K$2:$P$2,0))</f>
        <v>0.5</v>
      </c>
      <c r="BC1539" s="178" cm="1">
        <f t="array" ref="BC1539">INDEX($K:$P,ROW(),MATCH(BC$3,$K$2:$P$2,0))</f>
        <v>0.5</v>
      </c>
      <c r="BD1539" s="178" cm="1">
        <f t="array" ref="BD1539">INDEX($K:$P,ROW(),MATCH(BD$3,$K$2:$P$2,0))</f>
        <v>0.5</v>
      </c>
      <c r="BE1539" s="178" cm="1">
        <f t="array" ref="BE1539">INDEX($K:$P,ROW(),MATCH(BE$3,$K$2:$P$2,0))</f>
        <v>0.5</v>
      </c>
      <c r="BF1539" s="178" cm="1">
        <f t="array" ref="BF1539">INDEX($K:$P,ROW(),MATCH(BF$3,$K$2:$P$2,0))</f>
        <v>0.5</v>
      </c>
      <c r="BG1539" s="178" cm="1">
        <f t="array" ref="BG1539">INDEX($K:$P,ROW(),MATCH(BG$3,$K$2:$P$2,0))</f>
        <v>0.5</v>
      </c>
      <c r="BH1539" s="178" cm="1">
        <f t="array" ref="BH1539">INDEX($K:$P,ROW(),MATCH(BH$3,$K$2:$P$2,0))</f>
        <v>0.5</v>
      </c>
      <c r="BI1539" s="178" cm="1">
        <f t="array" ref="BI1539">INDEX($K:$P,ROW(),MATCH(BI$3,$K$2:$P$2,0))</f>
        <v>0.5</v>
      </c>
      <c r="BJ1539" s="178" cm="1">
        <f t="array" ref="BJ1539">INDEX($K:$P,ROW(),MATCH(BJ$3,$K$2:$P$2,0))</f>
        <v>0.5</v>
      </c>
      <c r="BK1539" s="178" cm="1">
        <f t="array" ref="BK1539">INDEX($K:$P,ROW(),MATCH(BK$3,$K$2:$P$2,0))</f>
        <v>0.5</v>
      </c>
      <c r="BL1539" s="178" cm="1">
        <f t="array" ref="BL1539">INDEX($K:$P,ROW(),MATCH(BL$3,$K$2:$P$2,0))</f>
        <v>0.5</v>
      </c>
      <c r="BM1539" s="178" cm="1">
        <f t="array" ref="BM1539">INDEX($K:$P,ROW(),MATCH(BM$3,$K$2:$P$2,0))</f>
        <v>0.5</v>
      </c>
      <c r="BN1539" s="178" cm="1">
        <f t="array" ref="BN1539">INDEX($K:$P,ROW(),MATCH(BN$3,$K$2:$P$2,0))</f>
        <v>0.5</v>
      </c>
      <c r="BO1539" s="178" cm="1">
        <f t="array" ref="BO1539">INDEX($K:$P,ROW(),MATCH(BO$3,$K$2:$P$2,0))</f>
        <v>0.5</v>
      </c>
      <c r="BP1539" s="178" cm="1">
        <f t="array" ref="BP1539">INDEX($K:$P,ROW(),MATCH(BP$3,$K$2:$P$2,0))</f>
        <v>0.5</v>
      </c>
      <c r="BQ1539" s="178" cm="1">
        <f t="array" ref="BQ1539">INDEX($K:$P,ROW(),MATCH(BQ$3,$K$2:$P$2,0))</f>
        <v>0.5</v>
      </c>
      <c r="BR1539" s="178" cm="1">
        <f t="array" ref="BR1539">INDEX($K:$P,ROW(),MATCH(BR$3,$K$2:$P$2,0))</f>
        <v>0.5</v>
      </c>
      <c r="BS1539" s="178" cm="1">
        <f t="array" ref="BS1539">INDEX($K:$P,ROW(),MATCH(BS$3,$K$2:$P$2,0))</f>
        <v>0.5</v>
      </c>
      <c r="BT1539" s="178" cm="1">
        <f t="array" ref="BT1539">INDEX($K:$P,ROW(),MATCH(BT$3,$K$2:$P$2,0))</f>
        <v>0.5</v>
      </c>
      <c r="BU1539" s="178" cm="1">
        <f t="array" ref="BU1539">INDEX($K:$P,ROW(),MATCH(BU$3,$K$2:$P$2,0))</f>
        <v>0.5</v>
      </c>
      <c r="BV1539" s="178" cm="1">
        <f t="array" ref="BV1539">INDEX($K:$P,ROW(),MATCH(BV$3,$K$2:$P$2,0))</f>
        <v>0.5</v>
      </c>
      <c r="BW1539" s="178" cm="1">
        <f t="array" ref="BW1539">INDEX($K:$P,ROW(),MATCH(BW$3,$K$2:$P$2,0))</f>
        <v>0.5</v>
      </c>
      <c r="BX1539" s="178" cm="1">
        <f t="array" ref="BX1539">INDEX($K:$P,ROW(),MATCH(BX$3,$K$2:$P$2,0))</f>
        <v>0.5</v>
      </c>
      <c r="BY1539" s="178" cm="1">
        <f t="array" ref="BY1539">INDEX($K:$P,ROW(),MATCH(BY$3,$K$2:$P$2,0))</f>
        <v>0.5</v>
      </c>
      <c r="BZ1539" s="178" cm="1">
        <f t="array" ref="BZ1539">INDEX($K:$P,ROW(),MATCH(BZ$3,$K$2:$P$2,0))</f>
        <v>0.5</v>
      </c>
      <c r="CA1539" s="178" cm="1">
        <f t="array" ref="CA1539">INDEX($K:$P,ROW(),MATCH(CA$3,$K$2:$P$2,0))</f>
        <v>0.5</v>
      </c>
      <c r="CB1539" s="178" cm="1">
        <f t="array" ref="CB1539">INDEX($K:$P,ROW(),MATCH(CB$3,$K$2:$P$2,0))</f>
        <v>0.5</v>
      </c>
      <c r="CC1539" s="178" cm="1">
        <f t="array" ref="CC1539">INDEX($K:$P,ROW(),MATCH(CC$3,$K$2:$P$2,0))</f>
        <v>0.5</v>
      </c>
      <c r="CD1539" s="178" cm="1">
        <f t="array" ref="CD1539">INDEX($K:$P,ROW(),MATCH(CD$3,$K$2:$P$2,0))</f>
        <v>0.5</v>
      </c>
      <c r="CE1539" s="178" cm="1">
        <f t="array" ref="CE1539">INDEX($K:$P,ROW(),MATCH(CE$3,$K$2:$P$2,0))</f>
        <v>0.5</v>
      </c>
      <c r="CF1539" s="178" cm="1">
        <f t="array" ref="CF1539">INDEX($K:$P,ROW(),MATCH(CF$3,$K$2:$P$2,0))</f>
        <v>0.5</v>
      </c>
      <c r="CG1539" s="178" cm="1">
        <f t="array" ref="CG1539">INDEX($K:$P,ROW(),MATCH(CG$3,$K$2:$P$2,0))</f>
        <v>0.5</v>
      </c>
      <c r="CH1539" s="178" cm="1">
        <f t="array" ref="CH1539">INDEX($K:$P,ROW(),MATCH(CH$3,$K$2:$P$2,0))</f>
        <v>0.5</v>
      </c>
      <c r="CI1539" s="178" cm="1">
        <f t="array" ref="CI1539">INDEX($K:$P,ROW(),MATCH(CI$3,$K$2:$P$2,0))</f>
        <v>0.5</v>
      </c>
      <c r="CJ1539" s="178" cm="1">
        <f t="array" ref="CJ1539">INDEX($K:$P,ROW(),MATCH(CJ$3,$K$2:$P$2,0))</f>
        <v>0.5</v>
      </c>
      <c r="CK1539" s="178" cm="1">
        <f t="array" ref="CK1539">INDEX($K:$P,ROW(),MATCH(CK$3,$K$2:$P$2,0))</f>
        <v>0.5</v>
      </c>
      <c r="CL1539" s="178" cm="1">
        <f t="array" ref="CL1539">INDEX($K:$P,ROW(),MATCH(CL$3,$K$2:$P$2,0))</f>
        <v>0.5</v>
      </c>
    </row>
    <row r="1540" spans="2:90" x14ac:dyDescent="0.4">
      <c r="B1540" s="123" t="str">
        <f>SUBSTITUTE(B1536,":","")&amp;" - "&amp;B1542</f>
        <v>Recurring fees - (Primary label)</v>
      </c>
      <c r="C1540" s="27" t="s">
        <v>203</v>
      </c>
      <c r="D1540" t="s">
        <v>1018</v>
      </c>
      <c r="E1540" s="8" t="str">
        <f t="shared" si="1805"/>
        <v>1540 RECURPERCENTDC-S</v>
      </c>
      <c r="F1540" s="27"/>
      <c r="G1540" s="27"/>
      <c r="H1540" s="27"/>
      <c r="I1540" s="78"/>
      <c r="J1540" s="78"/>
      <c r="K1540" s="33">
        <f t="shared" ref="K1540:P1540" ca="1" si="1807">SUMIF($3:$3,K$2,1540:1540)</f>
        <v>-60000</v>
      </c>
      <c r="L1540" s="33">
        <f t="shared" ca="1" si="1807"/>
        <v>-60000</v>
      </c>
      <c r="M1540" s="33">
        <f t="shared" ca="1" si="1807"/>
        <v>-60000</v>
      </c>
      <c r="N1540" s="33">
        <f t="shared" ca="1" si="1807"/>
        <v>-60000</v>
      </c>
      <c r="O1540" s="33">
        <f t="shared" ca="1" si="1807"/>
        <v>-60000</v>
      </c>
      <c r="P1540" s="33">
        <f t="shared" ca="1" si="1807"/>
        <v>-60000</v>
      </c>
      <c r="R1540" s="33"/>
      <c r="S1540" s="77">
        <f ca="1">-S1538*INDIRECT(S1535)*S1539</f>
        <v>-5000</v>
      </c>
      <c r="T1540" s="77">
        <f t="shared" ref="T1540:CE1540" ca="1" si="1808">-T1538*INDIRECT(T1535)*T1539</f>
        <v>-5000</v>
      </c>
      <c r="U1540" s="77">
        <f t="shared" ca="1" si="1808"/>
        <v>-5000</v>
      </c>
      <c r="V1540" s="77">
        <f t="shared" ca="1" si="1808"/>
        <v>-5000</v>
      </c>
      <c r="W1540" s="77">
        <f t="shared" ca="1" si="1808"/>
        <v>-5000</v>
      </c>
      <c r="X1540" s="77">
        <f t="shared" ca="1" si="1808"/>
        <v>-5000</v>
      </c>
      <c r="Y1540" s="77">
        <f t="shared" ca="1" si="1808"/>
        <v>-5000</v>
      </c>
      <c r="Z1540" s="77">
        <f t="shared" ca="1" si="1808"/>
        <v>-5000</v>
      </c>
      <c r="AA1540" s="77">
        <f t="shared" ca="1" si="1808"/>
        <v>-5000</v>
      </c>
      <c r="AB1540" s="77">
        <f t="shared" ca="1" si="1808"/>
        <v>-5000</v>
      </c>
      <c r="AC1540" s="77">
        <f t="shared" ca="1" si="1808"/>
        <v>-5000</v>
      </c>
      <c r="AD1540" s="77">
        <f t="shared" ca="1" si="1808"/>
        <v>-5000</v>
      </c>
      <c r="AE1540" s="77">
        <f t="shared" ca="1" si="1808"/>
        <v>-5000</v>
      </c>
      <c r="AF1540" s="77">
        <f t="shared" ca="1" si="1808"/>
        <v>-5000</v>
      </c>
      <c r="AG1540" s="77">
        <f t="shared" ca="1" si="1808"/>
        <v>-5000</v>
      </c>
      <c r="AH1540" s="77">
        <f t="shared" ca="1" si="1808"/>
        <v>-5000</v>
      </c>
      <c r="AI1540" s="77">
        <f t="shared" ca="1" si="1808"/>
        <v>-5000</v>
      </c>
      <c r="AJ1540" s="77">
        <f t="shared" ca="1" si="1808"/>
        <v>-5000</v>
      </c>
      <c r="AK1540" s="77">
        <f t="shared" ca="1" si="1808"/>
        <v>-5000</v>
      </c>
      <c r="AL1540" s="77">
        <f t="shared" ca="1" si="1808"/>
        <v>-5000</v>
      </c>
      <c r="AM1540" s="77">
        <f t="shared" ca="1" si="1808"/>
        <v>-5000</v>
      </c>
      <c r="AN1540" s="77">
        <f t="shared" ca="1" si="1808"/>
        <v>-5000</v>
      </c>
      <c r="AO1540" s="77">
        <f t="shared" ca="1" si="1808"/>
        <v>-5000</v>
      </c>
      <c r="AP1540" s="77">
        <f t="shared" ca="1" si="1808"/>
        <v>-5000</v>
      </c>
      <c r="AQ1540" s="77">
        <f t="shared" ca="1" si="1808"/>
        <v>-5000</v>
      </c>
      <c r="AR1540" s="77">
        <f t="shared" ca="1" si="1808"/>
        <v>-5000</v>
      </c>
      <c r="AS1540" s="77">
        <f t="shared" ca="1" si="1808"/>
        <v>-5000</v>
      </c>
      <c r="AT1540" s="77">
        <f t="shared" ca="1" si="1808"/>
        <v>-5000</v>
      </c>
      <c r="AU1540" s="77">
        <f t="shared" ca="1" si="1808"/>
        <v>-5000</v>
      </c>
      <c r="AV1540" s="77">
        <f t="shared" ca="1" si="1808"/>
        <v>-5000</v>
      </c>
      <c r="AW1540" s="77">
        <f t="shared" ca="1" si="1808"/>
        <v>-5000</v>
      </c>
      <c r="AX1540" s="77">
        <f t="shared" ca="1" si="1808"/>
        <v>-5000</v>
      </c>
      <c r="AY1540" s="77">
        <f t="shared" ca="1" si="1808"/>
        <v>-5000</v>
      </c>
      <c r="AZ1540" s="77">
        <f t="shared" ca="1" si="1808"/>
        <v>-5000</v>
      </c>
      <c r="BA1540" s="77">
        <f t="shared" ca="1" si="1808"/>
        <v>-5000</v>
      </c>
      <c r="BB1540" s="77">
        <f t="shared" ca="1" si="1808"/>
        <v>-5000</v>
      </c>
      <c r="BC1540" s="77">
        <f t="shared" ca="1" si="1808"/>
        <v>-5000</v>
      </c>
      <c r="BD1540" s="77">
        <f t="shared" ca="1" si="1808"/>
        <v>-5000</v>
      </c>
      <c r="BE1540" s="77">
        <f t="shared" ca="1" si="1808"/>
        <v>-5000</v>
      </c>
      <c r="BF1540" s="77">
        <f t="shared" ca="1" si="1808"/>
        <v>-5000</v>
      </c>
      <c r="BG1540" s="77">
        <f t="shared" ca="1" si="1808"/>
        <v>-5000</v>
      </c>
      <c r="BH1540" s="77">
        <f t="shared" ca="1" si="1808"/>
        <v>-5000</v>
      </c>
      <c r="BI1540" s="77">
        <f t="shared" ca="1" si="1808"/>
        <v>-5000</v>
      </c>
      <c r="BJ1540" s="77">
        <f t="shared" ca="1" si="1808"/>
        <v>-5000</v>
      </c>
      <c r="BK1540" s="77">
        <f t="shared" ca="1" si="1808"/>
        <v>-5000</v>
      </c>
      <c r="BL1540" s="77">
        <f t="shared" ca="1" si="1808"/>
        <v>-5000</v>
      </c>
      <c r="BM1540" s="77">
        <f t="shared" ca="1" si="1808"/>
        <v>-5000</v>
      </c>
      <c r="BN1540" s="77">
        <f t="shared" ca="1" si="1808"/>
        <v>-5000</v>
      </c>
      <c r="BO1540" s="77">
        <f t="shared" ca="1" si="1808"/>
        <v>-5000</v>
      </c>
      <c r="BP1540" s="77">
        <f t="shared" ca="1" si="1808"/>
        <v>-5000</v>
      </c>
      <c r="BQ1540" s="77">
        <f t="shared" ca="1" si="1808"/>
        <v>-5000</v>
      </c>
      <c r="BR1540" s="77">
        <f t="shared" ca="1" si="1808"/>
        <v>-5000</v>
      </c>
      <c r="BS1540" s="77">
        <f t="shared" ca="1" si="1808"/>
        <v>-5000</v>
      </c>
      <c r="BT1540" s="77">
        <f t="shared" ca="1" si="1808"/>
        <v>-5000</v>
      </c>
      <c r="BU1540" s="77">
        <f t="shared" ca="1" si="1808"/>
        <v>-5000</v>
      </c>
      <c r="BV1540" s="77">
        <f t="shared" ca="1" si="1808"/>
        <v>-5000</v>
      </c>
      <c r="BW1540" s="77">
        <f t="shared" ca="1" si="1808"/>
        <v>-5000</v>
      </c>
      <c r="BX1540" s="77">
        <f t="shared" ca="1" si="1808"/>
        <v>-5000</v>
      </c>
      <c r="BY1540" s="77">
        <f t="shared" ca="1" si="1808"/>
        <v>-5000</v>
      </c>
      <c r="BZ1540" s="77">
        <f t="shared" ca="1" si="1808"/>
        <v>-5000</v>
      </c>
      <c r="CA1540" s="77">
        <f t="shared" ca="1" si="1808"/>
        <v>-5000</v>
      </c>
      <c r="CB1540" s="77">
        <f t="shared" ca="1" si="1808"/>
        <v>-5000</v>
      </c>
      <c r="CC1540" s="77">
        <f t="shared" ca="1" si="1808"/>
        <v>-5000</v>
      </c>
      <c r="CD1540" s="77">
        <f t="shared" ca="1" si="1808"/>
        <v>-5000</v>
      </c>
      <c r="CE1540" s="77">
        <f t="shared" ca="1" si="1808"/>
        <v>-5000</v>
      </c>
      <c r="CF1540" s="77">
        <f t="shared" ref="CF1540:CL1540" ca="1" si="1809">-CF1538*INDIRECT(CF1535)*CF1539</f>
        <v>-5000</v>
      </c>
      <c r="CG1540" s="77">
        <f t="shared" ca="1" si="1809"/>
        <v>-5000</v>
      </c>
      <c r="CH1540" s="77">
        <f t="shared" ca="1" si="1809"/>
        <v>-5000</v>
      </c>
      <c r="CI1540" s="77">
        <f t="shared" ca="1" si="1809"/>
        <v>-5000</v>
      </c>
      <c r="CJ1540" s="77">
        <f t="shared" ca="1" si="1809"/>
        <v>-5000</v>
      </c>
      <c r="CK1540" s="77">
        <f t="shared" ca="1" si="1809"/>
        <v>-5000</v>
      </c>
      <c r="CL1540" s="77">
        <f t="shared" ca="1" si="1809"/>
        <v>-5000</v>
      </c>
    </row>
    <row r="1541" spans="2:90" x14ac:dyDescent="0.4">
      <c r="B1541" s="13"/>
      <c r="D1541" t="s">
        <v>1018</v>
      </c>
      <c r="E1541" s="8" t="str">
        <f t="shared" si="1805"/>
        <v>1541 RECURPERCENTDC-S</v>
      </c>
      <c r="G1541" t="s">
        <v>244</v>
      </c>
      <c r="H1541" s="12"/>
      <c r="I1541" s="60"/>
      <c r="J1541" s="60"/>
      <c r="R1541" s="9"/>
      <c r="S1541" s="145"/>
      <c r="T1541" s="145"/>
      <c r="U1541" s="145"/>
      <c r="V1541" s="145"/>
      <c r="W1541" s="145"/>
      <c r="X1541" s="145"/>
      <c r="Y1541" s="145"/>
      <c r="Z1541" s="145"/>
      <c r="AA1541" s="145"/>
      <c r="AB1541" s="145"/>
      <c r="AC1541" s="145"/>
      <c r="AD1541" s="145"/>
      <c r="AE1541" s="145"/>
      <c r="AF1541" s="145"/>
      <c r="AG1541" s="145"/>
      <c r="AH1541" s="145"/>
      <c r="AI1541" s="145"/>
      <c r="AJ1541" s="145"/>
      <c r="AK1541" s="145"/>
      <c r="AL1541" s="145"/>
      <c r="AM1541" s="145"/>
      <c r="AN1541" s="145"/>
      <c r="AO1541" s="145"/>
      <c r="AP1541" s="145"/>
      <c r="AQ1541" s="145"/>
      <c r="AR1541" s="145"/>
      <c r="AS1541" s="145"/>
      <c r="AT1541" s="145"/>
      <c r="AU1541" s="145"/>
      <c r="AV1541" s="145"/>
      <c r="AW1541" s="145"/>
      <c r="AX1541" s="145"/>
      <c r="AY1541" s="145"/>
      <c r="AZ1541" s="145"/>
      <c r="BA1541" s="145"/>
      <c r="BB1541" s="145"/>
      <c r="BC1541" s="145"/>
      <c r="BD1541" s="145"/>
      <c r="BE1541" s="145"/>
      <c r="BF1541" s="145"/>
      <c r="BG1541" s="145"/>
      <c r="BH1541" s="145"/>
      <c r="BI1541" s="145"/>
      <c r="BJ1541" s="145"/>
      <c r="BK1541" s="145"/>
      <c r="BL1541" s="145"/>
      <c r="BM1541" s="145"/>
      <c r="BN1541" s="145"/>
      <c r="BO1541" s="145"/>
      <c r="BP1541" s="145"/>
      <c r="BQ1541" s="145"/>
      <c r="BR1541" s="145"/>
      <c r="BS1541" s="145"/>
      <c r="BT1541" s="145"/>
      <c r="BU1541" s="145"/>
      <c r="BV1541" s="145"/>
      <c r="BW1541" s="145"/>
      <c r="BX1541" s="145"/>
      <c r="BY1541" s="145"/>
      <c r="BZ1541" s="145"/>
      <c r="CA1541" s="145"/>
      <c r="CB1541" s="145"/>
      <c r="CC1541" s="145"/>
      <c r="CD1541" s="145"/>
      <c r="CE1541" s="145"/>
      <c r="CF1541" s="145"/>
      <c r="CG1541" s="145"/>
      <c r="CH1541" s="145"/>
      <c r="CI1541" s="145"/>
      <c r="CJ1541" s="145"/>
      <c r="CK1541" s="145"/>
      <c r="CL1541" s="145"/>
    </row>
    <row r="1542" spans="2:90" x14ac:dyDescent="0.4">
      <c r="B1542" s="8" t="str">
        <f>B1528</f>
        <v>(Primary label)</v>
      </c>
      <c r="D1542" t="s">
        <v>1018</v>
      </c>
      <c r="E1542" s="8" t="str">
        <f>ROW()&amp;" "&amp;D1542</f>
        <v>1542 RECURPERCENTDC-S</v>
      </c>
      <c r="G1542" t="s">
        <v>332</v>
      </c>
      <c r="H1542" s="12"/>
      <c r="I1542" s="60"/>
      <c r="J1542" s="60"/>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row>
    <row r="1543" spans="2:90" x14ac:dyDescent="0.4">
      <c r="B1543" s="8" t="str">
        <f>B1529</f>
        <v>primary unit</v>
      </c>
      <c r="D1543" t="s">
        <v>1018</v>
      </c>
      <c r="E1543" s="8" t="str">
        <f>ROW()&amp;" "&amp;D1543</f>
        <v>1543 RECURPERCENTDC-S</v>
      </c>
      <c r="G1543" t="s">
        <v>332</v>
      </c>
      <c r="H1543" s="12"/>
      <c r="I1543" s="60"/>
      <c r="J1543" s="60"/>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row>
    <row r="1544" spans="2:90" x14ac:dyDescent="0.4">
      <c r="B1544" s="8" t="str">
        <f>B1530</f>
        <v>Primary revenue driver</v>
      </c>
      <c r="D1544" t="s">
        <v>1018</v>
      </c>
      <c r="E1544" s="8" t="str">
        <f>ROW()&amp;" "&amp;D1544</f>
        <v>1544 RECURPERCENTDC-S</v>
      </c>
      <c r="G1544" t="s">
        <v>332</v>
      </c>
      <c r="K1544" s="53"/>
      <c r="L1544" s="53"/>
      <c r="M1544" s="53"/>
      <c r="N1544" s="53"/>
      <c r="O1544" s="53"/>
      <c r="P1544" s="53"/>
      <c r="R1544" s="24"/>
      <c r="S1544" s="211" t="str">
        <f t="shared" ref="S1544:AX1544" si="1810">S1530</f>
        <v>S$12</v>
      </c>
      <c r="T1544" s="211" t="str">
        <f t="shared" si="1810"/>
        <v>T$12</v>
      </c>
      <c r="U1544" s="211" t="str">
        <f t="shared" si="1810"/>
        <v>U$12</v>
      </c>
      <c r="V1544" s="211" t="str">
        <f t="shared" si="1810"/>
        <v>V$12</v>
      </c>
      <c r="W1544" s="211" t="str">
        <f t="shared" si="1810"/>
        <v>W$12</v>
      </c>
      <c r="X1544" s="211" t="str">
        <f t="shared" si="1810"/>
        <v>X$12</v>
      </c>
      <c r="Y1544" s="211" t="str">
        <f t="shared" si="1810"/>
        <v>Y$12</v>
      </c>
      <c r="Z1544" s="211" t="str">
        <f t="shared" si="1810"/>
        <v>Z$12</v>
      </c>
      <c r="AA1544" s="211" t="str">
        <f t="shared" si="1810"/>
        <v>AA$12</v>
      </c>
      <c r="AB1544" s="211" t="str">
        <f t="shared" si="1810"/>
        <v>AB$12</v>
      </c>
      <c r="AC1544" s="211" t="str">
        <f t="shared" si="1810"/>
        <v>AC$12</v>
      </c>
      <c r="AD1544" s="211" t="str">
        <f t="shared" si="1810"/>
        <v>AD$12</v>
      </c>
      <c r="AE1544" s="211" t="str">
        <f t="shared" si="1810"/>
        <v>AE$12</v>
      </c>
      <c r="AF1544" s="211" t="str">
        <f t="shared" si="1810"/>
        <v>AF$12</v>
      </c>
      <c r="AG1544" s="211" t="str">
        <f t="shared" si="1810"/>
        <v>AG$12</v>
      </c>
      <c r="AH1544" s="211" t="str">
        <f t="shared" si="1810"/>
        <v>AH$12</v>
      </c>
      <c r="AI1544" s="211" t="str">
        <f t="shared" si="1810"/>
        <v>AI$12</v>
      </c>
      <c r="AJ1544" s="211" t="str">
        <f t="shared" si="1810"/>
        <v>AJ$12</v>
      </c>
      <c r="AK1544" s="211" t="str">
        <f t="shared" si="1810"/>
        <v>AK$12</v>
      </c>
      <c r="AL1544" s="211" t="str">
        <f t="shared" si="1810"/>
        <v>AL$12</v>
      </c>
      <c r="AM1544" s="211" t="str">
        <f t="shared" si="1810"/>
        <v>AM$12</v>
      </c>
      <c r="AN1544" s="211" t="str">
        <f t="shared" si="1810"/>
        <v>AN$12</v>
      </c>
      <c r="AO1544" s="211" t="str">
        <f t="shared" si="1810"/>
        <v>AO$12</v>
      </c>
      <c r="AP1544" s="211" t="str">
        <f t="shared" si="1810"/>
        <v>AP$12</v>
      </c>
      <c r="AQ1544" s="211" t="str">
        <f t="shared" si="1810"/>
        <v>AQ$12</v>
      </c>
      <c r="AR1544" s="211" t="str">
        <f t="shared" si="1810"/>
        <v>AR$12</v>
      </c>
      <c r="AS1544" s="211" t="str">
        <f t="shared" si="1810"/>
        <v>AS$12</v>
      </c>
      <c r="AT1544" s="211" t="str">
        <f t="shared" si="1810"/>
        <v>AT$12</v>
      </c>
      <c r="AU1544" s="211" t="str">
        <f t="shared" si="1810"/>
        <v>AU$12</v>
      </c>
      <c r="AV1544" s="211" t="str">
        <f t="shared" si="1810"/>
        <v>AV$12</v>
      </c>
      <c r="AW1544" s="211" t="str">
        <f t="shared" si="1810"/>
        <v>AW$12</v>
      </c>
      <c r="AX1544" s="211" t="str">
        <f t="shared" si="1810"/>
        <v>AX$12</v>
      </c>
      <c r="AY1544" s="211" t="str">
        <f t="shared" ref="AY1544:CD1544" si="1811">AY1530</f>
        <v>AY$12</v>
      </c>
      <c r="AZ1544" s="211" t="str">
        <f t="shared" si="1811"/>
        <v>AZ$12</v>
      </c>
      <c r="BA1544" s="211" t="str">
        <f t="shared" si="1811"/>
        <v>BA$12</v>
      </c>
      <c r="BB1544" s="211" t="str">
        <f t="shared" si="1811"/>
        <v>BB$12</v>
      </c>
      <c r="BC1544" s="211" t="str">
        <f t="shared" si="1811"/>
        <v>BC$12</v>
      </c>
      <c r="BD1544" s="211" t="str">
        <f t="shared" si="1811"/>
        <v>BD$12</v>
      </c>
      <c r="BE1544" s="211" t="str">
        <f t="shared" si="1811"/>
        <v>BE$12</v>
      </c>
      <c r="BF1544" s="211" t="str">
        <f t="shared" si="1811"/>
        <v>BF$12</v>
      </c>
      <c r="BG1544" s="211" t="str">
        <f t="shared" si="1811"/>
        <v>BG$12</v>
      </c>
      <c r="BH1544" s="211" t="str">
        <f t="shared" si="1811"/>
        <v>BH$12</v>
      </c>
      <c r="BI1544" s="211" t="str">
        <f t="shared" si="1811"/>
        <v>BI$12</v>
      </c>
      <c r="BJ1544" s="211" t="str">
        <f t="shared" si="1811"/>
        <v>BJ$12</v>
      </c>
      <c r="BK1544" s="211" t="str">
        <f t="shared" si="1811"/>
        <v>BK$12</v>
      </c>
      <c r="BL1544" s="211" t="str">
        <f t="shared" si="1811"/>
        <v>BL$12</v>
      </c>
      <c r="BM1544" s="211" t="str">
        <f t="shared" si="1811"/>
        <v>BM$12</v>
      </c>
      <c r="BN1544" s="211" t="str">
        <f t="shared" si="1811"/>
        <v>BN$12</v>
      </c>
      <c r="BO1544" s="211" t="str">
        <f t="shared" si="1811"/>
        <v>BO$12</v>
      </c>
      <c r="BP1544" s="211" t="str">
        <f t="shared" si="1811"/>
        <v>BP$12</v>
      </c>
      <c r="BQ1544" s="211" t="str">
        <f t="shared" si="1811"/>
        <v>BQ$12</v>
      </c>
      <c r="BR1544" s="211" t="str">
        <f t="shared" si="1811"/>
        <v>BR$12</v>
      </c>
      <c r="BS1544" s="211" t="str">
        <f t="shared" si="1811"/>
        <v>BS$12</v>
      </c>
      <c r="BT1544" s="211" t="str">
        <f t="shared" si="1811"/>
        <v>BT$12</v>
      </c>
      <c r="BU1544" s="211" t="str">
        <f t="shared" si="1811"/>
        <v>BU$12</v>
      </c>
      <c r="BV1544" s="211" t="str">
        <f t="shared" si="1811"/>
        <v>BV$12</v>
      </c>
      <c r="BW1544" s="211" t="str">
        <f t="shared" si="1811"/>
        <v>BW$12</v>
      </c>
      <c r="BX1544" s="211" t="str">
        <f t="shared" si="1811"/>
        <v>BX$12</v>
      </c>
      <c r="BY1544" s="211" t="str">
        <f t="shared" si="1811"/>
        <v>BY$12</v>
      </c>
      <c r="BZ1544" s="211" t="str">
        <f t="shared" si="1811"/>
        <v>BZ$12</v>
      </c>
      <c r="CA1544" s="211" t="str">
        <f t="shared" si="1811"/>
        <v>CA$12</v>
      </c>
      <c r="CB1544" s="211" t="str">
        <f t="shared" si="1811"/>
        <v>CB$12</v>
      </c>
      <c r="CC1544" s="211" t="str">
        <f t="shared" si="1811"/>
        <v>CC$12</v>
      </c>
      <c r="CD1544" s="211" t="str">
        <f t="shared" si="1811"/>
        <v>CD$12</v>
      </c>
      <c r="CE1544" s="211" t="str">
        <f t="shared" ref="CE1544:CL1544" si="1812">CE1530</f>
        <v>CE$12</v>
      </c>
      <c r="CF1544" s="211" t="str">
        <f t="shared" si="1812"/>
        <v>CF$12</v>
      </c>
      <c r="CG1544" s="211" t="str">
        <f t="shared" si="1812"/>
        <v>CG$12</v>
      </c>
      <c r="CH1544" s="211" t="str">
        <f t="shared" si="1812"/>
        <v>CH$12</v>
      </c>
      <c r="CI1544" s="211" t="str">
        <f t="shared" si="1812"/>
        <v>CI$12</v>
      </c>
      <c r="CJ1544" s="211" t="str">
        <f t="shared" si="1812"/>
        <v>CJ$12</v>
      </c>
      <c r="CK1544" s="211" t="str">
        <f t="shared" si="1812"/>
        <v>CK$12</v>
      </c>
      <c r="CL1544" s="211" t="str">
        <f t="shared" si="1812"/>
        <v>CL$12</v>
      </c>
    </row>
    <row r="1545" spans="2:90" x14ac:dyDescent="0.4">
      <c r="B1545" s="8" t="str">
        <f>B1531</f>
        <v>Primary volume driver</v>
      </c>
      <c r="D1545" t="s">
        <v>1018</v>
      </c>
      <c r="E1545" s="8" t="str">
        <f>ROW()&amp;" "&amp;D1545</f>
        <v>1545 RECURPERCENTDC-S</v>
      </c>
      <c r="G1545" t="s">
        <v>332</v>
      </c>
      <c r="H1545" s="56"/>
      <c r="I1545" s="79"/>
      <c r="J1545" s="79"/>
      <c r="K1545" s="15"/>
      <c r="L1545" s="15"/>
      <c r="M1545" s="15"/>
      <c r="N1545" s="15"/>
      <c r="O1545" s="15"/>
      <c r="P1545" s="15"/>
      <c r="R1545" s="15"/>
      <c r="S1545" s="211" t="str">
        <f t="shared" ref="S1545:AX1545" si="1813">S1531</f>
        <v>S$13</v>
      </c>
      <c r="T1545" s="211" t="str">
        <f t="shared" si="1813"/>
        <v>T$13</v>
      </c>
      <c r="U1545" s="211" t="str">
        <f t="shared" si="1813"/>
        <v>U$13</v>
      </c>
      <c r="V1545" s="211" t="str">
        <f t="shared" si="1813"/>
        <v>V$13</v>
      </c>
      <c r="W1545" s="211" t="str">
        <f t="shared" si="1813"/>
        <v>W$13</v>
      </c>
      <c r="X1545" s="211" t="str">
        <f t="shared" si="1813"/>
        <v>X$13</v>
      </c>
      <c r="Y1545" s="211" t="str">
        <f t="shared" si="1813"/>
        <v>Y$13</v>
      </c>
      <c r="Z1545" s="211" t="str">
        <f t="shared" si="1813"/>
        <v>Z$13</v>
      </c>
      <c r="AA1545" s="211" t="str">
        <f t="shared" si="1813"/>
        <v>AA$13</v>
      </c>
      <c r="AB1545" s="211" t="str">
        <f t="shared" si="1813"/>
        <v>AB$13</v>
      </c>
      <c r="AC1545" s="211" t="str">
        <f t="shared" si="1813"/>
        <v>AC$13</v>
      </c>
      <c r="AD1545" s="211" t="str">
        <f t="shared" si="1813"/>
        <v>AD$13</v>
      </c>
      <c r="AE1545" s="211" t="str">
        <f t="shared" si="1813"/>
        <v>AE$13</v>
      </c>
      <c r="AF1545" s="211" t="str">
        <f t="shared" si="1813"/>
        <v>AF$13</v>
      </c>
      <c r="AG1545" s="211" t="str">
        <f t="shared" si="1813"/>
        <v>AG$13</v>
      </c>
      <c r="AH1545" s="211" t="str">
        <f t="shared" si="1813"/>
        <v>AH$13</v>
      </c>
      <c r="AI1545" s="211" t="str">
        <f t="shared" si="1813"/>
        <v>AI$13</v>
      </c>
      <c r="AJ1545" s="211" t="str">
        <f t="shared" si="1813"/>
        <v>AJ$13</v>
      </c>
      <c r="AK1545" s="211" t="str">
        <f t="shared" si="1813"/>
        <v>AK$13</v>
      </c>
      <c r="AL1545" s="211" t="str">
        <f t="shared" si="1813"/>
        <v>AL$13</v>
      </c>
      <c r="AM1545" s="211" t="str">
        <f t="shared" si="1813"/>
        <v>AM$13</v>
      </c>
      <c r="AN1545" s="211" t="str">
        <f t="shared" si="1813"/>
        <v>AN$13</v>
      </c>
      <c r="AO1545" s="211" t="str">
        <f t="shared" si="1813"/>
        <v>AO$13</v>
      </c>
      <c r="AP1545" s="211" t="str">
        <f t="shared" si="1813"/>
        <v>AP$13</v>
      </c>
      <c r="AQ1545" s="211" t="str">
        <f t="shared" si="1813"/>
        <v>AQ$13</v>
      </c>
      <c r="AR1545" s="211" t="str">
        <f t="shared" si="1813"/>
        <v>AR$13</v>
      </c>
      <c r="AS1545" s="211" t="str">
        <f t="shared" si="1813"/>
        <v>AS$13</v>
      </c>
      <c r="AT1545" s="211" t="str">
        <f t="shared" si="1813"/>
        <v>AT$13</v>
      </c>
      <c r="AU1545" s="211" t="str">
        <f t="shared" si="1813"/>
        <v>AU$13</v>
      </c>
      <c r="AV1545" s="211" t="str">
        <f t="shared" si="1813"/>
        <v>AV$13</v>
      </c>
      <c r="AW1545" s="211" t="str">
        <f t="shared" si="1813"/>
        <v>AW$13</v>
      </c>
      <c r="AX1545" s="211" t="str">
        <f t="shared" si="1813"/>
        <v>AX$13</v>
      </c>
      <c r="AY1545" s="211" t="str">
        <f t="shared" ref="AY1545:CD1545" si="1814">AY1531</f>
        <v>AY$13</v>
      </c>
      <c r="AZ1545" s="211" t="str">
        <f t="shared" si="1814"/>
        <v>AZ$13</v>
      </c>
      <c r="BA1545" s="211" t="str">
        <f t="shared" si="1814"/>
        <v>BA$13</v>
      </c>
      <c r="BB1545" s="211" t="str">
        <f t="shared" si="1814"/>
        <v>BB$13</v>
      </c>
      <c r="BC1545" s="211" t="str">
        <f t="shared" si="1814"/>
        <v>BC$13</v>
      </c>
      <c r="BD1545" s="211" t="str">
        <f t="shared" si="1814"/>
        <v>BD$13</v>
      </c>
      <c r="BE1545" s="211" t="str">
        <f t="shared" si="1814"/>
        <v>BE$13</v>
      </c>
      <c r="BF1545" s="211" t="str">
        <f t="shared" si="1814"/>
        <v>BF$13</v>
      </c>
      <c r="BG1545" s="211" t="str">
        <f t="shared" si="1814"/>
        <v>BG$13</v>
      </c>
      <c r="BH1545" s="211" t="str">
        <f t="shared" si="1814"/>
        <v>BH$13</v>
      </c>
      <c r="BI1545" s="211" t="str">
        <f t="shared" si="1814"/>
        <v>BI$13</v>
      </c>
      <c r="BJ1545" s="211" t="str">
        <f t="shared" si="1814"/>
        <v>BJ$13</v>
      </c>
      <c r="BK1545" s="211" t="str">
        <f t="shared" si="1814"/>
        <v>BK$13</v>
      </c>
      <c r="BL1545" s="211" t="str">
        <f t="shared" si="1814"/>
        <v>BL$13</v>
      </c>
      <c r="BM1545" s="211" t="str">
        <f t="shared" si="1814"/>
        <v>BM$13</v>
      </c>
      <c r="BN1545" s="211" t="str">
        <f t="shared" si="1814"/>
        <v>BN$13</v>
      </c>
      <c r="BO1545" s="211" t="str">
        <f t="shared" si="1814"/>
        <v>BO$13</v>
      </c>
      <c r="BP1545" s="211" t="str">
        <f t="shared" si="1814"/>
        <v>BP$13</v>
      </c>
      <c r="BQ1545" s="211" t="str">
        <f t="shared" si="1814"/>
        <v>BQ$13</v>
      </c>
      <c r="BR1545" s="211" t="str">
        <f t="shared" si="1814"/>
        <v>BR$13</v>
      </c>
      <c r="BS1545" s="211" t="str">
        <f t="shared" si="1814"/>
        <v>BS$13</v>
      </c>
      <c r="BT1545" s="211" t="str">
        <f t="shared" si="1814"/>
        <v>BT$13</v>
      </c>
      <c r="BU1545" s="211" t="str">
        <f t="shared" si="1814"/>
        <v>BU$13</v>
      </c>
      <c r="BV1545" s="211" t="str">
        <f t="shared" si="1814"/>
        <v>BV$13</v>
      </c>
      <c r="BW1545" s="211" t="str">
        <f t="shared" si="1814"/>
        <v>BW$13</v>
      </c>
      <c r="BX1545" s="211" t="str">
        <f t="shared" si="1814"/>
        <v>BX$13</v>
      </c>
      <c r="BY1545" s="211" t="str">
        <f t="shared" si="1814"/>
        <v>BY$13</v>
      </c>
      <c r="BZ1545" s="211" t="str">
        <f t="shared" si="1814"/>
        <v>BZ$13</v>
      </c>
      <c r="CA1545" s="211" t="str">
        <f t="shared" si="1814"/>
        <v>CA$13</v>
      </c>
      <c r="CB1545" s="211" t="str">
        <f t="shared" si="1814"/>
        <v>CB$13</v>
      </c>
      <c r="CC1545" s="211" t="str">
        <f t="shared" si="1814"/>
        <v>CC$13</v>
      </c>
      <c r="CD1545" s="211" t="str">
        <f t="shared" si="1814"/>
        <v>CD$13</v>
      </c>
      <c r="CE1545" s="211" t="str">
        <f t="shared" ref="CE1545:CL1545" si="1815">CE1531</f>
        <v>CE$13</v>
      </c>
      <c r="CF1545" s="211" t="str">
        <f t="shared" si="1815"/>
        <v>CF$13</v>
      </c>
      <c r="CG1545" s="211" t="str">
        <f t="shared" si="1815"/>
        <v>CG$13</v>
      </c>
      <c r="CH1545" s="211" t="str">
        <f t="shared" si="1815"/>
        <v>CH$13</v>
      </c>
      <c r="CI1545" s="211" t="str">
        <f t="shared" si="1815"/>
        <v>CI$13</v>
      </c>
      <c r="CJ1545" s="211" t="str">
        <f t="shared" si="1815"/>
        <v>CJ$13</v>
      </c>
      <c r="CK1545" s="211" t="str">
        <f t="shared" si="1815"/>
        <v>CK$13</v>
      </c>
      <c r="CL1545" s="211" t="str">
        <f t="shared" si="1815"/>
        <v>CL$13</v>
      </c>
    </row>
    <row r="1546" spans="2:90" x14ac:dyDescent="0.4">
      <c r="B1546" s="89" t="str">
        <f>B1536</f>
        <v>Recurring fees:</v>
      </c>
      <c r="D1546" t="s">
        <v>1018</v>
      </c>
      <c r="E1546" s="8" t="str">
        <f t="shared" ref="E1546:E1549" si="1816">ROW()&amp;" "&amp;D1546</f>
        <v>1546 RECURPERCENTDC-S</v>
      </c>
      <c r="G1546" t="s">
        <v>332</v>
      </c>
      <c r="H1546" s="12"/>
      <c r="I1546" s="60"/>
      <c r="J1546" s="60"/>
      <c r="K1546" s="15"/>
      <c r="L1546" s="15"/>
      <c r="M1546" s="15"/>
      <c r="N1546" s="15"/>
      <c r="O1546" s="15"/>
      <c r="P1546" s="15"/>
      <c r="R1546" s="15"/>
      <c r="S1546" s="211">
        <f t="shared" ref="S1546:AX1546" si="1817">S1533</f>
        <v>0</v>
      </c>
      <c r="T1546" s="211">
        <f t="shared" si="1817"/>
        <v>0</v>
      </c>
      <c r="U1546" s="211">
        <f t="shared" si="1817"/>
        <v>0</v>
      </c>
      <c r="V1546" s="211">
        <f t="shared" si="1817"/>
        <v>0</v>
      </c>
      <c r="W1546" s="211">
        <f t="shared" si="1817"/>
        <v>0</v>
      </c>
      <c r="X1546" s="211">
        <f t="shared" si="1817"/>
        <v>0</v>
      </c>
      <c r="Y1546" s="211">
        <f t="shared" si="1817"/>
        <v>0</v>
      </c>
      <c r="Z1546" s="211">
        <f t="shared" si="1817"/>
        <v>0</v>
      </c>
      <c r="AA1546" s="211">
        <f t="shared" si="1817"/>
        <v>0</v>
      </c>
      <c r="AB1546" s="211">
        <f t="shared" si="1817"/>
        <v>0</v>
      </c>
      <c r="AC1546" s="211">
        <f t="shared" si="1817"/>
        <v>0</v>
      </c>
      <c r="AD1546" s="211">
        <f t="shared" si="1817"/>
        <v>0</v>
      </c>
      <c r="AE1546" s="211">
        <f t="shared" si="1817"/>
        <v>0</v>
      </c>
      <c r="AF1546" s="211">
        <f t="shared" si="1817"/>
        <v>0</v>
      </c>
      <c r="AG1546" s="211">
        <f t="shared" si="1817"/>
        <v>0</v>
      </c>
      <c r="AH1546" s="211">
        <f t="shared" si="1817"/>
        <v>0</v>
      </c>
      <c r="AI1546" s="211">
        <f t="shared" si="1817"/>
        <v>0</v>
      </c>
      <c r="AJ1546" s="211">
        <f t="shared" si="1817"/>
        <v>0</v>
      </c>
      <c r="AK1546" s="211">
        <f t="shared" si="1817"/>
        <v>0</v>
      </c>
      <c r="AL1546" s="211">
        <f t="shared" si="1817"/>
        <v>0</v>
      </c>
      <c r="AM1546" s="211">
        <f t="shared" si="1817"/>
        <v>0</v>
      </c>
      <c r="AN1546" s="211">
        <f t="shared" si="1817"/>
        <v>0</v>
      </c>
      <c r="AO1546" s="211">
        <f t="shared" si="1817"/>
        <v>0</v>
      </c>
      <c r="AP1546" s="211">
        <f t="shared" si="1817"/>
        <v>0</v>
      </c>
      <c r="AQ1546" s="211">
        <f t="shared" si="1817"/>
        <v>0</v>
      </c>
      <c r="AR1546" s="211">
        <f t="shared" si="1817"/>
        <v>0</v>
      </c>
      <c r="AS1546" s="211">
        <f t="shared" si="1817"/>
        <v>0</v>
      </c>
      <c r="AT1546" s="211">
        <f t="shared" si="1817"/>
        <v>0</v>
      </c>
      <c r="AU1546" s="211">
        <f t="shared" si="1817"/>
        <v>0</v>
      </c>
      <c r="AV1546" s="211">
        <f t="shared" si="1817"/>
        <v>0</v>
      </c>
      <c r="AW1546" s="211">
        <f t="shared" si="1817"/>
        <v>0</v>
      </c>
      <c r="AX1546" s="211">
        <f t="shared" si="1817"/>
        <v>0</v>
      </c>
      <c r="AY1546" s="211">
        <f t="shared" ref="AY1546:CD1546" si="1818">AY1533</f>
        <v>0</v>
      </c>
      <c r="AZ1546" s="211">
        <f t="shared" si="1818"/>
        <v>0</v>
      </c>
      <c r="BA1546" s="211">
        <f t="shared" si="1818"/>
        <v>0</v>
      </c>
      <c r="BB1546" s="211">
        <f t="shared" si="1818"/>
        <v>0</v>
      </c>
      <c r="BC1546" s="211">
        <f t="shared" si="1818"/>
        <v>0</v>
      </c>
      <c r="BD1546" s="211">
        <f t="shared" si="1818"/>
        <v>0</v>
      </c>
      <c r="BE1546" s="211">
        <f t="shared" si="1818"/>
        <v>0</v>
      </c>
      <c r="BF1546" s="211">
        <f t="shared" si="1818"/>
        <v>0</v>
      </c>
      <c r="BG1546" s="211">
        <f t="shared" si="1818"/>
        <v>0</v>
      </c>
      <c r="BH1546" s="211">
        <f t="shared" si="1818"/>
        <v>0</v>
      </c>
      <c r="BI1546" s="211">
        <f t="shared" si="1818"/>
        <v>0</v>
      </c>
      <c r="BJ1546" s="211">
        <f t="shared" si="1818"/>
        <v>0</v>
      </c>
      <c r="BK1546" s="211">
        <f t="shared" si="1818"/>
        <v>0</v>
      </c>
      <c r="BL1546" s="211">
        <f t="shared" si="1818"/>
        <v>0</v>
      </c>
      <c r="BM1546" s="211">
        <f t="shared" si="1818"/>
        <v>0</v>
      </c>
      <c r="BN1546" s="211">
        <f t="shared" si="1818"/>
        <v>0</v>
      </c>
      <c r="BO1546" s="211">
        <f t="shared" si="1818"/>
        <v>0</v>
      </c>
      <c r="BP1546" s="211">
        <f t="shared" si="1818"/>
        <v>0</v>
      </c>
      <c r="BQ1546" s="211">
        <f t="shared" si="1818"/>
        <v>0</v>
      </c>
      <c r="BR1546" s="211">
        <f t="shared" si="1818"/>
        <v>0</v>
      </c>
      <c r="BS1546" s="211">
        <f t="shared" si="1818"/>
        <v>0</v>
      </c>
      <c r="BT1546" s="211">
        <f t="shared" si="1818"/>
        <v>0</v>
      </c>
      <c r="BU1546" s="211">
        <f t="shared" si="1818"/>
        <v>0</v>
      </c>
      <c r="BV1546" s="211">
        <f t="shared" si="1818"/>
        <v>0</v>
      </c>
      <c r="BW1546" s="211">
        <f t="shared" si="1818"/>
        <v>0</v>
      </c>
      <c r="BX1546" s="211">
        <f t="shared" si="1818"/>
        <v>0</v>
      </c>
      <c r="BY1546" s="211">
        <f t="shared" si="1818"/>
        <v>0</v>
      </c>
      <c r="BZ1546" s="211">
        <f t="shared" si="1818"/>
        <v>0</v>
      </c>
      <c r="CA1546" s="211">
        <f t="shared" si="1818"/>
        <v>0</v>
      </c>
      <c r="CB1546" s="211">
        <f t="shared" si="1818"/>
        <v>0</v>
      </c>
      <c r="CC1546" s="211">
        <f t="shared" si="1818"/>
        <v>0</v>
      </c>
      <c r="CD1546" s="211">
        <f t="shared" si="1818"/>
        <v>0</v>
      </c>
      <c r="CE1546" s="211">
        <f t="shared" ref="CE1546:CL1546" si="1819">CE1533</f>
        <v>0</v>
      </c>
      <c r="CF1546" s="211">
        <f t="shared" si="1819"/>
        <v>0</v>
      </c>
      <c r="CG1546" s="211">
        <f t="shared" si="1819"/>
        <v>0</v>
      </c>
      <c r="CH1546" s="211">
        <f t="shared" si="1819"/>
        <v>0</v>
      </c>
      <c r="CI1546" s="211">
        <f t="shared" si="1819"/>
        <v>0</v>
      </c>
      <c r="CJ1546" s="211">
        <f t="shared" si="1819"/>
        <v>0</v>
      </c>
      <c r="CK1546" s="211">
        <f t="shared" si="1819"/>
        <v>0</v>
      </c>
      <c r="CL1546" s="211">
        <f t="shared" si="1819"/>
        <v>0</v>
      </c>
    </row>
    <row r="1547" spans="2:90" x14ac:dyDescent="0.4">
      <c r="B1547" s="235" t="str">
        <f>IFERROR(SUBSTITUTE(TRIM(MID(B1536, SEARCH("-", B1536) + 1, LEN(B1536))),":",""),"no unit")</f>
        <v>no unit</v>
      </c>
      <c r="D1547" t="s">
        <v>1018</v>
      </c>
      <c r="E1547" s="8" t="str">
        <f t="shared" si="1816"/>
        <v>1547 RECURPERCENTDC-S</v>
      </c>
      <c r="G1547" t="s">
        <v>332</v>
      </c>
      <c r="H1547" s="12"/>
      <c r="I1547" s="60"/>
      <c r="J1547" s="60"/>
      <c r="K1547" s="15"/>
      <c r="L1547" s="15"/>
      <c r="M1547" s="15"/>
      <c r="N1547" s="15"/>
      <c r="O1547" s="15"/>
      <c r="P1547" s="15"/>
      <c r="R1547" s="15"/>
      <c r="S1547" s="211"/>
      <c r="T1547" s="211"/>
      <c r="U1547" s="211"/>
      <c r="V1547" s="211"/>
      <c r="W1547" s="211"/>
      <c r="X1547" s="211"/>
      <c r="Y1547" s="211"/>
      <c r="Z1547" s="211"/>
      <c r="AA1547" s="211"/>
      <c r="AB1547" s="211"/>
      <c r="AC1547" s="211"/>
      <c r="AD1547" s="211"/>
      <c r="AE1547" s="211"/>
      <c r="AF1547" s="211"/>
      <c r="AG1547" s="211"/>
      <c r="AH1547" s="211"/>
      <c r="AI1547" s="211"/>
      <c r="AJ1547" s="211"/>
      <c r="AK1547" s="211"/>
      <c r="AL1547" s="211"/>
      <c r="AM1547" s="211"/>
      <c r="AN1547" s="211"/>
      <c r="AO1547" s="211"/>
      <c r="AP1547" s="211"/>
      <c r="AQ1547" s="211"/>
      <c r="AR1547" s="211"/>
      <c r="AS1547" s="211"/>
      <c r="AT1547" s="211"/>
      <c r="AU1547" s="211"/>
      <c r="AV1547" s="211"/>
      <c r="AW1547" s="211"/>
      <c r="AX1547" s="211"/>
      <c r="AY1547" s="211"/>
      <c r="AZ1547" s="211"/>
      <c r="BA1547" s="211"/>
      <c r="BB1547" s="211"/>
      <c r="BC1547" s="211"/>
      <c r="BD1547" s="211"/>
      <c r="BE1547" s="211"/>
      <c r="BF1547" s="211"/>
      <c r="BG1547" s="211"/>
      <c r="BH1547" s="211"/>
      <c r="BI1547" s="211"/>
      <c r="BJ1547" s="211"/>
      <c r="BK1547" s="211"/>
      <c r="BL1547" s="211"/>
      <c r="BM1547" s="211"/>
      <c r="BN1547" s="211"/>
      <c r="BO1547" s="211"/>
      <c r="BP1547" s="211"/>
      <c r="BQ1547" s="211"/>
      <c r="BR1547" s="211"/>
      <c r="BS1547" s="211"/>
      <c r="BT1547" s="211"/>
      <c r="BU1547" s="211"/>
      <c r="BV1547" s="211"/>
      <c r="BW1547" s="211"/>
      <c r="BX1547" s="211"/>
      <c r="BY1547" s="211"/>
      <c r="BZ1547" s="211"/>
      <c r="CA1547" s="211"/>
      <c r="CB1547" s="211"/>
      <c r="CC1547" s="211"/>
      <c r="CD1547" s="211"/>
      <c r="CE1547" s="211"/>
      <c r="CF1547" s="211"/>
      <c r="CG1547" s="211"/>
      <c r="CH1547" s="211"/>
      <c r="CI1547" s="211"/>
      <c r="CJ1547" s="211"/>
      <c r="CK1547" s="211"/>
      <c r="CL1547" s="211"/>
    </row>
    <row r="1548" spans="2:90" x14ac:dyDescent="0.4">
      <c r="B1548" s="89" t="str">
        <f>B1534</f>
        <v>Secondary revenue driver</v>
      </c>
      <c r="D1548" t="s">
        <v>1018</v>
      </c>
      <c r="E1548" s="8" t="str">
        <f t="shared" si="1816"/>
        <v>1548 RECURPERCENTDC-S</v>
      </c>
      <c r="G1548" t="s">
        <v>332</v>
      </c>
      <c r="H1548" s="90"/>
      <c r="I1548" s="209"/>
      <c r="J1548" s="209"/>
      <c r="K1548" s="210"/>
      <c r="L1548" s="210"/>
      <c r="M1548" s="210"/>
      <c r="N1548" s="210"/>
      <c r="O1548" s="210"/>
      <c r="P1548" s="210"/>
      <c r="R1548" s="210"/>
      <c r="S1548" s="4" t="str">
        <f t="shared" ref="S1548:CD1548" si="1820">ADDRESS(ROW(S1540),COLUMN(S1540),2)</f>
        <v>S$1540</v>
      </c>
      <c r="T1548" s="4" t="str">
        <f t="shared" si="1820"/>
        <v>T$1540</v>
      </c>
      <c r="U1548" s="4" t="str">
        <f t="shared" si="1820"/>
        <v>U$1540</v>
      </c>
      <c r="V1548" s="4" t="str">
        <f t="shared" si="1820"/>
        <v>V$1540</v>
      </c>
      <c r="W1548" s="4" t="str">
        <f t="shared" si="1820"/>
        <v>W$1540</v>
      </c>
      <c r="X1548" s="4" t="str">
        <f t="shared" si="1820"/>
        <v>X$1540</v>
      </c>
      <c r="Y1548" s="4" t="str">
        <f t="shared" si="1820"/>
        <v>Y$1540</v>
      </c>
      <c r="Z1548" s="4" t="str">
        <f t="shared" si="1820"/>
        <v>Z$1540</v>
      </c>
      <c r="AA1548" s="4" t="str">
        <f t="shared" si="1820"/>
        <v>AA$1540</v>
      </c>
      <c r="AB1548" s="4" t="str">
        <f t="shared" si="1820"/>
        <v>AB$1540</v>
      </c>
      <c r="AC1548" s="4" t="str">
        <f t="shared" si="1820"/>
        <v>AC$1540</v>
      </c>
      <c r="AD1548" s="4" t="str">
        <f t="shared" si="1820"/>
        <v>AD$1540</v>
      </c>
      <c r="AE1548" s="4" t="str">
        <f t="shared" si="1820"/>
        <v>AE$1540</v>
      </c>
      <c r="AF1548" s="4" t="str">
        <f t="shared" si="1820"/>
        <v>AF$1540</v>
      </c>
      <c r="AG1548" s="4" t="str">
        <f t="shared" si="1820"/>
        <v>AG$1540</v>
      </c>
      <c r="AH1548" s="4" t="str">
        <f t="shared" si="1820"/>
        <v>AH$1540</v>
      </c>
      <c r="AI1548" s="4" t="str">
        <f t="shared" si="1820"/>
        <v>AI$1540</v>
      </c>
      <c r="AJ1548" s="4" t="str">
        <f t="shared" si="1820"/>
        <v>AJ$1540</v>
      </c>
      <c r="AK1548" s="4" t="str">
        <f t="shared" si="1820"/>
        <v>AK$1540</v>
      </c>
      <c r="AL1548" s="4" t="str">
        <f t="shared" si="1820"/>
        <v>AL$1540</v>
      </c>
      <c r="AM1548" s="4" t="str">
        <f t="shared" si="1820"/>
        <v>AM$1540</v>
      </c>
      <c r="AN1548" s="4" t="str">
        <f t="shared" si="1820"/>
        <v>AN$1540</v>
      </c>
      <c r="AO1548" s="4" t="str">
        <f t="shared" si="1820"/>
        <v>AO$1540</v>
      </c>
      <c r="AP1548" s="4" t="str">
        <f t="shared" si="1820"/>
        <v>AP$1540</v>
      </c>
      <c r="AQ1548" s="4" t="str">
        <f t="shared" si="1820"/>
        <v>AQ$1540</v>
      </c>
      <c r="AR1548" s="4" t="str">
        <f t="shared" si="1820"/>
        <v>AR$1540</v>
      </c>
      <c r="AS1548" s="4" t="str">
        <f t="shared" si="1820"/>
        <v>AS$1540</v>
      </c>
      <c r="AT1548" s="4" t="str">
        <f t="shared" si="1820"/>
        <v>AT$1540</v>
      </c>
      <c r="AU1548" s="4" t="str">
        <f t="shared" si="1820"/>
        <v>AU$1540</v>
      </c>
      <c r="AV1548" s="4" t="str">
        <f t="shared" si="1820"/>
        <v>AV$1540</v>
      </c>
      <c r="AW1548" s="4" t="str">
        <f t="shared" si="1820"/>
        <v>AW$1540</v>
      </c>
      <c r="AX1548" s="4" t="str">
        <f t="shared" si="1820"/>
        <v>AX$1540</v>
      </c>
      <c r="AY1548" s="4" t="str">
        <f t="shared" si="1820"/>
        <v>AY$1540</v>
      </c>
      <c r="AZ1548" s="4" t="str">
        <f t="shared" si="1820"/>
        <v>AZ$1540</v>
      </c>
      <c r="BA1548" s="4" t="str">
        <f t="shared" si="1820"/>
        <v>BA$1540</v>
      </c>
      <c r="BB1548" s="4" t="str">
        <f t="shared" si="1820"/>
        <v>BB$1540</v>
      </c>
      <c r="BC1548" s="4" t="str">
        <f t="shared" si="1820"/>
        <v>BC$1540</v>
      </c>
      <c r="BD1548" s="4" t="str">
        <f t="shared" si="1820"/>
        <v>BD$1540</v>
      </c>
      <c r="BE1548" s="4" t="str">
        <f t="shared" si="1820"/>
        <v>BE$1540</v>
      </c>
      <c r="BF1548" s="4" t="str">
        <f t="shared" si="1820"/>
        <v>BF$1540</v>
      </c>
      <c r="BG1548" s="4" t="str">
        <f t="shared" si="1820"/>
        <v>BG$1540</v>
      </c>
      <c r="BH1548" s="4" t="str">
        <f t="shared" si="1820"/>
        <v>BH$1540</v>
      </c>
      <c r="BI1548" s="4" t="str">
        <f t="shared" si="1820"/>
        <v>BI$1540</v>
      </c>
      <c r="BJ1548" s="4" t="str">
        <f t="shared" si="1820"/>
        <v>BJ$1540</v>
      </c>
      <c r="BK1548" s="4" t="str">
        <f t="shared" si="1820"/>
        <v>BK$1540</v>
      </c>
      <c r="BL1548" s="4" t="str">
        <f t="shared" si="1820"/>
        <v>BL$1540</v>
      </c>
      <c r="BM1548" s="4" t="str">
        <f t="shared" si="1820"/>
        <v>BM$1540</v>
      </c>
      <c r="BN1548" s="4" t="str">
        <f t="shared" si="1820"/>
        <v>BN$1540</v>
      </c>
      <c r="BO1548" s="4" t="str">
        <f t="shared" si="1820"/>
        <v>BO$1540</v>
      </c>
      <c r="BP1548" s="4" t="str">
        <f t="shared" si="1820"/>
        <v>BP$1540</v>
      </c>
      <c r="BQ1548" s="4" t="str">
        <f t="shared" si="1820"/>
        <v>BQ$1540</v>
      </c>
      <c r="BR1548" s="4" t="str">
        <f t="shared" si="1820"/>
        <v>BR$1540</v>
      </c>
      <c r="BS1548" s="4" t="str">
        <f t="shared" si="1820"/>
        <v>BS$1540</v>
      </c>
      <c r="BT1548" s="4" t="str">
        <f t="shared" si="1820"/>
        <v>BT$1540</v>
      </c>
      <c r="BU1548" s="4" t="str">
        <f t="shared" si="1820"/>
        <v>BU$1540</v>
      </c>
      <c r="BV1548" s="4" t="str">
        <f t="shared" si="1820"/>
        <v>BV$1540</v>
      </c>
      <c r="BW1548" s="4" t="str">
        <f t="shared" si="1820"/>
        <v>BW$1540</v>
      </c>
      <c r="BX1548" s="4" t="str">
        <f t="shared" si="1820"/>
        <v>BX$1540</v>
      </c>
      <c r="BY1548" s="4" t="str">
        <f t="shared" si="1820"/>
        <v>BY$1540</v>
      </c>
      <c r="BZ1548" s="4" t="str">
        <f t="shared" si="1820"/>
        <v>BZ$1540</v>
      </c>
      <c r="CA1548" s="4" t="str">
        <f t="shared" si="1820"/>
        <v>CA$1540</v>
      </c>
      <c r="CB1548" s="4" t="str">
        <f t="shared" si="1820"/>
        <v>CB$1540</v>
      </c>
      <c r="CC1548" s="4" t="str">
        <f t="shared" si="1820"/>
        <v>CC$1540</v>
      </c>
      <c r="CD1548" s="4" t="str">
        <f t="shared" si="1820"/>
        <v>CD$1540</v>
      </c>
      <c r="CE1548" s="4" t="str">
        <f t="shared" ref="CE1548:CL1548" si="1821">ADDRESS(ROW(CE1540),COLUMN(CE1540),2)</f>
        <v>CE$1540</v>
      </c>
      <c r="CF1548" s="4" t="str">
        <f t="shared" si="1821"/>
        <v>CF$1540</v>
      </c>
      <c r="CG1548" s="4" t="str">
        <f t="shared" si="1821"/>
        <v>CG$1540</v>
      </c>
      <c r="CH1548" s="4" t="str">
        <f t="shared" si="1821"/>
        <v>CH$1540</v>
      </c>
      <c r="CI1548" s="4" t="str">
        <f t="shared" si="1821"/>
        <v>CI$1540</v>
      </c>
      <c r="CJ1548" s="4" t="str">
        <f t="shared" si="1821"/>
        <v>CJ$1540</v>
      </c>
      <c r="CK1548" s="4" t="str">
        <f t="shared" si="1821"/>
        <v>CK$1540</v>
      </c>
      <c r="CL1548" s="4" t="str">
        <f t="shared" si="1821"/>
        <v>CL$1540</v>
      </c>
    </row>
    <row r="1549" spans="2:90" x14ac:dyDescent="0.4">
      <c r="B1549" s="8" t="str">
        <f>B1535</f>
        <v>Secondary volume driver</v>
      </c>
      <c r="D1549" t="s">
        <v>1018</v>
      </c>
      <c r="E1549" s="8" t="str">
        <f t="shared" si="1816"/>
        <v>1549 RECURPERCENTDC-S</v>
      </c>
      <c r="G1549" t="s">
        <v>332</v>
      </c>
      <c r="H1549" s="12"/>
      <c r="I1549" s="60"/>
      <c r="J1549" s="60"/>
      <c r="K1549" s="15"/>
      <c r="L1549" s="15"/>
      <c r="M1549" s="15"/>
      <c r="N1549" s="15"/>
      <c r="O1549" s="15"/>
      <c r="P1549" s="15"/>
      <c r="R1549" s="15"/>
      <c r="S1549" s="211" t="str">
        <f t="shared" ref="S1549:AX1549" si="1822">S1535</f>
        <v>S$15</v>
      </c>
      <c r="T1549" s="211" t="str">
        <f t="shared" si="1822"/>
        <v>T$15</v>
      </c>
      <c r="U1549" s="211" t="str">
        <f t="shared" si="1822"/>
        <v>U$15</v>
      </c>
      <c r="V1549" s="211" t="str">
        <f t="shared" si="1822"/>
        <v>V$15</v>
      </c>
      <c r="W1549" s="211" t="str">
        <f t="shared" si="1822"/>
        <v>W$15</v>
      </c>
      <c r="X1549" s="211" t="str">
        <f t="shared" si="1822"/>
        <v>X$15</v>
      </c>
      <c r="Y1549" s="211" t="str">
        <f t="shared" si="1822"/>
        <v>Y$15</v>
      </c>
      <c r="Z1549" s="211" t="str">
        <f t="shared" si="1822"/>
        <v>Z$15</v>
      </c>
      <c r="AA1549" s="211" t="str">
        <f t="shared" si="1822"/>
        <v>AA$15</v>
      </c>
      <c r="AB1549" s="211" t="str">
        <f t="shared" si="1822"/>
        <v>AB$15</v>
      </c>
      <c r="AC1549" s="211" t="str">
        <f t="shared" si="1822"/>
        <v>AC$15</v>
      </c>
      <c r="AD1549" s="211" t="str">
        <f t="shared" si="1822"/>
        <v>AD$15</v>
      </c>
      <c r="AE1549" s="211" t="str">
        <f t="shared" si="1822"/>
        <v>AE$15</v>
      </c>
      <c r="AF1549" s="211" t="str">
        <f t="shared" si="1822"/>
        <v>AF$15</v>
      </c>
      <c r="AG1549" s="211" t="str">
        <f t="shared" si="1822"/>
        <v>AG$15</v>
      </c>
      <c r="AH1549" s="211" t="str">
        <f t="shared" si="1822"/>
        <v>AH$15</v>
      </c>
      <c r="AI1549" s="211" t="str">
        <f t="shared" si="1822"/>
        <v>AI$15</v>
      </c>
      <c r="AJ1549" s="211" t="str">
        <f t="shared" si="1822"/>
        <v>AJ$15</v>
      </c>
      <c r="AK1549" s="211" t="str">
        <f t="shared" si="1822"/>
        <v>AK$15</v>
      </c>
      <c r="AL1549" s="211" t="str">
        <f t="shared" si="1822"/>
        <v>AL$15</v>
      </c>
      <c r="AM1549" s="211" t="str">
        <f t="shared" si="1822"/>
        <v>AM$15</v>
      </c>
      <c r="AN1549" s="211" t="str">
        <f t="shared" si="1822"/>
        <v>AN$15</v>
      </c>
      <c r="AO1549" s="211" t="str">
        <f t="shared" si="1822"/>
        <v>AO$15</v>
      </c>
      <c r="AP1549" s="211" t="str">
        <f t="shared" si="1822"/>
        <v>AP$15</v>
      </c>
      <c r="AQ1549" s="211" t="str">
        <f t="shared" si="1822"/>
        <v>AQ$15</v>
      </c>
      <c r="AR1549" s="211" t="str">
        <f t="shared" si="1822"/>
        <v>AR$15</v>
      </c>
      <c r="AS1549" s="211" t="str">
        <f t="shared" si="1822"/>
        <v>AS$15</v>
      </c>
      <c r="AT1549" s="211" t="str">
        <f t="shared" si="1822"/>
        <v>AT$15</v>
      </c>
      <c r="AU1549" s="211" t="str">
        <f t="shared" si="1822"/>
        <v>AU$15</v>
      </c>
      <c r="AV1549" s="211" t="str">
        <f t="shared" si="1822"/>
        <v>AV$15</v>
      </c>
      <c r="AW1549" s="211" t="str">
        <f t="shared" si="1822"/>
        <v>AW$15</v>
      </c>
      <c r="AX1549" s="211" t="str">
        <f t="shared" si="1822"/>
        <v>AX$15</v>
      </c>
      <c r="AY1549" s="211" t="str">
        <f t="shared" ref="AY1549:CD1549" si="1823">AY1535</f>
        <v>AY$15</v>
      </c>
      <c r="AZ1549" s="211" t="str">
        <f t="shared" si="1823"/>
        <v>AZ$15</v>
      </c>
      <c r="BA1549" s="211" t="str">
        <f t="shared" si="1823"/>
        <v>BA$15</v>
      </c>
      <c r="BB1549" s="211" t="str">
        <f t="shared" si="1823"/>
        <v>BB$15</v>
      </c>
      <c r="BC1549" s="211" t="str">
        <f t="shared" si="1823"/>
        <v>BC$15</v>
      </c>
      <c r="BD1549" s="211" t="str">
        <f t="shared" si="1823"/>
        <v>BD$15</v>
      </c>
      <c r="BE1549" s="211" t="str">
        <f t="shared" si="1823"/>
        <v>BE$15</v>
      </c>
      <c r="BF1549" s="211" t="str">
        <f t="shared" si="1823"/>
        <v>BF$15</v>
      </c>
      <c r="BG1549" s="211" t="str">
        <f t="shared" si="1823"/>
        <v>BG$15</v>
      </c>
      <c r="BH1549" s="211" t="str">
        <f t="shared" si="1823"/>
        <v>BH$15</v>
      </c>
      <c r="BI1549" s="211" t="str">
        <f t="shared" si="1823"/>
        <v>BI$15</v>
      </c>
      <c r="BJ1549" s="211" t="str">
        <f t="shared" si="1823"/>
        <v>BJ$15</v>
      </c>
      <c r="BK1549" s="211" t="str">
        <f t="shared" si="1823"/>
        <v>BK$15</v>
      </c>
      <c r="BL1549" s="211" t="str">
        <f t="shared" si="1823"/>
        <v>BL$15</v>
      </c>
      <c r="BM1549" s="211" t="str">
        <f t="shared" si="1823"/>
        <v>BM$15</v>
      </c>
      <c r="BN1549" s="211" t="str">
        <f t="shared" si="1823"/>
        <v>BN$15</v>
      </c>
      <c r="BO1549" s="211" t="str">
        <f t="shared" si="1823"/>
        <v>BO$15</v>
      </c>
      <c r="BP1549" s="211" t="str">
        <f t="shared" si="1823"/>
        <v>BP$15</v>
      </c>
      <c r="BQ1549" s="211" t="str">
        <f t="shared" si="1823"/>
        <v>BQ$15</v>
      </c>
      <c r="BR1549" s="211" t="str">
        <f t="shared" si="1823"/>
        <v>BR$15</v>
      </c>
      <c r="BS1549" s="211" t="str">
        <f t="shared" si="1823"/>
        <v>BS$15</v>
      </c>
      <c r="BT1549" s="211" t="str">
        <f t="shared" si="1823"/>
        <v>BT$15</v>
      </c>
      <c r="BU1549" s="211" t="str">
        <f t="shared" si="1823"/>
        <v>BU$15</v>
      </c>
      <c r="BV1549" s="211" t="str">
        <f t="shared" si="1823"/>
        <v>BV$15</v>
      </c>
      <c r="BW1549" s="211" t="str">
        <f t="shared" si="1823"/>
        <v>BW$15</v>
      </c>
      <c r="BX1549" s="211" t="str">
        <f t="shared" si="1823"/>
        <v>BX$15</v>
      </c>
      <c r="BY1549" s="211" t="str">
        <f t="shared" si="1823"/>
        <v>BY$15</v>
      </c>
      <c r="BZ1549" s="211" t="str">
        <f t="shared" si="1823"/>
        <v>BZ$15</v>
      </c>
      <c r="CA1549" s="211" t="str">
        <f t="shared" si="1823"/>
        <v>CA$15</v>
      </c>
      <c r="CB1549" s="211" t="str">
        <f t="shared" si="1823"/>
        <v>CB$15</v>
      </c>
      <c r="CC1549" s="211" t="str">
        <f t="shared" si="1823"/>
        <v>CC$15</v>
      </c>
      <c r="CD1549" s="211" t="str">
        <f t="shared" si="1823"/>
        <v>CD$15</v>
      </c>
      <c r="CE1549" s="211" t="str">
        <f t="shared" ref="CE1549:CL1549" si="1824">CE1535</f>
        <v>CE$15</v>
      </c>
      <c r="CF1549" s="211" t="str">
        <f t="shared" si="1824"/>
        <v>CF$15</v>
      </c>
      <c r="CG1549" s="211" t="str">
        <f t="shared" si="1824"/>
        <v>CG$15</v>
      </c>
      <c r="CH1549" s="211" t="str">
        <f t="shared" si="1824"/>
        <v>CH$15</v>
      </c>
      <c r="CI1549" s="211" t="str">
        <f t="shared" si="1824"/>
        <v>CI$15</v>
      </c>
      <c r="CJ1549" s="211" t="str">
        <f t="shared" si="1824"/>
        <v>CJ$15</v>
      </c>
      <c r="CK1549" s="211" t="str">
        <f t="shared" si="1824"/>
        <v>CK$15</v>
      </c>
      <c r="CL1549" s="211" t="str">
        <f t="shared" si="1824"/>
        <v>CL$15</v>
      </c>
    </row>
    <row r="1550" spans="2:90" x14ac:dyDescent="0.4">
      <c r="E1550" s="8"/>
      <c r="H1550" s="12"/>
      <c r="I1550" s="60"/>
      <c r="J1550" s="60"/>
      <c r="K1550" s="15"/>
      <c r="L1550" s="15"/>
      <c r="M1550" s="15"/>
      <c r="N1550" s="15"/>
      <c r="O1550" s="15"/>
      <c r="P1550" s="15"/>
      <c r="R1550" s="15"/>
      <c r="S1550" s="211"/>
      <c r="T1550" s="211"/>
      <c r="U1550" s="211"/>
      <c r="V1550" s="211"/>
      <c r="W1550" s="211"/>
      <c r="X1550" s="211"/>
      <c r="Y1550" s="211"/>
      <c r="Z1550" s="211"/>
      <c r="AA1550" s="211"/>
      <c r="AB1550" s="211"/>
      <c r="AC1550" s="211"/>
      <c r="AD1550" s="211"/>
      <c r="AE1550" s="211"/>
      <c r="AF1550" s="211"/>
      <c r="AG1550" s="211"/>
      <c r="AH1550" s="211"/>
      <c r="AI1550" s="211"/>
      <c r="AJ1550" s="211"/>
      <c r="AK1550" s="211"/>
      <c r="AL1550" s="211"/>
      <c r="AM1550" s="211"/>
      <c r="AN1550" s="211"/>
      <c r="AO1550" s="211"/>
      <c r="AP1550" s="211"/>
      <c r="AQ1550" s="211"/>
      <c r="AR1550" s="211"/>
      <c r="AS1550" s="211"/>
      <c r="AT1550" s="211"/>
      <c r="AU1550" s="211"/>
      <c r="AV1550" s="211"/>
      <c r="AW1550" s="211"/>
      <c r="AX1550" s="211"/>
      <c r="AY1550" s="211"/>
      <c r="AZ1550" s="211"/>
      <c r="BA1550" s="211"/>
      <c r="BB1550" s="211"/>
      <c r="BC1550" s="211"/>
      <c r="BD1550" s="211"/>
      <c r="BE1550" s="211"/>
      <c r="BF1550" s="211"/>
      <c r="BG1550" s="211"/>
      <c r="BH1550" s="211"/>
      <c r="BI1550" s="211"/>
      <c r="BJ1550" s="211"/>
      <c r="BK1550" s="211"/>
      <c r="BL1550" s="211"/>
      <c r="BM1550" s="211"/>
      <c r="BN1550" s="211"/>
      <c r="BO1550" s="211"/>
      <c r="BP1550" s="211"/>
      <c r="BQ1550" s="211"/>
      <c r="BR1550" s="211"/>
      <c r="BS1550" s="211"/>
      <c r="BT1550" s="211"/>
      <c r="BU1550" s="211"/>
      <c r="BV1550" s="211"/>
      <c r="BW1550" s="211"/>
      <c r="BX1550" s="211"/>
      <c r="BY1550" s="211"/>
      <c r="BZ1550" s="211"/>
      <c r="CA1550" s="211"/>
      <c r="CB1550" s="211"/>
      <c r="CC1550" s="211"/>
      <c r="CD1550" s="211"/>
      <c r="CE1550" s="211"/>
      <c r="CF1550" s="211"/>
      <c r="CG1550" s="211"/>
      <c r="CH1550" s="211"/>
      <c r="CI1550" s="211"/>
      <c r="CJ1550" s="211"/>
      <c r="CK1550" s="211"/>
      <c r="CL1550" s="211"/>
    </row>
    <row r="1551" spans="2:90" x14ac:dyDescent="0.4">
      <c r="B1551" s="171" t="s">
        <v>490</v>
      </c>
      <c r="E1551" s="8"/>
      <c r="H1551" s="170"/>
      <c r="I1551" s="172"/>
      <c r="J1551" s="172"/>
      <c r="K1551" s="193"/>
      <c r="L1551" s="193"/>
      <c r="M1551" s="193"/>
      <c r="N1551" s="193"/>
      <c r="O1551" s="193"/>
      <c r="P1551" s="193"/>
      <c r="R1551" s="194"/>
      <c r="S1551" s="170"/>
      <c r="T1551" s="170"/>
      <c r="U1551" s="170"/>
      <c r="V1551" s="170"/>
      <c r="W1551" s="170"/>
      <c r="X1551" s="170"/>
      <c r="Y1551" s="170"/>
      <c r="Z1551" s="170"/>
      <c r="AA1551" s="170"/>
      <c r="AB1551" s="170"/>
      <c r="AC1551" s="170"/>
      <c r="AD1551" s="170"/>
      <c r="AE1551" s="170"/>
      <c r="AF1551" s="170"/>
      <c r="AG1551" s="170"/>
      <c r="AH1551" s="170"/>
      <c r="AI1551" s="170"/>
      <c r="AJ1551" s="170"/>
      <c r="AK1551" s="170"/>
      <c r="AL1551" s="170"/>
      <c r="AM1551" s="170"/>
      <c r="AN1551" s="170"/>
      <c r="AO1551" s="170"/>
      <c r="AP1551" s="170"/>
      <c r="AQ1551" s="170"/>
      <c r="AR1551" s="170"/>
      <c r="AS1551" s="170"/>
      <c r="AT1551" s="170"/>
      <c r="AU1551" s="170"/>
      <c r="AV1551" s="170"/>
      <c r="AW1551" s="170"/>
      <c r="AX1551" s="170"/>
      <c r="AY1551" s="170"/>
      <c r="AZ1551" s="170"/>
      <c r="BA1551" s="170"/>
      <c r="BB1551" s="170"/>
      <c r="BC1551" s="170"/>
      <c r="BD1551" s="170"/>
      <c r="BE1551" s="170"/>
      <c r="BF1551" s="170"/>
      <c r="BG1551" s="170"/>
      <c r="BH1551" s="170"/>
      <c r="BI1551" s="170"/>
      <c r="BJ1551" s="170"/>
      <c r="BK1551" s="170"/>
      <c r="BL1551" s="170"/>
      <c r="BM1551" s="170"/>
      <c r="BN1551" s="170"/>
      <c r="BO1551" s="170"/>
      <c r="BP1551" s="170"/>
      <c r="BQ1551" s="170"/>
      <c r="BR1551" s="170"/>
      <c r="BS1551" s="170"/>
      <c r="BT1551" s="170"/>
      <c r="BU1551" s="170"/>
      <c r="BV1551" s="170"/>
      <c r="BW1551" s="170"/>
      <c r="BX1551" s="170"/>
      <c r="BY1551" s="170"/>
      <c r="BZ1551" s="170"/>
      <c r="CA1551" s="170"/>
      <c r="CB1551" s="170"/>
      <c r="CC1551" s="170"/>
      <c r="CD1551" s="170"/>
      <c r="CE1551" s="170"/>
      <c r="CF1551" s="170"/>
      <c r="CG1551" s="170"/>
      <c r="CH1551" s="170"/>
      <c r="CI1551" s="170"/>
      <c r="CJ1551" s="170"/>
      <c r="CK1551" s="170"/>
      <c r="CL1551" s="170"/>
    </row>
    <row r="1552" spans="2:90" x14ac:dyDescent="0.4">
      <c r="B1552" s="171" t="s">
        <v>492</v>
      </c>
      <c r="E1552" s="8"/>
      <c r="H1552" s="170"/>
      <c r="I1552" s="172"/>
      <c r="J1552" s="172"/>
      <c r="K1552" s="193"/>
      <c r="L1552" s="193"/>
      <c r="M1552" s="193"/>
      <c r="N1552" s="193"/>
      <c r="O1552" s="193"/>
      <c r="P1552" s="193"/>
      <c r="R1552" s="194"/>
      <c r="S1552" s="170"/>
      <c r="T1552" s="170"/>
      <c r="U1552" s="170"/>
      <c r="V1552" s="170"/>
      <c r="W1552" s="170"/>
      <c r="X1552" s="170"/>
      <c r="Y1552" s="170"/>
      <c r="Z1552" s="170"/>
      <c r="AA1552" s="170"/>
      <c r="AB1552" s="170"/>
      <c r="AC1552" s="170"/>
      <c r="AD1552" s="170"/>
      <c r="AE1552" s="170"/>
      <c r="AF1552" s="170"/>
      <c r="AG1552" s="170"/>
      <c r="AH1552" s="170"/>
      <c r="AI1552" s="170"/>
      <c r="AJ1552" s="170"/>
      <c r="AK1552" s="170"/>
      <c r="AL1552" s="170"/>
      <c r="AM1552" s="170"/>
      <c r="AN1552" s="170"/>
      <c r="AO1552" s="170"/>
      <c r="AP1552" s="170"/>
      <c r="AQ1552" s="170"/>
      <c r="AR1552" s="170"/>
      <c r="AS1552" s="170"/>
      <c r="AT1552" s="170"/>
      <c r="AU1552" s="170"/>
      <c r="AV1552" s="170"/>
      <c r="AW1552" s="170"/>
      <c r="AX1552" s="170"/>
      <c r="AY1552" s="170"/>
      <c r="AZ1552" s="170"/>
      <c r="BA1552" s="170"/>
      <c r="BB1552" s="170"/>
      <c r="BC1552" s="170"/>
      <c r="BD1552" s="170"/>
      <c r="BE1552" s="170"/>
      <c r="BF1552" s="170"/>
      <c r="BG1552" s="170"/>
      <c r="BH1552" s="170"/>
      <c r="BI1552" s="170"/>
      <c r="BJ1552" s="170"/>
      <c r="BK1552" s="170"/>
      <c r="BL1552" s="170"/>
      <c r="BM1552" s="170"/>
      <c r="BN1552" s="170"/>
      <c r="BO1552" s="170"/>
      <c r="BP1552" s="170"/>
      <c r="BQ1552" s="170"/>
      <c r="BR1552" s="170"/>
      <c r="BS1552" s="170"/>
      <c r="BT1552" s="170"/>
      <c r="BU1552" s="170"/>
      <c r="BV1552" s="170"/>
      <c r="BW1552" s="170"/>
      <c r="BX1552" s="170"/>
      <c r="BY1552" s="170"/>
      <c r="BZ1552" s="170"/>
      <c r="CA1552" s="170"/>
      <c r="CB1552" s="170"/>
      <c r="CC1552" s="170"/>
      <c r="CD1552" s="170"/>
      <c r="CE1552" s="170"/>
      <c r="CF1552" s="170"/>
      <c r="CG1552" s="170"/>
      <c r="CH1552" s="170"/>
      <c r="CI1552" s="170"/>
      <c r="CJ1552" s="170"/>
      <c r="CK1552" s="170"/>
      <c r="CL1552" s="170"/>
    </row>
    <row r="1553" spans="2:90" x14ac:dyDescent="0.4">
      <c r="B1553" s="171" t="s">
        <v>461</v>
      </c>
      <c r="E1553" s="8"/>
      <c r="H1553" s="170"/>
      <c r="I1553" s="172"/>
      <c r="J1553" s="172"/>
      <c r="K1553" s="193"/>
      <c r="L1553" s="193"/>
      <c r="M1553" s="193"/>
      <c r="N1553" s="193"/>
      <c r="O1553" s="193"/>
      <c r="P1553" s="193"/>
      <c r="R1553" s="194"/>
      <c r="S1553" s="195" t="str">
        <f t="shared" ref="S1553:AX1553" si="1825">S$16</f>
        <v>S$12</v>
      </c>
      <c r="T1553" s="195" t="str">
        <f t="shared" si="1825"/>
        <v>T$12</v>
      </c>
      <c r="U1553" s="195" t="str">
        <f t="shared" si="1825"/>
        <v>U$12</v>
      </c>
      <c r="V1553" s="195" t="str">
        <f t="shared" si="1825"/>
        <v>V$12</v>
      </c>
      <c r="W1553" s="195" t="str">
        <f t="shared" si="1825"/>
        <v>W$12</v>
      </c>
      <c r="X1553" s="195" t="str">
        <f t="shared" si="1825"/>
        <v>X$12</v>
      </c>
      <c r="Y1553" s="195" t="str">
        <f t="shared" si="1825"/>
        <v>Y$12</v>
      </c>
      <c r="Z1553" s="195" t="str">
        <f t="shared" si="1825"/>
        <v>Z$12</v>
      </c>
      <c r="AA1553" s="195" t="str">
        <f t="shared" si="1825"/>
        <v>AA$12</v>
      </c>
      <c r="AB1553" s="195" t="str">
        <f t="shared" si="1825"/>
        <v>AB$12</v>
      </c>
      <c r="AC1553" s="195" t="str">
        <f t="shared" si="1825"/>
        <v>AC$12</v>
      </c>
      <c r="AD1553" s="195" t="str">
        <f t="shared" si="1825"/>
        <v>AD$12</v>
      </c>
      <c r="AE1553" s="195" t="str">
        <f t="shared" si="1825"/>
        <v>AE$12</v>
      </c>
      <c r="AF1553" s="195" t="str">
        <f t="shared" si="1825"/>
        <v>AF$12</v>
      </c>
      <c r="AG1553" s="195" t="str">
        <f t="shared" si="1825"/>
        <v>AG$12</v>
      </c>
      <c r="AH1553" s="195" t="str">
        <f t="shared" si="1825"/>
        <v>AH$12</v>
      </c>
      <c r="AI1553" s="195" t="str">
        <f t="shared" si="1825"/>
        <v>AI$12</v>
      </c>
      <c r="AJ1553" s="195" t="str">
        <f t="shared" si="1825"/>
        <v>AJ$12</v>
      </c>
      <c r="AK1553" s="195" t="str">
        <f t="shared" si="1825"/>
        <v>AK$12</v>
      </c>
      <c r="AL1553" s="195" t="str">
        <f t="shared" si="1825"/>
        <v>AL$12</v>
      </c>
      <c r="AM1553" s="195" t="str">
        <f t="shared" si="1825"/>
        <v>AM$12</v>
      </c>
      <c r="AN1553" s="195" t="str">
        <f t="shared" si="1825"/>
        <v>AN$12</v>
      </c>
      <c r="AO1553" s="195" t="str">
        <f t="shared" si="1825"/>
        <v>AO$12</v>
      </c>
      <c r="AP1553" s="195" t="str">
        <f t="shared" si="1825"/>
        <v>AP$12</v>
      </c>
      <c r="AQ1553" s="195" t="str">
        <f t="shared" si="1825"/>
        <v>AQ$12</v>
      </c>
      <c r="AR1553" s="195" t="str">
        <f t="shared" si="1825"/>
        <v>AR$12</v>
      </c>
      <c r="AS1553" s="195" t="str">
        <f t="shared" si="1825"/>
        <v>AS$12</v>
      </c>
      <c r="AT1553" s="195" t="str">
        <f t="shared" si="1825"/>
        <v>AT$12</v>
      </c>
      <c r="AU1553" s="195" t="str">
        <f t="shared" si="1825"/>
        <v>AU$12</v>
      </c>
      <c r="AV1553" s="195" t="str">
        <f t="shared" si="1825"/>
        <v>AV$12</v>
      </c>
      <c r="AW1553" s="195" t="str">
        <f t="shared" si="1825"/>
        <v>AW$12</v>
      </c>
      <c r="AX1553" s="195" t="str">
        <f t="shared" si="1825"/>
        <v>AX$12</v>
      </c>
      <c r="AY1553" s="195" t="str">
        <f t="shared" ref="AY1553:CD1553" si="1826">AY$16</f>
        <v>AY$12</v>
      </c>
      <c r="AZ1553" s="195" t="str">
        <f t="shared" si="1826"/>
        <v>AZ$12</v>
      </c>
      <c r="BA1553" s="195" t="str">
        <f t="shared" si="1826"/>
        <v>BA$12</v>
      </c>
      <c r="BB1553" s="195" t="str">
        <f t="shared" si="1826"/>
        <v>BB$12</v>
      </c>
      <c r="BC1553" s="195" t="str">
        <f t="shared" si="1826"/>
        <v>BC$12</v>
      </c>
      <c r="BD1553" s="195" t="str">
        <f t="shared" si="1826"/>
        <v>BD$12</v>
      </c>
      <c r="BE1553" s="195" t="str">
        <f t="shared" si="1826"/>
        <v>BE$12</v>
      </c>
      <c r="BF1553" s="195" t="str">
        <f t="shared" si="1826"/>
        <v>BF$12</v>
      </c>
      <c r="BG1553" s="195" t="str">
        <f t="shared" si="1826"/>
        <v>BG$12</v>
      </c>
      <c r="BH1553" s="195" t="str">
        <f t="shared" si="1826"/>
        <v>BH$12</v>
      </c>
      <c r="BI1553" s="195" t="str">
        <f t="shared" si="1826"/>
        <v>BI$12</v>
      </c>
      <c r="BJ1553" s="195" t="str">
        <f t="shared" si="1826"/>
        <v>BJ$12</v>
      </c>
      <c r="BK1553" s="195" t="str">
        <f t="shared" si="1826"/>
        <v>BK$12</v>
      </c>
      <c r="BL1553" s="195" t="str">
        <f t="shared" si="1826"/>
        <v>BL$12</v>
      </c>
      <c r="BM1553" s="195" t="str">
        <f t="shared" si="1826"/>
        <v>BM$12</v>
      </c>
      <c r="BN1553" s="195" t="str">
        <f t="shared" si="1826"/>
        <v>BN$12</v>
      </c>
      <c r="BO1553" s="195" t="str">
        <f t="shared" si="1826"/>
        <v>BO$12</v>
      </c>
      <c r="BP1553" s="195" t="str">
        <f t="shared" si="1826"/>
        <v>BP$12</v>
      </c>
      <c r="BQ1553" s="195" t="str">
        <f t="shared" si="1826"/>
        <v>BQ$12</v>
      </c>
      <c r="BR1553" s="195" t="str">
        <f t="shared" si="1826"/>
        <v>BR$12</v>
      </c>
      <c r="BS1553" s="195" t="str">
        <f t="shared" si="1826"/>
        <v>BS$12</v>
      </c>
      <c r="BT1553" s="195" t="str">
        <f t="shared" si="1826"/>
        <v>BT$12</v>
      </c>
      <c r="BU1553" s="195" t="str">
        <f t="shared" si="1826"/>
        <v>BU$12</v>
      </c>
      <c r="BV1553" s="195" t="str">
        <f t="shared" si="1826"/>
        <v>BV$12</v>
      </c>
      <c r="BW1553" s="195" t="str">
        <f t="shared" si="1826"/>
        <v>BW$12</v>
      </c>
      <c r="BX1553" s="195" t="str">
        <f t="shared" si="1826"/>
        <v>BX$12</v>
      </c>
      <c r="BY1553" s="195" t="str">
        <f t="shared" si="1826"/>
        <v>BY$12</v>
      </c>
      <c r="BZ1553" s="195" t="str">
        <f t="shared" si="1826"/>
        <v>BZ$12</v>
      </c>
      <c r="CA1553" s="195" t="str">
        <f t="shared" si="1826"/>
        <v>CA$12</v>
      </c>
      <c r="CB1553" s="195" t="str">
        <f t="shared" si="1826"/>
        <v>CB$12</v>
      </c>
      <c r="CC1553" s="195" t="str">
        <f t="shared" si="1826"/>
        <v>CC$12</v>
      </c>
      <c r="CD1553" s="195" t="str">
        <f t="shared" si="1826"/>
        <v>CD$12</v>
      </c>
      <c r="CE1553" s="195" t="str">
        <f t="shared" ref="CE1553:CL1553" si="1827">CE$16</f>
        <v>CE$12</v>
      </c>
      <c r="CF1553" s="195" t="str">
        <f t="shared" si="1827"/>
        <v>CF$12</v>
      </c>
      <c r="CG1553" s="195" t="str">
        <f t="shared" si="1827"/>
        <v>CG$12</v>
      </c>
      <c r="CH1553" s="195" t="str">
        <f t="shared" si="1827"/>
        <v>CH$12</v>
      </c>
      <c r="CI1553" s="195" t="str">
        <f t="shared" si="1827"/>
        <v>CI$12</v>
      </c>
      <c r="CJ1553" s="195" t="str">
        <f t="shared" si="1827"/>
        <v>CJ$12</v>
      </c>
      <c r="CK1553" s="195" t="str">
        <f t="shared" si="1827"/>
        <v>CK$12</v>
      </c>
      <c r="CL1553" s="195" t="str">
        <f t="shared" si="1827"/>
        <v>CL$12</v>
      </c>
    </row>
    <row r="1554" spans="2:90" x14ac:dyDescent="0.4">
      <c r="B1554" s="171" t="s">
        <v>462</v>
      </c>
      <c r="E1554" s="8"/>
      <c r="H1554" s="196"/>
      <c r="I1554" s="197"/>
      <c r="J1554" s="197"/>
      <c r="K1554" s="198"/>
      <c r="L1554" s="198"/>
      <c r="M1554" s="198"/>
      <c r="N1554" s="198"/>
      <c r="O1554" s="198"/>
      <c r="P1554" s="198"/>
      <c r="R1554" s="198"/>
      <c r="S1554" s="195" t="str">
        <f t="shared" ref="S1554:AX1554" si="1828">S$17</f>
        <v>S$13</v>
      </c>
      <c r="T1554" s="195" t="str">
        <f t="shared" si="1828"/>
        <v>T$13</v>
      </c>
      <c r="U1554" s="195" t="str">
        <f t="shared" si="1828"/>
        <v>U$13</v>
      </c>
      <c r="V1554" s="195" t="str">
        <f t="shared" si="1828"/>
        <v>V$13</v>
      </c>
      <c r="W1554" s="195" t="str">
        <f t="shared" si="1828"/>
        <v>W$13</v>
      </c>
      <c r="X1554" s="195" t="str">
        <f t="shared" si="1828"/>
        <v>X$13</v>
      </c>
      <c r="Y1554" s="195" t="str">
        <f t="shared" si="1828"/>
        <v>Y$13</v>
      </c>
      <c r="Z1554" s="195" t="str">
        <f t="shared" si="1828"/>
        <v>Z$13</v>
      </c>
      <c r="AA1554" s="195" t="str">
        <f t="shared" si="1828"/>
        <v>AA$13</v>
      </c>
      <c r="AB1554" s="195" t="str">
        <f t="shared" si="1828"/>
        <v>AB$13</v>
      </c>
      <c r="AC1554" s="195" t="str">
        <f t="shared" si="1828"/>
        <v>AC$13</v>
      </c>
      <c r="AD1554" s="195" t="str">
        <f t="shared" si="1828"/>
        <v>AD$13</v>
      </c>
      <c r="AE1554" s="195" t="str">
        <f t="shared" si="1828"/>
        <v>AE$13</v>
      </c>
      <c r="AF1554" s="195" t="str">
        <f t="shared" si="1828"/>
        <v>AF$13</v>
      </c>
      <c r="AG1554" s="195" t="str">
        <f t="shared" si="1828"/>
        <v>AG$13</v>
      </c>
      <c r="AH1554" s="195" t="str">
        <f t="shared" si="1828"/>
        <v>AH$13</v>
      </c>
      <c r="AI1554" s="195" t="str">
        <f t="shared" si="1828"/>
        <v>AI$13</v>
      </c>
      <c r="AJ1554" s="195" t="str">
        <f t="shared" si="1828"/>
        <v>AJ$13</v>
      </c>
      <c r="AK1554" s="195" t="str">
        <f t="shared" si="1828"/>
        <v>AK$13</v>
      </c>
      <c r="AL1554" s="195" t="str">
        <f t="shared" si="1828"/>
        <v>AL$13</v>
      </c>
      <c r="AM1554" s="195" t="str">
        <f t="shared" si="1828"/>
        <v>AM$13</v>
      </c>
      <c r="AN1554" s="195" t="str">
        <f t="shared" si="1828"/>
        <v>AN$13</v>
      </c>
      <c r="AO1554" s="195" t="str">
        <f t="shared" si="1828"/>
        <v>AO$13</v>
      </c>
      <c r="AP1554" s="195" t="str">
        <f t="shared" si="1828"/>
        <v>AP$13</v>
      </c>
      <c r="AQ1554" s="195" t="str">
        <f t="shared" si="1828"/>
        <v>AQ$13</v>
      </c>
      <c r="AR1554" s="195" t="str">
        <f t="shared" si="1828"/>
        <v>AR$13</v>
      </c>
      <c r="AS1554" s="195" t="str">
        <f t="shared" si="1828"/>
        <v>AS$13</v>
      </c>
      <c r="AT1554" s="195" t="str">
        <f t="shared" si="1828"/>
        <v>AT$13</v>
      </c>
      <c r="AU1554" s="195" t="str">
        <f t="shared" si="1828"/>
        <v>AU$13</v>
      </c>
      <c r="AV1554" s="195" t="str">
        <f t="shared" si="1828"/>
        <v>AV$13</v>
      </c>
      <c r="AW1554" s="195" t="str">
        <f t="shared" si="1828"/>
        <v>AW$13</v>
      </c>
      <c r="AX1554" s="195" t="str">
        <f t="shared" si="1828"/>
        <v>AX$13</v>
      </c>
      <c r="AY1554" s="195" t="str">
        <f t="shared" ref="AY1554:CD1554" si="1829">AY$17</f>
        <v>AY$13</v>
      </c>
      <c r="AZ1554" s="195" t="str">
        <f t="shared" si="1829"/>
        <v>AZ$13</v>
      </c>
      <c r="BA1554" s="195" t="str">
        <f t="shared" si="1829"/>
        <v>BA$13</v>
      </c>
      <c r="BB1554" s="195" t="str">
        <f t="shared" si="1829"/>
        <v>BB$13</v>
      </c>
      <c r="BC1554" s="195" t="str">
        <f t="shared" si="1829"/>
        <v>BC$13</v>
      </c>
      <c r="BD1554" s="195" t="str">
        <f t="shared" si="1829"/>
        <v>BD$13</v>
      </c>
      <c r="BE1554" s="195" t="str">
        <f t="shared" si="1829"/>
        <v>BE$13</v>
      </c>
      <c r="BF1554" s="195" t="str">
        <f t="shared" si="1829"/>
        <v>BF$13</v>
      </c>
      <c r="BG1554" s="195" t="str">
        <f t="shared" si="1829"/>
        <v>BG$13</v>
      </c>
      <c r="BH1554" s="195" t="str">
        <f t="shared" si="1829"/>
        <v>BH$13</v>
      </c>
      <c r="BI1554" s="195" t="str">
        <f t="shared" si="1829"/>
        <v>BI$13</v>
      </c>
      <c r="BJ1554" s="195" t="str">
        <f t="shared" si="1829"/>
        <v>BJ$13</v>
      </c>
      <c r="BK1554" s="195" t="str">
        <f t="shared" si="1829"/>
        <v>BK$13</v>
      </c>
      <c r="BL1554" s="195" t="str">
        <f t="shared" si="1829"/>
        <v>BL$13</v>
      </c>
      <c r="BM1554" s="195" t="str">
        <f t="shared" si="1829"/>
        <v>BM$13</v>
      </c>
      <c r="BN1554" s="195" t="str">
        <f t="shared" si="1829"/>
        <v>BN$13</v>
      </c>
      <c r="BO1554" s="195" t="str">
        <f t="shared" si="1829"/>
        <v>BO$13</v>
      </c>
      <c r="BP1554" s="195" t="str">
        <f t="shared" si="1829"/>
        <v>BP$13</v>
      </c>
      <c r="BQ1554" s="195" t="str">
        <f t="shared" si="1829"/>
        <v>BQ$13</v>
      </c>
      <c r="BR1554" s="195" t="str">
        <f t="shared" si="1829"/>
        <v>BR$13</v>
      </c>
      <c r="BS1554" s="195" t="str">
        <f t="shared" si="1829"/>
        <v>BS$13</v>
      </c>
      <c r="BT1554" s="195" t="str">
        <f t="shared" si="1829"/>
        <v>BT$13</v>
      </c>
      <c r="BU1554" s="195" t="str">
        <f t="shared" si="1829"/>
        <v>BU$13</v>
      </c>
      <c r="BV1554" s="195" t="str">
        <f t="shared" si="1829"/>
        <v>BV$13</v>
      </c>
      <c r="BW1554" s="195" t="str">
        <f t="shared" si="1829"/>
        <v>BW$13</v>
      </c>
      <c r="BX1554" s="195" t="str">
        <f t="shared" si="1829"/>
        <v>BX$13</v>
      </c>
      <c r="BY1554" s="195" t="str">
        <f t="shared" si="1829"/>
        <v>BY$13</v>
      </c>
      <c r="BZ1554" s="195" t="str">
        <f t="shared" si="1829"/>
        <v>BZ$13</v>
      </c>
      <c r="CA1554" s="195" t="str">
        <f t="shared" si="1829"/>
        <v>CA$13</v>
      </c>
      <c r="CB1554" s="195" t="str">
        <f t="shared" si="1829"/>
        <v>CB$13</v>
      </c>
      <c r="CC1554" s="195" t="str">
        <f t="shared" si="1829"/>
        <v>CC$13</v>
      </c>
      <c r="CD1554" s="195" t="str">
        <f t="shared" si="1829"/>
        <v>CD$13</v>
      </c>
      <c r="CE1554" s="195" t="str">
        <f t="shared" ref="CE1554:CL1554" si="1830">CE$17</f>
        <v>CE$13</v>
      </c>
      <c r="CF1554" s="195" t="str">
        <f t="shared" si="1830"/>
        <v>CF$13</v>
      </c>
      <c r="CG1554" s="195" t="str">
        <f t="shared" si="1830"/>
        <v>CG$13</v>
      </c>
      <c r="CH1554" s="195" t="str">
        <f t="shared" si="1830"/>
        <v>CH$13</v>
      </c>
      <c r="CI1554" s="195" t="str">
        <f t="shared" si="1830"/>
        <v>CI$13</v>
      </c>
      <c r="CJ1554" s="195" t="str">
        <f t="shared" si="1830"/>
        <v>CJ$13</v>
      </c>
      <c r="CK1554" s="195" t="str">
        <f t="shared" si="1830"/>
        <v>CK$13</v>
      </c>
      <c r="CL1554" s="195" t="str">
        <f t="shared" si="1830"/>
        <v>CL$13</v>
      </c>
    </row>
    <row r="1555" spans="2:90" x14ac:dyDescent="0.4">
      <c r="B1555" s="171" t="s">
        <v>491</v>
      </c>
      <c r="E1555" s="8"/>
      <c r="H1555" s="196"/>
      <c r="I1555" s="197"/>
      <c r="J1555" s="197"/>
      <c r="K1555" s="198"/>
      <c r="L1555" s="198"/>
      <c r="M1555" s="198"/>
      <c r="N1555" s="198"/>
      <c r="O1555" s="198"/>
      <c r="P1555" s="198"/>
      <c r="R1555" s="198"/>
      <c r="S1555" s="186"/>
      <c r="T1555" s="186"/>
      <c r="U1555" s="186"/>
      <c r="V1555" s="186"/>
      <c r="W1555" s="186"/>
      <c r="X1555" s="186"/>
      <c r="Y1555" s="186"/>
      <c r="Z1555" s="186"/>
      <c r="AA1555" s="186"/>
      <c r="AB1555" s="186"/>
      <c r="AC1555" s="186"/>
      <c r="AD1555" s="186"/>
      <c r="AE1555" s="186"/>
      <c r="AF1555" s="186"/>
      <c r="AG1555" s="186"/>
      <c r="AH1555" s="186"/>
      <c r="AI1555" s="186"/>
      <c r="AJ1555" s="186"/>
      <c r="AK1555" s="186"/>
      <c r="AL1555" s="186"/>
      <c r="AM1555" s="186"/>
      <c r="AN1555" s="186"/>
      <c r="AO1555" s="186"/>
      <c r="AP1555" s="186"/>
      <c r="AQ1555" s="186"/>
      <c r="AR1555" s="186"/>
      <c r="AS1555" s="186"/>
      <c r="AT1555" s="186"/>
      <c r="AU1555" s="186"/>
      <c r="AV1555" s="186"/>
      <c r="AW1555" s="186"/>
      <c r="AX1555" s="186"/>
      <c r="AY1555" s="186"/>
      <c r="AZ1555" s="186"/>
      <c r="BA1555" s="186"/>
      <c r="BB1555" s="186"/>
      <c r="BC1555" s="186"/>
      <c r="BD1555" s="186"/>
      <c r="BE1555" s="186"/>
      <c r="BF1555" s="186"/>
      <c r="BG1555" s="186"/>
      <c r="BH1555" s="186"/>
      <c r="BI1555" s="186"/>
      <c r="BJ1555" s="186"/>
      <c r="BK1555" s="186"/>
      <c r="BL1555" s="186"/>
      <c r="BM1555" s="186"/>
      <c r="BN1555" s="186"/>
      <c r="BO1555" s="186"/>
      <c r="BP1555" s="186"/>
      <c r="BQ1555" s="186"/>
      <c r="BR1555" s="186"/>
      <c r="BS1555" s="186"/>
      <c r="BT1555" s="186"/>
      <c r="BU1555" s="186"/>
      <c r="BV1555" s="186"/>
      <c r="BW1555" s="186"/>
      <c r="BX1555" s="186"/>
      <c r="BY1555" s="186"/>
      <c r="BZ1555" s="186"/>
      <c r="CA1555" s="186"/>
      <c r="CB1555" s="186"/>
      <c r="CC1555" s="186"/>
      <c r="CD1555" s="186"/>
      <c r="CE1555" s="186"/>
      <c r="CF1555" s="186"/>
      <c r="CG1555" s="186"/>
      <c r="CH1555" s="186"/>
      <c r="CI1555" s="186"/>
      <c r="CJ1555" s="186"/>
      <c r="CK1555" s="186"/>
      <c r="CL1555" s="186"/>
    </row>
    <row r="1556" spans="2:90" x14ac:dyDescent="0.4">
      <c r="B1556" s="171" t="s">
        <v>505</v>
      </c>
      <c r="E1556" s="8"/>
      <c r="H1556" s="196"/>
      <c r="I1556" s="197"/>
      <c r="J1556" s="197"/>
      <c r="K1556" s="198"/>
      <c r="L1556" s="198"/>
      <c r="M1556" s="198"/>
      <c r="N1556" s="198"/>
      <c r="O1556" s="198"/>
      <c r="P1556" s="198"/>
      <c r="R1556" s="198"/>
      <c r="S1556" s="186"/>
      <c r="T1556" s="186"/>
      <c r="U1556" s="186"/>
      <c r="V1556" s="186"/>
      <c r="W1556" s="186"/>
      <c r="X1556" s="186"/>
      <c r="Y1556" s="186"/>
      <c r="Z1556" s="186"/>
      <c r="AA1556" s="186"/>
      <c r="AB1556" s="186"/>
      <c r="AC1556" s="186"/>
      <c r="AD1556" s="186"/>
      <c r="AE1556" s="186"/>
      <c r="AF1556" s="186"/>
      <c r="AG1556" s="186"/>
      <c r="AH1556" s="186"/>
      <c r="AI1556" s="186"/>
      <c r="AJ1556" s="186"/>
      <c r="AK1556" s="186"/>
      <c r="AL1556" s="186"/>
      <c r="AM1556" s="186"/>
      <c r="AN1556" s="186"/>
      <c r="AO1556" s="186"/>
      <c r="AP1556" s="186"/>
      <c r="AQ1556" s="186"/>
      <c r="AR1556" s="186"/>
      <c r="AS1556" s="186"/>
      <c r="AT1556" s="186"/>
      <c r="AU1556" s="186"/>
      <c r="AV1556" s="186"/>
      <c r="AW1556" s="186"/>
      <c r="AX1556" s="186"/>
      <c r="AY1556" s="186"/>
      <c r="AZ1556" s="186"/>
      <c r="BA1556" s="186"/>
      <c r="BB1556" s="186"/>
      <c r="BC1556" s="186"/>
      <c r="BD1556" s="186"/>
      <c r="BE1556" s="186"/>
      <c r="BF1556" s="186"/>
      <c r="BG1556" s="186"/>
      <c r="BH1556" s="186"/>
      <c r="BI1556" s="186"/>
      <c r="BJ1556" s="186"/>
      <c r="BK1556" s="186"/>
      <c r="BL1556" s="186"/>
      <c r="BM1556" s="186"/>
      <c r="BN1556" s="186"/>
      <c r="BO1556" s="186"/>
      <c r="BP1556" s="186"/>
      <c r="BQ1556" s="186"/>
      <c r="BR1556" s="186"/>
      <c r="BS1556" s="186"/>
      <c r="BT1556" s="186"/>
      <c r="BU1556" s="186"/>
      <c r="BV1556" s="186"/>
      <c r="BW1556" s="186"/>
      <c r="BX1556" s="186"/>
      <c r="BY1556" s="186"/>
      <c r="BZ1556" s="186"/>
      <c r="CA1556" s="186"/>
      <c r="CB1556" s="186"/>
      <c r="CC1556" s="186"/>
      <c r="CD1556" s="186"/>
      <c r="CE1556" s="186"/>
      <c r="CF1556" s="186"/>
      <c r="CG1556" s="186"/>
      <c r="CH1556" s="186"/>
      <c r="CI1556" s="186"/>
      <c r="CJ1556" s="186"/>
      <c r="CK1556" s="186"/>
      <c r="CL1556" s="186"/>
    </row>
    <row r="1557" spans="2:90" x14ac:dyDescent="0.4">
      <c r="B1557" s="171" t="s">
        <v>463</v>
      </c>
      <c r="E1557" s="8"/>
      <c r="H1557" s="196"/>
      <c r="I1557" s="197"/>
      <c r="J1557" s="197"/>
      <c r="K1557" s="198"/>
      <c r="L1557" s="198"/>
      <c r="M1557" s="198"/>
      <c r="N1557" s="198"/>
      <c r="O1557" s="198"/>
      <c r="P1557" s="198"/>
      <c r="R1557" s="198"/>
      <c r="S1557" s="186" t="str">
        <f t="shared" ref="S1557:AX1557" si="1831">S$18</f>
        <v>S$14</v>
      </c>
      <c r="T1557" s="186" t="str">
        <f t="shared" si="1831"/>
        <v>T$14</v>
      </c>
      <c r="U1557" s="186" t="str">
        <f t="shared" si="1831"/>
        <v>U$14</v>
      </c>
      <c r="V1557" s="186" t="str">
        <f t="shared" si="1831"/>
        <v>V$14</v>
      </c>
      <c r="W1557" s="186" t="str">
        <f t="shared" si="1831"/>
        <v>W$14</v>
      </c>
      <c r="X1557" s="186" t="str">
        <f t="shared" si="1831"/>
        <v>X$14</v>
      </c>
      <c r="Y1557" s="186" t="str">
        <f t="shared" si="1831"/>
        <v>Y$14</v>
      </c>
      <c r="Z1557" s="186" t="str">
        <f t="shared" si="1831"/>
        <v>Z$14</v>
      </c>
      <c r="AA1557" s="186" t="str">
        <f t="shared" si="1831"/>
        <v>AA$14</v>
      </c>
      <c r="AB1557" s="186" t="str">
        <f t="shared" si="1831"/>
        <v>AB$14</v>
      </c>
      <c r="AC1557" s="186" t="str">
        <f t="shared" si="1831"/>
        <v>AC$14</v>
      </c>
      <c r="AD1557" s="186" t="str">
        <f t="shared" si="1831"/>
        <v>AD$14</v>
      </c>
      <c r="AE1557" s="186" t="str">
        <f t="shared" si="1831"/>
        <v>AE$14</v>
      </c>
      <c r="AF1557" s="186" t="str">
        <f t="shared" si="1831"/>
        <v>AF$14</v>
      </c>
      <c r="AG1557" s="186" t="str">
        <f t="shared" si="1831"/>
        <v>AG$14</v>
      </c>
      <c r="AH1557" s="186" t="str">
        <f t="shared" si="1831"/>
        <v>AH$14</v>
      </c>
      <c r="AI1557" s="186" t="str">
        <f t="shared" si="1831"/>
        <v>AI$14</v>
      </c>
      <c r="AJ1557" s="186" t="str">
        <f t="shared" si="1831"/>
        <v>AJ$14</v>
      </c>
      <c r="AK1557" s="186" t="str">
        <f t="shared" si="1831"/>
        <v>AK$14</v>
      </c>
      <c r="AL1557" s="186" t="str">
        <f t="shared" si="1831"/>
        <v>AL$14</v>
      </c>
      <c r="AM1557" s="186" t="str">
        <f t="shared" si="1831"/>
        <v>AM$14</v>
      </c>
      <c r="AN1557" s="186" t="str">
        <f t="shared" si="1831"/>
        <v>AN$14</v>
      </c>
      <c r="AO1557" s="186" t="str">
        <f t="shared" si="1831"/>
        <v>AO$14</v>
      </c>
      <c r="AP1557" s="186" t="str">
        <f t="shared" si="1831"/>
        <v>AP$14</v>
      </c>
      <c r="AQ1557" s="186" t="str">
        <f t="shared" si="1831"/>
        <v>AQ$14</v>
      </c>
      <c r="AR1557" s="186" t="str">
        <f t="shared" si="1831"/>
        <v>AR$14</v>
      </c>
      <c r="AS1557" s="186" t="str">
        <f t="shared" si="1831"/>
        <v>AS$14</v>
      </c>
      <c r="AT1557" s="186" t="str">
        <f t="shared" si="1831"/>
        <v>AT$14</v>
      </c>
      <c r="AU1557" s="186" t="str">
        <f t="shared" si="1831"/>
        <v>AU$14</v>
      </c>
      <c r="AV1557" s="186" t="str">
        <f t="shared" si="1831"/>
        <v>AV$14</v>
      </c>
      <c r="AW1557" s="186" t="str">
        <f t="shared" si="1831"/>
        <v>AW$14</v>
      </c>
      <c r="AX1557" s="186" t="str">
        <f t="shared" si="1831"/>
        <v>AX$14</v>
      </c>
      <c r="AY1557" s="186" t="str">
        <f t="shared" ref="AY1557:CD1557" si="1832">AY$18</f>
        <v>AY$14</v>
      </c>
      <c r="AZ1557" s="186" t="str">
        <f t="shared" si="1832"/>
        <v>AZ$14</v>
      </c>
      <c r="BA1557" s="186" t="str">
        <f t="shared" si="1832"/>
        <v>BA$14</v>
      </c>
      <c r="BB1557" s="186" t="str">
        <f t="shared" si="1832"/>
        <v>BB$14</v>
      </c>
      <c r="BC1557" s="186" t="str">
        <f t="shared" si="1832"/>
        <v>BC$14</v>
      </c>
      <c r="BD1557" s="186" t="str">
        <f t="shared" si="1832"/>
        <v>BD$14</v>
      </c>
      <c r="BE1557" s="186" t="str">
        <f t="shared" si="1832"/>
        <v>BE$14</v>
      </c>
      <c r="BF1557" s="186" t="str">
        <f t="shared" si="1832"/>
        <v>BF$14</v>
      </c>
      <c r="BG1557" s="186" t="str">
        <f t="shared" si="1832"/>
        <v>BG$14</v>
      </c>
      <c r="BH1557" s="186" t="str">
        <f t="shared" si="1832"/>
        <v>BH$14</v>
      </c>
      <c r="BI1557" s="186" t="str">
        <f t="shared" si="1832"/>
        <v>BI$14</v>
      </c>
      <c r="BJ1557" s="186" t="str">
        <f t="shared" si="1832"/>
        <v>BJ$14</v>
      </c>
      <c r="BK1557" s="186" t="str">
        <f t="shared" si="1832"/>
        <v>BK$14</v>
      </c>
      <c r="BL1557" s="186" t="str">
        <f t="shared" si="1832"/>
        <v>BL$14</v>
      </c>
      <c r="BM1557" s="186" t="str">
        <f t="shared" si="1832"/>
        <v>BM$14</v>
      </c>
      <c r="BN1557" s="186" t="str">
        <f t="shared" si="1832"/>
        <v>BN$14</v>
      </c>
      <c r="BO1557" s="186" t="str">
        <f t="shared" si="1832"/>
        <v>BO$14</v>
      </c>
      <c r="BP1557" s="186" t="str">
        <f t="shared" si="1832"/>
        <v>BP$14</v>
      </c>
      <c r="BQ1557" s="186" t="str">
        <f t="shared" si="1832"/>
        <v>BQ$14</v>
      </c>
      <c r="BR1557" s="186" t="str">
        <f t="shared" si="1832"/>
        <v>BR$14</v>
      </c>
      <c r="BS1557" s="186" t="str">
        <f t="shared" si="1832"/>
        <v>BS$14</v>
      </c>
      <c r="BT1557" s="186" t="str">
        <f t="shared" si="1832"/>
        <v>BT$14</v>
      </c>
      <c r="BU1557" s="186" t="str">
        <f t="shared" si="1832"/>
        <v>BU$14</v>
      </c>
      <c r="BV1557" s="186" t="str">
        <f t="shared" si="1832"/>
        <v>BV$14</v>
      </c>
      <c r="BW1557" s="186" t="str">
        <f t="shared" si="1832"/>
        <v>BW$14</v>
      </c>
      <c r="BX1557" s="186" t="str">
        <f t="shared" si="1832"/>
        <v>BX$14</v>
      </c>
      <c r="BY1557" s="186" t="str">
        <f t="shared" si="1832"/>
        <v>BY$14</v>
      </c>
      <c r="BZ1557" s="186" t="str">
        <f t="shared" si="1832"/>
        <v>BZ$14</v>
      </c>
      <c r="CA1557" s="186" t="str">
        <f t="shared" si="1832"/>
        <v>CA$14</v>
      </c>
      <c r="CB1557" s="186" t="str">
        <f t="shared" si="1832"/>
        <v>CB$14</v>
      </c>
      <c r="CC1557" s="186" t="str">
        <f t="shared" si="1832"/>
        <v>CC$14</v>
      </c>
      <c r="CD1557" s="186" t="str">
        <f t="shared" si="1832"/>
        <v>CD$14</v>
      </c>
      <c r="CE1557" s="186" t="str">
        <f t="shared" ref="CE1557:CL1557" si="1833">CE$18</f>
        <v>CE$14</v>
      </c>
      <c r="CF1557" s="186" t="str">
        <f t="shared" si="1833"/>
        <v>CF$14</v>
      </c>
      <c r="CG1557" s="186" t="str">
        <f t="shared" si="1833"/>
        <v>CG$14</v>
      </c>
      <c r="CH1557" s="186" t="str">
        <f t="shared" si="1833"/>
        <v>CH$14</v>
      </c>
      <c r="CI1557" s="186" t="str">
        <f t="shared" si="1833"/>
        <v>CI$14</v>
      </c>
      <c r="CJ1557" s="186" t="str">
        <f t="shared" si="1833"/>
        <v>CJ$14</v>
      </c>
      <c r="CK1557" s="186" t="str">
        <f t="shared" si="1833"/>
        <v>CK$14</v>
      </c>
      <c r="CL1557" s="186" t="str">
        <f t="shared" si="1833"/>
        <v>CL$14</v>
      </c>
    </row>
    <row r="1558" spans="2:90" x14ac:dyDescent="0.4">
      <c r="B1558" s="171" t="s">
        <v>464</v>
      </c>
      <c r="E1558" s="8"/>
      <c r="H1558" s="196"/>
      <c r="I1558" s="197"/>
      <c r="J1558" s="197"/>
      <c r="K1558" s="198"/>
      <c r="L1558" s="198"/>
      <c r="M1558" s="198"/>
      <c r="N1558" s="198"/>
      <c r="O1558" s="198"/>
      <c r="P1558" s="198"/>
      <c r="R1558" s="198"/>
      <c r="S1558" s="186" t="str">
        <f t="shared" ref="S1558:AX1558" si="1834">S$19</f>
        <v>S$15</v>
      </c>
      <c r="T1558" s="186" t="str">
        <f t="shared" si="1834"/>
        <v>T$15</v>
      </c>
      <c r="U1558" s="186" t="str">
        <f t="shared" si="1834"/>
        <v>U$15</v>
      </c>
      <c r="V1558" s="186" t="str">
        <f t="shared" si="1834"/>
        <v>V$15</v>
      </c>
      <c r="W1558" s="186" t="str">
        <f t="shared" si="1834"/>
        <v>W$15</v>
      </c>
      <c r="X1558" s="186" t="str">
        <f t="shared" si="1834"/>
        <v>X$15</v>
      </c>
      <c r="Y1558" s="186" t="str">
        <f t="shared" si="1834"/>
        <v>Y$15</v>
      </c>
      <c r="Z1558" s="186" t="str">
        <f t="shared" si="1834"/>
        <v>Z$15</v>
      </c>
      <c r="AA1558" s="186" t="str">
        <f t="shared" si="1834"/>
        <v>AA$15</v>
      </c>
      <c r="AB1558" s="186" t="str">
        <f t="shared" si="1834"/>
        <v>AB$15</v>
      </c>
      <c r="AC1558" s="186" t="str">
        <f t="shared" si="1834"/>
        <v>AC$15</v>
      </c>
      <c r="AD1558" s="186" t="str">
        <f t="shared" si="1834"/>
        <v>AD$15</v>
      </c>
      <c r="AE1558" s="186" t="str">
        <f t="shared" si="1834"/>
        <v>AE$15</v>
      </c>
      <c r="AF1558" s="186" t="str">
        <f t="shared" si="1834"/>
        <v>AF$15</v>
      </c>
      <c r="AG1558" s="186" t="str">
        <f t="shared" si="1834"/>
        <v>AG$15</v>
      </c>
      <c r="AH1558" s="186" t="str">
        <f t="shared" si="1834"/>
        <v>AH$15</v>
      </c>
      <c r="AI1558" s="186" t="str">
        <f t="shared" si="1834"/>
        <v>AI$15</v>
      </c>
      <c r="AJ1558" s="186" t="str">
        <f t="shared" si="1834"/>
        <v>AJ$15</v>
      </c>
      <c r="AK1558" s="186" t="str">
        <f t="shared" si="1834"/>
        <v>AK$15</v>
      </c>
      <c r="AL1558" s="186" t="str">
        <f t="shared" si="1834"/>
        <v>AL$15</v>
      </c>
      <c r="AM1558" s="186" t="str">
        <f t="shared" si="1834"/>
        <v>AM$15</v>
      </c>
      <c r="AN1558" s="186" t="str">
        <f t="shared" si="1834"/>
        <v>AN$15</v>
      </c>
      <c r="AO1558" s="186" t="str">
        <f t="shared" si="1834"/>
        <v>AO$15</v>
      </c>
      <c r="AP1558" s="186" t="str">
        <f t="shared" si="1834"/>
        <v>AP$15</v>
      </c>
      <c r="AQ1558" s="186" t="str">
        <f t="shared" si="1834"/>
        <v>AQ$15</v>
      </c>
      <c r="AR1558" s="186" t="str">
        <f t="shared" si="1834"/>
        <v>AR$15</v>
      </c>
      <c r="AS1558" s="186" t="str">
        <f t="shared" si="1834"/>
        <v>AS$15</v>
      </c>
      <c r="AT1558" s="186" t="str">
        <f t="shared" si="1834"/>
        <v>AT$15</v>
      </c>
      <c r="AU1558" s="186" t="str">
        <f t="shared" si="1834"/>
        <v>AU$15</v>
      </c>
      <c r="AV1558" s="186" t="str">
        <f t="shared" si="1834"/>
        <v>AV$15</v>
      </c>
      <c r="AW1558" s="186" t="str">
        <f t="shared" si="1834"/>
        <v>AW$15</v>
      </c>
      <c r="AX1558" s="186" t="str">
        <f t="shared" si="1834"/>
        <v>AX$15</v>
      </c>
      <c r="AY1558" s="186" t="str">
        <f t="shared" ref="AY1558:CD1558" si="1835">AY$19</f>
        <v>AY$15</v>
      </c>
      <c r="AZ1558" s="186" t="str">
        <f t="shared" si="1835"/>
        <v>AZ$15</v>
      </c>
      <c r="BA1558" s="186" t="str">
        <f t="shared" si="1835"/>
        <v>BA$15</v>
      </c>
      <c r="BB1558" s="186" t="str">
        <f t="shared" si="1835"/>
        <v>BB$15</v>
      </c>
      <c r="BC1558" s="186" t="str">
        <f t="shared" si="1835"/>
        <v>BC$15</v>
      </c>
      <c r="BD1558" s="186" t="str">
        <f t="shared" si="1835"/>
        <v>BD$15</v>
      </c>
      <c r="BE1558" s="186" t="str">
        <f t="shared" si="1835"/>
        <v>BE$15</v>
      </c>
      <c r="BF1558" s="186" t="str">
        <f t="shared" si="1835"/>
        <v>BF$15</v>
      </c>
      <c r="BG1558" s="186" t="str">
        <f t="shared" si="1835"/>
        <v>BG$15</v>
      </c>
      <c r="BH1558" s="186" t="str">
        <f t="shared" si="1835"/>
        <v>BH$15</v>
      </c>
      <c r="BI1558" s="186" t="str">
        <f t="shared" si="1835"/>
        <v>BI$15</v>
      </c>
      <c r="BJ1558" s="186" t="str">
        <f t="shared" si="1835"/>
        <v>BJ$15</v>
      </c>
      <c r="BK1558" s="186" t="str">
        <f t="shared" si="1835"/>
        <v>BK$15</v>
      </c>
      <c r="BL1558" s="186" t="str">
        <f t="shared" si="1835"/>
        <v>BL$15</v>
      </c>
      <c r="BM1558" s="186" t="str">
        <f t="shared" si="1835"/>
        <v>BM$15</v>
      </c>
      <c r="BN1558" s="186" t="str">
        <f t="shared" si="1835"/>
        <v>BN$15</v>
      </c>
      <c r="BO1558" s="186" t="str">
        <f t="shared" si="1835"/>
        <v>BO$15</v>
      </c>
      <c r="BP1558" s="186" t="str">
        <f t="shared" si="1835"/>
        <v>BP$15</v>
      </c>
      <c r="BQ1558" s="186" t="str">
        <f t="shared" si="1835"/>
        <v>BQ$15</v>
      </c>
      <c r="BR1558" s="186" t="str">
        <f t="shared" si="1835"/>
        <v>BR$15</v>
      </c>
      <c r="BS1558" s="186" t="str">
        <f t="shared" si="1835"/>
        <v>BS$15</v>
      </c>
      <c r="BT1558" s="186" t="str">
        <f t="shared" si="1835"/>
        <v>BT$15</v>
      </c>
      <c r="BU1558" s="186" t="str">
        <f t="shared" si="1835"/>
        <v>BU$15</v>
      </c>
      <c r="BV1558" s="186" t="str">
        <f t="shared" si="1835"/>
        <v>BV$15</v>
      </c>
      <c r="BW1558" s="186" t="str">
        <f t="shared" si="1835"/>
        <v>BW$15</v>
      </c>
      <c r="BX1558" s="186" t="str">
        <f t="shared" si="1835"/>
        <v>BX$15</v>
      </c>
      <c r="BY1558" s="186" t="str">
        <f t="shared" si="1835"/>
        <v>BY$15</v>
      </c>
      <c r="BZ1558" s="186" t="str">
        <f t="shared" si="1835"/>
        <v>BZ$15</v>
      </c>
      <c r="CA1558" s="186" t="str">
        <f t="shared" si="1835"/>
        <v>CA$15</v>
      </c>
      <c r="CB1558" s="186" t="str">
        <f t="shared" si="1835"/>
        <v>CB$15</v>
      </c>
      <c r="CC1558" s="186" t="str">
        <f t="shared" si="1835"/>
        <v>CC$15</v>
      </c>
      <c r="CD1558" s="186" t="str">
        <f t="shared" si="1835"/>
        <v>CD$15</v>
      </c>
      <c r="CE1558" s="186" t="str">
        <f t="shared" ref="CE1558:CL1558" si="1836">CE$19</f>
        <v>CE$15</v>
      </c>
      <c r="CF1558" s="186" t="str">
        <f t="shared" si="1836"/>
        <v>CF$15</v>
      </c>
      <c r="CG1558" s="186" t="str">
        <f t="shared" si="1836"/>
        <v>CG$15</v>
      </c>
      <c r="CH1558" s="186" t="str">
        <f t="shared" si="1836"/>
        <v>CH$15</v>
      </c>
      <c r="CI1558" s="186" t="str">
        <f t="shared" si="1836"/>
        <v>CI$15</v>
      </c>
      <c r="CJ1558" s="186" t="str">
        <f t="shared" si="1836"/>
        <v>CJ$15</v>
      </c>
      <c r="CK1558" s="186" t="str">
        <f t="shared" si="1836"/>
        <v>CK$15</v>
      </c>
      <c r="CL1558" s="186" t="str">
        <f t="shared" si="1836"/>
        <v>CL$15</v>
      </c>
    </row>
    <row r="1559" spans="2:90" x14ac:dyDescent="0.4">
      <c r="B1559" s="70" t="s">
        <v>297</v>
      </c>
      <c r="C1559" s="31"/>
      <c r="D1559" t="s">
        <v>851</v>
      </c>
      <c r="E1559" s="8" t="str">
        <f t="shared" ref="E1559:E1582" si="1837">ROW()&amp;" "&amp;D1559</f>
        <v>1559 DTERMY-S</v>
      </c>
      <c r="F1559" t="s">
        <v>350</v>
      </c>
      <c r="G1559" s="31" t="s">
        <v>243</v>
      </c>
      <c r="H1559" s="48"/>
      <c r="I1559" s="285"/>
      <c r="J1559" s="285"/>
      <c r="K1559" s="48"/>
      <c r="L1559" s="48"/>
      <c r="M1559" s="48"/>
      <c r="N1559" s="48"/>
      <c r="O1559" s="48"/>
      <c r="P1559" s="48"/>
      <c r="R1559" s="70"/>
      <c r="S1559" s="286"/>
      <c r="T1559" s="286"/>
      <c r="U1559" s="286"/>
      <c r="V1559" s="286"/>
      <c r="W1559" s="286"/>
      <c r="X1559" s="286"/>
      <c r="Y1559" s="286"/>
      <c r="Z1559" s="286"/>
      <c r="AA1559" s="286"/>
      <c r="AB1559" s="286"/>
      <c r="AC1559" s="286"/>
      <c r="AD1559" s="286"/>
      <c r="AE1559" s="286"/>
      <c r="AF1559" s="286"/>
      <c r="AG1559" s="286"/>
      <c r="AH1559" s="286"/>
      <c r="AI1559" s="286"/>
      <c r="AJ1559" s="286"/>
      <c r="AK1559" s="286"/>
      <c r="AL1559" s="286"/>
      <c r="AM1559" s="286"/>
      <c r="AN1559" s="286"/>
      <c r="AO1559" s="286"/>
      <c r="AP1559" s="286"/>
      <c r="AQ1559" s="286"/>
      <c r="AR1559" s="286"/>
      <c r="AS1559" s="286"/>
      <c r="AT1559" s="286"/>
      <c r="AU1559" s="286"/>
      <c r="AV1559" s="286"/>
      <c r="AW1559" s="286"/>
      <c r="AX1559" s="286"/>
      <c r="AY1559" s="286"/>
      <c r="AZ1559" s="286"/>
      <c r="BA1559" s="286"/>
      <c r="BB1559" s="286"/>
      <c r="BC1559" s="286"/>
      <c r="BD1559" s="286"/>
      <c r="BE1559" s="286"/>
      <c r="BF1559" s="286"/>
      <c r="BG1559" s="286"/>
      <c r="BH1559" s="286"/>
      <c r="BI1559" s="286"/>
      <c r="BJ1559" s="286"/>
      <c r="BK1559" s="286"/>
      <c r="BL1559" s="286"/>
      <c r="BM1559" s="286"/>
      <c r="BN1559" s="286"/>
      <c r="BO1559" s="286"/>
      <c r="BP1559" s="286"/>
      <c r="BQ1559" s="286"/>
      <c r="BR1559" s="286"/>
      <c r="BS1559" s="286"/>
      <c r="BT1559" s="286"/>
      <c r="BU1559" s="286"/>
      <c r="BV1559" s="286"/>
      <c r="BW1559" s="286"/>
      <c r="BX1559" s="286"/>
      <c r="BY1559" s="286"/>
      <c r="BZ1559" s="286"/>
      <c r="CA1559" s="286"/>
      <c r="CB1559" s="286"/>
      <c r="CC1559" s="286"/>
      <c r="CD1559" s="286"/>
      <c r="CE1559" s="286"/>
      <c r="CF1559" s="286"/>
      <c r="CG1559" s="286"/>
      <c r="CH1559" s="286"/>
      <c r="CI1559" s="286"/>
      <c r="CJ1559" s="286"/>
      <c r="CK1559" s="286"/>
      <c r="CL1559" s="286"/>
    </row>
    <row r="1560" spans="2:90" x14ac:dyDescent="0.4">
      <c r="B1560" s="95" t="str">
        <f>"Assumptions - "&amp;B1559</f>
        <v>Assumptions - Rolling fixed term debt - multiple borrowings w/ annual control:</v>
      </c>
      <c r="D1560" t="s">
        <v>851</v>
      </c>
      <c r="E1560" t="str">
        <f t="shared" si="1837"/>
        <v>1560 DTERMY-S</v>
      </c>
      <c r="G1560" t="str">
        <f>E1560</f>
        <v>1560 DTERMY-S</v>
      </c>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row>
    <row r="1561" spans="2:90" x14ac:dyDescent="0.4">
      <c r="B1561" s="155" t="s">
        <v>287</v>
      </c>
      <c r="D1561" t="s">
        <v>851</v>
      </c>
      <c r="E1561" t="str">
        <f t="shared" si="1837"/>
        <v>1561 DTERMY-S</v>
      </c>
      <c r="F1561" s="31"/>
      <c r="G1561" t="str">
        <f>E1561</f>
        <v>1561 DTERMY-S</v>
      </c>
      <c r="H1561" s="57">
        <v>4</v>
      </c>
      <c r="I1561" s="31"/>
      <c r="J1561" s="31"/>
      <c r="K1561" s="31"/>
      <c r="L1561" s="31"/>
      <c r="M1561" s="31"/>
      <c r="N1561" s="31"/>
      <c r="O1561" s="31"/>
      <c r="P1561" s="31"/>
      <c r="R1561" s="31"/>
      <c r="S1561" s="73"/>
      <c r="T1561" s="73"/>
      <c r="U1561" s="73"/>
      <c r="V1561" s="73"/>
      <c r="W1561" s="73"/>
      <c r="X1561" s="73"/>
      <c r="Y1561" s="73"/>
      <c r="Z1561" s="73"/>
      <c r="AA1561" s="73"/>
      <c r="AB1561" s="73"/>
      <c r="AC1561" s="73"/>
      <c r="AD1561" s="73"/>
      <c r="AE1561" s="73"/>
      <c r="AF1561" s="73"/>
      <c r="AG1561" s="73"/>
      <c r="AH1561" s="73"/>
      <c r="AI1561" s="73"/>
      <c r="AJ1561" s="73"/>
      <c r="AK1561" s="73"/>
      <c r="AL1561" s="73"/>
      <c r="AM1561" s="73"/>
      <c r="AN1561" s="73"/>
      <c r="AO1561" s="73"/>
      <c r="AP1561" s="73"/>
      <c r="AQ1561" s="73"/>
      <c r="AR1561" s="73"/>
      <c r="AS1561" s="73"/>
      <c r="AT1561" s="73"/>
      <c r="AU1561" s="73"/>
      <c r="AV1561" s="73"/>
      <c r="AW1561" s="73"/>
      <c r="AX1561" s="73"/>
      <c r="AY1561" s="73"/>
      <c r="AZ1561" s="73"/>
      <c r="BA1561" s="73"/>
      <c r="BB1561" s="73"/>
      <c r="BC1561" s="73"/>
      <c r="BD1561" s="73"/>
      <c r="BE1561" s="73"/>
      <c r="BF1561" s="73"/>
      <c r="BG1561" s="73"/>
      <c r="BH1561" s="73"/>
      <c r="BI1561" s="73"/>
      <c r="BJ1561" s="73"/>
      <c r="BK1561" s="73"/>
      <c r="BL1561" s="73"/>
      <c r="BM1561" s="73"/>
      <c r="BN1561" s="73"/>
      <c r="BO1561" s="73"/>
      <c r="BP1561" s="73"/>
      <c r="BQ1561" s="73"/>
      <c r="BR1561" s="73"/>
      <c r="BS1561" s="73"/>
      <c r="BT1561" s="73"/>
      <c r="BU1561" s="73"/>
      <c r="BV1561" s="73"/>
      <c r="BW1561" s="73"/>
      <c r="BX1561" s="73"/>
      <c r="BY1561" s="73"/>
      <c r="BZ1561" s="73"/>
      <c r="CA1561" s="73"/>
      <c r="CB1561" s="73"/>
      <c r="CC1561" s="73"/>
      <c r="CD1561" s="73"/>
      <c r="CE1561" s="73"/>
      <c r="CF1561" s="73"/>
      <c r="CG1561" s="73"/>
      <c r="CH1561" s="73"/>
      <c r="CI1561" s="73"/>
      <c r="CJ1561" s="73"/>
      <c r="CK1561" s="73"/>
      <c r="CL1561" s="73"/>
    </row>
    <row r="1562" spans="2:90" x14ac:dyDescent="0.4">
      <c r="B1562" s="155" t="s">
        <v>294</v>
      </c>
      <c r="D1562" t="s">
        <v>851</v>
      </c>
      <c r="E1562" t="str">
        <f t="shared" si="1837"/>
        <v>1562 DTERMY-S</v>
      </c>
      <c r="F1562" s="31"/>
      <c r="G1562" t="str">
        <f>E1562</f>
        <v>1562 DTERMY-S</v>
      </c>
      <c r="H1562" s="57">
        <v>3</v>
      </c>
      <c r="I1562" s="31"/>
      <c r="J1562" s="31"/>
      <c r="K1562" s="31"/>
      <c r="L1562" s="31"/>
      <c r="M1562" s="31"/>
      <c r="N1562" s="31"/>
      <c r="O1562" s="31"/>
      <c r="P1562" s="31"/>
      <c r="R1562" s="31"/>
      <c r="S1562" s="73"/>
      <c r="T1562" s="73"/>
      <c r="U1562" s="73"/>
      <c r="V1562" s="73"/>
      <c r="W1562" s="73"/>
      <c r="X1562" s="73"/>
      <c r="Y1562" s="73"/>
      <c r="Z1562" s="73"/>
      <c r="AA1562" s="73"/>
      <c r="AB1562" s="73"/>
      <c r="AC1562" s="73"/>
      <c r="AD1562" s="73"/>
      <c r="AE1562" s="73"/>
      <c r="AF1562" s="73"/>
      <c r="AG1562" s="73"/>
      <c r="AH1562" s="73"/>
      <c r="AI1562" s="73"/>
      <c r="AJ1562" s="73"/>
      <c r="AK1562" s="73"/>
      <c r="AL1562" s="73"/>
      <c r="AM1562" s="73"/>
      <c r="AN1562" s="73"/>
      <c r="AO1562" s="73"/>
      <c r="AP1562" s="73"/>
      <c r="AQ1562" s="73"/>
      <c r="AR1562" s="73"/>
      <c r="AS1562" s="73"/>
      <c r="AT1562" s="73"/>
      <c r="AU1562" s="73"/>
      <c r="AV1562" s="73"/>
      <c r="AW1562" s="73"/>
      <c r="AX1562" s="73"/>
      <c r="AY1562" s="73"/>
      <c r="AZ1562" s="73"/>
      <c r="BA1562" s="73"/>
      <c r="BB1562" s="73"/>
      <c r="BC1562" s="73"/>
      <c r="BD1562" s="73"/>
      <c r="BE1562" s="73"/>
      <c r="BF1562" s="73"/>
      <c r="BG1562" s="73"/>
      <c r="BH1562" s="73"/>
      <c r="BI1562" s="73"/>
      <c r="BJ1562" s="73"/>
      <c r="BK1562" s="73"/>
      <c r="BL1562" s="73"/>
      <c r="BM1562" s="73"/>
      <c r="BN1562" s="73"/>
      <c r="BO1562" s="73"/>
      <c r="BP1562" s="73"/>
      <c r="BQ1562" s="73"/>
      <c r="BR1562" s="73"/>
      <c r="BS1562" s="73"/>
      <c r="BT1562" s="73"/>
      <c r="BU1562" s="73"/>
      <c r="BV1562" s="73"/>
      <c r="BW1562" s="73"/>
      <c r="BX1562" s="73"/>
      <c r="BY1562" s="73"/>
      <c r="BZ1562" s="73"/>
      <c r="CA1562" s="73"/>
      <c r="CB1562" s="73"/>
      <c r="CC1562" s="73"/>
      <c r="CD1562" s="73"/>
      <c r="CE1562" s="73"/>
      <c r="CF1562" s="73"/>
      <c r="CG1562" s="73"/>
      <c r="CH1562" s="73"/>
      <c r="CI1562" s="73"/>
      <c r="CJ1562" s="73"/>
      <c r="CK1562" s="73"/>
      <c r="CL1562" s="73"/>
    </row>
    <row r="1563" spans="2:90" x14ac:dyDescent="0.4">
      <c r="B1563" s="155" t="s">
        <v>288</v>
      </c>
      <c r="D1563" t="s">
        <v>851</v>
      </c>
      <c r="E1563" t="str">
        <f t="shared" si="1837"/>
        <v>1563 DTERMY-S</v>
      </c>
      <c r="F1563" s="31"/>
      <c r="G1563" t="str">
        <f>E1563</f>
        <v>1563 DTERMY-S</v>
      </c>
      <c r="H1563" s="59">
        <v>0.1</v>
      </c>
      <c r="I1563" s="31"/>
      <c r="J1563" s="31"/>
      <c r="K1563" s="31"/>
      <c r="L1563" s="31"/>
      <c r="M1563" s="31"/>
      <c r="N1563" s="31"/>
      <c r="O1563" s="31"/>
      <c r="P1563" s="31"/>
      <c r="R1563" s="31"/>
      <c r="S1563" s="73"/>
      <c r="T1563" s="73"/>
      <c r="U1563" s="73"/>
      <c r="V1563" s="73"/>
      <c r="W1563" s="73"/>
      <c r="X1563" s="73"/>
      <c r="Y1563" s="73"/>
      <c r="Z1563" s="73"/>
      <c r="AA1563" s="73"/>
      <c r="AB1563" s="73"/>
      <c r="AC1563" s="73"/>
      <c r="AD1563" s="73"/>
      <c r="AE1563" s="73"/>
      <c r="AF1563" s="73"/>
      <c r="AG1563" s="73"/>
      <c r="AH1563" s="73"/>
      <c r="AI1563" s="73"/>
      <c r="AJ1563" s="73"/>
      <c r="AK1563" s="73"/>
      <c r="AL1563" s="73"/>
      <c r="AM1563" s="73"/>
      <c r="AN1563" s="73"/>
      <c r="AO1563" s="73"/>
      <c r="AP1563" s="73"/>
      <c r="AQ1563" s="73"/>
      <c r="AR1563" s="73"/>
      <c r="AS1563" s="73"/>
      <c r="AT1563" s="73"/>
      <c r="AU1563" s="73"/>
      <c r="AV1563" s="73"/>
      <c r="AW1563" s="73"/>
      <c r="AX1563" s="73"/>
      <c r="AY1563" s="73"/>
      <c r="AZ1563" s="73"/>
      <c r="BA1563" s="73"/>
      <c r="BB1563" s="73"/>
      <c r="BC1563" s="73"/>
      <c r="BD1563" s="73"/>
      <c r="BE1563" s="73"/>
      <c r="BF1563" s="73"/>
      <c r="BG1563" s="73"/>
      <c r="BH1563" s="73"/>
      <c r="BI1563" s="73"/>
      <c r="BJ1563" s="73"/>
      <c r="BK1563" s="73"/>
      <c r="BL1563" s="73"/>
      <c r="BM1563" s="73"/>
      <c r="BN1563" s="73"/>
      <c r="BO1563" s="73"/>
      <c r="BP1563" s="73"/>
      <c r="BQ1563" s="73"/>
      <c r="BR1563" s="73"/>
      <c r="BS1563" s="73"/>
      <c r="BT1563" s="73"/>
      <c r="BU1563" s="73"/>
      <c r="BV1563" s="73"/>
      <c r="BW1563" s="73"/>
      <c r="BX1563" s="73"/>
      <c r="BY1563" s="73"/>
      <c r="BZ1563" s="73"/>
      <c r="CA1563" s="73"/>
      <c r="CB1563" s="73"/>
      <c r="CC1563" s="73"/>
      <c r="CD1563" s="73"/>
      <c r="CE1563" s="73"/>
      <c r="CF1563" s="73"/>
      <c r="CG1563" s="73"/>
      <c r="CH1563" s="73"/>
      <c r="CI1563" s="73"/>
      <c r="CJ1563" s="73"/>
      <c r="CK1563" s="73"/>
      <c r="CL1563" s="73"/>
    </row>
    <row r="1564" spans="2:90" x14ac:dyDescent="0.4">
      <c r="B1564" s="154" t="s">
        <v>295</v>
      </c>
      <c r="D1564" t="s">
        <v>851</v>
      </c>
      <c r="E1564" t="str">
        <f t="shared" si="1837"/>
        <v>1564 DTERMY-S</v>
      </c>
      <c r="F1564" s="31"/>
      <c r="G1564" t="str">
        <f>E1564</f>
        <v>1564 DTERMY-S</v>
      </c>
      <c r="H1564" s="23">
        <v>1000</v>
      </c>
      <c r="I1564" s="31"/>
      <c r="J1564" s="31"/>
      <c r="K1564" s="31"/>
      <c r="L1564" s="31"/>
      <c r="M1564" s="31"/>
      <c r="N1564" s="31"/>
      <c r="O1564" s="31"/>
      <c r="P1564" s="31"/>
      <c r="R1564" s="31"/>
      <c r="S1564" s="73"/>
      <c r="T1564" s="73"/>
      <c r="U1564" s="73"/>
      <c r="V1564" s="73"/>
      <c r="W1564" s="73"/>
      <c r="X1564" s="73"/>
      <c r="Y1564" s="73"/>
      <c r="Z1564" s="73"/>
      <c r="AA1564" s="73"/>
      <c r="AB1564" s="73"/>
      <c r="AC1564" s="73"/>
      <c r="AD1564" s="73"/>
      <c r="AE1564" s="73"/>
      <c r="AF1564" s="73"/>
      <c r="AG1564" s="73"/>
      <c r="AH1564" s="73"/>
      <c r="AI1564" s="73"/>
      <c r="AJ1564" s="73"/>
      <c r="AK1564" s="73"/>
      <c r="AL1564" s="73"/>
      <c r="AM1564" s="73"/>
      <c r="AN1564" s="73"/>
      <c r="AO1564" s="73"/>
      <c r="AP1564" s="73"/>
      <c r="AQ1564" s="73"/>
      <c r="AR1564" s="73"/>
      <c r="AS1564" s="73"/>
      <c r="AT1564" s="73"/>
      <c r="AU1564" s="73"/>
      <c r="AV1564" s="73"/>
      <c r="AW1564" s="73"/>
      <c r="AX1564" s="73"/>
      <c r="AY1564" s="73"/>
      <c r="AZ1564" s="73"/>
      <c r="BA1564" s="73"/>
      <c r="BB1564" s="73"/>
      <c r="BC1564" s="73"/>
      <c r="BD1564" s="73"/>
      <c r="BE1564" s="73"/>
      <c r="BF1564" s="73"/>
      <c r="BG1564" s="73"/>
      <c r="BH1564" s="73"/>
      <c r="BI1564" s="73"/>
      <c r="BJ1564" s="73"/>
      <c r="BK1564" s="73"/>
      <c r="BL1564" s="73"/>
      <c r="BM1564" s="73"/>
      <c r="BN1564" s="73"/>
      <c r="BO1564" s="73"/>
      <c r="BP1564" s="73"/>
      <c r="BQ1564" s="73"/>
      <c r="BR1564" s="73"/>
      <c r="BS1564" s="73"/>
      <c r="BT1564" s="73"/>
      <c r="BU1564" s="73"/>
      <c r="BV1564" s="73"/>
      <c r="BW1564" s="73"/>
      <c r="BX1564" s="73"/>
      <c r="BY1564" s="73"/>
      <c r="BZ1564" s="73"/>
      <c r="CA1564" s="73"/>
      <c r="CB1564" s="73"/>
      <c r="CC1564" s="73"/>
      <c r="CD1564" s="73"/>
      <c r="CE1564" s="73"/>
      <c r="CF1564" s="73"/>
      <c r="CG1564" s="73"/>
      <c r="CH1564" s="73"/>
      <c r="CI1564" s="73"/>
      <c r="CJ1564" s="73"/>
      <c r="CK1564" s="73"/>
      <c r="CL1564" s="73"/>
    </row>
    <row r="1565" spans="2:90" x14ac:dyDescent="0.4">
      <c r="B1565" s="124"/>
      <c r="C1565" s="31"/>
      <c r="D1565" t="s">
        <v>851</v>
      </c>
      <c r="E1565" t="str">
        <f t="shared" si="1837"/>
        <v>1565 DTERMY-S</v>
      </c>
      <c r="F1565" s="31"/>
      <c r="G1565" s="31"/>
      <c r="H1565" s="31"/>
      <c r="I1565" s="31"/>
      <c r="J1565" s="31"/>
      <c r="K1565" s="31"/>
      <c r="L1565" s="31"/>
      <c r="M1565" s="31"/>
      <c r="N1565" s="31"/>
      <c r="O1565" s="31"/>
      <c r="P1565" s="31"/>
      <c r="R1565" s="31"/>
      <c r="S1565" s="73"/>
      <c r="T1565" s="73"/>
      <c r="U1565" s="73"/>
      <c r="V1565" s="73"/>
      <c r="W1565" s="73"/>
      <c r="X1565" s="73"/>
      <c r="Y1565" s="73"/>
      <c r="Z1565" s="73"/>
      <c r="AA1565" s="73"/>
      <c r="AB1565" s="73"/>
      <c r="AC1565" s="73"/>
      <c r="AD1565" s="73"/>
      <c r="AE1565" s="73"/>
      <c r="AF1565" s="73"/>
      <c r="AG1565" s="73"/>
      <c r="AH1565" s="73"/>
      <c r="AI1565" s="73"/>
      <c r="AJ1565" s="73"/>
      <c r="AK1565" s="73"/>
      <c r="AL1565" s="73"/>
      <c r="AM1565" s="73"/>
      <c r="AN1565" s="73"/>
      <c r="AO1565" s="73"/>
      <c r="AP1565" s="73"/>
      <c r="AQ1565" s="73"/>
      <c r="AR1565" s="73"/>
      <c r="AS1565" s="73"/>
      <c r="AT1565" s="73"/>
      <c r="AU1565" s="73"/>
      <c r="AV1565" s="73"/>
      <c r="AW1565" s="73"/>
      <c r="AX1565" s="73"/>
      <c r="AY1565" s="73"/>
      <c r="AZ1565" s="73"/>
      <c r="BA1565" s="73"/>
      <c r="BB1565" s="73"/>
      <c r="BC1565" s="73"/>
      <c r="BD1565" s="73"/>
      <c r="BE1565" s="73"/>
      <c r="BF1565" s="73"/>
      <c r="BG1565" s="73"/>
      <c r="BH1565" s="73"/>
      <c r="BI1565" s="73"/>
      <c r="BJ1565" s="73"/>
      <c r="BK1565" s="73"/>
      <c r="BL1565" s="73"/>
      <c r="BM1565" s="73"/>
      <c r="BN1565" s="73"/>
      <c r="BO1565" s="73"/>
      <c r="BP1565" s="73"/>
      <c r="BQ1565" s="73"/>
      <c r="BR1565" s="73"/>
      <c r="BS1565" s="73"/>
      <c r="BT1565" s="73"/>
      <c r="BU1565" s="73"/>
      <c r="BV1565" s="73"/>
      <c r="BW1565" s="73"/>
      <c r="BX1565" s="73"/>
      <c r="BY1565" s="73"/>
      <c r="BZ1565" s="73"/>
      <c r="CA1565" s="73"/>
      <c r="CB1565" s="73"/>
      <c r="CC1565" s="73"/>
      <c r="CD1565" s="73"/>
      <c r="CE1565" s="73"/>
      <c r="CF1565" s="73"/>
      <c r="CG1565" s="73"/>
      <c r="CH1565" s="73"/>
      <c r="CI1565" s="73"/>
      <c r="CJ1565" s="73"/>
      <c r="CK1565" s="73"/>
      <c r="CL1565" s="73"/>
    </row>
    <row r="1566" spans="2:90" x14ac:dyDescent="0.4">
      <c r="B1566" s="95" t="s">
        <v>290</v>
      </c>
      <c r="D1566" t="s">
        <v>851</v>
      </c>
      <c r="E1566" t="str">
        <f t="shared" si="1837"/>
        <v>1566 DTERMY-S</v>
      </c>
      <c r="F1566" s="280"/>
      <c r="R1566" s="92"/>
      <c r="S1566" s="150"/>
      <c r="T1566" s="150"/>
      <c r="U1566" s="150"/>
      <c r="V1566" s="150"/>
      <c r="W1566" s="150"/>
      <c r="X1566" s="150"/>
      <c r="Y1566" s="150"/>
      <c r="Z1566" s="150"/>
      <c r="AA1566" s="150"/>
      <c r="AB1566" s="150"/>
      <c r="AC1566" s="150"/>
      <c r="AD1566" s="150"/>
      <c r="AE1566" s="150"/>
      <c r="AF1566" s="150"/>
      <c r="AG1566" s="150"/>
      <c r="AH1566" s="150"/>
      <c r="AI1566" s="150"/>
      <c r="AJ1566" s="150"/>
      <c r="AK1566" s="150"/>
      <c r="AL1566" s="150"/>
      <c r="AM1566" s="150"/>
      <c r="AN1566" s="150"/>
      <c r="AO1566" s="150"/>
      <c r="AP1566" s="150"/>
      <c r="AQ1566" s="150"/>
      <c r="AR1566" s="150"/>
      <c r="AS1566" s="150"/>
      <c r="AT1566" s="150"/>
      <c r="AU1566" s="150"/>
      <c r="AV1566" s="150"/>
      <c r="AW1566" s="150"/>
      <c r="AX1566" s="150"/>
      <c r="AY1566" s="150"/>
      <c r="AZ1566" s="150"/>
      <c r="BA1566" s="150"/>
      <c r="BB1566" s="150"/>
      <c r="BC1566" s="150"/>
      <c r="BD1566" s="150"/>
      <c r="BE1566" s="150"/>
      <c r="BF1566" s="150"/>
      <c r="BG1566" s="150"/>
      <c r="BH1566" s="150"/>
      <c r="BI1566" s="150"/>
      <c r="BJ1566" s="150"/>
      <c r="BK1566" s="150"/>
      <c r="BL1566" s="150"/>
      <c r="BM1566" s="150"/>
      <c r="BN1566" s="150"/>
      <c r="BO1566" s="150"/>
      <c r="BP1566" s="150"/>
      <c r="BQ1566" s="150"/>
      <c r="BR1566" s="150"/>
      <c r="BS1566" s="150"/>
      <c r="BT1566" s="150"/>
      <c r="BU1566" s="150"/>
      <c r="BV1566" s="150"/>
      <c r="BW1566" s="150"/>
      <c r="BX1566" s="150"/>
      <c r="BY1566" s="150"/>
      <c r="BZ1566" s="150"/>
      <c r="CA1566" s="150"/>
      <c r="CB1566" s="150"/>
      <c r="CC1566" s="150"/>
      <c r="CD1566" s="150"/>
      <c r="CE1566" s="150"/>
      <c r="CF1566" s="150"/>
      <c r="CG1566" s="150"/>
      <c r="CH1566" s="150"/>
      <c r="CI1566" s="150"/>
      <c r="CJ1566" s="150"/>
      <c r="CK1566" s="150"/>
      <c r="CL1566" s="150"/>
    </row>
    <row r="1567" spans="2:90" x14ac:dyDescent="0.4">
      <c r="B1567" s="154" t="s">
        <v>289</v>
      </c>
      <c r="D1567" t="s">
        <v>851</v>
      </c>
      <c r="E1567" t="str">
        <f t="shared" si="1837"/>
        <v>1567 DTERMY-S</v>
      </c>
      <c r="F1567" s="280"/>
      <c r="K1567" s="24">
        <f>H1564</f>
        <v>1000</v>
      </c>
      <c r="L1567" s="24">
        <f ca="1">K1571</f>
        <v>1500000</v>
      </c>
      <c r="M1567" s="24">
        <f ca="1">L1571</f>
        <v>1500000</v>
      </c>
      <c r="N1567" s="24">
        <f ca="1">M1571</f>
        <v>1500000</v>
      </c>
      <c r="O1567" s="24">
        <f ca="1">N1571</f>
        <v>1500000</v>
      </c>
      <c r="P1567" s="24">
        <f ca="1">O1571</f>
        <v>1500000</v>
      </c>
      <c r="R1567"/>
      <c r="S1567" s="62">
        <f t="shared" ref="S1567:AY1567" si="1838">R1571</f>
        <v>1000</v>
      </c>
      <c r="T1567" s="62">
        <f t="shared" ca="1" si="1838"/>
        <v>501000</v>
      </c>
      <c r="U1567" s="62">
        <f t="shared" ca="1" si="1838"/>
        <v>1001000</v>
      </c>
      <c r="V1567" s="62">
        <f t="shared" ca="1" si="1838"/>
        <v>1500000</v>
      </c>
      <c r="W1567" s="62">
        <f t="shared" ca="1" si="1838"/>
        <v>1500000</v>
      </c>
      <c r="X1567" s="62">
        <f t="shared" ca="1" si="1838"/>
        <v>1500000</v>
      </c>
      <c r="Y1567" s="62">
        <f t="shared" ca="1" si="1838"/>
        <v>1500000</v>
      </c>
      <c r="Z1567" s="62">
        <f t="shared" ca="1" si="1838"/>
        <v>1500000</v>
      </c>
      <c r="AA1567" s="62">
        <f t="shared" ca="1" si="1838"/>
        <v>1500000</v>
      </c>
      <c r="AB1567" s="62">
        <f t="shared" ca="1" si="1838"/>
        <v>1500000</v>
      </c>
      <c r="AC1567" s="62">
        <f t="shared" ca="1" si="1838"/>
        <v>1500000</v>
      </c>
      <c r="AD1567" s="62">
        <f t="shared" ca="1" si="1838"/>
        <v>1500000</v>
      </c>
      <c r="AE1567" s="62">
        <f t="shared" ca="1" si="1838"/>
        <v>1500000</v>
      </c>
      <c r="AF1567" s="62">
        <f t="shared" ca="1" si="1838"/>
        <v>1500000</v>
      </c>
      <c r="AG1567" s="62">
        <f t="shared" ca="1" si="1838"/>
        <v>1500000</v>
      </c>
      <c r="AH1567" s="62">
        <f t="shared" ca="1" si="1838"/>
        <v>1500000</v>
      </c>
      <c r="AI1567" s="62">
        <f t="shared" ca="1" si="1838"/>
        <v>1500000</v>
      </c>
      <c r="AJ1567" s="62">
        <f t="shared" ca="1" si="1838"/>
        <v>1500000</v>
      </c>
      <c r="AK1567" s="62">
        <f t="shared" ca="1" si="1838"/>
        <v>1500000</v>
      </c>
      <c r="AL1567" s="62">
        <f t="shared" ca="1" si="1838"/>
        <v>1500000</v>
      </c>
      <c r="AM1567" s="62">
        <f t="shared" ca="1" si="1838"/>
        <v>1500000</v>
      </c>
      <c r="AN1567" s="62">
        <f t="shared" ca="1" si="1838"/>
        <v>1500000</v>
      </c>
      <c r="AO1567" s="62">
        <f t="shared" ca="1" si="1838"/>
        <v>1500000</v>
      </c>
      <c r="AP1567" s="62">
        <f t="shared" ca="1" si="1838"/>
        <v>1500000</v>
      </c>
      <c r="AQ1567" s="62">
        <f t="shared" ca="1" si="1838"/>
        <v>1500000</v>
      </c>
      <c r="AR1567" s="62">
        <f t="shared" ca="1" si="1838"/>
        <v>1500000</v>
      </c>
      <c r="AS1567" s="62">
        <f t="shared" ca="1" si="1838"/>
        <v>1500000</v>
      </c>
      <c r="AT1567" s="62">
        <f t="shared" ca="1" si="1838"/>
        <v>1500000</v>
      </c>
      <c r="AU1567" s="62">
        <f t="shared" ca="1" si="1838"/>
        <v>1500000</v>
      </c>
      <c r="AV1567" s="62">
        <f t="shared" ca="1" si="1838"/>
        <v>1500000</v>
      </c>
      <c r="AW1567" s="62">
        <f t="shared" ca="1" si="1838"/>
        <v>1500000</v>
      </c>
      <c r="AX1567" s="62">
        <f t="shared" ca="1" si="1838"/>
        <v>1500000</v>
      </c>
      <c r="AY1567" s="62">
        <f t="shared" ca="1" si="1838"/>
        <v>1500000</v>
      </c>
      <c r="AZ1567" s="62">
        <f t="shared" ref="AZ1567:CE1567" ca="1" si="1839">AY1571</f>
        <v>1500000</v>
      </c>
      <c r="BA1567" s="62">
        <f t="shared" ca="1" si="1839"/>
        <v>1500000</v>
      </c>
      <c r="BB1567" s="62">
        <f t="shared" ca="1" si="1839"/>
        <v>1500000</v>
      </c>
      <c r="BC1567" s="62">
        <f t="shared" ca="1" si="1839"/>
        <v>1500000</v>
      </c>
      <c r="BD1567" s="62">
        <f t="shared" ca="1" si="1839"/>
        <v>1500000</v>
      </c>
      <c r="BE1567" s="62">
        <f t="shared" ca="1" si="1839"/>
        <v>1500000</v>
      </c>
      <c r="BF1567" s="62">
        <f t="shared" ca="1" si="1839"/>
        <v>1500000</v>
      </c>
      <c r="BG1567" s="62">
        <f t="shared" ca="1" si="1839"/>
        <v>1500000</v>
      </c>
      <c r="BH1567" s="62">
        <f t="shared" ca="1" si="1839"/>
        <v>1500000</v>
      </c>
      <c r="BI1567" s="62">
        <f t="shared" ca="1" si="1839"/>
        <v>1500000</v>
      </c>
      <c r="BJ1567" s="62">
        <f t="shared" ca="1" si="1839"/>
        <v>1500000</v>
      </c>
      <c r="BK1567" s="62">
        <f t="shared" ca="1" si="1839"/>
        <v>1500000</v>
      </c>
      <c r="BL1567" s="62">
        <f t="shared" ca="1" si="1839"/>
        <v>1500000</v>
      </c>
      <c r="BM1567" s="62">
        <f t="shared" ca="1" si="1839"/>
        <v>1500000</v>
      </c>
      <c r="BN1567" s="62">
        <f t="shared" ca="1" si="1839"/>
        <v>1500000</v>
      </c>
      <c r="BO1567" s="62">
        <f t="shared" ca="1" si="1839"/>
        <v>1500000</v>
      </c>
      <c r="BP1567" s="62">
        <f t="shared" ca="1" si="1839"/>
        <v>1500000</v>
      </c>
      <c r="BQ1567" s="62">
        <f t="shared" ca="1" si="1839"/>
        <v>1500000</v>
      </c>
      <c r="BR1567" s="62">
        <f t="shared" ca="1" si="1839"/>
        <v>1500000</v>
      </c>
      <c r="BS1567" s="62">
        <f t="shared" ca="1" si="1839"/>
        <v>1500000</v>
      </c>
      <c r="BT1567" s="62">
        <f t="shared" ca="1" si="1839"/>
        <v>1500000</v>
      </c>
      <c r="BU1567" s="62">
        <f t="shared" ca="1" si="1839"/>
        <v>1500000</v>
      </c>
      <c r="BV1567" s="62">
        <f t="shared" ca="1" si="1839"/>
        <v>1500000</v>
      </c>
      <c r="BW1567" s="62">
        <f t="shared" ca="1" si="1839"/>
        <v>1500000</v>
      </c>
      <c r="BX1567" s="62">
        <f t="shared" ca="1" si="1839"/>
        <v>1500000</v>
      </c>
      <c r="BY1567" s="62">
        <f t="shared" ca="1" si="1839"/>
        <v>1500000</v>
      </c>
      <c r="BZ1567" s="62">
        <f t="shared" ca="1" si="1839"/>
        <v>1500000</v>
      </c>
      <c r="CA1567" s="62">
        <f t="shared" ca="1" si="1839"/>
        <v>1500000</v>
      </c>
      <c r="CB1567" s="62">
        <f t="shared" ca="1" si="1839"/>
        <v>1500000</v>
      </c>
      <c r="CC1567" s="62">
        <f t="shared" ca="1" si="1839"/>
        <v>1500000</v>
      </c>
      <c r="CD1567" s="62">
        <f t="shared" ca="1" si="1839"/>
        <v>1500000</v>
      </c>
      <c r="CE1567" s="62">
        <f t="shared" ca="1" si="1839"/>
        <v>1500000</v>
      </c>
      <c r="CF1567" s="62">
        <f t="shared" ref="CF1567:CL1567" ca="1" si="1840">CE1571</f>
        <v>1500000</v>
      </c>
      <c r="CG1567" s="62">
        <f t="shared" ca="1" si="1840"/>
        <v>1500000</v>
      </c>
      <c r="CH1567" s="62">
        <f t="shared" ca="1" si="1840"/>
        <v>1500000</v>
      </c>
      <c r="CI1567" s="62">
        <f t="shared" ca="1" si="1840"/>
        <v>1500000</v>
      </c>
      <c r="CJ1567" s="62">
        <f t="shared" ca="1" si="1840"/>
        <v>1500000</v>
      </c>
      <c r="CK1567" s="62">
        <f t="shared" ca="1" si="1840"/>
        <v>1500000</v>
      </c>
      <c r="CL1567" s="62">
        <f t="shared" ca="1" si="1840"/>
        <v>1500000</v>
      </c>
    </row>
    <row r="1568" spans="2:90" x14ac:dyDescent="0.4">
      <c r="B1568" s="141" t="str">
        <f>"Avg. borrowing per "&amp;B1552</f>
        <v>Avg. borrowing per primary unit</v>
      </c>
      <c r="D1568" t="s">
        <v>851</v>
      </c>
      <c r="E1568" t="str">
        <f t="shared" si="1837"/>
        <v>1568 DTERMY-S</v>
      </c>
      <c r="F1568" s="280"/>
      <c r="K1568" s="18">
        <v>100</v>
      </c>
      <c r="L1568" s="18">
        <v>100</v>
      </c>
      <c r="M1568" s="18">
        <v>100</v>
      </c>
      <c r="N1568" s="18">
        <v>100</v>
      </c>
      <c r="O1568" s="18">
        <v>100</v>
      </c>
      <c r="P1568" s="18">
        <v>100</v>
      </c>
      <c r="R1568"/>
      <c r="S1568" s="148" cm="1">
        <f t="array" ref="S1568">INDEX($K:$P,ROW(),MATCH(S$3,$K$2:$P$2,0))</f>
        <v>100</v>
      </c>
      <c r="T1568" s="148" cm="1">
        <f t="array" ref="T1568">INDEX($K:$P,ROW(),MATCH(T$3,$K$2:$P$2,0))</f>
        <v>100</v>
      </c>
      <c r="U1568" s="148" cm="1">
        <f t="array" ref="U1568">INDEX($K:$P,ROW(),MATCH(U$3,$K$2:$P$2,0))</f>
        <v>100</v>
      </c>
      <c r="V1568" s="148" cm="1">
        <f t="array" ref="V1568">INDEX($K:$P,ROW(),MATCH(V$3,$K$2:$P$2,0))</f>
        <v>100</v>
      </c>
      <c r="W1568" s="148" cm="1">
        <f t="array" ref="W1568">INDEX($K:$P,ROW(),MATCH(W$3,$K$2:$P$2,0))</f>
        <v>100</v>
      </c>
      <c r="X1568" s="148" cm="1">
        <f t="array" ref="X1568">INDEX($K:$P,ROW(),MATCH(X$3,$K$2:$P$2,0))</f>
        <v>100</v>
      </c>
      <c r="Y1568" s="148" cm="1">
        <f t="array" ref="Y1568">INDEX($K:$P,ROW(),MATCH(Y$3,$K$2:$P$2,0))</f>
        <v>100</v>
      </c>
      <c r="Z1568" s="148" cm="1">
        <f t="array" ref="Z1568">INDEX($K:$P,ROW(),MATCH(Z$3,$K$2:$P$2,0))</f>
        <v>100</v>
      </c>
      <c r="AA1568" s="148" cm="1">
        <f t="array" ref="AA1568">INDEX($K:$P,ROW(),MATCH(AA$3,$K$2:$P$2,0))</f>
        <v>100</v>
      </c>
      <c r="AB1568" s="148" cm="1">
        <f t="array" ref="AB1568">INDEX($K:$P,ROW(),MATCH(AB$3,$K$2:$P$2,0))</f>
        <v>100</v>
      </c>
      <c r="AC1568" s="148" cm="1">
        <f t="array" ref="AC1568">INDEX($K:$P,ROW(),MATCH(AC$3,$K$2:$P$2,0))</f>
        <v>100</v>
      </c>
      <c r="AD1568" s="148" cm="1">
        <f t="array" ref="AD1568">INDEX($K:$P,ROW(),MATCH(AD$3,$K$2:$P$2,0))</f>
        <v>100</v>
      </c>
      <c r="AE1568" s="148" cm="1">
        <f t="array" ref="AE1568">INDEX($K:$P,ROW(),MATCH(AE$3,$K$2:$P$2,0))</f>
        <v>100</v>
      </c>
      <c r="AF1568" s="148" cm="1">
        <f t="array" ref="AF1568">INDEX($K:$P,ROW(),MATCH(AF$3,$K$2:$P$2,0))</f>
        <v>100</v>
      </c>
      <c r="AG1568" s="148" cm="1">
        <f t="array" ref="AG1568">INDEX($K:$P,ROW(),MATCH(AG$3,$K$2:$P$2,0))</f>
        <v>100</v>
      </c>
      <c r="AH1568" s="148" cm="1">
        <f t="array" ref="AH1568">INDEX($K:$P,ROW(),MATCH(AH$3,$K$2:$P$2,0))</f>
        <v>100</v>
      </c>
      <c r="AI1568" s="148" cm="1">
        <f t="array" ref="AI1568">INDEX($K:$P,ROW(),MATCH(AI$3,$K$2:$P$2,0))</f>
        <v>100</v>
      </c>
      <c r="AJ1568" s="148" cm="1">
        <f t="array" ref="AJ1568">INDEX($K:$P,ROW(),MATCH(AJ$3,$K$2:$P$2,0))</f>
        <v>100</v>
      </c>
      <c r="AK1568" s="148" cm="1">
        <f t="array" ref="AK1568">INDEX($K:$P,ROW(),MATCH(AK$3,$K$2:$P$2,0))</f>
        <v>100</v>
      </c>
      <c r="AL1568" s="148" cm="1">
        <f t="array" ref="AL1568">INDEX($K:$P,ROW(),MATCH(AL$3,$K$2:$P$2,0))</f>
        <v>100</v>
      </c>
      <c r="AM1568" s="148" cm="1">
        <f t="array" ref="AM1568">INDEX($K:$P,ROW(),MATCH(AM$3,$K$2:$P$2,0))</f>
        <v>100</v>
      </c>
      <c r="AN1568" s="148" cm="1">
        <f t="array" ref="AN1568">INDEX($K:$P,ROW(),MATCH(AN$3,$K$2:$P$2,0))</f>
        <v>100</v>
      </c>
      <c r="AO1568" s="148" cm="1">
        <f t="array" ref="AO1568">INDEX($K:$P,ROW(),MATCH(AO$3,$K$2:$P$2,0))</f>
        <v>100</v>
      </c>
      <c r="AP1568" s="148" cm="1">
        <f t="array" ref="AP1568">INDEX($K:$P,ROW(),MATCH(AP$3,$K$2:$P$2,0))</f>
        <v>100</v>
      </c>
      <c r="AQ1568" s="148" cm="1">
        <f t="array" ref="AQ1568">INDEX($K:$P,ROW(),MATCH(AQ$3,$K$2:$P$2,0))</f>
        <v>100</v>
      </c>
      <c r="AR1568" s="148" cm="1">
        <f t="array" ref="AR1568">INDEX($K:$P,ROW(),MATCH(AR$3,$K$2:$P$2,0))</f>
        <v>100</v>
      </c>
      <c r="AS1568" s="148" cm="1">
        <f t="array" ref="AS1568">INDEX($K:$P,ROW(),MATCH(AS$3,$K$2:$P$2,0))</f>
        <v>100</v>
      </c>
      <c r="AT1568" s="148" cm="1">
        <f t="array" ref="AT1568">INDEX($K:$P,ROW(),MATCH(AT$3,$K$2:$P$2,0))</f>
        <v>100</v>
      </c>
      <c r="AU1568" s="148" cm="1">
        <f t="array" ref="AU1568">INDEX($K:$P,ROW(),MATCH(AU$3,$K$2:$P$2,0))</f>
        <v>100</v>
      </c>
      <c r="AV1568" s="148" cm="1">
        <f t="array" ref="AV1568">INDEX($K:$P,ROW(),MATCH(AV$3,$K$2:$P$2,0))</f>
        <v>100</v>
      </c>
      <c r="AW1568" s="148" cm="1">
        <f t="array" ref="AW1568">INDEX($K:$P,ROW(),MATCH(AW$3,$K$2:$P$2,0))</f>
        <v>100</v>
      </c>
      <c r="AX1568" s="148" cm="1">
        <f t="array" ref="AX1568">INDEX($K:$P,ROW(),MATCH(AX$3,$K$2:$P$2,0))</f>
        <v>100</v>
      </c>
      <c r="AY1568" s="148" cm="1">
        <f t="array" ref="AY1568">INDEX($K:$P,ROW(),MATCH(AY$3,$K$2:$P$2,0))</f>
        <v>100</v>
      </c>
      <c r="AZ1568" s="148" cm="1">
        <f t="array" ref="AZ1568">INDEX($K:$P,ROW(),MATCH(AZ$3,$K$2:$P$2,0))</f>
        <v>100</v>
      </c>
      <c r="BA1568" s="148" cm="1">
        <f t="array" ref="BA1568">INDEX($K:$P,ROW(),MATCH(BA$3,$K$2:$P$2,0))</f>
        <v>100</v>
      </c>
      <c r="BB1568" s="148" cm="1">
        <f t="array" ref="BB1568">INDEX($K:$P,ROW(),MATCH(BB$3,$K$2:$P$2,0))</f>
        <v>100</v>
      </c>
      <c r="BC1568" s="148" cm="1">
        <f t="array" ref="BC1568">INDEX($K:$P,ROW(),MATCH(BC$3,$K$2:$P$2,0))</f>
        <v>100</v>
      </c>
      <c r="BD1568" s="148" cm="1">
        <f t="array" ref="BD1568">INDEX($K:$P,ROW(),MATCH(BD$3,$K$2:$P$2,0))</f>
        <v>100</v>
      </c>
      <c r="BE1568" s="148" cm="1">
        <f t="array" ref="BE1568">INDEX($K:$P,ROW(),MATCH(BE$3,$K$2:$P$2,0))</f>
        <v>100</v>
      </c>
      <c r="BF1568" s="148" cm="1">
        <f t="array" ref="BF1568">INDEX($K:$P,ROW(),MATCH(BF$3,$K$2:$P$2,0))</f>
        <v>100</v>
      </c>
      <c r="BG1568" s="148" cm="1">
        <f t="array" ref="BG1568">INDEX($K:$P,ROW(),MATCH(BG$3,$K$2:$P$2,0))</f>
        <v>100</v>
      </c>
      <c r="BH1568" s="148" cm="1">
        <f t="array" ref="BH1568">INDEX($K:$P,ROW(),MATCH(BH$3,$K$2:$P$2,0))</f>
        <v>100</v>
      </c>
      <c r="BI1568" s="148" cm="1">
        <f t="array" ref="BI1568">INDEX($K:$P,ROW(),MATCH(BI$3,$K$2:$P$2,0))</f>
        <v>100</v>
      </c>
      <c r="BJ1568" s="148" cm="1">
        <f t="array" ref="BJ1568">INDEX($K:$P,ROW(),MATCH(BJ$3,$K$2:$P$2,0))</f>
        <v>100</v>
      </c>
      <c r="BK1568" s="148" cm="1">
        <f t="array" ref="BK1568">INDEX($K:$P,ROW(),MATCH(BK$3,$K$2:$P$2,0))</f>
        <v>100</v>
      </c>
      <c r="BL1568" s="148" cm="1">
        <f t="array" ref="BL1568">INDEX($K:$P,ROW(),MATCH(BL$3,$K$2:$P$2,0))</f>
        <v>100</v>
      </c>
      <c r="BM1568" s="148" cm="1">
        <f t="array" ref="BM1568">INDEX($K:$P,ROW(),MATCH(BM$3,$K$2:$P$2,0))</f>
        <v>100</v>
      </c>
      <c r="BN1568" s="148" cm="1">
        <f t="array" ref="BN1568">INDEX($K:$P,ROW(),MATCH(BN$3,$K$2:$P$2,0))</f>
        <v>100</v>
      </c>
      <c r="BO1568" s="148" cm="1">
        <f t="array" ref="BO1568">INDEX($K:$P,ROW(),MATCH(BO$3,$K$2:$P$2,0))</f>
        <v>100</v>
      </c>
      <c r="BP1568" s="148" cm="1">
        <f t="array" ref="BP1568">INDEX($K:$P,ROW(),MATCH(BP$3,$K$2:$P$2,0))</f>
        <v>100</v>
      </c>
      <c r="BQ1568" s="148" cm="1">
        <f t="array" ref="BQ1568">INDEX($K:$P,ROW(),MATCH(BQ$3,$K$2:$P$2,0))</f>
        <v>100</v>
      </c>
      <c r="BR1568" s="148" cm="1">
        <f t="array" ref="BR1568">INDEX($K:$P,ROW(),MATCH(BR$3,$K$2:$P$2,0))</f>
        <v>100</v>
      </c>
      <c r="BS1568" s="148" cm="1">
        <f t="array" ref="BS1568">INDEX($K:$P,ROW(),MATCH(BS$3,$K$2:$P$2,0))</f>
        <v>100</v>
      </c>
      <c r="BT1568" s="148" cm="1">
        <f t="array" ref="BT1568">INDEX($K:$P,ROW(),MATCH(BT$3,$K$2:$P$2,0))</f>
        <v>100</v>
      </c>
      <c r="BU1568" s="148" cm="1">
        <f t="array" ref="BU1568">INDEX($K:$P,ROW(),MATCH(BU$3,$K$2:$P$2,0))</f>
        <v>100</v>
      </c>
      <c r="BV1568" s="148" cm="1">
        <f t="array" ref="BV1568">INDEX($K:$P,ROW(),MATCH(BV$3,$K$2:$P$2,0))</f>
        <v>100</v>
      </c>
      <c r="BW1568" s="148" cm="1">
        <f t="array" ref="BW1568">INDEX($K:$P,ROW(),MATCH(BW$3,$K$2:$P$2,0))</f>
        <v>100</v>
      </c>
      <c r="BX1568" s="148" cm="1">
        <f t="array" ref="BX1568">INDEX($K:$P,ROW(),MATCH(BX$3,$K$2:$P$2,0))</f>
        <v>100</v>
      </c>
      <c r="BY1568" s="148" cm="1">
        <f t="array" ref="BY1568">INDEX($K:$P,ROW(),MATCH(BY$3,$K$2:$P$2,0))</f>
        <v>100</v>
      </c>
      <c r="BZ1568" s="148" cm="1">
        <f t="array" ref="BZ1568">INDEX($K:$P,ROW(),MATCH(BZ$3,$K$2:$P$2,0))</f>
        <v>100</v>
      </c>
      <c r="CA1568" s="148" cm="1">
        <f t="array" ref="CA1568">INDEX($K:$P,ROW(),MATCH(CA$3,$K$2:$P$2,0))</f>
        <v>100</v>
      </c>
      <c r="CB1568" s="148" cm="1">
        <f t="array" ref="CB1568">INDEX($K:$P,ROW(),MATCH(CB$3,$K$2:$P$2,0))</f>
        <v>100</v>
      </c>
      <c r="CC1568" s="148" cm="1">
        <f t="array" ref="CC1568">INDEX($K:$P,ROW(),MATCH(CC$3,$K$2:$P$2,0))</f>
        <v>100</v>
      </c>
      <c r="CD1568" s="148" cm="1">
        <f t="array" ref="CD1568">INDEX($K:$P,ROW(),MATCH(CD$3,$K$2:$P$2,0))</f>
        <v>100</v>
      </c>
      <c r="CE1568" s="148" cm="1">
        <f t="array" ref="CE1568">INDEX($K:$P,ROW(),MATCH(CE$3,$K$2:$P$2,0))</f>
        <v>100</v>
      </c>
      <c r="CF1568" s="148" cm="1">
        <f t="array" ref="CF1568">INDEX($K:$P,ROW(),MATCH(CF$3,$K$2:$P$2,0))</f>
        <v>100</v>
      </c>
      <c r="CG1568" s="148" cm="1">
        <f t="array" ref="CG1568">INDEX($K:$P,ROW(),MATCH(CG$3,$K$2:$P$2,0))</f>
        <v>100</v>
      </c>
      <c r="CH1568" s="148" cm="1">
        <f t="array" ref="CH1568">INDEX($K:$P,ROW(),MATCH(CH$3,$K$2:$P$2,0))</f>
        <v>100</v>
      </c>
      <c r="CI1568" s="148" cm="1">
        <f t="array" ref="CI1568">INDEX($K:$P,ROW(),MATCH(CI$3,$K$2:$P$2,0))</f>
        <v>100</v>
      </c>
      <c r="CJ1568" s="148" cm="1">
        <f t="array" ref="CJ1568">INDEX($K:$P,ROW(),MATCH(CJ$3,$K$2:$P$2,0))</f>
        <v>100</v>
      </c>
      <c r="CK1568" s="148" cm="1">
        <f t="array" ref="CK1568">INDEX($K:$P,ROW(),MATCH(CK$3,$K$2:$P$2,0))</f>
        <v>100</v>
      </c>
      <c r="CL1568" s="148" cm="1">
        <f t="array" ref="CL1568">INDEX($K:$P,ROW(),MATCH(CL$3,$K$2:$P$2,0))</f>
        <v>100</v>
      </c>
    </row>
    <row r="1569" spans="2:90" x14ac:dyDescent="0.4">
      <c r="B1569" s="154" t="str">
        <f>"New borrowing - "&amp;SUBSTITUTE(B1559,":","")</f>
        <v>New borrowing - Rolling fixed term debt - multiple borrowings w/ annual control</v>
      </c>
      <c r="C1569" t="s">
        <v>236</v>
      </c>
      <c r="D1569" t="s">
        <v>851</v>
      </c>
      <c r="E1569" t="str">
        <f t="shared" si="1837"/>
        <v>1569 DTERMY-S</v>
      </c>
      <c r="G1569" t="str">
        <f>E1569</f>
        <v>1569 DTERMY-S</v>
      </c>
      <c r="K1569" s="23">
        <v>10000</v>
      </c>
      <c r="L1569" s="23">
        <f>SUMIF($4:$4,L$2,1566:1566)</f>
        <v>0</v>
      </c>
      <c r="M1569" s="23">
        <f>SUMIF($4:$4,M$2,1566:1566)</f>
        <v>0</v>
      </c>
      <c r="N1569" s="23">
        <f>SUMIF($4:$4,N$2,1566:1566)</f>
        <v>0</v>
      </c>
      <c r="O1569" s="23">
        <f>SUMIF($4:$4,O$2,1566:1566)</f>
        <v>0</v>
      </c>
      <c r="P1569" s="23">
        <f>SUMIF($4:$4,P$2,1566:1566)</f>
        <v>0</v>
      </c>
      <c r="R1569" s="53">
        <f>H1564</f>
        <v>1000</v>
      </c>
      <c r="S1569" s="80" cm="1">
        <f t="array" aca="1" ref="S1569" ca="1">+S1568*INDIRECT(S1554)</f>
        <v>500000</v>
      </c>
      <c r="T1569" s="80" cm="1">
        <f t="array" aca="1" ref="T1569" ca="1">+T1568*INDIRECT(T1554)</f>
        <v>500000</v>
      </c>
      <c r="U1569" s="80" cm="1">
        <f t="array" aca="1" ref="U1569" ca="1">+U1568*INDIRECT(U1554)</f>
        <v>500000</v>
      </c>
      <c r="V1569" s="80" cm="1">
        <f t="array" aca="1" ref="V1569" ca="1">+V1568*INDIRECT(V1554)</f>
        <v>500000</v>
      </c>
      <c r="W1569" s="80" cm="1">
        <f t="array" aca="1" ref="W1569" ca="1">+W1568*INDIRECT(W1554)</f>
        <v>500000</v>
      </c>
      <c r="X1569" s="80" cm="1">
        <f t="array" aca="1" ref="X1569" ca="1">+X1568*INDIRECT(X1554)</f>
        <v>500000</v>
      </c>
      <c r="Y1569" s="80" cm="1">
        <f t="array" aca="1" ref="Y1569" ca="1">+Y1568*INDIRECT(Y1554)</f>
        <v>500000</v>
      </c>
      <c r="Z1569" s="80" cm="1">
        <f t="array" aca="1" ref="Z1569" ca="1">+Z1568*INDIRECT(Z1554)</f>
        <v>500000</v>
      </c>
      <c r="AA1569" s="80" cm="1">
        <f t="array" aca="1" ref="AA1569" ca="1">+AA1568*INDIRECT(AA1554)</f>
        <v>500000</v>
      </c>
      <c r="AB1569" s="80" cm="1">
        <f t="array" aca="1" ref="AB1569" ca="1">+AB1568*INDIRECT(AB1554)</f>
        <v>500000</v>
      </c>
      <c r="AC1569" s="80" cm="1">
        <f t="array" aca="1" ref="AC1569" ca="1">+AC1568*INDIRECT(AC1554)</f>
        <v>500000</v>
      </c>
      <c r="AD1569" s="80" cm="1">
        <f t="array" aca="1" ref="AD1569" ca="1">+AD1568*INDIRECT(AD1554)</f>
        <v>500000</v>
      </c>
      <c r="AE1569" s="80" cm="1">
        <f t="array" aca="1" ref="AE1569" ca="1">+AE1568*INDIRECT(AE1554)</f>
        <v>500000</v>
      </c>
      <c r="AF1569" s="80" cm="1">
        <f t="array" aca="1" ref="AF1569" ca="1">+AF1568*INDIRECT(AF1554)</f>
        <v>500000</v>
      </c>
      <c r="AG1569" s="80" cm="1">
        <f t="array" aca="1" ref="AG1569" ca="1">+AG1568*INDIRECT(AG1554)</f>
        <v>500000</v>
      </c>
      <c r="AH1569" s="80" cm="1">
        <f t="array" aca="1" ref="AH1569" ca="1">+AH1568*INDIRECT(AH1554)</f>
        <v>500000</v>
      </c>
      <c r="AI1569" s="80" cm="1">
        <f t="array" aca="1" ref="AI1569" ca="1">+AI1568*INDIRECT(AI1554)</f>
        <v>500000</v>
      </c>
      <c r="AJ1569" s="80" cm="1">
        <f t="array" aca="1" ref="AJ1569" ca="1">+AJ1568*INDIRECT(AJ1554)</f>
        <v>500000</v>
      </c>
      <c r="AK1569" s="80" cm="1">
        <f t="array" aca="1" ref="AK1569" ca="1">+AK1568*INDIRECT(AK1554)</f>
        <v>500000</v>
      </c>
      <c r="AL1569" s="80" cm="1">
        <f t="array" aca="1" ref="AL1569" ca="1">+AL1568*INDIRECT(AL1554)</f>
        <v>500000</v>
      </c>
      <c r="AM1569" s="80" cm="1">
        <f t="array" aca="1" ref="AM1569" ca="1">+AM1568*INDIRECT(AM1554)</f>
        <v>500000</v>
      </c>
      <c r="AN1569" s="80" cm="1">
        <f t="array" aca="1" ref="AN1569" ca="1">+AN1568*INDIRECT(AN1554)</f>
        <v>500000</v>
      </c>
      <c r="AO1569" s="80" cm="1">
        <f t="array" aca="1" ref="AO1569" ca="1">+AO1568*INDIRECT(AO1554)</f>
        <v>500000</v>
      </c>
      <c r="AP1569" s="80" cm="1">
        <f t="array" aca="1" ref="AP1569" ca="1">+AP1568*INDIRECT(AP1554)</f>
        <v>500000</v>
      </c>
      <c r="AQ1569" s="80" cm="1">
        <f t="array" aca="1" ref="AQ1569" ca="1">+AQ1568*INDIRECT(AQ1554)</f>
        <v>500000</v>
      </c>
      <c r="AR1569" s="80" cm="1">
        <f t="array" aca="1" ref="AR1569" ca="1">+AR1568*INDIRECT(AR1554)</f>
        <v>500000</v>
      </c>
      <c r="AS1569" s="80" cm="1">
        <f t="array" aca="1" ref="AS1569" ca="1">+AS1568*INDIRECT(AS1554)</f>
        <v>500000</v>
      </c>
      <c r="AT1569" s="80" cm="1">
        <f t="array" aca="1" ref="AT1569" ca="1">+AT1568*INDIRECT(AT1554)</f>
        <v>500000</v>
      </c>
      <c r="AU1569" s="80" cm="1">
        <f t="array" aca="1" ref="AU1569" ca="1">+AU1568*INDIRECT(AU1554)</f>
        <v>500000</v>
      </c>
      <c r="AV1569" s="80" cm="1">
        <f t="array" aca="1" ref="AV1569" ca="1">+AV1568*INDIRECT(AV1554)</f>
        <v>500000</v>
      </c>
      <c r="AW1569" s="80" cm="1">
        <f t="array" aca="1" ref="AW1569" ca="1">+AW1568*INDIRECT(AW1554)</f>
        <v>500000</v>
      </c>
      <c r="AX1569" s="80" cm="1">
        <f t="array" aca="1" ref="AX1569" ca="1">+AX1568*INDIRECT(AX1554)</f>
        <v>500000</v>
      </c>
      <c r="AY1569" s="80" cm="1">
        <f t="array" aca="1" ref="AY1569" ca="1">+AY1568*INDIRECT(AY1554)</f>
        <v>500000</v>
      </c>
      <c r="AZ1569" s="80" cm="1">
        <f t="array" aca="1" ref="AZ1569" ca="1">+AZ1568*INDIRECT(AZ1554)</f>
        <v>500000</v>
      </c>
      <c r="BA1569" s="80" cm="1">
        <f t="array" aca="1" ref="BA1569" ca="1">+BA1568*INDIRECT(BA1554)</f>
        <v>500000</v>
      </c>
      <c r="BB1569" s="80" cm="1">
        <f t="array" aca="1" ref="BB1569" ca="1">+BB1568*INDIRECT(BB1554)</f>
        <v>500000</v>
      </c>
      <c r="BC1569" s="80" cm="1">
        <f t="array" aca="1" ref="BC1569" ca="1">+BC1568*INDIRECT(BC1554)</f>
        <v>500000</v>
      </c>
      <c r="BD1569" s="80" cm="1">
        <f t="array" aca="1" ref="BD1569" ca="1">+BD1568*INDIRECT(BD1554)</f>
        <v>500000</v>
      </c>
      <c r="BE1569" s="80" cm="1">
        <f t="array" aca="1" ref="BE1569" ca="1">+BE1568*INDIRECT(BE1554)</f>
        <v>500000</v>
      </c>
      <c r="BF1569" s="80" cm="1">
        <f t="array" aca="1" ref="BF1569" ca="1">+BF1568*INDIRECT(BF1554)</f>
        <v>500000</v>
      </c>
      <c r="BG1569" s="80" cm="1">
        <f t="array" aca="1" ref="BG1569" ca="1">+BG1568*INDIRECT(BG1554)</f>
        <v>500000</v>
      </c>
      <c r="BH1569" s="80" cm="1">
        <f t="array" aca="1" ref="BH1569" ca="1">+BH1568*INDIRECT(BH1554)</f>
        <v>500000</v>
      </c>
      <c r="BI1569" s="80" cm="1">
        <f t="array" aca="1" ref="BI1569" ca="1">+BI1568*INDIRECT(BI1554)</f>
        <v>500000</v>
      </c>
      <c r="BJ1569" s="80" cm="1">
        <f t="array" aca="1" ref="BJ1569" ca="1">+BJ1568*INDIRECT(BJ1554)</f>
        <v>500000</v>
      </c>
      <c r="BK1569" s="80" cm="1">
        <f t="array" aca="1" ref="BK1569" ca="1">+BK1568*INDIRECT(BK1554)</f>
        <v>500000</v>
      </c>
      <c r="BL1569" s="80" cm="1">
        <f t="array" aca="1" ref="BL1569" ca="1">+BL1568*INDIRECT(BL1554)</f>
        <v>500000</v>
      </c>
      <c r="BM1569" s="80" cm="1">
        <f t="array" aca="1" ref="BM1569" ca="1">+BM1568*INDIRECT(BM1554)</f>
        <v>500000</v>
      </c>
      <c r="BN1569" s="80" cm="1">
        <f t="array" aca="1" ref="BN1569" ca="1">+BN1568*INDIRECT(BN1554)</f>
        <v>500000</v>
      </c>
      <c r="BO1569" s="80" cm="1">
        <f t="array" aca="1" ref="BO1569" ca="1">+BO1568*INDIRECT(BO1554)</f>
        <v>500000</v>
      </c>
      <c r="BP1569" s="80" cm="1">
        <f t="array" aca="1" ref="BP1569" ca="1">+BP1568*INDIRECT(BP1554)</f>
        <v>500000</v>
      </c>
      <c r="BQ1569" s="80" cm="1">
        <f t="array" aca="1" ref="BQ1569" ca="1">+BQ1568*INDIRECT(BQ1554)</f>
        <v>500000</v>
      </c>
      <c r="BR1569" s="80" cm="1">
        <f t="array" aca="1" ref="BR1569" ca="1">+BR1568*INDIRECT(BR1554)</f>
        <v>500000</v>
      </c>
      <c r="BS1569" s="80" cm="1">
        <f t="array" aca="1" ref="BS1569" ca="1">+BS1568*INDIRECT(BS1554)</f>
        <v>500000</v>
      </c>
      <c r="BT1569" s="80" cm="1">
        <f t="array" aca="1" ref="BT1569" ca="1">+BT1568*INDIRECT(BT1554)</f>
        <v>500000</v>
      </c>
      <c r="BU1569" s="80" cm="1">
        <f t="array" aca="1" ref="BU1569" ca="1">+BU1568*INDIRECT(BU1554)</f>
        <v>500000</v>
      </c>
      <c r="BV1569" s="80" cm="1">
        <f t="array" aca="1" ref="BV1569" ca="1">+BV1568*INDIRECT(BV1554)</f>
        <v>500000</v>
      </c>
      <c r="BW1569" s="80" cm="1">
        <f t="array" aca="1" ref="BW1569" ca="1">+BW1568*INDIRECT(BW1554)</f>
        <v>500000</v>
      </c>
      <c r="BX1569" s="80" cm="1">
        <f t="array" aca="1" ref="BX1569" ca="1">+BX1568*INDIRECT(BX1554)</f>
        <v>500000</v>
      </c>
      <c r="BY1569" s="80" cm="1">
        <f t="array" aca="1" ref="BY1569" ca="1">+BY1568*INDIRECT(BY1554)</f>
        <v>500000</v>
      </c>
      <c r="BZ1569" s="80" cm="1">
        <f t="array" aca="1" ref="BZ1569" ca="1">+BZ1568*INDIRECT(BZ1554)</f>
        <v>500000</v>
      </c>
      <c r="CA1569" s="80" cm="1">
        <f t="array" aca="1" ref="CA1569" ca="1">+CA1568*INDIRECT(CA1554)</f>
        <v>500000</v>
      </c>
      <c r="CB1569" s="80" cm="1">
        <f t="array" aca="1" ref="CB1569" ca="1">+CB1568*INDIRECT(CB1554)</f>
        <v>500000</v>
      </c>
      <c r="CC1569" s="80" cm="1">
        <f t="array" aca="1" ref="CC1569" ca="1">+CC1568*INDIRECT(CC1554)</f>
        <v>500000</v>
      </c>
      <c r="CD1569" s="80" cm="1">
        <f t="array" aca="1" ref="CD1569" ca="1">+CD1568*INDIRECT(CD1554)</f>
        <v>500000</v>
      </c>
      <c r="CE1569" s="80" cm="1">
        <f t="array" aca="1" ref="CE1569" ca="1">+CE1568*INDIRECT(CE1554)</f>
        <v>500000</v>
      </c>
      <c r="CF1569" s="80" cm="1">
        <f t="array" aca="1" ref="CF1569" ca="1">+CF1568*INDIRECT(CF1554)</f>
        <v>500000</v>
      </c>
      <c r="CG1569" s="80" cm="1">
        <f t="array" aca="1" ref="CG1569" ca="1">+CG1568*INDIRECT(CG1554)</f>
        <v>500000</v>
      </c>
      <c r="CH1569" s="80" cm="1">
        <f t="array" aca="1" ref="CH1569" ca="1">+CH1568*INDIRECT(CH1554)</f>
        <v>500000</v>
      </c>
      <c r="CI1569" s="80" cm="1">
        <f t="array" aca="1" ref="CI1569" ca="1">+CI1568*INDIRECT(CI1554)</f>
        <v>500000</v>
      </c>
      <c r="CJ1569" s="80" cm="1">
        <f t="array" aca="1" ref="CJ1569" ca="1">+CJ1568*INDIRECT(CJ1554)</f>
        <v>500000</v>
      </c>
      <c r="CK1569" s="80" cm="1">
        <f t="array" aca="1" ref="CK1569" ca="1">+CK1568*INDIRECT(CK1554)</f>
        <v>500000</v>
      </c>
      <c r="CL1569" s="80" cm="1">
        <f t="array" aca="1" ref="CL1569" ca="1">+CL1568*INDIRECT(CL1554)</f>
        <v>500000</v>
      </c>
    </row>
    <row r="1570" spans="2:90" x14ac:dyDescent="0.4">
      <c r="B1570" s="154" t="str">
        <f>"Repayment - "&amp;SUBSTITUTE(B1559,":","")</f>
        <v>Repayment - Rolling fixed term debt - multiple borrowings w/ annual control</v>
      </c>
      <c r="C1570" t="s">
        <v>236</v>
      </c>
      <c r="D1570" t="s">
        <v>851</v>
      </c>
      <c r="E1570" t="str">
        <f t="shared" si="1837"/>
        <v>1570 DTERMY-S</v>
      </c>
      <c r="K1570" s="134">
        <f t="shared" ref="K1570:P1570" ca="1" si="1841">SUMIF($3:$3,K$2,1570:1570)</f>
        <v>-4501000</v>
      </c>
      <c r="L1570" s="134">
        <f t="shared" ca="1" si="1841"/>
        <v>-6000000</v>
      </c>
      <c r="M1570" s="134">
        <f t="shared" ca="1" si="1841"/>
        <v>-6000000</v>
      </c>
      <c r="N1570" s="134">
        <f t="shared" ca="1" si="1841"/>
        <v>-6000000</v>
      </c>
      <c r="O1570" s="134">
        <f t="shared" ca="1" si="1841"/>
        <v>-6000000</v>
      </c>
      <c r="P1570" s="134">
        <f t="shared" ca="1" si="1841"/>
        <v>-6000000</v>
      </c>
      <c r="R1570" s="220"/>
      <c r="S1570" s="221">
        <f ca="1">-IF(COUNT($R1569:S1569)&lt;$H1561,0,OFFSET(S1569,0,-$H1561+1))-$J$2517*(COUNT(R1569:$S1569)=($H1561-$H1562+1))</f>
        <v>0</v>
      </c>
      <c r="T1570" s="221">
        <f ca="1">-IF(COUNT($R1569:T1569)&lt;$H1561,0,OFFSET(T1569,0,-$H1561+1))-$J$2517*(COUNT(S1569:$S1569)=($H1561-$H1562+1))</f>
        <v>0</v>
      </c>
      <c r="U1570" s="221">
        <f ca="1">-IF(COUNT($R1569:U1569)&lt;$H1561,0,OFFSET(U1569,0,-$H1561+1))-$J$2517*(COUNT($S1569:T1569)=($H1561-$H1562+1))</f>
        <v>-1000</v>
      </c>
      <c r="V1570" s="221">
        <f ca="1">-IF(COUNT($R1569:V1569)&lt;$H1561,0,OFFSET(V1569,0,-$H1561+1))-$J$2517*(COUNT($S1569:U1569)=($H1561-$H1562+1))</f>
        <v>-500000</v>
      </c>
      <c r="W1570" s="221">
        <f ca="1">-IF(COUNT($R1569:W1569)&lt;$H1561,0,OFFSET(W1569,0,-$H1561+1))-$J$2517*(COUNT($S1569:V1569)=($H1561-$H1562+1))</f>
        <v>-500000</v>
      </c>
      <c r="X1570" s="221">
        <f ca="1">-IF(COUNT($R1569:X1569)&lt;$H1561,0,OFFSET(X1569,0,-$H1561+1))-$J$2517*(COUNT($S1569:W1569)=($H1561-$H1562+1))</f>
        <v>-500000</v>
      </c>
      <c r="Y1570" s="221">
        <f ca="1">-IF(COUNT($R1569:Y1569)&lt;$H1561,0,OFFSET(Y1569,0,-$H1561+1))-$J$2517*(COUNT($S1569:X1569)=($H1561-$H1562+1))</f>
        <v>-500000</v>
      </c>
      <c r="Z1570" s="221">
        <f ca="1">-IF(COUNT($R1569:Z1569)&lt;$H1561,0,OFFSET(Z1569,0,-$H1561+1))-$J$2517*(COUNT($S1569:Y1569)=($H1561-$H1562+1))</f>
        <v>-500000</v>
      </c>
      <c r="AA1570" s="221">
        <f ca="1">-IF(COUNT($R1569:AA1569)&lt;$H1561,0,OFFSET(AA1569,0,-$H1561+1))-$J$2517*(COUNT($S1569:Z1569)=($H1561-$H1562+1))</f>
        <v>-500000</v>
      </c>
      <c r="AB1570" s="221">
        <f ca="1">-IF(COUNT($R1569:AB1569)&lt;$H1561,0,OFFSET(AB1569,0,-$H1561+1))-$J$2517*(COUNT($S1569:AA1569)=($H1561-$H1562+1))</f>
        <v>-500000</v>
      </c>
      <c r="AC1570" s="221">
        <f ca="1">-IF(COUNT($R1569:AC1569)&lt;$H1561,0,OFFSET(AC1569,0,-$H1561+1))-$J$2517*(COUNT($S1569:AB1569)=($H1561-$H1562+1))</f>
        <v>-500000</v>
      </c>
      <c r="AD1570" s="221">
        <f ca="1">-IF(COUNT($R1569:AD1569)&lt;$H1561,0,OFFSET(AD1569,0,-$H1561+1))-$J$2517*(COUNT($S1569:AC1569)=($H1561-$H1562+1))</f>
        <v>-500000</v>
      </c>
      <c r="AE1570" s="221">
        <f ca="1">-IF(COUNT($R1569:AE1569)&lt;$H1561,0,OFFSET(AE1569,0,-$H1561+1))-$J$2517*(COUNT($S1569:AD1569)=($H1561-$H1562+1))</f>
        <v>-500000</v>
      </c>
      <c r="AF1570" s="221">
        <f ca="1">-IF(COUNT($R1569:AF1569)&lt;$H1561,0,OFFSET(AF1569,0,-$H1561+1))-$J$2517*(COUNT($S1569:AE1569)=($H1561-$H1562+1))</f>
        <v>-500000</v>
      </c>
      <c r="AG1570" s="221">
        <f ca="1">-IF(COUNT($R1569:AG1569)&lt;$H1561,0,OFFSET(AG1569,0,-$H1561+1))-$J$2517*(COUNT($S1569:AF1569)=($H1561-$H1562+1))</f>
        <v>-500000</v>
      </c>
      <c r="AH1570" s="221">
        <f ca="1">-IF(COUNT($R1569:AH1569)&lt;$H1561,0,OFFSET(AH1569,0,-$H1561+1))-$J$2517*(COUNT($S1569:AG1569)=($H1561-$H1562+1))</f>
        <v>-500000</v>
      </c>
      <c r="AI1570" s="221">
        <f ca="1">-IF(COUNT($R1569:AI1569)&lt;$H1561,0,OFFSET(AI1569,0,-$H1561+1))-$J$2517*(COUNT($S1569:AH1569)=($H1561-$H1562+1))</f>
        <v>-500000</v>
      </c>
      <c r="AJ1570" s="221">
        <f ca="1">-IF(COUNT($R1569:AJ1569)&lt;$H1561,0,OFFSET(AJ1569,0,-$H1561+1))-$J$2517*(COUNT($S1569:AI1569)=($H1561-$H1562+1))</f>
        <v>-500000</v>
      </c>
      <c r="AK1570" s="221">
        <f ca="1">-IF(COUNT($R1569:AK1569)&lt;$H1561,0,OFFSET(AK1569,0,-$H1561+1))-$J$2517*(COUNT($S1569:AJ1569)=($H1561-$H1562+1))</f>
        <v>-500000</v>
      </c>
      <c r="AL1570" s="221">
        <f ca="1">-IF(COUNT($R1569:AL1569)&lt;$H1561,0,OFFSET(AL1569,0,-$H1561+1))-$J$2517*(COUNT($S1569:AK1569)=($H1561-$H1562+1))</f>
        <v>-500000</v>
      </c>
      <c r="AM1570" s="221">
        <f ca="1">-IF(COUNT($R1569:AM1569)&lt;$H1561,0,OFFSET(AM1569,0,-$H1561+1))-$J$2517*(COUNT($S1569:AL1569)=($H1561-$H1562+1))</f>
        <v>-500000</v>
      </c>
      <c r="AN1570" s="221">
        <f ca="1">-IF(COUNT($R1569:AN1569)&lt;$H1561,0,OFFSET(AN1569,0,-$H1561+1))-$J$2517*(COUNT($S1569:AM1569)=($H1561-$H1562+1))</f>
        <v>-500000</v>
      </c>
      <c r="AO1570" s="221">
        <f ca="1">-IF(COUNT($R1569:AO1569)&lt;$H1561,0,OFFSET(AO1569,0,-$H1561+1))-$J$2517*(COUNT($S1569:AN1569)=($H1561-$H1562+1))</f>
        <v>-500000</v>
      </c>
      <c r="AP1570" s="221">
        <f ca="1">-IF(COUNT($R1569:AP1569)&lt;$H1561,0,OFFSET(AP1569,0,-$H1561+1))-$J$2517*(COUNT($S1569:AO1569)=($H1561-$H1562+1))</f>
        <v>-500000</v>
      </c>
      <c r="AQ1570" s="221">
        <f ca="1">-IF(COUNT($R1569:AQ1569)&lt;$H1561,0,OFFSET(AQ1569,0,-$H1561+1))-$J$2517*(COUNT($S1569:AP1569)=($H1561-$H1562+1))</f>
        <v>-500000</v>
      </c>
      <c r="AR1570" s="221">
        <f ca="1">-IF(COUNT($R1569:AR1569)&lt;$H1561,0,OFFSET(AR1569,0,-$H1561+1))-$J$2517*(COUNT($S1569:AQ1569)=($H1561-$H1562+1))</f>
        <v>-500000</v>
      </c>
      <c r="AS1570" s="221">
        <f ca="1">-IF(COUNT($R1569:AS1569)&lt;$H1561,0,OFFSET(AS1569,0,-$H1561+1))-$J$2517*(COUNT($S1569:AR1569)=($H1561-$H1562+1))</f>
        <v>-500000</v>
      </c>
      <c r="AT1570" s="221">
        <f ca="1">-IF(COUNT($R1569:AT1569)&lt;$H1561,0,OFFSET(AT1569,0,-$H1561+1))-$J$2517*(COUNT($S1569:AS1569)=($H1561-$H1562+1))</f>
        <v>-500000</v>
      </c>
      <c r="AU1570" s="221">
        <f ca="1">-IF(COUNT($R1569:AU1569)&lt;$H1561,0,OFFSET(AU1569,0,-$H1561+1))-$J$2517*(COUNT($S1569:AT1569)=($H1561-$H1562+1))</f>
        <v>-500000</v>
      </c>
      <c r="AV1570" s="221">
        <f ca="1">-IF(COUNT($R1569:AV1569)&lt;$H1561,0,OFFSET(AV1569,0,-$H1561+1))-$J$2517*(COUNT($S1569:AU1569)=($H1561-$H1562+1))</f>
        <v>-500000</v>
      </c>
      <c r="AW1570" s="221">
        <f ca="1">-IF(COUNT($R1569:AW1569)&lt;$H1561,0,OFFSET(AW1569,0,-$H1561+1))-$J$2517*(COUNT($S1569:AV1569)=($H1561-$H1562+1))</f>
        <v>-500000</v>
      </c>
      <c r="AX1570" s="221">
        <f ca="1">-IF(COUNT($R1569:AX1569)&lt;$H1561,0,OFFSET(AX1569,0,-$H1561+1))-$J$2517*(COUNT($S1569:AW1569)=($H1561-$H1562+1))</f>
        <v>-500000</v>
      </c>
      <c r="AY1570" s="221">
        <f ca="1">-IF(COUNT($R1569:AY1569)&lt;$H1561,0,OFFSET(AY1569,0,-$H1561+1))-$J$2517*(COUNT($S1569:AX1569)=($H1561-$H1562+1))</f>
        <v>-500000</v>
      </c>
      <c r="AZ1570" s="221">
        <f ca="1">-IF(COUNT($R1569:AZ1569)&lt;$H1561,0,OFFSET(AZ1569,0,-$H1561+1))-$J$2517*(COUNT($S1569:AY1569)=($H1561-$H1562+1))</f>
        <v>-500000</v>
      </c>
      <c r="BA1570" s="221">
        <f ca="1">-IF(COUNT($R1569:BA1569)&lt;$H1561,0,OFFSET(BA1569,0,-$H1561+1))-$J$2517*(COUNT($S1569:AZ1569)=($H1561-$H1562+1))</f>
        <v>-500000</v>
      </c>
      <c r="BB1570" s="221">
        <f ca="1">-IF(COUNT($R1569:BB1569)&lt;$H1561,0,OFFSET(BB1569,0,-$H1561+1))-$J$2517*(COUNT($S1569:BA1569)=($H1561-$H1562+1))</f>
        <v>-500000</v>
      </c>
      <c r="BC1570" s="221">
        <f ca="1">-IF(COUNT($R1569:BC1569)&lt;$H1561,0,OFFSET(BC1569,0,-$H1561+1))-$J$2517*(COUNT($S1569:BB1569)=($H1561-$H1562+1))</f>
        <v>-500000</v>
      </c>
      <c r="BD1570" s="221">
        <f ca="1">-IF(COUNT($R1569:BD1569)&lt;$H1561,0,OFFSET(BD1569,0,-$H1561+1))-$J$2517*(COUNT($S1569:BC1569)=($H1561-$H1562+1))</f>
        <v>-500000</v>
      </c>
      <c r="BE1570" s="221">
        <f ca="1">-IF(COUNT($R1569:BE1569)&lt;$H1561,0,OFFSET(BE1569,0,-$H1561+1))-$J$2517*(COUNT($S1569:BD1569)=($H1561-$H1562+1))</f>
        <v>-500000</v>
      </c>
      <c r="BF1570" s="221">
        <f ca="1">-IF(COUNT($R1569:BF1569)&lt;$H1561,0,OFFSET(BF1569,0,-$H1561+1))-$J$2517*(COUNT($S1569:BE1569)=($H1561-$H1562+1))</f>
        <v>-500000</v>
      </c>
      <c r="BG1570" s="221">
        <f ca="1">-IF(COUNT($R1569:BG1569)&lt;$H1561,0,OFFSET(BG1569,0,-$H1561+1))-$J$2517*(COUNT($S1569:BF1569)=($H1561-$H1562+1))</f>
        <v>-500000</v>
      </c>
      <c r="BH1570" s="221">
        <f ca="1">-IF(COUNT($R1569:BH1569)&lt;$H1561,0,OFFSET(BH1569,0,-$H1561+1))-$J$2517*(COUNT($S1569:BG1569)=($H1561-$H1562+1))</f>
        <v>-500000</v>
      </c>
      <c r="BI1570" s="221">
        <f ca="1">-IF(COUNT($R1569:BI1569)&lt;$H1561,0,OFFSET(BI1569,0,-$H1561+1))-$J$2517*(COUNT($S1569:BH1569)=($H1561-$H1562+1))</f>
        <v>-500000</v>
      </c>
      <c r="BJ1570" s="221">
        <f ca="1">-IF(COUNT($R1569:BJ1569)&lt;$H1561,0,OFFSET(BJ1569,0,-$H1561+1))-$J$2517*(COUNT($S1569:BI1569)=($H1561-$H1562+1))</f>
        <v>-500000</v>
      </c>
      <c r="BK1570" s="221">
        <f ca="1">-IF(COUNT($R1569:BK1569)&lt;$H1561,0,OFFSET(BK1569,0,-$H1561+1))-$J$2517*(COUNT($S1569:BJ1569)=($H1561-$H1562+1))</f>
        <v>-500000</v>
      </c>
      <c r="BL1570" s="221">
        <f ca="1">-IF(COUNT($R1569:BL1569)&lt;$H1561,0,OFFSET(BL1569,0,-$H1561+1))-$J$2517*(COUNT($S1569:BK1569)=($H1561-$H1562+1))</f>
        <v>-500000</v>
      </c>
      <c r="BM1570" s="221">
        <f ca="1">-IF(COUNT($R1569:BM1569)&lt;$H1561,0,OFFSET(BM1569,0,-$H1561+1))-$J$2517*(COUNT($S1569:BL1569)=($H1561-$H1562+1))</f>
        <v>-500000</v>
      </c>
      <c r="BN1570" s="221">
        <f ca="1">-IF(COUNT($R1569:BN1569)&lt;$H1561,0,OFFSET(BN1569,0,-$H1561+1))-$J$2517*(COUNT($S1569:BM1569)=($H1561-$H1562+1))</f>
        <v>-500000</v>
      </c>
      <c r="BO1570" s="221">
        <f ca="1">-IF(COUNT($R1569:BO1569)&lt;$H1561,0,OFFSET(BO1569,0,-$H1561+1))-$J$2517*(COUNT($S1569:BN1569)=($H1561-$H1562+1))</f>
        <v>-500000</v>
      </c>
      <c r="BP1570" s="221">
        <f ca="1">-IF(COUNT($R1569:BP1569)&lt;$H1561,0,OFFSET(BP1569,0,-$H1561+1))-$J$2517*(COUNT($S1569:BO1569)=($H1561-$H1562+1))</f>
        <v>-500000</v>
      </c>
      <c r="BQ1570" s="221">
        <f ca="1">-IF(COUNT($R1569:BQ1569)&lt;$H1561,0,OFFSET(BQ1569,0,-$H1561+1))-$J$2517*(COUNT($S1569:BP1569)=($H1561-$H1562+1))</f>
        <v>-500000</v>
      </c>
      <c r="BR1570" s="221">
        <f ca="1">-IF(COUNT($R1569:BR1569)&lt;$H1561,0,OFFSET(BR1569,0,-$H1561+1))-$J$2517*(COUNT($S1569:BQ1569)=($H1561-$H1562+1))</f>
        <v>-500000</v>
      </c>
      <c r="BS1570" s="221">
        <f ca="1">-IF(COUNT($R1569:BS1569)&lt;$H1561,0,OFFSET(BS1569,0,-$H1561+1))-$J$2517*(COUNT($S1569:BR1569)=($H1561-$H1562+1))</f>
        <v>-500000</v>
      </c>
      <c r="BT1570" s="221">
        <f ca="1">-IF(COUNT($R1569:BT1569)&lt;$H1561,0,OFFSET(BT1569,0,-$H1561+1))-$J$2517*(COUNT($S1569:BS1569)=($H1561-$H1562+1))</f>
        <v>-500000</v>
      </c>
      <c r="BU1570" s="221">
        <f ca="1">-IF(COUNT($R1569:BU1569)&lt;$H1561,0,OFFSET(BU1569,0,-$H1561+1))-$J$2517*(COUNT($S1569:BT1569)=($H1561-$H1562+1))</f>
        <v>-500000</v>
      </c>
      <c r="BV1570" s="221">
        <f ca="1">-IF(COUNT($R1569:BV1569)&lt;$H1561,0,OFFSET(BV1569,0,-$H1561+1))-$J$2517*(COUNT($S1569:BU1569)=($H1561-$H1562+1))</f>
        <v>-500000</v>
      </c>
      <c r="BW1570" s="221">
        <f ca="1">-IF(COUNT($R1569:BW1569)&lt;$H1561,0,OFFSET(BW1569,0,-$H1561+1))-$J$2517*(COUNT($S1569:BV1569)=($H1561-$H1562+1))</f>
        <v>-500000</v>
      </c>
      <c r="BX1570" s="221">
        <f ca="1">-IF(COUNT($R1569:BX1569)&lt;$H1561,0,OFFSET(BX1569,0,-$H1561+1))-$J$2517*(COUNT($S1569:BW1569)=($H1561-$H1562+1))</f>
        <v>-500000</v>
      </c>
      <c r="BY1570" s="221">
        <f ca="1">-IF(COUNT($R1569:BY1569)&lt;$H1561,0,OFFSET(BY1569,0,-$H1561+1))-$J$2517*(COUNT($S1569:BX1569)=($H1561-$H1562+1))</f>
        <v>-500000</v>
      </c>
      <c r="BZ1570" s="221">
        <f ca="1">-IF(COUNT($R1569:BZ1569)&lt;$H1561,0,OFFSET(BZ1569,0,-$H1561+1))-$J$2517*(COUNT($S1569:BY1569)=($H1561-$H1562+1))</f>
        <v>-500000</v>
      </c>
      <c r="CA1570" s="221">
        <f ca="1">-IF(COUNT($R1569:CA1569)&lt;$H1561,0,OFFSET(CA1569,0,-$H1561+1))-$J$2517*(COUNT($S1569:BZ1569)=($H1561-$H1562+1))</f>
        <v>-500000</v>
      </c>
      <c r="CB1570" s="221">
        <f ca="1">-IF(COUNT($R1569:CB1569)&lt;$H1561,0,OFFSET(CB1569,0,-$H1561+1))-$J$2517*(COUNT($S1569:CA1569)=($H1561-$H1562+1))</f>
        <v>-500000</v>
      </c>
      <c r="CC1570" s="221">
        <f ca="1">-IF(COUNT($R1569:CC1569)&lt;$H1561,0,OFFSET(CC1569,0,-$H1561+1))-$J$2517*(COUNT($S1569:CB1569)=($H1561-$H1562+1))</f>
        <v>-500000</v>
      </c>
      <c r="CD1570" s="221">
        <f ca="1">-IF(COUNT($R1569:CD1569)&lt;$H1561,0,OFFSET(CD1569,0,-$H1561+1))-$J$2517*(COUNT($S1569:CC1569)=($H1561-$H1562+1))</f>
        <v>-500000</v>
      </c>
      <c r="CE1570" s="221">
        <f ca="1">-IF(COUNT($R1569:CE1569)&lt;$H1561,0,OFFSET(CE1569,0,-$H1561+1))-$J$2517*(COUNT($S1569:CD1569)=($H1561-$H1562+1))</f>
        <v>-500000</v>
      </c>
      <c r="CF1570" s="221">
        <f ca="1">-IF(COUNT($R1569:CF1569)&lt;$H1561,0,OFFSET(CF1569,0,-$H1561+1))-$J$2517*(COUNT($S1569:CE1569)=($H1561-$H1562+1))</f>
        <v>-500000</v>
      </c>
      <c r="CG1570" s="221">
        <f ca="1">-IF(COUNT($R1569:CG1569)&lt;$H1561,0,OFFSET(CG1569,0,-$H1561+1))-$J$2517*(COUNT($S1569:CF1569)=($H1561-$H1562+1))</f>
        <v>-500000</v>
      </c>
      <c r="CH1570" s="221">
        <f ca="1">-IF(COUNT($R1569:CH1569)&lt;$H1561,0,OFFSET(CH1569,0,-$H1561+1))-$J$2517*(COUNT($S1569:CG1569)=($H1561-$H1562+1))</f>
        <v>-500000</v>
      </c>
      <c r="CI1570" s="221">
        <f ca="1">-IF(COUNT($R1569:CI1569)&lt;$H1561,0,OFFSET(CI1569,0,-$H1561+1))-$J$2517*(COUNT($S1569:CH1569)=($H1561-$H1562+1))</f>
        <v>-500000</v>
      </c>
      <c r="CJ1570" s="221">
        <f ca="1">-IF(COUNT($R1569:CJ1569)&lt;$H1561,0,OFFSET(CJ1569,0,-$H1561+1))-$J$2517*(COUNT($S1569:CI1569)=($H1561-$H1562+1))</f>
        <v>-500000</v>
      </c>
      <c r="CK1570" s="221">
        <f ca="1">-IF(COUNT($R1569:CK1569)&lt;$H1561,0,OFFSET(CK1569,0,-$H1561+1))-$J$2517*(COUNT($S1569:CJ1569)=($H1561-$H1562+1))</f>
        <v>-500000</v>
      </c>
      <c r="CL1570" s="221">
        <f ca="1">-IF(COUNT($R1569:CL1569)&lt;$H1561,0,OFFSET(CL1569,0,-$H1561+1))-$J$2517*(COUNT($S1569:CK1569)=($H1561-$H1562+1))</f>
        <v>-500000</v>
      </c>
    </row>
    <row r="1571" spans="2:90" x14ac:dyDescent="0.4">
      <c r="B1571" s="123" t="str">
        <f>"Debt - "&amp;SUBSTITUTE(B1559,":","")</f>
        <v>Debt - Rolling fixed term debt - multiple borrowings w/ annual control</v>
      </c>
      <c r="C1571" t="s">
        <v>237</v>
      </c>
      <c r="D1571" t="s">
        <v>851</v>
      </c>
      <c r="E1571" t="str">
        <f t="shared" si="1837"/>
        <v>1571 DTERMY-S</v>
      </c>
      <c r="I1571" s="80"/>
      <c r="J1571" s="80"/>
      <c r="K1571" s="33">
        <f t="shared" ref="K1571:P1571" ca="1" si="1842">SUMIF($4:$4,K$2,1571:1571)</f>
        <v>1500000</v>
      </c>
      <c r="L1571" s="33">
        <f t="shared" ca="1" si="1842"/>
        <v>1500000</v>
      </c>
      <c r="M1571" s="33">
        <f t="shared" ca="1" si="1842"/>
        <v>1500000</v>
      </c>
      <c r="N1571" s="33">
        <f t="shared" ca="1" si="1842"/>
        <v>1500000</v>
      </c>
      <c r="O1571" s="33">
        <f t="shared" ca="1" si="1842"/>
        <v>1500000</v>
      </c>
      <c r="P1571" s="33">
        <f t="shared" ca="1" si="1842"/>
        <v>1500000</v>
      </c>
      <c r="R1571" s="93">
        <f t="shared" ref="R1571:AW1571" si="1843">+SUM(R1567,R1569:R1570)</f>
        <v>1000</v>
      </c>
      <c r="S1571" s="93">
        <f t="shared" ref="S1571" ca="1" si="1844">+SUM(S1567,S1569:S1570)</f>
        <v>501000</v>
      </c>
      <c r="T1571" s="93">
        <f t="shared" ca="1" si="1843"/>
        <v>1001000</v>
      </c>
      <c r="U1571" s="93">
        <f t="shared" ca="1" si="1843"/>
        <v>1500000</v>
      </c>
      <c r="V1571" s="93">
        <f t="shared" ca="1" si="1843"/>
        <v>1500000</v>
      </c>
      <c r="W1571" s="93">
        <f t="shared" ca="1" si="1843"/>
        <v>1500000</v>
      </c>
      <c r="X1571" s="93">
        <f t="shared" ca="1" si="1843"/>
        <v>1500000</v>
      </c>
      <c r="Y1571" s="93">
        <f t="shared" ca="1" si="1843"/>
        <v>1500000</v>
      </c>
      <c r="Z1571" s="93">
        <f t="shared" ca="1" si="1843"/>
        <v>1500000</v>
      </c>
      <c r="AA1571" s="93">
        <f t="shared" ca="1" si="1843"/>
        <v>1500000</v>
      </c>
      <c r="AB1571" s="93">
        <f t="shared" ca="1" si="1843"/>
        <v>1500000</v>
      </c>
      <c r="AC1571" s="93">
        <f t="shared" ca="1" si="1843"/>
        <v>1500000</v>
      </c>
      <c r="AD1571" s="93">
        <f t="shared" ca="1" si="1843"/>
        <v>1500000</v>
      </c>
      <c r="AE1571" s="93">
        <f t="shared" ca="1" si="1843"/>
        <v>1500000</v>
      </c>
      <c r="AF1571" s="93">
        <f t="shared" ca="1" si="1843"/>
        <v>1500000</v>
      </c>
      <c r="AG1571" s="93">
        <f t="shared" ca="1" si="1843"/>
        <v>1500000</v>
      </c>
      <c r="AH1571" s="93">
        <f t="shared" ca="1" si="1843"/>
        <v>1500000</v>
      </c>
      <c r="AI1571" s="93">
        <f t="shared" ca="1" si="1843"/>
        <v>1500000</v>
      </c>
      <c r="AJ1571" s="93">
        <f t="shared" ca="1" si="1843"/>
        <v>1500000</v>
      </c>
      <c r="AK1571" s="93">
        <f t="shared" ca="1" si="1843"/>
        <v>1500000</v>
      </c>
      <c r="AL1571" s="93">
        <f t="shared" ca="1" si="1843"/>
        <v>1500000</v>
      </c>
      <c r="AM1571" s="93">
        <f t="shared" ca="1" si="1843"/>
        <v>1500000</v>
      </c>
      <c r="AN1571" s="93">
        <f t="shared" ca="1" si="1843"/>
        <v>1500000</v>
      </c>
      <c r="AO1571" s="93">
        <f t="shared" ca="1" si="1843"/>
        <v>1500000</v>
      </c>
      <c r="AP1571" s="93">
        <f t="shared" ca="1" si="1843"/>
        <v>1500000</v>
      </c>
      <c r="AQ1571" s="93">
        <f t="shared" ca="1" si="1843"/>
        <v>1500000</v>
      </c>
      <c r="AR1571" s="93">
        <f t="shared" ca="1" si="1843"/>
        <v>1500000</v>
      </c>
      <c r="AS1571" s="93">
        <f t="shared" ca="1" si="1843"/>
        <v>1500000</v>
      </c>
      <c r="AT1571" s="93">
        <f t="shared" ca="1" si="1843"/>
        <v>1500000</v>
      </c>
      <c r="AU1571" s="93">
        <f t="shared" ca="1" si="1843"/>
        <v>1500000</v>
      </c>
      <c r="AV1571" s="93">
        <f t="shared" ca="1" si="1843"/>
        <v>1500000</v>
      </c>
      <c r="AW1571" s="93">
        <f t="shared" ca="1" si="1843"/>
        <v>1500000</v>
      </c>
      <c r="AX1571" s="93">
        <f t="shared" ref="AX1571:CC1571" ca="1" si="1845">+SUM(AX1567,AX1569:AX1570)</f>
        <v>1500000</v>
      </c>
      <c r="AY1571" s="93">
        <f t="shared" ca="1" si="1845"/>
        <v>1500000</v>
      </c>
      <c r="AZ1571" s="93">
        <f t="shared" ca="1" si="1845"/>
        <v>1500000</v>
      </c>
      <c r="BA1571" s="93">
        <f t="shared" ca="1" si="1845"/>
        <v>1500000</v>
      </c>
      <c r="BB1571" s="93">
        <f t="shared" ca="1" si="1845"/>
        <v>1500000</v>
      </c>
      <c r="BC1571" s="93">
        <f t="shared" ca="1" si="1845"/>
        <v>1500000</v>
      </c>
      <c r="BD1571" s="93">
        <f t="shared" ca="1" si="1845"/>
        <v>1500000</v>
      </c>
      <c r="BE1571" s="93">
        <f t="shared" ca="1" si="1845"/>
        <v>1500000</v>
      </c>
      <c r="BF1571" s="93">
        <f t="shared" ca="1" si="1845"/>
        <v>1500000</v>
      </c>
      <c r="BG1571" s="93">
        <f t="shared" ca="1" si="1845"/>
        <v>1500000</v>
      </c>
      <c r="BH1571" s="93">
        <f t="shared" ca="1" si="1845"/>
        <v>1500000</v>
      </c>
      <c r="BI1571" s="93">
        <f t="shared" ca="1" si="1845"/>
        <v>1500000</v>
      </c>
      <c r="BJ1571" s="93">
        <f t="shared" ca="1" si="1845"/>
        <v>1500000</v>
      </c>
      <c r="BK1571" s="93">
        <f t="shared" ca="1" si="1845"/>
        <v>1500000</v>
      </c>
      <c r="BL1571" s="93">
        <f t="shared" ca="1" si="1845"/>
        <v>1500000</v>
      </c>
      <c r="BM1571" s="93">
        <f t="shared" ca="1" si="1845"/>
        <v>1500000</v>
      </c>
      <c r="BN1571" s="93">
        <f t="shared" ca="1" si="1845"/>
        <v>1500000</v>
      </c>
      <c r="BO1571" s="93">
        <f t="shared" ca="1" si="1845"/>
        <v>1500000</v>
      </c>
      <c r="BP1571" s="93">
        <f t="shared" ca="1" si="1845"/>
        <v>1500000</v>
      </c>
      <c r="BQ1571" s="93">
        <f t="shared" ca="1" si="1845"/>
        <v>1500000</v>
      </c>
      <c r="BR1571" s="93">
        <f t="shared" ca="1" si="1845"/>
        <v>1500000</v>
      </c>
      <c r="BS1571" s="93">
        <f t="shared" ca="1" si="1845"/>
        <v>1500000</v>
      </c>
      <c r="BT1571" s="93">
        <f t="shared" ca="1" si="1845"/>
        <v>1500000</v>
      </c>
      <c r="BU1571" s="93">
        <f t="shared" ca="1" si="1845"/>
        <v>1500000</v>
      </c>
      <c r="BV1571" s="93">
        <f t="shared" ca="1" si="1845"/>
        <v>1500000</v>
      </c>
      <c r="BW1571" s="93">
        <f t="shared" ca="1" si="1845"/>
        <v>1500000</v>
      </c>
      <c r="BX1571" s="93">
        <f t="shared" ca="1" si="1845"/>
        <v>1500000</v>
      </c>
      <c r="BY1571" s="93">
        <f t="shared" ca="1" si="1845"/>
        <v>1500000</v>
      </c>
      <c r="BZ1571" s="93">
        <f t="shared" ca="1" si="1845"/>
        <v>1500000</v>
      </c>
      <c r="CA1571" s="93">
        <f t="shared" ca="1" si="1845"/>
        <v>1500000</v>
      </c>
      <c r="CB1571" s="93">
        <f t="shared" ca="1" si="1845"/>
        <v>1500000</v>
      </c>
      <c r="CC1571" s="93">
        <f t="shared" ca="1" si="1845"/>
        <v>1500000</v>
      </c>
      <c r="CD1571" s="93">
        <f t="shared" ref="CD1571:CK1571" ca="1" si="1846">+SUM(CD1567,CD1569:CD1570)</f>
        <v>1500000</v>
      </c>
      <c r="CE1571" s="93">
        <f t="shared" ca="1" si="1846"/>
        <v>1500000</v>
      </c>
      <c r="CF1571" s="93">
        <f t="shared" ca="1" si="1846"/>
        <v>1500000</v>
      </c>
      <c r="CG1571" s="93">
        <f t="shared" ca="1" si="1846"/>
        <v>1500000</v>
      </c>
      <c r="CH1571" s="93">
        <f t="shared" ca="1" si="1846"/>
        <v>1500000</v>
      </c>
      <c r="CI1571" s="93">
        <f t="shared" ca="1" si="1846"/>
        <v>1500000</v>
      </c>
      <c r="CJ1571" s="93">
        <f t="shared" ca="1" si="1846"/>
        <v>1500000</v>
      </c>
      <c r="CK1571" s="93">
        <f t="shared" ca="1" si="1846"/>
        <v>1500000</v>
      </c>
      <c r="CL1571" s="93">
        <f t="shared" ref="CL1571" ca="1" si="1847">+SUM(CL1567,CL1569:CL1570)</f>
        <v>1500000</v>
      </c>
    </row>
    <row r="1572" spans="2:90" x14ac:dyDescent="0.4">
      <c r="B1572" s="122"/>
      <c r="C1572" s="59"/>
      <c r="D1572" t="s">
        <v>851</v>
      </c>
      <c r="E1572" t="str">
        <f t="shared" si="1837"/>
        <v>1572 DTERMY-S</v>
      </c>
      <c r="G1572" s="59"/>
      <c r="R1572"/>
      <c r="S1572" s="62"/>
      <c r="T1572" s="62"/>
      <c r="U1572" s="62"/>
      <c r="V1572" s="62"/>
      <c r="W1572" s="62"/>
      <c r="X1572" s="62"/>
      <c r="Y1572" s="62"/>
      <c r="Z1572" s="62"/>
      <c r="AA1572" s="62"/>
      <c r="AB1572" s="62"/>
      <c r="AC1572" s="62"/>
      <c r="AD1572" s="62"/>
      <c r="AE1572" s="62"/>
      <c r="AF1572" s="62"/>
      <c r="AG1572" s="62"/>
      <c r="AH1572" s="62"/>
      <c r="AI1572" s="62"/>
      <c r="AJ1572" s="62"/>
      <c r="AK1572" s="62"/>
      <c r="AL1572" s="62"/>
      <c r="AM1572" s="62"/>
      <c r="AN1572" s="62"/>
      <c r="AO1572" s="62"/>
      <c r="AP1572" s="62"/>
      <c r="AQ1572" s="62"/>
      <c r="AR1572" s="62"/>
      <c r="AS1572" s="62"/>
      <c r="AT1572" s="62"/>
      <c r="AU1572" s="62"/>
      <c r="AV1572" s="62"/>
      <c r="AW1572" s="62"/>
      <c r="AX1572" s="62"/>
      <c r="AY1572" s="62"/>
      <c r="AZ1572" s="62"/>
      <c r="BA1572" s="62"/>
      <c r="BB1572" s="62"/>
      <c r="BC1572" s="62"/>
      <c r="BD1572" s="62"/>
      <c r="BE1572" s="62"/>
      <c r="BF1572" s="62"/>
      <c r="BG1572" s="62"/>
      <c r="BH1572" s="62"/>
      <c r="BI1572" s="62"/>
      <c r="BJ1572" s="62"/>
      <c r="BK1572" s="62"/>
      <c r="BL1572" s="62"/>
      <c r="BM1572" s="62"/>
      <c r="BN1572" s="62"/>
      <c r="BO1572" s="62"/>
      <c r="BP1572" s="62"/>
      <c r="BQ1572" s="62"/>
      <c r="BR1572" s="62"/>
      <c r="BS1572" s="62"/>
      <c r="BT1572" s="62"/>
      <c r="BU1572" s="62"/>
      <c r="BV1572" s="62"/>
      <c r="BW1572" s="62"/>
      <c r="BX1572" s="62"/>
      <c r="BY1572" s="62"/>
      <c r="BZ1572" s="62"/>
      <c r="CA1572" s="62"/>
      <c r="CB1572" s="62"/>
      <c r="CC1572" s="62"/>
      <c r="CD1572" s="62"/>
      <c r="CE1572" s="62"/>
      <c r="CF1572" s="62"/>
      <c r="CG1572" s="62"/>
      <c r="CH1572" s="62"/>
      <c r="CI1572" s="62"/>
      <c r="CJ1572" s="62"/>
      <c r="CK1572" s="62"/>
      <c r="CL1572" s="62"/>
    </row>
    <row r="1573" spans="2:90" x14ac:dyDescent="0.4">
      <c r="B1573" s="123" t="str">
        <f>"Interest expense - "&amp;SUBSTITUTE(B1559,":","")</f>
        <v>Interest expense - Rolling fixed term debt - multiple borrowings w/ annual control</v>
      </c>
      <c r="C1573" t="s">
        <v>228</v>
      </c>
      <c r="D1573" t="s">
        <v>851</v>
      </c>
      <c r="E1573" t="str">
        <f t="shared" si="1837"/>
        <v>1573 DTERMY-S</v>
      </c>
      <c r="J1573" s="93">
        <f>SUMIF($5:$5,I$2,1571:1571)</f>
        <v>0</v>
      </c>
      <c r="K1573" s="28">
        <f t="shared" ref="K1573:P1573" ca="1" si="1848">SUMIF($3:$3,K$2,1573:1573)</f>
        <v>-175035</v>
      </c>
      <c r="L1573" s="28">
        <f t="shared" ca="1" si="1848"/>
        <v>-200010</v>
      </c>
      <c r="M1573" s="28">
        <f t="shared" ca="1" si="1848"/>
        <v>-200010</v>
      </c>
      <c r="N1573" s="28">
        <f t="shared" ca="1" si="1848"/>
        <v>-200010</v>
      </c>
      <c r="O1573" s="28">
        <f t="shared" ca="1" si="1848"/>
        <v>-200010</v>
      </c>
      <c r="P1573" s="28">
        <f t="shared" ca="1" si="1848"/>
        <v>-200010</v>
      </c>
      <c r="R1573" s="27"/>
      <c r="S1573" s="93">
        <f t="shared" ref="S1573" ca="1" si="1849">-SUM(S1566:S1569)*$H1563/12</f>
        <v>-4175.833333333333</v>
      </c>
      <c r="T1573" s="93">
        <f t="shared" ref="T1573:AX1573" ca="1" si="1850">-SUM(T1566:T1569)*$H1563/12</f>
        <v>-8342.5</v>
      </c>
      <c r="U1573" s="93">
        <f t="shared" ca="1" si="1850"/>
        <v>-12509.166666666666</v>
      </c>
      <c r="V1573" s="93">
        <f t="shared" ca="1" si="1850"/>
        <v>-16667.5</v>
      </c>
      <c r="W1573" s="93">
        <f t="shared" ca="1" si="1850"/>
        <v>-16667.5</v>
      </c>
      <c r="X1573" s="93">
        <f t="shared" ca="1" si="1850"/>
        <v>-16667.5</v>
      </c>
      <c r="Y1573" s="93">
        <f t="shared" ca="1" si="1850"/>
        <v>-16667.5</v>
      </c>
      <c r="Z1573" s="93">
        <f t="shared" ca="1" si="1850"/>
        <v>-16667.5</v>
      </c>
      <c r="AA1573" s="93">
        <f t="shared" ca="1" si="1850"/>
        <v>-16667.5</v>
      </c>
      <c r="AB1573" s="93">
        <f t="shared" ca="1" si="1850"/>
        <v>-16667.5</v>
      </c>
      <c r="AC1573" s="93">
        <f t="shared" ca="1" si="1850"/>
        <v>-16667.5</v>
      </c>
      <c r="AD1573" s="93">
        <f t="shared" ca="1" si="1850"/>
        <v>-16667.5</v>
      </c>
      <c r="AE1573" s="93">
        <f t="shared" ca="1" si="1850"/>
        <v>-16667.5</v>
      </c>
      <c r="AF1573" s="93">
        <f t="shared" ca="1" si="1850"/>
        <v>-16667.5</v>
      </c>
      <c r="AG1573" s="93">
        <f t="shared" ca="1" si="1850"/>
        <v>-16667.5</v>
      </c>
      <c r="AH1573" s="93">
        <f t="shared" ca="1" si="1850"/>
        <v>-16667.5</v>
      </c>
      <c r="AI1573" s="93">
        <f t="shared" ca="1" si="1850"/>
        <v>-16667.5</v>
      </c>
      <c r="AJ1573" s="93">
        <f t="shared" ca="1" si="1850"/>
        <v>-16667.5</v>
      </c>
      <c r="AK1573" s="93">
        <f t="shared" ca="1" si="1850"/>
        <v>-16667.5</v>
      </c>
      <c r="AL1573" s="93">
        <f t="shared" ca="1" si="1850"/>
        <v>-16667.5</v>
      </c>
      <c r="AM1573" s="93">
        <f t="shared" ca="1" si="1850"/>
        <v>-16667.5</v>
      </c>
      <c r="AN1573" s="93">
        <f t="shared" ca="1" si="1850"/>
        <v>-16667.5</v>
      </c>
      <c r="AO1573" s="93">
        <f t="shared" ca="1" si="1850"/>
        <v>-16667.5</v>
      </c>
      <c r="AP1573" s="93">
        <f t="shared" ca="1" si="1850"/>
        <v>-16667.5</v>
      </c>
      <c r="AQ1573" s="93">
        <f t="shared" ca="1" si="1850"/>
        <v>-16667.5</v>
      </c>
      <c r="AR1573" s="93">
        <f t="shared" ca="1" si="1850"/>
        <v>-16667.5</v>
      </c>
      <c r="AS1573" s="93">
        <f t="shared" ca="1" si="1850"/>
        <v>-16667.5</v>
      </c>
      <c r="AT1573" s="93">
        <f t="shared" ca="1" si="1850"/>
        <v>-16667.5</v>
      </c>
      <c r="AU1573" s="93">
        <f t="shared" ca="1" si="1850"/>
        <v>-16667.5</v>
      </c>
      <c r="AV1573" s="93">
        <f t="shared" ca="1" si="1850"/>
        <v>-16667.5</v>
      </c>
      <c r="AW1573" s="93">
        <f t="shared" ca="1" si="1850"/>
        <v>-16667.5</v>
      </c>
      <c r="AX1573" s="93">
        <f t="shared" ca="1" si="1850"/>
        <v>-16667.5</v>
      </c>
      <c r="AY1573" s="93">
        <f t="shared" ref="AY1573:CD1573" ca="1" si="1851">-SUM(AY1566:AY1569)*$H1563/12</f>
        <v>-16667.5</v>
      </c>
      <c r="AZ1573" s="93">
        <f t="shared" ca="1" si="1851"/>
        <v>-16667.5</v>
      </c>
      <c r="BA1573" s="93">
        <f t="shared" ca="1" si="1851"/>
        <v>-16667.5</v>
      </c>
      <c r="BB1573" s="93">
        <f t="shared" ca="1" si="1851"/>
        <v>-16667.5</v>
      </c>
      <c r="BC1573" s="93">
        <f t="shared" ca="1" si="1851"/>
        <v>-16667.5</v>
      </c>
      <c r="BD1573" s="93">
        <f t="shared" ca="1" si="1851"/>
        <v>-16667.5</v>
      </c>
      <c r="BE1573" s="93">
        <f t="shared" ca="1" si="1851"/>
        <v>-16667.5</v>
      </c>
      <c r="BF1573" s="93">
        <f t="shared" ca="1" si="1851"/>
        <v>-16667.5</v>
      </c>
      <c r="BG1573" s="93">
        <f t="shared" ca="1" si="1851"/>
        <v>-16667.5</v>
      </c>
      <c r="BH1573" s="93">
        <f t="shared" ca="1" si="1851"/>
        <v>-16667.5</v>
      </c>
      <c r="BI1573" s="93">
        <f t="shared" ca="1" si="1851"/>
        <v>-16667.5</v>
      </c>
      <c r="BJ1573" s="93">
        <f t="shared" ca="1" si="1851"/>
        <v>-16667.5</v>
      </c>
      <c r="BK1573" s="93">
        <f t="shared" ca="1" si="1851"/>
        <v>-16667.5</v>
      </c>
      <c r="BL1573" s="93">
        <f t="shared" ca="1" si="1851"/>
        <v>-16667.5</v>
      </c>
      <c r="BM1573" s="93">
        <f t="shared" ca="1" si="1851"/>
        <v>-16667.5</v>
      </c>
      <c r="BN1573" s="93">
        <f t="shared" ca="1" si="1851"/>
        <v>-16667.5</v>
      </c>
      <c r="BO1573" s="93">
        <f t="shared" ca="1" si="1851"/>
        <v>-16667.5</v>
      </c>
      <c r="BP1573" s="93">
        <f t="shared" ca="1" si="1851"/>
        <v>-16667.5</v>
      </c>
      <c r="BQ1573" s="93">
        <f t="shared" ca="1" si="1851"/>
        <v>-16667.5</v>
      </c>
      <c r="BR1573" s="93">
        <f t="shared" ca="1" si="1851"/>
        <v>-16667.5</v>
      </c>
      <c r="BS1573" s="93">
        <f t="shared" ca="1" si="1851"/>
        <v>-16667.5</v>
      </c>
      <c r="BT1573" s="93">
        <f t="shared" ca="1" si="1851"/>
        <v>-16667.5</v>
      </c>
      <c r="BU1573" s="93">
        <f t="shared" ca="1" si="1851"/>
        <v>-16667.5</v>
      </c>
      <c r="BV1573" s="93">
        <f t="shared" ca="1" si="1851"/>
        <v>-16667.5</v>
      </c>
      <c r="BW1573" s="93">
        <f t="shared" ca="1" si="1851"/>
        <v>-16667.5</v>
      </c>
      <c r="BX1573" s="93">
        <f t="shared" ca="1" si="1851"/>
        <v>-16667.5</v>
      </c>
      <c r="BY1573" s="93">
        <f t="shared" ca="1" si="1851"/>
        <v>-16667.5</v>
      </c>
      <c r="BZ1573" s="93">
        <f t="shared" ca="1" si="1851"/>
        <v>-16667.5</v>
      </c>
      <c r="CA1573" s="93">
        <f t="shared" ca="1" si="1851"/>
        <v>-16667.5</v>
      </c>
      <c r="CB1573" s="93">
        <f t="shared" ca="1" si="1851"/>
        <v>-16667.5</v>
      </c>
      <c r="CC1573" s="93">
        <f t="shared" ca="1" si="1851"/>
        <v>-16667.5</v>
      </c>
      <c r="CD1573" s="93">
        <f t="shared" ca="1" si="1851"/>
        <v>-16667.5</v>
      </c>
      <c r="CE1573" s="93">
        <f t="shared" ref="CE1573:CK1573" ca="1" si="1852">-SUM(CE1566:CE1569)*$H1563/12</f>
        <v>-16667.5</v>
      </c>
      <c r="CF1573" s="93">
        <f t="shared" ca="1" si="1852"/>
        <v>-16667.5</v>
      </c>
      <c r="CG1573" s="93">
        <f t="shared" ca="1" si="1852"/>
        <v>-16667.5</v>
      </c>
      <c r="CH1573" s="93">
        <f t="shared" ca="1" si="1852"/>
        <v>-16667.5</v>
      </c>
      <c r="CI1573" s="93">
        <f t="shared" ca="1" si="1852"/>
        <v>-16667.5</v>
      </c>
      <c r="CJ1573" s="93">
        <f t="shared" ca="1" si="1852"/>
        <v>-16667.5</v>
      </c>
      <c r="CK1573" s="93">
        <f t="shared" ca="1" si="1852"/>
        <v>-16667.5</v>
      </c>
      <c r="CL1573" s="93">
        <f t="shared" ref="CL1573" ca="1" si="1853">-SUM(CL1566:CL1569)*$H1563/12</f>
        <v>-16667.5</v>
      </c>
    </row>
    <row r="1574" spans="2:90" x14ac:dyDescent="0.4">
      <c r="B1574" s="123"/>
      <c r="D1574" t="s">
        <v>851</v>
      </c>
      <c r="E1574" t="str">
        <f t="shared" si="1837"/>
        <v>1574 DTERMY-S</v>
      </c>
      <c r="J1574" s="93"/>
      <c r="K1574" s="28"/>
      <c r="L1574" s="28"/>
      <c r="M1574" s="28"/>
      <c r="N1574" s="28"/>
      <c r="O1574" s="28"/>
      <c r="P1574" s="28"/>
      <c r="R1574" s="27"/>
      <c r="S1574" s="93"/>
      <c r="T1574" s="93"/>
      <c r="U1574" s="93"/>
      <c r="V1574" s="93"/>
      <c r="W1574" s="93"/>
      <c r="X1574" s="93"/>
      <c r="Y1574" s="93"/>
      <c r="Z1574" s="93"/>
      <c r="AA1574" s="93"/>
      <c r="AB1574" s="93"/>
      <c r="AC1574" s="93"/>
      <c r="AD1574" s="93"/>
      <c r="AE1574" s="93"/>
      <c r="AF1574" s="93"/>
      <c r="AG1574" s="93"/>
      <c r="AH1574" s="93"/>
      <c r="AI1574" s="93"/>
      <c r="AJ1574" s="93"/>
      <c r="AK1574" s="93"/>
      <c r="AL1574" s="93"/>
      <c r="AM1574" s="93"/>
      <c r="AN1574" s="93"/>
      <c r="AO1574" s="93"/>
      <c r="AP1574" s="93"/>
      <c r="AQ1574" s="93"/>
      <c r="AR1574" s="93"/>
      <c r="AS1574" s="93"/>
      <c r="AT1574" s="93"/>
      <c r="AU1574" s="93"/>
      <c r="AV1574" s="93"/>
      <c r="AW1574" s="93"/>
      <c r="AX1574" s="93"/>
      <c r="AY1574" s="93"/>
      <c r="AZ1574" s="93"/>
      <c r="BA1574" s="93"/>
      <c r="BB1574" s="93"/>
      <c r="BC1574" s="93"/>
      <c r="BD1574" s="93"/>
      <c r="BE1574" s="93"/>
      <c r="BF1574" s="93"/>
      <c r="BG1574" s="93"/>
      <c r="BH1574" s="93"/>
      <c r="BI1574" s="93"/>
      <c r="BJ1574" s="93"/>
      <c r="BK1574" s="93"/>
      <c r="BL1574" s="93"/>
      <c r="BM1574" s="93"/>
      <c r="BN1574" s="93"/>
      <c r="BO1574" s="93"/>
      <c r="BP1574" s="93"/>
      <c r="BQ1574" s="93"/>
      <c r="BR1574" s="93"/>
      <c r="BS1574" s="93"/>
      <c r="BT1574" s="93"/>
      <c r="BU1574" s="93"/>
      <c r="BV1574" s="93"/>
      <c r="BW1574" s="93"/>
      <c r="BX1574" s="93"/>
      <c r="BY1574" s="93"/>
      <c r="BZ1574" s="93"/>
      <c r="CA1574" s="93"/>
      <c r="CB1574" s="93"/>
      <c r="CC1574" s="93"/>
      <c r="CD1574" s="93"/>
      <c r="CE1574" s="93"/>
      <c r="CF1574" s="93"/>
      <c r="CG1574" s="93"/>
      <c r="CH1574" s="93"/>
      <c r="CI1574" s="93"/>
      <c r="CJ1574" s="93"/>
      <c r="CK1574" s="93"/>
      <c r="CL1574" s="93"/>
    </row>
    <row r="1575" spans="2:90" x14ac:dyDescent="0.4">
      <c r="B1575" s="132" t="str">
        <f>B1551</f>
        <v>(Primary label)</v>
      </c>
      <c r="D1575" t="s">
        <v>851</v>
      </c>
      <c r="E1575" s="8" t="str">
        <f t="shared" si="1837"/>
        <v>1575 DTERMY-S</v>
      </c>
      <c r="G1575" t="s">
        <v>332</v>
      </c>
      <c r="H1575" s="27"/>
      <c r="I1575" s="78"/>
      <c r="J1575" s="78"/>
      <c r="K1575" s="33"/>
      <c r="L1575" s="33"/>
      <c r="M1575" s="33"/>
      <c r="N1575" s="33"/>
      <c r="O1575" s="33"/>
      <c r="P1575" s="33"/>
      <c r="R1575" s="33"/>
      <c r="S1575" s="77"/>
      <c r="T1575" s="77"/>
      <c r="U1575" s="77"/>
      <c r="V1575" s="77"/>
      <c r="W1575" s="77"/>
      <c r="X1575" s="77"/>
      <c r="Y1575" s="77"/>
      <c r="Z1575" s="77"/>
      <c r="AA1575" s="77"/>
      <c r="AB1575" s="77"/>
      <c r="AC1575" s="77"/>
      <c r="AD1575" s="77"/>
      <c r="AE1575" s="77"/>
      <c r="AF1575" s="77"/>
      <c r="AG1575" s="77"/>
      <c r="AH1575" s="77"/>
      <c r="AI1575" s="77"/>
      <c r="AJ1575" s="77"/>
      <c r="AK1575" s="77"/>
      <c r="AL1575" s="77"/>
      <c r="AM1575" s="77"/>
      <c r="AN1575" s="77"/>
      <c r="AO1575" s="77"/>
      <c r="AP1575" s="77"/>
      <c r="AQ1575" s="77"/>
      <c r="AR1575" s="77"/>
      <c r="AS1575" s="77"/>
      <c r="AT1575" s="77"/>
      <c r="AU1575" s="77"/>
      <c r="AV1575" s="77"/>
      <c r="AW1575" s="77"/>
      <c r="AX1575" s="77"/>
      <c r="AY1575" s="77"/>
      <c r="AZ1575" s="77"/>
      <c r="BA1575" s="77"/>
      <c r="BB1575" s="77"/>
      <c r="BC1575" s="77"/>
      <c r="BD1575" s="77"/>
      <c r="BE1575" s="77"/>
      <c r="BF1575" s="77"/>
      <c r="BG1575" s="77"/>
      <c r="BH1575" s="77"/>
      <c r="BI1575" s="77"/>
      <c r="BJ1575" s="77"/>
      <c r="BK1575" s="77"/>
      <c r="BL1575" s="77"/>
      <c r="BM1575" s="77"/>
      <c r="BN1575" s="77"/>
      <c r="BO1575" s="77"/>
      <c r="BP1575" s="77"/>
      <c r="BQ1575" s="77"/>
      <c r="BR1575" s="77"/>
      <c r="BS1575" s="77"/>
      <c r="BT1575" s="77"/>
      <c r="BU1575" s="77"/>
      <c r="BV1575" s="77"/>
      <c r="BW1575" s="77"/>
      <c r="BX1575" s="77"/>
      <c r="BY1575" s="77"/>
      <c r="BZ1575" s="77"/>
      <c r="CA1575" s="77"/>
      <c r="CB1575" s="77"/>
      <c r="CC1575" s="77"/>
      <c r="CD1575" s="77"/>
      <c r="CE1575" s="77"/>
      <c r="CF1575" s="77"/>
      <c r="CG1575" s="77"/>
      <c r="CH1575" s="77"/>
      <c r="CI1575" s="77"/>
      <c r="CJ1575" s="77"/>
      <c r="CK1575" s="77"/>
      <c r="CL1575" s="77"/>
    </row>
    <row r="1576" spans="2:90" x14ac:dyDescent="0.4">
      <c r="B1576" s="132" t="str">
        <f>B1552</f>
        <v>primary unit</v>
      </c>
      <c r="D1576" t="s">
        <v>851</v>
      </c>
      <c r="E1576" s="8" t="str">
        <f t="shared" si="1837"/>
        <v>1576 DTERMY-S</v>
      </c>
      <c r="G1576" t="s">
        <v>332</v>
      </c>
      <c r="H1576" s="27"/>
      <c r="I1576" s="78"/>
      <c r="J1576" s="78"/>
      <c r="K1576" s="33"/>
      <c r="L1576" s="33"/>
      <c r="M1576" s="33"/>
      <c r="N1576" s="33"/>
      <c r="O1576" s="33"/>
      <c r="P1576" s="33"/>
      <c r="R1576" s="33"/>
      <c r="S1576" s="77"/>
      <c r="T1576" s="77"/>
      <c r="U1576" s="77"/>
      <c r="V1576" s="77"/>
      <c r="W1576" s="77"/>
      <c r="X1576" s="77"/>
      <c r="Y1576" s="77"/>
      <c r="Z1576" s="77"/>
      <c r="AA1576" s="77"/>
      <c r="AB1576" s="77"/>
      <c r="AC1576" s="77"/>
      <c r="AD1576" s="77"/>
      <c r="AE1576" s="77"/>
      <c r="AF1576" s="77"/>
      <c r="AG1576" s="77"/>
      <c r="AH1576" s="77"/>
      <c r="AI1576" s="77"/>
      <c r="AJ1576" s="77"/>
      <c r="AK1576" s="77"/>
      <c r="AL1576" s="77"/>
      <c r="AM1576" s="77"/>
      <c r="AN1576" s="77"/>
      <c r="AO1576" s="77"/>
      <c r="AP1576" s="77"/>
      <c r="AQ1576" s="77"/>
      <c r="AR1576" s="77"/>
      <c r="AS1576" s="77"/>
      <c r="AT1576" s="77"/>
      <c r="AU1576" s="77"/>
      <c r="AV1576" s="77"/>
      <c r="AW1576" s="77"/>
      <c r="AX1576" s="77"/>
      <c r="AY1576" s="77"/>
      <c r="AZ1576" s="77"/>
      <c r="BA1576" s="77"/>
      <c r="BB1576" s="77"/>
      <c r="BC1576" s="77"/>
      <c r="BD1576" s="77"/>
      <c r="BE1576" s="77"/>
      <c r="BF1576" s="77"/>
      <c r="BG1576" s="77"/>
      <c r="BH1576" s="77"/>
      <c r="BI1576" s="77"/>
      <c r="BJ1576" s="77"/>
      <c r="BK1576" s="77"/>
      <c r="BL1576" s="77"/>
      <c r="BM1576" s="77"/>
      <c r="BN1576" s="77"/>
      <c r="BO1576" s="77"/>
      <c r="BP1576" s="77"/>
      <c r="BQ1576" s="77"/>
      <c r="BR1576" s="77"/>
      <c r="BS1576" s="77"/>
      <c r="BT1576" s="77"/>
      <c r="BU1576" s="77"/>
      <c r="BV1576" s="77"/>
      <c r="BW1576" s="77"/>
      <c r="BX1576" s="77"/>
      <c r="BY1576" s="77"/>
      <c r="BZ1576" s="77"/>
      <c r="CA1576" s="77"/>
      <c r="CB1576" s="77"/>
      <c r="CC1576" s="77"/>
      <c r="CD1576" s="77"/>
      <c r="CE1576" s="77"/>
      <c r="CF1576" s="77"/>
      <c r="CG1576" s="77"/>
      <c r="CH1576" s="77"/>
      <c r="CI1576" s="77"/>
      <c r="CJ1576" s="77"/>
      <c r="CK1576" s="77"/>
      <c r="CL1576" s="77"/>
    </row>
    <row r="1577" spans="2:90" x14ac:dyDescent="0.4">
      <c r="B1577" s="132" t="str">
        <f>B1553</f>
        <v>Primary revenue driver</v>
      </c>
      <c r="D1577" t="s">
        <v>851</v>
      </c>
      <c r="E1577" s="8" t="str">
        <f t="shared" si="1837"/>
        <v>1577 DTERMY-S</v>
      </c>
      <c r="G1577" t="s">
        <v>332</v>
      </c>
      <c r="K1577" s="53"/>
      <c r="L1577" s="53"/>
      <c r="M1577" s="53"/>
      <c r="N1577" s="53"/>
      <c r="O1577" s="53"/>
      <c r="P1577" s="53"/>
      <c r="R1577" s="24"/>
      <c r="S1577" s="175" t="str">
        <f t="shared" ref="S1577" si="1854">S1553</f>
        <v>S$12</v>
      </c>
      <c r="T1577" s="175" t="str">
        <f t="shared" ref="T1577:CD1578" si="1855">T1553</f>
        <v>T$12</v>
      </c>
      <c r="U1577" s="175" t="str">
        <f t="shared" si="1855"/>
        <v>U$12</v>
      </c>
      <c r="V1577" s="175" t="str">
        <f t="shared" si="1855"/>
        <v>V$12</v>
      </c>
      <c r="W1577" s="175" t="str">
        <f t="shared" si="1855"/>
        <v>W$12</v>
      </c>
      <c r="X1577" s="175" t="str">
        <f t="shared" si="1855"/>
        <v>X$12</v>
      </c>
      <c r="Y1577" s="175" t="str">
        <f t="shared" si="1855"/>
        <v>Y$12</v>
      </c>
      <c r="Z1577" s="175" t="str">
        <f t="shared" si="1855"/>
        <v>Z$12</v>
      </c>
      <c r="AA1577" s="175" t="str">
        <f t="shared" si="1855"/>
        <v>AA$12</v>
      </c>
      <c r="AB1577" s="175" t="str">
        <f t="shared" si="1855"/>
        <v>AB$12</v>
      </c>
      <c r="AC1577" s="175" t="str">
        <f t="shared" si="1855"/>
        <v>AC$12</v>
      </c>
      <c r="AD1577" s="175" t="str">
        <f t="shared" si="1855"/>
        <v>AD$12</v>
      </c>
      <c r="AE1577" s="175" t="str">
        <f t="shared" si="1855"/>
        <v>AE$12</v>
      </c>
      <c r="AF1577" s="175" t="str">
        <f t="shared" si="1855"/>
        <v>AF$12</v>
      </c>
      <c r="AG1577" s="175" t="str">
        <f t="shared" si="1855"/>
        <v>AG$12</v>
      </c>
      <c r="AH1577" s="175" t="str">
        <f t="shared" si="1855"/>
        <v>AH$12</v>
      </c>
      <c r="AI1577" s="175" t="str">
        <f t="shared" si="1855"/>
        <v>AI$12</v>
      </c>
      <c r="AJ1577" s="175" t="str">
        <f t="shared" si="1855"/>
        <v>AJ$12</v>
      </c>
      <c r="AK1577" s="175" t="str">
        <f t="shared" si="1855"/>
        <v>AK$12</v>
      </c>
      <c r="AL1577" s="175" t="str">
        <f t="shared" si="1855"/>
        <v>AL$12</v>
      </c>
      <c r="AM1577" s="175" t="str">
        <f t="shared" si="1855"/>
        <v>AM$12</v>
      </c>
      <c r="AN1577" s="175" t="str">
        <f t="shared" si="1855"/>
        <v>AN$12</v>
      </c>
      <c r="AO1577" s="175" t="str">
        <f t="shared" si="1855"/>
        <v>AO$12</v>
      </c>
      <c r="AP1577" s="175" t="str">
        <f t="shared" si="1855"/>
        <v>AP$12</v>
      </c>
      <c r="AQ1577" s="175" t="str">
        <f t="shared" si="1855"/>
        <v>AQ$12</v>
      </c>
      <c r="AR1577" s="175" t="str">
        <f t="shared" si="1855"/>
        <v>AR$12</v>
      </c>
      <c r="AS1577" s="175" t="str">
        <f t="shared" si="1855"/>
        <v>AS$12</v>
      </c>
      <c r="AT1577" s="175" t="str">
        <f t="shared" si="1855"/>
        <v>AT$12</v>
      </c>
      <c r="AU1577" s="175" t="str">
        <f t="shared" si="1855"/>
        <v>AU$12</v>
      </c>
      <c r="AV1577" s="175" t="str">
        <f t="shared" si="1855"/>
        <v>AV$12</v>
      </c>
      <c r="AW1577" s="175" t="str">
        <f t="shared" si="1855"/>
        <v>AW$12</v>
      </c>
      <c r="AX1577" s="175" t="str">
        <f t="shared" si="1855"/>
        <v>AX$12</v>
      </c>
      <c r="AY1577" s="175" t="str">
        <f t="shared" si="1855"/>
        <v>AY$12</v>
      </c>
      <c r="AZ1577" s="175" t="str">
        <f t="shared" si="1855"/>
        <v>AZ$12</v>
      </c>
      <c r="BA1577" s="175" t="str">
        <f t="shared" si="1855"/>
        <v>BA$12</v>
      </c>
      <c r="BB1577" s="175" t="str">
        <f t="shared" si="1855"/>
        <v>BB$12</v>
      </c>
      <c r="BC1577" s="175" t="str">
        <f t="shared" si="1855"/>
        <v>BC$12</v>
      </c>
      <c r="BD1577" s="175" t="str">
        <f t="shared" si="1855"/>
        <v>BD$12</v>
      </c>
      <c r="BE1577" s="175" t="str">
        <f t="shared" si="1855"/>
        <v>BE$12</v>
      </c>
      <c r="BF1577" s="175" t="str">
        <f t="shared" si="1855"/>
        <v>BF$12</v>
      </c>
      <c r="BG1577" s="175" t="str">
        <f t="shared" si="1855"/>
        <v>BG$12</v>
      </c>
      <c r="BH1577" s="175" t="str">
        <f t="shared" si="1855"/>
        <v>BH$12</v>
      </c>
      <c r="BI1577" s="175" t="str">
        <f t="shared" si="1855"/>
        <v>BI$12</v>
      </c>
      <c r="BJ1577" s="175" t="str">
        <f t="shared" si="1855"/>
        <v>BJ$12</v>
      </c>
      <c r="BK1577" s="175" t="str">
        <f t="shared" si="1855"/>
        <v>BK$12</v>
      </c>
      <c r="BL1577" s="175" t="str">
        <f t="shared" si="1855"/>
        <v>BL$12</v>
      </c>
      <c r="BM1577" s="175" t="str">
        <f t="shared" si="1855"/>
        <v>BM$12</v>
      </c>
      <c r="BN1577" s="175" t="str">
        <f t="shared" si="1855"/>
        <v>BN$12</v>
      </c>
      <c r="BO1577" s="175" t="str">
        <f t="shared" si="1855"/>
        <v>BO$12</v>
      </c>
      <c r="BP1577" s="175" t="str">
        <f t="shared" si="1855"/>
        <v>BP$12</v>
      </c>
      <c r="BQ1577" s="175" t="str">
        <f t="shared" si="1855"/>
        <v>BQ$12</v>
      </c>
      <c r="BR1577" s="175" t="str">
        <f t="shared" si="1855"/>
        <v>BR$12</v>
      </c>
      <c r="BS1577" s="175" t="str">
        <f t="shared" si="1855"/>
        <v>BS$12</v>
      </c>
      <c r="BT1577" s="175" t="str">
        <f t="shared" si="1855"/>
        <v>BT$12</v>
      </c>
      <c r="BU1577" s="175" t="str">
        <f t="shared" si="1855"/>
        <v>BU$12</v>
      </c>
      <c r="BV1577" s="175" t="str">
        <f t="shared" si="1855"/>
        <v>BV$12</v>
      </c>
      <c r="BW1577" s="175" t="str">
        <f t="shared" si="1855"/>
        <v>BW$12</v>
      </c>
      <c r="BX1577" s="175" t="str">
        <f t="shared" si="1855"/>
        <v>BX$12</v>
      </c>
      <c r="BY1577" s="175" t="str">
        <f t="shared" si="1855"/>
        <v>BY$12</v>
      </c>
      <c r="BZ1577" s="175" t="str">
        <f t="shared" si="1855"/>
        <v>BZ$12</v>
      </c>
      <c r="CA1577" s="175" t="str">
        <f t="shared" si="1855"/>
        <v>CA$12</v>
      </c>
      <c r="CB1577" s="175" t="str">
        <f t="shared" si="1855"/>
        <v>CB$12</v>
      </c>
      <c r="CC1577" s="175" t="str">
        <f t="shared" si="1855"/>
        <v>CC$12</v>
      </c>
      <c r="CD1577" s="175" t="str">
        <f t="shared" si="1855"/>
        <v>CD$12</v>
      </c>
      <c r="CE1577" s="175" t="str">
        <f t="shared" ref="CE1577:CK1578" si="1856">CE1553</f>
        <v>CE$12</v>
      </c>
      <c r="CF1577" s="175" t="str">
        <f t="shared" si="1856"/>
        <v>CF$12</v>
      </c>
      <c r="CG1577" s="175" t="str">
        <f t="shared" si="1856"/>
        <v>CG$12</v>
      </c>
      <c r="CH1577" s="175" t="str">
        <f t="shared" si="1856"/>
        <v>CH$12</v>
      </c>
      <c r="CI1577" s="175" t="str">
        <f t="shared" si="1856"/>
        <v>CI$12</v>
      </c>
      <c r="CJ1577" s="175" t="str">
        <f t="shared" si="1856"/>
        <v>CJ$12</v>
      </c>
      <c r="CK1577" s="175" t="str">
        <f t="shared" si="1856"/>
        <v>CK$12</v>
      </c>
      <c r="CL1577" s="175" t="str">
        <f t="shared" ref="CL1577" si="1857">CL1553</f>
        <v>CL$12</v>
      </c>
    </row>
    <row r="1578" spans="2:90" x14ac:dyDescent="0.4">
      <c r="B1578" s="132" t="str">
        <f>B1554</f>
        <v>Primary volume driver</v>
      </c>
      <c r="D1578" t="s">
        <v>851</v>
      </c>
      <c r="E1578" s="8" t="str">
        <f t="shared" si="1837"/>
        <v>1578 DTERMY-S</v>
      </c>
      <c r="G1578" t="s">
        <v>332</v>
      </c>
      <c r="H1578" s="12"/>
      <c r="I1578" s="60"/>
      <c r="J1578" s="60"/>
      <c r="K1578" s="15"/>
      <c r="L1578" s="15"/>
      <c r="M1578" s="15"/>
      <c r="N1578" s="15"/>
      <c r="O1578" s="15"/>
      <c r="P1578" s="15"/>
      <c r="R1578" s="15"/>
      <c r="S1578" s="175" t="str">
        <f t="shared" ref="S1578" si="1858">S1554</f>
        <v>S$13</v>
      </c>
      <c r="T1578" s="175" t="str">
        <f t="shared" si="1855"/>
        <v>T$13</v>
      </c>
      <c r="U1578" s="175" t="str">
        <f t="shared" si="1855"/>
        <v>U$13</v>
      </c>
      <c r="V1578" s="175" t="str">
        <f t="shared" si="1855"/>
        <v>V$13</v>
      </c>
      <c r="W1578" s="175" t="str">
        <f t="shared" si="1855"/>
        <v>W$13</v>
      </c>
      <c r="X1578" s="175" t="str">
        <f t="shared" si="1855"/>
        <v>X$13</v>
      </c>
      <c r="Y1578" s="175" t="str">
        <f t="shared" si="1855"/>
        <v>Y$13</v>
      </c>
      <c r="Z1578" s="175" t="str">
        <f t="shared" si="1855"/>
        <v>Z$13</v>
      </c>
      <c r="AA1578" s="175" t="str">
        <f t="shared" si="1855"/>
        <v>AA$13</v>
      </c>
      <c r="AB1578" s="175" t="str">
        <f t="shared" si="1855"/>
        <v>AB$13</v>
      </c>
      <c r="AC1578" s="175" t="str">
        <f t="shared" si="1855"/>
        <v>AC$13</v>
      </c>
      <c r="AD1578" s="175" t="str">
        <f t="shared" si="1855"/>
        <v>AD$13</v>
      </c>
      <c r="AE1578" s="175" t="str">
        <f t="shared" si="1855"/>
        <v>AE$13</v>
      </c>
      <c r="AF1578" s="175" t="str">
        <f t="shared" si="1855"/>
        <v>AF$13</v>
      </c>
      <c r="AG1578" s="175" t="str">
        <f t="shared" si="1855"/>
        <v>AG$13</v>
      </c>
      <c r="AH1578" s="175" t="str">
        <f t="shared" si="1855"/>
        <v>AH$13</v>
      </c>
      <c r="AI1578" s="175" t="str">
        <f t="shared" si="1855"/>
        <v>AI$13</v>
      </c>
      <c r="AJ1578" s="175" t="str">
        <f t="shared" si="1855"/>
        <v>AJ$13</v>
      </c>
      <c r="AK1578" s="175" t="str">
        <f t="shared" si="1855"/>
        <v>AK$13</v>
      </c>
      <c r="AL1578" s="175" t="str">
        <f t="shared" si="1855"/>
        <v>AL$13</v>
      </c>
      <c r="AM1578" s="175" t="str">
        <f t="shared" si="1855"/>
        <v>AM$13</v>
      </c>
      <c r="AN1578" s="175" t="str">
        <f t="shared" si="1855"/>
        <v>AN$13</v>
      </c>
      <c r="AO1578" s="175" t="str">
        <f t="shared" si="1855"/>
        <v>AO$13</v>
      </c>
      <c r="AP1578" s="175" t="str">
        <f t="shared" si="1855"/>
        <v>AP$13</v>
      </c>
      <c r="AQ1578" s="175" t="str">
        <f t="shared" si="1855"/>
        <v>AQ$13</v>
      </c>
      <c r="AR1578" s="175" t="str">
        <f t="shared" si="1855"/>
        <v>AR$13</v>
      </c>
      <c r="AS1578" s="175" t="str">
        <f t="shared" si="1855"/>
        <v>AS$13</v>
      </c>
      <c r="AT1578" s="175" t="str">
        <f t="shared" si="1855"/>
        <v>AT$13</v>
      </c>
      <c r="AU1578" s="175" t="str">
        <f t="shared" si="1855"/>
        <v>AU$13</v>
      </c>
      <c r="AV1578" s="175" t="str">
        <f t="shared" si="1855"/>
        <v>AV$13</v>
      </c>
      <c r="AW1578" s="175" t="str">
        <f t="shared" si="1855"/>
        <v>AW$13</v>
      </c>
      <c r="AX1578" s="175" t="str">
        <f t="shared" si="1855"/>
        <v>AX$13</v>
      </c>
      <c r="AY1578" s="175" t="str">
        <f t="shared" si="1855"/>
        <v>AY$13</v>
      </c>
      <c r="AZ1578" s="175" t="str">
        <f t="shared" si="1855"/>
        <v>AZ$13</v>
      </c>
      <c r="BA1578" s="175" t="str">
        <f t="shared" si="1855"/>
        <v>BA$13</v>
      </c>
      <c r="BB1578" s="175" t="str">
        <f t="shared" si="1855"/>
        <v>BB$13</v>
      </c>
      <c r="BC1578" s="175" t="str">
        <f t="shared" si="1855"/>
        <v>BC$13</v>
      </c>
      <c r="BD1578" s="175" t="str">
        <f t="shared" si="1855"/>
        <v>BD$13</v>
      </c>
      <c r="BE1578" s="175" t="str">
        <f t="shared" si="1855"/>
        <v>BE$13</v>
      </c>
      <c r="BF1578" s="175" t="str">
        <f t="shared" si="1855"/>
        <v>BF$13</v>
      </c>
      <c r="BG1578" s="175" t="str">
        <f t="shared" si="1855"/>
        <v>BG$13</v>
      </c>
      <c r="BH1578" s="175" t="str">
        <f t="shared" si="1855"/>
        <v>BH$13</v>
      </c>
      <c r="BI1578" s="175" t="str">
        <f t="shared" si="1855"/>
        <v>BI$13</v>
      </c>
      <c r="BJ1578" s="175" t="str">
        <f t="shared" si="1855"/>
        <v>BJ$13</v>
      </c>
      <c r="BK1578" s="175" t="str">
        <f t="shared" si="1855"/>
        <v>BK$13</v>
      </c>
      <c r="BL1578" s="175" t="str">
        <f t="shared" si="1855"/>
        <v>BL$13</v>
      </c>
      <c r="BM1578" s="175" t="str">
        <f t="shared" si="1855"/>
        <v>BM$13</v>
      </c>
      <c r="BN1578" s="175" t="str">
        <f t="shared" si="1855"/>
        <v>BN$13</v>
      </c>
      <c r="BO1578" s="175" t="str">
        <f t="shared" si="1855"/>
        <v>BO$13</v>
      </c>
      <c r="BP1578" s="175" t="str">
        <f t="shared" si="1855"/>
        <v>BP$13</v>
      </c>
      <c r="BQ1578" s="175" t="str">
        <f t="shared" si="1855"/>
        <v>BQ$13</v>
      </c>
      <c r="BR1578" s="175" t="str">
        <f t="shared" si="1855"/>
        <v>BR$13</v>
      </c>
      <c r="BS1578" s="175" t="str">
        <f t="shared" si="1855"/>
        <v>BS$13</v>
      </c>
      <c r="BT1578" s="175" t="str">
        <f t="shared" si="1855"/>
        <v>BT$13</v>
      </c>
      <c r="BU1578" s="175" t="str">
        <f t="shared" si="1855"/>
        <v>BU$13</v>
      </c>
      <c r="BV1578" s="175" t="str">
        <f t="shared" si="1855"/>
        <v>BV$13</v>
      </c>
      <c r="BW1578" s="175" t="str">
        <f t="shared" si="1855"/>
        <v>BW$13</v>
      </c>
      <c r="BX1578" s="175" t="str">
        <f t="shared" si="1855"/>
        <v>BX$13</v>
      </c>
      <c r="BY1578" s="175" t="str">
        <f t="shared" si="1855"/>
        <v>BY$13</v>
      </c>
      <c r="BZ1578" s="175" t="str">
        <f t="shared" si="1855"/>
        <v>BZ$13</v>
      </c>
      <c r="CA1578" s="175" t="str">
        <f t="shared" si="1855"/>
        <v>CA$13</v>
      </c>
      <c r="CB1578" s="175" t="str">
        <f t="shared" si="1855"/>
        <v>CB$13</v>
      </c>
      <c r="CC1578" s="175" t="str">
        <f t="shared" si="1855"/>
        <v>CC$13</v>
      </c>
      <c r="CD1578" s="175" t="str">
        <f t="shared" si="1855"/>
        <v>CD$13</v>
      </c>
      <c r="CE1578" s="175" t="str">
        <f t="shared" si="1856"/>
        <v>CE$13</v>
      </c>
      <c r="CF1578" s="175" t="str">
        <f t="shared" si="1856"/>
        <v>CF$13</v>
      </c>
      <c r="CG1578" s="175" t="str">
        <f t="shared" si="1856"/>
        <v>CG$13</v>
      </c>
      <c r="CH1578" s="175" t="str">
        <f t="shared" si="1856"/>
        <v>CH$13</v>
      </c>
      <c r="CI1578" s="175" t="str">
        <f t="shared" si="1856"/>
        <v>CI$13</v>
      </c>
      <c r="CJ1578" s="175" t="str">
        <f t="shared" si="1856"/>
        <v>CJ$13</v>
      </c>
      <c r="CK1578" s="175" t="str">
        <f t="shared" si="1856"/>
        <v>CK$13</v>
      </c>
      <c r="CL1578" s="175" t="str">
        <f t="shared" ref="CL1578" si="1859">CL1554</f>
        <v>CL$13</v>
      </c>
    </row>
    <row r="1579" spans="2:90" x14ac:dyDescent="0.4">
      <c r="B1579" s="187" t="str">
        <f>B1559</f>
        <v>Rolling fixed term debt - multiple borrowings w/ annual control:</v>
      </c>
      <c r="D1579" t="s">
        <v>851</v>
      </c>
      <c r="E1579" s="8" t="str">
        <f t="shared" si="1837"/>
        <v>1579 DTERMY-S</v>
      </c>
      <c r="G1579" t="s">
        <v>332</v>
      </c>
      <c r="H1579" s="12"/>
      <c r="I1579" s="60"/>
      <c r="J1579" s="60"/>
      <c r="K1579" s="15"/>
      <c r="L1579" s="15"/>
      <c r="M1579" s="15"/>
      <c r="N1579" s="15"/>
      <c r="O1579" s="15"/>
      <c r="P1579" s="15"/>
      <c r="R1579" s="15"/>
      <c r="S1579" s="175">
        <f t="shared" ref="S1579" si="1860">S1555</f>
        <v>0</v>
      </c>
      <c r="T1579" s="175">
        <f t="shared" ref="T1579:CD1579" si="1861">T1555</f>
        <v>0</v>
      </c>
      <c r="U1579" s="175">
        <f t="shared" si="1861"/>
        <v>0</v>
      </c>
      <c r="V1579" s="175">
        <f t="shared" si="1861"/>
        <v>0</v>
      </c>
      <c r="W1579" s="175">
        <f t="shared" si="1861"/>
        <v>0</v>
      </c>
      <c r="X1579" s="175">
        <f t="shared" si="1861"/>
        <v>0</v>
      </c>
      <c r="Y1579" s="175">
        <f t="shared" si="1861"/>
        <v>0</v>
      </c>
      <c r="Z1579" s="175">
        <f t="shared" si="1861"/>
        <v>0</v>
      </c>
      <c r="AA1579" s="175">
        <f t="shared" si="1861"/>
        <v>0</v>
      </c>
      <c r="AB1579" s="175">
        <f t="shared" si="1861"/>
        <v>0</v>
      </c>
      <c r="AC1579" s="175">
        <f t="shared" si="1861"/>
        <v>0</v>
      </c>
      <c r="AD1579" s="175">
        <f t="shared" si="1861"/>
        <v>0</v>
      </c>
      <c r="AE1579" s="175">
        <f t="shared" si="1861"/>
        <v>0</v>
      </c>
      <c r="AF1579" s="175">
        <f t="shared" si="1861"/>
        <v>0</v>
      </c>
      <c r="AG1579" s="175">
        <f t="shared" si="1861"/>
        <v>0</v>
      </c>
      <c r="AH1579" s="175">
        <f t="shared" si="1861"/>
        <v>0</v>
      </c>
      <c r="AI1579" s="175">
        <f t="shared" si="1861"/>
        <v>0</v>
      </c>
      <c r="AJ1579" s="175">
        <f t="shared" si="1861"/>
        <v>0</v>
      </c>
      <c r="AK1579" s="175">
        <f t="shared" si="1861"/>
        <v>0</v>
      </c>
      <c r="AL1579" s="175">
        <f t="shared" si="1861"/>
        <v>0</v>
      </c>
      <c r="AM1579" s="175">
        <f t="shared" si="1861"/>
        <v>0</v>
      </c>
      <c r="AN1579" s="175">
        <f t="shared" si="1861"/>
        <v>0</v>
      </c>
      <c r="AO1579" s="175">
        <f t="shared" si="1861"/>
        <v>0</v>
      </c>
      <c r="AP1579" s="175">
        <f t="shared" si="1861"/>
        <v>0</v>
      </c>
      <c r="AQ1579" s="175">
        <f t="shared" si="1861"/>
        <v>0</v>
      </c>
      <c r="AR1579" s="175">
        <f t="shared" si="1861"/>
        <v>0</v>
      </c>
      <c r="AS1579" s="175">
        <f t="shared" si="1861"/>
        <v>0</v>
      </c>
      <c r="AT1579" s="175">
        <f t="shared" si="1861"/>
        <v>0</v>
      </c>
      <c r="AU1579" s="175">
        <f t="shared" si="1861"/>
        <v>0</v>
      </c>
      <c r="AV1579" s="175">
        <f t="shared" si="1861"/>
        <v>0</v>
      </c>
      <c r="AW1579" s="175">
        <f t="shared" si="1861"/>
        <v>0</v>
      </c>
      <c r="AX1579" s="175">
        <f t="shared" si="1861"/>
        <v>0</v>
      </c>
      <c r="AY1579" s="175">
        <f t="shared" si="1861"/>
        <v>0</v>
      </c>
      <c r="AZ1579" s="175">
        <f t="shared" si="1861"/>
        <v>0</v>
      </c>
      <c r="BA1579" s="175">
        <f t="shared" si="1861"/>
        <v>0</v>
      </c>
      <c r="BB1579" s="175">
        <f t="shared" si="1861"/>
        <v>0</v>
      </c>
      <c r="BC1579" s="175">
        <f t="shared" si="1861"/>
        <v>0</v>
      </c>
      <c r="BD1579" s="175">
        <f t="shared" si="1861"/>
        <v>0</v>
      </c>
      <c r="BE1579" s="175">
        <f t="shared" si="1861"/>
        <v>0</v>
      </c>
      <c r="BF1579" s="175">
        <f t="shared" si="1861"/>
        <v>0</v>
      </c>
      <c r="BG1579" s="175">
        <f t="shared" si="1861"/>
        <v>0</v>
      </c>
      <c r="BH1579" s="175">
        <f t="shared" si="1861"/>
        <v>0</v>
      </c>
      <c r="BI1579" s="175">
        <f t="shared" si="1861"/>
        <v>0</v>
      </c>
      <c r="BJ1579" s="175">
        <f t="shared" si="1861"/>
        <v>0</v>
      </c>
      <c r="BK1579" s="175">
        <f t="shared" si="1861"/>
        <v>0</v>
      </c>
      <c r="BL1579" s="175">
        <f t="shared" si="1861"/>
        <v>0</v>
      </c>
      <c r="BM1579" s="175">
        <f t="shared" si="1861"/>
        <v>0</v>
      </c>
      <c r="BN1579" s="175">
        <f t="shared" si="1861"/>
        <v>0</v>
      </c>
      <c r="BO1579" s="175">
        <f t="shared" si="1861"/>
        <v>0</v>
      </c>
      <c r="BP1579" s="175">
        <f t="shared" si="1861"/>
        <v>0</v>
      </c>
      <c r="BQ1579" s="175">
        <f t="shared" si="1861"/>
        <v>0</v>
      </c>
      <c r="BR1579" s="175">
        <f t="shared" si="1861"/>
        <v>0</v>
      </c>
      <c r="BS1579" s="175">
        <f t="shared" si="1861"/>
        <v>0</v>
      </c>
      <c r="BT1579" s="175">
        <f t="shared" si="1861"/>
        <v>0</v>
      </c>
      <c r="BU1579" s="175">
        <f t="shared" si="1861"/>
        <v>0</v>
      </c>
      <c r="BV1579" s="175">
        <f t="shared" si="1861"/>
        <v>0</v>
      </c>
      <c r="BW1579" s="175">
        <f t="shared" si="1861"/>
        <v>0</v>
      </c>
      <c r="BX1579" s="175">
        <f t="shared" si="1861"/>
        <v>0</v>
      </c>
      <c r="BY1579" s="175">
        <f t="shared" si="1861"/>
        <v>0</v>
      </c>
      <c r="BZ1579" s="175">
        <f t="shared" si="1861"/>
        <v>0</v>
      </c>
      <c r="CA1579" s="175">
        <f t="shared" si="1861"/>
        <v>0</v>
      </c>
      <c r="CB1579" s="175">
        <f t="shared" si="1861"/>
        <v>0</v>
      </c>
      <c r="CC1579" s="175">
        <f t="shared" si="1861"/>
        <v>0</v>
      </c>
      <c r="CD1579" s="175">
        <f t="shared" si="1861"/>
        <v>0</v>
      </c>
      <c r="CE1579" s="175">
        <f t="shared" ref="CE1579:CK1579" si="1862">CE1555</f>
        <v>0</v>
      </c>
      <c r="CF1579" s="175">
        <f t="shared" si="1862"/>
        <v>0</v>
      </c>
      <c r="CG1579" s="175">
        <f t="shared" si="1862"/>
        <v>0</v>
      </c>
      <c r="CH1579" s="175">
        <f t="shared" si="1862"/>
        <v>0</v>
      </c>
      <c r="CI1579" s="175">
        <f t="shared" si="1862"/>
        <v>0</v>
      </c>
      <c r="CJ1579" s="175">
        <f t="shared" si="1862"/>
        <v>0</v>
      </c>
      <c r="CK1579" s="175">
        <f t="shared" si="1862"/>
        <v>0</v>
      </c>
      <c r="CL1579" s="175">
        <f t="shared" ref="CL1579" si="1863">CL1555</f>
        <v>0</v>
      </c>
    </row>
    <row r="1580" spans="2:90" x14ac:dyDescent="0.4">
      <c r="B1580" s="235" t="str">
        <f>IFERROR(SUBSTITUTE(TRIM(MID(B1559, SEARCH("-", B1559) + 1, LEN(B1559))),":",""),"no unit")</f>
        <v>multiple borrowings w/ annual control</v>
      </c>
      <c r="D1580" t="s">
        <v>851</v>
      </c>
      <c r="E1580" s="8" t="str">
        <f t="shared" si="1837"/>
        <v>1580 DTERMY-S</v>
      </c>
      <c r="G1580" t="s">
        <v>332</v>
      </c>
      <c r="H1580" s="12"/>
      <c r="I1580" s="60"/>
      <c r="J1580" s="60"/>
      <c r="K1580" s="15"/>
      <c r="L1580" s="15"/>
      <c r="M1580" s="15"/>
      <c r="N1580" s="15"/>
      <c r="O1580" s="15"/>
      <c r="P1580" s="15"/>
      <c r="R1580" s="15"/>
      <c r="S1580" s="175"/>
      <c r="T1580" s="175"/>
      <c r="U1580" s="175"/>
      <c r="V1580" s="175"/>
      <c r="W1580" s="175"/>
      <c r="X1580" s="175"/>
      <c r="Y1580" s="175"/>
      <c r="Z1580" s="175"/>
      <c r="AA1580" s="175"/>
      <c r="AB1580" s="175"/>
      <c r="AC1580" s="175"/>
      <c r="AD1580" s="175"/>
      <c r="AE1580" s="175"/>
      <c r="AF1580" s="175"/>
      <c r="AG1580" s="175"/>
      <c r="AH1580" s="175"/>
      <c r="AI1580" s="175"/>
      <c r="AJ1580" s="175"/>
      <c r="AK1580" s="175"/>
      <c r="AL1580" s="175"/>
      <c r="AM1580" s="175"/>
      <c r="AN1580" s="175"/>
      <c r="AO1580" s="175"/>
      <c r="AP1580" s="175"/>
      <c r="AQ1580" s="175"/>
      <c r="AR1580" s="175"/>
      <c r="AS1580" s="175"/>
      <c r="AT1580" s="175"/>
      <c r="AU1580" s="175"/>
      <c r="AV1580" s="175"/>
      <c r="AW1580" s="175"/>
      <c r="AX1580" s="175"/>
      <c r="AY1580" s="175"/>
      <c r="AZ1580" s="175"/>
      <c r="BA1580" s="175"/>
      <c r="BB1580" s="175"/>
      <c r="BC1580" s="175"/>
      <c r="BD1580" s="175"/>
      <c r="BE1580" s="175"/>
      <c r="BF1580" s="175"/>
      <c r="BG1580" s="175"/>
      <c r="BH1580" s="175"/>
      <c r="BI1580" s="175"/>
      <c r="BJ1580" s="175"/>
      <c r="BK1580" s="175"/>
      <c r="BL1580" s="175"/>
      <c r="BM1580" s="175"/>
      <c r="BN1580" s="175"/>
      <c r="BO1580" s="175"/>
      <c r="BP1580" s="175"/>
      <c r="BQ1580" s="175"/>
      <c r="BR1580" s="175"/>
      <c r="BS1580" s="175"/>
      <c r="BT1580" s="175"/>
      <c r="BU1580" s="175"/>
      <c r="BV1580" s="175"/>
      <c r="BW1580" s="175"/>
      <c r="BX1580" s="175"/>
      <c r="BY1580" s="175"/>
      <c r="BZ1580" s="175"/>
      <c r="CA1580" s="175"/>
      <c r="CB1580" s="175"/>
      <c r="CC1580" s="175"/>
      <c r="CD1580" s="175"/>
      <c r="CE1580" s="175"/>
      <c r="CF1580" s="175"/>
      <c r="CG1580" s="175"/>
      <c r="CH1580" s="175"/>
      <c r="CI1580" s="175"/>
      <c r="CJ1580" s="175"/>
      <c r="CK1580" s="175"/>
      <c r="CL1580" s="175"/>
    </row>
    <row r="1581" spans="2:90" x14ac:dyDescent="0.4">
      <c r="B1581" s="187" t="str">
        <f>B1557</f>
        <v>Secondary revenue driver</v>
      </c>
      <c r="D1581" t="s">
        <v>851</v>
      </c>
      <c r="E1581" s="8" t="str">
        <f t="shared" si="1837"/>
        <v>1581 DTERMY-S</v>
      </c>
      <c r="G1581" t="s">
        <v>332</v>
      </c>
      <c r="H1581" s="90"/>
      <c r="I1581" s="209"/>
      <c r="J1581" s="209"/>
      <c r="K1581" s="210"/>
      <c r="L1581" s="210"/>
      <c r="M1581" s="210"/>
      <c r="N1581" s="210"/>
      <c r="O1581" s="210"/>
      <c r="P1581" s="210"/>
      <c r="R1581" s="210"/>
      <c r="S1581" s="4" t="str">
        <f t="shared" ref="S1581" si="1864">ADDRESS(ROW(S1571),COLUMN(S1571),2)</f>
        <v>S$1571</v>
      </c>
      <c r="T1581" s="4" t="str">
        <f t="shared" ref="T1581:CD1581" si="1865">ADDRESS(ROW(T1571),COLUMN(T1571),2)</f>
        <v>T$1571</v>
      </c>
      <c r="U1581" s="4" t="str">
        <f t="shared" si="1865"/>
        <v>U$1571</v>
      </c>
      <c r="V1581" s="4" t="str">
        <f t="shared" si="1865"/>
        <v>V$1571</v>
      </c>
      <c r="W1581" s="4" t="str">
        <f t="shared" si="1865"/>
        <v>W$1571</v>
      </c>
      <c r="X1581" s="4" t="str">
        <f t="shared" si="1865"/>
        <v>X$1571</v>
      </c>
      <c r="Y1581" s="4" t="str">
        <f t="shared" si="1865"/>
        <v>Y$1571</v>
      </c>
      <c r="Z1581" s="4" t="str">
        <f t="shared" si="1865"/>
        <v>Z$1571</v>
      </c>
      <c r="AA1581" s="4" t="str">
        <f t="shared" si="1865"/>
        <v>AA$1571</v>
      </c>
      <c r="AB1581" s="4" t="str">
        <f t="shared" si="1865"/>
        <v>AB$1571</v>
      </c>
      <c r="AC1581" s="4" t="str">
        <f t="shared" si="1865"/>
        <v>AC$1571</v>
      </c>
      <c r="AD1581" s="4" t="str">
        <f t="shared" si="1865"/>
        <v>AD$1571</v>
      </c>
      <c r="AE1581" s="4" t="str">
        <f t="shared" si="1865"/>
        <v>AE$1571</v>
      </c>
      <c r="AF1581" s="4" t="str">
        <f t="shared" si="1865"/>
        <v>AF$1571</v>
      </c>
      <c r="AG1581" s="4" t="str">
        <f t="shared" si="1865"/>
        <v>AG$1571</v>
      </c>
      <c r="AH1581" s="4" t="str">
        <f t="shared" si="1865"/>
        <v>AH$1571</v>
      </c>
      <c r="AI1581" s="4" t="str">
        <f t="shared" si="1865"/>
        <v>AI$1571</v>
      </c>
      <c r="AJ1581" s="4" t="str">
        <f t="shared" si="1865"/>
        <v>AJ$1571</v>
      </c>
      <c r="AK1581" s="4" t="str">
        <f t="shared" si="1865"/>
        <v>AK$1571</v>
      </c>
      <c r="AL1581" s="4" t="str">
        <f t="shared" si="1865"/>
        <v>AL$1571</v>
      </c>
      <c r="AM1581" s="4" t="str">
        <f t="shared" si="1865"/>
        <v>AM$1571</v>
      </c>
      <c r="AN1581" s="4" t="str">
        <f t="shared" si="1865"/>
        <v>AN$1571</v>
      </c>
      <c r="AO1581" s="4" t="str">
        <f t="shared" si="1865"/>
        <v>AO$1571</v>
      </c>
      <c r="AP1581" s="4" t="str">
        <f t="shared" si="1865"/>
        <v>AP$1571</v>
      </c>
      <c r="AQ1581" s="4" t="str">
        <f t="shared" si="1865"/>
        <v>AQ$1571</v>
      </c>
      <c r="AR1581" s="4" t="str">
        <f t="shared" si="1865"/>
        <v>AR$1571</v>
      </c>
      <c r="AS1581" s="4" t="str">
        <f t="shared" si="1865"/>
        <v>AS$1571</v>
      </c>
      <c r="AT1581" s="4" t="str">
        <f t="shared" si="1865"/>
        <v>AT$1571</v>
      </c>
      <c r="AU1581" s="4" t="str">
        <f t="shared" si="1865"/>
        <v>AU$1571</v>
      </c>
      <c r="AV1581" s="4" t="str">
        <f t="shared" si="1865"/>
        <v>AV$1571</v>
      </c>
      <c r="AW1581" s="4" t="str">
        <f t="shared" si="1865"/>
        <v>AW$1571</v>
      </c>
      <c r="AX1581" s="4" t="str">
        <f t="shared" si="1865"/>
        <v>AX$1571</v>
      </c>
      <c r="AY1581" s="4" t="str">
        <f t="shared" si="1865"/>
        <v>AY$1571</v>
      </c>
      <c r="AZ1581" s="4" t="str">
        <f t="shared" si="1865"/>
        <v>AZ$1571</v>
      </c>
      <c r="BA1581" s="4" t="str">
        <f t="shared" si="1865"/>
        <v>BA$1571</v>
      </c>
      <c r="BB1581" s="4" t="str">
        <f t="shared" si="1865"/>
        <v>BB$1571</v>
      </c>
      <c r="BC1581" s="4" t="str">
        <f t="shared" si="1865"/>
        <v>BC$1571</v>
      </c>
      <c r="BD1581" s="4" t="str">
        <f t="shared" si="1865"/>
        <v>BD$1571</v>
      </c>
      <c r="BE1581" s="4" t="str">
        <f t="shared" si="1865"/>
        <v>BE$1571</v>
      </c>
      <c r="BF1581" s="4" t="str">
        <f t="shared" si="1865"/>
        <v>BF$1571</v>
      </c>
      <c r="BG1581" s="4" t="str">
        <f t="shared" si="1865"/>
        <v>BG$1571</v>
      </c>
      <c r="BH1581" s="4" t="str">
        <f t="shared" si="1865"/>
        <v>BH$1571</v>
      </c>
      <c r="BI1581" s="4" t="str">
        <f t="shared" si="1865"/>
        <v>BI$1571</v>
      </c>
      <c r="BJ1581" s="4" t="str">
        <f t="shared" si="1865"/>
        <v>BJ$1571</v>
      </c>
      <c r="BK1581" s="4" t="str">
        <f t="shared" si="1865"/>
        <v>BK$1571</v>
      </c>
      <c r="BL1581" s="4" t="str">
        <f t="shared" si="1865"/>
        <v>BL$1571</v>
      </c>
      <c r="BM1581" s="4" t="str">
        <f t="shared" si="1865"/>
        <v>BM$1571</v>
      </c>
      <c r="BN1581" s="4" t="str">
        <f t="shared" si="1865"/>
        <v>BN$1571</v>
      </c>
      <c r="BO1581" s="4" t="str">
        <f t="shared" si="1865"/>
        <v>BO$1571</v>
      </c>
      <c r="BP1581" s="4" t="str">
        <f t="shared" si="1865"/>
        <v>BP$1571</v>
      </c>
      <c r="BQ1581" s="4" t="str">
        <f t="shared" si="1865"/>
        <v>BQ$1571</v>
      </c>
      <c r="BR1581" s="4" t="str">
        <f t="shared" si="1865"/>
        <v>BR$1571</v>
      </c>
      <c r="BS1581" s="4" t="str">
        <f t="shared" si="1865"/>
        <v>BS$1571</v>
      </c>
      <c r="BT1581" s="4" t="str">
        <f t="shared" si="1865"/>
        <v>BT$1571</v>
      </c>
      <c r="BU1581" s="4" t="str">
        <f t="shared" si="1865"/>
        <v>BU$1571</v>
      </c>
      <c r="BV1581" s="4" t="str">
        <f t="shared" si="1865"/>
        <v>BV$1571</v>
      </c>
      <c r="BW1581" s="4" t="str">
        <f t="shared" si="1865"/>
        <v>BW$1571</v>
      </c>
      <c r="BX1581" s="4" t="str">
        <f t="shared" si="1865"/>
        <v>BX$1571</v>
      </c>
      <c r="BY1581" s="4" t="str">
        <f t="shared" si="1865"/>
        <v>BY$1571</v>
      </c>
      <c r="BZ1581" s="4" t="str">
        <f t="shared" si="1865"/>
        <v>BZ$1571</v>
      </c>
      <c r="CA1581" s="4" t="str">
        <f t="shared" si="1865"/>
        <v>CA$1571</v>
      </c>
      <c r="CB1581" s="4" t="str">
        <f t="shared" si="1865"/>
        <v>CB$1571</v>
      </c>
      <c r="CC1581" s="4" t="str">
        <f t="shared" si="1865"/>
        <v>CC$1571</v>
      </c>
      <c r="CD1581" s="4" t="str">
        <f t="shared" si="1865"/>
        <v>CD$1571</v>
      </c>
      <c r="CE1581" s="4" t="str">
        <f t="shared" ref="CE1581:CK1581" si="1866">ADDRESS(ROW(CE1571),COLUMN(CE1571),2)</f>
        <v>CE$1571</v>
      </c>
      <c r="CF1581" s="4" t="str">
        <f t="shared" si="1866"/>
        <v>CF$1571</v>
      </c>
      <c r="CG1581" s="4" t="str">
        <f t="shared" si="1866"/>
        <v>CG$1571</v>
      </c>
      <c r="CH1581" s="4" t="str">
        <f t="shared" si="1866"/>
        <v>CH$1571</v>
      </c>
      <c r="CI1581" s="4" t="str">
        <f t="shared" si="1866"/>
        <v>CI$1571</v>
      </c>
      <c r="CJ1581" s="4" t="str">
        <f t="shared" si="1866"/>
        <v>CJ$1571</v>
      </c>
      <c r="CK1581" s="4" t="str">
        <f t="shared" si="1866"/>
        <v>CK$1571</v>
      </c>
      <c r="CL1581" s="4" t="str">
        <f t="shared" ref="CL1581" si="1867">ADDRESS(ROW(CL1571),COLUMN(CL1571),2)</f>
        <v>CL$1571</v>
      </c>
    </row>
    <row r="1582" spans="2:90" x14ac:dyDescent="0.4">
      <c r="B1582" s="132" t="str">
        <f>B1558</f>
        <v>Secondary volume driver</v>
      </c>
      <c r="D1582" t="s">
        <v>851</v>
      </c>
      <c r="E1582" s="8" t="str">
        <f t="shared" si="1837"/>
        <v>1582 DTERMY-S</v>
      </c>
      <c r="G1582" t="s">
        <v>332</v>
      </c>
      <c r="H1582" s="12"/>
      <c r="I1582" s="60"/>
      <c r="J1582" s="60"/>
      <c r="K1582" s="15"/>
      <c r="L1582" s="15"/>
      <c r="M1582" s="15"/>
      <c r="N1582" s="15"/>
      <c r="O1582" s="15"/>
      <c r="P1582" s="15"/>
      <c r="R1582" s="15"/>
      <c r="S1582" s="175" t="str">
        <f t="shared" ref="S1582" si="1868">S1558</f>
        <v>S$15</v>
      </c>
      <c r="T1582" s="175" t="str">
        <f t="shared" ref="T1582:CD1582" si="1869">T1558</f>
        <v>T$15</v>
      </c>
      <c r="U1582" s="175" t="str">
        <f t="shared" si="1869"/>
        <v>U$15</v>
      </c>
      <c r="V1582" s="175" t="str">
        <f t="shared" si="1869"/>
        <v>V$15</v>
      </c>
      <c r="W1582" s="175" t="str">
        <f t="shared" si="1869"/>
        <v>W$15</v>
      </c>
      <c r="X1582" s="175" t="str">
        <f t="shared" si="1869"/>
        <v>X$15</v>
      </c>
      <c r="Y1582" s="175" t="str">
        <f t="shared" si="1869"/>
        <v>Y$15</v>
      </c>
      <c r="Z1582" s="175" t="str">
        <f t="shared" si="1869"/>
        <v>Z$15</v>
      </c>
      <c r="AA1582" s="175" t="str">
        <f t="shared" si="1869"/>
        <v>AA$15</v>
      </c>
      <c r="AB1582" s="175" t="str">
        <f t="shared" si="1869"/>
        <v>AB$15</v>
      </c>
      <c r="AC1582" s="175" t="str">
        <f t="shared" si="1869"/>
        <v>AC$15</v>
      </c>
      <c r="AD1582" s="175" t="str">
        <f t="shared" si="1869"/>
        <v>AD$15</v>
      </c>
      <c r="AE1582" s="175" t="str">
        <f t="shared" si="1869"/>
        <v>AE$15</v>
      </c>
      <c r="AF1582" s="175" t="str">
        <f t="shared" si="1869"/>
        <v>AF$15</v>
      </c>
      <c r="AG1582" s="175" t="str">
        <f t="shared" si="1869"/>
        <v>AG$15</v>
      </c>
      <c r="AH1582" s="175" t="str">
        <f t="shared" si="1869"/>
        <v>AH$15</v>
      </c>
      <c r="AI1582" s="175" t="str">
        <f t="shared" si="1869"/>
        <v>AI$15</v>
      </c>
      <c r="AJ1582" s="175" t="str">
        <f t="shared" si="1869"/>
        <v>AJ$15</v>
      </c>
      <c r="AK1582" s="175" t="str">
        <f t="shared" si="1869"/>
        <v>AK$15</v>
      </c>
      <c r="AL1582" s="175" t="str">
        <f t="shared" si="1869"/>
        <v>AL$15</v>
      </c>
      <c r="AM1582" s="175" t="str">
        <f t="shared" si="1869"/>
        <v>AM$15</v>
      </c>
      <c r="AN1582" s="175" t="str">
        <f t="shared" si="1869"/>
        <v>AN$15</v>
      </c>
      <c r="AO1582" s="175" t="str">
        <f t="shared" si="1869"/>
        <v>AO$15</v>
      </c>
      <c r="AP1582" s="175" t="str">
        <f t="shared" si="1869"/>
        <v>AP$15</v>
      </c>
      <c r="AQ1582" s="175" t="str">
        <f t="shared" si="1869"/>
        <v>AQ$15</v>
      </c>
      <c r="AR1582" s="175" t="str">
        <f t="shared" si="1869"/>
        <v>AR$15</v>
      </c>
      <c r="AS1582" s="175" t="str">
        <f t="shared" si="1869"/>
        <v>AS$15</v>
      </c>
      <c r="AT1582" s="175" t="str">
        <f t="shared" si="1869"/>
        <v>AT$15</v>
      </c>
      <c r="AU1582" s="175" t="str">
        <f t="shared" si="1869"/>
        <v>AU$15</v>
      </c>
      <c r="AV1582" s="175" t="str">
        <f t="shared" si="1869"/>
        <v>AV$15</v>
      </c>
      <c r="AW1582" s="175" t="str">
        <f t="shared" si="1869"/>
        <v>AW$15</v>
      </c>
      <c r="AX1582" s="175" t="str">
        <f t="shared" si="1869"/>
        <v>AX$15</v>
      </c>
      <c r="AY1582" s="175" t="str">
        <f t="shared" si="1869"/>
        <v>AY$15</v>
      </c>
      <c r="AZ1582" s="175" t="str">
        <f t="shared" si="1869"/>
        <v>AZ$15</v>
      </c>
      <c r="BA1582" s="175" t="str">
        <f t="shared" si="1869"/>
        <v>BA$15</v>
      </c>
      <c r="BB1582" s="175" t="str">
        <f t="shared" si="1869"/>
        <v>BB$15</v>
      </c>
      <c r="BC1582" s="175" t="str">
        <f t="shared" si="1869"/>
        <v>BC$15</v>
      </c>
      <c r="BD1582" s="175" t="str">
        <f t="shared" si="1869"/>
        <v>BD$15</v>
      </c>
      <c r="BE1582" s="175" t="str">
        <f t="shared" si="1869"/>
        <v>BE$15</v>
      </c>
      <c r="BF1582" s="175" t="str">
        <f t="shared" si="1869"/>
        <v>BF$15</v>
      </c>
      <c r="BG1582" s="175" t="str">
        <f t="shared" si="1869"/>
        <v>BG$15</v>
      </c>
      <c r="BH1582" s="175" t="str">
        <f t="shared" si="1869"/>
        <v>BH$15</v>
      </c>
      <c r="BI1582" s="175" t="str">
        <f t="shared" si="1869"/>
        <v>BI$15</v>
      </c>
      <c r="BJ1582" s="175" t="str">
        <f t="shared" si="1869"/>
        <v>BJ$15</v>
      </c>
      <c r="BK1582" s="175" t="str">
        <f t="shared" si="1869"/>
        <v>BK$15</v>
      </c>
      <c r="BL1582" s="175" t="str">
        <f t="shared" si="1869"/>
        <v>BL$15</v>
      </c>
      <c r="BM1582" s="175" t="str">
        <f t="shared" si="1869"/>
        <v>BM$15</v>
      </c>
      <c r="BN1582" s="175" t="str">
        <f t="shared" si="1869"/>
        <v>BN$15</v>
      </c>
      <c r="BO1582" s="175" t="str">
        <f t="shared" si="1869"/>
        <v>BO$15</v>
      </c>
      <c r="BP1582" s="175" t="str">
        <f t="shared" si="1869"/>
        <v>BP$15</v>
      </c>
      <c r="BQ1582" s="175" t="str">
        <f t="shared" si="1869"/>
        <v>BQ$15</v>
      </c>
      <c r="BR1582" s="175" t="str">
        <f t="shared" si="1869"/>
        <v>BR$15</v>
      </c>
      <c r="BS1582" s="175" t="str">
        <f t="shared" si="1869"/>
        <v>BS$15</v>
      </c>
      <c r="BT1582" s="175" t="str">
        <f t="shared" si="1869"/>
        <v>BT$15</v>
      </c>
      <c r="BU1582" s="175" t="str">
        <f t="shared" si="1869"/>
        <v>BU$15</v>
      </c>
      <c r="BV1582" s="175" t="str">
        <f t="shared" si="1869"/>
        <v>BV$15</v>
      </c>
      <c r="BW1582" s="175" t="str">
        <f t="shared" si="1869"/>
        <v>BW$15</v>
      </c>
      <c r="BX1582" s="175" t="str">
        <f t="shared" si="1869"/>
        <v>BX$15</v>
      </c>
      <c r="BY1582" s="175" t="str">
        <f t="shared" si="1869"/>
        <v>BY$15</v>
      </c>
      <c r="BZ1582" s="175" t="str">
        <f t="shared" si="1869"/>
        <v>BZ$15</v>
      </c>
      <c r="CA1582" s="175" t="str">
        <f t="shared" si="1869"/>
        <v>CA$15</v>
      </c>
      <c r="CB1582" s="175" t="str">
        <f t="shared" si="1869"/>
        <v>CB$15</v>
      </c>
      <c r="CC1582" s="175" t="str">
        <f t="shared" si="1869"/>
        <v>CC$15</v>
      </c>
      <c r="CD1582" s="175" t="str">
        <f t="shared" si="1869"/>
        <v>CD$15</v>
      </c>
      <c r="CE1582" s="175" t="str">
        <f t="shared" ref="CE1582:CK1582" si="1870">CE1558</f>
        <v>CE$15</v>
      </c>
      <c r="CF1582" s="175" t="str">
        <f t="shared" si="1870"/>
        <v>CF$15</v>
      </c>
      <c r="CG1582" s="175" t="str">
        <f t="shared" si="1870"/>
        <v>CG$15</v>
      </c>
      <c r="CH1582" s="175" t="str">
        <f t="shared" si="1870"/>
        <v>CH$15</v>
      </c>
      <c r="CI1582" s="175" t="str">
        <f t="shared" si="1870"/>
        <v>CI$15</v>
      </c>
      <c r="CJ1582" s="175" t="str">
        <f t="shared" si="1870"/>
        <v>CJ$15</v>
      </c>
      <c r="CK1582" s="175" t="str">
        <f t="shared" si="1870"/>
        <v>CK$15</v>
      </c>
      <c r="CL1582" s="175" t="str">
        <f t="shared" ref="CL1582" si="1871">CL1558</f>
        <v>CL$15</v>
      </c>
    </row>
    <row r="1583" spans="2:90" x14ac:dyDescent="0.4">
      <c r="E1583" s="8"/>
      <c r="H1583" s="12"/>
      <c r="I1583" s="60"/>
      <c r="J1583" s="60"/>
      <c r="K1583" s="15"/>
      <c r="L1583" s="15"/>
      <c r="M1583" s="15"/>
      <c r="N1583" s="15"/>
      <c r="O1583" s="15"/>
      <c r="P1583" s="15"/>
      <c r="R1583" s="15"/>
      <c r="S1583" s="76"/>
      <c r="T1583" s="76"/>
      <c r="U1583" s="76"/>
      <c r="V1583" s="76"/>
      <c r="W1583" s="76"/>
      <c r="X1583" s="76"/>
      <c r="Y1583" s="76"/>
      <c r="Z1583" s="76"/>
      <c r="AA1583" s="76"/>
      <c r="AB1583" s="76"/>
      <c r="AC1583" s="76"/>
      <c r="AD1583" s="76"/>
      <c r="AE1583" s="76"/>
      <c r="AF1583" s="76"/>
      <c r="AG1583" s="76"/>
      <c r="AH1583" s="76"/>
      <c r="AI1583" s="76"/>
      <c r="AJ1583" s="76"/>
      <c r="AK1583" s="76"/>
      <c r="AL1583" s="76"/>
      <c r="AM1583" s="76"/>
      <c r="AN1583" s="76"/>
      <c r="AO1583" s="76"/>
      <c r="AP1583" s="76"/>
      <c r="AQ1583" s="76"/>
      <c r="AR1583" s="76"/>
      <c r="AS1583" s="76"/>
      <c r="AT1583" s="76"/>
      <c r="AU1583" s="76"/>
      <c r="AV1583" s="76"/>
      <c r="AW1583" s="76"/>
      <c r="AX1583" s="76"/>
      <c r="AY1583" s="76"/>
      <c r="AZ1583" s="76"/>
      <c r="BA1583" s="76"/>
      <c r="BB1583" s="76"/>
      <c r="BC1583" s="76"/>
      <c r="BD1583" s="76"/>
      <c r="BE1583" s="76"/>
      <c r="BF1583" s="76"/>
      <c r="BG1583" s="76"/>
      <c r="BH1583" s="76"/>
      <c r="BI1583" s="76"/>
      <c r="BJ1583" s="76"/>
      <c r="BK1583" s="76"/>
      <c r="BL1583" s="76"/>
      <c r="BM1583" s="76"/>
      <c r="BN1583" s="76"/>
      <c r="BO1583" s="76"/>
      <c r="BP1583" s="76"/>
      <c r="BQ1583" s="76"/>
      <c r="BR1583" s="76"/>
      <c r="BS1583" s="76"/>
      <c r="BT1583" s="76"/>
      <c r="BU1583" s="76"/>
      <c r="BV1583" s="76"/>
      <c r="BW1583" s="76"/>
      <c r="BX1583" s="76"/>
      <c r="BY1583" s="76"/>
      <c r="BZ1583" s="76"/>
      <c r="CA1583" s="76"/>
      <c r="CB1583" s="76"/>
      <c r="CC1583" s="76"/>
      <c r="CD1583" s="76"/>
      <c r="CE1583" s="76"/>
      <c r="CF1583" s="76"/>
      <c r="CG1583" s="76"/>
      <c r="CH1583" s="76"/>
      <c r="CI1583" s="76"/>
      <c r="CJ1583" s="76"/>
      <c r="CK1583" s="76"/>
      <c r="CL1583" s="76"/>
    </row>
    <row r="1584" spans="2:90" x14ac:dyDescent="0.4">
      <c r="E1584" s="8"/>
      <c r="H1584" s="12"/>
      <c r="I1584" s="60"/>
      <c r="J1584" s="60"/>
      <c r="K1584" s="15"/>
      <c r="L1584" s="15"/>
      <c r="M1584" s="15"/>
      <c r="N1584" s="15"/>
      <c r="O1584" s="15"/>
      <c r="P1584" s="15"/>
      <c r="R1584" s="15"/>
      <c r="S1584" s="76"/>
      <c r="T1584" s="76"/>
      <c r="U1584" s="76"/>
      <c r="V1584" s="76"/>
      <c r="W1584" s="76"/>
      <c r="X1584" s="76"/>
      <c r="Y1584" s="76"/>
      <c r="Z1584" s="76"/>
      <c r="AA1584" s="76"/>
      <c r="AB1584" s="76"/>
      <c r="AC1584" s="76"/>
      <c r="AD1584" s="76"/>
      <c r="AE1584" s="76"/>
      <c r="AF1584" s="76"/>
      <c r="AG1584" s="76"/>
      <c r="AH1584" s="76"/>
      <c r="AI1584" s="76"/>
      <c r="AJ1584" s="76"/>
      <c r="AK1584" s="76"/>
      <c r="AL1584" s="76"/>
      <c r="AM1584" s="76"/>
      <c r="AN1584" s="76"/>
      <c r="AO1584" s="76"/>
      <c r="AP1584" s="76"/>
      <c r="AQ1584" s="76"/>
      <c r="AR1584" s="76"/>
      <c r="AS1584" s="76"/>
      <c r="AT1584" s="76"/>
      <c r="AU1584" s="76"/>
      <c r="AV1584" s="76"/>
      <c r="AW1584" s="76"/>
      <c r="AX1584" s="76"/>
      <c r="AY1584" s="76"/>
      <c r="AZ1584" s="76"/>
      <c r="BA1584" s="76"/>
      <c r="BB1584" s="76"/>
      <c r="BC1584" s="76"/>
      <c r="BD1584" s="76"/>
      <c r="BE1584" s="76"/>
      <c r="BF1584" s="76"/>
      <c r="BG1584" s="76"/>
      <c r="BH1584" s="76"/>
      <c r="BI1584" s="76"/>
      <c r="BJ1584" s="76"/>
      <c r="BK1584" s="76"/>
      <c r="BL1584" s="76"/>
      <c r="BM1584" s="76"/>
      <c r="BN1584" s="76"/>
      <c r="BO1584" s="76"/>
      <c r="BP1584" s="76"/>
      <c r="BQ1584" s="76"/>
      <c r="BR1584" s="76"/>
      <c r="BS1584" s="76"/>
      <c r="BT1584" s="76"/>
      <c r="BU1584" s="76"/>
      <c r="BV1584" s="76"/>
      <c r="BW1584" s="76"/>
      <c r="BX1584" s="76"/>
      <c r="BY1584" s="76"/>
      <c r="BZ1584" s="76"/>
      <c r="CA1584" s="76"/>
      <c r="CB1584" s="76"/>
      <c r="CC1584" s="76"/>
      <c r="CD1584" s="76"/>
      <c r="CE1584" s="76"/>
      <c r="CF1584" s="76"/>
      <c r="CG1584" s="76"/>
      <c r="CH1584" s="76"/>
      <c r="CI1584" s="76"/>
      <c r="CJ1584" s="76"/>
      <c r="CK1584" s="76"/>
      <c r="CL1584" s="76"/>
    </row>
    <row r="1585" spans="5:90" x14ac:dyDescent="0.4">
      <c r="E1585" s="8"/>
      <c r="H1585" s="12"/>
      <c r="I1585" s="60"/>
      <c r="J1585" s="60"/>
      <c r="K1585" s="15"/>
      <c r="L1585" s="15"/>
      <c r="M1585" s="15"/>
      <c r="N1585" s="15"/>
      <c r="O1585" s="15"/>
      <c r="P1585" s="15"/>
      <c r="R1585" s="15"/>
      <c r="S1585" s="76"/>
      <c r="T1585" s="76"/>
      <c r="U1585" s="76"/>
      <c r="V1585" s="76"/>
      <c r="W1585" s="76"/>
      <c r="X1585" s="76"/>
      <c r="Y1585" s="76"/>
      <c r="Z1585" s="76"/>
      <c r="AA1585" s="76"/>
      <c r="AB1585" s="76"/>
      <c r="AC1585" s="76"/>
      <c r="AD1585" s="76"/>
      <c r="AE1585" s="76"/>
      <c r="AF1585" s="76"/>
      <c r="AG1585" s="76"/>
      <c r="AH1585" s="76"/>
      <c r="AI1585" s="76"/>
      <c r="AJ1585" s="76"/>
      <c r="AK1585" s="76"/>
      <c r="AL1585" s="76"/>
      <c r="AM1585" s="76"/>
      <c r="AN1585" s="76"/>
      <c r="AO1585" s="76"/>
      <c r="AP1585" s="76"/>
      <c r="AQ1585" s="76"/>
      <c r="AR1585" s="76"/>
      <c r="AS1585" s="76"/>
      <c r="AT1585" s="76"/>
      <c r="AU1585" s="76"/>
      <c r="AV1585" s="76"/>
      <c r="AW1585" s="76"/>
      <c r="AX1585" s="76"/>
      <c r="AY1585" s="76"/>
      <c r="AZ1585" s="76"/>
      <c r="BA1585" s="76"/>
      <c r="BB1585" s="76"/>
      <c r="BC1585" s="76"/>
      <c r="BD1585" s="76"/>
      <c r="BE1585" s="76"/>
      <c r="BF1585" s="76"/>
      <c r="BG1585" s="76"/>
      <c r="BH1585" s="76"/>
      <c r="BI1585" s="76"/>
      <c r="BJ1585" s="76"/>
      <c r="BK1585" s="76"/>
      <c r="BL1585" s="76"/>
      <c r="BM1585" s="76"/>
      <c r="BN1585" s="76"/>
      <c r="BO1585" s="76"/>
      <c r="BP1585" s="76"/>
      <c r="BQ1585" s="76"/>
      <c r="BR1585" s="76"/>
      <c r="BS1585" s="76"/>
      <c r="BT1585" s="76"/>
      <c r="BU1585" s="76"/>
      <c r="BV1585" s="76"/>
      <c r="BW1585" s="76"/>
      <c r="BX1585" s="76"/>
      <c r="BY1585" s="76"/>
      <c r="BZ1585" s="76"/>
      <c r="CA1585" s="76"/>
      <c r="CB1585" s="76"/>
      <c r="CC1585" s="76"/>
      <c r="CD1585" s="76"/>
      <c r="CE1585" s="76"/>
      <c r="CF1585" s="76"/>
      <c r="CG1585" s="76"/>
      <c r="CH1585" s="76"/>
      <c r="CI1585" s="76"/>
      <c r="CJ1585" s="76"/>
      <c r="CK1585" s="76"/>
      <c r="CL1585" s="76"/>
    </row>
    <row r="1586" spans="5:90" x14ac:dyDescent="0.4">
      <c r="E1586" s="8"/>
      <c r="H1586" s="12"/>
      <c r="I1586" s="60"/>
      <c r="J1586" s="60"/>
      <c r="K1586" s="15"/>
      <c r="L1586" s="15"/>
      <c r="M1586" s="15"/>
      <c r="N1586" s="15"/>
      <c r="O1586" s="15"/>
      <c r="P1586" s="15"/>
      <c r="R1586" s="15"/>
      <c r="S1586" s="76"/>
      <c r="T1586" s="76"/>
      <c r="U1586" s="76"/>
      <c r="V1586" s="76"/>
      <c r="W1586" s="76"/>
      <c r="X1586" s="76"/>
      <c r="Y1586" s="76"/>
      <c r="Z1586" s="76"/>
      <c r="AA1586" s="76"/>
      <c r="AB1586" s="76"/>
      <c r="AC1586" s="76"/>
      <c r="AD1586" s="76"/>
      <c r="AE1586" s="76"/>
      <c r="AF1586" s="76"/>
      <c r="AG1586" s="76"/>
      <c r="AH1586" s="76"/>
      <c r="AI1586" s="76"/>
      <c r="AJ1586" s="76"/>
      <c r="AK1586" s="76"/>
      <c r="AL1586" s="76"/>
      <c r="AM1586" s="76"/>
      <c r="AN1586" s="76"/>
      <c r="AO1586" s="76"/>
      <c r="AP1586" s="76"/>
      <c r="AQ1586" s="76"/>
      <c r="AR1586" s="76"/>
      <c r="AS1586" s="76"/>
      <c r="AT1586" s="76"/>
      <c r="AU1586" s="76"/>
      <c r="AV1586" s="76"/>
      <c r="AW1586" s="76"/>
      <c r="AX1586" s="76"/>
      <c r="AY1586" s="76"/>
      <c r="AZ1586" s="76"/>
      <c r="BA1586" s="76"/>
      <c r="BB1586" s="76"/>
      <c r="BC1586" s="76"/>
      <c r="BD1586" s="76"/>
      <c r="BE1586" s="76"/>
      <c r="BF1586" s="76"/>
      <c r="BG1586" s="76"/>
      <c r="BH1586" s="76"/>
      <c r="BI1586" s="76"/>
      <c r="BJ1586" s="76"/>
      <c r="BK1586" s="76"/>
      <c r="BL1586" s="76"/>
      <c r="BM1586" s="76"/>
      <c r="BN1586" s="76"/>
      <c r="BO1586" s="76"/>
      <c r="BP1586" s="76"/>
      <c r="BQ1586" s="76"/>
      <c r="BR1586" s="76"/>
      <c r="BS1586" s="76"/>
      <c r="BT1586" s="76"/>
      <c r="BU1586" s="76"/>
      <c r="BV1586" s="76"/>
      <c r="BW1586" s="76"/>
      <c r="BX1586" s="76"/>
      <c r="BY1586" s="76"/>
      <c r="BZ1586" s="76"/>
      <c r="CA1586" s="76"/>
      <c r="CB1586" s="76"/>
      <c r="CC1586" s="76"/>
      <c r="CD1586" s="76"/>
      <c r="CE1586" s="76"/>
      <c r="CF1586" s="76"/>
      <c r="CG1586" s="76"/>
      <c r="CH1586" s="76"/>
      <c r="CI1586" s="76"/>
      <c r="CJ1586" s="76"/>
      <c r="CK1586" s="76"/>
      <c r="CL1586" s="76"/>
    </row>
    <row r="1587" spans="5:90" x14ac:dyDescent="0.4">
      <c r="E1587" s="8"/>
      <c r="H1587" s="12"/>
      <c r="I1587" s="60"/>
      <c r="J1587" s="60"/>
      <c r="K1587" s="15"/>
      <c r="L1587" s="15"/>
      <c r="M1587" s="15"/>
      <c r="N1587" s="15"/>
      <c r="O1587" s="15"/>
      <c r="P1587" s="15"/>
      <c r="R1587" s="15"/>
      <c r="S1587" s="76"/>
      <c r="T1587" s="76"/>
      <c r="U1587" s="76"/>
      <c r="V1587" s="76"/>
      <c r="W1587" s="76"/>
      <c r="X1587" s="76"/>
      <c r="Y1587" s="76"/>
      <c r="Z1587" s="76"/>
      <c r="AA1587" s="76"/>
      <c r="AB1587" s="76"/>
      <c r="AC1587" s="76"/>
      <c r="AD1587" s="76"/>
      <c r="AE1587" s="76"/>
      <c r="AF1587" s="76"/>
      <c r="AG1587" s="76"/>
      <c r="AH1587" s="76"/>
      <c r="AI1587" s="76"/>
      <c r="AJ1587" s="76"/>
      <c r="AK1587" s="76"/>
      <c r="AL1587" s="76"/>
      <c r="AM1587" s="76"/>
      <c r="AN1587" s="76"/>
      <c r="AO1587" s="76"/>
      <c r="AP1587" s="76"/>
      <c r="AQ1587" s="76"/>
      <c r="AR1587" s="76"/>
      <c r="AS1587" s="76"/>
      <c r="AT1587" s="76"/>
      <c r="AU1587" s="76"/>
      <c r="AV1587" s="76"/>
      <c r="AW1587" s="76"/>
      <c r="AX1587" s="76"/>
      <c r="AY1587" s="76"/>
      <c r="AZ1587" s="76"/>
      <c r="BA1587" s="76"/>
      <c r="BB1587" s="76"/>
      <c r="BC1587" s="76"/>
      <c r="BD1587" s="76"/>
      <c r="BE1587" s="76"/>
      <c r="BF1587" s="76"/>
      <c r="BG1587" s="76"/>
      <c r="BH1587" s="76"/>
      <c r="BI1587" s="76"/>
      <c r="BJ1587" s="76"/>
      <c r="BK1587" s="76"/>
      <c r="BL1587" s="76"/>
      <c r="BM1587" s="76"/>
      <c r="BN1587" s="76"/>
      <c r="BO1587" s="76"/>
      <c r="BP1587" s="76"/>
      <c r="BQ1587" s="76"/>
      <c r="BR1587" s="76"/>
      <c r="BS1587" s="76"/>
      <c r="BT1587" s="76"/>
      <c r="BU1587" s="76"/>
      <c r="BV1587" s="76"/>
      <c r="BW1587" s="76"/>
      <c r="BX1587" s="76"/>
      <c r="BY1587" s="76"/>
      <c r="BZ1587" s="76"/>
      <c r="CA1587" s="76"/>
      <c r="CB1587" s="76"/>
      <c r="CC1587" s="76"/>
      <c r="CD1587" s="76"/>
      <c r="CE1587" s="76"/>
      <c r="CF1587" s="76"/>
      <c r="CG1587" s="76"/>
      <c r="CH1587" s="76"/>
      <c r="CI1587" s="76"/>
      <c r="CJ1587" s="76"/>
      <c r="CK1587" s="76"/>
      <c r="CL1587" s="76"/>
    </row>
    <row r="1588" spans="5:90" x14ac:dyDescent="0.4">
      <c r="E1588" s="8"/>
      <c r="H1588" s="12"/>
      <c r="I1588" s="60"/>
      <c r="J1588" s="60"/>
      <c r="K1588" s="15"/>
      <c r="L1588" s="15"/>
      <c r="M1588" s="15"/>
      <c r="N1588" s="15"/>
      <c r="O1588" s="15"/>
      <c r="P1588" s="15"/>
      <c r="R1588" s="15"/>
      <c r="S1588" s="76"/>
      <c r="T1588" s="76"/>
      <c r="U1588" s="76"/>
      <c r="V1588" s="76"/>
      <c r="W1588" s="76"/>
      <c r="X1588" s="76"/>
      <c r="Y1588" s="76"/>
      <c r="Z1588" s="76"/>
      <c r="AA1588" s="76"/>
      <c r="AB1588" s="76"/>
      <c r="AC1588" s="76"/>
      <c r="AD1588" s="76"/>
      <c r="AE1588" s="76"/>
      <c r="AF1588" s="76"/>
      <c r="AG1588" s="76"/>
      <c r="AH1588" s="76"/>
      <c r="AI1588" s="76"/>
      <c r="AJ1588" s="76"/>
      <c r="AK1588" s="76"/>
      <c r="AL1588" s="76"/>
      <c r="AM1588" s="76"/>
      <c r="AN1588" s="76"/>
      <c r="AO1588" s="76"/>
      <c r="AP1588" s="76"/>
      <c r="AQ1588" s="76"/>
      <c r="AR1588" s="76"/>
      <c r="AS1588" s="76"/>
      <c r="AT1588" s="76"/>
      <c r="AU1588" s="76"/>
      <c r="AV1588" s="76"/>
      <c r="AW1588" s="76"/>
      <c r="AX1588" s="76"/>
      <c r="AY1588" s="76"/>
      <c r="AZ1588" s="76"/>
      <c r="BA1588" s="76"/>
      <c r="BB1588" s="76"/>
      <c r="BC1588" s="76"/>
      <c r="BD1588" s="76"/>
      <c r="BE1588" s="76"/>
      <c r="BF1588" s="76"/>
      <c r="BG1588" s="76"/>
      <c r="BH1588" s="76"/>
      <c r="BI1588" s="76"/>
      <c r="BJ1588" s="76"/>
      <c r="BK1588" s="76"/>
      <c r="BL1588" s="76"/>
      <c r="BM1588" s="76"/>
      <c r="BN1588" s="76"/>
      <c r="BO1588" s="76"/>
      <c r="BP1588" s="76"/>
      <c r="BQ1588" s="76"/>
      <c r="BR1588" s="76"/>
      <c r="BS1588" s="76"/>
      <c r="BT1588" s="76"/>
      <c r="BU1588" s="76"/>
      <c r="BV1588" s="76"/>
      <c r="BW1588" s="76"/>
      <c r="BX1588" s="76"/>
      <c r="BY1588" s="76"/>
      <c r="BZ1588" s="76"/>
      <c r="CA1588" s="76"/>
      <c r="CB1588" s="76"/>
      <c r="CC1588" s="76"/>
      <c r="CD1588" s="76"/>
      <c r="CE1588" s="76"/>
      <c r="CF1588" s="76"/>
      <c r="CG1588" s="76"/>
      <c r="CH1588" s="76"/>
      <c r="CI1588" s="76"/>
      <c r="CJ1588" s="76"/>
      <c r="CK1588" s="76"/>
      <c r="CL1588" s="76"/>
    </row>
    <row r="1589" spans="5:90" x14ac:dyDescent="0.4">
      <c r="E1589" s="8"/>
      <c r="H1589" s="12"/>
      <c r="I1589" s="60"/>
      <c r="J1589" s="60"/>
      <c r="K1589" s="15"/>
      <c r="L1589" s="15"/>
      <c r="M1589" s="15"/>
      <c r="N1589" s="15"/>
      <c r="O1589" s="15"/>
      <c r="P1589" s="15"/>
      <c r="R1589" s="15"/>
      <c r="S1589" s="76"/>
      <c r="T1589" s="76"/>
      <c r="U1589" s="76"/>
      <c r="V1589" s="76"/>
      <c r="W1589" s="76"/>
      <c r="X1589" s="76"/>
      <c r="Y1589" s="76"/>
      <c r="Z1589" s="76"/>
      <c r="AA1589" s="76"/>
      <c r="AB1589" s="76"/>
      <c r="AC1589" s="76"/>
      <c r="AD1589" s="76"/>
      <c r="AE1589" s="76"/>
      <c r="AF1589" s="76"/>
      <c r="AG1589" s="76"/>
      <c r="AH1589" s="76"/>
      <c r="AI1589" s="76"/>
      <c r="AJ1589" s="76"/>
      <c r="AK1589" s="76"/>
      <c r="AL1589" s="76"/>
      <c r="AM1589" s="76"/>
      <c r="AN1589" s="76"/>
      <c r="AO1589" s="76"/>
      <c r="AP1589" s="76"/>
      <c r="AQ1589" s="76"/>
      <c r="AR1589" s="76"/>
      <c r="AS1589" s="76"/>
      <c r="AT1589" s="76"/>
      <c r="AU1589" s="76"/>
      <c r="AV1589" s="76"/>
      <c r="AW1589" s="76"/>
      <c r="AX1589" s="76"/>
      <c r="AY1589" s="76"/>
      <c r="AZ1589" s="76"/>
      <c r="BA1589" s="76"/>
      <c r="BB1589" s="76"/>
      <c r="BC1589" s="76"/>
      <c r="BD1589" s="76"/>
      <c r="BE1589" s="76"/>
      <c r="BF1589" s="76"/>
      <c r="BG1589" s="76"/>
      <c r="BH1589" s="76"/>
      <c r="BI1589" s="76"/>
      <c r="BJ1589" s="76"/>
      <c r="BK1589" s="76"/>
      <c r="BL1589" s="76"/>
      <c r="BM1589" s="76"/>
      <c r="BN1589" s="76"/>
      <c r="BO1589" s="76"/>
      <c r="BP1589" s="76"/>
      <c r="BQ1589" s="76"/>
      <c r="BR1589" s="76"/>
      <c r="BS1589" s="76"/>
      <c r="BT1589" s="76"/>
      <c r="BU1589" s="76"/>
      <c r="BV1589" s="76"/>
      <c r="BW1589" s="76"/>
      <c r="BX1589" s="76"/>
      <c r="BY1589" s="76"/>
      <c r="BZ1589" s="76"/>
      <c r="CA1589" s="76"/>
      <c r="CB1589" s="76"/>
      <c r="CC1589" s="76"/>
      <c r="CD1589" s="76"/>
      <c r="CE1589" s="76"/>
      <c r="CF1589" s="76"/>
      <c r="CG1589" s="76"/>
      <c r="CH1589" s="76"/>
      <c r="CI1589" s="76"/>
      <c r="CJ1589" s="76"/>
      <c r="CK1589" s="76"/>
      <c r="CL1589" s="76"/>
    </row>
    <row r="1590" spans="5:90" x14ac:dyDescent="0.4">
      <c r="E1590" s="8"/>
      <c r="H1590" s="12"/>
      <c r="I1590" s="60"/>
      <c r="J1590" s="60"/>
      <c r="K1590" s="15"/>
      <c r="L1590" s="15"/>
      <c r="M1590" s="15"/>
      <c r="N1590" s="15"/>
      <c r="O1590" s="15"/>
      <c r="P1590" s="15"/>
      <c r="R1590" s="15"/>
      <c r="S1590" s="76"/>
      <c r="T1590" s="76"/>
      <c r="U1590" s="76"/>
      <c r="V1590" s="76"/>
      <c r="W1590" s="76"/>
      <c r="X1590" s="76"/>
      <c r="Y1590" s="76"/>
      <c r="Z1590" s="76"/>
      <c r="AA1590" s="76"/>
      <c r="AB1590" s="76"/>
      <c r="AC1590" s="76"/>
      <c r="AD1590" s="76"/>
      <c r="AE1590" s="76"/>
      <c r="AF1590" s="76"/>
      <c r="AG1590" s="76"/>
      <c r="AH1590" s="76"/>
      <c r="AI1590" s="76"/>
      <c r="AJ1590" s="76"/>
      <c r="AK1590" s="76"/>
      <c r="AL1590" s="76"/>
      <c r="AM1590" s="76"/>
      <c r="AN1590" s="76"/>
      <c r="AO1590" s="76"/>
      <c r="AP1590" s="76"/>
      <c r="AQ1590" s="76"/>
      <c r="AR1590" s="76"/>
      <c r="AS1590" s="76"/>
      <c r="AT1590" s="76"/>
      <c r="AU1590" s="76"/>
      <c r="AV1590" s="76"/>
      <c r="AW1590" s="76"/>
      <c r="AX1590" s="76"/>
      <c r="AY1590" s="76"/>
      <c r="AZ1590" s="76"/>
      <c r="BA1590" s="76"/>
      <c r="BB1590" s="76"/>
      <c r="BC1590" s="76"/>
      <c r="BD1590" s="76"/>
      <c r="BE1590" s="76"/>
      <c r="BF1590" s="76"/>
      <c r="BG1590" s="76"/>
      <c r="BH1590" s="76"/>
      <c r="BI1590" s="76"/>
      <c r="BJ1590" s="76"/>
      <c r="BK1590" s="76"/>
      <c r="BL1590" s="76"/>
      <c r="BM1590" s="76"/>
      <c r="BN1590" s="76"/>
      <c r="BO1590" s="76"/>
      <c r="BP1590" s="76"/>
      <c r="BQ1590" s="76"/>
      <c r="BR1590" s="76"/>
      <c r="BS1590" s="76"/>
      <c r="BT1590" s="76"/>
      <c r="BU1590" s="76"/>
      <c r="BV1590" s="76"/>
      <c r="BW1590" s="76"/>
      <c r="BX1590" s="76"/>
      <c r="BY1590" s="76"/>
      <c r="BZ1590" s="76"/>
      <c r="CA1590" s="76"/>
      <c r="CB1590" s="76"/>
      <c r="CC1590" s="76"/>
      <c r="CD1590" s="76"/>
      <c r="CE1590" s="76"/>
      <c r="CF1590" s="76"/>
      <c r="CG1590" s="76"/>
      <c r="CH1590" s="76"/>
      <c r="CI1590" s="76"/>
      <c r="CJ1590" s="76"/>
      <c r="CK1590" s="76"/>
      <c r="CL1590" s="76"/>
    </row>
    <row r="1591" spans="5:90" x14ac:dyDescent="0.4">
      <c r="E1591" s="8"/>
      <c r="H1591" s="12"/>
      <c r="I1591" s="60"/>
      <c r="J1591" s="60"/>
      <c r="K1591" s="15"/>
      <c r="L1591" s="15"/>
      <c r="M1591" s="15"/>
      <c r="N1591" s="15"/>
      <c r="O1591" s="15"/>
      <c r="P1591" s="15"/>
      <c r="R1591" s="15"/>
      <c r="S1591" s="76"/>
      <c r="T1591" s="76"/>
      <c r="U1591" s="76"/>
      <c r="V1591" s="76"/>
      <c r="W1591" s="76"/>
      <c r="X1591" s="76"/>
      <c r="Y1591" s="76"/>
      <c r="Z1591" s="76"/>
      <c r="AA1591" s="76"/>
      <c r="AB1591" s="76"/>
      <c r="AC1591" s="76"/>
      <c r="AD1591" s="76"/>
      <c r="AE1591" s="76"/>
      <c r="AF1591" s="76"/>
      <c r="AG1591" s="76"/>
      <c r="AH1591" s="76"/>
      <c r="AI1591" s="76"/>
      <c r="AJ1591" s="76"/>
      <c r="AK1591" s="76"/>
      <c r="AL1591" s="76"/>
      <c r="AM1591" s="76"/>
      <c r="AN1591" s="76"/>
      <c r="AO1591" s="76"/>
      <c r="AP1591" s="76"/>
      <c r="AQ1591" s="76"/>
      <c r="AR1591" s="76"/>
      <c r="AS1591" s="76"/>
      <c r="AT1591" s="76"/>
      <c r="AU1591" s="76"/>
      <c r="AV1591" s="76"/>
      <c r="AW1591" s="76"/>
      <c r="AX1591" s="76"/>
      <c r="AY1591" s="76"/>
      <c r="AZ1591" s="76"/>
      <c r="BA1591" s="76"/>
      <c r="BB1591" s="76"/>
      <c r="BC1591" s="76"/>
      <c r="BD1591" s="76"/>
      <c r="BE1591" s="76"/>
      <c r="BF1591" s="76"/>
      <c r="BG1591" s="76"/>
      <c r="BH1591" s="76"/>
      <c r="BI1591" s="76"/>
      <c r="BJ1591" s="76"/>
      <c r="BK1591" s="76"/>
      <c r="BL1591" s="76"/>
      <c r="BM1591" s="76"/>
      <c r="BN1591" s="76"/>
      <c r="BO1591" s="76"/>
      <c r="BP1591" s="76"/>
      <c r="BQ1591" s="76"/>
      <c r="BR1591" s="76"/>
      <c r="BS1591" s="76"/>
      <c r="BT1591" s="76"/>
      <c r="BU1591" s="76"/>
      <c r="BV1591" s="76"/>
      <c r="BW1591" s="76"/>
      <c r="BX1591" s="76"/>
      <c r="BY1591" s="76"/>
      <c r="BZ1591" s="76"/>
      <c r="CA1591" s="76"/>
      <c r="CB1591" s="76"/>
      <c r="CC1591" s="76"/>
      <c r="CD1591" s="76"/>
      <c r="CE1591" s="76"/>
      <c r="CF1591" s="76"/>
      <c r="CG1591" s="76"/>
      <c r="CH1591" s="76"/>
      <c r="CI1591" s="76"/>
      <c r="CJ1591" s="76"/>
      <c r="CK1591" s="76"/>
      <c r="CL1591" s="76"/>
    </row>
    <row r="1592" spans="5:90" x14ac:dyDescent="0.4">
      <c r="E1592" s="8"/>
      <c r="H1592" s="12"/>
      <c r="I1592" s="60"/>
      <c r="J1592" s="60"/>
      <c r="K1592" s="15"/>
      <c r="L1592" s="15"/>
      <c r="M1592" s="15"/>
      <c r="N1592" s="15"/>
      <c r="O1592" s="15"/>
      <c r="P1592" s="15"/>
      <c r="R1592" s="15"/>
      <c r="S1592" s="76"/>
      <c r="T1592" s="76"/>
      <c r="U1592" s="76"/>
      <c r="V1592" s="76"/>
      <c r="W1592" s="76"/>
      <c r="X1592" s="76"/>
      <c r="Y1592" s="76"/>
      <c r="Z1592" s="76"/>
      <c r="AA1592" s="76"/>
      <c r="AB1592" s="76"/>
      <c r="AC1592" s="76"/>
      <c r="AD1592" s="76"/>
      <c r="AE1592" s="76"/>
      <c r="AF1592" s="76"/>
      <c r="AG1592" s="76"/>
      <c r="AH1592" s="76"/>
      <c r="AI1592" s="76"/>
      <c r="AJ1592" s="76"/>
      <c r="AK1592" s="76"/>
      <c r="AL1592" s="76"/>
      <c r="AM1592" s="76"/>
      <c r="AN1592" s="76"/>
      <c r="AO1592" s="76"/>
      <c r="AP1592" s="76"/>
      <c r="AQ1592" s="76"/>
      <c r="AR1592" s="76"/>
      <c r="AS1592" s="76"/>
      <c r="AT1592" s="76"/>
      <c r="AU1592" s="76"/>
      <c r="AV1592" s="76"/>
      <c r="AW1592" s="76"/>
      <c r="AX1592" s="76"/>
      <c r="AY1592" s="76"/>
      <c r="AZ1592" s="76"/>
      <c r="BA1592" s="76"/>
      <c r="BB1592" s="76"/>
      <c r="BC1592" s="76"/>
      <c r="BD1592" s="76"/>
      <c r="BE1592" s="76"/>
      <c r="BF1592" s="76"/>
      <c r="BG1592" s="76"/>
      <c r="BH1592" s="76"/>
      <c r="BI1592" s="76"/>
      <c r="BJ1592" s="76"/>
      <c r="BK1592" s="76"/>
      <c r="BL1592" s="76"/>
      <c r="BM1592" s="76"/>
      <c r="BN1592" s="76"/>
      <c r="BO1592" s="76"/>
      <c r="BP1592" s="76"/>
      <c r="BQ1592" s="76"/>
      <c r="BR1592" s="76"/>
      <c r="BS1592" s="76"/>
      <c r="BT1592" s="76"/>
      <c r="BU1592" s="76"/>
      <c r="BV1592" s="76"/>
      <c r="BW1592" s="76"/>
      <c r="BX1592" s="76"/>
      <c r="BY1592" s="76"/>
      <c r="BZ1592" s="76"/>
      <c r="CA1592" s="76"/>
      <c r="CB1592" s="76"/>
      <c r="CC1592" s="76"/>
      <c r="CD1592" s="76"/>
      <c r="CE1592" s="76"/>
      <c r="CF1592" s="76"/>
      <c r="CG1592" s="76"/>
      <c r="CH1592" s="76"/>
      <c r="CI1592" s="76"/>
      <c r="CJ1592" s="76"/>
      <c r="CK1592" s="76"/>
      <c r="CL1592" s="76"/>
    </row>
    <row r="1593" spans="5:90" x14ac:dyDescent="0.4">
      <c r="E1593" s="8"/>
      <c r="H1593" s="12"/>
      <c r="I1593" s="60"/>
      <c r="J1593" s="60"/>
      <c r="K1593" s="15"/>
      <c r="L1593" s="15"/>
      <c r="M1593" s="15"/>
      <c r="N1593" s="15"/>
      <c r="O1593" s="15"/>
      <c r="P1593" s="15"/>
      <c r="R1593" s="15"/>
      <c r="S1593" s="76"/>
      <c r="T1593" s="76"/>
      <c r="U1593" s="76"/>
      <c r="V1593" s="76"/>
      <c r="W1593" s="76"/>
      <c r="X1593" s="76"/>
      <c r="Y1593" s="76"/>
      <c r="Z1593" s="76"/>
      <c r="AA1593" s="76"/>
      <c r="AB1593" s="76"/>
      <c r="AC1593" s="76"/>
      <c r="AD1593" s="76"/>
      <c r="AE1593" s="76"/>
      <c r="AF1593" s="76"/>
      <c r="AG1593" s="76"/>
      <c r="AH1593" s="76"/>
      <c r="AI1593" s="76"/>
      <c r="AJ1593" s="76"/>
      <c r="AK1593" s="76"/>
      <c r="AL1593" s="76"/>
      <c r="AM1593" s="76"/>
      <c r="AN1593" s="76"/>
      <c r="AO1593" s="76"/>
      <c r="AP1593" s="76"/>
      <c r="AQ1593" s="76"/>
      <c r="AR1593" s="76"/>
      <c r="AS1593" s="76"/>
      <c r="AT1593" s="76"/>
      <c r="AU1593" s="76"/>
      <c r="AV1593" s="76"/>
      <c r="AW1593" s="76"/>
      <c r="AX1593" s="76"/>
      <c r="AY1593" s="76"/>
      <c r="AZ1593" s="76"/>
      <c r="BA1593" s="76"/>
      <c r="BB1593" s="76"/>
      <c r="BC1593" s="76"/>
      <c r="BD1593" s="76"/>
      <c r="BE1593" s="76"/>
      <c r="BF1593" s="76"/>
      <c r="BG1593" s="76"/>
      <c r="BH1593" s="76"/>
      <c r="BI1593" s="76"/>
      <c r="BJ1593" s="76"/>
      <c r="BK1593" s="76"/>
      <c r="BL1593" s="76"/>
      <c r="BM1593" s="76"/>
      <c r="BN1593" s="76"/>
      <c r="BO1593" s="76"/>
      <c r="BP1593" s="76"/>
      <c r="BQ1593" s="76"/>
      <c r="BR1593" s="76"/>
      <c r="BS1593" s="76"/>
      <c r="BT1593" s="76"/>
      <c r="BU1593" s="76"/>
      <c r="BV1593" s="76"/>
      <c r="BW1593" s="76"/>
      <c r="BX1593" s="76"/>
      <c r="BY1593" s="76"/>
      <c r="BZ1593" s="76"/>
      <c r="CA1593" s="76"/>
      <c r="CB1593" s="76"/>
      <c r="CC1593" s="76"/>
      <c r="CD1593" s="76"/>
      <c r="CE1593" s="76"/>
      <c r="CF1593" s="76"/>
      <c r="CG1593" s="76"/>
      <c r="CH1593" s="76"/>
      <c r="CI1593" s="76"/>
      <c r="CJ1593" s="76"/>
      <c r="CK1593" s="76"/>
      <c r="CL1593" s="76"/>
    </row>
    <row r="1594" spans="5:90" x14ac:dyDescent="0.4">
      <c r="E1594" s="8"/>
      <c r="H1594" s="12"/>
      <c r="I1594" s="60"/>
      <c r="J1594" s="60"/>
      <c r="K1594" s="15"/>
      <c r="L1594" s="15"/>
      <c r="M1594" s="15"/>
      <c r="N1594" s="15"/>
      <c r="O1594" s="15"/>
      <c r="P1594" s="15"/>
      <c r="R1594" s="15"/>
      <c r="S1594" s="76"/>
      <c r="T1594" s="76"/>
      <c r="U1594" s="76"/>
      <c r="V1594" s="76"/>
      <c r="W1594" s="76"/>
      <c r="X1594" s="76"/>
      <c r="Y1594" s="76"/>
      <c r="Z1594" s="76"/>
      <c r="AA1594" s="76"/>
      <c r="AB1594" s="76"/>
      <c r="AC1594" s="76"/>
      <c r="AD1594" s="76"/>
      <c r="AE1594" s="76"/>
      <c r="AF1594" s="76"/>
      <c r="AG1594" s="76"/>
      <c r="AH1594" s="76"/>
      <c r="AI1594" s="76"/>
      <c r="AJ1594" s="76"/>
      <c r="AK1594" s="76"/>
      <c r="AL1594" s="76"/>
      <c r="AM1594" s="76"/>
      <c r="AN1594" s="76"/>
      <c r="AO1594" s="76"/>
      <c r="AP1594" s="76"/>
      <c r="AQ1594" s="76"/>
      <c r="AR1594" s="76"/>
      <c r="AS1594" s="76"/>
      <c r="AT1594" s="76"/>
      <c r="AU1594" s="76"/>
      <c r="AV1594" s="76"/>
      <c r="AW1594" s="76"/>
      <c r="AX1594" s="76"/>
      <c r="AY1594" s="76"/>
      <c r="AZ1594" s="76"/>
      <c r="BA1594" s="76"/>
      <c r="BB1594" s="76"/>
      <c r="BC1594" s="76"/>
      <c r="BD1594" s="76"/>
      <c r="BE1594" s="76"/>
      <c r="BF1594" s="76"/>
      <c r="BG1594" s="76"/>
      <c r="BH1594" s="76"/>
      <c r="BI1594" s="76"/>
      <c r="BJ1594" s="76"/>
      <c r="BK1594" s="76"/>
      <c r="BL1594" s="76"/>
      <c r="BM1594" s="76"/>
      <c r="BN1594" s="76"/>
      <c r="BO1594" s="76"/>
      <c r="BP1594" s="76"/>
      <c r="BQ1594" s="76"/>
      <c r="BR1594" s="76"/>
      <c r="BS1594" s="76"/>
      <c r="BT1594" s="76"/>
      <c r="BU1594" s="76"/>
      <c r="BV1594" s="76"/>
      <c r="BW1594" s="76"/>
      <c r="BX1594" s="76"/>
      <c r="BY1594" s="76"/>
      <c r="BZ1594" s="76"/>
      <c r="CA1594" s="76"/>
      <c r="CB1594" s="76"/>
      <c r="CC1594" s="76"/>
      <c r="CD1594" s="76"/>
      <c r="CE1594" s="76"/>
      <c r="CF1594" s="76"/>
      <c r="CG1594" s="76"/>
      <c r="CH1594" s="76"/>
      <c r="CI1594" s="76"/>
      <c r="CJ1594" s="76"/>
      <c r="CK1594" s="76"/>
      <c r="CL1594" s="76"/>
    </row>
    <row r="1595" spans="5:90" x14ac:dyDescent="0.4">
      <c r="E1595" s="8"/>
      <c r="H1595" s="12"/>
      <c r="I1595" s="60"/>
      <c r="J1595" s="60"/>
      <c r="K1595" s="15"/>
      <c r="L1595" s="15"/>
      <c r="M1595" s="15"/>
      <c r="N1595" s="15"/>
      <c r="O1595" s="15"/>
      <c r="P1595" s="15"/>
      <c r="R1595" s="15"/>
      <c r="S1595" s="76"/>
      <c r="T1595" s="76"/>
      <c r="U1595" s="76"/>
      <c r="V1595" s="76"/>
      <c r="W1595" s="76"/>
      <c r="X1595" s="76"/>
      <c r="Y1595" s="76"/>
      <c r="Z1595" s="76"/>
      <c r="AA1595" s="76"/>
      <c r="AB1595" s="76"/>
      <c r="AC1595" s="76"/>
      <c r="AD1595" s="76"/>
      <c r="AE1595" s="76"/>
      <c r="AF1595" s="76"/>
      <c r="AG1595" s="76"/>
      <c r="AH1595" s="76"/>
      <c r="AI1595" s="76"/>
      <c r="AJ1595" s="76"/>
      <c r="AK1595" s="76"/>
      <c r="AL1595" s="76"/>
      <c r="AM1595" s="76"/>
      <c r="AN1595" s="76"/>
      <c r="AO1595" s="76"/>
      <c r="AP1595" s="76"/>
      <c r="AQ1595" s="76"/>
      <c r="AR1595" s="76"/>
      <c r="AS1595" s="76"/>
      <c r="AT1595" s="76"/>
      <c r="AU1595" s="76"/>
      <c r="AV1595" s="76"/>
      <c r="AW1595" s="76"/>
      <c r="AX1595" s="76"/>
      <c r="AY1595" s="76"/>
      <c r="AZ1595" s="76"/>
      <c r="BA1595" s="76"/>
      <c r="BB1595" s="76"/>
      <c r="BC1595" s="76"/>
      <c r="BD1595" s="76"/>
      <c r="BE1595" s="76"/>
      <c r="BF1595" s="76"/>
      <c r="BG1595" s="76"/>
      <c r="BH1595" s="76"/>
      <c r="BI1595" s="76"/>
      <c r="BJ1595" s="76"/>
      <c r="BK1595" s="76"/>
      <c r="BL1595" s="76"/>
      <c r="BM1595" s="76"/>
      <c r="BN1595" s="76"/>
      <c r="BO1595" s="76"/>
      <c r="BP1595" s="76"/>
      <c r="BQ1595" s="76"/>
      <c r="BR1595" s="76"/>
      <c r="BS1595" s="76"/>
      <c r="BT1595" s="76"/>
      <c r="BU1595" s="76"/>
      <c r="BV1595" s="76"/>
      <c r="BW1595" s="76"/>
      <c r="BX1595" s="76"/>
      <c r="BY1595" s="76"/>
      <c r="BZ1595" s="76"/>
      <c r="CA1595" s="76"/>
      <c r="CB1595" s="76"/>
      <c r="CC1595" s="76"/>
      <c r="CD1595" s="76"/>
      <c r="CE1595" s="76"/>
      <c r="CF1595" s="76"/>
      <c r="CG1595" s="76"/>
      <c r="CH1595" s="76"/>
      <c r="CI1595" s="76"/>
      <c r="CJ1595" s="76"/>
      <c r="CK1595" s="76"/>
      <c r="CL1595" s="76"/>
    </row>
    <row r="1596" spans="5:90" x14ac:dyDescent="0.4">
      <c r="E1596" s="8"/>
      <c r="H1596" s="12"/>
      <c r="I1596" s="60"/>
      <c r="J1596" s="60"/>
      <c r="K1596" s="15"/>
      <c r="L1596" s="15"/>
      <c r="M1596" s="15"/>
      <c r="N1596" s="15"/>
      <c r="O1596" s="15"/>
      <c r="P1596" s="15"/>
      <c r="R1596" s="15"/>
      <c r="S1596" s="76"/>
      <c r="T1596" s="76"/>
      <c r="U1596" s="76"/>
      <c r="V1596" s="76"/>
      <c r="W1596" s="76"/>
      <c r="X1596" s="76"/>
      <c r="Y1596" s="76"/>
      <c r="Z1596" s="76"/>
      <c r="AA1596" s="76"/>
      <c r="AB1596" s="76"/>
      <c r="AC1596" s="76"/>
      <c r="AD1596" s="76"/>
      <c r="AE1596" s="76"/>
      <c r="AF1596" s="76"/>
      <c r="AG1596" s="76"/>
      <c r="AH1596" s="76"/>
      <c r="AI1596" s="76"/>
      <c r="AJ1596" s="76"/>
      <c r="AK1596" s="76"/>
      <c r="AL1596" s="76"/>
      <c r="AM1596" s="76"/>
      <c r="AN1596" s="76"/>
      <c r="AO1596" s="76"/>
      <c r="AP1596" s="76"/>
      <c r="AQ1596" s="76"/>
      <c r="AR1596" s="76"/>
      <c r="AS1596" s="76"/>
      <c r="AT1596" s="76"/>
      <c r="AU1596" s="76"/>
      <c r="AV1596" s="76"/>
      <c r="AW1596" s="76"/>
      <c r="AX1596" s="76"/>
      <c r="AY1596" s="76"/>
      <c r="AZ1596" s="76"/>
      <c r="BA1596" s="76"/>
      <c r="BB1596" s="76"/>
      <c r="BC1596" s="76"/>
      <c r="BD1596" s="76"/>
      <c r="BE1596" s="76"/>
      <c r="BF1596" s="76"/>
      <c r="BG1596" s="76"/>
      <c r="BH1596" s="76"/>
      <c r="BI1596" s="76"/>
      <c r="BJ1596" s="76"/>
      <c r="BK1596" s="76"/>
      <c r="BL1596" s="76"/>
      <c r="BM1596" s="76"/>
      <c r="BN1596" s="76"/>
      <c r="BO1596" s="76"/>
      <c r="BP1596" s="76"/>
      <c r="BQ1596" s="76"/>
      <c r="BR1596" s="76"/>
      <c r="BS1596" s="76"/>
      <c r="BT1596" s="76"/>
      <c r="BU1596" s="76"/>
      <c r="BV1596" s="76"/>
      <c r="BW1596" s="76"/>
      <c r="BX1596" s="76"/>
      <c r="BY1596" s="76"/>
      <c r="BZ1596" s="76"/>
      <c r="CA1596" s="76"/>
      <c r="CB1596" s="76"/>
      <c r="CC1596" s="76"/>
      <c r="CD1596" s="76"/>
      <c r="CE1596" s="76"/>
      <c r="CF1596" s="76"/>
      <c r="CG1596" s="76"/>
      <c r="CH1596" s="76"/>
      <c r="CI1596" s="76"/>
      <c r="CJ1596" s="76"/>
      <c r="CK1596" s="76"/>
      <c r="CL1596" s="76"/>
    </row>
    <row r="1597" spans="5:90" x14ac:dyDescent="0.4">
      <c r="E1597" s="8"/>
      <c r="H1597" s="12"/>
      <c r="I1597" s="60"/>
      <c r="J1597" s="60"/>
      <c r="K1597" s="15"/>
      <c r="L1597" s="15"/>
      <c r="M1597" s="15"/>
      <c r="N1597" s="15"/>
      <c r="O1597" s="15"/>
      <c r="P1597" s="15"/>
      <c r="R1597" s="15"/>
      <c r="S1597" s="76"/>
      <c r="T1597" s="76"/>
      <c r="U1597" s="76"/>
      <c r="V1597" s="76"/>
      <c r="W1597" s="76"/>
      <c r="X1597" s="76"/>
      <c r="Y1597" s="76"/>
      <c r="Z1597" s="76"/>
      <c r="AA1597" s="76"/>
      <c r="AB1597" s="76"/>
      <c r="AC1597" s="76"/>
      <c r="AD1597" s="76"/>
      <c r="AE1597" s="76"/>
      <c r="AF1597" s="76"/>
      <c r="AG1597" s="76"/>
      <c r="AH1597" s="76"/>
      <c r="AI1597" s="76"/>
      <c r="AJ1597" s="76"/>
      <c r="AK1597" s="76"/>
      <c r="AL1597" s="76"/>
      <c r="AM1597" s="76"/>
      <c r="AN1597" s="76"/>
      <c r="AO1597" s="76"/>
      <c r="AP1597" s="76"/>
      <c r="AQ1597" s="76"/>
      <c r="AR1597" s="76"/>
      <c r="AS1597" s="76"/>
      <c r="AT1597" s="76"/>
      <c r="AU1597" s="76"/>
      <c r="AV1597" s="76"/>
      <c r="AW1597" s="76"/>
      <c r="AX1597" s="76"/>
      <c r="AY1597" s="76"/>
      <c r="AZ1597" s="76"/>
      <c r="BA1597" s="76"/>
      <c r="BB1597" s="76"/>
      <c r="BC1597" s="76"/>
      <c r="BD1597" s="76"/>
      <c r="BE1597" s="76"/>
      <c r="BF1597" s="76"/>
      <c r="BG1597" s="76"/>
      <c r="BH1597" s="76"/>
      <c r="BI1597" s="76"/>
      <c r="BJ1597" s="76"/>
      <c r="BK1597" s="76"/>
      <c r="BL1597" s="76"/>
      <c r="BM1597" s="76"/>
      <c r="BN1597" s="76"/>
      <c r="BO1597" s="76"/>
      <c r="BP1597" s="76"/>
      <c r="BQ1597" s="76"/>
      <c r="BR1597" s="76"/>
      <c r="BS1597" s="76"/>
      <c r="BT1597" s="76"/>
      <c r="BU1597" s="76"/>
      <c r="BV1597" s="76"/>
      <c r="BW1597" s="76"/>
      <c r="BX1597" s="76"/>
      <c r="BY1597" s="76"/>
      <c r="BZ1597" s="76"/>
      <c r="CA1597" s="76"/>
      <c r="CB1597" s="76"/>
      <c r="CC1597" s="76"/>
      <c r="CD1597" s="76"/>
      <c r="CE1597" s="76"/>
      <c r="CF1597" s="76"/>
      <c r="CG1597" s="76"/>
      <c r="CH1597" s="76"/>
      <c r="CI1597" s="76"/>
      <c r="CJ1597" s="76"/>
      <c r="CK1597" s="76"/>
      <c r="CL1597" s="76"/>
    </row>
    <row r="1598" spans="5:90"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row>
    <row r="1599" spans="5:90" x14ac:dyDescent="0.4">
      <c r="E1599" s="8"/>
      <c r="H1599" s="12"/>
      <c r="I1599" s="60"/>
      <c r="J1599" s="60"/>
      <c r="K1599" s="15"/>
      <c r="L1599" s="15"/>
      <c r="M1599" s="15"/>
      <c r="N1599" s="15"/>
      <c r="O1599" s="15"/>
      <c r="P1599" s="15"/>
      <c r="R1599" s="15"/>
      <c r="S1599" s="76"/>
      <c r="T1599" s="76"/>
      <c r="U1599" s="76"/>
      <c r="V1599" s="76"/>
      <c r="W1599" s="76"/>
      <c r="X1599" s="76"/>
      <c r="Y1599" s="76"/>
      <c r="Z1599" s="76"/>
      <c r="AA1599" s="76"/>
      <c r="AB1599" s="76"/>
      <c r="AC1599" s="76"/>
      <c r="AD1599" s="76"/>
      <c r="AE1599" s="76"/>
      <c r="AF1599" s="76"/>
      <c r="AG1599" s="76"/>
      <c r="AH1599" s="76"/>
      <c r="AI1599" s="76"/>
      <c r="AJ1599" s="76"/>
      <c r="AK1599" s="76"/>
      <c r="AL1599" s="76"/>
      <c r="AM1599" s="76"/>
      <c r="AN1599" s="76"/>
      <c r="AO1599" s="76"/>
      <c r="AP1599" s="76"/>
      <c r="AQ1599" s="76"/>
      <c r="AR1599" s="76"/>
      <c r="AS1599" s="76"/>
      <c r="AT1599" s="76"/>
      <c r="AU1599" s="76"/>
      <c r="AV1599" s="76"/>
      <c r="AW1599" s="76"/>
      <c r="AX1599" s="76"/>
      <c r="AY1599" s="76"/>
      <c r="AZ1599" s="76"/>
      <c r="BA1599" s="76"/>
      <c r="BB1599" s="76"/>
      <c r="BC1599" s="76"/>
      <c r="BD1599" s="76"/>
      <c r="BE1599" s="76"/>
      <c r="BF1599" s="76"/>
      <c r="BG1599" s="76"/>
      <c r="BH1599" s="76"/>
      <c r="BI1599" s="76"/>
      <c r="BJ1599" s="76"/>
      <c r="BK1599" s="76"/>
      <c r="BL1599" s="76"/>
      <c r="BM1599" s="76"/>
      <c r="BN1599" s="76"/>
      <c r="BO1599" s="76"/>
      <c r="BP1599" s="76"/>
      <c r="BQ1599" s="76"/>
      <c r="BR1599" s="76"/>
      <c r="BS1599" s="76"/>
      <c r="BT1599" s="76"/>
      <c r="BU1599" s="76"/>
      <c r="BV1599" s="76"/>
      <c r="BW1599" s="76"/>
      <c r="BX1599" s="76"/>
      <c r="BY1599" s="76"/>
      <c r="BZ1599" s="76"/>
      <c r="CA1599" s="76"/>
      <c r="CB1599" s="76"/>
      <c r="CC1599" s="76"/>
      <c r="CD1599" s="76"/>
      <c r="CE1599" s="76"/>
      <c r="CF1599" s="76"/>
      <c r="CG1599" s="76"/>
      <c r="CH1599" s="76"/>
      <c r="CI1599" s="76"/>
      <c r="CJ1599" s="76"/>
      <c r="CK1599" s="76"/>
      <c r="CL1599" s="76"/>
    </row>
    <row r="1600" spans="5:90" x14ac:dyDescent="0.4">
      <c r="E1600" s="8"/>
      <c r="H1600" s="12"/>
      <c r="I1600" s="60"/>
      <c r="J1600" s="60"/>
      <c r="K1600" s="15"/>
      <c r="L1600" s="15"/>
      <c r="M1600" s="15"/>
      <c r="N1600" s="15"/>
      <c r="O1600" s="15"/>
      <c r="P1600" s="15"/>
      <c r="R1600" s="15"/>
      <c r="S1600" s="76"/>
      <c r="T1600" s="76"/>
      <c r="U1600" s="76"/>
      <c r="V1600" s="76"/>
      <c r="W1600" s="76"/>
      <c r="X1600" s="76"/>
      <c r="Y1600" s="76"/>
      <c r="Z1600" s="76"/>
      <c r="AA1600" s="76"/>
      <c r="AB1600" s="76"/>
      <c r="AC1600" s="76"/>
      <c r="AD1600" s="76"/>
      <c r="AE1600" s="76"/>
      <c r="AF1600" s="76"/>
      <c r="AG1600" s="76"/>
      <c r="AH1600" s="76"/>
      <c r="AI1600" s="76"/>
      <c r="AJ1600" s="76"/>
      <c r="AK1600" s="76"/>
      <c r="AL1600" s="76"/>
      <c r="AM1600" s="76"/>
      <c r="AN1600" s="76"/>
      <c r="AO1600" s="76"/>
      <c r="AP1600" s="76"/>
      <c r="AQ1600" s="76"/>
      <c r="AR1600" s="76"/>
      <c r="AS1600" s="76"/>
      <c r="AT1600" s="76"/>
      <c r="AU1600" s="76"/>
      <c r="AV1600" s="76"/>
      <c r="AW1600" s="76"/>
      <c r="AX1600" s="76"/>
      <c r="AY1600" s="76"/>
      <c r="AZ1600" s="76"/>
      <c r="BA1600" s="76"/>
      <c r="BB1600" s="76"/>
      <c r="BC1600" s="76"/>
      <c r="BD1600" s="76"/>
      <c r="BE1600" s="76"/>
      <c r="BF1600" s="76"/>
      <c r="BG1600" s="76"/>
      <c r="BH1600" s="76"/>
      <c r="BI1600" s="76"/>
      <c r="BJ1600" s="76"/>
      <c r="BK1600" s="76"/>
      <c r="BL1600" s="76"/>
      <c r="BM1600" s="76"/>
      <c r="BN1600" s="76"/>
      <c r="BO1600" s="76"/>
      <c r="BP1600" s="76"/>
      <c r="BQ1600" s="76"/>
      <c r="BR1600" s="76"/>
      <c r="BS1600" s="76"/>
      <c r="BT1600" s="76"/>
      <c r="BU1600" s="76"/>
      <c r="BV1600" s="76"/>
      <c r="BW1600" s="76"/>
      <c r="BX1600" s="76"/>
      <c r="BY1600" s="76"/>
      <c r="BZ1600" s="76"/>
      <c r="CA1600" s="76"/>
      <c r="CB1600" s="76"/>
      <c r="CC1600" s="76"/>
      <c r="CD1600" s="76"/>
      <c r="CE1600" s="76"/>
      <c r="CF1600" s="76"/>
      <c r="CG1600" s="76"/>
      <c r="CH1600" s="76"/>
      <c r="CI1600" s="76"/>
      <c r="CJ1600" s="76"/>
      <c r="CK1600" s="76"/>
      <c r="CL1600" s="76"/>
    </row>
    <row r="1601" spans="2:90" x14ac:dyDescent="0.4">
      <c r="B1601" s="171"/>
      <c r="E1601" s="8"/>
      <c r="H1601" s="196"/>
      <c r="I1601" s="197"/>
      <c r="J1601" s="197"/>
      <c r="K1601" s="198"/>
      <c r="L1601" s="198"/>
      <c r="M1601" s="198"/>
      <c r="N1601" s="198"/>
      <c r="O1601" s="198"/>
      <c r="P1601" s="198"/>
      <c r="R1601" s="198"/>
      <c r="S1601" s="186">
        <v>-1000</v>
      </c>
      <c r="T1601" s="186">
        <v>-1000</v>
      </c>
      <c r="U1601" s="186">
        <v>-1000</v>
      </c>
      <c r="V1601" s="186">
        <v>-1000</v>
      </c>
      <c r="W1601" s="186">
        <v>-1000</v>
      </c>
      <c r="X1601" s="186">
        <v>-1000</v>
      </c>
      <c r="Y1601" s="186">
        <v>-1000</v>
      </c>
      <c r="Z1601" s="186">
        <v>-1000</v>
      </c>
      <c r="AA1601" s="186">
        <v>-1000</v>
      </c>
      <c r="AB1601" s="186">
        <v>-1000</v>
      </c>
      <c r="AC1601" s="186">
        <v>-1000</v>
      </c>
      <c r="AD1601" s="186">
        <v>-1000</v>
      </c>
      <c r="AE1601" s="186">
        <v>-1000</v>
      </c>
      <c r="AF1601" s="186">
        <v>-1000</v>
      </c>
      <c r="AG1601" s="186">
        <v>-1000</v>
      </c>
      <c r="AH1601" s="186">
        <v>-1000</v>
      </c>
      <c r="AI1601" s="186">
        <v>-1000</v>
      </c>
      <c r="AJ1601" s="186">
        <v>-1000</v>
      </c>
      <c r="AK1601" s="186">
        <v>-1000</v>
      </c>
      <c r="AL1601" s="186">
        <v>-1000</v>
      </c>
      <c r="AM1601" s="186">
        <v>-1000</v>
      </c>
      <c r="AN1601" s="186">
        <v>-1000</v>
      </c>
      <c r="AO1601" s="186">
        <v>-1000</v>
      </c>
      <c r="AP1601" s="186">
        <v>-1000</v>
      </c>
      <c r="AQ1601" s="186">
        <v>-1000</v>
      </c>
      <c r="AR1601" s="186">
        <v>-1000</v>
      </c>
      <c r="AS1601" s="186">
        <v>-1000</v>
      </c>
      <c r="AT1601" s="186">
        <v>-1000</v>
      </c>
      <c r="AU1601" s="186">
        <v>-1000</v>
      </c>
      <c r="AV1601" s="186">
        <v>-1000</v>
      </c>
      <c r="AW1601" s="186">
        <v>-1000</v>
      </c>
      <c r="AX1601" s="186">
        <v>-1000</v>
      </c>
      <c r="AY1601" s="186">
        <v>-1000</v>
      </c>
      <c r="AZ1601" s="186">
        <v>-1000</v>
      </c>
      <c r="BA1601" s="186">
        <v>-1000</v>
      </c>
      <c r="BB1601" s="186">
        <v>-1000</v>
      </c>
      <c r="BC1601" s="186">
        <v>-1000</v>
      </c>
      <c r="BD1601" s="186">
        <v>-1000</v>
      </c>
      <c r="BE1601" s="186">
        <v>-1000</v>
      </c>
      <c r="BF1601" s="186">
        <v>-1000</v>
      </c>
      <c r="BG1601" s="186">
        <v>-1000</v>
      </c>
      <c r="BH1601" s="186">
        <v>-1000</v>
      </c>
      <c r="BI1601" s="186">
        <v>-1000</v>
      </c>
      <c r="BJ1601" s="186">
        <v>-1000</v>
      </c>
      <c r="BK1601" s="186">
        <v>-1000</v>
      </c>
      <c r="BL1601" s="186">
        <v>-1000</v>
      </c>
      <c r="BM1601" s="186">
        <v>-1000</v>
      </c>
      <c r="BN1601" s="186">
        <v>-1000</v>
      </c>
      <c r="BO1601" s="186">
        <v>-1000</v>
      </c>
      <c r="BP1601" s="186">
        <v>-1000</v>
      </c>
      <c r="BQ1601" s="186">
        <v>-1000</v>
      </c>
      <c r="BR1601" s="186">
        <v>-1000</v>
      </c>
      <c r="BS1601" s="186">
        <v>-1000</v>
      </c>
      <c r="BT1601" s="186">
        <v>-1000</v>
      </c>
      <c r="BU1601" s="186">
        <v>-1000</v>
      </c>
      <c r="BV1601" s="186">
        <v>-1000</v>
      </c>
      <c r="BW1601" s="186">
        <v>-1000</v>
      </c>
      <c r="BX1601" s="186">
        <v>-1000</v>
      </c>
      <c r="BY1601" s="186">
        <v>-1000</v>
      </c>
      <c r="BZ1601" s="186">
        <v>-1000</v>
      </c>
      <c r="CA1601" s="186">
        <v>-1000</v>
      </c>
      <c r="CB1601" s="186">
        <v>-1000</v>
      </c>
      <c r="CC1601" s="186">
        <v>-1000</v>
      </c>
      <c r="CD1601" s="186">
        <v>-1000</v>
      </c>
      <c r="CE1601" s="186">
        <v>-1000</v>
      </c>
      <c r="CF1601" s="186">
        <v>-1000</v>
      </c>
      <c r="CG1601" s="186">
        <v>-1000</v>
      </c>
      <c r="CH1601" s="186">
        <v>-1000</v>
      </c>
      <c r="CI1601" s="186">
        <v>-1000</v>
      </c>
      <c r="CJ1601" s="186">
        <v>-1000</v>
      </c>
      <c r="CK1601" s="186">
        <v>-1000</v>
      </c>
      <c r="CL1601" s="186">
        <v>-1000</v>
      </c>
    </row>
    <row r="1602" spans="2:90" x14ac:dyDescent="0.4">
      <c r="B1602" s="171" t="s">
        <v>490</v>
      </c>
      <c r="E1602" s="8"/>
      <c r="H1602" s="170"/>
      <c r="I1602" s="172"/>
      <c r="J1602" s="172"/>
      <c r="K1602" s="193"/>
      <c r="L1602" s="193"/>
      <c r="M1602" s="193"/>
      <c r="N1602" s="193"/>
      <c r="O1602" s="193"/>
      <c r="P1602" s="193"/>
      <c r="R1602" s="194"/>
      <c r="S1602" s="170"/>
      <c r="T1602" s="170"/>
      <c r="U1602" s="170"/>
      <c r="V1602" s="170"/>
      <c r="W1602" s="170"/>
      <c r="X1602" s="170"/>
      <c r="Y1602" s="170"/>
      <c r="Z1602" s="170"/>
      <c r="AA1602" s="170"/>
      <c r="AB1602" s="170"/>
      <c r="AC1602" s="170"/>
      <c r="AD1602" s="170"/>
      <c r="AE1602" s="170"/>
      <c r="AF1602" s="170"/>
      <c r="AG1602" s="170"/>
      <c r="AH1602" s="170"/>
      <c r="AI1602" s="170"/>
      <c r="AJ1602" s="170"/>
      <c r="AK1602" s="170"/>
      <c r="AL1602" s="170"/>
      <c r="AM1602" s="170"/>
      <c r="AN1602" s="170"/>
      <c r="AO1602" s="170"/>
      <c r="AP1602" s="170"/>
      <c r="AQ1602" s="170"/>
      <c r="AR1602" s="170"/>
      <c r="AS1602" s="170"/>
      <c r="AT1602" s="170"/>
      <c r="AU1602" s="170"/>
      <c r="AV1602" s="170"/>
      <c r="AW1602" s="170"/>
      <c r="AX1602" s="170"/>
      <c r="AY1602" s="170"/>
      <c r="AZ1602" s="170"/>
      <c r="BA1602" s="170"/>
      <c r="BB1602" s="170"/>
      <c r="BC1602" s="170"/>
      <c r="BD1602" s="170"/>
      <c r="BE1602" s="170"/>
      <c r="BF1602" s="170"/>
      <c r="BG1602" s="170"/>
      <c r="BH1602" s="170"/>
      <c r="BI1602" s="170"/>
      <c r="BJ1602" s="170"/>
      <c r="BK1602" s="170"/>
      <c r="BL1602" s="170"/>
      <c r="BM1602" s="170"/>
      <c r="BN1602" s="170"/>
      <c r="BO1602" s="170"/>
      <c r="BP1602" s="170"/>
      <c r="BQ1602" s="170"/>
      <c r="BR1602" s="170"/>
      <c r="BS1602" s="170"/>
      <c r="BT1602" s="170"/>
      <c r="BU1602" s="170"/>
      <c r="BV1602" s="170"/>
      <c r="BW1602" s="170"/>
      <c r="BX1602" s="170"/>
      <c r="BY1602" s="170"/>
      <c r="BZ1602" s="170"/>
      <c r="CA1602" s="170"/>
      <c r="CB1602" s="170"/>
      <c r="CC1602" s="170"/>
      <c r="CD1602" s="170"/>
      <c r="CE1602" s="170"/>
      <c r="CF1602" s="170"/>
      <c r="CG1602" s="170"/>
      <c r="CH1602" s="170"/>
      <c r="CI1602" s="170"/>
      <c r="CJ1602" s="170"/>
      <c r="CK1602" s="170"/>
      <c r="CL1602" s="170"/>
    </row>
    <row r="1603" spans="2:90" x14ac:dyDescent="0.4">
      <c r="B1603" s="171" t="s">
        <v>492</v>
      </c>
      <c r="E1603" s="8"/>
      <c r="H1603" s="170"/>
      <c r="I1603" s="172"/>
      <c r="J1603" s="172"/>
      <c r="K1603" s="193"/>
      <c r="L1603" s="193"/>
      <c r="M1603" s="193"/>
      <c r="N1603" s="193"/>
      <c r="O1603" s="193"/>
      <c r="P1603" s="193"/>
      <c r="R1603" s="194"/>
      <c r="S1603" s="170"/>
      <c r="T1603" s="170"/>
      <c r="U1603" s="170"/>
      <c r="V1603" s="170"/>
      <c r="W1603" s="170"/>
      <c r="X1603" s="170"/>
      <c r="Y1603" s="170"/>
      <c r="Z1603" s="170"/>
      <c r="AA1603" s="170"/>
      <c r="AB1603" s="170"/>
      <c r="AC1603" s="170"/>
      <c r="AD1603" s="170"/>
      <c r="AE1603" s="170"/>
      <c r="AF1603" s="170"/>
      <c r="AG1603" s="170"/>
      <c r="AH1603" s="170"/>
      <c r="AI1603" s="170"/>
      <c r="AJ1603" s="170"/>
      <c r="AK1603" s="170"/>
      <c r="AL1603" s="170"/>
      <c r="AM1603" s="170"/>
      <c r="AN1603" s="170"/>
      <c r="AO1603" s="170"/>
      <c r="AP1603" s="170"/>
      <c r="AQ1603" s="170"/>
      <c r="AR1603" s="170"/>
      <c r="AS1603" s="170"/>
      <c r="AT1603" s="170"/>
      <c r="AU1603" s="170"/>
      <c r="AV1603" s="170"/>
      <c r="AW1603" s="170"/>
      <c r="AX1603" s="170"/>
      <c r="AY1603" s="170"/>
      <c r="AZ1603" s="170"/>
      <c r="BA1603" s="170"/>
      <c r="BB1603" s="170"/>
      <c r="BC1603" s="170"/>
      <c r="BD1603" s="170"/>
      <c r="BE1603" s="170"/>
      <c r="BF1603" s="170"/>
      <c r="BG1603" s="170"/>
      <c r="BH1603" s="170"/>
      <c r="BI1603" s="170"/>
      <c r="BJ1603" s="170"/>
      <c r="BK1603" s="170"/>
      <c r="BL1603" s="170"/>
      <c r="BM1603" s="170"/>
      <c r="BN1603" s="170"/>
      <c r="BO1603" s="170"/>
      <c r="BP1603" s="170"/>
      <c r="BQ1603" s="170"/>
      <c r="BR1603" s="170"/>
      <c r="BS1603" s="170"/>
      <c r="BT1603" s="170"/>
      <c r="BU1603" s="170"/>
      <c r="BV1603" s="170"/>
      <c r="BW1603" s="170"/>
      <c r="BX1603" s="170"/>
      <c r="BY1603" s="170"/>
      <c r="BZ1603" s="170"/>
      <c r="CA1603" s="170"/>
      <c r="CB1603" s="170"/>
      <c r="CC1603" s="170"/>
      <c r="CD1603" s="170"/>
      <c r="CE1603" s="170"/>
      <c r="CF1603" s="170"/>
      <c r="CG1603" s="170"/>
      <c r="CH1603" s="170"/>
      <c r="CI1603" s="170"/>
      <c r="CJ1603" s="170"/>
      <c r="CK1603" s="170"/>
      <c r="CL1603" s="170"/>
    </row>
    <row r="1604" spans="2:90" x14ac:dyDescent="0.4">
      <c r="B1604" s="171" t="s">
        <v>461</v>
      </c>
      <c r="E1604" s="8"/>
      <c r="H1604" s="170"/>
      <c r="I1604" s="172"/>
      <c r="J1604" s="172"/>
      <c r="K1604" s="193"/>
      <c r="L1604" s="193"/>
      <c r="M1604" s="193"/>
      <c r="N1604" s="193"/>
      <c r="O1604" s="193"/>
      <c r="P1604" s="193"/>
      <c r="R1604" s="194"/>
      <c r="S1604" s="195" t="str">
        <f t="shared" ref="S1604:AX1604" si="1872">S$16</f>
        <v>S$12</v>
      </c>
      <c r="T1604" s="195" t="str">
        <f t="shared" si="1872"/>
        <v>T$12</v>
      </c>
      <c r="U1604" s="195" t="str">
        <f t="shared" si="1872"/>
        <v>U$12</v>
      </c>
      <c r="V1604" s="195" t="str">
        <f t="shared" si="1872"/>
        <v>V$12</v>
      </c>
      <c r="W1604" s="195" t="str">
        <f t="shared" si="1872"/>
        <v>W$12</v>
      </c>
      <c r="X1604" s="195" t="str">
        <f t="shared" si="1872"/>
        <v>X$12</v>
      </c>
      <c r="Y1604" s="195" t="str">
        <f t="shared" si="1872"/>
        <v>Y$12</v>
      </c>
      <c r="Z1604" s="195" t="str">
        <f t="shared" si="1872"/>
        <v>Z$12</v>
      </c>
      <c r="AA1604" s="195" t="str">
        <f t="shared" si="1872"/>
        <v>AA$12</v>
      </c>
      <c r="AB1604" s="195" t="str">
        <f t="shared" si="1872"/>
        <v>AB$12</v>
      </c>
      <c r="AC1604" s="195" t="str">
        <f t="shared" si="1872"/>
        <v>AC$12</v>
      </c>
      <c r="AD1604" s="195" t="str">
        <f t="shared" si="1872"/>
        <v>AD$12</v>
      </c>
      <c r="AE1604" s="195" t="str">
        <f t="shared" si="1872"/>
        <v>AE$12</v>
      </c>
      <c r="AF1604" s="195" t="str">
        <f t="shared" si="1872"/>
        <v>AF$12</v>
      </c>
      <c r="AG1604" s="195" t="str">
        <f t="shared" si="1872"/>
        <v>AG$12</v>
      </c>
      <c r="AH1604" s="195" t="str">
        <f t="shared" si="1872"/>
        <v>AH$12</v>
      </c>
      <c r="AI1604" s="195" t="str">
        <f t="shared" si="1872"/>
        <v>AI$12</v>
      </c>
      <c r="AJ1604" s="195" t="str">
        <f t="shared" si="1872"/>
        <v>AJ$12</v>
      </c>
      <c r="AK1604" s="195" t="str">
        <f t="shared" si="1872"/>
        <v>AK$12</v>
      </c>
      <c r="AL1604" s="195" t="str">
        <f t="shared" si="1872"/>
        <v>AL$12</v>
      </c>
      <c r="AM1604" s="195" t="str">
        <f t="shared" si="1872"/>
        <v>AM$12</v>
      </c>
      <c r="AN1604" s="195" t="str">
        <f t="shared" si="1872"/>
        <v>AN$12</v>
      </c>
      <c r="AO1604" s="195" t="str">
        <f t="shared" si="1872"/>
        <v>AO$12</v>
      </c>
      <c r="AP1604" s="195" t="str">
        <f t="shared" si="1872"/>
        <v>AP$12</v>
      </c>
      <c r="AQ1604" s="195" t="str">
        <f t="shared" si="1872"/>
        <v>AQ$12</v>
      </c>
      <c r="AR1604" s="195" t="str">
        <f t="shared" si="1872"/>
        <v>AR$12</v>
      </c>
      <c r="AS1604" s="195" t="str">
        <f t="shared" si="1872"/>
        <v>AS$12</v>
      </c>
      <c r="AT1604" s="195" t="str">
        <f t="shared" si="1872"/>
        <v>AT$12</v>
      </c>
      <c r="AU1604" s="195" t="str">
        <f t="shared" si="1872"/>
        <v>AU$12</v>
      </c>
      <c r="AV1604" s="195" t="str">
        <f t="shared" si="1872"/>
        <v>AV$12</v>
      </c>
      <c r="AW1604" s="195" t="str">
        <f t="shared" si="1872"/>
        <v>AW$12</v>
      </c>
      <c r="AX1604" s="195" t="str">
        <f t="shared" si="1872"/>
        <v>AX$12</v>
      </c>
      <c r="AY1604" s="195" t="str">
        <f t="shared" ref="AY1604:CD1604" si="1873">AY$16</f>
        <v>AY$12</v>
      </c>
      <c r="AZ1604" s="195" t="str">
        <f t="shared" si="1873"/>
        <v>AZ$12</v>
      </c>
      <c r="BA1604" s="195" t="str">
        <f t="shared" si="1873"/>
        <v>BA$12</v>
      </c>
      <c r="BB1604" s="195" t="str">
        <f t="shared" si="1873"/>
        <v>BB$12</v>
      </c>
      <c r="BC1604" s="195" t="str">
        <f t="shared" si="1873"/>
        <v>BC$12</v>
      </c>
      <c r="BD1604" s="195" t="str">
        <f t="shared" si="1873"/>
        <v>BD$12</v>
      </c>
      <c r="BE1604" s="195" t="str">
        <f t="shared" si="1873"/>
        <v>BE$12</v>
      </c>
      <c r="BF1604" s="195" t="str">
        <f t="shared" si="1873"/>
        <v>BF$12</v>
      </c>
      <c r="BG1604" s="195" t="str">
        <f t="shared" si="1873"/>
        <v>BG$12</v>
      </c>
      <c r="BH1604" s="195" t="str">
        <f t="shared" si="1873"/>
        <v>BH$12</v>
      </c>
      <c r="BI1604" s="195" t="str">
        <f t="shared" si="1873"/>
        <v>BI$12</v>
      </c>
      <c r="BJ1604" s="195" t="str">
        <f t="shared" si="1873"/>
        <v>BJ$12</v>
      </c>
      <c r="BK1604" s="195" t="str">
        <f t="shared" si="1873"/>
        <v>BK$12</v>
      </c>
      <c r="BL1604" s="195" t="str">
        <f t="shared" si="1873"/>
        <v>BL$12</v>
      </c>
      <c r="BM1604" s="195" t="str">
        <f t="shared" si="1873"/>
        <v>BM$12</v>
      </c>
      <c r="BN1604" s="195" t="str">
        <f t="shared" si="1873"/>
        <v>BN$12</v>
      </c>
      <c r="BO1604" s="195" t="str">
        <f t="shared" si="1873"/>
        <v>BO$12</v>
      </c>
      <c r="BP1604" s="195" t="str">
        <f t="shared" si="1873"/>
        <v>BP$12</v>
      </c>
      <c r="BQ1604" s="195" t="str">
        <f t="shared" si="1873"/>
        <v>BQ$12</v>
      </c>
      <c r="BR1604" s="195" t="str">
        <f t="shared" si="1873"/>
        <v>BR$12</v>
      </c>
      <c r="BS1604" s="195" t="str">
        <f t="shared" si="1873"/>
        <v>BS$12</v>
      </c>
      <c r="BT1604" s="195" t="str">
        <f t="shared" si="1873"/>
        <v>BT$12</v>
      </c>
      <c r="BU1604" s="195" t="str">
        <f t="shared" si="1873"/>
        <v>BU$12</v>
      </c>
      <c r="BV1604" s="195" t="str">
        <f t="shared" si="1873"/>
        <v>BV$12</v>
      </c>
      <c r="BW1604" s="195" t="str">
        <f t="shared" si="1873"/>
        <v>BW$12</v>
      </c>
      <c r="BX1604" s="195" t="str">
        <f t="shared" si="1873"/>
        <v>BX$12</v>
      </c>
      <c r="BY1604" s="195" t="str">
        <f t="shared" si="1873"/>
        <v>BY$12</v>
      </c>
      <c r="BZ1604" s="195" t="str">
        <f t="shared" si="1873"/>
        <v>BZ$12</v>
      </c>
      <c r="CA1604" s="195" t="str">
        <f t="shared" si="1873"/>
        <v>CA$12</v>
      </c>
      <c r="CB1604" s="195" t="str">
        <f t="shared" si="1873"/>
        <v>CB$12</v>
      </c>
      <c r="CC1604" s="195" t="str">
        <f t="shared" si="1873"/>
        <v>CC$12</v>
      </c>
      <c r="CD1604" s="195" t="str">
        <f t="shared" si="1873"/>
        <v>CD$12</v>
      </c>
      <c r="CE1604" s="195" t="str">
        <f t="shared" ref="CE1604:CL1604" si="1874">CE$16</f>
        <v>CE$12</v>
      </c>
      <c r="CF1604" s="195" t="str">
        <f t="shared" si="1874"/>
        <v>CF$12</v>
      </c>
      <c r="CG1604" s="195" t="str">
        <f t="shared" si="1874"/>
        <v>CG$12</v>
      </c>
      <c r="CH1604" s="195" t="str">
        <f t="shared" si="1874"/>
        <v>CH$12</v>
      </c>
      <c r="CI1604" s="195" t="str">
        <f t="shared" si="1874"/>
        <v>CI$12</v>
      </c>
      <c r="CJ1604" s="195" t="str">
        <f t="shared" si="1874"/>
        <v>CJ$12</v>
      </c>
      <c r="CK1604" s="195" t="str">
        <f t="shared" si="1874"/>
        <v>CK$12</v>
      </c>
      <c r="CL1604" s="195" t="str">
        <f t="shared" si="1874"/>
        <v>CL$12</v>
      </c>
    </row>
    <row r="1605" spans="2:90" x14ac:dyDescent="0.4">
      <c r="B1605" s="171" t="s">
        <v>462</v>
      </c>
      <c r="E1605" s="8"/>
      <c r="H1605" s="196"/>
      <c r="I1605" s="197"/>
      <c r="J1605" s="197"/>
      <c r="K1605" s="198"/>
      <c r="L1605" s="198"/>
      <c r="M1605" s="198"/>
      <c r="N1605" s="198"/>
      <c r="O1605" s="198"/>
      <c r="P1605" s="198"/>
      <c r="R1605" s="198"/>
      <c r="S1605" s="195" t="str">
        <f t="shared" ref="S1605:AX1605" si="1875">S$17</f>
        <v>S$13</v>
      </c>
      <c r="T1605" s="195" t="str">
        <f t="shared" si="1875"/>
        <v>T$13</v>
      </c>
      <c r="U1605" s="195" t="str">
        <f t="shared" si="1875"/>
        <v>U$13</v>
      </c>
      <c r="V1605" s="195" t="str">
        <f t="shared" si="1875"/>
        <v>V$13</v>
      </c>
      <c r="W1605" s="195" t="str">
        <f t="shared" si="1875"/>
        <v>W$13</v>
      </c>
      <c r="X1605" s="195" t="str">
        <f t="shared" si="1875"/>
        <v>X$13</v>
      </c>
      <c r="Y1605" s="195" t="str">
        <f t="shared" si="1875"/>
        <v>Y$13</v>
      </c>
      <c r="Z1605" s="195" t="str">
        <f t="shared" si="1875"/>
        <v>Z$13</v>
      </c>
      <c r="AA1605" s="195" t="str">
        <f t="shared" si="1875"/>
        <v>AA$13</v>
      </c>
      <c r="AB1605" s="195" t="str">
        <f t="shared" si="1875"/>
        <v>AB$13</v>
      </c>
      <c r="AC1605" s="195" t="str">
        <f t="shared" si="1875"/>
        <v>AC$13</v>
      </c>
      <c r="AD1605" s="195" t="str">
        <f t="shared" si="1875"/>
        <v>AD$13</v>
      </c>
      <c r="AE1605" s="195" t="str">
        <f t="shared" si="1875"/>
        <v>AE$13</v>
      </c>
      <c r="AF1605" s="195" t="str">
        <f t="shared" si="1875"/>
        <v>AF$13</v>
      </c>
      <c r="AG1605" s="195" t="str">
        <f t="shared" si="1875"/>
        <v>AG$13</v>
      </c>
      <c r="AH1605" s="195" t="str">
        <f t="shared" si="1875"/>
        <v>AH$13</v>
      </c>
      <c r="AI1605" s="195" t="str">
        <f t="shared" si="1875"/>
        <v>AI$13</v>
      </c>
      <c r="AJ1605" s="195" t="str">
        <f t="shared" si="1875"/>
        <v>AJ$13</v>
      </c>
      <c r="AK1605" s="195" t="str">
        <f t="shared" si="1875"/>
        <v>AK$13</v>
      </c>
      <c r="AL1605" s="195" t="str">
        <f t="shared" si="1875"/>
        <v>AL$13</v>
      </c>
      <c r="AM1605" s="195" t="str">
        <f t="shared" si="1875"/>
        <v>AM$13</v>
      </c>
      <c r="AN1605" s="195" t="str">
        <f t="shared" si="1875"/>
        <v>AN$13</v>
      </c>
      <c r="AO1605" s="195" t="str">
        <f t="shared" si="1875"/>
        <v>AO$13</v>
      </c>
      <c r="AP1605" s="195" t="str">
        <f t="shared" si="1875"/>
        <v>AP$13</v>
      </c>
      <c r="AQ1605" s="195" t="str">
        <f t="shared" si="1875"/>
        <v>AQ$13</v>
      </c>
      <c r="AR1605" s="195" t="str">
        <f t="shared" si="1875"/>
        <v>AR$13</v>
      </c>
      <c r="AS1605" s="195" t="str">
        <f t="shared" si="1875"/>
        <v>AS$13</v>
      </c>
      <c r="AT1605" s="195" t="str">
        <f t="shared" si="1875"/>
        <v>AT$13</v>
      </c>
      <c r="AU1605" s="195" t="str">
        <f t="shared" si="1875"/>
        <v>AU$13</v>
      </c>
      <c r="AV1605" s="195" t="str">
        <f t="shared" si="1875"/>
        <v>AV$13</v>
      </c>
      <c r="AW1605" s="195" t="str">
        <f t="shared" si="1875"/>
        <v>AW$13</v>
      </c>
      <c r="AX1605" s="195" t="str">
        <f t="shared" si="1875"/>
        <v>AX$13</v>
      </c>
      <c r="AY1605" s="195" t="str">
        <f t="shared" ref="AY1605:CD1605" si="1876">AY$17</f>
        <v>AY$13</v>
      </c>
      <c r="AZ1605" s="195" t="str">
        <f t="shared" si="1876"/>
        <v>AZ$13</v>
      </c>
      <c r="BA1605" s="195" t="str">
        <f t="shared" si="1876"/>
        <v>BA$13</v>
      </c>
      <c r="BB1605" s="195" t="str">
        <f t="shared" si="1876"/>
        <v>BB$13</v>
      </c>
      <c r="BC1605" s="195" t="str">
        <f t="shared" si="1876"/>
        <v>BC$13</v>
      </c>
      <c r="BD1605" s="195" t="str">
        <f t="shared" si="1876"/>
        <v>BD$13</v>
      </c>
      <c r="BE1605" s="195" t="str">
        <f t="shared" si="1876"/>
        <v>BE$13</v>
      </c>
      <c r="BF1605" s="195" t="str">
        <f t="shared" si="1876"/>
        <v>BF$13</v>
      </c>
      <c r="BG1605" s="195" t="str">
        <f t="shared" si="1876"/>
        <v>BG$13</v>
      </c>
      <c r="BH1605" s="195" t="str">
        <f t="shared" si="1876"/>
        <v>BH$13</v>
      </c>
      <c r="BI1605" s="195" t="str">
        <f t="shared" si="1876"/>
        <v>BI$13</v>
      </c>
      <c r="BJ1605" s="195" t="str">
        <f t="shared" si="1876"/>
        <v>BJ$13</v>
      </c>
      <c r="BK1605" s="195" t="str">
        <f t="shared" si="1876"/>
        <v>BK$13</v>
      </c>
      <c r="BL1605" s="195" t="str">
        <f t="shared" si="1876"/>
        <v>BL$13</v>
      </c>
      <c r="BM1605" s="195" t="str">
        <f t="shared" si="1876"/>
        <v>BM$13</v>
      </c>
      <c r="BN1605" s="195" t="str">
        <f t="shared" si="1876"/>
        <v>BN$13</v>
      </c>
      <c r="BO1605" s="195" t="str">
        <f t="shared" si="1876"/>
        <v>BO$13</v>
      </c>
      <c r="BP1605" s="195" t="str">
        <f t="shared" si="1876"/>
        <v>BP$13</v>
      </c>
      <c r="BQ1605" s="195" t="str">
        <f t="shared" si="1876"/>
        <v>BQ$13</v>
      </c>
      <c r="BR1605" s="195" t="str">
        <f t="shared" si="1876"/>
        <v>BR$13</v>
      </c>
      <c r="BS1605" s="195" t="str">
        <f t="shared" si="1876"/>
        <v>BS$13</v>
      </c>
      <c r="BT1605" s="195" t="str">
        <f t="shared" si="1876"/>
        <v>BT$13</v>
      </c>
      <c r="BU1605" s="195" t="str">
        <f t="shared" si="1876"/>
        <v>BU$13</v>
      </c>
      <c r="BV1605" s="195" t="str">
        <f t="shared" si="1876"/>
        <v>BV$13</v>
      </c>
      <c r="BW1605" s="195" t="str">
        <f t="shared" si="1876"/>
        <v>BW$13</v>
      </c>
      <c r="BX1605" s="195" t="str">
        <f t="shared" si="1876"/>
        <v>BX$13</v>
      </c>
      <c r="BY1605" s="195" t="str">
        <f t="shared" si="1876"/>
        <v>BY$13</v>
      </c>
      <c r="BZ1605" s="195" t="str">
        <f t="shared" si="1876"/>
        <v>BZ$13</v>
      </c>
      <c r="CA1605" s="195" t="str">
        <f t="shared" si="1876"/>
        <v>CA$13</v>
      </c>
      <c r="CB1605" s="195" t="str">
        <f t="shared" si="1876"/>
        <v>CB$13</v>
      </c>
      <c r="CC1605" s="195" t="str">
        <f t="shared" si="1876"/>
        <v>CC$13</v>
      </c>
      <c r="CD1605" s="195" t="str">
        <f t="shared" si="1876"/>
        <v>CD$13</v>
      </c>
      <c r="CE1605" s="195" t="str">
        <f t="shared" ref="CE1605:CL1605" si="1877">CE$17</f>
        <v>CE$13</v>
      </c>
      <c r="CF1605" s="195" t="str">
        <f t="shared" si="1877"/>
        <v>CF$13</v>
      </c>
      <c r="CG1605" s="195" t="str">
        <f t="shared" si="1877"/>
        <v>CG$13</v>
      </c>
      <c r="CH1605" s="195" t="str">
        <f t="shared" si="1877"/>
        <v>CH$13</v>
      </c>
      <c r="CI1605" s="195" t="str">
        <f t="shared" si="1877"/>
        <v>CI$13</v>
      </c>
      <c r="CJ1605" s="195" t="str">
        <f t="shared" si="1877"/>
        <v>CJ$13</v>
      </c>
      <c r="CK1605" s="195" t="str">
        <f t="shared" si="1877"/>
        <v>CK$13</v>
      </c>
      <c r="CL1605" s="195" t="str">
        <f t="shared" si="1877"/>
        <v>CL$13</v>
      </c>
    </row>
    <row r="1606" spans="2:90" x14ac:dyDescent="0.4">
      <c r="B1606" s="171" t="s">
        <v>491</v>
      </c>
      <c r="E1606" s="8"/>
      <c r="H1606" s="196"/>
      <c r="I1606" s="197"/>
      <c r="J1606" s="197"/>
      <c r="K1606" s="198"/>
      <c r="L1606" s="198"/>
      <c r="M1606" s="198"/>
      <c r="N1606" s="198"/>
      <c r="O1606" s="198"/>
      <c r="P1606" s="198"/>
      <c r="R1606" s="198"/>
      <c r="S1606" s="186"/>
      <c r="T1606" s="186"/>
      <c r="U1606" s="186"/>
      <c r="V1606" s="186"/>
      <c r="W1606" s="186"/>
      <c r="X1606" s="186"/>
      <c r="Y1606" s="186"/>
      <c r="Z1606" s="186"/>
      <c r="AA1606" s="186"/>
      <c r="AB1606" s="186"/>
      <c r="AC1606" s="186"/>
      <c r="AD1606" s="186"/>
      <c r="AE1606" s="186"/>
      <c r="AF1606" s="186"/>
      <c r="AG1606" s="186"/>
      <c r="AH1606" s="186"/>
      <c r="AI1606" s="186"/>
      <c r="AJ1606" s="186"/>
      <c r="AK1606" s="186"/>
      <c r="AL1606" s="186"/>
      <c r="AM1606" s="186"/>
      <c r="AN1606" s="186"/>
      <c r="AO1606" s="186"/>
      <c r="AP1606" s="186"/>
      <c r="AQ1606" s="186"/>
      <c r="AR1606" s="186"/>
      <c r="AS1606" s="186"/>
      <c r="AT1606" s="186"/>
      <c r="AU1606" s="186"/>
      <c r="AV1606" s="186"/>
      <c r="AW1606" s="186"/>
      <c r="AX1606" s="186"/>
      <c r="AY1606" s="186"/>
      <c r="AZ1606" s="186"/>
      <c r="BA1606" s="186"/>
      <c r="BB1606" s="186"/>
      <c r="BC1606" s="186"/>
      <c r="BD1606" s="186"/>
      <c r="BE1606" s="186"/>
      <c r="BF1606" s="186"/>
      <c r="BG1606" s="186"/>
      <c r="BH1606" s="186"/>
      <c r="BI1606" s="186"/>
      <c r="BJ1606" s="186"/>
      <c r="BK1606" s="186"/>
      <c r="BL1606" s="186"/>
      <c r="BM1606" s="186"/>
      <c r="BN1606" s="186"/>
      <c r="BO1606" s="186"/>
      <c r="BP1606" s="186"/>
      <c r="BQ1606" s="186"/>
      <c r="BR1606" s="186"/>
      <c r="BS1606" s="186"/>
      <c r="BT1606" s="186"/>
      <c r="BU1606" s="186"/>
      <c r="BV1606" s="186"/>
      <c r="BW1606" s="186"/>
      <c r="BX1606" s="186"/>
      <c r="BY1606" s="186"/>
      <c r="BZ1606" s="186"/>
      <c r="CA1606" s="186"/>
      <c r="CB1606" s="186"/>
      <c r="CC1606" s="186"/>
      <c r="CD1606" s="186"/>
      <c r="CE1606" s="186"/>
      <c r="CF1606" s="186"/>
      <c r="CG1606" s="186"/>
      <c r="CH1606" s="186"/>
      <c r="CI1606" s="186"/>
      <c r="CJ1606" s="186"/>
      <c r="CK1606" s="186"/>
      <c r="CL1606" s="186"/>
    </row>
    <row r="1607" spans="2:90" x14ac:dyDescent="0.4">
      <c r="B1607" s="171" t="s">
        <v>505</v>
      </c>
      <c r="E1607" s="8"/>
      <c r="H1607" s="196"/>
      <c r="I1607" s="197"/>
      <c r="J1607" s="197"/>
      <c r="K1607" s="198"/>
      <c r="L1607" s="198"/>
      <c r="M1607" s="198"/>
      <c r="N1607" s="198"/>
      <c r="O1607" s="198"/>
      <c r="P1607" s="198"/>
      <c r="R1607" s="198"/>
      <c r="S1607" s="186"/>
      <c r="T1607" s="186"/>
      <c r="U1607" s="186"/>
      <c r="V1607" s="186"/>
      <c r="W1607" s="186"/>
      <c r="X1607" s="186"/>
      <c r="Y1607" s="186"/>
      <c r="Z1607" s="186"/>
      <c r="AA1607" s="186"/>
      <c r="AB1607" s="186"/>
      <c r="AC1607" s="186"/>
      <c r="AD1607" s="186"/>
      <c r="AE1607" s="186"/>
      <c r="AF1607" s="186"/>
      <c r="AG1607" s="186"/>
      <c r="AH1607" s="186"/>
      <c r="AI1607" s="186"/>
      <c r="AJ1607" s="186"/>
      <c r="AK1607" s="186"/>
      <c r="AL1607" s="186"/>
      <c r="AM1607" s="186"/>
      <c r="AN1607" s="186"/>
      <c r="AO1607" s="186"/>
      <c r="AP1607" s="186"/>
      <c r="AQ1607" s="186"/>
      <c r="AR1607" s="186"/>
      <c r="AS1607" s="186"/>
      <c r="AT1607" s="186"/>
      <c r="AU1607" s="186"/>
      <c r="AV1607" s="186"/>
      <c r="AW1607" s="186"/>
      <c r="AX1607" s="186"/>
      <c r="AY1607" s="186"/>
      <c r="AZ1607" s="186"/>
      <c r="BA1607" s="186"/>
      <c r="BB1607" s="186"/>
      <c r="BC1607" s="186"/>
      <c r="BD1607" s="186"/>
      <c r="BE1607" s="186"/>
      <c r="BF1607" s="186"/>
      <c r="BG1607" s="186"/>
      <c r="BH1607" s="186"/>
      <c r="BI1607" s="186"/>
      <c r="BJ1607" s="186"/>
      <c r="BK1607" s="186"/>
      <c r="BL1607" s="186"/>
      <c r="BM1607" s="186"/>
      <c r="BN1607" s="186"/>
      <c r="BO1607" s="186"/>
      <c r="BP1607" s="186"/>
      <c r="BQ1607" s="186"/>
      <c r="BR1607" s="186"/>
      <c r="BS1607" s="186"/>
      <c r="BT1607" s="186"/>
      <c r="BU1607" s="186"/>
      <c r="BV1607" s="186"/>
      <c r="BW1607" s="186"/>
      <c r="BX1607" s="186"/>
      <c r="BY1607" s="186"/>
      <c r="BZ1607" s="186"/>
      <c r="CA1607" s="186"/>
      <c r="CB1607" s="186"/>
      <c r="CC1607" s="186"/>
      <c r="CD1607" s="186"/>
      <c r="CE1607" s="186"/>
      <c r="CF1607" s="186"/>
      <c r="CG1607" s="186"/>
      <c r="CH1607" s="186"/>
      <c r="CI1607" s="186"/>
      <c r="CJ1607" s="186"/>
      <c r="CK1607" s="186"/>
      <c r="CL1607" s="186"/>
    </row>
    <row r="1608" spans="2:90" x14ac:dyDescent="0.4">
      <c r="B1608" s="171" t="s">
        <v>463</v>
      </c>
      <c r="E1608" s="8"/>
      <c r="H1608" s="196"/>
      <c r="I1608" s="197"/>
      <c r="J1608" s="197"/>
      <c r="K1608" s="198"/>
      <c r="L1608" s="198"/>
      <c r="M1608" s="198"/>
      <c r="N1608" s="198"/>
      <c r="O1608" s="198"/>
      <c r="P1608" s="198"/>
      <c r="R1608" s="198"/>
      <c r="S1608" s="172" t="str">
        <f t="shared" ref="S1608" si="1878">ADDRESS(ROW(S1601),COLUMN(S1601),2)</f>
        <v>S$1601</v>
      </c>
      <c r="T1608" s="172" t="str">
        <f t="shared" ref="T1608:CE1608" si="1879">ADDRESS(ROW(T1601),COLUMN(T1601),2)</f>
        <v>T$1601</v>
      </c>
      <c r="U1608" s="172" t="str">
        <f t="shared" si="1879"/>
        <v>U$1601</v>
      </c>
      <c r="V1608" s="172" t="str">
        <f t="shared" si="1879"/>
        <v>V$1601</v>
      </c>
      <c r="W1608" s="172" t="str">
        <f t="shared" si="1879"/>
        <v>W$1601</v>
      </c>
      <c r="X1608" s="172" t="str">
        <f t="shared" si="1879"/>
        <v>X$1601</v>
      </c>
      <c r="Y1608" s="172" t="str">
        <f t="shared" si="1879"/>
        <v>Y$1601</v>
      </c>
      <c r="Z1608" s="172" t="str">
        <f t="shared" si="1879"/>
        <v>Z$1601</v>
      </c>
      <c r="AA1608" s="172" t="str">
        <f t="shared" si="1879"/>
        <v>AA$1601</v>
      </c>
      <c r="AB1608" s="172" t="str">
        <f t="shared" si="1879"/>
        <v>AB$1601</v>
      </c>
      <c r="AC1608" s="172" t="str">
        <f t="shared" si="1879"/>
        <v>AC$1601</v>
      </c>
      <c r="AD1608" s="172" t="str">
        <f t="shared" si="1879"/>
        <v>AD$1601</v>
      </c>
      <c r="AE1608" s="172" t="str">
        <f t="shared" si="1879"/>
        <v>AE$1601</v>
      </c>
      <c r="AF1608" s="172" t="str">
        <f t="shared" si="1879"/>
        <v>AF$1601</v>
      </c>
      <c r="AG1608" s="172" t="str">
        <f t="shared" si="1879"/>
        <v>AG$1601</v>
      </c>
      <c r="AH1608" s="172" t="str">
        <f t="shared" si="1879"/>
        <v>AH$1601</v>
      </c>
      <c r="AI1608" s="172" t="str">
        <f t="shared" si="1879"/>
        <v>AI$1601</v>
      </c>
      <c r="AJ1608" s="172" t="str">
        <f t="shared" si="1879"/>
        <v>AJ$1601</v>
      </c>
      <c r="AK1608" s="172" t="str">
        <f t="shared" si="1879"/>
        <v>AK$1601</v>
      </c>
      <c r="AL1608" s="172" t="str">
        <f t="shared" si="1879"/>
        <v>AL$1601</v>
      </c>
      <c r="AM1608" s="172" t="str">
        <f t="shared" si="1879"/>
        <v>AM$1601</v>
      </c>
      <c r="AN1608" s="172" t="str">
        <f t="shared" si="1879"/>
        <v>AN$1601</v>
      </c>
      <c r="AO1608" s="172" t="str">
        <f t="shared" si="1879"/>
        <v>AO$1601</v>
      </c>
      <c r="AP1608" s="172" t="str">
        <f t="shared" si="1879"/>
        <v>AP$1601</v>
      </c>
      <c r="AQ1608" s="172" t="str">
        <f t="shared" si="1879"/>
        <v>AQ$1601</v>
      </c>
      <c r="AR1608" s="172" t="str">
        <f t="shared" si="1879"/>
        <v>AR$1601</v>
      </c>
      <c r="AS1608" s="172" t="str">
        <f t="shared" si="1879"/>
        <v>AS$1601</v>
      </c>
      <c r="AT1608" s="172" t="str">
        <f t="shared" si="1879"/>
        <v>AT$1601</v>
      </c>
      <c r="AU1608" s="172" t="str">
        <f t="shared" si="1879"/>
        <v>AU$1601</v>
      </c>
      <c r="AV1608" s="172" t="str">
        <f t="shared" si="1879"/>
        <v>AV$1601</v>
      </c>
      <c r="AW1608" s="172" t="str">
        <f t="shared" si="1879"/>
        <v>AW$1601</v>
      </c>
      <c r="AX1608" s="172" t="str">
        <f t="shared" si="1879"/>
        <v>AX$1601</v>
      </c>
      <c r="AY1608" s="172" t="str">
        <f t="shared" si="1879"/>
        <v>AY$1601</v>
      </c>
      <c r="AZ1608" s="172" t="str">
        <f t="shared" si="1879"/>
        <v>AZ$1601</v>
      </c>
      <c r="BA1608" s="172" t="str">
        <f t="shared" si="1879"/>
        <v>BA$1601</v>
      </c>
      <c r="BB1608" s="172" t="str">
        <f t="shared" si="1879"/>
        <v>BB$1601</v>
      </c>
      <c r="BC1608" s="172" t="str">
        <f t="shared" si="1879"/>
        <v>BC$1601</v>
      </c>
      <c r="BD1608" s="172" t="str">
        <f t="shared" si="1879"/>
        <v>BD$1601</v>
      </c>
      <c r="BE1608" s="172" t="str">
        <f t="shared" si="1879"/>
        <v>BE$1601</v>
      </c>
      <c r="BF1608" s="172" t="str">
        <f t="shared" si="1879"/>
        <v>BF$1601</v>
      </c>
      <c r="BG1608" s="172" t="str">
        <f t="shared" si="1879"/>
        <v>BG$1601</v>
      </c>
      <c r="BH1608" s="172" t="str">
        <f t="shared" si="1879"/>
        <v>BH$1601</v>
      </c>
      <c r="BI1608" s="172" t="str">
        <f t="shared" si="1879"/>
        <v>BI$1601</v>
      </c>
      <c r="BJ1608" s="172" t="str">
        <f t="shared" si="1879"/>
        <v>BJ$1601</v>
      </c>
      <c r="BK1608" s="172" t="str">
        <f t="shared" si="1879"/>
        <v>BK$1601</v>
      </c>
      <c r="BL1608" s="172" t="str">
        <f t="shared" si="1879"/>
        <v>BL$1601</v>
      </c>
      <c r="BM1608" s="172" t="str">
        <f t="shared" si="1879"/>
        <v>BM$1601</v>
      </c>
      <c r="BN1608" s="172" t="str">
        <f t="shared" si="1879"/>
        <v>BN$1601</v>
      </c>
      <c r="BO1608" s="172" t="str">
        <f t="shared" si="1879"/>
        <v>BO$1601</v>
      </c>
      <c r="BP1608" s="172" t="str">
        <f t="shared" si="1879"/>
        <v>BP$1601</v>
      </c>
      <c r="BQ1608" s="172" t="str">
        <f t="shared" si="1879"/>
        <v>BQ$1601</v>
      </c>
      <c r="BR1608" s="172" t="str">
        <f t="shared" si="1879"/>
        <v>BR$1601</v>
      </c>
      <c r="BS1608" s="172" t="str">
        <f t="shared" si="1879"/>
        <v>BS$1601</v>
      </c>
      <c r="BT1608" s="172" t="str">
        <f t="shared" si="1879"/>
        <v>BT$1601</v>
      </c>
      <c r="BU1608" s="172" t="str">
        <f t="shared" si="1879"/>
        <v>BU$1601</v>
      </c>
      <c r="BV1608" s="172" t="str">
        <f t="shared" si="1879"/>
        <v>BV$1601</v>
      </c>
      <c r="BW1608" s="172" t="str">
        <f t="shared" si="1879"/>
        <v>BW$1601</v>
      </c>
      <c r="BX1608" s="172" t="str">
        <f t="shared" si="1879"/>
        <v>BX$1601</v>
      </c>
      <c r="BY1608" s="172" t="str">
        <f t="shared" si="1879"/>
        <v>BY$1601</v>
      </c>
      <c r="BZ1608" s="172" t="str">
        <f t="shared" si="1879"/>
        <v>BZ$1601</v>
      </c>
      <c r="CA1608" s="172" t="str">
        <f t="shared" si="1879"/>
        <v>CA$1601</v>
      </c>
      <c r="CB1608" s="172" t="str">
        <f t="shared" si="1879"/>
        <v>CB$1601</v>
      </c>
      <c r="CC1608" s="172" t="str">
        <f t="shared" si="1879"/>
        <v>CC$1601</v>
      </c>
      <c r="CD1608" s="172" t="str">
        <f t="shared" si="1879"/>
        <v>CD$1601</v>
      </c>
      <c r="CE1608" s="172" t="str">
        <f t="shared" si="1879"/>
        <v>CE$1601</v>
      </c>
      <c r="CF1608" s="172" t="str">
        <f t="shared" ref="CF1608:CK1608" si="1880">ADDRESS(ROW(CF1601),COLUMN(CF1601),2)</f>
        <v>CF$1601</v>
      </c>
      <c r="CG1608" s="172" t="str">
        <f t="shared" si="1880"/>
        <v>CG$1601</v>
      </c>
      <c r="CH1608" s="172" t="str">
        <f t="shared" si="1880"/>
        <v>CH$1601</v>
      </c>
      <c r="CI1608" s="172" t="str">
        <f t="shared" si="1880"/>
        <v>CI$1601</v>
      </c>
      <c r="CJ1608" s="172" t="str">
        <f t="shared" si="1880"/>
        <v>CJ$1601</v>
      </c>
      <c r="CK1608" s="172" t="str">
        <f t="shared" si="1880"/>
        <v>CK$1601</v>
      </c>
      <c r="CL1608" s="172" t="str">
        <f t="shared" ref="CL1608" si="1881">ADDRESS(ROW(CL1601),COLUMN(CL1601),2)</f>
        <v>CL$1601</v>
      </c>
    </row>
    <row r="1609" spans="2:90" x14ac:dyDescent="0.4">
      <c r="B1609" s="171" t="s">
        <v>464</v>
      </c>
      <c r="E1609" s="8"/>
      <c r="H1609" s="196"/>
      <c r="I1609" s="197"/>
      <c r="J1609" s="197"/>
      <c r="K1609" s="198"/>
      <c r="L1609" s="198"/>
      <c r="M1609" s="198"/>
      <c r="N1609" s="198"/>
      <c r="O1609" s="198"/>
      <c r="P1609" s="198"/>
      <c r="R1609" s="198"/>
      <c r="S1609" s="186" t="str">
        <f t="shared" ref="S1609:AX1609" si="1882">S$19</f>
        <v>S$15</v>
      </c>
      <c r="T1609" s="186" t="str">
        <f t="shared" si="1882"/>
        <v>T$15</v>
      </c>
      <c r="U1609" s="186" t="str">
        <f t="shared" si="1882"/>
        <v>U$15</v>
      </c>
      <c r="V1609" s="186" t="str">
        <f t="shared" si="1882"/>
        <v>V$15</v>
      </c>
      <c r="W1609" s="186" t="str">
        <f t="shared" si="1882"/>
        <v>W$15</v>
      </c>
      <c r="X1609" s="186" t="str">
        <f t="shared" si="1882"/>
        <v>X$15</v>
      </c>
      <c r="Y1609" s="186" t="str">
        <f t="shared" si="1882"/>
        <v>Y$15</v>
      </c>
      <c r="Z1609" s="186" t="str">
        <f t="shared" si="1882"/>
        <v>Z$15</v>
      </c>
      <c r="AA1609" s="186" t="str">
        <f t="shared" si="1882"/>
        <v>AA$15</v>
      </c>
      <c r="AB1609" s="186" t="str">
        <f t="shared" si="1882"/>
        <v>AB$15</v>
      </c>
      <c r="AC1609" s="186" t="str">
        <f t="shared" si="1882"/>
        <v>AC$15</v>
      </c>
      <c r="AD1609" s="186" t="str">
        <f t="shared" si="1882"/>
        <v>AD$15</v>
      </c>
      <c r="AE1609" s="186" t="str">
        <f t="shared" si="1882"/>
        <v>AE$15</v>
      </c>
      <c r="AF1609" s="186" t="str">
        <f t="shared" si="1882"/>
        <v>AF$15</v>
      </c>
      <c r="AG1609" s="186" t="str">
        <f t="shared" si="1882"/>
        <v>AG$15</v>
      </c>
      <c r="AH1609" s="186" t="str">
        <f t="shared" si="1882"/>
        <v>AH$15</v>
      </c>
      <c r="AI1609" s="186" t="str">
        <f t="shared" si="1882"/>
        <v>AI$15</v>
      </c>
      <c r="AJ1609" s="186" t="str">
        <f t="shared" si="1882"/>
        <v>AJ$15</v>
      </c>
      <c r="AK1609" s="186" t="str">
        <f t="shared" si="1882"/>
        <v>AK$15</v>
      </c>
      <c r="AL1609" s="186" t="str">
        <f t="shared" si="1882"/>
        <v>AL$15</v>
      </c>
      <c r="AM1609" s="186" t="str">
        <f t="shared" si="1882"/>
        <v>AM$15</v>
      </c>
      <c r="AN1609" s="186" t="str">
        <f t="shared" si="1882"/>
        <v>AN$15</v>
      </c>
      <c r="AO1609" s="186" t="str">
        <f t="shared" si="1882"/>
        <v>AO$15</v>
      </c>
      <c r="AP1609" s="186" t="str">
        <f t="shared" si="1882"/>
        <v>AP$15</v>
      </c>
      <c r="AQ1609" s="186" t="str">
        <f t="shared" si="1882"/>
        <v>AQ$15</v>
      </c>
      <c r="AR1609" s="186" t="str">
        <f t="shared" si="1882"/>
        <v>AR$15</v>
      </c>
      <c r="AS1609" s="186" t="str">
        <f t="shared" si="1882"/>
        <v>AS$15</v>
      </c>
      <c r="AT1609" s="186" t="str">
        <f t="shared" si="1882"/>
        <v>AT$15</v>
      </c>
      <c r="AU1609" s="186" t="str">
        <f t="shared" si="1882"/>
        <v>AU$15</v>
      </c>
      <c r="AV1609" s="186" t="str">
        <f t="shared" si="1882"/>
        <v>AV$15</v>
      </c>
      <c r="AW1609" s="186" t="str">
        <f t="shared" si="1882"/>
        <v>AW$15</v>
      </c>
      <c r="AX1609" s="186" t="str">
        <f t="shared" si="1882"/>
        <v>AX$15</v>
      </c>
      <c r="AY1609" s="186" t="str">
        <f t="shared" ref="AY1609:CD1609" si="1883">AY$19</f>
        <v>AY$15</v>
      </c>
      <c r="AZ1609" s="186" t="str">
        <f t="shared" si="1883"/>
        <v>AZ$15</v>
      </c>
      <c r="BA1609" s="186" t="str">
        <f t="shared" si="1883"/>
        <v>BA$15</v>
      </c>
      <c r="BB1609" s="186" t="str">
        <f t="shared" si="1883"/>
        <v>BB$15</v>
      </c>
      <c r="BC1609" s="186" t="str">
        <f t="shared" si="1883"/>
        <v>BC$15</v>
      </c>
      <c r="BD1609" s="186" t="str">
        <f t="shared" si="1883"/>
        <v>BD$15</v>
      </c>
      <c r="BE1609" s="186" t="str">
        <f t="shared" si="1883"/>
        <v>BE$15</v>
      </c>
      <c r="BF1609" s="186" t="str">
        <f t="shared" si="1883"/>
        <v>BF$15</v>
      </c>
      <c r="BG1609" s="186" t="str">
        <f t="shared" si="1883"/>
        <v>BG$15</v>
      </c>
      <c r="BH1609" s="186" t="str">
        <f t="shared" si="1883"/>
        <v>BH$15</v>
      </c>
      <c r="BI1609" s="186" t="str">
        <f t="shared" si="1883"/>
        <v>BI$15</v>
      </c>
      <c r="BJ1609" s="186" t="str">
        <f t="shared" si="1883"/>
        <v>BJ$15</v>
      </c>
      <c r="BK1609" s="186" t="str">
        <f t="shared" si="1883"/>
        <v>BK$15</v>
      </c>
      <c r="BL1609" s="186" t="str">
        <f t="shared" si="1883"/>
        <v>BL$15</v>
      </c>
      <c r="BM1609" s="186" t="str">
        <f t="shared" si="1883"/>
        <v>BM$15</v>
      </c>
      <c r="BN1609" s="186" t="str">
        <f t="shared" si="1883"/>
        <v>BN$15</v>
      </c>
      <c r="BO1609" s="186" t="str">
        <f t="shared" si="1883"/>
        <v>BO$15</v>
      </c>
      <c r="BP1609" s="186" t="str">
        <f t="shared" si="1883"/>
        <v>BP$15</v>
      </c>
      <c r="BQ1609" s="186" t="str">
        <f t="shared" si="1883"/>
        <v>BQ$15</v>
      </c>
      <c r="BR1609" s="186" t="str">
        <f t="shared" si="1883"/>
        <v>BR$15</v>
      </c>
      <c r="BS1609" s="186" t="str">
        <f t="shared" si="1883"/>
        <v>BS$15</v>
      </c>
      <c r="BT1609" s="186" t="str">
        <f t="shared" si="1883"/>
        <v>BT$15</v>
      </c>
      <c r="BU1609" s="186" t="str">
        <f t="shared" si="1883"/>
        <v>BU$15</v>
      </c>
      <c r="BV1609" s="186" t="str">
        <f t="shared" si="1883"/>
        <v>BV$15</v>
      </c>
      <c r="BW1609" s="186" t="str">
        <f t="shared" si="1883"/>
        <v>BW$15</v>
      </c>
      <c r="BX1609" s="186" t="str">
        <f t="shared" si="1883"/>
        <v>BX$15</v>
      </c>
      <c r="BY1609" s="186" t="str">
        <f t="shared" si="1883"/>
        <v>BY$15</v>
      </c>
      <c r="BZ1609" s="186" t="str">
        <f t="shared" si="1883"/>
        <v>BZ$15</v>
      </c>
      <c r="CA1609" s="186" t="str">
        <f t="shared" si="1883"/>
        <v>CA$15</v>
      </c>
      <c r="CB1609" s="186" t="str">
        <f t="shared" si="1883"/>
        <v>CB$15</v>
      </c>
      <c r="CC1609" s="186" t="str">
        <f t="shared" si="1883"/>
        <v>CC$15</v>
      </c>
      <c r="CD1609" s="186" t="str">
        <f t="shared" si="1883"/>
        <v>CD$15</v>
      </c>
      <c r="CE1609" s="186" t="str">
        <f t="shared" ref="CE1609:CL1609" si="1884">CE$19</f>
        <v>CE$15</v>
      </c>
      <c r="CF1609" s="186" t="str">
        <f t="shared" si="1884"/>
        <v>CF$15</v>
      </c>
      <c r="CG1609" s="186" t="str">
        <f t="shared" si="1884"/>
        <v>CG$15</v>
      </c>
      <c r="CH1609" s="186" t="str">
        <f t="shared" si="1884"/>
        <v>CH$15</v>
      </c>
      <c r="CI1609" s="186" t="str">
        <f t="shared" si="1884"/>
        <v>CI$15</v>
      </c>
      <c r="CJ1609" s="186" t="str">
        <f t="shared" si="1884"/>
        <v>CJ$15</v>
      </c>
      <c r="CK1609" s="186" t="str">
        <f t="shared" si="1884"/>
        <v>CK$15</v>
      </c>
      <c r="CL1609" s="186" t="str">
        <f t="shared" si="1884"/>
        <v>CL$15</v>
      </c>
    </row>
    <row r="1610" spans="2:90" x14ac:dyDescent="0.4">
      <c r="B1610" s="139" t="s">
        <v>265</v>
      </c>
      <c r="C1610" s="31"/>
      <c r="D1610" t="s">
        <v>496</v>
      </c>
      <c r="E1610" s="8" t="str">
        <f t="shared" ref="E1610:E1613" si="1885">ROW()&amp;" "&amp;D1610</f>
        <v>1610 WCINV-SSV</v>
      </c>
      <c r="F1610" t="s">
        <v>439</v>
      </c>
      <c r="G1610" s="31" t="s">
        <v>81</v>
      </c>
      <c r="H1610" s="138"/>
      <c r="I1610" s="140"/>
      <c r="J1610" s="140"/>
      <c r="K1610" s="138"/>
      <c r="L1610" s="138"/>
      <c r="M1610" s="138"/>
      <c r="N1610" s="138"/>
      <c r="O1610" s="138"/>
      <c r="P1610" s="138"/>
      <c r="R1610" s="139"/>
      <c r="S1610" s="139"/>
      <c r="T1610" s="139"/>
      <c r="U1610" s="139"/>
      <c r="V1610" s="139"/>
      <c r="W1610" s="139"/>
      <c r="X1610" s="139"/>
      <c r="Y1610" s="139"/>
      <c r="Z1610" s="139"/>
      <c r="AA1610" s="139"/>
      <c r="AB1610" s="139"/>
      <c r="AC1610" s="139"/>
      <c r="AD1610" s="139"/>
      <c r="AE1610" s="139"/>
      <c r="AF1610" s="139"/>
      <c r="AG1610" s="139"/>
      <c r="AH1610" s="139"/>
      <c r="AI1610" s="139"/>
      <c r="AJ1610" s="139"/>
      <c r="AK1610" s="139"/>
      <c r="AL1610" s="139"/>
      <c r="AM1610" s="139"/>
      <c r="AN1610" s="139"/>
      <c r="AO1610" s="139"/>
      <c r="AP1610" s="139"/>
      <c r="AQ1610" s="139"/>
      <c r="AR1610" s="139"/>
      <c r="AS1610" s="139"/>
      <c r="AT1610" s="139"/>
      <c r="AU1610" s="139"/>
      <c r="AV1610" s="139"/>
      <c r="AW1610" s="139"/>
      <c r="AX1610" s="139"/>
      <c r="AY1610" s="139"/>
      <c r="AZ1610" s="139"/>
      <c r="BA1610" s="139"/>
      <c r="BB1610" s="139"/>
      <c r="BC1610" s="139"/>
      <c r="BD1610" s="139"/>
      <c r="BE1610" s="139"/>
      <c r="BF1610" s="139"/>
      <c r="BG1610" s="139"/>
      <c r="BH1610" s="139"/>
      <c r="BI1610" s="139"/>
      <c r="BJ1610" s="139"/>
      <c r="BK1610" s="139"/>
      <c r="BL1610" s="139"/>
      <c r="BM1610" s="139"/>
      <c r="BN1610" s="139"/>
      <c r="BO1610" s="139"/>
      <c r="BP1610" s="139"/>
      <c r="BQ1610" s="139"/>
      <c r="BR1610" s="139"/>
      <c r="BS1610" s="139"/>
      <c r="BT1610" s="139"/>
      <c r="BU1610" s="139"/>
      <c r="BV1610" s="139"/>
      <c r="BW1610" s="139"/>
      <c r="BX1610" s="139"/>
      <c r="BY1610" s="139"/>
      <c r="BZ1610" s="139"/>
      <c r="CA1610" s="139"/>
      <c r="CB1610" s="139"/>
      <c r="CC1610" s="139"/>
      <c r="CD1610" s="139"/>
      <c r="CE1610" s="139"/>
      <c r="CF1610" s="139"/>
      <c r="CG1610" s="139"/>
      <c r="CH1610" s="139"/>
      <c r="CI1610" s="139"/>
      <c r="CJ1610" s="139"/>
      <c r="CK1610" s="139"/>
      <c r="CL1610" s="139"/>
    </row>
    <row r="1611" spans="2:90" x14ac:dyDescent="0.4">
      <c r="B1611" s="95" t="str">
        <f>B1613&amp;":"</f>
        <v>Inventory - (Secondary label):</v>
      </c>
      <c r="D1611" t="s">
        <v>496</v>
      </c>
      <c r="E1611" s="8" t="str">
        <f t="shared" si="1885"/>
        <v>1611 WCINV-SSV</v>
      </c>
      <c r="G1611" t="str">
        <f>E1611</f>
        <v>1611 WCINV-SSV</v>
      </c>
      <c r="H1611" s="12"/>
      <c r="I1611" s="60"/>
      <c r="J1611" s="60"/>
      <c r="K1611" s="20"/>
      <c r="L1611" s="20"/>
      <c r="M1611" s="20"/>
      <c r="N1611" s="20"/>
      <c r="O1611" s="20"/>
      <c r="P1611" s="20"/>
      <c r="R1611" s="20"/>
      <c r="S1611" s="20"/>
      <c r="T1611" s="20"/>
      <c r="U1611" s="20"/>
      <c r="V1611" s="20"/>
      <c r="W1611" s="20"/>
      <c r="X1611" s="20"/>
      <c r="Y1611" s="20"/>
      <c r="Z1611" s="20"/>
      <c r="AA1611" s="20"/>
      <c r="AB1611" s="20"/>
      <c r="AC1611" s="20"/>
      <c r="AD1611" s="20"/>
      <c r="AE1611" s="20"/>
      <c r="AF1611" s="20"/>
      <c r="AG1611" s="20"/>
      <c r="AH1611" s="20"/>
      <c r="AI1611" s="20"/>
      <c r="AJ1611" s="20"/>
      <c r="AK1611" s="20"/>
      <c r="AL1611" s="20"/>
      <c r="AM1611" s="20"/>
      <c r="AN1611" s="20"/>
      <c r="AO1611" s="20"/>
      <c r="AP1611" s="20"/>
      <c r="AQ1611" s="20"/>
      <c r="AR1611" s="20"/>
      <c r="AS1611" s="20"/>
      <c r="AT1611" s="20"/>
      <c r="AU1611" s="20"/>
      <c r="AV1611" s="20"/>
      <c r="AW1611" s="20"/>
      <c r="AX1611" s="20"/>
      <c r="AY1611" s="20"/>
      <c r="AZ1611" s="20"/>
      <c r="BA1611" s="20"/>
      <c r="BB1611" s="20"/>
      <c r="BC1611" s="20"/>
      <c r="BD1611" s="20"/>
      <c r="BE1611" s="20"/>
      <c r="BF1611" s="20"/>
      <c r="BG1611" s="20"/>
      <c r="BH1611" s="20"/>
      <c r="BI1611" s="20"/>
      <c r="BJ1611" s="20"/>
      <c r="BK1611" s="20"/>
      <c r="BL1611" s="20"/>
      <c r="BM1611" s="20"/>
      <c r="BN1611" s="20"/>
      <c r="BO1611" s="20"/>
      <c r="BP1611" s="20"/>
      <c r="BQ1611" s="20"/>
      <c r="BR1611" s="20"/>
      <c r="BS1611" s="20"/>
      <c r="BT1611" s="20"/>
      <c r="BU1611" s="20"/>
      <c r="BV1611" s="20"/>
      <c r="BW1611" s="20"/>
      <c r="BX1611" s="20"/>
      <c r="BY1611" s="20"/>
      <c r="BZ1611" s="20"/>
      <c r="CA1611" s="20"/>
      <c r="CB1611" s="20"/>
      <c r="CC1611" s="20"/>
      <c r="CD1611" s="20"/>
      <c r="CE1611" s="20"/>
      <c r="CF1611" s="20"/>
      <c r="CG1611" s="20"/>
      <c r="CH1611" s="20"/>
      <c r="CI1611" s="20"/>
      <c r="CJ1611" s="20"/>
      <c r="CK1611" s="20"/>
      <c r="CL1611" s="20"/>
    </row>
    <row r="1612" spans="2:90" x14ac:dyDescent="0.4">
      <c r="B1612" s="141" t="s">
        <v>238</v>
      </c>
      <c r="D1612" t="s">
        <v>496</v>
      </c>
      <c r="E1612" s="8" t="str">
        <f t="shared" si="1885"/>
        <v>1612 WCINV-SSV</v>
      </c>
      <c r="G1612" t="str">
        <f>E1612</f>
        <v>1612 WCINV-SSV</v>
      </c>
      <c r="H1612" s="12"/>
      <c r="I1612" s="60"/>
      <c r="J1612" s="60"/>
      <c r="K1612" s="17">
        <v>30</v>
      </c>
      <c r="L1612" s="17">
        <v>30</v>
      </c>
      <c r="M1612" s="17">
        <v>30</v>
      </c>
      <c r="N1612" s="17">
        <v>30</v>
      </c>
      <c r="O1612" s="17">
        <v>30</v>
      </c>
      <c r="P1612" s="17">
        <v>30</v>
      </c>
      <c r="R1612" s="15"/>
      <c r="S1612" s="15" cm="1">
        <f t="array" ref="S1612">INDEX($K:$P,ROW(),MATCH(S$3,$K$2:$P$2,0))</f>
        <v>30</v>
      </c>
      <c r="T1612" s="15" cm="1">
        <f t="array" ref="T1612">INDEX($K:$P,ROW(),MATCH(T$3,$K$2:$P$2,0))</f>
        <v>30</v>
      </c>
      <c r="U1612" s="15" cm="1">
        <f t="array" ref="U1612">INDEX($K:$P,ROW(),MATCH(U$3,$K$2:$P$2,0))</f>
        <v>30</v>
      </c>
      <c r="V1612" s="15" cm="1">
        <f t="array" ref="V1612">INDEX($K:$P,ROW(),MATCH(V$3,$K$2:$P$2,0))</f>
        <v>30</v>
      </c>
      <c r="W1612" s="15" cm="1">
        <f t="array" ref="W1612">INDEX($K:$P,ROW(),MATCH(W$3,$K$2:$P$2,0))</f>
        <v>30</v>
      </c>
      <c r="X1612" s="15" cm="1">
        <f t="array" ref="X1612">INDEX($K:$P,ROW(),MATCH(X$3,$K$2:$P$2,0))</f>
        <v>30</v>
      </c>
      <c r="Y1612" s="15" cm="1">
        <f t="array" ref="Y1612">INDEX($K:$P,ROW(),MATCH(Y$3,$K$2:$P$2,0))</f>
        <v>30</v>
      </c>
      <c r="Z1612" s="15" cm="1">
        <f t="array" ref="Z1612">INDEX($K:$P,ROW(),MATCH(Z$3,$K$2:$P$2,0))</f>
        <v>30</v>
      </c>
      <c r="AA1612" s="15" cm="1">
        <f t="array" ref="AA1612">INDEX($K:$P,ROW(),MATCH(AA$3,$K$2:$P$2,0))</f>
        <v>30</v>
      </c>
      <c r="AB1612" s="15" cm="1">
        <f t="array" ref="AB1612">INDEX($K:$P,ROW(),MATCH(AB$3,$K$2:$P$2,0))</f>
        <v>30</v>
      </c>
      <c r="AC1612" s="15" cm="1">
        <f t="array" ref="AC1612">INDEX($K:$P,ROW(),MATCH(AC$3,$K$2:$P$2,0))</f>
        <v>30</v>
      </c>
      <c r="AD1612" s="15" cm="1">
        <f t="array" ref="AD1612">INDEX($K:$P,ROW(),MATCH(AD$3,$K$2:$P$2,0))</f>
        <v>30</v>
      </c>
      <c r="AE1612" s="15" cm="1">
        <f t="array" ref="AE1612">INDEX($K:$P,ROW(),MATCH(AE$3,$K$2:$P$2,0))</f>
        <v>30</v>
      </c>
      <c r="AF1612" s="15" cm="1">
        <f t="array" ref="AF1612">INDEX($K:$P,ROW(),MATCH(AF$3,$K$2:$P$2,0))</f>
        <v>30</v>
      </c>
      <c r="AG1612" s="15" cm="1">
        <f t="array" ref="AG1612">INDEX($K:$P,ROW(),MATCH(AG$3,$K$2:$P$2,0))</f>
        <v>30</v>
      </c>
      <c r="AH1612" s="15" cm="1">
        <f t="array" ref="AH1612">INDEX($K:$P,ROW(),MATCH(AH$3,$K$2:$P$2,0))</f>
        <v>30</v>
      </c>
      <c r="AI1612" s="15" cm="1">
        <f t="array" ref="AI1612">INDEX($K:$P,ROW(),MATCH(AI$3,$K$2:$P$2,0))</f>
        <v>30</v>
      </c>
      <c r="AJ1612" s="15" cm="1">
        <f t="array" ref="AJ1612">INDEX($K:$P,ROW(),MATCH(AJ$3,$K$2:$P$2,0))</f>
        <v>30</v>
      </c>
      <c r="AK1612" s="15" cm="1">
        <f t="array" ref="AK1612">INDEX($K:$P,ROW(),MATCH(AK$3,$K$2:$P$2,0))</f>
        <v>30</v>
      </c>
      <c r="AL1612" s="15" cm="1">
        <f t="array" ref="AL1612">INDEX($K:$P,ROW(),MATCH(AL$3,$K$2:$P$2,0))</f>
        <v>30</v>
      </c>
      <c r="AM1612" s="15" cm="1">
        <f t="array" ref="AM1612">INDEX($K:$P,ROW(),MATCH(AM$3,$K$2:$P$2,0))</f>
        <v>30</v>
      </c>
      <c r="AN1612" s="15" cm="1">
        <f t="array" ref="AN1612">INDEX($K:$P,ROW(),MATCH(AN$3,$K$2:$P$2,0))</f>
        <v>30</v>
      </c>
      <c r="AO1612" s="15" cm="1">
        <f t="array" ref="AO1612">INDEX($K:$P,ROW(),MATCH(AO$3,$K$2:$P$2,0))</f>
        <v>30</v>
      </c>
      <c r="AP1612" s="15" cm="1">
        <f t="array" ref="AP1612">INDEX($K:$P,ROW(),MATCH(AP$3,$K$2:$P$2,0))</f>
        <v>30</v>
      </c>
      <c r="AQ1612" s="15" cm="1">
        <f t="array" ref="AQ1612">INDEX($K:$P,ROW(),MATCH(AQ$3,$K$2:$P$2,0))</f>
        <v>30</v>
      </c>
      <c r="AR1612" s="15" cm="1">
        <f t="array" ref="AR1612">INDEX($K:$P,ROW(),MATCH(AR$3,$K$2:$P$2,0))</f>
        <v>30</v>
      </c>
      <c r="AS1612" s="15" cm="1">
        <f t="array" ref="AS1612">INDEX($K:$P,ROW(),MATCH(AS$3,$K$2:$P$2,0))</f>
        <v>30</v>
      </c>
      <c r="AT1612" s="15" cm="1">
        <f t="array" ref="AT1612">INDEX($K:$P,ROW(),MATCH(AT$3,$K$2:$P$2,0))</f>
        <v>30</v>
      </c>
      <c r="AU1612" s="15" cm="1">
        <f t="array" ref="AU1612">INDEX($K:$P,ROW(),MATCH(AU$3,$K$2:$P$2,0))</f>
        <v>30</v>
      </c>
      <c r="AV1612" s="15" cm="1">
        <f t="array" ref="AV1612">INDEX($K:$P,ROW(),MATCH(AV$3,$K$2:$P$2,0))</f>
        <v>30</v>
      </c>
      <c r="AW1612" s="15" cm="1">
        <f t="array" ref="AW1612">INDEX($K:$P,ROW(),MATCH(AW$3,$K$2:$P$2,0))</f>
        <v>30</v>
      </c>
      <c r="AX1612" s="15" cm="1">
        <f t="array" ref="AX1612">INDEX($K:$P,ROW(),MATCH(AX$3,$K$2:$P$2,0))</f>
        <v>30</v>
      </c>
      <c r="AY1612" s="15" cm="1">
        <f t="array" ref="AY1612">INDEX($K:$P,ROW(),MATCH(AY$3,$K$2:$P$2,0))</f>
        <v>30</v>
      </c>
      <c r="AZ1612" s="15" cm="1">
        <f t="array" ref="AZ1612">INDEX($K:$P,ROW(),MATCH(AZ$3,$K$2:$P$2,0))</f>
        <v>30</v>
      </c>
      <c r="BA1612" s="15" cm="1">
        <f t="array" ref="BA1612">INDEX($K:$P,ROW(),MATCH(BA$3,$K$2:$P$2,0))</f>
        <v>30</v>
      </c>
      <c r="BB1612" s="15" cm="1">
        <f t="array" ref="BB1612">INDEX($K:$P,ROW(),MATCH(BB$3,$K$2:$P$2,0))</f>
        <v>30</v>
      </c>
      <c r="BC1612" s="15" cm="1">
        <f t="array" ref="BC1612">INDEX($K:$P,ROW(),MATCH(BC$3,$K$2:$P$2,0))</f>
        <v>30</v>
      </c>
      <c r="BD1612" s="15" cm="1">
        <f t="array" ref="BD1612">INDEX($K:$P,ROW(),MATCH(BD$3,$K$2:$P$2,0))</f>
        <v>30</v>
      </c>
      <c r="BE1612" s="15" cm="1">
        <f t="array" ref="BE1612">INDEX($K:$P,ROW(),MATCH(BE$3,$K$2:$P$2,0))</f>
        <v>30</v>
      </c>
      <c r="BF1612" s="15" cm="1">
        <f t="array" ref="BF1612">INDEX($K:$P,ROW(),MATCH(BF$3,$K$2:$P$2,0))</f>
        <v>30</v>
      </c>
      <c r="BG1612" s="15" cm="1">
        <f t="array" ref="BG1612">INDEX($K:$P,ROW(),MATCH(BG$3,$K$2:$P$2,0))</f>
        <v>30</v>
      </c>
      <c r="BH1612" s="15" cm="1">
        <f t="array" ref="BH1612">INDEX($K:$P,ROW(),MATCH(BH$3,$K$2:$P$2,0))</f>
        <v>30</v>
      </c>
      <c r="BI1612" s="15" cm="1">
        <f t="array" ref="BI1612">INDEX($K:$P,ROW(),MATCH(BI$3,$K$2:$P$2,0))</f>
        <v>30</v>
      </c>
      <c r="BJ1612" s="15" cm="1">
        <f t="array" ref="BJ1612">INDEX($K:$P,ROW(),MATCH(BJ$3,$K$2:$P$2,0))</f>
        <v>30</v>
      </c>
      <c r="BK1612" s="15" cm="1">
        <f t="array" ref="BK1612">INDEX($K:$P,ROW(),MATCH(BK$3,$K$2:$P$2,0))</f>
        <v>30</v>
      </c>
      <c r="BL1612" s="15" cm="1">
        <f t="array" ref="BL1612">INDEX($K:$P,ROW(),MATCH(BL$3,$K$2:$P$2,0))</f>
        <v>30</v>
      </c>
      <c r="BM1612" s="15" cm="1">
        <f t="array" ref="BM1612">INDEX($K:$P,ROW(),MATCH(BM$3,$K$2:$P$2,0))</f>
        <v>30</v>
      </c>
      <c r="BN1612" s="15" cm="1">
        <f t="array" ref="BN1612">INDEX($K:$P,ROW(),MATCH(BN$3,$K$2:$P$2,0))</f>
        <v>30</v>
      </c>
      <c r="BO1612" s="15" cm="1">
        <f t="array" ref="BO1612">INDEX($K:$P,ROW(),MATCH(BO$3,$K$2:$P$2,0))</f>
        <v>30</v>
      </c>
      <c r="BP1612" s="15" cm="1">
        <f t="array" ref="BP1612">INDEX($K:$P,ROW(),MATCH(BP$3,$K$2:$P$2,0))</f>
        <v>30</v>
      </c>
      <c r="BQ1612" s="15" cm="1">
        <f t="array" ref="BQ1612">INDEX($K:$P,ROW(),MATCH(BQ$3,$K$2:$P$2,0))</f>
        <v>30</v>
      </c>
      <c r="BR1612" s="15" cm="1">
        <f t="array" ref="BR1612">INDEX($K:$P,ROW(),MATCH(BR$3,$K$2:$P$2,0))</f>
        <v>30</v>
      </c>
      <c r="BS1612" s="15" cm="1">
        <f t="array" ref="BS1612">INDEX($K:$P,ROW(),MATCH(BS$3,$K$2:$P$2,0))</f>
        <v>30</v>
      </c>
      <c r="BT1612" s="15" cm="1">
        <f t="array" ref="BT1612">INDEX($K:$P,ROW(),MATCH(BT$3,$K$2:$P$2,0))</f>
        <v>30</v>
      </c>
      <c r="BU1612" s="15" cm="1">
        <f t="array" ref="BU1612">INDEX($K:$P,ROW(),MATCH(BU$3,$K$2:$P$2,0))</f>
        <v>30</v>
      </c>
      <c r="BV1612" s="15" cm="1">
        <f t="array" ref="BV1612">INDEX($K:$P,ROW(),MATCH(BV$3,$K$2:$P$2,0))</f>
        <v>30</v>
      </c>
      <c r="BW1612" s="15" cm="1">
        <f t="array" ref="BW1612">INDEX($K:$P,ROW(),MATCH(BW$3,$K$2:$P$2,0))</f>
        <v>30</v>
      </c>
      <c r="BX1612" s="15" cm="1">
        <f t="array" ref="BX1612">INDEX($K:$P,ROW(),MATCH(BX$3,$K$2:$P$2,0))</f>
        <v>30</v>
      </c>
      <c r="BY1612" s="15" cm="1">
        <f t="array" ref="BY1612">INDEX($K:$P,ROW(),MATCH(BY$3,$K$2:$P$2,0))</f>
        <v>30</v>
      </c>
      <c r="BZ1612" s="15" cm="1">
        <f t="array" ref="BZ1612">INDEX($K:$P,ROW(),MATCH(BZ$3,$K$2:$P$2,0))</f>
        <v>30</v>
      </c>
      <c r="CA1612" s="15" cm="1">
        <f t="array" ref="CA1612">INDEX($K:$P,ROW(),MATCH(CA$3,$K$2:$P$2,0))</f>
        <v>30</v>
      </c>
      <c r="CB1612" s="15" cm="1">
        <f t="array" ref="CB1612">INDEX($K:$P,ROW(),MATCH(CB$3,$K$2:$P$2,0))</f>
        <v>30</v>
      </c>
      <c r="CC1612" s="15" cm="1">
        <f t="array" ref="CC1612">INDEX($K:$P,ROW(),MATCH(CC$3,$K$2:$P$2,0))</f>
        <v>30</v>
      </c>
      <c r="CD1612" s="15" cm="1">
        <f t="array" ref="CD1612">INDEX($K:$P,ROW(),MATCH(CD$3,$K$2:$P$2,0))</f>
        <v>30</v>
      </c>
      <c r="CE1612" s="15" cm="1">
        <f t="array" ref="CE1612">INDEX($K:$P,ROW(),MATCH(CE$3,$K$2:$P$2,0))</f>
        <v>30</v>
      </c>
      <c r="CF1612" s="15" cm="1">
        <f t="array" ref="CF1612">INDEX($K:$P,ROW(),MATCH(CF$3,$K$2:$P$2,0))</f>
        <v>30</v>
      </c>
      <c r="CG1612" s="15" cm="1">
        <f t="array" ref="CG1612">INDEX($K:$P,ROW(),MATCH(CG$3,$K$2:$P$2,0))</f>
        <v>30</v>
      </c>
      <c r="CH1612" s="15" cm="1">
        <f t="array" ref="CH1612">INDEX($K:$P,ROW(),MATCH(CH$3,$K$2:$P$2,0))</f>
        <v>30</v>
      </c>
      <c r="CI1612" s="15" cm="1">
        <f t="array" ref="CI1612">INDEX($K:$P,ROW(),MATCH(CI$3,$K$2:$P$2,0))</f>
        <v>30</v>
      </c>
      <c r="CJ1612" s="15" cm="1">
        <f t="array" ref="CJ1612">INDEX($K:$P,ROW(),MATCH(CJ$3,$K$2:$P$2,0))</f>
        <v>30</v>
      </c>
      <c r="CK1612" s="15" cm="1">
        <f t="array" ref="CK1612">INDEX($K:$P,ROW(),MATCH(CK$3,$K$2:$P$2,0))</f>
        <v>30</v>
      </c>
      <c r="CL1612" s="15" cm="1">
        <f t="array" ref="CL1612">INDEX($K:$P,ROW(),MATCH(CL$3,$K$2:$P$2,0))</f>
        <v>30</v>
      </c>
    </row>
    <row r="1613" spans="2:90" x14ac:dyDescent="0.4">
      <c r="B1613" s="123" t="str">
        <f>"Inventory - "&amp;B1606</f>
        <v>Inventory - (Secondary label)</v>
      </c>
      <c r="C1613" t="s">
        <v>224</v>
      </c>
      <c r="D1613" t="s">
        <v>496</v>
      </c>
      <c r="E1613" s="8" t="str">
        <f t="shared" si="1885"/>
        <v>1613 WCINV-SSV</v>
      </c>
      <c r="H1613" s="27"/>
      <c r="I1613" s="78"/>
      <c r="J1613" s="78"/>
      <c r="K1613" s="33">
        <f t="shared" ref="K1613:P1613" ca="1" si="1886">SUMIF($4:$4,K$2,1613:1613)</f>
        <v>1000</v>
      </c>
      <c r="L1613" s="33">
        <f t="shared" ca="1" si="1886"/>
        <v>1000</v>
      </c>
      <c r="M1613" s="33">
        <f t="shared" ca="1" si="1886"/>
        <v>1000</v>
      </c>
      <c r="N1613" s="33">
        <f t="shared" ca="1" si="1886"/>
        <v>1000</v>
      </c>
      <c r="O1613" s="33">
        <f t="shared" ca="1" si="1886"/>
        <v>1000</v>
      </c>
      <c r="P1613" s="33">
        <f t="shared" ca="1" si="1886"/>
        <v>1000</v>
      </c>
      <c r="R1613" s="33"/>
      <c r="S1613" s="115" cm="1">
        <f t="array" aca="1" ref="S1613" ca="1">-MIN(S1612/30*INDIRECT(S1608),R1613-INDIRECT(S1608))</f>
        <v>1000</v>
      </c>
      <c r="T1613" s="115" cm="1">
        <f t="array" aca="1" ref="T1613" ca="1">-MIN(T1612/30*INDIRECT(T1608),S1613-INDIRECT(T1608))</f>
        <v>1000</v>
      </c>
      <c r="U1613" s="115" cm="1">
        <f t="array" aca="1" ref="U1613" ca="1">-MIN(U1612/30*INDIRECT(U1608),T1613-INDIRECT(U1608))</f>
        <v>1000</v>
      </c>
      <c r="V1613" s="115" cm="1">
        <f t="array" aca="1" ref="V1613" ca="1">-MIN(V1612/30*INDIRECT(V1608),U1613-INDIRECT(V1608))</f>
        <v>1000</v>
      </c>
      <c r="W1613" s="115" cm="1">
        <f t="array" aca="1" ref="W1613" ca="1">-MIN(W1612/30*INDIRECT(W1608),V1613-INDIRECT(W1608))</f>
        <v>1000</v>
      </c>
      <c r="X1613" s="115" cm="1">
        <f t="array" aca="1" ref="X1613" ca="1">-MIN(X1612/30*INDIRECT(X1608),W1613-INDIRECT(X1608))</f>
        <v>1000</v>
      </c>
      <c r="Y1613" s="115" cm="1">
        <f t="array" aca="1" ref="Y1613" ca="1">-MIN(Y1612/30*INDIRECT(Y1608),X1613-INDIRECT(Y1608))</f>
        <v>1000</v>
      </c>
      <c r="Z1613" s="115" cm="1">
        <f t="array" aca="1" ref="Z1613" ca="1">-MIN(Z1612/30*INDIRECT(Z1608),Y1613-INDIRECT(Z1608))</f>
        <v>1000</v>
      </c>
      <c r="AA1613" s="115" cm="1">
        <f t="array" aca="1" ref="AA1613" ca="1">-MIN(AA1612/30*INDIRECT(AA1608),Z1613-INDIRECT(AA1608))</f>
        <v>1000</v>
      </c>
      <c r="AB1613" s="115" cm="1">
        <f t="array" aca="1" ref="AB1613" ca="1">-MIN(AB1612/30*INDIRECT(AB1608),AA1613-INDIRECT(AB1608))</f>
        <v>1000</v>
      </c>
      <c r="AC1613" s="115" cm="1">
        <f t="array" aca="1" ref="AC1613" ca="1">-MIN(AC1612/30*INDIRECT(AC1608),AB1613-INDIRECT(AC1608))</f>
        <v>1000</v>
      </c>
      <c r="AD1613" s="115" cm="1">
        <f t="array" aca="1" ref="AD1613" ca="1">-MIN(AD1612/30*INDIRECT(AD1608),AC1613-INDIRECT(AD1608))</f>
        <v>1000</v>
      </c>
      <c r="AE1613" s="115" cm="1">
        <f t="array" aca="1" ref="AE1613" ca="1">-MIN(AE1612/30*INDIRECT(AE1608),AD1613-INDIRECT(AE1608))</f>
        <v>1000</v>
      </c>
      <c r="AF1613" s="115" cm="1">
        <f t="array" aca="1" ref="AF1613" ca="1">-MIN(AF1612/30*INDIRECT(AF1608),AE1613-INDIRECT(AF1608))</f>
        <v>1000</v>
      </c>
      <c r="AG1613" s="115" cm="1">
        <f t="array" aca="1" ref="AG1613" ca="1">-MIN(AG1612/30*INDIRECT(AG1608),AF1613-INDIRECT(AG1608))</f>
        <v>1000</v>
      </c>
      <c r="AH1613" s="115" cm="1">
        <f t="array" aca="1" ref="AH1613" ca="1">-MIN(AH1612/30*INDIRECT(AH1608),AG1613-INDIRECT(AH1608))</f>
        <v>1000</v>
      </c>
      <c r="AI1613" s="115" cm="1">
        <f t="array" aca="1" ref="AI1613" ca="1">-MIN(AI1612/30*INDIRECT(AI1608),AH1613-INDIRECT(AI1608))</f>
        <v>1000</v>
      </c>
      <c r="AJ1613" s="115" cm="1">
        <f t="array" aca="1" ref="AJ1613" ca="1">-MIN(AJ1612/30*INDIRECT(AJ1608),AI1613-INDIRECT(AJ1608))</f>
        <v>1000</v>
      </c>
      <c r="AK1613" s="115" cm="1">
        <f t="array" aca="1" ref="AK1613" ca="1">-MIN(AK1612/30*INDIRECT(AK1608),AJ1613-INDIRECT(AK1608))</f>
        <v>1000</v>
      </c>
      <c r="AL1613" s="115" cm="1">
        <f t="array" aca="1" ref="AL1613" ca="1">-MIN(AL1612/30*INDIRECT(AL1608),AK1613-INDIRECT(AL1608))</f>
        <v>1000</v>
      </c>
      <c r="AM1613" s="115" cm="1">
        <f t="array" aca="1" ref="AM1613" ca="1">-MIN(AM1612/30*INDIRECT(AM1608),AL1613-INDIRECT(AM1608))</f>
        <v>1000</v>
      </c>
      <c r="AN1613" s="115" cm="1">
        <f t="array" aca="1" ref="AN1613" ca="1">-MIN(AN1612/30*INDIRECT(AN1608),AM1613-INDIRECT(AN1608))</f>
        <v>1000</v>
      </c>
      <c r="AO1613" s="115" cm="1">
        <f t="array" aca="1" ref="AO1613" ca="1">-MIN(AO1612/30*INDIRECT(AO1608),AN1613-INDIRECT(AO1608))</f>
        <v>1000</v>
      </c>
      <c r="AP1613" s="115" cm="1">
        <f t="array" aca="1" ref="AP1613" ca="1">-MIN(AP1612/30*INDIRECT(AP1608),AO1613-INDIRECT(AP1608))</f>
        <v>1000</v>
      </c>
      <c r="AQ1613" s="115" cm="1">
        <f t="array" aca="1" ref="AQ1613" ca="1">-MIN(AQ1612/30*INDIRECT(AQ1608),AP1613-INDIRECT(AQ1608))</f>
        <v>1000</v>
      </c>
      <c r="AR1613" s="115" cm="1">
        <f t="array" aca="1" ref="AR1613" ca="1">-MIN(AR1612/30*INDIRECT(AR1608),AQ1613-INDIRECT(AR1608))</f>
        <v>1000</v>
      </c>
      <c r="AS1613" s="115" cm="1">
        <f t="array" aca="1" ref="AS1613" ca="1">-MIN(AS1612/30*INDIRECT(AS1608),AR1613-INDIRECT(AS1608))</f>
        <v>1000</v>
      </c>
      <c r="AT1613" s="115" cm="1">
        <f t="array" aca="1" ref="AT1613" ca="1">-MIN(AT1612/30*INDIRECT(AT1608),AS1613-INDIRECT(AT1608))</f>
        <v>1000</v>
      </c>
      <c r="AU1613" s="115" cm="1">
        <f t="array" aca="1" ref="AU1613" ca="1">-MIN(AU1612/30*INDIRECT(AU1608),AT1613-INDIRECT(AU1608))</f>
        <v>1000</v>
      </c>
      <c r="AV1613" s="115" cm="1">
        <f t="array" aca="1" ref="AV1613" ca="1">-MIN(AV1612/30*INDIRECT(AV1608),AU1613-INDIRECT(AV1608))</f>
        <v>1000</v>
      </c>
      <c r="AW1613" s="115" cm="1">
        <f t="array" aca="1" ref="AW1613" ca="1">-MIN(AW1612/30*INDIRECT(AW1608),AV1613-INDIRECT(AW1608))</f>
        <v>1000</v>
      </c>
      <c r="AX1613" s="115" cm="1">
        <f t="array" aca="1" ref="AX1613" ca="1">-MIN(AX1612/30*INDIRECT(AX1608),AW1613-INDIRECT(AX1608))</f>
        <v>1000</v>
      </c>
      <c r="AY1613" s="115" cm="1">
        <f t="array" aca="1" ref="AY1613" ca="1">-MIN(AY1612/30*INDIRECT(AY1608),AX1613-INDIRECT(AY1608))</f>
        <v>1000</v>
      </c>
      <c r="AZ1613" s="115" cm="1">
        <f t="array" aca="1" ref="AZ1613" ca="1">-MIN(AZ1612/30*INDIRECT(AZ1608),AY1613-INDIRECT(AZ1608))</f>
        <v>1000</v>
      </c>
      <c r="BA1613" s="115" cm="1">
        <f t="array" aca="1" ref="BA1613" ca="1">-MIN(BA1612/30*INDIRECT(BA1608),AZ1613-INDIRECT(BA1608))</f>
        <v>1000</v>
      </c>
      <c r="BB1613" s="115" cm="1">
        <f t="array" aca="1" ref="BB1613" ca="1">-MIN(BB1612/30*INDIRECT(BB1608),BA1613-INDIRECT(BB1608))</f>
        <v>1000</v>
      </c>
      <c r="BC1613" s="115" cm="1">
        <f t="array" aca="1" ref="BC1613" ca="1">-MIN(BC1612/30*INDIRECT(BC1608),BB1613-INDIRECT(BC1608))</f>
        <v>1000</v>
      </c>
      <c r="BD1613" s="115" cm="1">
        <f t="array" aca="1" ref="BD1613" ca="1">-MIN(BD1612/30*INDIRECT(BD1608),BC1613-INDIRECT(BD1608))</f>
        <v>1000</v>
      </c>
      <c r="BE1613" s="115" cm="1">
        <f t="array" aca="1" ref="BE1613" ca="1">-MIN(BE1612/30*INDIRECT(BE1608),BD1613-INDIRECT(BE1608))</f>
        <v>1000</v>
      </c>
      <c r="BF1613" s="115" cm="1">
        <f t="array" aca="1" ref="BF1613" ca="1">-MIN(BF1612/30*INDIRECT(BF1608),BE1613-INDIRECT(BF1608))</f>
        <v>1000</v>
      </c>
      <c r="BG1613" s="115" cm="1">
        <f t="array" aca="1" ref="BG1613" ca="1">-MIN(BG1612/30*INDIRECT(BG1608),BF1613-INDIRECT(BG1608))</f>
        <v>1000</v>
      </c>
      <c r="BH1613" s="115" cm="1">
        <f t="array" aca="1" ref="BH1613" ca="1">-MIN(BH1612/30*INDIRECT(BH1608),BG1613-INDIRECT(BH1608))</f>
        <v>1000</v>
      </c>
      <c r="BI1613" s="115" cm="1">
        <f t="array" aca="1" ref="BI1613" ca="1">-MIN(BI1612/30*INDIRECT(BI1608),BH1613-INDIRECT(BI1608))</f>
        <v>1000</v>
      </c>
      <c r="BJ1613" s="115" cm="1">
        <f t="array" aca="1" ref="BJ1613" ca="1">-MIN(BJ1612/30*INDIRECT(BJ1608),BI1613-INDIRECT(BJ1608))</f>
        <v>1000</v>
      </c>
      <c r="BK1613" s="115" cm="1">
        <f t="array" aca="1" ref="BK1613" ca="1">-MIN(BK1612/30*INDIRECT(BK1608),BJ1613-INDIRECT(BK1608))</f>
        <v>1000</v>
      </c>
      <c r="BL1613" s="115" cm="1">
        <f t="array" aca="1" ref="BL1613" ca="1">-MIN(BL1612/30*INDIRECT(BL1608),BK1613-INDIRECT(BL1608))</f>
        <v>1000</v>
      </c>
      <c r="BM1613" s="115" cm="1">
        <f t="array" aca="1" ref="BM1613" ca="1">-MIN(BM1612/30*INDIRECT(BM1608),BL1613-INDIRECT(BM1608))</f>
        <v>1000</v>
      </c>
      <c r="BN1613" s="115" cm="1">
        <f t="array" aca="1" ref="BN1613" ca="1">-MIN(BN1612/30*INDIRECT(BN1608),BM1613-INDIRECT(BN1608))</f>
        <v>1000</v>
      </c>
      <c r="BO1613" s="115" cm="1">
        <f t="array" aca="1" ref="BO1613" ca="1">-MIN(BO1612/30*INDIRECT(BO1608),BN1613-INDIRECT(BO1608))</f>
        <v>1000</v>
      </c>
      <c r="BP1613" s="115" cm="1">
        <f t="array" aca="1" ref="BP1613" ca="1">-MIN(BP1612/30*INDIRECT(BP1608),BO1613-INDIRECT(BP1608))</f>
        <v>1000</v>
      </c>
      <c r="BQ1613" s="115" cm="1">
        <f t="array" aca="1" ref="BQ1613" ca="1">-MIN(BQ1612/30*INDIRECT(BQ1608),BP1613-INDIRECT(BQ1608))</f>
        <v>1000</v>
      </c>
      <c r="BR1613" s="115" cm="1">
        <f t="array" aca="1" ref="BR1613" ca="1">-MIN(BR1612/30*INDIRECT(BR1608),BQ1613-INDIRECT(BR1608))</f>
        <v>1000</v>
      </c>
      <c r="BS1613" s="115" cm="1">
        <f t="array" aca="1" ref="BS1613" ca="1">-MIN(BS1612/30*INDIRECT(BS1608),BR1613-INDIRECT(BS1608))</f>
        <v>1000</v>
      </c>
      <c r="BT1613" s="115" cm="1">
        <f t="array" aca="1" ref="BT1613" ca="1">-MIN(BT1612/30*INDIRECT(BT1608),BS1613-INDIRECT(BT1608))</f>
        <v>1000</v>
      </c>
      <c r="BU1613" s="115" cm="1">
        <f t="array" aca="1" ref="BU1613" ca="1">-MIN(BU1612/30*INDIRECT(BU1608),BT1613-INDIRECT(BU1608))</f>
        <v>1000</v>
      </c>
      <c r="BV1613" s="115" cm="1">
        <f t="array" aca="1" ref="BV1613" ca="1">-MIN(BV1612/30*INDIRECT(BV1608),BU1613-INDIRECT(BV1608))</f>
        <v>1000</v>
      </c>
      <c r="BW1613" s="115" cm="1">
        <f t="array" aca="1" ref="BW1613" ca="1">-MIN(BW1612/30*INDIRECT(BW1608),BV1613-INDIRECT(BW1608))</f>
        <v>1000</v>
      </c>
      <c r="BX1613" s="115" cm="1">
        <f t="array" aca="1" ref="BX1613" ca="1">-MIN(BX1612/30*INDIRECT(BX1608),BW1613-INDIRECT(BX1608))</f>
        <v>1000</v>
      </c>
      <c r="BY1613" s="115" cm="1">
        <f t="array" aca="1" ref="BY1613" ca="1">-MIN(BY1612/30*INDIRECT(BY1608),BX1613-INDIRECT(BY1608))</f>
        <v>1000</v>
      </c>
      <c r="BZ1613" s="115" cm="1">
        <f t="array" aca="1" ref="BZ1613" ca="1">-MIN(BZ1612/30*INDIRECT(BZ1608),BY1613-INDIRECT(BZ1608))</f>
        <v>1000</v>
      </c>
      <c r="CA1613" s="115" cm="1">
        <f t="array" aca="1" ref="CA1613" ca="1">-MIN(CA1612/30*INDIRECT(CA1608),BZ1613-INDIRECT(CA1608))</f>
        <v>1000</v>
      </c>
      <c r="CB1613" s="115" cm="1">
        <f t="array" aca="1" ref="CB1613" ca="1">-MIN(CB1612/30*INDIRECT(CB1608),CA1613-INDIRECT(CB1608))</f>
        <v>1000</v>
      </c>
      <c r="CC1613" s="115" cm="1">
        <f t="array" aca="1" ref="CC1613" ca="1">-MIN(CC1612/30*INDIRECT(CC1608),CB1613-INDIRECT(CC1608))</f>
        <v>1000</v>
      </c>
      <c r="CD1613" s="115" cm="1">
        <f t="array" aca="1" ref="CD1613" ca="1">-MIN(CD1612/30*INDIRECT(CD1608),CC1613-INDIRECT(CD1608))</f>
        <v>1000</v>
      </c>
      <c r="CE1613" s="115" cm="1">
        <f t="array" aca="1" ref="CE1613" ca="1">-MIN(CE1612/30*INDIRECT(CE1608),CD1613-INDIRECT(CE1608))</f>
        <v>1000</v>
      </c>
      <c r="CF1613" s="115" cm="1">
        <f t="array" aca="1" ref="CF1613" ca="1">-MIN(CF1612/30*INDIRECT(CF1608),CE1613-INDIRECT(CF1608))</f>
        <v>1000</v>
      </c>
      <c r="CG1613" s="115" cm="1">
        <f t="array" aca="1" ref="CG1613" ca="1">-MIN(CG1612/30*INDIRECT(CG1608),CF1613-INDIRECT(CG1608))</f>
        <v>1000</v>
      </c>
      <c r="CH1613" s="115" cm="1">
        <f t="array" aca="1" ref="CH1613" ca="1">-MIN(CH1612/30*INDIRECT(CH1608),CG1613-INDIRECT(CH1608))</f>
        <v>1000</v>
      </c>
      <c r="CI1613" s="115" cm="1">
        <f t="array" aca="1" ref="CI1613" ca="1">-MIN(CI1612/30*INDIRECT(CI1608),CH1613-INDIRECT(CI1608))</f>
        <v>1000</v>
      </c>
      <c r="CJ1613" s="115" cm="1">
        <f t="array" aca="1" ref="CJ1613" ca="1">-MIN(CJ1612/30*INDIRECT(CJ1608),CI1613-INDIRECT(CJ1608))</f>
        <v>1000</v>
      </c>
      <c r="CK1613" s="115" cm="1">
        <f t="array" aca="1" ref="CK1613" ca="1">-MIN(CK1612/30*INDIRECT(CK1608),CJ1613-INDIRECT(CK1608))</f>
        <v>1000</v>
      </c>
      <c r="CL1613" s="115" cm="1">
        <f t="array" aca="1" ref="CL1613" ca="1">-MIN(CL1612/30*INDIRECT(CL1608),CK1613-INDIRECT(CL1608))</f>
        <v>1000</v>
      </c>
    </row>
    <row r="1614" spans="2:90" x14ac:dyDescent="0.4">
      <c r="B1614" s="9"/>
      <c r="D1614" t="s">
        <v>496</v>
      </c>
      <c r="E1614" s="8" t="str">
        <f t="shared" ref="E1614:E1624" si="1887">ROW()&amp;" "&amp;D1614</f>
        <v>1614 WCINV-SSV</v>
      </c>
      <c r="G1614" t="s">
        <v>244</v>
      </c>
      <c r="H1614" s="27"/>
      <c r="I1614" s="78"/>
      <c r="J1614" s="78"/>
      <c r="K1614" s="33"/>
      <c r="L1614" s="33"/>
      <c r="M1614" s="33"/>
      <c r="N1614" s="33"/>
      <c r="O1614" s="33"/>
      <c r="P1614" s="33"/>
      <c r="R1614" s="33"/>
      <c r="S1614" s="33"/>
      <c r="T1614" s="33"/>
      <c r="U1614" s="33"/>
      <c r="V1614" s="33"/>
      <c r="W1614" s="33"/>
      <c r="X1614" s="33"/>
      <c r="Y1614" s="33"/>
      <c r="Z1614" s="33"/>
      <c r="AA1614" s="33"/>
      <c r="AB1614" s="33"/>
      <c r="AC1614" s="33"/>
      <c r="AD1614" s="33"/>
      <c r="AE1614" s="33"/>
      <c r="AF1614" s="33"/>
      <c r="AG1614" s="33"/>
      <c r="AH1614" s="33"/>
      <c r="AI1614" s="33"/>
      <c r="AJ1614" s="33"/>
      <c r="AK1614" s="33"/>
      <c r="AL1614" s="33"/>
      <c r="AM1614" s="33"/>
      <c r="AN1614" s="33"/>
      <c r="AO1614" s="33"/>
      <c r="AP1614" s="33"/>
      <c r="AQ1614" s="33"/>
      <c r="AR1614" s="33"/>
      <c r="AS1614" s="33"/>
      <c r="AT1614" s="33"/>
      <c r="AU1614" s="33"/>
      <c r="AV1614" s="33"/>
      <c r="AW1614" s="33"/>
      <c r="AX1614" s="33"/>
      <c r="AY1614" s="33"/>
      <c r="AZ1614" s="33"/>
      <c r="BA1614" s="33"/>
      <c r="BB1614" s="33"/>
      <c r="BC1614" s="33"/>
      <c r="BD1614" s="33"/>
      <c r="BE1614" s="33"/>
      <c r="BF1614" s="33"/>
      <c r="BG1614" s="33"/>
      <c r="BH1614" s="33"/>
      <c r="BI1614" s="33"/>
      <c r="BJ1614" s="33"/>
      <c r="BK1614" s="33"/>
      <c r="BL1614" s="33"/>
      <c r="BM1614" s="33"/>
      <c r="BN1614" s="33"/>
      <c r="BO1614" s="33"/>
      <c r="BP1614" s="33"/>
      <c r="BQ1614" s="33"/>
      <c r="BR1614" s="33"/>
      <c r="BS1614" s="33"/>
      <c r="BT1614" s="33"/>
      <c r="BU1614" s="33"/>
      <c r="BV1614" s="33"/>
      <c r="BW1614" s="33"/>
      <c r="BX1614" s="33"/>
      <c r="BY1614" s="33"/>
      <c r="BZ1614" s="33"/>
      <c r="CA1614" s="33"/>
      <c r="CB1614" s="33"/>
      <c r="CC1614" s="33"/>
      <c r="CD1614" s="33"/>
      <c r="CE1614" s="33"/>
      <c r="CF1614" s="33"/>
      <c r="CG1614" s="33"/>
      <c r="CH1614" s="33"/>
      <c r="CI1614" s="33"/>
      <c r="CJ1614" s="33"/>
      <c r="CK1614" s="33"/>
      <c r="CL1614" s="33"/>
    </row>
    <row r="1615" spans="2:90" x14ac:dyDescent="0.4">
      <c r="B1615" s="123" t="str">
        <f>"Change in "&amp;B1613</f>
        <v>Change in Inventory - (Secondary label)</v>
      </c>
      <c r="C1615" t="s">
        <v>234</v>
      </c>
      <c r="D1615" t="s">
        <v>496</v>
      </c>
      <c r="E1615" s="8" t="str">
        <f t="shared" si="1887"/>
        <v>1615 WCINV-SSV</v>
      </c>
      <c r="K1615" s="33">
        <f t="shared" ref="K1615:P1615" ca="1" si="1888">SUMIF($3:$3,K$2,1615:1615)</f>
        <v>-1000</v>
      </c>
      <c r="L1615" s="33">
        <f t="shared" ca="1" si="1888"/>
        <v>0</v>
      </c>
      <c r="M1615" s="33">
        <f t="shared" ca="1" si="1888"/>
        <v>0</v>
      </c>
      <c r="N1615" s="33">
        <f t="shared" ca="1" si="1888"/>
        <v>0</v>
      </c>
      <c r="O1615" s="33">
        <f t="shared" ca="1" si="1888"/>
        <v>0</v>
      </c>
      <c r="P1615" s="33">
        <f t="shared" ca="1" si="1888"/>
        <v>0</v>
      </c>
      <c r="R1615" s="33"/>
      <c r="S1615" s="33">
        <f t="shared" ref="S1615:AX1615" ca="1" si="1889">R1613-S1613</f>
        <v>-1000</v>
      </c>
      <c r="T1615" s="33">
        <f t="shared" ca="1" si="1889"/>
        <v>0</v>
      </c>
      <c r="U1615" s="33">
        <f t="shared" ca="1" si="1889"/>
        <v>0</v>
      </c>
      <c r="V1615" s="33">
        <f t="shared" ca="1" si="1889"/>
        <v>0</v>
      </c>
      <c r="W1615" s="33">
        <f t="shared" ca="1" si="1889"/>
        <v>0</v>
      </c>
      <c r="X1615" s="33">
        <f t="shared" ca="1" si="1889"/>
        <v>0</v>
      </c>
      <c r="Y1615" s="33">
        <f t="shared" ca="1" si="1889"/>
        <v>0</v>
      </c>
      <c r="Z1615" s="33">
        <f t="shared" ca="1" si="1889"/>
        <v>0</v>
      </c>
      <c r="AA1615" s="33">
        <f t="shared" ca="1" si="1889"/>
        <v>0</v>
      </c>
      <c r="AB1615" s="33">
        <f t="shared" ca="1" si="1889"/>
        <v>0</v>
      </c>
      <c r="AC1615" s="33">
        <f t="shared" ca="1" si="1889"/>
        <v>0</v>
      </c>
      <c r="AD1615" s="33">
        <f t="shared" ca="1" si="1889"/>
        <v>0</v>
      </c>
      <c r="AE1615" s="33">
        <f t="shared" ca="1" si="1889"/>
        <v>0</v>
      </c>
      <c r="AF1615" s="33">
        <f t="shared" ca="1" si="1889"/>
        <v>0</v>
      </c>
      <c r="AG1615" s="33">
        <f t="shared" ca="1" si="1889"/>
        <v>0</v>
      </c>
      <c r="AH1615" s="33">
        <f t="shared" ca="1" si="1889"/>
        <v>0</v>
      </c>
      <c r="AI1615" s="33">
        <f t="shared" ca="1" si="1889"/>
        <v>0</v>
      </c>
      <c r="AJ1615" s="33">
        <f t="shared" ca="1" si="1889"/>
        <v>0</v>
      </c>
      <c r="AK1615" s="33">
        <f t="shared" ca="1" si="1889"/>
        <v>0</v>
      </c>
      <c r="AL1615" s="33">
        <f t="shared" ca="1" si="1889"/>
        <v>0</v>
      </c>
      <c r="AM1615" s="33">
        <f t="shared" ca="1" si="1889"/>
        <v>0</v>
      </c>
      <c r="AN1615" s="33">
        <f t="shared" ca="1" si="1889"/>
        <v>0</v>
      </c>
      <c r="AO1615" s="33">
        <f t="shared" ca="1" si="1889"/>
        <v>0</v>
      </c>
      <c r="AP1615" s="33">
        <f t="shared" ca="1" si="1889"/>
        <v>0</v>
      </c>
      <c r="AQ1615" s="33">
        <f t="shared" ca="1" si="1889"/>
        <v>0</v>
      </c>
      <c r="AR1615" s="33">
        <f t="shared" ca="1" si="1889"/>
        <v>0</v>
      </c>
      <c r="AS1615" s="33">
        <f t="shared" ca="1" si="1889"/>
        <v>0</v>
      </c>
      <c r="AT1615" s="33">
        <f t="shared" ca="1" si="1889"/>
        <v>0</v>
      </c>
      <c r="AU1615" s="33">
        <f t="shared" ca="1" si="1889"/>
        <v>0</v>
      </c>
      <c r="AV1615" s="33">
        <f t="shared" ca="1" si="1889"/>
        <v>0</v>
      </c>
      <c r="AW1615" s="33">
        <f t="shared" ca="1" si="1889"/>
        <v>0</v>
      </c>
      <c r="AX1615" s="33">
        <f t="shared" ca="1" si="1889"/>
        <v>0</v>
      </c>
      <c r="AY1615" s="33">
        <f t="shared" ref="AY1615:CD1615" ca="1" si="1890">AX1613-AY1613</f>
        <v>0</v>
      </c>
      <c r="AZ1615" s="33">
        <f t="shared" ca="1" si="1890"/>
        <v>0</v>
      </c>
      <c r="BA1615" s="33">
        <f t="shared" ca="1" si="1890"/>
        <v>0</v>
      </c>
      <c r="BB1615" s="33">
        <f t="shared" ca="1" si="1890"/>
        <v>0</v>
      </c>
      <c r="BC1615" s="33">
        <f t="shared" ca="1" si="1890"/>
        <v>0</v>
      </c>
      <c r="BD1615" s="33">
        <f t="shared" ca="1" si="1890"/>
        <v>0</v>
      </c>
      <c r="BE1615" s="33">
        <f t="shared" ca="1" si="1890"/>
        <v>0</v>
      </c>
      <c r="BF1615" s="33">
        <f t="shared" ca="1" si="1890"/>
        <v>0</v>
      </c>
      <c r="BG1615" s="33">
        <f t="shared" ca="1" si="1890"/>
        <v>0</v>
      </c>
      <c r="BH1615" s="33">
        <f t="shared" ca="1" si="1890"/>
        <v>0</v>
      </c>
      <c r="BI1615" s="33">
        <f t="shared" ca="1" si="1890"/>
        <v>0</v>
      </c>
      <c r="BJ1615" s="33">
        <f t="shared" ca="1" si="1890"/>
        <v>0</v>
      </c>
      <c r="BK1615" s="33">
        <f t="shared" ca="1" si="1890"/>
        <v>0</v>
      </c>
      <c r="BL1615" s="33">
        <f t="shared" ca="1" si="1890"/>
        <v>0</v>
      </c>
      <c r="BM1615" s="33">
        <f t="shared" ca="1" si="1890"/>
        <v>0</v>
      </c>
      <c r="BN1615" s="33">
        <f t="shared" ca="1" si="1890"/>
        <v>0</v>
      </c>
      <c r="BO1615" s="33">
        <f t="shared" ca="1" si="1890"/>
        <v>0</v>
      </c>
      <c r="BP1615" s="33">
        <f t="shared" ca="1" si="1890"/>
        <v>0</v>
      </c>
      <c r="BQ1615" s="33">
        <f t="shared" ca="1" si="1890"/>
        <v>0</v>
      </c>
      <c r="BR1615" s="33">
        <f t="shared" ca="1" si="1890"/>
        <v>0</v>
      </c>
      <c r="BS1615" s="33">
        <f t="shared" ca="1" si="1890"/>
        <v>0</v>
      </c>
      <c r="BT1615" s="33">
        <f t="shared" ca="1" si="1890"/>
        <v>0</v>
      </c>
      <c r="BU1615" s="33">
        <f t="shared" ca="1" si="1890"/>
        <v>0</v>
      </c>
      <c r="BV1615" s="33">
        <f t="shared" ca="1" si="1890"/>
        <v>0</v>
      </c>
      <c r="BW1615" s="33">
        <f t="shared" ca="1" si="1890"/>
        <v>0</v>
      </c>
      <c r="BX1615" s="33">
        <f t="shared" ca="1" si="1890"/>
        <v>0</v>
      </c>
      <c r="BY1615" s="33">
        <f t="shared" ca="1" si="1890"/>
        <v>0</v>
      </c>
      <c r="BZ1615" s="33">
        <f t="shared" ca="1" si="1890"/>
        <v>0</v>
      </c>
      <c r="CA1615" s="33">
        <f t="shared" ca="1" si="1890"/>
        <v>0</v>
      </c>
      <c r="CB1615" s="33">
        <f t="shared" ca="1" si="1890"/>
        <v>0</v>
      </c>
      <c r="CC1615" s="33">
        <f t="shared" ca="1" si="1890"/>
        <v>0</v>
      </c>
      <c r="CD1615" s="33">
        <f t="shared" ca="1" si="1890"/>
        <v>0</v>
      </c>
      <c r="CE1615" s="33">
        <f t="shared" ref="CE1615:CL1615" ca="1" si="1891">CD1613-CE1613</f>
        <v>0</v>
      </c>
      <c r="CF1615" s="33">
        <f t="shared" ca="1" si="1891"/>
        <v>0</v>
      </c>
      <c r="CG1615" s="33">
        <f t="shared" ca="1" si="1891"/>
        <v>0</v>
      </c>
      <c r="CH1615" s="33">
        <f t="shared" ca="1" si="1891"/>
        <v>0</v>
      </c>
      <c r="CI1615" s="33">
        <f t="shared" ca="1" si="1891"/>
        <v>0</v>
      </c>
      <c r="CJ1615" s="33">
        <f t="shared" ca="1" si="1891"/>
        <v>0</v>
      </c>
      <c r="CK1615" s="33">
        <f t="shared" ca="1" si="1891"/>
        <v>0</v>
      </c>
      <c r="CL1615" s="33">
        <f t="shared" ca="1" si="1891"/>
        <v>0</v>
      </c>
    </row>
    <row r="1616" spans="2:90" x14ac:dyDescent="0.4">
      <c r="B1616" s="123"/>
      <c r="D1616" t="s">
        <v>496</v>
      </c>
      <c r="E1616" s="8" t="str">
        <f t="shared" ref="E1616" si="1892">ROW()&amp;" "&amp;D1616</f>
        <v>1616 WCINV-SSV</v>
      </c>
      <c r="G1616" t="s">
        <v>244</v>
      </c>
      <c r="K1616" s="33"/>
      <c r="L1616" s="33"/>
      <c r="M1616" s="33"/>
      <c r="N1616" s="33"/>
      <c r="O1616" s="33"/>
      <c r="P1616" s="33"/>
      <c r="R1616" s="33"/>
      <c r="S1616" s="33"/>
      <c r="T1616" s="33"/>
      <c r="U1616" s="33"/>
      <c r="V1616" s="33"/>
      <c r="W1616" s="33"/>
      <c r="X1616" s="33"/>
      <c r="Y1616" s="33"/>
      <c r="Z1616" s="33"/>
      <c r="AA1616" s="33"/>
      <c r="AB1616" s="33"/>
      <c r="AC1616" s="33"/>
      <c r="AD1616" s="33"/>
      <c r="AE1616" s="33"/>
      <c r="AF1616" s="33"/>
      <c r="AG1616" s="33"/>
      <c r="AH1616" s="33"/>
      <c r="AI1616" s="33"/>
      <c r="AJ1616" s="33"/>
      <c r="AK1616" s="33"/>
      <c r="AL1616" s="33"/>
      <c r="AM1616" s="33"/>
      <c r="AN1616" s="33"/>
      <c r="AO1616" s="33"/>
      <c r="AP1616" s="33"/>
      <c r="AQ1616" s="33"/>
      <c r="AR1616" s="33"/>
      <c r="AS1616" s="33"/>
      <c r="AT1616" s="33"/>
      <c r="AU1616" s="33"/>
      <c r="AV1616" s="33"/>
      <c r="AW1616" s="33"/>
      <c r="AX1616" s="33"/>
      <c r="AY1616" s="33"/>
      <c r="AZ1616" s="33"/>
      <c r="BA1616" s="33"/>
      <c r="BB1616" s="33"/>
      <c r="BC1616" s="33"/>
      <c r="BD1616" s="33"/>
      <c r="BE1616" s="33"/>
      <c r="BF1616" s="33"/>
      <c r="BG1616" s="33"/>
      <c r="BH1616" s="33"/>
      <c r="BI1616" s="33"/>
      <c r="BJ1616" s="33"/>
      <c r="BK1616" s="33"/>
      <c r="BL1616" s="33"/>
      <c r="BM1616" s="33"/>
      <c r="BN1616" s="33"/>
      <c r="BO1616" s="33"/>
      <c r="BP1616" s="33"/>
      <c r="BQ1616" s="33"/>
      <c r="BR1616" s="33"/>
      <c r="BS1616" s="33"/>
      <c r="BT1616" s="33"/>
      <c r="BU1616" s="33"/>
      <c r="BV1616" s="33"/>
      <c r="BW1616" s="33"/>
      <c r="BX1616" s="33"/>
      <c r="BY1616" s="33"/>
      <c r="BZ1616" s="33"/>
      <c r="CA1616" s="33"/>
      <c r="CB1616" s="33"/>
      <c r="CC1616" s="33"/>
      <c r="CD1616" s="33"/>
      <c r="CE1616" s="33"/>
      <c r="CF1616" s="33"/>
      <c r="CG1616" s="33"/>
      <c r="CH1616" s="33"/>
      <c r="CI1616" s="33"/>
      <c r="CJ1616" s="33"/>
      <c r="CK1616" s="33"/>
      <c r="CL1616" s="33"/>
    </row>
    <row r="1617" spans="2:90" x14ac:dyDescent="0.4">
      <c r="B1617" s="8" t="str">
        <f>B1602</f>
        <v>(Primary label)</v>
      </c>
      <c r="D1617" t="s">
        <v>496</v>
      </c>
      <c r="E1617" s="8" t="str">
        <f>ROW()&amp;" "&amp;D1617</f>
        <v>1617 WCINV-SSV</v>
      </c>
      <c r="G1617" t="s">
        <v>332</v>
      </c>
      <c r="K1617" s="53"/>
      <c r="L1617" s="53"/>
      <c r="M1617" s="53"/>
      <c r="N1617" s="53"/>
      <c r="O1617" s="53"/>
      <c r="P1617" s="53"/>
      <c r="R1617" s="24"/>
      <c r="S1617" s="24"/>
      <c r="T1617" s="24"/>
      <c r="U1617" s="24"/>
      <c r="V1617" s="24"/>
      <c r="W1617" s="24"/>
      <c r="X1617" s="24"/>
      <c r="Y1617" s="24"/>
      <c r="Z1617" s="24"/>
      <c r="AA1617" s="24"/>
      <c r="AB1617" s="24"/>
      <c r="AC1617" s="24"/>
      <c r="AD1617" s="24"/>
      <c r="AE1617" s="24"/>
      <c r="AF1617" s="24"/>
      <c r="AG1617" s="24"/>
      <c r="AH1617" s="24"/>
      <c r="AI1617" s="24"/>
      <c r="AJ1617" s="24"/>
      <c r="AK1617" s="24"/>
      <c r="AL1617" s="24"/>
      <c r="AM1617" s="24"/>
      <c r="AN1617" s="24"/>
      <c r="AO1617" s="24"/>
      <c r="AP1617" s="24"/>
      <c r="AQ1617" s="24"/>
      <c r="AR1617" s="24"/>
      <c r="AS1617" s="24"/>
      <c r="AT1617" s="24"/>
      <c r="AU1617" s="24"/>
      <c r="AV1617" s="24"/>
      <c r="AW1617" s="24"/>
      <c r="AX1617" s="24"/>
      <c r="AY1617" s="24"/>
      <c r="AZ1617" s="24"/>
      <c r="BA1617" s="24"/>
      <c r="BB1617" s="24"/>
      <c r="BC1617" s="24"/>
      <c r="BD1617" s="24"/>
      <c r="BE1617" s="24"/>
      <c r="BF1617" s="24"/>
      <c r="BG1617" s="24"/>
      <c r="BH1617" s="24"/>
      <c r="BI1617" s="24"/>
      <c r="BJ1617" s="24"/>
      <c r="BK1617" s="24"/>
      <c r="BL1617" s="24"/>
      <c r="BM1617" s="24"/>
      <c r="BN1617" s="24"/>
      <c r="BO1617" s="24"/>
      <c r="BP1617" s="24"/>
      <c r="BQ1617" s="24"/>
      <c r="BR1617" s="24"/>
      <c r="BS1617" s="24"/>
      <c r="BT1617" s="24"/>
      <c r="BU1617" s="24"/>
      <c r="BV1617" s="24"/>
      <c r="BW1617" s="24"/>
      <c r="BX1617" s="24"/>
      <c r="BY1617" s="24"/>
      <c r="BZ1617" s="24"/>
      <c r="CA1617" s="24"/>
      <c r="CB1617" s="24"/>
      <c r="CC1617" s="24"/>
      <c r="CD1617" s="24"/>
      <c r="CE1617" s="24"/>
      <c r="CF1617" s="24"/>
      <c r="CG1617" s="24"/>
      <c r="CH1617" s="24"/>
      <c r="CI1617" s="24"/>
      <c r="CJ1617" s="24"/>
      <c r="CK1617" s="24"/>
      <c r="CL1617" s="24"/>
    </row>
    <row r="1618" spans="2:90" x14ac:dyDescent="0.4">
      <c r="B1618" s="8" t="str">
        <f>B1603</f>
        <v>primary unit</v>
      </c>
      <c r="D1618" t="s">
        <v>496</v>
      </c>
      <c r="E1618" s="8" t="str">
        <f>ROW()&amp;" "&amp;D1618</f>
        <v>1618 WCINV-SSV</v>
      </c>
      <c r="G1618" t="s">
        <v>332</v>
      </c>
      <c r="K1618" s="53"/>
      <c r="L1618" s="53"/>
      <c r="M1618" s="53"/>
      <c r="N1618" s="53"/>
      <c r="O1618" s="53"/>
      <c r="P1618" s="53"/>
      <c r="R1618" s="24"/>
      <c r="S1618" s="24"/>
      <c r="T1618" s="24"/>
      <c r="U1618" s="24"/>
      <c r="V1618" s="24"/>
      <c r="W1618" s="24"/>
      <c r="X1618" s="24"/>
      <c r="Y1618" s="24"/>
      <c r="Z1618" s="24"/>
      <c r="AA1618" s="24"/>
      <c r="AB1618" s="24"/>
      <c r="AC1618" s="24"/>
      <c r="AD1618" s="24"/>
      <c r="AE1618" s="24"/>
      <c r="AF1618" s="24"/>
      <c r="AG1618" s="24"/>
      <c r="AH1618" s="24"/>
      <c r="AI1618" s="24"/>
      <c r="AJ1618" s="24"/>
      <c r="AK1618" s="24"/>
      <c r="AL1618" s="24"/>
      <c r="AM1618" s="24"/>
      <c r="AN1618" s="24"/>
      <c r="AO1618" s="24"/>
      <c r="AP1618" s="24"/>
      <c r="AQ1618" s="24"/>
      <c r="AR1618" s="24"/>
      <c r="AS1618" s="24"/>
      <c r="AT1618" s="24"/>
      <c r="AU1618" s="24"/>
      <c r="AV1618" s="24"/>
      <c r="AW1618" s="24"/>
      <c r="AX1618" s="24"/>
      <c r="AY1618" s="24"/>
      <c r="AZ1618" s="24"/>
      <c r="BA1618" s="24"/>
      <c r="BB1618" s="24"/>
      <c r="BC1618" s="24"/>
      <c r="BD1618" s="24"/>
      <c r="BE1618" s="24"/>
      <c r="BF1618" s="24"/>
      <c r="BG1618" s="24"/>
      <c r="BH1618" s="24"/>
      <c r="BI1618" s="24"/>
      <c r="BJ1618" s="24"/>
      <c r="BK1618" s="24"/>
      <c r="BL1618" s="24"/>
      <c r="BM1618" s="24"/>
      <c r="BN1618" s="24"/>
      <c r="BO1618" s="24"/>
      <c r="BP1618" s="24"/>
      <c r="BQ1618" s="24"/>
      <c r="BR1618" s="24"/>
      <c r="BS1618" s="24"/>
      <c r="BT1618" s="24"/>
      <c r="BU1618" s="24"/>
      <c r="BV1618" s="24"/>
      <c r="BW1618" s="24"/>
      <c r="BX1618" s="24"/>
      <c r="BY1618" s="24"/>
      <c r="BZ1618" s="24"/>
      <c r="CA1618" s="24"/>
      <c r="CB1618" s="24"/>
      <c r="CC1618" s="24"/>
      <c r="CD1618" s="24"/>
      <c r="CE1618" s="24"/>
      <c r="CF1618" s="24"/>
      <c r="CG1618" s="24"/>
      <c r="CH1618" s="24"/>
      <c r="CI1618" s="24"/>
      <c r="CJ1618" s="24"/>
      <c r="CK1618" s="24"/>
      <c r="CL1618" s="24"/>
    </row>
    <row r="1619" spans="2:90" x14ac:dyDescent="0.4">
      <c r="B1619" s="8" t="str">
        <f>B1604</f>
        <v>Primary revenue driver</v>
      </c>
      <c r="D1619" t="s">
        <v>496</v>
      </c>
      <c r="E1619" s="8" t="str">
        <f t="shared" si="1887"/>
        <v>1619 WCINV-SSV</v>
      </c>
      <c r="G1619" t="s">
        <v>332</v>
      </c>
      <c r="K1619" s="53"/>
      <c r="L1619" s="53"/>
      <c r="M1619" s="53"/>
      <c r="N1619" s="53"/>
      <c r="O1619" s="53"/>
      <c r="P1619" s="53"/>
      <c r="R1619" s="24"/>
      <c r="S1619" s="211" t="str">
        <f t="shared" ref="S1619" si="1893">S1604</f>
        <v>S$12</v>
      </c>
      <c r="T1619" s="211" t="str">
        <f t="shared" ref="T1619:AX1619" si="1894">T1604</f>
        <v>T$12</v>
      </c>
      <c r="U1619" s="211" t="str">
        <f t="shared" si="1894"/>
        <v>U$12</v>
      </c>
      <c r="V1619" s="211" t="str">
        <f t="shared" si="1894"/>
        <v>V$12</v>
      </c>
      <c r="W1619" s="211" t="str">
        <f t="shared" si="1894"/>
        <v>W$12</v>
      </c>
      <c r="X1619" s="211" t="str">
        <f t="shared" si="1894"/>
        <v>X$12</v>
      </c>
      <c r="Y1619" s="211" t="str">
        <f t="shared" si="1894"/>
        <v>Y$12</v>
      </c>
      <c r="Z1619" s="211" t="str">
        <f t="shared" si="1894"/>
        <v>Z$12</v>
      </c>
      <c r="AA1619" s="211" t="str">
        <f t="shared" si="1894"/>
        <v>AA$12</v>
      </c>
      <c r="AB1619" s="211" t="str">
        <f t="shared" si="1894"/>
        <v>AB$12</v>
      </c>
      <c r="AC1619" s="211" t="str">
        <f t="shared" si="1894"/>
        <v>AC$12</v>
      </c>
      <c r="AD1619" s="211" t="str">
        <f t="shared" si="1894"/>
        <v>AD$12</v>
      </c>
      <c r="AE1619" s="211" t="str">
        <f t="shared" si="1894"/>
        <v>AE$12</v>
      </c>
      <c r="AF1619" s="211" t="str">
        <f t="shared" si="1894"/>
        <v>AF$12</v>
      </c>
      <c r="AG1619" s="211" t="str">
        <f t="shared" si="1894"/>
        <v>AG$12</v>
      </c>
      <c r="AH1619" s="211" t="str">
        <f t="shared" si="1894"/>
        <v>AH$12</v>
      </c>
      <c r="AI1619" s="211" t="str">
        <f t="shared" si="1894"/>
        <v>AI$12</v>
      </c>
      <c r="AJ1619" s="211" t="str">
        <f t="shared" si="1894"/>
        <v>AJ$12</v>
      </c>
      <c r="AK1619" s="211" t="str">
        <f t="shared" si="1894"/>
        <v>AK$12</v>
      </c>
      <c r="AL1619" s="211" t="str">
        <f t="shared" si="1894"/>
        <v>AL$12</v>
      </c>
      <c r="AM1619" s="211" t="str">
        <f t="shared" si="1894"/>
        <v>AM$12</v>
      </c>
      <c r="AN1619" s="211" t="str">
        <f t="shared" si="1894"/>
        <v>AN$12</v>
      </c>
      <c r="AO1619" s="211" t="str">
        <f t="shared" si="1894"/>
        <v>AO$12</v>
      </c>
      <c r="AP1619" s="211" t="str">
        <f t="shared" si="1894"/>
        <v>AP$12</v>
      </c>
      <c r="AQ1619" s="211" t="str">
        <f t="shared" si="1894"/>
        <v>AQ$12</v>
      </c>
      <c r="AR1619" s="211" t="str">
        <f t="shared" si="1894"/>
        <v>AR$12</v>
      </c>
      <c r="AS1619" s="211" t="str">
        <f t="shared" si="1894"/>
        <v>AS$12</v>
      </c>
      <c r="AT1619" s="211" t="str">
        <f t="shared" si="1894"/>
        <v>AT$12</v>
      </c>
      <c r="AU1619" s="211" t="str">
        <f t="shared" si="1894"/>
        <v>AU$12</v>
      </c>
      <c r="AV1619" s="211" t="str">
        <f t="shared" si="1894"/>
        <v>AV$12</v>
      </c>
      <c r="AW1619" s="211" t="str">
        <f t="shared" si="1894"/>
        <v>AW$12</v>
      </c>
      <c r="AX1619" s="211" t="str">
        <f t="shared" si="1894"/>
        <v>AX$12</v>
      </c>
      <c r="AY1619" s="211" t="str">
        <f t="shared" ref="AY1619:CD1619" si="1895">AY1604</f>
        <v>AY$12</v>
      </c>
      <c r="AZ1619" s="211" t="str">
        <f t="shared" si="1895"/>
        <v>AZ$12</v>
      </c>
      <c r="BA1619" s="211" t="str">
        <f t="shared" si="1895"/>
        <v>BA$12</v>
      </c>
      <c r="BB1619" s="211" t="str">
        <f t="shared" si="1895"/>
        <v>BB$12</v>
      </c>
      <c r="BC1619" s="211" t="str">
        <f t="shared" si="1895"/>
        <v>BC$12</v>
      </c>
      <c r="BD1619" s="211" t="str">
        <f t="shared" si="1895"/>
        <v>BD$12</v>
      </c>
      <c r="BE1619" s="211" t="str">
        <f t="shared" si="1895"/>
        <v>BE$12</v>
      </c>
      <c r="BF1619" s="211" t="str">
        <f t="shared" si="1895"/>
        <v>BF$12</v>
      </c>
      <c r="BG1619" s="211" t="str">
        <f t="shared" si="1895"/>
        <v>BG$12</v>
      </c>
      <c r="BH1619" s="211" t="str">
        <f t="shared" si="1895"/>
        <v>BH$12</v>
      </c>
      <c r="BI1619" s="211" t="str">
        <f t="shared" si="1895"/>
        <v>BI$12</v>
      </c>
      <c r="BJ1619" s="211" t="str">
        <f t="shared" si="1895"/>
        <v>BJ$12</v>
      </c>
      <c r="BK1619" s="211" t="str">
        <f t="shared" si="1895"/>
        <v>BK$12</v>
      </c>
      <c r="BL1619" s="211" t="str">
        <f t="shared" si="1895"/>
        <v>BL$12</v>
      </c>
      <c r="BM1619" s="211" t="str">
        <f t="shared" si="1895"/>
        <v>BM$12</v>
      </c>
      <c r="BN1619" s="211" t="str">
        <f t="shared" si="1895"/>
        <v>BN$12</v>
      </c>
      <c r="BO1619" s="211" t="str">
        <f t="shared" si="1895"/>
        <v>BO$12</v>
      </c>
      <c r="BP1619" s="211" t="str">
        <f t="shared" si="1895"/>
        <v>BP$12</v>
      </c>
      <c r="BQ1619" s="211" t="str">
        <f t="shared" si="1895"/>
        <v>BQ$12</v>
      </c>
      <c r="BR1619" s="211" t="str">
        <f t="shared" si="1895"/>
        <v>BR$12</v>
      </c>
      <c r="BS1619" s="211" t="str">
        <f t="shared" si="1895"/>
        <v>BS$12</v>
      </c>
      <c r="BT1619" s="211" t="str">
        <f t="shared" si="1895"/>
        <v>BT$12</v>
      </c>
      <c r="BU1619" s="211" t="str">
        <f t="shared" si="1895"/>
        <v>BU$12</v>
      </c>
      <c r="BV1619" s="211" t="str">
        <f t="shared" si="1895"/>
        <v>BV$12</v>
      </c>
      <c r="BW1619" s="211" t="str">
        <f t="shared" si="1895"/>
        <v>BW$12</v>
      </c>
      <c r="BX1619" s="211" t="str">
        <f t="shared" si="1895"/>
        <v>BX$12</v>
      </c>
      <c r="BY1619" s="211" t="str">
        <f t="shared" si="1895"/>
        <v>BY$12</v>
      </c>
      <c r="BZ1619" s="211" t="str">
        <f t="shared" si="1895"/>
        <v>BZ$12</v>
      </c>
      <c r="CA1619" s="211" t="str">
        <f t="shared" si="1895"/>
        <v>CA$12</v>
      </c>
      <c r="CB1619" s="211" t="str">
        <f t="shared" si="1895"/>
        <v>CB$12</v>
      </c>
      <c r="CC1619" s="211" t="str">
        <f t="shared" si="1895"/>
        <v>CC$12</v>
      </c>
      <c r="CD1619" s="211" t="str">
        <f t="shared" si="1895"/>
        <v>CD$12</v>
      </c>
      <c r="CE1619" s="211" t="str">
        <f t="shared" ref="CE1619:CK1619" si="1896">CE1604</f>
        <v>CE$12</v>
      </c>
      <c r="CF1619" s="211" t="str">
        <f t="shared" si="1896"/>
        <v>CF$12</v>
      </c>
      <c r="CG1619" s="211" t="str">
        <f t="shared" si="1896"/>
        <v>CG$12</v>
      </c>
      <c r="CH1619" s="211" t="str">
        <f t="shared" si="1896"/>
        <v>CH$12</v>
      </c>
      <c r="CI1619" s="211" t="str">
        <f t="shared" si="1896"/>
        <v>CI$12</v>
      </c>
      <c r="CJ1619" s="211" t="str">
        <f t="shared" si="1896"/>
        <v>CJ$12</v>
      </c>
      <c r="CK1619" s="211" t="str">
        <f t="shared" si="1896"/>
        <v>CK$12</v>
      </c>
      <c r="CL1619" s="211" t="str">
        <f t="shared" ref="CL1619" si="1897">CL1604</f>
        <v>CL$12</v>
      </c>
    </row>
    <row r="1620" spans="2:90" x14ac:dyDescent="0.4">
      <c r="B1620" s="8" t="str">
        <f>B1605</f>
        <v>Primary volume driver</v>
      </c>
      <c r="D1620" t="s">
        <v>496</v>
      </c>
      <c r="E1620" s="8" t="str">
        <f t="shared" si="1887"/>
        <v>1620 WCINV-SSV</v>
      </c>
      <c r="G1620" t="s">
        <v>332</v>
      </c>
      <c r="H1620" s="56"/>
      <c r="I1620" s="79"/>
      <c r="J1620" s="79"/>
      <c r="K1620" s="15"/>
      <c r="L1620" s="15"/>
      <c r="M1620" s="15"/>
      <c r="N1620" s="15"/>
      <c r="O1620" s="15"/>
      <c r="P1620" s="15"/>
      <c r="R1620" s="15"/>
      <c r="S1620" s="211" t="str">
        <f t="shared" ref="S1620" si="1898">S1605</f>
        <v>S$13</v>
      </c>
      <c r="T1620" s="211" t="str">
        <f t="shared" ref="T1620:AX1620" si="1899">T1605</f>
        <v>T$13</v>
      </c>
      <c r="U1620" s="211" t="str">
        <f t="shared" si="1899"/>
        <v>U$13</v>
      </c>
      <c r="V1620" s="211" t="str">
        <f t="shared" si="1899"/>
        <v>V$13</v>
      </c>
      <c r="W1620" s="211" t="str">
        <f t="shared" si="1899"/>
        <v>W$13</v>
      </c>
      <c r="X1620" s="211" t="str">
        <f t="shared" si="1899"/>
        <v>X$13</v>
      </c>
      <c r="Y1620" s="211" t="str">
        <f t="shared" si="1899"/>
        <v>Y$13</v>
      </c>
      <c r="Z1620" s="211" t="str">
        <f t="shared" si="1899"/>
        <v>Z$13</v>
      </c>
      <c r="AA1620" s="211" t="str">
        <f t="shared" si="1899"/>
        <v>AA$13</v>
      </c>
      <c r="AB1620" s="211" t="str">
        <f t="shared" si="1899"/>
        <v>AB$13</v>
      </c>
      <c r="AC1620" s="211" t="str">
        <f t="shared" si="1899"/>
        <v>AC$13</v>
      </c>
      <c r="AD1620" s="211" t="str">
        <f t="shared" si="1899"/>
        <v>AD$13</v>
      </c>
      <c r="AE1620" s="211" t="str">
        <f t="shared" si="1899"/>
        <v>AE$13</v>
      </c>
      <c r="AF1620" s="211" t="str">
        <f t="shared" si="1899"/>
        <v>AF$13</v>
      </c>
      <c r="AG1620" s="211" t="str">
        <f t="shared" si="1899"/>
        <v>AG$13</v>
      </c>
      <c r="AH1620" s="211" t="str">
        <f t="shared" si="1899"/>
        <v>AH$13</v>
      </c>
      <c r="AI1620" s="211" t="str">
        <f t="shared" si="1899"/>
        <v>AI$13</v>
      </c>
      <c r="AJ1620" s="211" t="str">
        <f t="shared" si="1899"/>
        <v>AJ$13</v>
      </c>
      <c r="AK1620" s="211" t="str">
        <f t="shared" si="1899"/>
        <v>AK$13</v>
      </c>
      <c r="AL1620" s="211" t="str">
        <f t="shared" si="1899"/>
        <v>AL$13</v>
      </c>
      <c r="AM1620" s="211" t="str">
        <f t="shared" si="1899"/>
        <v>AM$13</v>
      </c>
      <c r="AN1620" s="211" t="str">
        <f t="shared" si="1899"/>
        <v>AN$13</v>
      </c>
      <c r="AO1620" s="211" t="str">
        <f t="shared" si="1899"/>
        <v>AO$13</v>
      </c>
      <c r="AP1620" s="211" t="str">
        <f t="shared" si="1899"/>
        <v>AP$13</v>
      </c>
      <c r="AQ1620" s="211" t="str">
        <f t="shared" si="1899"/>
        <v>AQ$13</v>
      </c>
      <c r="AR1620" s="211" t="str">
        <f t="shared" si="1899"/>
        <v>AR$13</v>
      </c>
      <c r="AS1620" s="211" t="str">
        <f t="shared" si="1899"/>
        <v>AS$13</v>
      </c>
      <c r="AT1620" s="211" t="str">
        <f t="shared" si="1899"/>
        <v>AT$13</v>
      </c>
      <c r="AU1620" s="211" t="str">
        <f t="shared" si="1899"/>
        <v>AU$13</v>
      </c>
      <c r="AV1620" s="211" t="str">
        <f t="shared" si="1899"/>
        <v>AV$13</v>
      </c>
      <c r="AW1620" s="211" t="str">
        <f t="shared" si="1899"/>
        <v>AW$13</v>
      </c>
      <c r="AX1620" s="211" t="str">
        <f t="shared" si="1899"/>
        <v>AX$13</v>
      </c>
      <c r="AY1620" s="211" t="str">
        <f t="shared" ref="AY1620:CD1620" si="1900">AY1605</f>
        <v>AY$13</v>
      </c>
      <c r="AZ1620" s="211" t="str">
        <f t="shared" si="1900"/>
        <v>AZ$13</v>
      </c>
      <c r="BA1620" s="211" t="str">
        <f t="shared" si="1900"/>
        <v>BA$13</v>
      </c>
      <c r="BB1620" s="211" t="str">
        <f t="shared" si="1900"/>
        <v>BB$13</v>
      </c>
      <c r="BC1620" s="211" t="str">
        <f t="shared" si="1900"/>
        <v>BC$13</v>
      </c>
      <c r="BD1620" s="211" t="str">
        <f t="shared" si="1900"/>
        <v>BD$13</v>
      </c>
      <c r="BE1620" s="211" t="str">
        <f t="shared" si="1900"/>
        <v>BE$13</v>
      </c>
      <c r="BF1620" s="211" t="str">
        <f t="shared" si="1900"/>
        <v>BF$13</v>
      </c>
      <c r="BG1620" s="211" t="str">
        <f t="shared" si="1900"/>
        <v>BG$13</v>
      </c>
      <c r="BH1620" s="211" t="str">
        <f t="shared" si="1900"/>
        <v>BH$13</v>
      </c>
      <c r="BI1620" s="211" t="str">
        <f t="shared" si="1900"/>
        <v>BI$13</v>
      </c>
      <c r="BJ1620" s="211" t="str">
        <f t="shared" si="1900"/>
        <v>BJ$13</v>
      </c>
      <c r="BK1620" s="211" t="str">
        <f t="shared" si="1900"/>
        <v>BK$13</v>
      </c>
      <c r="BL1620" s="211" t="str">
        <f t="shared" si="1900"/>
        <v>BL$13</v>
      </c>
      <c r="BM1620" s="211" t="str">
        <f t="shared" si="1900"/>
        <v>BM$13</v>
      </c>
      <c r="BN1620" s="211" t="str">
        <f t="shared" si="1900"/>
        <v>BN$13</v>
      </c>
      <c r="BO1620" s="211" t="str">
        <f t="shared" si="1900"/>
        <v>BO$13</v>
      </c>
      <c r="BP1620" s="211" t="str">
        <f t="shared" si="1900"/>
        <v>BP$13</v>
      </c>
      <c r="BQ1620" s="211" t="str">
        <f t="shared" si="1900"/>
        <v>BQ$13</v>
      </c>
      <c r="BR1620" s="211" t="str">
        <f t="shared" si="1900"/>
        <v>BR$13</v>
      </c>
      <c r="BS1620" s="211" t="str">
        <f t="shared" si="1900"/>
        <v>BS$13</v>
      </c>
      <c r="BT1620" s="211" t="str">
        <f t="shared" si="1900"/>
        <v>BT$13</v>
      </c>
      <c r="BU1620" s="211" t="str">
        <f t="shared" si="1900"/>
        <v>BU$13</v>
      </c>
      <c r="BV1620" s="211" t="str">
        <f t="shared" si="1900"/>
        <v>BV$13</v>
      </c>
      <c r="BW1620" s="211" t="str">
        <f t="shared" si="1900"/>
        <v>BW$13</v>
      </c>
      <c r="BX1620" s="211" t="str">
        <f t="shared" si="1900"/>
        <v>BX$13</v>
      </c>
      <c r="BY1620" s="211" t="str">
        <f t="shared" si="1900"/>
        <v>BY$13</v>
      </c>
      <c r="BZ1620" s="211" t="str">
        <f t="shared" si="1900"/>
        <v>BZ$13</v>
      </c>
      <c r="CA1620" s="211" t="str">
        <f t="shared" si="1900"/>
        <v>CA$13</v>
      </c>
      <c r="CB1620" s="211" t="str">
        <f t="shared" si="1900"/>
        <v>CB$13</v>
      </c>
      <c r="CC1620" s="211" t="str">
        <f t="shared" si="1900"/>
        <v>CC$13</v>
      </c>
      <c r="CD1620" s="211" t="str">
        <f t="shared" si="1900"/>
        <v>CD$13</v>
      </c>
      <c r="CE1620" s="211" t="str">
        <f t="shared" ref="CE1620:CK1620" si="1901">CE1605</f>
        <v>CE$13</v>
      </c>
      <c r="CF1620" s="211" t="str">
        <f t="shared" si="1901"/>
        <v>CF$13</v>
      </c>
      <c r="CG1620" s="211" t="str">
        <f t="shared" si="1901"/>
        <v>CG$13</v>
      </c>
      <c r="CH1620" s="211" t="str">
        <f t="shared" si="1901"/>
        <v>CH$13</v>
      </c>
      <c r="CI1620" s="211" t="str">
        <f t="shared" si="1901"/>
        <v>CI$13</v>
      </c>
      <c r="CJ1620" s="211" t="str">
        <f t="shared" si="1901"/>
        <v>CJ$13</v>
      </c>
      <c r="CK1620" s="211" t="str">
        <f t="shared" si="1901"/>
        <v>CK$13</v>
      </c>
      <c r="CL1620" s="211" t="str">
        <f t="shared" ref="CL1620" si="1902">CL1605</f>
        <v>CL$13</v>
      </c>
    </row>
    <row r="1621" spans="2:90" x14ac:dyDescent="0.4">
      <c r="B1621" s="89" t="str">
        <f>B1610</f>
        <v xml:space="preserve">COGS w/ inventory - volume driven: </v>
      </c>
      <c r="D1621" t="s">
        <v>496</v>
      </c>
      <c r="E1621" s="8" t="str">
        <f t="shared" si="1887"/>
        <v>1621 WCINV-SSV</v>
      </c>
      <c r="G1621" t="s">
        <v>332</v>
      </c>
      <c r="H1621" s="12"/>
      <c r="I1621" s="60"/>
      <c r="J1621" s="60"/>
      <c r="K1621" s="15"/>
      <c r="L1621" s="15"/>
      <c r="M1621" s="15"/>
      <c r="N1621" s="15"/>
      <c r="O1621" s="15"/>
      <c r="P1621" s="15"/>
      <c r="R1621" s="15"/>
      <c r="S1621" s="211">
        <f t="shared" ref="S1621" si="1903">S1606</f>
        <v>0</v>
      </c>
      <c r="T1621" s="211">
        <f t="shared" ref="T1621:AX1621" si="1904">T1606</f>
        <v>0</v>
      </c>
      <c r="U1621" s="211">
        <f t="shared" si="1904"/>
        <v>0</v>
      </c>
      <c r="V1621" s="211">
        <f t="shared" si="1904"/>
        <v>0</v>
      </c>
      <c r="W1621" s="211">
        <f t="shared" si="1904"/>
        <v>0</v>
      </c>
      <c r="X1621" s="211">
        <f t="shared" si="1904"/>
        <v>0</v>
      </c>
      <c r="Y1621" s="211">
        <f t="shared" si="1904"/>
        <v>0</v>
      </c>
      <c r="Z1621" s="211">
        <f t="shared" si="1904"/>
        <v>0</v>
      </c>
      <c r="AA1621" s="211">
        <f t="shared" si="1904"/>
        <v>0</v>
      </c>
      <c r="AB1621" s="211">
        <f t="shared" si="1904"/>
        <v>0</v>
      </c>
      <c r="AC1621" s="211">
        <f t="shared" si="1904"/>
        <v>0</v>
      </c>
      <c r="AD1621" s="211">
        <f t="shared" si="1904"/>
        <v>0</v>
      </c>
      <c r="AE1621" s="211">
        <f t="shared" si="1904"/>
        <v>0</v>
      </c>
      <c r="AF1621" s="211">
        <f t="shared" si="1904"/>
        <v>0</v>
      </c>
      <c r="AG1621" s="211">
        <f t="shared" si="1904"/>
        <v>0</v>
      </c>
      <c r="AH1621" s="211">
        <f t="shared" si="1904"/>
        <v>0</v>
      </c>
      <c r="AI1621" s="211">
        <f t="shared" si="1904"/>
        <v>0</v>
      </c>
      <c r="AJ1621" s="211">
        <f t="shared" si="1904"/>
        <v>0</v>
      </c>
      <c r="AK1621" s="211">
        <f t="shared" si="1904"/>
        <v>0</v>
      </c>
      <c r="AL1621" s="211">
        <f t="shared" si="1904"/>
        <v>0</v>
      </c>
      <c r="AM1621" s="211">
        <f t="shared" si="1904"/>
        <v>0</v>
      </c>
      <c r="AN1621" s="211">
        <f t="shared" si="1904"/>
        <v>0</v>
      </c>
      <c r="AO1621" s="211">
        <f t="shared" si="1904"/>
        <v>0</v>
      </c>
      <c r="AP1621" s="211">
        <f t="shared" si="1904"/>
        <v>0</v>
      </c>
      <c r="AQ1621" s="211">
        <f t="shared" si="1904"/>
        <v>0</v>
      </c>
      <c r="AR1621" s="211">
        <f t="shared" si="1904"/>
        <v>0</v>
      </c>
      <c r="AS1621" s="211">
        <f t="shared" si="1904"/>
        <v>0</v>
      </c>
      <c r="AT1621" s="211">
        <f t="shared" si="1904"/>
        <v>0</v>
      </c>
      <c r="AU1621" s="211">
        <f t="shared" si="1904"/>
        <v>0</v>
      </c>
      <c r="AV1621" s="211">
        <f t="shared" si="1904"/>
        <v>0</v>
      </c>
      <c r="AW1621" s="211">
        <f t="shared" si="1904"/>
        <v>0</v>
      </c>
      <c r="AX1621" s="211">
        <f t="shared" si="1904"/>
        <v>0</v>
      </c>
      <c r="AY1621" s="211">
        <f t="shared" ref="AY1621:CD1621" si="1905">AY1606</f>
        <v>0</v>
      </c>
      <c r="AZ1621" s="211">
        <f t="shared" si="1905"/>
        <v>0</v>
      </c>
      <c r="BA1621" s="211">
        <f t="shared" si="1905"/>
        <v>0</v>
      </c>
      <c r="BB1621" s="211">
        <f t="shared" si="1905"/>
        <v>0</v>
      </c>
      <c r="BC1621" s="211">
        <f t="shared" si="1905"/>
        <v>0</v>
      </c>
      <c r="BD1621" s="211">
        <f t="shared" si="1905"/>
        <v>0</v>
      </c>
      <c r="BE1621" s="211">
        <f t="shared" si="1905"/>
        <v>0</v>
      </c>
      <c r="BF1621" s="211">
        <f t="shared" si="1905"/>
        <v>0</v>
      </c>
      <c r="BG1621" s="211">
        <f t="shared" si="1905"/>
        <v>0</v>
      </c>
      <c r="BH1621" s="211">
        <f t="shared" si="1905"/>
        <v>0</v>
      </c>
      <c r="BI1621" s="211">
        <f t="shared" si="1905"/>
        <v>0</v>
      </c>
      <c r="BJ1621" s="211">
        <f t="shared" si="1905"/>
        <v>0</v>
      </c>
      <c r="BK1621" s="211">
        <f t="shared" si="1905"/>
        <v>0</v>
      </c>
      <c r="BL1621" s="211">
        <f t="shared" si="1905"/>
        <v>0</v>
      </c>
      <c r="BM1621" s="211">
        <f t="shared" si="1905"/>
        <v>0</v>
      </c>
      <c r="BN1621" s="211">
        <f t="shared" si="1905"/>
        <v>0</v>
      </c>
      <c r="BO1621" s="211">
        <f t="shared" si="1905"/>
        <v>0</v>
      </c>
      <c r="BP1621" s="211">
        <f t="shared" si="1905"/>
        <v>0</v>
      </c>
      <c r="BQ1621" s="211">
        <f t="shared" si="1905"/>
        <v>0</v>
      </c>
      <c r="BR1621" s="211">
        <f t="shared" si="1905"/>
        <v>0</v>
      </c>
      <c r="BS1621" s="211">
        <f t="shared" si="1905"/>
        <v>0</v>
      </c>
      <c r="BT1621" s="211">
        <f t="shared" si="1905"/>
        <v>0</v>
      </c>
      <c r="BU1621" s="211">
        <f t="shared" si="1905"/>
        <v>0</v>
      </c>
      <c r="BV1621" s="211">
        <f t="shared" si="1905"/>
        <v>0</v>
      </c>
      <c r="BW1621" s="211">
        <f t="shared" si="1905"/>
        <v>0</v>
      </c>
      <c r="BX1621" s="211">
        <f t="shared" si="1905"/>
        <v>0</v>
      </c>
      <c r="BY1621" s="211">
        <f t="shared" si="1905"/>
        <v>0</v>
      </c>
      <c r="BZ1621" s="211">
        <f t="shared" si="1905"/>
        <v>0</v>
      </c>
      <c r="CA1621" s="211">
        <f t="shared" si="1905"/>
        <v>0</v>
      </c>
      <c r="CB1621" s="211">
        <f t="shared" si="1905"/>
        <v>0</v>
      </c>
      <c r="CC1621" s="211">
        <f t="shared" si="1905"/>
        <v>0</v>
      </c>
      <c r="CD1621" s="211">
        <f t="shared" si="1905"/>
        <v>0</v>
      </c>
      <c r="CE1621" s="211">
        <f t="shared" ref="CE1621:CK1621" si="1906">CE1606</f>
        <v>0</v>
      </c>
      <c r="CF1621" s="211">
        <f t="shared" si="1906"/>
        <v>0</v>
      </c>
      <c r="CG1621" s="211">
        <f t="shared" si="1906"/>
        <v>0</v>
      </c>
      <c r="CH1621" s="211">
        <f t="shared" si="1906"/>
        <v>0</v>
      </c>
      <c r="CI1621" s="211">
        <f t="shared" si="1906"/>
        <v>0</v>
      </c>
      <c r="CJ1621" s="211">
        <f t="shared" si="1906"/>
        <v>0</v>
      </c>
      <c r="CK1621" s="211">
        <f t="shared" si="1906"/>
        <v>0</v>
      </c>
      <c r="CL1621" s="211">
        <f t="shared" ref="CL1621" si="1907">CL1606</f>
        <v>0</v>
      </c>
    </row>
    <row r="1622" spans="2:90" x14ac:dyDescent="0.4">
      <c r="B1622" s="235" t="str">
        <f>IFERROR(SUBSTITUTE(TRIM(MID(B1610, SEARCH("-", B1610) + 1, LEN(B1610))),":",""),"no unit")</f>
        <v>volume driven</v>
      </c>
      <c r="D1622" t="s">
        <v>496</v>
      </c>
      <c r="E1622" s="8" t="str">
        <f t="shared" ref="E1622" si="1908">ROW()&amp;" "&amp;D1622</f>
        <v>1622 WCINV-SSV</v>
      </c>
      <c r="G1622" t="s">
        <v>332</v>
      </c>
      <c r="H1622" s="12"/>
      <c r="I1622" s="60"/>
      <c r="J1622" s="60"/>
      <c r="K1622" s="15"/>
      <c r="L1622" s="15"/>
      <c r="M1622" s="15"/>
      <c r="N1622" s="15"/>
      <c r="O1622" s="15"/>
      <c r="P1622" s="15"/>
      <c r="R1622" s="15"/>
      <c r="S1622" s="211"/>
      <c r="T1622" s="211"/>
      <c r="U1622" s="211"/>
      <c r="V1622" s="211"/>
      <c r="W1622" s="211"/>
      <c r="X1622" s="211"/>
      <c r="Y1622" s="211"/>
      <c r="Z1622" s="211"/>
      <c r="AA1622" s="211"/>
      <c r="AB1622" s="211"/>
      <c r="AC1622" s="211"/>
      <c r="AD1622" s="211"/>
      <c r="AE1622" s="211"/>
      <c r="AF1622" s="211"/>
      <c r="AG1622" s="211"/>
      <c r="AH1622" s="211"/>
      <c r="AI1622" s="211"/>
      <c r="AJ1622" s="211"/>
      <c r="AK1622" s="211"/>
      <c r="AL1622" s="211"/>
      <c r="AM1622" s="211"/>
      <c r="AN1622" s="211"/>
      <c r="AO1622" s="211"/>
      <c r="AP1622" s="211"/>
      <c r="AQ1622" s="211"/>
      <c r="AR1622" s="211"/>
      <c r="AS1622" s="211"/>
      <c r="AT1622" s="211"/>
      <c r="AU1622" s="211"/>
      <c r="AV1622" s="211"/>
      <c r="AW1622" s="211"/>
      <c r="AX1622" s="211"/>
      <c r="AY1622" s="211"/>
      <c r="AZ1622" s="211"/>
      <c r="BA1622" s="211"/>
      <c r="BB1622" s="211"/>
      <c r="BC1622" s="211"/>
      <c r="BD1622" s="211"/>
      <c r="BE1622" s="211"/>
      <c r="BF1622" s="211"/>
      <c r="BG1622" s="211"/>
      <c r="BH1622" s="211"/>
      <c r="BI1622" s="211"/>
      <c r="BJ1622" s="211"/>
      <c r="BK1622" s="211"/>
      <c r="BL1622" s="211"/>
      <c r="BM1622" s="211"/>
      <c r="BN1622" s="211"/>
      <c r="BO1622" s="211"/>
      <c r="BP1622" s="211"/>
      <c r="BQ1622" s="211"/>
      <c r="BR1622" s="211"/>
      <c r="BS1622" s="211"/>
      <c r="BT1622" s="211"/>
      <c r="BU1622" s="211"/>
      <c r="BV1622" s="211"/>
      <c r="BW1622" s="211"/>
      <c r="BX1622" s="211"/>
      <c r="BY1622" s="211"/>
      <c r="BZ1622" s="211"/>
      <c r="CA1622" s="211"/>
      <c r="CB1622" s="211"/>
      <c r="CC1622" s="211"/>
      <c r="CD1622" s="211"/>
      <c r="CE1622" s="211"/>
      <c r="CF1622" s="211"/>
      <c r="CG1622" s="211"/>
      <c r="CH1622" s="211"/>
      <c r="CI1622" s="211"/>
      <c r="CJ1622" s="211"/>
      <c r="CK1622" s="211"/>
      <c r="CL1622" s="211"/>
    </row>
    <row r="1623" spans="2:90" x14ac:dyDescent="0.4">
      <c r="B1623" s="89" t="str">
        <f>B1608</f>
        <v>Secondary revenue driver</v>
      </c>
      <c r="D1623" t="s">
        <v>496</v>
      </c>
      <c r="E1623" s="8" t="str">
        <f t="shared" si="1887"/>
        <v>1623 WCINV-SSV</v>
      </c>
      <c r="G1623" t="s">
        <v>332</v>
      </c>
      <c r="H1623" s="12"/>
      <c r="I1623" s="60"/>
      <c r="J1623" s="60"/>
      <c r="K1623" s="15"/>
      <c r="L1623" s="15"/>
      <c r="M1623" s="15"/>
      <c r="N1623" s="15"/>
      <c r="O1623" s="15"/>
      <c r="P1623" s="15"/>
      <c r="R1623" s="15"/>
      <c r="S1623" s="4" t="str">
        <f t="shared" ref="S1623" si="1909">ADDRESS(ROW(S1613),COLUMN(S1613),2)</f>
        <v>S$1613</v>
      </c>
      <c r="T1623" s="4" t="str">
        <f t="shared" ref="T1623:AX1623" si="1910">ADDRESS(ROW(T1613),COLUMN(T1613),2)</f>
        <v>T$1613</v>
      </c>
      <c r="U1623" s="4" t="str">
        <f t="shared" si="1910"/>
        <v>U$1613</v>
      </c>
      <c r="V1623" s="4" t="str">
        <f t="shared" si="1910"/>
        <v>V$1613</v>
      </c>
      <c r="W1623" s="4" t="str">
        <f t="shared" si="1910"/>
        <v>W$1613</v>
      </c>
      <c r="X1623" s="4" t="str">
        <f t="shared" si="1910"/>
        <v>X$1613</v>
      </c>
      <c r="Y1623" s="4" t="str">
        <f t="shared" si="1910"/>
        <v>Y$1613</v>
      </c>
      <c r="Z1623" s="4" t="str">
        <f t="shared" si="1910"/>
        <v>Z$1613</v>
      </c>
      <c r="AA1623" s="4" t="str">
        <f t="shared" si="1910"/>
        <v>AA$1613</v>
      </c>
      <c r="AB1623" s="4" t="str">
        <f t="shared" si="1910"/>
        <v>AB$1613</v>
      </c>
      <c r="AC1623" s="4" t="str">
        <f t="shared" si="1910"/>
        <v>AC$1613</v>
      </c>
      <c r="AD1623" s="4" t="str">
        <f t="shared" si="1910"/>
        <v>AD$1613</v>
      </c>
      <c r="AE1623" s="4" t="str">
        <f t="shared" si="1910"/>
        <v>AE$1613</v>
      </c>
      <c r="AF1623" s="4" t="str">
        <f t="shared" si="1910"/>
        <v>AF$1613</v>
      </c>
      <c r="AG1623" s="4" t="str">
        <f t="shared" si="1910"/>
        <v>AG$1613</v>
      </c>
      <c r="AH1623" s="4" t="str">
        <f t="shared" si="1910"/>
        <v>AH$1613</v>
      </c>
      <c r="AI1623" s="4" t="str">
        <f t="shared" si="1910"/>
        <v>AI$1613</v>
      </c>
      <c r="AJ1623" s="4" t="str">
        <f t="shared" si="1910"/>
        <v>AJ$1613</v>
      </c>
      <c r="AK1623" s="4" t="str">
        <f t="shared" si="1910"/>
        <v>AK$1613</v>
      </c>
      <c r="AL1623" s="4" t="str">
        <f t="shared" si="1910"/>
        <v>AL$1613</v>
      </c>
      <c r="AM1623" s="4" t="str">
        <f t="shared" si="1910"/>
        <v>AM$1613</v>
      </c>
      <c r="AN1623" s="4" t="str">
        <f t="shared" si="1910"/>
        <v>AN$1613</v>
      </c>
      <c r="AO1623" s="4" t="str">
        <f t="shared" si="1910"/>
        <v>AO$1613</v>
      </c>
      <c r="AP1623" s="4" t="str">
        <f t="shared" si="1910"/>
        <v>AP$1613</v>
      </c>
      <c r="AQ1623" s="4" t="str">
        <f t="shared" si="1910"/>
        <v>AQ$1613</v>
      </c>
      <c r="AR1623" s="4" t="str">
        <f t="shared" si="1910"/>
        <v>AR$1613</v>
      </c>
      <c r="AS1623" s="4" t="str">
        <f t="shared" si="1910"/>
        <v>AS$1613</v>
      </c>
      <c r="AT1623" s="4" t="str">
        <f t="shared" si="1910"/>
        <v>AT$1613</v>
      </c>
      <c r="AU1623" s="4" t="str">
        <f t="shared" si="1910"/>
        <v>AU$1613</v>
      </c>
      <c r="AV1623" s="4" t="str">
        <f t="shared" si="1910"/>
        <v>AV$1613</v>
      </c>
      <c r="AW1623" s="4" t="str">
        <f t="shared" si="1910"/>
        <v>AW$1613</v>
      </c>
      <c r="AX1623" s="4" t="str">
        <f t="shared" si="1910"/>
        <v>AX$1613</v>
      </c>
      <c r="AY1623" s="4" t="str">
        <f t="shared" ref="AY1623:CD1623" si="1911">ADDRESS(ROW(AY1613),COLUMN(AY1613),2)</f>
        <v>AY$1613</v>
      </c>
      <c r="AZ1623" s="4" t="str">
        <f t="shared" si="1911"/>
        <v>AZ$1613</v>
      </c>
      <c r="BA1623" s="4" t="str">
        <f t="shared" si="1911"/>
        <v>BA$1613</v>
      </c>
      <c r="BB1623" s="4" t="str">
        <f t="shared" si="1911"/>
        <v>BB$1613</v>
      </c>
      <c r="BC1623" s="4" t="str">
        <f t="shared" si="1911"/>
        <v>BC$1613</v>
      </c>
      <c r="BD1623" s="4" t="str">
        <f t="shared" si="1911"/>
        <v>BD$1613</v>
      </c>
      <c r="BE1623" s="4" t="str">
        <f t="shared" si="1911"/>
        <v>BE$1613</v>
      </c>
      <c r="BF1623" s="4" t="str">
        <f t="shared" si="1911"/>
        <v>BF$1613</v>
      </c>
      <c r="BG1623" s="4" t="str">
        <f t="shared" si="1911"/>
        <v>BG$1613</v>
      </c>
      <c r="BH1623" s="4" t="str">
        <f t="shared" si="1911"/>
        <v>BH$1613</v>
      </c>
      <c r="BI1623" s="4" t="str">
        <f t="shared" si="1911"/>
        <v>BI$1613</v>
      </c>
      <c r="BJ1623" s="4" t="str">
        <f t="shared" si="1911"/>
        <v>BJ$1613</v>
      </c>
      <c r="BK1623" s="4" t="str">
        <f t="shared" si="1911"/>
        <v>BK$1613</v>
      </c>
      <c r="BL1623" s="4" t="str">
        <f t="shared" si="1911"/>
        <v>BL$1613</v>
      </c>
      <c r="BM1623" s="4" t="str">
        <f t="shared" si="1911"/>
        <v>BM$1613</v>
      </c>
      <c r="BN1623" s="4" t="str">
        <f t="shared" si="1911"/>
        <v>BN$1613</v>
      </c>
      <c r="BO1623" s="4" t="str">
        <f t="shared" si="1911"/>
        <v>BO$1613</v>
      </c>
      <c r="BP1623" s="4" t="str">
        <f t="shared" si="1911"/>
        <v>BP$1613</v>
      </c>
      <c r="BQ1623" s="4" t="str">
        <f t="shared" si="1911"/>
        <v>BQ$1613</v>
      </c>
      <c r="BR1623" s="4" t="str">
        <f t="shared" si="1911"/>
        <v>BR$1613</v>
      </c>
      <c r="BS1623" s="4" t="str">
        <f t="shared" si="1911"/>
        <v>BS$1613</v>
      </c>
      <c r="BT1623" s="4" t="str">
        <f t="shared" si="1911"/>
        <v>BT$1613</v>
      </c>
      <c r="BU1623" s="4" t="str">
        <f t="shared" si="1911"/>
        <v>BU$1613</v>
      </c>
      <c r="BV1623" s="4" t="str">
        <f t="shared" si="1911"/>
        <v>BV$1613</v>
      </c>
      <c r="BW1623" s="4" t="str">
        <f t="shared" si="1911"/>
        <v>BW$1613</v>
      </c>
      <c r="BX1623" s="4" t="str">
        <f t="shared" si="1911"/>
        <v>BX$1613</v>
      </c>
      <c r="BY1623" s="4" t="str">
        <f t="shared" si="1911"/>
        <v>BY$1613</v>
      </c>
      <c r="BZ1623" s="4" t="str">
        <f t="shared" si="1911"/>
        <v>BZ$1613</v>
      </c>
      <c r="CA1623" s="4" t="str">
        <f t="shared" si="1911"/>
        <v>CA$1613</v>
      </c>
      <c r="CB1623" s="4" t="str">
        <f t="shared" si="1911"/>
        <v>CB$1613</v>
      </c>
      <c r="CC1623" s="4" t="str">
        <f t="shared" si="1911"/>
        <v>CC$1613</v>
      </c>
      <c r="CD1623" s="4" t="str">
        <f t="shared" si="1911"/>
        <v>CD$1613</v>
      </c>
      <c r="CE1623" s="4" t="str">
        <f t="shared" ref="CE1623:CK1623" si="1912">ADDRESS(ROW(CE1613),COLUMN(CE1613),2)</f>
        <v>CE$1613</v>
      </c>
      <c r="CF1623" s="4" t="str">
        <f t="shared" si="1912"/>
        <v>CF$1613</v>
      </c>
      <c r="CG1623" s="4" t="str">
        <f t="shared" si="1912"/>
        <v>CG$1613</v>
      </c>
      <c r="CH1623" s="4" t="str">
        <f t="shared" si="1912"/>
        <v>CH$1613</v>
      </c>
      <c r="CI1623" s="4" t="str">
        <f t="shared" si="1912"/>
        <v>CI$1613</v>
      </c>
      <c r="CJ1623" s="4" t="str">
        <f t="shared" si="1912"/>
        <v>CJ$1613</v>
      </c>
      <c r="CK1623" s="4" t="str">
        <f t="shared" si="1912"/>
        <v>CK$1613</v>
      </c>
      <c r="CL1623" s="4" t="str">
        <f t="shared" ref="CL1623" si="1913">ADDRESS(ROW(CL1613),COLUMN(CL1613),2)</f>
        <v>CL$1613</v>
      </c>
    </row>
    <row r="1624" spans="2:90" x14ac:dyDescent="0.4">
      <c r="B1624" s="8" t="str">
        <f>B1609</f>
        <v>Secondary volume driver</v>
      </c>
      <c r="D1624" t="s">
        <v>496</v>
      </c>
      <c r="E1624" s="8" t="str">
        <f t="shared" si="1887"/>
        <v>1624 WCINV-SSV</v>
      </c>
      <c r="G1624" t="s">
        <v>332</v>
      </c>
      <c r="H1624" s="12"/>
      <c r="I1624" s="60"/>
      <c r="J1624" s="60"/>
      <c r="K1624" s="15"/>
      <c r="L1624" s="15"/>
      <c r="M1624" s="15"/>
      <c r="N1624" s="15"/>
      <c r="O1624" s="15"/>
      <c r="P1624" s="15"/>
      <c r="R1624" s="15"/>
      <c r="S1624" s="211" t="str">
        <f t="shared" ref="S1624" si="1914">S1609</f>
        <v>S$15</v>
      </c>
      <c r="T1624" s="211" t="str">
        <f t="shared" ref="T1624:AX1624" si="1915">T1609</f>
        <v>T$15</v>
      </c>
      <c r="U1624" s="211" t="str">
        <f t="shared" si="1915"/>
        <v>U$15</v>
      </c>
      <c r="V1624" s="211" t="str">
        <f t="shared" si="1915"/>
        <v>V$15</v>
      </c>
      <c r="W1624" s="211" t="str">
        <f t="shared" si="1915"/>
        <v>W$15</v>
      </c>
      <c r="X1624" s="211" t="str">
        <f t="shared" si="1915"/>
        <v>X$15</v>
      </c>
      <c r="Y1624" s="211" t="str">
        <f t="shared" si="1915"/>
        <v>Y$15</v>
      </c>
      <c r="Z1624" s="211" t="str">
        <f t="shared" si="1915"/>
        <v>Z$15</v>
      </c>
      <c r="AA1624" s="211" t="str">
        <f t="shared" si="1915"/>
        <v>AA$15</v>
      </c>
      <c r="AB1624" s="211" t="str">
        <f t="shared" si="1915"/>
        <v>AB$15</v>
      </c>
      <c r="AC1624" s="211" t="str">
        <f t="shared" si="1915"/>
        <v>AC$15</v>
      </c>
      <c r="AD1624" s="211" t="str">
        <f t="shared" si="1915"/>
        <v>AD$15</v>
      </c>
      <c r="AE1624" s="211" t="str">
        <f t="shared" si="1915"/>
        <v>AE$15</v>
      </c>
      <c r="AF1624" s="211" t="str">
        <f t="shared" si="1915"/>
        <v>AF$15</v>
      </c>
      <c r="AG1624" s="211" t="str">
        <f t="shared" si="1915"/>
        <v>AG$15</v>
      </c>
      <c r="AH1624" s="211" t="str">
        <f t="shared" si="1915"/>
        <v>AH$15</v>
      </c>
      <c r="AI1624" s="211" t="str">
        <f t="shared" si="1915"/>
        <v>AI$15</v>
      </c>
      <c r="AJ1624" s="211" t="str">
        <f t="shared" si="1915"/>
        <v>AJ$15</v>
      </c>
      <c r="AK1624" s="211" t="str">
        <f t="shared" si="1915"/>
        <v>AK$15</v>
      </c>
      <c r="AL1624" s="211" t="str">
        <f t="shared" si="1915"/>
        <v>AL$15</v>
      </c>
      <c r="AM1624" s="211" t="str">
        <f t="shared" si="1915"/>
        <v>AM$15</v>
      </c>
      <c r="AN1624" s="211" t="str">
        <f t="shared" si="1915"/>
        <v>AN$15</v>
      </c>
      <c r="AO1624" s="211" t="str">
        <f t="shared" si="1915"/>
        <v>AO$15</v>
      </c>
      <c r="AP1624" s="211" t="str">
        <f t="shared" si="1915"/>
        <v>AP$15</v>
      </c>
      <c r="AQ1624" s="211" t="str">
        <f t="shared" si="1915"/>
        <v>AQ$15</v>
      </c>
      <c r="AR1624" s="211" t="str">
        <f t="shared" si="1915"/>
        <v>AR$15</v>
      </c>
      <c r="AS1624" s="211" t="str">
        <f t="shared" si="1915"/>
        <v>AS$15</v>
      </c>
      <c r="AT1624" s="211" t="str">
        <f t="shared" si="1915"/>
        <v>AT$15</v>
      </c>
      <c r="AU1624" s="211" t="str">
        <f t="shared" si="1915"/>
        <v>AU$15</v>
      </c>
      <c r="AV1624" s="211" t="str">
        <f t="shared" si="1915"/>
        <v>AV$15</v>
      </c>
      <c r="AW1624" s="211" t="str">
        <f t="shared" si="1915"/>
        <v>AW$15</v>
      </c>
      <c r="AX1624" s="211" t="str">
        <f t="shared" si="1915"/>
        <v>AX$15</v>
      </c>
      <c r="AY1624" s="211" t="str">
        <f t="shared" ref="AY1624:CD1624" si="1916">AY1609</f>
        <v>AY$15</v>
      </c>
      <c r="AZ1624" s="211" t="str">
        <f t="shared" si="1916"/>
        <v>AZ$15</v>
      </c>
      <c r="BA1624" s="211" t="str">
        <f t="shared" si="1916"/>
        <v>BA$15</v>
      </c>
      <c r="BB1624" s="211" t="str">
        <f t="shared" si="1916"/>
        <v>BB$15</v>
      </c>
      <c r="BC1624" s="211" t="str">
        <f t="shared" si="1916"/>
        <v>BC$15</v>
      </c>
      <c r="BD1624" s="211" t="str">
        <f t="shared" si="1916"/>
        <v>BD$15</v>
      </c>
      <c r="BE1624" s="211" t="str">
        <f t="shared" si="1916"/>
        <v>BE$15</v>
      </c>
      <c r="BF1624" s="211" t="str">
        <f t="shared" si="1916"/>
        <v>BF$15</v>
      </c>
      <c r="BG1624" s="211" t="str">
        <f t="shared" si="1916"/>
        <v>BG$15</v>
      </c>
      <c r="BH1624" s="211" t="str">
        <f t="shared" si="1916"/>
        <v>BH$15</v>
      </c>
      <c r="BI1624" s="211" t="str">
        <f t="shared" si="1916"/>
        <v>BI$15</v>
      </c>
      <c r="BJ1624" s="211" t="str">
        <f t="shared" si="1916"/>
        <v>BJ$15</v>
      </c>
      <c r="BK1624" s="211" t="str">
        <f t="shared" si="1916"/>
        <v>BK$15</v>
      </c>
      <c r="BL1624" s="211" t="str">
        <f t="shared" si="1916"/>
        <v>BL$15</v>
      </c>
      <c r="BM1624" s="211" t="str">
        <f t="shared" si="1916"/>
        <v>BM$15</v>
      </c>
      <c r="BN1624" s="211" t="str">
        <f t="shared" si="1916"/>
        <v>BN$15</v>
      </c>
      <c r="BO1624" s="211" t="str">
        <f t="shared" si="1916"/>
        <v>BO$15</v>
      </c>
      <c r="BP1624" s="211" t="str">
        <f t="shared" si="1916"/>
        <v>BP$15</v>
      </c>
      <c r="BQ1624" s="211" t="str">
        <f t="shared" si="1916"/>
        <v>BQ$15</v>
      </c>
      <c r="BR1624" s="211" t="str">
        <f t="shared" si="1916"/>
        <v>BR$15</v>
      </c>
      <c r="BS1624" s="211" t="str">
        <f t="shared" si="1916"/>
        <v>BS$15</v>
      </c>
      <c r="BT1624" s="211" t="str">
        <f t="shared" si="1916"/>
        <v>BT$15</v>
      </c>
      <c r="BU1624" s="211" t="str">
        <f t="shared" si="1916"/>
        <v>BU$15</v>
      </c>
      <c r="BV1624" s="211" t="str">
        <f t="shared" si="1916"/>
        <v>BV$15</v>
      </c>
      <c r="BW1624" s="211" t="str">
        <f t="shared" si="1916"/>
        <v>BW$15</v>
      </c>
      <c r="BX1624" s="211" t="str">
        <f t="shared" si="1916"/>
        <v>BX$15</v>
      </c>
      <c r="BY1624" s="211" t="str">
        <f t="shared" si="1916"/>
        <v>BY$15</v>
      </c>
      <c r="BZ1624" s="211" t="str">
        <f t="shared" si="1916"/>
        <v>BZ$15</v>
      </c>
      <c r="CA1624" s="211" t="str">
        <f t="shared" si="1916"/>
        <v>CA$15</v>
      </c>
      <c r="CB1624" s="211" t="str">
        <f t="shared" si="1916"/>
        <v>CB$15</v>
      </c>
      <c r="CC1624" s="211" t="str">
        <f t="shared" si="1916"/>
        <v>CC$15</v>
      </c>
      <c r="CD1624" s="211" t="str">
        <f t="shared" si="1916"/>
        <v>CD$15</v>
      </c>
      <c r="CE1624" s="211" t="str">
        <f t="shared" ref="CE1624:CK1624" si="1917">CE1609</f>
        <v>CE$15</v>
      </c>
      <c r="CF1624" s="211" t="str">
        <f t="shared" si="1917"/>
        <v>CF$15</v>
      </c>
      <c r="CG1624" s="211" t="str">
        <f t="shared" si="1917"/>
        <v>CG$15</v>
      </c>
      <c r="CH1624" s="211" t="str">
        <f t="shared" si="1917"/>
        <v>CH$15</v>
      </c>
      <c r="CI1624" s="211" t="str">
        <f t="shared" si="1917"/>
        <v>CI$15</v>
      </c>
      <c r="CJ1624" s="211" t="str">
        <f t="shared" si="1917"/>
        <v>CJ$15</v>
      </c>
      <c r="CK1624" s="211" t="str">
        <f t="shared" si="1917"/>
        <v>CK$15</v>
      </c>
      <c r="CL1624" s="211" t="str">
        <f t="shared" ref="CL1624" si="1918">CL1609</f>
        <v>CL$15</v>
      </c>
    </row>
    <row r="1625" spans="2:90" x14ac:dyDescent="0.4">
      <c r="E1625" s="8"/>
      <c r="H1625" s="12"/>
      <c r="I1625" s="60"/>
      <c r="J1625" s="60"/>
      <c r="K1625" s="15"/>
      <c r="L1625" s="15"/>
      <c r="M1625" s="15"/>
      <c r="N1625" s="15"/>
      <c r="O1625" s="15"/>
      <c r="P1625" s="15"/>
      <c r="R1625" s="15"/>
      <c r="S1625" s="76"/>
      <c r="T1625" s="76"/>
      <c r="U1625" s="76"/>
      <c r="V1625" s="76"/>
      <c r="W1625" s="76"/>
      <c r="X1625" s="76"/>
      <c r="Y1625" s="76"/>
      <c r="Z1625" s="76"/>
      <c r="AA1625" s="76"/>
      <c r="AB1625" s="76"/>
      <c r="AC1625" s="76"/>
      <c r="AD1625" s="76"/>
      <c r="AE1625" s="76"/>
      <c r="AF1625" s="76"/>
      <c r="AG1625" s="76"/>
      <c r="AH1625" s="76"/>
      <c r="AI1625" s="76"/>
      <c r="AJ1625" s="76"/>
      <c r="AK1625" s="76"/>
      <c r="AL1625" s="76"/>
      <c r="AM1625" s="76"/>
      <c r="AN1625" s="76"/>
      <c r="AO1625" s="76"/>
      <c r="AP1625" s="76"/>
      <c r="AQ1625" s="76"/>
      <c r="AR1625" s="76"/>
      <c r="AS1625" s="76"/>
      <c r="AT1625" s="76"/>
      <c r="AU1625" s="76"/>
      <c r="AV1625" s="76"/>
      <c r="AW1625" s="76"/>
      <c r="AX1625" s="76"/>
      <c r="AY1625" s="76"/>
      <c r="AZ1625" s="76"/>
      <c r="BA1625" s="76"/>
      <c r="BB1625" s="76"/>
      <c r="BC1625" s="76"/>
      <c r="BD1625" s="76"/>
      <c r="BE1625" s="76"/>
      <c r="BF1625" s="76"/>
      <c r="BG1625" s="76"/>
      <c r="BH1625" s="76"/>
      <c r="BI1625" s="76"/>
      <c r="BJ1625" s="76"/>
      <c r="BK1625" s="76"/>
      <c r="BL1625" s="76"/>
      <c r="BM1625" s="76"/>
      <c r="BN1625" s="76"/>
      <c r="BO1625" s="76"/>
      <c r="BP1625" s="76"/>
      <c r="BQ1625" s="76"/>
      <c r="BR1625" s="76"/>
      <c r="BS1625" s="76"/>
      <c r="BT1625" s="76"/>
      <c r="BU1625" s="76"/>
      <c r="BV1625" s="76"/>
      <c r="BW1625" s="76"/>
      <c r="BX1625" s="76"/>
      <c r="BY1625" s="76"/>
      <c r="BZ1625" s="76"/>
      <c r="CA1625" s="76"/>
      <c r="CB1625" s="76"/>
      <c r="CC1625" s="76"/>
      <c r="CD1625" s="76"/>
      <c r="CE1625" s="76"/>
      <c r="CF1625" s="76"/>
      <c r="CG1625" s="76"/>
      <c r="CH1625" s="76"/>
      <c r="CI1625" s="76"/>
      <c r="CJ1625" s="76"/>
      <c r="CK1625" s="76"/>
      <c r="CL1625" s="76"/>
    </row>
    <row r="1626" spans="2:90" x14ac:dyDescent="0.4">
      <c r="B1626" s="171" t="s">
        <v>490</v>
      </c>
      <c r="E1626" s="8"/>
      <c r="H1626" s="170"/>
      <c r="I1626" s="172"/>
      <c r="J1626" s="172"/>
      <c r="K1626" s="193"/>
      <c r="L1626" s="193"/>
      <c r="M1626" s="193"/>
      <c r="N1626" s="193"/>
      <c r="O1626" s="193"/>
      <c r="P1626" s="193"/>
      <c r="R1626" s="194"/>
      <c r="S1626" s="170"/>
      <c r="T1626" s="170"/>
      <c r="U1626" s="170"/>
      <c r="V1626" s="170"/>
      <c r="W1626" s="170"/>
      <c r="X1626" s="170"/>
      <c r="Y1626" s="170"/>
      <c r="Z1626" s="170"/>
      <c r="AA1626" s="170"/>
      <c r="AB1626" s="170"/>
      <c r="AC1626" s="170"/>
      <c r="AD1626" s="170"/>
      <c r="AE1626" s="170"/>
      <c r="AF1626" s="170"/>
      <c r="AG1626" s="170"/>
      <c r="AH1626" s="170"/>
      <c r="AI1626" s="170"/>
      <c r="AJ1626" s="170"/>
      <c r="AK1626" s="170"/>
      <c r="AL1626" s="170"/>
      <c r="AM1626" s="170"/>
      <c r="AN1626" s="170"/>
      <c r="AO1626" s="170"/>
      <c r="AP1626" s="170"/>
      <c r="AQ1626" s="170"/>
      <c r="AR1626" s="170"/>
      <c r="AS1626" s="170"/>
      <c r="AT1626" s="170"/>
      <c r="AU1626" s="170"/>
      <c r="AV1626" s="170"/>
      <c r="AW1626" s="170"/>
      <c r="AX1626" s="170"/>
      <c r="AY1626" s="170"/>
      <c r="AZ1626" s="170"/>
      <c r="BA1626" s="170"/>
      <c r="BB1626" s="170"/>
      <c r="BC1626" s="170"/>
      <c r="BD1626" s="170"/>
      <c r="BE1626" s="170"/>
      <c r="BF1626" s="170"/>
      <c r="BG1626" s="170"/>
      <c r="BH1626" s="170"/>
      <c r="BI1626" s="170"/>
      <c r="BJ1626" s="170"/>
      <c r="BK1626" s="170"/>
      <c r="BL1626" s="170"/>
      <c r="BM1626" s="170"/>
      <c r="BN1626" s="170"/>
      <c r="BO1626" s="170"/>
      <c r="BP1626" s="170"/>
      <c r="BQ1626" s="170"/>
      <c r="BR1626" s="170"/>
      <c r="BS1626" s="170"/>
      <c r="BT1626" s="170"/>
      <c r="BU1626" s="170"/>
      <c r="BV1626" s="170"/>
      <c r="BW1626" s="170"/>
      <c r="BX1626" s="170"/>
      <c r="BY1626" s="170"/>
      <c r="BZ1626" s="170"/>
      <c r="CA1626" s="170"/>
      <c r="CB1626" s="170"/>
      <c r="CC1626" s="170"/>
      <c r="CD1626" s="170"/>
      <c r="CE1626" s="170"/>
      <c r="CF1626" s="170"/>
      <c r="CG1626" s="170"/>
      <c r="CH1626" s="170"/>
      <c r="CI1626" s="170"/>
      <c r="CJ1626" s="170"/>
      <c r="CK1626" s="170"/>
      <c r="CL1626" s="170"/>
    </row>
    <row r="1627" spans="2:90" x14ac:dyDescent="0.4">
      <c r="B1627" s="171" t="s">
        <v>492</v>
      </c>
      <c r="E1627" s="8"/>
      <c r="H1627" s="170"/>
      <c r="I1627" s="172"/>
      <c r="J1627" s="172"/>
      <c r="K1627" s="193"/>
      <c r="L1627" s="193"/>
      <c r="M1627" s="193"/>
      <c r="N1627" s="193"/>
      <c r="O1627" s="193"/>
      <c r="P1627" s="193"/>
      <c r="R1627" s="194"/>
      <c r="S1627" s="170"/>
      <c r="T1627" s="170"/>
      <c r="U1627" s="170"/>
      <c r="V1627" s="170"/>
      <c r="W1627" s="170"/>
      <c r="X1627" s="170"/>
      <c r="Y1627" s="170"/>
      <c r="Z1627" s="170"/>
      <c r="AA1627" s="170"/>
      <c r="AB1627" s="170"/>
      <c r="AC1627" s="170"/>
      <c r="AD1627" s="170"/>
      <c r="AE1627" s="170"/>
      <c r="AF1627" s="170"/>
      <c r="AG1627" s="170"/>
      <c r="AH1627" s="170"/>
      <c r="AI1627" s="170"/>
      <c r="AJ1627" s="170"/>
      <c r="AK1627" s="170"/>
      <c r="AL1627" s="170"/>
      <c r="AM1627" s="170"/>
      <c r="AN1627" s="170"/>
      <c r="AO1627" s="170"/>
      <c r="AP1627" s="170"/>
      <c r="AQ1627" s="170"/>
      <c r="AR1627" s="170"/>
      <c r="AS1627" s="170"/>
      <c r="AT1627" s="170"/>
      <c r="AU1627" s="170"/>
      <c r="AV1627" s="170"/>
      <c r="AW1627" s="170"/>
      <c r="AX1627" s="170"/>
      <c r="AY1627" s="170"/>
      <c r="AZ1627" s="170"/>
      <c r="BA1627" s="170"/>
      <c r="BB1627" s="170"/>
      <c r="BC1627" s="170"/>
      <c r="BD1627" s="170"/>
      <c r="BE1627" s="170"/>
      <c r="BF1627" s="170"/>
      <c r="BG1627" s="170"/>
      <c r="BH1627" s="170"/>
      <c r="BI1627" s="170"/>
      <c r="BJ1627" s="170"/>
      <c r="BK1627" s="170"/>
      <c r="BL1627" s="170"/>
      <c r="BM1627" s="170"/>
      <c r="BN1627" s="170"/>
      <c r="BO1627" s="170"/>
      <c r="BP1627" s="170"/>
      <c r="BQ1627" s="170"/>
      <c r="BR1627" s="170"/>
      <c r="BS1627" s="170"/>
      <c r="BT1627" s="170"/>
      <c r="BU1627" s="170"/>
      <c r="BV1627" s="170"/>
      <c r="BW1627" s="170"/>
      <c r="BX1627" s="170"/>
      <c r="BY1627" s="170"/>
      <c r="BZ1627" s="170"/>
      <c r="CA1627" s="170"/>
      <c r="CB1627" s="170"/>
      <c r="CC1627" s="170"/>
      <c r="CD1627" s="170"/>
      <c r="CE1627" s="170"/>
      <c r="CF1627" s="170"/>
      <c r="CG1627" s="170"/>
      <c r="CH1627" s="170"/>
      <c r="CI1627" s="170"/>
      <c r="CJ1627" s="170"/>
      <c r="CK1627" s="170"/>
      <c r="CL1627" s="170"/>
    </row>
    <row r="1628" spans="2:90" x14ac:dyDescent="0.4">
      <c r="B1628" s="171" t="s">
        <v>461</v>
      </c>
      <c r="E1628" s="8"/>
      <c r="H1628" s="170"/>
      <c r="I1628" s="172"/>
      <c r="J1628" s="172"/>
      <c r="K1628" s="193"/>
      <c r="L1628" s="193"/>
      <c r="M1628" s="193"/>
      <c r="N1628" s="193"/>
      <c r="O1628" s="193"/>
      <c r="P1628" s="193"/>
      <c r="R1628" s="194"/>
      <c r="S1628" s="195" t="str">
        <f t="shared" ref="S1628:AX1628" si="1919">S$16</f>
        <v>S$12</v>
      </c>
      <c r="T1628" s="195" t="str">
        <f t="shared" si="1919"/>
        <v>T$12</v>
      </c>
      <c r="U1628" s="195" t="str">
        <f t="shared" si="1919"/>
        <v>U$12</v>
      </c>
      <c r="V1628" s="195" t="str">
        <f t="shared" si="1919"/>
        <v>V$12</v>
      </c>
      <c r="W1628" s="195" t="str">
        <f t="shared" si="1919"/>
        <v>W$12</v>
      </c>
      <c r="X1628" s="195" t="str">
        <f t="shared" si="1919"/>
        <v>X$12</v>
      </c>
      <c r="Y1628" s="195" t="str">
        <f t="shared" si="1919"/>
        <v>Y$12</v>
      </c>
      <c r="Z1628" s="195" t="str">
        <f t="shared" si="1919"/>
        <v>Z$12</v>
      </c>
      <c r="AA1628" s="195" t="str">
        <f t="shared" si="1919"/>
        <v>AA$12</v>
      </c>
      <c r="AB1628" s="195" t="str">
        <f t="shared" si="1919"/>
        <v>AB$12</v>
      </c>
      <c r="AC1628" s="195" t="str">
        <f t="shared" si="1919"/>
        <v>AC$12</v>
      </c>
      <c r="AD1628" s="195" t="str">
        <f t="shared" si="1919"/>
        <v>AD$12</v>
      </c>
      <c r="AE1628" s="195" t="str">
        <f t="shared" si="1919"/>
        <v>AE$12</v>
      </c>
      <c r="AF1628" s="195" t="str">
        <f t="shared" si="1919"/>
        <v>AF$12</v>
      </c>
      <c r="AG1628" s="195" t="str">
        <f t="shared" si="1919"/>
        <v>AG$12</v>
      </c>
      <c r="AH1628" s="195" t="str">
        <f t="shared" si="1919"/>
        <v>AH$12</v>
      </c>
      <c r="AI1628" s="195" t="str">
        <f t="shared" si="1919"/>
        <v>AI$12</v>
      </c>
      <c r="AJ1628" s="195" t="str">
        <f t="shared" si="1919"/>
        <v>AJ$12</v>
      </c>
      <c r="AK1628" s="195" t="str">
        <f t="shared" si="1919"/>
        <v>AK$12</v>
      </c>
      <c r="AL1628" s="195" t="str">
        <f t="shared" si="1919"/>
        <v>AL$12</v>
      </c>
      <c r="AM1628" s="195" t="str">
        <f t="shared" si="1919"/>
        <v>AM$12</v>
      </c>
      <c r="AN1628" s="195" t="str">
        <f t="shared" si="1919"/>
        <v>AN$12</v>
      </c>
      <c r="AO1628" s="195" t="str">
        <f t="shared" si="1919"/>
        <v>AO$12</v>
      </c>
      <c r="AP1628" s="195" t="str">
        <f t="shared" si="1919"/>
        <v>AP$12</v>
      </c>
      <c r="AQ1628" s="195" t="str">
        <f t="shared" si="1919"/>
        <v>AQ$12</v>
      </c>
      <c r="AR1628" s="195" t="str">
        <f t="shared" si="1919"/>
        <v>AR$12</v>
      </c>
      <c r="AS1628" s="195" t="str">
        <f t="shared" si="1919"/>
        <v>AS$12</v>
      </c>
      <c r="AT1628" s="195" t="str">
        <f t="shared" si="1919"/>
        <v>AT$12</v>
      </c>
      <c r="AU1628" s="195" t="str">
        <f t="shared" si="1919"/>
        <v>AU$12</v>
      </c>
      <c r="AV1628" s="195" t="str">
        <f t="shared" si="1919"/>
        <v>AV$12</v>
      </c>
      <c r="AW1628" s="195" t="str">
        <f t="shared" si="1919"/>
        <v>AW$12</v>
      </c>
      <c r="AX1628" s="195" t="str">
        <f t="shared" si="1919"/>
        <v>AX$12</v>
      </c>
      <c r="AY1628" s="195" t="str">
        <f t="shared" ref="AY1628:CD1628" si="1920">AY$16</f>
        <v>AY$12</v>
      </c>
      <c r="AZ1628" s="195" t="str">
        <f t="shared" si="1920"/>
        <v>AZ$12</v>
      </c>
      <c r="BA1628" s="195" t="str">
        <f t="shared" si="1920"/>
        <v>BA$12</v>
      </c>
      <c r="BB1628" s="195" t="str">
        <f t="shared" si="1920"/>
        <v>BB$12</v>
      </c>
      <c r="BC1628" s="195" t="str">
        <f t="shared" si="1920"/>
        <v>BC$12</v>
      </c>
      <c r="BD1628" s="195" t="str">
        <f t="shared" si="1920"/>
        <v>BD$12</v>
      </c>
      <c r="BE1628" s="195" t="str">
        <f t="shared" si="1920"/>
        <v>BE$12</v>
      </c>
      <c r="BF1628" s="195" t="str">
        <f t="shared" si="1920"/>
        <v>BF$12</v>
      </c>
      <c r="BG1628" s="195" t="str">
        <f t="shared" si="1920"/>
        <v>BG$12</v>
      </c>
      <c r="BH1628" s="195" t="str">
        <f t="shared" si="1920"/>
        <v>BH$12</v>
      </c>
      <c r="BI1628" s="195" t="str">
        <f t="shared" si="1920"/>
        <v>BI$12</v>
      </c>
      <c r="BJ1628" s="195" t="str">
        <f t="shared" si="1920"/>
        <v>BJ$12</v>
      </c>
      <c r="BK1628" s="195" t="str">
        <f t="shared" si="1920"/>
        <v>BK$12</v>
      </c>
      <c r="BL1628" s="195" t="str">
        <f t="shared" si="1920"/>
        <v>BL$12</v>
      </c>
      <c r="BM1628" s="195" t="str">
        <f t="shared" si="1920"/>
        <v>BM$12</v>
      </c>
      <c r="BN1628" s="195" t="str">
        <f t="shared" si="1920"/>
        <v>BN$12</v>
      </c>
      <c r="BO1628" s="195" t="str">
        <f t="shared" si="1920"/>
        <v>BO$12</v>
      </c>
      <c r="BP1628" s="195" t="str">
        <f t="shared" si="1920"/>
        <v>BP$12</v>
      </c>
      <c r="BQ1628" s="195" t="str">
        <f t="shared" si="1920"/>
        <v>BQ$12</v>
      </c>
      <c r="BR1628" s="195" t="str">
        <f t="shared" si="1920"/>
        <v>BR$12</v>
      </c>
      <c r="BS1628" s="195" t="str">
        <f t="shared" si="1920"/>
        <v>BS$12</v>
      </c>
      <c r="BT1628" s="195" t="str">
        <f t="shared" si="1920"/>
        <v>BT$12</v>
      </c>
      <c r="BU1628" s="195" t="str">
        <f t="shared" si="1920"/>
        <v>BU$12</v>
      </c>
      <c r="BV1628" s="195" t="str">
        <f t="shared" si="1920"/>
        <v>BV$12</v>
      </c>
      <c r="BW1628" s="195" t="str">
        <f t="shared" si="1920"/>
        <v>BW$12</v>
      </c>
      <c r="BX1628" s="195" t="str">
        <f t="shared" si="1920"/>
        <v>BX$12</v>
      </c>
      <c r="BY1628" s="195" t="str">
        <f t="shared" si="1920"/>
        <v>BY$12</v>
      </c>
      <c r="BZ1628" s="195" t="str">
        <f t="shared" si="1920"/>
        <v>BZ$12</v>
      </c>
      <c r="CA1628" s="195" t="str">
        <f t="shared" si="1920"/>
        <v>CA$12</v>
      </c>
      <c r="CB1628" s="195" t="str">
        <f t="shared" si="1920"/>
        <v>CB$12</v>
      </c>
      <c r="CC1628" s="195" t="str">
        <f t="shared" si="1920"/>
        <v>CC$12</v>
      </c>
      <c r="CD1628" s="195" t="str">
        <f t="shared" si="1920"/>
        <v>CD$12</v>
      </c>
      <c r="CE1628" s="195" t="str">
        <f t="shared" ref="CE1628:CL1628" si="1921">CE$16</f>
        <v>CE$12</v>
      </c>
      <c r="CF1628" s="195" t="str">
        <f t="shared" si="1921"/>
        <v>CF$12</v>
      </c>
      <c r="CG1628" s="195" t="str">
        <f t="shared" si="1921"/>
        <v>CG$12</v>
      </c>
      <c r="CH1628" s="195" t="str">
        <f t="shared" si="1921"/>
        <v>CH$12</v>
      </c>
      <c r="CI1628" s="195" t="str">
        <f t="shared" si="1921"/>
        <v>CI$12</v>
      </c>
      <c r="CJ1628" s="195" t="str">
        <f t="shared" si="1921"/>
        <v>CJ$12</v>
      </c>
      <c r="CK1628" s="195" t="str">
        <f t="shared" si="1921"/>
        <v>CK$12</v>
      </c>
      <c r="CL1628" s="195" t="str">
        <f t="shared" si="1921"/>
        <v>CL$12</v>
      </c>
    </row>
    <row r="1629" spans="2:90" x14ac:dyDescent="0.4">
      <c r="B1629" s="171" t="s">
        <v>462</v>
      </c>
      <c r="E1629" s="8"/>
      <c r="H1629" s="196"/>
      <c r="I1629" s="197"/>
      <c r="J1629" s="197"/>
      <c r="K1629" s="198"/>
      <c r="L1629" s="198"/>
      <c r="M1629" s="198"/>
      <c r="N1629" s="198"/>
      <c r="O1629" s="198"/>
      <c r="P1629" s="198"/>
      <c r="R1629" s="198"/>
      <c r="S1629" s="195" t="str">
        <f t="shared" ref="S1629:AX1629" si="1922">S$17</f>
        <v>S$13</v>
      </c>
      <c r="T1629" s="195" t="str">
        <f t="shared" si="1922"/>
        <v>T$13</v>
      </c>
      <c r="U1629" s="195" t="str">
        <f t="shared" si="1922"/>
        <v>U$13</v>
      </c>
      <c r="V1629" s="195" t="str">
        <f t="shared" si="1922"/>
        <v>V$13</v>
      </c>
      <c r="W1629" s="195" t="str">
        <f t="shared" si="1922"/>
        <v>W$13</v>
      </c>
      <c r="X1629" s="195" t="str">
        <f t="shared" si="1922"/>
        <v>X$13</v>
      </c>
      <c r="Y1629" s="195" t="str">
        <f t="shared" si="1922"/>
        <v>Y$13</v>
      </c>
      <c r="Z1629" s="195" t="str">
        <f t="shared" si="1922"/>
        <v>Z$13</v>
      </c>
      <c r="AA1629" s="195" t="str">
        <f t="shared" si="1922"/>
        <v>AA$13</v>
      </c>
      <c r="AB1629" s="195" t="str">
        <f t="shared" si="1922"/>
        <v>AB$13</v>
      </c>
      <c r="AC1629" s="195" t="str">
        <f t="shared" si="1922"/>
        <v>AC$13</v>
      </c>
      <c r="AD1629" s="195" t="str">
        <f t="shared" si="1922"/>
        <v>AD$13</v>
      </c>
      <c r="AE1629" s="195" t="str">
        <f t="shared" si="1922"/>
        <v>AE$13</v>
      </c>
      <c r="AF1629" s="195" t="str">
        <f t="shared" si="1922"/>
        <v>AF$13</v>
      </c>
      <c r="AG1629" s="195" t="str">
        <f t="shared" si="1922"/>
        <v>AG$13</v>
      </c>
      <c r="AH1629" s="195" t="str">
        <f t="shared" si="1922"/>
        <v>AH$13</v>
      </c>
      <c r="AI1629" s="195" t="str">
        <f t="shared" si="1922"/>
        <v>AI$13</v>
      </c>
      <c r="AJ1629" s="195" t="str">
        <f t="shared" si="1922"/>
        <v>AJ$13</v>
      </c>
      <c r="AK1629" s="195" t="str">
        <f t="shared" si="1922"/>
        <v>AK$13</v>
      </c>
      <c r="AL1629" s="195" t="str">
        <f t="shared" si="1922"/>
        <v>AL$13</v>
      </c>
      <c r="AM1629" s="195" t="str">
        <f t="shared" si="1922"/>
        <v>AM$13</v>
      </c>
      <c r="AN1629" s="195" t="str">
        <f t="shared" si="1922"/>
        <v>AN$13</v>
      </c>
      <c r="AO1629" s="195" t="str">
        <f t="shared" si="1922"/>
        <v>AO$13</v>
      </c>
      <c r="AP1629" s="195" t="str">
        <f t="shared" si="1922"/>
        <v>AP$13</v>
      </c>
      <c r="AQ1629" s="195" t="str">
        <f t="shared" si="1922"/>
        <v>AQ$13</v>
      </c>
      <c r="AR1629" s="195" t="str">
        <f t="shared" si="1922"/>
        <v>AR$13</v>
      </c>
      <c r="AS1629" s="195" t="str">
        <f t="shared" si="1922"/>
        <v>AS$13</v>
      </c>
      <c r="AT1629" s="195" t="str">
        <f t="shared" si="1922"/>
        <v>AT$13</v>
      </c>
      <c r="AU1629" s="195" t="str">
        <f t="shared" si="1922"/>
        <v>AU$13</v>
      </c>
      <c r="AV1629" s="195" t="str">
        <f t="shared" si="1922"/>
        <v>AV$13</v>
      </c>
      <c r="AW1629" s="195" t="str">
        <f t="shared" si="1922"/>
        <v>AW$13</v>
      </c>
      <c r="AX1629" s="195" t="str">
        <f t="shared" si="1922"/>
        <v>AX$13</v>
      </c>
      <c r="AY1629" s="195" t="str">
        <f t="shared" ref="AY1629:CD1629" si="1923">AY$17</f>
        <v>AY$13</v>
      </c>
      <c r="AZ1629" s="195" t="str">
        <f t="shared" si="1923"/>
        <v>AZ$13</v>
      </c>
      <c r="BA1629" s="195" t="str">
        <f t="shared" si="1923"/>
        <v>BA$13</v>
      </c>
      <c r="BB1629" s="195" t="str">
        <f t="shared" si="1923"/>
        <v>BB$13</v>
      </c>
      <c r="BC1629" s="195" t="str">
        <f t="shared" si="1923"/>
        <v>BC$13</v>
      </c>
      <c r="BD1629" s="195" t="str">
        <f t="shared" si="1923"/>
        <v>BD$13</v>
      </c>
      <c r="BE1629" s="195" t="str">
        <f t="shared" si="1923"/>
        <v>BE$13</v>
      </c>
      <c r="BF1629" s="195" t="str">
        <f t="shared" si="1923"/>
        <v>BF$13</v>
      </c>
      <c r="BG1629" s="195" t="str">
        <f t="shared" si="1923"/>
        <v>BG$13</v>
      </c>
      <c r="BH1629" s="195" t="str">
        <f t="shared" si="1923"/>
        <v>BH$13</v>
      </c>
      <c r="BI1629" s="195" t="str">
        <f t="shared" si="1923"/>
        <v>BI$13</v>
      </c>
      <c r="BJ1629" s="195" t="str">
        <f t="shared" si="1923"/>
        <v>BJ$13</v>
      </c>
      <c r="BK1629" s="195" t="str">
        <f t="shared" si="1923"/>
        <v>BK$13</v>
      </c>
      <c r="BL1629" s="195" t="str">
        <f t="shared" si="1923"/>
        <v>BL$13</v>
      </c>
      <c r="BM1629" s="195" t="str">
        <f t="shared" si="1923"/>
        <v>BM$13</v>
      </c>
      <c r="BN1629" s="195" t="str">
        <f t="shared" si="1923"/>
        <v>BN$13</v>
      </c>
      <c r="BO1629" s="195" t="str">
        <f t="shared" si="1923"/>
        <v>BO$13</v>
      </c>
      <c r="BP1629" s="195" t="str">
        <f t="shared" si="1923"/>
        <v>BP$13</v>
      </c>
      <c r="BQ1629" s="195" t="str">
        <f t="shared" si="1923"/>
        <v>BQ$13</v>
      </c>
      <c r="BR1629" s="195" t="str">
        <f t="shared" si="1923"/>
        <v>BR$13</v>
      </c>
      <c r="BS1629" s="195" t="str">
        <f t="shared" si="1923"/>
        <v>BS$13</v>
      </c>
      <c r="BT1629" s="195" t="str">
        <f t="shared" si="1923"/>
        <v>BT$13</v>
      </c>
      <c r="BU1629" s="195" t="str">
        <f t="shared" si="1923"/>
        <v>BU$13</v>
      </c>
      <c r="BV1629" s="195" t="str">
        <f t="shared" si="1923"/>
        <v>BV$13</v>
      </c>
      <c r="BW1629" s="195" t="str">
        <f t="shared" si="1923"/>
        <v>BW$13</v>
      </c>
      <c r="BX1629" s="195" t="str">
        <f t="shared" si="1923"/>
        <v>BX$13</v>
      </c>
      <c r="BY1629" s="195" t="str">
        <f t="shared" si="1923"/>
        <v>BY$13</v>
      </c>
      <c r="BZ1629" s="195" t="str">
        <f t="shared" si="1923"/>
        <v>BZ$13</v>
      </c>
      <c r="CA1629" s="195" t="str">
        <f t="shared" si="1923"/>
        <v>CA$13</v>
      </c>
      <c r="CB1629" s="195" t="str">
        <f t="shared" si="1923"/>
        <v>CB$13</v>
      </c>
      <c r="CC1629" s="195" t="str">
        <f t="shared" si="1923"/>
        <v>CC$13</v>
      </c>
      <c r="CD1629" s="195" t="str">
        <f t="shared" si="1923"/>
        <v>CD$13</v>
      </c>
      <c r="CE1629" s="195" t="str">
        <f t="shared" ref="CE1629:CL1629" si="1924">CE$17</f>
        <v>CE$13</v>
      </c>
      <c r="CF1629" s="195" t="str">
        <f t="shared" si="1924"/>
        <v>CF$13</v>
      </c>
      <c r="CG1629" s="195" t="str">
        <f t="shared" si="1924"/>
        <v>CG$13</v>
      </c>
      <c r="CH1629" s="195" t="str">
        <f t="shared" si="1924"/>
        <v>CH$13</v>
      </c>
      <c r="CI1629" s="195" t="str">
        <f t="shared" si="1924"/>
        <v>CI$13</v>
      </c>
      <c r="CJ1629" s="195" t="str">
        <f t="shared" si="1924"/>
        <v>CJ$13</v>
      </c>
      <c r="CK1629" s="195" t="str">
        <f t="shared" si="1924"/>
        <v>CK$13</v>
      </c>
      <c r="CL1629" s="195" t="str">
        <f t="shared" si="1924"/>
        <v>CL$13</v>
      </c>
    </row>
    <row r="1630" spans="2:90" x14ac:dyDescent="0.4">
      <c r="B1630" s="171" t="s">
        <v>491</v>
      </c>
      <c r="E1630" s="8"/>
      <c r="H1630" s="196"/>
      <c r="I1630" s="197"/>
      <c r="J1630" s="197"/>
      <c r="K1630" s="198"/>
      <c r="L1630" s="198"/>
      <c r="M1630" s="198"/>
      <c r="N1630" s="198"/>
      <c r="O1630" s="198"/>
      <c r="P1630" s="198"/>
      <c r="R1630" s="198"/>
      <c r="S1630" s="186"/>
      <c r="T1630" s="186"/>
      <c r="U1630" s="186"/>
      <c r="V1630" s="186"/>
      <c r="W1630" s="186"/>
      <c r="X1630" s="186"/>
      <c r="Y1630" s="186"/>
      <c r="Z1630" s="186"/>
      <c r="AA1630" s="186"/>
      <c r="AB1630" s="186"/>
      <c r="AC1630" s="186"/>
      <c r="AD1630" s="186"/>
      <c r="AE1630" s="186"/>
      <c r="AF1630" s="186"/>
      <c r="AG1630" s="186"/>
      <c r="AH1630" s="186"/>
      <c r="AI1630" s="186"/>
      <c r="AJ1630" s="186"/>
      <c r="AK1630" s="186"/>
      <c r="AL1630" s="186"/>
      <c r="AM1630" s="186"/>
      <c r="AN1630" s="186"/>
      <c r="AO1630" s="186"/>
      <c r="AP1630" s="186"/>
      <c r="AQ1630" s="186"/>
      <c r="AR1630" s="186"/>
      <c r="AS1630" s="186"/>
      <c r="AT1630" s="186"/>
      <c r="AU1630" s="186"/>
      <c r="AV1630" s="186"/>
      <c r="AW1630" s="186"/>
      <c r="AX1630" s="186"/>
      <c r="AY1630" s="186"/>
      <c r="AZ1630" s="186"/>
      <c r="BA1630" s="186"/>
      <c r="BB1630" s="186"/>
      <c r="BC1630" s="186"/>
      <c r="BD1630" s="186"/>
      <c r="BE1630" s="186"/>
      <c r="BF1630" s="186"/>
      <c r="BG1630" s="186"/>
      <c r="BH1630" s="186"/>
      <c r="BI1630" s="186"/>
      <c r="BJ1630" s="186"/>
      <c r="BK1630" s="186"/>
      <c r="BL1630" s="186"/>
      <c r="BM1630" s="186"/>
      <c r="BN1630" s="186"/>
      <c r="BO1630" s="186"/>
      <c r="BP1630" s="186"/>
      <c r="BQ1630" s="186"/>
      <c r="BR1630" s="186"/>
      <c r="BS1630" s="186"/>
      <c r="BT1630" s="186"/>
      <c r="BU1630" s="186"/>
      <c r="BV1630" s="186"/>
      <c r="BW1630" s="186"/>
      <c r="BX1630" s="186"/>
      <c r="BY1630" s="186"/>
      <c r="BZ1630" s="186"/>
      <c r="CA1630" s="186"/>
      <c r="CB1630" s="186"/>
      <c r="CC1630" s="186"/>
      <c r="CD1630" s="186"/>
      <c r="CE1630" s="186"/>
      <c r="CF1630" s="186"/>
      <c r="CG1630" s="186"/>
      <c r="CH1630" s="186"/>
      <c r="CI1630" s="186"/>
      <c r="CJ1630" s="186"/>
      <c r="CK1630" s="186"/>
      <c r="CL1630" s="186"/>
    </row>
    <row r="1631" spans="2:90" x14ac:dyDescent="0.4">
      <c r="B1631" s="171" t="s">
        <v>505</v>
      </c>
      <c r="E1631" s="8"/>
      <c r="H1631" s="196"/>
      <c r="I1631" s="197"/>
      <c r="J1631" s="197"/>
      <c r="K1631" s="198"/>
      <c r="L1631" s="198"/>
      <c r="M1631" s="198"/>
      <c r="N1631" s="198"/>
      <c r="O1631" s="198"/>
      <c r="P1631" s="198"/>
      <c r="R1631" s="198"/>
      <c r="S1631" s="186"/>
      <c r="T1631" s="186"/>
      <c r="U1631" s="186"/>
      <c r="V1631" s="186"/>
      <c r="W1631" s="186"/>
      <c r="X1631" s="186"/>
      <c r="Y1631" s="186"/>
      <c r="Z1631" s="186"/>
      <c r="AA1631" s="186"/>
      <c r="AB1631" s="186"/>
      <c r="AC1631" s="186"/>
      <c r="AD1631" s="186"/>
      <c r="AE1631" s="186"/>
      <c r="AF1631" s="186"/>
      <c r="AG1631" s="186"/>
      <c r="AH1631" s="186"/>
      <c r="AI1631" s="186"/>
      <c r="AJ1631" s="186"/>
      <c r="AK1631" s="186"/>
      <c r="AL1631" s="186"/>
      <c r="AM1631" s="186"/>
      <c r="AN1631" s="186"/>
      <c r="AO1631" s="186"/>
      <c r="AP1631" s="186"/>
      <c r="AQ1631" s="186"/>
      <c r="AR1631" s="186"/>
      <c r="AS1631" s="186"/>
      <c r="AT1631" s="186"/>
      <c r="AU1631" s="186"/>
      <c r="AV1631" s="186"/>
      <c r="AW1631" s="186"/>
      <c r="AX1631" s="186"/>
      <c r="AY1631" s="186"/>
      <c r="AZ1631" s="186"/>
      <c r="BA1631" s="186"/>
      <c r="BB1631" s="186"/>
      <c r="BC1631" s="186"/>
      <c r="BD1631" s="186"/>
      <c r="BE1631" s="186"/>
      <c r="BF1631" s="186"/>
      <c r="BG1631" s="186"/>
      <c r="BH1631" s="186"/>
      <c r="BI1631" s="186"/>
      <c r="BJ1631" s="186"/>
      <c r="BK1631" s="186"/>
      <c r="BL1631" s="186"/>
      <c r="BM1631" s="186"/>
      <c r="BN1631" s="186"/>
      <c r="BO1631" s="186"/>
      <c r="BP1631" s="186"/>
      <c r="BQ1631" s="186"/>
      <c r="BR1631" s="186"/>
      <c r="BS1631" s="186"/>
      <c r="BT1631" s="186"/>
      <c r="BU1631" s="186"/>
      <c r="BV1631" s="186"/>
      <c r="BW1631" s="186"/>
      <c r="BX1631" s="186"/>
      <c r="BY1631" s="186"/>
      <c r="BZ1631" s="186"/>
      <c r="CA1631" s="186"/>
      <c r="CB1631" s="186"/>
      <c r="CC1631" s="186"/>
      <c r="CD1631" s="186"/>
      <c r="CE1631" s="186"/>
      <c r="CF1631" s="186"/>
      <c r="CG1631" s="186"/>
      <c r="CH1631" s="186"/>
      <c r="CI1631" s="186"/>
      <c r="CJ1631" s="186"/>
      <c r="CK1631" s="186"/>
      <c r="CL1631" s="186"/>
    </row>
    <row r="1632" spans="2:90" x14ac:dyDescent="0.4">
      <c r="B1632" s="171" t="s">
        <v>463</v>
      </c>
      <c r="E1632" s="8"/>
      <c r="H1632" s="196"/>
      <c r="I1632" s="197"/>
      <c r="J1632" s="197"/>
      <c r="K1632" s="198"/>
      <c r="L1632" s="198"/>
      <c r="M1632" s="198"/>
      <c r="N1632" s="198"/>
      <c r="O1632" s="198"/>
      <c r="P1632" s="198"/>
      <c r="R1632" s="198"/>
      <c r="S1632" s="186" t="str">
        <f t="shared" ref="S1632:AX1632" si="1925">S$18</f>
        <v>S$14</v>
      </c>
      <c r="T1632" s="186" t="str">
        <f t="shared" si="1925"/>
        <v>T$14</v>
      </c>
      <c r="U1632" s="186" t="str">
        <f t="shared" si="1925"/>
        <v>U$14</v>
      </c>
      <c r="V1632" s="186" t="str">
        <f t="shared" si="1925"/>
        <v>V$14</v>
      </c>
      <c r="W1632" s="186" t="str">
        <f t="shared" si="1925"/>
        <v>W$14</v>
      </c>
      <c r="X1632" s="186" t="str">
        <f t="shared" si="1925"/>
        <v>X$14</v>
      </c>
      <c r="Y1632" s="186" t="str">
        <f t="shared" si="1925"/>
        <v>Y$14</v>
      </c>
      <c r="Z1632" s="186" t="str">
        <f t="shared" si="1925"/>
        <v>Z$14</v>
      </c>
      <c r="AA1632" s="186" t="str">
        <f t="shared" si="1925"/>
        <v>AA$14</v>
      </c>
      <c r="AB1632" s="186" t="str">
        <f t="shared" si="1925"/>
        <v>AB$14</v>
      </c>
      <c r="AC1632" s="186" t="str">
        <f t="shared" si="1925"/>
        <v>AC$14</v>
      </c>
      <c r="AD1632" s="186" t="str">
        <f t="shared" si="1925"/>
        <v>AD$14</v>
      </c>
      <c r="AE1632" s="186" t="str">
        <f t="shared" si="1925"/>
        <v>AE$14</v>
      </c>
      <c r="AF1632" s="186" t="str">
        <f t="shared" si="1925"/>
        <v>AF$14</v>
      </c>
      <c r="AG1632" s="186" t="str">
        <f t="shared" si="1925"/>
        <v>AG$14</v>
      </c>
      <c r="AH1632" s="186" t="str">
        <f t="shared" si="1925"/>
        <v>AH$14</v>
      </c>
      <c r="AI1632" s="186" t="str">
        <f t="shared" si="1925"/>
        <v>AI$14</v>
      </c>
      <c r="AJ1632" s="186" t="str">
        <f t="shared" si="1925"/>
        <v>AJ$14</v>
      </c>
      <c r="AK1632" s="186" t="str">
        <f t="shared" si="1925"/>
        <v>AK$14</v>
      </c>
      <c r="AL1632" s="186" t="str">
        <f t="shared" si="1925"/>
        <v>AL$14</v>
      </c>
      <c r="AM1632" s="186" t="str">
        <f t="shared" si="1925"/>
        <v>AM$14</v>
      </c>
      <c r="AN1632" s="186" t="str">
        <f t="shared" si="1925"/>
        <v>AN$14</v>
      </c>
      <c r="AO1632" s="186" t="str">
        <f t="shared" si="1925"/>
        <v>AO$14</v>
      </c>
      <c r="AP1632" s="186" t="str">
        <f t="shared" si="1925"/>
        <v>AP$14</v>
      </c>
      <c r="AQ1632" s="186" t="str">
        <f t="shared" si="1925"/>
        <v>AQ$14</v>
      </c>
      <c r="AR1632" s="186" t="str">
        <f t="shared" si="1925"/>
        <v>AR$14</v>
      </c>
      <c r="AS1632" s="186" t="str">
        <f t="shared" si="1925"/>
        <v>AS$14</v>
      </c>
      <c r="AT1632" s="186" t="str">
        <f t="shared" si="1925"/>
        <v>AT$14</v>
      </c>
      <c r="AU1632" s="186" t="str">
        <f t="shared" si="1925"/>
        <v>AU$14</v>
      </c>
      <c r="AV1632" s="186" t="str">
        <f t="shared" si="1925"/>
        <v>AV$14</v>
      </c>
      <c r="AW1632" s="186" t="str">
        <f t="shared" si="1925"/>
        <v>AW$14</v>
      </c>
      <c r="AX1632" s="186" t="str">
        <f t="shared" si="1925"/>
        <v>AX$14</v>
      </c>
      <c r="AY1632" s="186" t="str">
        <f t="shared" ref="AY1632:CD1632" si="1926">AY$18</f>
        <v>AY$14</v>
      </c>
      <c r="AZ1632" s="186" t="str">
        <f t="shared" si="1926"/>
        <v>AZ$14</v>
      </c>
      <c r="BA1632" s="186" t="str">
        <f t="shared" si="1926"/>
        <v>BA$14</v>
      </c>
      <c r="BB1632" s="186" t="str">
        <f t="shared" si="1926"/>
        <v>BB$14</v>
      </c>
      <c r="BC1632" s="186" t="str">
        <f t="shared" si="1926"/>
        <v>BC$14</v>
      </c>
      <c r="BD1632" s="186" t="str">
        <f t="shared" si="1926"/>
        <v>BD$14</v>
      </c>
      <c r="BE1632" s="186" t="str">
        <f t="shared" si="1926"/>
        <v>BE$14</v>
      </c>
      <c r="BF1632" s="186" t="str">
        <f t="shared" si="1926"/>
        <v>BF$14</v>
      </c>
      <c r="BG1632" s="186" t="str">
        <f t="shared" si="1926"/>
        <v>BG$14</v>
      </c>
      <c r="BH1632" s="186" t="str">
        <f t="shared" si="1926"/>
        <v>BH$14</v>
      </c>
      <c r="BI1632" s="186" t="str">
        <f t="shared" si="1926"/>
        <v>BI$14</v>
      </c>
      <c r="BJ1632" s="186" t="str">
        <f t="shared" si="1926"/>
        <v>BJ$14</v>
      </c>
      <c r="BK1632" s="186" t="str">
        <f t="shared" si="1926"/>
        <v>BK$14</v>
      </c>
      <c r="BL1632" s="186" t="str">
        <f t="shared" si="1926"/>
        <v>BL$14</v>
      </c>
      <c r="BM1632" s="186" t="str">
        <f t="shared" si="1926"/>
        <v>BM$14</v>
      </c>
      <c r="BN1632" s="186" t="str">
        <f t="shared" si="1926"/>
        <v>BN$14</v>
      </c>
      <c r="BO1632" s="186" t="str">
        <f t="shared" si="1926"/>
        <v>BO$14</v>
      </c>
      <c r="BP1632" s="186" t="str">
        <f t="shared" si="1926"/>
        <v>BP$14</v>
      </c>
      <c r="BQ1632" s="186" t="str">
        <f t="shared" si="1926"/>
        <v>BQ$14</v>
      </c>
      <c r="BR1632" s="186" t="str">
        <f t="shared" si="1926"/>
        <v>BR$14</v>
      </c>
      <c r="BS1632" s="186" t="str">
        <f t="shared" si="1926"/>
        <v>BS$14</v>
      </c>
      <c r="BT1632" s="186" t="str">
        <f t="shared" si="1926"/>
        <v>BT$14</v>
      </c>
      <c r="BU1632" s="186" t="str">
        <f t="shared" si="1926"/>
        <v>BU$14</v>
      </c>
      <c r="BV1632" s="186" t="str">
        <f t="shared" si="1926"/>
        <v>BV$14</v>
      </c>
      <c r="BW1632" s="186" t="str">
        <f t="shared" si="1926"/>
        <v>BW$14</v>
      </c>
      <c r="BX1632" s="186" t="str">
        <f t="shared" si="1926"/>
        <v>BX$14</v>
      </c>
      <c r="BY1632" s="186" t="str">
        <f t="shared" si="1926"/>
        <v>BY$14</v>
      </c>
      <c r="BZ1632" s="186" t="str">
        <f t="shared" si="1926"/>
        <v>BZ$14</v>
      </c>
      <c r="CA1632" s="186" t="str">
        <f t="shared" si="1926"/>
        <v>CA$14</v>
      </c>
      <c r="CB1632" s="186" t="str">
        <f t="shared" si="1926"/>
        <v>CB$14</v>
      </c>
      <c r="CC1632" s="186" t="str">
        <f t="shared" si="1926"/>
        <v>CC$14</v>
      </c>
      <c r="CD1632" s="186" t="str">
        <f t="shared" si="1926"/>
        <v>CD$14</v>
      </c>
      <c r="CE1632" s="186" t="str">
        <f t="shared" ref="CE1632:CL1632" si="1927">CE$18</f>
        <v>CE$14</v>
      </c>
      <c r="CF1632" s="186" t="str">
        <f t="shared" si="1927"/>
        <v>CF$14</v>
      </c>
      <c r="CG1632" s="186" t="str">
        <f t="shared" si="1927"/>
        <v>CG$14</v>
      </c>
      <c r="CH1632" s="186" t="str">
        <f t="shared" si="1927"/>
        <v>CH$14</v>
      </c>
      <c r="CI1632" s="186" t="str">
        <f t="shared" si="1927"/>
        <v>CI$14</v>
      </c>
      <c r="CJ1632" s="186" t="str">
        <f t="shared" si="1927"/>
        <v>CJ$14</v>
      </c>
      <c r="CK1632" s="186" t="str">
        <f t="shared" si="1927"/>
        <v>CK$14</v>
      </c>
      <c r="CL1632" s="186" t="str">
        <f t="shared" si="1927"/>
        <v>CL$14</v>
      </c>
    </row>
    <row r="1633" spans="2:90" x14ac:dyDescent="0.4">
      <c r="B1633" s="171" t="s">
        <v>464</v>
      </c>
      <c r="E1633" s="8"/>
      <c r="H1633" s="196"/>
      <c r="I1633" s="197"/>
      <c r="J1633" s="197"/>
      <c r="K1633" s="198"/>
      <c r="L1633" s="198"/>
      <c r="M1633" s="198"/>
      <c r="N1633" s="198"/>
      <c r="O1633" s="198"/>
      <c r="P1633" s="198"/>
      <c r="R1633" s="198"/>
      <c r="S1633" s="186" t="str">
        <f t="shared" ref="S1633:AX1633" si="1928">S$19</f>
        <v>S$15</v>
      </c>
      <c r="T1633" s="186" t="str">
        <f t="shared" si="1928"/>
        <v>T$15</v>
      </c>
      <c r="U1633" s="186" t="str">
        <f t="shared" si="1928"/>
        <v>U$15</v>
      </c>
      <c r="V1633" s="186" t="str">
        <f t="shared" si="1928"/>
        <v>V$15</v>
      </c>
      <c r="W1633" s="186" t="str">
        <f t="shared" si="1928"/>
        <v>W$15</v>
      </c>
      <c r="X1633" s="186" t="str">
        <f t="shared" si="1928"/>
        <v>X$15</v>
      </c>
      <c r="Y1633" s="186" t="str">
        <f t="shared" si="1928"/>
        <v>Y$15</v>
      </c>
      <c r="Z1633" s="186" t="str">
        <f t="shared" si="1928"/>
        <v>Z$15</v>
      </c>
      <c r="AA1633" s="186" t="str">
        <f t="shared" si="1928"/>
        <v>AA$15</v>
      </c>
      <c r="AB1633" s="186" t="str">
        <f t="shared" si="1928"/>
        <v>AB$15</v>
      </c>
      <c r="AC1633" s="186" t="str">
        <f t="shared" si="1928"/>
        <v>AC$15</v>
      </c>
      <c r="AD1633" s="186" t="str">
        <f t="shared" si="1928"/>
        <v>AD$15</v>
      </c>
      <c r="AE1633" s="186" t="str">
        <f t="shared" si="1928"/>
        <v>AE$15</v>
      </c>
      <c r="AF1633" s="186" t="str">
        <f t="shared" si="1928"/>
        <v>AF$15</v>
      </c>
      <c r="AG1633" s="186" t="str">
        <f t="shared" si="1928"/>
        <v>AG$15</v>
      </c>
      <c r="AH1633" s="186" t="str">
        <f t="shared" si="1928"/>
        <v>AH$15</v>
      </c>
      <c r="AI1633" s="186" t="str">
        <f t="shared" si="1928"/>
        <v>AI$15</v>
      </c>
      <c r="AJ1633" s="186" t="str">
        <f t="shared" si="1928"/>
        <v>AJ$15</v>
      </c>
      <c r="AK1633" s="186" t="str">
        <f t="shared" si="1928"/>
        <v>AK$15</v>
      </c>
      <c r="AL1633" s="186" t="str">
        <f t="shared" si="1928"/>
        <v>AL$15</v>
      </c>
      <c r="AM1633" s="186" t="str">
        <f t="shared" si="1928"/>
        <v>AM$15</v>
      </c>
      <c r="AN1633" s="186" t="str">
        <f t="shared" si="1928"/>
        <v>AN$15</v>
      </c>
      <c r="AO1633" s="186" t="str">
        <f t="shared" si="1928"/>
        <v>AO$15</v>
      </c>
      <c r="AP1633" s="186" t="str">
        <f t="shared" si="1928"/>
        <v>AP$15</v>
      </c>
      <c r="AQ1633" s="186" t="str">
        <f t="shared" si="1928"/>
        <v>AQ$15</v>
      </c>
      <c r="AR1633" s="186" t="str">
        <f t="shared" si="1928"/>
        <v>AR$15</v>
      </c>
      <c r="AS1633" s="186" t="str">
        <f t="shared" si="1928"/>
        <v>AS$15</v>
      </c>
      <c r="AT1633" s="186" t="str">
        <f t="shared" si="1928"/>
        <v>AT$15</v>
      </c>
      <c r="AU1633" s="186" t="str">
        <f t="shared" si="1928"/>
        <v>AU$15</v>
      </c>
      <c r="AV1633" s="186" t="str">
        <f t="shared" si="1928"/>
        <v>AV$15</v>
      </c>
      <c r="AW1633" s="186" t="str">
        <f t="shared" si="1928"/>
        <v>AW$15</v>
      </c>
      <c r="AX1633" s="186" t="str">
        <f t="shared" si="1928"/>
        <v>AX$15</v>
      </c>
      <c r="AY1633" s="186" t="str">
        <f t="shared" ref="AY1633:CD1633" si="1929">AY$19</f>
        <v>AY$15</v>
      </c>
      <c r="AZ1633" s="186" t="str">
        <f t="shared" si="1929"/>
        <v>AZ$15</v>
      </c>
      <c r="BA1633" s="186" t="str">
        <f t="shared" si="1929"/>
        <v>BA$15</v>
      </c>
      <c r="BB1633" s="186" t="str">
        <f t="shared" si="1929"/>
        <v>BB$15</v>
      </c>
      <c r="BC1633" s="186" t="str">
        <f t="shared" si="1929"/>
        <v>BC$15</v>
      </c>
      <c r="BD1633" s="186" t="str">
        <f t="shared" si="1929"/>
        <v>BD$15</v>
      </c>
      <c r="BE1633" s="186" t="str">
        <f t="shared" si="1929"/>
        <v>BE$15</v>
      </c>
      <c r="BF1633" s="186" t="str">
        <f t="shared" si="1929"/>
        <v>BF$15</v>
      </c>
      <c r="BG1633" s="186" t="str">
        <f t="shared" si="1929"/>
        <v>BG$15</v>
      </c>
      <c r="BH1633" s="186" t="str">
        <f t="shared" si="1929"/>
        <v>BH$15</v>
      </c>
      <c r="BI1633" s="186" t="str">
        <f t="shared" si="1929"/>
        <v>BI$15</v>
      </c>
      <c r="BJ1633" s="186" t="str">
        <f t="shared" si="1929"/>
        <v>BJ$15</v>
      </c>
      <c r="BK1633" s="186" t="str">
        <f t="shared" si="1929"/>
        <v>BK$15</v>
      </c>
      <c r="BL1633" s="186" t="str">
        <f t="shared" si="1929"/>
        <v>BL$15</v>
      </c>
      <c r="BM1633" s="186" t="str">
        <f t="shared" si="1929"/>
        <v>BM$15</v>
      </c>
      <c r="BN1633" s="186" t="str">
        <f t="shared" si="1929"/>
        <v>BN$15</v>
      </c>
      <c r="BO1633" s="186" t="str">
        <f t="shared" si="1929"/>
        <v>BO$15</v>
      </c>
      <c r="BP1633" s="186" t="str">
        <f t="shared" si="1929"/>
        <v>BP$15</v>
      </c>
      <c r="BQ1633" s="186" t="str">
        <f t="shared" si="1929"/>
        <v>BQ$15</v>
      </c>
      <c r="BR1633" s="186" t="str">
        <f t="shared" si="1929"/>
        <v>BR$15</v>
      </c>
      <c r="BS1633" s="186" t="str">
        <f t="shared" si="1929"/>
        <v>BS$15</v>
      </c>
      <c r="BT1633" s="186" t="str">
        <f t="shared" si="1929"/>
        <v>BT$15</v>
      </c>
      <c r="BU1633" s="186" t="str">
        <f t="shared" si="1929"/>
        <v>BU$15</v>
      </c>
      <c r="BV1633" s="186" t="str">
        <f t="shared" si="1929"/>
        <v>BV$15</v>
      </c>
      <c r="BW1633" s="186" t="str">
        <f t="shared" si="1929"/>
        <v>BW$15</v>
      </c>
      <c r="BX1633" s="186" t="str">
        <f t="shared" si="1929"/>
        <v>BX$15</v>
      </c>
      <c r="BY1633" s="186" t="str">
        <f t="shared" si="1929"/>
        <v>BY$15</v>
      </c>
      <c r="BZ1633" s="186" t="str">
        <f t="shared" si="1929"/>
        <v>BZ$15</v>
      </c>
      <c r="CA1633" s="186" t="str">
        <f t="shared" si="1929"/>
        <v>CA$15</v>
      </c>
      <c r="CB1633" s="186" t="str">
        <f t="shared" si="1929"/>
        <v>CB$15</v>
      </c>
      <c r="CC1633" s="186" t="str">
        <f t="shared" si="1929"/>
        <v>CC$15</v>
      </c>
      <c r="CD1633" s="186" t="str">
        <f t="shared" si="1929"/>
        <v>CD$15</v>
      </c>
      <c r="CE1633" s="186" t="str">
        <f t="shared" ref="CE1633:CL1633" si="1930">CE$19</f>
        <v>CE$15</v>
      </c>
      <c r="CF1633" s="186" t="str">
        <f t="shared" si="1930"/>
        <v>CF$15</v>
      </c>
      <c r="CG1633" s="186" t="str">
        <f t="shared" si="1930"/>
        <v>CG$15</v>
      </c>
      <c r="CH1633" s="186" t="str">
        <f t="shared" si="1930"/>
        <v>CH$15</v>
      </c>
      <c r="CI1633" s="186" t="str">
        <f t="shared" si="1930"/>
        <v>CI$15</v>
      </c>
      <c r="CJ1633" s="186" t="str">
        <f t="shared" si="1930"/>
        <v>CJ$15</v>
      </c>
      <c r="CK1633" s="186" t="str">
        <f t="shared" si="1930"/>
        <v>CK$15</v>
      </c>
      <c r="CL1633" s="186" t="str">
        <f t="shared" si="1930"/>
        <v>CL$15</v>
      </c>
    </row>
    <row r="1634" spans="2:90" x14ac:dyDescent="0.4">
      <c r="B1634" s="171"/>
      <c r="E1634" s="8"/>
      <c r="H1634" s="196"/>
      <c r="I1634" s="197"/>
      <c r="J1634" s="197"/>
      <c r="K1634" s="198"/>
      <c r="L1634" s="198"/>
      <c r="M1634" s="198"/>
      <c r="N1634" s="198"/>
      <c r="O1634" s="198"/>
      <c r="P1634" s="198"/>
      <c r="R1634" s="198"/>
      <c r="S1634" s="186"/>
      <c r="T1634" s="186"/>
      <c r="U1634" s="186"/>
      <c r="V1634" s="186"/>
      <c r="W1634" s="186"/>
      <c r="X1634" s="186"/>
      <c r="Y1634" s="186"/>
      <c r="Z1634" s="186"/>
      <c r="AA1634" s="186"/>
      <c r="AB1634" s="186"/>
      <c r="AC1634" s="186"/>
      <c r="AD1634" s="186"/>
      <c r="AE1634" s="186"/>
      <c r="AF1634" s="186"/>
      <c r="AG1634" s="186"/>
      <c r="AH1634" s="186"/>
      <c r="AI1634" s="186"/>
      <c r="AJ1634" s="186"/>
      <c r="AK1634" s="186"/>
      <c r="AL1634" s="186"/>
      <c r="AM1634" s="186"/>
      <c r="AN1634" s="186"/>
      <c r="AO1634" s="186"/>
      <c r="AP1634" s="186"/>
      <c r="AQ1634" s="186"/>
      <c r="AR1634" s="186"/>
      <c r="AS1634" s="186"/>
      <c r="AT1634" s="186"/>
      <c r="AU1634" s="186"/>
      <c r="AV1634" s="186"/>
      <c r="AW1634" s="186"/>
      <c r="AX1634" s="186"/>
      <c r="AY1634" s="186"/>
      <c r="AZ1634" s="186"/>
      <c r="BA1634" s="186"/>
      <c r="BB1634" s="186"/>
      <c r="BC1634" s="186"/>
      <c r="BD1634" s="186"/>
      <c r="BE1634" s="186"/>
      <c r="BF1634" s="186"/>
      <c r="BG1634" s="186"/>
      <c r="BH1634" s="186"/>
      <c r="BI1634" s="186"/>
      <c r="BJ1634" s="186"/>
      <c r="BK1634" s="186"/>
      <c r="BL1634" s="186"/>
      <c r="BM1634" s="186"/>
      <c r="BN1634" s="186"/>
      <c r="BO1634" s="186"/>
      <c r="BP1634" s="186"/>
      <c r="BQ1634" s="186"/>
      <c r="BR1634" s="186"/>
      <c r="BS1634" s="186"/>
      <c r="BT1634" s="186"/>
      <c r="BU1634" s="186"/>
      <c r="BV1634" s="186"/>
      <c r="BW1634" s="186"/>
      <c r="BX1634" s="186"/>
      <c r="BY1634" s="186"/>
      <c r="BZ1634" s="186"/>
      <c r="CA1634" s="186"/>
      <c r="CB1634" s="186"/>
      <c r="CC1634" s="186"/>
      <c r="CD1634" s="186"/>
      <c r="CE1634" s="186"/>
      <c r="CF1634" s="186"/>
      <c r="CG1634" s="186"/>
      <c r="CH1634" s="186"/>
      <c r="CI1634" s="186"/>
      <c r="CJ1634" s="186"/>
      <c r="CK1634" s="186"/>
      <c r="CL1634" s="186"/>
    </row>
    <row r="1635" spans="2:90" x14ac:dyDescent="0.4">
      <c r="B1635" s="171"/>
      <c r="E1635" s="8"/>
      <c r="H1635" s="196"/>
      <c r="I1635" s="197"/>
      <c r="J1635" s="197"/>
      <c r="K1635" s="198"/>
      <c r="L1635" s="198"/>
      <c r="M1635" s="198"/>
      <c r="N1635" s="198"/>
      <c r="O1635" s="198"/>
      <c r="P1635" s="198"/>
      <c r="R1635" s="198"/>
      <c r="S1635" s="186"/>
      <c r="T1635" s="186"/>
      <c r="U1635" s="186"/>
      <c r="V1635" s="186"/>
      <c r="W1635" s="186"/>
      <c r="X1635" s="186"/>
      <c r="Y1635" s="186"/>
      <c r="Z1635" s="186"/>
      <c r="AA1635" s="186"/>
      <c r="AB1635" s="186"/>
      <c r="AC1635" s="186"/>
      <c r="AD1635" s="186"/>
      <c r="AE1635" s="186"/>
      <c r="AF1635" s="186"/>
      <c r="AG1635" s="186"/>
      <c r="AH1635" s="186"/>
      <c r="AI1635" s="186"/>
      <c r="AJ1635" s="186"/>
      <c r="AK1635" s="186"/>
      <c r="AL1635" s="186"/>
      <c r="AM1635" s="186"/>
      <c r="AN1635" s="186"/>
      <c r="AO1635" s="186"/>
      <c r="AP1635" s="186"/>
      <c r="AQ1635" s="186"/>
      <c r="AR1635" s="186"/>
      <c r="AS1635" s="186"/>
      <c r="AT1635" s="186"/>
      <c r="AU1635" s="186"/>
      <c r="AV1635" s="186"/>
      <c r="AW1635" s="186"/>
      <c r="AX1635" s="186"/>
      <c r="AY1635" s="186"/>
      <c r="AZ1635" s="186"/>
      <c r="BA1635" s="186"/>
      <c r="BB1635" s="186"/>
      <c r="BC1635" s="186"/>
      <c r="BD1635" s="186"/>
      <c r="BE1635" s="186"/>
      <c r="BF1635" s="186"/>
      <c r="BG1635" s="186"/>
      <c r="BH1635" s="186"/>
      <c r="BI1635" s="186"/>
      <c r="BJ1635" s="186"/>
      <c r="BK1635" s="186"/>
      <c r="BL1635" s="186"/>
      <c r="BM1635" s="186"/>
      <c r="BN1635" s="186"/>
      <c r="BO1635" s="186"/>
      <c r="BP1635" s="186"/>
      <c r="BQ1635" s="186"/>
      <c r="BR1635" s="186"/>
      <c r="BS1635" s="186"/>
      <c r="BT1635" s="186"/>
      <c r="BU1635" s="186"/>
      <c r="BV1635" s="186"/>
      <c r="BW1635" s="186"/>
      <c r="BX1635" s="186"/>
      <c r="BY1635" s="186"/>
      <c r="BZ1635" s="186"/>
      <c r="CA1635" s="186"/>
      <c r="CB1635" s="186"/>
      <c r="CC1635" s="186"/>
      <c r="CD1635" s="186"/>
      <c r="CE1635" s="186"/>
      <c r="CF1635" s="186"/>
      <c r="CG1635" s="186"/>
      <c r="CH1635" s="186"/>
      <c r="CI1635" s="186"/>
      <c r="CJ1635" s="186"/>
      <c r="CK1635" s="186"/>
      <c r="CL1635" s="186"/>
    </row>
    <row r="1636" spans="2:90" x14ac:dyDescent="0.4">
      <c r="B1636" s="171"/>
      <c r="E1636" s="8"/>
      <c r="H1636" s="196"/>
      <c r="I1636" s="197"/>
      <c r="J1636" s="197"/>
      <c r="K1636" s="198"/>
      <c r="L1636" s="198"/>
      <c r="M1636" s="198"/>
      <c r="N1636" s="198"/>
      <c r="O1636" s="198"/>
      <c r="P1636" s="198"/>
      <c r="R1636" s="198"/>
      <c r="S1636" s="186">
        <v>-1000</v>
      </c>
      <c r="T1636" s="186">
        <v>-1000</v>
      </c>
      <c r="U1636" s="186">
        <v>-1000</v>
      </c>
      <c r="V1636" s="186">
        <v>-1000</v>
      </c>
      <c r="W1636" s="186">
        <v>-1000</v>
      </c>
      <c r="X1636" s="186">
        <v>-1000</v>
      </c>
      <c r="Y1636" s="186">
        <v>-1000</v>
      </c>
      <c r="Z1636" s="186">
        <v>-1000</v>
      </c>
      <c r="AA1636" s="186">
        <v>-1000</v>
      </c>
      <c r="AB1636" s="186">
        <v>-1000</v>
      </c>
      <c r="AC1636" s="186">
        <v>-1000</v>
      </c>
      <c r="AD1636" s="186">
        <v>-1000</v>
      </c>
      <c r="AE1636" s="186">
        <v>-1000</v>
      </c>
      <c r="AF1636" s="186">
        <v>-1000</v>
      </c>
      <c r="AG1636" s="186">
        <v>-1000</v>
      </c>
      <c r="AH1636" s="186">
        <v>-1000</v>
      </c>
      <c r="AI1636" s="186">
        <v>-1000</v>
      </c>
      <c r="AJ1636" s="186">
        <v>-1000</v>
      </c>
      <c r="AK1636" s="186">
        <v>-1000</v>
      </c>
      <c r="AL1636" s="186">
        <v>-1000</v>
      </c>
      <c r="AM1636" s="186">
        <v>-1000</v>
      </c>
      <c r="AN1636" s="186">
        <v>-1000</v>
      </c>
      <c r="AO1636" s="186">
        <v>-1000</v>
      </c>
      <c r="AP1636" s="186">
        <v>-1000</v>
      </c>
      <c r="AQ1636" s="186">
        <v>-1000</v>
      </c>
      <c r="AR1636" s="186">
        <v>-1000</v>
      </c>
      <c r="AS1636" s="186">
        <v>-1000</v>
      </c>
      <c r="AT1636" s="186">
        <v>-1000</v>
      </c>
      <c r="AU1636" s="186">
        <v>-1000</v>
      </c>
      <c r="AV1636" s="186">
        <v>-1000</v>
      </c>
      <c r="AW1636" s="186">
        <v>-1000</v>
      </c>
      <c r="AX1636" s="186">
        <v>-1000</v>
      </c>
      <c r="AY1636" s="186">
        <v>-1000</v>
      </c>
      <c r="AZ1636" s="186">
        <v>-1000</v>
      </c>
      <c r="BA1636" s="186">
        <v>-1000</v>
      </c>
      <c r="BB1636" s="186">
        <v>-1000</v>
      </c>
      <c r="BC1636" s="186">
        <v>-1000</v>
      </c>
      <c r="BD1636" s="186">
        <v>-1000</v>
      </c>
      <c r="BE1636" s="186">
        <v>-1000</v>
      </c>
      <c r="BF1636" s="186">
        <v>-1000</v>
      </c>
      <c r="BG1636" s="186">
        <v>-1000</v>
      </c>
      <c r="BH1636" s="186">
        <v>-1000</v>
      </c>
      <c r="BI1636" s="186">
        <v>-1000</v>
      </c>
      <c r="BJ1636" s="186">
        <v>-1000</v>
      </c>
      <c r="BK1636" s="186">
        <v>-1000</v>
      </c>
      <c r="BL1636" s="186">
        <v>-1000</v>
      </c>
      <c r="BM1636" s="186">
        <v>-1000</v>
      </c>
      <c r="BN1636" s="186">
        <v>-1000</v>
      </c>
      <c r="BO1636" s="186">
        <v>-1000</v>
      </c>
      <c r="BP1636" s="186">
        <v>-1000</v>
      </c>
      <c r="BQ1636" s="186">
        <v>-1000</v>
      </c>
      <c r="BR1636" s="186">
        <v>-1000</v>
      </c>
      <c r="BS1636" s="186">
        <v>-1000</v>
      </c>
      <c r="BT1636" s="186">
        <v>-1000</v>
      </c>
      <c r="BU1636" s="186">
        <v>-1000</v>
      </c>
      <c r="BV1636" s="186">
        <v>-1000</v>
      </c>
      <c r="BW1636" s="186">
        <v>-1000</v>
      </c>
      <c r="BX1636" s="186">
        <v>-1000</v>
      </c>
      <c r="BY1636" s="186">
        <v>-1000</v>
      </c>
      <c r="BZ1636" s="186">
        <v>-1000</v>
      </c>
      <c r="CA1636" s="186">
        <v>-1000</v>
      </c>
      <c r="CB1636" s="186">
        <v>-1000</v>
      </c>
      <c r="CC1636" s="186">
        <v>-1000</v>
      </c>
      <c r="CD1636" s="186">
        <v>-1000</v>
      </c>
      <c r="CE1636" s="186">
        <v>-1000</v>
      </c>
      <c r="CF1636" s="186">
        <v>-1000</v>
      </c>
      <c r="CG1636" s="186">
        <v>-1000</v>
      </c>
      <c r="CH1636" s="186">
        <v>-1000</v>
      </c>
      <c r="CI1636" s="186">
        <v>-1000</v>
      </c>
      <c r="CJ1636" s="186">
        <v>-1000</v>
      </c>
      <c r="CK1636" s="186">
        <v>-1000</v>
      </c>
      <c r="CL1636" s="186">
        <v>-1000</v>
      </c>
    </row>
    <row r="1637" spans="2:90" x14ac:dyDescent="0.4">
      <c r="B1637" s="171" t="s">
        <v>490</v>
      </c>
      <c r="E1637" s="8"/>
      <c r="H1637" s="170"/>
      <c r="I1637" s="172"/>
      <c r="J1637" s="172"/>
      <c r="K1637" s="193"/>
      <c r="L1637" s="193"/>
      <c r="M1637" s="193"/>
      <c r="N1637" s="193"/>
      <c r="O1637" s="193"/>
      <c r="P1637" s="193"/>
      <c r="R1637" s="194"/>
      <c r="S1637" s="170"/>
      <c r="T1637" s="170"/>
      <c r="U1637" s="170"/>
      <c r="V1637" s="170"/>
      <c r="W1637" s="170"/>
      <c r="X1637" s="170"/>
      <c r="Y1637" s="170"/>
      <c r="Z1637" s="170"/>
      <c r="AA1637" s="170"/>
      <c r="AB1637" s="170"/>
      <c r="AC1637" s="170"/>
      <c r="AD1637" s="170"/>
      <c r="AE1637" s="170"/>
      <c r="AF1637" s="170"/>
      <c r="AG1637" s="170"/>
      <c r="AH1637" s="170"/>
      <c r="AI1637" s="170"/>
      <c r="AJ1637" s="170"/>
      <c r="AK1637" s="170"/>
      <c r="AL1637" s="170"/>
      <c r="AM1637" s="170"/>
      <c r="AN1637" s="170"/>
      <c r="AO1637" s="170"/>
      <c r="AP1637" s="170"/>
      <c r="AQ1637" s="170"/>
      <c r="AR1637" s="170"/>
      <c r="AS1637" s="170"/>
      <c r="AT1637" s="170"/>
      <c r="AU1637" s="170"/>
      <c r="AV1637" s="170"/>
      <c r="AW1637" s="170"/>
      <c r="AX1637" s="170"/>
      <c r="AY1637" s="170"/>
      <c r="AZ1637" s="170"/>
      <c r="BA1637" s="170"/>
      <c r="BB1637" s="170"/>
      <c r="BC1637" s="170"/>
      <c r="BD1637" s="170"/>
      <c r="BE1637" s="170"/>
      <c r="BF1637" s="170"/>
      <c r="BG1637" s="170"/>
      <c r="BH1637" s="170"/>
      <c r="BI1637" s="170"/>
      <c r="BJ1637" s="170"/>
      <c r="BK1637" s="170"/>
      <c r="BL1637" s="170"/>
      <c r="BM1637" s="170"/>
      <c r="BN1637" s="170"/>
      <c r="BO1637" s="170"/>
      <c r="BP1637" s="170"/>
      <c r="BQ1637" s="170"/>
      <c r="BR1637" s="170"/>
      <c r="BS1637" s="170"/>
      <c r="BT1637" s="170"/>
      <c r="BU1637" s="170"/>
      <c r="BV1637" s="170"/>
      <c r="BW1637" s="170"/>
      <c r="BX1637" s="170"/>
      <c r="BY1637" s="170"/>
      <c r="BZ1637" s="170"/>
      <c r="CA1637" s="170"/>
      <c r="CB1637" s="170"/>
      <c r="CC1637" s="170"/>
      <c r="CD1637" s="170"/>
      <c r="CE1637" s="170"/>
      <c r="CF1637" s="170"/>
      <c r="CG1637" s="170"/>
      <c r="CH1637" s="170"/>
      <c r="CI1637" s="170"/>
      <c r="CJ1637" s="170"/>
      <c r="CK1637" s="170"/>
      <c r="CL1637" s="170"/>
    </row>
    <row r="1638" spans="2:90" x14ac:dyDescent="0.4">
      <c r="B1638" s="171" t="s">
        <v>492</v>
      </c>
      <c r="E1638" s="8"/>
      <c r="H1638" s="170"/>
      <c r="I1638" s="172"/>
      <c r="J1638" s="172"/>
      <c r="K1638" s="193"/>
      <c r="L1638" s="193"/>
      <c r="M1638" s="193"/>
      <c r="N1638" s="193"/>
      <c r="O1638" s="193"/>
      <c r="P1638" s="193"/>
      <c r="R1638" s="194"/>
      <c r="S1638" s="170"/>
      <c r="T1638" s="170"/>
      <c r="U1638" s="170"/>
      <c r="V1638" s="170"/>
      <c r="W1638" s="170"/>
      <c r="X1638" s="170"/>
      <c r="Y1638" s="170"/>
      <c r="Z1638" s="170"/>
      <c r="AA1638" s="170"/>
      <c r="AB1638" s="170"/>
      <c r="AC1638" s="170"/>
      <c r="AD1638" s="170"/>
      <c r="AE1638" s="170"/>
      <c r="AF1638" s="170"/>
      <c r="AG1638" s="170"/>
      <c r="AH1638" s="170"/>
      <c r="AI1638" s="170"/>
      <c r="AJ1638" s="170"/>
      <c r="AK1638" s="170"/>
      <c r="AL1638" s="170"/>
      <c r="AM1638" s="170"/>
      <c r="AN1638" s="170"/>
      <c r="AO1638" s="170"/>
      <c r="AP1638" s="170"/>
      <c r="AQ1638" s="170"/>
      <c r="AR1638" s="170"/>
      <c r="AS1638" s="170"/>
      <c r="AT1638" s="170"/>
      <c r="AU1638" s="170"/>
      <c r="AV1638" s="170"/>
      <c r="AW1638" s="170"/>
      <c r="AX1638" s="170"/>
      <c r="AY1638" s="170"/>
      <c r="AZ1638" s="170"/>
      <c r="BA1638" s="170"/>
      <c r="BB1638" s="170"/>
      <c r="BC1638" s="170"/>
      <c r="BD1638" s="170"/>
      <c r="BE1638" s="170"/>
      <c r="BF1638" s="170"/>
      <c r="BG1638" s="170"/>
      <c r="BH1638" s="170"/>
      <c r="BI1638" s="170"/>
      <c r="BJ1638" s="170"/>
      <c r="BK1638" s="170"/>
      <c r="BL1638" s="170"/>
      <c r="BM1638" s="170"/>
      <c r="BN1638" s="170"/>
      <c r="BO1638" s="170"/>
      <c r="BP1638" s="170"/>
      <c r="BQ1638" s="170"/>
      <c r="BR1638" s="170"/>
      <c r="BS1638" s="170"/>
      <c r="BT1638" s="170"/>
      <c r="BU1638" s="170"/>
      <c r="BV1638" s="170"/>
      <c r="BW1638" s="170"/>
      <c r="BX1638" s="170"/>
      <c r="BY1638" s="170"/>
      <c r="BZ1638" s="170"/>
      <c r="CA1638" s="170"/>
      <c r="CB1638" s="170"/>
      <c r="CC1638" s="170"/>
      <c r="CD1638" s="170"/>
      <c r="CE1638" s="170"/>
      <c r="CF1638" s="170"/>
      <c r="CG1638" s="170"/>
      <c r="CH1638" s="170"/>
      <c r="CI1638" s="170"/>
      <c r="CJ1638" s="170"/>
      <c r="CK1638" s="170"/>
      <c r="CL1638" s="170"/>
    </row>
    <row r="1639" spans="2:90" x14ac:dyDescent="0.4">
      <c r="B1639" s="171" t="s">
        <v>461</v>
      </c>
      <c r="E1639" s="8"/>
      <c r="H1639" s="170"/>
      <c r="I1639" s="172"/>
      <c r="J1639" s="172"/>
      <c r="K1639" s="193"/>
      <c r="L1639" s="193"/>
      <c r="M1639" s="193"/>
      <c r="N1639" s="193"/>
      <c r="O1639" s="193"/>
      <c r="P1639" s="193"/>
      <c r="R1639" s="194"/>
      <c r="S1639" s="195" t="str">
        <f t="shared" ref="S1639:AX1639" si="1931">S$16</f>
        <v>S$12</v>
      </c>
      <c r="T1639" s="195" t="str">
        <f t="shared" si="1931"/>
        <v>T$12</v>
      </c>
      <c r="U1639" s="195" t="str">
        <f t="shared" si="1931"/>
        <v>U$12</v>
      </c>
      <c r="V1639" s="195" t="str">
        <f t="shared" si="1931"/>
        <v>V$12</v>
      </c>
      <c r="W1639" s="195" t="str">
        <f t="shared" si="1931"/>
        <v>W$12</v>
      </c>
      <c r="X1639" s="195" t="str">
        <f t="shared" si="1931"/>
        <v>X$12</v>
      </c>
      <c r="Y1639" s="195" t="str">
        <f t="shared" si="1931"/>
        <v>Y$12</v>
      </c>
      <c r="Z1639" s="195" t="str">
        <f t="shared" si="1931"/>
        <v>Z$12</v>
      </c>
      <c r="AA1639" s="195" t="str">
        <f t="shared" si="1931"/>
        <v>AA$12</v>
      </c>
      <c r="AB1639" s="195" t="str">
        <f t="shared" si="1931"/>
        <v>AB$12</v>
      </c>
      <c r="AC1639" s="195" t="str">
        <f t="shared" si="1931"/>
        <v>AC$12</v>
      </c>
      <c r="AD1639" s="195" t="str">
        <f t="shared" si="1931"/>
        <v>AD$12</v>
      </c>
      <c r="AE1639" s="195" t="str">
        <f t="shared" si="1931"/>
        <v>AE$12</v>
      </c>
      <c r="AF1639" s="195" t="str">
        <f t="shared" si="1931"/>
        <v>AF$12</v>
      </c>
      <c r="AG1639" s="195" t="str">
        <f t="shared" si="1931"/>
        <v>AG$12</v>
      </c>
      <c r="AH1639" s="195" t="str">
        <f t="shared" si="1931"/>
        <v>AH$12</v>
      </c>
      <c r="AI1639" s="195" t="str">
        <f t="shared" si="1931"/>
        <v>AI$12</v>
      </c>
      <c r="AJ1639" s="195" t="str">
        <f t="shared" si="1931"/>
        <v>AJ$12</v>
      </c>
      <c r="AK1639" s="195" t="str">
        <f t="shared" si="1931"/>
        <v>AK$12</v>
      </c>
      <c r="AL1639" s="195" t="str">
        <f t="shared" si="1931"/>
        <v>AL$12</v>
      </c>
      <c r="AM1639" s="195" t="str">
        <f t="shared" si="1931"/>
        <v>AM$12</v>
      </c>
      <c r="AN1639" s="195" t="str">
        <f t="shared" si="1931"/>
        <v>AN$12</v>
      </c>
      <c r="AO1639" s="195" t="str">
        <f t="shared" si="1931"/>
        <v>AO$12</v>
      </c>
      <c r="AP1639" s="195" t="str">
        <f t="shared" si="1931"/>
        <v>AP$12</v>
      </c>
      <c r="AQ1639" s="195" t="str">
        <f t="shared" si="1931"/>
        <v>AQ$12</v>
      </c>
      <c r="AR1639" s="195" t="str">
        <f t="shared" si="1931"/>
        <v>AR$12</v>
      </c>
      <c r="AS1639" s="195" t="str">
        <f t="shared" si="1931"/>
        <v>AS$12</v>
      </c>
      <c r="AT1639" s="195" t="str">
        <f t="shared" si="1931"/>
        <v>AT$12</v>
      </c>
      <c r="AU1639" s="195" t="str">
        <f t="shared" si="1931"/>
        <v>AU$12</v>
      </c>
      <c r="AV1639" s="195" t="str">
        <f t="shared" si="1931"/>
        <v>AV$12</v>
      </c>
      <c r="AW1639" s="195" t="str">
        <f t="shared" si="1931"/>
        <v>AW$12</v>
      </c>
      <c r="AX1639" s="195" t="str">
        <f t="shared" si="1931"/>
        <v>AX$12</v>
      </c>
      <c r="AY1639" s="195" t="str">
        <f t="shared" ref="AY1639:CD1639" si="1932">AY$16</f>
        <v>AY$12</v>
      </c>
      <c r="AZ1639" s="195" t="str">
        <f t="shared" si="1932"/>
        <v>AZ$12</v>
      </c>
      <c r="BA1639" s="195" t="str">
        <f t="shared" si="1932"/>
        <v>BA$12</v>
      </c>
      <c r="BB1639" s="195" t="str">
        <f t="shared" si="1932"/>
        <v>BB$12</v>
      </c>
      <c r="BC1639" s="195" t="str">
        <f t="shared" si="1932"/>
        <v>BC$12</v>
      </c>
      <c r="BD1639" s="195" t="str">
        <f t="shared" si="1932"/>
        <v>BD$12</v>
      </c>
      <c r="BE1639" s="195" t="str">
        <f t="shared" si="1932"/>
        <v>BE$12</v>
      </c>
      <c r="BF1639" s="195" t="str">
        <f t="shared" si="1932"/>
        <v>BF$12</v>
      </c>
      <c r="BG1639" s="195" t="str">
        <f t="shared" si="1932"/>
        <v>BG$12</v>
      </c>
      <c r="BH1639" s="195" t="str">
        <f t="shared" si="1932"/>
        <v>BH$12</v>
      </c>
      <c r="BI1639" s="195" t="str">
        <f t="shared" si="1932"/>
        <v>BI$12</v>
      </c>
      <c r="BJ1639" s="195" t="str">
        <f t="shared" si="1932"/>
        <v>BJ$12</v>
      </c>
      <c r="BK1639" s="195" t="str">
        <f t="shared" si="1932"/>
        <v>BK$12</v>
      </c>
      <c r="BL1639" s="195" t="str">
        <f t="shared" si="1932"/>
        <v>BL$12</v>
      </c>
      <c r="BM1639" s="195" t="str">
        <f t="shared" si="1932"/>
        <v>BM$12</v>
      </c>
      <c r="BN1639" s="195" t="str">
        <f t="shared" si="1932"/>
        <v>BN$12</v>
      </c>
      <c r="BO1639" s="195" t="str">
        <f t="shared" si="1932"/>
        <v>BO$12</v>
      </c>
      <c r="BP1639" s="195" t="str">
        <f t="shared" si="1932"/>
        <v>BP$12</v>
      </c>
      <c r="BQ1639" s="195" t="str">
        <f t="shared" si="1932"/>
        <v>BQ$12</v>
      </c>
      <c r="BR1639" s="195" t="str">
        <f t="shared" si="1932"/>
        <v>BR$12</v>
      </c>
      <c r="BS1639" s="195" t="str">
        <f t="shared" si="1932"/>
        <v>BS$12</v>
      </c>
      <c r="BT1639" s="195" t="str">
        <f t="shared" si="1932"/>
        <v>BT$12</v>
      </c>
      <c r="BU1639" s="195" t="str">
        <f t="shared" si="1932"/>
        <v>BU$12</v>
      </c>
      <c r="BV1639" s="195" t="str">
        <f t="shared" si="1932"/>
        <v>BV$12</v>
      </c>
      <c r="BW1639" s="195" t="str">
        <f t="shared" si="1932"/>
        <v>BW$12</v>
      </c>
      <c r="BX1639" s="195" t="str">
        <f t="shared" si="1932"/>
        <v>BX$12</v>
      </c>
      <c r="BY1639" s="195" t="str">
        <f t="shared" si="1932"/>
        <v>BY$12</v>
      </c>
      <c r="BZ1639" s="195" t="str">
        <f t="shared" si="1932"/>
        <v>BZ$12</v>
      </c>
      <c r="CA1639" s="195" t="str">
        <f t="shared" si="1932"/>
        <v>CA$12</v>
      </c>
      <c r="CB1639" s="195" t="str">
        <f t="shared" si="1932"/>
        <v>CB$12</v>
      </c>
      <c r="CC1639" s="195" t="str">
        <f t="shared" si="1932"/>
        <v>CC$12</v>
      </c>
      <c r="CD1639" s="195" t="str">
        <f t="shared" si="1932"/>
        <v>CD$12</v>
      </c>
      <c r="CE1639" s="195" t="str">
        <f t="shared" ref="CE1639:CL1639" si="1933">CE$16</f>
        <v>CE$12</v>
      </c>
      <c r="CF1639" s="195" t="str">
        <f t="shared" si="1933"/>
        <v>CF$12</v>
      </c>
      <c r="CG1639" s="195" t="str">
        <f t="shared" si="1933"/>
        <v>CG$12</v>
      </c>
      <c r="CH1639" s="195" t="str">
        <f t="shared" si="1933"/>
        <v>CH$12</v>
      </c>
      <c r="CI1639" s="195" t="str">
        <f t="shared" si="1933"/>
        <v>CI$12</v>
      </c>
      <c r="CJ1639" s="195" t="str">
        <f t="shared" si="1933"/>
        <v>CJ$12</v>
      </c>
      <c r="CK1639" s="195" t="str">
        <f t="shared" si="1933"/>
        <v>CK$12</v>
      </c>
      <c r="CL1639" s="195" t="str">
        <f t="shared" si="1933"/>
        <v>CL$12</v>
      </c>
    </row>
    <row r="1640" spans="2:90" x14ac:dyDescent="0.4">
      <c r="B1640" s="171" t="s">
        <v>462</v>
      </c>
      <c r="E1640" s="8"/>
      <c r="H1640" s="196"/>
      <c r="I1640" s="197"/>
      <c r="J1640" s="197"/>
      <c r="K1640" s="198"/>
      <c r="L1640" s="198"/>
      <c r="M1640" s="198"/>
      <c r="N1640" s="198"/>
      <c r="O1640" s="198"/>
      <c r="P1640" s="198"/>
      <c r="R1640" s="198"/>
      <c r="S1640" s="195" t="str">
        <f t="shared" ref="S1640:AX1640" si="1934">S$17</f>
        <v>S$13</v>
      </c>
      <c r="T1640" s="195" t="str">
        <f t="shared" si="1934"/>
        <v>T$13</v>
      </c>
      <c r="U1640" s="195" t="str">
        <f t="shared" si="1934"/>
        <v>U$13</v>
      </c>
      <c r="V1640" s="195" t="str">
        <f t="shared" si="1934"/>
        <v>V$13</v>
      </c>
      <c r="W1640" s="195" t="str">
        <f t="shared" si="1934"/>
        <v>W$13</v>
      </c>
      <c r="X1640" s="195" t="str">
        <f t="shared" si="1934"/>
        <v>X$13</v>
      </c>
      <c r="Y1640" s="195" t="str">
        <f t="shared" si="1934"/>
        <v>Y$13</v>
      </c>
      <c r="Z1640" s="195" t="str">
        <f t="shared" si="1934"/>
        <v>Z$13</v>
      </c>
      <c r="AA1640" s="195" t="str">
        <f t="shared" si="1934"/>
        <v>AA$13</v>
      </c>
      <c r="AB1640" s="195" t="str">
        <f t="shared" si="1934"/>
        <v>AB$13</v>
      </c>
      <c r="AC1640" s="195" t="str">
        <f t="shared" si="1934"/>
        <v>AC$13</v>
      </c>
      <c r="AD1640" s="195" t="str">
        <f t="shared" si="1934"/>
        <v>AD$13</v>
      </c>
      <c r="AE1640" s="195" t="str">
        <f t="shared" si="1934"/>
        <v>AE$13</v>
      </c>
      <c r="AF1640" s="195" t="str">
        <f t="shared" si="1934"/>
        <v>AF$13</v>
      </c>
      <c r="AG1640" s="195" t="str">
        <f t="shared" si="1934"/>
        <v>AG$13</v>
      </c>
      <c r="AH1640" s="195" t="str">
        <f t="shared" si="1934"/>
        <v>AH$13</v>
      </c>
      <c r="AI1640" s="195" t="str">
        <f t="shared" si="1934"/>
        <v>AI$13</v>
      </c>
      <c r="AJ1640" s="195" t="str">
        <f t="shared" si="1934"/>
        <v>AJ$13</v>
      </c>
      <c r="AK1640" s="195" t="str">
        <f t="shared" si="1934"/>
        <v>AK$13</v>
      </c>
      <c r="AL1640" s="195" t="str">
        <f t="shared" si="1934"/>
        <v>AL$13</v>
      </c>
      <c r="AM1640" s="195" t="str">
        <f t="shared" si="1934"/>
        <v>AM$13</v>
      </c>
      <c r="AN1640" s="195" t="str">
        <f t="shared" si="1934"/>
        <v>AN$13</v>
      </c>
      <c r="AO1640" s="195" t="str">
        <f t="shared" si="1934"/>
        <v>AO$13</v>
      </c>
      <c r="AP1640" s="195" t="str">
        <f t="shared" si="1934"/>
        <v>AP$13</v>
      </c>
      <c r="AQ1640" s="195" t="str">
        <f t="shared" si="1934"/>
        <v>AQ$13</v>
      </c>
      <c r="AR1640" s="195" t="str">
        <f t="shared" si="1934"/>
        <v>AR$13</v>
      </c>
      <c r="AS1640" s="195" t="str">
        <f t="shared" si="1934"/>
        <v>AS$13</v>
      </c>
      <c r="AT1640" s="195" t="str">
        <f t="shared" si="1934"/>
        <v>AT$13</v>
      </c>
      <c r="AU1640" s="195" t="str">
        <f t="shared" si="1934"/>
        <v>AU$13</v>
      </c>
      <c r="AV1640" s="195" t="str">
        <f t="shared" si="1934"/>
        <v>AV$13</v>
      </c>
      <c r="AW1640" s="195" t="str">
        <f t="shared" si="1934"/>
        <v>AW$13</v>
      </c>
      <c r="AX1640" s="195" t="str">
        <f t="shared" si="1934"/>
        <v>AX$13</v>
      </c>
      <c r="AY1640" s="195" t="str">
        <f t="shared" ref="AY1640:CD1640" si="1935">AY$17</f>
        <v>AY$13</v>
      </c>
      <c r="AZ1640" s="195" t="str">
        <f t="shared" si="1935"/>
        <v>AZ$13</v>
      </c>
      <c r="BA1640" s="195" t="str">
        <f t="shared" si="1935"/>
        <v>BA$13</v>
      </c>
      <c r="BB1640" s="195" t="str">
        <f t="shared" si="1935"/>
        <v>BB$13</v>
      </c>
      <c r="BC1640" s="195" t="str">
        <f t="shared" si="1935"/>
        <v>BC$13</v>
      </c>
      <c r="BD1640" s="195" t="str">
        <f t="shared" si="1935"/>
        <v>BD$13</v>
      </c>
      <c r="BE1640" s="195" t="str">
        <f t="shared" si="1935"/>
        <v>BE$13</v>
      </c>
      <c r="BF1640" s="195" t="str">
        <f t="shared" si="1935"/>
        <v>BF$13</v>
      </c>
      <c r="BG1640" s="195" t="str">
        <f t="shared" si="1935"/>
        <v>BG$13</v>
      </c>
      <c r="BH1640" s="195" t="str">
        <f t="shared" si="1935"/>
        <v>BH$13</v>
      </c>
      <c r="BI1640" s="195" t="str">
        <f t="shared" si="1935"/>
        <v>BI$13</v>
      </c>
      <c r="BJ1640" s="195" t="str">
        <f t="shared" si="1935"/>
        <v>BJ$13</v>
      </c>
      <c r="BK1640" s="195" t="str">
        <f t="shared" si="1935"/>
        <v>BK$13</v>
      </c>
      <c r="BL1640" s="195" t="str">
        <f t="shared" si="1935"/>
        <v>BL$13</v>
      </c>
      <c r="BM1640" s="195" t="str">
        <f t="shared" si="1935"/>
        <v>BM$13</v>
      </c>
      <c r="BN1640" s="195" t="str">
        <f t="shared" si="1935"/>
        <v>BN$13</v>
      </c>
      <c r="BO1640" s="195" t="str">
        <f t="shared" si="1935"/>
        <v>BO$13</v>
      </c>
      <c r="BP1640" s="195" t="str">
        <f t="shared" si="1935"/>
        <v>BP$13</v>
      </c>
      <c r="BQ1640" s="195" t="str">
        <f t="shared" si="1935"/>
        <v>BQ$13</v>
      </c>
      <c r="BR1640" s="195" t="str">
        <f t="shared" si="1935"/>
        <v>BR$13</v>
      </c>
      <c r="BS1640" s="195" t="str">
        <f t="shared" si="1935"/>
        <v>BS$13</v>
      </c>
      <c r="BT1640" s="195" t="str">
        <f t="shared" si="1935"/>
        <v>BT$13</v>
      </c>
      <c r="BU1640" s="195" t="str">
        <f t="shared" si="1935"/>
        <v>BU$13</v>
      </c>
      <c r="BV1640" s="195" t="str">
        <f t="shared" si="1935"/>
        <v>BV$13</v>
      </c>
      <c r="BW1640" s="195" t="str">
        <f t="shared" si="1935"/>
        <v>BW$13</v>
      </c>
      <c r="BX1640" s="195" t="str">
        <f t="shared" si="1935"/>
        <v>BX$13</v>
      </c>
      <c r="BY1640" s="195" t="str">
        <f t="shared" si="1935"/>
        <v>BY$13</v>
      </c>
      <c r="BZ1640" s="195" t="str">
        <f t="shared" si="1935"/>
        <v>BZ$13</v>
      </c>
      <c r="CA1640" s="195" t="str">
        <f t="shared" si="1935"/>
        <v>CA$13</v>
      </c>
      <c r="CB1640" s="195" t="str">
        <f t="shared" si="1935"/>
        <v>CB$13</v>
      </c>
      <c r="CC1640" s="195" t="str">
        <f t="shared" si="1935"/>
        <v>CC$13</v>
      </c>
      <c r="CD1640" s="195" t="str">
        <f t="shared" si="1935"/>
        <v>CD$13</v>
      </c>
      <c r="CE1640" s="195" t="str">
        <f t="shared" ref="CE1640:CL1640" si="1936">CE$17</f>
        <v>CE$13</v>
      </c>
      <c r="CF1640" s="195" t="str">
        <f t="shared" si="1936"/>
        <v>CF$13</v>
      </c>
      <c r="CG1640" s="195" t="str">
        <f t="shared" si="1936"/>
        <v>CG$13</v>
      </c>
      <c r="CH1640" s="195" t="str">
        <f t="shared" si="1936"/>
        <v>CH$13</v>
      </c>
      <c r="CI1640" s="195" t="str">
        <f t="shared" si="1936"/>
        <v>CI$13</v>
      </c>
      <c r="CJ1640" s="195" t="str">
        <f t="shared" si="1936"/>
        <v>CJ$13</v>
      </c>
      <c r="CK1640" s="195" t="str">
        <f t="shared" si="1936"/>
        <v>CK$13</v>
      </c>
      <c r="CL1640" s="195" t="str">
        <f t="shared" si="1936"/>
        <v>CL$13</v>
      </c>
    </row>
    <row r="1641" spans="2:90" x14ac:dyDescent="0.4">
      <c r="B1641" s="171" t="s">
        <v>491</v>
      </c>
      <c r="E1641" s="8"/>
      <c r="H1641" s="196"/>
      <c r="I1641" s="197"/>
      <c r="J1641" s="197"/>
      <c r="K1641" s="198"/>
      <c r="L1641" s="198"/>
      <c r="M1641" s="198"/>
      <c r="N1641" s="198"/>
      <c r="O1641" s="198"/>
      <c r="P1641" s="198"/>
      <c r="R1641" s="198"/>
      <c r="S1641" s="186"/>
      <c r="T1641" s="186"/>
      <c r="U1641" s="186"/>
      <c r="V1641" s="186"/>
      <c r="W1641" s="186"/>
      <c r="X1641" s="186"/>
      <c r="Y1641" s="186"/>
      <c r="Z1641" s="186"/>
      <c r="AA1641" s="186"/>
      <c r="AB1641" s="186"/>
      <c r="AC1641" s="186"/>
      <c r="AD1641" s="186"/>
      <c r="AE1641" s="186"/>
      <c r="AF1641" s="186"/>
      <c r="AG1641" s="186"/>
      <c r="AH1641" s="186"/>
      <c r="AI1641" s="186"/>
      <c r="AJ1641" s="186"/>
      <c r="AK1641" s="186"/>
      <c r="AL1641" s="186"/>
      <c r="AM1641" s="186"/>
      <c r="AN1641" s="186"/>
      <c r="AO1641" s="186"/>
      <c r="AP1641" s="186"/>
      <c r="AQ1641" s="186"/>
      <c r="AR1641" s="186"/>
      <c r="AS1641" s="186"/>
      <c r="AT1641" s="186"/>
      <c r="AU1641" s="186"/>
      <c r="AV1641" s="186"/>
      <c r="AW1641" s="186"/>
      <c r="AX1641" s="186"/>
      <c r="AY1641" s="186"/>
      <c r="AZ1641" s="186"/>
      <c r="BA1641" s="186"/>
      <c r="BB1641" s="186"/>
      <c r="BC1641" s="186"/>
      <c r="BD1641" s="186"/>
      <c r="BE1641" s="186"/>
      <c r="BF1641" s="186"/>
      <c r="BG1641" s="186"/>
      <c r="BH1641" s="186"/>
      <c r="BI1641" s="186"/>
      <c r="BJ1641" s="186"/>
      <c r="BK1641" s="186"/>
      <c r="BL1641" s="186"/>
      <c r="BM1641" s="186"/>
      <c r="BN1641" s="186"/>
      <c r="BO1641" s="186"/>
      <c r="BP1641" s="186"/>
      <c r="BQ1641" s="186"/>
      <c r="BR1641" s="186"/>
      <c r="BS1641" s="186"/>
      <c r="BT1641" s="186"/>
      <c r="BU1641" s="186"/>
      <c r="BV1641" s="186"/>
      <c r="BW1641" s="186"/>
      <c r="BX1641" s="186"/>
      <c r="BY1641" s="186"/>
      <c r="BZ1641" s="186"/>
      <c r="CA1641" s="186"/>
      <c r="CB1641" s="186"/>
      <c r="CC1641" s="186"/>
      <c r="CD1641" s="186"/>
      <c r="CE1641" s="186"/>
      <c r="CF1641" s="186"/>
      <c r="CG1641" s="186"/>
      <c r="CH1641" s="186"/>
      <c r="CI1641" s="186"/>
      <c r="CJ1641" s="186"/>
      <c r="CK1641" s="186"/>
      <c r="CL1641" s="186"/>
    </row>
    <row r="1642" spans="2:90" x14ac:dyDescent="0.4">
      <c r="B1642" s="171" t="s">
        <v>505</v>
      </c>
      <c r="E1642" s="8"/>
      <c r="H1642" s="196"/>
      <c r="I1642" s="197"/>
      <c r="J1642" s="197"/>
      <c r="K1642" s="198"/>
      <c r="L1642" s="198"/>
      <c r="M1642" s="198"/>
      <c r="N1642" s="198"/>
      <c r="O1642" s="198"/>
      <c r="P1642" s="198"/>
      <c r="R1642" s="198"/>
      <c r="S1642" s="186"/>
      <c r="T1642" s="186"/>
      <c r="U1642" s="186"/>
      <c r="V1642" s="186"/>
      <c r="W1642" s="186"/>
      <c r="X1642" s="186"/>
      <c r="Y1642" s="186"/>
      <c r="Z1642" s="186"/>
      <c r="AA1642" s="186"/>
      <c r="AB1642" s="186"/>
      <c r="AC1642" s="186"/>
      <c r="AD1642" s="186"/>
      <c r="AE1642" s="186"/>
      <c r="AF1642" s="186"/>
      <c r="AG1642" s="186"/>
      <c r="AH1642" s="186"/>
      <c r="AI1642" s="186"/>
      <c r="AJ1642" s="186"/>
      <c r="AK1642" s="186"/>
      <c r="AL1642" s="186"/>
      <c r="AM1642" s="186"/>
      <c r="AN1642" s="186"/>
      <c r="AO1642" s="186"/>
      <c r="AP1642" s="186"/>
      <c r="AQ1642" s="186"/>
      <c r="AR1642" s="186"/>
      <c r="AS1642" s="186"/>
      <c r="AT1642" s="186"/>
      <c r="AU1642" s="186"/>
      <c r="AV1642" s="186"/>
      <c r="AW1642" s="186"/>
      <c r="AX1642" s="186"/>
      <c r="AY1642" s="186"/>
      <c r="AZ1642" s="186"/>
      <c r="BA1642" s="186"/>
      <c r="BB1642" s="186"/>
      <c r="BC1642" s="186"/>
      <c r="BD1642" s="186"/>
      <c r="BE1642" s="186"/>
      <c r="BF1642" s="186"/>
      <c r="BG1642" s="186"/>
      <c r="BH1642" s="186"/>
      <c r="BI1642" s="186"/>
      <c r="BJ1642" s="186"/>
      <c r="BK1642" s="186"/>
      <c r="BL1642" s="186"/>
      <c r="BM1642" s="186"/>
      <c r="BN1642" s="186"/>
      <c r="BO1642" s="186"/>
      <c r="BP1642" s="186"/>
      <c r="BQ1642" s="186"/>
      <c r="BR1642" s="186"/>
      <c r="BS1642" s="186"/>
      <c r="BT1642" s="186"/>
      <c r="BU1642" s="186"/>
      <c r="BV1642" s="186"/>
      <c r="BW1642" s="186"/>
      <c r="BX1642" s="186"/>
      <c r="BY1642" s="186"/>
      <c r="BZ1642" s="186"/>
      <c r="CA1642" s="186"/>
      <c r="CB1642" s="186"/>
      <c r="CC1642" s="186"/>
      <c r="CD1642" s="186"/>
      <c r="CE1642" s="186"/>
      <c r="CF1642" s="186"/>
      <c r="CG1642" s="186"/>
      <c r="CH1642" s="186"/>
      <c r="CI1642" s="186"/>
      <c r="CJ1642" s="186"/>
      <c r="CK1642" s="186"/>
      <c r="CL1642" s="186"/>
    </row>
    <row r="1643" spans="2:90" x14ac:dyDescent="0.4">
      <c r="B1643" s="171" t="s">
        <v>463</v>
      </c>
      <c r="E1643" s="8"/>
      <c r="H1643" s="196"/>
      <c r="I1643" s="197"/>
      <c r="J1643" s="197"/>
      <c r="K1643" s="198"/>
      <c r="L1643" s="198"/>
      <c r="M1643" s="198"/>
      <c r="N1643" s="198"/>
      <c r="O1643" s="198"/>
      <c r="P1643" s="198"/>
      <c r="R1643" s="198"/>
      <c r="S1643" s="172" t="str">
        <f t="shared" ref="S1643" si="1937">ADDRESS(ROW(S1636),COLUMN(S1636),2)</f>
        <v>S$1636</v>
      </c>
      <c r="T1643" s="172" t="str">
        <f t="shared" ref="T1643:CE1643" si="1938">ADDRESS(ROW(T1636),COLUMN(T1636),2)</f>
        <v>T$1636</v>
      </c>
      <c r="U1643" s="172" t="str">
        <f t="shared" si="1938"/>
        <v>U$1636</v>
      </c>
      <c r="V1643" s="172" t="str">
        <f t="shared" si="1938"/>
        <v>V$1636</v>
      </c>
      <c r="W1643" s="172" t="str">
        <f t="shared" si="1938"/>
        <v>W$1636</v>
      </c>
      <c r="X1643" s="172" t="str">
        <f t="shared" si="1938"/>
        <v>X$1636</v>
      </c>
      <c r="Y1643" s="172" t="str">
        <f t="shared" si="1938"/>
        <v>Y$1636</v>
      </c>
      <c r="Z1643" s="172" t="str">
        <f t="shared" si="1938"/>
        <v>Z$1636</v>
      </c>
      <c r="AA1643" s="172" t="str">
        <f t="shared" si="1938"/>
        <v>AA$1636</v>
      </c>
      <c r="AB1643" s="172" t="str">
        <f t="shared" si="1938"/>
        <v>AB$1636</v>
      </c>
      <c r="AC1643" s="172" t="str">
        <f t="shared" si="1938"/>
        <v>AC$1636</v>
      </c>
      <c r="AD1643" s="172" t="str">
        <f t="shared" si="1938"/>
        <v>AD$1636</v>
      </c>
      <c r="AE1643" s="172" t="str">
        <f t="shared" si="1938"/>
        <v>AE$1636</v>
      </c>
      <c r="AF1643" s="172" t="str">
        <f t="shared" si="1938"/>
        <v>AF$1636</v>
      </c>
      <c r="AG1643" s="172" t="str">
        <f t="shared" si="1938"/>
        <v>AG$1636</v>
      </c>
      <c r="AH1643" s="172" t="str">
        <f t="shared" si="1938"/>
        <v>AH$1636</v>
      </c>
      <c r="AI1643" s="172" t="str">
        <f t="shared" si="1938"/>
        <v>AI$1636</v>
      </c>
      <c r="AJ1643" s="172" t="str">
        <f t="shared" si="1938"/>
        <v>AJ$1636</v>
      </c>
      <c r="AK1643" s="172" t="str">
        <f t="shared" si="1938"/>
        <v>AK$1636</v>
      </c>
      <c r="AL1643" s="172" t="str">
        <f t="shared" si="1938"/>
        <v>AL$1636</v>
      </c>
      <c r="AM1643" s="172" t="str">
        <f t="shared" si="1938"/>
        <v>AM$1636</v>
      </c>
      <c r="AN1643" s="172" t="str">
        <f t="shared" si="1938"/>
        <v>AN$1636</v>
      </c>
      <c r="AO1643" s="172" t="str">
        <f t="shared" si="1938"/>
        <v>AO$1636</v>
      </c>
      <c r="AP1643" s="172" t="str">
        <f t="shared" si="1938"/>
        <v>AP$1636</v>
      </c>
      <c r="AQ1643" s="172" t="str">
        <f t="shared" si="1938"/>
        <v>AQ$1636</v>
      </c>
      <c r="AR1643" s="172" t="str">
        <f t="shared" si="1938"/>
        <v>AR$1636</v>
      </c>
      <c r="AS1643" s="172" t="str">
        <f t="shared" si="1938"/>
        <v>AS$1636</v>
      </c>
      <c r="AT1643" s="172" t="str">
        <f t="shared" si="1938"/>
        <v>AT$1636</v>
      </c>
      <c r="AU1643" s="172" t="str">
        <f t="shared" si="1938"/>
        <v>AU$1636</v>
      </c>
      <c r="AV1643" s="172" t="str">
        <f t="shared" si="1938"/>
        <v>AV$1636</v>
      </c>
      <c r="AW1643" s="172" t="str">
        <f t="shared" si="1938"/>
        <v>AW$1636</v>
      </c>
      <c r="AX1643" s="172" t="str">
        <f t="shared" si="1938"/>
        <v>AX$1636</v>
      </c>
      <c r="AY1643" s="172" t="str">
        <f t="shared" si="1938"/>
        <v>AY$1636</v>
      </c>
      <c r="AZ1643" s="172" t="str">
        <f t="shared" si="1938"/>
        <v>AZ$1636</v>
      </c>
      <c r="BA1643" s="172" t="str">
        <f t="shared" si="1938"/>
        <v>BA$1636</v>
      </c>
      <c r="BB1643" s="172" t="str">
        <f t="shared" si="1938"/>
        <v>BB$1636</v>
      </c>
      <c r="BC1643" s="172" t="str">
        <f t="shared" si="1938"/>
        <v>BC$1636</v>
      </c>
      <c r="BD1643" s="172" t="str">
        <f t="shared" si="1938"/>
        <v>BD$1636</v>
      </c>
      <c r="BE1643" s="172" t="str">
        <f t="shared" si="1938"/>
        <v>BE$1636</v>
      </c>
      <c r="BF1643" s="172" t="str">
        <f t="shared" si="1938"/>
        <v>BF$1636</v>
      </c>
      <c r="BG1643" s="172" t="str">
        <f t="shared" si="1938"/>
        <v>BG$1636</v>
      </c>
      <c r="BH1643" s="172" t="str">
        <f t="shared" si="1938"/>
        <v>BH$1636</v>
      </c>
      <c r="BI1643" s="172" t="str">
        <f t="shared" si="1938"/>
        <v>BI$1636</v>
      </c>
      <c r="BJ1643" s="172" t="str">
        <f t="shared" si="1938"/>
        <v>BJ$1636</v>
      </c>
      <c r="BK1643" s="172" t="str">
        <f t="shared" si="1938"/>
        <v>BK$1636</v>
      </c>
      <c r="BL1643" s="172" t="str">
        <f t="shared" si="1938"/>
        <v>BL$1636</v>
      </c>
      <c r="BM1643" s="172" t="str">
        <f t="shared" si="1938"/>
        <v>BM$1636</v>
      </c>
      <c r="BN1643" s="172" t="str">
        <f t="shared" si="1938"/>
        <v>BN$1636</v>
      </c>
      <c r="BO1643" s="172" t="str">
        <f t="shared" si="1938"/>
        <v>BO$1636</v>
      </c>
      <c r="BP1643" s="172" t="str">
        <f t="shared" si="1938"/>
        <v>BP$1636</v>
      </c>
      <c r="BQ1643" s="172" t="str">
        <f t="shared" si="1938"/>
        <v>BQ$1636</v>
      </c>
      <c r="BR1643" s="172" t="str">
        <f t="shared" si="1938"/>
        <v>BR$1636</v>
      </c>
      <c r="BS1643" s="172" t="str">
        <f t="shared" si="1938"/>
        <v>BS$1636</v>
      </c>
      <c r="BT1643" s="172" t="str">
        <f t="shared" si="1938"/>
        <v>BT$1636</v>
      </c>
      <c r="BU1643" s="172" t="str">
        <f t="shared" si="1938"/>
        <v>BU$1636</v>
      </c>
      <c r="BV1643" s="172" t="str">
        <f t="shared" si="1938"/>
        <v>BV$1636</v>
      </c>
      <c r="BW1643" s="172" t="str">
        <f t="shared" si="1938"/>
        <v>BW$1636</v>
      </c>
      <c r="BX1643" s="172" t="str">
        <f t="shared" si="1938"/>
        <v>BX$1636</v>
      </c>
      <c r="BY1643" s="172" t="str">
        <f t="shared" si="1938"/>
        <v>BY$1636</v>
      </c>
      <c r="BZ1643" s="172" t="str">
        <f t="shared" si="1938"/>
        <v>BZ$1636</v>
      </c>
      <c r="CA1643" s="172" t="str">
        <f t="shared" si="1938"/>
        <v>CA$1636</v>
      </c>
      <c r="CB1643" s="172" t="str">
        <f t="shared" si="1938"/>
        <v>CB$1636</v>
      </c>
      <c r="CC1643" s="172" t="str">
        <f t="shared" si="1938"/>
        <v>CC$1636</v>
      </c>
      <c r="CD1643" s="172" t="str">
        <f t="shared" si="1938"/>
        <v>CD$1636</v>
      </c>
      <c r="CE1643" s="172" t="str">
        <f t="shared" si="1938"/>
        <v>CE$1636</v>
      </c>
      <c r="CF1643" s="172" t="str">
        <f t="shared" ref="CF1643:CK1643" si="1939">ADDRESS(ROW(CF1636),COLUMN(CF1636),2)</f>
        <v>CF$1636</v>
      </c>
      <c r="CG1643" s="172" t="str">
        <f t="shared" si="1939"/>
        <v>CG$1636</v>
      </c>
      <c r="CH1643" s="172" t="str">
        <f t="shared" si="1939"/>
        <v>CH$1636</v>
      </c>
      <c r="CI1643" s="172" t="str">
        <f t="shared" si="1939"/>
        <v>CI$1636</v>
      </c>
      <c r="CJ1643" s="172" t="str">
        <f t="shared" si="1939"/>
        <v>CJ$1636</v>
      </c>
      <c r="CK1643" s="172" t="str">
        <f t="shared" si="1939"/>
        <v>CK$1636</v>
      </c>
      <c r="CL1643" s="172" t="str">
        <f t="shared" ref="CL1643" si="1940">ADDRESS(ROW(CL1636),COLUMN(CL1636),2)</f>
        <v>CL$1636</v>
      </c>
    </row>
    <row r="1644" spans="2:90" x14ac:dyDescent="0.4">
      <c r="B1644" s="171" t="s">
        <v>464</v>
      </c>
      <c r="E1644" s="8"/>
      <c r="H1644" s="196"/>
      <c r="I1644" s="197"/>
      <c r="J1644" s="197"/>
      <c r="K1644" s="198"/>
      <c r="L1644" s="198"/>
      <c r="M1644" s="198"/>
      <c r="N1644" s="198"/>
      <c r="O1644" s="198"/>
      <c r="P1644" s="198"/>
      <c r="R1644" s="198"/>
      <c r="S1644" s="186" t="str">
        <f t="shared" ref="S1644:AX1644" si="1941">S$19</f>
        <v>S$15</v>
      </c>
      <c r="T1644" s="186" t="str">
        <f t="shared" si="1941"/>
        <v>T$15</v>
      </c>
      <c r="U1644" s="186" t="str">
        <f t="shared" si="1941"/>
        <v>U$15</v>
      </c>
      <c r="V1644" s="186" t="str">
        <f t="shared" si="1941"/>
        <v>V$15</v>
      </c>
      <c r="W1644" s="186" t="str">
        <f t="shared" si="1941"/>
        <v>W$15</v>
      </c>
      <c r="X1644" s="186" t="str">
        <f t="shared" si="1941"/>
        <v>X$15</v>
      </c>
      <c r="Y1644" s="186" t="str">
        <f t="shared" si="1941"/>
        <v>Y$15</v>
      </c>
      <c r="Z1644" s="186" t="str">
        <f t="shared" si="1941"/>
        <v>Z$15</v>
      </c>
      <c r="AA1644" s="186" t="str">
        <f t="shared" si="1941"/>
        <v>AA$15</v>
      </c>
      <c r="AB1644" s="186" t="str">
        <f t="shared" si="1941"/>
        <v>AB$15</v>
      </c>
      <c r="AC1644" s="186" t="str">
        <f t="shared" si="1941"/>
        <v>AC$15</v>
      </c>
      <c r="AD1644" s="186" t="str">
        <f t="shared" si="1941"/>
        <v>AD$15</v>
      </c>
      <c r="AE1644" s="186" t="str">
        <f t="shared" si="1941"/>
        <v>AE$15</v>
      </c>
      <c r="AF1644" s="186" t="str">
        <f t="shared" si="1941"/>
        <v>AF$15</v>
      </c>
      <c r="AG1644" s="186" t="str">
        <f t="shared" si="1941"/>
        <v>AG$15</v>
      </c>
      <c r="AH1644" s="186" t="str">
        <f t="shared" si="1941"/>
        <v>AH$15</v>
      </c>
      <c r="AI1644" s="186" t="str">
        <f t="shared" si="1941"/>
        <v>AI$15</v>
      </c>
      <c r="AJ1644" s="186" t="str">
        <f t="shared" si="1941"/>
        <v>AJ$15</v>
      </c>
      <c r="AK1644" s="186" t="str">
        <f t="shared" si="1941"/>
        <v>AK$15</v>
      </c>
      <c r="AL1644" s="186" t="str">
        <f t="shared" si="1941"/>
        <v>AL$15</v>
      </c>
      <c r="AM1644" s="186" t="str">
        <f t="shared" si="1941"/>
        <v>AM$15</v>
      </c>
      <c r="AN1644" s="186" t="str">
        <f t="shared" si="1941"/>
        <v>AN$15</v>
      </c>
      <c r="AO1644" s="186" t="str">
        <f t="shared" si="1941"/>
        <v>AO$15</v>
      </c>
      <c r="AP1644" s="186" t="str">
        <f t="shared" si="1941"/>
        <v>AP$15</v>
      </c>
      <c r="AQ1644" s="186" t="str">
        <f t="shared" si="1941"/>
        <v>AQ$15</v>
      </c>
      <c r="AR1644" s="186" t="str">
        <f t="shared" si="1941"/>
        <v>AR$15</v>
      </c>
      <c r="AS1644" s="186" t="str">
        <f t="shared" si="1941"/>
        <v>AS$15</v>
      </c>
      <c r="AT1644" s="186" t="str">
        <f t="shared" si="1941"/>
        <v>AT$15</v>
      </c>
      <c r="AU1644" s="186" t="str">
        <f t="shared" si="1941"/>
        <v>AU$15</v>
      </c>
      <c r="AV1644" s="186" t="str">
        <f t="shared" si="1941"/>
        <v>AV$15</v>
      </c>
      <c r="AW1644" s="186" t="str">
        <f t="shared" si="1941"/>
        <v>AW$15</v>
      </c>
      <c r="AX1644" s="186" t="str">
        <f t="shared" si="1941"/>
        <v>AX$15</v>
      </c>
      <c r="AY1644" s="186" t="str">
        <f t="shared" ref="AY1644:CD1644" si="1942">AY$19</f>
        <v>AY$15</v>
      </c>
      <c r="AZ1644" s="186" t="str">
        <f t="shared" si="1942"/>
        <v>AZ$15</v>
      </c>
      <c r="BA1644" s="186" t="str">
        <f t="shared" si="1942"/>
        <v>BA$15</v>
      </c>
      <c r="BB1644" s="186" t="str">
        <f t="shared" si="1942"/>
        <v>BB$15</v>
      </c>
      <c r="BC1644" s="186" t="str">
        <f t="shared" si="1942"/>
        <v>BC$15</v>
      </c>
      <c r="BD1644" s="186" t="str">
        <f t="shared" si="1942"/>
        <v>BD$15</v>
      </c>
      <c r="BE1644" s="186" t="str">
        <f t="shared" si="1942"/>
        <v>BE$15</v>
      </c>
      <c r="BF1644" s="186" t="str">
        <f t="shared" si="1942"/>
        <v>BF$15</v>
      </c>
      <c r="BG1644" s="186" t="str">
        <f t="shared" si="1942"/>
        <v>BG$15</v>
      </c>
      <c r="BH1644" s="186" t="str">
        <f t="shared" si="1942"/>
        <v>BH$15</v>
      </c>
      <c r="BI1644" s="186" t="str">
        <f t="shared" si="1942"/>
        <v>BI$15</v>
      </c>
      <c r="BJ1644" s="186" t="str">
        <f t="shared" si="1942"/>
        <v>BJ$15</v>
      </c>
      <c r="BK1644" s="186" t="str">
        <f t="shared" si="1942"/>
        <v>BK$15</v>
      </c>
      <c r="BL1644" s="186" t="str">
        <f t="shared" si="1942"/>
        <v>BL$15</v>
      </c>
      <c r="BM1644" s="186" t="str">
        <f t="shared" si="1942"/>
        <v>BM$15</v>
      </c>
      <c r="BN1644" s="186" t="str">
        <f t="shared" si="1942"/>
        <v>BN$15</v>
      </c>
      <c r="BO1644" s="186" t="str">
        <f t="shared" si="1942"/>
        <v>BO$15</v>
      </c>
      <c r="BP1644" s="186" t="str">
        <f t="shared" si="1942"/>
        <v>BP$15</v>
      </c>
      <c r="BQ1644" s="186" t="str">
        <f t="shared" si="1942"/>
        <v>BQ$15</v>
      </c>
      <c r="BR1644" s="186" t="str">
        <f t="shared" si="1942"/>
        <v>BR$15</v>
      </c>
      <c r="BS1644" s="186" t="str">
        <f t="shared" si="1942"/>
        <v>BS$15</v>
      </c>
      <c r="BT1644" s="186" t="str">
        <f t="shared" si="1942"/>
        <v>BT$15</v>
      </c>
      <c r="BU1644" s="186" t="str">
        <f t="shared" si="1942"/>
        <v>BU$15</v>
      </c>
      <c r="BV1644" s="186" t="str">
        <f t="shared" si="1942"/>
        <v>BV$15</v>
      </c>
      <c r="BW1644" s="186" t="str">
        <f t="shared" si="1942"/>
        <v>BW$15</v>
      </c>
      <c r="BX1644" s="186" t="str">
        <f t="shared" si="1942"/>
        <v>BX$15</v>
      </c>
      <c r="BY1644" s="186" t="str">
        <f t="shared" si="1942"/>
        <v>BY$15</v>
      </c>
      <c r="BZ1644" s="186" t="str">
        <f t="shared" si="1942"/>
        <v>BZ$15</v>
      </c>
      <c r="CA1644" s="186" t="str">
        <f t="shared" si="1942"/>
        <v>CA$15</v>
      </c>
      <c r="CB1644" s="186" t="str">
        <f t="shared" si="1942"/>
        <v>CB$15</v>
      </c>
      <c r="CC1644" s="186" t="str">
        <f t="shared" si="1942"/>
        <v>CC$15</v>
      </c>
      <c r="CD1644" s="186" t="str">
        <f t="shared" si="1942"/>
        <v>CD$15</v>
      </c>
      <c r="CE1644" s="186" t="str">
        <f t="shared" ref="CE1644:CL1644" si="1943">CE$19</f>
        <v>CE$15</v>
      </c>
      <c r="CF1644" s="186" t="str">
        <f t="shared" si="1943"/>
        <v>CF$15</v>
      </c>
      <c r="CG1644" s="186" t="str">
        <f t="shared" si="1943"/>
        <v>CG$15</v>
      </c>
      <c r="CH1644" s="186" t="str">
        <f t="shared" si="1943"/>
        <v>CH$15</v>
      </c>
      <c r="CI1644" s="186" t="str">
        <f t="shared" si="1943"/>
        <v>CI$15</v>
      </c>
      <c r="CJ1644" s="186" t="str">
        <f t="shared" si="1943"/>
        <v>CJ$15</v>
      </c>
      <c r="CK1644" s="186" t="str">
        <f t="shared" si="1943"/>
        <v>CK$15</v>
      </c>
      <c r="CL1644" s="186" t="str">
        <f t="shared" si="1943"/>
        <v>CL$15</v>
      </c>
    </row>
    <row r="1645" spans="2:90" x14ac:dyDescent="0.4">
      <c r="B1645" s="139" t="s">
        <v>265</v>
      </c>
      <c r="C1645" s="321"/>
      <c r="D1645" s="160" t="s">
        <v>816</v>
      </c>
      <c r="E1645" s="200" t="str">
        <f t="shared" ref="E1645:E1665" si="1944">ROW()&amp;" "&amp;D1645</f>
        <v>1645 WCINVBATCH-SV</v>
      </c>
      <c r="F1645" t="s">
        <v>439</v>
      </c>
      <c r="G1645" s="321" t="s">
        <v>81</v>
      </c>
      <c r="H1645" s="138"/>
      <c r="I1645" s="140"/>
      <c r="J1645" s="140"/>
      <c r="K1645" s="138" t="s">
        <v>818</v>
      </c>
      <c r="L1645" s="138"/>
      <c r="M1645" s="138"/>
      <c r="N1645" s="138"/>
      <c r="O1645" s="138"/>
      <c r="P1645" s="138"/>
      <c r="R1645" s="139"/>
      <c r="S1645" s="139"/>
      <c r="T1645" s="139"/>
      <c r="U1645" s="139"/>
      <c r="V1645" s="139"/>
      <c r="W1645" s="139"/>
      <c r="X1645" s="139"/>
      <c r="Y1645" s="139"/>
      <c r="Z1645" s="139"/>
      <c r="AA1645" s="139"/>
      <c r="AB1645" s="139"/>
      <c r="AC1645" s="139"/>
      <c r="AD1645" s="139"/>
      <c r="AE1645" s="139"/>
      <c r="AF1645" s="139"/>
      <c r="AG1645" s="139"/>
      <c r="AH1645" s="139"/>
      <c r="AI1645" s="139"/>
      <c r="AJ1645" s="139"/>
      <c r="AK1645" s="139"/>
      <c r="AL1645" s="139"/>
      <c r="AM1645" s="139"/>
      <c r="AN1645" s="139"/>
      <c r="AO1645" s="139"/>
      <c r="AP1645" s="139"/>
      <c r="AQ1645" s="139"/>
      <c r="AR1645" s="139"/>
      <c r="AS1645" s="139"/>
      <c r="AT1645" s="139"/>
      <c r="AU1645" s="139"/>
      <c r="AV1645" s="139"/>
      <c r="AW1645" s="139"/>
      <c r="AX1645" s="139"/>
      <c r="AY1645" s="139"/>
      <c r="AZ1645" s="139"/>
      <c r="BA1645" s="139"/>
      <c r="BB1645" s="139"/>
      <c r="BC1645" s="139"/>
      <c r="BD1645" s="139"/>
      <c r="BE1645" s="139"/>
      <c r="BF1645" s="139"/>
      <c r="BG1645" s="139"/>
      <c r="BH1645" s="139"/>
      <c r="BI1645" s="139"/>
      <c r="BJ1645" s="139"/>
      <c r="BK1645" s="139"/>
      <c r="BL1645" s="139"/>
      <c r="BM1645" s="139"/>
      <c r="BN1645" s="139"/>
      <c r="BO1645" s="139"/>
      <c r="BP1645" s="139"/>
      <c r="BQ1645" s="139"/>
      <c r="BR1645" s="139"/>
      <c r="BS1645" s="139"/>
      <c r="BT1645" s="139"/>
      <c r="BU1645" s="139"/>
      <c r="BV1645" s="139"/>
      <c r="BW1645" s="139"/>
      <c r="BX1645" s="139"/>
      <c r="BY1645" s="139"/>
      <c r="BZ1645" s="139"/>
      <c r="CA1645" s="139"/>
      <c r="CB1645" s="139"/>
      <c r="CC1645" s="139"/>
      <c r="CD1645" s="139"/>
      <c r="CE1645" s="139"/>
      <c r="CF1645" s="139"/>
      <c r="CG1645" s="139"/>
      <c r="CH1645" s="139"/>
      <c r="CI1645" s="139"/>
      <c r="CJ1645" s="139"/>
      <c r="CK1645" s="139"/>
      <c r="CL1645" s="139"/>
    </row>
    <row r="1646" spans="2:90" x14ac:dyDescent="0.4">
      <c r="B1646" s="95" t="str">
        <f>B1662&amp;":"</f>
        <v>Inventory - (Secondary label):</v>
      </c>
      <c r="C1646" s="160"/>
      <c r="D1646" s="160" t="s">
        <v>816</v>
      </c>
      <c r="E1646" s="200" t="str">
        <f t="shared" si="1944"/>
        <v>1646 WCINVBATCH-SV</v>
      </c>
      <c r="G1646" s="160" t="str">
        <f>E1646</f>
        <v>1646 WCINVBATCH-SV</v>
      </c>
      <c r="H1646" s="12"/>
      <c r="I1646" s="60"/>
      <c r="J1646" s="60"/>
      <c r="K1646" s="20"/>
      <c r="L1646" s="20"/>
      <c r="M1646" s="20"/>
      <c r="N1646" s="20"/>
      <c r="O1646" s="20"/>
      <c r="P1646" s="20"/>
      <c r="R1646" s="20"/>
      <c r="S1646" s="20"/>
      <c r="T1646" s="20"/>
      <c r="U1646" s="20"/>
      <c r="V1646" s="20"/>
      <c r="W1646" s="20"/>
      <c r="X1646" s="20"/>
      <c r="Y1646" s="20"/>
      <c r="Z1646" s="20"/>
      <c r="AA1646" s="20"/>
      <c r="AB1646" s="20"/>
      <c r="AC1646" s="20"/>
      <c r="AD1646" s="20"/>
      <c r="AE1646" s="20"/>
      <c r="AF1646" s="20"/>
      <c r="AG1646" s="20"/>
      <c r="AH1646" s="20"/>
      <c r="AI1646" s="20"/>
      <c r="AJ1646" s="20"/>
      <c r="AK1646" s="20"/>
      <c r="AL1646" s="20"/>
      <c r="AM1646" s="20"/>
      <c r="AN1646" s="20"/>
      <c r="AO1646" s="20"/>
      <c r="AP1646" s="20"/>
      <c r="AQ1646" s="20"/>
      <c r="AR1646" s="20"/>
      <c r="AS1646" s="20"/>
      <c r="AT1646" s="20"/>
      <c r="AU1646" s="20"/>
      <c r="AV1646" s="20"/>
      <c r="AW1646" s="20"/>
      <c r="AX1646" s="20"/>
      <c r="AY1646" s="20"/>
      <c r="AZ1646" s="20"/>
      <c r="BA1646" s="20"/>
      <c r="BB1646" s="20"/>
      <c r="BC1646" s="20"/>
      <c r="BD1646" s="20"/>
      <c r="BE1646" s="20"/>
      <c r="BF1646" s="20"/>
      <c r="BG1646" s="20"/>
      <c r="BH1646" s="20"/>
      <c r="BI1646" s="20"/>
      <c r="BJ1646" s="20"/>
      <c r="BK1646" s="20"/>
      <c r="BL1646" s="20"/>
      <c r="BM1646" s="20"/>
      <c r="BN1646" s="20"/>
      <c r="BO1646" s="20"/>
      <c r="BP1646" s="20"/>
      <c r="BQ1646" s="20"/>
      <c r="BR1646" s="20"/>
      <c r="BS1646" s="20"/>
      <c r="BT1646" s="20"/>
      <c r="BU1646" s="20"/>
      <c r="BV1646" s="20"/>
      <c r="BW1646" s="20"/>
      <c r="BX1646" s="20"/>
      <c r="BY1646" s="20"/>
      <c r="BZ1646" s="20"/>
      <c r="CA1646" s="20"/>
      <c r="CB1646" s="20"/>
      <c r="CC1646" s="20"/>
      <c r="CD1646" s="20"/>
      <c r="CE1646" s="20"/>
      <c r="CF1646" s="20"/>
      <c r="CG1646" s="20"/>
      <c r="CH1646" s="20"/>
      <c r="CI1646" s="20"/>
      <c r="CJ1646" s="20"/>
      <c r="CK1646" s="20"/>
      <c r="CL1646" s="20"/>
    </row>
    <row r="1647" spans="2:90" x14ac:dyDescent="0.4">
      <c r="B1647" s="141" t="s">
        <v>817</v>
      </c>
      <c r="C1647" s="160"/>
      <c r="D1647" s="160" t="s">
        <v>816</v>
      </c>
      <c r="E1647" s="200" t="str">
        <f t="shared" si="1944"/>
        <v>1647 WCINVBATCH-SV</v>
      </c>
      <c r="G1647" s="160" t="str">
        <f>E1647</f>
        <v>1647 WCINVBATCH-SV</v>
      </c>
      <c r="H1647" s="12"/>
      <c r="I1647" s="60"/>
      <c r="J1647" s="60"/>
      <c r="K1647" s="17">
        <v>5000</v>
      </c>
      <c r="L1647" s="17">
        <v>30</v>
      </c>
      <c r="M1647" s="17">
        <v>30</v>
      </c>
      <c r="N1647" s="17">
        <v>30</v>
      </c>
      <c r="O1647" s="17">
        <v>30</v>
      </c>
      <c r="P1647" s="17">
        <v>30</v>
      </c>
      <c r="R1647" s="15"/>
      <c r="S1647" s="15" cm="1">
        <f t="array" ref="S1647">INDEX($K:$P,ROW(),MATCH(S$3,$K$2:$P$2,0))</f>
        <v>5000</v>
      </c>
      <c r="T1647" s="15" cm="1">
        <f t="array" ref="T1647">INDEX($K:$P,ROW(),MATCH(T$3,$K$2:$P$2,0))</f>
        <v>5000</v>
      </c>
      <c r="U1647" s="15" cm="1">
        <f t="array" ref="U1647">INDEX($K:$P,ROW(),MATCH(U$3,$K$2:$P$2,0))</f>
        <v>5000</v>
      </c>
      <c r="V1647" s="15" cm="1">
        <f t="array" ref="V1647">INDEX($K:$P,ROW(),MATCH(V$3,$K$2:$P$2,0))</f>
        <v>5000</v>
      </c>
      <c r="W1647" s="15" cm="1">
        <f t="array" ref="W1647">INDEX($K:$P,ROW(),MATCH(W$3,$K$2:$P$2,0))</f>
        <v>5000</v>
      </c>
      <c r="X1647" s="15" cm="1">
        <f t="array" ref="X1647">INDEX($K:$P,ROW(),MATCH(X$3,$K$2:$P$2,0))</f>
        <v>5000</v>
      </c>
      <c r="Y1647" s="15" cm="1">
        <f t="array" ref="Y1647">INDEX($K:$P,ROW(),MATCH(Y$3,$K$2:$P$2,0))</f>
        <v>5000</v>
      </c>
      <c r="Z1647" s="15" cm="1">
        <f t="array" ref="Z1647">INDEX($K:$P,ROW(),MATCH(Z$3,$K$2:$P$2,0))</f>
        <v>5000</v>
      </c>
      <c r="AA1647" s="15" cm="1">
        <f t="array" ref="AA1647">INDEX($K:$P,ROW(),MATCH(AA$3,$K$2:$P$2,0))</f>
        <v>5000</v>
      </c>
      <c r="AB1647" s="15" cm="1">
        <f t="array" ref="AB1647">INDEX($K:$P,ROW(),MATCH(AB$3,$K$2:$P$2,0))</f>
        <v>5000</v>
      </c>
      <c r="AC1647" s="15" cm="1">
        <f t="array" ref="AC1647">INDEX($K:$P,ROW(),MATCH(AC$3,$K$2:$P$2,0))</f>
        <v>5000</v>
      </c>
      <c r="AD1647" s="15" cm="1">
        <f t="array" ref="AD1647">INDEX($K:$P,ROW(),MATCH(AD$3,$K$2:$P$2,0))</f>
        <v>5000</v>
      </c>
      <c r="AE1647" s="15" cm="1">
        <f t="array" ref="AE1647">INDEX($K:$P,ROW(),MATCH(AE$3,$K$2:$P$2,0))</f>
        <v>30</v>
      </c>
      <c r="AF1647" s="15" cm="1">
        <f t="array" ref="AF1647">INDEX($K:$P,ROW(),MATCH(AF$3,$K$2:$P$2,0))</f>
        <v>30</v>
      </c>
      <c r="AG1647" s="15" cm="1">
        <f t="array" ref="AG1647">INDEX($K:$P,ROW(),MATCH(AG$3,$K$2:$P$2,0))</f>
        <v>30</v>
      </c>
      <c r="AH1647" s="15" cm="1">
        <f t="array" ref="AH1647">INDEX($K:$P,ROW(),MATCH(AH$3,$K$2:$P$2,0))</f>
        <v>30</v>
      </c>
      <c r="AI1647" s="15" cm="1">
        <f t="array" ref="AI1647">INDEX($K:$P,ROW(),MATCH(AI$3,$K$2:$P$2,0))</f>
        <v>30</v>
      </c>
      <c r="AJ1647" s="15" cm="1">
        <f t="array" ref="AJ1647">INDEX($K:$P,ROW(),MATCH(AJ$3,$K$2:$P$2,0))</f>
        <v>30</v>
      </c>
      <c r="AK1647" s="15" cm="1">
        <f t="array" ref="AK1647">INDEX($K:$P,ROW(),MATCH(AK$3,$K$2:$P$2,0))</f>
        <v>30</v>
      </c>
      <c r="AL1647" s="15" cm="1">
        <f t="array" ref="AL1647">INDEX($K:$P,ROW(),MATCH(AL$3,$K$2:$P$2,0))</f>
        <v>30</v>
      </c>
      <c r="AM1647" s="15" cm="1">
        <f t="array" ref="AM1647">INDEX($K:$P,ROW(),MATCH(AM$3,$K$2:$P$2,0))</f>
        <v>30</v>
      </c>
      <c r="AN1647" s="15" cm="1">
        <f t="array" ref="AN1647">INDEX($K:$P,ROW(),MATCH(AN$3,$K$2:$P$2,0))</f>
        <v>30</v>
      </c>
      <c r="AO1647" s="15" cm="1">
        <f t="array" ref="AO1647">INDEX($K:$P,ROW(),MATCH(AO$3,$K$2:$P$2,0))</f>
        <v>30</v>
      </c>
      <c r="AP1647" s="15" cm="1">
        <f t="array" ref="AP1647">INDEX($K:$P,ROW(),MATCH(AP$3,$K$2:$P$2,0))</f>
        <v>30</v>
      </c>
      <c r="AQ1647" s="15" cm="1">
        <f t="array" ref="AQ1647">INDEX($K:$P,ROW(),MATCH(AQ$3,$K$2:$P$2,0))</f>
        <v>30</v>
      </c>
      <c r="AR1647" s="15" cm="1">
        <f t="array" ref="AR1647">INDEX($K:$P,ROW(),MATCH(AR$3,$K$2:$P$2,0))</f>
        <v>30</v>
      </c>
      <c r="AS1647" s="15" cm="1">
        <f t="array" ref="AS1647">INDEX($K:$P,ROW(),MATCH(AS$3,$K$2:$P$2,0))</f>
        <v>30</v>
      </c>
      <c r="AT1647" s="15" cm="1">
        <f t="array" ref="AT1647">INDEX($K:$P,ROW(),MATCH(AT$3,$K$2:$P$2,0))</f>
        <v>30</v>
      </c>
      <c r="AU1647" s="15" cm="1">
        <f t="array" ref="AU1647">INDEX($K:$P,ROW(),MATCH(AU$3,$K$2:$P$2,0))</f>
        <v>30</v>
      </c>
      <c r="AV1647" s="15" cm="1">
        <f t="array" ref="AV1647">INDEX($K:$P,ROW(),MATCH(AV$3,$K$2:$P$2,0))</f>
        <v>30</v>
      </c>
      <c r="AW1647" s="15" cm="1">
        <f t="array" ref="AW1647">INDEX($K:$P,ROW(),MATCH(AW$3,$K$2:$P$2,0))</f>
        <v>30</v>
      </c>
      <c r="AX1647" s="15" cm="1">
        <f t="array" ref="AX1647">INDEX($K:$P,ROW(),MATCH(AX$3,$K$2:$P$2,0))</f>
        <v>30</v>
      </c>
      <c r="AY1647" s="15" cm="1">
        <f t="array" ref="AY1647">INDEX($K:$P,ROW(),MATCH(AY$3,$K$2:$P$2,0))</f>
        <v>30</v>
      </c>
      <c r="AZ1647" s="15" cm="1">
        <f t="array" ref="AZ1647">INDEX($K:$P,ROW(),MATCH(AZ$3,$K$2:$P$2,0))</f>
        <v>30</v>
      </c>
      <c r="BA1647" s="15" cm="1">
        <f t="array" ref="BA1647">INDEX($K:$P,ROW(),MATCH(BA$3,$K$2:$P$2,0))</f>
        <v>30</v>
      </c>
      <c r="BB1647" s="15" cm="1">
        <f t="array" ref="BB1647">INDEX($K:$P,ROW(),MATCH(BB$3,$K$2:$P$2,0))</f>
        <v>30</v>
      </c>
      <c r="BC1647" s="15" cm="1">
        <f t="array" ref="BC1647">INDEX($K:$P,ROW(),MATCH(BC$3,$K$2:$P$2,0))</f>
        <v>30</v>
      </c>
      <c r="BD1647" s="15" cm="1">
        <f t="array" ref="BD1647">INDEX($K:$P,ROW(),MATCH(BD$3,$K$2:$P$2,0))</f>
        <v>30</v>
      </c>
      <c r="BE1647" s="15" cm="1">
        <f t="array" ref="BE1647">INDEX($K:$P,ROW(),MATCH(BE$3,$K$2:$P$2,0))</f>
        <v>30</v>
      </c>
      <c r="BF1647" s="15" cm="1">
        <f t="array" ref="BF1647">INDEX($K:$P,ROW(),MATCH(BF$3,$K$2:$P$2,0))</f>
        <v>30</v>
      </c>
      <c r="BG1647" s="15" cm="1">
        <f t="array" ref="BG1647">INDEX($K:$P,ROW(),MATCH(BG$3,$K$2:$P$2,0))</f>
        <v>30</v>
      </c>
      <c r="BH1647" s="15" cm="1">
        <f t="array" ref="BH1647">INDEX($K:$P,ROW(),MATCH(BH$3,$K$2:$P$2,0))</f>
        <v>30</v>
      </c>
      <c r="BI1647" s="15" cm="1">
        <f t="array" ref="BI1647">INDEX($K:$P,ROW(),MATCH(BI$3,$K$2:$P$2,0))</f>
        <v>30</v>
      </c>
      <c r="BJ1647" s="15" cm="1">
        <f t="array" ref="BJ1647">INDEX($K:$P,ROW(),MATCH(BJ$3,$K$2:$P$2,0))</f>
        <v>30</v>
      </c>
      <c r="BK1647" s="15" cm="1">
        <f t="array" ref="BK1647">INDEX($K:$P,ROW(),MATCH(BK$3,$K$2:$P$2,0))</f>
        <v>30</v>
      </c>
      <c r="BL1647" s="15" cm="1">
        <f t="array" ref="BL1647">INDEX($K:$P,ROW(),MATCH(BL$3,$K$2:$P$2,0))</f>
        <v>30</v>
      </c>
      <c r="BM1647" s="15" cm="1">
        <f t="array" ref="BM1647">INDEX($K:$P,ROW(),MATCH(BM$3,$K$2:$P$2,0))</f>
        <v>30</v>
      </c>
      <c r="BN1647" s="15" cm="1">
        <f t="array" ref="BN1647">INDEX($K:$P,ROW(),MATCH(BN$3,$K$2:$P$2,0))</f>
        <v>30</v>
      </c>
      <c r="BO1647" s="15" cm="1">
        <f t="array" ref="BO1647">INDEX($K:$P,ROW(),MATCH(BO$3,$K$2:$P$2,0))</f>
        <v>30</v>
      </c>
      <c r="BP1647" s="15" cm="1">
        <f t="array" ref="BP1647">INDEX($K:$P,ROW(),MATCH(BP$3,$K$2:$P$2,0))</f>
        <v>30</v>
      </c>
      <c r="BQ1647" s="15" cm="1">
        <f t="array" ref="BQ1647">INDEX($K:$P,ROW(),MATCH(BQ$3,$K$2:$P$2,0))</f>
        <v>30</v>
      </c>
      <c r="BR1647" s="15" cm="1">
        <f t="array" ref="BR1647">INDEX($K:$P,ROW(),MATCH(BR$3,$K$2:$P$2,0))</f>
        <v>30</v>
      </c>
      <c r="BS1647" s="15" cm="1">
        <f t="array" ref="BS1647">INDEX($K:$P,ROW(),MATCH(BS$3,$K$2:$P$2,0))</f>
        <v>30</v>
      </c>
      <c r="BT1647" s="15" cm="1">
        <f t="array" ref="BT1647">INDEX($K:$P,ROW(),MATCH(BT$3,$K$2:$P$2,0))</f>
        <v>30</v>
      </c>
      <c r="BU1647" s="15" cm="1">
        <f t="array" ref="BU1647">INDEX($K:$P,ROW(),MATCH(BU$3,$K$2:$P$2,0))</f>
        <v>30</v>
      </c>
      <c r="BV1647" s="15" cm="1">
        <f t="array" ref="BV1647">INDEX($K:$P,ROW(),MATCH(BV$3,$K$2:$P$2,0))</f>
        <v>30</v>
      </c>
      <c r="BW1647" s="15" cm="1">
        <f t="array" ref="BW1647">INDEX($K:$P,ROW(),MATCH(BW$3,$K$2:$P$2,0))</f>
        <v>30</v>
      </c>
      <c r="BX1647" s="15" cm="1">
        <f t="array" ref="BX1647">INDEX($K:$P,ROW(),MATCH(BX$3,$K$2:$P$2,0))</f>
        <v>30</v>
      </c>
      <c r="BY1647" s="15" cm="1">
        <f t="array" ref="BY1647">INDEX($K:$P,ROW(),MATCH(BY$3,$K$2:$P$2,0))</f>
        <v>30</v>
      </c>
      <c r="BZ1647" s="15" cm="1">
        <f t="array" ref="BZ1647">INDEX($K:$P,ROW(),MATCH(BZ$3,$K$2:$P$2,0))</f>
        <v>30</v>
      </c>
      <c r="CA1647" s="15" cm="1">
        <f t="array" ref="CA1647">INDEX($K:$P,ROW(),MATCH(CA$3,$K$2:$P$2,0))</f>
        <v>30</v>
      </c>
      <c r="CB1647" s="15" cm="1">
        <f t="array" ref="CB1647">INDEX($K:$P,ROW(),MATCH(CB$3,$K$2:$P$2,0))</f>
        <v>30</v>
      </c>
      <c r="CC1647" s="15" cm="1">
        <f t="array" ref="CC1647">INDEX($K:$P,ROW(),MATCH(CC$3,$K$2:$P$2,0))</f>
        <v>30</v>
      </c>
      <c r="CD1647" s="15" cm="1">
        <f t="array" ref="CD1647">INDEX($K:$P,ROW(),MATCH(CD$3,$K$2:$P$2,0))</f>
        <v>30</v>
      </c>
      <c r="CE1647" s="15" cm="1">
        <f t="array" ref="CE1647">INDEX($K:$P,ROW(),MATCH(CE$3,$K$2:$P$2,0))</f>
        <v>30</v>
      </c>
      <c r="CF1647" s="15" cm="1">
        <f t="array" ref="CF1647">INDEX($K:$P,ROW(),MATCH(CF$3,$K$2:$P$2,0))</f>
        <v>30</v>
      </c>
      <c r="CG1647" s="15" cm="1">
        <f t="array" ref="CG1647">INDEX($K:$P,ROW(),MATCH(CG$3,$K$2:$P$2,0))</f>
        <v>30</v>
      </c>
      <c r="CH1647" s="15" cm="1">
        <f t="array" ref="CH1647">INDEX($K:$P,ROW(),MATCH(CH$3,$K$2:$P$2,0))</f>
        <v>30</v>
      </c>
      <c r="CI1647" s="15" cm="1">
        <f t="array" ref="CI1647">INDEX($K:$P,ROW(),MATCH(CI$3,$K$2:$P$2,0))</f>
        <v>30</v>
      </c>
      <c r="CJ1647" s="15" cm="1">
        <f t="array" ref="CJ1647">INDEX($K:$P,ROW(),MATCH(CJ$3,$K$2:$P$2,0))</f>
        <v>30</v>
      </c>
      <c r="CK1647" s="15" cm="1">
        <f t="array" ref="CK1647">INDEX($K:$P,ROW(),MATCH(CK$3,$K$2:$P$2,0))</f>
        <v>30</v>
      </c>
      <c r="CL1647" s="15" cm="1">
        <f t="array" ref="CL1647">INDEX($K:$P,ROW(),MATCH(CL$3,$K$2:$P$2,0))</f>
        <v>30</v>
      </c>
    </row>
    <row r="1648" spans="2:90" x14ac:dyDescent="0.4">
      <c r="B1648" s="141"/>
      <c r="C1648" s="160"/>
      <c r="D1648" s="160"/>
      <c r="E1648" s="200"/>
      <c r="G1648" s="160"/>
      <c r="H1648" s="12"/>
      <c r="I1648" s="60"/>
      <c r="J1648" s="60"/>
      <c r="K1648" s="17"/>
      <c r="L1648" s="17"/>
      <c r="M1648" s="17"/>
      <c r="N1648" s="17"/>
      <c r="O1648" s="17"/>
      <c r="P1648" s="17"/>
      <c r="R1648" s="15"/>
      <c r="S1648" s="15"/>
      <c r="T1648" s="15"/>
      <c r="U1648" s="15"/>
      <c r="V1648" s="15"/>
      <c r="W1648" s="15"/>
      <c r="X1648" s="15"/>
      <c r="Y1648" s="15"/>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c r="BC1648" s="15"/>
      <c r="BD1648" s="15"/>
      <c r="BE1648" s="15"/>
      <c r="BF1648" s="15"/>
      <c r="BG1648" s="15"/>
      <c r="BH1648" s="15"/>
      <c r="BI1648" s="15"/>
      <c r="BJ1648" s="15"/>
      <c r="BK1648" s="15"/>
      <c r="BL1648" s="15"/>
      <c r="BM1648" s="15"/>
      <c r="BN1648" s="15"/>
      <c r="BO1648" s="15"/>
      <c r="BP1648" s="15"/>
      <c r="BQ1648" s="15"/>
      <c r="BR1648" s="15"/>
      <c r="BS1648" s="15"/>
      <c r="BT1648" s="15"/>
      <c r="BU1648" s="15"/>
      <c r="BV1648" s="15"/>
      <c r="BW1648" s="15"/>
      <c r="BX1648" s="15"/>
      <c r="BY1648" s="15"/>
      <c r="BZ1648" s="15"/>
      <c r="CA1648" s="15"/>
      <c r="CB1648" s="15"/>
      <c r="CC1648" s="15"/>
      <c r="CD1648" s="15"/>
      <c r="CE1648" s="15"/>
      <c r="CF1648" s="15"/>
      <c r="CG1648" s="15"/>
      <c r="CH1648" s="15"/>
      <c r="CI1648" s="15"/>
      <c r="CJ1648" s="15"/>
      <c r="CK1648" s="15"/>
      <c r="CL1648" s="15"/>
    </row>
    <row r="1649" spans="2:90" x14ac:dyDescent="0.4">
      <c r="B1649" s="141" t="s">
        <v>821</v>
      </c>
      <c r="C1649" s="160"/>
      <c r="D1649" s="160"/>
      <c r="E1649" s="200"/>
      <c r="G1649" s="160"/>
      <c r="H1649" s="12"/>
      <c r="I1649" s="60"/>
      <c r="J1649" s="60"/>
      <c r="K1649" s="17"/>
      <c r="L1649" s="17"/>
      <c r="M1649" s="17"/>
      <c r="N1649" s="17"/>
      <c r="O1649" s="17"/>
      <c r="P1649" s="17"/>
      <c r="R1649" s="15"/>
      <c r="S1649" s="15"/>
      <c r="T1649" s="15"/>
      <c r="U1649" s="15"/>
      <c r="V1649" s="15"/>
      <c r="W1649" s="15"/>
      <c r="X1649" s="15"/>
      <c r="Y1649" s="15"/>
      <c r="Z1649" s="15"/>
      <c r="AA1649" s="15"/>
      <c r="AB1649" s="15"/>
      <c r="AC1649" s="15"/>
      <c r="AD1649" s="15"/>
      <c r="AE1649" s="15"/>
      <c r="AF1649" s="15"/>
      <c r="AG1649" s="15"/>
      <c r="AH1649" s="15"/>
      <c r="AI1649" s="15"/>
      <c r="AJ1649" s="15"/>
      <c r="AK1649" s="15"/>
      <c r="AL1649" s="15"/>
      <c r="AM1649" s="15"/>
      <c r="AN1649" s="15"/>
      <c r="AO1649" s="15"/>
      <c r="AP1649" s="15"/>
      <c r="AQ1649" s="15"/>
      <c r="AR1649" s="15"/>
      <c r="AS1649" s="15"/>
      <c r="AT1649" s="15"/>
      <c r="AU1649" s="15"/>
      <c r="AV1649" s="15"/>
      <c r="AW1649" s="15"/>
      <c r="AX1649" s="15"/>
      <c r="AY1649" s="15"/>
      <c r="AZ1649" s="15"/>
      <c r="BA1649" s="15"/>
      <c r="BB1649" s="15"/>
      <c r="BC1649" s="15"/>
      <c r="BD1649" s="15"/>
      <c r="BE1649" s="15"/>
      <c r="BF1649" s="15"/>
      <c r="BG1649" s="15"/>
      <c r="BH1649" s="15"/>
      <c r="BI1649" s="15"/>
      <c r="BJ1649" s="15"/>
      <c r="BK1649" s="15"/>
      <c r="BL1649" s="15"/>
      <c r="BM1649" s="15"/>
      <c r="BN1649" s="15"/>
      <c r="BO1649" s="15"/>
      <c r="BP1649" s="15"/>
      <c r="BQ1649" s="15"/>
      <c r="BR1649" s="15"/>
      <c r="BS1649" s="15"/>
      <c r="BT1649" s="15"/>
      <c r="BU1649" s="15"/>
      <c r="BV1649" s="15"/>
      <c r="BW1649" s="15"/>
      <c r="BX1649" s="15"/>
      <c r="BY1649" s="15"/>
      <c r="BZ1649" s="15"/>
      <c r="CA1649" s="15"/>
      <c r="CB1649" s="15"/>
      <c r="CC1649" s="15"/>
      <c r="CD1649" s="15"/>
      <c r="CE1649" s="15"/>
      <c r="CF1649" s="15"/>
      <c r="CG1649" s="15"/>
      <c r="CH1649" s="15"/>
      <c r="CI1649" s="15"/>
      <c r="CJ1649" s="15"/>
      <c r="CK1649" s="15"/>
      <c r="CL1649" s="15"/>
    </row>
    <row r="1650" spans="2:90" x14ac:dyDescent="0.4">
      <c r="B1650" s="141" t="s">
        <v>71</v>
      </c>
      <c r="C1650" s="160"/>
      <c r="D1650" s="160"/>
      <c r="E1650" s="200"/>
      <c r="G1650" s="160"/>
      <c r="H1650" s="12"/>
      <c r="I1650" s="60"/>
      <c r="J1650" s="60"/>
      <c r="K1650" s="17"/>
      <c r="L1650" s="17"/>
      <c r="M1650" s="17"/>
      <c r="N1650" s="17"/>
      <c r="O1650" s="17"/>
      <c r="P1650" s="17"/>
      <c r="R1650" s="15"/>
      <c r="S1650" s="15"/>
      <c r="T1650" s="15"/>
      <c r="U1650" s="15"/>
      <c r="V1650" s="15"/>
      <c r="W1650" s="15"/>
      <c r="X1650" s="15"/>
      <c r="Y1650" s="15"/>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c r="BC1650" s="15"/>
      <c r="BD1650" s="15"/>
      <c r="BE1650" s="15"/>
      <c r="BF1650" s="15"/>
      <c r="BG1650" s="15"/>
      <c r="BH1650" s="15"/>
      <c r="BI1650" s="15"/>
      <c r="BJ1650" s="15"/>
      <c r="BK1650" s="15"/>
      <c r="BL1650" s="15"/>
      <c r="BM1650" s="15"/>
      <c r="BN1650" s="15"/>
      <c r="BO1650" s="15"/>
      <c r="BP1650" s="15"/>
      <c r="BQ1650" s="15"/>
      <c r="BR1650" s="15"/>
      <c r="BS1650" s="15"/>
      <c r="BT1650" s="15"/>
      <c r="BU1650" s="15"/>
      <c r="BV1650" s="15"/>
      <c r="BW1650" s="15"/>
      <c r="BX1650" s="15"/>
      <c r="BY1650" s="15"/>
      <c r="BZ1650" s="15"/>
      <c r="CA1650" s="15"/>
      <c r="CB1650" s="15"/>
      <c r="CC1650" s="15"/>
      <c r="CD1650" s="15"/>
      <c r="CE1650" s="15"/>
      <c r="CF1650" s="15"/>
      <c r="CG1650" s="15"/>
      <c r="CH1650" s="15"/>
      <c r="CI1650" s="15"/>
      <c r="CJ1650" s="15"/>
      <c r="CK1650" s="15"/>
      <c r="CL1650" s="15"/>
    </row>
    <row r="1651" spans="2:90" x14ac:dyDescent="0.4">
      <c r="B1651" s="141" t="s">
        <v>819</v>
      </c>
      <c r="C1651" s="160"/>
      <c r="D1651" s="160"/>
      <c r="E1651" s="200"/>
      <c r="G1651" s="160"/>
      <c r="H1651" s="12"/>
      <c r="I1651" s="60"/>
      <c r="J1651" s="60"/>
      <c r="K1651" s="17"/>
      <c r="L1651" s="17"/>
      <c r="M1651" s="17"/>
      <c r="N1651" s="17"/>
      <c r="O1651" s="17"/>
      <c r="P1651" s="17"/>
      <c r="R1651" s="15"/>
      <c r="S1651" s="15"/>
      <c r="T1651" s="15"/>
      <c r="U1651" s="15"/>
      <c r="V1651" s="15"/>
      <c r="W1651" s="15"/>
      <c r="X1651" s="15"/>
      <c r="Y1651" s="15"/>
      <c r="Z1651" s="15"/>
      <c r="AA1651" s="15"/>
      <c r="AB1651" s="15"/>
      <c r="AC1651" s="15"/>
      <c r="AD1651" s="15"/>
      <c r="AE1651" s="15"/>
      <c r="AF1651" s="15"/>
      <c r="AG1651" s="15"/>
      <c r="AH1651" s="15"/>
      <c r="AI1651" s="15"/>
      <c r="AJ1651" s="15"/>
      <c r="AK1651" s="15"/>
      <c r="AL1651" s="15"/>
      <c r="AM1651" s="15"/>
      <c r="AN1651" s="15"/>
      <c r="AO1651" s="15"/>
      <c r="AP1651" s="15"/>
      <c r="AQ1651" s="15"/>
      <c r="AR1651" s="15"/>
      <c r="AS1651" s="15"/>
      <c r="AT1651" s="15"/>
      <c r="AU1651" s="15"/>
      <c r="AV1651" s="15"/>
      <c r="AW1651" s="15"/>
      <c r="AX1651" s="15"/>
      <c r="AY1651" s="15"/>
      <c r="AZ1651" s="15"/>
      <c r="BA1651" s="15"/>
      <c r="BB1651" s="15"/>
      <c r="BC1651" s="15"/>
      <c r="BD1651" s="15"/>
      <c r="BE1651" s="15"/>
      <c r="BF1651" s="15"/>
      <c r="BG1651" s="15"/>
      <c r="BH1651" s="15"/>
      <c r="BI1651" s="15"/>
      <c r="BJ1651" s="15"/>
      <c r="BK1651" s="15"/>
      <c r="BL1651" s="15"/>
      <c r="BM1651" s="15"/>
      <c r="BN1651" s="15"/>
      <c r="BO1651" s="15"/>
      <c r="BP1651" s="15"/>
      <c r="BQ1651" s="15"/>
      <c r="BR1651" s="15"/>
      <c r="BS1651" s="15"/>
      <c r="BT1651" s="15"/>
      <c r="BU1651" s="15"/>
      <c r="BV1651" s="15"/>
      <c r="BW1651" s="15"/>
      <c r="BX1651" s="15"/>
      <c r="BY1651" s="15"/>
      <c r="BZ1651" s="15"/>
      <c r="CA1651" s="15"/>
      <c r="CB1651" s="15"/>
      <c r="CC1651" s="15"/>
      <c r="CD1651" s="15"/>
      <c r="CE1651" s="15"/>
      <c r="CF1651" s="15"/>
      <c r="CG1651" s="15"/>
      <c r="CH1651" s="15"/>
      <c r="CI1651" s="15"/>
      <c r="CJ1651" s="15"/>
      <c r="CK1651" s="15"/>
      <c r="CL1651" s="15"/>
    </row>
    <row r="1652" spans="2:90" x14ac:dyDescent="0.4">
      <c r="B1652" s="141" t="s">
        <v>800</v>
      </c>
      <c r="C1652" s="160"/>
      <c r="D1652" s="160"/>
      <c r="E1652" s="200"/>
      <c r="G1652" s="160"/>
      <c r="H1652" s="12"/>
      <c r="I1652" s="60"/>
      <c r="J1652" s="60"/>
      <c r="K1652" s="17"/>
      <c r="L1652" s="17"/>
      <c r="M1652" s="17"/>
      <c r="N1652" s="17"/>
      <c r="O1652" s="17"/>
      <c r="P1652" s="17"/>
      <c r="R1652" s="15"/>
      <c r="S1652" s="15"/>
      <c r="T1652" s="15"/>
      <c r="U1652" s="15"/>
      <c r="V1652" s="15"/>
      <c r="W1652" s="15"/>
      <c r="X1652" s="15"/>
      <c r="Y1652" s="15"/>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c r="BC1652" s="15"/>
      <c r="BD1652" s="15"/>
      <c r="BE1652" s="15"/>
      <c r="BF1652" s="15"/>
      <c r="BG1652" s="15"/>
      <c r="BH1652" s="15"/>
      <c r="BI1652" s="15"/>
      <c r="BJ1652" s="15"/>
      <c r="BK1652" s="15"/>
      <c r="BL1652" s="15"/>
      <c r="BM1652" s="15"/>
      <c r="BN1652" s="15"/>
      <c r="BO1652" s="15"/>
      <c r="BP1652" s="15"/>
      <c r="BQ1652" s="15"/>
      <c r="BR1652" s="15"/>
      <c r="BS1652" s="15"/>
      <c r="BT1652" s="15"/>
      <c r="BU1652" s="15"/>
      <c r="BV1652" s="15"/>
      <c r="BW1652" s="15"/>
      <c r="BX1652" s="15"/>
      <c r="BY1652" s="15"/>
      <c r="BZ1652" s="15"/>
      <c r="CA1652" s="15"/>
      <c r="CB1652" s="15"/>
      <c r="CC1652" s="15"/>
      <c r="CD1652" s="15"/>
      <c r="CE1652" s="15"/>
      <c r="CF1652" s="15"/>
      <c r="CG1652" s="15"/>
      <c r="CH1652" s="15"/>
      <c r="CI1652" s="15"/>
      <c r="CJ1652" s="15"/>
      <c r="CK1652" s="15"/>
      <c r="CL1652" s="15"/>
    </row>
    <row r="1653" spans="2:90" x14ac:dyDescent="0.4">
      <c r="B1653" s="320" t="s">
        <v>820</v>
      </c>
      <c r="C1653" s="160"/>
      <c r="D1653" s="160"/>
      <c r="E1653" s="200"/>
      <c r="G1653" s="160"/>
      <c r="H1653" s="12"/>
      <c r="I1653" s="60"/>
      <c r="J1653" s="60"/>
      <c r="K1653" s="17"/>
      <c r="L1653" s="17"/>
      <c r="M1653" s="17"/>
      <c r="N1653" s="17"/>
      <c r="O1653" s="17"/>
      <c r="P1653" s="17"/>
      <c r="R1653" s="15"/>
      <c r="S1653" s="15"/>
      <c r="T1653" s="15"/>
      <c r="U1653" s="15"/>
      <c r="V1653" s="15"/>
      <c r="W1653" s="15"/>
      <c r="X1653" s="15"/>
      <c r="Y1653" s="15"/>
      <c r="Z1653" s="15"/>
      <c r="AA1653" s="15"/>
      <c r="AB1653" s="15"/>
      <c r="AC1653" s="15"/>
      <c r="AD1653" s="15"/>
      <c r="AE1653" s="15"/>
      <c r="AF1653" s="15"/>
      <c r="AG1653" s="15"/>
      <c r="AH1653" s="15"/>
      <c r="AI1653" s="15"/>
      <c r="AJ1653" s="15"/>
      <c r="AK1653" s="15"/>
      <c r="AL1653" s="15"/>
      <c r="AM1653" s="15"/>
      <c r="AN1653" s="15"/>
      <c r="AO1653" s="15"/>
      <c r="AP1653" s="15"/>
      <c r="AQ1653" s="15"/>
      <c r="AR1653" s="15"/>
      <c r="AS1653" s="15"/>
      <c r="AT1653" s="15"/>
      <c r="AU1653" s="15"/>
      <c r="AV1653" s="15"/>
      <c r="AW1653" s="15"/>
      <c r="AX1653" s="15"/>
      <c r="AY1653" s="15"/>
      <c r="AZ1653" s="15"/>
      <c r="BA1653" s="15"/>
      <c r="BB1653" s="15"/>
      <c r="BC1653" s="15"/>
      <c r="BD1653" s="15"/>
      <c r="BE1653" s="15"/>
      <c r="BF1653" s="15"/>
      <c r="BG1653" s="15"/>
      <c r="BH1653" s="15"/>
      <c r="BI1653" s="15"/>
      <c r="BJ1653" s="15"/>
      <c r="BK1653" s="15"/>
      <c r="BL1653" s="15"/>
      <c r="BM1653" s="15"/>
      <c r="BN1653" s="15"/>
      <c r="BO1653" s="15"/>
      <c r="BP1653" s="15"/>
      <c r="BQ1653" s="15"/>
      <c r="BR1653" s="15"/>
      <c r="BS1653" s="15"/>
      <c r="BT1653" s="15"/>
      <c r="BU1653" s="15"/>
      <c r="BV1653" s="15"/>
      <c r="BW1653" s="15"/>
      <c r="BX1653" s="15"/>
      <c r="BY1653" s="15"/>
      <c r="BZ1653" s="15"/>
      <c r="CA1653" s="15"/>
      <c r="CB1653" s="15"/>
      <c r="CC1653" s="15"/>
      <c r="CD1653" s="15"/>
      <c r="CE1653" s="15"/>
      <c r="CF1653" s="15"/>
      <c r="CG1653" s="15"/>
      <c r="CH1653" s="15"/>
      <c r="CI1653" s="15"/>
      <c r="CJ1653" s="15"/>
      <c r="CK1653" s="15"/>
      <c r="CL1653" s="15"/>
    </row>
    <row r="1654" spans="2:90" x14ac:dyDescent="0.4">
      <c r="B1654" s="141"/>
      <c r="C1654" s="160"/>
      <c r="D1654" s="160"/>
      <c r="E1654" s="200"/>
      <c r="G1654" s="160"/>
      <c r="H1654" s="12"/>
      <c r="I1654" s="60"/>
      <c r="J1654" s="60"/>
      <c r="K1654" s="17"/>
      <c r="L1654" s="17"/>
      <c r="M1654" s="17"/>
      <c r="N1654" s="17"/>
      <c r="O1654" s="17"/>
      <c r="P1654" s="17"/>
      <c r="R1654" s="15"/>
      <c r="S1654" s="15"/>
      <c r="T1654" s="15"/>
      <c r="U1654" s="15"/>
      <c r="V1654" s="15"/>
      <c r="W1654" s="15"/>
      <c r="X1654" s="15"/>
      <c r="Y1654" s="15"/>
      <c r="Z1654" s="15"/>
      <c r="AA1654" s="15"/>
      <c r="AB1654" s="15"/>
      <c r="AC1654" s="15"/>
      <c r="AD1654" s="15"/>
      <c r="AE1654" s="15"/>
      <c r="AF1654" s="15"/>
      <c r="AG1654" s="15"/>
      <c r="AH1654" s="15"/>
      <c r="AI1654" s="15"/>
      <c r="AJ1654" s="15"/>
      <c r="AK1654" s="15"/>
      <c r="AL1654" s="15"/>
      <c r="AM1654" s="15"/>
      <c r="AN1654" s="15"/>
      <c r="AO1654" s="15"/>
      <c r="AP1654" s="15"/>
      <c r="AQ1654" s="15"/>
      <c r="AR1654" s="15"/>
      <c r="AS1654" s="15"/>
      <c r="AT1654" s="15"/>
      <c r="AU1654" s="15"/>
      <c r="AV1654" s="15"/>
      <c r="AW1654" s="15"/>
      <c r="AX1654" s="15"/>
      <c r="AY1654" s="15"/>
      <c r="AZ1654" s="15"/>
      <c r="BA1654" s="15"/>
      <c r="BB1654" s="15"/>
      <c r="BC1654" s="15"/>
      <c r="BD1654" s="15"/>
      <c r="BE1654" s="15"/>
      <c r="BF1654" s="15"/>
      <c r="BG1654" s="15"/>
      <c r="BH1654" s="15"/>
      <c r="BI1654" s="15"/>
      <c r="BJ1654" s="15"/>
      <c r="BK1654" s="15"/>
      <c r="BL1654" s="15"/>
      <c r="BM1654" s="15"/>
      <c r="BN1654" s="15"/>
      <c r="BO1654" s="15"/>
      <c r="BP1654" s="15"/>
      <c r="BQ1654" s="15"/>
      <c r="BR1654" s="15"/>
      <c r="BS1654" s="15"/>
      <c r="BT1654" s="15"/>
      <c r="BU1654" s="15"/>
      <c r="BV1654" s="15"/>
      <c r="BW1654" s="15"/>
      <c r="BX1654" s="15"/>
      <c r="BY1654" s="15"/>
      <c r="BZ1654" s="15"/>
      <c r="CA1654" s="15"/>
      <c r="CB1654" s="15"/>
      <c r="CC1654" s="15"/>
      <c r="CD1654" s="15"/>
      <c r="CE1654" s="15"/>
      <c r="CF1654" s="15"/>
      <c r="CG1654" s="15"/>
      <c r="CH1654" s="15"/>
      <c r="CI1654" s="15"/>
      <c r="CJ1654" s="15"/>
      <c r="CK1654" s="15"/>
      <c r="CL1654" s="15"/>
    </row>
    <row r="1655" spans="2:90" x14ac:dyDescent="0.4">
      <c r="B1655" s="154"/>
      <c r="C1655" s="160"/>
      <c r="D1655" s="160"/>
      <c r="E1655" s="200"/>
      <c r="G1655" s="160"/>
      <c r="H1655" s="12"/>
      <c r="I1655" s="60"/>
      <c r="J1655" s="60"/>
      <c r="K1655" s="17"/>
      <c r="L1655" s="17"/>
      <c r="M1655" s="17"/>
      <c r="N1655" s="17"/>
      <c r="O1655" s="17"/>
      <c r="P1655" s="17"/>
      <c r="R1655" s="15"/>
      <c r="S1655" s="15"/>
      <c r="T1655" s="15"/>
      <c r="U1655" s="15"/>
      <c r="V1655" s="15"/>
      <c r="W1655" s="15"/>
      <c r="X1655" s="15"/>
      <c r="Y1655" s="15"/>
      <c r="Z1655" s="15"/>
      <c r="AA1655" s="15"/>
      <c r="AB1655" s="15"/>
      <c r="AC1655" s="15"/>
      <c r="AD1655" s="15"/>
      <c r="AE1655" s="15"/>
      <c r="AF1655" s="15"/>
      <c r="AG1655" s="15"/>
      <c r="AH1655" s="15"/>
      <c r="AI1655" s="15"/>
      <c r="AJ1655" s="15"/>
      <c r="AK1655" s="15"/>
      <c r="AL1655" s="15"/>
      <c r="AM1655" s="15"/>
      <c r="AN1655" s="15"/>
      <c r="AO1655" s="15"/>
      <c r="AP1655" s="15"/>
      <c r="AQ1655" s="15"/>
      <c r="AR1655" s="15"/>
      <c r="AS1655" s="15"/>
      <c r="AT1655" s="15"/>
      <c r="AU1655" s="15"/>
      <c r="AV1655" s="15"/>
      <c r="AW1655" s="15"/>
      <c r="AX1655" s="15"/>
      <c r="AY1655" s="15"/>
      <c r="AZ1655" s="15"/>
      <c r="BA1655" s="15"/>
      <c r="BB1655" s="15"/>
      <c r="BC1655" s="15"/>
      <c r="BD1655" s="15"/>
      <c r="BE1655" s="15"/>
      <c r="BF1655" s="15"/>
      <c r="BG1655" s="15"/>
      <c r="BH1655" s="15"/>
      <c r="BI1655" s="15"/>
      <c r="BJ1655" s="15"/>
      <c r="BK1655" s="15"/>
      <c r="BL1655" s="15"/>
      <c r="BM1655" s="15"/>
      <c r="BN1655" s="15"/>
      <c r="BO1655" s="15"/>
      <c r="BP1655" s="15"/>
      <c r="BQ1655" s="15"/>
      <c r="BR1655" s="15"/>
      <c r="BS1655" s="15"/>
      <c r="BT1655" s="15"/>
      <c r="BU1655" s="15"/>
      <c r="BV1655" s="15"/>
      <c r="BW1655" s="15"/>
      <c r="BX1655" s="15"/>
      <c r="BY1655" s="15"/>
      <c r="BZ1655" s="15"/>
      <c r="CA1655" s="15"/>
      <c r="CB1655" s="15"/>
      <c r="CC1655" s="15"/>
      <c r="CD1655" s="15"/>
      <c r="CE1655" s="15"/>
      <c r="CF1655" s="15"/>
      <c r="CG1655" s="15"/>
      <c r="CH1655" s="15"/>
      <c r="CI1655" s="15"/>
      <c r="CJ1655" s="15"/>
      <c r="CK1655" s="15"/>
      <c r="CL1655" s="15"/>
    </row>
    <row r="1656" spans="2:90" x14ac:dyDescent="0.4">
      <c r="B1656" s="141"/>
      <c r="C1656" s="160"/>
      <c r="D1656" s="160"/>
      <c r="E1656" s="200"/>
      <c r="G1656" s="160"/>
      <c r="H1656" s="12"/>
      <c r="I1656" s="60"/>
      <c r="J1656" s="60"/>
      <c r="K1656" s="17"/>
      <c r="L1656" s="17"/>
      <c r="M1656" s="17"/>
      <c r="N1656" s="17"/>
      <c r="O1656" s="17"/>
      <c r="P1656" s="17"/>
      <c r="R1656" s="15"/>
      <c r="S1656" s="15"/>
      <c r="T1656" s="15"/>
      <c r="U1656" s="15"/>
      <c r="V1656" s="15"/>
      <c r="W1656" s="15"/>
      <c r="X1656" s="15"/>
      <c r="Y1656" s="15"/>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c r="BC1656" s="15"/>
      <c r="BD1656" s="15"/>
      <c r="BE1656" s="15"/>
      <c r="BF1656" s="15"/>
      <c r="BG1656" s="15"/>
      <c r="BH1656" s="15"/>
      <c r="BI1656" s="15"/>
      <c r="BJ1656" s="15"/>
      <c r="BK1656" s="15"/>
      <c r="BL1656" s="15"/>
      <c r="BM1656" s="15"/>
      <c r="BN1656" s="15"/>
      <c r="BO1656" s="15"/>
      <c r="BP1656" s="15"/>
      <c r="BQ1656" s="15"/>
      <c r="BR1656" s="15"/>
      <c r="BS1656" s="15"/>
      <c r="BT1656" s="15"/>
      <c r="BU1656" s="15"/>
      <c r="BV1656" s="15"/>
      <c r="BW1656" s="15"/>
      <c r="BX1656" s="15"/>
      <c r="BY1656" s="15"/>
      <c r="BZ1656" s="15"/>
      <c r="CA1656" s="15"/>
      <c r="CB1656" s="15"/>
      <c r="CC1656" s="15"/>
      <c r="CD1656" s="15"/>
      <c r="CE1656" s="15"/>
      <c r="CF1656" s="15"/>
      <c r="CG1656" s="15"/>
      <c r="CH1656" s="15"/>
      <c r="CI1656" s="15"/>
      <c r="CJ1656" s="15"/>
      <c r="CK1656" s="15"/>
      <c r="CL1656" s="15"/>
    </row>
    <row r="1657" spans="2:90" x14ac:dyDescent="0.4">
      <c r="B1657" s="141"/>
      <c r="C1657" s="160"/>
      <c r="D1657" s="160"/>
      <c r="E1657" s="200"/>
      <c r="G1657" s="160"/>
      <c r="H1657" s="12"/>
      <c r="I1657" s="60"/>
      <c r="J1657" s="60"/>
      <c r="K1657" s="17"/>
      <c r="L1657" s="17"/>
      <c r="M1657" s="17"/>
      <c r="N1657" s="17"/>
      <c r="O1657" s="17"/>
      <c r="P1657" s="17"/>
      <c r="R1657" s="15"/>
      <c r="S1657" s="15"/>
      <c r="T1657" s="15"/>
      <c r="U1657" s="15"/>
      <c r="V1657" s="15"/>
      <c r="W1657" s="15"/>
      <c r="X1657" s="15"/>
      <c r="Y1657" s="15"/>
      <c r="Z1657" s="15"/>
      <c r="AA1657" s="15"/>
      <c r="AB1657" s="15"/>
      <c r="AC1657" s="15"/>
      <c r="AD1657" s="15"/>
      <c r="AE1657" s="15"/>
      <c r="AF1657" s="15"/>
      <c r="AG1657" s="15"/>
      <c r="AH1657" s="15"/>
      <c r="AI1657" s="15"/>
      <c r="AJ1657" s="15"/>
      <c r="AK1657" s="15"/>
      <c r="AL1657" s="15"/>
      <c r="AM1657" s="15"/>
      <c r="AN1657" s="15"/>
      <c r="AO1657" s="15"/>
      <c r="AP1657" s="15"/>
      <c r="AQ1657" s="15"/>
      <c r="AR1657" s="15"/>
      <c r="AS1657" s="15"/>
      <c r="AT1657" s="15"/>
      <c r="AU1657" s="15"/>
      <c r="AV1657" s="15"/>
      <c r="AW1657" s="15"/>
      <c r="AX1657" s="15"/>
      <c r="AY1657" s="15"/>
      <c r="AZ1657" s="15"/>
      <c r="BA1657" s="15"/>
      <c r="BB1657" s="15"/>
      <c r="BC1657" s="15"/>
      <c r="BD1657" s="15"/>
      <c r="BE1657" s="15"/>
      <c r="BF1657" s="15"/>
      <c r="BG1657" s="15"/>
      <c r="BH1657" s="15"/>
      <c r="BI1657" s="15"/>
      <c r="BJ1657" s="15"/>
      <c r="BK1657" s="15"/>
      <c r="BL1657" s="15"/>
      <c r="BM1657" s="15"/>
      <c r="BN1657" s="15"/>
      <c r="BO1657" s="15"/>
      <c r="BP1657" s="15"/>
      <c r="BQ1657" s="15"/>
      <c r="BR1657" s="15"/>
      <c r="BS1657" s="15"/>
      <c r="BT1657" s="15"/>
      <c r="BU1657" s="15"/>
      <c r="BV1657" s="15"/>
      <c r="BW1657" s="15"/>
      <c r="BX1657" s="15"/>
      <c r="BY1657" s="15"/>
      <c r="BZ1657" s="15"/>
      <c r="CA1657" s="15"/>
      <c r="CB1657" s="15"/>
      <c r="CC1657" s="15"/>
      <c r="CD1657" s="15"/>
      <c r="CE1657" s="15"/>
      <c r="CF1657" s="15"/>
      <c r="CG1657" s="15"/>
      <c r="CH1657" s="15"/>
      <c r="CI1657" s="15"/>
      <c r="CJ1657" s="15"/>
      <c r="CK1657" s="15"/>
      <c r="CL1657" s="15"/>
    </row>
    <row r="1658" spans="2:90" x14ac:dyDescent="0.4">
      <c r="B1658" s="141"/>
      <c r="C1658" s="160"/>
      <c r="D1658" s="160"/>
      <c r="E1658" s="200"/>
      <c r="G1658" s="160"/>
      <c r="H1658" s="12"/>
      <c r="I1658" s="60"/>
      <c r="J1658" s="60"/>
      <c r="K1658" s="17"/>
      <c r="L1658" s="17"/>
      <c r="M1658" s="17"/>
      <c r="N1658" s="17"/>
      <c r="O1658" s="17"/>
      <c r="P1658" s="17"/>
      <c r="R1658" s="15"/>
      <c r="S1658" s="15"/>
      <c r="T1658" s="15"/>
      <c r="U1658" s="15"/>
      <c r="V1658" s="15"/>
      <c r="W1658" s="15"/>
      <c r="X1658" s="15"/>
      <c r="Y1658" s="15"/>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c r="BC1658" s="15"/>
      <c r="BD1658" s="15"/>
      <c r="BE1658" s="15"/>
      <c r="BF1658" s="15"/>
      <c r="BG1658" s="15"/>
      <c r="BH1658" s="15"/>
      <c r="BI1658" s="15"/>
      <c r="BJ1658" s="15"/>
      <c r="BK1658" s="15"/>
      <c r="BL1658" s="15"/>
      <c r="BM1658" s="15"/>
      <c r="BN1658" s="15"/>
      <c r="BO1658" s="15"/>
      <c r="BP1658" s="15"/>
      <c r="BQ1658" s="15"/>
      <c r="BR1658" s="15"/>
      <c r="BS1658" s="15"/>
      <c r="BT1658" s="15"/>
      <c r="BU1658" s="15"/>
      <c r="BV1658" s="15"/>
      <c r="BW1658" s="15"/>
      <c r="BX1658" s="15"/>
      <c r="BY1658" s="15"/>
      <c r="BZ1658" s="15"/>
      <c r="CA1658" s="15"/>
      <c r="CB1658" s="15"/>
      <c r="CC1658" s="15"/>
      <c r="CD1658" s="15"/>
      <c r="CE1658" s="15"/>
      <c r="CF1658" s="15"/>
      <c r="CG1658" s="15"/>
      <c r="CH1658" s="15"/>
      <c r="CI1658" s="15"/>
      <c r="CJ1658" s="15"/>
      <c r="CK1658" s="15"/>
      <c r="CL1658" s="15"/>
    </row>
    <row r="1659" spans="2:90" x14ac:dyDescent="0.4">
      <c r="B1659" s="141"/>
      <c r="C1659" s="160"/>
      <c r="D1659" s="160"/>
      <c r="E1659" s="200"/>
      <c r="G1659" s="160"/>
      <c r="H1659" s="12"/>
      <c r="I1659" s="60"/>
      <c r="J1659" s="60"/>
      <c r="K1659" s="17"/>
      <c r="L1659" s="17"/>
      <c r="M1659" s="17"/>
      <c r="N1659" s="17"/>
      <c r="O1659" s="17"/>
      <c r="P1659" s="17"/>
      <c r="R1659" s="15"/>
      <c r="S1659" s="15"/>
      <c r="T1659" s="15"/>
      <c r="U1659" s="15"/>
      <c r="V1659" s="15"/>
      <c r="W1659" s="15"/>
      <c r="X1659" s="15"/>
      <c r="Y1659" s="15"/>
      <c r="Z1659" s="15"/>
      <c r="AA1659" s="15"/>
      <c r="AB1659" s="15"/>
      <c r="AC1659" s="15"/>
      <c r="AD1659" s="15"/>
      <c r="AE1659" s="15"/>
      <c r="AF1659" s="15"/>
      <c r="AG1659" s="15"/>
      <c r="AH1659" s="15"/>
      <c r="AI1659" s="15"/>
      <c r="AJ1659" s="15"/>
      <c r="AK1659" s="15"/>
      <c r="AL1659" s="15"/>
      <c r="AM1659" s="15"/>
      <c r="AN1659" s="15"/>
      <c r="AO1659" s="15"/>
      <c r="AP1659" s="15"/>
      <c r="AQ1659" s="15"/>
      <c r="AR1659" s="15"/>
      <c r="AS1659" s="15"/>
      <c r="AT1659" s="15"/>
      <c r="AU1659" s="15"/>
      <c r="AV1659" s="15"/>
      <c r="AW1659" s="15"/>
      <c r="AX1659" s="15"/>
      <c r="AY1659" s="15"/>
      <c r="AZ1659" s="15"/>
      <c r="BA1659" s="15"/>
      <c r="BB1659" s="15"/>
      <c r="BC1659" s="15"/>
      <c r="BD1659" s="15"/>
      <c r="BE1659" s="15"/>
      <c r="BF1659" s="15"/>
      <c r="BG1659" s="15"/>
      <c r="BH1659" s="15"/>
      <c r="BI1659" s="15"/>
      <c r="BJ1659" s="15"/>
      <c r="BK1659" s="15"/>
      <c r="BL1659" s="15"/>
      <c r="BM1659" s="15"/>
      <c r="BN1659" s="15"/>
      <c r="BO1659" s="15"/>
      <c r="BP1659" s="15"/>
      <c r="BQ1659" s="15"/>
      <c r="BR1659" s="15"/>
      <c r="BS1659" s="15"/>
      <c r="BT1659" s="15"/>
      <c r="BU1659" s="15"/>
      <c r="BV1659" s="15"/>
      <c r="BW1659" s="15"/>
      <c r="BX1659" s="15"/>
      <c r="BY1659" s="15"/>
      <c r="BZ1659" s="15"/>
      <c r="CA1659" s="15"/>
      <c r="CB1659" s="15"/>
      <c r="CC1659" s="15"/>
      <c r="CD1659" s="15"/>
      <c r="CE1659" s="15"/>
      <c r="CF1659" s="15"/>
      <c r="CG1659" s="15"/>
      <c r="CH1659" s="15"/>
      <c r="CI1659" s="15"/>
      <c r="CJ1659" s="15"/>
      <c r="CK1659" s="15"/>
      <c r="CL1659" s="15"/>
    </row>
    <row r="1660" spans="2:90" x14ac:dyDescent="0.4">
      <c r="B1660" s="141"/>
      <c r="C1660" s="160"/>
      <c r="D1660" s="160"/>
      <c r="E1660" s="200"/>
      <c r="G1660" s="160"/>
      <c r="H1660" s="12"/>
      <c r="I1660" s="60"/>
      <c r="J1660" s="60"/>
      <c r="K1660" s="17"/>
      <c r="L1660" s="17"/>
      <c r="M1660" s="17"/>
      <c r="N1660" s="17"/>
      <c r="O1660" s="17"/>
      <c r="P1660" s="17"/>
      <c r="R1660" s="15"/>
      <c r="S1660" s="15"/>
      <c r="T1660" s="15"/>
      <c r="U1660" s="15"/>
      <c r="V1660" s="15"/>
      <c r="W1660" s="15"/>
      <c r="X1660" s="15"/>
      <c r="Y1660" s="15"/>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c r="BC1660" s="15"/>
      <c r="BD1660" s="15"/>
      <c r="BE1660" s="15"/>
      <c r="BF1660" s="15"/>
      <c r="BG1660" s="15"/>
      <c r="BH1660" s="15"/>
      <c r="BI1660" s="15"/>
      <c r="BJ1660" s="15"/>
      <c r="BK1660" s="15"/>
      <c r="BL1660" s="15"/>
      <c r="BM1660" s="15"/>
      <c r="BN1660" s="15"/>
      <c r="BO1660" s="15"/>
      <c r="BP1660" s="15"/>
      <c r="BQ1660" s="15"/>
      <c r="BR1660" s="15"/>
      <c r="BS1660" s="15"/>
      <c r="BT1660" s="15"/>
      <c r="BU1660" s="15"/>
      <c r="BV1660" s="15"/>
      <c r="BW1660" s="15"/>
      <c r="BX1660" s="15"/>
      <c r="BY1660" s="15"/>
      <c r="BZ1660" s="15"/>
      <c r="CA1660" s="15"/>
      <c r="CB1660" s="15"/>
      <c r="CC1660" s="15"/>
      <c r="CD1660" s="15"/>
      <c r="CE1660" s="15"/>
      <c r="CF1660" s="15"/>
      <c r="CG1660" s="15"/>
      <c r="CH1660" s="15"/>
      <c r="CI1660" s="15"/>
      <c r="CJ1660" s="15"/>
      <c r="CK1660" s="15"/>
      <c r="CL1660" s="15"/>
    </row>
    <row r="1661" spans="2:90" x14ac:dyDescent="0.4">
      <c r="B1661" s="141"/>
      <c r="C1661" s="160"/>
      <c r="D1661" s="160"/>
      <c r="E1661" s="200"/>
      <c r="G1661" s="160"/>
      <c r="H1661" s="12"/>
      <c r="I1661" s="60"/>
      <c r="J1661" s="60"/>
      <c r="K1661" s="17"/>
      <c r="L1661" s="17"/>
      <c r="M1661" s="17"/>
      <c r="N1661" s="17"/>
      <c r="O1661" s="17"/>
      <c r="P1661" s="17"/>
      <c r="R1661" s="15"/>
      <c r="S1661" s="15"/>
      <c r="T1661" s="15"/>
      <c r="U1661" s="15"/>
      <c r="V1661" s="15"/>
      <c r="W1661" s="15"/>
      <c r="X1661" s="15"/>
      <c r="Y1661" s="15"/>
      <c r="Z1661" s="15"/>
      <c r="AA1661" s="15"/>
      <c r="AB1661" s="15"/>
      <c r="AC1661" s="15"/>
      <c r="AD1661" s="15"/>
      <c r="AE1661" s="15"/>
      <c r="AF1661" s="15"/>
      <c r="AG1661" s="15"/>
      <c r="AH1661" s="15"/>
      <c r="AI1661" s="15"/>
      <c r="AJ1661" s="15"/>
      <c r="AK1661" s="15"/>
      <c r="AL1661" s="15"/>
      <c r="AM1661" s="15"/>
      <c r="AN1661" s="15"/>
      <c r="AO1661" s="15"/>
      <c r="AP1661" s="15"/>
      <c r="AQ1661" s="15"/>
      <c r="AR1661" s="15"/>
      <c r="AS1661" s="15"/>
      <c r="AT1661" s="15"/>
      <c r="AU1661" s="15"/>
      <c r="AV1661" s="15"/>
      <c r="AW1661" s="15"/>
      <c r="AX1661" s="15"/>
      <c r="AY1661" s="15"/>
      <c r="AZ1661" s="15"/>
      <c r="BA1661" s="15"/>
      <c r="BB1661" s="15"/>
      <c r="BC1661" s="15"/>
      <c r="BD1661" s="15"/>
      <c r="BE1661" s="15"/>
      <c r="BF1661" s="15"/>
      <c r="BG1661" s="15"/>
      <c r="BH1661" s="15"/>
      <c r="BI1661" s="15"/>
      <c r="BJ1661" s="15"/>
      <c r="BK1661" s="15"/>
      <c r="BL1661" s="15"/>
      <c r="BM1661" s="15"/>
      <c r="BN1661" s="15"/>
      <c r="BO1661" s="15"/>
      <c r="BP1661" s="15"/>
      <c r="BQ1661" s="15"/>
      <c r="BR1661" s="15"/>
      <c r="BS1661" s="15"/>
      <c r="BT1661" s="15"/>
      <c r="BU1661" s="15"/>
      <c r="BV1661" s="15"/>
      <c r="BW1661" s="15"/>
      <c r="BX1661" s="15"/>
      <c r="BY1661" s="15"/>
      <c r="BZ1661" s="15"/>
      <c r="CA1661" s="15"/>
      <c r="CB1661" s="15"/>
      <c r="CC1661" s="15"/>
      <c r="CD1661" s="15"/>
      <c r="CE1661" s="15"/>
      <c r="CF1661" s="15"/>
      <c r="CG1661" s="15"/>
      <c r="CH1661" s="15"/>
      <c r="CI1661" s="15"/>
      <c r="CJ1661" s="15"/>
      <c r="CK1661" s="15"/>
      <c r="CL1661" s="15"/>
    </row>
    <row r="1662" spans="2:90" x14ac:dyDescent="0.4">
      <c r="B1662" s="123" t="str">
        <f>"Inventory - "&amp;B1641</f>
        <v>Inventory - (Secondary label)</v>
      </c>
      <c r="C1662" s="160" t="s">
        <v>224</v>
      </c>
      <c r="D1662" s="160" t="s">
        <v>816</v>
      </c>
      <c r="E1662" s="200" t="str">
        <f t="shared" si="1944"/>
        <v>1662 WCINVBATCH-SV</v>
      </c>
      <c r="G1662" s="160"/>
      <c r="H1662" s="27"/>
      <c r="I1662" s="78"/>
      <c r="J1662" s="78"/>
      <c r="K1662" s="33">
        <f t="shared" ref="K1662:P1662" ca="1" si="1945">SUMIF($4:$4,K$2,1662:1662)</f>
        <v>166666.66666666666</v>
      </c>
      <c r="L1662" s="33">
        <f t="shared" ca="1" si="1945"/>
        <v>1000</v>
      </c>
      <c r="M1662" s="33">
        <f t="shared" ca="1" si="1945"/>
        <v>1000</v>
      </c>
      <c r="N1662" s="33">
        <f t="shared" ca="1" si="1945"/>
        <v>1000</v>
      </c>
      <c r="O1662" s="33">
        <f t="shared" ca="1" si="1945"/>
        <v>1000</v>
      </c>
      <c r="P1662" s="33">
        <f t="shared" ca="1" si="1945"/>
        <v>1000</v>
      </c>
      <c r="R1662" s="33"/>
      <c r="S1662" s="115" cm="1">
        <f t="array" aca="1" ref="S1662" ca="1">-MIN(S1647/30*INDIRECT(S1643),R1662-INDIRECT(S1643))</f>
        <v>166666.66666666666</v>
      </c>
      <c r="T1662" s="115" cm="1">
        <f t="array" aca="1" ref="T1662" ca="1">-MIN(T1647/30*INDIRECT(T1643),S1662-INDIRECT(T1643))</f>
        <v>166666.66666666666</v>
      </c>
      <c r="U1662" s="115" cm="1">
        <f t="array" aca="1" ref="U1662" ca="1">-MIN(U1647/30*INDIRECT(U1643),T1662-INDIRECT(U1643))</f>
        <v>166666.66666666666</v>
      </c>
      <c r="V1662" s="115" cm="1">
        <f t="array" aca="1" ref="V1662" ca="1">-MIN(V1647/30*INDIRECT(V1643),U1662-INDIRECT(V1643))</f>
        <v>166666.66666666666</v>
      </c>
      <c r="W1662" s="115" cm="1">
        <f t="array" aca="1" ref="W1662" ca="1">-MIN(W1647/30*INDIRECT(W1643),V1662-INDIRECT(W1643))</f>
        <v>166666.66666666666</v>
      </c>
      <c r="X1662" s="115" cm="1">
        <f t="array" aca="1" ref="X1662" ca="1">-MIN(X1647/30*INDIRECT(X1643),W1662-INDIRECT(X1643))</f>
        <v>166666.66666666666</v>
      </c>
      <c r="Y1662" s="115" cm="1">
        <f t="array" aca="1" ref="Y1662" ca="1">-MIN(Y1647/30*INDIRECT(Y1643),X1662-INDIRECT(Y1643))</f>
        <v>166666.66666666666</v>
      </c>
      <c r="Z1662" s="115" cm="1">
        <f t="array" aca="1" ref="Z1662" ca="1">-MIN(Z1647/30*INDIRECT(Z1643),Y1662-INDIRECT(Z1643))</f>
        <v>166666.66666666666</v>
      </c>
      <c r="AA1662" s="115" cm="1">
        <f t="array" aca="1" ref="AA1662" ca="1">-MIN(AA1647/30*INDIRECT(AA1643),Z1662-INDIRECT(AA1643))</f>
        <v>166666.66666666666</v>
      </c>
      <c r="AB1662" s="115" cm="1">
        <f t="array" aca="1" ref="AB1662" ca="1">-MIN(AB1647/30*INDIRECT(AB1643),AA1662-INDIRECT(AB1643))</f>
        <v>166666.66666666666</v>
      </c>
      <c r="AC1662" s="115" cm="1">
        <f t="array" aca="1" ref="AC1662" ca="1">-MIN(AC1647/30*INDIRECT(AC1643),AB1662-INDIRECT(AC1643))</f>
        <v>166666.66666666666</v>
      </c>
      <c r="AD1662" s="115" cm="1">
        <f t="array" aca="1" ref="AD1662" ca="1">-MIN(AD1647/30*INDIRECT(AD1643),AC1662-INDIRECT(AD1643))</f>
        <v>166666.66666666666</v>
      </c>
      <c r="AE1662" s="115" cm="1">
        <f t="array" aca="1" ref="AE1662" ca="1">-MIN(AE1647/30*INDIRECT(AE1643),AD1662-INDIRECT(AE1643))</f>
        <v>1000</v>
      </c>
      <c r="AF1662" s="115" cm="1">
        <f t="array" aca="1" ref="AF1662" ca="1">-MIN(AF1647/30*INDIRECT(AF1643),AE1662-INDIRECT(AF1643))</f>
        <v>1000</v>
      </c>
      <c r="AG1662" s="115" cm="1">
        <f t="array" aca="1" ref="AG1662" ca="1">-MIN(AG1647/30*INDIRECT(AG1643),AF1662-INDIRECT(AG1643))</f>
        <v>1000</v>
      </c>
      <c r="AH1662" s="115" cm="1">
        <f t="array" aca="1" ref="AH1662" ca="1">-MIN(AH1647/30*INDIRECT(AH1643),AG1662-INDIRECT(AH1643))</f>
        <v>1000</v>
      </c>
      <c r="AI1662" s="115" cm="1">
        <f t="array" aca="1" ref="AI1662" ca="1">-MIN(AI1647/30*INDIRECT(AI1643),AH1662-INDIRECT(AI1643))</f>
        <v>1000</v>
      </c>
      <c r="AJ1662" s="115" cm="1">
        <f t="array" aca="1" ref="AJ1662" ca="1">-MIN(AJ1647/30*INDIRECT(AJ1643),AI1662-INDIRECT(AJ1643))</f>
        <v>1000</v>
      </c>
      <c r="AK1662" s="115" cm="1">
        <f t="array" aca="1" ref="AK1662" ca="1">-MIN(AK1647/30*INDIRECT(AK1643),AJ1662-INDIRECT(AK1643))</f>
        <v>1000</v>
      </c>
      <c r="AL1662" s="115" cm="1">
        <f t="array" aca="1" ref="AL1662" ca="1">-MIN(AL1647/30*INDIRECT(AL1643),AK1662-INDIRECT(AL1643))</f>
        <v>1000</v>
      </c>
      <c r="AM1662" s="115" cm="1">
        <f t="array" aca="1" ref="AM1662" ca="1">-MIN(AM1647/30*INDIRECT(AM1643),AL1662-INDIRECT(AM1643))</f>
        <v>1000</v>
      </c>
      <c r="AN1662" s="115" cm="1">
        <f t="array" aca="1" ref="AN1662" ca="1">-MIN(AN1647/30*INDIRECT(AN1643),AM1662-INDIRECT(AN1643))</f>
        <v>1000</v>
      </c>
      <c r="AO1662" s="115" cm="1">
        <f t="array" aca="1" ref="AO1662" ca="1">-MIN(AO1647/30*INDIRECT(AO1643),AN1662-INDIRECT(AO1643))</f>
        <v>1000</v>
      </c>
      <c r="AP1662" s="115" cm="1">
        <f t="array" aca="1" ref="AP1662" ca="1">-MIN(AP1647/30*INDIRECT(AP1643),AO1662-INDIRECT(AP1643))</f>
        <v>1000</v>
      </c>
      <c r="AQ1662" s="115" cm="1">
        <f t="array" aca="1" ref="AQ1662" ca="1">-MIN(AQ1647/30*INDIRECT(AQ1643),AP1662-INDIRECT(AQ1643))</f>
        <v>1000</v>
      </c>
      <c r="AR1662" s="115" cm="1">
        <f t="array" aca="1" ref="AR1662" ca="1">-MIN(AR1647/30*INDIRECT(AR1643),AQ1662-INDIRECT(AR1643))</f>
        <v>1000</v>
      </c>
      <c r="AS1662" s="115" cm="1">
        <f t="array" aca="1" ref="AS1662" ca="1">-MIN(AS1647/30*INDIRECT(AS1643),AR1662-INDIRECT(AS1643))</f>
        <v>1000</v>
      </c>
      <c r="AT1662" s="115" cm="1">
        <f t="array" aca="1" ref="AT1662" ca="1">-MIN(AT1647/30*INDIRECT(AT1643),AS1662-INDIRECT(AT1643))</f>
        <v>1000</v>
      </c>
      <c r="AU1662" s="115" cm="1">
        <f t="array" aca="1" ref="AU1662" ca="1">-MIN(AU1647/30*INDIRECT(AU1643),AT1662-INDIRECT(AU1643))</f>
        <v>1000</v>
      </c>
      <c r="AV1662" s="115" cm="1">
        <f t="array" aca="1" ref="AV1662" ca="1">-MIN(AV1647/30*INDIRECT(AV1643),AU1662-INDIRECT(AV1643))</f>
        <v>1000</v>
      </c>
      <c r="AW1662" s="115" cm="1">
        <f t="array" aca="1" ref="AW1662" ca="1">-MIN(AW1647/30*INDIRECT(AW1643),AV1662-INDIRECT(AW1643))</f>
        <v>1000</v>
      </c>
      <c r="AX1662" s="115" cm="1">
        <f t="array" aca="1" ref="AX1662" ca="1">-MIN(AX1647/30*INDIRECT(AX1643),AW1662-INDIRECT(AX1643))</f>
        <v>1000</v>
      </c>
      <c r="AY1662" s="115" cm="1">
        <f t="array" aca="1" ref="AY1662" ca="1">-MIN(AY1647/30*INDIRECT(AY1643),AX1662-INDIRECT(AY1643))</f>
        <v>1000</v>
      </c>
      <c r="AZ1662" s="115" cm="1">
        <f t="array" aca="1" ref="AZ1662" ca="1">-MIN(AZ1647/30*INDIRECT(AZ1643),AY1662-INDIRECT(AZ1643))</f>
        <v>1000</v>
      </c>
      <c r="BA1662" s="115" cm="1">
        <f t="array" aca="1" ref="BA1662" ca="1">-MIN(BA1647/30*INDIRECT(BA1643),AZ1662-INDIRECT(BA1643))</f>
        <v>1000</v>
      </c>
      <c r="BB1662" s="115" cm="1">
        <f t="array" aca="1" ref="BB1662" ca="1">-MIN(BB1647/30*INDIRECT(BB1643),BA1662-INDIRECT(BB1643))</f>
        <v>1000</v>
      </c>
      <c r="BC1662" s="115" cm="1">
        <f t="array" aca="1" ref="BC1662" ca="1">-MIN(BC1647/30*INDIRECT(BC1643),BB1662-INDIRECT(BC1643))</f>
        <v>1000</v>
      </c>
      <c r="BD1662" s="115" cm="1">
        <f t="array" aca="1" ref="BD1662" ca="1">-MIN(BD1647/30*INDIRECT(BD1643),BC1662-INDIRECT(BD1643))</f>
        <v>1000</v>
      </c>
      <c r="BE1662" s="115" cm="1">
        <f t="array" aca="1" ref="BE1662" ca="1">-MIN(BE1647/30*INDIRECT(BE1643),BD1662-INDIRECT(BE1643))</f>
        <v>1000</v>
      </c>
      <c r="BF1662" s="115" cm="1">
        <f t="array" aca="1" ref="BF1662" ca="1">-MIN(BF1647/30*INDIRECT(BF1643),BE1662-INDIRECT(BF1643))</f>
        <v>1000</v>
      </c>
      <c r="BG1662" s="115" cm="1">
        <f t="array" aca="1" ref="BG1662" ca="1">-MIN(BG1647/30*INDIRECT(BG1643),BF1662-INDIRECT(BG1643))</f>
        <v>1000</v>
      </c>
      <c r="BH1662" s="115" cm="1">
        <f t="array" aca="1" ref="BH1662" ca="1">-MIN(BH1647/30*INDIRECT(BH1643),BG1662-INDIRECT(BH1643))</f>
        <v>1000</v>
      </c>
      <c r="BI1662" s="115" cm="1">
        <f t="array" aca="1" ref="BI1662" ca="1">-MIN(BI1647/30*INDIRECT(BI1643),BH1662-INDIRECT(BI1643))</f>
        <v>1000</v>
      </c>
      <c r="BJ1662" s="115" cm="1">
        <f t="array" aca="1" ref="BJ1662" ca="1">-MIN(BJ1647/30*INDIRECT(BJ1643),BI1662-INDIRECT(BJ1643))</f>
        <v>1000</v>
      </c>
      <c r="BK1662" s="115" cm="1">
        <f t="array" aca="1" ref="BK1662" ca="1">-MIN(BK1647/30*INDIRECT(BK1643),BJ1662-INDIRECT(BK1643))</f>
        <v>1000</v>
      </c>
      <c r="BL1662" s="115" cm="1">
        <f t="array" aca="1" ref="BL1662" ca="1">-MIN(BL1647/30*INDIRECT(BL1643),BK1662-INDIRECT(BL1643))</f>
        <v>1000</v>
      </c>
      <c r="BM1662" s="115" cm="1">
        <f t="array" aca="1" ref="BM1662" ca="1">-MIN(BM1647/30*INDIRECT(BM1643),BL1662-INDIRECT(BM1643))</f>
        <v>1000</v>
      </c>
      <c r="BN1662" s="115" cm="1">
        <f t="array" aca="1" ref="BN1662" ca="1">-MIN(BN1647/30*INDIRECT(BN1643),BM1662-INDIRECT(BN1643))</f>
        <v>1000</v>
      </c>
      <c r="BO1662" s="115" cm="1">
        <f t="array" aca="1" ref="BO1662" ca="1">-MIN(BO1647/30*INDIRECT(BO1643),BN1662-INDIRECT(BO1643))</f>
        <v>1000</v>
      </c>
      <c r="BP1662" s="115" cm="1">
        <f t="array" aca="1" ref="BP1662" ca="1">-MIN(BP1647/30*INDIRECT(BP1643),BO1662-INDIRECT(BP1643))</f>
        <v>1000</v>
      </c>
      <c r="BQ1662" s="115" cm="1">
        <f t="array" aca="1" ref="BQ1662" ca="1">-MIN(BQ1647/30*INDIRECT(BQ1643),BP1662-INDIRECT(BQ1643))</f>
        <v>1000</v>
      </c>
      <c r="BR1662" s="115" cm="1">
        <f t="array" aca="1" ref="BR1662" ca="1">-MIN(BR1647/30*INDIRECT(BR1643),BQ1662-INDIRECT(BR1643))</f>
        <v>1000</v>
      </c>
      <c r="BS1662" s="115" cm="1">
        <f t="array" aca="1" ref="BS1662" ca="1">-MIN(BS1647/30*INDIRECT(BS1643),BR1662-INDIRECT(BS1643))</f>
        <v>1000</v>
      </c>
      <c r="BT1662" s="115" cm="1">
        <f t="array" aca="1" ref="BT1662" ca="1">-MIN(BT1647/30*INDIRECT(BT1643),BS1662-INDIRECT(BT1643))</f>
        <v>1000</v>
      </c>
      <c r="BU1662" s="115" cm="1">
        <f t="array" aca="1" ref="BU1662" ca="1">-MIN(BU1647/30*INDIRECT(BU1643),BT1662-INDIRECT(BU1643))</f>
        <v>1000</v>
      </c>
      <c r="BV1662" s="115" cm="1">
        <f t="array" aca="1" ref="BV1662" ca="1">-MIN(BV1647/30*INDIRECT(BV1643),BU1662-INDIRECT(BV1643))</f>
        <v>1000</v>
      </c>
      <c r="BW1662" s="115" cm="1">
        <f t="array" aca="1" ref="BW1662" ca="1">-MIN(BW1647/30*INDIRECT(BW1643),BV1662-INDIRECT(BW1643))</f>
        <v>1000</v>
      </c>
      <c r="BX1662" s="115" cm="1">
        <f t="array" aca="1" ref="BX1662" ca="1">-MIN(BX1647/30*INDIRECT(BX1643),BW1662-INDIRECT(BX1643))</f>
        <v>1000</v>
      </c>
      <c r="BY1662" s="115" cm="1">
        <f t="array" aca="1" ref="BY1662" ca="1">-MIN(BY1647/30*INDIRECT(BY1643),BX1662-INDIRECT(BY1643))</f>
        <v>1000</v>
      </c>
      <c r="BZ1662" s="115" cm="1">
        <f t="array" aca="1" ref="BZ1662" ca="1">-MIN(BZ1647/30*INDIRECT(BZ1643),BY1662-INDIRECT(BZ1643))</f>
        <v>1000</v>
      </c>
      <c r="CA1662" s="115" cm="1">
        <f t="array" aca="1" ref="CA1662" ca="1">-MIN(CA1647/30*INDIRECT(CA1643),BZ1662-INDIRECT(CA1643))</f>
        <v>1000</v>
      </c>
      <c r="CB1662" s="115" cm="1">
        <f t="array" aca="1" ref="CB1662" ca="1">-MIN(CB1647/30*INDIRECT(CB1643),CA1662-INDIRECT(CB1643))</f>
        <v>1000</v>
      </c>
      <c r="CC1662" s="115" cm="1">
        <f t="array" aca="1" ref="CC1662" ca="1">-MIN(CC1647/30*INDIRECT(CC1643),CB1662-INDIRECT(CC1643))</f>
        <v>1000</v>
      </c>
      <c r="CD1662" s="115" cm="1">
        <f t="array" aca="1" ref="CD1662" ca="1">-MIN(CD1647/30*INDIRECT(CD1643),CC1662-INDIRECT(CD1643))</f>
        <v>1000</v>
      </c>
      <c r="CE1662" s="115" cm="1">
        <f t="array" aca="1" ref="CE1662" ca="1">-MIN(CE1647/30*INDIRECT(CE1643),CD1662-INDIRECT(CE1643))</f>
        <v>1000</v>
      </c>
      <c r="CF1662" s="115" cm="1">
        <f t="array" aca="1" ref="CF1662" ca="1">-MIN(CF1647/30*INDIRECT(CF1643),CE1662-INDIRECT(CF1643))</f>
        <v>1000</v>
      </c>
      <c r="CG1662" s="115" cm="1">
        <f t="array" aca="1" ref="CG1662" ca="1">-MIN(CG1647/30*INDIRECT(CG1643),CF1662-INDIRECT(CG1643))</f>
        <v>1000</v>
      </c>
      <c r="CH1662" s="115" cm="1">
        <f t="array" aca="1" ref="CH1662" ca="1">-MIN(CH1647/30*INDIRECT(CH1643),CG1662-INDIRECT(CH1643))</f>
        <v>1000</v>
      </c>
      <c r="CI1662" s="115" cm="1">
        <f t="array" aca="1" ref="CI1662" ca="1">-MIN(CI1647/30*INDIRECT(CI1643),CH1662-INDIRECT(CI1643))</f>
        <v>1000</v>
      </c>
      <c r="CJ1662" s="115" cm="1">
        <f t="array" aca="1" ref="CJ1662" ca="1">-MIN(CJ1647/30*INDIRECT(CJ1643),CI1662-INDIRECT(CJ1643))</f>
        <v>1000</v>
      </c>
      <c r="CK1662" s="115" cm="1">
        <f t="array" aca="1" ref="CK1662" ca="1">-MIN(CK1647/30*INDIRECT(CK1643),CJ1662-INDIRECT(CK1643))</f>
        <v>1000</v>
      </c>
      <c r="CL1662" s="115" cm="1">
        <f t="array" aca="1" ref="CL1662" ca="1">-MIN(CL1647/30*INDIRECT(CL1643),CK1662-INDIRECT(CL1643))</f>
        <v>1000</v>
      </c>
    </row>
    <row r="1663" spans="2:90" x14ac:dyDescent="0.4">
      <c r="B1663" s="9"/>
      <c r="C1663" s="160"/>
      <c r="D1663" s="160" t="s">
        <v>816</v>
      </c>
      <c r="E1663" s="200" t="str">
        <f t="shared" si="1944"/>
        <v>1663 WCINVBATCH-SV</v>
      </c>
      <c r="G1663" s="160" t="s">
        <v>244</v>
      </c>
      <c r="H1663" s="27"/>
      <c r="I1663" s="78"/>
      <c r="J1663" s="78"/>
      <c r="K1663" s="33"/>
      <c r="L1663" s="33"/>
      <c r="M1663" s="33"/>
      <c r="N1663" s="33"/>
      <c r="O1663" s="33"/>
      <c r="P1663" s="33"/>
      <c r="R1663" s="33"/>
      <c r="S1663" s="33"/>
      <c r="T1663" s="33"/>
      <c r="U1663" s="33"/>
      <c r="V1663" s="33"/>
      <c r="W1663" s="33"/>
      <c r="X1663" s="33"/>
      <c r="Y1663" s="33"/>
      <c r="Z1663" s="33"/>
      <c r="AA1663" s="33"/>
      <c r="AB1663" s="33"/>
      <c r="AC1663" s="33"/>
      <c r="AD1663" s="33"/>
      <c r="AE1663" s="33"/>
      <c r="AF1663" s="33"/>
      <c r="AG1663" s="33"/>
      <c r="AH1663" s="33"/>
      <c r="AI1663" s="33"/>
      <c r="AJ1663" s="33"/>
      <c r="AK1663" s="33"/>
      <c r="AL1663" s="33"/>
      <c r="AM1663" s="33"/>
      <c r="AN1663" s="33"/>
      <c r="AO1663" s="33"/>
      <c r="AP1663" s="33"/>
      <c r="AQ1663" s="33"/>
      <c r="AR1663" s="33"/>
      <c r="AS1663" s="33"/>
      <c r="AT1663" s="33"/>
      <c r="AU1663" s="33"/>
      <c r="AV1663" s="33"/>
      <c r="AW1663" s="33"/>
      <c r="AX1663" s="33"/>
      <c r="AY1663" s="33"/>
      <c r="AZ1663" s="33"/>
      <c r="BA1663" s="33"/>
      <c r="BB1663" s="33"/>
      <c r="BC1663" s="33"/>
      <c r="BD1663" s="33"/>
      <c r="BE1663" s="33"/>
      <c r="BF1663" s="33"/>
      <c r="BG1663" s="33"/>
      <c r="BH1663" s="33"/>
      <c r="BI1663" s="33"/>
      <c r="BJ1663" s="33"/>
      <c r="BK1663" s="33"/>
      <c r="BL1663" s="33"/>
      <c r="BM1663" s="33"/>
      <c r="BN1663" s="33"/>
      <c r="BO1663" s="33"/>
      <c r="BP1663" s="33"/>
      <c r="BQ1663" s="33"/>
      <c r="BR1663" s="33"/>
      <c r="BS1663" s="33"/>
      <c r="BT1663" s="33"/>
      <c r="BU1663" s="33"/>
      <c r="BV1663" s="33"/>
      <c r="BW1663" s="33"/>
      <c r="BX1663" s="33"/>
      <c r="BY1663" s="33"/>
      <c r="BZ1663" s="33"/>
      <c r="CA1663" s="33"/>
      <c r="CB1663" s="33"/>
      <c r="CC1663" s="33"/>
      <c r="CD1663" s="33"/>
      <c r="CE1663" s="33"/>
      <c r="CF1663" s="33"/>
      <c r="CG1663" s="33"/>
      <c r="CH1663" s="33"/>
      <c r="CI1663" s="33"/>
      <c r="CJ1663" s="33"/>
      <c r="CK1663" s="33"/>
      <c r="CL1663" s="33"/>
    </row>
    <row r="1664" spans="2:90" x14ac:dyDescent="0.4">
      <c r="B1664" s="123" t="str">
        <f>"Change in "&amp;B1662</f>
        <v>Change in Inventory - (Secondary label)</v>
      </c>
      <c r="C1664" s="160" t="s">
        <v>234</v>
      </c>
      <c r="D1664" s="160" t="s">
        <v>816</v>
      </c>
      <c r="E1664" s="200" t="str">
        <f t="shared" si="1944"/>
        <v>1664 WCINVBATCH-SV</v>
      </c>
      <c r="G1664" s="160"/>
      <c r="K1664" s="33">
        <f t="shared" ref="K1664:P1664" ca="1" si="1946">SUMIF($3:$3,K$2,1664:1664)</f>
        <v>-166666.66666666666</v>
      </c>
      <c r="L1664" s="33">
        <f t="shared" ca="1" si="1946"/>
        <v>165666.66666666666</v>
      </c>
      <c r="M1664" s="33">
        <f t="shared" ca="1" si="1946"/>
        <v>0</v>
      </c>
      <c r="N1664" s="33">
        <f t="shared" ca="1" si="1946"/>
        <v>0</v>
      </c>
      <c r="O1664" s="33">
        <f t="shared" ca="1" si="1946"/>
        <v>0</v>
      </c>
      <c r="P1664" s="33">
        <f t="shared" ca="1" si="1946"/>
        <v>0</v>
      </c>
      <c r="R1664" s="33"/>
      <c r="S1664" s="33">
        <f t="shared" ref="S1664:AX1664" ca="1" si="1947">R1662-S1662</f>
        <v>-166666.66666666666</v>
      </c>
      <c r="T1664" s="33">
        <f t="shared" ca="1" si="1947"/>
        <v>0</v>
      </c>
      <c r="U1664" s="33">
        <f t="shared" ca="1" si="1947"/>
        <v>0</v>
      </c>
      <c r="V1664" s="33">
        <f t="shared" ca="1" si="1947"/>
        <v>0</v>
      </c>
      <c r="W1664" s="33">
        <f t="shared" ca="1" si="1947"/>
        <v>0</v>
      </c>
      <c r="X1664" s="33">
        <f t="shared" ca="1" si="1947"/>
        <v>0</v>
      </c>
      <c r="Y1664" s="33">
        <f t="shared" ca="1" si="1947"/>
        <v>0</v>
      </c>
      <c r="Z1664" s="33">
        <f t="shared" ca="1" si="1947"/>
        <v>0</v>
      </c>
      <c r="AA1664" s="33">
        <f t="shared" ca="1" si="1947"/>
        <v>0</v>
      </c>
      <c r="AB1664" s="33">
        <f t="shared" ca="1" si="1947"/>
        <v>0</v>
      </c>
      <c r="AC1664" s="33">
        <f t="shared" ca="1" si="1947"/>
        <v>0</v>
      </c>
      <c r="AD1664" s="33">
        <f t="shared" ca="1" si="1947"/>
        <v>0</v>
      </c>
      <c r="AE1664" s="33">
        <f t="shared" ca="1" si="1947"/>
        <v>165666.66666666666</v>
      </c>
      <c r="AF1664" s="33">
        <f t="shared" ca="1" si="1947"/>
        <v>0</v>
      </c>
      <c r="AG1664" s="33">
        <f t="shared" ca="1" si="1947"/>
        <v>0</v>
      </c>
      <c r="AH1664" s="33">
        <f t="shared" ca="1" si="1947"/>
        <v>0</v>
      </c>
      <c r="AI1664" s="33">
        <f t="shared" ca="1" si="1947"/>
        <v>0</v>
      </c>
      <c r="AJ1664" s="33">
        <f t="shared" ca="1" si="1947"/>
        <v>0</v>
      </c>
      <c r="AK1664" s="33">
        <f t="shared" ca="1" si="1947"/>
        <v>0</v>
      </c>
      <c r="AL1664" s="33">
        <f t="shared" ca="1" si="1947"/>
        <v>0</v>
      </c>
      <c r="AM1664" s="33">
        <f t="shared" ca="1" si="1947"/>
        <v>0</v>
      </c>
      <c r="AN1664" s="33">
        <f t="shared" ca="1" si="1947"/>
        <v>0</v>
      </c>
      <c r="AO1664" s="33">
        <f t="shared" ca="1" si="1947"/>
        <v>0</v>
      </c>
      <c r="AP1664" s="33">
        <f t="shared" ca="1" si="1947"/>
        <v>0</v>
      </c>
      <c r="AQ1664" s="33">
        <f t="shared" ca="1" si="1947"/>
        <v>0</v>
      </c>
      <c r="AR1664" s="33">
        <f t="shared" ca="1" si="1947"/>
        <v>0</v>
      </c>
      <c r="AS1664" s="33">
        <f t="shared" ca="1" si="1947"/>
        <v>0</v>
      </c>
      <c r="AT1664" s="33">
        <f t="shared" ca="1" si="1947"/>
        <v>0</v>
      </c>
      <c r="AU1664" s="33">
        <f t="shared" ca="1" si="1947"/>
        <v>0</v>
      </c>
      <c r="AV1664" s="33">
        <f t="shared" ca="1" si="1947"/>
        <v>0</v>
      </c>
      <c r="AW1664" s="33">
        <f t="shared" ca="1" si="1947"/>
        <v>0</v>
      </c>
      <c r="AX1664" s="33">
        <f t="shared" ca="1" si="1947"/>
        <v>0</v>
      </c>
      <c r="AY1664" s="33">
        <f t="shared" ref="AY1664:CD1664" ca="1" si="1948">AX1662-AY1662</f>
        <v>0</v>
      </c>
      <c r="AZ1664" s="33">
        <f t="shared" ca="1" si="1948"/>
        <v>0</v>
      </c>
      <c r="BA1664" s="33">
        <f t="shared" ca="1" si="1948"/>
        <v>0</v>
      </c>
      <c r="BB1664" s="33">
        <f t="shared" ca="1" si="1948"/>
        <v>0</v>
      </c>
      <c r="BC1664" s="33">
        <f t="shared" ca="1" si="1948"/>
        <v>0</v>
      </c>
      <c r="BD1664" s="33">
        <f t="shared" ca="1" si="1948"/>
        <v>0</v>
      </c>
      <c r="BE1664" s="33">
        <f t="shared" ca="1" si="1948"/>
        <v>0</v>
      </c>
      <c r="BF1664" s="33">
        <f t="shared" ca="1" si="1948"/>
        <v>0</v>
      </c>
      <c r="BG1664" s="33">
        <f t="shared" ca="1" si="1948"/>
        <v>0</v>
      </c>
      <c r="BH1664" s="33">
        <f t="shared" ca="1" si="1948"/>
        <v>0</v>
      </c>
      <c r="BI1664" s="33">
        <f t="shared" ca="1" si="1948"/>
        <v>0</v>
      </c>
      <c r="BJ1664" s="33">
        <f t="shared" ca="1" si="1948"/>
        <v>0</v>
      </c>
      <c r="BK1664" s="33">
        <f t="shared" ca="1" si="1948"/>
        <v>0</v>
      </c>
      <c r="BL1664" s="33">
        <f t="shared" ca="1" si="1948"/>
        <v>0</v>
      </c>
      <c r="BM1664" s="33">
        <f t="shared" ca="1" si="1948"/>
        <v>0</v>
      </c>
      <c r="BN1664" s="33">
        <f t="shared" ca="1" si="1948"/>
        <v>0</v>
      </c>
      <c r="BO1664" s="33">
        <f t="shared" ca="1" si="1948"/>
        <v>0</v>
      </c>
      <c r="BP1664" s="33">
        <f t="shared" ca="1" si="1948"/>
        <v>0</v>
      </c>
      <c r="BQ1664" s="33">
        <f t="shared" ca="1" si="1948"/>
        <v>0</v>
      </c>
      <c r="BR1664" s="33">
        <f t="shared" ca="1" si="1948"/>
        <v>0</v>
      </c>
      <c r="BS1664" s="33">
        <f t="shared" ca="1" si="1948"/>
        <v>0</v>
      </c>
      <c r="BT1664" s="33">
        <f t="shared" ca="1" si="1948"/>
        <v>0</v>
      </c>
      <c r="BU1664" s="33">
        <f t="shared" ca="1" si="1948"/>
        <v>0</v>
      </c>
      <c r="BV1664" s="33">
        <f t="shared" ca="1" si="1948"/>
        <v>0</v>
      </c>
      <c r="BW1664" s="33">
        <f t="shared" ca="1" si="1948"/>
        <v>0</v>
      </c>
      <c r="BX1664" s="33">
        <f t="shared" ca="1" si="1948"/>
        <v>0</v>
      </c>
      <c r="BY1664" s="33">
        <f t="shared" ca="1" si="1948"/>
        <v>0</v>
      </c>
      <c r="BZ1664" s="33">
        <f t="shared" ca="1" si="1948"/>
        <v>0</v>
      </c>
      <c r="CA1664" s="33">
        <f t="shared" ca="1" si="1948"/>
        <v>0</v>
      </c>
      <c r="CB1664" s="33">
        <f t="shared" ca="1" si="1948"/>
        <v>0</v>
      </c>
      <c r="CC1664" s="33">
        <f t="shared" ca="1" si="1948"/>
        <v>0</v>
      </c>
      <c r="CD1664" s="33">
        <f t="shared" ca="1" si="1948"/>
        <v>0</v>
      </c>
      <c r="CE1664" s="33">
        <f t="shared" ref="CE1664:CL1664" ca="1" si="1949">CD1662-CE1662</f>
        <v>0</v>
      </c>
      <c r="CF1664" s="33">
        <f t="shared" ca="1" si="1949"/>
        <v>0</v>
      </c>
      <c r="CG1664" s="33">
        <f t="shared" ca="1" si="1949"/>
        <v>0</v>
      </c>
      <c r="CH1664" s="33">
        <f t="shared" ca="1" si="1949"/>
        <v>0</v>
      </c>
      <c r="CI1664" s="33">
        <f t="shared" ca="1" si="1949"/>
        <v>0</v>
      </c>
      <c r="CJ1664" s="33">
        <f t="shared" ca="1" si="1949"/>
        <v>0</v>
      </c>
      <c r="CK1664" s="33">
        <f t="shared" ca="1" si="1949"/>
        <v>0</v>
      </c>
      <c r="CL1664" s="33">
        <f t="shared" ca="1" si="1949"/>
        <v>0</v>
      </c>
    </row>
    <row r="1665" spans="2:90" x14ac:dyDescent="0.4">
      <c r="B1665" s="123"/>
      <c r="C1665" s="160"/>
      <c r="D1665" s="160" t="s">
        <v>816</v>
      </c>
      <c r="E1665" s="200" t="str">
        <f t="shared" si="1944"/>
        <v>1665 WCINVBATCH-SV</v>
      </c>
      <c r="G1665" s="160" t="s">
        <v>244</v>
      </c>
      <c r="K1665" s="33"/>
      <c r="L1665" s="33"/>
      <c r="M1665" s="33"/>
      <c r="N1665" s="33"/>
      <c r="O1665" s="33"/>
      <c r="P1665" s="33"/>
      <c r="R1665" s="33"/>
      <c r="S1665" s="33"/>
      <c r="T1665" s="33"/>
      <c r="U1665" s="33"/>
      <c r="V1665" s="33"/>
      <c r="W1665" s="33"/>
      <c r="X1665" s="33"/>
      <c r="Y1665" s="33"/>
      <c r="Z1665" s="33"/>
      <c r="AA1665" s="33"/>
      <c r="AB1665" s="33"/>
      <c r="AC1665" s="33"/>
      <c r="AD1665" s="33"/>
      <c r="AE1665" s="33"/>
      <c r="AF1665" s="33"/>
      <c r="AG1665" s="33"/>
      <c r="AH1665" s="33"/>
      <c r="AI1665" s="33"/>
      <c r="AJ1665" s="33"/>
      <c r="AK1665" s="33"/>
      <c r="AL1665" s="33"/>
      <c r="AM1665" s="33"/>
      <c r="AN1665" s="33"/>
      <c r="AO1665" s="33"/>
      <c r="AP1665" s="33"/>
      <c r="AQ1665" s="33"/>
      <c r="AR1665" s="33"/>
      <c r="AS1665" s="33"/>
      <c r="AT1665" s="33"/>
      <c r="AU1665" s="33"/>
      <c r="AV1665" s="33"/>
      <c r="AW1665" s="33"/>
      <c r="AX1665" s="33"/>
      <c r="AY1665" s="33"/>
      <c r="AZ1665" s="33"/>
      <c r="BA1665" s="33"/>
      <c r="BB1665" s="33"/>
      <c r="BC1665" s="33"/>
      <c r="BD1665" s="33"/>
      <c r="BE1665" s="33"/>
      <c r="BF1665" s="33"/>
      <c r="BG1665" s="33"/>
      <c r="BH1665" s="33"/>
      <c r="BI1665" s="33"/>
      <c r="BJ1665" s="33"/>
      <c r="BK1665" s="33"/>
      <c r="BL1665" s="33"/>
      <c r="BM1665" s="33"/>
      <c r="BN1665" s="33"/>
      <c r="BO1665" s="33"/>
      <c r="BP1665" s="33"/>
      <c r="BQ1665" s="33"/>
      <c r="BR1665" s="33"/>
      <c r="BS1665" s="33"/>
      <c r="BT1665" s="33"/>
      <c r="BU1665" s="33"/>
      <c r="BV1665" s="33"/>
      <c r="BW1665" s="33"/>
      <c r="BX1665" s="33"/>
      <c r="BY1665" s="33"/>
      <c r="BZ1665" s="33"/>
      <c r="CA1665" s="33"/>
      <c r="CB1665" s="33"/>
      <c r="CC1665" s="33"/>
      <c r="CD1665" s="33"/>
      <c r="CE1665" s="33"/>
      <c r="CF1665" s="33"/>
      <c r="CG1665" s="33"/>
      <c r="CH1665" s="33"/>
      <c r="CI1665" s="33"/>
      <c r="CJ1665" s="33"/>
      <c r="CK1665" s="33"/>
      <c r="CL1665" s="33"/>
    </row>
    <row r="1666" spans="2:90" x14ac:dyDescent="0.4">
      <c r="B1666" s="8" t="str">
        <f>B1637</f>
        <v>(Primary label)</v>
      </c>
      <c r="C1666" s="160"/>
      <c r="D1666" s="160" t="s">
        <v>816</v>
      </c>
      <c r="E1666" s="200" t="str">
        <f>ROW()&amp;" "&amp;D1666</f>
        <v>1666 WCINVBATCH-SV</v>
      </c>
      <c r="G1666" s="160" t="s">
        <v>332</v>
      </c>
      <c r="K1666" s="53"/>
      <c r="L1666" s="53"/>
      <c r="M1666" s="53"/>
      <c r="N1666" s="53"/>
      <c r="O1666" s="53"/>
      <c r="P1666" s="53"/>
      <c r="R1666" s="24"/>
      <c r="S1666" s="24"/>
      <c r="T1666" s="24"/>
      <c r="U1666" s="24"/>
      <c r="V1666" s="24"/>
      <c r="W1666" s="24"/>
      <c r="X1666" s="24"/>
      <c r="Y1666" s="24"/>
      <c r="Z1666" s="24"/>
      <c r="AA1666" s="24"/>
      <c r="AB1666" s="24"/>
      <c r="AC1666" s="24"/>
      <c r="AD1666" s="24"/>
      <c r="AE1666" s="24"/>
      <c r="AF1666" s="24"/>
      <c r="AG1666" s="24"/>
      <c r="AH1666" s="24"/>
      <c r="AI1666" s="24"/>
      <c r="AJ1666" s="24"/>
      <c r="AK1666" s="24"/>
      <c r="AL1666" s="24"/>
      <c r="AM1666" s="24"/>
      <c r="AN1666" s="24"/>
      <c r="AO1666" s="24"/>
      <c r="AP1666" s="24"/>
      <c r="AQ1666" s="24"/>
      <c r="AR1666" s="24"/>
      <c r="AS1666" s="24"/>
      <c r="AT1666" s="24"/>
      <c r="AU1666" s="24"/>
      <c r="AV1666" s="24"/>
      <c r="AW1666" s="24"/>
      <c r="AX1666" s="24"/>
      <c r="AY1666" s="24"/>
      <c r="AZ1666" s="24"/>
      <c r="BA1666" s="24"/>
      <c r="BB1666" s="24"/>
      <c r="BC1666" s="24"/>
      <c r="BD1666" s="24"/>
      <c r="BE1666" s="24"/>
      <c r="BF1666" s="24"/>
      <c r="BG1666" s="24"/>
      <c r="BH1666" s="24"/>
      <c r="BI1666" s="24"/>
      <c r="BJ1666" s="24"/>
      <c r="BK1666" s="24"/>
      <c r="BL1666" s="24"/>
      <c r="BM1666" s="24"/>
      <c r="BN1666" s="24"/>
      <c r="BO1666" s="24"/>
      <c r="BP1666" s="24"/>
      <c r="BQ1666" s="24"/>
      <c r="BR1666" s="24"/>
      <c r="BS1666" s="24"/>
      <c r="BT1666" s="24"/>
      <c r="BU1666" s="24"/>
      <c r="BV1666" s="24"/>
      <c r="BW1666" s="24"/>
      <c r="BX1666" s="24"/>
      <c r="BY1666" s="24"/>
      <c r="BZ1666" s="24"/>
      <c r="CA1666" s="24"/>
      <c r="CB1666" s="24"/>
      <c r="CC1666" s="24"/>
      <c r="CD1666" s="24"/>
      <c r="CE1666" s="24"/>
      <c r="CF1666" s="24"/>
      <c r="CG1666" s="24"/>
      <c r="CH1666" s="24"/>
      <c r="CI1666" s="24"/>
      <c r="CJ1666" s="24"/>
      <c r="CK1666" s="24"/>
      <c r="CL1666" s="24"/>
    </row>
    <row r="1667" spans="2:90" x14ac:dyDescent="0.4">
      <c r="B1667" s="8" t="str">
        <f>B1638</f>
        <v>primary unit</v>
      </c>
      <c r="C1667" s="160"/>
      <c r="D1667" s="160" t="s">
        <v>816</v>
      </c>
      <c r="E1667" s="200" t="str">
        <f>ROW()&amp;" "&amp;D1667</f>
        <v>1667 WCINVBATCH-SV</v>
      </c>
      <c r="G1667" s="160" t="s">
        <v>332</v>
      </c>
      <c r="K1667" s="53"/>
      <c r="L1667" s="53"/>
      <c r="M1667" s="53"/>
      <c r="N1667" s="53"/>
      <c r="O1667" s="53"/>
      <c r="P1667" s="53"/>
      <c r="R1667" s="24"/>
      <c r="S1667" s="24"/>
      <c r="T1667" s="24"/>
      <c r="U1667" s="24"/>
      <c r="V1667" s="24"/>
      <c r="W1667" s="24"/>
      <c r="X1667" s="24"/>
      <c r="Y1667" s="24"/>
      <c r="Z1667" s="24"/>
      <c r="AA1667" s="24"/>
      <c r="AB1667" s="24"/>
      <c r="AC1667" s="24"/>
      <c r="AD1667" s="24"/>
      <c r="AE1667" s="24"/>
      <c r="AF1667" s="24"/>
      <c r="AG1667" s="24"/>
      <c r="AH1667" s="24"/>
      <c r="AI1667" s="24"/>
      <c r="AJ1667" s="24"/>
      <c r="AK1667" s="24"/>
      <c r="AL1667" s="24"/>
      <c r="AM1667" s="24"/>
      <c r="AN1667" s="24"/>
      <c r="AO1667" s="24"/>
      <c r="AP1667" s="24"/>
      <c r="AQ1667" s="24"/>
      <c r="AR1667" s="24"/>
      <c r="AS1667" s="24"/>
      <c r="AT1667" s="24"/>
      <c r="AU1667" s="24"/>
      <c r="AV1667" s="24"/>
      <c r="AW1667" s="24"/>
      <c r="AX1667" s="24"/>
      <c r="AY1667" s="24"/>
      <c r="AZ1667" s="24"/>
      <c r="BA1667" s="24"/>
      <c r="BB1667" s="24"/>
      <c r="BC1667" s="24"/>
      <c r="BD1667" s="24"/>
      <c r="BE1667" s="24"/>
      <c r="BF1667" s="24"/>
      <c r="BG1667" s="24"/>
      <c r="BH1667" s="24"/>
      <c r="BI1667" s="24"/>
      <c r="BJ1667" s="24"/>
      <c r="BK1667" s="24"/>
      <c r="BL1667" s="24"/>
      <c r="BM1667" s="24"/>
      <c r="BN1667" s="24"/>
      <c r="BO1667" s="24"/>
      <c r="BP1667" s="24"/>
      <c r="BQ1667" s="24"/>
      <c r="BR1667" s="24"/>
      <c r="BS1667" s="24"/>
      <c r="BT1667" s="24"/>
      <c r="BU1667" s="24"/>
      <c r="BV1667" s="24"/>
      <c r="BW1667" s="24"/>
      <c r="BX1667" s="24"/>
      <c r="BY1667" s="24"/>
      <c r="BZ1667" s="24"/>
      <c r="CA1667" s="24"/>
      <c r="CB1667" s="24"/>
      <c r="CC1667" s="24"/>
      <c r="CD1667" s="24"/>
      <c r="CE1667" s="24"/>
      <c r="CF1667" s="24"/>
      <c r="CG1667" s="24"/>
      <c r="CH1667" s="24"/>
      <c r="CI1667" s="24"/>
      <c r="CJ1667" s="24"/>
      <c r="CK1667" s="24"/>
      <c r="CL1667" s="24"/>
    </row>
    <row r="1668" spans="2:90" x14ac:dyDescent="0.4">
      <c r="B1668" s="8" t="str">
        <f>B1639</f>
        <v>Primary revenue driver</v>
      </c>
      <c r="C1668" s="160"/>
      <c r="D1668" s="160" t="s">
        <v>816</v>
      </c>
      <c r="E1668" s="200" t="str">
        <f t="shared" ref="E1668:E1673" si="1950">ROW()&amp;" "&amp;D1668</f>
        <v>1668 WCINVBATCH-SV</v>
      </c>
      <c r="G1668" s="160" t="s">
        <v>332</v>
      </c>
      <c r="K1668" s="53"/>
      <c r="L1668" s="53"/>
      <c r="M1668" s="53"/>
      <c r="N1668" s="53"/>
      <c r="O1668" s="53"/>
      <c r="P1668" s="53"/>
      <c r="R1668" s="24"/>
      <c r="S1668" s="211" t="str">
        <f t="shared" ref="S1668" si="1951">S1628</f>
        <v>S$12</v>
      </c>
      <c r="T1668" s="211" t="str">
        <f t="shared" ref="T1668:AX1668" si="1952">T1628</f>
        <v>T$12</v>
      </c>
      <c r="U1668" s="211" t="str">
        <f t="shared" si="1952"/>
        <v>U$12</v>
      </c>
      <c r="V1668" s="211" t="str">
        <f t="shared" si="1952"/>
        <v>V$12</v>
      </c>
      <c r="W1668" s="211" t="str">
        <f t="shared" si="1952"/>
        <v>W$12</v>
      </c>
      <c r="X1668" s="211" t="str">
        <f t="shared" si="1952"/>
        <v>X$12</v>
      </c>
      <c r="Y1668" s="211" t="str">
        <f t="shared" si="1952"/>
        <v>Y$12</v>
      </c>
      <c r="Z1668" s="211" t="str">
        <f t="shared" si="1952"/>
        <v>Z$12</v>
      </c>
      <c r="AA1668" s="211" t="str">
        <f t="shared" si="1952"/>
        <v>AA$12</v>
      </c>
      <c r="AB1668" s="211" t="str">
        <f t="shared" si="1952"/>
        <v>AB$12</v>
      </c>
      <c r="AC1668" s="211" t="str">
        <f t="shared" si="1952"/>
        <v>AC$12</v>
      </c>
      <c r="AD1668" s="211" t="str">
        <f t="shared" si="1952"/>
        <v>AD$12</v>
      </c>
      <c r="AE1668" s="211" t="str">
        <f t="shared" si="1952"/>
        <v>AE$12</v>
      </c>
      <c r="AF1668" s="211" t="str">
        <f t="shared" si="1952"/>
        <v>AF$12</v>
      </c>
      <c r="AG1668" s="211" t="str">
        <f t="shared" si="1952"/>
        <v>AG$12</v>
      </c>
      <c r="AH1668" s="211" t="str">
        <f t="shared" si="1952"/>
        <v>AH$12</v>
      </c>
      <c r="AI1668" s="211" t="str">
        <f t="shared" si="1952"/>
        <v>AI$12</v>
      </c>
      <c r="AJ1668" s="211" t="str">
        <f t="shared" si="1952"/>
        <v>AJ$12</v>
      </c>
      <c r="AK1668" s="211" t="str">
        <f t="shared" si="1952"/>
        <v>AK$12</v>
      </c>
      <c r="AL1668" s="211" t="str">
        <f t="shared" si="1952"/>
        <v>AL$12</v>
      </c>
      <c r="AM1668" s="211" t="str">
        <f t="shared" si="1952"/>
        <v>AM$12</v>
      </c>
      <c r="AN1668" s="211" t="str">
        <f t="shared" si="1952"/>
        <v>AN$12</v>
      </c>
      <c r="AO1668" s="211" t="str">
        <f t="shared" si="1952"/>
        <v>AO$12</v>
      </c>
      <c r="AP1668" s="211" t="str">
        <f t="shared" si="1952"/>
        <v>AP$12</v>
      </c>
      <c r="AQ1668" s="211" t="str">
        <f t="shared" si="1952"/>
        <v>AQ$12</v>
      </c>
      <c r="AR1668" s="211" t="str">
        <f t="shared" si="1952"/>
        <v>AR$12</v>
      </c>
      <c r="AS1668" s="211" t="str">
        <f t="shared" si="1952"/>
        <v>AS$12</v>
      </c>
      <c r="AT1668" s="211" t="str">
        <f t="shared" si="1952"/>
        <v>AT$12</v>
      </c>
      <c r="AU1668" s="211" t="str">
        <f t="shared" si="1952"/>
        <v>AU$12</v>
      </c>
      <c r="AV1668" s="211" t="str">
        <f t="shared" si="1952"/>
        <v>AV$12</v>
      </c>
      <c r="AW1668" s="211" t="str">
        <f t="shared" si="1952"/>
        <v>AW$12</v>
      </c>
      <c r="AX1668" s="211" t="str">
        <f t="shared" si="1952"/>
        <v>AX$12</v>
      </c>
      <c r="AY1668" s="211" t="str">
        <f t="shared" ref="AY1668:CD1668" si="1953">AY1628</f>
        <v>AY$12</v>
      </c>
      <c r="AZ1668" s="211" t="str">
        <f t="shared" si="1953"/>
        <v>AZ$12</v>
      </c>
      <c r="BA1668" s="211" t="str">
        <f t="shared" si="1953"/>
        <v>BA$12</v>
      </c>
      <c r="BB1668" s="211" t="str">
        <f t="shared" si="1953"/>
        <v>BB$12</v>
      </c>
      <c r="BC1668" s="211" t="str">
        <f t="shared" si="1953"/>
        <v>BC$12</v>
      </c>
      <c r="BD1668" s="211" t="str">
        <f t="shared" si="1953"/>
        <v>BD$12</v>
      </c>
      <c r="BE1668" s="211" t="str">
        <f t="shared" si="1953"/>
        <v>BE$12</v>
      </c>
      <c r="BF1668" s="211" t="str">
        <f t="shared" si="1953"/>
        <v>BF$12</v>
      </c>
      <c r="BG1668" s="211" t="str">
        <f t="shared" si="1953"/>
        <v>BG$12</v>
      </c>
      <c r="BH1668" s="211" t="str">
        <f t="shared" si="1953"/>
        <v>BH$12</v>
      </c>
      <c r="BI1668" s="211" t="str">
        <f t="shared" si="1953"/>
        <v>BI$12</v>
      </c>
      <c r="BJ1668" s="211" t="str">
        <f t="shared" si="1953"/>
        <v>BJ$12</v>
      </c>
      <c r="BK1668" s="211" t="str">
        <f t="shared" si="1953"/>
        <v>BK$12</v>
      </c>
      <c r="BL1668" s="211" t="str">
        <f t="shared" si="1953"/>
        <v>BL$12</v>
      </c>
      <c r="BM1668" s="211" t="str">
        <f t="shared" si="1953"/>
        <v>BM$12</v>
      </c>
      <c r="BN1668" s="211" t="str">
        <f t="shared" si="1953"/>
        <v>BN$12</v>
      </c>
      <c r="BO1668" s="211" t="str">
        <f t="shared" si="1953"/>
        <v>BO$12</v>
      </c>
      <c r="BP1668" s="211" t="str">
        <f t="shared" si="1953"/>
        <v>BP$12</v>
      </c>
      <c r="BQ1668" s="211" t="str">
        <f t="shared" si="1953"/>
        <v>BQ$12</v>
      </c>
      <c r="BR1668" s="211" t="str">
        <f t="shared" si="1953"/>
        <v>BR$12</v>
      </c>
      <c r="BS1668" s="211" t="str">
        <f t="shared" si="1953"/>
        <v>BS$12</v>
      </c>
      <c r="BT1668" s="211" t="str">
        <f t="shared" si="1953"/>
        <v>BT$12</v>
      </c>
      <c r="BU1668" s="211" t="str">
        <f t="shared" si="1953"/>
        <v>BU$12</v>
      </c>
      <c r="BV1668" s="211" t="str">
        <f t="shared" si="1953"/>
        <v>BV$12</v>
      </c>
      <c r="BW1668" s="211" t="str">
        <f t="shared" si="1953"/>
        <v>BW$12</v>
      </c>
      <c r="BX1668" s="211" t="str">
        <f t="shared" si="1953"/>
        <v>BX$12</v>
      </c>
      <c r="BY1668" s="211" t="str">
        <f t="shared" si="1953"/>
        <v>BY$12</v>
      </c>
      <c r="BZ1668" s="211" t="str">
        <f t="shared" si="1953"/>
        <v>BZ$12</v>
      </c>
      <c r="CA1668" s="211" t="str">
        <f t="shared" si="1953"/>
        <v>CA$12</v>
      </c>
      <c r="CB1668" s="211" t="str">
        <f t="shared" si="1953"/>
        <v>CB$12</v>
      </c>
      <c r="CC1668" s="211" t="str">
        <f t="shared" si="1953"/>
        <v>CC$12</v>
      </c>
      <c r="CD1668" s="211" t="str">
        <f t="shared" si="1953"/>
        <v>CD$12</v>
      </c>
      <c r="CE1668" s="211" t="str">
        <f t="shared" ref="CE1668:CK1668" si="1954">CE1628</f>
        <v>CE$12</v>
      </c>
      <c r="CF1668" s="211" t="str">
        <f t="shared" si="1954"/>
        <v>CF$12</v>
      </c>
      <c r="CG1668" s="211" t="str">
        <f t="shared" si="1954"/>
        <v>CG$12</v>
      </c>
      <c r="CH1668" s="211" t="str">
        <f t="shared" si="1954"/>
        <v>CH$12</v>
      </c>
      <c r="CI1668" s="211" t="str">
        <f t="shared" si="1954"/>
        <v>CI$12</v>
      </c>
      <c r="CJ1668" s="211" t="str">
        <f t="shared" si="1954"/>
        <v>CJ$12</v>
      </c>
      <c r="CK1668" s="211" t="str">
        <f t="shared" si="1954"/>
        <v>CK$12</v>
      </c>
      <c r="CL1668" s="211" t="str">
        <f t="shared" ref="CL1668" si="1955">CL1628</f>
        <v>CL$12</v>
      </c>
    </row>
    <row r="1669" spans="2:90" x14ac:dyDescent="0.4">
      <c r="B1669" s="8" t="str">
        <f>B1640</f>
        <v>Primary volume driver</v>
      </c>
      <c r="C1669" s="160"/>
      <c r="D1669" s="160" t="s">
        <v>816</v>
      </c>
      <c r="E1669" s="200" t="str">
        <f t="shared" si="1950"/>
        <v>1669 WCINVBATCH-SV</v>
      </c>
      <c r="G1669" s="160" t="s">
        <v>332</v>
      </c>
      <c r="H1669" s="56"/>
      <c r="I1669" s="79"/>
      <c r="J1669" s="79"/>
      <c r="K1669" s="15"/>
      <c r="L1669" s="15"/>
      <c r="M1669" s="15"/>
      <c r="N1669" s="15"/>
      <c r="O1669" s="15"/>
      <c r="P1669" s="15"/>
      <c r="R1669" s="15"/>
      <c r="S1669" s="211" t="str">
        <f t="shared" ref="S1669" si="1956">S1629</f>
        <v>S$13</v>
      </c>
      <c r="T1669" s="211" t="str">
        <f t="shared" ref="T1669:AX1669" si="1957">T1629</f>
        <v>T$13</v>
      </c>
      <c r="U1669" s="211" t="str">
        <f t="shared" si="1957"/>
        <v>U$13</v>
      </c>
      <c r="V1669" s="211" t="str">
        <f t="shared" si="1957"/>
        <v>V$13</v>
      </c>
      <c r="W1669" s="211" t="str">
        <f t="shared" si="1957"/>
        <v>W$13</v>
      </c>
      <c r="X1669" s="211" t="str">
        <f t="shared" si="1957"/>
        <v>X$13</v>
      </c>
      <c r="Y1669" s="211" t="str">
        <f t="shared" si="1957"/>
        <v>Y$13</v>
      </c>
      <c r="Z1669" s="211" t="str">
        <f t="shared" si="1957"/>
        <v>Z$13</v>
      </c>
      <c r="AA1669" s="211" t="str">
        <f t="shared" si="1957"/>
        <v>AA$13</v>
      </c>
      <c r="AB1669" s="211" t="str">
        <f t="shared" si="1957"/>
        <v>AB$13</v>
      </c>
      <c r="AC1669" s="211" t="str">
        <f t="shared" si="1957"/>
        <v>AC$13</v>
      </c>
      <c r="AD1669" s="211" t="str">
        <f t="shared" si="1957"/>
        <v>AD$13</v>
      </c>
      <c r="AE1669" s="211" t="str">
        <f t="shared" si="1957"/>
        <v>AE$13</v>
      </c>
      <c r="AF1669" s="211" t="str">
        <f t="shared" si="1957"/>
        <v>AF$13</v>
      </c>
      <c r="AG1669" s="211" t="str">
        <f t="shared" si="1957"/>
        <v>AG$13</v>
      </c>
      <c r="AH1669" s="211" t="str">
        <f t="shared" si="1957"/>
        <v>AH$13</v>
      </c>
      <c r="AI1669" s="211" t="str">
        <f t="shared" si="1957"/>
        <v>AI$13</v>
      </c>
      <c r="AJ1669" s="211" t="str">
        <f t="shared" si="1957"/>
        <v>AJ$13</v>
      </c>
      <c r="AK1669" s="211" t="str">
        <f t="shared" si="1957"/>
        <v>AK$13</v>
      </c>
      <c r="AL1669" s="211" t="str">
        <f t="shared" si="1957"/>
        <v>AL$13</v>
      </c>
      <c r="AM1669" s="211" t="str">
        <f t="shared" si="1957"/>
        <v>AM$13</v>
      </c>
      <c r="AN1669" s="211" t="str">
        <f t="shared" si="1957"/>
        <v>AN$13</v>
      </c>
      <c r="AO1669" s="211" t="str">
        <f t="shared" si="1957"/>
        <v>AO$13</v>
      </c>
      <c r="AP1669" s="211" t="str">
        <f t="shared" si="1957"/>
        <v>AP$13</v>
      </c>
      <c r="AQ1669" s="211" t="str">
        <f t="shared" si="1957"/>
        <v>AQ$13</v>
      </c>
      <c r="AR1669" s="211" t="str">
        <f t="shared" si="1957"/>
        <v>AR$13</v>
      </c>
      <c r="AS1669" s="211" t="str">
        <f t="shared" si="1957"/>
        <v>AS$13</v>
      </c>
      <c r="AT1669" s="211" t="str">
        <f t="shared" si="1957"/>
        <v>AT$13</v>
      </c>
      <c r="AU1669" s="211" t="str">
        <f t="shared" si="1957"/>
        <v>AU$13</v>
      </c>
      <c r="AV1669" s="211" t="str">
        <f t="shared" si="1957"/>
        <v>AV$13</v>
      </c>
      <c r="AW1669" s="211" t="str">
        <f t="shared" si="1957"/>
        <v>AW$13</v>
      </c>
      <c r="AX1669" s="211" t="str">
        <f t="shared" si="1957"/>
        <v>AX$13</v>
      </c>
      <c r="AY1669" s="211" t="str">
        <f t="shared" ref="AY1669:CD1669" si="1958">AY1629</f>
        <v>AY$13</v>
      </c>
      <c r="AZ1669" s="211" t="str">
        <f t="shared" si="1958"/>
        <v>AZ$13</v>
      </c>
      <c r="BA1669" s="211" t="str">
        <f t="shared" si="1958"/>
        <v>BA$13</v>
      </c>
      <c r="BB1669" s="211" t="str">
        <f t="shared" si="1958"/>
        <v>BB$13</v>
      </c>
      <c r="BC1669" s="211" t="str">
        <f t="shared" si="1958"/>
        <v>BC$13</v>
      </c>
      <c r="BD1669" s="211" t="str">
        <f t="shared" si="1958"/>
        <v>BD$13</v>
      </c>
      <c r="BE1669" s="211" t="str">
        <f t="shared" si="1958"/>
        <v>BE$13</v>
      </c>
      <c r="BF1669" s="211" t="str">
        <f t="shared" si="1958"/>
        <v>BF$13</v>
      </c>
      <c r="BG1669" s="211" t="str">
        <f t="shared" si="1958"/>
        <v>BG$13</v>
      </c>
      <c r="BH1669" s="211" t="str">
        <f t="shared" si="1958"/>
        <v>BH$13</v>
      </c>
      <c r="BI1669" s="211" t="str">
        <f t="shared" si="1958"/>
        <v>BI$13</v>
      </c>
      <c r="BJ1669" s="211" t="str">
        <f t="shared" si="1958"/>
        <v>BJ$13</v>
      </c>
      <c r="BK1669" s="211" t="str">
        <f t="shared" si="1958"/>
        <v>BK$13</v>
      </c>
      <c r="BL1669" s="211" t="str">
        <f t="shared" si="1958"/>
        <v>BL$13</v>
      </c>
      <c r="BM1669" s="211" t="str">
        <f t="shared" si="1958"/>
        <v>BM$13</v>
      </c>
      <c r="BN1669" s="211" t="str">
        <f t="shared" si="1958"/>
        <v>BN$13</v>
      </c>
      <c r="BO1669" s="211" t="str">
        <f t="shared" si="1958"/>
        <v>BO$13</v>
      </c>
      <c r="BP1669" s="211" t="str">
        <f t="shared" si="1958"/>
        <v>BP$13</v>
      </c>
      <c r="BQ1669" s="211" t="str">
        <f t="shared" si="1958"/>
        <v>BQ$13</v>
      </c>
      <c r="BR1669" s="211" t="str">
        <f t="shared" si="1958"/>
        <v>BR$13</v>
      </c>
      <c r="BS1669" s="211" t="str">
        <f t="shared" si="1958"/>
        <v>BS$13</v>
      </c>
      <c r="BT1669" s="211" t="str">
        <f t="shared" si="1958"/>
        <v>BT$13</v>
      </c>
      <c r="BU1669" s="211" t="str">
        <f t="shared" si="1958"/>
        <v>BU$13</v>
      </c>
      <c r="BV1669" s="211" t="str">
        <f t="shared" si="1958"/>
        <v>BV$13</v>
      </c>
      <c r="BW1669" s="211" t="str">
        <f t="shared" si="1958"/>
        <v>BW$13</v>
      </c>
      <c r="BX1669" s="211" t="str">
        <f t="shared" si="1958"/>
        <v>BX$13</v>
      </c>
      <c r="BY1669" s="211" t="str">
        <f t="shared" si="1958"/>
        <v>BY$13</v>
      </c>
      <c r="BZ1669" s="211" t="str">
        <f t="shared" si="1958"/>
        <v>BZ$13</v>
      </c>
      <c r="CA1669" s="211" t="str">
        <f t="shared" si="1958"/>
        <v>CA$13</v>
      </c>
      <c r="CB1669" s="211" t="str">
        <f t="shared" si="1958"/>
        <v>CB$13</v>
      </c>
      <c r="CC1669" s="211" t="str">
        <f t="shared" si="1958"/>
        <v>CC$13</v>
      </c>
      <c r="CD1669" s="211" t="str">
        <f t="shared" si="1958"/>
        <v>CD$13</v>
      </c>
      <c r="CE1669" s="211" t="str">
        <f t="shared" ref="CE1669:CK1669" si="1959">CE1629</f>
        <v>CE$13</v>
      </c>
      <c r="CF1669" s="211" t="str">
        <f t="shared" si="1959"/>
        <v>CF$13</v>
      </c>
      <c r="CG1669" s="211" t="str">
        <f t="shared" si="1959"/>
        <v>CG$13</v>
      </c>
      <c r="CH1669" s="211" t="str">
        <f t="shared" si="1959"/>
        <v>CH$13</v>
      </c>
      <c r="CI1669" s="211" t="str">
        <f t="shared" si="1959"/>
        <v>CI$13</v>
      </c>
      <c r="CJ1669" s="211" t="str">
        <f t="shared" si="1959"/>
        <v>CJ$13</v>
      </c>
      <c r="CK1669" s="211" t="str">
        <f t="shared" si="1959"/>
        <v>CK$13</v>
      </c>
      <c r="CL1669" s="211" t="str">
        <f t="shared" ref="CL1669" si="1960">CL1629</f>
        <v>CL$13</v>
      </c>
    </row>
    <row r="1670" spans="2:90" x14ac:dyDescent="0.4">
      <c r="B1670" s="89" t="str">
        <f>B1645</f>
        <v xml:space="preserve">COGS w/ inventory - volume driven: </v>
      </c>
      <c r="C1670" s="160"/>
      <c r="D1670" s="160" t="s">
        <v>816</v>
      </c>
      <c r="E1670" s="200" t="str">
        <f t="shared" si="1950"/>
        <v>1670 WCINVBATCH-SV</v>
      </c>
      <c r="G1670" s="160" t="s">
        <v>332</v>
      </c>
      <c r="H1670" s="12"/>
      <c r="I1670" s="60"/>
      <c r="J1670" s="60"/>
      <c r="K1670" s="15"/>
      <c r="L1670" s="15"/>
      <c r="M1670" s="15"/>
      <c r="N1670" s="15"/>
      <c r="O1670" s="15"/>
      <c r="P1670" s="15"/>
      <c r="R1670" s="15"/>
      <c r="S1670" s="211">
        <f t="shared" ref="S1670" si="1961">S1630</f>
        <v>0</v>
      </c>
      <c r="T1670" s="211">
        <f t="shared" ref="T1670:AX1670" si="1962">T1630</f>
        <v>0</v>
      </c>
      <c r="U1670" s="211">
        <f t="shared" si="1962"/>
        <v>0</v>
      </c>
      <c r="V1670" s="211">
        <f t="shared" si="1962"/>
        <v>0</v>
      </c>
      <c r="W1670" s="211">
        <f t="shared" si="1962"/>
        <v>0</v>
      </c>
      <c r="X1670" s="211">
        <f t="shared" si="1962"/>
        <v>0</v>
      </c>
      <c r="Y1670" s="211">
        <f t="shared" si="1962"/>
        <v>0</v>
      </c>
      <c r="Z1670" s="211">
        <f t="shared" si="1962"/>
        <v>0</v>
      </c>
      <c r="AA1670" s="211">
        <f t="shared" si="1962"/>
        <v>0</v>
      </c>
      <c r="AB1670" s="211">
        <f t="shared" si="1962"/>
        <v>0</v>
      </c>
      <c r="AC1670" s="211">
        <f t="shared" si="1962"/>
        <v>0</v>
      </c>
      <c r="AD1670" s="211">
        <f t="shared" si="1962"/>
        <v>0</v>
      </c>
      <c r="AE1670" s="211">
        <f t="shared" si="1962"/>
        <v>0</v>
      </c>
      <c r="AF1670" s="211">
        <f t="shared" si="1962"/>
        <v>0</v>
      </c>
      <c r="AG1670" s="211">
        <f t="shared" si="1962"/>
        <v>0</v>
      </c>
      <c r="AH1670" s="211">
        <f t="shared" si="1962"/>
        <v>0</v>
      </c>
      <c r="AI1670" s="211">
        <f t="shared" si="1962"/>
        <v>0</v>
      </c>
      <c r="AJ1670" s="211">
        <f t="shared" si="1962"/>
        <v>0</v>
      </c>
      <c r="AK1670" s="211">
        <f t="shared" si="1962"/>
        <v>0</v>
      </c>
      <c r="AL1670" s="211">
        <f t="shared" si="1962"/>
        <v>0</v>
      </c>
      <c r="AM1670" s="211">
        <f t="shared" si="1962"/>
        <v>0</v>
      </c>
      <c r="AN1670" s="211">
        <f t="shared" si="1962"/>
        <v>0</v>
      </c>
      <c r="AO1670" s="211">
        <f t="shared" si="1962"/>
        <v>0</v>
      </c>
      <c r="AP1670" s="211">
        <f t="shared" si="1962"/>
        <v>0</v>
      </c>
      <c r="AQ1670" s="211">
        <f t="shared" si="1962"/>
        <v>0</v>
      </c>
      <c r="AR1670" s="211">
        <f t="shared" si="1962"/>
        <v>0</v>
      </c>
      <c r="AS1670" s="211">
        <f t="shared" si="1962"/>
        <v>0</v>
      </c>
      <c r="AT1670" s="211">
        <f t="shared" si="1962"/>
        <v>0</v>
      </c>
      <c r="AU1670" s="211">
        <f t="shared" si="1962"/>
        <v>0</v>
      </c>
      <c r="AV1670" s="211">
        <f t="shared" si="1962"/>
        <v>0</v>
      </c>
      <c r="AW1670" s="211">
        <f t="shared" si="1962"/>
        <v>0</v>
      </c>
      <c r="AX1670" s="211">
        <f t="shared" si="1962"/>
        <v>0</v>
      </c>
      <c r="AY1670" s="211">
        <f t="shared" ref="AY1670:CD1670" si="1963">AY1630</f>
        <v>0</v>
      </c>
      <c r="AZ1670" s="211">
        <f t="shared" si="1963"/>
        <v>0</v>
      </c>
      <c r="BA1670" s="211">
        <f t="shared" si="1963"/>
        <v>0</v>
      </c>
      <c r="BB1670" s="211">
        <f t="shared" si="1963"/>
        <v>0</v>
      </c>
      <c r="BC1670" s="211">
        <f t="shared" si="1963"/>
        <v>0</v>
      </c>
      <c r="BD1670" s="211">
        <f t="shared" si="1963"/>
        <v>0</v>
      </c>
      <c r="BE1670" s="211">
        <f t="shared" si="1963"/>
        <v>0</v>
      </c>
      <c r="BF1670" s="211">
        <f t="shared" si="1963"/>
        <v>0</v>
      </c>
      <c r="BG1670" s="211">
        <f t="shared" si="1963"/>
        <v>0</v>
      </c>
      <c r="BH1670" s="211">
        <f t="shared" si="1963"/>
        <v>0</v>
      </c>
      <c r="BI1670" s="211">
        <f t="shared" si="1963"/>
        <v>0</v>
      </c>
      <c r="BJ1670" s="211">
        <f t="shared" si="1963"/>
        <v>0</v>
      </c>
      <c r="BK1670" s="211">
        <f t="shared" si="1963"/>
        <v>0</v>
      </c>
      <c r="BL1670" s="211">
        <f t="shared" si="1963"/>
        <v>0</v>
      </c>
      <c r="BM1670" s="211">
        <f t="shared" si="1963"/>
        <v>0</v>
      </c>
      <c r="BN1670" s="211">
        <f t="shared" si="1963"/>
        <v>0</v>
      </c>
      <c r="BO1670" s="211">
        <f t="shared" si="1963"/>
        <v>0</v>
      </c>
      <c r="BP1670" s="211">
        <f t="shared" si="1963"/>
        <v>0</v>
      </c>
      <c r="BQ1670" s="211">
        <f t="shared" si="1963"/>
        <v>0</v>
      </c>
      <c r="BR1670" s="211">
        <f t="shared" si="1963"/>
        <v>0</v>
      </c>
      <c r="BS1670" s="211">
        <f t="shared" si="1963"/>
        <v>0</v>
      </c>
      <c r="BT1670" s="211">
        <f t="shared" si="1963"/>
        <v>0</v>
      </c>
      <c r="BU1670" s="211">
        <f t="shared" si="1963"/>
        <v>0</v>
      </c>
      <c r="BV1670" s="211">
        <f t="shared" si="1963"/>
        <v>0</v>
      </c>
      <c r="BW1670" s="211">
        <f t="shared" si="1963"/>
        <v>0</v>
      </c>
      <c r="BX1670" s="211">
        <f t="shared" si="1963"/>
        <v>0</v>
      </c>
      <c r="BY1670" s="211">
        <f t="shared" si="1963"/>
        <v>0</v>
      </c>
      <c r="BZ1670" s="211">
        <f t="shared" si="1963"/>
        <v>0</v>
      </c>
      <c r="CA1670" s="211">
        <f t="shared" si="1963"/>
        <v>0</v>
      </c>
      <c r="CB1670" s="211">
        <f t="shared" si="1963"/>
        <v>0</v>
      </c>
      <c r="CC1670" s="211">
        <f t="shared" si="1963"/>
        <v>0</v>
      </c>
      <c r="CD1670" s="211">
        <f t="shared" si="1963"/>
        <v>0</v>
      </c>
      <c r="CE1670" s="211">
        <f t="shared" ref="CE1670:CK1670" si="1964">CE1630</f>
        <v>0</v>
      </c>
      <c r="CF1670" s="211">
        <f t="shared" si="1964"/>
        <v>0</v>
      </c>
      <c r="CG1670" s="211">
        <f t="shared" si="1964"/>
        <v>0</v>
      </c>
      <c r="CH1670" s="211">
        <f t="shared" si="1964"/>
        <v>0</v>
      </c>
      <c r="CI1670" s="211">
        <f t="shared" si="1964"/>
        <v>0</v>
      </c>
      <c r="CJ1670" s="211">
        <f t="shared" si="1964"/>
        <v>0</v>
      </c>
      <c r="CK1670" s="211">
        <f t="shared" si="1964"/>
        <v>0</v>
      </c>
      <c r="CL1670" s="211">
        <f t="shared" ref="CL1670" si="1965">CL1630</f>
        <v>0</v>
      </c>
    </row>
    <row r="1671" spans="2:90" x14ac:dyDescent="0.4">
      <c r="B1671" s="235" t="str">
        <f>IFERROR(SUBSTITUTE(TRIM(MID(B1645, SEARCH("-", B1645) + 1, LEN(B1645))),":",""),"no unit")</f>
        <v>volume driven</v>
      </c>
      <c r="C1671" s="160"/>
      <c r="D1671" s="160" t="s">
        <v>816</v>
      </c>
      <c r="E1671" s="200" t="str">
        <f t="shared" si="1950"/>
        <v>1671 WCINVBATCH-SV</v>
      </c>
      <c r="G1671" s="160" t="s">
        <v>332</v>
      </c>
      <c r="H1671" s="12"/>
      <c r="I1671" s="60"/>
      <c r="J1671" s="60"/>
      <c r="K1671" s="15"/>
      <c r="L1671" s="15"/>
      <c r="M1671" s="15"/>
      <c r="N1671" s="15"/>
      <c r="O1671" s="15"/>
      <c r="P1671" s="15"/>
      <c r="R1671" s="15"/>
      <c r="S1671" s="211"/>
      <c r="T1671" s="211"/>
      <c r="U1671" s="211"/>
      <c r="V1671" s="211"/>
      <c r="W1671" s="211"/>
      <c r="X1671" s="211"/>
      <c r="Y1671" s="211"/>
      <c r="Z1671" s="211"/>
      <c r="AA1671" s="211"/>
      <c r="AB1671" s="211"/>
      <c r="AC1671" s="211"/>
      <c r="AD1671" s="211"/>
      <c r="AE1671" s="211"/>
      <c r="AF1671" s="211"/>
      <c r="AG1671" s="211"/>
      <c r="AH1671" s="211"/>
      <c r="AI1671" s="211"/>
      <c r="AJ1671" s="211"/>
      <c r="AK1671" s="211"/>
      <c r="AL1671" s="211"/>
      <c r="AM1671" s="211"/>
      <c r="AN1671" s="211"/>
      <c r="AO1671" s="211"/>
      <c r="AP1671" s="211"/>
      <c r="AQ1671" s="211"/>
      <c r="AR1671" s="211"/>
      <c r="AS1671" s="211"/>
      <c r="AT1671" s="211"/>
      <c r="AU1671" s="211"/>
      <c r="AV1671" s="211"/>
      <c r="AW1671" s="211"/>
      <c r="AX1671" s="211"/>
      <c r="AY1671" s="211"/>
      <c r="AZ1671" s="211"/>
      <c r="BA1671" s="211"/>
      <c r="BB1671" s="211"/>
      <c r="BC1671" s="211"/>
      <c r="BD1671" s="211"/>
      <c r="BE1671" s="211"/>
      <c r="BF1671" s="211"/>
      <c r="BG1671" s="211"/>
      <c r="BH1671" s="211"/>
      <c r="BI1671" s="211"/>
      <c r="BJ1671" s="211"/>
      <c r="BK1671" s="211"/>
      <c r="BL1671" s="211"/>
      <c r="BM1671" s="211"/>
      <c r="BN1671" s="211"/>
      <c r="BO1671" s="211"/>
      <c r="BP1671" s="211"/>
      <c r="BQ1671" s="211"/>
      <c r="BR1671" s="211"/>
      <c r="BS1671" s="211"/>
      <c r="BT1671" s="211"/>
      <c r="BU1671" s="211"/>
      <c r="BV1671" s="211"/>
      <c r="BW1671" s="211"/>
      <c r="BX1671" s="211"/>
      <c r="BY1671" s="211"/>
      <c r="BZ1671" s="211"/>
      <c r="CA1671" s="211"/>
      <c r="CB1671" s="211"/>
      <c r="CC1671" s="211"/>
      <c r="CD1671" s="211"/>
      <c r="CE1671" s="211"/>
      <c r="CF1671" s="211"/>
      <c r="CG1671" s="211"/>
      <c r="CH1671" s="211"/>
      <c r="CI1671" s="211"/>
      <c r="CJ1671" s="211"/>
      <c r="CK1671" s="211"/>
      <c r="CL1671" s="211"/>
    </row>
    <row r="1672" spans="2:90" x14ac:dyDescent="0.4">
      <c r="B1672" s="89" t="str">
        <f>B1643</f>
        <v>Secondary revenue driver</v>
      </c>
      <c r="C1672" s="160"/>
      <c r="D1672" s="160" t="s">
        <v>816</v>
      </c>
      <c r="E1672" s="200" t="str">
        <f t="shared" si="1950"/>
        <v>1672 WCINVBATCH-SV</v>
      </c>
      <c r="G1672" s="160" t="s">
        <v>332</v>
      </c>
      <c r="H1672" s="12"/>
      <c r="I1672" s="60"/>
      <c r="J1672" s="60"/>
      <c r="K1672" s="15"/>
      <c r="L1672" s="15"/>
      <c r="M1672" s="15"/>
      <c r="N1672" s="15"/>
      <c r="O1672" s="15"/>
      <c r="P1672" s="15"/>
      <c r="R1672" s="15"/>
      <c r="S1672" s="4" t="str">
        <f t="shared" ref="S1672" si="1966">ADDRESS(ROW(S1662),COLUMN(S1662),2)</f>
        <v>S$1662</v>
      </c>
      <c r="T1672" s="4" t="str">
        <f t="shared" ref="T1672:CD1672" si="1967">ADDRESS(ROW(T1662),COLUMN(T1662),2)</f>
        <v>T$1662</v>
      </c>
      <c r="U1672" s="4" t="str">
        <f t="shared" si="1967"/>
        <v>U$1662</v>
      </c>
      <c r="V1672" s="4" t="str">
        <f t="shared" si="1967"/>
        <v>V$1662</v>
      </c>
      <c r="W1672" s="4" t="str">
        <f t="shared" si="1967"/>
        <v>W$1662</v>
      </c>
      <c r="X1672" s="4" t="str">
        <f t="shared" si="1967"/>
        <v>X$1662</v>
      </c>
      <c r="Y1672" s="4" t="str">
        <f t="shared" si="1967"/>
        <v>Y$1662</v>
      </c>
      <c r="Z1672" s="4" t="str">
        <f t="shared" si="1967"/>
        <v>Z$1662</v>
      </c>
      <c r="AA1672" s="4" t="str">
        <f t="shared" si="1967"/>
        <v>AA$1662</v>
      </c>
      <c r="AB1672" s="4" t="str">
        <f t="shared" si="1967"/>
        <v>AB$1662</v>
      </c>
      <c r="AC1672" s="4" t="str">
        <f t="shared" si="1967"/>
        <v>AC$1662</v>
      </c>
      <c r="AD1672" s="4" t="str">
        <f t="shared" si="1967"/>
        <v>AD$1662</v>
      </c>
      <c r="AE1672" s="4" t="str">
        <f t="shared" si="1967"/>
        <v>AE$1662</v>
      </c>
      <c r="AF1672" s="4" t="str">
        <f t="shared" si="1967"/>
        <v>AF$1662</v>
      </c>
      <c r="AG1672" s="4" t="str">
        <f t="shared" si="1967"/>
        <v>AG$1662</v>
      </c>
      <c r="AH1672" s="4" t="str">
        <f t="shared" si="1967"/>
        <v>AH$1662</v>
      </c>
      <c r="AI1672" s="4" t="str">
        <f t="shared" si="1967"/>
        <v>AI$1662</v>
      </c>
      <c r="AJ1672" s="4" t="str">
        <f t="shared" si="1967"/>
        <v>AJ$1662</v>
      </c>
      <c r="AK1672" s="4" t="str">
        <f t="shared" si="1967"/>
        <v>AK$1662</v>
      </c>
      <c r="AL1672" s="4" t="str">
        <f t="shared" si="1967"/>
        <v>AL$1662</v>
      </c>
      <c r="AM1672" s="4" t="str">
        <f t="shared" si="1967"/>
        <v>AM$1662</v>
      </c>
      <c r="AN1672" s="4" t="str">
        <f t="shared" si="1967"/>
        <v>AN$1662</v>
      </c>
      <c r="AO1672" s="4" t="str">
        <f t="shared" si="1967"/>
        <v>AO$1662</v>
      </c>
      <c r="AP1672" s="4" t="str">
        <f t="shared" si="1967"/>
        <v>AP$1662</v>
      </c>
      <c r="AQ1672" s="4" t="str">
        <f t="shared" si="1967"/>
        <v>AQ$1662</v>
      </c>
      <c r="AR1672" s="4" t="str">
        <f t="shared" si="1967"/>
        <v>AR$1662</v>
      </c>
      <c r="AS1672" s="4" t="str">
        <f t="shared" si="1967"/>
        <v>AS$1662</v>
      </c>
      <c r="AT1672" s="4" t="str">
        <f t="shared" si="1967"/>
        <v>AT$1662</v>
      </c>
      <c r="AU1672" s="4" t="str">
        <f t="shared" si="1967"/>
        <v>AU$1662</v>
      </c>
      <c r="AV1672" s="4" t="str">
        <f t="shared" si="1967"/>
        <v>AV$1662</v>
      </c>
      <c r="AW1672" s="4" t="str">
        <f t="shared" si="1967"/>
        <v>AW$1662</v>
      </c>
      <c r="AX1672" s="4" t="str">
        <f t="shared" si="1967"/>
        <v>AX$1662</v>
      </c>
      <c r="AY1672" s="4" t="str">
        <f t="shared" si="1967"/>
        <v>AY$1662</v>
      </c>
      <c r="AZ1672" s="4" t="str">
        <f t="shared" si="1967"/>
        <v>AZ$1662</v>
      </c>
      <c r="BA1672" s="4" t="str">
        <f t="shared" si="1967"/>
        <v>BA$1662</v>
      </c>
      <c r="BB1672" s="4" t="str">
        <f t="shared" si="1967"/>
        <v>BB$1662</v>
      </c>
      <c r="BC1672" s="4" t="str">
        <f t="shared" si="1967"/>
        <v>BC$1662</v>
      </c>
      <c r="BD1672" s="4" t="str">
        <f t="shared" si="1967"/>
        <v>BD$1662</v>
      </c>
      <c r="BE1672" s="4" t="str">
        <f t="shared" si="1967"/>
        <v>BE$1662</v>
      </c>
      <c r="BF1672" s="4" t="str">
        <f t="shared" si="1967"/>
        <v>BF$1662</v>
      </c>
      <c r="BG1672" s="4" t="str">
        <f t="shared" si="1967"/>
        <v>BG$1662</v>
      </c>
      <c r="BH1672" s="4" t="str">
        <f t="shared" si="1967"/>
        <v>BH$1662</v>
      </c>
      <c r="BI1672" s="4" t="str">
        <f t="shared" si="1967"/>
        <v>BI$1662</v>
      </c>
      <c r="BJ1672" s="4" t="str">
        <f t="shared" si="1967"/>
        <v>BJ$1662</v>
      </c>
      <c r="BK1672" s="4" t="str">
        <f t="shared" si="1967"/>
        <v>BK$1662</v>
      </c>
      <c r="BL1672" s="4" t="str">
        <f t="shared" si="1967"/>
        <v>BL$1662</v>
      </c>
      <c r="BM1672" s="4" t="str">
        <f t="shared" si="1967"/>
        <v>BM$1662</v>
      </c>
      <c r="BN1672" s="4" t="str">
        <f t="shared" si="1967"/>
        <v>BN$1662</v>
      </c>
      <c r="BO1672" s="4" t="str">
        <f t="shared" si="1967"/>
        <v>BO$1662</v>
      </c>
      <c r="BP1672" s="4" t="str">
        <f t="shared" si="1967"/>
        <v>BP$1662</v>
      </c>
      <c r="BQ1672" s="4" t="str">
        <f t="shared" si="1967"/>
        <v>BQ$1662</v>
      </c>
      <c r="BR1672" s="4" t="str">
        <f t="shared" si="1967"/>
        <v>BR$1662</v>
      </c>
      <c r="BS1672" s="4" t="str">
        <f t="shared" si="1967"/>
        <v>BS$1662</v>
      </c>
      <c r="BT1672" s="4" t="str">
        <f t="shared" si="1967"/>
        <v>BT$1662</v>
      </c>
      <c r="BU1672" s="4" t="str">
        <f t="shared" si="1967"/>
        <v>BU$1662</v>
      </c>
      <c r="BV1672" s="4" t="str">
        <f t="shared" si="1967"/>
        <v>BV$1662</v>
      </c>
      <c r="BW1672" s="4" t="str">
        <f t="shared" si="1967"/>
        <v>BW$1662</v>
      </c>
      <c r="BX1672" s="4" t="str">
        <f t="shared" si="1967"/>
        <v>BX$1662</v>
      </c>
      <c r="BY1672" s="4" t="str">
        <f t="shared" si="1967"/>
        <v>BY$1662</v>
      </c>
      <c r="BZ1672" s="4" t="str">
        <f t="shared" si="1967"/>
        <v>BZ$1662</v>
      </c>
      <c r="CA1672" s="4" t="str">
        <f t="shared" si="1967"/>
        <v>CA$1662</v>
      </c>
      <c r="CB1672" s="4" t="str">
        <f t="shared" si="1967"/>
        <v>CB$1662</v>
      </c>
      <c r="CC1672" s="4" t="str">
        <f t="shared" si="1967"/>
        <v>CC$1662</v>
      </c>
      <c r="CD1672" s="4" t="str">
        <f t="shared" si="1967"/>
        <v>CD$1662</v>
      </c>
      <c r="CE1672" s="4" t="str">
        <f t="shared" ref="CE1672:CK1672" si="1968">ADDRESS(ROW(CE1662),COLUMN(CE1662),2)</f>
        <v>CE$1662</v>
      </c>
      <c r="CF1672" s="4" t="str">
        <f t="shared" si="1968"/>
        <v>CF$1662</v>
      </c>
      <c r="CG1672" s="4" t="str">
        <f t="shared" si="1968"/>
        <v>CG$1662</v>
      </c>
      <c r="CH1672" s="4" t="str">
        <f t="shared" si="1968"/>
        <v>CH$1662</v>
      </c>
      <c r="CI1672" s="4" t="str">
        <f t="shared" si="1968"/>
        <v>CI$1662</v>
      </c>
      <c r="CJ1672" s="4" t="str">
        <f t="shared" si="1968"/>
        <v>CJ$1662</v>
      </c>
      <c r="CK1672" s="4" t="str">
        <f t="shared" si="1968"/>
        <v>CK$1662</v>
      </c>
      <c r="CL1672" s="4" t="str">
        <f t="shared" ref="CL1672" si="1969">ADDRESS(ROW(CL1662),COLUMN(CL1662),2)</f>
        <v>CL$1662</v>
      </c>
    </row>
    <row r="1673" spans="2:90" x14ac:dyDescent="0.4">
      <c r="B1673" s="8" t="str">
        <f>B1644</f>
        <v>Secondary volume driver</v>
      </c>
      <c r="C1673" s="160"/>
      <c r="D1673" s="160" t="s">
        <v>816</v>
      </c>
      <c r="E1673" s="200" t="str">
        <f t="shared" si="1950"/>
        <v>1673 WCINVBATCH-SV</v>
      </c>
      <c r="G1673" s="160" t="s">
        <v>332</v>
      </c>
      <c r="H1673" s="12"/>
      <c r="I1673" s="60"/>
      <c r="J1673" s="60"/>
      <c r="K1673" s="15"/>
      <c r="L1673" s="15"/>
      <c r="M1673" s="15"/>
      <c r="N1673" s="15"/>
      <c r="O1673" s="15"/>
      <c r="P1673" s="15"/>
      <c r="R1673" s="15"/>
      <c r="S1673" s="211" t="str">
        <f t="shared" ref="S1673" si="1970">S1633</f>
        <v>S$15</v>
      </c>
      <c r="T1673" s="211" t="str">
        <f t="shared" ref="T1673:AX1673" si="1971">T1633</f>
        <v>T$15</v>
      </c>
      <c r="U1673" s="211" t="str">
        <f t="shared" si="1971"/>
        <v>U$15</v>
      </c>
      <c r="V1673" s="211" t="str">
        <f t="shared" si="1971"/>
        <v>V$15</v>
      </c>
      <c r="W1673" s="211" t="str">
        <f t="shared" si="1971"/>
        <v>W$15</v>
      </c>
      <c r="X1673" s="211" t="str">
        <f t="shared" si="1971"/>
        <v>X$15</v>
      </c>
      <c r="Y1673" s="211" t="str">
        <f t="shared" si="1971"/>
        <v>Y$15</v>
      </c>
      <c r="Z1673" s="211" t="str">
        <f t="shared" si="1971"/>
        <v>Z$15</v>
      </c>
      <c r="AA1673" s="211" t="str">
        <f t="shared" si="1971"/>
        <v>AA$15</v>
      </c>
      <c r="AB1673" s="211" t="str">
        <f t="shared" si="1971"/>
        <v>AB$15</v>
      </c>
      <c r="AC1673" s="211" t="str">
        <f t="shared" si="1971"/>
        <v>AC$15</v>
      </c>
      <c r="AD1673" s="211" t="str">
        <f t="shared" si="1971"/>
        <v>AD$15</v>
      </c>
      <c r="AE1673" s="211" t="str">
        <f t="shared" si="1971"/>
        <v>AE$15</v>
      </c>
      <c r="AF1673" s="211" t="str">
        <f t="shared" si="1971"/>
        <v>AF$15</v>
      </c>
      <c r="AG1673" s="211" t="str">
        <f t="shared" si="1971"/>
        <v>AG$15</v>
      </c>
      <c r="AH1673" s="211" t="str">
        <f t="shared" si="1971"/>
        <v>AH$15</v>
      </c>
      <c r="AI1673" s="211" t="str">
        <f t="shared" si="1971"/>
        <v>AI$15</v>
      </c>
      <c r="AJ1673" s="211" t="str">
        <f t="shared" si="1971"/>
        <v>AJ$15</v>
      </c>
      <c r="AK1673" s="211" t="str">
        <f t="shared" si="1971"/>
        <v>AK$15</v>
      </c>
      <c r="AL1673" s="211" t="str">
        <f t="shared" si="1971"/>
        <v>AL$15</v>
      </c>
      <c r="AM1673" s="211" t="str">
        <f t="shared" si="1971"/>
        <v>AM$15</v>
      </c>
      <c r="AN1673" s="211" t="str">
        <f t="shared" si="1971"/>
        <v>AN$15</v>
      </c>
      <c r="AO1673" s="211" t="str">
        <f t="shared" si="1971"/>
        <v>AO$15</v>
      </c>
      <c r="AP1673" s="211" t="str">
        <f t="shared" si="1971"/>
        <v>AP$15</v>
      </c>
      <c r="AQ1673" s="211" t="str">
        <f t="shared" si="1971"/>
        <v>AQ$15</v>
      </c>
      <c r="AR1673" s="211" t="str">
        <f t="shared" si="1971"/>
        <v>AR$15</v>
      </c>
      <c r="AS1673" s="211" t="str">
        <f t="shared" si="1971"/>
        <v>AS$15</v>
      </c>
      <c r="AT1673" s="211" t="str">
        <f t="shared" si="1971"/>
        <v>AT$15</v>
      </c>
      <c r="AU1673" s="211" t="str">
        <f t="shared" si="1971"/>
        <v>AU$15</v>
      </c>
      <c r="AV1673" s="211" t="str">
        <f t="shared" si="1971"/>
        <v>AV$15</v>
      </c>
      <c r="AW1673" s="211" t="str">
        <f t="shared" si="1971"/>
        <v>AW$15</v>
      </c>
      <c r="AX1673" s="211" t="str">
        <f t="shared" si="1971"/>
        <v>AX$15</v>
      </c>
      <c r="AY1673" s="211" t="str">
        <f t="shared" ref="AY1673:CD1673" si="1972">AY1633</f>
        <v>AY$15</v>
      </c>
      <c r="AZ1673" s="211" t="str">
        <f t="shared" si="1972"/>
        <v>AZ$15</v>
      </c>
      <c r="BA1673" s="211" t="str">
        <f t="shared" si="1972"/>
        <v>BA$15</v>
      </c>
      <c r="BB1673" s="211" t="str">
        <f t="shared" si="1972"/>
        <v>BB$15</v>
      </c>
      <c r="BC1673" s="211" t="str">
        <f t="shared" si="1972"/>
        <v>BC$15</v>
      </c>
      <c r="BD1673" s="211" t="str">
        <f t="shared" si="1972"/>
        <v>BD$15</v>
      </c>
      <c r="BE1673" s="211" t="str">
        <f t="shared" si="1972"/>
        <v>BE$15</v>
      </c>
      <c r="BF1673" s="211" t="str">
        <f t="shared" si="1972"/>
        <v>BF$15</v>
      </c>
      <c r="BG1673" s="211" t="str">
        <f t="shared" si="1972"/>
        <v>BG$15</v>
      </c>
      <c r="BH1673" s="211" t="str">
        <f t="shared" si="1972"/>
        <v>BH$15</v>
      </c>
      <c r="BI1673" s="211" t="str">
        <f t="shared" si="1972"/>
        <v>BI$15</v>
      </c>
      <c r="BJ1673" s="211" t="str">
        <f t="shared" si="1972"/>
        <v>BJ$15</v>
      </c>
      <c r="BK1673" s="211" t="str">
        <f t="shared" si="1972"/>
        <v>BK$15</v>
      </c>
      <c r="BL1673" s="211" t="str">
        <f t="shared" si="1972"/>
        <v>BL$15</v>
      </c>
      <c r="BM1673" s="211" t="str">
        <f t="shared" si="1972"/>
        <v>BM$15</v>
      </c>
      <c r="BN1673" s="211" t="str">
        <f t="shared" si="1972"/>
        <v>BN$15</v>
      </c>
      <c r="BO1673" s="211" t="str">
        <f t="shared" si="1972"/>
        <v>BO$15</v>
      </c>
      <c r="BP1673" s="211" t="str">
        <f t="shared" si="1972"/>
        <v>BP$15</v>
      </c>
      <c r="BQ1673" s="211" t="str">
        <f t="shared" si="1972"/>
        <v>BQ$15</v>
      </c>
      <c r="BR1673" s="211" t="str">
        <f t="shared" si="1972"/>
        <v>BR$15</v>
      </c>
      <c r="BS1673" s="211" t="str">
        <f t="shared" si="1972"/>
        <v>BS$15</v>
      </c>
      <c r="BT1673" s="211" t="str">
        <f t="shared" si="1972"/>
        <v>BT$15</v>
      </c>
      <c r="BU1673" s="211" t="str">
        <f t="shared" si="1972"/>
        <v>BU$15</v>
      </c>
      <c r="BV1673" s="211" t="str">
        <f t="shared" si="1972"/>
        <v>BV$15</v>
      </c>
      <c r="BW1673" s="211" t="str">
        <f t="shared" si="1972"/>
        <v>BW$15</v>
      </c>
      <c r="BX1673" s="211" t="str">
        <f t="shared" si="1972"/>
        <v>BX$15</v>
      </c>
      <c r="BY1673" s="211" t="str">
        <f t="shared" si="1972"/>
        <v>BY$15</v>
      </c>
      <c r="BZ1673" s="211" t="str">
        <f t="shared" si="1972"/>
        <v>BZ$15</v>
      </c>
      <c r="CA1673" s="211" t="str">
        <f t="shared" si="1972"/>
        <v>CA$15</v>
      </c>
      <c r="CB1673" s="211" t="str">
        <f t="shared" si="1972"/>
        <v>CB$15</v>
      </c>
      <c r="CC1673" s="211" t="str">
        <f t="shared" si="1972"/>
        <v>CC$15</v>
      </c>
      <c r="CD1673" s="211" t="str">
        <f t="shared" si="1972"/>
        <v>CD$15</v>
      </c>
      <c r="CE1673" s="211" t="str">
        <f t="shared" ref="CE1673:CK1673" si="1973">CE1633</f>
        <v>CE$15</v>
      </c>
      <c r="CF1673" s="211" t="str">
        <f t="shared" si="1973"/>
        <v>CF$15</v>
      </c>
      <c r="CG1673" s="211" t="str">
        <f t="shared" si="1973"/>
        <v>CG$15</v>
      </c>
      <c r="CH1673" s="211" t="str">
        <f t="shared" si="1973"/>
        <v>CH$15</v>
      </c>
      <c r="CI1673" s="211" t="str">
        <f t="shared" si="1973"/>
        <v>CI$15</v>
      </c>
      <c r="CJ1673" s="211" t="str">
        <f t="shared" si="1973"/>
        <v>CJ$15</v>
      </c>
      <c r="CK1673" s="211" t="str">
        <f t="shared" si="1973"/>
        <v>CK$15</v>
      </c>
      <c r="CL1673" s="211" t="str">
        <f t="shared" ref="CL1673" si="1974">CL1633</f>
        <v>CL$15</v>
      </c>
    </row>
    <row r="1674" spans="2:90" x14ac:dyDescent="0.4">
      <c r="E1674" s="8"/>
      <c r="H1674" s="12"/>
      <c r="I1674" s="60"/>
      <c r="J1674" s="60"/>
      <c r="K1674" s="15"/>
      <c r="L1674" s="15"/>
      <c r="M1674" s="15"/>
      <c r="N1674" s="15"/>
      <c r="O1674" s="15"/>
      <c r="P1674" s="15"/>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row>
    <row r="1675" spans="2:90" x14ac:dyDescent="0.4">
      <c r="B1675" s="171" t="s">
        <v>490</v>
      </c>
      <c r="E1675" s="8"/>
      <c r="H1675" s="170"/>
      <c r="I1675" s="172"/>
      <c r="J1675" s="172"/>
      <c r="K1675" s="193"/>
      <c r="L1675" s="193"/>
      <c r="M1675" s="193"/>
      <c r="N1675" s="193"/>
      <c r="O1675" s="193"/>
      <c r="P1675" s="193"/>
      <c r="R1675" s="194"/>
      <c r="S1675" s="170"/>
      <c r="T1675" s="170"/>
      <c r="U1675" s="170"/>
      <c r="V1675" s="170"/>
      <c r="W1675" s="170"/>
      <c r="X1675" s="170"/>
      <c r="Y1675" s="170"/>
      <c r="Z1675" s="170"/>
      <c r="AA1675" s="170"/>
      <c r="AB1675" s="170"/>
      <c r="AC1675" s="170"/>
      <c r="AD1675" s="170"/>
      <c r="AE1675" s="170"/>
      <c r="AF1675" s="170"/>
      <c r="AG1675" s="170"/>
      <c r="AH1675" s="170"/>
      <c r="AI1675" s="170"/>
      <c r="AJ1675" s="170"/>
      <c r="AK1675" s="170"/>
      <c r="AL1675" s="170"/>
      <c r="AM1675" s="170"/>
      <c r="AN1675" s="170"/>
      <c r="AO1675" s="170"/>
      <c r="AP1675" s="170"/>
      <c r="AQ1675" s="170"/>
      <c r="AR1675" s="170"/>
      <c r="AS1675" s="170"/>
      <c r="AT1675" s="170"/>
      <c r="AU1675" s="170"/>
      <c r="AV1675" s="170"/>
      <c r="AW1675" s="170"/>
      <c r="AX1675" s="170"/>
      <c r="AY1675" s="170"/>
      <c r="AZ1675" s="170"/>
      <c r="BA1675" s="170"/>
      <c r="BB1675" s="170"/>
      <c r="BC1675" s="170"/>
      <c r="BD1675" s="170"/>
      <c r="BE1675" s="170"/>
      <c r="BF1675" s="170"/>
      <c r="BG1675" s="170"/>
      <c r="BH1675" s="170"/>
      <c r="BI1675" s="170"/>
      <c r="BJ1675" s="170"/>
      <c r="BK1675" s="170"/>
      <c r="BL1675" s="170"/>
      <c r="BM1675" s="170"/>
      <c r="BN1675" s="170"/>
      <c r="BO1675" s="170"/>
      <c r="BP1675" s="170"/>
      <c r="BQ1675" s="170"/>
      <c r="BR1675" s="170"/>
      <c r="BS1675" s="170"/>
      <c r="BT1675" s="170"/>
      <c r="BU1675" s="170"/>
      <c r="BV1675" s="170"/>
      <c r="BW1675" s="170"/>
      <c r="BX1675" s="170"/>
      <c r="BY1675" s="170"/>
      <c r="BZ1675" s="170"/>
      <c r="CA1675" s="170"/>
      <c r="CB1675" s="170"/>
      <c r="CC1675" s="170"/>
      <c r="CD1675" s="170"/>
      <c r="CE1675" s="170"/>
      <c r="CF1675" s="170"/>
      <c r="CG1675" s="170"/>
      <c r="CH1675" s="170"/>
      <c r="CI1675" s="170"/>
      <c r="CJ1675" s="170"/>
      <c r="CK1675" s="170"/>
      <c r="CL1675" s="170"/>
    </row>
    <row r="1676" spans="2:90" x14ac:dyDescent="0.4">
      <c r="B1676" s="171" t="s">
        <v>492</v>
      </c>
      <c r="E1676" s="8"/>
      <c r="H1676" s="170"/>
      <c r="I1676" s="172"/>
      <c r="J1676" s="172"/>
      <c r="K1676" s="193"/>
      <c r="L1676" s="193"/>
      <c r="M1676" s="193"/>
      <c r="N1676" s="193"/>
      <c r="O1676" s="193"/>
      <c r="P1676" s="193"/>
      <c r="R1676" s="194"/>
      <c r="S1676" s="170"/>
      <c r="T1676" s="170"/>
      <c r="U1676" s="170"/>
      <c r="V1676" s="170"/>
      <c r="W1676" s="170"/>
      <c r="X1676" s="170"/>
      <c r="Y1676" s="170"/>
      <c r="Z1676" s="170"/>
      <c r="AA1676" s="170"/>
      <c r="AB1676" s="170"/>
      <c r="AC1676" s="170"/>
      <c r="AD1676" s="170"/>
      <c r="AE1676" s="170"/>
      <c r="AF1676" s="170"/>
      <c r="AG1676" s="170"/>
      <c r="AH1676" s="170"/>
      <c r="AI1676" s="170"/>
      <c r="AJ1676" s="170"/>
      <c r="AK1676" s="170"/>
      <c r="AL1676" s="170"/>
      <c r="AM1676" s="170"/>
      <c r="AN1676" s="170"/>
      <c r="AO1676" s="170"/>
      <c r="AP1676" s="170"/>
      <c r="AQ1676" s="170"/>
      <c r="AR1676" s="170"/>
      <c r="AS1676" s="170"/>
      <c r="AT1676" s="170"/>
      <c r="AU1676" s="170"/>
      <c r="AV1676" s="170"/>
      <c r="AW1676" s="170"/>
      <c r="AX1676" s="170"/>
      <c r="AY1676" s="170"/>
      <c r="AZ1676" s="170"/>
      <c r="BA1676" s="170"/>
      <c r="BB1676" s="170"/>
      <c r="BC1676" s="170"/>
      <c r="BD1676" s="170"/>
      <c r="BE1676" s="170"/>
      <c r="BF1676" s="170"/>
      <c r="BG1676" s="170"/>
      <c r="BH1676" s="170"/>
      <c r="BI1676" s="170"/>
      <c r="BJ1676" s="170"/>
      <c r="BK1676" s="170"/>
      <c r="BL1676" s="170"/>
      <c r="BM1676" s="170"/>
      <c r="BN1676" s="170"/>
      <c r="BO1676" s="170"/>
      <c r="BP1676" s="170"/>
      <c r="BQ1676" s="170"/>
      <c r="BR1676" s="170"/>
      <c r="BS1676" s="170"/>
      <c r="BT1676" s="170"/>
      <c r="BU1676" s="170"/>
      <c r="BV1676" s="170"/>
      <c r="BW1676" s="170"/>
      <c r="BX1676" s="170"/>
      <c r="BY1676" s="170"/>
      <c r="BZ1676" s="170"/>
      <c r="CA1676" s="170"/>
      <c r="CB1676" s="170"/>
      <c r="CC1676" s="170"/>
      <c r="CD1676" s="170"/>
      <c r="CE1676" s="170"/>
      <c r="CF1676" s="170"/>
      <c r="CG1676" s="170"/>
      <c r="CH1676" s="170"/>
      <c r="CI1676" s="170"/>
      <c r="CJ1676" s="170"/>
      <c r="CK1676" s="170"/>
      <c r="CL1676" s="170"/>
    </row>
    <row r="1677" spans="2:90" x14ac:dyDescent="0.4">
      <c r="B1677" s="171" t="s">
        <v>461</v>
      </c>
      <c r="E1677" s="8"/>
      <c r="H1677" s="170"/>
      <c r="I1677" s="172"/>
      <c r="J1677" s="172"/>
      <c r="K1677" s="193"/>
      <c r="L1677" s="193"/>
      <c r="M1677" s="193"/>
      <c r="N1677" s="193"/>
      <c r="O1677" s="193"/>
      <c r="P1677" s="193"/>
      <c r="R1677" s="194"/>
      <c r="S1677" s="195" t="str">
        <f t="shared" ref="S1677:AX1677" si="1975">S$16</f>
        <v>S$12</v>
      </c>
      <c r="T1677" s="195" t="str">
        <f t="shared" si="1975"/>
        <v>T$12</v>
      </c>
      <c r="U1677" s="195" t="str">
        <f t="shared" si="1975"/>
        <v>U$12</v>
      </c>
      <c r="V1677" s="195" t="str">
        <f t="shared" si="1975"/>
        <v>V$12</v>
      </c>
      <c r="W1677" s="195" t="str">
        <f t="shared" si="1975"/>
        <v>W$12</v>
      </c>
      <c r="X1677" s="195" t="str">
        <f t="shared" si="1975"/>
        <v>X$12</v>
      </c>
      <c r="Y1677" s="195" t="str">
        <f t="shared" si="1975"/>
        <v>Y$12</v>
      </c>
      <c r="Z1677" s="195" t="str">
        <f t="shared" si="1975"/>
        <v>Z$12</v>
      </c>
      <c r="AA1677" s="195" t="str">
        <f t="shared" si="1975"/>
        <v>AA$12</v>
      </c>
      <c r="AB1677" s="195" t="str">
        <f t="shared" si="1975"/>
        <v>AB$12</v>
      </c>
      <c r="AC1677" s="195" t="str">
        <f t="shared" si="1975"/>
        <v>AC$12</v>
      </c>
      <c r="AD1677" s="195" t="str">
        <f t="shared" si="1975"/>
        <v>AD$12</v>
      </c>
      <c r="AE1677" s="195" t="str">
        <f t="shared" si="1975"/>
        <v>AE$12</v>
      </c>
      <c r="AF1677" s="195" t="str">
        <f t="shared" si="1975"/>
        <v>AF$12</v>
      </c>
      <c r="AG1677" s="195" t="str">
        <f t="shared" si="1975"/>
        <v>AG$12</v>
      </c>
      <c r="AH1677" s="195" t="str">
        <f t="shared" si="1975"/>
        <v>AH$12</v>
      </c>
      <c r="AI1677" s="195" t="str">
        <f t="shared" si="1975"/>
        <v>AI$12</v>
      </c>
      <c r="AJ1677" s="195" t="str">
        <f t="shared" si="1975"/>
        <v>AJ$12</v>
      </c>
      <c r="AK1677" s="195" t="str">
        <f t="shared" si="1975"/>
        <v>AK$12</v>
      </c>
      <c r="AL1677" s="195" t="str">
        <f t="shared" si="1975"/>
        <v>AL$12</v>
      </c>
      <c r="AM1677" s="195" t="str">
        <f t="shared" si="1975"/>
        <v>AM$12</v>
      </c>
      <c r="AN1677" s="195" t="str">
        <f t="shared" si="1975"/>
        <v>AN$12</v>
      </c>
      <c r="AO1677" s="195" t="str">
        <f t="shared" si="1975"/>
        <v>AO$12</v>
      </c>
      <c r="AP1677" s="195" t="str">
        <f t="shared" si="1975"/>
        <v>AP$12</v>
      </c>
      <c r="AQ1677" s="195" t="str">
        <f t="shared" si="1975"/>
        <v>AQ$12</v>
      </c>
      <c r="AR1677" s="195" t="str">
        <f t="shared" si="1975"/>
        <v>AR$12</v>
      </c>
      <c r="AS1677" s="195" t="str">
        <f t="shared" si="1975"/>
        <v>AS$12</v>
      </c>
      <c r="AT1677" s="195" t="str">
        <f t="shared" si="1975"/>
        <v>AT$12</v>
      </c>
      <c r="AU1677" s="195" t="str">
        <f t="shared" si="1975"/>
        <v>AU$12</v>
      </c>
      <c r="AV1677" s="195" t="str">
        <f t="shared" si="1975"/>
        <v>AV$12</v>
      </c>
      <c r="AW1677" s="195" t="str">
        <f t="shared" si="1975"/>
        <v>AW$12</v>
      </c>
      <c r="AX1677" s="195" t="str">
        <f t="shared" si="1975"/>
        <v>AX$12</v>
      </c>
      <c r="AY1677" s="195" t="str">
        <f t="shared" ref="AY1677:CD1677" si="1976">AY$16</f>
        <v>AY$12</v>
      </c>
      <c r="AZ1677" s="195" t="str">
        <f t="shared" si="1976"/>
        <v>AZ$12</v>
      </c>
      <c r="BA1677" s="195" t="str">
        <f t="shared" si="1976"/>
        <v>BA$12</v>
      </c>
      <c r="BB1677" s="195" t="str">
        <f t="shared" si="1976"/>
        <v>BB$12</v>
      </c>
      <c r="BC1677" s="195" t="str">
        <f t="shared" si="1976"/>
        <v>BC$12</v>
      </c>
      <c r="BD1677" s="195" t="str">
        <f t="shared" si="1976"/>
        <v>BD$12</v>
      </c>
      <c r="BE1677" s="195" t="str">
        <f t="shared" si="1976"/>
        <v>BE$12</v>
      </c>
      <c r="BF1677" s="195" t="str">
        <f t="shared" si="1976"/>
        <v>BF$12</v>
      </c>
      <c r="BG1677" s="195" t="str">
        <f t="shared" si="1976"/>
        <v>BG$12</v>
      </c>
      <c r="BH1677" s="195" t="str">
        <f t="shared" si="1976"/>
        <v>BH$12</v>
      </c>
      <c r="BI1677" s="195" t="str">
        <f t="shared" si="1976"/>
        <v>BI$12</v>
      </c>
      <c r="BJ1677" s="195" t="str">
        <f t="shared" si="1976"/>
        <v>BJ$12</v>
      </c>
      <c r="BK1677" s="195" t="str">
        <f t="shared" si="1976"/>
        <v>BK$12</v>
      </c>
      <c r="BL1677" s="195" t="str">
        <f t="shared" si="1976"/>
        <v>BL$12</v>
      </c>
      <c r="BM1677" s="195" t="str">
        <f t="shared" si="1976"/>
        <v>BM$12</v>
      </c>
      <c r="BN1677" s="195" t="str">
        <f t="shared" si="1976"/>
        <v>BN$12</v>
      </c>
      <c r="BO1677" s="195" t="str">
        <f t="shared" si="1976"/>
        <v>BO$12</v>
      </c>
      <c r="BP1677" s="195" t="str">
        <f t="shared" si="1976"/>
        <v>BP$12</v>
      </c>
      <c r="BQ1677" s="195" t="str">
        <f t="shared" si="1976"/>
        <v>BQ$12</v>
      </c>
      <c r="BR1677" s="195" t="str">
        <f t="shared" si="1976"/>
        <v>BR$12</v>
      </c>
      <c r="BS1677" s="195" t="str">
        <f t="shared" si="1976"/>
        <v>BS$12</v>
      </c>
      <c r="BT1677" s="195" t="str">
        <f t="shared" si="1976"/>
        <v>BT$12</v>
      </c>
      <c r="BU1677" s="195" t="str">
        <f t="shared" si="1976"/>
        <v>BU$12</v>
      </c>
      <c r="BV1677" s="195" t="str">
        <f t="shared" si="1976"/>
        <v>BV$12</v>
      </c>
      <c r="BW1677" s="195" t="str">
        <f t="shared" si="1976"/>
        <v>BW$12</v>
      </c>
      <c r="BX1677" s="195" t="str">
        <f t="shared" si="1976"/>
        <v>BX$12</v>
      </c>
      <c r="BY1677" s="195" t="str">
        <f t="shared" si="1976"/>
        <v>BY$12</v>
      </c>
      <c r="BZ1677" s="195" t="str">
        <f t="shared" si="1976"/>
        <v>BZ$12</v>
      </c>
      <c r="CA1677" s="195" t="str">
        <f t="shared" si="1976"/>
        <v>CA$12</v>
      </c>
      <c r="CB1677" s="195" t="str">
        <f t="shared" si="1976"/>
        <v>CB$12</v>
      </c>
      <c r="CC1677" s="195" t="str">
        <f t="shared" si="1976"/>
        <v>CC$12</v>
      </c>
      <c r="CD1677" s="195" t="str">
        <f t="shared" si="1976"/>
        <v>CD$12</v>
      </c>
      <c r="CE1677" s="195" t="str">
        <f t="shared" ref="CE1677:CL1677" si="1977">CE$16</f>
        <v>CE$12</v>
      </c>
      <c r="CF1677" s="195" t="str">
        <f t="shared" si="1977"/>
        <v>CF$12</v>
      </c>
      <c r="CG1677" s="195" t="str">
        <f t="shared" si="1977"/>
        <v>CG$12</v>
      </c>
      <c r="CH1677" s="195" t="str">
        <f t="shared" si="1977"/>
        <v>CH$12</v>
      </c>
      <c r="CI1677" s="195" t="str">
        <f t="shared" si="1977"/>
        <v>CI$12</v>
      </c>
      <c r="CJ1677" s="195" t="str">
        <f t="shared" si="1977"/>
        <v>CJ$12</v>
      </c>
      <c r="CK1677" s="195" t="str">
        <f t="shared" si="1977"/>
        <v>CK$12</v>
      </c>
      <c r="CL1677" s="195" t="str">
        <f t="shared" si="1977"/>
        <v>CL$12</v>
      </c>
    </row>
    <row r="1678" spans="2:90" x14ac:dyDescent="0.4">
      <c r="B1678" s="171" t="s">
        <v>462</v>
      </c>
      <c r="E1678" s="8"/>
      <c r="H1678" s="196"/>
      <c r="I1678" s="197"/>
      <c r="J1678" s="197"/>
      <c r="K1678" s="198"/>
      <c r="L1678" s="198"/>
      <c r="M1678" s="198"/>
      <c r="N1678" s="198"/>
      <c r="O1678" s="198"/>
      <c r="P1678" s="198"/>
      <c r="R1678" s="198"/>
      <c r="S1678" s="195" t="str">
        <f t="shared" ref="S1678:AX1678" si="1978">S$17</f>
        <v>S$13</v>
      </c>
      <c r="T1678" s="195" t="str">
        <f t="shared" si="1978"/>
        <v>T$13</v>
      </c>
      <c r="U1678" s="195" t="str">
        <f t="shared" si="1978"/>
        <v>U$13</v>
      </c>
      <c r="V1678" s="195" t="str">
        <f t="shared" si="1978"/>
        <v>V$13</v>
      </c>
      <c r="W1678" s="195" t="str">
        <f t="shared" si="1978"/>
        <v>W$13</v>
      </c>
      <c r="X1678" s="195" t="str">
        <f t="shared" si="1978"/>
        <v>X$13</v>
      </c>
      <c r="Y1678" s="195" t="str">
        <f t="shared" si="1978"/>
        <v>Y$13</v>
      </c>
      <c r="Z1678" s="195" t="str">
        <f t="shared" si="1978"/>
        <v>Z$13</v>
      </c>
      <c r="AA1678" s="195" t="str">
        <f t="shared" si="1978"/>
        <v>AA$13</v>
      </c>
      <c r="AB1678" s="195" t="str">
        <f t="shared" si="1978"/>
        <v>AB$13</v>
      </c>
      <c r="AC1678" s="195" t="str">
        <f t="shared" si="1978"/>
        <v>AC$13</v>
      </c>
      <c r="AD1678" s="195" t="str">
        <f t="shared" si="1978"/>
        <v>AD$13</v>
      </c>
      <c r="AE1678" s="195" t="str">
        <f t="shared" si="1978"/>
        <v>AE$13</v>
      </c>
      <c r="AF1678" s="195" t="str">
        <f t="shared" si="1978"/>
        <v>AF$13</v>
      </c>
      <c r="AG1678" s="195" t="str">
        <f t="shared" si="1978"/>
        <v>AG$13</v>
      </c>
      <c r="AH1678" s="195" t="str">
        <f t="shared" si="1978"/>
        <v>AH$13</v>
      </c>
      <c r="AI1678" s="195" t="str">
        <f t="shared" si="1978"/>
        <v>AI$13</v>
      </c>
      <c r="AJ1678" s="195" t="str">
        <f t="shared" si="1978"/>
        <v>AJ$13</v>
      </c>
      <c r="AK1678" s="195" t="str">
        <f t="shared" si="1978"/>
        <v>AK$13</v>
      </c>
      <c r="AL1678" s="195" t="str">
        <f t="shared" si="1978"/>
        <v>AL$13</v>
      </c>
      <c r="AM1678" s="195" t="str">
        <f t="shared" si="1978"/>
        <v>AM$13</v>
      </c>
      <c r="AN1678" s="195" t="str">
        <f t="shared" si="1978"/>
        <v>AN$13</v>
      </c>
      <c r="AO1678" s="195" t="str">
        <f t="shared" si="1978"/>
        <v>AO$13</v>
      </c>
      <c r="AP1678" s="195" t="str">
        <f t="shared" si="1978"/>
        <v>AP$13</v>
      </c>
      <c r="AQ1678" s="195" t="str">
        <f t="shared" si="1978"/>
        <v>AQ$13</v>
      </c>
      <c r="AR1678" s="195" t="str">
        <f t="shared" si="1978"/>
        <v>AR$13</v>
      </c>
      <c r="AS1678" s="195" t="str">
        <f t="shared" si="1978"/>
        <v>AS$13</v>
      </c>
      <c r="AT1678" s="195" t="str">
        <f t="shared" si="1978"/>
        <v>AT$13</v>
      </c>
      <c r="AU1678" s="195" t="str">
        <f t="shared" si="1978"/>
        <v>AU$13</v>
      </c>
      <c r="AV1678" s="195" t="str">
        <f t="shared" si="1978"/>
        <v>AV$13</v>
      </c>
      <c r="AW1678" s="195" t="str">
        <f t="shared" si="1978"/>
        <v>AW$13</v>
      </c>
      <c r="AX1678" s="195" t="str">
        <f t="shared" si="1978"/>
        <v>AX$13</v>
      </c>
      <c r="AY1678" s="195" t="str">
        <f t="shared" ref="AY1678:CD1678" si="1979">AY$17</f>
        <v>AY$13</v>
      </c>
      <c r="AZ1678" s="195" t="str">
        <f t="shared" si="1979"/>
        <v>AZ$13</v>
      </c>
      <c r="BA1678" s="195" t="str">
        <f t="shared" si="1979"/>
        <v>BA$13</v>
      </c>
      <c r="BB1678" s="195" t="str">
        <f t="shared" si="1979"/>
        <v>BB$13</v>
      </c>
      <c r="BC1678" s="195" t="str">
        <f t="shared" si="1979"/>
        <v>BC$13</v>
      </c>
      <c r="BD1678" s="195" t="str">
        <f t="shared" si="1979"/>
        <v>BD$13</v>
      </c>
      <c r="BE1678" s="195" t="str">
        <f t="shared" si="1979"/>
        <v>BE$13</v>
      </c>
      <c r="BF1678" s="195" t="str">
        <f t="shared" si="1979"/>
        <v>BF$13</v>
      </c>
      <c r="BG1678" s="195" t="str">
        <f t="shared" si="1979"/>
        <v>BG$13</v>
      </c>
      <c r="BH1678" s="195" t="str">
        <f t="shared" si="1979"/>
        <v>BH$13</v>
      </c>
      <c r="BI1678" s="195" t="str">
        <f t="shared" si="1979"/>
        <v>BI$13</v>
      </c>
      <c r="BJ1678" s="195" t="str">
        <f t="shared" si="1979"/>
        <v>BJ$13</v>
      </c>
      <c r="BK1678" s="195" t="str">
        <f t="shared" si="1979"/>
        <v>BK$13</v>
      </c>
      <c r="BL1678" s="195" t="str">
        <f t="shared" si="1979"/>
        <v>BL$13</v>
      </c>
      <c r="BM1678" s="195" t="str">
        <f t="shared" si="1979"/>
        <v>BM$13</v>
      </c>
      <c r="BN1678" s="195" t="str">
        <f t="shared" si="1979"/>
        <v>BN$13</v>
      </c>
      <c r="BO1678" s="195" t="str">
        <f t="shared" si="1979"/>
        <v>BO$13</v>
      </c>
      <c r="BP1678" s="195" t="str">
        <f t="shared" si="1979"/>
        <v>BP$13</v>
      </c>
      <c r="BQ1678" s="195" t="str">
        <f t="shared" si="1979"/>
        <v>BQ$13</v>
      </c>
      <c r="BR1678" s="195" t="str">
        <f t="shared" si="1979"/>
        <v>BR$13</v>
      </c>
      <c r="BS1678" s="195" t="str">
        <f t="shared" si="1979"/>
        <v>BS$13</v>
      </c>
      <c r="BT1678" s="195" t="str">
        <f t="shared" si="1979"/>
        <v>BT$13</v>
      </c>
      <c r="BU1678" s="195" t="str">
        <f t="shared" si="1979"/>
        <v>BU$13</v>
      </c>
      <c r="BV1678" s="195" t="str">
        <f t="shared" si="1979"/>
        <v>BV$13</v>
      </c>
      <c r="BW1678" s="195" t="str">
        <f t="shared" si="1979"/>
        <v>BW$13</v>
      </c>
      <c r="BX1678" s="195" t="str">
        <f t="shared" si="1979"/>
        <v>BX$13</v>
      </c>
      <c r="BY1678" s="195" t="str">
        <f t="shared" si="1979"/>
        <v>BY$13</v>
      </c>
      <c r="BZ1678" s="195" t="str">
        <f t="shared" si="1979"/>
        <v>BZ$13</v>
      </c>
      <c r="CA1678" s="195" t="str">
        <f t="shared" si="1979"/>
        <v>CA$13</v>
      </c>
      <c r="CB1678" s="195" t="str">
        <f t="shared" si="1979"/>
        <v>CB$13</v>
      </c>
      <c r="CC1678" s="195" t="str">
        <f t="shared" si="1979"/>
        <v>CC$13</v>
      </c>
      <c r="CD1678" s="195" t="str">
        <f t="shared" si="1979"/>
        <v>CD$13</v>
      </c>
      <c r="CE1678" s="195" t="str">
        <f t="shared" ref="CE1678:CL1678" si="1980">CE$17</f>
        <v>CE$13</v>
      </c>
      <c r="CF1678" s="195" t="str">
        <f t="shared" si="1980"/>
        <v>CF$13</v>
      </c>
      <c r="CG1678" s="195" t="str">
        <f t="shared" si="1980"/>
        <v>CG$13</v>
      </c>
      <c r="CH1678" s="195" t="str">
        <f t="shared" si="1980"/>
        <v>CH$13</v>
      </c>
      <c r="CI1678" s="195" t="str">
        <f t="shared" si="1980"/>
        <v>CI$13</v>
      </c>
      <c r="CJ1678" s="195" t="str">
        <f t="shared" si="1980"/>
        <v>CJ$13</v>
      </c>
      <c r="CK1678" s="195" t="str">
        <f t="shared" si="1980"/>
        <v>CK$13</v>
      </c>
      <c r="CL1678" s="195" t="str">
        <f t="shared" si="1980"/>
        <v>CL$13</v>
      </c>
    </row>
    <row r="1679" spans="2:90" x14ac:dyDescent="0.4">
      <c r="B1679" s="171" t="s">
        <v>491</v>
      </c>
      <c r="E1679" s="8"/>
      <c r="H1679" s="196"/>
      <c r="I1679" s="197"/>
      <c r="J1679" s="197"/>
      <c r="K1679" s="198"/>
      <c r="L1679" s="198"/>
      <c r="M1679" s="198"/>
      <c r="N1679" s="198"/>
      <c r="O1679" s="198"/>
      <c r="P1679" s="198"/>
      <c r="R1679" s="198"/>
      <c r="S1679" s="186"/>
      <c r="T1679" s="186"/>
      <c r="U1679" s="186"/>
      <c r="V1679" s="186"/>
      <c r="W1679" s="186"/>
      <c r="X1679" s="186"/>
      <c r="Y1679" s="186"/>
      <c r="Z1679" s="186"/>
      <c r="AA1679" s="186"/>
      <c r="AB1679" s="186"/>
      <c r="AC1679" s="186"/>
      <c r="AD1679" s="186"/>
      <c r="AE1679" s="186"/>
      <c r="AF1679" s="186"/>
      <c r="AG1679" s="186"/>
      <c r="AH1679" s="186"/>
      <c r="AI1679" s="186"/>
      <c r="AJ1679" s="186"/>
      <c r="AK1679" s="186"/>
      <c r="AL1679" s="186"/>
      <c r="AM1679" s="186"/>
      <c r="AN1679" s="186"/>
      <c r="AO1679" s="186"/>
      <c r="AP1679" s="186"/>
      <c r="AQ1679" s="186"/>
      <c r="AR1679" s="186"/>
      <c r="AS1679" s="186"/>
      <c r="AT1679" s="186"/>
      <c r="AU1679" s="186"/>
      <c r="AV1679" s="186"/>
      <c r="AW1679" s="186"/>
      <c r="AX1679" s="186"/>
      <c r="AY1679" s="186"/>
      <c r="AZ1679" s="186"/>
      <c r="BA1679" s="186"/>
      <c r="BB1679" s="186"/>
      <c r="BC1679" s="186"/>
      <c r="BD1679" s="186"/>
      <c r="BE1679" s="186"/>
      <c r="BF1679" s="186"/>
      <c r="BG1679" s="186"/>
      <c r="BH1679" s="186"/>
      <c r="BI1679" s="186"/>
      <c r="BJ1679" s="186"/>
      <c r="BK1679" s="186"/>
      <c r="BL1679" s="186"/>
      <c r="BM1679" s="186"/>
      <c r="BN1679" s="186"/>
      <c r="BO1679" s="186"/>
      <c r="BP1679" s="186"/>
      <c r="BQ1679" s="186"/>
      <c r="BR1679" s="186"/>
      <c r="BS1679" s="186"/>
      <c r="BT1679" s="186"/>
      <c r="BU1679" s="186"/>
      <c r="BV1679" s="186"/>
      <c r="BW1679" s="186"/>
      <c r="BX1679" s="186"/>
      <c r="BY1679" s="186"/>
      <c r="BZ1679" s="186"/>
      <c r="CA1679" s="186"/>
      <c r="CB1679" s="186"/>
      <c r="CC1679" s="186"/>
      <c r="CD1679" s="186"/>
      <c r="CE1679" s="186"/>
      <c r="CF1679" s="186"/>
      <c r="CG1679" s="186"/>
      <c r="CH1679" s="186"/>
      <c r="CI1679" s="186"/>
      <c r="CJ1679" s="186"/>
      <c r="CK1679" s="186"/>
      <c r="CL1679" s="186"/>
    </row>
    <row r="1680" spans="2:90" x14ac:dyDescent="0.4">
      <c r="B1680" s="171" t="s">
        <v>505</v>
      </c>
      <c r="E1680" s="8"/>
      <c r="H1680" s="196"/>
      <c r="I1680" s="197"/>
      <c r="J1680" s="197"/>
      <c r="K1680" s="198"/>
      <c r="L1680" s="198"/>
      <c r="M1680" s="198"/>
      <c r="N1680" s="198"/>
      <c r="O1680" s="198"/>
      <c r="P1680" s="198"/>
      <c r="R1680" s="198"/>
      <c r="S1680" s="186"/>
      <c r="T1680" s="186"/>
      <c r="U1680" s="186"/>
      <c r="V1680" s="186"/>
      <c r="W1680" s="186"/>
      <c r="X1680" s="186"/>
      <c r="Y1680" s="186"/>
      <c r="Z1680" s="186"/>
      <c r="AA1680" s="186"/>
      <c r="AB1680" s="186"/>
      <c r="AC1680" s="186"/>
      <c r="AD1680" s="186"/>
      <c r="AE1680" s="186"/>
      <c r="AF1680" s="186"/>
      <c r="AG1680" s="186"/>
      <c r="AH1680" s="186"/>
      <c r="AI1680" s="186"/>
      <c r="AJ1680" s="186"/>
      <c r="AK1680" s="186"/>
      <c r="AL1680" s="186"/>
      <c r="AM1680" s="186"/>
      <c r="AN1680" s="186"/>
      <c r="AO1680" s="186"/>
      <c r="AP1680" s="186"/>
      <c r="AQ1680" s="186"/>
      <c r="AR1680" s="186"/>
      <c r="AS1680" s="186"/>
      <c r="AT1680" s="186"/>
      <c r="AU1680" s="186"/>
      <c r="AV1680" s="186"/>
      <c r="AW1680" s="186"/>
      <c r="AX1680" s="186"/>
      <c r="AY1680" s="186"/>
      <c r="AZ1680" s="186"/>
      <c r="BA1680" s="186"/>
      <c r="BB1680" s="186"/>
      <c r="BC1680" s="186"/>
      <c r="BD1680" s="186"/>
      <c r="BE1680" s="186"/>
      <c r="BF1680" s="186"/>
      <c r="BG1680" s="186"/>
      <c r="BH1680" s="186"/>
      <c r="BI1680" s="186"/>
      <c r="BJ1680" s="186"/>
      <c r="BK1680" s="186"/>
      <c r="BL1680" s="186"/>
      <c r="BM1680" s="186"/>
      <c r="BN1680" s="186"/>
      <c r="BO1680" s="186"/>
      <c r="BP1680" s="186"/>
      <c r="BQ1680" s="186"/>
      <c r="BR1680" s="186"/>
      <c r="BS1680" s="186"/>
      <c r="BT1680" s="186"/>
      <c r="BU1680" s="186"/>
      <c r="BV1680" s="186"/>
      <c r="BW1680" s="186"/>
      <c r="BX1680" s="186"/>
      <c r="BY1680" s="186"/>
      <c r="BZ1680" s="186"/>
      <c r="CA1680" s="186"/>
      <c r="CB1680" s="186"/>
      <c r="CC1680" s="186"/>
      <c r="CD1680" s="186"/>
      <c r="CE1680" s="186"/>
      <c r="CF1680" s="186"/>
      <c r="CG1680" s="186"/>
      <c r="CH1680" s="186"/>
      <c r="CI1680" s="186"/>
      <c r="CJ1680" s="186"/>
      <c r="CK1680" s="186"/>
      <c r="CL1680" s="186"/>
    </row>
    <row r="1681" spans="2:90" x14ac:dyDescent="0.4">
      <c r="B1681" s="171" t="s">
        <v>463</v>
      </c>
      <c r="E1681" s="8"/>
      <c r="H1681" s="196"/>
      <c r="I1681" s="197"/>
      <c r="J1681" s="197"/>
      <c r="K1681" s="198"/>
      <c r="L1681" s="198"/>
      <c r="M1681" s="198"/>
      <c r="N1681" s="198"/>
      <c r="O1681" s="198"/>
      <c r="P1681" s="198"/>
      <c r="R1681" s="198"/>
      <c r="S1681" s="186" t="str">
        <f t="shared" ref="S1681:AX1681" si="1981">S$18</f>
        <v>S$14</v>
      </c>
      <c r="T1681" s="186" t="str">
        <f t="shared" si="1981"/>
        <v>T$14</v>
      </c>
      <c r="U1681" s="186" t="str">
        <f t="shared" si="1981"/>
        <v>U$14</v>
      </c>
      <c r="V1681" s="186" t="str">
        <f t="shared" si="1981"/>
        <v>V$14</v>
      </c>
      <c r="W1681" s="186" t="str">
        <f t="shared" si="1981"/>
        <v>W$14</v>
      </c>
      <c r="X1681" s="186" t="str">
        <f t="shared" si="1981"/>
        <v>X$14</v>
      </c>
      <c r="Y1681" s="186" t="str">
        <f t="shared" si="1981"/>
        <v>Y$14</v>
      </c>
      <c r="Z1681" s="186" t="str">
        <f t="shared" si="1981"/>
        <v>Z$14</v>
      </c>
      <c r="AA1681" s="186" t="str">
        <f t="shared" si="1981"/>
        <v>AA$14</v>
      </c>
      <c r="AB1681" s="186" t="str">
        <f t="shared" si="1981"/>
        <v>AB$14</v>
      </c>
      <c r="AC1681" s="186" t="str">
        <f t="shared" si="1981"/>
        <v>AC$14</v>
      </c>
      <c r="AD1681" s="186" t="str">
        <f t="shared" si="1981"/>
        <v>AD$14</v>
      </c>
      <c r="AE1681" s="186" t="str">
        <f t="shared" si="1981"/>
        <v>AE$14</v>
      </c>
      <c r="AF1681" s="186" t="str">
        <f t="shared" si="1981"/>
        <v>AF$14</v>
      </c>
      <c r="AG1681" s="186" t="str">
        <f t="shared" si="1981"/>
        <v>AG$14</v>
      </c>
      <c r="AH1681" s="186" t="str">
        <f t="shared" si="1981"/>
        <v>AH$14</v>
      </c>
      <c r="AI1681" s="186" t="str">
        <f t="shared" si="1981"/>
        <v>AI$14</v>
      </c>
      <c r="AJ1681" s="186" t="str">
        <f t="shared" si="1981"/>
        <v>AJ$14</v>
      </c>
      <c r="AK1681" s="186" t="str">
        <f t="shared" si="1981"/>
        <v>AK$14</v>
      </c>
      <c r="AL1681" s="186" t="str">
        <f t="shared" si="1981"/>
        <v>AL$14</v>
      </c>
      <c r="AM1681" s="186" t="str">
        <f t="shared" si="1981"/>
        <v>AM$14</v>
      </c>
      <c r="AN1681" s="186" t="str">
        <f t="shared" si="1981"/>
        <v>AN$14</v>
      </c>
      <c r="AO1681" s="186" t="str">
        <f t="shared" si="1981"/>
        <v>AO$14</v>
      </c>
      <c r="AP1681" s="186" t="str">
        <f t="shared" si="1981"/>
        <v>AP$14</v>
      </c>
      <c r="AQ1681" s="186" t="str">
        <f t="shared" si="1981"/>
        <v>AQ$14</v>
      </c>
      <c r="AR1681" s="186" t="str">
        <f t="shared" si="1981"/>
        <v>AR$14</v>
      </c>
      <c r="AS1681" s="186" t="str">
        <f t="shared" si="1981"/>
        <v>AS$14</v>
      </c>
      <c r="AT1681" s="186" t="str">
        <f t="shared" si="1981"/>
        <v>AT$14</v>
      </c>
      <c r="AU1681" s="186" t="str">
        <f t="shared" si="1981"/>
        <v>AU$14</v>
      </c>
      <c r="AV1681" s="186" t="str">
        <f t="shared" si="1981"/>
        <v>AV$14</v>
      </c>
      <c r="AW1681" s="186" t="str">
        <f t="shared" si="1981"/>
        <v>AW$14</v>
      </c>
      <c r="AX1681" s="186" t="str">
        <f t="shared" si="1981"/>
        <v>AX$14</v>
      </c>
      <c r="AY1681" s="186" t="str">
        <f t="shared" ref="AY1681:CD1681" si="1982">AY$18</f>
        <v>AY$14</v>
      </c>
      <c r="AZ1681" s="186" t="str">
        <f t="shared" si="1982"/>
        <v>AZ$14</v>
      </c>
      <c r="BA1681" s="186" t="str">
        <f t="shared" si="1982"/>
        <v>BA$14</v>
      </c>
      <c r="BB1681" s="186" t="str">
        <f t="shared" si="1982"/>
        <v>BB$14</v>
      </c>
      <c r="BC1681" s="186" t="str">
        <f t="shared" si="1982"/>
        <v>BC$14</v>
      </c>
      <c r="BD1681" s="186" t="str">
        <f t="shared" si="1982"/>
        <v>BD$14</v>
      </c>
      <c r="BE1681" s="186" t="str">
        <f t="shared" si="1982"/>
        <v>BE$14</v>
      </c>
      <c r="BF1681" s="186" t="str">
        <f t="shared" si="1982"/>
        <v>BF$14</v>
      </c>
      <c r="BG1681" s="186" t="str">
        <f t="shared" si="1982"/>
        <v>BG$14</v>
      </c>
      <c r="BH1681" s="186" t="str">
        <f t="shared" si="1982"/>
        <v>BH$14</v>
      </c>
      <c r="BI1681" s="186" t="str">
        <f t="shared" si="1982"/>
        <v>BI$14</v>
      </c>
      <c r="BJ1681" s="186" t="str">
        <f t="shared" si="1982"/>
        <v>BJ$14</v>
      </c>
      <c r="BK1681" s="186" t="str">
        <f t="shared" si="1982"/>
        <v>BK$14</v>
      </c>
      <c r="BL1681" s="186" t="str">
        <f t="shared" si="1982"/>
        <v>BL$14</v>
      </c>
      <c r="BM1681" s="186" t="str">
        <f t="shared" si="1982"/>
        <v>BM$14</v>
      </c>
      <c r="BN1681" s="186" t="str">
        <f t="shared" si="1982"/>
        <v>BN$14</v>
      </c>
      <c r="BO1681" s="186" t="str">
        <f t="shared" si="1982"/>
        <v>BO$14</v>
      </c>
      <c r="BP1681" s="186" t="str">
        <f t="shared" si="1982"/>
        <v>BP$14</v>
      </c>
      <c r="BQ1681" s="186" t="str">
        <f t="shared" si="1982"/>
        <v>BQ$14</v>
      </c>
      <c r="BR1681" s="186" t="str">
        <f t="shared" si="1982"/>
        <v>BR$14</v>
      </c>
      <c r="BS1681" s="186" t="str">
        <f t="shared" si="1982"/>
        <v>BS$14</v>
      </c>
      <c r="BT1681" s="186" t="str">
        <f t="shared" si="1982"/>
        <v>BT$14</v>
      </c>
      <c r="BU1681" s="186" t="str">
        <f t="shared" si="1982"/>
        <v>BU$14</v>
      </c>
      <c r="BV1681" s="186" t="str">
        <f t="shared" si="1982"/>
        <v>BV$14</v>
      </c>
      <c r="BW1681" s="186" t="str">
        <f t="shared" si="1982"/>
        <v>BW$14</v>
      </c>
      <c r="BX1681" s="186" t="str">
        <f t="shared" si="1982"/>
        <v>BX$14</v>
      </c>
      <c r="BY1681" s="186" t="str">
        <f t="shared" si="1982"/>
        <v>BY$14</v>
      </c>
      <c r="BZ1681" s="186" t="str">
        <f t="shared" si="1982"/>
        <v>BZ$14</v>
      </c>
      <c r="CA1681" s="186" t="str">
        <f t="shared" si="1982"/>
        <v>CA$14</v>
      </c>
      <c r="CB1681" s="186" t="str">
        <f t="shared" si="1982"/>
        <v>CB$14</v>
      </c>
      <c r="CC1681" s="186" t="str">
        <f t="shared" si="1982"/>
        <v>CC$14</v>
      </c>
      <c r="CD1681" s="186" t="str">
        <f t="shared" si="1982"/>
        <v>CD$14</v>
      </c>
      <c r="CE1681" s="186" t="str">
        <f t="shared" ref="CE1681:CL1681" si="1983">CE$18</f>
        <v>CE$14</v>
      </c>
      <c r="CF1681" s="186" t="str">
        <f t="shared" si="1983"/>
        <v>CF$14</v>
      </c>
      <c r="CG1681" s="186" t="str">
        <f t="shared" si="1983"/>
        <v>CG$14</v>
      </c>
      <c r="CH1681" s="186" t="str">
        <f t="shared" si="1983"/>
        <v>CH$14</v>
      </c>
      <c r="CI1681" s="186" t="str">
        <f t="shared" si="1983"/>
        <v>CI$14</v>
      </c>
      <c r="CJ1681" s="186" t="str">
        <f t="shared" si="1983"/>
        <v>CJ$14</v>
      </c>
      <c r="CK1681" s="186" t="str">
        <f t="shared" si="1983"/>
        <v>CK$14</v>
      </c>
      <c r="CL1681" s="186" t="str">
        <f t="shared" si="1983"/>
        <v>CL$14</v>
      </c>
    </row>
    <row r="1682" spans="2:90" x14ac:dyDescent="0.4">
      <c r="B1682" s="171" t="s">
        <v>464</v>
      </c>
      <c r="E1682" s="8"/>
      <c r="H1682" s="196"/>
      <c r="I1682" s="197"/>
      <c r="J1682" s="197"/>
      <c r="K1682" s="198"/>
      <c r="L1682" s="198"/>
      <c r="M1682" s="198"/>
      <c r="N1682" s="198"/>
      <c r="O1682" s="198"/>
      <c r="P1682" s="198"/>
      <c r="R1682" s="198"/>
      <c r="S1682" s="186" t="str">
        <f t="shared" ref="S1682:AX1682" si="1984">S$19</f>
        <v>S$15</v>
      </c>
      <c r="T1682" s="186" t="str">
        <f t="shared" si="1984"/>
        <v>T$15</v>
      </c>
      <c r="U1682" s="186" t="str">
        <f t="shared" si="1984"/>
        <v>U$15</v>
      </c>
      <c r="V1682" s="186" t="str">
        <f t="shared" si="1984"/>
        <v>V$15</v>
      </c>
      <c r="W1682" s="186" t="str">
        <f t="shared" si="1984"/>
        <v>W$15</v>
      </c>
      <c r="X1682" s="186" t="str">
        <f t="shared" si="1984"/>
        <v>X$15</v>
      </c>
      <c r="Y1682" s="186" t="str">
        <f t="shared" si="1984"/>
        <v>Y$15</v>
      </c>
      <c r="Z1682" s="186" t="str">
        <f t="shared" si="1984"/>
        <v>Z$15</v>
      </c>
      <c r="AA1682" s="186" t="str">
        <f t="shared" si="1984"/>
        <v>AA$15</v>
      </c>
      <c r="AB1682" s="186" t="str">
        <f t="shared" si="1984"/>
        <v>AB$15</v>
      </c>
      <c r="AC1682" s="186" t="str">
        <f t="shared" si="1984"/>
        <v>AC$15</v>
      </c>
      <c r="AD1682" s="186" t="str">
        <f t="shared" si="1984"/>
        <v>AD$15</v>
      </c>
      <c r="AE1682" s="186" t="str">
        <f t="shared" si="1984"/>
        <v>AE$15</v>
      </c>
      <c r="AF1682" s="186" t="str">
        <f t="shared" si="1984"/>
        <v>AF$15</v>
      </c>
      <c r="AG1682" s="186" t="str">
        <f t="shared" si="1984"/>
        <v>AG$15</v>
      </c>
      <c r="AH1682" s="186" t="str">
        <f t="shared" si="1984"/>
        <v>AH$15</v>
      </c>
      <c r="AI1682" s="186" t="str">
        <f t="shared" si="1984"/>
        <v>AI$15</v>
      </c>
      <c r="AJ1682" s="186" t="str">
        <f t="shared" si="1984"/>
        <v>AJ$15</v>
      </c>
      <c r="AK1682" s="186" t="str">
        <f t="shared" si="1984"/>
        <v>AK$15</v>
      </c>
      <c r="AL1682" s="186" t="str">
        <f t="shared" si="1984"/>
        <v>AL$15</v>
      </c>
      <c r="AM1682" s="186" t="str">
        <f t="shared" si="1984"/>
        <v>AM$15</v>
      </c>
      <c r="AN1682" s="186" t="str">
        <f t="shared" si="1984"/>
        <v>AN$15</v>
      </c>
      <c r="AO1682" s="186" t="str">
        <f t="shared" si="1984"/>
        <v>AO$15</v>
      </c>
      <c r="AP1682" s="186" t="str">
        <f t="shared" si="1984"/>
        <v>AP$15</v>
      </c>
      <c r="AQ1682" s="186" t="str">
        <f t="shared" si="1984"/>
        <v>AQ$15</v>
      </c>
      <c r="AR1682" s="186" t="str">
        <f t="shared" si="1984"/>
        <v>AR$15</v>
      </c>
      <c r="AS1682" s="186" t="str">
        <f t="shared" si="1984"/>
        <v>AS$15</v>
      </c>
      <c r="AT1682" s="186" t="str">
        <f t="shared" si="1984"/>
        <v>AT$15</v>
      </c>
      <c r="AU1682" s="186" t="str">
        <f t="shared" si="1984"/>
        <v>AU$15</v>
      </c>
      <c r="AV1682" s="186" t="str">
        <f t="shared" si="1984"/>
        <v>AV$15</v>
      </c>
      <c r="AW1682" s="186" t="str">
        <f t="shared" si="1984"/>
        <v>AW$15</v>
      </c>
      <c r="AX1682" s="186" t="str">
        <f t="shared" si="1984"/>
        <v>AX$15</v>
      </c>
      <c r="AY1682" s="186" t="str">
        <f t="shared" ref="AY1682:CD1682" si="1985">AY$19</f>
        <v>AY$15</v>
      </c>
      <c r="AZ1682" s="186" t="str">
        <f t="shared" si="1985"/>
        <v>AZ$15</v>
      </c>
      <c r="BA1682" s="186" t="str">
        <f t="shared" si="1985"/>
        <v>BA$15</v>
      </c>
      <c r="BB1682" s="186" t="str">
        <f t="shared" si="1985"/>
        <v>BB$15</v>
      </c>
      <c r="BC1682" s="186" t="str">
        <f t="shared" si="1985"/>
        <v>BC$15</v>
      </c>
      <c r="BD1682" s="186" t="str">
        <f t="shared" si="1985"/>
        <v>BD$15</v>
      </c>
      <c r="BE1682" s="186" t="str">
        <f t="shared" si="1985"/>
        <v>BE$15</v>
      </c>
      <c r="BF1682" s="186" t="str">
        <f t="shared" si="1985"/>
        <v>BF$15</v>
      </c>
      <c r="BG1682" s="186" t="str">
        <f t="shared" si="1985"/>
        <v>BG$15</v>
      </c>
      <c r="BH1682" s="186" t="str">
        <f t="shared" si="1985"/>
        <v>BH$15</v>
      </c>
      <c r="BI1682" s="186" t="str">
        <f t="shared" si="1985"/>
        <v>BI$15</v>
      </c>
      <c r="BJ1682" s="186" t="str">
        <f t="shared" si="1985"/>
        <v>BJ$15</v>
      </c>
      <c r="BK1682" s="186" t="str">
        <f t="shared" si="1985"/>
        <v>BK$15</v>
      </c>
      <c r="BL1682" s="186" t="str">
        <f t="shared" si="1985"/>
        <v>BL$15</v>
      </c>
      <c r="BM1682" s="186" t="str">
        <f t="shared" si="1985"/>
        <v>BM$15</v>
      </c>
      <c r="BN1682" s="186" t="str">
        <f t="shared" si="1985"/>
        <v>BN$15</v>
      </c>
      <c r="BO1682" s="186" t="str">
        <f t="shared" si="1985"/>
        <v>BO$15</v>
      </c>
      <c r="BP1682" s="186" t="str">
        <f t="shared" si="1985"/>
        <v>BP$15</v>
      </c>
      <c r="BQ1682" s="186" t="str">
        <f t="shared" si="1985"/>
        <v>BQ$15</v>
      </c>
      <c r="BR1682" s="186" t="str">
        <f t="shared" si="1985"/>
        <v>BR$15</v>
      </c>
      <c r="BS1682" s="186" t="str">
        <f t="shared" si="1985"/>
        <v>BS$15</v>
      </c>
      <c r="BT1682" s="186" t="str">
        <f t="shared" si="1985"/>
        <v>BT$15</v>
      </c>
      <c r="BU1682" s="186" t="str">
        <f t="shared" si="1985"/>
        <v>BU$15</v>
      </c>
      <c r="BV1682" s="186" t="str">
        <f t="shared" si="1985"/>
        <v>BV$15</v>
      </c>
      <c r="BW1682" s="186" t="str">
        <f t="shared" si="1985"/>
        <v>BW$15</v>
      </c>
      <c r="BX1682" s="186" t="str">
        <f t="shared" si="1985"/>
        <v>BX$15</v>
      </c>
      <c r="BY1682" s="186" t="str">
        <f t="shared" si="1985"/>
        <v>BY$15</v>
      </c>
      <c r="BZ1682" s="186" t="str">
        <f t="shared" si="1985"/>
        <v>BZ$15</v>
      </c>
      <c r="CA1682" s="186" t="str">
        <f t="shared" si="1985"/>
        <v>CA$15</v>
      </c>
      <c r="CB1682" s="186" t="str">
        <f t="shared" si="1985"/>
        <v>CB$15</v>
      </c>
      <c r="CC1682" s="186" t="str">
        <f t="shared" si="1985"/>
        <v>CC$15</v>
      </c>
      <c r="CD1682" s="186" t="str">
        <f t="shared" si="1985"/>
        <v>CD$15</v>
      </c>
      <c r="CE1682" s="186" t="str">
        <f t="shared" ref="CE1682:CL1682" si="1986">CE$19</f>
        <v>CE$15</v>
      </c>
      <c r="CF1682" s="186" t="str">
        <f t="shared" si="1986"/>
        <v>CF$15</v>
      </c>
      <c r="CG1682" s="186" t="str">
        <f t="shared" si="1986"/>
        <v>CG$15</v>
      </c>
      <c r="CH1682" s="186" t="str">
        <f t="shared" si="1986"/>
        <v>CH$15</v>
      </c>
      <c r="CI1682" s="186" t="str">
        <f t="shared" si="1986"/>
        <v>CI$15</v>
      </c>
      <c r="CJ1682" s="186" t="str">
        <f t="shared" si="1986"/>
        <v>CJ$15</v>
      </c>
      <c r="CK1682" s="186" t="str">
        <f t="shared" si="1986"/>
        <v>CK$15</v>
      </c>
      <c r="CL1682" s="186" t="str">
        <f t="shared" si="1986"/>
        <v>CL$15</v>
      </c>
    </row>
    <row r="1683" spans="2:90" x14ac:dyDescent="0.4">
      <c r="B1683" s="171"/>
      <c r="E1683" s="8"/>
      <c r="H1683" s="196"/>
      <c r="I1683" s="197"/>
      <c r="J1683" s="197"/>
      <c r="K1683" s="198"/>
      <c r="L1683" s="198"/>
      <c r="M1683" s="198"/>
      <c r="N1683" s="198"/>
      <c r="O1683" s="198"/>
      <c r="P1683" s="198"/>
      <c r="R1683" s="198"/>
      <c r="S1683" s="186"/>
      <c r="T1683" s="186"/>
      <c r="U1683" s="186"/>
      <c r="V1683" s="186"/>
      <c r="W1683" s="186"/>
      <c r="X1683" s="186"/>
      <c r="Y1683" s="186"/>
      <c r="Z1683" s="186"/>
      <c r="AA1683" s="186"/>
      <c r="AB1683" s="186"/>
      <c r="AC1683" s="186"/>
      <c r="AD1683" s="186"/>
      <c r="AE1683" s="186"/>
      <c r="AF1683" s="186"/>
      <c r="AG1683" s="186"/>
      <c r="AH1683" s="186"/>
      <c r="AI1683" s="186"/>
      <c r="AJ1683" s="186"/>
      <c r="AK1683" s="186"/>
      <c r="AL1683" s="186"/>
      <c r="AM1683" s="186"/>
      <c r="AN1683" s="186"/>
      <c r="AO1683" s="186"/>
      <c r="AP1683" s="186"/>
      <c r="AQ1683" s="186"/>
      <c r="AR1683" s="186"/>
      <c r="AS1683" s="186"/>
      <c r="AT1683" s="186"/>
      <c r="AU1683" s="186"/>
      <c r="AV1683" s="186"/>
      <c r="AW1683" s="186"/>
      <c r="AX1683" s="186"/>
      <c r="AY1683" s="186"/>
      <c r="AZ1683" s="186"/>
      <c r="BA1683" s="186"/>
      <c r="BB1683" s="186"/>
      <c r="BC1683" s="186"/>
      <c r="BD1683" s="186"/>
      <c r="BE1683" s="186"/>
      <c r="BF1683" s="186"/>
      <c r="BG1683" s="186"/>
      <c r="BH1683" s="186"/>
      <c r="BI1683" s="186"/>
      <c r="BJ1683" s="186"/>
      <c r="BK1683" s="186"/>
      <c r="BL1683" s="186"/>
      <c r="BM1683" s="186"/>
      <c r="BN1683" s="186"/>
      <c r="BO1683" s="186"/>
      <c r="BP1683" s="186"/>
      <c r="BQ1683" s="186"/>
      <c r="BR1683" s="186"/>
      <c r="BS1683" s="186"/>
      <c r="BT1683" s="186"/>
      <c r="BU1683" s="186"/>
      <c r="BV1683" s="186"/>
      <c r="BW1683" s="186"/>
      <c r="BX1683" s="186"/>
      <c r="BY1683" s="186"/>
      <c r="BZ1683" s="186"/>
      <c r="CA1683" s="186"/>
      <c r="CB1683" s="186"/>
      <c r="CC1683" s="186"/>
      <c r="CD1683" s="186"/>
      <c r="CE1683" s="186"/>
      <c r="CF1683" s="186"/>
      <c r="CG1683" s="186"/>
      <c r="CH1683" s="186"/>
      <c r="CI1683" s="186"/>
      <c r="CJ1683" s="186"/>
      <c r="CK1683" s="186"/>
      <c r="CL1683" s="186"/>
    </row>
    <row r="1684" spans="2:90" x14ac:dyDescent="0.4">
      <c r="B1684" s="171"/>
      <c r="E1684" s="8"/>
      <c r="H1684" s="196"/>
      <c r="I1684" s="197"/>
      <c r="J1684" s="197"/>
      <c r="K1684" s="198"/>
      <c r="L1684" s="198"/>
      <c r="M1684" s="198"/>
      <c r="N1684" s="198"/>
      <c r="O1684" s="198"/>
      <c r="P1684" s="198"/>
      <c r="R1684" s="198"/>
      <c r="S1684" s="186"/>
      <c r="T1684" s="186"/>
      <c r="U1684" s="186"/>
      <c r="V1684" s="186"/>
      <c r="W1684" s="186"/>
      <c r="X1684" s="186"/>
      <c r="Y1684" s="186"/>
      <c r="Z1684" s="186"/>
      <c r="AA1684" s="186"/>
      <c r="AB1684" s="186"/>
      <c r="AC1684" s="186"/>
      <c r="AD1684" s="186"/>
      <c r="AE1684" s="186"/>
      <c r="AF1684" s="186"/>
      <c r="AG1684" s="186"/>
      <c r="AH1684" s="186"/>
      <c r="AI1684" s="186"/>
      <c r="AJ1684" s="186"/>
      <c r="AK1684" s="186"/>
      <c r="AL1684" s="186"/>
      <c r="AM1684" s="186"/>
      <c r="AN1684" s="186"/>
      <c r="AO1684" s="186"/>
      <c r="AP1684" s="186"/>
      <c r="AQ1684" s="186"/>
      <c r="AR1684" s="186"/>
      <c r="AS1684" s="186"/>
      <c r="AT1684" s="186"/>
      <c r="AU1684" s="186"/>
      <c r="AV1684" s="186"/>
      <c r="AW1684" s="186"/>
      <c r="AX1684" s="186"/>
      <c r="AY1684" s="186"/>
      <c r="AZ1684" s="186"/>
      <c r="BA1684" s="186"/>
      <c r="BB1684" s="186"/>
      <c r="BC1684" s="186"/>
      <c r="BD1684" s="186"/>
      <c r="BE1684" s="186"/>
      <c r="BF1684" s="186"/>
      <c r="BG1684" s="186"/>
      <c r="BH1684" s="186"/>
      <c r="BI1684" s="186"/>
      <c r="BJ1684" s="186"/>
      <c r="BK1684" s="186"/>
      <c r="BL1684" s="186"/>
      <c r="BM1684" s="186"/>
      <c r="BN1684" s="186"/>
      <c r="BO1684" s="186"/>
      <c r="BP1684" s="186"/>
      <c r="BQ1684" s="186"/>
      <c r="BR1684" s="186"/>
      <c r="BS1684" s="186"/>
      <c r="BT1684" s="186"/>
      <c r="BU1684" s="186"/>
      <c r="BV1684" s="186"/>
      <c r="BW1684" s="186"/>
      <c r="BX1684" s="186"/>
      <c r="BY1684" s="186"/>
      <c r="BZ1684" s="186"/>
      <c r="CA1684" s="186"/>
      <c r="CB1684" s="186"/>
      <c r="CC1684" s="186"/>
      <c r="CD1684" s="186"/>
      <c r="CE1684" s="186"/>
      <c r="CF1684" s="186"/>
      <c r="CG1684" s="186"/>
      <c r="CH1684" s="186"/>
      <c r="CI1684" s="186"/>
      <c r="CJ1684" s="186"/>
      <c r="CK1684" s="186"/>
      <c r="CL1684" s="186"/>
    </row>
    <row r="1685" spans="2:90" x14ac:dyDescent="0.4">
      <c r="B1685" s="171"/>
      <c r="E1685" s="8"/>
      <c r="H1685" s="196"/>
      <c r="I1685" s="197"/>
      <c r="J1685" s="197"/>
      <c r="K1685" s="198"/>
      <c r="L1685" s="198"/>
      <c r="M1685" s="198"/>
      <c r="N1685" s="198"/>
      <c r="O1685" s="198"/>
      <c r="P1685" s="198"/>
      <c r="R1685" s="198"/>
      <c r="S1685" s="186"/>
      <c r="T1685" s="186"/>
      <c r="U1685" s="186"/>
      <c r="V1685" s="186"/>
      <c r="W1685" s="186"/>
      <c r="X1685" s="186"/>
      <c r="Y1685" s="186"/>
      <c r="Z1685" s="186"/>
      <c r="AA1685" s="186"/>
      <c r="AB1685" s="186"/>
      <c r="AC1685" s="186"/>
      <c r="AD1685" s="186"/>
      <c r="AE1685" s="186"/>
      <c r="AF1685" s="186"/>
      <c r="AG1685" s="186"/>
      <c r="AH1685" s="186"/>
      <c r="AI1685" s="186"/>
      <c r="AJ1685" s="186"/>
      <c r="AK1685" s="186"/>
      <c r="AL1685" s="186"/>
      <c r="AM1685" s="186"/>
      <c r="AN1685" s="186"/>
      <c r="AO1685" s="186"/>
      <c r="AP1685" s="186"/>
      <c r="AQ1685" s="186"/>
      <c r="AR1685" s="186"/>
      <c r="AS1685" s="186"/>
      <c r="AT1685" s="186"/>
      <c r="AU1685" s="186"/>
      <c r="AV1685" s="186"/>
      <c r="AW1685" s="186"/>
      <c r="AX1685" s="186"/>
      <c r="AY1685" s="186"/>
      <c r="AZ1685" s="186"/>
      <c r="BA1685" s="186"/>
      <c r="BB1685" s="186"/>
      <c r="BC1685" s="186"/>
      <c r="BD1685" s="186"/>
      <c r="BE1685" s="186"/>
      <c r="BF1685" s="186"/>
      <c r="BG1685" s="186"/>
      <c r="BH1685" s="186"/>
      <c r="BI1685" s="186"/>
      <c r="BJ1685" s="186"/>
      <c r="BK1685" s="186"/>
      <c r="BL1685" s="186"/>
      <c r="BM1685" s="186"/>
      <c r="BN1685" s="186"/>
      <c r="BO1685" s="186"/>
      <c r="BP1685" s="186"/>
      <c r="BQ1685" s="186"/>
      <c r="BR1685" s="186"/>
      <c r="BS1685" s="186"/>
      <c r="BT1685" s="186"/>
      <c r="BU1685" s="186"/>
      <c r="BV1685" s="186"/>
      <c r="BW1685" s="186"/>
      <c r="BX1685" s="186"/>
      <c r="BY1685" s="186"/>
      <c r="BZ1685" s="186"/>
      <c r="CA1685" s="186"/>
      <c r="CB1685" s="186"/>
      <c r="CC1685" s="186"/>
      <c r="CD1685" s="186"/>
      <c r="CE1685" s="186"/>
      <c r="CF1685" s="186"/>
      <c r="CG1685" s="186"/>
      <c r="CH1685" s="186"/>
      <c r="CI1685" s="186"/>
      <c r="CJ1685" s="186"/>
      <c r="CK1685" s="186"/>
      <c r="CL1685" s="186"/>
    </row>
    <row r="1686" spans="2:90" x14ac:dyDescent="0.4">
      <c r="B1686" s="171"/>
      <c r="E1686" s="8"/>
      <c r="H1686" s="196"/>
      <c r="I1686" s="197"/>
      <c r="J1686" s="197"/>
      <c r="K1686" s="198"/>
      <c r="L1686" s="198"/>
      <c r="M1686" s="198"/>
      <c r="N1686" s="198"/>
      <c r="O1686" s="198"/>
      <c r="P1686" s="198"/>
      <c r="R1686" s="198"/>
      <c r="S1686" s="186"/>
      <c r="T1686" s="186"/>
      <c r="U1686" s="186"/>
      <c r="V1686" s="186"/>
      <c r="W1686" s="186"/>
      <c r="X1686" s="186"/>
      <c r="Y1686" s="186"/>
      <c r="Z1686" s="186"/>
      <c r="AA1686" s="186"/>
      <c r="AB1686" s="186"/>
      <c r="AC1686" s="186"/>
      <c r="AD1686" s="186"/>
      <c r="AE1686" s="186"/>
      <c r="AF1686" s="186"/>
      <c r="AG1686" s="186"/>
      <c r="AH1686" s="186"/>
      <c r="AI1686" s="186"/>
      <c r="AJ1686" s="186"/>
      <c r="AK1686" s="186"/>
      <c r="AL1686" s="186"/>
      <c r="AM1686" s="186"/>
      <c r="AN1686" s="186"/>
      <c r="AO1686" s="186"/>
      <c r="AP1686" s="186"/>
      <c r="AQ1686" s="186"/>
      <c r="AR1686" s="186"/>
      <c r="AS1686" s="186"/>
      <c r="AT1686" s="186"/>
      <c r="AU1686" s="186"/>
      <c r="AV1686" s="186"/>
      <c r="AW1686" s="186"/>
      <c r="AX1686" s="186"/>
      <c r="AY1686" s="186"/>
      <c r="AZ1686" s="186"/>
      <c r="BA1686" s="186"/>
      <c r="BB1686" s="186"/>
      <c r="BC1686" s="186"/>
      <c r="BD1686" s="186"/>
      <c r="BE1686" s="186"/>
      <c r="BF1686" s="186"/>
      <c r="BG1686" s="186"/>
      <c r="BH1686" s="186"/>
      <c r="BI1686" s="186"/>
      <c r="BJ1686" s="186"/>
      <c r="BK1686" s="186"/>
      <c r="BL1686" s="186"/>
      <c r="BM1686" s="186"/>
      <c r="BN1686" s="186"/>
      <c r="BO1686" s="186"/>
      <c r="BP1686" s="186"/>
      <c r="BQ1686" s="186"/>
      <c r="BR1686" s="186"/>
      <c r="BS1686" s="186"/>
      <c r="BT1686" s="186"/>
      <c r="BU1686" s="186"/>
      <c r="BV1686" s="186"/>
      <c r="BW1686" s="186"/>
      <c r="BX1686" s="186"/>
      <c r="BY1686" s="186"/>
      <c r="BZ1686" s="186"/>
      <c r="CA1686" s="186"/>
      <c r="CB1686" s="186"/>
      <c r="CC1686" s="186"/>
      <c r="CD1686" s="186"/>
      <c r="CE1686" s="186"/>
      <c r="CF1686" s="186"/>
      <c r="CG1686" s="186"/>
      <c r="CH1686" s="186"/>
      <c r="CI1686" s="186"/>
      <c r="CJ1686" s="186"/>
      <c r="CK1686" s="186"/>
      <c r="CL1686" s="186"/>
    </row>
    <row r="1687" spans="2:90" x14ac:dyDescent="0.4">
      <c r="B1687" s="171"/>
      <c r="E1687" s="8"/>
      <c r="H1687" s="196"/>
      <c r="I1687" s="197"/>
      <c r="J1687" s="197"/>
      <c r="K1687" s="198"/>
      <c r="L1687" s="198"/>
      <c r="M1687" s="198"/>
      <c r="N1687" s="198"/>
      <c r="O1687" s="198"/>
      <c r="P1687" s="198"/>
      <c r="R1687" s="198"/>
      <c r="S1687" s="186"/>
      <c r="T1687" s="186"/>
      <c r="U1687" s="186"/>
      <c r="V1687" s="186"/>
      <c r="W1687" s="186"/>
      <c r="X1687" s="186"/>
      <c r="Y1687" s="186"/>
      <c r="Z1687" s="186"/>
      <c r="AA1687" s="186"/>
      <c r="AB1687" s="186"/>
      <c r="AC1687" s="186"/>
      <c r="AD1687" s="186"/>
      <c r="AE1687" s="186"/>
      <c r="AF1687" s="186"/>
      <c r="AG1687" s="186"/>
      <c r="AH1687" s="186"/>
      <c r="AI1687" s="186"/>
      <c r="AJ1687" s="186"/>
      <c r="AK1687" s="186"/>
      <c r="AL1687" s="186"/>
      <c r="AM1687" s="186"/>
      <c r="AN1687" s="186"/>
      <c r="AO1687" s="186"/>
      <c r="AP1687" s="186"/>
      <c r="AQ1687" s="186"/>
      <c r="AR1687" s="186"/>
      <c r="AS1687" s="186"/>
      <c r="AT1687" s="186"/>
      <c r="AU1687" s="186"/>
      <c r="AV1687" s="186"/>
      <c r="AW1687" s="186"/>
      <c r="AX1687" s="186"/>
      <c r="AY1687" s="186"/>
      <c r="AZ1687" s="186"/>
      <c r="BA1687" s="186"/>
      <c r="BB1687" s="186"/>
      <c r="BC1687" s="186"/>
      <c r="BD1687" s="186"/>
      <c r="BE1687" s="186"/>
      <c r="BF1687" s="186"/>
      <c r="BG1687" s="186"/>
      <c r="BH1687" s="186"/>
      <c r="BI1687" s="186"/>
      <c r="BJ1687" s="186"/>
      <c r="BK1687" s="186"/>
      <c r="BL1687" s="186"/>
      <c r="BM1687" s="186"/>
      <c r="BN1687" s="186"/>
      <c r="BO1687" s="186"/>
      <c r="BP1687" s="186"/>
      <c r="BQ1687" s="186"/>
      <c r="BR1687" s="186"/>
      <c r="BS1687" s="186"/>
      <c r="BT1687" s="186"/>
      <c r="BU1687" s="186"/>
      <c r="BV1687" s="186"/>
      <c r="BW1687" s="186"/>
      <c r="BX1687" s="186"/>
      <c r="BY1687" s="186"/>
      <c r="BZ1687" s="186"/>
      <c r="CA1687" s="186"/>
      <c r="CB1687" s="186"/>
      <c r="CC1687" s="186"/>
      <c r="CD1687" s="186"/>
      <c r="CE1687" s="186"/>
      <c r="CF1687" s="186"/>
      <c r="CG1687" s="186"/>
      <c r="CH1687" s="186"/>
      <c r="CI1687" s="186"/>
      <c r="CJ1687" s="186"/>
      <c r="CK1687" s="186"/>
      <c r="CL1687" s="186"/>
    </row>
    <row r="1688" spans="2:90" x14ac:dyDescent="0.4">
      <c r="B1688" s="171"/>
      <c r="E1688" s="8"/>
      <c r="H1688" s="196"/>
      <c r="I1688" s="197"/>
      <c r="J1688" s="197"/>
      <c r="K1688" s="198"/>
      <c r="L1688" s="198"/>
      <c r="M1688" s="198"/>
      <c r="N1688" s="198"/>
      <c r="O1688" s="198"/>
      <c r="P1688" s="198"/>
      <c r="R1688" s="198"/>
      <c r="S1688" s="186"/>
      <c r="T1688" s="186"/>
      <c r="U1688" s="186"/>
      <c r="V1688" s="186"/>
      <c r="W1688" s="186"/>
      <c r="X1688" s="186"/>
      <c r="Y1688" s="186"/>
      <c r="Z1688" s="186"/>
      <c r="AA1688" s="186"/>
      <c r="AB1688" s="186"/>
      <c r="AC1688" s="186"/>
      <c r="AD1688" s="186"/>
      <c r="AE1688" s="186"/>
      <c r="AF1688" s="186"/>
      <c r="AG1688" s="186"/>
      <c r="AH1688" s="186"/>
      <c r="AI1688" s="186"/>
      <c r="AJ1688" s="186"/>
      <c r="AK1688" s="186"/>
      <c r="AL1688" s="186"/>
      <c r="AM1688" s="186"/>
      <c r="AN1688" s="186"/>
      <c r="AO1688" s="186"/>
      <c r="AP1688" s="186"/>
      <c r="AQ1688" s="186"/>
      <c r="AR1688" s="186"/>
      <c r="AS1688" s="186"/>
      <c r="AT1688" s="186"/>
      <c r="AU1688" s="186"/>
      <c r="AV1688" s="186"/>
      <c r="AW1688" s="186"/>
      <c r="AX1688" s="186"/>
      <c r="AY1688" s="186"/>
      <c r="AZ1688" s="186"/>
      <c r="BA1688" s="186"/>
      <c r="BB1688" s="186"/>
      <c r="BC1688" s="186"/>
      <c r="BD1688" s="186"/>
      <c r="BE1688" s="186"/>
      <c r="BF1688" s="186"/>
      <c r="BG1688" s="186"/>
      <c r="BH1688" s="186"/>
      <c r="BI1688" s="186"/>
      <c r="BJ1688" s="186"/>
      <c r="BK1688" s="186"/>
      <c r="BL1688" s="186"/>
      <c r="BM1688" s="186"/>
      <c r="BN1688" s="186"/>
      <c r="BO1688" s="186"/>
      <c r="BP1688" s="186"/>
      <c r="BQ1688" s="186"/>
      <c r="BR1688" s="186"/>
      <c r="BS1688" s="186"/>
      <c r="BT1688" s="186"/>
      <c r="BU1688" s="186"/>
      <c r="BV1688" s="186"/>
      <c r="BW1688" s="186"/>
      <c r="BX1688" s="186"/>
      <c r="BY1688" s="186"/>
      <c r="BZ1688" s="186"/>
      <c r="CA1688" s="186"/>
      <c r="CB1688" s="186"/>
      <c r="CC1688" s="186"/>
      <c r="CD1688" s="186"/>
      <c r="CE1688" s="186"/>
      <c r="CF1688" s="186"/>
      <c r="CG1688" s="186"/>
      <c r="CH1688" s="186"/>
      <c r="CI1688" s="186"/>
      <c r="CJ1688" s="186"/>
      <c r="CK1688" s="186"/>
      <c r="CL1688" s="186"/>
    </row>
    <row r="1689" spans="2:90" x14ac:dyDescent="0.4">
      <c r="B1689" s="171"/>
      <c r="E1689" s="8"/>
      <c r="H1689" s="196"/>
      <c r="I1689" s="197"/>
      <c r="J1689" s="197"/>
      <c r="K1689" s="198"/>
      <c r="L1689" s="198"/>
      <c r="M1689" s="198"/>
      <c r="N1689" s="198"/>
      <c r="O1689" s="198"/>
      <c r="P1689" s="198"/>
      <c r="R1689" s="198"/>
      <c r="S1689" s="186"/>
      <c r="T1689" s="186"/>
      <c r="U1689" s="186"/>
      <c r="V1689" s="186"/>
      <c r="W1689" s="186"/>
      <c r="X1689" s="186"/>
      <c r="Y1689" s="186"/>
      <c r="Z1689" s="186"/>
      <c r="AA1689" s="186"/>
      <c r="AB1689" s="186"/>
      <c r="AC1689" s="186"/>
      <c r="AD1689" s="186"/>
      <c r="AE1689" s="186"/>
      <c r="AF1689" s="186"/>
      <c r="AG1689" s="186"/>
      <c r="AH1689" s="186"/>
      <c r="AI1689" s="186"/>
      <c r="AJ1689" s="186"/>
      <c r="AK1689" s="186"/>
      <c r="AL1689" s="186"/>
      <c r="AM1689" s="186"/>
      <c r="AN1689" s="186"/>
      <c r="AO1689" s="186"/>
      <c r="AP1689" s="186"/>
      <c r="AQ1689" s="186"/>
      <c r="AR1689" s="186"/>
      <c r="AS1689" s="186"/>
      <c r="AT1689" s="186"/>
      <c r="AU1689" s="186"/>
      <c r="AV1689" s="186"/>
      <c r="AW1689" s="186"/>
      <c r="AX1689" s="186"/>
      <c r="AY1689" s="186"/>
      <c r="AZ1689" s="186"/>
      <c r="BA1689" s="186"/>
      <c r="BB1689" s="186"/>
      <c r="BC1689" s="186"/>
      <c r="BD1689" s="186"/>
      <c r="BE1689" s="186"/>
      <c r="BF1689" s="186"/>
      <c r="BG1689" s="186"/>
      <c r="BH1689" s="186"/>
      <c r="BI1689" s="186"/>
      <c r="BJ1689" s="186"/>
      <c r="BK1689" s="186"/>
      <c r="BL1689" s="186"/>
      <c r="BM1689" s="186"/>
      <c r="BN1689" s="186"/>
      <c r="BO1689" s="186"/>
      <c r="BP1689" s="186"/>
      <c r="BQ1689" s="186"/>
      <c r="BR1689" s="186"/>
      <c r="BS1689" s="186"/>
      <c r="BT1689" s="186"/>
      <c r="BU1689" s="186"/>
      <c r="BV1689" s="186"/>
      <c r="BW1689" s="186"/>
      <c r="BX1689" s="186"/>
      <c r="BY1689" s="186"/>
      <c r="BZ1689" s="186"/>
      <c r="CA1689" s="186"/>
      <c r="CB1689" s="186"/>
      <c r="CC1689" s="186"/>
      <c r="CD1689" s="186"/>
      <c r="CE1689" s="186"/>
      <c r="CF1689" s="186"/>
      <c r="CG1689" s="186"/>
      <c r="CH1689" s="186"/>
      <c r="CI1689" s="186"/>
      <c r="CJ1689" s="186"/>
      <c r="CK1689" s="186"/>
      <c r="CL1689" s="186"/>
    </row>
    <row r="1690" spans="2:90" x14ac:dyDescent="0.4">
      <c r="B1690" s="171"/>
      <c r="E1690" s="8"/>
      <c r="H1690" s="196"/>
      <c r="I1690" s="197"/>
      <c r="J1690" s="197"/>
      <c r="K1690" s="198"/>
      <c r="L1690" s="198"/>
      <c r="M1690" s="198"/>
      <c r="N1690" s="198"/>
      <c r="O1690" s="198"/>
      <c r="P1690" s="198"/>
      <c r="R1690" s="198"/>
      <c r="S1690" s="186"/>
      <c r="T1690" s="186"/>
      <c r="U1690" s="186"/>
      <c r="V1690" s="186"/>
      <c r="W1690" s="186"/>
      <c r="X1690" s="186"/>
      <c r="Y1690" s="186"/>
      <c r="Z1690" s="186"/>
      <c r="AA1690" s="186"/>
      <c r="AB1690" s="186"/>
      <c r="AC1690" s="186"/>
      <c r="AD1690" s="186"/>
      <c r="AE1690" s="186"/>
      <c r="AF1690" s="186"/>
      <c r="AG1690" s="186"/>
      <c r="AH1690" s="186"/>
      <c r="AI1690" s="186"/>
      <c r="AJ1690" s="186"/>
      <c r="AK1690" s="186"/>
      <c r="AL1690" s="186"/>
      <c r="AM1690" s="186"/>
      <c r="AN1690" s="186"/>
      <c r="AO1690" s="186"/>
      <c r="AP1690" s="186"/>
      <c r="AQ1690" s="186"/>
      <c r="AR1690" s="186"/>
      <c r="AS1690" s="186"/>
      <c r="AT1690" s="186"/>
      <c r="AU1690" s="186"/>
      <c r="AV1690" s="186"/>
      <c r="AW1690" s="186"/>
      <c r="AX1690" s="186"/>
      <c r="AY1690" s="186"/>
      <c r="AZ1690" s="186"/>
      <c r="BA1690" s="186"/>
      <c r="BB1690" s="186"/>
      <c r="BC1690" s="186"/>
      <c r="BD1690" s="186"/>
      <c r="BE1690" s="186"/>
      <c r="BF1690" s="186"/>
      <c r="BG1690" s="186"/>
      <c r="BH1690" s="186"/>
      <c r="BI1690" s="186"/>
      <c r="BJ1690" s="186"/>
      <c r="BK1690" s="186"/>
      <c r="BL1690" s="186"/>
      <c r="BM1690" s="186"/>
      <c r="BN1690" s="186"/>
      <c r="BO1690" s="186"/>
      <c r="BP1690" s="186"/>
      <c r="BQ1690" s="186"/>
      <c r="BR1690" s="186"/>
      <c r="BS1690" s="186"/>
      <c r="BT1690" s="186"/>
      <c r="BU1690" s="186"/>
      <c r="BV1690" s="186"/>
      <c r="BW1690" s="186"/>
      <c r="BX1690" s="186"/>
      <c r="BY1690" s="186"/>
      <c r="BZ1690" s="186"/>
      <c r="CA1690" s="186"/>
      <c r="CB1690" s="186"/>
      <c r="CC1690" s="186"/>
      <c r="CD1690" s="186"/>
      <c r="CE1690" s="186"/>
      <c r="CF1690" s="186"/>
      <c r="CG1690" s="186"/>
      <c r="CH1690" s="186"/>
      <c r="CI1690" s="186"/>
      <c r="CJ1690" s="186"/>
      <c r="CK1690" s="186"/>
      <c r="CL1690" s="186"/>
    </row>
    <row r="1691" spans="2:90" x14ac:dyDescent="0.4">
      <c r="B1691" s="171"/>
      <c r="E1691" s="8"/>
      <c r="H1691" s="196"/>
      <c r="I1691" s="197"/>
      <c r="J1691" s="197"/>
      <c r="K1691" s="198"/>
      <c r="L1691" s="198"/>
      <c r="M1691" s="198"/>
      <c r="N1691" s="198"/>
      <c r="O1691" s="198"/>
      <c r="P1691" s="198"/>
      <c r="R1691" s="198"/>
      <c r="S1691" s="186"/>
      <c r="T1691" s="186"/>
      <c r="U1691" s="186"/>
      <c r="V1691" s="186"/>
      <c r="W1691" s="186"/>
      <c r="X1691" s="186"/>
      <c r="Y1691" s="186"/>
      <c r="Z1691" s="186"/>
      <c r="AA1691" s="186"/>
      <c r="AB1691" s="186"/>
      <c r="AC1691" s="186"/>
      <c r="AD1691" s="186"/>
      <c r="AE1691" s="186"/>
      <c r="AF1691" s="186"/>
      <c r="AG1691" s="186"/>
      <c r="AH1691" s="186"/>
      <c r="AI1691" s="186"/>
      <c r="AJ1691" s="186"/>
      <c r="AK1691" s="186"/>
      <c r="AL1691" s="186"/>
      <c r="AM1691" s="186"/>
      <c r="AN1691" s="186"/>
      <c r="AO1691" s="186"/>
      <c r="AP1691" s="186"/>
      <c r="AQ1691" s="186"/>
      <c r="AR1691" s="186"/>
      <c r="AS1691" s="186"/>
      <c r="AT1691" s="186"/>
      <c r="AU1691" s="186"/>
      <c r="AV1691" s="186"/>
      <c r="AW1691" s="186"/>
      <c r="AX1691" s="186"/>
      <c r="AY1691" s="186"/>
      <c r="AZ1691" s="186"/>
      <c r="BA1691" s="186"/>
      <c r="BB1691" s="186"/>
      <c r="BC1691" s="186"/>
      <c r="BD1691" s="186"/>
      <c r="BE1691" s="186"/>
      <c r="BF1691" s="186"/>
      <c r="BG1691" s="186"/>
      <c r="BH1691" s="186"/>
      <c r="BI1691" s="186"/>
      <c r="BJ1691" s="186"/>
      <c r="BK1691" s="186"/>
      <c r="BL1691" s="186"/>
      <c r="BM1691" s="186"/>
      <c r="BN1691" s="186"/>
      <c r="BO1691" s="186"/>
      <c r="BP1691" s="186"/>
      <c r="BQ1691" s="186"/>
      <c r="BR1691" s="186"/>
      <c r="BS1691" s="186"/>
      <c r="BT1691" s="186"/>
      <c r="BU1691" s="186"/>
      <c r="BV1691" s="186"/>
      <c r="BW1691" s="186"/>
      <c r="BX1691" s="186"/>
      <c r="BY1691" s="186"/>
      <c r="BZ1691" s="186"/>
      <c r="CA1691" s="186"/>
      <c r="CB1691" s="186"/>
      <c r="CC1691" s="186"/>
      <c r="CD1691" s="186"/>
      <c r="CE1691" s="186"/>
      <c r="CF1691" s="186"/>
      <c r="CG1691" s="186"/>
      <c r="CH1691" s="186"/>
      <c r="CI1691" s="186"/>
      <c r="CJ1691" s="186"/>
      <c r="CK1691" s="186"/>
      <c r="CL1691" s="186"/>
    </row>
    <row r="1692" spans="2:90" x14ac:dyDescent="0.4">
      <c r="B1692" s="171"/>
      <c r="E1692" s="8"/>
      <c r="H1692" s="196"/>
      <c r="I1692" s="197"/>
      <c r="J1692" s="197"/>
      <c r="K1692" s="198"/>
      <c r="L1692" s="198"/>
      <c r="M1692" s="198"/>
      <c r="N1692" s="198"/>
      <c r="O1692" s="198"/>
      <c r="P1692" s="198"/>
      <c r="R1692" s="198"/>
      <c r="S1692" s="186"/>
      <c r="T1692" s="186"/>
      <c r="U1692" s="186"/>
      <c r="V1692" s="186"/>
      <c r="W1692" s="186"/>
      <c r="X1692" s="186"/>
      <c r="Y1692" s="186"/>
      <c r="Z1692" s="186"/>
      <c r="AA1692" s="186"/>
      <c r="AB1692" s="186"/>
      <c r="AC1692" s="186"/>
      <c r="AD1692" s="186"/>
      <c r="AE1692" s="186"/>
      <c r="AF1692" s="186"/>
      <c r="AG1692" s="186"/>
      <c r="AH1692" s="186"/>
      <c r="AI1692" s="186"/>
      <c r="AJ1692" s="186"/>
      <c r="AK1692" s="186"/>
      <c r="AL1692" s="186"/>
      <c r="AM1692" s="186"/>
      <c r="AN1692" s="186"/>
      <c r="AO1692" s="186"/>
      <c r="AP1692" s="186"/>
      <c r="AQ1692" s="186"/>
      <c r="AR1692" s="186"/>
      <c r="AS1692" s="186"/>
      <c r="AT1692" s="186"/>
      <c r="AU1692" s="186"/>
      <c r="AV1692" s="186"/>
      <c r="AW1692" s="186"/>
      <c r="AX1692" s="186"/>
      <c r="AY1692" s="186"/>
      <c r="AZ1692" s="186"/>
      <c r="BA1692" s="186"/>
      <c r="BB1692" s="186"/>
      <c r="BC1692" s="186"/>
      <c r="BD1692" s="186"/>
      <c r="BE1692" s="186"/>
      <c r="BF1692" s="186"/>
      <c r="BG1692" s="186"/>
      <c r="BH1692" s="186"/>
      <c r="BI1692" s="186"/>
      <c r="BJ1692" s="186"/>
      <c r="BK1692" s="186"/>
      <c r="BL1692" s="186"/>
      <c r="BM1692" s="186"/>
      <c r="BN1692" s="186"/>
      <c r="BO1692" s="186"/>
      <c r="BP1692" s="186"/>
      <c r="BQ1692" s="186"/>
      <c r="BR1692" s="186"/>
      <c r="BS1692" s="186"/>
      <c r="BT1692" s="186"/>
      <c r="BU1692" s="186"/>
      <c r="BV1692" s="186"/>
      <c r="BW1692" s="186"/>
      <c r="BX1692" s="186"/>
      <c r="BY1692" s="186"/>
      <c r="BZ1692" s="186"/>
      <c r="CA1692" s="186"/>
      <c r="CB1692" s="186"/>
      <c r="CC1692" s="186"/>
      <c r="CD1692" s="186"/>
      <c r="CE1692" s="186"/>
      <c r="CF1692" s="186"/>
      <c r="CG1692" s="186"/>
      <c r="CH1692" s="186"/>
      <c r="CI1692" s="186"/>
      <c r="CJ1692" s="186"/>
      <c r="CK1692" s="186"/>
      <c r="CL1692" s="186"/>
    </row>
    <row r="1693" spans="2:90" x14ac:dyDescent="0.4">
      <c r="B1693" s="171"/>
      <c r="E1693" s="8"/>
      <c r="H1693" s="196"/>
      <c r="I1693" s="197"/>
      <c r="J1693" s="197"/>
      <c r="K1693" s="198"/>
      <c r="L1693" s="198"/>
      <c r="M1693" s="198"/>
      <c r="N1693" s="198"/>
      <c r="O1693" s="198"/>
      <c r="P1693" s="198"/>
      <c r="R1693" s="198"/>
      <c r="S1693" s="186"/>
      <c r="T1693" s="186"/>
      <c r="U1693" s="186"/>
      <c r="V1693" s="186"/>
      <c r="W1693" s="186"/>
      <c r="X1693" s="186"/>
      <c r="Y1693" s="186"/>
      <c r="Z1693" s="186"/>
      <c r="AA1693" s="186"/>
      <c r="AB1693" s="186"/>
      <c r="AC1693" s="186"/>
      <c r="AD1693" s="186"/>
      <c r="AE1693" s="186"/>
      <c r="AF1693" s="186"/>
      <c r="AG1693" s="186"/>
      <c r="AH1693" s="186"/>
      <c r="AI1693" s="186"/>
      <c r="AJ1693" s="186"/>
      <c r="AK1693" s="186"/>
      <c r="AL1693" s="186"/>
      <c r="AM1693" s="186"/>
      <c r="AN1693" s="186"/>
      <c r="AO1693" s="186"/>
      <c r="AP1693" s="186"/>
      <c r="AQ1693" s="186"/>
      <c r="AR1693" s="186"/>
      <c r="AS1693" s="186"/>
      <c r="AT1693" s="186"/>
      <c r="AU1693" s="186"/>
      <c r="AV1693" s="186"/>
      <c r="AW1693" s="186"/>
      <c r="AX1693" s="186"/>
      <c r="AY1693" s="186"/>
      <c r="AZ1693" s="186"/>
      <c r="BA1693" s="186"/>
      <c r="BB1693" s="186"/>
      <c r="BC1693" s="186"/>
      <c r="BD1693" s="186"/>
      <c r="BE1693" s="186"/>
      <c r="BF1693" s="186"/>
      <c r="BG1693" s="186"/>
      <c r="BH1693" s="186"/>
      <c r="BI1693" s="186"/>
      <c r="BJ1693" s="186"/>
      <c r="BK1693" s="186"/>
      <c r="BL1693" s="186"/>
      <c r="BM1693" s="186"/>
      <c r="BN1693" s="186"/>
      <c r="BO1693" s="186"/>
      <c r="BP1693" s="186"/>
      <c r="BQ1693" s="186"/>
      <c r="BR1693" s="186"/>
      <c r="BS1693" s="186"/>
      <c r="BT1693" s="186"/>
      <c r="BU1693" s="186"/>
      <c r="BV1693" s="186"/>
      <c r="BW1693" s="186"/>
      <c r="BX1693" s="186"/>
      <c r="BY1693" s="186"/>
      <c r="BZ1693" s="186"/>
      <c r="CA1693" s="186"/>
      <c r="CB1693" s="186"/>
      <c r="CC1693" s="186"/>
      <c r="CD1693" s="186"/>
      <c r="CE1693" s="186"/>
      <c r="CF1693" s="186"/>
      <c r="CG1693" s="186"/>
      <c r="CH1693" s="186"/>
      <c r="CI1693" s="186"/>
      <c r="CJ1693" s="186"/>
      <c r="CK1693" s="186"/>
      <c r="CL1693" s="186"/>
    </row>
    <row r="1694" spans="2:90" x14ac:dyDescent="0.4">
      <c r="B1694" s="171"/>
      <c r="E1694" s="8"/>
      <c r="H1694" s="196"/>
      <c r="I1694" s="197"/>
      <c r="J1694" s="197"/>
      <c r="K1694" s="198"/>
      <c r="L1694" s="198"/>
      <c r="M1694" s="198"/>
      <c r="N1694" s="198"/>
      <c r="O1694" s="198"/>
      <c r="P1694" s="198"/>
      <c r="R1694" s="198"/>
      <c r="S1694" s="186"/>
      <c r="T1694" s="186"/>
      <c r="U1694" s="186"/>
      <c r="V1694" s="186"/>
      <c r="W1694" s="186"/>
      <c r="X1694" s="186"/>
      <c r="Y1694" s="186"/>
      <c r="Z1694" s="186"/>
      <c r="AA1694" s="186"/>
      <c r="AB1694" s="186"/>
      <c r="AC1694" s="186"/>
      <c r="AD1694" s="186"/>
      <c r="AE1694" s="186"/>
      <c r="AF1694" s="186"/>
      <c r="AG1694" s="186"/>
      <c r="AH1694" s="186"/>
      <c r="AI1694" s="186"/>
      <c r="AJ1694" s="186"/>
      <c r="AK1694" s="186"/>
      <c r="AL1694" s="186"/>
      <c r="AM1694" s="186"/>
      <c r="AN1694" s="186"/>
      <c r="AO1694" s="186"/>
      <c r="AP1694" s="186"/>
      <c r="AQ1694" s="186"/>
      <c r="AR1694" s="186"/>
      <c r="AS1694" s="186"/>
      <c r="AT1694" s="186"/>
      <c r="AU1694" s="186"/>
      <c r="AV1694" s="186"/>
      <c r="AW1694" s="186"/>
      <c r="AX1694" s="186"/>
      <c r="AY1694" s="186"/>
      <c r="AZ1694" s="186"/>
      <c r="BA1694" s="186"/>
      <c r="BB1694" s="186"/>
      <c r="BC1694" s="186"/>
      <c r="BD1694" s="186"/>
      <c r="BE1694" s="186"/>
      <c r="BF1694" s="186"/>
      <c r="BG1694" s="186"/>
      <c r="BH1694" s="186"/>
      <c r="BI1694" s="186"/>
      <c r="BJ1694" s="186"/>
      <c r="BK1694" s="186"/>
      <c r="BL1694" s="186"/>
      <c r="BM1694" s="186"/>
      <c r="BN1694" s="186"/>
      <c r="BO1694" s="186"/>
      <c r="BP1694" s="186"/>
      <c r="BQ1694" s="186"/>
      <c r="BR1694" s="186"/>
      <c r="BS1694" s="186"/>
      <c r="BT1694" s="186"/>
      <c r="BU1694" s="186"/>
      <c r="BV1694" s="186"/>
      <c r="BW1694" s="186"/>
      <c r="BX1694" s="186"/>
      <c r="BY1694" s="186"/>
      <c r="BZ1694" s="186"/>
      <c r="CA1694" s="186"/>
      <c r="CB1694" s="186"/>
      <c r="CC1694" s="186"/>
      <c r="CD1694" s="186"/>
      <c r="CE1694" s="186"/>
      <c r="CF1694" s="186"/>
      <c r="CG1694" s="186"/>
      <c r="CH1694" s="186"/>
      <c r="CI1694" s="186"/>
      <c r="CJ1694" s="186"/>
      <c r="CK1694" s="186"/>
      <c r="CL1694" s="186"/>
    </row>
    <row r="1695" spans="2:90" x14ac:dyDescent="0.4">
      <c r="B1695" s="171"/>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c r="CL1695" s="186"/>
    </row>
    <row r="1696" spans="2:90" x14ac:dyDescent="0.4">
      <c r="B1696" s="171"/>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c r="CL1696" s="186"/>
    </row>
    <row r="1697" spans="2:90" x14ac:dyDescent="0.4">
      <c r="B1697" s="171"/>
      <c r="E1697" s="8"/>
      <c r="H1697" s="196"/>
      <c r="I1697" s="197"/>
      <c r="J1697" s="197"/>
      <c r="K1697" s="198"/>
      <c r="L1697" s="198"/>
      <c r="M1697" s="198"/>
      <c r="N1697" s="198"/>
      <c r="O1697" s="198"/>
      <c r="P1697" s="198"/>
      <c r="R1697" s="198"/>
      <c r="S1697" s="186"/>
      <c r="T1697" s="186"/>
      <c r="U1697" s="186"/>
      <c r="V1697" s="186"/>
      <c r="W1697" s="186"/>
      <c r="X1697" s="186"/>
      <c r="Y1697" s="186"/>
      <c r="Z1697" s="186"/>
      <c r="AA1697" s="186"/>
      <c r="AB1697" s="186"/>
      <c r="AC1697" s="186"/>
      <c r="AD1697" s="186"/>
      <c r="AE1697" s="186"/>
      <c r="AF1697" s="186"/>
      <c r="AG1697" s="186"/>
      <c r="AH1697" s="186"/>
      <c r="AI1697" s="186"/>
      <c r="AJ1697" s="186"/>
      <c r="AK1697" s="186"/>
      <c r="AL1697" s="186"/>
      <c r="AM1697" s="186"/>
      <c r="AN1697" s="186"/>
      <c r="AO1697" s="186"/>
      <c r="AP1697" s="186"/>
      <c r="AQ1697" s="186"/>
      <c r="AR1697" s="186"/>
      <c r="AS1697" s="186"/>
      <c r="AT1697" s="186"/>
      <c r="AU1697" s="186"/>
      <c r="AV1697" s="186"/>
      <c r="AW1697" s="186"/>
      <c r="AX1697" s="186"/>
      <c r="AY1697" s="186"/>
      <c r="AZ1697" s="186"/>
      <c r="BA1697" s="186"/>
      <c r="BB1697" s="186"/>
      <c r="BC1697" s="186"/>
      <c r="BD1697" s="186"/>
      <c r="BE1697" s="186"/>
      <c r="BF1697" s="186"/>
      <c r="BG1697" s="186"/>
      <c r="BH1697" s="186"/>
      <c r="BI1697" s="186"/>
      <c r="BJ1697" s="186"/>
      <c r="BK1697" s="186"/>
      <c r="BL1697" s="186"/>
      <c r="BM1697" s="186"/>
      <c r="BN1697" s="186"/>
      <c r="BO1697" s="186"/>
      <c r="BP1697" s="186"/>
      <c r="BQ1697" s="186"/>
      <c r="BR1697" s="186"/>
      <c r="BS1697" s="186"/>
      <c r="BT1697" s="186"/>
      <c r="BU1697" s="186"/>
      <c r="BV1697" s="186"/>
      <c r="BW1697" s="186"/>
      <c r="BX1697" s="186"/>
      <c r="BY1697" s="186"/>
      <c r="BZ1697" s="186"/>
      <c r="CA1697" s="186"/>
      <c r="CB1697" s="186"/>
      <c r="CC1697" s="186"/>
      <c r="CD1697" s="186"/>
      <c r="CE1697" s="186"/>
      <c r="CF1697" s="186"/>
      <c r="CG1697" s="186"/>
      <c r="CH1697" s="186"/>
      <c r="CI1697" s="186"/>
      <c r="CJ1697" s="186"/>
      <c r="CK1697" s="186"/>
      <c r="CL1697" s="186"/>
    </row>
    <row r="1698" spans="2:90" x14ac:dyDescent="0.4">
      <c r="B1698" s="171"/>
      <c r="E1698" s="8"/>
      <c r="H1698" s="196"/>
      <c r="I1698" s="197"/>
      <c r="J1698" s="197"/>
      <c r="K1698" s="198"/>
      <c r="L1698" s="198"/>
      <c r="M1698" s="198"/>
      <c r="N1698" s="198"/>
      <c r="O1698" s="198"/>
      <c r="P1698" s="198"/>
      <c r="R1698" s="198"/>
      <c r="S1698" s="186"/>
      <c r="T1698" s="186"/>
      <c r="U1698" s="186"/>
      <c r="V1698" s="186"/>
      <c r="W1698" s="186"/>
      <c r="X1698" s="186"/>
      <c r="Y1698" s="186"/>
      <c r="Z1698" s="186"/>
      <c r="AA1698" s="186"/>
      <c r="AB1698" s="186"/>
      <c r="AC1698" s="186"/>
      <c r="AD1698" s="186"/>
      <c r="AE1698" s="186"/>
      <c r="AF1698" s="186"/>
      <c r="AG1698" s="186"/>
      <c r="AH1698" s="186"/>
      <c r="AI1698" s="186"/>
      <c r="AJ1698" s="186"/>
      <c r="AK1698" s="186"/>
      <c r="AL1698" s="186"/>
      <c r="AM1698" s="186"/>
      <c r="AN1698" s="186"/>
      <c r="AO1698" s="186"/>
      <c r="AP1698" s="186"/>
      <c r="AQ1698" s="186"/>
      <c r="AR1698" s="186"/>
      <c r="AS1698" s="186"/>
      <c r="AT1698" s="186"/>
      <c r="AU1698" s="186"/>
      <c r="AV1698" s="186"/>
      <c r="AW1698" s="186"/>
      <c r="AX1698" s="186"/>
      <c r="AY1698" s="186"/>
      <c r="AZ1698" s="186"/>
      <c r="BA1698" s="186"/>
      <c r="BB1698" s="186"/>
      <c r="BC1698" s="186"/>
      <c r="BD1698" s="186"/>
      <c r="BE1698" s="186"/>
      <c r="BF1698" s="186"/>
      <c r="BG1698" s="186"/>
      <c r="BH1698" s="186"/>
      <c r="BI1698" s="186"/>
      <c r="BJ1698" s="186"/>
      <c r="BK1698" s="186"/>
      <c r="BL1698" s="186"/>
      <c r="BM1698" s="186"/>
      <c r="BN1698" s="186"/>
      <c r="BO1698" s="186"/>
      <c r="BP1698" s="186"/>
      <c r="BQ1698" s="186"/>
      <c r="BR1698" s="186"/>
      <c r="BS1698" s="186"/>
      <c r="BT1698" s="186"/>
      <c r="BU1698" s="186"/>
      <c r="BV1698" s="186"/>
      <c r="BW1698" s="186"/>
      <c r="BX1698" s="186"/>
      <c r="BY1698" s="186"/>
      <c r="BZ1698" s="186"/>
      <c r="CA1698" s="186"/>
      <c r="CB1698" s="186"/>
      <c r="CC1698" s="186"/>
      <c r="CD1698" s="186"/>
      <c r="CE1698" s="186"/>
      <c r="CF1698" s="186"/>
      <c r="CG1698" s="186"/>
      <c r="CH1698" s="186"/>
      <c r="CI1698" s="186"/>
      <c r="CJ1698" s="186"/>
      <c r="CK1698" s="186"/>
      <c r="CL1698" s="186"/>
    </row>
    <row r="1699" spans="2:90" x14ac:dyDescent="0.4">
      <c r="B1699" s="171"/>
      <c r="E1699" s="8"/>
      <c r="H1699" s="196"/>
      <c r="I1699" s="197"/>
      <c r="J1699" s="197"/>
      <c r="K1699" s="198"/>
      <c r="L1699" s="198"/>
      <c r="M1699" s="198"/>
      <c r="N1699" s="198"/>
      <c r="O1699" s="198"/>
      <c r="P1699" s="198"/>
      <c r="R1699" s="198"/>
      <c r="S1699" s="186"/>
      <c r="T1699" s="186"/>
      <c r="U1699" s="186"/>
      <c r="V1699" s="186"/>
      <c r="W1699" s="186"/>
      <c r="X1699" s="186"/>
      <c r="Y1699" s="186"/>
      <c r="Z1699" s="186"/>
      <c r="AA1699" s="186"/>
      <c r="AB1699" s="186"/>
      <c r="AC1699" s="186"/>
      <c r="AD1699" s="186"/>
      <c r="AE1699" s="186"/>
      <c r="AF1699" s="186"/>
      <c r="AG1699" s="186"/>
      <c r="AH1699" s="186"/>
      <c r="AI1699" s="186"/>
      <c r="AJ1699" s="186"/>
      <c r="AK1699" s="186"/>
      <c r="AL1699" s="186"/>
      <c r="AM1699" s="186"/>
      <c r="AN1699" s="186"/>
      <c r="AO1699" s="186"/>
      <c r="AP1699" s="186"/>
      <c r="AQ1699" s="186"/>
      <c r="AR1699" s="186"/>
      <c r="AS1699" s="186"/>
      <c r="AT1699" s="186"/>
      <c r="AU1699" s="186"/>
      <c r="AV1699" s="186"/>
      <c r="AW1699" s="186"/>
      <c r="AX1699" s="186"/>
      <c r="AY1699" s="186"/>
      <c r="AZ1699" s="186"/>
      <c r="BA1699" s="186"/>
      <c r="BB1699" s="186"/>
      <c r="BC1699" s="186"/>
      <c r="BD1699" s="186"/>
      <c r="BE1699" s="186"/>
      <c r="BF1699" s="186"/>
      <c r="BG1699" s="186"/>
      <c r="BH1699" s="186"/>
      <c r="BI1699" s="186"/>
      <c r="BJ1699" s="186"/>
      <c r="BK1699" s="186"/>
      <c r="BL1699" s="186"/>
      <c r="BM1699" s="186"/>
      <c r="BN1699" s="186"/>
      <c r="BO1699" s="186"/>
      <c r="BP1699" s="186"/>
      <c r="BQ1699" s="186"/>
      <c r="BR1699" s="186"/>
      <c r="BS1699" s="186"/>
      <c r="BT1699" s="186"/>
      <c r="BU1699" s="186"/>
      <c r="BV1699" s="186"/>
      <c r="BW1699" s="186"/>
      <c r="BX1699" s="186"/>
      <c r="BY1699" s="186"/>
      <c r="BZ1699" s="186"/>
      <c r="CA1699" s="186"/>
      <c r="CB1699" s="186"/>
      <c r="CC1699" s="186"/>
      <c r="CD1699" s="186"/>
      <c r="CE1699" s="186"/>
      <c r="CF1699" s="186"/>
      <c r="CG1699" s="186"/>
      <c r="CH1699" s="186"/>
      <c r="CI1699" s="186"/>
      <c r="CJ1699" s="186"/>
      <c r="CK1699" s="186"/>
      <c r="CL1699" s="186"/>
    </row>
    <row r="1700" spans="2:90" x14ac:dyDescent="0.4">
      <c r="B1700" s="171"/>
      <c r="E1700" s="8"/>
      <c r="H1700" s="196"/>
      <c r="I1700" s="197"/>
      <c r="J1700" s="197"/>
      <c r="K1700" s="198"/>
      <c r="L1700" s="198"/>
      <c r="M1700" s="198"/>
      <c r="N1700" s="198"/>
      <c r="O1700" s="198"/>
      <c r="P1700" s="198"/>
      <c r="R1700" s="198"/>
      <c r="S1700" s="186"/>
      <c r="T1700" s="186"/>
      <c r="U1700" s="186"/>
      <c r="V1700" s="186"/>
      <c r="W1700" s="186"/>
      <c r="X1700" s="186"/>
      <c r="Y1700" s="186"/>
      <c r="Z1700" s="186"/>
      <c r="AA1700" s="186"/>
      <c r="AB1700" s="186"/>
      <c r="AC1700" s="186"/>
      <c r="AD1700" s="186"/>
      <c r="AE1700" s="186"/>
      <c r="AF1700" s="186"/>
      <c r="AG1700" s="186"/>
      <c r="AH1700" s="186"/>
      <c r="AI1700" s="186"/>
      <c r="AJ1700" s="186"/>
      <c r="AK1700" s="186"/>
      <c r="AL1700" s="186"/>
      <c r="AM1700" s="186"/>
      <c r="AN1700" s="186"/>
      <c r="AO1700" s="186"/>
      <c r="AP1700" s="186"/>
      <c r="AQ1700" s="186"/>
      <c r="AR1700" s="186"/>
      <c r="AS1700" s="186"/>
      <c r="AT1700" s="186"/>
      <c r="AU1700" s="186"/>
      <c r="AV1700" s="186"/>
      <c r="AW1700" s="186"/>
      <c r="AX1700" s="186"/>
      <c r="AY1700" s="186"/>
      <c r="AZ1700" s="186"/>
      <c r="BA1700" s="186"/>
      <c r="BB1700" s="186"/>
      <c r="BC1700" s="186"/>
      <c r="BD1700" s="186"/>
      <c r="BE1700" s="186"/>
      <c r="BF1700" s="186"/>
      <c r="BG1700" s="186"/>
      <c r="BH1700" s="186"/>
      <c r="BI1700" s="186"/>
      <c r="BJ1700" s="186"/>
      <c r="BK1700" s="186"/>
      <c r="BL1700" s="186"/>
      <c r="BM1700" s="186"/>
      <c r="BN1700" s="186"/>
      <c r="BO1700" s="186"/>
      <c r="BP1700" s="186"/>
      <c r="BQ1700" s="186"/>
      <c r="BR1700" s="186"/>
      <c r="BS1700" s="186"/>
      <c r="BT1700" s="186"/>
      <c r="BU1700" s="186"/>
      <c r="BV1700" s="186"/>
      <c r="BW1700" s="186"/>
      <c r="BX1700" s="186"/>
      <c r="BY1700" s="186"/>
      <c r="BZ1700" s="186"/>
      <c r="CA1700" s="186"/>
      <c r="CB1700" s="186"/>
      <c r="CC1700" s="186"/>
      <c r="CD1700" s="186"/>
      <c r="CE1700" s="186"/>
      <c r="CF1700" s="186"/>
      <c r="CG1700" s="186"/>
      <c r="CH1700" s="186"/>
      <c r="CI1700" s="186"/>
      <c r="CJ1700" s="186"/>
      <c r="CK1700" s="186"/>
      <c r="CL1700" s="186"/>
    </row>
    <row r="1701" spans="2:90" x14ac:dyDescent="0.4">
      <c r="B1701" s="171"/>
      <c r="E1701" s="8"/>
      <c r="H1701" s="196"/>
      <c r="I1701" s="197"/>
      <c r="J1701" s="197"/>
      <c r="K1701" s="198"/>
      <c r="L1701" s="198"/>
      <c r="M1701" s="198"/>
      <c r="N1701" s="198"/>
      <c r="O1701" s="198"/>
      <c r="P1701" s="198"/>
      <c r="R1701" s="198"/>
      <c r="S1701" s="186"/>
      <c r="T1701" s="186"/>
      <c r="U1701" s="186"/>
      <c r="V1701" s="186"/>
      <c r="W1701" s="186"/>
      <c r="X1701" s="186"/>
      <c r="Y1701" s="186"/>
      <c r="Z1701" s="186"/>
      <c r="AA1701" s="186"/>
      <c r="AB1701" s="186"/>
      <c r="AC1701" s="186"/>
      <c r="AD1701" s="186"/>
      <c r="AE1701" s="186"/>
      <c r="AF1701" s="186"/>
      <c r="AG1701" s="186"/>
      <c r="AH1701" s="186"/>
      <c r="AI1701" s="186"/>
      <c r="AJ1701" s="186"/>
      <c r="AK1701" s="186"/>
      <c r="AL1701" s="186"/>
      <c r="AM1701" s="186"/>
      <c r="AN1701" s="186"/>
      <c r="AO1701" s="186"/>
      <c r="AP1701" s="186"/>
      <c r="AQ1701" s="186"/>
      <c r="AR1701" s="186"/>
      <c r="AS1701" s="186"/>
      <c r="AT1701" s="186"/>
      <c r="AU1701" s="186"/>
      <c r="AV1701" s="186"/>
      <c r="AW1701" s="186"/>
      <c r="AX1701" s="186"/>
      <c r="AY1701" s="186"/>
      <c r="AZ1701" s="186"/>
      <c r="BA1701" s="186"/>
      <c r="BB1701" s="186"/>
      <c r="BC1701" s="186"/>
      <c r="BD1701" s="186"/>
      <c r="BE1701" s="186"/>
      <c r="BF1701" s="186"/>
      <c r="BG1701" s="186"/>
      <c r="BH1701" s="186"/>
      <c r="BI1701" s="186"/>
      <c r="BJ1701" s="186"/>
      <c r="BK1701" s="186"/>
      <c r="BL1701" s="186"/>
      <c r="BM1701" s="186"/>
      <c r="BN1701" s="186"/>
      <c r="BO1701" s="186"/>
      <c r="BP1701" s="186"/>
      <c r="BQ1701" s="186"/>
      <c r="BR1701" s="186"/>
      <c r="BS1701" s="186"/>
      <c r="BT1701" s="186"/>
      <c r="BU1701" s="186"/>
      <c r="BV1701" s="186"/>
      <c r="BW1701" s="186"/>
      <c r="BX1701" s="186"/>
      <c r="BY1701" s="186"/>
      <c r="BZ1701" s="186"/>
      <c r="CA1701" s="186"/>
      <c r="CB1701" s="186"/>
      <c r="CC1701" s="186"/>
      <c r="CD1701" s="186"/>
      <c r="CE1701" s="186"/>
      <c r="CF1701" s="186"/>
      <c r="CG1701" s="186"/>
      <c r="CH1701" s="186"/>
      <c r="CI1701" s="186"/>
      <c r="CJ1701" s="186"/>
      <c r="CK1701" s="186"/>
      <c r="CL1701" s="186"/>
    </row>
    <row r="1702" spans="2:90" x14ac:dyDescent="0.4">
      <c r="B1702" s="171"/>
      <c r="E1702" s="8"/>
      <c r="H1702" s="196"/>
      <c r="I1702" s="197"/>
      <c r="J1702" s="197"/>
      <c r="K1702" s="198"/>
      <c r="L1702" s="198"/>
      <c r="M1702" s="198"/>
      <c r="N1702" s="198"/>
      <c r="O1702" s="198"/>
      <c r="P1702" s="198"/>
      <c r="R1702" s="198"/>
      <c r="S1702" s="186"/>
      <c r="T1702" s="186"/>
      <c r="U1702" s="186"/>
      <c r="V1702" s="186"/>
      <c r="W1702" s="186"/>
      <c r="X1702" s="186"/>
      <c r="Y1702" s="186"/>
      <c r="Z1702" s="186"/>
      <c r="AA1702" s="186"/>
      <c r="AB1702" s="186"/>
      <c r="AC1702" s="186"/>
      <c r="AD1702" s="186"/>
      <c r="AE1702" s="186"/>
      <c r="AF1702" s="186"/>
      <c r="AG1702" s="186"/>
      <c r="AH1702" s="186"/>
      <c r="AI1702" s="186"/>
      <c r="AJ1702" s="186"/>
      <c r="AK1702" s="186"/>
      <c r="AL1702" s="186"/>
      <c r="AM1702" s="186"/>
      <c r="AN1702" s="186"/>
      <c r="AO1702" s="186"/>
      <c r="AP1702" s="186"/>
      <c r="AQ1702" s="186"/>
      <c r="AR1702" s="186"/>
      <c r="AS1702" s="186"/>
      <c r="AT1702" s="186"/>
      <c r="AU1702" s="186"/>
      <c r="AV1702" s="186"/>
      <c r="AW1702" s="186"/>
      <c r="AX1702" s="186"/>
      <c r="AY1702" s="186"/>
      <c r="AZ1702" s="186"/>
      <c r="BA1702" s="186"/>
      <c r="BB1702" s="186"/>
      <c r="BC1702" s="186"/>
      <c r="BD1702" s="186"/>
      <c r="BE1702" s="186"/>
      <c r="BF1702" s="186"/>
      <c r="BG1702" s="186"/>
      <c r="BH1702" s="186"/>
      <c r="BI1702" s="186"/>
      <c r="BJ1702" s="186"/>
      <c r="BK1702" s="186"/>
      <c r="BL1702" s="186"/>
      <c r="BM1702" s="186"/>
      <c r="BN1702" s="186"/>
      <c r="BO1702" s="186"/>
      <c r="BP1702" s="186"/>
      <c r="BQ1702" s="186"/>
      <c r="BR1702" s="186"/>
      <c r="BS1702" s="186"/>
      <c r="BT1702" s="186"/>
      <c r="BU1702" s="186"/>
      <c r="BV1702" s="186"/>
      <c r="BW1702" s="186"/>
      <c r="BX1702" s="186"/>
      <c r="BY1702" s="186"/>
      <c r="BZ1702" s="186"/>
      <c r="CA1702" s="186"/>
      <c r="CB1702" s="186"/>
      <c r="CC1702" s="186"/>
      <c r="CD1702" s="186"/>
      <c r="CE1702" s="186"/>
      <c r="CF1702" s="186"/>
      <c r="CG1702" s="186"/>
      <c r="CH1702" s="186"/>
      <c r="CI1702" s="186"/>
      <c r="CJ1702" s="186"/>
      <c r="CK1702" s="186"/>
      <c r="CL1702" s="186"/>
    </row>
    <row r="1703" spans="2:90" x14ac:dyDescent="0.4">
      <c r="B1703" s="171"/>
      <c r="E1703" s="8"/>
      <c r="H1703" s="196"/>
      <c r="I1703" s="197"/>
      <c r="J1703" s="197"/>
      <c r="K1703" s="198"/>
      <c r="L1703" s="198"/>
      <c r="M1703" s="198"/>
      <c r="N1703" s="198"/>
      <c r="O1703" s="198"/>
      <c r="P1703" s="198"/>
      <c r="R1703" s="198"/>
      <c r="S1703" s="186"/>
      <c r="T1703" s="186"/>
      <c r="U1703" s="186"/>
      <c r="V1703" s="186"/>
      <c r="W1703" s="186"/>
      <c r="X1703" s="186"/>
      <c r="Y1703" s="186"/>
      <c r="Z1703" s="186"/>
      <c r="AA1703" s="186"/>
      <c r="AB1703" s="186"/>
      <c r="AC1703" s="186"/>
      <c r="AD1703" s="186"/>
      <c r="AE1703" s="186"/>
      <c r="AF1703" s="186"/>
      <c r="AG1703" s="186"/>
      <c r="AH1703" s="186"/>
      <c r="AI1703" s="186"/>
      <c r="AJ1703" s="186"/>
      <c r="AK1703" s="186"/>
      <c r="AL1703" s="186"/>
      <c r="AM1703" s="186"/>
      <c r="AN1703" s="186"/>
      <c r="AO1703" s="186"/>
      <c r="AP1703" s="186"/>
      <c r="AQ1703" s="186"/>
      <c r="AR1703" s="186"/>
      <c r="AS1703" s="186"/>
      <c r="AT1703" s="186"/>
      <c r="AU1703" s="186"/>
      <c r="AV1703" s="186"/>
      <c r="AW1703" s="186"/>
      <c r="AX1703" s="186"/>
      <c r="AY1703" s="186"/>
      <c r="AZ1703" s="186"/>
      <c r="BA1703" s="186"/>
      <c r="BB1703" s="186"/>
      <c r="BC1703" s="186"/>
      <c r="BD1703" s="186"/>
      <c r="BE1703" s="186"/>
      <c r="BF1703" s="186"/>
      <c r="BG1703" s="186"/>
      <c r="BH1703" s="186"/>
      <c r="BI1703" s="186"/>
      <c r="BJ1703" s="186"/>
      <c r="BK1703" s="186"/>
      <c r="BL1703" s="186"/>
      <c r="BM1703" s="186"/>
      <c r="BN1703" s="186"/>
      <c r="BO1703" s="186"/>
      <c r="BP1703" s="186"/>
      <c r="BQ1703" s="186"/>
      <c r="BR1703" s="186"/>
      <c r="BS1703" s="186"/>
      <c r="BT1703" s="186"/>
      <c r="BU1703" s="186"/>
      <c r="BV1703" s="186"/>
      <c r="BW1703" s="186"/>
      <c r="BX1703" s="186"/>
      <c r="BY1703" s="186"/>
      <c r="BZ1703" s="186"/>
      <c r="CA1703" s="186"/>
      <c r="CB1703" s="186"/>
      <c r="CC1703" s="186"/>
      <c r="CD1703" s="186"/>
      <c r="CE1703" s="186"/>
      <c r="CF1703" s="186"/>
      <c r="CG1703" s="186"/>
      <c r="CH1703" s="186"/>
      <c r="CI1703" s="186"/>
      <c r="CJ1703" s="186"/>
      <c r="CK1703" s="186"/>
      <c r="CL1703" s="186"/>
    </row>
    <row r="1704" spans="2:90" x14ac:dyDescent="0.4">
      <c r="B1704" s="171"/>
      <c r="E1704" s="8"/>
      <c r="H1704" s="196"/>
      <c r="I1704" s="197"/>
      <c r="J1704" s="197"/>
      <c r="K1704" s="198"/>
      <c r="L1704" s="198"/>
      <c r="M1704" s="198"/>
      <c r="N1704" s="198"/>
      <c r="O1704" s="198"/>
      <c r="P1704" s="198"/>
      <c r="R1704" s="198"/>
      <c r="S1704" s="186"/>
      <c r="T1704" s="186"/>
      <c r="U1704" s="186"/>
      <c r="V1704" s="186"/>
      <c r="W1704" s="186"/>
      <c r="X1704" s="186"/>
      <c r="Y1704" s="186"/>
      <c r="Z1704" s="186"/>
      <c r="AA1704" s="186"/>
      <c r="AB1704" s="186"/>
      <c r="AC1704" s="186"/>
      <c r="AD1704" s="186"/>
      <c r="AE1704" s="186"/>
      <c r="AF1704" s="186"/>
      <c r="AG1704" s="186"/>
      <c r="AH1704" s="186"/>
      <c r="AI1704" s="186"/>
      <c r="AJ1704" s="186"/>
      <c r="AK1704" s="186"/>
      <c r="AL1704" s="186"/>
      <c r="AM1704" s="186"/>
      <c r="AN1704" s="186"/>
      <c r="AO1704" s="186"/>
      <c r="AP1704" s="186"/>
      <c r="AQ1704" s="186"/>
      <c r="AR1704" s="186"/>
      <c r="AS1704" s="186"/>
      <c r="AT1704" s="186"/>
      <c r="AU1704" s="186"/>
      <c r="AV1704" s="186"/>
      <c r="AW1704" s="186"/>
      <c r="AX1704" s="186"/>
      <c r="AY1704" s="186"/>
      <c r="AZ1704" s="186"/>
      <c r="BA1704" s="186"/>
      <c r="BB1704" s="186"/>
      <c r="BC1704" s="186"/>
      <c r="BD1704" s="186"/>
      <c r="BE1704" s="186"/>
      <c r="BF1704" s="186"/>
      <c r="BG1704" s="186"/>
      <c r="BH1704" s="186"/>
      <c r="BI1704" s="186"/>
      <c r="BJ1704" s="186"/>
      <c r="BK1704" s="186"/>
      <c r="BL1704" s="186"/>
      <c r="BM1704" s="186"/>
      <c r="BN1704" s="186"/>
      <c r="BO1704" s="186"/>
      <c r="BP1704" s="186"/>
      <c r="BQ1704" s="186"/>
      <c r="BR1704" s="186"/>
      <c r="BS1704" s="186"/>
      <c r="BT1704" s="186"/>
      <c r="BU1704" s="186"/>
      <c r="BV1704" s="186"/>
      <c r="BW1704" s="186"/>
      <c r="BX1704" s="186"/>
      <c r="BY1704" s="186"/>
      <c r="BZ1704" s="186"/>
      <c r="CA1704" s="186"/>
      <c r="CB1704" s="186"/>
      <c r="CC1704" s="186"/>
      <c r="CD1704" s="186"/>
      <c r="CE1704" s="186"/>
      <c r="CF1704" s="186"/>
      <c r="CG1704" s="186"/>
      <c r="CH1704" s="186"/>
      <c r="CI1704" s="186"/>
      <c r="CJ1704" s="186"/>
      <c r="CK1704" s="186"/>
      <c r="CL1704" s="186"/>
    </row>
    <row r="1705" spans="2:90" x14ac:dyDescent="0.4">
      <c r="B1705" s="171"/>
      <c r="E1705" s="8"/>
      <c r="H1705" s="196"/>
      <c r="I1705" s="197"/>
      <c r="J1705" s="197"/>
      <c r="K1705" s="198"/>
      <c r="L1705" s="198"/>
      <c r="M1705" s="198"/>
      <c r="N1705" s="198"/>
      <c r="O1705" s="198"/>
      <c r="P1705" s="198"/>
      <c r="R1705" s="198"/>
      <c r="S1705" s="186"/>
      <c r="T1705" s="186"/>
      <c r="U1705" s="186"/>
      <c r="V1705" s="186"/>
      <c r="W1705" s="186"/>
      <c r="X1705" s="186"/>
      <c r="Y1705" s="186"/>
      <c r="Z1705" s="186"/>
      <c r="AA1705" s="186"/>
      <c r="AB1705" s="186"/>
      <c r="AC1705" s="186"/>
      <c r="AD1705" s="186"/>
      <c r="AE1705" s="186"/>
      <c r="AF1705" s="186"/>
      <c r="AG1705" s="186"/>
      <c r="AH1705" s="186"/>
      <c r="AI1705" s="186"/>
      <c r="AJ1705" s="186"/>
      <c r="AK1705" s="186"/>
      <c r="AL1705" s="186"/>
      <c r="AM1705" s="186"/>
      <c r="AN1705" s="186"/>
      <c r="AO1705" s="186"/>
      <c r="AP1705" s="186"/>
      <c r="AQ1705" s="186"/>
      <c r="AR1705" s="186"/>
      <c r="AS1705" s="186"/>
      <c r="AT1705" s="186"/>
      <c r="AU1705" s="186"/>
      <c r="AV1705" s="186"/>
      <c r="AW1705" s="186"/>
      <c r="AX1705" s="186"/>
      <c r="AY1705" s="186"/>
      <c r="AZ1705" s="186"/>
      <c r="BA1705" s="186"/>
      <c r="BB1705" s="186"/>
      <c r="BC1705" s="186"/>
      <c r="BD1705" s="186"/>
      <c r="BE1705" s="186"/>
      <c r="BF1705" s="186"/>
      <c r="BG1705" s="186"/>
      <c r="BH1705" s="186"/>
      <c r="BI1705" s="186"/>
      <c r="BJ1705" s="186"/>
      <c r="BK1705" s="186"/>
      <c r="BL1705" s="186"/>
      <c r="BM1705" s="186"/>
      <c r="BN1705" s="186"/>
      <c r="BO1705" s="186"/>
      <c r="BP1705" s="186"/>
      <c r="BQ1705" s="186"/>
      <c r="BR1705" s="186"/>
      <c r="BS1705" s="186"/>
      <c r="BT1705" s="186"/>
      <c r="BU1705" s="186"/>
      <c r="BV1705" s="186"/>
      <c r="BW1705" s="186"/>
      <c r="BX1705" s="186"/>
      <c r="BY1705" s="186"/>
      <c r="BZ1705" s="186"/>
      <c r="CA1705" s="186"/>
      <c r="CB1705" s="186"/>
      <c r="CC1705" s="186"/>
      <c r="CD1705" s="186"/>
      <c r="CE1705" s="186"/>
      <c r="CF1705" s="186"/>
      <c r="CG1705" s="186"/>
      <c r="CH1705" s="186"/>
      <c r="CI1705" s="186"/>
      <c r="CJ1705" s="186"/>
      <c r="CK1705" s="186"/>
      <c r="CL1705" s="186"/>
    </row>
    <row r="1706" spans="2:90" x14ac:dyDescent="0.4">
      <c r="B1706" s="171"/>
      <c r="E1706" s="8"/>
      <c r="H1706" s="196"/>
      <c r="I1706" s="197"/>
      <c r="J1706" s="197"/>
      <c r="K1706" s="198"/>
      <c r="L1706" s="198"/>
      <c r="M1706" s="198"/>
      <c r="N1706" s="198"/>
      <c r="O1706" s="198"/>
      <c r="P1706" s="198"/>
      <c r="R1706" s="198"/>
      <c r="S1706" s="186"/>
      <c r="T1706" s="186"/>
      <c r="U1706" s="186"/>
      <c r="V1706" s="186"/>
      <c r="W1706" s="186"/>
      <c r="X1706" s="186"/>
      <c r="Y1706" s="186"/>
      <c r="Z1706" s="186"/>
      <c r="AA1706" s="186"/>
      <c r="AB1706" s="186"/>
      <c r="AC1706" s="186"/>
      <c r="AD1706" s="186"/>
      <c r="AE1706" s="186"/>
      <c r="AF1706" s="186"/>
      <c r="AG1706" s="186"/>
      <c r="AH1706" s="186"/>
      <c r="AI1706" s="186"/>
      <c r="AJ1706" s="186"/>
      <c r="AK1706" s="186"/>
      <c r="AL1706" s="186"/>
      <c r="AM1706" s="186"/>
      <c r="AN1706" s="186"/>
      <c r="AO1706" s="186"/>
      <c r="AP1706" s="186"/>
      <c r="AQ1706" s="186"/>
      <c r="AR1706" s="186"/>
      <c r="AS1706" s="186"/>
      <c r="AT1706" s="186"/>
      <c r="AU1706" s="186"/>
      <c r="AV1706" s="186"/>
      <c r="AW1706" s="186"/>
      <c r="AX1706" s="186"/>
      <c r="AY1706" s="186"/>
      <c r="AZ1706" s="186"/>
      <c r="BA1706" s="186"/>
      <c r="BB1706" s="186"/>
      <c r="BC1706" s="186"/>
      <c r="BD1706" s="186"/>
      <c r="BE1706" s="186"/>
      <c r="BF1706" s="186"/>
      <c r="BG1706" s="186"/>
      <c r="BH1706" s="186"/>
      <c r="BI1706" s="186"/>
      <c r="BJ1706" s="186"/>
      <c r="BK1706" s="186"/>
      <c r="BL1706" s="186"/>
      <c r="BM1706" s="186"/>
      <c r="BN1706" s="186"/>
      <c r="BO1706" s="186"/>
      <c r="BP1706" s="186"/>
      <c r="BQ1706" s="186"/>
      <c r="BR1706" s="186"/>
      <c r="BS1706" s="186"/>
      <c r="BT1706" s="186"/>
      <c r="BU1706" s="186"/>
      <c r="BV1706" s="186"/>
      <c r="BW1706" s="186"/>
      <c r="BX1706" s="186"/>
      <c r="BY1706" s="186"/>
      <c r="BZ1706" s="186"/>
      <c r="CA1706" s="186"/>
      <c r="CB1706" s="186"/>
      <c r="CC1706" s="186"/>
      <c r="CD1706" s="186"/>
      <c r="CE1706" s="186"/>
      <c r="CF1706" s="186"/>
      <c r="CG1706" s="186"/>
      <c r="CH1706" s="186"/>
      <c r="CI1706" s="186"/>
      <c r="CJ1706" s="186"/>
      <c r="CK1706" s="186"/>
      <c r="CL1706" s="186"/>
    </row>
    <row r="1707" spans="2:90" x14ac:dyDescent="0.4">
      <c r="B1707" s="171"/>
      <c r="E1707" s="8"/>
      <c r="H1707" s="196"/>
      <c r="I1707" s="197"/>
      <c r="J1707" s="197"/>
      <c r="K1707" s="198"/>
      <c r="L1707" s="198"/>
      <c r="M1707" s="198"/>
      <c r="N1707" s="198"/>
      <c r="O1707" s="198"/>
      <c r="P1707" s="198"/>
      <c r="R1707" s="198"/>
      <c r="S1707" s="186"/>
      <c r="T1707" s="186"/>
      <c r="U1707" s="186"/>
      <c r="V1707" s="186"/>
      <c r="W1707" s="186"/>
      <c r="X1707" s="186"/>
      <c r="Y1707" s="186"/>
      <c r="Z1707" s="186"/>
      <c r="AA1707" s="186"/>
      <c r="AB1707" s="186"/>
      <c r="AC1707" s="186"/>
      <c r="AD1707" s="186"/>
      <c r="AE1707" s="186"/>
      <c r="AF1707" s="186"/>
      <c r="AG1707" s="186"/>
      <c r="AH1707" s="186"/>
      <c r="AI1707" s="186"/>
      <c r="AJ1707" s="186"/>
      <c r="AK1707" s="186"/>
      <c r="AL1707" s="186"/>
      <c r="AM1707" s="186"/>
      <c r="AN1707" s="186"/>
      <c r="AO1707" s="186"/>
      <c r="AP1707" s="186"/>
      <c r="AQ1707" s="186"/>
      <c r="AR1707" s="186"/>
      <c r="AS1707" s="186"/>
      <c r="AT1707" s="186"/>
      <c r="AU1707" s="186"/>
      <c r="AV1707" s="186"/>
      <c r="AW1707" s="186"/>
      <c r="AX1707" s="186"/>
      <c r="AY1707" s="186"/>
      <c r="AZ1707" s="186"/>
      <c r="BA1707" s="186"/>
      <c r="BB1707" s="186"/>
      <c r="BC1707" s="186"/>
      <c r="BD1707" s="186"/>
      <c r="BE1707" s="186"/>
      <c r="BF1707" s="186"/>
      <c r="BG1707" s="186"/>
      <c r="BH1707" s="186"/>
      <c r="BI1707" s="186"/>
      <c r="BJ1707" s="186"/>
      <c r="BK1707" s="186"/>
      <c r="BL1707" s="186"/>
      <c r="BM1707" s="186"/>
      <c r="BN1707" s="186"/>
      <c r="BO1707" s="186"/>
      <c r="BP1707" s="186"/>
      <c r="BQ1707" s="186"/>
      <c r="BR1707" s="186"/>
      <c r="BS1707" s="186"/>
      <c r="BT1707" s="186"/>
      <c r="BU1707" s="186"/>
      <c r="BV1707" s="186"/>
      <c r="BW1707" s="186"/>
      <c r="BX1707" s="186"/>
      <c r="BY1707" s="186"/>
      <c r="BZ1707" s="186"/>
      <c r="CA1707" s="186"/>
      <c r="CB1707" s="186"/>
      <c r="CC1707" s="186"/>
      <c r="CD1707" s="186"/>
      <c r="CE1707" s="186"/>
      <c r="CF1707" s="186"/>
      <c r="CG1707" s="186"/>
      <c r="CH1707" s="186"/>
      <c r="CI1707" s="186"/>
      <c r="CJ1707" s="186"/>
      <c r="CK1707" s="186"/>
      <c r="CL1707" s="186"/>
    </row>
    <row r="1708" spans="2:90" x14ac:dyDescent="0.4">
      <c r="B1708" s="171"/>
      <c r="E1708" s="8"/>
      <c r="H1708" s="196"/>
      <c r="I1708" s="197"/>
      <c r="J1708" s="197"/>
      <c r="K1708" s="198"/>
      <c r="L1708" s="198"/>
      <c r="M1708" s="198"/>
      <c r="N1708" s="198"/>
      <c r="O1708" s="198"/>
      <c r="P1708" s="198"/>
      <c r="R1708" s="198"/>
      <c r="S1708" s="186"/>
      <c r="T1708" s="186"/>
      <c r="U1708" s="186"/>
      <c r="V1708" s="186"/>
      <c r="W1708" s="186"/>
      <c r="X1708" s="186"/>
      <c r="Y1708" s="186"/>
      <c r="Z1708" s="186"/>
      <c r="AA1708" s="186"/>
      <c r="AB1708" s="186"/>
      <c r="AC1708" s="186"/>
      <c r="AD1708" s="186"/>
      <c r="AE1708" s="186"/>
      <c r="AF1708" s="186"/>
      <c r="AG1708" s="186"/>
      <c r="AH1708" s="186"/>
      <c r="AI1708" s="186"/>
      <c r="AJ1708" s="186"/>
      <c r="AK1708" s="186"/>
      <c r="AL1708" s="186"/>
      <c r="AM1708" s="186"/>
      <c r="AN1708" s="186"/>
      <c r="AO1708" s="186"/>
      <c r="AP1708" s="186"/>
      <c r="AQ1708" s="186"/>
      <c r="AR1708" s="186"/>
      <c r="AS1708" s="186"/>
      <c r="AT1708" s="186"/>
      <c r="AU1708" s="186"/>
      <c r="AV1708" s="186"/>
      <c r="AW1708" s="186"/>
      <c r="AX1708" s="186"/>
      <c r="AY1708" s="186"/>
      <c r="AZ1708" s="186"/>
      <c r="BA1708" s="186"/>
      <c r="BB1708" s="186"/>
      <c r="BC1708" s="186"/>
      <c r="BD1708" s="186"/>
      <c r="BE1708" s="186"/>
      <c r="BF1708" s="186"/>
      <c r="BG1708" s="186"/>
      <c r="BH1708" s="186"/>
      <c r="BI1708" s="186"/>
      <c r="BJ1708" s="186"/>
      <c r="BK1708" s="186"/>
      <c r="BL1708" s="186"/>
      <c r="BM1708" s="186"/>
      <c r="BN1708" s="186"/>
      <c r="BO1708" s="186"/>
      <c r="BP1708" s="186"/>
      <c r="BQ1708" s="186"/>
      <c r="BR1708" s="186"/>
      <c r="BS1708" s="186"/>
      <c r="BT1708" s="186"/>
      <c r="BU1708" s="186"/>
      <c r="BV1708" s="186"/>
      <c r="BW1708" s="186"/>
      <c r="BX1708" s="186"/>
      <c r="BY1708" s="186"/>
      <c r="BZ1708" s="186"/>
      <c r="CA1708" s="186"/>
      <c r="CB1708" s="186"/>
      <c r="CC1708" s="186"/>
      <c r="CD1708" s="186"/>
      <c r="CE1708" s="186"/>
      <c r="CF1708" s="186"/>
      <c r="CG1708" s="186"/>
      <c r="CH1708" s="186"/>
      <c r="CI1708" s="186"/>
      <c r="CJ1708" s="186"/>
      <c r="CK1708" s="186"/>
      <c r="CL1708" s="186"/>
    </row>
    <row r="1709" spans="2:90" x14ac:dyDescent="0.4">
      <c r="B1709" s="171"/>
      <c r="E1709" s="8"/>
      <c r="H1709" s="196"/>
      <c r="I1709" s="197"/>
      <c r="J1709" s="197"/>
      <c r="K1709" s="198"/>
      <c r="L1709" s="198"/>
      <c r="M1709" s="198"/>
      <c r="N1709" s="198"/>
      <c r="O1709" s="198"/>
      <c r="P1709" s="198"/>
      <c r="R1709" s="198"/>
      <c r="S1709" s="186"/>
      <c r="T1709" s="186"/>
      <c r="U1709" s="186"/>
      <c r="V1709" s="186"/>
      <c r="W1709" s="186"/>
      <c r="X1709" s="186"/>
      <c r="Y1709" s="186"/>
      <c r="Z1709" s="186"/>
      <c r="AA1709" s="186"/>
      <c r="AB1709" s="186"/>
      <c r="AC1709" s="186"/>
      <c r="AD1709" s="186"/>
      <c r="AE1709" s="186"/>
      <c r="AF1709" s="186"/>
      <c r="AG1709" s="186"/>
      <c r="AH1709" s="186"/>
      <c r="AI1709" s="186"/>
      <c r="AJ1709" s="186"/>
      <c r="AK1709" s="186"/>
      <c r="AL1709" s="186"/>
      <c r="AM1709" s="186"/>
      <c r="AN1709" s="186"/>
      <c r="AO1709" s="186"/>
      <c r="AP1709" s="186"/>
      <c r="AQ1709" s="186"/>
      <c r="AR1709" s="186"/>
      <c r="AS1709" s="186"/>
      <c r="AT1709" s="186"/>
      <c r="AU1709" s="186"/>
      <c r="AV1709" s="186"/>
      <c r="AW1709" s="186"/>
      <c r="AX1709" s="186"/>
      <c r="AY1709" s="186"/>
      <c r="AZ1709" s="186"/>
      <c r="BA1709" s="186"/>
      <c r="BB1709" s="186"/>
      <c r="BC1709" s="186"/>
      <c r="BD1709" s="186"/>
      <c r="BE1709" s="186"/>
      <c r="BF1709" s="186"/>
      <c r="BG1709" s="186"/>
      <c r="BH1709" s="186"/>
      <c r="BI1709" s="186"/>
      <c r="BJ1709" s="186"/>
      <c r="BK1709" s="186"/>
      <c r="BL1709" s="186"/>
      <c r="BM1709" s="186"/>
      <c r="BN1709" s="186"/>
      <c r="BO1709" s="186"/>
      <c r="BP1709" s="186"/>
      <c r="BQ1709" s="186"/>
      <c r="BR1709" s="186"/>
      <c r="BS1709" s="186"/>
      <c r="BT1709" s="186"/>
      <c r="BU1709" s="186"/>
      <c r="BV1709" s="186"/>
      <c r="BW1709" s="186"/>
      <c r="BX1709" s="186"/>
      <c r="BY1709" s="186"/>
      <c r="BZ1709" s="186"/>
      <c r="CA1709" s="186"/>
      <c r="CB1709" s="186"/>
      <c r="CC1709" s="186"/>
      <c r="CD1709" s="186"/>
      <c r="CE1709" s="186"/>
      <c r="CF1709" s="186"/>
      <c r="CG1709" s="186"/>
      <c r="CH1709" s="186"/>
      <c r="CI1709" s="186"/>
      <c r="CJ1709" s="186"/>
      <c r="CK1709" s="186"/>
      <c r="CL1709" s="186"/>
    </row>
    <row r="1710" spans="2:90" x14ac:dyDescent="0.4">
      <c r="B1710" s="171"/>
      <c r="E1710" s="8"/>
      <c r="H1710" s="196"/>
      <c r="I1710" s="197"/>
      <c r="J1710" s="197"/>
      <c r="K1710" s="198"/>
      <c r="L1710" s="198"/>
      <c r="M1710" s="198"/>
      <c r="N1710" s="198"/>
      <c r="O1710" s="198"/>
      <c r="P1710" s="198"/>
      <c r="R1710" s="198"/>
      <c r="S1710" s="186"/>
      <c r="T1710" s="186"/>
      <c r="U1710" s="186"/>
      <c r="V1710" s="186"/>
      <c r="W1710" s="186"/>
      <c r="X1710" s="186"/>
      <c r="Y1710" s="186"/>
      <c r="Z1710" s="186"/>
      <c r="AA1710" s="186"/>
      <c r="AB1710" s="186"/>
      <c r="AC1710" s="186"/>
      <c r="AD1710" s="186"/>
      <c r="AE1710" s="186"/>
      <c r="AF1710" s="186"/>
      <c r="AG1710" s="186"/>
      <c r="AH1710" s="186"/>
      <c r="AI1710" s="186"/>
      <c r="AJ1710" s="186"/>
      <c r="AK1710" s="186"/>
      <c r="AL1710" s="186"/>
      <c r="AM1710" s="186"/>
      <c r="AN1710" s="186"/>
      <c r="AO1710" s="186"/>
      <c r="AP1710" s="186"/>
      <c r="AQ1710" s="186"/>
      <c r="AR1710" s="186"/>
      <c r="AS1710" s="186"/>
      <c r="AT1710" s="186"/>
      <c r="AU1710" s="186"/>
      <c r="AV1710" s="186"/>
      <c r="AW1710" s="186"/>
      <c r="AX1710" s="186"/>
      <c r="AY1710" s="186"/>
      <c r="AZ1710" s="186"/>
      <c r="BA1710" s="186"/>
      <c r="BB1710" s="186"/>
      <c r="BC1710" s="186"/>
      <c r="BD1710" s="186"/>
      <c r="BE1710" s="186"/>
      <c r="BF1710" s="186"/>
      <c r="BG1710" s="186"/>
      <c r="BH1710" s="186"/>
      <c r="BI1710" s="186"/>
      <c r="BJ1710" s="186"/>
      <c r="BK1710" s="186"/>
      <c r="BL1710" s="186"/>
      <c r="BM1710" s="186"/>
      <c r="BN1710" s="186"/>
      <c r="BO1710" s="186"/>
      <c r="BP1710" s="186"/>
      <c r="BQ1710" s="186"/>
      <c r="BR1710" s="186"/>
      <c r="BS1710" s="186"/>
      <c r="BT1710" s="186"/>
      <c r="BU1710" s="186"/>
      <c r="BV1710" s="186"/>
      <c r="BW1710" s="186"/>
      <c r="BX1710" s="186"/>
      <c r="BY1710" s="186"/>
      <c r="BZ1710" s="186"/>
      <c r="CA1710" s="186"/>
      <c r="CB1710" s="186"/>
      <c r="CC1710" s="186"/>
      <c r="CD1710" s="186"/>
      <c r="CE1710" s="186"/>
      <c r="CF1710" s="186"/>
      <c r="CG1710" s="186"/>
      <c r="CH1710" s="186"/>
      <c r="CI1710" s="186"/>
      <c r="CJ1710" s="186"/>
      <c r="CK1710" s="186"/>
      <c r="CL1710" s="186"/>
    </row>
    <row r="1711" spans="2:90" x14ac:dyDescent="0.4">
      <c r="B1711" s="171"/>
      <c r="E1711" s="8"/>
      <c r="H1711" s="196"/>
      <c r="I1711" s="197"/>
      <c r="J1711" s="197"/>
      <c r="K1711" s="198"/>
      <c r="L1711" s="198"/>
      <c r="M1711" s="198"/>
      <c r="N1711" s="198"/>
      <c r="O1711" s="198"/>
      <c r="P1711" s="198"/>
      <c r="R1711" s="198"/>
      <c r="S1711" s="186"/>
      <c r="T1711" s="186"/>
      <c r="U1711" s="186"/>
      <c r="V1711" s="186"/>
      <c r="W1711" s="186"/>
      <c r="X1711" s="186"/>
      <c r="Y1711" s="186"/>
      <c r="Z1711" s="186"/>
      <c r="AA1711" s="186"/>
      <c r="AB1711" s="186"/>
      <c r="AC1711" s="186"/>
      <c r="AD1711" s="186"/>
      <c r="AE1711" s="186"/>
      <c r="AF1711" s="186"/>
      <c r="AG1711" s="186"/>
      <c r="AH1711" s="186"/>
      <c r="AI1711" s="186"/>
      <c r="AJ1711" s="186"/>
      <c r="AK1711" s="186"/>
      <c r="AL1711" s="186"/>
      <c r="AM1711" s="186"/>
      <c r="AN1711" s="186"/>
      <c r="AO1711" s="186"/>
      <c r="AP1711" s="186"/>
      <c r="AQ1711" s="186"/>
      <c r="AR1711" s="186"/>
      <c r="AS1711" s="186"/>
      <c r="AT1711" s="186"/>
      <c r="AU1711" s="186"/>
      <c r="AV1711" s="186"/>
      <c r="AW1711" s="186"/>
      <c r="AX1711" s="186"/>
      <c r="AY1711" s="186"/>
      <c r="AZ1711" s="186"/>
      <c r="BA1711" s="186"/>
      <c r="BB1711" s="186"/>
      <c r="BC1711" s="186"/>
      <c r="BD1711" s="186"/>
      <c r="BE1711" s="186"/>
      <c r="BF1711" s="186"/>
      <c r="BG1711" s="186"/>
      <c r="BH1711" s="186"/>
      <c r="BI1711" s="186"/>
      <c r="BJ1711" s="186"/>
      <c r="BK1711" s="186"/>
      <c r="BL1711" s="186"/>
      <c r="BM1711" s="186"/>
      <c r="BN1711" s="186"/>
      <c r="BO1711" s="186"/>
      <c r="BP1711" s="186"/>
      <c r="BQ1711" s="186"/>
      <c r="BR1711" s="186"/>
      <c r="BS1711" s="186"/>
      <c r="BT1711" s="186"/>
      <c r="BU1711" s="186"/>
      <c r="BV1711" s="186"/>
      <c r="BW1711" s="186"/>
      <c r="BX1711" s="186"/>
      <c r="BY1711" s="186"/>
      <c r="BZ1711" s="186"/>
      <c r="CA1711" s="186"/>
      <c r="CB1711" s="186"/>
      <c r="CC1711" s="186"/>
      <c r="CD1711" s="186"/>
      <c r="CE1711" s="186"/>
      <c r="CF1711" s="186"/>
      <c r="CG1711" s="186"/>
      <c r="CH1711" s="186"/>
      <c r="CI1711" s="186"/>
      <c r="CJ1711" s="186"/>
      <c r="CK1711" s="186"/>
      <c r="CL1711" s="186"/>
    </row>
    <row r="1712" spans="2:90" x14ac:dyDescent="0.4">
      <c r="B1712" s="171"/>
      <c r="E1712" s="8"/>
      <c r="H1712" s="196"/>
      <c r="I1712" s="197"/>
      <c r="J1712" s="197"/>
      <c r="K1712" s="198"/>
      <c r="L1712" s="198"/>
      <c r="M1712" s="198"/>
      <c r="N1712" s="198"/>
      <c r="O1712" s="198"/>
      <c r="P1712" s="198"/>
      <c r="R1712" s="198"/>
      <c r="S1712" s="186"/>
      <c r="T1712" s="186"/>
      <c r="U1712" s="186"/>
      <c r="V1712" s="186"/>
      <c r="W1712" s="186"/>
      <c r="X1712" s="186"/>
      <c r="Y1712" s="186"/>
      <c r="Z1712" s="186"/>
      <c r="AA1712" s="186"/>
      <c r="AB1712" s="186"/>
      <c r="AC1712" s="186"/>
      <c r="AD1712" s="186"/>
      <c r="AE1712" s="186"/>
      <c r="AF1712" s="186"/>
      <c r="AG1712" s="186"/>
      <c r="AH1712" s="186"/>
      <c r="AI1712" s="186"/>
      <c r="AJ1712" s="186"/>
      <c r="AK1712" s="186"/>
      <c r="AL1712" s="186"/>
      <c r="AM1712" s="186"/>
      <c r="AN1712" s="186"/>
      <c r="AO1712" s="186"/>
      <c r="AP1712" s="186"/>
      <c r="AQ1712" s="186"/>
      <c r="AR1712" s="186"/>
      <c r="AS1712" s="186"/>
      <c r="AT1712" s="186"/>
      <c r="AU1712" s="186"/>
      <c r="AV1712" s="186"/>
      <c r="AW1712" s="186"/>
      <c r="AX1712" s="186"/>
      <c r="AY1712" s="186"/>
      <c r="AZ1712" s="186"/>
      <c r="BA1712" s="186"/>
      <c r="BB1712" s="186"/>
      <c r="BC1712" s="186"/>
      <c r="BD1712" s="186"/>
      <c r="BE1712" s="186"/>
      <c r="BF1712" s="186"/>
      <c r="BG1712" s="186"/>
      <c r="BH1712" s="186"/>
      <c r="BI1712" s="186"/>
      <c r="BJ1712" s="186"/>
      <c r="BK1712" s="186"/>
      <c r="BL1712" s="186"/>
      <c r="BM1712" s="186"/>
      <c r="BN1712" s="186"/>
      <c r="BO1712" s="186"/>
      <c r="BP1712" s="186"/>
      <c r="BQ1712" s="186"/>
      <c r="BR1712" s="186"/>
      <c r="BS1712" s="186"/>
      <c r="BT1712" s="186"/>
      <c r="BU1712" s="186"/>
      <c r="BV1712" s="186"/>
      <c r="BW1712" s="186"/>
      <c r="BX1712" s="186"/>
      <c r="BY1712" s="186"/>
      <c r="BZ1712" s="186"/>
      <c r="CA1712" s="186"/>
      <c r="CB1712" s="186"/>
      <c r="CC1712" s="186"/>
      <c r="CD1712" s="186"/>
      <c r="CE1712" s="186"/>
      <c r="CF1712" s="186"/>
      <c r="CG1712" s="186"/>
      <c r="CH1712" s="186"/>
      <c r="CI1712" s="186"/>
      <c r="CJ1712" s="186"/>
      <c r="CK1712" s="186"/>
      <c r="CL1712" s="186"/>
    </row>
    <row r="1713" spans="2:90" x14ac:dyDescent="0.4">
      <c r="B1713" s="171"/>
      <c r="E1713" s="8"/>
      <c r="H1713" s="196"/>
      <c r="I1713" s="197"/>
      <c r="J1713" s="197"/>
      <c r="K1713" s="198"/>
      <c r="L1713" s="198"/>
      <c r="M1713" s="198"/>
      <c r="N1713" s="198"/>
      <c r="O1713" s="198"/>
      <c r="P1713" s="198"/>
      <c r="R1713" s="198"/>
      <c r="S1713" s="186"/>
      <c r="T1713" s="186"/>
      <c r="U1713" s="186"/>
      <c r="V1713" s="186"/>
      <c r="W1713" s="186"/>
      <c r="X1713" s="186"/>
      <c r="Y1713" s="186"/>
      <c r="Z1713" s="186"/>
      <c r="AA1713" s="186"/>
      <c r="AB1713" s="186"/>
      <c r="AC1713" s="186"/>
      <c r="AD1713" s="186"/>
      <c r="AE1713" s="186"/>
      <c r="AF1713" s="186"/>
      <c r="AG1713" s="186"/>
      <c r="AH1713" s="186"/>
      <c r="AI1713" s="186"/>
      <c r="AJ1713" s="186"/>
      <c r="AK1713" s="186"/>
      <c r="AL1713" s="186"/>
      <c r="AM1713" s="186"/>
      <c r="AN1713" s="186"/>
      <c r="AO1713" s="186"/>
      <c r="AP1713" s="186"/>
      <c r="AQ1713" s="186"/>
      <c r="AR1713" s="186"/>
      <c r="AS1713" s="186"/>
      <c r="AT1713" s="186"/>
      <c r="AU1713" s="186"/>
      <c r="AV1713" s="186"/>
      <c r="AW1713" s="186"/>
      <c r="AX1713" s="186"/>
      <c r="AY1713" s="186"/>
      <c r="AZ1713" s="186"/>
      <c r="BA1713" s="186"/>
      <c r="BB1713" s="186"/>
      <c r="BC1713" s="186"/>
      <c r="BD1713" s="186"/>
      <c r="BE1713" s="186"/>
      <c r="BF1713" s="186"/>
      <c r="BG1713" s="186"/>
      <c r="BH1713" s="186"/>
      <c r="BI1713" s="186"/>
      <c r="BJ1713" s="186"/>
      <c r="BK1713" s="186"/>
      <c r="BL1713" s="186"/>
      <c r="BM1713" s="186"/>
      <c r="BN1713" s="186"/>
      <c r="BO1713" s="186"/>
      <c r="BP1713" s="186"/>
      <c r="BQ1713" s="186"/>
      <c r="BR1713" s="186"/>
      <c r="BS1713" s="186"/>
      <c r="BT1713" s="186"/>
      <c r="BU1713" s="186"/>
      <c r="BV1713" s="186"/>
      <c r="BW1713" s="186"/>
      <c r="BX1713" s="186"/>
      <c r="BY1713" s="186"/>
      <c r="BZ1713" s="186"/>
      <c r="CA1713" s="186"/>
      <c r="CB1713" s="186"/>
      <c r="CC1713" s="186"/>
      <c r="CD1713" s="186"/>
      <c r="CE1713" s="186"/>
      <c r="CF1713" s="186"/>
      <c r="CG1713" s="186"/>
      <c r="CH1713" s="186"/>
      <c r="CI1713" s="186"/>
      <c r="CJ1713" s="186"/>
      <c r="CK1713" s="186"/>
      <c r="CL1713" s="186"/>
    </row>
    <row r="1714" spans="2:90" x14ac:dyDescent="0.4">
      <c r="B1714" s="171"/>
      <c r="E1714" s="8"/>
      <c r="H1714" s="196"/>
      <c r="I1714" s="197"/>
      <c r="J1714" s="197"/>
      <c r="K1714" s="198"/>
      <c r="L1714" s="198"/>
      <c r="M1714" s="198"/>
      <c r="N1714" s="198"/>
      <c r="O1714" s="198"/>
      <c r="P1714" s="198"/>
      <c r="R1714" s="198"/>
      <c r="S1714" s="186"/>
      <c r="T1714" s="186"/>
      <c r="U1714" s="186"/>
      <c r="V1714" s="186"/>
      <c r="W1714" s="186"/>
      <c r="X1714" s="186"/>
      <c r="Y1714" s="186"/>
      <c r="Z1714" s="186"/>
      <c r="AA1714" s="186"/>
      <c r="AB1714" s="186"/>
      <c r="AC1714" s="186"/>
      <c r="AD1714" s="186"/>
      <c r="AE1714" s="186"/>
      <c r="AF1714" s="186"/>
      <c r="AG1714" s="186"/>
      <c r="AH1714" s="186"/>
      <c r="AI1714" s="186"/>
      <c r="AJ1714" s="186"/>
      <c r="AK1714" s="186"/>
      <c r="AL1714" s="186"/>
      <c r="AM1714" s="186"/>
      <c r="AN1714" s="186"/>
      <c r="AO1714" s="186"/>
      <c r="AP1714" s="186"/>
      <c r="AQ1714" s="186"/>
      <c r="AR1714" s="186"/>
      <c r="AS1714" s="186"/>
      <c r="AT1714" s="186"/>
      <c r="AU1714" s="186"/>
      <c r="AV1714" s="186"/>
      <c r="AW1714" s="186"/>
      <c r="AX1714" s="186"/>
      <c r="AY1714" s="186"/>
      <c r="AZ1714" s="186"/>
      <c r="BA1714" s="186"/>
      <c r="BB1714" s="186"/>
      <c r="BC1714" s="186"/>
      <c r="BD1714" s="186"/>
      <c r="BE1714" s="186"/>
      <c r="BF1714" s="186"/>
      <c r="BG1714" s="186"/>
      <c r="BH1714" s="186"/>
      <c r="BI1714" s="186"/>
      <c r="BJ1714" s="186"/>
      <c r="BK1714" s="186"/>
      <c r="BL1714" s="186"/>
      <c r="BM1714" s="186"/>
      <c r="BN1714" s="186"/>
      <c r="BO1714" s="186"/>
      <c r="BP1714" s="186"/>
      <c r="BQ1714" s="186"/>
      <c r="BR1714" s="186"/>
      <c r="BS1714" s="186"/>
      <c r="BT1714" s="186"/>
      <c r="BU1714" s="186"/>
      <c r="BV1714" s="186"/>
      <c r="BW1714" s="186"/>
      <c r="BX1714" s="186"/>
      <c r="BY1714" s="186"/>
      <c r="BZ1714" s="186"/>
      <c r="CA1714" s="186"/>
      <c r="CB1714" s="186"/>
      <c r="CC1714" s="186"/>
      <c r="CD1714" s="186"/>
      <c r="CE1714" s="186"/>
      <c r="CF1714" s="186"/>
      <c r="CG1714" s="186"/>
      <c r="CH1714" s="186"/>
      <c r="CI1714" s="186"/>
      <c r="CJ1714" s="186"/>
      <c r="CK1714" s="186"/>
      <c r="CL1714" s="186"/>
    </row>
    <row r="1715" spans="2:90" x14ac:dyDescent="0.4">
      <c r="B1715" s="171"/>
      <c r="E1715" s="8"/>
      <c r="H1715" s="196"/>
      <c r="I1715" s="197"/>
      <c r="J1715" s="197"/>
      <c r="K1715" s="198"/>
      <c r="L1715" s="198"/>
      <c r="M1715" s="198"/>
      <c r="N1715" s="198"/>
      <c r="O1715" s="198"/>
      <c r="P1715" s="198"/>
      <c r="R1715" s="198"/>
      <c r="S1715" s="186"/>
      <c r="T1715" s="186"/>
      <c r="U1715" s="186"/>
      <c r="V1715" s="186"/>
      <c r="W1715" s="186"/>
      <c r="X1715" s="186"/>
      <c r="Y1715" s="186"/>
      <c r="Z1715" s="186"/>
      <c r="AA1715" s="186"/>
      <c r="AB1715" s="186"/>
      <c r="AC1715" s="186"/>
      <c r="AD1715" s="186"/>
      <c r="AE1715" s="186"/>
      <c r="AF1715" s="186"/>
      <c r="AG1715" s="186"/>
      <c r="AH1715" s="186"/>
      <c r="AI1715" s="186"/>
      <c r="AJ1715" s="186"/>
      <c r="AK1715" s="186"/>
      <c r="AL1715" s="186"/>
      <c r="AM1715" s="186"/>
      <c r="AN1715" s="186"/>
      <c r="AO1715" s="186"/>
      <c r="AP1715" s="186"/>
      <c r="AQ1715" s="186"/>
      <c r="AR1715" s="186"/>
      <c r="AS1715" s="186"/>
      <c r="AT1715" s="186"/>
      <c r="AU1715" s="186"/>
      <c r="AV1715" s="186"/>
      <c r="AW1715" s="186"/>
      <c r="AX1715" s="186"/>
      <c r="AY1715" s="186"/>
      <c r="AZ1715" s="186"/>
      <c r="BA1715" s="186"/>
      <c r="BB1715" s="186"/>
      <c r="BC1715" s="186"/>
      <c r="BD1715" s="186"/>
      <c r="BE1715" s="186"/>
      <c r="BF1715" s="186"/>
      <c r="BG1715" s="186"/>
      <c r="BH1715" s="186"/>
      <c r="BI1715" s="186"/>
      <c r="BJ1715" s="186"/>
      <c r="BK1715" s="186"/>
      <c r="BL1715" s="186"/>
      <c r="BM1715" s="186"/>
      <c r="BN1715" s="186"/>
      <c r="BO1715" s="186"/>
      <c r="BP1715" s="186"/>
      <c r="BQ1715" s="186"/>
      <c r="BR1715" s="186"/>
      <c r="BS1715" s="186"/>
      <c r="BT1715" s="186"/>
      <c r="BU1715" s="186"/>
      <c r="BV1715" s="186"/>
      <c r="BW1715" s="186"/>
      <c r="BX1715" s="186"/>
      <c r="BY1715" s="186"/>
      <c r="BZ1715" s="186"/>
      <c r="CA1715" s="186"/>
      <c r="CB1715" s="186"/>
      <c r="CC1715" s="186"/>
      <c r="CD1715" s="186"/>
      <c r="CE1715" s="186"/>
      <c r="CF1715" s="186"/>
      <c r="CG1715" s="186"/>
      <c r="CH1715" s="186"/>
      <c r="CI1715" s="186"/>
      <c r="CJ1715" s="186"/>
      <c r="CK1715" s="186"/>
      <c r="CL1715" s="186"/>
    </row>
    <row r="1716" spans="2:90" x14ac:dyDescent="0.4">
      <c r="B1716" s="171"/>
      <c r="E1716" s="8"/>
      <c r="H1716" s="196"/>
      <c r="I1716" s="197"/>
      <c r="J1716" s="197"/>
      <c r="K1716" s="198"/>
      <c r="L1716" s="198"/>
      <c r="M1716" s="198"/>
      <c r="N1716" s="198"/>
      <c r="O1716" s="198"/>
      <c r="P1716" s="198"/>
      <c r="R1716" s="198"/>
      <c r="S1716" s="186"/>
      <c r="T1716" s="186"/>
      <c r="U1716" s="186"/>
      <c r="V1716" s="186"/>
      <c r="W1716" s="186"/>
      <c r="X1716" s="186"/>
      <c r="Y1716" s="186"/>
      <c r="Z1716" s="186"/>
      <c r="AA1716" s="186"/>
      <c r="AB1716" s="186"/>
      <c r="AC1716" s="186"/>
      <c r="AD1716" s="186"/>
      <c r="AE1716" s="186"/>
      <c r="AF1716" s="186"/>
      <c r="AG1716" s="186"/>
      <c r="AH1716" s="186"/>
      <c r="AI1716" s="186"/>
      <c r="AJ1716" s="186"/>
      <c r="AK1716" s="186"/>
      <c r="AL1716" s="186"/>
      <c r="AM1716" s="186"/>
      <c r="AN1716" s="186"/>
      <c r="AO1716" s="186"/>
      <c r="AP1716" s="186"/>
      <c r="AQ1716" s="186"/>
      <c r="AR1716" s="186"/>
      <c r="AS1716" s="186"/>
      <c r="AT1716" s="186"/>
      <c r="AU1716" s="186"/>
      <c r="AV1716" s="186"/>
      <c r="AW1716" s="186"/>
      <c r="AX1716" s="186"/>
      <c r="AY1716" s="186"/>
      <c r="AZ1716" s="186"/>
      <c r="BA1716" s="186"/>
      <c r="BB1716" s="186"/>
      <c r="BC1716" s="186"/>
      <c r="BD1716" s="186"/>
      <c r="BE1716" s="186"/>
      <c r="BF1716" s="186"/>
      <c r="BG1716" s="186"/>
      <c r="BH1716" s="186"/>
      <c r="BI1716" s="186"/>
      <c r="BJ1716" s="186"/>
      <c r="BK1716" s="186"/>
      <c r="BL1716" s="186"/>
      <c r="BM1716" s="186"/>
      <c r="BN1716" s="186"/>
      <c r="BO1716" s="186"/>
      <c r="BP1716" s="186"/>
      <c r="BQ1716" s="186"/>
      <c r="BR1716" s="186"/>
      <c r="BS1716" s="186"/>
      <c r="BT1716" s="186"/>
      <c r="BU1716" s="186"/>
      <c r="BV1716" s="186"/>
      <c r="BW1716" s="186"/>
      <c r="BX1716" s="186"/>
      <c r="BY1716" s="186"/>
      <c r="BZ1716" s="186"/>
      <c r="CA1716" s="186"/>
      <c r="CB1716" s="186"/>
      <c r="CC1716" s="186"/>
      <c r="CD1716" s="186"/>
      <c r="CE1716" s="186"/>
      <c r="CF1716" s="186"/>
      <c r="CG1716" s="186"/>
      <c r="CH1716" s="186"/>
      <c r="CI1716" s="186"/>
      <c r="CJ1716" s="186"/>
      <c r="CK1716" s="186"/>
      <c r="CL1716" s="186"/>
    </row>
    <row r="1717" spans="2:90" x14ac:dyDescent="0.4">
      <c r="B1717" s="171"/>
      <c r="E1717" s="8"/>
      <c r="H1717" s="196"/>
      <c r="I1717" s="197"/>
      <c r="J1717" s="197"/>
      <c r="K1717" s="198"/>
      <c r="L1717" s="198"/>
      <c r="M1717" s="198"/>
      <c r="N1717" s="198"/>
      <c r="O1717" s="198"/>
      <c r="P1717" s="198"/>
      <c r="R1717" s="198"/>
      <c r="S1717" s="186"/>
      <c r="T1717" s="186"/>
      <c r="U1717" s="186"/>
      <c r="V1717" s="186"/>
      <c r="W1717" s="186"/>
      <c r="X1717" s="186"/>
      <c r="Y1717" s="186"/>
      <c r="Z1717" s="186"/>
      <c r="AA1717" s="186"/>
      <c r="AB1717" s="186"/>
      <c r="AC1717" s="186"/>
      <c r="AD1717" s="186"/>
      <c r="AE1717" s="186"/>
      <c r="AF1717" s="186"/>
      <c r="AG1717" s="186"/>
      <c r="AH1717" s="186"/>
      <c r="AI1717" s="186"/>
      <c r="AJ1717" s="186"/>
      <c r="AK1717" s="186"/>
      <c r="AL1717" s="186"/>
      <c r="AM1717" s="186"/>
      <c r="AN1717" s="186"/>
      <c r="AO1717" s="186"/>
      <c r="AP1717" s="186"/>
      <c r="AQ1717" s="186"/>
      <c r="AR1717" s="186"/>
      <c r="AS1717" s="186"/>
      <c r="AT1717" s="186"/>
      <c r="AU1717" s="186"/>
      <c r="AV1717" s="186"/>
      <c r="AW1717" s="186"/>
      <c r="AX1717" s="186"/>
      <c r="AY1717" s="186"/>
      <c r="AZ1717" s="186"/>
      <c r="BA1717" s="186"/>
      <c r="BB1717" s="186"/>
      <c r="BC1717" s="186"/>
      <c r="BD1717" s="186"/>
      <c r="BE1717" s="186"/>
      <c r="BF1717" s="186"/>
      <c r="BG1717" s="186"/>
      <c r="BH1717" s="186"/>
      <c r="BI1717" s="186"/>
      <c r="BJ1717" s="186"/>
      <c r="BK1717" s="186"/>
      <c r="BL1717" s="186"/>
      <c r="BM1717" s="186"/>
      <c r="BN1717" s="186"/>
      <c r="BO1717" s="186"/>
      <c r="BP1717" s="186"/>
      <c r="BQ1717" s="186"/>
      <c r="BR1717" s="186"/>
      <c r="BS1717" s="186"/>
      <c r="BT1717" s="186"/>
      <c r="BU1717" s="186"/>
      <c r="BV1717" s="186"/>
      <c r="BW1717" s="186"/>
      <c r="BX1717" s="186"/>
      <c r="BY1717" s="186"/>
      <c r="BZ1717" s="186"/>
      <c r="CA1717" s="186"/>
      <c r="CB1717" s="186"/>
      <c r="CC1717" s="186"/>
      <c r="CD1717" s="186"/>
      <c r="CE1717" s="186"/>
      <c r="CF1717" s="186"/>
      <c r="CG1717" s="186"/>
      <c r="CH1717" s="186"/>
      <c r="CI1717" s="186"/>
      <c r="CJ1717" s="186"/>
      <c r="CK1717" s="186"/>
      <c r="CL1717" s="186"/>
    </row>
    <row r="1718" spans="2:90" x14ac:dyDescent="0.4">
      <c r="B1718" s="171"/>
      <c r="E1718" s="8"/>
      <c r="H1718" s="196"/>
      <c r="I1718" s="197"/>
      <c r="J1718" s="197"/>
      <c r="K1718" s="198"/>
      <c r="L1718" s="198"/>
      <c r="M1718" s="198"/>
      <c r="N1718" s="198"/>
      <c r="O1718" s="198"/>
      <c r="P1718" s="198"/>
      <c r="R1718" s="198"/>
      <c r="S1718" s="186"/>
      <c r="T1718" s="186"/>
      <c r="U1718" s="186"/>
      <c r="V1718" s="186"/>
      <c r="W1718" s="186"/>
      <c r="X1718" s="186"/>
      <c r="Y1718" s="186"/>
      <c r="Z1718" s="186"/>
      <c r="AA1718" s="186"/>
      <c r="AB1718" s="186"/>
      <c r="AC1718" s="186"/>
      <c r="AD1718" s="186"/>
      <c r="AE1718" s="186"/>
      <c r="AF1718" s="186"/>
      <c r="AG1718" s="186"/>
      <c r="AH1718" s="186"/>
      <c r="AI1718" s="186"/>
      <c r="AJ1718" s="186"/>
      <c r="AK1718" s="186"/>
      <c r="AL1718" s="186"/>
      <c r="AM1718" s="186"/>
      <c r="AN1718" s="186"/>
      <c r="AO1718" s="186"/>
      <c r="AP1718" s="186"/>
      <c r="AQ1718" s="186"/>
      <c r="AR1718" s="186"/>
      <c r="AS1718" s="186"/>
      <c r="AT1718" s="186"/>
      <c r="AU1718" s="186"/>
      <c r="AV1718" s="186"/>
      <c r="AW1718" s="186"/>
      <c r="AX1718" s="186"/>
      <c r="AY1718" s="186"/>
      <c r="AZ1718" s="186"/>
      <c r="BA1718" s="186"/>
      <c r="BB1718" s="186"/>
      <c r="BC1718" s="186"/>
      <c r="BD1718" s="186"/>
      <c r="BE1718" s="186"/>
      <c r="BF1718" s="186"/>
      <c r="BG1718" s="186"/>
      <c r="BH1718" s="186"/>
      <c r="BI1718" s="186"/>
      <c r="BJ1718" s="186"/>
      <c r="BK1718" s="186"/>
      <c r="BL1718" s="186"/>
      <c r="BM1718" s="186"/>
      <c r="BN1718" s="186"/>
      <c r="BO1718" s="186"/>
      <c r="BP1718" s="186"/>
      <c r="BQ1718" s="186"/>
      <c r="BR1718" s="186"/>
      <c r="BS1718" s="186"/>
      <c r="BT1718" s="186"/>
      <c r="BU1718" s="186"/>
      <c r="BV1718" s="186"/>
      <c r="BW1718" s="186"/>
      <c r="BX1718" s="186"/>
      <c r="BY1718" s="186"/>
      <c r="BZ1718" s="186"/>
      <c r="CA1718" s="186"/>
      <c r="CB1718" s="186"/>
      <c r="CC1718" s="186"/>
      <c r="CD1718" s="186"/>
      <c r="CE1718" s="186"/>
      <c r="CF1718" s="186"/>
      <c r="CG1718" s="186"/>
      <c r="CH1718" s="186"/>
      <c r="CI1718" s="186"/>
      <c r="CJ1718" s="186"/>
      <c r="CK1718" s="186"/>
      <c r="CL1718" s="186"/>
    </row>
    <row r="1719" spans="2:90" x14ac:dyDescent="0.4">
      <c r="B1719" s="171"/>
      <c r="E1719" s="8"/>
      <c r="H1719" s="196"/>
      <c r="I1719" s="197"/>
      <c r="J1719" s="197"/>
      <c r="K1719" s="198"/>
      <c r="L1719" s="198"/>
      <c r="M1719" s="198"/>
      <c r="N1719" s="198"/>
      <c r="O1719" s="198"/>
      <c r="P1719" s="198"/>
      <c r="R1719" s="198"/>
      <c r="S1719" s="186"/>
      <c r="T1719" s="186"/>
      <c r="U1719" s="186"/>
      <c r="V1719" s="186"/>
      <c r="W1719" s="186"/>
      <c r="X1719" s="186"/>
      <c r="Y1719" s="186"/>
      <c r="Z1719" s="186"/>
      <c r="AA1719" s="186"/>
      <c r="AB1719" s="186"/>
      <c r="AC1719" s="186"/>
      <c r="AD1719" s="186"/>
      <c r="AE1719" s="186"/>
      <c r="AF1719" s="186"/>
      <c r="AG1719" s="186"/>
      <c r="AH1719" s="186"/>
      <c r="AI1719" s="186"/>
      <c r="AJ1719" s="186"/>
      <c r="AK1719" s="186"/>
      <c r="AL1719" s="186"/>
      <c r="AM1719" s="186"/>
      <c r="AN1719" s="186"/>
      <c r="AO1719" s="186"/>
      <c r="AP1719" s="186"/>
      <c r="AQ1719" s="186"/>
      <c r="AR1719" s="186"/>
      <c r="AS1719" s="186"/>
      <c r="AT1719" s="186"/>
      <c r="AU1719" s="186"/>
      <c r="AV1719" s="186"/>
      <c r="AW1719" s="186"/>
      <c r="AX1719" s="186"/>
      <c r="AY1719" s="186"/>
      <c r="AZ1719" s="186"/>
      <c r="BA1719" s="186"/>
      <c r="BB1719" s="186"/>
      <c r="BC1719" s="186"/>
      <c r="BD1719" s="186"/>
      <c r="BE1719" s="186"/>
      <c r="BF1719" s="186"/>
      <c r="BG1719" s="186"/>
      <c r="BH1719" s="186"/>
      <c r="BI1719" s="186"/>
      <c r="BJ1719" s="186"/>
      <c r="BK1719" s="186"/>
      <c r="BL1719" s="186"/>
      <c r="BM1719" s="186"/>
      <c r="BN1719" s="186"/>
      <c r="BO1719" s="186"/>
      <c r="BP1719" s="186"/>
      <c r="BQ1719" s="186"/>
      <c r="BR1719" s="186"/>
      <c r="BS1719" s="186"/>
      <c r="BT1719" s="186"/>
      <c r="BU1719" s="186"/>
      <c r="BV1719" s="186"/>
      <c r="BW1719" s="186"/>
      <c r="BX1719" s="186"/>
      <c r="BY1719" s="186"/>
      <c r="BZ1719" s="186"/>
      <c r="CA1719" s="186"/>
      <c r="CB1719" s="186"/>
      <c r="CC1719" s="186"/>
      <c r="CD1719" s="186"/>
      <c r="CE1719" s="186"/>
      <c r="CF1719" s="186"/>
      <c r="CG1719" s="186"/>
      <c r="CH1719" s="186"/>
      <c r="CI1719" s="186"/>
      <c r="CJ1719" s="186"/>
      <c r="CK1719" s="186"/>
      <c r="CL1719" s="186"/>
    </row>
    <row r="1720" spans="2:90" x14ac:dyDescent="0.4">
      <c r="B1720" s="171"/>
      <c r="E1720" s="8"/>
      <c r="H1720" s="196"/>
      <c r="I1720" s="197"/>
      <c r="J1720" s="197"/>
      <c r="K1720" s="198"/>
      <c r="L1720" s="198"/>
      <c r="M1720" s="198"/>
      <c r="N1720" s="198"/>
      <c r="O1720" s="198"/>
      <c r="P1720" s="198"/>
      <c r="R1720" s="198"/>
      <c r="S1720" s="186"/>
      <c r="T1720" s="186"/>
      <c r="U1720" s="186"/>
      <c r="V1720" s="186"/>
      <c r="W1720" s="186"/>
      <c r="X1720" s="186"/>
      <c r="Y1720" s="186"/>
      <c r="Z1720" s="186"/>
      <c r="AA1720" s="186"/>
      <c r="AB1720" s="186"/>
      <c r="AC1720" s="186"/>
      <c r="AD1720" s="186"/>
      <c r="AE1720" s="186"/>
      <c r="AF1720" s="186"/>
      <c r="AG1720" s="186"/>
      <c r="AH1720" s="186"/>
      <c r="AI1720" s="186"/>
      <c r="AJ1720" s="186"/>
      <c r="AK1720" s="186"/>
      <c r="AL1720" s="186"/>
      <c r="AM1720" s="186"/>
      <c r="AN1720" s="186"/>
      <c r="AO1720" s="186"/>
      <c r="AP1720" s="186"/>
      <c r="AQ1720" s="186"/>
      <c r="AR1720" s="186"/>
      <c r="AS1720" s="186"/>
      <c r="AT1720" s="186"/>
      <c r="AU1720" s="186"/>
      <c r="AV1720" s="186"/>
      <c r="AW1720" s="186"/>
      <c r="AX1720" s="186"/>
      <c r="AY1720" s="186"/>
      <c r="AZ1720" s="186"/>
      <c r="BA1720" s="186"/>
      <c r="BB1720" s="186"/>
      <c r="BC1720" s="186"/>
      <c r="BD1720" s="186"/>
      <c r="BE1720" s="186"/>
      <c r="BF1720" s="186"/>
      <c r="BG1720" s="186"/>
      <c r="BH1720" s="186"/>
      <c r="BI1720" s="186"/>
      <c r="BJ1720" s="186"/>
      <c r="BK1720" s="186"/>
      <c r="BL1720" s="186"/>
      <c r="BM1720" s="186"/>
      <c r="BN1720" s="186"/>
      <c r="BO1720" s="186"/>
      <c r="BP1720" s="186"/>
      <c r="BQ1720" s="186"/>
      <c r="BR1720" s="186"/>
      <c r="BS1720" s="186"/>
      <c r="BT1720" s="186"/>
      <c r="BU1720" s="186"/>
      <c r="BV1720" s="186"/>
      <c r="BW1720" s="186"/>
      <c r="BX1720" s="186"/>
      <c r="BY1720" s="186"/>
      <c r="BZ1720" s="186"/>
      <c r="CA1720" s="186"/>
      <c r="CB1720" s="186"/>
      <c r="CC1720" s="186"/>
      <c r="CD1720" s="186"/>
      <c r="CE1720" s="186"/>
      <c r="CF1720" s="186"/>
      <c r="CG1720" s="186"/>
      <c r="CH1720" s="186"/>
      <c r="CI1720" s="186"/>
      <c r="CJ1720" s="186"/>
      <c r="CK1720" s="186"/>
      <c r="CL1720" s="186"/>
    </row>
    <row r="1721" spans="2:90" x14ac:dyDescent="0.4">
      <c r="B1721" s="171"/>
      <c r="E1721" s="8"/>
      <c r="H1721" s="196"/>
      <c r="I1721" s="197"/>
      <c r="J1721" s="197"/>
      <c r="K1721" s="198"/>
      <c r="L1721" s="198"/>
      <c r="M1721" s="198"/>
      <c r="N1721" s="198"/>
      <c r="O1721" s="198"/>
      <c r="P1721" s="198"/>
      <c r="R1721" s="198"/>
      <c r="S1721" s="186"/>
      <c r="T1721" s="186"/>
      <c r="U1721" s="186"/>
      <c r="V1721" s="186"/>
      <c r="W1721" s="186"/>
      <c r="X1721" s="186"/>
      <c r="Y1721" s="186"/>
      <c r="Z1721" s="186"/>
      <c r="AA1721" s="186"/>
      <c r="AB1721" s="186"/>
      <c r="AC1721" s="186"/>
      <c r="AD1721" s="186"/>
      <c r="AE1721" s="186"/>
      <c r="AF1721" s="186"/>
      <c r="AG1721" s="186"/>
      <c r="AH1721" s="186"/>
      <c r="AI1721" s="186"/>
      <c r="AJ1721" s="186"/>
      <c r="AK1721" s="186"/>
      <c r="AL1721" s="186"/>
      <c r="AM1721" s="186"/>
      <c r="AN1721" s="186"/>
      <c r="AO1721" s="186"/>
      <c r="AP1721" s="186"/>
      <c r="AQ1721" s="186"/>
      <c r="AR1721" s="186"/>
      <c r="AS1721" s="186"/>
      <c r="AT1721" s="186"/>
      <c r="AU1721" s="186"/>
      <c r="AV1721" s="186"/>
      <c r="AW1721" s="186"/>
      <c r="AX1721" s="186"/>
      <c r="AY1721" s="186"/>
      <c r="AZ1721" s="186"/>
      <c r="BA1721" s="186"/>
      <c r="BB1721" s="186"/>
      <c r="BC1721" s="186"/>
      <c r="BD1721" s="186"/>
      <c r="BE1721" s="186"/>
      <c r="BF1721" s="186"/>
      <c r="BG1721" s="186"/>
      <c r="BH1721" s="186"/>
      <c r="BI1721" s="186"/>
      <c r="BJ1721" s="186"/>
      <c r="BK1721" s="186"/>
      <c r="BL1721" s="186"/>
      <c r="BM1721" s="186"/>
      <c r="BN1721" s="186"/>
      <c r="BO1721" s="186"/>
      <c r="BP1721" s="186"/>
      <c r="BQ1721" s="186"/>
      <c r="BR1721" s="186"/>
      <c r="BS1721" s="186"/>
      <c r="BT1721" s="186"/>
      <c r="BU1721" s="186"/>
      <c r="BV1721" s="186"/>
      <c r="BW1721" s="186"/>
      <c r="BX1721" s="186"/>
      <c r="BY1721" s="186"/>
      <c r="BZ1721" s="186"/>
      <c r="CA1721" s="186"/>
      <c r="CB1721" s="186"/>
      <c r="CC1721" s="186"/>
      <c r="CD1721" s="186"/>
      <c r="CE1721" s="186"/>
      <c r="CF1721" s="186"/>
      <c r="CG1721" s="186"/>
      <c r="CH1721" s="186"/>
      <c r="CI1721" s="186"/>
      <c r="CJ1721" s="186"/>
      <c r="CK1721" s="186"/>
      <c r="CL1721" s="186"/>
    </row>
    <row r="1722" spans="2:90" x14ac:dyDescent="0.4">
      <c r="B1722" s="171"/>
      <c r="E1722" s="8"/>
      <c r="H1722" s="196"/>
      <c r="I1722" s="197"/>
      <c r="J1722" s="197"/>
      <c r="K1722" s="198"/>
      <c r="L1722" s="198"/>
      <c r="M1722" s="198"/>
      <c r="N1722" s="198"/>
      <c r="O1722" s="198"/>
      <c r="P1722" s="198"/>
      <c r="R1722" s="198"/>
      <c r="S1722" s="186"/>
      <c r="T1722" s="186"/>
      <c r="U1722" s="186"/>
      <c r="V1722" s="186"/>
      <c r="W1722" s="186"/>
      <c r="X1722" s="186"/>
      <c r="Y1722" s="186"/>
      <c r="Z1722" s="186"/>
      <c r="AA1722" s="186"/>
      <c r="AB1722" s="186"/>
      <c r="AC1722" s="186"/>
      <c r="AD1722" s="186"/>
      <c r="AE1722" s="186"/>
      <c r="AF1722" s="186"/>
      <c r="AG1722" s="186"/>
      <c r="AH1722" s="186"/>
      <c r="AI1722" s="186"/>
      <c r="AJ1722" s="186"/>
      <c r="AK1722" s="186"/>
      <c r="AL1722" s="186"/>
      <c r="AM1722" s="186"/>
      <c r="AN1722" s="186"/>
      <c r="AO1722" s="186"/>
      <c r="AP1722" s="186"/>
      <c r="AQ1722" s="186"/>
      <c r="AR1722" s="186"/>
      <c r="AS1722" s="186"/>
      <c r="AT1722" s="186"/>
      <c r="AU1722" s="186"/>
      <c r="AV1722" s="186"/>
      <c r="AW1722" s="186"/>
      <c r="AX1722" s="186"/>
      <c r="AY1722" s="186"/>
      <c r="AZ1722" s="186"/>
      <c r="BA1722" s="186"/>
      <c r="BB1722" s="186"/>
      <c r="BC1722" s="186"/>
      <c r="BD1722" s="186"/>
      <c r="BE1722" s="186"/>
      <c r="BF1722" s="186"/>
      <c r="BG1722" s="186"/>
      <c r="BH1722" s="186"/>
      <c r="BI1722" s="186"/>
      <c r="BJ1722" s="186"/>
      <c r="BK1722" s="186"/>
      <c r="BL1722" s="186"/>
      <c r="BM1722" s="186"/>
      <c r="BN1722" s="186"/>
      <c r="BO1722" s="186"/>
      <c r="BP1722" s="186"/>
      <c r="BQ1722" s="186"/>
      <c r="BR1722" s="186"/>
      <c r="BS1722" s="186"/>
      <c r="BT1722" s="186"/>
      <c r="BU1722" s="186"/>
      <c r="BV1722" s="186"/>
      <c r="BW1722" s="186"/>
      <c r="BX1722" s="186"/>
      <c r="BY1722" s="186"/>
      <c r="BZ1722" s="186"/>
      <c r="CA1722" s="186"/>
      <c r="CB1722" s="186"/>
      <c r="CC1722" s="186"/>
      <c r="CD1722" s="186"/>
      <c r="CE1722" s="186"/>
      <c r="CF1722" s="186"/>
      <c r="CG1722" s="186"/>
      <c r="CH1722" s="186"/>
      <c r="CI1722" s="186"/>
      <c r="CJ1722" s="186"/>
      <c r="CK1722" s="186"/>
      <c r="CL1722" s="186"/>
    </row>
    <row r="1723" spans="2:90" x14ac:dyDescent="0.4">
      <c r="B1723" s="171"/>
      <c r="E1723" s="8"/>
      <c r="H1723" s="196"/>
      <c r="I1723" s="197"/>
      <c r="J1723" s="197"/>
      <c r="K1723" s="198"/>
      <c r="L1723" s="198"/>
      <c r="M1723" s="198"/>
      <c r="N1723" s="198"/>
      <c r="O1723" s="198"/>
      <c r="P1723" s="198"/>
      <c r="R1723" s="198"/>
      <c r="S1723" s="186"/>
      <c r="T1723" s="186"/>
      <c r="U1723" s="186"/>
      <c r="V1723" s="186"/>
      <c r="W1723" s="186"/>
      <c r="X1723" s="186"/>
      <c r="Y1723" s="186"/>
      <c r="Z1723" s="186"/>
      <c r="AA1723" s="186"/>
      <c r="AB1723" s="186"/>
      <c r="AC1723" s="186"/>
      <c r="AD1723" s="186"/>
      <c r="AE1723" s="186"/>
      <c r="AF1723" s="186"/>
      <c r="AG1723" s="186"/>
      <c r="AH1723" s="186"/>
      <c r="AI1723" s="186"/>
      <c r="AJ1723" s="186"/>
      <c r="AK1723" s="186"/>
      <c r="AL1723" s="186"/>
      <c r="AM1723" s="186"/>
      <c r="AN1723" s="186"/>
      <c r="AO1723" s="186"/>
      <c r="AP1723" s="186"/>
      <c r="AQ1723" s="186"/>
      <c r="AR1723" s="186"/>
      <c r="AS1723" s="186"/>
      <c r="AT1723" s="186"/>
      <c r="AU1723" s="186"/>
      <c r="AV1723" s="186"/>
      <c r="AW1723" s="186"/>
      <c r="AX1723" s="186"/>
      <c r="AY1723" s="186"/>
      <c r="AZ1723" s="186"/>
      <c r="BA1723" s="186"/>
      <c r="BB1723" s="186"/>
      <c r="BC1723" s="186"/>
      <c r="BD1723" s="186"/>
      <c r="BE1723" s="186"/>
      <c r="BF1723" s="186"/>
      <c r="BG1723" s="186"/>
      <c r="BH1723" s="186"/>
      <c r="BI1723" s="186"/>
      <c r="BJ1723" s="186"/>
      <c r="BK1723" s="186"/>
      <c r="BL1723" s="186"/>
      <c r="BM1723" s="186"/>
      <c r="BN1723" s="186"/>
      <c r="BO1723" s="186"/>
      <c r="BP1723" s="186"/>
      <c r="BQ1723" s="186"/>
      <c r="BR1723" s="186"/>
      <c r="BS1723" s="186"/>
      <c r="BT1723" s="186"/>
      <c r="BU1723" s="186"/>
      <c r="BV1723" s="186"/>
      <c r="BW1723" s="186"/>
      <c r="BX1723" s="186"/>
      <c r="BY1723" s="186"/>
      <c r="BZ1723" s="186"/>
      <c r="CA1723" s="186"/>
      <c r="CB1723" s="186"/>
      <c r="CC1723" s="186"/>
      <c r="CD1723" s="186"/>
      <c r="CE1723" s="186"/>
      <c r="CF1723" s="186"/>
      <c r="CG1723" s="186"/>
      <c r="CH1723" s="186"/>
      <c r="CI1723" s="186"/>
      <c r="CJ1723" s="186"/>
      <c r="CK1723" s="186"/>
      <c r="CL1723" s="186"/>
    </row>
    <row r="1724" spans="2:90" x14ac:dyDescent="0.4">
      <c r="B1724" s="171"/>
      <c r="E1724" s="8"/>
      <c r="H1724" s="196"/>
      <c r="I1724" s="197"/>
      <c r="J1724" s="197"/>
      <c r="K1724" s="198"/>
      <c r="L1724" s="198"/>
      <c r="M1724" s="198"/>
      <c r="N1724" s="198"/>
      <c r="O1724" s="198"/>
      <c r="P1724" s="198"/>
      <c r="R1724" s="198"/>
      <c r="S1724" s="186"/>
      <c r="T1724" s="186"/>
      <c r="U1724" s="186"/>
      <c r="V1724" s="186"/>
      <c r="W1724" s="186"/>
      <c r="X1724" s="186"/>
      <c r="Y1724" s="186"/>
      <c r="Z1724" s="186"/>
      <c r="AA1724" s="186"/>
      <c r="AB1724" s="186"/>
      <c r="AC1724" s="186"/>
      <c r="AD1724" s="186"/>
      <c r="AE1724" s="186"/>
      <c r="AF1724" s="186"/>
      <c r="AG1724" s="186"/>
      <c r="AH1724" s="186"/>
      <c r="AI1724" s="186"/>
      <c r="AJ1724" s="186"/>
      <c r="AK1724" s="186"/>
      <c r="AL1724" s="186"/>
      <c r="AM1724" s="186"/>
      <c r="AN1724" s="186"/>
      <c r="AO1724" s="186"/>
      <c r="AP1724" s="186"/>
      <c r="AQ1724" s="186"/>
      <c r="AR1724" s="186"/>
      <c r="AS1724" s="186"/>
      <c r="AT1724" s="186"/>
      <c r="AU1724" s="186"/>
      <c r="AV1724" s="186"/>
      <c r="AW1724" s="186"/>
      <c r="AX1724" s="186"/>
      <c r="AY1724" s="186"/>
      <c r="AZ1724" s="186"/>
      <c r="BA1724" s="186"/>
      <c r="BB1724" s="186"/>
      <c r="BC1724" s="186"/>
      <c r="BD1724" s="186"/>
      <c r="BE1724" s="186"/>
      <c r="BF1724" s="186"/>
      <c r="BG1724" s="186"/>
      <c r="BH1724" s="186"/>
      <c r="BI1724" s="186"/>
      <c r="BJ1724" s="186"/>
      <c r="BK1724" s="186"/>
      <c r="BL1724" s="186"/>
      <c r="BM1724" s="186"/>
      <c r="BN1724" s="186"/>
      <c r="BO1724" s="186"/>
      <c r="BP1724" s="186"/>
      <c r="BQ1724" s="186"/>
      <c r="BR1724" s="186"/>
      <c r="BS1724" s="186"/>
      <c r="BT1724" s="186"/>
      <c r="BU1724" s="186"/>
      <c r="BV1724" s="186"/>
      <c r="BW1724" s="186"/>
      <c r="BX1724" s="186"/>
      <c r="BY1724" s="186"/>
      <c r="BZ1724" s="186"/>
      <c r="CA1724" s="186"/>
      <c r="CB1724" s="186"/>
      <c r="CC1724" s="186"/>
      <c r="CD1724" s="186"/>
      <c r="CE1724" s="186"/>
      <c r="CF1724" s="186"/>
      <c r="CG1724" s="186"/>
      <c r="CH1724" s="186"/>
      <c r="CI1724" s="186"/>
      <c r="CJ1724" s="186"/>
      <c r="CK1724" s="186"/>
      <c r="CL1724" s="186"/>
    </row>
    <row r="1725" spans="2:90" x14ac:dyDescent="0.4">
      <c r="B1725" s="171"/>
      <c r="E1725" s="8"/>
      <c r="H1725" s="196"/>
      <c r="I1725" s="197"/>
      <c r="J1725" s="197"/>
      <c r="K1725" s="198"/>
      <c r="L1725" s="198"/>
      <c r="M1725" s="198"/>
      <c r="N1725" s="198"/>
      <c r="O1725" s="198"/>
      <c r="P1725" s="198"/>
      <c r="R1725" s="198"/>
      <c r="S1725" s="186"/>
      <c r="T1725" s="186"/>
      <c r="U1725" s="186"/>
      <c r="V1725" s="186"/>
      <c r="W1725" s="186"/>
      <c r="X1725" s="186"/>
      <c r="Y1725" s="186"/>
      <c r="Z1725" s="186"/>
      <c r="AA1725" s="186"/>
      <c r="AB1725" s="186"/>
      <c r="AC1725" s="186"/>
      <c r="AD1725" s="186"/>
      <c r="AE1725" s="186"/>
      <c r="AF1725" s="186"/>
      <c r="AG1725" s="186"/>
      <c r="AH1725" s="186"/>
      <c r="AI1725" s="186"/>
      <c r="AJ1725" s="186"/>
      <c r="AK1725" s="186"/>
      <c r="AL1725" s="186"/>
      <c r="AM1725" s="186"/>
      <c r="AN1725" s="186"/>
      <c r="AO1725" s="186"/>
      <c r="AP1725" s="186"/>
      <c r="AQ1725" s="186"/>
      <c r="AR1725" s="186"/>
      <c r="AS1725" s="186"/>
      <c r="AT1725" s="186"/>
      <c r="AU1725" s="186"/>
      <c r="AV1725" s="186"/>
      <c r="AW1725" s="186"/>
      <c r="AX1725" s="186"/>
      <c r="AY1725" s="186"/>
      <c r="AZ1725" s="186"/>
      <c r="BA1725" s="186"/>
      <c r="BB1725" s="186"/>
      <c r="BC1725" s="186"/>
      <c r="BD1725" s="186"/>
      <c r="BE1725" s="186"/>
      <c r="BF1725" s="186"/>
      <c r="BG1725" s="186"/>
      <c r="BH1725" s="186"/>
      <c r="BI1725" s="186"/>
      <c r="BJ1725" s="186"/>
      <c r="BK1725" s="186"/>
      <c r="BL1725" s="186"/>
      <c r="BM1725" s="186"/>
      <c r="BN1725" s="186"/>
      <c r="BO1725" s="186"/>
      <c r="BP1725" s="186"/>
      <c r="BQ1725" s="186"/>
      <c r="BR1725" s="186"/>
      <c r="BS1725" s="186"/>
      <c r="BT1725" s="186"/>
      <c r="BU1725" s="186"/>
      <c r="BV1725" s="186"/>
      <c r="BW1725" s="186"/>
      <c r="BX1725" s="186"/>
      <c r="BY1725" s="186"/>
      <c r="BZ1725" s="186"/>
      <c r="CA1725" s="186"/>
      <c r="CB1725" s="186"/>
      <c r="CC1725" s="186"/>
      <c r="CD1725" s="186"/>
      <c r="CE1725" s="186"/>
      <c r="CF1725" s="186"/>
      <c r="CG1725" s="186"/>
      <c r="CH1725" s="186"/>
      <c r="CI1725" s="186"/>
      <c r="CJ1725" s="186"/>
      <c r="CK1725" s="186"/>
      <c r="CL1725" s="186"/>
    </row>
    <row r="1726" spans="2:90" x14ac:dyDescent="0.4">
      <c r="B1726" s="171"/>
      <c r="E1726" s="8"/>
      <c r="H1726" s="196"/>
      <c r="I1726" s="197"/>
      <c r="J1726" s="197"/>
      <c r="K1726" s="198"/>
      <c r="L1726" s="198"/>
      <c r="M1726" s="198"/>
      <c r="N1726" s="198"/>
      <c r="O1726" s="198"/>
      <c r="P1726" s="198"/>
      <c r="R1726" s="198"/>
      <c r="S1726" s="186"/>
      <c r="T1726" s="186"/>
      <c r="U1726" s="186"/>
      <c r="V1726" s="186"/>
      <c r="W1726" s="186"/>
      <c r="X1726" s="186"/>
      <c r="Y1726" s="186"/>
      <c r="Z1726" s="186"/>
      <c r="AA1726" s="186"/>
      <c r="AB1726" s="186"/>
      <c r="AC1726" s="186"/>
      <c r="AD1726" s="186"/>
      <c r="AE1726" s="186"/>
      <c r="AF1726" s="186"/>
      <c r="AG1726" s="186"/>
      <c r="AH1726" s="186"/>
      <c r="AI1726" s="186"/>
      <c r="AJ1726" s="186"/>
      <c r="AK1726" s="186"/>
      <c r="AL1726" s="186"/>
      <c r="AM1726" s="186"/>
      <c r="AN1726" s="186"/>
      <c r="AO1726" s="186"/>
      <c r="AP1726" s="186"/>
      <c r="AQ1726" s="186"/>
      <c r="AR1726" s="186"/>
      <c r="AS1726" s="186"/>
      <c r="AT1726" s="186"/>
      <c r="AU1726" s="186"/>
      <c r="AV1726" s="186"/>
      <c r="AW1726" s="186"/>
      <c r="AX1726" s="186"/>
      <c r="AY1726" s="186"/>
      <c r="AZ1726" s="186"/>
      <c r="BA1726" s="186"/>
      <c r="BB1726" s="186"/>
      <c r="BC1726" s="186"/>
      <c r="BD1726" s="186"/>
      <c r="BE1726" s="186"/>
      <c r="BF1726" s="186"/>
      <c r="BG1726" s="186"/>
      <c r="BH1726" s="186"/>
      <c r="BI1726" s="186"/>
      <c r="BJ1726" s="186"/>
      <c r="BK1726" s="186"/>
      <c r="BL1726" s="186"/>
      <c r="BM1726" s="186"/>
      <c r="BN1726" s="186"/>
      <c r="BO1726" s="186"/>
      <c r="BP1726" s="186"/>
      <c r="BQ1726" s="186"/>
      <c r="BR1726" s="186"/>
      <c r="BS1726" s="186"/>
      <c r="BT1726" s="186"/>
      <c r="BU1726" s="186"/>
      <c r="BV1726" s="186"/>
      <c r="BW1726" s="186"/>
      <c r="BX1726" s="186"/>
      <c r="BY1726" s="186"/>
      <c r="BZ1726" s="186"/>
      <c r="CA1726" s="186"/>
      <c r="CB1726" s="186"/>
      <c r="CC1726" s="186"/>
      <c r="CD1726" s="186"/>
      <c r="CE1726" s="186"/>
      <c r="CF1726" s="186"/>
      <c r="CG1726" s="186"/>
      <c r="CH1726" s="186"/>
      <c r="CI1726" s="186"/>
      <c r="CJ1726" s="186"/>
      <c r="CK1726" s="186"/>
      <c r="CL1726" s="186"/>
    </row>
    <row r="1727" spans="2:90" x14ac:dyDescent="0.4">
      <c r="B1727" s="171"/>
      <c r="E1727" s="8"/>
      <c r="H1727" s="196"/>
      <c r="I1727" s="197"/>
      <c r="J1727" s="197"/>
      <c r="K1727" s="198"/>
      <c r="L1727" s="198"/>
      <c r="M1727" s="198"/>
      <c r="N1727" s="198"/>
      <c r="O1727" s="198"/>
      <c r="P1727" s="198"/>
      <c r="R1727" s="198"/>
      <c r="S1727" s="186"/>
      <c r="T1727" s="186"/>
      <c r="U1727" s="186"/>
      <c r="V1727" s="186"/>
      <c r="W1727" s="186"/>
      <c r="X1727" s="186"/>
      <c r="Y1727" s="186"/>
      <c r="Z1727" s="186"/>
      <c r="AA1727" s="186"/>
      <c r="AB1727" s="186"/>
      <c r="AC1727" s="186"/>
      <c r="AD1727" s="186"/>
      <c r="AE1727" s="186"/>
      <c r="AF1727" s="186"/>
      <c r="AG1727" s="186"/>
      <c r="AH1727" s="186"/>
      <c r="AI1727" s="186"/>
      <c r="AJ1727" s="186"/>
      <c r="AK1727" s="186"/>
      <c r="AL1727" s="186"/>
      <c r="AM1727" s="186"/>
      <c r="AN1727" s="186"/>
      <c r="AO1727" s="186"/>
      <c r="AP1727" s="186"/>
      <c r="AQ1727" s="186"/>
      <c r="AR1727" s="186"/>
      <c r="AS1727" s="186"/>
      <c r="AT1727" s="186"/>
      <c r="AU1727" s="186"/>
      <c r="AV1727" s="186"/>
      <c r="AW1727" s="186"/>
      <c r="AX1727" s="186"/>
      <c r="AY1727" s="186"/>
      <c r="AZ1727" s="186"/>
      <c r="BA1727" s="186"/>
      <c r="BB1727" s="186"/>
      <c r="BC1727" s="186"/>
      <c r="BD1727" s="186"/>
      <c r="BE1727" s="186"/>
      <c r="BF1727" s="186"/>
      <c r="BG1727" s="186"/>
      <c r="BH1727" s="186"/>
      <c r="BI1727" s="186"/>
      <c r="BJ1727" s="186"/>
      <c r="BK1727" s="186"/>
      <c r="BL1727" s="186"/>
      <c r="BM1727" s="186"/>
      <c r="BN1727" s="186"/>
      <c r="BO1727" s="186"/>
      <c r="BP1727" s="186"/>
      <c r="BQ1727" s="186"/>
      <c r="BR1727" s="186"/>
      <c r="BS1727" s="186"/>
      <c r="BT1727" s="186"/>
      <c r="BU1727" s="186"/>
      <c r="BV1727" s="186"/>
      <c r="BW1727" s="186"/>
      <c r="BX1727" s="186"/>
      <c r="BY1727" s="186"/>
      <c r="BZ1727" s="186"/>
      <c r="CA1727" s="186"/>
      <c r="CB1727" s="186"/>
      <c r="CC1727" s="186"/>
      <c r="CD1727" s="186"/>
      <c r="CE1727" s="186"/>
      <c r="CF1727" s="186"/>
      <c r="CG1727" s="186"/>
      <c r="CH1727" s="186"/>
      <c r="CI1727" s="186"/>
      <c r="CJ1727" s="186"/>
      <c r="CK1727" s="186"/>
      <c r="CL1727" s="186"/>
    </row>
    <row r="1728" spans="2:90" x14ac:dyDescent="0.4">
      <c r="B1728" s="171"/>
      <c r="E1728" s="8"/>
      <c r="H1728" s="196"/>
      <c r="I1728" s="197"/>
      <c r="J1728" s="197"/>
      <c r="K1728" s="198"/>
      <c r="L1728" s="198"/>
      <c r="M1728" s="198"/>
      <c r="N1728" s="198"/>
      <c r="O1728" s="198"/>
      <c r="P1728" s="198"/>
      <c r="R1728" s="198"/>
      <c r="S1728" s="186"/>
      <c r="T1728" s="186"/>
      <c r="U1728" s="186"/>
      <c r="V1728" s="186"/>
      <c r="W1728" s="186"/>
      <c r="X1728" s="186"/>
      <c r="Y1728" s="186"/>
      <c r="Z1728" s="186"/>
      <c r="AA1728" s="186"/>
      <c r="AB1728" s="186"/>
      <c r="AC1728" s="186"/>
      <c r="AD1728" s="186"/>
      <c r="AE1728" s="186"/>
      <c r="AF1728" s="186"/>
      <c r="AG1728" s="186"/>
      <c r="AH1728" s="186"/>
      <c r="AI1728" s="186"/>
      <c r="AJ1728" s="186"/>
      <c r="AK1728" s="186"/>
      <c r="AL1728" s="186"/>
      <c r="AM1728" s="186"/>
      <c r="AN1728" s="186"/>
      <c r="AO1728" s="186"/>
      <c r="AP1728" s="186"/>
      <c r="AQ1728" s="186"/>
      <c r="AR1728" s="186"/>
      <c r="AS1728" s="186"/>
      <c r="AT1728" s="186"/>
      <c r="AU1728" s="186"/>
      <c r="AV1728" s="186"/>
      <c r="AW1728" s="186"/>
      <c r="AX1728" s="186"/>
      <c r="AY1728" s="186"/>
      <c r="AZ1728" s="186"/>
      <c r="BA1728" s="186"/>
      <c r="BB1728" s="186"/>
      <c r="BC1728" s="186"/>
      <c r="BD1728" s="186"/>
      <c r="BE1728" s="186"/>
      <c r="BF1728" s="186"/>
      <c r="BG1728" s="186"/>
      <c r="BH1728" s="186"/>
      <c r="BI1728" s="186"/>
      <c r="BJ1728" s="186"/>
      <c r="BK1728" s="186"/>
      <c r="BL1728" s="186"/>
      <c r="BM1728" s="186"/>
      <c r="BN1728" s="186"/>
      <c r="BO1728" s="186"/>
      <c r="BP1728" s="186"/>
      <c r="BQ1728" s="186"/>
      <c r="BR1728" s="186"/>
      <c r="BS1728" s="186"/>
      <c r="BT1728" s="186"/>
      <c r="BU1728" s="186"/>
      <c r="BV1728" s="186"/>
      <c r="BW1728" s="186"/>
      <c r="BX1728" s="186"/>
      <c r="BY1728" s="186"/>
      <c r="BZ1728" s="186"/>
      <c r="CA1728" s="186"/>
      <c r="CB1728" s="186"/>
      <c r="CC1728" s="186"/>
      <c r="CD1728" s="186"/>
      <c r="CE1728" s="186"/>
      <c r="CF1728" s="186"/>
      <c r="CG1728" s="186"/>
      <c r="CH1728" s="186"/>
      <c r="CI1728" s="186"/>
      <c r="CJ1728" s="186"/>
      <c r="CK1728" s="186"/>
      <c r="CL1728" s="186"/>
    </row>
    <row r="1729" spans="2:90" x14ac:dyDescent="0.4">
      <c r="B1729" s="171"/>
      <c r="E1729" s="8"/>
      <c r="H1729" s="196"/>
      <c r="I1729" s="197"/>
      <c r="J1729" s="197"/>
      <c r="K1729" s="198"/>
      <c r="L1729" s="198"/>
      <c r="M1729" s="198"/>
      <c r="N1729" s="198"/>
      <c r="O1729" s="198"/>
      <c r="P1729" s="198"/>
      <c r="R1729" s="198"/>
      <c r="S1729" s="186"/>
      <c r="T1729" s="186"/>
      <c r="U1729" s="186"/>
      <c r="V1729" s="186"/>
      <c r="W1729" s="186"/>
      <c r="X1729" s="186"/>
      <c r="Y1729" s="186"/>
      <c r="Z1729" s="186"/>
      <c r="AA1729" s="186"/>
      <c r="AB1729" s="186"/>
      <c r="AC1729" s="186"/>
      <c r="AD1729" s="186"/>
      <c r="AE1729" s="186"/>
      <c r="AF1729" s="186"/>
      <c r="AG1729" s="186"/>
      <c r="AH1729" s="186"/>
      <c r="AI1729" s="186"/>
      <c r="AJ1729" s="186"/>
      <c r="AK1729" s="186"/>
      <c r="AL1729" s="186"/>
      <c r="AM1729" s="186"/>
      <c r="AN1729" s="186"/>
      <c r="AO1729" s="186"/>
      <c r="AP1729" s="186"/>
      <c r="AQ1729" s="186"/>
      <c r="AR1729" s="186"/>
      <c r="AS1729" s="186"/>
      <c r="AT1729" s="186"/>
      <c r="AU1729" s="186"/>
      <c r="AV1729" s="186"/>
      <c r="AW1729" s="186"/>
      <c r="AX1729" s="186"/>
      <c r="AY1729" s="186"/>
      <c r="AZ1729" s="186"/>
      <c r="BA1729" s="186"/>
      <c r="BB1729" s="186"/>
      <c r="BC1729" s="186"/>
      <c r="BD1729" s="186"/>
      <c r="BE1729" s="186"/>
      <c r="BF1729" s="186"/>
      <c r="BG1729" s="186"/>
      <c r="BH1729" s="186"/>
      <c r="BI1729" s="186"/>
      <c r="BJ1729" s="186"/>
      <c r="BK1729" s="186"/>
      <c r="BL1729" s="186"/>
      <c r="BM1729" s="186"/>
      <c r="BN1729" s="186"/>
      <c r="BO1729" s="186"/>
      <c r="BP1729" s="186"/>
      <c r="BQ1729" s="186"/>
      <c r="BR1729" s="186"/>
      <c r="BS1729" s="186"/>
      <c r="BT1729" s="186"/>
      <c r="BU1729" s="186"/>
      <c r="BV1729" s="186"/>
      <c r="BW1729" s="186"/>
      <c r="BX1729" s="186"/>
      <c r="BY1729" s="186"/>
      <c r="BZ1729" s="186"/>
      <c r="CA1729" s="186"/>
      <c r="CB1729" s="186"/>
      <c r="CC1729" s="186"/>
      <c r="CD1729" s="186"/>
      <c r="CE1729" s="186"/>
      <c r="CF1729" s="186"/>
      <c r="CG1729" s="186"/>
      <c r="CH1729" s="186"/>
      <c r="CI1729" s="186"/>
      <c r="CJ1729" s="186"/>
      <c r="CK1729" s="186"/>
      <c r="CL1729" s="186"/>
    </row>
    <row r="1730" spans="2:90" x14ac:dyDescent="0.4">
      <c r="B1730" s="171"/>
      <c r="E1730" s="8"/>
      <c r="H1730" s="196"/>
      <c r="I1730" s="197"/>
      <c r="J1730" s="197"/>
      <c r="K1730" s="198"/>
      <c r="L1730" s="198"/>
      <c r="M1730" s="198"/>
      <c r="N1730" s="198"/>
      <c r="O1730" s="198"/>
      <c r="P1730" s="198"/>
      <c r="R1730" s="198"/>
      <c r="S1730" s="186"/>
      <c r="T1730" s="186"/>
      <c r="U1730" s="186"/>
      <c r="V1730" s="186"/>
      <c r="W1730" s="186"/>
      <c r="X1730" s="186"/>
      <c r="Y1730" s="186"/>
      <c r="Z1730" s="186"/>
      <c r="AA1730" s="186"/>
      <c r="AB1730" s="186"/>
      <c r="AC1730" s="186"/>
      <c r="AD1730" s="186"/>
      <c r="AE1730" s="186"/>
      <c r="AF1730" s="186"/>
      <c r="AG1730" s="186"/>
      <c r="AH1730" s="186"/>
      <c r="AI1730" s="186"/>
      <c r="AJ1730" s="186"/>
      <c r="AK1730" s="186"/>
      <c r="AL1730" s="186"/>
      <c r="AM1730" s="186"/>
      <c r="AN1730" s="186"/>
      <c r="AO1730" s="186"/>
      <c r="AP1730" s="186"/>
      <c r="AQ1730" s="186"/>
      <c r="AR1730" s="186"/>
      <c r="AS1730" s="186"/>
      <c r="AT1730" s="186"/>
      <c r="AU1730" s="186"/>
      <c r="AV1730" s="186"/>
      <c r="AW1730" s="186"/>
      <c r="AX1730" s="186"/>
      <c r="AY1730" s="186"/>
      <c r="AZ1730" s="186"/>
      <c r="BA1730" s="186"/>
      <c r="BB1730" s="186"/>
      <c r="BC1730" s="186"/>
      <c r="BD1730" s="186"/>
      <c r="BE1730" s="186"/>
      <c r="BF1730" s="186"/>
      <c r="BG1730" s="186"/>
      <c r="BH1730" s="186"/>
      <c r="BI1730" s="186"/>
      <c r="BJ1730" s="186"/>
      <c r="BK1730" s="186"/>
      <c r="BL1730" s="186"/>
      <c r="BM1730" s="186"/>
      <c r="BN1730" s="186"/>
      <c r="BO1730" s="186"/>
      <c r="BP1730" s="186"/>
      <c r="BQ1730" s="186"/>
      <c r="BR1730" s="186"/>
      <c r="BS1730" s="186"/>
      <c r="BT1730" s="186"/>
      <c r="BU1730" s="186"/>
      <c r="BV1730" s="186"/>
      <c r="BW1730" s="186"/>
      <c r="BX1730" s="186"/>
      <c r="BY1730" s="186"/>
      <c r="BZ1730" s="186"/>
      <c r="CA1730" s="186"/>
      <c r="CB1730" s="186"/>
      <c r="CC1730" s="186"/>
      <c r="CD1730" s="186"/>
      <c r="CE1730" s="186"/>
      <c r="CF1730" s="186"/>
      <c r="CG1730" s="186"/>
      <c r="CH1730" s="186"/>
      <c r="CI1730" s="186"/>
      <c r="CJ1730" s="186"/>
      <c r="CK1730" s="186"/>
      <c r="CL1730" s="186"/>
    </row>
    <row r="1731" spans="2:90" x14ac:dyDescent="0.4">
      <c r="B1731" s="171"/>
      <c r="E1731" s="8"/>
      <c r="H1731" s="196"/>
      <c r="I1731" s="197"/>
      <c r="J1731" s="197"/>
      <c r="K1731" s="198"/>
      <c r="L1731" s="198"/>
      <c r="M1731" s="198"/>
      <c r="N1731" s="198"/>
      <c r="O1731" s="198"/>
      <c r="P1731" s="198"/>
      <c r="R1731" s="198"/>
      <c r="S1731" s="186"/>
      <c r="T1731" s="186"/>
      <c r="U1731" s="186"/>
      <c r="V1731" s="186"/>
      <c r="W1731" s="186"/>
      <c r="X1731" s="186"/>
      <c r="Y1731" s="186"/>
      <c r="Z1731" s="186"/>
      <c r="AA1731" s="186"/>
      <c r="AB1731" s="186"/>
      <c r="AC1731" s="186"/>
      <c r="AD1731" s="186"/>
      <c r="AE1731" s="186"/>
      <c r="AF1731" s="186"/>
      <c r="AG1731" s="186"/>
      <c r="AH1731" s="186"/>
      <c r="AI1731" s="186"/>
      <c r="AJ1731" s="186"/>
      <c r="AK1731" s="186"/>
      <c r="AL1731" s="186"/>
      <c r="AM1731" s="186"/>
      <c r="AN1731" s="186"/>
      <c r="AO1731" s="186"/>
      <c r="AP1731" s="186"/>
      <c r="AQ1731" s="186"/>
      <c r="AR1731" s="186"/>
      <c r="AS1731" s="186"/>
      <c r="AT1731" s="186"/>
      <c r="AU1731" s="186"/>
      <c r="AV1731" s="186"/>
      <c r="AW1731" s="186"/>
      <c r="AX1731" s="186"/>
      <c r="AY1731" s="186"/>
      <c r="AZ1731" s="186"/>
      <c r="BA1731" s="186"/>
      <c r="BB1731" s="186"/>
      <c r="BC1731" s="186"/>
      <c r="BD1731" s="186"/>
      <c r="BE1731" s="186"/>
      <c r="BF1731" s="186"/>
      <c r="BG1731" s="186"/>
      <c r="BH1731" s="186"/>
      <c r="BI1731" s="186"/>
      <c r="BJ1731" s="186"/>
      <c r="BK1731" s="186"/>
      <c r="BL1731" s="186"/>
      <c r="BM1731" s="186"/>
      <c r="BN1731" s="186"/>
      <c r="BO1731" s="186"/>
      <c r="BP1731" s="186"/>
      <c r="BQ1731" s="186"/>
      <c r="BR1731" s="186"/>
      <c r="BS1731" s="186"/>
      <c r="BT1731" s="186"/>
      <c r="BU1731" s="186"/>
      <c r="BV1731" s="186"/>
      <c r="BW1731" s="186"/>
      <c r="BX1731" s="186"/>
      <c r="BY1731" s="186"/>
      <c r="BZ1731" s="186"/>
      <c r="CA1731" s="186"/>
      <c r="CB1731" s="186"/>
      <c r="CC1731" s="186"/>
      <c r="CD1731" s="186"/>
      <c r="CE1731" s="186"/>
      <c r="CF1731" s="186"/>
      <c r="CG1731" s="186"/>
      <c r="CH1731" s="186"/>
      <c r="CI1731" s="186"/>
      <c r="CJ1731" s="186"/>
      <c r="CK1731" s="186"/>
      <c r="CL1731" s="186"/>
    </row>
    <row r="1732" spans="2:90" x14ac:dyDescent="0.4">
      <c r="B1732" s="171"/>
      <c r="E1732" s="8"/>
      <c r="H1732" s="196"/>
      <c r="I1732" s="197"/>
      <c r="J1732" s="197"/>
      <c r="K1732" s="198"/>
      <c r="L1732" s="198"/>
      <c r="M1732" s="198"/>
      <c r="N1732" s="198"/>
      <c r="O1732" s="198"/>
      <c r="P1732" s="198"/>
      <c r="R1732" s="198"/>
      <c r="S1732" s="186"/>
      <c r="T1732" s="186"/>
      <c r="U1732" s="186"/>
      <c r="V1732" s="186"/>
      <c r="W1732" s="186"/>
      <c r="X1732" s="186"/>
      <c r="Y1732" s="186"/>
      <c r="Z1732" s="186"/>
      <c r="AA1732" s="186"/>
      <c r="AB1732" s="186"/>
      <c r="AC1732" s="186"/>
      <c r="AD1732" s="186"/>
      <c r="AE1732" s="186"/>
      <c r="AF1732" s="186"/>
      <c r="AG1732" s="186"/>
      <c r="AH1732" s="186"/>
      <c r="AI1732" s="186"/>
      <c r="AJ1732" s="186"/>
      <c r="AK1732" s="186"/>
      <c r="AL1732" s="186"/>
      <c r="AM1732" s="186"/>
      <c r="AN1732" s="186"/>
      <c r="AO1732" s="186"/>
      <c r="AP1732" s="186"/>
      <c r="AQ1732" s="186"/>
      <c r="AR1732" s="186"/>
      <c r="AS1732" s="186"/>
      <c r="AT1732" s="186"/>
      <c r="AU1732" s="186"/>
      <c r="AV1732" s="186"/>
      <c r="AW1732" s="186"/>
      <c r="AX1732" s="186"/>
      <c r="AY1732" s="186"/>
      <c r="AZ1732" s="186"/>
      <c r="BA1732" s="186"/>
      <c r="BB1732" s="186"/>
      <c r="BC1732" s="186"/>
      <c r="BD1732" s="186"/>
      <c r="BE1732" s="186"/>
      <c r="BF1732" s="186"/>
      <c r="BG1732" s="186"/>
      <c r="BH1732" s="186"/>
      <c r="BI1732" s="186"/>
      <c r="BJ1732" s="186"/>
      <c r="BK1732" s="186"/>
      <c r="BL1732" s="186"/>
      <c r="BM1732" s="186"/>
      <c r="BN1732" s="186"/>
      <c r="BO1732" s="186"/>
      <c r="BP1732" s="186"/>
      <c r="BQ1732" s="186"/>
      <c r="BR1732" s="186"/>
      <c r="BS1732" s="186"/>
      <c r="BT1732" s="186"/>
      <c r="BU1732" s="186"/>
      <c r="BV1732" s="186"/>
      <c r="BW1732" s="186"/>
      <c r="BX1732" s="186"/>
      <c r="BY1732" s="186"/>
      <c r="BZ1732" s="186"/>
      <c r="CA1732" s="186"/>
      <c r="CB1732" s="186"/>
      <c r="CC1732" s="186"/>
      <c r="CD1732" s="186"/>
      <c r="CE1732" s="186"/>
      <c r="CF1732" s="186"/>
      <c r="CG1732" s="186"/>
      <c r="CH1732" s="186"/>
      <c r="CI1732" s="186"/>
      <c r="CJ1732" s="186"/>
      <c r="CK1732" s="186"/>
      <c r="CL1732" s="186"/>
    </row>
    <row r="1733" spans="2:90" x14ac:dyDescent="0.4">
      <c r="B1733" s="171"/>
      <c r="E1733" s="8"/>
      <c r="H1733" s="196"/>
      <c r="I1733" s="197"/>
      <c r="J1733" s="197"/>
      <c r="K1733" s="198"/>
      <c r="L1733" s="198"/>
      <c r="M1733" s="198"/>
      <c r="N1733" s="198"/>
      <c r="O1733" s="198"/>
      <c r="P1733" s="198"/>
      <c r="R1733" s="198"/>
      <c r="S1733" s="186"/>
      <c r="T1733" s="186"/>
      <c r="U1733" s="186"/>
      <c r="V1733" s="186"/>
      <c r="W1733" s="186"/>
      <c r="X1733" s="186"/>
      <c r="Y1733" s="186"/>
      <c r="Z1733" s="186"/>
      <c r="AA1733" s="186"/>
      <c r="AB1733" s="186"/>
      <c r="AC1733" s="186"/>
      <c r="AD1733" s="186"/>
      <c r="AE1733" s="186"/>
      <c r="AF1733" s="186"/>
      <c r="AG1733" s="186"/>
      <c r="AH1733" s="186"/>
      <c r="AI1733" s="186"/>
      <c r="AJ1733" s="186"/>
      <c r="AK1733" s="186"/>
      <c r="AL1733" s="186"/>
      <c r="AM1733" s="186"/>
      <c r="AN1733" s="186"/>
      <c r="AO1733" s="186"/>
      <c r="AP1733" s="186"/>
      <c r="AQ1733" s="186"/>
      <c r="AR1733" s="186"/>
      <c r="AS1733" s="186"/>
      <c r="AT1733" s="186"/>
      <c r="AU1733" s="186"/>
      <c r="AV1733" s="186"/>
      <c r="AW1733" s="186"/>
      <c r="AX1733" s="186"/>
      <c r="AY1733" s="186"/>
      <c r="AZ1733" s="186"/>
      <c r="BA1733" s="186"/>
      <c r="BB1733" s="186"/>
      <c r="BC1733" s="186"/>
      <c r="BD1733" s="186"/>
      <c r="BE1733" s="186"/>
      <c r="BF1733" s="186"/>
      <c r="BG1733" s="186"/>
      <c r="BH1733" s="186"/>
      <c r="BI1733" s="186"/>
      <c r="BJ1733" s="186"/>
      <c r="BK1733" s="186"/>
      <c r="BL1733" s="186"/>
      <c r="BM1733" s="186"/>
      <c r="BN1733" s="186"/>
      <c r="BO1733" s="186"/>
      <c r="BP1733" s="186"/>
      <c r="BQ1733" s="186"/>
      <c r="BR1733" s="186"/>
      <c r="BS1733" s="186"/>
      <c r="BT1733" s="186"/>
      <c r="BU1733" s="186"/>
      <c r="BV1733" s="186"/>
      <c r="BW1733" s="186"/>
      <c r="BX1733" s="186"/>
      <c r="BY1733" s="186"/>
      <c r="BZ1733" s="186"/>
      <c r="CA1733" s="186"/>
      <c r="CB1733" s="186"/>
      <c r="CC1733" s="186"/>
      <c r="CD1733" s="186"/>
      <c r="CE1733" s="186"/>
      <c r="CF1733" s="186"/>
      <c r="CG1733" s="186"/>
      <c r="CH1733" s="186"/>
      <c r="CI1733" s="186"/>
      <c r="CJ1733" s="186"/>
      <c r="CK1733" s="186"/>
      <c r="CL1733" s="186"/>
    </row>
    <row r="1734" spans="2:90" x14ac:dyDescent="0.4">
      <c r="B1734" s="171"/>
      <c r="E1734" s="8"/>
      <c r="H1734" s="196"/>
      <c r="I1734" s="197"/>
      <c r="J1734" s="197"/>
      <c r="K1734" s="198"/>
      <c r="L1734" s="198"/>
      <c r="M1734" s="198"/>
      <c r="N1734" s="198"/>
      <c r="O1734" s="198"/>
      <c r="P1734" s="198"/>
      <c r="R1734" s="198"/>
      <c r="S1734" s="186"/>
      <c r="T1734" s="186"/>
      <c r="U1734" s="186"/>
      <c r="V1734" s="186"/>
      <c r="W1734" s="186"/>
      <c r="X1734" s="186"/>
      <c r="Y1734" s="186"/>
      <c r="Z1734" s="186"/>
      <c r="AA1734" s="186"/>
      <c r="AB1734" s="186"/>
      <c r="AC1734" s="186"/>
      <c r="AD1734" s="186"/>
      <c r="AE1734" s="186"/>
      <c r="AF1734" s="186"/>
      <c r="AG1734" s="186"/>
      <c r="AH1734" s="186"/>
      <c r="AI1734" s="186"/>
      <c r="AJ1734" s="186"/>
      <c r="AK1734" s="186"/>
      <c r="AL1734" s="186"/>
      <c r="AM1734" s="186"/>
      <c r="AN1734" s="186"/>
      <c r="AO1734" s="186"/>
      <c r="AP1734" s="186"/>
      <c r="AQ1734" s="186"/>
      <c r="AR1734" s="186"/>
      <c r="AS1734" s="186"/>
      <c r="AT1734" s="186"/>
      <c r="AU1734" s="186"/>
      <c r="AV1734" s="186"/>
      <c r="AW1734" s="186"/>
      <c r="AX1734" s="186"/>
      <c r="AY1734" s="186"/>
      <c r="AZ1734" s="186"/>
      <c r="BA1734" s="186"/>
      <c r="BB1734" s="186"/>
      <c r="BC1734" s="186"/>
      <c r="BD1734" s="186"/>
      <c r="BE1734" s="186"/>
      <c r="BF1734" s="186"/>
      <c r="BG1734" s="186"/>
      <c r="BH1734" s="186"/>
      <c r="BI1734" s="186"/>
      <c r="BJ1734" s="186"/>
      <c r="BK1734" s="186"/>
      <c r="BL1734" s="186"/>
      <c r="BM1734" s="186"/>
      <c r="BN1734" s="186"/>
      <c r="BO1734" s="186"/>
      <c r="BP1734" s="186"/>
      <c r="BQ1734" s="186"/>
      <c r="BR1734" s="186"/>
      <c r="BS1734" s="186"/>
      <c r="BT1734" s="186"/>
      <c r="BU1734" s="186"/>
      <c r="BV1734" s="186"/>
      <c r="BW1734" s="186"/>
      <c r="BX1734" s="186"/>
      <c r="BY1734" s="186"/>
      <c r="BZ1734" s="186"/>
      <c r="CA1734" s="186"/>
      <c r="CB1734" s="186"/>
      <c r="CC1734" s="186"/>
      <c r="CD1734" s="186"/>
      <c r="CE1734" s="186"/>
      <c r="CF1734" s="186"/>
      <c r="CG1734" s="186"/>
      <c r="CH1734" s="186"/>
      <c r="CI1734" s="186"/>
      <c r="CJ1734" s="186"/>
      <c r="CK1734" s="186"/>
      <c r="CL1734" s="186"/>
    </row>
    <row r="1735" spans="2:90" x14ac:dyDescent="0.4">
      <c r="B1735" s="171"/>
      <c r="E1735" s="8"/>
      <c r="H1735" s="196"/>
      <c r="I1735" s="197"/>
      <c r="J1735" s="197"/>
      <c r="K1735" s="198"/>
      <c r="L1735" s="198"/>
      <c r="M1735" s="198"/>
      <c r="N1735" s="198"/>
      <c r="O1735" s="198"/>
      <c r="P1735" s="198"/>
      <c r="R1735" s="198"/>
      <c r="S1735" s="186"/>
      <c r="T1735" s="186"/>
      <c r="U1735" s="186"/>
      <c r="V1735" s="186"/>
      <c r="W1735" s="186"/>
      <c r="X1735" s="186"/>
      <c r="Y1735" s="186"/>
      <c r="Z1735" s="186"/>
      <c r="AA1735" s="186"/>
      <c r="AB1735" s="186"/>
      <c r="AC1735" s="186"/>
      <c r="AD1735" s="186"/>
      <c r="AE1735" s="186"/>
      <c r="AF1735" s="186"/>
      <c r="AG1735" s="186"/>
      <c r="AH1735" s="186"/>
      <c r="AI1735" s="186"/>
      <c r="AJ1735" s="186"/>
      <c r="AK1735" s="186"/>
      <c r="AL1735" s="186"/>
      <c r="AM1735" s="186"/>
      <c r="AN1735" s="186"/>
      <c r="AO1735" s="186"/>
      <c r="AP1735" s="186"/>
      <c r="AQ1735" s="186"/>
      <c r="AR1735" s="186"/>
      <c r="AS1735" s="186"/>
      <c r="AT1735" s="186"/>
      <c r="AU1735" s="186"/>
      <c r="AV1735" s="186"/>
      <c r="AW1735" s="186"/>
      <c r="AX1735" s="186"/>
      <c r="AY1735" s="186"/>
      <c r="AZ1735" s="186"/>
      <c r="BA1735" s="186"/>
      <c r="BB1735" s="186"/>
      <c r="BC1735" s="186"/>
      <c r="BD1735" s="186"/>
      <c r="BE1735" s="186"/>
      <c r="BF1735" s="186"/>
      <c r="BG1735" s="186"/>
      <c r="BH1735" s="186"/>
      <c r="BI1735" s="186"/>
      <c r="BJ1735" s="186"/>
      <c r="BK1735" s="186"/>
      <c r="BL1735" s="186"/>
      <c r="BM1735" s="186"/>
      <c r="BN1735" s="186"/>
      <c r="BO1735" s="186"/>
      <c r="BP1735" s="186"/>
      <c r="BQ1735" s="186"/>
      <c r="BR1735" s="186"/>
      <c r="BS1735" s="186"/>
      <c r="BT1735" s="186"/>
      <c r="BU1735" s="186"/>
      <c r="BV1735" s="186"/>
      <c r="BW1735" s="186"/>
      <c r="BX1735" s="186"/>
      <c r="BY1735" s="186"/>
      <c r="BZ1735" s="186"/>
      <c r="CA1735" s="186"/>
      <c r="CB1735" s="186"/>
      <c r="CC1735" s="186"/>
      <c r="CD1735" s="186"/>
      <c r="CE1735" s="186"/>
      <c r="CF1735" s="186"/>
      <c r="CG1735" s="186"/>
      <c r="CH1735" s="186"/>
      <c r="CI1735" s="186"/>
      <c r="CJ1735" s="186"/>
      <c r="CK1735" s="186"/>
      <c r="CL1735" s="186"/>
    </row>
    <row r="1736" spans="2:90" x14ac:dyDescent="0.4">
      <c r="B1736" s="171"/>
      <c r="E1736" s="8"/>
      <c r="H1736" s="196"/>
      <c r="I1736" s="197"/>
      <c r="J1736" s="197"/>
      <c r="K1736" s="198"/>
      <c r="L1736" s="198"/>
      <c r="M1736" s="198"/>
      <c r="N1736" s="198"/>
      <c r="O1736" s="198"/>
      <c r="P1736" s="198"/>
      <c r="R1736" s="198"/>
      <c r="S1736" s="186"/>
      <c r="T1736" s="186"/>
      <c r="U1736" s="186"/>
      <c r="V1736" s="186"/>
      <c r="W1736" s="186"/>
      <c r="X1736" s="186"/>
      <c r="Y1736" s="186"/>
      <c r="Z1736" s="186"/>
      <c r="AA1736" s="186"/>
      <c r="AB1736" s="186"/>
      <c r="AC1736" s="186"/>
      <c r="AD1736" s="186"/>
      <c r="AE1736" s="186"/>
      <c r="AF1736" s="186"/>
      <c r="AG1736" s="186"/>
      <c r="AH1736" s="186"/>
      <c r="AI1736" s="186"/>
      <c r="AJ1736" s="186"/>
      <c r="AK1736" s="186"/>
      <c r="AL1736" s="186"/>
      <c r="AM1736" s="186"/>
      <c r="AN1736" s="186"/>
      <c r="AO1736" s="186"/>
      <c r="AP1736" s="186"/>
      <c r="AQ1736" s="186"/>
      <c r="AR1736" s="186"/>
      <c r="AS1736" s="186"/>
      <c r="AT1736" s="186"/>
      <c r="AU1736" s="186"/>
      <c r="AV1736" s="186"/>
      <c r="AW1736" s="186"/>
      <c r="AX1736" s="186"/>
      <c r="AY1736" s="186"/>
      <c r="AZ1736" s="186"/>
      <c r="BA1736" s="186"/>
      <c r="BB1736" s="186"/>
      <c r="BC1736" s="186"/>
      <c r="BD1736" s="186"/>
      <c r="BE1736" s="186"/>
      <c r="BF1736" s="186"/>
      <c r="BG1736" s="186"/>
      <c r="BH1736" s="186"/>
      <c r="BI1736" s="186"/>
      <c r="BJ1736" s="186"/>
      <c r="BK1736" s="186"/>
      <c r="BL1736" s="186"/>
      <c r="BM1736" s="186"/>
      <c r="BN1736" s="186"/>
      <c r="BO1736" s="186"/>
      <c r="BP1736" s="186"/>
      <c r="BQ1736" s="186"/>
      <c r="BR1736" s="186"/>
      <c r="BS1736" s="186"/>
      <c r="BT1736" s="186"/>
      <c r="BU1736" s="186"/>
      <c r="BV1736" s="186"/>
      <c r="BW1736" s="186"/>
      <c r="BX1736" s="186"/>
      <c r="BY1736" s="186"/>
      <c r="BZ1736" s="186"/>
      <c r="CA1736" s="186"/>
      <c r="CB1736" s="186"/>
      <c r="CC1736" s="186"/>
      <c r="CD1736" s="186"/>
      <c r="CE1736" s="186"/>
      <c r="CF1736" s="186"/>
      <c r="CG1736" s="186"/>
      <c r="CH1736" s="186"/>
      <c r="CI1736" s="186"/>
      <c r="CJ1736" s="186"/>
      <c r="CK1736" s="186"/>
      <c r="CL1736" s="186"/>
    </row>
    <row r="1737" spans="2:90" x14ac:dyDescent="0.4">
      <c r="B1737" s="171"/>
      <c r="E1737" s="8"/>
      <c r="H1737" s="196"/>
      <c r="I1737" s="197"/>
      <c r="J1737" s="197"/>
      <c r="K1737" s="198"/>
      <c r="L1737" s="198"/>
      <c r="M1737" s="198"/>
      <c r="N1737" s="198"/>
      <c r="O1737" s="198"/>
      <c r="P1737" s="198"/>
      <c r="R1737" s="198"/>
      <c r="S1737" s="186"/>
      <c r="T1737" s="186"/>
      <c r="U1737" s="186"/>
      <c r="V1737" s="186"/>
      <c r="W1737" s="186"/>
      <c r="X1737" s="186"/>
      <c r="Y1737" s="186"/>
      <c r="Z1737" s="186"/>
      <c r="AA1737" s="186"/>
      <c r="AB1737" s="186"/>
      <c r="AC1737" s="186"/>
      <c r="AD1737" s="186"/>
      <c r="AE1737" s="186"/>
      <c r="AF1737" s="186"/>
      <c r="AG1737" s="186"/>
      <c r="AH1737" s="186"/>
      <c r="AI1737" s="186"/>
      <c r="AJ1737" s="186"/>
      <c r="AK1737" s="186"/>
      <c r="AL1737" s="186"/>
      <c r="AM1737" s="186"/>
      <c r="AN1737" s="186"/>
      <c r="AO1737" s="186"/>
      <c r="AP1737" s="186"/>
      <c r="AQ1737" s="186"/>
      <c r="AR1737" s="186"/>
      <c r="AS1737" s="186"/>
      <c r="AT1737" s="186"/>
      <c r="AU1737" s="186"/>
      <c r="AV1737" s="186"/>
      <c r="AW1737" s="186"/>
      <c r="AX1737" s="186"/>
      <c r="AY1737" s="186"/>
      <c r="AZ1737" s="186"/>
      <c r="BA1737" s="186"/>
      <c r="BB1737" s="186"/>
      <c r="BC1737" s="186"/>
      <c r="BD1737" s="186"/>
      <c r="BE1737" s="186"/>
      <c r="BF1737" s="186"/>
      <c r="BG1737" s="186"/>
      <c r="BH1737" s="186"/>
      <c r="BI1737" s="186"/>
      <c r="BJ1737" s="186"/>
      <c r="BK1737" s="186"/>
      <c r="BL1737" s="186"/>
      <c r="BM1737" s="186"/>
      <c r="BN1737" s="186"/>
      <c r="BO1737" s="186"/>
      <c r="BP1737" s="186"/>
      <c r="BQ1737" s="186"/>
      <c r="BR1737" s="186"/>
      <c r="BS1737" s="186"/>
      <c r="BT1737" s="186"/>
      <c r="BU1737" s="186"/>
      <c r="BV1737" s="186"/>
      <c r="BW1737" s="186"/>
      <c r="BX1737" s="186"/>
      <c r="BY1737" s="186"/>
      <c r="BZ1737" s="186"/>
      <c r="CA1737" s="186"/>
      <c r="CB1737" s="186"/>
      <c r="CC1737" s="186"/>
      <c r="CD1737" s="186"/>
      <c r="CE1737" s="186"/>
      <c r="CF1737" s="186"/>
      <c r="CG1737" s="186"/>
      <c r="CH1737" s="186"/>
      <c r="CI1737" s="186"/>
      <c r="CJ1737" s="186"/>
      <c r="CK1737" s="186"/>
      <c r="CL1737" s="186"/>
    </row>
    <row r="1738" spans="2:90" x14ac:dyDescent="0.4">
      <c r="B1738" s="139" t="s">
        <v>328</v>
      </c>
      <c r="C1738" s="166"/>
      <c r="D1738" t="s">
        <v>755</v>
      </c>
      <c r="E1738" s="8"/>
      <c r="F1738" t="s">
        <v>346</v>
      </c>
      <c r="G1738" s="31" t="s">
        <v>81</v>
      </c>
      <c r="H1738" s="138"/>
      <c r="I1738" s="140"/>
      <c r="J1738" s="140"/>
      <c r="K1738" s="138"/>
      <c r="L1738" s="138"/>
      <c r="M1738" s="138"/>
      <c r="N1738" s="138"/>
      <c r="O1738" s="138"/>
      <c r="P1738" s="138"/>
      <c r="R1738" s="139"/>
      <c r="S1738" s="139"/>
      <c r="T1738" s="139"/>
      <c r="U1738" s="139"/>
      <c r="V1738" s="139"/>
      <c r="W1738" s="139"/>
      <c r="X1738" s="139"/>
      <c r="Y1738" s="139"/>
      <c r="Z1738" s="139"/>
      <c r="AA1738" s="139"/>
      <c r="AB1738" s="139"/>
      <c r="AC1738" s="139"/>
      <c r="AD1738" s="139"/>
      <c r="AE1738" s="139"/>
      <c r="AF1738" s="139"/>
      <c r="AG1738" s="139"/>
      <c r="AH1738" s="139"/>
      <c r="AI1738" s="139"/>
      <c r="AJ1738" s="139"/>
      <c r="AK1738" s="139"/>
      <c r="AL1738" s="139"/>
      <c r="AM1738" s="139"/>
      <c r="AN1738" s="139"/>
      <c r="AO1738" s="139"/>
      <c r="AP1738" s="139"/>
      <c r="AQ1738" s="139"/>
      <c r="AR1738" s="139"/>
      <c r="AS1738" s="139"/>
      <c r="AT1738" s="139"/>
      <c r="AU1738" s="139"/>
      <c r="AV1738" s="139"/>
      <c r="AW1738" s="139"/>
      <c r="AX1738" s="139"/>
      <c r="AY1738" s="139"/>
      <c r="AZ1738" s="139"/>
      <c r="BA1738" s="139"/>
      <c r="BB1738" s="139"/>
      <c r="BC1738" s="139"/>
      <c r="BD1738" s="139"/>
      <c r="BE1738" s="139"/>
      <c r="BF1738" s="139"/>
      <c r="BG1738" s="139"/>
      <c r="BH1738" s="139"/>
      <c r="BI1738" s="139"/>
      <c r="BJ1738" s="139"/>
      <c r="BK1738" s="139"/>
      <c r="BL1738" s="139"/>
      <c r="BM1738" s="139"/>
      <c r="BN1738" s="139"/>
      <c r="BO1738" s="139"/>
      <c r="BP1738" s="139"/>
      <c r="BQ1738" s="139"/>
      <c r="BR1738" s="139"/>
      <c r="BS1738" s="139"/>
      <c r="BT1738" s="139"/>
      <c r="BU1738" s="139"/>
      <c r="BV1738" s="139"/>
      <c r="BW1738" s="139"/>
      <c r="BX1738" s="139"/>
      <c r="BY1738" s="139"/>
      <c r="BZ1738" s="139"/>
      <c r="CA1738" s="139"/>
      <c r="CB1738" s="139"/>
      <c r="CC1738" s="139"/>
      <c r="CD1738" s="139"/>
      <c r="CE1738" s="139"/>
      <c r="CF1738" s="139"/>
      <c r="CG1738" s="139"/>
      <c r="CH1738" s="139"/>
      <c r="CI1738" s="139"/>
      <c r="CJ1738" s="139"/>
      <c r="CK1738" s="139"/>
      <c r="CL1738" s="139"/>
    </row>
    <row r="1739" spans="2:90" x14ac:dyDescent="0.4">
      <c r="B1739" s="95" t="str">
        <f>B1743&amp;":"</f>
        <v xml:space="preserve"> Revenue - (Primary label):</v>
      </c>
      <c r="C1739" s="165"/>
      <c r="D1739" t="s">
        <v>755</v>
      </c>
      <c r="E1739" s="8" t="str">
        <f>ROW()&amp;" "&amp;D1739</f>
        <v>1739 ADREV-S</v>
      </c>
      <c r="G1739" t="str">
        <f>E1739</f>
        <v>1739 ADREV-S</v>
      </c>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row>
    <row r="1740" spans="2:90" x14ac:dyDescent="0.4">
      <c r="B1740" s="141" t="str">
        <f>"# of impressions/"&amp;B1746&amp;"/month"</f>
        <v># of impressions/primary unit/month</v>
      </c>
      <c r="C1740" s="165"/>
      <c r="D1740" t="s">
        <v>755</v>
      </c>
      <c r="E1740" s="8" t="str">
        <f t="shared" ref="E1740:E1752" si="1987">ROW()&amp;" "&amp;D1740</f>
        <v>1740 ADREV-S</v>
      </c>
      <c r="G1740" t="str">
        <f>E1740</f>
        <v>1740 ADREV-S</v>
      </c>
      <c r="H1740" s="12"/>
      <c r="I1740" s="60"/>
      <c r="J1740" s="60"/>
      <c r="K1740" s="17">
        <v>30</v>
      </c>
      <c r="L1740" s="17">
        <v>30</v>
      </c>
      <c r="M1740" s="17">
        <v>30</v>
      </c>
      <c r="N1740" s="17">
        <v>30</v>
      </c>
      <c r="O1740" s="17">
        <v>30</v>
      </c>
      <c r="P1740" s="17">
        <v>30</v>
      </c>
      <c r="R1740" s="15"/>
      <c r="S1740" s="76" cm="1">
        <f t="array" ref="S1740">INDEX($K:$P,ROW(),MATCH(S$3,$K$2:$P$2,0))</f>
        <v>30</v>
      </c>
      <c r="T1740" s="76" cm="1">
        <f t="array" ref="T1740">INDEX($K:$P,ROW(),MATCH(T$3,$K$2:$P$2,0))</f>
        <v>30</v>
      </c>
      <c r="U1740" s="76" cm="1">
        <f t="array" ref="U1740">INDEX($K:$P,ROW(),MATCH(U$3,$K$2:$P$2,0))</f>
        <v>30</v>
      </c>
      <c r="V1740" s="76" cm="1">
        <f t="array" ref="V1740">INDEX($K:$P,ROW(),MATCH(V$3,$K$2:$P$2,0))</f>
        <v>30</v>
      </c>
      <c r="W1740" s="76" cm="1">
        <f t="array" ref="W1740">INDEX($K:$P,ROW(),MATCH(W$3,$K$2:$P$2,0))</f>
        <v>30</v>
      </c>
      <c r="X1740" s="76" cm="1">
        <f t="array" ref="X1740">INDEX($K:$P,ROW(),MATCH(X$3,$K$2:$P$2,0))</f>
        <v>30</v>
      </c>
      <c r="Y1740" s="76" cm="1">
        <f t="array" ref="Y1740">INDEX($K:$P,ROW(),MATCH(Y$3,$K$2:$P$2,0))</f>
        <v>30</v>
      </c>
      <c r="Z1740" s="76" cm="1">
        <f t="array" ref="Z1740">INDEX($K:$P,ROW(),MATCH(Z$3,$K$2:$P$2,0))</f>
        <v>30</v>
      </c>
      <c r="AA1740" s="76" cm="1">
        <f t="array" ref="AA1740">INDEX($K:$P,ROW(),MATCH(AA$3,$K$2:$P$2,0))</f>
        <v>30</v>
      </c>
      <c r="AB1740" s="76" cm="1">
        <f t="array" ref="AB1740">INDEX($K:$P,ROW(),MATCH(AB$3,$K$2:$P$2,0))</f>
        <v>30</v>
      </c>
      <c r="AC1740" s="76" cm="1">
        <f t="array" ref="AC1740">INDEX($K:$P,ROW(),MATCH(AC$3,$K$2:$P$2,0))</f>
        <v>30</v>
      </c>
      <c r="AD1740" s="76" cm="1">
        <f t="array" ref="AD1740">INDEX($K:$P,ROW(),MATCH(AD$3,$K$2:$P$2,0))</f>
        <v>30</v>
      </c>
      <c r="AE1740" s="76" cm="1">
        <f t="array" ref="AE1740">INDEX($K:$P,ROW(),MATCH(AE$3,$K$2:$P$2,0))</f>
        <v>30</v>
      </c>
      <c r="AF1740" s="76" cm="1">
        <f t="array" ref="AF1740">INDEX($K:$P,ROW(),MATCH(AF$3,$K$2:$P$2,0))</f>
        <v>30</v>
      </c>
      <c r="AG1740" s="76" cm="1">
        <f t="array" ref="AG1740">INDEX($K:$P,ROW(),MATCH(AG$3,$K$2:$P$2,0))</f>
        <v>30</v>
      </c>
      <c r="AH1740" s="76" cm="1">
        <f t="array" ref="AH1740">INDEX($K:$P,ROW(),MATCH(AH$3,$K$2:$P$2,0))</f>
        <v>30</v>
      </c>
      <c r="AI1740" s="76" cm="1">
        <f t="array" ref="AI1740">INDEX($K:$P,ROW(),MATCH(AI$3,$K$2:$P$2,0))</f>
        <v>30</v>
      </c>
      <c r="AJ1740" s="76" cm="1">
        <f t="array" ref="AJ1740">INDEX($K:$P,ROW(),MATCH(AJ$3,$K$2:$P$2,0))</f>
        <v>30</v>
      </c>
      <c r="AK1740" s="76" cm="1">
        <f t="array" ref="AK1740">INDEX($K:$P,ROW(),MATCH(AK$3,$K$2:$P$2,0))</f>
        <v>30</v>
      </c>
      <c r="AL1740" s="76" cm="1">
        <f t="array" ref="AL1740">INDEX($K:$P,ROW(),MATCH(AL$3,$K$2:$P$2,0))</f>
        <v>30</v>
      </c>
      <c r="AM1740" s="76" cm="1">
        <f t="array" ref="AM1740">INDEX($K:$P,ROW(),MATCH(AM$3,$K$2:$P$2,0))</f>
        <v>30</v>
      </c>
      <c r="AN1740" s="76" cm="1">
        <f t="array" ref="AN1740">INDEX($K:$P,ROW(),MATCH(AN$3,$K$2:$P$2,0))</f>
        <v>30</v>
      </c>
      <c r="AO1740" s="76" cm="1">
        <f t="array" ref="AO1740">INDEX($K:$P,ROW(),MATCH(AO$3,$K$2:$P$2,0))</f>
        <v>30</v>
      </c>
      <c r="AP1740" s="76" cm="1">
        <f t="array" ref="AP1740">INDEX($K:$P,ROW(),MATCH(AP$3,$K$2:$P$2,0))</f>
        <v>30</v>
      </c>
      <c r="AQ1740" s="76" cm="1">
        <f t="array" ref="AQ1740">INDEX($K:$P,ROW(),MATCH(AQ$3,$K$2:$P$2,0))</f>
        <v>30</v>
      </c>
      <c r="AR1740" s="76" cm="1">
        <f t="array" ref="AR1740">INDEX($K:$P,ROW(),MATCH(AR$3,$K$2:$P$2,0))</f>
        <v>30</v>
      </c>
      <c r="AS1740" s="76" cm="1">
        <f t="array" ref="AS1740">INDEX($K:$P,ROW(),MATCH(AS$3,$K$2:$P$2,0))</f>
        <v>30</v>
      </c>
      <c r="AT1740" s="76" cm="1">
        <f t="array" ref="AT1740">INDEX($K:$P,ROW(),MATCH(AT$3,$K$2:$P$2,0))</f>
        <v>30</v>
      </c>
      <c r="AU1740" s="76" cm="1">
        <f t="array" ref="AU1740">INDEX($K:$P,ROW(),MATCH(AU$3,$K$2:$P$2,0))</f>
        <v>30</v>
      </c>
      <c r="AV1740" s="76" cm="1">
        <f t="array" ref="AV1740">INDEX($K:$P,ROW(),MATCH(AV$3,$K$2:$P$2,0))</f>
        <v>30</v>
      </c>
      <c r="AW1740" s="76" cm="1">
        <f t="array" ref="AW1740">INDEX($K:$P,ROW(),MATCH(AW$3,$K$2:$P$2,0))</f>
        <v>30</v>
      </c>
      <c r="AX1740" s="76" cm="1">
        <f t="array" ref="AX1740">INDEX($K:$P,ROW(),MATCH(AX$3,$K$2:$P$2,0))</f>
        <v>30</v>
      </c>
      <c r="AY1740" s="76" cm="1">
        <f t="array" ref="AY1740">INDEX($K:$P,ROW(),MATCH(AY$3,$K$2:$P$2,0))</f>
        <v>30</v>
      </c>
      <c r="AZ1740" s="76" cm="1">
        <f t="array" ref="AZ1740">INDEX($K:$P,ROW(),MATCH(AZ$3,$K$2:$P$2,0))</f>
        <v>30</v>
      </c>
      <c r="BA1740" s="76" cm="1">
        <f t="array" ref="BA1740">INDEX($K:$P,ROW(),MATCH(BA$3,$K$2:$P$2,0))</f>
        <v>30</v>
      </c>
      <c r="BB1740" s="76" cm="1">
        <f t="array" ref="BB1740">INDEX($K:$P,ROW(),MATCH(BB$3,$K$2:$P$2,0))</f>
        <v>30</v>
      </c>
      <c r="BC1740" s="76" cm="1">
        <f t="array" ref="BC1740">INDEX($K:$P,ROW(),MATCH(BC$3,$K$2:$P$2,0))</f>
        <v>30</v>
      </c>
      <c r="BD1740" s="76" cm="1">
        <f t="array" ref="BD1740">INDEX($K:$P,ROW(),MATCH(BD$3,$K$2:$P$2,0))</f>
        <v>30</v>
      </c>
      <c r="BE1740" s="76" cm="1">
        <f t="array" ref="BE1740">INDEX($K:$P,ROW(),MATCH(BE$3,$K$2:$P$2,0))</f>
        <v>30</v>
      </c>
      <c r="BF1740" s="76" cm="1">
        <f t="array" ref="BF1740">INDEX($K:$P,ROW(),MATCH(BF$3,$K$2:$P$2,0))</f>
        <v>30</v>
      </c>
      <c r="BG1740" s="76" cm="1">
        <f t="array" ref="BG1740">INDEX($K:$P,ROW(),MATCH(BG$3,$K$2:$P$2,0))</f>
        <v>30</v>
      </c>
      <c r="BH1740" s="76" cm="1">
        <f t="array" ref="BH1740">INDEX($K:$P,ROW(),MATCH(BH$3,$K$2:$P$2,0))</f>
        <v>30</v>
      </c>
      <c r="BI1740" s="76" cm="1">
        <f t="array" ref="BI1740">INDEX($K:$P,ROW(),MATCH(BI$3,$K$2:$P$2,0))</f>
        <v>30</v>
      </c>
      <c r="BJ1740" s="76" cm="1">
        <f t="array" ref="BJ1740">INDEX($K:$P,ROW(),MATCH(BJ$3,$K$2:$P$2,0))</f>
        <v>30</v>
      </c>
      <c r="BK1740" s="76" cm="1">
        <f t="array" ref="BK1740">INDEX($K:$P,ROW(),MATCH(BK$3,$K$2:$P$2,0))</f>
        <v>30</v>
      </c>
      <c r="BL1740" s="76" cm="1">
        <f t="array" ref="BL1740">INDEX($K:$P,ROW(),MATCH(BL$3,$K$2:$P$2,0))</f>
        <v>30</v>
      </c>
      <c r="BM1740" s="76" cm="1">
        <f t="array" ref="BM1740">INDEX($K:$P,ROW(),MATCH(BM$3,$K$2:$P$2,0))</f>
        <v>30</v>
      </c>
      <c r="BN1740" s="76" cm="1">
        <f t="array" ref="BN1740">INDEX($K:$P,ROW(),MATCH(BN$3,$K$2:$P$2,0))</f>
        <v>30</v>
      </c>
      <c r="BO1740" s="76" cm="1">
        <f t="array" ref="BO1740">INDEX($K:$P,ROW(),MATCH(BO$3,$K$2:$P$2,0))</f>
        <v>30</v>
      </c>
      <c r="BP1740" s="76" cm="1">
        <f t="array" ref="BP1740">INDEX($K:$P,ROW(),MATCH(BP$3,$K$2:$P$2,0))</f>
        <v>30</v>
      </c>
      <c r="BQ1740" s="76" cm="1">
        <f t="array" ref="BQ1740">INDEX($K:$P,ROW(),MATCH(BQ$3,$K$2:$P$2,0))</f>
        <v>30</v>
      </c>
      <c r="BR1740" s="76" cm="1">
        <f t="array" ref="BR1740">INDEX($K:$P,ROW(),MATCH(BR$3,$K$2:$P$2,0))</f>
        <v>30</v>
      </c>
      <c r="BS1740" s="76" cm="1">
        <f t="array" ref="BS1740">INDEX($K:$P,ROW(),MATCH(BS$3,$K$2:$P$2,0))</f>
        <v>30</v>
      </c>
      <c r="BT1740" s="76" cm="1">
        <f t="array" ref="BT1740">INDEX($K:$P,ROW(),MATCH(BT$3,$K$2:$P$2,0))</f>
        <v>30</v>
      </c>
      <c r="BU1740" s="76" cm="1">
        <f t="array" ref="BU1740">INDEX($K:$P,ROW(),MATCH(BU$3,$K$2:$P$2,0))</f>
        <v>30</v>
      </c>
      <c r="BV1740" s="76" cm="1">
        <f t="array" ref="BV1740">INDEX($K:$P,ROW(),MATCH(BV$3,$K$2:$P$2,0))</f>
        <v>30</v>
      </c>
      <c r="BW1740" s="76" cm="1">
        <f t="array" ref="BW1740">INDEX($K:$P,ROW(),MATCH(BW$3,$K$2:$P$2,0))</f>
        <v>30</v>
      </c>
      <c r="BX1740" s="76" cm="1">
        <f t="array" ref="BX1740">INDEX($K:$P,ROW(),MATCH(BX$3,$K$2:$P$2,0))</f>
        <v>30</v>
      </c>
      <c r="BY1740" s="76" cm="1">
        <f t="array" ref="BY1740">INDEX($K:$P,ROW(),MATCH(BY$3,$K$2:$P$2,0))</f>
        <v>30</v>
      </c>
      <c r="BZ1740" s="76" cm="1">
        <f t="array" ref="BZ1740">INDEX($K:$P,ROW(),MATCH(BZ$3,$K$2:$P$2,0))</f>
        <v>30</v>
      </c>
      <c r="CA1740" s="76" cm="1">
        <f t="array" ref="CA1740">INDEX($K:$P,ROW(),MATCH(CA$3,$K$2:$P$2,0))</f>
        <v>30</v>
      </c>
      <c r="CB1740" s="76" cm="1">
        <f t="array" ref="CB1740">INDEX($K:$P,ROW(),MATCH(CB$3,$K$2:$P$2,0))</f>
        <v>30</v>
      </c>
      <c r="CC1740" s="76" cm="1">
        <f t="array" ref="CC1740">INDEX($K:$P,ROW(),MATCH(CC$3,$K$2:$P$2,0))</f>
        <v>30</v>
      </c>
      <c r="CD1740" s="76" cm="1">
        <f t="array" ref="CD1740">INDEX($K:$P,ROW(),MATCH(CD$3,$K$2:$P$2,0))</f>
        <v>30</v>
      </c>
      <c r="CE1740" s="76" cm="1">
        <f t="array" ref="CE1740">INDEX($K:$P,ROW(),MATCH(CE$3,$K$2:$P$2,0))</f>
        <v>30</v>
      </c>
      <c r="CF1740" s="76" cm="1">
        <f t="array" ref="CF1740">INDEX($K:$P,ROW(),MATCH(CF$3,$K$2:$P$2,0))</f>
        <v>30</v>
      </c>
      <c r="CG1740" s="76" cm="1">
        <f t="array" ref="CG1740">INDEX($K:$P,ROW(),MATCH(CG$3,$K$2:$P$2,0))</f>
        <v>30</v>
      </c>
      <c r="CH1740" s="76" cm="1">
        <f t="array" ref="CH1740">INDEX($K:$P,ROW(),MATCH(CH$3,$K$2:$P$2,0))</f>
        <v>30</v>
      </c>
      <c r="CI1740" s="76" cm="1">
        <f t="array" ref="CI1740">INDEX($K:$P,ROW(),MATCH(CI$3,$K$2:$P$2,0))</f>
        <v>30</v>
      </c>
      <c r="CJ1740" s="76" cm="1">
        <f t="array" ref="CJ1740">INDEX($K:$P,ROW(),MATCH(CJ$3,$K$2:$P$2,0))</f>
        <v>30</v>
      </c>
      <c r="CK1740" s="76" cm="1">
        <f t="array" ref="CK1740">INDEX($K:$P,ROW(),MATCH(CK$3,$K$2:$P$2,0))</f>
        <v>30</v>
      </c>
      <c r="CL1740" s="76" cm="1">
        <f t="array" ref="CL1740">INDEX($K:$P,ROW(),MATCH(CL$3,$K$2:$P$2,0))</f>
        <v>30</v>
      </c>
    </row>
    <row r="1741" spans="2:90" x14ac:dyDescent="0.4">
      <c r="B1741" s="141" t="s">
        <v>172</v>
      </c>
      <c r="C1741" s="165" t="s">
        <v>80</v>
      </c>
      <c r="D1741" t="s">
        <v>755</v>
      </c>
      <c r="E1741" s="8" t="str">
        <f t="shared" si="1987"/>
        <v>1741 ADREV-S</v>
      </c>
      <c r="H1741" s="12"/>
      <c r="I1741" s="60"/>
      <c r="J1741" s="60"/>
      <c r="K1741" s="15">
        <f t="shared" ref="K1741:P1741" si="1988">SUMIF($3:$3,K$2,1739:1739)</f>
        <v>0</v>
      </c>
      <c r="L1741" s="15">
        <f t="shared" si="1988"/>
        <v>0</v>
      </c>
      <c r="M1741" s="15">
        <f t="shared" si="1988"/>
        <v>0</v>
      </c>
      <c r="N1741" s="15">
        <f t="shared" si="1988"/>
        <v>0</v>
      </c>
      <c r="O1741" s="15">
        <f t="shared" si="1988"/>
        <v>0</v>
      </c>
      <c r="P1741" s="15">
        <f t="shared" si="1988"/>
        <v>0</v>
      </c>
      <c r="R1741" s="15"/>
      <c r="S1741" s="76" cm="1">
        <f t="array" aca="1" ref="S1741" ca="1">S1740*INDIRECT(S1629)</f>
        <v>150000</v>
      </c>
      <c r="T1741" s="76" cm="1">
        <f t="array" aca="1" ref="T1741" ca="1">T1740*INDIRECT(T1629)</f>
        <v>150000</v>
      </c>
      <c r="U1741" s="76" cm="1">
        <f t="array" aca="1" ref="U1741" ca="1">U1740*INDIRECT(U1629)</f>
        <v>150000</v>
      </c>
      <c r="V1741" s="76" cm="1">
        <f t="array" aca="1" ref="V1741" ca="1">V1740*INDIRECT(V1629)</f>
        <v>150000</v>
      </c>
      <c r="W1741" s="76" cm="1">
        <f t="array" aca="1" ref="W1741" ca="1">W1740*INDIRECT(W1629)</f>
        <v>150000</v>
      </c>
      <c r="X1741" s="76" cm="1">
        <f t="array" aca="1" ref="X1741" ca="1">X1740*INDIRECT(X1629)</f>
        <v>150000</v>
      </c>
      <c r="Y1741" s="76" cm="1">
        <f t="array" aca="1" ref="Y1741" ca="1">Y1740*INDIRECT(Y1629)</f>
        <v>150000</v>
      </c>
      <c r="Z1741" s="76" cm="1">
        <f t="array" aca="1" ref="Z1741" ca="1">Z1740*INDIRECT(Z1629)</f>
        <v>150000</v>
      </c>
      <c r="AA1741" s="76" cm="1">
        <f t="array" aca="1" ref="AA1741" ca="1">AA1740*INDIRECT(AA1629)</f>
        <v>150000</v>
      </c>
      <c r="AB1741" s="76" cm="1">
        <f t="array" aca="1" ref="AB1741" ca="1">AB1740*INDIRECT(AB1629)</f>
        <v>150000</v>
      </c>
      <c r="AC1741" s="76" cm="1">
        <f t="array" aca="1" ref="AC1741" ca="1">AC1740*INDIRECT(AC1629)</f>
        <v>150000</v>
      </c>
      <c r="AD1741" s="76" cm="1">
        <f t="array" aca="1" ref="AD1741" ca="1">AD1740*INDIRECT(AD1629)</f>
        <v>150000</v>
      </c>
      <c r="AE1741" s="76" cm="1">
        <f t="array" aca="1" ref="AE1741" ca="1">AE1740*INDIRECT(AE1629)</f>
        <v>150000</v>
      </c>
      <c r="AF1741" s="76" cm="1">
        <f t="array" aca="1" ref="AF1741" ca="1">AF1740*INDIRECT(AF1629)</f>
        <v>150000</v>
      </c>
      <c r="AG1741" s="76" cm="1">
        <f t="array" aca="1" ref="AG1741" ca="1">AG1740*INDIRECT(AG1629)</f>
        <v>150000</v>
      </c>
      <c r="AH1741" s="76" cm="1">
        <f t="array" aca="1" ref="AH1741" ca="1">AH1740*INDIRECT(AH1629)</f>
        <v>150000</v>
      </c>
      <c r="AI1741" s="76" cm="1">
        <f t="array" aca="1" ref="AI1741" ca="1">AI1740*INDIRECT(AI1629)</f>
        <v>150000</v>
      </c>
      <c r="AJ1741" s="76" cm="1">
        <f t="array" aca="1" ref="AJ1741" ca="1">AJ1740*INDIRECT(AJ1629)</f>
        <v>150000</v>
      </c>
      <c r="AK1741" s="76" cm="1">
        <f t="array" aca="1" ref="AK1741" ca="1">AK1740*INDIRECT(AK1629)</f>
        <v>150000</v>
      </c>
      <c r="AL1741" s="76" cm="1">
        <f t="array" aca="1" ref="AL1741" ca="1">AL1740*INDIRECT(AL1629)</f>
        <v>150000</v>
      </c>
      <c r="AM1741" s="76" cm="1">
        <f t="array" aca="1" ref="AM1741" ca="1">AM1740*INDIRECT(AM1629)</f>
        <v>150000</v>
      </c>
      <c r="AN1741" s="76" cm="1">
        <f t="array" aca="1" ref="AN1741" ca="1">AN1740*INDIRECT(AN1629)</f>
        <v>150000</v>
      </c>
      <c r="AO1741" s="76" cm="1">
        <f t="array" aca="1" ref="AO1741" ca="1">AO1740*INDIRECT(AO1629)</f>
        <v>150000</v>
      </c>
      <c r="AP1741" s="76" cm="1">
        <f t="array" aca="1" ref="AP1741" ca="1">AP1740*INDIRECT(AP1629)</f>
        <v>150000</v>
      </c>
      <c r="AQ1741" s="76" cm="1">
        <f t="array" aca="1" ref="AQ1741" ca="1">AQ1740*INDIRECT(AQ1629)</f>
        <v>150000</v>
      </c>
      <c r="AR1741" s="76" cm="1">
        <f t="array" aca="1" ref="AR1741" ca="1">AR1740*INDIRECT(AR1629)</f>
        <v>150000</v>
      </c>
      <c r="AS1741" s="76" cm="1">
        <f t="array" aca="1" ref="AS1741" ca="1">AS1740*INDIRECT(AS1629)</f>
        <v>150000</v>
      </c>
      <c r="AT1741" s="76" cm="1">
        <f t="array" aca="1" ref="AT1741" ca="1">AT1740*INDIRECT(AT1629)</f>
        <v>150000</v>
      </c>
      <c r="AU1741" s="76" cm="1">
        <f t="array" aca="1" ref="AU1741" ca="1">AU1740*INDIRECT(AU1629)</f>
        <v>150000</v>
      </c>
      <c r="AV1741" s="76" cm="1">
        <f t="array" aca="1" ref="AV1741" ca="1">AV1740*INDIRECT(AV1629)</f>
        <v>150000</v>
      </c>
      <c r="AW1741" s="76" cm="1">
        <f t="array" aca="1" ref="AW1741" ca="1">AW1740*INDIRECT(AW1629)</f>
        <v>150000</v>
      </c>
      <c r="AX1741" s="76" cm="1">
        <f t="array" aca="1" ref="AX1741" ca="1">AX1740*INDIRECT(AX1629)</f>
        <v>150000</v>
      </c>
      <c r="AY1741" s="76" cm="1">
        <f t="array" aca="1" ref="AY1741" ca="1">AY1740*INDIRECT(AY1629)</f>
        <v>150000</v>
      </c>
      <c r="AZ1741" s="76" cm="1">
        <f t="array" aca="1" ref="AZ1741" ca="1">AZ1740*INDIRECT(AZ1629)</f>
        <v>150000</v>
      </c>
      <c r="BA1741" s="76" cm="1">
        <f t="array" aca="1" ref="BA1741" ca="1">BA1740*INDIRECT(BA1629)</f>
        <v>150000</v>
      </c>
      <c r="BB1741" s="76" cm="1">
        <f t="array" aca="1" ref="BB1741" ca="1">BB1740*INDIRECT(BB1629)</f>
        <v>150000</v>
      </c>
      <c r="BC1741" s="76" cm="1">
        <f t="array" aca="1" ref="BC1741" ca="1">BC1740*INDIRECT(BC1629)</f>
        <v>150000</v>
      </c>
      <c r="BD1741" s="76" cm="1">
        <f t="array" aca="1" ref="BD1741" ca="1">BD1740*INDIRECT(BD1629)</f>
        <v>150000</v>
      </c>
      <c r="BE1741" s="76" cm="1">
        <f t="array" aca="1" ref="BE1741" ca="1">BE1740*INDIRECT(BE1629)</f>
        <v>150000</v>
      </c>
      <c r="BF1741" s="76" cm="1">
        <f t="array" aca="1" ref="BF1741" ca="1">BF1740*INDIRECT(BF1629)</f>
        <v>150000</v>
      </c>
      <c r="BG1741" s="76" cm="1">
        <f t="array" aca="1" ref="BG1741" ca="1">BG1740*INDIRECT(BG1629)</f>
        <v>150000</v>
      </c>
      <c r="BH1741" s="76" cm="1">
        <f t="array" aca="1" ref="BH1741" ca="1">BH1740*INDIRECT(BH1629)</f>
        <v>150000</v>
      </c>
      <c r="BI1741" s="76" cm="1">
        <f t="array" aca="1" ref="BI1741" ca="1">BI1740*INDIRECT(BI1629)</f>
        <v>150000</v>
      </c>
      <c r="BJ1741" s="76" cm="1">
        <f t="array" aca="1" ref="BJ1741" ca="1">BJ1740*INDIRECT(BJ1629)</f>
        <v>150000</v>
      </c>
      <c r="BK1741" s="76" cm="1">
        <f t="array" aca="1" ref="BK1741" ca="1">BK1740*INDIRECT(BK1629)</f>
        <v>150000</v>
      </c>
      <c r="BL1741" s="76" cm="1">
        <f t="array" aca="1" ref="BL1741" ca="1">BL1740*INDIRECT(BL1629)</f>
        <v>150000</v>
      </c>
      <c r="BM1741" s="76" cm="1">
        <f t="array" aca="1" ref="BM1741" ca="1">BM1740*INDIRECT(BM1629)</f>
        <v>150000</v>
      </c>
      <c r="BN1741" s="76" cm="1">
        <f t="array" aca="1" ref="BN1741" ca="1">BN1740*INDIRECT(BN1629)</f>
        <v>150000</v>
      </c>
      <c r="BO1741" s="76" cm="1">
        <f t="array" aca="1" ref="BO1741" ca="1">BO1740*INDIRECT(BO1629)</f>
        <v>150000</v>
      </c>
      <c r="BP1741" s="76" cm="1">
        <f t="array" aca="1" ref="BP1741" ca="1">BP1740*INDIRECT(BP1629)</f>
        <v>150000</v>
      </c>
      <c r="BQ1741" s="76" cm="1">
        <f t="array" aca="1" ref="BQ1741" ca="1">BQ1740*INDIRECT(BQ1629)</f>
        <v>150000</v>
      </c>
      <c r="BR1741" s="76" cm="1">
        <f t="array" aca="1" ref="BR1741" ca="1">BR1740*INDIRECT(BR1629)</f>
        <v>150000</v>
      </c>
      <c r="BS1741" s="76" cm="1">
        <f t="array" aca="1" ref="BS1741" ca="1">BS1740*INDIRECT(BS1629)</f>
        <v>150000</v>
      </c>
      <c r="BT1741" s="76" cm="1">
        <f t="array" aca="1" ref="BT1741" ca="1">BT1740*INDIRECT(BT1629)</f>
        <v>150000</v>
      </c>
      <c r="BU1741" s="76" cm="1">
        <f t="array" aca="1" ref="BU1741" ca="1">BU1740*INDIRECT(BU1629)</f>
        <v>150000</v>
      </c>
      <c r="BV1741" s="76" cm="1">
        <f t="array" aca="1" ref="BV1741" ca="1">BV1740*INDIRECT(BV1629)</f>
        <v>150000</v>
      </c>
      <c r="BW1741" s="76" cm="1">
        <f t="array" aca="1" ref="BW1741" ca="1">BW1740*INDIRECT(BW1629)</f>
        <v>150000</v>
      </c>
      <c r="BX1741" s="76" cm="1">
        <f t="array" aca="1" ref="BX1741" ca="1">BX1740*INDIRECT(BX1629)</f>
        <v>150000</v>
      </c>
      <c r="BY1741" s="76" cm="1">
        <f t="array" aca="1" ref="BY1741" ca="1">BY1740*INDIRECT(BY1629)</f>
        <v>150000</v>
      </c>
      <c r="BZ1741" s="76" cm="1">
        <f t="array" aca="1" ref="BZ1741" ca="1">BZ1740*INDIRECT(BZ1629)</f>
        <v>150000</v>
      </c>
      <c r="CA1741" s="76" cm="1">
        <f t="array" aca="1" ref="CA1741" ca="1">CA1740*INDIRECT(CA1629)</f>
        <v>150000</v>
      </c>
      <c r="CB1741" s="76" cm="1">
        <f t="array" aca="1" ref="CB1741" ca="1">CB1740*INDIRECT(CB1629)</f>
        <v>150000</v>
      </c>
      <c r="CC1741" s="76" cm="1">
        <f t="array" aca="1" ref="CC1741" ca="1">CC1740*INDIRECT(CC1629)</f>
        <v>150000</v>
      </c>
      <c r="CD1741" s="76" cm="1">
        <f t="array" aca="1" ref="CD1741" ca="1">CD1740*INDIRECT(CD1629)</f>
        <v>150000</v>
      </c>
      <c r="CE1741" s="76" cm="1">
        <f t="array" aca="1" ref="CE1741" ca="1">CE1740*INDIRECT(CE1629)</f>
        <v>150000</v>
      </c>
      <c r="CF1741" s="76" cm="1">
        <f t="array" aca="1" ref="CF1741" ca="1">CF1740*INDIRECT(CF1629)</f>
        <v>150000</v>
      </c>
      <c r="CG1741" s="76" cm="1">
        <f t="array" aca="1" ref="CG1741" ca="1">CG1740*INDIRECT(CG1629)</f>
        <v>150000</v>
      </c>
      <c r="CH1741" s="76" cm="1">
        <f t="array" aca="1" ref="CH1741" ca="1">CH1740*INDIRECT(CH1629)</f>
        <v>150000</v>
      </c>
      <c r="CI1741" s="76" cm="1">
        <f t="array" aca="1" ref="CI1741" ca="1">CI1740*INDIRECT(CI1629)</f>
        <v>150000</v>
      </c>
      <c r="CJ1741" s="76" cm="1">
        <f t="array" aca="1" ref="CJ1741" ca="1">CJ1740*INDIRECT(CJ1629)</f>
        <v>150000</v>
      </c>
      <c r="CK1741" s="76" cm="1">
        <f t="array" aca="1" ref="CK1741" ca="1">CK1740*INDIRECT(CK1629)</f>
        <v>150000</v>
      </c>
      <c r="CL1741" s="76" cm="1">
        <f t="array" aca="1" ref="CL1741" ca="1">CL1740*INDIRECT(CL1629)</f>
        <v>150000</v>
      </c>
    </row>
    <row r="1742" spans="2:90" x14ac:dyDescent="0.4">
      <c r="B1742" s="141" t="s">
        <v>173</v>
      </c>
      <c r="C1742" s="165"/>
      <c r="D1742" t="s">
        <v>755</v>
      </c>
      <c r="E1742" s="8" t="str">
        <f t="shared" si="1987"/>
        <v>1742 ADREV-S</v>
      </c>
      <c r="G1742" t="str">
        <f>E1742</f>
        <v>1742 ADREV-S</v>
      </c>
      <c r="H1742" s="12"/>
      <c r="I1742" s="60"/>
      <c r="J1742" s="60"/>
      <c r="K1742" s="158">
        <v>0.1</v>
      </c>
      <c r="L1742" s="158">
        <v>0.1</v>
      </c>
      <c r="M1742" s="158">
        <v>0.1</v>
      </c>
      <c r="N1742" s="158">
        <v>0.1</v>
      </c>
      <c r="O1742" s="158">
        <v>0.1</v>
      </c>
      <c r="P1742" s="158">
        <v>0.1</v>
      </c>
      <c r="R1742" s="118"/>
      <c r="S1742" s="159" cm="1">
        <f t="array" ref="S1742">INDEX($K:$P,ROW(),MATCH(S$3,$K$2:$P$2,0))</f>
        <v>0.1</v>
      </c>
      <c r="T1742" s="159" cm="1">
        <f t="array" ref="T1742">INDEX($K:$P,ROW(),MATCH(T$3,$K$2:$P$2,0))</f>
        <v>0.1</v>
      </c>
      <c r="U1742" s="159" cm="1">
        <f t="array" ref="U1742">INDEX($K:$P,ROW(),MATCH(U$3,$K$2:$P$2,0))</f>
        <v>0.1</v>
      </c>
      <c r="V1742" s="159" cm="1">
        <f t="array" ref="V1742">INDEX($K:$P,ROW(),MATCH(V$3,$K$2:$P$2,0))</f>
        <v>0.1</v>
      </c>
      <c r="W1742" s="159" cm="1">
        <f t="array" ref="W1742">INDEX($K:$P,ROW(),MATCH(W$3,$K$2:$P$2,0))</f>
        <v>0.1</v>
      </c>
      <c r="X1742" s="159" cm="1">
        <f t="array" ref="X1742">INDEX($K:$P,ROW(),MATCH(X$3,$K$2:$P$2,0))</f>
        <v>0.1</v>
      </c>
      <c r="Y1742" s="159" cm="1">
        <f t="array" ref="Y1742">INDEX($K:$P,ROW(),MATCH(Y$3,$K$2:$P$2,0))</f>
        <v>0.1</v>
      </c>
      <c r="Z1742" s="159" cm="1">
        <f t="array" ref="Z1742">INDEX($K:$P,ROW(),MATCH(Z$3,$K$2:$P$2,0))</f>
        <v>0.1</v>
      </c>
      <c r="AA1742" s="159" cm="1">
        <f t="array" ref="AA1742">INDEX($K:$P,ROW(),MATCH(AA$3,$K$2:$P$2,0))</f>
        <v>0.1</v>
      </c>
      <c r="AB1742" s="159" cm="1">
        <f t="array" ref="AB1742">INDEX($K:$P,ROW(),MATCH(AB$3,$K$2:$P$2,0))</f>
        <v>0.1</v>
      </c>
      <c r="AC1742" s="159" cm="1">
        <f t="array" ref="AC1742">INDEX($K:$P,ROW(),MATCH(AC$3,$K$2:$P$2,0))</f>
        <v>0.1</v>
      </c>
      <c r="AD1742" s="159" cm="1">
        <f t="array" ref="AD1742">INDEX($K:$P,ROW(),MATCH(AD$3,$K$2:$P$2,0))</f>
        <v>0.1</v>
      </c>
      <c r="AE1742" s="159" cm="1">
        <f t="array" ref="AE1742">INDEX($K:$P,ROW(),MATCH(AE$3,$K$2:$P$2,0))</f>
        <v>0.1</v>
      </c>
      <c r="AF1742" s="159" cm="1">
        <f t="array" ref="AF1742">INDEX($K:$P,ROW(),MATCH(AF$3,$K$2:$P$2,0))</f>
        <v>0.1</v>
      </c>
      <c r="AG1742" s="159" cm="1">
        <f t="array" ref="AG1742">INDEX($K:$P,ROW(),MATCH(AG$3,$K$2:$P$2,0))</f>
        <v>0.1</v>
      </c>
      <c r="AH1742" s="159" cm="1">
        <f t="array" ref="AH1742">INDEX($K:$P,ROW(),MATCH(AH$3,$K$2:$P$2,0))</f>
        <v>0.1</v>
      </c>
      <c r="AI1742" s="159" cm="1">
        <f t="array" ref="AI1742">INDEX($K:$P,ROW(),MATCH(AI$3,$K$2:$P$2,0))</f>
        <v>0.1</v>
      </c>
      <c r="AJ1742" s="159" cm="1">
        <f t="array" ref="AJ1742">INDEX($K:$P,ROW(),MATCH(AJ$3,$K$2:$P$2,0))</f>
        <v>0.1</v>
      </c>
      <c r="AK1742" s="159" cm="1">
        <f t="array" ref="AK1742">INDEX($K:$P,ROW(),MATCH(AK$3,$K$2:$P$2,0))</f>
        <v>0.1</v>
      </c>
      <c r="AL1742" s="159" cm="1">
        <f t="array" ref="AL1742">INDEX($K:$P,ROW(),MATCH(AL$3,$K$2:$P$2,0))</f>
        <v>0.1</v>
      </c>
      <c r="AM1742" s="159" cm="1">
        <f t="array" ref="AM1742">INDEX($K:$P,ROW(),MATCH(AM$3,$K$2:$P$2,0))</f>
        <v>0.1</v>
      </c>
      <c r="AN1742" s="159" cm="1">
        <f t="array" ref="AN1742">INDEX($K:$P,ROW(),MATCH(AN$3,$K$2:$P$2,0))</f>
        <v>0.1</v>
      </c>
      <c r="AO1742" s="159" cm="1">
        <f t="array" ref="AO1742">INDEX($K:$P,ROW(),MATCH(AO$3,$K$2:$P$2,0))</f>
        <v>0.1</v>
      </c>
      <c r="AP1742" s="159" cm="1">
        <f t="array" ref="AP1742">INDEX($K:$P,ROW(),MATCH(AP$3,$K$2:$P$2,0))</f>
        <v>0.1</v>
      </c>
      <c r="AQ1742" s="159" cm="1">
        <f t="array" ref="AQ1742">INDEX($K:$P,ROW(),MATCH(AQ$3,$K$2:$P$2,0))</f>
        <v>0.1</v>
      </c>
      <c r="AR1742" s="159" cm="1">
        <f t="array" ref="AR1742">INDEX($K:$P,ROW(),MATCH(AR$3,$K$2:$P$2,0))</f>
        <v>0.1</v>
      </c>
      <c r="AS1742" s="159" cm="1">
        <f t="array" ref="AS1742">INDEX($K:$P,ROW(),MATCH(AS$3,$K$2:$P$2,0))</f>
        <v>0.1</v>
      </c>
      <c r="AT1742" s="159" cm="1">
        <f t="array" ref="AT1742">INDEX($K:$P,ROW(),MATCH(AT$3,$K$2:$P$2,0))</f>
        <v>0.1</v>
      </c>
      <c r="AU1742" s="159" cm="1">
        <f t="array" ref="AU1742">INDEX($K:$P,ROW(),MATCH(AU$3,$K$2:$P$2,0))</f>
        <v>0.1</v>
      </c>
      <c r="AV1742" s="159" cm="1">
        <f t="array" ref="AV1742">INDEX($K:$P,ROW(),MATCH(AV$3,$K$2:$P$2,0))</f>
        <v>0.1</v>
      </c>
      <c r="AW1742" s="159" cm="1">
        <f t="array" ref="AW1742">INDEX($K:$P,ROW(),MATCH(AW$3,$K$2:$P$2,0))</f>
        <v>0.1</v>
      </c>
      <c r="AX1742" s="159" cm="1">
        <f t="array" ref="AX1742">INDEX($K:$P,ROW(),MATCH(AX$3,$K$2:$P$2,0))</f>
        <v>0.1</v>
      </c>
      <c r="AY1742" s="159" cm="1">
        <f t="array" ref="AY1742">INDEX($K:$P,ROW(),MATCH(AY$3,$K$2:$P$2,0))</f>
        <v>0.1</v>
      </c>
      <c r="AZ1742" s="159" cm="1">
        <f t="array" ref="AZ1742">INDEX($K:$P,ROW(),MATCH(AZ$3,$K$2:$P$2,0))</f>
        <v>0.1</v>
      </c>
      <c r="BA1742" s="159" cm="1">
        <f t="array" ref="BA1742">INDEX($K:$P,ROW(),MATCH(BA$3,$K$2:$P$2,0))</f>
        <v>0.1</v>
      </c>
      <c r="BB1742" s="159" cm="1">
        <f t="array" ref="BB1742">INDEX($K:$P,ROW(),MATCH(BB$3,$K$2:$P$2,0))</f>
        <v>0.1</v>
      </c>
      <c r="BC1742" s="159" cm="1">
        <f t="array" ref="BC1742">INDEX($K:$P,ROW(),MATCH(BC$3,$K$2:$P$2,0))</f>
        <v>0.1</v>
      </c>
      <c r="BD1742" s="159" cm="1">
        <f t="array" ref="BD1742">INDEX($K:$P,ROW(),MATCH(BD$3,$K$2:$P$2,0))</f>
        <v>0.1</v>
      </c>
      <c r="BE1742" s="159" cm="1">
        <f t="array" ref="BE1742">INDEX($K:$P,ROW(),MATCH(BE$3,$K$2:$P$2,0))</f>
        <v>0.1</v>
      </c>
      <c r="BF1742" s="159" cm="1">
        <f t="array" ref="BF1742">INDEX($K:$P,ROW(),MATCH(BF$3,$K$2:$P$2,0))</f>
        <v>0.1</v>
      </c>
      <c r="BG1742" s="159" cm="1">
        <f t="array" ref="BG1742">INDEX($K:$P,ROW(),MATCH(BG$3,$K$2:$P$2,0))</f>
        <v>0.1</v>
      </c>
      <c r="BH1742" s="159" cm="1">
        <f t="array" ref="BH1742">INDEX($K:$P,ROW(),MATCH(BH$3,$K$2:$P$2,0))</f>
        <v>0.1</v>
      </c>
      <c r="BI1742" s="159" cm="1">
        <f t="array" ref="BI1742">INDEX($K:$P,ROW(),MATCH(BI$3,$K$2:$P$2,0))</f>
        <v>0.1</v>
      </c>
      <c r="BJ1742" s="159" cm="1">
        <f t="array" ref="BJ1742">INDEX($K:$P,ROW(),MATCH(BJ$3,$K$2:$P$2,0))</f>
        <v>0.1</v>
      </c>
      <c r="BK1742" s="159" cm="1">
        <f t="array" ref="BK1742">INDEX($K:$P,ROW(),MATCH(BK$3,$K$2:$P$2,0))</f>
        <v>0.1</v>
      </c>
      <c r="BL1742" s="159" cm="1">
        <f t="array" ref="BL1742">INDEX($K:$P,ROW(),MATCH(BL$3,$K$2:$P$2,0))</f>
        <v>0.1</v>
      </c>
      <c r="BM1742" s="159" cm="1">
        <f t="array" ref="BM1742">INDEX($K:$P,ROW(),MATCH(BM$3,$K$2:$P$2,0))</f>
        <v>0.1</v>
      </c>
      <c r="BN1742" s="159" cm="1">
        <f t="array" ref="BN1742">INDEX($K:$P,ROW(),MATCH(BN$3,$K$2:$P$2,0))</f>
        <v>0.1</v>
      </c>
      <c r="BO1742" s="159" cm="1">
        <f t="array" ref="BO1742">INDEX($K:$P,ROW(),MATCH(BO$3,$K$2:$P$2,0))</f>
        <v>0.1</v>
      </c>
      <c r="BP1742" s="159" cm="1">
        <f t="array" ref="BP1742">INDEX($K:$P,ROW(),MATCH(BP$3,$K$2:$P$2,0))</f>
        <v>0.1</v>
      </c>
      <c r="BQ1742" s="159" cm="1">
        <f t="array" ref="BQ1742">INDEX($K:$P,ROW(),MATCH(BQ$3,$K$2:$P$2,0))</f>
        <v>0.1</v>
      </c>
      <c r="BR1742" s="159" cm="1">
        <f t="array" ref="BR1742">INDEX($K:$P,ROW(),MATCH(BR$3,$K$2:$P$2,0))</f>
        <v>0.1</v>
      </c>
      <c r="BS1742" s="159" cm="1">
        <f t="array" ref="BS1742">INDEX($K:$P,ROW(),MATCH(BS$3,$K$2:$P$2,0))</f>
        <v>0.1</v>
      </c>
      <c r="BT1742" s="159" cm="1">
        <f t="array" ref="BT1742">INDEX($K:$P,ROW(),MATCH(BT$3,$K$2:$P$2,0))</f>
        <v>0.1</v>
      </c>
      <c r="BU1742" s="159" cm="1">
        <f t="array" ref="BU1742">INDEX($K:$P,ROW(),MATCH(BU$3,$K$2:$P$2,0))</f>
        <v>0.1</v>
      </c>
      <c r="BV1742" s="159" cm="1">
        <f t="array" ref="BV1742">INDEX($K:$P,ROW(),MATCH(BV$3,$K$2:$P$2,0))</f>
        <v>0.1</v>
      </c>
      <c r="BW1742" s="159" cm="1">
        <f t="array" ref="BW1742">INDEX($K:$P,ROW(),MATCH(BW$3,$K$2:$P$2,0))</f>
        <v>0.1</v>
      </c>
      <c r="BX1742" s="159" cm="1">
        <f t="array" ref="BX1742">INDEX($K:$P,ROW(),MATCH(BX$3,$K$2:$P$2,0))</f>
        <v>0.1</v>
      </c>
      <c r="BY1742" s="159" cm="1">
        <f t="array" ref="BY1742">INDEX($K:$P,ROW(),MATCH(BY$3,$K$2:$P$2,0))</f>
        <v>0.1</v>
      </c>
      <c r="BZ1742" s="159" cm="1">
        <f t="array" ref="BZ1742">INDEX($K:$P,ROW(),MATCH(BZ$3,$K$2:$P$2,0))</f>
        <v>0.1</v>
      </c>
      <c r="CA1742" s="159" cm="1">
        <f t="array" ref="CA1742">INDEX($K:$P,ROW(),MATCH(CA$3,$K$2:$P$2,0))</f>
        <v>0.1</v>
      </c>
      <c r="CB1742" s="159" cm="1">
        <f t="array" ref="CB1742">INDEX($K:$P,ROW(),MATCH(CB$3,$K$2:$P$2,0))</f>
        <v>0.1</v>
      </c>
      <c r="CC1742" s="159" cm="1">
        <f t="array" ref="CC1742">INDEX($K:$P,ROW(),MATCH(CC$3,$K$2:$P$2,0))</f>
        <v>0.1</v>
      </c>
      <c r="CD1742" s="159" cm="1">
        <f t="array" ref="CD1742">INDEX($K:$P,ROW(),MATCH(CD$3,$K$2:$P$2,0))</f>
        <v>0.1</v>
      </c>
      <c r="CE1742" s="159" cm="1">
        <f t="array" ref="CE1742">INDEX($K:$P,ROW(),MATCH(CE$3,$K$2:$P$2,0))</f>
        <v>0.1</v>
      </c>
      <c r="CF1742" s="159" cm="1">
        <f t="array" ref="CF1742">INDEX($K:$P,ROW(),MATCH(CF$3,$K$2:$P$2,0))</f>
        <v>0.1</v>
      </c>
      <c r="CG1742" s="159" cm="1">
        <f t="array" ref="CG1742">INDEX($K:$P,ROW(),MATCH(CG$3,$K$2:$P$2,0))</f>
        <v>0.1</v>
      </c>
      <c r="CH1742" s="159" cm="1">
        <f t="array" ref="CH1742">INDEX($K:$P,ROW(),MATCH(CH$3,$K$2:$P$2,0))</f>
        <v>0.1</v>
      </c>
      <c r="CI1742" s="159" cm="1">
        <f t="array" ref="CI1742">INDEX($K:$P,ROW(),MATCH(CI$3,$K$2:$P$2,0))</f>
        <v>0.1</v>
      </c>
      <c r="CJ1742" s="159" cm="1">
        <f t="array" ref="CJ1742">INDEX($K:$P,ROW(),MATCH(CJ$3,$K$2:$P$2,0))</f>
        <v>0.1</v>
      </c>
      <c r="CK1742" s="159" cm="1">
        <f t="array" ref="CK1742">INDEX($K:$P,ROW(),MATCH(CK$3,$K$2:$P$2,0))</f>
        <v>0.1</v>
      </c>
      <c r="CL1742" s="159" cm="1">
        <f t="array" ref="CL1742">INDEX($K:$P,ROW(),MATCH(CL$3,$K$2:$P$2,0))</f>
        <v>0.1</v>
      </c>
    </row>
    <row r="1743" spans="2:90" x14ac:dyDescent="0.4">
      <c r="B1743" s="123" t="str">
        <f>" Revenue - "&amp;B1745</f>
        <v xml:space="preserve"> Revenue - (Primary label)</v>
      </c>
      <c r="C1743" s="165" t="s">
        <v>198</v>
      </c>
      <c r="D1743" t="s">
        <v>755</v>
      </c>
      <c r="E1743" s="8" t="str">
        <f t="shared" si="1987"/>
        <v>1743 ADREV-S</v>
      </c>
      <c r="H1743" s="27"/>
      <c r="I1743" s="78"/>
      <c r="J1743" s="78"/>
      <c r="K1743" s="33">
        <f t="shared" ref="K1743:P1743" ca="1" si="1989">SUMIF($3:$3,K$2,1743:1743)</f>
        <v>180000</v>
      </c>
      <c r="L1743" s="33">
        <f t="shared" ca="1" si="1989"/>
        <v>180000</v>
      </c>
      <c r="M1743" s="33">
        <f t="shared" ca="1" si="1989"/>
        <v>180000</v>
      </c>
      <c r="N1743" s="33">
        <f t="shared" ca="1" si="1989"/>
        <v>180000</v>
      </c>
      <c r="O1743" s="33">
        <f t="shared" ca="1" si="1989"/>
        <v>180000</v>
      </c>
      <c r="P1743" s="33">
        <f t="shared" ca="1" si="1989"/>
        <v>180000</v>
      </c>
      <c r="R1743" s="33"/>
      <c r="S1743" s="77">
        <f t="shared" ref="S1743" ca="1" si="1990">S1742*S1741</f>
        <v>15000</v>
      </c>
      <c r="T1743" s="77">
        <f t="shared" ref="T1743:AX1743" ca="1" si="1991">T1742*T1741</f>
        <v>15000</v>
      </c>
      <c r="U1743" s="77">
        <f t="shared" ca="1" si="1991"/>
        <v>15000</v>
      </c>
      <c r="V1743" s="77">
        <f t="shared" ca="1" si="1991"/>
        <v>15000</v>
      </c>
      <c r="W1743" s="77">
        <f t="shared" ca="1" si="1991"/>
        <v>15000</v>
      </c>
      <c r="X1743" s="77">
        <f t="shared" ca="1" si="1991"/>
        <v>15000</v>
      </c>
      <c r="Y1743" s="77">
        <f t="shared" ca="1" si="1991"/>
        <v>15000</v>
      </c>
      <c r="Z1743" s="77">
        <f t="shared" ca="1" si="1991"/>
        <v>15000</v>
      </c>
      <c r="AA1743" s="77">
        <f t="shared" ca="1" si="1991"/>
        <v>15000</v>
      </c>
      <c r="AB1743" s="77">
        <f t="shared" ca="1" si="1991"/>
        <v>15000</v>
      </c>
      <c r="AC1743" s="77">
        <f t="shared" ca="1" si="1991"/>
        <v>15000</v>
      </c>
      <c r="AD1743" s="77">
        <f t="shared" ca="1" si="1991"/>
        <v>15000</v>
      </c>
      <c r="AE1743" s="77">
        <f t="shared" ca="1" si="1991"/>
        <v>15000</v>
      </c>
      <c r="AF1743" s="77">
        <f t="shared" ca="1" si="1991"/>
        <v>15000</v>
      </c>
      <c r="AG1743" s="77">
        <f t="shared" ca="1" si="1991"/>
        <v>15000</v>
      </c>
      <c r="AH1743" s="77">
        <f t="shared" ca="1" si="1991"/>
        <v>15000</v>
      </c>
      <c r="AI1743" s="77">
        <f t="shared" ca="1" si="1991"/>
        <v>15000</v>
      </c>
      <c r="AJ1743" s="77">
        <f t="shared" ca="1" si="1991"/>
        <v>15000</v>
      </c>
      <c r="AK1743" s="77">
        <f t="shared" ca="1" si="1991"/>
        <v>15000</v>
      </c>
      <c r="AL1743" s="77">
        <f t="shared" ca="1" si="1991"/>
        <v>15000</v>
      </c>
      <c r="AM1743" s="77">
        <f t="shared" ca="1" si="1991"/>
        <v>15000</v>
      </c>
      <c r="AN1743" s="77">
        <f t="shared" ca="1" si="1991"/>
        <v>15000</v>
      </c>
      <c r="AO1743" s="77">
        <f t="shared" ca="1" si="1991"/>
        <v>15000</v>
      </c>
      <c r="AP1743" s="77">
        <f t="shared" ca="1" si="1991"/>
        <v>15000</v>
      </c>
      <c r="AQ1743" s="77">
        <f t="shared" ca="1" si="1991"/>
        <v>15000</v>
      </c>
      <c r="AR1743" s="77">
        <f t="shared" ca="1" si="1991"/>
        <v>15000</v>
      </c>
      <c r="AS1743" s="77">
        <f t="shared" ca="1" si="1991"/>
        <v>15000</v>
      </c>
      <c r="AT1743" s="77">
        <f t="shared" ca="1" si="1991"/>
        <v>15000</v>
      </c>
      <c r="AU1743" s="77">
        <f t="shared" ca="1" si="1991"/>
        <v>15000</v>
      </c>
      <c r="AV1743" s="77">
        <f t="shared" ca="1" si="1991"/>
        <v>15000</v>
      </c>
      <c r="AW1743" s="77">
        <f t="shared" ca="1" si="1991"/>
        <v>15000</v>
      </c>
      <c r="AX1743" s="77">
        <f t="shared" ca="1" si="1991"/>
        <v>15000</v>
      </c>
      <c r="AY1743" s="77">
        <f t="shared" ref="AY1743:CD1743" ca="1" si="1992">AY1742*AY1741</f>
        <v>15000</v>
      </c>
      <c r="AZ1743" s="77">
        <f t="shared" ca="1" si="1992"/>
        <v>15000</v>
      </c>
      <c r="BA1743" s="77">
        <f t="shared" ca="1" si="1992"/>
        <v>15000</v>
      </c>
      <c r="BB1743" s="77">
        <f t="shared" ca="1" si="1992"/>
        <v>15000</v>
      </c>
      <c r="BC1743" s="77">
        <f t="shared" ca="1" si="1992"/>
        <v>15000</v>
      </c>
      <c r="BD1743" s="77">
        <f t="shared" ca="1" si="1992"/>
        <v>15000</v>
      </c>
      <c r="BE1743" s="77">
        <f t="shared" ca="1" si="1992"/>
        <v>15000</v>
      </c>
      <c r="BF1743" s="77">
        <f t="shared" ca="1" si="1992"/>
        <v>15000</v>
      </c>
      <c r="BG1743" s="77">
        <f t="shared" ca="1" si="1992"/>
        <v>15000</v>
      </c>
      <c r="BH1743" s="77">
        <f t="shared" ca="1" si="1992"/>
        <v>15000</v>
      </c>
      <c r="BI1743" s="77">
        <f t="shared" ca="1" si="1992"/>
        <v>15000</v>
      </c>
      <c r="BJ1743" s="77">
        <f t="shared" ca="1" si="1992"/>
        <v>15000</v>
      </c>
      <c r="BK1743" s="77">
        <f t="shared" ca="1" si="1992"/>
        <v>15000</v>
      </c>
      <c r="BL1743" s="77">
        <f t="shared" ca="1" si="1992"/>
        <v>15000</v>
      </c>
      <c r="BM1743" s="77">
        <f t="shared" ca="1" si="1992"/>
        <v>15000</v>
      </c>
      <c r="BN1743" s="77">
        <f t="shared" ca="1" si="1992"/>
        <v>15000</v>
      </c>
      <c r="BO1743" s="77">
        <f t="shared" ca="1" si="1992"/>
        <v>15000</v>
      </c>
      <c r="BP1743" s="77">
        <f t="shared" ca="1" si="1992"/>
        <v>15000</v>
      </c>
      <c r="BQ1743" s="77">
        <f t="shared" ca="1" si="1992"/>
        <v>15000</v>
      </c>
      <c r="BR1743" s="77">
        <f t="shared" ca="1" si="1992"/>
        <v>15000</v>
      </c>
      <c r="BS1743" s="77">
        <f t="shared" ca="1" si="1992"/>
        <v>15000</v>
      </c>
      <c r="BT1743" s="77">
        <f t="shared" ca="1" si="1992"/>
        <v>15000</v>
      </c>
      <c r="BU1743" s="77">
        <f t="shared" ca="1" si="1992"/>
        <v>15000</v>
      </c>
      <c r="BV1743" s="77">
        <f t="shared" ca="1" si="1992"/>
        <v>15000</v>
      </c>
      <c r="BW1743" s="77">
        <f t="shared" ca="1" si="1992"/>
        <v>15000</v>
      </c>
      <c r="BX1743" s="77">
        <f t="shared" ca="1" si="1992"/>
        <v>15000</v>
      </c>
      <c r="BY1743" s="77">
        <f t="shared" ca="1" si="1992"/>
        <v>15000</v>
      </c>
      <c r="BZ1743" s="77">
        <f t="shared" ca="1" si="1992"/>
        <v>15000</v>
      </c>
      <c r="CA1743" s="77">
        <f t="shared" ca="1" si="1992"/>
        <v>15000</v>
      </c>
      <c r="CB1743" s="77">
        <f t="shared" ca="1" si="1992"/>
        <v>15000</v>
      </c>
      <c r="CC1743" s="77">
        <f t="shared" ca="1" si="1992"/>
        <v>15000</v>
      </c>
      <c r="CD1743" s="77">
        <f t="shared" ca="1" si="1992"/>
        <v>15000</v>
      </c>
      <c r="CE1743" s="77">
        <f t="shared" ref="CE1743:CK1743" ca="1" si="1993">CE1742*CE1741</f>
        <v>15000</v>
      </c>
      <c r="CF1743" s="77">
        <f t="shared" ca="1" si="1993"/>
        <v>15000</v>
      </c>
      <c r="CG1743" s="77">
        <f t="shared" ca="1" si="1993"/>
        <v>15000</v>
      </c>
      <c r="CH1743" s="77">
        <f t="shared" ca="1" si="1993"/>
        <v>15000</v>
      </c>
      <c r="CI1743" s="77">
        <f t="shared" ca="1" si="1993"/>
        <v>15000</v>
      </c>
      <c r="CJ1743" s="77">
        <f t="shared" ca="1" si="1993"/>
        <v>15000</v>
      </c>
      <c r="CK1743" s="77">
        <f t="shared" ca="1" si="1993"/>
        <v>15000</v>
      </c>
      <c r="CL1743" s="77">
        <f t="shared" ref="CL1743" ca="1" si="1994">CL1742*CL1741</f>
        <v>15000</v>
      </c>
    </row>
    <row r="1744" spans="2:90" x14ac:dyDescent="0.4">
      <c r="B1744" s="13"/>
      <c r="C1744" s="165"/>
      <c r="D1744" t="s">
        <v>755</v>
      </c>
      <c r="E1744" s="8" t="str">
        <f t="shared" si="1987"/>
        <v>1744 ADREV-S</v>
      </c>
      <c r="G1744" s="165" t="s">
        <v>244</v>
      </c>
      <c r="H1744" s="12"/>
      <c r="I1744" s="60"/>
      <c r="J1744" s="60"/>
      <c r="K1744" s="21"/>
      <c r="L1744" s="21"/>
      <c r="M1744" s="21"/>
      <c r="N1744" s="21"/>
      <c r="O1744" s="21"/>
      <c r="P1744" s="21"/>
      <c r="R1744" s="20"/>
      <c r="S1744" s="146"/>
      <c r="T1744" s="146"/>
      <c r="U1744" s="146"/>
      <c r="V1744" s="146"/>
      <c r="W1744" s="146"/>
      <c r="X1744" s="146"/>
      <c r="Y1744" s="146"/>
      <c r="Z1744" s="146"/>
      <c r="AA1744" s="146"/>
      <c r="AB1744" s="146"/>
      <c r="AC1744" s="146"/>
      <c r="AD1744" s="146"/>
      <c r="AE1744" s="146"/>
      <c r="AF1744" s="146"/>
      <c r="AG1744" s="146"/>
      <c r="AH1744" s="146"/>
      <c r="AI1744" s="146"/>
      <c r="AJ1744" s="146"/>
      <c r="AK1744" s="146"/>
      <c r="AL1744" s="146"/>
      <c r="AM1744" s="146"/>
      <c r="AN1744" s="146"/>
      <c r="AO1744" s="146"/>
      <c r="AP1744" s="146"/>
      <c r="AQ1744" s="146"/>
      <c r="AR1744" s="146"/>
      <c r="AS1744" s="146"/>
      <c r="AT1744" s="146"/>
      <c r="AU1744" s="146"/>
      <c r="AV1744" s="146"/>
      <c r="AW1744" s="146"/>
      <c r="AX1744" s="146"/>
      <c r="AY1744" s="146"/>
      <c r="AZ1744" s="146"/>
      <c r="BA1744" s="146"/>
      <c r="BB1744" s="146"/>
      <c r="BC1744" s="146"/>
      <c r="BD1744" s="146"/>
      <c r="BE1744" s="146"/>
      <c r="BF1744" s="146"/>
      <c r="BG1744" s="146"/>
      <c r="BH1744" s="146"/>
      <c r="BI1744" s="146"/>
      <c r="BJ1744" s="146"/>
      <c r="BK1744" s="146"/>
      <c r="BL1744" s="146"/>
      <c r="BM1744" s="146"/>
      <c r="BN1744" s="146"/>
      <c r="BO1744" s="146"/>
      <c r="BP1744" s="146"/>
      <c r="BQ1744" s="146"/>
      <c r="BR1744" s="146"/>
      <c r="BS1744" s="146"/>
      <c r="BT1744" s="146"/>
      <c r="BU1744" s="146"/>
      <c r="BV1744" s="146"/>
      <c r="BW1744" s="146"/>
      <c r="BX1744" s="146"/>
      <c r="BY1744" s="146"/>
      <c r="BZ1744" s="146"/>
      <c r="CA1744" s="146"/>
      <c r="CB1744" s="146"/>
      <c r="CC1744" s="146"/>
      <c r="CD1744" s="146"/>
      <c r="CE1744" s="146"/>
      <c r="CF1744" s="146"/>
      <c r="CG1744" s="146"/>
      <c r="CH1744" s="146"/>
      <c r="CI1744" s="146"/>
      <c r="CJ1744" s="146"/>
      <c r="CK1744" s="146"/>
      <c r="CL1744" s="146"/>
    </row>
    <row r="1745" spans="2:90" x14ac:dyDescent="0.4">
      <c r="B1745" s="132" t="str">
        <f>B1626</f>
        <v>(Primary label)</v>
      </c>
      <c r="D1745" t="s">
        <v>755</v>
      </c>
      <c r="E1745" s="8" t="str">
        <f t="shared" si="1987"/>
        <v>1745 ADREV-S</v>
      </c>
      <c r="G1745" s="165" t="s">
        <v>332</v>
      </c>
      <c r="H1745" s="27"/>
      <c r="I1745" s="78"/>
      <c r="J1745" s="78"/>
      <c r="K1745" s="33"/>
      <c r="L1745" s="33"/>
      <c r="M1745" s="33"/>
      <c r="N1745" s="33"/>
      <c r="O1745" s="33"/>
      <c r="P1745" s="33"/>
      <c r="R1745" s="33"/>
      <c r="S1745" s="77"/>
      <c r="T1745" s="77"/>
      <c r="U1745" s="77"/>
      <c r="V1745" s="77"/>
      <c r="W1745" s="77"/>
      <c r="X1745" s="77"/>
      <c r="Y1745" s="77"/>
      <c r="Z1745" s="77"/>
      <c r="AA1745" s="77"/>
      <c r="AB1745" s="77"/>
      <c r="AC1745" s="77"/>
      <c r="AD1745" s="77"/>
      <c r="AE1745" s="77"/>
      <c r="AF1745" s="77"/>
      <c r="AG1745" s="77"/>
      <c r="AH1745" s="77"/>
      <c r="AI1745" s="77"/>
      <c r="AJ1745" s="77"/>
      <c r="AK1745" s="77"/>
      <c r="AL1745" s="77"/>
      <c r="AM1745" s="77"/>
      <c r="AN1745" s="77"/>
      <c r="AO1745" s="77"/>
      <c r="AP1745" s="77"/>
      <c r="AQ1745" s="77"/>
      <c r="AR1745" s="77"/>
      <c r="AS1745" s="77"/>
      <c r="AT1745" s="77"/>
      <c r="AU1745" s="77"/>
      <c r="AV1745" s="77"/>
      <c r="AW1745" s="77"/>
      <c r="AX1745" s="77"/>
      <c r="AY1745" s="77"/>
      <c r="AZ1745" s="77"/>
      <c r="BA1745" s="77"/>
      <c r="BB1745" s="77"/>
      <c r="BC1745" s="77"/>
      <c r="BD1745" s="77"/>
      <c r="BE1745" s="77"/>
      <c r="BF1745" s="77"/>
      <c r="BG1745" s="77"/>
      <c r="BH1745" s="77"/>
      <c r="BI1745" s="77"/>
      <c r="BJ1745" s="77"/>
      <c r="BK1745" s="77"/>
      <c r="BL1745" s="77"/>
      <c r="BM1745" s="77"/>
      <c r="BN1745" s="77"/>
      <c r="BO1745" s="77"/>
      <c r="BP1745" s="77"/>
      <c r="BQ1745" s="77"/>
      <c r="BR1745" s="77"/>
      <c r="BS1745" s="77"/>
      <c r="BT1745" s="77"/>
      <c r="BU1745" s="77"/>
      <c r="BV1745" s="77"/>
      <c r="BW1745" s="77"/>
      <c r="BX1745" s="77"/>
      <c r="BY1745" s="77"/>
      <c r="BZ1745" s="77"/>
      <c r="CA1745" s="77"/>
      <c r="CB1745" s="77"/>
      <c r="CC1745" s="77"/>
      <c r="CD1745" s="77"/>
      <c r="CE1745" s="77"/>
      <c r="CF1745" s="77"/>
      <c r="CG1745" s="77"/>
      <c r="CH1745" s="77"/>
      <c r="CI1745" s="77"/>
      <c r="CJ1745" s="77"/>
      <c r="CK1745" s="77"/>
      <c r="CL1745" s="77"/>
    </row>
    <row r="1746" spans="2:90" x14ac:dyDescent="0.4">
      <c r="B1746" s="132" t="str">
        <f>B1627</f>
        <v>primary unit</v>
      </c>
      <c r="D1746" t="s">
        <v>755</v>
      </c>
      <c r="E1746" s="8" t="str">
        <f>ROW()&amp;" "&amp;D1746</f>
        <v>1746 ADREV-S</v>
      </c>
      <c r="G1746" s="165" t="s">
        <v>332</v>
      </c>
      <c r="H1746" s="12"/>
      <c r="I1746" s="60"/>
      <c r="J1746" s="60"/>
      <c r="K1746" s="21"/>
      <c r="L1746" s="21"/>
      <c r="M1746" s="21"/>
      <c r="N1746" s="21"/>
      <c r="O1746" s="21"/>
      <c r="P1746" s="21"/>
      <c r="R1746" s="20"/>
      <c r="S1746" s="146"/>
      <c r="T1746" s="146"/>
      <c r="U1746" s="146"/>
      <c r="V1746" s="146"/>
      <c r="W1746" s="146"/>
      <c r="X1746" s="146"/>
      <c r="Y1746" s="146"/>
      <c r="Z1746" s="146"/>
      <c r="AA1746" s="146"/>
      <c r="AB1746" s="146"/>
      <c r="AC1746" s="146"/>
      <c r="AD1746" s="146"/>
      <c r="AE1746" s="146"/>
      <c r="AF1746" s="146"/>
      <c r="AG1746" s="146"/>
      <c r="AH1746" s="146"/>
      <c r="AI1746" s="146"/>
      <c r="AJ1746" s="146"/>
      <c r="AK1746" s="146"/>
      <c r="AL1746" s="146"/>
      <c r="AM1746" s="146"/>
      <c r="AN1746" s="146"/>
      <c r="AO1746" s="146"/>
      <c r="AP1746" s="146"/>
      <c r="AQ1746" s="146"/>
      <c r="AR1746" s="146"/>
      <c r="AS1746" s="146"/>
      <c r="AT1746" s="146"/>
      <c r="AU1746" s="146"/>
      <c r="AV1746" s="146"/>
      <c r="AW1746" s="146"/>
      <c r="AX1746" s="146"/>
      <c r="AY1746" s="146"/>
      <c r="AZ1746" s="146"/>
      <c r="BA1746" s="146"/>
      <c r="BB1746" s="146"/>
      <c r="BC1746" s="146"/>
      <c r="BD1746" s="146"/>
      <c r="BE1746" s="146"/>
      <c r="BF1746" s="146"/>
      <c r="BG1746" s="146"/>
      <c r="BH1746" s="146"/>
      <c r="BI1746" s="146"/>
      <c r="BJ1746" s="146"/>
      <c r="BK1746" s="146"/>
      <c r="BL1746" s="146"/>
      <c r="BM1746" s="146"/>
      <c r="BN1746" s="146"/>
      <c r="BO1746" s="146"/>
      <c r="BP1746" s="146"/>
      <c r="BQ1746" s="146"/>
      <c r="BR1746" s="146"/>
      <c r="BS1746" s="146"/>
      <c r="BT1746" s="146"/>
      <c r="BU1746" s="146"/>
      <c r="BV1746" s="146"/>
      <c r="BW1746" s="146"/>
      <c r="BX1746" s="146"/>
      <c r="BY1746" s="146"/>
      <c r="BZ1746" s="146"/>
      <c r="CA1746" s="146"/>
      <c r="CB1746" s="146"/>
      <c r="CC1746" s="146"/>
      <c r="CD1746" s="146"/>
      <c r="CE1746" s="146"/>
      <c r="CF1746" s="146"/>
      <c r="CG1746" s="146"/>
      <c r="CH1746" s="146"/>
      <c r="CI1746" s="146"/>
      <c r="CJ1746" s="146"/>
      <c r="CK1746" s="146"/>
      <c r="CL1746" s="146"/>
    </row>
    <row r="1747" spans="2:90" x14ac:dyDescent="0.4">
      <c r="B1747" s="132" t="str">
        <f>B1628</f>
        <v>Primary revenue driver</v>
      </c>
      <c r="D1747" t="s">
        <v>755</v>
      </c>
      <c r="E1747" s="8" t="str">
        <f t="shared" si="1987"/>
        <v>1747 ADREV-S</v>
      </c>
      <c r="G1747" s="165" t="s">
        <v>332</v>
      </c>
      <c r="K1747" s="53"/>
      <c r="L1747" s="53"/>
      <c r="M1747" s="53"/>
      <c r="N1747" s="53"/>
      <c r="O1747" s="53"/>
      <c r="P1747" s="53"/>
      <c r="R1747" s="24"/>
      <c r="S1747" s="175" t="str">
        <f t="shared" ref="S1747" si="1995">S1619</f>
        <v>S$12</v>
      </c>
      <c r="T1747" s="175" t="str">
        <f t="shared" ref="T1747:AX1747" si="1996">T1619</f>
        <v>T$12</v>
      </c>
      <c r="U1747" s="175" t="str">
        <f t="shared" si="1996"/>
        <v>U$12</v>
      </c>
      <c r="V1747" s="175" t="str">
        <f t="shared" si="1996"/>
        <v>V$12</v>
      </c>
      <c r="W1747" s="175" t="str">
        <f t="shared" si="1996"/>
        <v>W$12</v>
      </c>
      <c r="X1747" s="175" t="str">
        <f t="shared" si="1996"/>
        <v>X$12</v>
      </c>
      <c r="Y1747" s="175" t="str">
        <f t="shared" si="1996"/>
        <v>Y$12</v>
      </c>
      <c r="Z1747" s="175" t="str">
        <f t="shared" si="1996"/>
        <v>Z$12</v>
      </c>
      <c r="AA1747" s="175" t="str">
        <f t="shared" si="1996"/>
        <v>AA$12</v>
      </c>
      <c r="AB1747" s="175" t="str">
        <f t="shared" si="1996"/>
        <v>AB$12</v>
      </c>
      <c r="AC1747" s="175" t="str">
        <f t="shared" si="1996"/>
        <v>AC$12</v>
      </c>
      <c r="AD1747" s="175" t="str">
        <f t="shared" si="1996"/>
        <v>AD$12</v>
      </c>
      <c r="AE1747" s="175" t="str">
        <f t="shared" si="1996"/>
        <v>AE$12</v>
      </c>
      <c r="AF1747" s="175" t="str">
        <f t="shared" si="1996"/>
        <v>AF$12</v>
      </c>
      <c r="AG1747" s="175" t="str">
        <f t="shared" si="1996"/>
        <v>AG$12</v>
      </c>
      <c r="AH1747" s="175" t="str">
        <f t="shared" si="1996"/>
        <v>AH$12</v>
      </c>
      <c r="AI1747" s="175" t="str">
        <f t="shared" si="1996"/>
        <v>AI$12</v>
      </c>
      <c r="AJ1747" s="175" t="str">
        <f t="shared" si="1996"/>
        <v>AJ$12</v>
      </c>
      <c r="AK1747" s="175" t="str">
        <f t="shared" si="1996"/>
        <v>AK$12</v>
      </c>
      <c r="AL1747" s="175" t="str">
        <f t="shared" si="1996"/>
        <v>AL$12</v>
      </c>
      <c r="AM1747" s="175" t="str">
        <f t="shared" si="1996"/>
        <v>AM$12</v>
      </c>
      <c r="AN1747" s="175" t="str">
        <f t="shared" si="1996"/>
        <v>AN$12</v>
      </c>
      <c r="AO1747" s="175" t="str">
        <f t="shared" si="1996"/>
        <v>AO$12</v>
      </c>
      <c r="AP1747" s="175" t="str">
        <f t="shared" si="1996"/>
        <v>AP$12</v>
      </c>
      <c r="AQ1747" s="175" t="str">
        <f t="shared" si="1996"/>
        <v>AQ$12</v>
      </c>
      <c r="AR1747" s="175" t="str">
        <f t="shared" si="1996"/>
        <v>AR$12</v>
      </c>
      <c r="AS1747" s="175" t="str">
        <f t="shared" si="1996"/>
        <v>AS$12</v>
      </c>
      <c r="AT1747" s="175" t="str">
        <f t="shared" si="1996"/>
        <v>AT$12</v>
      </c>
      <c r="AU1747" s="175" t="str">
        <f t="shared" si="1996"/>
        <v>AU$12</v>
      </c>
      <c r="AV1747" s="175" t="str">
        <f t="shared" si="1996"/>
        <v>AV$12</v>
      </c>
      <c r="AW1747" s="175" t="str">
        <f t="shared" si="1996"/>
        <v>AW$12</v>
      </c>
      <c r="AX1747" s="175" t="str">
        <f t="shared" si="1996"/>
        <v>AX$12</v>
      </c>
      <c r="AY1747" s="175" t="str">
        <f t="shared" ref="AY1747:CD1747" si="1997">AY1619</f>
        <v>AY$12</v>
      </c>
      <c r="AZ1747" s="175" t="str">
        <f t="shared" si="1997"/>
        <v>AZ$12</v>
      </c>
      <c r="BA1747" s="175" t="str">
        <f t="shared" si="1997"/>
        <v>BA$12</v>
      </c>
      <c r="BB1747" s="175" t="str">
        <f t="shared" si="1997"/>
        <v>BB$12</v>
      </c>
      <c r="BC1747" s="175" t="str">
        <f t="shared" si="1997"/>
        <v>BC$12</v>
      </c>
      <c r="BD1747" s="175" t="str">
        <f t="shared" si="1997"/>
        <v>BD$12</v>
      </c>
      <c r="BE1747" s="175" t="str">
        <f t="shared" si="1997"/>
        <v>BE$12</v>
      </c>
      <c r="BF1747" s="175" t="str">
        <f t="shared" si="1997"/>
        <v>BF$12</v>
      </c>
      <c r="BG1747" s="175" t="str">
        <f t="shared" si="1997"/>
        <v>BG$12</v>
      </c>
      <c r="BH1747" s="175" t="str">
        <f t="shared" si="1997"/>
        <v>BH$12</v>
      </c>
      <c r="BI1747" s="175" t="str">
        <f t="shared" si="1997"/>
        <v>BI$12</v>
      </c>
      <c r="BJ1747" s="175" t="str">
        <f t="shared" si="1997"/>
        <v>BJ$12</v>
      </c>
      <c r="BK1747" s="175" t="str">
        <f t="shared" si="1997"/>
        <v>BK$12</v>
      </c>
      <c r="BL1747" s="175" t="str">
        <f t="shared" si="1997"/>
        <v>BL$12</v>
      </c>
      <c r="BM1747" s="175" t="str">
        <f t="shared" si="1997"/>
        <v>BM$12</v>
      </c>
      <c r="BN1747" s="175" t="str">
        <f t="shared" si="1997"/>
        <v>BN$12</v>
      </c>
      <c r="BO1747" s="175" t="str">
        <f t="shared" si="1997"/>
        <v>BO$12</v>
      </c>
      <c r="BP1747" s="175" t="str">
        <f t="shared" si="1997"/>
        <v>BP$12</v>
      </c>
      <c r="BQ1747" s="175" t="str">
        <f t="shared" si="1997"/>
        <v>BQ$12</v>
      </c>
      <c r="BR1747" s="175" t="str">
        <f t="shared" si="1997"/>
        <v>BR$12</v>
      </c>
      <c r="BS1747" s="175" t="str">
        <f t="shared" si="1997"/>
        <v>BS$12</v>
      </c>
      <c r="BT1747" s="175" t="str">
        <f t="shared" si="1997"/>
        <v>BT$12</v>
      </c>
      <c r="BU1747" s="175" t="str">
        <f t="shared" si="1997"/>
        <v>BU$12</v>
      </c>
      <c r="BV1747" s="175" t="str">
        <f t="shared" si="1997"/>
        <v>BV$12</v>
      </c>
      <c r="BW1747" s="175" t="str">
        <f t="shared" si="1997"/>
        <v>BW$12</v>
      </c>
      <c r="BX1747" s="175" t="str">
        <f t="shared" si="1997"/>
        <v>BX$12</v>
      </c>
      <c r="BY1747" s="175" t="str">
        <f t="shared" si="1997"/>
        <v>BY$12</v>
      </c>
      <c r="BZ1747" s="175" t="str">
        <f t="shared" si="1997"/>
        <v>BZ$12</v>
      </c>
      <c r="CA1747" s="175" t="str">
        <f t="shared" si="1997"/>
        <v>CA$12</v>
      </c>
      <c r="CB1747" s="175" t="str">
        <f t="shared" si="1997"/>
        <v>CB$12</v>
      </c>
      <c r="CC1747" s="175" t="str">
        <f t="shared" si="1997"/>
        <v>CC$12</v>
      </c>
      <c r="CD1747" s="175" t="str">
        <f t="shared" si="1997"/>
        <v>CD$12</v>
      </c>
      <c r="CE1747" s="175" t="str">
        <f t="shared" ref="CE1747:CK1747" si="1998">CE1619</f>
        <v>CE$12</v>
      </c>
      <c r="CF1747" s="175" t="str">
        <f t="shared" si="1998"/>
        <v>CF$12</v>
      </c>
      <c r="CG1747" s="175" t="str">
        <f t="shared" si="1998"/>
        <v>CG$12</v>
      </c>
      <c r="CH1747" s="175" t="str">
        <f t="shared" si="1998"/>
        <v>CH$12</v>
      </c>
      <c r="CI1747" s="175" t="str">
        <f t="shared" si="1998"/>
        <v>CI$12</v>
      </c>
      <c r="CJ1747" s="175" t="str">
        <f t="shared" si="1998"/>
        <v>CJ$12</v>
      </c>
      <c r="CK1747" s="175" t="str">
        <f t="shared" si="1998"/>
        <v>CK$12</v>
      </c>
      <c r="CL1747" s="175" t="str">
        <f t="shared" ref="CL1747" si="1999">CL1619</f>
        <v>CL$12</v>
      </c>
    </row>
    <row r="1748" spans="2:90" x14ac:dyDescent="0.4">
      <c r="B1748" s="132" t="str">
        <f>B1629</f>
        <v>Primary volume driver</v>
      </c>
      <c r="D1748" t="s">
        <v>755</v>
      </c>
      <c r="E1748" s="8" t="str">
        <f t="shared" si="1987"/>
        <v>1748 ADREV-S</v>
      </c>
      <c r="G1748" s="165" t="s">
        <v>332</v>
      </c>
      <c r="H1748" s="12"/>
      <c r="I1748" s="60"/>
      <c r="J1748" s="60"/>
      <c r="K1748" s="15"/>
      <c r="L1748" s="15"/>
      <c r="M1748" s="15"/>
      <c r="N1748" s="15"/>
      <c r="O1748" s="15"/>
      <c r="P1748" s="15"/>
      <c r="R1748" s="15"/>
      <c r="S1748" s="175" t="str">
        <f t="shared" ref="S1748" si="2000">S1620</f>
        <v>S$13</v>
      </c>
      <c r="T1748" s="175" t="str">
        <f t="shared" ref="T1748:AX1748" si="2001">T1620</f>
        <v>T$13</v>
      </c>
      <c r="U1748" s="175" t="str">
        <f t="shared" si="2001"/>
        <v>U$13</v>
      </c>
      <c r="V1748" s="175" t="str">
        <f t="shared" si="2001"/>
        <v>V$13</v>
      </c>
      <c r="W1748" s="175" t="str">
        <f t="shared" si="2001"/>
        <v>W$13</v>
      </c>
      <c r="X1748" s="175" t="str">
        <f t="shared" si="2001"/>
        <v>X$13</v>
      </c>
      <c r="Y1748" s="175" t="str">
        <f t="shared" si="2001"/>
        <v>Y$13</v>
      </c>
      <c r="Z1748" s="175" t="str">
        <f t="shared" si="2001"/>
        <v>Z$13</v>
      </c>
      <c r="AA1748" s="175" t="str">
        <f t="shared" si="2001"/>
        <v>AA$13</v>
      </c>
      <c r="AB1748" s="175" t="str">
        <f t="shared" si="2001"/>
        <v>AB$13</v>
      </c>
      <c r="AC1748" s="175" t="str">
        <f t="shared" si="2001"/>
        <v>AC$13</v>
      </c>
      <c r="AD1748" s="175" t="str">
        <f t="shared" si="2001"/>
        <v>AD$13</v>
      </c>
      <c r="AE1748" s="175" t="str">
        <f t="shared" si="2001"/>
        <v>AE$13</v>
      </c>
      <c r="AF1748" s="175" t="str">
        <f t="shared" si="2001"/>
        <v>AF$13</v>
      </c>
      <c r="AG1748" s="175" t="str">
        <f t="shared" si="2001"/>
        <v>AG$13</v>
      </c>
      <c r="AH1748" s="175" t="str">
        <f t="shared" si="2001"/>
        <v>AH$13</v>
      </c>
      <c r="AI1748" s="175" t="str">
        <f t="shared" si="2001"/>
        <v>AI$13</v>
      </c>
      <c r="AJ1748" s="175" t="str">
        <f t="shared" si="2001"/>
        <v>AJ$13</v>
      </c>
      <c r="AK1748" s="175" t="str">
        <f t="shared" si="2001"/>
        <v>AK$13</v>
      </c>
      <c r="AL1748" s="175" t="str">
        <f t="shared" si="2001"/>
        <v>AL$13</v>
      </c>
      <c r="AM1748" s="175" t="str">
        <f t="shared" si="2001"/>
        <v>AM$13</v>
      </c>
      <c r="AN1748" s="175" t="str">
        <f t="shared" si="2001"/>
        <v>AN$13</v>
      </c>
      <c r="AO1748" s="175" t="str">
        <f t="shared" si="2001"/>
        <v>AO$13</v>
      </c>
      <c r="AP1748" s="175" t="str">
        <f t="shared" si="2001"/>
        <v>AP$13</v>
      </c>
      <c r="AQ1748" s="175" t="str">
        <f t="shared" si="2001"/>
        <v>AQ$13</v>
      </c>
      <c r="AR1748" s="175" t="str">
        <f t="shared" si="2001"/>
        <v>AR$13</v>
      </c>
      <c r="AS1748" s="175" t="str">
        <f t="shared" si="2001"/>
        <v>AS$13</v>
      </c>
      <c r="AT1748" s="175" t="str">
        <f t="shared" si="2001"/>
        <v>AT$13</v>
      </c>
      <c r="AU1748" s="175" t="str">
        <f t="shared" si="2001"/>
        <v>AU$13</v>
      </c>
      <c r="AV1748" s="175" t="str">
        <f t="shared" si="2001"/>
        <v>AV$13</v>
      </c>
      <c r="AW1748" s="175" t="str">
        <f t="shared" si="2001"/>
        <v>AW$13</v>
      </c>
      <c r="AX1748" s="175" t="str">
        <f t="shared" si="2001"/>
        <v>AX$13</v>
      </c>
      <c r="AY1748" s="175" t="str">
        <f t="shared" ref="AY1748:CD1748" si="2002">AY1620</f>
        <v>AY$13</v>
      </c>
      <c r="AZ1748" s="175" t="str">
        <f t="shared" si="2002"/>
        <v>AZ$13</v>
      </c>
      <c r="BA1748" s="175" t="str">
        <f t="shared" si="2002"/>
        <v>BA$13</v>
      </c>
      <c r="BB1748" s="175" t="str">
        <f t="shared" si="2002"/>
        <v>BB$13</v>
      </c>
      <c r="BC1748" s="175" t="str">
        <f t="shared" si="2002"/>
        <v>BC$13</v>
      </c>
      <c r="BD1748" s="175" t="str">
        <f t="shared" si="2002"/>
        <v>BD$13</v>
      </c>
      <c r="BE1748" s="175" t="str">
        <f t="shared" si="2002"/>
        <v>BE$13</v>
      </c>
      <c r="BF1748" s="175" t="str">
        <f t="shared" si="2002"/>
        <v>BF$13</v>
      </c>
      <c r="BG1748" s="175" t="str">
        <f t="shared" si="2002"/>
        <v>BG$13</v>
      </c>
      <c r="BH1748" s="175" t="str">
        <f t="shared" si="2002"/>
        <v>BH$13</v>
      </c>
      <c r="BI1748" s="175" t="str">
        <f t="shared" si="2002"/>
        <v>BI$13</v>
      </c>
      <c r="BJ1748" s="175" t="str">
        <f t="shared" si="2002"/>
        <v>BJ$13</v>
      </c>
      <c r="BK1748" s="175" t="str">
        <f t="shared" si="2002"/>
        <v>BK$13</v>
      </c>
      <c r="BL1748" s="175" t="str">
        <f t="shared" si="2002"/>
        <v>BL$13</v>
      </c>
      <c r="BM1748" s="175" t="str">
        <f t="shared" si="2002"/>
        <v>BM$13</v>
      </c>
      <c r="BN1748" s="175" t="str">
        <f t="shared" si="2002"/>
        <v>BN$13</v>
      </c>
      <c r="BO1748" s="175" t="str">
        <f t="shared" si="2002"/>
        <v>BO$13</v>
      </c>
      <c r="BP1748" s="175" t="str">
        <f t="shared" si="2002"/>
        <v>BP$13</v>
      </c>
      <c r="BQ1748" s="175" t="str">
        <f t="shared" si="2002"/>
        <v>BQ$13</v>
      </c>
      <c r="BR1748" s="175" t="str">
        <f t="shared" si="2002"/>
        <v>BR$13</v>
      </c>
      <c r="BS1748" s="175" t="str">
        <f t="shared" si="2002"/>
        <v>BS$13</v>
      </c>
      <c r="BT1748" s="175" t="str">
        <f t="shared" si="2002"/>
        <v>BT$13</v>
      </c>
      <c r="BU1748" s="175" t="str">
        <f t="shared" si="2002"/>
        <v>BU$13</v>
      </c>
      <c r="BV1748" s="175" t="str">
        <f t="shared" si="2002"/>
        <v>BV$13</v>
      </c>
      <c r="BW1748" s="175" t="str">
        <f t="shared" si="2002"/>
        <v>BW$13</v>
      </c>
      <c r="BX1748" s="175" t="str">
        <f t="shared" si="2002"/>
        <v>BX$13</v>
      </c>
      <c r="BY1748" s="175" t="str">
        <f t="shared" si="2002"/>
        <v>BY$13</v>
      </c>
      <c r="BZ1748" s="175" t="str">
        <f t="shared" si="2002"/>
        <v>BZ$13</v>
      </c>
      <c r="CA1748" s="175" t="str">
        <f t="shared" si="2002"/>
        <v>CA$13</v>
      </c>
      <c r="CB1748" s="175" t="str">
        <f t="shared" si="2002"/>
        <v>CB$13</v>
      </c>
      <c r="CC1748" s="175" t="str">
        <f t="shared" si="2002"/>
        <v>CC$13</v>
      </c>
      <c r="CD1748" s="175" t="str">
        <f t="shared" si="2002"/>
        <v>CD$13</v>
      </c>
      <c r="CE1748" s="175" t="str">
        <f t="shared" ref="CE1748:CK1748" si="2003">CE1620</f>
        <v>CE$13</v>
      </c>
      <c r="CF1748" s="175" t="str">
        <f t="shared" si="2003"/>
        <v>CF$13</v>
      </c>
      <c r="CG1748" s="175" t="str">
        <f t="shared" si="2003"/>
        <v>CG$13</v>
      </c>
      <c r="CH1748" s="175" t="str">
        <f t="shared" si="2003"/>
        <v>CH$13</v>
      </c>
      <c r="CI1748" s="175" t="str">
        <f t="shared" si="2003"/>
        <v>CI$13</v>
      </c>
      <c r="CJ1748" s="175" t="str">
        <f t="shared" si="2003"/>
        <v>CJ$13</v>
      </c>
      <c r="CK1748" s="175" t="str">
        <f t="shared" si="2003"/>
        <v>CK$13</v>
      </c>
      <c r="CL1748" s="175" t="str">
        <f t="shared" ref="CL1748" si="2004">CL1620</f>
        <v>CL$13</v>
      </c>
    </row>
    <row r="1749" spans="2:90" x14ac:dyDescent="0.4">
      <c r="B1749" s="132" t="str">
        <f>B1738</f>
        <v>Advertising revenue - secondary:</v>
      </c>
      <c r="D1749" t="s">
        <v>755</v>
      </c>
      <c r="E1749" s="8" t="str">
        <f t="shared" si="1987"/>
        <v>1749 ADREV-S</v>
      </c>
      <c r="G1749" t="s">
        <v>332</v>
      </c>
      <c r="H1749" s="12"/>
      <c r="I1749" s="60"/>
      <c r="J1749" s="60"/>
      <c r="K1749" s="15"/>
      <c r="L1749" s="15"/>
      <c r="M1749" s="15"/>
      <c r="N1749" s="15"/>
      <c r="O1749" s="15"/>
      <c r="P1749" s="15"/>
      <c r="R1749" s="15"/>
      <c r="S1749" s="175">
        <f t="shared" ref="S1749" si="2005">S1621</f>
        <v>0</v>
      </c>
      <c r="T1749" s="175">
        <f t="shared" ref="T1749:AX1749" si="2006">T1621</f>
        <v>0</v>
      </c>
      <c r="U1749" s="175">
        <f t="shared" si="2006"/>
        <v>0</v>
      </c>
      <c r="V1749" s="175">
        <f t="shared" si="2006"/>
        <v>0</v>
      </c>
      <c r="W1749" s="175">
        <f t="shared" si="2006"/>
        <v>0</v>
      </c>
      <c r="X1749" s="175">
        <f t="shared" si="2006"/>
        <v>0</v>
      </c>
      <c r="Y1749" s="175">
        <f t="shared" si="2006"/>
        <v>0</v>
      </c>
      <c r="Z1749" s="175">
        <f t="shared" si="2006"/>
        <v>0</v>
      </c>
      <c r="AA1749" s="175">
        <f t="shared" si="2006"/>
        <v>0</v>
      </c>
      <c r="AB1749" s="175">
        <f t="shared" si="2006"/>
        <v>0</v>
      </c>
      <c r="AC1749" s="175">
        <f t="shared" si="2006"/>
        <v>0</v>
      </c>
      <c r="AD1749" s="175">
        <f t="shared" si="2006"/>
        <v>0</v>
      </c>
      <c r="AE1749" s="175">
        <f t="shared" si="2006"/>
        <v>0</v>
      </c>
      <c r="AF1749" s="175">
        <f t="shared" si="2006"/>
        <v>0</v>
      </c>
      <c r="AG1749" s="175">
        <f t="shared" si="2006"/>
        <v>0</v>
      </c>
      <c r="AH1749" s="175">
        <f t="shared" si="2006"/>
        <v>0</v>
      </c>
      <c r="AI1749" s="175">
        <f t="shared" si="2006"/>
        <v>0</v>
      </c>
      <c r="AJ1749" s="175">
        <f t="shared" si="2006"/>
        <v>0</v>
      </c>
      <c r="AK1749" s="175">
        <f t="shared" si="2006"/>
        <v>0</v>
      </c>
      <c r="AL1749" s="175">
        <f t="shared" si="2006"/>
        <v>0</v>
      </c>
      <c r="AM1749" s="175">
        <f t="shared" si="2006"/>
        <v>0</v>
      </c>
      <c r="AN1749" s="175">
        <f t="shared" si="2006"/>
        <v>0</v>
      </c>
      <c r="AO1749" s="175">
        <f t="shared" si="2006"/>
        <v>0</v>
      </c>
      <c r="AP1749" s="175">
        <f t="shared" si="2006"/>
        <v>0</v>
      </c>
      <c r="AQ1749" s="175">
        <f t="shared" si="2006"/>
        <v>0</v>
      </c>
      <c r="AR1749" s="175">
        <f t="shared" si="2006"/>
        <v>0</v>
      </c>
      <c r="AS1749" s="175">
        <f t="shared" si="2006"/>
        <v>0</v>
      </c>
      <c r="AT1749" s="175">
        <f t="shared" si="2006"/>
        <v>0</v>
      </c>
      <c r="AU1749" s="175">
        <f t="shared" si="2006"/>
        <v>0</v>
      </c>
      <c r="AV1749" s="175">
        <f t="shared" si="2006"/>
        <v>0</v>
      </c>
      <c r="AW1749" s="175">
        <f t="shared" si="2006"/>
        <v>0</v>
      </c>
      <c r="AX1749" s="175">
        <f t="shared" si="2006"/>
        <v>0</v>
      </c>
      <c r="AY1749" s="175">
        <f t="shared" ref="AY1749:CD1749" si="2007">AY1621</f>
        <v>0</v>
      </c>
      <c r="AZ1749" s="175">
        <f t="shared" si="2007"/>
        <v>0</v>
      </c>
      <c r="BA1749" s="175">
        <f t="shared" si="2007"/>
        <v>0</v>
      </c>
      <c r="BB1749" s="175">
        <f t="shared" si="2007"/>
        <v>0</v>
      </c>
      <c r="BC1749" s="175">
        <f t="shared" si="2007"/>
        <v>0</v>
      </c>
      <c r="BD1749" s="175">
        <f t="shared" si="2007"/>
        <v>0</v>
      </c>
      <c r="BE1749" s="175">
        <f t="shared" si="2007"/>
        <v>0</v>
      </c>
      <c r="BF1749" s="175">
        <f t="shared" si="2007"/>
        <v>0</v>
      </c>
      <c r="BG1749" s="175">
        <f t="shared" si="2007"/>
        <v>0</v>
      </c>
      <c r="BH1749" s="175">
        <f t="shared" si="2007"/>
        <v>0</v>
      </c>
      <c r="BI1749" s="175">
        <f t="shared" si="2007"/>
        <v>0</v>
      </c>
      <c r="BJ1749" s="175">
        <f t="shared" si="2007"/>
        <v>0</v>
      </c>
      <c r="BK1749" s="175">
        <f t="shared" si="2007"/>
        <v>0</v>
      </c>
      <c r="BL1749" s="175">
        <f t="shared" si="2007"/>
        <v>0</v>
      </c>
      <c r="BM1749" s="175">
        <f t="shared" si="2007"/>
        <v>0</v>
      </c>
      <c r="BN1749" s="175">
        <f t="shared" si="2007"/>
        <v>0</v>
      </c>
      <c r="BO1749" s="175">
        <f t="shared" si="2007"/>
        <v>0</v>
      </c>
      <c r="BP1749" s="175">
        <f t="shared" si="2007"/>
        <v>0</v>
      </c>
      <c r="BQ1749" s="175">
        <f t="shared" si="2007"/>
        <v>0</v>
      </c>
      <c r="BR1749" s="175">
        <f t="shared" si="2007"/>
        <v>0</v>
      </c>
      <c r="BS1749" s="175">
        <f t="shared" si="2007"/>
        <v>0</v>
      </c>
      <c r="BT1749" s="175">
        <f t="shared" si="2007"/>
        <v>0</v>
      </c>
      <c r="BU1749" s="175">
        <f t="shared" si="2007"/>
        <v>0</v>
      </c>
      <c r="BV1749" s="175">
        <f t="shared" si="2007"/>
        <v>0</v>
      </c>
      <c r="BW1749" s="175">
        <f t="shared" si="2007"/>
        <v>0</v>
      </c>
      <c r="BX1749" s="175">
        <f t="shared" si="2007"/>
        <v>0</v>
      </c>
      <c r="BY1749" s="175">
        <f t="shared" si="2007"/>
        <v>0</v>
      </c>
      <c r="BZ1749" s="175">
        <f t="shared" si="2007"/>
        <v>0</v>
      </c>
      <c r="CA1749" s="175">
        <f t="shared" si="2007"/>
        <v>0</v>
      </c>
      <c r="CB1749" s="175">
        <f t="shared" si="2007"/>
        <v>0</v>
      </c>
      <c r="CC1749" s="175">
        <f t="shared" si="2007"/>
        <v>0</v>
      </c>
      <c r="CD1749" s="175">
        <f t="shared" si="2007"/>
        <v>0</v>
      </c>
      <c r="CE1749" s="175">
        <f t="shared" ref="CE1749:CK1749" si="2008">CE1621</f>
        <v>0</v>
      </c>
      <c r="CF1749" s="175">
        <f t="shared" si="2008"/>
        <v>0</v>
      </c>
      <c r="CG1749" s="175">
        <f t="shared" si="2008"/>
        <v>0</v>
      </c>
      <c r="CH1749" s="175">
        <f t="shared" si="2008"/>
        <v>0</v>
      </c>
      <c r="CI1749" s="175">
        <f t="shared" si="2008"/>
        <v>0</v>
      </c>
      <c r="CJ1749" s="175">
        <f t="shared" si="2008"/>
        <v>0</v>
      </c>
      <c r="CK1749" s="175">
        <f t="shared" si="2008"/>
        <v>0</v>
      </c>
      <c r="CL1749" s="175">
        <f t="shared" ref="CL1749" si="2009">CL1621</f>
        <v>0</v>
      </c>
    </row>
    <row r="1750" spans="2:90" x14ac:dyDescent="0.4">
      <c r="B1750" s="235" t="str">
        <f>IFERROR(SUBSTITUTE(TRIM(MID(B1738, SEARCH("-", B1738) + 1, LEN(B1738))),":",""),"no unit")</f>
        <v>secondary</v>
      </c>
      <c r="D1750" t="s">
        <v>755</v>
      </c>
      <c r="E1750" s="8" t="str">
        <f t="shared" ref="E1750" si="2010">ROW()&amp;" "&amp;D1750</f>
        <v>1750 ADREV-S</v>
      </c>
      <c r="G1750" t="s">
        <v>332</v>
      </c>
      <c r="H1750" s="12"/>
      <c r="I1750" s="60"/>
      <c r="J1750" s="60"/>
      <c r="K1750" s="15"/>
      <c r="L1750" s="15"/>
      <c r="M1750" s="15"/>
      <c r="N1750" s="15"/>
      <c r="O1750" s="15"/>
      <c r="P1750" s="15"/>
      <c r="R1750" s="15"/>
      <c r="S1750" s="175"/>
      <c r="T1750" s="175"/>
      <c r="U1750" s="175"/>
      <c r="V1750" s="175"/>
      <c r="W1750" s="175"/>
      <c r="X1750" s="175"/>
      <c r="Y1750" s="175"/>
      <c r="Z1750" s="175"/>
      <c r="AA1750" s="175"/>
      <c r="AB1750" s="175"/>
      <c r="AC1750" s="175"/>
      <c r="AD1750" s="175"/>
      <c r="AE1750" s="175"/>
      <c r="AF1750" s="175"/>
      <c r="AG1750" s="175"/>
      <c r="AH1750" s="175"/>
      <c r="AI1750" s="175"/>
      <c r="AJ1750" s="175"/>
      <c r="AK1750" s="175"/>
      <c r="AL1750" s="175"/>
      <c r="AM1750" s="175"/>
      <c r="AN1750" s="175"/>
      <c r="AO1750" s="175"/>
      <c r="AP1750" s="175"/>
      <c r="AQ1750" s="175"/>
      <c r="AR1750" s="175"/>
      <c r="AS1750" s="175"/>
      <c r="AT1750" s="175"/>
      <c r="AU1750" s="175"/>
      <c r="AV1750" s="175"/>
      <c r="AW1750" s="175"/>
      <c r="AX1750" s="175"/>
      <c r="AY1750" s="175"/>
      <c r="AZ1750" s="175"/>
      <c r="BA1750" s="175"/>
      <c r="BB1750" s="175"/>
      <c r="BC1750" s="175"/>
      <c r="BD1750" s="175"/>
      <c r="BE1750" s="175"/>
      <c r="BF1750" s="175"/>
      <c r="BG1750" s="175"/>
      <c r="BH1750" s="175"/>
      <c r="BI1750" s="175"/>
      <c r="BJ1750" s="175"/>
      <c r="BK1750" s="175"/>
      <c r="BL1750" s="175"/>
      <c r="BM1750" s="175"/>
      <c r="BN1750" s="175"/>
      <c r="BO1750" s="175"/>
      <c r="BP1750" s="175"/>
      <c r="BQ1750" s="175"/>
      <c r="BR1750" s="175"/>
      <c r="BS1750" s="175"/>
      <c r="BT1750" s="175"/>
      <c r="BU1750" s="175"/>
      <c r="BV1750" s="175"/>
      <c r="BW1750" s="175"/>
      <c r="BX1750" s="175"/>
      <c r="BY1750" s="175"/>
      <c r="BZ1750" s="175"/>
      <c r="CA1750" s="175"/>
      <c r="CB1750" s="175"/>
      <c r="CC1750" s="175"/>
      <c r="CD1750" s="175"/>
      <c r="CE1750" s="175"/>
      <c r="CF1750" s="175"/>
      <c r="CG1750" s="175"/>
      <c r="CH1750" s="175"/>
      <c r="CI1750" s="175"/>
      <c r="CJ1750" s="175"/>
      <c r="CK1750" s="175"/>
      <c r="CL1750" s="175"/>
    </row>
    <row r="1751" spans="2:90" x14ac:dyDescent="0.4">
      <c r="B1751" s="132" t="str">
        <f>B1632</f>
        <v>Secondary revenue driver</v>
      </c>
      <c r="D1751" t="s">
        <v>755</v>
      </c>
      <c r="E1751" s="8" t="str">
        <f t="shared" si="1987"/>
        <v>1751 ADREV-S</v>
      </c>
      <c r="G1751" t="s">
        <v>332</v>
      </c>
      <c r="H1751" s="12"/>
      <c r="I1751" s="60"/>
      <c r="J1751" s="60"/>
      <c r="K1751" s="15"/>
      <c r="L1751" s="15"/>
      <c r="M1751" s="15"/>
      <c r="N1751" s="15"/>
      <c r="O1751" s="15"/>
      <c r="P1751" s="15"/>
      <c r="R1751" s="15"/>
      <c r="S1751" s="175" t="str">
        <f t="shared" ref="S1751" si="2011">S1623</f>
        <v>S$1613</v>
      </c>
      <c r="T1751" s="175" t="str">
        <f t="shared" ref="T1751:AX1751" si="2012">T1623</f>
        <v>T$1613</v>
      </c>
      <c r="U1751" s="175" t="str">
        <f t="shared" si="2012"/>
        <v>U$1613</v>
      </c>
      <c r="V1751" s="175" t="str">
        <f t="shared" si="2012"/>
        <v>V$1613</v>
      </c>
      <c r="W1751" s="175" t="str">
        <f t="shared" si="2012"/>
        <v>W$1613</v>
      </c>
      <c r="X1751" s="175" t="str">
        <f t="shared" si="2012"/>
        <v>X$1613</v>
      </c>
      <c r="Y1751" s="175" t="str">
        <f t="shared" si="2012"/>
        <v>Y$1613</v>
      </c>
      <c r="Z1751" s="175" t="str">
        <f t="shared" si="2012"/>
        <v>Z$1613</v>
      </c>
      <c r="AA1751" s="175" t="str">
        <f t="shared" si="2012"/>
        <v>AA$1613</v>
      </c>
      <c r="AB1751" s="175" t="str">
        <f t="shared" si="2012"/>
        <v>AB$1613</v>
      </c>
      <c r="AC1751" s="175" t="str">
        <f t="shared" si="2012"/>
        <v>AC$1613</v>
      </c>
      <c r="AD1751" s="175" t="str">
        <f t="shared" si="2012"/>
        <v>AD$1613</v>
      </c>
      <c r="AE1751" s="175" t="str">
        <f t="shared" si="2012"/>
        <v>AE$1613</v>
      </c>
      <c r="AF1751" s="175" t="str">
        <f t="shared" si="2012"/>
        <v>AF$1613</v>
      </c>
      <c r="AG1751" s="175" t="str">
        <f t="shared" si="2012"/>
        <v>AG$1613</v>
      </c>
      <c r="AH1751" s="175" t="str">
        <f t="shared" si="2012"/>
        <v>AH$1613</v>
      </c>
      <c r="AI1751" s="175" t="str">
        <f t="shared" si="2012"/>
        <v>AI$1613</v>
      </c>
      <c r="AJ1751" s="175" t="str">
        <f t="shared" si="2012"/>
        <v>AJ$1613</v>
      </c>
      <c r="AK1751" s="175" t="str">
        <f t="shared" si="2012"/>
        <v>AK$1613</v>
      </c>
      <c r="AL1751" s="175" t="str">
        <f t="shared" si="2012"/>
        <v>AL$1613</v>
      </c>
      <c r="AM1751" s="175" t="str">
        <f t="shared" si="2012"/>
        <v>AM$1613</v>
      </c>
      <c r="AN1751" s="175" t="str">
        <f t="shared" si="2012"/>
        <v>AN$1613</v>
      </c>
      <c r="AO1751" s="175" t="str">
        <f t="shared" si="2012"/>
        <v>AO$1613</v>
      </c>
      <c r="AP1751" s="175" t="str">
        <f t="shared" si="2012"/>
        <v>AP$1613</v>
      </c>
      <c r="AQ1751" s="175" t="str">
        <f t="shared" si="2012"/>
        <v>AQ$1613</v>
      </c>
      <c r="AR1751" s="175" t="str">
        <f t="shared" si="2012"/>
        <v>AR$1613</v>
      </c>
      <c r="AS1751" s="175" t="str">
        <f t="shared" si="2012"/>
        <v>AS$1613</v>
      </c>
      <c r="AT1751" s="175" t="str">
        <f t="shared" si="2012"/>
        <v>AT$1613</v>
      </c>
      <c r="AU1751" s="175" t="str">
        <f t="shared" si="2012"/>
        <v>AU$1613</v>
      </c>
      <c r="AV1751" s="175" t="str">
        <f t="shared" si="2012"/>
        <v>AV$1613</v>
      </c>
      <c r="AW1751" s="175" t="str">
        <f t="shared" si="2012"/>
        <v>AW$1613</v>
      </c>
      <c r="AX1751" s="175" t="str">
        <f t="shared" si="2012"/>
        <v>AX$1613</v>
      </c>
      <c r="AY1751" s="175" t="str">
        <f t="shared" ref="AY1751:CD1751" si="2013">AY1623</f>
        <v>AY$1613</v>
      </c>
      <c r="AZ1751" s="175" t="str">
        <f t="shared" si="2013"/>
        <v>AZ$1613</v>
      </c>
      <c r="BA1751" s="175" t="str">
        <f t="shared" si="2013"/>
        <v>BA$1613</v>
      </c>
      <c r="BB1751" s="175" t="str">
        <f t="shared" si="2013"/>
        <v>BB$1613</v>
      </c>
      <c r="BC1751" s="175" t="str">
        <f t="shared" si="2013"/>
        <v>BC$1613</v>
      </c>
      <c r="BD1751" s="175" t="str">
        <f t="shared" si="2013"/>
        <v>BD$1613</v>
      </c>
      <c r="BE1751" s="175" t="str">
        <f t="shared" si="2013"/>
        <v>BE$1613</v>
      </c>
      <c r="BF1751" s="175" t="str">
        <f t="shared" si="2013"/>
        <v>BF$1613</v>
      </c>
      <c r="BG1751" s="175" t="str">
        <f t="shared" si="2013"/>
        <v>BG$1613</v>
      </c>
      <c r="BH1751" s="175" t="str">
        <f t="shared" si="2013"/>
        <v>BH$1613</v>
      </c>
      <c r="BI1751" s="175" t="str">
        <f t="shared" si="2013"/>
        <v>BI$1613</v>
      </c>
      <c r="BJ1751" s="175" t="str">
        <f t="shared" si="2013"/>
        <v>BJ$1613</v>
      </c>
      <c r="BK1751" s="175" t="str">
        <f t="shared" si="2013"/>
        <v>BK$1613</v>
      </c>
      <c r="BL1751" s="175" t="str">
        <f t="shared" si="2013"/>
        <v>BL$1613</v>
      </c>
      <c r="BM1751" s="175" t="str">
        <f t="shared" si="2013"/>
        <v>BM$1613</v>
      </c>
      <c r="BN1751" s="175" t="str">
        <f t="shared" si="2013"/>
        <v>BN$1613</v>
      </c>
      <c r="BO1751" s="175" t="str">
        <f t="shared" si="2013"/>
        <v>BO$1613</v>
      </c>
      <c r="BP1751" s="175" t="str">
        <f t="shared" si="2013"/>
        <v>BP$1613</v>
      </c>
      <c r="BQ1751" s="175" t="str">
        <f t="shared" si="2013"/>
        <v>BQ$1613</v>
      </c>
      <c r="BR1751" s="175" t="str">
        <f t="shared" si="2013"/>
        <v>BR$1613</v>
      </c>
      <c r="BS1751" s="175" t="str">
        <f t="shared" si="2013"/>
        <v>BS$1613</v>
      </c>
      <c r="BT1751" s="175" t="str">
        <f t="shared" si="2013"/>
        <v>BT$1613</v>
      </c>
      <c r="BU1751" s="175" t="str">
        <f t="shared" si="2013"/>
        <v>BU$1613</v>
      </c>
      <c r="BV1751" s="175" t="str">
        <f t="shared" si="2013"/>
        <v>BV$1613</v>
      </c>
      <c r="BW1751" s="175" t="str">
        <f t="shared" si="2013"/>
        <v>BW$1613</v>
      </c>
      <c r="BX1751" s="175" t="str">
        <f t="shared" si="2013"/>
        <v>BX$1613</v>
      </c>
      <c r="BY1751" s="175" t="str">
        <f t="shared" si="2013"/>
        <v>BY$1613</v>
      </c>
      <c r="BZ1751" s="175" t="str">
        <f t="shared" si="2013"/>
        <v>BZ$1613</v>
      </c>
      <c r="CA1751" s="175" t="str">
        <f t="shared" si="2013"/>
        <v>CA$1613</v>
      </c>
      <c r="CB1751" s="175" t="str">
        <f t="shared" si="2013"/>
        <v>CB$1613</v>
      </c>
      <c r="CC1751" s="175" t="str">
        <f t="shared" si="2013"/>
        <v>CC$1613</v>
      </c>
      <c r="CD1751" s="175" t="str">
        <f t="shared" si="2013"/>
        <v>CD$1613</v>
      </c>
      <c r="CE1751" s="175" t="str">
        <f t="shared" ref="CE1751:CK1751" si="2014">CE1623</f>
        <v>CE$1613</v>
      </c>
      <c r="CF1751" s="175" t="str">
        <f t="shared" si="2014"/>
        <v>CF$1613</v>
      </c>
      <c r="CG1751" s="175" t="str">
        <f t="shared" si="2014"/>
        <v>CG$1613</v>
      </c>
      <c r="CH1751" s="175" t="str">
        <f t="shared" si="2014"/>
        <v>CH$1613</v>
      </c>
      <c r="CI1751" s="175" t="str">
        <f t="shared" si="2014"/>
        <v>CI$1613</v>
      </c>
      <c r="CJ1751" s="175" t="str">
        <f t="shared" si="2014"/>
        <v>CJ$1613</v>
      </c>
      <c r="CK1751" s="175" t="str">
        <f t="shared" si="2014"/>
        <v>CK$1613</v>
      </c>
      <c r="CL1751" s="175" t="str">
        <f t="shared" ref="CL1751" si="2015">CL1623</f>
        <v>CL$1613</v>
      </c>
    </row>
    <row r="1752" spans="2:90" x14ac:dyDescent="0.4">
      <c r="B1752" s="132" t="str">
        <f>B1633</f>
        <v>Secondary volume driver</v>
      </c>
      <c r="D1752" t="s">
        <v>755</v>
      </c>
      <c r="E1752" s="8" t="str">
        <f t="shared" si="1987"/>
        <v>1752 ADREV-S</v>
      </c>
      <c r="G1752" t="s">
        <v>332</v>
      </c>
      <c r="H1752" s="12"/>
      <c r="I1752" s="60"/>
      <c r="J1752" s="60"/>
      <c r="K1752" s="15"/>
      <c r="L1752" s="15"/>
      <c r="M1752" s="15"/>
      <c r="N1752" s="15"/>
      <c r="O1752" s="15"/>
      <c r="P1752" s="15"/>
      <c r="R1752" s="15"/>
      <c r="S1752" s="175" t="str">
        <f t="shared" ref="S1752" si="2016">S1624</f>
        <v>S$15</v>
      </c>
      <c r="T1752" s="175" t="str">
        <f t="shared" ref="T1752:AX1752" si="2017">T1624</f>
        <v>T$15</v>
      </c>
      <c r="U1752" s="175" t="str">
        <f t="shared" si="2017"/>
        <v>U$15</v>
      </c>
      <c r="V1752" s="175" t="str">
        <f t="shared" si="2017"/>
        <v>V$15</v>
      </c>
      <c r="W1752" s="175" t="str">
        <f t="shared" si="2017"/>
        <v>W$15</v>
      </c>
      <c r="X1752" s="175" t="str">
        <f t="shared" si="2017"/>
        <v>X$15</v>
      </c>
      <c r="Y1752" s="175" t="str">
        <f t="shared" si="2017"/>
        <v>Y$15</v>
      </c>
      <c r="Z1752" s="175" t="str">
        <f t="shared" si="2017"/>
        <v>Z$15</v>
      </c>
      <c r="AA1752" s="175" t="str">
        <f t="shared" si="2017"/>
        <v>AA$15</v>
      </c>
      <c r="AB1752" s="175" t="str">
        <f t="shared" si="2017"/>
        <v>AB$15</v>
      </c>
      <c r="AC1752" s="175" t="str">
        <f t="shared" si="2017"/>
        <v>AC$15</v>
      </c>
      <c r="AD1752" s="175" t="str">
        <f t="shared" si="2017"/>
        <v>AD$15</v>
      </c>
      <c r="AE1752" s="175" t="str">
        <f t="shared" si="2017"/>
        <v>AE$15</v>
      </c>
      <c r="AF1752" s="175" t="str">
        <f t="shared" si="2017"/>
        <v>AF$15</v>
      </c>
      <c r="AG1752" s="175" t="str">
        <f t="shared" si="2017"/>
        <v>AG$15</v>
      </c>
      <c r="AH1752" s="175" t="str">
        <f t="shared" si="2017"/>
        <v>AH$15</v>
      </c>
      <c r="AI1752" s="175" t="str">
        <f t="shared" si="2017"/>
        <v>AI$15</v>
      </c>
      <c r="AJ1752" s="175" t="str">
        <f t="shared" si="2017"/>
        <v>AJ$15</v>
      </c>
      <c r="AK1752" s="175" t="str">
        <f t="shared" si="2017"/>
        <v>AK$15</v>
      </c>
      <c r="AL1752" s="175" t="str">
        <f t="shared" si="2017"/>
        <v>AL$15</v>
      </c>
      <c r="AM1752" s="175" t="str">
        <f t="shared" si="2017"/>
        <v>AM$15</v>
      </c>
      <c r="AN1752" s="175" t="str">
        <f t="shared" si="2017"/>
        <v>AN$15</v>
      </c>
      <c r="AO1752" s="175" t="str">
        <f t="shared" si="2017"/>
        <v>AO$15</v>
      </c>
      <c r="AP1752" s="175" t="str">
        <f t="shared" si="2017"/>
        <v>AP$15</v>
      </c>
      <c r="AQ1752" s="175" t="str">
        <f t="shared" si="2017"/>
        <v>AQ$15</v>
      </c>
      <c r="AR1752" s="175" t="str">
        <f t="shared" si="2017"/>
        <v>AR$15</v>
      </c>
      <c r="AS1752" s="175" t="str">
        <f t="shared" si="2017"/>
        <v>AS$15</v>
      </c>
      <c r="AT1752" s="175" t="str">
        <f t="shared" si="2017"/>
        <v>AT$15</v>
      </c>
      <c r="AU1752" s="175" t="str">
        <f t="shared" si="2017"/>
        <v>AU$15</v>
      </c>
      <c r="AV1752" s="175" t="str">
        <f t="shared" si="2017"/>
        <v>AV$15</v>
      </c>
      <c r="AW1752" s="175" t="str">
        <f t="shared" si="2017"/>
        <v>AW$15</v>
      </c>
      <c r="AX1752" s="175" t="str">
        <f t="shared" si="2017"/>
        <v>AX$15</v>
      </c>
      <c r="AY1752" s="175" t="str">
        <f t="shared" ref="AY1752:CD1752" si="2018">AY1624</f>
        <v>AY$15</v>
      </c>
      <c r="AZ1752" s="175" t="str">
        <f t="shared" si="2018"/>
        <v>AZ$15</v>
      </c>
      <c r="BA1752" s="175" t="str">
        <f t="shared" si="2018"/>
        <v>BA$15</v>
      </c>
      <c r="BB1752" s="175" t="str">
        <f t="shared" si="2018"/>
        <v>BB$15</v>
      </c>
      <c r="BC1752" s="175" t="str">
        <f t="shared" si="2018"/>
        <v>BC$15</v>
      </c>
      <c r="BD1752" s="175" t="str">
        <f t="shared" si="2018"/>
        <v>BD$15</v>
      </c>
      <c r="BE1752" s="175" t="str">
        <f t="shared" si="2018"/>
        <v>BE$15</v>
      </c>
      <c r="BF1752" s="175" t="str">
        <f t="shared" si="2018"/>
        <v>BF$15</v>
      </c>
      <c r="BG1752" s="175" t="str">
        <f t="shared" si="2018"/>
        <v>BG$15</v>
      </c>
      <c r="BH1752" s="175" t="str">
        <f t="shared" si="2018"/>
        <v>BH$15</v>
      </c>
      <c r="BI1752" s="175" t="str">
        <f t="shared" si="2018"/>
        <v>BI$15</v>
      </c>
      <c r="BJ1752" s="175" t="str">
        <f t="shared" si="2018"/>
        <v>BJ$15</v>
      </c>
      <c r="BK1752" s="175" t="str">
        <f t="shared" si="2018"/>
        <v>BK$15</v>
      </c>
      <c r="BL1752" s="175" t="str">
        <f t="shared" si="2018"/>
        <v>BL$15</v>
      </c>
      <c r="BM1752" s="175" t="str">
        <f t="shared" si="2018"/>
        <v>BM$15</v>
      </c>
      <c r="BN1752" s="175" t="str">
        <f t="shared" si="2018"/>
        <v>BN$15</v>
      </c>
      <c r="BO1752" s="175" t="str">
        <f t="shared" si="2018"/>
        <v>BO$15</v>
      </c>
      <c r="BP1752" s="175" t="str">
        <f t="shared" si="2018"/>
        <v>BP$15</v>
      </c>
      <c r="BQ1752" s="175" t="str">
        <f t="shared" si="2018"/>
        <v>BQ$15</v>
      </c>
      <c r="BR1752" s="175" t="str">
        <f t="shared" si="2018"/>
        <v>BR$15</v>
      </c>
      <c r="BS1752" s="175" t="str">
        <f t="shared" si="2018"/>
        <v>BS$15</v>
      </c>
      <c r="BT1752" s="175" t="str">
        <f t="shared" si="2018"/>
        <v>BT$15</v>
      </c>
      <c r="BU1752" s="175" t="str">
        <f t="shared" si="2018"/>
        <v>BU$15</v>
      </c>
      <c r="BV1752" s="175" t="str">
        <f t="shared" si="2018"/>
        <v>BV$15</v>
      </c>
      <c r="BW1752" s="175" t="str">
        <f t="shared" si="2018"/>
        <v>BW$15</v>
      </c>
      <c r="BX1752" s="175" t="str">
        <f t="shared" si="2018"/>
        <v>BX$15</v>
      </c>
      <c r="BY1752" s="175" t="str">
        <f t="shared" si="2018"/>
        <v>BY$15</v>
      </c>
      <c r="BZ1752" s="175" t="str">
        <f t="shared" si="2018"/>
        <v>BZ$15</v>
      </c>
      <c r="CA1752" s="175" t="str">
        <f t="shared" si="2018"/>
        <v>CA$15</v>
      </c>
      <c r="CB1752" s="175" t="str">
        <f t="shared" si="2018"/>
        <v>CB$15</v>
      </c>
      <c r="CC1752" s="175" t="str">
        <f t="shared" si="2018"/>
        <v>CC$15</v>
      </c>
      <c r="CD1752" s="175" t="str">
        <f t="shared" si="2018"/>
        <v>CD$15</v>
      </c>
      <c r="CE1752" s="175" t="str">
        <f t="shared" ref="CE1752:CK1752" si="2019">CE1624</f>
        <v>CE$15</v>
      </c>
      <c r="CF1752" s="175" t="str">
        <f t="shared" si="2019"/>
        <v>CF$15</v>
      </c>
      <c r="CG1752" s="175" t="str">
        <f t="shared" si="2019"/>
        <v>CG$15</v>
      </c>
      <c r="CH1752" s="175" t="str">
        <f t="shared" si="2019"/>
        <v>CH$15</v>
      </c>
      <c r="CI1752" s="175" t="str">
        <f t="shared" si="2019"/>
        <v>CI$15</v>
      </c>
      <c r="CJ1752" s="175" t="str">
        <f t="shared" si="2019"/>
        <v>CJ$15</v>
      </c>
      <c r="CK1752" s="175" t="str">
        <f t="shared" si="2019"/>
        <v>CK$15</v>
      </c>
      <c r="CL1752" s="175" t="str">
        <f t="shared" ref="CL1752" si="2020">CL1624</f>
        <v>CL$15</v>
      </c>
    </row>
    <row r="1753" spans="2:90" x14ac:dyDescent="0.4">
      <c r="E1753" s="8"/>
      <c r="H1753" s="12"/>
      <c r="I1753" s="60"/>
      <c r="J1753" s="60"/>
      <c r="K1753" s="15"/>
      <c r="L1753" s="15"/>
      <c r="M1753" s="15"/>
      <c r="N1753" s="15"/>
      <c r="O1753" s="15"/>
      <c r="P1753" s="15"/>
      <c r="R1753" s="15"/>
      <c r="S1753" s="76"/>
      <c r="T1753" s="76"/>
      <c r="U1753" s="76"/>
      <c r="V1753" s="76"/>
      <c r="W1753" s="76"/>
      <c r="X1753" s="76"/>
      <c r="Y1753" s="76"/>
      <c r="Z1753" s="76"/>
      <c r="AA1753" s="76"/>
      <c r="AB1753" s="76"/>
      <c r="AC1753" s="76"/>
      <c r="AD1753" s="76"/>
      <c r="AE1753" s="76"/>
      <c r="AF1753" s="76"/>
      <c r="AG1753" s="76"/>
      <c r="AH1753" s="76"/>
      <c r="AI1753" s="76"/>
      <c r="AJ1753" s="76"/>
      <c r="AK1753" s="76"/>
      <c r="AL1753" s="76"/>
      <c r="AM1753" s="76"/>
      <c r="AN1753" s="76"/>
      <c r="AO1753" s="76"/>
      <c r="AP1753" s="76"/>
      <c r="AQ1753" s="76"/>
      <c r="AR1753" s="76"/>
      <c r="AS1753" s="76"/>
      <c r="AT1753" s="76"/>
      <c r="AU1753" s="76"/>
      <c r="AV1753" s="76"/>
      <c r="AW1753" s="76"/>
      <c r="AX1753" s="76"/>
      <c r="AY1753" s="76"/>
      <c r="AZ1753" s="76"/>
      <c r="BA1753" s="76"/>
      <c r="BB1753" s="76"/>
      <c r="BC1753" s="76"/>
      <c r="BD1753" s="76"/>
      <c r="BE1753" s="76"/>
      <c r="BF1753" s="76"/>
      <c r="BG1753" s="76"/>
      <c r="BH1753" s="76"/>
      <c r="BI1753" s="76"/>
      <c r="BJ1753" s="76"/>
      <c r="BK1753" s="76"/>
      <c r="BL1753" s="76"/>
      <c r="BM1753" s="76"/>
      <c r="BN1753" s="76"/>
      <c r="BO1753" s="76"/>
      <c r="BP1753" s="76"/>
      <c r="BQ1753" s="76"/>
      <c r="BR1753" s="76"/>
      <c r="BS1753" s="76"/>
      <c r="BT1753" s="76"/>
      <c r="BU1753" s="76"/>
      <c r="BV1753" s="76"/>
      <c r="BW1753" s="76"/>
      <c r="BX1753" s="76"/>
      <c r="BY1753" s="76"/>
      <c r="BZ1753" s="76"/>
      <c r="CA1753" s="76"/>
      <c r="CB1753" s="76"/>
      <c r="CC1753" s="76"/>
      <c r="CD1753" s="76"/>
      <c r="CE1753" s="76"/>
      <c r="CF1753" s="76"/>
      <c r="CG1753" s="76"/>
      <c r="CH1753" s="76"/>
      <c r="CI1753" s="76"/>
      <c r="CJ1753" s="76"/>
      <c r="CK1753" s="76"/>
      <c r="CL1753" s="76"/>
    </row>
    <row r="1754" spans="2:90" x14ac:dyDescent="0.4">
      <c r="B1754" s="171" t="s">
        <v>490</v>
      </c>
      <c r="E1754" s="8"/>
      <c r="H1754" s="170"/>
      <c r="I1754" s="172"/>
      <c r="J1754" s="172"/>
      <c r="K1754" s="193"/>
      <c r="L1754" s="193"/>
      <c r="M1754" s="193"/>
      <c r="N1754" s="193"/>
      <c r="O1754" s="193"/>
      <c r="P1754" s="193"/>
      <c r="R1754" s="194"/>
      <c r="S1754" s="170"/>
      <c r="T1754" s="170"/>
      <c r="U1754" s="170"/>
      <c r="V1754" s="170"/>
      <c r="W1754" s="170"/>
      <c r="X1754" s="170"/>
      <c r="Y1754" s="170"/>
      <c r="Z1754" s="170"/>
      <c r="AA1754" s="170"/>
      <c r="AB1754" s="170"/>
      <c r="AC1754" s="170"/>
      <c r="AD1754" s="170"/>
      <c r="AE1754" s="170"/>
      <c r="AF1754" s="170"/>
      <c r="AG1754" s="170"/>
      <c r="AH1754" s="170"/>
      <c r="AI1754" s="170"/>
      <c r="AJ1754" s="170"/>
      <c r="AK1754" s="170"/>
      <c r="AL1754" s="170"/>
      <c r="AM1754" s="170"/>
      <c r="AN1754" s="170"/>
      <c r="AO1754" s="170"/>
      <c r="AP1754" s="170"/>
      <c r="AQ1754" s="170"/>
      <c r="AR1754" s="170"/>
      <c r="AS1754" s="170"/>
      <c r="AT1754" s="170"/>
      <c r="AU1754" s="170"/>
      <c r="AV1754" s="170"/>
      <c r="AW1754" s="170"/>
      <c r="AX1754" s="170"/>
      <c r="AY1754" s="170"/>
      <c r="AZ1754" s="170"/>
      <c r="BA1754" s="170"/>
      <c r="BB1754" s="170"/>
      <c r="BC1754" s="170"/>
      <c r="BD1754" s="170"/>
      <c r="BE1754" s="170"/>
      <c r="BF1754" s="170"/>
      <c r="BG1754" s="170"/>
      <c r="BH1754" s="170"/>
      <c r="BI1754" s="170"/>
      <c r="BJ1754" s="170"/>
      <c r="BK1754" s="170"/>
      <c r="BL1754" s="170"/>
      <c r="BM1754" s="170"/>
      <c r="BN1754" s="170"/>
      <c r="BO1754" s="170"/>
      <c r="BP1754" s="170"/>
      <c r="BQ1754" s="170"/>
      <c r="BR1754" s="170"/>
      <c r="BS1754" s="170"/>
      <c r="BT1754" s="170"/>
      <c r="BU1754" s="170"/>
      <c r="BV1754" s="170"/>
      <c r="BW1754" s="170"/>
      <c r="BX1754" s="170"/>
      <c r="BY1754" s="170"/>
      <c r="BZ1754" s="170"/>
      <c r="CA1754" s="170"/>
      <c r="CB1754" s="170"/>
      <c r="CC1754" s="170"/>
      <c r="CD1754" s="170"/>
      <c r="CE1754" s="170"/>
      <c r="CF1754" s="170"/>
      <c r="CG1754" s="170"/>
      <c r="CH1754" s="170"/>
      <c r="CI1754" s="170"/>
      <c r="CJ1754" s="170"/>
      <c r="CK1754" s="170"/>
      <c r="CL1754" s="170"/>
    </row>
    <row r="1755" spans="2:90" x14ac:dyDescent="0.4">
      <c r="B1755" s="171" t="s">
        <v>492</v>
      </c>
      <c r="E1755" s="8"/>
      <c r="H1755" s="170"/>
      <c r="I1755" s="172"/>
      <c r="J1755" s="172"/>
      <c r="K1755" s="193"/>
      <c r="L1755" s="193"/>
      <c r="M1755" s="193"/>
      <c r="N1755" s="193"/>
      <c r="O1755" s="193"/>
      <c r="P1755" s="193"/>
      <c r="R1755" s="194"/>
      <c r="S1755" s="170"/>
      <c r="T1755" s="170"/>
      <c r="U1755" s="170"/>
      <c r="V1755" s="170"/>
      <c r="W1755" s="170"/>
      <c r="X1755" s="170"/>
      <c r="Y1755" s="170"/>
      <c r="Z1755" s="170"/>
      <c r="AA1755" s="170"/>
      <c r="AB1755" s="170"/>
      <c r="AC1755" s="170"/>
      <c r="AD1755" s="170"/>
      <c r="AE1755" s="170"/>
      <c r="AF1755" s="170"/>
      <c r="AG1755" s="170"/>
      <c r="AH1755" s="170"/>
      <c r="AI1755" s="170"/>
      <c r="AJ1755" s="170"/>
      <c r="AK1755" s="170"/>
      <c r="AL1755" s="170"/>
      <c r="AM1755" s="170"/>
      <c r="AN1755" s="170"/>
      <c r="AO1755" s="170"/>
      <c r="AP1755" s="170"/>
      <c r="AQ1755" s="170"/>
      <c r="AR1755" s="170"/>
      <c r="AS1755" s="170"/>
      <c r="AT1755" s="170"/>
      <c r="AU1755" s="170"/>
      <c r="AV1755" s="170"/>
      <c r="AW1755" s="170"/>
      <c r="AX1755" s="170"/>
      <c r="AY1755" s="170"/>
      <c r="AZ1755" s="170"/>
      <c r="BA1755" s="170"/>
      <c r="BB1755" s="170"/>
      <c r="BC1755" s="170"/>
      <c r="BD1755" s="170"/>
      <c r="BE1755" s="170"/>
      <c r="BF1755" s="170"/>
      <c r="BG1755" s="170"/>
      <c r="BH1755" s="170"/>
      <c r="BI1755" s="170"/>
      <c r="BJ1755" s="170"/>
      <c r="BK1755" s="170"/>
      <c r="BL1755" s="170"/>
      <c r="BM1755" s="170"/>
      <c r="BN1755" s="170"/>
      <c r="BO1755" s="170"/>
      <c r="BP1755" s="170"/>
      <c r="BQ1755" s="170"/>
      <c r="BR1755" s="170"/>
      <c r="BS1755" s="170"/>
      <c r="BT1755" s="170"/>
      <c r="BU1755" s="170"/>
      <c r="BV1755" s="170"/>
      <c r="BW1755" s="170"/>
      <c r="BX1755" s="170"/>
      <c r="BY1755" s="170"/>
      <c r="BZ1755" s="170"/>
      <c r="CA1755" s="170"/>
      <c r="CB1755" s="170"/>
      <c r="CC1755" s="170"/>
      <c r="CD1755" s="170"/>
      <c r="CE1755" s="170"/>
      <c r="CF1755" s="170"/>
      <c r="CG1755" s="170"/>
      <c r="CH1755" s="170"/>
      <c r="CI1755" s="170"/>
      <c r="CJ1755" s="170"/>
      <c r="CK1755" s="170"/>
      <c r="CL1755" s="170"/>
    </row>
    <row r="1756" spans="2:90" x14ac:dyDescent="0.4">
      <c r="B1756" s="171" t="s">
        <v>461</v>
      </c>
      <c r="E1756" s="8"/>
      <c r="H1756" s="170"/>
      <c r="I1756" s="172"/>
      <c r="J1756" s="172"/>
      <c r="K1756" s="193"/>
      <c r="L1756" s="193"/>
      <c r="M1756" s="193"/>
      <c r="N1756" s="193"/>
      <c r="O1756" s="193"/>
      <c r="P1756" s="193"/>
      <c r="R1756" s="194"/>
      <c r="S1756" s="195" t="str">
        <f t="shared" ref="S1756:AX1756" si="2021">S$16</f>
        <v>S$12</v>
      </c>
      <c r="T1756" s="195" t="str">
        <f t="shared" si="2021"/>
        <v>T$12</v>
      </c>
      <c r="U1756" s="195" t="str">
        <f t="shared" si="2021"/>
        <v>U$12</v>
      </c>
      <c r="V1756" s="195" t="str">
        <f t="shared" si="2021"/>
        <v>V$12</v>
      </c>
      <c r="W1756" s="195" t="str">
        <f t="shared" si="2021"/>
        <v>W$12</v>
      </c>
      <c r="X1756" s="195" t="str">
        <f t="shared" si="2021"/>
        <v>X$12</v>
      </c>
      <c r="Y1756" s="195" t="str">
        <f t="shared" si="2021"/>
        <v>Y$12</v>
      </c>
      <c r="Z1756" s="195" t="str">
        <f t="shared" si="2021"/>
        <v>Z$12</v>
      </c>
      <c r="AA1756" s="195" t="str">
        <f t="shared" si="2021"/>
        <v>AA$12</v>
      </c>
      <c r="AB1756" s="195" t="str">
        <f t="shared" si="2021"/>
        <v>AB$12</v>
      </c>
      <c r="AC1756" s="195" t="str">
        <f t="shared" si="2021"/>
        <v>AC$12</v>
      </c>
      <c r="AD1756" s="195" t="str">
        <f t="shared" si="2021"/>
        <v>AD$12</v>
      </c>
      <c r="AE1756" s="195" t="str">
        <f t="shared" si="2021"/>
        <v>AE$12</v>
      </c>
      <c r="AF1756" s="195" t="str">
        <f t="shared" si="2021"/>
        <v>AF$12</v>
      </c>
      <c r="AG1756" s="195" t="str">
        <f t="shared" si="2021"/>
        <v>AG$12</v>
      </c>
      <c r="AH1756" s="195" t="str">
        <f t="shared" si="2021"/>
        <v>AH$12</v>
      </c>
      <c r="AI1756" s="195" t="str">
        <f t="shared" si="2021"/>
        <v>AI$12</v>
      </c>
      <c r="AJ1756" s="195" t="str">
        <f t="shared" si="2021"/>
        <v>AJ$12</v>
      </c>
      <c r="AK1756" s="195" t="str">
        <f t="shared" si="2021"/>
        <v>AK$12</v>
      </c>
      <c r="AL1756" s="195" t="str">
        <f t="shared" si="2021"/>
        <v>AL$12</v>
      </c>
      <c r="AM1756" s="195" t="str">
        <f t="shared" si="2021"/>
        <v>AM$12</v>
      </c>
      <c r="AN1756" s="195" t="str">
        <f t="shared" si="2021"/>
        <v>AN$12</v>
      </c>
      <c r="AO1756" s="195" t="str">
        <f t="shared" si="2021"/>
        <v>AO$12</v>
      </c>
      <c r="AP1756" s="195" t="str">
        <f t="shared" si="2021"/>
        <v>AP$12</v>
      </c>
      <c r="AQ1756" s="195" t="str">
        <f t="shared" si="2021"/>
        <v>AQ$12</v>
      </c>
      <c r="AR1756" s="195" t="str">
        <f t="shared" si="2021"/>
        <v>AR$12</v>
      </c>
      <c r="AS1756" s="195" t="str">
        <f t="shared" si="2021"/>
        <v>AS$12</v>
      </c>
      <c r="AT1756" s="195" t="str">
        <f t="shared" si="2021"/>
        <v>AT$12</v>
      </c>
      <c r="AU1756" s="195" t="str">
        <f t="shared" si="2021"/>
        <v>AU$12</v>
      </c>
      <c r="AV1756" s="195" t="str">
        <f t="shared" si="2021"/>
        <v>AV$12</v>
      </c>
      <c r="AW1756" s="195" t="str">
        <f t="shared" si="2021"/>
        <v>AW$12</v>
      </c>
      <c r="AX1756" s="195" t="str">
        <f t="shared" si="2021"/>
        <v>AX$12</v>
      </c>
      <c r="AY1756" s="195" t="str">
        <f t="shared" ref="AY1756:CD1756" si="2022">AY$16</f>
        <v>AY$12</v>
      </c>
      <c r="AZ1756" s="195" t="str">
        <f t="shared" si="2022"/>
        <v>AZ$12</v>
      </c>
      <c r="BA1756" s="195" t="str">
        <f t="shared" si="2022"/>
        <v>BA$12</v>
      </c>
      <c r="BB1756" s="195" t="str">
        <f t="shared" si="2022"/>
        <v>BB$12</v>
      </c>
      <c r="BC1756" s="195" t="str">
        <f t="shared" si="2022"/>
        <v>BC$12</v>
      </c>
      <c r="BD1756" s="195" t="str">
        <f t="shared" si="2022"/>
        <v>BD$12</v>
      </c>
      <c r="BE1756" s="195" t="str">
        <f t="shared" si="2022"/>
        <v>BE$12</v>
      </c>
      <c r="BF1756" s="195" t="str">
        <f t="shared" si="2022"/>
        <v>BF$12</v>
      </c>
      <c r="BG1756" s="195" t="str">
        <f t="shared" si="2022"/>
        <v>BG$12</v>
      </c>
      <c r="BH1756" s="195" t="str">
        <f t="shared" si="2022"/>
        <v>BH$12</v>
      </c>
      <c r="BI1756" s="195" t="str">
        <f t="shared" si="2022"/>
        <v>BI$12</v>
      </c>
      <c r="BJ1756" s="195" t="str">
        <f t="shared" si="2022"/>
        <v>BJ$12</v>
      </c>
      <c r="BK1756" s="195" t="str">
        <f t="shared" si="2022"/>
        <v>BK$12</v>
      </c>
      <c r="BL1756" s="195" t="str">
        <f t="shared" si="2022"/>
        <v>BL$12</v>
      </c>
      <c r="BM1756" s="195" t="str">
        <f t="shared" si="2022"/>
        <v>BM$12</v>
      </c>
      <c r="BN1756" s="195" t="str">
        <f t="shared" si="2022"/>
        <v>BN$12</v>
      </c>
      <c r="BO1756" s="195" t="str">
        <f t="shared" si="2022"/>
        <v>BO$12</v>
      </c>
      <c r="BP1756" s="195" t="str">
        <f t="shared" si="2022"/>
        <v>BP$12</v>
      </c>
      <c r="BQ1756" s="195" t="str">
        <f t="shared" si="2022"/>
        <v>BQ$12</v>
      </c>
      <c r="BR1756" s="195" t="str">
        <f t="shared" si="2022"/>
        <v>BR$12</v>
      </c>
      <c r="BS1756" s="195" t="str">
        <f t="shared" si="2022"/>
        <v>BS$12</v>
      </c>
      <c r="BT1756" s="195" t="str">
        <f t="shared" si="2022"/>
        <v>BT$12</v>
      </c>
      <c r="BU1756" s="195" t="str">
        <f t="shared" si="2022"/>
        <v>BU$12</v>
      </c>
      <c r="BV1756" s="195" t="str">
        <f t="shared" si="2022"/>
        <v>BV$12</v>
      </c>
      <c r="BW1756" s="195" t="str">
        <f t="shared" si="2022"/>
        <v>BW$12</v>
      </c>
      <c r="BX1756" s="195" t="str">
        <f t="shared" si="2022"/>
        <v>BX$12</v>
      </c>
      <c r="BY1756" s="195" t="str">
        <f t="shared" si="2022"/>
        <v>BY$12</v>
      </c>
      <c r="BZ1756" s="195" t="str">
        <f t="shared" si="2022"/>
        <v>BZ$12</v>
      </c>
      <c r="CA1756" s="195" t="str">
        <f t="shared" si="2022"/>
        <v>CA$12</v>
      </c>
      <c r="CB1756" s="195" t="str">
        <f t="shared" si="2022"/>
        <v>CB$12</v>
      </c>
      <c r="CC1756" s="195" t="str">
        <f t="shared" si="2022"/>
        <v>CC$12</v>
      </c>
      <c r="CD1756" s="195" t="str">
        <f t="shared" si="2022"/>
        <v>CD$12</v>
      </c>
      <c r="CE1756" s="195" t="str">
        <f t="shared" ref="CE1756:CL1756" si="2023">CE$16</f>
        <v>CE$12</v>
      </c>
      <c r="CF1756" s="195" t="str">
        <f t="shared" si="2023"/>
        <v>CF$12</v>
      </c>
      <c r="CG1756" s="195" t="str">
        <f t="shared" si="2023"/>
        <v>CG$12</v>
      </c>
      <c r="CH1756" s="195" t="str">
        <f t="shared" si="2023"/>
        <v>CH$12</v>
      </c>
      <c r="CI1756" s="195" t="str">
        <f t="shared" si="2023"/>
        <v>CI$12</v>
      </c>
      <c r="CJ1756" s="195" t="str">
        <f t="shared" si="2023"/>
        <v>CJ$12</v>
      </c>
      <c r="CK1756" s="195" t="str">
        <f t="shared" si="2023"/>
        <v>CK$12</v>
      </c>
      <c r="CL1756" s="195" t="str">
        <f t="shared" si="2023"/>
        <v>CL$12</v>
      </c>
    </row>
    <row r="1757" spans="2:90" x14ac:dyDescent="0.4">
      <c r="B1757" s="171" t="s">
        <v>462</v>
      </c>
      <c r="E1757" s="8"/>
      <c r="H1757" s="196"/>
      <c r="I1757" s="197"/>
      <c r="J1757" s="197"/>
      <c r="K1757" s="198"/>
      <c r="L1757" s="198"/>
      <c r="M1757" s="198"/>
      <c r="N1757" s="198"/>
      <c r="O1757" s="198"/>
      <c r="P1757" s="198"/>
      <c r="R1757" s="198"/>
      <c r="S1757" s="195" t="str">
        <f t="shared" ref="S1757:AX1757" si="2024">S$17</f>
        <v>S$13</v>
      </c>
      <c r="T1757" s="195" t="str">
        <f t="shared" si="2024"/>
        <v>T$13</v>
      </c>
      <c r="U1757" s="195" t="str">
        <f t="shared" si="2024"/>
        <v>U$13</v>
      </c>
      <c r="V1757" s="195" t="str">
        <f t="shared" si="2024"/>
        <v>V$13</v>
      </c>
      <c r="W1757" s="195" t="str">
        <f t="shared" si="2024"/>
        <v>W$13</v>
      </c>
      <c r="X1757" s="195" t="str">
        <f t="shared" si="2024"/>
        <v>X$13</v>
      </c>
      <c r="Y1757" s="195" t="str">
        <f t="shared" si="2024"/>
        <v>Y$13</v>
      </c>
      <c r="Z1757" s="195" t="str">
        <f t="shared" si="2024"/>
        <v>Z$13</v>
      </c>
      <c r="AA1757" s="195" t="str">
        <f t="shared" si="2024"/>
        <v>AA$13</v>
      </c>
      <c r="AB1757" s="195" t="str">
        <f t="shared" si="2024"/>
        <v>AB$13</v>
      </c>
      <c r="AC1757" s="195" t="str">
        <f t="shared" si="2024"/>
        <v>AC$13</v>
      </c>
      <c r="AD1757" s="195" t="str">
        <f t="shared" si="2024"/>
        <v>AD$13</v>
      </c>
      <c r="AE1757" s="195" t="str">
        <f t="shared" si="2024"/>
        <v>AE$13</v>
      </c>
      <c r="AF1757" s="195" t="str">
        <f t="shared" si="2024"/>
        <v>AF$13</v>
      </c>
      <c r="AG1757" s="195" t="str">
        <f t="shared" si="2024"/>
        <v>AG$13</v>
      </c>
      <c r="AH1757" s="195" t="str">
        <f t="shared" si="2024"/>
        <v>AH$13</v>
      </c>
      <c r="AI1757" s="195" t="str">
        <f t="shared" si="2024"/>
        <v>AI$13</v>
      </c>
      <c r="AJ1757" s="195" t="str">
        <f t="shared" si="2024"/>
        <v>AJ$13</v>
      </c>
      <c r="AK1757" s="195" t="str">
        <f t="shared" si="2024"/>
        <v>AK$13</v>
      </c>
      <c r="AL1757" s="195" t="str">
        <f t="shared" si="2024"/>
        <v>AL$13</v>
      </c>
      <c r="AM1757" s="195" t="str">
        <f t="shared" si="2024"/>
        <v>AM$13</v>
      </c>
      <c r="AN1757" s="195" t="str">
        <f t="shared" si="2024"/>
        <v>AN$13</v>
      </c>
      <c r="AO1757" s="195" t="str">
        <f t="shared" si="2024"/>
        <v>AO$13</v>
      </c>
      <c r="AP1757" s="195" t="str">
        <f t="shared" si="2024"/>
        <v>AP$13</v>
      </c>
      <c r="AQ1757" s="195" t="str">
        <f t="shared" si="2024"/>
        <v>AQ$13</v>
      </c>
      <c r="AR1757" s="195" t="str">
        <f t="shared" si="2024"/>
        <v>AR$13</v>
      </c>
      <c r="AS1757" s="195" t="str">
        <f t="shared" si="2024"/>
        <v>AS$13</v>
      </c>
      <c r="AT1757" s="195" t="str">
        <f t="shared" si="2024"/>
        <v>AT$13</v>
      </c>
      <c r="AU1757" s="195" t="str">
        <f t="shared" si="2024"/>
        <v>AU$13</v>
      </c>
      <c r="AV1757" s="195" t="str">
        <f t="shared" si="2024"/>
        <v>AV$13</v>
      </c>
      <c r="AW1757" s="195" t="str">
        <f t="shared" si="2024"/>
        <v>AW$13</v>
      </c>
      <c r="AX1757" s="195" t="str">
        <f t="shared" si="2024"/>
        <v>AX$13</v>
      </c>
      <c r="AY1757" s="195" t="str">
        <f t="shared" ref="AY1757:CD1757" si="2025">AY$17</f>
        <v>AY$13</v>
      </c>
      <c r="AZ1757" s="195" t="str">
        <f t="shared" si="2025"/>
        <v>AZ$13</v>
      </c>
      <c r="BA1757" s="195" t="str">
        <f t="shared" si="2025"/>
        <v>BA$13</v>
      </c>
      <c r="BB1757" s="195" t="str">
        <f t="shared" si="2025"/>
        <v>BB$13</v>
      </c>
      <c r="BC1757" s="195" t="str">
        <f t="shared" si="2025"/>
        <v>BC$13</v>
      </c>
      <c r="BD1757" s="195" t="str">
        <f t="shared" si="2025"/>
        <v>BD$13</v>
      </c>
      <c r="BE1757" s="195" t="str">
        <f t="shared" si="2025"/>
        <v>BE$13</v>
      </c>
      <c r="BF1757" s="195" t="str">
        <f t="shared" si="2025"/>
        <v>BF$13</v>
      </c>
      <c r="BG1757" s="195" t="str">
        <f t="shared" si="2025"/>
        <v>BG$13</v>
      </c>
      <c r="BH1757" s="195" t="str">
        <f t="shared" si="2025"/>
        <v>BH$13</v>
      </c>
      <c r="BI1757" s="195" t="str">
        <f t="shared" si="2025"/>
        <v>BI$13</v>
      </c>
      <c r="BJ1757" s="195" t="str">
        <f t="shared" si="2025"/>
        <v>BJ$13</v>
      </c>
      <c r="BK1757" s="195" t="str">
        <f t="shared" si="2025"/>
        <v>BK$13</v>
      </c>
      <c r="BL1757" s="195" t="str">
        <f t="shared" si="2025"/>
        <v>BL$13</v>
      </c>
      <c r="BM1757" s="195" t="str">
        <f t="shared" si="2025"/>
        <v>BM$13</v>
      </c>
      <c r="BN1757" s="195" t="str">
        <f t="shared" si="2025"/>
        <v>BN$13</v>
      </c>
      <c r="BO1757" s="195" t="str">
        <f t="shared" si="2025"/>
        <v>BO$13</v>
      </c>
      <c r="BP1757" s="195" t="str">
        <f t="shared" si="2025"/>
        <v>BP$13</v>
      </c>
      <c r="BQ1757" s="195" t="str">
        <f t="shared" si="2025"/>
        <v>BQ$13</v>
      </c>
      <c r="BR1757" s="195" t="str">
        <f t="shared" si="2025"/>
        <v>BR$13</v>
      </c>
      <c r="BS1757" s="195" t="str">
        <f t="shared" si="2025"/>
        <v>BS$13</v>
      </c>
      <c r="BT1757" s="195" t="str">
        <f t="shared" si="2025"/>
        <v>BT$13</v>
      </c>
      <c r="BU1757" s="195" t="str">
        <f t="shared" si="2025"/>
        <v>BU$13</v>
      </c>
      <c r="BV1757" s="195" t="str">
        <f t="shared" si="2025"/>
        <v>BV$13</v>
      </c>
      <c r="BW1757" s="195" t="str">
        <f t="shared" si="2025"/>
        <v>BW$13</v>
      </c>
      <c r="BX1757" s="195" t="str">
        <f t="shared" si="2025"/>
        <v>BX$13</v>
      </c>
      <c r="BY1757" s="195" t="str">
        <f t="shared" si="2025"/>
        <v>BY$13</v>
      </c>
      <c r="BZ1757" s="195" t="str">
        <f t="shared" si="2025"/>
        <v>BZ$13</v>
      </c>
      <c r="CA1757" s="195" t="str">
        <f t="shared" si="2025"/>
        <v>CA$13</v>
      </c>
      <c r="CB1757" s="195" t="str">
        <f t="shared" si="2025"/>
        <v>CB$13</v>
      </c>
      <c r="CC1757" s="195" t="str">
        <f t="shared" si="2025"/>
        <v>CC$13</v>
      </c>
      <c r="CD1757" s="195" t="str">
        <f t="shared" si="2025"/>
        <v>CD$13</v>
      </c>
      <c r="CE1757" s="195" t="str">
        <f t="shared" ref="CE1757:CL1757" si="2026">CE$17</f>
        <v>CE$13</v>
      </c>
      <c r="CF1757" s="195" t="str">
        <f t="shared" si="2026"/>
        <v>CF$13</v>
      </c>
      <c r="CG1757" s="195" t="str">
        <f t="shared" si="2026"/>
        <v>CG$13</v>
      </c>
      <c r="CH1757" s="195" t="str">
        <f t="shared" si="2026"/>
        <v>CH$13</v>
      </c>
      <c r="CI1757" s="195" t="str">
        <f t="shared" si="2026"/>
        <v>CI$13</v>
      </c>
      <c r="CJ1757" s="195" t="str">
        <f t="shared" si="2026"/>
        <v>CJ$13</v>
      </c>
      <c r="CK1757" s="195" t="str">
        <f t="shared" si="2026"/>
        <v>CK$13</v>
      </c>
      <c r="CL1757" s="195" t="str">
        <f t="shared" si="2026"/>
        <v>CL$13</v>
      </c>
    </row>
    <row r="1758" spans="2:90" x14ac:dyDescent="0.4">
      <c r="B1758" s="171" t="s">
        <v>491</v>
      </c>
      <c r="E1758" s="8"/>
      <c r="H1758" s="196"/>
      <c r="I1758" s="197"/>
      <c r="J1758" s="197"/>
      <c r="K1758" s="198"/>
      <c r="L1758" s="198"/>
      <c r="M1758" s="198"/>
      <c r="N1758" s="198"/>
      <c r="O1758" s="198"/>
      <c r="P1758" s="198"/>
      <c r="R1758" s="198"/>
      <c r="S1758" s="186"/>
      <c r="T1758" s="186"/>
      <c r="U1758" s="186"/>
      <c r="V1758" s="186"/>
      <c r="W1758" s="186"/>
      <c r="X1758" s="186"/>
      <c r="Y1758" s="186"/>
      <c r="Z1758" s="186"/>
      <c r="AA1758" s="186"/>
      <c r="AB1758" s="186"/>
      <c r="AC1758" s="186"/>
      <c r="AD1758" s="186"/>
      <c r="AE1758" s="186"/>
      <c r="AF1758" s="186"/>
      <c r="AG1758" s="186"/>
      <c r="AH1758" s="186"/>
      <c r="AI1758" s="186"/>
      <c r="AJ1758" s="186"/>
      <c r="AK1758" s="186"/>
      <c r="AL1758" s="186"/>
      <c r="AM1758" s="186"/>
      <c r="AN1758" s="186"/>
      <c r="AO1758" s="186"/>
      <c r="AP1758" s="186"/>
      <c r="AQ1758" s="186"/>
      <c r="AR1758" s="186"/>
      <c r="AS1758" s="186"/>
      <c r="AT1758" s="186"/>
      <c r="AU1758" s="186"/>
      <c r="AV1758" s="186"/>
      <c r="AW1758" s="186"/>
      <c r="AX1758" s="186"/>
      <c r="AY1758" s="186"/>
      <c r="AZ1758" s="186"/>
      <c r="BA1758" s="186"/>
      <c r="BB1758" s="186"/>
      <c r="BC1758" s="186"/>
      <c r="BD1758" s="186"/>
      <c r="BE1758" s="186"/>
      <c r="BF1758" s="186"/>
      <c r="BG1758" s="186"/>
      <c r="BH1758" s="186"/>
      <c r="BI1758" s="186"/>
      <c r="BJ1758" s="186"/>
      <c r="BK1758" s="186"/>
      <c r="BL1758" s="186"/>
      <c r="BM1758" s="186"/>
      <c r="BN1758" s="186"/>
      <c r="BO1758" s="186"/>
      <c r="BP1758" s="186"/>
      <c r="BQ1758" s="186"/>
      <c r="BR1758" s="186"/>
      <c r="BS1758" s="186"/>
      <c r="BT1758" s="186"/>
      <c r="BU1758" s="186"/>
      <c r="BV1758" s="186"/>
      <c r="BW1758" s="186"/>
      <c r="BX1758" s="186"/>
      <c r="BY1758" s="186"/>
      <c r="BZ1758" s="186"/>
      <c r="CA1758" s="186"/>
      <c r="CB1758" s="186"/>
      <c r="CC1758" s="186"/>
      <c r="CD1758" s="186"/>
      <c r="CE1758" s="186"/>
      <c r="CF1758" s="186"/>
      <c r="CG1758" s="186"/>
      <c r="CH1758" s="186"/>
      <c r="CI1758" s="186"/>
      <c r="CJ1758" s="186"/>
      <c r="CK1758" s="186"/>
      <c r="CL1758" s="186"/>
    </row>
    <row r="1759" spans="2:90" x14ac:dyDescent="0.4">
      <c r="B1759" s="171" t="s">
        <v>505</v>
      </c>
      <c r="E1759" s="8"/>
      <c r="H1759" s="196"/>
      <c r="I1759" s="197"/>
      <c r="J1759" s="197"/>
      <c r="K1759" s="198"/>
      <c r="L1759" s="198"/>
      <c r="M1759" s="198"/>
      <c r="N1759" s="198"/>
      <c r="O1759" s="198"/>
      <c r="P1759" s="198"/>
      <c r="R1759" s="198"/>
      <c r="S1759" s="186"/>
      <c r="T1759" s="186"/>
      <c r="U1759" s="186"/>
      <c r="V1759" s="186"/>
      <c r="W1759" s="186"/>
      <c r="X1759" s="186"/>
      <c r="Y1759" s="186"/>
      <c r="Z1759" s="186"/>
      <c r="AA1759" s="186"/>
      <c r="AB1759" s="186"/>
      <c r="AC1759" s="186"/>
      <c r="AD1759" s="186"/>
      <c r="AE1759" s="186"/>
      <c r="AF1759" s="186"/>
      <c r="AG1759" s="186"/>
      <c r="AH1759" s="186"/>
      <c r="AI1759" s="186"/>
      <c r="AJ1759" s="186"/>
      <c r="AK1759" s="186"/>
      <c r="AL1759" s="186"/>
      <c r="AM1759" s="186"/>
      <c r="AN1759" s="186"/>
      <c r="AO1759" s="186"/>
      <c r="AP1759" s="186"/>
      <c r="AQ1759" s="186"/>
      <c r="AR1759" s="186"/>
      <c r="AS1759" s="186"/>
      <c r="AT1759" s="186"/>
      <c r="AU1759" s="186"/>
      <c r="AV1759" s="186"/>
      <c r="AW1759" s="186"/>
      <c r="AX1759" s="186"/>
      <c r="AY1759" s="186"/>
      <c r="AZ1759" s="186"/>
      <c r="BA1759" s="186"/>
      <c r="BB1759" s="186"/>
      <c r="BC1759" s="186"/>
      <c r="BD1759" s="186"/>
      <c r="BE1759" s="186"/>
      <c r="BF1759" s="186"/>
      <c r="BG1759" s="186"/>
      <c r="BH1759" s="186"/>
      <c r="BI1759" s="186"/>
      <c r="BJ1759" s="186"/>
      <c r="BK1759" s="186"/>
      <c r="BL1759" s="186"/>
      <c r="BM1759" s="186"/>
      <c r="BN1759" s="186"/>
      <c r="BO1759" s="186"/>
      <c r="BP1759" s="186"/>
      <c r="BQ1759" s="186"/>
      <c r="BR1759" s="186"/>
      <c r="BS1759" s="186"/>
      <c r="BT1759" s="186"/>
      <c r="BU1759" s="186"/>
      <c r="BV1759" s="186"/>
      <c r="BW1759" s="186"/>
      <c r="BX1759" s="186"/>
      <c r="BY1759" s="186"/>
      <c r="BZ1759" s="186"/>
      <c r="CA1759" s="186"/>
      <c r="CB1759" s="186"/>
      <c r="CC1759" s="186"/>
      <c r="CD1759" s="186"/>
      <c r="CE1759" s="186"/>
      <c r="CF1759" s="186"/>
      <c r="CG1759" s="186"/>
      <c r="CH1759" s="186"/>
      <c r="CI1759" s="186"/>
      <c r="CJ1759" s="186"/>
      <c r="CK1759" s="186"/>
      <c r="CL1759" s="186"/>
    </row>
    <row r="1760" spans="2:90" x14ac:dyDescent="0.4">
      <c r="B1760" s="171" t="s">
        <v>463</v>
      </c>
      <c r="E1760" s="8"/>
      <c r="H1760" s="196"/>
      <c r="I1760" s="197"/>
      <c r="J1760" s="197"/>
      <c r="K1760" s="198"/>
      <c r="L1760" s="198"/>
      <c r="M1760" s="198"/>
      <c r="N1760" s="198"/>
      <c r="O1760" s="198"/>
      <c r="P1760" s="198"/>
      <c r="R1760" s="198"/>
      <c r="S1760" s="186" t="str">
        <f t="shared" ref="S1760:AX1760" si="2027">S$18</f>
        <v>S$14</v>
      </c>
      <c r="T1760" s="186" t="str">
        <f t="shared" si="2027"/>
        <v>T$14</v>
      </c>
      <c r="U1760" s="186" t="str">
        <f t="shared" si="2027"/>
        <v>U$14</v>
      </c>
      <c r="V1760" s="186" t="str">
        <f t="shared" si="2027"/>
        <v>V$14</v>
      </c>
      <c r="W1760" s="186" t="str">
        <f t="shared" si="2027"/>
        <v>W$14</v>
      </c>
      <c r="X1760" s="186" t="str">
        <f t="shared" si="2027"/>
        <v>X$14</v>
      </c>
      <c r="Y1760" s="186" t="str">
        <f t="shared" si="2027"/>
        <v>Y$14</v>
      </c>
      <c r="Z1760" s="186" t="str">
        <f t="shared" si="2027"/>
        <v>Z$14</v>
      </c>
      <c r="AA1760" s="186" t="str">
        <f t="shared" si="2027"/>
        <v>AA$14</v>
      </c>
      <c r="AB1760" s="186" t="str">
        <f t="shared" si="2027"/>
        <v>AB$14</v>
      </c>
      <c r="AC1760" s="186" t="str">
        <f t="shared" si="2027"/>
        <v>AC$14</v>
      </c>
      <c r="AD1760" s="186" t="str">
        <f t="shared" si="2027"/>
        <v>AD$14</v>
      </c>
      <c r="AE1760" s="186" t="str">
        <f t="shared" si="2027"/>
        <v>AE$14</v>
      </c>
      <c r="AF1760" s="186" t="str">
        <f t="shared" si="2027"/>
        <v>AF$14</v>
      </c>
      <c r="AG1760" s="186" t="str">
        <f t="shared" si="2027"/>
        <v>AG$14</v>
      </c>
      <c r="AH1760" s="186" t="str">
        <f t="shared" si="2027"/>
        <v>AH$14</v>
      </c>
      <c r="AI1760" s="186" t="str">
        <f t="shared" si="2027"/>
        <v>AI$14</v>
      </c>
      <c r="AJ1760" s="186" t="str">
        <f t="shared" si="2027"/>
        <v>AJ$14</v>
      </c>
      <c r="AK1760" s="186" t="str">
        <f t="shared" si="2027"/>
        <v>AK$14</v>
      </c>
      <c r="AL1760" s="186" t="str">
        <f t="shared" si="2027"/>
        <v>AL$14</v>
      </c>
      <c r="AM1760" s="186" t="str">
        <f t="shared" si="2027"/>
        <v>AM$14</v>
      </c>
      <c r="AN1760" s="186" t="str">
        <f t="shared" si="2027"/>
        <v>AN$14</v>
      </c>
      <c r="AO1760" s="186" t="str">
        <f t="shared" si="2027"/>
        <v>AO$14</v>
      </c>
      <c r="AP1760" s="186" t="str">
        <f t="shared" si="2027"/>
        <v>AP$14</v>
      </c>
      <c r="AQ1760" s="186" t="str">
        <f t="shared" si="2027"/>
        <v>AQ$14</v>
      </c>
      <c r="AR1760" s="186" t="str">
        <f t="shared" si="2027"/>
        <v>AR$14</v>
      </c>
      <c r="AS1760" s="186" t="str">
        <f t="shared" si="2027"/>
        <v>AS$14</v>
      </c>
      <c r="AT1760" s="186" t="str">
        <f t="shared" si="2027"/>
        <v>AT$14</v>
      </c>
      <c r="AU1760" s="186" t="str">
        <f t="shared" si="2027"/>
        <v>AU$14</v>
      </c>
      <c r="AV1760" s="186" t="str">
        <f t="shared" si="2027"/>
        <v>AV$14</v>
      </c>
      <c r="AW1760" s="186" t="str">
        <f t="shared" si="2027"/>
        <v>AW$14</v>
      </c>
      <c r="AX1760" s="186" t="str">
        <f t="shared" si="2027"/>
        <v>AX$14</v>
      </c>
      <c r="AY1760" s="186" t="str">
        <f t="shared" ref="AY1760:CD1760" si="2028">AY$18</f>
        <v>AY$14</v>
      </c>
      <c r="AZ1760" s="186" t="str">
        <f t="shared" si="2028"/>
        <v>AZ$14</v>
      </c>
      <c r="BA1760" s="186" t="str">
        <f t="shared" si="2028"/>
        <v>BA$14</v>
      </c>
      <c r="BB1760" s="186" t="str">
        <f t="shared" si="2028"/>
        <v>BB$14</v>
      </c>
      <c r="BC1760" s="186" t="str">
        <f t="shared" si="2028"/>
        <v>BC$14</v>
      </c>
      <c r="BD1760" s="186" t="str">
        <f t="shared" si="2028"/>
        <v>BD$14</v>
      </c>
      <c r="BE1760" s="186" t="str">
        <f t="shared" si="2028"/>
        <v>BE$14</v>
      </c>
      <c r="BF1760" s="186" t="str">
        <f t="shared" si="2028"/>
        <v>BF$14</v>
      </c>
      <c r="BG1760" s="186" t="str">
        <f t="shared" si="2028"/>
        <v>BG$14</v>
      </c>
      <c r="BH1760" s="186" t="str">
        <f t="shared" si="2028"/>
        <v>BH$14</v>
      </c>
      <c r="BI1760" s="186" t="str">
        <f t="shared" si="2028"/>
        <v>BI$14</v>
      </c>
      <c r="BJ1760" s="186" t="str">
        <f t="shared" si="2028"/>
        <v>BJ$14</v>
      </c>
      <c r="BK1760" s="186" t="str">
        <f t="shared" si="2028"/>
        <v>BK$14</v>
      </c>
      <c r="BL1760" s="186" t="str">
        <f t="shared" si="2028"/>
        <v>BL$14</v>
      </c>
      <c r="BM1760" s="186" t="str">
        <f t="shared" si="2028"/>
        <v>BM$14</v>
      </c>
      <c r="BN1760" s="186" t="str">
        <f t="shared" si="2028"/>
        <v>BN$14</v>
      </c>
      <c r="BO1760" s="186" t="str">
        <f t="shared" si="2028"/>
        <v>BO$14</v>
      </c>
      <c r="BP1760" s="186" t="str">
        <f t="shared" si="2028"/>
        <v>BP$14</v>
      </c>
      <c r="BQ1760" s="186" t="str">
        <f t="shared" si="2028"/>
        <v>BQ$14</v>
      </c>
      <c r="BR1760" s="186" t="str">
        <f t="shared" si="2028"/>
        <v>BR$14</v>
      </c>
      <c r="BS1760" s="186" t="str">
        <f t="shared" si="2028"/>
        <v>BS$14</v>
      </c>
      <c r="BT1760" s="186" t="str">
        <f t="shared" si="2028"/>
        <v>BT$14</v>
      </c>
      <c r="BU1760" s="186" t="str">
        <f t="shared" si="2028"/>
        <v>BU$14</v>
      </c>
      <c r="BV1760" s="186" t="str">
        <f t="shared" si="2028"/>
        <v>BV$14</v>
      </c>
      <c r="BW1760" s="186" t="str">
        <f t="shared" si="2028"/>
        <v>BW$14</v>
      </c>
      <c r="BX1760" s="186" t="str">
        <f t="shared" si="2028"/>
        <v>BX$14</v>
      </c>
      <c r="BY1760" s="186" t="str">
        <f t="shared" si="2028"/>
        <v>BY$14</v>
      </c>
      <c r="BZ1760" s="186" t="str">
        <f t="shared" si="2028"/>
        <v>BZ$14</v>
      </c>
      <c r="CA1760" s="186" t="str">
        <f t="shared" si="2028"/>
        <v>CA$14</v>
      </c>
      <c r="CB1760" s="186" t="str">
        <f t="shared" si="2028"/>
        <v>CB$14</v>
      </c>
      <c r="CC1760" s="186" t="str">
        <f t="shared" si="2028"/>
        <v>CC$14</v>
      </c>
      <c r="CD1760" s="186" t="str">
        <f t="shared" si="2028"/>
        <v>CD$14</v>
      </c>
      <c r="CE1760" s="186" t="str">
        <f t="shared" ref="CE1760:CL1760" si="2029">CE$18</f>
        <v>CE$14</v>
      </c>
      <c r="CF1760" s="186" t="str">
        <f t="shared" si="2029"/>
        <v>CF$14</v>
      </c>
      <c r="CG1760" s="186" t="str">
        <f t="shared" si="2029"/>
        <v>CG$14</v>
      </c>
      <c r="CH1760" s="186" t="str">
        <f t="shared" si="2029"/>
        <v>CH$14</v>
      </c>
      <c r="CI1760" s="186" t="str">
        <f t="shared" si="2029"/>
        <v>CI$14</v>
      </c>
      <c r="CJ1760" s="186" t="str">
        <f t="shared" si="2029"/>
        <v>CJ$14</v>
      </c>
      <c r="CK1760" s="186" t="str">
        <f t="shared" si="2029"/>
        <v>CK$14</v>
      </c>
      <c r="CL1760" s="186" t="str">
        <f t="shared" si="2029"/>
        <v>CL$14</v>
      </c>
    </row>
    <row r="1761" spans="2:90" x14ac:dyDescent="0.4">
      <c r="B1761" s="171" t="s">
        <v>464</v>
      </c>
      <c r="E1761" s="8"/>
      <c r="H1761" s="196"/>
      <c r="I1761" s="197"/>
      <c r="J1761" s="197"/>
      <c r="K1761" s="198"/>
      <c r="L1761" s="198"/>
      <c r="M1761" s="198"/>
      <c r="N1761" s="198"/>
      <c r="O1761" s="198"/>
      <c r="P1761" s="198"/>
      <c r="R1761" s="198"/>
      <c r="S1761" s="186" t="str">
        <f t="shared" ref="S1761:AX1761" si="2030">S$19</f>
        <v>S$15</v>
      </c>
      <c r="T1761" s="186" t="str">
        <f t="shared" si="2030"/>
        <v>T$15</v>
      </c>
      <c r="U1761" s="186" t="str">
        <f t="shared" si="2030"/>
        <v>U$15</v>
      </c>
      <c r="V1761" s="186" t="str">
        <f t="shared" si="2030"/>
        <v>V$15</v>
      </c>
      <c r="W1761" s="186" t="str">
        <f t="shared" si="2030"/>
        <v>W$15</v>
      </c>
      <c r="X1761" s="186" t="str">
        <f t="shared" si="2030"/>
        <v>X$15</v>
      </c>
      <c r="Y1761" s="186" t="str">
        <f t="shared" si="2030"/>
        <v>Y$15</v>
      </c>
      <c r="Z1761" s="186" t="str">
        <f t="shared" si="2030"/>
        <v>Z$15</v>
      </c>
      <c r="AA1761" s="186" t="str">
        <f t="shared" si="2030"/>
        <v>AA$15</v>
      </c>
      <c r="AB1761" s="186" t="str">
        <f t="shared" si="2030"/>
        <v>AB$15</v>
      </c>
      <c r="AC1761" s="186" t="str">
        <f t="shared" si="2030"/>
        <v>AC$15</v>
      </c>
      <c r="AD1761" s="186" t="str">
        <f t="shared" si="2030"/>
        <v>AD$15</v>
      </c>
      <c r="AE1761" s="186" t="str">
        <f t="shared" si="2030"/>
        <v>AE$15</v>
      </c>
      <c r="AF1761" s="186" t="str">
        <f t="shared" si="2030"/>
        <v>AF$15</v>
      </c>
      <c r="AG1761" s="186" t="str">
        <f t="shared" si="2030"/>
        <v>AG$15</v>
      </c>
      <c r="AH1761" s="186" t="str">
        <f t="shared" si="2030"/>
        <v>AH$15</v>
      </c>
      <c r="AI1761" s="186" t="str">
        <f t="shared" si="2030"/>
        <v>AI$15</v>
      </c>
      <c r="AJ1761" s="186" t="str">
        <f t="shared" si="2030"/>
        <v>AJ$15</v>
      </c>
      <c r="AK1761" s="186" t="str">
        <f t="shared" si="2030"/>
        <v>AK$15</v>
      </c>
      <c r="AL1761" s="186" t="str">
        <f t="shared" si="2030"/>
        <v>AL$15</v>
      </c>
      <c r="AM1761" s="186" t="str">
        <f t="shared" si="2030"/>
        <v>AM$15</v>
      </c>
      <c r="AN1761" s="186" t="str">
        <f t="shared" si="2030"/>
        <v>AN$15</v>
      </c>
      <c r="AO1761" s="186" t="str">
        <f t="shared" si="2030"/>
        <v>AO$15</v>
      </c>
      <c r="AP1761" s="186" t="str">
        <f t="shared" si="2030"/>
        <v>AP$15</v>
      </c>
      <c r="AQ1761" s="186" t="str">
        <f t="shared" si="2030"/>
        <v>AQ$15</v>
      </c>
      <c r="AR1761" s="186" t="str">
        <f t="shared" si="2030"/>
        <v>AR$15</v>
      </c>
      <c r="AS1761" s="186" t="str">
        <f t="shared" si="2030"/>
        <v>AS$15</v>
      </c>
      <c r="AT1761" s="186" t="str">
        <f t="shared" si="2030"/>
        <v>AT$15</v>
      </c>
      <c r="AU1761" s="186" t="str">
        <f t="shared" si="2030"/>
        <v>AU$15</v>
      </c>
      <c r="AV1761" s="186" t="str">
        <f t="shared" si="2030"/>
        <v>AV$15</v>
      </c>
      <c r="AW1761" s="186" t="str">
        <f t="shared" si="2030"/>
        <v>AW$15</v>
      </c>
      <c r="AX1761" s="186" t="str">
        <f t="shared" si="2030"/>
        <v>AX$15</v>
      </c>
      <c r="AY1761" s="186" t="str">
        <f t="shared" ref="AY1761:CD1761" si="2031">AY$19</f>
        <v>AY$15</v>
      </c>
      <c r="AZ1761" s="186" t="str">
        <f t="shared" si="2031"/>
        <v>AZ$15</v>
      </c>
      <c r="BA1761" s="186" t="str">
        <f t="shared" si="2031"/>
        <v>BA$15</v>
      </c>
      <c r="BB1761" s="186" t="str">
        <f t="shared" si="2031"/>
        <v>BB$15</v>
      </c>
      <c r="BC1761" s="186" t="str">
        <f t="shared" si="2031"/>
        <v>BC$15</v>
      </c>
      <c r="BD1761" s="186" t="str">
        <f t="shared" si="2031"/>
        <v>BD$15</v>
      </c>
      <c r="BE1761" s="186" t="str">
        <f t="shared" si="2031"/>
        <v>BE$15</v>
      </c>
      <c r="BF1761" s="186" t="str">
        <f t="shared" si="2031"/>
        <v>BF$15</v>
      </c>
      <c r="BG1761" s="186" t="str">
        <f t="shared" si="2031"/>
        <v>BG$15</v>
      </c>
      <c r="BH1761" s="186" t="str">
        <f t="shared" si="2031"/>
        <v>BH$15</v>
      </c>
      <c r="BI1761" s="186" t="str">
        <f t="shared" si="2031"/>
        <v>BI$15</v>
      </c>
      <c r="BJ1761" s="186" t="str">
        <f t="shared" si="2031"/>
        <v>BJ$15</v>
      </c>
      <c r="BK1761" s="186" t="str">
        <f t="shared" si="2031"/>
        <v>BK$15</v>
      </c>
      <c r="BL1761" s="186" t="str">
        <f t="shared" si="2031"/>
        <v>BL$15</v>
      </c>
      <c r="BM1761" s="186" t="str">
        <f t="shared" si="2031"/>
        <v>BM$15</v>
      </c>
      <c r="BN1761" s="186" t="str">
        <f t="shared" si="2031"/>
        <v>BN$15</v>
      </c>
      <c r="BO1761" s="186" t="str">
        <f t="shared" si="2031"/>
        <v>BO$15</v>
      </c>
      <c r="BP1761" s="186" t="str">
        <f t="shared" si="2031"/>
        <v>BP$15</v>
      </c>
      <c r="BQ1761" s="186" t="str">
        <f t="shared" si="2031"/>
        <v>BQ$15</v>
      </c>
      <c r="BR1761" s="186" t="str">
        <f t="shared" si="2031"/>
        <v>BR$15</v>
      </c>
      <c r="BS1761" s="186" t="str">
        <f t="shared" si="2031"/>
        <v>BS$15</v>
      </c>
      <c r="BT1761" s="186" t="str">
        <f t="shared" si="2031"/>
        <v>BT$15</v>
      </c>
      <c r="BU1761" s="186" t="str">
        <f t="shared" si="2031"/>
        <v>BU$15</v>
      </c>
      <c r="BV1761" s="186" t="str">
        <f t="shared" si="2031"/>
        <v>BV$15</v>
      </c>
      <c r="BW1761" s="186" t="str">
        <f t="shared" si="2031"/>
        <v>BW$15</v>
      </c>
      <c r="BX1761" s="186" t="str">
        <f t="shared" si="2031"/>
        <v>BX$15</v>
      </c>
      <c r="BY1761" s="186" t="str">
        <f t="shared" si="2031"/>
        <v>BY$15</v>
      </c>
      <c r="BZ1761" s="186" t="str">
        <f t="shared" si="2031"/>
        <v>BZ$15</v>
      </c>
      <c r="CA1761" s="186" t="str">
        <f t="shared" si="2031"/>
        <v>CA$15</v>
      </c>
      <c r="CB1761" s="186" t="str">
        <f t="shared" si="2031"/>
        <v>CB$15</v>
      </c>
      <c r="CC1761" s="186" t="str">
        <f t="shared" si="2031"/>
        <v>CC$15</v>
      </c>
      <c r="CD1761" s="186" t="str">
        <f t="shared" si="2031"/>
        <v>CD$15</v>
      </c>
      <c r="CE1761" s="186" t="str">
        <f t="shared" ref="CE1761:CL1761" si="2032">CE$19</f>
        <v>CE$15</v>
      </c>
      <c r="CF1761" s="186" t="str">
        <f t="shared" si="2032"/>
        <v>CF$15</v>
      </c>
      <c r="CG1761" s="186" t="str">
        <f t="shared" si="2032"/>
        <v>CG$15</v>
      </c>
      <c r="CH1761" s="186" t="str">
        <f t="shared" si="2032"/>
        <v>CH$15</v>
      </c>
      <c r="CI1761" s="186" t="str">
        <f t="shared" si="2032"/>
        <v>CI$15</v>
      </c>
      <c r="CJ1761" s="186" t="str">
        <f t="shared" si="2032"/>
        <v>CJ$15</v>
      </c>
      <c r="CK1761" s="186" t="str">
        <f t="shared" si="2032"/>
        <v>CK$15</v>
      </c>
      <c r="CL1761" s="186" t="str">
        <f t="shared" si="2032"/>
        <v>CL$15</v>
      </c>
    </row>
    <row r="1762" spans="2:90" x14ac:dyDescent="0.4">
      <c r="B1762" s="139" t="s">
        <v>188</v>
      </c>
      <c r="C1762" s="31"/>
      <c r="D1762" t="s">
        <v>756</v>
      </c>
      <c r="E1762" s="8" t="str">
        <f t="shared" ref="E1762:E1776" si="2033">ROW()&amp;" "&amp;D1762</f>
        <v>1762 DCHC-S</v>
      </c>
      <c r="F1762" t="s">
        <v>153</v>
      </c>
      <c r="G1762" s="31" t="s">
        <v>81</v>
      </c>
      <c r="H1762" s="138"/>
      <c r="I1762" s="140"/>
      <c r="J1762" s="140"/>
      <c r="K1762" s="138"/>
      <c r="L1762" s="138"/>
      <c r="M1762" s="138"/>
      <c r="N1762" s="138"/>
      <c r="O1762" s="138"/>
      <c r="P1762" s="138"/>
      <c r="R1762" s="139"/>
      <c r="S1762" s="139"/>
      <c r="T1762" s="139"/>
      <c r="U1762" s="139"/>
      <c r="V1762" s="139"/>
      <c r="W1762" s="139"/>
      <c r="X1762" s="139"/>
      <c r="Y1762" s="139"/>
      <c r="Z1762" s="139"/>
      <c r="AA1762" s="139"/>
      <c r="AB1762" s="139"/>
      <c r="AC1762" s="139"/>
      <c r="AD1762" s="139"/>
      <c r="AE1762" s="139"/>
      <c r="AF1762" s="139"/>
      <c r="AG1762" s="139"/>
      <c r="AH1762" s="139"/>
      <c r="AI1762" s="139"/>
      <c r="AJ1762" s="139"/>
      <c r="AK1762" s="139"/>
      <c r="AL1762" s="139"/>
      <c r="AM1762" s="139"/>
      <c r="AN1762" s="139"/>
      <c r="AO1762" s="139"/>
      <c r="AP1762" s="139"/>
      <c r="AQ1762" s="139"/>
      <c r="AR1762" s="139"/>
      <c r="AS1762" s="139"/>
      <c r="AT1762" s="139"/>
      <c r="AU1762" s="139"/>
      <c r="AV1762" s="139"/>
      <c r="AW1762" s="139"/>
      <c r="AX1762" s="139"/>
      <c r="AY1762" s="139"/>
      <c r="AZ1762" s="139"/>
      <c r="BA1762" s="139"/>
      <c r="BB1762" s="139"/>
      <c r="BC1762" s="139"/>
      <c r="BD1762" s="139"/>
      <c r="BE1762" s="139"/>
      <c r="BF1762" s="139"/>
      <c r="BG1762" s="139"/>
      <c r="BH1762" s="139"/>
      <c r="BI1762" s="139"/>
      <c r="BJ1762" s="139"/>
      <c r="BK1762" s="139"/>
      <c r="BL1762" s="139"/>
      <c r="BM1762" s="139"/>
      <c r="BN1762" s="139"/>
      <c r="BO1762" s="139"/>
      <c r="BP1762" s="139"/>
      <c r="BQ1762" s="139"/>
      <c r="BR1762" s="139"/>
      <c r="BS1762" s="139"/>
      <c r="BT1762" s="139"/>
      <c r="BU1762" s="139"/>
      <c r="BV1762" s="139"/>
      <c r="BW1762" s="139"/>
      <c r="BX1762" s="139"/>
      <c r="BY1762" s="139"/>
      <c r="BZ1762" s="139"/>
      <c r="CA1762" s="139"/>
      <c r="CB1762" s="139"/>
      <c r="CC1762" s="139"/>
      <c r="CD1762" s="139"/>
      <c r="CE1762" s="139"/>
      <c r="CF1762" s="139"/>
      <c r="CG1762" s="139"/>
      <c r="CH1762" s="139"/>
      <c r="CI1762" s="139"/>
      <c r="CJ1762" s="139"/>
      <c r="CK1762" s="139"/>
      <c r="CL1762" s="139"/>
    </row>
    <row r="1763" spans="2:90" x14ac:dyDescent="0.4">
      <c r="B1763" s="95" t="str">
        <f>B1767&amp;":"</f>
        <v>Expense - Headcount - revenue driven:</v>
      </c>
      <c r="D1763" t="s">
        <v>756</v>
      </c>
      <c r="E1763" s="8" t="str">
        <f>ROW()&amp;" "&amp;D1763</f>
        <v>1763 DCHC-S</v>
      </c>
      <c r="G1763" t="str">
        <f>E1763</f>
        <v>1763 DCHC-S</v>
      </c>
      <c r="H1763" s="31"/>
      <c r="I1763" s="73"/>
      <c r="J1763" s="73"/>
      <c r="K1763" s="31"/>
      <c r="L1763" s="31"/>
      <c r="M1763" s="31"/>
      <c r="N1763" s="31"/>
      <c r="O1763" s="31"/>
      <c r="P1763" s="31"/>
      <c r="R1763" s="67"/>
      <c r="S1763" s="67"/>
      <c r="T1763" s="67"/>
      <c r="U1763" s="67"/>
      <c r="V1763" s="67"/>
      <c r="W1763" s="67"/>
      <c r="X1763" s="67"/>
      <c r="Y1763" s="67"/>
      <c r="Z1763" s="67"/>
      <c r="AA1763" s="67"/>
      <c r="AB1763" s="67"/>
      <c r="AC1763" s="67"/>
      <c r="AD1763" s="67"/>
      <c r="AE1763" s="67"/>
      <c r="AF1763" s="67"/>
      <c r="AG1763" s="67"/>
      <c r="AH1763" s="67"/>
      <c r="AI1763" s="67"/>
      <c r="AJ1763" s="67"/>
      <c r="AK1763" s="67"/>
      <c r="AL1763" s="67"/>
      <c r="AM1763" s="67"/>
      <c r="AN1763" s="67"/>
      <c r="AO1763" s="67"/>
      <c r="AP1763" s="67"/>
      <c r="AQ1763" s="67"/>
      <c r="AR1763" s="67"/>
      <c r="AS1763" s="67"/>
      <c r="AT1763" s="67"/>
      <c r="AU1763" s="67"/>
      <c r="AV1763" s="67"/>
      <c r="AW1763" s="67"/>
      <c r="AX1763" s="67"/>
      <c r="AY1763" s="67"/>
      <c r="AZ1763" s="67"/>
      <c r="BA1763" s="67"/>
      <c r="BB1763" s="67"/>
      <c r="BC1763" s="67"/>
      <c r="BD1763" s="67"/>
      <c r="BE1763" s="67"/>
      <c r="BF1763" s="67"/>
      <c r="BG1763" s="67"/>
      <c r="BH1763" s="67"/>
      <c r="BI1763" s="67"/>
      <c r="BJ1763" s="67"/>
      <c r="BK1763" s="67"/>
      <c r="BL1763" s="67"/>
      <c r="BM1763" s="67"/>
      <c r="BN1763" s="67"/>
      <c r="BO1763" s="67"/>
      <c r="BP1763" s="67"/>
      <c r="BQ1763" s="67"/>
      <c r="BR1763" s="67"/>
      <c r="BS1763" s="67"/>
      <c r="BT1763" s="67"/>
      <c r="BU1763" s="67"/>
      <c r="BV1763" s="67"/>
      <c r="BW1763" s="67"/>
      <c r="BX1763" s="67"/>
      <c r="BY1763" s="67"/>
      <c r="BZ1763" s="67"/>
      <c r="CA1763" s="67"/>
      <c r="CB1763" s="67"/>
      <c r="CC1763" s="67"/>
      <c r="CD1763" s="67"/>
      <c r="CE1763" s="67"/>
      <c r="CF1763" s="67"/>
      <c r="CG1763" s="67"/>
      <c r="CH1763" s="67"/>
      <c r="CI1763" s="67"/>
      <c r="CJ1763" s="67"/>
      <c r="CK1763" s="67"/>
      <c r="CL1763" s="67"/>
    </row>
    <row r="1764" spans="2:90" x14ac:dyDescent="0.4">
      <c r="B1764" s="141" t="s">
        <v>189</v>
      </c>
      <c r="D1764" t="s">
        <v>756</v>
      </c>
      <c r="E1764" s="8" t="str">
        <f t="shared" si="2033"/>
        <v>1764 DCHC-S</v>
      </c>
      <c r="G1764" t="str">
        <f>E1764</f>
        <v>1764 DCHC-S</v>
      </c>
      <c r="H1764" s="12"/>
      <c r="I1764" s="60"/>
      <c r="J1764" s="60"/>
      <c r="K1764" s="18">
        <v>500000</v>
      </c>
      <c r="L1764" s="18">
        <v>500000</v>
      </c>
      <c r="M1764" s="18">
        <v>500000</v>
      </c>
      <c r="N1764" s="18">
        <v>500000</v>
      </c>
      <c r="O1764" s="18">
        <v>500000</v>
      </c>
      <c r="P1764" s="18">
        <v>500000</v>
      </c>
      <c r="R1764" s="19"/>
      <c r="S1764" s="143" cm="1">
        <f t="array" ref="S1764">INDEX($K:$P,ROW(),MATCH(S$3,$K$2:$P$2,0))/12</f>
        <v>41666.666666666664</v>
      </c>
      <c r="T1764" s="143" cm="1">
        <f t="array" ref="T1764">INDEX($K:$P,ROW(),MATCH(T$3,$K$2:$P$2,0))/12</f>
        <v>41666.666666666664</v>
      </c>
      <c r="U1764" s="143" cm="1">
        <f t="array" ref="U1764">INDEX($K:$P,ROW(),MATCH(U$3,$K$2:$P$2,0))/12</f>
        <v>41666.666666666664</v>
      </c>
      <c r="V1764" s="143" cm="1">
        <f t="array" ref="V1764">INDEX($K:$P,ROW(),MATCH(V$3,$K$2:$P$2,0))/12</f>
        <v>41666.666666666664</v>
      </c>
      <c r="W1764" s="143" cm="1">
        <f t="array" ref="W1764">INDEX($K:$P,ROW(),MATCH(W$3,$K$2:$P$2,0))/12</f>
        <v>41666.666666666664</v>
      </c>
      <c r="X1764" s="143" cm="1">
        <f t="array" ref="X1764">INDEX($K:$P,ROW(),MATCH(X$3,$K$2:$P$2,0))/12</f>
        <v>41666.666666666664</v>
      </c>
      <c r="Y1764" s="143" cm="1">
        <f t="array" ref="Y1764">INDEX($K:$P,ROW(),MATCH(Y$3,$K$2:$P$2,0))/12</f>
        <v>41666.666666666664</v>
      </c>
      <c r="Z1764" s="143" cm="1">
        <f t="array" ref="Z1764">INDEX($K:$P,ROW(),MATCH(Z$3,$K$2:$P$2,0))/12</f>
        <v>41666.666666666664</v>
      </c>
      <c r="AA1764" s="143" cm="1">
        <f t="array" ref="AA1764">INDEX($K:$P,ROW(),MATCH(AA$3,$K$2:$P$2,0))/12</f>
        <v>41666.666666666664</v>
      </c>
      <c r="AB1764" s="143" cm="1">
        <f t="array" ref="AB1764">INDEX($K:$P,ROW(),MATCH(AB$3,$K$2:$P$2,0))/12</f>
        <v>41666.666666666664</v>
      </c>
      <c r="AC1764" s="143" cm="1">
        <f t="array" ref="AC1764">INDEX($K:$P,ROW(),MATCH(AC$3,$K$2:$P$2,0))/12</f>
        <v>41666.666666666664</v>
      </c>
      <c r="AD1764" s="143" cm="1">
        <f t="array" ref="AD1764">INDEX($K:$P,ROW(),MATCH(AD$3,$K$2:$P$2,0))/12</f>
        <v>41666.666666666664</v>
      </c>
      <c r="AE1764" s="143" cm="1">
        <f t="array" ref="AE1764">INDEX($K:$P,ROW(),MATCH(AE$3,$K$2:$P$2,0))/12</f>
        <v>41666.666666666664</v>
      </c>
      <c r="AF1764" s="143" cm="1">
        <f t="array" ref="AF1764">INDEX($K:$P,ROW(),MATCH(AF$3,$K$2:$P$2,0))/12</f>
        <v>41666.666666666664</v>
      </c>
      <c r="AG1764" s="143" cm="1">
        <f t="array" ref="AG1764">INDEX($K:$P,ROW(),MATCH(AG$3,$K$2:$P$2,0))/12</f>
        <v>41666.666666666664</v>
      </c>
      <c r="AH1764" s="143" cm="1">
        <f t="array" ref="AH1764">INDEX($K:$P,ROW(),MATCH(AH$3,$K$2:$P$2,0))/12</f>
        <v>41666.666666666664</v>
      </c>
      <c r="AI1764" s="143" cm="1">
        <f t="array" ref="AI1764">INDEX($K:$P,ROW(),MATCH(AI$3,$K$2:$P$2,0))/12</f>
        <v>41666.666666666664</v>
      </c>
      <c r="AJ1764" s="143" cm="1">
        <f t="array" ref="AJ1764">INDEX($K:$P,ROW(),MATCH(AJ$3,$K$2:$P$2,0))/12</f>
        <v>41666.666666666664</v>
      </c>
      <c r="AK1764" s="143" cm="1">
        <f t="array" ref="AK1764">INDEX($K:$P,ROW(),MATCH(AK$3,$K$2:$P$2,0))/12</f>
        <v>41666.666666666664</v>
      </c>
      <c r="AL1764" s="143" cm="1">
        <f t="array" ref="AL1764">INDEX($K:$P,ROW(),MATCH(AL$3,$K$2:$P$2,0))/12</f>
        <v>41666.666666666664</v>
      </c>
      <c r="AM1764" s="143" cm="1">
        <f t="array" ref="AM1764">INDEX($K:$P,ROW(),MATCH(AM$3,$K$2:$P$2,0))/12</f>
        <v>41666.666666666664</v>
      </c>
      <c r="AN1764" s="143" cm="1">
        <f t="array" ref="AN1764">INDEX($K:$P,ROW(),MATCH(AN$3,$K$2:$P$2,0))/12</f>
        <v>41666.666666666664</v>
      </c>
      <c r="AO1764" s="143" cm="1">
        <f t="array" ref="AO1764">INDEX($K:$P,ROW(),MATCH(AO$3,$K$2:$P$2,0))/12</f>
        <v>41666.666666666664</v>
      </c>
      <c r="AP1764" s="143" cm="1">
        <f t="array" ref="AP1764">INDEX($K:$P,ROW(),MATCH(AP$3,$K$2:$P$2,0))/12</f>
        <v>41666.666666666664</v>
      </c>
      <c r="AQ1764" s="143" cm="1">
        <f t="array" ref="AQ1764">INDEX($K:$P,ROW(),MATCH(AQ$3,$K$2:$P$2,0))/12</f>
        <v>41666.666666666664</v>
      </c>
      <c r="AR1764" s="143" cm="1">
        <f t="array" ref="AR1764">INDEX($K:$P,ROW(),MATCH(AR$3,$K$2:$P$2,0))/12</f>
        <v>41666.666666666664</v>
      </c>
      <c r="AS1764" s="143" cm="1">
        <f t="array" ref="AS1764">INDEX($K:$P,ROW(),MATCH(AS$3,$K$2:$P$2,0))/12</f>
        <v>41666.666666666664</v>
      </c>
      <c r="AT1764" s="143" cm="1">
        <f t="array" ref="AT1764">INDEX($K:$P,ROW(),MATCH(AT$3,$K$2:$P$2,0))/12</f>
        <v>41666.666666666664</v>
      </c>
      <c r="AU1764" s="143" cm="1">
        <f t="array" ref="AU1764">INDEX($K:$P,ROW(),MATCH(AU$3,$K$2:$P$2,0))/12</f>
        <v>41666.666666666664</v>
      </c>
      <c r="AV1764" s="143" cm="1">
        <f t="array" ref="AV1764">INDEX($K:$P,ROW(),MATCH(AV$3,$K$2:$P$2,0))/12</f>
        <v>41666.666666666664</v>
      </c>
      <c r="AW1764" s="143" cm="1">
        <f t="array" ref="AW1764">INDEX($K:$P,ROW(),MATCH(AW$3,$K$2:$P$2,0))/12</f>
        <v>41666.666666666664</v>
      </c>
      <c r="AX1764" s="143" cm="1">
        <f t="array" ref="AX1764">INDEX($K:$P,ROW(),MATCH(AX$3,$K$2:$P$2,0))/12</f>
        <v>41666.666666666664</v>
      </c>
      <c r="AY1764" s="143" cm="1">
        <f t="array" ref="AY1764">INDEX($K:$P,ROW(),MATCH(AY$3,$K$2:$P$2,0))/12</f>
        <v>41666.666666666664</v>
      </c>
      <c r="AZ1764" s="143" cm="1">
        <f t="array" ref="AZ1764">INDEX($K:$P,ROW(),MATCH(AZ$3,$K$2:$P$2,0))/12</f>
        <v>41666.666666666664</v>
      </c>
      <c r="BA1764" s="143" cm="1">
        <f t="array" ref="BA1764">INDEX($K:$P,ROW(),MATCH(BA$3,$K$2:$P$2,0))/12</f>
        <v>41666.666666666664</v>
      </c>
      <c r="BB1764" s="143" cm="1">
        <f t="array" ref="BB1764">INDEX($K:$P,ROW(),MATCH(BB$3,$K$2:$P$2,0))/12</f>
        <v>41666.666666666664</v>
      </c>
      <c r="BC1764" s="143" cm="1">
        <f t="array" ref="BC1764">INDEX($K:$P,ROW(),MATCH(BC$3,$K$2:$P$2,0))/12</f>
        <v>41666.666666666664</v>
      </c>
      <c r="BD1764" s="143" cm="1">
        <f t="array" ref="BD1764">INDEX($K:$P,ROW(),MATCH(BD$3,$K$2:$P$2,0))/12</f>
        <v>41666.666666666664</v>
      </c>
      <c r="BE1764" s="143" cm="1">
        <f t="array" ref="BE1764">INDEX($K:$P,ROW(),MATCH(BE$3,$K$2:$P$2,0))/12</f>
        <v>41666.666666666664</v>
      </c>
      <c r="BF1764" s="143" cm="1">
        <f t="array" ref="BF1764">INDEX($K:$P,ROW(),MATCH(BF$3,$K$2:$P$2,0))/12</f>
        <v>41666.666666666664</v>
      </c>
      <c r="BG1764" s="143" cm="1">
        <f t="array" ref="BG1764">INDEX($K:$P,ROW(),MATCH(BG$3,$K$2:$P$2,0))/12</f>
        <v>41666.666666666664</v>
      </c>
      <c r="BH1764" s="143" cm="1">
        <f t="array" ref="BH1764">INDEX($K:$P,ROW(),MATCH(BH$3,$K$2:$P$2,0))/12</f>
        <v>41666.666666666664</v>
      </c>
      <c r="BI1764" s="143" cm="1">
        <f t="array" ref="BI1764">INDEX($K:$P,ROW(),MATCH(BI$3,$K$2:$P$2,0))/12</f>
        <v>41666.666666666664</v>
      </c>
      <c r="BJ1764" s="143" cm="1">
        <f t="array" ref="BJ1764">INDEX($K:$P,ROW(),MATCH(BJ$3,$K$2:$P$2,0))/12</f>
        <v>41666.666666666664</v>
      </c>
      <c r="BK1764" s="143" cm="1">
        <f t="array" ref="BK1764">INDEX($K:$P,ROW(),MATCH(BK$3,$K$2:$P$2,0))/12</f>
        <v>41666.666666666664</v>
      </c>
      <c r="BL1764" s="143" cm="1">
        <f t="array" ref="BL1764">INDEX($K:$P,ROW(),MATCH(BL$3,$K$2:$P$2,0))/12</f>
        <v>41666.666666666664</v>
      </c>
      <c r="BM1764" s="143" cm="1">
        <f t="array" ref="BM1764">INDEX($K:$P,ROW(),MATCH(BM$3,$K$2:$P$2,0))/12</f>
        <v>41666.666666666664</v>
      </c>
      <c r="BN1764" s="143" cm="1">
        <f t="array" ref="BN1764">INDEX($K:$P,ROW(),MATCH(BN$3,$K$2:$P$2,0))/12</f>
        <v>41666.666666666664</v>
      </c>
      <c r="BO1764" s="143" cm="1">
        <f t="array" ref="BO1764">INDEX($K:$P,ROW(),MATCH(BO$3,$K$2:$P$2,0))/12</f>
        <v>41666.666666666664</v>
      </c>
      <c r="BP1764" s="143" cm="1">
        <f t="array" ref="BP1764">INDEX($K:$P,ROW(),MATCH(BP$3,$K$2:$P$2,0))/12</f>
        <v>41666.666666666664</v>
      </c>
      <c r="BQ1764" s="143" cm="1">
        <f t="array" ref="BQ1764">INDEX($K:$P,ROW(),MATCH(BQ$3,$K$2:$P$2,0))/12</f>
        <v>41666.666666666664</v>
      </c>
      <c r="BR1764" s="143" cm="1">
        <f t="array" ref="BR1764">INDEX($K:$P,ROW(),MATCH(BR$3,$K$2:$P$2,0))/12</f>
        <v>41666.666666666664</v>
      </c>
      <c r="BS1764" s="143" cm="1">
        <f t="array" ref="BS1764">INDEX($K:$P,ROW(),MATCH(BS$3,$K$2:$P$2,0))/12</f>
        <v>41666.666666666664</v>
      </c>
      <c r="BT1764" s="143" cm="1">
        <f t="array" ref="BT1764">INDEX($K:$P,ROW(),MATCH(BT$3,$K$2:$P$2,0))/12</f>
        <v>41666.666666666664</v>
      </c>
      <c r="BU1764" s="143" cm="1">
        <f t="array" ref="BU1764">INDEX($K:$P,ROW(),MATCH(BU$3,$K$2:$P$2,0))/12</f>
        <v>41666.666666666664</v>
      </c>
      <c r="BV1764" s="143" cm="1">
        <f t="array" ref="BV1764">INDEX($K:$P,ROW(),MATCH(BV$3,$K$2:$P$2,0))/12</f>
        <v>41666.666666666664</v>
      </c>
      <c r="BW1764" s="143" cm="1">
        <f t="array" ref="BW1764">INDEX($K:$P,ROW(),MATCH(BW$3,$K$2:$P$2,0))/12</f>
        <v>41666.666666666664</v>
      </c>
      <c r="BX1764" s="143" cm="1">
        <f t="array" ref="BX1764">INDEX($K:$P,ROW(),MATCH(BX$3,$K$2:$P$2,0))/12</f>
        <v>41666.666666666664</v>
      </c>
      <c r="BY1764" s="143" cm="1">
        <f t="array" ref="BY1764">INDEX($K:$P,ROW(),MATCH(BY$3,$K$2:$P$2,0))/12</f>
        <v>41666.666666666664</v>
      </c>
      <c r="BZ1764" s="143" cm="1">
        <f t="array" ref="BZ1764">INDEX($K:$P,ROW(),MATCH(BZ$3,$K$2:$P$2,0))/12</f>
        <v>41666.666666666664</v>
      </c>
      <c r="CA1764" s="143" cm="1">
        <f t="array" ref="CA1764">INDEX($K:$P,ROW(),MATCH(CA$3,$K$2:$P$2,0))/12</f>
        <v>41666.666666666664</v>
      </c>
      <c r="CB1764" s="143" cm="1">
        <f t="array" ref="CB1764">INDEX($K:$P,ROW(),MATCH(CB$3,$K$2:$P$2,0))/12</f>
        <v>41666.666666666664</v>
      </c>
      <c r="CC1764" s="143" cm="1">
        <f t="array" ref="CC1764">INDEX($K:$P,ROW(),MATCH(CC$3,$K$2:$P$2,0))/12</f>
        <v>41666.666666666664</v>
      </c>
      <c r="CD1764" s="143" cm="1">
        <f t="array" ref="CD1764">INDEX($K:$P,ROW(),MATCH(CD$3,$K$2:$P$2,0))/12</f>
        <v>41666.666666666664</v>
      </c>
      <c r="CE1764" s="143" cm="1">
        <f t="array" ref="CE1764">INDEX($K:$P,ROW(),MATCH(CE$3,$K$2:$P$2,0))/12</f>
        <v>41666.666666666664</v>
      </c>
      <c r="CF1764" s="143" cm="1">
        <f t="array" ref="CF1764">INDEX($K:$P,ROW(),MATCH(CF$3,$K$2:$P$2,0))/12</f>
        <v>41666.666666666664</v>
      </c>
      <c r="CG1764" s="143" cm="1">
        <f t="array" ref="CG1764">INDEX($K:$P,ROW(),MATCH(CG$3,$K$2:$P$2,0))/12</f>
        <v>41666.666666666664</v>
      </c>
      <c r="CH1764" s="143" cm="1">
        <f t="array" ref="CH1764">INDEX($K:$P,ROW(),MATCH(CH$3,$K$2:$P$2,0))/12</f>
        <v>41666.666666666664</v>
      </c>
      <c r="CI1764" s="143" cm="1">
        <f t="array" ref="CI1764">INDEX($K:$P,ROW(),MATCH(CI$3,$K$2:$P$2,0))/12</f>
        <v>41666.666666666664</v>
      </c>
      <c r="CJ1764" s="143" cm="1">
        <f t="array" ref="CJ1764">INDEX($K:$P,ROW(),MATCH(CJ$3,$K$2:$P$2,0))/12</f>
        <v>41666.666666666664</v>
      </c>
      <c r="CK1764" s="143" cm="1">
        <f t="array" ref="CK1764">INDEX($K:$P,ROW(),MATCH(CK$3,$K$2:$P$2,0))/12</f>
        <v>41666.666666666664</v>
      </c>
      <c r="CL1764" s="143" cm="1">
        <f t="array" ref="CL1764">INDEX($K:$P,ROW(),MATCH(CL$3,$K$2:$P$2,0))/12</f>
        <v>41666.666666666664</v>
      </c>
    </row>
    <row r="1765" spans="2:90" x14ac:dyDescent="0.4">
      <c r="B1765" s="141" t="str">
        <f>"# of FTE's - "&amp;SUBSTITUTE(B1762,":","")</f>
        <v># of FTE's - Headcount - revenue driven</v>
      </c>
      <c r="C1765" t="s">
        <v>80</v>
      </c>
      <c r="D1765" t="s">
        <v>756</v>
      </c>
      <c r="E1765" s="8" t="str">
        <f t="shared" si="2033"/>
        <v>1765 DCHC-S</v>
      </c>
      <c r="H1765" s="12"/>
      <c r="I1765" s="60"/>
      <c r="J1765" s="60"/>
      <c r="K1765" s="34">
        <f t="shared" ref="K1765:P1765" si="2034">SUMIF($4:$4,K$2,1763:1763)</f>
        <v>0</v>
      </c>
      <c r="L1765" s="34">
        <f t="shared" si="2034"/>
        <v>0</v>
      </c>
      <c r="M1765" s="34">
        <f t="shared" si="2034"/>
        <v>0</v>
      </c>
      <c r="N1765" s="34">
        <f t="shared" si="2034"/>
        <v>0</v>
      </c>
      <c r="O1765" s="34">
        <f t="shared" si="2034"/>
        <v>0</v>
      </c>
      <c r="P1765" s="34">
        <f t="shared" si="2034"/>
        <v>0</v>
      </c>
      <c r="R1765" s="15"/>
      <c r="S1765" s="76" cm="1">
        <f t="array" aca="1" ref="S1765" ca="1">ROUNDUP(INDIRECT(S1756)/S1764,0)</f>
        <v>1</v>
      </c>
      <c r="T1765" s="76" cm="1">
        <f t="array" aca="1" ref="T1765" ca="1">ROUNDUP(INDIRECT(T1756)/T1764,0)</f>
        <v>1</v>
      </c>
      <c r="U1765" s="76" cm="1">
        <f t="array" aca="1" ref="U1765" ca="1">ROUNDUP(INDIRECT(U1756)/U1764,0)</f>
        <v>1</v>
      </c>
      <c r="V1765" s="76" cm="1">
        <f t="array" aca="1" ref="V1765" ca="1">ROUNDUP(INDIRECT(V1756)/V1764,0)</f>
        <v>1</v>
      </c>
      <c r="W1765" s="76" cm="1">
        <f t="array" aca="1" ref="W1765" ca="1">ROUNDUP(INDIRECT(W1756)/W1764,0)</f>
        <v>1</v>
      </c>
      <c r="X1765" s="76" cm="1">
        <f t="array" aca="1" ref="X1765" ca="1">ROUNDUP(INDIRECT(X1756)/X1764,0)</f>
        <v>1</v>
      </c>
      <c r="Y1765" s="76" cm="1">
        <f t="array" aca="1" ref="Y1765" ca="1">ROUNDUP(INDIRECT(Y1756)/Y1764,0)</f>
        <v>1</v>
      </c>
      <c r="Z1765" s="76" cm="1">
        <f t="array" aca="1" ref="Z1765" ca="1">ROUNDUP(INDIRECT(Z1756)/Z1764,0)</f>
        <v>1</v>
      </c>
      <c r="AA1765" s="76" cm="1">
        <f t="array" aca="1" ref="AA1765" ca="1">ROUNDUP(INDIRECT(AA1756)/AA1764,0)</f>
        <v>1</v>
      </c>
      <c r="AB1765" s="76" cm="1">
        <f t="array" aca="1" ref="AB1765" ca="1">ROUNDUP(INDIRECT(AB1756)/AB1764,0)</f>
        <v>1</v>
      </c>
      <c r="AC1765" s="76" cm="1">
        <f t="array" aca="1" ref="AC1765" ca="1">ROUNDUP(INDIRECT(AC1756)/AC1764,0)</f>
        <v>1</v>
      </c>
      <c r="AD1765" s="76" cm="1">
        <f t="array" aca="1" ref="AD1765" ca="1">ROUNDUP(INDIRECT(AD1756)/AD1764,0)</f>
        <v>1</v>
      </c>
      <c r="AE1765" s="76" cm="1">
        <f t="array" aca="1" ref="AE1765" ca="1">ROUNDUP(INDIRECT(AE1756)/AE1764,0)</f>
        <v>1</v>
      </c>
      <c r="AF1765" s="76" cm="1">
        <f t="array" aca="1" ref="AF1765" ca="1">ROUNDUP(INDIRECT(AF1756)/AF1764,0)</f>
        <v>1</v>
      </c>
      <c r="AG1765" s="76" cm="1">
        <f t="array" aca="1" ref="AG1765" ca="1">ROUNDUP(INDIRECT(AG1756)/AG1764,0)</f>
        <v>1</v>
      </c>
      <c r="AH1765" s="76" cm="1">
        <f t="array" aca="1" ref="AH1765" ca="1">ROUNDUP(INDIRECT(AH1756)/AH1764,0)</f>
        <v>1</v>
      </c>
      <c r="AI1765" s="76" cm="1">
        <f t="array" aca="1" ref="AI1765" ca="1">ROUNDUP(INDIRECT(AI1756)/AI1764,0)</f>
        <v>1</v>
      </c>
      <c r="AJ1765" s="76" cm="1">
        <f t="array" aca="1" ref="AJ1765" ca="1">ROUNDUP(INDIRECT(AJ1756)/AJ1764,0)</f>
        <v>1</v>
      </c>
      <c r="AK1765" s="76" cm="1">
        <f t="array" aca="1" ref="AK1765" ca="1">ROUNDUP(INDIRECT(AK1756)/AK1764,0)</f>
        <v>1</v>
      </c>
      <c r="AL1765" s="76" cm="1">
        <f t="array" aca="1" ref="AL1765" ca="1">ROUNDUP(INDIRECT(AL1756)/AL1764,0)</f>
        <v>1</v>
      </c>
      <c r="AM1765" s="76" cm="1">
        <f t="array" aca="1" ref="AM1765" ca="1">ROUNDUP(INDIRECT(AM1756)/AM1764,0)</f>
        <v>1</v>
      </c>
      <c r="AN1765" s="76" cm="1">
        <f t="array" aca="1" ref="AN1765" ca="1">ROUNDUP(INDIRECT(AN1756)/AN1764,0)</f>
        <v>1</v>
      </c>
      <c r="AO1765" s="76" cm="1">
        <f t="array" aca="1" ref="AO1765" ca="1">ROUNDUP(INDIRECT(AO1756)/AO1764,0)</f>
        <v>1</v>
      </c>
      <c r="AP1765" s="76" cm="1">
        <f t="array" aca="1" ref="AP1765" ca="1">ROUNDUP(INDIRECT(AP1756)/AP1764,0)</f>
        <v>1</v>
      </c>
      <c r="AQ1765" s="76" cm="1">
        <f t="array" aca="1" ref="AQ1765" ca="1">ROUNDUP(INDIRECT(AQ1756)/AQ1764,0)</f>
        <v>1</v>
      </c>
      <c r="AR1765" s="76" cm="1">
        <f t="array" aca="1" ref="AR1765" ca="1">ROUNDUP(INDIRECT(AR1756)/AR1764,0)</f>
        <v>1</v>
      </c>
      <c r="AS1765" s="76" cm="1">
        <f t="array" aca="1" ref="AS1765" ca="1">ROUNDUP(INDIRECT(AS1756)/AS1764,0)</f>
        <v>1</v>
      </c>
      <c r="AT1765" s="76" cm="1">
        <f t="array" aca="1" ref="AT1765" ca="1">ROUNDUP(INDIRECT(AT1756)/AT1764,0)</f>
        <v>1</v>
      </c>
      <c r="AU1765" s="76" cm="1">
        <f t="array" aca="1" ref="AU1765" ca="1">ROUNDUP(INDIRECT(AU1756)/AU1764,0)</f>
        <v>1</v>
      </c>
      <c r="AV1765" s="76" cm="1">
        <f t="array" aca="1" ref="AV1765" ca="1">ROUNDUP(INDIRECT(AV1756)/AV1764,0)</f>
        <v>1</v>
      </c>
      <c r="AW1765" s="76" cm="1">
        <f t="array" aca="1" ref="AW1765" ca="1">ROUNDUP(INDIRECT(AW1756)/AW1764,0)</f>
        <v>1</v>
      </c>
      <c r="AX1765" s="76" cm="1">
        <f t="array" aca="1" ref="AX1765" ca="1">ROUNDUP(INDIRECT(AX1756)/AX1764,0)</f>
        <v>1</v>
      </c>
      <c r="AY1765" s="76" cm="1">
        <f t="array" aca="1" ref="AY1765" ca="1">ROUNDUP(INDIRECT(AY1756)/AY1764,0)</f>
        <v>1</v>
      </c>
      <c r="AZ1765" s="76" cm="1">
        <f t="array" aca="1" ref="AZ1765" ca="1">ROUNDUP(INDIRECT(AZ1756)/AZ1764,0)</f>
        <v>1</v>
      </c>
      <c r="BA1765" s="76" cm="1">
        <f t="array" aca="1" ref="BA1765" ca="1">ROUNDUP(INDIRECT(BA1756)/BA1764,0)</f>
        <v>1</v>
      </c>
      <c r="BB1765" s="76" cm="1">
        <f t="array" aca="1" ref="BB1765" ca="1">ROUNDUP(INDIRECT(BB1756)/BB1764,0)</f>
        <v>1</v>
      </c>
      <c r="BC1765" s="76" cm="1">
        <f t="array" aca="1" ref="BC1765" ca="1">ROUNDUP(INDIRECT(BC1756)/BC1764,0)</f>
        <v>1</v>
      </c>
      <c r="BD1765" s="76" cm="1">
        <f t="array" aca="1" ref="BD1765" ca="1">ROUNDUP(INDIRECT(BD1756)/BD1764,0)</f>
        <v>1</v>
      </c>
      <c r="BE1765" s="76" cm="1">
        <f t="array" aca="1" ref="BE1765" ca="1">ROUNDUP(INDIRECT(BE1756)/BE1764,0)</f>
        <v>1</v>
      </c>
      <c r="BF1765" s="76" cm="1">
        <f t="array" aca="1" ref="BF1765" ca="1">ROUNDUP(INDIRECT(BF1756)/BF1764,0)</f>
        <v>1</v>
      </c>
      <c r="BG1765" s="76" cm="1">
        <f t="array" aca="1" ref="BG1765" ca="1">ROUNDUP(INDIRECT(BG1756)/BG1764,0)</f>
        <v>1</v>
      </c>
      <c r="BH1765" s="76" cm="1">
        <f t="array" aca="1" ref="BH1765" ca="1">ROUNDUP(INDIRECT(BH1756)/BH1764,0)</f>
        <v>1</v>
      </c>
      <c r="BI1765" s="76" cm="1">
        <f t="array" aca="1" ref="BI1765" ca="1">ROUNDUP(INDIRECT(BI1756)/BI1764,0)</f>
        <v>1</v>
      </c>
      <c r="BJ1765" s="76" cm="1">
        <f t="array" aca="1" ref="BJ1765" ca="1">ROUNDUP(INDIRECT(BJ1756)/BJ1764,0)</f>
        <v>1</v>
      </c>
      <c r="BK1765" s="76" cm="1">
        <f t="array" aca="1" ref="BK1765" ca="1">ROUNDUP(INDIRECT(BK1756)/BK1764,0)</f>
        <v>1</v>
      </c>
      <c r="BL1765" s="76" cm="1">
        <f t="array" aca="1" ref="BL1765" ca="1">ROUNDUP(INDIRECT(BL1756)/BL1764,0)</f>
        <v>1</v>
      </c>
      <c r="BM1765" s="76" cm="1">
        <f t="array" aca="1" ref="BM1765" ca="1">ROUNDUP(INDIRECT(BM1756)/BM1764,0)</f>
        <v>1</v>
      </c>
      <c r="BN1765" s="76" cm="1">
        <f t="array" aca="1" ref="BN1765" ca="1">ROUNDUP(INDIRECT(BN1756)/BN1764,0)</f>
        <v>1</v>
      </c>
      <c r="BO1765" s="76" cm="1">
        <f t="array" aca="1" ref="BO1765" ca="1">ROUNDUP(INDIRECT(BO1756)/BO1764,0)</f>
        <v>1</v>
      </c>
      <c r="BP1765" s="76" cm="1">
        <f t="array" aca="1" ref="BP1765" ca="1">ROUNDUP(INDIRECT(BP1756)/BP1764,0)</f>
        <v>1</v>
      </c>
      <c r="BQ1765" s="76" cm="1">
        <f t="array" aca="1" ref="BQ1765" ca="1">ROUNDUP(INDIRECT(BQ1756)/BQ1764,0)</f>
        <v>1</v>
      </c>
      <c r="BR1765" s="76" cm="1">
        <f t="array" aca="1" ref="BR1765" ca="1">ROUNDUP(INDIRECT(BR1756)/BR1764,0)</f>
        <v>1</v>
      </c>
      <c r="BS1765" s="76" cm="1">
        <f t="array" aca="1" ref="BS1765" ca="1">ROUNDUP(INDIRECT(BS1756)/BS1764,0)</f>
        <v>1</v>
      </c>
      <c r="BT1765" s="76" cm="1">
        <f t="array" aca="1" ref="BT1765" ca="1">ROUNDUP(INDIRECT(BT1756)/BT1764,0)</f>
        <v>1</v>
      </c>
      <c r="BU1765" s="76" cm="1">
        <f t="array" aca="1" ref="BU1765" ca="1">ROUNDUP(INDIRECT(BU1756)/BU1764,0)</f>
        <v>1</v>
      </c>
      <c r="BV1765" s="76" cm="1">
        <f t="array" aca="1" ref="BV1765" ca="1">ROUNDUP(INDIRECT(BV1756)/BV1764,0)</f>
        <v>1</v>
      </c>
      <c r="BW1765" s="76" cm="1">
        <f t="array" aca="1" ref="BW1765" ca="1">ROUNDUP(INDIRECT(BW1756)/BW1764,0)</f>
        <v>1</v>
      </c>
      <c r="BX1765" s="76" cm="1">
        <f t="array" aca="1" ref="BX1765" ca="1">ROUNDUP(INDIRECT(BX1756)/BX1764,0)</f>
        <v>1</v>
      </c>
      <c r="BY1765" s="76" cm="1">
        <f t="array" aca="1" ref="BY1765" ca="1">ROUNDUP(INDIRECT(BY1756)/BY1764,0)</f>
        <v>1</v>
      </c>
      <c r="BZ1765" s="76" cm="1">
        <f t="array" aca="1" ref="BZ1765" ca="1">ROUNDUP(INDIRECT(BZ1756)/BZ1764,0)</f>
        <v>1</v>
      </c>
      <c r="CA1765" s="76" cm="1">
        <f t="array" aca="1" ref="CA1765" ca="1">ROUNDUP(INDIRECT(CA1756)/CA1764,0)</f>
        <v>1</v>
      </c>
      <c r="CB1765" s="76" cm="1">
        <f t="array" aca="1" ref="CB1765" ca="1">ROUNDUP(INDIRECT(CB1756)/CB1764,0)</f>
        <v>1</v>
      </c>
      <c r="CC1765" s="76" cm="1">
        <f t="array" aca="1" ref="CC1765" ca="1">ROUNDUP(INDIRECT(CC1756)/CC1764,0)</f>
        <v>1</v>
      </c>
      <c r="CD1765" s="76" cm="1">
        <f t="array" aca="1" ref="CD1765" ca="1">ROUNDUP(INDIRECT(CD1756)/CD1764,0)</f>
        <v>1</v>
      </c>
      <c r="CE1765" s="76" cm="1">
        <f t="array" aca="1" ref="CE1765" ca="1">ROUNDUP(INDIRECT(CE1756)/CE1764,0)</f>
        <v>1</v>
      </c>
      <c r="CF1765" s="76" cm="1">
        <f t="array" aca="1" ref="CF1765" ca="1">ROUNDUP(INDIRECT(CF1756)/CF1764,0)</f>
        <v>1</v>
      </c>
      <c r="CG1765" s="76" cm="1">
        <f t="array" aca="1" ref="CG1765" ca="1">ROUNDUP(INDIRECT(CG1756)/CG1764,0)</f>
        <v>1</v>
      </c>
      <c r="CH1765" s="76" cm="1">
        <f t="array" aca="1" ref="CH1765" ca="1">ROUNDUP(INDIRECT(CH1756)/CH1764,0)</f>
        <v>1</v>
      </c>
      <c r="CI1765" s="76" cm="1">
        <f t="array" aca="1" ref="CI1765" ca="1">ROUNDUP(INDIRECT(CI1756)/CI1764,0)</f>
        <v>1</v>
      </c>
      <c r="CJ1765" s="76" cm="1">
        <f t="array" aca="1" ref="CJ1765" ca="1">ROUNDUP(INDIRECT(CJ1756)/CJ1764,0)</f>
        <v>1</v>
      </c>
      <c r="CK1765" s="76" cm="1">
        <f t="array" aca="1" ref="CK1765" ca="1">ROUNDUP(INDIRECT(CK1756)/CK1764,0)</f>
        <v>1</v>
      </c>
      <c r="CL1765" s="76" cm="1">
        <f t="array" aca="1" ref="CL1765" ca="1">ROUNDUP(INDIRECT(CL1756)/CL1764,0)</f>
        <v>1</v>
      </c>
    </row>
    <row r="1766" spans="2:90" x14ac:dyDescent="0.4">
      <c r="B1766" s="141" t="s">
        <v>185</v>
      </c>
      <c r="D1766" t="s">
        <v>756</v>
      </c>
      <c r="E1766" s="8" t="str">
        <f t="shared" si="2033"/>
        <v>1766 DCHC-S</v>
      </c>
      <c r="G1766" t="str">
        <f>E1766</f>
        <v>1766 DCHC-S</v>
      </c>
      <c r="H1766" s="12"/>
      <c r="I1766" s="60"/>
      <c r="J1766" s="60"/>
      <c r="K1766" s="18">
        <v>50000</v>
      </c>
      <c r="L1766" s="18">
        <v>50000</v>
      </c>
      <c r="M1766" s="18">
        <v>50000</v>
      </c>
      <c r="N1766" s="18">
        <v>50000</v>
      </c>
      <c r="O1766" s="18">
        <v>50000</v>
      </c>
      <c r="P1766" s="18">
        <v>50000</v>
      </c>
      <c r="R1766" s="19"/>
      <c r="S1766" s="143" cm="1">
        <f t="array" ref="S1766">INDEX($K:$P,ROW(),MATCH(S$3,$K$2:$P$2,0))/12</f>
        <v>4166.666666666667</v>
      </c>
      <c r="T1766" s="143" cm="1">
        <f t="array" ref="T1766">INDEX($K:$P,ROW(),MATCH(T$3,$K$2:$P$2,0))/12</f>
        <v>4166.666666666667</v>
      </c>
      <c r="U1766" s="143" cm="1">
        <f t="array" ref="U1766">INDEX($K:$P,ROW(),MATCH(U$3,$K$2:$P$2,0))/12</f>
        <v>4166.666666666667</v>
      </c>
      <c r="V1766" s="143" cm="1">
        <f t="array" ref="V1766">INDEX($K:$P,ROW(),MATCH(V$3,$K$2:$P$2,0))/12</f>
        <v>4166.666666666667</v>
      </c>
      <c r="W1766" s="143" cm="1">
        <f t="array" ref="W1766">INDEX($K:$P,ROW(),MATCH(W$3,$K$2:$P$2,0))/12</f>
        <v>4166.666666666667</v>
      </c>
      <c r="X1766" s="143" cm="1">
        <f t="array" ref="X1766">INDEX($K:$P,ROW(),MATCH(X$3,$K$2:$P$2,0))/12</f>
        <v>4166.666666666667</v>
      </c>
      <c r="Y1766" s="143" cm="1">
        <f t="array" ref="Y1766">INDEX($K:$P,ROW(),MATCH(Y$3,$K$2:$P$2,0))/12</f>
        <v>4166.666666666667</v>
      </c>
      <c r="Z1766" s="143" cm="1">
        <f t="array" ref="Z1766">INDEX($K:$P,ROW(),MATCH(Z$3,$K$2:$P$2,0))/12</f>
        <v>4166.666666666667</v>
      </c>
      <c r="AA1766" s="143" cm="1">
        <f t="array" ref="AA1766">INDEX($K:$P,ROW(),MATCH(AA$3,$K$2:$P$2,0))/12</f>
        <v>4166.666666666667</v>
      </c>
      <c r="AB1766" s="143" cm="1">
        <f t="array" ref="AB1766">INDEX($K:$P,ROW(),MATCH(AB$3,$K$2:$P$2,0))/12</f>
        <v>4166.666666666667</v>
      </c>
      <c r="AC1766" s="143" cm="1">
        <f t="array" ref="AC1766">INDEX($K:$P,ROW(),MATCH(AC$3,$K$2:$P$2,0))/12</f>
        <v>4166.666666666667</v>
      </c>
      <c r="AD1766" s="143" cm="1">
        <f t="array" ref="AD1766">INDEX($K:$P,ROW(),MATCH(AD$3,$K$2:$P$2,0))/12</f>
        <v>4166.666666666667</v>
      </c>
      <c r="AE1766" s="143" cm="1">
        <f t="array" ref="AE1766">INDEX($K:$P,ROW(),MATCH(AE$3,$K$2:$P$2,0))/12</f>
        <v>4166.666666666667</v>
      </c>
      <c r="AF1766" s="143" cm="1">
        <f t="array" ref="AF1766">INDEX($K:$P,ROW(),MATCH(AF$3,$K$2:$P$2,0))/12</f>
        <v>4166.666666666667</v>
      </c>
      <c r="AG1766" s="143" cm="1">
        <f t="array" ref="AG1766">INDEX($K:$P,ROW(),MATCH(AG$3,$K$2:$P$2,0))/12</f>
        <v>4166.666666666667</v>
      </c>
      <c r="AH1766" s="143" cm="1">
        <f t="array" ref="AH1766">INDEX($K:$P,ROW(),MATCH(AH$3,$K$2:$P$2,0))/12</f>
        <v>4166.666666666667</v>
      </c>
      <c r="AI1766" s="143" cm="1">
        <f t="array" ref="AI1766">INDEX($K:$P,ROW(),MATCH(AI$3,$K$2:$P$2,0))/12</f>
        <v>4166.666666666667</v>
      </c>
      <c r="AJ1766" s="143" cm="1">
        <f t="array" ref="AJ1766">INDEX($K:$P,ROW(),MATCH(AJ$3,$K$2:$P$2,0))/12</f>
        <v>4166.666666666667</v>
      </c>
      <c r="AK1766" s="143" cm="1">
        <f t="array" ref="AK1766">INDEX($K:$P,ROW(),MATCH(AK$3,$K$2:$P$2,0))/12</f>
        <v>4166.666666666667</v>
      </c>
      <c r="AL1766" s="143" cm="1">
        <f t="array" ref="AL1766">INDEX($K:$P,ROW(),MATCH(AL$3,$K$2:$P$2,0))/12</f>
        <v>4166.666666666667</v>
      </c>
      <c r="AM1766" s="143" cm="1">
        <f t="array" ref="AM1766">INDEX($K:$P,ROW(),MATCH(AM$3,$K$2:$P$2,0))/12</f>
        <v>4166.666666666667</v>
      </c>
      <c r="AN1766" s="143" cm="1">
        <f t="array" ref="AN1766">INDEX($K:$P,ROW(),MATCH(AN$3,$K$2:$P$2,0))/12</f>
        <v>4166.666666666667</v>
      </c>
      <c r="AO1766" s="143" cm="1">
        <f t="array" ref="AO1766">INDEX($K:$P,ROW(),MATCH(AO$3,$K$2:$P$2,0))/12</f>
        <v>4166.666666666667</v>
      </c>
      <c r="AP1766" s="143" cm="1">
        <f t="array" ref="AP1766">INDEX($K:$P,ROW(),MATCH(AP$3,$K$2:$P$2,0))/12</f>
        <v>4166.666666666667</v>
      </c>
      <c r="AQ1766" s="143" cm="1">
        <f t="array" ref="AQ1766">INDEX($K:$P,ROW(),MATCH(AQ$3,$K$2:$P$2,0))/12</f>
        <v>4166.666666666667</v>
      </c>
      <c r="AR1766" s="143" cm="1">
        <f t="array" ref="AR1766">INDEX($K:$P,ROW(),MATCH(AR$3,$K$2:$P$2,0))/12</f>
        <v>4166.666666666667</v>
      </c>
      <c r="AS1766" s="143" cm="1">
        <f t="array" ref="AS1766">INDEX($K:$P,ROW(),MATCH(AS$3,$K$2:$P$2,0))/12</f>
        <v>4166.666666666667</v>
      </c>
      <c r="AT1766" s="143" cm="1">
        <f t="array" ref="AT1766">INDEX($K:$P,ROW(),MATCH(AT$3,$K$2:$P$2,0))/12</f>
        <v>4166.666666666667</v>
      </c>
      <c r="AU1766" s="143" cm="1">
        <f t="array" ref="AU1766">INDEX($K:$P,ROW(),MATCH(AU$3,$K$2:$P$2,0))/12</f>
        <v>4166.666666666667</v>
      </c>
      <c r="AV1766" s="143" cm="1">
        <f t="array" ref="AV1766">INDEX($K:$P,ROW(),MATCH(AV$3,$K$2:$P$2,0))/12</f>
        <v>4166.666666666667</v>
      </c>
      <c r="AW1766" s="143" cm="1">
        <f t="array" ref="AW1766">INDEX($K:$P,ROW(),MATCH(AW$3,$K$2:$P$2,0))/12</f>
        <v>4166.666666666667</v>
      </c>
      <c r="AX1766" s="143" cm="1">
        <f t="array" ref="AX1766">INDEX($K:$P,ROW(),MATCH(AX$3,$K$2:$P$2,0))/12</f>
        <v>4166.666666666667</v>
      </c>
      <c r="AY1766" s="143" cm="1">
        <f t="array" ref="AY1766">INDEX($K:$P,ROW(),MATCH(AY$3,$K$2:$P$2,0))/12</f>
        <v>4166.666666666667</v>
      </c>
      <c r="AZ1766" s="143" cm="1">
        <f t="array" ref="AZ1766">INDEX($K:$P,ROW(),MATCH(AZ$3,$K$2:$P$2,0))/12</f>
        <v>4166.666666666667</v>
      </c>
      <c r="BA1766" s="143" cm="1">
        <f t="array" ref="BA1766">INDEX($K:$P,ROW(),MATCH(BA$3,$K$2:$P$2,0))/12</f>
        <v>4166.666666666667</v>
      </c>
      <c r="BB1766" s="143" cm="1">
        <f t="array" ref="BB1766">INDEX($K:$P,ROW(),MATCH(BB$3,$K$2:$P$2,0))/12</f>
        <v>4166.666666666667</v>
      </c>
      <c r="BC1766" s="143" cm="1">
        <f t="array" ref="BC1766">INDEX($K:$P,ROW(),MATCH(BC$3,$K$2:$P$2,0))/12</f>
        <v>4166.666666666667</v>
      </c>
      <c r="BD1766" s="143" cm="1">
        <f t="array" ref="BD1766">INDEX($K:$P,ROW(),MATCH(BD$3,$K$2:$P$2,0))/12</f>
        <v>4166.666666666667</v>
      </c>
      <c r="BE1766" s="143" cm="1">
        <f t="array" ref="BE1766">INDEX($K:$P,ROW(),MATCH(BE$3,$K$2:$P$2,0))/12</f>
        <v>4166.666666666667</v>
      </c>
      <c r="BF1766" s="143" cm="1">
        <f t="array" ref="BF1766">INDEX($K:$P,ROW(),MATCH(BF$3,$K$2:$P$2,0))/12</f>
        <v>4166.666666666667</v>
      </c>
      <c r="BG1766" s="143" cm="1">
        <f t="array" ref="BG1766">INDEX($K:$P,ROW(),MATCH(BG$3,$K$2:$P$2,0))/12</f>
        <v>4166.666666666667</v>
      </c>
      <c r="BH1766" s="143" cm="1">
        <f t="array" ref="BH1766">INDEX($K:$P,ROW(),MATCH(BH$3,$K$2:$P$2,0))/12</f>
        <v>4166.666666666667</v>
      </c>
      <c r="BI1766" s="143" cm="1">
        <f t="array" ref="BI1766">INDEX($K:$P,ROW(),MATCH(BI$3,$K$2:$P$2,0))/12</f>
        <v>4166.666666666667</v>
      </c>
      <c r="BJ1766" s="143" cm="1">
        <f t="array" ref="BJ1766">INDEX($K:$P,ROW(),MATCH(BJ$3,$K$2:$P$2,0))/12</f>
        <v>4166.666666666667</v>
      </c>
      <c r="BK1766" s="143" cm="1">
        <f t="array" ref="BK1766">INDEX($K:$P,ROW(),MATCH(BK$3,$K$2:$P$2,0))/12</f>
        <v>4166.666666666667</v>
      </c>
      <c r="BL1766" s="143" cm="1">
        <f t="array" ref="BL1766">INDEX($K:$P,ROW(),MATCH(BL$3,$K$2:$P$2,0))/12</f>
        <v>4166.666666666667</v>
      </c>
      <c r="BM1766" s="143" cm="1">
        <f t="array" ref="BM1766">INDEX($K:$P,ROW(),MATCH(BM$3,$K$2:$P$2,0))/12</f>
        <v>4166.666666666667</v>
      </c>
      <c r="BN1766" s="143" cm="1">
        <f t="array" ref="BN1766">INDEX($K:$P,ROW(),MATCH(BN$3,$K$2:$P$2,0))/12</f>
        <v>4166.666666666667</v>
      </c>
      <c r="BO1766" s="143" cm="1">
        <f t="array" ref="BO1766">INDEX($K:$P,ROW(),MATCH(BO$3,$K$2:$P$2,0))/12</f>
        <v>4166.666666666667</v>
      </c>
      <c r="BP1766" s="143" cm="1">
        <f t="array" ref="BP1766">INDEX($K:$P,ROW(),MATCH(BP$3,$K$2:$P$2,0))/12</f>
        <v>4166.666666666667</v>
      </c>
      <c r="BQ1766" s="143" cm="1">
        <f t="array" ref="BQ1766">INDEX($K:$P,ROW(),MATCH(BQ$3,$K$2:$P$2,0))/12</f>
        <v>4166.666666666667</v>
      </c>
      <c r="BR1766" s="143" cm="1">
        <f t="array" ref="BR1766">INDEX($K:$P,ROW(),MATCH(BR$3,$K$2:$P$2,0))/12</f>
        <v>4166.666666666667</v>
      </c>
      <c r="BS1766" s="143" cm="1">
        <f t="array" ref="BS1766">INDEX($K:$P,ROW(),MATCH(BS$3,$K$2:$P$2,0))/12</f>
        <v>4166.666666666667</v>
      </c>
      <c r="BT1766" s="143" cm="1">
        <f t="array" ref="BT1766">INDEX($K:$P,ROW(),MATCH(BT$3,$K$2:$P$2,0))/12</f>
        <v>4166.666666666667</v>
      </c>
      <c r="BU1766" s="143" cm="1">
        <f t="array" ref="BU1766">INDEX($K:$P,ROW(),MATCH(BU$3,$K$2:$P$2,0))/12</f>
        <v>4166.666666666667</v>
      </c>
      <c r="BV1766" s="143" cm="1">
        <f t="array" ref="BV1766">INDEX($K:$P,ROW(),MATCH(BV$3,$K$2:$P$2,0))/12</f>
        <v>4166.666666666667</v>
      </c>
      <c r="BW1766" s="143" cm="1">
        <f t="array" ref="BW1766">INDEX($K:$P,ROW(),MATCH(BW$3,$K$2:$P$2,0))/12</f>
        <v>4166.666666666667</v>
      </c>
      <c r="BX1766" s="143" cm="1">
        <f t="array" ref="BX1766">INDEX($K:$P,ROW(),MATCH(BX$3,$K$2:$P$2,0))/12</f>
        <v>4166.666666666667</v>
      </c>
      <c r="BY1766" s="143" cm="1">
        <f t="array" ref="BY1766">INDEX($K:$P,ROW(),MATCH(BY$3,$K$2:$P$2,0))/12</f>
        <v>4166.666666666667</v>
      </c>
      <c r="BZ1766" s="143" cm="1">
        <f t="array" ref="BZ1766">INDEX($K:$P,ROW(),MATCH(BZ$3,$K$2:$P$2,0))/12</f>
        <v>4166.666666666667</v>
      </c>
      <c r="CA1766" s="143" cm="1">
        <f t="array" ref="CA1766">INDEX($K:$P,ROW(),MATCH(CA$3,$K$2:$P$2,0))/12</f>
        <v>4166.666666666667</v>
      </c>
      <c r="CB1766" s="143" cm="1">
        <f t="array" ref="CB1766">INDEX($K:$P,ROW(),MATCH(CB$3,$K$2:$P$2,0))/12</f>
        <v>4166.666666666667</v>
      </c>
      <c r="CC1766" s="143" cm="1">
        <f t="array" ref="CC1766">INDEX($K:$P,ROW(),MATCH(CC$3,$K$2:$P$2,0))/12</f>
        <v>4166.666666666667</v>
      </c>
      <c r="CD1766" s="143" cm="1">
        <f t="array" ref="CD1766">INDEX($K:$P,ROW(),MATCH(CD$3,$K$2:$P$2,0))/12</f>
        <v>4166.666666666667</v>
      </c>
      <c r="CE1766" s="143" cm="1">
        <f t="array" ref="CE1766">INDEX($K:$P,ROW(),MATCH(CE$3,$K$2:$P$2,0))/12</f>
        <v>4166.666666666667</v>
      </c>
      <c r="CF1766" s="143" cm="1">
        <f t="array" ref="CF1766">INDEX($K:$P,ROW(),MATCH(CF$3,$K$2:$P$2,0))/12</f>
        <v>4166.666666666667</v>
      </c>
      <c r="CG1766" s="143" cm="1">
        <f t="array" ref="CG1766">INDEX($K:$P,ROW(),MATCH(CG$3,$K$2:$P$2,0))/12</f>
        <v>4166.666666666667</v>
      </c>
      <c r="CH1766" s="143" cm="1">
        <f t="array" ref="CH1766">INDEX($K:$P,ROW(),MATCH(CH$3,$K$2:$P$2,0))/12</f>
        <v>4166.666666666667</v>
      </c>
      <c r="CI1766" s="143" cm="1">
        <f t="array" ref="CI1766">INDEX($K:$P,ROW(),MATCH(CI$3,$K$2:$P$2,0))/12</f>
        <v>4166.666666666667</v>
      </c>
      <c r="CJ1766" s="143" cm="1">
        <f t="array" ref="CJ1766">INDEX($K:$P,ROW(),MATCH(CJ$3,$K$2:$P$2,0))/12</f>
        <v>4166.666666666667</v>
      </c>
      <c r="CK1766" s="143" cm="1">
        <f t="array" ref="CK1766">INDEX($K:$P,ROW(),MATCH(CK$3,$K$2:$P$2,0))/12</f>
        <v>4166.666666666667</v>
      </c>
      <c r="CL1766" s="143" cm="1">
        <f t="array" ref="CL1766">INDEX($K:$P,ROW(),MATCH(CL$3,$K$2:$P$2,0))/12</f>
        <v>4166.666666666667</v>
      </c>
    </row>
    <row r="1767" spans="2:90" x14ac:dyDescent="0.4">
      <c r="B1767" s="123" t="str">
        <f>"Expense - "&amp;SUBSTITUTE(B1762,":","")</f>
        <v>Expense - Headcount - revenue driven</v>
      </c>
      <c r="C1767" t="s">
        <v>203</v>
      </c>
      <c r="D1767" t="s">
        <v>756</v>
      </c>
      <c r="E1767" s="8" t="str">
        <f t="shared" si="2033"/>
        <v>1767 DCHC-S</v>
      </c>
      <c r="H1767" s="27"/>
      <c r="I1767" s="78"/>
      <c r="J1767" s="78"/>
      <c r="K1767" s="63">
        <f t="shared" ref="K1767:P1767" ca="1" si="2035">SUMIF($3:$3,K$2,1767:1767)</f>
        <v>-49999.999999999993</v>
      </c>
      <c r="L1767" s="63">
        <f t="shared" ca="1" si="2035"/>
        <v>-49999.999999999993</v>
      </c>
      <c r="M1767" s="63">
        <f t="shared" ca="1" si="2035"/>
        <v>-49999.999999999993</v>
      </c>
      <c r="N1767" s="63">
        <f t="shared" ca="1" si="2035"/>
        <v>-49999.999999999993</v>
      </c>
      <c r="O1767" s="63">
        <f t="shared" ca="1" si="2035"/>
        <v>-49999.999999999993</v>
      </c>
      <c r="P1767" s="63">
        <f t="shared" ca="1" si="2035"/>
        <v>-49999.999999999993</v>
      </c>
      <c r="R1767" s="33"/>
      <c r="S1767" s="144">
        <f t="shared" ref="S1767" ca="1" si="2036">-S1766*S1765</f>
        <v>-4166.666666666667</v>
      </c>
      <c r="T1767" s="144">
        <f t="shared" ref="T1767:AX1767" ca="1" si="2037">-T1766*T1765</f>
        <v>-4166.666666666667</v>
      </c>
      <c r="U1767" s="144">
        <f t="shared" ca="1" si="2037"/>
        <v>-4166.666666666667</v>
      </c>
      <c r="V1767" s="144">
        <f t="shared" ca="1" si="2037"/>
        <v>-4166.666666666667</v>
      </c>
      <c r="W1767" s="144">
        <f t="shared" ca="1" si="2037"/>
        <v>-4166.666666666667</v>
      </c>
      <c r="X1767" s="144">
        <f t="shared" ca="1" si="2037"/>
        <v>-4166.666666666667</v>
      </c>
      <c r="Y1767" s="144">
        <f t="shared" ca="1" si="2037"/>
        <v>-4166.666666666667</v>
      </c>
      <c r="Z1767" s="144">
        <f t="shared" ca="1" si="2037"/>
        <v>-4166.666666666667</v>
      </c>
      <c r="AA1767" s="144">
        <f t="shared" ca="1" si="2037"/>
        <v>-4166.666666666667</v>
      </c>
      <c r="AB1767" s="144">
        <f t="shared" ca="1" si="2037"/>
        <v>-4166.666666666667</v>
      </c>
      <c r="AC1767" s="144">
        <f t="shared" ca="1" si="2037"/>
        <v>-4166.666666666667</v>
      </c>
      <c r="AD1767" s="144">
        <f t="shared" ca="1" si="2037"/>
        <v>-4166.666666666667</v>
      </c>
      <c r="AE1767" s="144">
        <f t="shared" ca="1" si="2037"/>
        <v>-4166.666666666667</v>
      </c>
      <c r="AF1767" s="144">
        <f t="shared" ca="1" si="2037"/>
        <v>-4166.666666666667</v>
      </c>
      <c r="AG1767" s="144">
        <f t="shared" ca="1" si="2037"/>
        <v>-4166.666666666667</v>
      </c>
      <c r="AH1767" s="144">
        <f t="shared" ca="1" si="2037"/>
        <v>-4166.666666666667</v>
      </c>
      <c r="AI1767" s="144">
        <f t="shared" ca="1" si="2037"/>
        <v>-4166.666666666667</v>
      </c>
      <c r="AJ1767" s="144">
        <f t="shared" ca="1" si="2037"/>
        <v>-4166.666666666667</v>
      </c>
      <c r="AK1767" s="144">
        <f t="shared" ca="1" si="2037"/>
        <v>-4166.666666666667</v>
      </c>
      <c r="AL1767" s="144">
        <f t="shared" ca="1" si="2037"/>
        <v>-4166.666666666667</v>
      </c>
      <c r="AM1767" s="144">
        <f t="shared" ca="1" si="2037"/>
        <v>-4166.666666666667</v>
      </c>
      <c r="AN1767" s="144">
        <f t="shared" ca="1" si="2037"/>
        <v>-4166.666666666667</v>
      </c>
      <c r="AO1767" s="144">
        <f t="shared" ca="1" si="2037"/>
        <v>-4166.666666666667</v>
      </c>
      <c r="AP1767" s="144">
        <f t="shared" ca="1" si="2037"/>
        <v>-4166.666666666667</v>
      </c>
      <c r="AQ1767" s="144">
        <f t="shared" ca="1" si="2037"/>
        <v>-4166.666666666667</v>
      </c>
      <c r="AR1767" s="144">
        <f t="shared" ca="1" si="2037"/>
        <v>-4166.666666666667</v>
      </c>
      <c r="AS1767" s="144">
        <f t="shared" ca="1" si="2037"/>
        <v>-4166.666666666667</v>
      </c>
      <c r="AT1767" s="144">
        <f t="shared" ca="1" si="2037"/>
        <v>-4166.666666666667</v>
      </c>
      <c r="AU1767" s="144">
        <f t="shared" ca="1" si="2037"/>
        <v>-4166.666666666667</v>
      </c>
      <c r="AV1767" s="144">
        <f t="shared" ca="1" si="2037"/>
        <v>-4166.666666666667</v>
      </c>
      <c r="AW1767" s="144">
        <f t="shared" ca="1" si="2037"/>
        <v>-4166.666666666667</v>
      </c>
      <c r="AX1767" s="144">
        <f t="shared" ca="1" si="2037"/>
        <v>-4166.666666666667</v>
      </c>
      <c r="AY1767" s="144">
        <f t="shared" ref="AY1767:CD1767" ca="1" si="2038">-AY1766*AY1765</f>
        <v>-4166.666666666667</v>
      </c>
      <c r="AZ1767" s="144">
        <f t="shared" ca="1" si="2038"/>
        <v>-4166.666666666667</v>
      </c>
      <c r="BA1767" s="144">
        <f t="shared" ca="1" si="2038"/>
        <v>-4166.666666666667</v>
      </c>
      <c r="BB1767" s="144">
        <f t="shared" ca="1" si="2038"/>
        <v>-4166.666666666667</v>
      </c>
      <c r="BC1767" s="144">
        <f t="shared" ca="1" si="2038"/>
        <v>-4166.666666666667</v>
      </c>
      <c r="BD1767" s="144">
        <f t="shared" ca="1" si="2038"/>
        <v>-4166.666666666667</v>
      </c>
      <c r="BE1767" s="144">
        <f t="shared" ca="1" si="2038"/>
        <v>-4166.666666666667</v>
      </c>
      <c r="BF1767" s="144">
        <f t="shared" ca="1" si="2038"/>
        <v>-4166.666666666667</v>
      </c>
      <c r="BG1767" s="144">
        <f t="shared" ca="1" si="2038"/>
        <v>-4166.666666666667</v>
      </c>
      <c r="BH1767" s="144">
        <f t="shared" ca="1" si="2038"/>
        <v>-4166.666666666667</v>
      </c>
      <c r="BI1767" s="144">
        <f t="shared" ca="1" si="2038"/>
        <v>-4166.666666666667</v>
      </c>
      <c r="BJ1767" s="144">
        <f t="shared" ca="1" si="2038"/>
        <v>-4166.666666666667</v>
      </c>
      <c r="BK1767" s="144">
        <f t="shared" ca="1" si="2038"/>
        <v>-4166.666666666667</v>
      </c>
      <c r="BL1767" s="144">
        <f t="shared" ca="1" si="2038"/>
        <v>-4166.666666666667</v>
      </c>
      <c r="BM1767" s="144">
        <f t="shared" ca="1" si="2038"/>
        <v>-4166.666666666667</v>
      </c>
      <c r="BN1767" s="144">
        <f t="shared" ca="1" si="2038"/>
        <v>-4166.666666666667</v>
      </c>
      <c r="BO1767" s="144">
        <f t="shared" ca="1" si="2038"/>
        <v>-4166.666666666667</v>
      </c>
      <c r="BP1767" s="144">
        <f t="shared" ca="1" si="2038"/>
        <v>-4166.666666666667</v>
      </c>
      <c r="BQ1767" s="144">
        <f t="shared" ca="1" si="2038"/>
        <v>-4166.666666666667</v>
      </c>
      <c r="BR1767" s="144">
        <f t="shared" ca="1" si="2038"/>
        <v>-4166.666666666667</v>
      </c>
      <c r="BS1767" s="144">
        <f t="shared" ca="1" si="2038"/>
        <v>-4166.666666666667</v>
      </c>
      <c r="BT1767" s="144">
        <f t="shared" ca="1" si="2038"/>
        <v>-4166.666666666667</v>
      </c>
      <c r="BU1767" s="144">
        <f t="shared" ca="1" si="2038"/>
        <v>-4166.666666666667</v>
      </c>
      <c r="BV1767" s="144">
        <f t="shared" ca="1" si="2038"/>
        <v>-4166.666666666667</v>
      </c>
      <c r="BW1767" s="144">
        <f t="shared" ca="1" si="2038"/>
        <v>-4166.666666666667</v>
      </c>
      <c r="BX1767" s="144">
        <f t="shared" ca="1" si="2038"/>
        <v>-4166.666666666667</v>
      </c>
      <c r="BY1767" s="144">
        <f t="shared" ca="1" si="2038"/>
        <v>-4166.666666666667</v>
      </c>
      <c r="BZ1767" s="144">
        <f t="shared" ca="1" si="2038"/>
        <v>-4166.666666666667</v>
      </c>
      <c r="CA1767" s="144">
        <f t="shared" ca="1" si="2038"/>
        <v>-4166.666666666667</v>
      </c>
      <c r="CB1767" s="144">
        <f t="shared" ca="1" si="2038"/>
        <v>-4166.666666666667</v>
      </c>
      <c r="CC1767" s="144">
        <f t="shared" ca="1" si="2038"/>
        <v>-4166.666666666667</v>
      </c>
      <c r="CD1767" s="144">
        <f t="shared" ca="1" si="2038"/>
        <v>-4166.666666666667</v>
      </c>
      <c r="CE1767" s="144">
        <f t="shared" ref="CE1767:CK1767" ca="1" si="2039">-CE1766*CE1765</f>
        <v>-4166.666666666667</v>
      </c>
      <c r="CF1767" s="144">
        <f t="shared" ca="1" si="2039"/>
        <v>-4166.666666666667</v>
      </c>
      <c r="CG1767" s="144">
        <f t="shared" ca="1" si="2039"/>
        <v>-4166.666666666667</v>
      </c>
      <c r="CH1767" s="144">
        <f t="shared" ca="1" si="2039"/>
        <v>-4166.666666666667</v>
      </c>
      <c r="CI1767" s="144">
        <f t="shared" ca="1" si="2039"/>
        <v>-4166.666666666667</v>
      </c>
      <c r="CJ1767" s="144">
        <f t="shared" ca="1" si="2039"/>
        <v>-4166.666666666667</v>
      </c>
      <c r="CK1767" s="144">
        <f t="shared" ca="1" si="2039"/>
        <v>-4166.666666666667</v>
      </c>
      <c r="CL1767" s="144">
        <f t="shared" ref="CL1767" ca="1" si="2040">-CL1766*CL1765</f>
        <v>-4166.666666666667</v>
      </c>
    </row>
    <row r="1768" spans="2:90" x14ac:dyDescent="0.4">
      <c r="D1768" t="s">
        <v>756</v>
      </c>
      <c r="E1768" s="8" t="str">
        <f t="shared" si="2033"/>
        <v>1768 DCHC-S</v>
      </c>
      <c r="G1768" t="s">
        <v>244</v>
      </c>
      <c r="S1768" s="72"/>
      <c r="T1768" s="72"/>
      <c r="U1768" s="72"/>
      <c r="V1768" s="72"/>
      <c r="W1768" s="72"/>
      <c r="X1768" s="72"/>
      <c r="Y1768" s="72"/>
      <c r="Z1768" s="72"/>
      <c r="AA1768" s="72"/>
      <c r="AB1768" s="72"/>
      <c r="AC1768" s="72"/>
      <c r="AD1768" s="72"/>
      <c r="AE1768" s="72"/>
      <c r="AF1768" s="72"/>
      <c r="AG1768" s="72"/>
      <c r="AH1768" s="72"/>
      <c r="AI1768" s="72"/>
      <c r="AJ1768" s="72"/>
      <c r="AK1768" s="72"/>
      <c r="AL1768" s="72"/>
      <c r="AM1768" s="72"/>
      <c r="AN1768" s="72"/>
      <c r="AO1768" s="72"/>
      <c r="AP1768" s="72"/>
      <c r="AQ1768" s="72"/>
      <c r="AR1768" s="72"/>
      <c r="AS1768" s="72"/>
      <c r="AT1768" s="72"/>
      <c r="AU1768" s="72"/>
      <c r="AV1768" s="72"/>
      <c r="AW1768" s="72"/>
      <c r="AX1768" s="72"/>
      <c r="AY1768" s="72"/>
      <c r="AZ1768" s="72"/>
      <c r="BA1768" s="72"/>
      <c r="BB1768" s="72"/>
      <c r="BC1768" s="72"/>
      <c r="BD1768" s="72"/>
      <c r="BE1768" s="72"/>
      <c r="BF1768" s="72"/>
      <c r="BG1768" s="72"/>
      <c r="BH1768" s="72"/>
      <c r="BI1768" s="72"/>
      <c r="BJ1768" s="72"/>
      <c r="BK1768" s="72"/>
      <c r="BL1768" s="72"/>
      <c r="BM1768" s="72"/>
      <c r="BN1768" s="72"/>
      <c r="BO1768" s="72"/>
      <c r="BP1768" s="72"/>
      <c r="BQ1768" s="72"/>
      <c r="BR1768" s="72"/>
      <c r="BS1768" s="72"/>
      <c r="BT1768" s="72"/>
      <c r="BU1768" s="72"/>
      <c r="BV1768" s="72"/>
      <c r="BW1768" s="72"/>
      <c r="BX1768" s="72"/>
      <c r="BY1768" s="72"/>
      <c r="BZ1768" s="72"/>
      <c r="CA1768" s="72"/>
      <c r="CB1768" s="72"/>
      <c r="CC1768" s="72"/>
      <c r="CD1768" s="72"/>
      <c r="CE1768" s="72"/>
      <c r="CF1768" s="72"/>
      <c r="CG1768" s="72"/>
      <c r="CH1768" s="72"/>
      <c r="CI1768" s="72"/>
      <c r="CJ1768" s="72"/>
      <c r="CK1768" s="72"/>
      <c r="CL1768" s="72"/>
    </row>
    <row r="1769" spans="2:90" x14ac:dyDescent="0.4">
      <c r="B1769" s="132" t="str">
        <f>B1754</f>
        <v>(Primary label)</v>
      </c>
      <c r="D1769" t="s">
        <v>756</v>
      </c>
      <c r="E1769" s="8" t="str">
        <f t="shared" si="2033"/>
        <v>1769 DCHC-S</v>
      </c>
      <c r="G1769" t="s">
        <v>332</v>
      </c>
      <c r="H1769" s="27"/>
      <c r="I1769" s="78"/>
      <c r="J1769" s="78"/>
      <c r="K1769" s="33"/>
      <c r="L1769" s="33"/>
      <c r="M1769" s="33"/>
      <c r="N1769" s="33"/>
      <c r="O1769" s="33"/>
      <c r="P1769" s="33"/>
      <c r="R1769" s="33"/>
      <c r="S1769" s="77"/>
      <c r="T1769" s="77"/>
      <c r="U1769" s="77"/>
      <c r="V1769" s="77"/>
      <c r="W1769" s="77"/>
      <c r="X1769" s="77"/>
      <c r="Y1769" s="77"/>
      <c r="Z1769" s="77"/>
      <c r="AA1769" s="77"/>
      <c r="AB1769" s="77"/>
      <c r="AC1769" s="77"/>
      <c r="AD1769" s="77"/>
      <c r="AE1769" s="77"/>
      <c r="AF1769" s="77"/>
      <c r="AG1769" s="77"/>
      <c r="AH1769" s="77"/>
      <c r="AI1769" s="77"/>
      <c r="AJ1769" s="77"/>
      <c r="AK1769" s="77"/>
      <c r="AL1769" s="77"/>
      <c r="AM1769" s="77"/>
      <c r="AN1769" s="77"/>
      <c r="AO1769" s="77"/>
      <c r="AP1769" s="77"/>
      <c r="AQ1769" s="77"/>
      <c r="AR1769" s="77"/>
      <c r="AS1769" s="77"/>
      <c r="AT1769" s="77"/>
      <c r="AU1769" s="77"/>
      <c r="AV1769" s="77"/>
      <c r="AW1769" s="77"/>
      <c r="AX1769" s="77"/>
      <c r="AY1769" s="77"/>
      <c r="AZ1769" s="77"/>
      <c r="BA1769" s="77"/>
      <c r="BB1769" s="77"/>
      <c r="BC1769" s="77"/>
      <c r="BD1769" s="77"/>
      <c r="BE1769" s="77"/>
      <c r="BF1769" s="77"/>
      <c r="BG1769" s="77"/>
      <c r="BH1769" s="77"/>
      <c r="BI1769" s="77"/>
      <c r="BJ1769" s="77"/>
      <c r="BK1769" s="77"/>
      <c r="BL1769" s="77"/>
      <c r="BM1769" s="77"/>
      <c r="BN1769" s="77"/>
      <c r="BO1769" s="77"/>
      <c r="BP1769" s="77"/>
      <c r="BQ1769" s="77"/>
      <c r="BR1769" s="77"/>
      <c r="BS1769" s="77"/>
      <c r="BT1769" s="77"/>
      <c r="BU1769" s="77"/>
      <c r="BV1769" s="77"/>
      <c r="BW1769" s="77"/>
      <c r="BX1769" s="77"/>
      <c r="BY1769" s="77"/>
      <c r="BZ1769" s="77"/>
      <c r="CA1769" s="77"/>
      <c r="CB1769" s="77"/>
      <c r="CC1769" s="77"/>
      <c r="CD1769" s="77"/>
      <c r="CE1769" s="77"/>
      <c r="CF1769" s="77"/>
      <c r="CG1769" s="77"/>
      <c r="CH1769" s="77"/>
      <c r="CI1769" s="77"/>
      <c r="CJ1769" s="77"/>
      <c r="CK1769" s="77"/>
      <c r="CL1769" s="77"/>
    </row>
    <row r="1770" spans="2:90" x14ac:dyDescent="0.4">
      <c r="B1770" s="132" t="str">
        <f>B1755</f>
        <v>primary unit</v>
      </c>
      <c r="D1770" t="s">
        <v>756</v>
      </c>
      <c r="E1770" s="8" t="str">
        <f>ROW()&amp;" "&amp;D1770</f>
        <v>1770 DCHC-S</v>
      </c>
      <c r="G1770" t="s">
        <v>332</v>
      </c>
      <c r="H1770" s="12"/>
      <c r="I1770" s="60"/>
      <c r="J1770" s="60"/>
      <c r="K1770" s="21"/>
      <c r="L1770" s="21"/>
      <c r="M1770" s="21"/>
      <c r="N1770" s="21"/>
      <c r="O1770" s="21"/>
      <c r="P1770" s="21"/>
      <c r="R1770" s="20"/>
      <c r="S1770" s="146"/>
      <c r="T1770" s="146"/>
      <c r="U1770" s="146"/>
      <c r="V1770" s="146"/>
      <c r="W1770" s="146"/>
      <c r="X1770" s="146"/>
      <c r="Y1770" s="146"/>
      <c r="Z1770" s="146"/>
      <c r="AA1770" s="146"/>
      <c r="AB1770" s="146"/>
      <c r="AC1770" s="146"/>
      <c r="AD1770" s="146"/>
      <c r="AE1770" s="146"/>
      <c r="AF1770" s="146"/>
      <c r="AG1770" s="146"/>
      <c r="AH1770" s="146"/>
      <c r="AI1770" s="146"/>
      <c r="AJ1770" s="146"/>
      <c r="AK1770" s="146"/>
      <c r="AL1770" s="146"/>
      <c r="AM1770" s="146"/>
      <c r="AN1770" s="146"/>
      <c r="AO1770" s="146"/>
      <c r="AP1770" s="146"/>
      <c r="AQ1770" s="146"/>
      <c r="AR1770" s="146"/>
      <c r="AS1770" s="146"/>
      <c r="AT1770" s="146"/>
      <c r="AU1770" s="146"/>
      <c r="AV1770" s="146"/>
      <c r="AW1770" s="146"/>
      <c r="AX1770" s="146"/>
      <c r="AY1770" s="146"/>
      <c r="AZ1770" s="146"/>
      <c r="BA1770" s="146"/>
      <c r="BB1770" s="146"/>
      <c r="BC1770" s="146"/>
      <c r="BD1770" s="146"/>
      <c r="BE1770" s="146"/>
      <c r="BF1770" s="146"/>
      <c r="BG1770" s="146"/>
      <c r="BH1770" s="146"/>
      <c r="BI1770" s="146"/>
      <c r="BJ1770" s="146"/>
      <c r="BK1770" s="146"/>
      <c r="BL1770" s="146"/>
      <c r="BM1770" s="146"/>
      <c r="BN1770" s="146"/>
      <c r="BO1770" s="146"/>
      <c r="BP1770" s="146"/>
      <c r="BQ1770" s="146"/>
      <c r="BR1770" s="146"/>
      <c r="BS1770" s="146"/>
      <c r="BT1770" s="146"/>
      <c r="BU1770" s="146"/>
      <c r="BV1770" s="146"/>
      <c r="BW1770" s="146"/>
      <c r="BX1770" s="146"/>
      <c r="BY1770" s="146"/>
      <c r="BZ1770" s="146"/>
      <c r="CA1770" s="146"/>
      <c r="CB1770" s="146"/>
      <c r="CC1770" s="146"/>
      <c r="CD1770" s="146"/>
      <c r="CE1770" s="146"/>
      <c r="CF1770" s="146"/>
      <c r="CG1770" s="146"/>
      <c r="CH1770" s="146"/>
      <c r="CI1770" s="146"/>
      <c r="CJ1770" s="146"/>
      <c r="CK1770" s="146"/>
      <c r="CL1770" s="146"/>
    </row>
    <row r="1771" spans="2:90" x14ac:dyDescent="0.4">
      <c r="B1771" s="132" t="str">
        <f>B1756</f>
        <v>Primary revenue driver</v>
      </c>
      <c r="D1771" t="s">
        <v>756</v>
      </c>
      <c r="E1771" s="8" t="str">
        <f t="shared" si="2033"/>
        <v>1771 DCHC-S</v>
      </c>
      <c r="G1771" t="s">
        <v>332</v>
      </c>
      <c r="K1771" s="53"/>
      <c r="L1771" s="53"/>
      <c r="M1771" s="53"/>
      <c r="N1771" s="53"/>
      <c r="O1771" s="53"/>
      <c r="P1771" s="53"/>
      <c r="R1771" s="24"/>
      <c r="S1771" s="175" t="str">
        <f t="shared" ref="S1771" si="2041">S1756</f>
        <v>S$12</v>
      </c>
      <c r="T1771" s="175" t="str">
        <f t="shared" ref="T1771:AX1771" si="2042">T1756</f>
        <v>T$12</v>
      </c>
      <c r="U1771" s="175" t="str">
        <f t="shared" si="2042"/>
        <v>U$12</v>
      </c>
      <c r="V1771" s="175" t="str">
        <f t="shared" si="2042"/>
        <v>V$12</v>
      </c>
      <c r="W1771" s="175" t="str">
        <f t="shared" si="2042"/>
        <v>W$12</v>
      </c>
      <c r="X1771" s="175" t="str">
        <f t="shared" si="2042"/>
        <v>X$12</v>
      </c>
      <c r="Y1771" s="175" t="str">
        <f t="shared" si="2042"/>
        <v>Y$12</v>
      </c>
      <c r="Z1771" s="175" t="str">
        <f t="shared" si="2042"/>
        <v>Z$12</v>
      </c>
      <c r="AA1771" s="175" t="str">
        <f t="shared" si="2042"/>
        <v>AA$12</v>
      </c>
      <c r="AB1771" s="175" t="str">
        <f t="shared" si="2042"/>
        <v>AB$12</v>
      </c>
      <c r="AC1771" s="175" t="str">
        <f t="shared" si="2042"/>
        <v>AC$12</v>
      </c>
      <c r="AD1771" s="175" t="str">
        <f t="shared" si="2042"/>
        <v>AD$12</v>
      </c>
      <c r="AE1771" s="175" t="str">
        <f t="shared" si="2042"/>
        <v>AE$12</v>
      </c>
      <c r="AF1771" s="175" t="str">
        <f t="shared" si="2042"/>
        <v>AF$12</v>
      </c>
      <c r="AG1771" s="175" t="str">
        <f t="shared" si="2042"/>
        <v>AG$12</v>
      </c>
      <c r="AH1771" s="175" t="str">
        <f t="shared" si="2042"/>
        <v>AH$12</v>
      </c>
      <c r="AI1771" s="175" t="str">
        <f t="shared" si="2042"/>
        <v>AI$12</v>
      </c>
      <c r="AJ1771" s="175" t="str">
        <f t="shared" si="2042"/>
        <v>AJ$12</v>
      </c>
      <c r="AK1771" s="175" t="str">
        <f t="shared" si="2042"/>
        <v>AK$12</v>
      </c>
      <c r="AL1771" s="175" t="str">
        <f t="shared" si="2042"/>
        <v>AL$12</v>
      </c>
      <c r="AM1771" s="175" t="str">
        <f t="shared" si="2042"/>
        <v>AM$12</v>
      </c>
      <c r="AN1771" s="175" t="str">
        <f t="shared" si="2042"/>
        <v>AN$12</v>
      </c>
      <c r="AO1771" s="175" t="str">
        <f t="shared" si="2042"/>
        <v>AO$12</v>
      </c>
      <c r="AP1771" s="175" t="str">
        <f t="shared" si="2042"/>
        <v>AP$12</v>
      </c>
      <c r="AQ1771" s="175" t="str">
        <f t="shared" si="2042"/>
        <v>AQ$12</v>
      </c>
      <c r="AR1771" s="175" t="str">
        <f t="shared" si="2042"/>
        <v>AR$12</v>
      </c>
      <c r="AS1771" s="175" t="str">
        <f t="shared" si="2042"/>
        <v>AS$12</v>
      </c>
      <c r="AT1771" s="175" t="str">
        <f t="shared" si="2042"/>
        <v>AT$12</v>
      </c>
      <c r="AU1771" s="175" t="str">
        <f t="shared" si="2042"/>
        <v>AU$12</v>
      </c>
      <c r="AV1771" s="175" t="str">
        <f t="shared" si="2042"/>
        <v>AV$12</v>
      </c>
      <c r="AW1771" s="175" t="str">
        <f t="shared" si="2042"/>
        <v>AW$12</v>
      </c>
      <c r="AX1771" s="175" t="str">
        <f t="shared" si="2042"/>
        <v>AX$12</v>
      </c>
      <c r="AY1771" s="175" t="str">
        <f t="shared" ref="AY1771:CD1771" si="2043">AY1756</f>
        <v>AY$12</v>
      </c>
      <c r="AZ1771" s="175" t="str">
        <f t="shared" si="2043"/>
        <v>AZ$12</v>
      </c>
      <c r="BA1771" s="175" t="str">
        <f t="shared" si="2043"/>
        <v>BA$12</v>
      </c>
      <c r="BB1771" s="175" t="str">
        <f t="shared" si="2043"/>
        <v>BB$12</v>
      </c>
      <c r="BC1771" s="175" t="str">
        <f t="shared" si="2043"/>
        <v>BC$12</v>
      </c>
      <c r="BD1771" s="175" t="str">
        <f t="shared" si="2043"/>
        <v>BD$12</v>
      </c>
      <c r="BE1771" s="175" t="str">
        <f t="shared" si="2043"/>
        <v>BE$12</v>
      </c>
      <c r="BF1771" s="175" t="str">
        <f t="shared" si="2043"/>
        <v>BF$12</v>
      </c>
      <c r="BG1771" s="175" t="str">
        <f t="shared" si="2043"/>
        <v>BG$12</v>
      </c>
      <c r="BH1771" s="175" t="str">
        <f t="shared" si="2043"/>
        <v>BH$12</v>
      </c>
      <c r="BI1771" s="175" t="str">
        <f t="shared" si="2043"/>
        <v>BI$12</v>
      </c>
      <c r="BJ1771" s="175" t="str">
        <f t="shared" si="2043"/>
        <v>BJ$12</v>
      </c>
      <c r="BK1771" s="175" t="str">
        <f t="shared" si="2043"/>
        <v>BK$12</v>
      </c>
      <c r="BL1771" s="175" t="str">
        <f t="shared" si="2043"/>
        <v>BL$12</v>
      </c>
      <c r="BM1771" s="175" t="str">
        <f t="shared" si="2043"/>
        <v>BM$12</v>
      </c>
      <c r="BN1771" s="175" t="str">
        <f t="shared" si="2043"/>
        <v>BN$12</v>
      </c>
      <c r="BO1771" s="175" t="str">
        <f t="shared" si="2043"/>
        <v>BO$12</v>
      </c>
      <c r="BP1771" s="175" t="str">
        <f t="shared" si="2043"/>
        <v>BP$12</v>
      </c>
      <c r="BQ1771" s="175" t="str">
        <f t="shared" si="2043"/>
        <v>BQ$12</v>
      </c>
      <c r="BR1771" s="175" t="str">
        <f t="shared" si="2043"/>
        <v>BR$12</v>
      </c>
      <c r="BS1771" s="175" t="str">
        <f t="shared" si="2043"/>
        <v>BS$12</v>
      </c>
      <c r="BT1771" s="175" t="str">
        <f t="shared" si="2043"/>
        <v>BT$12</v>
      </c>
      <c r="BU1771" s="175" t="str">
        <f t="shared" si="2043"/>
        <v>BU$12</v>
      </c>
      <c r="BV1771" s="175" t="str">
        <f t="shared" si="2043"/>
        <v>BV$12</v>
      </c>
      <c r="BW1771" s="175" t="str">
        <f t="shared" si="2043"/>
        <v>BW$12</v>
      </c>
      <c r="BX1771" s="175" t="str">
        <f t="shared" si="2043"/>
        <v>BX$12</v>
      </c>
      <c r="BY1771" s="175" t="str">
        <f t="shared" si="2043"/>
        <v>BY$12</v>
      </c>
      <c r="BZ1771" s="175" t="str">
        <f t="shared" si="2043"/>
        <v>BZ$12</v>
      </c>
      <c r="CA1771" s="175" t="str">
        <f t="shared" si="2043"/>
        <v>CA$12</v>
      </c>
      <c r="CB1771" s="175" t="str">
        <f t="shared" si="2043"/>
        <v>CB$12</v>
      </c>
      <c r="CC1771" s="175" t="str">
        <f t="shared" si="2043"/>
        <v>CC$12</v>
      </c>
      <c r="CD1771" s="175" t="str">
        <f t="shared" si="2043"/>
        <v>CD$12</v>
      </c>
      <c r="CE1771" s="175" t="str">
        <f t="shared" ref="CE1771:CK1771" si="2044">CE1756</f>
        <v>CE$12</v>
      </c>
      <c r="CF1771" s="175" t="str">
        <f t="shared" si="2044"/>
        <v>CF$12</v>
      </c>
      <c r="CG1771" s="175" t="str">
        <f t="shared" si="2044"/>
        <v>CG$12</v>
      </c>
      <c r="CH1771" s="175" t="str">
        <f t="shared" si="2044"/>
        <v>CH$12</v>
      </c>
      <c r="CI1771" s="175" t="str">
        <f t="shared" si="2044"/>
        <v>CI$12</v>
      </c>
      <c r="CJ1771" s="175" t="str">
        <f t="shared" si="2044"/>
        <v>CJ$12</v>
      </c>
      <c r="CK1771" s="175" t="str">
        <f t="shared" si="2044"/>
        <v>CK$12</v>
      </c>
      <c r="CL1771" s="175" t="str">
        <f t="shared" ref="CL1771" si="2045">CL1756</f>
        <v>CL$12</v>
      </c>
    </row>
    <row r="1772" spans="2:90" x14ac:dyDescent="0.4">
      <c r="B1772" s="132" t="str">
        <f>B1757</f>
        <v>Primary volume driver</v>
      </c>
      <c r="D1772" t="s">
        <v>756</v>
      </c>
      <c r="E1772" s="8" t="str">
        <f t="shared" si="2033"/>
        <v>1772 DCHC-S</v>
      </c>
      <c r="G1772" t="s">
        <v>332</v>
      </c>
      <c r="H1772" s="12"/>
      <c r="I1772" s="60"/>
      <c r="J1772" s="60"/>
      <c r="K1772" s="15"/>
      <c r="L1772" s="15"/>
      <c r="M1772" s="15"/>
      <c r="N1772" s="15"/>
      <c r="O1772" s="15"/>
      <c r="P1772" s="15"/>
      <c r="R1772" s="15"/>
      <c r="S1772" s="175" t="str">
        <f t="shared" ref="S1772" si="2046">S1757</f>
        <v>S$13</v>
      </c>
      <c r="T1772" s="175" t="str">
        <f t="shared" ref="T1772:AX1772" si="2047">T1757</f>
        <v>T$13</v>
      </c>
      <c r="U1772" s="175" t="str">
        <f t="shared" si="2047"/>
        <v>U$13</v>
      </c>
      <c r="V1772" s="175" t="str">
        <f t="shared" si="2047"/>
        <v>V$13</v>
      </c>
      <c r="W1772" s="175" t="str">
        <f t="shared" si="2047"/>
        <v>W$13</v>
      </c>
      <c r="X1772" s="175" t="str">
        <f t="shared" si="2047"/>
        <v>X$13</v>
      </c>
      <c r="Y1772" s="175" t="str">
        <f t="shared" si="2047"/>
        <v>Y$13</v>
      </c>
      <c r="Z1772" s="175" t="str">
        <f t="shared" si="2047"/>
        <v>Z$13</v>
      </c>
      <c r="AA1772" s="175" t="str">
        <f t="shared" si="2047"/>
        <v>AA$13</v>
      </c>
      <c r="AB1772" s="175" t="str">
        <f t="shared" si="2047"/>
        <v>AB$13</v>
      </c>
      <c r="AC1772" s="175" t="str">
        <f t="shared" si="2047"/>
        <v>AC$13</v>
      </c>
      <c r="AD1772" s="175" t="str">
        <f t="shared" si="2047"/>
        <v>AD$13</v>
      </c>
      <c r="AE1772" s="175" t="str">
        <f t="shared" si="2047"/>
        <v>AE$13</v>
      </c>
      <c r="AF1772" s="175" t="str">
        <f t="shared" si="2047"/>
        <v>AF$13</v>
      </c>
      <c r="AG1772" s="175" t="str">
        <f t="shared" si="2047"/>
        <v>AG$13</v>
      </c>
      <c r="AH1772" s="175" t="str">
        <f t="shared" si="2047"/>
        <v>AH$13</v>
      </c>
      <c r="AI1772" s="175" t="str">
        <f t="shared" si="2047"/>
        <v>AI$13</v>
      </c>
      <c r="AJ1772" s="175" t="str">
        <f t="shared" si="2047"/>
        <v>AJ$13</v>
      </c>
      <c r="AK1772" s="175" t="str">
        <f t="shared" si="2047"/>
        <v>AK$13</v>
      </c>
      <c r="AL1772" s="175" t="str">
        <f t="shared" si="2047"/>
        <v>AL$13</v>
      </c>
      <c r="AM1772" s="175" t="str">
        <f t="shared" si="2047"/>
        <v>AM$13</v>
      </c>
      <c r="AN1772" s="175" t="str">
        <f t="shared" si="2047"/>
        <v>AN$13</v>
      </c>
      <c r="AO1772" s="175" t="str">
        <f t="shared" si="2047"/>
        <v>AO$13</v>
      </c>
      <c r="AP1772" s="175" t="str">
        <f t="shared" si="2047"/>
        <v>AP$13</v>
      </c>
      <c r="AQ1772" s="175" t="str">
        <f t="shared" si="2047"/>
        <v>AQ$13</v>
      </c>
      <c r="AR1772" s="175" t="str">
        <f t="shared" si="2047"/>
        <v>AR$13</v>
      </c>
      <c r="AS1772" s="175" t="str">
        <f t="shared" si="2047"/>
        <v>AS$13</v>
      </c>
      <c r="AT1772" s="175" t="str">
        <f t="shared" si="2047"/>
        <v>AT$13</v>
      </c>
      <c r="AU1772" s="175" t="str">
        <f t="shared" si="2047"/>
        <v>AU$13</v>
      </c>
      <c r="AV1772" s="175" t="str">
        <f t="shared" si="2047"/>
        <v>AV$13</v>
      </c>
      <c r="AW1772" s="175" t="str">
        <f t="shared" si="2047"/>
        <v>AW$13</v>
      </c>
      <c r="AX1772" s="175" t="str">
        <f t="shared" si="2047"/>
        <v>AX$13</v>
      </c>
      <c r="AY1772" s="175" t="str">
        <f t="shared" ref="AY1772:CD1772" si="2048">AY1757</f>
        <v>AY$13</v>
      </c>
      <c r="AZ1772" s="175" t="str">
        <f t="shared" si="2048"/>
        <v>AZ$13</v>
      </c>
      <c r="BA1772" s="175" t="str">
        <f t="shared" si="2048"/>
        <v>BA$13</v>
      </c>
      <c r="BB1772" s="175" t="str">
        <f t="shared" si="2048"/>
        <v>BB$13</v>
      </c>
      <c r="BC1772" s="175" t="str">
        <f t="shared" si="2048"/>
        <v>BC$13</v>
      </c>
      <c r="BD1772" s="175" t="str">
        <f t="shared" si="2048"/>
        <v>BD$13</v>
      </c>
      <c r="BE1772" s="175" t="str">
        <f t="shared" si="2048"/>
        <v>BE$13</v>
      </c>
      <c r="BF1772" s="175" t="str">
        <f t="shared" si="2048"/>
        <v>BF$13</v>
      </c>
      <c r="BG1772" s="175" t="str">
        <f t="shared" si="2048"/>
        <v>BG$13</v>
      </c>
      <c r="BH1772" s="175" t="str">
        <f t="shared" si="2048"/>
        <v>BH$13</v>
      </c>
      <c r="BI1772" s="175" t="str">
        <f t="shared" si="2048"/>
        <v>BI$13</v>
      </c>
      <c r="BJ1772" s="175" t="str">
        <f t="shared" si="2048"/>
        <v>BJ$13</v>
      </c>
      <c r="BK1772" s="175" t="str">
        <f t="shared" si="2048"/>
        <v>BK$13</v>
      </c>
      <c r="BL1772" s="175" t="str">
        <f t="shared" si="2048"/>
        <v>BL$13</v>
      </c>
      <c r="BM1772" s="175" t="str">
        <f t="shared" si="2048"/>
        <v>BM$13</v>
      </c>
      <c r="BN1772" s="175" t="str">
        <f t="shared" si="2048"/>
        <v>BN$13</v>
      </c>
      <c r="BO1772" s="175" t="str">
        <f t="shared" si="2048"/>
        <v>BO$13</v>
      </c>
      <c r="BP1772" s="175" t="str">
        <f t="shared" si="2048"/>
        <v>BP$13</v>
      </c>
      <c r="BQ1772" s="175" t="str">
        <f t="shared" si="2048"/>
        <v>BQ$13</v>
      </c>
      <c r="BR1772" s="175" t="str">
        <f t="shared" si="2048"/>
        <v>BR$13</v>
      </c>
      <c r="BS1772" s="175" t="str">
        <f t="shared" si="2048"/>
        <v>BS$13</v>
      </c>
      <c r="BT1772" s="175" t="str">
        <f t="shared" si="2048"/>
        <v>BT$13</v>
      </c>
      <c r="BU1772" s="175" t="str">
        <f t="shared" si="2048"/>
        <v>BU$13</v>
      </c>
      <c r="BV1772" s="175" t="str">
        <f t="shared" si="2048"/>
        <v>BV$13</v>
      </c>
      <c r="BW1772" s="175" t="str">
        <f t="shared" si="2048"/>
        <v>BW$13</v>
      </c>
      <c r="BX1772" s="175" t="str">
        <f t="shared" si="2048"/>
        <v>BX$13</v>
      </c>
      <c r="BY1772" s="175" t="str">
        <f t="shared" si="2048"/>
        <v>BY$13</v>
      </c>
      <c r="BZ1772" s="175" t="str">
        <f t="shared" si="2048"/>
        <v>BZ$13</v>
      </c>
      <c r="CA1772" s="175" t="str">
        <f t="shared" si="2048"/>
        <v>CA$13</v>
      </c>
      <c r="CB1772" s="175" t="str">
        <f t="shared" si="2048"/>
        <v>CB$13</v>
      </c>
      <c r="CC1772" s="175" t="str">
        <f t="shared" si="2048"/>
        <v>CC$13</v>
      </c>
      <c r="CD1772" s="175" t="str">
        <f t="shared" si="2048"/>
        <v>CD$13</v>
      </c>
      <c r="CE1772" s="175" t="str">
        <f t="shared" ref="CE1772:CK1772" si="2049">CE1757</f>
        <v>CE$13</v>
      </c>
      <c r="CF1772" s="175" t="str">
        <f t="shared" si="2049"/>
        <v>CF$13</v>
      </c>
      <c r="CG1772" s="175" t="str">
        <f t="shared" si="2049"/>
        <v>CG$13</v>
      </c>
      <c r="CH1772" s="175" t="str">
        <f t="shared" si="2049"/>
        <v>CH$13</v>
      </c>
      <c r="CI1772" s="175" t="str">
        <f t="shared" si="2049"/>
        <v>CI$13</v>
      </c>
      <c r="CJ1772" s="175" t="str">
        <f t="shared" si="2049"/>
        <v>CJ$13</v>
      </c>
      <c r="CK1772" s="175" t="str">
        <f t="shared" si="2049"/>
        <v>CK$13</v>
      </c>
      <c r="CL1772" s="175" t="str">
        <f t="shared" ref="CL1772" si="2050">CL1757</f>
        <v>CL$13</v>
      </c>
    </row>
    <row r="1773" spans="2:90" x14ac:dyDescent="0.4">
      <c r="B1773" s="187" t="str">
        <f>B1762</f>
        <v>Headcount - revenue driven:</v>
      </c>
      <c r="D1773" t="s">
        <v>756</v>
      </c>
      <c r="E1773" s="8" t="str">
        <f t="shared" si="2033"/>
        <v>1773 DCHC-S</v>
      </c>
      <c r="G1773" t="s">
        <v>332</v>
      </c>
      <c r="H1773" s="12"/>
      <c r="I1773" s="60"/>
      <c r="J1773" s="60"/>
      <c r="K1773" s="15"/>
      <c r="L1773" s="15"/>
      <c r="M1773" s="15"/>
      <c r="N1773" s="15"/>
      <c r="O1773" s="15"/>
      <c r="P1773" s="15"/>
      <c r="R1773" s="15"/>
      <c r="S1773" s="175">
        <f t="shared" ref="S1773" si="2051">S1758</f>
        <v>0</v>
      </c>
      <c r="T1773" s="175">
        <f t="shared" ref="T1773:AX1773" si="2052">T1758</f>
        <v>0</v>
      </c>
      <c r="U1773" s="175">
        <f t="shared" si="2052"/>
        <v>0</v>
      </c>
      <c r="V1773" s="175">
        <f t="shared" si="2052"/>
        <v>0</v>
      </c>
      <c r="W1773" s="175">
        <f t="shared" si="2052"/>
        <v>0</v>
      </c>
      <c r="X1773" s="175">
        <f t="shared" si="2052"/>
        <v>0</v>
      </c>
      <c r="Y1773" s="175">
        <f t="shared" si="2052"/>
        <v>0</v>
      </c>
      <c r="Z1773" s="175">
        <f t="shared" si="2052"/>
        <v>0</v>
      </c>
      <c r="AA1773" s="175">
        <f t="shared" si="2052"/>
        <v>0</v>
      </c>
      <c r="AB1773" s="175">
        <f t="shared" si="2052"/>
        <v>0</v>
      </c>
      <c r="AC1773" s="175">
        <f t="shared" si="2052"/>
        <v>0</v>
      </c>
      <c r="AD1773" s="175">
        <f t="shared" si="2052"/>
        <v>0</v>
      </c>
      <c r="AE1773" s="175">
        <f t="shared" si="2052"/>
        <v>0</v>
      </c>
      <c r="AF1773" s="175">
        <f t="shared" si="2052"/>
        <v>0</v>
      </c>
      <c r="AG1773" s="175">
        <f t="shared" si="2052"/>
        <v>0</v>
      </c>
      <c r="AH1773" s="175">
        <f t="shared" si="2052"/>
        <v>0</v>
      </c>
      <c r="AI1773" s="175">
        <f t="shared" si="2052"/>
        <v>0</v>
      </c>
      <c r="AJ1773" s="175">
        <f t="shared" si="2052"/>
        <v>0</v>
      </c>
      <c r="AK1773" s="175">
        <f t="shared" si="2052"/>
        <v>0</v>
      </c>
      <c r="AL1773" s="175">
        <f t="shared" si="2052"/>
        <v>0</v>
      </c>
      <c r="AM1773" s="175">
        <f t="shared" si="2052"/>
        <v>0</v>
      </c>
      <c r="AN1773" s="175">
        <f t="shared" si="2052"/>
        <v>0</v>
      </c>
      <c r="AO1773" s="175">
        <f t="shared" si="2052"/>
        <v>0</v>
      </c>
      <c r="AP1773" s="175">
        <f t="shared" si="2052"/>
        <v>0</v>
      </c>
      <c r="AQ1773" s="175">
        <f t="shared" si="2052"/>
        <v>0</v>
      </c>
      <c r="AR1773" s="175">
        <f t="shared" si="2052"/>
        <v>0</v>
      </c>
      <c r="AS1773" s="175">
        <f t="shared" si="2052"/>
        <v>0</v>
      </c>
      <c r="AT1773" s="175">
        <f t="shared" si="2052"/>
        <v>0</v>
      </c>
      <c r="AU1773" s="175">
        <f t="shared" si="2052"/>
        <v>0</v>
      </c>
      <c r="AV1773" s="175">
        <f t="shared" si="2052"/>
        <v>0</v>
      </c>
      <c r="AW1773" s="175">
        <f t="shared" si="2052"/>
        <v>0</v>
      </c>
      <c r="AX1773" s="175">
        <f t="shared" si="2052"/>
        <v>0</v>
      </c>
      <c r="AY1773" s="175">
        <f t="shared" ref="AY1773:CD1773" si="2053">AY1758</f>
        <v>0</v>
      </c>
      <c r="AZ1773" s="175">
        <f t="shared" si="2053"/>
        <v>0</v>
      </c>
      <c r="BA1773" s="175">
        <f t="shared" si="2053"/>
        <v>0</v>
      </c>
      <c r="BB1773" s="175">
        <f t="shared" si="2053"/>
        <v>0</v>
      </c>
      <c r="BC1773" s="175">
        <f t="shared" si="2053"/>
        <v>0</v>
      </c>
      <c r="BD1773" s="175">
        <f t="shared" si="2053"/>
        <v>0</v>
      </c>
      <c r="BE1773" s="175">
        <f t="shared" si="2053"/>
        <v>0</v>
      </c>
      <c r="BF1773" s="175">
        <f t="shared" si="2053"/>
        <v>0</v>
      </c>
      <c r="BG1773" s="175">
        <f t="shared" si="2053"/>
        <v>0</v>
      </c>
      <c r="BH1773" s="175">
        <f t="shared" si="2053"/>
        <v>0</v>
      </c>
      <c r="BI1773" s="175">
        <f t="shared" si="2053"/>
        <v>0</v>
      </c>
      <c r="BJ1773" s="175">
        <f t="shared" si="2053"/>
        <v>0</v>
      </c>
      <c r="BK1773" s="175">
        <f t="shared" si="2053"/>
        <v>0</v>
      </c>
      <c r="BL1773" s="175">
        <f t="shared" si="2053"/>
        <v>0</v>
      </c>
      <c r="BM1773" s="175">
        <f t="shared" si="2053"/>
        <v>0</v>
      </c>
      <c r="BN1773" s="175">
        <f t="shared" si="2053"/>
        <v>0</v>
      </c>
      <c r="BO1773" s="175">
        <f t="shared" si="2053"/>
        <v>0</v>
      </c>
      <c r="BP1773" s="175">
        <f t="shared" si="2053"/>
        <v>0</v>
      </c>
      <c r="BQ1773" s="175">
        <f t="shared" si="2053"/>
        <v>0</v>
      </c>
      <c r="BR1773" s="175">
        <f t="shared" si="2053"/>
        <v>0</v>
      </c>
      <c r="BS1773" s="175">
        <f t="shared" si="2053"/>
        <v>0</v>
      </c>
      <c r="BT1773" s="175">
        <f t="shared" si="2053"/>
        <v>0</v>
      </c>
      <c r="BU1773" s="175">
        <f t="shared" si="2053"/>
        <v>0</v>
      </c>
      <c r="BV1773" s="175">
        <f t="shared" si="2053"/>
        <v>0</v>
      </c>
      <c r="BW1773" s="175">
        <f t="shared" si="2053"/>
        <v>0</v>
      </c>
      <c r="BX1773" s="175">
        <f t="shared" si="2053"/>
        <v>0</v>
      </c>
      <c r="BY1773" s="175">
        <f t="shared" si="2053"/>
        <v>0</v>
      </c>
      <c r="BZ1773" s="175">
        <f t="shared" si="2053"/>
        <v>0</v>
      </c>
      <c r="CA1773" s="175">
        <f t="shared" si="2053"/>
        <v>0</v>
      </c>
      <c r="CB1773" s="175">
        <f t="shared" si="2053"/>
        <v>0</v>
      </c>
      <c r="CC1773" s="175">
        <f t="shared" si="2053"/>
        <v>0</v>
      </c>
      <c r="CD1773" s="175">
        <f t="shared" si="2053"/>
        <v>0</v>
      </c>
      <c r="CE1773" s="175">
        <f t="shared" ref="CE1773:CK1773" si="2054">CE1758</f>
        <v>0</v>
      </c>
      <c r="CF1773" s="175">
        <f t="shared" si="2054"/>
        <v>0</v>
      </c>
      <c r="CG1773" s="175">
        <f t="shared" si="2054"/>
        <v>0</v>
      </c>
      <c r="CH1773" s="175">
        <f t="shared" si="2054"/>
        <v>0</v>
      </c>
      <c r="CI1773" s="175">
        <f t="shared" si="2054"/>
        <v>0</v>
      </c>
      <c r="CJ1773" s="175">
        <f t="shared" si="2054"/>
        <v>0</v>
      </c>
      <c r="CK1773" s="175">
        <f t="shared" si="2054"/>
        <v>0</v>
      </c>
      <c r="CL1773" s="175">
        <f t="shared" ref="CL1773" si="2055">CL1758</f>
        <v>0</v>
      </c>
    </row>
    <row r="1774" spans="2:90" x14ac:dyDescent="0.4">
      <c r="B1774" s="235" t="str">
        <f>IFERROR(SUBSTITUTE(TRIM(MID(B1762, SEARCH("-", B1762) + 1, LEN(B1762))),":",""),"no unit")</f>
        <v>revenue driven</v>
      </c>
      <c r="D1774" t="s">
        <v>756</v>
      </c>
      <c r="E1774" s="8" t="str">
        <f t="shared" ref="E1774" si="2056">ROW()&amp;" "&amp;D1774</f>
        <v>1774 DCHC-S</v>
      </c>
      <c r="G1774" t="s">
        <v>332</v>
      </c>
      <c r="H1774" s="12"/>
      <c r="I1774" s="60"/>
      <c r="J1774" s="60"/>
      <c r="K1774" s="15"/>
      <c r="L1774" s="15"/>
      <c r="M1774" s="15"/>
      <c r="N1774" s="15"/>
      <c r="O1774" s="15"/>
      <c r="P1774" s="15"/>
      <c r="R1774" s="15"/>
      <c r="S1774" s="175"/>
      <c r="T1774" s="175"/>
      <c r="U1774" s="175"/>
      <c r="V1774" s="175"/>
      <c r="W1774" s="175"/>
      <c r="X1774" s="175"/>
      <c r="Y1774" s="175"/>
      <c r="Z1774" s="175"/>
      <c r="AA1774" s="175"/>
      <c r="AB1774" s="175"/>
      <c r="AC1774" s="175"/>
      <c r="AD1774" s="175"/>
      <c r="AE1774" s="175"/>
      <c r="AF1774" s="175"/>
      <c r="AG1774" s="175"/>
      <c r="AH1774" s="175"/>
      <c r="AI1774" s="175"/>
      <c r="AJ1774" s="175"/>
      <c r="AK1774" s="175"/>
      <c r="AL1774" s="175"/>
      <c r="AM1774" s="175"/>
      <c r="AN1774" s="175"/>
      <c r="AO1774" s="175"/>
      <c r="AP1774" s="175"/>
      <c r="AQ1774" s="175"/>
      <c r="AR1774" s="175"/>
      <c r="AS1774" s="175"/>
      <c r="AT1774" s="175"/>
      <c r="AU1774" s="175"/>
      <c r="AV1774" s="175"/>
      <c r="AW1774" s="175"/>
      <c r="AX1774" s="175"/>
      <c r="AY1774" s="175"/>
      <c r="AZ1774" s="175"/>
      <c r="BA1774" s="175"/>
      <c r="BB1774" s="175"/>
      <c r="BC1774" s="175"/>
      <c r="BD1774" s="175"/>
      <c r="BE1774" s="175"/>
      <c r="BF1774" s="175"/>
      <c r="BG1774" s="175"/>
      <c r="BH1774" s="175"/>
      <c r="BI1774" s="175"/>
      <c r="BJ1774" s="175"/>
      <c r="BK1774" s="175"/>
      <c r="BL1774" s="175"/>
      <c r="BM1774" s="175"/>
      <c r="BN1774" s="175"/>
      <c r="BO1774" s="175"/>
      <c r="BP1774" s="175"/>
      <c r="BQ1774" s="175"/>
      <c r="BR1774" s="175"/>
      <c r="BS1774" s="175"/>
      <c r="BT1774" s="175"/>
      <c r="BU1774" s="175"/>
      <c r="BV1774" s="175"/>
      <c r="BW1774" s="175"/>
      <c r="BX1774" s="175"/>
      <c r="BY1774" s="175"/>
      <c r="BZ1774" s="175"/>
      <c r="CA1774" s="175"/>
      <c r="CB1774" s="175"/>
      <c r="CC1774" s="175"/>
      <c r="CD1774" s="175"/>
      <c r="CE1774" s="175"/>
      <c r="CF1774" s="175"/>
      <c r="CG1774" s="175"/>
      <c r="CH1774" s="175"/>
      <c r="CI1774" s="175"/>
      <c r="CJ1774" s="175"/>
      <c r="CK1774" s="175"/>
      <c r="CL1774" s="175"/>
    </row>
    <row r="1775" spans="2:90" x14ac:dyDescent="0.4">
      <c r="B1775" s="187" t="str">
        <f>B1760</f>
        <v>Secondary revenue driver</v>
      </c>
      <c r="D1775" t="s">
        <v>756</v>
      </c>
      <c r="E1775" s="8" t="str">
        <f t="shared" si="2033"/>
        <v>1775 DCHC-S</v>
      </c>
      <c r="G1775" t="s">
        <v>332</v>
      </c>
      <c r="H1775" s="90"/>
      <c r="I1775" s="209"/>
      <c r="J1775" s="209"/>
      <c r="K1775" s="210"/>
      <c r="L1775" s="210"/>
      <c r="M1775" s="210"/>
      <c r="N1775" s="210"/>
      <c r="O1775" s="210"/>
      <c r="P1775" s="210"/>
      <c r="R1775" s="210"/>
      <c r="S1775" s="208" t="str">
        <f t="shared" ref="S1775" si="2057">S1760</f>
        <v>S$14</v>
      </c>
      <c r="T1775" s="208" t="str">
        <f t="shared" ref="T1775:AY1775" si="2058">T1760</f>
        <v>T$14</v>
      </c>
      <c r="U1775" s="208" t="str">
        <f t="shared" si="2058"/>
        <v>U$14</v>
      </c>
      <c r="V1775" s="208" t="str">
        <f t="shared" si="2058"/>
        <v>V$14</v>
      </c>
      <c r="W1775" s="208" t="str">
        <f t="shared" si="2058"/>
        <v>W$14</v>
      </c>
      <c r="X1775" s="208" t="str">
        <f t="shared" si="2058"/>
        <v>X$14</v>
      </c>
      <c r="Y1775" s="208" t="str">
        <f t="shared" si="2058"/>
        <v>Y$14</v>
      </c>
      <c r="Z1775" s="208" t="str">
        <f t="shared" si="2058"/>
        <v>Z$14</v>
      </c>
      <c r="AA1775" s="208" t="str">
        <f t="shared" si="2058"/>
        <v>AA$14</v>
      </c>
      <c r="AB1775" s="208" t="str">
        <f t="shared" si="2058"/>
        <v>AB$14</v>
      </c>
      <c r="AC1775" s="208" t="str">
        <f t="shared" si="2058"/>
        <v>AC$14</v>
      </c>
      <c r="AD1775" s="208" t="str">
        <f t="shared" si="2058"/>
        <v>AD$14</v>
      </c>
      <c r="AE1775" s="208" t="str">
        <f t="shared" si="2058"/>
        <v>AE$14</v>
      </c>
      <c r="AF1775" s="208" t="str">
        <f t="shared" si="2058"/>
        <v>AF$14</v>
      </c>
      <c r="AG1775" s="208" t="str">
        <f t="shared" si="2058"/>
        <v>AG$14</v>
      </c>
      <c r="AH1775" s="208" t="str">
        <f t="shared" si="2058"/>
        <v>AH$14</v>
      </c>
      <c r="AI1775" s="208" t="str">
        <f t="shared" si="2058"/>
        <v>AI$14</v>
      </c>
      <c r="AJ1775" s="208" t="str">
        <f t="shared" si="2058"/>
        <v>AJ$14</v>
      </c>
      <c r="AK1775" s="208" t="str">
        <f t="shared" si="2058"/>
        <v>AK$14</v>
      </c>
      <c r="AL1775" s="208" t="str">
        <f t="shared" si="2058"/>
        <v>AL$14</v>
      </c>
      <c r="AM1775" s="208" t="str">
        <f t="shared" si="2058"/>
        <v>AM$14</v>
      </c>
      <c r="AN1775" s="208" t="str">
        <f t="shared" si="2058"/>
        <v>AN$14</v>
      </c>
      <c r="AO1775" s="208" t="str">
        <f t="shared" si="2058"/>
        <v>AO$14</v>
      </c>
      <c r="AP1775" s="208" t="str">
        <f t="shared" si="2058"/>
        <v>AP$14</v>
      </c>
      <c r="AQ1775" s="208" t="str">
        <f t="shared" si="2058"/>
        <v>AQ$14</v>
      </c>
      <c r="AR1775" s="208" t="str">
        <f t="shared" si="2058"/>
        <v>AR$14</v>
      </c>
      <c r="AS1775" s="208" t="str">
        <f t="shared" si="2058"/>
        <v>AS$14</v>
      </c>
      <c r="AT1775" s="208" t="str">
        <f t="shared" si="2058"/>
        <v>AT$14</v>
      </c>
      <c r="AU1775" s="208" t="str">
        <f t="shared" si="2058"/>
        <v>AU$14</v>
      </c>
      <c r="AV1775" s="208" t="str">
        <f t="shared" si="2058"/>
        <v>AV$14</v>
      </c>
      <c r="AW1775" s="208" t="str">
        <f t="shared" si="2058"/>
        <v>AW$14</v>
      </c>
      <c r="AX1775" s="208" t="str">
        <f t="shared" si="2058"/>
        <v>AX$14</v>
      </c>
      <c r="AY1775" s="208" t="str">
        <f t="shared" si="2058"/>
        <v>AY$14</v>
      </c>
      <c r="AZ1775" s="208" t="str">
        <f t="shared" ref="AZ1775:CE1775" si="2059">AZ1760</f>
        <v>AZ$14</v>
      </c>
      <c r="BA1775" s="208" t="str">
        <f t="shared" si="2059"/>
        <v>BA$14</v>
      </c>
      <c r="BB1775" s="208" t="str">
        <f t="shared" si="2059"/>
        <v>BB$14</v>
      </c>
      <c r="BC1775" s="208" t="str">
        <f t="shared" si="2059"/>
        <v>BC$14</v>
      </c>
      <c r="BD1775" s="208" t="str">
        <f t="shared" si="2059"/>
        <v>BD$14</v>
      </c>
      <c r="BE1775" s="208" t="str">
        <f t="shared" si="2059"/>
        <v>BE$14</v>
      </c>
      <c r="BF1775" s="208" t="str">
        <f t="shared" si="2059"/>
        <v>BF$14</v>
      </c>
      <c r="BG1775" s="208" t="str">
        <f t="shared" si="2059"/>
        <v>BG$14</v>
      </c>
      <c r="BH1775" s="208" t="str">
        <f t="shared" si="2059"/>
        <v>BH$14</v>
      </c>
      <c r="BI1775" s="208" t="str">
        <f t="shared" si="2059"/>
        <v>BI$14</v>
      </c>
      <c r="BJ1775" s="208" t="str">
        <f t="shared" si="2059"/>
        <v>BJ$14</v>
      </c>
      <c r="BK1775" s="208" t="str">
        <f t="shared" si="2059"/>
        <v>BK$14</v>
      </c>
      <c r="BL1775" s="208" t="str">
        <f t="shared" si="2059"/>
        <v>BL$14</v>
      </c>
      <c r="BM1775" s="208" t="str">
        <f t="shared" si="2059"/>
        <v>BM$14</v>
      </c>
      <c r="BN1775" s="208" t="str">
        <f t="shared" si="2059"/>
        <v>BN$14</v>
      </c>
      <c r="BO1775" s="208" t="str">
        <f t="shared" si="2059"/>
        <v>BO$14</v>
      </c>
      <c r="BP1775" s="208" t="str">
        <f t="shared" si="2059"/>
        <v>BP$14</v>
      </c>
      <c r="BQ1775" s="208" t="str">
        <f t="shared" si="2059"/>
        <v>BQ$14</v>
      </c>
      <c r="BR1775" s="208" t="str">
        <f t="shared" si="2059"/>
        <v>BR$14</v>
      </c>
      <c r="BS1775" s="208" t="str">
        <f t="shared" si="2059"/>
        <v>BS$14</v>
      </c>
      <c r="BT1775" s="208" t="str">
        <f t="shared" si="2059"/>
        <v>BT$14</v>
      </c>
      <c r="BU1775" s="208" t="str">
        <f t="shared" si="2059"/>
        <v>BU$14</v>
      </c>
      <c r="BV1775" s="208" t="str">
        <f t="shared" si="2059"/>
        <v>BV$14</v>
      </c>
      <c r="BW1775" s="208" t="str">
        <f t="shared" si="2059"/>
        <v>BW$14</v>
      </c>
      <c r="BX1775" s="208" t="str">
        <f t="shared" si="2059"/>
        <v>BX$14</v>
      </c>
      <c r="BY1775" s="208" t="str">
        <f t="shared" si="2059"/>
        <v>BY$14</v>
      </c>
      <c r="BZ1775" s="208" t="str">
        <f t="shared" si="2059"/>
        <v>BZ$14</v>
      </c>
      <c r="CA1775" s="208" t="str">
        <f t="shared" si="2059"/>
        <v>CA$14</v>
      </c>
      <c r="CB1775" s="208" t="str">
        <f t="shared" si="2059"/>
        <v>CB$14</v>
      </c>
      <c r="CC1775" s="208" t="str">
        <f t="shared" si="2059"/>
        <v>CC$14</v>
      </c>
      <c r="CD1775" s="208" t="str">
        <f t="shared" si="2059"/>
        <v>CD$14</v>
      </c>
      <c r="CE1775" s="208" t="str">
        <f t="shared" si="2059"/>
        <v>CE$14</v>
      </c>
      <c r="CF1775" s="208" t="str">
        <f t="shared" ref="CF1775:CK1775" si="2060">CF1760</f>
        <v>CF$14</v>
      </c>
      <c r="CG1775" s="208" t="str">
        <f t="shared" si="2060"/>
        <v>CG$14</v>
      </c>
      <c r="CH1775" s="208" t="str">
        <f t="shared" si="2060"/>
        <v>CH$14</v>
      </c>
      <c r="CI1775" s="208" t="str">
        <f t="shared" si="2060"/>
        <v>CI$14</v>
      </c>
      <c r="CJ1775" s="208" t="str">
        <f t="shared" si="2060"/>
        <v>CJ$14</v>
      </c>
      <c r="CK1775" s="208" t="str">
        <f t="shared" si="2060"/>
        <v>CK$14</v>
      </c>
      <c r="CL1775" s="208" t="str">
        <f t="shared" ref="CL1775" si="2061">CL1760</f>
        <v>CL$14</v>
      </c>
    </row>
    <row r="1776" spans="2:90" x14ac:dyDescent="0.4">
      <c r="B1776" s="187" t="str">
        <f>B1761</f>
        <v>Secondary volume driver</v>
      </c>
      <c r="D1776" t="s">
        <v>756</v>
      </c>
      <c r="E1776" s="8" t="str">
        <f t="shared" si="2033"/>
        <v>1776 DCHC-S</v>
      </c>
      <c r="G1776" t="s">
        <v>332</v>
      </c>
      <c r="H1776" s="90"/>
      <c r="I1776" s="209"/>
      <c r="J1776" s="209"/>
      <c r="K1776" s="210"/>
      <c r="L1776" s="210"/>
      <c r="M1776" s="210"/>
      <c r="N1776" s="210"/>
      <c r="O1776" s="210"/>
      <c r="P1776" s="210"/>
      <c r="R1776" s="210"/>
      <c r="S1776" s="4" t="str">
        <f t="shared" ref="S1776" si="2062">ADDRESS(ROW(S1765),COLUMN(S1765),2)</f>
        <v>S$1765</v>
      </c>
      <c r="T1776" s="4" t="str">
        <f t="shared" ref="T1776:AX1776" si="2063">ADDRESS(ROW(T1765),COLUMN(T1765),2)</f>
        <v>T$1765</v>
      </c>
      <c r="U1776" s="4" t="str">
        <f t="shared" si="2063"/>
        <v>U$1765</v>
      </c>
      <c r="V1776" s="4" t="str">
        <f t="shared" si="2063"/>
        <v>V$1765</v>
      </c>
      <c r="W1776" s="4" t="str">
        <f t="shared" si="2063"/>
        <v>W$1765</v>
      </c>
      <c r="X1776" s="4" t="str">
        <f t="shared" si="2063"/>
        <v>X$1765</v>
      </c>
      <c r="Y1776" s="4" t="str">
        <f t="shared" si="2063"/>
        <v>Y$1765</v>
      </c>
      <c r="Z1776" s="4" t="str">
        <f t="shared" si="2063"/>
        <v>Z$1765</v>
      </c>
      <c r="AA1776" s="4" t="str">
        <f t="shared" si="2063"/>
        <v>AA$1765</v>
      </c>
      <c r="AB1776" s="4" t="str">
        <f t="shared" si="2063"/>
        <v>AB$1765</v>
      </c>
      <c r="AC1776" s="4" t="str">
        <f t="shared" si="2063"/>
        <v>AC$1765</v>
      </c>
      <c r="AD1776" s="4" t="str">
        <f t="shared" si="2063"/>
        <v>AD$1765</v>
      </c>
      <c r="AE1776" s="4" t="str">
        <f t="shared" si="2063"/>
        <v>AE$1765</v>
      </c>
      <c r="AF1776" s="4" t="str">
        <f t="shared" si="2063"/>
        <v>AF$1765</v>
      </c>
      <c r="AG1776" s="4" t="str">
        <f t="shared" si="2063"/>
        <v>AG$1765</v>
      </c>
      <c r="AH1776" s="4" t="str">
        <f t="shared" si="2063"/>
        <v>AH$1765</v>
      </c>
      <c r="AI1776" s="4" t="str">
        <f t="shared" si="2063"/>
        <v>AI$1765</v>
      </c>
      <c r="AJ1776" s="4" t="str">
        <f t="shared" si="2063"/>
        <v>AJ$1765</v>
      </c>
      <c r="AK1776" s="4" t="str">
        <f t="shared" si="2063"/>
        <v>AK$1765</v>
      </c>
      <c r="AL1776" s="4" t="str">
        <f t="shared" si="2063"/>
        <v>AL$1765</v>
      </c>
      <c r="AM1776" s="4" t="str">
        <f t="shared" si="2063"/>
        <v>AM$1765</v>
      </c>
      <c r="AN1776" s="4" t="str">
        <f t="shared" si="2063"/>
        <v>AN$1765</v>
      </c>
      <c r="AO1776" s="4" t="str">
        <f t="shared" si="2063"/>
        <v>AO$1765</v>
      </c>
      <c r="AP1776" s="4" t="str">
        <f t="shared" si="2063"/>
        <v>AP$1765</v>
      </c>
      <c r="AQ1776" s="4" t="str">
        <f t="shared" si="2063"/>
        <v>AQ$1765</v>
      </c>
      <c r="AR1776" s="4" t="str">
        <f t="shared" si="2063"/>
        <v>AR$1765</v>
      </c>
      <c r="AS1776" s="4" t="str">
        <f t="shared" si="2063"/>
        <v>AS$1765</v>
      </c>
      <c r="AT1776" s="4" t="str">
        <f t="shared" si="2063"/>
        <v>AT$1765</v>
      </c>
      <c r="AU1776" s="4" t="str">
        <f t="shared" si="2063"/>
        <v>AU$1765</v>
      </c>
      <c r="AV1776" s="4" t="str">
        <f t="shared" si="2063"/>
        <v>AV$1765</v>
      </c>
      <c r="AW1776" s="4" t="str">
        <f t="shared" si="2063"/>
        <v>AW$1765</v>
      </c>
      <c r="AX1776" s="4" t="str">
        <f t="shared" si="2063"/>
        <v>AX$1765</v>
      </c>
      <c r="AY1776" s="4" t="str">
        <f t="shared" ref="AY1776:CD1776" si="2064">ADDRESS(ROW(AY1765),COLUMN(AY1765),2)</f>
        <v>AY$1765</v>
      </c>
      <c r="AZ1776" s="4" t="str">
        <f t="shared" si="2064"/>
        <v>AZ$1765</v>
      </c>
      <c r="BA1776" s="4" t="str">
        <f t="shared" si="2064"/>
        <v>BA$1765</v>
      </c>
      <c r="BB1776" s="4" t="str">
        <f t="shared" si="2064"/>
        <v>BB$1765</v>
      </c>
      <c r="BC1776" s="4" t="str">
        <f t="shared" si="2064"/>
        <v>BC$1765</v>
      </c>
      <c r="BD1776" s="4" t="str">
        <f t="shared" si="2064"/>
        <v>BD$1765</v>
      </c>
      <c r="BE1776" s="4" t="str">
        <f t="shared" si="2064"/>
        <v>BE$1765</v>
      </c>
      <c r="BF1776" s="4" t="str">
        <f t="shared" si="2064"/>
        <v>BF$1765</v>
      </c>
      <c r="BG1776" s="4" t="str">
        <f t="shared" si="2064"/>
        <v>BG$1765</v>
      </c>
      <c r="BH1776" s="4" t="str">
        <f t="shared" si="2064"/>
        <v>BH$1765</v>
      </c>
      <c r="BI1776" s="4" t="str">
        <f t="shared" si="2064"/>
        <v>BI$1765</v>
      </c>
      <c r="BJ1776" s="4" t="str">
        <f t="shared" si="2064"/>
        <v>BJ$1765</v>
      </c>
      <c r="BK1776" s="4" t="str">
        <f t="shared" si="2064"/>
        <v>BK$1765</v>
      </c>
      <c r="BL1776" s="4" t="str">
        <f t="shared" si="2064"/>
        <v>BL$1765</v>
      </c>
      <c r="BM1776" s="4" t="str">
        <f t="shared" si="2064"/>
        <v>BM$1765</v>
      </c>
      <c r="BN1776" s="4" t="str">
        <f t="shared" si="2064"/>
        <v>BN$1765</v>
      </c>
      <c r="BO1776" s="4" t="str">
        <f t="shared" si="2064"/>
        <v>BO$1765</v>
      </c>
      <c r="BP1776" s="4" t="str">
        <f t="shared" si="2064"/>
        <v>BP$1765</v>
      </c>
      <c r="BQ1776" s="4" t="str">
        <f t="shared" si="2064"/>
        <v>BQ$1765</v>
      </c>
      <c r="BR1776" s="4" t="str">
        <f t="shared" si="2064"/>
        <v>BR$1765</v>
      </c>
      <c r="BS1776" s="4" t="str">
        <f t="shared" si="2064"/>
        <v>BS$1765</v>
      </c>
      <c r="BT1776" s="4" t="str">
        <f t="shared" si="2064"/>
        <v>BT$1765</v>
      </c>
      <c r="BU1776" s="4" t="str">
        <f t="shared" si="2064"/>
        <v>BU$1765</v>
      </c>
      <c r="BV1776" s="4" t="str">
        <f t="shared" si="2064"/>
        <v>BV$1765</v>
      </c>
      <c r="BW1776" s="4" t="str">
        <f t="shared" si="2064"/>
        <v>BW$1765</v>
      </c>
      <c r="BX1776" s="4" t="str">
        <f t="shared" si="2064"/>
        <v>BX$1765</v>
      </c>
      <c r="BY1776" s="4" t="str">
        <f t="shared" si="2064"/>
        <v>BY$1765</v>
      </c>
      <c r="BZ1776" s="4" t="str">
        <f t="shared" si="2064"/>
        <v>BZ$1765</v>
      </c>
      <c r="CA1776" s="4" t="str">
        <f t="shared" si="2064"/>
        <v>CA$1765</v>
      </c>
      <c r="CB1776" s="4" t="str">
        <f t="shared" si="2064"/>
        <v>CB$1765</v>
      </c>
      <c r="CC1776" s="4" t="str">
        <f t="shared" si="2064"/>
        <v>CC$1765</v>
      </c>
      <c r="CD1776" s="4" t="str">
        <f t="shared" si="2064"/>
        <v>CD$1765</v>
      </c>
      <c r="CE1776" s="4" t="str">
        <f t="shared" ref="CE1776:CK1776" si="2065">ADDRESS(ROW(CE1765),COLUMN(CE1765),2)</f>
        <v>CE$1765</v>
      </c>
      <c r="CF1776" s="4" t="str">
        <f t="shared" si="2065"/>
        <v>CF$1765</v>
      </c>
      <c r="CG1776" s="4" t="str">
        <f t="shared" si="2065"/>
        <v>CG$1765</v>
      </c>
      <c r="CH1776" s="4" t="str">
        <f t="shared" si="2065"/>
        <v>CH$1765</v>
      </c>
      <c r="CI1776" s="4" t="str">
        <f t="shared" si="2065"/>
        <v>CI$1765</v>
      </c>
      <c r="CJ1776" s="4" t="str">
        <f t="shared" si="2065"/>
        <v>CJ$1765</v>
      </c>
      <c r="CK1776" s="4" t="str">
        <f t="shared" si="2065"/>
        <v>CK$1765</v>
      </c>
      <c r="CL1776" s="4" t="str">
        <f t="shared" ref="CL1776" si="2066">ADDRESS(ROW(CL1765),COLUMN(CL1765),2)</f>
        <v>CL$1765</v>
      </c>
    </row>
    <row r="1777" spans="2:90" x14ac:dyDescent="0.4">
      <c r="E1777" s="8"/>
      <c r="H1777" s="12"/>
      <c r="I1777" s="60"/>
      <c r="J1777" s="60"/>
      <c r="K1777" s="15"/>
      <c r="L1777" s="15"/>
      <c r="M1777" s="15"/>
      <c r="N1777" s="15"/>
      <c r="O1777" s="15"/>
      <c r="P1777" s="15"/>
      <c r="R1777" s="15"/>
      <c r="S1777" s="76"/>
      <c r="T1777" s="76"/>
      <c r="U1777" s="76"/>
      <c r="V1777" s="76"/>
      <c r="W1777" s="76"/>
      <c r="X1777" s="76"/>
      <c r="Y1777" s="76"/>
      <c r="Z1777" s="76"/>
      <c r="AA1777" s="76"/>
      <c r="AB1777" s="76"/>
      <c r="AC1777" s="76"/>
      <c r="AD1777" s="76"/>
      <c r="AE1777" s="76"/>
      <c r="AF1777" s="76"/>
      <c r="AG1777" s="76"/>
      <c r="AH1777" s="76"/>
      <c r="AI1777" s="76"/>
      <c r="AJ1777" s="76"/>
      <c r="AK1777" s="76"/>
      <c r="AL1777" s="76"/>
      <c r="AM1777" s="76"/>
      <c r="AN1777" s="76"/>
      <c r="AO1777" s="76"/>
      <c r="AP1777" s="76"/>
      <c r="AQ1777" s="76"/>
      <c r="AR1777" s="76"/>
      <c r="AS1777" s="76"/>
      <c r="AT1777" s="76"/>
      <c r="AU1777" s="76"/>
      <c r="AV1777" s="76"/>
      <c r="AW1777" s="76"/>
      <c r="AX1777" s="76"/>
      <c r="AY1777" s="76"/>
      <c r="AZ1777" s="76"/>
      <c r="BA1777" s="76"/>
      <c r="BB1777" s="76"/>
      <c r="BC1777" s="76"/>
      <c r="BD1777" s="76"/>
      <c r="BE1777" s="76"/>
      <c r="BF1777" s="76"/>
      <c r="BG1777" s="76"/>
      <c r="BH1777" s="76"/>
      <c r="BI1777" s="76"/>
      <c r="BJ1777" s="76"/>
      <c r="BK1777" s="76"/>
      <c r="BL1777" s="76"/>
      <c r="BM1777" s="76"/>
      <c r="BN1777" s="76"/>
      <c r="BO1777" s="76"/>
      <c r="BP1777" s="76"/>
      <c r="BQ1777" s="76"/>
      <c r="BR1777" s="76"/>
      <c r="BS1777" s="76"/>
      <c r="BT1777" s="76"/>
      <c r="BU1777" s="76"/>
      <c r="BV1777" s="76"/>
      <c r="BW1777" s="76"/>
      <c r="BX1777" s="76"/>
      <c r="BY1777" s="76"/>
      <c r="BZ1777" s="76"/>
      <c r="CA1777" s="76"/>
      <c r="CB1777" s="76"/>
      <c r="CC1777" s="76"/>
      <c r="CD1777" s="76"/>
      <c r="CE1777" s="76"/>
      <c r="CF1777" s="76"/>
      <c r="CG1777" s="76"/>
      <c r="CH1777" s="76"/>
      <c r="CI1777" s="76"/>
      <c r="CJ1777" s="76"/>
      <c r="CK1777" s="76"/>
      <c r="CL1777" s="76"/>
    </row>
    <row r="1778" spans="2:90" x14ac:dyDescent="0.4">
      <c r="B1778" s="171" t="s">
        <v>490</v>
      </c>
      <c r="E1778" s="8"/>
      <c r="H1778" s="170"/>
      <c r="I1778" s="172"/>
      <c r="J1778" s="172"/>
      <c r="K1778" s="193"/>
      <c r="L1778" s="193"/>
      <c r="M1778" s="193"/>
      <c r="N1778" s="193"/>
      <c r="O1778" s="193"/>
      <c r="P1778" s="193"/>
      <c r="R1778" s="194"/>
      <c r="S1778" s="170"/>
      <c r="T1778" s="170"/>
      <c r="U1778" s="170"/>
      <c r="V1778" s="170"/>
      <c r="W1778" s="170"/>
      <c r="X1778" s="170"/>
      <c r="Y1778" s="170"/>
      <c r="Z1778" s="170"/>
      <c r="AA1778" s="170"/>
      <c r="AB1778" s="170"/>
      <c r="AC1778" s="170"/>
      <c r="AD1778" s="170"/>
      <c r="AE1778" s="170"/>
      <c r="AF1778" s="170"/>
      <c r="AG1778" s="170"/>
      <c r="AH1778" s="170"/>
      <c r="AI1778" s="170"/>
      <c r="AJ1778" s="170"/>
      <c r="AK1778" s="170"/>
      <c r="AL1778" s="170"/>
      <c r="AM1778" s="170"/>
      <c r="AN1778" s="170"/>
      <c r="AO1778" s="170"/>
      <c r="AP1778" s="170"/>
      <c r="AQ1778" s="170"/>
      <c r="AR1778" s="170"/>
      <c r="AS1778" s="170"/>
      <c r="AT1778" s="170"/>
      <c r="AU1778" s="170"/>
      <c r="AV1778" s="170"/>
      <c r="AW1778" s="170"/>
      <c r="AX1778" s="170"/>
      <c r="AY1778" s="170"/>
      <c r="AZ1778" s="170"/>
      <c r="BA1778" s="170"/>
      <c r="BB1778" s="170"/>
      <c r="BC1778" s="170"/>
      <c r="BD1778" s="170"/>
      <c r="BE1778" s="170"/>
      <c r="BF1778" s="170"/>
      <c r="BG1778" s="170"/>
      <c r="BH1778" s="170"/>
      <c r="BI1778" s="170"/>
      <c r="BJ1778" s="170"/>
      <c r="BK1778" s="170"/>
      <c r="BL1778" s="170"/>
      <c r="BM1778" s="170"/>
      <c r="BN1778" s="170"/>
      <c r="BO1778" s="170"/>
      <c r="BP1778" s="170"/>
      <c r="BQ1778" s="170"/>
      <c r="BR1778" s="170"/>
      <c r="BS1778" s="170"/>
      <c r="BT1778" s="170"/>
      <c r="BU1778" s="170"/>
      <c r="BV1778" s="170"/>
      <c r="BW1778" s="170"/>
      <c r="BX1778" s="170"/>
      <c r="BY1778" s="170"/>
      <c r="BZ1778" s="170"/>
      <c r="CA1778" s="170"/>
      <c r="CB1778" s="170"/>
      <c r="CC1778" s="170"/>
      <c r="CD1778" s="170"/>
      <c r="CE1778" s="170"/>
      <c r="CF1778" s="170"/>
      <c r="CG1778" s="170"/>
      <c r="CH1778" s="170"/>
      <c r="CI1778" s="170"/>
      <c r="CJ1778" s="170"/>
      <c r="CK1778" s="170"/>
      <c r="CL1778" s="170"/>
    </row>
    <row r="1779" spans="2:90" x14ac:dyDescent="0.4">
      <c r="B1779" s="171" t="s">
        <v>492</v>
      </c>
      <c r="E1779" s="8"/>
      <c r="H1779" s="170"/>
      <c r="I1779" s="172"/>
      <c r="J1779" s="172"/>
      <c r="K1779" s="193"/>
      <c r="L1779" s="193"/>
      <c r="M1779" s="193"/>
      <c r="N1779" s="193"/>
      <c r="O1779" s="193"/>
      <c r="P1779" s="193"/>
      <c r="R1779" s="194"/>
      <c r="S1779" s="170"/>
      <c r="T1779" s="170"/>
      <c r="U1779" s="170"/>
      <c r="V1779" s="170"/>
      <c r="W1779" s="170"/>
      <c r="X1779" s="170"/>
      <c r="Y1779" s="170"/>
      <c r="Z1779" s="170"/>
      <c r="AA1779" s="170"/>
      <c r="AB1779" s="170"/>
      <c r="AC1779" s="170"/>
      <c r="AD1779" s="170"/>
      <c r="AE1779" s="170"/>
      <c r="AF1779" s="170"/>
      <c r="AG1779" s="170"/>
      <c r="AH1779" s="170"/>
      <c r="AI1779" s="170"/>
      <c r="AJ1779" s="170"/>
      <c r="AK1779" s="170"/>
      <c r="AL1779" s="170"/>
      <c r="AM1779" s="170"/>
      <c r="AN1779" s="170"/>
      <c r="AO1779" s="170"/>
      <c r="AP1779" s="170"/>
      <c r="AQ1779" s="170"/>
      <c r="AR1779" s="170"/>
      <c r="AS1779" s="170"/>
      <c r="AT1779" s="170"/>
      <c r="AU1779" s="170"/>
      <c r="AV1779" s="170"/>
      <c r="AW1779" s="170"/>
      <c r="AX1779" s="170"/>
      <c r="AY1779" s="170"/>
      <c r="AZ1779" s="170"/>
      <c r="BA1779" s="170"/>
      <c r="BB1779" s="170"/>
      <c r="BC1779" s="170"/>
      <c r="BD1779" s="170"/>
      <c r="BE1779" s="170"/>
      <c r="BF1779" s="170"/>
      <c r="BG1779" s="170"/>
      <c r="BH1779" s="170"/>
      <c r="BI1779" s="170"/>
      <c r="BJ1779" s="170"/>
      <c r="BK1779" s="170"/>
      <c r="BL1779" s="170"/>
      <c r="BM1779" s="170"/>
      <c r="BN1779" s="170"/>
      <c r="BO1779" s="170"/>
      <c r="BP1779" s="170"/>
      <c r="BQ1779" s="170"/>
      <c r="BR1779" s="170"/>
      <c r="BS1779" s="170"/>
      <c r="BT1779" s="170"/>
      <c r="BU1779" s="170"/>
      <c r="BV1779" s="170"/>
      <c r="BW1779" s="170"/>
      <c r="BX1779" s="170"/>
      <c r="BY1779" s="170"/>
      <c r="BZ1779" s="170"/>
      <c r="CA1779" s="170"/>
      <c r="CB1779" s="170"/>
      <c r="CC1779" s="170"/>
      <c r="CD1779" s="170"/>
      <c r="CE1779" s="170"/>
      <c r="CF1779" s="170"/>
      <c r="CG1779" s="170"/>
      <c r="CH1779" s="170"/>
      <c r="CI1779" s="170"/>
      <c r="CJ1779" s="170"/>
      <c r="CK1779" s="170"/>
      <c r="CL1779" s="170"/>
    </row>
    <row r="1780" spans="2:90" x14ac:dyDescent="0.4">
      <c r="B1780" s="171" t="s">
        <v>461</v>
      </c>
      <c r="E1780" s="8"/>
      <c r="H1780" s="170"/>
      <c r="I1780" s="172"/>
      <c r="J1780" s="172"/>
      <c r="K1780" s="193"/>
      <c r="L1780" s="193"/>
      <c r="M1780" s="193"/>
      <c r="N1780" s="193"/>
      <c r="O1780" s="193"/>
      <c r="P1780" s="193"/>
      <c r="R1780" s="194"/>
      <c r="S1780" s="195" t="str">
        <f t="shared" ref="S1780:AX1780" si="2067">S$16</f>
        <v>S$12</v>
      </c>
      <c r="T1780" s="195" t="str">
        <f t="shared" si="2067"/>
        <v>T$12</v>
      </c>
      <c r="U1780" s="195" t="str">
        <f t="shared" si="2067"/>
        <v>U$12</v>
      </c>
      <c r="V1780" s="195" t="str">
        <f t="shared" si="2067"/>
        <v>V$12</v>
      </c>
      <c r="W1780" s="195" t="str">
        <f t="shared" si="2067"/>
        <v>W$12</v>
      </c>
      <c r="X1780" s="195" t="str">
        <f t="shared" si="2067"/>
        <v>X$12</v>
      </c>
      <c r="Y1780" s="195" t="str">
        <f t="shared" si="2067"/>
        <v>Y$12</v>
      </c>
      <c r="Z1780" s="195" t="str">
        <f t="shared" si="2067"/>
        <v>Z$12</v>
      </c>
      <c r="AA1780" s="195" t="str">
        <f t="shared" si="2067"/>
        <v>AA$12</v>
      </c>
      <c r="AB1780" s="195" t="str">
        <f t="shared" si="2067"/>
        <v>AB$12</v>
      </c>
      <c r="AC1780" s="195" t="str">
        <f t="shared" si="2067"/>
        <v>AC$12</v>
      </c>
      <c r="AD1780" s="195" t="str">
        <f t="shared" si="2067"/>
        <v>AD$12</v>
      </c>
      <c r="AE1780" s="195" t="str">
        <f t="shared" si="2067"/>
        <v>AE$12</v>
      </c>
      <c r="AF1780" s="195" t="str">
        <f t="shared" si="2067"/>
        <v>AF$12</v>
      </c>
      <c r="AG1780" s="195" t="str">
        <f t="shared" si="2067"/>
        <v>AG$12</v>
      </c>
      <c r="AH1780" s="195" t="str">
        <f t="shared" si="2067"/>
        <v>AH$12</v>
      </c>
      <c r="AI1780" s="195" t="str">
        <f t="shared" si="2067"/>
        <v>AI$12</v>
      </c>
      <c r="AJ1780" s="195" t="str">
        <f t="shared" si="2067"/>
        <v>AJ$12</v>
      </c>
      <c r="AK1780" s="195" t="str">
        <f t="shared" si="2067"/>
        <v>AK$12</v>
      </c>
      <c r="AL1780" s="195" t="str">
        <f t="shared" si="2067"/>
        <v>AL$12</v>
      </c>
      <c r="AM1780" s="195" t="str">
        <f t="shared" si="2067"/>
        <v>AM$12</v>
      </c>
      <c r="AN1780" s="195" t="str">
        <f t="shared" si="2067"/>
        <v>AN$12</v>
      </c>
      <c r="AO1780" s="195" t="str">
        <f t="shared" si="2067"/>
        <v>AO$12</v>
      </c>
      <c r="AP1780" s="195" t="str">
        <f t="shared" si="2067"/>
        <v>AP$12</v>
      </c>
      <c r="AQ1780" s="195" t="str">
        <f t="shared" si="2067"/>
        <v>AQ$12</v>
      </c>
      <c r="AR1780" s="195" t="str">
        <f t="shared" si="2067"/>
        <v>AR$12</v>
      </c>
      <c r="AS1780" s="195" t="str">
        <f t="shared" si="2067"/>
        <v>AS$12</v>
      </c>
      <c r="AT1780" s="195" t="str">
        <f t="shared" si="2067"/>
        <v>AT$12</v>
      </c>
      <c r="AU1780" s="195" t="str">
        <f t="shared" si="2067"/>
        <v>AU$12</v>
      </c>
      <c r="AV1780" s="195" t="str">
        <f t="shared" si="2067"/>
        <v>AV$12</v>
      </c>
      <c r="AW1780" s="195" t="str">
        <f t="shared" si="2067"/>
        <v>AW$12</v>
      </c>
      <c r="AX1780" s="195" t="str">
        <f t="shared" si="2067"/>
        <v>AX$12</v>
      </c>
      <c r="AY1780" s="195" t="str">
        <f t="shared" ref="AY1780:CD1780" si="2068">AY$16</f>
        <v>AY$12</v>
      </c>
      <c r="AZ1780" s="195" t="str">
        <f t="shared" si="2068"/>
        <v>AZ$12</v>
      </c>
      <c r="BA1780" s="195" t="str">
        <f t="shared" si="2068"/>
        <v>BA$12</v>
      </c>
      <c r="BB1780" s="195" t="str">
        <f t="shared" si="2068"/>
        <v>BB$12</v>
      </c>
      <c r="BC1780" s="195" t="str">
        <f t="shared" si="2068"/>
        <v>BC$12</v>
      </c>
      <c r="BD1780" s="195" t="str">
        <f t="shared" si="2068"/>
        <v>BD$12</v>
      </c>
      <c r="BE1780" s="195" t="str">
        <f t="shared" si="2068"/>
        <v>BE$12</v>
      </c>
      <c r="BF1780" s="195" t="str">
        <f t="shared" si="2068"/>
        <v>BF$12</v>
      </c>
      <c r="BG1780" s="195" t="str">
        <f t="shared" si="2068"/>
        <v>BG$12</v>
      </c>
      <c r="BH1780" s="195" t="str">
        <f t="shared" si="2068"/>
        <v>BH$12</v>
      </c>
      <c r="BI1780" s="195" t="str">
        <f t="shared" si="2068"/>
        <v>BI$12</v>
      </c>
      <c r="BJ1780" s="195" t="str">
        <f t="shared" si="2068"/>
        <v>BJ$12</v>
      </c>
      <c r="BK1780" s="195" t="str">
        <f t="shared" si="2068"/>
        <v>BK$12</v>
      </c>
      <c r="BL1780" s="195" t="str">
        <f t="shared" si="2068"/>
        <v>BL$12</v>
      </c>
      <c r="BM1780" s="195" t="str">
        <f t="shared" si="2068"/>
        <v>BM$12</v>
      </c>
      <c r="BN1780" s="195" t="str">
        <f t="shared" si="2068"/>
        <v>BN$12</v>
      </c>
      <c r="BO1780" s="195" t="str">
        <f t="shared" si="2068"/>
        <v>BO$12</v>
      </c>
      <c r="BP1780" s="195" t="str">
        <f t="shared" si="2068"/>
        <v>BP$12</v>
      </c>
      <c r="BQ1780" s="195" t="str">
        <f t="shared" si="2068"/>
        <v>BQ$12</v>
      </c>
      <c r="BR1780" s="195" t="str">
        <f t="shared" si="2068"/>
        <v>BR$12</v>
      </c>
      <c r="BS1780" s="195" t="str">
        <f t="shared" si="2068"/>
        <v>BS$12</v>
      </c>
      <c r="BT1780" s="195" t="str">
        <f t="shared" si="2068"/>
        <v>BT$12</v>
      </c>
      <c r="BU1780" s="195" t="str">
        <f t="shared" si="2068"/>
        <v>BU$12</v>
      </c>
      <c r="BV1780" s="195" t="str">
        <f t="shared" si="2068"/>
        <v>BV$12</v>
      </c>
      <c r="BW1780" s="195" t="str">
        <f t="shared" si="2068"/>
        <v>BW$12</v>
      </c>
      <c r="BX1780" s="195" t="str">
        <f t="shared" si="2068"/>
        <v>BX$12</v>
      </c>
      <c r="BY1780" s="195" t="str">
        <f t="shared" si="2068"/>
        <v>BY$12</v>
      </c>
      <c r="BZ1780" s="195" t="str">
        <f t="shared" si="2068"/>
        <v>BZ$12</v>
      </c>
      <c r="CA1780" s="195" t="str">
        <f t="shared" si="2068"/>
        <v>CA$12</v>
      </c>
      <c r="CB1780" s="195" t="str">
        <f t="shared" si="2068"/>
        <v>CB$12</v>
      </c>
      <c r="CC1780" s="195" t="str">
        <f t="shared" si="2068"/>
        <v>CC$12</v>
      </c>
      <c r="CD1780" s="195" t="str">
        <f t="shared" si="2068"/>
        <v>CD$12</v>
      </c>
      <c r="CE1780" s="195" t="str">
        <f t="shared" ref="CE1780:CL1780" si="2069">CE$16</f>
        <v>CE$12</v>
      </c>
      <c r="CF1780" s="195" t="str">
        <f t="shared" si="2069"/>
        <v>CF$12</v>
      </c>
      <c r="CG1780" s="195" t="str">
        <f t="shared" si="2069"/>
        <v>CG$12</v>
      </c>
      <c r="CH1780" s="195" t="str">
        <f t="shared" si="2069"/>
        <v>CH$12</v>
      </c>
      <c r="CI1780" s="195" t="str">
        <f t="shared" si="2069"/>
        <v>CI$12</v>
      </c>
      <c r="CJ1780" s="195" t="str">
        <f t="shared" si="2069"/>
        <v>CJ$12</v>
      </c>
      <c r="CK1780" s="195" t="str">
        <f t="shared" si="2069"/>
        <v>CK$12</v>
      </c>
      <c r="CL1780" s="195" t="str">
        <f t="shared" si="2069"/>
        <v>CL$12</v>
      </c>
    </row>
    <row r="1781" spans="2:90" x14ac:dyDescent="0.4">
      <c r="B1781" s="171" t="s">
        <v>462</v>
      </c>
      <c r="E1781" s="8"/>
      <c r="H1781" s="196"/>
      <c r="I1781" s="197"/>
      <c r="J1781" s="197"/>
      <c r="K1781" s="198"/>
      <c r="L1781" s="198"/>
      <c r="M1781" s="198"/>
      <c r="N1781" s="198"/>
      <c r="O1781" s="198"/>
      <c r="P1781" s="198"/>
      <c r="R1781" s="198"/>
      <c r="S1781" s="195" t="str">
        <f t="shared" ref="S1781:AX1781" si="2070">S$17</f>
        <v>S$13</v>
      </c>
      <c r="T1781" s="195" t="str">
        <f t="shared" si="2070"/>
        <v>T$13</v>
      </c>
      <c r="U1781" s="195" t="str">
        <f t="shared" si="2070"/>
        <v>U$13</v>
      </c>
      <c r="V1781" s="195" t="str">
        <f t="shared" si="2070"/>
        <v>V$13</v>
      </c>
      <c r="W1781" s="195" t="str">
        <f t="shared" si="2070"/>
        <v>W$13</v>
      </c>
      <c r="X1781" s="195" t="str">
        <f t="shared" si="2070"/>
        <v>X$13</v>
      </c>
      <c r="Y1781" s="195" t="str">
        <f t="shared" si="2070"/>
        <v>Y$13</v>
      </c>
      <c r="Z1781" s="195" t="str">
        <f t="shared" si="2070"/>
        <v>Z$13</v>
      </c>
      <c r="AA1781" s="195" t="str">
        <f t="shared" si="2070"/>
        <v>AA$13</v>
      </c>
      <c r="AB1781" s="195" t="str">
        <f t="shared" si="2070"/>
        <v>AB$13</v>
      </c>
      <c r="AC1781" s="195" t="str">
        <f t="shared" si="2070"/>
        <v>AC$13</v>
      </c>
      <c r="AD1781" s="195" t="str">
        <f t="shared" si="2070"/>
        <v>AD$13</v>
      </c>
      <c r="AE1781" s="195" t="str">
        <f t="shared" si="2070"/>
        <v>AE$13</v>
      </c>
      <c r="AF1781" s="195" t="str">
        <f t="shared" si="2070"/>
        <v>AF$13</v>
      </c>
      <c r="AG1781" s="195" t="str">
        <f t="shared" si="2070"/>
        <v>AG$13</v>
      </c>
      <c r="AH1781" s="195" t="str">
        <f t="shared" si="2070"/>
        <v>AH$13</v>
      </c>
      <c r="AI1781" s="195" t="str">
        <f t="shared" si="2070"/>
        <v>AI$13</v>
      </c>
      <c r="AJ1781" s="195" t="str">
        <f t="shared" si="2070"/>
        <v>AJ$13</v>
      </c>
      <c r="AK1781" s="195" t="str">
        <f t="shared" si="2070"/>
        <v>AK$13</v>
      </c>
      <c r="AL1781" s="195" t="str">
        <f t="shared" si="2070"/>
        <v>AL$13</v>
      </c>
      <c r="AM1781" s="195" t="str">
        <f t="shared" si="2070"/>
        <v>AM$13</v>
      </c>
      <c r="AN1781" s="195" t="str">
        <f t="shared" si="2070"/>
        <v>AN$13</v>
      </c>
      <c r="AO1781" s="195" t="str">
        <f t="shared" si="2070"/>
        <v>AO$13</v>
      </c>
      <c r="AP1781" s="195" t="str">
        <f t="shared" si="2070"/>
        <v>AP$13</v>
      </c>
      <c r="AQ1781" s="195" t="str">
        <f t="shared" si="2070"/>
        <v>AQ$13</v>
      </c>
      <c r="AR1781" s="195" t="str">
        <f t="shared" si="2070"/>
        <v>AR$13</v>
      </c>
      <c r="AS1781" s="195" t="str">
        <f t="shared" si="2070"/>
        <v>AS$13</v>
      </c>
      <c r="AT1781" s="195" t="str">
        <f t="shared" si="2070"/>
        <v>AT$13</v>
      </c>
      <c r="AU1781" s="195" t="str">
        <f t="shared" si="2070"/>
        <v>AU$13</v>
      </c>
      <c r="AV1781" s="195" t="str">
        <f t="shared" si="2070"/>
        <v>AV$13</v>
      </c>
      <c r="AW1781" s="195" t="str">
        <f t="shared" si="2070"/>
        <v>AW$13</v>
      </c>
      <c r="AX1781" s="195" t="str">
        <f t="shared" si="2070"/>
        <v>AX$13</v>
      </c>
      <c r="AY1781" s="195" t="str">
        <f t="shared" ref="AY1781:CD1781" si="2071">AY$17</f>
        <v>AY$13</v>
      </c>
      <c r="AZ1781" s="195" t="str">
        <f t="shared" si="2071"/>
        <v>AZ$13</v>
      </c>
      <c r="BA1781" s="195" t="str">
        <f t="shared" si="2071"/>
        <v>BA$13</v>
      </c>
      <c r="BB1781" s="195" t="str">
        <f t="shared" si="2071"/>
        <v>BB$13</v>
      </c>
      <c r="BC1781" s="195" t="str">
        <f t="shared" si="2071"/>
        <v>BC$13</v>
      </c>
      <c r="BD1781" s="195" t="str">
        <f t="shared" si="2071"/>
        <v>BD$13</v>
      </c>
      <c r="BE1781" s="195" t="str">
        <f t="shared" si="2071"/>
        <v>BE$13</v>
      </c>
      <c r="BF1781" s="195" t="str">
        <f t="shared" si="2071"/>
        <v>BF$13</v>
      </c>
      <c r="BG1781" s="195" t="str">
        <f t="shared" si="2071"/>
        <v>BG$13</v>
      </c>
      <c r="BH1781" s="195" t="str">
        <f t="shared" si="2071"/>
        <v>BH$13</v>
      </c>
      <c r="BI1781" s="195" t="str">
        <f t="shared" si="2071"/>
        <v>BI$13</v>
      </c>
      <c r="BJ1781" s="195" t="str">
        <f t="shared" si="2071"/>
        <v>BJ$13</v>
      </c>
      <c r="BK1781" s="195" t="str">
        <f t="shared" si="2071"/>
        <v>BK$13</v>
      </c>
      <c r="BL1781" s="195" t="str">
        <f t="shared" si="2071"/>
        <v>BL$13</v>
      </c>
      <c r="BM1781" s="195" t="str">
        <f t="shared" si="2071"/>
        <v>BM$13</v>
      </c>
      <c r="BN1781" s="195" t="str">
        <f t="shared" si="2071"/>
        <v>BN$13</v>
      </c>
      <c r="BO1781" s="195" t="str">
        <f t="shared" si="2071"/>
        <v>BO$13</v>
      </c>
      <c r="BP1781" s="195" t="str">
        <f t="shared" si="2071"/>
        <v>BP$13</v>
      </c>
      <c r="BQ1781" s="195" t="str">
        <f t="shared" si="2071"/>
        <v>BQ$13</v>
      </c>
      <c r="BR1781" s="195" t="str">
        <f t="shared" si="2071"/>
        <v>BR$13</v>
      </c>
      <c r="BS1781" s="195" t="str">
        <f t="shared" si="2071"/>
        <v>BS$13</v>
      </c>
      <c r="BT1781" s="195" t="str">
        <f t="shared" si="2071"/>
        <v>BT$13</v>
      </c>
      <c r="BU1781" s="195" t="str">
        <f t="shared" si="2071"/>
        <v>BU$13</v>
      </c>
      <c r="BV1781" s="195" t="str">
        <f t="shared" si="2071"/>
        <v>BV$13</v>
      </c>
      <c r="BW1781" s="195" t="str">
        <f t="shared" si="2071"/>
        <v>BW$13</v>
      </c>
      <c r="BX1781" s="195" t="str">
        <f t="shared" si="2071"/>
        <v>BX$13</v>
      </c>
      <c r="BY1781" s="195" t="str">
        <f t="shared" si="2071"/>
        <v>BY$13</v>
      </c>
      <c r="BZ1781" s="195" t="str">
        <f t="shared" si="2071"/>
        <v>BZ$13</v>
      </c>
      <c r="CA1781" s="195" t="str">
        <f t="shared" si="2071"/>
        <v>CA$13</v>
      </c>
      <c r="CB1781" s="195" t="str">
        <f t="shared" si="2071"/>
        <v>CB$13</v>
      </c>
      <c r="CC1781" s="195" t="str">
        <f t="shared" si="2071"/>
        <v>CC$13</v>
      </c>
      <c r="CD1781" s="195" t="str">
        <f t="shared" si="2071"/>
        <v>CD$13</v>
      </c>
      <c r="CE1781" s="195" t="str">
        <f t="shared" ref="CE1781:CL1781" si="2072">CE$17</f>
        <v>CE$13</v>
      </c>
      <c r="CF1781" s="195" t="str">
        <f t="shared" si="2072"/>
        <v>CF$13</v>
      </c>
      <c r="CG1781" s="195" t="str">
        <f t="shared" si="2072"/>
        <v>CG$13</v>
      </c>
      <c r="CH1781" s="195" t="str">
        <f t="shared" si="2072"/>
        <v>CH$13</v>
      </c>
      <c r="CI1781" s="195" t="str">
        <f t="shared" si="2072"/>
        <v>CI$13</v>
      </c>
      <c r="CJ1781" s="195" t="str">
        <f t="shared" si="2072"/>
        <v>CJ$13</v>
      </c>
      <c r="CK1781" s="195" t="str">
        <f t="shared" si="2072"/>
        <v>CK$13</v>
      </c>
      <c r="CL1781" s="195" t="str">
        <f t="shared" si="2072"/>
        <v>CL$13</v>
      </c>
    </row>
    <row r="1782" spans="2:90" x14ac:dyDescent="0.4">
      <c r="B1782" s="171" t="s">
        <v>491</v>
      </c>
      <c r="E1782" s="8"/>
      <c r="H1782" s="196"/>
      <c r="I1782" s="197"/>
      <c r="J1782" s="197"/>
      <c r="K1782" s="198"/>
      <c r="L1782" s="198"/>
      <c r="M1782" s="198"/>
      <c r="N1782" s="198"/>
      <c r="O1782" s="198"/>
      <c r="P1782" s="198"/>
      <c r="R1782" s="198"/>
      <c r="S1782" s="186"/>
      <c r="T1782" s="186"/>
      <c r="U1782" s="186"/>
      <c r="V1782" s="186"/>
      <c r="W1782" s="186"/>
      <c r="X1782" s="186"/>
      <c r="Y1782" s="186"/>
      <c r="Z1782" s="186"/>
      <c r="AA1782" s="186"/>
      <c r="AB1782" s="186"/>
      <c r="AC1782" s="186"/>
      <c r="AD1782" s="186"/>
      <c r="AE1782" s="186"/>
      <c r="AF1782" s="186"/>
      <c r="AG1782" s="186"/>
      <c r="AH1782" s="186"/>
      <c r="AI1782" s="186"/>
      <c r="AJ1782" s="186"/>
      <c r="AK1782" s="186"/>
      <c r="AL1782" s="186"/>
      <c r="AM1782" s="186"/>
      <c r="AN1782" s="186"/>
      <c r="AO1782" s="186"/>
      <c r="AP1782" s="186"/>
      <c r="AQ1782" s="186"/>
      <c r="AR1782" s="186"/>
      <c r="AS1782" s="186"/>
      <c r="AT1782" s="186"/>
      <c r="AU1782" s="186"/>
      <c r="AV1782" s="186"/>
      <c r="AW1782" s="186"/>
      <c r="AX1782" s="186"/>
      <c r="AY1782" s="186"/>
      <c r="AZ1782" s="186"/>
      <c r="BA1782" s="186"/>
      <c r="BB1782" s="186"/>
      <c r="BC1782" s="186"/>
      <c r="BD1782" s="186"/>
      <c r="BE1782" s="186"/>
      <c r="BF1782" s="186"/>
      <c r="BG1782" s="186"/>
      <c r="BH1782" s="186"/>
      <c r="BI1782" s="186"/>
      <c r="BJ1782" s="186"/>
      <c r="BK1782" s="186"/>
      <c r="BL1782" s="186"/>
      <c r="BM1782" s="186"/>
      <c r="BN1782" s="186"/>
      <c r="BO1782" s="186"/>
      <c r="BP1782" s="186"/>
      <c r="BQ1782" s="186"/>
      <c r="BR1782" s="186"/>
      <c r="BS1782" s="186"/>
      <c r="BT1782" s="186"/>
      <c r="BU1782" s="186"/>
      <c r="BV1782" s="186"/>
      <c r="BW1782" s="186"/>
      <c r="BX1782" s="186"/>
      <c r="BY1782" s="186"/>
      <c r="BZ1782" s="186"/>
      <c r="CA1782" s="186"/>
      <c r="CB1782" s="186"/>
      <c r="CC1782" s="186"/>
      <c r="CD1782" s="186"/>
      <c r="CE1782" s="186"/>
      <c r="CF1782" s="186"/>
      <c r="CG1782" s="186"/>
      <c r="CH1782" s="186"/>
      <c r="CI1782" s="186"/>
      <c r="CJ1782" s="186"/>
      <c r="CK1782" s="186"/>
      <c r="CL1782" s="186"/>
    </row>
    <row r="1783" spans="2:90" x14ac:dyDescent="0.4">
      <c r="B1783" s="171" t="s">
        <v>505</v>
      </c>
      <c r="E1783" s="8"/>
      <c r="H1783" s="196"/>
      <c r="I1783" s="197"/>
      <c r="J1783" s="197"/>
      <c r="K1783" s="198"/>
      <c r="L1783" s="198"/>
      <c r="M1783" s="198"/>
      <c r="N1783" s="198"/>
      <c r="O1783" s="198"/>
      <c r="P1783" s="198"/>
      <c r="R1783" s="198"/>
      <c r="S1783" s="186"/>
      <c r="T1783" s="186"/>
      <c r="U1783" s="186"/>
      <c r="V1783" s="186"/>
      <c r="W1783" s="186"/>
      <c r="X1783" s="186"/>
      <c r="Y1783" s="186"/>
      <c r="Z1783" s="186"/>
      <c r="AA1783" s="186"/>
      <c r="AB1783" s="186"/>
      <c r="AC1783" s="186"/>
      <c r="AD1783" s="186"/>
      <c r="AE1783" s="186"/>
      <c r="AF1783" s="186"/>
      <c r="AG1783" s="186"/>
      <c r="AH1783" s="186"/>
      <c r="AI1783" s="186"/>
      <c r="AJ1783" s="186"/>
      <c r="AK1783" s="186"/>
      <c r="AL1783" s="186"/>
      <c r="AM1783" s="186"/>
      <c r="AN1783" s="186"/>
      <c r="AO1783" s="186"/>
      <c r="AP1783" s="186"/>
      <c r="AQ1783" s="186"/>
      <c r="AR1783" s="186"/>
      <c r="AS1783" s="186"/>
      <c r="AT1783" s="186"/>
      <c r="AU1783" s="186"/>
      <c r="AV1783" s="186"/>
      <c r="AW1783" s="186"/>
      <c r="AX1783" s="186"/>
      <c r="AY1783" s="186"/>
      <c r="AZ1783" s="186"/>
      <c r="BA1783" s="186"/>
      <c r="BB1783" s="186"/>
      <c r="BC1783" s="186"/>
      <c r="BD1783" s="186"/>
      <c r="BE1783" s="186"/>
      <c r="BF1783" s="186"/>
      <c r="BG1783" s="186"/>
      <c r="BH1783" s="186"/>
      <c r="BI1783" s="186"/>
      <c r="BJ1783" s="186"/>
      <c r="BK1783" s="186"/>
      <c r="BL1783" s="186"/>
      <c r="BM1783" s="186"/>
      <c r="BN1783" s="186"/>
      <c r="BO1783" s="186"/>
      <c r="BP1783" s="186"/>
      <c r="BQ1783" s="186"/>
      <c r="BR1783" s="186"/>
      <c r="BS1783" s="186"/>
      <c r="BT1783" s="186"/>
      <c r="BU1783" s="186"/>
      <c r="BV1783" s="186"/>
      <c r="BW1783" s="186"/>
      <c r="BX1783" s="186"/>
      <c r="BY1783" s="186"/>
      <c r="BZ1783" s="186"/>
      <c r="CA1783" s="186"/>
      <c r="CB1783" s="186"/>
      <c r="CC1783" s="186"/>
      <c r="CD1783" s="186"/>
      <c r="CE1783" s="186"/>
      <c r="CF1783" s="186"/>
      <c r="CG1783" s="186"/>
      <c r="CH1783" s="186"/>
      <c r="CI1783" s="186"/>
      <c r="CJ1783" s="186"/>
      <c r="CK1783" s="186"/>
      <c r="CL1783" s="186"/>
    </row>
    <row r="1784" spans="2:90" x14ac:dyDescent="0.4">
      <c r="B1784" s="171" t="s">
        <v>463</v>
      </c>
      <c r="E1784" s="8"/>
      <c r="H1784" s="196"/>
      <c r="I1784" s="197"/>
      <c r="J1784" s="197"/>
      <c r="K1784" s="198"/>
      <c r="L1784" s="198"/>
      <c r="M1784" s="198"/>
      <c r="N1784" s="198"/>
      <c r="O1784" s="198"/>
      <c r="P1784" s="198"/>
      <c r="R1784" s="198"/>
      <c r="S1784" s="186" t="str">
        <f t="shared" ref="S1784:AX1784" si="2073">S$18</f>
        <v>S$14</v>
      </c>
      <c r="T1784" s="186" t="str">
        <f t="shared" si="2073"/>
        <v>T$14</v>
      </c>
      <c r="U1784" s="186" t="str">
        <f t="shared" si="2073"/>
        <v>U$14</v>
      </c>
      <c r="V1784" s="186" t="str">
        <f t="shared" si="2073"/>
        <v>V$14</v>
      </c>
      <c r="W1784" s="186" t="str">
        <f t="shared" si="2073"/>
        <v>W$14</v>
      </c>
      <c r="X1784" s="186" t="str">
        <f t="shared" si="2073"/>
        <v>X$14</v>
      </c>
      <c r="Y1784" s="186" t="str">
        <f t="shared" si="2073"/>
        <v>Y$14</v>
      </c>
      <c r="Z1784" s="186" t="str">
        <f t="shared" si="2073"/>
        <v>Z$14</v>
      </c>
      <c r="AA1784" s="186" t="str">
        <f t="shared" si="2073"/>
        <v>AA$14</v>
      </c>
      <c r="AB1784" s="186" t="str">
        <f t="shared" si="2073"/>
        <v>AB$14</v>
      </c>
      <c r="AC1784" s="186" t="str">
        <f t="shared" si="2073"/>
        <v>AC$14</v>
      </c>
      <c r="AD1784" s="186" t="str">
        <f t="shared" si="2073"/>
        <v>AD$14</v>
      </c>
      <c r="AE1784" s="186" t="str">
        <f t="shared" si="2073"/>
        <v>AE$14</v>
      </c>
      <c r="AF1784" s="186" t="str">
        <f t="shared" si="2073"/>
        <v>AF$14</v>
      </c>
      <c r="AG1784" s="186" t="str">
        <f t="shared" si="2073"/>
        <v>AG$14</v>
      </c>
      <c r="AH1784" s="186" t="str">
        <f t="shared" si="2073"/>
        <v>AH$14</v>
      </c>
      <c r="AI1784" s="186" t="str">
        <f t="shared" si="2073"/>
        <v>AI$14</v>
      </c>
      <c r="AJ1784" s="186" t="str">
        <f t="shared" si="2073"/>
        <v>AJ$14</v>
      </c>
      <c r="AK1784" s="186" t="str">
        <f t="shared" si="2073"/>
        <v>AK$14</v>
      </c>
      <c r="AL1784" s="186" t="str">
        <f t="shared" si="2073"/>
        <v>AL$14</v>
      </c>
      <c r="AM1784" s="186" t="str">
        <f t="shared" si="2073"/>
        <v>AM$14</v>
      </c>
      <c r="AN1784" s="186" t="str">
        <f t="shared" si="2073"/>
        <v>AN$14</v>
      </c>
      <c r="AO1784" s="186" t="str">
        <f t="shared" si="2073"/>
        <v>AO$14</v>
      </c>
      <c r="AP1784" s="186" t="str">
        <f t="shared" si="2073"/>
        <v>AP$14</v>
      </c>
      <c r="AQ1784" s="186" t="str">
        <f t="shared" si="2073"/>
        <v>AQ$14</v>
      </c>
      <c r="AR1784" s="186" t="str">
        <f t="shared" si="2073"/>
        <v>AR$14</v>
      </c>
      <c r="AS1784" s="186" t="str">
        <f t="shared" si="2073"/>
        <v>AS$14</v>
      </c>
      <c r="AT1784" s="186" t="str">
        <f t="shared" si="2073"/>
        <v>AT$14</v>
      </c>
      <c r="AU1784" s="186" t="str">
        <f t="shared" si="2073"/>
        <v>AU$14</v>
      </c>
      <c r="AV1784" s="186" t="str">
        <f t="shared" si="2073"/>
        <v>AV$14</v>
      </c>
      <c r="AW1784" s="186" t="str">
        <f t="shared" si="2073"/>
        <v>AW$14</v>
      </c>
      <c r="AX1784" s="186" t="str">
        <f t="shared" si="2073"/>
        <v>AX$14</v>
      </c>
      <c r="AY1784" s="186" t="str">
        <f t="shared" ref="AY1784:CD1784" si="2074">AY$18</f>
        <v>AY$14</v>
      </c>
      <c r="AZ1784" s="186" t="str">
        <f t="shared" si="2074"/>
        <v>AZ$14</v>
      </c>
      <c r="BA1784" s="186" t="str">
        <f t="shared" si="2074"/>
        <v>BA$14</v>
      </c>
      <c r="BB1784" s="186" t="str">
        <f t="shared" si="2074"/>
        <v>BB$14</v>
      </c>
      <c r="BC1784" s="186" t="str">
        <f t="shared" si="2074"/>
        <v>BC$14</v>
      </c>
      <c r="BD1784" s="186" t="str">
        <f t="shared" si="2074"/>
        <v>BD$14</v>
      </c>
      <c r="BE1784" s="186" t="str">
        <f t="shared" si="2074"/>
        <v>BE$14</v>
      </c>
      <c r="BF1784" s="186" t="str">
        <f t="shared" si="2074"/>
        <v>BF$14</v>
      </c>
      <c r="BG1784" s="186" t="str">
        <f t="shared" si="2074"/>
        <v>BG$14</v>
      </c>
      <c r="BH1784" s="186" t="str">
        <f t="shared" si="2074"/>
        <v>BH$14</v>
      </c>
      <c r="BI1784" s="186" t="str">
        <f t="shared" si="2074"/>
        <v>BI$14</v>
      </c>
      <c r="BJ1784" s="186" t="str">
        <f t="shared" si="2074"/>
        <v>BJ$14</v>
      </c>
      <c r="BK1784" s="186" t="str">
        <f t="shared" si="2074"/>
        <v>BK$14</v>
      </c>
      <c r="BL1784" s="186" t="str">
        <f t="shared" si="2074"/>
        <v>BL$14</v>
      </c>
      <c r="BM1784" s="186" t="str">
        <f t="shared" si="2074"/>
        <v>BM$14</v>
      </c>
      <c r="BN1784" s="186" t="str">
        <f t="shared" si="2074"/>
        <v>BN$14</v>
      </c>
      <c r="BO1784" s="186" t="str">
        <f t="shared" si="2074"/>
        <v>BO$14</v>
      </c>
      <c r="BP1784" s="186" t="str">
        <f t="shared" si="2074"/>
        <v>BP$14</v>
      </c>
      <c r="BQ1784" s="186" t="str">
        <f t="shared" si="2074"/>
        <v>BQ$14</v>
      </c>
      <c r="BR1784" s="186" t="str">
        <f t="shared" si="2074"/>
        <v>BR$14</v>
      </c>
      <c r="BS1784" s="186" t="str">
        <f t="shared" si="2074"/>
        <v>BS$14</v>
      </c>
      <c r="BT1784" s="186" t="str">
        <f t="shared" si="2074"/>
        <v>BT$14</v>
      </c>
      <c r="BU1784" s="186" t="str">
        <f t="shared" si="2074"/>
        <v>BU$14</v>
      </c>
      <c r="BV1784" s="186" t="str">
        <f t="shared" si="2074"/>
        <v>BV$14</v>
      </c>
      <c r="BW1784" s="186" t="str">
        <f t="shared" si="2074"/>
        <v>BW$14</v>
      </c>
      <c r="BX1784" s="186" t="str">
        <f t="shared" si="2074"/>
        <v>BX$14</v>
      </c>
      <c r="BY1784" s="186" t="str">
        <f t="shared" si="2074"/>
        <v>BY$14</v>
      </c>
      <c r="BZ1784" s="186" t="str">
        <f t="shared" si="2074"/>
        <v>BZ$14</v>
      </c>
      <c r="CA1784" s="186" t="str">
        <f t="shared" si="2074"/>
        <v>CA$14</v>
      </c>
      <c r="CB1784" s="186" t="str">
        <f t="shared" si="2074"/>
        <v>CB$14</v>
      </c>
      <c r="CC1784" s="186" t="str">
        <f t="shared" si="2074"/>
        <v>CC$14</v>
      </c>
      <c r="CD1784" s="186" t="str">
        <f t="shared" si="2074"/>
        <v>CD$14</v>
      </c>
      <c r="CE1784" s="186" t="str">
        <f t="shared" ref="CE1784:CL1784" si="2075">CE$18</f>
        <v>CE$14</v>
      </c>
      <c r="CF1784" s="186" t="str">
        <f t="shared" si="2075"/>
        <v>CF$14</v>
      </c>
      <c r="CG1784" s="186" t="str">
        <f t="shared" si="2075"/>
        <v>CG$14</v>
      </c>
      <c r="CH1784" s="186" t="str">
        <f t="shared" si="2075"/>
        <v>CH$14</v>
      </c>
      <c r="CI1784" s="186" t="str">
        <f t="shared" si="2075"/>
        <v>CI$14</v>
      </c>
      <c r="CJ1784" s="186" t="str">
        <f t="shared" si="2075"/>
        <v>CJ$14</v>
      </c>
      <c r="CK1784" s="186" t="str">
        <f t="shared" si="2075"/>
        <v>CK$14</v>
      </c>
      <c r="CL1784" s="186" t="str">
        <f t="shared" si="2075"/>
        <v>CL$14</v>
      </c>
    </row>
    <row r="1785" spans="2:90" x14ac:dyDescent="0.4">
      <c r="B1785" s="171" t="s">
        <v>464</v>
      </c>
      <c r="E1785" s="8"/>
      <c r="H1785" s="196"/>
      <c r="I1785" s="197"/>
      <c r="J1785" s="197"/>
      <c r="K1785" s="198"/>
      <c r="L1785" s="198"/>
      <c r="M1785" s="198"/>
      <c r="N1785" s="198"/>
      <c r="O1785" s="198"/>
      <c r="P1785" s="198"/>
      <c r="R1785" s="198"/>
      <c r="S1785" s="186" t="str">
        <f t="shared" ref="S1785:AX1785" si="2076">S$19</f>
        <v>S$15</v>
      </c>
      <c r="T1785" s="186" t="str">
        <f t="shared" si="2076"/>
        <v>T$15</v>
      </c>
      <c r="U1785" s="186" t="str">
        <f t="shared" si="2076"/>
        <v>U$15</v>
      </c>
      <c r="V1785" s="186" t="str">
        <f t="shared" si="2076"/>
        <v>V$15</v>
      </c>
      <c r="W1785" s="186" t="str">
        <f t="shared" si="2076"/>
        <v>W$15</v>
      </c>
      <c r="X1785" s="186" t="str">
        <f t="shared" si="2076"/>
        <v>X$15</v>
      </c>
      <c r="Y1785" s="186" t="str">
        <f t="shared" si="2076"/>
        <v>Y$15</v>
      </c>
      <c r="Z1785" s="186" t="str">
        <f t="shared" si="2076"/>
        <v>Z$15</v>
      </c>
      <c r="AA1785" s="186" t="str">
        <f t="shared" si="2076"/>
        <v>AA$15</v>
      </c>
      <c r="AB1785" s="186" t="str">
        <f t="shared" si="2076"/>
        <v>AB$15</v>
      </c>
      <c r="AC1785" s="186" t="str">
        <f t="shared" si="2076"/>
        <v>AC$15</v>
      </c>
      <c r="AD1785" s="186" t="str">
        <f t="shared" si="2076"/>
        <v>AD$15</v>
      </c>
      <c r="AE1785" s="186" t="str">
        <f t="shared" si="2076"/>
        <v>AE$15</v>
      </c>
      <c r="AF1785" s="186" t="str">
        <f t="shared" si="2076"/>
        <v>AF$15</v>
      </c>
      <c r="AG1785" s="186" t="str">
        <f t="shared" si="2076"/>
        <v>AG$15</v>
      </c>
      <c r="AH1785" s="186" t="str">
        <f t="shared" si="2076"/>
        <v>AH$15</v>
      </c>
      <c r="AI1785" s="186" t="str">
        <f t="shared" si="2076"/>
        <v>AI$15</v>
      </c>
      <c r="AJ1785" s="186" t="str">
        <f t="shared" si="2076"/>
        <v>AJ$15</v>
      </c>
      <c r="AK1785" s="186" t="str">
        <f t="shared" si="2076"/>
        <v>AK$15</v>
      </c>
      <c r="AL1785" s="186" t="str">
        <f t="shared" si="2076"/>
        <v>AL$15</v>
      </c>
      <c r="AM1785" s="186" t="str">
        <f t="shared" si="2076"/>
        <v>AM$15</v>
      </c>
      <c r="AN1785" s="186" t="str">
        <f t="shared" si="2076"/>
        <v>AN$15</v>
      </c>
      <c r="AO1785" s="186" t="str">
        <f t="shared" si="2076"/>
        <v>AO$15</v>
      </c>
      <c r="AP1785" s="186" t="str">
        <f t="shared" si="2076"/>
        <v>AP$15</v>
      </c>
      <c r="AQ1785" s="186" t="str">
        <f t="shared" si="2076"/>
        <v>AQ$15</v>
      </c>
      <c r="AR1785" s="186" t="str">
        <f t="shared" si="2076"/>
        <v>AR$15</v>
      </c>
      <c r="AS1785" s="186" t="str">
        <f t="shared" si="2076"/>
        <v>AS$15</v>
      </c>
      <c r="AT1785" s="186" t="str">
        <f t="shared" si="2076"/>
        <v>AT$15</v>
      </c>
      <c r="AU1785" s="186" t="str">
        <f t="shared" si="2076"/>
        <v>AU$15</v>
      </c>
      <c r="AV1785" s="186" t="str">
        <f t="shared" si="2076"/>
        <v>AV$15</v>
      </c>
      <c r="AW1785" s="186" t="str">
        <f t="shared" si="2076"/>
        <v>AW$15</v>
      </c>
      <c r="AX1785" s="186" t="str">
        <f t="shared" si="2076"/>
        <v>AX$15</v>
      </c>
      <c r="AY1785" s="186" t="str">
        <f t="shared" ref="AY1785:CD1785" si="2077">AY$19</f>
        <v>AY$15</v>
      </c>
      <c r="AZ1785" s="186" t="str">
        <f t="shared" si="2077"/>
        <v>AZ$15</v>
      </c>
      <c r="BA1785" s="186" t="str">
        <f t="shared" si="2077"/>
        <v>BA$15</v>
      </c>
      <c r="BB1785" s="186" t="str">
        <f t="shared" si="2077"/>
        <v>BB$15</v>
      </c>
      <c r="BC1785" s="186" t="str">
        <f t="shared" si="2077"/>
        <v>BC$15</v>
      </c>
      <c r="BD1785" s="186" t="str">
        <f t="shared" si="2077"/>
        <v>BD$15</v>
      </c>
      <c r="BE1785" s="186" t="str">
        <f t="shared" si="2077"/>
        <v>BE$15</v>
      </c>
      <c r="BF1785" s="186" t="str">
        <f t="shared" si="2077"/>
        <v>BF$15</v>
      </c>
      <c r="BG1785" s="186" t="str">
        <f t="shared" si="2077"/>
        <v>BG$15</v>
      </c>
      <c r="BH1785" s="186" t="str">
        <f t="shared" si="2077"/>
        <v>BH$15</v>
      </c>
      <c r="BI1785" s="186" t="str">
        <f t="shared" si="2077"/>
        <v>BI$15</v>
      </c>
      <c r="BJ1785" s="186" t="str">
        <f t="shared" si="2077"/>
        <v>BJ$15</v>
      </c>
      <c r="BK1785" s="186" t="str">
        <f t="shared" si="2077"/>
        <v>BK$15</v>
      </c>
      <c r="BL1785" s="186" t="str">
        <f t="shared" si="2077"/>
        <v>BL$15</v>
      </c>
      <c r="BM1785" s="186" t="str">
        <f t="shared" si="2077"/>
        <v>BM$15</v>
      </c>
      <c r="BN1785" s="186" t="str">
        <f t="shared" si="2077"/>
        <v>BN$15</v>
      </c>
      <c r="BO1785" s="186" t="str">
        <f t="shared" si="2077"/>
        <v>BO$15</v>
      </c>
      <c r="BP1785" s="186" t="str">
        <f t="shared" si="2077"/>
        <v>BP$15</v>
      </c>
      <c r="BQ1785" s="186" t="str">
        <f t="shared" si="2077"/>
        <v>BQ$15</v>
      </c>
      <c r="BR1785" s="186" t="str">
        <f t="shared" si="2077"/>
        <v>BR$15</v>
      </c>
      <c r="BS1785" s="186" t="str">
        <f t="shared" si="2077"/>
        <v>BS$15</v>
      </c>
      <c r="BT1785" s="186" t="str">
        <f t="shared" si="2077"/>
        <v>BT$15</v>
      </c>
      <c r="BU1785" s="186" t="str">
        <f t="shared" si="2077"/>
        <v>BU$15</v>
      </c>
      <c r="BV1785" s="186" t="str">
        <f t="shared" si="2077"/>
        <v>BV$15</v>
      </c>
      <c r="BW1785" s="186" t="str">
        <f t="shared" si="2077"/>
        <v>BW$15</v>
      </c>
      <c r="BX1785" s="186" t="str">
        <f t="shared" si="2077"/>
        <v>BX$15</v>
      </c>
      <c r="BY1785" s="186" t="str">
        <f t="shared" si="2077"/>
        <v>BY$15</v>
      </c>
      <c r="BZ1785" s="186" t="str">
        <f t="shared" si="2077"/>
        <v>BZ$15</v>
      </c>
      <c r="CA1785" s="186" t="str">
        <f t="shared" si="2077"/>
        <v>CA$15</v>
      </c>
      <c r="CB1785" s="186" t="str">
        <f t="shared" si="2077"/>
        <v>CB$15</v>
      </c>
      <c r="CC1785" s="186" t="str">
        <f t="shared" si="2077"/>
        <v>CC$15</v>
      </c>
      <c r="CD1785" s="186" t="str">
        <f t="shared" si="2077"/>
        <v>CD$15</v>
      </c>
      <c r="CE1785" s="186" t="str">
        <f t="shared" ref="CE1785:CL1785" si="2078">CE$19</f>
        <v>CE$15</v>
      </c>
      <c r="CF1785" s="186" t="str">
        <f t="shared" si="2078"/>
        <v>CF$15</v>
      </c>
      <c r="CG1785" s="186" t="str">
        <f t="shared" si="2078"/>
        <v>CG$15</v>
      </c>
      <c r="CH1785" s="186" t="str">
        <f t="shared" si="2078"/>
        <v>CH$15</v>
      </c>
      <c r="CI1785" s="186" t="str">
        <f t="shared" si="2078"/>
        <v>CI$15</v>
      </c>
      <c r="CJ1785" s="186" t="str">
        <f t="shared" si="2078"/>
        <v>CJ$15</v>
      </c>
      <c r="CK1785" s="186" t="str">
        <f t="shared" si="2078"/>
        <v>CK$15</v>
      </c>
      <c r="CL1785" s="186" t="str">
        <f t="shared" si="2078"/>
        <v>CL$15</v>
      </c>
    </row>
    <row r="1786" spans="2:90" x14ac:dyDescent="0.4">
      <c r="B1786" s="139" t="s">
        <v>192</v>
      </c>
      <c r="C1786" s="31"/>
      <c r="D1786" t="s">
        <v>757</v>
      </c>
      <c r="E1786" s="8" t="str">
        <f t="shared" ref="E1786:E1797" si="2079">ROW()&amp;" "&amp;D1786</f>
        <v>1786 DC-S</v>
      </c>
      <c r="F1786" t="s">
        <v>155</v>
      </c>
      <c r="G1786" s="31" t="s">
        <v>81</v>
      </c>
      <c r="H1786" s="138"/>
      <c r="I1786" s="140"/>
      <c r="J1786" s="140"/>
      <c r="K1786" s="138"/>
      <c r="L1786" s="138"/>
      <c r="M1786" s="138"/>
      <c r="N1786" s="138"/>
      <c r="O1786" s="138"/>
      <c r="P1786" s="138"/>
      <c r="R1786" s="139"/>
      <c r="S1786" s="139"/>
      <c r="T1786" s="139"/>
      <c r="U1786" s="139"/>
      <c r="V1786" s="139"/>
      <c r="W1786" s="139"/>
      <c r="X1786" s="139"/>
      <c r="Y1786" s="139"/>
      <c r="Z1786" s="139"/>
      <c r="AA1786" s="139"/>
      <c r="AB1786" s="139"/>
      <c r="AC1786" s="139"/>
      <c r="AD1786" s="139"/>
      <c r="AE1786" s="139"/>
      <c r="AF1786" s="139"/>
      <c r="AG1786" s="139"/>
      <c r="AH1786" s="139"/>
      <c r="AI1786" s="139"/>
      <c r="AJ1786" s="139"/>
      <c r="AK1786" s="139"/>
      <c r="AL1786" s="139"/>
      <c r="AM1786" s="139"/>
      <c r="AN1786" s="139"/>
      <c r="AO1786" s="139"/>
      <c r="AP1786" s="139"/>
      <c r="AQ1786" s="139"/>
      <c r="AR1786" s="139"/>
      <c r="AS1786" s="139"/>
      <c r="AT1786" s="139"/>
      <c r="AU1786" s="139"/>
      <c r="AV1786" s="139"/>
      <c r="AW1786" s="139"/>
      <c r="AX1786" s="139"/>
      <c r="AY1786" s="139"/>
      <c r="AZ1786" s="139"/>
      <c r="BA1786" s="139"/>
      <c r="BB1786" s="139"/>
      <c r="BC1786" s="139"/>
      <c r="BD1786" s="139"/>
      <c r="BE1786" s="139"/>
      <c r="BF1786" s="139"/>
      <c r="BG1786" s="139"/>
      <c r="BH1786" s="139"/>
      <c r="BI1786" s="139"/>
      <c r="BJ1786" s="139"/>
      <c r="BK1786" s="139"/>
      <c r="BL1786" s="139"/>
      <c r="BM1786" s="139"/>
      <c r="BN1786" s="139"/>
      <c r="BO1786" s="139"/>
      <c r="BP1786" s="139"/>
      <c r="BQ1786" s="139"/>
      <c r="BR1786" s="139"/>
      <c r="BS1786" s="139"/>
      <c r="BT1786" s="139"/>
      <c r="BU1786" s="139"/>
      <c r="BV1786" s="139"/>
      <c r="BW1786" s="139"/>
      <c r="BX1786" s="139"/>
      <c r="BY1786" s="139"/>
      <c r="BZ1786" s="139"/>
      <c r="CA1786" s="139"/>
      <c r="CB1786" s="139"/>
      <c r="CC1786" s="139"/>
      <c r="CD1786" s="139"/>
      <c r="CE1786" s="139"/>
      <c r="CF1786" s="139"/>
      <c r="CG1786" s="139"/>
      <c r="CH1786" s="139"/>
      <c r="CI1786" s="139"/>
      <c r="CJ1786" s="139"/>
      <c r="CK1786" s="139"/>
      <c r="CL1786" s="139"/>
    </row>
    <row r="1787" spans="2:90" x14ac:dyDescent="0.4">
      <c r="B1787" s="95" t="str">
        <f>B1789&amp;":"</f>
        <v>Expense - % of revenue direct cost:</v>
      </c>
      <c r="D1787" t="s">
        <v>757</v>
      </c>
      <c r="E1787" s="8" t="str">
        <f t="shared" si="2079"/>
        <v>1787 DC-S</v>
      </c>
      <c r="G1787" t="str">
        <f>E1787</f>
        <v>1787 DC-S</v>
      </c>
      <c r="H1787" s="31"/>
      <c r="I1787" s="73"/>
      <c r="J1787" s="73"/>
      <c r="K1787" s="31"/>
      <c r="L1787" s="31"/>
      <c r="M1787" s="31"/>
      <c r="N1787" s="31"/>
      <c r="O1787" s="31"/>
      <c r="P1787" s="31"/>
      <c r="R1787" s="67"/>
      <c r="S1787" s="67"/>
      <c r="T1787" s="67"/>
      <c r="U1787" s="67"/>
      <c r="V1787" s="67"/>
      <c r="W1787" s="67"/>
      <c r="X1787" s="67"/>
      <c r="Y1787" s="67"/>
      <c r="Z1787" s="67"/>
      <c r="AA1787" s="67"/>
      <c r="AB1787" s="67"/>
      <c r="AC1787" s="67"/>
      <c r="AD1787" s="67"/>
      <c r="AE1787" s="67"/>
      <c r="AF1787" s="67"/>
      <c r="AG1787" s="67"/>
      <c r="AH1787" s="67"/>
      <c r="AI1787" s="67"/>
      <c r="AJ1787" s="67"/>
      <c r="AK1787" s="67"/>
      <c r="AL1787" s="67"/>
      <c r="AM1787" s="67"/>
      <c r="AN1787" s="67"/>
      <c r="AO1787" s="67"/>
      <c r="AP1787" s="67"/>
      <c r="AQ1787" s="67"/>
      <c r="AR1787" s="67"/>
      <c r="AS1787" s="67"/>
      <c r="AT1787" s="67"/>
      <c r="AU1787" s="67"/>
      <c r="AV1787" s="67"/>
      <c r="AW1787" s="67"/>
      <c r="AX1787" s="67"/>
      <c r="AY1787" s="67"/>
      <c r="AZ1787" s="67"/>
      <c r="BA1787" s="67"/>
      <c r="BB1787" s="67"/>
      <c r="BC1787" s="67"/>
      <c r="BD1787" s="67"/>
      <c r="BE1787" s="67"/>
      <c r="BF1787" s="67"/>
      <c r="BG1787" s="67"/>
      <c r="BH1787" s="67"/>
      <c r="BI1787" s="67"/>
      <c r="BJ1787" s="67"/>
      <c r="BK1787" s="67"/>
      <c r="BL1787" s="67"/>
      <c r="BM1787" s="67"/>
      <c r="BN1787" s="67"/>
      <c r="BO1787" s="67"/>
      <c r="BP1787" s="67"/>
      <c r="BQ1787" s="67"/>
      <c r="BR1787" s="67"/>
      <c r="BS1787" s="67"/>
      <c r="BT1787" s="67"/>
      <c r="BU1787" s="67"/>
      <c r="BV1787" s="67"/>
      <c r="BW1787" s="67"/>
      <c r="BX1787" s="67"/>
      <c r="BY1787" s="67"/>
      <c r="BZ1787" s="67"/>
      <c r="CA1787" s="67"/>
      <c r="CB1787" s="67"/>
      <c r="CC1787" s="67"/>
      <c r="CD1787" s="67"/>
      <c r="CE1787" s="67"/>
      <c r="CF1787" s="67"/>
      <c r="CG1787" s="67"/>
      <c r="CH1787" s="67"/>
      <c r="CI1787" s="67"/>
      <c r="CJ1787" s="67"/>
      <c r="CK1787" s="67"/>
      <c r="CL1787" s="67"/>
    </row>
    <row r="1788" spans="2:90" x14ac:dyDescent="0.4">
      <c r="B1788" s="141" t="s">
        <v>53</v>
      </c>
      <c r="D1788" t="s">
        <v>757</v>
      </c>
      <c r="E1788" s="8" t="str">
        <f t="shared" si="2079"/>
        <v>1788 DC-S</v>
      </c>
      <c r="G1788" t="str">
        <f>E1788</f>
        <v>1788 DC-S</v>
      </c>
      <c r="H1788" s="12"/>
      <c r="I1788" s="60"/>
      <c r="J1788" s="60"/>
      <c r="K1788" s="16">
        <v>0.1</v>
      </c>
      <c r="L1788" s="16">
        <v>0.1</v>
      </c>
      <c r="M1788" s="16">
        <v>0.1</v>
      </c>
      <c r="N1788" s="16">
        <v>0.1</v>
      </c>
      <c r="O1788" s="16">
        <v>0.1</v>
      </c>
      <c r="P1788" s="16">
        <v>0.1</v>
      </c>
      <c r="R1788" s="20"/>
      <c r="S1788" s="146" cm="1">
        <f t="array" ref="S1788">INDEX($K:$P,ROW(),MATCH(S$3,$K$2:$P$2,0))</f>
        <v>0.1</v>
      </c>
      <c r="T1788" s="146" cm="1">
        <f t="array" ref="T1788">INDEX($K:$P,ROW(),MATCH(T$3,$K$2:$P$2,0))</f>
        <v>0.1</v>
      </c>
      <c r="U1788" s="146" cm="1">
        <f t="array" ref="U1788">INDEX($K:$P,ROW(),MATCH(U$3,$K$2:$P$2,0))</f>
        <v>0.1</v>
      </c>
      <c r="V1788" s="146" cm="1">
        <f t="array" ref="V1788">INDEX($K:$P,ROW(),MATCH(V$3,$K$2:$P$2,0))</f>
        <v>0.1</v>
      </c>
      <c r="W1788" s="146" cm="1">
        <f t="array" ref="W1788">INDEX($K:$P,ROW(),MATCH(W$3,$K$2:$P$2,0))</f>
        <v>0.1</v>
      </c>
      <c r="X1788" s="146" cm="1">
        <f t="array" ref="X1788">INDEX($K:$P,ROW(),MATCH(X$3,$K$2:$P$2,0))</f>
        <v>0.1</v>
      </c>
      <c r="Y1788" s="146" cm="1">
        <f t="array" ref="Y1788">INDEX($K:$P,ROW(),MATCH(Y$3,$K$2:$P$2,0))</f>
        <v>0.1</v>
      </c>
      <c r="Z1788" s="146" cm="1">
        <f t="array" ref="Z1788">INDEX($K:$P,ROW(),MATCH(Z$3,$K$2:$P$2,0))</f>
        <v>0.1</v>
      </c>
      <c r="AA1788" s="146" cm="1">
        <f t="array" ref="AA1788">INDEX($K:$P,ROW(),MATCH(AA$3,$K$2:$P$2,0))</f>
        <v>0.1</v>
      </c>
      <c r="AB1788" s="146" cm="1">
        <f t="array" ref="AB1788">INDEX($K:$P,ROW(),MATCH(AB$3,$K$2:$P$2,0))</f>
        <v>0.1</v>
      </c>
      <c r="AC1788" s="146" cm="1">
        <f t="array" ref="AC1788">INDEX($K:$P,ROW(),MATCH(AC$3,$K$2:$P$2,0))</f>
        <v>0.1</v>
      </c>
      <c r="AD1788" s="146" cm="1">
        <f t="array" ref="AD1788">INDEX($K:$P,ROW(),MATCH(AD$3,$K$2:$P$2,0))</f>
        <v>0.1</v>
      </c>
      <c r="AE1788" s="146" cm="1">
        <f t="array" ref="AE1788">INDEX($K:$P,ROW(),MATCH(AE$3,$K$2:$P$2,0))</f>
        <v>0.1</v>
      </c>
      <c r="AF1788" s="146" cm="1">
        <f t="array" ref="AF1788">INDEX($K:$P,ROW(),MATCH(AF$3,$K$2:$P$2,0))</f>
        <v>0.1</v>
      </c>
      <c r="AG1788" s="146" cm="1">
        <f t="array" ref="AG1788">INDEX($K:$P,ROW(),MATCH(AG$3,$K$2:$P$2,0))</f>
        <v>0.1</v>
      </c>
      <c r="AH1788" s="146" cm="1">
        <f t="array" ref="AH1788">INDEX($K:$P,ROW(),MATCH(AH$3,$K$2:$P$2,0))</f>
        <v>0.1</v>
      </c>
      <c r="AI1788" s="146" cm="1">
        <f t="array" ref="AI1788">INDEX($K:$P,ROW(),MATCH(AI$3,$K$2:$P$2,0))</f>
        <v>0.1</v>
      </c>
      <c r="AJ1788" s="146" cm="1">
        <f t="array" ref="AJ1788">INDEX($K:$P,ROW(),MATCH(AJ$3,$K$2:$P$2,0))</f>
        <v>0.1</v>
      </c>
      <c r="AK1788" s="146" cm="1">
        <f t="array" ref="AK1788">INDEX($K:$P,ROW(),MATCH(AK$3,$K$2:$P$2,0))</f>
        <v>0.1</v>
      </c>
      <c r="AL1788" s="146" cm="1">
        <f t="array" ref="AL1788">INDEX($K:$P,ROW(),MATCH(AL$3,$K$2:$P$2,0))</f>
        <v>0.1</v>
      </c>
      <c r="AM1788" s="146" cm="1">
        <f t="array" ref="AM1788">INDEX($K:$P,ROW(),MATCH(AM$3,$K$2:$P$2,0))</f>
        <v>0.1</v>
      </c>
      <c r="AN1788" s="146" cm="1">
        <f t="array" ref="AN1788">INDEX($K:$P,ROW(),MATCH(AN$3,$K$2:$P$2,0))</f>
        <v>0.1</v>
      </c>
      <c r="AO1788" s="146" cm="1">
        <f t="array" ref="AO1788">INDEX($K:$P,ROW(),MATCH(AO$3,$K$2:$P$2,0))</f>
        <v>0.1</v>
      </c>
      <c r="AP1788" s="146" cm="1">
        <f t="array" ref="AP1788">INDEX($K:$P,ROW(),MATCH(AP$3,$K$2:$P$2,0))</f>
        <v>0.1</v>
      </c>
      <c r="AQ1788" s="146" cm="1">
        <f t="array" ref="AQ1788">INDEX($K:$P,ROW(),MATCH(AQ$3,$K$2:$P$2,0))</f>
        <v>0.1</v>
      </c>
      <c r="AR1788" s="146" cm="1">
        <f t="array" ref="AR1788">INDEX($K:$P,ROW(),MATCH(AR$3,$K$2:$P$2,0))</f>
        <v>0.1</v>
      </c>
      <c r="AS1788" s="146" cm="1">
        <f t="array" ref="AS1788">INDEX($K:$P,ROW(),MATCH(AS$3,$K$2:$P$2,0))</f>
        <v>0.1</v>
      </c>
      <c r="AT1788" s="146" cm="1">
        <f t="array" ref="AT1788">INDEX($K:$P,ROW(),MATCH(AT$3,$K$2:$P$2,0))</f>
        <v>0.1</v>
      </c>
      <c r="AU1788" s="146" cm="1">
        <f t="array" ref="AU1788">INDEX($K:$P,ROW(),MATCH(AU$3,$K$2:$P$2,0))</f>
        <v>0.1</v>
      </c>
      <c r="AV1788" s="146" cm="1">
        <f t="array" ref="AV1788">INDEX($K:$P,ROW(),MATCH(AV$3,$K$2:$P$2,0))</f>
        <v>0.1</v>
      </c>
      <c r="AW1788" s="146" cm="1">
        <f t="array" ref="AW1788">INDEX($K:$P,ROW(),MATCH(AW$3,$K$2:$P$2,0))</f>
        <v>0.1</v>
      </c>
      <c r="AX1788" s="146" cm="1">
        <f t="array" ref="AX1788">INDEX($K:$P,ROW(),MATCH(AX$3,$K$2:$P$2,0))</f>
        <v>0.1</v>
      </c>
      <c r="AY1788" s="146" cm="1">
        <f t="array" ref="AY1788">INDEX($K:$P,ROW(),MATCH(AY$3,$K$2:$P$2,0))</f>
        <v>0.1</v>
      </c>
      <c r="AZ1788" s="146" cm="1">
        <f t="array" ref="AZ1788">INDEX($K:$P,ROW(),MATCH(AZ$3,$K$2:$P$2,0))</f>
        <v>0.1</v>
      </c>
      <c r="BA1788" s="146" cm="1">
        <f t="array" ref="BA1788">INDEX($K:$P,ROW(),MATCH(BA$3,$K$2:$P$2,0))</f>
        <v>0.1</v>
      </c>
      <c r="BB1788" s="146" cm="1">
        <f t="array" ref="BB1788">INDEX($K:$P,ROW(),MATCH(BB$3,$K$2:$P$2,0))</f>
        <v>0.1</v>
      </c>
      <c r="BC1788" s="146" cm="1">
        <f t="array" ref="BC1788">INDEX($K:$P,ROW(),MATCH(BC$3,$K$2:$P$2,0))</f>
        <v>0.1</v>
      </c>
      <c r="BD1788" s="146" cm="1">
        <f t="array" ref="BD1788">INDEX($K:$P,ROW(),MATCH(BD$3,$K$2:$P$2,0))</f>
        <v>0.1</v>
      </c>
      <c r="BE1788" s="146" cm="1">
        <f t="array" ref="BE1788">INDEX($K:$P,ROW(),MATCH(BE$3,$K$2:$P$2,0))</f>
        <v>0.1</v>
      </c>
      <c r="BF1788" s="146" cm="1">
        <f t="array" ref="BF1788">INDEX($K:$P,ROW(),MATCH(BF$3,$K$2:$P$2,0))</f>
        <v>0.1</v>
      </c>
      <c r="BG1788" s="146" cm="1">
        <f t="array" ref="BG1788">INDEX($K:$P,ROW(),MATCH(BG$3,$K$2:$P$2,0))</f>
        <v>0.1</v>
      </c>
      <c r="BH1788" s="146" cm="1">
        <f t="array" ref="BH1788">INDEX($K:$P,ROW(),MATCH(BH$3,$K$2:$P$2,0))</f>
        <v>0.1</v>
      </c>
      <c r="BI1788" s="146" cm="1">
        <f t="array" ref="BI1788">INDEX($K:$P,ROW(),MATCH(BI$3,$K$2:$P$2,0))</f>
        <v>0.1</v>
      </c>
      <c r="BJ1788" s="146" cm="1">
        <f t="array" ref="BJ1788">INDEX($K:$P,ROW(),MATCH(BJ$3,$K$2:$P$2,0))</f>
        <v>0.1</v>
      </c>
      <c r="BK1788" s="146" cm="1">
        <f t="array" ref="BK1788">INDEX($K:$P,ROW(),MATCH(BK$3,$K$2:$P$2,0))</f>
        <v>0.1</v>
      </c>
      <c r="BL1788" s="146" cm="1">
        <f t="array" ref="BL1788">INDEX($K:$P,ROW(),MATCH(BL$3,$K$2:$P$2,0))</f>
        <v>0.1</v>
      </c>
      <c r="BM1788" s="146" cm="1">
        <f t="array" ref="BM1788">INDEX($K:$P,ROW(),MATCH(BM$3,$K$2:$P$2,0))</f>
        <v>0.1</v>
      </c>
      <c r="BN1788" s="146" cm="1">
        <f t="array" ref="BN1788">INDEX($K:$P,ROW(),MATCH(BN$3,$K$2:$P$2,0))</f>
        <v>0.1</v>
      </c>
      <c r="BO1788" s="146" cm="1">
        <f t="array" ref="BO1788">INDEX($K:$P,ROW(),MATCH(BO$3,$K$2:$P$2,0))</f>
        <v>0.1</v>
      </c>
      <c r="BP1788" s="146" cm="1">
        <f t="array" ref="BP1788">INDEX($K:$P,ROW(),MATCH(BP$3,$K$2:$P$2,0))</f>
        <v>0.1</v>
      </c>
      <c r="BQ1788" s="146" cm="1">
        <f t="array" ref="BQ1788">INDEX($K:$P,ROW(),MATCH(BQ$3,$K$2:$P$2,0))</f>
        <v>0.1</v>
      </c>
      <c r="BR1788" s="146" cm="1">
        <f t="array" ref="BR1788">INDEX($K:$P,ROW(),MATCH(BR$3,$K$2:$P$2,0))</f>
        <v>0.1</v>
      </c>
      <c r="BS1788" s="146" cm="1">
        <f t="array" ref="BS1788">INDEX($K:$P,ROW(),MATCH(BS$3,$K$2:$P$2,0))</f>
        <v>0.1</v>
      </c>
      <c r="BT1788" s="146" cm="1">
        <f t="array" ref="BT1788">INDEX($K:$P,ROW(),MATCH(BT$3,$K$2:$P$2,0))</f>
        <v>0.1</v>
      </c>
      <c r="BU1788" s="146" cm="1">
        <f t="array" ref="BU1788">INDEX($K:$P,ROW(),MATCH(BU$3,$K$2:$P$2,0))</f>
        <v>0.1</v>
      </c>
      <c r="BV1788" s="146" cm="1">
        <f t="array" ref="BV1788">INDEX($K:$P,ROW(),MATCH(BV$3,$K$2:$P$2,0))</f>
        <v>0.1</v>
      </c>
      <c r="BW1788" s="146" cm="1">
        <f t="array" ref="BW1788">INDEX($K:$P,ROW(),MATCH(BW$3,$K$2:$P$2,0))</f>
        <v>0.1</v>
      </c>
      <c r="BX1788" s="146" cm="1">
        <f t="array" ref="BX1788">INDEX($K:$P,ROW(),MATCH(BX$3,$K$2:$P$2,0))</f>
        <v>0.1</v>
      </c>
      <c r="BY1788" s="146" cm="1">
        <f t="array" ref="BY1788">INDEX($K:$P,ROW(),MATCH(BY$3,$K$2:$P$2,0))</f>
        <v>0.1</v>
      </c>
      <c r="BZ1788" s="146" cm="1">
        <f t="array" ref="BZ1788">INDEX($K:$P,ROW(),MATCH(BZ$3,$K$2:$P$2,0))</f>
        <v>0.1</v>
      </c>
      <c r="CA1788" s="146" cm="1">
        <f t="array" ref="CA1788">INDEX($K:$P,ROW(),MATCH(CA$3,$K$2:$P$2,0))</f>
        <v>0.1</v>
      </c>
      <c r="CB1788" s="146" cm="1">
        <f t="array" ref="CB1788">INDEX($K:$P,ROW(),MATCH(CB$3,$K$2:$P$2,0))</f>
        <v>0.1</v>
      </c>
      <c r="CC1788" s="146" cm="1">
        <f t="array" ref="CC1788">INDEX($K:$P,ROW(),MATCH(CC$3,$K$2:$P$2,0))</f>
        <v>0.1</v>
      </c>
      <c r="CD1788" s="146" cm="1">
        <f t="array" ref="CD1788">INDEX($K:$P,ROW(),MATCH(CD$3,$K$2:$P$2,0))</f>
        <v>0.1</v>
      </c>
      <c r="CE1788" s="146" cm="1">
        <f t="array" ref="CE1788">INDEX($K:$P,ROW(),MATCH(CE$3,$K$2:$P$2,0))</f>
        <v>0.1</v>
      </c>
      <c r="CF1788" s="146" cm="1">
        <f t="array" ref="CF1788">INDEX($K:$P,ROW(),MATCH(CF$3,$K$2:$P$2,0))</f>
        <v>0.1</v>
      </c>
      <c r="CG1788" s="146" cm="1">
        <f t="array" ref="CG1788">INDEX($K:$P,ROW(),MATCH(CG$3,$K$2:$P$2,0))</f>
        <v>0.1</v>
      </c>
      <c r="CH1788" s="146" cm="1">
        <f t="array" ref="CH1788">INDEX($K:$P,ROW(),MATCH(CH$3,$K$2:$P$2,0))</f>
        <v>0.1</v>
      </c>
      <c r="CI1788" s="146" cm="1">
        <f t="array" ref="CI1788">INDEX($K:$P,ROW(),MATCH(CI$3,$K$2:$P$2,0))</f>
        <v>0.1</v>
      </c>
      <c r="CJ1788" s="146" cm="1">
        <f t="array" ref="CJ1788">INDEX($K:$P,ROW(),MATCH(CJ$3,$K$2:$P$2,0))</f>
        <v>0.1</v>
      </c>
      <c r="CK1788" s="146" cm="1">
        <f t="array" ref="CK1788">INDEX($K:$P,ROW(),MATCH(CK$3,$K$2:$P$2,0))</f>
        <v>0.1</v>
      </c>
      <c r="CL1788" s="146" cm="1">
        <f t="array" ref="CL1788">INDEX($K:$P,ROW(),MATCH(CL$3,$K$2:$P$2,0))</f>
        <v>0.1</v>
      </c>
    </row>
    <row r="1789" spans="2:90" x14ac:dyDescent="0.4">
      <c r="B1789" s="123" t="str">
        <f>"Expense - "&amp;SUBSTITUTE(B1786,":","")</f>
        <v>Expense - % of revenue direct cost</v>
      </c>
      <c r="C1789" t="s">
        <v>203</v>
      </c>
      <c r="D1789" t="s">
        <v>757</v>
      </c>
      <c r="E1789" s="8" t="str">
        <f t="shared" si="2079"/>
        <v>1789 DC-S</v>
      </c>
      <c r="H1789" s="27"/>
      <c r="I1789" s="78"/>
      <c r="J1789" s="78"/>
      <c r="K1789" s="63">
        <f t="shared" ref="K1789:P1789" ca="1" si="2080">SUMIF($3:$3,K$2,1789:1789)</f>
        <v>-12000</v>
      </c>
      <c r="L1789" s="63">
        <f t="shared" ca="1" si="2080"/>
        <v>-12000</v>
      </c>
      <c r="M1789" s="63">
        <f t="shared" ca="1" si="2080"/>
        <v>-12000</v>
      </c>
      <c r="N1789" s="63">
        <f t="shared" ca="1" si="2080"/>
        <v>-12000</v>
      </c>
      <c r="O1789" s="63">
        <f t="shared" ca="1" si="2080"/>
        <v>-12000</v>
      </c>
      <c r="P1789" s="63">
        <f t="shared" ca="1" si="2080"/>
        <v>-12000</v>
      </c>
      <c r="R1789" s="33"/>
      <c r="S1789" s="144" cm="1">
        <f t="array" aca="1" ref="S1789" ca="1">-S1788*INDIRECT(S1780)</f>
        <v>-1000</v>
      </c>
      <c r="T1789" s="144" cm="1">
        <f t="array" aca="1" ref="T1789" ca="1">-T1788*INDIRECT(T1780)</f>
        <v>-1000</v>
      </c>
      <c r="U1789" s="144" cm="1">
        <f t="array" aca="1" ref="U1789" ca="1">-U1788*INDIRECT(U1780)</f>
        <v>-1000</v>
      </c>
      <c r="V1789" s="144" cm="1">
        <f t="array" aca="1" ref="V1789" ca="1">-V1788*INDIRECT(V1780)</f>
        <v>-1000</v>
      </c>
      <c r="W1789" s="144" cm="1">
        <f t="array" aca="1" ref="W1789" ca="1">-W1788*INDIRECT(W1780)</f>
        <v>-1000</v>
      </c>
      <c r="X1789" s="144" cm="1">
        <f t="array" aca="1" ref="X1789" ca="1">-X1788*INDIRECT(X1780)</f>
        <v>-1000</v>
      </c>
      <c r="Y1789" s="144" cm="1">
        <f t="array" aca="1" ref="Y1789" ca="1">-Y1788*INDIRECT(Y1780)</f>
        <v>-1000</v>
      </c>
      <c r="Z1789" s="144" cm="1">
        <f t="array" aca="1" ref="Z1789" ca="1">-Z1788*INDIRECT(Z1780)</f>
        <v>-1000</v>
      </c>
      <c r="AA1789" s="144" cm="1">
        <f t="array" aca="1" ref="AA1789" ca="1">-AA1788*INDIRECT(AA1780)</f>
        <v>-1000</v>
      </c>
      <c r="AB1789" s="144" cm="1">
        <f t="array" aca="1" ref="AB1789" ca="1">-AB1788*INDIRECT(AB1780)</f>
        <v>-1000</v>
      </c>
      <c r="AC1789" s="144" cm="1">
        <f t="array" aca="1" ref="AC1789" ca="1">-AC1788*INDIRECT(AC1780)</f>
        <v>-1000</v>
      </c>
      <c r="AD1789" s="144" cm="1">
        <f t="array" aca="1" ref="AD1789" ca="1">-AD1788*INDIRECT(AD1780)</f>
        <v>-1000</v>
      </c>
      <c r="AE1789" s="144" cm="1">
        <f t="array" aca="1" ref="AE1789" ca="1">-AE1788*INDIRECT(AE1780)</f>
        <v>-1000</v>
      </c>
      <c r="AF1789" s="144" cm="1">
        <f t="array" aca="1" ref="AF1789" ca="1">-AF1788*INDIRECT(AF1780)</f>
        <v>-1000</v>
      </c>
      <c r="AG1789" s="144" cm="1">
        <f t="array" aca="1" ref="AG1789" ca="1">-AG1788*INDIRECT(AG1780)</f>
        <v>-1000</v>
      </c>
      <c r="AH1789" s="144" cm="1">
        <f t="array" aca="1" ref="AH1789" ca="1">-AH1788*INDIRECT(AH1780)</f>
        <v>-1000</v>
      </c>
      <c r="AI1789" s="144" cm="1">
        <f t="array" aca="1" ref="AI1789" ca="1">-AI1788*INDIRECT(AI1780)</f>
        <v>-1000</v>
      </c>
      <c r="AJ1789" s="144" cm="1">
        <f t="array" aca="1" ref="AJ1789" ca="1">-AJ1788*INDIRECT(AJ1780)</f>
        <v>-1000</v>
      </c>
      <c r="AK1789" s="144" cm="1">
        <f t="array" aca="1" ref="AK1789" ca="1">-AK1788*INDIRECT(AK1780)</f>
        <v>-1000</v>
      </c>
      <c r="AL1789" s="144" cm="1">
        <f t="array" aca="1" ref="AL1789" ca="1">-AL1788*INDIRECT(AL1780)</f>
        <v>-1000</v>
      </c>
      <c r="AM1789" s="144" cm="1">
        <f t="array" aca="1" ref="AM1789" ca="1">-AM1788*INDIRECT(AM1780)</f>
        <v>-1000</v>
      </c>
      <c r="AN1789" s="144" cm="1">
        <f t="array" aca="1" ref="AN1789" ca="1">-AN1788*INDIRECT(AN1780)</f>
        <v>-1000</v>
      </c>
      <c r="AO1789" s="144" cm="1">
        <f t="array" aca="1" ref="AO1789" ca="1">-AO1788*INDIRECT(AO1780)</f>
        <v>-1000</v>
      </c>
      <c r="AP1789" s="144" cm="1">
        <f t="array" aca="1" ref="AP1789" ca="1">-AP1788*INDIRECT(AP1780)</f>
        <v>-1000</v>
      </c>
      <c r="AQ1789" s="144" cm="1">
        <f t="array" aca="1" ref="AQ1789" ca="1">-AQ1788*INDIRECT(AQ1780)</f>
        <v>-1000</v>
      </c>
      <c r="AR1789" s="144" cm="1">
        <f t="array" aca="1" ref="AR1789" ca="1">-AR1788*INDIRECT(AR1780)</f>
        <v>-1000</v>
      </c>
      <c r="AS1789" s="144" cm="1">
        <f t="array" aca="1" ref="AS1789" ca="1">-AS1788*INDIRECT(AS1780)</f>
        <v>-1000</v>
      </c>
      <c r="AT1789" s="144" cm="1">
        <f t="array" aca="1" ref="AT1789" ca="1">-AT1788*INDIRECT(AT1780)</f>
        <v>-1000</v>
      </c>
      <c r="AU1789" s="144" cm="1">
        <f t="array" aca="1" ref="AU1789" ca="1">-AU1788*INDIRECT(AU1780)</f>
        <v>-1000</v>
      </c>
      <c r="AV1789" s="144" cm="1">
        <f t="array" aca="1" ref="AV1789" ca="1">-AV1788*INDIRECT(AV1780)</f>
        <v>-1000</v>
      </c>
      <c r="AW1789" s="144" cm="1">
        <f t="array" aca="1" ref="AW1789" ca="1">-AW1788*INDIRECT(AW1780)</f>
        <v>-1000</v>
      </c>
      <c r="AX1789" s="144" cm="1">
        <f t="array" aca="1" ref="AX1789" ca="1">-AX1788*INDIRECT(AX1780)</f>
        <v>-1000</v>
      </c>
      <c r="AY1789" s="144" cm="1">
        <f t="array" aca="1" ref="AY1789" ca="1">-AY1788*INDIRECT(AY1780)</f>
        <v>-1000</v>
      </c>
      <c r="AZ1789" s="144" cm="1">
        <f t="array" aca="1" ref="AZ1789" ca="1">-AZ1788*INDIRECT(AZ1780)</f>
        <v>-1000</v>
      </c>
      <c r="BA1789" s="144" cm="1">
        <f t="array" aca="1" ref="BA1789" ca="1">-BA1788*INDIRECT(BA1780)</f>
        <v>-1000</v>
      </c>
      <c r="BB1789" s="144" cm="1">
        <f t="array" aca="1" ref="BB1789" ca="1">-BB1788*INDIRECT(BB1780)</f>
        <v>-1000</v>
      </c>
      <c r="BC1789" s="144" cm="1">
        <f t="array" aca="1" ref="BC1789" ca="1">-BC1788*INDIRECT(BC1780)</f>
        <v>-1000</v>
      </c>
      <c r="BD1789" s="144" cm="1">
        <f t="array" aca="1" ref="BD1789" ca="1">-BD1788*INDIRECT(BD1780)</f>
        <v>-1000</v>
      </c>
      <c r="BE1789" s="144" cm="1">
        <f t="array" aca="1" ref="BE1789" ca="1">-BE1788*INDIRECT(BE1780)</f>
        <v>-1000</v>
      </c>
      <c r="BF1789" s="144" cm="1">
        <f t="array" aca="1" ref="BF1789" ca="1">-BF1788*INDIRECT(BF1780)</f>
        <v>-1000</v>
      </c>
      <c r="BG1789" s="144" cm="1">
        <f t="array" aca="1" ref="BG1789" ca="1">-BG1788*INDIRECT(BG1780)</f>
        <v>-1000</v>
      </c>
      <c r="BH1789" s="144" cm="1">
        <f t="array" aca="1" ref="BH1789" ca="1">-BH1788*INDIRECT(BH1780)</f>
        <v>-1000</v>
      </c>
      <c r="BI1789" s="144" cm="1">
        <f t="array" aca="1" ref="BI1789" ca="1">-BI1788*INDIRECT(BI1780)</f>
        <v>-1000</v>
      </c>
      <c r="BJ1789" s="144" cm="1">
        <f t="array" aca="1" ref="BJ1789" ca="1">-BJ1788*INDIRECT(BJ1780)</f>
        <v>-1000</v>
      </c>
      <c r="BK1789" s="144" cm="1">
        <f t="array" aca="1" ref="BK1789" ca="1">-BK1788*INDIRECT(BK1780)</f>
        <v>-1000</v>
      </c>
      <c r="BL1789" s="144" cm="1">
        <f t="array" aca="1" ref="BL1789" ca="1">-BL1788*INDIRECT(BL1780)</f>
        <v>-1000</v>
      </c>
      <c r="BM1789" s="144" cm="1">
        <f t="array" aca="1" ref="BM1789" ca="1">-BM1788*INDIRECT(BM1780)</f>
        <v>-1000</v>
      </c>
      <c r="BN1789" s="144" cm="1">
        <f t="array" aca="1" ref="BN1789" ca="1">-BN1788*INDIRECT(BN1780)</f>
        <v>-1000</v>
      </c>
      <c r="BO1789" s="144" cm="1">
        <f t="array" aca="1" ref="BO1789" ca="1">-BO1788*INDIRECT(BO1780)</f>
        <v>-1000</v>
      </c>
      <c r="BP1789" s="144" cm="1">
        <f t="array" aca="1" ref="BP1789" ca="1">-BP1788*INDIRECT(BP1780)</f>
        <v>-1000</v>
      </c>
      <c r="BQ1789" s="144" cm="1">
        <f t="array" aca="1" ref="BQ1789" ca="1">-BQ1788*INDIRECT(BQ1780)</f>
        <v>-1000</v>
      </c>
      <c r="BR1789" s="144" cm="1">
        <f t="array" aca="1" ref="BR1789" ca="1">-BR1788*INDIRECT(BR1780)</f>
        <v>-1000</v>
      </c>
      <c r="BS1789" s="144" cm="1">
        <f t="array" aca="1" ref="BS1789" ca="1">-BS1788*INDIRECT(BS1780)</f>
        <v>-1000</v>
      </c>
      <c r="BT1789" s="144" cm="1">
        <f t="array" aca="1" ref="BT1789" ca="1">-BT1788*INDIRECT(BT1780)</f>
        <v>-1000</v>
      </c>
      <c r="BU1789" s="144" cm="1">
        <f t="array" aca="1" ref="BU1789" ca="1">-BU1788*INDIRECT(BU1780)</f>
        <v>-1000</v>
      </c>
      <c r="BV1789" s="144" cm="1">
        <f t="array" aca="1" ref="BV1789" ca="1">-BV1788*INDIRECT(BV1780)</f>
        <v>-1000</v>
      </c>
      <c r="BW1789" s="144" cm="1">
        <f t="array" aca="1" ref="BW1789" ca="1">-BW1788*INDIRECT(BW1780)</f>
        <v>-1000</v>
      </c>
      <c r="BX1789" s="144" cm="1">
        <f t="array" aca="1" ref="BX1789" ca="1">-BX1788*INDIRECT(BX1780)</f>
        <v>-1000</v>
      </c>
      <c r="BY1789" s="144" cm="1">
        <f t="array" aca="1" ref="BY1789" ca="1">-BY1788*INDIRECT(BY1780)</f>
        <v>-1000</v>
      </c>
      <c r="BZ1789" s="144" cm="1">
        <f t="array" aca="1" ref="BZ1789" ca="1">-BZ1788*INDIRECT(BZ1780)</f>
        <v>-1000</v>
      </c>
      <c r="CA1789" s="144" cm="1">
        <f t="array" aca="1" ref="CA1789" ca="1">-CA1788*INDIRECT(CA1780)</f>
        <v>-1000</v>
      </c>
      <c r="CB1789" s="144" cm="1">
        <f t="array" aca="1" ref="CB1789" ca="1">-CB1788*INDIRECT(CB1780)</f>
        <v>-1000</v>
      </c>
      <c r="CC1789" s="144" cm="1">
        <f t="array" aca="1" ref="CC1789" ca="1">-CC1788*INDIRECT(CC1780)</f>
        <v>-1000</v>
      </c>
      <c r="CD1789" s="144" cm="1">
        <f t="array" aca="1" ref="CD1789" ca="1">-CD1788*INDIRECT(CD1780)</f>
        <v>-1000</v>
      </c>
      <c r="CE1789" s="144" cm="1">
        <f t="array" aca="1" ref="CE1789" ca="1">-CE1788*INDIRECT(CE1780)</f>
        <v>-1000</v>
      </c>
      <c r="CF1789" s="144" cm="1">
        <f t="array" aca="1" ref="CF1789" ca="1">-CF1788*INDIRECT(CF1780)</f>
        <v>-1000</v>
      </c>
      <c r="CG1789" s="144" cm="1">
        <f t="array" aca="1" ref="CG1789" ca="1">-CG1788*INDIRECT(CG1780)</f>
        <v>-1000</v>
      </c>
      <c r="CH1789" s="144" cm="1">
        <f t="array" aca="1" ref="CH1789" ca="1">-CH1788*INDIRECT(CH1780)</f>
        <v>-1000</v>
      </c>
      <c r="CI1789" s="144" cm="1">
        <f t="array" aca="1" ref="CI1789" ca="1">-CI1788*INDIRECT(CI1780)</f>
        <v>-1000</v>
      </c>
      <c r="CJ1789" s="144" cm="1">
        <f t="array" aca="1" ref="CJ1789" ca="1">-CJ1788*INDIRECT(CJ1780)</f>
        <v>-1000</v>
      </c>
      <c r="CK1789" s="144" cm="1">
        <f t="array" aca="1" ref="CK1789" ca="1">-CK1788*INDIRECT(CK1780)</f>
        <v>-1000</v>
      </c>
      <c r="CL1789" s="144" cm="1">
        <f t="array" aca="1" ref="CL1789" ca="1">-CL1788*INDIRECT(CL1780)</f>
        <v>-1000</v>
      </c>
    </row>
    <row r="1790" spans="2:90" x14ac:dyDescent="0.4">
      <c r="D1790" t="s">
        <v>757</v>
      </c>
      <c r="E1790" s="8" t="str">
        <f t="shared" si="2079"/>
        <v>1790 DC-S</v>
      </c>
      <c r="G1790" t="s">
        <v>244</v>
      </c>
      <c r="S1790" s="72"/>
      <c r="T1790" s="72"/>
      <c r="U1790" s="72"/>
      <c r="V1790" s="72"/>
      <c r="W1790" s="72"/>
      <c r="X1790" s="72"/>
      <c r="Y1790" s="72"/>
      <c r="Z1790" s="72"/>
      <c r="AA1790" s="72"/>
      <c r="AB1790" s="72"/>
      <c r="AC1790" s="72"/>
      <c r="AD1790" s="72"/>
      <c r="AE1790" s="72"/>
      <c r="AF1790" s="72"/>
      <c r="AG1790" s="72"/>
      <c r="AH1790" s="72"/>
      <c r="AI1790" s="72"/>
      <c r="AJ1790" s="72"/>
      <c r="AK1790" s="72"/>
      <c r="AL1790" s="72"/>
      <c r="AM1790" s="72"/>
      <c r="AN1790" s="72"/>
      <c r="AO1790" s="72"/>
      <c r="AP1790" s="72"/>
      <c r="AQ1790" s="72"/>
      <c r="AR1790" s="72"/>
      <c r="AS1790" s="72"/>
      <c r="AT1790" s="72"/>
      <c r="AU1790" s="72"/>
      <c r="AV1790" s="72"/>
      <c r="AW1790" s="72"/>
      <c r="AX1790" s="72"/>
      <c r="AY1790" s="72"/>
      <c r="AZ1790" s="72"/>
      <c r="BA1790" s="72"/>
      <c r="BB1790" s="72"/>
      <c r="BC1790" s="72"/>
      <c r="BD1790" s="72"/>
      <c r="BE1790" s="72"/>
      <c r="BF1790" s="72"/>
      <c r="BG1790" s="72"/>
      <c r="BH1790" s="72"/>
      <c r="BI1790" s="72"/>
      <c r="BJ1790" s="72"/>
      <c r="BK1790" s="72"/>
      <c r="BL1790" s="72"/>
      <c r="BM1790" s="72"/>
      <c r="BN1790" s="72"/>
      <c r="BO1790" s="72"/>
      <c r="BP1790" s="72"/>
      <c r="BQ1790" s="72"/>
      <c r="BR1790" s="72"/>
      <c r="BS1790" s="72"/>
      <c r="BT1790" s="72"/>
      <c r="BU1790" s="72"/>
      <c r="BV1790" s="72"/>
      <c r="BW1790" s="72"/>
      <c r="BX1790" s="72"/>
      <c r="BY1790" s="72"/>
      <c r="BZ1790" s="72"/>
      <c r="CA1790" s="72"/>
      <c r="CB1790" s="72"/>
      <c r="CC1790" s="72"/>
      <c r="CD1790" s="72"/>
      <c r="CE1790" s="72"/>
      <c r="CF1790" s="72"/>
      <c r="CG1790" s="72"/>
      <c r="CH1790" s="72"/>
      <c r="CI1790" s="72"/>
      <c r="CJ1790" s="72"/>
      <c r="CK1790" s="72"/>
      <c r="CL1790" s="72"/>
    </row>
    <row r="1791" spans="2:90" x14ac:dyDescent="0.4">
      <c r="B1791" s="132" t="str">
        <f>B1778</f>
        <v>(Primary label)</v>
      </c>
      <c r="D1791" t="s">
        <v>757</v>
      </c>
      <c r="E1791" s="8" t="str">
        <f t="shared" si="2079"/>
        <v>1791 DC-S</v>
      </c>
      <c r="G1791" t="s">
        <v>332</v>
      </c>
      <c r="H1791" s="27"/>
      <c r="I1791" s="78"/>
      <c r="J1791" s="78"/>
      <c r="K1791" s="33"/>
      <c r="L1791" s="33"/>
      <c r="M1791" s="33"/>
      <c r="N1791" s="33"/>
      <c r="O1791" s="33"/>
      <c r="P1791" s="33"/>
      <c r="R1791" s="33"/>
      <c r="S1791" s="77"/>
      <c r="T1791" s="77"/>
      <c r="U1791" s="77"/>
      <c r="V1791" s="77"/>
      <c r="W1791" s="77"/>
      <c r="X1791" s="77"/>
      <c r="Y1791" s="77"/>
      <c r="Z1791" s="77"/>
      <c r="AA1791" s="77"/>
      <c r="AB1791" s="77"/>
      <c r="AC1791" s="77"/>
      <c r="AD1791" s="77"/>
      <c r="AE1791" s="77"/>
      <c r="AF1791" s="77"/>
      <c r="AG1791" s="77"/>
      <c r="AH1791" s="77"/>
      <c r="AI1791" s="77"/>
      <c r="AJ1791" s="77"/>
      <c r="AK1791" s="77"/>
      <c r="AL1791" s="77"/>
      <c r="AM1791" s="77"/>
      <c r="AN1791" s="77"/>
      <c r="AO1791" s="77"/>
      <c r="AP1791" s="77"/>
      <c r="AQ1791" s="77"/>
      <c r="AR1791" s="77"/>
      <c r="AS1791" s="77"/>
      <c r="AT1791" s="77"/>
      <c r="AU1791" s="77"/>
      <c r="AV1791" s="77"/>
      <c r="AW1791" s="77"/>
      <c r="AX1791" s="77"/>
      <c r="AY1791" s="77"/>
      <c r="AZ1791" s="77"/>
      <c r="BA1791" s="77"/>
      <c r="BB1791" s="77"/>
      <c r="BC1791" s="77"/>
      <c r="BD1791" s="77"/>
      <c r="BE1791" s="77"/>
      <c r="BF1791" s="77"/>
      <c r="BG1791" s="77"/>
      <c r="BH1791" s="77"/>
      <c r="BI1791" s="77"/>
      <c r="BJ1791" s="77"/>
      <c r="BK1791" s="77"/>
      <c r="BL1791" s="77"/>
      <c r="BM1791" s="77"/>
      <c r="BN1791" s="77"/>
      <c r="BO1791" s="77"/>
      <c r="BP1791" s="77"/>
      <c r="BQ1791" s="77"/>
      <c r="BR1791" s="77"/>
      <c r="BS1791" s="77"/>
      <c r="BT1791" s="77"/>
      <c r="BU1791" s="77"/>
      <c r="BV1791" s="77"/>
      <c r="BW1791" s="77"/>
      <c r="BX1791" s="77"/>
      <c r="BY1791" s="77"/>
      <c r="BZ1791" s="77"/>
      <c r="CA1791" s="77"/>
      <c r="CB1791" s="77"/>
      <c r="CC1791" s="77"/>
      <c r="CD1791" s="77"/>
      <c r="CE1791" s="77"/>
      <c r="CF1791" s="77"/>
      <c r="CG1791" s="77"/>
      <c r="CH1791" s="77"/>
      <c r="CI1791" s="77"/>
      <c r="CJ1791" s="77"/>
      <c r="CK1791" s="77"/>
      <c r="CL1791" s="77"/>
    </row>
    <row r="1792" spans="2:90" x14ac:dyDescent="0.4">
      <c r="B1792" s="132" t="str">
        <f>B1779</f>
        <v>primary unit</v>
      </c>
      <c r="D1792" t="s">
        <v>757</v>
      </c>
      <c r="E1792" s="8" t="str">
        <f>ROW()&amp;" "&amp;D1792</f>
        <v>1792 DC-S</v>
      </c>
      <c r="G1792" t="s">
        <v>332</v>
      </c>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row>
    <row r="1793" spans="2:90" x14ac:dyDescent="0.4">
      <c r="B1793" s="132" t="str">
        <f>B1780</f>
        <v>Primary revenue driver</v>
      </c>
      <c r="D1793" t="s">
        <v>757</v>
      </c>
      <c r="E1793" s="8" t="str">
        <f t="shared" si="2079"/>
        <v>1793 DC-S</v>
      </c>
      <c r="G1793" t="s">
        <v>332</v>
      </c>
      <c r="K1793" s="53"/>
      <c r="L1793" s="53"/>
      <c r="M1793" s="53"/>
      <c r="N1793" s="53"/>
      <c r="O1793" s="53"/>
      <c r="P1793" s="53"/>
      <c r="R1793" s="24"/>
      <c r="S1793" s="175" t="str">
        <f t="shared" ref="S1793" si="2081">S1780</f>
        <v>S$12</v>
      </c>
      <c r="T1793" s="175" t="str">
        <f t="shared" ref="T1793:AX1793" si="2082">T1780</f>
        <v>T$12</v>
      </c>
      <c r="U1793" s="175" t="str">
        <f t="shared" si="2082"/>
        <v>U$12</v>
      </c>
      <c r="V1793" s="175" t="str">
        <f t="shared" si="2082"/>
        <v>V$12</v>
      </c>
      <c r="W1793" s="175" t="str">
        <f t="shared" si="2082"/>
        <v>W$12</v>
      </c>
      <c r="X1793" s="175" t="str">
        <f t="shared" si="2082"/>
        <v>X$12</v>
      </c>
      <c r="Y1793" s="175" t="str">
        <f t="shared" si="2082"/>
        <v>Y$12</v>
      </c>
      <c r="Z1793" s="175" t="str">
        <f t="shared" si="2082"/>
        <v>Z$12</v>
      </c>
      <c r="AA1793" s="175" t="str">
        <f t="shared" si="2082"/>
        <v>AA$12</v>
      </c>
      <c r="AB1793" s="175" t="str">
        <f t="shared" si="2082"/>
        <v>AB$12</v>
      </c>
      <c r="AC1793" s="175" t="str">
        <f t="shared" si="2082"/>
        <v>AC$12</v>
      </c>
      <c r="AD1793" s="175" t="str">
        <f t="shared" si="2082"/>
        <v>AD$12</v>
      </c>
      <c r="AE1793" s="175" t="str">
        <f t="shared" si="2082"/>
        <v>AE$12</v>
      </c>
      <c r="AF1793" s="175" t="str">
        <f t="shared" si="2082"/>
        <v>AF$12</v>
      </c>
      <c r="AG1793" s="175" t="str">
        <f t="shared" si="2082"/>
        <v>AG$12</v>
      </c>
      <c r="AH1793" s="175" t="str">
        <f t="shared" si="2082"/>
        <v>AH$12</v>
      </c>
      <c r="AI1793" s="175" t="str">
        <f t="shared" si="2082"/>
        <v>AI$12</v>
      </c>
      <c r="AJ1793" s="175" t="str">
        <f t="shared" si="2082"/>
        <v>AJ$12</v>
      </c>
      <c r="AK1793" s="175" t="str">
        <f t="shared" si="2082"/>
        <v>AK$12</v>
      </c>
      <c r="AL1793" s="175" t="str">
        <f t="shared" si="2082"/>
        <v>AL$12</v>
      </c>
      <c r="AM1793" s="175" t="str">
        <f t="shared" si="2082"/>
        <v>AM$12</v>
      </c>
      <c r="AN1793" s="175" t="str">
        <f t="shared" si="2082"/>
        <v>AN$12</v>
      </c>
      <c r="AO1793" s="175" t="str">
        <f t="shared" si="2082"/>
        <v>AO$12</v>
      </c>
      <c r="AP1793" s="175" t="str">
        <f t="shared" si="2082"/>
        <v>AP$12</v>
      </c>
      <c r="AQ1793" s="175" t="str">
        <f t="shared" si="2082"/>
        <v>AQ$12</v>
      </c>
      <c r="AR1793" s="175" t="str">
        <f t="shared" si="2082"/>
        <v>AR$12</v>
      </c>
      <c r="AS1793" s="175" t="str">
        <f t="shared" si="2082"/>
        <v>AS$12</v>
      </c>
      <c r="AT1793" s="175" t="str">
        <f t="shared" si="2082"/>
        <v>AT$12</v>
      </c>
      <c r="AU1793" s="175" t="str">
        <f t="shared" si="2082"/>
        <v>AU$12</v>
      </c>
      <c r="AV1793" s="175" t="str">
        <f t="shared" si="2082"/>
        <v>AV$12</v>
      </c>
      <c r="AW1793" s="175" t="str">
        <f t="shared" si="2082"/>
        <v>AW$12</v>
      </c>
      <c r="AX1793" s="175" t="str">
        <f t="shared" si="2082"/>
        <v>AX$12</v>
      </c>
      <c r="AY1793" s="175" t="str">
        <f t="shared" ref="AY1793:CD1793" si="2083">AY1780</f>
        <v>AY$12</v>
      </c>
      <c r="AZ1793" s="175" t="str">
        <f t="shared" si="2083"/>
        <v>AZ$12</v>
      </c>
      <c r="BA1793" s="175" t="str">
        <f t="shared" si="2083"/>
        <v>BA$12</v>
      </c>
      <c r="BB1793" s="175" t="str">
        <f t="shared" si="2083"/>
        <v>BB$12</v>
      </c>
      <c r="BC1793" s="175" t="str">
        <f t="shared" si="2083"/>
        <v>BC$12</v>
      </c>
      <c r="BD1793" s="175" t="str">
        <f t="shared" si="2083"/>
        <v>BD$12</v>
      </c>
      <c r="BE1793" s="175" t="str">
        <f t="shared" si="2083"/>
        <v>BE$12</v>
      </c>
      <c r="BF1793" s="175" t="str">
        <f t="shared" si="2083"/>
        <v>BF$12</v>
      </c>
      <c r="BG1793" s="175" t="str">
        <f t="shared" si="2083"/>
        <v>BG$12</v>
      </c>
      <c r="BH1793" s="175" t="str">
        <f t="shared" si="2083"/>
        <v>BH$12</v>
      </c>
      <c r="BI1793" s="175" t="str">
        <f t="shared" si="2083"/>
        <v>BI$12</v>
      </c>
      <c r="BJ1793" s="175" t="str">
        <f t="shared" si="2083"/>
        <v>BJ$12</v>
      </c>
      <c r="BK1793" s="175" t="str">
        <f t="shared" si="2083"/>
        <v>BK$12</v>
      </c>
      <c r="BL1793" s="175" t="str">
        <f t="shared" si="2083"/>
        <v>BL$12</v>
      </c>
      <c r="BM1793" s="175" t="str">
        <f t="shared" si="2083"/>
        <v>BM$12</v>
      </c>
      <c r="BN1793" s="175" t="str">
        <f t="shared" si="2083"/>
        <v>BN$12</v>
      </c>
      <c r="BO1793" s="175" t="str">
        <f t="shared" si="2083"/>
        <v>BO$12</v>
      </c>
      <c r="BP1793" s="175" t="str">
        <f t="shared" si="2083"/>
        <v>BP$12</v>
      </c>
      <c r="BQ1793" s="175" t="str">
        <f t="shared" si="2083"/>
        <v>BQ$12</v>
      </c>
      <c r="BR1793" s="175" t="str">
        <f t="shared" si="2083"/>
        <v>BR$12</v>
      </c>
      <c r="BS1793" s="175" t="str">
        <f t="shared" si="2083"/>
        <v>BS$12</v>
      </c>
      <c r="BT1793" s="175" t="str">
        <f t="shared" si="2083"/>
        <v>BT$12</v>
      </c>
      <c r="BU1793" s="175" t="str">
        <f t="shared" si="2083"/>
        <v>BU$12</v>
      </c>
      <c r="BV1793" s="175" t="str">
        <f t="shared" si="2083"/>
        <v>BV$12</v>
      </c>
      <c r="BW1793" s="175" t="str">
        <f t="shared" si="2083"/>
        <v>BW$12</v>
      </c>
      <c r="BX1793" s="175" t="str">
        <f t="shared" si="2083"/>
        <v>BX$12</v>
      </c>
      <c r="BY1793" s="175" t="str">
        <f t="shared" si="2083"/>
        <v>BY$12</v>
      </c>
      <c r="BZ1793" s="175" t="str">
        <f t="shared" si="2083"/>
        <v>BZ$12</v>
      </c>
      <c r="CA1793" s="175" t="str">
        <f t="shared" si="2083"/>
        <v>CA$12</v>
      </c>
      <c r="CB1793" s="175" t="str">
        <f t="shared" si="2083"/>
        <v>CB$12</v>
      </c>
      <c r="CC1793" s="175" t="str">
        <f t="shared" si="2083"/>
        <v>CC$12</v>
      </c>
      <c r="CD1793" s="175" t="str">
        <f t="shared" si="2083"/>
        <v>CD$12</v>
      </c>
      <c r="CE1793" s="175" t="str">
        <f t="shared" ref="CE1793:CK1793" si="2084">CE1780</f>
        <v>CE$12</v>
      </c>
      <c r="CF1793" s="175" t="str">
        <f t="shared" si="2084"/>
        <v>CF$12</v>
      </c>
      <c r="CG1793" s="175" t="str">
        <f t="shared" si="2084"/>
        <v>CG$12</v>
      </c>
      <c r="CH1793" s="175" t="str">
        <f t="shared" si="2084"/>
        <v>CH$12</v>
      </c>
      <c r="CI1793" s="175" t="str">
        <f t="shared" si="2084"/>
        <v>CI$12</v>
      </c>
      <c r="CJ1793" s="175" t="str">
        <f t="shared" si="2084"/>
        <v>CJ$12</v>
      </c>
      <c r="CK1793" s="175" t="str">
        <f t="shared" si="2084"/>
        <v>CK$12</v>
      </c>
      <c r="CL1793" s="175" t="str">
        <f t="shared" ref="CL1793" si="2085">CL1780</f>
        <v>CL$12</v>
      </c>
    </row>
    <row r="1794" spans="2:90" x14ac:dyDescent="0.4">
      <c r="B1794" s="132" t="str">
        <f>B1781</f>
        <v>Primary volume driver</v>
      </c>
      <c r="D1794" t="s">
        <v>757</v>
      </c>
      <c r="E1794" s="8" t="str">
        <f t="shared" si="2079"/>
        <v>1794 DC-S</v>
      </c>
      <c r="G1794" t="s">
        <v>332</v>
      </c>
      <c r="H1794" s="12"/>
      <c r="I1794" s="60"/>
      <c r="J1794" s="60"/>
      <c r="K1794" s="15"/>
      <c r="L1794" s="15"/>
      <c r="M1794" s="15"/>
      <c r="N1794" s="15"/>
      <c r="O1794" s="15"/>
      <c r="P1794" s="15"/>
      <c r="R1794" s="15"/>
      <c r="S1794" s="175" t="str">
        <f t="shared" ref="S1794" si="2086">S1781</f>
        <v>S$13</v>
      </c>
      <c r="T1794" s="175" t="str">
        <f t="shared" ref="T1794:AX1794" si="2087">T1781</f>
        <v>T$13</v>
      </c>
      <c r="U1794" s="175" t="str">
        <f t="shared" si="2087"/>
        <v>U$13</v>
      </c>
      <c r="V1794" s="175" t="str">
        <f t="shared" si="2087"/>
        <v>V$13</v>
      </c>
      <c r="W1794" s="175" t="str">
        <f t="shared" si="2087"/>
        <v>W$13</v>
      </c>
      <c r="X1794" s="175" t="str">
        <f t="shared" si="2087"/>
        <v>X$13</v>
      </c>
      <c r="Y1794" s="175" t="str">
        <f t="shared" si="2087"/>
        <v>Y$13</v>
      </c>
      <c r="Z1794" s="175" t="str">
        <f t="shared" si="2087"/>
        <v>Z$13</v>
      </c>
      <c r="AA1794" s="175" t="str">
        <f t="shared" si="2087"/>
        <v>AA$13</v>
      </c>
      <c r="AB1794" s="175" t="str">
        <f t="shared" si="2087"/>
        <v>AB$13</v>
      </c>
      <c r="AC1794" s="175" t="str">
        <f t="shared" si="2087"/>
        <v>AC$13</v>
      </c>
      <c r="AD1794" s="175" t="str">
        <f t="shared" si="2087"/>
        <v>AD$13</v>
      </c>
      <c r="AE1794" s="175" t="str">
        <f t="shared" si="2087"/>
        <v>AE$13</v>
      </c>
      <c r="AF1794" s="175" t="str">
        <f t="shared" si="2087"/>
        <v>AF$13</v>
      </c>
      <c r="AG1794" s="175" t="str">
        <f t="shared" si="2087"/>
        <v>AG$13</v>
      </c>
      <c r="AH1794" s="175" t="str">
        <f t="shared" si="2087"/>
        <v>AH$13</v>
      </c>
      <c r="AI1794" s="175" t="str">
        <f t="shared" si="2087"/>
        <v>AI$13</v>
      </c>
      <c r="AJ1794" s="175" t="str">
        <f t="shared" si="2087"/>
        <v>AJ$13</v>
      </c>
      <c r="AK1794" s="175" t="str">
        <f t="shared" si="2087"/>
        <v>AK$13</v>
      </c>
      <c r="AL1794" s="175" t="str">
        <f t="shared" si="2087"/>
        <v>AL$13</v>
      </c>
      <c r="AM1794" s="175" t="str">
        <f t="shared" si="2087"/>
        <v>AM$13</v>
      </c>
      <c r="AN1794" s="175" t="str">
        <f t="shared" si="2087"/>
        <v>AN$13</v>
      </c>
      <c r="AO1794" s="175" t="str">
        <f t="shared" si="2087"/>
        <v>AO$13</v>
      </c>
      <c r="AP1794" s="175" t="str">
        <f t="shared" si="2087"/>
        <v>AP$13</v>
      </c>
      <c r="AQ1794" s="175" t="str">
        <f t="shared" si="2087"/>
        <v>AQ$13</v>
      </c>
      <c r="AR1794" s="175" t="str">
        <f t="shared" si="2087"/>
        <v>AR$13</v>
      </c>
      <c r="AS1794" s="175" t="str">
        <f t="shared" si="2087"/>
        <v>AS$13</v>
      </c>
      <c r="AT1794" s="175" t="str">
        <f t="shared" si="2087"/>
        <v>AT$13</v>
      </c>
      <c r="AU1794" s="175" t="str">
        <f t="shared" si="2087"/>
        <v>AU$13</v>
      </c>
      <c r="AV1794" s="175" t="str">
        <f t="shared" si="2087"/>
        <v>AV$13</v>
      </c>
      <c r="AW1794" s="175" t="str">
        <f t="shared" si="2087"/>
        <v>AW$13</v>
      </c>
      <c r="AX1794" s="175" t="str">
        <f t="shared" si="2087"/>
        <v>AX$13</v>
      </c>
      <c r="AY1794" s="175" t="str">
        <f t="shared" ref="AY1794:CD1794" si="2088">AY1781</f>
        <v>AY$13</v>
      </c>
      <c r="AZ1794" s="175" t="str">
        <f t="shared" si="2088"/>
        <v>AZ$13</v>
      </c>
      <c r="BA1794" s="175" t="str">
        <f t="shared" si="2088"/>
        <v>BA$13</v>
      </c>
      <c r="BB1794" s="175" t="str">
        <f t="shared" si="2088"/>
        <v>BB$13</v>
      </c>
      <c r="BC1794" s="175" t="str">
        <f t="shared" si="2088"/>
        <v>BC$13</v>
      </c>
      <c r="BD1794" s="175" t="str">
        <f t="shared" si="2088"/>
        <v>BD$13</v>
      </c>
      <c r="BE1794" s="175" t="str">
        <f t="shared" si="2088"/>
        <v>BE$13</v>
      </c>
      <c r="BF1794" s="175" t="str">
        <f t="shared" si="2088"/>
        <v>BF$13</v>
      </c>
      <c r="BG1794" s="175" t="str">
        <f t="shared" si="2088"/>
        <v>BG$13</v>
      </c>
      <c r="BH1794" s="175" t="str">
        <f t="shared" si="2088"/>
        <v>BH$13</v>
      </c>
      <c r="BI1794" s="175" t="str">
        <f t="shared" si="2088"/>
        <v>BI$13</v>
      </c>
      <c r="BJ1794" s="175" t="str">
        <f t="shared" si="2088"/>
        <v>BJ$13</v>
      </c>
      <c r="BK1794" s="175" t="str">
        <f t="shared" si="2088"/>
        <v>BK$13</v>
      </c>
      <c r="BL1794" s="175" t="str">
        <f t="shared" si="2088"/>
        <v>BL$13</v>
      </c>
      <c r="BM1794" s="175" t="str">
        <f t="shared" si="2088"/>
        <v>BM$13</v>
      </c>
      <c r="BN1794" s="175" t="str">
        <f t="shared" si="2088"/>
        <v>BN$13</v>
      </c>
      <c r="BO1794" s="175" t="str">
        <f t="shared" si="2088"/>
        <v>BO$13</v>
      </c>
      <c r="BP1794" s="175" t="str">
        <f t="shared" si="2088"/>
        <v>BP$13</v>
      </c>
      <c r="BQ1794" s="175" t="str">
        <f t="shared" si="2088"/>
        <v>BQ$13</v>
      </c>
      <c r="BR1794" s="175" t="str">
        <f t="shared" si="2088"/>
        <v>BR$13</v>
      </c>
      <c r="BS1794" s="175" t="str">
        <f t="shared" si="2088"/>
        <v>BS$13</v>
      </c>
      <c r="BT1794" s="175" t="str">
        <f t="shared" si="2088"/>
        <v>BT$13</v>
      </c>
      <c r="BU1794" s="175" t="str">
        <f t="shared" si="2088"/>
        <v>BU$13</v>
      </c>
      <c r="BV1794" s="175" t="str">
        <f t="shared" si="2088"/>
        <v>BV$13</v>
      </c>
      <c r="BW1794" s="175" t="str">
        <f t="shared" si="2088"/>
        <v>BW$13</v>
      </c>
      <c r="BX1794" s="175" t="str">
        <f t="shared" si="2088"/>
        <v>BX$13</v>
      </c>
      <c r="BY1794" s="175" t="str">
        <f t="shared" si="2088"/>
        <v>BY$13</v>
      </c>
      <c r="BZ1794" s="175" t="str">
        <f t="shared" si="2088"/>
        <v>BZ$13</v>
      </c>
      <c r="CA1794" s="175" t="str">
        <f t="shared" si="2088"/>
        <v>CA$13</v>
      </c>
      <c r="CB1794" s="175" t="str">
        <f t="shared" si="2088"/>
        <v>CB$13</v>
      </c>
      <c r="CC1794" s="175" t="str">
        <f t="shared" si="2088"/>
        <v>CC$13</v>
      </c>
      <c r="CD1794" s="175" t="str">
        <f t="shared" si="2088"/>
        <v>CD$13</v>
      </c>
      <c r="CE1794" s="175" t="str">
        <f t="shared" ref="CE1794:CK1794" si="2089">CE1781</f>
        <v>CE$13</v>
      </c>
      <c r="CF1794" s="175" t="str">
        <f t="shared" si="2089"/>
        <v>CF$13</v>
      </c>
      <c r="CG1794" s="175" t="str">
        <f t="shared" si="2089"/>
        <v>CG$13</v>
      </c>
      <c r="CH1794" s="175" t="str">
        <f t="shared" si="2089"/>
        <v>CH$13</v>
      </c>
      <c r="CI1794" s="175" t="str">
        <f t="shared" si="2089"/>
        <v>CI$13</v>
      </c>
      <c r="CJ1794" s="175" t="str">
        <f t="shared" si="2089"/>
        <v>CJ$13</v>
      </c>
      <c r="CK1794" s="175" t="str">
        <f t="shared" si="2089"/>
        <v>CK$13</v>
      </c>
      <c r="CL1794" s="175" t="str">
        <f t="shared" ref="CL1794" si="2090">CL1781</f>
        <v>CL$13</v>
      </c>
    </row>
    <row r="1795" spans="2:90" x14ac:dyDescent="0.4">
      <c r="B1795" s="187" t="str">
        <f>B1786</f>
        <v>% of revenue direct cost:</v>
      </c>
      <c r="D1795" t="s">
        <v>757</v>
      </c>
      <c r="E1795" s="8" t="str">
        <f t="shared" si="2079"/>
        <v>1795 DC-S</v>
      </c>
      <c r="G1795" t="s">
        <v>332</v>
      </c>
      <c r="H1795" s="12"/>
      <c r="I1795" s="60"/>
      <c r="J1795" s="60"/>
      <c r="K1795" s="15"/>
      <c r="L1795" s="15"/>
      <c r="M1795" s="15"/>
      <c r="N1795" s="15"/>
      <c r="O1795" s="15"/>
      <c r="P1795" s="15"/>
      <c r="R1795" s="15"/>
      <c r="S1795" s="175">
        <f t="shared" ref="S1795" si="2091">S1782</f>
        <v>0</v>
      </c>
      <c r="T1795" s="175">
        <f t="shared" ref="T1795:AX1795" si="2092">T1782</f>
        <v>0</v>
      </c>
      <c r="U1795" s="175">
        <f t="shared" si="2092"/>
        <v>0</v>
      </c>
      <c r="V1795" s="175">
        <f t="shared" si="2092"/>
        <v>0</v>
      </c>
      <c r="W1795" s="175">
        <f t="shared" si="2092"/>
        <v>0</v>
      </c>
      <c r="X1795" s="175">
        <f t="shared" si="2092"/>
        <v>0</v>
      </c>
      <c r="Y1795" s="175">
        <f t="shared" si="2092"/>
        <v>0</v>
      </c>
      <c r="Z1795" s="175">
        <f t="shared" si="2092"/>
        <v>0</v>
      </c>
      <c r="AA1795" s="175">
        <f t="shared" si="2092"/>
        <v>0</v>
      </c>
      <c r="AB1795" s="175">
        <f t="shared" si="2092"/>
        <v>0</v>
      </c>
      <c r="AC1795" s="175">
        <f t="shared" si="2092"/>
        <v>0</v>
      </c>
      <c r="AD1795" s="175">
        <f t="shared" si="2092"/>
        <v>0</v>
      </c>
      <c r="AE1795" s="175">
        <f t="shared" si="2092"/>
        <v>0</v>
      </c>
      <c r="AF1795" s="175">
        <f t="shared" si="2092"/>
        <v>0</v>
      </c>
      <c r="AG1795" s="175">
        <f t="shared" si="2092"/>
        <v>0</v>
      </c>
      <c r="AH1795" s="175">
        <f t="shared" si="2092"/>
        <v>0</v>
      </c>
      <c r="AI1795" s="175">
        <f t="shared" si="2092"/>
        <v>0</v>
      </c>
      <c r="AJ1795" s="175">
        <f t="shared" si="2092"/>
        <v>0</v>
      </c>
      <c r="AK1795" s="175">
        <f t="shared" si="2092"/>
        <v>0</v>
      </c>
      <c r="AL1795" s="175">
        <f t="shared" si="2092"/>
        <v>0</v>
      </c>
      <c r="AM1795" s="175">
        <f t="shared" si="2092"/>
        <v>0</v>
      </c>
      <c r="AN1795" s="175">
        <f t="shared" si="2092"/>
        <v>0</v>
      </c>
      <c r="AO1795" s="175">
        <f t="shared" si="2092"/>
        <v>0</v>
      </c>
      <c r="AP1795" s="175">
        <f t="shared" si="2092"/>
        <v>0</v>
      </c>
      <c r="AQ1795" s="175">
        <f t="shared" si="2092"/>
        <v>0</v>
      </c>
      <c r="AR1795" s="175">
        <f t="shared" si="2092"/>
        <v>0</v>
      </c>
      <c r="AS1795" s="175">
        <f t="shared" si="2092"/>
        <v>0</v>
      </c>
      <c r="AT1795" s="175">
        <f t="shared" si="2092"/>
        <v>0</v>
      </c>
      <c r="AU1795" s="175">
        <f t="shared" si="2092"/>
        <v>0</v>
      </c>
      <c r="AV1795" s="175">
        <f t="shared" si="2092"/>
        <v>0</v>
      </c>
      <c r="AW1795" s="175">
        <f t="shared" si="2092"/>
        <v>0</v>
      </c>
      <c r="AX1795" s="175">
        <f t="shared" si="2092"/>
        <v>0</v>
      </c>
      <c r="AY1795" s="175">
        <f t="shared" ref="AY1795:CD1795" si="2093">AY1782</f>
        <v>0</v>
      </c>
      <c r="AZ1795" s="175">
        <f t="shared" si="2093"/>
        <v>0</v>
      </c>
      <c r="BA1795" s="175">
        <f t="shared" si="2093"/>
        <v>0</v>
      </c>
      <c r="BB1795" s="175">
        <f t="shared" si="2093"/>
        <v>0</v>
      </c>
      <c r="BC1795" s="175">
        <f t="shared" si="2093"/>
        <v>0</v>
      </c>
      <c r="BD1795" s="175">
        <f t="shared" si="2093"/>
        <v>0</v>
      </c>
      <c r="BE1795" s="175">
        <f t="shared" si="2093"/>
        <v>0</v>
      </c>
      <c r="BF1795" s="175">
        <f t="shared" si="2093"/>
        <v>0</v>
      </c>
      <c r="BG1795" s="175">
        <f t="shared" si="2093"/>
        <v>0</v>
      </c>
      <c r="BH1795" s="175">
        <f t="shared" si="2093"/>
        <v>0</v>
      </c>
      <c r="BI1795" s="175">
        <f t="shared" si="2093"/>
        <v>0</v>
      </c>
      <c r="BJ1795" s="175">
        <f t="shared" si="2093"/>
        <v>0</v>
      </c>
      <c r="BK1795" s="175">
        <f t="shared" si="2093"/>
        <v>0</v>
      </c>
      <c r="BL1795" s="175">
        <f t="shared" si="2093"/>
        <v>0</v>
      </c>
      <c r="BM1795" s="175">
        <f t="shared" si="2093"/>
        <v>0</v>
      </c>
      <c r="BN1795" s="175">
        <f t="shared" si="2093"/>
        <v>0</v>
      </c>
      <c r="BO1795" s="175">
        <f t="shared" si="2093"/>
        <v>0</v>
      </c>
      <c r="BP1795" s="175">
        <f t="shared" si="2093"/>
        <v>0</v>
      </c>
      <c r="BQ1795" s="175">
        <f t="shared" si="2093"/>
        <v>0</v>
      </c>
      <c r="BR1795" s="175">
        <f t="shared" si="2093"/>
        <v>0</v>
      </c>
      <c r="BS1795" s="175">
        <f t="shared" si="2093"/>
        <v>0</v>
      </c>
      <c r="BT1795" s="175">
        <f t="shared" si="2093"/>
        <v>0</v>
      </c>
      <c r="BU1795" s="175">
        <f t="shared" si="2093"/>
        <v>0</v>
      </c>
      <c r="BV1795" s="175">
        <f t="shared" si="2093"/>
        <v>0</v>
      </c>
      <c r="BW1795" s="175">
        <f t="shared" si="2093"/>
        <v>0</v>
      </c>
      <c r="BX1795" s="175">
        <f t="shared" si="2093"/>
        <v>0</v>
      </c>
      <c r="BY1795" s="175">
        <f t="shared" si="2093"/>
        <v>0</v>
      </c>
      <c r="BZ1795" s="175">
        <f t="shared" si="2093"/>
        <v>0</v>
      </c>
      <c r="CA1795" s="175">
        <f t="shared" si="2093"/>
        <v>0</v>
      </c>
      <c r="CB1795" s="175">
        <f t="shared" si="2093"/>
        <v>0</v>
      </c>
      <c r="CC1795" s="175">
        <f t="shared" si="2093"/>
        <v>0</v>
      </c>
      <c r="CD1795" s="175">
        <f t="shared" si="2093"/>
        <v>0</v>
      </c>
      <c r="CE1795" s="175">
        <f t="shared" ref="CE1795:CK1795" si="2094">CE1782</f>
        <v>0</v>
      </c>
      <c r="CF1795" s="175">
        <f t="shared" si="2094"/>
        <v>0</v>
      </c>
      <c r="CG1795" s="175">
        <f t="shared" si="2094"/>
        <v>0</v>
      </c>
      <c r="CH1795" s="175">
        <f t="shared" si="2094"/>
        <v>0</v>
      </c>
      <c r="CI1795" s="175">
        <f t="shared" si="2094"/>
        <v>0</v>
      </c>
      <c r="CJ1795" s="175">
        <f t="shared" si="2094"/>
        <v>0</v>
      </c>
      <c r="CK1795" s="175">
        <f t="shared" si="2094"/>
        <v>0</v>
      </c>
      <c r="CL1795" s="175">
        <f t="shared" ref="CL1795" si="2095">CL1782</f>
        <v>0</v>
      </c>
    </row>
    <row r="1796" spans="2:90" x14ac:dyDescent="0.4">
      <c r="B1796" s="235" t="str">
        <f>IFERROR(SUBSTITUTE(TRIM(MID(B1786, SEARCH("-", B1786) + 1, LEN(B1786))),":",""),"no unit")</f>
        <v>no unit</v>
      </c>
      <c r="D1796" t="s">
        <v>757</v>
      </c>
      <c r="E1796" s="8" t="str">
        <f t="shared" ref="E1796" si="2096">ROW()&amp;" "&amp;D1796</f>
        <v>1796 DC-S</v>
      </c>
      <c r="G1796" t="s">
        <v>332</v>
      </c>
      <c r="H1796" s="12"/>
      <c r="I1796" s="60"/>
      <c r="J1796" s="60"/>
      <c r="K1796" s="15"/>
      <c r="L1796" s="15"/>
      <c r="M1796" s="15"/>
      <c r="N1796" s="15"/>
      <c r="O1796" s="15"/>
      <c r="P1796" s="15"/>
      <c r="R1796" s="15"/>
      <c r="S1796" s="175"/>
      <c r="T1796" s="175"/>
      <c r="U1796" s="175"/>
      <c r="V1796" s="175"/>
      <c r="W1796" s="175"/>
      <c r="X1796" s="175"/>
      <c r="Y1796" s="175"/>
      <c r="Z1796" s="175"/>
      <c r="AA1796" s="175"/>
      <c r="AB1796" s="175"/>
      <c r="AC1796" s="175"/>
      <c r="AD1796" s="175"/>
      <c r="AE1796" s="175"/>
      <c r="AF1796" s="175"/>
      <c r="AG1796" s="175"/>
      <c r="AH1796" s="175"/>
      <c r="AI1796" s="175"/>
      <c r="AJ1796" s="175"/>
      <c r="AK1796" s="175"/>
      <c r="AL1796" s="175"/>
      <c r="AM1796" s="175"/>
      <c r="AN1796" s="175"/>
      <c r="AO1796" s="175"/>
      <c r="AP1796" s="175"/>
      <c r="AQ1796" s="175"/>
      <c r="AR1796" s="175"/>
      <c r="AS1796" s="175"/>
      <c r="AT1796" s="175"/>
      <c r="AU1796" s="175"/>
      <c r="AV1796" s="175"/>
      <c r="AW1796" s="175"/>
      <c r="AX1796" s="175"/>
      <c r="AY1796" s="175"/>
      <c r="AZ1796" s="175"/>
      <c r="BA1796" s="175"/>
      <c r="BB1796" s="175"/>
      <c r="BC1796" s="175"/>
      <c r="BD1796" s="175"/>
      <c r="BE1796" s="175"/>
      <c r="BF1796" s="175"/>
      <c r="BG1796" s="175"/>
      <c r="BH1796" s="175"/>
      <c r="BI1796" s="175"/>
      <c r="BJ1796" s="175"/>
      <c r="BK1796" s="175"/>
      <c r="BL1796" s="175"/>
      <c r="BM1796" s="175"/>
      <c r="BN1796" s="175"/>
      <c r="BO1796" s="175"/>
      <c r="BP1796" s="175"/>
      <c r="BQ1796" s="175"/>
      <c r="BR1796" s="175"/>
      <c r="BS1796" s="175"/>
      <c r="BT1796" s="175"/>
      <c r="BU1796" s="175"/>
      <c r="BV1796" s="175"/>
      <c r="BW1796" s="175"/>
      <c r="BX1796" s="175"/>
      <c r="BY1796" s="175"/>
      <c r="BZ1796" s="175"/>
      <c r="CA1796" s="175"/>
      <c r="CB1796" s="175"/>
      <c r="CC1796" s="175"/>
      <c r="CD1796" s="175"/>
      <c r="CE1796" s="175"/>
      <c r="CF1796" s="175"/>
      <c r="CG1796" s="175"/>
      <c r="CH1796" s="175"/>
      <c r="CI1796" s="175"/>
      <c r="CJ1796" s="175"/>
      <c r="CK1796" s="175"/>
      <c r="CL1796" s="175"/>
    </row>
    <row r="1797" spans="2:90" x14ac:dyDescent="0.4">
      <c r="B1797" s="187" t="str">
        <f>B1784</f>
        <v>Secondary revenue driver</v>
      </c>
      <c r="D1797" t="s">
        <v>757</v>
      </c>
      <c r="E1797" s="8" t="str">
        <f t="shared" si="2079"/>
        <v>1797 DC-S</v>
      </c>
      <c r="G1797" t="s">
        <v>332</v>
      </c>
      <c r="H1797" s="90"/>
      <c r="I1797" s="209"/>
      <c r="J1797" s="209"/>
      <c r="K1797" s="210"/>
      <c r="L1797" s="210"/>
      <c r="M1797" s="210"/>
      <c r="N1797" s="210"/>
      <c r="O1797" s="210"/>
      <c r="P1797" s="210"/>
      <c r="R1797" s="210"/>
      <c r="S1797" s="4" t="str">
        <f t="shared" ref="S1797" si="2097">ADDRESS(ROW(S1789),COLUMN(S1789),2)</f>
        <v>S$1789</v>
      </c>
      <c r="T1797" s="4" t="str">
        <f t="shared" ref="T1797:CE1797" si="2098">ADDRESS(ROW(T1789),COLUMN(T1789),2)</f>
        <v>T$1789</v>
      </c>
      <c r="U1797" s="4" t="str">
        <f t="shared" si="2098"/>
        <v>U$1789</v>
      </c>
      <c r="V1797" s="4" t="str">
        <f t="shared" si="2098"/>
        <v>V$1789</v>
      </c>
      <c r="W1797" s="4" t="str">
        <f t="shared" si="2098"/>
        <v>W$1789</v>
      </c>
      <c r="X1797" s="4" t="str">
        <f t="shared" si="2098"/>
        <v>X$1789</v>
      </c>
      <c r="Y1797" s="4" t="str">
        <f t="shared" si="2098"/>
        <v>Y$1789</v>
      </c>
      <c r="Z1797" s="4" t="str">
        <f t="shared" si="2098"/>
        <v>Z$1789</v>
      </c>
      <c r="AA1797" s="4" t="str">
        <f t="shared" si="2098"/>
        <v>AA$1789</v>
      </c>
      <c r="AB1797" s="4" t="str">
        <f t="shared" si="2098"/>
        <v>AB$1789</v>
      </c>
      <c r="AC1797" s="4" t="str">
        <f t="shared" si="2098"/>
        <v>AC$1789</v>
      </c>
      <c r="AD1797" s="4" t="str">
        <f t="shared" si="2098"/>
        <v>AD$1789</v>
      </c>
      <c r="AE1797" s="4" t="str">
        <f t="shared" si="2098"/>
        <v>AE$1789</v>
      </c>
      <c r="AF1797" s="4" t="str">
        <f t="shared" si="2098"/>
        <v>AF$1789</v>
      </c>
      <c r="AG1797" s="4" t="str">
        <f t="shared" si="2098"/>
        <v>AG$1789</v>
      </c>
      <c r="AH1797" s="4" t="str">
        <f t="shared" si="2098"/>
        <v>AH$1789</v>
      </c>
      <c r="AI1797" s="4" t="str">
        <f t="shared" si="2098"/>
        <v>AI$1789</v>
      </c>
      <c r="AJ1797" s="4" t="str">
        <f t="shared" si="2098"/>
        <v>AJ$1789</v>
      </c>
      <c r="AK1797" s="4" t="str">
        <f t="shared" si="2098"/>
        <v>AK$1789</v>
      </c>
      <c r="AL1797" s="4" t="str">
        <f t="shared" si="2098"/>
        <v>AL$1789</v>
      </c>
      <c r="AM1797" s="4" t="str">
        <f t="shared" si="2098"/>
        <v>AM$1789</v>
      </c>
      <c r="AN1797" s="4" t="str">
        <f t="shared" si="2098"/>
        <v>AN$1789</v>
      </c>
      <c r="AO1797" s="4" t="str">
        <f t="shared" si="2098"/>
        <v>AO$1789</v>
      </c>
      <c r="AP1797" s="4" t="str">
        <f t="shared" si="2098"/>
        <v>AP$1789</v>
      </c>
      <c r="AQ1797" s="4" t="str">
        <f t="shared" si="2098"/>
        <v>AQ$1789</v>
      </c>
      <c r="AR1797" s="4" t="str">
        <f t="shared" si="2098"/>
        <v>AR$1789</v>
      </c>
      <c r="AS1797" s="4" t="str">
        <f t="shared" si="2098"/>
        <v>AS$1789</v>
      </c>
      <c r="AT1797" s="4" t="str">
        <f t="shared" si="2098"/>
        <v>AT$1789</v>
      </c>
      <c r="AU1797" s="4" t="str">
        <f t="shared" si="2098"/>
        <v>AU$1789</v>
      </c>
      <c r="AV1797" s="4" t="str">
        <f t="shared" si="2098"/>
        <v>AV$1789</v>
      </c>
      <c r="AW1797" s="4" t="str">
        <f t="shared" si="2098"/>
        <v>AW$1789</v>
      </c>
      <c r="AX1797" s="4" t="str">
        <f t="shared" si="2098"/>
        <v>AX$1789</v>
      </c>
      <c r="AY1797" s="4" t="str">
        <f t="shared" si="2098"/>
        <v>AY$1789</v>
      </c>
      <c r="AZ1797" s="4" t="str">
        <f t="shared" si="2098"/>
        <v>AZ$1789</v>
      </c>
      <c r="BA1797" s="4" t="str">
        <f t="shared" si="2098"/>
        <v>BA$1789</v>
      </c>
      <c r="BB1797" s="4" t="str">
        <f t="shared" si="2098"/>
        <v>BB$1789</v>
      </c>
      <c r="BC1797" s="4" t="str">
        <f t="shared" si="2098"/>
        <v>BC$1789</v>
      </c>
      <c r="BD1797" s="4" t="str">
        <f t="shared" si="2098"/>
        <v>BD$1789</v>
      </c>
      <c r="BE1797" s="4" t="str">
        <f t="shared" si="2098"/>
        <v>BE$1789</v>
      </c>
      <c r="BF1797" s="4" t="str">
        <f t="shared" si="2098"/>
        <v>BF$1789</v>
      </c>
      <c r="BG1797" s="4" t="str">
        <f t="shared" si="2098"/>
        <v>BG$1789</v>
      </c>
      <c r="BH1797" s="4" t="str">
        <f t="shared" si="2098"/>
        <v>BH$1789</v>
      </c>
      <c r="BI1797" s="4" t="str">
        <f t="shared" si="2098"/>
        <v>BI$1789</v>
      </c>
      <c r="BJ1797" s="4" t="str">
        <f t="shared" si="2098"/>
        <v>BJ$1789</v>
      </c>
      <c r="BK1797" s="4" t="str">
        <f t="shared" si="2098"/>
        <v>BK$1789</v>
      </c>
      <c r="BL1797" s="4" t="str">
        <f t="shared" si="2098"/>
        <v>BL$1789</v>
      </c>
      <c r="BM1797" s="4" t="str">
        <f t="shared" si="2098"/>
        <v>BM$1789</v>
      </c>
      <c r="BN1797" s="4" t="str">
        <f t="shared" si="2098"/>
        <v>BN$1789</v>
      </c>
      <c r="BO1797" s="4" t="str">
        <f t="shared" si="2098"/>
        <v>BO$1789</v>
      </c>
      <c r="BP1797" s="4" t="str">
        <f t="shared" si="2098"/>
        <v>BP$1789</v>
      </c>
      <c r="BQ1797" s="4" t="str">
        <f t="shared" si="2098"/>
        <v>BQ$1789</v>
      </c>
      <c r="BR1797" s="4" t="str">
        <f t="shared" si="2098"/>
        <v>BR$1789</v>
      </c>
      <c r="BS1797" s="4" t="str">
        <f t="shared" si="2098"/>
        <v>BS$1789</v>
      </c>
      <c r="BT1797" s="4" t="str">
        <f t="shared" si="2098"/>
        <v>BT$1789</v>
      </c>
      <c r="BU1797" s="4" t="str">
        <f t="shared" si="2098"/>
        <v>BU$1789</v>
      </c>
      <c r="BV1797" s="4" t="str">
        <f t="shared" si="2098"/>
        <v>BV$1789</v>
      </c>
      <c r="BW1797" s="4" t="str">
        <f t="shared" si="2098"/>
        <v>BW$1789</v>
      </c>
      <c r="BX1797" s="4" t="str">
        <f t="shared" si="2098"/>
        <v>BX$1789</v>
      </c>
      <c r="BY1797" s="4" t="str">
        <f t="shared" si="2098"/>
        <v>BY$1789</v>
      </c>
      <c r="BZ1797" s="4" t="str">
        <f t="shared" si="2098"/>
        <v>BZ$1789</v>
      </c>
      <c r="CA1797" s="4" t="str">
        <f t="shared" si="2098"/>
        <v>CA$1789</v>
      </c>
      <c r="CB1797" s="4" t="str">
        <f t="shared" si="2098"/>
        <v>CB$1789</v>
      </c>
      <c r="CC1797" s="4" t="str">
        <f t="shared" si="2098"/>
        <v>CC$1789</v>
      </c>
      <c r="CD1797" s="4" t="str">
        <f t="shared" si="2098"/>
        <v>CD$1789</v>
      </c>
      <c r="CE1797" s="4" t="str">
        <f t="shared" si="2098"/>
        <v>CE$1789</v>
      </c>
      <c r="CF1797" s="4" t="str">
        <f t="shared" ref="CF1797:CK1797" si="2099">ADDRESS(ROW(CF1789),COLUMN(CF1789),2)</f>
        <v>CF$1789</v>
      </c>
      <c r="CG1797" s="4" t="str">
        <f t="shared" si="2099"/>
        <v>CG$1789</v>
      </c>
      <c r="CH1797" s="4" t="str">
        <f t="shared" si="2099"/>
        <v>CH$1789</v>
      </c>
      <c r="CI1797" s="4" t="str">
        <f t="shared" si="2099"/>
        <v>CI$1789</v>
      </c>
      <c r="CJ1797" s="4" t="str">
        <f t="shared" si="2099"/>
        <v>CJ$1789</v>
      </c>
      <c r="CK1797" s="4" t="str">
        <f t="shared" si="2099"/>
        <v>CK$1789</v>
      </c>
      <c r="CL1797" s="4" t="str">
        <f t="shared" ref="CL1797" si="2100">ADDRESS(ROW(CL1789),COLUMN(CL1789),2)</f>
        <v>CL$1789</v>
      </c>
    </row>
    <row r="1798" spans="2:90" x14ac:dyDescent="0.4">
      <c r="B1798" s="132" t="str">
        <f>B1785</f>
        <v>Secondary volume driver</v>
      </c>
      <c r="D1798" t="s">
        <v>757</v>
      </c>
      <c r="E1798" s="8" t="str">
        <f t="shared" ref="E1798:E1800" si="2101">ROW()&amp;" "&amp;D1798</f>
        <v>1798 DC-S</v>
      </c>
      <c r="G1798" t="s">
        <v>332</v>
      </c>
      <c r="H1798" s="12"/>
      <c r="I1798" s="60"/>
      <c r="J1798" s="60"/>
      <c r="K1798" s="15"/>
      <c r="L1798" s="15"/>
      <c r="M1798" s="15"/>
      <c r="N1798" s="15"/>
      <c r="O1798" s="15"/>
      <c r="P1798" s="15"/>
      <c r="R1798" s="15"/>
      <c r="S1798" s="175" t="str">
        <f t="shared" ref="S1798" si="2102">S1785</f>
        <v>S$15</v>
      </c>
      <c r="T1798" s="175" t="str">
        <f t="shared" ref="T1798:AX1798" si="2103">T1785</f>
        <v>T$15</v>
      </c>
      <c r="U1798" s="175" t="str">
        <f t="shared" si="2103"/>
        <v>U$15</v>
      </c>
      <c r="V1798" s="175" t="str">
        <f t="shared" si="2103"/>
        <v>V$15</v>
      </c>
      <c r="W1798" s="175" t="str">
        <f t="shared" si="2103"/>
        <v>W$15</v>
      </c>
      <c r="X1798" s="175" t="str">
        <f t="shared" si="2103"/>
        <v>X$15</v>
      </c>
      <c r="Y1798" s="175" t="str">
        <f t="shared" si="2103"/>
        <v>Y$15</v>
      </c>
      <c r="Z1798" s="175" t="str">
        <f t="shared" si="2103"/>
        <v>Z$15</v>
      </c>
      <c r="AA1798" s="175" t="str">
        <f t="shared" si="2103"/>
        <v>AA$15</v>
      </c>
      <c r="AB1798" s="175" t="str">
        <f t="shared" si="2103"/>
        <v>AB$15</v>
      </c>
      <c r="AC1798" s="175" t="str">
        <f t="shared" si="2103"/>
        <v>AC$15</v>
      </c>
      <c r="AD1798" s="175" t="str">
        <f t="shared" si="2103"/>
        <v>AD$15</v>
      </c>
      <c r="AE1798" s="175" t="str">
        <f t="shared" si="2103"/>
        <v>AE$15</v>
      </c>
      <c r="AF1798" s="175" t="str">
        <f t="shared" si="2103"/>
        <v>AF$15</v>
      </c>
      <c r="AG1798" s="175" t="str">
        <f t="shared" si="2103"/>
        <v>AG$15</v>
      </c>
      <c r="AH1798" s="175" t="str">
        <f t="shared" si="2103"/>
        <v>AH$15</v>
      </c>
      <c r="AI1798" s="175" t="str">
        <f t="shared" si="2103"/>
        <v>AI$15</v>
      </c>
      <c r="AJ1798" s="175" t="str">
        <f t="shared" si="2103"/>
        <v>AJ$15</v>
      </c>
      <c r="AK1798" s="175" t="str">
        <f t="shared" si="2103"/>
        <v>AK$15</v>
      </c>
      <c r="AL1798" s="175" t="str">
        <f t="shared" si="2103"/>
        <v>AL$15</v>
      </c>
      <c r="AM1798" s="175" t="str">
        <f t="shared" si="2103"/>
        <v>AM$15</v>
      </c>
      <c r="AN1798" s="175" t="str">
        <f t="shared" si="2103"/>
        <v>AN$15</v>
      </c>
      <c r="AO1798" s="175" t="str">
        <f t="shared" si="2103"/>
        <v>AO$15</v>
      </c>
      <c r="AP1798" s="175" t="str">
        <f t="shared" si="2103"/>
        <v>AP$15</v>
      </c>
      <c r="AQ1798" s="175" t="str">
        <f t="shared" si="2103"/>
        <v>AQ$15</v>
      </c>
      <c r="AR1798" s="175" t="str">
        <f t="shared" si="2103"/>
        <v>AR$15</v>
      </c>
      <c r="AS1798" s="175" t="str">
        <f t="shared" si="2103"/>
        <v>AS$15</v>
      </c>
      <c r="AT1798" s="175" t="str">
        <f t="shared" si="2103"/>
        <v>AT$15</v>
      </c>
      <c r="AU1798" s="175" t="str">
        <f t="shared" si="2103"/>
        <v>AU$15</v>
      </c>
      <c r="AV1798" s="175" t="str">
        <f t="shared" si="2103"/>
        <v>AV$15</v>
      </c>
      <c r="AW1798" s="175" t="str">
        <f t="shared" si="2103"/>
        <v>AW$15</v>
      </c>
      <c r="AX1798" s="175" t="str">
        <f t="shared" si="2103"/>
        <v>AX$15</v>
      </c>
      <c r="AY1798" s="175" t="str">
        <f t="shared" ref="AY1798:CD1798" si="2104">AY1785</f>
        <v>AY$15</v>
      </c>
      <c r="AZ1798" s="175" t="str">
        <f t="shared" si="2104"/>
        <v>AZ$15</v>
      </c>
      <c r="BA1798" s="175" t="str">
        <f t="shared" si="2104"/>
        <v>BA$15</v>
      </c>
      <c r="BB1798" s="175" t="str">
        <f t="shared" si="2104"/>
        <v>BB$15</v>
      </c>
      <c r="BC1798" s="175" t="str">
        <f t="shared" si="2104"/>
        <v>BC$15</v>
      </c>
      <c r="BD1798" s="175" t="str">
        <f t="shared" si="2104"/>
        <v>BD$15</v>
      </c>
      <c r="BE1798" s="175" t="str">
        <f t="shared" si="2104"/>
        <v>BE$15</v>
      </c>
      <c r="BF1798" s="175" t="str">
        <f t="shared" si="2104"/>
        <v>BF$15</v>
      </c>
      <c r="BG1798" s="175" t="str">
        <f t="shared" si="2104"/>
        <v>BG$15</v>
      </c>
      <c r="BH1798" s="175" t="str">
        <f t="shared" si="2104"/>
        <v>BH$15</v>
      </c>
      <c r="BI1798" s="175" t="str">
        <f t="shared" si="2104"/>
        <v>BI$15</v>
      </c>
      <c r="BJ1798" s="175" t="str">
        <f t="shared" si="2104"/>
        <v>BJ$15</v>
      </c>
      <c r="BK1798" s="175" t="str">
        <f t="shared" si="2104"/>
        <v>BK$15</v>
      </c>
      <c r="BL1798" s="175" t="str">
        <f t="shared" si="2104"/>
        <v>BL$15</v>
      </c>
      <c r="BM1798" s="175" t="str">
        <f t="shared" si="2104"/>
        <v>BM$15</v>
      </c>
      <c r="BN1798" s="175" t="str">
        <f t="shared" si="2104"/>
        <v>BN$15</v>
      </c>
      <c r="BO1798" s="175" t="str">
        <f t="shared" si="2104"/>
        <v>BO$15</v>
      </c>
      <c r="BP1798" s="175" t="str">
        <f t="shared" si="2104"/>
        <v>BP$15</v>
      </c>
      <c r="BQ1798" s="175" t="str">
        <f t="shared" si="2104"/>
        <v>BQ$15</v>
      </c>
      <c r="BR1798" s="175" t="str">
        <f t="shared" si="2104"/>
        <v>BR$15</v>
      </c>
      <c r="BS1798" s="175" t="str">
        <f t="shared" si="2104"/>
        <v>BS$15</v>
      </c>
      <c r="BT1798" s="175" t="str">
        <f t="shared" si="2104"/>
        <v>BT$15</v>
      </c>
      <c r="BU1798" s="175" t="str">
        <f t="shared" si="2104"/>
        <v>BU$15</v>
      </c>
      <c r="BV1798" s="175" t="str">
        <f t="shared" si="2104"/>
        <v>BV$15</v>
      </c>
      <c r="BW1798" s="175" t="str">
        <f t="shared" si="2104"/>
        <v>BW$15</v>
      </c>
      <c r="BX1798" s="175" t="str">
        <f t="shared" si="2104"/>
        <v>BX$15</v>
      </c>
      <c r="BY1798" s="175" t="str">
        <f t="shared" si="2104"/>
        <v>BY$15</v>
      </c>
      <c r="BZ1798" s="175" t="str">
        <f t="shared" si="2104"/>
        <v>BZ$15</v>
      </c>
      <c r="CA1798" s="175" t="str">
        <f t="shared" si="2104"/>
        <v>CA$15</v>
      </c>
      <c r="CB1798" s="175" t="str">
        <f t="shared" si="2104"/>
        <v>CB$15</v>
      </c>
      <c r="CC1798" s="175" t="str">
        <f t="shared" si="2104"/>
        <v>CC$15</v>
      </c>
      <c r="CD1798" s="175" t="str">
        <f t="shared" si="2104"/>
        <v>CD$15</v>
      </c>
      <c r="CE1798" s="175" t="str">
        <f t="shared" ref="CE1798:CK1798" si="2105">CE1785</f>
        <v>CE$15</v>
      </c>
      <c r="CF1798" s="175" t="str">
        <f t="shared" si="2105"/>
        <v>CF$15</v>
      </c>
      <c r="CG1798" s="175" t="str">
        <f t="shared" si="2105"/>
        <v>CG$15</v>
      </c>
      <c r="CH1798" s="175" t="str">
        <f t="shared" si="2105"/>
        <v>CH$15</v>
      </c>
      <c r="CI1798" s="175" t="str">
        <f t="shared" si="2105"/>
        <v>CI$15</v>
      </c>
      <c r="CJ1798" s="175" t="str">
        <f t="shared" si="2105"/>
        <v>CJ$15</v>
      </c>
      <c r="CK1798" s="175" t="str">
        <f t="shared" si="2105"/>
        <v>CK$15</v>
      </c>
      <c r="CL1798" s="175" t="str">
        <f t="shared" ref="CL1798" si="2106">CL1785</f>
        <v>CL$15</v>
      </c>
    </row>
    <row r="1799" spans="2:90" x14ac:dyDescent="0.4">
      <c r="D1799" t="s">
        <v>757</v>
      </c>
      <c r="E1799" s="8" t="str">
        <f t="shared" si="2101"/>
        <v>1799 DC-S</v>
      </c>
      <c r="G1799" t="s">
        <v>332</v>
      </c>
    </row>
    <row r="1800" spans="2:90" x14ac:dyDescent="0.4">
      <c r="D1800" t="s">
        <v>757</v>
      </c>
      <c r="E1800" s="8" t="str">
        <f t="shared" si="2101"/>
        <v>1800 DC-S</v>
      </c>
      <c r="G1800" t="s">
        <v>332</v>
      </c>
      <c r="H1800" s="170"/>
      <c r="I1800" s="172"/>
      <c r="J1800" s="172"/>
      <c r="K1800" s="193"/>
      <c r="L1800" s="193"/>
      <c r="M1800" s="193"/>
      <c r="N1800" s="193"/>
      <c r="O1800" s="193"/>
      <c r="P1800" s="193"/>
      <c r="R1800" s="194"/>
      <c r="S1800" s="170"/>
      <c r="T1800" s="170"/>
      <c r="U1800" s="170"/>
      <c r="V1800" s="170"/>
      <c r="W1800" s="170"/>
      <c r="X1800" s="170"/>
      <c r="Y1800" s="170"/>
      <c r="Z1800" s="170"/>
      <c r="AA1800" s="170"/>
      <c r="AB1800" s="170"/>
      <c r="AC1800" s="170"/>
      <c r="AD1800" s="170"/>
      <c r="AE1800" s="170"/>
      <c r="AF1800" s="170"/>
      <c r="AG1800" s="170"/>
      <c r="AH1800" s="170"/>
      <c r="AI1800" s="170"/>
      <c r="AJ1800" s="170"/>
      <c r="AK1800" s="170"/>
      <c r="AL1800" s="170"/>
      <c r="AM1800" s="170"/>
      <c r="AN1800" s="170"/>
      <c r="AO1800" s="170"/>
      <c r="AP1800" s="170"/>
      <c r="AQ1800" s="170"/>
      <c r="AR1800" s="170"/>
      <c r="AS1800" s="170"/>
      <c r="AT1800" s="170"/>
      <c r="AU1800" s="170"/>
      <c r="AV1800" s="170"/>
      <c r="AW1800" s="170"/>
      <c r="AX1800" s="170"/>
      <c r="AY1800" s="170"/>
      <c r="AZ1800" s="170"/>
      <c r="BA1800" s="170"/>
      <c r="BB1800" s="170"/>
      <c r="BC1800" s="170"/>
      <c r="BD1800" s="170"/>
      <c r="BE1800" s="170"/>
      <c r="BF1800" s="170"/>
      <c r="BG1800" s="170"/>
      <c r="BH1800" s="170"/>
      <c r="BI1800" s="170"/>
      <c r="BJ1800" s="170"/>
      <c r="BK1800" s="170"/>
      <c r="BL1800" s="170"/>
      <c r="BM1800" s="170"/>
      <c r="BN1800" s="170"/>
      <c r="BO1800" s="170"/>
      <c r="BP1800" s="170"/>
      <c r="BQ1800" s="170"/>
      <c r="BR1800" s="170"/>
      <c r="BS1800" s="170"/>
      <c r="BT1800" s="170"/>
      <c r="BU1800" s="170"/>
      <c r="BV1800" s="170"/>
      <c r="BW1800" s="170"/>
      <c r="BX1800" s="170"/>
      <c r="BY1800" s="170"/>
      <c r="BZ1800" s="170"/>
      <c r="CA1800" s="170"/>
      <c r="CB1800" s="170"/>
      <c r="CC1800" s="170"/>
      <c r="CD1800" s="170"/>
      <c r="CE1800" s="170"/>
      <c r="CF1800" s="170"/>
      <c r="CG1800" s="170"/>
      <c r="CH1800" s="170"/>
      <c r="CI1800" s="170"/>
      <c r="CJ1800" s="170"/>
      <c r="CK1800" s="170"/>
      <c r="CL1800" s="170"/>
    </row>
    <row r="1801" spans="2:90" x14ac:dyDescent="0.4">
      <c r="E1801" s="8"/>
      <c r="K1801" s="53"/>
      <c r="L1801" s="53"/>
      <c r="M1801" s="53"/>
      <c r="N1801" s="53"/>
      <c r="O1801" s="53"/>
      <c r="P1801" s="53"/>
      <c r="R1801" s="24"/>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row>
    <row r="1802" spans="2:90" x14ac:dyDescent="0.4">
      <c r="B1802" s="171" t="s">
        <v>490</v>
      </c>
      <c r="E1802" s="8"/>
      <c r="H1802" s="170"/>
      <c r="I1802" s="172"/>
      <c r="J1802" s="172"/>
      <c r="K1802" s="193"/>
      <c r="L1802" s="193"/>
      <c r="M1802" s="193"/>
      <c r="N1802" s="193"/>
      <c r="O1802" s="193"/>
      <c r="P1802" s="193"/>
      <c r="R1802" s="194"/>
      <c r="S1802" s="170"/>
      <c r="T1802" s="170"/>
      <c r="U1802" s="170"/>
      <c r="V1802" s="170"/>
      <c r="W1802" s="170"/>
      <c r="X1802" s="170"/>
      <c r="Y1802" s="170"/>
      <c r="Z1802" s="170"/>
      <c r="AA1802" s="170"/>
      <c r="AB1802" s="170"/>
      <c r="AC1802" s="170"/>
      <c r="AD1802" s="170"/>
      <c r="AE1802" s="170"/>
      <c r="AF1802" s="170"/>
      <c r="AG1802" s="170"/>
      <c r="AH1802" s="170"/>
      <c r="AI1802" s="170"/>
      <c r="AJ1802" s="170"/>
      <c r="AK1802" s="170"/>
      <c r="AL1802" s="170"/>
      <c r="AM1802" s="170"/>
      <c r="AN1802" s="170"/>
      <c r="AO1802" s="170"/>
      <c r="AP1802" s="170"/>
      <c r="AQ1802" s="170"/>
      <c r="AR1802" s="170"/>
      <c r="AS1802" s="170"/>
      <c r="AT1802" s="170"/>
      <c r="AU1802" s="170"/>
      <c r="AV1802" s="170"/>
      <c r="AW1802" s="170"/>
      <c r="AX1802" s="170"/>
      <c r="AY1802" s="170"/>
      <c r="AZ1802" s="170"/>
      <c r="BA1802" s="170"/>
      <c r="BB1802" s="170"/>
      <c r="BC1802" s="170"/>
      <c r="BD1802" s="170"/>
      <c r="BE1802" s="170"/>
      <c r="BF1802" s="170"/>
      <c r="BG1802" s="170"/>
      <c r="BH1802" s="170"/>
      <c r="BI1802" s="170"/>
      <c r="BJ1802" s="170"/>
      <c r="BK1802" s="170"/>
      <c r="BL1802" s="170"/>
      <c r="BM1802" s="170"/>
      <c r="BN1802" s="170"/>
      <c r="BO1802" s="170"/>
      <c r="BP1802" s="170"/>
      <c r="BQ1802" s="170"/>
      <c r="BR1802" s="170"/>
      <c r="BS1802" s="170"/>
      <c r="BT1802" s="170"/>
      <c r="BU1802" s="170"/>
      <c r="BV1802" s="170"/>
      <c r="BW1802" s="170"/>
      <c r="BX1802" s="170"/>
      <c r="BY1802" s="170"/>
      <c r="BZ1802" s="170"/>
      <c r="CA1802" s="170"/>
      <c r="CB1802" s="170"/>
      <c r="CC1802" s="170"/>
      <c r="CD1802" s="170"/>
      <c r="CE1802" s="170"/>
      <c r="CF1802" s="170"/>
      <c r="CG1802" s="170"/>
      <c r="CH1802" s="170"/>
      <c r="CI1802" s="170"/>
      <c r="CJ1802" s="170"/>
      <c r="CK1802" s="170"/>
      <c r="CL1802" s="170"/>
    </row>
    <row r="1803" spans="2:90" x14ac:dyDescent="0.4">
      <c r="B1803" s="171" t="s">
        <v>492</v>
      </c>
      <c r="E1803" s="8"/>
      <c r="H1803" s="170"/>
      <c r="I1803" s="172"/>
      <c r="J1803" s="172"/>
      <c r="K1803" s="193"/>
      <c r="L1803" s="193"/>
      <c r="M1803" s="193"/>
      <c r="N1803" s="193"/>
      <c r="O1803" s="193"/>
      <c r="P1803" s="193"/>
      <c r="R1803" s="194"/>
      <c r="S1803" s="170"/>
      <c r="T1803" s="170"/>
      <c r="U1803" s="170"/>
      <c r="V1803" s="170"/>
      <c r="W1803" s="170"/>
      <c r="X1803" s="170"/>
      <c r="Y1803" s="170"/>
      <c r="Z1803" s="170"/>
      <c r="AA1803" s="170"/>
      <c r="AB1803" s="170"/>
      <c r="AC1803" s="170"/>
      <c r="AD1803" s="170"/>
      <c r="AE1803" s="170"/>
      <c r="AF1803" s="170"/>
      <c r="AG1803" s="170"/>
      <c r="AH1803" s="170"/>
      <c r="AI1803" s="170"/>
      <c r="AJ1803" s="170"/>
      <c r="AK1803" s="170"/>
      <c r="AL1803" s="170"/>
      <c r="AM1803" s="170"/>
      <c r="AN1803" s="170"/>
      <c r="AO1803" s="170"/>
      <c r="AP1803" s="170"/>
      <c r="AQ1803" s="170"/>
      <c r="AR1803" s="170"/>
      <c r="AS1803" s="170"/>
      <c r="AT1803" s="170"/>
      <c r="AU1803" s="170"/>
      <c r="AV1803" s="170"/>
      <c r="AW1803" s="170"/>
      <c r="AX1803" s="170"/>
      <c r="AY1803" s="170"/>
      <c r="AZ1803" s="170"/>
      <c r="BA1803" s="170"/>
      <c r="BB1803" s="170"/>
      <c r="BC1803" s="170"/>
      <c r="BD1803" s="170"/>
      <c r="BE1803" s="170"/>
      <c r="BF1803" s="170"/>
      <c r="BG1803" s="170"/>
      <c r="BH1803" s="170"/>
      <c r="BI1803" s="170"/>
      <c r="BJ1803" s="170"/>
      <c r="BK1803" s="170"/>
      <c r="BL1803" s="170"/>
      <c r="BM1803" s="170"/>
      <c r="BN1803" s="170"/>
      <c r="BO1803" s="170"/>
      <c r="BP1803" s="170"/>
      <c r="BQ1803" s="170"/>
      <c r="BR1803" s="170"/>
      <c r="BS1803" s="170"/>
      <c r="BT1803" s="170"/>
      <c r="BU1803" s="170"/>
      <c r="BV1803" s="170"/>
      <c r="BW1803" s="170"/>
      <c r="BX1803" s="170"/>
      <c r="BY1803" s="170"/>
      <c r="BZ1803" s="170"/>
      <c r="CA1803" s="170"/>
      <c r="CB1803" s="170"/>
      <c r="CC1803" s="170"/>
      <c r="CD1803" s="170"/>
      <c r="CE1803" s="170"/>
      <c r="CF1803" s="170"/>
      <c r="CG1803" s="170"/>
      <c r="CH1803" s="170"/>
      <c r="CI1803" s="170"/>
      <c r="CJ1803" s="170"/>
      <c r="CK1803" s="170"/>
      <c r="CL1803" s="170"/>
    </row>
    <row r="1804" spans="2:90" x14ac:dyDescent="0.4">
      <c r="B1804" s="171" t="s">
        <v>461</v>
      </c>
      <c r="E1804" s="8"/>
      <c r="H1804" s="170"/>
      <c r="I1804" s="172"/>
      <c r="J1804" s="172"/>
      <c r="K1804" s="193"/>
      <c r="L1804" s="193"/>
      <c r="M1804" s="193"/>
      <c r="N1804" s="193"/>
      <c r="O1804" s="193"/>
      <c r="P1804" s="193"/>
      <c r="R1804" s="194"/>
      <c r="S1804" s="195" t="str">
        <f t="shared" ref="S1804:CD1804" si="2107">S$16</f>
        <v>S$12</v>
      </c>
      <c r="T1804" s="195" t="str">
        <f t="shared" si="2107"/>
        <v>T$12</v>
      </c>
      <c r="U1804" s="195" t="str">
        <f t="shared" si="2107"/>
        <v>U$12</v>
      </c>
      <c r="V1804" s="195" t="str">
        <f t="shared" si="2107"/>
        <v>V$12</v>
      </c>
      <c r="W1804" s="195" t="str">
        <f t="shared" si="2107"/>
        <v>W$12</v>
      </c>
      <c r="X1804" s="195" t="str">
        <f t="shared" si="2107"/>
        <v>X$12</v>
      </c>
      <c r="Y1804" s="195" t="str">
        <f t="shared" si="2107"/>
        <v>Y$12</v>
      </c>
      <c r="Z1804" s="195" t="str">
        <f t="shared" si="2107"/>
        <v>Z$12</v>
      </c>
      <c r="AA1804" s="195" t="str">
        <f t="shared" si="2107"/>
        <v>AA$12</v>
      </c>
      <c r="AB1804" s="195" t="str">
        <f t="shared" si="2107"/>
        <v>AB$12</v>
      </c>
      <c r="AC1804" s="195" t="str">
        <f t="shared" si="2107"/>
        <v>AC$12</v>
      </c>
      <c r="AD1804" s="195" t="str">
        <f t="shared" si="2107"/>
        <v>AD$12</v>
      </c>
      <c r="AE1804" s="195" t="str">
        <f t="shared" si="2107"/>
        <v>AE$12</v>
      </c>
      <c r="AF1804" s="195" t="str">
        <f t="shared" si="2107"/>
        <v>AF$12</v>
      </c>
      <c r="AG1804" s="195" t="str">
        <f t="shared" si="2107"/>
        <v>AG$12</v>
      </c>
      <c r="AH1804" s="195" t="str">
        <f t="shared" si="2107"/>
        <v>AH$12</v>
      </c>
      <c r="AI1804" s="195" t="str">
        <f t="shared" si="2107"/>
        <v>AI$12</v>
      </c>
      <c r="AJ1804" s="195" t="str">
        <f t="shared" si="2107"/>
        <v>AJ$12</v>
      </c>
      <c r="AK1804" s="195" t="str">
        <f t="shared" si="2107"/>
        <v>AK$12</v>
      </c>
      <c r="AL1804" s="195" t="str">
        <f t="shared" si="2107"/>
        <v>AL$12</v>
      </c>
      <c r="AM1804" s="195" t="str">
        <f t="shared" si="2107"/>
        <v>AM$12</v>
      </c>
      <c r="AN1804" s="195" t="str">
        <f t="shared" si="2107"/>
        <v>AN$12</v>
      </c>
      <c r="AO1804" s="195" t="str">
        <f t="shared" si="2107"/>
        <v>AO$12</v>
      </c>
      <c r="AP1804" s="195" t="str">
        <f t="shared" si="2107"/>
        <v>AP$12</v>
      </c>
      <c r="AQ1804" s="195" t="str">
        <f t="shared" si="2107"/>
        <v>AQ$12</v>
      </c>
      <c r="AR1804" s="195" t="str">
        <f t="shared" si="2107"/>
        <v>AR$12</v>
      </c>
      <c r="AS1804" s="195" t="str">
        <f t="shared" si="2107"/>
        <v>AS$12</v>
      </c>
      <c r="AT1804" s="195" t="str">
        <f t="shared" si="2107"/>
        <v>AT$12</v>
      </c>
      <c r="AU1804" s="195" t="str">
        <f t="shared" si="2107"/>
        <v>AU$12</v>
      </c>
      <c r="AV1804" s="195" t="str">
        <f t="shared" si="2107"/>
        <v>AV$12</v>
      </c>
      <c r="AW1804" s="195" t="str">
        <f t="shared" si="2107"/>
        <v>AW$12</v>
      </c>
      <c r="AX1804" s="195" t="str">
        <f t="shared" si="2107"/>
        <v>AX$12</v>
      </c>
      <c r="AY1804" s="195" t="str">
        <f t="shared" si="2107"/>
        <v>AY$12</v>
      </c>
      <c r="AZ1804" s="195" t="str">
        <f t="shared" si="2107"/>
        <v>AZ$12</v>
      </c>
      <c r="BA1804" s="195" t="str">
        <f t="shared" si="2107"/>
        <v>BA$12</v>
      </c>
      <c r="BB1804" s="195" t="str">
        <f t="shared" si="2107"/>
        <v>BB$12</v>
      </c>
      <c r="BC1804" s="195" t="str">
        <f t="shared" si="2107"/>
        <v>BC$12</v>
      </c>
      <c r="BD1804" s="195" t="str">
        <f t="shared" si="2107"/>
        <v>BD$12</v>
      </c>
      <c r="BE1804" s="195" t="str">
        <f t="shared" si="2107"/>
        <v>BE$12</v>
      </c>
      <c r="BF1804" s="195" t="str">
        <f t="shared" si="2107"/>
        <v>BF$12</v>
      </c>
      <c r="BG1804" s="195" t="str">
        <f t="shared" si="2107"/>
        <v>BG$12</v>
      </c>
      <c r="BH1804" s="195" t="str">
        <f t="shared" si="2107"/>
        <v>BH$12</v>
      </c>
      <c r="BI1804" s="195" t="str">
        <f t="shared" si="2107"/>
        <v>BI$12</v>
      </c>
      <c r="BJ1804" s="195" t="str">
        <f t="shared" si="2107"/>
        <v>BJ$12</v>
      </c>
      <c r="BK1804" s="195" t="str">
        <f t="shared" si="2107"/>
        <v>BK$12</v>
      </c>
      <c r="BL1804" s="195" t="str">
        <f t="shared" si="2107"/>
        <v>BL$12</v>
      </c>
      <c r="BM1804" s="195" t="str">
        <f t="shared" si="2107"/>
        <v>BM$12</v>
      </c>
      <c r="BN1804" s="195" t="str">
        <f t="shared" si="2107"/>
        <v>BN$12</v>
      </c>
      <c r="BO1804" s="195" t="str">
        <f t="shared" si="2107"/>
        <v>BO$12</v>
      </c>
      <c r="BP1804" s="195" t="str">
        <f t="shared" si="2107"/>
        <v>BP$12</v>
      </c>
      <c r="BQ1804" s="195" t="str">
        <f t="shared" si="2107"/>
        <v>BQ$12</v>
      </c>
      <c r="BR1804" s="195" t="str">
        <f t="shared" si="2107"/>
        <v>BR$12</v>
      </c>
      <c r="BS1804" s="195" t="str">
        <f t="shared" si="2107"/>
        <v>BS$12</v>
      </c>
      <c r="BT1804" s="195" t="str">
        <f t="shared" si="2107"/>
        <v>BT$12</v>
      </c>
      <c r="BU1804" s="195" t="str">
        <f t="shared" si="2107"/>
        <v>BU$12</v>
      </c>
      <c r="BV1804" s="195" t="str">
        <f t="shared" si="2107"/>
        <v>BV$12</v>
      </c>
      <c r="BW1804" s="195" t="str">
        <f t="shared" si="2107"/>
        <v>BW$12</v>
      </c>
      <c r="BX1804" s="195" t="str">
        <f t="shared" si="2107"/>
        <v>BX$12</v>
      </c>
      <c r="BY1804" s="195" t="str">
        <f t="shared" si="2107"/>
        <v>BY$12</v>
      </c>
      <c r="BZ1804" s="195" t="str">
        <f t="shared" si="2107"/>
        <v>BZ$12</v>
      </c>
      <c r="CA1804" s="195" t="str">
        <f t="shared" si="2107"/>
        <v>CA$12</v>
      </c>
      <c r="CB1804" s="195" t="str">
        <f t="shared" si="2107"/>
        <v>CB$12</v>
      </c>
      <c r="CC1804" s="195" t="str">
        <f t="shared" si="2107"/>
        <v>CC$12</v>
      </c>
      <c r="CD1804" s="195" t="str">
        <f t="shared" si="2107"/>
        <v>CD$12</v>
      </c>
      <c r="CE1804" s="195" t="str">
        <f t="shared" ref="CE1804:CL1804" si="2108">CE$16</f>
        <v>CE$12</v>
      </c>
      <c r="CF1804" s="195" t="str">
        <f t="shared" si="2108"/>
        <v>CF$12</v>
      </c>
      <c r="CG1804" s="195" t="str">
        <f t="shared" si="2108"/>
        <v>CG$12</v>
      </c>
      <c r="CH1804" s="195" t="str">
        <f t="shared" si="2108"/>
        <v>CH$12</v>
      </c>
      <c r="CI1804" s="195" t="str">
        <f t="shared" si="2108"/>
        <v>CI$12</v>
      </c>
      <c r="CJ1804" s="195" t="str">
        <f t="shared" si="2108"/>
        <v>CJ$12</v>
      </c>
      <c r="CK1804" s="195" t="str">
        <f t="shared" si="2108"/>
        <v>CK$12</v>
      </c>
      <c r="CL1804" s="195" t="str">
        <f t="shared" si="2108"/>
        <v>CL$12</v>
      </c>
    </row>
    <row r="1805" spans="2:90" x14ac:dyDescent="0.4">
      <c r="B1805" s="171" t="s">
        <v>462</v>
      </c>
      <c r="E1805" s="8"/>
      <c r="H1805" s="196"/>
      <c r="I1805" s="197"/>
      <c r="J1805" s="197"/>
      <c r="K1805" s="198"/>
      <c r="L1805" s="198"/>
      <c r="M1805" s="198"/>
      <c r="N1805" s="198"/>
      <c r="O1805" s="198"/>
      <c r="P1805" s="198"/>
      <c r="R1805" s="198"/>
      <c r="S1805" s="195" t="str">
        <f t="shared" ref="S1805:CD1805" si="2109">S$17</f>
        <v>S$13</v>
      </c>
      <c r="T1805" s="195" t="str">
        <f t="shared" si="2109"/>
        <v>T$13</v>
      </c>
      <c r="U1805" s="195" t="str">
        <f t="shared" si="2109"/>
        <v>U$13</v>
      </c>
      <c r="V1805" s="195" t="str">
        <f t="shared" si="2109"/>
        <v>V$13</v>
      </c>
      <c r="W1805" s="195" t="str">
        <f t="shared" si="2109"/>
        <v>W$13</v>
      </c>
      <c r="X1805" s="195" t="str">
        <f t="shared" si="2109"/>
        <v>X$13</v>
      </c>
      <c r="Y1805" s="195" t="str">
        <f t="shared" si="2109"/>
        <v>Y$13</v>
      </c>
      <c r="Z1805" s="195" t="str">
        <f t="shared" si="2109"/>
        <v>Z$13</v>
      </c>
      <c r="AA1805" s="195" t="str">
        <f t="shared" si="2109"/>
        <v>AA$13</v>
      </c>
      <c r="AB1805" s="195" t="str">
        <f t="shared" si="2109"/>
        <v>AB$13</v>
      </c>
      <c r="AC1805" s="195" t="str">
        <f t="shared" si="2109"/>
        <v>AC$13</v>
      </c>
      <c r="AD1805" s="195" t="str">
        <f t="shared" si="2109"/>
        <v>AD$13</v>
      </c>
      <c r="AE1805" s="195" t="str">
        <f t="shared" si="2109"/>
        <v>AE$13</v>
      </c>
      <c r="AF1805" s="195" t="str">
        <f t="shared" si="2109"/>
        <v>AF$13</v>
      </c>
      <c r="AG1805" s="195" t="str">
        <f t="shared" si="2109"/>
        <v>AG$13</v>
      </c>
      <c r="AH1805" s="195" t="str">
        <f t="shared" si="2109"/>
        <v>AH$13</v>
      </c>
      <c r="AI1805" s="195" t="str">
        <f t="shared" si="2109"/>
        <v>AI$13</v>
      </c>
      <c r="AJ1805" s="195" t="str">
        <f t="shared" si="2109"/>
        <v>AJ$13</v>
      </c>
      <c r="AK1805" s="195" t="str">
        <f t="shared" si="2109"/>
        <v>AK$13</v>
      </c>
      <c r="AL1805" s="195" t="str">
        <f t="shared" si="2109"/>
        <v>AL$13</v>
      </c>
      <c r="AM1805" s="195" t="str">
        <f t="shared" si="2109"/>
        <v>AM$13</v>
      </c>
      <c r="AN1805" s="195" t="str">
        <f t="shared" si="2109"/>
        <v>AN$13</v>
      </c>
      <c r="AO1805" s="195" t="str">
        <f t="shared" si="2109"/>
        <v>AO$13</v>
      </c>
      <c r="AP1805" s="195" t="str">
        <f t="shared" si="2109"/>
        <v>AP$13</v>
      </c>
      <c r="AQ1805" s="195" t="str">
        <f t="shared" si="2109"/>
        <v>AQ$13</v>
      </c>
      <c r="AR1805" s="195" t="str">
        <f t="shared" si="2109"/>
        <v>AR$13</v>
      </c>
      <c r="AS1805" s="195" t="str">
        <f t="shared" si="2109"/>
        <v>AS$13</v>
      </c>
      <c r="AT1805" s="195" t="str">
        <f t="shared" si="2109"/>
        <v>AT$13</v>
      </c>
      <c r="AU1805" s="195" t="str">
        <f t="shared" si="2109"/>
        <v>AU$13</v>
      </c>
      <c r="AV1805" s="195" t="str">
        <f t="shared" si="2109"/>
        <v>AV$13</v>
      </c>
      <c r="AW1805" s="195" t="str">
        <f t="shared" si="2109"/>
        <v>AW$13</v>
      </c>
      <c r="AX1805" s="195" t="str">
        <f t="shared" si="2109"/>
        <v>AX$13</v>
      </c>
      <c r="AY1805" s="195" t="str">
        <f t="shared" si="2109"/>
        <v>AY$13</v>
      </c>
      <c r="AZ1805" s="195" t="str">
        <f t="shared" si="2109"/>
        <v>AZ$13</v>
      </c>
      <c r="BA1805" s="195" t="str">
        <f t="shared" si="2109"/>
        <v>BA$13</v>
      </c>
      <c r="BB1805" s="195" t="str">
        <f t="shared" si="2109"/>
        <v>BB$13</v>
      </c>
      <c r="BC1805" s="195" t="str">
        <f t="shared" si="2109"/>
        <v>BC$13</v>
      </c>
      <c r="BD1805" s="195" t="str">
        <f t="shared" si="2109"/>
        <v>BD$13</v>
      </c>
      <c r="BE1805" s="195" t="str">
        <f t="shared" si="2109"/>
        <v>BE$13</v>
      </c>
      <c r="BF1805" s="195" t="str">
        <f t="shared" si="2109"/>
        <v>BF$13</v>
      </c>
      <c r="BG1805" s="195" t="str">
        <f t="shared" si="2109"/>
        <v>BG$13</v>
      </c>
      <c r="BH1805" s="195" t="str">
        <f t="shared" si="2109"/>
        <v>BH$13</v>
      </c>
      <c r="BI1805" s="195" t="str">
        <f t="shared" si="2109"/>
        <v>BI$13</v>
      </c>
      <c r="BJ1805" s="195" t="str">
        <f t="shared" si="2109"/>
        <v>BJ$13</v>
      </c>
      <c r="BK1805" s="195" t="str">
        <f t="shared" si="2109"/>
        <v>BK$13</v>
      </c>
      <c r="BL1805" s="195" t="str">
        <f t="shared" si="2109"/>
        <v>BL$13</v>
      </c>
      <c r="BM1805" s="195" t="str">
        <f t="shared" si="2109"/>
        <v>BM$13</v>
      </c>
      <c r="BN1805" s="195" t="str">
        <f t="shared" si="2109"/>
        <v>BN$13</v>
      </c>
      <c r="BO1805" s="195" t="str">
        <f t="shared" si="2109"/>
        <v>BO$13</v>
      </c>
      <c r="BP1805" s="195" t="str">
        <f t="shared" si="2109"/>
        <v>BP$13</v>
      </c>
      <c r="BQ1805" s="195" t="str">
        <f t="shared" si="2109"/>
        <v>BQ$13</v>
      </c>
      <c r="BR1805" s="195" t="str">
        <f t="shared" si="2109"/>
        <v>BR$13</v>
      </c>
      <c r="BS1805" s="195" t="str">
        <f t="shared" si="2109"/>
        <v>BS$13</v>
      </c>
      <c r="BT1805" s="195" t="str">
        <f t="shared" si="2109"/>
        <v>BT$13</v>
      </c>
      <c r="BU1805" s="195" t="str">
        <f t="shared" si="2109"/>
        <v>BU$13</v>
      </c>
      <c r="BV1805" s="195" t="str">
        <f t="shared" si="2109"/>
        <v>BV$13</v>
      </c>
      <c r="BW1805" s="195" t="str">
        <f t="shared" si="2109"/>
        <v>BW$13</v>
      </c>
      <c r="BX1805" s="195" t="str">
        <f t="shared" si="2109"/>
        <v>BX$13</v>
      </c>
      <c r="BY1805" s="195" t="str">
        <f t="shared" si="2109"/>
        <v>BY$13</v>
      </c>
      <c r="BZ1805" s="195" t="str">
        <f t="shared" si="2109"/>
        <v>BZ$13</v>
      </c>
      <c r="CA1805" s="195" t="str">
        <f t="shared" si="2109"/>
        <v>CA$13</v>
      </c>
      <c r="CB1805" s="195" t="str">
        <f t="shared" si="2109"/>
        <v>CB$13</v>
      </c>
      <c r="CC1805" s="195" t="str">
        <f t="shared" si="2109"/>
        <v>CC$13</v>
      </c>
      <c r="CD1805" s="195" t="str">
        <f t="shared" si="2109"/>
        <v>CD$13</v>
      </c>
      <c r="CE1805" s="195" t="str">
        <f t="shared" ref="CE1805:CL1805" si="2110">CE$17</f>
        <v>CE$13</v>
      </c>
      <c r="CF1805" s="195" t="str">
        <f t="shared" si="2110"/>
        <v>CF$13</v>
      </c>
      <c r="CG1805" s="195" t="str">
        <f t="shared" si="2110"/>
        <v>CG$13</v>
      </c>
      <c r="CH1805" s="195" t="str">
        <f t="shared" si="2110"/>
        <v>CH$13</v>
      </c>
      <c r="CI1805" s="195" t="str">
        <f t="shared" si="2110"/>
        <v>CI$13</v>
      </c>
      <c r="CJ1805" s="195" t="str">
        <f t="shared" si="2110"/>
        <v>CJ$13</v>
      </c>
      <c r="CK1805" s="195" t="str">
        <f t="shared" si="2110"/>
        <v>CK$13</v>
      </c>
      <c r="CL1805" s="195" t="str">
        <f t="shared" si="2110"/>
        <v>CL$13</v>
      </c>
    </row>
    <row r="1806" spans="2:90" x14ac:dyDescent="0.4">
      <c r="B1806" s="171" t="s">
        <v>491</v>
      </c>
      <c r="E1806" s="8"/>
      <c r="H1806" s="196"/>
      <c r="I1806" s="197"/>
      <c r="J1806" s="197"/>
      <c r="K1806" s="198"/>
      <c r="L1806" s="198"/>
      <c r="M1806" s="198"/>
      <c r="N1806" s="198"/>
      <c r="O1806" s="198"/>
      <c r="P1806" s="198"/>
      <c r="R1806" s="198"/>
      <c r="S1806" s="186"/>
      <c r="T1806" s="186"/>
      <c r="U1806" s="186"/>
      <c r="V1806" s="186"/>
      <c r="W1806" s="186"/>
      <c r="X1806" s="186"/>
      <c r="Y1806" s="186"/>
      <c r="Z1806" s="186"/>
      <c r="AA1806" s="186"/>
      <c r="AB1806" s="186"/>
      <c r="AC1806" s="186"/>
      <c r="AD1806" s="186"/>
      <c r="AE1806" s="186"/>
      <c r="AF1806" s="186"/>
      <c r="AG1806" s="186"/>
      <c r="AH1806" s="186"/>
      <c r="AI1806" s="186"/>
      <c r="AJ1806" s="186"/>
      <c r="AK1806" s="186"/>
      <c r="AL1806" s="186"/>
      <c r="AM1806" s="186"/>
      <c r="AN1806" s="186"/>
      <c r="AO1806" s="186"/>
      <c r="AP1806" s="186"/>
      <c r="AQ1806" s="186"/>
      <c r="AR1806" s="186"/>
      <c r="AS1806" s="186"/>
      <c r="AT1806" s="186"/>
      <c r="AU1806" s="186"/>
      <c r="AV1806" s="186"/>
      <c r="AW1806" s="186"/>
      <c r="AX1806" s="186"/>
      <c r="AY1806" s="186"/>
      <c r="AZ1806" s="186"/>
      <c r="BA1806" s="186"/>
      <c r="BB1806" s="186"/>
      <c r="BC1806" s="186"/>
      <c r="BD1806" s="186"/>
      <c r="BE1806" s="186"/>
      <c r="BF1806" s="186"/>
      <c r="BG1806" s="186"/>
      <c r="BH1806" s="186"/>
      <c r="BI1806" s="186"/>
      <c r="BJ1806" s="186"/>
      <c r="BK1806" s="186"/>
      <c r="BL1806" s="186"/>
      <c r="BM1806" s="186"/>
      <c r="BN1806" s="186"/>
      <c r="BO1806" s="186"/>
      <c r="BP1806" s="186"/>
      <c r="BQ1806" s="186"/>
      <c r="BR1806" s="186"/>
      <c r="BS1806" s="186"/>
      <c r="BT1806" s="186"/>
      <c r="BU1806" s="186"/>
      <c r="BV1806" s="186"/>
      <c r="BW1806" s="186"/>
      <c r="BX1806" s="186"/>
      <c r="BY1806" s="186"/>
      <c r="BZ1806" s="186"/>
      <c r="CA1806" s="186"/>
      <c r="CB1806" s="186"/>
      <c r="CC1806" s="186"/>
      <c r="CD1806" s="186"/>
      <c r="CE1806" s="186"/>
      <c r="CF1806" s="186"/>
      <c r="CG1806" s="186"/>
      <c r="CH1806" s="186"/>
      <c r="CI1806" s="186"/>
      <c r="CJ1806" s="186"/>
      <c r="CK1806" s="186"/>
      <c r="CL1806" s="186"/>
    </row>
    <row r="1807" spans="2:90" x14ac:dyDescent="0.4">
      <c r="B1807" s="171" t="s">
        <v>505</v>
      </c>
      <c r="E1807" s="8"/>
      <c r="H1807" s="196"/>
      <c r="I1807" s="197"/>
      <c r="J1807" s="197"/>
      <c r="K1807" s="198"/>
      <c r="L1807" s="198"/>
      <c r="M1807" s="198"/>
      <c r="N1807" s="198"/>
      <c r="O1807" s="198"/>
      <c r="P1807" s="198"/>
      <c r="R1807" s="198"/>
      <c r="S1807" s="186"/>
      <c r="T1807" s="186"/>
      <c r="U1807" s="186"/>
      <c r="V1807" s="186"/>
      <c r="W1807" s="186"/>
      <c r="X1807" s="186"/>
      <c r="Y1807" s="186"/>
      <c r="Z1807" s="186"/>
      <c r="AA1807" s="186"/>
      <c r="AB1807" s="186"/>
      <c r="AC1807" s="186"/>
      <c r="AD1807" s="186"/>
      <c r="AE1807" s="186"/>
      <c r="AF1807" s="186"/>
      <c r="AG1807" s="186"/>
      <c r="AH1807" s="186"/>
      <c r="AI1807" s="186"/>
      <c r="AJ1807" s="186"/>
      <c r="AK1807" s="186"/>
      <c r="AL1807" s="186"/>
      <c r="AM1807" s="186"/>
      <c r="AN1807" s="186"/>
      <c r="AO1807" s="186"/>
      <c r="AP1807" s="186"/>
      <c r="AQ1807" s="186"/>
      <c r="AR1807" s="186"/>
      <c r="AS1807" s="186"/>
      <c r="AT1807" s="186"/>
      <c r="AU1807" s="186"/>
      <c r="AV1807" s="186"/>
      <c r="AW1807" s="186"/>
      <c r="AX1807" s="186"/>
      <c r="AY1807" s="186"/>
      <c r="AZ1807" s="186"/>
      <c r="BA1807" s="186"/>
      <c r="BB1807" s="186"/>
      <c r="BC1807" s="186"/>
      <c r="BD1807" s="186"/>
      <c r="BE1807" s="186"/>
      <c r="BF1807" s="186"/>
      <c r="BG1807" s="186"/>
      <c r="BH1807" s="186"/>
      <c r="BI1807" s="186"/>
      <c r="BJ1807" s="186"/>
      <c r="BK1807" s="186"/>
      <c r="BL1807" s="186"/>
      <c r="BM1807" s="186"/>
      <c r="BN1807" s="186"/>
      <c r="BO1807" s="186"/>
      <c r="BP1807" s="186"/>
      <c r="BQ1807" s="186"/>
      <c r="BR1807" s="186"/>
      <c r="BS1807" s="186"/>
      <c r="BT1807" s="186"/>
      <c r="BU1807" s="186"/>
      <c r="BV1807" s="186"/>
      <c r="BW1807" s="186"/>
      <c r="BX1807" s="186"/>
      <c r="BY1807" s="186"/>
      <c r="BZ1807" s="186"/>
      <c r="CA1807" s="186"/>
      <c r="CB1807" s="186"/>
      <c r="CC1807" s="186"/>
      <c r="CD1807" s="186"/>
      <c r="CE1807" s="186"/>
      <c r="CF1807" s="186"/>
      <c r="CG1807" s="186"/>
      <c r="CH1807" s="186"/>
      <c r="CI1807" s="186"/>
      <c r="CJ1807" s="186"/>
      <c r="CK1807" s="186"/>
      <c r="CL1807" s="186"/>
    </row>
    <row r="1808" spans="2:90" x14ac:dyDescent="0.4">
      <c r="B1808" s="171" t="s">
        <v>463</v>
      </c>
      <c r="E1808" s="8"/>
      <c r="H1808" s="196"/>
      <c r="I1808" s="197"/>
      <c r="J1808" s="197"/>
      <c r="K1808" s="198"/>
      <c r="L1808" s="198"/>
      <c r="M1808" s="198"/>
      <c r="N1808" s="198"/>
      <c r="O1808" s="198"/>
      <c r="P1808" s="198"/>
      <c r="R1808" s="198"/>
      <c r="S1808" s="186" t="str">
        <f t="shared" ref="S1808:CD1808" si="2111">S$18</f>
        <v>S$14</v>
      </c>
      <c r="T1808" s="186" t="str">
        <f t="shared" si="2111"/>
        <v>T$14</v>
      </c>
      <c r="U1808" s="186" t="str">
        <f t="shared" si="2111"/>
        <v>U$14</v>
      </c>
      <c r="V1808" s="186" t="str">
        <f t="shared" si="2111"/>
        <v>V$14</v>
      </c>
      <c r="W1808" s="186" t="str">
        <f t="shared" si="2111"/>
        <v>W$14</v>
      </c>
      <c r="X1808" s="186" t="str">
        <f t="shared" si="2111"/>
        <v>X$14</v>
      </c>
      <c r="Y1808" s="186" t="str">
        <f t="shared" si="2111"/>
        <v>Y$14</v>
      </c>
      <c r="Z1808" s="186" t="str">
        <f t="shared" si="2111"/>
        <v>Z$14</v>
      </c>
      <c r="AA1808" s="186" t="str">
        <f t="shared" si="2111"/>
        <v>AA$14</v>
      </c>
      <c r="AB1808" s="186" t="str">
        <f t="shared" si="2111"/>
        <v>AB$14</v>
      </c>
      <c r="AC1808" s="186" t="str">
        <f t="shared" si="2111"/>
        <v>AC$14</v>
      </c>
      <c r="AD1808" s="186" t="str">
        <f t="shared" si="2111"/>
        <v>AD$14</v>
      </c>
      <c r="AE1808" s="186" t="str">
        <f t="shared" si="2111"/>
        <v>AE$14</v>
      </c>
      <c r="AF1808" s="186" t="str">
        <f t="shared" si="2111"/>
        <v>AF$14</v>
      </c>
      <c r="AG1808" s="186" t="str">
        <f t="shared" si="2111"/>
        <v>AG$14</v>
      </c>
      <c r="AH1808" s="186" t="str">
        <f t="shared" si="2111"/>
        <v>AH$14</v>
      </c>
      <c r="AI1808" s="186" t="str">
        <f t="shared" si="2111"/>
        <v>AI$14</v>
      </c>
      <c r="AJ1808" s="186" t="str">
        <f t="shared" si="2111"/>
        <v>AJ$14</v>
      </c>
      <c r="AK1808" s="186" t="str">
        <f t="shared" si="2111"/>
        <v>AK$14</v>
      </c>
      <c r="AL1808" s="186" t="str">
        <f t="shared" si="2111"/>
        <v>AL$14</v>
      </c>
      <c r="AM1808" s="186" t="str">
        <f t="shared" si="2111"/>
        <v>AM$14</v>
      </c>
      <c r="AN1808" s="186" t="str">
        <f t="shared" si="2111"/>
        <v>AN$14</v>
      </c>
      <c r="AO1808" s="186" t="str">
        <f t="shared" si="2111"/>
        <v>AO$14</v>
      </c>
      <c r="AP1808" s="186" t="str">
        <f t="shared" si="2111"/>
        <v>AP$14</v>
      </c>
      <c r="AQ1808" s="186" t="str">
        <f t="shared" si="2111"/>
        <v>AQ$14</v>
      </c>
      <c r="AR1808" s="186" t="str">
        <f t="shared" si="2111"/>
        <v>AR$14</v>
      </c>
      <c r="AS1808" s="186" t="str">
        <f t="shared" si="2111"/>
        <v>AS$14</v>
      </c>
      <c r="AT1808" s="186" t="str">
        <f t="shared" si="2111"/>
        <v>AT$14</v>
      </c>
      <c r="AU1808" s="186" t="str">
        <f t="shared" si="2111"/>
        <v>AU$14</v>
      </c>
      <c r="AV1808" s="186" t="str">
        <f t="shared" si="2111"/>
        <v>AV$14</v>
      </c>
      <c r="AW1808" s="186" t="str">
        <f t="shared" si="2111"/>
        <v>AW$14</v>
      </c>
      <c r="AX1808" s="186" t="str">
        <f t="shared" si="2111"/>
        <v>AX$14</v>
      </c>
      <c r="AY1808" s="186" t="str">
        <f t="shared" si="2111"/>
        <v>AY$14</v>
      </c>
      <c r="AZ1808" s="186" t="str">
        <f t="shared" si="2111"/>
        <v>AZ$14</v>
      </c>
      <c r="BA1808" s="186" t="str">
        <f t="shared" si="2111"/>
        <v>BA$14</v>
      </c>
      <c r="BB1808" s="186" t="str">
        <f t="shared" si="2111"/>
        <v>BB$14</v>
      </c>
      <c r="BC1808" s="186" t="str">
        <f t="shared" si="2111"/>
        <v>BC$14</v>
      </c>
      <c r="BD1808" s="186" t="str">
        <f t="shared" si="2111"/>
        <v>BD$14</v>
      </c>
      <c r="BE1808" s="186" t="str">
        <f t="shared" si="2111"/>
        <v>BE$14</v>
      </c>
      <c r="BF1808" s="186" t="str">
        <f t="shared" si="2111"/>
        <v>BF$14</v>
      </c>
      <c r="BG1808" s="186" t="str">
        <f t="shared" si="2111"/>
        <v>BG$14</v>
      </c>
      <c r="BH1808" s="186" t="str">
        <f t="shared" si="2111"/>
        <v>BH$14</v>
      </c>
      <c r="BI1808" s="186" t="str">
        <f t="shared" si="2111"/>
        <v>BI$14</v>
      </c>
      <c r="BJ1808" s="186" t="str">
        <f t="shared" si="2111"/>
        <v>BJ$14</v>
      </c>
      <c r="BK1808" s="186" t="str">
        <f t="shared" si="2111"/>
        <v>BK$14</v>
      </c>
      <c r="BL1808" s="186" t="str">
        <f t="shared" si="2111"/>
        <v>BL$14</v>
      </c>
      <c r="BM1808" s="186" t="str">
        <f t="shared" si="2111"/>
        <v>BM$14</v>
      </c>
      <c r="BN1808" s="186" t="str">
        <f t="shared" si="2111"/>
        <v>BN$14</v>
      </c>
      <c r="BO1808" s="186" t="str">
        <f t="shared" si="2111"/>
        <v>BO$14</v>
      </c>
      <c r="BP1808" s="186" t="str">
        <f t="shared" si="2111"/>
        <v>BP$14</v>
      </c>
      <c r="BQ1808" s="186" t="str">
        <f t="shared" si="2111"/>
        <v>BQ$14</v>
      </c>
      <c r="BR1808" s="186" t="str">
        <f t="shared" si="2111"/>
        <v>BR$14</v>
      </c>
      <c r="BS1808" s="186" t="str">
        <f t="shared" si="2111"/>
        <v>BS$14</v>
      </c>
      <c r="BT1808" s="186" t="str">
        <f t="shared" si="2111"/>
        <v>BT$14</v>
      </c>
      <c r="BU1808" s="186" t="str">
        <f t="shared" si="2111"/>
        <v>BU$14</v>
      </c>
      <c r="BV1808" s="186" t="str">
        <f t="shared" si="2111"/>
        <v>BV$14</v>
      </c>
      <c r="BW1808" s="186" t="str">
        <f t="shared" si="2111"/>
        <v>BW$14</v>
      </c>
      <c r="BX1808" s="186" t="str">
        <f t="shared" si="2111"/>
        <v>BX$14</v>
      </c>
      <c r="BY1808" s="186" t="str">
        <f t="shared" si="2111"/>
        <v>BY$14</v>
      </c>
      <c r="BZ1808" s="186" t="str">
        <f t="shared" si="2111"/>
        <v>BZ$14</v>
      </c>
      <c r="CA1808" s="186" t="str">
        <f t="shared" si="2111"/>
        <v>CA$14</v>
      </c>
      <c r="CB1808" s="186" t="str">
        <f t="shared" si="2111"/>
        <v>CB$14</v>
      </c>
      <c r="CC1808" s="186" t="str">
        <f t="shared" si="2111"/>
        <v>CC$14</v>
      </c>
      <c r="CD1808" s="186" t="str">
        <f t="shared" si="2111"/>
        <v>CD$14</v>
      </c>
      <c r="CE1808" s="186" t="str">
        <f t="shared" ref="CE1808:CL1808" si="2112">CE$18</f>
        <v>CE$14</v>
      </c>
      <c r="CF1808" s="186" t="str">
        <f t="shared" si="2112"/>
        <v>CF$14</v>
      </c>
      <c r="CG1808" s="186" t="str">
        <f t="shared" si="2112"/>
        <v>CG$14</v>
      </c>
      <c r="CH1808" s="186" t="str">
        <f t="shared" si="2112"/>
        <v>CH$14</v>
      </c>
      <c r="CI1808" s="186" t="str">
        <f t="shared" si="2112"/>
        <v>CI$14</v>
      </c>
      <c r="CJ1808" s="186" t="str">
        <f t="shared" si="2112"/>
        <v>CJ$14</v>
      </c>
      <c r="CK1808" s="186" t="str">
        <f t="shared" si="2112"/>
        <v>CK$14</v>
      </c>
      <c r="CL1808" s="186" t="str">
        <f t="shared" si="2112"/>
        <v>CL$14</v>
      </c>
    </row>
    <row r="1809" spans="2:90" x14ac:dyDescent="0.4">
      <c r="B1809" s="171" t="s">
        <v>464</v>
      </c>
      <c r="E1809" s="8"/>
      <c r="H1809" s="196"/>
      <c r="I1809" s="197"/>
      <c r="J1809" s="197"/>
      <c r="K1809" s="198"/>
      <c r="L1809" s="198"/>
      <c r="M1809" s="198"/>
      <c r="N1809" s="198"/>
      <c r="O1809" s="198"/>
      <c r="P1809" s="198"/>
      <c r="R1809" s="198"/>
      <c r="S1809" s="186" t="str">
        <f t="shared" ref="S1809:CD1809" si="2113">S$19</f>
        <v>S$15</v>
      </c>
      <c r="T1809" s="186" t="str">
        <f t="shared" si="2113"/>
        <v>T$15</v>
      </c>
      <c r="U1809" s="186" t="str">
        <f t="shared" si="2113"/>
        <v>U$15</v>
      </c>
      <c r="V1809" s="186" t="str">
        <f t="shared" si="2113"/>
        <v>V$15</v>
      </c>
      <c r="W1809" s="186" t="str">
        <f t="shared" si="2113"/>
        <v>W$15</v>
      </c>
      <c r="X1809" s="186" t="str">
        <f t="shared" si="2113"/>
        <v>X$15</v>
      </c>
      <c r="Y1809" s="186" t="str">
        <f t="shared" si="2113"/>
        <v>Y$15</v>
      </c>
      <c r="Z1809" s="186" t="str">
        <f t="shared" si="2113"/>
        <v>Z$15</v>
      </c>
      <c r="AA1809" s="186" t="str">
        <f t="shared" si="2113"/>
        <v>AA$15</v>
      </c>
      <c r="AB1809" s="186" t="str">
        <f t="shared" si="2113"/>
        <v>AB$15</v>
      </c>
      <c r="AC1809" s="186" t="str">
        <f t="shared" si="2113"/>
        <v>AC$15</v>
      </c>
      <c r="AD1809" s="186" t="str">
        <f t="shared" si="2113"/>
        <v>AD$15</v>
      </c>
      <c r="AE1809" s="186" t="str">
        <f t="shared" si="2113"/>
        <v>AE$15</v>
      </c>
      <c r="AF1809" s="186" t="str">
        <f t="shared" si="2113"/>
        <v>AF$15</v>
      </c>
      <c r="AG1809" s="186" t="str">
        <f t="shared" si="2113"/>
        <v>AG$15</v>
      </c>
      <c r="AH1809" s="186" t="str">
        <f t="shared" si="2113"/>
        <v>AH$15</v>
      </c>
      <c r="AI1809" s="186" t="str">
        <f t="shared" si="2113"/>
        <v>AI$15</v>
      </c>
      <c r="AJ1809" s="186" t="str">
        <f t="shared" si="2113"/>
        <v>AJ$15</v>
      </c>
      <c r="AK1809" s="186" t="str">
        <f t="shared" si="2113"/>
        <v>AK$15</v>
      </c>
      <c r="AL1809" s="186" t="str">
        <f t="shared" si="2113"/>
        <v>AL$15</v>
      </c>
      <c r="AM1809" s="186" t="str">
        <f t="shared" si="2113"/>
        <v>AM$15</v>
      </c>
      <c r="AN1809" s="186" t="str">
        <f t="shared" si="2113"/>
        <v>AN$15</v>
      </c>
      <c r="AO1809" s="186" t="str">
        <f t="shared" si="2113"/>
        <v>AO$15</v>
      </c>
      <c r="AP1809" s="186" t="str">
        <f t="shared" si="2113"/>
        <v>AP$15</v>
      </c>
      <c r="AQ1809" s="186" t="str">
        <f t="shared" si="2113"/>
        <v>AQ$15</v>
      </c>
      <c r="AR1809" s="186" t="str">
        <f t="shared" si="2113"/>
        <v>AR$15</v>
      </c>
      <c r="AS1809" s="186" t="str">
        <f t="shared" si="2113"/>
        <v>AS$15</v>
      </c>
      <c r="AT1809" s="186" t="str">
        <f t="shared" si="2113"/>
        <v>AT$15</v>
      </c>
      <c r="AU1809" s="186" t="str">
        <f t="shared" si="2113"/>
        <v>AU$15</v>
      </c>
      <c r="AV1809" s="186" t="str">
        <f t="shared" si="2113"/>
        <v>AV$15</v>
      </c>
      <c r="AW1809" s="186" t="str">
        <f t="shared" si="2113"/>
        <v>AW$15</v>
      </c>
      <c r="AX1809" s="186" t="str">
        <f t="shared" si="2113"/>
        <v>AX$15</v>
      </c>
      <c r="AY1809" s="186" t="str">
        <f t="shared" si="2113"/>
        <v>AY$15</v>
      </c>
      <c r="AZ1809" s="186" t="str">
        <f t="shared" si="2113"/>
        <v>AZ$15</v>
      </c>
      <c r="BA1809" s="186" t="str">
        <f t="shared" si="2113"/>
        <v>BA$15</v>
      </c>
      <c r="BB1809" s="186" t="str">
        <f t="shared" si="2113"/>
        <v>BB$15</v>
      </c>
      <c r="BC1809" s="186" t="str">
        <f t="shared" si="2113"/>
        <v>BC$15</v>
      </c>
      <c r="BD1809" s="186" t="str">
        <f t="shared" si="2113"/>
        <v>BD$15</v>
      </c>
      <c r="BE1809" s="186" t="str">
        <f t="shared" si="2113"/>
        <v>BE$15</v>
      </c>
      <c r="BF1809" s="186" t="str">
        <f t="shared" si="2113"/>
        <v>BF$15</v>
      </c>
      <c r="BG1809" s="186" t="str">
        <f t="shared" si="2113"/>
        <v>BG$15</v>
      </c>
      <c r="BH1809" s="186" t="str">
        <f t="shared" si="2113"/>
        <v>BH$15</v>
      </c>
      <c r="BI1809" s="186" t="str">
        <f t="shared" si="2113"/>
        <v>BI$15</v>
      </c>
      <c r="BJ1809" s="186" t="str">
        <f t="shared" si="2113"/>
        <v>BJ$15</v>
      </c>
      <c r="BK1809" s="186" t="str">
        <f t="shared" si="2113"/>
        <v>BK$15</v>
      </c>
      <c r="BL1809" s="186" t="str">
        <f t="shared" si="2113"/>
        <v>BL$15</v>
      </c>
      <c r="BM1809" s="186" t="str">
        <f t="shared" si="2113"/>
        <v>BM$15</v>
      </c>
      <c r="BN1809" s="186" t="str">
        <f t="shared" si="2113"/>
        <v>BN$15</v>
      </c>
      <c r="BO1809" s="186" t="str">
        <f t="shared" si="2113"/>
        <v>BO$15</v>
      </c>
      <c r="BP1809" s="186" t="str">
        <f t="shared" si="2113"/>
        <v>BP$15</v>
      </c>
      <c r="BQ1809" s="186" t="str">
        <f t="shared" si="2113"/>
        <v>BQ$15</v>
      </c>
      <c r="BR1809" s="186" t="str">
        <f t="shared" si="2113"/>
        <v>BR$15</v>
      </c>
      <c r="BS1809" s="186" t="str">
        <f t="shared" si="2113"/>
        <v>BS$15</v>
      </c>
      <c r="BT1809" s="186" t="str">
        <f t="shared" si="2113"/>
        <v>BT$15</v>
      </c>
      <c r="BU1809" s="186" t="str">
        <f t="shared" si="2113"/>
        <v>BU$15</v>
      </c>
      <c r="BV1809" s="186" t="str">
        <f t="shared" si="2113"/>
        <v>BV$15</v>
      </c>
      <c r="BW1809" s="186" t="str">
        <f t="shared" si="2113"/>
        <v>BW$15</v>
      </c>
      <c r="BX1809" s="186" t="str">
        <f t="shared" si="2113"/>
        <v>BX$15</v>
      </c>
      <c r="BY1809" s="186" t="str">
        <f t="shared" si="2113"/>
        <v>BY$15</v>
      </c>
      <c r="BZ1809" s="186" t="str">
        <f t="shared" si="2113"/>
        <v>BZ$15</v>
      </c>
      <c r="CA1809" s="186" t="str">
        <f t="shared" si="2113"/>
        <v>CA$15</v>
      </c>
      <c r="CB1809" s="186" t="str">
        <f t="shared" si="2113"/>
        <v>CB$15</v>
      </c>
      <c r="CC1809" s="186" t="str">
        <f t="shared" si="2113"/>
        <v>CC$15</v>
      </c>
      <c r="CD1809" s="186" t="str">
        <f t="shared" si="2113"/>
        <v>CD$15</v>
      </c>
      <c r="CE1809" s="186" t="str">
        <f t="shared" ref="CE1809:CL1809" si="2114">CE$19</f>
        <v>CE$15</v>
      </c>
      <c r="CF1809" s="186" t="str">
        <f t="shared" si="2114"/>
        <v>CF$15</v>
      </c>
      <c r="CG1809" s="186" t="str">
        <f t="shared" si="2114"/>
        <v>CG$15</v>
      </c>
      <c r="CH1809" s="186" t="str">
        <f t="shared" si="2114"/>
        <v>CH$15</v>
      </c>
      <c r="CI1809" s="186" t="str">
        <f t="shared" si="2114"/>
        <v>CI$15</v>
      </c>
      <c r="CJ1809" s="186" t="str">
        <f t="shared" si="2114"/>
        <v>CJ$15</v>
      </c>
      <c r="CK1809" s="186" t="str">
        <f t="shared" si="2114"/>
        <v>CK$15</v>
      </c>
      <c r="CL1809" s="186" t="str">
        <f t="shared" si="2114"/>
        <v>CL$15</v>
      </c>
    </row>
    <row r="1810" spans="2:90" x14ac:dyDescent="0.4">
      <c r="B1810" s="139" t="s">
        <v>1001</v>
      </c>
      <c r="C1810" s="31"/>
      <c r="D1810" t="s">
        <v>996</v>
      </c>
      <c r="E1810" s="8" t="str">
        <f t="shared" ref="E1810" si="2115">ROW()&amp;" "&amp;D1810</f>
        <v>1810 HOURLY-S</v>
      </c>
      <c r="F1810" t="s">
        <v>153</v>
      </c>
      <c r="G1810" s="31" t="s">
        <v>81</v>
      </c>
      <c r="H1810" s="138"/>
      <c r="I1810" s="140"/>
      <c r="J1810" s="140"/>
      <c r="K1810" s="138"/>
      <c r="L1810" s="138"/>
      <c r="M1810" s="138"/>
      <c r="N1810" s="138"/>
      <c r="O1810" s="138"/>
      <c r="P1810" s="138"/>
      <c r="R1810" s="139"/>
      <c r="S1810" s="139"/>
      <c r="T1810" s="139"/>
      <c r="U1810" s="139"/>
      <c r="V1810" s="139"/>
      <c r="W1810" s="139"/>
      <c r="X1810" s="139"/>
      <c r="Y1810" s="139"/>
      <c r="Z1810" s="139"/>
      <c r="AA1810" s="139"/>
      <c r="AB1810" s="139"/>
      <c r="AC1810" s="139"/>
      <c r="AD1810" s="139"/>
      <c r="AE1810" s="139"/>
      <c r="AF1810" s="139"/>
      <c r="AG1810" s="139"/>
      <c r="AH1810" s="139"/>
      <c r="AI1810" s="139"/>
      <c r="AJ1810" s="139"/>
      <c r="AK1810" s="139"/>
      <c r="AL1810" s="139"/>
      <c r="AM1810" s="139"/>
      <c r="AN1810" s="139"/>
      <c r="AO1810" s="139"/>
      <c r="AP1810" s="139"/>
      <c r="AQ1810" s="139"/>
      <c r="AR1810" s="139"/>
      <c r="AS1810" s="139"/>
      <c r="AT1810" s="139"/>
      <c r="AU1810" s="139"/>
      <c r="AV1810" s="139"/>
      <c r="AW1810" s="139"/>
      <c r="AX1810" s="139"/>
      <c r="AY1810" s="139"/>
      <c r="AZ1810" s="139"/>
      <c r="BA1810" s="139"/>
      <c r="BB1810" s="139"/>
      <c r="BC1810" s="139"/>
      <c r="BD1810" s="139"/>
      <c r="BE1810" s="139"/>
      <c r="BF1810" s="139"/>
      <c r="BG1810" s="139"/>
      <c r="BH1810" s="139"/>
      <c r="BI1810" s="139"/>
      <c r="BJ1810" s="139"/>
      <c r="BK1810" s="139"/>
      <c r="BL1810" s="139"/>
      <c r="BM1810" s="139"/>
      <c r="BN1810" s="139"/>
      <c r="BO1810" s="139"/>
      <c r="BP1810" s="139"/>
      <c r="BQ1810" s="139"/>
      <c r="BR1810" s="139"/>
      <c r="BS1810" s="139"/>
      <c r="BT1810" s="139"/>
      <c r="BU1810" s="139"/>
      <c r="BV1810" s="139"/>
      <c r="BW1810" s="139"/>
      <c r="BX1810" s="139"/>
      <c r="BY1810" s="139"/>
      <c r="BZ1810" s="139"/>
      <c r="CA1810" s="139"/>
      <c r="CB1810" s="139"/>
      <c r="CC1810" s="139"/>
      <c r="CD1810" s="139"/>
      <c r="CE1810" s="139"/>
      <c r="CF1810" s="139"/>
      <c r="CG1810" s="139"/>
      <c r="CH1810" s="139"/>
      <c r="CI1810" s="139"/>
      <c r="CJ1810" s="139"/>
      <c r="CK1810" s="139"/>
      <c r="CL1810" s="139"/>
    </row>
    <row r="1811" spans="2:90" x14ac:dyDescent="0.4">
      <c r="B1811" s="95" t="str">
        <f>B1815&amp;":"</f>
        <v>Expense - Volume driven hourly wage:</v>
      </c>
      <c r="D1811" t="s">
        <v>996</v>
      </c>
      <c r="E1811" s="8" t="str">
        <f>ROW()&amp;" "&amp;D1811</f>
        <v>1811 HOURLY-S</v>
      </c>
      <c r="G1811" t="str">
        <f>E1811</f>
        <v>1811 HOURLY-S</v>
      </c>
      <c r="H1811" s="31"/>
      <c r="I1811" s="73"/>
      <c r="J1811" s="73"/>
      <c r="K1811" s="31"/>
      <c r="L1811" s="31"/>
      <c r="M1811" s="31"/>
      <c r="N1811" s="31"/>
      <c r="O1811" s="31"/>
      <c r="P1811" s="31"/>
      <c r="R1811" s="67"/>
      <c r="S1811" s="67"/>
      <c r="T1811" s="67"/>
      <c r="U1811" s="67"/>
      <c r="V1811" s="67"/>
      <c r="W1811" s="67"/>
      <c r="X1811" s="67"/>
      <c r="Y1811" s="67"/>
      <c r="Z1811" s="67"/>
      <c r="AA1811" s="67"/>
      <c r="AB1811" s="67"/>
      <c r="AC1811" s="67"/>
      <c r="AD1811" s="67"/>
      <c r="AE1811" s="67"/>
      <c r="AF1811" s="67"/>
      <c r="AG1811" s="67"/>
      <c r="AH1811" s="67"/>
      <c r="AI1811" s="67"/>
      <c r="AJ1811" s="67"/>
      <c r="AK1811" s="67"/>
      <c r="AL1811" s="67"/>
      <c r="AM1811" s="67"/>
      <c r="AN1811" s="67"/>
      <c r="AO1811" s="67"/>
      <c r="AP1811" s="67"/>
      <c r="AQ1811" s="67"/>
      <c r="AR1811" s="67"/>
      <c r="AS1811" s="67"/>
      <c r="AT1811" s="67"/>
      <c r="AU1811" s="67"/>
      <c r="AV1811" s="67"/>
      <c r="AW1811" s="67"/>
      <c r="AX1811" s="67"/>
      <c r="AY1811" s="67"/>
      <c r="AZ1811" s="67"/>
      <c r="BA1811" s="67"/>
      <c r="BB1811" s="67"/>
      <c r="BC1811" s="67"/>
      <c r="BD1811" s="67"/>
      <c r="BE1811" s="67"/>
      <c r="BF1811" s="67"/>
      <c r="BG1811" s="67"/>
      <c r="BH1811" s="67"/>
      <c r="BI1811" s="67"/>
      <c r="BJ1811" s="67"/>
      <c r="BK1811" s="67"/>
      <c r="BL1811" s="67"/>
      <c r="BM1811" s="67"/>
      <c r="BN1811" s="67"/>
      <c r="BO1811" s="67"/>
      <c r="BP1811" s="67"/>
      <c r="BQ1811" s="67"/>
      <c r="BR1811" s="67"/>
      <c r="BS1811" s="67"/>
      <c r="BT1811" s="67"/>
      <c r="BU1811" s="67"/>
      <c r="BV1811" s="67"/>
      <c r="BW1811" s="67"/>
      <c r="BX1811" s="67"/>
      <c r="BY1811" s="67"/>
      <c r="BZ1811" s="67"/>
      <c r="CA1811" s="67"/>
      <c r="CB1811" s="67"/>
      <c r="CC1811" s="67"/>
      <c r="CD1811" s="67"/>
      <c r="CE1811" s="67"/>
      <c r="CF1811" s="67"/>
      <c r="CG1811" s="67"/>
      <c r="CH1811" s="67"/>
      <c r="CI1811" s="67"/>
      <c r="CJ1811" s="67"/>
      <c r="CK1811" s="67"/>
      <c r="CL1811" s="67"/>
    </row>
    <row r="1812" spans="2:90" x14ac:dyDescent="0.4">
      <c r="B1812" s="141" t="str">
        <f>"# of hours per "&amp;B1818&amp;" per month"</f>
        <v># of hours per primary unit per month</v>
      </c>
      <c r="D1812" t="s">
        <v>996</v>
      </c>
      <c r="E1812" s="8" t="str">
        <f t="shared" ref="E1812:E1817" si="2116">ROW()&amp;" "&amp;D1812</f>
        <v>1812 HOURLY-S</v>
      </c>
      <c r="G1812" t="str">
        <f>E1812</f>
        <v>1812 HOURLY-S</v>
      </c>
      <c r="H1812" s="12"/>
      <c r="I1812" s="60"/>
      <c r="J1812" s="60"/>
      <c r="K1812" s="17">
        <v>100</v>
      </c>
      <c r="L1812" s="17">
        <v>100</v>
      </c>
      <c r="M1812" s="17">
        <v>100</v>
      </c>
      <c r="N1812" s="17">
        <v>100</v>
      </c>
      <c r="O1812" s="17">
        <v>100</v>
      </c>
      <c r="P1812" s="17">
        <v>100</v>
      </c>
      <c r="R1812" s="19"/>
      <c r="S1812" s="76" cm="1">
        <f t="array" ref="S1812">INDEX($K:$P,ROW(),MATCH(S$3,$K$2:$P$2,0))</f>
        <v>100</v>
      </c>
      <c r="T1812" s="76" cm="1">
        <f t="array" ref="T1812">INDEX($K:$P,ROW(),MATCH(T$3,$K$2:$P$2,0))</f>
        <v>100</v>
      </c>
      <c r="U1812" s="76" cm="1">
        <f t="array" ref="U1812">INDEX($K:$P,ROW(),MATCH(U$3,$K$2:$P$2,0))</f>
        <v>100</v>
      </c>
      <c r="V1812" s="76" cm="1">
        <f t="array" ref="V1812">INDEX($K:$P,ROW(),MATCH(V$3,$K$2:$P$2,0))</f>
        <v>100</v>
      </c>
      <c r="W1812" s="76" cm="1">
        <f t="array" ref="W1812">INDEX($K:$P,ROW(),MATCH(W$3,$K$2:$P$2,0))</f>
        <v>100</v>
      </c>
      <c r="X1812" s="76" cm="1">
        <f t="array" ref="X1812">INDEX($K:$P,ROW(),MATCH(X$3,$K$2:$P$2,0))</f>
        <v>100</v>
      </c>
      <c r="Y1812" s="76" cm="1">
        <f t="array" ref="Y1812">INDEX($K:$P,ROW(),MATCH(Y$3,$K$2:$P$2,0))</f>
        <v>100</v>
      </c>
      <c r="Z1812" s="76" cm="1">
        <f t="array" ref="Z1812">INDEX($K:$P,ROW(),MATCH(Z$3,$K$2:$P$2,0))</f>
        <v>100</v>
      </c>
      <c r="AA1812" s="76" cm="1">
        <f t="array" ref="AA1812">INDEX($K:$P,ROW(),MATCH(AA$3,$K$2:$P$2,0))</f>
        <v>100</v>
      </c>
      <c r="AB1812" s="76" cm="1">
        <f t="array" ref="AB1812">INDEX($K:$P,ROW(),MATCH(AB$3,$K$2:$P$2,0))</f>
        <v>100</v>
      </c>
      <c r="AC1812" s="76" cm="1">
        <f t="array" ref="AC1812">INDEX($K:$P,ROW(),MATCH(AC$3,$K$2:$P$2,0))</f>
        <v>100</v>
      </c>
      <c r="AD1812" s="76" cm="1">
        <f t="array" ref="AD1812">INDEX($K:$P,ROW(),MATCH(AD$3,$K$2:$P$2,0))</f>
        <v>100</v>
      </c>
      <c r="AE1812" s="76" cm="1">
        <f t="array" ref="AE1812">INDEX($K:$P,ROW(),MATCH(AE$3,$K$2:$P$2,0))</f>
        <v>100</v>
      </c>
      <c r="AF1812" s="76" cm="1">
        <f t="array" ref="AF1812">INDEX($K:$P,ROW(),MATCH(AF$3,$K$2:$P$2,0))</f>
        <v>100</v>
      </c>
      <c r="AG1812" s="76" cm="1">
        <f t="array" ref="AG1812">INDEX($K:$P,ROW(),MATCH(AG$3,$K$2:$P$2,0))</f>
        <v>100</v>
      </c>
      <c r="AH1812" s="76" cm="1">
        <f t="array" ref="AH1812">INDEX($K:$P,ROW(),MATCH(AH$3,$K$2:$P$2,0))</f>
        <v>100</v>
      </c>
      <c r="AI1812" s="76" cm="1">
        <f t="array" ref="AI1812">INDEX($K:$P,ROW(),MATCH(AI$3,$K$2:$P$2,0))</f>
        <v>100</v>
      </c>
      <c r="AJ1812" s="76" cm="1">
        <f t="array" ref="AJ1812">INDEX($K:$P,ROW(),MATCH(AJ$3,$K$2:$P$2,0))</f>
        <v>100</v>
      </c>
      <c r="AK1812" s="76" cm="1">
        <f t="array" ref="AK1812">INDEX($K:$P,ROW(),MATCH(AK$3,$K$2:$P$2,0))</f>
        <v>100</v>
      </c>
      <c r="AL1812" s="76" cm="1">
        <f t="array" ref="AL1812">INDEX($K:$P,ROW(),MATCH(AL$3,$K$2:$P$2,0))</f>
        <v>100</v>
      </c>
      <c r="AM1812" s="76" cm="1">
        <f t="array" ref="AM1812">INDEX($K:$P,ROW(),MATCH(AM$3,$K$2:$P$2,0))</f>
        <v>100</v>
      </c>
      <c r="AN1812" s="76" cm="1">
        <f t="array" ref="AN1812">INDEX($K:$P,ROW(),MATCH(AN$3,$K$2:$P$2,0))</f>
        <v>100</v>
      </c>
      <c r="AO1812" s="76" cm="1">
        <f t="array" ref="AO1812">INDEX($K:$P,ROW(),MATCH(AO$3,$K$2:$P$2,0))</f>
        <v>100</v>
      </c>
      <c r="AP1812" s="76" cm="1">
        <f t="array" ref="AP1812">INDEX($K:$P,ROW(),MATCH(AP$3,$K$2:$P$2,0))</f>
        <v>100</v>
      </c>
      <c r="AQ1812" s="76" cm="1">
        <f t="array" ref="AQ1812">INDEX($K:$P,ROW(),MATCH(AQ$3,$K$2:$P$2,0))</f>
        <v>100</v>
      </c>
      <c r="AR1812" s="76" cm="1">
        <f t="array" ref="AR1812">INDEX($K:$P,ROW(),MATCH(AR$3,$K$2:$P$2,0))</f>
        <v>100</v>
      </c>
      <c r="AS1812" s="76" cm="1">
        <f t="array" ref="AS1812">INDEX($K:$P,ROW(),MATCH(AS$3,$K$2:$P$2,0))</f>
        <v>100</v>
      </c>
      <c r="AT1812" s="76" cm="1">
        <f t="array" ref="AT1812">INDEX($K:$P,ROW(),MATCH(AT$3,$K$2:$P$2,0))</f>
        <v>100</v>
      </c>
      <c r="AU1812" s="76" cm="1">
        <f t="array" ref="AU1812">INDEX($K:$P,ROW(),MATCH(AU$3,$K$2:$P$2,0))</f>
        <v>100</v>
      </c>
      <c r="AV1812" s="76" cm="1">
        <f t="array" ref="AV1812">INDEX($K:$P,ROW(),MATCH(AV$3,$K$2:$P$2,0))</f>
        <v>100</v>
      </c>
      <c r="AW1812" s="76" cm="1">
        <f t="array" ref="AW1812">INDEX($K:$P,ROW(),MATCH(AW$3,$K$2:$P$2,0))</f>
        <v>100</v>
      </c>
      <c r="AX1812" s="76" cm="1">
        <f t="array" ref="AX1812">INDEX($K:$P,ROW(),MATCH(AX$3,$K$2:$P$2,0))</f>
        <v>100</v>
      </c>
      <c r="AY1812" s="76" cm="1">
        <f t="array" ref="AY1812">INDEX($K:$P,ROW(),MATCH(AY$3,$K$2:$P$2,0))</f>
        <v>100</v>
      </c>
      <c r="AZ1812" s="76" cm="1">
        <f t="array" ref="AZ1812">INDEX($K:$P,ROW(),MATCH(AZ$3,$K$2:$P$2,0))</f>
        <v>100</v>
      </c>
      <c r="BA1812" s="76" cm="1">
        <f t="array" ref="BA1812">INDEX($K:$P,ROW(),MATCH(BA$3,$K$2:$P$2,0))</f>
        <v>100</v>
      </c>
      <c r="BB1812" s="76" cm="1">
        <f t="array" ref="BB1812">INDEX($K:$P,ROW(),MATCH(BB$3,$K$2:$P$2,0))</f>
        <v>100</v>
      </c>
      <c r="BC1812" s="76" cm="1">
        <f t="array" ref="BC1812">INDEX($K:$P,ROW(),MATCH(BC$3,$K$2:$P$2,0))</f>
        <v>100</v>
      </c>
      <c r="BD1812" s="76" cm="1">
        <f t="array" ref="BD1812">INDEX($K:$P,ROW(),MATCH(BD$3,$K$2:$P$2,0))</f>
        <v>100</v>
      </c>
      <c r="BE1812" s="76" cm="1">
        <f t="array" ref="BE1812">INDEX($K:$P,ROW(),MATCH(BE$3,$K$2:$P$2,0))</f>
        <v>100</v>
      </c>
      <c r="BF1812" s="76" cm="1">
        <f t="array" ref="BF1812">INDEX($K:$P,ROW(),MATCH(BF$3,$K$2:$P$2,0))</f>
        <v>100</v>
      </c>
      <c r="BG1812" s="76" cm="1">
        <f t="array" ref="BG1812">INDEX($K:$P,ROW(),MATCH(BG$3,$K$2:$P$2,0))</f>
        <v>100</v>
      </c>
      <c r="BH1812" s="76" cm="1">
        <f t="array" ref="BH1812">INDEX($K:$P,ROW(),MATCH(BH$3,$K$2:$P$2,0))</f>
        <v>100</v>
      </c>
      <c r="BI1812" s="76" cm="1">
        <f t="array" ref="BI1812">INDEX($K:$P,ROW(),MATCH(BI$3,$K$2:$P$2,0))</f>
        <v>100</v>
      </c>
      <c r="BJ1812" s="76" cm="1">
        <f t="array" ref="BJ1812">INDEX($K:$P,ROW(),MATCH(BJ$3,$K$2:$P$2,0))</f>
        <v>100</v>
      </c>
      <c r="BK1812" s="76" cm="1">
        <f t="array" ref="BK1812">INDEX($K:$P,ROW(),MATCH(BK$3,$K$2:$P$2,0))</f>
        <v>100</v>
      </c>
      <c r="BL1812" s="76" cm="1">
        <f t="array" ref="BL1812">INDEX($K:$P,ROW(),MATCH(BL$3,$K$2:$P$2,0))</f>
        <v>100</v>
      </c>
      <c r="BM1812" s="76" cm="1">
        <f t="array" ref="BM1812">INDEX($K:$P,ROW(),MATCH(BM$3,$K$2:$P$2,0))</f>
        <v>100</v>
      </c>
      <c r="BN1812" s="76" cm="1">
        <f t="array" ref="BN1812">INDEX($K:$P,ROW(),MATCH(BN$3,$K$2:$P$2,0))</f>
        <v>100</v>
      </c>
      <c r="BO1812" s="76" cm="1">
        <f t="array" ref="BO1812">INDEX($K:$P,ROW(),MATCH(BO$3,$K$2:$P$2,0))</f>
        <v>100</v>
      </c>
      <c r="BP1812" s="76" cm="1">
        <f t="array" ref="BP1812">INDEX($K:$P,ROW(),MATCH(BP$3,$K$2:$P$2,0))</f>
        <v>100</v>
      </c>
      <c r="BQ1812" s="76" cm="1">
        <f t="array" ref="BQ1812">INDEX($K:$P,ROW(),MATCH(BQ$3,$K$2:$P$2,0))</f>
        <v>100</v>
      </c>
      <c r="BR1812" s="76" cm="1">
        <f t="array" ref="BR1812">INDEX($K:$P,ROW(),MATCH(BR$3,$K$2:$P$2,0))</f>
        <v>100</v>
      </c>
      <c r="BS1812" s="76" cm="1">
        <f t="array" ref="BS1812">INDEX($K:$P,ROW(),MATCH(BS$3,$K$2:$P$2,0))</f>
        <v>100</v>
      </c>
      <c r="BT1812" s="76" cm="1">
        <f t="array" ref="BT1812">INDEX($K:$P,ROW(),MATCH(BT$3,$K$2:$P$2,0))</f>
        <v>100</v>
      </c>
      <c r="BU1812" s="76" cm="1">
        <f t="array" ref="BU1812">INDEX($K:$P,ROW(),MATCH(BU$3,$K$2:$P$2,0))</f>
        <v>100</v>
      </c>
      <c r="BV1812" s="76" cm="1">
        <f t="array" ref="BV1812">INDEX($K:$P,ROW(),MATCH(BV$3,$K$2:$P$2,0))</f>
        <v>100</v>
      </c>
      <c r="BW1812" s="76" cm="1">
        <f t="array" ref="BW1812">INDEX($K:$P,ROW(),MATCH(BW$3,$K$2:$P$2,0))</f>
        <v>100</v>
      </c>
      <c r="BX1812" s="76" cm="1">
        <f t="array" ref="BX1812">INDEX($K:$P,ROW(),MATCH(BX$3,$K$2:$P$2,0))</f>
        <v>100</v>
      </c>
      <c r="BY1812" s="76" cm="1">
        <f t="array" ref="BY1812">INDEX($K:$P,ROW(),MATCH(BY$3,$K$2:$P$2,0))</f>
        <v>100</v>
      </c>
      <c r="BZ1812" s="76" cm="1">
        <f t="array" ref="BZ1812">INDEX($K:$P,ROW(),MATCH(BZ$3,$K$2:$P$2,0))</f>
        <v>100</v>
      </c>
      <c r="CA1812" s="76" cm="1">
        <f t="array" ref="CA1812">INDEX($K:$P,ROW(),MATCH(CA$3,$K$2:$P$2,0))</f>
        <v>100</v>
      </c>
      <c r="CB1812" s="76" cm="1">
        <f t="array" ref="CB1812">INDEX($K:$P,ROW(),MATCH(CB$3,$K$2:$P$2,0))</f>
        <v>100</v>
      </c>
      <c r="CC1812" s="76" cm="1">
        <f t="array" ref="CC1812">INDEX($K:$P,ROW(),MATCH(CC$3,$K$2:$P$2,0))</f>
        <v>100</v>
      </c>
      <c r="CD1812" s="76" cm="1">
        <f t="array" ref="CD1812">INDEX($K:$P,ROW(),MATCH(CD$3,$K$2:$P$2,0))</f>
        <v>100</v>
      </c>
      <c r="CE1812" s="76" cm="1">
        <f t="array" ref="CE1812">INDEX($K:$P,ROW(),MATCH(CE$3,$K$2:$P$2,0))</f>
        <v>100</v>
      </c>
      <c r="CF1812" s="76" cm="1">
        <f t="array" ref="CF1812">INDEX($K:$P,ROW(),MATCH(CF$3,$K$2:$P$2,0))</f>
        <v>100</v>
      </c>
      <c r="CG1812" s="76" cm="1">
        <f t="array" ref="CG1812">INDEX($K:$P,ROW(),MATCH(CG$3,$K$2:$P$2,0))</f>
        <v>100</v>
      </c>
      <c r="CH1812" s="76" cm="1">
        <f t="array" ref="CH1812">INDEX($K:$P,ROW(),MATCH(CH$3,$K$2:$P$2,0))</f>
        <v>100</v>
      </c>
      <c r="CI1812" s="76" cm="1">
        <f t="array" ref="CI1812">INDEX($K:$P,ROW(),MATCH(CI$3,$K$2:$P$2,0))</f>
        <v>100</v>
      </c>
      <c r="CJ1812" s="76" cm="1">
        <f t="array" ref="CJ1812">INDEX($K:$P,ROW(),MATCH(CJ$3,$K$2:$P$2,0))</f>
        <v>100</v>
      </c>
      <c r="CK1812" s="76" cm="1">
        <f t="array" ref="CK1812">INDEX($K:$P,ROW(),MATCH(CK$3,$K$2:$P$2,0))</f>
        <v>100</v>
      </c>
      <c r="CL1812" s="76" cm="1">
        <f t="array" ref="CL1812">INDEX($K:$P,ROW(),MATCH(CL$3,$K$2:$P$2,0))</f>
        <v>100</v>
      </c>
    </row>
    <row r="1813" spans="2:90" x14ac:dyDescent="0.4">
      <c r="B1813" s="141" t="s">
        <v>997</v>
      </c>
      <c r="C1813" t="s">
        <v>80</v>
      </c>
      <c r="D1813" t="s">
        <v>996</v>
      </c>
      <c r="E1813" s="8" t="str">
        <f t="shared" si="2116"/>
        <v>1813 HOURLY-S</v>
      </c>
      <c r="H1813" s="12"/>
      <c r="I1813" s="60"/>
      <c r="J1813" s="60"/>
      <c r="K1813" s="34">
        <f t="shared" ref="K1813:P1813" ca="1" si="2117">SUMIF($3:$3,K$2,1813:1813)</f>
        <v>600</v>
      </c>
      <c r="L1813" s="34">
        <f t="shared" ca="1" si="2117"/>
        <v>600</v>
      </c>
      <c r="M1813" s="34">
        <f t="shared" ca="1" si="2117"/>
        <v>600</v>
      </c>
      <c r="N1813" s="34">
        <f t="shared" ca="1" si="2117"/>
        <v>600</v>
      </c>
      <c r="O1813" s="34">
        <f t="shared" ca="1" si="2117"/>
        <v>600</v>
      </c>
      <c r="P1813" s="34">
        <f t="shared" ca="1" si="2117"/>
        <v>600</v>
      </c>
      <c r="R1813" s="15"/>
      <c r="S1813" s="76" cm="1">
        <f t="array" aca="1" ref="S1813" ca="1">ROUNDUP(INDIRECT(S1805)/S1812,0)</f>
        <v>50</v>
      </c>
      <c r="T1813" s="76" cm="1">
        <f t="array" aca="1" ref="T1813" ca="1">ROUNDUP(INDIRECT(T1805)/T1812,0)</f>
        <v>50</v>
      </c>
      <c r="U1813" s="76" cm="1">
        <f t="array" aca="1" ref="U1813" ca="1">ROUNDUP(INDIRECT(U1805)/U1812,0)</f>
        <v>50</v>
      </c>
      <c r="V1813" s="76" cm="1">
        <f t="array" aca="1" ref="V1813" ca="1">ROUNDUP(INDIRECT(V1805)/V1812,0)</f>
        <v>50</v>
      </c>
      <c r="W1813" s="76" cm="1">
        <f t="array" aca="1" ref="W1813" ca="1">ROUNDUP(INDIRECT(W1805)/W1812,0)</f>
        <v>50</v>
      </c>
      <c r="X1813" s="76" cm="1">
        <f t="array" aca="1" ref="X1813" ca="1">ROUNDUP(INDIRECT(X1805)/X1812,0)</f>
        <v>50</v>
      </c>
      <c r="Y1813" s="76" cm="1">
        <f t="array" aca="1" ref="Y1813" ca="1">ROUNDUP(INDIRECT(Y1805)/Y1812,0)</f>
        <v>50</v>
      </c>
      <c r="Z1813" s="76" cm="1">
        <f t="array" aca="1" ref="Z1813" ca="1">ROUNDUP(INDIRECT(Z1805)/Z1812,0)</f>
        <v>50</v>
      </c>
      <c r="AA1813" s="76" cm="1">
        <f t="array" aca="1" ref="AA1813" ca="1">ROUNDUP(INDIRECT(AA1805)/AA1812,0)</f>
        <v>50</v>
      </c>
      <c r="AB1813" s="76" cm="1">
        <f t="array" aca="1" ref="AB1813" ca="1">ROUNDUP(INDIRECT(AB1805)/AB1812,0)</f>
        <v>50</v>
      </c>
      <c r="AC1813" s="76" cm="1">
        <f t="array" aca="1" ref="AC1813" ca="1">ROUNDUP(INDIRECT(AC1805)/AC1812,0)</f>
        <v>50</v>
      </c>
      <c r="AD1813" s="76" cm="1">
        <f t="array" aca="1" ref="AD1813" ca="1">ROUNDUP(INDIRECT(AD1805)/AD1812,0)</f>
        <v>50</v>
      </c>
      <c r="AE1813" s="76" cm="1">
        <f t="array" aca="1" ref="AE1813" ca="1">ROUNDUP(INDIRECT(AE1805)/AE1812,0)</f>
        <v>50</v>
      </c>
      <c r="AF1813" s="76" cm="1">
        <f t="array" aca="1" ref="AF1813" ca="1">ROUNDUP(INDIRECT(AF1805)/AF1812,0)</f>
        <v>50</v>
      </c>
      <c r="AG1813" s="76" cm="1">
        <f t="array" aca="1" ref="AG1813" ca="1">ROUNDUP(INDIRECT(AG1805)/AG1812,0)</f>
        <v>50</v>
      </c>
      <c r="AH1813" s="76" cm="1">
        <f t="array" aca="1" ref="AH1813" ca="1">ROUNDUP(INDIRECT(AH1805)/AH1812,0)</f>
        <v>50</v>
      </c>
      <c r="AI1813" s="76" cm="1">
        <f t="array" aca="1" ref="AI1813" ca="1">ROUNDUP(INDIRECT(AI1805)/AI1812,0)</f>
        <v>50</v>
      </c>
      <c r="AJ1813" s="76" cm="1">
        <f t="array" aca="1" ref="AJ1813" ca="1">ROUNDUP(INDIRECT(AJ1805)/AJ1812,0)</f>
        <v>50</v>
      </c>
      <c r="AK1813" s="76" cm="1">
        <f t="array" aca="1" ref="AK1813" ca="1">ROUNDUP(INDIRECT(AK1805)/AK1812,0)</f>
        <v>50</v>
      </c>
      <c r="AL1813" s="76" cm="1">
        <f t="array" aca="1" ref="AL1813" ca="1">ROUNDUP(INDIRECT(AL1805)/AL1812,0)</f>
        <v>50</v>
      </c>
      <c r="AM1813" s="76" cm="1">
        <f t="array" aca="1" ref="AM1813" ca="1">ROUNDUP(INDIRECT(AM1805)/AM1812,0)</f>
        <v>50</v>
      </c>
      <c r="AN1813" s="76" cm="1">
        <f t="array" aca="1" ref="AN1813" ca="1">ROUNDUP(INDIRECT(AN1805)/AN1812,0)</f>
        <v>50</v>
      </c>
      <c r="AO1813" s="76" cm="1">
        <f t="array" aca="1" ref="AO1813" ca="1">ROUNDUP(INDIRECT(AO1805)/AO1812,0)</f>
        <v>50</v>
      </c>
      <c r="AP1813" s="76" cm="1">
        <f t="array" aca="1" ref="AP1813" ca="1">ROUNDUP(INDIRECT(AP1805)/AP1812,0)</f>
        <v>50</v>
      </c>
      <c r="AQ1813" s="76" cm="1">
        <f t="array" aca="1" ref="AQ1813" ca="1">ROUNDUP(INDIRECT(AQ1805)/AQ1812,0)</f>
        <v>50</v>
      </c>
      <c r="AR1813" s="76" cm="1">
        <f t="array" aca="1" ref="AR1813" ca="1">ROUNDUP(INDIRECT(AR1805)/AR1812,0)</f>
        <v>50</v>
      </c>
      <c r="AS1813" s="76" cm="1">
        <f t="array" aca="1" ref="AS1813" ca="1">ROUNDUP(INDIRECT(AS1805)/AS1812,0)</f>
        <v>50</v>
      </c>
      <c r="AT1813" s="76" cm="1">
        <f t="array" aca="1" ref="AT1813" ca="1">ROUNDUP(INDIRECT(AT1805)/AT1812,0)</f>
        <v>50</v>
      </c>
      <c r="AU1813" s="76" cm="1">
        <f t="array" aca="1" ref="AU1813" ca="1">ROUNDUP(INDIRECT(AU1805)/AU1812,0)</f>
        <v>50</v>
      </c>
      <c r="AV1813" s="76" cm="1">
        <f t="array" aca="1" ref="AV1813" ca="1">ROUNDUP(INDIRECT(AV1805)/AV1812,0)</f>
        <v>50</v>
      </c>
      <c r="AW1813" s="76" cm="1">
        <f t="array" aca="1" ref="AW1813" ca="1">ROUNDUP(INDIRECT(AW1805)/AW1812,0)</f>
        <v>50</v>
      </c>
      <c r="AX1813" s="76" cm="1">
        <f t="array" aca="1" ref="AX1813" ca="1">ROUNDUP(INDIRECT(AX1805)/AX1812,0)</f>
        <v>50</v>
      </c>
      <c r="AY1813" s="76" cm="1">
        <f t="array" aca="1" ref="AY1813" ca="1">ROUNDUP(INDIRECT(AY1805)/AY1812,0)</f>
        <v>50</v>
      </c>
      <c r="AZ1813" s="76" cm="1">
        <f t="array" aca="1" ref="AZ1813" ca="1">ROUNDUP(INDIRECT(AZ1805)/AZ1812,0)</f>
        <v>50</v>
      </c>
      <c r="BA1813" s="76" cm="1">
        <f t="array" aca="1" ref="BA1813" ca="1">ROUNDUP(INDIRECT(BA1805)/BA1812,0)</f>
        <v>50</v>
      </c>
      <c r="BB1813" s="76" cm="1">
        <f t="array" aca="1" ref="BB1813" ca="1">ROUNDUP(INDIRECT(BB1805)/BB1812,0)</f>
        <v>50</v>
      </c>
      <c r="BC1813" s="76" cm="1">
        <f t="array" aca="1" ref="BC1813" ca="1">ROUNDUP(INDIRECT(BC1805)/BC1812,0)</f>
        <v>50</v>
      </c>
      <c r="BD1813" s="76" cm="1">
        <f t="array" aca="1" ref="BD1813" ca="1">ROUNDUP(INDIRECT(BD1805)/BD1812,0)</f>
        <v>50</v>
      </c>
      <c r="BE1813" s="76" cm="1">
        <f t="array" aca="1" ref="BE1813" ca="1">ROUNDUP(INDIRECT(BE1805)/BE1812,0)</f>
        <v>50</v>
      </c>
      <c r="BF1813" s="76" cm="1">
        <f t="array" aca="1" ref="BF1813" ca="1">ROUNDUP(INDIRECT(BF1805)/BF1812,0)</f>
        <v>50</v>
      </c>
      <c r="BG1813" s="76" cm="1">
        <f t="array" aca="1" ref="BG1813" ca="1">ROUNDUP(INDIRECT(BG1805)/BG1812,0)</f>
        <v>50</v>
      </c>
      <c r="BH1813" s="76" cm="1">
        <f t="array" aca="1" ref="BH1813" ca="1">ROUNDUP(INDIRECT(BH1805)/BH1812,0)</f>
        <v>50</v>
      </c>
      <c r="BI1813" s="76" cm="1">
        <f t="array" aca="1" ref="BI1813" ca="1">ROUNDUP(INDIRECT(BI1805)/BI1812,0)</f>
        <v>50</v>
      </c>
      <c r="BJ1813" s="76" cm="1">
        <f t="array" aca="1" ref="BJ1813" ca="1">ROUNDUP(INDIRECT(BJ1805)/BJ1812,0)</f>
        <v>50</v>
      </c>
      <c r="BK1813" s="76" cm="1">
        <f t="array" aca="1" ref="BK1813" ca="1">ROUNDUP(INDIRECT(BK1805)/BK1812,0)</f>
        <v>50</v>
      </c>
      <c r="BL1813" s="76" cm="1">
        <f t="array" aca="1" ref="BL1813" ca="1">ROUNDUP(INDIRECT(BL1805)/BL1812,0)</f>
        <v>50</v>
      </c>
      <c r="BM1813" s="76" cm="1">
        <f t="array" aca="1" ref="BM1813" ca="1">ROUNDUP(INDIRECT(BM1805)/BM1812,0)</f>
        <v>50</v>
      </c>
      <c r="BN1813" s="76" cm="1">
        <f t="array" aca="1" ref="BN1813" ca="1">ROUNDUP(INDIRECT(BN1805)/BN1812,0)</f>
        <v>50</v>
      </c>
      <c r="BO1813" s="76" cm="1">
        <f t="array" aca="1" ref="BO1813" ca="1">ROUNDUP(INDIRECT(BO1805)/BO1812,0)</f>
        <v>50</v>
      </c>
      <c r="BP1813" s="76" cm="1">
        <f t="array" aca="1" ref="BP1813" ca="1">ROUNDUP(INDIRECT(BP1805)/BP1812,0)</f>
        <v>50</v>
      </c>
      <c r="BQ1813" s="76" cm="1">
        <f t="array" aca="1" ref="BQ1813" ca="1">ROUNDUP(INDIRECT(BQ1805)/BQ1812,0)</f>
        <v>50</v>
      </c>
      <c r="BR1813" s="76" cm="1">
        <f t="array" aca="1" ref="BR1813" ca="1">ROUNDUP(INDIRECT(BR1805)/BR1812,0)</f>
        <v>50</v>
      </c>
      <c r="BS1813" s="76" cm="1">
        <f t="array" aca="1" ref="BS1813" ca="1">ROUNDUP(INDIRECT(BS1805)/BS1812,0)</f>
        <v>50</v>
      </c>
      <c r="BT1813" s="76" cm="1">
        <f t="array" aca="1" ref="BT1813" ca="1">ROUNDUP(INDIRECT(BT1805)/BT1812,0)</f>
        <v>50</v>
      </c>
      <c r="BU1813" s="76" cm="1">
        <f t="array" aca="1" ref="BU1813" ca="1">ROUNDUP(INDIRECT(BU1805)/BU1812,0)</f>
        <v>50</v>
      </c>
      <c r="BV1813" s="76" cm="1">
        <f t="array" aca="1" ref="BV1813" ca="1">ROUNDUP(INDIRECT(BV1805)/BV1812,0)</f>
        <v>50</v>
      </c>
      <c r="BW1813" s="76" cm="1">
        <f t="array" aca="1" ref="BW1813" ca="1">ROUNDUP(INDIRECT(BW1805)/BW1812,0)</f>
        <v>50</v>
      </c>
      <c r="BX1813" s="76" cm="1">
        <f t="array" aca="1" ref="BX1813" ca="1">ROUNDUP(INDIRECT(BX1805)/BX1812,0)</f>
        <v>50</v>
      </c>
      <c r="BY1813" s="76" cm="1">
        <f t="array" aca="1" ref="BY1813" ca="1">ROUNDUP(INDIRECT(BY1805)/BY1812,0)</f>
        <v>50</v>
      </c>
      <c r="BZ1813" s="76" cm="1">
        <f t="array" aca="1" ref="BZ1813" ca="1">ROUNDUP(INDIRECT(BZ1805)/BZ1812,0)</f>
        <v>50</v>
      </c>
      <c r="CA1813" s="76" cm="1">
        <f t="array" aca="1" ref="CA1813" ca="1">ROUNDUP(INDIRECT(CA1805)/CA1812,0)</f>
        <v>50</v>
      </c>
      <c r="CB1813" s="76" cm="1">
        <f t="array" aca="1" ref="CB1813" ca="1">ROUNDUP(INDIRECT(CB1805)/CB1812,0)</f>
        <v>50</v>
      </c>
      <c r="CC1813" s="76" cm="1">
        <f t="array" aca="1" ref="CC1813" ca="1">ROUNDUP(INDIRECT(CC1805)/CC1812,0)</f>
        <v>50</v>
      </c>
      <c r="CD1813" s="76" cm="1">
        <f t="array" aca="1" ref="CD1813" ca="1">ROUNDUP(INDIRECT(CD1805)/CD1812,0)</f>
        <v>50</v>
      </c>
      <c r="CE1813" s="76" cm="1">
        <f t="array" aca="1" ref="CE1813" ca="1">ROUNDUP(INDIRECT(CE1805)/CE1812,0)</f>
        <v>50</v>
      </c>
      <c r="CF1813" s="76" cm="1">
        <f t="array" aca="1" ref="CF1813" ca="1">ROUNDUP(INDIRECT(CF1805)/CF1812,0)</f>
        <v>50</v>
      </c>
      <c r="CG1813" s="76" cm="1">
        <f t="array" aca="1" ref="CG1813" ca="1">ROUNDUP(INDIRECT(CG1805)/CG1812,0)</f>
        <v>50</v>
      </c>
      <c r="CH1813" s="76" cm="1">
        <f t="array" aca="1" ref="CH1813" ca="1">ROUNDUP(INDIRECT(CH1805)/CH1812,0)</f>
        <v>50</v>
      </c>
      <c r="CI1813" s="76" cm="1">
        <f t="array" aca="1" ref="CI1813" ca="1">ROUNDUP(INDIRECT(CI1805)/CI1812,0)</f>
        <v>50</v>
      </c>
      <c r="CJ1813" s="76" cm="1">
        <f t="array" aca="1" ref="CJ1813" ca="1">ROUNDUP(INDIRECT(CJ1805)/CJ1812,0)</f>
        <v>50</v>
      </c>
      <c r="CK1813" s="76" cm="1">
        <f t="array" aca="1" ref="CK1813" ca="1">ROUNDUP(INDIRECT(CK1805)/CK1812,0)</f>
        <v>50</v>
      </c>
      <c r="CL1813" s="76" cm="1">
        <f t="array" aca="1" ref="CL1813" ca="1">ROUNDUP(INDIRECT(CL1805)/CL1812,0)</f>
        <v>50</v>
      </c>
    </row>
    <row r="1814" spans="2:90" x14ac:dyDescent="0.4">
      <c r="B1814" s="141" t="s">
        <v>998</v>
      </c>
      <c r="D1814" t="s">
        <v>996</v>
      </c>
      <c r="E1814" s="8" t="str">
        <f t="shared" si="2116"/>
        <v>1814 HOURLY-S</v>
      </c>
      <c r="G1814" t="str">
        <f>E1814</f>
        <v>1814 HOURLY-S</v>
      </c>
      <c r="H1814" s="12"/>
      <c r="I1814" s="60"/>
      <c r="J1814" s="60"/>
      <c r="K1814" s="18">
        <v>10</v>
      </c>
      <c r="L1814" s="18">
        <v>10</v>
      </c>
      <c r="M1814" s="18">
        <v>10</v>
      </c>
      <c r="N1814" s="18">
        <v>10</v>
      </c>
      <c r="O1814" s="18">
        <v>10</v>
      </c>
      <c r="P1814" s="18">
        <v>10</v>
      </c>
      <c r="R1814" s="19"/>
      <c r="S1814" s="143" cm="1">
        <f t="array" ref="S1814">INDEX($K:$P,ROW(),MATCH(S$3,$K$2:$P$2,0))</f>
        <v>10</v>
      </c>
      <c r="T1814" s="143" cm="1">
        <f t="array" ref="T1814">INDEX($K:$P,ROW(),MATCH(T$3,$K$2:$P$2,0))</f>
        <v>10</v>
      </c>
      <c r="U1814" s="143" cm="1">
        <f t="array" ref="U1814">INDEX($K:$P,ROW(),MATCH(U$3,$K$2:$P$2,0))</f>
        <v>10</v>
      </c>
      <c r="V1814" s="143" cm="1">
        <f t="array" ref="V1814">INDEX($K:$P,ROW(),MATCH(V$3,$K$2:$P$2,0))</f>
        <v>10</v>
      </c>
      <c r="W1814" s="143" cm="1">
        <f t="array" ref="W1814">INDEX($K:$P,ROW(),MATCH(W$3,$K$2:$P$2,0))</f>
        <v>10</v>
      </c>
      <c r="X1814" s="143" cm="1">
        <f t="array" ref="X1814">INDEX($K:$P,ROW(),MATCH(X$3,$K$2:$P$2,0))</f>
        <v>10</v>
      </c>
      <c r="Y1814" s="143" cm="1">
        <f t="array" ref="Y1814">INDEX($K:$P,ROW(),MATCH(Y$3,$K$2:$P$2,0))</f>
        <v>10</v>
      </c>
      <c r="Z1814" s="143" cm="1">
        <f t="array" ref="Z1814">INDEX($K:$P,ROW(),MATCH(Z$3,$K$2:$P$2,0))</f>
        <v>10</v>
      </c>
      <c r="AA1814" s="143" cm="1">
        <f t="array" ref="AA1814">INDEX($K:$P,ROW(),MATCH(AA$3,$K$2:$P$2,0))</f>
        <v>10</v>
      </c>
      <c r="AB1814" s="143" cm="1">
        <f t="array" ref="AB1814">INDEX($K:$P,ROW(),MATCH(AB$3,$K$2:$P$2,0))</f>
        <v>10</v>
      </c>
      <c r="AC1814" s="143" cm="1">
        <f t="array" ref="AC1814">INDEX($K:$P,ROW(),MATCH(AC$3,$K$2:$P$2,0))</f>
        <v>10</v>
      </c>
      <c r="AD1814" s="143" cm="1">
        <f t="array" ref="AD1814">INDEX($K:$P,ROW(),MATCH(AD$3,$K$2:$P$2,0))</f>
        <v>10</v>
      </c>
      <c r="AE1814" s="143" cm="1">
        <f t="array" ref="AE1814">INDEX($K:$P,ROW(),MATCH(AE$3,$K$2:$P$2,0))</f>
        <v>10</v>
      </c>
      <c r="AF1814" s="143" cm="1">
        <f t="array" ref="AF1814">INDEX($K:$P,ROW(),MATCH(AF$3,$K$2:$P$2,0))</f>
        <v>10</v>
      </c>
      <c r="AG1814" s="143" cm="1">
        <f t="array" ref="AG1814">INDEX($K:$P,ROW(),MATCH(AG$3,$K$2:$P$2,0))</f>
        <v>10</v>
      </c>
      <c r="AH1814" s="143" cm="1">
        <f t="array" ref="AH1814">INDEX($K:$P,ROW(),MATCH(AH$3,$K$2:$P$2,0))</f>
        <v>10</v>
      </c>
      <c r="AI1814" s="143" cm="1">
        <f t="array" ref="AI1814">INDEX($K:$P,ROW(),MATCH(AI$3,$K$2:$P$2,0))</f>
        <v>10</v>
      </c>
      <c r="AJ1814" s="143" cm="1">
        <f t="array" ref="AJ1814">INDEX($K:$P,ROW(),MATCH(AJ$3,$K$2:$P$2,0))</f>
        <v>10</v>
      </c>
      <c r="AK1814" s="143" cm="1">
        <f t="array" ref="AK1814">INDEX($K:$P,ROW(),MATCH(AK$3,$K$2:$P$2,0))</f>
        <v>10</v>
      </c>
      <c r="AL1814" s="143" cm="1">
        <f t="array" ref="AL1814">INDEX($K:$P,ROW(),MATCH(AL$3,$K$2:$P$2,0))</f>
        <v>10</v>
      </c>
      <c r="AM1814" s="143" cm="1">
        <f t="array" ref="AM1814">INDEX($K:$P,ROW(),MATCH(AM$3,$K$2:$P$2,0))</f>
        <v>10</v>
      </c>
      <c r="AN1814" s="143" cm="1">
        <f t="array" ref="AN1814">INDEX($K:$P,ROW(),MATCH(AN$3,$K$2:$P$2,0))</f>
        <v>10</v>
      </c>
      <c r="AO1814" s="143" cm="1">
        <f t="array" ref="AO1814">INDEX($K:$P,ROW(),MATCH(AO$3,$K$2:$P$2,0))</f>
        <v>10</v>
      </c>
      <c r="AP1814" s="143" cm="1">
        <f t="array" ref="AP1814">INDEX($K:$P,ROW(),MATCH(AP$3,$K$2:$P$2,0))</f>
        <v>10</v>
      </c>
      <c r="AQ1814" s="143" cm="1">
        <f t="array" ref="AQ1814">INDEX($K:$P,ROW(),MATCH(AQ$3,$K$2:$P$2,0))</f>
        <v>10</v>
      </c>
      <c r="AR1814" s="143" cm="1">
        <f t="array" ref="AR1814">INDEX($K:$P,ROW(),MATCH(AR$3,$K$2:$P$2,0))</f>
        <v>10</v>
      </c>
      <c r="AS1814" s="143" cm="1">
        <f t="array" ref="AS1814">INDEX($K:$P,ROW(),MATCH(AS$3,$K$2:$P$2,0))</f>
        <v>10</v>
      </c>
      <c r="AT1814" s="143" cm="1">
        <f t="array" ref="AT1814">INDEX($K:$P,ROW(),MATCH(AT$3,$K$2:$P$2,0))</f>
        <v>10</v>
      </c>
      <c r="AU1814" s="143" cm="1">
        <f t="array" ref="AU1814">INDEX($K:$P,ROW(),MATCH(AU$3,$K$2:$P$2,0))</f>
        <v>10</v>
      </c>
      <c r="AV1814" s="143" cm="1">
        <f t="array" ref="AV1814">INDEX($K:$P,ROW(),MATCH(AV$3,$K$2:$P$2,0))</f>
        <v>10</v>
      </c>
      <c r="AW1814" s="143" cm="1">
        <f t="array" ref="AW1814">INDEX($K:$P,ROW(),MATCH(AW$3,$K$2:$P$2,0))</f>
        <v>10</v>
      </c>
      <c r="AX1814" s="143" cm="1">
        <f t="array" ref="AX1814">INDEX($K:$P,ROW(),MATCH(AX$3,$K$2:$P$2,0))</f>
        <v>10</v>
      </c>
      <c r="AY1814" s="143" cm="1">
        <f t="array" ref="AY1814">INDEX($K:$P,ROW(),MATCH(AY$3,$K$2:$P$2,0))</f>
        <v>10</v>
      </c>
      <c r="AZ1814" s="143" cm="1">
        <f t="array" ref="AZ1814">INDEX($K:$P,ROW(),MATCH(AZ$3,$K$2:$P$2,0))</f>
        <v>10</v>
      </c>
      <c r="BA1814" s="143" cm="1">
        <f t="array" ref="BA1814">INDEX($K:$P,ROW(),MATCH(BA$3,$K$2:$P$2,0))</f>
        <v>10</v>
      </c>
      <c r="BB1814" s="143" cm="1">
        <f t="array" ref="BB1814">INDEX($K:$P,ROW(),MATCH(BB$3,$K$2:$P$2,0))</f>
        <v>10</v>
      </c>
      <c r="BC1814" s="143" cm="1">
        <f t="array" ref="BC1814">INDEX($K:$P,ROW(),MATCH(BC$3,$K$2:$P$2,0))</f>
        <v>10</v>
      </c>
      <c r="BD1814" s="143" cm="1">
        <f t="array" ref="BD1814">INDEX($K:$P,ROW(),MATCH(BD$3,$K$2:$P$2,0))</f>
        <v>10</v>
      </c>
      <c r="BE1814" s="143" cm="1">
        <f t="array" ref="BE1814">INDEX($K:$P,ROW(),MATCH(BE$3,$K$2:$P$2,0))</f>
        <v>10</v>
      </c>
      <c r="BF1814" s="143" cm="1">
        <f t="array" ref="BF1814">INDEX($K:$P,ROW(),MATCH(BF$3,$K$2:$P$2,0))</f>
        <v>10</v>
      </c>
      <c r="BG1814" s="143" cm="1">
        <f t="array" ref="BG1814">INDEX($K:$P,ROW(),MATCH(BG$3,$K$2:$P$2,0))</f>
        <v>10</v>
      </c>
      <c r="BH1814" s="143" cm="1">
        <f t="array" ref="BH1814">INDEX($K:$P,ROW(),MATCH(BH$3,$K$2:$P$2,0))</f>
        <v>10</v>
      </c>
      <c r="BI1814" s="143" cm="1">
        <f t="array" ref="BI1814">INDEX($K:$P,ROW(),MATCH(BI$3,$K$2:$P$2,0))</f>
        <v>10</v>
      </c>
      <c r="BJ1814" s="143" cm="1">
        <f t="array" ref="BJ1814">INDEX($K:$P,ROW(),MATCH(BJ$3,$K$2:$P$2,0))</f>
        <v>10</v>
      </c>
      <c r="BK1814" s="143" cm="1">
        <f t="array" ref="BK1814">INDEX($K:$P,ROW(),MATCH(BK$3,$K$2:$P$2,0))</f>
        <v>10</v>
      </c>
      <c r="BL1814" s="143" cm="1">
        <f t="array" ref="BL1814">INDEX($K:$P,ROW(),MATCH(BL$3,$K$2:$P$2,0))</f>
        <v>10</v>
      </c>
      <c r="BM1814" s="143" cm="1">
        <f t="array" ref="BM1814">INDEX($K:$P,ROW(),MATCH(BM$3,$K$2:$P$2,0))</f>
        <v>10</v>
      </c>
      <c r="BN1814" s="143" cm="1">
        <f t="array" ref="BN1814">INDEX($K:$P,ROW(),MATCH(BN$3,$K$2:$P$2,0))</f>
        <v>10</v>
      </c>
      <c r="BO1814" s="143" cm="1">
        <f t="array" ref="BO1814">INDEX($K:$P,ROW(),MATCH(BO$3,$K$2:$P$2,0))</f>
        <v>10</v>
      </c>
      <c r="BP1814" s="143" cm="1">
        <f t="array" ref="BP1814">INDEX($K:$P,ROW(),MATCH(BP$3,$K$2:$P$2,0))</f>
        <v>10</v>
      </c>
      <c r="BQ1814" s="143" cm="1">
        <f t="array" ref="BQ1814">INDEX($K:$P,ROW(),MATCH(BQ$3,$K$2:$P$2,0))</f>
        <v>10</v>
      </c>
      <c r="BR1814" s="143" cm="1">
        <f t="array" ref="BR1814">INDEX($K:$P,ROW(),MATCH(BR$3,$K$2:$P$2,0))</f>
        <v>10</v>
      </c>
      <c r="BS1814" s="143" cm="1">
        <f t="array" ref="BS1814">INDEX($K:$P,ROW(),MATCH(BS$3,$K$2:$P$2,0))</f>
        <v>10</v>
      </c>
      <c r="BT1814" s="143" cm="1">
        <f t="array" ref="BT1814">INDEX($K:$P,ROW(),MATCH(BT$3,$K$2:$P$2,0))</f>
        <v>10</v>
      </c>
      <c r="BU1814" s="143" cm="1">
        <f t="array" ref="BU1814">INDEX($K:$P,ROW(),MATCH(BU$3,$K$2:$P$2,0))</f>
        <v>10</v>
      </c>
      <c r="BV1814" s="143" cm="1">
        <f t="array" ref="BV1814">INDEX($K:$P,ROW(),MATCH(BV$3,$K$2:$P$2,0))</f>
        <v>10</v>
      </c>
      <c r="BW1814" s="143" cm="1">
        <f t="array" ref="BW1814">INDEX($K:$P,ROW(),MATCH(BW$3,$K$2:$P$2,0))</f>
        <v>10</v>
      </c>
      <c r="BX1814" s="143" cm="1">
        <f t="array" ref="BX1814">INDEX($K:$P,ROW(),MATCH(BX$3,$K$2:$P$2,0))</f>
        <v>10</v>
      </c>
      <c r="BY1814" s="143" cm="1">
        <f t="array" ref="BY1814">INDEX($K:$P,ROW(),MATCH(BY$3,$K$2:$P$2,0))</f>
        <v>10</v>
      </c>
      <c r="BZ1814" s="143" cm="1">
        <f t="array" ref="BZ1814">INDEX($K:$P,ROW(),MATCH(BZ$3,$K$2:$P$2,0))</f>
        <v>10</v>
      </c>
      <c r="CA1814" s="143" cm="1">
        <f t="array" ref="CA1814">INDEX($K:$P,ROW(),MATCH(CA$3,$K$2:$P$2,0))</f>
        <v>10</v>
      </c>
      <c r="CB1814" s="143" cm="1">
        <f t="array" ref="CB1814">INDEX($K:$P,ROW(),MATCH(CB$3,$K$2:$P$2,0))</f>
        <v>10</v>
      </c>
      <c r="CC1814" s="143" cm="1">
        <f t="array" ref="CC1814">INDEX($K:$P,ROW(),MATCH(CC$3,$K$2:$P$2,0))</f>
        <v>10</v>
      </c>
      <c r="CD1814" s="143" cm="1">
        <f t="array" ref="CD1814">INDEX($K:$P,ROW(),MATCH(CD$3,$K$2:$P$2,0))</f>
        <v>10</v>
      </c>
      <c r="CE1814" s="143" cm="1">
        <f t="array" ref="CE1814">INDEX($K:$P,ROW(),MATCH(CE$3,$K$2:$P$2,0))</f>
        <v>10</v>
      </c>
      <c r="CF1814" s="143" cm="1">
        <f t="array" ref="CF1814">INDEX($K:$P,ROW(),MATCH(CF$3,$K$2:$P$2,0))</f>
        <v>10</v>
      </c>
      <c r="CG1814" s="143" cm="1">
        <f t="array" ref="CG1814">INDEX($K:$P,ROW(),MATCH(CG$3,$K$2:$P$2,0))</f>
        <v>10</v>
      </c>
      <c r="CH1814" s="143" cm="1">
        <f t="array" ref="CH1814">INDEX($K:$P,ROW(),MATCH(CH$3,$K$2:$P$2,0))</f>
        <v>10</v>
      </c>
      <c r="CI1814" s="143" cm="1">
        <f t="array" ref="CI1814">INDEX($K:$P,ROW(),MATCH(CI$3,$K$2:$P$2,0))</f>
        <v>10</v>
      </c>
      <c r="CJ1814" s="143" cm="1">
        <f t="array" ref="CJ1814">INDEX($K:$P,ROW(),MATCH(CJ$3,$K$2:$P$2,0))</f>
        <v>10</v>
      </c>
      <c r="CK1814" s="143" cm="1">
        <f t="array" ref="CK1814">INDEX($K:$P,ROW(),MATCH(CK$3,$K$2:$P$2,0))</f>
        <v>10</v>
      </c>
      <c r="CL1814" s="143" cm="1">
        <f t="array" ref="CL1814">INDEX($K:$P,ROW(),MATCH(CL$3,$K$2:$P$2,0))</f>
        <v>10</v>
      </c>
    </row>
    <row r="1815" spans="2:90" x14ac:dyDescent="0.4">
      <c r="B1815" s="123" t="str">
        <f>"Expense - "&amp;SUBSTITUTE(B1810,":","")</f>
        <v>Expense - Volume driven hourly wage</v>
      </c>
      <c r="C1815" t="s">
        <v>203</v>
      </c>
      <c r="D1815" t="s">
        <v>996</v>
      </c>
      <c r="E1815" s="8" t="str">
        <f t="shared" si="2116"/>
        <v>1815 HOURLY-S</v>
      </c>
      <c r="H1815" s="27"/>
      <c r="I1815" s="78"/>
      <c r="J1815" s="78"/>
      <c r="K1815" s="63">
        <f t="shared" ref="K1815:P1815" ca="1" si="2118">SUMIF($3:$3,K$2,1815:1815)</f>
        <v>-6000</v>
      </c>
      <c r="L1815" s="63">
        <f t="shared" ca="1" si="2118"/>
        <v>-6000</v>
      </c>
      <c r="M1815" s="63">
        <f t="shared" ca="1" si="2118"/>
        <v>-6000</v>
      </c>
      <c r="N1815" s="63">
        <f t="shared" ca="1" si="2118"/>
        <v>-6000</v>
      </c>
      <c r="O1815" s="63">
        <f t="shared" ca="1" si="2118"/>
        <v>-6000</v>
      </c>
      <c r="P1815" s="63">
        <f t="shared" ca="1" si="2118"/>
        <v>-6000</v>
      </c>
      <c r="R1815" s="33"/>
      <c r="S1815" s="144">
        <f t="shared" ref="S1815" ca="1" si="2119">-S1814*S1813</f>
        <v>-500</v>
      </c>
      <c r="T1815" s="144">
        <f t="shared" ref="T1815:AX1815" ca="1" si="2120">-T1814*T1813</f>
        <v>-500</v>
      </c>
      <c r="U1815" s="144">
        <f t="shared" ca="1" si="2120"/>
        <v>-500</v>
      </c>
      <c r="V1815" s="144">
        <f t="shared" ca="1" si="2120"/>
        <v>-500</v>
      </c>
      <c r="W1815" s="144">
        <f t="shared" ca="1" si="2120"/>
        <v>-500</v>
      </c>
      <c r="X1815" s="144">
        <f t="shared" ca="1" si="2120"/>
        <v>-500</v>
      </c>
      <c r="Y1815" s="144">
        <f t="shared" ca="1" si="2120"/>
        <v>-500</v>
      </c>
      <c r="Z1815" s="144">
        <f t="shared" ca="1" si="2120"/>
        <v>-500</v>
      </c>
      <c r="AA1815" s="144">
        <f t="shared" ca="1" si="2120"/>
        <v>-500</v>
      </c>
      <c r="AB1815" s="144">
        <f t="shared" ca="1" si="2120"/>
        <v>-500</v>
      </c>
      <c r="AC1815" s="144">
        <f t="shared" ca="1" si="2120"/>
        <v>-500</v>
      </c>
      <c r="AD1815" s="144">
        <f t="shared" ca="1" si="2120"/>
        <v>-500</v>
      </c>
      <c r="AE1815" s="144">
        <f t="shared" ca="1" si="2120"/>
        <v>-500</v>
      </c>
      <c r="AF1815" s="144">
        <f t="shared" ca="1" si="2120"/>
        <v>-500</v>
      </c>
      <c r="AG1815" s="144">
        <f t="shared" ca="1" si="2120"/>
        <v>-500</v>
      </c>
      <c r="AH1815" s="144">
        <f t="shared" ca="1" si="2120"/>
        <v>-500</v>
      </c>
      <c r="AI1815" s="144">
        <f t="shared" ca="1" si="2120"/>
        <v>-500</v>
      </c>
      <c r="AJ1815" s="144">
        <f t="shared" ca="1" si="2120"/>
        <v>-500</v>
      </c>
      <c r="AK1815" s="144">
        <f t="shared" ca="1" si="2120"/>
        <v>-500</v>
      </c>
      <c r="AL1815" s="144">
        <f t="shared" ca="1" si="2120"/>
        <v>-500</v>
      </c>
      <c r="AM1815" s="144">
        <f t="shared" ca="1" si="2120"/>
        <v>-500</v>
      </c>
      <c r="AN1815" s="144">
        <f t="shared" ca="1" si="2120"/>
        <v>-500</v>
      </c>
      <c r="AO1815" s="144">
        <f t="shared" ca="1" si="2120"/>
        <v>-500</v>
      </c>
      <c r="AP1815" s="144">
        <f t="shared" ca="1" si="2120"/>
        <v>-500</v>
      </c>
      <c r="AQ1815" s="144">
        <f t="shared" ca="1" si="2120"/>
        <v>-500</v>
      </c>
      <c r="AR1815" s="144">
        <f t="shared" ca="1" si="2120"/>
        <v>-500</v>
      </c>
      <c r="AS1815" s="144">
        <f t="shared" ca="1" si="2120"/>
        <v>-500</v>
      </c>
      <c r="AT1815" s="144">
        <f t="shared" ca="1" si="2120"/>
        <v>-500</v>
      </c>
      <c r="AU1815" s="144">
        <f t="shared" ca="1" si="2120"/>
        <v>-500</v>
      </c>
      <c r="AV1815" s="144">
        <f t="shared" ca="1" si="2120"/>
        <v>-500</v>
      </c>
      <c r="AW1815" s="144">
        <f t="shared" ca="1" si="2120"/>
        <v>-500</v>
      </c>
      <c r="AX1815" s="144">
        <f t="shared" ca="1" si="2120"/>
        <v>-500</v>
      </c>
      <c r="AY1815" s="144">
        <f t="shared" ref="AY1815:CD1815" ca="1" si="2121">-AY1814*AY1813</f>
        <v>-500</v>
      </c>
      <c r="AZ1815" s="144">
        <f t="shared" ca="1" si="2121"/>
        <v>-500</v>
      </c>
      <c r="BA1815" s="144">
        <f t="shared" ca="1" si="2121"/>
        <v>-500</v>
      </c>
      <c r="BB1815" s="144">
        <f t="shared" ca="1" si="2121"/>
        <v>-500</v>
      </c>
      <c r="BC1815" s="144">
        <f t="shared" ca="1" si="2121"/>
        <v>-500</v>
      </c>
      <c r="BD1815" s="144">
        <f t="shared" ca="1" si="2121"/>
        <v>-500</v>
      </c>
      <c r="BE1815" s="144">
        <f t="shared" ca="1" si="2121"/>
        <v>-500</v>
      </c>
      <c r="BF1815" s="144">
        <f t="shared" ca="1" si="2121"/>
        <v>-500</v>
      </c>
      <c r="BG1815" s="144">
        <f t="shared" ca="1" si="2121"/>
        <v>-500</v>
      </c>
      <c r="BH1815" s="144">
        <f t="shared" ca="1" si="2121"/>
        <v>-500</v>
      </c>
      <c r="BI1815" s="144">
        <f t="shared" ca="1" si="2121"/>
        <v>-500</v>
      </c>
      <c r="BJ1815" s="144">
        <f t="shared" ca="1" si="2121"/>
        <v>-500</v>
      </c>
      <c r="BK1815" s="144">
        <f t="shared" ca="1" si="2121"/>
        <v>-500</v>
      </c>
      <c r="BL1815" s="144">
        <f t="shared" ca="1" si="2121"/>
        <v>-500</v>
      </c>
      <c r="BM1815" s="144">
        <f t="shared" ca="1" si="2121"/>
        <v>-500</v>
      </c>
      <c r="BN1815" s="144">
        <f t="shared" ca="1" si="2121"/>
        <v>-500</v>
      </c>
      <c r="BO1815" s="144">
        <f t="shared" ca="1" si="2121"/>
        <v>-500</v>
      </c>
      <c r="BP1815" s="144">
        <f t="shared" ca="1" si="2121"/>
        <v>-500</v>
      </c>
      <c r="BQ1815" s="144">
        <f t="shared" ca="1" si="2121"/>
        <v>-500</v>
      </c>
      <c r="BR1815" s="144">
        <f t="shared" ca="1" si="2121"/>
        <v>-500</v>
      </c>
      <c r="BS1815" s="144">
        <f t="shared" ca="1" si="2121"/>
        <v>-500</v>
      </c>
      <c r="BT1815" s="144">
        <f t="shared" ca="1" si="2121"/>
        <v>-500</v>
      </c>
      <c r="BU1815" s="144">
        <f t="shared" ca="1" si="2121"/>
        <v>-500</v>
      </c>
      <c r="BV1815" s="144">
        <f t="shared" ca="1" si="2121"/>
        <v>-500</v>
      </c>
      <c r="BW1815" s="144">
        <f t="shared" ca="1" si="2121"/>
        <v>-500</v>
      </c>
      <c r="BX1815" s="144">
        <f t="shared" ca="1" si="2121"/>
        <v>-500</v>
      </c>
      <c r="BY1815" s="144">
        <f t="shared" ca="1" si="2121"/>
        <v>-500</v>
      </c>
      <c r="BZ1815" s="144">
        <f t="shared" ca="1" si="2121"/>
        <v>-500</v>
      </c>
      <c r="CA1815" s="144">
        <f t="shared" ca="1" si="2121"/>
        <v>-500</v>
      </c>
      <c r="CB1815" s="144">
        <f t="shared" ca="1" si="2121"/>
        <v>-500</v>
      </c>
      <c r="CC1815" s="144">
        <f t="shared" ca="1" si="2121"/>
        <v>-500</v>
      </c>
      <c r="CD1815" s="144">
        <f t="shared" ca="1" si="2121"/>
        <v>-500</v>
      </c>
      <c r="CE1815" s="144">
        <f t="shared" ref="CE1815:CK1815" ca="1" si="2122">-CE1814*CE1813</f>
        <v>-500</v>
      </c>
      <c r="CF1815" s="144">
        <f t="shared" ca="1" si="2122"/>
        <v>-500</v>
      </c>
      <c r="CG1815" s="144">
        <f t="shared" ca="1" si="2122"/>
        <v>-500</v>
      </c>
      <c r="CH1815" s="144">
        <f t="shared" ca="1" si="2122"/>
        <v>-500</v>
      </c>
      <c r="CI1815" s="144">
        <f t="shared" ca="1" si="2122"/>
        <v>-500</v>
      </c>
      <c r="CJ1815" s="144">
        <f t="shared" ca="1" si="2122"/>
        <v>-500</v>
      </c>
      <c r="CK1815" s="144">
        <f t="shared" ca="1" si="2122"/>
        <v>-500</v>
      </c>
      <c r="CL1815" s="144">
        <f t="shared" ref="CL1815" ca="1" si="2123">-CL1814*CL1813</f>
        <v>-500</v>
      </c>
    </row>
    <row r="1816" spans="2:90" x14ac:dyDescent="0.4">
      <c r="D1816" t="s">
        <v>996</v>
      </c>
      <c r="E1816" s="8" t="str">
        <f t="shared" si="2116"/>
        <v>1816 HOURLY-S</v>
      </c>
      <c r="G1816" t="s">
        <v>244</v>
      </c>
      <c r="S1816" s="72"/>
      <c r="T1816" s="72"/>
      <c r="U1816" s="72"/>
      <c r="V1816" s="72"/>
      <c r="W1816" s="72"/>
      <c r="X1816" s="72"/>
      <c r="Y1816" s="72"/>
      <c r="Z1816" s="72"/>
      <c r="AA1816" s="72"/>
      <c r="AB1816" s="72"/>
      <c r="AC1816" s="72"/>
      <c r="AD1816" s="72"/>
      <c r="AE1816" s="72"/>
      <c r="AF1816" s="72"/>
      <c r="AG1816" s="72"/>
      <c r="AH1816" s="72"/>
      <c r="AI1816" s="72"/>
      <c r="AJ1816" s="72"/>
      <c r="AK1816" s="72"/>
      <c r="AL1816" s="72"/>
      <c r="AM1816" s="72"/>
      <c r="AN1816" s="72"/>
      <c r="AO1816" s="72"/>
      <c r="AP1816" s="72"/>
      <c r="AQ1816" s="72"/>
      <c r="AR1816" s="72"/>
      <c r="AS1816" s="72"/>
      <c r="AT1816" s="72"/>
      <c r="AU1816" s="72"/>
      <c r="AV1816" s="72"/>
      <c r="AW1816" s="72"/>
      <c r="AX1816" s="72"/>
      <c r="AY1816" s="72"/>
      <c r="AZ1816" s="72"/>
      <c r="BA1816" s="72"/>
      <c r="BB1816" s="72"/>
      <c r="BC1816" s="72"/>
      <c r="BD1816" s="72"/>
      <c r="BE1816" s="72"/>
      <c r="BF1816" s="72"/>
      <c r="BG1816" s="72"/>
      <c r="BH1816" s="72"/>
      <c r="BI1816" s="72"/>
      <c r="BJ1816" s="72"/>
      <c r="BK1816" s="72"/>
      <c r="BL1816" s="72"/>
      <c r="BM1816" s="72"/>
      <c r="BN1816" s="72"/>
      <c r="BO1816" s="72"/>
      <c r="BP1816" s="72"/>
      <c r="BQ1816" s="72"/>
      <c r="BR1816" s="72"/>
      <c r="BS1816" s="72"/>
      <c r="BT1816" s="72"/>
      <c r="BU1816" s="72"/>
      <c r="BV1816" s="72"/>
      <c r="BW1816" s="72"/>
      <c r="BX1816" s="72"/>
      <c r="BY1816" s="72"/>
      <c r="BZ1816" s="72"/>
      <c r="CA1816" s="72"/>
      <c r="CB1816" s="72"/>
      <c r="CC1816" s="72"/>
      <c r="CD1816" s="72"/>
      <c r="CE1816" s="72"/>
      <c r="CF1816" s="72"/>
      <c r="CG1816" s="72"/>
      <c r="CH1816" s="72"/>
      <c r="CI1816" s="72"/>
      <c r="CJ1816" s="72"/>
      <c r="CK1816" s="72"/>
      <c r="CL1816" s="72"/>
    </row>
    <row r="1817" spans="2:90" x14ac:dyDescent="0.4">
      <c r="B1817" s="132" t="str">
        <f>B1802</f>
        <v>(Primary label)</v>
      </c>
      <c r="D1817" t="s">
        <v>996</v>
      </c>
      <c r="E1817" s="8" t="str">
        <f t="shared" si="2116"/>
        <v>1817 HOURLY-S</v>
      </c>
      <c r="G1817" t="s">
        <v>332</v>
      </c>
      <c r="H1817" s="27"/>
      <c r="I1817" s="78"/>
      <c r="J1817" s="78"/>
      <c r="K1817" s="33"/>
      <c r="L1817" s="33"/>
      <c r="M1817" s="33"/>
      <c r="N1817" s="33"/>
      <c r="O1817" s="33"/>
      <c r="P1817" s="33"/>
      <c r="R1817" s="33"/>
      <c r="S1817" s="77"/>
      <c r="T1817" s="77"/>
      <c r="U1817" s="77"/>
      <c r="V1817" s="77"/>
      <c r="W1817" s="77"/>
      <c r="X1817" s="77"/>
      <c r="Y1817" s="77"/>
      <c r="Z1817" s="77"/>
      <c r="AA1817" s="77"/>
      <c r="AB1817" s="77"/>
      <c r="AC1817" s="77"/>
      <c r="AD1817" s="77"/>
      <c r="AE1817" s="77"/>
      <c r="AF1817" s="77"/>
      <c r="AG1817" s="77"/>
      <c r="AH1817" s="77"/>
      <c r="AI1817" s="77"/>
      <c r="AJ1817" s="77"/>
      <c r="AK1817" s="77"/>
      <c r="AL1817" s="77"/>
      <c r="AM1817" s="77"/>
      <c r="AN1817" s="77"/>
      <c r="AO1817" s="77"/>
      <c r="AP1817" s="77"/>
      <c r="AQ1817" s="77"/>
      <c r="AR1817" s="77"/>
      <c r="AS1817" s="77"/>
      <c r="AT1817" s="77"/>
      <c r="AU1817" s="77"/>
      <c r="AV1817" s="77"/>
      <c r="AW1817" s="77"/>
      <c r="AX1817" s="77"/>
      <c r="AY1817" s="77"/>
      <c r="AZ1817" s="77"/>
      <c r="BA1817" s="77"/>
      <c r="BB1817" s="77"/>
      <c r="BC1817" s="77"/>
      <c r="BD1817" s="77"/>
      <c r="BE1817" s="77"/>
      <c r="BF1817" s="77"/>
      <c r="BG1817" s="77"/>
      <c r="BH1817" s="77"/>
      <c r="BI1817" s="77"/>
      <c r="BJ1817" s="77"/>
      <c r="BK1817" s="77"/>
      <c r="BL1817" s="77"/>
      <c r="BM1817" s="77"/>
      <c r="BN1817" s="77"/>
      <c r="BO1817" s="77"/>
      <c r="BP1817" s="77"/>
      <c r="BQ1817" s="77"/>
      <c r="BR1817" s="77"/>
      <c r="BS1817" s="77"/>
      <c r="BT1817" s="77"/>
      <c r="BU1817" s="77"/>
      <c r="BV1817" s="77"/>
      <c r="BW1817" s="77"/>
      <c r="BX1817" s="77"/>
      <c r="BY1817" s="77"/>
      <c r="BZ1817" s="77"/>
      <c r="CA1817" s="77"/>
      <c r="CB1817" s="77"/>
      <c r="CC1817" s="77"/>
      <c r="CD1817" s="77"/>
      <c r="CE1817" s="77"/>
      <c r="CF1817" s="77"/>
      <c r="CG1817" s="77"/>
      <c r="CH1817" s="77"/>
      <c r="CI1817" s="77"/>
      <c r="CJ1817" s="77"/>
      <c r="CK1817" s="77"/>
      <c r="CL1817" s="77"/>
    </row>
    <row r="1818" spans="2:90" x14ac:dyDescent="0.4">
      <c r="B1818" s="132" t="str">
        <f>B1803</f>
        <v>primary unit</v>
      </c>
      <c r="D1818" t="s">
        <v>996</v>
      </c>
      <c r="E1818" s="8" t="str">
        <f>ROW()&amp;" "&amp;D1818</f>
        <v>1818 HOURLY-S</v>
      </c>
      <c r="G1818" t="s">
        <v>332</v>
      </c>
      <c r="H1818" s="12"/>
      <c r="I1818" s="60"/>
      <c r="J1818" s="60"/>
      <c r="K1818" s="21"/>
      <c r="L1818" s="21"/>
      <c r="M1818" s="21"/>
      <c r="N1818" s="21"/>
      <c r="O1818" s="21"/>
      <c r="P1818" s="21"/>
      <c r="R1818" s="20"/>
      <c r="S1818" s="146"/>
      <c r="T1818" s="146"/>
      <c r="U1818" s="146"/>
      <c r="V1818" s="146"/>
      <c r="W1818" s="146"/>
      <c r="X1818" s="146"/>
      <c r="Y1818" s="146"/>
      <c r="Z1818" s="146"/>
      <c r="AA1818" s="146"/>
      <c r="AB1818" s="146"/>
      <c r="AC1818" s="146"/>
      <c r="AD1818" s="146"/>
      <c r="AE1818" s="146"/>
      <c r="AF1818" s="146"/>
      <c r="AG1818" s="146"/>
      <c r="AH1818" s="146"/>
      <c r="AI1818" s="146"/>
      <c r="AJ1818" s="146"/>
      <c r="AK1818" s="146"/>
      <c r="AL1818" s="146"/>
      <c r="AM1818" s="146"/>
      <c r="AN1818" s="146"/>
      <c r="AO1818" s="146"/>
      <c r="AP1818" s="146"/>
      <c r="AQ1818" s="146"/>
      <c r="AR1818" s="146"/>
      <c r="AS1818" s="146"/>
      <c r="AT1818" s="146"/>
      <c r="AU1818" s="146"/>
      <c r="AV1818" s="146"/>
      <c r="AW1818" s="146"/>
      <c r="AX1818" s="146"/>
      <c r="AY1818" s="146"/>
      <c r="AZ1818" s="146"/>
      <c r="BA1818" s="146"/>
      <c r="BB1818" s="146"/>
      <c r="BC1818" s="146"/>
      <c r="BD1818" s="146"/>
      <c r="BE1818" s="146"/>
      <c r="BF1818" s="146"/>
      <c r="BG1818" s="146"/>
      <c r="BH1818" s="146"/>
      <c r="BI1818" s="146"/>
      <c r="BJ1818" s="146"/>
      <c r="BK1818" s="146"/>
      <c r="BL1818" s="146"/>
      <c r="BM1818" s="146"/>
      <c r="BN1818" s="146"/>
      <c r="BO1818" s="146"/>
      <c r="BP1818" s="146"/>
      <c r="BQ1818" s="146"/>
      <c r="BR1818" s="146"/>
      <c r="BS1818" s="146"/>
      <c r="BT1818" s="146"/>
      <c r="BU1818" s="146"/>
      <c r="BV1818" s="146"/>
      <c r="BW1818" s="146"/>
      <c r="BX1818" s="146"/>
      <c r="BY1818" s="146"/>
      <c r="BZ1818" s="146"/>
      <c r="CA1818" s="146"/>
      <c r="CB1818" s="146"/>
      <c r="CC1818" s="146"/>
      <c r="CD1818" s="146"/>
      <c r="CE1818" s="146"/>
      <c r="CF1818" s="146"/>
      <c r="CG1818" s="146"/>
      <c r="CH1818" s="146"/>
      <c r="CI1818" s="146"/>
      <c r="CJ1818" s="146"/>
      <c r="CK1818" s="146"/>
      <c r="CL1818" s="146"/>
    </row>
    <row r="1819" spans="2:90" x14ac:dyDescent="0.4">
      <c r="B1819" s="132" t="str">
        <f>B1804</f>
        <v>Primary revenue driver</v>
      </c>
      <c r="D1819" t="s">
        <v>996</v>
      </c>
      <c r="E1819" s="8" t="str">
        <f t="shared" ref="E1819:E1824" si="2124">ROW()&amp;" "&amp;D1819</f>
        <v>1819 HOURLY-S</v>
      </c>
      <c r="G1819" t="s">
        <v>332</v>
      </c>
      <c r="K1819" s="53"/>
      <c r="L1819" s="53"/>
      <c r="M1819" s="53"/>
      <c r="N1819" s="53"/>
      <c r="O1819" s="53"/>
      <c r="P1819" s="53"/>
      <c r="R1819" s="24"/>
      <c r="S1819" s="175" t="str">
        <f t="shared" ref="S1819" si="2125">S1804</f>
        <v>S$12</v>
      </c>
      <c r="T1819" s="175" t="str">
        <f t="shared" ref="T1819:CD1819" si="2126">T1804</f>
        <v>T$12</v>
      </c>
      <c r="U1819" s="175" t="str">
        <f t="shared" si="2126"/>
        <v>U$12</v>
      </c>
      <c r="V1819" s="175" t="str">
        <f t="shared" si="2126"/>
        <v>V$12</v>
      </c>
      <c r="W1819" s="175" t="str">
        <f t="shared" si="2126"/>
        <v>W$12</v>
      </c>
      <c r="X1819" s="175" t="str">
        <f t="shared" si="2126"/>
        <v>X$12</v>
      </c>
      <c r="Y1819" s="175" t="str">
        <f t="shared" si="2126"/>
        <v>Y$12</v>
      </c>
      <c r="Z1819" s="175" t="str">
        <f t="shared" si="2126"/>
        <v>Z$12</v>
      </c>
      <c r="AA1819" s="175" t="str">
        <f t="shared" si="2126"/>
        <v>AA$12</v>
      </c>
      <c r="AB1819" s="175" t="str">
        <f t="shared" si="2126"/>
        <v>AB$12</v>
      </c>
      <c r="AC1819" s="175" t="str">
        <f t="shared" si="2126"/>
        <v>AC$12</v>
      </c>
      <c r="AD1819" s="175" t="str">
        <f t="shared" si="2126"/>
        <v>AD$12</v>
      </c>
      <c r="AE1819" s="175" t="str">
        <f t="shared" si="2126"/>
        <v>AE$12</v>
      </c>
      <c r="AF1819" s="175" t="str">
        <f t="shared" si="2126"/>
        <v>AF$12</v>
      </c>
      <c r="AG1819" s="175" t="str">
        <f t="shared" si="2126"/>
        <v>AG$12</v>
      </c>
      <c r="AH1819" s="175" t="str">
        <f t="shared" si="2126"/>
        <v>AH$12</v>
      </c>
      <c r="AI1819" s="175" t="str">
        <f t="shared" si="2126"/>
        <v>AI$12</v>
      </c>
      <c r="AJ1819" s="175" t="str">
        <f t="shared" si="2126"/>
        <v>AJ$12</v>
      </c>
      <c r="AK1819" s="175" t="str">
        <f t="shared" si="2126"/>
        <v>AK$12</v>
      </c>
      <c r="AL1819" s="175" t="str">
        <f t="shared" si="2126"/>
        <v>AL$12</v>
      </c>
      <c r="AM1819" s="175" t="str">
        <f t="shared" si="2126"/>
        <v>AM$12</v>
      </c>
      <c r="AN1819" s="175" t="str">
        <f t="shared" si="2126"/>
        <v>AN$12</v>
      </c>
      <c r="AO1819" s="175" t="str">
        <f t="shared" si="2126"/>
        <v>AO$12</v>
      </c>
      <c r="AP1819" s="175" t="str">
        <f t="shared" si="2126"/>
        <v>AP$12</v>
      </c>
      <c r="AQ1819" s="175" t="str">
        <f t="shared" si="2126"/>
        <v>AQ$12</v>
      </c>
      <c r="AR1819" s="175" t="str">
        <f t="shared" si="2126"/>
        <v>AR$12</v>
      </c>
      <c r="AS1819" s="175" t="str">
        <f t="shared" si="2126"/>
        <v>AS$12</v>
      </c>
      <c r="AT1819" s="175" t="str">
        <f t="shared" si="2126"/>
        <v>AT$12</v>
      </c>
      <c r="AU1819" s="175" t="str">
        <f t="shared" si="2126"/>
        <v>AU$12</v>
      </c>
      <c r="AV1819" s="175" t="str">
        <f t="shared" si="2126"/>
        <v>AV$12</v>
      </c>
      <c r="AW1819" s="175" t="str">
        <f t="shared" si="2126"/>
        <v>AW$12</v>
      </c>
      <c r="AX1819" s="175" t="str">
        <f t="shared" si="2126"/>
        <v>AX$12</v>
      </c>
      <c r="AY1819" s="175" t="str">
        <f t="shared" si="2126"/>
        <v>AY$12</v>
      </c>
      <c r="AZ1819" s="175" t="str">
        <f t="shared" si="2126"/>
        <v>AZ$12</v>
      </c>
      <c r="BA1819" s="175" t="str">
        <f t="shared" si="2126"/>
        <v>BA$12</v>
      </c>
      <c r="BB1819" s="175" t="str">
        <f t="shared" si="2126"/>
        <v>BB$12</v>
      </c>
      <c r="BC1819" s="175" t="str">
        <f t="shared" si="2126"/>
        <v>BC$12</v>
      </c>
      <c r="BD1819" s="175" t="str">
        <f t="shared" si="2126"/>
        <v>BD$12</v>
      </c>
      <c r="BE1819" s="175" t="str">
        <f t="shared" si="2126"/>
        <v>BE$12</v>
      </c>
      <c r="BF1819" s="175" t="str">
        <f t="shared" si="2126"/>
        <v>BF$12</v>
      </c>
      <c r="BG1819" s="175" t="str">
        <f t="shared" si="2126"/>
        <v>BG$12</v>
      </c>
      <c r="BH1819" s="175" t="str">
        <f t="shared" si="2126"/>
        <v>BH$12</v>
      </c>
      <c r="BI1819" s="175" t="str">
        <f t="shared" si="2126"/>
        <v>BI$12</v>
      </c>
      <c r="BJ1819" s="175" t="str">
        <f t="shared" si="2126"/>
        <v>BJ$12</v>
      </c>
      <c r="BK1819" s="175" t="str">
        <f t="shared" si="2126"/>
        <v>BK$12</v>
      </c>
      <c r="BL1819" s="175" t="str">
        <f t="shared" si="2126"/>
        <v>BL$12</v>
      </c>
      <c r="BM1819" s="175" t="str">
        <f t="shared" si="2126"/>
        <v>BM$12</v>
      </c>
      <c r="BN1819" s="175" t="str">
        <f t="shared" si="2126"/>
        <v>BN$12</v>
      </c>
      <c r="BO1819" s="175" t="str">
        <f t="shared" si="2126"/>
        <v>BO$12</v>
      </c>
      <c r="BP1819" s="175" t="str">
        <f t="shared" si="2126"/>
        <v>BP$12</v>
      </c>
      <c r="BQ1819" s="175" t="str">
        <f t="shared" si="2126"/>
        <v>BQ$12</v>
      </c>
      <c r="BR1819" s="175" t="str">
        <f t="shared" si="2126"/>
        <v>BR$12</v>
      </c>
      <c r="BS1819" s="175" t="str">
        <f t="shared" si="2126"/>
        <v>BS$12</v>
      </c>
      <c r="BT1819" s="175" t="str">
        <f t="shared" si="2126"/>
        <v>BT$12</v>
      </c>
      <c r="BU1819" s="175" t="str">
        <f t="shared" si="2126"/>
        <v>BU$12</v>
      </c>
      <c r="BV1819" s="175" t="str">
        <f t="shared" si="2126"/>
        <v>BV$12</v>
      </c>
      <c r="BW1819" s="175" t="str">
        <f t="shared" si="2126"/>
        <v>BW$12</v>
      </c>
      <c r="BX1819" s="175" t="str">
        <f t="shared" si="2126"/>
        <v>BX$12</v>
      </c>
      <c r="BY1819" s="175" t="str">
        <f t="shared" si="2126"/>
        <v>BY$12</v>
      </c>
      <c r="BZ1819" s="175" t="str">
        <f t="shared" si="2126"/>
        <v>BZ$12</v>
      </c>
      <c r="CA1819" s="175" t="str">
        <f t="shared" si="2126"/>
        <v>CA$12</v>
      </c>
      <c r="CB1819" s="175" t="str">
        <f t="shared" si="2126"/>
        <v>CB$12</v>
      </c>
      <c r="CC1819" s="175" t="str">
        <f t="shared" si="2126"/>
        <v>CC$12</v>
      </c>
      <c r="CD1819" s="175" t="str">
        <f t="shared" si="2126"/>
        <v>CD$12</v>
      </c>
      <c r="CE1819" s="175" t="str">
        <f t="shared" ref="CE1819:CK1819" si="2127">CE1804</f>
        <v>CE$12</v>
      </c>
      <c r="CF1819" s="175" t="str">
        <f t="shared" si="2127"/>
        <v>CF$12</v>
      </c>
      <c r="CG1819" s="175" t="str">
        <f t="shared" si="2127"/>
        <v>CG$12</v>
      </c>
      <c r="CH1819" s="175" t="str">
        <f t="shared" si="2127"/>
        <v>CH$12</v>
      </c>
      <c r="CI1819" s="175" t="str">
        <f t="shared" si="2127"/>
        <v>CI$12</v>
      </c>
      <c r="CJ1819" s="175" t="str">
        <f t="shared" si="2127"/>
        <v>CJ$12</v>
      </c>
      <c r="CK1819" s="175" t="str">
        <f t="shared" si="2127"/>
        <v>CK$12</v>
      </c>
      <c r="CL1819" s="175" t="str">
        <f t="shared" ref="CL1819" si="2128">CL1804</f>
        <v>CL$12</v>
      </c>
    </row>
    <row r="1820" spans="2:90" x14ac:dyDescent="0.4">
      <c r="B1820" s="132" t="str">
        <f>B1805</f>
        <v>Primary volume driver</v>
      </c>
      <c r="D1820" t="s">
        <v>996</v>
      </c>
      <c r="E1820" s="8" t="str">
        <f t="shared" si="2124"/>
        <v>1820 HOURLY-S</v>
      </c>
      <c r="G1820" t="s">
        <v>332</v>
      </c>
      <c r="H1820" s="12"/>
      <c r="I1820" s="60"/>
      <c r="J1820" s="60"/>
      <c r="K1820" s="15"/>
      <c r="L1820" s="15"/>
      <c r="M1820" s="15"/>
      <c r="N1820" s="15"/>
      <c r="O1820" s="15"/>
      <c r="P1820" s="15"/>
      <c r="R1820" s="15"/>
      <c r="S1820" s="175" t="str">
        <f t="shared" ref="S1820" si="2129">S1805</f>
        <v>S$13</v>
      </c>
      <c r="T1820" s="175" t="str">
        <f t="shared" ref="T1820:CD1820" si="2130">T1805</f>
        <v>T$13</v>
      </c>
      <c r="U1820" s="175" t="str">
        <f t="shared" si="2130"/>
        <v>U$13</v>
      </c>
      <c r="V1820" s="175" t="str">
        <f t="shared" si="2130"/>
        <v>V$13</v>
      </c>
      <c r="W1820" s="175" t="str">
        <f t="shared" si="2130"/>
        <v>W$13</v>
      </c>
      <c r="X1820" s="175" t="str">
        <f t="shared" si="2130"/>
        <v>X$13</v>
      </c>
      <c r="Y1820" s="175" t="str">
        <f t="shared" si="2130"/>
        <v>Y$13</v>
      </c>
      <c r="Z1820" s="175" t="str">
        <f t="shared" si="2130"/>
        <v>Z$13</v>
      </c>
      <c r="AA1820" s="175" t="str">
        <f t="shared" si="2130"/>
        <v>AA$13</v>
      </c>
      <c r="AB1820" s="175" t="str">
        <f t="shared" si="2130"/>
        <v>AB$13</v>
      </c>
      <c r="AC1820" s="175" t="str">
        <f t="shared" si="2130"/>
        <v>AC$13</v>
      </c>
      <c r="AD1820" s="175" t="str">
        <f t="shared" si="2130"/>
        <v>AD$13</v>
      </c>
      <c r="AE1820" s="175" t="str">
        <f t="shared" si="2130"/>
        <v>AE$13</v>
      </c>
      <c r="AF1820" s="175" t="str">
        <f t="shared" si="2130"/>
        <v>AF$13</v>
      </c>
      <c r="AG1820" s="175" t="str">
        <f t="shared" si="2130"/>
        <v>AG$13</v>
      </c>
      <c r="AH1820" s="175" t="str">
        <f t="shared" si="2130"/>
        <v>AH$13</v>
      </c>
      <c r="AI1820" s="175" t="str">
        <f t="shared" si="2130"/>
        <v>AI$13</v>
      </c>
      <c r="AJ1820" s="175" t="str">
        <f t="shared" si="2130"/>
        <v>AJ$13</v>
      </c>
      <c r="AK1820" s="175" t="str">
        <f t="shared" si="2130"/>
        <v>AK$13</v>
      </c>
      <c r="AL1820" s="175" t="str">
        <f t="shared" si="2130"/>
        <v>AL$13</v>
      </c>
      <c r="AM1820" s="175" t="str">
        <f t="shared" si="2130"/>
        <v>AM$13</v>
      </c>
      <c r="AN1820" s="175" t="str">
        <f t="shared" si="2130"/>
        <v>AN$13</v>
      </c>
      <c r="AO1820" s="175" t="str">
        <f t="shared" si="2130"/>
        <v>AO$13</v>
      </c>
      <c r="AP1820" s="175" t="str">
        <f t="shared" si="2130"/>
        <v>AP$13</v>
      </c>
      <c r="AQ1820" s="175" t="str">
        <f t="shared" si="2130"/>
        <v>AQ$13</v>
      </c>
      <c r="AR1820" s="175" t="str">
        <f t="shared" si="2130"/>
        <v>AR$13</v>
      </c>
      <c r="AS1820" s="175" t="str">
        <f t="shared" si="2130"/>
        <v>AS$13</v>
      </c>
      <c r="AT1820" s="175" t="str">
        <f t="shared" si="2130"/>
        <v>AT$13</v>
      </c>
      <c r="AU1820" s="175" t="str">
        <f t="shared" si="2130"/>
        <v>AU$13</v>
      </c>
      <c r="AV1820" s="175" t="str">
        <f t="shared" si="2130"/>
        <v>AV$13</v>
      </c>
      <c r="AW1820" s="175" t="str">
        <f t="shared" si="2130"/>
        <v>AW$13</v>
      </c>
      <c r="AX1820" s="175" t="str">
        <f t="shared" si="2130"/>
        <v>AX$13</v>
      </c>
      <c r="AY1820" s="175" t="str">
        <f t="shared" si="2130"/>
        <v>AY$13</v>
      </c>
      <c r="AZ1820" s="175" t="str">
        <f t="shared" si="2130"/>
        <v>AZ$13</v>
      </c>
      <c r="BA1820" s="175" t="str">
        <f t="shared" si="2130"/>
        <v>BA$13</v>
      </c>
      <c r="BB1820" s="175" t="str">
        <f t="shared" si="2130"/>
        <v>BB$13</v>
      </c>
      <c r="BC1820" s="175" t="str">
        <f t="shared" si="2130"/>
        <v>BC$13</v>
      </c>
      <c r="BD1820" s="175" t="str">
        <f t="shared" si="2130"/>
        <v>BD$13</v>
      </c>
      <c r="BE1820" s="175" t="str">
        <f t="shared" si="2130"/>
        <v>BE$13</v>
      </c>
      <c r="BF1820" s="175" t="str">
        <f t="shared" si="2130"/>
        <v>BF$13</v>
      </c>
      <c r="BG1820" s="175" t="str">
        <f t="shared" si="2130"/>
        <v>BG$13</v>
      </c>
      <c r="BH1820" s="175" t="str">
        <f t="shared" si="2130"/>
        <v>BH$13</v>
      </c>
      <c r="BI1820" s="175" t="str">
        <f t="shared" si="2130"/>
        <v>BI$13</v>
      </c>
      <c r="BJ1820" s="175" t="str">
        <f t="shared" si="2130"/>
        <v>BJ$13</v>
      </c>
      <c r="BK1820" s="175" t="str">
        <f t="shared" si="2130"/>
        <v>BK$13</v>
      </c>
      <c r="BL1820" s="175" t="str">
        <f t="shared" si="2130"/>
        <v>BL$13</v>
      </c>
      <c r="BM1820" s="175" t="str">
        <f t="shared" si="2130"/>
        <v>BM$13</v>
      </c>
      <c r="BN1820" s="175" t="str">
        <f t="shared" si="2130"/>
        <v>BN$13</v>
      </c>
      <c r="BO1820" s="175" t="str">
        <f t="shared" si="2130"/>
        <v>BO$13</v>
      </c>
      <c r="BP1820" s="175" t="str">
        <f t="shared" si="2130"/>
        <v>BP$13</v>
      </c>
      <c r="BQ1820" s="175" t="str">
        <f t="shared" si="2130"/>
        <v>BQ$13</v>
      </c>
      <c r="BR1820" s="175" t="str">
        <f t="shared" si="2130"/>
        <v>BR$13</v>
      </c>
      <c r="BS1820" s="175" t="str">
        <f t="shared" si="2130"/>
        <v>BS$13</v>
      </c>
      <c r="BT1820" s="175" t="str">
        <f t="shared" si="2130"/>
        <v>BT$13</v>
      </c>
      <c r="BU1820" s="175" t="str">
        <f t="shared" si="2130"/>
        <v>BU$13</v>
      </c>
      <c r="BV1820" s="175" t="str">
        <f t="shared" si="2130"/>
        <v>BV$13</v>
      </c>
      <c r="BW1820" s="175" t="str">
        <f t="shared" si="2130"/>
        <v>BW$13</v>
      </c>
      <c r="BX1820" s="175" t="str">
        <f t="shared" si="2130"/>
        <v>BX$13</v>
      </c>
      <c r="BY1820" s="175" t="str">
        <f t="shared" si="2130"/>
        <v>BY$13</v>
      </c>
      <c r="BZ1820" s="175" t="str">
        <f t="shared" si="2130"/>
        <v>BZ$13</v>
      </c>
      <c r="CA1820" s="175" t="str">
        <f t="shared" si="2130"/>
        <v>CA$13</v>
      </c>
      <c r="CB1820" s="175" t="str">
        <f t="shared" si="2130"/>
        <v>CB$13</v>
      </c>
      <c r="CC1820" s="175" t="str">
        <f t="shared" si="2130"/>
        <v>CC$13</v>
      </c>
      <c r="CD1820" s="175" t="str">
        <f t="shared" si="2130"/>
        <v>CD$13</v>
      </c>
      <c r="CE1820" s="175" t="str">
        <f t="shared" ref="CE1820:CK1820" si="2131">CE1805</f>
        <v>CE$13</v>
      </c>
      <c r="CF1820" s="175" t="str">
        <f t="shared" si="2131"/>
        <v>CF$13</v>
      </c>
      <c r="CG1820" s="175" t="str">
        <f t="shared" si="2131"/>
        <v>CG$13</v>
      </c>
      <c r="CH1820" s="175" t="str">
        <f t="shared" si="2131"/>
        <v>CH$13</v>
      </c>
      <c r="CI1820" s="175" t="str">
        <f t="shared" si="2131"/>
        <v>CI$13</v>
      </c>
      <c r="CJ1820" s="175" t="str">
        <f t="shared" si="2131"/>
        <v>CJ$13</v>
      </c>
      <c r="CK1820" s="175" t="str">
        <f t="shared" si="2131"/>
        <v>CK$13</v>
      </c>
      <c r="CL1820" s="175" t="str">
        <f t="shared" ref="CL1820" si="2132">CL1805</f>
        <v>CL$13</v>
      </c>
    </row>
    <row r="1821" spans="2:90" x14ac:dyDescent="0.4">
      <c r="B1821" s="187" t="str">
        <f>B1810</f>
        <v>Volume driven hourly wage</v>
      </c>
      <c r="D1821" t="s">
        <v>996</v>
      </c>
      <c r="E1821" s="8" t="str">
        <f t="shared" si="2124"/>
        <v>1821 HOURLY-S</v>
      </c>
      <c r="G1821" t="s">
        <v>332</v>
      </c>
      <c r="H1821" s="12"/>
      <c r="I1821" s="60"/>
      <c r="J1821" s="60"/>
      <c r="K1821" s="15"/>
      <c r="L1821" s="15"/>
      <c r="M1821" s="15"/>
      <c r="N1821" s="15"/>
      <c r="O1821" s="15"/>
      <c r="P1821" s="15"/>
      <c r="R1821" s="15"/>
      <c r="S1821" s="175">
        <f t="shared" ref="S1821" si="2133">S1806</f>
        <v>0</v>
      </c>
      <c r="T1821" s="175">
        <f t="shared" ref="T1821:CD1821" si="2134">T1806</f>
        <v>0</v>
      </c>
      <c r="U1821" s="175">
        <f t="shared" si="2134"/>
        <v>0</v>
      </c>
      <c r="V1821" s="175">
        <f t="shared" si="2134"/>
        <v>0</v>
      </c>
      <c r="W1821" s="175">
        <f t="shared" si="2134"/>
        <v>0</v>
      </c>
      <c r="X1821" s="175">
        <f t="shared" si="2134"/>
        <v>0</v>
      </c>
      <c r="Y1821" s="175">
        <f t="shared" si="2134"/>
        <v>0</v>
      </c>
      <c r="Z1821" s="175">
        <f t="shared" si="2134"/>
        <v>0</v>
      </c>
      <c r="AA1821" s="175">
        <f t="shared" si="2134"/>
        <v>0</v>
      </c>
      <c r="AB1821" s="175">
        <f t="shared" si="2134"/>
        <v>0</v>
      </c>
      <c r="AC1821" s="175">
        <f t="shared" si="2134"/>
        <v>0</v>
      </c>
      <c r="AD1821" s="175">
        <f t="shared" si="2134"/>
        <v>0</v>
      </c>
      <c r="AE1821" s="175">
        <f t="shared" si="2134"/>
        <v>0</v>
      </c>
      <c r="AF1821" s="175">
        <f t="shared" si="2134"/>
        <v>0</v>
      </c>
      <c r="AG1821" s="175">
        <f t="shared" si="2134"/>
        <v>0</v>
      </c>
      <c r="AH1821" s="175">
        <f t="shared" si="2134"/>
        <v>0</v>
      </c>
      <c r="AI1821" s="175">
        <f t="shared" si="2134"/>
        <v>0</v>
      </c>
      <c r="AJ1821" s="175">
        <f t="shared" si="2134"/>
        <v>0</v>
      </c>
      <c r="AK1821" s="175">
        <f t="shared" si="2134"/>
        <v>0</v>
      </c>
      <c r="AL1821" s="175">
        <f t="shared" si="2134"/>
        <v>0</v>
      </c>
      <c r="AM1821" s="175">
        <f t="shared" si="2134"/>
        <v>0</v>
      </c>
      <c r="AN1821" s="175">
        <f t="shared" si="2134"/>
        <v>0</v>
      </c>
      <c r="AO1821" s="175">
        <f t="shared" si="2134"/>
        <v>0</v>
      </c>
      <c r="AP1821" s="175">
        <f t="shared" si="2134"/>
        <v>0</v>
      </c>
      <c r="AQ1821" s="175">
        <f t="shared" si="2134"/>
        <v>0</v>
      </c>
      <c r="AR1821" s="175">
        <f t="shared" si="2134"/>
        <v>0</v>
      </c>
      <c r="AS1821" s="175">
        <f t="shared" si="2134"/>
        <v>0</v>
      </c>
      <c r="AT1821" s="175">
        <f t="shared" si="2134"/>
        <v>0</v>
      </c>
      <c r="AU1821" s="175">
        <f t="shared" si="2134"/>
        <v>0</v>
      </c>
      <c r="AV1821" s="175">
        <f t="shared" si="2134"/>
        <v>0</v>
      </c>
      <c r="AW1821" s="175">
        <f t="shared" si="2134"/>
        <v>0</v>
      </c>
      <c r="AX1821" s="175">
        <f t="shared" si="2134"/>
        <v>0</v>
      </c>
      <c r="AY1821" s="175">
        <f t="shared" si="2134"/>
        <v>0</v>
      </c>
      <c r="AZ1821" s="175">
        <f t="shared" si="2134"/>
        <v>0</v>
      </c>
      <c r="BA1821" s="175">
        <f t="shared" si="2134"/>
        <v>0</v>
      </c>
      <c r="BB1821" s="175">
        <f t="shared" si="2134"/>
        <v>0</v>
      </c>
      <c r="BC1821" s="175">
        <f t="shared" si="2134"/>
        <v>0</v>
      </c>
      <c r="BD1821" s="175">
        <f t="shared" si="2134"/>
        <v>0</v>
      </c>
      <c r="BE1821" s="175">
        <f t="shared" si="2134"/>
        <v>0</v>
      </c>
      <c r="BF1821" s="175">
        <f t="shared" si="2134"/>
        <v>0</v>
      </c>
      <c r="BG1821" s="175">
        <f t="shared" si="2134"/>
        <v>0</v>
      </c>
      <c r="BH1821" s="175">
        <f t="shared" si="2134"/>
        <v>0</v>
      </c>
      <c r="BI1821" s="175">
        <f t="shared" si="2134"/>
        <v>0</v>
      </c>
      <c r="BJ1821" s="175">
        <f t="shared" si="2134"/>
        <v>0</v>
      </c>
      <c r="BK1821" s="175">
        <f t="shared" si="2134"/>
        <v>0</v>
      </c>
      <c r="BL1821" s="175">
        <f t="shared" si="2134"/>
        <v>0</v>
      </c>
      <c r="BM1821" s="175">
        <f t="shared" si="2134"/>
        <v>0</v>
      </c>
      <c r="BN1821" s="175">
        <f t="shared" si="2134"/>
        <v>0</v>
      </c>
      <c r="BO1821" s="175">
        <f t="shared" si="2134"/>
        <v>0</v>
      </c>
      <c r="BP1821" s="175">
        <f t="shared" si="2134"/>
        <v>0</v>
      </c>
      <c r="BQ1821" s="175">
        <f t="shared" si="2134"/>
        <v>0</v>
      </c>
      <c r="BR1821" s="175">
        <f t="shared" si="2134"/>
        <v>0</v>
      </c>
      <c r="BS1821" s="175">
        <f t="shared" si="2134"/>
        <v>0</v>
      </c>
      <c r="BT1821" s="175">
        <f t="shared" si="2134"/>
        <v>0</v>
      </c>
      <c r="BU1821" s="175">
        <f t="shared" si="2134"/>
        <v>0</v>
      </c>
      <c r="BV1821" s="175">
        <f t="shared" si="2134"/>
        <v>0</v>
      </c>
      <c r="BW1821" s="175">
        <f t="shared" si="2134"/>
        <v>0</v>
      </c>
      <c r="BX1821" s="175">
        <f t="shared" si="2134"/>
        <v>0</v>
      </c>
      <c r="BY1821" s="175">
        <f t="shared" si="2134"/>
        <v>0</v>
      </c>
      <c r="BZ1821" s="175">
        <f t="shared" si="2134"/>
        <v>0</v>
      </c>
      <c r="CA1821" s="175">
        <f t="shared" si="2134"/>
        <v>0</v>
      </c>
      <c r="CB1821" s="175">
        <f t="shared" si="2134"/>
        <v>0</v>
      </c>
      <c r="CC1821" s="175">
        <f t="shared" si="2134"/>
        <v>0</v>
      </c>
      <c r="CD1821" s="175">
        <f t="shared" si="2134"/>
        <v>0</v>
      </c>
      <c r="CE1821" s="175">
        <f t="shared" ref="CE1821:CK1821" si="2135">CE1806</f>
        <v>0</v>
      </c>
      <c r="CF1821" s="175">
        <f t="shared" si="2135"/>
        <v>0</v>
      </c>
      <c r="CG1821" s="175">
        <f t="shared" si="2135"/>
        <v>0</v>
      </c>
      <c r="CH1821" s="175">
        <f t="shared" si="2135"/>
        <v>0</v>
      </c>
      <c r="CI1821" s="175">
        <f t="shared" si="2135"/>
        <v>0</v>
      </c>
      <c r="CJ1821" s="175">
        <f t="shared" si="2135"/>
        <v>0</v>
      </c>
      <c r="CK1821" s="175">
        <f t="shared" si="2135"/>
        <v>0</v>
      </c>
      <c r="CL1821" s="175">
        <f t="shared" ref="CL1821" si="2136">CL1806</f>
        <v>0</v>
      </c>
    </row>
    <row r="1822" spans="2:90" x14ac:dyDescent="0.4">
      <c r="B1822" s="235" t="str">
        <f>IFERROR(SUBSTITUTE(TRIM(MID(B1810, SEARCH("-", B1810) + 1, LEN(B1810))),":",""),"no unit")</f>
        <v>no unit</v>
      </c>
      <c r="D1822" t="s">
        <v>996</v>
      </c>
      <c r="E1822" s="8" t="str">
        <f t="shared" si="2124"/>
        <v>1822 HOURLY-S</v>
      </c>
      <c r="G1822" t="s">
        <v>332</v>
      </c>
      <c r="H1822" s="12"/>
      <c r="I1822" s="60"/>
      <c r="J1822" s="60"/>
      <c r="K1822" s="15"/>
      <c r="L1822" s="15"/>
      <c r="M1822" s="15"/>
      <c r="N1822" s="15"/>
      <c r="O1822" s="15"/>
      <c r="P1822" s="15"/>
      <c r="R1822" s="15"/>
      <c r="S1822" s="175"/>
      <c r="T1822" s="175"/>
      <c r="U1822" s="175"/>
      <c r="V1822" s="175"/>
      <c r="W1822" s="175"/>
      <c r="X1822" s="175"/>
      <c r="Y1822" s="175"/>
      <c r="Z1822" s="175"/>
      <c r="AA1822" s="175"/>
      <c r="AB1822" s="175"/>
      <c r="AC1822" s="175"/>
      <c r="AD1822" s="175"/>
      <c r="AE1822" s="175"/>
      <c r="AF1822" s="175"/>
      <c r="AG1822" s="175"/>
      <c r="AH1822" s="175"/>
      <c r="AI1822" s="175"/>
      <c r="AJ1822" s="175"/>
      <c r="AK1822" s="175"/>
      <c r="AL1822" s="175"/>
      <c r="AM1822" s="175"/>
      <c r="AN1822" s="175"/>
      <c r="AO1822" s="175"/>
      <c r="AP1822" s="175"/>
      <c r="AQ1822" s="175"/>
      <c r="AR1822" s="175"/>
      <c r="AS1822" s="175"/>
      <c r="AT1822" s="175"/>
      <c r="AU1822" s="175"/>
      <c r="AV1822" s="175"/>
      <c r="AW1822" s="175"/>
      <c r="AX1822" s="175"/>
      <c r="AY1822" s="175"/>
      <c r="AZ1822" s="175"/>
      <c r="BA1822" s="175"/>
      <c r="BB1822" s="175"/>
      <c r="BC1822" s="175"/>
      <c r="BD1822" s="175"/>
      <c r="BE1822" s="175"/>
      <c r="BF1822" s="175"/>
      <c r="BG1822" s="175"/>
      <c r="BH1822" s="175"/>
      <c r="BI1822" s="175"/>
      <c r="BJ1822" s="175"/>
      <c r="BK1822" s="175"/>
      <c r="BL1822" s="175"/>
      <c r="BM1822" s="175"/>
      <c r="BN1822" s="175"/>
      <c r="BO1822" s="175"/>
      <c r="BP1822" s="175"/>
      <c r="BQ1822" s="175"/>
      <c r="BR1822" s="175"/>
      <c r="BS1822" s="175"/>
      <c r="BT1822" s="175"/>
      <c r="BU1822" s="175"/>
      <c r="BV1822" s="175"/>
      <c r="BW1822" s="175"/>
      <c r="BX1822" s="175"/>
      <c r="BY1822" s="175"/>
      <c r="BZ1822" s="175"/>
      <c r="CA1822" s="175"/>
      <c r="CB1822" s="175"/>
      <c r="CC1822" s="175"/>
      <c r="CD1822" s="175"/>
      <c r="CE1822" s="175"/>
      <c r="CF1822" s="175"/>
      <c r="CG1822" s="175"/>
      <c r="CH1822" s="175"/>
      <c r="CI1822" s="175"/>
      <c r="CJ1822" s="175"/>
      <c r="CK1822" s="175"/>
      <c r="CL1822" s="175"/>
    </row>
    <row r="1823" spans="2:90" x14ac:dyDescent="0.4">
      <c r="B1823" s="187" t="str">
        <f>B1808</f>
        <v>Secondary revenue driver</v>
      </c>
      <c r="D1823" t="s">
        <v>996</v>
      </c>
      <c r="E1823" s="8" t="str">
        <f t="shared" si="2124"/>
        <v>1823 HOURLY-S</v>
      </c>
      <c r="G1823" t="s">
        <v>332</v>
      </c>
      <c r="H1823" s="90"/>
      <c r="I1823" s="209"/>
      <c r="J1823" s="209"/>
      <c r="K1823" s="210"/>
      <c r="L1823" s="210"/>
      <c r="M1823" s="210"/>
      <c r="N1823" s="210"/>
      <c r="O1823" s="210"/>
      <c r="P1823" s="210"/>
      <c r="R1823" s="210"/>
      <c r="S1823" s="208" t="str">
        <f t="shared" ref="S1823" si="2137">S1808</f>
        <v>S$14</v>
      </c>
      <c r="T1823" s="208" t="str">
        <f t="shared" ref="T1823:CE1823" si="2138">T1808</f>
        <v>T$14</v>
      </c>
      <c r="U1823" s="208" t="str">
        <f t="shared" si="2138"/>
        <v>U$14</v>
      </c>
      <c r="V1823" s="208" t="str">
        <f t="shared" si="2138"/>
        <v>V$14</v>
      </c>
      <c r="W1823" s="208" t="str">
        <f t="shared" si="2138"/>
        <v>W$14</v>
      </c>
      <c r="X1823" s="208" t="str">
        <f t="shared" si="2138"/>
        <v>X$14</v>
      </c>
      <c r="Y1823" s="208" t="str">
        <f t="shared" si="2138"/>
        <v>Y$14</v>
      </c>
      <c r="Z1823" s="208" t="str">
        <f t="shared" si="2138"/>
        <v>Z$14</v>
      </c>
      <c r="AA1823" s="208" t="str">
        <f t="shared" si="2138"/>
        <v>AA$14</v>
      </c>
      <c r="AB1823" s="208" t="str">
        <f t="shared" si="2138"/>
        <v>AB$14</v>
      </c>
      <c r="AC1823" s="208" t="str">
        <f t="shared" si="2138"/>
        <v>AC$14</v>
      </c>
      <c r="AD1823" s="208" t="str">
        <f t="shared" si="2138"/>
        <v>AD$14</v>
      </c>
      <c r="AE1823" s="208" t="str">
        <f t="shared" si="2138"/>
        <v>AE$14</v>
      </c>
      <c r="AF1823" s="208" t="str">
        <f t="shared" si="2138"/>
        <v>AF$14</v>
      </c>
      <c r="AG1823" s="208" t="str">
        <f t="shared" si="2138"/>
        <v>AG$14</v>
      </c>
      <c r="AH1823" s="208" t="str">
        <f t="shared" si="2138"/>
        <v>AH$14</v>
      </c>
      <c r="AI1823" s="208" t="str">
        <f t="shared" si="2138"/>
        <v>AI$14</v>
      </c>
      <c r="AJ1823" s="208" t="str">
        <f t="shared" si="2138"/>
        <v>AJ$14</v>
      </c>
      <c r="AK1823" s="208" t="str">
        <f t="shared" si="2138"/>
        <v>AK$14</v>
      </c>
      <c r="AL1823" s="208" t="str">
        <f t="shared" si="2138"/>
        <v>AL$14</v>
      </c>
      <c r="AM1823" s="208" t="str">
        <f t="shared" si="2138"/>
        <v>AM$14</v>
      </c>
      <c r="AN1823" s="208" t="str">
        <f t="shared" si="2138"/>
        <v>AN$14</v>
      </c>
      <c r="AO1823" s="208" t="str">
        <f t="shared" si="2138"/>
        <v>AO$14</v>
      </c>
      <c r="AP1823" s="208" t="str">
        <f t="shared" si="2138"/>
        <v>AP$14</v>
      </c>
      <c r="AQ1823" s="208" t="str">
        <f t="shared" si="2138"/>
        <v>AQ$14</v>
      </c>
      <c r="AR1823" s="208" t="str">
        <f t="shared" si="2138"/>
        <v>AR$14</v>
      </c>
      <c r="AS1823" s="208" t="str">
        <f t="shared" si="2138"/>
        <v>AS$14</v>
      </c>
      <c r="AT1823" s="208" t="str">
        <f t="shared" si="2138"/>
        <v>AT$14</v>
      </c>
      <c r="AU1823" s="208" t="str">
        <f t="shared" si="2138"/>
        <v>AU$14</v>
      </c>
      <c r="AV1823" s="208" t="str">
        <f t="shared" si="2138"/>
        <v>AV$14</v>
      </c>
      <c r="AW1823" s="208" t="str">
        <f t="shared" si="2138"/>
        <v>AW$14</v>
      </c>
      <c r="AX1823" s="208" t="str">
        <f t="shared" si="2138"/>
        <v>AX$14</v>
      </c>
      <c r="AY1823" s="208" t="str">
        <f t="shared" si="2138"/>
        <v>AY$14</v>
      </c>
      <c r="AZ1823" s="208" t="str">
        <f t="shared" si="2138"/>
        <v>AZ$14</v>
      </c>
      <c r="BA1823" s="208" t="str">
        <f t="shared" si="2138"/>
        <v>BA$14</v>
      </c>
      <c r="BB1823" s="208" t="str">
        <f t="shared" si="2138"/>
        <v>BB$14</v>
      </c>
      <c r="BC1823" s="208" t="str">
        <f t="shared" si="2138"/>
        <v>BC$14</v>
      </c>
      <c r="BD1823" s="208" t="str">
        <f t="shared" si="2138"/>
        <v>BD$14</v>
      </c>
      <c r="BE1823" s="208" t="str">
        <f t="shared" si="2138"/>
        <v>BE$14</v>
      </c>
      <c r="BF1823" s="208" t="str">
        <f t="shared" si="2138"/>
        <v>BF$14</v>
      </c>
      <c r="BG1823" s="208" t="str">
        <f t="shared" si="2138"/>
        <v>BG$14</v>
      </c>
      <c r="BH1823" s="208" t="str">
        <f t="shared" si="2138"/>
        <v>BH$14</v>
      </c>
      <c r="BI1823" s="208" t="str">
        <f t="shared" si="2138"/>
        <v>BI$14</v>
      </c>
      <c r="BJ1823" s="208" t="str">
        <f t="shared" si="2138"/>
        <v>BJ$14</v>
      </c>
      <c r="BK1823" s="208" t="str">
        <f t="shared" si="2138"/>
        <v>BK$14</v>
      </c>
      <c r="BL1823" s="208" t="str">
        <f t="shared" si="2138"/>
        <v>BL$14</v>
      </c>
      <c r="BM1823" s="208" t="str">
        <f t="shared" si="2138"/>
        <v>BM$14</v>
      </c>
      <c r="BN1823" s="208" t="str">
        <f t="shared" si="2138"/>
        <v>BN$14</v>
      </c>
      <c r="BO1823" s="208" t="str">
        <f t="shared" si="2138"/>
        <v>BO$14</v>
      </c>
      <c r="BP1823" s="208" t="str">
        <f t="shared" si="2138"/>
        <v>BP$14</v>
      </c>
      <c r="BQ1823" s="208" t="str">
        <f t="shared" si="2138"/>
        <v>BQ$14</v>
      </c>
      <c r="BR1823" s="208" t="str">
        <f t="shared" si="2138"/>
        <v>BR$14</v>
      </c>
      <c r="BS1823" s="208" t="str">
        <f t="shared" si="2138"/>
        <v>BS$14</v>
      </c>
      <c r="BT1823" s="208" t="str">
        <f t="shared" si="2138"/>
        <v>BT$14</v>
      </c>
      <c r="BU1823" s="208" t="str">
        <f t="shared" si="2138"/>
        <v>BU$14</v>
      </c>
      <c r="BV1823" s="208" t="str">
        <f t="shared" si="2138"/>
        <v>BV$14</v>
      </c>
      <c r="BW1823" s="208" t="str">
        <f t="shared" si="2138"/>
        <v>BW$14</v>
      </c>
      <c r="BX1823" s="208" t="str">
        <f t="shared" si="2138"/>
        <v>BX$14</v>
      </c>
      <c r="BY1823" s="208" t="str">
        <f t="shared" si="2138"/>
        <v>BY$14</v>
      </c>
      <c r="BZ1823" s="208" t="str">
        <f t="shared" si="2138"/>
        <v>BZ$14</v>
      </c>
      <c r="CA1823" s="208" t="str">
        <f t="shared" si="2138"/>
        <v>CA$14</v>
      </c>
      <c r="CB1823" s="208" t="str">
        <f t="shared" si="2138"/>
        <v>CB$14</v>
      </c>
      <c r="CC1823" s="208" t="str">
        <f t="shared" si="2138"/>
        <v>CC$14</v>
      </c>
      <c r="CD1823" s="208" t="str">
        <f t="shared" si="2138"/>
        <v>CD$14</v>
      </c>
      <c r="CE1823" s="208" t="str">
        <f t="shared" si="2138"/>
        <v>CE$14</v>
      </c>
      <c r="CF1823" s="208" t="str">
        <f t="shared" ref="CF1823:CK1823" si="2139">CF1808</f>
        <v>CF$14</v>
      </c>
      <c r="CG1823" s="208" t="str">
        <f t="shared" si="2139"/>
        <v>CG$14</v>
      </c>
      <c r="CH1823" s="208" t="str">
        <f t="shared" si="2139"/>
        <v>CH$14</v>
      </c>
      <c r="CI1823" s="208" t="str">
        <f t="shared" si="2139"/>
        <v>CI$14</v>
      </c>
      <c r="CJ1823" s="208" t="str">
        <f t="shared" si="2139"/>
        <v>CJ$14</v>
      </c>
      <c r="CK1823" s="208" t="str">
        <f t="shared" si="2139"/>
        <v>CK$14</v>
      </c>
      <c r="CL1823" s="208" t="str">
        <f t="shared" ref="CL1823" si="2140">CL1808</f>
        <v>CL$14</v>
      </c>
    </row>
    <row r="1824" spans="2:90" x14ac:dyDescent="0.4">
      <c r="B1824" s="187" t="str">
        <f>B1809</f>
        <v>Secondary volume driver</v>
      </c>
      <c r="D1824" t="s">
        <v>996</v>
      </c>
      <c r="E1824" s="8" t="str">
        <f t="shared" si="2124"/>
        <v>1824 HOURLY-S</v>
      </c>
      <c r="G1824" t="s">
        <v>332</v>
      </c>
      <c r="H1824" s="90"/>
      <c r="I1824" s="209"/>
      <c r="J1824" s="209"/>
      <c r="K1824" s="210"/>
      <c r="L1824" s="210"/>
      <c r="M1824" s="210"/>
      <c r="N1824" s="210"/>
      <c r="O1824" s="210"/>
      <c r="P1824" s="210"/>
      <c r="R1824" s="210"/>
      <c r="S1824" s="4" t="str">
        <f t="shared" ref="S1824" si="2141">ADDRESS(ROW(S1813),COLUMN(S1813),2)</f>
        <v>S$1813</v>
      </c>
      <c r="T1824" s="4" t="str">
        <f t="shared" ref="T1824:CD1824" si="2142">ADDRESS(ROW(T1813),COLUMN(T1813),2)</f>
        <v>T$1813</v>
      </c>
      <c r="U1824" s="4" t="str">
        <f t="shared" si="2142"/>
        <v>U$1813</v>
      </c>
      <c r="V1824" s="4" t="str">
        <f t="shared" si="2142"/>
        <v>V$1813</v>
      </c>
      <c r="W1824" s="4" t="str">
        <f t="shared" si="2142"/>
        <v>W$1813</v>
      </c>
      <c r="X1824" s="4" t="str">
        <f t="shared" si="2142"/>
        <v>X$1813</v>
      </c>
      <c r="Y1824" s="4" t="str">
        <f t="shared" si="2142"/>
        <v>Y$1813</v>
      </c>
      <c r="Z1824" s="4" t="str">
        <f t="shared" si="2142"/>
        <v>Z$1813</v>
      </c>
      <c r="AA1824" s="4" t="str">
        <f t="shared" si="2142"/>
        <v>AA$1813</v>
      </c>
      <c r="AB1824" s="4" t="str">
        <f t="shared" si="2142"/>
        <v>AB$1813</v>
      </c>
      <c r="AC1824" s="4" t="str">
        <f t="shared" si="2142"/>
        <v>AC$1813</v>
      </c>
      <c r="AD1824" s="4" t="str">
        <f t="shared" si="2142"/>
        <v>AD$1813</v>
      </c>
      <c r="AE1824" s="4" t="str">
        <f t="shared" si="2142"/>
        <v>AE$1813</v>
      </c>
      <c r="AF1824" s="4" t="str">
        <f t="shared" si="2142"/>
        <v>AF$1813</v>
      </c>
      <c r="AG1824" s="4" t="str">
        <f t="shared" si="2142"/>
        <v>AG$1813</v>
      </c>
      <c r="AH1824" s="4" t="str">
        <f t="shared" si="2142"/>
        <v>AH$1813</v>
      </c>
      <c r="AI1824" s="4" t="str">
        <f t="shared" si="2142"/>
        <v>AI$1813</v>
      </c>
      <c r="AJ1824" s="4" t="str">
        <f t="shared" si="2142"/>
        <v>AJ$1813</v>
      </c>
      <c r="AK1824" s="4" t="str">
        <f t="shared" si="2142"/>
        <v>AK$1813</v>
      </c>
      <c r="AL1824" s="4" t="str">
        <f t="shared" si="2142"/>
        <v>AL$1813</v>
      </c>
      <c r="AM1824" s="4" t="str">
        <f t="shared" si="2142"/>
        <v>AM$1813</v>
      </c>
      <c r="AN1824" s="4" t="str">
        <f t="shared" si="2142"/>
        <v>AN$1813</v>
      </c>
      <c r="AO1824" s="4" t="str">
        <f t="shared" si="2142"/>
        <v>AO$1813</v>
      </c>
      <c r="AP1824" s="4" t="str">
        <f t="shared" si="2142"/>
        <v>AP$1813</v>
      </c>
      <c r="AQ1824" s="4" t="str">
        <f t="shared" si="2142"/>
        <v>AQ$1813</v>
      </c>
      <c r="AR1824" s="4" t="str">
        <f t="shared" si="2142"/>
        <v>AR$1813</v>
      </c>
      <c r="AS1824" s="4" t="str">
        <f t="shared" si="2142"/>
        <v>AS$1813</v>
      </c>
      <c r="AT1824" s="4" t="str">
        <f t="shared" si="2142"/>
        <v>AT$1813</v>
      </c>
      <c r="AU1824" s="4" t="str">
        <f t="shared" si="2142"/>
        <v>AU$1813</v>
      </c>
      <c r="AV1824" s="4" t="str">
        <f t="shared" si="2142"/>
        <v>AV$1813</v>
      </c>
      <c r="AW1824" s="4" t="str">
        <f t="shared" si="2142"/>
        <v>AW$1813</v>
      </c>
      <c r="AX1824" s="4" t="str">
        <f t="shared" si="2142"/>
        <v>AX$1813</v>
      </c>
      <c r="AY1824" s="4" t="str">
        <f t="shared" si="2142"/>
        <v>AY$1813</v>
      </c>
      <c r="AZ1824" s="4" t="str">
        <f t="shared" si="2142"/>
        <v>AZ$1813</v>
      </c>
      <c r="BA1824" s="4" t="str">
        <f t="shared" si="2142"/>
        <v>BA$1813</v>
      </c>
      <c r="BB1824" s="4" t="str">
        <f t="shared" si="2142"/>
        <v>BB$1813</v>
      </c>
      <c r="BC1824" s="4" t="str">
        <f t="shared" si="2142"/>
        <v>BC$1813</v>
      </c>
      <c r="BD1824" s="4" t="str">
        <f t="shared" si="2142"/>
        <v>BD$1813</v>
      </c>
      <c r="BE1824" s="4" t="str">
        <f t="shared" si="2142"/>
        <v>BE$1813</v>
      </c>
      <c r="BF1824" s="4" t="str">
        <f t="shared" si="2142"/>
        <v>BF$1813</v>
      </c>
      <c r="BG1824" s="4" t="str">
        <f t="shared" si="2142"/>
        <v>BG$1813</v>
      </c>
      <c r="BH1824" s="4" t="str">
        <f t="shared" si="2142"/>
        <v>BH$1813</v>
      </c>
      <c r="BI1824" s="4" t="str">
        <f t="shared" si="2142"/>
        <v>BI$1813</v>
      </c>
      <c r="BJ1824" s="4" t="str">
        <f t="shared" si="2142"/>
        <v>BJ$1813</v>
      </c>
      <c r="BK1824" s="4" t="str">
        <f t="shared" si="2142"/>
        <v>BK$1813</v>
      </c>
      <c r="BL1824" s="4" t="str">
        <f t="shared" si="2142"/>
        <v>BL$1813</v>
      </c>
      <c r="BM1824" s="4" t="str">
        <f t="shared" si="2142"/>
        <v>BM$1813</v>
      </c>
      <c r="BN1824" s="4" t="str">
        <f t="shared" si="2142"/>
        <v>BN$1813</v>
      </c>
      <c r="BO1824" s="4" t="str">
        <f t="shared" si="2142"/>
        <v>BO$1813</v>
      </c>
      <c r="BP1824" s="4" t="str">
        <f t="shared" si="2142"/>
        <v>BP$1813</v>
      </c>
      <c r="BQ1824" s="4" t="str">
        <f t="shared" si="2142"/>
        <v>BQ$1813</v>
      </c>
      <c r="BR1824" s="4" t="str">
        <f t="shared" si="2142"/>
        <v>BR$1813</v>
      </c>
      <c r="BS1824" s="4" t="str">
        <f t="shared" si="2142"/>
        <v>BS$1813</v>
      </c>
      <c r="BT1824" s="4" t="str">
        <f t="shared" si="2142"/>
        <v>BT$1813</v>
      </c>
      <c r="BU1824" s="4" t="str">
        <f t="shared" si="2142"/>
        <v>BU$1813</v>
      </c>
      <c r="BV1824" s="4" t="str">
        <f t="shared" si="2142"/>
        <v>BV$1813</v>
      </c>
      <c r="BW1824" s="4" t="str">
        <f t="shared" si="2142"/>
        <v>BW$1813</v>
      </c>
      <c r="BX1824" s="4" t="str">
        <f t="shared" si="2142"/>
        <v>BX$1813</v>
      </c>
      <c r="BY1824" s="4" t="str">
        <f t="shared" si="2142"/>
        <v>BY$1813</v>
      </c>
      <c r="BZ1824" s="4" t="str">
        <f t="shared" si="2142"/>
        <v>BZ$1813</v>
      </c>
      <c r="CA1824" s="4" t="str">
        <f t="shared" si="2142"/>
        <v>CA$1813</v>
      </c>
      <c r="CB1824" s="4" t="str">
        <f t="shared" si="2142"/>
        <v>CB$1813</v>
      </c>
      <c r="CC1824" s="4" t="str">
        <f t="shared" si="2142"/>
        <v>CC$1813</v>
      </c>
      <c r="CD1824" s="4" t="str">
        <f t="shared" si="2142"/>
        <v>CD$1813</v>
      </c>
      <c r="CE1824" s="4" t="str">
        <f t="shared" ref="CE1824:CK1824" si="2143">ADDRESS(ROW(CE1813),COLUMN(CE1813),2)</f>
        <v>CE$1813</v>
      </c>
      <c r="CF1824" s="4" t="str">
        <f t="shared" si="2143"/>
        <v>CF$1813</v>
      </c>
      <c r="CG1824" s="4" t="str">
        <f t="shared" si="2143"/>
        <v>CG$1813</v>
      </c>
      <c r="CH1824" s="4" t="str">
        <f t="shared" si="2143"/>
        <v>CH$1813</v>
      </c>
      <c r="CI1824" s="4" t="str">
        <f t="shared" si="2143"/>
        <v>CI$1813</v>
      </c>
      <c r="CJ1824" s="4" t="str">
        <f t="shared" si="2143"/>
        <v>CJ$1813</v>
      </c>
      <c r="CK1824" s="4" t="str">
        <f t="shared" si="2143"/>
        <v>CK$1813</v>
      </c>
      <c r="CL1824" s="4" t="str">
        <f t="shared" ref="CL1824" si="2144">ADDRESS(ROW(CL1813),COLUMN(CL1813),2)</f>
        <v>CL$1813</v>
      </c>
    </row>
    <row r="1825" spans="5:90" x14ac:dyDescent="0.4">
      <c r="E1825" s="8"/>
      <c r="K1825" s="53"/>
      <c r="L1825" s="53"/>
      <c r="M1825" s="53"/>
      <c r="N1825" s="53"/>
      <c r="O1825" s="53"/>
      <c r="P1825" s="53"/>
      <c r="R1825" s="24"/>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row>
    <row r="1826" spans="5:90" x14ac:dyDescent="0.4">
      <c r="E1826" s="8"/>
      <c r="K1826" s="53"/>
      <c r="L1826" s="53"/>
      <c r="M1826" s="53"/>
      <c r="N1826" s="53"/>
      <c r="O1826" s="53"/>
      <c r="P1826" s="53"/>
      <c r="R1826" s="24"/>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row>
    <row r="1827" spans="5:90" x14ac:dyDescent="0.4">
      <c r="E1827" s="8"/>
      <c r="K1827" s="53"/>
      <c r="L1827" s="53"/>
      <c r="M1827" s="53"/>
      <c r="N1827" s="53"/>
      <c r="O1827" s="53"/>
      <c r="P1827" s="53"/>
      <c r="R1827" s="24"/>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row>
    <row r="1828" spans="5:90" x14ac:dyDescent="0.4">
      <c r="E1828" s="8"/>
      <c r="K1828" s="53"/>
      <c r="L1828" s="53"/>
      <c r="M1828" s="53"/>
      <c r="N1828" s="53"/>
      <c r="O1828" s="53"/>
      <c r="P1828" s="53"/>
      <c r="R1828" s="24"/>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row>
    <row r="1829" spans="5:90" x14ac:dyDescent="0.4">
      <c r="E1829" s="8"/>
      <c r="K1829" s="53"/>
      <c r="L1829" s="53"/>
      <c r="M1829" s="53"/>
      <c r="N1829" s="53"/>
      <c r="O1829" s="53"/>
      <c r="P1829" s="53"/>
      <c r="R1829" s="24"/>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row>
    <row r="1830" spans="5:90" x14ac:dyDescent="0.4">
      <c r="E1830" s="8"/>
      <c r="K1830" s="53"/>
      <c r="L1830" s="53"/>
      <c r="M1830" s="53"/>
      <c r="N1830" s="53"/>
      <c r="O1830" s="53"/>
      <c r="P1830" s="53"/>
      <c r="R1830" s="24"/>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row>
    <row r="1831" spans="5:90" x14ac:dyDescent="0.4">
      <c r="E1831" s="8"/>
      <c r="K1831" s="53"/>
      <c r="L1831" s="53"/>
      <c r="M1831" s="53"/>
      <c r="N1831" s="53"/>
      <c r="O1831" s="53"/>
      <c r="P1831" s="53"/>
      <c r="R1831" s="24"/>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row>
    <row r="1832" spans="5:90" x14ac:dyDescent="0.4">
      <c r="E1832" s="8"/>
      <c r="K1832" s="53"/>
      <c r="L1832" s="53"/>
      <c r="M1832" s="53"/>
      <c r="N1832" s="53"/>
      <c r="O1832" s="53"/>
      <c r="P1832" s="53"/>
      <c r="R1832" s="24"/>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5:90" x14ac:dyDescent="0.4">
      <c r="E1833" s="8"/>
      <c r="K1833" s="53"/>
      <c r="L1833" s="53"/>
      <c r="M1833" s="53"/>
      <c r="N1833" s="53"/>
      <c r="O1833" s="53"/>
      <c r="P1833" s="53"/>
      <c r="R1833" s="24"/>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row>
    <row r="1834" spans="5:90" x14ac:dyDescent="0.4">
      <c r="E1834" s="8"/>
      <c r="K1834" s="53"/>
      <c r="L1834" s="53"/>
      <c r="M1834" s="53"/>
      <c r="N1834" s="53"/>
      <c r="O1834" s="53"/>
      <c r="P1834" s="53"/>
      <c r="R1834" s="2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row>
    <row r="1835" spans="5:90" x14ac:dyDescent="0.4">
      <c r="E1835" s="8"/>
      <c r="K1835" s="53"/>
      <c r="L1835" s="53"/>
      <c r="M1835" s="53"/>
      <c r="N1835" s="53"/>
      <c r="O1835" s="53"/>
      <c r="P1835" s="53"/>
      <c r="R1835" s="24"/>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row>
    <row r="1836" spans="5:90" x14ac:dyDescent="0.4">
      <c r="E1836" s="8"/>
      <c r="K1836" s="53"/>
      <c r="L1836" s="53"/>
      <c r="M1836" s="53"/>
      <c r="N1836" s="53"/>
      <c r="O1836" s="53"/>
      <c r="P1836" s="53"/>
      <c r="R1836" s="24"/>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row>
    <row r="1837" spans="5:90" x14ac:dyDescent="0.4">
      <c r="E1837" s="8"/>
      <c r="K1837" s="53"/>
      <c r="L1837" s="53"/>
      <c r="M1837" s="53"/>
      <c r="N1837" s="53"/>
      <c r="O1837" s="53"/>
      <c r="P1837" s="53"/>
      <c r="R1837" s="24"/>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row>
    <row r="1838" spans="5:90" x14ac:dyDescent="0.4">
      <c r="E1838" s="8"/>
      <c r="K1838" s="53"/>
      <c r="L1838" s="53"/>
      <c r="M1838" s="53"/>
      <c r="N1838" s="53"/>
      <c r="O1838" s="53"/>
      <c r="P1838" s="53"/>
      <c r="R1838" s="24"/>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row>
    <row r="1839" spans="5:90" x14ac:dyDescent="0.4">
      <c r="E1839" s="8"/>
      <c r="K1839" s="53"/>
      <c r="L1839" s="53"/>
      <c r="M1839" s="53"/>
      <c r="N1839" s="53"/>
      <c r="O1839" s="53"/>
      <c r="P1839" s="53"/>
      <c r="R1839" s="24"/>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row>
    <row r="1840" spans="5:90" x14ac:dyDescent="0.4">
      <c r="E1840" s="8"/>
      <c r="K1840" s="53"/>
      <c r="L1840" s="53"/>
      <c r="M1840" s="53"/>
      <c r="N1840" s="53"/>
      <c r="O1840" s="53"/>
      <c r="P1840" s="53"/>
      <c r="R1840" s="24"/>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row>
    <row r="1841" spans="5:90" x14ac:dyDescent="0.4">
      <c r="E1841" s="8"/>
      <c r="K1841" s="53"/>
      <c r="L1841" s="53"/>
      <c r="M1841" s="53"/>
      <c r="N1841" s="53"/>
      <c r="O1841" s="53"/>
      <c r="P1841" s="53"/>
      <c r="R1841" s="24"/>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row>
    <row r="1842" spans="5:90" x14ac:dyDescent="0.4">
      <c r="E1842" s="8"/>
      <c r="K1842" s="53"/>
      <c r="L1842" s="53"/>
      <c r="M1842" s="53"/>
      <c r="N1842" s="53"/>
      <c r="O1842" s="53"/>
      <c r="P1842" s="53"/>
      <c r="R1842" s="24"/>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row>
    <row r="1843" spans="5:90" x14ac:dyDescent="0.4">
      <c r="E1843" s="8"/>
      <c r="K1843" s="53"/>
      <c r="L1843" s="53"/>
      <c r="M1843" s="53"/>
      <c r="N1843" s="53"/>
      <c r="O1843" s="53"/>
      <c r="P1843" s="53"/>
      <c r="R1843" s="24"/>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row>
    <row r="1844" spans="5:90" x14ac:dyDescent="0.4">
      <c r="E1844" s="8"/>
      <c r="K1844" s="53"/>
      <c r="L1844" s="53"/>
      <c r="M1844" s="53"/>
      <c r="N1844" s="53"/>
      <c r="O1844" s="53"/>
      <c r="P1844" s="53"/>
      <c r="R1844" s="2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row>
    <row r="1845" spans="5:90" x14ac:dyDescent="0.4">
      <c r="E1845" s="8"/>
      <c r="K1845" s="53"/>
      <c r="L1845" s="53"/>
      <c r="M1845" s="53"/>
      <c r="N1845" s="53"/>
      <c r="O1845" s="53"/>
      <c r="P1845" s="53"/>
      <c r="R1845" s="24"/>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row>
    <row r="1846" spans="5:90" x14ac:dyDescent="0.4">
      <c r="E1846" s="8"/>
      <c r="K1846" s="53"/>
      <c r="L1846" s="53"/>
      <c r="M1846" s="53"/>
      <c r="N1846" s="53"/>
      <c r="O1846" s="53"/>
      <c r="P1846" s="53"/>
      <c r="R1846" s="24"/>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row>
    <row r="1847" spans="5:90" x14ac:dyDescent="0.4">
      <c r="E1847" s="8"/>
      <c r="K1847" s="53"/>
      <c r="L1847" s="53"/>
      <c r="M1847" s="53"/>
      <c r="N1847" s="53"/>
      <c r="O1847" s="53"/>
      <c r="P1847" s="53"/>
      <c r="R1847" s="24"/>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row>
    <row r="1848" spans="5:90" x14ac:dyDescent="0.4">
      <c r="E1848" s="8"/>
      <c r="K1848" s="53"/>
      <c r="L1848" s="53"/>
      <c r="M1848" s="53"/>
      <c r="N1848" s="53"/>
      <c r="O1848" s="53"/>
      <c r="P1848" s="53"/>
      <c r="R1848" s="24"/>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row>
    <row r="1849" spans="5:90" x14ac:dyDescent="0.4">
      <c r="E1849" s="8"/>
      <c r="K1849" s="53"/>
      <c r="L1849" s="53"/>
      <c r="M1849" s="53"/>
      <c r="N1849" s="53"/>
      <c r="O1849" s="53"/>
      <c r="P1849" s="53"/>
      <c r="R1849" s="24"/>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row>
    <row r="1850" spans="5:90" x14ac:dyDescent="0.4">
      <c r="E1850" s="8"/>
      <c r="K1850" s="53"/>
      <c r="L1850" s="53"/>
      <c r="M1850" s="53"/>
      <c r="N1850" s="53"/>
      <c r="O1850" s="53"/>
      <c r="P1850" s="53"/>
      <c r="R1850" s="24"/>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row>
    <row r="1851" spans="5:90" x14ac:dyDescent="0.4">
      <c r="E1851" s="8"/>
      <c r="K1851" s="53"/>
      <c r="L1851" s="53"/>
      <c r="M1851" s="53"/>
      <c r="N1851" s="53"/>
      <c r="O1851" s="53"/>
      <c r="P1851" s="53"/>
      <c r="R1851" s="24"/>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row>
    <row r="1852" spans="5:90" x14ac:dyDescent="0.4">
      <c r="E1852" s="8"/>
      <c r="K1852" s="53"/>
      <c r="L1852" s="53"/>
      <c r="M1852" s="53"/>
      <c r="N1852" s="53"/>
      <c r="O1852" s="53"/>
      <c r="P1852" s="53"/>
      <c r="R1852" s="24"/>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row>
    <row r="1853" spans="5:90" x14ac:dyDescent="0.4">
      <c r="E1853" s="8"/>
      <c r="K1853" s="53"/>
      <c r="L1853" s="53"/>
      <c r="M1853" s="53"/>
      <c r="N1853" s="53"/>
      <c r="O1853" s="53"/>
      <c r="P1853" s="53"/>
      <c r="R1853" s="24"/>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row>
    <row r="1854" spans="5:90" x14ac:dyDescent="0.4">
      <c r="E1854" s="8"/>
      <c r="K1854" s="53"/>
      <c r="L1854" s="53"/>
      <c r="M1854" s="53"/>
      <c r="N1854" s="53"/>
      <c r="O1854" s="53"/>
      <c r="P1854" s="53"/>
      <c r="R1854" s="2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row>
    <row r="1855" spans="5:90" x14ac:dyDescent="0.4">
      <c r="E1855" s="8"/>
      <c r="K1855" s="53"/>
      <c r="L1855" s="53"/>
      <c r="M1855" s="53"/>
      <c r="N1855" s="53"/>
      <c r="O1855" s="53"/>
      <c r="P1855" s="53"/>
      <c r="R1855" s="24"/>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row>
    <row r="1856" spans="5:90" x14ac:dyDescent="0.4">
      <c r="E1856" s="8"/>
      <c r="K1856" s="53"/>
      <c r="L1856" s="53"/>
      <c r="M1856" s="53"/>
      <c r="N1856" s="53"/>
      <c r="O1856" s="53"/>
      <c r="P1856" s="53"/>
      <c r="R1856" s="24"/>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row>
    <row r="1857" spans="2:90" x14ac:dyDescent="0.4">
      <c r="E1857" s="8"/>
      <c r="K1857" s="53"/>
      <c r="L1857" s="53"/>
      <c r="M1857" s="53"/>
      <c r="N1857" s="53"/>
      <c r="O1857" s="53"/>
      <c r="P1857" s="53"/>
      <c r="R1857" s="24"/>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row>
    <row r="1858" spans="2:90" x14ac:dyDescent="0.4">
      <c r="E1858" s="8"/>
      <c r="K1858" s="53"/>
      <c r="L1858" s="53"/>
      <c r="M1858" s="53"/>
      <c r="N1858" s="53"/>
      <c r="O1858" s="53"/>
      <c r="P1858" s="53"/>
      <c r="R1858" s="24"/>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row>
    <row r="1859" spans="2:90" x14ac:dyDescent="0.4">
      <c r="E1859" s="8"/>
      <c r="K1859" s="53"/>
      <c r="L1859" s="53"/>
      <c r="M1859" s="53"/>
      <c r="N1859" s="53"/>
      <c r="O1859" s="53"/>
      <c r="P1859" s="53"/>
      <c r="R1859" s="24"/>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row>
    <row r="1860" spans="2:90" x14ac:dyDescent="0.4">
      <c r="E1860" s="8"/>
      <c r="K1860" s="53"/>
      <c r="L1860" s="53"/>
      <c r="M1860" s="53"/>
      <c r="N1860" s="53"/>
      <c r="O1860" s="53"/>
      <c r="P1860" s="53"/>
      <c r="R1860" s="24"/>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row>
    <row r="1861" spans="2:90" x14ac:dyDescent="0.4">
      <c r="E1861" s="8"/>
      <c r="K1861" s="53"/>
      <c r="L1861" s="53"/>
      <c r="M1861" s="53"/>
      <c r="N1861" s="53"/>
      <c r="O1861" s="53"/>
      <c r="P1861" s="53"/>
      <c r="R1861" s="24"/>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row>
    <row r="1862" spans="2:90" x14ac:dyDescent="0.4">
      <c r="E1862" s="8"/>
      <c r="K1862" s="53"/>
      <c r="L1862" s="53"/>
      <c r="M1862" s="53"/>
      <c r="N1862" s="53"/>
      <c r="O1862" s="53"/>
      <c r="P1862" s="53"/>
      <c r="R1862" s="24"/>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row>
    <row r="1863" spans="2:90" x14ac:dyDescent="0.4">
      <c r="E1863" s="8"/>
      <c r="K1863" s="53"/>
      <c r="L1863" s="53"/>
      <c r="M1863" s="53"/>
      <c r="N1863" s="53"/>
      <c r="O1863" s="53"/>
      <c r="P1863" s="53"/>
      <c r="R1863" s="24"/>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row>
    <row r="1864" spans="2:90" x14ac:dyDescent="0.4">
      <c r="E1864" s="8"/>
      <c r="K1864" s="53"/>
      <c r="L1864" s="53"/>
      <c r="M1864" s="53"/>
      <c r="N1864" s="53"/>
      <c r="O1864" s="53"/>
      <c r="P1864" s="53"/>
      <c r="R1864" s="2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row>
    <row r="1865" spans="2:90" x14ac:dyDescent="0.4">
      <c r="E1865" s="8"/>
      <c r="K1865" s="53"/>
      <c r="L1865" s="53"/>
      <c r="M1865" s="53"/>
      <c r="N1865" s="53"/>
      <c r="O1865" s="53"/>
      <c r="P1865" s="53"/>
      <c r="R1865" s="24"/>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row>
    <row r="1866" spans="2:90" x14ac:dyDescent="0.4">
      <c r="E1866" s="8"/>
      <c r="K1866" s="53"/>
      <c r="L1866" s="53"/>
      <c r="M1866" s="53"/>
      <c r="N1866" s="53"/>
      <c r="O1866" s="53"/>
      <c r="P1866" s="53"/>
      <c r="R1866" s="24"/>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row>
    <row r="1867" spans="2:90" x14ac:dyDescent="0.4">
      <c r="E1867" s="8"/>
      <c r="K1867" s="53"/>
      <c r="L1867" s="53"/>
      <c r="M1867" s="53"/>
      <c r="N1867" s="53"/>
      <c r="O1867" s="53"/>
      <c r="P1867" s="53"/>
      <c r="R1867" s="24"/>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row>
    <row r="1868" spans="2:90" x14ac:dyDescent="0.4">
      <c r="E1868" s="8"/>
      <c r="K1868" s="53"/>
      <c r="L1868" s="53"/>
      <c r="M1868" s="53"/>
      <c r="N1868" s="53"/>
      <c r="O1868" s="53"/>
      <c r="P1868" s="53"/>
      <c r="R1868" s="24"/>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row>
    <row r="1869" spans="2:90" x14ac:dyDescent="0.4">
      <c r="E1869" s="8"/>
      <c r="K1869" s="53"/>
      <c r="L1869" s="53"/>
      <c r="M1869" s="53"/>
      <c r="N1869" s="53"/>
      <c r="O1869" s="53"/>
      <c r="P1869" s="53"/>
      <c r="R1869" s="24"/>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row>
    <row r="1870" spans="2:90" x14ac:dyDescent="0.4">
      <c r="E1870" s="8"/>
      <c r="K1870" s="53"/>
      <c r="L1870" s="53"/>
      <c r="M1870" s="53"/>
      <c r="N1870" s="53"/>
      <c r="O1870" s="53"/>
      <c r="P1870" s="53"/>
      <c r="R1870" s="24"/>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row>
    <row r="1871" spans="2:90" x14ac:dyDescent="0.4">
      <c r="B1871" s="171" t="s">
        <v>490</v>
      </c>
      <c r="E1871" s="8"/>
      <c r="K1871" s="53"/>
      <c r="L1871" s="53"/>
      <c r="M1871" s="53"/>
      <c r="N1871" s="53"/>
      <c r="O1871" s="53"/>
      <c r="P1871" s="53"/>
      <c r="R1871" s="24"/>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row>
    <row r="1872" spans="2:90" x14ac:dyDescent="0.4">
      <c r="B1872" s="171" t="s">
        <v>492</v>
      </c>
      <c r="E1872" s="8"/>
      <c r="K1872" s="53"/>
      <c r="L1872" s="53"/>
      <c r="M1872" s="53"/>
      <c r="N1872" s="53"/>
      <c r="O1872" s="53"/>
      <c r="P1872" s="53"/>
      <c r="R1872" s="24"/>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row>
    <row r="1873" spans="2:90" x14ac:dyDescent="0.4">
      <c r="B1873" s="171" t="s">
        <v>461</v>
      </c>
      <c r="E1873" s="8"/>
      <c r="H1873" s="170"/>
      <c r="I1873" s="172"/>
      <c r="J1873" s="172"/>
      <c r="K1873" s="193"/>
      <c r="L1873" s="193"/>
      <c r="M1873" s="193"/>
      <c r="N1873" s="193"/>
      <c r="O1873" s="193"/>
      <c r="P1873" s="193"/>
      <c r="R1873" s="194"/>
      <c r="S1873" s="195" t="str">
        <f t="shared" ref="S1873:AX1873" si="2145">S$16</f>
        <v>S$12</v>
      </c>
      <c r="T1873" s="195" t="str">
        <f t="shared" si="2145"/>
        <v>T$12</v>
      </c>
      <c r="U1873" s="195" t="str">
        <f t="shared" si="2145"/>
        <v>U$12</v>
      </c>
      <c r="V1873" s="195" t="str">
        <f t="shared" si="2145"/>
        <v>V$12</v>
      </c>
      <c r="W1873" s="195" t="str">
        <f t="shared" si="2145"/>
        <v>W$12</v>
      </c>
      <c r="X1873" s="195" t="str">
        <f t="shared" si="2145"/>
        <v>X$12</v>
      </c>
      <c r="Y1873" s="195" t="str">
        <f t="shared" si="2145"/>
        <v>Y$12</v>
      </c>
      <c r="Z1873" s="195" t="str">
        <f t="shared" si="2145"/>
        <v>Z$12</v>
      </c>
      <c r="AA1873" s="195" t="str">
        <f t="shared" si="2145"/>
        <v>AA$12</v>
      </c>
      <c r="AB1873" s="195" t="str">
        <f t="shared" si="2145"/>
        <v>AB$12</v>
      </c>
      <c r="AC1873" s="195" t="str">
        <f t="shared" si="2145"/>
        <v>AC$12</v>
      </c>
      <c r="AD1873" s="195" t="str">
        <f t="shared" si="2145"/>
        <v>AD$12</v>
      </c>
      <c r="AE1873" s="195" t="str">
        <f t="shared" si="2145"/>
        <v>AE$12</v>
      </c>
      <c r="AF1873" s="195" t="str">
        <f t="shared" si="2145"/>
        <v>AF$12</v>
      </c>
      <c r="AG1873" s="195" t="str">
        <f t="shared" si="2145"/>
        <v>AG$12</v>
      </c>
      <c r="AH1873" s="195" t="str">
        <f t="shared" si="2145"/>
        <v>AH$12</v>
      </c>
      <c r="AI1873" s="195" t="str">
        <f t="shared" si="2145"/>
        <v>AI$12</v>
      </c>
      <c r="AJ1873" s="195" t="str">
        <f t="shared" si="2145"/>
        <v>AJ$12</v>
      </c>
      <c r="AK1873" s="195" t="str">
        <f t="shared" si="2145"/>
        <v>AK$12</v>
      </c>
      <c r="AL1873" s="195" t="str">
        <f t="shared" si="2145"/>
        <v>AL$12</v>
      </c>
      <c r="AM1873" s="195" t="str">
        <f t="shared" si="2145"/>
        <v>AM$12</v>
      </c>
      <c r="AN1873" s="195" t="str">
        <f t="shared" si="2145"/>
        <v>AN$12</v>
      </c>
      <c r="AO1873" s="195" t="str">
        <f t="shared" si="2145"/>
        <v>AO$12</v>
      </c>
      <c r="AP1873" s="195" t="str">
        <f t="shared" si="2145"/>
        <v>AP$12</v>
      </c>
      <c r="AQ1873" s="195" t="str">
        <f t="shared" si="2145"/>
        <v>AQ$12</v>
      </c>
      <c r="AR1873" s="195" t="str">
        <f t="shared" si="2145"/>
        <v>AR$12</v>
      </c>
      <c r="AS1873" s="195" t="str">
        <f t="shared" si="2145"/>
        <v>AS$12</v>
      </c>
      <c r="AT1873" s="195" t="str">
        <f t="shared" si="2145"/>
        <v>AT$12</v>
      </c>
      <c r="AU1873" s="195" t="str">
        <f t="shared" si="2145"/>
        <v>AU$12</v>
      </c>
      <c r="AV1873" s="195" t="str">
        <f t="shared" si="2145"/>
        <v>AV$12</v>
      </c>
      <c r="AW1873" s="195" t="str">
        <f t="shared" si="2145"/>
        <v>AW$12</v>
      </c>
      <c r="AX1873" s="195" t="str">
        <f t="shared" si="2145"/>
        <v>AX$12</v>
      </c>
      <c r="AY1873" s="195" t="str">
        <f t="shared" ref="AY1873:CD1873" si="2146">AY$16</f>
        <v>AY$12</v>
      </c>
      <c r="AZ1873" s="195" t="str">
        <f t="shared" si="2146"/>
        <v>AZ$12</v>
      </c>
      <c r="BA1873" s="195" t="str">
        <f t="shared" si="2146"/>
        <v>BA$12</v>
      </c>
      <c r="BB1873" s="195" t="str">
        <f t="shared" si="2146"/>
        <v>BB$12</v>
      </c>
      <c r="BC1873" s="195" t="str">
        <f t="shared" si="2146"/>
        <v>BC$12</v>
      </c>
      <c r="BD1873" s="195" t="str">
        <f t="shared" si="2146"/>
        <v>BD$12</v>
      </c>
      <c r="BE1873" s="195" t="str">
        <f t="shared" si="2146"/>
        <v>BE$12</v>
      </c>
      <c r="BF1873" s="195" t="str">
        <f t="shared" si="2146"/>
        <v>BF$12</v>
      </c>
      <c r="BG1873" s="195" t="str">
        <f t="shared" si="2146"/>
        <v>BG$12</v>
      </c>
      <c r="BH1873" s="195" t="str">
        <f t="shared" si="2146"/>
        <v>BH$12</v>
      </c>
      <c r="BI1873" s="195" t="str">
        <f t="shared" si="2146"/>
        <v>BI$12</v>
      </c>
      <c r="BJ1873" s="195" t="str">
        <f t="shared" si="2146"/>
        <v>BJ$12</v>
      </c>
      <c r="BK1873" s="195" t="str">
        <f t="shared" si="2146"/>
        <v>BK$12</v>
      </c>
      <c r="BL1873" s="195" t="str">
        <f t="shared" si="2146"/>
        <v>BL$12</v>
      </c>
      <c r="BM1873" s="195" t="str">
        <f t="shared" si="2146"/>
        <v>BM$12</v>
      </c>
      <c r="BN1873" s="195" t="str">
        <f t="shared" si="2146"/>
        <v>BN$12</v>
      </c>
      <c r="BO1873" s="195" t="str">
        <f t="shared" si="2146"/>
        <v>BO$12</v>
      </c>
      <c r="BP1873" s="195" t="str">
        <f t="shared" si="2146"/>
        <v>BP$12</v>
      </c>
      <c r="BQ1873" s="195" t="str">
        <f t="shared" si="2146"/>
        <v>BQ$12</v>
      </c>
      <c r="BR1873" s="195" t="str">
        <f t="shared" si="2146"/>
        <v>BR$12</v>
      </c>
      <c r="BS1873" s="195" t="str">
        <f t="shared" si="2146"/>
        <v>BS$12</v>
      </c>
      <c r="BT1873" s="195" t="str">
        <f t="shared" si="2146"/>
        <v>BT$12</v>
      </c>
      <c r="BU1873" s="195" t="str">
        <f t="shared" si="2146"/>
        <v>BU$12</v>
      </c>
      <c r="BV1873" s="195" t="str">
        <f t="shared" si="2146"/>
        <v>BV$12</v>
      </c>
      <c r="BW1873" s="195" t="str">
        <f t="shared" si="2146"/>
        <v>BW$12</v>
      </c>
      <c r="BX1873" s="195" t="str">
        <f t="shared" si="2146"/>
        <v>BX$12</v>
      </c>
      <c r="BY1873" s="195" t="str">
        <f t="shared" si="2146"/>
        <v>BY$12</v>
      </c>
      <c r="BZ1873" s="195" t="str">
        <f t="shared" si="2146"/>
        <v>BZ$12</v>
      </c>
      <c r="CA1873" s="195" t="str">
        <f t="shared" si="2146"/>
        <v>CA$12</v>
      </c>
      <c r="CB1873" s="195" t="str">
        <f t="shared" si="2146"/>
        <v>CB$12</v>
      </c>
      <c r="CC1873" s="195" t="str">
        <f t="shared" si="2146"/>
        <v>CC$12</v>
      </c>
      <c r="CD1873" s="195" t="str">
        <f t="shared" si="2146"/>
        <v>CD$12</v>
      </c>
      <c r="CE1873" s="195" t="str">
        <f t="shared" ref="CE1873:CL1873" si="2147">CE$16</f>
        <v>CE$12</v>
      </c>
      <c r="CF1873" s="195" t="str">
        <f t="shared" si="2147"/>
        <v>CF$12</v>
      </c>
      <c r="CG1873" s="195" t="str">
        <f t="shared" si="2147"/>
        <v>CG$12</v>
      </c>
      <c r="CH1873" s="195" t="str">
        <f t="shared" si="2147"/>
        <v>CH$12</v>
      </c>
      <c r="CI1873" s="195" t="str">
        <f t="shared" si="2147"/>
        <v>CI$12</v>
      </c>
      <c r="CJ1873" s="195" t="str">
        <f t="shared" si="2147"/>
        <v>CJ$12</v>
      </c>
      <c r="CK1873" s="195" t="str">
        <f t="shared" si="2147"/>
        <v>CK$12</v>
      </c>
      <c r="CL1873" s="195" t="str">
        <f t="shared" si="2147"/>
        <v>CL$12</v>
      </c>
    </row>
    <row r="1874" spans="2:90" x14ac:dyDescent="0.4">
      <c r="B1874" s="171" t="s">
        <v>462</v>
      </c>
      <c r="E1874" s="8"/>
      <c r="H1874" s="196"/>
      <c r="I1874" s="197"/>
      <c r="J1874" s="197"/>
      <c r="K1874" s="198"/>
      <c r="L1874" s="198"/>
      <c r="M1874" s="198"/>
      <c r="N1874" s="198"/>
      <c r="O1874" s="198"/>
      <c r="P1874" s="198"/>
      <c r="R1874" s="198"/>
      <c r="S1874" s="195" t="str">
        <f t="shared" ref="S1874:AX1874" si="2148">S$17</f>
        <v>S$13</v>
      </c>
      <c r="T1874" s="195" t="str">
        <f t="shared" si="2148"/>
        <v>T$13</v>
      </c>
      <c r="U1874" s="195" t="str">
        <f t="shared" si="2148"/>
        <v>U$13</v>
      </c>
      <c r="V1874" s="195" t="str">
        <f t="shared" si="2148"/>
        <v>V$13</v>
      </c>
      <c r="W1874" s="195" t="str">
        <f t="shared" si="2148"/>
        <v>W$13</v>
      </c>
      <c r="X1874" s="195" t="str">
        <f t="shared" si="2148"/>
        <v>X$13</v>
      </c>
      <c r="Y1874" s="195" t="str">
        <f t="shared" si="2148"/>
        <v>Y$13</v>
      </c>
      <c r="Z1874" s="195" t="str">
        <f t="shared" si="2148"/>
        <v>Z$13</v>
      </c>
      <c r="AA1874" s="195" t="str">
        <f t="shared" si="2148"/>
        <v>AA$13</v>
      </c>
      <c r="AB1874" s="195" t="str">
        <f t="shared" si="2148"/>
        <v>AB$13</v>
      </c>
      <c r="AC1874" s="195" t="str">
        <f t="shared" si="2148"/>
        <v>AC$13</v>
      </c>
      <c r="AD1874" s="195" t="str">
        <f t="shared" si="2148"/>
        <v>AD$13</v>
      </c>
      <c r="AE1874" s="195" t="str">
        <f t="shared" si="2148"/>
        <v>AE$13</v>
      </c>
      <c r="AF1874" s="195" t="str">
        <f t="shared" si="2148"/>
        <v>AF$13</v>
      </c>
      <c r="AG1874" s="195" t="str">
        <f t="shared" si="2148"/>
        <v>AG$13</v>
      </c>
      <c r="AH1874" s="195" t="str">
        <f t="shared" si="2148"/>
        <v>AH$13</v>
      </c>
      <c r="AI1874" s="195" t="str">
        <f t="shared" si="2148"/>
        <v>AI$13</v>
      </c>
      <c r="AJ1874" s="195" t="str">
        <f t="shared" si="2148"/>
        <v>AJ$13</v>
      </c>
      <c r="AK1874" s="195" t="str">
        <f t="shared" si="2148"/>
        <v>AK$13</v>
      </c>
      <c r="AL1874" s="195" t="str">
        <f t="shared" si="2148"/>
        <v>AL$13</v>
      </c>
      <c r="AM1874" s="195" t="str">
        <f t="shared" si="2148"/>
        <v>AM$13</v>
      </c>
      <c r="AN1874" s="195" t="str">
        <f t="shared" si="2148"/>
        <v>AN$13</v>
      </c>
      <c r="AO1874" s="195" t="str">
        <f t="shared" si="2148"/>
        <v>AO$13</v>
      </c>
      <c r="AP1874" s="195" t="str">
        <f t="shared" si="2148"/>
        <v>AP$13</v>
      </c>
      <c r="AQ1874" s="195" t="str">
        <f t="shared" si="2148"/>
        <v>AQ$13</v>
      </c>
      <c r="AR1874" s="195" t="str">
        <f t="shared" si="2148"/>
        <v>AR$13</v>
      </c>
      <c r="AS1874" s="195" t="str">
        <f t="shared" si="2148"/>
        <v>AS$13</v>
      </c>
      <c r="AT1874" s="195" t="str">
        <f t="shared" si="2148"/>
        <v>AT$13</v>
      </c>
      <c r="AU1874" s="195" t="str">
        <f t="shared" si="2148"/>
        <v>AU$13</v>
      </c>
      <c r="AV1874" s="195" t="str">
        <f t="shared" si="2148"/>
        <v>AV$13</v>
      </c>
      <c r="AW1874" s="195" t="str">
        <f t="shared" si="2148"/>
        <v>AW$13</v>
      </c>
      <c r="AX1874" s="195" t="str">
        <f t="shared" si="2148"/>
        <v>AX$13</v>
      </c>
      <c r="AY1874" s="195" t="str">
        <f t="shared" ref="AY1874:CD1874" si="2149">AY$17</f>
        <v>AY$13</v>
      </c>
      <c r="AZ1874" s="195" t="str">
        <f t="shared" si="2149"/>
        <v>AZ$13</v>
      </c>
      <c r="BA1874" s="195" t="str">
        <f t="shared" si="2149"/>
        <v>BA$13</v>
      </c>
      <c r="BB1874" s="195" t="str">
        <f t="shared" si="2149"/>
        <v>BB$13</v>
      </c>
      <c r="BC1874" s="195" t="str">
        <f t="shared" si="2149"/>
        <v>BC$13</v>
      </c>
      <c r="BD1874" s="195" t="str">
        <f t="shared" si="2149"/>
        <v>BD$13</v>
      </c>
      <c r="BE1874" s="195" t="str">
        <f t="shared" si="2149"/>
        <v>BE$13</v>
      </c>
      <c r="BF1874" s="195" t="str">
        <f t="shared" si="2149"/>
        <v>BF$13</v>
      </c>
      <c r="BG1874" s="195" t="str">
        <f t="shared" si="2149"/>
        <v>BG$13</v>
      </c>
      <c r="BH1874" s="195" t="str">
        <f t="shared" si="2149"/>
        <v>BH$13</v>
      </c>
      <c r="BI1874" s="195" t="str">
        <f t="shared" si="2149"/>
        <v>BI$13</v>
      </c>
      <c r="BJ1874" s="195" t="str">
        <f t="shared" si="2149"/>
        <v>BJ$13</v>
      </c>
      <c r="BK1874" s="195" t="str">
        <f t="shared" si="2149"/>
        <v>BK$13</v>
      </c>
      <c r="BL1874" s="195" t="str">
        <f t="shared" si="2149"/>
        <v>BL$13</v>
      </c>
      <c r="BM1874" s="195" t="str">
        <f t="shared" si="2149"/>
        <v>BM$13</v>
      </c>
      <c r="BN1874" s="195" t="str">
        <f t="shared" si="2149"/>
        <v>BN$13</v>
      </c>
      <c r="BO1874" s="195" t="str">
        <f t="shared" si="2149"/>
        <v>BO$13</v>
      </c>
      <c r="BP1874" s="195" t="str">
        <f t="shared" si="2149"/>
        <v>BP$13</v>
      </c>
      <c r="BQ1874" s="195" t="str">
        <f t="shared" si="2149"/>
        <v>BQ$13</v>
      </c>
      <c r="BR1874" s="195" t="str">
        <f t="shared" si="2149"/>
        <v>BR$13</v>
      </c>
      <c r="BS1874" s="195" t="str">
        <f t="shared" si="2149"/>
        <v>BS$13</v>
      </c>
      <c r="BT1874" s="195" t="str">
        <f t="shared" si="2149"/>
        <v>BT$13</v>
      </c>
      <c r="BU1874" s="195" t="str">
        <f t="shared" si="2149"/>
        <v>BU$13</v>
      </c>
      <c r="BV1874" s="195" t="str">
        <f t="shared" si="2149"/>
        <v>BV$13</v>
      </c>
      <c r="BW1874" s="195" t="str">
        <f t="shared" si="2149"/>
        <v>BW$13</v>
      </c>
      <c r="BX1874" s="195" t="str">
        <f t="shared" si="2149"/>
        <v>BX$13</v>
      </c>
      <c r="BY1874" s="195" t="str">
        <f t="shared" si="2149"/>
        <v>BY$13</v>
      </c>
      <c r="BZ1874" s="195" t="str">
        <f t="shared" si="2149"/>
        <v>BZ$13</v>
      </c>
      <c r="CA1874" s="195" t="str">
        <f t="shared" si="2149"/>
        <v>CA$13</v>
      </c>
      <c r="CB1874" s="195" t="str">
        <f t="shared" si="2149"/>
        <v>CB$13</v>
      </c>
      <c r="CC1874" s="195" t="str">
        <f t="shared" si="2149"/>
        <v>CC$13</v>
      </c>
      <c r="CD1874" s="195" t="str">
        <f t="shared" si="2149"/>
        <v>CD$13</v>
      </c>
      <c r="CE1874" s="195" t="str">
        <f t="shared" ref="CE1874:CL1874" si="2150">CE$17</f>
        <v>CE$13</v>
      </c>
      <c r="CF1874" s="195" t="str">
        <f t="shared" si="2150"/>
        <v>CF$13</v>
      </c>
      <c r="CG1874" s="195" t="str">
        <f t="shared" si="2150"/>
        <v>CG$13</v>
      </c>
      <c r="CH1874" s="195" t="str">
        <f t="shared" si="2150"/>
        <v>CH$13</v>
      </c>
      <c r="CI1874" s="195" t="str">
        <f t="shared" si="2150"/>
        <v>CI$13</v>
      </c>
      <c r="CJ1874" s="195" t="str">
        <f t="shared" si="2150"/>
        <v>CJ$13</v>
      </c>
      <c r="CK1874" s="195" t="str">
        <f t="shared" si="2150"/>
        <v>CK$13</v>
      </c>
      <c r="CL1874" s="195" t="str">
        <f t="shared" si="2150"/>
        <v>CL$13</v>
      </c>
    </row>
    <row r="1875" spans="2:90" x14ac:dyDescent="0.4">
      <c r="B1875" s="171" t="s">
        <v>491</v>
      </c>
      <c r="E1875" s="8"/>
      <c r="H1875" s="196"/>
      <c r="I1875" s="197"/>
      <c r="J1875" s="197"/>
      <c r="K1875" s="198"/>
      <c r="L1875" s="198"/>
      <c r="M1875" s="198"/>
      <c r="N1875" s="198"/>
      <c r="O1875" s="198"/>
      <c r="P1875" s="198"/>
      <c r="R1875" s="198"/>
      <c r="S1875" s="186"/>
      <c r="T1875" s="186"/>
      <c r="U1875" s="186"/>
      <c r="V1875" s="186"/>
      <c r="W1875" s="186"/>
      <c r="X1875" s="186"/>
      <c r="Y1875" s="186"/>
      <c r="Z1875" s="186"/>
      <c r="AA1875" s="186"/>
      <c r="AB1875" s="186"/>
      <c r="AC1875" s="186"/>
      <c r="AD1875" s="186"/>
      <c r="AE1875" s="186"/>
      <c r="AF1875" s="186"/>
      <c r="AG1875" s="186"/>
      <c r="AH1875" s="186"/>
      <c r="AI1875" s="186"/>
      <c r="AJ1875" s="186"/>
      <c r="AK1875" s="186"/>
      <c r="AL1875" s="186"/>
      <c r="AM1875" s="186"/>
      <c r="AN1875" s="186"/>
      <c r="AO1875" s="186"/>
      <c r="AP1875" s="186"/>
      <c r="AQ1875" s="186"/>
      <c r="AR1875" s="186"/>
      <c r="AS1875" s="186"/>
      <c r="AT1875" s="186"/>
      <c r="AU1875" s="186"/>
      <c r="AV1875" s="186"/>
      <c r="AW1875" s="186"/>
      <c r="AX1875" s="186"/>
      <c r="AY1875" s="186"/>
      <c r="AZ1875" s="186"/>
      <c r="BA1875" s="186"/>
      <c r="BB1875" s="186"/>
      <c r="BC1875" s="186"/>
      <c r="BD1875" s="186"/>
      <c r="BE1875" s="186"/>
      <c r="BF1875" s="186"/>
      <c r="BG1875" s="186"/>
      <c r="BH1875" s="186"/>
      <c r="BI1875" s="186"/>
      <c r="BJ1875" s="186"/>
      <c r="BK1875" s="186"/>
      <c r="BL1875" s="186"/>
      <c r="BM1875" s="186"/>
      <c r="BN1875" s="186"/>
      <c r="BO1875" s="186"/>
      <c r="BP1875" s="186"/>
      <c r="BQ1875" s="186"/>
      <c r="BR1875" s="186"/>
      <c r="BS1875" s="186"/>
      <c r="BT1875" s="186"/>
      <c r="BU1875" s="186"/>
      <c r="BV1875" s="186"/>
      <c r="BW1875" s="186"/>
      <c r="BX1875" s="186"/>
      <c r="BY1875" s="186"/>
      <c r="BZ1875" s="186"/>
      <c r="CA1875" s="186"/>
      <c r="CB1875" s="186"/>
      <c r="CC1875" s="186"/>
      <c r="CD1875" s="186"/>
      <c r="CE1875" s="186"/>
      <c r="CF1875" s="186"/>
      <c r="CG1875" s="186"/>
      <c r="CH1875" s="186"/>
      <c r="CI1875" s="186"/>
      <c r="CJ1875" s="186"/>
      <c r="CK1875" s="186"/>
      <c r="CL1875" s="186"/>
    </row>
    <row r="1876" spans="2:90" x14ac:dyDescent="0.4">
      <c r="B1876" s="171" t="s">
        <v>505</v>
      </c>
      <c r="E1876" s="8"/>
      <c r="H1876" s="196"/>
      <c r="I1876" s="197"/>
      <c r="J1876" s="197"/>
      <c r="K1876" s="198"/>
      <c r="L1876" s="198"/>
      <c r="M1876" s="198"/>
      <c r="N1876" s="198"/>
      <c r="O1876" s="198"/>
      <c r="P1876" s="198"/>
      <c r="R1876" s="198"/>
      <c r="S1876" s="186"/>
      <c r="T1876" s="186"/>
      <c r="U1876" s="186"/>
      <c r="V1876" s="186"/>
      <c r="W1876" s="186"/>
      <c r="X1876" s="186"/>
      <c r="Y1876" s="186"/>
      <c r="Z1876" s="186"/>
      <c r="AA1876" s="186"/>
      <c r="AB1876" s="186"/>
      <c r="AC1876" s="186"/>
      <c r="AD1876" s="186"/>
      <c r="AE1876" s="186"/>
      <c r="AF1876" s="186"/>
      <c r="AG1876" s="186"/>
      <c r="AH1876" s="186"/>
      <c r="AI1876" s="186"/>
      <c r="AJ1876" s="186"/>
      <c r="AK1876" s="186"/>
      <c r="AL1876" s="186"/>
      <c r="AM1876" s="186"/>
      <c r="AN1876" s="186"/>
      <c r="AO1876" s="186"/>
      <c r="AP1876" s="186"/>
      <c r="AQ1876" s="186"/>
      <c r="AR1876" s="186"/>
      <c r="AS1876" s="186"/>
      <c r="AT1876" s="186"/>
      <c r="AU1876" s="186"/>
      <c r="AV1876" s="186"/>
      <c r="AW1876" s="186"/>
      <c r="AX1876" s="186"/>
      <c r="AY1876" s="186"/>
      <c r="AZ1876" s="186"/>
      <c r="BA1876" s="186"/>
      <c r="BB1876" s="186"/>
      <c r="BC1876" s="186"/>
      <c r="BD1876" s="186"/>
      <c r="BE1876" s="186"/>
      <c r="BF1876" s="186"/>
      <c r="BG1876" s="186"/>
      <c r="BH1876" s="186"/>
      <c r="BI1876" s="186"/>
      <c r="BJ1876" s="186"/>
      <c r="BK1876" s="186"/>
      <c r="BL1876" s="186"/>
      <c r="BM1876" s="186"/>
      <c r="BN1876" s="186"/>
      <c r="BO1876" s="186"/>
      <c r="BP1876" s="186"/>
      <c r="BQ1876" s="186"/>
      <c r="BR1876" s="186"/>
      <c r="BS1876" s="186"/>
      <c r="BT1876" s="186"/>
      <c r="BU1876" s="186"/>
      <c r="BV1876" s="186"/>
      <c r="BW1876" s="186"/>
      <c r="BX1876" s="186"/>
      <c r="BY1876" s="186"/>
      <c r="BZ1876" s="186"/>
      <c r="CA1876" s="186"/>
      <c r="CB1876" s="186"/>
      <c r="CC1876" s="186"/>
      <c r="CD1876" s="186"/>
      <c r="CE1876" s="186"/>
      <c r="CF1876" s="186"/>
      <c r="CG1876" s="186"/>
      <c r="CH1876" s="186"/>
      <c r="CI1876" s="186"/>
      <c r="CJ1876" s="186"/>
      <c r="CK1876" s="186"/>
      <c r="CL1876" s="186"/>
    </row>
    <row r="1877" spans="2:90" x14ac:dyDescent="0.4">
      <c r="B1877" s="171" t="s">
        <v>463</v>
      </c>
      <c r="E1877" s="8"/>
      <c r="H1877" s="196"/>
      <c r="I1877" s="197"/>
      <c r="J1877" s="197"/>
      <c r="K1877" s="198"/>
      <c r="L1877" s="198"/>
      <c r="M1877" s="198"/>
      <c r="N1877" s="198"/>
      <c r="O1877" s="198"/>
      <c r="P1877" s="198"/>
      <c r="R1877" s="198"/>
      <c r="S1877" s="186" t="str">
        <f t="shared" ref="S1877:AX1877" si="2151">S$18</f>
        <v>S$14</v>
      </c>
      <c r="T1877" s="186" t="str">
        <f t="shared" si="2151"/>
        <v>T$14</v>
      </c>
      <c r="U1877" s="186" t="str">
        <f t="shared" si="2151"/>
        <v>U$14</v>
      </c>
      <c r="V1877" s="186" t="str">
        <f t="shared" si="2151"/>
        <v>V$14</v>
      </c>
      <c r="W1877" s="186" t="str">
        <f t="shared" si="2151"/>
        <v>W$14</v>
      </c>
      <c r="X1877" s="186" t="str">
        <f t="shared" si="2151"/>
        <v>X$14</v>
      </c>
      <c r="Y1877" s="186" t="str">
        <f t="shared" si="2151"/>
        <v>Y$14</v>
      </c>
      <c r="Z1877" s="186" t="str">
        <f t="shared" si="2151"/>
        <v>Z$14</v>
      </c>
      <c r="AA1877" s="186" t="str">
        <f t="shared" si="2151"/>
        <v>AA$14</v>
      </c>
      <c r="AB1877" s="186" t="str">
        <f t="shared" si="2151"/>
        <v>AB$14</v>
      </c>
      <c r="AC1877" s="186" t="str">
        <f t="shared" si="2151"/>
        <v>AC$14</v>
      </c>
      <c r="AD1877" s="186" t="str">
        <f t="shared" si="2151"/>
        <v>AD$14</v>
      </c>
      <c r="AE1877" s="186" t="str">
        <f t="shared" si="2151"/>
        <v>AE$14</v>
      </c>
      <c r="AF1877" s="186" t="str">
        <f t="shared" si="2151"/>
        <v>AF$14</v>
      </c>
      <c r="AG1877" s="186" t="str">
        <f t="shared" si="2151"/>
        <v>AG$14</v>
      </c>
      <c r="AH1877" s="186" t="str">
        <f t="shared" si="2151"/>
        <v>AH$14</v>
      </c>
      <c r="AI1877" s="186" t="str">
        <f t="shared" si="2151"/>
        <v>AI$14</v>
      </c>
      <c r="AJ1877" s="186" t="str">
        <f t="shared" si="2151"/>
        <v>AJ$14</v>
      </c>
      <c r="AK1877" s="186" t="str">
        <f t="shared" si="2151"/>
        <v>AK$14</v>
      </c>
      <c r="AL1877" s="186" t="str">
        <f t="shared" si="2151"/>
        <v>AL$14</v>
      </c>
      <c r="AM1877" s="186" t="str">
        <f t="shared" si="2151"/>
        <v>AM$14</v>
      </c>
      <c r="AN1877" s="186" t="str">
        <f t="shared" si="2151"/>
        <v>AN$14</v>
      </c>
      <c r="AO1877" s="186" t="str">
        <f t="shared" si="2151"/>
        <v>AO$14</v>
      </c>
      <c r="AP1877" s="186" t="str">
        <f t="shared" si="2151"/>
        <v>AP$14</v>
      </c>
      <c r="AQ1877" s="186" t="str">
        <f t="shared" si="2151"/>
        <v>AQ$14</v>
      </c>
      <c r="AR1877" s="186" t="str">
        <f t="shared" si="2151"/>
        <v>AR$14</v>
      </c>
      <c r="AS1877" s="186" t="str">
        <f t="shared" si="2151"/>
        <v>AS$14</v>
      </c>
      <c r="AT1877" s="186" t="str">
        <f t="shared" si="2151"/>
        <v>AT$14</v>
      </c>
      <c r="AU1877" s="186" t="str">
        <f t="shared" si="2151"/>
        <v>AU$14</v>
      </c>
      <c r="AV1877" s="186" t="str">
        <f t="shared" si="2151"/>
        <v>AV$14</v>
      </c>
      <c r="AW1877" s="186" t="str">
        <f t="shared" si="2151"/>
        <v>AW$14</v>
      </c>
      <c r="AX1877" s="186" t="str">
        <f t="shared" si="2151"/>
        <v>AX$14</v>
      </c>
      <c r="AY1877" s="186" t="str">
        <f t="shared" ref="AY1877:CD1877" si="2152">AY$18</f>
        <v>AY$14</v>
      </c>
      <c r="AZ1877" s="186" t="str">
        <f t="shared" si="2152"/>
        <v>AZ$14</v>
      </c>
      <c r="BA1877" s="186" t="str">
        <f t="shared" si="2152"/>
        <v>BA$14</v>
      </c>
      <c r="BB1877" s="186" t="str">
        <f t="shared" si="2152"/>
        <v>BB$14</v>
      </c>
      <c r="BC1877" s="186" t="str">
        <f t="shared" si="2152"/>
        <v>BC$14</v>
      </c>
      <c r="BD1877" s="186" t="str">
        <f t="shared" si="2152"/>
        <v>BD$14</v>
      </c>
      <c r="BE1877" s="186" t="str">
        <f t="shared" si="2152"/>
        <v>BE$14</v>
      </c>
      <c r="BF1877" s="186" t="str">
        <f t="shared" si="2152"/>
        <v>BF$14</v>
      </c>
      <c r="BG1877" s="186" t="str">
        <f t="shared" si="2152"/>
        <v>BG$14</v>
      </c>
      <c r="BH1877" s="186" t="str">
        <f t="shared" si="2152"/>
        <v>BH$14</v>
      </c>
      <c r="BI1877" s="186" t="str">
        <f t="shared" si="2152"/>
        <v>BI$14</v>
      </c>
      <c r="BJ1877" s="186" t="str">
        <f t="shared" si="2152"/>
        <v>BJ$14</v>
      </c>
      <c r="BK1877" s="186" t="str">
        <f t="shared" si="2152"/>
        <v>BK$14</v>
      </c>
      <c r="BL1877" s="186" t="str">
        <f t="shared" si="2152"/>
        <v>BL$14</v>
      </c>
      <c r="BM1877" s="186" t="str">
        <f t="shared" si="2152"/>
        <v>BM$14</v>
      </c>
      <c r="BN1877" s="186" t="str">
        <f t="shared" si="2152"/>
        <v>BN$14</v>
      </c>
      <c r="BO1877" s="186" t="str">
        <f t="shared" si="2152"/>
        <v>BO$14</v>
      </c>
      <c r="BP1877" s="186" t="str">
        <f t="shared" si="2152"/>
        <v>BP$14</v>
      </c>
      <c r="BQ1877" s="186" t="str">
        <f t="shared" si="2152"/>
        <v>BQ$14</v>
      </c>
      <c r="BR1877" s="186" t="str">
        <f t="shared" si="2152"/>
        <v>BR$14</v>
      </c>
      <c r="BS1877" s="186" t="str">
        <f t="shared" si="2152"/>
        <v>BS$14</v>
      </c>
      <c r="BT1877" s="186" t="str">
        <f t="shared" si="2152"/>
        <v>BT$14</v>
      </c>
      <c r="BU1877" s="186" t="str">
        <f t="shared" si="2152"/>
        <v>BU$14</v>
      </c>
      <c r="BV1877" s="186" t="str">
        <f t="shared" si="2152"/>
        <v>BV$14</v>
      </c>
      <c r="BW1877" s="186" t="str">
        <f t="shared" si="2152"/>
        <v>BW$14</v>
      </c>
      <c r="BX1877" s="186" t="str">
        <f t="shared" si="2152"/>
        <v>BX$14</v>
      </c>
      <c r="BY1877" s="186" t="str">
        <f t="shared" si="2152"/>
        <v>BY$14</v>
      </c>
      <c r="BZ1877" s="186" t="str">
        <f t="shared" si="2152"/>
        <v>BZ$14</v>
      </c>
      <c r="CA1877" s="186" t="str">
        <f t="shared" si="2152"/>
        <v>CA$14</v>
      </c>
      <c r="CB1877" s="186" t="str">
        <f t="shared" si="2152"/>
        <v>CB$14</v>
      </c>
      <c r="CC1877" s="186" t="str">
        <f t="shared" si="2152"/>
        <v>CC$14</v>
      </c>
      <c r="CD1877" s="186" t="str">
        <f t="shared" si="2152"/>
        <v>CD$14</v>
      </c>
      <c r="CE1877" s="186" t="str">
        <f t="shared" ref="CE1877:CL1877" si="2153">CE$18</f>
        <v>CE$14</v>
      </c>
      <c r="CF1877" s="186" t="str">
        <f t="shared" si="2153"/>
        <v>CF$14</v>
      </c>
      <c r="CG1877" s="186" t="str">
        <f t="shared" si="2153"/>
        <v>CG$14</v>
      </c>
      <c r="CH1877" s="186" t="str">
        <f t="shared" si="2153"/>
        <v>CH$14</v>
      </c>
      <c r="CI1877" s="186" t="str">
        <f t="shared" si="2153"/>
        <v>CI$14</v>
      </c>
      <c r="CJ1877" s="186" t="str">
        <f t="shared" si="2153"/>
        <v>CJ$14</v>
      </c>
      <c r="CK1877" s="186" t="str">
        <f t="shared" si="2153"/>
        <v>CK$14</v>
      </c>
      <c r="CL1877" s="186" t="str">
        <f t="shared" si="2153"/>
        <v>CL$14</v>
      </c>
    </row>
    <row r="1878" spans="2:90" x14ac:dyDescent="0.4">
      <c r="B1878" s="171" t="s">
        <v>464</v>
      </c>
      <c r="E1878" s="8"/>
      <c r="H1878" s="196"/>
      <c r="I1878" s="197"/>
      <c r="J1878" s="197"/>
      <c r="K1878" s="198"/>
      <c r="L1878" s="198"/>
      <c r="M1878" s="198"/>
      <c r="N1878" s="198"/>
      <c r="O1878" s="198"/>
      <c r="P1878" s="198"/>
      <c r="R1878" s="198"/>
      <c r="S1878" s="186" t="str">
        <f t="shared" ref="S1878:AX1878" si="2154">S$19</f>
        <v>S$15</v>
      </c>
      <c r="T1878" s="186" t="str">
        <f t="shared" si="2154"/>
        <v>T$15</v>
      </c>
      <c r="U1878" s="186" t="str">
        <f t="shared" si="2154"/>
        <v>U$15</v>
      </c>
      <c r="V1878" s="186" t="str">
        <f t="shared" si="2154"/>
        <v>V$15</v>
      </c>
      <c r="W1878" s="186" t="str">
        <f t="shared" si="2154"/>
        <v>W$15</v>
      </c>
      <c r="X1878" s="186" t="str">
        <f t="shared" si="2154"/>
        <v>X$15</v>
      </c>
      <c r="Y1878" s="186" t="str">
        <f t="shared" si="2154"/>
        <v>Y$15</v>
      </c>
      <c r="Z1878" s="186" t="str">
        <f t="shared" si="2154"/>
        <v>Z$15</v>
      </c>
      <c r="AA1878" s="186" t="str">
        <f t="shared" si="2154"/>
        <v>AA$15</v>
      </c>
      <c r="AB1878" s="186" t="str">
        <f t="shared" si="2154"/>
        <v>AB$15</v>
      </c>
      <c r="AC1878" s="186" t="str">
        <f t="shared" si="2154"/>
        <v>AC$15</v>
      </c>
      <c r="AD1878" s="186" t="str">
        <f t="shared" si="2154"/>
        <v>AD$15</v>
      </c>
      <c r="AE1878" s="186" t="str">
        <f t="shared" si="2154"/>
        <v>AE$15</v>
      </c>
      <c r="AF1878" s="186" t="str">
        <f t="shared" si="2154"/>
        <v>AF$15</v>
      </c>
      <c r="AG1878" s="186" t="str">
        <f t="shared" si="2154"/>
        <v>AG$15</v>
      </c>
      <c r="AH1878" s="186" t="str">
        <f t="shared" si="2154"/>
        <v>AH$15</v>
      </c>
      <c r="AI1878" s="186" t="str">
        <f t="shared" si="2154"/>
        <v>AI$15</v>
      </c>
      <c r="AJ1878" s="186" t="str">
        <f t="shared" si="2154"/>
        <v>AJ$15</v>
      </c>
      <c r="AK1878" s="186" t="str">
        <f t="shared" si="2154"/>
        <v>AK$15</v>
      </c>
      <c r="AL1878" s="186" t="str">
        <f t="shared" si="2154"/>
        <v>AL$15</v>
      </c>
      <c r="AM1878" s="186" t="str">
        <f t="shared" si="2154"/>
        <v>AM$15</v>
      </c>
      <c r="AN1878" s="186" t="str">
        <f t="shared" si="2154"/>
        <v>AN$15</v>
      </c>
      <c r="AO1878" s="186" t="str">
        <f t="shared" si="2154"/>
        <v>AO$15</v>
      </c>
      <c r="AP1878" s="186" t="str">
        <f t="shared" si="2154"/>
        <v>AP$15</v>
      </c>
      <c r="AQ1878" s="186" t="str">
        <f t="shared" si="2154"/>
        <v>AQ$15</v>
      </c>
      <c r="AR1878" s="186" t="str">
        <f t="shared" si="2154"/>
        <v>AR$15</v>
      </c>
      <c r="AS1878" s="186" t="str">
        <f t="shared" si="2154"/>
        <v>AS$15</v>
      </c>
      <c r="AT1878" s="186" t="str">
        <f t="shared" si="2154"/>
        <v>AT$15</v>
      </c>
      <c r="AU1878" s="186" t="str">
        <f t="shared" si="2154"/>
        <v>AU$15</v>
      </c>
      <c r="AV1878" s="186" t="str">
        <f t="shared" si="2154"/>
        <v>AV$15</v>
      </c>
      <c r="AW1878" s="186" t="str">
        <f t="shared" si="2154"/>
        <v>AW$15</v>
      </c>
      <c r="AX1878" s="186" t="str">
        <f t="shared" si="2154"/>
        <v>AX$15</v>
      </c>
      <c r="AY1878" s="186" t="str">
        <f t="shared" ref="AY1878:CD1878" si="2155">AY$19</f>
        <v>AY$15</v>
      </c>
      <c r="AZ1878" s="186" t="str">
        <f t="shared" si="2155"/>
        <v>AZ$15</v>
      </c>
      <c r="BA1878" s="186" t="str">
        <f t="shared" si="2155"/>
        <v>BA$15</v>
      </c>
      <c r="BB1878" s="186" t="str">
        <f t="shared" si="2155"/>
        <v>BB$15</v>
      </c>
      <c r="BC1878" s="186" t="str">
        <f t="shared" si="2155"/>
        <v>BC$15</v>
      </c>
      <c r="BD1878" s="186" t="str">
        <f t="shared" si="2155"/>
        <v>BD$15</v>
      </c>
      <c r="BE1878" s="186" t="str">
        <f t="shared" si="2155"/>
        <v>BE$15</v>
      </c>
      <c r="BF1878" s="186" t="str">
        <f t="shared" si="2155"/>
        <v>BF$15</v>
      </c>
      <c r="BG1878" s="186" t="str">
        <f t="shared" si="2155"/>
        <v>BG$15</v>
      </c>
      <c r="BH1878" s="186" t="str">
        <f t="shared" si="2155"/>
        <v>BH$15</v>
      </c>
      <c r="BI1878" s="186" t="str">
        <f t="shared" si="2155"/>
        <v>BI$15</v>
      </c>
      <c r="BJ1878" s="186" t="str">
        <f t="shared" si="2155"/>
        <v>BJ$15</v>
      </c>
      <c r="BK1878" s="186" t="str">
        <f t="shared" si="2155"/>
        <v>BK$15</v>
      </c>
      <c r="BL1878" s="186" t="str">
        <f t="shared" si="2155"/>
        <v>BL$15</v>
      </c>
      <c r="BM1878" s="186" t="str">
        <f t="shared" si="2155"/>
        <v>BM$15</v>
      </c>
      <c r="BN1878" s="186" t="str">
        <f t="shared" si="2155"/>
        <v>BN$15</v>
      </c>
      <c r="BO1878" s="186" t="str">
        <f t="shared" si="2155"/>
        <v>BO$15</v>
      </c>
      <c r="BP1878" s="186" t="str">
        <f t="shared" si="2155"/>
        <v>BP$15</v>
      </c>
      <c r="BQ1878" s="186" t="str">
        <f t="shared" si="2155"/>
        <v>BQ$15</v>
      </c>
      <c r="BR1878" s="186" t="str">
        <f t="shared" si="2155"/>
        <v>BR$15</v>
      </c>
      <c r="BS1878" s="186" t="str">
        <f t="shared" si="2155"/>
        <v>BS$15</v>
      </c>
      <c r="BT1878" s="186" t="str">
        <f t="shared" si="2155"/>
        <v>BT$15</v>
      </c>
      <c r="BU1878" s="186" t="str">
        <f t="shared" si="2155"/>
        <v>BU$15</v>
      </c>
      <c r="BV1878" s="186" t="str">
        <f t="shared" si="2155"/>
        <v>BV$15</v>
      </c>
      <c r="BW1878" s="186" t="str">
        <f t="shared" si="2155"/>
        <v>BW$15</v>
      </c>
      <c r="BX1878" s="186" t="str">
        <f t="shared" si="2155"/>
        <v>BX$15</v>
      </c>
      <c r="BY1878" s="186" t="str">
        <f t="shared" si="2155"/>
        <v>BY$15</v>
      </c>
      <c r="BZ1878" s="186" t="str">
        <f t="shared" si="2155"/>
        <v>BZ$15</v>
      </c>
      <c r="CA1878" s="186" t="str">
        <f t="shared" si="2155"/>
        <v>CA$15</v>
      </c>
      <c r="CB1878" s="186" t="str">
        <f t="shared" si="2155"/>
        <v>CB$15</v>
      </c>
      <c r="CC1878" s="186" t="str">
        <f t="shared" si="2155"/>
        <v>CC$15</v>
      </c>
      <c r="CD1878" s="186" t="str">
        <f t="shared" si="2155"/>
        <v>CD$15</v>
      </c>
      <c r="CE1878" s="186" t="str">
        <f t="shared" ref="CE1878:CL1878" si="2156">CE$19</f>
        <v>CE$15</v>
      </c>
      <c r="CF1878" s="186" t="str">
        <f t="shared" si="2156"/>
        <v>CF$15</v>
      </c>
      <c r="CG1878" s="186" t="str">
        <f t="shared" si="2156"/>
        <v>CG$15</v>
      </c>
      <c r="CH1878" s="186" t="str">
        <f t="shared" si="2156"/>
        <v>CH$15</v>
      </c>
      <c r="CI1878" s="186" t="str">
        <f t="shared" si="2156"/>
        <v>CI$15</v>
      </c>
      <c r="CJ1878" s="186" t="str">
        <f t="shared" si="2156"/>
        <v>CJ$15</v>
      </c>
      <c r="CK1878" s="186" t="str">
        <f t="shared" si="2156"/>
        <v>CK$15</v>
      </c>
      <c r="CL1878" s="186" t="str">
        <f t="shared" si="2156"/>
        <v>CL$15</v>
      </c>
    </row>
    <row r="1879" spans="2:90" x14ac:dyDescent="0.4">
      <c r="B1879" s="66" t="s">
        <v>194</v>
      </c>
      <c r="C1879" s="31"/>
      <c r="D1879" t="s">
        <v>158</v>
      </c>
      <c r="E1879" s="8" t="str">
        <f t="shared" ref="E1879:E1893" si="2157">ROW()&amp;" "&amp;D1879</f>
        <v>1879 DCSCAC-S</v>
      </c>
      <c r="F1879" t="s">
        <v>431</v>
      </c>
      <c r="G1879" s="31" t="s">
        <v>81</v>
      </c>
      <c r="H1879" s="22"/>
      <c r="I1879" s="287"/>
      <c r="J1879" s="287"/>
      <c r="K1879" s="22"/>
      <c r="L1879" s="22"/>
      <c r="M1879" s="22"/>
      <c r="N1879" s="22"/>
      <c r="O1879" s="22"/>
      <c r="P1879" s="22"/>
      <c r="R1879" s="66"/>
      <c r="S1879" s="288"/>
      <c r="T1879" s="288"/>
      <c r="U1879" s="288"/>
      <c r="V1879" s="288"/>
      <c r="W1879" s="288"/>
      <c r="X1879" s="288"/>
      <c r="Y1879" s="288"/>
      <c r="Z1879" s="288"/>
      <c r="AA1879" s="288"/>
      <c r="AB1879" s="288"/>
      <c r="AC1879" s="288"/>
      <c r="AD1879" s="288"/>
      <c r="AE1879" s="288"/>
      <c r="AF1879" s="288"/>
      <c r="AG1879" s="288"/>
      <c r="AH1879" s="288"/>
      <c r="AI1879" s="288"/>
      <c r="AJ1879" s="288"/>
      <c r="AK1879" s="288"/>
      <c r="AL1879" s="288"/>
      <c r="AM1879" s="288"/>
      <c r="AN1879" s="288"/>
      <c r="AO1879" s="288"/>
      <c r="AP1879" s="288"/>
      <c r="AQ1879" s="288"/>
      <c r="AR1879" s="288"/>
      <c r="AS1879" s="288"/>
      <c r="AT1879" s="288"/>
      <c r="AU1879" s="288"/>
      <c r="AV1879" s="288"/>
      <c r="AW1879" s="288"/>
      <c r="AX1879" s="288"/>
      <c r="AY1879" s="288"/>
      <c r="AZ1879" s="288"/>
      <c r="BA1879" s="288"/>
      <c r="BB1879" s="288"/>
      <c r="BC1879" s="288"/>
      <c r="BD1879" s="288"/>
      <c r="BE1879" s="288"/>
      <c r="BF1879" s="288"/>
      <c r="BG1879" s="288"/>
      <c r="BH1879" s="288"/>
      <c r="BI1879" s="288"/>
      <c r="BJ1879" s="288"/>
      <c r="BK1879" s="288"/>
      <c r="BL1879" s="288"/>
      <c r="BM1879" s="288"/>
      <c r="BN1879" s="288"/>
      <c r="BO1879" s="288"/>
      <c r="BP1879" s="288"/>
      <c r="BQ1879" s="288"/>
      <c r="BR1879" s="288"/>
      <c r="BS1879" s="288"/>
      <c r="BT1879" s="288"/>
      <c r="BU1879" s="288"/>
      <c r="BV1879" s="288"/>
      <c r="BW1879" s="288"/>
      <c r="BX1879" s="288"/>
      <c r="BY1879" s="288"/>
      <c r="BZ1879" s="288"/>
      <c r="CA1879" s="288"/>
      <c r="CB1879" s="288"/>
      <c r="CC1879" s="288"/>
      <c r="CD1879" s="288"/>
      <c r="CE1879" s="288"/>
      <c r="CF1879" s="288"/>
      <c r="CG1879" s="288"/>
      <c r="CH1879" s="288"/>
      <c r="CI1879" s="288"/>
      <c r="CJ1879" s="288"/>
      <c r="CK1879" s="288"/>
      <c r="CL1879" s="288"/>
    </row>
    <row r="1880" spans="2:90" x14ac:dyDescent="0.4">
      <c r="B1880" s="95" t="str">
        <f>B1884&amp;":"</f>
        <v>Expense - Seller acquisition cost:</v>
      </c>
      <c r="D1880" t="s">
        <v>158</v>
      </c>
      <c r="E1880" s="8" t="str">
        <f>ROW()&amp;" "&amp;D1880</f>
        <v>1880 DCSCAC-S</v>
      </c>
      <c r="G1880" t="str">
        <f>E1880</f>
        <v>1880 DCSCAC-S</v>
      </c>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row>
    <row r="1881" spans="2:90" x14ac:dyDescent="0.4">
      <c r="B1881" s="141" t="str">
        <f>"# of "&amp;B1887&amp;"s"&amp;"/seller/month"</f>
        <v># of primary units/seller/month</v>
      </c>
      <c r="D1881" t="s">
        <v>158</v>
      </c>
      <c r="E1881" s="8" t="str">
        <f t="shared" si="2157"/>
        <v>1881 DCSCAC-S</v>
      </c>
      <c r="G1881" t="str">
        <f>E1881</f>
        <v>1881 DCSCAC-S</v>
      </c>
      <c r="H1881" s="12"/>
      <c r="I1881" s="60"/>
      <c r="J1881" s="60"/>
      <c r="K1881" s="14">
        <v>10</v>
      </c>
      <c r="L1881" s="14">
        <v>10</v>
      </c>
      <c r="M1881" s="14">
        <v>10</v>
      </c>
      <c r="N1881" s="14">
        <v>10</v>
      </c>
      <c r="O1881" s="14">
        <v>10</v>
      </c>
      <c r="P1881" s="14">
        <v>10</v>
      </c>
      <c r="R1881" s="15"/>
      <c r="S1881" s="76" cm="1">
        <f t="array" ref="S1881">INDEX($K:$P,ROW(),MATCH(S$3,$K$2:$P$2,0))</f>
        <v>10</v>
      </c>
      <c r="T1881" s="76" cm="1">
        <f t="array" ref="T1881">INDEX($K:$P,ROW(),MATCH(T$3,$K$2:$P$2,0))</f>
        <v>10</v>
      </c>
      <c r="U1881" s="76" cm="1">
        <f t="array" ref="U1881">INDEX($K:$P,ROW(),MATCH(U$3,$K$2:$P$2,0))</f>
        <v>10</v>
      </c>
      <c r="V1881" s="76" cm="1">
        <f t="array" ref="V1881">INDEX($K:$P,ROW(),MATCH(V$3,$K$2:$P$2,0))</f>
        <v>10</v>
      </c>
      <c r="W1881" s="76" cm="1">
        <f t="array" ref="W1881">INDEX($K:$P,ROW(),MATCH(W$3,$K$2:$P$2,0))</f>
        <v>10</v>
      </c>
      <c r="X1881" s="76" cm="1">
        <f t="array" ref="X1881">INDEX($K:$P,ROW(),MATCH(X$3,$K$2:$P$2,0))</f>
        <v>10</v>
      </c>
      <c r="Y1881" s="76" cm="1">
        <f t="array" ref="Y1881">INDEX($K:$P,ROW(),MATCH(Y$3,$K$2:$P$2,0))</f>
        <v>10</v>
      </c>
      <c r="Z1881" s="76" cm="1">
        <f t="array" ref="Z1881">INDEX($K:$P,ROW(),MATCH(Z$3,$K$2:$P$2,0))</f>
        <v>10</v>
      </c>
      <c r="AA1881" s="76" cm="1">
        <f t="array" ref="AA1881">INDEX($K:$P,ROW(),MATCH(AA$3,$K$2:$P$2,0))</f>
        <v>10</v>
      </c>
      <c r="AB1881" s="76" cm="1">
        <f t="array" ref="AB1881">INDEX($K:$P,ROW(),MATCH(AB$3,$K$2:$P$2,0))</f>
        <v>10</v>
      </c>
      <c r="AC1881" s="76" cm="1">
        <f t="array" ref="AC1881">INDEX($K:$P,ROW(),MATCH(AC$3,$K$2:$P$2,0))</f>
        <v>10</v>
      </c>
      <c r="AD1881" s="76" cm="1">
        <f t="array" ref="AD1881">INDEX($K:$P,ROW(),MATCH(AD$3,$K$2:$P$2,0))</f>
        <v>10</v>
      </c>
      <c r="AE1881" s="76" cm="1">
        <f t="array" ref="AE1881">INDEX($K:$P,ROW(),MATCH(AE$3,$K$2:$P$2,0))</f>
        <v>10</v>
      </c>
      <c r="AF1881" s="76" cm="1">
        <f t="array" ref="AF1881">INDEX($K:$P,ROW(),MATCH(AF$3,$K$2:$P$2,0))</f>
        <v>10</v>
      </c>
      <c r="AG1881" s="76" cm="1">
        <f t="array" ref="AG1881">INDEX($K:$P,ROW(),MATCH(AG$3,$K$2:$P$2,0))</f>
        <v>10</v>
      </c>
      <c r="AH1881" s="76" cm="1">
        <f t="array" ref="AH1881">INDEX($K:$P,ROW(),MATCH(AH$3,$K$2:$P$2,0))</f>
        <v>10</v>
      </c>
      <c r="AI1881" s="76" cm="1">
        <f t="array" ref="AI1881">INDEX($K:$P,ROW(),MATCH(AI$3,$K$2:$P$2,0))</f>
        <v>10</v>
      </c>
      <c r="AJ1881" s="76" cm="1">
        <f t="array" ref="AJ1881">INDEX($K:$P,ROW(),MATCH(AJ$3,$K$2:$P$2,0))</f>
        <v>10</v>
      </c>
      <c r="AK1881" s="76" cm="1">
        <f t="array" ref="AK1881">INDEX($K:$P,ROW(),MATCH(AK$3,$K$2:$P$2,0))</f>
        <v>10</v>
      </c>
      <c r="AL1881" s="76" cm="1">
        <f t="array" ref="AL1881">INDEX($K:$P,ROW(),MATCH(AL$3,$K$2:$P$2,0))</f>
        <v>10</v>
      </c>
      <c r="AM1881" s="76" cm="1">
        <f t="array" ref="AM1881">INDEX($K:$P,ROW(),MATCH(AM$3,$K$2:$P$2,0))</f>
        <v>10</v>
      </c>
      <c r="AN1881" s="76" cm="1">
        <f t="array" ref="AN1881">INDEX($K:$P,ROW(),MATCH(AN$3,$K$2:$P$2,0))</f>
        <v>10</v>
      </c>
      <c r="AO1881" s="76" cm="1">
        <f t="array" ref="AO1881">INDEX($K:$P,ROW(),MATCH(AO$3,$K$2:$P$2,0))</f>
        <v>10</v>
      </c>
      <c r="AP1881" s="76" cm="1">
        <f t="array" ref="AP1881">INDEX($K:$P,ROW(),MATCH(AP$3,$K$2:$P$2,0))</f>
        <v>10</v>
      </c>
      <c r="AQ1881" s="76" cm="1">
        <f t="array" ref="AQ1881">INDEX($K:$P,ROW(),MATCH(AQ$3,$K$2:$P$2,0))</f>
        <v>10</v>
      </c>
      <c r="AR1881" s="76" cm="1">
        <f t="array" ref="AR1881">INDEX($K:$P,ROW(),MATCH(AR$3,$K$2:$P$2,0))</f>
        <v>10</v>
      </c>
      <c r="AS1881" s="76" cm="1">
        <f t="array" ref="AS1881">INDEX($K:$P,ROW(),MATCH(AS$3,$K$2:$P$2,0))</f>
        <v>10</v>
      </c>
      <c r="AT1881" s="76" cm="1">
        <f t="array" ref="AT1881">INDEX($K:$P,ROW(),MATCH(AT$3,$K$2:$P$2,0))</f>
        <v>10</v>
      </c>
      <c r="AU1881" s="76" cm="1">
        <f t="array" ref="AU1881">INDEX($K:$P,ROW(),MATCH(AU$3,$K$2:$P$2,0))</f>
        <v>10</v>
      </c>
      <c r="AV1881" s="76" cm="1">
        <f t="array" ref="AV1881">INDEX($K:$P,ROW(),MATCH(AV$3,$K$2:$P$2,0))</f>
        <v>10</v>
      </c>
      <c r="AW1881" s="76" cm="1">
        <f t="array" ref="AW1881">INDEX($K:$P,ROW(),MATCH(AW$3,$K$2:$P$2,0))</f>
        <v>10</v>
      </c>
      <c r="AX1881" s="76" cm="1">
        <f t="array" ref="AX1881">INDEX($K:$P,ROW(),MATCH(AX$3,$K$2:$P$2,0))</f>
        <v>10</v>
      </c>
      <c r="AY1881" s="76" cm="1">
        <f t="array" ref="AY1881">INDEX($K:$P,ROW(),MATCH(AY$3,$K$2:$P$2,0))</f>
        <v>10</v>
      </c>
      <c r="AZ1881" s="76" cm="1">
        <f t="array" ref="AZ1881">INDEX($K:$P,ROW(),MATCH(AZ$3,$K$2:$P$2,0))</f>
        <v>10</v>
      </c>
      <c r="BA1881" s="76" cm="1">
        <f t="array" ref="BA1881">INDEX($K:$P,ROW(),MATCH(BA$3,$K$2:$P$2,0))</f>
        <v>10</v>
      </c>
      <c r="BB1881" s="76" cm="1">
        <f t="array" ref="BB1881">INDEX($K:$P,ROW(),MATCH(BB$3,$K$2:$P$2,0))</f>
        <v>10</v>
      </c>
      <c r="BC1881" s="76" cm="1">
        <f t="array" ref="BC1881">INDEX($K:$P,ROW(),MATCH(BC$3,$K$2:$P$2,0))</f>
        <v>10</v>
      </c>
      <c r="BD1881" s="76" cm="1">
        <f t="array" ref="BD1881">INDEX($K:$P,ROW(),MATCH(BD$3,$K$2:$P$2,0))</f>
        <v>10</v>
      </c>
      <c r="BE1881" s="76" cm="1">
        <f t="array" ref="BE1881">INDEX($K:$P,ROW(),MATCH(BE$3,$K$2:$P$2,0))</f>
        <v>10</v>
      </c>
      <c r="BF1881" s="76" cm="1">
        <f t="array" ref="BF1881">INDEX($K:$P,ROW(),MATCH(BF$3,$K$2:$P$2,0))</f>
        <v>10</v>
      </c>
      <c r="BG1881" s="76" cm="1">
        <f t="array" ref="BG1881">INDEX($K:$P,ROW(),MATCH(BG$3,$K$2:$P$2,0))</f>
        <v>10</v>
      </c>
      <c r="BH1881" s="76" cm="1">
        <f t="array" ref="BH1881">INDEX($K:$P,ROW(),MATCH(BH$3,$K$2:$P$2,0))</f>
        <v>10</v>
      </c>
      <c r="BI1881" s="76" cm="1">
        <f t="array" ref="BI1881">INDEX($K:$P,ROW(),MATCH(BI$3,$K$2:$P$2,0))</f>
        <v>10</v>
      </c>
      <c r="BJ1881" s="76" cm="1">
        <f t="array" ref="BJ1881">INDEX($K:$P,ROW(),MATCH(BJ$3,$K$2:$P$2,0))</f>
        <v>10</v>
      </c>
      <c r="BK1881" s="76" cm="1">
        <f t="array" ref="BK1881">INDEX($K:$P,ROW(),MATCH(BK$3,$K$2:$P$2,0))</f>
        <v>10</v>
      </c>
      <c r="BL1881" s="76" cm="1">
        <f t="array" ref="BL1881">INDEX($K:$P,ROW(),MATCH(BL$3,$K$2:$P$2,0))</f>
        <v>10</v>
      </c>
      <c r="BM1881" s="76" cm="1">
        <f t="array" ref="BM1881">INDEX($K:$P,ROW(),MATCH(BM$3,$K$2:$P$2,0))</f>
        <v>10</v>
      </c>
      <c r="BN1881" s="76" cm="1">
        <f t="array" ref="BN1881">INDEX($K:$P,ROW(),MATCH(BN$3,$K$2:$P$2,0))</f>
        <v>10</v>
      </c>
      <c r="BO1881" s="76" cm="1">
        <f t="array" ref="BO1881">INDEX($K:$P,ROW(),MATCH(BO$3,$K$2:$P$2,0))</f>
        <v>10</v>
      </c>
      <c r="BP1881" s="76" cm="1">
        <f t="array" ref="BP1881">INDEX($K:$P,ROW(),MATCH(BP$3,$K$2:$P$2,0))</f>
        <v>10</v>
      </c>
      <c r="BQ1881" s="76" cm="1">
        <f t="array" ref="BQ1881">INDEX($K:$P,ROW(),MATCH(BQ$3,$K$2:$P$2,0))</f>
        <v>10</v>
      </c>
      <c r="BR1881" s="76" cm="1">
        <f t="array" ref="BR1881">INDEX($K:$P,ROW(),MATCH(BR$3,$K$2:$P$2,0))</f>
        <v>10</v>
      </c>
      <c r="BS1881" s="76" cm="1">
        <f t="array" ref="BS1881">INDEX($K:$P,ROW(),MATCH(BS$3,$K$2:$P$2,0))</f>
        <v>10</v>
      </c>
      <c r="BT1881" s="76" cm="1">
        <f t="array" ref="BT1881">INDEX($K:$P,ROW(),MATCH(BT$3,$K$2:$P$2,0))</f>
        <v>10</v>
      </c>
      <c r="BU1881" s="76" cm="1">
        <f t="array" ref="BU1881">INDEX($K:$P,ROW(),MATCH(BU$3,$K$2:$P$2,0))</f>
        <v>10</v>
      </c>
      <c r="BV1881" s="76" cm="1">
        <f t="array" ref="BV1881">INDEX($K:$P,ROW(),MATCH(BV$3,$K$2:$P$2,0))</f>
        <v>10</v>
      </c>
      <c r="BW1881" s="76" cm="1">
        <f t="array" ref="BW1881">INDEX($K:$P,ROW(),MATCH(BW$3,$K$2:$P$2,0))</f>
        <v>10</v>
      </c>
      <c r="BX1881" s="76" cm="1">
        <f t="array" ref="BX1881">INDEX($K:$P,ROW(),MATCH(BX$3,$K$2:$P$2,0))</f>
        <v>10</v>
      </c>
      <c r="BY1881" s="76" cm="1">
        <f t="array" ref="BY1881">INDEX($K:$P,ROW(),MATCH(BY$3,$K$2:$P$2,0))</f>
        <v>10</v>
      </c>
      <c r="BZ1881" s="76" cm="1">
        <f t="array" ref="BZ1881">INDEX($K:$P,ROW(),MATCH(BZ$3,$K$2:$P$2,0))</f>
        <v>10</v>
      </c>
      <c r="CA1881" s="76" cm="1">
        <f t="array" ref="CA1881">INDEX($K:$P,ROW(),MATCH(CA$3,$K$2:$P$2,0))</f>
        <v>10</v>
      </c>
      <c r="CB1881" s="76" cm="1">
        <f t="array" ref="CB1881">INDEX($K:$P,ROW(),MATCH(CB$3,$K$2:$P$2,0))</f>
        <v>10</v>
      </c>
      <c r="CC1881" s="76" cm="1">
        <f t="array" ref="CC1881">INDEX($K:$P,ROW(),MATCH(CC$3,$K$2:$P$2,0))</f>
        <v>10</v>
      </c>
      <c r="CD1881" s="76" cm="1">
        <f t="array" ref="CD1881">INDEX($K:$P,ROW(),MATCH(CD$3,$K$2:$P$2,0))</f>
        <v>10</v>
      </c>
      <c r="CE1881" s="76" cm="1">
        <f t="array" ref="CE1881">INDEX($K:$P,ROW(),MATCH(CE$3,$K$2:$P$2,0))</f>
        <v>10</v>
      </c>
      <c r="CF1881" s="76" cm="1">
        <f t="array" ref="CF1881">INDEX($K:$P,ROW(),MATCH(CF$3,$K$2:$P$2,0))</f>
        <v>10</v>
      </c>
      <c r="CG1881" s="76" cm="1">
        <f t="array" ref="CG1881">INDEX($K:$P,ROW(),MATCH(CG$3,$K$2:$P$2,0))</f>
        <v>10</v>
      </c>
      <c r="CH1881" s="76" cm="1">
        <f t="array" ref="CH1881">INDEX($K:$P,ROW(),MATCH(CH$3,$K$2:$P$2,0))</f>
        <v>10</v>
      </c>
      <c r="CI1881" s="76" cm="1">
        <f t="array" ref="CI1881">INDEX($K:$P,ROW(),MATCH(CI$3,$K$2:$P$2,0))</f>
        <v>10</v>
      </c>
      <c r="CJ1881" s="76" cm="1">
        <f t="array" ref="CJ1881">INDEX($K:$P,ROW(),MATCH(CJ$3,$K$2:$P$2,0))</f>
        <v>10</v>
      </c>
      <c r="CK1881" s="76" cm="1">
        <f t="array" ref="CK1881">INDEX($K:$P,ROW(),MATCH(CK$3,$K$2:$P$2,0))</f>
        <v>10</v>
      </c>
      <c r="CL1881" s="76" cm="1">
        <f t="array" ref="CL1881">INDEX($K:$P,ROW(),MATCH(CL$3,$K$2:$P$2,0))</f>
        <v>10</v>
      </c>
    </row>
    <row r="1882" spans="2:90" x14ac:dyDescent="0.4">
      <c r="B1882" s="141" t="s">
        <v>495</v>
      </c>
      <c r="C1882" t="s">
        <v>80</v>
      </c>
      <c r="D1882" t="s">
        <v>158</v>
      </c>
      <c r="E1882" s="8" t="str">
        <f t="shared" si="2157"/>
        <v>1882 DCSCAC-S</v>
      </c>
      <c r="H1882" s="12"/>
      <c r="I1882" s="60"/>
      <c r="J1882" s="60"/>
      <c r="K1882" s="15">
        <f t="shared" ref="K1882:P1882" si="2158">SUMIF($3:$3,K$2,1880:1880)</f>
        <v>0</v>
      </c>
      <c r="L1882" s="15">
        <f t="shared" si="2158"/>
        <v>0</v>
      </c>
      <c r="M1882" s="15">
        <f t="shared" si="2158"/>
        <v>0</v>
      </c>
      <c r="N1882" s="15">
        <f t="shared" si="2158"/>
        <v>0</v>
      </c>
      <c r="O1882" s="15">
        <f t="shared" si="2158"/>
        <v>0</v>
      </c>
      <c r="P1882" s="15">
        <f t="shared" si="2158"/>
        <v>0</v>
      </c>
      <c r="R1882" s="15"/>
      <c r="S1882" s="76" cm="1">
        <f t="array" aca="1" ref="S1882" ca="1">INDIRECT(S1874)/S1881</f>
        <v>500</v>
      </c>
      <c r="T1882" s="76" cm="1">
        <f t="array" aca="1" ref="T1882" ca="1">INDIRECT(T1874)/T1881</f>
        <v>500</v>
      </c>
      <c r="U1882" s="76" cm="1">
        <f t="array" aca="1" ref="U1882" ca="1">INDIRECT(U1874)/U1881</f>
        <v>500</v>
      </c>
      <c r="V1882" s="76" cm="1">
        <f t="array" aca="1" ref="V1882" ca="1">INDIRECT(V1874)/V1881</f>
        <v>500</v>
      </c>
      <c r="W1882" s="76" cm="1">
        <f t="array" aca="1" ref="W1882" ca="1">INDIRECT(W1874)/W1881</f>
        <v>500</v>
      </c>
      <c r="X1882" s="76" cm="1">
        <f t="array" aca="1" ref="X1882" ca="1">INDIRECT(X1874)/X1881</f>
        <v>500</v>
      </c>
      <c r="Y1882" s="76" cm="1">
        <f t="array" aca="1" ref="Y1882" ca="1">INDIRECT(Y1874)/Y1881</f>
        <v>500</v>
      </c>
      <c r="Z1882" s="76" cm="1">
        <f t="array" aca="1" ref="Z1882" ca="1">INDIRECT(Z1874)/Z1881</f>
        <v>500</v>
      </c>
      <c r="AA1882" s="76" cm="1">
        <f t="array" aca="1" ref="AA1882" ca="1">INDIRECT(AA1874)/AA1881</f>
        <v>500</v>
      </c>
      <c r="AB1882" s="76" cm="1">
        <f t="array" aca="1" ref="AB1882" ca="1">INDIRECT(AB1874)/AB1881</f>
        <v>500</v>
      </c>
      <c r="AC1882" s="76" cm="1">
        <f t="array" aca="1" ref="AC1882" ca="1">INDIRECT(AC1874)/AC1881</f>
        <v>500</v>
      </c>
      <c r="AD1882" s="76" cm="1">
        <f t="array" aca="1" ref="AD1882" ca="1">INDIRECT(AD1874)/AD1881</f>
        <v>500</v>
      </c>
      <c r="AE1882" s="76" cm="1">
        <f t="array" aca="1" ref="AE1882" ca="1">INDIRECT(AE1874)/AE1881</f>
        <v>500</v>
      </c>
      <c r="AF1882" s="76" cm="1">
        <f t="array" aca="1" ref="AF1882" ca="1">INDIRECT(AF1874)/AF1881</f>
        <v>500</v>
      </c>
      <c r="AG1882" s="76" cm="1">
        <f t="array" aca="1" ref="AG1882" ca="1">INDIRECT(AG1874)/AG1881</f>
        <v>500</v>
      </c>
      <c r="AH1882" s="76" cm="1">
        <f t="array" aca="1" ref="AH1882" ca="1">INDIRECT(AH1874)/AH1881</f>
        <v>500</v>
      </c>
      <c r="AI1882" s="76" cm="1">
        <f t="array" aca="1" ref="AI1882" ca="1">INDIRECT(AI1874)/AI1881</f>
        <v>500</v>
      </c>
      <c r="AJ1882" s="76" cm="1">
        <f t="array" aca="1" ref="AJ1882" ca="1">INDIRECT(AJ1874)/AJ1881</f>
        <v>500</v>
      </c>
      <c r="AK1882" s="76" cm="1">
        <f t="array" aca="1" ref="AK1882" ca="1">INDIRECT(AK1874)/AK1881</f>
        <v>500</v>
      </c>
      <c r="AL1882" s="76" cm="1">
        <f t="array" aca="1" ref="AL1882" ca="1">INDIRECT(AL1874)/AL1881</f>
        <v>500</v>
      </c>
      <c r="AM1882" s="76" cm="1">
        <f t="array" aca="1" ref="AM1882" ca="1">INDIRECT(AM1874)/AM1881</f>
        <v>500</v>
      </c>
      <c r="AN1882" s="76" cm="1">
        <f t="array" aca="1" ref="AN1882" ca="1">INDIRECT(AN1874)/AN1881</f>
        <v>500</v>
      </c>
      <c r="AO1882" s="76" cm="1">
        <f t="array" aca="1" ref="AO1882" ca="1">INDIRECT(AO1874)/AO1881</f>
        <v>500</v>
      </c>
      <c r="AP1882" s="76" cm="1">
        <f t="array" aca="1" ref="AP1882" ca="1">INDIRECT(AP1874)/AP1881</f>
        <v>500</v>
      </c>
      <c r="AQ1882" s="76" cm="1">
        <f t="array" aca="1" ref="AQ1882" ca="1">INDIRECT(AQ1874)/AQ1881</f>
        <v>500</v>
      </c>
      <c r="AR1882" s="76" cm="1">
        <f t="array" aca="1" ref="AR1882" ca="1">INDIRECT(AR1874)/AR1881</f>
        <v>500</v>
      </c>
      <c r="AS1882" s="76" cm="1">
        <f t="array" aca="1" ref="AS1882" ca="1">INDIRECT(AS1874)/AS1881</f>
        <v>500</v>
      </c>
      <c r="AT1882" s="76" cm="1">
        <f t="array" aca="1" ref="AT1882" ca="1">INDIRECT(AT1874)/AT1881</f>
        <v>500</v>
      </c>
      <c r="AU1882" s="76" cm="1">
        <f t="array" aca="1" ref="AU1882" ca="1">INDIRECT(AU1874)/AU1881</f>
        <v>500</v>
      </c>
      <c r="AV1882" s="76" cm="1">
        <f t="array" aca="1" ref="AV1882" ca="1">INDIRECT(AV1874)/AV1881</f>
        <v>500</v>
      </c>
      <c r="AW1882" s="76" cm="1">
        <f t="array" aca="1" ref="AW1882" ca="1">INDIRECT(AW1874)/AW1881</f>
        <v>500</v>
      </c>
      <c r="AX1882" s="76" cm="1">
        <f t="array" aca="1" ref="AX1882" ca="1">INDIRECT(AX1874)/AX1881</f>
        <v>500</v>
      </c>
      <c r="AY1882" s="76" cm="1">
        <f t="array" aca="1" ref="AY1882" ca="1">INDIRECT(AY1874)/AY1881</f>
        <v>500</v>
      </c>
      <c r="AZ1882" s="76" cm="1">
        <f t="array" aca="1" ref="AZ1882" ca="1">INDIRECT(AZ1874)/AZ1881</f>
        <v>500</v>
      </c>
      <c r="BA1882" s="76" cm="1">
        <f t="array" aca="1" ref="BA1882" ca="1">INDIRECT(BA1874)/BA1881</f>
        <v>500</v>
      </c>
      <c r="BB1882" s="76" cm="1">
        <f t="array" aca="1" ref="BB1882" ca="1">INDIRECT(BB1874)/BB1881</f>
        <v>500</v>
      </c>
      <c r="BC1882" s="76" cm="1">
        <f t="array" aca="1" ref="BC1882" ca="1">INDIRECT(BC1874)/BC1881</f>
        <v>500</v>
      </c>
      <c r="BD1882" s="76" cm="1">
        <f t="array" aca="1" ref="BD1882" ca="1">INDIRECT(BD1874)/BD1881</f>
        <v>500</v>
      </c>
      <c r="BE1882" s="76" cm="1">
        <f t="array" aca="1" ref="BE1882" ca="1">INDIRECT(BE1874)/BE1881</f>
        <v>500</v>
      </c>
      <c r="BF1882" s="76" cm="1">
        <f t="array" aca="1" ref="BF1882" ca="1">INDIRECT(BF1874)/BF1881</f>
        <v>500</v>
      </c>
      <c r="BG1882" s="76" cm="1">
        <f t="array" aca="1" ref="BG1882" ca="1">INDIRECT(BG1874)/BG1881</f>
        <v>500</v>
      </c>
      <c r="BH1882" s="76" cm="1">
        <f t="array" aca="1" ref="BH1882" ca="1">INDIRECT(BH1874)/BH1881</f>
        <v>500</v>
      </c>
      <c r="BI1882" s="76" cm="1">
        <f t="array" aca="1" ref="BI1882" ca="1">INDIRECT(BI1874)/BI1881</f>
        <v>500</v>
      </c>
      <c r="BJ1882" s="76" cm="1">
        <f t="array" aca="1" ref="BJ1882" ca="1">INDIRECT(BJ1874)/BJ1881</f>
        <v>500</v>
      </c>
      <c r="BK1882" s="76" cm="1">
        <f t="array" aca="1" ref="BK1882" ca="1">INDIRECT(BK1874)/BK1881</f>
        <v>500</v>
      </c>
      <c r="BL1882" s="76" cm="1">
        <f t="array" aca="1" ref="BL1882" ca="1">INDIRECT(BL1874)/BL1881</f>
        <v>500</v>
      </c>
      <c r="BM1882" s="76" cm="1">
        <f t="array" aca="1" ref="BM1882" ca="1">INDIRECT(BM1874)/BM1881</f>
        <v>500</v>
      </c>
      <c r="BN1882" s="76" cm="1">
        <f t="array" aca="1" ref="BN1882" ca="1">INDIRECT(BN1874)/BN1881</f>
        <v>500</v>
      </c>
      <c r="BO1882" s="76" cm="1">
        <f t="array" aca="1" ref="BO1882" ca="1">INDIRECT(BO1874)/BO1881</f>
        <v>500</v>
      </c>
      <c r="BP1882" s="76" cm="1">
        <f t="array" aca="1" ref="BP1882" ca="1">INDIRECT(BP1874)/BP1881</f>
        <v>500</v>
      </c>
      <c r="BQ1882" s="76" cm="1">
        <f t="array" aca="1" ref="BQ1882" ca="1">INDIRECT(BQ1874)/BQ1881</f>
        <v>500</v>
      </c>
      <c r="BR1882" s="76" cm="1">
        <f t="array" aca="1" ref="BR1882" ca="1">INDIRECT(BR1874)/BR1881</f>
        <v>500</v>
      </c>
      <c r="BS1882" s="76" cm="1">
        <f t="array" aca="1" ref="BS1882" ca="1">INDIRECT(BS1874)/BS1881</f>
        <v>500</v>
      </c>
      <c r="BT1882" s="76" cm="1">
        <f t="array" aca="1" ref="BT1882" ca="1">INDIRECT(BT1874)/BT1881</f>
        <v>500</v>
      </c>
      <c r="BU1882" s="76" cm="1">
        <f t="array" aca="1" ref="BU1882" ca="1">INDIRECT(BU1874)/BU1881</f>
        <v>500</v>
      </c>
      <c r="BV1882" s="76" cm="1">
        <f t="array" aca="1" ref="BV1882" ca="1">INDIRECT(BV1874)/BV1881</f>
        <v>500</v>
      </c>
      <c r="BW1882" s="76" cm="1">
        <f t="array" aca="1" ref="BW1882" ca="1">INDIRECT(BW1874)/BW1881</f>
        <v>500</v>
      </c>
      <c r="BX1882" s="76" cm="1">
        <f t="array" aca="1" ref="BX1882" ca="1">INDIRECT(BX1874)/BX1881</f>
        <v>500</v>
      </c>
      <c r="BY1882" s="76" cm="1">
        <f t="array" aca="1" ref="BY1882" ca="1">INDIRECT(BY1874)/BY1881</f>
        <v>500</v>
      </c>
      <c r="BZ1882" s="76" cm="1">
        <f t="array" aca="1" ref="BZ1882" ca="1">INDIRECT(BZ1874)/BZ1881</f>
        <v>500</v>
      </c>
      <c r="CA1882" s="76" cm="1">
        <f t="array" aca="1" ref="CA1882" ca="1">INDIRECT(CA1874)/CA1881</f>
        <v>500</v>
      </c>
      <c r="CB1882" s="76" cm="1">
        <f t="array" aca="1" ref="CB1882" ca="1">INDIRECT(CB1874)/CB1881</f>
        <v>500</v>
      </c>
      <c r="CC1882" s="76" cm="1">
        <f t="array" aca="1" ref="CC1882" ca="1">INDIRECT(CC1874)/CC1881</f>
        <v>500</v>
      </c>
      <c r="CD1882" s="76" cm="1">
        <f t="array" aca="1" ref="CD1882" ca="1">INDIRECT(CD1874)/CD1881</f>
        <v>500</v>
      </c>
      <c r="CE1882" s="76" cm="1">
        <f t="array" aca="1" ref="CE1882" ca="1">INDIRECT(CE1874)/CE1881</f>
        <v>500</v>
      </c>
      <c r="CF1882" s="76" cm="1">
        <f t="array" aca="1" ref="CF1882" ca="1">INDIRECT(CF1874)/CF1881</f>
        <v>500</v>
      </c>
      <c r="CG1882" s="76" cm="1">
        <f t="array" aca="1" ref="CG1882" ca="1">INDIRECT(CG1874)/CG1881</f>
        <v>500</v>
      </c>
      <c r="CH1882" s="76" cm="1">
        <f t="array" aca="1" ref="CH1882" ca="1">INDIRECT(CH1874)/CH1881</f>
        <v>500</v>
      </c>
      <c r="CI1882" s="76" cm="1">
        <f t="array" aca="1" ref="CI1882" ca="1">INDIRECT(CI1874)/CI1881</f>
        <v>500</v>
      </c>
      <c r="CJ1882" s="76" cm="1">
        <f t="array" aca="1" ref="CJ1882" ca="1">INDIRECT(CJ1874)/CJ1881</f>
        <v>500</v>
      </c>
      <c r="CK1882" s="76" cm="1">
        <f t="array" aca="1" ref="CK1882" ca="1">INDIRECT(CK1874)/CK1881</f>
        <v>500</v>
      </c>
      <c r="CL1882" s="76" cm="1">
        <f t="array" aca="1" ref="CL1882" ca="1">INDIRECT(CL1874)/CL1881</f>
        <v>500</v>
      </c>
    </row>
    <row r="1883" spans="2:90" x14ac:dyDescent="0.4">
      <c r="B1883" s="141" t="s">
        <v>197</v>
      </c>
      <c r="D1883" t="s">
        <v>158</v>
      </c>
      <c r="E1883" s="8" t="str">
        <f t="shared" si="2157"/>
        <v>1883 DCSCAC-S</v>
      </c>
      <c r="G1883" t="str">
        <f>E1883</f>
        <v>1883 DCSCAC-S</v>
      </c>
      <c r="H1883" s="12"/>
      <c r="I1883" s="60"/>
      <c r="J1883" s="60"/>
      <c r="K1883" s="18">
        <v>20</v>
      </c>
      <c r="L1883" s="18">
        <v>20</v>
      </c>
      <c r="M1883" s="18">
        <v>20</v>
      </c>
      <c r="N1883" s="18">
        <v>20</v>
      </c>
      <c r="O1883" s="18">
        <v>20</v>
      </c>
      <c r="P1883" s="18">
        <v>20</v>
      </c>
      <c r="R1883" s="19"/>
      <c r="S1883" s="143" cm="1">
        <f t="array" ref="S1883">INDEX($K:$P,ROW(),MATCH(S$3,$K$2:$P$2,0))</f>
        <v>20</v>
      </c>
      <c r="T1883" s="143" cm="1">
        <f t="array" ref="T1883">INDEX($K:$P,ROW(),MATCH(T$3,$K$2:$P$2,0))</f>
        <v>20</v>
      </c>
      <c r="U1883" s="143" cm="1">
        <f t="array" ref="U1883">INDEX($K:$P,ROW(),MATCH(U$3,$K$2:$P$2,0))</f>
        <v>20</v>
      </c>
      <c r="V1883" s="143" cm="1">
        <f t="array" ref="V1883">INDEX($K:$P,ROW(),MATCH(V$3,$K$2:$P$2,0))</f>
        <v>20</v>
      </c>
      <c r="W1883" s="143" cm="1">
        <f t="array" ref="W1883">INDEX($K:$P,ROW(),MATCH(W$3,$K$2:$P$2,0))</f>
        <v>20</v>
      </c>
      <c r="X1883" s="143" cm="1">
        <f t="array" ref="X1883">INDEX($K:$P,ROW(),MATCH(X$3,$K$2:$P$2,0))</f>
        <v>20</v>
      </c>
      <c r="Y1883" s="143" cm="1">
        <f t="array" ref="Y1883">INDEX($K:$P,ROW(),MATCH(Y$3,$K$2:$P$2,0))</f>
        <v>20</v>
      </c>
      <c r="Z1883" s="143" cm="1">
        <f t="array" ref="Z1883">INDEX($K:$P,ROW(),MATCH(Z$3,$K$2:$P$2,0))</f>
        <v>20</v>
      </c>
      <c r="AA1883" s="143" cm="1">
        <f t="array" ref="AA1883">INDEX($K:$P,ROW(),MATCH(AA$3,$K$2:$P$2,0))</f>
        <v>20</v>
      </c>
      <c r="AB1883" s="143" cm="1">
        <f t="array" ref="AB1883">INDEX($K:$P,ROW(),MATCH(AB$3,$K$2:$P$2,0))</f>
        <v>20</v>
      </c>
      <c r="AC1883" s="143" cm="1">
        <f t="array" ref="AC1883">INDEX($K:$P,ROW(),MATCH(AC$3,$K$2:$P$2,0))</f>
        <v>20</v>
      </c>
      <c r="AD1883" s="143" cm="1">
        <f t="array" ref="AD1883">INDEX($K:$P,ROW(),MATCH(AD$3,$K$2:$P$2,0))</f>
        <v>20</v>
      </c>
      <c r="AE1883" s="143" cm="1">
        <f t="array" ref="AE1883">INDEX($K:$P,ROW(),MATCH(AE$3,$K$2:$P$2,0))</f>
        <v>20</v>
      </c>
      <c r="AF1883" s="143" cm="1">
        <f t="array" ref="AF1883">INDEX($K:$P,ROW(),MATCH(AF$3,$K$2:$P$2,0))</f>
        <v>20</v>
      </c>
      <c r="AG1883" s="143" cm="1">
        <f t="array" ref="AG1883">INDEX($K:$P,ROW(),MATCH(AG$3,$K$2:$P$2,0))</f>
        <v>20</v>
      </c>
      <c r="AH1883" s="143" cm="1">
        <f t="array" ref="AH1883">INDEX($K:$P,ROW(),MATCH(AH$3,$K$2:$P$2,0))</f>
        <v>20</v>
      </c>
      <c r="AI1883" s="143" cm="1">
        <f t="array" ref="AI1883">INDEX($K:$P,ROW(),MATCH(AI$3,$K$2:$P$2,0))</f>
        <v>20</v>
      </c>
      <c r="AJ1883" s="143" cm="1">
        <f t="array" ref="AJ1883">INDEX($K:$P,ROW(),MATCH(AJ$3,$K$2:$P$2,0))</f>
        <v>20</v>
      </c>
      <c r="AK1883" s="143" cm="1">
        <f t="array" ref="AK1883">INDEX($K:$P,ROW(),MATCH(AK$3,$K$2:$P$2,0))</f>
        <v>20</v>
      </c>
      <c r="AL1883" s="143" cm="1">
        <f t="array" ref="AL1883">INDEX($K:$P,ROW(),MATCH(AL$3,$K$2:$P$2,0))</f>
        <v>20</v>
      </c>
      <c r="AM1883" s="143" cm="1">
        <f t="array" ref="AM1883">INDEX($K:$P,ROW(),MATCH(AM$3,$K$2:$P$2,0))</f>
        <v>20</v>
      </c>
      <c r="AN1883" s="143" cm="1">
        <f t="array" ref="AN1883">INDEX($K:$P,ROW(),MATCH(AN$3,$K$2:$P$2,0))</f>
        <v>20</v>
      </c>
      <c r="AO1883" s="143" cm="1">
        <f t="array" ref="AO1883">INDEX($K:$P,ROW(),MATCH(AO$3,$K$2:$P$2,0))</f>
        <v>20</v>
      </c>
      <c r="AP1883" s="143" cm="1">
        <f t="array" ref="AP1883">INDEX($K:$P,ROW(),MATCH(AP$3,$K$2:$P$2,0))</f>
        <v>20</v>
      </c>
      <c r="AQ1883" s="143" cm="1">
        <f t="array" ref="AQ1883">INDEX($K:$P,ROW(),MATCH(AQ$3,$K$2:$P$2,0))</f>
        <v>20</v>
      </c>
      <c r="AR1883" s="143" cm="1">
        <f t="array" ref="AR1883">INDEX($K:$P,ROW(),MATCH(AR$3,$K$2:$P$2,0))</f>
        <v>20</v>
      </c>
      <c r="AS1883" s="143" cm="1">
        <f t="array" ref="AS1883">INDEX($K:$P,ROW(),MATCH(AS$3,$K$2:$P$2,0))</f>
        <v>20</v>
      </c>
      <c r="AT1883" s="143" cm="1">
        <f t="array" ref="AT1883">INDEX($K:$P,ROW(),MATCH(AT$3,$K$2:$P$2,0))</f>
        <v>20</v>
      </c>
      <c r="AU1883" s="143" cm="1">
        <f t="array" ref="AU1883">INDEX($K:$P,ROW(),MATCH(AU$3,$K$2:$P$2,0))</f>
        <v>20</v>
      </c>
      <c r="AV1883" s="143" cm="1">
        <f t="array" ref="AV1883">INDEX($K:$P,ROW(),MATCH(AV$3,$K$2:$P$2,0))</f>
        <v>20</v>
      </c>
      <c r="AW1883" s="143" cm="1">
        <f t="array" ref="AW1883">INDEX($K:$P,ROW(),MATCH(AW$3,$K$2:$P$2,0))</f>
        <v>20</v>
      </c>
      <c r="AX1883" s="143" cm="1">
        <f t="array" ref="AX1883">INDEX($K:$P,ROW(),MATCH(AX$3,$K$2:$P$2,0))</f>
        <v>20</v>
      </c>
      <c r="AY1883" s="143" cm="1">
        <f t="array" ref="AY1883">INDEX($K:$P,ROW(),MATCH(AY$3,$K$2:$P$2,0))</f>
        <v>20</v>
      </c>
      <c r="AZ1883" s="143" cm="1">
        <f t="array" ref="AZ1883">INDEX($K:$P,ROW(),MATCH(AZ$3,$K$2:$P$2,0))</f>
        <v>20</v>
      </c>
      <c r="BA1883" s="143" cm="1">
        <f t="array" ref="BA1883">INDEX($K:$P,ROW(),MATCH(BA$3,$K$2:$P$2,0))</f>
        <v>20</v>
      </c>
      <c r="BB1883" s="143" cm="1">
        <f t="array" ref="BB1883">INDEX($K:$P,ROW(),MATCH(BB$3,$K$2:$P$2,0))</f>
        <v>20</v>
      </c>
      <c r="BC1883" s="143" cm="1">
        <f t="array" ref="BC1883">INDEX($K:$P,ROW(),MATCH(BC$3,$K$2:$P$2,0))</f>
        <v>20</v>
      </c>
      <c r="BD1883" s="143" cm="1">
        <f t="array" ref="BD1883">INDEX($K:$P,ROW(),MATCH(BD$3,$K$2:$P$2,0))</f>
        <v>20</v>
      </c>
      <c r="BE1883" s="143" cm="1">
        <f t="array" ref="BE1883">INDEX($K:$P,ROW(),MATCH(BE$3,$K$2:$P$2,0))</f>
        <v>20</v>
      </c>
      <c r="BF1883" s="143" cm="1">
        <f t="array" ref="BF1883">INDEX($K:$P,ROW(),MATCH(BF$3,$K$2:$P$2,0))</f>
        <v>20</v>
      </c>
      <c r="BG1883" s="143" cm="1">
        <f t="array" ref="BG1883">INDEX($K:$P,ROW(),MATCH(BG$3,$K$2:$P$2,0))</f>
        <v>20</v>
      </c>
      <c r="BH1883" s="143" cm="1">
        <f t="array" ref="BH1883">INDEX($K:$P,ROW(),MATCH(BH$3,$K$2:$P$2,0))</f>
        <v>20</v>
      </c>
      <c r="BI1883" s="143" cm="1">
        <f t="array" ref="BI1883">INDEX($K:$P,ROW(),MATCH(BI$3,$K$2:$P$2,0))</f>
        <v>20</v>
      </c>
      <c r="BJ1883" s="143" cm="1">
        <f t="array" ref="BJ1883">INDEX($K:$P,ROW(),MATCH(BJ$3,$K$2:$P$2,0))</f>
        <v>20</v>
      </c>
      <c r="BK1883" s="143" cm="1">
        <f t="array" ref="BK1883">INDEX($K:$P,ROW(),MATCH(BK$3,$K$2:$P$2,0))</f>
        <v>20</v>
      </c>
      <c r="BL1883" s="143" cm="1">
        <f t="array" ref="BL1883">INDEX($K:$P,ROW(),MATCH(BL$3,$K$2:$P$2,0))</f>
        <v>20</v>
      </c>
      <c r="BM1883" s="143" cm="1">
        <f t="array" ref="BM1883">INDEX($K:$P,ROW(),MATCH(BM$3,$K$2:$P$2,0))</f>
        <v>20</v>
      </c>
      <c r="BN1883" s="143" cm="1">
        <f t="array" ref="BN1883">INDEX($K:$P,ROW(),MATCH(BN$3,$K$2:$P$2,0))</f>
        <v>20</v>
      </c>
      <c r="BO1883" s="143" cm="1">
        <f t="array" ref="BO1883">INDEX($K:$P,ROW(),MATCH(BO$3,$K$2:$P$2,0))</f>
        <v>20</v>
      </c>
      <c r="BP1883" s="143" cm="1">
        <f t="array" ref="BP1883">INDEX($K:$P,ROW(),MATCH(BP$3,$K$2:$P$2,0))</f>
        <v>20</v>
      </c>
      <c r="BQ1883" s="143" cm="1">
        <f t="array" ref="BQ1883">INDEX($K:$P,ROW(),MATCH(BQ$3,$K$2:$P$2,0))</f>
        <v>20</v>
      </c>
      <c r="BR1883" s="143" cm="1">
        <f t="array" ref="BR1883">INDEX($K:$P,ROW(),MATCH(BR$3,$K$2:$P$2,0))</f>
        <v>20</v>
      </c>
      <c r="BS1883" s="143" cm="1">
        <f t="array" ref="BS1883">INDEX($K:$P,ROW(),MATCH(BS$3,$K$2:$P$2,0))</f>
        <v>20</v>
      </c>
      <c r="BT1883" s="143" cm="1">
        <f t="array" ref="BT1883">INDEX($K:$P,ROW(),MATCH(BT$3,$K$2:$P$2,0))</f>
        <v>20</v>
      </c>
      <c r="BU1883" s="143" cm="1">
        <f t="array" ref="BU1883">INDEX($K:$P,ROW(),MATCH(BU$3,$K$2:$P$2,0))</f>
        <v>20</v>
      </c>
      <c r="BV1883" s="143" cm="1">
        <f t="array" ref="BV1883">INDEX($K:$P,ROW(),MATCH(BV$3,$K$2:$P$2,0))</f>
        <v>20</v>
      </c>
      <c r="BW1883" s="143" cm="1">
        <f t="array" ref="BW1883">INDEX($K:$P,ROW(),MATCH(BW$3,$K$2:$P$2,0))</f>
        <v>20</v>
      </c>
      <c r="BX1883" s="143" cm="1">
        <f t="array" ref="BX1883">INDEX($K:$P,ROW(),MATCH(BX$3,$K$2:$P$2,0))</f>
        <v>20</v>
      </c>
      <c r="BY1883" s="143" cm="1">
        <f t="array" ref="BY1883">INDEX($K:$P,ROW(),MATCH(BY$3,$K$2:$P$2,0))</f>
        <v>20</v>
      </c>
      <c r="BZ1883" s="143" cm="1">
        <f t="array" ref="BZ1883">INDEX($K:$P,ROW(),MATCH(BZ$3,$K$2:$P$2,0))</f>
        <v>20</v>
      </c>
      <c r="CA1883" s="143" cm="1">
        <f t="array" ref="CA1883">INDEX($K:$P,ROW(),MATCH(CA$3,$K$2:$P$2,0))</f>
        <v>20</v>
      </c>
      <c r="CB1883" s="143" cm="1">
        <f t="array" ref="CB1883">INDEX($K:$P,ROW(),MATCH(CB$3,$K$2:$P$2,0))</f>
        <v>20</v>
      </c>
      <c r="CC1883" s="143" cm="1">
        <f t="array" ref="CC1883">INDEX($K:$P,ROW(),MATCH(CC$3,$K$2:$P$2,0))</f>
        <v>20</v>
      </c>
      <c r="CD1883" s="143" cm="1">
        <f t="array" ref="CD1883">INDEX($K:$P,ROW(),MATCH(CD$3,$K$2:$P$2,0))</f>
        <v>20</v>
      </c>
      <c r="CE1883" s="143" cm="1">
        <f t="array" ref="CE1883">INDEX($K:$P,ROW(),MATCH(CE$3,$K$2:$P$2,0))</f>
        <v>20</v>
      </c>
      <c r="CF1883" s="143" cm="1">
        <f t="array" ref="CF1883">INDEX($K:$P,ROW(),MATCH(CF$3,$K$2:$P$2,0))</f>
        <v>20</v>
      </c>
      <c r="CG1883" s="143" cm="1">
        <f t="array" ref="CG1883">INDEX($K:$P,ROW(),MATCH(CG$3,$K$2:$P$2,0))</f>
        <v>20</v>
      </c>
      <c r="CH1883" s="143" cm="1">
        <f t="array" ref="CH1883">INDEX($K:$P,ROW(),MATCH(CH$3,$K$2:$P$2,0))</f>
        <v>20</v>
      </c>
      <c r="CI1883" s="143" cm="1">
        <f t="array" ref="CI1883">INDEX($K:$P,ROW(),MATCH(CI$3,$K$2:$P$2,0))</f>
        <v>20</v>
      </c>
      <c r="CJ1883" s="143" cm="1">
        <f t="array" ref="CJ1883">INDEX($K:$P,ROW(),MATCH(CJ$3,$K$2:$P$2,0))</f>
        <v>20</v>
      </c>
      <c r="CK1883" s="143" cm="1">
        <f t="array" ref="CK1883">INDEX($K:$P,ROW(),MATCH(CK$3,$K$2:$P$2,0))</f>
        <v>20</v>
      </c>
      <c r="CL1883" s="143" cm="1">
        <f t="array" ref="CL1883">INDEX($K:$P,ROW(),MATCH(CL$3,$K$2:$P$2,0))</f>
        <v>20</v>
      </c>
    </row>
    <row r="1884" spans="2:90" x14ac:dyDescent="0.4">
      <c r="B1884" s="123" t="str">
        <f>"Expense - "&amp;SUBSTITUTE(B1879,":","")</f>
        <v>Expense - Seller acquisition cost</v>
      </c>
      <c r="C1884" t="s">
        <v>203</v>
      </c>
      <c r="D1884" t="s">
        <v>158</v>
      </c>
      <c r="E1884" s="8" t="str">
        <f t="shared" si="2157"/>
        <v>1884 DCSCAC-S</v>
      </c>
      <c r="H1884" s="27"/>
      <c r="I1884" s="78"/>
      <c r="J1884" s="78"/>
      <c r="K1884" s="63">
        <f t="shared" ref="K1884:P1884" ca="1" si="2159">SUMIF($3:$3,K$2,1884:1884)</f>
        <v>-120000</v>
      </c>
      <c r="L1884" s="63">
        <f t="shared" ca="1" si="2159"/>
        <v>-120000</v>
      </c>
      <c r="M1884" s="63">
        <f t="shared" ca="1" si="2159"/>
        <v>-120000</v>
      </c>
      <c r="N1884" s="63">
        <f t="shared" ca="1" si="2159"/>
        <v>-120000</v>
      </c>
      <c r="O1884" s="63">
        <f t="shared" ca="1" si="2159"/>
        <v>-120000</v>
      </c>
      <c r="P1884" s="63">
        <f t="shared" ca="1" si="2159"/>
        <v>-120000</v>
      </c>
      <c r="R1884" s="33"/>
      <c r="S1884" s="144">
        <f t="shared" ref="S1884" ca="1" si="2160">-S1883*S1882</f>
        <v>-10000</v>
      </c>
      <c r="T1884" s="144">
        <f t="shared" ref="T1884:AX1884" ca="1" si="2161">-T1883*T1882</f>
        <v>-10000</v>
      </c>
      <c r="U1884" s="144">
        <f t="shared" ca="1" si="2161"/>
        <v>-10000</v>
      </c>
      <c r="V1884" s="144">
        <f t="shared" ca="1" si="2161"/>
        <v>-10000</v>
      </c>
      <c r="W1884" s="144">
        <f t="shared" ca="1" si="2161"/>
        <v>-10000</v>
      </c>
      <c r="X1884" s="144">
        <f t="shared" ca="1" si="2161"/>
        <v>-10000</v>
      </c>
      <c r="Y1884" s="144">
        <f t="shared" ca="1" si="2161"/>
        <v>-10000</v>
      </c>
      <c r="Z1884" s="144">
        <f t="shared" ca="1" si="2161"/>
        <v>-10000</v>
      </c>
      <c r="AA1884" s="144">
        <f t="shared" ca="1" si="2161"/>
        <v>-10000</v>
      </c>
      <c r="AB1884" s="144">
        <f t="shared" ca="1" si="2161"/>
        <v>-10000</v>
      </c>
      <c r="AC1884" s="144">
        <f t="shared" ca="1" si="2161"/>
        <v>-10000</v>
      </c>
      <c r="AD1884" s="144">
        <f t="shared" ca="1" si="2161"/>
        <v>-10000</v>
      </c>
      <c r="AE1884" s="144">
        <f t="shared" ca="1" si="2161"/>
        <v>-10000</v>
      </c>
      <c r="AF1884" s="144">
        <f t="shared" ca="1" si="2161"/>
        <v>-10000</v>
      </c>
      <c r="AG1884" s="144">
        <f t="shared" ca="1" si="2161"/>
        <v>-10000</v>
      </c>
      <c r="AH1884" s="144">
        <f t="shared" ca="1" si="2161"/>
        <v>-10000</v>
      </c>
      <c r="AI1884" s="144">
        <f t="shared" ca="1" si="2161"/>
        <v>-10000</v>
      </c>
      <c r="AJ1884" s="144">
        <f t="shared" ca="1" si="2161"/>
        <v>-10000</v>
      </c>
      <c r="AK1884" s="144">
        <f t="shared" ca="1" si="2161"/>
        <v>-10000</v>
      </c>
      <c r="AL1884" s="144">
        <f t="shared" ca="1" si="2161"/>
        <v>-10000</v>
      </c>
      <c r="AM1884" s="144">
        <f t="shared" ca="1" si="2161"/>
        <v>-10000</v>
      </c>
      <c r="AN1884" s="144">
        <f t="shared" ca="1" si="2161"/>
        <v>-10000</v>
      </c>
      <c r="AO1884" s="144">
        <f t="shared" ca="1" si="2161"/>
        <v>-10000</v>
      </c>
      <c r="AP1884" s="144">
        <f t="shared" ca="1" si="2161"/>
        <v>-10000</v>
      </c>
      <c r="AQ1884" s="144">
        <f t="shared" ca="1" si="2161"/>
        <v>-10000</v>
      </c>
      <c r="AR1884" s="144">
        <f t="shared" ca="1" si="2161"/>
        <v>-10000</v>
      </c>
      <c r="AS1884" s="144">
        <f t="shared" ca="1" si="2161"/>
        <v>-10000</v>
      </c>
      <c r="AT1884" s="144">
        <f t="shared" ca="1" si="2161"/>
        <v>-10000</v>
      </c>
      <c r="AU1884" s="144">
        <f t="shared" ca="1" si="2161"/>
        <v>-10000</v>
      </c>
      <c r="AV1884" s="144">
        <f t="shared" ca="1" si="2161"/>
        <v>-10000</v>
      </c>
      <c r="AW1884" s="144">
        <f t="shared" ca="1" si="2161"/>
        <v>-10000</v>
      </c>
      <c r="AX1884" s="144">
        <f t="shared" ca="1" si="2161"/>
        <v>-10000</v>
      </c>
      <c r="AY1884" s="144">
        <f t="shared" ref="AY1884:CD1884" ca="1" si="2162">-AY1883*AY1882</f>
        <v>-10000</v>
      </c>
      <c r="AZ1884" s="144">
        <f t="shared" ca="1" si="2162"/>
        <v>-10000</v>
      </c>
      <c r="BA1884" s="144">
        <f t="shared" ca="1" si="2162"/>
        <v>-10000</v>
      </c>
      <c r="BB1884" s="144">
        <f t="shared" ca="1" si="2162"/>
        <v>-10000</v>
      </c>
      <c r="BC1884" s="144">
        <f t="shared" ca="1" si="2162"/>
        <v>-10000</v>
      </c>
      <c r="BD1884" s="144">
        <f t="shared" ca="1" si="2162"/>
        <v>-10000</v>
      </c>
      <c r="BE1884" s="144">
        <f t="shared" ca="1" si="2162"/>
        <v>-10000</v>
      </c>
      <c r="BF1884" s="144">
        <f t="shared" ca="1" si="2162"/>
        <v>-10000</v>
      </c>
      <c r="BG1884" s="144">
        <f t="shared" ca="1" si="2162"/>
        <v>-10000</v>
      </c>
      <c r="BH1884" s="144">
        <f t="shared" ca="1" si="2162"/>
        <v>-10000</v>
      </c>
      <c r="BI1884" s="144">
        <f t="shared" ca="1" si="2162"/>
        <v>-10000</v>
      </c>
      <c r="BJ1884" s="144">
        <f t="shared" ca="1" si="2162"/>
        <v>-10000</v>
      </c>
      <c r="BK1884" s="144">
        <f t="shared" ca="1" si="2162"/>
        <v>-10000</v>
      </c>
      <c r="BL1884" s="144">
        <f t="shared" ca="1" si="2162"/>
        <v>-10000</v>
      </c>
      <c r="BM1884" s="144">
        <f t="shared" ca="1" si="2162"/>
        <v>-10000</v>
      </c>
      <c r="BN1884" s="144">
        <f t="shared" ca="1" si="2162"/>
        <v>-10000</v>
      </c>
      <c r="BO1884" s="144">
        <f t="shared" ca="1" si="2162"/>
        <v>-10000</v>
      </c>
      <c r="BP1884" s="144">
        <f t="shared" ca="1" si="2162"/>
        <v>-10000</v>
      </c>
      <c r="BQ1884" s="144">
        <f t="shared" ca="1" si="2162"/>
        <v>-10000</v>
      </c>
      <c r="BR1884" s="144">
        <f t="shared" ca="1" si="2162"/>
        <v>-10000</v>
      </c>
      <c r="BS1884" s="144">
        <f t="shared" ca="1" si="2162"/>
        <v>-10000</v>
      </c>
      <c r="BT1884" s="144">
        <f t="shared" ca="1" si="2162"/>
        <v>-10000</v>
      </c>
      <c r="BU1884" s="144">
        <f t="shared" ca="1" si="2162"/>
        <v>-10000</v>
      </c>
      <c r="BV1884" s="144">
        <f t="shared" ca="1" si="2162"/>
        <v>-10000</v>
      </c>
      <c r="BW1884" s="144">
        <f t="shared" ca="1" si="2162"/>
        <v>-10000</v>
      </c>
      <c r="BX1884" s="144">
        <f t="shared" ca="1" si="2162"/>
        <v>-10000</v>
      </c>
      <c r="BY1884" s="144">
        <f t="shared" ca="1" si="2162"/>
        <v>-10000</v>
      </c>
      <c r="BZ1884" s="144">
        <f t="shared" ca="1" si="2162"/>
        <v>-10000</v>
      </c>
      <c r="CA1884" s="144">
        <f t="shared" ca="1" si="2162"/>
        <v>-10000</v>
      </c>
      <c r="CB1884" s="144">
        <f t="shared" ca="1" si="2162"/>
        <v>-10000</v>
      </c>
      <c r="CC1884" s="144">
        <f t="shared" ca="1" si="2162"/>
        <v>-10000</v>
      </c>
      <c r="CD1884" s="144">
        <f t="shared" ca="1" si="2162"/>
        <v>-10000</v>
      </c>
      <c r="CE1884" s="144">
        <f t="shared" ref="CE1884:CK1884" ca="1" si="2163">-CE1883*CE1882</f>
        <v>-10000</v>
      </c>
      <c r="CF1884" s="144">
        <f t="shared" ca="1" si="2163"/>
        <v>-10000</v>
      </c>
      <c r="CG1884" s="144">
        <f t="shared" ca="1" si="2163"/>
        <v>-10000</v>
      </c>
      <c r="CH1884" s="144">
        <f t="shared" ca="1" si="2163"/>
        <v>-10000</v>
      </c>
      <c r="CI1884" s="144">
        <f t="shared" ca="1" si="2163"/>
        <v>-10000</v>
      </c>
      <c r="CJ1884" s="144">
        <f t="shared" ca="1" si="2163"/>
        <v>-10000</v>
      </c>
      <c r="CK1884" s="144">
        <f t="shared" ca="1" si="2163"/>
        <v>-10000</v>
      </c>
      <c r="CL1884" s="144">
        <f t="shared" ref="CL1884" ca="1" si="2164">-CL1883*CL1882</f>
        <v>-10000</v>
      </c>
    </row>
    <row r="1885" spans="2:90" x14ac:dyDescent="0.4">
      <c r="D1885" t="s">
        <v>158</v>
      </c>
      <c r="E1885" s="8" t="str">
        <f t="shared" si="2157"/>
        <v>1885 DCSCAC-S</v>
      </c>
      <c r="G1885" t="s">
        <v>244</v>
      </c>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row>
    <row r="1886" spans="2:90" x14ac:dyDescent="0.4">
      <c r="B1886" s="132" t="str">
        <f>B1871</f>
        <v>(Primary label)</v>
      </c>
      <c r="D1886" t="s">
        <v>158</v>
      </c>
      <c r="E1886" s="8" t="str">
        <f t="shared" si="2157"/>
        <v>1886 DCSCAC-S</v>
      </c>
      <c r="G1886" t="s">
        <v>332</v>
      </c>
      <c r="H1886" s="27"/>
      <c r="I1886" s="78"/>
      <c r="J1886" s="78"/>
      <c r="K1886" s="33"/>
      <c r="L1886" s="33"/>
      <c r="M1886" s="33"/>
      <c r="N1886" s="33"/>
      <c r="O1886" s="33"/>
      <c r="P1886" s="33"/>
      <c r="R1886" s="33"/>
      <c r="S1886" s="77"/>
      <c r="T1886" s="77"/>
      <c r="U1886" s="77"/>
      <c r="V1886" s="77"/>
      <c r="W1886" s="77"/>
      <c r="X1886" s="77"/>
      <c r="Y1886" s="77"/>
      <c r="Z1886" s="77"/>
      <c r="AA1886" s="77"/>
      <c r="AB1886" s="77"/>
      <c r="AC1886" s="77"/>
      <c r="AD1886" s="77"/>
      <c r="AE1886" s="77"/>
      <c r="AF1886" s="77"/>
      <c r="AG1886" s="77"/>
      <c r="AH1886" s="77"/>
      <c r="AI1886" s="77"/>
      <c r="AJ1886" s="77"/>
      <c r="AK1886" s="77"/>
      <c r="AL1886" s="77"/>
      <c r="AM1886" s="77"/>
      <c r="AN1886" s="77"/>
      <c r="AO1886" s="77"/>
      <c r="AP1886" s="77"/>
      <c r="AQ1886" s="77"/>
      <c r="AR1886" s="77"/>
      <c r="AS1886" s="77"/>
      <c r="AT1886" s="77"/>
      <c r="AU1886" s="77"/>
      <c r="AV1886" s="77"/>
      <c r="AW1886" s="77"/>
      <c r="AX1886" s="77"/>
      <c r="AY1886" s="77"/>
      <c r="AZ1886" s="77"/>
      <c r="BA1886" s="77"/>
      <c r="BB1886" s="77"/>
      <c r="BC1886" s="77"/>
      <c r="BD1886" s="77"/>
      <c r="BE1886" s="77"/>
      <c r="BF1886" s="77"/>
      <c r="BG1886" s="77"/>
      <c r="BH1886" s="77"/>
      <c r="BI1886" s="77"/>
      <c r="BJ1886" s="77"/>
      <c r="BK1886" s="77"/>
      <c r="BL1886" s="77"/>
      <c r="BM1886" s="77"/>
      <c r="BN1886" s="77"/>
      <c r="BO1886" s="77"/>
      <c r="BP1886" s="77"/>
      <c r="BQ1886" s="77"/>
      <c r="BR1886" s="77"/>
      <c r="BS1886" s="77"/>
      <c r="BT1886" s="77"/>
      <c r="BU1886" s="77"/>
      <c r="BV1886" s="77"/>
      <c r="BW1886" s="77"/>
      <c r="BX1886" s="77"/>
      <c r="BY1886" s="77"/>
      <c r="BZ1886" s="77"/>
      <c r="CA1886" s="77"/>
      <c r="CB1886" s="77"/>
      <c r="CC1886" s="77"/>
      <c r="CD1886" s="77"/>
      <c r="CE1886" s="77"/>
      <c r="CF1886" s="77"/>
      <c r="CG1886" s="77"/>
      <c r="CH1886" s="77"/>
      <c r="CI1886" s="77"/>
      <c r="CJ1886" s="77"/>
      <c r="CK1886" s="77"/>
      <c r="CL1886" s="77"/>
    </row>
    <row r="1887" spans="2:90" x14ac:dyDescent="0.4">
      <c r="B1887" s="132" t="str">
        <f>B1872</f>
        <v>primary unit</v>
      </c>
      <c r="D1887" t="s">
        <v>158</v>
      </c>
      <c r="E1887" s="8" t="str">
        <f>ROW()&amp;" "&amp;D1887</f>
        <v>1887 DCSCAC-S</v>
      </c>
      <c r="G1887" t="s">
        <v>332</v>
      </c>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row>
    <row r="1888" spans="2:90" x14ac:dyDescent="0.4">
      <c r="B1888" s="132" t="str">
        <f>B1873</f>
        <v>Primary revenue driver</v>
      </c>
      <c r="D1888" t="s">
        <v>158</v>
      </c>
      <c r="E1888" s="8" t="str">
        <f t="shared" si="2157"/>
        <v>1888 DCSCAC-S</v>
      </c>
      <c r="G1888" t="s">
        <v>332</v>
      </c>
      <c r="K1888" s="53"/>
      <c r="L1888" s="53"/>
      <c r="M1888" s="53"/>
      <c r="N1888" s="53"/>
      <c r="O1888" s="53"/>
      <c r="P1888" s="53"/>
      <c r="R1888" s="24"/>
      <c r="S1888" s="175" t="str">
        <f t="shared" ref="S1888" si="2165">S1873</f>
        <v>S$12</v>
      </c>
      <c r="T1888" s="175" t="str">
        <f t="shared" ref="T1888:AX1888" si="2166">T1873</f>
        <v>T$12</v>
      </c>
      <c r="U1888" s="175" t="str">
        <f t="shared" si="2166"/>
        <v>U$12</v>
      </c>
      <c r="V1888" s="175" t="str">
        <f t="shared" si="2166"/>
        <v>V$12</v>
      </c>
      <c r="W1888" s="175" t="str">
        <f t="shared" si="2166"/>
        <v>W$12</v>
      </c>
      <c r="X1888" s="175" t="str">
        <f t="shared" si="2166"/>
        <v>X$12</v>
      </c>
      <c r="Y1888" s="175" t="str">
        <f t="shared" si="2166"/>
        <v>Y$12</v>
      </c>
      <c r="Z1888" s="175" t="str">
        <f t="shared" si="2166"/>
        <v>Z$12</v>
      </c>
      <c r="AA1888" s="175" t="str">
        <f t="shared" si="2166"/>
        <v>AA$12</v>
      </c>
      <c r="AB1888" s="175" t="str">
        <f t="shared" si="2166"/>
        <v>AB$12</v>
      </c>
      <c r="AC1888" s="175" t="str">
        <f t="shared" si="2166"/>
        <v>AC$12</v>
      </c>
      <c r="AD1888" s="175" t="str">
        <f t="shared" si="2166"/>
        <v>AD$12</v>
      </c>
      <c r="AE1888" s="175" t="str">
        <f t="shared" si="2166"/>
        <v>AE$12</v>
      </c>
      <c r="AF1888" s="175" t="str">
        <f t="shared" si="2166"/>
        <v>AF$12</v>
      </c>
      <c r="AG1888" s="175" t="str">
        <f t="shared" si="2166"/>
        <v>AG$12</v>
      </c>
      <c r="AH1888" s="175" t="str">
        <f t="shared" si="2166"/>
        <v>AH$12</v>
      </c>
      <c r="AI1888" s="175" t="str">
        <f t="shared" si="2166"/>
        <v>AI$12</v>
      </c>
      <c r="AJ1888" s="175" t="str">
        <f t="shared" si="2166"/>
        <v>AJ$12</v>
      </c>
      <c r="AK1888" s="175" t="str">
        <f t="shared" si="2166"/>
        <v>AK$12</v>
      </c>
      <c r="AL1888" s="175" t="str">
        <f t="shared" si="2166"/>
        <v>AL$12</v>
      </c>
      <c r="AM1888" s="175" t="str">
        <f t="shared" si="2166"/>
        <v>AM$12</v>
      </c>
      <c r="AN1888" s="175" t="str">
        <f t="shared" si="2166"/>
        <v>AN$12</v>
      </c>
      <c r="AO1888" s="175" t="str">
        <f t="shared" si="2166"/>
        <v>AO$12</v>
      </c>
      <c r="AP1888" s="175" t="str">
        <f t="shared" si="2166"/>
        <v>AP$12</v>
      </c>
      <c r="AQ1888" s="175" t="str">
        <f t="shared" si="2166"/>
        <v>AQ$12</v>
      </c>
      <c r="AR1888" s="175" t="str">
        <f t="shared" si="2166"/>
        <v>AR$12</v>
      </c>
      <c r="AS1888" s="175" t="str">
        <f t="shared" si="2166"/>
        <v>AS$12</v>
      </c>
      <c r="AT1888" s="175" t="str">
        <f t="shared" si="2166"/>
        <v>AT$12</v>
      </c>
      <c r="AU1888" s="175" t="str">
        <f t="shared" si="2166"/>
        <v>AU$12</v>
      </c>
      <c r="AV1888" s="175" t="str">
        <f t="shared" si="2166"/>
        <v>AV$12</v>
      </c>
      <c r="AW1888" s="175" t="str">
        <f t="shared" si="2166"/>
        <v>AW$12</v>
      </c>
      <c r="AX1888" s="175" t="str">
        <f t="shared" si="2166"/>
        <v>AX$12</v>
      </c>
      <c r="AY1888" s="175" t="str">
        <f t="shared" ref="AY1888:CD1888" si="2167">AY1873</f>
        <v>AY$12</v>
      </c>
      <c r="AZ1888" s="175" t="str">
        <f t="shared" si="2167"/>
        <v>AZ$12</v>
      </c>
      <c r="BA1888" s="175" t="str">
        <f t="shared" si="2167"/>
        <v>BA$12</v>
      </c>
      <c r="BB1888" s="175" t="str">
        <f t="shared" si="2167"/>
        <v>BB$12</v>
      </c>
      <c r="BC1888" s="175" t="str">
        <f t="shared" si="2167"/>
        <v>BC$12</v>
      </c>
      <c r="BD1888" s="175" t="str">
        <f t="shared" si="2167"/>
        <v>BD$12</v>
      </c>
      <c r="BE1888" s="175" t="str">
        <f t="shared" si="2167"/>
        <v>BE$12</v>
      </c>
      <c r="BF1888" s="175" t="str">
        <f t="shared" si="2167"/>
        <v>BF$12</v>
      </c>
      <c r="BG1888" s="175" t="str">
        <f t="shared" si="2167"/>
        <v>BG$12</v>
      </c>
      <c r="BH1888" s="175" t="str">
        <f t="shared" si="2167"/>
        <v>BH$12</v>
      </c>
      <c r="BI1888" s="175" t="str">
        <f t="shared" si="2167"/>
        <v>BI$12</v>
      </c>
      <c r="BJ1888" s="175" t="str">
        <f t="shared" si="2167"/>
        <v>BJ$12</v>
      </c>
      <c r="BK1888" s="175" t="str">
        <f t="shared" si="2167"/>
        <v>BK$12</v>
      </c>
      <c r="BL1888" s="175" t="str">
        <f t="shared" si="2167"/>
        <v>BL$12</v>
      </c>
      <c r="BM1888" s="175" t="str">
        <f t="shared" si="2167"/>
        <v>BM$12</v>
      </c>
      <c r="BN1888" s="175" t="str">
        <f t="shared" si="2167"/>
        <v>BN$12</v>
      </c>
      <c r="BO1888" s="175" t="str">
        <f t="shared" si="2167"/>
        <v>BO$12</v>
      </c>
      <c r="BP1888" s="175" t="str">
        <f t="shared" si="2167"/>
        <v>BP$12</v>
      </c>
      <c r="BQ1888" s="175" t="str">
        <f t="shared" si="2167"/>
        <v>BQ$12</v>
      </c>
      <c r="BR1888" s="175" t="str">
        <f t="shared" si="2167"/>
        <v>BR$12</v>
      </c>
      <c r="BS1888" s="175" t="str">
        <f t="shared" si="2167"/>
        <v>BS$12</v>
      </c>
      <c r="BT1888" s="175" t="str">
        <f t="shared" si="2167"/>
        <v>BT$12</v>
      </c>
      <c r="BU1888" s="175" t="str">
        <f t="shared" si="2167"/>
        <v>BU$12</v>
      </c>
      <c r="BV1888" s="175" t="str">
        <f t="shared" si="2167"/>
        <v>BV$12</v>
      </c>
      <c r="BW1888" s="175" t="str">
        <f t="shared" si="2167"/>
        <v>BW$12</v>
      </c>
      <c r="BX1888" s="175" t="str">
        <f t="shared" si="2167"/>
        <v>BX$12</v>
      </c>
      <c r="BY1888" s="175" t="str">
        <f t="shared" si="2167"/>
        <v>BY$12</v>
      </c>
      <c r="BZ1888" s="175" t="str">
        <f t="shared" si="2167"/>
        <v>BZ$12</v>
      </c>
      <c r="CA1888" s="175" t="str">
        <f t="shared" si="2167"/>
        <v>CA$12</v>
      </c>
      <c r="CB1888" s="175" t="str">
        <f t="shared" si="2167"/>
        <v>CB$12</v>
      </c>
      <c r="CC1888" s="175" t="str">
        <f t="shared" si="2167"/>
        <v>CC$12</v>
      </c>
      <c r="CD1888" s="175" t="str">
        <f t="shared" si="2167"/>
        <v>CD$12</v>
      </c>
      <c r="CE1888" s="175" t="str">
        <f t="shared" ref="CE1888:CK1888" si="2168">CE1873</f>
        <v>CE$12</v>
      </c>
      <c r="CF1888" s="175" t="str">
        <f t="shared" si="2168"/>
        <v>CF$12</v>
      </c>
      <c r="CG1888" s="175" t="str">
        <f t="shared" si="2168"/>
        <v>CG$12</v>
      </c>
      <c r="CH1888" s="175" t="str">
        <f t="shared" si="2168"/>
        <v>CH$12</v>
      </c>
      <c r="CI1888" s="175" t="str">
        <f t="shared" si="2168"/>
        <v>CI$12</v>
      </c>
      <c r="CJ1888" s="175" t="str">
        <f t="shared" si="2168"/>
        <v>CJ$12</v>
      </c>
      <c r="CK1888" s="175" t="str">
        <f t="shared" si="2168"/>
        <v>CK$12</v>
      </c>
      <c r="CL1888" s="175" t="str">
        <f t="shared" ref="CL1888" si="2169">CL1873</f>
        <v>CL$12</v>
      </c>
    </row>
    <row r="1889" spans="2:90" x14ac:dyDescent="0.4">
      <c r="B1889" s="132" t="str">
        <f>B1874</f>
        <v>Primary volume driver</v>
      </c>
      <c r="D1889" t="s">
        <v>158</v>
      </c>
      <c r="E1889" s="8" t="str">
        <f t="shared" si="2157"/>
        <v>1889 DCSCAC-S</v>
      </c>
      <c r="G1889" t="s">
        <v>332</v>
      </c>
      <c r="H1889" s="12"/>
      <c r="I1889" s="60"/>
      <c r="J1889" s="60"/>
      <c r="K1889" s="15"/>
      <c r="L1889" s="15"/>
      <c r="M1889" s="15"/>
      <c r="N1889" s="15"/>
      <c r="O1889" s="15"/>
      <c r="P1889" s="15"/>
      <c r="R1889" s="15"/>
      <c r="S1889" s="175" t="str">
        <f t="shared" ref="S1889" si="2170">S1874</f>
        <v>S$13</v>
      </c>
      <c r="T1889" s="175" t="str">
        <f t="shared" ref="T1889:AX1889" si="2171">T1874</f>
        <v>T$13</v>
      </c>
      <c r="U1889" s="175" t="str">
        <f t="shared" si="2171"/>
        <v>U$13</v>
      </c>
      <c r="V1889" s="175" t="str">
        <f t="shared" si="2171"/>
        <v>V$13</v>
      </c>
      <c r="W1889" s="175" t="str">
        <f t="shared" si="2171"/>
        <v>W$13</v>
      </c>
      <c r="X1889" s="175" t="str">
        <f t="shared" si="2171"/>
        <v>X$13</v>
      </c>
      <c r="Y1889" s="175" t="str">
        <f t="shared" si="2171"/>
        <v>Y$13</v>
      </c>
      <c r="Z1889" s="175" t="str">
        <f t="shared" si="2171"/>
        <v>Z$13</v>
      </c>
      <c r="AA1889" s="175" t="str">
        <f t="shared" si="2171"/>
        <v>AA$13</v>
      </c>
      <c r="AB1889" s="175" t="str">
        <f t="shared" si="2171"/>
        <v>AB$13</v>
      </c>
      <c r="AC1889" s="175" t="str">
        <f t="shared" si="2171"/>
        <v>AC$13</v>
      </c>
      <c r="AD1889" s="175" t="str">
        <f t="shared" si="2171"/>
        <v>AD$13</v>
      </c>
      <c r="AE1889" s="175" t="str">
        <f t="shared" si="2171"/>
        <v>AE$13</v>
      </c>
      <c r="AF1889" s="175" t="str">
        <f t="shared" si="2171"/>
        <v>AF$13</v>
      </c>
      <c r="AG1889" s="175" t="str">
        <f t="shared" si="2171"/>
        <v>AG$13</v>
      </c>
      <c r="AH1889" s="175" t="str">
        <f t="shared" si="2171"/>
        <v>AH$13</v>
      </c>
      <c r="AI1889" s="175" t="str">
        <f t="shared" si="2171"/>
        <v>AI$13</v>
      </c>
      <c r="AJ1889" s="175" t="str">
        <f t="shared" si="2171"/>
        <v>AJ$13</v>
      </c>
      <c r="AK1889" s="175" t="str">
        <f t="shared" si="2171"/>
        <v>AK$13</v>
      </c>
      <c r="AL1889" s="175" t="str">
        <f t="shared" si="2171"/>
        <v>AL$13</v>
      </c>
      <c r="AM1889" s="175" t="str">
        <f t="shared" si="2171"/>
        <v>AM$13</v>
      </c>
      <c r="AN1889" s="175" t="str">
        <f t="shared" si="2171"/>
        <v>AN$13</v>
      </c>
      <c r="AO1889" s="175" t="str">
        <f t="shared" si="2171"/>
        <v>AO$13</v>
      </c>
      <c r="AP1889" s="175" t="str">
        <f t="shared" si="2171"/>
        <v>AP$13</v>
      </c>
      <c r="AQ1889" s="175" t="str">
        <f t="shared" si="2171"/>
        <v>AQ$13</v>
      </c>
      <c r="AR1889" s="175" t="str">
        <f t="shared" si="2171"/>
        <v>AR$13</v>
      </c>
      <c r="AS1889" s="175" t="str">
        <f t="shared" si="2171"/>
        <v>AS$13</v>
      </c>
      <c r="AT1889" s="175" t="str">
        <f t="shared" si="2171"/>
        <v>AT$13</v>
      </c>
      <c r="AU1889" s="175" t="str">
        <f t="shared" si="2171"/>
        <v>AU$13</v>
      </c>
      <c r="AV1889" s="175" t="str">
        <f t="shared" si="2171"/>
        <v>AV$13</v>
      </c>
      <c r="AW1889" s="175" t="str">
        <f t="shared" si="2171"/>
        <v>AW$13</v>
      </c>
      <c r="AX1889" s="175" t="str">
        <f t="shared" si="2171"/>
        <v>AX$13</v>
      </c>
      <c r="AY1889" s="175" t="str">
        <f t="shared" ref="AY1889:CD1889" si="2172">AY1874</f>
        <v>AY$13</v>
      </c>
      <c r="AZ1889" s="175" t="str">
        <f t="shared" si="2172"/>
        <v>AZ$13</v>
      </c>
      <c r="BA1889" s="175" t="str">
        <f t="shared" si="2172"/>
        <v>BA$13</v>
      </c>
      <c r="BB1889" s="175" t="str">
        <f t="shared" si="2172"/>
        <v>BB$13</v>
      </c>
      <c r="BC1889" s="175" t="str">
        <f t="shared" si="2172"/>
        <v>BC$13</v>
      </c>
      <c r="BD1889" s="175" t="str">
        <f t="shared" si="2172"/>
        <v>BD$13</v>
      </c>
      <c r="BE1889" s="175" t="str">
        <f t="shared" si="2172"/>
        <v>BE$13</v>
      </c>
      <c r="BF1889" s="175" t="str">
        <f t="shared" si="2172"/>
        <v>BF$13</v>
      </c>
      <c r="BG1889" s="175" t="str">
        <f t="shared" si="2172"/>
        <v>BG$13</v>
      </c>
      <c r="BH1889" s="175" t="str">
        <f t="shared" si="2172"/>
        <v>BH$13</v>
      </c>
      <c r="BI1889" s="175" t="str">
        <f t="shared" si="2172"/>
        <v>BI$13</v>
      </c>
      <c r="BJ1889" s="175" t="str">
        <f t="shared" si="2172"/>
        <v>BJ$13</v>
      </c>
      <c r="BK1889" s="175" t="str">
        <f t="shared" si="2172"/>
        <v>BK$13</v>
      </c>
      <c r="BL1889" s="175" t="str">
        <f t="shared" si="2172"/>
        <v>BL$13</v>
      </c>
      <c r="BM1889" s="175" t="str">
        <f t="shared" si="2172"/>
        <v>BM$13</v>
      </c>
      <c r="BN1889" s="175" t="str">
        <f t="shared" si="2172"/>
        <v>BN$13</v>
      </c>
      <c r="BO1889" s="175" t="str">
        <f t="shared" si="2172"/>
        <v>BO$13</v>
      </c>
      <c r="BP1889" s="175" t="str">
        <f t="shared" si="2172"/>
        <v>BP$13</v>
      </c>
      <c r="BQ1889" s="175" t="str">
        <f t="shared" si="2172"/>
        <v>BQ$13</v>
      </c>
      <c r="BR1889" s="175" t="str">
        <f t="shared" si="2172"/>
        <v>BR$13</v>
      </c>
      <c r="BS1889" s="175" t="str">
        <f t="shared" si="2172"/>
        <v>BS$13</v>
      </c>
      <c r="BT1889" s="175" t="str">
        <f t="shared" si="2172"/>
        <v>BT$13</v>
      </c>
      <c r="BU1889" s="175" t="str">
        <f t="shared" si="2172"/>
        <v>BU$13</v>
      </c>
      <c r="BV1889" s="175" t="str">
        <f t="shared" si="2172"/>
        <v>BV$13</v>
      </c>
      <c r="BW1889" s="175" t="str">
        <f t="shared" si="2172"/>
        <v>BW$13</v>
      </c>
      <c r="BX1889" s="175" t="str">
        <f t="shared" si="2172"/>
        <v>BX$13</v>
      </c>
      <c r="BY1889" s="175" t="str">
        <f t="shared" si="2172"/>
        <v>BY$13</v>
      </c>
      <c r="BZ1889" s="175" t="str">
        <f t="shared" si="2172"/>
        <v>BZ$13</v>
      </c>
      <c r="CA1889" s="175" t="str">
        <f t="shared" si="2172"/>
        <v>CA$13</v>
      </c>
      <c r="CB1889" s="175" t="str">
        <f t="shared" si="2172"/>
        <v>CB$13</v>
      </c>
      <c r="CC1889" s="175" t="str">
        <f t="shared" si="2172"/>
        <v>CC$13</v>
      </c>
      <c r="CD1889" s="175" t="str">
        <f t="shared" si="2172"/>
        <v>CD$13</v>
      </c>
      <c r="CE1889" s="175" t="str">
        <f t="shared" ref="CE1889:CK1889" si="2173">CE1874</f>
        <v>CE$13</v>
      </c>
      <c r="CF1889" s="175" t="str">
        <f t="shared" si="2173"/>
        <v>CF$13</v>
      </c>
      <c r="CG1889" s="175" t="str">
        <f t="shared" si="2173"/>
        <v>CG$13</v>
      </c>
      <c r="CH1889" s="175" t="str">
        <f t="shared" si="2173"/>
        <v>CH$13</v>
      </c>
      <c r="CI1889" s="175" t="str">
        <f t="shared" si="2173"/>
        <v>CI$13</v>
      </c>
      <c r="CJ1889" s="175" t="str">
        <f t="shared" si="2173"/>
        <v>CJ$13</v>
      </c>
      <c r="CK1889" s="175" t="str">
        <f t="shared" si="2173"/>
        <v>CK$13</v>
      </c>
      <c r="CL1889" s="175" t="str">
        <f t="shared" ref="CL1889" si="2174">CL1874</f>
        <v>CL$13</v>
      </c>
    </row>
    <row r="1890" spans="2:90" x14ac:dyDescent="0.4">
      <c r="B1890" s="132" t="str">
        <f>B1879</f>
        <v>Seller acquisition cost:</v>
      </c>
      <c r="D1890" t="s">
        <v>158</v>
      </c>
      <c r="E1890" s="8" t="str">
        <f t="shared" si="2157"/>
        <v>1890 DCSCAC-S</v>
      </c>
      <c r="G1890" t="s">
        <v>332</v>
      </c>
      <c r="H1890" s="12"/>
      <c r="I1890" s="60"/>
      <c r="J1890" s="60"/>
      <c r="K1890" s="15"/>
      <c r="L1890" s="15"/>
      <c r="M1890" s="15"/>
      <c r="N1890" s="15"/>
      <c r="O1890" s="15"/>
      <c r="P1890" s="15"/>
      <c r="R1890" s="15"/>
      <c r="S1890" s="175">
        <f t="shared" ref="S1890" si="2175">S1875</f>
        <v>0</v>
      </c>
      <c r="T1890" s="175">
        <f t="shared" ref="T1890:AX1890" si="2176">T1875</f>
        <v>0</v>
      </c>
      <c r="U1890" s="175">
        <f t="shared" si="2176"/>
        <v>0</v>
      </c>
      <c r="V1890" s="175">
        <f t="shared" si="2176"/>
        <v>0</v>
      </c>
      <c r="W1890" s="175">
        <f t="shared" si="2176"/>
        <v>0</v>
      </c>
      <c r="X1890" s="175">
        <f t="shared" si="2176"/>
        <v>0</v>
      </c>
      <c r="Y1890" s="175">
        <f t="shared" si="2176"/>
        <v>0</v>
      </c>
      <c r="Z1890" s="175">
        <f t="shared" si="2176"/>
        <v>0</v>
      </c>
      <c r="AA1890" s="175">
        <f t="shared" si="2176"/>
        <v>0</v>
      </c>
      <c r="AB1890" s="175">
        <f t="shared" si="2176"/>
        <v>0</v>
      </c>
      <c r="AC1890" s="175">
        <f t="shared" si="2176"/>
        <v>0</v>
      </c>
      <c r="AD1890" s="175">
        <f t="shared" si="2176"/>
        <v>0</v>
      </c>
      <c r="AE1890" s="175">
        <f t="shared" si="2176"/>
        <v>0</v>
      </c>
      <c r="AF1890" s="175">
        <f t="shared" si="2176"/>
        <v>0</v>
      </c>
      <c r="AG1890" s="175">
        <f t="shared" si="2176"/>
        <v>0</v>
      </c>
      <c r="AH1890" s="175">
        <f t="shared" si="2176"/>
        <v>0</v>
      </c>
      <c r="AI1890" s="175">
        <f t="shared" si="2176"/>
        <v>0</v>
      </c>
      <c r="AJ1890" s="175">
        <f t="shared" si="2176"/>
        <v>0</v>
      </c>
      <c r="AK1890" s="175">
        <f t="shared" si="2176"/>
        <v>0</v>
      </c>
      <c r="AL1890" s="175">
        <f t="shared" si="2176"/>
        <v>0</v>
      </c>
      <c r="AM1890" s="175">
        <f t="shared" si="2176"/>
        <v>0</v>
      </c>
      <c r="AN1890" s="175">
        <f t="shared" si="2176"/>
        <v>0</v>
      </c>
      <c r="AO1890" s="175">
        <f t="shared" si="2176"/>
        <v>0</v>
      </c>
      <c r="AP1890" s="175">
        <f t="shared" si="2176"/>
        <v>0</v>
      </c>
      <c r="AQ1890" s="175">
        <f t="shared" si="2176"/>
        <v>0</v>
      </c>
      <c r="AR1890" s="175">
        <f t="shared" si="2176"/>
        <v>0</v>
      </c>
      <c r="AS1890" s="175">
        <f t="shared" si="2176"/>
        <v>0</v>
      </c>
      <c r="AT1890" s="175">
        <f t="shared" si="2176"/>
        <v>0</v>
      </c>
      <c r="AU1890" s="175">
        <f t="shared" si="2176"/>
        <v>0</v>
      </c>
      <c r="AV1890" s="175">
        <f t="shared" si="2176"/>
        <v>0</v>
      </c>
      <c r="AW1890" s="175">
        <f t="shared" si="2176"/>
        <v>0</v>
      </c>
      <c r="AX1890" s="175">
        <f t="shared" si="2176"/>
        <v>0</v>
      </c>
      <c r="AY1890" s="175">
        <f t="shared" ref="AY1890:CD1890" si="2177">AY1875</f>
        <v>0</v>
      </c>
      <c r="AZ1890" s="175">
        <f t="shared" si="2177"/>
        <v>0</v>
      </c>
      <c r="BA1890" s="175">
        <f t="shared" si="2177"/>
        <v>0</v>
      </c>
      <c r="BB1890" s="175">
        <f t="shared" si="2177"/>
        <v>0</v>
      </c>
      <c r="BC1890" s="175">
        <f t="shared" si="2177"/>
        <v>0</v>
      </c>
      <c r="BD1890" s="175">
        <f t="shared" si="2177"/>
        <v>0</v>
      </c>
      <c r="BE1890" s="175">
        <f t="shared" si="2177"/>
        <v>0</v>
      </c>
      <c r="BF1890" s="175">
        <f t="shared" si="2177"/>
        <v>0</v>
      </c>
      <c r="BG1890" s="175">
        <f t="shared" si="2177"/>
        <v>0</v>
      </c>
      <c r="BH1890" s="175">
        <f t="shared" si="2177"/>
        <v>0</v>
      </c>
      <c r="BI1890" s="175">
        <f t="shared" si="2177"/>
        <v>0</v>
      </c>
      <c r="BJ1890" s="175">
        <f t="shared" si="2177"/>
        <v>0</v>
      </c>
      <c r="BK1890" s="175">
        <f t="shared" si="2177"/>
        <v>0</v>
      </c>
      <c r="BL1890" s="175">
        <f t="shared" si="2177"/>
        <v>0</v>
      </c>
      <c r="BM1890" s="175">
        <f t="shared" si="2177"/>
        <v>0</v>
      </c>
      <c r="BN1890" s="175">
        <f t="shared" si="2177"/>
        <v>0</v>
      </c>
      <c r="BO1890" s="175">
        <f t="shared" si="2177"/>
        <v>0</v>
      </c>
      <c r="BP1890" s="175">
        <f t="shared" si="2177"/>
        <v>0</v>
      </c>
      <c r="BQ1890" s="175">
        <f t="shared" si="2177"/>
        <v>0</v>
      </c>
      <c r="BR1890" s="175">
        <f t="shared" si="2177"/>
        <v>0</v>
      </c>
      <c r="BS1890" s="175">
        <f t="shared" si="2177"/>
        <v>0</v>
      </c>
      <c r="BT1890" s="175">
        <f t="shared" si="2177"/>
        <v>0</v>
      </c>
      <c r="BU1890" s="175">
        <f t="shared" si="2177"/>
        <v>0</v>
      </c>
      <c r="BV1890" s="175">
        <f t="shared" si="2177"/>
        <v>0</v>
      </c>
      <c r="BW1890" s="175">
        <f t="shared" si="2177"/>
        <v>0</v>
      </c>
      <c r="BX1890" s="175">
        <f t="shared" si="2177"/>
        <v>0</v>
      </c>
      <c r="BY1890" s="175">
        <f t="shared" si="2177"/>
        <v>0</v>
      </c>
      <c r="BZ1890" s="175">
        <f t="shared" si="2177"/>
        <v>0</v>
      </c>
      <c r="CA1890" s="175">
        <f t="shared" si="2177"/>
        <v>0</v>
      </c>
      <c r="CB1890" s="175">
        <f t="shared" si="2177"/>
        <v>0</v>
      </c>
      <c r="CC1890" s="175">
        <f t="shared" si="2177"/>
        <v>0</v>
      </c>
      <c r="CD1890" s="175">
        <f t="shared" si="2177"/>
        <v>0</v>
      </c>
      <c r="CE1890" s="175">
        <f t="shared" ref="CE1890:CK1890" si="2178">CE1875</f>
        <v>0</v>
      </c>
      <c r="CF1890" s="175">
        <f t="shared" si="2178"/>
        <v>0</v>
      </c>
      <c r="CG1890" s="175">
        <f t="shared" si="2178"/>
        <v>0</v>
      </c>
      <c r="CH1890" s="175">
        <f t="shared" si="2178"/>
        <v>0</v>
      </c>
      <c r="CI1890" s="175">
        <f t="shared" si="2178"/>
        <v>0</v>
      </c>
      <c r="CJ1890" s="175">
        <f t="shared" si="2178"/>
        <v>0</v>
      </c>
      <c r="CK1890" s="175">
        <f t="shared" si="2178"/>
        <v>0</v>
      </c>
      <c r="CL1890" s="175">
        <f t="shared" ref="CL1890" si="2179">CL1875</f>
        <v>0</v>
      </c>
    </row>
    <row r="1891" spans="2:90" x14ac:dyDescent="0.4">
      <c r="B1891" s="235" t="str">
        <f>IFERROR(SUBSTITUTE(TRIM(MID(B1879, SEARCH("-", B1879) + 1, LEN(B1879))),":",""),"no unit")</f>
        <v>no unit</v>
      </c>
      <c r="D1891" t="s">
        <v>158</v>
      </c>
      <c r="E1891" s="8" t="str">
        <f t="shared" ref="E1891" si="2180">ROW()&amp;" "&amp;D1891</f>
        <v>1891 DCSCAC-S</v>
      </c>
      <c r="G1891" t="s">
        <v>332</v>
      </c>
      <c r="H1891" s="12"/>
      <c r="I1891" s="60"/>
      <c r="J1891" s="60"/>
      <c r="K1891" s="15"/>
      <c r="L1891" s="15"/>
      <c r="M1891" s="15"/>
      <c r="N1891" s="15"/>
      <c r="O1891" s="15"/>
      <c r="P1891" s="15"/>
      <c r="R1891" s="15"/>
      <c r="S1891" s="175"/>
      <c r="T1891" s="175"/>
      <c r="U1891" s="175"/>
      <c r="V1891" s="175"/>
      <c r="W1891" s="175"/>
      <c r="X1891" s="175"/>
      <c r="Y1891" s="175"/>
      <c r="Z1891" s="175"/>
      <c r="AA1891" s="175"/>
      <c r="AB1891" s="175"/>
      <c r="AC1891" s="175"/>
      <c r="AD1891" s="175"/>
      <c r="AE1891" s="175"/>
      <c r="AF1891" s="175"/>
      <c r="AG1891" s="175"/>
      <c r="AH1891" s="175"/>
      <c r="AI1891" s="175"/>
      <c r="AJ1891" s="175"/>
      <c r="AK1891" s="175"/>
      <c r="AL1891" s="175"/>
      <c r="AM1891" s="175"/>
      <c r="AN1891" s="175"/>
      <c r="AO1891" s="175"/>
      <c r="AP1891" s="175"/>
      <c r="AQ1891" s="175"/>
      <c r="AR1891" s="175"/>
      <c r="AS1891" s="175"/>
      <c r="AT1891" s="175"/>
      <c r="AU1891" s="175"/>
      <c r="AV1891" s="175"/>
      <c r="AW1891" s="175"/>
      <c r="AX1891" s="175"/>
      <c r="AY1891" s="175"/>
      <c r="AZ1891" s="175"/>
      <c r="BA1891" s="175"/>
      <c r="BB1891" s="175"/>
      <c r="BC1891" s="175"/>
      <c r="BD1891" s="175"/>
      <c r="BE1891" s="175"/>
      <c r="BF1891" s="175"/>
      <c r="BG1891" s="175"/>
      <c r="BH1891" s="175"/>
      <c r="BI1891" s="175"/>
      <c r="BJ1891" s="175"/>
      <c r="BK1891" s="175"/>
      <c r="BL1891" s="175"/>
      <c r="BM1891" s="175"/>
      <c r="BN1891" s="175"/>
      <c r="BO1891" s="175"/>
      <c r="BP1891" s="175"/>
      <c r="BQ1891" s="175"/>
      <c r="BR1891" s="175"/>
      <c r="BS1891" s="175"/>
      <c r="BT1891" s="175"/>
      <c r="BU1891" s="175"/>
      <c r="BV1891" s="175"/>
      <c r="BW1891" s="175"/>
      <c r="BX1891" s="175"/>
      <c r="BY1891" s="175"/>
      <c r="BZ1891" s="175"/>
      <c r="CA1891" s="175"/>
      <c r="CB1891" s="175"/>
      <c r="CC1891" s="175"/>
      <c r="CD1891" s="175"/>
      <c r="CE1891" s="175"/>
      <c r="CF1891" s="175"/>
      <c r="CG1891" s="175"/>
      <c r="CH1891" s="175"/>
      <c r="CI1891" s="175"/>
      <c r="CJ1891" s="175"/>
      <c r="CK1891" s="175"/>
      <c r="CL1891" s="175"/>
    </row>
    <row r="1892" spans="2:90" x14ac:dyDescent="0.4">
      <c r="B1892" s="187" t="str">
        <f>B1877</f>
        <v>Secondary revenue driver</v>
      </c>
      <c r="D1892" t="s">
        <v>158</v>
      </c>
      <c r="E1892" s="8" t="str">
        <f t="shared" si="2157"/>
        <v>1892 DCSCAC-S</v>
      </c>
      <c r="G1892" t="s">
        <v>332</v>
      </c>
      <c r="H1892" s="90"/>
      <c r="I1892" s="209"/>
      <c r="J1892" s="209"/>
      <c r="K1892" s="210"/>
      <c r="L1892" s="210"/>
      <c r="M1892" s="210"/>
      <c r="N1892" s="210"/>
      <c r="O1892" s="210"/>
      <c r="P1892" s="210"/>
      <c r="R1892" s="210"/>
      <c r="S1892" s="4" t="str">
        <f t="shared" ref="S1892" si="2181">ADDRESS(ROW(S1884),COLUMN(S1884),2)</f>
        <v>S$1884</v>
      </c>
      <c r="T1892" s="4" t="str">
        <f t="shared" ref="T1892:CE1892" si="2182">ADDRESS(ROW(T1884),COLUMN(T1884),2)</f>
        <v>T$1884</v>
      </c>
      <c r="U1892" s="4" t="str">
        <f t="shared" si="2182"/>
        <v>U$1884</v>
      </c>
      <c r="V1892" s="4" t="str">
        <f t="shared" si="2182"/>
        <v>V$1884</v>
      </c>
      <c r="W1892" s="4" t="str">
        <f t="shared" si="2182"/>
        <v>W$1884</v>
      </c>
      <c r="X1892" s="4" t="str">
        <f t="shared" si="2182"/>
        <v>X$1884</v>
      </c>
      <c r="Y1892" s="4" t="str">
        <f t="shared" si="2182"/>
        <v>Y$1884</v>
      </c>
      <c r="Z1892" s="4" t="str">
        <f t="shared" si="2182"/>
        <v>Z$1884</v>
      </c>
      <c r="AA1892" s="4" t="str">
        <f t="shared" si="2182"/>
        <v>AA$1884</v>
      </c>
      <c r="AB1892" s="4" t="str">
        <f t="shared" si="2182"/>
        <v>AB$1884</v>
      </c>
      <c r="AC1892" s="4" t="str">
        <f t="shared" si="2182"/>
        <v>AC$1884</v>
      </c>
      <c r="AD1892" s="4" t="str">
        <f t="shared" si="2182"/>
        <v>AD$1884</v>
      </c>
      <c r="AE1892" s="4" t="str">
        <f t="shared" si="2182"/>
        <v>AE$1884</v>
      </c>
      <c r="AF1892" s="4" t="str">
        <f t="shared" si="2182"/>
        <v>AF$1884</v>
      </c>
      <c r="AG1892" s="4" t="str">
        <f t="shared" si="2182"/>
        <v>AG$1884</v>
      </c>
      <c r="AH1892" s="4" t="str">
        <f t="shared" si="2182"/>
        <v>AH$1884</v>
      </c>
      <c r="AI1892" s="4" t="str">
        <f t="shared" si="2182"/>
        <v>AI$1884</v>
      </c>
      <c r="AJ1892" s="4" t="str">
        <f t="shared" si="2182"/>
        <v>AJ$1884</v>
      </c>
      <c r="AK1892" s="4" t="str">
        <f t="shared" si="2182"/>
        <v>AK$1884</v>
      </c>
      <c r="AL1892" s="4" t="str">
        <f t="shared" si="2182"/>
        <v>AL$1884</v>
      </c>
      <c r="AM1892" s="4" t="str">
        <f t="shared" si="2182"/>
        <v>AM$1884</v>
      </c>
      <c r="AN1892" s="4" t="str">
        <f t="shared" si="2182"/>
        <v>AN$1884</v>
      </c>
      <c r="AO1892" s="4" t="str">
        <f t="shared" si="2182"/>
        <v>AO$1884</v>
      </c>
      <c r="AP1892" s="4" t="str">
        <f t="shared" si="2182"/>
        <v>AP$1884</v>
      </c>
      <c r="AQ1892" s="4" t="str">
        <f t="shared" si="2182"/>
        <v>AQ$1884</v>
      </c>
      <c r="AR1892" s="4" t="str">
        <f t="shared" si="2182"/>
        <v>AR$1884</v>
      </c>
      <c r="AS1892" s="4" t="str">
        <f t="shared" si="2182"/>
        <v>AS$1884</v>
      </c>
      <c r="AT1892" s="4" t="str">
        <f t="shared" si="2182"/>
        <v>AT$1884</v>
      </c>
      <c r="AU1892" s="4" t="str">
        <f t="shared" si="2182"/>
        <v>AU$1884</v>
      </c>
      <c r="AV1892" s="4" t="str">
        <f t="shared" si="2182"/>
        <v>AV$1884</v>
      </c>
      <c r="AW1892" s="4" t="str">
        <f t="shared" si="2182"/>
        <v>AW$1884</v>
      </c>
      <c r="AX1892" s="4" t="str">
        <f t="shared" si="2182"/>
        <v>AX$1884</v>
      </c>
      <c r="AY1892" s="4" t="str">
        <f t="shared" si="2182"/>
        <v>AY$1884</v>
      </c>
      <c r="AZ1892" s="4" t="str">
        <f t="shared" si="2182"/>
        <v>AZ$1884</v>
      </c>
      <c r="BA1892" s="4" t="str">
        <f t="shared" si="2182"/>
        <v>BA$1884</v>
      </c>
      <c r="BB1892" s="4" t="str">
        <f t="shared" si="2182"/>
        <v>BB$1884</v>
      </c>
      <c r="BC1892" s="4" t="str">
        <f t="shared" si="2182"/>
        <v>BC$1884</v>
      </c>
      <c r="BD1892" s="4" t="str">
        <f t="shared" si="2182"/>
        <v>BD$1884</v>
      </c>
      <c r="BE1892" s="4" t="str">
        <f t="shared" si="2182"/>
        <v>BE$1884</v>
      </c>
      <c r="BF1892" s="4" t="str">
        <f t="shared" si="2182"/>
        <v>BF$1884</v>
      </c>
      <c r="BG1892" s="4" t="str">
        <f t="shared" si="2182"/>
        <v>BG$1884</v>
      </c>
      <c r="BH1892" s="4" t="str">
        <f t="shared" si="2182"/>
        <v>BH$1884</v>
      </c>
      <c r="BI1892" s="4" t="str">
        <f t="shared" si="2182"/>
        <v>BI$1884</v>
      </c>
      <c r="BJ1892" s="4" t="str">
        <f t="shared" si="2182"/>
        <v>BJ$1884</v>
      </c>
      <c r="BK1892" s="4" t="str">
        <f t="shared" si="2182"/>
        <v>BK$1884</v>
      </c>
      <c r="BL1892" s="4" t="str">
        <f t="shared" si="2182"/>
        <v>BL$1884</v>
      </c>
      <c r="BM1892" s="4" t="str">
        <f t="shared" si="2182"/>
        <v>BM$1884</v>
      </c>
      <c r="BN1892" s="4" t="str">
        <f t="shared" si="2182"/>
        <v>BN$1884</v>
      </c>
      <c r="BO1892" s="4" t="str">
        <f t="shared" si="2182"/>
        <v>BO$1884</v>
      </c>
      <c r="BP1892" s="4" t="str">
        <f t="shared" si="2182"/>
        <v>BP$1884</v>
      </c>
      <c r="BQ1892" s="4" t="str">
        <f t="shared" si="2182"/>
        <v>BQ$1884</v>
      </c>
      <c r="BR1892" s="4" t="str">
        <f t="shared" si="2182"/>
        <v>BR$1884</v>
      </c>
      <c r="BS1892" s="4" t="str">
        <f t="shared" si="2182"/>
        <v>BS$1884</v>
      </c>
      <c r="BT1892" s="4" t="str">
        <f t="shared" si="2182"/>
        <v>BT$1884</v>
      </c>
      <c r="BU1892" s="4" t="str">
        <f t="shared" si="2182"/>
        <v>BU$1884</v>
      </c>
      <c r="BV1892" s="4" t="str">
        <f t="shared" si="2182"/>
        <v>BV$1884</v>
      </c>
      <c r="BW1892" s="4" t="str">
        <f t="shared" si="2182"/>
        <v>BW$1884</v>
      </c>
      <c r="BX1892" s="4" t="str">
        <f t="shared" si="2182"/>
        <v>BX$1884</v>
      </c>
      <c r="BY1892" s="4" t="str">
        <f t="shared" si="2182"/>
        <v>BY$1884</v>
      </c>
      <c r="BZ1892" s="4" t="str">
        <f t="shared" si="2182"/>
        <v>BZ$1884</v>
      </c>
      <c r="CA1892" s="4" t="str">
        <f t="shared" si="2182"/>
        <v>CA$1884</v>
      </c>
      <c r="CB1892" s="4" t="str">
        <f t="shared" si="2182"/>
        <v>CB$1884</v>
      </c>
      <c r="CC1892" s="4" t="str">
        <f t="shared" si="2182"/>
        <v>CC$1884</v>
      </c>
      <c r="CD1892" s="4" t="str">
        <f t="shared" si="2182"/>
        <v>CD$1884</v>
      </c>
      <c r="CE1892" s="4" t="str">
        <f t="shared" si="2182"/>
        <v>CE$1884</v>
      </c>
      <c r="CF1892" s="4" t="str">
        <f t="shared" ref="CF1892:CK1892" si="2183">ADDRESS(ROW(CF1884),COLUMN(CF1884),2)</f>
        <v>CF$1884</v>
      </c>
      <c r="CG1892" s="4" t="str">
        <f t="shared" si="2183"/>
        <v>CG$1884</v>
      </c>
      <c r="CH1892" s="4" t="str">
        <f t="shared" si="2183"/>
        <v>CH$1884</v>
      </c>
      <c r="CI1892" s="4" t="str">
        <f t="shared" si="2183"/>
        <v>CI$1884</v>
      </c>
      <c r="CJ1892" s="4" t="str">
        <f t="shared" si="2183"/>
        <v>CJ$1884</v>
      </c>
      <c r="CK1892" s="4" t="str">
        <f t="shared" si="2183"/>
        <v>CK$1884</v>
      </c>
      <c r="CL1892" s="4" t="str">
        <f t="shared" ref="CL1892" si="2184">ADDRESS(ROW(CL1884),COLUMN(CL1884),2)</f>
        <v>CL$1884</v>
      </c>
    </row>
    <row r="1893" spans="2:90" x14ac:dyDescent="0.4">
      <c r="B1893" s="187" t="str">
        <f>B1878</f>
        <v>Secondary volume driver</v>
      </c>
      <c r="D1893" t="s">
        <v>158</v>
      </c>
      <c r="E1893" s="8" t="str">
        <f t="shared" si="2157"/>
        <v>1893 DCSCAC-S</v>
      </c>
      <c r="G1893" t="s">
        <v>332</v>
      </c>
      <c r="H1893" s="90"/>
      <c r="I1893" s="209"/>
      <c r="J1893" s="209"/>
      <c r="K1893" s="210"/>
      <c r="L1893" s="210"/>
      <c r="M1893" s="210"/>
      <c r="N1893" s="210"/>
      <c r="O1893" s="210"/>
      <c r="P1893" s="210"/>
      <c r="R1893" s="210"/>
      <c r="S1893" s="4" t="str">
        <f t="shared" ref="S1893" si="2185">ADDRESS(ROW(S1882),COLUMN(S1882),2)</f>
        <v>S$1882</v>
      </c>
      <c r="T1893" s="4" t="str">
        <f t="shared" ref="T1893:CE1893" si="2186">ADDRESS(ROW(T1882),COLUMN(T1882),2)</f>
        <v>T$1882</v>
      </c>
      <c r="U1893" s="4" t="str">
        <f t="shared" si="2186"/>
        <v>U$1882</v>
      </c>
      <c r="V1893" s="4" t="str">
        <f t="shared" si="2186"/>
        <v>V$1882</v>
      </c>
      <c r="W1893" s="4" t="str">
        <f t="shared" si="2186"/>
        <v>W$1882</v>
      </c>
      <c r="X1893" s="4" t="str">
        <f t="shared" si="2186"/>
        <v>X$1882</v>
      </c>
      <c r="Y1893" s="4" t="str">
        <f t="shared" si="2186"/>
        <v>Y$1882</v>
      </c>
      <c r="Z1893" s="4" t="str">
        <f t="shared" si="2186"/>
        <v>Z$1882</v>
      </c>
      <c r="AA1893" s="4" t="str">
        <f t="shared" si="2186"/>
        <v>AA$1882</v>
      </c>
      <c r="AB1893" s="4" t="str">
        <f t="shared" si="2186"/>
        <v>AB$1882</v>
      </c>
      <c r="AC1893" s="4" t="str">
        <f t="shared" si="2186"/>
        <v>AC$1882</v>
      </c>
      <c r="AD1893" s="4" t="str">
        <f t="shared" si="2186"/>
        <v>AD$1882</v>
      </c>
      <c r="AE1893" s="4" t="str">
        <f t="shared" si="2186"/>
        <v>AE$1882</v>
      </c>
      <c r="AF1893" s="4" t="str">
        <f t="shared" si="2186"/>
        <v>AF$1882</v>
      </c>
      <c r="AG1893" s="4" t="str">
        <f t="shared" si="2186"/>
        <v>AG$1882</v>
      </c>
      <c r="AH1893" s="4" t="str">
        <f t="shared" si="2186"/>
        <v>AH$1882</v>
      </c>
      <c r="AI1893" s="4" t="str">
        <f t="shared" si="2186"/>
        <v>AI$1882</v>
      </c>
      <c r="AJ1893" s="4" t="str">
        <f t="shared" si="2186"/>
        <v>AJ$1882</v>
      </c>
      <c r="AK1893" s="4" t="str">
        <f t="shared" si="2186"/>
        <v>AK$1882</v>
      </c>
      <c r="AL1893" s="4" t="str">
        <f t="shared" si="2186"/>
        <v>AL$1882</v>
      </c>
      <c r="AM1893" s="4" t="str">
        <f t="shared" si="2186"/>
        <v>AM$1882</v>
      </c>
      <c r="AN1893" s="4" t="str">
        <f t="shared" si="2186"/>
        <v>AN$1882</v>
      </c>
      <c r="AO1893" s="4" t="str">
        <f t="shared" si="2186"/>
        <v>AO$1882</v>
      </c>
      <c r="AP1893" s="4" t="str">
        <f t="shared" si="2186"/>
        <v>AP$1882</v>
      </c>
      <c r="AQ1893" s="4" t="str">
        <f t="shared" si="2186"/>
        <v>AQ$1882</v>
      </c>
      <c r="AR1893" s="4" t="str">
        <f t="shared" si="2186"/>
        <v>AR$1882</v>
      </c>
      <c r="AS1893" s="4" t="str">
        <f t="shared" si="2186"/>
        <v>AS$1882</v>
      </c>
      <c r="AT1893" s="4" t="str">
        <f t="shared" si="2186"/>
        <v>AT$1882</v>
      </c>
      <c r="AU1893" s="4" t="str">
        <f t="shared" si="2186"/>
        <v>AU$1882</v>
      </c>
      <c r="AV1893" s="4" t="str">
        <f t="shared" si="2186"/>
        <v>AV$1882</v>
      </c>
      <c r="AW1893" s="4" t="str">
        <f t="shared" si="2186"/>
        <v>AW$1882</v>
      </c>
      <c r="AX1893" s="4" t="str">
        <f t="shared" si="2186"/>
        <v>AX$1882</v>
      </c>
      <c r="AY1893" s="4" t="str">
        <f t="shared" si="2186"/>
        <v>AY$1882</v>
      </c>
      <c r="AZ1893" s="4" t="str">
        <f t="shared" si="2186"/>
        <v>AZ$1882</v>
      </c>
      <c r="BA1893" s="4" t="str">
        <f t="shared" si="2186"/>
        <v>BA$1882</v>
      </c>
      <c r="BB1893" s="4" t="str">
        <f t="shared" si="2186"/>
        <v>BB$1882</v>
      </c>
      <c r="BC1893" s="4" t="str">
        <f t="shared" si="2186"/>
        <v>BC$1882</v>
      </c>
      <c r="BD1893" s="4" t="str">
        <f t="shared" si="2186"/>
        <v>BD$1882</v>
      </c>
      <c r="BE1893" s="4" t="str">
        <f t="shared" si="2186"/>
        <v>BE$1882</v>
      </c>
      <c r="BF1893" s="4" t="str">
        <f t="shared" si="2186"/>
        <v>BF$1882</v>
      </c>
      <c r="BG1893" s="4" t="str">
        <f t="shared" si="2186"/>
        <v>BG$1882</v>
      </c>
      <c r="BH1893" s="4" t="str">
        <f t="shared" si="2186"/>
        <v>BH$1882</v>
      </c>
      <c r="BI1893" s="4" t="str">
        <f t="shared" si="2186"/>
        <v>BI$1882</v>
      </c>
      <c r="BJ1893" s="4" t="str">
        <f t="shared" si="2186"/>
        <v>BJ$1882</v>
      </c>
      <c r="BK1893" s="4" t="str">
        <f t="shared" si="2186"/>
        <v>BK$1882</v>
      </c>
      <c r="BL1893" s="4" t="str">
        <f t="shared" si="2186"/>
        <v>BL$1882</v>
      </c>
      <c r="BM1893" s="4" t="str">
        <f t="shared" si="2186"/>
        <v>BM$1882</v>
      </c>
      <c r="BN1893" s="4" t="str">
        <f t="shared" si="2186"/>
        <v>BN$1882</v>
      </c>
      <c r="BO1893" s="4" t="str">
        <f t="shared" si="2186"/>
        <v>BO$1882</v>
      </c>
      <c r="BP1893" s="4" t="str">
        <f t="shared" si="2186"/>
        <v>BP$1882</v>
      </c>
      <c r="BQ1893" s="4" t="str">
        <f t="shared" si="2186"/>
        <v>BQ$1882</v>
      </c>
      <c r="BR1893" s="4" t="str">
        <f t="shared" si="2186"/>
        <v>BR$1882</v>
      </c>
      <c r="BS1893" s="4" t="str">
        <f t="shared" si="2186"/>
        <v>BS$1882</v>
      </c>
      <c r="BT1893" s="4" t="str">
        <f t="shared" si="2186"/>
        <v>BT$1882</v>
      </c>
      <c r="BU1893" s="4" t="str">
        <f t="shared" si="2186"/>
        <v>BU$1882</v>
      </c>
      <c r="BV1893" s="4" t="str">
        <f t="shared" si="2186"/>
        <v>BV$1882</v>
      </c>
      <c r="BW1893" s="4" t="str">
        <f t="shared" si="2186"/>
        <v>BW$1882</v>
      </c>
      <c r="BX1893" s="4" t="str">
        <f t="shared" si="2186"/>
        <v>BX$1882</v>
      </c>
      <c r="BY1893" s="4" t="str">
        <f t="shared" si="2186"/>
        <v>BY$1882</v>
      </c>
      <c r="BZ1893" s="4" t="str">
        <f t="shared" si="2186"/>
        <v>BZ$1882</v>
      </c>
      <c r="CA1893" s="4" t="str">
        <f t="shared" si="2186"/>
        <v>CA$1882</v>
      </c>
      <c r="CB1893" s="4" t="str">
        <f t="shared" si="2186"/>
        <v>CB$1882</v>
      </c>
      <c r="CC1893" s="4" t="str">
        <f t="shared" si="2186"/>
        <v>CC$1882</v>
      </c>
      <c r="CD1893" s="4" t="str">
        <f t="shared" si="2186"/>
        <v>CD$1882</v>
      </c>
      <c r="CE1893" s="4" t="str">
        <f t="shared" si="2186"/>
        <v>CE$1882</v>
      </c>
      <c r="CF1893" s="4" t="str">
        <f t="shared" ref="CF1893:CK1893" si="2187">ADDRESS(ROW(CF1882),COLUMN(CF1882),2)</f>
        <v>CF$1882</v>
      </c>
      <c r="CG1893" s="4" t="str">
        <f t="shared" si="2187"/>
        <v>CG$1882</v>
      </c>
      <c r="CH1893" s="4" t="str">
        <f t="shared" si="2187"/>
        <v>CH$1882</v>
      </c>
      <c r="CI1893" s="4" t="str">
        <f t="shared" si="2187"/>
        <v>CI$1882</v>
      </c>
      <c r="CJ1893" s="4" t="str">
        <f t="shared" si="2187"/>
        <v>CJ$1882</v>
      </c>
      <c r="CK1893" s="4" t="str">
        <f t="shared" si="2187"/>
        <v>CK$1882</v>
      </c>
      <c r="CL1893" s="4" t="str">
        <f t="shared" ref="CL1893" si="2188">ADDRESS(ROW(CL1882),COLUMN(CL1882),2)</f>
        <v>CL$1882</v>
      </c>
    </row>
    <row r="1894" spans="2:90" x14ac:dyDescent="0.4">
      <c r="E1894" s="8"/>
      <c r="H1894" s="12"/>
      <c r="I1894" s="60"/>
      <c r="J1894" s="60"/>
      <c r="K1894" s="15"/>
      <c r="L1894" s="15"/>
      <c r="M1894" s="15"/>
      <c r="N1894" s="15"/>
      <c r="O1894" s="15"/>
      <c r="P1894" s="15"/>
      <c r="R1894" s="15"/>
      <c r="S1894" s="76"/>
      <c r="T1894" s="76"/>
      <c r="U1894" s="76"/>
      <c r="V1894" s="76"/>
      <c r="W1894" s="76"/>
      <c r="X1894" s="76"/>
      <c r="Y1894" s="76"/>
      <c r="Z1894" s="76"/>
      <c r="AA1894" s="76"/>
      <c r="AB1894" s="76"/>
      <c r="AC1894" s="76"/>
      <c r="AD1894" s="76"/>
      <c r="AE1894" s="76"/>
      <c r="AF1894" s="76"/>
      <c r="AG1894" s="76"/>
      <c r="AH1894" s="76"/>
      <c r="AI1894" s="76"/>
      <c r="AJ1894" s="76"/>
      <c r="AK1894" s="76"/>
      <c r="AL1894" s="76"/>
      <c r="AM1894" s="76"/>
      <c r="AN1894" s="76"/>
      <c r="AO1894" s="76"/>
      <c r="AP1894" s="76"/>
      <c r="AQ1894" s="76"/>
      <c r="AR1894" s="76"/>
      <c r="AS1894" s="76"/>
      <c r="AT1894" s="76"/>
      <c r="AU1894" s="76"/>
      <c r="AV1894" s="76"/>
      <c r="AW1894" s="76"/>
      <c r="AX1894" s="76"/>
      <c r="AY1894" s="76"/>
      <c r="AZ1894" s="76"/>
      <c r="BA1894" s="76"/>
      <c r="BB1894" s="76"/>
      <c r="BC1894" s="76"/>
      <c r="BD1894" s="76"/>
      <c r="BE1894" s="76"/>
      <c r="BF1894" s="76"/>
      <c r="BG1894" s="76"/>
      <c r="BH1894" s="76"/>
      <c r="BI1894" s="76"/>
      <c r="BJ1894" s="76"/>
      <c r="BK1894" s="76"/>
      <c r="BL1894" s="76"/>
      <c r="BM1894" s="76"/>
      <c r="BN1894" s="76"/>
      <c r="BO1894" s="76"/>
      <c r="BP1894" s="76"/>
      <c r="BQ1894" s="76"/>
      <c r="BR1894" s="76"/>
      <c r="BS1894" s="76"/>
      <c r="BT1894" s="76"/>
      <c r="BU1894" s="76"/>
      <c r="BV1894" s="76"/>
      <c r="BW1894" s="76"/>
      <c r="BX1894" s="76"/>
      <c r="BY1894" s="76"/>
      <c r="BZ1894" s="76"/>
      <c r="CA1894" s="76"/>
      <c r="CB1894" s="76"/>
      <c r="CC1894" s="76"/>
      <c r="CD1894" s="76"/>
      <c r="CE1894" s="76"/>
      <c r="CF1894" s="76"/>
      <c r="CG1894" s="76"/>
      <c r="CH1894" s="76"/>
      <c r="CI1894" s="76"/>
      <c r="CJ1894" s="76"/>
      <c r="CK1894" s="76"/>
      <c r="CL1894" s="76"/>
    </row>
    <row r="1895" spans="2:90" x14ac:dyDescent="0.4">
      <c r="B1895" s="171" t="s">
        <v>490</v>
      </c>
      <c r="E1895" s="8"/>
      <c r="H1895" s="170"/>
      <c r="I1895" s="172"/>
      <c r="J1895" s="172"/>
      <c r="K1895" s="193"/>
      <c r="L1895" s="193"/>
      <c r="M1895" s="193"/>
      <c r="N1895" s="193"/>
      <c r="O1895" s="193"/>
      <c r="P1895" s="193"/>
      <c r="R1895" s="194"/>
      <c r="S1895" s="170"/>
      <c r="T1895" s="170"/>
      <c r="U1895" s="170"/>
      <c r="V1895" s="170"/>
      <c r="W1895" s="170"/>
      <c r="X1895" s="170"/>
      <c r="Y1895" s="170"/>
      <c r="Z1895" s="170"/>
      <c r="AA1895" s="170"/>
      <c r="AB1895" s="170"/>
      <c r="AC1895" s="170"/>
      <c r="AD1895" s="170"/>
      <c r="AE1895" s="170"/>
      <c r="AF1895" s="170"/>
      <c r="AG1895" s="170"/>
      <c r="AH1895" s="170"/>
      <c r="AI1895" s="170"/>
      <c r="AJ1895" s="170"/>
      <c r="AK1895" s="170"/>
      <c r="AL1895" s="170"/>
      <c r="AM1895" s="170"/>
      <c r="AN1895" s="170"/>
      <c r="AO1895" s="170"/>
      <c r="AP1895" s="170"/>
      <c r="AQ1895" s="170"/>
      <c r="AR1895" s="170"/>
      <c r="AS1895" s="170"/>
      <c r="AT1895" s="170"/>
      <c r="AU1895" s="170"/>
      <c r="AV1895" s="170"/>
      <c r="AW1895" s="170"/>
      <c r="AX1895" s="170"/>
      <c r="AY1895" s="170"/>
      <c r="AZ1895" s="170"/>
      <c r="BA1895" s="170"/>
      <c r="BB1895" s="170"/>
      <c r="BC1895" s="170"/>
      <c r="BD1895" s="170"/>
      <c r="BE1895" s="170"/>
      <c r="BF1895" s="170"/>
      <c r="BG1895" s="170"/>
      <c r="BH1895" s="170"/>
      <c r="BI1895" s="170"/>
      <c r="BJ1895" s="170"/>
      <c r="BK1895" s="170"/>
      <c r="BL1895" s="170"/>
      <c r="BM1895" s="170"/>
      <c r="BN1895" s="170"/>
      <c r="BO1895" s="170"/>
      <c r="BP1895" s="170"/>
      <c r="BQ1895" s="170"/>
      <c r="BR1895" s="170"/>
      <c r="BS1895" s="170"/>
      <c r="BT1895" s="170"/>
      <c r="BU1895" s="170"/>
      <c r="BV1895" s="170"/>
      <c r="BW1895" s="170"/>
      <c r="BX1895" s="170"/>
      <c r="BY1895" s="170"/>
      <c r="BZ1895" s="170"/>
      <c r="CA1895" s="170"/>
      <c r="CB1895" s="170"/>
      <c r="CC1895" s="170"/>
      <c r="CD1895" s="170"/>
      <c r="CE1895" s="170"/>
      <c r="CF1895" s="170"/>
      <c r="CG1895" s="170"/>
      <c r="CH1895" s="170"/>
      <c r="CI1895" s="170"/>
      <c r="CJ1895" s="170"/>
      <c r="CK1895" s="170"/>
      <c r="CL1895" s="170"/>
    </row>
    <row r="1896" spans="2:90" x14ac:dyDescent="0.4">
      <c r="B1896" s="171" t="s">
        <v>492</v>
      </c>
      <c r="E1896" s="8"/>
      <c r="H1896" s="170"/>
      <c r="I1896" s="172"/>
      <c r="J1896" s="172"/>
      <c r="K1896" s="193"/>
      <c r="L1896" s="193"/>
      <c r="M1896" s="193"/>
      <c r="N1896" s="193"/>
      <c r="O1896" s="193"/>
      <c r="P1896" s="193"/>
      <c r="R1896" s="194"/>
      <c r="S1896" s="170"/>
      <c r="T1896" s="170"/>
      <c r="U1896" s="170"/>
      <c r="V1896" s="170"/>
      <c r="W1896" s="170"/>
      <c r="X1896" s="170"/>
      <c r="Y1896" s="170"/>
      <c r="Z1896" s="170"/>
      <c r="AA1896" s="170"/>
      <c r="AB1896" s="170"/>
      <c r="AC1896" s="170"/>
      <c r="AD1896" s="170"/>
      <c r="AE1896" s="170"/>
      <c r="AF1896" s="170"/>
      <c r="AG1896" s="170"/>
      <c r="AH1896" s="170"/>
      <c r="AI1896" s="170"/>
      <c r="AJ1896" s="170"/>
      <c r="AK1896" s="170"/>
      <c r="AL1896" s="170"/>
      <c r="AM1896" s="170"/>
      <c r="AN1896" s="170"/>
      <c r="AO1896" s="170"/>
      <c r="AP1896" s="170"/>
      <c r="AQ1896" s="170"/>
      <c r="AR1896" s="170"/>
      <c r="AS1896" s="170"/>
      <c r="AT1896" s="170"/>
      <c r="AU1896" s="170"/>
      <c r="AV1896" s="170"/>
      <c r="AW1896" s="170"/>
      <c r="AX1896" s="170"/>
      <c r="AY1896" s="170"/>
      <c r="AZ1896" s="170"/>
      <c r="BA1896" s="170"/>
      <c r="BB1896" s="170"/>
      <c r="BC1896" s="170"/>
      <c r="BD1896" s="170"/>
      <c r="BE1896" s="170"/>
      <c r="BF1896" s="170"/>
      <c r="BG1896" s="170"/>
      <c r="BH1896" s="170"/>
      <c r="BI1896" s="170"/>
      <c r="BJ1896" s="170"/>
      <c r="BK1896" s="170"/>
      <c r="BL1896" s="170"/>
      <c r="BM1896" s="170"/>
      <c r="BN1896" s="170"/>
      <c r="BO1896" s="170"/>
      <c r="BP1896" s="170"/>
      <c r="BQ1896" s="170"/>
      <c r="BR1896" s="170"/>
      <c r="BS1896" s="170"/>
      <c r="BT1896" s="170"/>
      <c r="BU1896" s="170"/>
      <c r="BV1896" s="170"/>
      <c r="BW1896" s="170"/>
      <c r="BX1896" s="170"/>
      <c r="BY1896" s="170"/>
      <c r="BZ1896" s="170"/>
      <c r="CA1896" s="170"/>
      <c r="CB1896" s="170"/>
      <c r="CC1896" s="170"/>
      <c r="CD1896" s="170"/>
      <c r="CE1896" s="170"/>
      <c r="CF1896" s="170"/>
      <c r="CG1896" s="170"/>
      <c r="CH1896" s="170"/>
      <c r="CI1896" s="170"/>
      <c r="CJ1896" s="170"/>
      <c r="CK1896" s="170"/>
      <c r="CL1896" s="170"/>
    </row>
    <row r="1897" spans="2:90" x14ac:dyDescent="0.4">
      <c r="B1897" s="171" t="s">
        <v>461</v>
      </c>
      <c r="E1897" s="8"/>
      <c r="H1897" s="170"/>
      <c r="I1897" s="172"/>
      <c r="J1897" s="172"/>
      <c r="K1897" s="193"/>
      <c r="L1897" s="193"/>
      <c r="M1897" s="193"/>
      <c r="N1897" s="193"/>
      <c r="O1897" s="193"/>
      <c r="P1897" s="193"/>
      <c r="R1897" s="194"/>
      <c r="S1897" s="195" t="str">
        <f t="shared" ref="S1897:AX1897" si="2189">S$16</f>
        <v>S$12</v>
      </c>
      <c r="T1897" s="195" t="str">
        <f t="shared" si="2189"/>
        <v>T$12</v>
      </c>
      <c r="U1897" s="195" t="str">
        <f t="shared" si="2189"/>
        <v>U$12</v>
      </c>
      <c r="V1897" s="195" t="str">
        <f t="shared" si="2189"/>
        <v>V$12</v>
      </c>
      <c r="W1897" s="195" t="str">
        <f t="shared" si="2189"/>
        <v>W$12</v>
      </c>
      <c r="X1897" s="195" t="str">
        <f t="shared" si="2189"/>
        <v>X$12</v>
      </c>
      <c r="Y1897" s="195" t="str">
        <f t="shared" si="2189"/>
        <v>Y$12</v>
      </c>
      <c r="Z1897" s="195" t="str">
        <f t="shared" si="2189"/>
        <v>Z$12</v>
      </c>
      <c r="AA1897" s="195" t="str">
        <f t="shared" si="2189"/>
        <v>AA$12</v>
      </c>
      <c r="AB1897" s="195" t="str">
        <f t="shared" si="2189"/>
        <v>AB$12</v>
      </c>
      <c r="AC1897" s="195" t="str">
        <f t="shared" si="2189"/>
        <v>AC$12</v>
      </c>
      <c r="AD1897" s="195" t="str">
        <f t="shared" si="2189"/>
        <v>AD$12</v>
      </c>
      <c r="AE1897" s="195" t="str">
        <f t="shared" si="2189"/>
        <v>AE$12</v>
      </c>
      <c r="AF1897" s="195" t="str">
        <f t="shared" si="2189"/>
        <v>AF$12</v>
      </c>
      <c r="AG1897" s="195" t="str">
        <f t="shared" si="2189"/>
        <v>AG$12</v>
      </c>
      <c r="AH1897" s="195" t="str">
        <f t="shared" si="2189"/>
        <v>AH$12</v>
      </c>
      <c r="AI1897" s="195" t="str">
        <f t="shared" si="2189"/>
        <v>AI$12</v>
      </c>
      <c r="AJ1897" s="195" t="str">
        <f t="shared" si="2189"/>
        <v>AJ$12</v>
      </c>
      <c r="AK1897" s="195" t="str">
        <f t="shared" si="2189"/>
        <v>AK$12</v>
      </c>
      <c r="AL1897" s="195" t="str">
        <f t="shared" si="2189"/>
        <v>AL$12</v>
      </c>
      <c r="AM1897" s="195" t="str">
        <f t="shared" si="2189"/>
        <v>AM$12</v>
      </c>
      <c r="AN1897" s="195" t="str">
        <f t="shared" si="2189"/>
        <v>AN$12</v>
      </c>
      <c r="AO1897" s="195" t="str">
        <f t="shared" si="2189"/>
        <v>AO$12</v>
      </c>
      <c r="AP1897" s="195" t="str">
        <f t="shared" si="2189"/>
        <v>AP$12</v>
      </c>
      <c r="AQ1897" s="195" t="str">
        <f t="shared" si="2189"/>
        <v>AQ$12</v>
      </c>
      <c r="AR1897" s="195" t="str">
        <f t="shared" si="2189"/>
        <v>AR$12</v>
      </c>
      <c r="AS1897" s="195" t="str">
        <f t="shared" si="2189"/>
        <v>AS$12</v>
      </c>
      <c r="AT1897" s="195" t="str">
        <f t="shared" si="2189"/>
        <v>AT$12</v>
      </c>
      <c r="AU1897" s="195" t="str">
        <f t="shared" si="2189"/>
        <v>AU$12</v>
      </c>
      <c r="AV1897" s="195" t="str">
        <f t="shared" si="2189"/>
        <v>AV$12</v>
      </c>
      <c r="AW1897" s="195" t="str">
        <f t="shared" si="2189"/>
        <v>AW$12</v>
      </c>
      <c r="AX1897" s="195" t="str">
        <f t="shared" si="2189"/>
        <v>AX$12</v>
      </c>
      <c r="AY1897" s="195" t="str">
        <f t="shared" ref="AY1897:CD1897" si="2190">AY$16</f>
        <v>AY$12</v>
      </c>
      <c r="AZ1897" s="195" t="str">
        <f t="shared" si="2190"/>
        <v>AZ$12</v>
      </c>
      <c r="BA1897" s="195" t="str">
        <f t="shared" si="2190"/>
        <v>BA$12</v>
      </c>
      <c r="BB1897" s="195" t="str">
        <f t="shared" si="2190"/>
        <v>BB$12</v>
      </c>
      <c r="BC1897" s="195" t="str">
        <f t="shared" si="2190"/>
        <v>BC$12</v>
      </c>
      <c r="BD1897" s="195" t="str">
        <f t="shared" si="2190"/>
        <v>BD$12</v>
      </c>
      <c r="BE1897" s="195" t="str">
        <f t="shared" si="2190"/>
        <v>BE$12</v>
      </c>
      <c r="BF1897" s="195" t="str">
        <f t="shared" si="2190"/>
        <v>BF$12</v>
      </c>
      <c r="BG1897" s="195" t="str">
        <f t="shared" si="2190"/>
        <v>BG$12</v>
      </c>
      <c r="BH1897" s="195" t="str">
        <f t="shared" si="2190"/>
        <v>BH$12</v>
      </c>
      <c r="BI1897" s="195" t="str">
        <f t="shared" si="2190"/>
        <v>BI$12</v>
      </c>
      <c r="BJ1897" s="195" t="str">
        <f t="shared" si="2190"/>
        <v>BJ$12</v>
      </c>
      <c r="BK1897" s="195" t="str">
        <f t="shared" si="2190"/>
        <v>BK$12</v>
      </c>
      <c r="BL1897" s="195" t="str">
        <f t="shared" si="2190"/>
        <v>BL$12</v>
      </c>
      <c r="BM1897" s="195" t="str">
        <f t="shared" si="2190"/>
        <v>BM$12</v>
      </c>
      <c r="BN1897" s="195" t="str">
        <f t="shared" si="2190"/>
        <v>BN$12</v>
      </c>
      <c r="BO1897" s="195" t="str">
        <f t="shared" si="2190"/>
        <v>BO$12</v>
      </c>
      <c r="BP1897" s="195" t="str">
        <f t="shared" si="2190"/>
        <v>BP$12</v>
      </c>
      <c r="BQ1897" s="195" t="str">
        <f t="shared" si="2190"/>
        <v>BQ$12</v>
      </c>
      <c r="BR1897" s="195" t="str">
        <f t="shared" si="2190"/>
        <v>BR$12</v>
      </c>
      <c r="BS1897" s="195" t="str">
        <f t="shared" si="2190"/>
        <v>BS$12</v>
      </c>
      <c r="BT1897" s="195" t="str">
        <f t="shared" si="2190"/>
        <v>BT$12</v>
      </c>
      <c r="BU1897" s="195" t="str">
        <f t="shared" si="2190"/>
        <v>BU$12</v>
      </c>
      <c r="BV1897" s="195" t="str">
        <f t="shared" si="2190"/>
        <v>BV$12</v>
      </c>
      <c r="BW1897" s="195" t="str">
        <f t="shared" si="2190"/>
        <v>BW$12</v>
      </c>
      <c r="BX1897" s="195" t="str">
        <f t="shared" si="2190"/>
        <v>BX$12</v>
      </c>
      <c r="BY1897" s="195" t="str">
        <f t="shared" si="2190"/>
        <v>BY$12</v>
      </c>
      <c r="BZ1897" s="195" t="str">
        <f t="shared" si="2190"/>
        <v>BZ$12</v>
      </c>
      <c r="CA1897" s="195" t="str">
        <f t="shared" si="2190"/>
        <v>CA$12</v>
      </c>
      <c r="CB1897" s="195" t="str">
        <f t="shared" si="2190"/>
        <v>CB$12</v>
      </c>
      <c r="CC1897" s="195" t="str">
        <f t="shared" si="2190"/>
        <v>CC$12</v>
      </c>
      <c r="CD1897" s="195" t="str">
        <f t="shared" si="2190"/>
        <v>CD$12</v>
      </c>
      <c r="CE1897" s="195" t="str">
        <f t="shared" ref="CE1897:CL1897" si="2191">CE$16</f>
        <v>CE$12</v>
      </c>
      <c r="CF1897" s="195" t="str">
        <f t="shared" si="2191"/>
        <v>CF$12</v>
      </c>
      <c r="CG1897" s="195" t="str">
        <f t="shared" si="2191"/>
        <v>CG$12</v>
      </c>
      <c r="CH1897" s="195" t="str">
        <f t="shared" si="2191"/>
        <v>CH$12</v>
      </c>
      <c r="CI1897" s="195" t="str">
        <f t="shared" si="2191"/>
        <v>CI$12</v>
      </c>
      <c r="CJ1897" s="195" t="str">
        <f t="shared" si="2191"/>
        <v>CJ$12</v>
      </c>
      <c r="CK1897" s="195" t="str">
        <f t="shared" si="2191"/>
        <v>CK$12</v>
      </c>
      <c r="CL1897" s="195" t="str">
        <f t="shared" si="2191"/>
        <v>CL$12</v>
      </c>
    </row>
    <row r="1898" spans="2:90" x14ac:dyDescent="0.4">
      <c r="B1898" s="171" t="s">
        <v>462</v>
      </c>
      <c r="E1898" s="8"/>
      <c r="H1898" s="196"/>
      <c r="I1898" s="197"/>
      <c r="J1898" s="197"/>
      <c r="K1898" s="198"/>
      <c r="L1898" s="198"/>
      <c r="M1898" s="198"/>
      <c r="N1898" s="198"/>
      <c r="O1898" s="198"/>
      <c r="P1898" s="198"/>
      <c r="R1898" s="198"/>
      <c r="S1898" s="195" t="str">
        <f t="shared" ref="S1898:AX1898" si="2192">S$17</f>
        <v>S$13</v>
      </c>
      <c r="T1898" s="195" t="str">
        <f t="shared" si="2192"/>
        <v>T$13</v>
      </c>
      <c r="U1898" s="195" t="str">
        <f t="shared" si="2192"/>
        <v>U$13</v>
      </c>
      <c r="V1898" s="195" t="str">
        <f t="shared" si="2192"/>
        <v>V$13</v>
      </c>
      <c r="W1898" s="195" t="str">
        <f t="shared" si="2192"/>
        <v>W$13</v>
      </c>
      <c r="X1898" s="195" t="str">
        <f t="shared" si="2192"/>
        <v>X$13</v>
      </c>
      <c r="Y1898" s="195" t="str">
        <f t="shared" si="2192"/>
        <v>Y$13</v>
      </c>
      <c r="Z1898" s="195" t="str">
        <f t="shared" si="2192"/>
        <v>Z$13</v>
      </c>
      <c r="AA1898" s="195" t="str">
        <f t="shared" si="2192"/>
        <v>AA$13</v>
      </c>
      <c r="AB1898" s="195" t="str">
        <f t="shared" si="2192"/>
        <v>AB$13</v>
      </c>
      <c r="AC1898" s="195" t="str">
        <f t="shared" si="2192"/>
        <v>AC$13</v>
      </c>
      <c r="AD1898" s="195" t="str">
        <f t="shared" si="2192"/>
        <v>AD$13</v>
      </c>
      <c r="AE1898" s="195" t="str">
        <f t="shared" si="2192"/>
        <v>AE$13</v>
      </c>
      <c r="AF1898" s="195" t="str">
        <f t="shared" si="2192"/>
        <v>AF$13</v>
      </c>
      <c r="AG1898" s="195" t="str">
        <f t="shared" si="2192"/>
        <v>AG$13</v>
      </c>
      <c r="AH1898" s="195" t="str">
        <f t="shared" si="2192"/>
        <v>AH$13</v>
      </c>
      <c r="AI1898" s="195" t="str">
        <f t="shared" si="2192"/>
        <v>AI$13</v>
      </c>
      <c r="AJ1898" s="195" t="str">
        <f t="shared" si="2192"/>
        <v>AJ$13</v>
      </c>
      <c r="AK1898" s="195" t="str">
        <f t="shared" si="2192"/>
        <v>AK$13</v>
      </c>
      <c r="AL1898" s="195" t="str">
        <f t="shared" si="2192"/>
        <v>AL$13</v>
      </c>
      <c r="AM1898" s="195" t="str">
        <f t="shared" si="2192"/>
        <v>AM$13</v>
      </c>
      <c r="AN1898" s="195" t="str">
        <f t="shared" si="2192"/>
        <v>AN$13</v>
      </c>
      <c r="AO1898" s="195" t="str">
        <f t="shared" si="2192"/>
        <v>AO$13</v>
      </c>
      <c r="AP1898" s="195" t="str">
        <f t="shared" si="2192"/>
        <v>AP$13</v>
      </c>
      <c r="AQ1898" s="195" t="str">
        <f t="shared" si="2192"/>
        <v>AQ$13</v>
      </c>
      <c r="AR1898" s="195" t="str">
        <f t="shared" si="2192"/>
        <v>AR$13</v>
      </c>
      <c r="AS1898" s="195" t="str">
        <f t="shared" si="2192"/>
        <v>AS$13</v>
      </c>
      <c r="AT1898" s="195" t="str">
        <f t="shared" si="2192"/>
        <v>AT$13</v>
      </c>
      <c r="AU1898" s="195" t="str">
        <f t="shared" si="2192"/>
        <v>AU$13</v>
      </c>
      <c r="AV1898" s="195" t="str">
        <f t="shared" si="2192"/>
        <v>AV$13</v>
      </c>
      <c r="AW1898" s="195" t="str">
        <f t="shared" si="2192"/>
        <v>AW$13</v>
      </c>
      <c r="AX1898" s="195" t="str">
        <f t="shared" si="2192"/>
        <v>AX$13</v>
      </c>
      <c r="AY1898" s="195" t="str">
        <f t="shared" ref="AY1898:CD1898" si="2193">AY$17</f>
        <v>AY$13</v>
      </c>
      <c r="AZ1898" s="195" t="str">
        <f t="shared" si="2193"/>
        <v>AZ$13</v>
      </c>
      <c r="BA1898" s="195" t="str">
        <f t="shared" si="2193"/>
        <v>BA$13</v>
      </c>
      <c r="BB1898" s="195" t="str">
        <f t="shared" si="2193"/>
        <v>BB$13</v>
      </c>
      <c r="BC1898" s="195" t="str">
        <f t="shared" si="2193"/>
        <v>BC$13</v>
      </c>
      <c r="BD1898" s="195" t="str">
        <f t="shared" si="2193"/>
        <v>BD$13</v>
      </c>
      <c r="BE1898" s="195" t="str">
        <f t="shared" si="2193"/>
        <v>BE$13</v>
      </c>
      <c r="BF1898" s="195" t="str">
        <f t="shared" si="2193"/>
        <v>BF$13</v>
      </c>
      <c r="BG1898" s="195" t="str">
        <f t="shared" si="2193"/>
        <v>BG$13</v>
      </c>
      <c r="BH1898" s="195" t="str">
        <f t="shared" si="2193"/>
        <v>BH$13</v>
      </c>
      <c r="BI1898" s="195" t="str">
        <f t="shared" si="2193"/>
        <v>BI$13</v>
      </c>
      <c r="BJ1898" s="195" t="str">
        <f t="shared" si="2193"/>
        <v>BJ$13</v>
      </c>
      <c r="BK1898" s="195" t="str">
        <f t="shared" si="2193"/>
        <v>BK$13</v>
      </c>
      <c r="BL1898" s="195" t="str">
        <f t="shared" si="2193"/>
        <v>BL$13</v>
      </c>
      <c r="BM1898" s="195" t="str">
        <f t="shared" si="2193"/>
        <v>BM$13</v>
      </c>
      <c r="BN1898" s="195" t="str">
        <f t="shared" si="2193"/>
        <v>BN$13</v>
      </c>
      <c r="BO1898" s="195" t="str">
        <f t="shared" si="2193"/>
        <v>BO$13</v>
      </c>
      <c r="BP1898" s="195" t="str">
        <f t="shared" si="2193"/>
        <v>BP$13</v>
      </c>
      <c r="BQ1898" s="195" t="str">
        <f t="shared" si="2193"/>
        <v>BQ$13</v>
      </c>
      <c r="BR1898" s="195" t="str">
        <f t="shared" si="2193"/>
        <v>BR$13</v>
      </c>
      <c r="BS1898" s="195" t="str">
        <f t="shared" si="2193"/>
        <v>BS$13</v>
      </c>
      <c r="BT1898" s="195" t="str">
        <f t="shared" si="2193"/>
        <v>BT$13</v>
      </c>
      <c r="BU1898" s="195" t="str">
        <f t="shared" si="2193"/>
        <v>BU$13</v>
      </c>
      <c r="BV1898" s="195" t="str">
        <f t="shared" si="2193"/>
        <v>BV$13</v>
      </c>
      <c r="BW1898" s="195" t="str">
        <f t="shared" si="2193"/>
        <v>BW$13</v>
      </c>
      <c r="BX1898" s="195" t="str">
        <f t="shared" si="2193"/>
        <v>BX$13</v>
      </c>
      <c r="BY1898" s="195" t="str">
        <f t="shared" si="2193"/>
        <v>BY$13</v>
      </c>
      <c r="BZ1898" s="195" t="str">
        <f t="shared" si="2193"/>
        <v>BZ$13</v>
      </c>
      <c r="CA1898" s="195" t="str">
        <f t="shared" si="2193"/>
        <v>CA$13</v>
      </c>
      <c r="CB1898" s="195" t="str">
        <f t="shared" si="2193"/>
        <v>CB$13</v>
      </c>
      <c r="CC1898" s="195" t="str">
        <f t="shared" si="2193"/>
        <v>CC$13</v>
      </c>
      <c r="CD1898" s="195" t="str">
        <f t="shared" si="2193"/>
        <v>CD$13</v>
      </c>
      <c r="CE1898" s="195" t="str">
        <f t="shared" ref="CE1898:CL1898" si="2194">CE$17</f>
        <v>CE$13</v>
      </c>
      <c r="CF1898" s="195" t="str">
        <f t="shared" si="2194"/>
        <v>CF$13</v>
      </c>
      <c r="CG1898" s="195" t="str">
        <f t="shared" si="2194"/>
        <v>CG$13</v>
      </c>
      <c r="CH1898" s="195" t="str">
        <f t="shared" si="2194"/>
        <v>CH$13</v>
      </c>
      <c r="CI1898" s="195" t="str">
        <f t="shared" si="2194"/>
        <v>CI$13</v>
      </c>
      <c r="CJ1898" s="195" t="str">
        <f t="shared" si="2194"/>
        <v>CJ$13</v>
      </c>
      <c r="CK1898" s="195" t="str">
        <f t="shared" si="2194"/>
        <v>CK$13</v>
      </c>
      <c r="CL1898" s="195" t="str">
        <f t="shared" si="2194"/>
        <v>CL$13</v>
      </c>
    </row>
    <row r="1899" spans="2:90" x14ac:dyDescent="0.4">
      <c r="B1899" s="171" t="s">
        <v>491</v>
      </c>
      <c r="E1899" s="8"/>
      <c r="H1899" s="196"/>
      <c r="I1899" s="197"/>
      <c r="J1899" s="197"/>
      <c r="K1899" s="198"/>
      <c r="L1899" s="198"/>
      <c r="M1899" s="198"/>
      <c r="N1899" s="198"/>
      <c r="O1899" s="198"/>
      <c r="P1899" s="198"/>
      <c r="R1899" s="198"/>
      <c r="S1899" s="186"/>
      <c r="T1899" s="186"/>
      <c r="U1899" s="186"/>
      <c r="V1899" s="186"/>
      <c r="W1899" s="186"/>
      <c r="X1899" s="186"/>
      <c r="Y1899" s="186"/>
      <c r="Z1899" s="186"/>
      <c r="AA1899" s="186"/>
      <c r="AB1899" s="186"/>
      <c r="AC1899" s="186"/>
      <c r="AD1899" s="186"/>
      <c r="AE1899" s="186"/>
      <c r="AF1899" s="186"/>
      <c r="AG1899" s="186"/>
      <c r="AH1899" s="186"/>
      <c r="AI1899" s="186"/>
      <c r="AJ1899" s="186"/>
      <c r="AK1899" s="186"/>
      <c r="AL1899" s="186"/>
      <c r="AM1899" s="186"/>
      <c r="AN1899" s="186"/>
      <c r="AO1899" s="186"/>
      <c r="AP1899" s="186"/>
      <c r="AQ1899" s="186"/>
      <c r="AR1899" s="186"/>
      <c r="AS1899" s="186"/>
      <c r="AT1899" s="186"/>
      <c r="AU1899" s="186"/>
      <c r="AV1899" s="186"/>
      <c r="AW1899" s="186"/>
      <c r="AX1899" s="186"/>
      <c r="AY1899" s="186"/>
      <c r="AZ1899" s="186"/>
      <c r="BA1899" s="186"/>
      <c r="BB1899" s="186"/>
      <c r="BC1899" s="186"/>
      <c r="BD1899" s="186"/>
      <c r="BE1899" s="186"/>
      <c r="BF1899" s="186"/>
      <c r="BG1899" s="186"/>
      <c r="BH1899" s="186"/>
      <c r="BI1899" s="186"/>
      <c r="BJ1899" s="186"/>
      <c r="BK1899" s="186"/>
      <c r="BL1899" s="186"/>
      <c r="BM1899" s="186"/>
      <c r="BN1899" s="186"/>
      <c r="BO1899" s="186"/>
      <c r="BP1899" s="186"/>
      <c r="BQ1899" s="186"/>
      <c r="BR1899" s="186"/>
      <c r="BS1899" s="186"/>
      <c r="BT1899" s="186"/>
      <c r="BU1899" s="186"/>
      <c r="BV1899" s="186"/>
      <c r="BW1899" s="186"/>
      <c r="BX1899" s="186"/>
      <c r="BY1899" s="186"/>
      <c r="BZ1899" s="186"/>
      <c r="CA1899" s="186"/>
      <c r="CB1899" s="186"/>
      <c r="CC1899" s="186"/>
      <c r="CD1899" s="186"/>
      <c r="CE1899" s="186"/>
      <c r="CF1899" s="186"/>
      <c r="CG1899" s="186"/>
      <c r="CH1899" s="186"/>
      <c r="CI1899" s="186"/>
      <c r="CJ1899" s="186"/>
      <c r="CK1899" s="186"/>
      <c r="CL1899" s="186"/>
    </row>
    <row r="1900" spans="2:90" x14ac:dyDescent="0.4">
      <c r="B1900" s="171" t="s">
        <v>505</v>
      </c>
      <c r="E1900" s="8"/>
      <c r="H1900" s="196"/>
      <c r="I1900" s="197"/>
      <c r="J1900" s="197"/>
      <c r="K1900" s="198"/>
      <c r="L1900" s="198"/>
      <c r="M1900" s="198"/>
      <c r="N1900" s="198"/>
      <c r="O1900" s="198"/>
      <c r="P1900" s="198"/>
      <c r="R1900" s="198"/>
      <c r="S1900" s="186"/>
      <c r="T1900" s="186"/>
      <c r="U1900" s="186"/>
      <c r="V1900" s="186"/>
      <c r="W1900" s="186"/>
      <c r="X1900" s="186"/>
      <c r="Y1900" s="186"/>
      <c r="Z1900" s="186"/>
      <c r="AA1900" s="186"/>
      <c r="AB1900" s="186"/>
      <c r="AC1900" s="186"/>
      <c r="AD1900" s="186"/>
      <c r="AE1900" s="186"/>
      <c r="AF1900" s="186"/>
      <c r="AG1900" s="186"/>
      <c r="AH1900" s="186"/>
      <c r="AI1900" s="186"/>
      <c r="AJ1900" s="186"/>
      <c r="AK1900" s="186"/>
      <c r="AL1900" s="186"/>
      <c r="AM1900" s="186"/>
      <c r="AN1900" s="186"/>
      <c r="AO1900" s="186"/>
      <c r="AP1900" s="186"/>
      <c r="AQ1900" s="186"/>
      <c r="AR1900" s="186"/>
      <c r="AS1900" s="186"/>
      <c r="AT1900" s="186"/>
      <c r="AU1900" s="186"/>
      <c r="AV1900" s="186"/>
      <c r="AW1900" s="186"/>
      <c r="AX1900" s="186"/>
      <c r="AY1900" s="186"/>
      <c r="AZ1900" s="186"/>
      <c r="BA1900" s="186"/>
      <c r="BB1900" s="186"/>
      <c r="BC1900" s="186"/>
      <c r="BD1900" s="186"/>
      <c r="BE1900" s="186"/>
      <c r="BF1900" s="186"/>
      <c r="BG1900" s="186"/>
      <c r="BH1900" s="186"/>
      <c r="BI1900" s="186"/>
      <c r="BJ1900" s="186"/>
      <c r="BK1900" s="186"/>
      <c r="BL1900" s="186"/>
      <c r="BM1900" s="186"/>
      <c r="BN1900" s="186"/>
      <c r="BO1900" s="186"/>
      <c r="BP1900" s="186"/>
      <c r="BQ1900" s="186"/>
      <c r="BR1900" s="186"/>
      <c r="BS1900" s="186"/>
      <c r="BT1900" s="186"/>
      <c r="BU1900" s="186"/>
      <c r="BV1900" s="186"/>
      <c r="BW1900" s="186"/>
      <c r="BX1900" s="186"/>
      <c r="BY1900" s="186"/>
      <c r="BZ1900" s="186"/>
      <c r="CA1900" s="186"/>
      <c r="CB1900" s="186"/>
      <c r="CC1900" s="186"/>
      <c r="CD1900" s="186"/>
      <c r="CE1900" s="186"/>
      <c r="CF1900" s="186"/>
      <c r="CG1900" s="186"/>
      <c r="CH1900" s="186"/>
      <c r="CI1900" s="186"/>
      <c r="CJ1900" s="186"/>
      <c r="CK1900" s="186"/>
      <c r="CL1900" s="186"/>
    </row>
    <row r="1901" spans="2:90" x14ac:dyDescent="0.4">
      <c r="B1901" s="171" t="s">
        <v>463</v>
      </c>
      <c r="E1901" s="8"/>
      <c r="H1901" s="196"/>
      <c r="I1901" s="197"/>
      <c r="J1901" s="197"/>
      <c r="K1901" s="198"/>
      <c r="L1901" s="198"/>
      <c r="M1901" s="198"/>
      <c r="N1901" s="198"/>
      <c r="O1901" s="198"/>
      <c r="P1901" s="198"/>
      <c r="R1901" s="198"/>
      <c r="S1901" s="186" t="str">
        <f t="shared" ref="S1901:AX1901" si="2195">S$18</f>
        <v>S$14</v>
      </c>
      <c r="T1901" s="186" t="str">
        <f t="shared" si="2195"/>
        <v>T$14</v>
      </c>
      <c r="U1901" s="186" t="str">
        <f t="shared" si="2195"/>
        <v>U$14</v>
      </c>
      <c r="V1901" s="186" t="str">
        <f t="shared" si="2195"/>
        <v>V$14</v>
      </c>
      <c r="W1901" s="186" t="str">
        <f t="shared" si="2195"/>
        <v>W$14</v>
      </c>
      <c r="X1901" s="186" t="str">
        <f t="shared" si="2195"/>
        <v>X$14</v>
      </c>
      <c r="Y1901" s="186" t="str">
        <f t="shared" si="2195"/>
        <v>Y$14</v>
      </c>
      <c r="Z1901" s="186" t="str">
        <f t="shared" si="2195"/>
        <v>Z$14</v>
      </c>
      <c r="AA1901" s="186" t="str">
        <f t="shared" si="2195"/>
        <v>AA$14</v>
      </c>
      <c r="AB1901" s="186" t="str">
        <f t="shared" si="2195"/>
        <v>AB$14</v>
      </c>
      <c r="AC1901" s="186" t="str">
        <f t="shared" si="2195"/>
        <v>AC$14</v>
      </c>
      <c r="AD1901" s="186" t="str">
        <f t="shared" si="2195"/>
        <v>AD$14</v>
      </c>
      <c r="AE1901" s="186" t="str">
        <f t="shared" si="2195"/>
        <v>AE$14</v>
      </c>
      <c r="AF1901" s="186" t="str">
        <f t="shared" si="2195"/>
        <v>AF$14</v>
      </c>
      <c r="AG1901" s="186" t="str">
        <f t="shared" si="2195"/>
        <v>AG$14</v>
      </c>
      <c r="AH1901" s="186" t="str">
        <f t="shared" si="2195"/>
        <v>AH$14</v>
      </c>
      <c r="AI1901" s="186" t="str">
        <f t="shared" si="2195"/>
        <v>AI$14</v>
      </c>
      <c r="AJ1901" s="186" t="str">
        <f t="shared" si="2195"/>
        <v>AJ$14</v>
      </c>
      <c r="AK1901" s="186" t="str">
        <f t="shared" si="2195"/>
        <v>AK$14</v>
      </c>
      <c r="AL1901" s="186" t="str">
        <f t="shared" si="2195"/>
        <v>AL$14</v>
      </c>
      <c r="AM1901" s="186" t="str">
        <f t="shared" si="2195"/>
        <v>AM$14</v>
      </c>
      <c r="AN1901" s="186" t="str">
        <f t="shared" si="2195"/>
        <v>AN$14</v>
      </c>
      <c r="AO1901" s="186" t="str">
        <f t="shared" si="2195"/>
        <v>AO$14</v>
      </c>
      <c r="AP1901" s="186" t="str">
        <f t="shared" si="2195"/>
        <v>AP$14</v>
      </c>
      <c r="AQ1901" s="186" t="str">
        <f t="shared" si="2195"/>
        <v>AQ$14</v>
      </c>
      <c r="AR1901" s="186" t="str">
        <f t="shared" si="2195"/>
        <v>AR$14</v>
      </c>
      <c r="AS1901" s="186" t="str">
        <f t="shared" si="2195"/>
        <v>AS$14</v>
      </c>
      <c r="AT1901" s="186" t="str">
        <f t="shared" si="2195"/>
        <v>AT$14</v>
      </c>
      <c r="AU1901" s="186" t="str">
        <f t="shared" si="2195"/>
        <v>AU$14</v>
      </c>
      <c r="AV1901" s="186" t="str">
        <f t="shared" si="2195"/>
        <v>AV$14</v>
      </c>
      <c r="AW1901" s="186" t="str">
        <f t="shared" si="2195"/>
        <v>AW$14</v>
      </c>
      <c r="AX1901" s="186" t="str">
        <f t="shared" si="2195"/>
        <v>AX$14</v>
      </c>
      <c r="AY1901" s="186" t="str">
        <f t="shared" ref="AY1901:CD1901" si="2196">AY$18</f>
        <v>AY$14</v>
      </c>
      <c r="AZ1901" s="186" t="str">
        <f t="shared" si="2196"/>
        <v>AZ$14</v>
      </c>
      <c r="BA1901" s="186" t="str">
        <f t="shared" si="2196"/>
        <v>BA$14</v>
      </c>
      <c r="BB1901" s="186" t="str">
        <f t="shared" si="2196"/>
        <v>BB$14</v>
      </c>
      <c r="BC1901" s="186" t="str">
        <f t="shared" si="2196"/>
        <v>BC$14</v>
      </c>
      <c r="BD1901" s="186" t="str">
        <f t="shared" si="2196"/>
        <v>BD$14</v>
      </c>
      <c r="BE1901" s="186" t="str">
        <f t="shared" si="2196"/>
        <v>BE$14</v>
      </c>
      <c r="BF1901" s="186" t="str">
        <f t="shared" si="2196"/>
        <v>BF$14</v>
      </c>
      <c r="BG1901" s="186" t="str">
        <f t="shared" si="2196"/>
        <v>BG$14</v>
      </c>
      <c r="BH1901" s="186" t="str">
        <f t="shared" si="2196"/>
        <v>BH$14</v>
      </c>
      <c r="BI1901" s="186" t="str">
        <f t="shared" si="2196"/>
        <v>BI$14</v>
      </c>
      <c r="BJ1901" s="186" t="str">
        <f t="shared" si="2196"/>
        <v>BJ$14</v>
      </c>
      <c r="BK1901" s="186" t="str">
        <f t="shared" si="2196"/>
        <v>BK$14</v>
      </c>
      <c r="BL1901" s="186" t="str">
        <f t="shared" si="2196"/>
        <v>BL$14</v>
      </c>
      <c r="BM1901" s="186" t="str">
        <f t="shared" si="2196"/>
        <v>BM$14</v>
      </c>
      <c r="BN1901" s="186" t="str">
        <f t="shared" si="2196"/>
        <v>BN$14</v>
      </c>
      <c r="BO1901" s="186" t="str">
        <f t="shared" si="2196"/>
        <v>BO$14</v>
      </c>
      <c r="BP1901" s="186" t="str">
        <f t="shared" si="2196"/>
        <v>BP$14</v>
      </c>
      <c r="BQ1901" s="186" t="str">
        <f t="shared" si="2196"/>
        <v>BQ$14</v>
      </c>
      <c r="BR1901" s="186" t="str">
        <f t="shared" si="2196"/>
        <v>BR$14</v>
      </c>
      <c r="BS1901" s="186" t="str">
        <f t="shared" si="2196"/>
        <v>BS$14</v>
      </c>
      <c r="BT1901" s="186" t="str">
        <f t="shared" si="2196"/>
        <v>BT$14</v>
      </c>
      <c r="BU1901" s="186" t="str">
        <f t="shared" si="2196"/>
        <v>BU$14</v>
      </c>
      <c r="BV1901" s="186" t="str">
        <f t="shared" si="2196"/>
        <v>BV$14</v>
      </c>
      <c r="BW1901" s="186" t="str">
        <f t="shared" si="2196"/>
        <v>BW$14</v>
      </c>
      <c r="BX1901" s="186" t="str">
        <f t="shared" si="2196"/>
        <v>BX$14</v>
      </c>
      <c r="BY1901" s="186" t="str">
        <f t="shared" si="2196"/>
        <v>BY$14</v>
      </c>
      <c r="BZ1901" s="186" t="str">
        <f t="shared" si="2196"/>
        <v>BZ$14</v>
      </c>
      <c r="CA1901" s="186" t="str">
        <f t="shared" si="2196"/>
        <v>CA$14</v>
      </c>
      <c r="CB1901" s="186" t="str">
        <f t="shared" si="2196"/>
        <v>CB$14</v>
      </c>
      <c r="CC1901" s="186" t="str">
        <f t="shared" si="2196"/>
        <v>CC$14</v>
      </c>
      <c r="CD1901" s="186" t="str">
        <f t="shared" si="2196"/>
        <v>CD$14</v>
      </c>
      <c r="CE1901" s="186" t="str">
        <f t="shared" ref="CE1901:CL1901" si="2197">CE$18</f>
        <v>CE$14</v>
      </c>
      <c r="CF1901" s="186" t="str">
        <f t="shared" si="2197"/>
        <v>CF$14</v>
      </c>
      <c r="CG1901" s="186" t="str">
        <f t="shared" si="2197"/>
        <v>CG$14</v>
      </c>
      <c r="CH1901" s="186" t="str">
        <f t="shared" si="2197"/>
        <v>CH$14</v>
      </c>
      <c r="CI1901" s="186" t="str">
        <f t="shared" si="2197"/>
        <v>CI$14</v>
      </c>
      <c r="CJ1901" s="186" t="str">
        <f t="shared" si="2197"/>
        <v>CJ$14</v>
      </c>
      <c r="CK1901" s="186" t="str">
        <f t="shared" si="2197"/>
        <v>CK$14</v>
      </c>
      <c r="CL1901" s="186" t="str">
        <f t="shared" si="2197"/>
        <v>CL$14</v>
      </c>
    </row>
    <row r="1902" spans="2:90" x14ac:dyDescent="0.4">
      <c r="B1902" s="171" t="s">
        <v>464</v>
      </c>
      <c r="E1902" s="8"/>
      <c r="H1902" s="196"/>
      <c r="I1902" s="197"/>
      <c r="J1902" s="197"/>
      <c r="K1902" s="198"/>
      <c r="L1902" s="198"/>
      <c r="M1902" s="198"/>
      <c r="N1902" s="198"/>
      <c r="O1902" s="198"/>
      <c r="P1902" s="198"/>
      <c r="R1902" s="198"/>
      <c r="S1902" s="186" t="str">
        <f t="shared" ref="S1902:AX1902" si="2198">S$19</f>
        <v>S$15</v>
      </c>
      <c r="T1902" s="186" t="str">
        <f t="shared" si="2198"/>
        <v>T$15</v>
      </c>
      <c r="U1902" s="186" t="str">
        <f t="shared" si="2198"/>
        <v>U$15</v>
      </c>
      <c r="V1902" s="186" t="str">
        <f t="shared" si="2198"/>
        <v>V$15</v>
      </c>
      <c r="W1902" s="186" t="str">
        <f t="shared" si="2198"/>
        <v>W$15</v>
      </c>
      <c r="X1902" s="186" t="str">
        <f t="shared" si="2198"/>
        <v>X$15</v>
      </c>
      <c r="Y1902" s="186" t="str">
        <f t="shared" si="2198"/>
        <v>Y$15</v>
      </c>
      <c r="Z1902" s="186" t="str">
        <f t="shared" si="2198"/>
        <v>Z$15</v>
      </c>
      <c r="AA1902" s="186" t="str">
        <f t="shared" si="2198"/>
        <v>AA$15</v>
      </c>
      <c r="AB1902" s="186" t="str">
        <f t="shared" si="2198"/>
        <v>AB$15</v>
      </c>
      <c r="AC1902" s="186" t="str">
        <f t="shared" si="2198"/>
        <v>AC$15</v>
      </c>
      <c r="AD1902" s="186" t="str">
        <f t="shared" si="2198"/>
        <v>AD$15</v>
      </c>
      <c r="AE1902" s="186" t="str">
        <f t="shared" si="2198"/>
        <v>AE$15</v>
      </c>
      <c r="AF1902" s="186" t="str">
        <f t="shared" si="2198"/>
        <v>AF$15</v>
      </c>
      <c r="AG1902" s="186" t="str">
        <f t="shared" si="2198"/>
        <v>AG$15</v>
      </c>
      <c r="AH1902" s="186" t="str">
        <f t="shared" si="2198"/>
        <v>AH$15</v>
      </c>
      <c r="AI1902" s="186" t="str">
        <f t="shared" si="2198"/>
        <v>AI$15</v>
      </c>
      <c r="AJ1902" s="186" t="str">
        <f t="shared" si="2198"/>
        <v>AJ$15</v>
      </c>
      <c r="AK1902" s="186" t="str">
        <f t="shared" si="2198"/>
        <v>AK$15</v>
      </c>
      <c r="AL1902" s="186" t="str">
        <f t="shared" si="2198"/>
        <v>AL$15</v>
      </c>
      <c r="AM1902" s="186" t="str">
        <f t="shared" si="2198"/>
        <v>AM$15</v>
      </c>
      <c r="AN1902" s="186" t="str">
        <f t="shared" si="2198"/>
        <v>AN$15</v>
      </c>
      <c r="AO1902" s="186" t="str">
        <f t="shared" si="2198"/>
        <v>AO$15</v>
      </c>
      <c r="AP1902" s="186" t="str">
        <f t="shared" si="2198"/>
        <v>AP$15</v>
      </c>
      <c r="AQ1902" s="186" t="str">
        <f t="shared" si="2198"/>
        <v>AQ$15</v>
      </c>
      <c r="AR1902" s="186" t="str">
        <f t="shared" si="2198"/>
        <v>AR$15</v>
      </c>
      <c r="AS1902" s="186" t="str">
        <f t="shared" si="2198"/>
        <v>AS$15</v>
      </c>
      <c r="AT1902" s="186" t="str">
        <f t="shared" si="2198"/>
        <v>AT$15</v>
      </c>
      <c r="AU1902" s="186" t="str">
        <f t="shared" si="2198"/>
        <v>AU$15</v>
      </c>
      <c r="AV1902" s="186" t="str">
        <f t="shared" si="2198"/>
        <v>AV$15</v>
      </c>
      <c r="AW1902" s="186" t="str">
        <f t="shared" si="2198"/>
        <v>AW$15</v>
      </c>
      <c r="AX1902" s="186" t="str">
        <f t="shared" si="2198"/>
        <v>AX$15</v>
      </c>
      <c r="AY1902" s="186" t="str">
        <f t="shared" ref="AY1902:CD1902" si="2199">AY$19</f>
        <v>AY$15</v>
      </c>
      <c r="AZ1902" s="186" t="str">
        <f t="shared" si="2199"/>
        <v>AZ$15</v>
      </c>
      <c r="BA1902" s="186" t="str">
        <f t="shared" si="2199"/>
        <v>BA$15</v>
      </c>
      <c r="BB1902" s="186" t="str">
        <f t="shared" si="2199"/>
        <v>BB$15</v>
      </c>
      <c r="BC1902" s="186" t="str">
        <f t="shared" si="2199"/>
        <v>BC$15</v>
      </c>
      <c r="BD1902" s="186" t="str">
        <f t="shared" si="2199"/>
        <v>BD$15</v>
      </c>
      <c r="BE1902" s="186" t="str">
        <f t="shared" si="2199"/>
        <v>BE$15</v>
      </c>
      <c r="BF1902" s="186" t="str">
        <f t="shared" si="2199"/>
        <v>BF$15</v>
      </c>
      <c r="BG1902" s="186" t="str">
        <f t="shared" si="2199"/>
        <v>BG$15</v>
      </c>
      <c r="BH1902" s="186" t="str">
        <f t="shared" si="2199"/>
        <v>BH$15</v>
      </c>
      <c r="BI1902" s="186" t="str">
        <f t="shared" si="2199"/>
        <v>BI$15</v>
      </c>
      <c r="BJ1902" s="186" t="str">
        <f t="shared" si="2199"/>
        <v>BJ$15</v>
      </c>
      <c r="BK1902" s="186" t="str">
        <f t="shared" si="2199"/>
        <v>BK$15</v>
      </c>
      <c r="BL1902" s="186" t="str">
        <f t="shared" si="2199"/>
        <v>BL$15</v>
      </c>
      <c r="BM1902" s="186" t="str">
        <f t="shared" si="2199"/>
        <v>BM$15</v>
      </c>
      <c r="BN1902" s="186" t="str">
        <f t="shared" si="2199"/>
        <v>BN$15</v>
      </c>
      <c r="BO1902" s="186" t="str">
        <f t="shared" si="2199"/>
        <v>BO$15</v>
      </c>
      <c r="BP1902" s="186" t="str">
        <f t="shared" si="2199"/>
        <v>BP$15</v>
      </c>
      <c r="BQ1902" s="186" t="str">
        <f t="shared" si="2199"/>
        <v>BQ$15</v>
      </c>
      <c r="BR1902" s="186" t="str">
        <f t="shared" si="2199"/>
        <v>BR$15</v>
      </c>
      <c r="BS1902" s="186" t="str">
        <f t="shared" si="2199"/>
        <v>BS$15</v>
      </c>
      <c r="BT1902" s="186" t="str">
        <f t="shared" si="2199"/>
        <v>BT$15</v>
      </c>
      <c r="BU1902" s="186" t="str">
        <f t="shared" si="2199"/>
        <v>BU$15</v>
      </c>
      <c r="BV1902" s="186" t="str">
        <f t="shared" si="2199"/>
        <v>BV$15</v>
      </c>
      <c r="BW1902" s="186" t="str">
        <f t="shared" si="2199"/>
        <v>BW$15</v>
      </c>
      <c r="BX1902" s="186" t="str">
        <f t="shared" si="2199"/>
        <v>BX$15</v>
      </c>
      <c r="BY1902" s="186" t="str">
        <f t="shared" si="2199"/>
        <v>BY$15</v>
      </c>
      <c r="BZ1902" s="186" t="str">
        <f t="shared" si="2199"/>
        <v>BZ$15</v>
      </c>
      <c r="CA1902" s="186" t="str">
        <f t="shared" si="2199"/>
        <v>CA$15</v>
      </c>
      <c r="CB1902" s="186" t="str">
        <f t="shared" si="2199"/>
        <v>CB$15</v>
      </c>
      <c r="CC1902" s="186" t="str">
        <f t="shared" si="2199"/>
        <v>CC$15</v>
      </c>
      <c r="CD1902" s="186" t="str">
        <f t="shared" si="2199"/>
        <v>CD$15</v>
      </c>
      <c r="CE1902" s="186" t="str">
        <f t="shared" ref="CE1902:CL1902" si="2200">CE$19</f>
        <v>CE$15</v>
      </c>
      <c r="CF1902" s="186" t="str">
        <f t="shared" si="2200"/>
        <v>CF$15</v>
      </c>
      <c r="CG1902" s="186" t="str">
        <f t="shared" si="2200"/>
        <v>CG$15</v>
      </c>
      <c r="CH1902" s="186" t="str">
        <f t="shared" si="2200"/>
        <v>CH$15</v>
      </c>
      <c r="CI1902" s="186" t="str">
        <f t="shared" si="2200"/>
        <v>CI$15</v>
      </c>
      <c r="CJ1902" s="186" t="str">
        <f t="shared" si="2200"/>
        <v>CJ$15</v>
      </c>
      <c r="CK1902" s="186" t="str">
        <f t="shared" si="2200"/>
        <v>CK$15</v>
      </c>
      <c r="CL1902" s="186" t="str">
        <f t="shared" si="2200"/>
        <v>CL$15</v>
      </c>
    </row>
    <row r="1903" spans="2:90" x14ac:dyDescent="0.4">
      <c r="B1903" s="66" t="s">
        <v>284</v>
      </c>
      <c r="C1903" s="31"/>
      <c r="D1903" t="s">
        <v>758</v>
      </c>
      <c r="E1903" s="8" t="str">
        <f t="shared" ref="E1903:E1960" si="2201">ROW()&amp;" "&amp;D1903</f>
        <v>1903 FAINT-S</v>
      </c>
      <c r="F1903" t="s">
        <v>446</v>
      </c>
      <c r="G1903" s="31" t="s">
        <v>81</v>
      </c>
      <c r="H1903" s="22"/>
      <c r="I1903" s="287"/>
      <c r="J1903" s="287"/>
      <c r="K1903" s="22"/>
      <c r="L1903" s="22"/>
      <c r="M1903" s="22"/>
      <c r="N1903" s="22"/>
      <c r="O1903" s="22"/>
      <c r="P1903" s="22"/>
      <c r="R1903" s="66"/>
      <c r="S1903" s="288"/>
      <c r="T1903" s="288"/>
      <c r="U1903" s="288"/>
      <c r="V1903" s="288"/>
      <c r="W1903" s="288"/>
      <c r="X1903" s="288"/>
      <c r="Y1903" s="288"/>
      <c r="Z1903" s="288"/>
      <c r="AA1903" s="288"/>
      <c r="AB1903" s="288"/>
      <c r="AC1903" s="288"/>
      <c r="AD1903" s="288"/>
      <c r="AE1903" s="288"/>
      <c r="AF1903" s="288"/>
      <c r="AG1903" s="288"/>
      <c r="AH1903" s="288"/>
      <c r="AI1903" s="288"/>
      <c r="AJ1903" s="288"/>
      <c r="AK1903" s="288"/>
      <c r="AL1903" s="288"/>
      <c r="AM1903" s="288"/>
      <c r="AN1903" s="288"/>
      <c r="AO1903" s="288"/>
      <c r="AP1903" s="288"/>
      <c r="AQ1903" s="288"/>
      <c r="AR1903" s="288"/>
      <c r="AS1903" s="288"/>
      <c r="AT1903" s="288"/>
      <c r="AU1903" s="288"/>
      <c r="AV1903" s="288"/>
      <c r="AW1903" s="288"/>
      <c r="AX1903" s="288"/>
      <c r="AY1903" s="288"/>
      <c r="AZ1903" s="288"/>
      <c r="BA1903" s="288"/>
      <c r="BB1903" s="288"/>
      <c r="BC1903" s="288"/>
      <c r="BD1903" s="288"/>
      <c r="BE1903" s="288"/>
      <c r="BF1903" s="288"/>
      <c r="BG1903" s="288"/>
      <c r="BH1903" s="288"/>
      <c r="BI1903" s="288"/>
      <c r="BJ1903" s="288"/>
      <c r="BK1903" s="288"/>
      <c r="BL1903" s="288"/>
      <c r="BM1903" s="288"/>
      <c r="BN1903" s="288"/>
      <c r="BO1903" s="288"/>
      <c r="BP1903" s="288"/>
      <c r="BQ1903" s="288"/>
      <c r="BR1903" s="288"/>
      <c r="BS1903" s="288"/>
      <c r="BT1903" s="288"/>
      <c r="BU1903" s="288"/>
      <c r="BV1903" s="288"/>
      <c r="BW1903" s="288"/>
      <c r="BX1903" s="288"/>
      <c r="BY1903" s="288"/>
      <c r="BZ1903" s="288"/>
      <c r="CA1903" s="288"/>
      <c r="CB1903" s="288"/>
      <c r="CC1903" s="288"/>
      <c r="CD1903" s="288"/>
      <c r="CE1903" s="288"/>
      <c r="CF1903" s="288"/>
      <c r="CG1903" s="288"/>
      <c r="CH1903" s="288"/>
      <c r="CI1903" s="288"/>
      <c r="CJ1903" s="288"/>
      <c r="CK1903" s="288"/>
      <c r="CL1903" s="288"/>
    </row>
    <row r="1904" spans="2:90" x14ac:dyDescent="0.4">
      <c r="B1904" s="95" t="str">
        <f>"Assumptions - "&amp;B1903</f>
        <v>Assumptions - Volume driven secondary intangible assets:</v>
      </c>
      <c r="C1904" s="8"/>
      <c r="D1904" t="s">
        <v>758</v>
      </c>
      <c r="E1904" s="8" t="str">
        <f t="shared" ref="E1904" si="2202">ROW()&amp;" "&amp;D1904</f>
        <v>1904 FAINT-S</v>
      </c>
      <c r="G1904" s="8" t="str">
        <f t="shared" ref="G1904:G1920" si="2203">E1904</f>
        <v>1904 FAINT-S</v>
      </c>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row>
    <row r="1905" spans="2:90" x14ac:dyDescent="0.4">
      <c r="B1905" s="141" t="s">
        <v>206</v>
      </c>
      <c r="C1905" s="8"/>
      <c r="D1905" t="s">
        <v>758</v>
      </c>
      <c r="E1905" s="8" t="str">
        <f t="shared" si="2201"/>
        <v>1905 FAINT-S</v>
      </c>
      <c r="G1905" s="8" t="str">
        <f t="shared" si="2203"/>
        <v>1905 FAINT-S</v>
      </c>
      <c r="H1905" s="57">
        <v>5</v>
      </c>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row>
    <row r="1906" spans="2:90" x14ac:dyDescent="0.4">
      <c r="B1906" s="141" t="s">
        <v>207</v>
      </c>
      <c r="C1906" s="8"/>
      <c r="D1906" t="s">
        <v>758</v>
      </c>
      <c r="E1906" s="8" t="str">
        <f t="shared" si="2201"/>
        <v>1906 FAINT-S</v>
      </c>
      <c r="G1906" s="8" t="str">
        <f t="shared" si="2203"/>
        <v>1906 FAINT-S</v>
      </c>
      <c r="H1906" s="57">
        <v>0</v>
      </c>
      <c r="S1906" s="72"/>
      <c r="T1906" s="72"/>
      <c r="U1906" s="72"/>
      <c r="V1906" s="72"/>
      <c r="W1906" s="72"/>
      <c r="X1906" s="72"/>
      <c r="Y1906" s="72"/>
      <c r="Z1906" s="72"/>
      <c r="AA1906" s="72"/>
      <c r="AB1906" s="72"/>
      <c r="AC1906" s="72"/>
      <c r="AD1906" s="72"/>
      <c r="AE1906" s="72"/>
      <c r="AF1906" s="72"/>
      <c r="AG1906" s="72"/>
      <c r="AH1906" s="72"/>
      <c r="AI1906" s="72"/>
      <c r="AJ1906" s="72"/>
      <c r="AK1906" s="72"/>
      <c r="AL1906" s="72"/>
      <c r="AM1906" s="72"/>
      <c r="AN1906" s="72"/>
      <c r="AO1906" s="72"/>
      <c r="AP1906" s="72"/>
      <c r="AQ1906" s="72"/>
      <c r="AR1906" s="72"/>
      <c r="AS1906" s="72"/>
      <c r="AT1906" s="72"/>
      <c r="AU1906" s="72"/>
      <c r="AV1906" s="72"/>
      <c r="AW1906" s="72"/>
      <c r="AX1906" s="72"/>
      <c r="AY1906" s="72"/>
      <c r="AZ1906" s="72"/>
      <c r="BA1906" s="72"/>
      <c r="BB1906" s="72"/>
      <c r="BC1906" s="72"/>
      <c r="BD1906" s="72"/>
      <c r="BE1906" s="72"/>
      <c r="BF1906" s="72"/>
      <c r="BG1906" s="72"/>
      <c r="BH1906" s="72"/>
      <c r="BI1906" s="72"/>
      <c r="BJ1906" s="72"/>
      <c r="BK1906" s="72"/>
      <c r="BL1906" s="72"/>
      <c r="BM1906" s="72"/>
      <c r="BN1906" s="72"/>
      <c r="BO1906" s="72"/>
      <c r="BP1906" s="72"/>
      <c r="BQ1906" s="72"/>
      <c r="BR1906" s="72"/>
      <c r="BS1906" s="72"/>
      <c r="BT1906" s="72"/>
      <c r="BU1906" s="72"/>
      <c r="BV1906" s="72"/>
      <c r="BW1906" s="72"/>
      <c r="BX1906" s="72"/>
      <c r="BY1906" s="72"/>
      <c r="BZ1906" s="72"/>
      <c r="CA1906" s="72"/>
      <c r="CB1906" s="72"/>
      <c r="CC1906" s="72"/>
      <c r="CD1906" s="72"/>
      <c r="CE1906" s="72"/>
      <c r="CF1906" s="72"/>
      <c r="CG1906" s="72"/>
      <c r="CH1906" s="72"/>
      <c r="CI1906" s="72"/>
      <c r="CJ1906" s="72"/>
      <c r="CK1906" s="72"/>
      <c r="CL1906" s="72"/>
    </row>
    <row r="1907" spans="2:90" x14ac:dyDescent="0.4">
      <c r="C1907" s="8"/>
      <c r="D1907" t="s">
        <v>758</v>
      </c>
      <c r="E1907" s="8" t="str">
        <f t="shared" si="2201"/>
        <v>1907 FAINT-S</v>
      </c>
      <c r="G1907" s="8" t="str">
        <f t="shared" si="2203"/>
        <v>1907 FAINT-S</v>
      </c>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row>
    <row r="1908" spans="2:90" x14ac:dyDescent="0.4">
      <c r="B1908" s="95" t="str">
        <f>B1910&amp;":"</f>
        <v>Investment in intangibles - Volume driven secondary intangible assets:</v>
      </c>
      <c r="C1908" s="8"/>
      <c r="D1908" t="s">
        <v>758</v>
      </c>
      <c r="E1908" s="8" t="str">
        <f t="shared" ref="E1908" si="2204">ROW()&amp;" "&amp;D1908</f>
        <v>1908 FAINT-S</v>
      </c>
      <c r="G1908" s="8" t="str">
        <f t="shared" si="2203"/>
        <v>1908 FAINT-S</v>
      </c>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row>
    <row r="1909" spans="2:90" x14ac:dyDescent="0.4">
      <c r="B1909" s="141" t="str">
        <f>"$ investment per "&amp;B1927</f>
        <v>$ investment per no unit</v>
      </c>
      <c r="C1909" s="8"/>
      <c r="D1909" t="s">
        <v>758</v>
      </c>
      <c r="E1909" s="8" t="str">
        <f t="shared" si="2201"/>
        <v>1909 FAINT-S</v>
      </c>
      <c r="G1909" s="8" t="str">
        <f t="shared" si="2203"/>
        <v>1909 FAINT-S</v>
      </c>
      <c r="K1909" s="135">
        <v>10</v>
      </c>
      <c r="L1909" s="135">
        <v>10</v>
      </c>
      <c r="M1909" s="135">
        <v>10</v>
      </c>
      <c r="N1909" s="135">
        <v>10</v>
      </c>
      <c r="O1909" s="135">
        <v>10</v>
      </c>
      <c r="P1909" s="135">
        <v>10</v>
      </c>
      <c r="R1909" s="316"/>
      <c r="S1909" s="153" cm="1">
        <f t="array" ref="S1909">INDEX($K:$Q,ROW(),MATCH(S$3,$K$2:$Q$2,0))</f>
        <v>10</v>
      </c>
      <c r="T1909" s="153" cm="1">
        <f t="array" ref="T1909">INDEX($K:$Q,ROW(),MATCH(T$3,$K$2:$Q$2,0))</f>
        <v>10</v>
      </c>
      <c r="U1909" s="153" cm="1">
        <f t="array" ref="U1909">INDEX($K:$Q,ROW(),MATCH(U$3,$K$2:$Q$2,0))</f>
        <v>10</v>
      </c>
      <c r="V1909" s="153" cm="1">
        <f t="array" ref="V1909">INDEX($K:$Q,ROW(),MATCH(V$3,$K$2:$Q$2,0))</f>
        <v>10</v>
      </c>
      <c r="W1909" s="153" cm="1">
        <f t="array" ref="W1909">INDEX($K:$Q,ROW(),MATCH(W$3,$K$2:$Q$2,0))</f>
        <v>10</v>
      </c>
      <c r="X1909" s="153" cm="1">
        <f t="array" ref="X1909">INDEX($K:$Q,ROW(),MATCH(X$3,$K$2:$Q$2,0))</f>
        <v>10</v>
      </c>
      <c r="Y1909" s="153" cm="1">
        <f t="array" ref="Y1909">INDEX($K:$Q,ROW(),MATCH(Y$3,$K$2:$Q$2,0))</f>
        <v>10</v>
      </c>
      <c r="Z1909" s="153" cm="1">
        <f t="array" ref="Z1909">INDEX($K:$Q,ROW(),MATCH(Z$3,$K$2:$Q$2,0))</f>
        <v>10</v>
      </c>
      <c r="AA1909" s="153" cm="1">
        <f t="array" ref="AA1909">INDEX($K:$Q,ROW(),MATCH(AA$3,$K$2:$Q$2,0))</f>
        <v>10</v>
      </c>
      <c r="AB1909" s="153" cm="1">
        <f t="array" ref="AB1909">INDEX($K:$Q,ROW(),MATCH(AB$3,$K$2:$Q$2,0))</f>
        <v>10</v>
      </c>
      <c r="AC1909" s="153" cm="1">
        <f t="array" ref="AC1909">INDEX($K:$Q,ROW(),MATCH(AC$3,$K$2:$Q$2,0))</f>
        <v>10</v>
      </c>
      <c r="AD1909" s="153" cm="1">
        <f t="array" ref="AD1909">INDEX($K:$Q,ROW(),MATCH(AD$3,$K$2:$Q$2,0))</f>
        <v>10</v>
      </c>
      <c r="AE1909" s="153" cm="1">
        <f t="array" ref="AE1909">INDEX($K:$Q,ROW(),MATCH(AE$3,$K$2:$Q$2,0))</f>
        <v>10</v>
      </c>
      <c r="AF1909" s="153" cm="1">
        <f t="array" ref="AF1909">INDEX($K:$Q,ROW(),MATCH(AF$3,$K$2:$Q$2,0))</f>
        <v>10</v>
      </c>
      <c r="AG1909" s="153" cm="1">
        <f t="array" ref="AG1909">INDEX($K:$Q,ROW(),MATCH(AG$3,$K$2:$Q$2,0))</f>
        <v>10</v>
      </c>
      <c r="AH1909" s="153" cm="1">
        <f t="array" ref="AH1909">INDEX($K:$Q,ROW(),MATCH(AH$3,$K$2:$Q$2,0))</f>
        <v>10</v>
      </c>
      <c r="AI1909" s="153" cm="1">
        <f t="array" ref="AI1909">INDEX($K:$Q,ROW(),MATCH(AI$3,$K$2:$Q$2,0))</f>
        <v>10</v>
      </c>
      <c r="AJ1909" s="153" cm="1">
        <f t="array" ref="AJ1909">INDEX($K:$Q,ROW(),MATCH(AJ$3,$K$2:$Q$2,0))</f>
        <v>10</v>
      </c>
      <c r="AK1909" s="153" cm="1">
        <f t="array" ref="AK1909">INDEX($K:$Q,ROW(),MATCH(AK$3,$K$2:$Q$2,0))</f>
        <v>10</v>
      </c>
      <c r="AL1909" s="153" cm="1">
        <f t="array" ref="AL1909">INDEX($K:$Q,ROW(),MATCH(AL$3,$K$2:$Q$2,0))</f>
        <v>10</v>
      </c>
      <c r="AM1909" s="153" cm="1">
        <f t="array" ref="AM1909">INDEX($K:$Q,ROW(),MATCH(AM$3,$K$2:$Q$2,0))</f>
        <v>10</v>
      </c>
      <c r="AN1909" s="153" cm="1">
        <f t="array" ref="AN1909">INDEX($K:$Q,ROW(),MATCH(AN$3,$K$2:$Q$2,0))</f>
        <v>10</v>
      </c>
      <c r="AO1909" s="153" cm="1">
        <f t="array" ref="AO1909">INDEX($K:$Q,ROW(),MATCH(AO$3,$K$2:$Q$2,0))</f>
        <v>10</v>
      </c>
      <c r="AP1909" s="153" cm="1">
        <f t="array" ref="AP1909">INDEX($K:$Q,ROW(),MATCH(AP$3,$K$2:$Q$2,0))</f>
        <v>10</v>
      </c>
      <c r="AQ1909" s="153" cm="1">
        <f t="array" ref="AQ1909">INDEX($K:$Q,ROW(),MATCH(AQ$3,$K$2:$Q$2,0))</f>
        <v>10</v>
      </c>
      <c r="AR1909" s="153" cm="1">
        <f t="array" ref="AR1909">INDEX($K:$Q,ROW(),MATCH(AR$3,$K$2:$Q$2,0))</f>
        <v>10</v>
      </c>
      <c r="AS1909" s="153" cm="1">
        <f t="array" ref="AS1909">INDEX($K:$Q,ROW(),MATCH(AS$3,$K$2:$Q$2,0))</f>
        <v>10</v>
      </c>
      <c r="AT1909" s="153" cm="1">
        <f t="array" ref="AT1909">INDEX($K:$Q,ROW(),MATCH(AT$3,$K$2:$Q$2,0))</f>
        <v>10</v>
      </c>
      <c r="AU1909" s="153" cm="1">
        <f t="array" ref="AU1909">INDEX($K:$Q,ROW(),MATCH(AU$3,$K$2:$Q$2,0))</f>
        <v>10</v>
      </c>
      <c r="AV1909" s="153" cm="1">
        <f t="array" ref="AV1909">INDEX($K:$Q,ROW(),MATCH(AV$3,$K$2:$Q$2,0))</f>
        <v>10</v>
      </c>
      <c r="AW1909" s="153" cm="1">
        <f t="array" ref="AW1909">INDEX($K:$Q,ROW(),MATCH(AW$3,$K$2:$Q$2,0))</f>
        <v>10</v>
      </c>
      <c r="AX1909" s="153" cm="1">
        <f t="array" ref="AX1909">INDEX($K:$Q,ROW(),MATCH(AX$3,$K$2:$Q$2,0))</f>
        <v>10</v>
      </c>
      <c r="AY1909" s="153" cm="1">
        <f t="array" ref="AY1909">INDEX($K:$Q,ROW(),MATCH(AY$3,$K$2:$Q$2,0))</f>
        <v>10</v>
      </c>
      <c r="AZ1909" s="153" cm="1">
        <f t="array" ref="AZ1909">INDEX($K:$Q,ROW(),MATCH(AZ$3,$K$2:$Q$2,0))</f>
        <v>10</v>
      </c>
      <c r="BA1909" s="153" cm="1">
        <f t="array" ref="BA1909">INDEX($K:$Q,ROW(),MATCH(BA$3,$K$2:$Q$2,0))</f>
        <v>10</v>
      </c>
      <c r="BB1909" s="153" cm="1">
        <f t="array" ref="BB1909">INDEX($K:$Q,ROW(),MATCH(BB$3,$K$2:$Q$2,0))</f>
        <v>10</v>
      </c>
      <c r="BC1909" s="153" cm="1">
        <f t="array" ref="BC1909">INDEX($K:$Q,ROW(),MATCH(BC$3,$K$2:$Q$2,0))</f>
        <v>10</v>
      </c>
      <c r="BD1909" s="153" cm="1">
        <f t="array" ref="BD1909">INDEX($K:$Q,ROW(),MATCH(BD$3,$K$2:$Q$2,0))</f>
        <v>10</v>
      </c>
      <c r="BE1909" s="153" cm="1">
        <f t="array" ref="BE1909">INDEX($K:$Q,ROW(),MATCH(BE$3,$K$2:$Q$2,0))</f>
        <v>10</v>
      </c>
      <c r="BF1909" s="153" cm="1">
        <f t="array" ref="BF1909">INDEX($K:$Q,ROW(),MATCH(BF$3,$K$2:$Q$2,0))</f>
        <v>10</v>
      </c>
      <c r="BG1909" s="153" cm="1">
        <f t="array" ref="BG1909">INDEX($K:$Q,ROW(),MATCH(BG$3,$K$2:$Q$2,0))</f>
        <v>10</v>
      </c>
      <c r="BH1909" s="153" cm="1">
        <f t="array" ref="BH1909">INDEX($K:$Q,ROW(),MATCH(BH$3,$K$2:$Q$2,0))</f>
        <v>10</v>
      </c>
      <c r="BI1909" s="153" cm="1">
        <f t="array" ref="BI1909">INDEX($K:$Q,ROW(),MATCH(BI$3,$K$2:$Q$2,0))</f>
        <v>10</v>
      </c>
      <c r="BJ1909" s="153" cm="1">
        <f t="array" ref="BJ1909">INDEX($K:$Q,ROW(),MATCH(BJ$3,$K$2:$Q$2,0))</f>
        <v>10</v>
      </c>
      <c r="BK1909" s="153" cm="1">
        <f t="array" ref="BK1909">INDEX($K:$Q,ROW(),MATCH(BK$3,$K$2:$Q$2,0))</f>
        <v>10</v>
      </c>
      <c r="BL1909" s="153" cm="1">
        <f t="array" ref="BL1909">INDEX($K:$Q,ROW(),MATCH(BL$3,$K$2:$Q$2,0))</f>
        <v>10</v>
      </c>
      <c r="BM1909" s="153" cm="1">
        <f t="array" ref="BM1909">INDEX($K:$Q,ROW(),MATCH(BM$3,$K$2:$Q$2,0))</f>
        <v>10</v>
      </c>
      <c r="BN1909" s="153" cm="1">
        <f t="array" ref="BN1909">INDEX($K:$Q,ROW(),MATCH(BN$3,$K$2:$Q$2,0))</f>
        <v>10</v>
      </c>
      <c r="BO1909" s="153" cm="1">
        <f t="array" ref="BO1909">INDEX($K:$Q,ROW(),MATCH(BO$3,$K$2:$Q$2,0))</f>
        <v>10</v>
      </c>
      <c r="BP1909" s="153" cm="1">
        <f t="array" ref="BP1909">INDEX($K:$Q,ROW(),MATCH(BP$3,$K$2:$Q$2,0))</f>
        <v>10</v>
      </c>
      <c r="BQ1909" s="153" cm="1">
        <f t="array" ref="BQ1909">INDEX($K:$Q,ROW(),MATCH(BQ$3,$K$2:$Q$2,0))</f>
        <v>10</v>
      </c>
      <c r="BR1909" s="153" cm="1">
        <f t="array" ref="BR1909">INDEX($K:$Q,ROW(),MATCH(BR$3,$K$2:$Q$2,0))</f>
        <v>10</v>
      </c>
      <c r="BS1909" s="153" cm="1">
        <f t="array" ref="BS1909">INDEX($K:$Q,ROW(),MATCH(BS$3,$K$2:$Q$2,0))</f>
        <v>10</v>
      </c>
      <c r="BT1909" s="153" cm="1">
        <f t="array" ref="BT1909">INDEX($K:$Q,ROW(),MATCH(BT$3,$K$2:$Q$2,0))</f>
        <v>10</v>
      </c>
      <c r="BU1909" s="153" cm="1">
        <f t="array" ref="BU1909">INDEX($K:$Q,ROW(),MATCH(BU$3,$K$2:$Q$2,0))</f>
        <v>10</v>
      </c>
      <c r="BV1909" s="153" cm="1">
        <f t="array" ref="BV1909">INDEX($K:$Q,ROW(),MATCH(BV$3,$K$2:$Q$2,0))</f>
        <v>10</v>
      </c>
      <c r="BW1909" s="153" cm="1">
        <f t="array" ref="BW1909">INDEX($K:$Q,ROW(),MATCH(BW$3,$K$2:$Q$2,0))</f>
        <v>10</v>
      </c>
      <c r="BX1909" s="153" cm="1">
        <f t="array" ref="BX1909">INDEX($K:$Q,ROW(),MATCH(BX$3,$K$2:$Q$2,0))</f>
        <v>10</v>
      </c>
      <c r="BY1909" s="153" cm="1">
        <f t="array" ref="BY1909">INDEX($K:$Q,ROW(),MATCH(BY$3,$K$2:$Q$2,0))</f>
        <v>10</v>
      </c>
      <c r="BZ1909" s="153" cm="1">
        <f t="array" ref="BZ1909">INDEX($K:$Q,ROW(),MATCH(BZ$3,$K$2:$Q$2,0))</f>
        <v>10</v>
      </c>
      <c r="CA1909" s="153" cm="1">
        <f t="array" ref="CA1909">INDEX($K:$Q,ROW(),MATCH(CA$3,$K$2:$Q$2,0))</f>
        <v>10</v>
      </c>
      <c r="CB1909" s="153" cm="1">
        <f t="array" ref="CB1909">INDEX($K:$Q,ROW(),MATCH(CB$3,$K$2:$Q$2,0))</f>
        <v>10</v>
      </c>
      <c r="CC1909" s="153" cm="1">
        <f t="array" ref="CC1909">INDEX($K:$Q,ROW(),MATCH(CC$3,$K$2:$Q$2,0))</f>
        <v>10</v>
      </c>
      <c r="CD1909" s="153" cm="1">
        <f t="array" ref="CD1909">INDEX($K:$Q,ROW(),MATCH(CD$3,$K$2:$Q$2,0))</f>
        <v>10</v>
      </c>
      <c r="CE1909" s="153" cm="1">
        <f t="array" ref="CE1909">INDEX($K:$Q,ROW(),MATCH(CE$3,$K$2:$Q$2,0))</f>
        <v>10</v>
      </c>
      <c r="CF1909" s="153" cm="1">
        <f t="array" ref="CF1909">INDEX($K:$Q,ROW(),MATCH(CF$3,$K$2:$Q$2,0))</f>
        <v>10</v>
      </c>
      <c r="CG1909" s="153" cm="1">
        <f t="array" ref="CG1909">INDEX($K:$Q,ROW(),MATCH(CG$3,$K$2:$Q$2,0))</f>
        <v>10</v>
      </c>
      <c r="CH1909" s="153" cm="1">
        <f t="array" ref="CH1909">INDEX($K:$Q,ROW(),MATCH(CH$3,$K$2:$Q$2,0))</f>
        <v>10</v>
      </c>
      <c r="CI1909" s="153" cm="1">
        <f t="array" ref="CI1909">INDEX($K:$Q,ROW(),MATCH(CI$3,$K$2:$Q$2,0))</f>
        <v>10</v>
      </c>
      <c r="CJ1909" s="153" cm="1">
        <f t="array" ref="CJ1909">INDEX($K:$Q,ROW(),MATCH(CJ$3,$K$2:$Q$2,0))</f>
        <v>10</v>
      </c>
      <c r="CK1909" s="153" cm="1">
        <f t="array" ref="CK1909">INDEX($K:$Q,ROW(),MATCH(CK$3,$K$2:$Q$2,0))</f>
        <v>10</v>
      </c>
      <c r="CL1909" s="153" cm="1">
        <f t="array" ref="CL1909">INDEX($K:$Q,ROW(),MATCH(CL$3,$K$2:$Q$2,0))</f>
        <v>10</v>
      </c>
    </row>
    <row r="1910" spans="2:90" x14ac:dyDescent="0.4">
      <c r="B1910" s="123" t="str">
        <f>"Investment in intangibles - "&amp;SUBSTITUTE(B1903,":","")</f>
        <v>Investment in intangibles - Volume driven secondary intangible assets</v>
      </c>
      <c r="C1910" s="8" t="s">
        <v>235</v>
      </c>
      <c r="D1910" t="s">
        <v>758</v>
      </c>
      <c r="E1910" s="8" t="str">
        <f t="shared" si="2201"/>
        <v>1910 FAINT-S</v>
      </c>
      <c r="G1910" s="8" t="str">
        <f t="shared" si="2203"/>
        <v>1910 FAINT-S</v>
      </c>
      <c r="I1910" s="74"/>
      <c r="J1910" s="74"/>
      <c r="K1910" s="33">
        <f t="shared" ref="K1910:P1910" ca="1" si="2205">SUMIF($4:$4,K$2,1910:1910)</f>
        <v>-50000</v>
      </c>
      <c r="L1910" s="33">
        <f t="shared" ca="1" si="2205"/>
        <v>-50000</v>
      </c>
      <c r="M1910" s="33">
        <f t="shared" ca="1" si="2205"/>
        <v>-50000</v>
      </c>
      <c r="N1910" s="33">
        <f t="shared" ca="1" si="2205"/>
        <v>-50000</v>
      </c>
      <c r="O1910" s="33">
        <f t="shared" ca="1" si="2205"/>
        <v>-50000</v>
      </c>
      <c r="P1910" s="33">
        <f t="shared" ca="1" si="2205"/>
        <v>-50000</v>
      </c>
      <c r="Q1910" s="27"/>
      <c r="R1910" s="33"/>
      <c r="S1910" s="77" cm="1">
        <f t="array" aca="1" ref="S1910" ca="1">-S1909*INDIRECT(S1898)</f>
        <v>-50000</v>
      </c>
      <c r="T1910" s="77" cm="1">
        <f t="array" aca="1" ref="T1910" ca="1">-T1909*INDIRECT(T1898)</f>
        <v>-50000</v>
      </c>
      <c r="U1910" s="77" cm="1">
        <f t="array" aca="1" ref="U1910" ca="1">-U1909*INDIRECT(U1898)</f>
        <v>-50000</v>
      </c>
      <c r="V1910" s="77" cm="1">
        <f t="array" aca="1" ref="V1910" ca="1">-V1909*INDIRECT(V1898)</f>
        <v>-50000</v>
      </c>
      <c r="W1910" s="77" cm="1">
        <f t="array" aca="1" ref="W1910" ca="1">-W1909*INDIRECT(W1898)</f>
        <v>-50000</v>
      </c>
      <c r="X1910" s="77" cm="1">
        <f t="array" aca="1" ref="X1910" ca="1">-X1909*INDIRECT(X1898)</f>
        <v>-50000</v>
      </c>
      <c r="Y1910" s="77" cm="1">
        <f t="array" aca="1" ref="Y1910" ca="1">-Y1909*INDIRECT(Y1898)</f>
        <v>-50000</v>
      </c>
      <c r="Z1910" s="77" cm="1">
        <f t="array" aca="1" ref="Z1910" ca="1">-Z1909*INDIRECT(Z1898)</f>
        <v>-50000</v>
      </c>
      <c r="AA1910" s="77" cm="1">
        <f t="array" aca="1" ref="AA1910" ca="1">-AA1909*INDIRECT(AA1898)</f>
        <v>-50000</v>
      </c>
      <c r="AB1910" s="77" cm="1">
        <f t="array" aca="1" ref="AB1910" ca="1">-AB1909*INDIRECT(AB1898)</f>
        <v>-50000</v>
      </c>
      <c r="AC1910" s="77" cm="1">
        <f t="array" aca="1" ref="AC1910" ca="1">-AC1909*INDIRECT(AC1898)</f>
        <v>-50000</v>
      </c>
      <c r="AD1910" s="77" cm="1">
        <f t="array" aca="1" ref="AD1910" ca="1">-AD1909*INDIRECT(AD1898)</f>
        <v>-50000</v>
      </c>
      <c r="AE1910" s="77" cm="1">
        <f t="array" aca="1" ref="AE1910" ca="1">-AE1909*INDIRECT(AE1898)</f>
        <v>-50000</v>
      </c>
      <c r="AF1910" s="77" cm="1">
        <f t="array" aca="1" ref="AF1910" ca="1">-AF1909*INDIRECT(AF1898)</f>
        <v>-50000</v>
      </c>
      <c r="AG1910" s="77" cm="1">
        <f t="array" aca="1" ref="AG1910" ca="1">-AG1909*INDIRECT(AG1898)</f>
        <v>-50000</v>
      </c>
      <c r="AH1910" s="77" cm="1">
        <f t="array" aca="1" ref="AH1910" ca="1">-AH1909*INDIRECT(AH1898)</f>
        <v>-50000</v>
      </c>
      <c r="AI1910" s="77" cm="1">
        <f t="array" aca="1" ref="AI1910" ca="1">-AI1909*INDIRECT(AI1898)</f>
        <v>-50000</v>
      </c>
      <c r="AJ1910" s="77" cm="1">
        <f t="array" aca="1" ref="AJ1910" ca="1">-AJ1909*INDIRECT(AJ1898)</f>
        <v>-50000</v>
      </c>
      <c r="AK1910" s="77" cm="1">
        <f t="array" aca="1" ref="AK1910" ca="1">-AK1909*INDIRECT(AK1898)</f>
        <v>-50000</v>
      </c>
      <c r="AL1910" s="77" cm="1">
        <f t="array" aca="1" ref="AL1910" ca="1">-AL1909*INDIRECT(AL1898)</f>
        <v>-50000</v>
      </c>
      <c r="AM1910" s="77" cm="1">
        <f t="array" aca="1" ref="AM1910" ca="1">-AM1909*INDIRECT(AM1898)</f>
        <v>-50000</v>
      </c>
      <c r="AN1910" s="77" cm="1">
        <f t="array" aca="1" ref="AN1910" ca="1">-AN1909*INDIRECT(AN1898)</f>
        <v>-50000</v>
      </c>
      <c r="AO1910" s="77" cm="1">
        <f t="array" aca="1" ref="AO1910" ca="1">-AO1909*INDIRECT(AO1898)</f>
        <v>-50000</v>
      </c>
      <c r="AP1910" s="77" cm="1">
        <f t="array" aca="1" ref="AP1910" ca="1">-AP1909*INDIRECT(AP1898)</f>
        <v>-50000</v>
      </c>
      <c r="AQ1910" s="77" cm="1">
        <f t="array" aca="1" ref="AQ1910" ca="1">-AQ1909*INDIRECT(AQ1898)</f>
        <v>-50000</v>
      </c>
      <c r="AR1910" s="77" cm="1">
        <f t="array" aca="1" ref="AR1910" ca="1">-AR1909*INDIRECT(AR1898)</f>
        <v>-50000</v>
      </c>
      <c r="AS1910" s="77" cm="1">
        <f t="array" aca="1" ref="AS1910" ca="1">-AS1909*INDIRECT(AS1898)</f>
        <v>-50000</v>
      </c>
      <c r="AT1910" s="77" cm="1">
        <f t="array" aca="1" ref="AT1910" ca="1">-AT1909*INDIRECT(AT1898)</f>
        <v>-50000</v>
      </c>
      <c r="AU1910" s="77" cm="1">
        <f t="array" aca="1" ref="AU1910" ca="1">-AU1909*INDIRECT(AU1898)</f>
        <v>-50000</v>
      </c>
      <c r="AV1910" s="77" cm="1">
        <f t="array" aca="1" ref="AV1910" ca="1">-AV1909*INDIRECT(AV1898)</f>
        <v>-50000</v>
      </c>
      <c r="AW1910" s="77" cm="1">
        <f t="array" aca="1" ref="AW1910" ca="1">-AW1909*INDIRECT(AW1898)</f>
        <v>-50000</v>
      </c>
      <c r="AX1910" s="77" cm="1">
        <f t="array" aca="1" ref="AX1910" ca="1">-AX1909*INDIRECT(AX1898)</f>
        <v>-50000</v>
      </c>
      <c r="AY1910" s="77" cm="1">
        <f t="array" aca="1" ref="AY1910" ca="1">-AY1909*INDIRECT(AY1898)</f>
        <v>-50000</v>
      </c>
      <c r="AZ1910" s="77" cm="1">
        <f t="array" aca="1" ref="AZ1910" ca="1">-AZ1909*INDIRECT(AZ1898)</f>
        <v>-50000</v>
      </c>
      <c r="BA1910" s="77" cm="1">
        <f t="array" aca="1" ref="BA1910" ca="1">-BA1909*INDIRECT(BA1898)</f>
        <v>-50000</v>
      </c>
      <c r="BB1910" s="77" cm="1">
        <f t="array" aca="1" ref="BB1910" ca="1">-BB1909*INDIRECT(BB1898)</f>
        <v>-50000</v>
      </c>
      <c r="BC1910" s="77" cm="1">
        <f t="array" aca="1" ref="BC1910" ca="1">-BC1909*INDIRECT(BC1898)</f>
        <v>-50000</v>
      </c>
      <c r="BD1910" s="77" cm="1">
        <f t="array" aca="1" ref="BD1910" ca="1">-BD1909*INDIRECT(BD1898)</f>
        <v>-50000</v>
      </c>
      <c r="BE1910" s="77" cm="1">
        <f t="array" aca="1" ref="BE1910" ca="1">-BE1909*INDIRECT(BE1898)</f>
        <v>-50000</v>
      </c>
      <c r="BF1910" s="77" cm="1">
        <f t="array" aca="1" ref="BF1910" ca="1">-BF1909*INDIRECT(BF1898)</f>
        <v>-50000</v>
      </c>
      <c r="BG1910" s="77" cm="1">
        <f t="array" aca="1" ref="BG1910" ca="1">-BG1909*INDIRECT(BG1898)</f>
        <v>-50000</v>
      </c>
      <c r="BH1910" s="77" cm="1">
        <f t="array" aca="1" ref="BH1910" ca="1">-BH1909*INDIRECT(BH1898)</f>
        <v>-50000</v>
      </c>
      <c r="BI1910" s="77" cm="1">
        <f t="array" aca="1" ref="BI1910" ca="1">-BI1909*INDIRECT(BI1898)</f>
        <v>-50000</v>
      </c>
      <c r="BJ1910" s="77" cm="1">
        <f t="array" aca="1" ref="BJ1910" ca="1">-BJ1909*INDIRECT(BJ1898)</f>
        <v>-50000</v>
      </c>
      <c r="BK1910" s="77" cm="1">
        <f t="array" aca="1" ref="BK1910" ca="1">-BK1909*INDIRECT(BK1898)</f>
        <v>-50000</v>
      </c>
      <c r="BL1910" s="77" cm="1">
        <f t="array" aca="1" ref="BL1910" ca="1">-BL1909*INDIRECT(BL1898)</f>
        <v>-50000</v>
      </c>
      <c r="BM1910" s="77" cm="1">
        <f t="array" aca="1" ref="BM1910" ca="1">-BM1909*INDIRECT(BM1898)</f>
        <v>-50000</v>
      </c>
      <c r="BN1910" s="77" cm="1">
        <f t="array" aca="1" ref="BN1910" ca="1">-BN1909*INDIRECT(BN1898)</f>
        <v>-50000</v>
      </c>
      <c r="BO1910" s="77" cm="1">
        <f t="array" aca="1" ref="BO1910" ca="1">-BO1909*INDIRECT(BO1898)</f>
        <v>-50000</v>
      </c>
      <c r="BP1910" s="77" cm="1">
        <f t="array" aca="1" ref="BP1910" ca="1">-BP1909*INDIRECT(BP1898)</f>
        <v>-50000</v>
      </c>
      <c r="BQ1910" s="77" cm="1">
        <f t="array" aca="1" ref="BQ1910" ca="1">-BQ1909*INDIRECT(BQ1898)</f>
        <v>-50000</v>
      </c>
      <c r="BR1910" s="77" cm="1">
        <f t="array" aca="1" ref="BR1910" ca="1">-BR1909*INDIRECT(BR1898)</f>
        <v>-50000</v>
      </c>
      <c r="BS1910" s="77" cm="1">
        <f t="array" aca="1" ref="BS1910" ca="1">-BS1909*INDIRECT(BS1898)</f>
        <v>-50000</v>
      </c>
      <c r="BT1910" s="77" cm="1">
        <f t="array" aca="1" ref="BT1910" ca="1">-BT1909*INDIRECT(BT1898)</f>
        <v>-50000</v>
      </c>
      <c r="BU1910" s="77" cm="1">
        <f t="array" aca="1" ref="BU1910" ca="1">-BU1909*INDIRECT(BU1898)</f>
        <v>-50000</v>
      </c>
      <c r="BV1910" s="77" cm="1">
        <f t="array" aca="1" ref="BV1910" ca="1">-BV1909*INDIRECT(BV1898)</f>
        <v>-50000</v>
      </c>
      <c r="BW1910" s="77" cm="1">
        <f t="array" aca="1" ref="BW1910" ca="1">-BW1909*INDIRECT(BW1898)</f>
        <v>-50000</v>
      </c>
      <c r="BX1910" s="77" cm="1">
        <f t="array" aca="1" ref="BX1910" ca="1">-BX1909*INDIRECT(BX1898)</f>
        <v>-50000</v>
      </c>
      <c r="BY1910" s="77" cm="1">
        <f t="array" aca="1" ref="BY1910" ca="1">-BY1909*INDIRECT(BY1898)</f>
        <v>-50000</v>
      </c>
      <c r="BZ1910" s="77" cm="1">
        <f t="array" aca="1" ref="BZ1910" ca="1">-BZ1909*INDIRECT(BZ1898)</f>
        <v>-50000</v>
      </c>
      <c r="CA1910" s="77" cm="1">
        <f t="array" aca="1" ref="CA1910" ca="1">-CA1909*INDIRECT(CA1898)</f>
        <v>-50000</v>
      </c>
      <c r="CB1910" s="77" cm="1">
        <f t="array" aca="1" ref="CB1910" ca="1">-CB1909*INDIRECT(CB1898)</f>
        <v>-50000</v>
      </c>
      <c r="CC1910" s="77" cm="1">
        <f t="array" aca="1" ref="CC1910" ca="1">-CC1909*INDIRECT(CC1898)</f>
        <v>-50000</v>
      </c>
      <c r="CD1910" s="77" cm="1">
        <f t="array" aca="1" ref="CD1910" ca="1">-CD1909*INDIRECT(CD1898)</f>
        <v>-50000</v>
      </c>
      <c r="CE1910" s="77" cm="1">
        <f t="array" aca="1" ref="CE1910" ca="1">-CE1909*INDIRECT(CE1898)</f>
        <v>-50000</v>
      </c>
      <c r="CF1910" s="77" cm="1">
        <f t="array" aca="1" ref="CF1910" ca="1">-CF1909*INDIRECT(CF1898)</f>
        <v>-50000</v>
      </c>
      <c r="CG1910" s="77" cm="1">
        <f t="array" aca="1" ref="CG1910" ca="1">-CG1909*INDIRECT(CG1898)</f>
        <v>-50000</v>
      </c>
      <c r="CH1910" s="77" cm="1">
        <f t="array" aca="1" ref="CH1910" ca="1">-CH1909*INDIRECT(CH1898)</f>
        <v>-50000</v>
      </c>
      <c r="CI1910" s="77" cm="1">
        <f t="array" aca="1" ref="CI1910" ca="1">-CI1909*INDIRECT(CI1898)</f>
        <v>-50000</v>
      </c>
      <c r="CJ1910" s="77" cm="1">
        <f t="array" aca="1" ref="CJ1910" ca="1">-CJ1909*INDIRECT(CJ1898)</f>
        <v>-50000</v>
      </c>
      <c r="CK1910" s="77" cm="1">
        <f t="array" aca="1" ref="CK1910" ca="1">-CK1909*INDIRECT(CK1898)</f>
        <v>-50000</v>
      </c>
      <c r="CL1910" s="77" cm="1">
        <f t="array" aca="1" ref="CL1910" ca="1">-CL1909*INDIRECT(CL1898)</f>
        <v>-50000</v>
      </c>
    </row>
    <row r="1911" spans="2:90" x14ac:dyDescent="0.4">
      <c r="B1911" s="122"/>
      <c r="C1911" s="8"/>
      <c r="D1911" t="s">
        <v>758</v>
      </c>
      <c r="E1911" s="8" t="str">
        <f t="shared" si="2201"/>
        <v>1911 FAINT-S</v>
      </c>
      <c r="G1911" s="8" t="str">
        <f t="shared" si="2203"/>
        <v>1911 FAINT-S</v>
      </c>
      <c r="S1911" s="72"/>
      <c r="T1911" s="72"/>
      <c r="U1911" s="72"/>
      <c r="V1911" s="72"/>
      <c r="W1911" s="72"/>
      <c r="X1911" s="72"/>
      <c r="Y1911" s="72"/>
      <c r="Z1911" s="72"/>
      <c r="AA1911" s="72"/>
      <c r="AB1911" s="72"/>
      <c r="AC1911" s="72"/>
      <c r="AD1911" s="72"/>
      <c r="AE1911" s="72"/>
      <c r="AF1911" s="72"/>
      <c r="AG1911" s="72"/>
      <c r="AH1911" s="72"/>
      <c r="AI1911" s="72"/>
      <c r="AJ1911" s="72"/>
      <c r="AK1911" s="72"/>
      <c r="AL1911" s="72"/>
      <c r="AM1911" s="72"/>
      <c r="AN1911" s="72"/>
      <c r="AO1911" s="72"/>
      <c r="AP1911" s="72"/>
      <c r="AQ1911" s="72"/>
      <c r="AR1911" s="72"/>
      <c r="AS1911" s="72"/>
      <c r="AT1911" s="72"/>
      <c r="AU1911" s="72"/>
      <c r="AV1911" s="72"/>
      <c r="AW1911" s="72"/>
      <c r="AX1911" s="72"/>
      <c r="AY1911" s="72"/>
      <c r="AZ1911" s="72"/>
      <c r="BA1911" s="72"/>
      <c r="BB1911" s="72"/>
      <c r="BC1911" s="72"/>
      <c r="BD1911" s="72"/>
      <c r="BE1911" s="72"/>
      <c r="BF1911" s="72"/>
      <c r="BG1911" s="72"/>
      <c r="BH1911" s="72"/>
      <c r="BI1911" s="72"/>
      <c r="BJ1911" s="72"/>
      <c r="BK1911" s="72"/>
      <c r="BL1911" s="72"/>
      <c r="BM1911" s="72"/>
      <c r="BN1911" s="72"/>
      <c r="BO1911" s="72"/>
      <c r="BP1911" s="72"/>
      <c r="BQ1911" s="72"/>
      <c r="BR1911" s="72"/>
      <c r="BS1911" s="72"/>
      <c r="BT1911" s="72"/>
      <c r="BU1911" s="72"/>
      <c r="BV1911" s="72"/>
      <c r="BW1911" s="72"/>
      <c r="BX1911" s="72"/>
      <c r="BY1911" s="72"/>
      <c r="BZ1911" s="72"/>
      <c r="CA1911" s="72"/>
      <c r="CB1911" s="72"/>
      <c r="CC1911" s="72"/>
      <c r="CD1911" s="72"/>
      <c r="CE1911" s="72"/>
      <c r="CF1911" s="72"/>
      <c r="CG1911" s="72"/>
      <c r="CH1911" s="72"/>
      <c r="CI1911" s="72"/>
      <c r="CJ1911" s="72"/>
      <c r="CK1911" s="72"/>
      <c r="CL1911" s="72"/>
    </row>
    <row r="1912" spans="2:90" x14ac:dyDescent="0.4">
      <c r="B1912" s="95" t="s">
        <v>204</v>
      </c>
      <c r="C1912" s="8"/>
      <c r="D1912" t="s">
        <v>758</v>
      </c>
      <c r="E1912" s="8" t="str">
        <f t="shared" si="2201"/>
        <v>1912 FAINT-S</v>
      </c>
      <c r="G1912" s="8" t="str">
        <f t="shared" si="2203"/>
        <v>1912 FAINT-S</v>
      </c>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row>
    <row r="1913" spans="2:90" x14ac:dyDescent="0.4">
      <c r="B1913" s="154" t="str">
        <f>"Amortization - "&amp;SUBSTITUTE(B1903,":","")</f>
        <v>Amortization - Volume driven secondary intangible assets</v>
      </c>
      <c r="C1913" s="8" t="s">
        <v>233</v>
      </c>
      <c r="D1913" t="s">
        <v>758</v>
      </c>
      <c r="E1913" s="8" t="str">
        <f t="shared" si="2201"/>
        <v>1913 FAINT-S</v>
      </c>
      <c r="G1913" s="8" t="str">
        <f t="shared" si="2203"/>
        <v>1913 FAINT-S</v>
      </c>
      <c r="J1913" s="80">
        <f>SUMIF($5:$5,I$2,1911:1911)</f>
        <v>0</v>
      </c>
      <c r="K1913" s="24" t="e">
        <f t="shared" ref="K1913:P1913" ca="1" si="2206">SUMIF($3:$3,K$2,1913:1913)</f>
        <v>#REF!</v>
      </c>
      <c r="L1913" s="24" t="e">
        <f t="shared" ca="1" si="2206"/>
        <v>#REF!</v>
      </c>
      <c r="M1913" s="24" t="e">
        <f t="shared" ca="1" si="2206"/>
        <v>#REF!</v>
      </c>
      <c r="N1913" s="24" t="e">
        <f t="shared" ca="1" si="2206"/>
        <v>#REF!</v>
      </c>
      <c r="O1913" s="24" t="e">
        <f t="shared" ca="1" si="2206"/>
        <v>#REF!</v>
      </c>
      <c r="P1913" s="24" t="e">
        <f t="shared" ca="1" si="2206"/>
        <v>#REF!</v>
      </c>
      <c r="R1913" s="24"/>
      <c r="S1913" s="80" t="e" cm="1">
        <f t="array" aca="1" ref="S1913" ca="1">(SUM(INDEX(1908:1908,1,MAX(COLUMN($R:$R),COLUMN()-($H1905*12-1))):S1910)/($H1905*12)+IF($R1915=0,0,SUM(INDEX(1913:1913,1,MAX(COLUMN($R:$R),COLUMN()-(($H1905-$H1906)*12))):S1915)/(($H1905)*12)))</f>
        <v>#REF!</v>
      </c>
      <c r="T1913" s="80" t="e" cm="1">
        <f t="array" aca="1" ref="T1913" ca="1">(SUM(INDEX(1908:1908,1,MAX(COLUMN($R:$R),COLUMN()-($H1905*12-1))):T1910)/($H1905*12)+IF($R1915=0,0,SUM(INDEX(1913:1913,1,MAX(COLUMN($R:$R),COLUMN()-(($H1905-$H1906)*12))):T1915)/(($H1905)*12)))</f>
        <v>#REF!</v>
      </c>
      <c r="U1913" s="80" t="e" cm="1">
        <f t="array" aca="1" ref="U1913" ca="1">(SUM(INDEX(1908:1908,1,MAX(COLUMN($R:$R),COLUMN()-($H1905*12-1))):U1910)/($H1905*12)+IF($R1915=0,0,SUM(INDEX(1913:1913,1,MAX(COLUMN($R:$R),COLUMN()-(($H1905-$H1906)*12))):U1915)/(($H1905)*12)))</f>
        <v>#REF!</v>
      </c>
      <c r="V1913" s="80" t="e" cm="1">
        <f t="array" aca="1" ref="V1913" ca="1">(SUM(INDEX(1908:1908,1,MAX(COLUMN($R:$R),COLUMN()-($H1905*12-1))):V1910)/($H1905*12)+IF($R1915=0,0,SUM(INDEX(1913:1913,1,MAX(COLUMN($R:$R),COLUMN()-(($H1905-$H1906)*12))):V1915)/(($H1905)*12)))</f>
        <v>#REF!</v>
      </c>
      <c r="W1913" s="80" t="e" cm="1">
        <f t="array" aca="1" ref="W1913" ca="1">(SUM(INDEX(1908:1908,1,MAX(COLUMN($R:$R),COLUMN()-($H1905*12-1))):W1910)/($H1905*12)+IF($R1915=0,0,SUM(INDEX(1913:1913,1,MAX(COLUMN($R:$R),COLUMN()-(($H1905-$H1906)*12))):W1915)/(($H1905)*12)))</f>
        <v>#REF!</v>
      </c>
      <c r="X1913" s="80" t="e" cm="1">
        <f t="array" aca="1" ref="X1913" ca="1">(SUM(INDEX(1908:1908,1,MAX(COLUMN($R:$R),COLUMN()-($H1905*12-1))):X1910)/($H1905*12)+IF($R1915=0,0,SUM(INDEX(1913:1913,1,MAX(COLUMN($R:$R),COLUMN()-(($H1905-$H1906)*12))):X1915)/(($H1905)*12)))</f>
        <v>#REF!</v>
      </c>
      <c r="Y1913" s="80" t="e" cm="1">
        <f t="array" aca="1" ref="Y1913" ca="1">(SUM(INDEX(1908:1908,1,MAX(COLUMN($R:$R),COLUMN()-($H1905*12-1))):Y1910)/($H1905*12)+IF($R1915=0,0,SUM(INDEX(1913:1913,1,MAX(COLUMN($R:$R),COLUMN()-(($H1905-$H1906)*12))):Y1915)/(($H1905)*12)))</f>
        <v>#REF!</v>
      </c>
      <c r="Z1913" s="80" t="e" cm="1">
        <f t="array" aca="1" ref="Z1913" ca="1">(SUM(INDEX(1908:1908,1,MAX(COLUMN($R:$R),COLUMN()-($H1905*12-1))):Z1910)/($H1905*12)+IF($R1915=0,0,SUM(INDEX(1913:1913,1,MAX(COLUMN($R:$R),COLUMN()-(($H1905-$H1906)*12))):Z1915)/(($H1905)*12)))</f>
        <v>#REF!</v>
      </c>
      <c r="AA1913" s="80" t="e" cm="1">
        <f t="array" aca="1" ref="AA1913" ca="1">(SUM(INDEX(1908:1908,1,MAX(COLUMN($R:$R),COLUMN()-($H1905*12-1))):AA1910)/($H1905*12)+IF($R1915=0,0,SUM(INDEX(1913:1913,1,MAX(COLUMN($R:$R),COLUMN()-(($H1905-$H1906)*12))):AA1915)/(($H1905)*12)))</f>
        <v>#REF!</v>
      </c>
      <c r="AB1913" s="80" t="e" cm="1">
        <f t="array" aca="1" ref="AB1913" ca="1">(SUM(INDEX(1908:1908,1,MAX(COLUMN($R:$R),COLUMN()-($H1905*12-1))):AB1910)/($H1905*12)+IF($R1915=0,0,SUM(INDEX(1913:1913,1,MAX(COLUMN($R:$R),COLUMN()-(($H1905-$H1906)*12))):AB1915)/(($H1905)*12)))</f>
        <v>#REF!</v>
      </c>
      <c r="AC1913" s="80" t="e" cm="1">
        <f t="array" aca="1" ref="AC1913" ca="1">(SUM(INDEX(1908:1908,1,MAX(COLUMN($R:$R),COLUMN()-($H1905*12-1))):AC1910)/($H1905*12)+IF($R1915=0,0,SUM(INDEX(1913:1913,1,MAX(COLUMN($R:$R),COLUMN()-(($H1905-$H1906)*12))):AC1915)/(($H1905)*12)))</f>
        <v>#REF!</v>
      </c>
      <c r="AD1913" s="80" t="e" cm="1">
        <f t="array" aca="1" ref="AD1913" ca="1">(SUM(INDEX(1908:1908,1,MAX(COLUMN($R:$R),COLUMN()-($H1905*12-1))):AD1910)/($H1905*12)+IF($R1915=0,0,SUM(INDEX(1913:1913,1,MAX(COLUMN($R:$R),COLUMN()-(($H1905-$H1906)*12))):AD1915)/(($H1905)*12)))</f>
        <v>#REF!</v>
      </c>
      <c r="AE1913" s="80" t="e" cm="1">
        <f t="array" aca="1" ref="AE1913" ca="1">(SUM(INDEX(1908:1908,1,MAX(COLUMN($R:$R),COLUMN()-($H1905*12-1))):AE1910)/($H1905*12)+IF($R1915=0,0,SUM(INDEX(1913:1913,1,MAX(COLUMN($R:$R),COLUMN()-(($H1905-$H1906)*12))):AE1915)/(($H1905)*12)))</f>
        <v>#REF!</v>
      </c>
      <c r="AF1913" s="80" t="e" cm="1">
        <f t="array" aca="1" ref="AF1913" ca="1">(SUM(INDEX(1908:1908,1,MAX(COLUMN($R:$R),COLUMN()-($H1905*12-1))):AF1910)/($H1905*12)+IF($R1915=0,0,SUM(INDEX(1913:1913,1,MAX(COLUMN($R:$R),COLUMN()-(($H1905-$H1906)*12))):AF1915)/(($H1905)*12)))</f>
        <v>#REF!</v>
      </c>
      <c r="AG1913" s="80" t="e" cm="1">
        <f t="array" aca="1" ref="AG1913" ca="1">(SUM(INDEX(1908:1908,1,MAX(COLUMN($R:$R),COLUMN()-($H1905*12-1))):AG1910)/($H1905*12)+IF($R1915=0,0,SUM(INDEX(1913:1913,1,MAX(COLUMN($R:$R),COLUMN()-(($H1905-$H1906)*12))):AG1915)/(($H1905)*12)))</f>
        <v>#REF!</v>
      </c>
      <c r="AH1913" s="80" t="e" cm="1">
        <f t="array" aca="1" ref="AH1913" ca="1">(SUM(INDEX(1908:1908,1,MAX(COLUMN($R:$R),COLUMN()-($H1905*12-1))):AH1910)/($H1905*12)+IF($R1915=0,0,SUM(INDEX(1913:1913,1,MAX(COLUMN($R:$R),COLUMN()-(($H1905-$H1906)*12))):AH1915)/(($H1905)*12)))</f>
        <v>#REF!</v>
      </c>
      <c r="AI1913" s="80" t="e" cm="1">
        <f t="array" aca="1" ref="AI1913" ca="1">(SUM(INDEX(1908:1908,1,MAX(COLUMN($R:$R),COLUMN()-($H1905*12-1))):AI1910)/($H1905*12)+IF($R1915=0,0,SUM(INDEX(1913:1913,1,MAX(COLUMN($R:$R),COLUMN()-(($H1905-$H1906)*12))):AI1915)/(($H1905)*12)))</f>
        <v>#REF!</v>
      </c>
      <c r="AJ1913" s="80" t="e" cm="1">
        <f t="array" aca="1" ref="AJ1913" ca="1">(SUM(INDEX(1908:1908,1,MAX(COLUMN($R:$R),COLUMN()-($H1905*12-1))):AJ1910)/($H1905*12)+IF($R1915=0,0,SUM(INDEX(1913:1913,1,MAX(COLUMN($R:$R),COLUMN()-(($H1905-$H1906)*12))):AJ1915)/(($H1905)*12)))</f>
        <v>#REF!</v>
      </c>
      <c r="AK1913" s="80" t="e" cm="1">
        <f t="array" aca="1" ref="AK1913" ca="1">(SUM(INDEX(1908:1908,1,MAX(COLUMN($R:$R),COLUMN()-($H1905*12-1))):AK1910)/($H1905*12)+IF($R1915=0,0,SUM(INDEX(1913:1913,1,MAX(COLUMN($R:$R),COLUMN()-(($H1905-$H1906)*12))):AK1915)/(($H1905)*12)))</f>
        <v>#REF!</v>
      </c>
      <c r="AL1913" s="80" t="e" cm="1">
        <f t="array" aca="1" ref="AL1913" ca="1">(SUM(INDEX(1908:1908,1,MAX(COLUMN($R:$R),COLUMN()-($H1905*12-1))):AL1910)/($H1905*12)+IF($R1915=0,0,SUM(INDEX(1913:1913,1,MAX(COLUMN($R:$R),COLUMN()-(($H1905-$H1906)*12))):AL1915)/(($H1905)*12)))</f>
        <v>#REF!</v>
      </c>
      <c r="AM1913" s="80" t="e" cm="1">
        <f t="array" aca="1" ref="AM1913" ca="1">(SUM(INDEX(1908:1908,1,MAX(COLUMN($R:$R),COLUMN()-($H1905*12-1))):AM1910)/($H1905*12)+IF($R1915=0,0,SUM(INDEX(1913:1913,1,MAX(COLUMN($R:$R),COLUMN()-(($H1905-$H1906)*12))):AM1915)/(($H1905)*12)))</f>
        <v>#REF!</v>
      </c>
      <c r="AN1913" s="80" t="e" cm="1">
        <f t="array" aca="1" ref="AN1913" ca="1">(SUM(INDEX(1908:1908,1,MAX(COLUMN($R:$R),COLUMN()-($H1905*12-1))):AN1910)/($H1905*12)+IF($R1915=0,0,SUM(INDEX(1913:1913,1,MAX(COLUMN($R:$R),COLUMN()-(($H1905-$H1906)*12))):AN1915)/(($H1905)*12)))</f>
        <v>#REF!</v>
      </c>
      <c r="AO1913" s="80" t="e" cm="1">
        <f t="array" aca="1" ref="AO1913" ca="1">(SUM(INDEX(1908:1908,1,MAX(COLUMN($R:$R),COLUMN()-($H1905*12-1))):AO1910)/($H1905*12)+IF($R1915=0,0,SUM(INDEX(1913:1913,1,MAX(COLUMN($R:$R),COLUMN()-(($H1905-$H1906)*12))):AO1915)/(($H1905)*12)))</f>
        <v>#REF!</v>
      </c>
      <c r="AP1913" s="80" t="e" cm="1">
        <f t="array" aca="1" ref="AP1913" ca="1">(SUM(INDEX(1908:1908,1,MAX(COLUMN($R:$R),COLUMN()-($H1905*12-1))):AP1910)/($H1905*12)+IF($R1915=0,0,SUM(INDEX(1913:1913,1,MAX(COLUMN($R:$R),COLUMN()-(($H1905-$H1906)*12))):AP1915)/(($H1905)*12)))</f>
        <v>#REF!</v>
      </c>
      <c r="AQ1913" s="80" t="e" cm="1">
        <f t="array" aca="1" ref="AQ1913" ca="1">(SUM(INDEX(1908:1908,1,MAX(COLUMN($R:$R),COLUMN()-($H1905*12-1))):AQ1910)/($H1905*12)+IF($R1915=0,0,SUM(INDEX(1913:1913,1,MAX(COLUMN($R:$R),COLUMN()-(($H1905-$H1906)*12))):AQ1915)/(($H1905)*12)))</f>
        <v>#REF!</v>
      </c>
      <c r="AR1913" s="80" t="e" cm="1">
        <f t="array" aca="1" ref="AR1913" ca="1">(SUM(INDEX(1908:1908,1,MAX(COLUMN($R:$R),COLUMN()-($H1905*12-1))):AR1910)/($H1905*12)+IF($R1915=0,0,SUM(INDEX(1913:1913,1,MAX(COLUMN($R:$R),COLUMN()-(($H1905-$H1906)*12))):AR1915)/(($H1905)*12)))</f>
        <v>#REF!</v>
      </c>
      <c r="AS1913" s="80" t="e" cm="1">
        <f t="array" aca="1" ref="AS1913" ca="1">(SUM(INDEX(1908:1908,1,MAX(COLUMN($R:$R),COLUMN()-($H1905*12-1))):AS1910)/($H1905*12)+IF($R1915=0,0,SUM(INDEX(1913:1913,1,MAX(COLUMN($R:$R),COLUMN()-(($H1905-$H1906)*12))):AS1915)/(($H1905)*12)))</f>
        <v>#REF!</v>
      </c>
      <c r="AT1913" s="80" t="e" cm="1">
        <f t="array" aca="1" ref="AT1913" ca="1">(SUM(INDEX(1908:1908,1,MAX(COLUMN($R:$R),COLUMN()-($H1905*12-1))):AT1910)/($H1905*12)+IF($R1915=0,0,SUM(INDEX(1913:1913,1,MAX(COLUMN($R:$R),COLUMN()-(($H1905-$H1906)*12))):AT1915)/(($H1905)*12)))</f>
        <v>#REF!</v>
      </c>
      <c r="AU1913" s="80" t="e" cm="1">
        <f t="array" aca="1" ref="AU1913" ca="1">(SUM(INDEX(1908:1908,1,MAX(COLUMN($R:$R),COLUMN()-($H1905*12-1))):AU1910)/($H1905*12)+IF($R1915=0,0,SUM(INDEX(1913:1913,1,MAX(COLUMN($R:$R),COLUMN()-(($H1905-$H1906)*12))):AU1915)/(($H1905)*12)))</f>
        <v>#REF!</v>
      </c>
      <c r="AV1913" s="80" t="e" cm="1">
        <f t="array" aca="1" ref="AV1913" ca="1">(SUM(INDEX(1908:1908,1,MAX(COLUMN($R:$R),COLUMN()-($H1905*12-1))):AV1910)/($H1905*12)+IF($R1915=0,0,SUM(INDEX(1913:1913,1,MAX(COLUMN($R:$R),COLUMN()-(($H1905-$H1906)*12))):AV1915)/(($H1905)*12)))</f>
        <v>#REF!</v>
      </c>
      <c r="AW1913" s="80" t="e" cm="1">
        <f t="array" aca="1" ref="AW1913" ca="1">(SUM(INDEX(1908:1908,1,MAX(COLUMN($R:$R),COLUMN()-($H1905*12-1))):AW1910)/($H1905*12)+IF($R1915=0,0,SUM(INDEX(1913:1913,1,MAX(COLUMN($R:$R),COLUMN()-(($H1905-$H1906)*12))):AW1915)/(($H1905)*12)))</f>
        <v>#REF!</v>
      </c>
      <c r="AX1913" s="80" t="e" cm="1">
        <f t="array" aca="1" ref="AX1913" ca="1">(SUM(INDEX(1908:1908,1,MAX(COLUMN($R:$R),COLUMN()-($H1905*12-1))):AX1910)/($H1905*12)+IF($R1915=0,0,SUM(INDEX(1913:1913,1,MAX(COLUMN($R:$R),COLUMN()-(($H1905-$H1906)*12))):AX1915)/(($H1905)*12)))</f>
        <v>#REF!</v>
      </c>
      <c r="AY1913" s="80" t="e" cm="1">
        <f t="array" aca="1" ref="AY1913" ca="1">(SUM(INDEX(1908:1908,1,MAX(COLUMN($R:$R),COLUMN()-($H1905*12-1))):AY1910)/($H1905*12)+IF($R1915=0,0,SUM(INDEX(1913:1913,1,MAX(COLUMN($R:$R),COLUMN()-(($H1905-$H1906)*12))):AY1915)/(($H1905)*12)))</f>
        <v>#REF!</v>
      </c>
      <c r="AZ1913" s="80" t="e" cm="1">
        <f t="array" aca="1" ref="AZ1913" ca="1">(SUM(INDEX(1908:1908,1,MAX(COLUMN($R:$R),COLUMN()-($H1905*12-1))):AZ1910)/($H1905*12)+IF($R1915=0,0,SUM(INDEX(1913:1913,1,MAX(COLUMN($R:$R),COLUMN()-(($H1905-$H1906)*12))):AZ1915)/(($H1905)*12)))</f>
        <v>#REF!</v>
      </c>
      <c r="BA1913" s="80" t="e" cm="1">
        <f t="array" aca="1" ref="BA1913" ca="1">(SUM(INDEX(1908:1908,1,MAX(COLUMN($R:$R),COLUMN()-($H1905*12-1))):BA1910)/($H1905*12)+IF($R1915=0,0,SUM(INDEX(1913:1913,1,MAX(COLUMN($R:$R),COLUMN()-(($H1905-$H1906)*12))):BA1915)/(($H1905)*12)))</f>
        <v>#REF!</v>
      </c>
      <c r="BB1913" s="80" t="e" cm="1">
        <f t="array" aca="1" ref="BB1913" ca="1">(SUM(INDEX(1908:1908,1,MAX(COLUMN($R:$R),COLUMN()-($H1905*12-1))):BB1910)/($H1905*12)+IF($R1915=0,0,SUM(INDEX(1913:1913,1,MAX(COLUMN($R:$R),COLUMN()-(($H1905-$H1906)*12))):BB1915)/(($H1905)*12)))</f>
        <v>#REF!</v>
      </c>
      <c r="BC1913" s="80" t="e" cm="1">
        <f t="array" aca="1" ref="BC1913" ca="1">(SUM(INDEX(1908:1908,1,MAX(COLUMN($R:$R),COLUMN()-($H1905*12-1))):BC1910)/($H1905*12)+IF($R1915=0,0,SUM(INDEX(1913:1913,1,MAX(COLUMN($R:$R),COLUMN()-(($H1905-$H1906)*12))):BC1915)/(($H1905)*12)))</f>
        <v>#REF!</v>
      </c>
      <c r="BD1913" s="80" t="e" cm="1">
        <f t="array" aca="1" ref="BD1913" ca="1">(SUM(INDEX(1908:1908,1,MAX(COLUMN($R:$R),COLUMN()-($H1905*12-1))):BD1910)/($H1905*12)+IF($R1915=0,0,SUM(INDEX(1913:1913,1,MAX(COLUMN($R:$R),COLUMN()-(($H1905-$H1906)*12))):BD1915)/(($H1905)*12)))</f>
        <v>#REF!</v>
      </c>
      <c r="BE1913" s="80" t="e" cm="1">
        <f t="array" aca="1" ref="BE1913" ca="1">(SUM(INDEX(1908:1908,1,MAX(COLUMN($R:$R),COLUMN()-($H1905*12-1))):BE1910)/($H1905*12)+IF($R1915=0,0,SUM(INDEX(1913:1913,1,MAX(COLUMN($R:$R),COLUMN()-(($H1905-$H1906)*12))):BE1915)/(($H1905)*12)))</f>
        <v>#REF!</v>
      </c>
      <c r="BF1913" s="80" t="e" cm="1">
        <f t="array" aca="1" ref="BF1913" ca="1">(SUM(INDEX(1908:1908,1,MAX(COLUMN($R:$R),COLUMN()-($H1905*12-1))):BF1910)/($H1905*12)+IF($R1915=0,0,SUM(INDEX(1913:1913,1,MAX(COLUMN($R:$R),COLUMN()-(($H1905-$H1906)*12))):BF1915)/(($H1905)*12)))</f>
        <v>#REF!</v>
      </c>
      <c r="BG1913" s="80" t="e" cm="1">
        <f t="array" aca="1" ref="BG1913" ca="1">(SUM(INDEX(1908:1908,1,MAX(COLUMN($R:$R),COLUMN()-($H1905*12-1))):BG1910)/($H1905*12)+IF($R1915=0,0,SUM(INDEX(1913:1913,1,MAX(COLUMN($R:$R),COLUMN()-(($H1905-$H1906)*12))):BG1915)/(($H1905)*12)))</f>
        <v>#REF!</v>
      </c>
      <c r="BH1913" s="80" t="e" cm="1">
        <f t="array" aca="1" ref="BH1913" ca="1">(SUM(INDEX(1908:1908,1,MAX(COLUMN($R:$R),COLUMN()-($H1905*12-1))):BH1910)/($H1905*12)+IF($R1915=0,0,SUM(INDEX(1913:1913,1,MAX(COLUMN($R:$R),COLUMN()-(($H1905-$H1906)*12))):BH1915)/(($H1905)*12)))</f>
        <v>#REF!</v>
      </c>
      <c r="BI1913" s="80" t="e" cm="1">
        <f t="array" aca="1" ref="BI1913" ca="1">(SUM(INDEX(1908:1908,1,MAX(COLUMN($R:$R),COLUMN()-($H1905*12-1))):BI1910)/($H1905*12)+IF($R1915=0,0,SUM(INDEX(1913:1913,1,MAX(COLUMN($R:$R),COLUMN()-(($H1905-$H1906)*12))):BI1915)/(($H1905)*12)))</f>
        <v>#REF!</v>
      </c>
      <c r="BJ1913" s="80" t="e" cm="1">
        <f t="array" aca="1" ref="BJ1913" ca="1">(SUM(INDEX(1908:1908,1,MAX(COLUMN($R:$R),COLUMN()-($H1905*12-1))):BJ1910)/($H1905*12)+IF($R1915=0,0,SUM(INDEX(1913:1913,1,MAX(COLUMN($R:$R),COLUMN()-(($H1905-$H1906)*12))):BJ1915)/(($H1905)*12)))</f>
        <v>#REF!</v>
      </c>
      <c r="BK1913" s="80" t="e" cm="1">
        <f t="array" aca="1" ref="BK1913" ca="1">(SUM(INDEX(1908:1908,1,MAX(COLUMN($R:$R),COLUMN()-($H1905*12-1))):BK1910)/($H1905*12)+IF($R1915=0,0,SUM(INDEX(1913:1913,1,MAX(COLUMN($R:$R),COLUMN()-(($H1905-$H1906)*12))):BK1915)/(($H1905)*12)))</f>
        <v>#REF!</v>
      </c>
      <c r="BL1913" s="80" t="e" cm="1">
        <f t="array" aca="1" ref="BL1913" ca="1">(SUM(INDEX(1908:1908,1,MAX(COLUMN($R:$R),COLUMN()-($H1905*12-1))):BL1910)/($H1905*12)+IF($R1915=0,0,SUM(INDEX(1913:1913,1,MAX(COLUMN($R:$R),COLUMN()-(($H1905-$H1906)*12))):BL1915)/(($H1905)*12)))</f>
        <v>#REF!</v>
      </c>
      <c r="BM1913" s="80" t="e" cm="1">
        <f t="array" aca="1" ref="BM1913" ca="1">(SUM(INDEX(1908:1908,1,MAX(COLUMN($R:$R),COLUMN()-($H1905*12-1))):BM1910)/($H1905*12)+IF($R1915=0,0,SUM(INDEX(1913:1913,1,MAX(COLUMN($R:$R),COLUMN()-(($H1905-$H1906)*12))):BM1915)/(($H1905)*12)))</f>
        <v>#REF!</v>
      </c>
      <c r="BN1913" s="80" t="e" cm="1">
        <f t="array" aca="1" ref="BN1913" ca="1">(SUM(INDEX(1908:1908,1,MAX(COLUMN($R:$R),COLUMN()-($H1905*12-1))):BN1910)/($H1905*12)+IF($R1915=0,0,SUM(INDEX(1913:1913,1,MAX(COLUMN($R:$R),COLUMN()-(($H1905-$H1906)*12))):BN1915)/(($H1905)*12)))</f>
        <v>#REF!</v>
      </c>
      <c r="BO1913" s="80" t="e" cm="1">
        <f t="array" aca="1" ref="BO1913" ca="1">(SUM(INDEX(1908:1908,1,MAX(COLUMN($R:$R),COLUMN()-($H1905*12-1))):BO1910)/($H1905*12)+IF($R1915=0,0,SUM(INDEX(1913:1913,1,MAX(COLUMN($R:$R),COLUMN()-(($H1905-$H1906)*12))):BO1915)/(($H1905)*12)))</f>
        <v>#REF!</v>
      </c>
      <c r="BP1913" s="80" t="e" cm="1">
        <f t="array" aca="1" ref="BP1913" ca="1">(SUM(INDEX(1908:1908,1,MAX(COLUMN($R:$R),COLUMN()-($H1905*12-1))):BP1910)/($H1905*12)+IF($R1915=0,0,SUM(INDEX(1913:1913,1,MAX(COLUMN($R:$R),COLUMN()-(($H1905-$H1906)*12))):BP1915)/(($H1905)*12)))</f>
        <v>#REF!</v>
      </c>
      <c r="BQ1913" s="80" t="e" cm="1">
        <f t="array" aca="1" ref="BQ1913" ca="1">(SUM(INDEX(1908:1908,1,MAX(COLUMN($R:$R),COLUMN()-($H1905*12-1))):BQ1910)/($H1905*12)+IF($R1915=0,0,SUM(INDEX(1913:1913,1,MAX(COLUMN($R:$R),COLUMN()-(($H1905-$H1906)*12))):BQ1915)/(($H1905)*12)))</f>
        <v>#REF!</v>
      </c>
      <c r="BR1913" s="80" t="e" cm="1">
        <f t="array" aca="1" ref="BR1913" ca="1">(SUM(INDEX(1908:1908,1,MAX(COLUMN($R:$R),COLUMN()-($H1905*12-1))):BR1910)/($H1905*12)+IF($R1915=0,0,SUM(INDEX(1913:1913,1,MAX(COLUMN($R:$R),COLUMN()-(($H1905-$H1906)*12))):BR1915)/(($H1905)*12)))</f>
        <v>#REF!</v>
      </c>
      <c r="BS1913" s="80" t="e" cm="1">
        <f t="array" aca="1" ref="BS1913" ca="1">(SUM(INDEX(1908:1908,1,MAX(COLUMN($R:$R),COLUMN()-($H1905*12-1))):BS1910)/($H1905*12)+IF($R1915=0,0,SUM(INDEX(1913:1913,1,MAX(COLUMN($R:$R),COLUMN()-(($H1905-$H1906)*12))):BS1915)/(($H1905)*12)))</f>
        <v>#REF!</v>
      </c>
      <c r="BT1913" s="80" t="e" cm="1">
        <f t="array" aca="1" ref="BT1913" ca="1">(SUM(INDEX(1908:1908,1,MAX(COLUMN($R:$R),COLUMN()-($H1905*12-1))):BT1910)/($H1905*12)+IF($R1915=0,0,SUM(INDEX(1913:1913,1,MAX(COLUMN($R:$R),COLUMN()-(($H1905-$H1906)*12))):BT1915)/(($H1905)*12)))</f>
        <v>#REF!</v>
      </c>
      <c r="BU1913" s="80" t="e" cm="1">
        <f t="array" aca="1" ref="BU1913" ca="1">(SUM(INDEX(1908:1908,1,MAX(COLUMN($R:$R),COLUMN()-($H1905*12-1))):BU1910)/($H1905*12)+IF($R1915=0,0,SUM(INDEX(1913:1913,1,MAX(COLUMN($R:$R),COLUMN()-(($H1905-$H1906)*12))):BU1915)/(($H1905)*12)))</f>
        <v>#REF!</v>
      </c>
      <c r="BV1913" s="80" t="e" cm="1">
        <f t="array" aca="1" ref="BV1913" ca="1">(SUM(INDEX(1908:1908,1,MAX(COLUMN($R:$R),COLUMN()-($H1905*12-1))):BV1910)/($H1905*12)+IF($R1915=0,0,SUM(INDEX(1913:1913,1,MAX(COLUMN($R:$R),COLUMN()-(($H1905-$H1906)*12))):BV1915)/(($H1905)*12)))</f>
        <v>#REF!</v>
      </c>
      <c r="BW1913" s="80" t="e" cm="1">
        <f t="array" aca="1" ref="BW1913" ca="1">(SUM(INDEX(1908:1908,1,MAX(COLUMN($R:$R),COLUMN()-($H1905*12-1))):BW1910)/($H1905*12)+IF($R1915=0,0,SUM(INDEX(1913:1913,1,MAX(COLUMN($R:$R),COLUMN()-(($H1905-$H1906)*12))):BW1915)/(($H1905)*12)))</f>
        <v>#REF!</v>
      </c>
      <c r="BX1913" s="80" t="e" cm="1">
        <f t="array" aca="1" ref="BX1913" ca="1">(SUM(INDEX(1908:1908,1,MAX(COLUMN($R:$R),COLUMN()-($H1905*12-1))):BX1910)/($H1905*12)+IF($R1915=0,0,SUM(INDEX(1913:1913,1,MAX(COLUMN($R:$R),COLUMN()-(($H1905-$H1906)*12))):BX1915)/(($H1905)*12)))</f>
        <v>#REF!</v>
      </c>
      <c r="BY1913" s="80" t="e" cm="1">
        <f t="array" aca="1" ref="BY1913" ca="1">(SUM(INDEX(1908:1908,1,MAX(COLUMN($R:$R),COLUMN()-($H1905*12-1))):BY1910)/($H1905*12)+IF($R1915=0,0,SUM(INDEX(1913:1913,1,MAX(COLUMN($R:$R),COLUMN()-(($H1905-$H1906)*12))):BY1915)/(($H1905)*12)))</f>
        <v>#REF!</v>
      </c>
      <c r="BZ1913" s="80" t="e" cm="1">
        <f t="array" aca="1" ref="BZ1913" ca="1">(SUM(INDEX(1908:1908,1,MAX(COLUMN($R:$R),COLUMN()-($H1905*12-1))):BZ1910)/($H1905*12)+IF($R1915=0,0,SUM(INDEX(1913:1913,1,MAX(COLUMN($R:$R),COLUMN()-(($H1905-$H1906)*12))):BZ1915)/(($H1905)*12)))</f>
        <v>#REF!</v>
      </c>
      <c r="CA1913" s="80" t="e" cm="1">
        <f t="array" aca="1" ref="CA1913" ca="1">(SUM(INDEX(1908:1908,1,MAX(COLUMN($R:$R),COLUMN()-($H1905*12-1))):CA1910)/($H1905*12)+IF($R1915=0,0,SUM(INDEX(1913:1913,1,MAX(COLUMN($R:$R),COLUMN()-(($H1905-$H1906)*12))):CA1915)/(($H1905)*12)))</f>
        <v>#REF!</v>
      </c>
      <c r="CB1913" s="80" t="e" cm="1">
        <f t="array" aca="1" ref="CB1913" ca="1">(SUM(INDEX(1908:1908,1,MAX(COLUMN($R:$R),COLUMN()-($H1905*12-1))):CB1910)/($H1905*12)+IF($R1915=0,0,SUM(INDEX(1913:1913,1,MAX(COLUMN($R:$R),COLUMN()-(($H1905-$H1906)*12))):CB1915)/(($H1905)*12)))</f>
        <v>#REF!</v>
      </c>
      <c r="CC1913" s="80" t="e" cm="1">
        <f t="array" aca="1" ref="CC1913" ca="1">(SUM(INDEX(1908:1908,1,MAX(COLUMN($R:$R),COLUMN()-($H1905*12-1))):CC1910)/($H1905*12)+IF($R1915=0,0,SUM(INDEX(1913:1913,1,MAX(COLUMN($R:$R),COLUMN()-(($H1905-$H1906)*12))):CC1915)/(($H1905)*12)))</f>
        <v>#REF!</v>
      </c>
      <c r="CD1913" s="80" t="e" cm="1">
        <f t="array" aca="1" ref="CD1913" ca="1">(SUM(INDEX(1908:1908,1,MAX(COLUMN($R:$R),COLUMN()-($H1905*12-1))):CD1910)/($H1905*12)+IF($R1915=0,0,SUM(INDEX(1913:1913,1,MAX(COLUMN($R:$R),COLUMN()-(($H1905-$H1906)*12))):CD1915)/(($H1905)*12)))</f>
        <v>#REF!</v>
      </c>
      <c r="CE1913" s="80" t="e" cm="1">
        <f t="array" aca="1" ref="CE1913" ca="1">(SUM(INDEX(1908:1908,1,MAX(COLUMN($R:$R),COLUMN()-($H1905*12-1))):CE1910)/($H1905*12)+IF($R1915=0,0,SUM(INDEX(1913:1913,1,MAX(COLUMN($R:$R),COLUMN()-(($H1905-$H1906)*12))):CE1915)/(($H1905)*12)))</f>
        <v>#REF!</v>
      </c>
      <c r="CF1913" s="80" t="e" cm="1">
        <f t="array" aca="1" ref="CF1913" ca="1">(SUM(INDEX(1908:1908,1,MAX(COLUMN($R:$R),COLUMN()-($H1905*12-1))):CF1910)/($H1905*12)+IF($R1915=0,0,SUM(INDEX(1913:1913,1,MAX(COLUMN($R:$R),COLUMN()-(($H1905-$H1906)*12))):CF1915)/(($H1905)*12)))</f>
        <v>#REF!</v>
      </c>
      <c r="CG1913" s="80" t="e" cm="1">
        <f t="array" aca="1" ref="CG1913" ca="1">(SUM(INDEX(1908:1908,1,MAX(COLUMN($R:$R),COLUMN()-($H1905*12-1))):CG1910)/($H1905*12)+IF($R1915=0,0,SUM(INDEX(1913:1913,1,MAX(COLUMN($R:$R),COLUMN()-(($H1905-$H1906)*12))):CG1915)/(($H1905)*12)))</f>
        <v>#REF!</v>
      </c>
      <c r="CH1913" s="80" t="e" cm="1">
        <f t="array" aca="1" ref="CH1913" ca="1">(SUM(INDEX(1908:1908,1,MAX(COLUMN($R:$R),COLUMN()-($H1905*12-1))):CH1910)/($H1905*12)+IF($R1915=0,0,SUM(INDEX(1913:1913,1,MAX(COLUMN($R:$R),COLUMN()-(($H1905-$H1906)*12))):CH1915)/(($H1905)*12)))</f>
        <v>#REF!</v>
      </c>
      <c r="CI1913" s="80" t="e" cm="1">
        <f t="array" aca="1" ref="CI1913" ca="1">(SUM(INDEX(1908:1908,1,MAX(COLUMN($R:$R),COLUMN()-($H1905*12-1))):CI1910)/($H1905*12)+IF($R1915=0,0,SUM(INDEX(1913:1913,1,MAX(COLUMN($R:$R),COLUMN()-(($H1905-$H1906)*12))):CI1915)/(($H1905)*12)))</f>
        <v>#REF!</v>
      </c>
      <c r="CJ1913" s="80" t="e" cm="1">
        <f t="array" aca="1" ref="CJ1913" ca="1">(SUM(INDEX(1908:1908,1,MAX(COLUMN($R:$R),COLUMN()-($H1905*12-1))):CJ1910)/($H1905*12)+IF($R1915=0,0,SUM(INDEX(1913:1913,1,MAX(COLUMN($R:$R),COLUMN()-(($H1905-$H1906)*12))):CJ1915)/(($H1905)*12)))</f>
        <v>#REF!</v>
      </c>
      <c r="CK1913" s="80" t="e" cm="1">
        <f t="array" aca="1" ref="CK1913" ca="1">(SUM(INDEX(1908:1908,1,MAX(COLUMN($R:$R),COLUMN()-($H1905*12-1))):CK1910)/($H1905*12)+IF($R1915=0,0,SUM(INDEX(1913:1913,1,MAX(COLUMN($R:$R),COLUMN()-(($H1905-$H1906)*12))):CK1915)/(($H1905)*12)))</f>
        <v>#REF!</v>
      </c>
      <c r="CL1913" s="80" t="e" cm="1">
        <f t="array" aca="1" ref="CL1913" ca="1">(SUM(INDEX(1908:1908,1,MAX(COLUMN($R:$R),COLUMN()-($H1905*12-1))):CL1910)/($H1905*12)+IF($R1915=0,0,SUM(INDEX(1913:1913,1,MAX(COLUMN($R:$R),COLUMN()-(($H1905-$H1906)*12))):CL1915)/(($H1905)*12)))</f>
        <v>#REF!</v>
      </c>
    </row>
    <row r="1914" spans="2:90" x14ac:dyDescent="0.4">
      <c r="B1914" s="154"/>
      <c r="C1914" s="8"/>
      <c r="D1914" t="s">
        <v>758</v>
      </c>
      <c r="E1914" s="8" t="str">
        <f t="shared" si="2201"/>
        <v>1914 FAINT-S</v>
      </c>
      <c r="G1914" s="8" t="str">
        <f t="shared" si="2203"/>
        <v>1914 FAINT-S</v>
      </c>
      <c r="J1914" s="62"/>
      <c r="K1914" s="53"/>
      <c r="L1914" s="53"/>
      <c r="M1914" s="53"/>
      <c r="N1914" s="53"/>
      <c r="O1914" s="53"/>
      <c r="P1914" s="53"/>
      <c r="R1914" s="82"/>
      <c r="S1914" s="149"/>
      <c r="T1914" s="149"/>
      <c r="U1914" s="149"/>
      <c r="V1914" s="149"/>
      <c r="W1914" s="149"/>
      <c r="X1914" s="149"/>
      <c r="Y1914" s="149"/>
      <c r="Z1914" s="149"/>
      <c r="AA1914" s="149"/>
      <c r="AB1914" s="149"/>
      <c r="AC1914" s="149"/>
      <c r="AD1914" s="149"/>
      <c r="AE1914" s="149"/>
      <c r="AF1914" s="149"/>
      <c r="AG1914" s="149"/>
      <c r="AH1914" s="149"/>
      <c r="AI1914" s="149"/>
      <c r="AJ1914" s="149"/>
      <c r="AK1914" s="149"/>
      <c r="AL1914" s="149"/>
      <c r="AM1914" s="149"/>
      <c r="AN1914" s="149"/>
      <c r="AO1914" s="149"/>
      <c r="AP1914" s="149"/>
      <c r="AQ1914" s="149"/>
      <c r="AR1914" s="149"/>
      <c r="AS1914" s="149"/>
      <c r="AT1914" s="149"/>
      <c r="AU1914" s="149"/>
      <c r="AV1914" s="149"/>
      <c r="AW1914" s="149"/>
      <c r="AX1914" s="149"/>
      <c r="AY1914" s="149"/>
      <c r="AZ1914" s="149"/>
      <c r="BA1914" s="149"/>
      <c r="BB1914" s="149"/>
      <c r="BC1914" s="149"/>
      <c r="BD1914" s="149"/>
      <c r="BE1914" s="149"/>
      <c r="BF1914" s="149"/>
      <c r="BG1914" s="149"/>
      <c r="BH1914" s="149"/>
      <c r="BI1914" s="149"/>
      <c r="BJ1914" s="149"/>
      <c r="BK1914" s="149"/>
      <c r="BL1914" s="149"/>
      <c r="BM1914" s="149"/>
      <c r="BN1914" s="149"/>
      <c r="BO1914" s="149"/>
      <c r="BP1914" s="149"/>
      <c r="BQ1914" s="149"/>
      <c r="BR1914" s="149"/>
      <c r="BS1914" s="149"/>
      <c r="BT1914" s="149"/>
      <c r="BU1914" s="149"/>
      <c r="BV1914" s="149"/>
      <c r="BW1914" s="149"/>
      <c r="BX1914" s="149"/>
      <c r="BY1914" s="149"/>
      <c r="BZ1914" s="149"/>
      <c r="CA1914" s="149"/>
      <c r="CB1914" s="149"/>
      <c r="CC1914" s="149"/>
      <c r="CD1914" s="149"/>
      <c r="CE1914" s="149"/>
      <c r="CF1914" s="149"/>
      <c r="CG1914" s="149"/>
      <c r="CH1914" s="149"/>
      <c r="CI1914" s="149"/>
      <c r="CJ1914" s="149"/>
      <c r="CK1914" s="149"/>
      <c r="CL1914" s="149"/>
    </row>
    <row r="1915" spans="2:90" x14ac:dyDescent="0.4">
      <c r="B1915" s="154" t="s">
        <v>280</v>
      </c>
      <c r="C1915" s="8"/>
      <c r="D1915" t="s">
        <v>758</v>
      </c>
      <c r="E1915" s="8" t="str">
        <f t="shared" si="2201"/>
        <v>1915 FAINT-S</v>
      </c>
      <c r="G1915" s="8" t="str">
        <f t="shared" si="2203"/>
        <v>1915 FAINT-S</v>
      </c>
      <c r="J1915" s="74">
        <v>100</v>
      </c>
      <c r="K1915" s="53"/>
      <c r="L1915" s="53"/>
      <c r="M1915" s="53"/>
      <c r="N1915" s="53"/>
      <c r="O1915" s="53"/>
      <c r="P1915" s="53"/>
      <c r="R1915" s="24">
        <f>-$J1915</f>
        <v>-100</v>
      </c>
      <c r="S1915" s="149"/>
      <c r="T1915" s="149"/>
      <c r="U1915" s="149"/>
      <c r="V1915" s="149"/>
      <c r="W1915" s="149"/>
      <c r="X1915" s="149"/>
      <c r="Y1915" s="149"/>
      <c r="Z1915" s="149"/>
      <c r="AA1915" s="149"/>
      <c r="AB1915" s="149"/>
      <c r="AC1915" s="149"/>
      <c r="AD1915" s="149"/>
      <c r="AE1915" s="149"/>
      <c r="AF1915" s="149"/>
      <c r="AG1915" s="149"/>
      <c r="AH1915" s="149"/>
      <c r="AI1915" s="149"/>
      <c r="AJ1915" s="149"/>
      <c r="AK1915" s="149"/>
      <c r="AL1915" s="149"/>
      <c r="AM1915" s="149"/>
      <c r="AN1915" s="149"/>
      <c r="AO1915" s="149"/>
      <c r="AP1915" s="149"/>
      <c r="AQ1915" s="149"/>
      <c r="AR1915" s="149"/>
      <c r="AS1915" s="149"/>
      <c r="AT1915" s="149"/>
      <c r="AU1915" s="149"/>
      <c r="AV1915" s="149"/>
      <c r="AW1915" s="149"/>
      <c r="AX1915" s="149"/>
      <c r="AY1915" s="149"/>
      <c r="AZ1915" s="149"/>
      <c r="BA1915" s="149"/>
      <c r="BB1915" s="149"/>
      <c r="BC1915" s="149"/>
      <c r="BD1915" s="149"/>
      <c r="BE1915" s="149"/>
      <c r="BF1915" s="149"/>
      <c r="BG1915" s="149"/>
      <c r="BH1915" s="149"/>
      <c r="BI1915" s="149"/>
      <c r="BJ1915" s="149"/>
      <c r="BK1915" s="149"/>
      <c r="BL1915" s="149"/>
      <c r="BM1915" s="149"/>
      <c r="BN1915" s="149"/>
      <c r="BO1915" s="149"/>
      <c r="BP1915" s="149"/>
      <c r="BQ1915" s="149"/>
      <c r="BR1915" s="149"/>
      <c r="BS1915" s="149"/>
      <c r="BT1915" s="149"/>
      <c r="BU1915" s="149"/>
      <c r="BV1915" s="149"/>
      <c r="BW1915" s="149"/>
      <c r="BX1915" s="149"/>
      <c r="BY1915" s="149"/>
      <c r="BZ1915" s="149"/>
      <c r="CA1915" s="149"/>
      <c r="CB1915" s="149"/>
      <c r="CC1915" s="149"/>
      <c r="CD1915" s="149"/>
      <c r="CE1915" s="149"/>
      <c r="CF1915" s="149"/>
      <c r="CG1915" s="149"/>
      <c r="CH1915" s="149"/>
      <c r="CI1915" s="149"/>
      <c r="CJ1915" s="149"/>
      <c r="CK1915" s="149"/>
      <c r="CL1915" s="149"/>
    </row>
    <row r="1916" spans="2:90" x14ac:dyDescent="0.4">
      <c r="B1916" s="122"/>
      <c r="D1916" t="s">
        <v>758</v>
      </c>
      <c r="E1916" s="8" t="str">
        <f t="shared" si="2201"/>
        <v>1916 FAINT-S</v>
      </c>
      <c r="G1916" s="8" t="str">
        <f t="shared" si="2203"/>
        <v>1916 FAINT-S</v>
      </c>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row>
    <row r="1917" spans="2:90" x14ac:dyDescent="0.4">
      <c r="B1917" s="95" t="s">
        <v>205</v>
      </c>
      <c r="D1917" t="s">
        <v>758</v>
      </c>
      <c r="E1917" s="8" t="str">
        <f t="shared" si="2201"/>
        <v>1917 FAINT-S</v>
      </c>
      <c r="G1917" s="8" t="str">
        <f t="shared" si="2203"/>
        <v>1917 FAINT-S</v>
      </c>
      <c r="H1917" s="1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row>
    <row r="1918" spans="2:90" x14ac:dyDescent="0.4">
      <c r="B1918" s="154" t="str">
        <f>"Gross intangibles - "&amp;SUBSTITUTE(B1903,":","")</f>
        <v>Gross intangibles - Volume driven secondary intangible assets</v>
      </c>
      <c r="D1918" t="s">
        <v>758</v>
      </c>
      <c r="E1918" s="8" t="str">
        <f t="shared" si="2201"/>
        <v>1918 FAINT-S</v>
      </c>
      <c r="G1918" s="8" t="str">
        <f t="shared" si="2203"/>
        <v>1918 FAINT-S</v>
      </c>
      <c r="J1918" s="80">
        <f>J1915</f>
        <v>100</v>
      </c>
      <c r="K1918" s="24">
        <f t="shared" ref="K1918:P1920" ca="1" si="2207">SUMIF($4:$4,K$2,1918:1918)</f>
        <v>600100</v>
      </c>
      <c r="L1918" s="24">
        <f t="shared" ca="1" si="2207"/>
        <v>1200100</v>
      </c>
      <c r="M1918" s="24">
        <f t="shared" ca="1" si="2207"/>
        <v>1800100</v>
      </c>
      <c r="N1918" s="24">
        <f t="shared" ca="1" si="2207"/>
        <v>2400100</v>
      </c>
      <c r="O1918" s="24">
        <f t="shared" ca="1" si="2207"/>
        <v>3000100</v>
      </c>
      <c r="P1918" s="24">
        <f t="shared" ca="1" si="2207"/>
        <v>3600100</v>
      </c>
      <c r="R1918" s="24">
        <f>$J1918</f>
        <v>100</v>
      </c>
      <c r="S1918" s="80">
        <f t="shared" ref="S1918:AX1918" ca="1" si="2208">-S1910+R1918</f>
        <v>50100</v>
      </c>
      <c r="T1918" s="80">
        <f t="shared" ca="1" si="2208"/>
        <v>100100</v>
      </c>
      <c r="U1918" s="80">
        <f t="shared" ca="1" si="2208"/>
        <v>150100</v>
      </c>
      <c r="V1918" s="80">
        <f t="shared" ca="1" si="2208"/>
        <v>200100</v>
      </c>
      <c r="W1918" s="80">
        <f t="shared" ca="1" si="2208"/>
        <v>250100</v>
      </c>
      <c r="X1918" s="80">
        <f t="shared" ca="1" si="2208"/>
        <v>300100</v>
      </c>
      <c r="Y1918" s="80">
        <f t="shared" ca="1" si="2208"/>
        <v>350100</v>
      </c>
      <c r="Z1918" s="80">
        <f t="shared" ca="1" si="2208"/>
        <v>400100</v>
      </c>
      <c r="AA1918" s="80">
        <f t="shared" ca="1" si="2208"/>
        <v>450100</v>
      </c>
      <c r="AB1918" s="80">
        <f t="shared" ca="1" si="2208"/>
        <v>500100</v>
      </c>
      <c r="AC1918" s="80">
        <f t="shared" ca="1" si="2208"/>
        <v>550100</v>
      </c>
      <c r="AD1918" s="80">
        <f t="shared" ca="1" si="2208"/>
        <v>600100</v>
      </c>
      <c r="AE1918" s="80">
        <f t="shared" ca="1" si="2208"/>
        <v>650100</v>
      </c>
      <c r="AF1918" s="80">
        <f t="shared" ca="1" si="2208"/>
        <v>700100</v>
      </c>
      <c r="AG1918" s="80">
        <f t="shared" ca="1" si="2208"/>
        <v>750100</v>
      </c>
      <c r="AH1918" s="80">
        <f t="shared" ca="1" si="2208"/>
        <v>800100</v>
      </c>
      <c r="AI1918" s="80">
        <f t="shared" ca="1" si="2208"/>
        <v>850100</v>
      </c>
      <c r="AJ1918" s="80">
        <f t="shared" ca="1" si="2208"/>
        <v>900100</v>
      </c>
      <c r="AK1918" s="80">
        <f t="shared" ca="1" si="2208"/>
        <v>950100</v>
      </c>
      <c r="AL1918" s="80">
        <f t="shared" ca="1" si="2208"/>
        <v>1000100</v>
      </c>
      <c r="AM1918" s="80">
        <f t="shared" ca="1" si="2208"/>
        <v>1050100</v>
      </c>
      <c r="AN1918" s="80">
        <f t="shared" ca="1" si="2208"/>
        <v>1100100</v>
      </c>
      <c r="AO1918" s="80">
        <f t="shared" ca="1" si="2208"/>
        <v>1150100</v>
      </c>
      <c r="AP1918" s="80">
        <f t="shared" ca="1" si="2208"/>
        <v>1200100</v>
      </c>
      <c r="AQ1918" s="80">
        <f t="shared" ca="1" si="2208"/>
        <v>1250100</v>
      </c>
      <c r="AR1918" s="80">
        <f t="shared" ca="1" si="2208"/>
        <v>1300100</v>
      </c>
      <c r="AS1918" s="80">
        <f t="shared" ca="1" si="2208"/>
        <v>1350100</v>
      </c>
      <c r="AT1918" s="80">
        <f t="shared" ca="1" si="2208"/>
        <v>1400100</v>
      </c>
      <c r="AU1918" s="80">
        <f t="shared" ca="1" si="2208"/>
        <v>1450100</v>
      </c>
      <c r="AV1918" s="80">
        <f t="shared" ca="1" si="2208"/>
        <v>1500100</v>
      </c>
      <c r="AW1918" s="80">
        <f t="shared" ca="1" si="2208"/>
        <v>1550100</v>
      </c>
      <c r="AX1918" s="80">
        <f t="shared" ca="1" si="2208"/>
        <v>1600100</v>
      </c>
      <c r="AY1918" s="80">
        <f t="shared" ref="AY1918:CD1918" ca="1" si="2209">-AY1910+AX1918</f>
        <v>1650100</v>
      </c>
      <c r="AZ1918" s="80">
        <f t="shared" ca="1" si="2209"/>
        <v>1700100</v>
      </c>
      <c r="BA1918" s="80">
        <f t="shared" ca="1" si="2209"/>
        <v>1750100</v>
      </c>
      <c r="BB1918" s="80">
        <f t="shared" ca="1" si="2209"/>
        <v>1800100</v>
      </c>
      <c r="BC1918" s="80">
        <f t="shared" ca="1" si="2209"/>
        <v>1850100</v>
      </c>
      <c r="BD1918" s="80">
        <f t="shared" ca="1" si="2209"/>
        <v>1900100</v>
      </c>
      <c r="BE1918" s="80">
        <f t="shared" ca="1" si="2209"/>
        <v>1950100</v>
      </c>
      <c r="BF1918" s="80">
        <f t="shared" ca="1" si="2209"/>
        <v>2000100</v>
      </c>
      <c r="BG1918" s="80">
        <f t="shared" ca="1" si="2209"/>
        <v>2050100</v>
      </c>
      <c r="BH1918" s="80">
        <f t="shared" ca="1" si="2209"/>
        <v>2100100</v>
      </c>
      <c r="BI1918" s="80">
        <f t="shared" ca="1" si="2209"/>
        <v>2150100</v>
      </c>
      <c r="BJ1918" s="80">
        <f t="shared" ca="1" si="2209"/>
        <v>2200100</v>
      </c>
      <c r="BK1918" s="80">
        <f t="shared" ca="1" si="2209"/>
        <v>2250100</v>
      </c>
      <c r="BL1918" s="80">
        <f t="shared" ca="1" si="2209"/>
        <v>2300100</v>
      </c>
      <c r="BM1918" s="80">
        <f t="shared" ca="1" si="2209"/>
        <v>2350100</v>
      </c>
      <c r="BN1918" s="80">
        <f t="shared" ca="1" si="2209"/>
        <v>2400100</v>
      </c>
      <c r="BO1918" s="80">
        <f t="shared" ca="1" si="2209"/>
        <v>2450100</v>
      </c>
      <c r="BP1918" s="80">
        <f t="shared" ca="1" si="2209"/>
        <v>2500100</v>
      </c>
      <c r="BQ1918" s="80">
        <f t="shared" ca="1" si="2209"/>
        <v>2550100</v>
      </c>
      <c r="BR1918" s="80">
        <f t="shared" ca="1" si="2209"/>
        <v>2600100</v>
      </c>
      <c r="BS1918" s="80">
        <f t="shared" ca="1" si="2209"/>
        <v>2650100</v>
      </c>
      <c r="BT1918" s="80">
        <f t="shared" ca="1" si="2209"/>
        <v>2700100</v>
      </c>
      <c r="BU1918" s="80">
        <f t="shared" ca="1" si="2209"/>
        <v>2750100</v>
      </c>
      <c r="BV1918" s="80">
        <f t="shared" ca="1" si="2209"/>
        <v>2800100</v>
      </c>
      <c r="BW1918" s="80">
        <f t="shared" ca="1" si="2209"/>
        <v>2850100</v>
      </c>
      <c r="BX1918" s="80">
        <f t="shared" ca="1" si="2209"/>
        <v>2900100</v>
      </c>
      <c r="BY1918" s="80">
        <f t="shared" ca="1" si="2209"/>
        <v>2950100</v>
      </c>
      <c r="BZ1918" s="80">
        <f t="shared" ca="1" si="2209"/>
        <v>3000100</v>
      </c>
      <c r="CA1918" s="80">
        <f t="shared" ca="1" si="2209"/>
        <v>3050100</v>
      </c>
      <c r="CB1918" s="80">
        <f t="shared" ca="1" si="2209"/>
        <v>3100100</v>
      </c>
      <c r="CC1918" s="80">
        <f t="shared" ca="1" si="2209"/>
        <v>3150100</v>
      </c>
      <c r="CD1918" s="80">
        <f t="shared" ca="1" si="2209"/>
        <v>3200100</v>
      </c>
      <c r="CE1918" s="80">
        <f t="shared" ref="CE1918:CL1918" ca="1" si="2210">-CE1910+CD1918</f>
        <v>3250100</v>
      </c>
      <c r="CF1918" s="80">
        <f t="shared" ca="1" si="2210"/>
        <v>3300100</v>
      </c>
      <c r="CG1918" s="80">
        <f t="shared" ca="1" si="2210"/>
        <v>3350100</v>
      </c>
      <c r="CH1918" s="80">
        <f t="shared" ca="1" si="2210"/>
        <v>3400100</v>
      </c>
      <c r="CI1918" s="80">
        <f t="shared" ca="1" si="2210"/>
        <v>3450100</v>
      </c>
      <c r="CJ1918" s="80">
        <f t="shared" ca="1" si="2210"/>
        <v>3500100</v>
      </c>
      <c r="CK1918" s="80">
        <f t="shared" ca="1" si="2210"/>
        <v>3550100</v>
      </c>
      <c r="CL1918" s="80">
        <f t="shared" ca="1" si="2210"/>
        <v>3600100</v>
      </c>
    </row>
    <row r="1919" spans="2:90" x14ac:dyDescent="0.4">
      <c r="B1919" s="154" t="str">
        <f>"Accumulated amortization - "&amp;SUBSTITUTE(B1903,":","")</f>
        <v>Accumulated amortization - Volume driven secondary intangible assets</v>
      </c>
      <c r="D1919" t="s">
        <v>758</v>
      </c>
      <c r="E1919" s="8" t="str">
        <f t="shared" si="2201"/>
        <v>1919 FAINT-S</v>
      </c>
      <c r="G1919" s="8" t="str">
        <f t="shared" si="2203"/>
        <v>1919 FAINT-S</v>
      </c>
      <c r="J1919" s="81">
        <f>-H1906/H1905*J1918</f>
        <v>0</v>
      </c>
      <c r="K1919" s="37" t="e">
        <f t="shared" ca="1" si="2207"/>
        <v>#REF!</v>
      </c>
      <c r="L1919" s="37" t="e">
        <f t="shared" ca="1" si="2207"/>
        <v>#REF!</v>
      </c>
      <c r="M1919" s="37" t="e">
        <f t="shared" ca="1" si="2207"/>
        <v>#REF!</v>
      </c>
      <c r="N1919" s="37" t="e">
        <f t="shared" ca="1" si="2207"/>
        <v>#REF!</v>
      </c>
      <c r="O1919" s="37" t="e">
        <f t="shared" ca="1" si="2207"/>
        <v>#REF!</v>
      </c>
      <c r="P1919" s="37" t="e">
        <f t="shared" ca="1" si="2207"/>
        <v>#REF!</v>
      </c>
      <c r="R1919" s="37">
        <f>$J1919</f>
        <v>0</v>
      </c>
      <c r="S1919" s="81" t="e">
        <f t="shared" ref="S1919:AX1919" ca="1" si="2211">R1919+S1913</f>
        <v>#REF!</v>
      </c>
      <c r="T1919" s="81" t="e">
        <f t="shared" ca="1" si="2211"/>
        <v>#REF!</v>
      </c>
      <c r="U1919" s="81" t="e">
        <f t="shared" ca="1" si="2211"/>
        <v>#REF!</v>
      </c>
      <c r="V1919" s="81" t="e">
        <f t="shared" ca="1" si="2211"/>
        <v>#REF!</v>
      </c>
      <c r="W1919" s="81" t="e">
        <f t="shared" ca="1" si="2211"/>
        <v>#REF!</v>
      </c>
      <c r="X1919" s="81" t="e">
        <f t="shared" ca="1" si="2211"/>
        <v>#REF!</v>
      </c>
      <c r="Y1919" s="81" t="e">
        <f t="shared" ca="1" si="2211"/>
        <v>#REF!</v>
      </c>
      <c r="Z1919" s="81" t="e">
        <f t="shared" ca="1" si="2211"/>
        <v>#REF!</v>
      </c>
      <c r="AA1919" s="81" t="e">
        <f t="shared" ca="1" si="2211"/>
        <v>#REF!</v>
      </c>
      <c r="AB1919" s="81" t="e">
        <f t="shared" ca="1" si="2211"/>
        <v>#REF!</v>
      </c>
      <c r="AC1919" s="81" t="e">
        <f t="shared" ca="1" si="2211"/>
        <v>#REF!</v>
      </c>
      <c r="AD1919" s="81" t="e">
        <f t="shared" ca="1" si="2211"/>
        <v>#REF!</v>
      </c>
      <c r="AE1919" s="81" t="e">
        <f t="shared" ca="1" si="2211"/>
        <v>#REF!</v>
      </c>
      <c r="AF1919" s="81" t="e">
        <f t="shared" ca="1" si="2211"/>
        <v>#REF!</v>
      </c>
      <c r="AG1919" s="81" t="e">
        <f t="shared" ca="1" si="2211"/>
        <v>#REF!</v>
      </c>
      <c r="AH1919" s="81" t="e">
        <f t="shared" ca="1" si="2211"/>
        <v>#REF!</v>
      </c>
      <c r="AI1919" s="81" t="e">
        <f t="shared" ca="1" si="2211"/>
        <v>#REF!</v>
      </c>
      <c r="AJ1919" s="81" t="e">
        <f t="shared" ca="1" si="2211"/>
        <v>#REF!</v>
      </c>
      <c r="AK1919" s="81" t="e">
        <f t="shared" ca="1" si="2211"/>
        <v>#REF!</v>
      </c>
      <c r="AL1919" s="81" t="e">
        <f t="shared" ca="1" si="2211"/>
        <v>#REF!</v>
      </c>
      <c r="AM1919" s="81" t="e">
        <f t="shared" ca="1" si="2211"/>
        <v>#REF!</v>
      </c>
      <c r="AN1919" s="81" t="e">
        <f t="shared" ca="1" si="2211"/>
        <v>#REF!</v>
      </c>
      <c r="AO1919" s="81" t="e">
        <f t="shared" ca="1" si="2211"/>
        <v>#REF!</v>
      </c>
      <c r="AP1919" s="81" t="e">
        <f t="shared" ca="1" si="2211"/>
        <v>#REF!</v>
      </c>
      <c r="AQ1919" s="81" t="e">
        <f t="shared" ca="1" si="2211"/>
        <v>#REF!</v>
      </c>
      <c r="AR1919" s="81" t="e">
        <f t="shared" ca="1" si="2211"/>
        <v>#REF!</v>
      </c>
      <c r="AS1919" s="81" t="e">
        <f t="shared" ca="1" si="2211"/>
        <v>#REF!</v>
      </c>
      <c r="AT1919" s="81" t="e">
        <f t="shared" ca="1" si="2211"/>
        <v>#REF!</v>
      </c>
      <c r="AU1919" s="81" t="e">
        <f t="shared" ca="1" si="2211"/>
        <v>#REF!</v>
      </c>
      <c r="AV1919" s="81" t="e">
        <f t="shared" ca="1" si="2211"/>
        <v>#REF!</v>
      </c>
      <c r="AW1919" s="81" t="e">
        <f t="shared" ca="1" si="2211"/>
        <v>#REF!</v>
      </c>
      <c r="AX1919" s="81" t="e">
        <f t="shared" ca="1" si="2211"/>
        <v>#REF!</v>
      </c>
      <c r="AY1919" s="81" t="e">
        <f t="shared" ref="AY1919:CD1919" ca="1" si="2212">AX1919+AY1913</f>
        <v>#REF!</v>
      </c>
      <c r="AZ1919" s="81" t="e">
        <f t="shared" ca="1" si="2212"/>
        <v>#REF!</v>
      </c>
      <c r="BA1919" s="81" t="e">
        <f t="shared" ca="1" si="2212"/>
        <v>#REF!</v>
      </c>
      <c r="BB1919" s="81" t="e">
        <f t="shared" ca="1" si="2212"/>
        <v>#REF!</v>
      </c>
      <c r="BC1919" s="81" t="e">
        <f t="shared" ca="1" si="2212"/>
        <v>#REF!</v>
      </c>
      <c r="BD1919" s="81" t="e">
        <f t="shared" ca="1" si="2212"/>
        <v>#REF!</v>
      </c>
      <c r="BE1919" s="81" t="e">
        <f t="shared" ca="1" si="2212"/>
        <v>#REF!</v>
      </c>
      <c r="BF1919" s="81" t="e">
        <f t="shared" ca="1" si="2212"/>
        <v>#REF!</v>
      </c>
      <c r="BG1919" s="81" t="e">
        <f t="shared" ca="1" si="2212"/>
        <v>#REF!</v>
      </c>
      <c r="BH1919" s="81" t="e">
        <f t="shared" ca="1" si="2212"/>
        <v>#REF!</v>
      </c>
      <c r="BI1919" s="81" t="e">
        <f t="shared" ca="1" si="2212"/>
        <v>#REF!</v>
      </c>
      <c r="BJ1919" s="81" t="e">
        <f t="shared" ca="1" si="2212"/>
        <v>#REF!</v>
      </c>
      <c r="BK1919" s="81" t="e">
        <f t="shared" ca="1" si="2212"/>
        <v>#REF!</v>
      </c>
      <c r="BL1919" s="81" t="e">
        <f t="shared" ca="1" si="2212"/>
        <v>#REF!</v>
      </c>
      <c r="BM1919" s="81" t="e">
        <f t="shared" ca="1" si="2212"/>
        <v>#REF!</v>
      </c>
      <c r="BN1919" s="81" t="e">
        <f t="shared" ca="1" si="2212"/>
        <v>#REF!</v>
      </c>
      <c r="BO1919" s="81" t="e">
        <f t="shared" ca="1" si="2212"/>
        <v>#REF!</v>
      </c>
      <c r="BP1919" s="81" t="e">
        <f t="shared" ca="1" si="2212"/>
        <v>#REF!</v>
      </c>
      <c r="BQ1919" s="81" t="e">
        <f t="shared" ca="1" si="2212"/>
        <v>#REF!</v>
      </c>
      <c r="BR1919" s="81" t="e">
        <f t="shared" ca="1" si="2212"/>
        <v>#REF!</v>
      </c>
      <c r="BS1919" s="81" t="e">
        <f t="shared" ca="1" si="2212"/>
        <v>#REF!</v>
      </c>
      <c r="BT1919" s="81" t="e">
        <f t="shared" ca="1" si="2212"/>
        <v>#REF!</v>
      </c>
      <c r="BU1919" s="81" t="e">
        <f t="shared" ca="1" si="2212"/>
        <v>#REF!</v>
      </c>
      <c r="BV1919" s="81" t="e">
        <f t="shared" ca="1" si="2212"/>
        <v>#REF!</v>
      </c>
      <c r="BW1919" s="81" t="e">
        <f t="shared" ca="1" si="2212"/>
        <v>#REF!</v>
      </c>
      <c r="BX1919" s="81" t="e">
        <f t="shared" ca="1" si="2212"/>
        <v>#REF!</v>
      </c>
      <c r="BY1919" s="81" t="e">
        <f t="shared" ca="1" si="2212"/>
        <v>#REF!</v>
      </c>
      <c r="BZ1919" s="81" t="e">
        <f t="shared" ca="1" si="2212"/>
        <v>#REF!</v>
      </c>
      <c r="CA1919" s="81" t="e">
        <f t="shared" ca="1" si="2212"/>
        <v>#REF!</v>
      </c>
      <c r="CB1919" s="81" t="e">
        <f t="shared" ca="1" si="2212"/>
        <v>#REF!</v>
      </c>
      <c r="CC1919" s="81" t="e">
        <f t="shared" ca="1" si="2212"/>
        <v>#REF!</v>
      </c>
      <c r="CD1919" s="81" t="e">
        <f t="shared" ca="1" si="2212"/>
        <v>#REF!</v>
      </c>
      <c r="CE1919" s="81" t="e">
        <f t="shared" ref="CE1919:CL1919" ca="1" si="2213">CD1919+CE1913</f>
        <v>#REF!</v>
      </c>
      <c r="CF1919" s="81" t="e">
        <f t="shared" ca="1" si="2213"/>
        <v>#REF!</v>
      </c>
      <c r="CG1919" s="81" t="e">
        <f t="shared" ca="1" si="2213"/>
        <v>#REF!</v>
      </c>
      <c r="CH1919" s="81" t="e">
        <f t="shared" ca="1" si="2213"/>
        <v>#REF!</v>
      </c>
      <c r="CI1919" s="81" t="e">
        <f t="shared" ca="1" si="2213"/>
        <v>#REF!</v>
      </c>
      <c r="CJ1919" s="81" t="e">
        <f t="shared" ca="1" si="2213"/>
        <v>#REF!</v>
      </c>
      <c r="CK1919" s="81" t="e">
        <f t="shared" ca="1" si="2213"/>
        <v>#REF!</v>
      </c>
      <c r="CL1919" s="81" t="e">
        <f t="shared" ca="1" si="2213"/>
        <v>#REF!</v>
      </c>
    </row>
    <row r="1920" spans="2:90" x14ac:dyDescent="0.4">
      <c r="B1920" s="123" t="str">
        <f>"Net Intangibles - "&amp;SUBSTITUTE(B1903,":","")</f>
        <v>Net Intangibles - Volume driven secondary intangible assets</v>
      </c>
      <c r="C1920" t="s">
        <v>240</v>
      </c>
      <c r="D1920" t="s">
        <v>758</v>
      </c>
      <c r="E1920" s="8" t="str">
        <f t="shared" si="2201"/>
        <v>1920 FAINT-S</v>
      </c>
      <c r="G1920" s="8" t="str">
        <f t="shared" si="2203"/>
        <v>1920 FAINT-S</v>
      </c>
      <c r="H1920" s="27"/>
      <c r="J1920" s="33" t="e">
        <f ca="1">SUMIF($4:$4,J$2,1920:1920)</f>
        <v>#REF!</v>
      </c>
      <c r="K1920" s="33" t="e">
        <f t="shared" ca="1" si="2207"/>
        <v>#REF!</v>
      </c>
      <c r="L1920" s="33" t="e">
        <f t="shared" ca="1" si="2207"/>
        <v>#REF!</v>
      </c>
      <c r="M1920" s="33" t="e">
        <f t="shared" ca="1" si="2207"/>
        <v>#REF!</v>
      </c>
      <c r="N1920" s="33" t="e">
        <f t="shared" ca="1" si="2207"/>
        <v>#REF!</v>
      </c>
      <c r="O1920" s="33" t="e">
        <f t="shared" ca="1" si="2207"/>
        <v>#REF!</v>
      </c>
      <c r="P1920" s="33" t="e">
        <f t="shared" ca="1" si="2207"/>
        <v>#REF!</v>
      </c>
      <c r="R1920" s="33" t="e">
        <f ca="1">$J1920</f>
        <v>#REF!</v>
      </c>
      <c r="S1920" s="77" t="e">
        <f t="shared" ref="S1920" ca="1" si="2214">SUM(S1918:S1919)</f>
        <v>#REF!</v>
      </c>
      <c r="T1920" s="77" t="e">
        <f t="shared" ref="T1920:AX1920" ca="1" si="2215">SUM(T1918:T1919)</f>
        <v>#REF!</v>
      </c>
      <c r="U1920" s="77" t="e">
        <f t="shared" ca="1" si="2215"/>
        <v>#REF!</v>
      </c>
      <c r="V1920" s="77" t="e">
        <f t="shared" ca="1" si="2215"/>
        <v>#REF!</v>
      </c>
      <c r="W1920" s="77" t="e">
        <f t="shared" ca="1" si="2215"/>
        <v>#REF!</v>
      </c>
      <c r="X1920" s="77" t="e">
        <f t="shared" ca="1" si="2215"/>
        <v>#REF!</v>
      </c>
      <c r="Y1920" s="77" t="e">
        <f t="shared" ca="1" si="2215"/>
        <v>#REF!</v>
      </c>
      <c r="Z1920" s="77" t="e">
        <f t="shared" ca="1" si="2215"/>
        <v>#REF!</v>
      </c>
      <c r="AA1920" s="77" t="e">
        <f t="shared" ca="1" si="2215"/>
        <v>#REF!</v>
      </c>
      <c r="AB1920" s="77" t="e">
        <f t="shared" ca="1" si="2215"/>
        <v>#REF!</v>
      </c>
      <c r="AC1920" s="77" t="e">
        <f t="shared" ca="1" si="2215"/>
        <v>#REF!</v>
      </c>
      <c r="AD1920" s="77" t="e">
        <f t="shared" ca="1" si="2215"/>
        <v>#REF!</v>
      </c>
      <c r="AE1920" s="77" t="e">
        <f t="shared" ca="1" si="2215"/>
        <v>#REF!</v>
      </c>
      <c r="AF1920" s="77" t="e">
        <f t="shared" ca="1" si="2215"/>
        <v>#REF!</v>
      </c>
      <c r="AG1920" s="77" t="e">
        <f t="shared" ca="1" si="2215"/>
        <v>#REF!</v>
      </c>
      <c r="AH1920" s="77" t="e">
        <f t="shared" ca="1" si="2215"/>
        <v>#REF!</v>
      </c>
      <c r="AI1920" s="77" t="e">
        <f t="shared" ca="1" si="2215"/>
        <v>#REF!</v>
      </c>
      <c r="AJ1920" s="77" t="e">
        <f t="shared" ca="1" si="2215"/>
        <v>#REF!</v>
      </c>
      <c r="AK1920" s="77" t="e">
        <f t="shared" ca="1" si="2215"/>
        <v>#REF!</v>
      </c>
      <c r="AL1920" s="77" t="e">
        <f t="shared" ca="1" si="2215"/>
        <v>#REF!</v>
      </c>
      <c r="AM1920" s="77" t="e">
        <f t="shared" ca="1" si="2215"/>
        <v>#REF!</v>
      </c>
      <c r="AN1920" s="77" t="e">
        <f t="shared" ca="1" si="2215"/>
        <v>#REF!</v>
      </c>
      <c r="AO1920" s="77" t="e">
        <f t="shared" ca="1" si="2215"/>
        <v>#REF!</v>
      </c>
      <c r="AP1920" s="77" t="e">
        <f t="shared" ca="1" si="2215"/>
        <v>#REF!</v>
      </c>
      <c r="AQ1920" s="77" t="e">
        <f t="shared" ca="1" si="2215"/>
        <v>#REF!</v>
      </c>
      <c r="AR1920" s="77" t="e">
        <f t="shared" ca="1" si="2215"/>
        <v>#REF!</v>
      </c>
      <c r="AS1920" s="77" t="e">
        <f t="shared" ca="1" si="2215"/>
        <v>#REF!</v>
      </c>
      <c r="AT1920" s="77" t="e">
        <f t="shared" ca="1" si="2215"/>
        <v>#REF!</v>
      </c>
      <c r="AU1920" s="77" t="e">
        <f t="shared" ca="1" si="2215"/>
        <v>#REF!</v>
      </c>
      <c r="AV1920" s="77" t="e">
        <f t="shared" ca="1" si="2215"/>
        <v>#REF!</v>
      </c>
      <c r="AW1920" s="77" t="e">
        <f t="shared" ca="1" si="2215"/>
        <v>#REF!</v>
      </c>
      <c r="AX1920" s="77" t="e">
        <f t="shared" ca="1" si="2215"/>
        <v>#REF!</v>
      </c>
      <c r="AY1920" s="77" t="e">
        <f t="shared" ref="AY1920:CD1920" ca="1" si="2216">SUM(AY1918:AY1919)</f>
        <v>#REF!</v>
      </c>
      <c r="AZ1920" s="77" t="e">
        <f t="shared" ca="1" si="2216"/>
        <v>#REF!</v>
      </c>
      <c r="BA1920" s="77" t="e">
        <f t="shared" ca="1" si="2216"/>
        <v>#REF!</v>
      </c>
      <c r="BB1920" s="77" t="e">
        <f t="shared" ca="1" si="2216"/>
        <v>#REF!</v>
      </c>
      <c r="BC1920" s="77" t="e">
        <f t="shared" ca="1" si="2216"/>
        <v>#REF!</v>
      </c>
      <c r="BD1920" s="77" t="e">
        <f t="shared" ca="1" si="2216"/>
        <v>#REF!</v>
      </c>
      <c r="BE1920" s="77" t="e">
        <f t="shared" ca="1" si="2216"/>
        <v>#REF!</v>
      </c>
      <c r="BF1920" s="77" t="e">
        <f t="shared" ca="1" si="2216"/>
        <v>#REF!</v>
      </c>
      <c r="BG1920" s="77" t="e">
        <f t="shared" ca="1" si="2216"/>
        <v>#REF!</v>
      </c>
      <c r="BH1920" s="77" t="e">
        <f t="shared" ca="1" si="2216"/>
        <v>#REF!</v>
      </c>
      <c r="BI1920" s="77" t="e">
        <f t="shared" ca="1" si="2216"/>
        <v>#REF!</v>
      </c>
      <c r="BJ1920" s="77" t="e">
        <f t="shared" ca="1" si="2216"/>
        <v>#REF!</v>
      </c>
      <c r="BK1920" s="77" t="e">
        <f t="shared" ca="1" si="2216"/>
        <v>#REF!</v>
      </c>
      <c r="BL1920" s="77" t="e">
        <f t="shared" ca="1" si="2216"/>
        <v>#REF!</v>
      </c>
      <c r="BM1920" s="77" t="e">
        <f t="shared" ca="1" si="2216"/>
        <v>#REF!</v>
      </c>
      <c r="BN1920" s="77" t="e">
        <f t="shared" ca="1" si="2216"/>
        <v>#REF!</v>
      </c>
      <c r="BO1920" s="77" t="e">
        <f t="shared" ca="1" si="2216"/>
        <v>#REF!</v>
      </c>
      <c r="BP1920" s="77" t="e">
        <f t="shared" ca="1" si="2216"/>
        <v>#REF!</v>
      </c>
      <c r="BQ1920" s="77" t="e">
        <f t="shared" ca="1" si="2216"/>
        <v>#REF!</v>
      </c>
      <c r="BR1920" s="77" t="e">
        <f t="shared" ca="1" si="2216"/>
        <v>#REF!</v>
      </c>
      <c r="BS1920" s="77" t="e">
        <f t="shared" ca="1" si="2216"/>
        <v>#REF!</v>
      </c>
      <c r="BT1920" s="77" t="e">
        <f t="shared" ca="1" si="2216"/>
        <v>#REF!</v>
      </c>
      <c r="BU1920" s="77" t="e">
        <f t="shared" ca="1" si="2216"/>
        <v>#REF!</v>
      </c>
      <c r="BV1920" s="77" t="e">
        <f t="shared" ca="1" si="2216"/>
        <v>#REF!</v>
      </c>
      <c r="BW1920" s="77" t="e">
        <f t="shared" ca="1" si="2216"/>
        <v>#REF!</v>
      </c>
      <c r="BX1920" s="77" t="e">
        <f t="shared" ca="1" si="2216"/>
        <v>#REF!</v>
      </c>
      <c r="BY1920" s="77" t="e">
        <f t="shared" ca="1" si="2216"/>
        <v>#REF!</v>
      </c>
      <c r="BZ1920" s="77" t="e">
        <f t="shared" ca="1" si="2216"/>
        <v>#REF!</v>
      </c>
      <c r="CA1920" s="77" t="e">
        <f t="shared" ca="1" si="2216"/>
        <v>#REF!</v>
      </c>
      <c r="CB1920" s="77" t="e">
        <f t="shared" ca="1" si="2216"/>
        <v>#REF!</v>
      </c>
      <c r="CC1920" s="77" t="e">
        <f t="shared" ca="1" si="2216"/>
        <v>#REF!</v>
      </c>
      <c r="CD1920" s="77" t="e">
        <f t="shared" ca="1" si="2216"/>
        <v>#REF!</v>
      </c>
      <c r="CE1920" s="77" t="e">
        <f t="shared" ref="CE1920:CK1920" ca="1" si="2217">SUM(CE1918:CE1919)</f>
        <v>#REF!</v>
      </c>
      <c r="CF1920" s="77" t="e">
        <f t="shared" ca="1" si="2217"/>
        <v>#REF!</v>
      </c>
      <c r="CG1920" s="77" t="e">
        <f t="shared" ca="1" si="2217"/>
        <v>#REF!</v>
      </c>
      <c r="CH1920" s="77" t="e">
        <f t="shared" ca="1" si="2217"/>
        <v>#REF!</v>
      </c>
      <c r="CI1920" s="77" t="e">
        <f t="shared" ca="1" si="2217"/>
        <v>#REF!</v>
      </c>
      <c r="CJ1920" s="77" t="e">
        <f t="shared" ca="1" si="2217"/>
        <v>#REF!</v>
      </c>
      <c r="CK1920" s="77" t="e">
        <f t="shared" ca="1" si="2217"/>
        <v>#REF!</v>
      </c>
      <c r="CL1920" s="77" t="e">
        <f t="shared" ref="CL1920" ca="1" si="2218">SUM(CL1918:CL1919)</f>
        <v>#REF!</v>
      </c>
    </row>
    <row r="1921" spans="2:90" x14ac:dyDescent="0.4">
      <c r="B1921" s="123"/>
      <c r="D1921" t="s">
        <v>758</v>
      </c>
      <c r="E1921" s="8" t="str">
        <f>ROW()&amp;" "&amp;D1921</f>
        <v>1921 FAINT-S</v>
      </c>
      <c r="G1921" s="8" t="s">
        <v>244</v>
      </c>
      <c r="H1921" s="27"/>
      <c r="J1921" s="77"/>
      <c r="K1921" s="33"/>
      <c r="L1921" s="33"/>
      <c r="M1921" s="33"/>
      <c r="N1921" s="33"/>
      <c r="O1921" s="33"/>
      <c r="P1921" s="33"/>
      <c r="R1921" s="33"/>
      <c r="S1921" s="77"/>
      <c r="T1921" s="77"/>
      <c r="U1921" s="77"/>
      <c r="V1921" s="77"/>
      <c r="W1921" s="77"/>
      <c r="X1921" s="77"/>
      <c r="Y1921" s="77"/>
      <c r="Z1921" s="77"/>
      <c r="AA1921" s="77"/>
      <c r="AB1921" s="77"/>
      <c r="AC1921" s="77"/>
      <c r="AD1921" s="77"/>
      <c r="AE1921" s="77"/>
      <c r="AF1921" s="77"/>
      <c r="AG1921" s="77"/>
      <c r="AH1921" s="77"/>
      <c r="AI1921" s="77"/>
      <c r="AJ1921" s="77"/>
      <c r="AK1921" s="77"/>
      <c r="AL1921" s="77"/>
      <c r="AM1921" s="77"/>
      <c r="AN1921" s="77"/>
      <c r="AO1921" s="77"/>
      <c r="AP1921" s="77"/>
      <c r="AQ1921" s="77"/>
      <c r="AR1921" s="77"/>
      <c r="AS1921" s="77"/>
      <c r="AT1921" s="77"/>
      <c r="AU1921" s="77"/>
      <c r="AV1921" s="77"/>
      <c r="AW1921" s="77"/>
      <c r="AX1921" s="77"/>
      <c r="AY1921" s="77"/>
      <c r="AZ1921" s="77"/>
      <c r="BA1921" s="77"/>
      <c r="BB1921" s="77"/>
      <c r="BC1921" s="77"/>
      <c r="BD1921" s="77"/>
      <c r="BE1921" s="77"/>
      <c r="BF1921" s="77"/>
      <c r="BG1921" s="77"/>
      <c r="BH1921" s="77"/>
      <c r="BI1921" s="77"/>
      <c r="BJ1921" s="77"/>
      <c r="BK1921" s="77"/>
      <c r="BL1921" s="77"/>
      <c r="BM1921" s="77"/>
      <c r="BN1921" s="77"/>
      <c r="BO1921" s="77"/>
      <c r="BP1921" s="77"/>
      <c r="BQ1921" s="77"/>
      <c r="BR1921" s="77"/>
      <c r="BS1921" s="77"/>
      <c r="BT1921" s="77"/>
      <c r="BU1921" s="77"/>
      <c r="BV1921" s="77"/>
      <c r="BW1921" s="77"/>
      <c r="BX1921" s="77"/>
      <c r="BY1921" s="77"/>
      <c r="BZ1921" s="77"/>
      <c r="CA1921" s="77"/>
      <c r="CB1921" s="77"/>
      <c r="CC1921" s="77"/>
      <c r="CD1921" s="77"/>
      <c r="CE1921" s="77"/>
      <c r="CF1921" s="77"/>
      <c r="CG1921" s="77"/>
      <c r="CH1921" s="77"/>
      <c r="CI1921" s="77"/>
      <c r="CJ1921" s="77"/>
      <c r="CK1921" s="77"/>
      <c r="CL1921" s="77"/>
    </row>
    <row r="1922" spans="2:90" x14ac:dyDescent="0.4">
      <c r="B1922" s="132" t="str">
        <f>B1895</f>
        <v>(Primary label)</v>
      </c>
      <c r="D1922" t="s">
        <v>758</v>
      </c>
      <c r="E1922" s="8" t="str">
        <f>ROW()&amp;" "&amp;D1922</f>
        <v>1922 FAINT-S</v>
      </c>
      <c r="G1922" t="s">
        <v>332</v>
      </c>
      <c r="H1922" s="27"/>
      <c r="I1922" s="78"/>
      <c r="J1922" s="78"/>
      <c r="K1922" s="33"/>
      <c r="L1922" s="33"/>
      <c r="M1922" s="33"/>
      <c r="N1922" s="33"/>
      <c r="O1922" s="33"/>
      <c r="P1922" s="33"/>
      <c r="R1922" s="33"/>
      <c r="S1922" s="77"/>
      <c r="T1922" s="77"/>
      <c r="U1922" s="77"/>
      <c r="V1922" s="77"/>
      <c r="W1922" s="77"/>
      <c r="X1922" s="77"/>
      <c r="Y1922" s="77"/>
      <c r="Z1922" s="77"/>
      <c r="AA1922" s="77"/>
      <c r="AB1922" s="77"/>
      <c r="AC1922" s="77"/>
      <c r="AD1922" s="77"/>
      <c r="AE1922" s="77"/>
      <c r="AF1922" s="77"/>
      <c r="AG1922" s="77"/>
      <c r="AH1922" s="77"/>
      <c r="AI1922" s="77"/>
      <c r="AJ1922" s="77"/>
      <c r="AK1922" s="77"/>
      <c r="AL1922" s="77"/>
      <c r="AM1922" s="77"/>
      <c r="AN1922" s="77"/>
      <c r="AO1922" s="77"/>
      <c r="AP1922" s="77"/>
      <c r="AQ1922" s="77"/>
      <c r="AR1922" s="77"/>
      <c r="AS1922" s="77"/>
      <c r="AT1922" s="77"/>
      <c r="AU1922" s="77"/>
      <c r="AV1922" s="77"/>
      <c r="AW1922" s="77"/>
      <c r="AX1922" s="77"/>
      <c r="AY1922" s="77"/>
      <c r="AZ1922" s="77"/>
      <c r="BA1922" s="77"/>
      <c r="BB1922" s="77"/>
      <c r="BC1922" s="77"/>
      <c r="BD1922" s="77"/>
      <c r="BE1922" s="77"/>
      <c r="BF1922" s="77"/>
      <c r="BG1922" s="77"/>
      <c r="BH1922" s="77"/>
      <c r="BI1922" s="77"/>
      <c r="BJ1922" s="77"/>
      <c r="BK1922" s="77"/>
      <c r="BL1922" s="77"/>
      <c r="BM1922" s="77"/>
      <c r="BN1922" s="77"/>
      <c r="BO1922" s="77"/>
      <c r="BP1922" s="77"/>
      <c r="BQ1922" s="77"/>
      <c r="BR1922" s="77"/>
      <c r="BS1922" s="77"/>
      <c r="BT1922" s="77"/>
      <c r="BU1922" s="77"/>
      <c r="BV1922" s="77"/>
      <c r="BW1922" s="77"/>
      <c r="BX1922" s="77"/>
      <c r="BY1922" s="77"/>
      <c r="BZ1922" s="77"/>
      <c r="CA1922" s="77"/>
      <c r="CB1922" s="77"/>
      <c r="CC1922" s="77"/>
      <c r="CD1922" s="77"/>
      <c r="CE1922" s="77"/>
      <c r="CF1922" s="77"/>
      <c r="CG1922" s="77"/>
      <c r="CH1922" s="77"/>
      <c r="CI1922" s="77"/>
      <c r="CJ1922" s="77"/>
      <c r="CK1922" s="77"/>
      <c r="CL1922" s="77"/>
    </row>
    <row r="1923" spans="2:90" x14ac:dyDescent="0.4">
      <c r="B1923" s="132" t="str">
        <f>B1896</f>
        <v>primary unit</v>
      </c>
      <c r="D1923" t="s">
        <v>758</v>
      </c>
      <c r="E1923" s="8" t="str">
        <f>ROW()&amp;" "&amp;D1923</f>
        <v>1923 FAINT-S</v>
      </c>
      <c r="G1923" t="s">
        <v>332</v>
      </c>
      <c r="H1923" s="27"/>
      <c r="I1923" s="78"/>
      <c r="J1923" s="78"/>
      <c r="K1923" s="33"/>
      <c r="L1923" s="33"/>
      <c r="M1923" s="33"/>
      <c r="N1923" s="33"/>
      <c r="O1923" s="33"/>
      <c r="P1923" s="33"/>
      <c r="R1923" s="33"/>
      <c r="S1923" s="77"/>
      <c r="T1923" s="77"/>
      <c r="U1923" s="77"/>
      <c r="V1923" s="77"/>
      <c r="W1923" s="77"/>
      <c r="X1923" s="77"/>
      <c r="Y1923" s="77"/>
      <c r="Z1923" s="77"/>
      <c r="AA1923" s="77"/>
      <c r="AB1923" s="77"/>
      <c r="AC1923" s="77"/>
      <c r="AD1923" s="77"/>
      <c r="AE1923" s="77"/>
      <c r="AF1923" s="77"/>
      <c r="AG1923" s="77"/>
      <c r="AH1923" s="77"/>
      <c r="AI1923" s="77"/>
      <c r="AJ1923" s="77"/>
      <c r="AK1923" s="77"/>
      <c r="AL1923" s="77"/>
      <c r="AM1923" s="77"/>
      <c r="AN1923" s="77"/>
      <c r="AO1923" s="77"/>
      <c r="AP1923" s="77"/>
      <c r="AQ1923" s="77"/>
      <c r="AR1923" s="77"/>
      <c r="AS1923" s="77"/>
      <c r="AT1923" s="77"/>
      <c r="AU1923" s="77"/>
      <c r="AV1923" s="77"/>
      <c r="AW1923" s="77"/>
      <c r="AX1923" s="77"/>
      <c r="AY1923" s="77"/>
      <c r="AZ1923" s="77"/>
      <c r="BA1923" s="77"/>
      <c r="BB1923" s="77"/>
      <c r="BC1923" s="77"/>
      <c r="BD1923" s="77"/>
      <c r="BE1923" s="77"/>
      <c r="BF1923" s="77"/>
      <c r="BG1923" s="77"/>
      <c r="BH1923" s="77"/>
      <c r="BI1923" s="77"/>
      <c r="BJ1923" s="77"/>
      <c r="BK1923" s="77"/>
      <c r="BL1923" s="77"/>
      <c r="BM1923" s="77"/>
      <c r="BN1923" s="77"/>
      <c r="BO1923" s="77"/>
      <c r="BP1923" s="77"/>
      <c r="BQ1923" s="77"/>
      <c r="BR1923" s="77"/>
      <c r="BS1923" s="77"/>
      <c r="BT1923" s="77"/>
      <c r="BU1923" s="77"/>
      <c r="BV1923" s="77"/>
      <c r="BW1923" s="77"/>
      <c r="BX1923" s="77"/>
      <c r="BY1923" s="77"/>
      <c r="BZ1923" s="77"/>
      <c r="CA1923" s="77"/>
      <c r="CB1923" s="77"/>
      <c r="CC1923" s="77"/>
      <c r="CD1923" s="77"/>
      <c r="CE1923" s="77"/>
      <c r="CF1923" s="77"/>
      <c r="CG1923" s="77"/>
      <c r="CH1923" s="77"/>
      <c r="CI1923" s="77"/>
      <c r="CJ1923" s="77"/>
      <c r="CK1923" s="77"/>
      <c r="CL1923" s="77"/>
    </row>
    <row r="1924" spans="2:90" x14ac:dyDescent="0.4">
      <c r="B1924" s="132" t="str">
        <f>B1897</f>
        <v>Primary revenue driver</v>
      </c>
      <c r="D1924" t="s">
        <v>758</v>
      </c>
      <c r="E1924" s="8" t="str">
        <f>ROW()&amp;" "&amp;D1924</f>
        <v>1924 FAINT-S</v>
      </c>
      <c r="G1924" t="s">
        <v>332</v>
      </c>
      <c r="K1924" s="53"/>
      <c r="L1924" s="53"/>
      <c r="M1924" s="53"/>
      <c r="N1924" s="53"/>
      <c r="O1924" s="53"/>
      <c r="P1924" s="53"/>
      <c r="R1924" s="24"/>
      <c r="S1924" s="175" t="str">
        <f t="shared" ref="S1924" si="2219">S1897</f>
        <v>S$12</v>
      </c>
      <c r="T1924" s="175" t="str">
        <f t="shared" ref="T1924:AX1924" si="2220">T1897</f>
        <v>T$12</v>
      </c>
      <c r="U1924" s="175" t="str">
        <f t="shared" si="2220"/>
        <v>U$12</v>
      </c>
      <c r="V1924" s="175" t="str">
        <f t="shared" si="2220"/>
        <v>V$12</v>
      </c>
      <c r="W1924" s="175" t="str">
        <f t="shared" si="2220"/>
        <v>W$12</v>
      </c>
      <c r="X1924" s="175" t="str">
        <f t="shared" si="2220"/>
        <v>X$12</v>
      </c>
      <c r="Y1924" s="175" t="str">
        <f t="shared" si="2220"/>
        <v>Y$12</v>
      </c>
      <c r="Z1924" s="175" t="str">
        <f t="shared" si="2220"/>
        <v>Z$12</v>
      </c>
      <c r="AA1924" s="175" t="str">
        <f t="shared" si="2220"/>
        <v>AA$12</v>
      </c>
      <c r="AB1924" s="175" t="str">
        <f t="shared" si="2220"/>
        <v>AB$12</v>
      </c>
      <c r="AC1924" s="175" t="str">
        <f t="shared" si="2220"/>
        <v>AC$12</v>
      </c>
      <c r="AD1924" s="175" t="str">
        <f t="shared" si="2220"/>
        <v>AD$12</v>
      </c>
      <c r="AE1924" s="175" t="str">
        <f t="shared" si="2220"/>
        <v>AE$12</v>
      </c>
      <c r="AF1924" s="175" t="str">
        <f t="shared" si="2220"/>
        <v>AF$12</v>
      </c>
      <c r="AG1924" s="175" t="str">
        <f t="shared" si="2220"/>
        <v>AG$12</v>
      </c>
      <c r="AH1924" s="175" t="str">
        <f t="shared" si="2220"/>
        <v>AH$12</v>
      </c>
      <c r="AI1924" s="175" t="str">
        <f t="shared" si="2220"/>
        <v>AI$12</v>
      </c>
      <c r="AJ1924" s="175" t="str">
        <f t="shared" si="2220"/>
        <v>AJ$12</v>
      </c>
      <c r="AK1924" s="175" t="str">
        <f t="shared" si="2220"/>
        <v>AK$12</v>
      </c>
      <c r="AL1924" s="175" t="str">
        <f t="shared" si="2220"/>
        <v>AL$12</v>
      </c>
      <c r="AM1924" s="175" t="str">
        <f t="shared" si="2220"/>
        <v>AM$12</v>
      </c>
      <c r="AN1924" s="175" t="str">
        <f t="shared" si="2220"/>
        <v>AN$12</v>
      </c>
      <c r="AO1924" s="175" t="str">
        <f t="shared" si="2220"/>
        <v>AO$12</v>
      </c>
      <c r="AP1924" s="175" t="str">
        <f t="shared" si="2220"/>
        <v>AP$12</v>
      </c>
      <c r="AQ1924" s="175" t="str">
        <f t="shared" si="2220"/>
        <v>AQ$12</v>
      </c>
      <c r="AR1924" s="175" t="str">
        <f t="shared" si="2220"/>
        <v>AR$12</v>
      </c>
      <c r="AS1924" s="175" t="str">
        <f t="shared" si="2220"/>
        <v>AS$12</v>
      </c>
      <c r="AT1924" s="175" t="str">
        <f t="shared" si="2220"/>
        <v>AT$12</v>
      </c>
      <c r="AU1924" s="175" t="str">
        <f t="shared" si="2220"/>
        <v>AU$12</v>
      </c>
      <c r="AV1924" s="175" t="str">
        <f t="shared" si="2220"/>
        <v>AV$12</v>
      </c>
      <c r="AW1924" s="175" t="str">
        <f t="shared" si="2220"/>
        <v>AW$12</v>
      </c>
      <c r="AX1924" s="175" t="str">
        <f t="shared" si="2220"/>
        <v>AX$12</v>
      </c>
      <c r="AY1924" s="175" t="str">
        <f t="shared" ref="AY1924:CD1924" si="2221">AY1897</f>
        <v>AY$12</v>
      </c>
      <c r="AZ1924" s="175" t="str">
        <f t="shared" si="2221"/>
        <v>AZ$12</v>
      </c>
      <c r="BA1924" s="175" t="str">
        <f t="shared" si="2221"/>
        <v>BA$12</v>
      </c>
      <c r="BB1924" s="175" t="str">
        <f t="shared" si="2221"/>
        <v>BB$12</v>
      </c>
      <c r="BC1924" s="175" t="str">
        <f t="shared" si="2221"/>
        <v>BC$12</v>
      </c>
      <c r="BD1924" s="175" t="str">
        <f t="shared" si="2221"/>
        <v>BD$12</v>
      </c>
      <c r="BE1924" s="175" t="str">
        <f t="shared" si="2221"/>
        <v>BE$12</v>
      </c>
      <c r="BF1924" s="175" t="str">
        <f t="shared" si="2221"/>
        <v>BF$12</v>
      </c>
      <c r="BG1924" s="175" t="str">
        <f t="shared" si="2221"/>
        <v>BG$12</v>
      </c>
      <c r="BH1924" s="175" t="str">
        <f t="shared" si="2221"/>
        <v>BH$12</v>
      </c>
      <c r="BI1924" s="175" t="str">
        <f t="shared" si="2221"/>
        <v>BI$12</v>
      </c>
      <c r="BJ1924" s="175" t="str">
        <f t="shared" si="2221"/>
        <v>BJ$12</v>
      </c>
      <c r="BK1924" s="175" t="str">
        <f t="shared" si="2221"/>
        <v>BK$12</v>
      </c>
      <c r="BL1924" s="175" t="str">
        <f t="shared" si="2221"/>
        <v>BL$12</v>
      </c>
      <c r="BM1924" s="175" t="str">
        <f t="shared" si="2221"/>
        <v>BM$12</v>
      </c>
      <c r="BN1924" s="175" t="str">
        <f t="shared" si="2221"/>
        <v>BN$12</v>
      </c>
      <c r="BO1924" s="175" t="str">
        <f t="shared" si="2221"/>
        <v>BO$12</v>
      </c>
      <c r="BP1924" s="175" t="str">
        <f t="shared" si="2221"/>
        <v>BP$12</v>
      </c>
      <c r="BQ1924" s="175" t="str">
        <f t="shared" si="2221"/>
        <v>BQ$12</v>
      </c>
      <c r="BR1924" s="175" t="str">
        <f t="shared" si="2221"/>
        <v>BR$12</v>
      </c>
      <c r="BS1924" s="175" t="str">
        <f t="shared" si="2221"/>
        <v>BS$12</v>
      </c>
      <c r="BT1924" s="175" t="str">
        <f t="shared" si="2221"/>
        <v>BT$12</v>
      </c>
      <c r="BU1924" s="175" t="str">
        <f t="shared" si="2221"/>
        <v>BU$12</v>
      </c>
      <c r="BV1924" s="175" t="str">
        <f t="shared" si="2221"/>
        <v>BV$12</v>
      </c>
      <c r="BW1924" s="175" t="str">
        <f t="shared" si="2221"/>
        <v>BW$12</v>
      </c>
      <c r="BX1924" s="175" t="str">
        <f t="shared" si="2221"/>
        <v>BX$12</v>
      </c>
      <c r="BY1924" s="175" t="str">
        <f t="shared" si="2221"/>
        <v>BY$12</v>
      </c>
      <c r="BZ1924" s="175" t="str">
        <f t="shared" si="2221"/>
        <v>BZ$12</v>
      </c>
      <c r="CA1924" s="175" t="str">
        <f t="shared" si="2221"/>
        <v>CA$12</v>
      </c>
      <c r="CB1924" s="175" t="str">
        <f t="shared" si="2221"/>
        <v>CB$12</v>
      </c>
      <c r="CC1924" s="175" t="str">
        <f t="shared" si="2221"/>
        <v>CC$12</v>
      </c>
      <c r="CD1924" s="175" t="str">
        <f t="shared" si="2221"/>
        <v>CD$12</v>
      </c>
      <c r="CE1924" s="175" t="str">
        <f t="shared" ref="CE1924:CK1924" si="2222">CE1897</f>
        <v>CE$12</v>
      </c>
      <c r="CF1924" s="175" t="str">
        <f t="shared" si="2222"/>
        <v>CF$12</v>
      </c>
      <c r="CG1924" s="175" t="str">
        <f t="shared" si="2222"/>
        <v>CG$12</v>
      </c>
      <c r="CH1924" s="175" t="str">
        <f t="shared" si="2222"/>
        <v>CH$12</v>
      </c>
      <c r="CI1924" s="175" t="str">
        <f t="shared" si="2222"/>
        <v>CI$12</v>
      </c>
      <c r="CJ1924" s="175" t="str">
        <f t="shared" si="2222"/>
        <v>CJ$12</v>
      </c>
      <c r="CK1924" s="175" t="str">
        <f t="shared" si="2222"/>
        <v>CK$12</v>
      </c>
      <c r="CL1924" s="175" t="str">
        <f t="shared" ref="CL1924" si="2223">CL1897</f>
        <v>CL$12</v>
      </c>
    </row>
    <row r="1925" spans="2:90" x14ac:dyDescent="0.4">
      <c r="B1925" s="132" t="str">
        <f>B1898</f>
        <v>Primary volume driver</v>
      </c>
      <c r="D1925" t="s">
        <v>758</v>
      </c>
      <c r="E1925" s="8" t="str">
        <f>ROW()&amp;" "&amp;D1925</f>
        <v>1925 FAINT-S</v>
      </c>
      <c r="G1925" t="s">
        <v>332</v>
      </c>
      <c r="H1925" s="12"/>
      <c r="I1925" s="60"/>
      <c r="J1925" s="60"/>
      <c r="K1925" s="15"/>
      <c r="L1925" s="15"/>
      <c r="M1925" s="15"/>
      <c r="N1925" s="15"/>
      <c r="O1925" s="15"/>
      <c r="P1925" s="15"/>
      <c r="R1925" s="15"/>
      <c r="S1925" s="175" t="str">
        <f t="shared" ref="S1925" si="2224">S1898</f>
        <v>S$13</v>
      </c>
      <c r="T1925" s="175" t="str">
        <f t="shared" ref="T1925:AX1925" si="2225">T1898</f>
        <v>T$13</v>
      </c>
      <c r="U1925" s="175" t="str">
        <f t="shared" si="2225"/>
        <v>U$13</v>
      </c>
      <c r="V1925" s="175" t="str">
        <f t="shared" si="2225"/>
        <v>V$13</v>
      </c>
      <c r="W1925" s="175" t="str">
        <f t="shared" si="2225"/>
        <v>W$13</v>
      </c>
      <c r="X1925" s="175" t="str">
        <f t="shared" si="2225"/>
        <v>X$13</v>
      </c>
      <c r="Y1925" s="175" t="str">
        <f t="shared" si="2225"/>
        <v>Y$13</v>
      </c>
      <c r="Z1925" s="175" t="str">
        <f t="shared" si="2225"/>
        <v>Z$13</v>
      </c>
      <c r="AA1925" s="175" t="str">
        <f t="shared" si="2225"/>
        <v>AA$13</v>
      </c>
      <c r="AB1925" s="175" t="str">
        <f t="shared" si="2225"/>
        <v>AB$13</v>
      </c>
      <c r="AC1925" s="175" t="str">
        <f t="shared" si="2225"/>
        <v>AC$13</v>
      </c>
      <c r="AD1925" s="175" t="str">
        <f t="shared" si="2225"/>
        <v>AD$13</v>
      </c>
      <c r="AE1925" s="175" t="str">
        <f t="shared" si="2225"/>
        <v>AE$13</v>
      </c>
      <c r="AF1925" s="175" t="str">
        <f t="shared" si="2225"/>
        <v>AF$13</v>
      </c>
      <c r="AG1925" s="175" t="str">
        <f t="shared" si="2225"/>
        <v>AG$13</v>
      </c>
      <c r="AH1925" s="175" t="str">
        <f t="shared" si="2225"/>
        <v>AH$13</v>
      </c>
      <c r="AI1925" s="175" t="str">
        <f t="shared" si="2225"/>
        <v>AI$13</v>
      </c>
      <c r="AJ1925" s="175" t="str">
        <f t="shared" si="2225"/>
        <v>AJ$13</v>
      </c>
      <c r="AK1925" s="175" t="str">
        <f t="shared" si="2225"/>
        <v>AK$13</v>
      </c>
      <c r="AL1925" s="175" t="str">
        <f t="shared" si="2225"/>
        <v>AL$13</v>
      </c>
      <c r="AM1925" s="175" t="str">
        <f t="shared" si="2225"/>
        <v>AM$13</v>
      </c>
      <c r="AN1925" s="175" t="str">
        <f t="shared" si="2225"/>
        <v>AN$13</v>
      </c>
      <c r="AO1925" s="175" t="str">
        <f t="shared" si="2225"/>
        <v>AO$13</v>
      </c>
      <c r="AP1925" s="175" t="str">
        <f t="shared" si="2225"/>
        <v>AP$13</v>
      </c>
      <c r="AQ1925" s="175" t="str">
        <f t="shared" si="2225"/>
        <v>AQ$13</v>
      </c>
      <c r="AR1925" s="175" t="str">
        <f t="shared" si="2225"/>
        <v>AR$13</v>
      </c>
      <c r="AS1925" s="175" t="str">
        <f t="shared" si="2225"/>
        <v>AS$13</v>
      </c>
      <c r="AT1925" s="175" t="str">
        <f t="shared" si="2225"/>
        <v>AT$13</v>
      </c>
      <c r="AU1925" s="175" t="str">
        <f t="shared" si="2225"/>
        <v>AU$13</v>
      </c>
      <c r="AV1925" s="175" t="str">
        <f t="shared" si="2225"/>
        <v>AV$13</v>
      </c>
      <c r="AW1925" s="175" t="str">
        <f t="shared" si="2225"/>
        <v>AW$13</v>
      </c>
      <c r="AX1925" s="175" t="str">
        <f t="shared" si="2225"/>
        <v>AX$13</v>
      </c>
      <c r="AY1925" s="175" t="str">
        <f t="shared" ref="AY1925:CD1925" si="2226">AY1898</f>
        <v>AY$13</v>
      </c>
      <c r="AZ1925" s="175" t="str">
        <f t="shared" si="2226"/>
        <v>AZ$13</v>
      </c>
      <c r="BA1925" s="175" t="str">
        <f t="shared" si="2226"/>
        <v>BA$13</v>
      </c>
      <c r="BB1925" s="175" t="str">
        <f t="shared" si="2226"/>
        <v>BB$13</v>
      </c>
      <c r="BC1925" s="175" t="str">
        <f t="shared" si="2226"/>
        <v>BC$13</v>
      </c>
      <c r="BD1925" s="175" t="str">
        <f t="shared" si="2226"/>
        <v>BD$13</v>
      </c>
      <c r="BE1925" s="175" t="str">
        <f t="shared" si="2226"/>
        <v>BE$13</v>
      </c>
      <c r="BF1925" s="175" t="str">
        <f t="shared" si="2226"/>
        <v>BF$13</v>
      </c>
      <c r="BG1925" s="175" t="str">
        <f t="shared" si="2226"/>
        <v>BG$13</v>
      </c>
      <c r="BH1925" s="175" t="str">
        <f t="shared" si="2226"/>
        <v>BH$13</v>
      </c>
      <c r="BI1925" s="175" t="str">
        <f t="shared" si="2226"/>
        <v>BI$13</v>
      </c>
      <c r="BJ1925" s="175" t="str">
        <f t="shared" si="2226"/>
        <v>BJ$13</v>
      </c>
      <c r="BK1925" s="175" t="str">
        <f t="shared" si="2226"/>
        <v>BK$13</v>
      </c>
      <c r="BL1925" s="175" t="str">
        <f t="shared" si="2226"/>
        <v>BL$13</v>
      </c>
      <c r="BM1925" s="175" t="str">
        <f t="shared" si="2226"/>
        <v>BM$13</v>
      </c>
      <c r="BN1925" s="175" t="str">
        <f t="shared" si="2226"/>
        <v>BN$13</v>
      </c>
      <c r="BO1925" s="175" t="str">
        <f t="shared" si="2226"/>
        <v>BO$13</v>
      </c>
      <c r="BP1925" s="175" t="str">
        <f t="shared" si="2226"/>
        <v>BP$13</v>
      </c>
      <c r="BQ1925" s="175" t="str">
        <f t="shared" si="2226"/>
        <v>BQ$13</v>
      </c>
      <c r="BR1925" s="175" t="str">
        <f t="shared" si="2226"/>
        <v>BR$13</v>
      </c>
      <c r="BS1925" s="175" t="str">
        <f t="shared" si="2226"/>
        <v>BS$13</v>
      </c>
      <c r="BT1925" s="175" t="str">
        <f t="shared" si="2226"/>
        <v>BT$13</v>
      </c>
      <c r="BU1925" s="175" t="str">
        <f t="shared" si="2226"/>
        <v>BU$13</v>
      </c>
      <c r="BV1925" s="175" t="str">
        <f t="shared" si="2226"/>
        <v>BV$13</v>
      </c>
      <c r="BW1925" s="175" t="str">
        <f t="shared" si="2226"/>
        <v>BW$13</v>
      </c>
      <c r="BX1925" s="175" t="str">
        <f t="shared" si="2226"/>
        <v>BX$13</v>
      </c>
      <c r="BY1925" s="175" t="str">
        <f t="shared" si="2226"/>
        <v>BY$13</v>
      </c>
      <c r="BZ1925" s="175" t="str">
        <f t="shared" si="2226"/>
        <v>BZ$13</v>
      </c>
      <c r="CA1925" s="175" t="str">
        <f t="shared" si="2226"/>
        <v>CA$13</v>
      </c>
      <c r="CB1925" s="175" t="str">
        <f t="shared" si="2226"/>
        <v>CB$13</v>
      </c>
      <c r="CC1925" s="175" t="str">
        <f t="shared" si="2226"/>
        <v>CC$13</v>
      </c>
      <c r="CD1925" s="175" t="str">
        <f t="shared" si="2226"/>
        <v>CD$13</v>
      </c>
      <c r="CE1925" s="175" t="str">
        <f t="shared" ref="CE1925:CK1925" si="2227">CE1898</f>
        <v>CE$13</v>
      </c>
      <c r="CF1925" s="175" t="str">
        <f t="shared" si="2227"/>
        <v>CF$13</v>
      </c>
      <c r="CG1925" s="175" t="str">
        <f t="shared" si="2227"/>
        <v>CG$13</v>
      </c>
      <c r="CH1925" s="175" t="str">
        <f t="shared" si="2227"/>
        <v>CH$13</v>
      </c>
      <c r="CI1925" s="175" t="str">
        <f t="shared" si="2227"/>
        <v>CI$13</v>
      </c>
      <c r="CJ1925" s="175" t="str">
        <f t="shared" si="2227"/>
        <v>CJ$13</v>
      </c>
      <c r="CK1925" s="175" t="str">
        <f t="shared" si="2227"/>
        <v>CK$13</v>
      </c>
      <c r="CL1925" s="175" t="str">
        <f t="shared" ref="CL1925" si="2228">CL1898</f>
        <v>CL$13</v>
      </c>
    </row>
    <row r="1926" spans="2:90" x14ac:dyDescent="0.4">
      <c r="B1926" s="132" t="str">
        <f>B1903</f>
        <v>Volume driven secondary intangible assets:</v>
      </c>
      <c r="D1926" t="s">
        <v>758</v>
      </c>
      <c r="E1926" s="8" t="str">
        <f t="shared" ref="E1926:E1929" si="2229">ROW()&amp;" "&amp;D1926</f>
        <v>1926 FAINT-S</v>
      </c>
      <c r="G1926" t="s">
        <v>332</v>
      </c>
      <c r="H1926" s="12"/>
      <c r="I1926" s="60"/>
      <c r="J1926" s="60"/>
      <c r="K1926" s="15"/>
      <c r="L1926" s="15"/>
      <c r="M1926" s="15"/>
      <c r="N1926" s="15"/>
      <c r="O1926" s="15"/>
      <c r="P1926" s="15"/>
      <c r="R1926" s="15"/>
      <c r="S1926" s="175">
        <f t="shared" ref="S1926" si="2230">S1899</f>
        <v>0</v>
      </c>
      <c r="T1926" s="175">
        <f t="shared" ref="T1926:AX1926" si="2231">T1899</f>
        <v>0</v>
      </c>
      <c r="U1926" s="175">
        <f t="shared" si="2231"/>
        <v>0</v>
      </c>
      <c r="V1926" s="175">
        <f t="shared" si="2231"/>
        <v>0</v>
      </c>
      <c r="W1926" s="175">
        <f t="shared" si="2231"/>
        <v>0</v>
      </c>
      <c r="X1926" s="175">
        <f t="shared" si="2231"/>
        <v>0</v>
      </c>
      <c r="Y1926" s="175">
        <f t="shared" si="2231"/>
        <v>0</v>
      </c>
      <c r="Z1926" s="175">
        <f t="shared" si="2231"/>
        <v>0</v>
      </c>
      <c r="AA1926" s="175">
        <f t="shared" si="2231"/>
        <v>0</v>
      </c>
      <c r="AB1926" s="175">
        <f t="shared" si="2231"/>
        <v>0</v>
      </c>
      <c r="AC1926" s="175">
        <f t="shared" si="2231"/>
        <v>0</v>
      </c>
      <c r="AD1926" s="175">
        <f t="shared" si="2231"/>
        <v>0</v>
      </c>
      <c r="AE1926" s="175">
        <f t="shared" si="2231"/>
        <v>0</v>
      </c>
      <c r="AF1926" s="175">
        <f t="shared" si="2231"/>
        <v>0</v>
      </c>
      <c r="AG1926" s="175">
        <f t="shared" si="2231"/>
        <v>0</v>
      </c>
      <c r="AH1926" s="175">
        <f t="shared" si="2231"/>
        <v>0</v>
      </c>
      <c r="AI1926" s="175">
        <f t="shared" si="2231"/>
        <v>0</v>
      </c>
      <c r="AJ1926" s="175">
        <f t="shared" si="2231"/>
        <v>0</v>
      </c>
      <c r="AK1926" s="175">
        <f t="shared" si="2231"/>
        <v>0</v>
      </c>
      <c r="AL1926" s="175">
        <f t="shared" si="2231"/>
        <v>0</v>
      </c>
      <c r="AM1926" s="175">
        <f t="shared" si="2231"/>
        <v>0</v>
      </c>
      <c r="AN1926" s="175">
        <f t="shared" si="2231"/>
        <v>0</v>
      </c>
      <c r="AO1926" s="175">
        <f t="shared" si="2231"/>
        <v>0</v>
      </c>
      <c r="AP1926" s="175">
        <f t="shared" si="2231"/>
        <v>0</v>
      </c>
      <c r="AQ1926" s="175">
        <f t="shared" si="2231"/>
        <v>0</v>
      </c>
      <c r="AR1926" s="175">
        <f t="shared" si="2231"/>
        <v>0</v>
      </c>
      <c r="AS1926" s="175">
        <f t="shared" si="2231"/>
        <v>0</v>
      </c>
      <c r="AT1926" s="175">
        <f t="shared" si="2231"/>
        <v>0</v>
      </c>
      <c r="AU1926" s="175">
        <f t="shared" si="2231"/>
        <v>0</v>
      </c>
      <c r="AV1926" s="175">
        <f t="shared" si="2231"/>
        <v>0</v>
      </c>
      <c r="AW1926" s="175">
        <f t="shared" si="2231"/>
        <v>0</v>
      </c>
      <c r="AX1926" s="175">
        <f t="shared" si="2231"/>
        <v>0</v>
      </c>
      <c r="AY1926" s="175">
        <f t="shared" ref="AY1926:CD1926" si="2232">AY1899</f>
        <v>0</v>
      </c>
      <c r="AZ1926" s="175">
        <f t="shared" si="2232"/>
        <v>0</v>
      </c>
      <c r="BA1926" s="175">
        <f t="shared" si="2232"/>
        <v>0</v>
      </c>
      <c r="BB1926" s="175">
        <f t="shared" si="2232"/>
        <v>0</v>
      </c>
      <c r="BC1926" s="175">
        <f t="shared" si="2232"/>
        <v>0</v>
      </c>
      <c r="BD1926" s="175">
        <f t="shared" si="2232"/>
        <v>0</v>
      </c>
      <c r="BE1926" s="175">
        <f t="shared" si="2232"/>
        <v>0</v>
      </c>
      <c r="BF1926" s="175">
        <f t="shared" si="2232"/>
        <v>0</v>
      </c>
      <c r="BG1926" s="175">
        <f t="shared" si="2232"/>
        <v>0</v>
      </c>
      <c r="BH1926" s="175">
        <f t="shared" si="2232"/>
        <v>0</v>
      </c>
      <c r="BI1926" s="175">
        <f t="shared" si="2232"/>
        <v>0</v>
      </c>
      <c r="BJ1926" s="175">
        <f t="shared" si="2232"/>
        <v>0</v>
      </c>
      <c r="BK1926" s="175">
        <f t="shared" si="2232"/>
        <v>0</v>
      </c>
      <c r="BL1926" s="175">
        <f t="shared" si="2232"/>
        <v>0</v>
      </c>
      <c r="BM1926" s="175">
        <f t="shared" si="2232"/>
        <v>0</v>
      </c>
      <c r="BN1926" s="175">
        <f t="shared" si="2232"/>
        <v>0</v>
      </c>
      <c r="BO1926" s="175">
        <f t="shared" si="2232"/>
        <v>0</v>
      </c>
      <c r="BP1926" s="175">
        <f t="shared" si="2232"/>
        <v>0</v>
      </c>
      <c r="BQ1926" s="175">
        <f t="shared" si="2232"/>
        <v>0</v>
      </c>
      <c r="BR1926" s="175">
        <f t="shared" si="2232"/>
        <v>0</v>
      </c>
      <c r="BS1926" s="175">
        <f t="shared" si="2232"/>
        <v>0</v>
      </c>
      <c r="BT1926" s="175">
        <f t="shared" si="2232"/>
        <v>0</v>
      </c>
      <c r="BU1926" s="175">
        <f t="shared" si="2232"/>
        <v>0</v>
      </c>
      <c r="BV1926" s="175">
        <f t="shared" si="2232"/>
        <v>0</v>
      </c>
      <c r="BW1926" s="175">
        <f t="shared" si="2232"/>
        <v>0</v>
      </c>
      <c r="BX1926" s="175">
        <f t="shared" si="2232"/>
        <v>0</v>
      </c>
      <c r="BY1926" s="175">
        <f t="shared" si="2232"/>
        <v>0</v>
      </c>
      <c r="BZ1926" s="175">
        <f t="shared" si="2232"/>
        <v>0</v>
      </c>
      <c r="CA1926" s="175">
        <f t="shared" si="2232"/>
        <v>0</v>
      </c>
      <c r="CB1926" s="175">
        <f t="shared" si="2232"/>
        <v>0</v>
      </c>
      <c r="CC1926" s="175">
        <f t="shared" si="2232"/>
        <v>0</v>
      </c>
      <c r="CD1926" s="175">
        <f t="shared" si="2232"/>
        <v>0</v>
      </c>
      <c r="CE1926" s="175">
        <f t="shared" ref="CE1926:CK1926" si="2233">CE1899</f>
        <v>0</v>
      </c>
      <c r="CF1926" s="175">
        <f t="shared" si="2233"/>
        <v>0</v>
      </c>
      <c r="CG1926" s="175">
        <f t="shared" si="2233"/>
        <v>0</v>
      </c>
      <c r="CH1926" s="175">
        <f t="shared" si="2233"/>
        <v>0</v>
      </c>
      <c r="CI1926" s="175">
        <f t="shared" si="2233"/>
        <v>0</v>
      </c>
      <c r="CJ1926" s="175">
        <f t="shared" si="2233"/>
        <v>0</v>
      </c>
      <c r="CK1926" s="175">
        <f t="shared" si="2233"/>
        <v>0</v>
      </c>
      <c r="CL1926" s="175">
        <f t="shared" ref="CL1926" si="2234">CL1899</f>
        <v>0</v>
      </c>
    </row>
    <row r="1927" spans="2:90" x14ac:dyDescent="0.4">
      <c r="B1927" s="235" t="str">
        <f>IFERROR(SUBSTITUTE(TRIM(MID(B1903, SEARCH("-", B1903) + 1, LEN(B1903))),":",""),"no unit")</f>
        <v>no unit</v>
      </c>
      <c r="D1927" t="s">
        <v>758</v>
      </c>
      <c r="E1927" s="8" t="str">
        <f t="shared" ref="E1927" si="2235">ROW()&amp;" "&amp;D1927</f>
        <v>1927 FAINT-S</v>
      </c>
      <c r="G1927" t="s">
        <v>332</v>
      </c>
      <c r="H1927" s="12"/>
      <c r="I1927" s="60"/>
      <c r="J1927" s="60"/>
      <c r="K1927" s="15"/>
      <c r="L1927" s="15"/>
      <c r="M1927" s="15"/>
      <c r="N1927" s="15"/>
      <c r="O1927" s="15"/>
      <c r="P1927" s="15"/>
      <c r="R1927" s="15"/>
      <c r="S1927" s="175"/>
      <c r="T1927" s="175"/>
      <c r="U1927" s="175"/>
      <c r="V1927" s="175"/>
      <c r="W1927" s="175"/>
      <c r="X1927" s="175"/>
      <c r="Y1927" s="175"/>
      <c r="Z1927" s="175"/>
      <c r="AA1927" s="175"/>
      <c r="AB1927" s="175"/>
      <c r="AC1927" s="175"/>
      <c r="AD1927" s="175"/>
      <c r="AE1927" s="175"/>
      <c r="AF1927" s="175"/>
      <c r="AG1927" s="175"/>
      <c r="AH1927" s="175"/>
      <c r="AI1927" s="175"/>
      <c r="AJ1927" s="175"/>
      <c r="AK1927" s="175"/>
      <c r="AL1927" s="175"/>
      <c r="AM1927" s="175"/>
      <c r="AN1927" s="175"/>
      <c r="AO1927" s="175"/>
      <c r="AP1927" s="175"/>
      <c r="AQ1927" s="175"/>
      <c r="AR1927" s="175"/>
      <c r="AS1927" s="175"/>
      <c r="AT1927" s="175"/>
      <c r="AU1927" s="175"/>
      <c r="AV1927" s="175"/>
      <c r="AW1927" s="175"/>
      <c r="AX1927" s="175"/>
      <c r="AY1927" s="175"/>
      <c r="AZ1927" s="175"/>
      <c r="BA1927" s="175"/>
      <c r="BB1927" s="175"/>
      <c r="BC1927" s="175"/>
      <c r="BD1927" s="175"/>
      <c r="BE1927" s="175"/>
      <c r="BF1927" s="175"/>
      <c r="BG1927" s="175"/>
      <c r="BH1927" s="175"/>
      <c r="BI1927" s="175"/>
      <c r="BJ1927" s="175"/>
      <c r="BK1927" s="175"/>
      <c r="BL1927" s="175"/>
      <c r="BM1927" s="175"/>
      <c r="BN1927" s="175"/>
      <c r="BO1927" s="175"/>
      <c r="BP1927" s="175"/>
      <c r="BQ1927" s="175"/>
      <c r="BR1927" s="175"/>
      <c r="BS1927" s="175"/>
      <c r="BT1927" s="175"/>
      <c r="BU1927" s="175"/>
      <c r="BV1927" s="175"/>
      <c r="BW1927" s="175"/>
      <c r="BX1927" s="175"/>
      <c r="BY1927" s="175"/>
      <c r="BZ1927" s="175"/>
      <c r="CA1927" s="175"/>
      <c r="CB1927" s="175"/>
      <c r="CC1927" s="175"/>
      <c r="CD1927" s="175"/>
      <c r="CE1927" s="175"/>
      <c r="CF1927" s="175"/>
      <c r="CG1927" s="175"/>
      <c r="CH1927" s="175"/>
      <c r="CI1927" s="175"/>
      <c r="CJ1927" s="175"/>
      <c r="CK1927" s="175"/>
      <c r="CL1927" s="175"/>
    </row>
    <row r="1928" spans="2:90" x14ac:dyDescent="0.4">
      <c r="B1928" s="187" t="str">
        <f>B1901</f>
        <v>Secondary revenue driver</v>
      </c>
      <c r="D1928" t="s">
        <v>758</v>
      </c>
      <c r="E1928" s="8" t="str">
        <f t="shared" si="2229"/>
        <v>1928 FAINT-S</v>
      </c>
      <c r="G1928" t="s">
        <v>332</v>
      </c>
      <c r="H1928" s="90"/>
      <c r="I1928" s="209"/>
      <c r="J1928" s="209"/>
      <c r="K1928" s="210"/>
      <c r="L1928" s="210"/>
      <c r="M1928" s="210"/>
      <c r="N1928" s="210"/>
      <c r="O1928" s="210"/>
      <c r="P1928" s="210"/>
      <c r="R1928" s="210"/>
      <c r="S1928" s="4" t="str">
        <f t="shared" ref="S1928" si="2236">ADDRESS(ROW(S1920),COLUMN(S1920),2)</f>
        <v>S$1920</v>
      </c>
      <c r="T1928" s="4" t="str">
        <f t="shared" ref="T1928:AX1928" si="2237">ADDRESS(ROW(T1920),COLUMN(T1920),2)</f>
        <v>T$1920</v>
      </c>
      <c r="U1928" s="4" t="str">
        <f t="shared" si="2237"/>
        <v>U$1920</v>
      </c>
      <c r="V1928" s="4" t="str">
        <f t="shared" si="2237"/>
        <v>V$1920</v>
      </c>
      <c r="W1928" s="4" t="str">
        <f t="shared" si="2237"/>
        <v>W$1920</v>
      </c>
      <c r="X1928" s="4" t="str">
        <f t="shared" si="2237"/>
        <v>X$1920</v>
      </c>
      <c r="Y1928" s="4" t="str">
        <f t="shared" si="2237"/>
        <v>Y$1920</v>
      </c>
      <c r="Z1928" s="4" t="str">
        <f t="shared" si="2237"/>
        <v>Z$1920</v>
      </c>
      <c r="AA1928" s="4" t="str">
        <f t="shared" si="2237"/>
        <v>AA$1920</v>
      </c>
      <c r="AB1928" s="4" t="str">
        <f t="shared" si="2237"/>
        <v>AB$1920</v>
      </c>
      <c r="AC1928" s="4" t="str">
        <f t="shared" si="2237"/>
        <v>AC$1920</v>
      </c>
      <c r="AD1928" s="4" t="str">
        <f t="shared" si="2237"/>
        <v>AD$1920</v>
      </c>
      <c r="AE1928" s="4" t="str">
        <f t="shared" si="2237"/>
        <v>AE$1920</v>
      </c>
      <c r="AF1928" s="4" t="str">
        <f t="shared" si="2237"/>
        <v>AF$1920</v>
      </c>
      <c r="AG1928" s="4" t="str">
        <f t="shared" si="2237"/>
        <v>AG$1920</v>
      </c>
      <c r="AH1928" s="4" t="str">
        <f t="shared" si="2237"/>
        <v>AH$1920</v>
      </c>
      <c r="AI1928" s="4" t="str">
        <f t="shared" si="2237"/>
        <v>AI$1920</v>
      </c>
      <c r="AJ1928" s="4" t="str">
        <f t="shared" si="2237"/>
        <v>AJ$1920</v>
      </c>
      <c r="AK1928" s="4" t="str">
        <f t="shared" si="2237"/>
        <v>AK$1920</v>
      </c>
      <c r="AL1928" s="4" t="str">
        <f t="shared" si="2237"/>
        <v>AL$1920</v>
      </c>
      <c r="AM1928" s="4" t="str">
        <f t="shared" si="2237"/>
        <v>AM$1920</v>
      </c>
      <c r="AN1928" s="4" t="str">
        <f t="shared" si="2237"/>
        <v>AN$1920</v>
      </c>
      <c r="AO1928" s="4" t="str">
        <f t="shared" si="2237"/>
        <v>AO$1920</v>
      </c>
      <c r="AP1928" s="4" t="str">
        <f t="shared" si="2237"/>
        <v>AP$1920</v>
      </c>
      <c r="AQ1928" s="4" t="str">
        <f t="shared" si="2237"/>
        <v>AQ$1920</v>
      </c>
      <c r="AR1928" s="4" t="str">
        <f t="shared" si="2237"/>
        <v>AR$1920</v>
      </c>
      <c r="AS1928" s="4" t="str">
        <f t="shared" si="2237"/>
        <v>AS$1920</v>
      </c>
      <c r="AT1928" s="4" t="str">
        <f t="shared" si="2237"/>
        <v>AT$1920</v>
      </c>
      <c r="AU1928" s="4" t="str">
        <f t="shared" si="2237"/>
        <v>AU$1920</v>
      </c>
      <c r="AV1928" s="4" t="str">
        <f t="shared" si="2237"/>
        <v>AV$1920</v>
      </c>
      <c r="AW1928" s="4" t="str">
        <f t="shared" si="2237"/>
        <v>AW$1920</v>
      </c>
      <c r="AX1928" s="4" t="str">
        <f t="shared" si="2237"/>
        <v>AX$1920</v>
      </c>
      <c r="AY1928" s="4" t="str">
        <f t="shared" ref="AY1928:CD1928" si="2238">ADDRESS(ROW(AY1920),COLUMN(AY1920),2)</f>
        <v>AY$1920</v>
      </c>
      <c r="AZ1928" s="4" t="str">
        <f t="shared" si="2238"/>
        <v>AZ$1920</v>
      </c>
      <c r="BA1928" s="4" t="str">
        <f t="shared" si="2238"/>
        <v>BA$1920</v>
      </c>
      <c r="BB1928" s="4" t="str">
        <f t="shared" si="2238"/>
        <v>BB$1920</v>
      </c>
      <c r="BC1928" s="4" t="str">
        <f t="shared" si="2238"/>
        <v>BC$1920</v>
      </c>
      <c r="BD1928" s="4" t="str">
        <f t="shared" si="2238"/>
        <v>BD$1920</v>
      </c>
      <c r="BE1928" s="4" t="str">
        <f t="shared" si="2238"/>
        <v>BE$1920</v>
      </c>
      <c r="BF1928" s="4" t="str">
        <f t="shared" si="2238"/>
        <v>BF$1920</v>
      </c>
      <c r="BG1928" s="4" t="str">
        <f t="shared" si="2238"/>
        <v>BG$1920</v>
      </c>
      <c r="BH1928" s="4" t="str">
        <f t="shared" si="2238"/>
        <v>BH$1920</v>
      </c>
      <c r="BI1928" s="4" t="str">
        <f t="shared" si="2238"/>
        <v>BI$1920</v>
      </c>
      <c r="BJ1928" s="4" t="str">
        <f t="shared" si="2238"/>
        <v>BJ$1920</v>
      </c>
      <c r="BK1928" s="4" t="str">
        <f t="shared" si="2238"/>
        <v>BK$1920</v>
      </c>
      <c r="BL1928" s="4" t="str">
        <f t="shared" si="2238"/>
        <v>BL$1920</v>
      </c>
      <c r="BM1928" s="4" t="str">
        <f t="shared" si="2238"/>
        <v>BM$1920</v>
      </c>
      <c r="BN1928" s="4" t="str">
        <f t="shared" si="2238"/>
        <v>BN$1920</v>
      </c>
      <c r="BO1928" s="4" t="str">
        <f t="shared" si="2238"/>
        <v>BO$1920</v>
      </c>
      <c r="BP1928" s="4" t="str">
        <f t="shared" si="2238"/>
        <v>BP$1920</v>
      </c>
      <c r="BQ1928" s="4" t="str">
        <f t="shared" si="2238"/>
        <v>BQ$1920</v>
      </c>
      <c r="BR1928" s="4" t="str">
        <f t="shared" si="2238"/>
        <v>BR$1920</v>
      </c>
      <c r="BS1928" s="4" t="str">
        <f t="shared" si="2238"/>
        <v>BS$1920</v>
      </c>
      <c r="BT1928" s="4" t="str">
        <f t="shared" si="2238"/>
        <v>BT$1920</v>
      </c>
      <c r="BU1928" s="4" t="str">
        <f t="shared" si="2238"/>
        <v>BU$1920</v>
      </c>
      <c r="BV1928" s="4" t="str">
        <f t="shared" si="2238"/>
        <v>BV$1920</v>
      </c>
      <c r="BW1928" s="4" t="str">
        <f t="shared" si="2238"/>
        <v>BW$1920</v>
      </c>
      <c r="BX1928" s="4" t="str">
        <f t="shared" si="2238"/>
        <v>BX$1920</v>
      </c>
      <c r="BY1928" s="4" t="str">
        <f t="shared" si="2238"/>
        <v>BY$1920</v>
      </c>
      <c r="BZ1928" s="4" t="str">
        <f t="shared" si="2238"/>
        <v>BZ$1920</v>
      </c>
      <c r="CA1928" s="4" t="str">
        <f t="shared" si="2238"/>
        <v>CA$1920</v>
      </c>
      <c r="CB1928" s="4" t="str">
        <f t="shared" si="2238"/>
        <v>CB$1920</v>
      </c>
      <c r="CC1928" s="4" t="str">
        <f t="shared" si="2238"/>
        <v>CC$1920</v>
      </c>
      <c r="CD1928" s="4" t="str">
        <f t="shared" si="2238"/>
        <v>CD$1920</v>
      </c>
      <c r="CE1928" s="4" t="str">
        <f t="shared" ref="CE1928:CK1928" si="2239">ADDRESS(ROW(CE1920),COLUMN(CE1920),2)</f>
        <v>CE$1920</v>
      </c>
      <c r="CF1928" s="4" t="str">
        <f t="shared" si="2239"/>
        <v>CF$1920</v>
      </c>
      <c r="CG1928" s="4" t="str">
        <f t="shared" si="2239"/>
        <v>CG$1920</v>
      </c>
      <c r="CH1928" s="4" t="str">
        <f t="shared" si="2239"/>
        <v>CH$1920</v>
      </c>
      <c r="CI1928" s="4" t="str">
        <f t="shared" si="2239"/>
        <v>CI$1920</v>
      </c>
      <c r="CJ1928" s="4" t="str">
        <f t="shared" si="2239"/>
        <v>CJ$1920</v>
      </c>
      <c r="CK1928" s="4" t="str">
        <f t="shared" si="2239"/>
        <v>CK$1920</v>
      </c>
      <c r="CL1928" s="4" t="str">
        <f t="shared" ref="CL1928" si="2240">ADDRESS(ROW(CL1920),COLUMN(CL1920),2)</f>
        <v>CL$1920</v>
      </c>
    </row>
    <row r="1929" spans="2:90" x14ac:dyDescent="0.4">
      <c r="B1929" s="132" t="str">
        <f>B1902</f>
        <v>Secondary volume driver</v>
      </c>
      <c r="D1929" t="s">
        <v>758</v>
      </c>
      <c r="E1929" s="8" t="str">
        <f t="shared" si="2229"/>
        <v>1929 FAINT-S</v>
      </c>
      <c r="G1929" t="s">
        <v>332</v>
      </c>
      <c r="H1929" s="12"/>
      <c r="I1929" s="60"/>
      <c r="J1929" s="60"/>
      <c r="K1929" s="15"/>
      <c r="L1929" s="15"/>
      <c r="M1929" s="15"/>
      <c r="N1929" s="15"/>
      <c r="O1929" s="15"/>
      <c r="P1929" s="15"/>
      <c r="R1929" s="15"/>
      <c r="S1929" s="175" t="str">
        <f t="shared" ref="S1929" si="2241">S1902</f>
        <v>S$15</v>
      </c>
      <c r="T1929" s="175" t="str">
        <f t="shared" ref="T1929:AX1929" si="2242">T1902</f>
        <v>T$15</v>
      </c>
      <c r="U1929" s="175" t="str">
        <f t="shared" si="2242"/>
        <v>U$15</v>
      </c>
      <c r="V1929" s="175" t="str">
        <f t="shared" si="2242"/>
        <v>V$15</v>
      </c>
      <c r="W1929" s="175" t="str">
        <f t="shared" si="2242"/>
        <v>W$15</v>
      </c>
      <c r="X1929" s="175" t="str">
        <f t="shared" si="2242"/>
        <v>X$15</v>
      </c>
      <c r="Y1929" s="175" t="str">
        <f t="shared" si="2242"/>
        <v>Y$15</v>
      </c>
      <c r="Z1929" s="175" t="str">
        <f t="shared" si="2242"/>
        <v>Z$15</v>
      </c>
      <c r="AA1929" s="175" t="str">
        <f t="shared" si="2242"/>
        <v>AA$15</v>
      </c>
      <c r="AB1929" s="175" t="str">
        <f t="shared" si="2242"/>
        <v>AB$15</v>
      </c>
      <c r="AC1929" s="175" t="str">
        <f t="shared" si="2242"/>
        <v>AC$15</v>
      </c>
      <c r="AD1929" s="175" t="str">
        <f t="shared" si="2242"/>
        <v>AD$15</v>
      </c>
      <c r="AE1929" s="175" t="str">
        <f t="shared" si="2242"/>
        <v>AE$15</v>
      </c>
      <c r="AF1929" s="175" t="str">
        <f t="shared" si="2242"/>
        <v>AF$15</v>
      </c>
      <c r="AG1929" s="175" t="str">
        <f t="shared" si="2242"/>
        <v>AG$15</v>
      </c>
      <c r="AH1929" s="175" t="str">
        <f t="shared" si="2242"/>
        <v>AH$15</v>
      </c>
      <c r="AI1929" s="175" t="str">
        <f t="shared" si="2242"/>
        <v>AI$15</v>
      </c>
      <c r="AJ1929" s="175" t="str">
        <f t="shared" si="2242"/>
        <v>AJ$15</v>
      </c>
      <c r="AK1929" s="175" t="str">
        <f t="shared" si="2242"/>
        <v>AK$15</v>
      </c>
      <c r="AL1929" s="175" t="str">
        <f t="shared" si="2242"/>
        <v>AL$15</v>
      </c>
      <c r="AM1929" s="175" t="str">
        <f t="shared" si="2242"/>
        <v>AM$15</v>
      </c>
      <c r="AN1929" s="175" t="str">
        <f t="shared" si="2242"/>
        <v>AN$15</v>
      </c>
      <c r="AO1929" s="175" t="str">
        <f t="shared" si="2242"/>
        <v>AO$15</v>
      </c>
      <c r="AP1929" s="175" t="str">
        <f t="shared" si="2242"/>
        <v>AP$15</v>
      </c>
      <c r="AQ1929" s="175" t="str">
        <f t="shared" si="2242"/>
        <v>AQ$15</v>
      </c>
      <c r="AR1929" s="175" t="str">
        <f t="shared" si="2242"/>
        <v>AR$15</v>
      </c>
      <c r="AS1929" s="175" t="str">
        <f t="shared" si="2242"/>
        <v>AS$15</v>
      </c>
      <c r="AT1929" s="175" t="str">
        <f t="shared" si="2242"/>
        <v>AT$15</v>
      </c>
      <c r="AU1929" s="175" t="str">
        <f t="shared" si="2242"/>
        <v>AU$15</v>
      </c>
      <c r="AV1929" s="175" t="str">
        <f t="shared" si="2242"/>
        <v>AV$15</v>
      </c>
      <c r="AW1929" s="175" t="str">
        <f t="shared" si="2242"/>
        <v>AW$15</v>
      </c>
      <c r="AX1929" s="175" t="str">
        <f t="shared" si="2242"/>
        <v>AX$15</v>
      </c>
      <c r="AY1929" s="175" t="str">
        <f t="shared" ref="AY1929:CD1929" si="2243">AY1902</f>
        <v>AY$15</v>
      </c>
      <c r="AZ1929" s="175" t="str">
        <f t="shared" si="2243"/>
        <v>AZ$15</v>
      </c>
      <c r="BA1929" s="175" t="str">
        <f t="shared" si="2243"/>
        <v>BA$15</v>
      </c>
      <c r="BB1929" s="175" t="str">
        <f t="shared" si="2243"/>
        <v>BB$15</v>
      </c>
      <c r="BC1929" s="175" t="str">
        <f t="shared" si="2243"/>
        <v>BC$15</v>
      </c>
      <c r="BD1929" s="175" t="str">
        <f t="shared" si="2243"/>
        <v>BD$15</v>
      </c>
      <c r="BE1929" s="175" t="str">
        <f t="shared" si="2243"/>
        <v>BE$15</v>
      </c>
      <c r="BF1929" s="175" t="str">
        <f t="shared" si="2243"/>
        <v>BF$15</v>
      </c>
      <c r="BG1929" s="175" t="str">
        <f t="shared" si="2243"/>
        <v>BG$15</v>
      </c>
      <c r="BH1929" s="175" t="str">
        <f t="shared" si="2243"/>
        <v>BH$15</v>
      </c>
      <c r="BI1929" s="175" t="str">
        <f t="shared" si="2243"/>
        <v>BI$15</v>
      </c>
      <c r="BJ1929" s="175" t="str">
        <f t="shared" si="2243"/>
        <v>BJ$15</v>
      </c>
      <c r="BK1929" s="175" t="str">
        <f t="shared" si="2243"/>
        <v>BK$15</v>
      </c>
      <c r="BL1929" s="175" t="str">
        <f t="shared" si="2243"/>
        <v>BL$15</v>
      </c>
      <c r="BM1929" s="175" t="str">
        <f t="shared" si="2243"/>
        <v>BM$15</v>
      </c>
      <c r="BN1929" s="175" t="str">
        <f t="shared" si="2243"/>
        <v>BN$15</v>
      </c>
      <c r="BO1929" s="175" t="str">
        <f t="shared" si="2243"/>
        <v>BO$15</v>
      </c>
      <c r="BP1929" s="175" t="str">
        <f t="shared" si="2243"/>
        <v>BP$15</v>
      </c>
      <c r="BQ1929" s="175" t="str">
        <f t="shared" si="2243"/>
        <v>BQ$15</v>
      </c>
      <c r="BR1929" s="175" t="str">
        <f t="shared" si="2243"/>
        <v>BR$15</v>
      </c>
      <c r="BS1929" s="175" t="str">
        <f t="shared" si="2243"/>
        <v>BS$15</v>
      </c>
      <c r="BT1929" s="175" t="str">
        <f t="shared" si="2243"/>
        <v>BT$15</v>
      </c>
      <c r="BU1929" s="175" t="str">
        <f t="shared" si="2243"/>
        <v>BU$15</v>
      </c>
      <c r="BV1929" s="175" t="str">
        <f t="shared" si="2243"/>
        <v>BV$15</v>
      </c>
      <c r="BW1929" s="175" t="str">
        <f t="shared" si="2243"/>
        <v>BW$15</v>
      </c>
      <c r="BX1929" s="175" t="str">
        <f t="shared" si="2243"/>
        <v>BX$15</v>
      </c>
      <c r="BY1929" s="175" t="str">
        <f t="shared" si="2243"/>
        <v>BY$15</v>
      </c>
      <c r="BZ1929" s="175" t="str">
        <f t="shared" si="2243"/>
        <v>BZ$15</v>
      </c>
      <c r="CA1929" s="175" t="str">
        <f t="shared" si="2243"/>
        <v>CA$15</v>
      </c>
      <c r="CB1929" s="175" t="str">
        <f t="shared" si="2243"/>
        <v>CB$15</v>
      </c>
      <c r="CC1929" s="175" t="str">
        <f t="shared" si="2243"/>
        <v>CC$15</v>
      </c>
      <c r="CD1929" s="175" t="str">
        <f t="shared" si="2243"/>
        <v>CD$15</v>
      </c>
      <c r="CE1929" s="175" t="str">
        <f t="shared" ref="CE1929:CK1929" si="2244">CE1902</f>
        <v>CE$15</v>
      </c>
      <c r="CF1929" s="175" t="str">
        <f t="shared" si="2244"/>
        <v>CF$15</v>
      </c>
      <c r="CG1929" s="175" t="str">
        <f t="shared" si="2244"/>
        <v>CG$15</v>
      </c>
      <c r="CH1929" s="175" t="str">
        <f t="shared" si="2244"/>
        <v>CH$15</v>
      </c>
      <c r="CI1929" s="175" t="str">
        <f t="shared" si="2244"/>
        <v>CI$15</v>
      </c>
      <c r="CJ1929" s="175" t="str">
        <f t="shared" si="2244"/>
        <v>CJ$15</v>
      </c>
      <c r="CK1929" s="175" t="str">
        <f t="shared" si="2244"/>
        <v>CK$15</v>
      </c>
      <c r="CL1929" s="175" t="str">
        <f t="shared" ref="CL1929" si="2245">CL1902</f>
        <v>CL$15</v>
      </c>
    </row>
    <row r="1930" spans="2:90" x14ac:dyDescent="0.4">
      <c r="B1930" s="171" t="s">
        <v>490</v>
      </c>
      <c r="E1930" s="8"/>
      <c r="H1930" s="170"/>
      <c r="I1930" s="172"/>
      <c r="J1930" s="172"/>
      <c r="K1930" s="193"/>
      <c r="L1930" s="193"/>
      <c r="M1930" s="193"/>
      <c r="N1930" s="193"/>
      <c r="O1930" s="193"/>
      <c r="P1930" s="193"/>
      <c r="R1930" s="194"/>
      <c r="S1930" s="170"/>
      <c r="T1930" s="170"/>
      <c r="U1930" s="170"/>
      <c r="V1930" s="170"/>
      <c r="W1930" s="170"/>
      <c r="X1930" s="170"/>
      <c r="Y1930" s="170"/>
      <c r="Z1930" s="170"/>
      <c r="AA1930" s="170"/>
      <c r="AB1930" s="170"/>
      <c r="AC1930" s="170"/>
      <c r="AD1930" s="170"/>
      <c r="AE1930" s="170"/>
      <c r="AF1930" s="170"/>
      <c r="AG1930" s="170"/>
      <c r="AH1930" s="170"/>
      <c r="AI1930" s="170"/>
      <c r="AJ1930" s="170"/>
      <c r="AK1930" s="170"/>
      <c r="AL1930" s="170"/>
      <c r="AM1930" s="170"/>
      <c r="AN1930" s="170"/>
      <c r="AO1930" s="170"/>
      <c r="AP1930" s="170"/>
      <c r="AQ1930" s="170"/>
      <c r="AR1930" s="170"/>
      <c r="AS1930" s="170"/>
      <c r="AT1930" s="170"/>
      <c r="AU1930" s="170"/>
      <c r="AV1930" s="170"/>
      <c r="AW1930" s="170"/>
      <c r="AX1930" s="170"/>
      <c r="AY1930" s="170"/>
      <c r="AZ1930" s="170"/>
      <c r="BA1930" s="170"/>
      <c r="BB1930" s="170"/>
      <c r="BC1930" s="170"/>
      <c r="BD1930" s="170"/>
      <c r="BE1930" s="170"/>
      <c r="BF1930" s="170"/>
      <c r="BG1930" s="170"/>
      <c r="BH1930" s="170"/>
      <c r="BI1930" s="170"/>
      <c r="BJ1930" s="170"/>
      <c r="BK1930" s="170"/>
      <c r="BL1930" s="170"/>
      <c r="BM1930" s="170"/>
      <c r="BN1930" s="170"/>
      <c r="BO1930" s="170"/>
      <c r="BP1930" s="170"/>
      <c r="BQ1930" s="170"/>
      <c r="BR1930" s="170"/>
      <c r="BS1930" s="170"/>
      <c r="BT1930" s="170"/>
      <c r="BU1930" s="170"/>
      <c r="BV1930" s="170"/>
      <c r="BW1930" s="170"/>
      <c r="BX1930" s="170"/>
      <c r="BY1930" s="170"/>
      <c r="BZ1930" s="170"/>
      <c r="CA1930" s="170"/>
      <c r="CB1930" s="170"/>
      <c r="CC1930" s="170"/>
      <c r="CD1930" s="170"/>
      <c r="CE1930" s="170"/>
      <c r="CF1930" s="170"/>
      <c r="CG1930" s="170"/>
      <c r="CH1930" s="170"/>
      <c r="CI1930" s="170"/>
      <c r="CJ1930" s="170"/>
      <c r="CK1930" s="170"/>
      <c r="CL1930" s="170"/>
    </row>
    <row r="1931" spans="2:90" x14ac:dyDescent="0.4">
      <c r="B1931" s="171" t="s">
        <v>492</v>
      </c>
      <c r="E1931" s="8"/>
      <c r="H1931" s="170"/>
      <c r="I1931" s="172"/>
      <c r="J1931" s="172"/>
      <c r="K1931" s="193"/>
      <c r="L1931" s="193"/>
      <c r="M1931" s="193"/>
      <c r="N1931" s="193"/>
      <c r="O1931" s="193"/>
      <c r="P1931" s="193"/>
      <c r="R1931" s="194"/>
      <c r="S1931" s="170"/>
      <c r="T1931" s="170"/>
      <c r="U1931" s="170"/>
      <c r="V1931" s="170"/>
      <c r="W1931" s="170"/>
      <c r="X1931" s="170"/>
      <c r="Y1931" s="170"/>
      <c r="Z1931" s="170"/>
      <c r="AA1931" s="170"/>
      <c r="AB1931" s="170"/>
      <c r="AC1931" s="170"/>
      <c r="AD1931" s="170"/>
      <c r="AE1931" s="170"/>
      <c r="AF1931" s="170"/>
      <c r="AG1931" s="170"/>
      <c r="AH1931" s="170"/>
      <c r="AI1931" s="170"/>
      <c r="AJ1931" s="170"/>
      <c r="AK1931" s="170"/>
      <c r="AL1931" s="170"/>
      <c r="AM1931" s="170"/>
      <c r="AN1931" s="170"/>
      <c r="AO1931" s="170"/>
      <c r="AP1931" s="170"/>
      <c r="AQ1931" s="170"/>
      <c r="AR1931" s="170"/>
      <c r="AS1931" s="170"/>
      <c r="AT1931" s="170"/>
      <c r="AU1931" s="170"/>
      <c r="AV1931" s="170"/>
      <c r="AW1931" s="170"/>
      <c r="AX1931" s="170"/>
      <c r="AY1931" s="170"/>
      <c r="AZ1931" s="170"/>
      <c r="BA1931" s="170"/>
      <c r="BB1931" s="170"/>
      <c r="BC1931" s="170"/>
      <c r="BD1931" s="170"/>
      <c r="BE1931" s="170"/>
      <c r="BF1931" s="170"/>
      <c r="BG1931" s="170"/>
      <c r="BH1931" s="170"/>
      <c r="BI1931" s="170"/>
      <c r="BJ1931" s="170"/>
      <c r="BK1931" s="170"/>
      <c r="BL1931" s="170"/>
      <c r="BM1931" s="170"/>
      <c r="BN1931" s="170"/>
      <c r="BO1931" s="170"/>
      <c r="BP1931" s="170"/>
      <c r="BQ1931" s="170"/>
      <c r="BR1931" s="170"/>
      <c r="BS1931" s="170"/>
      <c r="BT1931" s="170"/>
      <c r="BU1931" s="170"/>
      <c r="BV1931" s="170"/>
      <c r="BW1931" s="170"/>
      <c r="BX1931" s="170"/>
      <c r="BY1931" s="170"/>
      <c r="BZ1931" s="170"/>
      <c r="CA1931" s="170"/>
      <c r="CB1931" s="170"/>
      <c r="CC1931" s="170"/>
      <c r="CD1931" s="170"/>
      <c r="CE1931" s="170"/>
      <c r="CF1931" s="170"/>
      <c r="CG1931" s="170"/>
      <c r="CH1931" s="170"/>
      <c r="CI1931" s="170"/>
      <c r="CJ1931" s="170"/>
      <c r="CK1931" s="170"/>
      <c r="CL1931" s="170"/>
    </row>
    <row r="1932" spans="2:90" x14ac:dyDescent="0.4">
      <c r="B1932" s="171" t="s">
        <v>461</v>
      </c>
      <c r="E1932" s="8"/>
      <c r="H1932" s="170"/>
      <c r="I1932" s="172"/>
      <c r="J1932" s="172"/>
      <c r="K1932" s="193"/>
      <c r="L1932" s="193"/>
      <c r="M1932" s="193"/>
      <c r="N1932" s="193"/>
      <c r="O1932" s="193"/>
      <c r="P1932" s="193"/>
      <c r="R1932" s="194"/>
      <c r="S1932" s="195" t="str">
        <f t="shared" ref="S1932:AX1932" si="2246">S$16</f>
        <v>S$12</v>
      </c>
      <c r="T1932" s="195" t="str">
        <f t="shared" si="2246"/>
        <v>T$12</v>
      </c>
      <c r="U1932" s="195" t="str">
        <f t="shared" si="2246"/>
        <v>U$12</v>
      </c>
      <c r="V1932" s="195" t="str">
        <f t="shared" si="2246"/>
        <v>V$12</v>
      </c>
      <c r="W1932" s="195" t="str">
        <f t="shared" si="2246"/>
        <v>W$12</v>
      </c>
      <c r="X1932" s="195" t="str">
        <f t="shared" si="2246"/>
        <v>X$12</v>
      </c>
      <c r="Y1932" s="195" t="str">
        <f t="shared" si="2246"/>
        <v>Y$12</v>
      </c>
      <c r="Z1932" s="195" t="str">
        <f t="shared" si="2246"/>
        <v>Z$12</v>
      </c>
      <c r="AA1932" s="195" t="str">
        <f t="shared" si="2246"/>
        <v>AA$12</v>
      </c>
      <c r="AB1932" s="195" t="str">
        <f t="shared" si="2246"/>
        <v>AB$12</v>
      </c>
      <c r="AC1932" s="195" t="str">
        <f t="shared" si="2246"/>
        <v>AC$12</v>
      </c>
      <c r="AD1932" s="195" t="str">
        <f t="shared" si="2246"/>
        <v>AD$12</v>
      </c>
      <c r="AE1932" s="195" t="str">
        <f t="shared" si="2246"/>
        <v>AE$12</v>
      </c>
      <c r="AF1932" s="195" t="str">
        <f t="shared" si="2246"/>
        <v>AF$12</v>
      </c>
      <c r="AG1932" s="195" t="str">
        <f t="shared" si="2246"/>
        <v>AG$12</v>
      </c>
      <c r="AH1932" s="195" t="str">
        <f t="shared" si="2246"/>
        <v>AH$12</v>
      </c>
      <c r="AI1932" s="195" t="str">
        <f t="shared" si="2246"/>
        <v>AI$12</v>
      </c>
      <c r="AJ1932" s="195" t="str">
        <f t="shared" si="2246"/>
        <v>AJ$12</v>
      </c>
      <c r="AK1932" s="195" t="str">
        <f t="shared" si="2246"/>
        <v>AK$12</v>
      </c>
      <c r="AL1932" s="195" t="str">
        <f t="shared" si="2246"/>
        <v>AL$12</v>
      </c>
      <c r="AM1932" s="195" t="str">
        <f t="shared" si="2246"/>
        <v>AM$12</v>
      </c>
      <c r="AN1932" s="195" t="str">
        <f t="shared" si="2246"/>
        <v>AN$12</v>
      </c>
      <c r="AO1932" s="195" t="str">
        <f t="shared" si="2246"/>
        <v>AO$12</v>
      </c>
      <c r="AP1932" s="195" t="str">
        <f t="shared" si="2246"/>
        <v>AP$12</v>
      </c>
      <c r="AQ1932" s="195" t="str">
        <f t="shared" si="2246"/>
        <v>AQ$12</v>
      </c>
      <c r="AR1932" s="195" t="str">
        <f t="shared" si="2246"/>
        <v>AR$12</v>
      </c>
      <c r="AS1932" s="195" t="str">
        <f t="shared" si="2246"/>
        <v>AS$12</v>
      </c>
      <c r="AT1932" s="195" t="str">
        <f t="shared" si="2246"/>
        <v>AT$12</v>
      </c>
      <c r="AU1932" s="195" t="str">
        <f t="shared" si="2246"/>
        <v>AU$12</v>
      </c>
      <c r="AV1932" s="195" t="str">
        <f t="shared" si="2246"/>
        <v>AV$12</v>
      </c>
      <c r="AW1932" s="195" t="str">
        <f t="shared" si="2246"/>
        <v>AW$12</v>
      </c>
      <c r="AX1932" s="195" t="str">
        <f t="shared" si="2246"/>
        <v>AX$12</v>
      </c>
      <c r="AY1932" s="195" t="str">
        <f t="shared" ref="AY1932:CD1932" si="2247">AY$16</f>
        <v>AY$12</v>
      </c>
      <c r="AZ1932" s="195" t="str">
        <f t="shared" si="2247"/>
        <v>AZ$12</v>
      </c>
      <c r="BA1932" s="195" t="str">
        <f t="shared" si="2247"/>
        <v>BA$12</v>
      </c>
      <c r="BB1932" s="195" t="str">
        <f t="shared" si="2247"/>
        <v>BB$12</v>
      </c>
      <c r="BC1932" s="195" t="str">
        <f t="shared" si="2247"/>
        <v>BC$12</v>
      </c>
      <c r="BD1932" s="195" t="str">
        <f t="shared" si="2247"/>
        <v>BD$12</v>
      </c>
      <c r="BE1932" s="195" t="str">
        <f t="shared" si="2247"/>
        <v>BE$12</v>
      </c>
      <c r="BF1932" s="195" t="str">
        <f t="shared" si="2247"/>
        <v>BF$12</v>
      </c>
      <c r="BG1932" s="195" t="str">
        <f t="shared" si="2247"/>
        <v>BG$12</v>
      </c>
      <c r="BH1932" s="195" t="str">
        <f t="shared" si="2247"/>
        <v>BH$12</v>
      </c>
      <c r="BI1932" s="195" t="str">
        <f t="shared" si="2247"/>
        <v>BI$12</v>
      </c>
      <c r="BJ1932" s="195" t="str">
        <f t="shared" si="2247"/>
        <v>BJ$12</v>
      </c>
      <c r="BK1932" s="195" t="str">
        <f t="shared" si="2247"/>
        <v>BK$12</v>
      </c>
      <c r="BL1932" s="195" t="str">
        <f t="shared" si="2247"/>
        <v>BL$12</v>
      </c>
      <c r="BM1932" s="195" t="str">
        <f t="shared" si="2247"/>
        <v>BM$12</v>
      </c>
      <c r="BN1932" s="195" t="str">
        <f t="shared" si="2247"/>
        <v>BN$12</v>
      </c>
      <c r="BO1932" s="195" t="str">
        <f t="shared" si="2247"/>
        <v>BO$12</v>
      </c>
      <c r="BP1932" s="195" t="str">
        <f t="shared" si="2247"/>
        <v>BP$12</v>
      </c>
      <c r="BQ1932" s="195" t="str">
        <f t="shared" si="2247"/>
        <v>BQ$12</v>
      </c>
      <c r="BR1932" s="195" t="str">
        <f t="shared" si="2247"/>
        <v>BR$12</v>
      </c>
      <c r="BS1932" s="195" t="str">
        <f t="shared" si="2247"/>
        <v>BS$12</v>
      </c>
      <c r="BT1932" s="195" t="str">
        <f t="shared" si="2247"/>
        <v>BT$12</v>
      </c>
      <c r="BU1932" s="195" t="str">
        <f t="shared" si="2247"/>
        <v>BU$12</v>
      </c>
      <c r="BV1932" s="195" t="str">
        <f t="shared" si="2247"/>
        <v>BV$12</v>
      </c>
      <c r="BW1932" s="195" t="str">
        <f t="shared" si="2247"/>
        <v>BW$12</v>
      </c>
      <c r="BX1932" s="195" t="str">
        <f t="shared" si="2247"/>
        <v>BX$12</v>
      </c>
      <c r="BY1932" s="195" t="str">
        <f t="shared" si="2247"/>
        <v>BY$12</v>
      </c>
      <c r="BZ1932" s="195" t="str">
        <f t="shared" si="2247"/>
        <v>BZ$12</v>
      </c>
      <c r="CA1932" s="195" t="str">
        <f t="shared" si="2247"/>
        <v>CA$12</v>
      </c>
      <c r="CB1932" s="195" t="str">
        <f t="shared" si="2247"/>
        <v>CB$12</v>
      </c>
      <c r="CC1932" s="195" t="str">
        <f t="shared" si="2247"/>
        <v>CC$12</v>
      </c>
      <c r="CD1932" s="195" t="str">
        <f t="shared" si="2247"/>
        <v>CD$12</v>
      </c>
      <c r="CE1932" s="195" t="str">
        <f t="shared" ref="CE1932:CL1932" si="2248">CE$16</f>
        <v>CE$12</v>
      </c>
      <c r="CF1932" s="195" t="str">
        <f t="shared" si="2248"/>
        <v>CF$12</v>
      </c>
      <c r="CG1932" s="195" t="str">
        <f t="shared" si="2248"/>
        <v>CG$12</v>
      </c>
      <c r="CH1932" s="195" t="str">
        <f t="shared" si="2248"/>
        <v>CH$12</v>
      </c>
      <c r="CI1932" s="195" t="str">
        <f t="shared" si="2248"/>
        <v>CI$12</v>
      </c>
      <c r="CJ1932" s="195" t="str">
        <f t="shared" si="2248"/>
        <v>CJ$12</v>
      </c>
      <c r="CK1932" s="195" t="str">
        <f t="shared" si="2248"/>
        <v>CK$12</v>
      </c>
      <c r="CL1932" s="195" t="str">
        <f t="shared" si="2248"/>
        <v>CL$12</v>
      </c>
    </row>
    <row r="1933" spans="2:90" x14ac:dyDescent="0.4">
      <c r="B1933" s="171" t="s">
        <v>462</v>
      </c>
      <c r="E1933" s="8"/>
      <c r="H1933" s="196"/>
      <c r="I1933" s="197"/>
      <c r="J1933" s="197"/>
      <c r="K1933" s="198"/>
      <c r="L1933" s="198"/>
      <c r="M1933" s="198"/>
      <c r="N1933" s="198"/>
      <c r="O1933" s="198"/>
      <c r="P1933" s="198"/>
      <c r="R1933" s="198"/>
      <c r="S1933" s="195" t="str">
        <f t="shared" ref="S1933:AX1933" si="2249">S$17</f>
        <v>S$13</v>
      </c>
      <c r="T1933" s="195" t="str">
        <f t="shared" si="2249"/>
        <v>T$13</v>
      </c>
      <c r="U1933" s="195" t="str">
        <f t="shared" si="2249"/>
        <v>U$13</v>
      </c>
      <c r="V1933" s="195" t="str">
        <f t="shared" si="2249"/>
        <v>V$13</v>
      </c>
      <c r="W1933" s="195" t="str">
        <f t="shared" si="2249"/>
        <v>W$13</v>
      </c>
      <c r="X1933" s="195" t="str">
        <f t="shared" si="2249"/>
        <v>X$13</v>
      </c>
      <c r="Y1933" s="195" t="str">
        <f t="shared" si="2249"/>
        <v>Y$13</v>
      </c>
      <c r="Z1933" s="195" t="str">
        <f t="shared" si="2249"/>
        <v>Z$13</v>
      </c>
      <c r="AA1933" s="195" t="str">
        <f t="shared" si="2249"/>
        <v>AA$13</v>
      </c>
      <c r="AB1933" s="195" t="str">
        <f t="shared" si="2249"/>
        <v>AB$13</v>
      </c>
      <c r="AC1933" s="195" t="str">
        <f t="shared" si="2249"/>
        <v>AC$13</v>
      </c>
      <c r="AD1933" s="195" t="str">
        <f t="shared" si="2249"/>
        <v>AD$13</v>
      </c>
      <c r="AE1933" s="195" t="str">
        <f t="shared" si="2249"/>
        <v>AE$13</v>
      </c>
      <c r="AF1933" s="195" t="str">
        <f t="shared" si="2249"/>
        <v>AF$13</v>
      </c>
      <c r="AG1933" s="195" t="str">
        <f t="shared" si="2249"/>
        <v>AG$13</v>
      </c>
      <c r="AH1933" s="195" t="str">
        <f t="shared" si="2249"/>
        <v>AH$13</v>
      </c>
      <c r="AI1933" s="195" t="str">
        <f t="shared" si="2249"/>
        <v>AI$13</v>
      </c>
      <c r="AJ1933" s="195" t="str">
        <f t="shared" si="2249"/>
        <v>AJ$13</v>
      </c>
      <c r="AK1933" s="195" t="str">
        <f t="shared" si="2249"/>
        <v>AK$13</v>
      </c>
      <c r="AL1933" s="195" t="str">
        <f t="shared" si="2249"/>
        <v>AL$13</v>
      </c>
      <c r="AM1933" s="195" t="str">
        <f t="shared" si="2249"/>
        <v>AM$13</v>
      </c>
      <c r="AN1933" s="195" t="str">
        <f t="shared" si="2249"/>
        <v>AN$13</v>
      </c>
      <c r="AO1933" s="195" t="str">
        <f t="shared" si="2249"/>
        <v>AO$13</v>
      </c>
      <c r="AP1933" s="195" t="str">
        <f t="shared" si="2249"/>
        <v>AP$13</v>
      </c>
      <c r="AQ1933" s="195" t="str">
        <f t="shared" si="2249"/>
        <v>AQ$13</v>
      </c>
      <c r="AR1933" s="195" t="str">
        <f t="shared" si="2249"/>
        <v>AR$13</v>
      </c>
      <c r="AS1933" s="195" t="str">
        <f t="shared" si="2249"/>
        <v>AS$13</v>
      </c>
      <c r="AT1933" s="195" t="str">
        <f t="shared" si="2249"/>
        <v>AT$13</v>
      </c>
      <c r="AU1933" s="195" t="str">
        <f t="shared" si="2249"/>
        <v>AU$13</v>
      </c>
      <c r="AV1933" s="195" t="str">
        <f t="shared" si="2249"/>
        <v>AV$13</v>
      </c>
      <c r="AW1933" s="195" t="str">
        <f t="shared" si="2249"/>
        <v>AW$13</v>
      </c>
      <c r="AX1933" s="195" t="str">
        <f t="shared" si="2249"/>
        <v>AX$13</v>
      </c>
      <c r="AY1933" s="195" t="str">
        <f t="shared" ref="AY1933:CD1933" si="2250">AY$17</f>
        <v>AY$13</v>
      </c>
      <c r="AZ1933" s="195" t="str">
        <f t="shared" si="2250"/>
        <v>AZ$13</v>
      </c>
      <c r="BA1933" s="195" t="str">
        <f t="shared" si="2250"/>
        <v>BA$13</v>
      </c>
      <c r="BB1933" s="195" t="str">
        <f t="shared" si="2250"/>
        <v>BB$13</v>
      </c>
      <c r="BC1933" s="195" t="str">
        <f t="shared" si="2250"/>
        <v>BC$13</v>
      </c>
      <c r="BD1933" s="195" t="str">
        <f t="shared" si="2250"/>
        <v>BD$13</v>
      </c>
      <c r="BE1933" s="195" t="str">
        <f t="shared" si="2250"/>
        <v>BE$13</v>
      </c>
      <c r="BF1933" s="195" t="str">
        <f t="shared" si="2250"/>
        <v>BF$13</v>
      </c>
      <c r="BG1933" s="195" t="str">
        <f t="shared" si="2250"/>
        <v>BG$13</v>
      </c>
      <c r="BH1933" s="195" t="str">
        <f t="shared" si="2250"/>
        <v>BH$13</v>
      </c>
      <c r="BI1933" s="195" t="str">
        <f t="shared" si="2250"/>
        <v>BI$13</v>
      </c>
      <c r="BJ1933" s="195" t="str">
        <f t="shared" si="2250"/>
        <v>BJ$13</v>
      </c>
      <c r="BK1933" s="195" t="str">
        <f t="shared" si="2250"/>
        <v>BK$13</v>
      </c>
      <c r="BL1933" s="195" t="str">
        <f t="shared" si="2250"/>
        <v>BL$13</v>
      </c>
      <c r="BM1933" s="195" t="str">
        <f t="shared" si="2250"/>
        <v>BM$13</v>
      </c>
      <c r="BN1933" s="195" t="str">
        <f t="shared" si="2250"/>
        <v>BN$13</v>
      </c>
      <c r="BO1933" s="195" t="str">
        <f t="shared" si="2250"/>
        <v>BO$13</v>
      </c>
      <c r="BP1933" s="195" t="str">
        <f t="shared" si="2250"/>
        <v>BP$13</v>
      </c>
      <c r="BQ1933" s="195" t="str">
        <f t="shared" si="2250"/>
        <v>BQ$13</v>
      </c>
      <c r="BR1933" s="195" t="str">
        <f t="shared" si="2250"/>
        <v>BR$13</v>
      </c>
      <c r="BS1933" s="195" t="str">
        <f t="shared" si="2250"/>
        <v>BS$13</v>
      </c>
      <c r="BT1933" s="195" t="str">
        <f t="shared" si="2250"/>
        <v>BT$13</v>
      </c>
      <c r="BU1933" s="195" t="str">
        <f t="shared" si="2250"/>
        <v>BU$13</v>
      </c>
      <c r="BV1933" s="195" t="str">
        <f t="shared" si="2250"/>
        <v>BV$13</v>
      </c>
      <c r="BW1933" s="195" t="str">
        <f t="shared" si="2250"/>
        <v>BW$13</v>
      </c>
      <c r="BX1933" s="195" t="str">
        <f t="shared" si="2250"/>
        <v>BX$13</v>
      </c>
      <c r="BY1933" s="195" t="str">
        <f t="shared" si="2250"/>
        <v>BY$13</v>
      </c>
      <c r="BZ1933" s="195" t="str">
        <f t="shared" si="2250"/>
        <v>BZ$13</v>
      </c>
      <c r="CA1933" s="195" t="str">
        <f t="shared" si="2250"/>
        <v>CA$13</v>
      </c>
      <c r="CB1933" s="195" t="str">
        <f t="shared" si="2250"/>
        <v>CB$13</v>
      </c>
      <c r="CC1933" s="195" t="str">
        <f t="shared" si="2250"/>
        <v>CC$13</v>
      </c>
      <c r="CD1933" s="195" t="str">
        <f t="shared" si="2250"/>
        <v>CD$13</v>
      </c>
      <c r="CE1933" s="195" t="str">
        <f t="shared" ref="CE1933:CL1933" si="2251">CE$17</f>
        <v>CE$13</v>
      </c>
      <c r="CF1933" s="195" t="str">
        <f t="shared" si="2251"/>
        <v>CF$13</v>
      </c>
      <c r="CG1933" s="195" t="str">
        <f t="shared" si="2251"/>
        <v>CG$13</v>
      </c>
      <c r="CH1933" s="195" t="str">
        <f t="shared" si="2251"/>
        <v>CH$13</v>
      </c>
      <c r="CI1933" s="195" t="str">
        <f t="shared" si="2251"/>
        <v>CI$13</v>
      </c>
      <c r="CJ1933" s="195" t="str">
        <f t="shared" si="2251"/>
        <v>CJ$13</v>
      </c>
      <c r="CK1933" s="195" t="str">
        <f t="shared" si="2251"/>
        <v>CK$13</v>
      </c>
      <c r="CL1933" s="195" t="str">
        <f t="shared" si="2251"/>
        <v>CL$13</v>
      </c>
    </row>
    <row r="1934" spans="2:90" x14ac:dyDescent="0.4">
      <c r="B1934" s="171" t="s">
        <v>491</v>
      </c>
      <c r="E1934" s="8"/>
      <c r="H1934" s="196"/>
      <c r="I1934" s="197"/>
      <c r="J1934" s="197"/>
      <c r="K1934" s="198"/>
      <c r="L1934" s="198"/>
      <c r="M1934" s="198"/>
      <c r="N1934" s="198"/>
      <c r="O1934" s="198"/>
      <c r="P1934" s="198"/>
      <c r="R1934" s="198"/>
      <c r="S1934" s="186"/>
      <c r="T1934" s="186"/>
      <c r="U1934" s="186"/>
      <c r="V1934" s="186"/>
      <c r="W1934" s="186"/>
      <c r="X1934" s="186"/>
      <c r="Y1934" s="186"/>
      <c r="Z1934" s="186"/>
      <c r="AA1934" s="186"/>
      <c r="AB1934" s="186"/>
      <c r="AC1934" s="186"/>
      <c r="AD1934" s="186"/>
      <c r="AE1934" s="186"/>
      <c r="AF1934" s="186"/>
      <c r="AG1934" s="186"/>
      <c r="AH1934" s="186"/>
      <c r="AI1934" s="186"/>
      <c r="AJ1934" s="186"/>
      <c r="AK1934" s="186"/>
      <c r="AL1934" s="186"/>
      <c r="AM1934" s="186"/>
      <c r="AN1934" s="186"/>
      <c r="AO1934" s="186"/>
      <c r="AP1934" s="186"/>
      <c r="AQ1934" s="186"/>
      <c r="AR1934" s="186"/>
      <c r="AS1934" s="186"/>
      <c r="AT1934" s="186"/>
      <c r="AU1934" s="186"/>
      <c r="AV1934" s="186"/>
      <c r="AW1934" s="186"/>
      <c r="AX1934" s="186"/>
      <c r="AY1934" s="186"/>
      <c r="AZ1934" s="186"/>
      <c r="BA1934" s="186"/>
      <c r="BB1934" s="186"/>
      <c r="BC1934" s="186"/>
      <c r="BD1934" s="186"/>
      <c r="BE1934" s="186"/>
      <c r="BF1934" s="186"/>
      <c r="BG1934" s="186"/>
      <c r="BH1934" s="186"/>
      <c r="BI1934" s="186"/>
      <c r="BJ1934" s="186"/>
      <c r="BK1934" s="186"/>
      <c r="BL1934" s="186"/>
      <c r="BM1934" s="186"/>
      <c r="BN1934" s="186"/>
      <c r="BO1934" s="186"/>
      <c r="BP1934" s="186"/>
      <c r="BQ1934" s="186"/>
      <c r="BR1934" s="186"/>
      <c r="BS1934" s="186"/>
      <c r="BT1934" s="186"/>
      <c r="BU1934" s="186"/>
      <c r="BV1934" s="186"/>
      <c r="BW1934" s="186"/>
      <c r="BX1934" s="186"/>
      <c r="BY1934" s="186"/>
      <c r="BZ1934" s="186"/>
      <c r="CA1934" s="186"/>
      <c r="CB1934" s="186"/>
      <c r="CC1934" s="186"/>
      <c r="CD1934" s="186"/>
      <c r="CE1934" s="186"/>
      <c r="CF1934" s="186"/>
      <c r="CG1934" s="186"/>
      <c r="CH1934" s="186"/>
      <c r="CI1934" s="186"/>
      <c r="CJ1934" s="186"/>
      <c r="CK1934" s="186"/>
      <c r="CL1934" s="186"/>
    </row>
    <row r="1935" spans="2:90" x14ac:dyDescent="0.4">
      <c r="B1935" s="171" t="s">
        <v>505</v>
      </c>
      <c r="E1935" s="8"/>
      <c r="H1935" s="196"/>
      <c r="I1935" s="197"/>
      <c r="J1935" s="197"/>
      <c r="K1935" s="198"/>
      <c r="L1935" s="198"/>
      <c r="M1935" s="198"/>
      <c r="N1935" s="198"/>
      <c r="O1935" s="198"/>
      <c r="P1935" s="198"/>
      <c r="R1935" s="198"/>
      <c r="S1935" s="186"/>
      <c r="T1935" s="186"/>
      <c r="U1935" s="186"/>
      <c r="V1935" s="186"/>
      <c r="W1935" s="186"/>
      <c r="X1935" s="186"/>
      <c r="Y1935" s="186"/>
      <c r="Z1935" s="186"/>
      <c r="AA1935" s="186"/>
      <c r="AB1935" s="186"/>
      <c r="AC1935" s="186"/>
      <c r="AD1935" s="186"/>
      <c r="AE1935" s="186"/>
      <c r="AF1935" s="186"/>
      <c r="AG1935" s="186"/>
      <c r="AH1935" s="186"/>
      <c r="AI1935" s="186"/>
      <c r="AJ1935" s="186"/>
      <c r="AK1935" s="186"/>
      <c r="AL1935" s="186"/>
      <c r="AM1935" s="186"/>
      <c r="AN1935" s="186"/>
      <c r="AO1935" s="186"/>
      <c r="AP1935" s="186"/>
      <c r="AQ1935" s="186"/>
      <c r="AR1935" s="186"/>
      <c r="AS1935" s="186"/>
      <c r="AT1935" s="186"/>
      <c r="AU1935" s="186"/>
      <c r="AV1935" s="186"/>
      <c r="AW1935" s="186"/>
      <c r="AX1935" s="186"/>
      <c r="AY1935" s="186"/>
      <c r="AZ1935" s="186"/>
      <c r="BA1935" s="186"/>
      <c r="BB1935" s="186"/>
      <c r="BC1935" s="186"/>
      <c r="BD1935" s="186"/>
      <c r="BE1935" s="186"/>
      <c r="BF1935" s="186"/>
      <c r="BG1935" s="186"/>
      <c r="BH1935" s="186"/>
      <c r="BI1935" s="186"/>
      <c r="BJ1935" s="186"/>
      <c r="BK1935" s="186"/>
      <c r="BL1935" s="186"/>
      <c r="BM1935" s="186"/>
      <c r="BN1935" s="186"/>
      <c r="BO1935" s="186"/>
      <c r="BP1935" s="186"/>
      <c r="BQ1935" s="186"/>
      <c r="BR1935" s="186"/>
      <c r="BS1935" s="186"/>
      <c r="BT1935" s="186"/>
      <c r="BU1935" s="186"/>
      <c r="BV1935" s="186"/>
      <c r="BW1935" s="186"/>
      <c r="BX1935" s="186"/>
      <c r="BY1935" s="186"/>
      <c r="BZ1935" s="186"/>
      <c r="CA1935" s="186"/>
      <c r="CB1935" s="186"/>
      <c r="CC1935" s="186"/>
      <c r="CD1935" s="186"/>
      <c r="CE1935" s="186"/>
      <c r="CF1935" s="186"/>
      <c r="CG1935" s="186"/>
      <c r="CH1935" s="186"/>
      <c r="CI1935" s="186"/>
      <c r="CJ1935" s="186"/>
      <c r="CK1935" s="186"/>
      <c r="CL1935" s="186"/>
    </row>
    <row r="1936" spans="2:90" x14ac:dyDescent="0.4">
      <c r="B1936" s="171" t="s">
        <v>463</v>
      </c>
      <c r="E1936" s="8"/>
      <c r="H1936" s="196"/>
      <c r="I1936" s="197"/>
      <c r="J1936" s="197"/>
      <c r="K1936" s="198"/>
      <c r="L1936" s="198"/>
      <c r="M1936" s="198"/>
      <c r="N1936" s="198"/>
      <c r="O1936" s="198"/>
      <c r="P1936" s="198"/>
      <c r="R1936" s="198"/>
      <c r="S1936" s="186" t="str">
        <f t="shared" ref="S1936:AX1936" si="2252">S$18</f>
        <v>S$14</v>
      </c>
      <c r="T1936" s="186" t="str">
        <f t="shared" si="2252"/>
        <v>T$14</v>
      </c>
      <c r="U1936" s="186" t="str">
        <f t="shared" si="2252"/>
        <v>U$14</v>
      </c>
      <c r="V1936" s="186" t="str">
        <f t="shared" si="2252"/>
        <v>V$14</v>
      </c>
      <c r="W1936" s="186" t="str">
        <f t="shared" si="2252"/>
        <v>W$14</v>
      </c>
      <c r="X1936" s="186" t="str">
        <f t="shared" si="2252"/>
        <v>X$14</v>
      </c>
      <c r="Y1936" s="186" t="str">
        <f t="shared" si="2252"/>
        <v>Y$14</v>
      </c>
      <c r="Z1936" s="186" t="str">
        <f t="shared" si="2252"/>
        <v>Z$14</v>
      </c>
      <c r="AA1936" s="186" t="str">
        <f t="shared" si="2252"/>
        <v>AA$14</v>
      </c>
      <c r="AB1936" s="186" t="str">
        <f t="shared" si="2252"/>
        <v>AB$14</v>
      </c>
      <c r="AC1936" s="186" t="str">
        <f t="shared" si="2252"/>
        <v>AC$14</v>
      </c>
      <c r="AD1936" s="186" t="str">
        <f t="shared" si="2252"/>
        <v>AD$14</v>
      </c>
      <c r="AE1936" s="186" t="str">
        <f t="shared" si="2252"/>
        <v>AE$14</v>
      </c>
      <c r="AF1936" s="186" t="str">
        <f t="shared" si="2252"/>
        <v>AF$14</v>
      </c>
      <c r="AG1936" s="186" t="str">
        <f t="shared" si="2252"/>
        <v>AG$14</v>
      </c>
      <c r="AH1936" s="186" t="str">
        <f t="shared" si="2252"/>
        <v>AH$14</v>
      </c>
      <c r="AI1936" s="186" t="str">
        <f t="shared" si="2252"/>
        <v>AI$14</v>
      </c>
      <c r="AJ1936" s="186" t="str">
        <f t="shared" si="2252"/>
        <v>AJ$14</v>
      </c>
      <c r="AK1936" s="186" t="str">
        <f t="shared" si="2252"/>
        <v>AK$14</v>
      </c>
      <c r="AL1936" s="186" t="str">
        <f t="shared" si="2252"/>
        <v>AL$14</v>
      </c>
      <c r="AM1936" s="186" t="str">
        <f t="shared" si="2252"/>
        <v>AM$14</v>
      </c>
      <c r="AN1936" s="186" t="str">
        <f t="shared" si="2252"/>
        <v>AN$14</v>
      </c>
      <c r="AO1936" s="186" t="str">
        <f t="shared" si="2252"/>
        <v>AO$14</v>
      </c>
      <c r="AP1936" s="186" t="str">
        <f t="shared" si="2252"/>
        <v>AP$14</v>
      </c>
      <c r="AQ1936" s="186" t="str">
        <f t="shared" si="2252"/>
        <v>AQ$14</v>
      </c>
      <c r="AR1936" s="186" t="str">
        <f t="shared" si="2252"/>
        <v>AR$14</v>
      </c>
      <c r="AS1936" s="186" t="str">
        <f t="shared" si="2252"/>
        <v>AS$14</v>
      </c>
      <c r="AT1936" s="186" t="str">
        <f t="shared" si="2252"/>
        <v>AT$14</v>
      </c>
      <c r="AU1936" s="186" t="str">
        <f t="shared" si="2252"/>
        <v>AU$14</v>
      </c>
      <c r="AV1936" s="186" t="str">
        <f t="shared" si="2252"/>
        <v>AV$14</v>
      </c>
      <c r="AW1936" s="186" t="str">
        <f t="shared" si="2252"/>
        <v>AW$14</v>
      </c>
      <c r="AX1936" s="186" t="str">
        <f t="shared" si="2252"/>
        <v>AX$14</v>
      </c>
      <c r="AY1936" s="186" t="str">
        <f t="shared" ref="AY1936:CD1936" si="2253">AY$18</f>
        <v>AY$14</v>
      </c>
      <c r="AZ1936" s="186" t="str">
        <f t="shared" si="2253"/>
        <v>AZ$14</v>
      </c>
      <c r="BA1936" s="186" t="str">
        <f t="shared" si="2253"/>
        <v>BA$14</v>
      </c>
      <c r="BB1936" s="186" t="str">
        <f t="shared" si="2253"/>
        <v>BB$14</v>
      </c>
      <c r="BC1936" s="186" t="str">
        <f t="shared" si="2253"/>
        <v>BC$14</v>
      </c>
      <c r="BD1936" s="186" t="str">
        <f t="shared" si="2253"/>
        <v>BD$14</v>
      </c>
      <c r="BE1936" s="186" t="str">
        <f t="shared" si="2253"/>
        <v>BE$14</v>
      </c>
      <c r="BF1936" s="186" t="str">
        <f t="shared" si="2253"/>
        <v>BF$14</v>
      </c>
      <c r="BG1936" s="186" t="str">
        <f t="shared" si="2253"/>
        <v>BG$14</v>
      </c>
      <c r="BH1936" s="186" t="str">
        <f t="shared" si="2253"/>
        <v>BH$14</v>
      </c>
      <c r="BI1936" s="186" t="str">
        <f t="shared" si="2253"/>
        <v>BI$14</v>
      </c>
      <c r="BJ1936" s="186" t="str">
        <f t="shared" si="2253"/>
        <v>BJ$14</v>
      </c>
      <c r="BK1936" s="186" t="str">
        <f t="shared" si="2253"/>
        <v>BK$14</v>
      </c>
      <c r="BL1936" s="186" t="str">
        <f t="shared" si="2253"/>
        <v>BL$14</v>
      </c>
      <c r="BM1936" s="186" t="str">
        <f t="shared" si="2253"/>
        <v>BM$14</v>
      </c>
      <c r="BN1936" s="186" t="str">
        <f t="shared" si="2253"/>
        <v>BN$14</v>
      </c>
      <c r="BO1936" s="186" t="str">
        <f t="shared" si="2253"/>
        <v>BO$14</v>
      </c>
      <c r="BP1936" s="186" t="str">
        <f t="shared" si="2253"/>
        <v>BP$14</v>
      </c>
      <c r="BQ1936" s="186" t="str">
        <f t="shared" si="2253"/>
        <v>BQ$14</v>
      </c>
      <c r="BR1936" s="186" t="str">
        <f t="shared" si="2253"/>
        <v>BR$14</v>
      </c>
      <c r="BS1936" s="186" t="str">
        <f t="shared" si="2253"/>
        <v>BS$14</v>
      </c>
      <c r="BT1936" s="186" t="str">
        <f t="shared" si="2253"/>
        <v>BT$14</v>
      </c>
      <c r="BU1936" s="186" t="str">
        <f t="shared" si="2253"/>
        <v>BU$14</v>
      </c>
      <c r="BV1936" s="186" t="str">
        <f t="shared" si="2253"/>
        <v>BV$14</v>
      </c>
      <c r="BW1936" s="186" t="str">
        <f t="shared" si="2253"/>
        <v>BW$14</v>
      </c>
      <c r="BX1936" s="186" t="str">
        <f t="shared" si="2253"/>
        <v>BX$14</v>
      </c>
      <c r="BY1936" s="186" t="str">
        <f t="shared" si="2253"/>
        <v>BY$14</v>
      </c>
      <c r="BZ1936" s="186" t="str">
        <f t="shared" si="2253"/>
        <v>BZ$14</v>
      </c>
      <c r="CA1936" s="186" t="str">
        <f t="shared" si="2253"/>
        <v>CA$14</v>
      </c>
      <c r="CB1936" s="186" t="str">
        <f t="shared" si="2253"/>
        <v>CB$14</v>
      </c>
      <c r="CC1936" s="186" t="str">
        <f t="shared" si="2253"/>
        <v>CC$14</v>
      </c>
      <c r="CD1936" s="186" t="str">
        <f t="shared" si="2253"/>
        <v>CD$14</v>
      </c>
      <c r="CE1936" s="186" t="str">
        <f t="shared" ref="CE1936:CL1936" si="2254">CE$18</f>
        <v>CE$14</v>
      </c>
      <c r="CF1936" s="186" t="str">
        <f t="shared" si="2254"/>
        <v>CF$14</v>
      </c>
      <c r="CG1936" s="186" t="str">
        <f t="shared" si="2254"/>
        <v>CG$14</v>
      </c>
      <c r="CH1936" s="186" t="str">
        <f t="shared" si="2254"/>
        <v>CH$14</v>
      </c>
      <c r="CI1936" s="186" t="str">
        <f t="shared" si="2254"/>
        <v>CI$14</v>
      </c>
      <c r="CJ1936" s="186" t="str">
        <f t="shared" si="2254"/>
        <v>CJ$14</v>
      </c>
      <c r="CK1936" s="186" t="str">
        <f t="shared" si="2254"/>
        <v>CK$14</v>
      </c>
      <c r="CL1936" s="186" t="str">
        <f t="shared" si="2254"/>
        <v>CL$14</v>
      </c>
    </row>
    <row r="1937" spans="2:90" x14ac:dyDescent="0.4">
      <c r="B1937" s="171" t="s">
        <v>464</v>
      </c>
      <c r="E1937" s="8"/>
      <c r="H1937" s="196"/>
      <c r="I1937" s="197"/>
      <c r="J1937" s="197"/>
      <c r="K1937" s="198"/>
      <c r="L1937" s="198"/>
      <c r="M1937" s="198"/>
      <c r="N1937" s="198"/>
      <c r="O1937" s="198"/>
      <c r="P1937" s="198"/>
      <c r="R1937" s="198"/>
      <c r="S1937" s="186" t="str">
        <f t="shared" ref="S1937:AX1937" si="2255">S$19</f>
        <v>S$15</v>
      </c>
      <c r="T1937" s="186" t="str">
        <f t="shared" si="2255"/>
        <v>T$15</v>
      </c>
      <c r="U1937" s="186" t="str">
        <f t="shared" si="2255"/>
        <v>U$15</v>
      </c>
      <c r="V1937" s="186" t="str">
        <f t="shared" si="2255"/>
        <v>V$15</v>
      </c>
      <c r="W1937" s="186" t="str">
        <f t="shared" si="2255"/>
        <v>W$15</v>
      </c>
      <c r="X1937" s="186" t="str">
        <f t="shared" si="2255"/>
        <v>X$15</v>
      </c>
      <c r="Y1937" s="186" t="str">
        <f t="shared" si="2255"/>
        <v>Y$15</v>
      </c>
      <c r="Z1937" s="186" t="str">
        <f t="shared" si="2255"/>
        <v>Z$15</v>
      </c>
      <c r="AA1937" s="186" t="str">
        <f t="shared" si="2255"/>
        <v>AA$15</v>
      </c>
      <c r="AB1937" s="186" t="str">
        <f t="shared" si="2255"/>
        <v>AB$15</v>
      </c>
      <c r="AC1937" s="186" t="str">
        <f t="shared" si="2255"/>
        <v>AC$15</v>
      </c>
      <c r="AD1937" s="186" t="str">
        <f t="shared" si="2255"/>
        <v>AD$15</v>
      </c>
      <c r="AE1937" s="186" t="str">
        <f t="shared" si="2255"/>
        <v>AE$15</v>
      </c>
      <c r="AF1937" s="186" t="str">
        <f t="shared" si="2255"/>
        <v>AF$15</v>
      </c>
      <c r="AG1937" s="186" t="str">
        <f t="shared" si="2255"/>
        <v>AG$15</v>
      </c>
      <c r="AH1937" s="186" t="str">
        <f t="shared" si="2255"/>
        <v>AH$15</v>
      </c>
      <c r="AI1937" s="186" t="str">
        <f t="shared" si="2255"/>
        <v>AI$15</v>
      </c>
      <c r="AJ1937" s="186" t="str">
        <f t="shared" si="2255"/>
        <v>AJ$15</v>
      </c>
      <c r="AK1937" s="186" t="str">
        <f t="shared" si="2255"/>
        <v>AK$15</v>
      </c>
      <c r="AL1937" s="186" t="str">
        <f t="shared" si="2255"/>
        <v>AL$15</v>
      </c>
      <c r="AM1937" s="186" t="str">
        <f t="shared" si="2255"/>
        <v>AM$15</v>
      </c>
      <c r="AN1937" s="186" t="str">
        <f t="shared" si="2255"/>
        <v>AN$15</v>
      </c>
      <c r="AO1937" s="186" t="str">
        <f t="shared" si="2255"/>
        <v>AO$15</v>
      </c>
      <c r="AP1937" s="186" t="str">
        <f t="shared" si="2255"/>
        <v>AP$15</v>
      </c>
      <c r="AQ1937" s="186" t="str">
        <f t="shared" si="2255"/>
        <v>AQ$15</v>
      </c>
      <c r="AR1937" s="186" t="str">
        <f t="shared" si="2255"/>
        <v>AR$15</v>
      </c>
      <c r="AS1937" s="186" t="str">
        <f t="shared" si="2255"/>
        <v>AS$15</v>
      </c>
      <c r="AT1937" s="186" t="str">
        <f t="shared" si="2255"/>
        <v>AT$15</v>
      </c>
      <c r="AU1937" s="186" t="str">
        <f t="shared" si="2255"/>
        <v>AU$15</v>
      </c>
      <c r="AV1937" s="186" t="str">
        <f t="shared" si="2255"/>
        <v>AV$15</v>
      </c>
      <c r="AW1937" s="186" t="str">
        <f t="shared" si="2255"/>
        <v>AW$15</v>
      </c>
      <c r="AX1937" s="186" t="str">
        <f t="shared" si="2255"/>
        <v>AX$15</v>
      </c>
      <c r="AY1937" s="186" t="str">
        <f t="shared" ref="AY1937:CD1937" si="2256">AY$19</f>
        <v>AY$15</v>
      </c>
      <c r="AZ1937" s="186" t="str">
        <f t="shared" si="2256"/>
        <v>AZ$15</v>
      </c>
      <c r="BA1937" s="186" t="str">
        <f t="shared" si="2256"/>
        <v>BA$15</v>
      </c>
      <c r="BB1937" s="186" t="str">
        <f t="shared" si="2256"/>
        <v>BB$15</v>
      </c>
      <c r="BC1937" s="186" t="str">
        <f t="shared" si="2256"/>
        <v>BC$15</v>
      </c>
      <c r="BD1937" s="186" t="str">
        <f t="shared" si="2256"/>
        <v>BD$15</v>
      </c>
      <c r="BE1937" s="186" t="str">
        <f t="shared" si="2256"/>
        <v>BE$15</v>
      </c>
      <c r="BF1937" s="186" t="str">
        <f t="shared" si="2256"/>
        <v>BF$15</v>
      </c>
      <c r="BG1937" s="186" t="str">
        <f t="shared" si="2256"/>
        <v>BG$15</v>
      </c>
      <c r="BH1937" s="186" t="str">
        <f t="shared" si="2256"/>
        <v>BH$15</v>
      </c>
      <c r="BI1937" s="186" t="str">
        <f t="shared" si="2256"/>
        <v>BI$15</v>
      </c>
      <c r="BJ1937" s="186" t="str">
        <f t="shared" si="2256"/>
        <v>BJ$15</v>
      </c>
      <c r="BK1937" s="186" t="str">
        <f t="shared" si="2256"/>
        <v>BK$15</v>
      </c>
      <c r="BL1937" s="186" t="str">
        <f t="shared" si="2256"/>
        <v>BL$15</v>
      </c>
      <c r="BM1937" s="186" t="str">
        <f t="shared" si="2256"/>
        <v>BM$15</v>
      </c>
      <c r="BN1937" s="186" t="str">
        <f t="shared" si="2256"/>
        <v>BN$15</v>
      </c>
      <c r="BO1937" s="186" t="str">
        <f t="shared" si="2256"/>
        <v>BO$15</v>
      </c>
      <c r="BP1937" s="186" t="str">
        <f t="shared" si="2256"/>
        <v>BP$15</v>
      </c>
      <c r="BQ1937" s="186" t="str">
        <f t="shared" si="2256"/>
        <v>BQ$15</v>
      </c>
      <c r="BR1937" s="186" t="str">
        <f t="shared" si="2256"/>
        <v>BR$15</v>
      </c>
      <c r="BS1937" s="186" t="str">
        <f t="shared" si="2256"/>
        <v>BS$15</v>
      </c>
      <c r="BT1937" s="186" t="str">
        <f t="shared" si="2256"/>
        <v>BT$15</v>
      </c>
      <c r="BU1937" s="186" t="str">
        <f t="shared" si="2256"/>
        <v>BU$15</v>
      </c>
      <c r="BV1937" s="186" t="str">
        <f t="shared" si="2256"/>
        <v>BV$15</v>
      </c>
      <c r="BW1937" s="186" t="str">
        <f t="shared" si="2256"/>
        <v>BW$15</v>
      </c>
      <c r="BX1937" s="186" t="str">
        <f t="shared" si="2256"/>
        <v>BX$15</v>
      </c>
      <c r="BY1937" s="186" t="str">
        <f t="shared" si="2256"/>
        <v>BY$15</v>
      </c>
      <c r="BZ1937" s="186" t="str">
        <f t="shared" si="2256"/>
        <v>BZ$15</v>
      </c>
      <c r="CA1937" s="186" t="str">
        <f t="shared" si="2256"/>
        <v>CA$15</v>
      </c>
      <c r="CB1937" s="186" t="str">
        <f t="shared" si="2256"/>
        <v>CB$15</v>
      </c>
      <c r="CC1937" s="186" t="str">
        <f t="shared" si="2256"/>
        <v>CC$15</v>
      </c>
      <c r="CD1937" s="186" t="str">
        <f t="shared" si="2256"/>
        <v>CD$15</v>
      </c>
      <c r="CE1937" s="186" t="str">
        <f t="shared" ref="CE1937:CL1937" si="2257">CE$19</f>
        <v>CE$15</v>
      </c>
      <c r="CF1937" s="186" t="str">
        <f t="shared" si="2257"/>
        <v>CF$15</v>
      </c>
      <c r="CG1937" s="186" t="str">
        <f t="shared" si="2257"/>
        <v>CG$15</v>
      </c>
      <c r="CH1937" s="186" t="str">
        <f t="shared" si="2257"/>
        <v>CH$15</v>
      </c>
      <c r="CI1937" s="186" t="str">
        <f t="shared" si="2257"/>
        <v>CI$15</v>
      </c>
      <c r="CJ1937" s="186" t="str">
        <f t="shared" si="2257"/>
        <v>CJ$15</v>
      </c>
      <c r="CK1937" s="186" t="str">
        <f t="shared" si="2257"/>
        <v>CK$15</v>
      </c>
      <c r="CL1937" s="186" t="str">
        <f t="shared" si="2257"/>
        <v>CL$15</v>
      </c>
    </row>
    <row r="1938" spans="2:90" x14ac:dyDescent="0.4">
      <c r="B1938" s="66" t="s">
        <v>283</v>
      </c>
      <c r="C1938" s="31"/>
      <c r="D1938" t="s">
        <v>759</v>
      </c>
      <c r="E1938" s="8" t="str">
        <f t="shared" ref="E1938" si="2258">ROW()&amp;" "&amp;D1938</f>
        <v>1938 FAPPE-S</v>
      </c>
      <c r="F1938" t="s">
        <v>446</v>
      </c>
      <c r="G1938" s="31" t="s">
        <v>332</v>
      </c>
      <c r="H1938" s="22"/>
      <c r="I1938" s="287"/>
      <c r="J1938" s="287"/>
      <c r="K1938" s="22"/>
      <c r="L1938" s="22"/>
      <c r="M1938" s="22"/>
      <c r="N1938" s="22"/>
      <c r="O1938" s="22"/>
      <c r="P1938" s="22"/>
      <c r="R1938" s="66"/>
      <c r="S1938" s="288"/>
      <c r="T1938" s="288"/>
      <c r="U1938" s="288"/>
      <c r="V1938" s="288"/>
      <c r="W1938" s="288"/>
      <c r="X1938" s="288"/>
      <c r="Y1938" s="288"/>
      <c r="Z1938" s="288"/>
      <c r="AA1938" s="288"/>
      <c r="AB1938" s="288"/>
      <c r="AC1938" s="288"/>
      <c r="AD1938" s="288"/>
      <c r="AE1938" s="288"/>
      <c r="AF1938" s="288"/>
      <c r="AG1938" s="288"/>
      <c r="AH1938" s="288"/>
      <c r="AI1938" s="288"/>
      <c r="AJ1938" s="288"/>
      <c r="AK1938" s="288"/>
      <c r="AL1938" s="288"/>
      <c r="AM1938" s="288"/>
      <c r="AN1938" s="288"/>
      <c r="AO1938" s="288"/>
      <c r="AP1938" s="288"/>
      <c r="AQ1938" s="288"/>
      <c r="AR1938" s="288"/>
      <c r="AS1938" s="288"/>
      <c r="AT1938" s="288"/>
      <c r="AU1938" s="288"/>
      <c r="AV1938" s="288"/>
      <c r="AW1938" s="288"/>
      <c r="AX1938" s="288"/>
      <c r="AY1938" s="288"/>
      <c r="AZ1938" s="288"/>
      <c r="BA1938" s="288"/>
      <c r="BB1938" s="288"/>
      <c r="BC1938" s="288"/>
      <c r="BD1938" s="288"/>
      <c r="BE1938" s="288"/>
      <c r="BF1938" s="288"/>
      <c r="BG1938" s="288"/>
      <c r="BH1938" s="288"/>
      <c r="BI1938" s="288"/>
      <c r="BJ1938" s="288"/>
      <c r="BK1938" s="288"/>
      <c r="BL1938" s="288"/>
      <c r="BM1938" s="288"/>
      <c r="BN1938" s="288"/>
      <c r="BO1938" s="288"/>
      <c r="BP1938" s="288"/>
      <c r="BQ1938" s="288"/>
      <c r="BR1938" s="288"/>
      <c r="BS1938" s="288"/>
      <c r="BT1938" s="288"/>
      <c r="BU1938" s="288"/>
      <c r="BV1938" s="288"/>
      <c r="BW1938" s="288"/>
      <c r="BX1938" s="288"/>
      <c r="BY1938" s="288"/>
      <c r="BZ1938" s="288"/>
      <c r="CA1938" s="288"/>
      <c r="CB1938" s="288"/>
      <c r="CC1938" s="288"/>
      <c r="CD1938" s="288"/>
      <c r="CE1938" s="288"/>
      <c r="CF1938" s="288"/>
      <c r="CG1938" s="288"/>
      <c r="CH1938" s="288"/>
      <c r="CI1938" s="288"/>
      <c r="CJ1938" s="288"/>
      <c r="CK1938" s="288"/>
      <c r="CL1938" s="288"/>
    </row>
    <row r="1939" spans="2:90" x14ac:dyDescent="0.4">
      <c r="B1939" s="95" t="str">
        <f>"Assumptions - "&amp;B1938</f>
        <v>Assumptions - Volume driven secondary PP&amp;E:</v>
      </c>
      <c r="C1939" s="31"/>
      <c r="D1939" t="s">
        <v>759</v>
      </c>
      <c r="E1939" s="8" t="str">
        <f t="shared" ref="E1939" si="2259">ROW()&amp;" "&amp;D1939</f>
        <v>1939 FAPPE-S</v>
      </c>
      <c r="G1939" s="8" t="str">
        <f>E1939</f>
        <v>1939 FAPPE-S</v>
      </c>
      <c r="H1939" s="31"/>
      <c r="I1939" s="73"/>
      <c r="J1939" s="73"/>
      <c r="K1939" s="31"/>
      <c r="L1939" s="31"/>
      <c r="M1939" s="31"/>
      <c r="N1939" s="31"/>
      <c r="O1939" s="31"/>
      <c r="P1939" s="31"/>
      <c r="R1939" s="67"/>
      <c r="S1939" s="152"/>
      <c r="T1939" s="152"/>
      <c r="U1939" s="152"/>
      <c r="V1939" s="152"/>
      <c r="W1939" s="152"/>
      <c r="X1939" s="152"/>
      <c r="Y1939" s="152"/>
      <c r="Z1939" s="152"/>
      <c r="AA1939" s="152"/>
      <c r="AB1939" s="152"/>
      <c r="AC1939" s="152"/>
      <c r="AD1939" s="152"/>
      <c r="AE1939" s="152"/>
      <c r="AF1939" s="152"/>
      <c r="AG1939" s="152"/>
      <c r="AH1939" s="152"/>
      <c r="AI1939" s="152"/>
      <c r="AJ1939" s="152"/>
      <c r="AK1939" s="152"/>
      <c r="AL1939" s="152"/>
      <c r="AM1939" s="152"/>
      <c r="AN1939" s="152"/>
      <c r="AO1939" s="152"/>
      <c r="AP1939" s="152"/>
      <c r="AQ1939" s="152"/>
      <c r="AR1939" s="152"/>
      <c r="AS1939" s="152"/>
      <c r="AT1939" s="152"/>
      <c r="AU1939" s="152"/>
      <c r="AV1939" s="152"/>
      <c r="AW1939" s="152"/>
      <c r="AX1939" s="152"/>
      <c r="AY1939" s="152"/>
      <c r="AZ1939" s="152"/>
      <c r="BA1939" s="152"/>
      <c r="BB1939" s="152"/>
      <c r="BC1939" s="152"/>
      <c r="BD1939" s="152"/>
      <c r="BE1939" s="152"/>
      <c r="BF1939" s="152"/>
      <c r="BG1939" s="152"/>
      <c r="BH1939" s="152"/>
      <c r="BI1939" s="152"/>
      <c r="BJ1939" s="152"/>
      <c r="BK1939" s="152"/>
      <c r="BL1939" s="152"/>
      <c r="BM1939" s="152"/>
      <c r="BN1939" s="152"/>
      <c r="BO1939" s="152"/>
      <c r="BP1939" s="152"/>
      <c r="BQ1939" s="152"/>
      <c r="BR1939" s="152"/>
      <c r="BS1939" s="152"/>
      <c r="BT1939" s="152"/>
      <c r="BU1939" s="152"/>
      <c r="BV1939" s="152"/>
      <c r="BW1939" s="152"/>
      <c r="BX1939" s="152"/>
      <c r="BY1939" s="152"/>
      <c r="BZ1939" s="152"/>
      <c r="CA1939" s="152"/>
      <c r="CB1939" s="152"/>
      <c r="CC1939" s="152"/>
      <c r="CD1939" s="152"/>
      <c r="CE1939" s="152"/>
      <c r="CF1939" s="152"/>
      <c r="CG1939" s="152"/>
      <c r="CH1939" s="152"/>
      <c r="CI1939" s="152"/>
      <c r="CJ1939" s="152"/>
      <c r="CK1939" s="152"/>
      <c r="CL1939" s="152"/>
    </row>
    <row r="1940" spans="2:90" x14ac:dyDescent="0.4">
      <c r="B1940" s="141" t="s">
        <v>206</v>
      </c>
      <c r="C1940" s="8"/>
      <c r="D1940" t="s">
        <v>759</v>
      </c>
      <c r="E1940" s="8" t="str">
        <f t="shared" si="2201"/>
        <v>1940 FAPPE-S</v>
      </c>
      <c r="G1940" s="8" t="str">
        <f>E1940</f>
        <v>1940 FAPPE-S</v>
      </c>
      <c r="H1940" s="57">
        <v>5</v>
      </c>
      <c r="S1940" s="72"/>
      <c r="T1940" s="72"/>
      <c r="U1940" s="72"/>
      <c r="V1940" s="72"/>
      <c r="W1940" s="72"/>
      <c r="X1940" s="72"/>
      <c r="Y1940" s="72"/>
      <c r="Z1940" s="72"/>
      <c r="AA1940" s="72"/>
      <c r="AB1940" s="72"/>
      <c r="AC1940" s="72"/>
      <c r="AD1940" s="72"/>
      <c r="AE1940" s="72"/>
      <c r="AF1940" s="72"/>
      <c r="AG1940" s="72"/>
      <c r="AH1940" s="72"/>
      <c r="AI1940" s="72"/>
      <c r="AJ1940" s="72"/>
      <c r="AK1940" s="72"/>
      <c r="AL1940" s="72"/>
      <c r="AM1940" s="72"/>
      <c r="AN1940" s="72"/>
      <c r="AO1940" s="72"/>
      <c r="AP1940" s="72"/>
      <c r="AQ1940" s="72"/>
      <c r="AR1940" s="72"/>
      <c r="AS1940" s="72"/>
      <c r="AT1940" s="72"/>
      <c r="AU1940" s="72"/>
      <c r="AV1940" s="72"/>
      <c r="AW1940" s="72"/>
      <c r="AX1940" s="72"/>
      <c r="AY1940" s="72"/>
      <c r="AZ1940" s="72"/>
      <c r="BA1940" s="72"/>
      <c r="BB1940" s="72"/>
      <c r="BC1940" s="72"/>
      <c r="BD1940" s="72"/>
      <c r="BE1940" s="72"/>
      <c r="BF1940" s="72"/>
      <c r="BG1940" s="72"/>
      <c r="BH1940" s="72"/>
      <c r="BI1940" s="72"/>
      <c r="BJ1940" s="72"/>
      <c r="BK1940" s="72"/>
      <c r="BL1940" s="72"/>
      <c r="BM1940" s="72"/>
      <c r="BN1940" s="72"/>
      <c r="BO1940" s="72"/>
      <c r="BP1940" s="72"/>
      <c r="BQ1940" s="72"/>
      <c r="BR1940" s="72"/>
      <c r="BS1940" s="72"/>
      <c r="BT1940" s="72"/>
      <c r="BU1940" s="72"/>
      <c r="BV1940" s="72"/>
      <c r="BW1940" s="72"/>
      <c r="BX1940" s="72"/>
      <c r="BY1940" s="72"/>
      <c r="BZ1940" s="72"/>
      <c r="CA1940" s="72"/>
      <c r="CB1940" s="72"/>
      <c r="CC1940" s="72"/>
      <c r="CD1940" s="72"/>
      <c r="CE1940" s="72"/>
      <c r="CF1940" s="72"/>
      <c r="CG1940" s="72"/>
      <c r="CH1940" s="72"/>
      <c r="CI1940" s="72"/>
      <c r="CJ1940" s="72"/>
      <c r="CK1940" s="72"/>
      <c r="CL1940" s="72"/>
    </row>
    <row r="1941" spans="2:90" x14ac:dyDescent="0.4">
      <c r="B1941" s="141" t="s">
        <v>207</v>
      </c>
      <c r="C1941" s="8"/>
      <c r="D1941" t="s">
        <v>759</v>
      </c>
      <c r="E1941" s="8" t="str">
        <f t="shared" si="2201"/>
        <v>1941 FAPPE-S</v>
      </c>
      <c r="G1941" s="8" t="str">
        <f>E1941</f>
        <v>1941 FAPPE-S</v>
      </c>
      <c r="H1941" s="57">
        <v>0</v>
      </c>
      <c r="S1941" s="72"/>
      <c r="T1941" s="72"/>
      <c r="U1941" s="72"/>
      <c r="V1941" s="72"/>
      <c r="W1941" s="72"/>
      <c r="X1941" s="72"/>
      <c r="Y1941" s="72"/>
      <c r="Z1941" s="72"/>
      <c r="AA1941" s="72"/>
      <c r="AB1941" s="72"/>
      <c r="AC1941" s="72"/>
      <c r="AD1941" s="72"/>
      <c r="AE1941" s="72"/>
      <c r="AF1941" s="72"/>
      <c r="AG1941" s="72"/>
      <c r="AH1941" s="72"/>
      <c r="AI1941" s="72"/>
      <c r="AJ1941" s="72"/>
      <c r="AK1941" s="72"/>
      <c r="AL1941" s="72"/>
      <c r="AM1941" s="72"/>
      <c r="AN1941" s="72"/>
      <c r="AO1941" s="72"/>
      <c r="AP1941" s="72"/>
      <c r="AQ1941" s="72"/>
      <c r="AR1941" s="72"/>
      <c r="AS1941" s="72"/>
      <c r="AT1941" s="72"/>
      <c r="AU1941" s="72"/>
      <c r="AV1941" s="72"/>
      <c r="AW1941" s="72"/>
      <c r="AX1941" s="72"/>
      <c r="AY1941" s="72"/>
      <c r="AZ1941" s="72"/>
      <c r="BA1941" s="72"/>
      <c r="BB1941" s="72"/>
      <c r="BC1941" s="72"/>
      <c r="BD1941" s="72"/>
      <c r="BE1941" s="72"/>
      <c r="BF1941" s="72"/>
      <c r="BG1941" s="72"/>
      <c r="BH1941" s="72"/>
      <c r="BI1941" s="72"/>
      <c r="BJ1941" s="72"/>
      <c r="BK1941" s="72"/>
      <c r="BL1941" s="72"/>
      <c r="BM1941" s="72"/>
      <c r="BN1941" s="72"/>
      <c r="BO1941" s="72"/>
      <c r="BP1941" s="72"/>
      <c r="BQ1941" s="72"/>
      <c r="BR1941" s="72"/>
      <c r="BS1941" s="72"/>
      <c r="BT1941" s="72"/>
      <c r="BU1941" s="72"/>
      <c r="BV1941" s="72"/>
      <c r="BW1941" s="72"/>
      <c r="BX1941" s="72"/>
      <c r="BY1941" s="72"/>
      <c r="BZ1941" s="72"/>
      <c r="CA1941" s="72"/>
      <c r="CB1941" s="72"/>
      <c r="CC1941" s="72"/>
      <c r="CD1941" s="72"/>
      <c r="CE1941" s="72"/>
      <c r="CF1941" s="72"/>
      <c r="CG1941" s="72"/>
      <c r="CH1941" s="72"/>
      <c r="CI1941" s="72"/>
      <c r="CJ1941" s="72"/>
      <c r="CK1941" s="72"/>
      <c r="CL1941" s="72"/>
    </row>
    <row r="1942" spans="2:90" x14ac:dyDescent="0.4">
      <c r="C1942" s="8"/>
      <c r="D1942" t="s">
        <v>759</v>
      </c>
      <c r="E1942" s="8" t="str">
        <f t="shared" si="2201"/>
        <v>1942 FAPPE-S</v>
      </c>
      <c r="G1942" s="8"/>
      <c r="S1942" s="72"/>
      <c r="T1942" s="72"/>
      <c r="U1942" s="72"/>
      <c r="V1942" s="72"/>
      <c r="W1942" s="72"/>
      <c r="X1942" s="72"/>
      <c r="Y1942" s="72"/>
      <c r="Z1942" s="72"/>
      <c r="AA1942" s="72"/>
      <c r="AB1942" s="72"/>
      <c r="AC1942" s="72"/>
      <c r="AD1942" s="72"/>
      <c r="AE1942" s="72"/>
      <c r="AF1942" s="72"/>
      <c r="AG1942" s="72"/>
      <c r="AH1942" s="72"/>
      <c r="AI1942" s="72"/>
      <c r="AJ1942" s="72"/>
      <c r="AK1942" s="72"/>
      <c r="AL1942" s="72"/>
      <c r="AM1942" s="72"/>
      <c r="AN1942" s="72"/>
      <c r="AO1942" s="72"/>
      <c r="AP1942" s="72"/>
      <c r="AQ1942" s="72"/>
      <c r="AR1942" s="72"/>
      <c r="AS1942" s="72"/>
      <c r="AT1942" s="72"/>
      <c r="AU1942" s="72"/>
      <c r="AV1942" s="72"/>
      <c r="AW1942" s="72"/>
      <c r="AX1942" s="72"/>
      <c r="AY1942" s="72"/>
      <c r="AZ1942" s="72"/>
      <c r="BA1942" s="72"/>
      <c r="BB1942" s="72"/>
      <c r="BC1942" s="72"/>
      <c r="BD1942" s="72"/>
      <c r="BE1942" s="72"/>
      <c r="BF1942" s="72"/>
      <c r="BG1942" s="72"/>
      <c r="BH1942" s="72"/>
      <c r="BI1942" s="72"/>
      <c r="BJ1942" s="72"/>
      <c r="BK1942" s="72"/>
      <c r="BL1942" s="72"/>
      <c r="BM1942" s="72"/>
      <c r="BN1942" s="72"/>
      <c r="BO1942" s="72"/>
      <c r="BP1942" s="72"/>
      <c r="BQ1942" s="72"/>
      <c r="BR1942" s="72"/>
      <c r="BS1942" s="72"/>
      <c r="BT1942" s="72"/>
      <c r="BU1942" s="72"/>
      <c r="BV1942" s="72"/>
      <c r="BW1942" s="72"/>
      <c r="BX1942" s="72"/>
      <c r="BY1942" s="72"/>
      <c r="BZ1942" s="72"/>
      <c r="CA1942" s="72"/>
      <c r="CB1942" s="72"/>
      <c r="CC1942" s="72"/>
      <c r="CD1942" s="72"/>
      <c r="CE1942" s="72"/>
      <c r="CF1942" s="72"/>
      <c r="CG1942" s="72"/>
      <c r="CH1942" s="72"/>
      <c r="CI1942" s="72"/>
      <c r="CJ1942" s="72"/>
      <c r="CK1942" s="72"/>
      <c r="CL1942" s="72"/>
    </row>
    <row r="1943" spans="2:90" x14ac:dyDescent="0.4">
      <c r="B1943" s="95" t="str">
        <f>B1945&amp;":"</f>
        <v>Capital expenditures - Volume driven secondary PP&amp;E:</v>
      </c>
      <c r="C1943" s="8"/>
      <c r="D1943" t="s">
        <v>759</v>
      </c>
      <c r="E1943" s="8" t="str">
        <f t="shared" ref="E1943" si="2260">ROW()&amp;" "&amp;D1943</f>
        <v>1943 FAPPE-S</v>
      </c>
      <c r="G1943" s="8"/>
      <c r="S1943" s="72"/>
      <c r="T1943" s="72"/>
      <c r="U1943" s="72"/>
      <c r="V1943" s="72"/>
      <c r="W1943" s="72"/>
      <c r="X1943" s="72"/>
      <c r="Y1943" s="72"/>
      <c r="Z1943" s="72"/>
      <c r="AA1943" s="72"/>
      <c r="AB1943" s="72"/>
      <c r="AC1943" s="72"/>
      <c r="AD1943" s="72"/>
      <c r="AE1943" s="72"/>
      <c r="AF1943" s="72"/>
      <c r="AG1943" s="72"/>
      <c r="AH1943" s="72"/>
      <c r="AI1943" s="72"/>
      <c r="AJ1943" s="72"/>
      <c r="AK1943" s="72"/>
      <c r="AL1943" s="72"/>
      <c r="AM1943" s="72"/>
      <c r="AN1943" s="72"/>
      <c r="AO1943" s="72"/>
      <c r="AP1943" s="72"/>
      <c r="AQ1943" s="72"/>
      <c r="AR1943" s="72"/>
      <c r="AS1943" s="72"/>
      <c r="AT1943" s="72"/>
      <c r="AU1943" s="72"/>
      <c r="AV1943" s="72"/>
      <c r="AW1943" s="72"/>
      <c r="AX1943" s="72"/>
      <c r="AY1943" s="72"/>
      <c r="AZ1943" s="72"/>
      <c r="BA1943" s="72"/>
      <c r="BB1943" s="72"/>
      <c r="BC1943" s="72"/>
      <c r="BD1943" s="72"/>
      <c r="BE1943" s="72"/>
      <c r="BF1943" s="72"/>
      <c r="BG1943" s="72"/>
      <c r="BH1943" s="72"/>
      <c r="BI1943" s="72"/>
      <c r="BJ1943" s="72"/>
      <c r="BK1943" s="72"/>
      <c r="BL1943" s="72"/>
      <c r="BM1943" s="72"/>
      <c r="BN1943" s="72"/>
      <c r="BO1943" s="72"/>
      <c r="BP1943" s="72"/>
      <c r="BQ1943" s="72"/>
      <c r="BR1943" s="72"/>
      <c r="BS1943" s="72"/>
      <c r="BT1943" s="72"/>
      <c r="BU1943" s="72"/>
      <c r="BV1943" s="72"/>
      <c r="BW1943" s="72"/>
      <c r="BX1943" s="72"/>
      <c r="BY1943" s="72"/>
      <c r="BZ1943" s="72"/>
      <c r="CA1943" s="72"/>
      <c r="CB1943" s="72"/>
      <c r="CC1943" s="72"/>
      <c r="CD1943" s="72"/>
      <c r="CE1943" s="72"/>
      <c r="CF1943" s="72"/>
      <c r="CG1943" s="72"/>
      <c r="CH1943" s="72"/>
      <c r="CI1943" s="72"/>
      <c r="CJ1943" s="72"/>
      <c r="CK1943" s="72"/>
      <c r="CL1943" s="72"/>
    </row>
    <row r="1944" spans="2:90" x14ac:dyDescent="0.4">
      <c r="B1944" s="141" t="str">
        <f>"$ capital expenditures/"&amp;B1923</f>
        <v>$ capital expenditures/primary unit</v>
      </c>
      <c r="C1944" s="8"/>
      <c r="D1944" t="s">
        <v>759</v>
      </c>
      <c r="E1944" s="8" t="str">
        <f t="shared" si="2201"/>
        <v>1944 FAPPE-S</v>
      </c>
      <c r="G1944" s="8" t="str">
        <f>E1944</f>
        <v>1944 FAPPE-S</v>
      </c>
      <c r="K1944" s="18">
        <v>10</v>
      </c>
      <c r="L1944" s="18">
        <v>10</v>
      </c>
      <c r="M1944" s="18">
        <v>10</v>
      </c>
      <c r="N1944" s="18">
        <v>10</v>
      </c>
      <c r="O1944" s="18">
        <v>10</v>
      </c>
      <c r="P1944" s="18">
        <v>10</v>
      </c>
      <c r="S1944" s="143" cm="1">
        <f t="array" ref="S1944">INDEX($K:$Q,ROW(),MATCH(S$3,$K$2:$Q$2,0))</f>
        <v>10</v>
      </c>
      <c r="T1944" s="143" cm="1">
        <f t="array" ref="T1944">INDEX($K:$Q,ROW(),MATCH(T$3,$K$2:$Q$2,0))</f>
        <v>10</v>
      </c>
      <c r="U1944" s="143" cm="1">
        <f t="array" ref="U1944">INDEX($K:$Q,ROW(),MATCH(U$3,$K$2:$Q$2,0))</f>
        <v>10</v>
      </c>
      <c r="V1944" s="143" cm="1">
        <f t="array" ref="V1944">INDEX($K:$Q,ROW(),MATCH(V$3,$K$2:$Q$2,0))</f>
        <v>10</v>
      </c>
      <c r="W1944" s="143" cm="1">
        <f t="array" ref="W1944">INDEX($K:$Q,ROW(),MATCH(W$3,$K$2:$Q$2,0))</f>
        <v>10</v>
      </c>
      <c r="X1944" s="143" cm="1">
        <f t="array" ref="X1944">INDEX($K:$Q,ROW(),MATCH(X$3,$K$2:$Q$2,0))</f>
        <v>10</v>
      </c>
      <c r="Y1944" s="143" cm="1">
        <f t="array" ref="Y1944">INDEX($K:$Q,ROW(),MATCH(Y$3,$K$2:$Q$2,0))</f>
        <v>10</v>
      </c>
      <c r="Z1944" s="143" cm="1">
        <f t="array" ref="Z1944">INDEX($K:$Q,ROW(),MATCH(Z$3,$K$2:$Q$2,0))</f>
        <v>10</v>
      </c>
      <c r="AA1944" s="143" cm="1">
        <f t="array" ref="AA1944">INDEX($K:$Q,ROW(),MATCH(AA$3,$K$2:$Q$2,0))</f>
        <v>10</v>
      </c>
      <c r="AB1944" s="143" cm="1">
        <f t="array" ref="AB1944">INDEX($K:$Q,ROW(),MATCH(AB$3,$K$2:$Q$2,0))</f>
        <v>10</v>
      </c>
      <c r="AC1944" s="143" cm="1">
        <f t="array" ref="AC1944">INDEX($K:$Q,ROW(),MATCH(AC$3,$K$2:$Q$2,0))</f>
        <v>10</v>
      </c>
      <c r="AD1944" s="143" cm="1">
        <f t="array" ref="AD1944">INDEX($K:$Q,ROW(),MATCH(AD$3,$K$2:$Q$2,0))</f>
        <v>10</v>
      </c>
      <c r="AE1944" s="143" cm="1">
        <f t="array" ref="AE1944">INDEX($K:$Q,ROW(),MATCH(AE$3,$K$2:$Q$2,0))</f>
        <v>10</v>
      </c>
      <c r="AF1944" s="143" cm="1">
        <f t="array" ref="AF1944">INDEX($K:$Q,ROW(),MATCH(AF$3,$K$2:$Q$2,0))</f>
        <v>10</v>
      </c>
      <c r="AG1944" s="143" cm="1">
        <f t="array" ref="AG1944">INDEX($K:$Q,ROW(),MATCH(AG$3,$K$2:$Q$2,0))</f>
        <v>10</v>
      </c>
      <c r="AH1944" s="143" cm="1">
        <f t="array" ref="AH1944">INDEX($K:$Q,ROW(),MATCH(AH$3,$K$2:$Q$2,0))</f>
        <v>10</v>
      </c>
      <c r="AI1944" s="143" cm="1">
        <f t="array" ref="AI1944">INDEX($K:$Q,ROW(),MATCH(AI$3,$K$2:$Q$2,0))</f>
        <v>10</v>
      </c>
      <c r="AJ1944" s="143" cm="1">
        <f t="array" ref="AJ1944">INDEX($K:$Q,ROW(),MATCH(AJ$3,$K$2:$Q$2,0))</f>
        <v>10</v>
      </c>
      <c r="AK1944" s="143" cm="1">
        <f t="array" ref="AK1944">INDEX($K:$Q,ROW(),MATCH(AK$3,$K$2:$Q$2,0))</f>
        <v>10</v>
      </c>
      <c r="AL1944" s="143" cm="1">
        <f t="array" ref="AL1944">INDEX($K:$Q,ROW(),MATCH(AL$3,$K$2:$Q$2,0))</f>
        <v>10</v>
      </c>
      <c r="AM1944" s="143" cm="1">
        <f t="array" ref="AM1944">INDEX($K:$Q,ROW(),MATCH(AM$3,$K$2:$Q$2,0))</f>
        <v>10</v>
      </c>
      <c r="AN1944" s="143" cm="1">
        <f t="array" ref="AN1944">INDEX($K:$Q,ROW(),MATCH(AN$3,$K$2:$Q$2,0))</f>
        <v>10</v>
      </c>
      <c r="AO1944" s="143" cm="1">
        <f t="array" ref="AO1944">INDEX($K:$Q,ROW(),MATCH(AO$3,$K$2:$Q$2,0))</f>
        <v>10</v>
      </c>
      <c r="AP1944" s="143" cm="1">
        <f t="array" ref="AP1944">INDEX($K:$Q,ROW(),MATCH(AP$3,$K$2:$Q$2,0))</f>
        <v>10</v>
      </c>
      <c r="AQ1944" s="143" cm="1">
        <f t="array" ref="AQ1944">INDEX($K:$Q,ROW(),MATCH(AQ$3,$K$2:$Q$2,0))</f>
        <v>10</v>
      </c>
      <c r="AR1944" s="143" cm="1">
        <f t="array" ref="AR1944">INDEX($K:$Q,ROW(),MATCH(AR$3,$K$2:$Q$2,0))</f>
        <v>10</v>
      </c>
      <c r="AS1944" s="143" cm="1">
        <f t="array" ref="AS1944">INDEX($K:$Q,ROW(),MATCH(AS$3,$K$2:$Q$2,0))</f>
        <v>10</v>
      </c>
      <c r="AT1944" s="143" cm="1">
        <f t="array" ref="AT1944">INDEX($K:$Q,ROW(),MATCH(AT$3,$K$2:$Q$2,0))</f>
        <v>10</v>
      </c>
      <c r="AU1944" s="143" cm="1">
        <f t="array" ref="AU1944">INDEX($K:$Q,ROW(),MATCH(AU$3,$K$2:$Q$2,0))</f>
        <v>10</v>
      </c>
      <c r="AV1944" s="143" cm="1">
        <f t="array" ref="AV1944">INDEX($K:$Q,ROW(),MATCH(AV$3,$K$2:$Q$2,0))</f>
        <v>10</v>
      </c>
      <c r="AW1944" s="143" cm="1">
        <f t="array" ref="AW1944">INDEX($K:$Q,ROW(),MATCH(AW$3,$K$2:$Q$2,0))</f>
        <v>10</v>
      </c>
      <c r="AX1944" s="143" cm="1">
        <f t="array" ref="AX1944">INDEX($K:$Q,ROW(),MATCH(AX$3,$K$2:$Q$2,0))</f>
        <v>10</v>
      </c>
      <c r="AY1944" s="143" cm="1">
        <f t="array" ref="AY1944">INDEX($K:$Q,ROW(),MATCH(AY$3,$K$2:$Q$2,0))</f>
        <v>10</v>
      </c>
      <c r="AZ1944" s="143" cm="1">
        <f t="array" ref="AZ1944">INDEX($K:$Q,ROW(),MATCH(AZ$3,$K$2:$Q$2,0))</f>
        <v>10</v>
      </c>
      <c r="BA1944" s="143" cm="1">
        <f t="array" ref="BA1944">INDEX($K:$Q,ROW(),MATCH(BA$3,$K$2:$Q$2,0))</f>
        <v>10</v>
      </c>
      <c r="BB1944" s="143" cm="1">
        <f t="array" ref="BB1944">INDEX($K:$Q,ROW(),MATCH(BB$3,$K$2:$Q$2,0))</f>
        <v>10</v>
      </c>
      <c r="BC1944" s="143" cm="1">
        <f t="array" ref="BC1944">INDEX($K:$Q,ROW(),MATCH(BC$3,$K$2:$Q$2,0))</f>
        <v>10</v>
      </c>
      <c r="BD1944" s="143" cm="1">
        <f t="array" ref="BD1944">INDEX($K:$Q,ROW(),MATCH(BD$3,$K$2:$Q$2,0))</f>
        <v>10</v>
      </c>
      <c r="BE1944" s="143" cm="1">
        <f t="array" ref="BE1944">INDEX($K:$Q,ROW(),MATCH(BE$3,$K$2:$Q$2,0))</f>
        <v>10</v>
      </c>
      <c r="BF1944" s="143" cm="1">
        <f t="array" ref="BF1944">INDEX($K:$Q,ROW(),MATCH(BF$3,$K$2:$Q$2,0))</f>
        <v>10</v>
      </c>
      <c r="BG1944" s="143" cm="1">
        <f t="array" ref="BG1944">INDEX($K:$Q,ROW(),MATCH(BG$3,$K$2:$Q$2,0))</f>
        <v>10</v>
      </c>
      <c r="BH1944" s="143" cm="1">
        <f t="array" ref="BH1944">INDEX($K:$Q,ROW(),MATCH(BH$3,$K$2:$Q$2,0))</f>
        <v>10</v>
      </c>
      <c r="BI1944" s="143" cm="1">
        <f t="array" ref="BI1944">INDEX($K:$Q,ROW(),MATCH(BI$3,$K$2:$Q$2,0))</f>
        <v>10</v>
      </c>
      <c r="BJ1944" s="143" cm="1">
        <f t="array" ref="BJ1944">INDEX($K:$Q,ROW(),MATCH(BJ$3,$K$2:$Q$2,0))</f>
        <v>10</v>
      </c>
      <c r="BK1944" s="143" cm="1">
        <f t="array" ref="BK1944">INDEX($K:$Q,ROW(),MATCH(BK$3,$K$2:$Q$2,0))</f>
        <v>10</v>
      </c>
      <c r="BL1944" s="143" cm="1">
        <f t="array" ref="BL1944">INDEX($K:$Q,ROW(),MATCH(BL$3,$K$2:$Q$2,0))</f>
        <v>10</v>
      </c>
      <c r="BM1944" s="143" cm="1">
        <f t="array" ref="BM1944">INDEX($K:$Q,ROW(),MATCH(BM$3,$K$2:$Q$2,0))</f>
        <v>10</v>
      </c>
      <c r="BN1944" s="143" cm="1">
        <f t="array" ref="BN1944">INDEX($K:$Q,ROW(),MATCH(BN$3,$K$2:$Q$2,0))</f>
        <v>10</v>
      </c>
      <c r="BO1944" s="143" cm="1">
        <f t="array" ref="BO1944">INDEX($K:$Q,ROW(),MATCH(BO$3,$K$2:$Q$2,0))</f>
        <v>10</v>
      </c>
      <c r="BP1944" s="143" cm="1">
        <f t="array" ref="BP1944">INDEX($K:$Q,ROW(),MATCH(BP$3,$K$2:$Q$2,0))</f>
        <v>10</v>
      </c>
      <c r="BQ1944" s="143" cm="1">
        <f t="array" ref="BQ1944">INDEX($K:$Q,ROW(),MATCH(BQ$3,$K$2:$Q$2,0))</f>
        <v>10</v>
      </c>
      <c r="BR1944" s="143" cm="1">
        <f t="array" ref="BR1944">INDEX($K:$Q,ROW(),MATCH(BR$3,$K$2:$Q$2,0))</f>
        <v>10</v>
      </c>
      <c r="BS1944" s="143" cm="1">
        <f t="array" ref="BS1944">INDEX($K:$Q,ROW(),MATCH(BS$3,$K$2:$Q$2,0))</f>
        <v>10</v>
      </c>
      <c r="BT1944" s="143" cm="1">
        <f t="array" ref="BT1944">INDEX($K:$Q,ROW(),MATCH(BT$3,$K$2:$Q$2,0))</f>
        <v>10</v>
      </c>
      <c r="BU1944" s="143" cm="1">
        <f t="array" ref="BU1944">INDEX($K:$Q,ROW(),MATCH(BU$3,$K$2:$Q$2,0))</f>
        <v>10</v>
      </c>
      <c r="BV1944" s="143" cm="1">
        <f t="array" ref="BV1944">INDEX($K:$Q,ROW(),MATCH(BV$3,$K$2:$Q$2,0))</f>
        <v>10</v>
      </c>
      <c r="BW1944" s="143" cm="1">
        <f t="array" ref="BW1944">INDEX($K:$Q,ROW(),MATCH(BW$3,$K$2:$Q$2,0))</f>
        <v>10</v>
      </c>
      <c r="BX1944" s="143" cm="1">
        <f t="array" ref="BX1944">INDEX($K:$Q,ROW(),MATCH(BX$3,$K$2:$Q$2,0))</f>
        <v>10</v>
      </c>
      <c r="BY1944" s="143" cm="1">
        <f t="array" ref="BY1944">INDEX($K:$Q,ROW(),MATCH(BY$3,$K$2:$Q$2,0))</f>
        <v>10</v>
      </c>
      <c r="BZ1944" s="143" cm="1">
        <f t="array" ref="BZ1944">INDEX($K:$Q,ROW(),MATCH(BZ$3,$K$2:$Q$2,0))</f>
        <v>10</v>
      </c>
      <c r="CA1944" s="143" cm="1">
        <f t="array" ref="CA1944">INDEX($K:$Q,ROW(),MATCH(CA$3,$K$2:$Q$2,0))</f>
        <v>10</v>
      </c>
      <c r="CB1944" s="143" cm="1">
        <f t="array" ref="CB1944">INDEX($K:$Q,ROW(),MATCH(CB$3,$K$2:$Q$2,0))</f>
        <v>10</v>
      </c>
      <c r="CC1944" s="143" cm="1">
        <f t="array" ref="CC1944">INDEX($K:$Q,ROW(),MATCH(CC$3,$K$2:$Q$2,0))</f>
        <v>10</v>
      </c>
      <c r="CD1944" s="143" cm="1">
        <f t="array" ref="CD1944">INDEX($K:$Q,ROW(),MATCH(CD$3,$K$2:$Q$2,0))</f>
        <v>10</v>
      </c>
      <c r="CE1944" s="143" cm="1">
        <f t="array" ref="CE1944">INDEX($K:$Q,ROW(),MATCH(CE$3,$K$2:$Q$2,0))</f>
        <v>10</v>
      </c>
      <c r="CF1944" s="143" cm="1">
        <f t="array" ref="CF1944">INDEX($K:$Q,ROW(),MATCH(CF$3,$K$2:$Q$2,0))</f>
        <v>10</v>
      </c>
      <c r="CG1944" s="143" cm="1">
        <f t="array" ref="CG1944">INDEX($K:$Q,ROW(),MATCH(CG$3,$K$2:$Q$2,0))</f>
        <v>10</v>
      </c>
      <c r="CH1944" s="143" cm="1">
        <f t="array" ref="CH1944">INDEX($K:$Q,ROW(),MATCH(CH$3,$K$2:$Q$2,0))</f>
        <v>10</v>
      </c>
      <c r="CI1944" s="143" cm="1">
        <f t="array" ref="CI1944">INDEX($K:$Q,ROW(),MATCH(CI$3,$K$2:$Q$2,0))</f>
        <v>10</v>
      </c>
      <c r="CJ1944" s="143" cm="1">
        <f t="array" ref="CJ1944">INDEX($K:$Q,ROW(),MATCH(CJ$3,$K$2:$Q$2,0))</f>
        <v>10</v>
      </c>
      <c r="CK1944" s="143" cm="1">
        <f t="array" ref="CK1944">INDEX($K:$Q,ROW(),MATCH(CK$3,$K$2:$Q$2,0))</f>
        <v>10</v>
      </c>
      <c r="CL1944" s="143" cm="1">
        <f t="array" ref="CL1944">INDEX($K:$Q,ROW(),MATCH(CL$3,$K$2:$Q$2,0))</f>
        <v>10</v>
      </c>
    </row>
    <row r="1945" spans="2:90" x14ac:dyDescent="0.4">
      <c r="B1945" s="123" t="str">
        <f>"Capital expenditures - "&amp;SUBSTITUTE(B1938,":","")</f>
        <v>Capital expenditures - Volume driven secondary PP&amp;E</v>
      </c>
      <c r="C1945" s="8" t="s">
        <v>235</v>
      </c>
      <c r="D1945" t="s">
        <v>759</v>
      </c>
      <c r="E1945" s="8" t="str">
        <f t="shared" si="2201"/>
        <v>1945 FAPPE-S</v>
      </c>
      <c r="G1945" s="8"/>
      <c r="H1945" s="27"/>
      <c r="I1945" s="176"/>
      <c r="J1945" s="176"/>
      <c r="K1945" s="245">
        <f t="shared" ref="K1945:P1945" ca="1" si="2261">SUMIF($3:$3,K$2,1945:1945)</f>
        <v>-600000</v>
      </c>
      <c r="L1945" s="245">
        <f t="shared" ca="1" si="2261"/>
        <v>-600000</v>
      </c>
      <c r="M1945" s="245">
        <f t="shared" ca="1" si="2261"/>
        <v>-600000</v>
      </c>
      <c r="N1945" s="245">
        <f t="shared" ca="1" si="2261"/>
        <v>-600000</v>
      </c>
      <c r="O1945" s="245">
        <f t="shared" ca="1" si="2261"/>
        <v>-600000</v>
      </c>
      <c r="P1945" s="245">
        <f t="shared" ca="1" si="2261"/>
        <v>-600000</v>
      </c>
      <c r="R1945" s="58"/>
      <c r="S1945" s="246" cm="1">
        <f t="array" aca="1" ref="S1945" ca="1">-S1944*INDIRECT(S1933)</f>
        <v>-50000</v>
      </c>
      <c r="T1945" s="246" cm="1">
        <f t="array" aca="1" ref="T1945" ca="1">-T1944*INDIRECT(T1933)</f>
        <v>-50000</v>
      </c>
      <c r="U1945" s="246" cm="1">
        <f t="array" aca="1" ref="U1945" ca="1">-U1944*INDIRECT(U1933)</f>
        <v>-50000</v>
      </c>
      <c r="V1945" s="246" cm="1">
        <f t="array" aca="1" ref="V1945" ca="1">-V1944*INDIRECT(V1933)</f>
        <v>-50000</v>
      </c>
      <c r="W1945" s="246" cm="1">
        <f t="array" aca="1" ref="W1945" ca="1">-W1944*INDIRECT(W1933)</f>
        <v>-50000</v>
      </c>
      <c r="X1945" s="246" cm="1">
        <f t="array" aca="1" ref="X1945" ca="1">-X1944*INDIRECT(X1933)</f>
        <v>-50000</v>
      </c>
      <c r="Y1945" s="246" cm="1">
        <f t="array" aca="1" ref="Y1945" ca="1">-Y1944*INDIRECT(Y1933)</f>
        <v>-50000</v>
      </c>
      <c r="Z1945" s="246" cm="1">
        <f t="array" aca="1" ref="Z1945" ca="1">-Z1944*INDIRECT(Z1933)</f>
        <v>-50000</v>
      </c>
      <c r="AA1945" s="246" cm="1">
        <f t="array" aca="1" ref="AA1945" ca="1">-AA1944*INDIRECT(AA1933)</f>
        <v>-50000</v>
      </c>
      <c r="AB1945" s="246" cm="1">
        <f t="array" aca="1" ref="AB1945" ca="1">-AB1944*INDIRECT(AB1933)</f>
        <v>-50000</v>
      </c>
      <c r="AC1945" s="246" cm="1">
        <f t="array" aca="1" ref="AC1945" ca="1">-AC1944*INDIRECT(AC1933)</f>
        <v>-50000</v>
      </c>
      <c r="AD1945" s="246" cm="1">
        <f t="array" aca="1" ref="AD1945" ca="1">-AD1944*INDIRECT(AD1933)</f>
        <v>-50000</v>
      </c>
      <c r="AE1945" s="246" cm="1">
        <f t="array" aca="1" ref="AE1945" ca="1">-AE1944*INDIRECT(AE1933)</f>
        <v>-50000</v>
      </c>
      <c r="AF1945" s="246" cm="1">
        <f t="array" aca="1" ref="AF1945" ca="1">-AF1944*INDIRECT(AF1933)</f>
        <v>-50000</v>
      </c>
      <c r="AG1945" s="246" cm="1">
        <f t="array" aca="1" ref="AG1945" ca="1">-AG1944*INDIRECT(AG1933)</f>
        <v>-50000</v>
      </c>
      <c r="AH1945" s="246" cm="1">
        <f t="array" aca="1" ref="AH1945" ca="1">-AH1944*INDIRECT(AH1933)</f>
        <v>-50000</v>
      </c>
      <c r="AI1945" s="246" cm="1">
        <f t="array" aca="1" ref="AI1945" ca="1">-AI1944*INDIRECT(AI1933)</f>
        <v>-50000</v>
      </c>
      <c r="AJ1945" s="246" cm="1">
        <f t="array" aca="1" ref="AJ1945" ca="1">-AJ1944*INDIRECT(AJ1933)</f>
        <v>-50000</v>
      </c>
      <c r="AK1945" s="246" cm="1">
        <f t="array" aca="1" ref="AK1945" ca="1">-AK1944*INDIRECT(AK1933)</f>
        <v>-50000</v>
      </c>
      <c r="AL1945" s="246" cm="1">
        <f t="array" aca="1" ref="AL1945" ca="1">-AL1944*INDIRECT(AL1933)</f>
        <v>-50000</v>
      </c>
      <c r="AM1945" s="246" cm="1">
        <f t="array" aca="1" ref="AM1945" ca="1">-AM1944*INDIRECT(AM1933)</f>
        <v>-50000</v>
      </c>
      <c r="AN1945" s="246" cm="1">
        <f t="array" aca="1" ref="AN1945" ca="1">-AN1944*INDIRECT(AN1933)</f>
        <v>-50000</v>
      </c>
      <c r="AO1945" s="246" cm="1">
        <f t="array" aca="1" ref="AO1945" ca="1">-AO1944*INDIRECT(AO1933)</f>
        <v>-50000</v>
      </c>
      <c r="AP1945" s="246" cm="1">
        <f t="array" aca="1" ref="AP1945" ca="1">-AP1944*INDIRECT(AP1933)</f>
        <v>-50000</v>
      </c>
      <c r="AQ1945" s="246" cm="1">
        <f t="array" aca="1" ref="AQ1945" ca="1">-AQ1944*INDIRECT(AQ1933)</f>
        <v>-50000</v>
      </c>
      <c r="AR1945" s="246" cm="1">
        <f t="array" aca="1" ref="AR1945" ca="1">-AR1944*INDIRECT(AR1933)</f>
        <v>-50000</v>
      </c>
      <c r="AS1945" s="246" cm="1">
        <f t="array" aca="1" ref="AS1945" ca="1">-AS1944*INDIRECT(AS1933)</f>
        <v>-50000</v>
      </c>
      <c r="AT1945" s="246" cm="1">
        <f t="array" aca="1" ref="AT1945" ca="1">-AT1944*INDIRECT(AT1933)</f>
        <v>-50000</v>
      </c>
      <c r="AU1945" s="246" cm="1">
        <f t="array" aca="1" ref="AU1945" ca="1">-AU1944*INDIRECT(AU1933)</f>
        <v>-50000</v>
      </c>
      <c r="AV1945" s="246" cm="1">
        <f t="array" aca="1" ref="AV1945" ca="1">-AV1944*INDIRECT(AV1933)</f>
        <v>-50000</v>
      </c>
      <c r="AW1945" s="246" cm="1">
        <f t="array" aca="1" ref="AW1945" ca="1">-AW1944*INDIRECT(AW1933)</f>
        <v>-50000</v>
      </c>
      <c r="AX1945" s="246" cm="1">
        <f t="array" aca="1" ref="AX1945" ca="1">-AX1944*INDIRECT(AX1933)</f>
        <v>-50000</v>
      </c>
      <c r="AY1945" s="246" cm="1">
        <f t="array" aca="1" ref="AY1945" ca="1">-AY1944*INDIRECT(AY1933)</f>
        <v>-50000</v>
      </c>
      <c r="AZ1945" s="246" cm="1">
        <f t="array" aca="1" ref="AZ1945" ca="1">-AZ1944*INDIRECT(AZ1933)</f>
        <v>-50000</v>
      </c>
      <c r="BA1945" s="246" cm="1">
        <f t="array" aca="1" ref="BA1945" ca="1">-BA1944*INDIRECT(BA1933)</f>
        <v>-50000</v>
      </c>
      <c r="BB1945" s="246" cm="1">
        <f t="array" aca="1" ref="BB1945" ca="1">-BB1944*INDIRECT(BB1933)</f>
        <v>-50000</v>
      </c>
      <c r="BC1945" s="246" cm="1">
        <f t="array" aca="1" ref="BC1945" ca="1">-BC1944*INDIRECT(BC1933)</f>
        <v>-50000</v>
      </c>
      <c r="BD1945" s="246" cm="1">
        <f t="array" aca="1" ref="BD1945" ca="1">-BD1944*INDIRECT(BD1933)</f>
        <v>-50000</v>
      </c>
      <c r="BE1945" s="246" cm="1">
        <f t="array" aca="1" ref="BE1945" ca="1">-BE1944*INDIRECT(BE1933)</f>
        <v>-50000</v>
      </c>
      <c r="BF1945" s="246" cm="1">
        <f t="array" aca="1" ref="BF1945" ca="1">-BF1944*INDIRECT(BF1933)</f>
        <v>-50000</v>
      </c>
      <c r="BG1945" s="246" cm="1">
        <f t="array" aca="1" ref="BG1945" ca="1">-BG1944*INDIRECT(BG1933)</f>
        <v>-50000</v>
      </c>
      <c r="BH1945" s="246" cm="1">
        <f t="array" aca="1" ref="BH1945" ca="1">-BH1944*INDIRECT(BH1933)</f>
        <v>-50000</v>
      </c>
      <c r="BI1945" s="246" cm="1">
        <f t="array" aca="1" ref="BI1945" ca="1">-BI1944*INDIRECT(BI1933)</f>
        <v>-50000</v>
      </c>
      <c r="BJ1945" s="246" cm="1">
        <f t="array" aca="1" ref="BJ1945" ca="1">-BJ1944*INDIRECT(BJ1933)</f>
        <v>-50000</v>
      </c>
      <c r="BK1945" s="246" cm="1">
        <f t="array" aca="1" ref="BK1945" ca="1">-BK1944*INDIRECT(BK1933)</f>
        <v>-50000</v>
      </c>
      <c r="BL1945" s="246" cm="1">
        <f t="array" aca="1" ref="BL1945" ca="1">-BL1944*INDIRECT(BL1933)</f>
        <v>-50000</v>
      </c>
      <c r="BM1945" s="246" cm="1">
        <f t="array" aca="1" ref="BM1945" ca="1">-BM1944*INDIRECT(BM1933)</f>
        <v>-50000</v>
      </c>
      <c r="BN1945" s="246" cm="1">
        <f t="array" aca="1" ref="BN1945" ca="1">-BN1944*INDIRECT(BN1933)</f>
        <v>-50000</v>
      </c>
      <c r="BO1945" s="246" cm="1">
        <f t="array" aca="1" ref="BO1945" ca="1">-BO1944*INDIRECT(BO1933)</f>
        <v>-50000</v>
      </c>
      <c r="BP1945" s="246" cm="1">
        <f t="array" aca="1" ref="BP1945" ca="1">-BP1944*INDIRECT(BP1933)</f>
        <v>-50000</v>
      </c>
      <c r="BQ1945" s="246" cm="1">
        <f t="array" aca="1" ref="BQ1945" ca="1">-BQ1944*INDIRECT(BQ1933)</f>
        <v>-50000</v>
      </c>
      <c r="BR1945" s="246" cm="1">
        <f t="array" aca="1" ref="BR1945" ca="1">-BR1944*INDIRECT(BR1933)</f>
        <v>-50000</v>
      </c>
      <c r="BS1945" s="246" cm="1">
        <f t="array" aca="1" ref="BS1945" ca="1">-BS1944*INDIRECT(BS1933)</f>
        <v>-50000</v>
      </c>
      <c r="BT1945" s="246" cm="1">
        <f t="array" aca="1" ref="BT1945" ca="1">-BT1944*INDIRECT(BT1933)</f>
        <v>-50000</v>
      </c>
      <c r="BU1945" s="246" cm="1">
        <f t="array" aca="1" ref="BU1945" ca="1">-BU1944*INDIRECT(BU1933)</f>
        <v>-50000</v>
      </c>
      <c r="BV1945" s="246" cm="1">
        <f t="array" aca="1" ref="BV1945" ca="1">-BV1944*INDIRECT(BV1933)</f>
        <v>-50000</v>
      </c>
      <c r="BW1945" s="246" cm="1">
        <f t="array" aca="1" ref="BW1945" ca="1">-BW1944*INDIRECT(BW1933)</f>
        <v>-50000</v>
      </c>
      <c r="BX1945" s="246" cm="1">
        <f t="array" aca="1" ref="BX1945" ca="1">-BX1944*INDIRECT(BX1933)</f>
        <v>-50000</v>
      </c>
      <c r="BY1945" s="246" cm="1">
        <f t="array" aca="1" ref="BY1945" ca="1">-BY1944*INDIRECT(BY1933)</f>
        <v>-50000</v>
      </c>
      <c r="BZ1945" s="246" cm="1">
        <f t="array" aca="1" ref="BZ1945" ca="1">-BZ1944*INDIRECT(BZ1933)</f>
        <v>-50000</v>
      </c>
      <c r="CA1945" s="246" cm="1">
        <f t="array" aca="1" ref="CA1945" ca="1">-CA1944*INDIRECT(CA1933)</f>
        <v>-50000</v>
      </c>
      <c r="CB1945" s="246" cm="1">
        <f t="array" aca="1" ref="CB1945" ca="1">-CB1944*INDIRECT(CB1933)</f>
        <v>-50000</v>
      </c>
      <c r="CC1945" s="246" cm="1">
        <f t="array" aca="1" ref="CC1945" ca="1">-CC1944*INDIRECT(CC1933)</f>
        <v>-50000</v>
      </c>
      <c r="CD1945" s="246" cm="1">
        <f t="array" aca="1" ref="CD1945" ca="1">-CD1944*INDIRECT(CD1933)</f>
        <v>-50000</v>
      </c>
      <c r="CE1945" s="246" cm="1">
        <f t="array" aca="1" ref="CE1945" ca="1">-CE1944*INDIRECT(CE1933)</f>
        <v>-50000</v>
      </c>
      <c r="CF1945" s="246" cm="1">
        <f t="array" aca="1" ref="CF1945" ca="1">-CF1944*INDIRECT(CF1933)</f>
        <v>-50000</v>
      </c>
      <c r="CG1945" s="246" cm="1">
        <f t="array" aca="1" ref="CG1945" ca="1">-CG1944*INDIRECT(CG1933)</f>
        <v>-50000</v>
      </c>
      <c r="CH1945" s="246" cm="1">
        <f t="array" aca="1" ref="CH1945" ca="1">-CH1944*INDIRECT(CH1933)</f>
        <v>-50000</v>
      </c>
      <c r="CI1945" s="246" cm="1">
        <f t="array" aca="1" ref="CI1945" ca="1">-CI1944*INDIRECT(CI1933)</f>
        <v>-50000</v>
      </c>
      <c r="CJ1945" s="246" cm="1">
        <f t="array" aca="1" ref="CJ1945" ca="1">-CJ1944*INDIRECT(CJ1933)</f>
        <v>-50000</v>
      </c>
      <c r="CK1945" s="246" cm="1">
        <f t="array" aca="1" ref="CK1945" ca="1">-CK1944*INDIRECT(CK1933)</f>
        <v>-50000</v>
      </c>
      <c r="CL1945" s="246" cm="1">
        <f t="array" aca="1" ref="CL1945" ca="1">-CL1944*INDIRECT(CL1933)</f>
        <v>-50000</v>
      </c>
    </row>
    <row r="1946" spans="2:90" x14ac:dyDescent="0.4">
      <c r="B1946" s="122"/>
      <c r="C1946" s="8"/>
      <c r="D1946" t="s">
        <v>759</v>
      </c>
      <c r="E1946" s="8" t="str">
        <f t="shared" si="2201"/>
        <v>1946 FAPPE-S</v>
      </c>
      <c r="G1946" s="8"/>
      <c r="S1946" s="72"/>
      <c r="T1946" s="72"/>
      <c r="U1946" s="72"/>
      <c r="V1946" s="72"/>
      <c r="W1946" s="72"/>
      <c r="X1946" s="72"/>
      <c r="Y1946" s="72"/>
      <c r="Z1946" s="72"/>
      <c r="AA1946" s="72"/>
      <c r="AB1946" s="72"/>
      <c r="AC1946" s="72"/>
      <c r="AD1946" s="72"/>
      <c r="AE1946" s="72"/>
      <c r="AF1946" s="72"/>
      <c r="AG1946" s="72"/>
      <c r="AH1946" s="72"/>
      <c r="AI1946" s="72"/>
      <c r="AJ1946" s="72"/>
      <c r="AK1946" s="72"/>
      <c r="AL1946" s="72"/>
      <c r="AM1946" s="72"/>
      <c r="AN1946" s="72"/>
      <c r="AO1946" s="72"/>
      <c r="AP1946" s="72"/>
      <c r="AQ1946" s="72"/>
      <c r="AR1946" s="72"/>
      <c r="AS1946" s="72"/>
      <c r="AT1946" s="72"/>
      <c r="AU1946" s="72"/>
      <c r="AV1946" s="72"/>
      <c r="AW1946" s="72"/>
      <c r="AX1946" s="72"/>
      <c r="AY1946" s="72"/>
      <c r="AZ1946" s="72"/>
      <c r="BA1946" s="72"/>
      <c r="BB1946" s="72"/>
      <c r="BC1946" s="72"/>
      <c r="BD1946" s="72"/>
      <c r="BE1946" s="72"/>
      <c r="BF1946" s="72"/>
      <c r="BG1946" s="72"/>
      <c r="BH1946" s="72"/>
      <c r="BI1946" s="72"/>
      <c r="BJ1946" s="72"/>
      <c r="BK1946" s="72"/>
      <c r="BL1946" s="72"/>
      <c r="BM1946" s="72"/>
      <c r="BN1946" s="72"/>
      <c r="BO1946" s="72"/>
      <c r="BP1946" s="72"/>
      <c r="BQ1946" s="72"/>
      <c r="BR1946" s="72"/>
      <c r="BS1946" s="72"/>
      <c r="BT1946" s="72"/>
      <c r="BU1946" s="72"/>
      <c r="BV1946" s="72"/>
      <c r="BW1946" s="72"/>
      <c r="BX1946" s="72"/>
      <c r="BY1946" s="72"/>
      <c r="BZ1946" s="72"/>
      <c r="CA1946" s="72"/>
      <c r="CB1946" s="72"/>
      <c r="CC1946" s="72"/>
      <c r="CD1946" s="72"/>
      <c r="CE1946" s="72"/>
      <c r="CF1946" s="72"/>
      <c r="CG1946" s="72"/>
      <c r="CH1946" s="72"/>
      <c r="CI1946" s="72"/>
      <c r="CJ1946" s="72"/>
      <c r="CK1946" s="72"/>
      <c r="CL1946" s="72"/>
    </row>
    <row r="1947" spans="2:90" x14ac:dyDescent="0.4">
      <c r="B1947" s="95" t="s">
        <v>204</v>
      </c>
      <c r="C1947" s="8"/>
      <c r="D1947" t="s">
        <v>759</v>
      </c>
      <c r="E1947" s="8" t="str">
        <f t="shared" si="2201"/>
        <v>1947 FAPPE-S</v>
      </c>
      <c r="G1947" s="8"/>
      <c r="H1947" s="12"/>
      <c r="S1947" s="72"/>
      <c r="T1947" s="72"/>
      <c r="U1947" s="72"/>
      <c r="V1947" s="72"/>
      <c r="W1947" s="72"/>
      <c r="X1947" s="72"/>
      <c r="Y1947" s="72"/>
      <c r="Z1947" s="72"/>
      <c r="AA1947" s="72"/>
      <c r="AB1947" s="72"/>
      <c r="AC1947" s="72"/>
      <c r="AD1947" s="72"/>
      <c r="AE1947" s="72"/>
      <c r="AF1947" s="72"/>
      <c r="AG1947" s="72"/>
      <c r="AH1947" s="72"/>
      <c r="AI1947" s="72"/>
      <c r="AJ1947" s="72"/>
      <c r="AK1947" s="72"/>
      <c r="AL1947" s="72"/>
      <c r="AM1947" s="72"/>
      <c r="AN1947" s="72"/>
      <c r="AO1947" s="72"/>
      <c r="AP1947" s="72"/>
      <c r="AQ1947" s="72"/>
      <c r="AR1947" s="72"/>
      <c r="AS1947" s="72"/>
      <c r="AT1947" s="72"/>
      <c r="AU1947" s="72"/>
      <c r="AV1947" s="72"/>
      <c r="AW1947" s="72"/>
      <c r="AX1947" s="72"/>
      <c r="AY1947" s="72"/>
      <c r="AZ1947" s="72"/>
      <c r="BA1947" s="72"/>
      <c r="BB1947" s="72"/>
      <c r="BC1947" s="72"/>
      <c r="BD1947" s="72"/>
      <c r="BE1947" s="72"/>
      <c r="BF1947" s="72"/>
      <c r="BG1947" s="72"/>
      <c r="BH1947" s="72"/>
      <c r="BI1947" s="72"/>
      <c r="BJ1947" s="72"/>
      <c r="BK1947" s="72"/>
      <c r="BL1947" s="72"/>
      <c r="BM1947" s="72"/>
      <c r="BN1947" s="72"/>
      <c r="BO1947" s="72"/>
      <c r="BP1947" s="72"/>
      <c r="BQ1947" s="72"/>
      <c r="BR1947" s="72"/>
      <c r="BS1947" s="72"/>
      <c r="BT1947" s="72"/>
      <c r="BU1947" s="72"/>
      <c r="BV1947" s="72"/>
      <c r="BW1947" s="72"/>
      <c r="BX1947" s="72"/>
      <c r="BY1947" s="72"/>
      <c r="BZ1947" s="72"/>
      <c r="CA1947" s="72"/>
      <c r="CB1947" s="72"/>
      <c r="CC1947" s="72"/>
      <c r="CD1947" s="72"/>
      <c r="CE1947" s="72"/>
      <c r="CF1947" s="72"/>
      <c r="CG1947" s="72"/>
      <c r="CH1947" s="72"/>
      <c r="CI1947" s="72"/>
      <c r="CJ1947" s="72"/>
      <c r="CK1947" s="72"/>
      <c r="CL1947" s="72"/>
    </row>
    <row r="1948" spans="2:90" x14ac:dyDescent="0.4">
      <c r="B1948" s="154" t="str">
        <f>"Depreciation - "&amp;SUBSTITUTE(B1938,":","")</f>
        <v>Depreciation - Volume driven secondary PP&amp;E</v>
      </c>
      <c r="C1948" s="8" t="s">
        <v>233</v>
      </c>
      <c r="D1948" t="s">
        <v>759</v>
      </c>
      <c r="E1948" s="8" t="str">
        <f t="shared" si="2201"/>
        <v>1948 FAPPE-S</v>
      </c>
      <c r="G1948" s="8"/>
      <c r="I1948" s="80">
        <f>SUMIF($5:$5,I$2,1946:1946)</f>
        <v>0</v>
      </c>
      <c r="J1948" s="80"/>
      <c r="K1948" s="24">
        <f t="shared" ref="K1948:P1948" ca="1" si="2262">SUMIF($3:$3,K$2,1948:1948)</f>
        <v>-64987</v>
      </c>
      <c r="L1948" s="24">
        <f t="shared" ca="1" si="2262"/>
        <v>-184963</v>
      </c>
      <c r="M1948" s="24">
        <f t="shared" ca="1" si="2262"/>
        <v>-304939</v>
      </c>
      <c r="N1948" s="24">
        <f t="shared" ca="1" si="2262"/>
        <v>-424915</v>
      </c>
      <c r="O1948" s="24">
        <f t="shared" ca="1" si="2262"/>
        <v>-544891</v>
      </c>
      <c r="P1948" s="24">
        <f t="shared" ca="1" si="2262"/>
        <v>-599880</v>
      </c>
      <c r="R1948" s="24"/>
      <c r="S1948" s="80" cm="1">
        <f t="array" aca="1" ref="S1948" ca="1">(SUM(INDEX(1943:1943,1,MAX(COLUMN($R:$R),COLUMN()-($H1940*12-1))):S1945)/($H1940*12)+IF($R1950=0,0,SUM(INDEX(1948:1948,1,MAX(COLUMN($R:$R),COLUMN()-(($H1940-$H1941)*12))):S1950)/(($H1940)*12)))</f>
        <v>-833.16666666666663</v>
      </c>
      <c r="T1948" s="80" cm="1">
        <f t="array" aca="1" ref="T1948" ca="1">(SUM(INDEX(1943:1943,1,MAX(COLUMN($R:$R),COLUMN()-($H1940*12-1))):T1945)/($H1940*12)+IF($R1950=0,0,SUM(INDEX(1948:1948,1,MAX(COLUMN($R:$R),COLUMN()-(($H1940-$H1941)*12))):T1950)/(($H1940)*12)))</f>
        <v>-1666.3333333333333</v>
      </c>
      <c r="U1948" s="80" cm="1">
        <f t="array" aca="1" ref="U1948" ca="1">(SUM(INDEX(1943:1943,1,MAX(COLUMN($R:$R),COLUMN()-($H1940*12-1))):U1945)/($H1940*12)+IF($R1950=0,0,SUM(INDEX(1948:1948,1,MAX(COLUMN($R:$R),COLUMN()-(($H1940-$H1941)*12))):U1950)/(($H1940)*12)))</f>
        <v>-2499.5</v>
      </c>
      <c r="V1948" s="80" cm="1">
        <f t="array" aca="1" ref="V1948" ca="1">(SUM(INDEX(1943:1943,1,MAX(COLUMN($R:$R),COLUMN()-($H1940*12-1))):V1945)/($H1940*12)+IF($R1950=0,0,SUM(INDEX(1948:1948,1,MAX(COLUMN($R:$R),COLUMN()-(($H1940-$H1941)*12))):V1950)/(($H1940)*12)))</f>
        <v>-3332.6666666666665</v>
      </c>
      <c r="W1948" s="80" cm="1">
        <f t="array" aca="1" ref="W1948" ca="1">(SUM(INDEX(1943:1943,1,MAX(COLUMN($R:$R),COLUMN()-($H1940*12-1))):W1945)/($H1940*12)+IF($R1950=0,0,SUM(INDEX(1948:1948,1,MAX(COLUMN($R:$R),COLUMN()-(($H1940-$H1941)*12))):W1950)/(($H1940)*12)))</f>
        <v>-4165.833333333333</v>
      </c>
      <c r="X1948" s="80" cm="1">
        <f t="array" aca="1" ref="X1948" ca="1">(SUM(INDEX(1943:1943,1,MAX(COLUMN($R:$R),COLUMN()-($H1940*12-1))):X1945)/($H1940*12)+IF($R1950=0,0,SUM(INDEX(1948:1948,1,MAX(COLUMN($R:$R),COLUMN()-(($H1940-$H1941)*12))):X1950)/(($H1940)*12)))</f>
        <v>-4999</v>
      </c>
      <c r="Y1948" s="80" cm="1">
        <f t="array" aca="1" ref="Y1948" ca="1">(SUM(INDEX(1943:1943,1,MAX(COLUMN($R:$R),COLUMN()-($H1940*12-1))):Y1945)/($H1940*12)+IF($R1950=0,0,SUM(INDEX(1948:1948,1,MAX(COLUMN($R:$R),COLUMN()-(($H1940-$H1941)*12))):Y1950)/(($H1940)*12)))</f>
        <v>-5832.166666666667</v>
      </c>
      <c r="Z1948" s="80" cm="1">
        <f t="array" aca="1" ref="Z1948" ca="1">(SUM(INDEX(1943:1943,1,MAX(COLUMN($R:$R),COLUMN()-($H1940*12-1))):Z1945)/($H1940*12)+IF($R1950=0,0,SUM(INDEX(1948:1948,1,MAX(COLUMN($R:$R),COLUMN()-(($H1940-$H1941)*12))):Z1950)/(($H1940)*12)))</f>
        <v>-6665.333333333333</v>
      </c>
      <c r="AA1948" s="80" cm="1">
        <f t="array" aca="1" ref="AA1948" ca="1">(SUM(INDEX(1943:1943,1,MAX(COLUMN($R:$R),COLUMN()-($H1940*12-1))):AA1945)/($H1940*12)+IF($R1950=0,0,SUM(INDEX(1948:1948,1,MAX(COLUMN($R:$R),COLUMN()-(($H1940-$H1941)*12))):AA1950)/(($H1940)*12)))</f>
        <v>-7498.5</v>
      </c>
      <c r="AB1948" s="80" cm="1">
        <f t="array" aca="1" ref="AB1948" ca="1">(SUM(INDEX(1943:1943,1,MAX(COLUMN($R:$R),COLUMN()-($H1940*12-1))):AB1945)/($H1940*12)+IF($R1950=0,0,SUM(INDEX(1948:1948,1,MAX(COLUMN($R:$R),COLUMN()-(($H1940-$H1941)*12))):AB1950)/(($H1940)*12)))</f>
        <v>-8331.6666666666661</v>
      </c>
      <c r="AC1948" s="80" cm="1">
        <f t="array" aca="1" ref="AC1948" ca="1">(SUM(INDEX(1943:1943,1,MAX(COLUMN($R:$R),COLUMN()-($H1940*12-1))):AC1945)/($H1940*12)+IF($R1950=0,0,SUM(INDEX(1948:1948,1,MAX(COLUMN($R:$R),COLUMN()-(($H1940-$H1941)*12))):AC1950)/(($H1940)*12)))</f>
        <v>-9164.8333333333339</v>
      </c>
      <c r="AD1948" s="80" cm="1">
        <f t="array" aca="1" ref="AD1948" ca="1">(SUM(INDEX(1943:1943,1,MAX(COLUMN($R:$R),COLUMN()-($H1940*12-1))):AD1945)/($H1940*12)+IF($R1950=0,0,SUM(INDEX(1948:1948,1,MAX(COLUMN($R:$R),COLUMN()-(($H1940-$H1941)*12))):AD1950)/(($H1940)*12)))</f>
        <v>-9998</v>
      </c>
      <c r="AE1948" s="80" cm="1">
        <f t="array" aca="1" ref="AE1948" ca="1">(SUM(INDEX(1943:1943,1,MAX(COLUMN($R:$R),COLUMN()-($H1940*12-1))):AE1945)/($H1940*12)+IF($R1950=0,0,SUM(INDEX(1948:1948,1,MAX(COLUMN($R:$R),COLUMN()-(($H1940-$H1941)*12))):AE1950)/(($H1940)*12)))</f>
        <v>-10831.166666666666</v>
      </c>
      <c r="AF1948" s="80" cm="1">
        <f t="array" aca="1" ref="AF1948" ca="1">(SUM(INDEX(1943:1943,1,MAX(COLUMN($R:$R),COLUMN()-($H1940*12-1))):AF1945)/($H1940*12)+IF($R1950=0,0,SUM(INDEX(1948:1948,1,MAX(COLUMN($R:$R),COLUMN()-(($H1940-$H1941)*12))):AF1950)/(($H1940)*12)))</f>
        <v>-11664.333333333334</v>
      </c>
      <c r="AG1948" s="80" cm="1">
        <f t="array" aca="1" ref="AG1948" ca="1">(SUM(INDEX(1943:1943,1,MAX(COLUMN($R:$R),COLUMN()-($H1940*12-1))):AG1945)/($H1940*12)+IF($R1950=0,0,SUM(INDEX(1948:1948,1,MAX(COLUMN($R:$R),COLUMN()-(($H1940-$H1941)*12))):AG1950)/(($H1940)*12)))</f>
        <v>-12497.5</v>
      </c>
      <c r="AH1948" s="80" cm="1">
        <f t="array" aca="1" ref="AH1948" ca="1">(SUM(INDEX(1943:1943,1,MAX(COLUMN($R:$R),COLUMN()-($H1940*12-1))):AH1945)/($H1940*12)+IF($R1950=0,0,SUM(INDEX(1948:1948,1,MAX(COLUMN($R:$R),COLUMN()-(($H1940-$H1941)*12))):AH1950)/(($H1940)*12)))</f>
        <v>-13330.666666666666</v>
      </c>
      <c r="AI1948" s="80" cm="1">
        <f t="array" aca="1" ref="AI1948" ca="1">(SUM(INDEX(1943:1943,1,MAX(COLUMN($R:$R),COLUMN()-($H1940*12-1))):AI1945)/($H1940*12)+IF($R1950=0,0,SUM(INDEX(1948:1948,1,MAX(COLUMN($R:$R),COLUMN()-(($H1940-$H1941)*12))):AI1950)/(($H1940)*12)))</f>
        <v>-14163.833333333334</v>
      </c>
      <c r="AJ1948" s="80" cm="1">
        <f t="array" aca="1" ref="AJ1948" ca="1">(SUM(INDEX(1943:1943,1,MAX(COLUMN($R:$R),COLUMN()-($H1940*12-1))):AJ1945)/($H1940*12)+IF($R1950=0,0,SUM(INDEX(1948:1948,1,MAX(COLUMN($R:$R),COLUMN()-(($H1940-$H1941)*12))):AJ1950)/(($H1940)*12)))</f>
        <v>-14997</v>
      </c>
      <c r="AK1948" s="80" cm="1">
        <f t="array" aca="1" ref="AK1948" ca="1">(SUM(INDEX(1943:1943,1,MAX(COLUMN($R:$R),COLUMN()-($H1940*12-1))):AK1945)/($H1940*12)+IF($R1950=0,0,SUM(INDEX(1948:1948,1,MAX(COLUMN($R:$R),COLUMN()-(($H1940-$H1941)*12))):AK1950)/(($H1940)*12)))</f>
        <v>-15830.166666666666</v>
      </c>
      <c r="AL1948" s="80" cm="1">
        <f t="array" aca="1" ref="AL1948" ca="1">(SUM(INDEX(1943:1943,1,MAX(COLUMN($R:$R),COLUMN()-($H1940*12-1))):AL1945)/($H1940*12)+IF($R1950=0,0,SUM(INDEX(1948:1948,1,MAX(COLUMN($R:$R),COLUMN()-(($H1940-$H1941)*12))):AL1950)/(($H1940)*12)))</f>
        <v>-16663.333333333332</v>
      </c>
      <c r="AM1948" s="80" cm="1">
        <f t="array" aca="1" ref="AM1948" ca="1">(SUM(INDEX(1943:1943,1,MAX(COLUMN($R:$R),COLUMN()-($H1940*12-1))):AM1945)/($H1940*12)+IF($R1950=0,0,SUM(INDEX(1948:1948,1,MAX(COLUMN($R:$R),COLUMN()-(($H1940-$H1941)*12))):AM1950)/(($H1940)*12)))</f>
        <v>-17496.5</v>
      </c>
      <c r="AN1948" s="80" cm="1">
        <f t="array" aca="1" ref="AN1948" ca="1">(SUM(INDEX(1943:1943,1,MAX(COLUMN($R:$R),COLUMN()-($H1940*12-1))):AN1945)/($H1940*12)+IF($R1950=0,0,SUM(INDEX(1948:1948,1,MAX(COLUMN($R:$R),COLUMN()-(($H1940-$H1941)*12))):AN1950)/(($H1940)*12)))</f>
        <v>-18329.666666666668</v>
      </c>
      <c r="AO1948" s="80" cm="1">
        <f t="array" aca="1" ref="AO1948" ca="1">(SUM(INDEX(1943:1943,1,MAX(COLUMN($R:$R),COLUMN()-($H1940*12-1))):AO1945)/($H1940*12)+IF($R1950=0,0,SUM(INDEX(1948:1948,1,MAX(COLUMN($R:$R),COLUMN()-(($H1940-$H1941)*12))):AO1950)/(($H1940)*12)))</f>
        <v>-19162.833333333332</v>
      </c>
      <c r="AP1948" s="80" cm="1">
        <f t="array" aca="1" ref="AP1948" ca="1">(SUM(INDEX(1943:1943,1,MAX(COLUMN($R:$R),COLUMN()-($H1940*12-1))):AP1945)/($H1940*12)+IF($R1950=0,0,SUM(INDEX(1948:1948,1,MAX(COLUMN($R:$R),COLUMN()-(($H1940-$H1941)*12))):AP1950)/(($H1940)*12)))</f>
        <v>-19996</v>
      </c>
      <c r="AQ1948" s="80" cm="1">
        <f t="array" aca="1" ref="AQ1948" ca="1">(SUM(INDEX(1943:1943,1,MAX(COLUMN($R:$R),COLUMN()-($H1940*12-1))):AQ1945)/($H1940*12)+IF($R1950=0,0,SUM(INDEX(1948:1948,1,MAX(COLUMN($R:$R),COLUMN()-(($H1940-$H1941)*12))):AQ1950)/(($H1940)*12)))</f>
        <v>-20829.166666666668</v>
      </c>
      <c r="AR1948" s="80" cm="1">
        <f t="array" aca="1" ref="AR1948" ca="1">(SUM(INDEX(1943:1943,1,MAX(COLUMN($R:$R),COLUMN()-($H1940*12-1))):AR1945)/($H1940*12)+IF($R1950=0,0,SUM(INDEX(1948:1948,1,MAX(COLUMN($R:$R),COLUMN()-(($H1940-$H1941)*12))):AR1950)/(($H1940)*12)))</f>
        <v>-21662.333333333332</v>
      </c>
      <c r="AS1948" s="80" cm="1">
        <f t="array" aca="1" ref="AS1948" ca="1">(SUM(INDEX(1943:1943,1,MAX(COLUMN($R:$R),COLUMN()-($H1940*12-1))):AS1945)/($H1940*12)+IF($R1950=0,0,SUM(INDEX(1948:1948,1,MAX(COLUMN($R:$R),COLUMN()-(($H1940-$H1941)*12))):AS1950)/(($H1940)*12)))</f>
        <v>-22495.5</v>
      </c>
      <c r="AT1948" s="80" cm="1">
        <f t="array" aca="1" ref="AT1948" ca="1">(SUM(INDEX(1943:1943,1,MAX(COLUMN($R:$R),COLUMN()-($H1940*12-1))):AT1945)/($H1940*12)+IF($R1950=0,0,SUM(INDEX(1948:1948,1,MAX(COLUMN($R:$R),COLUMN()-(($H1940-$H1941)*12))):AT1950)/(($H1940)*12)))</f>
        <v>-23328.666666666668</v>
      </c>
      <c r="AU1948" s="80" cm="1">
        <f t="array" aca="1" ref="AU1948" ca="1">(SUM(INDEX(1943:1943,1,MAX(COLUMN($R:$R),COLUMN()-($H1940*12-1))):AU1945)/($H1940*12)+IF($R1950=0,0,SUM(INDEX(1948:1948,1,MAX(COLUMN($R:$R),COLUMN()-(($H1940-$H1941)*12))):AU1950)/(($H1940)*12)))</f>
        <v>-24161.833333333332</v>
      </c>
      <c r="AV1948" s="80" cm="1">
        <f t="array" aca="1" ref="AV1948" ca="1">(SUM(INDEX(1943:1943,1,MAX(COLUMN($R:$R),COLUMN()-($H1940*12-1))):AV1945)/($H1940*12)+IF($R1950=0,0,SUM(INDEX(1948:1948,1,MAX(COLUMN($R:$R),COLUMN()-(($H1940-$H1941)*12))):AV1950)/(($H1940)*12)))</f>
        <v>-24995</v>
      </c>
      <c r="AW1948" s="80" cm="1">
        <f t="array" aca="1" ref="AW1948" ca="1">(SUM(INDEX(1943:1943,1,MAX(COLUMN($R:$R),COLUMN()-($H1940*12-1))):AW1945)/($H1940*12)+IF($R1950=0,0,SUM(INDEX(1948:1948,1,MAX(COLUMN($R:$R),COLUMN()-(($H1940-$H1941)*12))):AW1950)/(($H1940)*12)))</f>
        <v>-25828.166666666668</v>
      </c>
      <c r="AX1948" s="80" cm="1">
        <f t="array" aca="1" ref="AX1948" ca="1">(SUM(INDEX(1943:1943,1,MAX(COLUMN($R:$R),COLUMN()-($H1940*12-1))):AX1945)/($H1940*12)+IF($R1950=0,0,SUM(INDEX(1948:1948,1,MAX(COLUMN($R:$R),COLUMN()-(($H1940-$H1941)*12))):AX1950)/(($H1940)*12)))</f>
        <v>-26661.333333333332</v>
      </c>
      <c r="AY1948" s="80" cm="1">
        <f t="array" aca="1" ref="AY1948" ca="1">(SUM(INDEX(1943:1943,1,MAX(COLUMN($R:$R),COLUMN()-($H1940*12-1))):AY1945)/($H1940*12)+IF($R1950=0,0,SUM(INDEX(1948:1948,1,MAX(COLUMN($R:$R),COLUMN()-(($H1940-$H1941)*12))):AY1950)/(($H1940)*12)))</f>
        <v>-27494.5</v>
      </c>
      <c r="AZ1948" s="80" cm="1">
        <f t="array" aca="1" ref="AZ1948" ca="1">(SUM(INDEX(1943:1943,1,MAX(COLUMN($R:$R),COLUMN()-($H1940*12-1))):AZ1945)/($H1940*12)+IF($R1950=0,0,SUM(INDEX(1948:1948,1,MAX(COLUMN($R:$R),COLUMN()-(($H1940-$H1941)*12))):AZ1950)/(($H1940)*12)))</f>
        <v>-28327.666666666668</v>
      </c>
      <c r="BA1948" s="80" cm="1">
        <f t="array" aca="1" ref="BA1948" ca="1">(SUM(INDEX(1943:1943,1,MAX(COLUMN($R:$R),COLUMN()-($H1940*12-1))):BA1945)/($H1940*12)+IF($R1950=0,0,SUM(INDEX(1948:1948,1,MAX(COLUMN($R:$R),COLUMN()-(($H1940-$H1941)*12))):BA1950)/(($H1940)*12)))</f>
        <v>-29160.833333333332</v>
      </c>
      <c r="BB1948" s="80" cm="1">
        <f t="array" aca="1" ref="BB1948" ca="1">(SUM(INDEX(1943:1943,1,MAX(COLUMN($R:$R),COLUMN()-($H1940*12-1))):BB1945)/($H1940*12)+IF($R1950=0,0,SUM(INDEX(1948:1948,1,MAX(COLUMN($R:$R),COLUMN()-(($H1940-$H1941)*12))):BB1950)/(($H1940)*12)))</f>
        <v>-29994</v>
      </c>
      <c r="BC1948" s="80" cm="1">
        <f t="array" aca="1" ref="BC1948" ca="1">(SUM(INDEX(1943:1943,1,MAX(COLUMN($R:$R),COLUMN()-($H1940*12-1))):BC1945)/($H1940*12)+IF($R1950=0,0,SUM(INDEX(1948:1948,1,MAX(COLUMN($R:$R),COLUMN()-(($H1940-$H1941)*12))):BC1950)/(($H1940)*12)))</f>
        <v>-30827.166666666668</v>
      </c>
      <c r="BD1948" s="80" cm="1">
        <f t="array" aca="1" ref="BD1948" ca="1">(SUM(INDEX(1943:1943,1,MAX(COLUMN($R:$R),COLUMN()-($H1940*12-1))):BD1945)/($H1940*12)+IF($R1950=0,0,SUM(INDEX(1948:1948,1,MAX(COLUMN($R:$R),COLUMN()-(($H1940-$H1941)*12))):BD1950)/(($H1940)*12)))</f>
        <v>-31660.333333333332</v>
      </c>
      <c r="BE1948" s="80" cm="1">
        <f t="array" aca="1" ref="BE1948" ca="1">(SUM(INDEX(1943:1943,1,MAX(COLUMN($R:$R),COLUMN()-($H1940*12-1))):BE1945)/($H1940*12)+IF($R1950=0,0,SUM(INDEX(1948:1948,1,MAX(COLUMN($R:$R),COLUMN()-(($H1940-$H1941)*12))):BE1950)/(($H1940)*12)))</f>
        <v>-32493.5</v>
      </c>
      <c r="BF1948" s="80" cm="1">
        <f t="array" aca="1" ref="BF1948" ca="1">(SUM(INDEX(1943:1943,1,MAX(COLUMN($R:$R),COLUMN()-($H1940*12-1))):BF1945)/($H1940*12)+IF($R1950=0,0,SUM(INDEX(1948:1948,1,MAX(COLUMN($R:$R),COLUMN()-(($H1940-$H1941)*12))):BF1950)/(($H1940)*12)))</f>
        <v>-33326.666666666664</v>
      </c>
      <c r="BG1948" s="80" cm="1">
        <f t="array" aca="1" ref="BG1948" ca="1">(SUM(INDEX(1943:1943,1,MAX(COLUMN($R:$R),COLUMN()-($H1940*12-1))):BG1945)/($H1940*12)+IF($R1950=0,0,SUM(INDEX(1948:1948,1,MAX(COLUMN($R:$R),COLUMN()-(($H1940-$H1941)*12))):BG1950)/(($H1940)*12)))</f>
        <v>-34159.833333333336</v>
      </c>
      <c r="BH1948" s="80" cm="1">
        <f t="array" aca="1" ref="BH1948" ca="1">(SUM(INDEX(1943:1943,1,MAX(COLUMN($R:$R),COLUMN()-($H1940*12-1))):BH1945)/($H1940*12)+IF($R1950=0,0,SUM(INDEX(1948:1948,1,MAX(COLUMN($R:$R),COLUMN()-(($H1940-$H1941)*12))):BH1950)/(($H1940)*12)))</f>
        <v>-34993</v>
      </c>
      <c r="BI1948" s="80" cm="1">
        <f t="array" aca="1" ref="BI1948" ca="1">(SUM(INDEX(1943:1943,1,MAX(COLUMN($R:$R),COLUMN()-($H1940*12-1))):BI1945)/($H1940*12)+IF($R1950=0,0,SUM(INDEX(1948:1948,1,MAX(COLUMN($R:$R),COLUMN()-(($H1940-$H1941)*12))):BI1950)/(($H1940)*12)))</f>
        <v>-35826.166666666664</v>
      </c>
      <c r="BJ1948" s="80" cm="1">
        <f t="array" aca="1" ref="BJ1948" ca="1">(SUM(INDEX(1943:1943,1,MAX(COLUMN($R:$R),COLUMN()-($H1940*12-1))):BJ1945)/($H1940*12)+IF($R1950=0,0,SUM(INDEX(1948:1948,1,MAX(COLUMN($R:$R),COLUMN()-(($H1940-$H1941)*12))):BJ1950)/(($H1940)*12)))</f>
        <v>-36659.333333333336</v>
      </c>
      <c r="BK1948" s="80" cm="1">
        <f t="array" aca="1" ref="BK1948" ca="1">(SUM(INDEX(1943:1943,1,MAX(COLUMN($R:$R),COLUMN()-($H1940*12-1))):BK1945)/($H1940*12)+IF($R1950=0,0,SUM(INDEX(1948:1948,1,MAX(COLUMN($R:$R),COLUMN()-(($H1940-$H1941)*12))):BK1950)/(($H1940)*12)))</f>
        <v>-37492.5</v>
      </c>
      <c r="BL1948" s="80" cm="1">
        <f t="array" aca="1" ref="BL1948" ca="1">(SUM(INDEX(1943:1943,1,MAX(COLUMN($R:$R),COLUMN()-($H1940*12-1))):BL1945)/($H1940*12)+IF($R1950=0,0,SUM(INDEX(1948:1948,1,MAX(COLUMN($R:$R),COLUMN()-(($H1940-$H1941)*12))):BL1950)/(($H1940)*12)))</f>
        <v>-38325.666666666664</v>
      </c>
      <c r="BM1948" s="80" cm="1">
        <f t="array" aca="1" ref="BM1948" ca="1">(SUM(INDEX(1943:1943,1,MAX(COLUMN($R:$R),COLUMN()-($H1940*12-1))):BM1945)/($H1940*12)+IF($R1950=0,0,SUM(INDEX(1948:1948,1,MAX(COLUMN($R:$R),COLUMN()-(($H1940-$H1941)*12))):BM1950)/(($H1940)*12)))</f>
        <v>-39158.833333333336</v>
      </c>
      <c r="BN1948" s="80" cm="1">
        <f t="array" aca="1" ref="BN1948" ca="1">(SUM(INDEX(1943:1943,1,MAX(COLUMN($R:$R),COLUMN()-($H1940*12-1))):BN1945)/($H1940*12)+IF($R1950=0,0,SUM(INDEX(1948:1948,1,MAX(COLUMN($R:$R),COLUMN()-(($H1940-$H1941)*12))):BN1950)/(($H1940)*12)))</f>
        <v>-39992</v>
      </c>
      <c r="BO1948" s="80" cm="1">
        <f t="array" aca="1" ref="BO1948" ca="1">(SUM(INDEX(1943:1943,1,MAX(COLUMN($R:$R),COLUMN()-($H1940*12-1))):BO1945)/($H1940*12)+IF($R1950=0,0,SUM(INDEX(1948:1948,1,MAX(COLUMN($R:$R),COLUMN()-(($H1940-$H1941)*12))):BO1950)/(($H1940)*12)))</f>
        <v>-40825.166666666664</v>
      </c>
      <c r="BP1948" s="80" cm="1">
        <f t="array" aca="1" ref="BP1948" ca="1">(SUM(INDEX(1943:1943,1,MAX(COLUMN($R:$R),COLUMN()-($H1940*12-1))):BP1945)/($H1940*12)+IF($R1950=0,0,SUM(INDEX(1948:1948,1,MAX(COLUMN($R:$R),COLUMN()-(($H1940-$H1941)*12))):BP1950)/(($H1940)*12)))</f>
        <v>-41658.333333333336</v>
      </c>
      <c r="BQ1948" s="80" cm="1">
        <f t="array" aca="1" ref="BQ1948" ca="1">(SUM(INDEX(1943:1943,1,MAX(COLUMN($R:$R),COLUMN()-($H1940*12-1))):BQ1945)/($H1940*12)+IF($R1950=0,0,SUM(INDEX(1948:1948,1,MAX(COLUMN($R:$R),COLUMN()-(($H1940-$H1941)*12))):BQ1950)/(($H1940)*12)))</f>
        <v>-42491.5</v>
      </c>
      <c r="BR1948" s="80" cm="1">
        <f t="array" aca="1" ref="BR1948" ca="1">(SUM(INDEX(1943:1943,1,MAX(COLUMN($R:$R),COLUMN()-($H1940*12-1))):BR1945)/($H1940*12)+IF($R1950=0,0,SUM(INDEX(1948:1948,1,MAX(COLUMN($R:$R),COLUMN()-(($H1940-$H1941)*12))):BR1950)/(($H1940)*12)))</f>
        <v>-43324.666666666664</v>
      </c>
      <c r="BS1948" s="80" cm="1">
        <f t="array" aca="1" ref="BS1948" ca="1">(SUM(INDEX(1943:1943,1,MAX(COLUMN($R:$R),COLUMN()-($H1940*12-1))):BS1945)/($H1940*12)+IF($R1950=0,0,SUM(INDEX(1948:1948,1,MAX(COLUMN($R:$R),COLUMN()-(($H1940-$H1941)*12))):BS1950)/(($H1940)*12)))</f>
        <v>-44157.833333333336</v>
      </c>
      <c r="BT1948" s="80" cm="1">
        <f t="array" aca="1" ref="BT1948" ca="1">(SUM(INDEX(1943:1943,1,MAX(COLUMN($R:$R),COLUMN()-($H1940*12-1))):BT1945)/($H1940*12)+IF($R1950=0,0,SUM(INDEX(1948:1948,1,MAX(COLUMN($R:$R),COLUMN()-(($H1940-$H1941)*12))):BT1950)/(($H1940)*12)))</f>
        <v>-44991</v>
      </c>
      <c r="BU1948" s="80" cm="1">
        <f t="array" aca="1" ref="BU1948" ca="1">(SUM(INDEX(1943:1943,1,MAX(COLUMN($R:$R),COLUMN()-($H1940*12-1))):BU1945)/($H1940*12)+IF($R1950=0,0,SUM(INDEX(1948:1948,1,MAX(COLUMN($R:$R),COLUMN()-(($H1940-$H1941)*12))):BU1950)/(($H1940)*12)))</f>
        <v>-45824.166666666664</v>
      </c>
      <c r="BV1948" s="80" cm="1">
        <f t="array" aca="1" ref="BV1948" ca="1">(SUM(INDEX(1943:1943,1,MAX(COLUMN($R:$R),COLUMN()-($H1940*12-1))):BV1945)/($H1940*12)+IF($R1950=0,0,SUM(INDEX(1948:1948,1,MAX(COLUMN($R:$R),COLUMN()-(($H1940-$H1941)*12))):BV1950)/(($H1940)*12)))</f>
        <v>-46657.333333333336</v>
      </c>
      <c r="BW1948" s="80" cm="1">
        <f t="array" aca="1" ref="BW1948" ca="1">(SUM(INDEX(1943:1943,1,MAX(COLUMN($R:$R),COLUMN()-($H1940*12-1))):BW1945)/($H1940*12)+IF($R1950=0,0,SUM(INDEX(1948:1948,1,MAX(COLUMN($R:$R),COLUMN()-(($H1940-$H1941)*12))):BW1950)/(($H1940)*12)))</f>
        <v>-47490.5</v>
      </c>
      <c r="BX1948" s="80" cm="1">
        <f t="array" aca="1" ref="BX1948" ca="1">(SUM(INDEX(1943:1943,1,MAX(COLUMN($R:$R),COLUMN()-($H1940*12-1))):BX1945)/($H1940*12)+IF($R1950=0,0,SUM(INDEX(1948:1948,1,MAX(COLUMN($R:$R),COLUMN()-(($H1940-$H1941)*12))):BX1950)/(($H1940)*12)))</f>
        <v>-48323.666666666664</v>
      </c>
      <c r="BY1948" s="80" cm="1">
        <f t="array" aca="1" ref="BY1948" ca="1">(SUM(INDEX(1943:1943,1,MAX(COLUMN($R:$R),COLUMN()-($H1940*12-1))):BY1945)/($H1940*12)+IF($R1950=0,0,SUM(INDEX(1948:1948,1,MAX(COLUMN($R:$R),COLUMN()-(($H1940-$H1941)*12))):BY1950)/(($H1940)*12)))</f>
        <v>-49156.833333333336</v>
      </c>
      <c r="BZ1948" s="80" cm="1">
        <f t="array" aca="1" ref="BZ1948" ca="1">(SUM(INDEX(1943:1943,1,MAX(COLUMN($R:$R),COLUMN()-($H1940*12-1))):BZ1945)/($H1940*12)+IF($R1950=0,0,SUM(INDEX(1948:1948,1,MAX(COLUMN($R:$R),COLUMN()-(($H1940-$H1941)*12))):BZ1950)/(($H1940)*12)))</f>
        <v>-49990</v>
      </c>
      <c r="CA1948" s="80" cm="1">
        <f t="array" aca="1" ref="CA1948" ca="1">(SUM(INDEX(1943:1943,1,MAX(COLUMN($R:$R),COLUMN()-($H1940*12-1))):CA1945)/($H1940*12)+IF($R1950=0,0,SUM(INDEX(1948:1948,1,MAX(COLUMN($R:$R),COLUMN()-(($H1940-$H1941)*12))):CA1950)/(($H1940)*12)))</f>
        <v>-49990</v>
      </c>
      <c r="CB1948" s="80" cm="1">
        <f t="array" aca="1" ref="CB1948" ca="1">(SUM(INDEX(1943:1943,1,MAX(COLUMN($R:$R),COLUMN()-($H1940*12-1))):CB1945)/($H1940*12)+IF($R1950=0,0,SUM(INDEX(1948:1948,1,MAX(COLUMN($R:$R),COLUMN()-(($H1940-$H1941)*12))):CB1950)/(($H1940)*12)))</f>
        <v>-49990</v>
      </c>
      <c r="CC1948" s="80" cm="1">
        <f t="array" aca="1" ref="CC1948" ca="1">(SUM(INDEX(1943:1943,1,MAX(COLUMN($R:$R),COLUMN()-($H1940*12-1))):CC1945)/($H1940*12)+IF($R1950=0,0,SUM(INDEX(1948:1948,1,MAX(COLUMN($R:$R),COLUMN()-(($H1940-$H1941)*12))):CC1950)/(($H1940)*12)))</f>
        <v>-49990</v>
      </c>
      <c r="CD1948" s="80" cm="1">
        <f t="array" aca="1" ref="CD1948" ca="1">(SUM(INDEX(1943:1943,1,MAX(COLUMN($R:$R),COLUMN()-($H1940*12-1))):CD1945)/($H1940*12)+IF($R1950=0,0,SUM(INDEX(1948:1948,1,MAX(COLUMN($R:$R),COLUMN()-(($H1940-$H1941)*12))):CD1950)/(($H1940)*12)))</f>
        <v>-49990</v>
      </c>
      <c r="CE1948" s="80" cm="1">
        <f t="array" aca="1" ref="CE1948" ca="1">(SUM(INDEX(1943:1943,1,MAX(COLUMN($R:$R),COLUMN()-($H1940*12-1))):CE1945)/($H1940*12)+IF($R1950=0,0,SUM(INDEX(1948:1948,1,MAX(COLUMN($R:$R),COLUMN()-(($H1940-$H1941)*12))):CE1950)/(($H1940)*12)))</f>
        <v>-49990</v>
      </c>
      <c r="CF1948" s="80" cm="1">
        <f t="array" aca="1" ref="CF1948" ca="1">(SUM(INDEX(1943:1943,1,MAX(COLUMN($R:$R),COLUMN()-($H1940*12-1))):CF1945)/($H1940*12)+IF($R1950=0,0,SUM(INDEX(1948:1948,1,MAX(COLUMN($R:$R),COLUMN()-(($H1940-$H1941)*12))):CF1950)/(($H1940)*12)))</f>
        <v>-49990</v>
      </c>
      <c r="CG1948" s="80" cm="1">
        <f t="array" aca="1" ref="CG1948" ca="1">(SUM(INDEX(1943:1943,1,MAX(COLUMN($R:$R),COLUMN()-($H1940*12-1))):CG1945)/($H1940*12)+IF($R1950=0,0,SUM(INDEX(1948:1948,1,MAX(COLUMN($R:$R),COLUMN()-(($H1940-$H1941)*12))):CG1950)/(($H1940)*12)))</f>
        <v>-49990</v>
      </c>
      <c r="CH1948" s="80" cm="1">
        <f t="array" aca="1" ref="CH1948" ca="1">(SUM(INDEX(1943:1943,1,MAX(COLUMN($R:$R),COLUMN()-($H1940*12-1))):CH1945)/($H1940*12)+IF($R1950=0,0,SUM(INDEX(1948:1948,1,MAX(COLUMN($R:$R),COLUMN()-(($H1940-$H1941)*12))):CH1950)/(($H1940)*12)))</f>
        <v>-49990</v>
      </c>
      <c r="CI1948" s="80" cm="1">
        <f t="array" aca="1" ref="CI1948" ca="1">(SUM(INDEX(1943:1943,1,MAX(COLUMN($R:$R),COLUMN()-($H1940*12-1))):CI1945)/($H1940*12)+IF($R1950=0,0,SUM(INDEX(1948:1948,1,MAX(COLUMN($R:$R),COLUMN()-(($H1940-$H1941)*12))):CI1950)/(($H1940)*12)))</f>
        <v>-49990</v>
      </c>
      <c r="CJ1948" s="80" cm="1">
        <f t="array" aca="1" ref="CJ1948" ca="1">(SUM(INDEX(1943:1943,1,MAX(COLUMN($R:$R),COLUMN()-($H1940*12-1))):CJ1945)/($H1940*12)+IF($R1950=0,0,SUM(INDEX(1948:1948,1,MAX(COLUMN($R:$R),COLUMN()-(($H1940-$H1941)*12))):CJ1950)/(($H1940)*12)))</f>
        <v>-49990</v>
      </c>
      <c r="CK1948" s="80" cm="1">
        <f t="array" aca="1" ref="CK1948" ca="1">(SUM(INDEX(1943:1943,1,MAX(COLUMN($R:$R),COLUMN()-($H1940*12-1))):CK1945)/($H1940*12)+IF($R1950=0,0,SUM(INDEX(1948:1948,1,MAX(COLUMN($R:$R),COLUMN()-(($H1940-$H1941)*12))):CK1950)/(($H1940)*12)))</f>
        <v>-49990</v>
      </c>
      <c r="CL1948" s="80" cm="1">
        <f t="array" aca="1" ref="CL1948" ca="1">(SUM(INDEX(1943:1943,1,MAX(COLUMN($R:$R),COLUMN()-($H1940*12-1))):CL1945)/($H1940*12)+IF($R1950=0,0,SUM(INDEX(1948:1948,1,MAX(COLUMN($R:$R),COLUMN()-(($H1940-$H1941)*12))):CL1950)/(($H1940)*12)))</f>
        <v>-49990</v>
      </c>
    </row>
    <row r="1949" spans="2:90" x14ac:dyDescent="0.4">
      <c r="B1949" s="122"/>
      <c r="C1949" s="8"/>
      <c r="D1949" t="s">
        <v>759</v>
      </c>
      <c r="E1949" s="8" t="str">
        <f t="shared" si="2201"/>
        <v>1949 FAPPE-S</v>
      </c>
      <c r="G1949" s="8"/>
      <c r="I1949" s="62"/>
      <c r="J1949" s="62"/>
      <c r="K1949" s="53"/>
      <c r="L1949" s="53"/>
      <c r="M1949" s="53"/>
      <c r="N1949" s="53"/>
      <c r="O1949" s="53"/>
      <c r="P1949" s="53"/>
      <c r="R1949" s="82"/>
      <c r="S1949" s="149"/>
      <c r="T1949" s="149"/>
      <c r="U1949" s="149"/>
      <c r="V1949" s="149"/>
      <c r="W1949" s="149"/>
      <c r="X1949" s="149"/>
      <c r="Y1949" s="149"/>
      <c r="Z1949" s="149"/>
      <c r="AA1949" s="149"/>
      <c r="AB1949" s="149"/>
      <c r="AC1949" s="149"/>
      <c r="AD1949" s="149"/>
      <c r="AE1949" s="149"/>
      <c r="AF1949" s="149"/>
      <c r="AG1949" s="149"/>
      <c r="AH1949" s="149"/>
      <c r="AI1949" s="149"/>
      <c r="AJ1949" s="149"/>
      <c r="AK1949" s="149"/>
      <c r="AL1949" s="149"/>
      <c r="AM1949" s="149"/>
      <c r="AN1949" s="149"/>
      <c r="AO1949" s="149"/>
      <c r="AP1949" s="149"/>
      <c r="AQ1949" s="149"/>
      <c r="AR1949" s="149"/>
      <c r="AS1949" s="149"/>
      <c r="AT1949" s="149"/>
      <c r="AU1949" s="149"/>
      <c r="AV1949" s="149"/>
      <c r="AW1949" s="149"/>
      <c r="AX1949" s="149"/>
      <c r="AY1949" s="149"/>
      <c r="AZ1949" s="149"/>
      <c r="BA1949" s="149"/>
      <c r="BB1949" s="149"/>
      <c r="BC1949" s="149"/>
      <c r="BD1949" s="149"/>
      <c r="BE1949" s="149"/>
      <c r="BF1949" s="149"/>
      <c r="BG1949" s="149"/>
      <c r="BH1949" s="149"/>
      <c r="BI1949" s="149"/>
      <c r="BJ1949" s="149"/>
      <c r="BK1949" s="149"/>
      <c r="BL1949" s="149"/>
      <c r="BM1949" s="149"/>
      <c r="BN1949" s="149"/>
      <c r="BO1949" s="149"/>
      <c r="BP1949" s="149"/>
      <c r="BQ1949" s="149"/>
      <c r="BR1949" s="149"/>
      <c r="BS1949" s="149"/>
      <c r="BT1949" s="149"/>
      <c r="BU1949" s="149"/>
      <c r="BV1949" s="149"/>
      <c r="BW1949" s="149"/>
      <c r="BX1949" s="149"/>
      <c r="BY1949" s="149"/>
      <c r="BZ1949" s="149"/>
      <c r="CA1949" s="149"/>
      <c r="CB1949" s="149"/>
      <c r="CC1949" s="149"/>
      <c r="CD1949" s="149"/>
      <c r="CE1949" s="149"/>
      <c r="CF1949" s="149"/>
      <c r="CG1949" s="149"/>
      <c r="CH1949" s="149"/>
      <c r="CI1949" s="149"/>
      <c r="CJ1949" s="149"/>
      <c r="CK1949" s="149"/>
      <c r="CL1949" s="149"/>
    </row>
    <row r="1950" spans="2:90" x14ac:dyDescent="0.4">
      <c r="B1950" s="154" t="s">
        <v>251</v>
      </c>
      <c r="C1950" s="8"/>
      <c r="D1950" t="s">
        <v>759</v>
      </c>
      <c r="E1950" s="8" t="str">
        <f t="shared" si="2201"/>
        <v>1950 FAPPE-S</v>
      </c>
      <c r="G1950" s="8" t="str">
        <f>E1950</f>
        <v>1950 FAPPE-S</v>
      </c>
      <c r="I1950" s="74">
        <v>0</v>
      </c>
      <c r="J1950" s="74"/>
      <c r="K1950" s="53"/>
      <c r="L1950" s="53"/>
      <c r="M1950" s="53"/>
      <c r="N1950" s="53"/>
      <c r="O1950" s="53"/>
      <c r="P1950" s="53"/>
      <c r="R1950" s="24">
        <f>-$I1950</f>
        <v>0</v>
      </c>
      <c r="S1950" s="149"/>
      <c r="T1950" s="149"/>
      <c r="U1950" s="149"/>
      <c r="V1950" s="149"/>
      <c r="W1950" s="149"/>
      <c r="X1950" s="149"/>
      <c r="Y1950" s="149"/>
      <c r="Z1950" s="149"/>
      <c r="AA1950" s="149"/>
      <c r="AB1950" s="149"/>
      <c r="AC1950" s="149"/>
      <c r="AD1950" s="149"/>
      <c r="AE1950" s="149"/>
      <c r="AF1950" s="149"/>
      <c r="AG1950" s="149"/>
      <c r="AH1950" s="149"/>
      <c r="AI1950" s="149"/>
      <c r="AJ1950" s="149"/>
      <c r="AK1950" s="149"/>
      <c r="AL1950" s="149"/>
      <c r="AM1950" s="149"/>
      <c r="AN1950" s="149"/>
      <c r="AO1950" s="149"/>
      <c r="AP1950" s="149"/>
      <c r="AQ1950" s="149"/>
      <c r="AR1950" s="149"/>
      <c r="AS1950" s="149"/>
      <c r="AT1950" s="149"/>
      <c r="AU1950" s="149"/>
      <c r="AV1950" s="149"/>
      <c r="AW1950" s="149"/>
      <c r="AX1950" s="149"/>
      <c r="AY1950" s="149"/>
      <c r="AZ1950" s="149"/>
      <c r="BA1950" s="149"/>
      <c r="BB1950" s="149"/>
      <c r="BC1950" s="149"/>
      <c r="BD1950" s="149"/>
      <c r="BE1950" s="149"/>
      <c r="BF1950" s="149"/>
      <c r="BG1950" s="149"/>
      <c r="BH1950" s="149"/>
      <c r="BI1950" s="149"/>
      <c r="BJ1950" s="149"/>
      <c r="BK1950" s="149"/>
      <c r="BL1950" s="149"/>
      <c r="BM1950" s="149"/>
      <c r="BN1950" s="149"/>
      <c r="BO1950" s="149"/>
      <c r="BP1950" s="149"/>
      <c r="BQ1950" s="149"/>
      <c r="BR1950" s="149"/>
      <c r="BS1950" s="149"/>
      <c r="BT1950" s="149"/>
      <c r="BU1950" s="149"/>
      <c r="BV1950" s="149"/>
      <c r="BW1950" s="149"/>
      <c r="BX1950" s="149"/>
      <c r="BY1950" s="149"/>
      <c r="BZ1950" s="149"/>
      <c r="CA1950" s="149"/>
      <c r="CB1950" s="149"/>
      <c r="CC1950" s="149"/>
      <c r="CD1950" s="149"/>
      <c r="CE1950" s="149"/>
      <c r="CF1950" s="149"/>
      <c r="CG1950" s="149"/>
      <c r="CH1950" s="149"/>
      <c r="CI1950" s="149"/>
      <c r="CJ1950" s="149"/>
      <c r="CK1950" s="149"/>
      <c r="CL1950" s="149"/>
    </row>
    <row r="1951" spans="2:90" x14ac:dyDescent="0.4">
      <c r="B1951" s="122"/>
      <c r="D1951" t="s">
        <v>759</v>
      </c>
      <c r="E1951" s="8" t="str">
        <f t="shared" si="2201"/>
        <v>1951 FAPPE-S</v>
      </c>
      <c r="S1951" s="72"/>
      <c r="T1951" s="72"/>
      <c r="U1951" s="72"/>
      <c r="V1951" s="72"/>
      <c r="W1951" s="72"/>
      <c r="X1951" s="72"/>
      <c r="Y1951" s="72"/>
      <c r="Z1951" s="72"/>
      <c r="AA1951" s="72"/>
      <c r="AB1951" s="72"/>
      <c r="AC1951" s="72"/>
      <c r="AD1951" s="72"/>
      <c r="AE1951" s="72"/>
      <c r="AF1951" s="72"/>
      <c r="AG1951" s="72"/>
      <c r="AH1951" s="72"/>
      <c r="AI1951" s="72"/>
      <c r="AJ1951" s="72"/>
      <c r="AK1951" s="72"/>
      <c r="AL1951" s="72"/>
      <c r="AM1951" s="72"/>
      <c r="AN1951" s="72"/>
      <c r="AO1951" s="72"/>
      <c r="AP1951" s="72"/>
      <c r="AQ1951" s="72"/>
      <c r="AR1951" s="72"/>
      <c r="AS1951" s="72"/>
      <c r="AT1951" s="72"/>
      <c r="AU1951" s="72"/>
      <c r="AV1951" s="72"/>
      <c r="AW1951" s="72"/>
      <c r="AX1951" s="72"/>
      <c r="AY1951" s="72"/>
      <c r="AZ1951" s="72"/>
      <c r="BA1951" s="72"/>
      <c r="BB1951" s="72"/>
      <c r="BC1951" s="72"/>
      <c r="BD1951" s="72"/>
      <c r="BE1951" s="72"/>
      <c r="BF1951" s="72"/>
      <c r="BG1951" s="72"/>
      <c r="BH1951" s="72"/>
      <c r="BI1951" s="72"/>
      <c r="BJ1951" s="72"/>
      <c r="BK1951" s="72"/>
      <c r="BL1951" s="72"/>
      <c r="BM1951" s="72"/>
      <c r="BN1951" s="72"/>
      <c r="BO1951" s="72"/>
      <c r="BP1951" s="72"/>
      <c r="BQ1951" s="72"/>
      <c r="BR1951" s="72"/>
      <c r="BS1951" s="72"/>
      <c r="BT1951" s="72"/>
      <c r="BU1951" s="72"/>
      <c r="BV1951" s="72"/>
      <c r="BW1951" s="72"/>
      <c r="BX1951" s="72"/>
      <c r="BY1951" s="72"/>
      <c r="BZ1951" s="72"/>
      <c r="CA1951" s="72"/>
      <c r="CB1951" s="72"/>
      <c r="CC1951" s="72"/>
      <c r="CD1951" s="72"/>
      <c r="CE1951" s="72"/>
      <c r="CF1951" s="72"/>
      <c r="CG1951" s="72"/>
      <c r="CH1951" s="72"/>
      <c r="CI1951" s="72"/>
      <c r="CJ1951" s="72"/>
      <c r="CK1951" s="72"/>
      <c r="CL1951" s="72"/>
    </row>
    <row r="1952" spans="2:90" x14ac:dyDescent="0.4">
      <c r="B1952" s="95" t="s">
        <v>205</v>
      </c>
      <c r="D1952" t="s">
        <v>759</v>
      </c>
      <c r="E1952" s="8" t="str">
        <f t="shared" ref="E1952:E1955" si="2263">ROW()&amp;" "&amp;D1952</f>
        <v>1952 FAPPE-S</v>
      </c>
      <c r="H1952" s="12"/>
      <c r="S1952" s="72"/>
      <c r="T1952" s="72"/>
      <c r="U1952" s="72"/>
      <c r="V1952" s="72"/>
      <c r="W1952" s="72"/>
      <c r="X1952" s="72"/>
      <c r="Y1952" s="72"/>
      <c r="Z1952" s="72"/>
      <c r="AA1952" s="72"/>
      <c r="AB1952" s="72"/>
      <c r="AC1952" s="72"/>
      <c r="AD1952" s="72"/>
      <c r="AE1952" s="72"/>
      <c r="AF1952" s="72"/>
      <c r="AG1952" s="72"/>
      <c r="AH1952" s="72"/>
      <c r="AI1952" s="72"/>
      <c r="AJ1952" s="72"/>
      <c r="AK1952" s="72"/>
      <c r="AL1952" s="72"/>
      <c r="AM1952" s="72"/>
      <c r="AN1952" s="72"/>
      <c r="AO1952" s="72"/>
      <c r="AP1952" s="72"/>
      <c r="AQ1952" s="72"/>
      <c r="AR1952" s="72"/>
      <c r="AS1952" s="72"/>
      <c r="AT1952" s="72"/>
      <c r="AU1952" s="72"/>
      <c r="AV1952" s="72"/>
      <c r="AW1952" s="72"/>
      <c r="AX1952" s="72"/>
      <c r="AY1952" s="72"/>
      <c r="AZ1952" s="72"/>
      <c r="BA1952" s="72"/>
      <c r="BB1952" s="72"/>
      <c r="BC1952" s="72"/>
      <c r="BD1952" s="72"/>
      <c r="BE1952" s="72"/>
      <c r="BF1952" s="72"/>
      <c r="BG1952" s="72"/>
      <c r="BH1952" s="72"/>
      <c r="BI1952" s="72"/>
      <c r="BJ1952" s="72"/>
      <c r="BK1952" s="72"/>
      <c r="BL1952" s="72"/>
      <c r="BM1952" s="72"/>
      <c r="BN1952" s="72"/>
      <c r="BO1952" s="72"/>
      <c r="BP1952" s="72"/>
      <c r="BQ1952" s="72"/>
      <c r="BR1952" s="72"/>
      <c r="BS1952" s="72"/>
      <c r="BT1952" s="72"/>
      <c r="BU1952" s="72"/>
      <c r="BV1952" s="72"/>
      <c r="BW1952" s="72"/>
      <c r="BX1952" s="72"/>
      <c r="BY1952" s="72"/>
      <c r="BZ1952" s="72"/>
      <c r="CA1952" s="72"/>
      <c r="CB1952" s="72"/>
      <c r="CC1952" s="72"/>
      <c r="CD1952" s="72"/>
      <c r="CE1952" s="72"/>
      <c r="CF1952" s="72"/>
      <c r="CG1952" s="72"/>
      <c r="CH1952" s="72"/>
      <c r="CI1952" s="72"/>
      <c r="CJ1952" s="72"/>
      <c r="CK1952" s="72"/>
      <c r="CL1952" s="72"/>
    </row>
    <row r="1953" spans="2:90" x14ac:dyDescent="0.4">
      <c r="B1953" s="154" t="str">
        <f>"Gross PP&amp;E - "&amp;SUBSTITUTE(B1938,":","")</f>
        <v>Gross PP&amp;E - Volume driven secondary PP&amp;E</v>
      </c>
      <c r="D1953" t="s">
        <v>759</v>
      </c>
      <c r="E1953" s="8" t="str">
        <f t="shared" si="2263"/>
        <v>1953 FAPPE-S</v>
      </c>
      <c r="I1953" s="80">
        <f>I1950</f>
        <v>0</v>
      </c>
      <c r="J1953" s="80"/>
      <c r="K1953" s="24">
        <f t="shared" ref="K1953:P1955" ca="1" si="2264">SUMIF($4:$4,K$2,1953:1953)</f>
        <v>600000</v>
      </c>
      <c r="L1953" s="24">
        <f t="shared" ca="1" si="2264"/>
        <v>1200000</v>
      </c>
      <c r="M1953" s="24">
        <f t="shared" ca="1" si="2264"/>
        <v>1800000</v>
      </c>
      <c r="N1953" s="24">
        <f t="shared" ca="1" si="2264"/>
        <v>2400000</v>
      </c>
      <c r="O1953" s="24">
        <f t="shared" ca="1" si="2264"/>
        <v>3000000</v>
      </c>
      <c r="P1953" s="24">
        <f t="shared" ca="1" si="2264"/>
        <v>3600000</v>
      </c>
      <c r="R1953" s="24">
        <f>$I1953</f>
        <v>0</v>
      </c>
      <c r="S1953" s="80">
        <f t="shared" ref="S1953:AX1953" ca="1" si="2265">-S1945+R1953</f>
        <v>50000</v>
      </c>
      <c r="T1953" s="80">
        <f t="shared" ca="1" si="2265"/>
        <v>100000</v>
      </c>
      <c r="U1953" s="80">
        <f t="shared" ca="1" si="2265"/>
        <v>150000</v>
      </c>
      <c r="V1953" s="80">
        <f t="shared" ca="1" si="2265"/>
        <v>200000</v>
      </c>
      <c r="W1953" s="80">
        <f t="shared" ca="1" si="2265"/>
        <v>250000</v>
      </c>
      <c r="X1953" s="80">
        <f t="shared" ca="1" si="2265"/>
        <v>300000</v>
      </c>
      <c r="Y1953" s="80">
        <f t="shared" ca="1" si="2265"/>
        <v>350000</v>
      </c>
      <c r="Z1953" s="80">
        <f t="shared" ca="1" si="2265"/>
        <v>400000</v>
      </c>
      <c r="AA1953" s="80">
        <f t="shared" ca="1" si="2265"/>
        <v>450000</v>
      </c>
      <c r="AB1953" s="80">
        <f t="shared" ca="1" si="2265"/>
        <v>500000</v>
      </c>
      <c r="AC1953" s="80">
        <f t="shared" ca="1" si="2265"/>
        <v>550000</v>
      </c>
      <c r="AD1953" s="80">
        <f t="shared" ca="1" si="2265"/>
        <v>600000</v>
      </c>
      <c r="AE1953" s="80">
        <f t="shared" ca="1" si="2265"/>
        <v>650000</v>
      </c>
      <c r="AF1953" s="80">
        <f t="shared" ca="1" si="2265"/>
        <v>700000</v>
      </c>
      <c r="AG1953" s="80">
        <f t="shared" ca="1" si="2265"/>
        <v>750000</v>
      </c>
      <c r="AH1953" s="80">
        <f t="shared" ca="1" si="2265"/>
        <v>800000</v>
      </c>
      <c r="AI1953" s="80">
        <f t="shared" ca="1" si="2265"/>
        <v>850000</v>
      </c>
      <c r="AJ1953" s="80">
        <f t="shared" ca="1" si="2265"/>
        <v>900000</v>
      </c>
      <c r="AK1953" s="80">
        <f t="shared" ca="1" si="2265"/>
        <v>950000</v>
      </c>
      <c r="AL1953" s="80">
        <f t="shared" ca="1" si="2265"/>
        <v>1000000</v>
      </c>
      <c r="AM1953" s="80">
        <f t="shared" ca="1" si="2265"/>
        <v>1050000</v>
      </c>
      <c r="AN1953" s="80">
        <f t="shared" ca="1" si="2265"/>
        <v>1100000</v>
      </c>
      <c r="AO1953" s="80">
        <f t="shared" ca="1" si="2265"/>
        <v>1150000</v>
      </c>
      <c r="AP1953" s="80">
        <f t="shared" ca="1" si="2265"/>
        <v>1200000</v>
      </c>
      <c r="AQ1953" s="80">
        <f t="shared" ca="1" si="2265"/>
        <v>1250000</v>
      </c>
      <c r="AR1953" s="80">
        <f t="shared" ca="1" si="2265"/>
        <v>1300000</v>
      </c>
      <c r="AS1953" s="80">
        <f t="shared" ca="1" si="2265"/>
        <v>1350000</v>
      </c>
      <c r="AT1953" s="80">
        <f t="shared" ca="1" si="2265"/>
        <v>1400000</v>
      </c>
      <c r="AU1953" s="80">
        <f t="shared" ca="1" si="2265"/>
        <v>1450000</v>
      </c>
      <c r="AV1953" s="80">
        <f t="shared" ca="1" si="2265"/>
        <v>1500000</v>
      </c>
      <c r="AW1953" s="80">
        <f t="shared" ca="1" si="2265"/>
        <v>1550000</v>
      </c>
      <c r="AX1953" s="80">
        <f t="shared" ca="1" si="2265"/>
        <v>1600000</v>
      </c>
      <c r="AY1953" s="80">
        <f t="shared" ref="AY1953:CD1953" ca="1" si="2266">-AY1945+AX1953</f>
        <v>1650000</v>
      </c>
      <c r="AZ1953" s="80">
        <f t="shared" ca="1" si="2266"/>
        <v>1700000</v>
      </c>
      <c r="BA1953" s="80">
        <f t="shared" ca="1" si="2266"/>
        <v>1750000</v>
      </c>
      <c r="BB1953" s="80">
        <f t="shared" ca="1" si="2266"/>
        <v>1800000</v>
      </c>
      <c r="BC1953" s="80">
        <f t="shared" ca="1" si="2266"/>
        <v>1850000</v>
      </c>
      <c r="BD1953" s="80">
        <f t="shared" ca="1" si="2266"/>
        <v>1900000</v>
      </c>
      <c r="BE1953" s="80">
        <f t="shared" ca="1" si="2266"/>
        <v>1950000</v>
      </c>
      <c r="BF1953" s="80">
        <f t="shared" ca="1" si="2266"/>
        <v>2000000</v>
      </c>
      <c r="BG1953" s="80">
        <f t="shared" ca="1" si="2266"/>
        <v>2050000</v>
      </c>
      <c r="BH1953" s="80">
        <f t="shared" ca="1" si="2266"/>
        <v>2100000</v>
      </c>
      <c r="BI1953" s="80">
        <f t="shared" ca="1" si="2266"/>
        <v>2150000</v>
      </c>
      <c r="BJ1953" s="80">
        <f t="shared" ca="1" si="2266"/>
        <v>2200000</v>
      </c>
      <c r="BK1953" s="80">
        <f t="shared" ca="1" si="2266"/>
        <v>2250000</v>
      </c>
      <c r="BL1953" s="80">
        <f t="shared" ca="1" si="2266"/>
        <v>2300000</v>
      </c>
      <c r="BM1953" s="80">
        <f t="shared" ca="1" si="2266"/>
        <v>2350000</v>
      </c>
      <c r="BN1953" s="80">
        <f t="shared" ca="1" si="2266"/>
        <v>2400000</v>
      </c>
      <c r="BO1953" s="80">
        <f t="shared" ca="1" si="2266"/>
        <v>2450000</v>
      </c>
      <c r="BP1953" s="80">
        <f t="shared" ca="1" si="2266"/>
        <v>2500000</v>
      </c>
      <c r="BQ1953" s="80">
        <f t="shared" ca="1" si="2266"/>
        <v>2550000</v>
      </c>
      <c r="BR1953" s="80">
        <f t="shared" ca="1" si="2266"/>
        <v>2600000</v>
      </c>
      <c r="BS1953" s="80">
        <f t="shared" ca="1" si="2266"/>
        <v>2650000</v>
      </c>
      <c r="BT1953" s="80">
        <f t="shared" ca="1" si="2266"/>
        <v>2700000</v>
      </c>
      <c r="BU1953" s="80">
        <f t="shared" ca="1" si="2266"/>
        <v>2750000</v>
      </c>
      <c r="BV1953" s="80">
        <f t="shared" ca="1" si="2266"/>
        <v>2800000</v>
      </c>
      <c r="BW1953" s="80">
        <f t="shared" ca="1" si="2266"/>
        <v>2850000</v>
      </c>
      <c r="BX1953" s="80">
        <f t="shared" ca="1" si="2266"/>
        <v>2900000</v>
      </c>
      <c r="BY1953" s="80">
        <f t="shared" ca="1" si="2266"/>
        <v>2950000</v>
      </c>
      <c r="BZ1953" s="80">
        <f t="shared" ca="1" si="2266"/>
        <v>3000000</v>
      </c>
      <c r="CA1953" s="80">
        <f t="shared" ca="1" si="2266"/>
        <v>3050000</v>
      </c>
      <c r="CB1953" s="80">
        <f t="shared" ca="1" si="2266"/>
        <v>3100000</v>
      </c>
      <c r="CC1953" s="80">
        <f t="shared" ca="1" si="2266"/>
        <v>3150000</v>
      </c>
      <c r="CD1953" s="80">
        <f t="shared" ca="1" si="2266"/>
        <v>3200000</v>
      </c>
      <c r="CE1953" s="80">
        <f t="shared" ref="CE1953:CL1953" ca="1" si="2267">-CE1945+CD1953</f>
        <v>3250000</v>
      </c>
      <c r="CF1953" s="80">
        <f t="shared" ca="1" si="2267"/>
        <v>3300000</v>
      </c>
      <c r="CG1953" s="80">
        <f t="shared" ca="1" si="2267"/>
        <v>3350000</v>
      </c>
      <c r="CH1953" s="80">
        <f t="shared" ca="1" si="2267"/>
        <v>3400000</v>
      </c>
      <c r="CI1953" s="80">
        <f t="shared" ca="1" si="2267"/>
        <v>3450000</v>
      </c>
      <c r="CJ1953" s="80">
        <f t="shared" ca="1" si="2267"/>
        <v>3500000</v>
      </c>
      <c r="CK1953" s="80">
        <f t="shared" ca="1" si="2267"/>
        <v>3550000</v>
      </c>
      <c r="CL1953" s="80">
        <f t="shared" ca="1" si="2267"/>
        <v>3600000</v>
      </c>
    </row>
    <row r="1954" spans="2:90" x14ac:dyDescent="0.4">
      <c r="B1954" s="154" t="str">
        <f>"Accumulated depreciation - "&amp;SUBSTITUTE(B1938,":","")</f>
        <v>Accumulated depreciation - Volume driven secondary PP&amp;E</v>
      </c>
      <c r="D1954" t="s">
        <v>759</v>
      </c>
      <c r="E1954" s="8" t="str">
        <f t="shared" si="2263"/>
        <v>1954 FAPPE-S</v>
      </c>
      <c r="I1954" s="81">
        <f>-H1941/H1940*I1953</f>
        <v>0</v>
      </c>
      <c r="J1954" s="237"/>
      <c r="K1954" s="37">
        <f t="shared" ca="1" si="2264"/>
        <v>-64987</v>
      </c>
      <c r="L1954" s="37">
        <f t="shared" ca="1" si="2264"/>
        <v>-249950</v>
      </c>
      <c r="M1954" s="37">
        <f t="shared" ca="1" si="2264"/>
        <v>-554889</v>
      </c>
      <c r="N1954" s="37">
        <f t="shared" ca="1" si="2264"/>
        <v>-979804</v>
      </c>
      <c r="O1954" s="37">
        <f t="shared" ca="1" si="2264"/>
        <v>-1524695</v>
      </c>
      <c r="P1954" s="37">
        <f t="shared" ca="1" si="2264"/>
        <v>-2124575</v>
      </c>
      <c r="R1954" s="37">
        <f>$I1954</f>
        <v>0</v>
      </c>
      <c r="S1954" s="81">
        <f t="shared" ref="S1954:AX1954" ca="1" si="2268">R1954+S1948</f>
        <v>-833.16666666666663</v>
      </c>
      <c r="T1954" s="81">
        <f t="shared" ca="1" si="2268"/>
        <v>-2499.5</v>
      </c>
      <c r="U1954" s="81">
        <f t="shared" ca="1" si="2268"/>
        <v>-4999</v>
      </c>
      <c r="V1954" s="81">
        <f t="shared" ca="1" si="2268"/>
        <v>-8331.6666666666661</v>
      </c>
      <c r="W1954" s="81">
        <f t="shared" ca="1" si="2268"/>
        <v>-12497.5</v>
      </c>
      <c r="X1954" s="81">
        <f t="shared" ca="1" si="2268"/>
        <v>-17496.5</v>
      </c>
      <c r="Y1954" s="81">
        <f t="shared" ca="1" si="2268"/>
        <v>-23328.666666666668</v>
      </c>
      <c r="Z1954" s="81">
        <f t="shared" ca="1" si="2268"/>
        <v>-29994</v>
      </c>
      <c r="AA1954" s="81">
        <f t="shared" ca="1" si="2268"/>
        <v>-37492.5</v>
      </c>
      <c r="AB1954" s="81">
        <f t="shared" ca="1" si="2268"/>
        <v>-45824.166666666664</v>
      </c>
      <c r="AC1954" s="81">
        <f t="shared" ca="1" si="2268"/>
        <v>-54989</v>
      </c>
      <c r="AD1954" s="81">
        <f t="shared" ca="1" si="2268"/>
        <v>-64987</v>
      </c>
      <c r="AE1954" s="81">
        <f t="shared" ca="1" si="2268"/>
        <v>-75818.166666666672</v>
      </c>
      <c r="AF1954" s="81">
        <f t="shared" ca="1" si="2268"/>
        <v>-87482.5</v>
      </c>
      <c r="AG1954" s="81">
        <f t="shared" ca="1" si="2268"/>
        <v>-99980</v>
      </c>
      <c r="AH1954" s="81">
        <f t="shared" ca="1" si="2268"/>
        <v>-113310.66666666667</v>
      </c>
      <c r="AI1954" s="81">
        <f t="shared" ca="1" si="2268"/>
        <v>-127474.5</v>
      </c>
      <c r="AJ1954" s="81">
        <f t="shared" ca="1" si="2268"/>
        <v>-142471.5</v>
      </c>
      <c r="AK1954" s="81">
        <f t="shared" ca="1" si="2268"/>
        <v>-158301.66666666666</v>
      </c>
      <c r="AL1954" s="81">
        <f t="shared" ca="1" si="2268"/>
        <v>-174965</v>
      </c>
      <c r="AM1954" s="81">
        <f t="shared" ca="1" si="2268"/>
        <v>-192461.5</v>
      </c>
      <c r="AN1954" s="81">
        <f t="shared" ca="1" si="2268"/>
        <v>-210791.16666666666</v>
      </c>
      <c r="AO1954" s="81">
        <f t="shared" ca="1" si="2268"/>
        <v>-229954</v>
      </c>
      <c r="AP1954" s="81">
        <f t="shared" ca="1" si="2268"/>
        <v>-249950</v>
      </c>
      <c r="AQ1954" s="81">
        <f t="shared" ca="1" si="2268"/>
        <v>-270779.16666666669</v>
      </c>
      <c r="AR1954" s="81">
        <f t="shared" ca="1" si="2268"/>
        <v>-292441.5</v>
      </c>
      <c r="AS1954" s="81">
        <f t="shared" ca="1" si="2268"/>
        <v>-314937</v>
      </c>
      <c r="AT1954" s="81">
        <f t="shared" ca="1" si="2268"/>
        <v>-338265.66666666669</v>
      </c>
      <c r="AU1954" s="81">
        <f t="shared" ca="1" si="2268"/>
        <v>-362427.5</v>
      </c>
      <c r="AV1954" s="81">
        <f t="shared" ca="1" si="2268"/>
        <v>-387422.5</v>
      </c>
      <c r="AW1954" s="81">
        <f t="shared" ca="1" si="2268"/>
        <v>-413250.66666666669</v>
      </c>
      <c r="AX1954" s="81">
        <f t="shared" ca="1" si="2268"/>
        <v>-439912</v>
      </c>
      <c r="AY1954" s="81">
        <f t="shared" ref="AY1954:CD1954" ca="1" si="2269">AX1954+AY1948</f>
        <v>-467406.5</v>
      </c>
      <c r="AZ1954" s="81">
        <f t="shared" ca="1" si="2269"/>
        <v>-495734.16666666669</v>
      </c>
      <c r="BA1954" s="81">
        <f t="shared" ca="1" si="2269"/>
        <v>-524895</v>
      </c>
      <c r="BB1954" s="81">
        <f t="shared" ca="1" si="2269"/>
        <v>-554889</v>
      </c>
      <c r="BC1954" s="81">
        <f t="shared" ca="1" si="2269"/>
        <v>-585716.16666666663</v>
      </c>
      <c r="BD1954" s="81">
        <f t="shared" ca="1" si="2269"/>
        <v>-617376.5</v>
      </c>
      <c r="BE1954" s="81">
        <f t="shared" ca="1" si="2269"/>
        <v>-649870</v>
      </c>
      <c r="BF1954" s="81">
        <f t="shared" ca="1" si="2269"/>
        <v>-683196.66666666663</v>
      </c>
      <c r="BG1954" s="81">
        <f t="shared" ca="1" si="2269"/>
        <v>-717356.5</v>
      </c>
      <c r="BH1954" s="81">
        <f t="shared" ca="1" si="2269"/>
        <v>-752349.5</v>
      </c>
      <c r="BI1954" s="81">
        <f t="shared" ca="1" si="2269"/>
        <v>-788175.66666666663</v>
      </c>
      <c r="BJ1954" s="81">
        <f t="shared" ca="1" si="2269"/>
        <v>-824835</v>
      </c>
      <c r="BK1954" s="81">
        <f t="shared" ca="1" si="2269"/>
        <v>-862327.5</v>
      </c>
      <c r="BL1954" s="81">
        <f t="shared" ca="1" si="2269"/>
        <v>-900653.16666666663</v>
      </c>
      <c r="BM1954" s="81">
        <f t="shared" ca="1" si="2269"/>
        <v>-939812</v>
      </c>
      <c r="BN1954" s="81">
        <f t="shared" ca="1" si="2269"/>
        <v>-979804</v>
      </c>
      <c r="BO1954" s="81">
        <f t="shared" ca="1" si="2269"/>
        <v>-1020629.1666666666</v>
      </c>
      <c r="BP1954" s="81">
        <f t="shared" ca="1" si="2269"/>
        <v>-1062287.5</v>
      </c>
      <c r="BQ1954" s="81">
        <f t="shared" ca="1" si="2269"/>
        <v>-1104779</v>
      </c>
      <c r="BR1954" s="81">
        <f t="shared" ca="1" si="2269"/>
        <v>-1148103.6666666667</v>
      </c>
      <c r="BS1954" s="81">
        <f t="shared" ca="1" si="2269"/>
        <v>-1192261.5</v>
      </c>
      <c r="BT1954" s="81">
        <f t="shared" ca="1" si="2269"/>
        <v>-1237252.5</v>
      </c>
      <c r="BU1954" s="81">
        <f t="shared" ca="1" si="2269"/>
        <v>-1283076.6666666667</v>
      </c>
      <c r="BV1954" s="81">
        <f t="shared" ca="1" si="2269"/>
        <v>-1329734</v>
      </c>
      <c r="BW1954" s="81">
        <f t="shared" ca="1" si="2269"/>
        <v>-1377224.5</v>
      </c>
      <c r="BX1954" s="81">
        <f t="shared" ca="1" si="2269"/>
        <v>-1425548.1666666667</v>
      </c>
      <c r="BY1954" s="81">
        <f t="shared" ca="1" si="2269"/>
        <v>-1474705</v>
      </c>
      <c r="BZ1954" s="81">
        <f t="shared" ca="1" si="2269"/>
        <v>-1524695</v>
      </c>
      <c r="CA1954" s="81">
        <f t="shared" ca="1" si="2269"/>
        <v>-1574685</v>
      </c>
      <c r="CB1954" s="81">
        <f t="shared" ca="1" si="2269"/>
        <v>-1624675</v>
      </c>
      <c r="CC1954" s="81">
        <f t="shared" ca="1" si="2269"/>
        <v>-1674665</v>
      </c>
      <c r="CD1954" s="81">
        <f t="shared" ca="1" si="2269"/>
        <v>-1724655</v>
      </c>
      <c r="CE1954" s="81">
        <f t="shared" ref="CE1954:CL1954" ca="1" si="2270">CD1954+CE1948</f>
        <v>-1774645</v>
      </c>
      <c r="CF1954" s="81">
        <f t="shared" ca="1" si="2270"/>
        <v>-1824635</v>
      </c>
      <c r="CG1954" s="81">
        <f t="shared" ca="1" si="2270"/>
        <v>-1874625</v>
      </c>
      <c r="CH1954" s="81">
        <f t="shared" ca="1" si="2270"/>
        <v>-1924615</v>
      </c>
      <c r="CI1954" s="81">
        <f t="shared" ca="1" si="2270"/>
        <v>-1974605</v>
      </c>
      <c r="CJ1954" s="81">
        <f t="shared" ca="1" si="2270"/>
        <v>-2024595</v>
      </c>
      <c r="CK1954" s="81">
        <f t="shared" ca="1" si="2270"/>
        <v>-2074585</v>
      </c>
      <c r="CL1954" s="81">
        <f t="shared" ca="1" si="2270"/>
        <v>-2124575</v>
      </c>
    </row>
    <row r="1955" spans="2:90" x14ac:dyDescent="0.4">
      <c r="B1955" s="123" t="str">
        <f>"Net PP&amp;E - "&amp;SUBSTITUTE(B1938,":","")</f>
        <v>Net PP&amp;E - Volume driven secondary PP&amp;E</v>
      </c>
      <c r="C1955" t="s">
        <v>240</v>
      </c>
      <c r="D1955" t="s">
        <v>759</v>
      </c>
      <c r="E1955" s="8" t="str">
        <f t="shared" si="2263"/>
        <v>1955 FAPPE-S</v>
      </c>
      <c r="H1955" s="27"/>
      <c r="I1955" s="77">
        <f>SUM(I1953:I1954)</f>
        <v>0</v>
      </c>
      <c r="J1955" s="77"/>
      <c r="K1955" s="33">
        <f t="shared" ca="1" si="2264"/>
        <v>535013</v>
      </c>
      <c r="L1955" s="33">
        <f t="shared" ca="1" si="2264"/>
        <v>950050</v>
      </c>
      <c r="M1955" s="33">
        <f t="shared" ca="1" si="2264"/>
        <v>1245111</v>
      </c>
      <c r="N1955" s="33">
        <f t="shared" ca="1" si="2264"/>
        <v>1420196</v>
      </c>
      <c r="O1955" s="33">
        <f t="shared" ca="1" si="2264"/>
        <v>1475305</v>
      </c>
      <c r="P1955" s="33">
        <f t="shared" ca="1" si="2264"/>
        <v>1475425</v>
      </c>
      <c r="Q1955" s="33"/>
      <c r="R1955" s="33">
        <f>$I1955</f>
        <v>0</v>
      </c>
      <c r="S1955" s="77">
        <f t="shared" ref="S1955" ca="1" si="2271">SUM(S1953:S1954)</f>
        <v>49166.833333333336</v>
      </c>
      <c r="T1955" s="77">
        <f t="shared" ref="T1955:AX1955" ca="1" si="2272">SUM(T1953:T1954)</f>
        <v>97500.5</v>
      </c>
      <c r="U1955" s="77">
        <f t="shared" ca="1" si="2272"/>
        <v>145001</v>
      </c>
      <c r="V1955" s="77">
        <f t="shared" ca="1" si="2272"/>
        <v>191668.33333333334</v>
      </c>
      <c r="W1955" s="77">
        <f t="shared" ca="1" si="2272"/>
        <v>237502.5</v>
      </c>
      <c r="X1955" s="77">
        <f t="shared" ca="1" si="2272"/>
        <v>282503.5</v>
      </c>
      <c r="Y1955" s="77">
        <f t="shared" ca="1" si="2272"/>
        <v>326671.33333333331</v>
      </c>
      <c r="Z1955" s="77">
        <f t="shared" ca="1" si="2272"/>
        <v>370006</v>
      </c>
      <c r="AA1955" s="77">
        <f t="shared" ca="1" si="2272"/>
        <v>412507.5</v>
      </c>
      <c r="AB1955" s="77">
        <f t="shared" ca="1" si="2272"/>
        <v>454175.83333333331</v>
      </c>
      <c r="AC1955" s="77">
        <f t="shared" ca="1" si="2272"/>
        <v>495011</v>
      </c>
      <c r="AD1955" s="77">
        <f t="shared" ca="1" si="2272"/>
        <v>535013</v>
      </c>
      <c r="AE1955" s="77">
        <f t="shared" ca="1" si="2272"/>
        <v>574181.83333333337</v>
      </c>
      <c r="AF1955" s="77">
        <f t="shared" ca="1" si="2272"/>
        <v>612517.5</v>
      </c>
      <c r="AG1955" s="77">
        <f t="shared" ca="1" si="2272"/>
        <v>650020</v>
      </c>
      <c r="AH1955" s="77">
        <f t="shared" ca="1" si="2272"/>
        <v>686689.33333333337</v>
      </c>
      <c r="AI1955" s="77">
        <f t="shared" ca="1" si="2272"/>
        <v>722525.5</v>
      </c>
      <c r="AJ1955" s="77">
        <f t="shared" ca="1" si="2272"/>
        <v>757528.5</v>
      </c>
      <c r="AK1955" s="77">
        <f t="shared" ca="1" si="2272"/>
        <v>791698.33333333337</v>
      </c>
      <c r="AL1955" s="77">
        <f t="shared" ca="1" si="2272"/>
        <v>825035</v>
      </c>
      <c r="AM1955" s="77">
        <f t="shared" ca="1" si="2272"/>
        <v>857538.5</v>
      </c>
      <c r="AN1955" s="77">
        <f t="shared" ca="1" si="2272"/>
        <v>889208.83333333337</v>
      </c>
      <c r="AO1955" s="77">
        <f t="shared" ca="1" si="2272"/>
        <v>920046</v>
      </c>
      <c r="AP1955" s="77">
        <f t="shared" ca="1" si="2272"/>
        <v>950050</v>
      </c>
      <c r="AQ1955" s="77">
        <f t="shared" ca="1" si="2272"/>
        <v>979220.83333333326</v>
      </c>
      <c r="AR1955" s="77">
        <f t="shared" ca="1" si="2272"/>
        <v>1007558.5</v>
      </c>
      <c r="AS1955" s="77">
        <f t="shared" ca="1" si="2272"/>
        <v>1035063</v>
      </c>
      <c r="AT1955" s="77">
        <f t="shared" ca="1" si="2272"/>
        <v>1061734.3333333333</v>
      </c>
      <c r="AU1955" s="77">
        <f t="shared" ca="1" si="2272"/>
        <v>1087572.5</v>
      </c>
      <c r="AV1955" s="77">
        <f t="shared" ca="1" si="2272"/>
        <v>1112577.5</v>
      </c>
      <c r="AW1955" s="77">
        <f t="shared" ca="1" si="2272"/>
        <v>1136749.3333333333</v>
      </c>
      <c r="AX1955" s="77">
        <f t="shared" ca="1" si="2272"/>
        <v>1160088</v>
      </c>
      <c r="AY1955" s="77">
        <f t="shared" ref="AY1955:CD1955" ca="1" si="2273">SUM(AY1953:AY1954)</f>
        <v>1182593.5</v>
      </c>
      <c r="AZ1955" s="77">
        <f t="shared" ca="1" si="2273"/>
        <v>1204265.8333333333</v>
      </c>
      <c r="BA1955" s="77">
        <f t="shared" ca="1" si="2273"/>
        <v>1225105</v>
      </c>
      <c r="BB1955" s="77">
        <f t="shared" ca="1" si="2273"/>
        <v>1245111</v>
      </c>
      <c r="BC1955" s="77">
        <f t="shared" ca="1" si="2273"/>
        <v>1264283.8333333335</v>
      </c>
      <c r="BD1955" s="77">
        <f t="shared" ca="1" si="2273"/>
        <v>1282623.5</v>
      </c>
      <c r="BE1955" s="77">
        <f t="shared" ca="1" si="2273"/>
        <v>1300130</v>
      </c>
      <c r="BF1955" s="77">
        <f t="shared" ca="1" si="2273"/>
        <v>1316803.3333333335</v>
      </c>
      <c r="BG1955" s="77">
        <f t="shared" ca="1" si="2273"/>
        <v>1332643.5</v>
      </c>
      <c r="BH1955" s="77">
        <f t="shared" ca="1" si="2273"/>
        <v>1347650.5</v>
      </c>
      <c r="BI1955" s="77">
        <f t="shared" ca="1" si="2273"/>
        <v>1361824.3333333335</v>
      </c>
      <c r="BJ1955" s="77">
        <f t="shared" ca="1" si="2273"/>
        <v>1375165</v>
      </c>
      <c r="BK1955" s="77">
        <f t="shared" ca="1" si="2273"/>
        <v>1387672.5</v>
      </c>
      <c r="BL1955" s="77">
        <f t="shared" ca="1" si="2273"/>
        <v>1399346.8333333335</v>
      </c>
      <c r="BM1955" s="77">
        <f t="shared" ca="1" si="2273"/>
        <v>1410188</v>
      </c>
      <c r="BN1955" s="77">
        <f t="shared" ca="1" si="2273"/>
        <v>1420196</v>
      </c>
      <c r="BO1955" s="77">
        <f t="shared" ca="1" si="2273"/>
        <v>1429370.8333333335</v>
      </c>
      <c r="BP1955" s="77">
        <f t="shared" ca="1" si="2273"/>
        <v>1437712.5</v>
      </c>
      <c r="BQ1955" s="77">
        <f t="shared" ca="1" si="2273"/>
        <v>1445221</v>
      </c>
      <c r="BR1955" s="77">
        <f t="shared" ca="1" si="2273"/>
        <v>1451896.3333333333</v>
      </c>
      <c r="BS1955" s="77">
        <f t="shared" ca="1" si="2273"/>
        <v>1457738.5</v>
      </c>
      <c r="BT1955" s="77">
        <f t="shared" ca="1" si="2273"/>
        <v>1462747.5</v>
      </c>
      <c r="BU1955" s="77">
        <f t="shared" ca="1" si="2273"/>
        <v>1466923.3333333333</v>
      </c>
      <c r="BV1955" s="77">
        <f t="shared" ca="1" si="2273"/>
        <v>1470266</v>
      </c>
      <c r="BW1955" s="77">
        <f t="shared" ca="1" si="2273"/>
        <v>1472775.5</v>
      </c>
      <c r="BX1955" s="77">
        <f t="shared" ca="1" si="2273"/>
        <v>1474451.8333333333</v>
      </c>
      <c r="BY1955" s="77">
        <f t="shared" ca="1" si="2273"/>
        <v>1475295</v>
      </c>
      <c r="BZ1955" s="77">
        <f t="shared" ca="1" si="2273"/>
        <v>1475305</v>
      </c>
      <c r="CA1955" s="77">
        <f t="shared" ca="1" si="2273"/>
        <v>1475315</v>
      </c>
      <c r="CB1955" s="77">
        <f t="shared" ca="1" si="2273"/>
        <v>1475325</v>
      </c>
      <c r="CC1955" s="77">
        <f t="shared" ca="1" si="2273"/>
        <v>1475335</v>
      </c>
      <c r="CD1955" s="77">
        <f t="shared" ca="1" si="2273"/>
        <v>1475345</v>
      </c>
      <c r="CE1955" s="77">
        <f t="shared" ref="CE1955:CK1955" ca="1" si="2274">SUM(CE1953:CE1954)</f>
        <v>1475355</v>
      </c>
      <c r="CF1955" s="77">
        <f t="shared" ca="1" si="2274"/>
        <v>1475365</v>
      </c>
      <c r="CG1955" s="77">
        <f t="shared" ca="1" si="2274"/>
        <v>1475375</v>
      </c>
      <c r="CH1955" s="77">
        <f t="shared" ca="1" si="2274"/>
        <v>1475385</v>
      </c>
      <c r="CI1955" s="77">
        <f t="shared" ca="1" si="2274"/>
        <v>1475395</v>
      </c>
      <c r="CJ1955" s="77">
        <f t="shared" ca="1" si="2274"/>
        <v>1475405</v>
      </c>
      <c r="CK1955" s="77">
        <f t="shared" ca="1" si="2274"/>
        <v>1475415</v>
      </c>
      <c r="CL1955" s="77">
        <f t="shared" ref="CL1955" ca="1" si="2275">SUM(CL1953:CL1954)</f>
        <v>1475425</v>
      </c>
    </row>
    <row r="1956" spans="2:90" x14ac:dyDescent="0.4">
      <c r="B1956" s="123"/>
      <c r="D1956" t="s">
        <v>759</v>
      </c>
      <c r="E1956" s="8" t="str">
        <f t="shared" ref="E1956" si="2276">ROW()&amp;" "&amp;D1956</f>
        <v>1956 FAPPE-S</v>
      </c>
      <c r="G1956" t="s">
        <v>244</v>
      </c>
      <c r="H1956" s="27"/>
      <c r="I1956" s="77"/>
      <c r="J1956" s="77"/>
      <c r="K1956" s="33"/>
      <c r="L1956" s="33"/>
      <c r="M1956" s="33"/>
      <c r="N1956" s="33"/>
      <c r="O1956" s="33"/>
      <c r="P1956" s="33"/>
      <c r="R1956" s="33"/>
      <c r="S1956" s="77"/>
      <c r="T1956" s="77"/>
      <c r="U1956" s="77"/>
      <c r="V1956" s="77"/>
      <c r="W1956" s="77"/>
      <c r="X1956" s="77"/>
      <c r="Y1956" s="77"/>
      <c r="Z1956" s="77"/>
      <c r="AA1956" s="77"/>
      <c r="AB1956" s="77"/>
      <c r="AC1956" s="77"/>
      <c r="AD1956" s="77"/>
      <c r="AE1956" s="77"/>
      <c r="AF1956" s="77"/>
      <c r="AG1956" s="77"/>
      <c r="AH1956" s="77"/>
      <c r="AI1956" s="77"/>
      <c r="AJ1956" s="77"/>
      <c r="AK1956" s="77"/>
      <c r="AL1956" s="77"/>
      <c r="AM1956" s="77"/>
      <c r="AN1956" s="77"/>
      <c r="AO1956" s="77"/>
      <c r="AP1956" s="77"/>
      <c r="AQ1956" s="77"/>
      <c r="AR1956" s="77"/>
      <c r="AS1956" s="77"/>
      <c r="AT1956" s="77"/>
      <c r="AU1956" s="77"/>
      <c r="AV1956" s="77"/>
      <c r="AW1956" s="77"/>
      <c r="AX1956" s="77"/>
      <c r="AY1956" s="77"/>
      <c r="AZ1956" s="77"/>
      <c r="BA1956" s="77"/>
      <c r="BB1956" s="77"/>
      <c r="BC1956" s="77"/>
      <c r="BD1956" s="77"/>
      <c r="BE1956" s="77"/>
      <c r="BF1956" s="77"/>
      <c r="BG1956" s="77"/>
      <c r="BH1956" s="77"/>
      <c r="BI1956" s="77"/>
      <c r="BJ1956" s="77"/>
      <c r="BK1956" s="77"/>
      <c r="BL1956" s="77"/>
      <c r="BM1956" s="77"/>
      <c r="BN1956" s="77"/>
      <c r="BO1956" s="77"/>
      <c r="BP1956" s="77"/>
      <c r="BQ1956" s="77"/>
      <c r="BR1956" s="77"/>
      <c r="BS1956" s="77"/>
      <c r="BT1956" s="77"/>
      <c r="BU1956" s="77"/>
      <c r="BV1956" s="77"/>
      <c r="BW1956" s="77"/>
      <c r="BX1956" s="77"/>
      <c r="BY1956" s="77"/>
      <c r="BZ1956" s="77"/>
      <c r="CA1956" s="77"/>
      <c r="CB1956" s="77"/>
      <c r="CC1956" s="77"/>
      <c r="CD1956" s="77"/>
      <c r="CE1956" s="77"/>
      <c r="CF1956" s="77"/>
      <c r="CG1956" s="77"/>
      <c r="CH1956" s="77"/>
      <c r="CI1956" s="77"/>
      <c r="CJ1956" s="77"/>
      <c r="CK1956" s="77"/>
      <c r="CL1956" s="77"/>
    </row>
    <row r="1957" spans="2:90" x14ac:dyDescent="0.4">
      <c r="B1957" s="132" t="str">
        <f>B1930</f>
        <v>(Primary label)</v>
      </c>
      <c r="D1957" t="s">
        <v>759</v>
      </c>
      <c r="E1957" s="8" t="str">
        <f t="shared" si="2201"/>
        <v>1957 FAPPE-S</v>
      </c>
      <c r="G1957" t="s">
        <v>332</v>
      </c>
      <c r="H1957" s="27"/>
      <c r="I1957" s="78"/>
      <c r="J1957" s="78"/>
      <c r="K1957" s="33"/>
      <c r="L1957" s="33"/>
      <c r="M1957" s="33"/>
      <c r="N1957" s="33"/>
      <c r="O1957" s="33"/>
      <c r="P1957" s="33"/>
      <c r="R1957" s="33"/>
      <c r="S1957" s="77"/>
      <c r="T1957" s="77"/>
      <c r="U1957" s="77"/>
      <c r="V1957" s="77"/>
      <c r="W1957" s="77"/>
      <c r="X1957" s="77"/>
      <c r="Y1957" s="77"/>
      <c r="Z1957" s="77"/>
      <c r="AA1957" s="77"/>
      <c r="AB1957" s="77"/>
      <c r="AC1957" s="77"/>
      <c r="AD1957" s="77"/>
      <c r="AE1957" s="77"/>
      <c r="AF1957" s="77"/>
      <c r="AG1957" s="77"/>
      <c r="AH1957" s="77"/>
      <c r="AI1957" s="77"/>
      <c r="AJ1957" s="77"/>
      <c r="AK1957" s="77"/>
      <c r="AL1957" s="77"/>
      <c r="AM1957" s="77"/>
      <c r="AN1957" s="77"/>
      <c r="AO1957" s="77"/>
      <c r="AP1957" s="77"/>
      <c r="AQ1957" s="77"/>
      <c r="AR1957" s="77"/>
      <c r="AS1957" s="77"/>
      <c r="AT1957" s="77"/>
      <c r="AU1957" s="77"/>
      <c r="AV1957" s="77"/>
      <c r="AW1957" s="77"/>
      <c r="AX1957" s="77"/>
      <c r="AY1957" s="77"/>
      <c r="AZ1957" s="77"/>
      <c r="BA1957" s="77"/>
      <c r="BB1957" s="77"/>
      <c r="BC1957" s="77"/>
      <c r="BD1957" s="77"/>
      <c r="BE1957" s="77"/>
      <c r="BF1957" s="77"/>
      <c r="BG1957" s="77"/>
      <c r="BH1957" s="77"/>
      <c r="BI1957" s="77"/>
      <c r="BJ1957" s="77"/>
      <c r="BK1957" s="77"/>
      <c r="BL1957" s="77"/>
      <c r="BM1957" s="77"/>
      <c r="BN1957" s="77"/>
      <c r="BO1957" s="77"/>
      <c r="BP1957" s="77"/>
      <c r="BQ1957" s="77"/>
      <c r="BR1957" s="77"/>
      <c r="BS1957" s="77"/>
      <c r="BT1957" s="77"/>
      <c r="BU1957" s="77"/>
      <c r="BV1957" s="77"/>
      <c r="BW1957" s="77"/>
      <c r="BX1957" s="77"/>
      <c r="BY1957" s="77"/>
      <c r="BZ1957" s="77"/>
      <c r="CA1957" s="77"/>
      <c r="CB1957" s="77"/>
      <c r="CC1957" s="77"/>
      <c r="CD1957" s="77"/>
      <c r="CE1957" s="77"/>
      <c r="CF1957" s="77"/>
      <c r="CG1957" s="77"/>
      <c r="CH1957" s="77"/>
      <c r="CI1957" s="77"/>
      <c r="CJ1957" s="77"/>
      <c r="CK1957" s="77"/>
      <c r="CL1957" s="77"/>
    </row>
    <row r="1958" spans="2:90" x14ac:dyDescent="0.4">
      <c r="B1958" s="132" t="str">
        <f>B1931</f>
        <v>primary unit</v>
      </c>
      <c r="D1958" t="s">
        <v>759</v>
      </c>
      <c r="E1958" s="8" t="str">
        <f>ROW()&amp;" "&amp;D1958</f>
        <v>1958 FAPPE-S</v>
      </c>
      <c r="G1958" t="s">
        <v>332</v>
      </c>
      <c r="H1958" s="27"/>
      <c r="I1958" s="78"/>
      <c r="J1958" s="78"/>
      <c r="K1958" s="33"/>
      <c r="L1958" s="33"/>
      <c r="M1958" s="33"/>
      <c r="N1958" s="33"/>
      <c r="O1958" s="33"/>
      <c r="P1958" s="33"/>
      <c r="R1958" s="33"/>
      <c r="S1958" s="77"/>
      <c r="T1958" s="77"/>
      <c r="U1958" s="77"/>
      <c r="V1958" s="77"/>
      <c r="W1958" s="77"/>
      <c r="X1958" s="77"/>
      <c r="Y1958" s="77"/>
      <c r="Z1958" s="77"/>
      <c r="AA1958" s="77"/>
      <c r="AB1958" s="77"/>
      <c r="AC1958" s="77"/>
      <c r="AD1958" s="77"/>
      <c r="AE1958" s="77"/>
      <c r="AF1958" s="77"/>
      <c r="AG1958" s="77"/>
      <c r="AH1958" s="77"/>
      <c r="AI1958" s="77"/>
      <c r="AJ1958" s="77"/>
      <c r="AK1958" s="77"/>
      <c r="AL1958" s="77"/>
      <c r="AM1958" s="77"/>
      <c r="AN1958" s="77"/>
      <c r="AO1958" s="77"/>
      <c r="AP1958" s="77"/>
      <c r="AQ1958" s="77"/>
      <c r="AR1958" s="77"/>
      <c r="AS1958" s="77"/>
      <c r="AT1958" s="77"/>
      <c r="AU1958" s="77"/>
      <c r="AV1958" s="77"/>
      <c r="AW1958" s="77"/>
      <c r="AX1958" s="77"/>
      <c r="AY1958" s="77"/>
      <c r="AZ1958" s="77"/>
      <c r="BA1958" s="77"/>
      <c r="BB1958" s="77"/>
      <c r="BC1958" s="77"/>
      <c r="BD1958" s="77"/>
      <c r="BE1958" s="77"/>
      <c r="BF1958" s="77"/>
      <c r="BG1958" s="77"/>
      <c r="BH1958" s="77"/>
      <c r="BI1958" s="77"/>
      <c r="BJ1958" s="77"/>
      <c r="BK1958" s="77"/>
      <c r="BL1958" s="77"/>
      <c r="BM1958" s="77"/>
      <c r="BN1958" s="77"/>
      <c r="BO1958" s="77"/>
      <c r="BP1958" s="77"/>
      <c r="BQ1958" s="77"/>
      <c r="BR1958" s="77"/>
      <c r="BS1958" s="77"/>
      <c r="BT1958" s="77"/>
      <c r="BU1958" s="77"/>
      <c r="BV1958" s="77"/>
      <c r="BW1958" s="77"/>
      <c r="BX1958" s="77"/>
      <c r="BY1958" s="77"/>
      <c r="BZ1958" s="77"/>
      <c r="CA1958" s="77"/>
      <c r="CB1958" s="77"/>
      <c r="CC1958" s="77"/>
      <c r="CD1958" s="77"/>
      <c r="CE1958" s="77"/>
      <c r="CF1958" s="77"/>
      <c r="CG1958" s="77"/>
      <c r="CH1958" s="77"/>
      <c r="CI1958" s="77"/>
      <c r="CJ1958" s="77"/>
      <c r="CK1958" s="77"/>
      <c r="CL1958" s="77"/>
    </row>
    <row r="1959" spans="2:90" x14ac:dyDescent="0.4">
      <c r="B1959" s="132" t="str">
        <f>B1932</f>
        <v>Primary revenue driver</v>
      </c>
      <c r="D1959" t="s">
        <v>759</v>
      </c>
      <c r="E1959" s="8" t="str">
        <f t="shared" si="2201"/>
        <v>1959 FAPPE-S</v>
      </c>
      <c r="G1959" t="s">
        <v>332</v>
      </c>
      <c r="K1959" s="53"/>
      <c r="L1959" s="53"/>
      <c r="M1959" s="53"/>
      <c r="N1959" s="53"/>
      <c r="O1959" s="53"/>
      <c r="P1959" s="53"/>
      <c r="R1959" s="24"/>
      <c r="S1959" s="175" t="str">
        <f t="shared" ref="S1959" si="2277">S1932</f>
        <v>S$12</v>
      </c>
      <c r="T1959" s="175" t="str">
        <f t="shared" ref="T1959:AX1959" si="2278">T1932</f>
        <v>T$12</v>
      </c>
      <c r="U1959" s="175" t="str">
        <f t="shared" si="2278"/>
        <v>U$12</v>
      </c>
      <c r="V1959" s="175" t="str">
        <f t="shared" si="2278"/>
        <v>V$12</v>
      </c>
      <c r="W1959" s="175" t="str">
        <f t="shared" si="2278"/>
        <v>W$12</v>
      </c>
      <c r="X1959" s="175" t="str">
        <f t="shared" si="2278"/>
        <v>X$12</v>
      </c>
      <c r="Y1959" s="175" t="str">
        <f t="shared" si="2278"/>
        <v>Y$12</v>
      </c>
      <c r="Z1959" s="175" t="str">
        <f t="shared" si="2278"/>
        <v>Z$12</v>
      </c>
      <c r="AA1959" s="175" t="str">
        <f t="shared" si="2278"/>
        <v>AA$12</v>
      </c>
      <c r="AB1959" s="175" t="str">
        <f t="shared" si="2278"/>
        <v>AB$12</v>
      </c>
      <c r="AC1959" s="175" t="str">
        <f t="shared" si="2278"/>
        <v>AC$12</v>
      </c>
      <c r="AD1959" s="175" t="str">
        <f t="shared" si="2278"/>
        <v>AD$12</v>
      </c>
      <c r="AE1959" s="175" t="str">
        <f t="shared" si="2278"/>
        <v>AE$12</v>
      </c>
      <c r="AF1959" s="175" t="str">
        <f t="shared" si="2278"/>
        <v>AF$12</v>
      </c>
      <c r="AG1959" s="175" t="str">
        <f t="shared" si="2278"/>
        <v>AG$12</v>
      </c>
      <c r="AH1959" s="175" t="str">
        <f t="shared" si="2278"/>
        <v>AH$12</v>
      </c>
      <c r="AI1959" s="175" t="str">
        <f t="shared" si="2278"/>
        <v>AI$12</v>
      </c>
      <c r="AJ1959" s="175" t="str">
        <f t="shared" si="2278"/>
        <v>AJ$12</v>
      </c>
      <c r="AK1959" s="175" t="str">
        <f t="shared" si="2278"/>
        <v>AK$12</v>
      </c>
      <c r="AL1959" s="175" t="str">
        <f t="shared" si="2278"/>
        <v>AL$12</v>
      </c>
      <c r="AM1959" s="175" t="str">
        <f t="shared" si="2278"/>
        <v>AM$12</v>
      </c>
      <c r="AN1959" s="175" t="str">
        <f t="shared" si="2278"/>
        <v>AN$12</v>
      </c>
      <c r="AO1959" s="175" t="str">
        <f t="shared" si="2278"/>
        <v>AO$12</v>
      </c>
      <c r="AP1959" s="175" t="str">
        <f t="shared" si="2278"/>
        <v>AP$12</v>
      </c>
      <c r="AQ1959" s="175" t="str">
        <f t="shared" si="2278"/>
        <v>AQ$12</v>
      </c>
      <c r="AR1959" s="175" t="str">
        <f t="shared" si="2278"/>
        <v>AR$12</v>
      </c>
      <c r="AS1959" s="175" t="str">
        <f t="shared" si="2278"/>
        <v>AS$12</v>
      </c>
      <c r="AT1959" s="175" t="str">
        <f t="shared" si="2278"/>
        <v>AT$12</v>
      </c>
      <c r="AU1959" s="175" t="str">
        <f t="shared" si="2278"/>
        <v>AU$12</v>
      </c>
      <c r="AV1959" s="175" t="str">
        <f t="shared" si="2278"/>
        <v>AV$12</v>
      </c>
      <c r="AW1959" s="175" t="str">
        <f t="shared" si="2278"/>
        <v>AW$12</v>
      </c>
      <c r="AX1959" s="175" t="str">
        <f t="shared" si="2278"/>
        <v>AX$12</v>
      </c>
      <c r="AY1959" s="175" t="str">
        <f t="shared" ref="AY1959:CD1959" si="2279">AY1932</f>
        <v>AY$12</v>
      </c>
      <c r="AZ1959" s="175" t="str">
        <f t="shared" si="2279"/>
        <v>AZ$12</v>
      </c>
      <c r="BA1959" s="175" t="str">
        <f t="shared" si="2279"/>
        <v>BA$12</v>
      </c>
      <c r="BB1959" s="175" t="str">
        <f t="shared" si="2279"/>
        <v>BB$12</v>
      </c>
      <c r="BC1959" s="175" t="str">
        <f t="shared" si="2279"/>
        <v>BC$12</v>
      </c>
      <c r="BD1959" s="175" t="str">
        <f t="shared" si="2279"/>
        <v>BD$12</v>
      </c>
      <c r="BE1959" s="175" t="str">
        <f t="shared" si="2279"/>
        <v>BE$12</v>
      </c>
      <c r="BF1959" s="175" t="str">
        <f t="shared" si="2279"/>
        <v>BF$12</v>
      </c>
      <c r="BG1959" s="175" t="str">
        <f t="shared" si="2279"/>
        <v>BG$12</v>
      </c>
      <c r="BH1959" s="175" t="str">
        <f t="shared" si="2279"/>
        <v>BH$12</v>
      </c>
      <c r="BI1959" s="175" t="str">
        <f t="shared" si="2279"/>
        <v>BI$12</v>
      </c>
      <c r="BJ1959" s="175" t="str">
        <f t="shared" si="2279"/>
        <v>BJ$12</v>
      </c>
      <c r="BK1959" s="175" t="str">
        <f t="shared" si="2279"/>
        <v>BK$12</v>
      </c>
      <c r="BL1959" s="175" t="str">
        <f t="shared" si="2279"/>
        <v>BL$12</v>
      </c>
      <c r="BM1959" s="175" t="str">
        <f t="shared" si="2279"/>
        <v>BM$12</v>
      </c>
      <c r="BN1959" s="175" t="str">
        <f t="shared" si="2279"/>
        <v>BN$12</v>
      </c>
      <c r="BO1959" s="175" t="str">
        <f t="shared" si="2279"/>
        <v>BO$12</v>
      </c>
      <c r="BP1959" s="175" t="str">
        <f t="shared" si="2279"/>
        <v>BP$12</v>
      </c>
      <c r="BQ1959" s="175" t="str">
        <f t="shared" si="2279"/>
        <v>BQ$12</v>
      </c>
      <c r="BR1959" s="175" t="str">
        <f t="shared" si="2279"/>
        <v>BR$12</v>
      </c>
      <c r="BS1959" s="175" t="str">
        <f t="shared" si="2279"/>
        <v>BS$12</v>
      </c>
      <c r="BT1959" s="175" t="str">
        <f t="shared" si="2279"/>
        <v>BT$12</v>
      </c>
      <c r="BU1959" s="175" t="str">
        <f t="shared" si="2279"/>
        <v>BU$12</v>
      </c>
      <c r="BV1959" s="175" t="str">
        <f t="shared" si="2279"/>
        <v>BV$12</v>
      </c>
      <c r="BW1959" s="175" t="str">
        <f t="shared" si="2279"/>
        <v>BW$12</v>
      </c>
      <c r="BX1959" s="175" t="str">
        <f t="shared" si="2279"/>
        <v>BX$12</v>
      </c>
      <c r="BY1959" s="175" t="str">
        <f t="shared" si="2279"/>
        <v>BY$12</v>
      </c>
      <c r="BZ1959" s="175" t="str">
        <f t="shared" si="2279"/>
        <v>BZ$12</v>
      </c>
      <c r="CA1959" s="175" t="str">
        <f t="shared" si="2279"/>
        <v>CA$12</v>
      </c>
      <c r="CB1959" s="175" t="str">
        <f t="shared" si="2279"/>
        <v>CB$12</v>
      </c>
      <c r="CC1959" s="175" t="str">
        <f t="shared" si="2279"/>
        <v>CC$12</v>
      </c>
      <c r="CD1959" s="175" t="str">
        <f t="shared" si="2279"/>
        <v>CD$12</v>
      </c>
      <c r="CE1959" s="175" t="str">
        <f t="shared" ref="CE1959:CK1959" si="2280">CE1932</f>
        <v>CE$12</v>
      </c>
      <c r="CF1959" s="175" t="str">
        <f t="shared" si="2280"/>
        <v>CF$12</v>
      </c>
      <c r="CG1959" s="175" t="str">
        <f t="shared" si="2280"/>
        <v>CG$12</v>
      </c>
      <c r="CH1959" s="175" t="str">
        <f t="shared" si="2280"/>
        <v>CH$12</v>
      </c>
      <c r="CI1959" s="175" t="str">
        <f t="shared" si="2280"/>
        <v>CI$12</v>
      </c>
      <c r="CJ1959" s="175" t="str">
        <f t="shared" si="2280"/>
        <v>CJ$12</v>
      </c>
      <c r="CK1959" s="175" t="str">
        <f t="shared" si="2280"/>
        <v>CK$12</v>
      </c>
      <c r="CL1959" s="175" t="str">
        <f t="shared" ref="CL1959" si="2281">CL1932</f>
        <v>CL$12</v>
      </c>
    </row>
    <row r="1960" spans="2:90" x14ac:dyDescent="0.4">
      <c r="B1960" s="132" t="str">
        <f>B1933</f>
        <v>Primary volume driver</v>
      </c>
      <c r="D1960" t="s">
        <v>759</v>
      </c>
      <c r="E1960" s="8" t="str">
        <f t="shared" si="2201"/>
        <v>1960 FAPPE-S</v>
      </c>
      <c r="G1960" t="s">
        <v>332</v>
      </c>
      <c r="H1960" s="12"/>
      <c r="I1960" s="60"/>
      <c r="J1960" s="60"/>
      <c r="K1960" s="15"/>
      <c r="L1960" s="15"/>
      <c r="M1960" s="15"/>
      <c r="N1960" s="15"/>
      <c r="O1960" s="15"/>
      <c r="P1960" s="15"/>
      <c r="R1960" s="15"/>
      <c r="S1960" s="175" t="str">
        <f t="shared" ref="S1960" si="2282">S1933</f>
        <v>S$13</v>
      </c>
      <c r="T1960" s="175" t="str">
        <f t="shared" ref="T1960:AX1960" si="2283">T1933</f>
        <v>T$13</v>
      </c>
      <c r="U1960" s="175" t="str">
        <f t="shared" si="2283"/>
        <v>U$13</v>
      </c>
      <c r="V1960" s="175" t="str">
        <f t="shared" si="2283"/>
        <v>V$13</v>
      </c>
      <c r="W1960" s="175" t="str">
        <f t="shared" si="2283"/>
        <v>W$13</v>
      </c>
      <c r="X1960" s="175" t="str">
        <f t="shared" si="2283"/>
        <v>X$13</v>
      </c>
      <c r="Y1960" s="175" t="str">
        <f t="shared" si="2283"/>
        <v>Y$13</v>
      </c>
      <c r="Z1960" s="175" t="str">
        <f t="shared" si="2283"/>
        <v>Z$13</v>
      </c>
      <c r="AA1960" s="175" t="str">
        <f t="shared" si="2283"/>
        <v>AA$13</v>
      </c>
      <c r="AB1960" s="175" t="str">
        <f t="shared" si="2283"/>
        <v>AB$13</v>
      </c>
      <c r="AC1960" s="175" t="str">
        <f t="shared" si="2283"/>
        <v>AC$13</v>
      </c>
      <c r="AD1960" s="175" t="str">
        <f t="shared" si="2283"/>
        <v>AD$13</v>
      </c>
      <c r="AE1960" s="175" t="str">
        <f t="shared" si="2283"/>
        <v>AE$13</v>
      </c>
      <c r="AF1960" s="175" t="str">
        <f t="shared" si="2283"/>
        <v>AF$13</v>
      </c>
      <c r="AG1960" s="175" t="str">
        <f t="shared" si="2283"/>
        <v>AG$13</v>
      </c>
      <c r="AH1960" s="175" t="str">
        <f t="shared" si="2283"/>
        <v>AH$13</v>
      </c>
      <c r="AI1960" s="175" t="str">
        <f t="shared" si="2283"/>
        <v>AI$13</v>
      </c>
      <c r="AJ1960" s="175" t="str">
        <f t="shared" si="2283"/>
        <v>AJ$13</v>
      </c>
      <c r="AK1960" s="175" t="str">
        <f t="shared" si="2283"/>
        <v>AK$13</v>
      </c>
      <c r="AL1960" s="175" t="str">
        <f t="shared" si="2283"/>
        <v>AL$13</v>
      </c>
      <c r="AM1960" s="175" t="str">
        <f t="shared" si="2283"/>
        <v>AM$13</v>
      </c>
      <c r="AN1960" s="175" t="str">
        <f t="shared" si="2283"/>
        <v>AN$13</v>
      </c>
      <c r="AO1960" s="175" t="str">
        <f t="shared" si="2283"/>
        <v>AO$13</v>
      </c>
      <c r="AP1960" s="175" t="str">
        <f t="shared" si="2283"/>
        <v>AP$13</v>
      </c>
      <c r="AQ1960" s="175" t="str">
        <f t="shared" si="2283"/>
        <v>AQ$13</v>
      </c>
      <c r="AR1960" s="175" t="str">
        <f t="shared" si="2283"/>
        <v>AR$13</v>
      </c>
      <c r="AS1960" s="175" t="str">
        <f t="shared" si="2283"/>
        <v>AS$13</v>
      </c>
      <c r="AT1960" s="175" t="str">
        <f t="shared" si="2283"/>
        <v>AT$13</v>
      </c>
      <c r="AU1960" s="175" t="str">
        <f t="shared" si="2283"/>
        <v>AU$13</v>
      </c>
      <c r="AV1960" s="175" t="str">
        <f t="shared" si="2283"/>
        <v>AV$13</v>
      </c>
      <c r="AW1960" s="175" t="str">
        <f t="shared" si="2283"/>
        <v>AW$13</v>
      </c>
      <c r="AX1960" s="175" t="str">
        <f t="shared" si="2283"/>
        <v>AX$13</v>
      </c>
      <c r="AY1960" s="175" t="str">
        <f t="shared" ref="AY1960:CD1960" si="2284">AY1933</f>
        <v>AY$13</v>
      </c>
      <c r="AZ1960" s="175" t="str">
        <f t="shared" si="2284"/>
        <v>AZ$13</v>
      </c>
      <c r="BA1960" s="175" t="str">
        <f t="shared" si="2284"/>
        <v>BA$13</v>
      </c>
      <c r="BB1960" s="175" t="str">
        <f t="shared" si="2284"/>
        <v>BB$13</v>
      </c>
      <c r="BC1960" s="175" t="str">
        <f t="shared" si="2284"/>
        <v>BC$13</v>
      </c>
      <c r="BD1960" s="175" t="str">
        <f t="shared" si="2284"/>
        <v>BD$13</v>
      </c>
      <c r="BE1960" s="175" t="str">
        <f t="shared" si="2284"/>
        <v>BE$13</v>
      </c>
      <c r="BF1960" s="175" t="str">
        <f t="shared" si="2284"/>
        <v>BF$13</v>
      </c>
      <c r="BG1960" s="175" t="str">
        <f t="shared" si="2284"/>
        <v>BG$13</v>
      </c>
      <c r="BH1960" s="175" t="str">
        <f t="shared" si="2284"/>
        <v>BH$13</v>
      </c>
      <c r="BI1960" s="175" t="str">
        <f t="shared" si="2284"/>
        <v>BI$13</v>
      </c>
      <c r="BJ1960" s="175" t="str">
        <f t="shared" si="2284"/>
        <v>BJ$13</v>
      </c>
      <c r="BK1960" s="175" t="str">
        <f t="shared" si="2284"/>
        <v>BK$13</v>
      </c>
      <c r="BL1960" s="175" t="str">
        <f t="shared" si="2284"/>
        <v>BL$13</v>
      </c>
      <c r="BM1960" s="175" t="str">
        <f t="shared" si="2284"/>
        <v>BM$13</v>
      </c>
      <c r="BN1960" s="175" t="str">
        <f t="shared" si="2284"/>
        <v>BN$13</v>
      </c>
      <c r="BO1960" s="175" t="str">
        <f t="shared" si="2284"/>
        <v>BO$13</v>
      </c>
      <c r="BP1960" s="175" t="str">
        <f t="shared" si="2284"/>
        <v>BP$13</v>
      </c>
      <c r="BQ1960" s="175" t="str">
        <f t="shared" si="2284"/>
        <v>BQ$13</v>
      </c>
      <c r="BR1960" s="175" t="str">
        <f t="shared" si="2284"/>
        <v>BR$13</v>
      </c>
      <c r="BS1960" s="175" t="str">
        <f t="shared" si="2284"/>
        <v>BS$13</v>
      </c>
      <c r="BT1960" s="175" t="str">
        <f t="shared" si="2284"/>
        <v>BT$13</v>
      </c>
      <c r="BU1960" s="175" t="str">
        <f t="shared" si="2284"/>
        <v>BU$13</v>
      </c>
      <c r="BV1960" s="175" t="str">
        <f t="shared" si="2284"/>
        <v>BV$13</v>
      </c>
      <c r="BW1960" s="175" t="str">
        <f t="shared" si="2284"/>
        <v>BW$13</v>
      </c>
      <c r="BX1960" s="175" t="str">
        <f t="shared" si="2284"/>
        <v>BX$13</v>
      </c>
      <c r="BY1960" s="175" t="str">
        <f t="shared" si="2284"/>
        <v>BY$13</v>
      </c>
      <c r="BZ1960" s="175" t="str">
        <f t="shared" si="2284"/>
        <v>BZ$13</v>
      </c>
      <c r="CA1960" s="175" t="str">
        <f t="shared" si="2284"/>
        <v>CA$13</v>
      </c>
      <c r="CB1960" s="175" t="str">
        <f t="shared" si="2284"/>
        <v>CB$13</v>
      </c>
      <c r="CC1960" s="175" t="str">
        <f t="shared" si="2284"/>
        <v>CC$13</v>
      </c>
      <c r="CD1960" s="175" t="str">
        <f t="shared" si="2284"/>
        <v>CD$13</v>
      </c>
      <c r="CE1960" s="175" t="str">
        <f t="shared" ref="CE1960:CK1960" si="2285">CE1933</f>
        <v>CE$13</v>
      </c>
      <c r="CF1960" s="175" t="str">
        <f t="shared" si="2285"/>
        <v>CF$13</v>
      </c>
      <c r="CG1960" s="175" t="str">
        <f t="shared" si="2285"/>
        <v>CG$13</v>
      </c>
      <c r="CH1960" s="175" t="str">
        <f t="shared" si="2285"/>
        <v>CH$13</v>
      </c>
      <c r="CI1960" s="175" t="str">
        <f t="shared" si="2285"/>
        <v>CI$13</v>
      </c>
      <c r="CJ1960" s="175" t="str">
        <f t="shared" si="2285"/>
        <v>CJ$13</v>
      </c>
      <c r="CK1960" s="175" t="str">
        <f t="shared" si="2285"/>
        <v>CK$13</v>
      </c>
      <c r="CL1960" s="175" t="str">
        <f t="shared" ref="CL1960" si="2286">CL1933</f>
        <v>CL$13</v>
      </c>
    </row>
    <row r="1961" spans="2:90" x14ac:dyDescent="0.4">
      <c r="B1961" s="187" t="str">
        <f>B1938</f>
        <v>Volume driven secondary PP&amp;E:</v>
      </c>
      <c r="D1961" t="s">
        <v>759</v>
      </c>
      <c r="E1961" s="8" t="str">
        <f t="shared" ref="E1961:E1964" si="2287">ROW()&amp;" "&amp;D1961</f>
        <v>1961 FAPPE-S</v>
      </c>
      <c r="G1961" t="s">
        <v>332</v>
      </c>
      <c r="H1961" s="12"/>
      <c r="I1961" s="60"/>
      <c r="J1961" s="60"/>
      <c r="K1961" s="15"/>
      <c r="L1961" s="15"/>
      <c r="M1961" s="15"/>
      <c r="N1961" s="15"/>
      <c r="O1961" s="15"/>
      <c r="P1961" s="15"/>
      <c r="R1961" s="15"/>
      <c r="S1961" s="175">
        <f t="shared" ref="S1961" si="2288">S1934</f>
        <v>0</v>
      </c>
      <c r="T1961" s="175">
        <f t="shared" ref="T1961:AX1961" si="2289">T1934</f>
        <v>0</v>
      </c>
      <c r="U1961" s="175">
        <f t="shared" si="2289"/>
        <v>0</v>
      </c>
      <c r="V1961" s="175">
        <f t="shared" si="2289"/>
        <v>0</v>
      </c>
      <c r="W1961" s="175">
        <f t="shared" si="2289"/>
        <v>0</v>
      </c>
      <c r="X1961" s="175">
        <f t="shared" si="2289"/>
        <v>0</v>
      </c>
      <c r="Y1961" s="175">
        <f t="shared" si="2289"/>
        <v>0</v>
      </c>
      <c r="Z1961" s="175">
        <f t="shared" si="2289"/>
        <v>0</v>
      </c>
      <c r="AA1961" s="175">
        <f t="shared" si="2289"/>
        <v>0</v>
      </c>
      <c r="AB1961" s="175">
        <f t="shared" si="2289"/>
        <v>0</v>
      </c>
      <c r="AC1961" s="175">
        <f t="shared" si="2289"/>
        <v>0</v>
      </c>
      <c r="AD1961" s="175">
        <f t="shared" si="2289"/>
        <v>0</v>
      </c>
      <c r="AE1961" s="175">
        <f t="shared" si="2289"/>
        <v>0</v>
      </c>
      <c r="AF1961" s="175">
        <f t="shared" si="2289"/>
        <v>0</v>
      </c>
      <c r="AG1961" s="175">
        <f t="shared" si="2289"/>
        <v>0</v>
      </c>
      <c r="AH1961" s="175">
        <f t="shared" si="2289"/>
        <v>0</v>
      </c>
      <c r="AI1961" s="175">
        <f t="shared" si="2289"/>
        <v>0</v>
      </c>
      <c r="AJ1961" s="175">
        <f t="shared" si="2289"/>
        <v>0</v>
      </c>
      <c r="AK1961" s="175">
        <f t="shared" si="2289"/>
        <v>0</v>
      </c>
      <c r="AL1961" s="175">
        <f t="shared" si="2289"/>
        <v>0</v>
      </c>
      <c r="AM1961" s="175">
        <f t="shared" si="2289"/>
        <v>0</v>
      </c>
      <c r="AN1961" s="175">
        <f t="shared" si="2289"/>
        <v>0</v>
      </c>
      <c r="AO1961" s="175">
        <f t="shared" si="2289"/>
        <v>0</v>
      </c>
      <c r="AP1961" s="175">
        <f t="shared" si="2289"/>
        <v>0</v>
      </c>
      <c r="AQ1961" s="175">
        <f t="shared" si="2289"/>
        <v>0</v>
      </c>
      <c r="AR1961" s="175">
        <f t="shared" si="2289"/>
        <v>0</v>
      </c>
      <c r="AS1961" s="175">
        <f t="shared" si="2289"/>
        <v>0</v>
      </c>
      <c r="AT1961" s="175">
        <f t="shared" si="2289"/>
        <v>0</v>
      </c>
      <c r="AU1961" s="175">
        <f t="shared" si="2289"/>
        <v>0</v>
      </c>
      <c r="AV1961" s="175">
        <f t="shared" si="2289"/>
        <v>0</v>
      </c>
      <c r="AW1961" s="175">
        <f t="shared" si="2289"/>
        <v>0</v>
      </c>
      <c r="AX1961" s="175">
        <f t="shared" si="2289"/>
        <v>0</v>
      </c>
      <c r="AY1961" s="175">
        <f t="shared" ref="AY1961:CD1961" si="2290">AY1934</f>
        <v>0</v>
      </c>
      <c r="AZ1961" s="175">
        <f t="shared" si="2290"/>
        <v>0</v>
      </c>
      <c r="BA1961" s="175">
        <f t="shared" si="2290"/>
        <v>0</v>
      </c>
      <c r="BB1961" s="175">
        <f t="shared" si="2290"/>
        <v>0</v>
      </c>
      <c r="BC1961" s="175">
        <f t="shared" si="2290"/>
        <v>0</v>
      </c>
      <c r="BD1961" s="175">
        <f t="shared" si="2290"/>
        <v>0</v>
      </c>
      <c r="BE1961" s="175">
        <f t="shared" si="2290"/>
        <v>0</v>
      </c>
      <c r="BF1961" s="175">
        <f t="shared" si="2290"/>
        <v>0</v>
      </c>
      <c r="BG1961" s="175">
        <f t="shared" si="2290"/>
        <v>0</v>
      </c>
      <c r="BH1961" s="175">
        <f t="shared" si="2290"/>
        <v>0</v>
      </c>
      <c r="BI1961" s="175">
        <f t="shared" si="2290"/>
        <v>0</v>
      </c>
      <c r="BJ1961" s="175">
        <f t="shared" si="2290"/>
        <v>0</v>
      </c>
      <c r="BK1961" s="175">
        <f t="shared" si="2290"/>
        <v>0</v>
      </c>
      <c r="BL1961" s="175">
        <f t="shared" si="2290"/>
        <v>0</v>
      </c>
      <c r="BM1961" s="175">
        <f t="shared" si="2290"/>
        <v>0</v>
      </c>
      <c r="BN1961" s="175">
        <f t="shared" si="2290"/>
        <v>0</v>
      </c>
      <c r="BO1961" s="175">
        <f t="shared" si="2290"/>
        <v>0</v>
      </c>
      <c r="BP1961" s="175">
        <f t="shared" si="2290"/>
        <v>0</v>
      </c>
      <c r="BQ1961" s="175">
        <f t="shared" si="2290"/>
        <v>0</v>
      </c>
      <c r="BR1961" s="175">
        <f t="shared" si="2290"/>
        <v>0</v>
      </c>
      <c r="BS1961" s="175">
        <f t="shared" si="2290"/>
        <v>0</v>
      </c>
      <c r="BT1961" s="175">
        <f t="shared" si="2290"/>
        <v>0</v>
      </c>
      <c r="BU1961" s="175">
        <f t="shared" si="2290"/>
        <v>0</v>
      </c>
      <c r="BV1961" s="175">
        <f t="shared" si="2290"/>
        <v>0</v>
      </c>
      <c r="BW1961" s="175">
        <f t="shared" si="2290"/>
        <v>0</v>
      </c>
      <c r="BX1961" s="175">
        <f t="shared" si="2290"/>
        <v>0</v>
      </c>
      <c r="BY1961" s="175">
        <f t="shared" si="2290"/>
        <v>0</v>
      </c>
      <c r="BZ1961" s="175">
        <f t="shared" si="2290"/>
        <v>0</v>
      </c>
      <c r="CA1961" s="175">
        <f t="shared" si="2290"/>
        <v>0</v>
      </c>
      <c r="CB1961" s="175">
        <f t="shared" si="2290"/>
        <v>0</v>
      </c>
      <c r="CC1961" s="175">
        <f t="shared" si="2290"/>
        <v>0</v>
      </c>
      <c r="CD1961" s="175">
        <f t="shared" si="2290"/>
        <v>0</v>
      </c>
      <c r="CE1961" s="175">
        <f t="shared" ref="CE1961:CK1961" si="2291">CE1934</f>
        <v>0</v>
      </c>
      <c r="CF1961" s="175">
        <f t="shared" si="2291"/>
        <v>0</v>
      </c>
      <c r="CG1961" s="175">
        <f t="shared" si="2291"/>
        <v>0</v>
      </c>
      <c r="CH1961" s="175">
        <f t="shared" si="2291"/>
        <v>0</v>
      </c>
      <c r="CI1961" s="175">
        <f t="shared" si="2291"/>
        <v>0</v>
      </c>
      <c r="CJ1961" s="175">
        <f t="shared" si="2291"/>
        <v>0</v>
      </c>
      <c r="CK1961" s="175">
        <f t="shared" si="2291"/>
        <v>0</v>
      </c>
      <c r="CL1961" s="175">
        <f t="shared" ref="CL1961" si="2292">CL1934</f>
        <v>0</v>
      </c>
    </row>
    <row r="1962" spans="2:90" x14ac:dyDescent="0.4">
      <c r="B1962" s="235" t="str">
        <f>IFERROR(SUBSTITUTE(TRIM(MID(B1938, SEARCH("-", B1938) + 1, LEN(B1938))),":",""),"no unit")</f>
        <v>no unit</v>
      </c>
      <c r="D1962" t="s">
        <v>759</v>
      </c>
      <c r="E1962" s="8" t="str">
        <f t="shared" ref="E1962" si="2293">ROW()&amp;" "&amp;D1962</f>
        <v>1962 FAPPE-S</v>
      </c>
      <c r="G1962" t="s">
        <v>332</v>
      </c>
      <c r="H1962" s="12"/>
      <c r="I1962" s="60"/>
      <c r="J1962" s="60"/>
      <c r="K1962" s="15"/>
      <c r="L1962" s="15"/>
      <c r="M1962" s="15"/>
      <c r="N1962" s="15"/>
      <c r="O1962" s="15"/>
      <c r="P1962" s="15"/>
      <c r="R1962" s="15"/>
      <c r="S1962" s="175"/>
      <c r="T1962" s="175"/>
      <c r="U1962" s="175"/>
      <c r="V1962" s="175"/>
      <c r="W1962" s="175"/>
      <c r="X1962" s="175"/>
      <c r="Y1962" s="175"/>
      <c r="Z1962" s="175"/>
      <c r="AA1962" s="175"/>
      <c r="AB1962" s="175"/>
      <c r="AC1962" s="175"/>
      <c r="AD1962" s="175"/>
      <c r="AE1962" s="175"/>
      <c r="AF1962" s="175"/>
      <c r="AG1962" s="175"/>
      <c r="AH1962" s="175"/>
      <c r="AI1962" s="175"/>
      <c r="AJ1962" s="175"/>
      <c r="AK1962" s="175"/>
      <c r="AL1962" s="175"/>
      <c r="AM1962" s="175"/>
      <c r="AN1962" s="175"/>
      <c r="AO1962" s="175"/>
      <c r="AP1962" s="175"/>
      <c r="AQ1962" s="175"/>
      <c r="AR1962" s="175"/>
      <c r="AS1962" s="175"/>
      <c r="AT1962" s="175"/>
      <c r="AU1962" s="175"/>
      <c r="AV1962" s="175"/>
      <c r="AW1962" s="175"/>
      <c r="AX1962" s="175"/>
      <c r="AY1962" s="175"/>
      <c r="AZ1962" s="175"/>
      <c r="BA1962" s="175"/>
      <c r="BB1962" s="175"/>
      <c r="BC1962" s="175"/>
      <c r="BD1962" s="175"/>
      <c r="BE1962" s="175"/>
      <c r="BF1962" s="175"/>
      <c r="BG1962" s="175"/>
      <c r="BH1962" s="175"/>
      <c r="BI1962" s="175"/>
      <c r="BJ1962" s="175"/>
      <c r="BK1962" s="175"/>
      <c r="BL1962" s="175"/>
      <c r="BM1962" s="175"/>
      <c r="BN1962" s="175"/>
      <c r="BO1962" s="175"/>
      <c r="BP1962" s="175"/>
      <c r="BQ1962" s="175"/>
      <c r="BR1962" s="175"/>
      <c r="BS1962" s="175"/>
      <c r="BT1962" s="175"/>
      <c r="BU1962" s="175"/>
      <c r="BV1962" s="175"/>
      <c r="BW1962" s="175"/>
      <c r="BX1962" s="175"/>
      <c r="BY1962" s="175"/>
      <c r="BZ1962" s="175"/>
      <c r="CA1962" s="175"/>
      <c r="CB1962" s="175"/>
      <c r="CC1962" s="175"/>
      <c r="CD1962" s="175"/>
      <c r="CE1962" s="175"/>
      <c r="CF1962" s="175"/>
      <c r="CG1962" s="175"/>
      <c r="CH1962" s="175"/>
      <c r="CI1962" s="175"/>
      <c r="CJ1962" s="175"/>
      <c r="CK1962" s="175"/>
      <c r="CL1962" s="175"/>
    </row>
    <row r="1963" spans="2:90" x14ac:dyDescent="0.4">
      <c r="B1963" s="187" t="str">
        <f>B1936</f>
        <v>Secondary revenue driver</v>
      </c>
      <c r="D1963" t="s">
        <v>759</v>
      </c>
      <c r="E1963" s="8" t="str">
        <f t="shared" si="2287"/>
        <v>1963 FAPPE-S</v>
      </c>
      <c r="G1963" t="s">
        <v>332</v>
      </c>
      <c r="H1963" s="90"/>
      <c r="I1963" s="209"/>
      <c r="J1963" s="209"/>
      <c r="K1963" s="210"/>
      <c r="L1963" s="210"/>
      <c r="M1963" s="210"/>
      <c r="N1963" s="210"/>
      <c r="O1963" s="210"/>
      <c r="P1963" s="210"/>
      <c r="R1963" s="210"/>
      <c r="S1963" s="4" t="str">
        <f t="shared" ref="S1963" si="2294">ADDRESS(ROW(S1955),COLUMN(S1955),2)</f>
        <v>S$1955</v>
      </c>
      <c r="T1963" s="4" t="str">
        <f t="shared" ref="T1963:AX1963" si="2295">ADDRESS(ROW(T1955),COLUMN(T1955),2)</f>
        <v>T$1955</v>
      </c>
      <c r="U1963" s="4" t="str">
        <f t="shared" si="2295"/>
        <v>U$1955</v>
      </c>
      <c r="V1963" s="4" t="str">
        <f t="shared" si="2295"/>
        <v>V$1955</v>
      </c>
      <c r="W1963" s="4" t="str">
        <f t="shared" si="2295"/>
        <v>W$1955</v>
      </c>
      <c r="X1963" s="4" t="str">
        <f t="shared" si="2295"/>
        <v>X$1955</v>
      </c>
      <c r="Y1963" s="4" t="str">
        <f t="shared" si="2295"/>
        <v>Y$1955</v>
      </c>
      <c r="Z1963" s="4" t="str">
        <f t="shared" si="2295"/>
        <v>Z$1955</v>
      </c>
      <c r="AA1963" s="4" t="str">
        <f t="shared" si="2295"/>
        <v>AA$1955</v>
      </c>
      <c r="AB1963" s="4" t="str">
        <f t="shared" si="2295"/>
        <v>AB$1955</v>
      </c>
      <c r="AC1963" s="4" t="str">
        <f t="shared" si="2295"/>
        <v>AC$1955</v>
      </c>
      <c r="AD1963" s="4" t="str">
        <f t="shared" si="2295"/>
        <v>AD$1955</v>
      </c>
      <c r="AE1963" s="4" t="str">
        <f t="shared" si="2295"/>
        <v>AE$1955</v>
      </c>
      <c r="AF1963" s="4" t="str">
        <f t="shared" si="2295"/>
        <v>AF$1955</v>
      </c>
      <c r="AG1963" s="4" t="str">
        <f t="shared" si="2295"/>
        <v>AG$1955</v>
      </c>
      <c r="AH1963" s="4" t="str">
        <f t="shared" si="2295"/>
        <v>AH$1955</v>
      </c>
      <c r="AI1963" s="4" t="str">
        <f t="shared" si="2295"/>
        <v>AI$1955</v>
      </c>
      <c r="AJ1963" s="4" t="str">
        <f t="shared" si="2295"/>
        <v>AJ$1955</v>
      </c>
      <c r="AK1963" s="4" t="str">
        <f t="shared" si="2295"/>
        <v>AK$1955</v>
      </c>
      <c r="AL1963" s="4" t="str">
        <f t="shared" si="2295"/>
        <v>AL$1955</v>
      </c>
      <c r="AM1963" s="4" t="str">
        <f t="shared" si="2295"/>
        <v>AM$1955</v>
      </c>
      <c r="AN1963" s="4" t="str">
        <f t="shared" si="2295"/>
        <v>AN$1955</v>
      </c>
      <c r="AO1963" s="4" t="str">
        <f t="shared" si="2295"/>
        <v>AO$1955</v>
      </c>
      <c r="AP1963" s="4" t="str">
        <f t="shared" si="2295"/>
        <v>AP$1955</v>
      </c>
      <c r="AQ1963" s="4" t="str">
        <f t="shared" si="2295"/>
        <v>AQ$1955</v>
      </c>
      <c r="AR1963" s="4" t="str">
        <f t="shared" si="2295"/>
        <v>AR$1955</v>
      </c>
      <c r="AS1963" s="4" t="str">
        <f t="shared" si="2295"/>
        <v>AS$1955</v>
      </c>
      <c r="AT1963" s="4" t="str">
        <f t="shared" si="2295"/>
        <v>AT$1955</v>
      </c>
      <c r="AU1963" s="4" t="str">
        <f t="shared" si="2295"/>
        <v>AU$1955</v>
      </c>
      <c r="AV1963" s="4" t="str">
        <f t="shared" si="2295"/>
        <v>AV$1955</v>
      </c>
      <c r="AW1963" s="4" t="str">
        <f t="shared" si="2295"/>
        <v>AW$1955</v>
      </c>
      <c r="AX1963" s="4" t="str">
        <f t="shared" si="2295"/>
        <v>AX$1955</v>
      </c>
      <c r="AY1963" s="4" t="str">
        <f t="shared" ref="AY1963:CD1963" si="2296">ADDRESS(ROW(AY1955),COLUMN(AY1955),2)</f>
        <v>AY$1955</v>
      </c>
      <c r="AZ1963" s="4" t="str">
        <f t="shared" si="2296"/>
        <v>AZ$1955</v>
      </c>
      <c r="BA1963" s="4" t="str">
        <f t="shared" si="2296"/>
        <v>BA$1955</v>
      </c>
      <c r="BB1963" s="4" t="str">
        <f t="shared" si="2296"/>
        <v>BB$1955</v>
      </c>
      <c r="BC1963" s="4" t="str">
        <f t="shared" si="2296"/>
        <v>BC$1955</v>
      </c>
      <c r="BD1963" s="4" t="str">
        <f t="shared" si="2296"/>
        <v>BD$1955</v>
      </c>
      <c r="BE1963" s="4" t="str">
        <f t="shared" si="2296"/>
        <v>BE$1955</v>
      </c>
      <c r="BF1963" s="4" t="str">
        <f t="shared" si="2296"/>
        <v>BF$1955</v>
      </c>
      <c r="BG1963" s="4" t="str">
        <f t="shared" si="2296"/>
        <v>BG$1955</v>
      </c>
      <c r="BH1963" s="4" t="str">
        <f t="shared" si="2296"/>
        <v>BH$1955</v>
      </c>
      <c r="BI1963" s="4" t="str">
        <f t="shared" si="2296"/>
        <v>BI$1955</v>
      </c>
      <c r="BJ1963" s="4" t="str">
        <f t="shared" si="2296"/>
        <v>BJ$1955</v>
      </c>
      <c r="BK1963" s="4" t="str">
        <f t="shared" si="2296"/>
        <v>BK$1955</v>
      </c>
      <c r="BL1963" s="4" t="str">
        <f t="shared" si="2296"/>
        <v>BL$1955</v>
      </c>
      <c r="BM1963" s="4" t="str">
        <f t="shared" si="2296"/>
        <v>BM$1955</v>
      </c>
      <c r="BN1963" s="4" t="str">
        <f t="shared" si="2296"/>
        <v>BN$1955</v>
      </c>
      <c r="BO1963" s="4" t="str">
        <f t="shared" si="2296"/>
        <v>BO$1955</v>
      </c>
      <c r="BP1963" s="4" t="str">
        <f t="shared" si="2296"/>
        <v>BP$1955</v>
      </c>
      <c r="BQ1963" s="4" t="str">
        <f t="shared" si="2296"/>
        <v>BQ$1955</v>
      </c>
      <c r="BR1963" s="4" t="str">
        <f t="shared" si="2296"/>
        <v>BR$1955</v>
      </c>
      <c r="BS1963" s="4" t="str">
        <f t="shared" si="2296"/>
        <v>BS$1955</v>
      </c>
      <c r="BT1963" s="4" t="str">
        <f t="shared" si="2296"/>
        <v>BT$1955</v>
      </c>
      <c r="BU1963" s="4" t="str">
        <f t="shared" si="2296"/>
        <v>BU$1955</v>
      </c>
      <c r="BV1963" s="4" t="str">
        <f t="shared" si="2296"/>
        <v>BV$1955</v>
      </c>
      <c r="BW1963" s="4" t="str">
        <f t="shared" si="2296"/>
        <v>BW$1955</v>
      </c>
      <c r="BX1963" s="4" t="str">
        <f t="shared" si="2296"/>
        <v>BX$1955</v>
      </c>
      <c r="BY1963" s="4" t="str">
        <f t="shared" si="2296"/>
        <v>BY$1955</v>
      </c>
      <c r="BZ1963" s="4" t="str">
        <f t="shared" si="2296"/>
        <v>BZ$1955</v>
      </c>
      <c r="CA1963" s="4" t="str">
        <f t="shared" si="2296"/>
        <v>CA$1955</v>
      </c>
      <c r="CB1963" s="4" t="str">
        <f t="shared" si="2296"/>
        <v>CB$1955</v>
      </c>
      <c r="CC1963" s="4" t="str">
        <f t="shared" si="2296"/>
        <v>CC$1955</v>
      </c>
      <c r="CD1963" s="4" t="str">
        <f t="shared" si="2296"/>
        <v>CD$1955</v>
      </c>
      <c r="CE1963" s="4" t="str">
        <f t="shared" ref="CE1963:CK1963" si="2297">ADDRESS(ROW(CE1955),COLUMN(CE1955),2)</f>
        <v>CE$1955</v>
      </c>
      <c r="CF1963" s="4" t="str">
        <f t="shared" si="2297"/>
        <v>CF$1955</v>
      </c>
      <c r="CG1963" s="4" t="str">
        <f t="shared" si="2297"/>
        <v>CG$1955</v>
      </c>
      <c r="CH1963" s="4" t="str">
        <f t="shared" si="2297"/>
        <v>CH$1955</v>
      </c>
      <c r="CI1963" s="4" t="str">
        <f t="shared" si="2297"/>
        <v>CI$1955</v>
      </c>
      <c r="CJ1963" s="4" t="str">
        <f t="shared" si="2297"/>
        <v>CJ$1955</v>
      </c>
      <c r="CK1963" s="4" t="str">
        <f t="shared" si="2297"/>
        <v>CK$1955</v>
      </c>
      <c r="CL1963" s="4" t="str">
        <f t="shared" ref="CL1963" si="2298">ADDRESS(ROW(CL1955),COLUMN(CL1955),2)</f>
        <v>CL$1955</v>
      </c>
    </row>
    <row r="1964" spans="2:90" x14ac:dyDescent="0.4">
      <c r="B1964" s="132" t="str">
        <f>B1937</f>
        <v>Secondary volume driver</v>
      </c>
      <c r="D1964" t="s">
        <v>759</v>
      </c>
      <c r="E1964" s="8" t="str">
        <f t="shared" si="2287"/>
        <v>1964 FAPPE-S</v>
      </c>
      <c r="G1964" t="s">
        <v>332</v>
      </c>
      <c r="H1964" s="12"/>
      <c r="I1964" s="60"/>
      <c r="J1964" s="60"/>
      <c r="K1964" s="15"/>
      <c r="L1964" s="15"/>
      <c r="M1964" s="15"/>
      <c r="N1964" s="15"/>
      <c r="O1964" s="15"/>
      <c r="P1964" s="15"/>
      <c r="R1964" s="15"/>
      <c r="S1964" s="175" t="str">
        <f t="shared" ref="S1964" si="2299">S1937</f>
        <v>S$15</v>
      </c>
      <c r="T1964" s="175" t="str">
        <f t="shared" ref="T1964:AX1964" si="2300">T1937</f>
        <v>T$15</v>
      </c>
      <c r="U1964" s="175" t="str">
        <f t="shared" si="2300"/>
        <v>U$15</v>
      </c>
      <c r="V1964" s="175" t="str">
        <f t="shared" si="2300"/>
        <v>V$15</v>
      </c>
      <c r="W1964" s="175" t="str">
        <f t="shared" si="2300"/>
        <v>W$15</v>
      </c>
      <c r="X1964" s="175" t="str">
        <f t="shared" si="2300"/>
        <v>X$15</v>
      </c>
      <c r="Y1964" s="175" t="str">
        <f t="shared" si="2300"/>
        <v>Y$15</v>
      </c>
      <c r="Z1964" s="175" t="str">
        <f t="shared" si="2300"/>
        <v>Z$15</v>
      </c>
      <c r="AA1964" s="175" t="str">
        <f t="shared" si="2300"/>
        <v>AA$15</v>
      </c>
      <c r="AB1964" s="175" t="str">
        <f t="shared" si="2300"/>
        <v>AB$15</v>
      </c>
      <c r="AC1964" s="175" t="str">
        <f t="shared" si="2300"/>
        <v>AC$15</v>
      </c>
      <c r="AD1964" s="175" t="str">
        <f t="shared" si="2300"/>
        <v>AD$15</v>
      </c>
      <c r="AE1964" s="175" t="str">
        <f t="shared" si="2300"/>
        <v>AE$15</v>
      </c>
      <c r="AF1964" s="175" t="str">
        <f t="shared" si="2300"/>
        <v>AF$15</v>
      </c>
      <c r="AG1964" s="175" t="str">
        <f t="shared" si="2300"/>
        <v>AG$15</v>
      </c>
      <c r="AH1964" s="175" t="str">
        <f t="shared" si="2300"/>
        <v>AH$15</v>
      </c>
      <c r="AI1964" s="175" t="str">
        <f t="shared" si="2300"/>
        <v>AI$15</v>
      </c>
      <c r="AJ1964" s="175" t="str">
        <f t="shared" si="2300"/>
        <v>AJ$15</v>
      </c>
      <c r="AK1964" s="175" t="str">
        <f t="shared" si="2300"/>
        <v>AK$15</v>
      </c>
      <c r="AL1964" s="175" t="str">
        <f t="shared" si="2300"/>
        <v>AL$15</v>
      </c>
      <c r="AM1964" s="175" t="str">
        <f t="shared" si="2300"/>
        <v>AM$15</v>
      </c>
      <c r="AN1964" s="175" t="str">
        <f t="shared" si="2300"/>
        <v>AN$15</v>
      </c>
      <c r="AO1964" s="175" t="str">
        <f t="shared" si="2300"/>
        <v>AO$15</v>
      </c>
      <c r="AP1964" s="175" t="str">
        <f t="shared" si="2300"/>
        <v>AP$15</v>
      </c>
      <c r="AQ1964" s="175" t="str">
        <f t="shared" si="2300"/>
        <v>AQ$15</v>
      </c>
      <c r="AR1964" s="175" t="str">
        <f t="shared" si="2300"/>
        <v>AR$15</v>
      </c>
      <c r="AS1964" s="175" t="str">
        <f t="shared" si="2300"/>
        <v>AS$15</v>
      </c>
      <c r="AT1964" s="175" t="str">
        <f t="shared" si="2300"/>
        <v>AT$15</v>
      </c>
      <c r="AU1964" s="175" t="str">
        <f t="shared" si="2300"/>
        <v>AU$15</v>
      </c>
      <c r="AV1964" s="175" t="str">
        <f t="shared" si="2300"/>
        <v>AV$15</v>
      </c>
      <c r="AW1964" s="175" t="str">
        <f t="shared" si="2300"/>
        <v>AW$15</v>
      </c>
      <c r="AX1964" s="175" t="str">
        <f t="shared" si="2300"/>
        <v>AX$15</v>
      </c>
      <c r="AY1964" s="175" t="str">
        <f t="shared" ref="AY1964:CD1964" si="2301">AY1937</f>
        <v>AY$15</v>
      </c>
      <c r="AZ1964" s="175" t="str">
        <f t="shared" si="2301"/>
        <v>AZ$15</v>
      </c>
      <c r="BA1964" s="175" t="str">
        <f t="shared" si="2301"/>
        <v>BA$15</v>
      </c>
      <c r="BB1964" s="175" t="str">
        <f t="shared" si="2301"/>
        <v>BB$15</v>
      </c>
      <c r="BC1964" s="175" t="str">
        <f t="shared" si="2301"/>
        <v>BC$15</v>
      </c>
      <c r="BD1964" s="175" t="str">
        <f t="shared" si="2301"/>
        <v>BD$15</v>
      </c>
      <c r="BE1964" s="175" t="str">
        <f t="shared" si="2301"/>
        <v>BE$15</v>
      </c>
      <c r="BF1964" s="175" t="str">
        <f t="shared" si="2301"/>
        <v>BF$15</v>
      </c>
      <c r="BG1964" s="175" t="str">
        <f t="shared" si="2301"/>
        <v>BG$15</v>
      </c>
      <c r="BH1964" s="175" t="str">
        <f t="shared" si="2301"/>
        <v>BH$15</v>
      </c>
      <c r="BI1964" s="175" t="str">
        <f t="shared" si="2301"/>
        <v>BI$15</v>
      </c>
      <c r="BJ1964" s="175" t="str">
        <f t="shared" si="2301"/>
        <v>BJ$15</v>
      </c>
      <c r="BK1964" s="175" t="str">
        <f t="shared" si="2301"/>
        <v>BK$15</v>
      </c>
      <c r="BL1964" s="175" t="str">
        <f t="shared" si="2301"/>
        <v>BL$15</v>
      </c>
      <c r="BM1964" s="175" t="str">
        <f t="shared" si="2301"/>
        <v>BM$15</v>
      </c>
      <c r="BN1964" s="175" t="str">
        <f t="shared" si="2301"/>
        <v>BN$15</v>
      </c>
      <c r="BO1964" s="175" t="str">
        <f t="shared" si="2301"/>
        <v>BO$15</v>
      </c>
      <c r="BP1964" s="175" t="str">
        <f t="shared" si="2301"/>
        <v>BP$15</v>
      </c>
      <c r="BQ1964" s="175" t="str">
        <f t="shared" si="2301"/>
        <v>BQ$15</v>
      </c>
      <c r="BR1964" s="175" t="str">
        <f t="shared" si="2301"/>
        <v>BR$15</v>
      </c>
      <c r="BS1964" s="175" t="str">
        <f t="shared" si="2301"/>
        <v>BS$15</v>
      </c>
      <c r="BT1964" s="175" t="str">
        <f t="shared" si="2301"/>
        <v>BT$15</v>
      </c>
      <c r="BU1964" s="175" t="str">
        <f t="shared" si="2301"/>
        <v>BU$15</v>
      </c>
      <c r="BV1964" s="175" t="str">
        <f t="shared" si="2301"/>
        <v>BV$15</v>
      </c>
      <c r="BW1964" s="175" t="str">
        <f t="shared" si="2301"/>
        <v>BW$15</v>
      </c>
      <c r="BX1964" s="175" t="str">
        <f t="shared" si="2301"/>
        <v>BX$15</v>
      </c>
      <c r="BY1964" s="175" t="str">
        <f t="shared" si="2301"/>
        <v>BY$15</v>
      </c>
      <c r="BZ1964" s="175" t="str">
        <f t="shared" si="2301"/>
        <v>BZ$15</v>
      </c>
      <c r="CA1964" s="175" t="str">
        <f t="shared" si="2301"/>
        <v>CA$15</v>
      </c>
      <c r="CB1964" s="175" t="str">
        <f t="shared" si="2301"/>
        <v>CB$15</v>
      </c>
      <c r="CC1964" s="175" t="str">
        <f t="shared" si="2301"/>
        <v>CC$15</v>
      </c>
      <c r="CD1964" s="175" t="str">
        <f t="shared" si="2301"/>
        <v>CD$15</v>
      </c>
      <c r="CE1964" s="175" t="str">
        <f t="shared" ref="CE1964:CK1964" si="2302">CE1937</f>
        <v>CE$15</v>
      </c>
      <c r="CF1964" s="175" t="str">
        <f t="shared" si="2302"/>
        <v>CF$15</v>
      </c>
      <c r="CG1964" s="175" t="str">
        <f t="shared" si="2302"/>
        <v>CG$15</v>
      </c>
      <c r="CH1964" s="175" t="str">
        <f t="shared" si="2302"/>
        <v>CH$15</v>
      </c>
      <c r="CI1964" s="175" t="str">
        <f t="shared" si="2302"/>
        <v>CI$15</v>
      </c>
      <c r="CJ1964" s="175" t="str">
        <f t="shared" si="2302"/>
        <v>CJ$15</v>
      </c>
      <c r="CK1964" s="175" t="str">
        <f t="shared" si="2302"/>
        <v>CK$15</v>
      </c>
      <c r="CL1964" s="175" t="str">
        <f t="shared" ref="CL1964" si="2303">CL1937</f>
        <v>CL$15</v>
      </c>
    </row>
    <row r="1965" spans="2:90" x14ac:dyDescent="0.4">
      <c r="B1965" s="171" t="s">
        <v>490</v>
      </c>
      <c r="E1965" s="8"/>
      <c r="H1965" s="170"/>
      <c r="I1965" s="172"/>
      <c r="J1965" s="172"/>
      <c r="K1965" s="193"/>
      <c r="L1965" s="193"/>
      <c r="M1965" s="193"/>
      <c r="N1965" s="193"/>
      <c r="O1965" s="193"/>
      <c r="P1965" s="193"/>
      <c r="R1965" s="194"/>
      <c r="S1965" s="170"/>
      <c r="T1965" s="170"/>
      <c r="U1965" s="170"/>
      <c r="V1965" s="170"/>
      <c r="W1965" s="170"/>
      <c r="X1965" s="170"/>
      <c r="Y1965" s="170"/>
      <c r="Z1965" s="170"/>
      <c r="AA1965" s="170"/>
      <c r="AB1965" s="170"/>
      <c r="AC1965" s="170"/>
      <c r="AD1965" s="170"/>
      <c r="AE1965" s="170"/>
      <c r="AF1965" s="170"/>
      <c r="AG1965" s="170"/>
      <c r="AH1965" s="170"/>
      <c r="AI1965" s="170"/>
      <c r="AJ1965" s="170"/>
      <c r="AK1965" s="170"/>
      <c r="AL1965" s="170"/>
      <c r="AM1965" s="170"/>
      <c r="AN1965" s="170"/>
      <c r="AO1965" s="170"/>
      <c r="AP1965" s="170"/>
      <c r="AQ1965" s="170"/>
      <c r="AR1965" s="170"/>
      <c r="AS1965" s="170"/>
      <c r="AT1965" s="170"/>
      <c r="AU1965" s="170"/>
      <c r="AV1965" s="170"/>
      <c r="AW1965" s="170"/>
      <c r="AX1965" s="170"/>
      <c r="AY1965" s="170"/>
      <c r="AZ1965" s="170"/>
      <c r="BA1965" s="170"/>
      <c r="BB1965" s="170"/>
      <c r="BC1965" s="170"/>
      <c r="BD1965" s="170"/>
      <c r="BE1965" s="170"/>
      <c r="BF1965" s="170"/>
      <c r="BG1965" s="170"/>
      <c r="BH1965" s="170"/>
      <c r="BI1965" s="170"/>
      <c r="BJ1965" s="170"/>
      <c r="BK1965" s="170"/>
      <c r="BL1965" s="170"/>
      <c r="BM1965" s="170"/>
      <c r="BN1965" s="170"/>
      <c r="BO1965" s="170"/>
      <c r="BP1965" s="170"/>
      <c r="BQ1965" s="170"/>
      <c r="BR1965" s="170"/>
      <c r="BS1965" s="170"/>
      <c r="BT1965" s="170"/>
      <c r="BU1965" s="170"/>
      <c r="BV1965" s="170"/>
      <c r="BW1965" s="170"/>
      <c r="BX1965" s="170"/>
      <c r="BY1965" s="170"/>
      <c r="BZ1965" s="170"/>
      <c r="CA1965" s="170"/>
      <c r="CB1965" s="170"/>
      <c r="CC1965" s="170"/>
      <c r="CD1965" s="170"/>
      <c r="CE1965" s="170"/>
      <c r="CF1965" s="170"/>
      <c r="CG1965" s="170"/>
      <c r="CH1965" s="170"/>
      <c r="CI1965" s="170"/>
      <c r="CJ1965" s="170"/>
      <c r="CK1965" s="170"/>
      <c r="CL1965" s="170"/>
    </row>
    <row r="1966" spans="2:90" x14ac:dyDescent="0.4">
      <c r="B1966" s="171" t="s">
        <v>492</v>
      </c>
      <c r="E1966" s="8"/>
      <c r="H1966" s="170"/>
      <c r="I1966" s="172"/>
      <c r="J1966" s="172"/>
      <c r="K1966" s="193"/>
      <c r="L1966" s="193"/>
      <c r="M1966" s="193"/>
      <c r="N1966" s="193"/>
      <c r="O1966" s="193"/>
      <c r="P1966" s="193"/>
      <c r="R1966" s="194"/>
      <c r="S1966" s="170"/>
      <c r="T1966" s="170"/>
      <c r="U1966" s="170"/>
      <c r="V1966" s="170"/>
      <c r="W1966" s="170"/>
      <c r="X1966" s="170"/>
      <c r="Y1966" s="170"/>
      <c r="Z1966" s="170"/>
      <c r="AA1966" s="170"/>
      <c r="AB1966" s="170"/>
      <c r="AC1966" s="170"/>
      <c r="AD1966" s="170"/>
      <c r="AE1966" s="170"/>
      <c r="AF1966" s="170"/>
      <c r="AG1966" s="170"/>
      <c r="AH1966" s="170"/>
      <c r="AI1966" s="170"/>
      <c r="AJ1966" s="170"/>
      <c r="AK1966" s="170"/>
      <c r="AL1966" s="170"/>
      <c r="AM1966" s="170"/>
      <c r="AN1966" s="170"/>
      <c r="AO1966" s="170"/>
      <c r="AP1966" s="170"/>
      <c r="AQ1966" s="170"/>
      <c r="AR1966" s="170"/>
      <c r="AS1966" s="170"/>
      <c r="AT1966" s="170"/>
      <c r="AU1966" s="170"/>
      <c r="AV1966" s="170"/>
      <c r="AW1966" s="170"/>
      <c r="AX1966" s="170"/>
      <c r="AY1966" s="170"/>
      <c r="AZ1966" s="170"/>
      <c r="BA1966" s="170"/>
      <c r="BB1966" s="170"/>
      <c r="BC1966" s="170"/>
      <c r="BD1966" s="170"/>
      <c r="BE1966" s="170"/>
      <c r="BF1966" s="170"/>
      <c r="BG1966" s="170"/>
      <c r="BH1966" s="170"/>
      <c r="BI1966" s="170"/>
      <c r="BJ1966" s="170"/>
      <c r="BK1966" s="170"/>
      <c r="BL1966" s="170"/>
      <c r="BM1966" s="170"/>
      <c r="BN1966" s="170"/>
      <c r="BO1966" s="170"/>
      <c r="BP1966" s="170"/>
      <c r="BQ1966" s="170"/>
      <c r="BR1966" s="170"/>
      <c r="BS1966" s="170"/>
      <c r="BT1966" s="170"/>
      <c r="BU1966" s="170"/>
      <c r="BV1966" s="170"/>
      <c r="BW1966" s="170"/>
      <c r="BX1966" s="170"/>
      <c r="BY1966" s="170"/>
      <c r="BZ1966" s="170"/>
      <c r="CA1966" s="170"/>
      <c r="CB1966" s="170"/>
      <c r="CC1966" s="170"/>
      <c r="CD1966" s="170"/>
      <c r="CE1966" s="170"/>
      <c r="CF1966" s="170"/>
      <c r="CG1966" s="170"/>
      <c r="CH1966" s="170"/>
      <c r="CI1966" s="170"/>
      <c r="CJ1966" s="170"/>
      <c r="CK1966" s="170"/>
      <c r="CL1966" s="170"/>
    </row>
    <row r="1967" spans="2:90" x14ac:dyDescent="0.4">
      <c r="B1967" s="171" t="s">
        <v>461</v>
      </c>
      <c r="E1967" s="8"/>
      <c r="H1967" s="170"/>
      <c r="I1967" s="172"/>
      <c r="J1967" s="172"/>
      <c r="K1967" s="193"/>
      <c r="L1967" s="193"/>
      <c r="M1967" s="193"/>
      <c r="N1967" s="193"/>
      <c r="O1967" s="193"/>
      <c r="P1967" s="193"/>
      <c r="R1967" s="194"/>
      <c r="S1967" s="195" t="str">
        <f t="shared" ref="S1967:CD1967" si="2304">S$16</f>
        <v>S$12</v>
      </c>
      <c r="T1967" s="195" t="str">
        <f t="shared" si="2304"/>
        <v>T$12</v>
      </c>
      <c r="U1967" s="195" t="str">
        <f t="shared" si="2304"/>
        <v>U$12</v>
      </c>
      <c r="V1967" s="195" t="str">
        <f t="shared" si="2304"/>
        <v>V$12</v>
      </c>
      <c r="W1967" s="195" t="str">
        <f t="shared" si="2304"/>
        <v>W$12</v>
      </c>
      <c r="X1967" s="195" t="str">
        <f t="shared" si="2304"/>
        <v>X$12</v>
      </c>
      <c r="Y1967" s="195" t="str">
        <f t="shared" si="2304"/>
        <v>Y$12</v>
      </c>
      <c r="Z1967" s="195" t="str">
        <f t="shared" si="2304"/>
        <v>Z$12</v>
      </c>
      <c r="AA1967" s="195" t="str">
        <f t="shared" si="2304"/>
        <v>AA$12</v>
      </c>
      <c r="AB1967" s="195" t="str">
        <f t="shared" si="2304"/>
        <v>AB$12</v>
      </c>
      <c r="AC1967" s="195" t="str">
        <f t="shared" si="2304"/>
        <v>AC$12</v>
      </c>
      <c r="AD1967" s="195" t="str">
        <f t="shared" si="2304"/>
        <v>AD$12</v>
      </c>
      <c r="AE1967" s="195" t="str">
        <f t="shared" si="2304"/>
        <v>AE$12</v>
      </c>
      <c r="AF1967" s="195" t="str">
        <f t="shared" si="2304"/>
        <v>AF$12</v>
      </c>
      <c r="AG1967" s="195" t="str">
        <f t="shared" si="2304"/>
        <v>AG$12</v>
      </c>
      <c r="AH1967" s="195" t="str">
        <f t="shared" si="2304"/>
        <v>AH$12</v>
      </c>
      <c r="AI1967" s="195" t="str">
        <f t="shared" si="2304"/>
        <v>AI$12</v>
      </c>
      <c r="AJ1967" s="195" t="str">
        <f t="shared" si="2304"/>
        <v>AJ$12</v>
      </c>
      <c r="AK1967" s="195" t="str">
        <f t="shared" si="2304"/>
        <v>AK$12</v>
      </c>
      <c r="AL1967" s="195" t="str">
        <f t="shared" si="2304"/>
        <v>AL$12</v>
      </c>
      <c r="AM1967" s="195" t="str">
        <f t="shared" si="2304"/>
        <v>AM$12</v>
      </c>
      <c r="AN1967" s="195" t="str">
        <f t="shared" si="2304"/>
        <v>AN$12</v>
      </c>
      <c r="AO1967" s="195" t="str">
        <f t="shared" si="2304"/>
        <v>AO$12</v>
      </c>
      <c r="AP1967" s="195" t="str">
        <f t="shared" si="2304"/>
        <v>AP$12</v>
      </c>
      <c r="AQ1967" s="195" t="str">
        <f t="shared" si="2304"/>
        <v>AQ$12</v>
      </c>
      <c r="AR1967" s="195" t="str">
        <f t="shared" si="2304"/>
        <v>AR$12</v>
      </c>
      <c r="AS1967" s="195" t="str">
        <f t="shared" si="2304"/>
        <v>AS$12</v>
      </c>
      <c r="AT1967" s="195" t="str">
        <f t="shared" si="2304"/>
        <v>AT$12</v>
      </c>
      <c r="AU1967" s="195" t="str">
        <f t="shared" si="2304"/>
        <v>AU$12</v>
      </c>
      <c r="AV1967" s="195" t="str">
        <f t="shared" si="2304"/>
        <v>AV$12</v>
      </c>
      <c r="AW1967" s="195" t="str">
        <f t="shared" si="2304"/>
        <v>AW$12</v>
      </c>
      <c r="AX1967" s="195" t="str">
        <f t="shared" si="2304"/>
        <v>AX$12</v>
      </c>
      <c r="AY1967" s="195" t="str">
        <f t="shared" si="2304"/>
        <v>AY$12</v>
      </c>
      <c r="AZ1967" s="195" t="str">
        <f t="shared" si="2304"/>
        <v>AZ$12</v>
      </c>
      <c r="BA1967" s="195" t="str">
        <f t="shared" si="2304"/>
        <v>BA$12</v>
      </c>
      <c r="BB1967" s="195" t="str">
        <f t="shared" si="2304"/>
        <v>BB$12</v>
      </c>
      <c r="BC1967" s="195" t="str">
        <f t="shared" si="2304"/>
        <v>BC$12</v>
      </c>
      <c r="BD1967" s="195" t="str">
        <f t="shared" si="2304"/>
        <v>BD$12</v>
      </c>
      <c r="BE1967" s="195" t="str">
        <f t="shared" si="2304"/>
        <v>BE$12</v>
      </c>
      <c r="BF1967" s="195" t="str">
        <f t="shared" si="2304"/>
        <v>BF$12</v>
      </c>
      <c r="BG1967" s="195" t="str">
        <f t="shared" si="2304"/>
        <v>BG$12</v>
      </c>
      <c r="BH1967" s="195" t="str">
        <f t="shared" si="2304"/>
        <v>BH$12</v>
      </c>
      <c r="BI1967" s="195" t="str">
        <f t="shared" si="2304"/>
        <v>BI$12</v>
      </c>
      <c r="BJ1967" s="195" t="str">
        <f t="shared" si="2304"/>
        <v>BJ$12</v>
      </c>
      <c r="BK1967" s="195" t="str">
        <f t="shared" si="2304"/>
        <v>BK$12</v>
      </c>
      <c r="BL1967" s="195" t="str">
        <f t="shared" si="2304"/>
        <v>BL$12</v>
      </c>
      <c r="BM1967" s="195" t="str">
        <f t="shared" si="2304"/>
        <v>BM$12</v>
      </c>
      <c r="BN1967" s="195" t="str">
        <f t="shared" si="2304"/>
        <v>BN$12</v>
      </c>
      <c r="BO1967" s="195" t="str">
        <f t="shared" si="2304"/>
        <v>BO$12</v>
      </c>
      <c r="BP1967" s="195" t="str">
        <f t="shared" si="2304"/>
        <v>BP$12</v>
      </c>
      <c r="BQ1967" s="195" t="str">
        <f t="shared" si="2304"/>
        <v>BQ$12</v>
      </c>
      <c r="BR1967" s="195" t="str">
        <f t="shared" si="2304"/>
        <v>BR$12</v>
      </c>
      <c r="BS1967" s="195" t="str">
        <f t="shared" si="2304"/>
        <v>BS$12</v>
      </c>
      <c r="BT1967" s="195" t="str">
        <f t="shared" si="2304"/>
        <v>BT$12</v>
      </c>
      <c r="BU1967" s="195" t="str">
        <f t="shared" si="2304"/>
        <v>BU$12</v>
      </c>
      <c r="BV1967" s="195" t="str">
        <f t="shared" si="2304"/>
        <v>BV$12</v>
      </c>
      <c r="BW1967" s="195" t="str">
        <f t="shared" si="2304"/>
        <v>BW$12</v>
      </c>
      <c r="BX1967" s="195" t="str">
        <f t="shared" si="2304"/>
        <v>BX$12</v>
      </c>
      <c r="BY1967" s="195" t="str">
        <f t="shared" si="2304"/>
        <v>BY$12</v>
      </c>
      <c r="BZ1967" s="195" t="str">
        <f t="shared" si="2304"/>
        <v>BZ$12</v>
      </c>
      <c r="CA1967" s="195" t="str">
        <f t="shared" si="2304"/>
        <v>CA$12</v>
      </c>
      <c r="CB1967" s="195" t="str">
        <f t="shared" si="2304"/>
        <v>CB$12</v>
      </c>
      <c r="CC1967" s="195" t="str">
        <f t="shared" si="2304"/>
        <v>CC$12</v>
      </c>
      <c r="CD1967" s="195" t="str">
        <f t="shared" si="2304"/>
        <v>CD$12</v>
      </c>
      <c r="CE1967" s="195" t="str">
        <f t="shared" ref="CE1967:CL1967" si="2305">CE$16</f>
        <v>CE$12</v>
      </c>
      <c r="CF1967" s="195" t="str">
        <f t="shared" si="2305"/>
        <v>CF$12</v>
      </c>
      <c r="CG1967" s="195" t="str">
        <f t="shared" si="2305"/>
        <v>CG$12</v>
      </c>
      <c r="CH1967" s="195" t="str">
        <f t="shared" si="2305"/>
        <v>CH$12</v>
      </c>
      <c r="CI1967" s="195" t="str">
        <f t="shared" si="2305"/>
        <v>CI$12</v>
      </c>
      <c r="CJ1967" s="195" t="str">
        <f t="shared" si="2305"/>
        <v>CJ$12</v>
      </c>
      <c r="CK1967" s="195" t="str">
        <f t="shared" si="2305"/>
        <v>CK$12</v>
      </c>
      <c r="CL1967" s="195" t="str">
        <f t="shared" si="2305"/>
        <v>CL$12</v>
      </c>
    </row>
    <row r="1968" spans="2:90" x14ac:dyDescent="0.4">
      <c r="B1968" s="171" t="s">
        <v>462</v>
      </c>
      <c r="E1968" s="8"/>
      <c r="H1968" s="196"/>
      <c r="I1968" s="197"/>
      <c r="J1968" s="197"/>
      <c r="K1968" s="198"/>
      <c r="L1968" s="198"/>
      <c r="M1968" s="198"/>
      <c r="N1968" s="198"/>
      <c r="O1968" s="198"/>
      <c r="P1968" s="198"/>
      <c r="R1968" s="198"/>
      <c r="S1968" s="195" t="str">
        <f t="shared" ref="S1968:CD1968" si="2306">S$17</f>
        <v>S$13</v>
      </c>
      <c r="T1968" s="195" t="str">
        <f t="shared" si="2306"/>
        <v>T$13</v>
      </c>
      <c r="U1968" s="195" t="str">
        <f t="shared" si="2306"/>
        <v>U$13</v>
      </c>
      <c r="V1968" s="195" t="str">
        <f t="shared" si="2306"/>
        <v>V$13</v>
      </c>
      <c r="W1968" s="195" t="str">
        <f t="shared" si="2306"/>
        <v>W$13</v>
      </c>
      <c r="X1968" s="195" t="str">
        <f t="shared" si="2306"/>
        <v>X$13</v>
      </c>
      <c r="Y1968" s="195" t="str">
        <f t="shared" si="2306"/>
        <v>Y$13</v>
      </c>
      <c r="Z1968" s="195" t="str">
        <f t="shared" si="2306"/>
        <v>Z$13</v>
      </c>
      <c r="AA1968" s="195" t="str">
        <f t="shared" si="2306"/>
        <v>AA$13</v>
      </c>
      <c r="AB1968" s="195" t="str">
        <f t="shared" si="2306"/>
        <v>AB$13</v>
      </c>
      <c r="AC1968" s="195" t="str">
        <f t="shared" si="2306"/>
        <v>AC$13</v>
      </c>
      <c r="AD1968" s="195" t="str">
        <f t="shared" si="2306"/>
        <v>AD$13</v>
      </c>
      <c r="AE1968" s="195" t="str">
        <f t="shared" si="2306"/>
        <v>AE$13</v>
      </c>
      <c r="AF1968" s="195" t="str">
        <f t="shared" si="2306"/>
        <v>AF$13</v>
      </c>
      <c r="AG1968" s="195" t="str">
        <f t="shared" si="2306"/>
        <v>AG$13</v>
      </c>
      <c r="AH1968" s="195" t="str">
        <f t="shared" si="2306"/>
        <v>AH$13</v>
      </c>
      <c r="AI1968" s="195" t="str">
        <f t="shared" si="2306"/>
        <v>AI$13</v>
      </c>
      <c r="AJ1968" s="195" t="str">
        <f t="shared" si="2306"/>
        <v>AJ$13</v>
      </c>
      <c r="AK1968" s="195" t="str">
        <f t="shared" si="2306"/>
        <v>AK$13</v>
      </c>
      <c r="AL1968" s="195" t="str">
        <f t="shared" si="2306"/>
        <v>AL$13</v>
      </c>
      <c r="AM1968" s="195" t="str">
        <f t="shared" si="2306"/>
        <v>AM$13</v>
      </c>
      <c r="AN1968" s="195" t="str">
        <f t="shared" si="2306"/>
        <v>AN$13</v>
      </c>
      <c r="AO1968" s="195" t="str">
        <f t="shared" si="2306"/>
        <v>AO$13</v>
      </c>
      <c r="AP1968" s="195" t="str">
        <f t="shared" si="2306"/>
        <v>AP$13</v>
      </c>
      <c r="AQ1968" s="195" t="str">
        <f t="shared" si="2306"/>
        <v>AQ$13</v>
      </c>
      <c r="AR1968" s="195" t="str">
        <f t="shared" si="2306"/>
        <v>AR$13</v>
      </c>
      <c r="AS1968" s="195" t="str">
        <f t="shared" si="2306"/>
        <v>AS$13</v>
      </c>
      <c r="AT1968" s="195" t="str">
        <f t="shared" si="2306"/>
        <v>AT$13</v>
      </c>
      <c r="AU1968" s="195" t="str">
        <f t="shared" si="2306"/>
        <v>AU$13</v>
      </c>
      <c r="AV1968" s="195" t="str">
        <f t="shared" si="2306"/>
        <v>AV$13</v>
      </c>
      <c r="AW1968" s="195" t="str">
        <f t="shared" si="2306"/>
        <v>AW$13</v>
      </c>
      <c r="AX1968" s="195" t="str">
        <f t="shared" si="2306"/>
        <v>AX$13</v>
      </c>
      <c r="AY1968" s="195" t="str">
        <f t="shared" si="2306"/>
        <v>AY$13</v>
      </c>
      <c r="AZ1968" s="195" t="str">
        <f t="shared" si="2306"/>
        <v>AZ$13</v>
      </c>
      <c r="BA1968" s="195" t="str">
        <f t="shared" si="2306"/>
        <v>BA$13</v>
      </c>
      <c r="BB1968" s="195" t="str">
        <f t="shared" si="2306"/>
        <v>BB$13</v>
      </c>
      <c r="BC1968" s="195" t="str">
        <f t="shared" si="2306"/>
        <v>BC$13</v>
      </c>
      <c r="BD1968" s="195" t="str">
        <f t="shared" si="2306"/>
        <v>BD$13</v>
      </c>
      <c r="BE1968" s="195" t="str">
        <f t="shared" si="2306"/>
        <v>BE$13</v>
      </c>
      <c r="BF1968" s="195" t="str">
        <f t="shared" si="2306"/>
        <v>BF$13</v>
      </c>
      <c r="BG1968" s="195" t="str">
        <f t="shared" si="2306"/>
        <v>BG$13</v>
      </c>
      <c r="BH1968" s="195" t="str">
        <f t="shared" si="2306"/>
        <v>BH$13</v>
      </c>
      <c r="BI1968" s="195" t="str">
        <f t="shared" si="2306"/>
        <v>BI$13</v>
      </c>
      <c r="BJ1968" s="195" t="str">
        <f t="shared" si="2306"/>
        <v>BJ$13</v>
      </c>
      <c r="BK1968" s="195" t="str">
        <f t="shared" si="2306"/>
        <v>BK$13</v>
      </c>
      <c r="BL1968" s="195" t="str">
        <f t="shared" si="2306"/>
        <v>BL$13</v>
      </c>
      <c r="BM1968" s="195" t="str">
        <f t="shared" si="2306"/>
        <v>BM$13</v>
      </c>
      <c r="BN1968" s="195" t="str">
        <f t="shared" si="2306"/>
        <v>BN$13</v>
      </c>
      <c r="BO1968" s="195" t="str">
        <f t="shared" si="2306"/>
        <v>BO$13</v>
      </c>
      <c r="BP1968" s="195" t="str">
        <f t="shared" si="2306"/>
        <v>BP$13</v>
      </c>
      <c r="BQ1968" s="195" t="str">
        <f t="shared" si="2306"/>
        <v>BQ$13</v>
      </c>
      <c r="BR1968" s="195" t="str">
        <f t="shared" si="2306"/>
        <v>BR$13</v>
      </c>
      <c r="BS1968" s="195" t="str">
        <f t="shared" si="2306"/>
        <v>BS$13</v>
      </c>
      <c r="BT1968" s="195" t="str">
        <f t="shared" si="2306"/>
        <v>BT$13</v>
      </c>
      <c r="BU1968" s="195" t="str">
        <f t="shared" si="2306"/>
        <v>BU$13</v>
      </c>
      <c r="BV1968" s="195" t="str">
        <f t="shared" si="2306"/>
        <v>BV$13</v>
      </c>
      <c r="BW1968" s="195" t="str">
        <f t="shared" si="2306"/>
        <v>BW$13</v>
      </c>
      <c r="BX1968" s="195" t="str">
        <f t="shared" si="2306"/>
        <v>BX$13</v>
      </c>
      <c r="BY1968" s="195" t="str">
        <f t="shared" si="2306"/>
        <v>BY$13</v>
      </c>
      <c r="BZ1968" s="195" t="str">
        <f t="shared" si="2306"/>
        <v>BZ$13</v>
      </c>
      <c r="CA1968" s="195" t="str">
        <f t="shared" si="2306"/>
        <v>CA$13</v>
      </c>
      <c r="CB1968" s="195" t="str">
        <f t="shared" si="2306"/>
        <v>CB$13</v>
      </c>
      <c r="CC1968" s="195" t="str">
        <f t="shared" si="2306"/>
        <v>CC$13</v>
      </c>
      <c r="CD1968" s="195" t="str">
        <f t="shared" si="2306"/>
        <v>CD$13</v>
      </c>
      <c r="CE1968" s="195" t="str">
        <f t="shared" ref="CE1968:CL1968" si="2307">CE$17</f>
        <v>CE$13</v>
      </c>
      <c r="CF1968" s="195" t="str">
        <f t="shared" si="2307"/>
        <v>CF$13</v>
      </c>
      <c r="CG1968" s="195" t="str">
        <f t="shared" si="2307"/>
        <v>CG$13</v>
      </c>
      <c r="CH1968" s="195" t="str">
        <f t="shared" si="2307"/>
        <v>CH$13</v>
      </c>
      <c r="CI1968" s="195" t="str">
        <f t="shared" si="2307"/>
        <v>CI$13</v>
      </c>
      <c r="CJ1968" s="195" t="str">
        <f t="shared" si="2307"/>
        <v>CJ$13</v>
      </c>
      <c r="CK1968" s="195" t="str">
        <f t="shared" si="2307"/>
        <v>CK$13</v>
      </c>
      <c r="CL1968" s="195" t="str">
        <f t="shared" si="2307"/>
        <v>CL$13</v>
      </c>
    </row>
    <row r="1969" spans="2:90" x14ac:dyDescent="0.4">
      <c r="B1969" s="171" t="s">
        <v>491</v>
      </c>
      <c r="E1969" s="8"/>
      <c r="H1969" s="196"/>
      <c r="I1969" s="197"/>
      <c r="J1969" s="197"/>
      <c r="K1969" s="198"/>
      <c r="L1969" s="198"/>
      <c r="M1969" s="198"/>
      <c r="N1969" s="198"/>
      <c r="O1969" s="198"/>
      <c r="P1969" s="198"/>
      <c r="R1969" s="198"/>
      <c r="S1969" s="186"/>
      <c r="T1969" s="186"/>
      <c r="U1969" s="186"/>
      <c r="V1969" s="186"/>
      <c r="W1969" s="186"/>
      <c r="X1969" s="186"/>
      <c r="Y1969" s="186"/>
      <c r="Z1969" s="186"/>
      <c r="AA1969" s="186"/>
      <c r="AB1969" s="186"/>
      <c r="AC1969" s="186"/>
      <c r="AD1969" s="186"/>
      <c r="AE1969" s="186"/>
      <c r="AF1969" s="186"/>
      <c r="AG1969" s="186"/>
      <c r="AH1969" s="186"/>
      <c r="AI1969" s="186"/>
      <c r="AJ1969" s="186"/>
      <c r="AK1969" s="186"/>
      <c r="AL1969" s="186"/>
      <c r="AM1969" s="186"/>
      <c r="AN1969" s="186"/>
      <c r="AO1969" s="186"/>
      <c r="AP1969" s="186"/>
      <c r="AQ1969" s="186"/>
      <c r="AR1969" s="186"/>
      <c r="AS1969" s="186"/>
      <c r="AT1969" s="186"/>
      <c r="AU1969" s="186"/>
      <c r="AV1969" s="186"/>
      <c r="AW1969" s="186"/>
      <c r="AX1969" s="186"/>
      <c r="AY1969" s="186"/>
      <c r="AZ1969" s="186"/>
      <c r="BA1969" s="186"/>
      <c r="BB1969" s="186"/>
      <c r="BC1969" s="186"/>
      <c r="BD1969" s="186"/>
      <c r="BE1969" s="186"/>
      <c r="BF1969" s="186"/>
      <c r="BG1969" s="186"/>
      <c r="BH1969" s="186"/>
      <c r="BI1969" s="186"/>
      <c r="BJ1969" s="186"/>
      <c r="BK1969" s="186"/>
      <c r="BL1969" s="186"/>
      <c r="BM1969" s="186"/>
      <c r="BN1969" s="186"/>
      <c r="BO1969" s="186"/>
      <c r="BP1969" s="186"/>
      <c r="BQ1969" s="186"/>
      <c r="BR1969" s="186"/>
      <c r="BS1969" s="186"/>
      <c r="BT1969" s="186"/>
      <c r="BU1969" s="186"/>
      <c r="BV1969" s="186"/>
      <c r="BW1969" s="186"/>
      <c r="BX1969" s="186"/>
      <c r="BY1969" s="186"/>
      <c r="BZ1969" s="186"/>
      <c r="CA1969" s="186"/>
      <c r="CB1969" s="186"/>
      <c r="CC1969" s="186"/>
      <c r="CD1969" s="186"/>
      <c r="CE1969" s="186"/>
      <c r="CF1969" s="186"/>
      <c r="CG1969" s="186"/>
      <c r="CH1969" s="186"/>
      <c r="CI1969" s="186"/>
      <c r="CJ1969" s="186"/>
      <c r="CK1969" s="186"/>
      <c r="CL1969" s="186"/>
    </row>
    <row r="1970" spans="2:90" x14ac:dyDescent="0.4">
      <c r="B1970" s="171" t="s">
        <v>505</v>
      </c>
      <c r="E1970" s="8"/>
      <c r="H1970" s="196"/>
      <c r="I1970" s="197"/>
      <c r="J1970" s="197"/>
      <c r="K1970" s="198"/>
      <c r="L1970" s="198"/>
      <c r="M1970" s="198"/>
      <c r="N1970" s="198"/>
      <c r="O1970" s="198"/>
      <c r="P1970" s="198"/>
      <c r="R1970" s="198"/>
      <c r="S1970" s="186"/>
      <c r="T1970" s="186"/>
      <c r="U1970" s="186"/>
      <c r="V1970" s="186"/>
      <c r="W1970" s="186"/>
      <c r="X1970" s="186"/>
      <c r="Y1970" s="186"/>
      <c r="Z1970" s="186"/>
      <c r="AA1970" s="186"/>
      <c r="AB1970" s="186"/>
      <c r="AC1970" s="186"/>
      <c r="AD1970" s="186"/>
      <c r="AE1970" s="186"/>
      <c r="AF1970" s="186"/>
      <c r="AG1970" s="186"/>
      <c r="AH1970" s="186"/>
      <c r="AI1970" s="186"/>
      <c r="AJ1970" s="186"/>
      <c r="AK1970" s="186"/>
      <c r="AL1970" s="186"/>
      <c r="AM1970" s="186"/>
      <c r="AN1970" s="186"/>
      <c r="AO1970" s="186"/>
      <c r="AP1970" s="186"/>
      <c r="AQ1970" s="186"/>
      <c r="AR1970" s="186"/>
      <c r="AS1970" s="186"/>
      <c r="AT1970" s="186"/>
      <c r="AU1970" s="186"/>
      <c r="AV1970" s="186"/>
      <c r="AW1970" s="186"/>
      <c r="AX1970" s="186"/>
      <c r="AY1970" s="186"/>
      <c r="AZ1970" s="186"/>
      <c r="BA1970" s="186"/>
      <c r="BB1970" s="186"/>
      <c r="BC1970" s="186"/>
      <c r="BD1970" s="186"/>
      <c r="BE1970" s="186"/>
      <c r="BF1970" s="186"/>
      <c r="BG1970" s="186"/>
      <c r="BH1970" s="186"/>
      <c r="BI1970" s="186"/>
      <c r="BJ1970" s="186"/>
      <c r="BK1970" s="186"/>
      <c r="BL1970" s="186"/>
      <c r="BM1970" s="186"/>
      <c r="BN1970" s="186"/>
      <c r="BO1970" s="186"/>
      <c r="BP1970" s="186"/>
      <c r="BQ1970" s="186"/>
      <c r="BR1970" s="186"/>
      <c r="BS1970" s="186"/>
      <c r="BT1970" s="186"/>
      <c r="BU1970" s="186"/>
      <c r="BV1970" s="186"/>
      <c r="BW1970" s="186"/>
      <c r="BX1970" s="186"/>
      <c r="BY1970" s="186"/>
      <c r="BZ1970" s="186"/>
      <c r="CA1970" s="186"/>
      <c r="CB1970" s="186"/>
      <c r="CC1970" s="186"/>
      <c r="CD1970" s="186"/>
      <c r="CE1970" s="186"/>
      <c r="CF1970" s="186"/>
      <c r="CG1970" s="186"/>
      <c r="CH1970" s="186"/>
      <c r="CI1970" s="186"/>
      <c r="CJ1970" s="186"/>
      <c r="CK1970" s="186"/>
      <c r="CL1970" s="186"/>
    </row>
    <row r="1971" spans="2:90" x14ac:dyDescent="0.4">
      <c r="B1971" s="171" t="s">
        <v>463</v>
      </c>
      <c r="E1971" s="8"/>
      <c r="H1971" s="196"/>
      <c r="I1971" s="197"/>
      <c r="J1971" s="197"/>
      <c r="K1971" s="198"/>
      <c r="L1971" s="198"/>
      <c r="M1971" s="198"/>
      <c r="N1971" s="198"/>
      <c r="O1971" s="198"/>
      <c r="P1971" s="198"/>
      <c r="R1971" s="198"/>
      <c r="S1971" s="186" t="str">
        <f t="shared" ref="S1971:CD1971" si="2308">S$18</f>
        <v>S$14</v>
      </c>
      <c r="T1971" s="186" t="str">
        <f t="shared" si="2308"/>
        <v>T$14</v>
      </c>
      <c r="U1971" s="186" t="str">
        <f t="shared" si="2308"/>
        <v>U$14</v>
      </c>
      <c r="V1971" s="186" t="str">
        <f t="shared" si="2308"/>
        <v>V$14</v>
      </c>
      <c r="W1971" s="186" t="str">
        <f t="shared" si="2308"/>
        <v>W$14</v>
      </c>
      <c r="X1971" s="186" t="str">
        <f t="shared" si="2308"/>
        <v>X$14</v>
      </c>
      <c r="Y1971" s="186" t="str">
        <f t="shared" si="2308"/>
        <v>Y$14</v>
      </c>
      <c r="Z1971" s="186" t="str">
        <f t="shared" si="2308"/>
        <v>Z$14</v>
      </c>
      <c r="AA1971" s="186" t="str">
        <f t="shared" si="2308"/>
        <v>AA$14</v>
      </c>
      <c r="AB1971" s="186" t="str">
        <f t="shared" si="2308"/>
        <v>AB$14</v>
      </c>
      <c r="AC1971" s="186" t="str">
        <f t="shared" si="2308"/>
        <v>AC$14</v>
      </c>
      <c r="AD1971" s="186" t="str">
        <f t="shared" si="2308"/>
        <v>AD$14</v>
      </c>
      <c r="AE1971" s="186" t="str">
        <f t="shared" si="2308"/>
        <v>AE$14</v>
      </c>
      <c r="AF1971" s="186" t="str">
        <f t="shared" si="2308"/>
        <v>AF$14</v>
      </c>
      <c r="AG1971" s="186" t="str">
        <f t="shared" si="2308"/>
        <v>AG$14</v>
      </c>
      <c r="AH1971" s="186" t="str">
        <f t="shared" si="2308"/>
        <v>AH$14</v>
      </c>
      <c r="AI1971" s="186" t="str">
        <f t="shared" si="2308"/>
        <v>AI$14</v>
      </c>
      <c r="AJ1971" s="186" t="str">
        <f t="shared" si="2308"/>
        <v>AJ$14</v>
      </c>
      <c r="AK1971" s="186" t="str">
        <f t="shared" si="2308"/>
        <v>AK$14</v>
      </c>
      <c r="AL1971" s="186" t="str">
        <f t="shared" si="2308"/>
        <v>AL$14</v>
      </c>
      <c r="AM1971" s="186" t="str">
        <f t="shared" si="2308"/>
        <v>AM$14</v>
      </c>
      <c r="AN1971" s="186" t="str">
        <f t="shared" si="2308"/>
        <v>AN$14</v>
      </c>
      <c r="AO1971" s="186" t="str">
        <f t="shared" si="2308"/>
        <v>AO$14</v>
      </c>
      <c r="AP1971" s="186" t="str">
        <f t="shared" si="2308"/>
        <v>AP$14</v>
      </c>
      <c r="AQ1971" s="186" t="str">
        <f t="shared" si="2308"/>
        <v>AQ$14</v>
      </c>
      <c r="AR1971" s="186" t="str">
        <f t="shared" si="2308"/>
        <v>AR$14</v>
      </c>
      <c r="AS1971" s="186" t="str">
        <f t="shared" si="2308"/>
        <v>AS$14</v>
      </c>
      <c r="AT1971" s="186" t="str">
        <f t="shared" si="2308"/>
        <v>AT$14</v>
      </c>
      <c r="AU1971" s="186" t="str">
        <f t="shared" si="2308"/>
        <v>AU$14</v>
      </c>
      <c r="AV1971" s="186" t="str">
        <f t="shared" si="2308"/>
        <v>AV$14</v>
      </c>
      <c r="AW1971" s="186" t="str">
        <f t="shared" si="2308"/>
        <v>AW$14</v>
      </c>
      <c r="AX1971" s="186" t="str">
        <f t="shared" si="2308"/>
        <v>AX$14</v>
      </c>
      <c r="AY1971" s="186" t="str">
        <f t="shared" si="2308"/>
        <v>AY$14</v>
      </c>
      <c r="AZ1971" s="186" t="str">
        <f t="shared" si="2308"/>
        <v>AZ$14</v>
      </c>
      <c r="BA1971" s="186" t="str">
        <f t="shared" si="2308"/>
        <v>BA$14</v>
      </c>
      <c r="BB1971" s="186" t="str">
        <f t="shared" si="2308"/>
        <v>BB$14</v>
      </c>
      <c r="BC1971" s="186" t="str">
        <f t="shared" si="2308"/>
        <v>BC$14</v>
      </c>
      <c r="BD1971" s="186" t="str">
        <f t="shared" si="2308"/>
        <v>BD$14</v>
      </c>
      <c r="BE1971" s="186" t="str">
        <f t="shared" si="2308"/>
        <v>BE$14</v>
      </c>
      <c r="BF1971" s="186" t="str">
        <f t="shared" si="2308"/>
        <v>BF$14</v>
      </c>
      <c r="BG1971" s="186" t="str">
        <f t="shared" si="2308"/>
        <v>BG$14</v>
      </c>
      <c r="BH1971" s="186" t="str">
        <f t="shared" si="2308"/>
        <v>BH$14</v>
      </c>
      <c r="BI1971" s="186" t="str">
        <f t="shared" si="2308"/>
        <v>BI$14</v>
      </c>
      <c r="BJ1971" s="186" t="str">
        <f t="shared" si="2308"/>
        <v>BJ$14</v>
      </c>
      <c r="BK1971" s="186" t="str">
        <f t="shared" si="2308"/>
        <v>BK$14</v>
      </c>
      <c r="BL1971" s="186" t="str">
        <f t="shared" si="2308"/>
        <v>BL$14</v>
      </c>
      <c r="BM1971" s="186" t="str">
        <f t="shared" si="2308"/>
        <v>BM$14</v>
      </c>
      <c r="BN1971" s="186" t="str">
        <f t="shared" si="2308"/>
        <v>BN$14</v>
      </c>
      <c r="BO1971" s="186" t="str">
        <f t="shared" si="2308"/>
        <v>BO$14</v>
      </c>
      <c r="BP1971" s="186" t="str">
        <f t="shared" si="2308"/>
        <v>BP$14</v>
      </c>
      <c r="BQ1971" s="186" t="str">
        <f t="shared" si="2308"/>
        <v>BQ$14</v>
      </c>
      <c r="BR1971" s="186" t="str">
        <f t="shared" si="2308"/>
        <v>BR$14</v>
      </c>
      <c r="BS1971" s="186" t="str">
        <f t="shared" si="2308"/>
        <v>BS$14</v>
      </c>
      <c r="BT1971" s="186" t="str">
        <f t="shared" si="2308"/>
        <v>BT$14</v>
      </c>
      <c r="BU1971" s="186" t="str">
        <f t="shared" si="2308"/>
        <v>BU$14</v>
      </c>
      <c r="BV1971" s="186" t="str">
        <f t="shared" si="2308"/>
        <v>BV$14</v>
      </c>
      <c r="BW1971" s="186" t="str">
        <f t="shared" si="2308"/>
        <v>BW$14</v>
      </c>
      <c r="BX1971" s="186" t="str">
        <f t="shared" si="2308"/>
        <v>BX$14</v>
      </c>
      <c r="BY1971" s="186" t="str">
        <f t="shared" si="2308"/>
        <v>BY$14</v>
      </c>
      <c r="BZ1971" s="186" t="str">
        <f t="shared" si="2308"/>
        <v>BZ$14</v>
      </c>
      <c r="CA1971" s="186" t="str">
        <f t="shared" si="2308"/>
        <v>CA$14</v>
      </c>
      <c r="CB1971" s="186" t="str">
        <f t="shared" si="2308"/>
        <v>CB$14</v>
      </c>
      <c r="CC1971" s="186" t="str">
        <f t="shared" si="2308"/>
        <v>CC$14</v>
      </c>
      <c r="CD1971" s="186" t="str">
        <f t="shared" si="2308"/>
        <v>CD$14</v>
      </c>
      <c r="CE1971" s="186" t="str">
        <f t="shared" ref="CE1971:CL1971" si="2309">CE$18</f>
        <v>CE$14</v>
      </c>
      <c r="CF1971" s="186" t="str">
        <f t="shared" si="2309"/>
        <v>CF$14</v>
      </c>
      <c r="CG1971" s="186" t="str">
        <f t="shared" si="2309"/>
        <v>CG$14</v>
      </c>
      <c r="CH1971" s="186" t="str">
        <f t="shared" si="2309"/>
        <v>CH$14</v>
      </c>
      <c r="CI1971" s="186" t="str">
        <f t="shared" si="2309"/>
        <v>CI$14</v>
      </c>
      <c r="CJ1971" s="186" t="str">
        <f t="shared" si="2309"/>
        <v>CJ$14</v>
      </c>
      <c r="CK1971" s="186" t="str">
        <f t="shared" si="2309"/>
        <v>CK$14</v>
      </c>
      <c r="CL1971" s="186" t="str">
        <f t="shared" si="2309"/>
        <v>CL$14</v>
      </c>
    </row>
    <row r="1972" spans="2:90" x14ac:dyDescent="0.4">
      <c r="B1972" s="171" t="s">
        <v>464</v>
      </c>
      <c r="E1972" s="8"/>
      <c r="H1972" s="196"/>
      <c r="I1972" s="197"/>
      <c r="J1972" s="197"/>
      <c r="K1972" s="198"/>
      <c r="L1972" s="198"/>
      <c r="M1972" s="198"/>
      <c r="N1972" s="198"/>
      <c r="O1972" s="198"/>
      <c r="P1972" s="198"/>
      <c r="R1972" s="198"/>
      <c r="S1972" s="186" t="str">
        <f t="shared" ref="S1972:CD1972" si="2310">S$19</f>
        <v>S$15</v>
      </c>
      <c r="T1972" s="186" t="str">
        <f t="shared" si="2310"/>
        <v>T$15</v>
      </c>
      <c r="U1972" s="186" t="str">
        <f t="shared" si="2310"/>
        <v>U$15</v>
      </c>
      <c r="V1972" s="186" t="str">
        <f t="shared" si="2310"/>
        <v>V$15</v>
      </c>
      <c r="W1972" s="186" t="str">
        <f t="shared" si="2310"/>
        <v>W$15</v>
      </c>
      <c r="X1972" s="186" t="str">
        <f t="shared" si="2310"/>
        <v>X$15</v>
      </c>
      <c r="Y1972" s="186" t="str">
        <f t="shared" si="2310"/>
        <v>Y$15</v>
      </c>
      <c r="Z1972" s="186" t="str">
        <f t="shared" si="2310"/>
        <v>Z$15</v>
      </c>
      <c r="AA1972" s="186" t="str">
        <f t="shared" si="2310"/>
        <v>AA$15</v>
      </c>
      <c r="AB1972" s="186" t="str">
        <f t="shared" si="2310"/>
        <v>AB$15</v>
      </c>
      <c r="AC1972" s="186" t="str">
        <f t="shared" si="2310"/>
        <v>AC$15</v>
      </c>
      <c r="AD1972" s="186" t="str">
        <f t="shared" si="2310"/>
        <v>AD$15</v>
      </c>
      <c r="AE1972" s="186" t="str">
        <f t="shared" si="2310"/>
        <v>AE$15</v>
      </c>
      <c r="AF1972" s="186" t="str">
        <f t="shared" si="2310"/>
        <v>AF$15</v>
      </c>
      <c r="AG1972" s="186" t="str">
        <f t="shared" si="2310"/>
        <v>AG$15</v>
      </c>
      <c r="AH1972" s="186" t="str">
        <f t="shared" si="2310"/>
        <v>AH$15</v>
      </c>
      <c r="AI1972" s="186" t="str">
        <f t="shared" si="2310"/>
        <v>AI$15</v>
      </c>
      <c r="AJ1972" s="186" t="str">
        <f t="shared" si="2310"/>
        <v>AJ$15</v>
      </c>
      <c r="AK1972" s="186" t="str">
        <f t="shared" si="2310"/>
        <v>AK$15</v>
      </c>
      <c r="AL1972" s="186" t="str">
        <f t="shared" si="2310"/>
        <v>AL$15</v>
      </c>
      <c r="AM1972" s="186" t="str">
        <f t="shared" si="2310"/>
        <v>AM$15</v>
      </c>
      <c r="AN1972" s="186" t="str">
        <f t="shared" si="2310"/>
        <v>AN$15</v>
      </c>
      <c r="AO1972" s="186" t="str">
        <f t="shared" si="2310"/>
        <v>AO$15</v>
      </c>
      <c r="AP1972" s="186" t="str">
        <f t="shared" si="2310"/>
        <v>AP$15</v>
      </c>
      <c r="AQ1972" s="186" t="str">
        <f t="shared" si="2310"/>
        <v>AQ$15</v>
      </c>
      <c r="AR1972" s="186" t="str">
        <f t="shared" si="2310"/>
        <v>AR$15</v>
      </c>
      <c r="AS1972" s="186" t="str">
        <f t="shared" si="2310"/>
        <v>AS$15</v>
      </c>
      <c r="AT1972" s="186" t="str">
        <f t="shared" si="2310"/>
        <v>AT$15</v>
      </c>
      <c r="AU1972" s="186" t="str">
        <f t="shared" si="2310"/>
        <v>AU$15</v>
      </c>
      <c r="AV1972" s="186" t="str">
        <f t="shared" si="2310"/>
        <v>AV$15</v>
      </c>
      <c r="AW1972" s="186" t="str">
        <f t="shared" si="2310"/>
        <v>AW$15</v>
      </c>
      <c r="AX1972" s="186" t="str">
        <f t="shared" si="2310"/>
        <v>AX$15</v>
      </c>
      <c r="AY1972" s="186" t="str">
        <f t="shared" si="2310"/>
        <v>AY$15</v>
      </c>
      <c r="AZ1972" s="186" t="str">
        <f t="shared" si="2310"/>
        <v>AZ$15</v>
      </c>
      <c r="BA1972" s="186" t="str">
        <f t="shared" si="2310"/>
        <v>BA$15</v>
      </c>
      <c r="BB1972" s="186" t="str">
        <f t="shared" si="2310"/>
        <v>BB$15</v>
      </c>
      <c r="BC1972" s="186" t="str">
        <f t="shared" si="2310"/>
        <v>BC$15</v>
      </c>
      <c r="BD1972" s="186" t="str">
        <f t="shared" si="2310"/>
        <v>BD$15</v>
      </c>
      <c r="BE1972" s="186" t="str">
        <f t="shared" si="2310"/>
        <v>BE$15</v>
      </c>
      <c r="BF1972" s="186" t="str">
        <f t="shared" si="2310"/>
        <v>BF$15</v>
      </c>
      <c r="BG1972" s="186" t="str">
        <f t="shared" si="2310"/>
        <v>BG$15</v>
      </c>
      <c r="BH1972" s="186" t="str">
        <f t="shared" si="2310"/>
        <v>BH$15</v>
      </c>
      <c r="BI1972" s="186" t="str">
        <f t="shared" si="2310"/>
        <v>BI$15</v>
      </c>
      <c r="BJ1972" s="186" t="str">
        <f t="shared" si="2310"/>
        <v>BJ$15</v>
      </c>
      <c r="BK1972" s="186" t="str">
        <f t="shared" si="2310"/>
        <v>BK$15</v>
      </c>
      <c r="BL1972" s="186" t="str">
        <f t="shared" si="2310"/>
        <v>BL$15</v>
      </c>
      <c r="BM1972" s="186" t="str">
        <f t="shared" si="2310"/>
        <v>BM$15</v>
      </c>
      <c r="BN1972" s="186" t="str">
        <f t="shared" si="2310"/>
        <v>BN$15</v>
      </c>
      <c r="BO1972" s="186" t="str">
        <f t="shared" si="2310"/>
        <v>BO$15</v>
      </c>
      <c r="BP1972" s="186" t="str">
        <f t="shared" si="2310"/>
        <v>BP$15</v>
      </c>
      <c r="BQ1972" s="186" t="str">
        <f t="shared" si="2310"/>
        <v>BQ$15</v>
      </c>
      <c r="BR1972" s="186" t="str">
        <f t="shared" si="2310"/>
        <v>BR$15</v>
      </c>
      <c r="BS1972" s="186" t="str">
        <f t="shared" si="2310"/>
        <v>BS$15</v>
      </c>
      <c r="BT1972" s="186" t="str">
        <f t="shared" si="2310"/>
        <v>BT$15</v>
      </c>
      <c r="BU1972" s="186" t="str">
        <f t="shared" si="2310"/>
        <v>BU$15</v>
      </c>
      <c r="BV1972" s="186" t="str">
        <f t="shared" si="2310"/>
        <v>BV$15</v>
      </c>
      <c r="BW1972" s="186" t="str">
        <f t="shared" si="2310"/>
        <v>BW$15</v>
      </c>
      <c r="BX1972" s="186" t="str">
        <f t="shared" si="2310"/>
        <v>BX$15</v>
      </c>
      <c r="BY1972" s="186" t="str">
        <f t="shared" si="2310"/>
        <v>BY$15</v>
      </c>
      <c r="BZ1972" s="186" t="str">
        <f t="shared" si="2310"/>
        <v>BZ$15</v>
      </c>
      <c r="CA1972" s="186" t="str">
        <f t="shared" si="2310"/>
        <v>CA$15</v>
      </c>
      <c r="CB1972" s="186" t="str">
        <f t="shared" si="2310"/>
        <v>CB$15</v>
      </c>
      <c r="CC1972" s="186" t="str">
        <f t="shared" si="2310"/>
        <v>CC$15</v>
      </c>
      <c r="CD1972" s="186" t="str">
        <f t="shared" si="2310"/>
        <v>CD$15</v>
      </c>
      <c r="CE1972" s="186" t="str">
        <f t="shared" ref="CE1972:CL1972" si="2311">CE$19</f>
        <v>CE$15</v>
      </c>
      <c r="CF1972" s="186" t="str">
        <f t="shared" si="2311"/>
        <v>CF$15</v>
      </c>
      <c r="CG1972" s="186" t="str">
        <f t="shared" si="2311"/>
        <v>CG$15</v>
      </c>
      <c r="CH1972" s="186" t="str">
        <f t="shared" si="2311"/>
        <v>CH$15</v>
      </c>
      <c r="CI1972" s="186" t="str">
        <f t="shared" si="2311"/>
        <v>CI$15</v>
      </c>
      <c r="CJ1972" s="186" t="str">
        <f t="shared" si="2311"/>
        <v>CJ$15</v>
      </c>
      <c r="CK1972" s="186" t="str">
        <f t="shared" si="2311"/>
        <v>CK$15</v>
      </c>
      <c r="CL1972" s="186" t="str">
        <f t="shared" si="2311"/>
        <v>CL$15</v>
      </c>
    </row>
    <row r="1973" spans="2:90" x14ac:dyDescent="0.4">
      <c r="B1973" s="66" t="s">
        <v>283</v>
      </c>
      <c r="C1973" s="31"/>
      <c r="D1973" t="s">
        <v>1002</v>
      </c>
      <c r="E1973" s="8" t="str">
        <f t="shared" ref="E1973:E1994" si="2312">ROW()&amp;" "&amp;D1973</f>
        <v>1973 FAPPE-IS</v>
      </c>
      <c r="F1973" t="s">
        <v>446</v>
      </c>
      <c r="G1973" s="31" t="s">
        <v>81</v>
      </c>
      <c r="H1973" s="22"/>
      <c r="I1973" s="287"/>
      <c r="J1973" s="287"/>
      <c r="K1973" s="22"/>
      <c r="L1973" s="22"/>
      <c r="M1973" s="22"/>
      <c r="N1973" s="22"/>
      <c r="O1973" s="22"/>
      <c r="P1973" s="22"/>
      <c r="R1973" s="66"/>
      <c r="S1973" s="288"/>
      <c r="T1973" s="288"/>
      <c r="U1973" s="288"/>
      <c r="V1973" s="288"/>
      <c r="W1973" s="288"/>
      <c r="X1973" s="288"/>
      <c r="Y1973" s="288"/>
      <c r="Z1973" s="288"/>
      <c r="AA1973" s="288"/>
      <c r="AB1973" s="288"/>
      <c r="AC1973" s="288"/>
      <c r="AD1973" s="288"/>
      <c r="AE1973" s="288"/>
      <c r="AF1973" s="288"/>
      <c r="AG1973" s="288"/>
      <c r="AH1973" s="288"/>
      <c r="AI1973" s="288"/>
      <c r="AJ1973" s="288"/>
      <c r="AK1973" s="288"/>
      <c r="AL1973" s="288"/>
      <c r="AM1973" s="288"/>
      <c r="AN1973" s="288"/>
      <c r="AO1973" s="288"/>
      <c r="AP1973" s="288"/>
      <c r="AQ1973" s="288"/>
      <c r="AR1973" s="288"/>
      <c r="AS1973" s="288"/>
      <c r="AT1973" s="288"/>
      <c r="AU1973" s="288"/>
      <c r="AV1973" s="288"/>
      <c r="AW1973" s="288"/>
      <c r="AX1973" s="288"/>
      <c r="AY1973" s="288"/>
      <c r="AZ1973" s="288"/>
      <c r="BA1973" s="288"/>
      <c r="BB1973" s="288"/>
      <c r="BC1973" s="288"/>
      <c r="BD1973" s="288"/>
      <c r="BE1973" s="288"/>
      <c r="BF1973" s="288"/>
      <c r="BG1973" s="288"/>
      <c r="BH1973" s="288"/>
      <c r="BI1973" s="288"/>
      <c r="BJ1973" s="288"/>
      <c r="BK1973" s="288"/>
      <c r="BL1973" s="288"/>
      <c r="BM1973" s="288"/>
      <c r="BN1973" s="288"/>
      <c r="BO1973" s="288"/>
      <c r="BP1973" s="288"/>
      <c r="BQ1973" s="288"/>
      <c r="BR1973" s="288"/>
      <c r="BS1973" s="288"/>
      <c r="BT1973" s="288"/>
      <c r="BU1973" s="288"/>
      <c r="BV1973" s="288"/>
      <c r="BW1973" s="288"/>
      <c r="BX1973" s="288"/>
      <c r="BY1973" s="288"/>
      <c r="BZ1973" s="288"/>
      <c r="CA1973" s="288"/>
      <c r="CB1973" s="288"/>
      <c r="CC1973" s="288"/>
      <c r="CD1973" s="288"/>
      <c r="CE1973" s="288"/>
      <c r="CF1973" s="288"/>
      <c r="CG1973" s="288"/>
      <c r="CH1973" s="288"/>
      <c r="CI1973" s="288"/>
      <c r="CJ1973" s="288"/>
      <c r="CK1973" s="288"/>
      <c r="CL1973" s="288"/>
    </row>
    <row r="1974" spans="2:90" x14ac:dyDescent="0.4">
      <c r="B1974" s="122" t="s">
        <v>1003</v>
      </c>
      <c r="D1974" t="s">
        <v>1002</v>
      </c>
      <c r="E1974" s="8" t="str">
        <f t="shared" si="2312"/>
        <v>1974 FAPPE-IS</v>
      </c>
      <c r="K1974" s="447">
        <f>+'Corporate Overhead'!K$34</f>
        <v>4</v>
      </c>
      <c r="L1974" s="447">
        <f>+'Corporate Overhead'!L$34</f>
        <v>4</v>
      </c>
      <c r="M1974" s="447">
        <f>+'Corporate Overhead'!M$34</f>
        <v>4</v>
      </c>
      <c r="N1974" s="447">
        <f>+'Corporate Overhead'!N$34</f>
        <v>4</v>
      </c>
      <c r="O1974" s="447">
        <f>+'Corporate Overhead'!O$34</f>
        <v>4</v>
      </c>
      <c r="P1974" s="447">
        <f>+'Corporate Overhead'!P$34</f>
        <v>4</v>
      </c>
      <c r="Q1974" s="447">
        <f>+'Corporate Overhead'!Q$34</f>
        <v>0</v>
      </c>
      <c r="R1974" s="447">
        <f>+'Corporate Overhead'!R$34</f>
        <v>0</v>
      </c>
      <c r="S1974" s="447">
        <f>+'Corporate Overhead'!S$34</f>
        <v>4</v>
      </c>
      <c r="T1974" s="447">
        <f>+'Corporate Overhead'!T$34</f>
        <v>4</v>
      </c>
      <c r="U1974" s="447">
        <f>+'Corporate Overhead'!U$34</f>
        <v>4</v>
      </c>
      <c r="V1974" s="447">
        <f>+'Corporate Overhead'!V$34</f>
        <v>4</v>
      </c>
      <c r="W1974" s="447">
        <f>+'Corporate Overhead'!W$34</f>
        <v>4</v>
      </c>
      <c r="X1974" s="447">
        <f>+'Corporate Overhead'!X$34</f>
        <v>4</v>
      </c>
      <c r="Y1974" s="447">
        <f>+'Corporate Overhead'!Y$34</f>
        <v>4</v>
      </c>
      <c r="Z1974" s="447">
        <f>+'Corporate Overhead'!Z$34</f>
        <v>4</v>
      </c>
      <c r="AA1974" s="447">
        <f>+'Corporate Overhead'!AA$34</f>
        <v>4</v>
      </c>
      <c r="AB1974" s="447">
        <f>+'Corporate Overhead'!AB$34</f>
        <v>4</v>
      </c>
      <c r="AC1974" s="447">
        <f>+'Corporate Overhead'!AC$34</f>
        <v>4</v>
      </c>
      <c r="AD1974" s="447">
        <f>+'Corporate Overhead'!AD$34</f>
        <v>4</v>
      </c>
      <c r="AE1974" s="447">
        <f>+'Corporate Overhead'!AE$34</f>
        <v>4</v>
      </c>
      <c r="AF1974" s="447">
        <f>+'Corporate Overhead'!AF$34</f>
        <v>4</v>
      </c>
      <c r="AG1974" s="447">
        <f>+'Corporate Overhead'!AG$34</f>
        <v>4</v>
      </c>
      <c r="AH1974" s="447">
        <f>+'Corporate Overhead'!AH$34</f>
        <v>4</v>
      </c>
      <c r="AI1974" s="447">
        <f>+'Corporate Overhead'!AI$34</f>
        <v>4</v>
      </c>
      <c r="AJ1974" s="447">
        <f>+'Corporate Overhead'!AJ$34</f>
        <v>4</v>
      </c>
      <c r="AK1974" s="447">
        <f>+'Corporate Overhead'!AK$34</f>
        <v>4</v>
      </c>
      <c r="AL1974" s="447">
        <f>+'Corporate Overhead'!AL$34</f>
        <v>4</v>
      </c>
      <c r="AM1974" s="447">
        <f>+'Corporate Overhead'!AM$34</f>
        <v>4</v>
      </c>
      <c r="AN1974" s="447">
        <f>+'Corporate Overhead'!AN$34</f>
        <v>4</v>
      </c>
      <c r="AO1974" s="447">
        <f>+'Corporate Overhead'!AO$34</f>
        <v>4</v>
      </c>
      <c r="AP1974" s="447">
        <f>+'Corporate Overhead'!AP$34</f>
        <v>4</v>
      </c>
      <c r="AQ1974" s="447">
        <f>+'Corporate Overhead'!AQ$34</f>
        <v>4</v>
      </c>
      <c r="AR1974" s="447">
        <f>+'Corporate Overhead'!AR$34</f>
        <v>4</v>
      </c>
      <c r="AS1974" s="447">
        <f>+'Corporate Overhead'!AS$34</f>
        <v>4</v>
      </c>
      <c r="AT1974" s="447">
        <f>+'Corporate Overhead'!AT$34</f>
        <v>4</v>
      </c>
      <c r="AU1974" s="447">
        <f>+'Corporate Overhead'!AU$34</f>
        <v>4</v>
      </c>
      <c r="AV1974" s="447">
        <f>+'Corporate Overhead'!AV$34</f>
        <v>4</v>
      </c>
      <c r="AW1974" s="447">
        <f>+'Corporate Overhead'!AW$34</f>
        <v>4</v>
      </c>
      <c r="AX1974" s="447">
        <f>+'Corporate Overhead'!AX$34</f>
        <v>4</v>
      </c>
      <c r="AY1974" s="447">
        <f>+'Corporate Overhead'!AY$34</f>
        <v>4</v>
      </c>
      <c r="AZ1974" s="447">
        <f>+'Corporate Overhead'!AZ$34</f>
        <v>4</v>
      </c>
      <c r="BA1974" s="447">
        <f>+'Corporate Overhead'!BA$34</f>
        <v>4</v>
      </c>
      <c r="BB1974" s="447">
        <f>+'Corporate Overhead'!BB$34</f>
        <v>4</v>
      </c>
      <c r="BC1974" s="447">
        <f>+'Corporate Overhead'!BC$34</f>
        <v>4</v>
      </c>
      <c r="BD1974" s="447">
        <f>+'Corporate Overhead'!BD$34</f>
        <v>4</v>
      </c>
      <c r="BE1974" s="447">
        <f>+'Corporate Overhead'!BE$34</f>
        <v>4</v>
      </c>
      <c r="BF1974" s="447">
        <f>+'Corporate Overhead'!BF$34</f>
        <v>4</v>
      </c>
      <c r="BG1974" s="447">
        <f>+'Corporate Overhead'!BG$34</f>
        <v>4</v>
      </c>
      <c r="BH1974" s="447">
        <f>+'Corporate Overhead'!BH$34</f>
        <v>4</v>
      </c>
      <c r="BI1974" s="447">
        <f>+'Corporate Overhead'!BI$34</f>
        <v>4</v>
      </c>
      <c r="BJ1974" s="447">
        <f>+'Corporate Overhead'!BJ$34</f>
        <v>4</v>
      </c>
      <c r="BK1974" s="447">
        <f>+'Corporate Overhead'!BK$34</f>
        <v>4</v>
      </c>
      <c r="BL1974" s="447">
        <f>+'Corporate Overhead'!BL$34</f>
        <v>4</v>
      </c>
      <c r="BM1974" s="447">
        <f>+'Corporate Overhead'!BM$34</f>
        <v>4</v>
      </c>
      <c r="BN1974" s="447">
        <f>+'Corporate Overhead'!BN$34</f>
        <v>4</v>
      </c>
      <c r="BO1974" s="447">
        <f>+'Corporate Overhead'!BO$34</f>
        <v>4</v>
      </c>
      <c r="BP1974" s="447">
        <f>+'Corporate Overhead'!BP$34</f>
        <v>4</v>
      </c>
      <c r="BQ1974" s="447">
        <f>+'Corporate Overhead'!BQ$34</f>
        <v>4</v>
      </c>
      <c r="BR1974" s="447">
        <f>+'Corporate Overhead'!BR$34</f>
        <v>4</v>
      </c>
      <c r="BS1974" s="447">
        <f>+'Corporate Overhead'!BS$34</f>
        <v>4</v>
      </c>
      <c r="BT1974" s="447">
        <f>+'Corporate Overhead'!BT$34</f>
        <v>4</v>
      </c>
      <c r="BU1974" s="447">
        <f>+'Corporate Overhead'!BU$34</f>
        <v>4</v>
      </c>
      <c r="BV1974" s="447">
        <f>+'Corporate Overhead'!BV$34</f>
        <v>4</v>
      </c>
      <c r="BW1974" s="447">
        <f>+'Corporate Overhead'!BW$34</f>
        <v>4</v>
      </c>
      <c r="BX1974" s="447">
        <f>+'Corporate Overhead'!BX$34</f>
        <v>4</v>
      </c>
      <c r="BY1974" s="447">
        <f>+'Corporate Overhead'!BY$34</f>
        <v>4</v>
      </c>
      <c r="BZ1974" s="447">
        <f>+'Corporate Overhead'!BZ$34</f>
        <v>4</v>
      </c>
      <c r="CA1974" s="447">
        <f>+'Corporate Overhead'!CA$34</f>
        <v>4</v>
      </c>
      <c r="CB1974" s="447">
        <f>+'Corporate Overhead'!CB$34</f>
        <v>4</v>
      </c>
      <c r="CC1974" s="447">
        <f>+'Corporate Overhead'!CC$34</f>
        <v>4</v>
      </c>
      <c r="CD1974" s="447">
        <f>+'Corporate Overhead'!CD$34</f>
        <v>4</v>
      </c>
      <c r="CE1974" s="447">
        <f>+'Corporate Overhead'!CE$34</f>
        <v>4</v>
      </c>
      <c r="CF1974" s="447">
        <f>+'Corporate Overhead'!CF$34</f>
        <v>4</v>
      </c>
      <c r="CG1974" s="447">
        <f>+'Corporate Overhead'!CG$34</f>
        <v>4</v>
      </c>
      <c r="CH1974" s="447">
        <f>+'Corporate Overhead'!CH$34</f>
        <v>4</v>
      </c>
      <c r="CI1974" s="447">
        <f>+'Corporate Overhead'!CI$34</f>
        <v>4</v>
      </c>
      <c r="CJ1974" s="447">
        <f>+'Corporate Overhead'!CJ$34</f>
        <v>4</v>
      </c>
      <c r="CK1974" s="447">
        <f>+'Corporate Overhead'!CK$34</f>
        <v>4</v>
      </c>
      <c r="CL1974" s="447">
        <f>+'Corporate Overhead'!CL$34</f>
        <v>4</v>
      </c>
    </row>
    <row r="1975" spans="2:90" x14ac:dyDescent="0.4">
      <c r="D1975" t="s">
        <v>1002</v>
      </c>
      <c r="E1975" s="8" t="str">
        <f t="shared" si="2312"/>
        <v>1975 FAPPE-IS</v>
      </c>
      <c r="S1975" s="72"/>
      <c r="T1975" s="72"/>
      <c r="U1975" s="72"/>
      <c r="V1975" s="72"/>
      <c r="W1975" s="72"/>
      <c r="X1975" s="72"/>
      <c r="Y1975" s="72"/>
      <c r="Z1975" s="72"/>
      <c r="AA1975" s="72"/>
      <c r="AB1975" s="72"/>
      <c r="AC1975" s="72"/>
      <c r="AD1975" s="72"/>
      <c r="AE1975" s="72"/>
      <c r="AF1975" s="72"/>
      <c r="AG1975" s="72"/>
      <c r="AH1975" s="72"/>
      <c r="AI1975" s="72"/>
      <c r="AJ1975" s="72"/>
      <c r="AK1975" s="72"/>
      <c r="AL1975" s="72"/>
      <c r="AM1975" s="72"/>
      <c r="AN1975" s="72"/>
      <c r="AO1975" s="72"/>
      <c r="AP1975" s="72"/>
      <c r="AQ1975" s="72"/>
      <c r="AR1975" s="72"/>
      <c r="AS1975" s="72"/>
      <c r="AT1975" s="72"/>
      <c r="AU1975" s="72"/>
      <c r="AV1975" s="72"/>
      <c r="AW1975" s="72"/>
      <c r="AX1975" s="72"/>
      <c r="AY1975" s="72"/>
      <c r="AZ1975" s="72"/>
      <c r="BA1975" s="72"/>
      <c r="BB1975" s="72"/>
      <c r="BC1975" s="72"/>
      <c r="BD1975" s="72"/>
      <c r="BE1975" s="72"/>
      <c r="BF1975" s="72"/>
      <c r="BG1975" s="72"/>
      <c r="BH1975" s="72"/>
      <c r="BI1975" s="72"/>
      <c r="BJ1975" s="72"/>
      <c r="BK1975" s="72"/>
      <c r="BL1975" s="72"/>
      <c r="BM1975" s="72"/>
      <c r="BN1975" s="72"/>
      <c r="BO1975" s="72"/>
      <c r="BP1975" s="72"/>
      <c r="BQ1975" s="72"/>
      <c r="BR1975" s="72"/>
      <c r="BS1975" s="72"/>
      <c r="BT1975" s="72"/>
      <c r="BU1975" s="72"/>
      <c r="BV1975" s="72"/>
      <c r="BW1975" s="72"/>
      <c r="BX1975" s="72"/>
      <c r="BY1975" s="72"/>
      <c r="BZ1975" s="72"/>
      <c r="CA1975" s="72"/>
      <c r="CB1975" s="72"/>
      <c r="CC1975" s="72"/>
      <c r="CD1975" s="72"/>
      <c r="CE1975" s="72"/>
      <c r="CF1975" s="72"/>
      <c r="CG1975" s="72"/>
      <c r="CH1975" s="72"/>
      <c r="CI1975" s="72"/>
      <c r="CJ1975" s="72"/>
      <c r="CK1975" s="72"/>
      <c r="CL1975" s="72"/>
    </row>
    <row r="1976" spans="2:90" x14ac:dyDescent="0.4">
      <c r="B1976" s="95" t="str">
        <f>"Assumptions - "&amp;B1973</f>
        <v>Assumptions - Volume driven secondary PP&amp;E:</v>
      </c>
      <c r="C1976" s="31"/>
      <c r="D1976" t="s">
        <v>1002</v>
      </c>
      <c r="E1976" s="8" t="str">
        <f t="shared" si="2312"/>
        <v>1976 FAPPE-IS</v>
      </c>
      <c r="G1976" s="8" t="str">
        <f>E1976</f>
        <v>1976 FAPPE-IS</v>
      </c>
      <c r="H1976" s="31"/>
      <c r="I1976" s="73"/>
      <c r="J1976" s="73"/>
      <c r="K1976" s="31"/>
      <c r="L1976" s="31"/>
      <c r="M1976" s="31"/>
      <c r="N1976" s="31"/>
      <c r="O1976" s="31"/>
      <c r="P1976" s="31"/>
      <c r="R1976" s="67"/>
      <c r="S1976" s="152"/>
      <c r="T1976" s="152"/>
      <c r="U1976" s="152"/>
      <c r="V1976" s="152"/>
      <c r="W1976" s="152"/>
      <c r="X1976" s="152"/>
      <c r="Y1976" s="152"/>
      <c r="Z1976" s="152"/>
      <c r="AA1976" s="152"/>
      <c r="AB1976" s="152"/>
      <c r="AC1976" s="152"/>
      <c r="AD1976" s="152"/>
      <c r="AE1976" s="152"/>
      <c r="AF1976" s="152"/>
      <c r="AG1976" s="152"/>
      <c r="AH1976" s="152"/>
      <c r="AI1976" s="152"/>
      <c r="AJ1976" s="152"/>
      <c r="AK1976" s="152"/>
      <c r="AL1976" s="152"/>
      <c r="AM1976" s="152"/>
      <c r="AN1976" s="152"/>
      <c r="AO1976" s="152"/>
      <c r="AP1976" s="152"/>
      <c r="AQ1976" s="152"/>
      <c r="AR1976" s="152"/>
      <c r="AS1976" s="152"/>
      <c r="AT1976" s="152"/>
      <c r="AU1976" s="152"/>
      <c r="AV1976" s="152"/>
      <c r="AW1976" s="152"/>
      <c r="AX1976" s="152"/>
      <c r="AY1976" s="152"/>
      <c r="AZ1976" s="152"/>
      <c r="BA1976" s="152"/>
      <c r="BB1976" s="152"/>
      <c r="BC1976" s="152"/>
      <c r="BD1976" s="152"/>
      <c r="BE1976" s="152"/>
      <c r="BF1976" s="152"/>
      <c r="BG1976" s="152"/>
      <c r="BH1976" s="152"/>
      <c r="BI1976" s="152"/>
      <c r="BJ1976" s="152"/>
      <c r="BK1976" s="152"/>
      <c r="BL1976" s="152"/>
      <c r="BM1976" s="152"/>
      <c r="BN1976" s="152"/>
      <c r="BO1976" s="152"/>
      <c r="BP1976" s="152"/>
      <c r="BQ1976" s="152"/>
      <c r="BR1976" s="152"/>
      <c r="BS1976" s="152"/>
      <c r="BT1976" s="152"/>
      <c r="BU1976" s="152"/>
      <c r="BV1976" s="152"/>
      <c r="BW1976" s="152"/>
      <c r="BX1976" s="152"/>
      <c r="BY1976" s="152"/>
      <c r="BZ1976" s="152"/>
      <c r="CA1976" s="152"/>
      <c r="CB1976" s="152"/>
      <c r="CC1976" s="152"/>
      <c r="CD1976" s="152"/>
      <c r="CE1976" s="152"/>
      <c r="CF1976" s="152"/>
      <c r="CG1976" s="152"/>
      <c r="CH1976" s="152"/>
      <c r="CI1976" s="152"/>
      <c r="CJ1976" s="152"/>
      <c r="CK1976" s="152"/>
      <c r="CL1976" s="152"/>
    </row>
    <row r="1977" spans="2:90" x14ac:dyDescent="0.4">
      <c r="B1977" s="141" t="s">
        <v>206</v>
      </c>
      <c r="C1977" s="8"/>
      <c r="D1977" t="s">
        <v>1002</v>
      </c>
      <c r="E1977" s="8" t="str">
        <f t="shared" si="2312"/>
        <v>1977 FAPPE-IS</v>
      </c>
      <c r="G1977" s="8" t="str">
        <f>E1977</f>
        <v>1977 FAPPE-IS</v>
      </c>
      <c r="H1977" s="57">
        <v>2</v>
      </c>
      <c r="S1977" s="72"/>
      <c r="T1977" s="72"/>
      <c r="U1977" s="72"/>
      <c r="V1977" s="72"/>
      <c r="W1977" s="72"/>
      <c r="X1977" s="72"/>
      <c r="Y1977" s="72"/>
      <c r="Z1977" s="72"/>
      <c r="AA1977" s="72"/>
      <c r="AB1977" s="72"/>
      <c r="AC1977" s="72"/>
      <c r="AD1977" s="72"/>
      <c r="AE1977" s="72"/>
      <c r="AF1977" s="72"/>
      <c r="AG1977" s="72"/>
      <c r="AH1977" s="72"/>
      <c r="AI1977" s="72"/>
      <c r="AJ1977" s="72"/>
      <c r="AK1977" s="72"/>
      <c r="AL1977" s="72"/>
      <c r="AM1977" s="72"/>
      <c r="AN1977" s="72"/>
      <c r="AO1977" s="72"/>
      <c r="AP1977" s="72"/>
      <c r="AQ1977" s="72"/>
      <c r="AR1977" s="72"/>
      <c r="AS1977" s="72"/>
      <c r="AT1977" s="72"/>
      <c r="AU1977" s="72"/>
      <c r="AV1977" s="72"/>
      <c r="AW1977" s="72"/>
      <c r="AX1977" s="72"/>
      <c r="AY1977" s="72"/>
      <c r="AZ1977" s="72"/>
      <c r="BA1977" s="72"/>
      <c r="BB1977" s="72"/>
      <c r="BC1977" s="72"/>
      <c r="BD1977" s="72"/>
      <c r="BE1977" s="72"/>
      <c r="BF1977" s="72"/>
      <c r="BG1977" s="72"/>
      <c r="BH1977" s="72"/>
      <c r="BI1977" s="72"/>
      <c r="BJ1977" s="72"/>
      <c r="BK1977" s="72"/>
      <c r="BL1977" s="72"/>
      <c r="BM1977" s="72"/>
      <c r="BN1977" s="72"/>
      <c r="BO1977" s="72"/>
      <c r="BP1977" s="72"/>
      <c r="BQ1977" s="72"/>
      <c r="BR1977" s="72"/>
      <c r="BS1977" s="72"/>
      <c r="BT1977" s="72"/>
      <c r="BU1977" s="72"/>
      <c r="BV1977" s="72"/>
      <c r="BW1977" s="72"/>
      <c r="BX1977" s="72"/>
      <c r="BY1977" s="72"/>
      <c r="BZ1977" s="72"/>
      <c r="CA1977" s="72"/>
      <c r="CB1977" s="72"/>
      <c r="CC1977" s="72"/>
      <c r="CD1977" s="72"/>
      <c r="CE1977" s="72"/>
      <c r="CF1977" s="72"/>
      <c r="CG1977" s="72"/>
      <c r="CH1977" s="72"/>
      <c r="CI1977" s="72"/>
      <c r="CJ1977" s="72"/>
      <c r="CK1977" s="72"/>
      <c r="CL1977" s="72"/>
    </row>
    <row r="1978" spans="2:90" x14ac:dyDescent="0.4">
      <c r="C1978" s="8"/>
      <c r="D1978" t="s">
        <v>1002</v>
      </c>
      <c r="E1978" s="8" t="str">
        <f t="shared" si="2312"/>
        <v>1978 FAPPE-IS</v>
      </c>
      <c r="G1978" s="8"/>
      <c r="H1978" s="57"/>
      <c r="S1978" s="72"/>
      <c r="T1978" s="72"/>
      <c r="U1978" s="72"/>
      <c r="V1978" s="72"/>
      <c r="W1978" s="72"/>
      <c r="X1978" s="72"/>
      <c r="Y1978" s="72"/>
      <c r="Z1978" s="72"/>
      <c r="AA1978" s="72"/>
      <c r="AB1978" s="72"/>
      <c r="AC1978" s="72"/>
      <c r="AD1978" s="72"/>
      <c r="AE1978" s="72"/>
      <c r="AF1978" s="72"/>
      <c r="AG1978" s="72"/>
      <c r="AH1978" s="72"/>
      <c r="AI1978" s="72"/>
      <c r="AJ1978" s="72"/>
      <c r="AK1978" s="72"/>
      <c r="AL1978" s="72"/>
      <c r="AM1978" s="72"/>
      <c r="AN1978" s="72"/>
      <c r="AO1978" s="72"/>
      <c r="AP1978" s="72"/>
      <c r="AQ1978" s="72"/>
      <c r="AR1978" s="72"/>
      <c r="AS1978" s="72"/>
      <c r="AT1978" s="72"/>
      <c r="AU1978" s="72"/>
      <c r="AV1978" s="72"/>
      <c r="AW1978" s="72"/>
      <c r="AX1978" s="72"/>
      <c r="AY1978" s="72"/>
      <c r="AZ1978" s="72"/>
      <c r="BA1978" s="72"/>
      <c r="BB1978" s="72"/>
      <c r="BC1978" s="72"/>
      <c r="BD1978" s="72"/>
      <c r="BE1978" s="72"/>
      <c r="BF1978" s="72"/>
      <c r="BG1978" s="72"/>
      <c r="BH1978" s="72"/>
      <c r="BI1978" s="72"/>
      <c r="BJ1978" s="72"/>
      <c r="BK1978" s="72"/>
      <c r="BL1978" s="72"/>
      <c r="BM1978" s="72"/>
      <c r="BN1978" s="72"/>
      <c r="BO1978" s="72"/>
      <c r="BP1978" s="72"/>
      <c r="BQ1978" s="72"/>
      <c r="BR1978" s="72"/>
      <c r="BS1978" s="72"/>
      <c r="BT1978" s="72"/>
      <c r="BU1978" s="72"/>
      <c r="BV1978" s="72"/>
      <c r="BW1978" s="72"/>
      <c r="BX1978" s="72"/>
      <c r="BY1978" s="72"/>
      <c r="BZ1978" s="72"/>
      <c r="CA1978" s="72"/>
      <c r="CB1978" s="72"/>
      <c r="CC1978" s="72"/>
      <c r="CD1978" s="72"/>
      <c r="CE1978" s="72"/>
      <c r="CF1978" s="72"/>
      <c r="CG1978" s="72"/>
      <c r="CH1978" s="72"/>
      <c r="CI1978" s="72"/>
      <c r="CJ1978" s="72"/>
      <c r="CK1978" s="72"/>
      <c r="CL1978" s="72"/>
    </row>
    <row r="1979" spans="2:90" x14ac:dyDescent="0.4">
      <c r="C1979" s="8"/>
      <c r="D1979" t="s">
        <v>1002</v>
      </c>
      <c r="E1979" s="8" t="str">
        <f t="shared" si="2312"/>
        <v>1979 FAPPE-IS</v>
      </c>
      <c r="G1979" s="8"/>
      <c r="S1979" s="72"/>
      <c r="T1979" s="72"/>
      <c r="U1979" s="72"/>
      <c r="V1979" s="72"/>
      <c r="W1979" s="72"/>
      <c r="X1979" s="72"/>
      <c r="Y1979" s="72"/>
      <c r="Z1979" s="72"/>
      <c r="AA1979" s="72"/>
      <c r="AB1979" s="72"/>
      <c r="AC1979" s="72"/>
      <c r="AD1979" s="72"/>
      <c r="AE1979" s="72"/>
      <c r="AF1979" s="72"/>
      <c r="AG1979" s="72"/>
      <c r="AH1979" s="72"/>
      <c r="AI1979" s="72"/>
      <c r="AJ1979" s="72"/>
      <c r="AK1979" s="72"/>
      <c r="AL1979" s="72"/>
      <c r="AM1979" s="72"/>
      <c r="AN1979" s="72"/>
      <c r="AO1979" s="72"/>
      <c r="AP1979" s="72"/>
      <c r="AQ1979" s="72"/>
      <c r="AR1979" s="72"/>
      <c r="AS1979" s="72"/>
      <c r="AT1979" s="72"/>
      <c r="AU1979" s="72"/>
      <c r="AV1979" s="72"/>
      <c r="AW1979" s="72"/>
      <c r="AX1979" s="72"/>
      <c r="AY1979" s="72"/>
      <c r="AZ1979" s="72"/>
      <c r="BA1979" s="72"/>
      <c r="BB1979" s="72"/>
      <c r="BC1979" s="72"/>
      <c r="BD1979" s="72"/>
      <c r="BE1979" s="72"/>
      <c r="BF1979" s="72"/>
      <c r="BG1979" s="72"/>
      <c r="BH1979" s="72"/>
      <c r="BI1979" s="72"/>
      <c r="BJ1979" s="72"/>
      <c r="BK1979" s="72"/>
      <c r="BL1979" s="72"/>
      <c r="BM1979" s="72"/>
      <c r="BN1979" s="72"/>
      <c r="BO1979" s="72"/>
      <c r="BP1979" s="72"/>
      <c r="BQ1979" s="72"/>
      <c r="BR1979" s="72"/>
      <c r="BS1979" s="72"/>
      <c r="BT1979" s="72"/>
      <c r="BU1979" s="72"/>
      <c r="BV1979" s="72"/>
      <c r="BW1979" s="72"/>
      <c r="BX1979" s="72"/>
      <c r="BY1979" s="72"/>
      <c r="BZ1979" s="72"/>
      <c r="CA1979" s="72"/>
      <c r="CB1979" s="72"/>
      <c r="CC1979" s="72"/>
      <c r="CD1979" s="72"/>
      <c r="CE1979" s="72"/>
      <c r="CF1979" s="72"/>
      <c r="CG1979" s="72"/>
      <c r="CH1979" s="72"/>
      <c r="CI1979" s="72"/>
      <c r="CJ1979" s="72"/>
      <c r="CK1979" s="72"/>
      <c r="CL1979" s="72"/>
    </row>
    <row r="1980" spans="2:90" x14ac:dyDescent="0.4">
      <c r="B1980" s="95" t="str">
        <f>B1983&amp;":"</f>
        <v>Capital expenditures - Volume driven secondary PP&amp;E:</v>
      </c>
      <c r="C1980" s="8"/>
      <c r="D1980" t="s">
        <v>1002</v>
      </c>
      <c r="E1980" s="8" t="str">
        <f t="shared" si="2312"/>
        <v>1980 FAPPE-IS</v>
      </c>
      <c r="G1980" s="8"/>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row>
    <row r="1981" spans="2:90" x14ac:dyDescent="0.4">
      <c r="B1981" s="141" t="str">
        <f>"# of FTEs per "&amp;B1999</f>
        <v># of FTEs per no unit</v>
      </c>
      <c r="C1981" s="8"/>
      <c r="D1981" t="s">
        <v>1002</v>
      </c>
      <c r="E1981" s="8" t="str">
        <f t="shared" si="2312"/>
        <v>1981 FAPPE-IS</v>
      </c>
      <c r="G1981" s="8"/>
      <c r="K1981" s="17">
        <v>10</v>
      </c>
      <c r="L1981" s="17">
        <v>10</v>
      </c>
      <c r="M1981" s="17">
        <v>10</v>
      </c>
      <c r="N1981" s="17">
        <v>10</v>
      </c>
      <c r="O1981" s="17">
        <v>10</v>
      </c>
      <c r="P1981" s="17">
        <v>10</v>
      </c>
      <c r="S1981" s="76" cm="1">
        <f t="array" ref="S1981">INDEX($K:$Q,ROW(),MATCH(S$3,$K$2:$Q$2,0))</f>
        <v>10</v>
      </c>
      <c r="T1981" s="76" cm="1">
        <f t="array" ref="T1981">INDEX($K:$Q,ROW(),MATCH(T$3,$K$2:$Q$2,0))</f>
        <v>10</v>
      </c>
      <c r="U1981" s="76" cm="1">
        <f t="array" ref="U1981">INDEX($K:$Q,ROW(),MATCH(U$3,$K$2:$Q$2,0))</f>
        <v>10</v>
      </c>
      <c r="V1981" s="76" cm="1">
        <f t="array" ref="V1981">INDEX($K:$Q,ROW(),MATCH(V$3,$K$2:$Q$2,0))</f>
        <v>10</v>
      </c>
      <c r="W1981" s="76" cm="1">
        <f t="array" ref="W1981">INDEX($K:$Q,ROW(),MATCH(W$3,$K$2:$Q$2,0))</f>
        <v>10</v>
      </c>
      <c r="X1981" s="76" cm="1">
        <f t="array" ref="X1981">INDEX($K:$Q,ROW(),MATCH(X$3,$K$2:$Q$2,0))</f>
        <v>10</v>
      </c>
      <c r="Y1981" s="76" cm="1">
        <f t="array" ref="Y1981">INDEX($K:$Q,ROW(),MATCH(Y$3,$K$2:$Q$2,0))</f>
        <v>10</v>
      </c>
      <c r="Z1981" s="76" cm="1">
        <f t="array" ref="Z1981">INDEX($K:$Q,ROW(),MATCH(Z$3,$K$2:$Q$2,0))</f>
        <v>10</v>
      </c>
      <c r="AA1981" s="76" cm="1">
        <f t="array" ref="AA1981">INDEX($K:$Q,ROW(),MATCH(AA$3,$K$2:$Q$2,0))</f>
        <v>10</v>
      </c>
      <c r="AB1981" s="76" cm="1">
        <f t="array" ref="AB1981">INDEX($K:$Q,ROW(),MATCH(AB$3,$K$2:$Q$2,0))</f>
        <v>10</v>
      </c>
      <c r="AC1981" s="76" cm="1">
        <f t="array" ref="AC1981">INDEX($K:$Q,ROW(),MATCH(AC$3,$K$2:$Q$2,0))</f>
        <v>10</v>
      </c>
      <c r="AD1981" s="76" cm="1">
        <f t="array" ref="AD1981">INDEX($K:$Q,ROW(),MATCH(AD$3,$K$2:$Q$2,0))</f>
        <v>10</v>
      </c>
      <c r="AE1981" s="76" cm="1">
        <f t="array" ref="AE1981">INDEX($K:$Q,ROW(),MATCH(AE$3,$K$2:$Q$2,0))</f>
        <v>10</v>
      </c>
      <c r="AF1981" s="76" cm="1">
        <f t="array" ref="AF1981">INDEX($K:$Q,ROW(),MATCH(AF$3,$K$2:$Q$2,0))</f>
        <v>10</v>
      </c>
      <c r="AG1981" s="76" cm="1">
        <f t="array" ref="AG1981">INDEX($K:$Q,ROW(),MATCH(AG$3,$K$2:$Q$2,0))</f>
        <v>10</v>
      </c>
      <c r="AH1981" s="76" cm="1">
        <f t="array" ref="AH1981">INDEX($K:$Q,ROW(),MATCH(AH$3,$K$2:$Q$2,0))</f>
        <v>10</v>
      </c>
      <c r="AI1981" s="76" cm="1">
        <f t="array" ref="AI1981">INDEX($K:$Q,ROW(),MATCH(AI$3,$K$2:$Q$2,0))</f>
        <v>10</v>
      </c>
      <c r="AJ1981" s="76" cm="1">
        <f t="array" ref="AJ1981">INDEX($K:$Q,ROW(),MATCH(AJ$3,$K$2:$Q$2,0))</f>
        <v>10</v>
      </c>
      <c r="AK1981" s="76" cm="1">
        <f t="array" ref="AK1981">INDEX($K:$Q,ROW(),MATCH(AK$3,$K$2:$Q$2,0))</f>
        <v>10</v>
      </c>
      <c r="AL1981" s="76" cm="1">
        <f t="array" ref="AL1981">INDEX($K:$Q,ROW(),MATCH(AL$3,$K$2:$Q$2,0))</f>
        <v>10</v>
      </c>
      <c r="AM1981" s="76" cm="1">
        <f t="array" ref="AM1981">INDEX($K:$Q,ROW(),MATCH(AM$3,$K$2:$Q$2,0))</f>
        <v>10</v>
      </c>
      <c r="AN1981" s="76" cm="1">
        <f t="array" ref="AN1981">INDEX($K:$Q,ROW(),MATCH(AN$3,$K$2:$Q$2,0))</f>
        <v>10</v>
      </c>
      <c r="AO1981" s="76" cm="1">
        <f t="array" ref="AO1981">INDEX($K:$Q,ROW(),MATCH(AO$3,$K$2:$Q$2,0))</f>
        <v>10</v>
      </c>
      <c r="AP1981" s="76" cm="1">
        <f t="array" ref="AP1981">INDEX($K:$Q,ROW(),MATCH(AP$3,$K$2:$Q$2,0))</f>
        <v>10</v>
      </c>
      <c r="AQ1981" s="76" cm="1">
        <f t="array" ref="AQ1981">INDEX($K:$Q,ROW(),MATCH(AQ$3,$K$2:$Q$2,0))</f>
        <v>10</v>
      </c>
      <c r="AR1981" s="76" cm="1">
        <f t="array" ref="AR1981">INDEX($K:$Q,ROW(),MATCH(AR$3,$K$2:$Q$2,0))</f>
        <v>10</v>
      </c>
      <c r="AS1981" s="76" cm="1">
        <f t="array" ref="AS1981">INDEX($K:$Q,ROW(),MATCH(AS$3,$K$2:$Q$2,0))</f>
        <v>10</v>
      </c>
      <c r="AT1981" s="76" cm="1">
        <f t="array" ref="AT1981">INDEX($K:$Q,ROW(),MATCH(AT$3,$K$2:$Q$2,0))</f>
        <v>10</v>
      </c>
      <c r="AU1981" s="76" cm="1">
        <f t="array" ref="AU1981">INDEX($K:$Q,ROW(),MATCH(AU$3,$K$2:$Q$2,0))</f>
        <v>10</v>
      </c>
      <c r="AV1981" s="76" cm="1">
        <f t="array" ref="AV1981">INDEX($K:$Q,ROW(),MATCH(AV$3,$K$2:$Q$2,0))</f>
        <v>10</v>
      </c>
      <c r="AW1981" s="76" cm="1">
        <f t="array" ref="AW1981">INDEX($K:$Q,ROW(),MATCH(AW$3,$K$2:$Q$2,0))</f>
        <v>10</v>
      </c>
      <c r="AX1981" s="76" cm="1">
        <f t="array" ref="AX1981">INDEX($K:$Q,ROW(),MATCH(AX$3,$K$2:$Q$2,0))</f>
        <v>10</v>
      </c>
      <c r="AY1981" s="76" cm="1">
        <f t="array" ref="AY1981">INDEX($K:$Q,ROW(),MATCH(AY$3,$K$2:$Q$2,0))</f>
        <v>10</v>
      </c>
      <c r="AZ1981" s="76" cm="1">
        <f t="array" ref="AZ1981">INDEX($K:$Q,ROW(),MATCH(AZ$3,$K$2:$Q$2,0))</f>
        <v>10</v>
      </c>
      <c r="BA1981" s="76" cm="1">
        <f t="array" ref="BA1981">INDEX($K:$Q,ROW(),MATCH(BA$3,$K$2:$Q$2,0))</f>
        <v>10</v>
      </c>
      <c r="BB1981" s="76" cm="1">
        <f t="array" ref="BB1981">INDEX($K:$Q,ROW(),MATCH(BB$3,$K$2:$Q$2,0))</f>
        <v>10</v>
      </c>
      <c r="BC1981" s="76" cm="1">
        <f t="array" ref="BC1981">INDEX($K:$Q,ROW(),MATCH(BC$3,$K$2:$Q$2,0))</f>
        <v>10</v>
      </c>
      <c r="BD1981" s="76" cm="1">
        <f t="array" ref="BD1981">INDEX($K:$Q,ROW(),MATCH(BD$3,$K$2:$Q$2,0))</f>
        <v>10</v>
      </c>
      <c r="BE1981" s="76" cm="1">
        <f t="array" ref="BE1981">INDEX($K:$Q,ROW(),MATCH(BE$3,$K$2:$Q$2,0))</f>
        <v>10</v>
      </c>
      <c r="BF1981" s="76" cm="1">
        <f t="array" ref="BF1981">INDEX($K:$Q,ROW(),MATCH(BF$3,$K$2:$Q$2,0))</f>
        <v>10</v>
      </c>
      <c r="BG1981" s="76" cm="1">
        <f t="array" ref="BG1981">INDEX($K:$Q,ROW(),MATCH(BG$3,$K$2:$Q$2,0))</f>
        <v>10</v>
      </c>
      <c r="BH1981" s="76" cm="1">
        <f t="array" ref="BH1981">INDEX($K:$Q,ROW(),MATCH(BH$3,$K$2:$Q$2,0))</f>
        <v>10</v>
      </c>
      <c r="BI1981" s="76" cm="1">
        <f t="array" ref="BI1981">INDEX($K:$Q,ROW(),MATCH(BI$3,$K$2:$Q$2,0))</f>
        <v>10</v>
      </c>
      <c r="BJ1981" s="76" cm="1">
        <f t="array" ref="BJ1981">INDEX($K:$Q,ROW(),MATCH(BJ$3,$K$2:$Q$2,0))</f>
        <v>10</v>
      </c>
      <c r="BK1981" s="76" cm="1">
        <f t="array" ref="BK1981">INDEX($K:$Q,ROW(),MATCH(BK$3,$K$2:$Q$2,0))</f>
        <v>10</v>
      </c>
      <c r="BL1981" s="76" cm="1">
        <f t="array" ref="BL1981">INDEX($K:$Q,ROW(),MATCH(BL$3,$K$2:$Q$2,0))</f>
        <v>10</v>
      </c>
      <c r="BM1981" s="76" cm="1">
        <f t="array" ref="BM1981">INDEX($K:$Q,ROW(),MATCH(BM$3,$K$2:$Q$2,0))</f>
        <v>10</v>
      </c>
      <c r="BN1981" s="76" cm="1">
        <f t="array" ref="BN1981">INDEX($K:$Q,ROW(),MATCH(BN$3,$K$2:$Q$2,0))</f>
        <v>10</v>
      </c>
      <c r="BO1981" s="76" cm="1">
        <f t="array" ref="BO1981">INDEX($K:$Q,ROW(),MATCH(BO$3,$K$2:$Q$2,0))</f>
        <v>10</v>
      </c>
      <c r="BP1981" s="76" cm="1">
        <f t="array" ref="BP1981">INDEX($K:$Q,ROW(),MATCH(BP$3,$K$2:$Q$2,0))</f>
        <v>10</v>
      </c>
      <c r="BQ1981" s="76" cm="1">
        <f t="array" ref="BQ1981">INDEX($K:$Q,ROW(),MATCH(BQ$3,$K$2:$Q$2,0))</f>
        <v>10</v>
      </c>
      <c r="BR1981" s="76" cm="1">
        <f t="array" ref="BR1981">INDEX($K:$Q,ROW(),MATCH(BR$3,$K$2:$Q$2,0))</f>
        <v>10</v>
      </c>
      <c r="BS1981" s="76" cm="1">
        <f t="array" ref="BS1981">INDEX($K:$Q,ROW(),MATCH(BS$3,$K$2:$Q$2,0))</f>
        <v>10</v>
      </c>
      <c r="BT1981" s="76" cm="1">
        <f t="array" ref="BT1981">INDEX($K:$Q,ROW(),MATCH(BT$3,$K$2:$Q$2,0))</f>
        <v>10</v>
      </c>
      <c r="BU1981" s="76" cm="1">
        <f t="array" ref="BU1981">INDEX($K:$Q,ROW(),MATCH(BU$3,$K$2:$Q$2,0))</f>
        <v>10</v>
      </c>
      <c r="BV1981" s="76" cm="1">
        <f t="array" ref="BV1981">INDEX($K:$Q,ROW(),MATCH(BV$3,$K$2:$Q$2,0))</f>
        <v>10</v>
      </c>
      <c r="BW1981" s="76" cm="1">
        <f t="array" ref="BW1981">INDEX($K:$Q,ROW(),MATCH(BW$3,$K$2:$Q$2,0))</f>
        <v>10</v>
      </c>
      <c r="BX1981" s="76" cm="1">
        <f t="array" ref="BX1981">INDEX($K:$Q,ROW(),MATCH(BX$3,$K$2:$Q$2,0))</f>
        <v>10</v>
      </c>
      <c r="BY1981" s="76" cm="1">
        <f t="array" ref="BY1981">INDEX($K:$Q,ROW(),MATCH(BY$3,$K$2:$Q$2,0))</f>
        <v>10</v>
      </c>
      <c r="BZ1981" s="76" cm="1">
        <f t="array" ref="BZ1981">INDEX($K:$Q,ROW(),MATCH(BZ$3,$K$2:$Q$2,0))</f>
        <v>10</v>
      </c>
      <c r="CA1981" s="76" cm="1">
        <f t="array" ref="CA1981">INDEX($K:$Q,ROW(),MATCH(CA$3,$K$2:$Q$2,0))</f>
        <v>10</v>
      </c>
      <c r="CB1981" s="76" cm="1">
        <f t="array" ref="CB1981">INDEX($K:$Q,ROW(),MATCH(CB$3,$K$2:$Q$2,0))</f>
        <v>10</v>
      </c>
      <c r="CC1981" s="76" cm="1">
        <f t="array" ref="CC1981">INDEX($K:$Q,ROW(),MATCH(CC$3,$K$2:$Q$2,0))</f>
        <v>10</v>
      </c>
      <c r="CD1981" s="76" cm="1">
        <f t="array" ref="CD1981">INDEX($K:$Q,ROW(),MATCH(CD$3,$K$2:$Q$2,0))</f>
        <v>10</v>
      </c>
      <c r="CE1981" s="76" cm="1">
        <f t="array" ref="CE1981">INDEX($K:$Q,ROW(),MATCH(CE$3,$K$2:$Q$2,0))</f>
        <v>10</v>
      </c>
      <c r="CF1981" s="76" cm="1">
        <f t="array" ref="CF1981">INDEX($K:$Q,ROW(),MATCH(CF$3,$K$2:$Q$2,0))</f>
        <v>10</v>
      </c>
      <c r="CG1981" s="76" cm="1">
        <f t="array" ref="CG1981">INDEX($K:$Q,ROW(),MATCH(CG$3,$K$2:$Q$2,0))</f>
        <v>10</v>
      </c>
      <c r="CH1981" s="76" cm="1">
        <f t="array" ref="CH1981">INDEX($K:$Q,ROW(),MATCH(CH$3,$K$2:$Q$2,0))</f>
        <v>10</v>
      </c>
      <c r="CI1981" s="76" cm="1">
        <f t="array" ref="CI1981">INDEX($K:$Q,ROW(),MATCH(CI$3,$K$2:$Q$2,0))</f>
        <v>10</v>
      </c>
      <c r="CJ1981" s="76" cm="1">
        <f t="array" ref="CJ1981">INDEX($K:$Q,ROW(),MATCH(CJ$3,$K$2:$Q$2,0))</f>
        <v>10</v>
      </c>
      <c r="CK1981" s="76" cm="1">
        <f t="array" ref="CK1981">INDEX($K:$Q,ROW(),MATCH(CK$3,$K$2:$Q$2,0))</f>
        <v>10</v>
      </c>
      <c r="CL1981" s="76" cm="1">
        <f t="array" ref="CL1981">INDEX($K:$Q,ROW(),MATCH(CL$3,$K$2:$Q$2,0))</f>
        <v>10</v>
      </c>
    </row>
    <row r="1982" spans="2:90" x14ac:dyDescent="0.4">
      <c r="B1982" s="141" t="str">
        <f>"$ cost per "&amp;B1999</f>
        <v>$ cost per no unit</v>
      </c>
      <c r="C1982" s="8"/>
      <c r="D1982" t="s">
        <v>1002</v>
      </c>
      <c r="E1982" s="8" t="str">
        <f t="shared" si="2312"/>
        <v>1982 FAPPE-IS</v>
      </c>
      <c r="G1982" s="8"/>
      <c r="K1982" s="18">
        <v>30000</v>
      </c>
      <c r="L1982" s="18">
        <v>30000</v>
      </c>
      <c r="M1982" s="18">
        <v>30000</v>
      </c>
      <c r="N1982" s="18"/>
      <c r="O1982" s="18"/>
      <c r="P1982" s="18"/>
      <c r="S1982" s="143" cm="1">
        <f t="array" ref="S1982">INDEX($K:$Q,ROW(),MATCH(S$3,$K$2:$Q$2,0))</f>
        <v>30000</v>
      </c>
      <c r="T1982" s="143" cm="1">
        <f t="array" ref="T1982">INDEX($K:$Q,ROW(),MATCH(T$3,$K$2:$Q$2,0))</f>
        <v>30000</v>
      </c>
      <c r="U1982" s="143" cm="1">
        <f t="array" ref="U1982">INDEX($K:$Q,ROW(),MATCH(U$3,$K$2:$Q$2,0))</f>
        <v>30000</v>
      </c>
      <c r="V1982" s="143" cm="1">
        <f t="array" ref="V1982">INDEX($K:$Q,ROW(),MATCH(V$3,$K$2:$Q$2,0))</f>
        <v>30000</v>
      </c>
      <c r="W1982" s="143" cm="1">
        <f t="array" ref="W1982">INDEX($K:$Q,ROW(),MATCH(W$3,$K$2:$Q$2,0))</f>
        <v>30000</v>
      </c>
      <c r="X1982" s="143" cm="1">
        <f t="array" ref="X1982">INDEX($K:$Q,ROW(),MATCH(X$3,$K$2:$Q$2,0))</f>
        <v>30000</v>
      </c>
      <c r="Y1982" s="143" cm="1">
        <f t="array" ref="Y1982">INDEX($K:$Q,ROW(),MATCH(Y$3,$K$2:$Q$2,0))</f>
        <v>30000</v>
      </c>
      <c r="Z1982" s="143" cm="1">
        <f t="array" ref="Z1982">INDEX($K:$Q,ROW(),MATCH(Z$3,$K$2:$Q$2,0))</f>
        <v>30000</v>
      </c>
      <c r="AA1982" s="143" cm="1">
        <f t="array" ref="AA1982">INDEX($K:$Q,ROW(),MATCH(AA$3,$K$2:$Q$2,0))</f>
        <v>30000</v>
      </c>
      <c r="AB1982" s="143" cm="1">
        <f t="array" ref="AB1982">INDEX($K:$Q,ROW(),MATCH(AB$3,$K$2:$Q$2,0))</f>
        <v>30000</v>
      </c>
      <c r="AC1982" s="143" cm="1">
        <f t="array" ref="AC1982">INDEX($K:$Q,ROW(),MATCH(AC$3,$K$2:$Q$2,0))</f>
        <v>30000</v>
      </c>
      <c r="AD1982" s="143" cm="1">
        <f t="array" ref="AD1982">INDEX($K:$Q,ROW(),MATCH(AD$3,$K$2:$Q$2,0))</f>
        <v>30000</v>
      </c>
      <c r="AE1982" s="143" cm="1">
        <f t="array" ref="AE1982">INDEX($K:$Q,ROW(),MATCH(AE$3,$K$2:$Q$2,0))</f>
        <v>30000</v>
      </c>
      <c r="AF1982" s="143" cm="1">
        <f t="array" ref="AF1982">INDEX($K:$Q,ROW(),MATCH(AF$3,$K$2:$Q$2,0))</f>
        <v>30000</v>
      </c>
      <c r="AG1982" s="143" cm="1">
        <f t="array" ref="AG1982">INDEX($K:$Q,ROW(),MATCH(AG$3,$K$2:$Q$2,0))</f>
        <v>30000</v>
      </c>
      <c r="AH1982" s="143" cm="1">
        <f t="array" ref="AH1982">INDEX($K:$Q,ROW(),MATCH(AH$3,$K$2:$Q$2,0))</f>
        <v>30000</v>
      </c>
      <c r="AI1982" s="143" cm="1">
        <f t="array" ref="AI1982">INDEX($K:$Q,ROW(),MATCH(AI$3,$K$2:$Q$2,0))</f>
        <v>30000</v>
      </c>
      <c r="AJ1982" s="143" cm="1">
        <f t="array" ref="AJ1982">INDEX($K:$Q,ROW(),MATCH(AJ$3,$K$2:$Q$2,0))</f>
        <v>30000</v>
      </c>
      <c r="AK1982" s="143" cm="1">
        <f t="array" ref="AK1982">INDEX($K:$Q,ROW(),MATCH(AK$3,$K$2:$Q$2,0))</f>
        <v>30000</v>
      </c>
      <c r="AL1982" s="143" cm="1">
        <f t="array" ref="AL1982">INDEX($K:$Q,ROW(),MATCH(AL$3,$K$2:$Q$2,0))</f>
        <v>30000</v>
      </c>
      <c r="AM1982" s="143" cm="1">
        <f t="array" ref="AM1982">INDEX($K:$Q,ROW(),MATCH(AM$3,$K$2:$Q$2,0))</f>
        <v>30000</v>
      </c>
      <c r="AN1982" s="143" cm="1">
        <f t="array" ref="AN1982">INDEX($K:$Q,ROW(),MATCH(AN$3,$K$2:$Q$2,0))</f>
        <v>30000</v>
      </c>
      <c r="AO1982" s="143" cm="1">
        <f t="array" ref="AO1982">INDEX($K:$Q,ROW(),MATCH(AO$3,$K$2:$Q$2,0))</f>
        <v>30000</v>
      </c>
      <c r="AP1982" s="143" cm="1">
        <f t="array" ref="AP1982">INDEX($K:$Q,ROW(),MATCH(AP$3,$K$2:$Q$2,0))</f>
        <v>30000</v>
      </c>
      <c r="AQ1982" s="143" cm="1">
        <f t="array" ref="AQ1982">INDEX($K:$Q,ROW(),MATCH(AQ$3,$K$2:$Q$2,0))</f>
        <v>30000</v>
      </c>
      <c r="AR1982" s="143" cm="1">
        <f t="array" ref="AR1982">INDEX($K:$Q,ROW(),MATCH(AR$3,$K$2:$Q$2,0))</f>
        <v>30000</v>
      </c>
      <c r="AS1982" s="143" cm="1">
        <f t="array" ref="AS1982">INDEX($K:$Q,ROW(),MATCH(AS$3,$K$2:$Q$2,0))</f>
        <v>30000</v>
      </c>
      <c r="AT1982" s="143" cm="1">
        <f t="array" ref="AT1982">INDEX($K:$Q,ROW(),MATCH(AT$3,$K$2:$Q$2,0))</f>
        <v>30000</v>
      </c>
      <c r="AU1982" s="143" cm="1">
        <f t="array" ref="AU1982">INDEX($K:$Q,ROW(),MATCH(AU$3,$K$2:$Q$2,0))</f>
        <v>30000</v>
      </c>
      <c r="AV1982" s="143" cm="1">
        <f t="array" ref="AV1982">INDEX($K:$Q,ROW(),MATCH(AV$3,$K$2:$Q$2,0))</f>
        <v>30000</v>
      </c>
      <c r="AW1982" s="143" cm="1">
        <f t="array" ref="AW1982">INDEX($K:$Q,ROW(),MATCH(AW$3,$K$2:$Q$2,0))</f>
        <v>30000</v>
      </c>
      <c r="AX1982" s="143" cm="1">
        <f t="array" ref="AX1982">INDEX($K:$Q,ROW(),MATCH(AX$3,$K$2:$Q$2,0))</f>
        <v>30000</v>
      </c>
      <c r="AY1982" s="143" cm="1">
        <f t="array" ref="AY1982">INDEX($K:$Q,ROW(),MATCH(AY$3,$K$2:$Q$2,0))</f>
        <v>30000</v>
      </c>
      <c r="AZ1982" s="143" cm="1">
        <f t="array" ref="AZ1982">INDEX($K:$Q,ROW(),MATCH(AZ$3,$K$2:$Q$2,0))</f>
        <v>30000</v>
      </c>
      <c r="BA1982" s="143" cm="1">
        <f t="array" ref="BA1982">INDEX($K:$Q,ROW(),MATCH(BA$3,$K$2:$Q$2,0))</f>
        <v>30000</v>
      </c>
      <c r="BB1982" s="143" cm="1">
        <f t="array" ref="BB1982">INDEX($K:$Q,ROW(),MATCH(BB$3,$K$2:$Q$2,0))</f>
        <v>30000</v>
      </c>
      <c r="BC1982" s="143" cm="1">
        <f t="array" ref="BC1982">INDEX($K:$Q,ROW(),MATCH(BC$3,$K$2:$Q$2,0))</f>
        <v>0</v>
      </c>
      <c r="BD1982" s="143" cm="1">
        <f t="array" ref="BD1982">INDEX($K:$Q,ROW(),MATCH(BD$3,$K$2:$Q$2,0))</f>
        <v>0</v>
      </c>
      <c r="BE1982" s="143" cm="1">
        <f t="array" ref="BE1982">INDEX($K:$Q,ROW(),MATCH(BE$3,$K$2:$Q$2,0))</f>
        <v>0</v>
      </c>
      <c r="BF1982" s="143" cm="1">
        <f t="array" ref="BF1982">INDEX($K:$Q,ROW(),MATCH(BF$3,$K$2:$Q$2,0))</f>
        <v>0</v>
      </c>
      <c r="BG1982" s="143" cm="1">
        <f t="array" ref="BG1982">INDEX($K:$Q,ROW(),MATCH(BG$3,$K$2:$Q$2,0))</f>
        <v>0</v>
      </c>
      <c r="BH1982" s="143" cm="1">
        <f t="array" ref="BH1982">INDEX($K:$Q,ROW(),MATCH(BH$3,$K$2:$Q$2,0))</f>
        <v>0</v>
      </c>
      <c r="BI1982" s="143" cm="1">
        <f t="array" ref="BI1982">INDEX($K:$Q,ROW(),MATCH(BI$3,$K$2:$Q$2,0))</f>
        <v>0</v>
      </c>
      <c r="BJ1982" s="143" cm="1">
        <f t="array" ref="BJ1982">INDEX($K:$Q,ROW(),MATCH(BJ$3,$K$2:$Q$2,0))</f>
        <v>0</v>
      </c>
      <c r="BK1982" s="143" cm="1">
        <f t="array" ref="BK1982">INDEX($K:$Q,ROW(),MATCH(BK$3,$K$2:$Q$2,0))</f>
        <v>0</v>
      </c>
      <c r="BL1982" s="143" cm="1">
        <f t="array" ref="BL1982">INDEX($K:$Q,ROW(),MATCH(BL$3,$K$2:$Q$2,0))</f>
        <v>0</v>
      </c>
      <c r="BM1982" s="143" cm="1">
        <f t="array" ref="BM1982">INDEX($K:$Q,ROW(),MATCH(BM$3,$K$2:$Q$2,0))</f>
        <v>0</v>
      </c>
      <c r="BN1982" s="143" cm="1">
        <f t="array" ref="BN1982">INDEX($K:$Q,ROW(),MATCH(BN$3,$K$2:$Q$2,0))</f>
        <v>0</v>
      </c>
      <c r="BO1982" s="143" cm="1">
        <f t="array" ref="BO1982">INDEX($K:$Q,ROW(),MATCH(BO$3,$K$2:$Q$2,0))</f>
        <v>0</v>
      </c>
      <c r="BP1982" s="143" cm="1">
        <f t="array" ref="BP1982">INDEX($K:$Q,ROW(),MATCH(BP$3,$K$2:$Q$2,0))</f>
        <v>0</v>
      </c>
      <c r="BQ1982" s="143" cm="1">
        <f t="array" ref="BQ1982">INDEX($K:$Q,ROW(),MATCH(BQ$3,$K$2:$Q$2,0))</f>
        <v>0</v>
      </c>
      <c r="BR1982" s="143" cm="1">
        <f t="array" ref="BR1982">INDEX($K:$Q,ROW(),MATCH(BR$3,$K$2:$Q$2,0))</f>
        <v>0</v>
      </c>
      <c r="BS1982" s="143" cm="1">
        <f t="array" ref="BS1982">INDEX($K:$Q,ROW(),MATCH(BS$3,$K$2:$Q$2,0))</f>
        <v>0</v>
      </c>
      <c r="BT1982" s="143" cm="1">
        <f t="array" ref="BT1982">INDEX($K:$Q,ROW(),MATCH(BT$3,$K$2:$Q$2,0))</f>
        <v>0</v>
      </c>
      <c r="BU1982" s="143" cm="1">
        <f t="array" ref="BU1982">INDEX($K:$Q,ROW(),MATCH(BU$3,$K$2:$Q$2,0))</f>
        <v>0</v>
      </c>
      <c r="BV1982" s="143" cm="1">
        <f t="array" ref="BV1982">INDEX($K:$Q,ROW(),MATCH(BV$3,$K$2:$Q$2,0))</f>
        <v>0</v>
      </c>
      <c r="BW1982" s="143" cm="1">
        <f t="array" ref="BW1982">INDEX($K:$Q,ROW(),MATCH(BW$3,$K$2:$Q$2,0))</f>
        <v>0</v>
      </c>
      <c r="BX1982" s="143" cm="1">
        <f t="array" ref="BX1982">INDEX($K:$Q,ROW(),MATCH(BX$3,$K$2:$Q$2,0))</f>
        <v>0</v>
      </c>
      <c r="BY1982" s="143" cm="1">
        <f t="array" ref="BY1982">INDEX($K:$Q,ROW(),MATCH(BY$3,$K$2:$Q$2,0))</f>
        <v>0</v>
      </c>
      <c r="BZ1982" s="143" cm="1">
        <f t="array" ref="BZ1982">INDEX($K:$Q,ROW(),MATCH(BZ$3,$K$2:$Q$2,0))</f>
        <v>0</v>
      </c>
      <c r="CA1982" s="143" cm="1">
        <f t="array" ref="CA1982">INDEX($K:$Q,ROW(),MATCH(CA$3,$K$2:$Q$2,0))</f>
        <v>0</v>
      </c>
      <c r="CB1982" s="143" cm="1">
        <f t="array" ref="CB1982">INDEX($K:$Q,ROW(),MATCH(CB$3,$K$2:$Q$2,0))</f>
        <v>0</v>
      </c>
      <c r="CC1982" s="143" cm="1">
        <f t="array" ref="CC1982">INDEX($K:$Q,ROW(),MATCH(CC$3,$K$2:$Q$2,0))</f>
        <v>0</v>
      </c>
      <c r="CD1982" s="143" cm="1">
        <f t="array" ref="CD1982">INDEX($K:$Q,ROW(),MATCH(CD$3,$K$2:$Q$2,0))</f>
        <v>0</v>
      </c>
      <c r="CE1982" s="143" cm="1">
        <f t="array" ref="CE1982">INDEX($K:$Q,ROW(),MATCH(CE$3,$K$2:$Q$2,0))</f>
        <v>0</v>
      </c>
      <c r="CF1982" s="143" cm="1">
        <f t="array" ref="CF1982">INDEX($K:$Q,ROW(),MATCH(CF$3,$K$2:$Q$2,0))</f>
        <v>0</v>
      </c>
      <c r="CG1982" s="143" cm="1">
        <f t="array" ref="CG1982">INDEX($K:$Q,ROW(),MATCH(CG$3,$K$2:$Q$2,0))</f>
        <v>0</v>
      </c>
      <c r="CH1982" s="143" cm="1">
        <f t="array" ref="CH1982">INDEX($K:$Q,ROW(),MATCH(CH$3,$K$2:$Q$2,0))</f>
        <v>0</v>
      </c>
      <c r="CI1982" s="143" cm="1">
        <f t="array" ref="CI1982">INDEX($K:$Q,ROW(),MATCH(CI$3,$K$2:$Q$2,0))</f>
        <v>0</v>
      </c>
      <c r="CJ1982" s="143" cm="1">
        <f t="array" ref="CJ1982">INDEX($K:$Q,ROW(),MATCH(CJ$3,$K$2:$Q$2,0))</f>
        <v>0</v>
      </c>
      <c r="CK1982" s="143" cm="1">
        <f t="array" ref="CK1982">INDEX($K:$Q,ROW(),MATCH(CK$3,$K$2:$Q$2,0))</f>
        <v>0</v>
      </c>
      <c r="CL1982" s="143" cm="1">
        <f t="array" ref="CL1982">INDEX($K:$Q,ROW(),MATCH(CL$3,$K$2:$Q$2,0))</f>
        <v>0</v>
      </c>
    </row>
    <row r="1983" spans="2:90" x14ac:dyDescent="0.4">
      <c r="B1983" s="123" t="str">
        <f>"Capital expenditures - "&amp;SUBSTITUTE(B1973,":","")</f>
        <v>Capital expenditures - Volume driven secondary PP&amp;E</v>
      </c>
      <c r="C1983" s="8" t="s">
        <v>235</v>
      </c>
      <c r="D1983" t="s">
        <v>1002</v>
      </c>
      <c r="E1983" s="8" t="str">
        <f t="shared" si="2312"/>
        <v>1983 FAPPE-IS</v>
      </c>
      <c r="G1983" s="8"/>
      <c r="H1983" s="27"/>
      <c r="I1983" s="176"/>
      <c r="J1983" s="176"/>
      <c r="K1983" s="115">
        <f t="shared" ref="K1983:P1983" si="2313">SUMIF($3:$3,K$2,1983:1983)</f>
        <v>-360000</v>
      </c>
      <c r="L1983" s="115">
        <f t="shared" si="2313"/>
        <v>-360000</v>
      </c>
      <c r="M1983" s="115">
        <f t="shared" si="2313"/>
        <v>-360000</v>
      </c>
      <c r="N1983" s="115">
        <f t="shared" si="2313"/>
        <v>0</v>
      </c>
      <c r="O1983" s="115">
        <f t="shared" si="2313"/>
        <v>0</v>
      </c>
      <c r="P1983" s="115">
        <f t="shared" si="2313"/>
        <v>0</v>
      </c>
      <c r="R1983" s="58"/>
      <c r="S1983" s="144">
        <f t="shared" ref="S1983" si="2314">-+ROUNDUP(S1974/S1981,0)*S1982</f>
        <v>-30000</v>
      </c>
      <c r="T1983" s="144">
        <f t="shared" ref="T1983:AX1983" si="2315">-+ROUNDUP(T1974/T1981,0)*T1982</f>
        <v>-30000</v>
      </c>
      <c r="U1983" s="144">
        <f t="shared" si="2315"/>
        <v>-30000</v>
      </c>
      <c r="V1983" s="144">
        <f t="shared" si="2315"/>
        <v>-30000</v>
      </c>
      <c r="W1983" s="144">
        <f t="shared" si="2315"/>
        <v>-30000</v>
      </c>
      <c r="X1983" s="144">
        <f t="shared" si="2315"/>
        <v>-30000</v>
      </c>
      <c r="Y1983" s="144">
        <f t="shared" si="2315"/>
        <v>-30000</v>
      </c>
      <c r="Z1983" s="144">
        <f t="shared" si="2315"/>
        <v>-30000</v>
      </c>
      <c r="AA1983" s="144">
        <f t="shared" si="2315"/>
        <v>-30000</v>
      </c>
      <c r="AB1983" s="144">
        <f t="shared" si="2315"/>
        <v>-30000</v>
      </c>
      <c r="AC1983" s="144">
        <f t="shared" si="2315"/>
        <v>-30000</v>
      </c>
      <c r="AD1983" s="144">
        <f t="shared" si="2315"/>
        <v>-30000</v>
      </c>
      <c r="AE1983" s="144">
        <f t="shared" si="2315"/>
        <v>-30000</v>
      </c>
      <c r="AF1983" s="144">
        <f t="shared" si="2315"/>
        <v>-30000</v>
      </c>
      <c r="AG1983" s="144">
        <f t="shared" si="2315"/>
        <v>-30000</v>
      </c>
      <c r="AH1983" s="144">
        <f t="shared" si="2315"/>
        <v>-30000</v>
      </c>
      <c r="AI1983" s="144">
        <f t="shared" si="2315"/>
        <v>-30000</v>
      </c>
      <c r="AJ1983" s="144">
        <f t="shared" si="2315"/>
        <v>-30000</v>
      </c>
      <c r="AK1983" s="144">
        <f t="shared" si="2315"/>
        <v>-30000</v>
      </c>
      <c r="AL1983" s="144">
        <f t="shared" si="2315"/>
        <v>-30000</v>
      </c>
      <c r="AM1983" s="144">
        <f t="shared" si="2315"/>
        <v>-30000</v>
      </c>
      <c r="AN1983" s="144">
        <f t="shared" si="2315"/>
        <v>-30000</v>
      </c>
      <c r="AO1983" s="144">
        <f t="shared" si="2315"/>
        <v>-30000</v>
      </c>
      <c r="AP1983" s="144">
        <f t="shared" si="2315"/>
        <v>-30000</v>
      </c>
      <c r="AQ1983" s="144">
        <f t="shared" si="2315"/>
        <v>-30000</v>
      </c>
      <c r="AR1983" s="144">
        <f t="shared" si="2315"/>
        <v>-30000</v>
      </c>
      <c r="AS1983" s="144">
        <f t="shared" si="2315"/>
        <v>-30000</v>
      </c>
      <c r="AT1983" s="144">
        <f t="shared" si="2315"/>
        <v>-30000</v>
      </c>
      <c r="AU1983" s="144">
        <f t="shared" si="2315"/>
        <v>-30000</v>
      </c>
      <c r="AV1983" s="144">
        <f t="shared" si="2315"/>
        <v>-30000</v>
      </c>
      <c r="AW1983" s="144">
        <f t="shared" si="2315"/>
        <v>-30000</v>
      </c>
      <c r="AX1983" s="144">
        <f t="shared" si="2315"/>
        <v>-30000</v>
      </c>
      <c r="AY1983" s="144">
        <f t="shared" ref="AY1983:CD1983" si="2316">-+ROUNDUP(AY1974/AY1981,0)*AY1982</f>
        <v>-30000</v>
      </c>
      <c r="AZ1983" s="144">
        <f t="shared" si="2316"/>
        <v>-30000</v>
      </c>
      <c r="BA1983" s="144">
        <f t="shared" si="2316"/>
        <v>-30000</v>
      </c>
      <c r="BB1983" s="144">
        <f t="shared" si="2316"/>
        <v>-30000</v>
      </c>
      <c r="BC1983" s="144">
        <f t="shared" si="2316"/>
        <v>0</v>
      </c>
      <c r="BD1983" s="144">
        <f t="shared" si="2316"/>
        <v>0</v>
      </c>
      <c r="BE1983" s="144">
        <f t="shared" si="2316"/>
        <v>0</v>
      </c>
      <c r="BF1983" s="144">
        <f t="shared" si="2316"/>
        <v>0</v>
      </c>
      <c r="BG1983" s="144">
        <f t="shared" si="2316"/>
        <v>0</v>
      </c>
      <c r="BH1983" s="144">
        <f t="shared" si="2316"/>
        <v>0</v>
      </c>
      <c r="BI1983" s="144">
        <f t="shared" si="2316"/>
        <v>0</v>
      </c>
      <c r="BJ1983" s="144">
        <f t="shared" si="2316"/>
        <v>0</v>
      </c>
      <c r="BK1983" s="144">
        <f t="shared" si="2316"/>
        <v>0</v>
      </c>
      <c r="BL1983" s="144">
        <f t="shared" si="2316"/>
        <v>0</v>
      </c>
      <c r="BM1983" s="144">
        <f t="shared" si="2316"/>
        <v>0</v>
      </c>
      <c r="BN1983" s="144">
        <f t="shared" si="2316"/>
        <v>0</v>
      </c>
      <c r="BO1983" s="144">
        <f t="shared" si="2316"/>
        <v>0</v>
      </c>
      <c r="BP1983" s="144">
        <f t="shared" si="2316"/>
        <v>0</v>
      </c>
      <c r="BQ1983" s="144">
        <f t="shared" si="2316"/>
        <v>0</v>
      </c>
      <c r="BR1983" s="144">
        <f t="shared" si="2316"/>
        <v>0</v>
      </c>
      <c r="BS1983" s="144">
        <f t="shared" si="2316"/>
        <v>0</v>
      </c>
      <c r="BT1983" s="144">
        <f t="shared" si="2316"/>
        <v>0</v>
      </c>
      <c r="BU1983" s="144">
        <f t="shared" si="2316"/>
        <v>0</v>
      </c>
      <c r="BV1983" s="144">
        <f t="shared" si="2316"/>
        <v>0</v>
      </c>
      <c r="BW1983" s="144">
        <f t="shared" si="2316"/>
        <v>0</v>
      </c>
      <c r="BX1983" s="144">
        <f t="shared" si="2316"/>
        <v>0</v>
      </c>
      <c r="BY1983" s="144">
        <f t="shared" si="2316"/>
        <v>0</v>
      </c>
      <c r="BZ1983" s="144">
        <f t="shared" si="2316"/>
        <v>0</v>
      </c>
      <c r="CA1983" s="144">
        <f t="shared" si="2316"/>
        <v>0</v>
      </c>
      <c r="CB1983" s="144">
        <f t="shared" si="2316"/>
        <v>0</v>
      </c>
      <c r="CC1983" s="144">
        <f t="shared" si="2316"/>
        <v>0</v>
      </c>
      <c r="CD1983" s="144">
        <f t="shared" si="2316"/>
        <v>0</v>
      </c>
      <c r="CE1983" s="144">
        <f t="shared" ref="CE1983:CK1983" si="2317">-+ROUNDUP(CE1974/CE1981,0)*CE1982</f>
        <v>0</v>
      </c>
      <c r="CF1983" s="144">
        <f t="shared" si="2317"/>
        <v>0</v>
      </c>
      <c r="CG1983" s="144">
        <f t="shared" si="2317"/>
        <v>0</v>
      </c>
      <c r="CH1983" s="144">
        <f t="shared" si="2317"/>
        <v>0</v>
      </c>
      <c r="CI1983" s="144">
        <f t="shared" si="2317"/>
        <v>0</v>
      </c>
      <c r="CJ1983" s="144">
        <f t="shared" si="2317"/>
        <v>0</v>
      </c>
      <c r="CK1983" s="144">
        <f t="shared" si="2317"/>
        <v>0</v>
      </c>
      <c r="CL1983" s="144">
        <f t="shared" ref="CL1983" si="2318">-+ROUNDUP(CL1974/CL1981,0)*CL1982</f>
        <v>0</v>
      </c>
    </row>
    <row r="1984" spans="2:90" x14ac:dyDescent="0.4">
      <c r="B1984" s="122"/>
      <c r="C1984" s="8"/>
      <c r="D1984" t="s">
        <v>1002</v>
      </c>
      <c r="E1984" s="8" t="str">
        <f t="shared" si="2312"/>
        <v>1984 FAPPE-IS</v>
      </c>
      <c r="G1984" s="8"/>
      <c r="S1984" s="80"/>
      <c r="T1984" s="80"/>
      <c r="U1984" s="80"/>
      <c r="V1984" s="80"/>
      <c r="W1984" s="80"/>
      <c r="X1984" s="80"/>
      <c r="Y1984" s="80"/>
      <c r="Z1984" s="80"/>
      <c r="AA1984" s="80"/>
      <c r="AB1984" s="80"/>
      <c r="AC1984" s="80"/>
      <c r="AD1984" s="80"/>
      <c r="AE1984" s="80"/>
      <c r="AF1984" s="80"/>
      <c r="AG1984" s="80"/>
      <c r="AH1984" s="80"/>
      <c r="AI1984" s="80"/>
      <c r="AJ1984" s="80"/>
      <c r="AK1984" s="80"/>
      <c r="AL1984" s="80"/>
      <c r="AM1984" s="80"/>
      <c r="AN1984" s="80"/>
      <c r="AO1984" s="80"/>
      <c r="AP1984" s="80"/>
      <c r="AQ1984" s="80"/>
      <c r="AR1984" s="80"/>
      <c r="AS1984" s="80"/>
      <c r="AT1984" s="80"/>
      <c r="AU1984" s="80"/>
      <c r="AV1984" s="80"/>
      <c r="AW1984" s="80"/>
      <c r="AX1984" s="80"/>
      <c r="AY1984" s="80"/>
      <c r="AZ1984" s="80"/>
      <c r="BA1984" s="80"/>
      <c r="BB1984" s="80"/>
      <c r="BC1984" s="80"/>
      <c r="BD1984" s="80"/>
      <c r="BE1984" s="80"/>
      <c r="BF1984" s="80"/>
      <c r="BG1984" s="80"/>
      <c r="BH1984" s="80"/>
      <c r="BI1984" s="80"/>
      <c r="BJ1984" s="80"/>
      <c r="BK1984" s="80"/>
      <c r="BL1984" s="80"/>
      <c r="BM1984" s="80"/>
      <c r="BN1984" s="80"/>
      <c r="BO1984" s="80"/>
      <c r="BP1984" s="80"/>
      <c r="BQ1984" s="80"/>
      <c r="BR1984" s="80"/>
      <c r="BS1984" s="80"/>
      <c r="BT1984" s="80"/>
      <c r="BU1984" s="80"/>
      <c r="BV1984" s="80"/>
      <c r="BW1984" s="80"/>
      <c r="BX1984" s="80"/>
      <c r="BY1984" s="80"/>
      <c r="BZ1984" s="80"/>
      <c r="CA1984" s="80"/>
      <c r="CB1984" s="80"/>
      <c r="CC1984" s="80"/>
      <c r="CD1984" s="80"/>
      <c r="CE1984" s="80"/>
      <c r="CF1984" s="80"/>
      <c r="CG1984" s="80"/>
      <c r="CH1984" s="80"/>
      <c r="CI1984" s="80"/>
      <c r="CJ1984" s="80"/>
      <c r="CK1984" s="80"/>
      <c r="CL1984" s="80"/>
    </row>
    <row r="1985" spans="2:90" x14ac:dyDescent="0.4">
      <c r="B1985" s="95" t="s">
        <v>204</v>
      </c>
      <c r="C1985" s="8"/>
      <c r="D1985" t="s">
        <v>1002</v>
      </c>
      <c r="E1985" s="8" t="str">
        <f t="shared" si="2312"/>
        <v>1985 FAPPE-IS</v>
      </c>
      <c r="G1985" s="8"/>
      <c r="H1985" s="12"/>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row>
    <row r="1986" spans="2:90" x14ac:dyDescent="0.4">
      <c r="B1986" s="154" t="str">
        <f>"Depreciation - "&amp;SUBSTITUTE(B1973,":","")</f>
        <v>Depreciation - Volume driven secondary PP&amp;E</v>
      </c>
      <c r="C1986" s="8" t="s">
        <v>233</v>
      </c>
      <c r="D1986" t="s">
        <v>1002</v>
      </c>
      <c r="E1986" s="8" t="str">
        <f t="shared" si="2312"/>
        <v>1986 FAPPE-IS</v>
      </c>
      <c r="G1986" s="8"/>
      <c r="I1986" s="80">
        <f>SUMIF($5:$5,I$2,1984:1984)</f>
        <v>0</v>
      </c>
      <c r="J1986" s="80"/>
      <c r="K1986" s="24">
        <f t="shared" ref="K1986:P1986" ca="1" si="2319">SUMIF($3:$3,K$2,1986:1986)</f>
        <v>-97500</v>
      </c>
      <c r="L1986" s="24">
        <f t="shared" ca="1" si="2319"/>
        <v>-277500</v>
      </c>
      <c r="M1986" s="24">
        <f t="shared" ca="1" si="2319"/>
        <v>-360000</v>
      </c>
      <c r="N1986" s="24">
        <f t="shared" ca="1" si="2319"/>
        <v>-262500</v>
      </c>
      <c r="O1986" s="24">
        <f t="shared" ca="1" si="2319"/>
        <v>-82500</v>
      </c>
      <c r="P1986" s="24">
        <f t="shared" ca="1" si="2319"/>
        <v>0</v>
      </c>
      <c r="R1986" s="24"/>
      <c r="S1986" s="175">
        <f ca="1">+SUM(S1983:OFFSET(S1983,0,-MIN(COLUMN()-COLUMN($R1986),$H1977*12-1)))/($H1977*12)</f>
        <v>-1250</v>
      </c>
      <c r="T1986" s="175">
        <f ca="1">+SUM(T1983:OFFSET(T1983,0,-MIN(COLUMN()-COLUMN($R1986),$H1977*12-1)))/($H1977*12)</f>
        <v>-2500</v>
      </c>
      <c r="U1986" s="175">
        <f ca="1">+SUM(U1983:OFFSET(U1983,0,-MIN(COLUMN()-COLUMN($R1986),$H1977*12-1)))/($H1977*12)</f>
        <v>-3750</v>
      </c>
      <c r="V1986" s="175">
        <f ca="1">+SUM(V1983:OFFSET(V1983,0,-MIN(COLUMN()-COLUMN($R1986),$H1977*12-1)))/($H1977*12)</f>
        <v>-5000</v>
      </c>
      <c r="W1986" s="175">
        <f ca="1">+SUM(W1983:OFFSET(W1983,0,-MIN(COLUMN()-COLUMN($R1986),$H1977*12-1)))/($H1977*12)</f>
        <v>-6250</v>
      </c>
      <c r="X1986" s="175">
        <f ca="1">+SUM(X1983:OFFSET(X1983,0,-MIN(COLUMN()-COLUMN($R1986),$H1977*12-1)))/($H1977*12)</f>
        <v>-7500</v>
      </c>
      <c r="Y1986" s="175">
        <f ca="1">+SUM(Y1983:OFFSET(Y1983,0,-MIN(COLUMN()-COLUMN($R1986),$H1977*12-1)))/($H1977*12)</f>
        <v>-8750</v>
      </c>
      <c r="Z1986" s="175">
        <f ca="1">+SUM(Z1983:OFFSET(Z1983,0,-MIN(COLUMN()-COLUMN($R1986),$H1977*12-1)))/($H1977*12)</f>
        <v>-10000</v>
      </c>
      <c r="AA1986" s="175">
        <f ca="1">+SUM(AA1983:OFFSET(AA1983,0,-MIN(COLUMN()-COLUMN($R1986),$H1977*12-1)))/($H1977*12)</f>
        <v>-11250</v>
      </c>
      <c r="AB1986" s="175">
        <f ca="1">+SUM(AB1983:OFFSET(AB1983,0,-MIN(COLUMN()-COLUMN($R1986),$H1977*12-1)))/($H1977*12)</f>
        <v>-12500</v>
      </c>
      <c r="AC1986" s="175">
        <f ca="1">+SUM(AC1983:OFFSET(AC1983,0,-MIN(COLUMN()-COLUMN($R1986),$H1977*12-1)))/($H1977*12)</f>
        <v>-13750</v>
      </c>
      <c r="AD1986" s="175">
        <f ca="1">+SUM(AD1983:OFFSET(AD1983,0,-MIN(COLUMN()-COLUMN($R1986),$H1977*12-1)))/($H1977*12)</f>
        <v>-15000</v>
      </c>
      <c r="AE1986" s="175">
        <f ca="1">+SUM(AE1983:OFFSET(AE1983,0,-MIN(COLUMN()-COLUMN($R1986),$H1977*12-1)))/($H1977*12)</f>
        <v>-16250</v>
      </c>
      <c r="AF1986" s="175">
        <f ca="1">+SUM(AF1983:OFFSET(AF1983,0,-MIN(COLUMN()-COLUMN($R1986),$H1977*12-1)))/($H1977*12)</f>
        <v>-17500</v>
      </c>
      <c r="AG1986" s="175">
        <f ca="1">+SUM(AG1983:OFFSET(AG1983,0,-MIN(COLUMN()-COLUMN($R1986),$H1977*12-1)))/($H1977*12)</f>
        <v>-18750</v>
      </c>
      <c r="AH1986" s="175">
        <f ca="1">+SUM(AH1983:OFFSET(AH1983,0,-MIN(COLUMN()-COLUMN($R1986),$H1977*12-1)))/($H1977*12)</f>
        <v>-20000</v>
      </c>
      <c r="AI1986" s="175">
        <f ca="1">+SUM(AI1983:OFFSET(AI1983,0,-MIN(COLUMN()-COLUMN($R1986),$H1977*12-1)))/($H1977*12)</f>
        <v>-21250</v>
      </c>
      <c r="AJ1986" s="175">
        <f ca="1">+SUM(AJ1983:OFFSET(AJ1983,0,-MIN(COLUMN()-COLUMN($R1986),$H1977*12-1)))/($H1977*12)</f>
        <v>-22500</v>
      </c>
      <c r="AK1986" s="175">
        <f ca="1">+SUM(AK1983:OFFSET(AK1983,0,-MIN(COLUMN()-COLUMN($R1986),$H1977*12-1)))/($H1977*12)</f>
        <v>-23750</v>
      </c>
      <c r="AL1986" s="175">
        <f ca="1">+SUM(AL1983:OFFSET(AL1983,0,-MIN(COLUMN()-COLUMN($R1986),$H1977*12-1)))/($H1977*12)</f>
        <v>-25000</v>
      </c>
      <c r="AM1986" s="175">
        <f ca="1">+SUM(AM1983:OFFSET(AM1983,0,-MIN(COLUMN()-COLUMN($R1986),$H1977*12-1)))/($H1977*12)</f>
        <v>-26250</v>
      </c>
      <c r="AN1986" s="175">
        <f ca="1">+SUM(AN1983:OFFSET(AN1983,0,-MIN(COLUMN()-COLUMN($R1986),$H1977*12-1)))/($H1977*12)</f>
        <v>-27500</v>
      </c>
      <c r="AO1986" s="175">
        <f ca="1">+SUM(AO1983:OFFSET(AO1983,0,-MIN(COLUMN()-COLUMN($R1986),$H1977*12-1)))/($H1977*12)</f>
        <v>-28750</v>
      </c>
      <c r="AP1986" s="175">
        <f ca="1">+SUM(AP1983:OFFSET(AP1983,0,-MIN(COLUMN()-COLUMN($R1986),$H1977*12-1)))/($H1977*12)</f>
        <v>-30000</v>
      </c>
      <c r="AQ1986" s="175">
        <f ca="1">+SUM(AQ1983:OFFSET(AQ1983,0,-MIN(COLUMN()-COLUMN($R1986),$H1977*12-1)))/($H1977*12)</f>
        <v>-30000</v>
      </c>
      <c r="AR1986" s="175">
        <f ca="1">+SUM(AR1983:OFFSET(AR1983,0,-MIN(COLUMN()-COLUMN($R1986),$H1977*12-1)))/($H1977*12)</f>
        <v>-30000</v>
      </c>
      <c r="AS1986" s="175">
        <f ca="1">+SUM(AS1983:OFFSET(AS1983,0,-MIN(COLUMN()-COLUMN($R1986),$H1977*12-1)))/($H1977*12)</f>
        <v>-30000</v>
      </c>
      <c r="AT1986" s="175">
        <f ca="1">+SUM(AT1983:OFFSET(AT1983,0,-MIN(COLUMN()-COLUMN($R1986),$H1977*12-1)))/($H1977*12)</f>
        <v>-30000</v>
      </c>
      <c r="AU1986" s="175">
        <f ca="1">+SUM(AU1983:OFFSET(AU1983,0,-MIN(COLUMN()-COLUMN($R1986),$H1977*12-1)))/($H1977*12)</f>
        <v>-30000</v>
      </c>
      <c r="AV1986" s="175">
        <f ca="1">+SUM(AV1983:OFFSET(AV1983,0,-MIN(COLUMN()-COLUMN($R1986),$H1977*12-1)))/($H1977*12)</f>
        <v>-30000</v>
      </c>
      <c r="AW1986" s="175">
        <f ca="1">+SUM(AW1983:OFFSET(AW1983,0,-MIN(COLUMN()-COLUMN($R1986),$H1977*12-1)))/($H1977*12)</f>
        <v>-30000</v>
      </c>
      <c r="AX1986" s="175">
        <f ca="1">+SUM(AX1983:OFFSET(AX1983,0,-MIN(COLUMN()-COLUMN($R1986),$H1977*12-1)))/($H1977*12)</f>
        <v>-30000</v>
      </c>
      <c r="AY1986" s="175">
        <f ca="1">+SUM(AY1983:OFFSET(AY1983,0,-MIN(COLUMN()-COLUMN($R1986),$H1977*12-1)))/($H1977*12)</f>
        <v>-30000</v>
      </c>
      <c r="AZ1986" s="175">
        <f ca="1">+SUM(AZ1983:OFFSET(AZ1983,0,-MIN(COLUMN()-COLUMN($R1986),$H1977*12-1)))/($H1977*12)</f>
        <v>-30000</v>
      </c>
      <c r="BA1986" s="175">
        <f ca="1">+SUM(BA1983:OFFSET(BA1983,0,-MIN(COLUMN()-COLUMN($R1986),$H1977*12-1)))/($H1977*12)</f>
        <v>-30000</v>
      </c>
      <c r="BB1986" s="175">
        <f ca="1">+SUM(BB1983:OFFSET(BB1983,0,-MIN(COLUMN()-COLUMN($R1986),$H1977*12-1)))/($H1977*12)</f>
        <v>-30000</v>
      </c>
      <c r="BC1986" s="175">
        <f ca="1">+SUM(BC1983:OFFSET(BC1983,0,-MIN(COLUMN()-COLUMN($R1986),$H1977*12-1)))/($H1977*12)</f>
        <v>-28750</v>
      </c>
      <c r="BD1986" s="175">
        <f ca="1">+SUM(BD1983:OFFSET(BD1983,0,-MIN(COLUMN()-COLUMN($R1986),$H1977*12-1)))/($H1977*12)</f>
        <v>-27500</v>
      </c>
      <c r="BE1986" s="175">
        <f ca="1">+SUM(BE1983:OFFSET(BE1983,0,-MIN(COLUMN()-COLUMN($R1986),$H1977*12-1)))/($H1977*12)</f>
        <v>-26250</v>
      </c>
      <c r="BF1986" s="175">
        <f ca="1">+SUM(BF1983:OFFSET(BF1983,0,-MIN(COLUMN()-COLUMN($R1986),$H1977*12-1)))/($H1977*12)</f>
        <v>-25000</v>
      </c>
      <c r="BG1986" s="175">
        <f ca="1">+SUM(BG1983:OFFSET(BG1983,0,-MIN(COLUMN()-COLUMN($R1986),$H1977*12-1)))/($H1977*12)</f>
        <v>-23750</v>
      </c>
      <c r="BH1986" s="175">
        <f ca="1">+SUM(BH1983:OFFSET(BH1983,0,-MIN(COLUMN()-COLUMN($R1986),$H1977*12-1)))/($H1977*12)</f>
        <v>-22500</v>
      </c>
      <c r="BI1986" s="175">
        <f ca="1">+SUM(BI1983:OFFSET(BI1983,0,-MIN(COLUMN()-COLUMN($R1986),$H1977*12-1)))/($H1977*12)</f>
        <v>-21250</v>
      </c>
      <c r="BJ1986" s="175">
        <f ca="1">+SUM(BJ1983:OFFSET(BJ1983,0,-MIN(COLUMN()-COLUMN($R1986),$H1977*12-1)))/($H1977*12)</f>
        <v>-20000</v>
      </c>
      <c r="BK1986" s="175">
        <f ca="1">+SUM(BK1983:OFFSET(BK1983,0,-MIN(COLUMN()-COLUMN($R1986),$H1977*12-1)))/($H1977*12)</f>
        <v>-18750</v>
      </c>
      <c r="BL1986" s="175">
        <f ca="1">+SUM(BL1983:OFFSET(BL1983,0,-MIN(COLUMN()-COLUMN($R1986),$H1977*12-1)))/($H1977*12)</f>
        <v>-17500</v>
      </c>
      <c r="BM1986" s="175">
        <f ca="1">+SUM(BM1983:OFFSET(BM1983,0,-MIN(COLUMN()-COLUMN($R1986),$H1977*12-1)))/($H1977*12)</f>
        <v>-16250</v>
      </c>
      <c r="BN1986" s="175">
        <f ca="1">+SUM(BN1983:OFFSET(BN1983,0,-MIN(COLUMN()-COLUMN($R1986),$H1977*12-1)))/($H1977*12)</f>
        <v>-15000</v>
      </c>
      <c r="BO1986" s="175">
        <f ca="1">+SUM(BO1983:OFFSET(BO1983,0,-MIN(COLUMN()-COLUMN($R1986),$H1977*12-1)))/($H1977*12)</f>
        <v>-13750</v>
      </c>
      <c r="BP1986" s="175">
        <f ca="1">+SUM(BP1983:OFFSET(BP1983,0,-MIN(COLUMN()-COLUMN($R1986),$H1977*12-1)))/($H1977*12)</f>
        <v>-12500</v>
      </c>
      <c r="BQ1986" s="175">
        <f ca="1">+SUM(BQ1983:OFFSET(BQ1983,0,-MIN(COLUMN()-COLUMN($R1986),$H1977*12-1)))/($H1977*12)</f>
        <v>-11250</v>
      </c>
      <c r="BR1986" s="175">
        <f ca="1">+SUM(BR1983:OFFSET(BR1983,0,-MIN(COLUMN()-COLUMN($R1986),$H1977*12-1)))/($H1977*12)</f>
        <v>-10000</v>
      </c>
      <c r="BS1986" s="175">
        <f ca="1">+SUM(BS1983:OFFSET(BS1983,0,-MIN(COLUMN()-COLUMN($R1986),$H1977*12-1)))/($H1977*12)</f>
        <v>-8750</v>
      </c>
      <c r="BT1986" s="175">
        <f ca="1">+SUM(BT1983:OFFSET(BT1983,0,-MIN(COLUMN()-COLUMN($R1986),$H1977*12-1)))/($H1977*12)</f>
        <v>-7500</v>
      </c>
      <c r="BU1986" s="175">
        <f ca="1">+SUM(BU1983:OFFSET(BU1983,0,-MIN(COLUMN()-COLUMN($R1986),$H1977*12-1)))/($H1977*12)</f>
        <v>-6250</v>
      </c>
      <c r="BV1986" s="175">
        <f ca="1">+SUM(BV1983:OFFSET(BV1983,0,-MIN(COLUMN()-COLUMN($R1986),$H1977*12-1)))/($H1977*12)</f>
        <v>-5000</v>
      </c>
      <c r="BW1986" s="175">
        <f ca="1">+SUM(BW1983:OFFSET(BW1983,0,-MIN(COLUMN()-COLUMN($R1986),$H1977*12-1)))/($H1977*12)</f>
        <v>-3750</v>
      </c>
      <c r="BX1986" s="175">
        <f ca="1">+SUM(BX1983:OFFSET(BX1983,0,-MIN(COLUMN()-COLUMN($R1986),$H1977*12-1)))/($H1977*12)</f>
        <v>-2500</v>
      </c>
      <c r="BY1986" s="175">
        <f ca="1">+SUM(BY1983:OFFSET(BY1983,0,-MIN(COLUMN()-COLUMN($R1986),$H1977*12-1)))/($H1977*12)</f>
        <v>-1250</v>
      </c>
      <c r="BZ1986" s="175">
        <f ca="1">+SUM(BZ1983:OFFSET(BZ1983,0,-MIN(COLUMN()-COLUMN($R1986),$H1977*12-1)))/($H1977*12)</f>
        <v>0</v>
      </c>
      <c r="CA1986" s="175">
        <f ca="1">+SUM(CA1983:OFFSET(CA1983,0,-MIN(COLUMN()-COLUMN($R1986),$H1977*12-1)))/($H1977*12)</f>
        <v>0</v>
      </c>
      <c r="CB1986" s="175">
        <f ca="1">+SUM(CB1983:OFFSET(CB1983,0,-MIN(COLUMN()-COLUMN($R1986),$H1977*12-1)))/($H1977*12)</f>
        <v>0</v>
      </c>
      <c r="CC1986" s="175">
        <f ca="1">+SUM(CC1983:OFFSET(CC1983,0,-MIN(COLUMN()-COLUMN($R1986),$H1977*12-1)))/($H1977*12)</f>
        <v>0</v>
      </c>
      <c r="CD1986" s="175">
        <f ca="1">+SUM(CD1983:OFFSET(CD1983,0,-MIN(COLUMN()-COLUMN($R1986),$H1977*12-1)))/($H1977*12)</f>
        <v>0</v>
      </c>
      <c r="CE1986" s="175">
        <f ca="1">+SUM(CE1983:OFFSET(CE1983,0,-MIN(COLUMN()-COLUMN($R1986),$H1977*12-1)))/($H1977*12)</f>
        <v>0</v>
      </c>
      <c r="CF1986" s="175">
        <f ca="1">+SUM(CF1983:OFFSET(CF1983,0,-MIN(COLUMN()-COLUMN($R1986),$H1977*12-1)))/($H1977*12)</f>
        <v>0</v>
      </c>
      <c r="CG1986" s="175">
        <f ca="1">+SUM(CG1983:OFFSET(CG1983,0,-MIN(COLUMN()-COLUMN($R1986),$H1977*12-1)))/($H1977*12)</f>
        <v>0</v>
      </c>
      <c r="CH1986" s="175">
        <f ca="1">+SUM(CH1983:OFFSET(CH1983,0,-MIN(COLUMN()-COLUMN($R1986),$H1977*12-1)))/($H1977*12)</f>
        <v>0</v>
      </c>
      <c r="CI1986" s="175">
        <f ca="1">+SUM(CI1983:OFFSET(CI1983,0,-MIN(COLUMN()-COLUMN($R1986),$H1977*12-1)))/($H1977*12)</f>
        <v>0</v>
      </c>
      <c r="CJ1986" s="175">
        <f ca="1">+SUM(CJ1983:OFFSET(CJ1983,0,-MIN(COLUMN()-COLUMN($R1986),$H1977*12-1)))/($H1977*12)</f>
        <v>0</v>
      </c>
      <c r="CK1986" s="175">
        <f ca="1">+SUM(CK1983:OFFSET(CK1983,0,-MIN(COLUMN()-COLUMN($R1986),$H1977*12-1)))/($H1977*12)</f>
        <v>0</v>
      </c>
      <c r="CL1986" s="175">
        <f ca="1">+SUM(CL1983:OFFSET(CL1983,0,-MIN(COLUMN()-COLUMN($R1986),$H1977*12-1)))/($H1977*12)</f>
        <v>0</v>
      </c>
    </row>
    <row r="1987" spans="2:90" x14ac:dyDescent="0.4">
      <c r="B1987" s="122"/>
      <c r="C1987" s="8"/>
      <c r="D1987" t="s">
        <v>1002</v>
      </c>
      <c r="E1987" s="8" t="str">
        <f t="shared" si="2312"/>
        <v>1987 FAPPE-IS</v>
      </c>
      <c r="G1987" s="8"/>
      <c r="I1987" s="62"/>
      <c r="J1987" s="62"/>
      <c r="K1987" s="53"/>
      <c r="L1987" s="53"/>
      <c r="M1987" s="53"/>
      <c r="N1987" s="53"/>
      <c r="O1987" s="53"/>
      <c r="P1987" s="53"/>
      <c r="R1987" s="82"/>
      <c r="S1987" s="149"/>
      <c r="T1987" s="149"/>
      <c r="U1987" s="149"/>
      <c r="V1987" s="149"/>
      <c r="W1987" s="149"/>
      <c r="X1987" s="149"/>
      <c r="Y1987" s="149"/>
      <c r="Z1987" s="149"/>
      <c r="AA1987" s="149"/>
      <c r="AB1987" s="149"/>
      <c r="AC1987" s="149"/>
      <c r="AD1987" s="149"/>
      <c r="AE1987" s="149"/>
      <c r="AF1987" s="149"/>
      <c r="AG1987" s="149"/>
      <c r="AH1987" s="149"/>
      <c r="AI1987" s="149"/>
      <c r="AJ1987" s="149"/>
      <c r="AK1987" s="149"/>
      <c r="AL1987" s="149"/>
      <c r="AM1987" s="149"/>
      <c r="AN1987" s="149"/>
      <c r="AO1987" s="149"/>
      <c r="AP1987" s="149"/>
      <c r="AQ1987" s="149"/>
      <c r="AR1987" s="149"/>
      <c r="AS1987" s="149"/>
      <c r="AT1987" s="149"/>
      <c r="AU1987" s="149"/>
      <c r="AV1987" s="149"/>
      <c r="AW1987" s="149"/>
      <c r="AX1987" s="149"/>
      <c r="AY1987" s="149"/>
      <c r="AZ1987" s="149"/>
      <c r="BA1987" s="149"/>
      <c r="BB1987" s="149"/>
      <c r="BC1987" s="149"/>
      <c r="BD1987" s="149"/>
      <c r="BE1987" s="149"/>
      <c r="BF1987" s="149"/>
      <c r="BG1987" s="149"/>
      <c r="BH1987" s="149"/>
      <c r="BI1987" s="149"/>
      <c r="BJ1987" s="149"/>
      <c r="BK1987" s="149"/>
      <c r="BL1987" s="149"/>
      <c r="BM1987" s="149"/>
      <c r="BN1987" s="149"/>
      <c r="BO1987" s="149"/>
      <c r="BP1987" s="149"/>
      <c r="BQ1987" s="149"/>
      <c r="BR1987" s="149"/>
      <c r="BS1987" s="149"/>
      <c r="BT1987" s="149"/>
      <c r="BU1987" s="149"/>
      <c r="BV1987" s="149"/>
      <c r="BW1987" s="149"/>
      <c r="BX1987" s="149"/>
      <c r="BY1987" s="149"/>
      <c r="BZ1987" s="149"/>
      <c r="CA1987" s="149"/>
      <c r="CB1987" s="149"/>
      <c r="CC1987" s="149"/>
      <c r="CD1987" s="149"/>
      <c r="CE1987" s="149"/>
      <c r="CF1987" s="149"/>
      <c r="CG1987" s="149"/>
      <c r="CH1987" s="149"/>
      <c r="CI1987" s="149"/>
      <c r="CJ1987" s="149"/>
      <c r="CK1987" s="149"/>
      <c r="CL1987" s="149"/>
    </row>
    <row r="1988" spans="2:90" x14ac:dyDescent="0.4">
      <c r="B1988" s="122"/>
      <c r="D1988" t="s">
        <v>1002</v>
      </c>
      <c r="E1988" s="8" t="str">
        <f t="shared" si="2312"/>
        <v>1988 FAPPE-IS</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row>
    <row r="1989" spans="2:90" x14ac:dyDescent="0.4">
      <c r="B1989" s="95" t="s">
        <v>205</v>
      </c>
      <c r="D1989" t="s">
        <v>1002</v>
      </c>
      <c r="E1989" s="8" t="str">
        <f t="shared" si="2312"/>
        <v>1989 FAPPE-IS</v>
      </c>
      <c r="H1989" s="12"/>
      <c r="S1989" s="72"/>
      <c r="T1989" s="72"/>
      <c r="U1989" s="72"/>
      <c r="V1989" s="72"/>
      <c r="W1989" s="72"/>
      <c r="X1989" s="72"/>
      <c r="Y1989" s="72"/>
      <c r="Z1989" s="72"/>
      <c r="AA1989" s="72"/>
      <c r="AB1989" s="72"/>
      <c r="AC1989" s="72"/>
      <c r="AD1989" s="72"/>
      <c r="AE1989" s="72"/>
      <c r="AF1989" s="72"/>
      <c r="AG1989" s="72"/>
      <c r="AH1989" s="72"/>
      <c r="AI1989" s="72"/>
      <c r="AJ1989" s="72"/>
      <c r="AK1989" s="72"/>
      <c r="AL1989" s="72"/>
      <c r="AM1989" s="72"/>
      <c r="AN1989" s="72"/>
      <c r="AO1989" s="72"/>
      <c r="AP1989" s="72"/>
      <c r="AQ1989" s="72"/>
      <c r="AR1989" s="72"/>
      <c r="AS1989" s="72"/>
      <c r="AT1989" s="72"/>
      <c r="AU1989" s="72"/>
      <c r="AV1989" s="72"/>
      <c r="AW1989" s="72"/>
      <c r="AX1989" s="72"/>
      <c r="AY1989" s="72"/>
      <c r="AZ1989" s="72"/>
      <c r="BA1989" s="72"/>
      <c r="BB1989" s="72"/>
      <c r="BC1989" s="72"/>
      <c r="BD1989" s="72"/>
      <c r="BE1989" s="72"/>
      <c r="BF1989" s="72"/>
      <c r="BG1989" s="72"/>
      <c r="BH1989" s="72"/>
      <c r="BI1989" s="72"/>
      <c r="BJ1989" s="72"/>
      <c r="BK1989" s="72"/>
      <c r="BL1989" s="72"/>
      <c r="BM1989" s="72"/>
      <c r="BN1989" s="72"/>
      <c r="BO1989" s="72"/>
      <c r="BP1989" s="72"/>
      <c r="BQ1989" s="72"/>
      <c r="BR1989" s="72"/>
      <c r="BS1989" s="72"/>
      <c r="BT1989" s="72"/>
      <c r="BU1989" s="72"/>
      <c r="BV1989" s="72"/>
      <c r="BW1989" s="72"/>
      <c r="BX1989" s="72"/>
      <c r="BY1989" s="72"/>
      <c r="BZ1989" s="72"/>
      <c r="CA1989" s="72"/>
      <c r="CB1989" s="72"/>
      <c r="CC1989" s="72"/>
      <c r="CD1989" s="72"/>
      <c r="CE1989" s="72"/>
      <c r="CF1989" s="72"/>
      <c r="CG1989" s="72"/>
      <c r="CH1989" s="72"/>
      <c r="CI1989" s="72"/>
      <c r="CJ1989" s="72"/>
      <c r="CK1989" s="72"/>
      <c r="CL1989" s="72"/>
    </row>
    <row r="1990" spans="2:90" x14ac:dyDescent="0.4">
      <c r="B1990" s="154" t="str">
        <f>"Gross PP&amp;E - "&amp;SUBSTITUTE(B1973,":","")</f>
        <v>Gross PP&amp;E - Volume driven secondary PP&amp;E</v>
      </c>
      <c r="D1990" t="s">
        <v>1002</v>
      </c>
      <c r="E1990" s="8" t="str">
        <f t="shared" si="2312"/>
        <v>1990 FAPPE-IS</v>
      </c>
      <c r="I1990" s="80" t="e">
        <f>#REF!</f>
        <v>#REF!</v>
      </c>
      <c r="J1990" s="80"/>
      <c r="K1990" s="24">
        <f t="shared" ref="K1990:P1992" si="2320">SUMIF($4:$4,K$2,1990:1990)</f>
        <v>360000</v>
      </c>
      <c r="L1990" s="24">
        <f t="shared" si="2320"/>
        <v>720000</v>
      </c>
      <c r="M1990" s="24">
        <f t="shared" si="2320"/>
        <v>1080000</v>
      </c>
      <c r="N1990" s="24">
        <f t="shared" si="2320"/>
        <v>1080000</v>
      </c>
      <c r="O1990" s="24">
        <f t="shared" si="2320"/>
        <v>1080000</v>
      </c>
      <c r="P1990" s="24">
        <f t="shared" si="2320"/>
        <v>1080000</v>
      </c>
      <c r="R1990" s="24"/>
      <c r="S1990" s="80">
        <f t="shared" ref="S1990:AX1990" si="2321">-S1983+R1990</f>
        <v>30000</v>
      </c>
      <c r="T1990" s="80">
        <f t="shared" si="2321"/>
        <v>60000</v>
      </c>
      <c r="U1990" s="80">
        <f t="shared" si="2321"/>
        <v>90000</v>
      </c>
      <c r="V1990" s="80">
        <f t="shared" si="2321"/>
        <v>120000</v>
      </c>
      <c r="W1990" s="80">
        <f t="shared" si="2321"/>
        <v>150000</v>
      </c>
      <c r="X1990" s="80">
        <f t="shared" si="2321"/>
        <v>180000</v>
      </c>
      <c r="Y1990" s="80">
        <f t="shared" si="2321"/>
        <v>210000</v>
      </c>
      <c r="Z1990" s="80">
        <f t="shared" si="2321"/>
        <v>240000</v>
      </c>
      <c r="AA1990" s="80">
        <f t="shared" si="2321"/>
        <v>270000</v>
      </c>
      <c r="AB1990" s="80">
        <f t="shared" si="2321"/>
        <v>300000</v>
      </c>
      <c r="AC1990" s="80">
        <f t="shared" si="2321"/>
        <v>330000</v>
      </c>
      <c r="AD1990" s="80">
        <f t="shared" si="2321"/>
        <v>360000</v>
      </c>
      <c r="AE1990" s="80">
        <f t="shared" si="2321"/>
        <v>390000</v>
      </c>
      <c r="AF1990" s="80">
        <f t="shared" si="2321"/>
        <v>420000</v>
      </c>
      <c r="AG1990" s="80">
        <f t="shared" si="2321"/>
        <v>450000</v>
      </c>
      <c r="AH1990" s="80">
        <f t="shared" si="2321"/>
        <v>480000</v>
      </c>
      <c r="AI1990" s="80">
        <f t="shared" si="2321"/>
        <v>510000</v>
      </c>
      <c r="AJ1990" s="80">
        <f t="shared" si="2321"/>
        <v>540000</v>
      </c>
      <c r="AK1990" s="80">
        <f t="shared" si="2321"/>
        <v>570000</v>
      </c>
      <c r="AL1990" s="80">
        <f t="shared" si="2321"/>
        <v>600000</v>
      </c>
      <c r="AM1990" s="80">
        <f t="shared" si="2321"/>
        <v>630000</v>
      </c>
      <c r="AN1990" s="80">
        <f t="shared" si="2321"/>
        <v>660000</v>
      </c>
      <c r="AO1990" s="80">
        <f t="shared" si="2321"/>
        <v>690000</v>
      </c>
      <c r="AP1990" s="80">
        <f t="shared" si="2321"/>
        <v>720000</v>
      </c>
      <c r="AQ1990" s="80">
        <f t="shared" si="2321"/>
        <v>750000</v>
      </c>
      <c r="AR1990" s="80">
        <f t="shared" si="2321"/>
        <v>780000</v>
      </c>
      <c r="AS1990" s="80">
        <f t="shared" si="2321"/>
        <v>810000</v>
      </c>
      <c r="AT1990" s="80">
        <f t="shared" si="2321"/>
        <v>840000</v>
      </c>
      <c r="AU1990" s="80">
        <f t="shared" si="2321"/>
        <v>870000</v>
      </c>
      <c r="AV1990" s="80">
        <f t="shared" si="2321"/>
        <v>900000</v>
      </c>
      <c r="AW1990" s="80">
        <f t="shared" si="2321"/>
        <v>930000</v>
      </c>
      <c r="AX1990" s="80">
        <f t="shared" si="2321"/>
        <v>960000</v>
      </c>
      <c r="AY1990" s="80">
        <f t="shared" ref="AY1990:CD1990" si="2322">-AY1983+AX1990</f>
        <v>990000</v>
      </c>
      <c r="AZ1990" s="80">
        <f t="shared" si="2322"/>
        <v>1020000</v>
      </c>
      <c r="BA1990" s="80">
        <f t="shared" si="2322"/>
        <v>1050000</v>
      </c>
      <c r="BB1990" s="80">
        <f t="shared" si="2322"/>
        <v>1080000</v>
      </c>
      <c r="BC1990" s="80">
        <f t="shared" si="2322"/>
        <v>1080000</v>
      </c>
      <c r="BD1990" s="80">
        <f t="shared" si="2322"/>
        <v>1080000</v>
      </c>
      <c r="BE1990" s="80">
        <f t="shared" si="2322"/>
        <v>1080000</v>
      </c>
      <c r="BF1990" s="80">
        <f t="shared" si="2322"/>
        <v>1080000</v>
      </c>
      <c r="BG1990" s="80">
        <f t="shared" si="2322"/>
        <v>1080000</v>
      </c>
      <c r="BH1990" s="80">
        <f t="shared" si="2322"/>
        <v>1080000</v>
      </c>
      <c r="BI1990" s="80">
        <f t="shared" si="2322"/>
        <v>1080000</v>
      </c>
      <c r="BJ1990" s="80">
        <f t="shared" si="2322"/>
        <v>1080000</v>
      </c>
      <c r="BK1990" s="80">
        <f t="shared" si="2322"/>
        <v>1080000</v>
      </c>
      <c r="BL1990" s="80">
        <f t="shared" si="2322"/>
        <v>1080000</v>
      </c>
      <c r="BM1990" s="80">
        <f t="shared" si="2322"/>
        <v>1080000</v>
      </c>
      <c r="BN1990" s="80">
        <f t="shared" si="2322"/>
        <v>1080000</v>
      </c>
      <c r="BO1990" s="80">
        <f t="shared" si="2322"/>
        <v>1080000</v>
      </c>
      <c r="BP1990" s="80">
        <f t="shared" si="2322"/>
        <v>1080000</v>
      </c>
      <c r="BQ1990" s="80">
        <f t="shared" si="2322"/>
        <v>1080000</v>
      </c>
      <c r="BR1990" s="80">
        <f t="shared" si="2322"/>
        <v>1080000</v>
      </c>
      <c r="BS1990" s="80">
        <f t="shared" si="2322"/>
        <v>1080000</v>
      </c>
      <c r="BT1990" s="80">
        <f t="shared" si="2322"/>
        <v>1080000</v>
      </c>
      <c r="BU1990" s="80">
        <f t="shared" si="2322"/>
        <v>1080000</v>
      </c>
      <c r="BV1990" s="80">
        <f t="shared" si="2322"/>
        <v>1080000</v>
      </c>
      <c r="BW1990" s="80">
        <f t="shared" si="2322"/>
        <v>1080000</v>
      </c>
      <c r="BX1990" s="80">
        <f t="shared" si="2322"/>
        <v>1080000</v>
      </c>
      <c r="BY1990" s="80">
        <f t="shared" si="2322"/>
        <v>1080000</v>
      </c>
      <c r="BZ1990" s="80">
        <f t="shared" si="2322"/>
        <v>1080000</v>
      </c>
      <c r="CA1990" s="80">
        <f t="shared" si="2322"/>
        <v>1080000</v>
      </c>
      <c r="CB1990" s="80">
        <f t="shared" si="2322"/>
        <v>1080000</v>
      </c>
      <c r="CC1990" s="80">
        <f t="shared" si="2322"/>
        <v>1080000</v>
      </c>
      <c r="CD1990" s="80">
        <f t="shared" si="2322"/>
        <v>1080000</v>
      </c>
      <c r="CE1990" s="80">
        <f t="shared" ref="CE1990:CL1990" si="2323">-CE1983+CD1990</f>
        <v>1080000</v>
      </c>
      <c r="CF1990" s="80">
        <f t="shared" si="2323"/>
        <v>1080000</v>
      </c>
      <c r="CG1990" s="80">
        <f t="shared" si="2323"/>
        <v>1080000</v>
      </c>
      <c r="CH1990" s="80">
        <f t="shared" si="2323"/>
        <v>1080000</v>
      </c>
      <c r="CI1990" s="80">
        <f t="shared" si="2323"/>
        <v>1080000</v>
      </c>
      <c r="CJ1990" s="80">
        <f t="shared" si="2323"/>
        <v>1080000</v>
      </c>
      <c r="CK1990" s="80">
        <f t="shared" si="2323"/>
        <v>1080000</v>
      </c>
      <c r="CL1990" s="80">
        <f t="shared" si="2323"/>
        <v>1080000</v>
      </c>
    </row>
    <row r="1991" spans="2:90" x14ac:dyDescent="0.4">
      <c r="B1991" s="154" t="str">
        <f>"Accumulated depreciation - "&amp;SUBSTITUTE(B1973,":","")</f>
        <v>Accumulated depreciation - Volume driven secondary PP&amp;E</v>
      </c>
      <c r="D1991" t="s">
        <v>1002</v>
      </c>
      <c r="E1991" s="8" t="str">
        <f t="shared" si="2312"/>
        <v>1991 FAPPE-IS</v>
      </c>
      <c r="I1991" s="81" t="e">
        <f>-#REF!/H1977*I1990</f>
        <v>#REF!</v>
      </c>
      <c r="J1991" s="237"/>
      <c r="K1991" s="37">
        <f t="shared" ca="1" si="2320"/>
        <v>-97500</v>
      </c>
      <c r="L1991" s="37">
        <f t="shared" ca="1" si="2320"/>
        <v>-375000</v>
      </c>
      <c r="M1991" s="37">
        <f t="shared" ca="1" si="2320"/>
        <v>-735000</v>
      </c>
      <c r="N1991" s="37">
        <f t="shared" ca="1" si="2320"/>
        <v>-997500</v>
      </c>
      <c r="O1991" s="37">
        <f t="shared" ca="1" si="2320"/>
        <v>-1080000</v>
      </c>
      <c r="P1991" s="37">
        <f t="shared" ca="1" si="2320"/>
        <v>-1080000</v>
      </c>
      <c r="R1991" s="37"/>
      <c r="S1991" s="81">
        <f t="shared" ref="S1991:AX1991" ca="1" si="2324">R1991+S1986</f>
        <v>-1250</v>
      </c>
      <c r="T1991" s="81">
        <f t="shared" ca="1" si="2324"/>
        <v>-3750</v>
      </c>
      <c r="U1991" s="81">
        <f t="shared" ca="1" si="2324"/>
        <v>-7500</v>
      </c>
      <c r="V1991" s="81">
        <f t="shared" ca="1" si="2324"/>
        <v>-12500</v>
      </c>
      <c r="W1991" s="81">
        <f t="shared" ca="1" si="2324"/>
        <v>-18750</v>
      </c>
      <c r="X1991" s="81">
        <f t="shared" ca="1" si="2324"/>
        <v>-26250</v>
      </c>
      <c r="Y1991" s="81">
        <f t="shared" ca="1" si="2324"/>
        <v>-35000</v>
      </c>
      <c r="Z1991" s="81">
        <f t="shared" ca="1" si="2324"/>
        <v>-45000</v>
      </c>
      <c r="AA1991" s="81">
        <f t="shared" ca="1" si="2324"/>
        <v>-56250</v>
      </c>
      <c r="AB1991" s="81">
        <f t="shared" ca="1" si="2324"/>
        <v>-68750</v>
      </c>
      <c r="AC1991" s="81">
        <f t="shared" ca="1" si="2324"/>
        <v>-82500</v>
      </c>
      <c r="AD1991" s="81">
        <f t="shared" ca="1" si="2324"/>
        <v>-97500</v>
      </c>
      <c r="AE1991" s="81">
        <f t="shared" ca="1" si="2324"/>
        <v>-113750</v>
      </c>
      <c r="AF1991" s="81">
        <f t="shared" ca="1" si="2324"/>
        <v>-131250</v>
      </c>
      <c r="AG1991" s="81">
        <f t="shared" ca="1" si="2324"/>
        <v>-150000</v>
      </c>
      <c r="AH1991" s="81">
        <f t="shared" ca="1" si="2324"/>
        <v>-170000</v>
      </c>
      <c r="AI1991" s="81">
        <f t="shared" ca="1" si="2324"/>
        <v>-191250</v>
      </c>
      <c r="AJ1991" s="81">
        <f t="shared" ca="1" si="2324"/>
        <v>-213750</v>
      </c>
      <c r="AK1991" s="81">
        <f t="shared" ca="1" si="2324"/>
        <v>-237500</v>
      </c>
      <c r="AL1991" s="81">
        <f t="shared" ca="1" si="2324"/>
        <v>-262500</v>
      </c>
      <c r="AM1991" s="81">
        <f t="shared" ca="1" si="2324"/>
        <v>-288750</v>
      </c>
      <c r="AN1991" s="81">
        <f t="shared" ca="1" si="2324"/>
        <v>-316250</v>
      </c>
      <c r="AO1991" s="81">
        <f t="shared" ca="1" si="2324"/>
        <v>-345000</v>
      </c>
      <c r="AP1991" s="81">
        <f t="shared" ca="1" si="2324"/>
        <v>-375000</v>
      </c>
      <c r="AQ1991" s="81">
        <f t="shared" ca="1" si="2324"/>
        <v>-405000</v>
      </c>
      <c r="AR1991" s="81">
        <f t="shared" ca="1" si="2324"/>
        <v>-435000</v>
      </c>
      <c r="AS1991" s="81">
        <f t="shared" ca="1" si="2324"/>
        <v>-465000</v>
      </c>
      <c r="AT1991" s="81">
        <f t="shared" ca="1" si="2324"/>
        <v>-495000</v>
      </c>
      <c r="AU1991" s="81">
        <f t="shared" ca="1" si="2324"/>
        <v>-525000</v>
      </c>
      <c r="AV1991" s="81">
        <f t="shared" ca="1" si="2324"/>
        <v>-555000</v>
      </c>
      <c r="AW1991" s="81">
        <f t="shared" ca="1" si="2324"/>
        <v>-585000</v>
      </c>
      <c r="AX1991" s="81">
        <f t="shared" ca="1" si="2324"/>
        <v>-615000</v>
      </c>
      <c r="AY1991" s="81">
        <f t="shared" ref="AY1991:CD1991" ca="1" si="2325">AX1991+AY1986</f>
        <v>-645000</v>
      </c>
      <c r="AZ1991" s="81">
        <f t="shared" ca="1" si="2325"/>
        <v>-675000</v>
      </c>
      <c r="BA1991" s="81">
        <f t="shared" ca="1" si="2325"/>
        <v>-705000</v>
      </c>
      <c r="BB1991" s="81">
        <f t="shared" ca="1" si="2325"/>
        <v>-735000</v>
      </c>
      <c r="BC1991" s="81">
        <f t="shared" ca="1" si="2325"/>
        <v>-763750</v>
      </c>
      <c r="BD1991" s="81">
        <f t="shared" ca="1" si="2325"/>
        <v>-791250</v>
      </c>
      <c r="BE1991" s="81">
        <f t="shared" ca="1" si="2325"/>
        <v>-817500</v>
      </c>
      <c r="BF1991" s="81">
        <f t="shared" ca="1" si="2325"/>
        <v>-842500</v>
      </c>
      <c r="BG1991" s="81">
        <f t="shared" ca="1" si="2325"/>
        <v>-866250</v>
      </c>
      <c r="BH1991" s="81">
        <f t="shared" ca="1" si="2325"/>
        <v>-888750</v>
      </c>
      <c r="BI1991" s="81">
        <f t="shared" ca="1" si="2325"/>
        <v>-910000</v>
      </c>
      <c r="BJ1991" s="81">
        <f t="shared" ca="1" si="2325"/>
        <v>-930000</v>
      </c>
      <c r="BK1991" s="81">
        <f t="shared" ca="1" si="2325"/>
        <v>-948750</v>
      </c>
      <c r="BL1991" s="81">
        <f t="shared" ca="1" si="2325"/>
        <v>-966250</v>
      </c>
      <c r="BM1991" s="81">
        <f t="shared" ca="1" si="2325"/>
        <v>-982500</v>
      </c>
      <c r="BN1991" s="81">
        <f t="shared" ca="1" si="2325"/>
        <v>-997500</v>
      </c>
      <c r="BO1991" s="81">
        <f t="shared" ca="1" si="2325"/>
        <v>-1011250</v>
      </c>
      <c r="BP1991" s="81">
        <f t="shared" ca="1" si="2325"/>
        <v>-1023750</v>
      </c>
      <c r="BQ1991" s="81">
        <f t="shared" ca="1" si="2325"/>
        <v>-1035000</v>
      </c>
      <c r="BR1991" s="81">
        <f t="shared" ca="1" si="2325"/>
        <v>-1045000</v>
      </c>
      <c r="BS1991" s="81">
        <f t="shared" ca="1" si="2325"/>
        <v>-1053750</v>
      </c>
      <c r="BT1991" s="81">
        <f t="shared" ca="1" si="2325"/>
        <v>-1061250</v>
      </c>
      <c r="BU1991" s="81">
        <f t="shared" ca="1" si="2325"/>
        <v>-1067500</v>
      </c>
      <c r="BV1991" s="81">
        <f t="shared" ca="1" si="2325"/>
        <v>-1072500</v>
      </c>
      <c r="BW1991" s="81">
        <f t="shared" ca="1" si="2325"/>
        <v>-1076250</v>
      </c>
      <c r="BX1991" s="81">
        <f t="shared" ca="1" si="2325"/>
        <v>-1078750</v>
      </c>
      <c r="BY1991" s="81">
        <f t="shared" ca="1" si="2325"/>
        <v>-1080000</v>
      </c>
      <c r="BZ1991" s="81">
        <f t="shared" ca="1" si="2325"/>
        <v>-1080000</v>
      </c>
      <c r="CA1991" s="81">
        <f t="shared" ca="1" si="2325"/>
        <v>-1080000</v>
      </c>
      <c r="CB1991" s="81">
        <f t="shared" ca="1" si="2325"/>
        <v>-1080000</v>
      </c>
      <c r="CC1991" s="81">
        <f t="shared" ca="1" si="2325"/>
        <v>-1080000</v>
      </c>
      <c r="CD1991" s="81">
        <f t="shared" ca="1" si="2325"/>
        <v>-1080000</v>
      </c>
      <c r="CE1991" s="81">
        <f t="shared" ref="CE1991:CL1991" ca="1" si="2326">CD1991+CE1986</f>
        <v>-1080000</v>
      </c>
      <c r="CF1991" s="81">
        <f t="shared" ca="1" si="2326"/>
        <v>-1080000</v>
      </c>
      <c r="CG1991" s="81">
        <f t="shared" ca="1" si="2326"/>
        <v>-1080000</v>
      </c>
      <c r="CH1991" s="81">
        <f t="shared" ca="1" si="2326"/>
        <v>-1080000</v>
      </c>
      <c r="CI1991" s="81">
        <f t="shared" ca="1" si="2326"/>
        <v>-1080000</v>
      </c>
      <c r="CJ1991" s="81">
        <f t="shared" ca="1" si="2326"/>
        <v>-1080000</v>
      </c>
      <c r="CK1991" s="81">
        <f t="shared" ca="1" si="2326"/>
        <v>-1080000</v>
      </c>
      <c r="CL1991" s="81">
        <f t="shared" ca="1" si="2326"/>
        <v>-1080000</v>
      </c>
    </row>
    <row r="1992" spans="2:90" x14ac:dyDescent="0.4">
      <c r="B1992" s="123" t="str">
        <f>"Net PP&amp;E - "&amp;SUBSTITUTE(B1973,":","")</f>
        <v>Net PP&amp;E - Volume driven secondary PP&amp;E</v>
      </c>
      <c r="C1992" t="s">
        <v>240</v>
      </c>
      <c r="D1992" t="s">
        <v>1002</v>
      </c>
      <c r="E1992" s="8" t="str">
        <f t="shared" si="2312"/>
        <v>1992 FAPPE-IS</v>
      </c>
      <c r="H1992" s="27"/>
      <c r="I1992" s="77" t="e">
        <f>SUM(I1990:I1991)</f>
        <v>#REF!</v>
      </c>
      <c r="J1992" s="77"/>
      <c r="K1992" s="33">
        <f t="shared" ca="1" si="2320"/>
        <v>262500</v>
      </c>
      <c r="L1992" s="33">
        <f t="shared" ca="1" si="2320"/>
        <v>345000</v>
      </c>
      <c r="M1992" s="33">
        <f t="shared" ca="1" si="2320"/>
        <v>345000</v>
      </c>
      <c r="N1992" s="33">
        <f t="shared" ca="1" si="2320"/>
        <v>82500</v>
      </c>
      <c r="O1992" s="33">
        <f t="shared" ca="1" si="2320"/>
        <v>0</v>
      </c>
      <c r="P1992" s="33">
        <f t="shared" ca="1" si="2320"/>
        <v>0</v>
      </c>
      <c r="Q1992" s="33"/>
      <c r="R1992" s="33"/>
      <c r="S1992" s="77">
        <f t="shared" ref="S1992" ca="1" si="2327">SUM(S1990:S1991)</f>
        <v>28750</v>
      </c>
      <c r="T1992" s="77">
        <f t="shared" ref="T1992:AX1992" ca="1" si="2328">SUM(T1990:T1991)</f>
        <v>56250</v>
      </c>
      <c r="U1992" s="77">
        <f t="shared" ca="1" si="2328"/>
        <v>82500</v>
      </c>
      <c r="V1992" s="77">
        <f t="shared" ca="1" si="2328"/>
        <v>107500</v>
      </c>
      <c r="W1992" s="77">
        <f t="shared" ca="1" si="2328"/>
        <v>131250</v>
      </c>
      <c r="X1992" s="77">
        <f t="shared" ca="1" si="2328"/>
        <v>153750</v>
      </c>
      <c r="Y1992" s="77">
        <f t="shared" ca="1" si="2328"/>
        <v>175000</v>
      </c>
      <c r="Z1992" s="77">
        <f t="shared" ca="1" si="2328"/>
        <v>195000</v>
      </c>
      <c r="AA1992" s="77">
        <f t="shared" ca="1" si="2328"/>
        <v>213750</v>
      </c>
      <c r="AB1992" s="77">
        <f t="shared" ca="1" si="2328"/>
        <v>231250</v>
      </c>
      <c r="AC1992" s="77">
        <f t="shared" ca="1" si="2328"/>
        <v>247500</v>
      </c>
      <c r="AD1992" s="77">
        <f t="shared" ca="1" si="2328"/>
        <v>262500</v>
      </c>
      <c r="AE1992" s="77">
        <f t="shared" ca="1" si="2328"/>
        <v>276250</v>
      </c>
      <c r="AF1992" s="77">
        <f t="shared" ca="1" si="2328"/>
        <v>288750</v>
      </c>
      <c r="AG1992" s="77">
        <f t="shared" ca="1" si="2328"/>
        <v>300000</v>
      </c>
      <c r="AH1992" s="77">
        <f t="shared" ca="1" si="2328"/>
        <v>310000</v>
      </c>
      <c r="AI1992" s="77">
        <f t="shared" ca="1" si="2328"/>
        <v>318750</v>
      </c>
      <c r="AJ1992" s="77">
        <f t="shared" ca="1" si="2328"/>
        <v>326250</v>
      </c>
      <c r="AK1992" s="77">
        <f t="shared" ca="1" si="2328"/>
        <v>332500</v>
      </c>
      <c r="AL1992" s="77">
        <f t="shared" ca="1" si="2328"/>
        <v>337500</v>
      </c>
      <c r="AM1992" s="77">
        <f t="shared" ca="1" si="2328"/>
        <v>341250</v>
      </c>
      <c r="AN1992" s="77">
        <f t="shared" ca="1" si="2328"/>
        <v>343750</v>
      </c>
      <c r="AO1992" s="77">
        <f t="shared" ca="1" si="2328"/>
        <v>345000</v>
      </c>
      <c r="AP1992" s="77">
        <f t="shared" ca="1" si="2328"/>
        <v>345000</v>
      </c>
      <c r="AQ1992" s="77">
        <f t="shared" ca="1" si="2328"/>
        <v>345000</v>
      </c>
      <c r="AR1992" s="77">
        <f t="shared" ca="1" si="2328"/>
        <v>345000</v>
      </c>
      <c r="AS1992" s="77">
        <f t="shared" ca="1" si="2328"/>
        <v>345000</v>
      </c>
      <c r="AT1992" s="77">
        <f t="shared" ca="1" si="2328"/>
        <v>345000</v>
      </c>
      <c r="AU1992" s="77">
        <f t="shared" ca="1" si="2328"/>
        <v>345000</v>
      </c>
      <c r="AV1992" s="77">
        <f t="shared" ca="1" si="2328"/>
        <v>345000</v>
      </c>
      <c r="AW1992" s="77">
        <f t="shared" ca="1" si="2328"/>
        <v>345000</v>
      </c>
      <c r="AX1992" s="77">
        <f t="shared" ca="1" si="2328"/>
        <v>345000</v>
      </c>
      <c r="AY1992" s="77">
        <f t="shared" ref="AY1992:CD1992" ca="1" si="2329">SUM(AY1990:AY1991)</f>
        <v>345000</v>
      </c>
      <c r="AZ1992" s="77">
        <f t="shared" ca="1" si="2329"/>
        <v>345000</v>
      </c>
      <c r="BA1992" s="77">
        <f t="shared" ca="1" si="2329"/>
        <v>345000</v>
      </c>
      <c r="BB1992" s="77">
        <f t="shared" ca="1" si="2329"/>
        <v>345000</v>
      </c>
      <c r="BC1992" s="77">
        <f t="shared" ca="1" si="2329"/>
        <v>316250</v>
      </c>
      <c r="BD1992" s="77">
        <f t="shared" ca="1" si="2329"/>
        <v>288750</v>
      </c>
      <c r="BE1992" s="77">
        <f t="shared" ca="1" si="2329"/>
        <v>262500</v>
      </c>
      <c r="BF1992" s="77">
        <f t="shared" ca="1" si="2329"/>
        <v>237500</v>
      </c>
      <c r="BG1992" s="77">
        <f t="shared" ca="1" si="2329"/>
        <v>213750</v>
      </c>
      <c r="BH1992" s="77">
        <f t="shared" ca="1" si="2329"/>
        <v>191250</v>
      </c>
      <c r="BI1992" s="77">
        <f t="shared" ca="1" si="2329"/>
        <v>170000</v>
      </c>
      <c r="BJ1992" s="77">
        <f t="shared" ca="1" si="2329"/>
        <v>150000</v>
      </c>
      <c r="BK1992" s="77">
        <f t="shared" ca="1" si="2329"/>
        <v>131250</v>
      </c>
      <c r="BL1992" s="77">
        <f t="shared" ca="1" si="2329"/>
        <v>113750</v>
      </c>
      <c r="BM1992" s="77">
        <f t="shared" ca="1" si="2329"/>
        <v>97500</v>
      </c>
      <c r="BN1992" s="77">
        <f t="shared" ca="1" si="2329"/>
        <v>82500</v>
      </c>
      <c r="BO1992" s="77">
        <f t="shared" ca="1" si="2329"/>
        <v>68750</v>
      </c>
      <c r="BP1992" s="77">
        <f t="shared" ca="1" si="2329"/>
        <v>56250</v>
      </c>
      <c r="BQ1992" s="77">
        <f t="shared" ca="1" si="2329"/>
        <v>45000</v>
      </c>
      <c r="BR1992" s="77">
        <f t="shared" ca="1" si="2329"/>
        <v>35000</v>
      </c>
      <c r="BS1992" s="77">
        <f t="shared" ca="1" si="2329"/>
        <v>26250</v>
      </c>
      <c r="BT1992" s="77">
        <f t="shared" ca="1" si="2329"/>
        <v>18750</v>
      </c>
      <c r="BU1992" s="77">
        <f t="shared" ca="1" si="2329"/>
        <v>12500</v>
      </c>
      <c r="BV1992" s="77">
        <f t="shared" ca="1" si="2329"/>
        <v>7500</v>
      </c>
      <c r="BW1992" s="77">
        <f t="shared" ca="1" si="2329"/>
        <v>3750</v>
      </c>
      <c r="BX1992" s="77">
        <f t="shared" ca="1" si="2329"/>
        <v>1250</v>
      </c>
      <c r="BY1992" s="77">
        <f t="shared" ca="1" si="2329"/>
        <v>0</v>
      </c>
      <c r="BZ1992" s="77">
        <f t="shared" ca="1" si="2329"/>
        <v>0</v>
      </c>
      <c r="CA1992" s="77">
        <f t="shared" ca="1" si="2329"/>
        <v>0</v>
      </c>
      <c r="CB1992" s="77">
        <f t="shared" ca="1" si="2329"/>
        <v>0</v>
      </c>
      <c r="CC1992" s="77">
        <f t="shared" ca="1" si="2329"/>
        <v>0</v>
      </c>
      <c r="CD1992" s="77">
        <f t="shared" ca="1" si="2329"/>
        <v>0</v>
      </c>
      <c r="CE1992" s="77">
        <f t="shared" ref="CE1992:CK1992" ca="1" si="2330">SUM(CE1990:CE1991)</f>
        <v>0</v>
      </c>
      <c r="CF1992" s="77">
        <f t="shared" ca="1" si="2330"/>
        <v>0</v>
      </c>
      <c r="CG1992" s="77">
        <f t="shared" ca="1" si="2330"/>
        <v>0</v>
      </c>
      <c r="CH1992" s="77">
        <f t="shared" ca="1" si="2330"/>
        <v>0</v>
      </c>
      <c r="CI1992" s="77">
        <f t="shared" ca="1" si="2330"/>
        <v>0</v>
      </c>
      <c r="CJ1992" s="77">
        <f t="shared" ca="1" si="2330"/>
        <v>0</v>
      </c>
      <c r="CK1992" s="77">
        <f t="shared" ca="1" si="2330"/>
        <v>0</v>
      </c>
      <c r="CL1992" s="77">
        <f t="shared" ref="CL1992" ca="1" si="2331">SUM(CL1990:CL1991)</f>
        <v>0</v>
      </c>
    </row>
    <row r="1993" spans="2:90" x14ac:dyDescent="0.4">
      <c r="B1993" s="123"/>
      <c r="D1993" t="s">
        <v>1002</v>
      </c>
      <c r="E1993" s="8" t="str">
        <f t="shared" si="2312"/>
        <v>1993 FAPPE-IS</v>
      </c>
      <c r="G1993" t="s">
        <v>244</v>
      </c>
      <c r="H1993" s="27"/>
      <c r="I1993" s="77"/>
      <c r="J1993" s="77"/>
      <c r="K1993" s="33"/>
      <c r="L1993" s="33"/>
      <c r="M1993" s="33"/>
      <c r="N1993" s="33"/>
      <c r="O1993" s="33"/>
      <c r="P1993" s="33"/>
      <c r="R1993" s="33"/>
      <c r="S1993" s="77"/>
      <c r="T1993" s="77"/>
      <c r="U1993" s="77"/>
      <c r="V1993" s="77"/>
      <c r="W1993" s="77"/>
      <c r="X1993" s="77"/>
      <c r="Y1993" s="77"/>
      <c r="Z1993" s="77"/>
      <c r="AA1993" s="77"/>
      <c r="AB1993" s="77"/>
      <c r="AC1993" s="77"/>
      <c r="AD1993" s="77"/>
      <c r="AE1993" s="77"/>
      <c r="AF1993" s="77"/>
      <c r="AG1993" s="77"/>
      <c r="AH1993" s="77"/>
      <c r="AI1993" s="77"/>
      <c r="AJ1993" s="77"/>
      <c r="AK1993" s="77"/>
      <c r="AL1993" s="77"/>
      <c r="AM1993" s="77"/>
      <c r="AN1993" s="77"/>
      <c r="AO1993" s="77"/>
      <c r="AP1993" s="77"/>
      <c r="AQ1993" s="77"/>
      <c r="AR1993" s="77"/>
      <c r="AS1993" s="77"/>
      <c r="AT1993" s="77"/>
      <c r="AU1993" s="77"/>
      <c r="AV1993" s="77"/>
      <c r="AW1993" s="77"/>
      <c r="AX1993" s="77"/>
      <c r="AY1993" s="77"/>
      <c r="AZ1993" s="77"/>
      <c r="BA1993" s="77"/>
      <c r="BB1993" s="77"/>
      <c r="BC1993" s="77"/>
      <c r="BD1993" s="77"/>
      <c r="BE1993" s="77"/>
      <c r="BF1993" s="77"/>
      <c r="BG1993" s="77"/>
      <c r="BH1993" s="77"/>
      <c r="BI1993" s="77"/>
      <c r="BJ1993" s="77"/>
      <c r="BK1993" s="77"/>
      <c r="BL1993" s="77"/>
      <c r="BM1993" s="77"/>
      <c r="BN1993" s="77"/>
      <c r="BO1993" s="77"/>
      <c r="BP1993" s="77"/>
      <c r="BQ1993" s="77"/>
      <c r="BR1993" s="77"/>
      <c r="BS1993" s="77"/>
      <c r="BT1993" s="77"/>
      <c r="BU1993" s="77"/>
      <c r="BV1993" s="77"/>
      <c r="BW1993" s="77"/>
      <c r="BX1993" s="77"/>
      <c r="BY1993" s="77"/>
      <c r="BZ1993" s="77"/>
      <c r="CA1993" s="77"/>
      <c r="CB1993" s="77"/>
      <c r="CC1993" s="77"/>
      <c r="CD1993" s="77"/>
      <c r="CE1993" s="77"/>
      <c r="CF1993" s="77"/>
      <c r="CG1993" s="77"/>
      <c r="CH1993" s="77"/>
      <c r="CI1993" s="77"/>
      <c r="CJ1993" s="77"/>
      <c r="CK1993" s="77"/>
      <c r="CL1993" s="77"/>
    </row>
    <row r="1994" spans="2:90" x14ac:dyDescent="0.4">
      <c r="B1994" s="132" t="str">
        <f>B1965</f>
        <v>(Primary label)</v>
      </c>
      <c r="D1994" t="s">
        <v>1002</v>
      </c>
      <c r="E1994" s="8" t="str">
        <f t="shared" si="2312"/>
        <v>1994 FAPPE-IS</v>
      </c>
      <c r="G1994" t="s">
        <v>332</v>
      </c>
      <c r="H1994" s="27"/>
      <c r="I1994" s="78"/>
      <c r="J1994" s="78"/>
      <c r="K1994" s="33"/>
      <c r="L1994" s="33"/>
      <c r="M1994" s="33"/>
      <c r="N1994" s="33"/>
      <c r="O1994" s="33"/>
      <c r="P1994" s="33"/>
      <c r="R1994" s="33"/>
      <c r="S1994" s="77"/>
      <c r="T1994" s="77"/>
      <c r="U1994" s="77"/>
      <c r="V1994" s="77"/>
      <c r="W1994" s="77"/>
      <c r="X1994" s="77"/>
      <c r="Y1994" s="77"/>
      <c r="Z1994" s="77"/>
      <c r="AA1994" s="77"/>
      <c r="AB1994" s="77"/>
      <c r="AC1994" s="77"/>
      <c r="AD1994" s="77"/>
      <c r="AE1994" s="77"/>
      <c r="AF1994" s="77"/>
      <c r="AG1994" s="77"/>
      <c r="AH1994" s="77"/>
      <c r="AI1994" s="77"/>
      <c r="AJ1994" s="77"/>
      <c r="AK1994" s="77"/>
      <c r="AL1994" s="77"/>
      <c r="AM1994" s="77"/>
      <c r="AN1994" s="77"/>
      <c r="AO1994" s="77"/>
      <c r="AP1994" s="77"/>
      <c r="AQ1994" s="77"/>
      <c r="AR1994" s="77"/>
      <c r="AS1994" s="77"/>
      <c r="AT1994" s="77"/>
      <c r="AU1994" s="77"/>
      <c r="AV1994" s="77"/>
      <c r="AW1994" s="77"/>
      <c r="AX1994" s="77"/>
      <c r="AY1994" s="77"/>
      <c r="AZ1994" s="77"/>
      <c r="BA1994" s="77"/>
      <c r="BB1994" s="77"/>
      <c r="BC1994" s="77"/>
      <c r="BD1994" s="77"/>
      <c r="BE1994" s="77"/>
      <c r="BF1994" s="77"/>
      <c r="BG1994" s="77"/>
      <c r="BH1994" s="77"/>
      <c r="BI1994" s="77"/>
      <c r="BJ1994" s="77"/>
      <c r="BK1994" s="77"/>
      <c r="BL1994" s="77"/>
      <c r="BM1994" s="77"/>
      <c r="BN1994" s="77"/>
      <c r="BO1994" s="77"/>
      <c r="BP1994" s="77"/>
      <c r="BQ1994" s="77"/>
      <c r="BR1994" s="77"/>
      <c r="BS1994" s="77"/>
      <c r="BT1994" s="77"/>
      <c r="BU1994" s="77"/>
      <c r="BV1994" s="77"/>
      <c r="BW1994" s="77"/>
      <c r="BX1994" s="77"/>
      <c r="BY1994" s="77"/>
      <c r="BZ1994" s="77"/>
      <c r="CA1994" s="77"/>
      <c r="CB1994" s="77"/>
      <c r="CC1994" s="77"/>
      <c r="CD1994" s="77"/>
      <c r="CE1994" s="77"/>
      <c r="CF1994" s="77"/>
      <c r="CG1994" s="77"/>
      <c r="CH1994" s="77"/>
      <c r="CI1994" s="77"/>
      <c r="CJ1994" s="77"/>
      <c r="CK1994" s="77"/>
      <c r="CL1994" s="77"/>
    </row>
    <row r="1995" spans="2:90" x14ac:dyDescent="0.4">
      <c r="B1995" s="132" t="str">
        <f>B1966</f>
        <v>primary unit</v>
      </c>
      <c r="D1995" t="s">
        <v>1002</v>
      </c>
      <c r="E1995" s="8" t="str">
        <f>ROW()&amp;" "&amp;D1995</f>
        <v>1995 FAPPE-IS</v>
      </c>
      <c r="G1995" t="s">
        <v>332</v>
      </c>
      <c r="H1995" s="27"/>
      <c r="I1995" s="78"/>
      <c r="J1995" s="78"/>
      <c r="K1995" s="33"/>
      <c r="L1995" s="33"/>
      <c r="M1995" s="33"/>
      <c r="N1995" s="33"/>
      <c r="O1995" s="33"/>
      <c r="P1995" s="33"/>
      <c r="R1995" s="33"/>
      <c r="S1995" s="77"/>
      <c r="T1995" s="77"/>
      <c r="U1995" s="77"/>
      <c r="V1995" s="77"/>
      <c r="W1995" s="77"/>
      <c r="X1995" s="77"/>
      <c r="Y1995" s="77"/>
      <c r="Z1995" s="77"/>
      <c r="AA1995" s="77"/>
      <c r="AB1995" s="77"/>
      <c r="AC1995" s="77"/>
      <c r="AD1995" s="77"/>
      <c r="AE1995" s="77"/>
      <c r="AF1995" s="77"/>
      <c r="AG1995" s="77"/>
      <c r="AH1995" s="77"/>
      <c r="AI1995" s="77"/>
      <c r="AJ1995" s="77"/>
      <c r="AK1995" s="77"/>
      <c r="AL1995" s="77"/>
      <c r="AM1995" s="77"/>
      <c r="AN1995" s="77"/>
      <c r="AO1995" s="77"/>
      <c r="AP1995" s="77"/>
      <c r="AQ1995" s="77"/>
      <c r="AR1995" s="77"/>
      <c r="AS1995" s="77"/>
      <c r="AT1995" s="77"/>
      <c r="AU1995" s="77"/>
      <c r="AV1995" s="77"/>
      <c r="AW1995" s="77"/>
      <c r="AX1995" s="77"/>
      <c r="AY1995" s="77"/>
      <c r="AZ1995" s="77"/>
      <c r="BA1995" s="77"/>
      <c r="BB1995" s="77"/>
      <c r="BC1995" s="77"/>
      <c r="BD1995" s="77"/>
      <c r="BE1995" s="77"/>
      <c r="BF1995" s="77"/>
      <c r="BG1995" s="77"/>
      <c r="BH1995" s="77"/>
      <c r="BI1995" s="77"/>
      <c r="BJ1995" s="77"/>
      <c r="BK1995" s="77"/>
      <c r="BL1995" s="77"/>
      <c r="BM1995" s="77"/>
      <c r="BN1995" s="77"/>
      <c r="BO1995" s="77"/>
      <c r="BP1995" s="77"/>
      <c r="BQ1995" s="77"/>
      <c r="BR1995" s="77"/>
      <c r="BS1995" s="77"/>
      <c r="BT1995" s="77"/>
      <c r="BU1995" s="77"/>
      <c r="BV1995" s="77"/>
      <c r="BW1995" s="77"/>
      <c r="BX1995" s="77"/>
      <c r="BY1995" s="77"/>
      <c r="BZ1995" s="77"/>
      <c r="CA1995" s="77"/>
      <c r="CB1995" s="77"/>
      <c r="CC1995" s="77"/>
      <c r="CD1995" s="77"/>
      <c r="CE1995" s="77"/>
      <c r="CF1995" s="77"/>
      <c r="CG1995" s="77"/>
      <c r="CH1995" s="77"/>
      <c r="CI1995" s="77"/>
      <c r="CJ1995" s="77"/>
      <c r="CK1995" s="77"/>
      <c r="CL1995" s="77"/>
    </row>
    <row r="1996" spans="2:90" x14ac:dyDescent="0.4">
      <c r="B1996" s="132" t="str">
        <f>B1967</f>
        <v>Primary revenue driver</v>
      </c>
      <c r="D1996" t="s">
        <v>1002</v>
      </c>
      <c r="E1996" s="8" t="str">
        <f t="shared" ref="E1996:E2001" si="2332">ROW()&amp;" "&amp;D1996</f>
        <v>1996 FAPPE-IS</v>
      </c>
      <c r="G1996" t="s">
        <v>332</v>
      </c>
      <c r="K1996" s="53"/>
      <c r="L1996" s="53"/>
      <c r="M1996" s="53"/>
      <c r="N1996" s="53"/>
      <c r="O1996" s="53"/>
      <c r="P1996" s="53"/>
      <c r="R1996" s="24"/>
      <c r="S1996" s="175" t="str">
        <f t="shared" ref="S1996" si="2333">S1967</f>
        <v>S$12</v>
      </c>
      <c r="T1996" s="175" t="str">
        <f t="shared" ref="T1996:AX1996" si="2334">T1967</f>
        <v>T$12</v>
      </c>
      <c r="U1996" s="175" t="str">
        <f t="shared" si="2334"/>
        <v>U$12</v>
      </c>
      <c r="V1996" s="175" t="str">
        <f t="shared" si="2334"/>
        <v>V$12</v>
      </c>
      <c r="W1996" s="175" t="str">
        <f t="shared" si="2334"/>
        <v>W$12</v>
      </c>
      <c r="X1996" s="175" t="str">
        <f t="shared" si="2334"/>
        <v>X$12</v>
      </c>
      <c r="Y1996" s="175" t="str">
        <f t="shared" si="2334"/>
        <v>Y$12</v>
      </c>
      <c r="Z1996" s="175" t="str">
        <f t="shared" si="2334"/>
        <v>Z$12</v>
      </c>
      <c r="AA1996" s="175" t="str">
        <f t="shared" si="2334"/>
        <v>AA$12</v>
      </c>
      <c r="AB1996" s="175" t="str">
        <f t="shared" si="2334"/>
        <v>AB$12</v>
      </c>
      <c r="AC1996" s="175" t="str">
        <f t="shared" si="2334"/>
        <v>AC$12</v>
      </c>
      <c r="AD1996" s="175" t="str">
        <f t="shared" si="2334"/>
        <v>AD$12</v>
      </c>
      <c r="AE1996" s="175" t="str">
        <f t="shared" si="2334"/>
        <v>AE$12</v>
      </c>
      <c r="AF1996" s="175" t="str">
        <f t="shared" si="2334"/>
        <v>AF$12</v>
      </c>
      <c r="AG1996" s="175" t="str">
        <f t="shared" si="2334"/>
        <v>AG$12</v>
      </c>
      <c r="AH1996" s="175" t="str">
        <f t="shared" si="2334"/>
        <v>AH$12</v>
      </c>
      <c r="AI1996" s="175" t="str">
        <f t="shared" si="2334"/>
        <v>AI$12</v>
      </c>
      <c r="AJ1996" s="175" t="str">
        <f t="shared" si="2334"/>
        <v>AJ$12</v>
      </c>
      <c r="AK1996" s="175" t="str">
        <f t="shared" si="2334"/>
        <v>AK$12</v>
      </c>
      <c r="AL1996" s="175" t="str">
        <f t="shared" si="2334"/>
        <v>AL$12</v>
      </c>
      <c r="AM1996" s="175" t="str">
        <f t="shared" si="2334"/>
        <v>AM$12</v>
      </c>
      <c r="AN1996" s="175" t="str">
        <f t="shared" si="2334"/>
        <v>AN$12</v>
      </c>
      <c r="AO1996" s="175" t="str">
        <f t="shared" si="2334"/>
        <v>AO$12</v>
      </c>
      <c r="AP1996" s="175" t="str">
        <f t="shared" si="2334"/>
        <v>AP$12</v>
      </c>
      <c r="AQ1996" s="175" t="str">
        <f t="shared" si="2334"/>
        <v>AQ$12</v>
      </c>
      <c r="AR1996" s="175" t="str">
        <f t="shared" si="2334"/>
        <v>AR$12</v>
      </c>
      <c r="AS1996" s="175" t="str">
        <f t="shared" si="2334"/>
        <v>AS$12</v>
      </c>
      <c r="AT1996" s="175" t="str">
        <f t="shared" si="2334"/>
        <v>AT$12</v>
      </c>
      <c r="AU1996" s="175" t="str">
        <f t="shared" si="2334"/>
        <v>AU$12</v>
      </c>
      <c r="AV1996" s="175" t="str">
        <f t="shared" si="2334"/>
        <v>AV$12</v>
      </c>
      <c r="AW1996" s="175" t="str">
        <f t="shared" si="2334"/>
        <v>AW$12</v>
      </c>
      <c r="AX1996" s="175" t="str">
        <f t="shared" si="2334"/>
        <v>AX$12</v>
      </c>
      <c r="AY1996" s="175" t="str">
        <f t="shared" ref="AY1996:CD1996" si="2335">AY1967</f>
        <v>AY$12</v>
      </c>
      <c r="AZ1996" s="175" t="str">
        <f t="shared" si="2335"/>
        <v>AZ$12</v>
      </c>
      <c r="BA1996" s="175" t="str">
        <f t="shared" si="2335"/>
        <v>BA$12</v>
      </c>
      <c r="BB1996" s="175" t="str">
        <f t="shared" si="2335"/>
        <v>BB$12</v>
      </c>
      <c r="BC1996" s="175" t="str">
        <f t="shared" si="2335"/>
        <v>BC$12</v>
      </c>
      <c r="BD1996" s="175" t="str">
        <f t="shared" si="2335"/>
        <v>BD$12</v>
      </c>
      <c r="BE1996" s="175" t="str">
        <f t="shared" si="2335"/>
        <v>BE$12</v>
      </c>
      <c r="BF1996" s="175" t="str">
        <f t="shared" si="2335"/>
        <v>BF$12</v>
      </c>
      <c r="BG1996" s="175" t="str">
        <f t="shared" si="2335"/>
        <v>BG$12</v>
      </c>
      <c r="BH1996" s="175" t="str">
        <f t="shared" si="2335"/>
        <v>BH$12</v>
      </c>
      <c r="BI1996" s="175" t="str">
        <f t="shared" si="2335"/>
        <v>BI$12</v>
      </c>
      <c r="BJ1996" s="175" t="str">
        <f t="shared" si="2335"/>
        <v>BJ$12</v>
      </c>
      <c r="BK1996" s="175" t="str">
        <f t="shared" si="2335"/>
        <v>BK$12</v>
      </c>
      <c r="BL1996" s="175" t="str">
        <f t="shared" si="2335"/>
        <v>BL$12</v>
      </c>
      <c r="BM1996" s="175" t="str">
        <f t="shared" si="2335"/>
        <v>BM$12</v>
      </c>
      <c r="BN1996" s="175" t="str">
        <f t="shared" si="2335"/>
        <v>BN$12</v>
      </c>
      <c r="BO1996" s="175" t="str">
        <f t="shared" si="2335"/>
        <v>BO$12</v>
      </c>
      <c r="BP1996" s="175" t="str">
        <f t="shared" si="2335"/>
        <v>BP$12</v>
      </c>
      <c r="BQ1996" s="175" t="str">
        <f t="shared" si="2335"/>
        <v>BQ$12</v>
      </c>
      <c r="BR1996" s="175" t="str">
        <f t="shared" si="2335"/>
        <v>BR$12</v>
      </c>
      <c r="BS1996" s="175" t="str">
        <f t="shared" si="2335"/>
        <v>BS$12</v>
      </c>
      <c r="BT1996" s="175" t="str">
        <f t="shared" si="2335"/>
        <v>BT$12</v>
      </c>
      <c r="BU1996" s="175" t="str">
        <f t="shared" si="2335"/>
        <v>BU$12</v>
      </c>
      <c r="BV1996" s="175" t="str">
        <f t="shared" si="2335"/>
        <v>BV$12</v>
      </c>
      <c r="BW1996" s="175" t="str">
        <f t="shared" si="2335"/>
        <v>BW$12</v>
      </c>
      <c r="BX1996" s="175" t="str">
        <f t="shared" si="2335"/>
        <v>BX$12</v>
      </c>
      <c r="BY1996" s="175" t="str">
        <f t="shared" si="2335"/>
        <v>BY$12</v>
      </c>
      <c r="BZ1996" s="175" t="str">
        <f t="shared" si="2335"/>
        <v>BZ$12</v>
      </c>
      <c r="CA1996" s="175" t="str">
        <f t="shared" si="2335"/>
        <v>CA$12</v>
      </c>
      <c r="CB1996" s="175" t="str">
        <f t="shared" si="2335"/>
        <v>CB$12</v>
      </c>
      <c r="CC1996" s="175" t="str">
        <f t="shared" si="2335"/>
        <v>CC$12</v>
      </c>
      <c r="CD1996" s="175" t="str">
        <f t="shared" si="2335"/>
        <v>CD$12</v>
      </c>
      <c r="CE1996" s="175" t="str">
        <f t="shared" ref="CE1996:CK1996" si="2336">CE1967</f>
        <v>CE$12</v>
      </c>
      <c r="CF1996" s="175" t="str">
        <f t="shared" si="2336"/>
        <v>CF$12</v>
      </c>
      <c r="CG1996" s="175" t="str">
        <f t="shared" si="2336"/>
        <v>CG$12</v>
      </c>
      <c r="CH1996" s="175" t="str">
        <f t="shared" si="2336"/>
        <v>CH$12</v>
      </c>
      <c r="CI1996" s="175" t="str">
        <f t="shared" si="2336"/>
        <v>CI$12</v>
      </c>
      <c r="CJ1996" s="175" t="str">
        <f t="shared" si="2336"/>
        <v>CJ$12</v>
      </c>
      <c r="CK1996" s="175" t="str">
        <f t="shared" si="2336"/>
        <v>CK$12</v>
      </c>
      <c r="CL1996" s="175" t="str">
        <f t="shared" ref="CL1996" si="2337">CL1967</f>
        <v>CL$12</v>
      </c>
    </row>
    <row r="1997" spans="2:90" x14ac:dyDescent="0.4">
      <c r="B1997" s="132" t="str">
        <f>B1968</f>
        <v>Primary volume driver</v>
      </c>
      <c r="D1997" t="s">
        <v>1002</v>
      </c>
      <c r="E1997" s="8" t="str">
        <f t="shared" si="2332"/>
        <v>1997 FAPPE-IS</v>
      </c>
      <c r="G1997" t="s">
        <v>332</v>
      </c>
      <c r="H1997" s="12"/>
      <c r="I1997" s="60"/>
      <c r="J1997" s="60"/>
      <c r="K1997" s="15"/>
      <c r="L1997" s="15"/>
      <c r="M1997" s="15"/>
      <c r="N1997" s="15"/>
      <c r="O1997" s="15"/>
      <c r="P1997" s="15"/>
      <c r="R1997" s="15"/>
      <c r="S1997" s="175" t="str">
        <f t="shared" ref="S1997" si="2338">S1968</f>
        <v>S$13</v>
      </c>
      <c r="T1997" s="175" t="str">
        <f t="shared" ref="T1997:AX1997" si="2339">T1968</f>
        <v>T$13</v>
      </c>
      <c r="U1997" s="175" t="str">
        <f t="shared" si="2339"/>
        <v>U$13</v>
      </c>
      <c r="V1997" s="175" t="str">
        <f t="shared" si="2339"/>
        <v>V$13</v>
      </c>
      <c r="W1997" s="175" t="str">
        <f t="shared" si="2339"/>
        <v>W$13</v>
      </c>
      <c r="X1997" s="175" t="str">
        <f t="shared" si="2339"/>
        <v>X$13</v>
      </c>
      <c r="Y1997" s="175" t="str">
        <f t="shared" si="2339"/>
        <v>Y$13</v>
      </c>
      <c r="Z1997" s="175" t="str">
        <f t="shared" si="2339"/>
        <v>Z$13</v>
      </c>
      <c r="AA1997" s="175" t="str">
        <f t="shared" si="2339"/>
        <v>AA$13</v>
      </c>
      <c r="AB1997" s="175" t="str">
        <f t="shared" si="2339"/>
        <v>AB$13</v>
      </c>
      <c r="AC1997" s="175" t="str">
        <f t="shared" si="2339"/>
        <v>AC$13</v>
      </c>
      <c r="AD1997" s="175" t="str">
        <f t="shared" si="2339"/>
        <v>AD$13</v>
      </c>
      <c r="AE1997" s="175" t="str">
        <f t="shared" si="2339"/>
        <v>AE$13</v>
      </c>
      <c r="AF1997" s="175" t="str">
        <f t="shared" si="2339"/>
        <v>AF$13</v>
      </c>
      <c r="AG1997" s="175" t="str">
        <f t="shared" si="2339"/>
        <v>AG$13</v>
      </c>
      <c r="AH1997" s="175" t="str">
        <f t="shared" si="2339"/>
        <v>AH$13</v>
      </c>
      <c r="AI1997" s="175" t="str">
        <f t="shared" si="2339"/>
        <v>AI$13</v>
      </c>
      <c r="AJ1997" s="175" t="str">
        <f t="shared" si="2339"/>
        <v>AJ$13</v>
      </c>
      <c r="AK1997" s="175" t="str">
        <f t="shared" si="2339"/>
        <v>AK$13</v>
      </c>
      <c r="AL1997" s="175" t="str">
        <f t="shared" si="2339"/>
        <v>AL$13</v>
      </c>
      <c r="AM1997" s="175" t="str">
        <f t="shared" si="2339"/>
        <v>AM$13</v>
      </c>
      <c r="AN1997" s="175" t="str">
        <f t="shared" si="2339"/>
        <v>AN$13</v>
      </c>
      <c r="AO1997" s="175" t="str">
        <f t="shared" si="2339"/>
        <v>AO$13</v>
      </c>
      <c r="AP1997" s="175" t="str">
        <f t="shared" si="2339"/>
        <v>AP$13</v>
      </c>
      <c r="AQ1997" s="175" t="str">
        <f t="shared" si="2339"/>
        <v>AQ$13</v>
      </c>
      <c r="AR1997" s="175" t="str">
        <f t="shared" si="2339"/>
        <v>AR$13</v>
      </c>
      <c r="AS1997" s="175" t="str">
        <f t="shared" si="2339"/>
        <v>AS$13</v>
      </c>
      <c r="AT1997" s="175" t="str">
        <f t="shared" si="2339"/>
        <v>AT$13</v>
      </c>
      <c r="AU1997" s="175" t="str">
        <f t="shared" si="2339"/>
        <v>AU$13</v>
      </c>
      <c r="AV1997" s="175" t="str">
        <f t="shared" si="2339"/>
        <v>AV$13</v>
      </c>
      <c r="AW1997" s="175" t="str">
        <f t="shared" si="2339"/>
        <v>AW$13</v>
      </c>
      <c r="AX1997" s="175" t="str">
        <f t="shared" si="2339"/>
        <v>AX$13</v>
      </c>
      <c r="AY1997" s="175" t="str">
        <f t="shared" ref="AY1997:CD1997" si="2340">AY1968</f>
        <v>AY$13</v>
      </c>
      <c r="AZ1997" s="175" t="str">
        <f t="shared" si="2340"/>
        <v>AZ$13</v>
      </c>
      <c r="BA1997" s="175" t="str">
        <f t="shared" si="2340"/>
        <v>BA$13</v>
      </c>
      <c r="BB1997" s="175" t="str">
        <f t="shared" si="2340"/>
        <v>BB$13</v>
      </c>
      <c r="BC1997" s="175" t="str">
        <f t="shared" si="2340"/>
        <v>BC$13</v>
      </c>
      <c r="BD1997" s="175" t="str">
        <f t="shared" si="2340"/>
        <v>BD$13</v>
      </c>
      <c r="BE1997" s="175" t="str">
        <f t="shared" si="2340"/>
        <v>BE$13</v>
      </c>
      <c r="BF1997" s="175" t="str">
        <f t="shared" si="2340"/>
        <v>BF$13</v>
      </c>
      <c r="BG1997" s="175" t="str">
        <f t="shared" si="2340"/>
        <v>BG$13</v>
      </c>
      <c r="BH1997" s="175" t="str">
        <f t="shared" si="2340"/>
        <v>BH$13</v>
      </c>
      <c r="BI1997" s="175" t="str">
        <f t="shared" si="2340"/>
        <v>BI$13</v>
      </c>
      <c r="BJ1997" s="175" t="str">
        <f t="shared" si="2340"/>
        <v>BJ$13</v>
      </c>
      <c r="BK1997" s="175" t="str">
        <f t="shared" si="2340"/>
        <v>BK$13</v>
      </c>
      <c r="BL1997" s="175" t="str">
        <f t="shared" si="2340"/>
        <v>BL$13</v>
      </c>
      <c r="BM1997" s="175" t="str">
        <f t="shared" si="2340"/>
        <v>BM$13</v>
      </c>
      <c r="BN1997" s="175" t="str">
        <f t="shared" si="2340"/>
        <v>BN$13</v>
      </c>
      <c r="BO1997" s="175" t="str">
        <f t="shared" si="2340"/>
        <v>BO$13</v>
      </c>
      <c r="BP1997" s="175" t="str">
        <f t="shared" si="2340"/>
        <v>BP$13</v>
      </c>
      <c r="BQ1997" s="175" t="str">
        <f t="shared" si="2340"/>
        <v>BQ$13</v>
      </c>
      <c r="BR1997" s="175" t="str">
        <f t="shared" si="2340"/>
        <v>BR$13</v>
      </c>
      <c r="BS1997" s="175" t="str">
        <f t="shared" si="2340"/>
        <v>BS$13</v>
      </c>
      <c r="BT1997" s="175" t="str">
        <f t="shared" si="2340"/>
        <v>BT$13</v>
      </c>
      <c r="BU1997" s="175" t="str">
        <f t="shared" si="2340"/>
        <v>BU$13</v>
      </c>
      <c r="BV1997" s="175" t="str">
        <f t="shared" si="2340"/>
        <v>BV$13</v>
      </c>
      <c r="BW1997" s="175" t="str">
        <f t="shared" si="2340"/>
        <v>BW$13</v>
      </c>
      <c r="BX1997" s="175" t="str">
        <f t="shared" si="2340"/>
        <v>BX$13</v>
      </c>
      <c r="BY1997" s="175" t="str">
        <f t="shared" si="2340"/>
        <v>BY$13</v>
      </c>
      <c r="BZ1997" s="175" t="str">
        <f t="shared" si="2340"/>
        <v>BZ$13</v>
      </c>
      <c r="CA1997" s="175" t="str">
        <f t="shared" si="2340"/>
        <v>CA$13</v>
      </c>
      <c r="CB1997" s="175" t="str">
        <f t="shared" si="2340"/>
        <v>CB$13</v>
      </c>
      <c r="CC1997" s="175" t="str">
        <f t="shared" si="2340"/>
        <v>CC$13</v>
      </c>
      <c r="CD1997" s="175" t="str">
        <f t="shared" si="2340"/>
        <v>CD$13</v>
      </c>
      <c r="CE1997" s="175" t="str">
        <f t="shared" ref="CE1997:CK1997" si="2341">CE1968</f>
        <v>CE$13</v>
      </c>
      <c r="CF1997" s="175" t="str">
        <f t="shared" si="2341"/>
        <v>CF$13</v>
      </c>
      <c r="CG1997" s="175" t="str">
        <f t="shared" si="2341"/>
        <v>CG$13</v>
      </c>
      <c r="CH1997" s="175" t="str">
        <f t="shared" si="2341"/>
        <v>CH$13</v>
      </c>
      <c r="CI1997" s="175" t="str">
        <f t="shared" si="2341"/>
        <v>CI$13</v>
      </c>
      <c r="CJ1997" s="175" t="str">
        <f t="shared" si="2341"/>
        <v>CJ$13</v>
      </c>
      <c r="CK1997" s="175" t="str">
        <f t="shared" si="2341"/>
        <v>CK$13</v>
      </c>
      <c r="CL1997" s="175" t="str">
        <f t="shared" ref="CL1997" si="2342">CL1968</f>
        <v>CL$13</v>
      </c>
    </row>
    <row r="1998" spans="2:90" x14ac:dyDescent="0.4">
      <c r="B1998" s="187" t="str">
        <f>B1973</f>
        <v>Volume driven secondary PP&amp;E:</v>
      </c>
      <c r="D1998" t="s">
        <v>1002</v>
      </c>
      <c r="E1998" s="8" t="str">
        <f t="shared" si="2332"/>
        <v>1998 FAPPE-IS</v>
      </c>
      <c r="G1998" t="s">
        <v>332</v>
      </c>
      <c r="H1998" s="12"/>
      <c r="I1998" s="60"/>
      <c r="J1998" s="60"/>
      <c r="K1998" s="15"/>
      <c r="L1998" s="15"/>
      <c r="M1998" s="15"/>
      <c r="N1998" s="15"/>
      <c r="O1998" s="15"/>
      <c r="P1998" s="15"/>
      <c r="R1998" s="15"/>
      <c r="S1998" s="175">
        <f t="shared" ref="S1998" si="2343">S1969</f>
        <v>0</v>
      </c>
      <c r="T1998" s="175">
        <f t="shared" ref="T1998:AX1998" si="2344">T1969</f>
        <v>0</v>
      </c>
      <c r="U1998" s="175">
        <f t="shared" si="2344"/>
        <v>0</v>
      </c>
      <c r="V1998" s="175">
        <f t="shared" si="2344"/>
        <v>0</v>
      </c>
      <c r="W1998" s="175">
        <f t="shared" si="2344"/>
        <v>0</v>
      </c>
      <c r="X1998" s="175">
        <f t="shared" si="2344"/>
        <v>0</v>
      </c>
      <c r="Y1998" s="175">
        <f t="shared" si="2344"/>
        <v>0</v>
      </c>
      <c r="Z1998" s="175">
        <f t="shared" si="2344"/>
        <v>0</v>
      </c>
      <c r="AA1998" s="175">
        <f t="shared" si="2344"/>
        <v>0</v>
      </c>
      <c r="AB1998" s="175">
        <f t="shared" si="2344"/>
        <v>0</v>
      </c>
      <c r="AC1998" s="175">
        <f t="shared" si="2344"/>
        <v>0</v>
      </c>
      <c r="AD1998" s="175">
        <f t="shared" si="2344"/>
        <v>0</v>
      </c>
      <c r="AE1998" s="175">
        <f t="shared" si="2344"/>
        <v>0</v>
      </c>
      <c r="AF1998" s="175">
        <f t="shared" si="2344"/>
        <v>0</v>
      </c>
      <c r="AG1998" s="175">
        <f t="shared" si="2344"/>
        <v>0</v>
      </c>
      <c r="AH1998" s="175">
        <f t="shared" si="2344"/>
        <v>0</v>
      </c>
      <c r="AI1998" s="175">
        <f t="shared" si="2344"/>
        <v>0</v>
      </c>
      <c r="AJ1998" s="175">
        <f t="shared" si="2344"/>
        <v>0</v>
      </c>
      <c r="AK1998" s="175">
        <f t="shared" si="2344"/>
        <v>0</v>
      </c>
      <c r="AL1998" s="175">
        <f t="shared" si="2344"/>
        <v>0</v>
      </c>
      <c r="AM1998" s="175">
        <f t="shared" si="2344"/>
        <v>0</v>
      </c>
      <c r="AN1998" s="175">
        <f t="shared" si="2344"/>
        <v>0</v>
      </c>
      <c r="AO1998" s="175">
        <f t="shared" si="2344"/>
        <v>0</v>
      </c>
      <c r="AP1998" s="175">
        <f t="shared" si="2344"/>
        <v>0</v>
      </c>
      <c r="AQ1998" s="175">
        <f t="shared" si="2344"/>
        <v>0</v>
      </c>
      <c r="AR1998" s="175">
        <f t="shared" si="2344"/>
        <v>0</v>
      </c>
      <c r="AS1998" s="175">
        <f t="shared" si="2344"/>
        <v>0</v>
      </c>
      <c r="AT1998" s="175">
        <f t="shared" si="2344"/>
        <v>0</v>
      </c>
      <c r="AU1998" s="175">
        <f t="shared" si="2344"/>
        <v>0</v>
      </c>
      <c r="AV1998" s="175">
        <f t="shared" si="2344"/>
        <v>0</v>
      </c>
      <c r="AW1998" s="175">
        <f t="shared" si="2344"/>
        <v>0</v>
      </c>
      <c r="AX1998" s="175">
        <f t="shared" si="2344"/>
        <v>0</v>
      </c>
      <c r="AY1998" s="175">
        <f t="shared" ref="AY1998:CD1998" si="2345">AY1969</f>
        <v>0</v>
      </c>
      <c r="AZ1998" s="175">
        <f t="shared" si="2345"/>
        <v>0</v>
      </c>
      <c r="BA1998" s="175">
        <f t="shared" si="2345"/>
        <v>0</v>
      </c>
      <c r="BB1998" s="175">
        <f t="shared" si="2345"/>
        <v>0</v>
      </c>
      <c r="BC1998" s="175">
        <f t="shared" si="2345"/>
        <v>0</v>
      </c>
      <c r="BD1998" s="175">
        <f t="shared" si="2345"/>
        <v>0</v>
      </c>
      <c r="BE1998" s="175">
        <f t="shared" si="2345"/>
        <v>0</v>
      </c>
      <c r="BF1998" s="175">
        <f t="shared" si="2345"/>
        <v>0</v>
      </c>
      <c r="BG1998" s="175">
        <f t="shared" si="2345"/>
        <v>0</v>
      </c>
      <c r="BH1998" s="175">
        <f t="shared" si="2345"/>
        <v>0</v>
      </c>
      <c r="BI1998" s="175">
        <f t="shared" si="2345"/>
        <v>0</v>
      </c>
      <c r="BJ1998" s="175">
        <f t="shared" si="2345"/>
        <v>0</v>
      </c>
      <c r="BK1998" s="175">
        <f t="shared" si="2345"/>
        <v>0</v>
      </c>
      <c r="BL1998" s="175">
        <f t="shared" si="2345"/>
        <v>0</v>
      </c>
      <c r="BM1998" s="175">
        <f t="shared" si="2345"/>
        <v>0</v>
      </c>
      <c r="BN1998" s="175">
        <f t="shared" si="2345"/>
        <v>0</v>
      </c>
      <c r="BO1998" s="175">
        <f t="shared" si="2345"/>
        <v>0</v>
      </c>
      <c r="BP1998" s="175">
        <f t="shared" si="2345"/>
        <v>0</v>
      </c>
      <c r="BQ1998" s="175">
        <f t="shared" si="2345"/>
        <v>0</v>
      </c>
      <c r="BR1998" s="175">
        <f t="shared" si="2345"/>
        <v>0</v>
      </c>
      <c r="BS1998" s="175">
        <f t="shared" si="2345"/>
        <v>0</v>
      </c>
      <c r="BT1998" s="175">
        <f t="shared" si="2345"/>
        <v>0</v>
      </c>
      <c r="BU1998" s="175">
        <f t="shared" si="2345"/>
        <v>0</v>
      </c>
      <c r="BV1998" s="175">
        <f t="shared" si="2345"/>
        <v>0</v>
      </c>
      <c r="BW1998" s="175">
        <f t="shared" si="2345"/>
        <v>0</v>
      </c>
      <c r="BX1998" s="175">
        <f t="shared" si="2345"/>
        <v>0</v>
      </c>
      <c r="BY1998" s="175">
        <f t="shared" si="2345"/>
        <v>0</v>
      </c>
      <c r="BZ1998" s="175">
        <f t="shared" si="2345"/>
        <v>0</v>
      </c>
      <c r="CA1998" s="175">
        <f t="shared" si="2345"/>
        <v>0</v>
      </c>
      <c r="CB1998" s="175">
        <f t="shared" si="2345"/>
        <v>0</v>
      </c>
      <c r="CC1998" s="175">
        <f t="shared" si="2345"/>
        <v>0</v>
      </c>
      <c r="CD1998" s="175">
        <f t="shared" si="2345"/>
        <v>0</v>
      </c>
      <c r="CE1998" s="175">
        <f t="shared" ref="CE1998:CK1998" si="2346">CE1969</f>
        <v>0</v>
      </c>
      <c r="CF1998" s="175">
        <f t="shared" si="2346"/>
        <v>0</v>
      </c>
      <c r="CG1998" s="175">
        <f t="shared" si="2346"/>
        <v>0</v>
      </c>
      <c r="CH1998" s="175">
        <f t="shared" si="2346"/>
        <v>0</v>
      </c>
      <c r="CI1998" s="175">
        <f t="shared" si="2346"/>
        <v>0</v>
      </c>
      <c r="CJ1998" s="175">
        <f t="shared" si="2346"/>
        <v>0</v>
      </c>
      <c r="CK1998" s="175">
        <f t="shared" si="2346"/>
        <v>0</v>
      </c>
      <c r="CL1998" s="175">
        <f t="shared" ref="CL1998" si="2347">CL1969</f>
        <v>0</v>
      </c>
    </row>
    <row r="1999" spans="2:90" x14ac:dyDescent="0.4">
      <c r="B1999" s="235" t="str">
        <f>IFERROR(SUBSTITUTE(TRIM(MID(B1973, SEARCH("-", B1973) + 1, LEN(B1973))),":",""),"no unit")</f>
        <v>no unit</v>
      </c>
      <c r="D1999" t="s">
        <v>1002</v>
      </c>
      <c r="E1999" s="8" t="str">
        <f t="shared" si="2332"/>
        <v>1999 FAPPE-IS</v>
      </c>
      <c r="G1999" t="s">
        <v>332</v>
      </c>
      <c r="H1999" s="12"/>
      <c r="I1999" s="60"/>
      <c r="J1999" s="60"/>
      <c r="K1999" s="15"/>
      <c r="L1999" s="15"/>
      <c r="M1999" s="15"/>
      <c r="N1999" s="15"/>
      <c r="O1999" s="15"/>
      <c r="P1999" s="15"/>
      <c r="R1999" s="15"/>
      <c r="S1999" s="175"/>
      <c r="T1999" s="175"/>
      <c r="U1999" s="175"/>
      <c r="V1999" s="175"/>
      <c r="W1999" s="175"/>
      <c r="X1999" s="175"/>
      <c r="Y1999" s="175"/>
      <c r="Z1999" s="175"/>
      <c r="AA1999" s="175"/>
      <c r="AB1999" s="175"/>
      <c r="AC1999" s="175"/>
      <c r="AD1999" s="175"/>
      <c r="AE1999" s="175"/>
      <c r="AF1999" s="175"/>
      <c r="AG1999" s="175"/>
      <c r="AH1999" s="175"/>
      <c r="AI1999" s="175"/>
      <c r="AJ1999" s="175"/>
      <c r="AK1999" s="175"/>
      <c r="AL1999" s="175"/>
      <c r="AM1999" s="175"/>
      <c r="AN1999" s="175"/>
      <c r="AO1999" s="175"/>
      <c r="AP1999" s="175"/>
      <c r="AQ1999" s="175"/>
      <c r="AR1999" s="175"/>
      <c r="AS1999" s="175"/>
      <c r="AT1999" s="175"/>
      <c r="AU1999" s="175"/>
      <c r="AV1999" s="175"/>
      <c r="AW1999" s="175"/>
      <c r="AX1999" s="175"/>
      <c r="AY1999" s="175"/>
      <c r="AZ1999" s="175"/>
      <c r="BA1999" s="175"/>
      <c r="BB1999" s="175"/>
      <c r="BC1999" s="175"/>
      <c r="BD1999" s="175"/>
      <c r="BE1999" s="175"/>
      <c r="BF1999" s="175"/>
      <c r="BG1999" s="175"/>
      <c r="BH1999" s="175"/>
      <c r="BI1999" s="175"/>
      <c r="BJ1999" s="175"/>
      <c r="BK1999" s="175"/>
      <c r="BL1999" s="175"/>
      <c r="BM1999" s="175"/>
      <c r="BN1999" s="175"/>
      <c r="BO1999" s="175"/>
      <c r="BP1999" s="175"/>
      <c r="BQ1999" s="175"/>
      <c r="BR1999" s="175"/>
      <c r="BS1999" s="175"/>
      <c r="BT1999" s="175"/>
      <c r="BU1999" s="175"/>
      <c r="BV1999" s="175"/>
      <c r="BW1999" s="175"/>
      <c r="BX1999" s="175"/>
      <c r="BY1999" s="175"/>
      <c r="BZ1999" s="175"/>
      <c r="CA1999" s="175"/>
      <c r="CB1999" s="175"/>
      <c r="CC1999" s="175"/>
      <c r="CD1999" s="175"/>
      <c r="CE1999" s="175"/>
      <c r="CF1999" s="175"/>
      <c r="CG1999" s="175"/>
      <c r="CH1999" s="175"/>
      <c r="CI1999" s="175"/>
      <c r="CJ1999" s="175"/>
      <c r="CK1999" s="175"/>
      <c r="CL1999" s="175"/>
    </row>
    <row r="2000" spans="2:90" x14ac:dyDescent="0.4">
      <c r="B2000" s="187" t="str">
        <f>B1971</f>
        <v>Secondary revenue driver</v>
      </c>
      <c r="D2000" t="s">
        <v>1002</v>
      </c>
      <c r="E2000" s="8" t="str">
        <f t="shared" si="2332"/>
        <v>2000 FAPPE-IS</v>
      </c>
      <c r="G2000" t="s">
        <v>332</v>
      </c>
      <c r="H2000" s="90"/>
      <c r="I2000" s="209"/>
      <c r="J2000" s="209"/>
      <c r="K2000" s="210"/>
      <c r="L2000" s="210"/>
      <c r="M2000" s="210"/>
      <c r="N2000" s="210"/>
      <c r="O2000" s="210"/>
      <c r="P2000" s="210"/>
      <c r="R2000" s="210"/>
      <c r="S2000" s="4" t="str">
        <f t="shared" ref="S2000" si="2348">ADDRESS(ROW(S1992),COLUMN(S1992),2)</f>
        <v>S$1992</v>
      </c>
      <c r="T2000" s="4" t="str">
        <f t="shared" ref="T2000:CD2000" si="2349">ADDRESS(ROW(T1992),COLUMN(T1992),2)</f>
        <v>T$1992</v>
      </c>
      <c r="U2000" s="4" t="str">
        <f t="shared" si="2349"/>
        <v>U$1992</v>
      </c>
      <c r="V2000" s="4" t="str">
        <f t="shared" si="2349"/>
        <v>V$1992</v>
      </c>
      <c r="W2000" s="4" t="str">
        <f t="shared" si="2349"/>
        <v>W$1992</v>
      </c>
      <c r="X2000" s="4" t="str">
        <f t="shared" si="2349"/>
        <v>X$1992</v>
      </c>
      <c r="Y2000" s="4" t="str">
        <f t="shared" si="2349"/>
        <v>Y$1992</v>
      </c>
      <c r="Z2000" s="4" t="str">
        <f t="shared" si="2349"/>
        <v>Z$1992</v>
      </c>
      <c r="AA2000" s="4" t="str">
        <f t="shared" si="2349"/>
        <v>AA$1992</v>
      </c>
      <c r="AB2000" s="4" t="str">
        <f t="shared" si="2349"/>
        <v>AB$1992</v>
      </c>
      <c r="AC2000" s="4" t="str">
        <f t="shared" si="2349"/>
        <v>AC$1992</v>
      </c>
      <c r="AD2000" s="4" t="str">
        <f t="shared" si="2349"/>
        <v>AD$1992</v>
      </c>
      <c r="AE2000" s="4" t="str">
        <f t="shared" si="2349"/>
        <v>AE$1992</v>
      </c>
      <c r="AF2000" s="4" t="str">
        <f t="shared" si="2349"/>
        <v>AF$1992</v>
      </c>
      <c r="AG2000" s="4" t="str">
        <f t="shared" si="2349"/>
        <v>AG$1992</v>
      </c>
      <c r="AH2000" s="4" t="str">
        <f t="shared" si="2349"/>
        <v>AH$1992</v>
      </c>
      <c r="AI2000" s="4" t="str">
        <f t="shared" si="2349"/>
        <v>AI$1992</v>
      </c>
      <c r="AJ2000" s="4" t="str">
        <f t="shared" si="2349"/>
        <v>AJ$1992</v>
      </c>
      <c r="AK2000" s="4" t="str">
        <f t="shared" si="2349"/>
        <v>AK$1992</v>
      </c>
      <c r="AL2000" s="4" t="str">
        <f t="shared" si="2349"/>
        <v>AL$1992</v>
      </c>
      <c r="AM2000" s="4" t="str">
        <f t="shared" si="2349"/>
        <v>AM$1992</v>
      </c>
      <c r="AN2000" s="4" t="str">
        <f t="shared" si="2349"/>
        <v>AN$1992</v>
      </c>
      <c r="AO2000" s="4" t="str">
        <f t="shared" si="2349"/>
        <v>AO$1992</v>
      </c>
      <c r="AP2000" s="4" t="str">
        <f t="shared" si="2349"/>
        <v>AP$1992</v>
      </c>
      <c r="AQ2000" s="4" t="str">
        <f t="shared" si="2349"/>
        <v>AQ$1992</v>
      </c>
      <c r="AR2000" s="4" t="str">
        <f t="shared" si="2349"/>
        <v>AR$1992</v>
      </c>
      <c r="AS2000" s="4" t="str">
        <f t="shared" si="2349"/>
        <v>AS$1992</v>
      </c>
      <c r="AT2000" s="4" t="str">
        <f t="shared" si="2349"/>
        <v>AT$1992</v>
      </c>
      <c r="AU2000" s="4" t="str">
        <f t="shared" si="2349"/>
        <v>AU$1992</v>
      </c>
      <c r="AV2000" s="4" t="str">
        <f t="shared" si="2349"/>
        <v>AV$1992</v>
      </c>
      <c r="AW2000" s="4" t="str">
        <f t="shared" si="2349"/>
        <v>AW$1992</v>
      </c>
      <c r="AX2000" s="4" t="str">
        <f t="shared" si="2349"/>
        <v>AX$1992</v>
      </c>
      <c r="AY2000" s="4" t="str">
        <f t="shared" si="2349"/>
        <v>AY$1992</v>
      </c>
      <c r="AZ2000" s="4" t="str">
        <f t="shared" si="2349"/>
        <v>AZ$1992</v>
      </c>
      <c r="BA2000" s="4" t="str">
        <f t="shared" si="2349"/>
        <v>BA$1992</v>
      </c>
      <c r="BB2000" s="4" t="str">
        <f t="shared" si="2349"/>
        <v>BB$1992</v>
      </c>
      <c r="BC2000" s="4" t="str">
        <f t="shared" si="2349"/>
        <v>BC$1992</v>
      </c>
      <c r="BD2000" s="4" t="str">
        <f t="shared" si="2349"/>
        <v>BD$1992</v>
      </c>
      <c r="BE2000" s="4" t="str">
        <f t="shared" si="2349"/>
        <v>BE$1992</v>
      </c>
      <c r="BF2000" s="4" t="str">
        <f t="shared" si="2349"/>
        <v>BF$1992</v>
      </c>
      <c r="BG2000" s="4" t="str">
        <f t="shared" si="2349"/>
        <v>BG$1992</v>
      </c>
      <c r="BH2000" s="4" t="str">
        <f t="shared" si="2349"/>
        <v>BH$1992</v>
      </c>
      <c r="BI2000" s="4" t="str">
        <f t="shared" si="2349"/>
        <v>BI$1992</v>
      </c>
      <c r="BJ2000" s="4" t="str">
        <f t="shared" si="2349"/>
        <v>BJ$1992</v>
      </c>
      <c r="BK2000" s="4" t="str">
        <f t="shared" si="2349"/>
        <v>BK$1992</v>
      </c>
      <c r="BL2000" s="4" t="str">
        <f t="shared" si="2349"/>
        <v>BL$1992</v>
      </c>
      <c r="BM2000" s="4" t="str">
        <f t="shared" si="2349"/>
        <v>BM$1992</v>
      </c>
      <c r="BN2000" s="4" t="str">
        <f t="shared" si="2349"/>
        <v>BN$1992</v>
      </c>
      <c r="BO2000" s="4" t="str">
        <f t="shared" si="2349"/>
        <v>BO$1992</v>
      </c>
      <c r="BP2000" s="4" t="str">
        <f t="shared" si="2349"/>
        <v>BP$1992</v>
      </c>
      <c r="BQ2000" s="4" t="str">
        <f t="shared" si="2349"/>
        <v>BQ$1992</v>
      </c>
      <c r="BR2000" s="4" t="str">
        <f t="shared" si="2349"/>
        <v>BR$1992</v>
      </c>
      <c r="BS2000" s="4" t="str">
        <f t="shared" si="2349"/>
        <v>BS$1992</v>
      </c>
      <c r="BT2000" s="4" t="str">
        <f t="shared" si="2349"/>
        <v>BT$1992</v>
      </c>
      <c r="BU2000" s="4" t="str">
        <f t="shared" si="2349"/>
        <v>BU$1992</v>
      </c>
      <c r="BV2000" s="4" t="str">
        <f t="shared" si="2349"/>
        <v>BV$1992</v>
      </c>
      <c r="BW2000" s="4" t="str">
        <f t="shared" si="2349"/>
        <v>BW$1992</v>
      </c>
      <c r="BX2000" s="4" t="str">
        <f t="shared" si="2349"/>
        <v>BX$1992</v>
      </c>
      <c r="BY2000" s="4" t="str">
        <f t="shared" si="2349"/>
        <v>BY$1992</v>
      </c>
      <c r="BZ2000" s="4" t="str">
        <f t="shared" si="2349"/>
        <v>BZ$1992</v>
      </c>
      <c r="CA2000" s="4" t="str">
        <f t="shared" si="2349"/>
        <v>CA$1992</v>
      </c>
      <c r="CB2000" s="4" t="str">
        <f t="shared" si="2349"/>
        <v>CB$1992</v>
      </c>
      <c r="CC2000" s="4" t="str">
        <f t="shared" si="2349"/>
        <v>CC$1992</v>
      </c>
      <c r="CD2000" s="4" t="str">
        <f t="shared" si="2349"/>
        <v>CD$1992</v>
      </c>
      <c r="CE2000" s="4" t="str">
        <f t="shared" ref="CE2000:CK2000" si="2350">ADDRESS(ROW(CE1992),COLUMN(CE1992),2)</f>
        <v>CE$1992</v>
      </c>
      <c r="CF2000" s="4" t="str">
        <f t="shared" si="2350"/>
        <v>CF$1992</v>
      </c>
      <c r="CG2000" s="4" t="str">
        <f t="shared" si="2350"/>
        <v>CG$1992</v>
      </c>
      <c r="CH2000" s="4" t="str">
        <f t="shared" si="2350"/>
        <v>CH$1992</v>
      </c>
      <c r="CI2000" s="4" t="str">
        <f t="shared" si="2350"/>
        <v>CI$1992</v>
      </c>
      <c r="CJ2000" s="4" t="str">
        <f t="shared" si="2350"/>
        <v>CJ$1992</v>
      </c>
      <c r="CK2000" s="4" t="str">
        <f t="shared" si="2350"/>
        <v>CK$1992</v>
      </c>
      <c r="CL2000" s="4" t="str">
        <f t="shared" ref="CL2000" si="2351">ADDRESS(ROW(CL1992),COLUMN(CL1992),2)</f>
        <v>CL$1992</v>
      </c>
    </row>
    <row r="2001" spans="2:90" x14ac:dyDescent="0.4">
      <c r="B2001" s="132" t="str">
        <f>B1972</f>
        <v>Secondary volume driver</v>
      </c>
      <c r="D2001" t="s">
        <v>1002</v>
      </c>
      <c r="E2001" s="8" t="str">
        <f t="shared" si="2332"/>
        <v>2001 FAPPE-IS</v>
      </c>
      <c r="G2001" t="s">
        <v>332</v>
      </c>
      <c r="H2001" s="12"/>
      <c r="I2001" s="60"/>
      <c r="J2001" s="60"/>
      <c r="K2001" s="15"/>
      <c r="L2001" s="15"/>
      <c r="M2001" s="15"/>
      <c r="N2001" s="15"/>
      <c r="O2001" s="15"/>
      <c r="P2001" s="15"/>
      <c r="R2001" s="15"/>
      <c r="S2001" s="175" t="str">
        <f t="shared" ref="S2001" si="2352">S1972</f>
        <v>S$15</v>
      </c>
      <c r="T2001" s="175" t="str">
        <f t="shared" ref="T2001:AX2001" si="2353">T1972</f>
        <v>T$15</v>
      </c>
      <c r="U2001" s="175" t="str">
        <f t="shared" si="2353"/>
        <v>U$15</v>
      </c>
      <c r="V2001" s="175" t="str">
        <f t="shared" si="2353"/>
        <v>V$15</v>
      </c>
      <c r="W2001" s="175" t="str">
        <f t="shared" si="2353"/>
        <v>W$15</v>
      </c>
      <c r="X2001" s="175" t="str">
        <f t="shared" si="2353"/>
        <v>X$15</v>
      </c>
      <c r="Y2001" s="175" t="str">
        <f t="shared" si="2353"/>
        <v>Y$15</v>
      </c>
      <c r="Z2001" s="175" t="str">
        <f t="shared" si="2353"/>
        <v>Z$15</v>
      </c>
      <c r="AA2001" s="175" t="str">
        <f t="shared" si="2353"/>
        <v>AA$15</v>
      </c>
      <c r="AB2001" s="175" t="str">
        <f t="shared" si="2353"/>
        <v>AB$15</v>
      </c>
      <c r="AC2001" s="175" t="str">
        <f t="shared" si="2353"/>
        <v>AC$15</v>
      </c>
      <c r="AD2001" s="175" t="str">
        <f t="shared" si="2353"/>
        <v>AD$15</v>
      </c>
      <c r="AE2001" s="175" t="str">
        <f t="shared" si="2353"/>
        <v>AE$15</v>
      </c>
      <c r="AF2001" s="175" t="str">
        <f t="shared" si="2353"/>
        <v>AF$15</v>
      </c>
      <c r="AG2001" s="175" t="str">
        <f t="shared" si="2353"/>
        <v>AG$15</v>
      </c>
      <c r="AH2001" s="175" t="str">
        <f t="shared" si="2353"/>
        <v>AH$15</v>
      </c>
      <c r="AI2001" s="175" t="str">
        <f t="shared" si="2353"/>
        <v>AI$15</v>
      </c>
      <c r="AJ2001" s="175" t="str">
        <f t="shared" si="2353"/>
        <v>AJ$15</v>
      </c>
      <c r="AK2001" s="175" t="str">
        <f t="shared" si="2353"/>
        <v>AK$15</v>
      </c>
      <c r="AL2001" s="175" t="str">
        <f t="shared" si="2353"/>
        <v>AL$15</v>
      </c>
      <c r="AM2001" s="175" t="str">
        <f t="shared" si="2353"/>
        <v>AM$15</v>
      </c>
      <c r="AN2001" s="175" t="str">
        <f t="shared" si="2353"/>
        <v>AN$15</v>
      </c>
      <c r="AO2001" s="175" t="str">
        <f t="shared" si="2353"/>
        <v>AO$15</v>
      </c>
      <c r="AP2001" s="175" t="str">
        <f t="shared" si="2353"/>
        <v>AP$15</v>
      </c>
      <c r="AQ2001" s="175" t="str">
        <f t="shared" si="2353"/>
        <v>AQ$15</v>
      </c>
      <c r="AR2001" s="175" t="str">
        <f t="shared" si="2353"/>
        <v>AR$15</v>
      </c>
      <c r="AS2001" s="175" t="str">
        <f t="shared" si="2353"/>
        <v>AS$15</v>
      </c>
      <c r="AT2001" s="175" t="str">
        <f t="shared" si="2353"/>
        <v>AT$15</v>
      </c>
      <c r="AU2001" s="175" t="str">
        <f t="shared" si="2353"/>
        <v>AU$15</v>
      </c>
      <c r="AV2001" s="175" t="str">
        <f t="shared" si="2353"/>
        <v>AV$15</v>
      </c>
      <c r="AW2001" s="175" t="str">
        <f t="shared" si="2353"/>
        <v>AW$15</v>
      </c>
      <c r="AX2001" s="175" t="str">
        <f t="shared" si="2353"/>
        <v>AX$15</v>
      </c>
      <c r="AY2001" s="175" t="str">
        <f t="shared" ref="AY2001:CD2001" si="2354">AY1972</f>
        <v>AY$15</v>
      </c>
      <c r="AZ2001" s="175" t="str">
        <f t="shared" si="2354"/>
        <v>AZ$15</v>
      </c>
      <c r="BA2001" s="175" t="str">
        <f t="shared" si="2354"/>
        <v>BA$15</v>
      </c>
      <c r="BB2001" s="175" t="str">
        <f t="shared" si="2354"/>
        <v>BB$15</v>
      </c>
      <c r="BC2001" s="175" t="str">
        <f t="shared" si="2354"/>
        <v>BC$15</v>
      </c>
      <c r="BD2001" s="175" t="str">
        <f t="shared" si="2354"/>
        <v>BD$15</v>
      </c>
      <c r="BE2001" s="175" t="str">
        <f t="shared" si="2354"/>
        <v>BE$15</v>
      </c>
      <c r="BF2001" s="175" t="str">
        <f t="shared" si="2354"/>
        <v>BF$15</v>
      </c>
      <c r="BG2001" s="175" t="str">
        <f t="shared" si="2354"/>
        <v>BG$15</v>
      </c>
      <c r="BH2001" s="175" t="str">
        <f t="shared" si="2354"/>
        <v>BH$15</v>
      </c>
      <c r="BI2001" s="175" t="str">
        <f t="shared" si="2354"/>
        <v>BI$15</v>
      </c>
      <c r="BJ2001" s="175" t="str">
        <f t="shared" si="2354"/>
        <v>BJ$15</v>
      </c>
      <c r="BK2001" s="175" t="str">
        <f t="shared" si="2354"/>
        <v>BK$15</v>
      </c>
      <c r="BL2001" s="175" t="str">
        <f t="shared" si="2354"/>
        <v>BL$15</v>
      </c>
      <c r="BM2001" s="175" t="str">
        <f t="shared" si="2354"/>
        <v>BM$15</v>
      </c>
      <c r="BN2001" s="175" t="str">
        <f t="shared" si="2354"/>
        <v>BN$15</v>
      </c>
      <c r="BO2001" s="175" t="str">
        <f t="shared" si="2354"/>
        <v>BO$15</v>
      </c>
      <c r="BP2001" s="175" t="str">
        <f t="shared" si="2354"/>
        <v>BP$15</v>
      </c>
      <c r="BQ2001" s="175" t="str">
        <f t="shared" si="2354"/>
        <v>BQ$15</v>
      </c>
      <c r="BR2001" s="175" t="str">
        <f t="shared" si="2354"/>
        <v>BR$15</v>
      </c>
      <c r="BS2001" s="175" t="str">
        <f t="shared" si="2354"/>
        <v>BS$15</v>
      </c>
      <c r="BT2001" s="175" t="str">
        <f t="shared" si="2354"/>
        <v>BT$15</v>
      </c>
      <c r="BU2001" s="175" t="str">
        <f t="shared" si="2354"/>
        <v>BU$15</v>
      </c>
      <c r="BV2001" s="175" t="str">
        <f t="shared" si="2354"/>
        <v>BV$15</v>
      </c>
      <c r="BW2001" s="175" t="str">
        <f t="shared" si="2354"/>
        <v>BW$15</v>
      </c>
      <c r="BX2001" s="175" t="str">
        <f t="shared" si="2354"/>
        <v>BX$15</v>
      </c>
      <c r="BY2001" s="175" t="str">
        <f t="shared" si="2354"/>
        <v>BY$15</v>
      </c>
      <c r="BZ2001" s="175" t="str">
        <f t="shared" si="2354"/>
        <v>BZ$15</v>
      </c>
      <c r="CA2001" s="175" t="str">
        <f t="shared" si="2354"/>
        <v>CA$15</v>
      </c>
      <c r="CB2001" s="175" t="str">
        <f t="shared" si="2354"/>
        <v>CB$15</v>
      </c>
      <c r="CC2001" s="175" t="str">
        <f t="shared" si="2354"/>
        <v>CC$15</v>
      </c>
      <c r="CD2001" s="175" t="str">
        <f t="shared" si="2354"/>
        <v>CD$15</v>
      </c>
      <c r="CE2001" s="175" t="str">
        <f t="shared" ref="CE2001:CK2001" si="2355">CE1972</f>
        <v>CE$15</v>
      </c>
      <c r="CF2001" s="175" t="str">
        <f t="shared" si="2355"/>
        <v>CF$15</v>
      </c>
      <c r="CG2001" s="175" t="str">
        <f t="shared" si="2355"/>
        <v>CG$15</v>
      </c>
      <c r="CH2001" s="175" t="str">
        <f t="shared" si="2355"/>
        <v>CH$15</v>
      </c>
      <c r="CI2001" s="175" t="str">
        <f t="shared" si="2355"/>
        <v>CI$15</v>
      </c>
      <c r="CJ2001" s="175" t="str">
        <f t="shared" si="2355"/>
        <v>CJ$15</v>
      </c>
      <c r="CK2001" s="175" t="str">
        <f t="shared" si="2355"/>
        <v>CK$15</v>
      </c>
      <c r="CL2001" s="175" t="str">
        <f t="shared" ref="CL2001" si="2356">CL1972</f>
        <v>CL$15</v>
      </c>
    </row>
    <row r="2002" spans="2:90" x14ac:dyDescent="0.4">
      <c r="B2002" s="171" t="s">
        <v>490</v>
      </c>
      <c r="E2002" s="8"/>
      <c r="H2002" s="170"/>
      <c r="I2002" s="172"/>
      <c r="J2002" s="172"/>
      <c r="K2002" s="193"/>
      <c r="L2002" s="193"/>
      <c r="M2002" s="193"/>
      <c r="N2002" s="193"/>
      <c r="O2002" s="193"/>
      <c r="P2002" s="193"/>
      <c r="R2002" s="194"/>
      <c r="S2002" s="170"/>
      <c r="T2002" s="170"/>
      <c r="U2002" s="170"/>
      <c r="V2002" s="170"/>
      <c r="W2002" s="170"/>
      <c r="X2002" s="170"/>
      <c r="Y2002" s="170"/>
      <c r="Z2002" s="170"/>
      <c r="AA2002" s="170"/>
      <c r="AB2002" s="170"/>
      <c r="AC2002" s="170"/>
      <c r="AD2002" s="170"/>
      <c r="AE2002" s="170"/>
      <c r="AF2002" s="170"/>
      <c r="AG2002" s="170"/>
      <c r="AH2002" s="170"/>
      <c r="AI2002" s="170"/>
      <c r="AJ2002" s="170"/>
      <c r="AK2002" s="170"/>
      <c r="AL2002" s="170"/>
      <c r="AM2002" s="170"/>
      <c r="AN2002" s="170"/>
      <c r="AO2002" s="170"/>
      <c r="AP2002" s="170"/>
      <c r="AQ2002" s="170"/>
      <c r="AR2002" s="170"/>
      <c r="AS2002" s="170"/>
      <c r="AT2002" s="170"/>
      <c r="AU2002" s="170"/>
      <c r="AV2002" s="170"/>
      <c r="AW2002" s="170"/>
      <c r="AX2002" s="170"/>
      <c r="AY2002" s="170"/>
      <c r="AZ2002" s="170"/>
      <c r="BA2002" s="170"/>
      <c r="BB2002" s="170"/>
      <c r="BC2002" s="170"/>
      <c r="BD2002" s="170"/>
      <c r="BE2002" s="170"/>
      <c r="BF2002" s="170"/>
      <c r="BG2002" s="170"/>
      <c r="BH2002" s="170"/>
      <c r="BI2002" s="170"/>
      <c r="BJ2002" s="170"/>
      <c r="BK2002" s="170"/>
      <c r="BL2002" s="170"/>
      <c r="BM2002" s="170"/>
      <c r="BN2002" s="170"/>
      <c r="BO2002" s="170"/>
      <c r="BP2002" s="170"/>
      <c r="BQ2002" s="170"/>
      <c r="BR2002" s="170"/>
      <c r="BS2002" s="170"/>
      <c r="BT2002" s="170"/>
      <c r="BU2002" s="170"/>
      <c r="BV2002" s="170"/>
      <c r="BW2002" s="170"/>
      <c r="BX2002" s="170"/>
      <c r="BY2002" s="170"/>
      <c r="BZ2002" s="170"/>
      <c r="CA2002" s="170"/>
      <c r="CB2002" s="170"/>
      <c r="CC2002" s="170"/>
      <c r="CD2002" s="170"/>
      <c r="CE2002" s="170"/>
      <c r="CF2002" s="170"/>
      <c r="CG2002" s="170"/>
      <c r="CH2002" s="170"/>
      <c r="CI2002" s="170"/>
      <c r="CJ2002" s="170"/>
      <c r="CK2002" s="170"/>
      <c r="CL2002" s="170"/>
    </row>
    <row r="2003" spans="2:90" x14ac:dyDescent="0.4">
      <c r="B2003" s="171" t="s">
        <v>492</v>
      </c>
      <c r="E2003" s="8"/>
      <c r="H2003" s="170"/>
      <c r="I2003" s="172"/>
      <c r="J2003" s="172"/>
      <c r="K2003" s="193"/>
      <c r="L2003" s="193"/>
      <c r="M2003" s="193"/>
      <c r="N2003" s="193"/>
      <c r="O2003" s="193"/>
      <c r="P2003" s="193"/>
      <c r="R2003" s="194"/>
      <c r="S2003" s="170"/>
      <c r="T2003" s="170"/>
      <c r="U2003" s="170"/>
      <c r="V2003" s="170"/>
      <c r="W2003" s="170"/>
      <c r="X2003" s="170"/>
      <c r="Y2003" s="170"/>
      <c r="Z2003" s="170"/>
      <c r="AA2003" s="170"/>
      <c r="AB2003" s="170"/>
      <c r="AC2003" s="170"/>
      <c r="AD2003" s="170"/>
      <c r="AE2003" s="170"/>
      <c r="AF2003" s="170"/>
      <c r="AG2003" s="170"/>
      <c r="AH2003" s="170"/>
      <c r="AI2003" s="170"/>
      <c r="AJ2003" s="170"/>
      <c r="AK2003" s="170"/>
      <c r="AL2003" s="170"/>
      <c r="AM2003" s="170"/>
      <c r="AN2003" s="170"/>
      <c r="AO2003" s="170"/>
      <c r="AP2003" s="170"/>
      <c r="AQ2003" s="170"/>
      <c r="AR2003" s="170"/>
      <c r="AS2003" s="170"/>
      <c r="AT2003" s="170"/>
      <c r="AU2003" s="170"/>
      <c r="AV2003" s="170"/>
      <c r="AW2003" s="170"/>
      <c r="AX2003" s="170"/>
      <c r="AY2003" s="170"/>
      <c r="AZ2003" s="170"/>
      <c r="BA2003" s="170"/>
      <c r="BB2003" s="170"/>
      <c r="BC2003" s="170"/>
      <c r="BD2003" s="170"/>
      <c r="BE2003" s="170"/>
      <c r="BF2003" s="170"/>
      <c r="BG2003" s="170"/>
      <c r="BH2003" s="170"/>
      <c r="BI2003" s="170"/>
      <c r="BJ2003" s="170"/>
      <c r="BK2003" s="170"/>
      <c r="BL2003" s="170"/>
      <c r="BM2003" s="170"/>
      <c r="BN2003" s="170"/>
      <c r="BO2003" s="170"/>
      <c r="BP2003" s="170"/>
      <c r="BQ2003" s="170"/>
      <c r="BR2003" s="170"/>
      <c r="BS2003" s="170"/>
      <c r="BT2003" s="170"/>
      <c r="BU2003" s="170"/>
      <c r="BV2003" s="170"/>
      <c r="BW2003" s="170"/>
      <c r="BX2003" s="170"/>
      <c r="BY2003" s="170"/>
      <c r="BZ2003" s="170"/>
      <c r="CA2003" s="170"/>
      <c r="CB2003" s="170"/>
      <c r="CC2003" s="170"/>
      <c r="CD2003" s="170"/>
      <c r="CE2003" s="170"/>
      <c r="CF2003" s="170"/>
      <c r="CG2003" s="170"/>
      <c r="CH2003" s="170"/>
      <c r="CI2003" s="170"/>
      <c r="CJ2003" s="170"/>
      <c r="CK2003" s="170"/>
      <c r="CL2003" s="170"/>
    </row>
    <row r="2004" spans="2:90" x14ac:dyDescent="0.4">
      <c r="B2004" s="171" t="s">
        <v>461</v>
      </c>
      <c r="E2004" s="8"/>
      <c r="H2004" s="170"/>
      <c r="I2004" s="172"/>
      <c r="J2004" s="172"/>
      <c r="K2004" s="193"/>
      <c r="L2004" s="193"/>
      <c r="M2004" s="193"/>
      <c r="N2004" s="193"/>
      <c r="O2004" s="193"/>
      <c r="P2004" s="193"/>
      <c r="R2004" s="194"/>
      <c r="S2004" s="195" t="str">
        <f t="shared" ref="S2004:AX2004" si="2357">S$16</f>
        <v>S$12</v>
      </c>
      <c r="T2004" s="195" t="str">
        <f t="shared" si="2357"/>
        <v>T$12</v>
      </c>
      <c r="U2004" s="195" t="str">
        <f t="shared" si="2357"/>
        <v>U$12</v>
      </c>
      <c r="V2004" s="195" t="str">
        <f t="shared" si="2357"/>
        <v>V$12</v>
      </c>
      <c r="W2004" s="195" t="str">
        <f t="shared" si="2357"/>
        <v>W$12</v>
      </c>
      <c r="X2004" s="195" t="str">
        <f t="shared" si="2357"/>
        <v>X$12</v>
      </c>
      <c r="Y2004" s="195" t="str">
        <f t="shared" si="2357"/>
        <v>Y$12</v>
      </c>
      <c r="Z2004" s="195" t="str">
        <f t="shared" si="2357"/>
        <v>Z$12</v>
      </c>
      <c r="AA2004" s="195" t="str">
        <f t="shared" si="2357"/>
        <v>AA$12</v>
      </c>
      <c r="AB2004" s="195" t="str">
        <f t="shared" si="2357"/>
        <v>AB$12</v>
      </c>
      <c r="AC2004" s="195" t="str">
        <f t="shared" si="2357"/>
        <v>AC$12</v>
      </c>
      <c r="AD2004" s="195" t="str">
        <f t="shared" si="2357"/>
        <v>AD$12</v>
      </c>
      <c r="AE2004" s="195" t="str">
        <f t="shared" si="2357"/>
        <v>AE$12</v>
      </c>
      <c r="AF2004" s="195" t="str">
        <f t="shared" si="2357"/>
        <v>AF$12</v>
      </c>
      <c r="AG2004" s="195" t="str">
        <f t="shared" si="2357"/>
        <v>AG$12</v>
      </c>
      <c r="AH2004" s="195" t="str">
        <f t="shared" si="2357"/>
        <v>AH$12</v>
      </c>
      <c r="AI2004" s="195" t="str">
        <f t="shared" si="2357"/>
        <v>AI$12</v>
      </c>
      <c r="AJ2004" s="195" t="str">
        <f t="shared" si="2357"/>
        <v>AJ$12</v>
      </c>
      <c r="AK2004" s="195" t="str">
        <f t="shared" si="2357"/>
        <v>AK$12</v>
      </c>
      <c r="AL2004" s="195" t="str">
        <f t="shared" si="2357"/>
        <v>AL$12</v>
      </c>
      <c r="AM2004" s="195" t="str">
        <f t="shared" si="2357"/>
        <v>AM$12</v>
      </c>
      <c r="AN2004" s="195" t="str">
        <f t="shared" si="2357"/>
        <v>AN$12</v>
      </c>
      <c r="AO2004" s="195" t="str">
        <f t="shared" si="2357"/>
        <v>AO$12</v>
      </c>
      <c r="AP2004" s="195" t="str">
        <f t="shared" si="2357"/>
        <v>AP$12</v>
      </c>
      <c r="AQ2004" s="195" t="str">
        <f t="shared" si="2357"/>
        <v>AQ$12</v>
      </c>
      <c r="AR2004" s="195" t="str">
        <f t="shared" si="2357"/>
        <v>AR$12</v>
      </c>
      <c r="AS2004" s="195" t="str">
        <f t="shared" si="2357"/>
        <v>AS$12</v>
      </c>
      <c r="AT2004" s="195" t="str">
        <f t="shared" si="2357"/>
        <v>AT$12</v>
      </c>
      <c r="AU2004" s="195" t="str">
        <f t="shared" si="2357"/>
        <v>AU$12</v>
      </c>
      <c r="AV2004" s="195" t="str">
        <f t="shared" si="2357"/>
        <v>AV$12</v>
      </c>
      <c r="AW2004" s="195" t="str">
        <f t="shared" si="2357"/>
        <v>AW$12</v>
      </c>
      <c r="AX2004" s="195" t="str">
        <f t="shared" si="2357"/>
        <v>AX$12</v>
      </c>
      <c r="AY2004" s="195" t="str">
        <f t="shared" ref="AY2004:CD2004" si="2358">AY$16</f>
        <v>AY$12</v>
      </c>
      <c r="AZ2004" s="195" t="str">
        <f t="shared" si="2358"/>
        <v>AZ$12</v>
      </c>
      <c r="BA2004" s="195" t="str">
        <f t="shared" si="2358"/>
        <v>BA$12</v>
      </c>
      <c r="BB2004" s="195" t="str">
        <f t="shared" si="2358"/>
        <v>BB$12</v>
      </c>
      <c r="BC2004" s="195" t="str">
        <f t="shared" si="2358"/>
        <v>BC$12</v>
      </c>
      <c r="BD2004" s="195" t="str">
        <f t="shared" si="2358"/>
        <v>BD$12</v>
      </c>
      <c r="BE2004" s="195" t="str">
        <f t="shared" si="2358"/>
        <v>BE$12</v>
      </c>
      <c r="BF2004" s="195" t="str">
        <f t="shared" si="2358"/>
        <v>BF$12</v>
      </c>
      <c r="BG2004" s="195" t="str">
        <f t="shared" si="2358"/>
        <v>BG$12</v>
      </c>
      <c r="BH2004" s="195" t="str">
        <f t="shared" si="2358"/>
        <v>BH$12</v>
      </c>
      <c r="BI2004" s="195" t="str">
        <f t="shared" si="2358"/>
        <v>BI$12</v>
      </c>
      <c r="BJ2004" s="195" t="str">
        <f t="shared" si="2358"/>
        <v>BJ$12</v>
      </c>
      <c r="BK2004" s="195" t="str">
        <f t="shared" si="2358"/>
        <v>BK$12</v>
      </c>
      <c r="BL2004" s="195" t="str">
        <f t="shared" si="2358"/>
        <v>BL$12</v>
      </c>
      <c r="BM2004" s="195" t="str">
        <f t="shared" si="2358"/>
        <v>BM$12</v>
      </c>
      <c r="BN2004" s="195" t="str">
        <f t="shared" si="2358"/>
        <v>BN$12</v>
      </c>
      <c r="BO2004" s="195" t="str">
        <f t="shared" si="2358"/>
        <v>BO$12</v>
      </c>
      <c r="BP2004" s="195" t="str">
        <f t="shared" si="2358"/>
        <v>BP$12</v>
      </c>
      <c r="BQ2004" s="195" t="str">
        <f t="shared" si="2358"/>
        <v>BQ$12</v>
      </c>
      <c r="BR2004" s="195" t="str">
        <f t="shared" si="2358"/>
        <v>BR$12</v>
      </c>
      <c r="BS2004" s="195" t="str">
        <f t="shared" si="2358"/>
        <v>BS$12</v>
      </c>
      <c r="BT2004" s="195" t="str">
        <f t="shared" si="2358"/>
        <v>BT$12</v>
      </c>
      <c r="BU2004" s="195" t="str">
        <f t="shared" si="2358"/>
        <v>BU$12</v>
      </c>
      <c r="BV2004" s="195" t="str">
        <f t="shared" si="2358"/>
        <v>BV$12</v>
      </c>
      <c r="BW2004" s="195" t="str">
        <f t="shared" si="2358"/>
        <v>BW$12</v>
      </c>
      <c r="BX2004" s="195" t="str">
        <f t="shared" si="2358"/>
        <v>BX$12</v>
      </c>
      <c r="BY2004" s="195" t="str">
        <f t="shared" si="2358"/>
        <v>BY$12</v>
      </c>
      <c r="BZ2004" s="195" t="str">
        <f t="shared" si="2358"/>
        <v>BZ$12</v>
      </c>
      <c r="CA2004" s="195" t="str">
        <f t="shared" si="2358"/>
        <v>CA$12</v>
      </c>
      <c r="CB2004" s="195" t="str">
        <f t="shared" si="2358"/>
        <v>CB$12</v>
      </c>
      <c r="CC2004" s="195" t="str">
        <f t="shared" si="2358"/>
        <v>CC$12</v>
      </c>
      <c r="CD2004" s="195" t="str">
        <f t="shared" si="2358"/>
        <v>CD$12</v>
      </c>
      <c r="CE2004" s="195" t="str">
        <f t="shared" ref="CE2004:CL2004" si="2359">CE$16</f>
        <v>CE$12</v>
      </c>
      <c r="CF2004" s="195" t="str">
        <f t="shared" si="2359"/>
        <v>CF$12</v>
      </c>
      <c r="CG2004" s="195" t="str">
        <f t="shared" si="2359"/>
        <v>CG$12</v>
      </c>
      <c r="CH2004" s="195" t="str">
        <f t="shared" si="2359"/>
        <v>CH$12</v>
      </c>
      <c r="CI2004" s="195" t="str">
        <f t="shared" si="2359"/>
        <v>CI$12</v>
      </c>
      <c r="CJ2004" s="195" t="str">
        <f t="shared" si="2359"/>
        <v>CJ$12</v>
      </c>
      <c r="CK2004" s="195" t="str">
        <f t="shared" si="2359"/>
        <v>CK$12</v>
      </c>
      <c r="CL2004" s="195" t="str">
        <f t="shared" si="2359"/>
        <v>CL$12</v>
      </c>
    </row>
    <row r="2005" spans="2:90" x14ac:dyDescent="0.4">
      <c r="B2005" s="171" t="s">
        <v>462</v>
      </c>
      <c r="E2005" s="8"/>
      <c r="H2005" s="196"/>
      <c r="I2005" s="197"/>
      <c r="J2005" s="197"/>
      <c r="K2005" s="198"/>
      <c r="L2005" s="198"/>
      <c r="M2005" s="198"/>
      <c r="N2005" s="198"/>
      <c r="O2005" s="198"/>
      <c r="P2005" s="198"/>
      <c r="R2005" s="198"/>
      <c r="S2005" s="195" t="str">
        <f t="shared" ref="S2005:AX2005" si="2360">S$17</f>
        <v>S$13</v>
      </c>
      <c r="T2005" s="195" t="str">
        <f t="shared" si="2360"/>
        <v>T$13</v>
      </c>
      <c r="U2005" s="195" t="str">
        <f t="shared" si="2360"/>
        <v>U$13</v>
      </c>
      <c r="V2005" s="195" t="str">
        <f t="shared" si="2360"/>
        <v>V$13</v>
      </c>
      <c r="W2005" s="195" t="str">
        <f t="shared" si="2360"/>
        <v>W$13</v>
      </c>
      <c r="X2005" s="195" t="str">
        <f t="shared" si="2360"/>
        <v>X$13</v>
      </c>
      <c r="Y2005" s="195" t="str">
        <f t="shared" si="2360"/>
        <v>Y$13</v>
      </c>
      <c r="Z2005" s="195" t="str">
        <f t="shared" si="2360"/>
        <v>Z$13</v>
      </c>
      <c r="AA2005" s="195" t="str">
        <f t="shared" si="2360"/>
        <v>AA$13</v>
      </c>
      <c r="AB2005" s="195" t="str">
        <f t="shared" si="2360"/>
        <v>AB$13</v>
      </c>
      <c r="AC2005" s="195" t="str">
        <f t="shared" si="2360"/>
        <v>AC$13</v>
      </c>
      <c r="AD2005" s="195" t="str">
        <f t="shared" si="2360"/>
        <v>AD$13</v>
      </c>
      <c r="AE2005" s="195" t="str">
        <f t="shared" si="2360"/>
        <v>AE$13</v>
      </c>
      <c r="AF2005" s="195" t="str">
        <f t="shared" si="2360"/>
        <v>AF$13</v>
      </c>
      <c r="AG2005" s="195" t="str">
        <f t="shared" si="2360"/>
        <v>AG$13</v>
      </c>
      <c r="AH2005" s="195" t="str">
        <f t="shared" si="2360"/>
        <v>AH$13</v>
      </c>
      <c r="AI2005" s="195" t="str">
        <f t="shared" si="2360"/>
        <v>AI$13</v>
      </c>
      <c r="AJ2005" s="195" t="str">
        <f t="shared" si="2360"/>
        <v>AJ$13</v>
      </c>
      <c r="AK2005" s="195" t="str">
        <f t="shared" si="2360"/>
        <v>AK$13</v>
      </c>
      <c r="AL2005" s="195" t="str">
        <f t="shared" si="2360"/>
        <v>AL$13</v>
      </c>
      <c r="AM2005" s="195" t="str">
        <f t="shared" si="2360"/>
        <v>AM$13</v>
      </c>
      <c r="AN2005" s="195" t="str">
        <f t="shared" si="2360"/>
        <v>AN$13</v>
      </c>
      <c r="AO2005" s="195" t="str">
        <f t="shared" si="2360"/>
        <v>AO$13</v>
      </c>
      <c r="AP2005" s="195" t="str">
        <f t="shared" si="2360"/>
        <v>AP$13</v>
      </c>
      <c r="AQ2005" s="195" t="str">
        <f t="shared" si="2360"/>
        <v>AQ$13</v>
      </c>
      <c r="AR2005" s="195" t="str">
        <f t="shared" si="2360"/>
        <v>AR$13</v>
      </c>
      <c r="AS2005" s="195" t="str">
        <f t="shared" si="2360"/>
        <v>AS$13</v>
      </c>
      <c r="AT2005" s="195" t="str">
        <f t="shared" si="2360"/>
        <v>AT$13</v>
      </c>
      <c r="AU2005" s="195" t="str">
        <f t="shared" si="2360"/>
        <v>AU$13</v>
      </c>
      <c r="AV2005" s="195" t="str">
        <f t="shared" si="2360"/>
        <v>AV$13</v>
      </c>
      <c r="AW2005" s="195" t="str">
        <f t="shared" si="2360"/>
        <v>AW$13</v>
      </c>
      <c r="AX2005" s="195" t="str">
        <f t="shared" si="2360"/>
        <v>AX$13</v>
      </c>
      <c r="AY2005" s="195" t="str">
        <f t="shared" ref="AY2005:CD2005" si="2361">AY$17</f>
        <v>AY$13</v>
      </c>
      <c r="AZ2005" s="195" t="str">
        <f t="shared" si="2361"/>
        <v>AZ$13</v>
      </c>
      <c r="BA2005" s="195" t="str">
        <f t="shared" si="2361"/>
        <v>BA$13</v>
      </c>
      <c r="BB2005" s="195" t="str">
        <f t="shared" si="2361"/>
        <v>BB$13</v>
      </c>
      <c r="BC2005" s="195" t="str">
        <f t="shared" si="2361"/>
        <v>BC$13</v>
      </c>
      <c r="BD2005" s="195" t="str">
        <f t="shared" si="2361"/>
        <v>BD$13</v>
      </c>
      <c r="BE2005" s="195" t="str">
        <f t="shared" si="2361"/>
        <v>BE$13</v>
      </c>
      <c r="BF2005" s="195" t="str">
        <f t="shared" si="2361"/>
        <v>BF$13</v>
      </c>
      <c r="BG2005" s="195" t="str">
        <f t="shared" si="2361"/>
        <v>BG$13</v>
      </c>
      <c r="BH2005" s="195" t="str">
        <f t="shared" si="2361"/>
        <v>BH$13</v>
      </c>
      <c r="BI2005" s="195" t="str">
        <f t="shared" si="2361"/>
        <v>BI$13</v>
      </c>
      <c r="BJ2005" s="195" t="str">
        <f t="shared" si="2361"/>
        <v>BJ$13</v>
      </c>
      <c r="BK2005" s="195" t="str">
        <f t="shared" si="2361"/>
        <v>BK$13</v>
      </c>
      <c r="BL2005" s="195" t="str">
        <f t="shared" si="2361"/>
        <v>BL$13</v>
      </c>
      <c r="BM2005" s="195" t="str">
        <f t="shared" si="2361"/>
        <v>BM$13</v>
      </c>
      <c r="BN2005" s="195" t="str">
        <f t="shared" si="2361"/>
        <v>BN$13</v>
      </c>
      <c r="BO2005" s="195" t="str">
        <f t="shared" si="2361"/>
        <v>BO$13</v>
      </c>
      <c r="BP2005" s="195" t="str">
        <f t="shared" si="2361"/>
        <v>BP$13</v>
      </c>
      <c r="BQ2005" s="195" t="str">
        <f t="shared" si="2361"/>
        <v>BQ$13</v>
      </c>
      <c r="BR2005" s="195" t="str">
        <f t="shared" si="2361"/>
        <v>BR$13</v>
      </c>
      <c r="BS2005" s="195" t="str">
        <f t="shared" si="2361"/>
        <v>BS$13</v>
      </c>
      <c r="BT2005" s="195" t="str">
        <f t="shared" si="2361"/>
        <v>BT$13</v>
      </c>
      <c r="BU2005" s="195" t="str">
        <f t="shared" si="2361"/>
        <v>BU$13</v>
      </c>
      <c r="BV2005" s="195" t="str">
        <f t="shared" si="2361"/>
        <v>BV$13</v>
      </c>
      <c r="BW2005" s="195" t="str">
        <f t="shared" si="2361"/>
        <v>BW$13</v>
      </c>
      <c r="BX2005" s="195" t="str">
        <f t="shared" si="2361"/>
        <v>BX$13</v>
      </c>
      <c r="BY2005" s="195" t="str">
        <f t="shared" si="2361"/>
        <v>BY$13</v>
      </c>
      <c r="BZ2005" s="195" t="str">
        <f t="shared" si="2361"/>
        <v>BZ$13</v>
      </c>
      <c r="CA2005" s="195" t="str">
        <f t="shared" si="2361"/>
        <v>CA$13</v>
      </c>
      <c r="CB2005" s="195" t="str">
        <f t="shared" si="2361"/>
        <v>CB$13</v>
      </c>
      <c r="CC2005" s="195" t="str">
        <f t="shared" si="2361"/>
        <v>CC$13</v>
      </c>
      <c r="CD2005" s="195" t="str">
        <f t="shared" si="2361"/>
        <v>CD$13</v>
      </c>
      <c r="CE2005" s="195" t="str">
        <f t="shared" ref="CE2005:CL2005" si="2362">CE$17</f>
        <v>CE$13</v>
      </c>
      <c r="CF2005" s="195" t="str">
        <f t="shared" si="2362"/>
        <v>CF$13</v>
      </c>
      <c r="CG2005" s="195" t="str">
        <f t="shared" si="2362"/>
        <v>CG$13</v>
      </c>
      <c r="CH2005" s="195" t="str">
        <f t="shared" si="2362"/>
        <v>CH$13</v>
      </c>
      <c r="CI2005" s="195" t="str">
        <f t="shared" si="2362"/>
        <v>CI$13</v>
      </c>
      <c r="CJ2005" s="195" t="str">
        <f t="shared" si="2362"/>
        <v>CJ$13</v>
      </c>
      <c r="CK2005" s="195" t="str">
        <f t="shared" si="2362"/>
        <v>CK$13</v>
      </c>
      <c r="CL2005" s="195" t="str">
        <f t="shared" si="2362"/>
        <v>CL$13</v>
      </c>
    </row>
    <row r="2006" spans="2:90" x14ac:dyDescent="0.4">
      <c r="B2006" s="171" t="s">
        <v>491</v>
      </c>
      <c r="E2006" s="8"/>
      <c r="H2006" s="196"/>
      <c r="I2006" s="197"/>
      <c r="J2006" s="197"/>
      <c r="K2006" s="198"/>
      <c r="L2006" s="198"/>
      <c r="M2006" s="198"/>
      <c r="N2006" s="198"/>
      <c r="O2006" s="198"/>
      <c r="P2006" s="198"/>
      <c r="R2006" s="198"/>
      <c r="S2006" s="186"/>
      <c r="T2006" s="186"/>
      <c r="U2006" s="186"/>
      <c r="V2006" s="186"/>
      <c r="W2006" s="186"/>
      <c r="X2006" s="186"/>
      <c r="Y2006" s="186"/>
      <c r="Z2006" s="186"/>
      <c r="AA2006" s="186"/>
      <c r="AB2006" s="186"/>
      <c r="AC2006" s="186"/>
      <c r="AD2006" s="186"/>
      <c r="AE2006" s="186"/>
      <c r="AF2006" s="186"/>
      <c r="AG2006" s="186"/>
      <c r="AH2006" s="186"/>
      <c r="AI2006" s="186"/>
      <c r="AJ2006" s="186"/>
      <c r="AK2006" s="186"/>
      <c r="AL2006" s="186"/>
      <c r="AM2006" s="186"/>
      <c r="AN2006" s="186"/>
      <c r="AO2006" s="186"/>
      <c r="AP2006" s="186"/>
      <c r="AQ2006" s="186"/>
      <c r="AR2006" s="186"/>
      <c r="AS2006" s="186"/>
      <c r="AT2006" s="186"/>
      <c r="AU2006" s="186"/>
      <c r="AV2006" s="186"/>
      <c r="AW2006" s="186"/>
      <c r="AX2006" s="186"/>
      <c r="AY2006" s="186"/>
      <c r="AZ2006" s="186"/>
      <c r="BA2006" s="186"/>
      <c r="BB2006" s="186"/>
      <c r="BC2006" s="186"/>
      <c r="BD2006" s="186"/>
      <c r="BE2006" s="186"/>
      <c r="BF2006" s="186"/>
      <c r="BG2006" s="186"/>
      <c r="BH2006" s="186"/>
      <c r="BI2006" s="186"/>
      <c r="BJ2006" s="186"/>
      <c r="BK2006" s="186"/>
      <c r="BL2006" s="186"/>
      <c r="BM2006" s="186"/>
      <c r="BN2006" s="186"/>
      <c r="BO2006" s="186"/>
      <c r="BP2006" s="186"/>
      <c r="BQ2006" s="186"/>
      <c r="BR2006" s="186"/>
      <c r="BS2006" s="186"/>
      <c r="BT2006" s="186"/>
      <c r="BU2006" s="186"/>
      <c r="BV2006" s="186"/>
      <c r="BW2006" s="186"/>
      <c r="BX2006" s="186"/>
      <c r="BY2006" s="186"/>
      <c r="BZ2006" s="186"/>
      <c r="CA2006" s="186"/>
      <c r="CB2006" s="186"/>
      <c r="CC2006" s="186"/>
      <c r="CD2006" s="186"/>
      <c r="CE2006" s="186"/>
      <c r="CF2006" s="186"/>
      <c r="CG2006" s="186"/>
      <c r="CH2006" s="186"/>
      <c r="CI2006" s="186"/>
      <c r="CJ2006" s="186"/>
      <c r="CK2006" s="186"/>
      <c r="CL2006" s="186"/>
    </row>
    <row r="2007" spans="2:90" x14ac:dyDescent="0.4">
      <c r="B2007" s="171" t="s">
        <v>505</v>
      </c>
      <c r="E2007" s="8"/>
      <c r="H2007" s="196"/>
      <c r="I2007" s="197"/>
      <c r="J2007" s="197"/>
      <c r="K2007" s="198"/>
      <c r="L2007" s="198"/>
      <c r="M2007" s="198"/>
      <c r="N2007" s="198"/>
      <c r="O2007" s="198"/>
      <c r="P2007" s="198"/>
      <c r="R2007" s="198"/>
      <c r="S2007" s="186"/>
      <c r="T2007" s="186"/>
      <c r="U2007" s="186"/>
      <c r="V2007" s="186"/>
      <c r="W2007" s="186"/>
      <c r="X2007" s="186"/>
      <c r="Y2007" s="186"/>
      <c r="Z2007" s="186"/>
      <c r="AA2007" s="186"/>
      <c r="AB2007" s="186"/>
      <c r="AC2007" s="186"/>
      <c r="AD2007" s="186"/>
      <c r="AE2007" s="186"/>
      <c r="AF2007" s="186"/>
      <c r="AG2007" s="186"/>
      <c r="AH2007" s="186"/>
      <c r="AI2007" s="186"/>
      <c r="AJ2007" s="186"/>
      <c r="AK2007" s="186"/>
      <c r="AL2007" s="186"/>
      <c r="AM2007" s="186"/>
      <c r="AN2007" s="186"/>
      <c r="AO2007" s="186"/>
      <c r="AP2007" s="186"/>
      <c r="AQ2007" s="186"/>
      <c r="AR2007" s="186"/>
      <c r="AS2007" s="186"/>
      <c r="AT2007" s="186"/>
      <c r="AU2007" s="186"/>
      <c r="AV2007" s="186"/>
      <c r="AW2007" s="186"/>
      <c r="AX2007" s="186"/>
      <c r="AY2007" s="186"/>
      <c r="AZ2007" s="186"/>
      <c r="BA2007" s="186"/>
      <c r="BB2007" s="186"/>
      <c r="BC2007" s="186"/>
      <c r="BD2007" s="186"/>
      <c r="BE2007" s="186"/>
      <c r="BF2007" s="186"/>
      <c r="BG2007" s="186"/>
      <c r="BH2007" s="186"/>
      <c r="BI2007" s="186"/>
      <c r="BJ2007" s="186"/>
      <c r="BK2007" s="186"/>
      <c r="BL2007" s="186"/>
      <c r="BM2007" s="186"/>
      <c r="BN2007" s="186"/>
      <c r="BO2007" s="186"/>
      <c r="BP2007" s="186"/>
      <c r="BQ2007" s="186"/>
      <c r="BR2007" s="186"/>
      <c r="BS2007" s="186"/>
      <c r="BT2007" s="186"/>
      <c r="BU2007" s="186"/>
      <c r="BV2007" s="186"/>
      <c r="BW2007" s="186"/>
      <c r="BX2007" s="186"/>
      <c r="BY2007" s="186"/>
      <c r="BZ2007" s="186"/>
      <c r="CA2007" s="186"/>
      <c r="CB2007" s="186"/>
      <c r="CC2007" s="186"/>
      <c r="CD2007" s="186"/>
      <c r="CE2007" s="186"/>
      <c r="CF2007" s="186"/>
      <c r="CG2007" s="186"/>
      <c r="CH2007" s="186"/>
      <c r="CI2007" s="186"/>
      <c r="CJ2007" s="186"/>
      <c r="CK2007" s="186"/>
      <c r="CL2007" s="186"/>
    </row>
    <row r="2008" spans="2:90" x14ac:dyDescent="0.4">
      <c r="B2008" s="171" t="s">
        <v>463</v>
      </c>
      <c r="E2008" s="8"/>
      <c r="H2008" s="196"/>
      <c r="I2008" s="197"/>
      <c r="J2008" s="197"/>
      <c r="K2008" s="198"/>
      <c r="L2008" s="198"/>
      <c r="M2008" s="198"/>
      <c r="N2008" s="198"/>
      <c r="O2008" s="198"/>
      <c r="P2008" s="198"/>
      <c r="R2008" s="198"/>
      <c r="S2008" s="186" t="str">
        <f t="shared" ref="S2008:AX2008" si="2363">S$18</f>
        <v>S$14</v>
      </c>
      <c r="T2008" s="186" t="str">
        <f t="shared" si="2363"/>
        <v>T$14</v>
      </c>
      <c r="U2008" s="186" t="str">
        <f t="shared" si="2363"/>
        <v>U$14</v>
      </c>
      <c r="V2008" s="186" t="str">
        <f t="shared" si="2363"/>
        <v>V$14</v>
      </c>
      <c r="W2008" s="186" t="str">
        <f t="shared" si="2363"/>
        <v>W$14</v>
      </c>
      <c r="X2008" s="186" t="str">
        <f t="shared" si="2363"/>
        <v>X$14</v>
      </c>
      <c r="Y2008" s="186" t="str">
        <f t="shared" si="2363"/>
        <v>Y$14</v>
      </c>
      <c r="Z2008" s="186" t="str">
        <f t="shared" si="2363"/>
        <v>Z$14</v>
      </c>
      <c r="AA2008" s="186" t="str">
        <f t="shared" si="2363"/>
        <v>AA$14</v>
      </c>
      <c r="AB2008" s="186" t="str">
        <f t="shared" si="2363"/>
        <v>AB$14</v>
      </c>
      <c r="AC2008" s="186" t="str">
        <f t="shared" si="2363"/>
        <v>AC$14</v>
      </c>
      <c r="AD2008" s="186" t="str">
        <f t="shared" si="2363"/>
        <v>AD$14</v>
      </c>
      <c r="AE2008" s="186" t="str">
        <f t="shared" si="2363"/>
        <v>AE$14</v>
      </c>
      <c r="AF2008" s="186" t="str">
        <f t="shared" si="2363"/>
        <v>AF$14</v>
      </c>
      <c r="AG2008" s="186" t="str">
        <f t="shared" si="2363"/>
        <v>AG$14</v>
      </c>
      <c r="AH2008" s="186" t="str">
        <f t="shared" si="2363"/>
        <v>AH$14</v>
      </c>
      <c r="AI2008" s="186" t="str">
        <f t="shared" si="2363"/>
        <v>AI$14</v>
      </c>
      <c r="AJ2008" s="186" t="str">
        <f t="shared" si="2363"/>
        <v>AJ$14</v>
      </c>
      <c r="AK2008" s="186" t="str">
        <f t="shared" si="2363"/>
        <v>AK$14</v>
      </c>
      <c r="AL2008" s="186" t="str">
        <f t="shared" si="2363"/>
        <v>AL$14</v>
      </c>
      <c r="AM2008" s="186" t="str">
        <f t="shared" si="2363"/>
        <v>AM$14</v>
      </c>
      <c r="AN2008" s="186" t="str">
        <f t="shared" si="2363"/>
        <v>AN$14</v>
      </c>
      <c r="AO2008" s="186" t="str">
        <f t="shared" si="2363"/>
        <v>AO$14</v>
      </c>
      <c r="AP2008" s="186" t="str">
        <f t="shared" si="2363"/>
        <v>AP$14</v>
      </c>
      <c r="AQ2008" s="186" t="str">
        <f t="shared" si="2363"/>
        <v>AQ$14</v>
      </c>
      <c r="AR2008" s="186" t="str">
        <f t="shared" si="2363"/>
        <v>AR$14</v>
      </c>
      <c r="AS2008" s="186" t="str">
        <f t="shared" si="2363"/>
        <v>AS$14</v>
      </c>
      <c r="AT2008" s="186" t="str">
        <f t="shared" si="2363"/>
        <v>AT$14</v>
      </c>
      <c r="AU2008" s="186" t="str">
        <f t="shared" si="2363"/>
        <v>AU$14</v>
      </c>
      <c r="AV2008" s="186" t="str">
        <f t="shared" si="2363"/>
        <v>AV$14</v>
      </c>
      <c r="AW2008" s="186" t="str">
        <f t="shared" si="2363"/>
        <v>AW$14</v>
      </c>
      <c r="AX2008" s="186" t="str">
        <f t="shared" si="2363"/>
        <v>AX$14</v>
      </c>
      <c r="AY2008" s="186" t="str">
        <f t="shared" ref="AY2008:CD2008" si="2364">AY$18</f>
        <v>AY$14</v>
      </c>
      <c r="AZ2008" s="186" t="str">
        <f t="shared" si="2364"/>
        <v>AZ$14</v>
      </c>
      <c r="BA2008" s="186" t="str">
        <f t="shared" si="2364"/>
        <v>BA$14</v>
      </c>
      <c r="BB2008" s="186" t="str">
        <f t="shared" si="2364"/>
        <v>BB$14</v>
      </c>
      <c r="BC2008" s="186" t="str">
        <f t="shared" si="2364"/>
        <v>BC$14</v>
      </c>
      <c r="BD2008" s="186" t="str">
        <f t="shared" si="2364"/>
        <v>BD$14</v>
      </c>
      <c r="BE2008" s="186" t="str">
        <f t="shared" si="2364"/>
        <v>BE$14</v>
      </c>
      <c r="BF2008" s="186" t="str">
        <f t="shared" si="2364"/>
        <v>BF$14</v>
      </c>
      <c r="BG2008" s="186" t="str">
        <f t="shared" si="2364"/>
        <v>BG$14</v>
      </c>
      <c r="BH2008" s="186" t="str">
        <f t="shared" si="2364"/>
        <v>BH$14</v>
      </c>
      <c r="BI2008" s="186" t="str">
        <f t="shared" si="2364"/>
        <v>BI$14</v>
      </c>
      <c r="BJ2008" s="186" t="str">
        <f t="shared" si="2364"/>
        <v>BJ$14</v>
      </c>
      <c r="BK2008" s="186" t="str">
        <f t="shared" si="2364"/>
        <v>BK$14</v>
      </c>
      <c r="BL2008" s="186" t="str">
        <f t="shared" si="2364"/>
        <v>BL$14</v>
      </c>
      <c r="BM2008" s="186" t="str">
        <f t="shared" si="2364"/>
        <v>BM$14</v>
      </c>
      <c r="BN2008" s="186" t="str">
        <f t="shared" si="2364"/>
        <v>BN$14</v>
      </c>
      <c r="BO2008" s="186" t="str">
        <f t="shared" si="2364"/>
        <v>BO$14</v>
      </c>
      <c r="BP2008" s="186" t="str">
        <f t="shared" si="2364"/>
        <v>BP$14</v>
      </c>
      <c r="BQ2008" s="186" t="str">
        <f t="shared" si="2364"/>
        <v>BQ$14</v>
      </c>
      <c r="BR2008" s="186" t="str">
        <f t="shared" si="2364"/>
        <v>BR$14</v>
      </c>
      <c r="BS2008" s="186" t="str">
        <f t="shared" si="2364"/>
        <v>BS$14</v>
      </c>
      <c r="BT2008" s="186" t="str">
        <f t="shared" si="2364"/>
        <v>BT$14</v>
      </c>
      <c r="BU2008" s="186" t="str">
        <f t="shared" si="2364"/>
        <v>BU$14</v>
      </c>
      <c r="BV2008" s="186" t="str">
        <f t="shared" si="2364"/>
        <v>BV$14</v>
      </c>
      <c r="BW2008" s="186" t="str">
        <f t="shared" si="2364"/>
        <v>BW$14</v>
      </c>
      <c r="BX2008" s="186" t="str">
        <f t="shared" si="2364"/>
        <v>BX$14</v>
      </c>
      <c r="BY2008" s="186" t="str">
        <f t="shared" si="2364"/>
        <v>BY$14</v>
      </c>
      <c r="BZ2008" s="186" t="str">
        <f t="shared" si="2364"/>
        <v>BZ$14</v>
      </c>
      <c r="CA2008" s="186" t="str">
        <f t="shared" si="2364"/>
        <v>CA$14</v>
      </c>
      <c r="CB2008" s="186" t="str">
        <f t="shared" si="2364"/>
        <v>CB$14</v>
      </c>
      <c r="CC2008" s="186" t="str">
        <f t="shared" si="2364"/>
        <v>CC$14</v>
      </c>
      <c r="CD2008" s="186" t="str">
        <f t="shared" si="2364"/>
        <v>CD$14</v>
      </c>
      <c r="CE2008" s="186" t="str">
        <f t="shared" ref="CE2008:CL2008" si="2365">CE$18</f>
        <v>CE$14</v>
      </c>
      <c r="CF2008" s="186" t="str">
        <f t="shared" si="2365"/>
        <v>CF$14</v>
      </c>
      <c r="CG2008" s="186" t="str">
        <f t="shared" si="2365"/>
        <v>CG$14</v>
      </c>
      <c r="CH2008" s="186" t="str">
        <f t="shared" si="2365"/>
        <v>CH$14</v>
      </c>
      <c r="CI2008" s="186" t="str">
        <f t="shared" si="2365"/>
        <v>CI$14</v>
      </c>
      <c r="CJ2008" s="186" t="str">
        <f t="shared" si="2365"/>
        <v>CJ$14</v>
      </c>
      <c r="CK2008" s="186" t="str">
        <f t="shared" si="2365"/>
        <v>CK$14</v>
      </c>
      <c r="CL2008" s="186" t="str">
        <f t="shared" si="2365"/>
        <v>CL$14</v>
      </c>
    </row>
    <row r="2009" spans="2:90" x14ac:dyDescent="0.4">
      <c r="B2009" s="171" t="s">
        <v>464</v>
      </c>
      <c r="E2009" s="8"/>
      <c r="H2009" s="196"/>
      <c r="I2009" s="197"/>
      <c r="J2009" s="197"/>
      <c r="K2009" s="198"/>
      <c r="L2009" s="198"/>
      <c r="M2009" s="198"/>
      <c r="N2009" s="198"/>
      <c r="O2009" s="198"/>
      <c r="P2009" s="198"/>
      <c r="R2009" s="198"/>
      <c r="S2009" s="186" t="str">
        <f t="shared" ref="S2009:AX2009" si="2366">S$19</f>
        <v>S$15</v>
      </c>
      <c r="T2009" s="186" t="str">
        <f t="shared" si="2366"/>
        <v>T$15</v>
      </c>
      <c r="U2009" s="186" t="str">
        <f t="shared" si="2366"/>
        <v>U$15</v>
      </c>
      <c r="V2009" s="186" t="str">
        <f t="shared" si="2366"/>
        <v>V$15</v>
      </c>
      <c r="W2009" s="186" t="str">
        <f t="shared" si="2366"/>
        <v>W$15</v>
      </c>
      <c r="X2009" s="186" t="str">
        <f t="shared" si="2366"/>
        <v>X$15</v>
      </c>
      <c r="Y2009" s="186" t="str">
        <f t="shared" si="2366"/>
        <v>Y$15</v>
      </c>
      <c r="Z2009" s="186" t="str">
        <f t="shared" si="2366"/>
        <v>Z$15</v>
      </c>
      <c r="AA2009" s="186" t="str">
        <f t="shared" si="2366"/>
        <v>AA$15</v>
      </c>
      <c r="AB2009" s="186" t="str">
        <f t="shared" si="2366"/>
        <v>AB$15</v>
      </c>
      <c r="AC2009" s="186" t="str">
        <f t="shared" si="2366"/>
        <v>AC$15</v>
      </c>
      <c r="AD2009" s="186" t="str">
        <f t="shared" si="2366"/>
        <v>AD$15</v>
      </c>
      <c r="AE2009" s="186" t="str">
        <f t="shared" si="2366"/>
        <v>AE$15</v>
      </c>
      <c r="AF2009" s="186" t="str">
        <f t="shared" si="2366"/>
        <v>AF$15</v>
      </c>
      <c r="AG2009" s="186" t="str">
        <f t="shared" si="2366"/>
        <v>AG$15</v>
      </c>
      <c r="AH2009" s="186" t="str">
        <f t="shared" si="2366"/>
        <v>AH$15</v>
      </c>
      <c r="AI2009" s="186" t="str">
        <f t="shared" si="2366"/>
        <v>AI$15</v>
      </c>
      <c r="AJ2009" s="186" t="str">
        <f t="shared" si="2366"/>
        <v>AJ$15</v>
      </c>
      <c r="AK2009" s="186" t="str">
        <f t="shared" si="2366"/>
        <v>AK$15</v>
      </c>
      <c r="AL2009" s="186" t="str">
        <f t="shared" si="2366"/>
        <v>AL$15</v>
      </c>
      <c r="AM2009" s="186" t="str">
        <f t="shared" si="2366"/>
        <v>AM$15</v>
      </c>
      <c r="AN2009" s="186" t="str">
        <f t="shared" si="2366"/>
        <v>AN$15</v>
      </c>
      <c r="AO2009" s="186" t="str">
        <f t="shared" si="2366"/>
        <v>AO$15</v>
      </c>
      <c r="AP2009" s="186" t="str">
        <f t="shared" si="2366"/>
        <v>AP$15</v>
      </c>
      <c r="AQ2009" s="186" t="str">
        <f t="shared" si="2366"/>
        <v>AQ$15</v>
      </c>
      <c r="AR2009" s="186" t="str">
        <f t="shared" si="2366"/>
        <v>AR$15</v>
      </c>
      <c r="AS2009" s="186" t="str">
        <f t="shared" si="2366"/>
        <v>AS$15</v>
      </c>
      <c r="AT2009" s="186" t="str">
        <f t="shared" si="2366"/>
        <v>AT$15</v>
      </c>
      <c r="AU2009" s="186" t="str">
        <f t="shared" si="2366"/>
        <v>AU$15</v>
      </c>
      <c r="AV2009" s="186" t="str">
        <f t="shared" si="2366"/>
        <v>AV$15</v>
      </c>
      <c r="AW2009" s="186" t="str">
        <f t="shared" si="2366"/>
        <v>AW$15</v>
      </c>
      <c r="AX2009" s="186" t="str">
        <f t="shared" si="2366"/>
        <v>AX$15</v>
      </c>
      <c r="AY2009" s="186" t="str">
        <f t="shared" ref="AY2009:CD2009" si="2367">AY$19</f>
        <v>AY$15</v>
      </c>
      <c r="AZ2009" s="186" t="str">
        <f t="shared" si="2367"/>
        <v>AZ$15</v>
      </c>
      <c r="BA2009" s="186" t="str">
        <f t="shared" si="2367"/>
        <v>BA$15</v>
      </c>
      <c r="BB2009" s="186" t="str">
        <f t="shared" si="2367"/>
        <v>BB$15</v>
      </c>
      <c r="BC2009" s="186" t="str">
        <f t="shared" si="2367"/>
        <v>BC$15</v>
      </c>
      <c r="BD2009" s="186" t="str">
        <f t="shared" si="2367"/>
        <v>BD$15</v>
      </c>
      <c r="BE2009" s="186" t="str">
        <f t="shared" si="2367"/>
        <v>BE$15</v>
      </c>
      <c r="BF2009" s="186" t="str">
        <f t="shared" si="2367"/>
        <v>BF$15</v>
      </c>
      <c r="BG2009" s="186" t="str">
        <f t="shared" si="2367"/>
        <v>BG$15</v>
      </c>
      <c r="BH2009" s="186" t="str">
        <f t="shared" si="2367"/>
        <v>BH$15</v>
      </c>
      <c r="BI2009" s="186" t="str">
        <f t="shared" si="2367"/>
        <v>BI$15</v>
      </c>
      <c r="BJ2009" s="186" t="str">
        <f t="shared" si="2367"/>
        <v>BJ$15</v>
      </c>
      <c r="BK2009" s="186" t="str">
        <f t="shared" si="2367"/>
        <v>BK$15</v>
      </c>
      <c r="BL2009" s="186" t="str">
        <f t="shared" si="2367"/>
        <v>BL$15</v>
      </c>
      <c r="BM2009" s="186" t="str">
        <f t="shared" si="2367"/>
        <v>BM$15</v>
      </c>
      <c r="BN2009" s="186" t="str">
        <f t="shared" si="2367"/>
        <v>BN$15</v>
      </c>
      <c r="BO2009" s="186" t="str">
        <f t="shared" si="2367"/>
        <v>BO$15</v>
      </c>
      <c r="BP2009" s="186" t="str">
        <f t="shared" si="2367"/>
        <v>BP$15</v>
      </c>
      <c r="BQ2009" s="186" t="str">
        <f t="shared" si="2367"/>
        <v>BQ$15</v>
      </c>
      <c r="BR2009" s="186" t="str">
        <f t="shared" si="2367"/>
        <v>BR$15</v>
      </c>
      <c r="BS2009" s="186" t="str">
        <f t="shared" si="2367"/>
        <v>BS$15</v>
      </c>
      <c r="BT2009" s="186" t="str">
        <f t="shared" si="2367"/>
        <v>BT$15</v>
      </c>
      <c r="BU2009" s="186" t="str">
        <f t="shared" si="2367"/>
        <v>BU$15</v>
      </c>
      <c r="BV2009" s="186" t="str">
        <f t="shared" si="2367"/>
        <v>BV$15</v>
      </c>
      <c r="BW2009" s="186" t="str">
        <f t="shared" si="2367"/>
        <v>BW$15</v>
      </c>
      <c r="BX2009" s="186" t="str">
        <f t="shared" si="2367"/>
        <v>BX$15</v>
      </c>
      <c r="BY2009" s="186" t="str">
        <f t="shared" si="2367"/>
        <v>BY$15</v>
      </c>
      <c r="BZ2009" s="186" t="str">
        <f t="shared" si="2367"/>
        <v>BZ$15</v>
      </c>
      <c r="CA2009" s="186" t="str">
        <f t="shared" si="2367"/>
        <v>CA$15</v>
      </c>
      <c r="CB2009" s="186" t="str">
        <f t="shared" si="2367"/>
        <v>CB$15</v>
      </c>
      <c r="CC2009" s="186" t="str">
        <f t="shared" si="2367"/>
        <v>CC$15</v>
      </c>
      <c r="CD2009" s="186" t="str">
        <f t="shared" si="2367"/>
        <v>CD$15</v>
      </c>
      <c r="CE2009" s="186" t="str">
        <f t="shared" ref="CE2009:CL2009" si="2368">CE$19</f>
        <v>CE$15</v>
      </c>
      <c r="CF2009" s="186" t="str">
        <f t="shared" si="2368"/>
        <v>CF$15</v>
      </c>
      <c r="CG2009" s="186" t="str">
        <f t="shared" si="2368"/>
        <v>CG$15</v>
      </c>
      <c r="CH2009" s="186" t="str">
        <f t="shared" si="2368"/>
        <v>CH$15</v>
      </c>
      <c r="CI2009" s="186" t="str">
        <f t="shared" si="2368"/>
        <v>CI$15</v>
      </c>
      <c r="CJ2009" s="186" t="str">
        <f t="shared" si="2368"/>
        <v>CJ$15</v>
      </c>
      <c r="CK2009" s="186" t="str">
        <f t="shared" si="2368"/>
        <v>CK$15</v>
      </c>
      <c r="CL2009" s="186" t="str">
        <f t="shared" si="2368"/>
        <v>CL$15</v>
      </c>
    </row>
    <row r="2010" spans="2:90" x14ac:dyDescent="0.4">
      <c r="B2010" s="66" t="s">
        <v>253</v>
      </c>
      <c r="C2010" s="31"/>
      <c r="D2010" t="s">
        <v>760</v>
      </c>
      <c r="E2010" s="8" t="str">
        <f t="shared" ref="E2010:E2063" si="2369">ROW()&amp;" "&amp;D2010</f>
        <v>2010 FAINTR-S</v>
      </c>
      <c r="F2010" t="s">
        <v>446</v>
      </c>
      <c r="G2010" s="31" t="s">
        <v>81</v>
      </c>
      <c r="H2010" s="22"/>
      <c r="I2010" s="287"/>
      <c r="J2010" s="287"/>
      <c r="K2010" s="22"/>
      <c r="L2010" s="22"/>
      <c r="M2010" s="22"/>
      <c r="N2010" s="22"/>
      <c r="O2010" s="22"/>
      <c r="P2010" s="22"/>
      <c r="R2010" s="66"/>
      <c r="S2010" s="288"/>
      <c r="T2010" s="288"/>
      <c r="U2010" s="288"/>
      <c r="V2010" s="288"/>
      <c r="W2010" s="288"/>
      <c r="X2010" s="288"/>
      <c r="Y2010" s="288"/>
      <c r="Z2010" s="288"/>
      <c r="AA2010" s="288"/>
      <c r="AB2010" s="288"/>
      <c r="AC2010" s="288"/>
      <c r="AD2010" s="288"/>
      <c r="AE2010" s="288"/>
      <c r="AF2010" s="288"/>
      <c r="AG2010" s="288"/>
      <c r="AH2010" s="288"/>
      <c r="AI2010" s="288"/>
      <c r="AJ2010" s="288"/>
      <c r="AK2010" s="288"/>
      <c r="AL2010" s="288"/>
      <c r="AM2010" s="288"/>
      <c r="AN2010" s="288"/>
      <c r="AO2010" s="288"/>
      <c r="AP2010" s="288"/>
      <c r="AQ2010" s="288"/>
      <c r="AR2010" s="288"/>
      <c r="AS2010" s="288"/>
      <c r="AT2010" s="288"/>
      <c r="AU2010" s="288"/>
      <c r="AV2010" s="288"/>
      <c r="AW2010" s="288"/>
      <c r="AX2010" s="288"/>
      <c r="AY2010" s="288"/>
      <c r="AZ2010" s="288"/>
      <c r="BA2010" s="288"/>
      <c r="BB2010" s="288"/>
      <c r="BC2010" s="288"/>
      <c r="BD2010" s="288"/>
      <c r="BE2010" s="288"/>
      <c r="BF2010" s="288"/>
      <c r="BG2010" s="288"/>
      <c r="BH2010" s="288"/>
      <c r="BI2010" s="288"/>
      <c r="BJ2010" s="288"/>
      <c r="BK2010" s="288"/>
      <c r="BL2010" s="288"/>
      <c r="BM2010" s="288"/>
      <c r="BN2010" s="288"/>
      <c r="BO2010" s="288"/>
      <c r="BP2010" s="288"/>
      <c r="BQ2010" s="288"/>
      <c r="BR2010" s="288"/>
      <c r="BS2010" s="288"/>
      <c r="BT2010" s="288"/>
      <c r="BU2010" s="288"/>
      <c r="BV2010" s="288"/>
      <c r="BW2010" s="288"/>
      <c r="BX2010" s="288"/>
      <c r="BY2010" s="288"/>
      <c r="BZ2010" s="288"/>
      <c r="CA2010" s="288"/>
      <c r="CB2010" s="288"/>
      <c r="CC2010" s="288"/>
      <c r="CD2010" s="288"/>
      <c r="CE2010" s="288"/>
      <c r="CF2010" s="288"/>
      <c r="CG2010" s="288"/>
      <c r="CH2010" s="288"/>
      <c r="CI2010" s="288"/>
      <c r="CJ2010" s="288"/>
      <c r="CK2010" s="288"/>
      <c r="CL2010" s="288"/>
    </row>
    <row r="2011" spans="2:90" x14ac:dyDescent="0.4">
      <c r="B2011" s="126" t="str">
        <f>"Assumptions - "&amp;B2010</f>
        <v>Assumptions - Revenue driven intangible assets:</v>
      </c>
      <c r="D2011" t="s">
        <v>760</v>
      </c>
      <c r="E2011" s="8" t="str">
        <f t="shared" ref="E2011" si="2370">ROW()&amp;" "&amp;D2011</f>
        <v>2011 FAINTR-S</v>
      </c>
      <c r="G2011" s="8" t="str">
        <f>E2011</f>
        <v>2011 FAINTR-S</v>
      </c>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2:90" x14ac:dyDescent="0.4">
      <c r="B2012" s="141" t="s">
        <v>206</v>
      </c>
      <c r="C2012" s="8"/>
      <c r="D2012" t="s">
        <v>760</v>
      </c>
      <c r="E2012" s="8" t="str">
        <f t="shared" si="2369"/>
        <v>2012 FAINTR-S</v>
      </c>
      <c r="G2012" s="8" t="str">
        <f>E2012</f>
        <v>2012 FAINTR-S</v>
      </c>
      <c r="H2012" s="57">
        <v>5</v>
      </c>
      <c r="S2012" s="72"/>
      <c r="T2012" s="72"/>
      <c r="U2012" s="72"/>
      <c r="V2012" s="72"/>
      <c r="W2012" s="72"/>
      <c r="X2012" s="72"/>
      <c r="Y2012" s="72"/>
      <c r="Z2012" s="72"/>
      <c r="AA2012" s="72"/>
      <c r="AB2012" s="72"/>
      <c r="AC2012" s="72"/>
      <c r="AD2012" s="72"/>
      <c r="AE2012" s="72"/>
      <c r="AF2012" s="72"/>
      <c r="AG2012" s="72"/>
      <c r="AH2012" s="72"/>
      <c r="AI2012" s="72"/>
      <c r="AJ2012" s="72"/>
      <c r="AK2012" s="72"/>
      <c r="AL2012" s="72"/>
      <c r="AM2012" s="72"/>
      <c r="AN2012" s="72"/>
      <c r="AO2012" s="72"/>
      <c r="AP2012" s="72"/>
      <c r="AQ2012" s="72"/>
      <c r="AR2012" s="72"/>
      <c r="AS2012" s="72"/>
      <c r="AT2012" s="72"/>
      <c r="AU2012" s="72"/>
      <c r="AV2012" s="72"/>
      <c r="AW2012" s="72"/>
      <c r="AX2012" s="72"/>
      <c r="AY2012" s="72"/>
      <c r="AZ2012" s="72"/>
      <c r="BA2012" s="72"/>
      <c r="BB2012" s="72"/>
      <c r="BC2012" s="72"/>
      <c r="BD2012" s="72"/>
      <c r="BE2012" s="72"/>
      <c r="BF2012" s="72"/>
      <c r="BG2012" s="72"/>
      <c r="BH2012" s="72"/>
      <c r="BI2012" s="72"/>
      <c r="BJ2012" s="72"/>
      <c r="BK2012" s="72"/>
      <c r="BL2012" s="72"/>
      <c r="BM2012" s="72"/>
      <c r="BN2012" s="72"/>
      <c r="BO2012" s="72"/>
      <c r="BP2012" s="72"/>
      <c r="BQ2012" s="72"/>
      <c r="BR2012" s="72"/>
      <c r="BS2012" s="72"/>
      <c r="BT2012" s="72"/>
      <c r="BU2012" s="72"/>
      <c r="BV2012" s="72"/>
      <c r="BW2012" s="72"/>
      <c r="BX2012" s="72"/>
      <c r="BY2012" s="72"/>
      <c r="BZ2012" s="72"/>
      <c r="CA2012" s="72"/>
      <c r="CB2012" s="72"/>
      <c r="CC2012" s="72"/>
      <c r="CD2012" s="72"/>
      <c r="CE2012" s="72"/>
      <c r="CF2012" s="72"/>
      <c r="CG2012" s="72"/>
      <c r="CH2012" s="72"/>
      <c r="CI2012" s="72"/>
      <c r="CJ2012" s="72"/>
      <c r="CK2012" s="72"/>
      <c r="CL2012" s="72"/>
    </row>
    <row r="2013" spans="2:90" x14ac:dyDescent="0.4">
      <c r="B2013" s="141" t="s">
        <v>207</v>
      </c>
      <c r="C2013" s="8"/>
      <c r="D2013" t="s">
        <v>760</v>
      </c>
      <c r="E2013" s="8" t="str">
        <f t="shared" si="2369"/>
        <v>2013 FAINTR-S</v>
      </c>
      <c r="G2013" s="8" t="str">
        <f>E2013</f>
        <v>2013 FAINTR-S</v>
      </c>
      <c r="H2013" s="57">
        <v>0</v>
      </c>
      <c r="S2013" s="72"/>
      <c r="T2013" s="72"/>
      <c r="U2013" s="72"/>
      <c r="V2013" s="72"/>
      <c r="W2013" s="72"/>
      <c r="X2013" s="72"/>
      <c r="Y2013" s="72"/>
      <c r="Z2013" s="72"/>
      <c r="AA2013" s="72"/>
      <c r="AB2013" s="72"/>
      <c r="AC2013" s="72"/>
      <c r="AD2013" s="72"/>
      <c r="AE2013" s="72"/>
      <c r="AF2013" s="72"/>
      <c r="AG2013" s="72"/>
      <c r="AH2013" s="72"/>
      <c r="AI2013" s="72"/>
      <c r="AJ2013" s="72"/>
      <c r="AK2013" s="72"/>
      <c r="AL2013" s="72"/>
      <c r="AM2013" s="72"/>
      <c r="AN2013" s="72"/>
      <c r="AO2013" s="72"/>
      <c r="AP2013" s="72"/>
      <c r="AQ2013" s="72"/>
      <c r="AR2013" s="72"/>
      <c r="AS2013" s="72"/>
      <c r="AT2013" s="72"/>
      <c r="AU2013" s="72"/>
      <c r="AV2013" s="72"/>
      <c r="AW2013" s="72"/>
      <c r="AX2013" s="72"/>
      <c r="AY2013" s="72"/>
      <c r="AZ2013" s="72"/>
      <c r="BA2013" s="72"/>
      <c r="BB2013" s="72"/>
      <c r="BC2013" s="72"/>
      <c r="BD2013" s="72"/>
      <c r="BE2013" s="72"/>
      <c r="BF2013" s="72"/>
      <c r="BG2013" s="72"/>
      <c r="BH2013" s="72"/>
      <c r="BI2013" s="72"/>
      <c r="BJ2013" s="72"/>
      <c r="BK2013" s="72"/>
      <c r="BL2013" s="72"/>
      <c r="BM2013" s="72"/>
      <c r="BN2013" s="72"/>
      <c r="BO2013" s="72"/>
      <c r="BP2013" s="72"/>
      <c r="BQ2013" s="72"/>
      <c r="BR2013" s="72"/>
      <c r="BS2013" s="72"/>
      <c r="BT2013" s="72"/>
      <c r="BU2013" s="72"/>
      <c r="BV2013" s="72"/>
      <c r="BW2013" s="72"/>
      <c r="BX2013" s="72"/>
      <c r="BY2013" s="72"/>
      <c r="BZ2013" s="72"/>
      <c r="CA2013" s="72"/>
      <c r="CB2013" s="72"/>
      <c r="CC2013" s="72"/>
      <c r="CD2013" s="72"/>
      <c r="CE2013" s="72"/>
      <c r="CF2013" s="72"/>
      <c r="CG2013" s="72"/>
      <c r="CH2013" s="72"/>
      <c r="CI2013" s="72"/>
      <c r="CJ2013" s="72"/>
      <c r="CK2013" s="72"/>
      <c r="CL2013" s="72"/>
    </row>
    <row r="2014" spans="2:90" x14ac:dyDescent="0.4">
      <c r="C2014" s="8"/>
      <c r="D2014" t="s">
        <v>760</v>
      </c>
      <c r="E2014" s="8" t="str">
        <f t="shared" si="2369"/>
        <v>2014 FAINTR-S</v>
      </c>
      <c r="G2014" s="8"/>
      <c r="S2014" s="72"/>
      <c r="T2014" s="72"/>
      <c r="U2014" s="72"/>
      <c r="V2014" s="72"/>
      <c r="W2014" s="72"/>
      <c r="X2014" s="72"/>
      <c r="Y2014" s="72"/>
      <c r="Z2014" s="72"/>
      <c r="AA2014" s="72"/>
      <c r="AB2014" s="72"/>
      <c r="AC2014" s="72"/>
      <c r="AD2014" s="72"/>
      <c r="AE2014" s="72"/>
      <c r="AF2014" s="72"/>
      <c r="AG2014" s="72"/>
      <c r="AH2014" s="72"/>
      <c r="AI2014" s="72"/>
      <c r="AJ2014" s="72"/>
      <c r="AK2014" s="72"/>
      <c r="AL2014" s="72"/>
      <c r="AM2014" s="72"/>
      <c r="AN2014" s="72"/>
      <c r="AO2014" s="72"/>
      <c r="AP2014" s="72"/>
      <c r="AQ2014" s="72"/>
      <c r="AR2014" s="72"/>
      <c r="AS2014" s="72"/>
      <c r="AT2014" s="72"/>
      <c r="AU2014" s="72"/>
      <c r="AV2014" s="72"/>
      <c r="AW2014" s="72"/>
      <c r="AX2014" s="72"/>
      <c r="AY2014" s="72"/>
      <c r="AZ2014" s="72"/>
      <c r="BA2014" s="72"/>
      <c r="BB2014" s="72"/>
      <c r="BC2014" s="72"/>
      <c r="BD2014" s="72"/>
      <c r="BE2014" s="72"/>
      <c r="BF2014" s="72"/>
      <c r="BG2014" s="72"/>
      <c r="BH2014" s="72"/>
      <c r="BI2014" s="72"/>
      <c r="BJ2014" s="72"/>
      <c r="BK2014" s="72"/>
      <c r="BL2014" s="72"/>
      <c r="BM2014" s="72"/>
      <c r="BN2014" s="72"/>
      <c r="BO2014" s="72"/>
      <c r="BP2014" s="72"/>
      <c r="BQ2014" s="72"/>
      <c r="BR2014" s="72"/>
      <c r="BS2014" s="72"/>
      <c r="BT2014" s="72"/>
      <c r="BU2014" s="72"/>
      <c r="BV2014" s="72"/>
      <c r="BW2014" s="72"/>
      <c r="BX2014" s="72"/>
      <c r="BY2014" s="72"/>
      <c r="BZ2014" s="72"/>
      <c r="CA2014" s="72"/>
      <c r="CB2014" s="72"/>
      <c r="CC2014" s="72"/>
      <c r="CD2014" s="72"/>
      <c r="CE2014" s="72"/>
      <c r="CF2014" s="72"/>
      <c r="CG2014" s="72"/>
      <c r="CH2014" s="72"/>
      <c r="CI2014" s="72"/>
      <c r="CJ2014" s="72"/>
      <c r="CK2014" s="72"/>
      <c r="CL2014" s="72"/>
    </row>
    <row r="2015" spans="2:90" x14ac:dyDescent="0.4">
      <c r="B2015" s="95" t="str">
        <f>B2017&amp;":"</f>
        <v>Investment in intangibles - Revenue driven intangible assets:</v>
      </c>
      <c r="C2015" s="8"/>
      <c r="D2015" t="s">
        <v>760</v>
      </c>
      <c r="E2015" s="8" t="str">
        <f t="shared" ref="E2015" si="2371">ROW()&amp;" "&amp;D2015</f>
        <v>2015 FAINTR-S</v>
      </c>
      <c r="G2015" s="8"/>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row>
    <row r="2016" spans="2:90" x14ac:dyDescent="0.4">
      <c r="B2016" s="141" t="s">
        <v>727</v>
      </c>
      <c r="C2016" s="8"/>
      <c r="D2016" t="s">
        <v>760</v>
      </c>
      <c r="E2016" s="8" t="str">
        <f t="shared" si="2369"/>
        <v>2016 FAINTR-S</v>
      </c>
      <c r="G2016" s="8" t="str">
        <f>E2016</f>
        <v>2016 FAINTR-S</v>
      </c>
      <c r="K2016" s="18">
        <v>10</v>
      </c>
      <c r="L2016" s="18">
        <v>10</v>
      </c>
      <c r="M2016" s="18">
        <v>10</v>
      </c>
      <c r="N2016" s="18">
        <v>10</v>
      </c>
      <c r="O2016" s="18">
        <v>10</v>
      </c>
      <c r="P2016" s="18">
        <v>10</v>
      </c>
      <c r="S2016" s="143" cm="1">
        <f t="array" ref="S2016">INDEX($K:$Q,ROW(),MATCH(S$3,$K$2:$Q$2,0))</f>
        <v>10</v>
      </c>
      <c r="T2016" s="143" cm="1">
        <f t="array" ref="T2016">INDEX($K:$Q,ROW(),MATCH(T$3,$K$2:$Q$2,0))</f>
        <v>10</v>
      </c>
      <c r="U2016" s="143" cm="1">
        <f t="array" ref="U2016">INDEX($K:$Q,ROW(),MATCH(U$3,$K$2:$Q$2,0))</f>
        <v>10</v>
      </c>
      <c r="V2016" s="143" cm="1">
        <f t="array" ref="V2016">INDEX($K:$Q,ROW(),MATCH(V$3,$K$2:$Q$2,0))</f>
        <v>10</v>
      </c>
      <c r="W2016" s="143" cm="1">
        <f t="array" ref="W2016">INDEX($K:$Q,ROW(),MATCH(W$3,$K$2:$Q$2,0))</f>
        <v>10</v>
      </c>
      <c r="X2016" s="143" cm="1">
        <f t="array" ref="X2016">INDEX($K:$Q,ROW(),MATCH(X$3,$K$2:$Q$2,0))</f>
        <v>10</v>
      </c>
      <c r="Y2016" s="143" cm="1">
        <f t="array" ref="Y2016">INDEX($K:$Q,ROW(),MATCH(Y$3,$K$2:$Q$2,0))</f>
        <v>10</v>
      </c>
      <c r="Z2016" s="143" cm="1">
        <f t="array" ref="Z2016">INDEX($K:$Q,ROW(),MATCH(Z$3,$K$2:$Q$2,0))</f>
        <v>10</v>
      </c>
      <c r="AA2016" s="143" cm="1">
        <f t="array" ref="AA2016">INDEX($K:$Q,ROW(),MATCH(AA$3,$K$2:$Q$2,0))</f>
        <v>10</v>
      </c>
      <c r="AB2016" s="143" cm="1">
        <f t="array" ref="AB2016">INDEX($K:$Q,ROW(),MATCH(AB$3,$K$2:$Q$2,0))</f>
        <v>10</v>
      </c>
      <c r="AC2016" s="143" cm="1">
        <f t="array" ref="AC2016">INDEX($K:$Q,ROW(),MATCH(AC$3,$K$2:$Q$2,0))</f>
        <v>10</v>
      </c>
      <c r="AD2016" s="143" cm="1">
        <f t="array" ref="AD2016">INDEX($K:$Q,ROW(),MATCH(AD$3,$K$2:$Q$2,0))</f>
        <v>10</v>
      </c>
      <c r="AE2016" s="143" cm="1">
        <f t="array" ref="AE2016">INDEX($K:$Q,ROW(),MATCH(AE$3,$K$2:$Q$2,0))</f>
        <v>10</v>
      </c>
      <c r="AF2016" s="143" cm="1">
        <f t="array" ref="AF2016">INDEX($K:$Q,ROW(),MATCH(AF$3,$K$2:$Q$2,0))</f>
        <v>10</v>
      </c>
      <c r="AG2016" s="143" cm="1">
        <f t="array" ref="AG2016">INDEX($K:$Q,ROW(),MATCH(AG$3,$K$2:$Q$2,0))</f>
        <v>10</v>
      </c>
      <c r="AH2016" s="143" cm="1">
        <f t="array" ref="AH2016">INDEX($K:$Q,ROW(),MATCH(AH$3,$K$2:$Q$2,0))</f>
        <v>10</v>
      </c>
      <c r="AI2016" s="143" cm="1">
        <f t="array" ref="AI2016">INDEX($K:$Q,ROW(),MATCH(AI$3,$K$2:$Q$2,0))</f>
        <v>10</v>
      </c>
      <c r="AJ2016" s="143" cm="1">
        <f t="array" ref="AJ2016">INDEX($K:$Q,ROW(),MATCH(AJ$3,$K$2:$Q$2,0))</f>
        <v>10</v>
      </c>
      <c r="AK2016" s="143" cm="1">
        <f t="array" ref="AK2016">INDEX($K:$Q,ROW(),MATCH(AK$3,$K$2:$Q$2,0))</f>
        <v>10</v>
      </c>
      <c r="AL2016" s="143" cm="1">
        <f t="array" ref="AL2016">INDEX($K:$Q,ROW(),MATCH(AL$3,$K$2:$Q$2,0))</f>
        <v>10</v>
      </c>
      <c r="AM2016" s="143" cm="1">
        <f t="array" ref="AM2016">INDEX($K:$Q,ROW(),MATCH(AM$3,$K$2:$Q$2,0))</f>
        <v>10</v>
      </c>
      <c r="AN2016" s="143" cm="1">
        <f t="array" ref="AN2016">INDEX($K:$Q,ROW(),MATCH(AN$3,$K$2:$Q$2,0))</f>
        <v>10</v>
      </c>
      <c r="AO2016" s="143" cm="1">
        <f t="array" ref="AO2016">INDEX($K:$Q,ROW(),MATCH(AO$3,$K$2:$Q$2,0))</f>
        <v>10</v>
      </c>
      <c r="AP2016" s="143" cm="1">
        <f t="array" ref="AP2016">INDEX($K:$Q,ROW(),MATCH(AP$3,$K$2:$Q$2,0))</f>
        <v>10</v>
      </c>
      <c r="AQ2016" s="143" cm="1">
        <f t="array" ref="AQ2016">INDEX($K:$Q,ROW(),MATCH(AQ$3,$K$2:$Q$2,0))</f>
        <v>10</v>
      </c>
      <c r="AR2016" s="143" cm="1">
        <f t="array" ref="AR2016">INDEX($K:$Q,ROW(),MATCH(AR$3,$K$2:$Q$2,0))</f>
        <v>10</v>
      </c>
      <c r="AS2016" s="143" cm="1">
        <f t="array" ref="AS2016">INDEX($K:$Q,ROW(),MATCH(AS$3,$K$2:$Q$2,0))</f>
        <v>10</v>
      </c>
      <c r="AT2016" s="143" cm="1">
        <f t="array" ref="AT2016">INDEX($K:$Q,ROW(),MATCH(AT$3,$K$2:$Q$2,0))</f>
        <v>10</v>
      </c>
      <c r="AU2016" s="143" cm="1">
        <f t="array" ref="AU2016">INDEX($K:$Q,ROW(),MATCH(AU$3,$K$2:$Q$2,0))</f>
        <v>10</v>
      </c>
      <c r="AV2016" s="143" cm="1">
        <f t="array" ref="AV2016">INDEX($K:$Q,ROW(),MATCH(AV$3,$K$2:$Q$2,0))</f>
        <v>10</v>
      </c>
      <c r="AW2016" s="143" cm="1">
        <f t="array" ref="AW2016">INDEX($K:$Q,ROW(),MATCH(AW$3,$K$2:$Q$2,0))</f>
        <v>10</v>
      </c>
      <c r="AX2016" s="143" cm="1">
        <f t="array" ref="AX2016">INDEX($K:$Q,ROW(),MATCH(AX$3,$K$2:$Q$2,0))</f>
        <v>10</v>
      </c>
      <c r="AY2016" s="143" cm="1">
        <f t="array" ref="AY2016">INDEX($K:$Q,ROW(),MATCH(AY$3,$K$2:$Q$2,0))</f>
        <v>10</v>
      </c>
      <c r="AZ2016" s="143" cm="1">
        <f t="array" ref="AZ2016">INDEX($K:$Q,ROW(),MATCH(AZ$3,$K$2:$Q$2,0))</f>
        <v>10</v>
      </c>
      <c r="BA2016" s="143" cm="1">
        <f t="array" ref="BA2016">INDEX($K:$Q,ROW(),MATCH(BA$3,$K$2:$Q$2,0))</f>
        <v>10</v>
      </c>
      <c r="BB2016" s="143" cm="1">
        <f t="array" ref="BB2016">INDEX($K:$Q,ROW(),MATCH(BB$3,$K$2:$Q$2,0))</f>
        <v>10</v>
      </c>
      <c r="BC2016" s="143" cm="1">
        <f t="array" ref="BC2016">INDEX($K:$Q,ROW(),MATCH(BC$3,$K$2:$Q$2,0))</f>
        <v>10</v>
      </c>
      <c r="BD2016" s="143" cm="1">
        <f t="array" ref="BD2016">INDEX($K:$Q,ROW(),MATCH(BD$3,$K$2:$Q$2,0))</f>
        <v>10</v>
      </c>
      <c r="BE2016" s="143" cm="1">
        <f t="array" ref="BE2016">INDEX($K:$Q,ROW(),MATCH(BE$3,$K$2:$Q$2,0))</f>
        <v>10</v>
      </c>
      <c r="BF2016" s="143" cm="1">
        <f t="array" ref="BF2016">INDEX($K:$Q,ROW(),MATCH(BF$3,$K$2:$Q$2,0))</f>
        <v>10</v>
      </c>
      <c r="BG2016" s="143" cm="1">
        <f t="array" ref="BG2016">INDEX($K:$Q,ROW(),MATCH(BG$3,$K$2:$Q$2,0))</f>
        <v>10</v>
      </c>
      <c r="BH2016" s="143" cm="1">
        <f t="array" ref="BH2016">INDEX($K:$Q,ROW(),MATCH(BH$3,$K$2:$Q$2,0))</f>
        <v>10</v>
      </c>
      <c r="BI2016" s="143" cm="1">
        <f t="array" ref="BI2016">INDEX($K:$Q,ROW(),MATCH(BI$3,$K$2:$Q$2,0))</f>
        <v>10</v>
      </c>
      <c r="BJ2016" s="143" cm="1">
        <f t="array" ref="BJ2016">INDEX($K:$Q,ROW(),MATCH(BJ$3,$K$2:$Q$2,0))</f>
        <v>10</v>
      </c>
      <c r="BK2016" s="143" cm="1">
        <f t="array" ref="BK2016">INDEX($K:$Q,ROW(),MATCH(BK$3,$K$2:$Q$2,0))</f>
        <v>10</v>
      </c>
      <c r="BL2016" s="143" cm="1">
        <f t="array" ref="BL2016">INDEX($K:$Q,ROW(),MATCH(BL$3,$K$2:$Q$2,0))</f>
        <v>10</v>
      </c>
      <c r="BM2016" s="143" cm="1">
        <f t="array" ref="BM2016">INDEX($K:$Q,ROW(),MATCH(BM$3,$K$2:$Q$2,0))</f>
        <v>10</v>
      </c>
      <c r="BN2016" s="143" cm="1">
        <f t="array" ref="BN2016">INDEX($K:$Q,ROW(),MATCH(BN$3,$K$2:$Q$2,0))</f>
        <v>10</v>
      </c>
      <c r="BO2016" s="143" cm="1">
        <f t="array" ref="BO2016">INDEX($K:$Q,ROW(),MATCH(BO$3,$K$2:$Q$2,0))</f>
        <v>10</v>
      </c>
      <c r="BP2016" s="143" cm="1">
        <f t="array" ref="BP2016">INDEX($K:$Q,ROW(),MATCH(BP$3,$K$2:$Q$2,0))</f>
        <v>10</v>
      </c>
      <c r="BQ2016" s="143" cm="1">
        <f t="array" ref="BQ2016">INDEX($K:$Q,ROW(),MATCH(BQ$3,$K$2:$Q$2,0))</f>
        <v>10</v>
      </c>
      <c r="BR2016" s="143" cm="1">
        <f t="array" ref="BR2016">INDEX($K:$Q,ROW(),MATCH(BR$3,$K$2:$Q$2,0))</f>
        <v>10</v>
      </c>
      <c r="BS2016" s="143" cm="1">
        <f t="array" ref="BS2016">INDEX($K:$Q,ROW(),MATCH(BS$3,$K$2:$Q$2,0))</f>
        <v>10</v>
      </c>
      <c r="BT2016" s="143" cm="1">
        <f t="array" ref="BT2016">INDEX($K:$Q,ROW(),MATCH(BT$3,$K$2:$Q$2,0))</f>
        <v>10</v>
      </c>
      <c r="BU2016" s="143" cm="1">
        <f t="array" ref="BU2016">INDEX($K:$Q,ROW(),MATCH(BU$3,$K$2:$Q$2,0))</f>
        <v>10</v>
      </c>
      <c r="BV2016" s="143" cm="1">
        <f t="array" ref="BV2016">INDEX($K:$Q,ROW(),MATCH(BV$3,$K$2:$Q$2,0))</f>
        <v>10</v>
      </c>
      <c r="BW2016" s="143" cm="1">
        <f t="array" ref="BW2016">INDEX($K:$Q,ROW(),MATCH(BW$3,$K$2:$Q$2,0))</f>
        <v>10</v>
      </c>
      <c r="BX2016" s="143" cm="1">
        <f t="array" ref="BX2016">INDEX($K:$Q,ROW(),MATCH(BX$3,$K$2:$Q$2,0))</f>
        <v>10</v>
      </c>
      <c r="BY2016" s="143" cm="1">
        <f t="array" ref="BY2016">INDEX($K:$Q,ROW(),MATCH(BY$3,$K$2:$Q$2,0))</f>
        <v>10</v>
      </c>
      <c r="BZ2016" s="143" cm="1">
        <f t="array" ref="BZ2016">INDEX($K:$Q,ROW(),MATCH(BZ$3,$K$2:$Q$2,0))</f>
        <v>10</v>
      </c>
      <c r="CA2016" s="143" cm="1">
        <f t="array" ref="CA2016">INDEX($K:$Q,ROW(),MATCH(CA$3,$K$2:$Q$2,0))</f>
        <v>10</v>
      </c>
      <c r="CB2016" s="143" cm="1">
        <f t="array" ref="CB2016">INDEX($K:$Q,ROW(),MATCH(CB$3,$K$2:$Q$2,0))</f>
        <v>10</v>
      </c>
      <c r="CC2016" s="143" cm="1">
        <f t="array" ref="CC2016">INDEX($K:$Q,ROW(),MATCH(CC$3,$K$2:$Q$2,0))</f>
        <v>10</v>
      </c>
      <c r="CD2016" s="143" cm="1">
        <f t="array" ref="CD2016">INDEX($K:$Q,ROW(),MATCH(CD$3,$K$2:$Q$2,0))</f>
        <v>10</v>
      </c>
      <c r="CE2016" s="143" cm="1">
        <f t="array" ref="CE2016">INDEX($K:$Q,ROW(),MATCH(CE$3,$K$2:$Q$2,0))</f>
        <v>10</v>
      </c>
      <c r="CF2016" s="143" cm="1">
        <f t="array" ref="CF2016">INDEX($K:$Q,ROW(),MATCH(CF$3,$K$2:$Q$2,0))</f>
        <v>10</v>
      </c>
      <c r="CG2016" s="143" cm="1">
        <f t="array" ref="CG2016">INDEX($K:$Q,ROW(),MATCH(CG$3,$K$2:$Q$2,0))</f>
        <v>10</v>
      </c>
      <c r="CH2016" s="143" cm="1">
        <f t="array" ref="CH2016">INDEX($K:$Q,ROW(),MATCH(CH$3,$K$2:$Q$2,0))</f>
        <v>10</v>
      </c>
      <c r="CI2016" s="143" cm="1">
        <f t="array" ref="CI2016">INDEX($K:$Q,ROW(),MATCH(CI$3,$K$2:$Q$2,0))</f>
        <v>10</v>
      </c>
      <c r="CJ2016" s="143" cm="1">
        <f t="array" ref="CJ2016">INDEX($K:$Q,ROW(),MATCH(CJ$3,$K$2:$Q$2,0))</f>
        <v>10</v>
      </c>
      <c r="CK2016" s="143" cm="1">
        <f t="array" ref="CK2016">INDEX($K:$Q,ROW(),MATCH(CK$3,$K$2:$Q$2,0))</f>
        <v>10</v>
      </c>
      <c r="CL2016" s="143" cm="1">
        <f t="array" ref="CL2016">INDEX($K:$Q,ROW(),MATCH(CL$3,$K$2:$Q$2,0))</f>
        <v>10</v>
      </c>
    </row>
    <row r="2017" spans="2:90" x14ac:dyDescent="0.4">
      <c r="B2017" s="123" t="str">
        <f>"Investment in intangibles - "&amp;SUBSTITUTE(B2010,":","")</f>
        <v>Investment in intangibles - Revenue driven intangible assets</v>
      </c>
      <c r="C2017" s="8" t="s">
        <v>235</v>
      </c>
      <c r="D2017" t="s">
        <v>760</v>
      </c>
      <c r="E2017" s="8" t="str">
        <f t="shared" si="2369"/>
        <v>2017 FAINTR-S</v>
      </c>
      <c r="G2017" s="8"/>
      <c r="I2017" s="74"/>
      <c r="J2017" s="74"/>
      <c r="K2017" s="115">
        <f t="shared" ref="K2017:P2017" ca="1" si="2372">SUMIF($4:$4,K$2,2017:2017)</f>
        <v>-100</v>
      </c>
      <c r="L2017" s="115">
        <f t="shared" ca="1" si="2372"/>
        <v>-100</v>
      </c>
      <c r="M2017" s="115">
        <f t="shared" ca="1" si="2372"/>
        <v>-100</v>
      </c>
      <c r="N2017" s="115">
        <f t="shared" ca="1" si="2372"/>
        <v>-100</v>
      </c>
      <c r="O2017" s="115">
        <f t="shared" ca="1" si="2372"/>
        <v>-100</v>
      </c>
      <c r="P2017" s="115">
        <f t="shared" ca="1" si="2372"/>
        <v>-100</v>
      </c>
      <c r="R2017" s="33"/>
      <c r="S2017" s="144" cm="1">
        <f t="array" aca="1" ref="S2017" ca="1">-S2016*INDIRECT(S2004)/1000</f>
        <v>-100</v>
      </c>
      <c r="T2017" s="144" cm="1">
        <f t="array" aca="1" ref="T2017" ca="1">-T2016*INDIRECT(T2004)/1000</f>
        <v>-100</v>
      </c>
      <c r="U2017" s="144" cm="1">
        <f t="array" aca="1" ref="U2017" ca="1">-U2016*INDIRECT(U2004)/1000</f>
        <v>-100</v>
      </c>
      <c r="V2017" s="144" cm="1">
        <f t="array" aca="1" ref="V2017" ca="1">-V2016*INDIRECT(V2004)/1000</f>
        <v>-100</v>
      </c>
      <c r="W2017" s="144" cm="1">
        <f t="array" aca="1" ref="W2017" ca="1">-W2016*INDIRECT(W2004)/1000</f>
        <v>-100</v>
      </c>
      <c r="X2017" s="144" cm="1">
        <f t="array" aca="1" ref="X2017" ca="1">-X2016*INDIRECT(X2004)/1000</f>
        <v>-100</v>
      </c>
      <c r="Y2017" s="144" cm="1">
        <f t="array" aca="1" ref="Y2017" ca="1">-Y2016*INDIRECT(Y2004)/1000</f>
        <v>-100</v>
      </c>
      <c r="Z2017" s="144" cm="1">
        <f t="array" aca="1" ref="Z2017" ca="1">-Z2016*INDIRECT(Z2004)/1000</f>
        <v>-100</v>
      </c>
      <c r="AA2017" s="144" cm="1">
        <f t="array" aca="1" ref="AA2017" ca="1">-AA2016*INDIRECT(AA2004)/1000</f>
        <v>-100</v>
      </c>
      <c r="AB2017" s="144" cm="1">
        <f t="array" aca="1" ref="AB2017" ca="1">-AB2016*INDIRECT(AB2004)/1000</f>
        <v>-100</v>
      </c>
      <c r="AC2017" s="144" cm="1">
        <f t="array" aca="1" ref="AC2017" ca="1">-AC2016*INDIRECT(AC2004)/1000</f>
        <v>-100</v>
      </c>
      <c r="AD2017" s="144" cm="1">
        <f t="array" aca="1" ref="AD2017" ca="1">-AD2016*INDIRECT(AD2004)/1000</f>
        <v>-100</v>
      </c>
      <c r="AE2017" s="144" cm="1">
        <f t="array" aca="1" ref="AE2017" ca="1">-AE2016*INDIRECT(AE2004)/1000</f>
        <v>-100</v>
      </c>
      <c r="AF2017" s="144" cm="1">
        <f t="array" aca="1" ref="AF2017" ca="1">-AF2016*INDIRECT(AF2004)/1000</f>
        <v>-100</v>
      </c>
      <c r="AG2017" s="144" cm="1">
        <f t="array" aca="1" ref="AG2017" ca="1">-AG2016*INDIRECT(AG2004)/1000</f>
        <v>-100</v>
      </c>
      <c r="AH2017" s="144" cm="1">
        <f t="array" aca="1" ref="AH2017" ca="1">-AH2016*INDIRECT(AH2004)/1000</f>
        <v>-100</v>
      </c>
      <c r="AI2017" s="144" cm="1">
        <f t="array" aca="1" ref="AI2017" ca="1">-AI2016*INDIRECT(AI2004)/1000</f>
        <v>-100</v>
      </c>
      <c r="AJ2017" s="144" cm="1">
        <f t="array" aca="1" ref="AJ2017" ca="1">-AJ2016*INDIRECT(AJ2004)/1000</f>
        <v>-100</v>
      </c>
      <c r="AK2017" s="144" cm="1">
        <f t="array" aca="1" ref="AK2017" ca="1">-AK2016*INDIRECT(AK2004)/1000</f>
        <v>-100</v>
      </c>
      <c r="AL2017" s="144" cm="1">
        <f t="array" aca="1" ref="AL2017" ca="1">-AL2016*INDIRECT(AL2004)/1000</f>
        <v>-100</v>
      </c>
      <c r="AM2017" s="144" cm="1">
        <f t="array" aca="1" ref="AM2017" ca="1">-AM2016*INDIRECT(AM2004)/1000</f>
        <v>-100</v>
      </c>
      <c r="AN2017" s="144" cm="1">
        <f t="array" aca="1" ref="AN2017" ca="1">-AN2016*INDIRECT(AN2004)/1000</f>
        <v>-100</v>
      </c>
      <c r="AO2017" s="144" cm="1">
        <f t="array" aca="1" ref="AO2017" ca="1">-AO2016*INDIRECT(AO2004)/1000</f>
        <v>-100</v>
      </c>
      <c r="AP2017" s="144" cm="1">
        <f t="array" aca="1" ref="AP2017" ca="1">-AP2016*INDIRECT(AP2004)/1000</f>
        <v>-100</v>
      </c>
      <c r="AQ2017" s="144" cm="1">
        <f t="array" aca="1" ref="AQ2017" ca="1">-AQ2016*INDIRECT(AQ2004)/1000</f>
        <v>-100</v>
      </c>
      <c r="AR2017" s="144" cm="1">
        <f t="array" aca="1" ref="AR2017" ca="1">-AR2016*INDIRECT(AR2004)/1000</f>
        <v>-100</v>
      </c>
      <c r="AS2017" s="144" cm="1">
        <f t="array" aca="1" ref="AS2017" ca="1">-AS2016*INDIRECT(AS2004)/1000</f>
        <v>-100</v>
      </c>
      <c r="AT2017" s="144" cm="1">
        <f t="array" aca="1" ref="AT2017" ca="1">-AT2016*INDIRECT(AT2004)/1000</f>
        <v>-100</v>
      </c>
      <c r="AU2017" s="144" cm="1">
        <f t="array" aca="1" ref="AU2017" ca="1">-AU2016*INDIRECT(AU2004)/1000</f>
        <v>-100</v>
      </c>
      <c r="AV2017" s="144" cm="1">
        <f t="array" aca="1" ref="AV2017" ca="1">-AV2016*INDIRECT(AV2004)/1000</f>
        <v>-100</v>
      </c>
      <c r="AW2017" s="144" cm="1">
        <f t="array" aca="1" ref="AW2017" ca="1">-AW2016*INDIRECT(AW2004)/1000</f>
        <v>-100</v>
      </c>
      <c r="AX2017" s="144" cm="1">
        <f t="array" aca="1" ref="AX2017" ca="1">-AX2016*INDIRECT(AX2004)/1000</f>
        <v>-100</v>
      </c>
      <c r="AY2017" s="144" cm="1">
        <f t="array" aca="1" ref="AY2017" ca="1">-AY2016*INDIRECT(AY2004)/1000</f>
        <v>-100</v>
      </c>
      <c r="AZ2017" s="144" cm="1">
        <f t="array" aca="1" ref="AZ2017" ca="1">-AZ2016*INDIRECT(AZ2004)/1000</f>
        <v>-100</v>
      </c>
      <c r="BA2017" s="144" cm="1">
        <f t="array" aca="1" ref="BA2017" ca="1">-BA2016*INDIRECT(BA2004)/1000</f>
        <v>-100</v>
      </c>
      <c r="BB2017" s="144" cm="1">
        <f t="array" aca="1" ref="BB2017" ca="1">-BB2016*INDIRECT(BB2004)/1000</f>
        <v>-100</v>
      </c>
      <c r="BC2017" s="144" cm="1">
        <f t="array" aca="1" ref="BC2017" ca="1">-BC2016*INDIRECT(BC2004)/1000</f>
        <v>-100</v>
      </c>
      <c r="BD2017" s="144" cm="1">
        <f t="array" aca="1" ref="BD2017" ca="1">-BD2016*INDIRECT(BD2004)/1000</f>
        <v>-100</v>
      </c>
      <c r="BE2017" s="144" cm="1">
        <f t="array" aca="1" ref="BE2017" ca="1">-BE2016*INDIRECT(BE2004)/1000</f>
        <v>-100</v>
      </c>
      <c r="BF2017" s="144" cm="1">
        <f t="array" aca="1" ref="BF2017" ca="1">-BF2016*INDIRECT(BF2004)/1000</f>
        <v>-100</v>
      </c>
      <c r="BG2017" s="144" cm="1">
        <f t="array" aca="1" ref="BG2017" ca="1">-BG2016*INDIRECT(BG2004)/1000</f>
        <v>-100</v>
      </c>
      <c r="BH2017" s="144" cm="1">
        <f t="array" aca="1" ref="BH2017" ca="1">-BH2016*INDIRECT(BH2004)/1000</f>
        <v>-100</v>
      </c>
      <c r="BI2017" s="144" cm="1">
        <f t="array" aca="1" ref="BI2017" ca="1">-BI2016*INDIRECT(BI2004)/1000</f>
        <v>-100</v>
      </c>
      <c r="BJ2017" s="144" cm="1">
        <f t="array" aca="1" ref="BJ2017" ca="1">-BJ2016*INDIRECT(BJ2004)/1000</f>
        <v>-100</v>
      </c>
      <c r="BK2017" s="144" cm="1">
        <f t="array" aca="1" ref="BK2017" ca="1">-BK2016*INDIRECT(BK2004)/1000</f>
        <v>-100</v>
      </c>
      <c r="BL2017" s="144" cm="1">
        <f t="array" aca="1" ref="BL2017" ca="1">-BL2016*INDIRECT(BL2004)/1000</f>
        <v>-100</v>
      </c>
      <c r="BM2017" s="144" cm="1">
        <f t="array" aca="1" ref="BM2017" ca="1">-BM2016*INDIRECT(BM2004)/1000</f>
        <v>-100</v>
      </c>
      <c r="BN2017" s="144" cm="1">
        <f t="array" aca="1" ref="BN2017" ca="1">-BN2016*INDIRECT(BN2004)/1000</f>
        <v>-100</v>
      </c>
      <c r="BO2017" s="144" cm="1">
        <f t="array" aca="1" ref="BO2017" ca="1">-BO2016*INDIRECT(BO2004)/1000</f>
        <v>-100</v>
      </c>
      <c r="BP2017" s="144" cm="1">
        <f t="array" aca="1" ref="BP2017" ca="1">-BP2016*INDIRECT(BP2004)/1000</f>
        <v>-100</v>
      </c>
      <c r="BQ2017" s="144" cm="1">
        <f t="array" aca="1" ref="BQ2017" ca="1">-BQ2016*INDIRECT(BQ2004)/1000</f>
        <v>-100</v>
      </c>
      <c r="BR2017" s="144" cm="1">
        <f t="array" aca="1" ref="BR2017" ca="1">-BR2016*INDIRECT(BR2004)/1000</f>
        <v>-100</v>
      </c>
      <c r="BS2017" s="144" cm="1">
        <f t="array" aca="1" ref="BS2017" ca="1">-BS2016*INDIRECT(BS2004)/1000</f>
        <v>-100</v>
      </c>
      <c r="BT2017" s="144" cm="1">
        <f t="array" aca="1" ref="BT2017" ca="1">-BT2016*INDIRECT(BT2004)/1000</f>
        <v>-100</v>
      </c>
      <c r="BU2017" s="144" cm="1">
        <f t="array" aca="1" ref="BU2017" ca="1">-BU2016*INDIRECT(BU2004)/1000</f>
        <v>-100</v>
      </c>
      <c r="BV2017" s="144" cm="1">
        <f t="array" aca="1" ref="BV2017" ca="1">-BV2016*INDIRECT(BV2004)/1000</f>
        <v>-100</v>
      </c>
      <c r="BW2017" s="144" cm="1">
        <f t="array" aca="1" ref="BW2017" ca="1">-BW2016*INDIRECT(BW2004)/1000</f>
        <v>-100</v>
      </c>
      <c r="BX2017" s="144" cm="1">
        <f t="array" aca="1" ref="BX2017" ca="1">-BX2016*INDIRECT(BX2004)/1000</f>
        <v>-100</v>
      </c>
      <c r="BY2017" s="144" cm="1">
        <f t="array" aca="1" ref="BY2017" ca="1">-BY2016*INDIRECT(BY2004)/1000</f>
        <v>-100</v>
      </c>
      <c r="BZ2017" s="144" cm="1">
        <f t="array" aca="1" ref="BZ2017" ca="1">-BZ2016*INDIRECT(BZ2004)/1000</f>
        <v>-100</v>
      </c>
      <c r="CA2017" s="144" cm="1">
        <f t="array" aca="1" ref="CA2017" ca="1">-CA2016*INDIRECT(CA2004)/1000</f>
        <v>-100</v>
      </c>
      <c r="CB2017" s="144" cm="1">
        <f t="array" aca="1" ref="CB2017" ca="1">-CB2016*INDIRECT(CB2004)/1000</f>
        <v>-100</v>
      </c>
      <c r="CC2017" s="144" cm="1">
        <f t="array" aca="1" ref="CC2017" ca="1">-CC2016*INDIRECT(CC2004)/1000</f>
        <v>-100</v>
      </c>
      <c r="CD2017" s="144" cm="1">
        <f t="array" aca="1" ref="CD2017" ca="1">-CD2016*INDIRECT(CD2004)/1000</f>
        <v>-100</v>
      </c>
      <c r="CE2017" s="144" cm="1">
        <f t="array" aca="1" ref="CE2017" ca="1">-CE2016*INDIRECT(CE2004)/1000</f>
        <v>-100</v>
      </c>
      <c r="CF2017" s="144" cm="1">
        <f t="array" aca="1" ref="CF2017" ca="1">-CF2016*INDIRECT(CF2004)/1000</f>
        <v>-100</v>
      </c>
      <c r="CG2017" s="144" cm="1">
        <f t="array" aca="1" ref="CG2017" ca="1">-CG2016*INDIRECT(CG2004)/1000</f>
        <v>-100</v>
      </c>
      <c r="CH2017" s="144" cm="1">
        <f t="array" aca="1" ref="CH2017" ca="1">-CH2016*INDIRECT(CH2004)/1000</f>
        <v>-100</v>
      </c>
      <c r="CI2017" s="144" cm="1">
        <f t="array" aca="1" ref="CI2017" ca="1">-CI2016*INDIRECT(CI2004)/1000</f>
        <v>-100</v>
      </c>
      <c r="CJ2017" s="144" cm="1">
        <f t="array" aca="1" ref="CJ2017" ca="1">-CJ2016*INDIRECT(CJ2004)/1000</f>
        <v>-100</v>
      </c>
      <c r="CK2017" s="144" cm="1">
        <f t="array" aca="1" ref="CK2017" ca="1">-CK2016*INDIRECT(CK2004)/1000</f>
        <v>-100</v>
      </c>
      <c r="CL2017" s="144" cm="1">
        <f t="array" aca="1" ref="CL2017" ca="1">-CL2016*INDIRECT(CL2004)/1000</f>
        <v>-100</v>
      </c>
    </row>
    <row r="2018" spans="2:90" x14ac:dyDescent="0.4">
      <c r="B2018" s="122"/>
      <c r="C2018" s="8"/>
      <c r="D2018" t="s">
        <v>760</v>
      </c>
      <c r="E2018" s="8" t="str">
        <f t="shared" si="2369"/>
        <v>2018 FAINTR-S</v>
      </c>
      <c r="G2018" s="8"/>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row>
    <row r="2019" spans="2:90" x14ac:dyDescent="0.4">
      <c r="B2019" s="95" t="s">
        <v>204</v>
      </c>
      <c r="C2019" s="8"/>
      <c r="D2019" t="s">
        <v>760</v>
      </c>
      <c r="E2019" s="8" t="str">
        <f t="shared" si="2369"/>
        <v>2019 FAINTR-S</v>
      </c>
      <c r="G2019" s="8"/>
      <c r="H2019" s="12"/>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row>
    <row r="2020" spans="2:90" x14ac:dyDescent="0.4">
      <c r="B2020" s="154" t="str">
        <f>"Amortization - "&amp;SUBSTITUTE(B2010,":","")</f>
        <v>Amortization - Revenue driven intangible assets</v>
      </c>
      <c r="C2020" s="8" t="s">
        <v>233</v>
      </c>
      <c r="D2020" t="s">
        <v>760</v>
      </c>
      <c r="E2020" s="8" t="str">
        <f t="shared" si="2369"/>
        <v>2020 FAINTR-S</v>
      </c>
      <c r="G2020" s="8"/>
      <c r="I2020" s="80">
        <f>SUMIF($5:$5,I$2,2018:2018)</f>
        <v>0</v>
      </c>
      <c r="J2020" s="80"/>
      <c r="K2020" s="24" t="e">
        <f t="shared" ref="K2020:P2020" ca="1" si="2373">SUMIF($3:$3,K$2,2020:2020)</f>
        <v>#REF!</v>
      </c>
      <c r="L2020" s="24" t="e">
        <f t="shared" ca="1" si="2373"/>
        <v>#REF!</v>
      </c>
      <c r="M2020" s="24" t="e">
        <f t="shared" ca="1" si="2373"/>
        <v>#REF!</v>
      </c>
      <c r="N2020" s="24" t="e">
        <f t="shared" ca="1" si="2373"/>
        <v>#REF!</v>
      </c>
      <c r="O2020" s="24" t="e">
        <f t="shared" ca="1" si="2373"/>
        <v>#REF!</v>
      </c>
      <c r="P2020" s="24" t="e">
        <f t="shared" ca="1" si="2373"/>
        <v>#REF!</v>
      </c>
      <c r="R2020" s="24"/>
      <c r="S2020" s="80" t="e" cm="1">
        <f t="array" aca="1" ref="S2020" ca="1">(SUM(INDEX(2015:2015,1,MAX(COLUMN($R:$R),COLUMN()-($H2012*12-1))):S2017)/($H2012*12)+IF($R2022=0,0,SUM(INDEX(2020:2020,1,MAX(COLUMN($R:$R),COLUMN()-(($H2012-$H2013)*12))):S2022)/(($H2012)*12)))</f>
        <v>#REF!</v>
      </c>
      <c r="T2020" s="80" t="e" cm="1">
        <f t="array" aca="1" ref="T2020" ca="1">(SUM(INDEX(2015:2015,1,MAX(COLUMN($R:$R),COLUMN()-($H2012*12-1))):T2017)/($H2012*12)+IF($R2022=0,0,SUM(INDEX(2020:2020,1,MAX(COLUMN($R:$R),COLUMN()-(($H2012-$H2013)*12))):T2022)/(($H2012)*12)))</f>
        <v>#REF!</v>
      </c>
      <c r="U2020" s="80" t="e" cm="1">
        <f t="array" aca="1" ref="U2020" ca="1">(SUM(INDEX(2015:2015,1,MAX(COLUMN($R:$R),COLUMN()-($H2012*12-1))):U2017)/($H2012*12)+IF($R2022=0,0,SUM(INDEX(2020:2020,1,MAX(COLUMN($R:$R),COLUMN()-(($H2012-$H2013)*12))):U2022)/(($H2012)*12)))</f>
        <v>#REF!</v>
      </c>
      <c r="V2020" s="80" t="e" cm="1">
        <f t="array" aca="1" ref="V2020" ca="1">(SUM(INDEX(2015:2015,1,MAX(COLUMN($R:$R),COLUMN()-($H2012*12-1))):V2017)/($H2012*12)+IF($R2022=0,0,SUM(INDEX(2020:2020,1,MAX(COLUMN($R:$R),COLUMN()-(($H2012-$H2013)*12))):V2022)/(($H2012)*12)))</f>
        <v>#REF!</v>
      </c>
      <c r="W2020" s="80" t="e" cm="1">
        <f t="array" aca="1" ref="W2020" ca="1">(SUM(INDEX(2015:2015,1,MAX(COLUMN($R:$R),COLUMN()-($H2012*12-1))):W2017)/($H2012*12)+IF($R2022=0,0,SUM(INDEX(2020:2020,1,MAX(COLUMN($R:$R),COLUMN()-(($H2012-$H2013)*12))):W2022)/(($H2012)*12)))</f>
        <v>#REF!</v>
      </c>
      <c r="X2020" s="80" t="e" cm="1">
        <f t="array" aca="1" ref="X2020" ca="1">(SUM(INDEX(2015:2015,1,MAX(COLUMN($R:$R),COLUMN()-($H2012*12-1))):X2017)/($H2012*12)+IF($R2022=0,0,SUM(INDEX(2020:2020,1,MAX(COLUMN($R:$R),COLUMN()-(($H2012-$H2013)*12))):X2022)/(($H2012)*12)))</f>
        <v>#REF!</v>
      </c>
      <c r="Y2020" s="80" t="e" cm="1">
        <f t="array" aca="1" ref="Y2020" ca="1">(SUM(INDEX(2015:2015,1,MAX(COLUMN($R:$R),COLUMN()-($H2012*12-1))):Y2017)/($H2012*12)+IF($R2022=0,0,SUM(INDEX(2020:2020,1,MAX(COLUMN($R:$R),COLUMN()-(($H2012-$H2013)*12))):Y2022)/(($H2012)*12)))</f>
        <v>#REF!</v>
      </c>
      <c r="Z2020" s="80" t="e" cm="1">
        <f t="array" aca="1" ref="Z2020" ca="1">(SUM(INDEX(2015:2015,1,MAX(COLUMN($R:$R),COLUMN()-($H2012*12-1))):Z2017)/($H2012*12)+IF($R2022=0,0,SUM(INDEX(2020:2020,1,MAX(COLUMN($R:$R),COLUMN()-(($H2012-$H2013)*12))):Z2022)/(($H2012)*12)))</f>
        <v>#REF!</v>
      </c>
      <c r="AA2020" s="80" t="e" cm="1">
        <f t="array" aca="1" ref="AA2020" ca="1">(SUM(INDEX(2015:2015,1,MAX(COLUMN($R:$R),COLUMN()-($H2012*12-1))):AA2017)/($H2012*12)+IF($R2022=0,0,SUM(INDEX(2020:2020,1,MAX(COLUMN($R:$R),COLUMN()-(($H2012-$H2013)*12))):AA2022)/(($H2012)*12)))</f>
        <v>#REF!</v>
      </c>
      <c r="AB2020" s="80" t="e" cm="1">
        <f t="array" aca="1" ref="AB2020" ca="1">(SUM(INDEX(2015:2015,1,MAX(COLUMN($R:$R),COLUMN()-($H2012*12-1))):AB2017)/($H2012*12)+IF($R2022=0,0,SUM(INDEX(2020:2020,1,MAX(COLUMN($R:$R),COLUMN()-(($H2012-$H2013)*12))):AB2022)/(($H2012)*12)))</f>
        <v>#REF!</v>
      </c>
      <c r="AC2020" s="80" t="e" cm="1">
        <f t="array" aca="1" ref="AC2020" ca="1">(SUM(INDEX(2015:2015,1,MAX(COLUMN($R:$R),COLUMN()-($H2012*12-1))):AC2017)/($H2012*12)+IF($R2022=0,0,SUM(INDEX(2020:2020,1,MAX(COLUMN($R:$R),COLUMN()-(($H2012-$H2013)*12))):AC2022)/(($H2012)*12)))</f>
        <v>#REF!</v>
      </c>
      <c r="AD2020" s="80" t="e" cm="1">
        <f t="array" aca="1" ref="AD2020" ca="1">(SUM(INDEX(2015:2015,1,MAX(COLUMN($R:$R),COLUMN()-($H2012*12-1))):AD2017)/($H2012*12)+IF($R2022=0,0,SUM(INDEX(2020:2020,1,MAX(COLUMN($R:$R),COLUMN()-(($H2012-$H2013)*12))):AD2022)/(($H2012)*12)))</f>
        <v>#REF!</v>
      </c>
      <c r="AE2020" s="80" t="e" cm="1">
        <f t="array" aca="1" ref="AE2020" ca="1">(SUM(INDEX(2015:2015,1,MAX(COLUMN($R:$R),COLUMN()-($H2012*12-1))):AE2017)/($H2012*12)+IF($R2022=0,0,SUM(INDEX(2020:2020,1,MAX(COLUMN($R:$R),COLUMN()-(($H2012-$H2013)*12))):AE2022)/(($H2012)*12)))</f>
        <v>#REF!</v>
      </c>
      <c r="AF2020" s="80" t="e" cm="1">
        <f t="array" aca="1" ref="AF2020" ca="1">(SUM(INDEX(2015:2015,1,MAX(COLUMN($R:$R),COLUMN()-($H2012*12-1))):AF2017)/($H2012*12)+IF($R2022=0,0,SUM(INDEX(2020:2020,1,MAX(COLUMN($R:$R),COLUMN()-(($H2012-$H2013)*12))):AF2022)/(($H2012)*12)))</f>
        <v>#REF!</v>
      </c>
      <c r="AG2020" s="80" t="e" cm="1">
        <f t="array" aca="1" ref="AG2020" ca="1">(SUM(INDEX(2015:2015,1,MAX(COLUMN($R:$R),COLUMN()-($H2012*12-1))):AG2017)/($H2012*12)+IF($R2022=0,0,SUM(INDEX(2020:2020,1,MAX(COLUMN($R:$R),COLUMN()-(($H2012-$H2013)*12))):AG2022)/(($H2012)*12)))</f>
        <v>#REF!</v>
      </c>
      <c r="AH2020" s="80" t="e" cm="1">
        <f t="array" aca="1" ref="AH2020" ca="1">(SUM(INDEX(2015:2015,1,MAX(COLUMN($R:$R),COLUMN()-($H2012*12-1))):AH2017)/($H2012*12)+IF($R2022=0,0,SUM(INDEX(2020:2020,1,MAX(COLUMN($R:$R),COLUMN()-(($H2012-$H2013)*12))):AH2022)/(($H2012)*12)))</f>
        <v>#REF!</v>
      </c>
      <c r="AI2020" s="80" t="e" cm="1">
        <f t="array" aca="1" ref="AI2020" ca="1">(SUM(INDEX(2015:2015,1,MAX(COLUMN($R:$R),COLUMN()-($H2012*12-1))):AI2017)/($H2012*12)+IF($R2022=0,0,SUM(INDEX(2020:2020,1,MAX(COLUMN($R:$R),COLUMN()-(($H2012-$H2013)*12))):AI2022)/(($H2012)*12)))</f>
        <v>#REF!</v>
      </c>
      <c r="AJ2020" s="80" t="e" cm="1">
        <f t="array" aca="1" ref="AJ2020" ca="1">(SUM(INDEX(2015:2015,1,MAX(COLUMN($R:$R),COLUMN()-($H2012*12-1))):AJ2017)/($H2012*12)+IF($R2022=0,0,SUM(INDEX(2020:2020,1,MAX(COLUMN($R:$R),COLUMN()-(($H2012-$H2013)*12))):AJ2022)/(($H2012)*12)))</f>
        <v>#REF!</v>
      </c>
      <c r="AK2020" s="80" t="e" cm="1">
        <f t="array" aca="1" ref="AK2020" ca="1">(SUM(INDEX(2015:2015,1,MAX(COLUMN($R:$R),COLUMN()-($H2012*12-1))):AK2017)/($H2012*12)+IF($R2022=0,0,SUM(INDEX(2020:2020,1,MAX(COLUMN($R:$R),COLUMN()-(($H2012-$H2013)*12))):AK2022)/(($H2012)*12)))</f>
        <v>#REF!</v>
      </c>
      <c r="AL2020" s="80" t="e" cm="1">
        <f t="array" aca="1" ref="AL2020" ca="1">(SUM(INDEX(2015:2015,1,MAX(COLUMN($R:$R),COLUMN()-($H2012*12-1))):AL2017)/($H2012*12)+IF($R2022=0,0,SUM(INDEX(2020:2020,1,MAX(COLUMN($R:$R),COLUMN()-(($H2012-$H2013)*12))):AL2022)/(($H2012)*12)))</f>
        <v>#REF!</v>
      </c>
      <c r="AM2020" s="80" t="e" cm="1">
        <f t="array" aca="1" ref="AM2020" ca="1">(SUM(INDEX(2015:2015,1,MAX(COLUMN($R:$R),COLUMN()-($H2012*12-1))):AM2017)/($H2012*12)+IF($R2022=0,0,SUM(INDEX(2020:2020,1,MAX(COLUMN($R:$R),COLUMN()-(($H2012-$H2013)*12))):AM2022)/(($H2012)*12)))</f>
        <v>#REF!</v>
      </c>
      <c r="AN2020" s="80" t="e" cm="1">
        <f t="array" aca="1" ref="AN2020" ca="1">(SUM(INDEX(2015:2015,1,MAX(COLUMN($R:$R),COLUMN()-($H2012*12-1))):AN2017)/($H2012*12)+IF($R2022=0,0,SUM(INDEX(2020:2020,1,MAX(COLUMN($R:$R),COLUMN()-(($H2012-$H2013)*12))):AN2022)/(($H2012)*12)))</f>
        <v>#REF!</v>
      </c>
      <c r="AO2020" s="80" t="e" cm="1">
        <f t="array" aca="1" ref="AO2020" ca="1">(SUM(INDEX(2015:2015,1,MAX(COLUMN($R:$R),COLUMN()-($H2012*12-1))):AO2017)/($H2012*12)+IF($R2022=0,0,SUM(INDEX(2020:2020,1,MAX(COLUMN($R:$R),COLUMN()-(($H2012-$H2013)*12))):AO2022)/(($H2012)*12)))</f>
        <v>#REF!</v>
      </c>
      <c r="AP2020" s="80" t="e" cm="1">
        <f t="array" aca="1" ref="AP2020" ca="1">(SUM(INDEX(2015:2015,1,MAX(COLUMN($R:$R),COLUMN()-($H2012*12-1))):AP2017)/($H2012*12)+IF($R2022=0,0,SUM(INDEX(2020:2020,1,MAX(COLUMN($R:$R),COLUMN()-(($H2012-$H2013)*12))):AP2022)/(($H2012)*12)))</f>
        <v>#REF!</v>
      </c>
      <c r="AQ2020" s="80" t="e" cm="1">
        <f t="array" aca="1" ref="AQ2020" ca="1">(SUM(INDEX(2015:2015,1,MAX(COLUMN($R:$R),COLUMN()-($H2012*12-1))):AQ2017)/($H2012*12)+IF($R2022=0,0,SUM(INDEX(2020:2020,1,MAX(COLUMN($R:$R),COLUMN()-(($H2012-$H2013)*12))):AQ2022)/(($H2012)*12)))</f>
        <v>#REF!</v>
      </c>
      <c r="AR2020" s="80" t="e" cm="1">
        <f t="array" aca="1" ref="AR2020" ca="1">(SUM(INDEX(2015:2015,1,MAX(COLUMN($R:$R),COLUMN()-($H2012*12-1))):AR2017)/($H2012*12)+IF($R2022=0,0,SUM(INDEX(2020:2020,1,MAX(COLUMN($R:$R),COLUMN()-(($H2012-$H2013)*12))):AR2022)/(($H2012)*12)))</f>
        <v>#REF!</v>
      </c>
      <c r="AS2020" s="80" t="e" cm="1">
        <f t="array" aca="1" ref="AS2020" ca="1">(SUM(INDEX(2015:2015,1,MAX(COLUMN($R:$R),COLUMN()-($H2012*12-1))):AS2017)/($H2012*12)+IF($R2022=0,0,SUM(INDEX(2020:2020,1,MAX(COLUMN($R:$R),COLUMN()-(($H2012-$H2013)*12))):AS2022)/(($H2012)*12)))</f>
        <v>#REF!</v>
      </c>
      <c r="AT2020" s="80" t="e" cm="1">
        <f t="array" aca="1" ref="AT2020" ca="1">(SUM(INDEX(2015:2015,1,MAX(COLUMN($R:$R),COLUMN()-($H2012*12-1))):AT2017)/($H2012*12)+IF($R2022=0,0,SUM(INDEX(2020:2020,1,MAX(COLUMN($R:$R),COLUMN()-(($H2012-$H2013)*12))):AT2022)/(($H2012)*12)))</f>
        <v>#REF!</v>
      </c>
      <c r="AU2020" s="80" t="e" cm="1">
        <f t="array" aca="1" ref="AU2020" ca="1">(SUM(INDEX(2015:2015,1,MAX(COLUMN($R:$R),COLUMN()-($H2012*12-1))):AU2017)/($H2012*12)+IF($R2022=0,0,SUM(INDEX(2020:2020,1,MAX(COLUMN($R:$R),COLUMN()-(($H2012-$H2013)*12))):AU2022)/(($H2012)*12)))</f>
        <v>#REF!</v>
      </c>
      <c r="AV2020" s="80" t="e" cm="1">
        <f t="array" aca="1" ref="AV2020" ca="1">(SUM(INDEX(2015:2015,1,MAX(COLUMN($R:$R),COLUMN()-($H2012*12-1))):AV2017)/($H2012*12)+IF($R2022=0,0,SUM(INDEX(2020:2020,1,MAX(COLUMN($R:$R),COLUMN()-(($H2012-$H2013)*12))):AV2022)/(($H2012)*12)))</f>
        <v>#REF!</v>
      </c>
      <c r="AW2020" s="80" t="e" cm="1">
        <f t="array" aca="1" ref="AW2020" ca="1">(SUM(INDEX(2015:2015,1,MAX(COLUMN($R:$R),COLUMN()-($H2012*12-1))):AW2017)/($H2012*12)+IF($R2022=0,0,SUM(INDEX(2020:2020,1,MAX(COLUMN($R:$R),COLUMN()-(($H2012-$H2013)*12))):AW2022)/(($H2012)*12)))</f>
        <v>#REF!</v>
      </c>
      <c r="AX2020" s="80" t="e" cm="1">
        <f t="array" aca="1" ref="AX2020" ca="1">(SUM(INDEX(2015:2015,1,MAX(COLUMN($R:$R),COLUMN()-($H2012*12-1))):AX2017)/($H2012*12)+IF($R2022=0,0,SUM(INDEX(2020:2020,1,MAX(COLUMN($R:$R),COLUMN()-(($H2012-$H2013)*12))):AX2022)/(($H2012)*12)))</f>
        <v>#REF!</v>
      </c>
      <c r="AY2020" s="80" t="e" cm="1">
        <f t="array" aca="1" ref="AY2020" ca="1">(SUM(INDEX(2015:2015,1,MAX(COLUMN($R:$R),COLUMN()-($H2012*12-1))):AY2017)/($H2012*12)+IF($R2022=0,0,SUM(INDEX(2020:2020,1,MAX(COLUMN($R:$R),COLUMN()-(($H2012-$H2013)*12))):AY2022)/(($H2012)*12)))</f>
        <v>#REF!</v>
      </c>
      <c r="AZ2020" s="80" t="e" cm="1">
        <f t="array" aca="1" ref="AZ2020" ca="1">(SUM(INDEX(2015:2015,1,MAX(COLUMN($R:$R),COLUMN()-($H2012*12-1))):AZ2017)/($H2012*12)+IF($R2022=0,0,SUM(INDEX(2020:2020,1,MAX(COLUMN($R:$R),COLUMN()-(($H2012-$H2013)*12))):AZ2022)/(($H2012)*12)))</f>
        <v>#REF!</v>
      </c>
      <c r="BA2020" s="80" t="e" cm="1">
        <f t="array" aca="1" ref="BA2020" ca="1">(SUM(INDEX(2015:2015,1,MAX(COLUMN($R:$R),COLUMN()-($H2012*12-1))):BA2017)/($H2012*12)+IF($R2022=0,0,SUM(INDEX(2020:2020,1,MAX(COLUMN($R:$R),COLUMN()-(($H2012-$H2013)*12))):BA2022)/(($H2012)*12)))</f>
        <v>#REF!</v>
      </c>
      <c r="BB2020" s="80" t="e" cm="1">
        <f t="array" aca="1" ref="BB2020" ca="1">(SUM(INDEX(2015:2015,1,MAX(COLUMN($R:$R),COLUMN()-($H2012*12-1))):BB2017)/($H2012*12)+IF($R2022=0,0,SUM(INDEX(2020:2020,1,MAX(COLUMN($R:$R),COLUMN()-(($H2012-$H2013)*12))):BB2022)/(($H2012)*12)))</f>
        <v>#REF!</v>
      </c>
      <c r="BC2020" s="80" t="e" cm="1">
        <f t="array" aca="1" ref="BC2020" ca="1">(SUM(INDEX(2015:2015,1,MAX(COLUMN($R:$R),COLUMN()-($H2012*12-1))):BC2017)/($H2012*12)+IF($R2022=0,0,SUM(INDEX(2020:2020,1,MAX(COLUMN($R:$R),COLUMN()-(($H2012-$H2013)*12))):BC2022)/(($H2012)*12)))</f>
        <v>#REF!</v>
      </c>
      <c r="BD2020" s="80" t="e" cm="1">
        <f t="array" aca="1" ref="BD2020" ca="1">(SUM(INDEX(2015:2015,1,MAX(COLUMN($R:$R),COLUMN()-($H2012*12-1))):BD2017)/($H2012*12)+IF($R2022=0,0,SUM(INDEX(2020:2020,1,MAX(COLUMN($R:$R),COLUMN()-(($H2012-$H2013)*12))):BD2022)/(($H2012)*12)))</f>
        <v>#REF!</v>
      </c>
      <c r="BE2020" s="80" t="e" cm="1">
        <f t="array" aca="1" ref="BE2020" ca="1">(SUM(INDEX(2015:2015,1,MAX(COLUMN($R:$R),COLUMN()-($H2012*12-1))):BE2017)/($H2012*12)+IF($R2022=0,0,SUM(INDEX(2020:2020,1,MAX(COLUMN($R:$R),COLUMN()-(($H2012-$H2013)*12))):BE2022)/(($H2012)*12)))</f>
        <v>#REF!</v>
      </c>
      <c r="BF2020" s="80" t="e" cm="1">
        <f t="array" aca="1" ref="BF2020" ca="1">(SUM(INDEX(2015:2015,1,MAX(COLUMN($R:$R),COLUMN()-($H2012*12-1))):BF2017)/($H2012*12)+IF($R2022=0,0,SUM(INDEX(2020:2020,1,MAX(COLUMN($R:$R),COLUMN()-(($H2012-$H2013)*12))):BF2022)/(($H2012)*12)))</f>
        <v>#REF!</v>
      </c>
      <c r="BG2020" s="80" t="e" cm="1">
        <f t="array" aca="1" ref="BG2020" ca="1">(SUM(INDEX(2015:2015,1,MAX(COLUMN($R:$R),COLUMN()-($H2012*12-1))):BG2017)/($H2012*12)+IF($R2022=0,0,SUM(INDEX(2020:2020,1,MAX(COLUMN($R:$R),COLUMN()-(($H2012-$H2013)*12))):BG2022)/(($H2012)*12)))</f>
        <v>#REF!</v>
      </c>
      <c r="BH2020" s="80" t="e" cm="1">
        <f t="array" aca="1" ref="BH2020" ca="1">(SUM(INDEX(2015:2015,1,MAX(COLUMN($R:$R),COLUMN()-($H2012*12-1))):BH2017)/($H2012*12)+IF($R2022=0,0,SUM(INDEX(2020:2020,1,MAX(COLUMN($R:$R),COLUMN()-(($H2012-$H2013)*12))):BH2022)/(($H2012)*12)))</f>
        <v>#REF!</v>
      </c>
      <c r="BI2020" s="80" t="e" cm="1">
        <f t="array" aca="1" ref="BI2020" ca="1">(SUM(INDEX(2015:2015,1,MAX(COLUMN($R:$R),COLUMN()-($H2012*12-1))):BI2017)/($H2012*12)+IF($R2022=0,0,SUM(INDEX(2020:2020,1,MAX(COLUMN($R:$R),COLUMN()-(($H2012-$H2013)*12))):BI2022)/(($H2012)*12)))</f>
        <v>#REF!</v>
      </c>
      <c r="BJ2020" s="80" t="e" cm="1">
        <f t="array" aca="1" ref="BJ2020" ca="1">(SUM(INDEX(2015:2015,1,MAX(COLUMN($R:$R),COLUMN()-($H2012*12-1))):BJ2017)/($H2012*12)+IF($R2022=0,0,SUM(INDEX(2020:2020,1,MAX(COLUMN($R:$R),COLUMN()-(($H2012-$H2013)*12))):BJ2022)/(($H2012)*12)))</f>
        <v>#REF!</v>
      </c>
      <c r="BK2020" s="80" t="e" cm="1">
        <f t="array" aca="1" ref="BK2020" ca="1">(SUM(INDEX(2015:2015,1,MAX(COLUMN($R:$R),COLUMN()-($H2012*12-1))):BK2017)/($H2012*12)+IF($R2022=0,0,SUM(INDEX(2020:2020,1,MAX(COLUMN($R:$R),COLUMN()-(($H2012-$H2013)*12))):BK2022)/(($H2012)*12)))</f>
        <v>#REF!</v>
      </c>
      <c r="BL2020" s="80" t="e" cm="1">
        <f t="array" aca="1" ref="BL2020" ca="1">(SUM(INDEX(2015:2015,1,MAX(COLUMN($R:$R),COLUMN()-($H2012*12-1))):BL2017)/($H2012*12)+IF($R2022=0,0,SUM(INDEX(2020:2020,1,MAX(COLUMN($R:$R),COLUMN()-(($H2012-$H2013)*12))):BL2022)/(($H2012)*12)))</f>
        <v>#REF!</v>
      </c>
      <c r="BM2020" s="80" t="e" cm="1">
        <f t="array" aca="1" ref="BM2020" ca="1">(SUM(INDEX(2015:2015,1,MAX(COLUMN($R:$R),COLUMN()-($H2012*12-1))):BM2017)/($H2012*12)+IF($R2022=0,0,SUM(INDEX(2020:2020,1,MAX(COLUMN($R:$R),COLUMN()-(($H2012-$H2013)*12))):BM2022)/(($H2012)*12)))</f>
        <v>#REF!</v>
      </c>
      <c r="BN2020" s="80" t="e" cm="1">
        <f t="array" aca="1" ref="BN2020" ca="1">(SUM(INDEX(2015:2015,1,MAX(COLUMN($R:$R),COLUMN()-($H2012*12-1))):BN2017)/($H2012*12)+IF($R2022=0,0,SUM(INDEX(2020:2020,1,MAX(COLUMN($R:$R),COLUMN()-(($H2012-$H2013)*12))):BN2022)/(($H2012)*12)))</f>
        <v>#REF!</v>
      </c>
      <c r="BO2020" s="80" t="e" cm="1">
        <f t="array" aca="1" ref="BO2020" ca="1">(SUM(INDEX(2015:2015,1,MAX(COLUMN($R:$R),COLUMN()-($H2012*12-1))):BO2017)/($H2012*12)+IF($R2022=0,0,SUM(INDEX(2020:2020,1,MAX(COLUMN($R:$R),COLUMN()-(($H2012-$H2013)*12))):BO2022)/(($H2012)*12)))</f>
        <v>#REF!</v>
      </c>
      <c r="BP2020" s="80" t="e" cm="1">
        <f t="array" aca="1" ref="BP2020" ca="1">(SUM(INDEX(2015:2015,1,MAX(COLUMN($R:$R),COLUMN()-($H2012*12-1))):BP2017)/($H2012*12)+IF($R2022=0,0,SUM(INDEX(2020:2020,1,MAX(COLUMN($R:$R),COLUMN()-(($H2012-$H2013)*12))):BP2022)/(($H2012)*12)))</f>
        <v>#REF!</v>
      </c>
      <c r="BQ2020" s="80" t="e" cm="1">
        <f t="array" aca="1" ref="BQ2020" ca="1">(SUM(INDEX(2015:2015,1,MAX(COLUMN($R:$R),COLUMN()-($H2012*12-1))):BQ2017)/($H2012*12)+IF($R2022=0,0,SUM(INDEX(2020:2020,1,MAX(COLUMN($R:$R),COLUMN()-(($H2012-$H2013)*12))):BQ2022)/(($H2012)*12)))</f>
        <v>#REF!</v>
      </c>
      <c r="BR2020" s="80" t="e" cm="1">
        <f t="array" aca="1" ref="BR2020" ca="1">(SUM(INDEX(2015:2015,1,MAX(COLUMN($R:$R),COLUMN()-($H2012*12-1))):BR2017)/($H2012*12)+IF($R2022=0,0,SUM(INDEX(2020:2020,1,MAX(COLUMN($R:$R),COLUMN()-(($H2012-$H2013)*12))):BR2022)/(($H2012)*12)))</f>
        <v>#REF!</v>
      </c>
      <c r="BS2020" s="80" t="e" cm="1">
        <f t="array" aca="1" ref="BS2020" ca="1">(SUM(INDEX(2015:2015,1,MAX(COLUMN($R:$R),COLUMN()-($H2012*12-1))):BS2017)/($H2012*12)+IF($R2022=0,0,SUM(INDEX(2020:2020,1,MAX(COLUMN($R:$R),COLUMN()-(($H2012-$H2013)*12))):BS2022)/(($H2012)*12)))</f>
        <v>#REF!</v>
      </c>
      <c r="BT2020" s="80" t="e" cm="1">
        <f t="array" aca="1" ref="BT2020" ca="1">(SUM(INDEX(2015:2015,1,MAX(COLUMN($R:$R),COLUMN()-($H2012*12-1))):BT2017)/($H2012*12)+IF($R2022=0,0,SUM(INDEX(2020:2020,1,MAX(COLUMN($R:$R),COLUMN()-(($H2012-$H2013)*12))):BT2022)/(($H2012)*12)))</f>
        <v>#REF!</v>
      </c>
      <c r="BU2020" s="80" t="e" cm="1">
        <f t="array" aca="1" ref="BU2020" ca="1">(SUM(INDEX(2015:2015,1,MAX(COLUMN($R:$R),COLUMN()-($H2012*12-1))):BU2017)/($H2012*12)+IF($R2022=0,0,SUM(INDEX(2020:2020,1,MAX(COLUMN($R:$R),COLUMN()-(($H2012-$H2013)*12))):BU2022)/(($H2012)*12)))</f>
        <v>#REF!</v>
      </c>
      <c r="BV2020" s="80" t="e" cm="1">
        <f t="array" aca="1" ref="BV2020" ca="1">(SUM(INDEX(2015:2015,1,MAX(COLUMN($R:$R),COLUMN()-($H2012*12-1))):BV2017)/($H2012*12)+IF($R2022=0,0,SUM(INDEX(2020:2020,1,MAX(COLUMN($R:$R),COLUMN()-(($H2012-$H2013)*12))):BV2022)/(($H2012)*12)))</f>
        <v>#REF!</v>
      </c>
      <c r="BW2020" s="80" t="e" cm="1">
        <f t="array" aca="1" ref="BW2020" ca="1">(SUM(INDEX(2015:2015,1,MAX(COLUMN($R:$R),COLUMN()-($H2012*12-1))):BW2017)/($H2012*12)+IF($R2022=0,0,SUM(INDEX(2020:2020,1,MAX(COLUMN($R:$R),COLUMN()-(($H2012-$H2013)*12))):BW2022)/(($H2012)*12)))</f>
        <v>#REF!</v>
      </c>
      <c r="BX2020" s="80" t="e" cm="1">
        <f t="array" aca="1" ref="BX2020" ca="1">(SUM(INDEX(2015:2015,1,MAX(COLUMN($R:$R),COLUMN()-($H2012*12-1))):BX2017)/($H2012*12)+IF($R2022=0,0,SUM(INDEX(2020:2020,1,MAX(COLUMN($R:$R),COLUMN()-(($H2012-$H2013)*12))):BX2022)/(($H2012)*12)))</f>
        <v>#REF!</v>
      </c>
      <c r="BY2020" s="80" t="e" cm="1">
        <f t="array" aca="1" ref="BY2020" ca="1">(SUM(INDEX(2015:2015,1,MAX(COLUMN($R:$R),COLUMN()-($H2012*12-1))):BY2017)/($H2012*12)+IF($R2022=0,0,SUM(INDEX(2020:2020,1,MAX(COLUMN($R:$R),COLUMN()-(($H2012-$H2013)*12))):BY2022)/(($H2012)*12)))</f>
        <v>#REF!</v>
      </c>
      <c r="BZ2020" s="80" t="e" cm="1">
        <f t="array" aca="1" ref="BZ2020" ca="1">(SUM(INDEX(2015:2015,1,MAX(COLUMN($R:$R),COLUMN()-($H2012*12-1))):BZ2017)/($H2012*12)+IF($R2022=0,0,SUM(INDEX(2020:2020,1,MAX(COLUMN($R:$R),COLUMN()-(($H2012-$H2013)*12))):BZ2022)/(($H2012)*12)))</f>
        <v>#REF!</v>
      </c>
      <c r="CA2020" s="80" t="e" cm="1">
        <f t="array" aca="1" ref="CA2020" ca="1">(SUM(INDEX(2015:2015,1,MAX(COLUMN($R:$R),COLUMN()-($H2012*12-1))):CA2017)/($H2012*12)+IF($R2022=0,0,SUM(INDEX(2020:2020,1,MAX(COLUMN($R:$R),COLUMN()-(($H2012-$H2013)*12))):CA2022)/(($H2012)*12)))</f>
        <v>#REF!</v>
      </c>
      <c r="CB2020" s="80" t="e" cm="1">
        <f t="array" aca="1" ref="CB2020" ca="1">(SUM(INDEX(2015:2015,1,MAX(COLUMN($R:$R),COLUMN()-($H2012*12-1))):CB2017)/($H2012*12)+IF($R2022=0,0,SUM(INDEX(2020:2020,1,MAX(COLUMN($R:$R),COLUMN()-(($H2012-$H2013)*12))):CB2022)/(($H2012)*12)))</f>
        <v>#REF!</v>
      </c>
      <c r="CC2020" s="80" t="e" cm="1">
        <f t="array" aca="1" ref="CC2020" ca="1">(SUM(INDEX(2015:2015,1,MAX(COLUMN($R:$R),COLUMN()-($H2012*12-1))):CC2017)/($H2012*12)+IF($R2022=0,0,SUM(INDEX(2020:2020,1,MAX(COLUMN($R:$R),COLUMN()-(($H2012-$H2013)*12))):CC2022)/(($H2012)*12)))</f>
        <v>#REF!</v>
      </c>
      <c r="CD2020" s="80" t="e" cm="1">
        <f t="array" aca="1" ref="CD2020" ca="1">(SUM(INDEX(2015:2015,1,MAX(COLUMN($R:$R),COLUMN()-($H2012*12-1))):CD2017)/($H2012*12)+IF($R2022=0,0,SUM(INDEX(2020:2020,1,MAX(COLUMN($R:$R),COLUMN()-(($H2012-$H2013)*12))):CD2022)/(($H2012)*12)))</f>
        <v>#REF!</v>
      </c>
      <c r="CE2020" s="80" t="e" cm="1">
        <f t="array" aca="1" ref="CE2020" ca="1">(SUM(INDEX(2015:2015,1,MAX(COLUMN($R:$R),COLUMN()-($H2012*12-1))):CE2017)/($H2012*12)+IF($R2022=0,0,SUM(INDEX(2020:2020,1,MAX(COLUMN($R:$R),COLUMN()-(($H2012-$H2013)*12))):CE2022)/(($H2012)*12)))</f>
        <v>#REF!</v>
      </c>
      <c r="CF2020" s="80" t="e" cm="1">
        <f t="array" aca="1" ref="CF2020" ca="1">(SUM(INDEX(2015:2015,1,MAX(COLUMN($R:$R),COLUMN()-($H2012*12-1))):CF2017)/($H2012*12)+IF($R2022=0,0,SUM(INDEX(2020:2020,1,MAX(COLUMN($R:$R),COLUMN()-(($H2012-$H2013)*12))):CF2022)/(($H2012)*12)))</f>
        <v>#REF!</v>
      </c>
      <c r="CG2020" s="80" t="e" cm="1">
        <f t="array" aca="1" ref="CG2020" ca="1">(SUM(INDEX(2015:2015,1,MAX(COLUMN($R:$R),COLUMN()-($H2012*12-1))):CG2017)/($H2012*12)+IF($R2022=0,0,SUM(INDEX(2020:2020,1,MAX(COLUMN($R:$R),COLUMN()-(($H2012-$H2013)*12))):CG2022)/(($H2012)*12)))</f>
        <v>#REF!</v>
      </c>
      <c r="CH2020" s="80" t="e" cm="1">
        <f t="array" aca="1" ref="CH2020" ca="1">(SUM(INDEX(2015:2015,1,MAX(COLUMN($R:$R),COLUMN()-($H2012*12-1))):CH2017)/($H2012*12)+IF($R2022=0,0,SUM(INDEX(2020:2020,1,MAX(COLUMN($R:$R),COLUMN()-(($H2012-$H2013)*12))):CH2022)/(($H2012)*12)))</f>
        <v>#REF!</v>
      </c>
      <c r="CI2020" s="80" t="e" cm="1">
        <f t="array" aca="1" ref="CI2020" ca="1">(SUM(INDEX(2015:2015,1,MAX(COLUMN($R:$R),COLUMN()-($H2012*12-1))):CI2017)/($H2012*12)+IF($R2022=0,0,SUM(INDEX(2020:2020,1,MAX(COLUMN($R:$R),COLUMN()-(($H2012-$H2013)*12))):CI2022)/(($H2012)*12)))</f>
        <v>#REF!</v>
      </c>
      <c r="CJ2020" s="80" t="e" cm="1">
        <f t="array" aca="1" ref="CJ2020" ca="1">(SUM(INDEX(2015:2015,1,MAX(COLUMN($R:$R),COLUMN()-($H2012*12-1))):CJ2017)/($H2012*12)+IF($R2022=0,0,SUM(INDEX(2020:2020,1,MAX(COLUMN($R:$R),COLUMN()-(($H2012-$H2013)*12))):CJ2022)/(($H2012)*12)))</f>
        <v>#REF!</v>
      </c>
      <c r="CK2020" s="80" t="e" cm="1">
        <f t="array" aca="1" ref="CK2020" ca="1">(SUM(INDEX(2015:2015,1,MAX(COLUMN($R:$R),COLUMN()-($H2012*12-1))):CK2017)/($H2012*12)+IF($R2022=0,0,SUM(INDEX(2020:2020,1,MAX(COLUMN($R:$R),COLUMN()-(($H2012-$H2013)*12))):CK2022)/(($H2012)*12)))</f>
        <v>#REF!</v>
      </c>
      <c r="CL2020" s="80" t="e" cm="1">
        <f t="array" aca="1" ref="CL2020" ca="1">(SUM(INDEX(2015:2015,1,MAX(COLUMN($R:$R),COLUMN()-($H2012*12-1))):CL2017)/($H2012*12)+IF($R2022=0,0,SUM(INDEX(2020:2020,1,MAX(COLUMN($R:$R),COLUMN()-(($H2012-$H2013)*12))):CL2022)/(($H2012)*12)))</f>
        <v>#REF!</v>
      </c>
    </row>
    <row r="2021" spans="2:90" x14ac:dyDescent="0.4">
      <c r="B2021" s="122"/>
      <c r="C2021" s="8"/>
      <c r="D2021" t="s">
        <v>760</v>
      </c>
      <c r="E2021" s="8" t="str">
        <f t="shared" si="2369"/>
        <v>2021 FAINTR-S</v>
      </c>
      <c r="G2021" s="8"/>
      <c r="I2021" s="62"/>
      <c r="J2021" s="62"/>
      <c r="K2021" s="53"/>
      <c r="L2021" s="53"/>
      <c r="M2021" s="53"/>
      <c r="N2021" s="53"/>
      <c r="O2021" s="53"/>
      <c r="P2021" s="53"/>
      <c r="R2021" s="82"/>
      <c r="S2021" s="149"/>
      <c r="T2021" s="149"/>
      <c r="U2021" s="149"/>
      <c r="V2021" s="149"/>
      <c r="W2021" s="149"/>
      <c r="X2021" s="149"/>
      <c r="Y2021" s="149"/>
      <c r="Z2021" s="149"/>
      <c r="AA2021" s="149"/>
      <c r="AB2021" s="149"/>
      <c r="AC2021" s="149"/>
      <c r="AD2021" s="149"/>
      <c r="AE2021" s="149"/>
      <c r="AF2021" s="149"/>
      <c r="AG2021" s="149"/>
      <c r="AH2021" s="149"/>
      <c r="AI2021" s="149"/>
      <c r="AJ2021" s="149"/>
      <c r="AK2021" s="149"/>
      <c r="AL2021" s="149"/>
      <c r="AM2021" s="149"/>
      <c r="AN2021" s="149"/>
      <c r="AO2021" s="149"/>
      <c r="AP2021" s="149"/>
      <c r="AQ2021" s="149"/>
      <c r="AR2021" s="149"/>
      <c r="AS2021" s="149"/>
      <c r="AT2021" s="149"/>
      <c r="AU2021" s="149"/>
      <c r="AV2021" s="149"/>
      <c r="AW2021" s="149"/>
      <c r="AX2021" s="149"/>
      <c r="AY2021" s="149"/>
      <c r="AZ2021" s="149"/>
      <c r="BA2021" s="149"/>
      <c r="BB2021" s="149"/>
      <c r="BC2021" s="149"/>
      <c r="BD2021" s="149"/>
      <c r="BE2021" s="149"/>
      <c r="BF2021" s="149"/>
      <c r="BG2021" s="149"/>
      <c r="BH2021" s="149"/>
      <c r="BI2021" s="149"/>
      <c r="BJ2021" s="149"/>
      <c r="BK2021" s="149"/>
      <c r="BL2021" s="149"/>
      <c r="BM2021" s="149"/>
      <c r="BN2021" s="149"/>
      <c r="BO2021" s="149"/>
      <c r="BP2021" s="149"/>
      <c r="BQ2021" s="149"/>
      <c r="BR2021" s="149"/>
      <c r="BS2021" s="149"/>
      <c r="BT2021" s="149"/>
      <c r="BU2021" s="149"/>
      <c r="BV2021" s="149"/>
      <c r="BW2021" s="149"/>
      <c r="BX2021" s="149"/>
      <c r="BY2021" s="149"/>
      <c r="BZ2021" s="149"/>
      <c r="CA2021" s="149"/>
      <c r="CB2021" s="149"/>
      <c r="CC2021" s="149"/>
      <c r="CD2021" s="149"/>
      <c r="CE2021" s="149"/>
      <c r="CF2021" s="149"/>
      <c r="CG2021" s="149"/>
      <c r="CH2021" s="149"/>
      <c r="CI2021" s="149"/>
      <c r="CJ2021" s="149"/>
      <c r="CK2021" s="149"/>
      <c r="CL2021" s="149"/>
    </row>
    <row r="2022" spans="2:90" x14ac:dyDescent="0.4">
      <c r="B2022" s="122" t="s">
        <v>219</v>
      </c>
      <c r="C2022" s="8"/>
      <c r="D2022" t="s">
        <v>760</v>
      </c>
      <c r="E2022" s="8" t="str">
        <f t="shared" si="2369"/>
        <v>2022 FAINTR-S</v>
      </c>
      <c r="G2022" s="8" t="str">
        <f>E2022</f>
        <v>2022 FAINTR-S</v>
      </c>
      <c r="I2022" s="74">
        <v>100</v>
      </c>
      <c r="J2022" s="74"/>
      <c r="K2022" s="53"/>
      <c r="L2022" s="53"/>
      <c r="M2022" s="53"/>
      <c r="N2022" s="53"/>
      <c r="O2022" s="53"/>
      <c r="P2022" s="53"/>
      <c r="R2022" s="24">
        <f>-$I2022</f>
        <v>-100</v>
      </c>
      <c r="S2022" s="149"/>
      <c r="T2022" s="149"/>
      <c r="U2022" s="149"/>
      <c r="V2022" s="149"/>
      <c r="W2022" s="149"/>
      <c r="X2022" s="149"/>
      <c r="Y2022" s="149"/>
      <c r="Z2022" s="149"/>
      <c r="AA2022" s="149"/>
      <c r="AB2022" s="149"/>
      <c r="AC2022" s="149"/>
      <c r="AD2022" s="149"/>
      <c r="AE2022" s="149"/>
      <c r="AF2022" s="149"/>
      <c r="AG2022" s="149"/>
      <c r="AH2022" s="149"/>
      <c r="AI2022" s="149"/>
      <c r="AJ2022" s="149"/>
      <c r="AK2022" s="149"/>
      <c r="AL2022" s="149"/>
      <c r="AM2022" s="149"/>
      <c r="AN2022" s="149"/>
      <c r="AO2022" s="149"/>
      <c r="AP2022" s="149"/>
      <c r="AQ2022" s="149"/>
      <c r="AR2022" s="149"/>
      <c r="AS2022" s="149"/>
      <c r="AT2022" s="149"/>
      <c r="AU2022" s="149"/>
      <c r="AV2022" s="149"/>
      <c r="AW2022" s="149"/>
      <c r="AX2022" s="149"/>
      <c r="AY2022" s="149"/>
      <c r="AZ2022" s="149"/>
      <c r="BA2022" s="149"/>
      <c r="BB2022" s="149"/>
      <c r="BC2022" s="149"/>
      <c r="BD2022" s="149"/>
      <c r="BE2022" s="149"/>
      <c r="BF2022" s="149"/>
      <c r="BG2022" s="149"/>
      <c r="BH2022" s="149"/>
      <c r="BI2022" s="149"/>
      <c r="BJ2022" s="149"/>
      <c r="BK2022" s="149"/>
      <c r="BL2022" s="149"/>
      <c r="BM2022" s="149"/>
      <c r="BN2022" s="149"/>
      <c r="BO2022" s="149"/>
      <c r="BP2022" s="149"/>
      <c r="BQ2022" s="149"/>
      <c r="BR2022" s="149"/>
      <c r="BS2022" s="149"/>
      <c r="BT2022" s="149"/>
      <c r="BU2022" s="149"/>
      <c r="BV2022" s="149"/>
      <c r="BW2022" s="149"/>
      <c r="BX2022" s="149"/>
      <c r="BY2022" s="149"/>
      <c r="BZ2022" s="149"/>
      <c r="CA2022" s="149"/>
      <c r="CB2022" s="149"/>
      <c r="CC2022" s="149"/>
      <c r="CD2022" s="149"/>
      <c r="CE2022" s="149"/>
      <c r="CF2022" s="149"/>
      <c r="CG2022" s="149"/>
      <c r="CH2022" s="149"/>
      <c r="CI2022" s="149"/>
      <c r="CJ2022" s="149"/>
      <c r="CK2022" s="149"/>
      <c r="CL2022" s="149"/>
    </row>
    <row r="2023" spans="2:90" x14ac:dyDescent="0.4">
      <c r="B2023" s="122"/>
      <c r="D2023" t="s">
        <v>760</v>
      </c>
      <c r="E2023" s="8" t="str">
        <f t="shared" si="2369"/>
        <v>2023 FAINTR-S</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row>
    <row r="2024" spans="2:90" x14ac:dyDescent="0.4">
      <c r="B2024" s="95" t="s">
        <v>205</v>
      </c>
      <c r="D2024" t="s">
        <v>760</v>
      </c>
      <c r="E2024" s="8" t="str">
        <f t="shared" si="2369"/>
        <v>2024 FAINTR-S</v>
      </c>
      <c r="H2024" s="12"/>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row>
    <row r="2025" spans="2:90" x14ac:dyDescent="0.4">
      <c r="B2025" s="154" t="str">
        <f>"Gross PP&amp;E - "&amp;SUBSTITUTE(B2010,":","")</f>
        <v>Gross PP&amp;E - Revenue driven intangible assets</v>
      </c>
      <c r="D2025" t="s">
        <v>760</v>
      </c>
      <c r="E2025" s="8" t="str">
        <f t="shared" si="2369"/>
        <v>2025 FAINTR-S</v>
      </c>
      <c r="I2025" s="80">
        <f>I2022</f>
        <v>100</v>
      </c>
      <c r="J2025" s="80"/>
      <c r="K2025" s="24">
        <f t="shared" ref="K2025:P2027" ca="1" si="2374">SUMIF($4:$4,K$2,2025:2025)</f>
        <v>1300</v>
      </c>
      <c r="L2025" s="24">
        <f t="shared" ca="1" si="2374"/>
        <v>2500</v>
      </c>
      <c r="M2025" s="24">
        <f t="shared" ca="1" si="2374"/>
        <v>3700</v>
      </c>
      <c r="N2025" s="24">
        <f t="shared" ca="1" si="2374"/>
        <v>4900</v>
      </c>
      <c r="O2025" s="24">
        <f t="shared" ca="1" si="2374"/>
        <v>6100</v>
      </c>
      <c r="P2025" s="24">
        <f t="shared" ca="1" si="2374"/>
        <v>7300</v>
      </c>
      <c r="R2025" s="24">
        <f>$I2025</f>
        <v>100</v>
      </c>
      <c r="S2025" s="80">
        <f t="shared" ref="S2025:AX2025" ca="1" si="2375">-S2017+R2025</f>
        <v>200</v>
      </c>
      <c r="T2025" s="80">
        <f t="shared" ca="1" si="2375"/>
        <v>300</v>
      </c>
      <c r="U2025" s="80">
        <f t="shared" ca="1" si="2375"/>
        <v>400</v>
      </c>
      <c r="V2025" s="80">
        <f t="shared" ca="1" si="2375"/>
        <v>500</v>
      </c>
      <c r="W2025" s="80">
        <f t="shared" ca="1" si="2375"/>
        <v>600</v>
      </c>
      <c r="X2025" s="80">
        <f t="shared" ca="1" si="2375"/>
        <v>700</v>
      </c>
      <c r="Y2025" s="80">
        <f t="shared" ca="1" si="2375"/>
        <v>800</v>
      </c>
      <c r="Z2025" s="80">
        <f t="shared" ca="1" si="2375"/>
        <v>900</v>
      </c>
      <c r="AA2025" s="80">
        <f t="shared" ca="1" si="2375"/>
        <v>1000</v>
      </c>
      <c r="AB2025" s="80">
        <f t="shared" ca="1" si="2375"/>
        <v>1100</v>
      </c>
      <c r="AC2025" s="80">
        <f t="shared" ca="1" si="2375"/>
        <v>1200</v>
      </c>
      <c r="AD2025" s="80">
        <f t="shared" ca="1" si="2375"/>
        <v>1300</v>
      </c>
      <c r="AE2025" s="80">
        <f t="shared" ca="1" si="2375"/>
        <v>1400</v>
      </c>
      <c r="AF2025" s="80">
        <f t="shared" ca="1" si="2375"/>
        <v>1500</v>
      </c>
      <c r="AG2025" s="80">
        <f t="shared" ca="1" si="2375"/>
        <v>1600</v>
      </c>
      <c r="AH2025" s="80">
        <f t="shared" ca="1" si="2375"/>
        <v>1700</v>
      </c>
      <c r="AI2025" s="80">
        <f t="shared" ca="1" si="2375"/>
        <v>1800</v>
      </c>
      <c r="AJ2025" s="80">
        <f t="shared" ca="1" si="2375"/>
        <v>1900</v>
      </c>
      <c r="AK2025" s="80">
        <f t="shared" ca="1" si="2375"/>
        <v>2000</v>
      </c>
      <c r="AL2025" s="80">
        <f t="shared" ca="1" si="2375"/>
        <v>2100</v>
      </c>
      <c r="AM2025" s="80">
        <f t="shared" ca="1" si="2375"/>
        <v>2200</v>
      </c>
      <c r="AN2025" s="80">
        <f t="shared" ca="1" si="2375"/>
        <v>2300</v>
      </c>
      <c r="AO2025" s="80">
        <f t="shared" ca="1" si="2375"/>
        <v>2400</v>
      </c>
      <c r="AP2025" s="80">
        <f t="shared" ca="1" si="2375"/>
        <v>2500</v>
      </c>
      <c r="AQ2025" s="80">
        <f t="shared" ca="1" si="2375"/>
        <v>2600</v>
      </c>
      <c r="AR2025" s="80">
        <f t="shared" ca="1" si="2375"/>
        <v>2700</v>
      </c>
      <c r="AS2025" s="80">
        <f t="shared" ca="1" si="2375"/>
        <v>2800</v>
      </c>
      <c r="AT2025" s="80">
        <f t="shared" ca="1" si="2375"/>
        <v>2900</v>
      </c>
      <c r="AU2025" s="80">
        <f t="shared" ca="1" si="2375"/>
        <v>3000</v>
      </c>
      <c r="AV2025" s="80">
        <f t="shared" ca="1" si="2375"/>
        <v>3100</v>
      </c>
      <c r="AW2025" s="80">
        <f t="shared" ca="1" si="2375"/>
        <v>3200</v>
      </c>
      <c r="AX2025" s="80">
        <f t="shared" ca="1" si="2375"/>
        <v>3300</v>
      </c>
      <c r="AY2025" s="80">
        <f t="shared" ref="AY2025:CD2025" ca="1" si="2376">-AY2017+AX2025</f>
        <v>3400</v>
      </c>
      <c r="AZ2025" s="80">
        <f t="shared" ca="1" si="2376"/>
        <v>3500</v>
      </c>
      <c r="BA2025" s="80">
        <f t="shared" ca="1" si="2376"/>
        <v>3600</v>
      </c>
      <c r="BB2025" s="80">
        <f t="shared" ca="1" si="2376"/>
        <v>3700</v>
      </c>
      <c r="BC2025" s="80">
        <f t="shared" ca="1" si="2376"/>
        <v>3800</v>
      </c>
      <c r="BD2025" s="80">
        <f t="shared" ca="1" si="2376"/>
        <v>3900</v>
      </c>
      <c r="BE2025" s="80">
        <f t="shared" ca="1" si="2376"/>
        <v>4000</v>
      </c>
      <c r="BF2025" s="80">
        <f t="shared" ca="1" si="2376"/>
        <v>4100</v>
      </c>
      <c r="BG2025" s="80">
        <f t="shared" ca="1" si="2376"/>
        <v>4200</v>
      </c>
      <c r="BH2025" s="80">
        <f t="shared" ca="1" si="2376"/>
        <v>4300</v>
      </c>
      <c r="BI2025" s="80">
        <f t="shared" ca="1" si="2376"/>
        <v>4400</v>
      </c>
      <c r="BJ2025" s="80">
        <f t="shared" ca="1" si="2376"/>
        <v>4500</v>
      </c>
      <c r="BK2025" s="80">
        <f t="shared" ca="1" si="2376"/>
        <v>4600</v>
      </c>
      <c r="BL2025" s="80">
        <f t="shared" ca="1" si="2376"/>
        <v>4700</v>
      </c>
      <c r="BM2025" s="80">
        <f t="shared" ca="1" si="2376"/>
        <v>4800</v>
      </c>
      <c r="BN2025" s="80">
        <f t="shared" ca="1" si="2376"/>
        <v>4900</v>
      </c>
      <c r="BO2025" s="80">
        <f t="shared" ca="1" si="2376"/>
        <v>5000</v>
      </c>
      <c r="BP2025" s="80">
        <f t="shared" ca="1" si="2376"/>
        <v>5100</v>
      </c>
      <c r="BQ2025" s="80">
        <f t="shared" ca="1" si="2376"/>
        <v>5200</v>
      </c>
      <c r="BR2025" s="80">
        <f t="shared" ca="1" si="2376"/>
        <v>5300</v>
      </c>
      <c r="BS2025" s="80">
        <f t="shared" ca="1" si="2376"/>
        <v>5400</v>
      </c>
      <c r="BT2025" s="80">
        <f t="shared" ca="1" si="2376"/>
        <v>5500</v>
      </c>
      <c r="BU2025" s="80">
        <f t="shared" ca="1" si="2376"/>
        <v>5600</v>
      </c>
      <c r="BV2025" s="80">
        <f t="shared" ca="1" si="2376"/>
        <v>5700</v>
      </c>
      <c r="BW2025" s="80">
        <f t="shared" ca="1" si="2376"/>
        <v>5800</v>
      </c>
      <c r="BX2025" s="80">
        <f t="shared" ca="1" si="2376"/>
        <v>5900</v>
      </c>
      <c r="BY2025" s="80">
        <f t="shared" ca="1" si="2376"/>
        <v>6000</v>
      </c>
      <c r="BZ2025" s="80">
        <f t="shared" ca="1" si="2376"/>
        <v>6100</v>
      </c>
      <c r="CA2025" s="80">
        <f t="shared" ca="1" si="2376"/>
        <v>6200</v>
      </c>
      <c r="CB2025" s="80">
        <f t="shared" ca="1" si="2376"/>
        <v>6300</v>
      </c>
      <c r="CC2025" s="80">
        <f t="shared" ca="1" si="2376"/>
        <v>6400</v>
      </c>
      <c r="CD2025" s="80">
        <f t="shared" ca="1" si="2376"/>
        <v>6500</v>
      </c>
      <c r="CE2025" s="80">
        <f t="shared" ref="CE2025:CL2025" ca="1" si="2377">-CE2017+CD2025</f>
        <v>6600</v>
      </c>
      <c r="CF2025" s="80">
        <f t="shared" ca="1" si="2377"/>
        <v>6700</v>
      </c>
      <c r="CG2025" s="80">
        <f t="shared" ca="1" si="2377"/>
        <v>6800</v>
      </c>
      <c r="CH2025" s="80">
        <f t="shared" ca="1" si="2377"/>
        <v>6900</v>
      </c>
      <c r="CI2025" s="80">
        <f t="shared" ca="1" si="2377"/>
        <v>7000</v>
      </c>
      <c r="CJ2025" s="80">
        <f t="shared" ca="1" si="2377"/>
        <v>7100</v>
      </c>
      <c r="CK2025" s="80">
        <f t="shared" ca="1" si="2377"/>
        <v>7200</v>
      </c>
      <c r="CL2025" s="80">
        <f t="shared" ca="1" si="2377"/>
        <v>7300</v>
      </c>
    </row>
    <row r="2026" spans="2:90" x14ac:dyDescent="0.4">
      <c r="B2026" s="154" t="str">
        <f>"Accumulated amortization - "&amp;SUBSTITUTE(B2010,":","")</f>
        <v>Accumulated amortization - Revenue driven intangible assets</v>
      </c>
      <c r="D2026" t="s">
        <v>760</v>
      </c>
      <c r="E2026" s="8" t="str">
        <f t="shared" si="2369"/>
        <v>2026 FAINTR-S</v>
      </c>
      <c r="I2026" s="81">
        <f>-H2013/H2012*I2025</f>
        <v>0</v>
      </c>
      <c r="J2026" s="237"/>
      <c r="K2026" s="37" t="e">
        <f t="shared" ca="1" si="2374"/>
        <v>#REF!</v>
      </c>
      <c r="L2026" s="37" t="e">
        <f t="shared" ca="1" si="2374"/>
        <v>#REF!</v>
      </c>
      <c r="M2026" s="37" t="e">
        <f t="shared" ca="1" si="2374"/>
        <v>#REF!</v>
      </c>
      <c r="N2026" s="37" t="e">
        <f t="shared" ca="1" si="2374"/>
        <v>#REF!</v>
      </c>
      <c r="O2026" s="37" t="e">
        <f t="shared" ca="1" si="2374"/>
        <v>#REF!</v>
      </c>
      <c r="P2026" s="37" t="e">
        <f t="shared" ca="1" si="2374"/>
        <v>#REF!</v>
      </c>
      <c r="R2026" s="37">
        <f>$I2026</f>
        <v>0</v>
      </c>
      <c r="S2026" s="81" t="e">
        <f t="shared" ref="S2026:AX2026" ca="1" si="2378">R2026+S2020</f>
        <v>#REF!</v>
      </c>
      <c r="T2026" s="81" t="e">
        <f t="shared" ca="1" si="2378"/>
        <v>#REF!</v>
      </c>
      <c r="U2026" s="81" t="e">
        <f t="shared" ca="1" si="2378"/>
        <v>#REF!</v>
      </c>
      <c r="V2026" s="81" t="e">
        <f t="shared" ca="1" si="2378"/>
        <v>#REF!</v>
      </c>
      <c r="W2026" s="81" t="e">
        <f t="shared" ca="1" si="2378"/>
        <v>#REF!</v>
      </c>
      <c r="X2026" s="81" t="e">
        <f t="shared" ca="1" si="2378"/>
        <v>#REF!</v>
      </c>
      <c r="Y2026" s="81" t="e">
        <f t="shared" ca="1" si="2378"/>
        <v>#REF!</v>
      </c>
      <c r="Z2026" s="81" t="e">
        <f t="shared" ca="1" si="2378"/>
        <v>#REF!</v>
      </c>
      <c r="AA2026" s="81" t="e">
        <f t="shared" ca="1" si="2378"/>
        <v>#REF!</v>
      </c>
      <c r="AB2026" s="81" t="e">
        <f t="shared" ca="1" si="2378"/>
        <v>#REF!</v>
      </c>
      <c r="AC2026" s="81" t="e">
        <f t="shared" ca="1" si="2378"/>
        <v>#REF!</v>
      </c>
      <c r="AD2026" s="81" t="e">
        <f t="shared" ca="1" si="2378"/>
        <v>#REF!</v>
      </c>
      <c r="AE2026" s="81" t="e">
        <f t="shared" ca="1" si="2378"/>
        <v>#REF!</v>
      </c>
      <c r="AF2026" s="81" t="e">
        <f t="shared" ca="1" si="2378"/>
        <v>#REF!</v>
      </c>
      <c r="AG2026" s="81" t="e">
        <f t="shared" ca="1" si="2378"/>
        <v>#REF!</v>
      </c>
      <c r="AH2026" s="81" t="e">
        <f t="shared" ca="1" si="2378"/>
        <v>#REF!</v>
      </c>
      <c r="AI2026" s="81" t="e">
        <f t="shared" ca="1" si="2378"/>
        <v>#REF!</v>
      </c>
      <c r="AJ2026" s="81" t="e">
        <f t="shared" ca="1" si="2378"/>
        <v>#REF!</v>
      </c>
      <c r="AK2026" s="81" t="e">
        <f t="shared" ca="1" si="2378"/>
        <v>#REF!</v>
      </c>
      <c r="AL2026" s="81" t="e">
        <f t="shared" ca="1" si="2378"/>
        <v>#REF!</v>
      </c>
      <c r="AM2026" s="81" t="e">
        <f t="shared" ca="1" si="2378"/>
        <v>#REF!</v>
      </c>
      <c r="AN2026" s="81" t="e">
        <f t="shared" ca="1" si="2378"/>
        <v>#REF!</v>
      </c>
      <c r="AO2026" s="81" t="e">
        <f t="shared" ca="1" si="2378"/>
        <v>#REF!</v>
      </c>
      <c r="AP2026" s="81" t="e">
        <f t="shared" ca="1" si="2378"/>
        <v>#REF!</v>
      </c>
      <c r="AQ2026" s="81" t="e">
        <f t="shared" ca="1" si="2378"/>
        <v>#REF!</v>
      </c>
      <c r="AR2026" s="81" t="e">
        <f t="shared" ca="1" si="2378"/>
        <v>#REF!</v>
      </c>
      <c r="AS2026" s="81" t="e">
        <f t="shared" ca="1" si="2378"/>
        <v>#REF!</v>
      </c>
      <c r="AT2026" s="81" t="e">
        <f t="shared" ca="1" si="2378"/>
        <v>#REF!</v>
      </c>
      <c r="AU2026" s="81" t="e">
        <f t="shared" ca="1" si="2378"/>
        <v>#REF!</v>
      </c>
      <c r="AV2026" s="81" t="e">
        <f t="shared" ca="1" si="2378"/>
        <v>#REF!</v>
      </c>
      <c r="AW2026" s="81" t="e">
        <f t="shared" ca="1" si="2378"/>
        <v>#REF!</v>
      </c>
      <c r="AX2026" s="81" t="e">
        <f t="shared" ca="1" si="2378"/>
        <v>#REF!</v>
      </c>
      <c r="AY2026" s="81" t="e">
        <f t="shared" ref="AY2026:CD2026" ca="1" si="2379">AX2026+AY2020</f>
        <v>#REF!</v>
      </c>
      <c r="AZ2026" s="81" t="e">
        <f t="shared" ca="1" si="2379"/>
        <v>#REF!</v>
      </c>
      <c r="BA2026" s="81" t="e">
        <f t="shared" ca="1" si="2379"/>
        <v>#REF!</v>
      </c>
      <c r="BB2026" s="81" t="e">
        <f t="shared" ca="1" si="2379"/>
        <v>#REF!</v>
      </c>
      <c r="BC2026" s="81" t="e">
        <f t="shared" ca="1" si="2379"/>
        <v>#REF!</v>
      </c>
      <c r="BD2026" s="81" t="e">
        <f t="shared" ca="1" si="2379"/>
        <v>#REF!</v>
      </c>
      <c r="BE2026" s="81" t="e">
        <f t="shared" ca="1" si="2379"/>
        <v>#REF!</v>
      </c>
      <c r="BF2026" s="81" t="e">
        <f t="shared" ca="1" si="2379"/>
        <v>#REF!</v>
      </c>
      <c r="BG2026" s="81" t="e">
        <f t="shared" ca="1" si="2379"/>
        <v>#REF!</v>
      </c>
      <c r="BH2026" s="81" t="e">
        <f t="shared" ca="1" si="2379"/>
        <v>#REF!</v>
      </c>
      <c r="BI2026" s="81" t="e">
        <f t="shared" ca="1" si="2379"/>
        <v>#REF!</v>
      </c>
      <c r="BJ2026" s="81" t="e">
        <f t="shared" ca="1" si="2379"/>
        <v>#REF!</v>
      </c>
      <c r="BK2026" s="81" t="e">
        <f t="shared" ca="1" si="2379"/>
        <v>#REF!</v>
      </c>
      <c r="BL2026" s="81" t="e">
        <f t="shared" ca="1" si="2379"/>
        <v>#REF!</v>
      </c>
      <c r="BM2026" s="81" t="e">
        <f t="shared" ca="1" si="2379"/>
        <v>#REF!</v>
      </c>
      <c r="BN2026" s="81" t="e">
        <f t="shared" ca="1" si="2379"/>
        <v>#REF!</v>
      </c>
      <c r="BO2026" s="81" t="e">
        <f t="shared" ca="1" si="2379"/>
        <v>#REF!</v>
      </c>
      <c r="BP2026" s="81" t="e">
        <f t="shared" ca="1" si="2379"/>
        <v>#REF!</v>
      </c>
      <c r="BQ2026" s="81" t="e">
        <f t="shared" ca="1" si="2379"/>
        <v>#REF!</v>
      </c>
      <c r="BR2026" s="81" t="e">
        <f t="shared" ca="1" si="2379"/>
        <v>#REF!</v>
      </c>
      <c r="BS2026" s="81" t="e">
        <f t="shared" ca="1" si="2379"/>
        <v>#REF!</v>
      </c>
      <c r="BT2026" s="81" t="e">
        <f t="shared" ca="1" si="2379"/>
        <v>#REF!</v>
      </c>
      <c r="BU2026" s="81" t="e">
        <f t="shared" ca="1" si="2379"/>
        <v>#REF!</v>
      </c>
      <c r="BV2026" s="81" t="e">
        <f t="shared" ca="1" si="2379"/>
        <v>#REF!</v>
      </c>
      <c r="BW2026" s="81" t="e">
        <f t="shared" ca="1" si="2379"/>
        <v>#REF!</v>
      </c>
      <c r="BX2026" s="81" t="e">
        <f t="shared" ca="1" si="2379"/>
        <v>#REF!</v>
      </c>
      <c r="BY2026" s="81" t="e">
        <f t="shared" ca="1" si="2379"/>
        <v>#REF!</v>
      </c>
      <c r="BZ2026" s="81" t="e">
        <f t="shared" ca="1" si="2379"/>
        <v>#REF!</v>
      </c>
      <c r="CA2026" s="81" t="e">
        <f t="shared" ca="1" si="2379"/>
        <v>#REF!</v>
      </c>
      <c r="CB2026" s="81" t="e">
        <f t="shared" ca="1" si="2379"/>
        <v>#REF!</v>
      </c>
      <c r="CC2026" s="81" t="e">
        <f t="shared" ca="1" si="2379"/>
        <v>#REF!</v>
      </c>
      <c r="CD2026" s="81" t="e">
        <f t="shared" ca="1" si="2379"/>
        <v>#REF!</v>
      </c>
      <c r="CE2026" s="81" t="e">
        <f t="shared" ref="CE2026:CL2026" ca="1" si="2380">CD2026+CE2020</f>
        <v>#REF!</v>
      </c>
      <c r="CF2026" s="81" t="e">
        <f t="shared" ca="1" si="2380"/>
        <v>#REF!</v>
      </c>
      <c r="CG2026" s="81" t="e">
        <f t="shared" ca="1" si="2380"/>
        <v>#REF!</v>
      </c>
      <c r="CH2026" s="81" t="e">
        <f t="shared" ca="1" si="2380"/>
        <v>#REF!</v>
      </c>
      <c r="CI2026" s="81" t="e">
        <f t="shared" ca="1" si="2380"/>
        <v>#REF!</v>
      </c>
      <c r="CJ2026" s="81" t="e">
        <f t="shared" ca="1" si="2380"/>
        <v>#REF!</v>
      </c>
      <c r="CK2026" s="81" t="e">
        <f t="shared" ca="1" si="2380"/>
        <v>#REF!</v>
      </c>
      <c r="CL2026" s="81" t="e">
        <f t="shared" ca="1" si="2380"/>
        <v>#REF!</v>
      </c>
    </row>
    <row r="2027" spans="2:90" x14ac:dyDescent="0.4">
      <c r="B2027" s="123" t="str">
        <f>"Net PP&amp;E - "&amp;SUBSTITUTE(B2010,":","")</f>
        <v>Net PP&amp;E - Revenue driven intangible assets</v>
      </c>
      <c r="C2027" t="s">
        <v>240</v>
      </c>
      <c r="D2027" t="s">
        <v>760</v>
      </c>
      <c r="E2027" s="8" t="str">
        <f t="shared" si="2369"/>
        <v>2027 FAINTR-S</v>
      </c>
      <c r="H2027" s="27"/>
      <c r="I2027" s="77">
        <f>SUM(I2025:I2026)</f>
        <v>100</v>
      </c>
      <c r="J2027" s="77"/>
      <c r="K2027" s="33" t="e">
        <f t="shared" ca="1" si="2374"/>
        <v>#REF!</v>
      </c>
      <c r="L2027" s="33" t="e">
        <f t="shared" ca="1" si="2374"/>
        <v>#REF!</v>
      </c>
      <c r="M2027" s="33" t="e">
        <f t="shared" ca="1" si="2374"/>
        <v>#REF!</v>
      </c>
      <c r="N2027" s="33" t="e">
        <f t="shared" ca="1" si="2374"/>
        <v>#REF!</v>
      </c>
      <c r="O2027" s="33" t="e">
        <f t="shared" ca="1" si="2374"/>
        <v>#REF!</v>
      </c>
      <c r="P2027" s="33" t="e">
        <f t="shared" ca="1" si="2374"/>
        <v>#REF!</v>
      </c>
      <c r="Q2027" s="33"/>
      <c r="R2027" s="33">
        <f>$I2027</f>
        <v>100</v>
      </c>
      <c r="S2027" s="77" t="e">
        <f t="shared" ref="S2027" ca="1" si="2381">SUM(S2025:S2026)</f>
        <v>#REF!</v>
      </c>
      <c r="T2027" s="77" t="e">
        <f t="shared" ref="T2027:AX2027" ca="1" si="2382">SUM(T2025:T2026)</f>
        <v>#REF!</v>
      </c>
      <c r="U2027" s="77" t="e">
        <f t="shared" ca="1" si="2382"/>
        <v>#REF!</v>
      </c>
      <c r="V2027" s="77" t="e">
        <f t="shared" ca="1" si="2382"/>
        <v>#REF!</v>
      </c>
      <c r="W2027" s="77" t="e">
        <f t="shared" ca="1" si="2382"/>
        <v>#REF!</v>
      </c>
      <c r="X2027" s="77" t="e">
        <f t="shared" ca="1" si="2382"/>
        <v>#REF!</v>
      </c>
      <c r="Y2027" s="77" t="e">
        <f t="shared" ca="1" si="2382"/>
        <v>#REF!</v>
      </c>
      <c r="Z2027" s="77" t="e">
        <f t="shared" ca="1" si="2382"/>
        <v>#REF!</v>
      </c>
      <c r="AA2027" s="77" t="e">
        <f t="shared" ca="1" si="2382"/>
        <v>#REF!</v>
      </c>
      <c r="AB2027" s="77" t="e">
        <f t="shared" ca="1" si="2382"/>
        <v>#REF!</v>
      </c>
      <c r="AC2027" s="77" t="e">
        <f t="shared" ca="1" si="2382"/>
        <v>#REF!</v>
      </c>
      <c r="AD2027" s="77" t="e">
        <f t="shared" ca="1" si="2382"/>
        <v>#REF!</v>
      </c>
      <c r="AE2027" s="77" t="e">
        <f t="shared" ca="1" si="2382"/>
        <v>#REF!</v>
      </c>
      <c r="AF2027" s="77" t="e">
        <f t="shared" ca="1" si="2382"/>
        <v>#REF!</v>
      </c>
      <c r="AG2027" s="77" t="e">
        <f t="shared" ca="1" si="2382"/>
        <v>#REF!</v>
      </c>
      <c r="AH2027" s="77" t="e">
        <f t="shared" ca="1" si="2382"/>
        <v>#REF!</v>
      </c>
      <c r="AI2027" s="77" t="e">
        <f t="shared" ca="1" si="2382"/>
        <v>#REF!</v>
      </c>
      <c r="AJ2027" s="77" t="e">
        <f t="shared" ca="1" si="2382"/>
        <v>#REF!</v>
      </c>
      <c r="AK2027" s="77" t="e">
        <f t="shared" ca="1" si="2382"/>
        <v>#REF!</v>
      </c>
      <c r="AL2027" s="77" t="e">
        <f t="shared" ca="1" si="2382"/>
        <v>#REF!</v>
      </c>
      <c r="AM2027" s="77" t="e">
        <f t="shared" ca="1" si="2382"/>
        <v>#REF!</v>
      </c>
      <c r="AN2027" s="77" t="e">
        <f t="shared" ca="1" si="2382"/>
        <v>#REF!</v>
      </c>
      <c r="AO2027" s="77" t="e">
        <f t="shared" ca="1" si="2382"/>
        <v>#REF!</v>
      </c>
      <c r="AP2027" s="77" t="e">
        <f t="shared" ca="1" si="2382"/>
        <v>#REF!</v>
      </c>
      <c r="AQ2027" s="77" t="e">
        <f t="shared" ca="1" si="2382"/>
        <v>#REF!</v>
      </c>
      <c r="AR2027" s="77" t="e">
        <f t="shared" ca="1" si="2382"/>
        <v>#REF!</v>
      </c>
      <c r="AS2027" s="77" t="e">
        <f t="shared" ca="1" si="2382"/>
        <v>#REF!</v>
      </c>
      <c r="AT2027" s="77" t="e">
        <f t="shared" ca="1" si="2382"/>
        <v>#REF!</v>
      </c>
      <c r="AU2027" s="77" t="e">
        <f t="shared" ca="1" si="2382"/>
        <v>#REF!</v>
      </c>
      <c r="AV2027" s="77" t="e">
        <f t="shared" ca="1" si="2382"/>
        <v>#REF!</v>
      </c>
      <c r="AW2027" s="77" t="e">
        <f t="shared" ca="1" si="2382"/>
        <v>#REF!</v>
      </c>
      <c r="AX2027" s="77" t="e">
        <f t="shared" ca="1" si="2382"/>
        <v>#REF!</v>
      </c>
      <c r="AY2027" s="77" t="e">
        <f t="shared" ref="AY2027:CD2027" ca="1" si="2383">SUM(AY2025:AY2026)</f>
        <v>#REF!</v>
      </c>
      <c r="AZ2027" s="77" t="e">
        <f t="shared" ca="1" si="2383"/>
        <v>#REF!</v>
      </c>
      <c r="BA2027" s="77" t="e">
        <f t="shared" ca="1" si="2383"/>
        <v>#REF!</v>
      </c>
      <c r="BB2027" s="77" t="e">
        <f t="shared" ca="1" si="2383"/>
        <v>#REF!</v>
      </c>
      <c r="BC2027" s="77" t="e">
        <f t="shared" ca="1" si="2383"/>
        <v>#REF!</v>
      </c>
      <c r="BD2027" s="77" t="e">
        <f t="shared" ca="1" si="2383"/>
        <v>#REF!</v>
      </c>
      <c r="BE2027" s="77" t="e">
        <f t="shared" ca="1" si="2383"/>
        <v>#REF!</v>
      </c>
      <c r="BF2027" s="77" t="e">
        <f t="shared" ca="1" si="2383"/>
        <v>#REF!</v>
      </c>
      <c r="BG2027" s="77" t="e">
        <f t="shared" ca="1" si="2383"/>
        <v>#REF!</v>
      </c>
      <c r="BH2027" s="77" t="e">
        <f t="shared" ca="1" si="2383"/>
        <v>#REF!</v>
      </c>
      <c r="BI2027" s="77" t="e">
        <f t="shared" ca="1" si="2383"/>
        <v>#REF!</v>
      </c>
      <c r="BJ2027" s="77" t="e">
        <f t="shared" ca="1" si="2383"/>
        <v>#REF!</v>
      </c>
      <c r="BK2027" s="77" t="e">
        <f t="shared" ca="1" si="2383"/>
        <v>#REF!</v>
      </c>
      <c r="BL2027" s="77" t="e">
        <f t="shared" ca="1" si="2383"/>
        <v>#REF!</v>
      </c>
      <c r="BM2027" s="77" t="e">
        <f t="shared" ca="1" si="2383"/>
        <v>#REF!</v>
      </c>
      <c r="BN2027" s="77" t="e">
        <f t="shared" ca="1" si="2383"/>
        <v>#REF!</v>
      </c>
      <c r="BO2027" s="77" t="e">
        <f t="shared" ca="1" si="2383"/>
        <v>#REF!</v>
      </c>
      <c r="BP2027" s="77" t="e">
        <f t="shared" ca="1" si="2383"/>
        <v>#REF!</v>
      </c>
      <c r="BQ2027" s="77" t="e">
        <f t="shared" ca="1" si="2383"/>
        <v>#REF!</v>
      </c>
      <c r="BR2027" s="77" t="e">
        <f t="shared" ca="1" si="2383"/>
        <v>#REF!</v>
      </c>
      <c r="BS2027" s="77" t="e">
        <f t="shared" ca="1" si="2383"/>
        <v>#REF!</v>
      </c>
      <c r="BT2027" s="77" t="e">
        <f t="shared" ca="1" si="2383"/>
        <v>#REF!</v>
      </c>
      <c r="BU2027" s="77" t="e">
        <f t="shared" ca="1" si="2383"/>
        <v>#REF!</v>
      </c>
      <c r="BV2027" s="77" t="e">
        <f t="shared" ca="1" si="2383"/>
        <v>#REF!</v>
      </c>
      <c r="BW2027" s="77" t="e">
        <f t="shared" ca="1" si="2383"/>
        <v>#REF!</v>
      </c>
      <c r="BX2027" s="77" t="e">
        <f t="shared" ca="1" si="2383"/>
        <v>#REF!</v>
      </c>
      <c r="BY2027" s="77" t="e">
        <f t="shared" ca="1" si="2383"/>
        <v>#REF!</v>
      </c>
      <c r="BZ2027" s="77" t="e">
        <f t="shared" ca="1" si="2383"/>
        <v>#REF!</v>
      </c>
      <c r="CA2027" s="77" t="e">
        <f t="shared" ca="1" si="2383"/>
        <v>#REF!</v>
      </c>
      <c r="CB2027" s="77" t="e">
        <f t="shared" ca="1" si="2383"/>
        <v>#REF!</v>
      </c>
      <c r="CC2027" s="77" t="e">
        <f t="shared" ca="1" si="2383"/>
        <v>#REF!</v>
      </c>
      <c r="CD2027" s="77" t="e">
        <f t="shared" ca="1" si="2383"/>
        <v>#REF!</v>
      </c>
      <c r="CE2027" s="77" t="e">
        <f t="shared" ref="CE2027:CK2027" ca="1" si="2384">SUM(CE2025:CE2026)</f>
        <v>#REF!</v>
      </c>
      <c r="CF2027" s="77" t="e">
        <f t="shared" ca="1" si="2384"/>
        <v>#REF!</v>
      </c>
      <c r="CG2027" s="77" t="e">
        <f t="shared" ca="1" si="2384"/>
        <v>#REF!</v>
      </c>
      <c r="CH2027" s="77" t="e">
        <f t="shared" ca="1" si="2384"/>
        <v>#REF!</v>
      </c>
      <c r="CI2027" s="77" t="e">
        <f t="shared" ca="1" si="2384"/>
        <v>#REF!</v>
      </c>
      <c r="CJ2027" s="77" t="e">
        <f t="shared" ca="1" si="2384"/>
        <v>#REF!</v>
      </c>
      <c r="CK2027" s="77" t="e">
        <f t="shared" ca="1" si="2384"/>
        <v>#REF!</v>
      </c>
      <c r="CL2027" s="77" t="e">
        <f t="shared" ref="CL2027" ca="1" si="2385">SUM(CL2025:CL2026)</f>
        <v>#REF!</v>
      </c>
    </row>
    <row r="2028" spans="2:90" x14ac:dyDescent="0.4">
      <c r="B2028" s="123"/>
      <c r="D2028" t="s">
        <v>760</v>
      </c>
      <c r="E2028" s="8" t="str">
        <f t="shared" ref="E2028" si="2386">ROW()&amp;" "&amp;D2028</f>
        <v>2028 FAINTR-S</v>
      </c>
      <c r="G2028" t="s">
        <v>244</v>
      </c>
      <c r="H2028" s="27"/>
      <c r="I2028" s="77"/>
      <c r="J2028" s="77"/>
      <c r="K2028" s="33"/>
      <c r="L2028" s="33"/>
      <c r="M2028" s="33"/>
      <c r="N2028" s="33"/>
      <c r="O2028" s="33"/>
      <c r="P2028" s="33"/>
      <c r="R2028" s="33"/>
      <c r="S2028" s="77"/>
      <c r="T2028" s="77"/>
      <c r="U2028" s="77"/>
      <c r="V2028" s="77"/>
      <c r="W2028" s="77"/>
      <c r="X2028" s="77"/>
      <c r="Y2028" s="77"/>
      <c r="Z2028" s="77"/>
      <c r="AA2028" s="77"/>
      <c r="AB2028" s="77"/>
      <c r="AC2028" s="77"/>
      <c r="AD2028" s="77"/>
      <c r="AE2028" s="77"/>
      <c r="AF2028" s="77"/>
      <c r="AG2028" s="77"/>
      <c r="AH2028" s="77"/>
      <c r="AI2028" s="77"/>
      <c r="AJ2028" s="77"/>
      <c r="AK2028" s="77"/>
      <c r="AL2028" s="77"/>
      <c r="AM2028" s="77"/>
      <c r="AN2028" s="77"/>
      <c r="AO2028" s="77"/>
      <c r="AP2028" s="77"/>
      <c r="AQ2028" s="77"/>
      <c r="AR2028" s="77"/>
      <c r="AS2028" s="77"/>
      <c r="AT2028" s="77"/>
      <c r="AU2028" s="77"/>
      <c r="AV2028" s="77"/>
      <c r="AW2028" s="77"/>
      <c r="AX2028" s="77"/>
      <c r="AY2028" s="77"/>
      <c r="AZ2028" s="77"/>
      <c r="BA2028" s="77"/>
      <c r="BB2028" s="77"/>
      <c r="BC2028" s="77"/>
      <c r="BD2028" s="77"/>
      <c r="BE2028" s="77"/>
      <c r="BF2028" s="77"/>
      <c r="BG2028" s="77"/>
      <c r="BH2028" s="77"/>
      <c r="BI2028" s="77"/>
      <c r="BJ2028" s="77"/>
      <c r="BK2028" s="77"/>
      <c r="BL2028" s="77"/>
      <c r="BM2028" s="77"/>
      <c r="BN2028" s="77"/>
      <c r="BO2028" s="77"/>
      <c r="BP2028" s="77"/>
      <c r="BQ2028" s="77"/>
      <c r="BR2028" s="77"/>
      <c r="BS2028" s="77"/>
      <c r="BT2028" s="77"/>
      <c r="BU2028" s="77"/>
      <c r="BV2028" s="77"/>
      <c r="BW2028" s="77"/>
      <c r="BX2028" s="77"/>
      <c r="BY2028" s="77"/>
      <c r="BZ2028" s="77"/>
      <c r="CA2028" s="77"/>
      <c r="CB2028" s="77"/>
      <c r="CC2028" s="77"/>
      <c r="CD2028" s="77"/>
      <c r="CE2028" s="77"/>
      <c r="CF2028" s="77"/>
      <c r="CG2028" s="77"/>
      <c r="CH2028" s="77"/>
      <c r="CI2028" s="77"/>
      <c r="CJ2028" s="77"/>
      <c r="CK2028" s="77"/>
      <c r="CL2028" s="77"/>
    </row>
    <row r="2029" spans="2:90" x14ac:dyDescent="0.4">
      <c r="B2029" s="132" t="str">
        <f>B2002</f>
        <v>(Primary label)</v>
      </c>
      <c r="D2029" t="s">
        <v>760</v>
      </c>
      <c r="E2029" s="8" t="str">
        <f t="shared" si="2369"/>
        <v>2029 FAINTR-S</v>
      </c>
      <c r="G2029" t="s">
        <v>332</v>
      </c>
      <c r="H2029" s="27"/>
      <c r="I2029" s="78"/>
      <c r="J2029" s="78"/>
      <c r="K2029" s="33"/>
      <c r="L2029" s="33"/>
      <c r="M2029" s="33"/>
      <c r="N2029" s="33"/>
      <c r="O2029" s="33"/>
      <c r="P2029" s="33"/>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row>
    <row r="2030" spans="2:90" x14ac:dyDescent="0.4">
      <c r="B2030" s="132" t="str">
        <f>B2003</f>
        <v>primary unit</v>
      </c>
      <c r="D2030" t="s">
        <v>760</v>
      </c>
      <c r="E2030" s="8" t="str">
        <f>ROW()&amp;" "&amp;D2030</f>
        <v>2030 FAINTR-S</v>
      </c>
      <c r="G2030" t="s">
        <v>332</v>
      </c>
      <c r="H2030" s="27"/>
      <c r="I2030" s="78"/>
      <c r="J2030" s="78"/>
      <c r="K2030" s="33"/>
      <c r="L2030" s="33"/>
      <c r="M2030" s="33"/>
      <c r="N2030" s="33"/>
      <c r="O2030" s="33"/>
      <c r="P2030" s="33"/>
      <c r="R2030" s="33"/>
      <c r="S2030" s="77"/>
      <c r="T2030" s="77"/>
      <c r="U2030" s="77"/>
      <c r="V2030" s="77"/>
      <c r="W2030" s="77"/>
      <c r="X2030" s="77"/>
      <c r="Y2030" s="77"/>
      <c r="Z2030" s="77"/>
      <c r="AA2030" s="77"/>
      <c r="AB2030" s="77"/>
      <c r="AC2030" s="77"/>
      <c r="AD2030" s="77"/>
      <c r="AE2030" s="77"/>
      <c r="AF2030" s="77"/>
      <c r="AG2030" s="77"/>
      <c r="AH2030" s="77"/>
      <c r="AI2030" s="77"/>
      <c r="AJ2030" s="77"/>
      <c r="AK2030" s="77"/>
      <c r="AL2030" s="77"/>
      <c r="AM2030" s="77"/>
      <c r="AN2030" s="77"/>
      <c r="AO2030" s="77"/>
      <c r="AP2030" s="77"/>
      <c r="AQ2030" s="77"/>
      <c r="AR2030" s="77"/>
      <c r="AS2030" s="77"/>
      <c r="AT2030" s="77"/>
      <c r="AU2030" s="77"/>
      <c r="AV2030" s="77"/>
      <c r="AW2030" s="77"/>
      <c r="AX2030" s="77"/>
      <c r="AY2030" s="77"/>
      <c r="AZ2030" s="77"/>
      <c r="BA2030" s="77"/>
      <c r="BB2030" s="77"/>
      <c r="BC2030" s="77"/>
      <c r="BD2030" s="77"/>
      <c r="BE2030" s="77"/>
      <c r="BF2030" s="77"/>
      <c r="BG2030" s="77"/>
      <c r="BH2030" s="77"/>
      <c r="BI2030" s="77"/>
      <c r="BJ2030" s="77"/>
      <c r="BK2030" s="77"/>
      <c r="BL2030" s="77"/>
      <c r="BM2030" s="77"/>
      <c r="BN2030" s="77"/>
      <c r="BO2030" s="77"/>
      <c r="BP2030" s="77"/>
      <c r="BQ2030" s="77"/>
      <c r="BR2030" s="77"/>
      <c r="BS2030" s="77"/>
      <c r="BT2030" s="77"/>
      <c r="BU2030" s="77"/>
      <c r="BV2030" s="77"/>
      <c r="BW2030" s="77"/>
      <c r="BX2030" s="77"/>
      <c r="BY2030" s="77"/>
      <c r="BZ2030" s="77"/>
      <c r="CA2030" s="77"/>
      <c r="CB2030" s="77"/>
      <c r="CC2030" s="77"/>
      <c r="CD2030" s="77"/>
      <c r="CE2030" s="77"/>
      <c r="CF2030" s="77"/>
      <c r="CG2030" s="77"/>
      <c r="CH2030" s="77"/>
      <c r="CI2030" s="77"/>
      <c r="CJ2030" s="77"/>
      <c r="CK2030" s="77"/>
      <c r="CL2030" s="77"/>
    </row>
    <row r="2031" spans="2:90" x14ac:dyDescent="0.4">
      <c r="B2031" s="132" t="str">
        <f>B2004</f>
        <v>Primary revenue driver</v>
      </c>
      <c r="D2031" t="s">
        <v>760</v>
      </c>
      <c r="E2031" s="8" t="str">
        <f t="shared" si="2369"/>
        <v>2031 FAINTR-S</v>
      </c>
      <c r="G2031" t="s">
        <v>332</v>
      </c>
      <c r="K2031" s="53"/>
      <c r="L2031" s="53"/>
      <c r="M2031" s="53"/>
      <c r="N2031" s="53"/>
      <c r="O2031" s="53"/>
      <c r="P2031" s="53"/>
      <c r="R2031" s="24"/>
      <c r="S2031" s="175" t="str">
        <f t="shared" ref="S2031" si="2387">S2004</f>
        <v>S$12</v>
      </c>
      <c r="T2031" s="175" t="str">
        <f t="shared" ref="T2031:AX2031" si="2388">T2004</f>
        <v>T$12</v>
      </c>
      <c r="U2031" s="175" t="str">
        <f t="shared" si="2388"/>
        <v>U$12</v>
      </c>
      <c r="V2031" s="175" t="str">
        <f t="shared" si="2388"/>
        <v>V$12</v>
      </c>
      <c r="W2031" s="175" t="str">
        <f t="shared" si="2388"/>
        <v>W$12</v>
      </c>
      <c r="X2031" s="175" t="str">
        <f t="shared" si="2388"/>
        <v>X$12</v>
      </c>
      <c r="Y2031" s="175" t="str">
        <f t="shared" si="2388"/>
        <v>Y$12</v>
      </c>
      <c r="Z2031" s="175" t="str">
        <f t="shared" si="2388"/>
        <v>Z$12</v>
      </c>
      <c r="AA2031" s="175" t="str">
        <f t="shared" si="2388"/>
        <v>AA$12</v>
      </c>
      <c r="AB2031" s="175" t="str">
        <f t="shared" si="2388"/>
        <v>AB$12</v>
      </c>
      <c r="AC2031" s="175" t="str">
        <f t="shared" si="2388"/>
        <v>AC$12</v>
      </c>
      <c r="AD2031" s="175" t="str">
        <f t="shared" si="2388"/>
        <v>AD$12</v>
      </c>
      <c r="AE2031" s="175" t="str">
        <f t="shared" si="2388"/>
        <v>AE$12</v>
      </c>
      <c r="AF2031" s="175" t="str">
        <f t="shared" si="2388"/>
        <v>AF$12</v>
      </c>
      <c r="AG2031" s="175" t="str">
        <f t="shared" si="2388"/>
        <v>AG$12</v>
      </c>
      <c r="AH2031" s="175" t="str">
        <f t="shared" si="2388"/>
        <v>AH$12</v>
      </c>
      <c r="AI2031" s="175" t="str">
        <f t="shared" si="2388"/>
        <v>AI$12</v>
      </c>
      <c r="AJ2031" s="175" t="str">
        <f t="shared" si="2388"/>
        <v>AJ$12</v>
      </c>
      <c r="AK2031" s="175" t="str">
        <f t="shared" si="2388"/>
        <v>AK$12</v>
      </c>
      <c r="AL2031" s="175" t="str">
        <f t="shared" si="2388"/>
        <v>AL$12</v>
      </c>
      <c r="AM2031" s="175" t="str">
        <f t="shared" si="2388"/>
        <v>AM$12</v>
      </c>
      <c r="AN2031" s="175" t="str">
        <f t="shared" si="2388"/>
        <v>AN$12</v>
      </c>
      <c r="AO2031" s="175" t="str">
        <f t="shared" si="2388"/>
        <v>AO$12</v>
      </c>
      <c r="AP2031" s="175" t="str">
        <f t="shared" si="2388"/>
        <v>AP$12</v>
      </c>
      <c r="AQ2031" s="175" t="str">
        <f t="shared" si="2388"/>
        <v>AQ$12</v>
      </c>
      <c r="AR2031" s="175" t="str">
        <f t="shared" si="2388"/>
        <v>AR$12</v>
      </c>
      <c r="AS2031" s="175" t="str">
        <f t="shared" si="2388"/>
        <v>AS$12</v>
      </c>
      <c r="AT2031" s="175" t="str">
        <f t="shared" si="2388"/>
        <v>AT$12</v>
      </c>
      <c r="AU2031" s="175" t="str">
        <f t="shared" si="2388"/>
        <v>AU$12</v>
      </c>
      <c r="AV2031" s="175" t="str">
        <f t="shared" si="2388"/>
        <v>AV$12</v>
      </c>
      <c r="AW2031" s="175" t="str">
        <f t="shared" si="2388"/>
        <v>AW$12</v>
      </c>
      <c r="AX2031" s="175" t="str">
        <f t="shared" si="2388"/>
        <v>AX$12</v>
      </c>
      <c r="AY2031" s="175" t="str">
        <f t="shared" ref="AY2031:CD2031" si="2389">AY2004</f>
        <v>AY$12</v>
      </c>
      <c r="AZ2031" s="175" t="str">
        <f t="shared" si="2389"/>
        <v>AZ$12</v>
      </c>
      <c r="BA2031" s="175" t="str">
        <f t="shared" si="2389"/>
        <v>BA$12</v>
      </c>
      <c r="BB2031" s="175" t="str">
        <f t="shared" si="2389"/>
        <v>BB$12</v>
      </c>
      <c r="BC2031" s="175" t="str">
        <f t="shared" si="2389"/>
        <v>BC$12</v>
      </c>
      <c r="BD2031" s="175" t="str">
        <f t="shared" si="2389"/>
        <v>BD$12</v>
      </c>
      <c r="BE2031" s="175" t="str">
        <f t="shared" si="2389"/>
        <v>BE$12</v>
      </c>
      <c r="BF2031" s="175" t="str">
        <f t="shared" si="2389"/>
        <v>BF$12</v>
      </c>
      <c r="BG2031" s="175" t="str">
        <f t="shared" si="2389"/>
        <v>BG$12</v>
      </c>
      <c r="BH2031" s="175" t="str">
        <f t="shared" si="2389"/>
        <v>BH$12</v>
      </c>
      <c r="BI2031" s="175" t="str">
        <f t="shared" si="2389"/>
        <v>BI$12</v>
      </c>
      <c r="BJ2031" s="175" t="str">
        <f t="shared" si="2389"/>
        <v>BJ$12</v>
      </c>
      <c r="BK2031" s="175" t="str">
        <f t="shared" si="2389"/>
        <v>BK$12</v>
      </c>
      <c r="BL2031" s="175" t="str">
        <f t="shared" si="2389"/>
        <v>BL$12</v>
      </c>
      <c r="BM2031" s="175" t="str">
        <f t="shared" si="2389"/>
        <v>BM$12</v>
      </c>
      <c r="BN2031" s="175" t="str">
        <f t="shared" si="2389"/>
        <v>BN$12</v>
      </c>
      <c r="BO2031" s="175" t="str">
        <f t="shared" si="2389"/>
        <v>BO$12</v>
      </c>
      <c r="BP2031" s="175" t="str">
        <f t="shared" si="2389"/>
        <v>BP$12</v>
      </c>
      <c r="BQ2031" s="175" t="str">
        <f t="shared" si="2389"/>
        <v>BQ$12</v>
      </c>
      <c r="BR2031" s="175" t="str">
        <f t="shared" si="2389"/>
        <v>BR$12</v>
      </c>
      <c r="BS2031" s="175" t="str">
        <f t="shared" si="2389"/>
        <v>BS$12</v>
      </c>
      <c r="BT2031" s="175" t="str">
        <f t="shared" si="2389"/>
        <v>BT$12</v>
      </c>
      <c r="BU2031" s="175" t="str">
        <f t="shared" si="2389"/>
        <v>BU$12</v>
      </c>
      <c r="BV2031" s="175" t="str">
        <f t="shared" si="2389"/>
        <v>BV$12</v>
      </c>
      <c r="BW2031" s="175" t="str">
        <f t="shared" si="2389"/>
        <v>BW$12</v>
      </c>
      <c r="BX2031" s="175" t="str">
        <f t="shared" si="2389"/>
        <v>BX$12</v>
      </c>
      <c r="BY2031" s="175" t="str">
        <f t="shared" si="2389"/>
        <v>BY$12</v>
      </c>
      <c r="BZ2031" s="175" t="str">
        <f t="shared" si="2389"/>
        <v>BZ$12</v>
      </c>
      <c r="CA2031" s="175" t="str">
        <f t="shared" si="2389"/>
        <v>CA$12</v>
      </c>
      <c r="CB2031" s="175" t="str">
        <f t="shared" si="2389"/>
        <v>CB$12</v>
      </c>
      <c r="CC2031" s="175" t="str">
        <f t="shared" si="2389"/>
        <v>CC$12</v>
      </c>
      <c r="CD2031" s="175" t="str">
        <f t="shared" si="2389"/>
        <v>CD$12</v>
      </c>
      <c r="CE2031" s="175" t="str">
        <f t="shared" ref="CE2031:CK2031" si="2390">CE2004</f>
        <v>CE$12</v>
      </c>
      <c r="CF2031" s="175" t="str">
        <f t="shared" si="2390"/>
        <v>CF$12</v>
      </c>
      <c r="CG2031" s="175" t="str">
        <f t="shared" si="2390"/>
        <v>CG$12</v>
      </c>
      <c r="CH2031" s="175" t="str">
        <f t="shared" si="2390"/>
        <v>CH$12</v>
      </c>
      <c r="CI2031" s="175" t="str">
        <f t="shared" si="2390"/>
        <v>CI$12</v>
      </c>
      <c r="CJ2031" s="175" t="str">
        <f t="shared" si="2390"/>
        <v>CJ$12</v>
      </c>
      <c r="CK2031" s="175" t="str">
        <f t="shared" si="2390"/>
        <v>CK$12</v>
      </c>
      <c r="CL2031" s="175" t="str">
        <f t="shared" ref="CL2031" si="2391">CL2004</f>
        <v>CL$12</v>
      </c>
    </row>
    <row r="2032" spans="2:90" x14ac:dyDescent="0.4">
      <c r="B2032" s="132" t="str">
        <f>B2005</f>
        <v>Primary volume driver</v>
      </c>
      <c r="D2032" t="s">
        <v>760</v>
      </c>
      <c r="E2032" s="8" t="str">
        <f t="shared" si="2369"/>
        <v>2032 FAINTR-S</v>
      </c>
      <c r="G2032" t="s">
        <v>332</v>
      </c>
      <c r="H2032" s="12"/>
      <c r="I2032" s="60"/>
      <c r="J2032" s="60"/>
      <c r="K2032" s="15"/>
      <c r="L2032" s="15"/>
      <c r="M2032" s="15"/>
      <c r="N2032" s="15"/>
      <c r="O2032" s="15"/>
      <c r="P2032" s="15"/>
      <c r="R2032" s="15"/>
      <c r="S2032" s="175" t="str">
        <f t="shared" ref="S2032" si="2392">S2005</f>
        <v>S$13</v>
      </c>
      <c r="T2032" s="175" t="str">
        <f t="shared" ref="T2032:AX2032" si="2393">T2005</f>
        <v>T$13</v>
      </c>
      <c r="U2032" s="175" t="str">
        <f t="shared" si="2393"/>
        <v>U$13</v>
      </c>
      <c r="V2032" s="175" t="str">
        <f t="shared" si="2393"/>
        <v>V$13</v>
      </c>
      <c r="W2032" s="175" t="str">
        <f t="shared" si="2393"/>
        <v>W$13</v>
      </c>
      <c r="X2032" s="175" t="str">
        <f t="shared" si="2393"/>
        <v>X$13</v>
      </c>
      <c r="Y2032" s="175" t="str">
        <f t="shared" si="2393"/>
        <v>Y$13</v>
      </c>
      <c r="Z2032" s="175" t="str">
        <f t="shared" si="2393"/>
        <v>Z$13</v>
      </c>
      <c r="AA2032" s="175" t="str">
        <f t="shared" si="2393"/>
        <v>AA$13</v>
      </c>
      <c r="AB2032" s="175" t="str">
        <f t="shared" si="2393"/>
        <v>AB$13</v>
      </c>
      <c r="AC2032" s="175" t="str">
        <f t="shared" si="2393"/>
        <v>AC$13</v>
      </c>
      <c r="AD2032" s="175" t="str">
        <f t="shared" si="2393"/>
        <v>AD$13</v>
      </c>
      <c r="AE2032" s="175" t="str">
        <f t="shared" si="2393"/>
        <v>AE$13</v>
      </c>
      <c r="AF2032" s="175" t="str">
        <f t="shared" si="2393"/>
        <v>AF$13</v>
      </c>
      <c r="AG2032" s="175" t="str">
        <f t="shared" si="2393"/>
        <v>AG$13</v>
      </c>
      <c r="AH2032" s="175" t="str">
        <f t="shared" si="2393"/>
        <v>AH$13</v>
      </c>
      <c r="AI2032" s="175" t="str">
        <f t="shared" si="2393"/>
        <v>AI$13</v>
      </c>
      <c r="AJ2032" s="175" t="str">
        <f t="shared" si="2393"/>
        <v>AJ$13</v>
      </c>
      <c r="AK2032" s="175" t="str">
        <f t="shared" si="2393"/>
        <v>AK$13</v>
      </c>
      <c r="AL2032" s="175" t="str">
        <f t="shared" si="2393"/>
        <v>AL$13</v>
      </c>
      <c r="AM2032" s="175" t="str">
        <f t="shared" si="2393"/>
        <v>AM$13</v>
      </c>
      <c r="AN2032" s="175" t="str">
        <f t="shared" si="2393"/>
        <v>AN$13</v>
      </c>
      <c r="AO2032" s="175" t="str">
        <f t="shared" si="2393"/>
        <v>AO$13</v>
      </c>
      <c r="AP2032" s="175" t="str">
        <f t="shared" si="2393"/>
        <v>AP$13</v>
      </c>
      <c r="AQ2032" s="175" t="str">
        <f t="shared" si="2393"/>
        <v>AQ$13</v>
      </c>
      <c r="AR2032" s="175" t="str">
        <f t="shared" si="2393"/>
        <v>AR$13</v>
      </c>
      <c r="AS2032" s="175" t="str">
        <f t="shared" si="2393"/>
        <v>AS$13</v>
      </c>
      <c r="AT2032" s="175" t="str">
        <f t="shared" si="2393"/>
        <v>AT$13</v>
      </c>
      <c r="AU2032" s="175" t="str">
        <f t="shared" si="2393"/>
        <v>AU$13</v>
      </c>
      <c r="AV2032" s="175" t="str">
        <f t="shared" si="2393"/>
        <v>AV$13</v>
      </c>
      <c r="AW2032" s="175" t="str">
        <f t="shared" si="2393"/>
        <v>AW$13</v>
      </c>
      <c r="AX2032" s="175" t="str">
        <f t="shared" si="2393"/>
        <v>AX$13</v>
      </c>
      <c r="AY2032" s="175" t="str">
        <f t="shared" ref="AY2032:CD2032" si="2394">AY2005</f>
        <v>AY$13</v>
      </c>
      <c r="AZ2032" s="175" t="str">
        <f t="shared" si="2394"/>
        <v>AZ$13</v>
      </c>
      <c r="BA2032" s="175" t="str">
        <f t="shared" si="2394"/>
        <v>BA$13</v>
      </c>
      <c r="BB2032" s="175" t="str">
        <f t="shared" si="2394"/>
        <v>BB$13</v>
      </c>
      <c r="BC2032" s="175" t="str">
        <f t="shared" si="2394"/>
        <v>BC$13</v>
      </c>
      <c r="BD2032" s="175" t="str">
        <f t="shared" si="2394"/>
        <v>BD$13</v>
      </c>
      <c r="BE2032" s="175" t="str">
        <f t="shared" si="2394"/>
        <v>BE$13</v>
      </c>
      <c r="BF2032" s="175" t="str">
        <f t="shared" si="2394"/>
        <v>BF$13</v>
      </c>
      <c r="BG2032" s="175" t="str">
        <f t="shared" si="2394"/>
        <v>BG$13</v>
      </c>
      <c r="BH2032" s="175" t="str">
        <f t="shared" si="2394"/>
        <v>BH$13</v>
      </c>
      <c r="BI2032" s="175" t="str">
        <f t="shared" si="2394"/>
        <v>BI$13</v>
      </c>
      <c r="BJ2032" s="175" t="str">
        <f t="shared" si="2394"/>
        <v>BJ$13</v>
      </c>
      <c r="BK2032" s="175" t="str">
        <f t="shared" si="2394"/>
        <v>BK$13</v>
      </c>
      <c r="BL2032" s="175" t="str">
        <f t="shared" si="2394"/>
        <v>BL$13</v>
      </c>
      <c r="BM2032" s="175" t="str">
        <f t="shared" si="2394"/>
        <v>BM$13</v>
      </c>
      <c r="BN2032" s="175" t="str">
        <f t="shared" si="2394"/>
        <v>BN$13</v>
      </c>
      <c r="BO2032" s="175" t="str">
        <f t="shared" si="2394"/>
        <v>BO$13</v>
      </c>
      <c r="BP2032" s="175" t="str">
        <f t="shared" si="2394"/>
        <v>BP$13</v>
      </c>
      <c r="BQ2032" s="175" t="str">
        <f t="shared" si="2394"/>
        <v>BQ$13</v>
      </c>
      <c r="BR2032" s="175" t="str">
        <f t="shared" si="2394"/>
        <v>BR$13</v>
      </c>
      <c r="BS2032" s="175" t="str">
        <f t="shared" si="2394"/>
        <v>BS$13</v>
      </c>
      <c r="BT2032" s="175" t="str">
        <f t="shared" si="2394"/>
        <v>BT$13</v>
      </c>
      <c r="BU2032" s="175" t="str">
        <f t="shared" si="2394"/>
        <v>BU$13</v>
      </c>
      <c r="BV2032" s="175" t="str">
        <f t="shared" si="2394"/>
        <v>BV$13</v>
      </c>
      <c r="BW2032" s="175" t="str">
        <f t="shared" si="2394"/>
        <v>BW$13</v>
      </c>
      <c r="BX2032" s="175" t="str">
        <f t="shared" si="2394"/>
        <v>BX$13</v>
      </c>
      <c r="BY2032" s="175" t="str">
        <f t="shared" si="2394"/>
        <v>BY$13</v>
      </c>
      <c r="BZ2032" s="175" t="str">
        <f t="shared" si="2394"/>
        <v>BZ$13</v>
      </c>
      <c r="CA2032" s="175" t="str">
        <f t="shared" si="2394"/>
        <v>CA$13</v>
      </c>
      <c r="CB2032" s="175" t="str">
        <f t="shared" si="2394"/>
        <v>CB$13</v>
      </c>
      <c r="CC2032" s="175" t="str">
        <f t="shared" si="2394"/>
        <v>CC$13</v>
      </c>
      <c r="CD2032" s="175" t="str">
        <f t="shared" si="2394"/>
        <v>CD$13</v>
      </c>
      <c r="CE2032" s="175" t="str">
        <f t="shared" ref="CE2032:CK2032" si="2395">CE2005</f>
        <v>CE$13</v>
      </c>
      <c r="CF2032" s="175" t="str">
        <f t="shared" si="2395"/>
        <v>CF$13</v>
      </c>
      <c r="CG2032" s="175" t="str">
        <f t="shared" si="2395"/>
        <v>CG$13</v>
      </c>
      <c r="CH2032" s="175" t="str">
        <f t="shared" si="2395"/>
        <v>CH$13</v>
      </c>
      <c r="CI2032" s="175" t="str">
        <f t="shared" si="2395"/>
        <v>CI$13</v>
      </c>
      <c r="CJ2032" s="175" t="str">
        <f t="shared" si="2395"/>
        <v>CJ$13</v>
      </c>
      <c r="CK2032" s="175" t="str">
        <f t="shared" si="2395"/>
        <v>CK$13</v>
      </c>
      <c r="CL2032" s="175" t="str">
        <f t="shared" ref="CL2032" si="2396">CL2005</f>
        <v>CL$13</v>
      </c>
    </row>
    <row r="2033" spans="2:90" x14ac:dyDescent="0.4">
      <c r="B2033" s="187" t="str">
        <f>B2010</f>
        <v>Revenue driven intangible assets:</v>
      </c>
      <c r="D2033" t="s">
        <v>760</v>
      </c>
      <c r="E2033" s="8" t="str">
        <f t="shared" si="2369"/>
        <v>2033 FAINTR-S</v>
      </c>
      <c r="G2033" t="s">
        <v>332</v>
      </c>
      <c r="H2033" s="12"/>
      <c r="I2033" s="60"/>
      <c r="J2033" s="60"/>
      <c r="K2033" s="15"/>
      <c r="L2033" s="15"/>
      <c r="M2033" s="15"/>
      <c r="N2033" s="15"/>
      <c r="O2033" s="15"/>
      <c r="P2033" s="15"/>
      <c r="R2033" s="15"/>
      <c r="S2033" s="175">
        <f t="shared" ref="S2033" si="2397">S2006</f>
        <v>0</v>
      </c>
      <c r="T2033" s="175">
        <f t="shared" ref="T2033:AX2033" si="2398">T2006</f>
        <v>0</v>
      </c>
      <c r="U2033" s="175">
        <f t="shared" si="2398"/>
        <v>0</v>
      </c>
      <c r="V2033" s="175">
        <f t="shared" si="2398"/>
        <v>0</v>
      </c>
      <c r="W2033" s="175">
        <f t="shared" si="2398"/>
        <v>0</v>
      </c>
      <c r="X2033" s="175">
        <f t="shared" si="2398"/>
        <v>0</v>
      </c>
      <c r="Y2033" s="175">
        <f t="shared" si="2398"/>
        <v>0</v>
      </c>
      <c r="Z2033" s="175">
        <f t="shared" si="2398"/>
        <v>0</v>
      </c>
      <c r="AA2033" s="175">
        <f t="shared" si="2398"/>
        <v>0</v>
      </c>
      <c r="AB2033" s="175">
        <f t="shared" si="2398"/>
        <v>0</v>
      </c>
      <c r="AC2033" s="175">
        <f t="shared" si="2398"/>
        <v>0</v>
      </c>
      <c r="AD2033" s="175">
        <f t="shared" si="2398"/>
        <v>0</v>
      </c>
      <c r="AE2033" s="175">
        <f t="shared" si="2398"/>
        <v>0</v>
      </c>
      <c r="AF2033" s="175">
        <f t="shared" si="2398"/>
        <v>0</v>
      </c>
      <c r="AG2033" s="175">
        <f t="shared" si="2398"/>
        <v>0</v>
      </c>
      <c r="AH2033" s="175">
        <f t="shared" si="2398"/>
        <v>0</v>
      </c>
      <c r="AI2033" s="175">
        <f t="shared" si="2398"/>
        <v>0</v>
      </c>
      <c r="AJ2033" s="175">
        <f t="shared" si="2398"/>
        <v>0</v>
      </c>
      <c r="AK2033" s="175">
        <f t="shared" si="2398"/>
        <v>0</v>
      </c>
      <c r="AL2033" s="175">
        <f t="shared" si="2398"/>
        <v>0</v>
      </c>
      <c r="AM2033" s="175">
        <f t="shared" si="2398"/>
        <v>0</v>
      </c>
      <c r="AN2033" s="175">
        <f t="shared" si="2398"/>
        <v>0</v>
      </c>
      <c r="AO2033" s="175">
        <f t="shared" si="2398"/>
        <v>0</v>
      </c>
      <c r="AP2033" s="175">
        <f t="shared" si="2398"/>
        <v>0</v>
      </c>
      <c r="AQ2033" s="175">
        <f t="shared" si="2398"/>
        <v>0</v>
      </c>
      <c r="AR2033" s="175">
        <f t="shared" si="2398"/>
        <v>0</v>
      </c>
      <c r="AS2033" s="175">
        <f t="shared" si="2398"/>
        <v>0</v>
      </c>
      <c r="AT2033" s="175">
        <f t="shared" si="2398"/>
        <v>0</v>
      </c>
      <c r="AU2033" s="175">
        <f t="shared" si="2398"/>
        <v>0</v>
      </c>
      <c r="AV2033" s="175">
        <f t="shared" si="2398"/>
        <v>0</v>
      </c>
      <c r="AW2033" s="175">
        <f t="shared" si="2398"/>
        <v>0</v>
      </c>
      <c r="AX2033" s="175">
        <f t="shared" si="2398"/>
        <v>0</v>
      </c>
      <c r="AY2033" s="175">
        <f t="shared" ref="AY2033:CD2033" si="2399">AY2006</f>
        <v>0</v>
      </c>
      <c r="AZ2033" s="175">
        <f t="shared" si="2399"/>
        <v>0</v>
      </c>
      <c r="BA2033" s="175">
        <f t="shared" si="2399"/>
        <v>0</v>
      </c>
      <c r="BB2033" s="175">
        <f t="shared" si="2399"/>
        <v>0</v>
      </c>
      <c r="BC2033" s="175">
        <f t="shared" si="2399"/>
        <v>0</v>
      </c>
      <c r="BD2033" s="175">
        <f t="shared" si="2399"/>
        <v>0</v>
      </c>
      <c r="BE2033" s="175">
        <f t="shared" si="2399"/>
        <v>0</v>
      </c>
      <c r="BF2033" s="175">
        <f t="shared" si="2399"/>
        <v>0</v>
      </c>
      <c r="BG2033" s="175">
        <f t="shared" si="2399"/>
        <v>0</v>
      </c>
      <c r="BH2033" s="175">
        <f t="shared" si="2399"/>
        <v>0</v>
      </c>
      <c r="BI2033" s="175">
        <f t="shared" si="2399"/>
        <v>0</v>
      </c>
      <c r="BJ2033" s="175">
        <f t="shared" si="2399"/>
        <v>0</v>
      </c>
      <c r="BK2033" s="175">
        <f t="shared" si="2399"/>
        <v>0</v>
      </c>
      <c r="BL2033" s="175">
        <f t="shared" si="2399"/>
        <v>0</v>
      </c>
      <c r="BM2033" s="175">
        <f t="shared" si="2399"/>
        <v>0</v>
      </c>
      <c r="BN2033" s="175">
        <f t="shared" si="2399"/>
        <v>0</v>
      </c>
      <c r="BO2033" s="175">
        <f t="shared" si="2399"/>
        <v>0</v>
      </c>
      <c r="BP2033" s="175">
        <f t="shared" si="2399"/>
        <v>0</v>
      </c>
      <c r="BQ2033" s="175">
        <f t="shared" si="2399"/>
        <v>0</v>
      </c>
      <c r="BR2033" s="175">
        <f t="shared" si="2399"/>
        <v>0</v>
      </c>
      <c r="BS2033" s="175">
        <f t="shared" si="2399"/>
        <v>0</v>
      </c>
      <c r="BT2033" s="175">
        <f t="shared" si="2399"/>
        <v>0</v>
      </c>
      <c r="BU2033" s="175">
        <f t="shared" si="2399"/>
        <v>0</v>
      </c>
      <c r="BV2033" s="175">
        <f t="shared" si="2399"/>
        <v>0</v>
      </c>
      <c r="BW2033" s="175">
        <f t="shared" si="2399"/>
        <v>0</v>
      </c>
      <c r="BX2033" s="175">
        <f t="shared" si="2399"/>
        <v>0</v>
      </c>
      <c r="BY2033" s="175">
        <f t="shared" si="2399"/>
        <v>0</v>
      </c>
      <c r="BZ2033" s="175">
        <f t="shared" si="2399"/>
        <v>0</v>
      </c>
      <c r="CA2033" s="175">
        <f t="shared" si="2399"/>
        <v>0</v>
      </c>
      <c r="CB2033" s="175">
        <f t="shared" si="2399"/>
        <v>0</v>
      </c>
      <c r="CC2033" s="175">
        <f t="shared" si="2399"/>
        <v>0</v>
      </c>
      <c r="CD2033" s="175">
        <f t="shared" si="2399"/>
        <v>0</v>
      </c>
      <c r="CE2033" s="175">
        <f t="shared" ref="CE2033:CK2033" si="2400">CE2006</f>
        <v>0</v>
      </c>
      <c r="CF2033" s="175">
        <f t="shared" si="2400"/>
        <v>0</v>
      </c>
      <c r="CG2033" s="175">
        <f t="shared" si="2400"/>
        <v>0</v>
      </c>
      <c r="CH2033" s="175">
        <f t="shared" si="2400"/>
        <v>0</v>
      </c>
      <c r="CI2033" s="175">
        <f t="shared" si="2400"/>
        <v>0</v>
      </c>
      <c r="CJ2033" s="175">
        <f t="shared" si="2400"/>
        <v>0</v>
      </c>
      <c r="CK2033" s="175">
        <f t="shared" si="2400"/>
        <v>0</v>
      </c>
      <c r="CL2033" s="175">
        <f t="shared" ref="CL2033" si="2401">CL2006</f>
        <v>0</v>
      </c>
    </row>
    <row r="2034" spans="2:90" x14ac:dyDescent="0.4">
      <c r="B2034" s="235" t="str">
        <f>IFERROR(SUBSTITUTE(TRIM(MID(B2010, SEARCH("-", B2010) + 1, LEN(B2010))),":",""),"no unit")</f>
        <v>no unit</v>
      </c>
      <c r="D2034" t="s">
        <v>760</v>
      </c>
      <c r="E2034" s="8" t="str">
        <f t="shared" ref="E2034" si="2402">ROW()&amp;" "&amp;D2034</f>
        <v>2034 FAINTR-S</v>
      </c>
      <c r="G2034" t="s">
        <v>332</v>
      </c>
      <c r="H2034" s="12"/>
      <c r="I2034" s="60"/>
      <c r="J2034" s="60"/>
      <c r="K2034" s="15"/>
      <c r="L2034" s="15"/>
      <c r="M2034" s="15"/>
      <c r="N2034" s="15"/>
      <c r="O2034" s="15"/>
      <c r="P2034" s="15"/>
      <c r="R2034" s="15"/>
      <c r="S2034" s="175"/>
      <c r="T2034" s="175"/>
      <c r="U2034" s="175"/>
      <c r="V2034" s="175"/>
      <c r="W2034" s="175"/>
      <c r="X2034" s="175"/>
      <c r="Y2034" s="175"/>
      <c r="Z2034" s="175"/>
      <c r="AA2034" s="175"/>
      <c r="AB2034" s="175"/>
      <c r="AC2034" s="175"/>
      <c r="AD2034" s="175"/>
      <c r="AE2034" s="175"/>
      <c r="AF2034" s="175"/>
      <c r="AG2034" s="175"/>
      <c r="AH2034" s="175"/>
      <c r="AI2034" s="175"/>
      <c r="AJ2034" s="175"/>
      <c r="AK2034" s="175"/>
      <c r="AL2034" s="175"/>
      <c r="AM2034" s="175"/>
      <c r="AN2034" s="175"/>
      <c r="AO2034" s="175"/>
      <c r="AP2034" s="175"/>
      <c r="AQ2034" s="175"/>
      <c r="AR2034" s="175"/>
      <c r="AS2034" s="175"/>
      <c r="AT2034" s="175"/>
      <c r="AU2034" s="175"/>
      <c r="AV2034" s="175"/>
      <c r="AW2034" s="175"/>
      <c r="AX2034" s="175"/>
      <c r="AY2034" s="175"/>
      <c r="AZ2034" s="175"/>
      <c r="BA2034" s="175"/>
      <c r="BB2034" s="175"/>
      <c r="BC2034" s="175"/>
      <c r="BD2034" s="175"/>
      <c r="BE2034" s="175"/>
      <c r="BF2034" s="175"/>
      <c r="BG2034" s="175"/>
      <c r="BH2034" s="175"/>
      <c r="BI2034" s="175"/>
      <c r="BJ2034" s="175"/>
      <c r="BK2034" s="175"/>
      <c r="BL2034" s="175"/>
      <c r="BM2034" s="175"/>
      <c r="BN2034" s="175"/>
      <c r="BO2034" s="175"/>
      <c r="BP2034" s="175"/>
      <c r="BQ2034" s="175"/>
      <c r="BR2034" s="175"/>
      <c r="BS2034" s="175"/>
      <c r="BT2034" s="175"/>
      <c r="BU2034" s="175"/>
      <c r="BV2034" s="175"/>
      <c r="BW2034" s="175"/>
      <c r="BX2034" s="175"/>
      <c r="BY2034" s="175"/>
      <c r="BZ2034" s="175"/>
      <c r="CA2034" s="175"/>
      <c r="CB2034" s="175"/>
      <c r="CC2034" s="175"/>
      <c r="CD2034" s="175"/>
      <c r="CE2034" s="175"/>
      <c r="CF2034" s="175"/>
      <c r="CG2034" s="175"/>
      <c r="CH2034" s="175"/>
      <c r="CI2034" s="175"/>
      <c r="CJ2034" s="175"/>
      <c r="CK2034" s="175"/>
      <c r="CL2034" s="175"/>
    </row>
    <row r="2035" spans="2:90" x14ac:dyDescent="0.4">
      <c r="B2035" s="187" t="str">
        <f>B2008</f>
        <v>Secondary revenue driver</v>
      </c>
      <c r="D2035" t="s">
        <v>760</v>
      </c>
      <c r="E2035" s="8" t="str">
        <f t="shared" si="2369"/>
        <v>2035 FAINTR-S</v>
      </c>
      <c r="G2035" t="s">
        <v>332</v>
      </c>
      <c r="H2035" s="90"/>
      <c r="I2035" s="209"/>
      <c r="J2035" s="209"/>
      <c r="K2035" s="210"/>
      <c r="L2035" s="210"/>
      <c r="M2035" s="210"/>
      <c r="N2035" s="210"/>
      <c r="O2035" s="210"/>
      <c r="P2035" s="210"/>
      <c r="R2035" s="210"/>
      <c r="S2035" s="4" t="str">
        <f t="shared" ref="S2035" si="2403">ADDRESS(ROW(S2027),COLUMN(S2027),2)</f>
        <v>S$2027</v>
      </c>
      <c r="T2035" s="4" t="str">
        <f t="shared" ref="T2035:AX2035" si="2404">ADDRESS(ROW(T2027),COLUMN(T2027),2)</f>
        <v>T$2027</v>
      </c>
      <c r="U2035" s="4" t="str">
        <f t="shared" si="2404"/>
        <v>U$2027</v>
      </c>
      <c r="V2035" s="4" t="str">
        <f t="shared" si="2404"/>
        <v>V$2027</v>
      </c>
      <c r="W2035" s="4" t="str">
        <f t="shared" si="2404"/>
        <v>W$2027</v>
      </c>
      <c r="X2035" s="4" t="str">
        <f t="shared" si="2404"/>
        <v>X$2027</v>
      </c>
      <c r="Y2035" s="4" t="str">
        <f t="shared" si="2404"/>
        <v>Y$2027</v>
      </c>
      <c r="Z2035" s="4" t="str">
        <f t="shared" si="2404"/>
        <v>Z$2027</v>
      </c>
      <c r="AA2035" s="4" t="str">
        <f t="shared" si="2404"/>
        <v>AA$2027</v>
      </c>
      <c r="AB2035" s="4" t="str">
        <f t="shared" si="2404"/>
        <v>AB$2027</v>
      </c>
      <c r="AC2035" s="4" t="str">
        <f t="shared" si="2404"/>
        <v>AC$2027</v>
      </c>
      <c r="AD2035" s="4" t="str">
        <f t="shared" si="2404"/>
        <v>AD$2027</v>
      </c>
      <c r="AE2035" s="4" t="str">
        <f t="shared" si="2404"/>
        <v>AE$2027</v>
      </c>
      <c r="AF2035" s="4" t="str">
        <f t="shared" si="2404"/>
        <v>AF$2027</v>
      </c>
      <c r="AG2035" s="4" t="str">
        <f t="shared" si="2404"/>
        <v>AG$2027</v>
      </c>
      <c r="AH2035" s="4" t="str">
        <f t="shared" si="2404"/>
        <v>AH$2027</v>
      </c>
      <c r="AI2035" s="4" t="str">
        <f t="shared" si="2404"/>
        <v>AI$2027</v>
      </c>
      <c r="AJ2035" s="4" t="str">
        <f t="shared" si="2404"/>
        <v>AJ$2027</v>
      </c>
      <c r="AK2035" s="4" t="str">
        <f t="shared" si="2404"/>
        <v>AK$2027</v>
      </c>
      <c r="AL2035" s="4" t="str">
        <f t="shared" si="2404"/>
        <v>AL$2027</v>
      </c>
      <c r="AM2035" s="4" t="str">
        <f t="shared" si="2404"/>
        <v>AM$2027</v>
      </c>
      <c r="AN2035" s="4" t="str">
        <f t="shared" si="2404"/>
        <v>AN$2027</v>
      </c>
      <c r="AO2035" s="4" t="str">
        <f t="shared" si="2404"/>
        <v>AO$2027</v>
      </c>
      <c r="AP2035" s="4" t="str">
        <f t="shared" si="2404"/>
        <v>AP$2027</v>
      </c>
      <c r="AQ2035" s="4" t="str">
        <f t="shared" si="2404"/>
        <v>AQ$2027</v>
      </c>
      <c r="AR2035" s="4" t="str">
        <f t="shared" si="2404"/>
        <v>AR$2027</v>
      </c>
      <c r="AS2035" s="4" t="str">
        <f t="shared" si="2404"/>
        <v>AS$2027</v>
      </c>
      <c r="AT2035" s="4" t="str">
        <f t="shared" si="2404"/>
        <v>AT$2027</v>
      </c>
      <c r="AU2035" s="4" t="str">
        <f t="shared" si="2404"/>
        <v>AU$2027</v>
      </c>
      <c r="AV2035" s="4" t="str">
        <f t="shared" si="2404"/>
        <v>AV$2027</v>
      </c>
      <c r="AW2035" s="4" t="str">
        <f t="shared" si="2404"/>
        <v>AW$2027</v>
      </c>
      <c r="AX2035" s="4" t="str">
        <f t="shared" si="2404"/>
        <v>AX$2027</v>
      </c>
      <c r="AY2035" s="4" t="str">
        <f t="shared" ref="AY2035:CD2035" si="2405">ADDRESS(ROW(AY2027),COLUMN(AY2027),2)</f>
        <v>AY$2027</v>
      </c>
      <c r="AZ2035" s="4" t="str">
        <f t="shared" si="2405"/>
        <v>AZ$2027</v>
      </c>
      <c r="BA2035" s="4" t="str">
        <f t="shared" si="2405"/>
        <v>BA$2027</v>
      </c>
      <c r="BB2035" s="4" t="str">
        <f t="shared" si="2405"/>
        <v>BB$2027</v>
      </c>
      <c r="BC2035" s="4" t="str">
        <f t="shared" si="2405"/>
        <v>BC$2027</v>
      </c>
      <c r="BD2035" s="4" t="str">
        <f t="shared" si="2405"/>
        <v>BD$2027</v>
      </c>
      <c r="BE2035" s="4" t="str">
        <f t="shared" si="2405"/>
        <v>BE$2027</v>
      </c>
      <c r="BF2035" s="4" t="str">
        <f t="shared" si="2405"/>
        <v>BF$2027</v>
      </c>
      <c r="BG2035" s="4" t="str">
        <f t="shared" si="2405"/>
        <v>BG$2027</v>
      </c>
      <c r="BH2035" s="4" t="str">
        <f t="shared" si="2405"/>
        <v>BH$2027</v>
      </c>
      <c r="BI2035" s="4" t="str">
        <f t="shared" si="2405"/>
        <v>BI$2027</v>
      </c>
      <c r="BJ2035" s="4" t="str">
        <f t="shared" si="2405"/>
        <v>BJ$2027</v>
      </c>
      <c r="BK2035" s="4" t="str">
        <f t="shared" si="2405"/>
        <v>BK$2027</v>
      </c>
      <c r="BL2035" s="4" t="str">
        <f t="shared" si="2405"/>
        <v>BL$2027</v>
      </c>
      <c r="BM2035" s="4" t="str">
        <f t="shared" si="2405"/>
        <v>BM$2027</v>
      </c>
      <c r="BN2035" s="4" t="str">
        <f t="shared" si="2405"/>
        <v>BN$2027</v>
      </c>
      <c r="BO2035" s="4" t="str">
        <f t="shared" si="2405"/>
        <v>BO$2027</v>
      </c>
      <c r="BP2035" s="4" t="str">
        <f t="shared" si="2405"/>
        <v>BP$2027</v>
      </c>
      <c r="BQ2035" s="4" t="str">
        <f t="shared" si="2405"/>
        <v>BQ$2027</v>
      </c>
      <c r="BR2035" s="4" t="str">
        <f t="shared" si="2405"/>
        <v>BR$2027</v>
      </c>
      <c r="BS2035" s="4" t="str">
        <f t="shared" si="2405"/>
        <v>BS$2027</v>
      </c>
      <c r="BT2035" s="4" t="str">
        <f t="shared" si="2405"/>
        <v>BT$2027</v>
      </c>
      <c r="BU2035" s="4" t="str">
        <f t="shared" si="2405"/>
        <v>BU$2027</v>
      </c>
      <c r="BV2035" s="4" t="str">
        <f t="shared" si="2405"/>
        <v>BV$2027</v>
      </c>
      <c r="BW2035" s="4" t="str">
        <f t="shared" si="2405"/>
        <v>BW$2027</v>
      </c>
      <c r="BX2035" s="4" t="str">
        <f t="shared" si="2405"/>
        <v>BX$2027</v>
      </c>
      <c r="BY2035" s="4" t="str">
        <f t="shared" si="2405"/>
        <v>BY$2027</v>
      </c>
      <c r="BZ2035" s="4" t="str">
        <f t="shared" si="2405"/>
        <v>BZ$2027</v>
      </c>
      <c r="CA2035" s="4" t="str">
        <f t="shared" si="2405"/>
        <v>CA$2027</v>
      </c>
      <c r="CB2035" s="4" t="str">
        <f t="shared" si="2405"/>
        <v>CB$2027</v>
      </c>
      <c r="CC2035" s="4" t="str">
        <f t="shared" si="2405"/>
        <v>CC$2027</v>
      </c>
      <c r="CD2035" s="4" t="str">
        <f t="shared" si="2405"/>
        <v>CD$2027</v>
      </c>
      <c r="CE2035" s="4" t="str">
        <f t="shared" ref="CE2035:CK2035" si="2406">ADDRESS(ROW(CE2027),COLUMN(CE2027),2)</f>
        <v>CE$2027</v>
      </c>
      <c r="CF2035" s="4" t="str">
        <f t="shared" si="2406"/>
        <v>CF$2027</v>
      </c>
      <c r="CG2035" s="4" t="str">
        <f t="shared" si="2406"/>
        <v>CG$2027</v>
      </c>
      <c r="CH2035" s="4" t="str">
        <f t="shared" si="2406"/>
        <v>CH$2027</v>
      </c>
      <c r="CI2035" s="4" t="str">
        <f t="shared" si="2406"/>
        <v>CI$2027</v>
      </c>
      <c r="CJ2035" s="4" t="str">
        <f t="shared" si="2406"/>
        <v>CJ$2027</v>
      </c>
      <c r="CK2035" s="4" t="str">
        <f t="shared" si="2406"/>
        <v>CK$2027</v>
      </c>
      <c r="CL2035" s="4" t="str">
        <f t="shared" ref="CL2035" si="2407">ADDRESS(ROW(CL2027),COLUMN(CL2027),2)</f>
        <v>CL$2027</v>
      </c>
    </row>
    <row r="2036" spans="2:90" x14ac:dyDescent="0.4">
      <c r="B2036" s="132" t="str">
        <f>B2009</f>
        <v>Secondary volume driver</v>
      </c>
      <c r="D2036" t="s">
        <v>760</v>
      </c>
      <c r="E2036" s="8" t="str">
        <f t="shared" si="2369"/>
        <v>2036 FAINTR-S</v>
      </c>
      <c r="G2036" t="s">
        <v>332</v>
      </c>
      <c r="H2036" s="12"/>
      <c r="I2036" s="60"/>
      <c r="J2036" s="60"/>
      <c r="K2036" s="15"/>
      <c r="L2036" s="15"/>
      <c r="M2036" s="15"/>
      <c r="N2036" s="15"/>
      <c r="O2036" s="15"/>
      <c r="P2036" s="15"/>
      <c r="R2036" s="15"/>
      <c r="S2036" s="175" t="str">
        <f t="shared" ref="S2036" si="2408">S2009</f>
        <v>S$15</v>
      </c>
      <c r="T2036" s="175" t="str">
        <f t="shared" ref="T2036:AX2036" si="2409">T2009</f>
        <v>T$15</v>
      </c>
      <c r="U2036" s="175" t="str">
        <f t="shared" si="2409"/>
        <v>U$15</v>
      </c>
      <c r="V2036" s="175" t="str">
        <f t="shared" si="2409"/>
        <v>V$15</v>
      </c>
      <c r="W2036" s="175" t="str">
        <f t="shared" si="2409"/>
        <v>W$15</v>
      </c>
      <c r="X2036" s="175" t="str">
        <f t="shared" si="2409"/>
        <v>X$15</v>
      </c>
      <c r="Y2036" s="175" t="str">
        <f t="shared" si="2409"/>
        <v>Y$15</v>
      </c>
      <c r="Z2036" s="175" t="str">
        <f t="shared" si="2409"/>
        <v>Z$15</v>
      </c>
      <c r="AA2036" s="175" t="str">
        <f t="shared" si="2409"/>
        <v>AA$15</v>
      </c>
      <c r="AB2036" s="175" t="str">
        <f t="shared" si="2409"/>
        <v>AB$15</v>
      </c>
      <c r="AC2036" s="175" t="str">
        <f t="shared" si="2409"/>
        <v>AC$15</v>
      </c>
      <c r="AD2036" s="175" t="str">
        <f t="shared" si="2409"/>
        <v>AD$15</v>
      </c>
      <c r="AE2036" s="175" t="str">
        <f t="shared" si="2409"/>
        <v>AE$15</v>
      </c>
      <c r="AF2036" s="175" t="str">
        <f t="shared" si="2409"/>
        <v>AF$15</v>
      </c>
      <c r="AG2036" s="175" t="str">
        <f t="shared" si="2409"/>
        <v>AG$15</v>
      </c>
      <c r="AH2036" s="175" t="str">
        <f t="shared" si="2409"/>
        <v>AH$15</v>
      </c>
      <c r="AI2036" s="175" t="str">
        <f t="shared" si="2409"/>
        <v>AI$15</v>
      </c>
      <c r="AJ2036" s="175" t="str">
        <f t="shared" si="2409"/>
        <v>AJ$15</v>
      </c>
      <c r="AK2036" s="175" t="str">
        <f t="shared" si="2409"/>
        <v>AK$15</v>
      </c>
      <c r="AL2036" s="175" t="str">
        <f t="shared" si="2409"/>
        <v>AL$15</v>
      </c>
      <c r="AM2036" s="175" t="str">
        <f t="shared" si="2409"/>
        <v>AM$15</v>
      </c>
      <c r="AN2036" s="175" t="str">
        <f t="shared" si="2409"/>
        <v>AN$15</v>
      </c>
      <c r="AO2036" s="175" t="str">
        <f t="shared" si="2409"/>
        <v>AO$15</v>
      </c>
      <c r="AP2036" s="175" t="str">
        <f t="shared" si="2409"/>
        <v>AP$15</v>
      </c>
      <c r="AQ2036" s="175" t="str">
        <f t="shared" si="2409"/>
        <v>AQ$15</v>
      </c>
      <c r="AR2036" s="175" t="str">
        <f t="shared" si="2409"/>
        <v>AR$15</v>
      </c>
      <c r="AS2036" s="175" t="str">
        <f t="shared" si="2409"/>
        <v>AS$15</v>
      </c>
      <c r="AT2036" s="175" t="str">
        <f t="shared" si="2409"/>
        <v>AT$15</v>
      </c>
      <c r="AU2036" s="175" t="str">
        <f t="shared" si="2409"/>
        <v>AU$15</v>
      </c>
      <c r="AV2036" s="175" t="str">
        <f t="shared" si="2409"/>
        <v>AV$15</v>
      </c>
      <c r="AW2036" s="175" t="str">
        <f t="shared" si="2409"/>
        <v>AW$15</v>
      </c>
      <c r="AX2036" s="175" t="str">
        <f t="shared" si="2409"/>
        <v>AX$15</v>
      </c>
      <c r="AY2036" s="175" t="str">
        <f t="shared" ref="AY2036:CD2036" si="2410">AY2009</f>
        <v>AY$15</v>
      </c>
      <c r="AZ2036" s="175" t="str">
        <f t="shared" si="2410"/>
        <v>AZ$15</v>
      </c>
      <c r="BA2036" s="175" t="str">
        <f t="shared" si="2410"/>
        <v>BA$15</v>
      </c>
      <c r="BB2036" s="175" t="str">
        <f t="shared" si="2410"/>
        <v>BB$15</v>
      </c>
      <c r="BC2036" s="175" t="str">
        <f t="shared" si="2410"/>
        <v>BC$15</v>
      </c>
      <c r="BD2036" s="175" t="str">
        <f t="shared" si="2410"/>
        <v>BD$15</v>
      </c>
      <c r="BE2036" s="175" t="str">
        <f t="shared" si="2410"/>
        <v>BE$15</v>
      </c>
      <c r="BF2036" s="175" t="str">
        <f t="shared" si="2410"/>
        <v>BF$15</v>
      </c>
      <c r="BG2036" s="175" t="str">
        <f t="shared" si="2410"/>
        <v>BG$15</v>
      </c>
      <c r="BH2036" s="175" t="str">
        <f t="shared" si="2410"/>
        <v>BH$15</v>
      </c>
      <c r="BI2036" s="175" t="str">
        <f t="shared" si="2410"/>
        <v>BI$15</v>
      </c>
      <c r="BJ2036" s="175" t="str">
        <f t="shared" si="2410"/>
        <v>BJ$15</v>
      </c>
      <c r="BK2036" s="175" t="str">
        <f t="shared" si="2410"/>
        <v>BK$15</v>
      </c>
      <c r="BL2036" s="175" t="str">
        <f t="shared" si="2410"/>
        <v>BL$15</v>
      </c>
      <c r="BM2036" s="175" t="str">
        <f t="shared" si="2410"/>
        <v>BM$15</v>
      </c>
      <c r="BN2036" s="175" t="str">
        <f t="shared" si="2410"/>
        <v>BN$15</v>
      </c>
      <c r="BO2036" s="175" t="str">
        <f t="shared" si="2410"/>
        <v>BO$15</v>
      </c>
      <c r="BP2036" s="175" t="str">
        <f t="shared" si="2410"/>
        <v>BP$15</v>
      </c>
      <c r="BQ2036" s="175" t="str">
        <f t="shared" si="2410"/>
        <v>BQ$15</v>
      </c>
      <c r="BR2036" s="175" t="str">
        <f t="shared" si="2410"/>
        <v>BR$15</v>
      </c>
      <c r="BS2036" s="175" t="str">
        <f t="shared" si="2410"/>
        <v>BS$15</v>
      </c>
      <c r="BT2036" s="175" t="str">
        <f t="shared" si="2410"/>
        <v>BT$15</v>
      </c>
      <c r="BU2036" s="175" t="str">
        <f t="shared" si="2410"/>
        <v>BU$15</v>
      </c>
      <c r="BV2036" s="175" t="str">
        <f t="shared" si="2410"/>
        <v>BV$15</v>
      </c>
      <c r="BW2036" s="175" t="str">
        <f t="shared" si="2410"/>
        <v>BW$15</v>
      </c>
      <c r="BX2036" s="175" t="str">
        <f t="shared" si="2410"/>
        <v>BX$15</v>
      </c>
      <c r="BY2036" s="175" t="str">
        <f t="shared" si="2410"/>
        <v>BY$15</v>
      </c>
      <c r="BZ2036" s="175" t="str">
        <f t="shared" si="2410"/>
        <v>BZ$15</v>
      </c>
      <c r="CA2036" s="175" t="str">
        <f t="shared" si="2410"/>
        <v>CA$15</v>
      </c>
      <c r="CB2036" s="175" t="str">
        <f t="shared" si="2410"/>
        <v>CB$15</v>
      </c>
      <c r="CC2036" s="175" t="str">
        <f t="shared" si="2410"/>
        <v>CC$15</v>
      </c>
      <c r="CD2036" s="175" t="str">
        <f t="shared" si="2410"/>
        <v>CD$15</v>
      </c>
      <c r="CE2036" s="175" t="str">
        <f t="shared" ref="CE2036:CK2036" si="2411">CE2009</f>
        <v>CE$15</v>
      </c>
      <c r="CF2036" s="175" t="str">
        <f t="shared" si="2411"/>
        <v>CF$15</v>
      </c>
      <c r="CG2036" s="175" t="str">
        <f t="shared" si="2411"/>
        <v>CG$15</v>
      </c>
      <c r="CH2036" s="175" t="str">
        <f t="shared" si="2411"/>
        <v>CH$15</v>
      </c>
      <c r="CI2036" s="175" t="str">
        <f t="shared" si="2411"/>
        <v>CI$15</v>
      </c>
      <c r="CJ2036" s="175" t="str">
        <f t="shared" si="2411"/>
        <v>CJ$15</v>
      </c>
      <c r="CK2036" s="175" t="str">
        <f t="shared" si="2411"/>
        <v>CK$15</v>
      </c>
      <c r="CL2036" s="175" t="str">
        <f t="shared" ref="CL2036" si="2412">CL2009</f>
        <v>CL$15</v>
      </c>
    </row>
    <row r="2037" spans="2:90" x14ac:dyDescent="0.4">
      <c r="E2037" s="8"/>
      <c r="H2037" s="12"/>
      <c r="I2037" s="60"/>
      <c r="J2037" s="60"/>
      <c r="K2037" s="15"/>
      <c r="L2037" s="15"/>
      <c r="M2037" s="15"/>
      <c r="N2037" s="15"/>
      <c r="O2037" s="15"/>
      <c r="P2037" s="15"/>
      <c r="R2037" s="15"/>
      <c r="S2037" s="76"/>
      <c r="T2037" s="76"/>
      <c r="U2037" s="76"/>
      <c r="V2037" s="76"/>
      <c r="W2037" s="76"/>
      <c r="X2037" s="76"/>
      <c r="Y2037" s="76"/>
      <c r="Z2037" s="76"/>
      <c r="AA2037" s="76"/>
      <c r="AB2037" s="76"/>
      <c r="AC2037" s="76"/>
      <c r="AD2037" s="76"/>
      <c r="AE2037" s="76"/>
      <c r="AF2037" s="76"/>
      <c r="AG2037" s="76"/>
      <c r="AH2037" s="76"/>
      <c r="AI2037" s="76"/>
      <c r="AJ2037" s="76"/>
      <c r="AK2037" s="76"/>
      <c r="AL2037" s="76"/>
      <c r="AM2037" s="76"/>
      <c r="AN2037" s="76"/>
      <c r="AO2037" s="76"/>
      <c r="AP2037" s="76"/>
      <c r="AQ2037" s="76"/>
      <c r="AR2037" s="76"/>
      <c r="AS2037" s="76"/>
      <c r="AT2037" s="76"/>
      <c r="AU2037" s="76"/>
      <c r="AV2037" s="76"/>
      <c r="AW2037" s="76"/>
      <c r="AX2037" s="76"/>
      <c r="AY2037" s="76"/>
      <c r="AZ2037" s="76"/>
      <c r="BA2037" s="76"/>
      <c r="BB2037" s="76"/>
      <c r="BC2037" s="76"/>
      <c r="BD2037" s="76"/>
      <c r="BE2037" s="76"/>
      <c r="BF2037" s="76"/>
      <c r="BG2037" s="76"/>
      <c r="BH2037" s="76"/>
      <c r="BI2037" s="76"/>
      <c r="BJ2037" s="76"/>
      <c r="BK2037" s="76"/>
      <c r="BL2037" s="76"/>
      <c r="BM2037" s="76"/>
      <c r="BN2037" s="76"/>
      <c r="BO2037" s="76"/>
      <c r="BP2037" s="76"/>
      <c r="BQ2037" s="76"/>
      <c r="BR2037" s="76"/>
      <c r="BS2037" s="76"/>
      <c r="BT2037" s="76"/>
      <c r="BU2037" s="76"/>
      <c r="BV2037" s="76"/>
      <c r="BW2037" s="76"/>
      <c r="BX2037" s="76"/>
      <c r="BY2037" s="76"/>
      <c r="BZ2037" s="76"/>
      <c r="CA2037" s="76"/>
      <c r="CB2037" s="76"/>
      <c r="CC2037" s="76"/>
      <c r="CD2037" s="76"/>
      <c r="CE2037" s="76"/>
      <c r="CF2037" s="76"/>
      <c r="CG2037" s="76"/>
      <c r="CH2037" s="76"/>
      <c r="CI2037" s="76"/>
      <c r="CJ2037" s="76"/>
      <c r="CK2037" s="76"/>
      <c r="CL2037" s="76"/>
    </row>
    <row r="2038" spans="2:90" x14ac:dyDescent="0.4">
      <c r="B2038" s="171" t="s">
        <v>490</v>
      </c>
      <c r="E2038" s="8"/>
      <c r="H2038" s="170"/>
      <c r="I2038" s="172"/>
      <c r="J2038" s="172"/>
      <c r="K2038" s="193"/>
      <c r="L2038" s="193"/>
      <c r="M2038" s="193"/>
      <c r="N2038" s="193"/>
      <c r="O2038" s="193"/>
      <c r="P2038" s="193"/>
      <c r="R2038" s="194"/>
      <c r="S2038" s="170"/>
      <c r="T2038" s="170"/>
      <c r="U2038" s="170"/>
      <c r="V2038" s="170"/>
      <c r="W2038" s="170"/>
      <c r="X2038" s="170"/>
      <c r="Y2038" s="170"/>
      <c r="Z2038" s="170"/>
      <c r="AA2038" s="170"/>
      <c r="AB2038" s="170"/>
      <c r="AC2038" s="170"/>
      <c r="AD2038" s="170"/>
      <c r="AE2038" s="170"/>
      <c r="AF2038" s="170"/>
      <c r="AG2038" s="170"/>
      <c r="AH2038" s="170"/>
      <c r="AI2038" s="170"/>
      <c r="AJ2038" s="170"/>
      <c r="AK2038" s="170"/>
      <c r="AL2038" s="170"/>
      <c r="AM2038" s="170"/>
      <c r="AN2038" s="170"/>
      <c r="AO2038" s="170"/>
      <c r="AP2038" s="170"/>
      <c r="AQ2038" s="170"/>
      <c r="AR2038" s="170"/>
      <c r="AS2038" s="170"/>
      <c r="AT2038" s="170"/>
      <c r="AU2038" s="170"/>
      <c r="AV2038" s="170"/>
      <c r="AW2038" s="170"/>
      <c r="AX2038" s="170"/>
      <c r="AY2038" s="170"/>
      <c r="AZ2038" s="170"/>
      <c r="BA2038" s="170"/>
      <c r="BB2038" s="170"/>
      <c r="BC2038" s="170"/>
      <c r="BD2038" s="170"/>
      <c r="BE2038" s="170"/>
      <c r="BF2038" s="170"/>
      <c r="BG2038" s="170"/>
      <c r="BH2038" s="170"/>
      <c r="BI2038" s="170"/>
      <c r="BJ2038" s="170"/>
      <c r="BK2038" s="170"/>
      <c r="BL2038" s="170"/>
      <c r="BM2038" s="170"/>
      <c r="BN2038" s="170"/>
      <c r="BO2038" s="170"/>
      <c r="BP2038" s="170"/>
      <c r="BQ2038" s="170"/>
      <c r="BR2038" s="170"/>
      <c r="BS2038" s="170"/>
      <c r="BT2038" s="170"/>
      <c r="BU2038" s="170"/>
      <c r="BV2038" s="170"/>
      <c r="BW2038" s="170"/>
      <c r="BX2038" s="170"/>
      <c r="BY2038" s="170"/>
      <c r="BZ2038" s="170"/>
      <c r="CA2038" s="170"/>
      <c r="CB2038" s="170"/>
      <c r="CC2038" s="170"/>
      <c r="CD2038" s="170"/>
      <c r="CE2038" s="170"/>
      <c r="CF2038" s="170"/>
      <c r="CG2038" s="170"/>
      <c r="CH2038" s="170"/>
      <c r="CI2038" s="170"/>
      <c r="CJ2038" s="170"/>
      <c r="CK2038" s="170"/>
      <c r="CL2038" s="170"/>
    </row>
    <row r="2039" spans="2:90" x14ac:dyDescent="0.4">
      <c r="B2039" s="171" t="s">
        <v>492</v>
      </c>
      <c r="E2039" s="8"/>
      <c r="H2039" s="170"/>
      <c r="I2039" s="172"/>
      <c r="J2039" s="172"/>
      <c r="K2039" s="193"/>
      <c r="L2039" s="193"/>
      <c r="M2039" s="193"/>
      <c r="N2039" s="193"/>
      <c r="O2039" s="193"/>
      <c r="P2039" s="193"/>
      <c r="R2039" s="194"/>
      <c r="S2039" s="170"/>
      <c r="T2039" s="170"/>
      <c r="U2039" s="170"/>
      <c r="V2039" s="170"/>
      <c r="W2039" s="170"/>
      <c r="X2039" s="170"/>
      <c r="Y2039" s="170"/>
      <c r="Z2039" s="170"/>
      <c r="AA2039" s="170"/>
      <c r="AB2039" s="170"/>
      <c r="AC2039" s="170"/>
      <c r="AD2039" s="170"/>
      <c r="AE2039" s="170"/>
      <c r="AF2039" s="170"/>
      <c r="AG2039" s="170"/>
      <c r="AH2039" s="170"/>
      <c r="AI2039" s="170"/>
      <c r="AJ2039" s="170"/>
      <c r="AK2039" s="170"/>
      <c r="AL2039" s="170"/>
      <c r="AM2039" s="170"/>
      <c r="AN2039" s="170"/>
      <c r="AO2039" s="170"/>
      <c r="AP2039" s="170"/>
      <c r="AQ2039" s="170"/>
      <c r="AR2039" s="170"/>
      <c r="AS2039" s="170"/>
      <c r="AT2039" s="170"/>
      <c r="AU2039" s="170"/>
      <c r="AV2039" s="170"/>
      <c r="AW2039" s="170"/>
      <c r="AX2039" s="170"/>
      <c r="AY2039" s="170"/>
      <c r="AZ2039" s="170"/>
      <c r="BA2039" s="170"/>
      <c r="BB2039" s="170"/>
      <c r="BC2039" s="170"/>
      <c r="BD2039" s="170"/>
      <c r="BE2039" s="170"/>
      <c r="BF2039" s="170"/>
      <c r="BG2039" s="170"/>
      <c r="BH2039" s="170"/>
      <c r="BI2039" s="170"/>
      <c r="BJ2039" s="170"/>
      <c r="BK2039" s="170"/>
      <c r="BL2039" s="170"/>
      <c r="BM2039" s="170"/>
      <c r="BN2039" s="170"/>
      <c r="BO2039" s="170"/>
      <c r="BP2039" s="170"/>
      <c r="BQ2039" s="170"/>
      <c r="BR2039" s="170"/>
      <c r="BS2039" s="170"/>
      <c r="BT2039" s="170"/>
      <c r="BU2039" s="170"/>
      <c r="BV2039" s="170"/>
      <c r="BW2039" s="170"/>
      <c r="BX2039" s="170"/>
      <c r="BY2039" s="170"/>
      <c r="BZ2039" s="170"/>
      <c r="CA2039" s="170"/>
      <c r="CB2039" s="170"/>
      <c r="CC2039" s="170"/>
      <c r="CD2039" s="170"/>
      <c r="CE2039" s="170"/>
      <c r="CF2039" s="170"/>
      <c r="CG2039" s="170"/>
      <c r="CH2039" s="170"/>
      <c r="CI2039" s="170"/>
      <c r="CJ2039" s="170"/>
      <c r="CK2039" s="170"/>
      <c r="CL2039" s="170"/>
    </row>
    <row r="2040" spans="2:90" x14ac:dyDescent="0.4">
      <c r="B2040" s="171" t="s">
        <v>461</v>
      </c>
      <c r="E2040" s="8"/>
      <c r="H2040" s="170"/>
      <c r="I2040" s="172"/>
      <c r="J2040" s="172"/>
      <c r="K2040" s="193"/>
      <c r="L2040" s="193"/>
      <c r="M2040" s="193"/>
      <c r="N2040" s="193"/>
      <c r="O2040" s="193"/>
      <c r="P2040" s="193"/>
      <c r="R2040" s="194"/>
      <c r="S2040" s="195" t="str">
        <f t="shared" ref="S2040:AX2040" si="2413">S$16</f>
        <v>S$12</v>
      </c>
      <c r="T2040" s="195" t="str">
        <f t="shared" si="2413"/>
        <v>T$12</v>
      </c>
      <c r="U2040" s="195" t="str">
        <f t="shared" si="2413"/>
        <v>U$12</v>
      </c>
      <c r="V2040" s="195" t="str">
        <f t="shared" si="2413"/>
        <v>V$12</v>
      </c>
      <c r="W2040" s="195" t="str">
        <f t="shared" si="2413"/>
        <v>W$12</v>
      </c>
      <c r="X2040" s="195" t="str">
        <f t="shared" si="2413"/>
        <v>X$12</v>
      </c>
      <c r="Y2040" s="195" t="str">
        <f t="shared" si="2413"/>
        <v>Y$12</v>
      </c>
      <c r="Z2040" s="195" t="str">
        <f t="shared" si="2413"/>
        <v>Z$12</v>
      </c>
      <c r="AA2040" s="195" t="str">
        <f t="shared" si="2413"/>
        <v>AA$12</v>
      </c>
      <c r="AB2040" s="195" t="str">
        <f t="shared" si="2413"/>
        <v>AB$12</v>
      </c>
      <c r="AC2040" s="195" t="str">
        <f t="shared" si="2413"/>
        <v>AC$12</v>
      </c>
      <c r="AD2040" s="195" t="str">
        <f t="shared" si="2413"/>
        <v>AD$12</v>
      </c>
      <c r="AE2040" s="195" t="str">
        <f t="shared" si="2413"/>
        <v>AE$12</v>
      </c>
      <c r="AF2040" s="195" t="str">
        <f t="shared" si="2413"/>
        <v>AF$12</v>
      </c>
      <c r="AG2040" s="195" t="str">
        <f t="shared" si="2413"/>
        <v>AG$12</v>
      </c>
      <c r="AH2040" s="195" t="str">
        <f t="shared" si="2413"/>
        <v>AH$12</v>
      </c>
      <c r="AI2040" s="195" t="str">
        <f t="shared" si="2413"/>
        <v>AI$12</v>
      </c>
      <c r="AJ2040" s="195" t="str">
        <f t="shared" si="2413"/>
        <v>AJ$12</v>
      </c>
      <c r="AK2040" s="195" t="str">
        <f t="shared" si="2413"/>
        <v>AK$12</v>
      </c>
      <c r="AL2040" s="195" t="str">
        <f t="shared" si="2413"/>
        <v>AL$12</v>
      </c>
      <c r="AM2040" s="195" t="str">
        <f t="shared" si="2413"/>
        <v>AM$12</v>
      </c>
      <c r="AN2040" s="195" t="str">
        <f t="shared" si="2413"/>
        <v>AN$12</v>
      </c>
      <c r="AO2040" s="195" t="str">
        <f t="shared" si="2413"/>
        <v>AO$12</v>
      </c>
      <c r="AP2040" s="195" t="str">
        <f t="shared" si="2413"/>
        <v>AP$12</v>
      </c>
      <c r="AQ2040" s="195" t="str">
        <f t="shared" si="2413"/>
        <v>AQ$12</v>
      </c>
      <c r="AR2040" s="195" t="str">
        <f t="shared" si="2413"/>
        <v>AR$12</v>
      </c>
      <c r="AS2040" s="195" t="str">
        <f t="shared" si="2413"/>
        <v>AS$12</v>
      </c>
      <c r="AT2040" s="195" t="str">
        <f t="shared" si="2413"/>
        <v>AT$12</v>
      </c>
      <c r="AU2040" s="195" t="str">
        <f t="shared" si="2413"/>
        <v>AU$12</v>
      </c>
      <c r="AV2040" s="195" t="str">
        <f t="shared" si="2413"/>
        <v>AV$12</v>
      </c>
      <c r="AW2040" s="195" t="str">
        <f t="shared" si="2413"/>
        <v>AW$12</v>
      </c>
      <c r="AX2040" s="195" t="str">
        <f t="shared" si="2413"/>
        <v>AX$12</v>
      </c>
      <c r="AY2040" s="195" t="str">
        <f t="shared" ref="AY2040:CD2040" si="2414">AY$16</f>
        <v>AY$12</v>
      </c>
      <c r="AZ2040" s="195" t="str">
        <f t="shared" si="2414"/>
        <v>AZ$12</v>
      </c>
      <c r="BA2040" s="195" t="str">
        <f t="shared" si="2414"/>
        <v>BA$12</v>
      </c>
      <c r="BB2040" s="195" t="str">
        <f t="shared" si="2414"/>
        <v>BB$12</v>
      </c>
      <c r="BC2040" s="195" t="str">
        <f t="shared" si="2414"/>
        <v>BC$12</v>
      </c>
      <c r="BD2040" s="195" t="str">
        <f t="shared" si="2414"/>
        <v>BD$12</v>
      </c>
      <c r="BE2040" s="195" t="str">
        <f t="shared" si="2414"/>
        <v>BE$12</v>
      </c>
      <c r="BF2040" s="195" t="str">
        <f t="shared" si="2414"/>
        <v>BF$12</v>
      </c>
      <c r="BG2040" s="195" t="str">
        <f t="shared" si="2414"/>
        <v>BG$12</v>
      </c>
      <c r="BH2040" s="195" t="str">
        <f t="shared" si="2414"/>
        <v>BH$12</v>
      </c>
      <c r="BI2040" s="195" t="str">
        <f t="shared" si="2414"/>
        <v>BI$12</v>
      </c>
      <c r="BJ2040" s="195" t="str">
        <f t="shared" si="2414"/>
        <v>BJ$12</v>
      </c>
      <c r="BK2040" s="195" t="str">
        <f t="shared" si="2414"/>
        <v>BK$12</v>
      </c>
      <c r="BL2040" s="195" t="str">
        <f t="shared" si="2414"/>
        <v>BL$12</v>
      </c>
      <c r="BM2040" s="195" t="str">
        <f t="shared" si="2414"/>
        <v>BM$12</v>
      </c>
      <c r="BN2040" s="195" t="str">
        <f t="shared" si="2414"/>
        <v>BN$12</v>
      </c>
      <c r="BO2040" s="195" t="str">
        <f t="shared" si="2414"/>
        <v>BO$12</v>
      </c>
      <c r="BP2040" s="195" t="str">
        <f t="shared" si="2414"/>
        <v>BP$12</v>
      </c>
      <c r="BQ2040" s="195" t="str">
        <f t="shared" si="2414"/>
        <v>BQ$12</v>
      </c>
      <c r="BR2040" s="195" t="str">
        <f t="shared" si="2414"/>
        <v>BR$12</v>
      </c>
      <c r="BS2040" s="195" t="str">
        <f t="shared" si="2414"/>
        <v>BS$12</v>
      </c>
      <c r="BT2040" s="195" t="str">
        <f t="shared" si="2414"/>
        <v>BT$12</v>
      </c>
      <c r="BU2040" s="195" t="str">
        <f t="shared" si="2414"/>
        <v>BU$12</v>
      </c>
      <c r="BV2040" s="195" t="str">
        <f t="shared" si="2414"/>
        <v>BV$12</v>
      </c>
      <c r="BW2040" s="195" t="str">
        <f t="shared" si="2414"/>
        <v>BW$12</v>
      </c>
      <c r="BX2040" s="195" t="str">
        <f t="shared" si="2414"/>
        <v>BX$12</v>
      </c>
      <c r="BY2040" s="195" t="str">
        <f t="shared" si="2414"/>
        <v>BY$12</v>
      </c>
      <c r="BZ2040" s="195" t="str">
        <f t="shared" si="2414"/>
        <v>BZ$12</v>
      </c>
      <c r="CA2040" s="195" t="str">
        <f t="shared" si="2414"/>
        <v>CA$12</v>
      </c>
      <c r="CB2040" s="195" t="str">
        <f t="shared" si="2414"/>
        <v>CB$12</v>
      </c>
      <c r="CC2040" s="195" t="str">
        <f t="shared" si="2414"/>
        <v>CC$12</v>
      </c>
      <c r="CD2040" s="195" t="str">
        <f t="shared" si="2414"/>
        <v>CD$12</v>
      </c>
      <c r="CE2040" s="195" t="str">
        <f t="shared" ref="CE2040:CL2040" si="2415">CE$16</f>
        <v>CE$12</v>
      </c>
      <c r="CF2040" s="195" t="str">
        <f t="shared" si="2415"/>
        <v>CF$12</v>
      </c>
      <c r="CG2040" s="195" t="str">
        <f t="shared" si="2415"/>
        <v>CG$12</v>
      </c>
      <c r="CH2040" s="195" t="str">
        <f t="shared" si="2415"/>
        <v>CH$12</v>
      </c>
      <c r="CI2040" s="195" t="str">
        <f t="shared" si="2415"/>
        <v>CI$12</v>
      </c>
      <c r="CJ2040" s="195" t="str">
        <f t="shared" si="2415"/>
        <v>CJ$12</v>
      </c>
      <c r="CK2040" s="195" t="str">
        <f t="shared" si="2415"/>
        <v>CK$12</v>
      </c>
      <c r="CL2040" s="195" t="str">
        <f t="shared" si="2415"/>
        <v>CL$12</v>
      </c>
    </row>
    <row r="2041" spans="2:90" x14ac:dyDescent="0.4">
      <c r="B2041" s="171" t="s">
        <v>462</v>
      </c>
      <c r="E2041" s="8"/>
      <c r="H2041" s="196"/>
      <c r="I2041" s="197"/>
      <c r="J2041" s="197"/>
      <c r="K2041" s="198"/>
      <c r="L2041" s="198"/>
      <c r="M2041" s="198"/>
      <c r="N2041" s="198"/>
      <c r="O2041" s="198"/>
      <c r="P2041" s="198"/>
      <c r="R2041" s="198"/>
      <c r="S2041" s="195" t="str">
        <f t="shared" ref="S2041:AX2041" si="2416">S$17</f>
        <v>S$13</v>
      </c>
      <c r="T2041" s="195" t="str">
        <f t="shared" si="2416"/>
        <v>T$13</v>
      </c>
      <c r="U2041" s="195" t="str">
        <f t="shared" si="2416"/>
        <v>U$13</v>
      </c>
      <c r="V2041" s="195" t="str">
        <f t="shared" si="2416"/>
        <v>V$13</v>
      </c>
      <c r="W2041" s="195" t="str">
        <f t="shared" si="2416"/>
        <v>W$13</v>
      </c>
      <c r="X2041" s="195" t="str">
        <f t="shared" si="2416"/>
        <v>X$13</v>
      </c>
      <c r="Y2041" s="195" t="str">
        <f t="shared" si="2416"/>
        <v>Y$13</v>
      </c>
      <c r="Z2041" s="195" t="str">
        <f t="shared" si="2416"/>
        <v>Z$13</v>
      </c>
      <c r="AA2041" s="195" t="str">
        <f t="shared" si="2416"/>
        <v>AA$13</v>
      </c>
      <c r="AB2041" s="195" t="str">
        <f t="shared" si="2416"/>
        <v>AB$13</v>
      </c>
      <c r="AC2041" s="195" t="str">
        <f t="shared" si="2416"/>
        <v>AC$13</v>
      </c>
      <c r="AD2041" s="195" t="str">
        <f t="shared" si="2416"/>
        <v>AD$13</v>
      </c>
      <c r="AE2041" s="195" t="str">
        <f t="shared" si="2416"/>
        <v>AE$13</v>
      </c>
      <c r="AF2041" s="195" t="str">
        <f t="shared" si="2416"/>
        <v>AF$13</v>
      </c>
      <c r="AG2041" s="195" t="str">
        <f t="shared" si="2416"/>
        <v>AG$13</v>
      </c>
      <c r="AH2041" s="195" t="str">
        <f t="shared" si="2416"/>
        <v>AH$13</v>
      </c>
      <c r="AI2041" s="195" t="str">
        <f t="shared" si="2416"/>
        <v>AI$13</v>
      </c>
      <c r="AJ2041" s="195" t="str">
        <f t="shared" si="2416"/>
        <v>AJ$13</v>
      </c>
      <c r="AK2041" s="195" t="str">
        <f t="shared" si="2416"/>
        <v>AK$13</v>
      </c>
      <c r="AL2041" s="195" t="str">
        <f t="shared" si="2416"/>
        <v>AL$13</v>
      </c>
      <c r="AM2041" s="195" t="str">
        <f t="shared" si="2416"/>
        <v>AM$13</v>
      </c>
      <c r="AN2041" s="195" t="str">
        <f t="shared" si="2416"/>
        <v>AN$13</v>
      </c>
      <c r="AO2041" s="195" t="str">
        <f t="shared" si="2416"/>
        <v>AO$13</v>
      </c>
      <c r="AP2041" s="195" t="str">
        <f t="shared" si="2416"/>
        <v>AP$13</v>
      </c>
      <c r="AQ2041" s="195" t="str">
        <f t="shared" si="2416"/>
        <v>AQ$13</v>
      </c>
      <c r="AR2041" s="195" t="str">
        <f t="shared" si="2416"/>
        <v>AR$13</v>
      </c>
      <c r="AS2041" s="195" t="str">
        <f t="shared" si="2416"/>
        <v>AS$13</v>
      </c>
      <c r="AT2041" s="195" t="str">
        <f t="shared" si="2416"/>
        <v>AT$13</v>
      </c>
      <c r="AU2041" s="195" t="str">
        <f t="shared" si="2416"/>
        <v>AU$13</v>
      </c>
      <c r="AV2041" s="195" t="str">
        <f t="shared" si="2416"/>
        <v>AV$13</v>
      </c>
      <c r="AW2041" s="195" t="str">
        <f t="shared" si="2416"/>
        <v>AW$13</v>
      </c>
      <c r="AX2041" s="195" t="str">
        <f t="shared" si="2416"/>
        <v>AX$13</v>
      </c>
      <c r="AY2041" s="195" t="str">
        <f t="shared" ref="AY2041:CD2041" si="2417">AY$17</f>
        <v>AY$13</v>
      </c>
      <c r="AZ2041" s="195" t="str">
        <f t="shared" si="2417"/>
        <v>AZ$13</v>
      </c>
      <c r="BA2041" s="195" t="str">
        <f t="shared" si="2417"/>
        <v>BA$13</v>
      </c>
      <c r="BB2041" s="195" t="str">
        <f t="shared" si="2417"/>
        <v>BB$13</v>
      </c>
      <c r="BC2041" s="195" t="str">
        <f t="shared" si="2417"/>
        <v>BC$13</v>
      </c>
      <c r="BD2041" s="195" t="str">
        <f t="shared" si="2417"/>
        <v>BD$13</v>
      </c>
      <c r="BE2041" s="195" t="str">
        <f t="shared" si="2417"/>
        <v>BE$13</v>
      </c>
      <c r="BF2041" s="195" t="str">
        <f t="shared" si="2417"/>
        <v>BF$13</v>
      </c>
      <c r="BG2041" s="195" t="str">
        <f t="shared" si="2417"/>
        <v>BG$13</v>
      </c>
      <c r="BH2041" s="195" t="str">
        <f t="shared" si="2417"/>
        <v>BH$13</v>
      </c>
      <c r="BI2041" s="195" t="str">
        <f t="shared" si="2417"/>
        <v>BI$13</v>
      </c>
      <c r="BJ2041" s="195" t="str">
        <f t="shared" si="2417"/>
        <v>BJ$13</v>
      </c>
      <c r="BK2041" s="195" t="str">
        <f t="shared" si="2417"/>
        <v>BK$13</v>
      </c>
      <c r="BL2041" s="195" t="str">
        <f t="shared" si="2417"/>
        <v>BL$13</v>
      </c>
      <c r="BM2041" s="195" t="str">
        <f t="shared" si="2417"/>
        <v>BM$13</v>
      </c>
      <c r="BN2041" s="195" t="str">
        <f t="shared" si="2417"/>
        <v>BN$13</v>
      </c>
      <c r="BO2041" s="195" t="str">
        <f t="shared" si="2417"/>
        <v>BO$13</v>
      </c>
      <c r="BP2041" s="195" t="str">
        <f t="shared" si="2417"/>
        <v>BP$13</v>
      </c>
      <c r="BQ2041" s="195" t="str">
        <f t="shared" si="2417"/>
        <v>BQ$13</v>
      </c>
      <c r="BR2041" s="195" t="str">
        <f t="shared" si="2417"/>
        <v>BR$13</v>
      </c>
      <c r="BS2041" s="195" t="str">
        <f t="shared" si="2417"/>
        <v>BS$13</v>
      </c>
      <c r="BT2041" s="195" t="str">
        <f t="shared" si="2417"/>
        <v>BT$13</v>
      </c>
      <c r="BU2041" s="195" t="str">
        <f t="shared" si="2417"/>
        <v>BU$13</v>
      </c>
      <c r="BV2041" s="195" t="str">
        <f t="shared" si="2417"/>
        <v>BV$13</v>
      </c>
      <c r="BW2041" s="195" t="str">
        <f t="shared" si="2417"/>
        <v>BW$13</v>
      </c>
      <c r="BX2041" s="195" t="str">
        <f t="shared" si="2417"/>
        <v>BX$13</v>
      </c>
      <c r="BY2041" s="195" t="str">
        <f t="shared" si="2417"/>
        <v>BY$13</v>
      </c>
      <c r="BZ2041" s="195" t="str">
        <f t="shared" si="2417"/>
        <v>BZ$13</v>
      </c>
      <c r="CA2041" s="195" t="str">
        <f t="shared" si="2417"/>
        <v>CA$13</v>
      </c>
      <c r="CB2041" s="195" t="str">
        <f t="shared" si="2417"/>
        <v>CB$13</v>
      </c>
      <c r="CC2041" s="195" t="str">
        <f t="shared" si="2417"/>
        <v>CC$13</v>
      </c>
      <c r="CD2041" s="195" t="str">
        <f t="shared" si="2417"/>
        <v>CD$13</v>
      </c>
      <c r="CE2041" s="195" t="str">
        <f t="shared" ref="CE2041:CL2041" si="2418">CE$17</f>
        <v>CE$13</v>
      </c>
      <c r="CF2041" s="195" t="str">
        <f t="shared" si="2418"/>
        <v>CF$13</v>
      </c>
      <c r="CG2041" s="195" t="str">
        <f t="shared" si="2418"/>
        <v>CG$13</v>
      </c>
      <c r="CH2041" s="195" t="str">
        <f t="shared" si="2418"/>
        <v>CH$13</v>
      </c>
      <c r="CI2041" s="195" t="str">
        <f t="shared" si="2418"/>
        <v>CI$13</v>
      </c>
      <c r="CJ2041" s="195" t="str">
        <f t="shared" si="2418"/>
        <v>CJ$13</v>
      </c>
      <c r="CK2041" s="195" t="str">
        <f t="shared" si="2418"/>
        <v>CK$13</v>
      </c>
      <c r="CL2041" s="195" t="str">
        <f t="shared" si="2418"/>
        <v>CL$13</v>
      </c>
    </row>
    <row r="2042" spans="2:90" x14ac:dyDescent="0.4">
      <c r="B2042" s="171" t="s">
        <v>491</v>
      </c>
      <c r="E2042" s="8"/>
      <c r="H2042" s="196"/>
      <c r="I2042" s="197"/>
      <c r="J2042" s="197"/>
      <c r="K2042" s="198"/>
      <c r="L2042" s="198"/>
      <c r="M2042" s="198"/>
      <c r="N2042" s="198"/>
      <c r="O2042" s="198"/>
      <c r="P2042" s="198"/>
      <c r="R2042" s="198"/>
      <c r="S2042" s="186"/>
      <c r="T2042" s="186"/>
      <c r="U2042" s="186"/>
      <c r="V2042" s="186"/>
      <c r="W2042" s="186"/>
      <c r="X2042" s="186"/>
      <c r="Y2042" s="186"/>
      <c r="Z2042" s="186"/>
      <c r="AA2042" s="186"/>
      <c r="AB2042" s="186"/>
      <c r="AC2042" s="186"/>
      <c r="AD2042" s="186"/>
      <c r="AE2042" s="186"/>
      <c r="AF2042" s="186"/>
      <c r="AG2042" s="186"/>
      <c r="AH2042" s="186"/>
      <c r="AI2042" s="186"/>
      <c r="AJ2042" s="186"/>
      <c r="AK2042" s="186"/>
      <c r="AL2042" s="186"/>
      <c r="AM2042" s="186"/>
      <c r="AN2042" s="186"/>
      <c r="AO2042" s="186"/>
      <c r="AP2042" s="186"/>
      <c r="AQ2042" s="186"/>
      <c r="AR2042" s="186"/>
      <c r="AS2042" s="186"/>
      <c r="AT2042" s="186"/>
      <c r="AU2042" s="186"/>
      <c r="AV2042" s="186"/>
      <c r="AW2042" s="186"/>
      <c r="AX2042" s="186"/>
      <c r="AY2042" s="186"/>
      <c r="AZ2042" s="186"/>
      <c r="BA2042" s="186"/>
      <c r="BB2042" s="186"/>
      <c r="BC2042" s="186"/>
      <c r="BD2042" s="186"/>
      <c r="BE2042" s="186"/>
      <c r="BF2042" s="186"/>
      <c r="BG2042" s="186"/>
      <c r="BH2042" s="186"/>
      <c r="BI2042" s="186"/>
      <c r="BJ2042" s="186"/>
      <c r="BK2042" s="186"/>
      <c r="BL2042" s="186"/>
      <c r="BM2042" s="186"/>
      <c r="BN2042" s="186"/>
      <c r="BO2042" s="186"/>
      <c r="BP2042" s="186"/>
      <c r="BQ2042" s="186"/>
      <c r="BR2042" s="186"/>
      <c r="BS2042" s="186"/>
      <c r="BT2042" s="186"/>
      <c r="BU2042" s="186"/>
      <c r="BV2042" s="186"/>
      <c r="BW2042" s="186"/>
      <c r="BX2042" s="186"/>
      <c r="BY2042" s="186"/>
      <c r="BZ2042" s="186"/>
      <c r="CA2042" s="186"/>
      <c r="CB2042" s="186"/>
      <c r="CC2042" s="186"/>
      <c r="CD2042" s="186"/>
      <c r="CE2042" s="186"/>
      <c r="CF2042" s="186"/>
      <c r="CG2042" s="186"/>
      <c r="CH2042" s="186"/>
      <c r="CI2042" s="186"/>
      <c r="CJ2042" s="186"/>
      <c r="CK2042" s="186"/>
      <c r="CL2042" s="186"/>
    </row>
    <row r="2043" spans="2:90" x14ac:dyDescent="0.4">
      <c r="B2043" s="171" t="s">
        <v>505</v>
      </c>
      <c r="E2043" s="8"/>
      <c r="H2043" s="196"/>
      <c r="I2043" s="197"/>
      <c r="J2043" s="197"/>
      <c r="K2043" s="198"/>
      <c r="L2043" s="198"/>
      <c r="M2043" s="198"/>
      <c r="N2043" s="198"/>
      <c r="O2043" s="198"/>
      <c r="P2043" s="198"/>
      <c r="R2043" s="198"/>
      <c r="S2043" s="186"/>
      <c r="T2043" s="186"/>
      <c r="U2043" s="186"/>
      <c r="V2043" s="186"/>
      <c r="W2043" s="186"/>
      <c r="X2043" s="186"/>
      <c r="Y2043" s="186"/>
      <c r="Z2043" s="186"/>
      <c r="AA2043" s="186"/>
      <c r="AB2043" s="186"/>
      <c r="AC2043" s="186"/>
      <c r="AD2043" s="186"/>
      <c r="AE2043" s="186"/>
      <c r="AF2043" s="186"/>
      <c r="AG2043" s="186"/>
      <c r="AH2043" s="186"/>
      <c r="AI2043" s="186"/>
      <c r="AJ2043" s="186"/>
      <c r="AK2043" s="186"/>
      <c r="AL2043" s="186"/>
      <c r="AM2043" s="186"/>
      <c r="AN2043" s="186"/>
      <c r="AO2043" s="186"/>
      <c r="AP2043" s="186"/>
      <c r="AQ2043" s="186"/>
      <c r="AR2043" s="186"/>
      <c r="AS2043" s="186"/>
      <c r="AT2043" s="186"/>
      <c r="AU2043" s="186"/>
      <c r="AV2043" s="186"/>
      <c r="AW2043" s="186"/>
      <c r="AX2043" s="186"/>
      <c r="AY2043" s="186"/>
      <c r="AZ2043" s="186"/>
      <c r="BA2043" s="186"/>
      <c r="BB2043" s="186"/>
      <c r="BC2043" s="186"/>
      <c r="BD2043" s="186"/>
      <c r="BE2043" s="186"/>
      <c r="BF2043" s="186"/>
      <c r="BG2043" s="186"/>
      <c r="BH2043" s="186"/>
      <c r="BI2043" s="186"/>
      <c r="BJ2043" s="186"/>
      <c r="BK2043" s="186"/>
      <c r="BL2043" s="186"/>
      <c r="BM2043" s="186"/>
      <c r="BN2043" s="186"/>
      <c r="BO2043" s="186"/>
      <c r="BP2043" s="186"/>
      <c r="BQ2043" s="186"/>
      <c r="BR2043" s="186"/>
      <c r="BS2043" s="186"/>
      <c r="BT2043" s="186"/>
      <c r="BU2043" s="186"/>
      <c r="BV2043" s="186"/>
      <c r="BW2043" s="186"/>
      <c r="BX2043" s="186"/>
      <c r="BY2043" s="186"/>
      <c r="BZ2043" s="186"/>
      <c r="CA2043" s="186"/>
      <c r="CB2043" s="186"/>
      <c r="CC2043" s="186"/>
      <c r="CD2043" s="186"/>
      <c r="CE2043" s="186"/>
      <c r="CF2043" s="186"/>
      <c r="CG2043" s="186"/>
      <c r="CH2043" s="186"/>
      <c r="CI2043" s="186"/>
      <c r="CJ2043" s="186"/>
      <c r="CK2043" s="186"/>
      <c r="CL2043" s="186"/>
    </row>
    <row r="2044" spans="2:90" x14ac:dyDescent="0.4">
      <c r="B2044" s="171" t="s">
        <v>463</v>
      </c>
      <c r="E2044" s="8"/>
      <c r="H2044" s="196"/>
      <c r="I2044" s="197"/>
      <c r="J2044" s="197"/>
      <c r="K2044" s="198"/>
      <c r="L2044" s="198"/>
      <c r="M2044" s="198"/>
      <c r="N2044" s="198"/>
      <c r="O2044" s="198"/>
      <c r="P2044" s="198"/>
      <c r="R2044" s="198"/>
      <c r="S2044" s="186" t="str">
        <f t="shared" ref="S2044:AX2044" si="2419">S$18</f>
        <v>S$14</v>
      </c>
      <c r="T2044" s="186" t="str">
        <f t="shared" si="2419"/>
        <v>T$14</v>
      </c>
      <c r="U2044" s="186" t="str">
        <f t="shared" si="2419"/>
        <v>U$14</v>
      </c>
      <c r="V2044" s="186" t="str">
        <f t="shared" si="2419"/>
        <v>V$14</v>
      </c>
      <c r="W2044" s="186" t="str">
        <f t="shared" si="2419"/>
        <v>W$14</v>
      </c>
      <c r="X2044" s="186" t="str">
        <f t="shared" si="2419"/>
        <v>X$14</v>
      </c>
      <c r="Y2044" s="186" t="str">
        <f t="shared" si="2419"/>
        <v>Y$14</v>
      </c>
      <c r="Z2044" s="186" t="str">
        <f t="shared" si="2419"/>
        <v>Z$14</v>
      </c>
      <c r="AA2044" s="186" t="str">
        <f t="shared" si="2419"/>
        <v>AA$14</v>
      </c>
      <c r="AB2044" s="186" t="str">
        <f t="shared" si="2419"/>
        <v>AB$14</v>
      </c>
      <c r="AC2044" s="186" t="str">
        <f t="shared" si="2419"/>
        <v>AC$14</v>
      </c>
      <c r="AD2044" s="186" t="str">
        <f t="shared" si="2419"/>
        <v>AD$14</v>
      </c>
      <c r="AE2044" s="186" t="str">
        <f t="shared" si="2419"/>
        <v>AE$14</v>
      </c>
      <c r="AF2044" s="186" t="str">
        <f t="shared" si="2419"/>
        <v>AF$14</v>
      </c>
      <c r="AG2044" s="186" t="str">
        <f t="shared" si="2419"/>
        <v>AG$14</v>
      </c>
      <c r="AH2044" s="186" t="str">
        <f t="shared" si="2419"/>
        <v>AH$14</v>
      </c>
      <c r="AI2044" s="186" t="str">
        <f t="shared" si="2419"/>
        <v>AI$14</v>
      </c>
      <c r="AJ2044" s="186" t="str">
        <f t="shared" si="2419"/>
        <v>AJ$14</v>
      </c>
      <c r="AK2044" s="186" t="str">
        <f t="shared" si="2419"/>
        <v>AK$14</v>
      </c>
      <c r="AL2044" s="186" t="str">
        <f t="shared" si="2419"/>
        <v>AL$14</v>
      </c>
      <c r="AM2044" s="186" t="str">
        <f t="shared" si="2419"/>
        <v>AM$14</v>
      </c>
      <c r="AN2044" s="186" t="str">
        <f t="shared" si="2419"/>
        <v>AN$14</v>
      </c>
      <c r="AO2044" s="186" t="str">
        <f t="shared" si="2419"/>
        <v>AO$14</v>
      </c>
      <c r="AP2044" s="186" t="str">
        <f t="shared" si="2419"/>
        <v>AP$14</v>
      </c>
      <c r="AQ2044" s="186" t="str">
        <f t="shared" si="2419"/>
        <v>AQ$14</v>
      </c>
      <c r="AR2044" s="186" t="str">
        <f t="shared" si="2419"/>
        <v>AR$14</v>
      </c>
      <c r="AS2044" s="186" t="str">
        <f t="shared" si="2419"/>
        <v>AS$14</v>
      </c>
      <c r="AT2044" s="186" t="str">
        <f t="shared" si="2419"/>
        <v>AT$14</v>
      </c>
      <c r="AU2044" s="186" t="str">
        <f t="shared" si="2419"/>
        <v>AU$14</v>
      </c>
      <c r="AV2044" s="186" t="str">
        <f t="shared" si="2419"/>
        <v>AV$14</v>
      </c>
      <c r="AW2044" s="186" t="str">
        <f t="shared" si="2419"/>
        <v>AW$14</v>
      </c>
      <c r="AX2044" s="186" t="str">
        <f t="shared" si="2419"/>
        <v>AX$14</v>
      </c>
      <c r="AY2044" s="186" t="str">
        <f t="shared" ref="AY2044:CD2044" si="2420">AY$18</f>
        <v>AY$14</v>
      </c>
      <c r="AZ2044" s="186" t="str">
        <f t="shared" si="2420"/>
        <v>AZ$14</v>
      </c>
      <c r="BA2044" s="186" t="str">
        <f t="shared" si="2420"/>
        <v>BA$14</v>
      </c>
      <c r="BB2044" s="186" t="str">
        <f t="shared" si="2420"/>
        <v>BB$14</v>
      </c>
      <c r="BC2044" s="186" t="str">
        <f t="shared" si="2420"/>
        <v>BC$14</v>
      </c>
      <c r="BD2044" s="186" t="str">
        <f t="shared" si="2420"/>
        <v>BD$14</v>
      </c>
      <c r="BE2044" s="186" t="str">
        <f t="shared" si="2420"/>
        <v>BE$14</v>
      </c>
      <c r="BF2044" s="186" t="str">
        <f t="shared" si="2420"/>
        <v>BF$14</v>
      </c>
      <c r="BG2044" s="186" t="str">
        <f t="shared" si="2420"/>
        <v>BG$14</v>
      </c>
      <c r="BH2044" s="186" t="str">
        <f t="shared" si="2420"/>
        <v>BH$14</v>
      </c>
      <c r="BI2044" s="186" t="str">
        <f t="shared" si="2420"/>
        <v>BI$14</v>
      </c>
      <c r="BJ2044" s="186" t="str">
        <f t="shared" si="2420"/>
        <v>BJ$14</v>
      </c>
      <c r="BK2044" s="186" t="str">
        <f t="shared" si="2420"/>
        <v>BK$14</v>
      </c>
      <c r="BL2044" s="186" t="str">
        <f t="shared" si="2420"/>
        <v>BL$14</v>
      </c>
      <c r="BM2044" s="186" t="str">
        <f t="shared" si="2420"/>
        <v>BM$14</v>
      </c>
      <c r="BN2044" s="186" t="str">
        <f t="shared" si="2420"/>
        <v>BN$14</v>
      </c>
      <c r="BO2044" s="186" t="str">
        <f t="shared" si="2420"/>
        <v>BO$14</v>
      </c>
      <c r="BP2044" s="186" t="str">
        <f t="shared" si="2420"/>
        <v>BP$14</v>
      </c>
      <c r="BQ2044" s="186" t="str">
        <f t="shared" si="2420"/>
        <v>BQ$14</v>
      </c>
      <c r="BR2044" s="186" t="str">
        <f t="shared" si="2420"/>
        <v>BR$14</v>
      </c>
      <c r="BS2044" s="186" t="str">
        <f t="shared" si="2420"/>
        <v>BS$14</v>
      </c>
      <c r="BT2044" s="186" t="str">
        <f t="shared" si="2420"/>
        <v>BT$14</v>
      </c>
      <c r="BU2044" s="186" t="str">
        <f t="shared" si="2420"/>
        <v>BU$14</v>
      </c>
      <c r="BV2044" s="186" t="str">
        <f t="shared" si="2420"/>
        <v>BV$14</v>
      </c>
      <c r="BW2044" s="186" t="str">
        <f t="shared" si="2420"/>
        <v>BW$14</v>
      </c>
      <c r="BX2044" s="186" t="str">
        <f t="shared" si="2420"/>
        <v>BX$14</v>
      </c>
      <c r="BY2044" s="186" t="str">
        <f t="shared" si="2420"/>
        <v>BY$14</v>
      </c>
      <c r="BZ2044" s="186" t="str">
        <f t="shared" si="2420"/>
        <v>BZ$14</v>
      </c>
      <c r="CA2044" s="186" t="str">
        <f t="shared" si="2420"/>
        <v>CA$14</v>
      </c>
      <c r="CB2044" s="186" t="str">
        <f t="shared" si="2420"/>
        <v>CB$14</v>
      </c>
      <c r="CC2044" s="186" t="str">
        <f t="shared" si="2420"/>
        <v>CC$14</v>
      </c>
      <c r="CD2044" s="186" t="str">
        <f t="shared" si="2420"/>
        <v>CD$14</v>
      </c>
      <c r="CE2044" s="186" t="str">
        <f t="shared" ref="CE2044:CL2044" si="2421">CE$18</f>
        <v>CE$14</v>
      </c>
      <c r="CF2044" s="186" t="str">
        <f t="shared" si="2421"/>
        <v>CF$14</v>
      </c>
      <c r="CG2044" s="186" t="str">
        <f t="shared" si="2421"/>
        <v>CG$14</v>
      </c>
      <c r="CH2044" s="186" t="str">
        <f t="shared" si="2421"/>
        <v>CH$14</v>
      </c>
      <c r="CI2044" s="186" t="str">
        <f t="shared" si="2421"/>
        <v>CI$14</v>
      </c>
      <c r="CJ2044" s="186" t="str">
        <f t="shared" si="2421"/>
        <v>CJ$14</v>
      </c>
      <c r="CK2044" s="186" t="str">
        <f t="shared" si="2421"/>
        <v>CK$14</v>
      </c>
      <c r="CL2044" s="186" t="str">
        <f t="shared" si="2421"/>
        <v>CL$14</v>
      </c>
    </row>
    <row r="2045" spans="2:90" x14ac:dyDescent="0.4">
      <c r="B2045" s="171" t="s">
        <v>464</v>
      </c>
      <c r="E2045" s="8"/>
      <c r="H2045" s="196"/>
      <c r="I2045" s="197"/>
      <c r="J2045" s="197"/>
      <c r="K2045" s="198"/>
      <c r="L2045" s="198"/>
      <c r="M2045" s="198"/>
      <c r="N2045" s="198"/>
      <c r="O2045" s="198"/>
      <c r="P2045" s="198"/>
      <c r="R2045" s="198"/>
      <c r="S2045" s="186" t="str">
        <f t="shared" ref="S2045:AX2045" si="2422">S$19</f>
        <v>S$15</v>
      </c>
      <c r="T2045" s="186" t="str">
        <f t="shared" si="2422"/>
        <v>T$15</v>
      </c>
      <c r="U2045" s="186" t="str">
        <f t="shared" si="2422"/>
        <v>U$15</v>
      </c>
      <c r="V2045" s="186" t="str">
        <f t="shared" si="2422"/>
        <v>V$15</v>
      </c>
      <c r="W2045" s="186" t="str">
        <f t="shared" si="2422"/>
        <v>W$15</v>
      </c>
      <c r="X2045" s="186" t="str">
        <f t="shared" si="2422"/>
        <v>X$15</v>
      </c>
      <c r="Y2045" s="186" t="str">
        <f t="shared" si="2422"/>
        <v>Y$15</v>
      </c>
      <c r="Z2045" s="186" t="str">
        <f t="shared" si="2422"/>
        <v>Z$15</v>
      </c>
      <c r="AA2045" s="186" t="str">
        <f t="shared" si="2422"/>
        <v>AA$15</v>
      </c>
      <c r="AB2045" s="186" t="str">
        <f t="shared" si="2422"/>
        <v>AB$15</v>
      </c>
      <c r="AC2045" s="186" t="str">
        <f t="shared" si="2422"/>
        <v>AC$15</v>
      </c>
      <c r="AD2045" s="186" t="str">
        <f t="shared" si="2422"/>
        <v>AD$15</v>
      </c>
      <c r="AE2045" s="186" t="str">
        <f t="shared" si="2422"/>
        <v>AE$15</v>
      </c>
      <c r="AF2045" s="186" t="str">
        <f t="shared" si="2422"/>
        <v>AF$15</v>
      </c>
      <c r="AG2045" s="186" t="str">
        <f t="shared" si="2422"/>
        <v>AG$15</v>
      </c>
      <c r="AH2045" s="186" t="str">
        <f t="shared" si="2422"/>
        <v>AH$15</v>
      </c>
      <c r="AI2045" s="186" t="str">
        <f t="shared" si="2422"/>
        <v>AI$15</v>
      </c>
      <c r="AJ2045" s="186" t="str">
        <f t="shared" si="2422"/>
        <v>AJ$15</v>
      </c>
      <c r="AK2045" s="186" t="str">
        <f t="shared" si="2422"/>
        <v>AK$15</v>
      </c>
      <c r="AL2045" s="186" t="str">
        <f t="shared" si="2422"/>
        <v>AL$15</v>
      </c>
      <c r="AM2045" s="186" t="str">
        <f t="shared" si="2422"/>
        <v>AM$15</v>
      </c>
      <c r="AN2045" s="186" t="str">
        <f t="shared" si="2422"/>
        <v>AN$15</v>
      </c>
      <c r="AO2045" s="186" t="str">
        <f t="shared" si="2422"/>
        <v>AO$15</v>
      </c>
      <c r="AP2045" s="186" t="str">
        <f t="shared" si="2422"/>
        <v>AP$15</v>
      </c>
      <c r="AQ2045" s="186" t="str">
        <f t="shared" si="2422"/>
        <v>AQ$15</v>
      </c>
      <c r="AR2045" s="186" t="str">
        <f t="shared" si="2422"/>
        <v>AR$15</v>
      </c>
      <c r="AS2045" s="186" t="str">
        <f t="shared" si="2422"/>
        <v>AS$15</v>
      </c>
      <c r="AT2045" s="186" t="str">
        <f t="shared" si="2422"/>
        <v>AT$15</v>
      </c>
      <c r="AU2045" s="186" t="str">
        <f t="shared" si="2422"/>
        <v>AU$15</v>
      </c>
      <c r="AV2045" s="186" t="str">
        <f t="shared" si="2422"/>
        <v>AV$15</v>
      </c>
      <c r="AW2045" s="186" t="str">
        <f t="shared" si="2422"/>
        <v>AW$15</v>
      </c>
      <c r="AX2045" s="186" t="str">
        <f t="shared" si="2422"/>
        <v>AX$15</v>
      </c>
      <c r="AY2045" s="186" t="str">
        <f t="shared" ref="AY2045:CD2045" si="2423">AY$19</f>
        <v>AY$15</v>
      </c>
      <c r="AZ2045" s="186" t="str">
        <f t="shared" si="2423"/>
        <v>AZ$15</v>
      </c>
      <c r="BA2045" s="186" t="str">
        <f t="shared" si="2423"/>
        <v>BA$15</v>
      </c>
      <c r="BB2045" s="186" t="str">
        <f t="shared" si="2423"/>
        <v>BB$15</v>
      </c>
      <c r="BC2045" s="186" t="str">
        <f t="shared" si="2423"/>
        <v>BC$15</v>
      </c>
      <c r="BD2045" s="186" t="str">
        <f t="shared" si="2423"/>
        <v>BD$15</v>
      </c>
      <c r="BE2045" s="186" t="str">
        <f t="shared" si="2423"/>
        <v>BE$15</v>
      </c>
      <c r="BF2045" s="186" t="str">
        <f t="shared" si="2423"/>
        <v>BF$15</v>
      </c>
      <c r="BG2045" s="186" t="str">
        <f t="shared" si="2423"/>
        <v>BG$15</v>
      </c>
      <c r="BH2045" s="186" t="str">
        <f t="shared" si="2423"/>
        <v>BH$15</v>
      </c>
      <c r="BI2045" s="186" t="str">
        <f t="shared" si="2423"/>
        <v>BI$15</v>
      </c>
      <c r="BJ2045" s="186" t="str">
        <f t="shared" si="2423"/>
        <v>BJ$15</v>
      </c>
      <c r="BK2045" s="186" t="str">
        <f t="shared" si="2423"/>
        <v>BK$15</v>
      </c>
      <c r="BL2045" s="186" t="str">
        <f t="shared" si="2423"/>
        <v>BL$15</v>
      </c>
      <c r="BM2045" s="186" t="str">
        <f t="shared" si="2423"/>
        <v>BM$15</v>
      </c>
      <c r="BN2045" s="186" t="str">
        <f t="shared" si="2423"/>
        <v>BN$15</v>
      </c>
      <c r="BO2045" s="186" t="str">
        <f t="shared" si="2423"/>
        <v>BO$15</v>
      </c>
      <c r="BP2045" s="186" t="str">
        <f t="shared" si="2423"/>
        <v>BP$15</v>
      </c>
      <c r="BQ2045" s="186" t="str">
        <f t="shared" si="2423"/>
        <v>BQ$15</v>
      </c>
      <c r="BR2045" s="186" t="str">
        <f t="shared" si="2423"/>
        <v>BR$15</v>
      </c>
      <c r="BS2045" s="186" t="str">
        <f t="shared" si="2423"/>
        <v>BS$15</v>
      </c>
      <c r="BT2045" s="186" t="str">
        <f t="shared" si="2423"/>
        <v>BT$15</v>
      </c>
      <c r="BU2045" s="186" t="str">
        <f t="shared" si="2423"/>
        <v>BU$15</v>
      </c>
      <c r="BV2045" s="186" t="str">
        <f t="shared" si="2423"/>
        <v>BV$15</v>
      </c>
      <c r="BW2045" s="186" t="str">
        <f t="shared" si="2423"/>
        <v>BW$15</v>
      </c>
      <c r="BX2045" s="186" t="str">
        <f t="shared" si="2423"/>
        <v>BX$15</v>
      </c>
      <c r="BY2045" s="186" t="str">
        <f t="shared" si="2423"/>
        <v>BY$15</v>
      </c>
      <c r="BZ2045" s="186" t="str">
        <f t="shared" si="2423"/>
        <v>BZ$15</v>
      </c>
      <c r="CA2045" s="186" t="str">
        <f t="shared" si="2423"/>
        <v>CA$15</v>
      </c>
      <c r="CB2045" s="186" t="str">
        <f t="shared" si="2423"/>
        <v>CB$15</v>
      </c>
      <c r="CC2045" s="186" t="str">
        <f t="shared" si="2423"/>
        <v>CC$15</v>
      </c>
      <c r="CD2045" s="186" t="str">
        <f t="shared" si="2423"/>
        <v>CD$15</v>
      </c>
      <c r="CE2045" s="186" t="str">
        <f t="shared" ref="CE2045:CL2045" si="2424">CE$19</f>
        <v>CE$15</v>
      </c>
      <c r="CF2045" s="186" t="str">
        <f t="shared" si="2424"/>
        <v>CF$15</v>
      </c>
      <c r="CG2045" s="186" t="str">
        <f t="shared" si="2424"/>
        <v>CG$15</v>
      </c>
      <c r="CH2045" s="186" t="str">
        <f t="shared" si="2424"/>
        <v>CH$15</v>
      </c>
      <c r="CI2045" s="186" t="str">
        <f t="shared" si="2424"/>
        <v>CI$15</v>
      </c>
      <c r="CJ2045" s="186" t="str">
        <f t="shared" si="2424"/>
        <v>CJ$15</v>
      </c>
      <c r="CK2045" s="186" t="str">
        <f t="shared" si="2424"/>
        <v>CK$15</v>
      </c>
      <c r="CL2045" s="186" t="str">
        <f t="shared" si="2424"/>
        <v>CL$15</v>
      </c>
    </row>
    <row r="2046" spans="2:90" x14ac:dyDescent="0.4">
      <c r="B2046" s="66" t="s">
        <v>252</v>
      </c>
      <c r="C2046" s="31"/>
      <c r="D2046" t="s">
        <v>761</v>
      </c>
      <c r="E2046" s="8" t="str">
        <f t="shared" si="2369"/>
        <v>2046 FAPPER-S</v>
      </c>
      <c r="F2046" t="s">
        <v>254</v>
      </c>
      <c r="G2046" s="31" t="s">
        <v>81</v>
      </c>
      <c r="H2046" s="22"/>
      <c r="I2046" s="287"/>
      <c r="J2046" s="287"/>
      <c r="K2046" s="22"/>
      <c r="L2046" s="22"/>
      <c r="M2046" s="22"/>
      <c r="N2046" s="22"/>
      <c r="O2046" s="22"/>
      <c r="P2046" s="22"/>
      <c r="R2046" s="66"/>
      <c r="S2046" s="288"/>
      <c r="T2046" s="288"/>
      <c r="U2046" s="288"/>
      <c r="V2046" s="288"/>
      <c r="W2046" s="288"/>
      <c r="X2046" s="288"/>
      <c r="Y2046" s="288"/>
      <c r="Z2046" s="288"/>
      <c r="AA2046" s="288"/>
      <c r="AB2046" s="288"/>
      <c r="AC2046" s="288"/>
      <c r="AD2046" s="288"/>
      <c r="AE2046" s="288"/>
      <c r="AF2046" s="288"/>
      <c r="AG2046" s="288"/>
      <c r="AH2046" s="288"/>
      <c r="AI2046" s="288"/>
      <c r="AJ2046" s="288"/>
      <c r="AK2046" s="288"/>
      <c r="AL2046" s="288"/>
      <c r="AM2046" s="288"/>
      <c r="AN2046" s="288"/>
      <c r="AO2046" s="288"/>
      <c r="AP2046" s="288"/>
      <c r="AQ2046" s="288"/>
      <c r="AR2046" s="288"/>
      <c r="AS2046" s="288"/>
      <c r="AT2046" s="288"/>
      <c r="AU2046" s="288"/>
      <c r="AV2046" s="288"/>
      <c r="AW2046" s="288"/>
      <c r="AX2046" s="288"/>
      <c r="AY2046" s="288"/>
      <c r="AZ2046" s="288"/>
      <c r="BA2046" s="288"/>
      <c r="BB2046" s="288"/>
      <c r="BC2046" s="288"/>
      <c r="BD2046" s="288"/>
      <c r="BE2046" s="288"/>
      <c r="BF2046" s="288"/>
      <c r="BG2046" s="288"/>
      <c r="BH2046" s="288"/>
      <c r="BI2046" s="288"/>
      <c r="BJ2046" s="288"/>
      <c r="BK2046" s="288"/>
      <c r="BL2046" s="288"/>
      <c r="BM2046" s="288"/>
      <c r="BN2046" s="288"/>
      <c r="BO2046" s="288"/>
      <c r="BP2046" s="288"/>
      <c r="BQ2046" s="288"/>
      <c r="BR2046" s="288"/>
      <c r="BS2046" s="288"/>
      <c r="BT2046" s="288"/>
      <c r="BU2046" s="288"/>
      <c r="BV2046" s="288"/>
      <c r="BW2046" s="288"/>
      <c r="BX2046" s="288"/>
      <c r="BY2046" s="288"/>
      <c r="BZ2046" s="288"/>
      <c r="CA2046" s="288"/>
      <c r="CB2046" s="288"/>
      <c r="CC2046" s="288"/>
      <c r="CD2046" s="288"/>
      <c r="CE2046" s="288"/>
      <c r="CF2046" s="288"/>
      <c r="CG2046" s="288"/>
      <c r="CH2046" s="288"/>
      <c r="CI2046" s="288"/>
      <c r="CJ2046" s="288"/>
      <c r="CK2046" s="288"/>
      <c r="CL2046" s="288"/>
    </row>
    <row r="2047" spans="2:90" x14ac:dyDescent="0.4">
      <c r="B2047" s="126" t="str">
        <f>"Assumptions - "&amp;B2046</f>
        <v>Assumptions - Revenue driven PP&amp;E:</v>
      </c>
      <c r="C2047" s="8"/>
      <c r="D2047" t="s">
        <v>761</v>
      </c>
      <c r="E2047" s="8" t="str">
        <f t="shared" ref="E2047" si="2425">ROW()&amp;" "&amp;D2047</f>
        <v>2047 FAPPER-S</v>
      </c>
      <c r="G2047" s="8" t="str">
        <f>E2047</f>
        <v>2047 FAPPER-S</v>
      </c>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row>
    <row r="2048" spans="2:90" x14ac:dyDescent="0.4">
      <c r="B2048" s="141" t="s">
        <v>206</v>
      </c>
      <c r="C2048" s="8"/>
      <c r="D2048" t="s">
        <v>761</v>
      </c>
      <c r="E2048" s="8" t="str">
        <f t="shared" si="2369"/>
        <v>2048 FAPPER-S</v>
      </c>
      <c r="G2048" s="8" t="str">
        <f>E2048</f>
        <v>2048 FAPPER-S</v>
      </c>
      <c r="H2048" s="57">
        <v>5</v>
      </c>
      <c r="S2048" s="72"/>
      <c r="T2048" s="72"/>
      <c r="U2048" s="72"/>
      <c r="V2048" s="72"/>
      <c r="W2048" s="72"/>
      <c r="X2048" s="72"/>
      <c r="Y2048" s="72"/>
      <c r="Z2048" s="72"/>
      <c r="AA2048" s="72"/>
      <c r="AB2048" s="72"/>
      <c r="AC2048" s="72"/>
      <c r="AD2048" s="72"/>
      <c r="AE2048" s="72"/>
      <c r="AF2048" s="72"/>
      <c r="AG2048" s="72"/>
      <c r="AH2048" s="72"/>
      <c r="AI2048" s="72"/>
      <c r="AJ2048" s="72"/>
      <c r="AK2048" s="72"/>
      <c r="AL2048" s="72"/>
      <c r="AM2048" s="72"/>
      <c r="AN2048" s="72"/>
      <c r="AO2048" s="72"/>
      <c r="AP2048" s="72"/>
      <c r="AQ2048" s="72"/>
      <c r="AR2048" s="72"/>
      <c r="AS2048" s="72"/>
      <c r="AT2048" s="72"/>
      <c r="AU2048" s="72"/>
      <c r="AV2048" s="72"/>
      <c r="AW2048" s="72"/>
      <c r="AX2048" s="72"/>
      <c r="AY2048" s="72"/>
      <c r="AZ2048" s="72"/>
      <c r="BA2048" s="72"/>
      <c r="BB2048" s="72"/>
      <c r="BC2048" s="72"/>
      <c r="BD2048" s="72"/>
      <c r="BE2048" s="72"/>
      <c r="BF2048" s="72"/>
      <c r="BG2048" s="72"/>
      <c r="BH2048" s="72"/>
      <c r="BI2048" s="72"/>
      <c r="BJ2048" s="72"/>
      <c r="BK2048" s="72"/>
      <c r="BL2048" s="72"/>
      <c r="BM2048" s="72"/>
      <c r="BN2048" s="72"/>
      <c r="BO2048" s="72"/>
      <c r="BP2048" s="72"/>
      <c r="BQ2048" s="72"/>
      <c r="BR2048" s="72"/>
      <c r="BS2048" s="72"/>
      <c r="BT2048" s="72"/>
      <c r="BU2048" s="72"/>
      <c r="BV2048" s="72"/>
      <c r="BW2048" s="72"/>
      <c r="BX2048" s="72"/>
      <c r="BY2048" s="72"/>
      <c r="BZ2048" s="72"/>
      <c r="CA2048" s="72"/>
      <c r="CB2048" s="72"/>
      <c r="CC2048" s="72"/>
      <c r="CD2048" s="72"/>
      <c r="CE2048" s="72"/>
      <c r="CF2048" s="72"/>
      <c r="CG2048" s="72"/>
      <c r="CH2048" s="72"/>
      <c r="CI2048" s="72"/>
      <c r="CJ2048" s="72"/>
      <c r="CK2048" s="72"/>
      <c r="CL2048" s="72"/>
    </row>
    <row r="2049" spans="2:90" x14ac:dyDescent="0.4">
      <c r="B2049" s="141" t="s">
        <v>207</v>
      </c>
      <c r="C2049" s="8"/>
      <c r="D2049" t="s">
        <v>761</v>
      </c>
      <c r="E2049" s="8" t="str">
        <f t="shared" si="2369"/>
        <v>2049 FAPPER-S</v>
      </c>
      <c r="G2049" s="8" t="str">
        <f>E2049</f>
        <v>2049 FAPPER-S</v>
      </c>
      <c r="H2049" s="57">
        <v>1</v>
      </c>
      <c r="S2049" s="72"/>
      <c r="T2049" s="72"/>
      <c r="U2049" s="72"/>
      <c r="V2049" s="72"/>
      <c r="W2049" s="72"/>
      <c r="X2049" s="72"/>
      <c r="Y2049" s="72"/>
      <c r="Z2049" s="72"/>
      <c r="AA2049" s="72"/>
      <c r="AB2049" s="72"/>
      <c r="AC2049" s="72"/>
      <c r="AD2049" s="72"/>
      <c r="AE2049" s="72"/>
      <c r="AF2049" s="72"/>
      <c r="AG2049" s="72"/>
      <c r="AH2049" s="72"/>
      <c r="AI2049" s="72"/>
      <c r="AJ2049" s="72"/>
      <c r="AK2049" s="72"/>
      <c r="AL2049" s="72"/>
      <c r="AM2049" s="72"/>
      <c r="AN2049" s="72"/>
      <c r="AO2049" s="72"/>
      <c r="AP2049" s="72"/>
      <c r="AQ2049" s="72"/>
      <c r="AR2049" s="72"/>
      <c r="AS2049" s="72"/>
      <c r="AT2049" s="72"/>
      <c r="AU2049" s="72"/>
      <c r="AV2049" s="72"/>
      <c r="AW2049" s="72"/>
      <c r="AX2049" s="72"/>
      <c r="AY2049" s="72"/>
      <c r="AZ2049" s="72"/>
      <c r="BA2049" s="72"/>
      <c r="BB2049" s="72"/>
      <c r="BC2049" s="72"/>
      <c r="BD2049" s="72"/>
      <c r="BE2049" s="72"/>
      <c r="BF2049" s="72"/>
      <c r="BG2049" s="72"/>
      <c r="BH2049" s="72"/>
      <c r="BI2049" s="72"/>
      <c r="BJ2049" s="72"/>
      <c r="BK2049" s="72"/>
      <c r="BL2049" s="72"/>
      <c r="BM2049" s="72"/>
      <c r="BN2049" s="72"/>
      <c r="BO2049" s="72"/>
      <c r="BP2049" s="72"/>
      <c r="BQ2049" s="72"/>
      <c r="BR2049" s="72"/>
      <c r="BS2049" s="72"/>
      <c r="BT2049" s="72"/>
      <c r="BU2049" s="72"/>
      <c r="BV2049" s="72"/>
      <c r="BW2049" s="72"/>
      <c r="BX2049" s="72"/>
      <c r="BY2049" s="72"/>
      <c r="BZ2049" s="72"/>
      <c r="CA2049" s="72"/>
      <c r="CB2049" s="72"/>
      <c r="CC2049" s="72"/>
      <c r="CD2049" s="72"/>
      <c r="CE2049" s="72"/>
      <c r="CF2049" s="72"/>
      <c r="CG2049" s="72"/>
      <c r="CH2049" s="72"/>
      <c r="CI2049" s="72"/>
      <c r="CJ2049" s="72"/>
      <c r="CK2049" s="72"/>
      <c r="CL2049" s="72"/>
    </row>
    <row r="2050" spans="2:90" x14ac:dyDescent="0.4">
      <c r="C2050" s="8"/>
      <c r="D2050" t="s">
        <v>761</v>
      </c>
      <c r="E2050" s="8" t="str">
        <f t="shared" si="2369"/>
        <v>2050 FAPPER-S</v>
      </c>
      <c r="G2050" s="8"/>
      <c r="S2050" s="72"/>
      <c r="T2050" s="72"/>
      <c r="U2050" s="72"/>
      <c r="V2050" s="72"/>
      <c r="W2050" s="72"/>
      <c r="X2050" s="72"/>
      <c r="Y2050" s="72"/>
      <c r="Z2050" s="72"/>
      <c r="AA2050" s="72"/>
      <c r="AB2050" s="72"/>
      <c r="AC2050" s="72"/>
      <c r="AD2050" s="72"/>
      <c r="AE2050" s="72"/>
      <c r="AF2050" s="72"/>
      <c r="AG2050" s="72"/>
      <c r="AH2050" s="72"/>
      <c r="AI2050" s="72"/>
      <c r="AJ2050" s="72"/>
      <c r="AK2050" s="72"/>
      <c r="AL2050" s="72"/>
      <c r="AM2050" s="72"/>
      <c r="AN2050" s="72"/>
      <c r="AO2050" s="72"/>
      <c r="AP2050" s="72"/>
      <c r="AQ2050" s="72"/>
      <c r="AR2050" s="72"/>
      <c r="AS2050" s="72"/>
      <c r="AT2050" s="72"/>
      <c r="AU2050" s="72"/>
      <c r="AV2050" s="72"/>
      <c r="AW2050" s="72"/>
      <c r="AX2050" s="72"/>
      <c r="AY2050" s="72"/>
      <c r="AZ2050" s="72"/>
      <c r="BA2050" s="72"/>
      <c r="BB2050" s="72"/>
      <c r="BC2050" s="72"/>
      <c r="BD2050" s="72"/>
      <c r="BE2050" s="72"/>
      <c r="BF2050" s="72"/>
      <c r="BG2050" s="72"/>
      <c r="BH2050" s="72"/>
      <c r="BI2050" s="72"/>
      <c r="BJ2050" s="72"/>
      <c r="BK2050" s="72"/>
      <c r="BL2050" s="72"/>
      <c r="BM2050" s="72"/>
      <c r="BN2050" s="72"/>
      <c r="BO2050" s="72"/>
      <c r="BP2050" s="72"/>
      <c r="BQ2050" s="72"/>
      <c r="BR2050" s="72"/>
      <c r="BS2050" s="72"/>
      <c r="BT2050" s="72"/>
      <c r="BU2050" s="72"/>
      <c r="BV2050" s="72"/>
      <c r="BW2050" s="72"/>
      <c r="BX2050" s="72"/>
      <c r="BY2050" s="72"/>
      <c r="BZ2050" s="72"/>
      <c r="CA2050" s="72"/>
      <c r="CB2050" s="72"/>
      <c r="CC2050" s="72"/>
      <c r="CD2050" s="72"/>
      <c r="CE2050" s="72"/>
      <c r="CF2050" s="72"/>
      <c r="CG2050" s="72"/>
      <c r="CH2050" s="72"/>
      <c r="CI2050" s="72"/>
      <c r="CJ2050" s="72"/>
      <c r="CK2050" s="72"/>
      <c r="CL2050" s="72"/>
    </row>
    <row r="2051" spans="2:90" x14ac:dyDescent="0.4">
      <c r="B2051" s="95" t="str">
        <f>B2053&amp;":"</f>
        <v>Capital expenditures - Revenue driven PP&amp;E:</v>
      </c>
      <c r="C2051" s="8"/>
      <c r="D2051" t="s">
        <v>761</v>
      </c>
      <c r="E2051" s="8" t="str">
        <f t="shared" ref="E2051" si="2426">ROW()&amp;" "&amp;D2051</f>
        <v>2051 FAPPER-S</v>
      </c>
      <c r="G2051" s="8"/>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row>
    <row r="2052" spans="2:90" x14ac:dyDescent="0.4">
      <c r="B2052" s="141" t="s">
        <v>728</v>
      </c>
      <c r="C2052" s="8"/>
      <c r="D2052" t="s">
        <v>761</v>
      </c>
      <c r="E2052" s="8" t="str">
        <f t="shared" si="2369"/>
        <v>2052 FAPPER-S</v>
      </c>
      <c r="G2052" s="8" t="str">
        <f>E2052</f>
        <v>2052 FAPPER-S</v>
      </c>
      <c r="K2052" s="18">
        <v>10</v>
      </c>
      <c r="L2052" s="18">
        <v>10</v>
      </c>
      <c r="M2052" s="18">
        <v>10</v>
      </c>
      <c r="N2052" s="18">
        <v>10</v>
      </c>
      <c r="O2052" s="18">
        <v>10</v>
      </c>
      <c r="P2052" s="18">
        <v>10</v>
      </c>
      <c r="S2052" s="143" cm="1">
        <f t="array" ref="S2052">INDEX($K:$Q,ROW(),MATCH(S$3,$K$2:$Q$2,0))</f>
        <v>10</v>
      </c>
      <c r="T2052" s="143" cm="1">
        <f t="array" ref="T2052">INDEX($K:$Q,ROW(),MATCH(T$3,$K$2:$Q$2,0))</f>
        <v>10</v>
      </c>
      <c r="U2052" s="143" cm="1">
        <f t="array" ref="U2052">INDEX($K:$Q,ROW(),MATCH(U$3,$K$2:$Q$2,0))</f>
        <v>10</v>
      </c>
      <c r="V2052" s="143" cm="1">
        <f t="array" ref="V2052">INDEX($K:$Q,ROW(),MATCH(V$3,$K$2:$Q$2,0))</f>
        <v>10</v>
      </c>
      <c r="W2052" s="143" cm="1">
        <f t="array" ref="W2052">INDEX($K:$Q,ROW(),MATCH(W$3,$K$2:$Q$2,0))</f>
        <v>10</v>
      </c>
      <c r="X2052" s="143" cm="1">
        <f t="array" ref="X2052">INDEX($K:$Q,ROW(),MATCH(X$3,$K$2:$Q$2,0))</f>
        <v>10</v>
      </c>
      <c r="Y2052" s="143" cm="1">
        <f t="array" ref="Y2052">INDEX($K:$Q,ROW(),MATCH(Y$3,$K$2:$Q$2,0))</f>
        <v>10</v>
      </c>
      <c r="Z2052" s="143" cm="1">
        <f t="array" ref="Z2052">INDEX($K:$Q,ROW(),MATCH(Z$3,$K$2:$Q$2,0))</f>
        <v>10</v>
      </c>
      <c r="AA2052" s="143" cm="1">
        <f t="array" ref="AA2052">INDEX($K:$Q,ROW(),MATCH(AA$3,$K$2:$Q$2,0))</f>
        <v>10</v>
      </c>
      <c r="AB2052" s="143" cm="1">
        <f t="array" ref="AB2052">INDEX($K:$Q,ROW(),MATCH(AB$3,$K$2:$Q$2,0))</f>
        <v>10</v>
      </c>
      <c r="AC2052" s="143" cm="1">
        <f t="array" ref="AC2052">INDEX($K:$Q,ROW(),MATCH(AC$3,$K$2:$Q$2,0))</f>
        <v>10</v>
      </c>
      <c r="AD2052" s="143" cm="1">
        <f t="array" ref="AD2052">INDEX($K:$Q,ROW(),MATCH(AD$3,$K$2:$Q$2,0))</f>
        <v>10</v>
      </c>
      <c r="AE2052" s="143" cm="1">
        <f t="array" ref="AE2052">INDEX($K:$Q,ROW(),MATCH(AE$3,$K$2:$Q$2,0))</f>
        <v>10</v>
      </c>
      <c r="AF2052" s="143" cm="1">
        <f t="array" ref="AF2052">INDEX($K:$Q,ROW(),MATCH(AF$3,$K$2:$Q$2,0))</f>
        <v>10</v>
      </c>
      <c r="AG2052" s="143" cm="1">
        <f t="array" ref="AG2052">INDEX($K:$Q,ROW(),MATCH(AG$3,$K$2:$Q$2,0))</f>
        <v>10</v>
      </c>
      <c r="AH2052" s="143" cm="1">
        <f t="array" ref="AH2052">INDEX($K:$Q,ROW(),MATCH(AH$3,$K$2:$Q$2,0))</f>
        <v>10</v>
      </c>
      <c r="AI2052" s="143" cm="1">
        <f t="array" ref="AI2052">INDEX($K:$Q,ROW(),MATCH(AI$3,$K$2:$Q$2,0))</f>
        <v>10</v>
      </c>
      <c r="AJ2052" s="143" cm="1">
        <f t="array" ref="AJ2052">INDEX($K:$Q,ROW(),MATCH(AJ$3,$K$2:$Q$2,0))</f>
        <v>10</v>
      </c>
      <c r="AK2052" s="143" cm="1">
        <f t="array" ref="AK2052">INDEX($K:$Q,ROW(),MATCH(AK$3,$K$2:$Q$2,0))</f>
        <v>10</v>
      </c>
      <c r="AL2052" s="143" cm="1">
        <f t="array" ref="AL2052">INDEX($K:$Q,ROW(),MATCH(AL$3,$K$2:$Q$2,0))</f>
        <v>10</v>
      </c>
      <c r="AM2052" s="143" cm="1">
        <f t="array" ref="AM2052">INDEX($K:$Q,ROW(),MATCH(AM$3,$K$2:$Q$2,0))</f>
        <v>10</v>
      </c>
      <c r="AN2052" s="143" cm="1">
        <f t="array" ref="AN2052">INDEX($K:$Q,ROW(),MATCH(AN$3,$K$2:$Q$2,0))</f>
        <v>10</v>
      </c>
      <c r="AO2052" s="143" cm="1">
        <f t="array" ref="AO2052">INDEX($K:$Q,ROW(),MATCH(AO$3,$K$2:$Q$2,0))</f>
        <v>10</v>
      </c>
      <c r="AP2052" s="143" cm="1">
        <f t="array" ref="AP2052">INDEX($K:$Q,ROW(),MATCH(AP$3,$K$2:$Q$2,0))</f>
        <v>10</v>
      </c>
      <c r="AQ2052" s="143" cm="1">
        <f t="array" ref="AQ2052">INDEX($K:$Q,ROW(),MATCH(AQ$3,$K$2:$Q$2,0))</f>
        <v>10</v>
      </c>
      <c r="AR2052" s="143" cm="1">
        <f t="array" ref="AR2052">INDEX($K:$Q,ROW(),MATCH(AR$3,$K$2:$Q$2,0))</f>
        <v>10</v>
      </c>
      <c r="AS2052" s="143" cm="1">
        <f t="array" ref="AS2052">INDEX($K:$Q,ROW(),MATCH(AS$3,$K$2:$Q$2,0))</f>
        <v>10</v>
      </c>
      <c r="AT2052" s="143" cm="1">
        <f t="array" ref="AT2052">INDEX($K:$Q,ROW(),MATCH(AT$3,$K$2:$Q$2,0))</f>
        <v>10</v>
      </c>
      <c r="AU2052" s="143" cm="1">
        <f t="array" ref="AU2052">INDEX($K:$Q,ROW(),MATCH(AU$3,$K$2:$Q$2,0))</f>
        <v>10</v>
      </c>
      <c r="AV2052" s="143" cm="1">
        <f t="array" ref="AV2052">INDEX($K:$Q,ROW(),MATCH(AV$3,$K$2:$Q$2,0))</f>
        <v>10</v>
      </c>
      <c r="AW2052" s="143" cm="1">
        <f t="array" ref="AW2052">INDEX($K:$Q,ROW(),MATCH(AW$3,$K$2:$Q$2,0))</f>
        <v>10</v>
      </c>
      <c r="AX2052" s="143" cm="1">
        <f t="array" ref="AX2052">INDEX($K:$Q,ROW(),MATCH(AX$3,$K$2:$Q$2,0))</f>
        <v>10</v>
      </c>
      <c r="AY2052" s="143" cm="1">
        <f t="array" ref="AY2052">INDEX($K:$Q,ROW(),MATCH(AY$3,$K$2:$Q$2,0))</f>
        <v>10</v>
      </c>
      <c r="AZ2052" s="143" cm="1">
        <f t="array" ref="AZ2052">INDEX($K:$Q,ROW(),MATCH(AZ$3,$K$2:$Q$2,0))</f>
        <v>10</v>
      </c>
      <c r="BA2052" s="143" cm="1">
        <f t="array" ref="BA2052">INDEX($K:$Q,ROW(),MATCH(BA$3,$K$2:$Q$2,0))</f>
        <v>10</v>
      </c>
      <c r="BB2052" s="143" cm="1">
        <f t="array" ref="BB2052">INDEX($K:$Q,ROW(),MATCH(BB$3,$K$2:$Q$2,0))</f>
        <v>10</v>
      </c>
      <c r="BC2052" s="143" cm="1">
        <f t="array" ref="BC2052">INDEX($K:$Q,ROW(),MATCH(BC$3,$K$2:$Q$2,0))</f>
        <v>10</v>
      </c>
      <c r="BD2052" s="143" cm="1">
        <f t="array" ref="BD2052">INDEX($K:$Q,ROW(),MATCH(BD$3,$K$2:$Q$2,0))</f>
        <v>10</v>
      </c>
      <c r="BE2052" s="143" cm="1">
        <f t="array" ref="BE2052">INDEX($K:$Q,ROW(),MATCH(BE$3,$K$2:$Q$2,0))</f>
        <v>10</v>
      </c>
      <c r="BF2052" s="143" cm="1">
        <f t="array" ref="BF2052">INDEX($K:$Q,ROW(),MATCH(BF$3,$K$2:$Q$2,0))</f>
        <v>10</v>
      </c>
      <c r="BG2052" s="143" cm="1">
        <f t="array" ref="BG2052">INDEX($K:$Q,ROW(),MATCH(BG$3,$K$2:$Q$2,0))</f>
        <v>10</v>
      </c>
      <c r="BH2052" s="143" cm="1">
        <f t="array" ref="BH2052">INDEX($K:$Q,ROW(),MATCH(BH$3,$K$2:$Q$2,0))</f>
        <v>10</v>
      </c>
      <c r="BI2052" s="143" cm="1">
        <f t="array" ref="BI2052">INDEX($K:$Q,ROW(),MATCH(BI$3,$K$2:$Q$2,0))</f>
        <v>10</v>
      </c>
      <c r="BJ2052" s="143" cm="1">
        <f t="array" ref="BJ2052">INDEX($K:$Q,ROW(),MATCH(BJ$3,$K$2:$Q$2,0))</f>
        <v>10</v>
      </c>
      <c r="BK2052" s="143" cm="1">
        <f t="array" ref="BK2052">INDEX($K:$Q,ROW(),MATCH(BK$3,$K$2:$Q$2,0))</f>
        <v>10</v>
      </c>
      <c r="BL2052" s="143" cm="1">
        <f t="array" ref="BL2052">INDEX($K:$Q,ROW(),MATCH(BL$3,$K$2:$Q$2,0))</f>
        <v>10</v>
      </c>
      <c r="BM2052" s="143" cm="1">
        <f t="array" ref="BM2052">INDEX($K:$Q,ROW(),MATCH(BM$3,$K$2:$Q$2,0))</f>
        <v>10</v>
      </c>
      <c r="BN2052" s="143" cm="1">
        <f t="array" ref="BN2052">INDEX($K:$Q,ROW(),MATCH(BN$3,$K$2:$Q$2,0))</f>
        <v>10</v>
      </c>
      <c r="BO2052" s="143" cm="1">
        <f t="array" ref="BO2052">INDEX($K:$Q,ROW(),MATCH(BO$3,$K$2:$Q$2,0))</f>
        <v>10</v>
      </c>
      <c r="BP2052" s="143" cm="1">
        <f t="array" ref="BP2052">INDEX($K:$Q,ROW(),MATCH(BP$3,$K$2:$Q$2,0))</f>
        <v>10</v>
      </c>
      <c r="BQ2052" s="143" cm="1">
        <f t="array" ref="BQ2052">INDEX($K:$Q,ROW(),MATCH(BQ$3,$K$2:$Q$2,0))</f>
        <v>10</v>
      </c>
      <c r="BR2052" s="143" cm="1">
        <f t="array" ref="BR2052">INDEX($K:$Q,ROW(),MATCH(BR$3,$K$2:$Q$2,0))</f>
        <v>10</v>
      </c>
      <c r="BS2052" s="143" cm="1">
        <f t="array" ref="BS2052">INDEX($K:$Q,ROW(),MATCH(BS$3,$K$2:$Q$2,0))</f>
        <v>10</v>
      </c>
      <c r="BT2052" s="143" cm="1">
        <f t="array" ref="BT2052">INDEX($K:$Q,ROW(),MATCH(BT$3,$K$2:$Q$2,0))</f>
        <v>10</v>
      </c>
      <c r="BU2052" s="143" cm="1">
        <f t="array" ref="BU2052">INDEX($K:$Q,ROW(),MATCH(BU$3,$K$2:$Q$2,0))</f>
        <v>10</v>
      </c>
      <c r="BV2052" s="143" cm="1">
        <f t="array" ref="BV2052">INDEX($K:$Q,ROW(),MATCH(BV$3,$K$2:$Q$2,0))</f>
        <v>10</v>
      </c>
      <c r="BW2052" s="143" cm="1">
        <f t="array" ref="BW2052">INDEX($K:$Q,ROW(),MATCH(BW$3,$K$2:$Q$2,0))</f>
        <v>10</v>
      </c>
      <c r="BX2052" s="143" cm="1">
        <f t="array" ref="BX2052">INDEX($K:$Q,ROW(),MATCH(BX$3,$K$2:$Q$2,0))</f>
        <v>10</v>
      </c>
      <c r="BY2052" s="143" cm="1">
        <f t="array" ref="BY2052">INDEX($K:$Q,ROW(),MATCH(BY$3,$K$2:$Q$2,0))</f>
        <v>10</v>
      </c>
      <c r="BZ2052" s="143" cm="1">
        <f t="array" ref="BZ2052">INDEX($K:$Q,ROW(),MATCH(BZ$3,$K$2:$Q$2,0))</f>
        <v>10</v>
      </c>
      <c r="CA2052" s="143" cm="1">
        <f t="array" ref="CA2052">INDEX($K:$Q,ROW(),MATCH(CA$3,$K$2:$Q$2,0))</f>
        <v>10</v>
      </c>
      <c r="CB2052" s="143" cm="1">
        <f t="array" ref="CB2052">INDEX($K:$Q,ROW(),MATCH(CB$3,$K$2:$Q$2,0))</f>
        <v>10</v>
      </c>
      <c r="CC2052" s="143" cm="1">
        <f t="array" ref="CC2052">INDEX($K:$Q,ROW(),MATCH(CC$3,$K$2:$Q$2,0))</f>
        <v>10</v>
      </c>
      <c r="CD2052" s="143" cm="1">
        <f t="array" ref="CD2052">INDEX($K:$Q,ROW(),MATCH(CD$3,$K$2:$Q$2,0))</f>
        <v>10</v>
      </c>
      <c r="CE2052" s="143" cm="1">
        <f t="array" ref="CE2052">INDEX($K:$Q,ROW(),MATCH(CE$3,$K$2:$Q$2,0))</f>
        <v>10</v>
      </c>
      <c r="CF2052" s="143" cm="1">
        <f t="array" ref="CF2052">INDEX($K:$Q,ROW(),MATCH(CF$3,$K$2:$Q$2,0))</f>
        <v>10</v>
      </c>
      <c r="CG2052" s="143" cm="1">
        <f t="array" ref="CG2052">INDEX($K:$Q,ROW(),MATCH(CG$3,$K$2:$Q$2,0))</f>
        <v>10</v>
      </c>
      <c r="CH2052" s="143" cm="1">
        <f t="array" ref="CH2052">INDEX($K:$Q,ROW(),MATCH(CH$3,$K$2:$Q$2,0))</f>
        <v>10</v>
      </c>
      <c r="CI2052" s="143" cm="1">
        <f t="array" ref="CI2052">INDEX($K:$Q,ROW(),MATCH(CI$3,$K$2:$Q$2,0))</f>
        <v>10</v>
      </c>
      <c r="CJ2052" s="143" cm="1">
        <f t="array" ref="CJ2052">INDEX($K:$Q,ROW(),MATCH(CJ$3,$K$2:$Q$2,0))</f>
        <v>10</v>
      </c>
      <c r="CK2052" s="143" cm="1">
        <f t="array" ref="CK2052">INDEX($K:$Q,ROW(),MATCH(CK$3,$K$2:$Q$2,0))</f>
        <v>10</v>
      </c>
      <c r="CL2052" s="143" cm="1">
        <f t="array" ref="CL2052">INDEX($K:$Q,ROW(),MATCH(CL$3,$K$2:$Q$2,0))</f>
        <v>10</v>
      </c>
    </row>
    <row r="2053" spans="2:90" s="27" customFormat="1" x14ac:dyDescent="0.4">
      <c r="B2053" s="123" t="str">
        <f>"Capital expenditures - "&amp;SUBSTITUTE(B2046,":","")</f>
        <v>Capital expenditures - Revenue driven PP&amp;E</v>
      </c>
      <c r="C2053" s="8" t="s">
        <v>235</v>
      </c>
      <c r="D2053" t="s">
        <v>761</v>
      </c>
      <c r="E2053" s="8" t="str">
        <f t="shared" si="2369"/>
        <v>2053 FAPPER-S</v>
      </c>
      <c r="G2053" s="9"/>
      <c r="I2053" s="176"/>
      <c r="J2053" s="176"/>
      <c r="K2053" s="115">
        <f t="shared" ref="K2053:P2053" ca="1" si="2427">SUMIF($3:$3,K$2,2053:2053)</f>
        <v>-120</v>
      </c>
      <c r="L2053" s="115">
        <f t="shared" ca="1" si="2427"/>
        <v>-120</v>
      </c>
      <c r="M2053" s="115">
        <f t="shared" ca="1" si="2427"/>
        <v>-120</v>
      </c>
      <c r="N2053" s="115">
        <f t="shared" ca="1" si="2427"/>
        <v>-120</v>
      </c>
      <c r="O2053" s="115">
        <f t="shared" ca="1" si="2427"/>
        <v>-120</v>
      </c>
      <c r="P2053" s="115">
        <f t="shared" ca="1" si="2427"/>
        <v>-120</v>
      </c>
      <c r="Q2053"/>
      <c r="R2053" s="33"/>
      <c r="S2053" s="144" cm="1">
        <f t="array" aca="1" ref="S2053" ca="1">-S2052*INDIRECT(S2040)/10000</f>
        <v>-10</v>
      </c>
      <c r="T2053" s="144" cm="1">
        <f t="array" aca="1" ref="T2053" ca="1">-T2052*INDIRECT(T2040)/10000</f>
        <v>-10</v>
      </c>
      <c r="U2053" s="144" cm="1">
        <f t="array" aca="1" ref="U2053" ca="1">-U2052*INDIRECT(U2040)/10000</f>
        <v>-10</v>
      </c>
      <c r="V2053" s="144" cm="1">
        <f t="array" aca="1" ref="V2053" ca="1">-V2052*INDIRECT(V2040)/10000</f>
        <v>-10</v>
      </c>
      <c r="W2053" s="144" cm="1">
        <f t="array" aca="1" ref="W2053" ca="1">-W2052*INDIRECT(W2040)/10000</f>
        <v>-10</v>
      </c>
      <c r="X2053" s="144" cm="1">
        <f t="array" aca="1" ref="X2053" ca="1">-X2052*INDIRECT(X2040)/10000</f>
        <v>-10</v>
      </c>
      <c r="Y2053" s="144" cm="1">
        <f t="array" aca="1" ref="Y2053" ca="1">-Y2052*INDIRECT(Y2040)/10000</f>
        <v>-10</v>
      </c>
      <c r="Z2053" s="144" cm="1">
        <f t="array" aca="1" ref="Z2053" ca="1">-Z2052*INDIRECT(Z2040)/10000</f>
        <v>-10</v>
      </c>
      <c r="AA2053" s="144" cm="1">
        <f t="array" aca="1" ref="AA2053" ca="1">-AA2052*INDIRECT(AA2040)/10000</f>
        <v>-10</v>
      </c>
      <c r="AB2053" s="144" cm="1">
        <f t="array" aca="1" ref="AB2053" ca="1">-AB2052*INDIRECT(AB2040)/10000</f>
        <v>-10</v>
      </c>
      <c r="AC2053" s="144" cm="1">
        <f t="array" aca="1" ref="AC2053" ca="1">-AC2052*INDIRECT(AC2040)/10000</f>
        <v>-10</v>
      </c>
      <c r="AD2053" s="144" cm="1">
        <f t="array" aca="1" ref="AD2053" ca="1">-AD2052*INDIRECT(AD2040)/10000</f>
        <v>-10</v>
      </c>
      <c r="AE2053" s="144" cm="1">
        <f t="array" aca="1" ref="AE2053" ca="1">-AE2052*INDIRECT(AE2040)/10000</f>
        <v>-10</v>
      </c>
      <c r="AF2053" s="144" cm="1">
        <f t="array" aca="1" ref="AF2053" ca="1">-AF2052*INDIRECT(AF2040)/10000</f>
        <v>-10</v>
      </c>
      <c r="AG2053" s="144" cm="1">
        <f t="array" aca="1" ref="AG2053" ca="1">-AG2052*INDIRECT(AG2040)/10000</f>
        <v>-10</v>
      </c>
      <c r="AH2053" s="144" cm="1">
        <f t="array" aca="1" ref="AH2053" ca="1">-AH2052*INDIRECT(AH2040)/10000</f>
        <v>-10</v>
      </c>
      <c r="AI2053" s="144" cm="1">
        <f t="array" aca="1" ref="AI2053" ca="1">-AI2052*INDIRECT(AI2040)/10000</f>
        <v>-10</v>
      </c>
      <c r="AJ2053" s="144" cm="1">
        <f t="array" aca="1" ref="AJ2053" ca="1">-AJ2052*INDIRECT(AJ2040)/10000</f>
        <v>-10</v>
      </c>
      <c r="AK2053" s="144" cm="1">
        <f t="array" aca="1" ref="AK2053" ca="1">-AK2052*INDIRECT(AK2040)/10000</f>
        <v>-10</v>
      </c>
      <c r="AL2053" s="144" cm="1">
        <f t="array" aca="1" ref="AL2053" ca="1">-AL2052*INDIRECT(AL2040)/10000</f>
        <v>-10</v>
      </c>
      <c r="AM2053" s="144" cm="1">
        <f t="array" aca="1" ref="AM2053" ca="1">-AM2052*INDIRECT(AM2040)/10000</f>
        <v>-10</v>
      </c>
      <c r="AN2053" s="144" cm="1">
        <f t="array" aca="1" ref="AN2053" ca="1">-AN2052*INDIRECT(AN2040)/10000</f>
        <v>-10</v>
      </c>
      <c r="AO2053" s="144" cm="1">
        <f t="array" aca="1" ref="AO2053" ca="1">-AO2052*INDIRECT(AO2040)/10000</f>
        <v>-10</v>
      </c>
      <c r="AP2053" s="144" cm="1">
        <f t="array" aca="1" ref="AP2053" ca="1">-AP2052*INDIRECT(AP2040)/10000</f>
        <v>-10</v>
      </c>
      <c r="AQ2053" s="144" cm="1">
        <f t="array" aca="1" ref="AQ2053" ca="1">-AQ2052*INDIRECT(AQ2040)/10000</f>
        <v>-10</v>
      </c>
      <c r="AR2053" s="144" cm="1">
        <f t="array" aca="1" ref="AR2053" ca="1">-AR2052*INDIRECT(AR2040)/10000</f>
        <v>-10</v>
      </c>
      <c r="AS2053" s="144" cm="1">
        <f t="array" aca="1" ref="AS2053" ca="1">-AS2052*INDIRECT(AS2040)/10000</f>
        <v>-10</v>
      </c>
      <c r="AT2053" s="144" cm="1">
        <f t="array" aca="1" ref="AT2053" ca="1">-AT2052*INDIRECT(AT2040)/10000</f>
        <v>-10</v>
      </c>
      <c r="AU2053" s="144" cm="1">
        <f t="array" aca="1" ref="AU2053" ca="1">-AU2052*INDIRECT(AU2040)/10000</f>
        <v>-10</v>
      </c>
      <c r="AV2053" s="144" cm="1">
        <f t="array" aca="1" ref="AV2053" ca="1">-AV2052*INDIRECT(AV2040)/10000</f>
        <v>-10</v>
      </c>
      <c r="AW2053" s="144" cm="1">
        <f t="array" aca="1" ref="AW2053" ca="1">-AW2052*INDIRECT(AW2040)/10000</f>
        <v>-10</v>
      </c>
      <c r="AX2053" s="144" cm="1">
        <f t="array" aca="1" ref="AX2053" ca="1">-AX2052*INDIRECT(AX2040)/10000</f>
        <v>-10</v>
      </c>
      <c r="AY2053" s="144" cm="1">
        <f t="array" aca="1" ref="AY2053" ca="1">-AY2052*INDIRECT(AY2040)/10000</f>
        <v>-10</v>
      </c>
      <c r="AZ2053" s="144" cm="1">
        <f t="array" aca="1" ref="AZ2053" ca="1">-AZ2052*INDIRECT(AZ2040)/10000</f>
        <v>-10</v>
      </c>
      <c r="BA2053" s="144" cm="1">
        <f t="array" aca="1" ref="BA2053" ca="1">-BA2052*INDIRECT(BA2040)/10000</f>
        <v>-10</v>
      </c>
      <c r="BB2053" s="144" cm="1">
        <f t="array" aca="1" ref="BB2053" ca="1">-BB2052*INDIRECT(BB2040)/10000</f>
        <v>-10</v>
      </c>
      <c r="BC2053" s="144" cm="1">
        <f t="array" aca="1" ref="BC2053" ca="1">-BC2052*INDIRECT(BC2040)/10000</f>
        <v>-10</v>
      </c>
      <c r="BD2053" s="144" cm="1">
        <f t="array" aca="1" ref="BD2053" ca="1">-BD2052*INDIRECT(BD2040)/10000</f>
        <v>-10</v>
      </c>
      <c r="BE2053" s="144" cm="1">
        <f t="array" aca="1" ref="BE2053" ca="1">-BE2052*INDIRECT(BE2040)/10000</f>
        <v>-10</v>
      </c>
      <c r="BF2053" s="144" cm="1">
        <f t="array" aca="1" ref="BF2053" ca="1">-BF2052*INDIRECT(BF2040)/10000</f>
        <v>-10</v>
      </c>
      <c r="BG2053" s="144" cm="1">
        <f t="array" aca="1" ref="BG2053" ca="1">-BG2052*INDIRECT(BG2040)/10000</f>
        <v>-10</v>
      </c>
      <c r="BH2053" s="144" cm="1">
        <f t="array" aca="1" ref="BH2053" ca="1">-BH2052*INDIRECT(BH2040)/10000</f>
        <v>-10</v>
      </c>
      <c r="BI2053" s="144" cm="1">
        <f t="array" aca="1" ref="BI2053" ca="1">-BI2052*INDIRECT(BI2040)/10000</f>
        <v>-10</v>
      </c>
      <c r="BJ2053" s="144" cm="1">
        <f t="array" aca="1" ref="BJ2053" ca="1">-BJ2052*INDIRECT(BJ2040)/10000</f>
        <v>-10</v>
      </c>
      <c r="BK2053" s="144" cm="1">
        <f t="array" aca="1" ref="BK2053" ca="1">-BK2052*INDIRECT(BK2040)/10000</f>
        <v>-10</v>
      </c>
      <c r="BL2053" s="144" cm="1">
        <f t="array" aca="1" ref="BL2053" ca="1">-BL2052*INDIRECT(BL2040)/10000</f>
        <v>-10</v>
      </c>
      <c r="BM2053" s="144" cm="1">
        <f t="array" aca="1" ref="BM2053" ca="1">-BM2052*INDIRECT(BM2040)/10000</f>
        <v>-10</v>
      </c>
      <c r="BN2053" s="144" cm="1">
        <f t="array" aca="1" ref="BN2053" ca="1">-BN2052*INDIRECT(BN2040)/10000</f>
        <v>-10</v>
      </c>
      <c r="BO2053" s="144" cm="1">
        <f t="array" aca="1" ref="BO2053" ca="1">-BO2052*INDIRECT(BO2040)/10000</f>
        <v>-10</v>
      </c>
      <c r="BP2053" s="144" cm="1">
        <f t="array" aca="1" ref="BP2053" ca="1">-BP2052*INDIRECT(BP2040)/10000</f>
        <v>-10</v>
      </c>
      <c r="BQ2053" s="144" cm="1">
        <f t="array" aca="1" ref="BQ2053" ca="1">-BQ2052*INDIRECT(BQ2040)/10000</f>
        <v>-10</v>
      </c>
      <c r="BR2053" s="144" cm="1">
        <f t="array" aca="1" ref="BR2053" ca="1">-BR2052*INDIRECT(BR2040)/10000</f>
        <v>-10</v>
      </c>
      <c r="BS2053" s="144" cm="1">
        <f t="array" aca="1" ref="BS2053" ca="1">-BS2052*INDIRECT(BS2040)/10000</f>
        <v>-10</v>
      </c>
      <c r="BT2053" s="144" cm="1">
        <f t="array" aca="1" ref="BT2053" ca="1">-BT2052*INDIRECT(BT2040)/10000</f>
        <v>-10</v>
      </c>
      <c r="BU2053" s="144" cm="1">
        <f t="array" aca="1" ref="BU2053" ca="1">-BU2052*INDIRECT(BU2040)/10000</f>
        <v>-10</v>
      </c>
      <c r="BV2053" s="144" cm="1">
        <f t="array" aca="1" ref="BV2053" ca="1">-BV2052*INDIRECT(BV2040)/10000</f>
        <v>-10</v>
      </c>
      <c r="BW2053" s="144" cm="1">
        <f t="array" aca="1" ref="BW2053" ca="1">-BW2052*INDIRECT(BW2040)/10000</f>
        <v>-10</v>
      </c>
      <c r="BX2053" s="144" cm="1">
        <f t="array" aca="1" ref="BX2053" ca="1">-BX2052*INDIRECT(BX2040)/10000</f>
        <v>-10</v>
      </c>
      <c r="BY2053" s="144" cm="1">
        <f t="array" aca="1" ref="BY2053" ca="1">-BY2052*INDIRECT(BY2040)/10000</f>
        <v>-10</v>
      </c>
      <c r="BZ2053" s="144" cm="1">
        <f t="array" aca="1" ref="BZ2053" ca="1">-BZ2052*INDIRECT(BZ2040)/10000</f>
        <v>-10</v>
      </c>
      <c r="CA2053" s="144" cm="1">
        <f t="array" aca="1" ref="CA2053" ca="1">-CA2052*INDIRECT(CA2040)/10000</f>
        <v>-10</v>
      </c>
      <c r="CB2053" s="144" cm="1">
        <f t="array" aca="1" ref="CB2053" ca="1">-CB2052*INDIRECT(CB2040)/10000</f>
        <v>-10</v>
      </c>
      <c r="CC2053" s="144" cm="1">
        <f t="array" aca="1" ref="CC2053" ca="1">-CC2052*INDIRECT(CC2040)/10000</f>
        <v>-10</v>
      </c>
      <c r="CD2053" s="144" cm="1">
        <f t="array" aca="1" ref="CD2053" ca="1">-CD2052*INDIRECT(CD2040)/10000</f>
        <v>-10</v>
      </c>
      <c r="CE2053" s="144" cm="1">
        <f t="array" aca="1" ref="CE2053" ca="1">-CE2052*INDIRECT(CE2040)/10000</f>
        <v>-10</v>
      </c>
      <c r="CF2053" s="144" cm="1">
        <f t="array" aca="1" ref="CF2053" ca="1">-CF2052*INDIRECT(CF2040)/10000</f>
        <v>-10</v>
      </c>
      <c r="CG2053" s="144" cm="1">
        <f t="array" aca="1" ref="CG2053" ca="1">-CG2052*INDIRECT(CG2040)/10000</f>
        <v>-10</v>
      </c>
      <c r="CH2053" s="144" cm="1">
        <f t="array" aca="1" ref="CH2053" ca="1">-CH2052*INDIRECT(CH2040)/10000</f>
        <v>-10</v>
      </c>
      <c r="CI2053" s="144" cm="1">
        <f t="array" aca="1" ref="CI2053" ca="1">-CI2052*INDIRECT(CI2040)/10000</f>
        <v>-10</v>
      </c>
      <c r="CJ2053" s="144" cm="1">
        <f t="array" aca="1" ref="CJ2053" ca="1">-CJ2052*INDIRECT(CJ2040)/10000</f>
        <v>-10</v>
      </c>
      <c r="CK2053" s="144" cm="1">
        <f t="array" aca="1" ref="CK2053" ca="1">-CK2052*INDIRECT(CK2040)/10000</f>
        <v>-10</v>
      </c>
      <c r="CL2053" s="144" cm="1">
        <f t="array" aca="1" ref="CL2053" ca="1">-CL2052*INDIRECT(CL2040)/10000</f>
        <v>-10</v>
      </c>
    </row>
    <row r="2054" spans="2:90" x14ac:dyDescent="0.4">
      <c r="B2054" s="122"/>
      <c r="C2054" s="8"/>
      <c r="D2054" t="s">
        <v>761</v>
      </c>
      <c r="E2054" s="8" t="str">
        <f t="shared" si="2369"/>
        <v>2054 FAPPER-S</v>
      </c>
      <c r="G2054" s="8"/>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row>
    <row r="2055" spans="2:90" x14ac:dyDescent="0.4">
      <c r="B2055" s="95" t="s">
        <v>204</v>
      </c>
      <c r="C2055" s="8"/>
      <c r="D2055" t="s">
        <v>761</v>
      </c>
      <c r="E2055" s="8" t="str">
        <f t="shared" si="2369"/>
        <v>2055 FAPPER-S</v>
      </c>
      <c r="G2055" s="8"/>
      <c r="H2055" s="12"/>
      <c r="S2055" s="72"/>
      <c r="T2055" s="72"/>
      <c r="U2055" s="72"/>
      <c r="V2055" s="72"/>
      <c r="W2055" s="72"/>
      <c r="X2055" s="72"/>
      <c r="Y2055" s="72"/>
      <c r="Z2055" s="72"/>
      <c r="AA2055" s="72"/>
      <c r="AB2055" s="72"/>
      <c r="AC2055" s="72"/>
      <c r="AD2055" s="72"/>
      <c r="AE2055" s="72"/>
      <c r="AF2055" s="72"/>
      <c r="AG2055" s="72"/>
      <c r="AH2055" s="72"/>
      <c r="AI2055" s="72"/>
      <c r="AJ2055" s="72"/>
      <c r="AK2055" s="72"/>
      <c r="AL2055" s="72"/>
      <c r="AM2055" s="72"/>
      <c r="AN2055" s="72"/>
      <c r="AO2055" s="72"/>
      <c r="AP2055" s="72"/>
      <c r="AQ2055" s="72"/>
      <c r="AR2055" s="72"/>
      <c r="AS2055" s="72"/>
      <c r="AT2055" s="72"/>
      <c r="AU2055" s="72"/>
      <c r="AV2055" s="72"/>
      <c r="AW2055" s="72"/>
      <c r="AX2055" s="72"/>
      <c r="AY2055" s="72"/>
      <c r="AZ2055" s="72"/>
      <c r="BA2055" s="72"/>
      <c r="BB2055" s="72"/>
      <c r="BC2055" s="72"/>
      <c r="BD2055" s="72"/>
      <c r="BE2055" s="72"/>
      <c r="BF2055" s="72"/>
      <c r="BG2055" s="72"/>
      <c r="BH2055" s="72"/>
      <c r="BI2055" s="72"/>
      <c r="BJ2055" s="72"/>
      <c r="BK2055" s="72"/>
      <c r="BL2055" s="72"/>
      <c r="BM2055" s="72"/>
      <c r="BN2055" s="72"/>
      <c r="BO2055" s="72"/>
      <c r="BP2055" s="72"/>
      <c r="BQ2055" s="72"/>
      <c r="BR2055" s="72"/>
      <c r="BS2055" s="72"/>
      <c r="BT2055" s="72"/>
      <c r="BU2055" s="72"/>
      <c r="BV2055" s="72"/>
      <c r="BW2055" s="72"/>
      <c r="BX2055" s="72"/>
      <c r="BY2055" s="72"/>
      <c r="BZ2055" s="72"/>
      <c r="CA2055" s="72"/>
      <c r="CB2055" s="72"/>
      <c r="CC2055" s="72"/>
      <c r="CD2055" s="72"/>
      <c r="CE2055" s="72"/>
      <c r="CF2055" s="72"/>
      <c r="CG2055" s="72"/>
      <c r="CH2055" s="72"/>
      <c r="CI2055" s="72"/>
      <c r="CJ2055" s="72"/>
      <c r="CK2055" s="72"/>
      <c r="CL2055" s="72"/>
    </row>
    <row r="2056" spans="2:90" x14ac:dyDescent="0.4">
      <c r="B2056" s="154" t="str">
        <f>"Depreciation - "&amp;SUBSTITUTE(B2046,":","")</f>
        <v>Depreciation - Revenue driven PP&amp;E</v>
      </c>
      <c r="C2056" s="8" t="s">
        <v>233</v>
      </c>
      <c r="D2056" t="s">
        <v>761</v>
      </c>
      <c r="E2056" s="8" t="str">
        <f t="shared" si="2369"/>
        <v>2056 FAPPER-S</v>
      </c>
      <c r="G2056" s="8"/>
      <c r="I2056" s="80">
        <f>SUMIF($5:$5,I$2,2054:2054)</f>
        <v>0</v>
      </c>
      <c r="J2056" s="80"/>
      <c r="K2056" s="24" t="e">
        <f t="shared" ref="K2056:P2056" ca="1" si="2428">SUMIF($3:$3,K$2,2056:2056)</f>
        <v>#REF!</v>
      </c>
      <c r="L2056" s="24" t="e">
        <f t="shared" ca="1" si="2428"/>
        <v>#REF!</v>
      </c>
      <c r="M2056" s="24" t="e">
        <f t="shared" ca="1" si="2428"/>
        <v>#REF!</v>
      </c>
      <c r="N2056" s="24" t="e">
        <f t="shared" ca="1" si="2428"/>
        <v>#REF!</v>
      </c>
      <c r="O2056" s="24" t="e">
        <f t="shared" ca="1" si="2428"/>
        <v>#REF!</v>
      </c>
      <c r="P2056" s="24" t="e">
        <f t="shared" ca="1" si="2428"/>
        <v>#REF!</v>
      </c>
      <c r="R2056" s="24"/>
      <c r="S2056" s="80" t="e" cm="1">
        <f t="array" aca="1" ref="S2056" ca="1">(SUM(INDEX(2051:2051,1,MAX(COLUMN($R:$R),COLUMN()-($H2048*12-1))):S2053)/($H2048*12)+IF($R2058=0,0,SUM(INDEX(2056:2056,1,MAX(COLUMN($R:$R),COLUMN()-(($H2048-$H2049)*12))):S2058)/(($H2048)*12)))</f>
        <v>#REF!</v>
      </c>
      <c r="T2056" s="80" t="e" cm="1">
        <f t="array" aca="1" ref="T2056" ca="1">(SUM(INDEX(2051:2051,1,MAX(COLUMN($R:$R),COLUMN()-($H2048*12-1))):T2053)/($H2048*12)+IF($R2058=0,0,SUM(INDEX(2056:2056,1,MAX(COLUMN($R:$R),COLUMN()-(($H2048-$H2049)*12))):T2058)/(($H2048)*12)))</f>
        <v>#REF!</v>
      </c>
      <c r="U2056" s="80" t="e" cm="1">
        <f t="array" aca="1" ref="U2056" ca="1">(SUM(INDEX(2051:2051,1,MAX(COLUMN($R:$R),COLUMN()-($H2048*12-1))):U2053)/($H2048*12)+IF($R2058=0,0,SUM(INDEX(2056:2056,1,MAX(COLUMN($R:$R),COLUMN()-(($H2048-$H2049)*12))):U2058)/(($H2048)*12)))</f>
        <v>#REF!</v>
      </c>
      <c r="V2056" s="80" t="e" cm="1">
        <f t="array" aca="1" ref="V2056" ca="1">(SUM(INDEX(2051:2051,1,MAX(COLUMN($R:$R),COLUMN()-($H2048*12-1))):V2053)/($H2048*12)+IF($R2058=0,0,SUM(INDEX(2056:2056,1,MAX(COLUMN($R:$R),COLUMN()-(($H2048-$H2049)*12))):V2058)/(($H2048)*12)))</f>
        <v>#REF!</v>
      </c>
      <c r="W2056" s="80" t="e" cm="1">
        <f t="array" aca="1" ref="W2056" ca="1">(SUM(INDEX(2051:2051,1,MAX(COLUMN($R:$R),COLUMN()-($H2048*12-1))):W2053)/($H2048*12)+IF($R2058=0,0,SUM(INDEX(2056:2056,1,MAX(COLUMN($R:$R),COLUMN()-(($H2048-$H2049)*12))):W2058)/(($H2048)*12)))</f>
        <v>#REF!</v>
      </c>
      <c r="X2056" s="80" t="e" cm="1">
        <f t="array" aca="1" ref="X2056" ca="1">(SUM(INDEX(2051:2051,1,MAX(COLUMN($R:$R),COLUMN()-($H2048*12-1))):X2053)/($H2048*12)+IF($R2058=0,0,SUM(INDEX(2056:2056,1,MAX(COLUMN($R:$R),COLUMN()-(($H2048-$H2049)*12))):X2058)/(($H2048)*12)))</f>
        <v>#REF!</v>
      </c>
      <c r="Y2056" s="80" t="e" cm="1">
        <f t="array" aca="1" ref="Y2056" ca="1">(SUM(INDEX(2051:2051,1,MAX(COLUMN($R:$R),COLUMN()-($H2048*12-1))):Y2053)/($H2048*12)+IF($R2058=0,0,SUM(INDEX(2056:2056,1,MAX(COLUMN($R:$R),COLUMN()-(($H2048-$H2049)*12))):Y2058)/(($H2048)*12)))</f>
        <v>#REF!</v>
      </c>
      <c r="Z2056" s="80" t="e" cm="1">
        <f t="array" aca="1" ref="Z2056" ca="1">(SUM(INDEX(2051:2051,1,MAX(COLUMN($R:$R),COLUMN()-($H2048*12-1))):Z2053)/($H2048*12)+IF($R2058=0,0,SUM(INDEX(2056:2056,1,MAX(COLUMN($R:$R),COLUMN()-(($H2048-$H2049)*12))):Z2058)/(($H2048)*12)))</f>
        <v>#REF!</v>
      </c>
      <c r="AA2056" s="80" t="e" cm="1">
        <f t="array" aca="1" ref="AA2056" ca="1">(SUM(INDEX(2051:2051,1,MAX(COLUMN($R:$R),COLUMN()-($H2048*12-1))):AA2053)/($H2048*12)+IF($R2058=0,0,SUM(INDEX(2056:2056,1,MAX(COLUMN($R:$R),COLUMN()-(($H2048-$H2049)*12))):AA2058)/(($H2048)*12)))</f>
        <v>#REF!</v>
      </c>
      <c r="AB2056" s="80" t="e" cm="1">
        <f t="array" aca="1" ref="AB2056" ca="1">(SUM(INDEX(2051:2051,1,MAX(COLUMN($R:$R),COLUMN()-($H2048*12-1))):AB2053)/($H2048*12)+IF($R2058=0,0,SUM(INDEX(2056:2056,1,MAX(COLUMN($R:$R),COLUMN()-(($H2048-$H2049)*12))):AB2058)/(($H2048)*12)))</f>
        <v>#REF!</v>
      </c>
      <c r="AC2056" s="80" t="e" cm="1">
        <f t="array" aca="1" ref="AC2056" ca="1">(SUM(INDEX(2051:2051,1,MAX(COLUMN($R:$R),COLUMN()-($H2048*12-1))):AC2053)/($H2048*12)+IF($R2058=0,0,SUM(INDEX(2056:2056,1,MAX(COLUMN($R:$R),COLUMN()-(($H2048-$H2049)*12))):AC2058)/(($H2048)*12)))</f>
        <v>#REF!</v>
      </c>
      <c r="AD2056" s="80" t="e" cm="1">
        <f t="array" aca="1" ref="AD2056" ca="1">(SUM(INDEX(2051:2051,1,MAX(COLUMN($R:$R),COLUMN()-($H2048*12-1))):AD2053)/($H2048*12)+IF($R2058=0,0,SUM(INDEX(2056:2056,1,MAX(COLUMN($R:$R),COLUMN()-(($H2048-$H2049)*12))):AD2058)/(($H2048)*12)))</f>
        <v>#REF!</v>
      </c>
      <c r="AE2056" s="80" t="e" cm="1">
        <f t="array" aca="1" ref="AE2056" ca="1">(SUM(INDEX(2051:2051,1,MAX(COLUMN($R:$R),COLUMN()-($H2048*12-1))):AE2053)/($H2048*12)+IF($R2058=0,0,SUM(INDEX(2056:2056,1,MAX(COLUMN($R:$R),COLUMN()-(($H2048-$H2049)*12))):AE2058)/(($H2048)*12)))</f>
        <v>#REF!</v>
      </c>
      <c r="AF2056" s="80" t="e" cm="1">
        <f t="array" aca="1" ref="AF2056" ca="1">(SUM(INDEX(2051:2051,1,MAX(COLUMN($R:$R),COLUMN()-($H2048*12-1))):AF2053)/($H2048*12)+IF($R2058=0,0,SUM(INDEX(2056:2056,1,MAX(COLUMN($R:$R),COLUMN()-(($H2048-$H2049)*12))):AF2058)/(($H2048)*12)))</f>
        <v>#REF!</v>
      </c>
      <c r="AG2056" s="80" t="e" cm="1">
        <f t="array" aca="1" ref="AG2056" ca="1">(SUM(INDEX(2051:2051,1,MAX(COLUMN($R:$R),COLUMN()-($H2048*12-1))):AG2053)/($H2048*12)+IF($R2058=0,0,SUM(INDEX(2056:2056,1,MAX(COLUMN($R:$R),COLUMN()-(($H2048-$H2049)*12))):AG2058)/(($H2048)*12)))</f>
        <v>#REF!</v>
      </c>
      <c r="AH2056" s="80" t="e" cm="1">
        <f t="array" aca="1" ref="AH2056" ca="1">(SUM(INDEX(2051:2051,1,MAX(COLUMN($R:$R),COLUMN()-($H2048*12-1))):AH2053)/($H2048*12)+IF($R2058=0,0,SUM(INDEX(2056:2056,1,MAX(COLUMN($R:$R),COLUMN()-(($H2048-$H2049)*12))):AH2058)/(($H2048)*12)))</f>
        <v>#REF!</v>
      </c>
      <c r="AI2056" s="80" t="e" cm="1">
        <f t="array" aca="1" ref="AI2056" ca="1">(SUM(INDEX(2051:2051,1,MAX(COLUMN($R:$R),COLUMN()-($H2048*12-1))):AI2053)/($H2048*12)+IF($R2058=0,0,SUM(INDEX(2056:2056,1,MAX(COLUMN($R:$R),COLUMN()-(($H2048-$H2049)*12))):AI2058)/(($H2048)*12)))</f>
        <v>#REF!</v>
      </c>
      <c r="AJ2056" s="80" t="e" cm="1">
        <f t="array" aca="1" ref="AJ2056" ca="1">(SUM(INDEX(2051:2051,1,MAX(COLUMN($R:$R),COLUMN()-($H2048*12-1))):AJ2053)/($H2048*12)+IF($R2058=0,0,SUM(INDEX(2056:2056,1,MAX(COLUMN($R:$R),COLUMN()-(($H2048-$H2049)*12))):AJ2058)/(($H2048)*12)))</f>
        <v>#REF!</v>
      </c>
      <c r="AK2056" s="80" t="e" cm="1">
        <f t="array" aca="1" ref="AK2056" ca="1">(SUM(INDEX(2051:2051,1,MAX(COLUMN($R:$R),COLUMN()-($H2048*12-1))):AK2053)/($H2048*12)+IF($R2058=0,0,SUM(INDEX(2056:2056,1,MAX(COLUMN($R:$R),COLUMN()-(($H2048-$H2049)*12))):AK2058)/(($H2048)*12)))</f>
        <v>#REF!</v>
      </c>
      <c r="AL2056" s="80" t="e" cm="1">
        <f t="array" aca="1" ref="AL2056" ca="1">(SUM(INDEX(2051:2051,1,MAX(COLUMN($R:$R),COLUMN()-($H2048*12-1))):AL2053)/($H2048*12)+IF($R2058=0,0,SUM(INDEX(2056:2056,1,MAX(COLUMN($R:$R),COLUMN()-(($H2048-$H2049)*12))):AL2058)/(($H2048)*12)))</f>
        <v>#REF!</v>
      </c>
      <c r="AM2056" s="80" t="e" cm="1">
        <f t="array" aca="1" ref="AM2056" ca="1">(SUM(INDEX(2051:2051,1,MAX(COLUMN($R:$R),COLUMN()-($H2048*12-1))):AM2053)/($H2048*12)+IF($R2058=0,0,SUM(INDEX(2056:2056,1,MAX(COLUMN($R:$R),COLUMN()-(($H2048-$H2049)*12))):AM2058)/(($H2048)*12)))</f>
        <v>#REF!</v>
      </c>
      <c r="AN2056" s="80" t="e" cm="1">
        <f t="array" aca="1" ref="AN2056" ca="1">(SUM(INDEX(2051:2051,1,MAX(COLUMN($R:$R),COLUMN()-($H2048*12-1))):AN2053)/($H2048*12)+IF($R2058=0,0,SUM(INDEX(2056:2056,1,MAX(COLUMN($R:$R),COLUMN()-(($H2048-$H2049)*12))):AN2058)/(($H2048)*12)))</f>
        <v>#REF!</v>
      </c>
      <c r="AO2056" s="80" t="e" cm="1">
        <f t="array" aca="1" ref="AO2056" ca="1">(SUM(INDEX(2051:2051,1,MAX(COLUMN($R:$R),COLUMN()-($H2048*12-1))):AO2053)/($H2048*12)+IF($R2058=0,0,SUM(INDEX(2056:2056,1,MAX(COLUMN($R:$R),COLUMN()-(($H2048-$H2049)*12))):AO2058)/(($H2048)*12)))</f>
        <v>#REF!</v>
      </c>
      <c r="AP2056" s="80" t="e" cm="1">
        <f t="array" aca="1" ref="AP2056" ca="1">(SUM(INDEX(2051:2051,1,MAX(COLUMN($R:$R),COLUMN()-($H2048*12-1))):AP2053)/($H2048*12)+IF($R2058=0,0,SUM(INDEX(2056:2056,1,MAX(COLUMN($R:$R),COLUMN()-(($H2048-$H2049)*12))):AP2058)/(($H2048)*12)))</f>
        <v>#REF!</v>
      </c>
      <c r="AQ2056" s="80" t="e" cm="1">
        <f t="array" aca="1" ref="AQ2056" ca="1">(SUM(INDEX(2051:2051,1,MAX(COLUMN($R:$R),COLUMN()-($H2048*12-1))):AQ2053)/($H2048*12)+IF($R2058=0,0,SUM(INDEX(2056:2056,1,MAX(COLUMN($R:$R),COLUMN()-(($H2048-$H2049)*12))):AQ2058)/(($H2048)*12)))</f>
        <v>#REF!</v>
      </c>
      <c r="AR2056" s="80" t="e" cm="1">
        <f t="array" aca="1" ref="AR2056" ca="1">(SUM(INDEX(2051:2051,1,MAX(COLUMN($R:$R),COLUMN()-($H2048*12-1))):AR2053)/($H2048*12)+IF($R2058=0,0,SUM(INDEX(2056:2056,1,MAX(COLUMN($R:$R),COLUMN()-(($H2048-$H2049)*12))):AR2058)/(($H2048)*12)))</f>
        <v>#REF!</v>
      </c>
      <c r="AS2056" s="80" t="e" cm="1">
        <f t="array" aca="1" ref="AS2056" ca="1">(SUM(INDEX(2051:2051,1,MAX(COLUMN($R:$R),COLUMN()-($H2048*12-1))):AS2053)/($H2048*12)+IF($R2058=0,0,SUM(INDEX(2056:2056,1,MAX(COLUMN($R:$R),COLUMN()-(($H2048-$H2049)*12))):AS2058)/(($H2048)*12)))</f>
        <v>#REF!</v>
      </c>
      <c r="AT2056" s="80" t="e" cm="1">
        <f t="array" aca="1" ref="AT2056" ca="1">(SUM(INDEX(2051:2051,1,MAX(COLUMN($R:$R),COLUMN()-($H2048*12-1))):AT2053)/($H2048*12)+IF($R2058=0,0,SUM(INDEX(2056:2056,1,MAX(COLUMN($R:$R),COLUMN()-(($H2048-$H2049)*12))):AT2058)/(($H2048)*12)))</f>
        <v>#REF!</v>
      </c>
      <c r="AU2056" s="80" t="e" cm="1">
        <f t="array" aca="1" ref="AU2056" ca="1">(SUM(INDEX(2051:2051,1,MAX(COLUMN($R:$R),COLUMN()-($H2048*12-1))):AU2053)/($H2048*12)+IF($R2058=0,0,SUM(INDEX(2056:2056,1,MAX(COLUMN($R:$R),COLUMN()-(($H2048-$H2049)*12))):AU2058)/(($H2048)*12)))</f>
        <v>#REF!</v>
      </c>
      <c r="AV2056" s="80" t="e" cm="1">
        <f t="array" aca="1" ref="AV2056" ca="1">(SUM(INDEX(2051:2051,1,MAX(COLUMN($R:$R),COLUMN()-($H2048*12-1))):AV2053)/($H2048*12)+IF($R2058=0,0,SUM(INDEX(2056:2056,1,MAX(COLUMN($R:$R),COLUMN()-(($H2048-$H2049)*12))):AV2058)/(($H2048)*12)))</f>
        <v>#REF!</v>
      </c>
      <c r="AW2056" s="80" t="e" cm="1">
        <f t="array" aca="1" ref="AW2056" ca="1">(SUM(INDEX(2051:2051,1,MAX(COLUMN($R:$R),COLUMN()-($H2048*12-1))):AW2053)/($H2048*12)+IF($R2058=0,0,SUM(INDEX(2056:2056,1,MAX(COLUMN($R:$R),COLUMN()-(($H2048-$H2049)*12))):AW2058)/(($H2048)*12)))</f>
        <v>#REF!</v>
      </c>
      <c r="AX2056" s="80" t="e" cm="1">
        <f t="array" aca="1" ref="AX2056" ca="1">(SUM(INDEX(2051:2051,1,MAX(COLUMN($R:$R),COLUMN()-($H2048*12-1))):AX2053)/($H2048*12)+IF($R2058=0,0,SUM(INDEX(2056:2056,1,MAX(COLUMN($R:$R),COLUMN()-(($H2048-$H2049)*12))):AX2058)/(($H2048)*12)))</f>
        <v>#REF!</v>
      </c>
      <c r="AY2056" s="80" t="e" cm="1">
        <f t="array" aca="1" ref="AY2056" ca="1">(SUM(INDEX(2051:2051,1,MAX(COLUMN($R:$R),COLUMN()-($H2048*12-1))):AY2053)/($H2048*12)+IF($R2058=0,0,SUM(INDEX(2056:2056,1,MAX(COLUMN($R:$R),COLUMN()-(($H2048-$H2049)*12))):AY2058)/(($H2048)*12)))</f>
        <v>#REF!</v>
      </c>
      <c r="AZ2056" s="80" t="e" cm="1">
        <f t="array" aca="1" ref="AZ2056" ca="1">(SUM(INDEX(2051:2051,1,MAX(COLUMN($R:$R),COLUMN()-($H2048*12-1))):AZ2053)/($H2048*12)+IF($R2058=0,0,SUM(INDEX(2056:2056,1,MAX(COLUMN($R:$R),COLUMN()-(($H2048-$H2049)*12))):AZ2058)/(($H2048)*12)))</f>
        <v>#REF!</v>
      </c>
      <c r="BA2056" s="80" t="e" cm="1">
        <f t="array" aca="1" ref="BA2056" ca="1">(SUM(INDEX(2051:2051,1,MAX(COLUMN($R:$R),COLUMN()-($H2048*12-1))):BA2053)/($H2048*12)+IF($R2058=0,0,SUM(INDEX(2056:2056,1,MAX(COLUMN($R:$R),COLUMN()-(($H2048-$H2049)*12))):BA2058)/(($H2048)*12)))</f>
        <v>#REF!</v>
      </c>
      <c r="BB2056" s="80" t="e" cm="1">
        <f t="array" aca="1" ref="BB2056" ca="1">(SUM(INDEX(2051:2051,1,MAX(COLUMN($R:$R),COLUMN()-($H2048*12-1))):BB2053)/($H2048*12)+IF($R2058=0,0,SUM(INDEX(2056:2056,1,MAX(COLUMN($R:$R),COLUMN()-(($H2048-$H2049)*12))):BB2058)/(($H2048)*12)))</f>
        <v>#REF!</v>
      </c>
      <c r="BC2056" s="80" t="e" cm="1">
        <f t="array" aca="1" ref="BC2056" ca="1">(SUM(INDEX(2051:2051,1,MAX(COLUMN($R:$R),COLUMN()-($H2048*12-1))):BC2053)/($H2048*12)+IF($R2058=0,0,SUM(INDEX(2056:2056,1,MAX(COLUMN($R:$R),COLUMN()-(($H2048-$H2049)*12))):BC2058)/(($H2048)*12)))</f>
        <v>#REF!</v>
      </c>
      <c r="BD2056" s="80" t="e" cm="1">
        <f t="array" aca="1" ref="BD2056" ca="1">(SUM(INDEX(2051:2051,1,MAX(COLUMN($R:$R),COLUMN()-($H2048*12-1))):BD2053)/($H2048*12)+IF($R2058=0,0,SUM(INDEX(2056:2056,1,MAX(COLUMN($R:$R),COLUMN()-(($H2048-$H2049)*12))):BD2058)/(($H2048)*12)))</f>
        <v>#REF!</v>
      </c>
      <c r="BE2056" s="80" t="e" cm="1">
        <f t="array" aca="1" ref="BE2056" ca="1">(SUM(INDEX(2051:2051,1,MAX(COLUMN($R:$R),COLUMN()-($H2048*12-1))):BE2053)/($H2048*12)+IF($R2058=0,0,SUM(INDEX(2056:2056,1,MAX(COLUMN($R:$R),COLUMN()-(($H2048-$H2049)*12))):BE2058)/(($H2048)*12)))</f>
        <v>#REF!</v>
      </c>
      <c r="BF2056" s="80" t="e" cm="1">
        <f t="array" aca="1" ref="BF2056" ca="1">(SUM(INDEX(2051:2051,1,MAX(COLUMN($R:$R),COLUMN()-($H2048*12-1))):BF2053)/($H2048*12)+IF($R2058=0,0,SUM(INDEX(2056:2056,1,MAX(COLUMN($R:$R),COLUMN()-(($H2048-$H2049)*12))):BF2058)/(($H2048)*12)))</f>
        <v>#REF!</v>
      </c>
      <c r="BG2056" s="80" t="e" cm="1">
        <f t="array" aca="1" ref="BG2056" ca="1">(SUM(INDEX(2051:2051,1,MAX(COLUMN($R:$R),COLUMN()-($H2048*12-1))):BG2053)/($H2048*12)+IF($R2058=0,0,SUM(INDEX(2056:2056,1,MAX(COLUMN($R:$R),COLUMN()-(($H2048-$H2049)*12))):BG2058)/(($H2048)*12)))</f>
        <v>#REF!</v>
      </c>
      <c r="BH2056" s="80" t="e" cm="1">
        <f t="array" aca="1" ref="BH2056" ca="1">(SUM(INDEX(2051:2051,1,MAX(COLUMN($R:$R),COLUMN()-($H2048*12-1))):BH2053)/($H2048*12)+IF($R2058=0,0,SUM(INDEX(2056:2056,1,MAX(COLUMN($R:$R),COLUMN()-(($H2048-$H2049)*12))):BH2058)/(($H2048)*12)))</f>
        <v>#REF!</v>
      </c>
      <c r="BI2056" s="80" t="e" cm="1">
        <f t="array" aca="1" ref="BI2056" ca="1">(SUM(INDEX(2051:2051,1,MAX(COLUMN($R:$R),COLUMN()-($H2048*12-1))):BI2053)/($H2048*12)+IF($R2058=0,0,SUM(INDEX(2056:2056,1,MAX(COLUMN($R:$R),COLUMN()-(($H2048-$H2049)*12))):BI2058)/(($H2048)*12)))</f>
        <v>#REF!</v>
      </c>
      <c r="BJ2056" s="80" t="e" cm="1">
        <f t="array" aca="1" ref="BJ2056" ca="1">(SUM(INDEX(2051:2051,1,MAX(COLUMN($R:$R),COLUMN()-($H2048*12-1))):BJ2053)/($H2048*12)+IF($R2058=0,0,SUM(INDEX(2056:2056,1,MAX(COLUMN($R:$R),COLUMN()-(($H2048-$H2049)*12))):BJ2058)/(($H2048)*12)))</f>
        <v>#REF!</v>
      </c>
      <c r="BK2056" s="80" t="e" cm="1">
        <f t="array" aca="1" ref="BK2056" ca="1">(SUM(INDEX(2051:2051,1,MAX(COLUMN($R:$R),COLUMN()-($H2048*12-1))):BK2053)/($H2048*12)+IF($R2058=0,0,SUM(INDEX(2056:2056,1,MAX(COLUMN($R:$R),COLUMN()-(($H2048-$H2049)*12))):BK2058)/(($H2048)*12)))</f>
        <v>#REF!</v>
      </c>
      <c r="BL2056" s="80" t="e" cm="1">
        <f t="array" aca="1" ref="BL2056" ca="1">(SUM(INDEX(2051:2051,1,MAX(COLUMN($R:$R),COLUMN()-($H2048*12-1))):BL2053)/($H2048*12)+IF($R2058=0,0,SUM(INDEX(2056:2056,1,MAX(COLUMN($R:$R),COLUMN()-(($H2048-$H2049)*12))):BL2058)/(($H2048)*12)))</f>
        <v>#REF!</v>
      </c>
      <c r="BM2056" s="80" t="e" cm="1">
        <f t="array" aca="1" ref="BM2056" ca="1">(SUM(INDEX(2051:2051,1,MAX(COLUMN($R:$R),COLUMN()-($H2048*12-1))):BM2053)/($H2048*12)+IF($R2058=0,0,SUM(INDEX(2056:2056,1,MAX(COLUMN($R:$R),COLUMN()-(($H2048-$H2049)*12))):BM2058)/(($H2048)*12)))</f>
        <v>#REF!</v>
      </c>
      <c r="BN2056" s="80" t="e" cm="1">
        <f t="array" aca="1" ref="BN2056" ca="1">(SUM(INDEX(2051:2051,1,MAX(COLUMN($R:$R),COLUMN()-($H2048*12-1))):BN2053)/($H2048*12)+IF($R2058=0,0,SUM(INDEX(2056:2056,1,MAX(COLUMN($R:$R),COLUMN()-(($H2048-$H2049)*12))):BN2058)/(($H2048)*12)))</f>
        <v>#REF!</v>
      </c>
      <c r="BO2056" s="80" t="e" cm="1">
        <f t="array" aca="1" ref="BO2056" ca="1">(SUM(INDEX(2051:2051,1,MAX(COLUMN($R:$R),COLUMN()-($H2048*12-1))):BO2053)/($H2048*12)+IF($R2058=0,0,SUM(INDEX(2056:2056,1,MAX(COLUMN($R:$R),COLUMN()-(($H2048-$H2049)*12))):BO2058)/(($H2048)*12)))</f>
        <v>#REF!</v>
      </c>
      <c r="BP2056" s="80" t="e" cm="1">
        <f t="array" aca="1" ref="BP2056" ca="1">(SUM(INDEX(2051:2051,1,MAX(COLUMN($R:$R),COLUMN()-($H2048*12-1))):BP2053)/($H2048*12)+IF($R2058=0,0,SUM(INDEX(2056:2056,1,MAX(COLUMN($R:$R),COLUMN()-(($H2048-$H2049)*12))):BP2058)/(($H2048)*12)))</f>
        <v>#REF!</v>
      </c>
      <c r="BQ2056" s="80" t="e" cm="1">
        <f t="array" aca="1" ref="BQ2056" ca="1">(SUM(INDEX(2051:2051,1,MAX(COLUMN($R:$R),COLUMN()-($H2048*12-1))):BQ2053)/($H2048*12)+IF($R2058=0,0,SUM(INDEX(2056:2056,1,MAX(COLUMN($R:$R),COLUMN()-(($H2048-$H2049)*12))):BQ2058)/(($H2048)*12)))</f>
        <v>#REF!</v>
      </c>
      <c r="BR2056" s="80" t="e" cm="1">
        <f t="array" aca="1" ref="BR2056" ca="1">(SUM(INDEX(2051:2051,1,MAX(COLUMN($R:$R),COLUMN()-($H2048*12-1))):BR2053)/($H2048*12)+IF($R2058=0,0,SUM(INDEX(2056:2056,1,MAX(COLUMN($R:$R),COLUMN()-(($H2048-$H2049)*12))):BR2058)/(($H2048)*12)))</f>
        <v>#REF!</v>
      </c>
      <c r="BS2056" s="80" t="e" cm="1">
        <f t="array" aca="1" ref="BS2056" ca="1">(SUM(INDEX(2051:2051,1,MAX(COLUMN($R:$R),COLUMN()-($H2048*12-1))):BS2053)/($H2048*12)+IF($R2058=0,0,SUM(INDEX(2056:2056,1,MAX(COLUMN($R:$R),COLUMN()-(($H2048-$H2049)*12))):BS2058)/(($H2048)*12)))</f>
        <v>#REF!</v>
      </c>
      <c r="BT2056" s="80" t="e" cm="1">
        <f t="array" aca="1" ref="BT2056" ca="1">(SUM(INDEX(2051:2051,1,MAX(COLUMN($R:$R),COLUMN()-($H2048*12-1))):BT2053)/($H2048*12)+IF($R2058=0,0,SUM(INDEX(2056:2056,1,MAX(COLUMN($R:$R),COLUMN()-(($H2048-$H2049)*12))):BT2058)/(($H2048)*12)))</f>
        <v>#REF!</v>
      </c>
      <c r="BU2056" s="80" t="e" cm="1">
        <f t="array" aca="1" ref="BU2056" ca="1">(SUM(INDEX(2051:2051,1,MAX(COLUMN($R:$R),COLUMN()-($H2048*12-1))):BU2053)/($H2048*12)+IF($R2058=0,0,SUM(INDEX(2056:2056,1,MAX(COLUMN($R:$R),COLUMN()-(($H2048-$H2049)*12))):BU2058)/(($H2048)*12)))</f>
        <v>#REF!</v>
      </c>
      <c r="BV2056" s="80" t="e" cm="1">
        <f t="array" aca="1" ref="BV2056" ca="1">(SUM(INDEX(2051:2051,1,MAX(COLUMN($R:$R),COLUMN()-($H2048*12-1))):BV2053)/($H2048*12)+IF($R2058=0,0,SUM(INDEX(2056:2056,1,MAX(COLUMN($R:$R),COLUMN()-(($H2048-$H2049)*12))):BV2058)/(($H2048)*12)))</f>
        <v>#REF!</v>
      </c>
      <c r="BW2056" s="80" t="e" cm="1">
        <f t="array" aca="1" ref="BW2056" ca="1">(SUM(INDEX(2051:2051,1,MAX(COLUMN($R:$R),COLUMN()-($H2048*12-1))):BW2053)/($H2048*12)+IF($R2058=0,0,SUM(INDEX(2056:2056,1,MAX(COLUMN($R:$R),COLUMN()-(($H2048-$H2049)*12))):BW2058)/(($H2048)*12)))</f>
        <v>#REF!</v>
      </c>
      <c r="BX2056" s="80" t="e" cm="1">
        <f t="array" aca="1" ref="BX2056" ca="1">(SUM(INDEX(2051:2051,1,MAX(COLUMN($R:$R),COLUMN()-($H2048*12-1))):BX2053)/($H2048*12)+IF($R2058=0,0,SUM(INDEX(2056:2056,1,MAX(COLUMN($R:$R),COLUMN()-(($H2048-$H2049)*12))):BX2058)/(($H2048)*12)))</f>
        <v>#REF!</v>
      </c>
      <c r="BY2056" s="80" t="e" cm="1">
        <f t="array" aca="1" ref="BY2056" ca="1">(SUM(INDEX(2051:2051,1,MAX(COLUMN($R:$R),COLUMN()-($H2048*12-1))):BY2053)/($H2048*12)+IF($R2058=0,0,SUM(INDEX(2056:2056,1,MAX(COLUMN($R:$R),COLUMN()-(($H2048-$H2049)*12))):BY2058)/(($H2048)*12)))</f>
        <v>#REF!</v>
      </c>
      <c r="BZ2056" s="80" t="e" cm="1">
        <f t="array" aca="1" ref="BZ2056" ca="1">(SUM(INDEX(2051:2051,1,MAX(COLUMN($R:$R),COLUMN()-($H2048*12-1))):BZ2053)/($H2048*12)+IF($R2058=0,0,SUM(INDEX(2056:2056,1,MAX(COLUMN($R:$R),COLUMN()-(($H2048-$H2049)*12))):BZ2058)/(($H2048)*12)))</f>
        <v>#REF!</v>
      </c>
      <c r="CA2056" s="80" t="e" cm="1">
        <f t="array" aca="1" ref="CA2056" ca="1">(SUM(INDEX(2051:2051,1,MAX(COLUMN($R:$R),COLUMN()-($H2048*12-1))):CA2053)/($H2048*12)+IF($R2058=0,0,SUM(INDEX(2056:2056,1,MAX(COLUMN($R:$R),COLUMN()-(($H2048-$H2049)*12))):CA2058)/(($H2048)*12)))</f>
        <v>#REF!</v>
      </c>
      <c r="CB2056" s="80" t="e" cm="1">
        <f t="array" aca="1" ref="CB2056" ca="1">(SUM(INDEX(2051:2051,1,MAX(COLUMN($R:$R),COLUMN()-($H2048*12-1))):CB2053)/($H2048*12)+IF($R2058=0,0,SUM(INDEX(2056:2056,1,MAX(COLUMN($R:$R),COLUMN()-(($H2048-$H2049)*12))):CB2058)/(($H2048)*12)))</f>
        <v>#REF!</v>
      </c>
      <c r="CC2056" s="80" t="e" cm="1">
        <f t="array" aca="1" ref="CC2056" ca="1">(SUM(INDEX(2051:2051,1,MAX(COLUMN($R:$R),COLUMN()-($H2048*12-1))):CC2053)/($H2048*12)+IF($R2058=0,0,SUM(INDEX(2056:2056,1,MAX(COLUMN($R:$R),COLUMN()-(($H2048-$H2049)*12))):CC2058)/(($H2048)*12)))</f>
        <v>#REF!</v>
      </c>
      <c r="CD2056" s="80" t="e" cm="1">
        <f t="array" aca="1" ref="CD2056" ca="1">(SUM(INDEX(2051:2051,1,MAX(COLUMN($R:$R),COLUMN()-($H2048*12-1))):CD2053)/($H2048*12)+IF($R2058=0,0,SUM(INDEX(2056:2056,1,MAX(COLUMN($R:$R),COLUMN()-(($H2048-$H2049)*12))):CD2058)/(($H2048)*12)))</f>
        <v>#REF!</v>
      </c>
      <c r="CE2056" s="80" t="e" cm="1">
        <f t="array" aca="1" ref="CE2056" ca="1">(SUM(INDEX(2051:2051,1,MAX(COLUMN($R:$R),COLUMN()-($H2048*12-1))):CE2053)/($H2048*12)+IF($R2058=0,0,SUM(INDEX(2056:2056,1,MAX(COLUMN($R:$R),COLUMN()-(($H2048-$H2049)*12))):CE2058)/(($H2048)*12)))</f>
        <v>#REF!</v>
      </c>
      <c r="CF2056" s="80" t="e" cm="1">
        <f t="array" aca="1" ref="CF2056" ca="1">(SUM(INDEX(2051:2051,1,MAX(COLUMN($R:$R),COLUMN()-($H2048*12-1))):CF2053)/($H2048*12)+IF($R2058=0,0,SUM(INDEX(2056:2056,1,MAX(COLUMN($R:$R),COLUMN()-(($H2048-$H2049)*12))):CF2058)/(($H2048)*12)))</f>
        <v>#REF!</v>
      </c>
      <c r="CG2056" s="80" t="e" cm="1">
        <f t="array" aca="1" ref="CG2056" ca="1">(SUM(INDEX(2051:2051,1,MAX(COLUMN($R:$R),COLUMN()-($H2048*12-1))):CG2053)/($H2048*12)+IF($R2058=0,0,SUM(INDEX(2056:2056,1,MAX(COLUMN($R:$R),COLUMN()-(($H2048-$H2049)*12))):CG2058)/(($H2048)*12)))</f>
        <v>#REF!</v>
      </c>
      <c r="CH2056" s="80" t="e" cm="1">
        <f t="array" aca="1" ref="CH2056" ca="1">(SUM(INDEX(2051:2051,1,MAX(COLUMN($R:$R),COLUMN()-($H2048*12-1))):CH2053)/($H2048*12)+IF($R2058=0,0,SUM(INDEX(2056:2056,1,MAX(COLUMN($R:$R),COLUMN()-(($H2048-$H2049)*12))):CH2058)/(($H2048)*12)))</f>
        <v>#REF!</v>
      </c>
      <c r="CI2056" s="80" t="e" cm="1">
        <f t="array" aca="1" ref="CI2056" ca="1">(SUM(INDEX(2051:2051,1,MAX(COLUMN($R:$R),COLUMN()-($H2048*12-1))):CI2053)/($H2048*12)+IF($R2058=0,0,SUM(INDEX(2056:2056,1,MAX(COLUMN($R:$R),COLUMN()-(($H2048-$H2049)*12))):CI2058)/(($H2048)*12)))</f>
        <v>#REF!</v>
      </c>
      <c r="CJ2056" s="80" t="e" cm="1">
        <f t="array" aca="1" ref="CJ2056" ca="1">(SUM(INDEX(2051:2051,1,MAX(COLUMN($R:$R),COLUMN()-($H2048*12-1))):CJ2053)/($H2048*12)+IF($R2058=0,0,SUM(INDEX(2056:2056,1,MAX(COLUMN($R:$R),COLUMN()-(($H2048-$H2049)*12))):CJ2058)/(($H2048)*12)))</f>
        <v>#REF!</v>
      </c>
      <c r="CK2056" s="80" t="e" cm="1">
        <f t="array" aca="1" ref="CK2056" ca="1">(SUM(INDEX(2051:2051,1,MAX(COLUMN($R:$R),COLUMN()-($H2048*12-1))):CK2053)/($H2048*12)+IF($R2058=0,0,SUM(INDEX(2056:2056,1,MAX(COLUMN($R:$R),COLUMN()-(($H2048-$H2049)*12))):CK2058)/(($H2048)*12)))</f>
        <v>#REF!</v>
      </c>
      <c r="CL2056" s="80" t="e" cm="1">
        <f t="array" aca="1" ref="CL2056" ca="1">(SUM(INDEX(2051:2051,1,MAX(COLUMN($R:$R),COLUMN()-($H2048*12-1))):CL2053)/($H2048*12)+IF($R2058=0,0,SUM(INDEX(2056:2056,1,MAX(COLUMN($R:$R),COLUMN()-(($H2048-$H2049)*12))):CL2058)/(($H2048)*12)))</f>
        <v>#REF!</v>
      </c>
    </row>
    <row r="2057" spans="2:90" x14ac:dyDescent="0.4">
      <c r="B2057" s="122"/>
      <c r="C2057" s="8"/>
      <c r="D2057" t="s">
        <v>761</v>
      </c>
      <c r="E2057" s="8" t="str">
        <f t="shared" si="2369"/>
        <v>2057 FAPPER-S</v>
      </c>
      <c r="G2057" s="8"/>
      <c r="I2057" s="62"/>
      <c r="J2057" s="62"/>
      <c r="K2057" s="53"/>
      <c r="L2057" s="53"/>
      <c r="M2057" s="53"/>
      <c r="N2057" s="53"/>
      <c r="O2057" s="53"/>
      <c r="P2057" s="53"/>
      <c r="R2057" s="82"/>
      <c r="S2057" s="149"/>
      <c r="T2057" s="149"/>
      <c r="U2057" s="149"/>
      <c r="V2057" s="149"/>
      <c r="W2057" s="149"/>
      <c r="X2057" s="149"/>
      <c r="Y2057" s="149"/>
      <c r="Z2057" s="149"/>
      <c r="AA2057" s="149"/>
      <c r="AB2057" s="149"/>
      <c r="AC2057" s="149"/>
      <c r="AD2057" s="149"/>
      <c r="AE2057" s="149"/>
      <c r="AF2057" s="149"/>
      <c r="AG2057" s="149"/>
      <c r="AH2057" s="149"/>
      <c r="AI2057" s="149"/>
      <c r="AJ2057" s="149"/>
      <c r="AK2057" s="149"/>
      <c r="AL2057" s="149"/>
      <c r="AM2057" s="149"/>
      <c r="AN2057" s="149"/>
      <c r="AO2057" s="149"/>
      <c r="AP2057" s="149"/>
      <c r="AQ2057" s="149"/>
      <c r="AR2057" s="149"/>
      <c r="AS2057" s="149"/>
      <c r="AT2057" s="149"/>
      <c r="AU2057" s="149"/>
      <c r="AV2057" s="149"/>
      <c r="AW2057" s="149"/>
      <c r="AX2057" s="149"/>
      <c r="AY2057" s="149"/>
      <c r="AZ2057" s="149"/>
      <c r="BA2057" s="149"/>
      <c r="BB2057" s="149"/>
      <c r="BC2057" s="149"/>
      <c r="BD2057" s="149"/>
      <c r="BE2057" s="149"/>
      <c r="BF2057" s="149"/>
      <c r="BG2057" s="149"/>
      <c r="BH2057" s="149"/>
      <c r="BI2057" s="149"/>
      <c r="BJ2057" s="149"/>
      <c r="BK2057" s="149"/>
      <c r="BL2057" s="149"/>
      <c r="BM2057" s="149"/>
      <c r="BN2057" s="149"/>
      <c r="BO2057" s="149"/>
      <c r="BP2057" s="149"/>
      <c r="BQ2057" s="149"/>
      <c r="BR2057" s="149"/>
      <c r="BS2057" s="149"/>
      <c r="BT2057" s="149"/>
      <c r="BU2057" s="149"/>
      <c r="BV2057" s="149"/>
      <c r="BW2057" s="149"/>
      <c r="BX2057" s="149"/>
      <c r="BY2057" s="149"/>
      <c r="BZ2057" s="149"/>
      <c r="CA2057" s="149"/>
      <c r="CB2057" s="149"/>
      <c r="CC2057" s="149"/>
      <c r="CD2057" s="149"/>
      <c r="CE2057" s="149"/>
      <c r="CF2057" s="149"/>
      <c r="CG2057" s="149"/>
      <c r="CH2057" s="149"/>
      <c r="CI2057" s="149"/>
      <c r="CJ2057" s="149"/>
      <c r="CK2057" s="149"/>
      <c r="CL2057" s="149"/>
    </row>
    <row r="2058" spans="2:90" x14ac:dyDescent="0.4">
      <c r="B2058" s="122" t="s">
        <v>251</v>
      </c>
      <c r="C2058" s="8"/>
      <c r="D2058" t="s">
        <v>761</v>
      </c>
      <c r="E2058" s="8" t="str">
        <f t="shared" si="2369"/>
        <v>2058 FAPPER-S</v>
      </c>
      <c r="G2058" s="8" t="str">
        <f>E2058</f>
        <v>2058 FAPPER-S</v>
      </c>
      <c r="I2058" s="74">
        <v>100</v>
      </c>
      <c r="J2058" s="74"/>
      <c r="K2058" s="53"/>
      <c r="L2058" s="53"/>
      <c r="M2058" s="53"/>
      <c r="N2058" s="53"/>
      <c r="O2058" s="53"/>
      <c r="P2058" s="53"/>
      <c r="R2058" s="24">
        <f>-$I2058</f>
        <v>-100</v>
      </c>
      <c r="S2058" s="149"/>
      <c r="T2058" s="149"/>
      <c r="U2058" s="149"/>
      <c r="V2058" s="149"/>
      <c r="W2058" s="149"/>
      <c r="X2058" s="149"/>
      <c r="Y2058" s="149"/>
      <c r="Z2058" s="149"/>
      <c r="AA2058" s="149"/>
      <c r="AB2058" s="149"/>
      <c r="AC2058" s="149"/>
      <c r="AD2058" s="149"/>
      <c r="AE2058" s="149"/>
      <c r="AF2058" s="149"/>
      <c r="AG2058" s="149"/>
      <c r="AH2058" s="149"/>
      <c r="AI2058" s="149"/>
      <c r="AJ2058" s="149"/>
      <c r="AK2058" s="149"/>
      <c r="AL2058" s="149"/>
      <c r="AM2058" s="149"/>
      <c r="AN2058" s="149"/>
      <c r="AO2058" s="149"/>
      <c r="AP2058" s="149"/>
      <c r="AQ2058" s="149"/>
      <c r="AR2058" s="149"/>
      <c r="AS2058" s="149"/>
      <c r="AT2058" s="149"/>
      <c r="AU2058" s="149"/>
      <c r="AV2058" s="149"/>
      <c r="AW2058" s="149"/>
      <c r="AX2058" s="149"/>
      <c r="AY2058" s="149"/>
      <c r="AZ2058" s="149"/>
      <c r="BA2058" s="149"/>
      <c r="BB2058" s="149"/>
      <c r="BC2058" s="149"/>
      <c r="BD2058" s="149"/>
      <c r="BE2058" s="149"/>
      <c r="BF2058" s="149"/>
      <c r="BG2058" s="149"/>
      <c r="BH2058" s="149"/>
      <c r="BI2058" s="149"/>
      <c r="BJ2058" s="149"/>
      <c r="BK2058" s="149"/>
      <c r="BL2058" s="149"/>
      <c r="BM2058" s="149"/>
      <c r="BN2058" s="149"/>
      <c r="BO2058" s="149"/>
      <c r="BP2058" s="149"/>
      <c r="BQ2058" s="149"/>
      <c r="BR2058" s="149"/>
      <c r="BS2058" s="149"/>
      <c r="BT2058" s="149"/>
      <c r="BU2058" s="149"/>
      <c r="BV2058" s="149"/>
      <c r="BW2058" s="149"/>
      <c r="BX2058" s="149"/>
      <c r="BY2058" s="149"/>
      <c r="BZ2058" s="149"/>
      <c r="CA2058" s="149"/>
      <c r="CB2058" s="149"/>
      <c r="CC2058" s="149"/>
      <c r="CD2058" s="149"/>
      <c r="CE2058" s="149"/>
      <c r="CF2058" s="149"/>
      <c r="CG2058" s="149"/>
      <c r="CH2058" s="149"/>
      <c r="CI2058" s="149"/>
      <c r="CJ2058" s="149"/>
      <c r="CK2058" s="149"/>
      <c r="CL2058" s="149"/>
    </row>
    <row r="2059" spans="2:90" x14ac:dyDescent="0.4">
      <c r="B2059" s="122"/>
      <c r="D2059" t="s">
        <v>761</v>
      </c>
      <c r="E2059" s="8" t="str">
        <f t="shared" si="2369"/>
        <v>2059 FAPPER-S</v>
      </c>
      <c r="S2059" s="72"/>
      <c r="T2059" s="72"/>
      <c r="U2059" s="72"/>
      <c r="V2059" s="72"/>
      <c r="W2059" s="72"/>
      <c r="X2059" s="72"/>
      <c r="Y2059" s="72"/>
      <c r="Z2059" s="72"/>
      <c r="AA2059" s="72"/>
      <c r="AB2059" s="72"/>
      <c r="AC2059" s="72"/>
      <c r="AD2059" s="72"/>
      <c r="AE2059" s="72"/>
      <c r="AF2059" s="72"/>
      <c r="AG2059" s="72"/>
      <c r="AH2059" s="72"/>
      <c r="AI2059" s="72"/>
      <c r="AJ2059" s="72"/>
      <c r="AK2059" s="72"/>
      <c r="AL2059" s="72"/>
      <c r="AM2059" s="72"/>
      <c r="AN2059" s="72"/>
      <c r="AO2059" s="72"/>
      <c r="AP2059" s="72"/>
      <c r="AQ2059" s="72"/>
      <c r="AR2059" s="72"/>
      <c r="AS2059" s="72"/>
      <c r="AT2059" s="72"/>
      <c r="AU2059" s="72"/>
      <c r="AV2059" s="72"/>
      <c r="AW2059" s="72"/>
      <c r="AX2059" s="72"/>
      <c r="AY2059" s="72"/>
      <c r="AZ2059" s="72"/>
      <c r="BA2059" s="72"/>
      <c r="BB2059" s="72"/>
      <c r="BC2059" s="72"/>
      <c r="BD2059" s="72"/>
      <c r="BE2059" s="72"/>
      <c r="BF2059" s="72"/>
      <c r="BG2059" s="72"/>
      <c r="BH2059" s="72"/>
      <c r="BI2059" s="72"/>
      <c r="BJ2059" s="72"/>
      <c r="BK2059" s="72"/>
      <c r="BL2059" s="72"/>
      <c r="BM2059" s="72"/>
      <c r="BN2059" s="72"/>
      <c r="BO2059" s="72"/>
      <c r="BP2059" s="72"/>
      <c r="BQ2059" s="72"/>
      <c r="BR2059" s="72"/>
      <c r="BS2059" s="72"/>
      <c r="BT2059" s="72"/>
      <c r="BU2059" s="72"/>
      <c r="BV2059" s="72"/>
      <c r="BW2059" s="72"/>
      <c r="BX2059" s="72"/>
      <c r="BY2059" s="72"/>
      <c r="BZ2059" s="72"/>
      <c r="CA2059" s="72"/>
      <c r="CB2059" s="72"/>
      <c r="CC2059" s="72"/>
      <c r="CD2059" s="72"/>
      <c r="CE2059" s="72"/>
      <c r="CF2059" s="72"/>
      <c r="CG2059" s="72"/>
      <c r="CH2059" s="72"/>
      <c r="CI2059" s="72"/>
      <c r="CJ2059" s="72"/>
      <c r="CK2059" s="72"/>
      <c r="CL2059" s="72"/>
    </row>
    <row r="2060" spans="2:90" x14ac:dyDescent="0.4">
      <c r="B2060" s="95" t="s">
        <v>205</v>
      </c>
      <c r="D2060" t="s">
        <v>761</v>
      </c>
      <c r="E2060" s="8" t="str">
        <f t="shared" si="2369"/>
        <v>2060 FAPPER-S</v>
      </c>
      <c r="H2060" s="12"/>
      <c r="S2060" s="72"/>
      <c r="T2060" s="72"/>
      <c r="U2060" s="72"/>
      <c r="V2060" s="72"/>
      <c r="W2060" s="72"/>
      <c r="X2060" s="72"/>
      <c r="Y2060" s="72"/>
      <c r="Z2060" s="72"/>
      <c r="AA2060" s="72"/>
      <c r="AB2060" s="72"/>
      <c r="AC2060" s="72"/>
      <c r="AD2060" s="72"/>
      <c r="AE2060" s="72"/>
      <c r="AF2060" s="72"/>
      <c r="AG2060" s="72"/>
      <c r="AH2060" s="72"/>
      <c r="AI2060" s="72"/>
      <c r="AJ2060" s="72"/>
      <c r="AK2060" s="72"/>
      <c r="AL2060" s="72"/>
      <c r="AM2060" s="72"/>
      <c r="AN2060" s="72"/>
      <c r="AO2060" s="72"/>
      <c r="AP2060" s="72"/>
      <c r="AQ2060" s="72"/>
      <c r="AR2060" s="72"/>
      <c r="AS2060" s="72"/>
      <c r="AT2060" s="72"/>
      <c r="AU2060" s="72"/>
      <c r="AV2060" s="72"/>
      <c r="AW2060" s="72"/>
      <c r="AX2060" s="72"/>
      <c r="AY2060" s="72"/>
      <c r="AZ2060" s="72"/>
      <c r="BA2060" s="72"/>
      <c r="BB2060" s="72"/>
      <c r="BC2060" s="72"/>
      <c r="BD2060" s="72"/>
      <c r="BE2060" s="72"/>
      <c r="BF2060" s="72"/>
      <c r="BG2060" s="72"/>
      <c r="BH2060" s="72"/>
      <c r="BI2060" s="72"/>
      <c r="BJ2060" s="72"/>
      <c r="BK2060" s="72"/>
      <c r="BL2060" s="72"/>
      <c r="BM2060" s="72"/>
      <c r="BN2060" s="72"/>
      <c r="BO2060" s="72"/>
      <c r="BP2060" s="72"/>
      <c r="BQ2060" s="72"/>
      <c r="BR2060" s="72"/>
      <c r="BS2060" s="72"/>
      <c r="BT2060" s="72"/>
      <c r="BU2060" s="72"/>
      <c r="BV2060" s="72"/>
      <c r="BW2060" s="72"/>
      <c r="BX2060" s="72"/>
      <c r="BY2060" s="72"/>
      <c r="BZ2060" s="72"/>
      <c r="CA2060" s="72"/>
      <c r="CB2060" s="72"/>
      <c r="CC2060" s="72"/>
      <c r="CD2060" s="72"/>
      <c r="CE2060" s="72"/>
      <c r="CF2060" s="72"/>
      <c r="CG2060" s="72"/>
      <c r="CH2060" s="72"/>
      <c r="CI2060" s="72"/>
      <c r="CJ2060" s="72"/>
      <c r="CK2060" s="72"/>
      <c r="CL2060" s="72"/>
    </row>
    <row r="2061" spans="2:90" x14ac:dyDescent="0.4">
      <c r="B2061" s="154" t="str">
        <f>"Gross PP&amp;E - "&amp;SUBSTITUTE(B2046,":","")</f>
        <v>Gross PP&amp;E - Revenue driven PP&amp;E</v>
      </c>
      <c r="D2061" t="s">
        <v>761</v>
      </c>
      <c r="E2061" s="8" t="str">
        <f t="shared" ref="E2061:E2062" si="2429">ROW()&amp;" "&amp;D2061</f>
        <v>2061 FAPPER-S</v>
      </c>
      <c r="I2061" s="80">
        <f>I2058</f>
        <v>100</v>
      </c>
      <c r="J2061" s="80"/>
      <c r="K2061" s="24">
        <f t="shared" ref="K2061:P2063" ca="1" si="2430">SUMIF($4:$4,K$2,2061:2061)</f>
        <v>220</v>
      </c>
      <c r="L2061" s="24">
        <f t="shared" ca="1" si="2430"/>
        <v>340</v>
      </c>
      <c r="M2061" s="24">
        <f t="shared" ca="1" si="2430"/>
        <v>460</v>
      </c>
      <c r="N2061" s="24">
        <f t="shared" ca="1" si="2430"/>
        <v>580</v>
      </c>
      <c r="O2061" s="24">
        <f t="shared" ca="1" si="2430"/>
        <v>700</v>
      </c>
      <c r="P2061" s="24">
        <f t="shared" ca="1" si="2430"/>
        <v>820</v>
      </c>
      <c r="R2061" s="24">
        <f>$I2061</f>
        <v>100</v>
      </c>
      <c r="S2061" s="80">
        <f t="shared" ref="S2061:AX2061" ca="1" si="2431">-S2053+R2061</f>
        <v>110</v>
      </c>
      <c r="T2061" s="80">
        <f t="shared" ca="1" si="2431"/>
        <v>120</v>
      </c>
      <c r="U2061" s="80">
        <f t="shared" ca="1" si="2431"/>
        <v>130</v>
      </c>
      <c r="V2061" s="80">
        <f t="shared" ca="1" si="2431"/>
        <v>140</v>
      </c>
      <c r="W2061" s="80">
        <f t="shared" ca="1" si="2431"/>
        <v>150</v>
      </c>
      <c r="X2061" s="80">
        <f t="shared" ca="1" si="2431"/>
        <v>160</v>
      </c>
      <c r="Y2061" s="80">
        <f t="shared" ca="1" si="2431"/>
        <v>170</v>
      </c>
      <c r="Z2061" s="80">
        <f t="shared" ca="1" si="2431"/>
        <v>180</v>
      </c>
      <c r="AA2061" s="80">
        <f t="shared" ca="1" si="2431"/>
        <v>190</v>
      </c>
      <c r="AB2061" s="80">
        <f t="shared" ca="1" si="2431"/>
        <v>200</v>
      </c>
      <c r="AC2061" s="80">
        <f t="shared" ca="1" si="2431"/>
        <v>210</v>
      </c>
      <c r="AD2061" s="80">
        <f t="shared" ca="1" si="2431"/>
        <v>220</v>
      </c>
      <c r="AE2061" s="80">
        <f t="shared" ca="1" si="2431"/>
        <v>230</v>
      </c>
      <c r="AF2061" s="80">
        <f t="shared" ca="1" si="2431"/>
        <v>240</v>
      </c>
      <c r="AG2061" s="80">
        <f t="shared" ca="1" si="2431"/>
        <v>250</v>
      </c>
      <c r="AH2061" s="80">
        <f t="shared" ca="1" si="2431"/>
        <v>260</v>
      </c>
      <c r="AI2061" s="80">
        <f t="shared" ca="1" si="2431"/>
        <v>270</v>
      </c>
      <c r="AJ2061" s="80">
        <f t="shared" ca="1" si="2431"/>
        <v>280</v>
      </c>
      <c r="AK2061" s="80">
        <f t="shared" ca="1" si="2431"/>
        <v>290</v>
      </c>
      <c r="AL2061" s="80">
        <f t="shared" ca="1" si="2431"/>
        <v>300</v>
      </c>
      <c r="AM2061" s="80">
        <f t="shared" ca="1" si="2431"/>
        <v>310</v>
      </c>
      <c r="AN2061" s="80">
        <f t="shared" ca="1" si="2431"/>
        <v>320</v>
      </c>
      <c r="AO2061" s="80">
        <f t="shared" ca="1" si="2431"/>
        <v>330</v>
      </c>
      <c r="AP2061" s="80">
        <f t="shared" ca="1" si="2431"/>
        <v>340</v>
      </c>
      <c r="AQ2061" s="80">
        <f t="shared" ca="1" si="2431"/>
        <v>350</v>
      </c>
      <c r="AR2061" s="80">
        <f t="shared" ca="1" si="2431"/>
        <v>360</v>
      </c>
      <c r="AS2061" s="80">
        <f t="shared" ca="1" si="2431"/>
        <v>370</v>
      </c>
      <c r="AT2061" s="80">
        <f t="shared" ca="1" si="2431"/>
        <v>380</v>
      </c>
      <c r="AU2061" s="80">
        <f t="shared" ca="1" si="2431"/>
        <v>390</v>
      </c>
      <c r="AV2061" s="80">
        <f t="shared" ca="1" si="2431"/>
        <v>400</v>
      </c>
      <c r="AW2061" s="80">
        <f t="shared" ca="1" si="2431"/>
        <v>410</v>
      </c>
      <c r="AX2061" s="80">
        <f t="shared" ca="1" si="2431"/>
        <v>420</v>
      </c>
      <c r="AY2061" s="80">
        <f t="shared" ref="AY2061:CD2061" ca="1" si="2432">-AY2053+AX2061</f>
        <v>430</v>
      </c>
      <c r="AZ2061" s="80">
        <f t="shared" ca="1" si="2432"/>
        <v>440</v>
      </c>
      <c r="BA2061" s="80">
        <f t="shared" ca="1" si="2432"/>
        <v>450</v>
      </c>
      <c r="BB2061" s="80">
        <f t="shared" ca="1" si="2432"/>
        <v>460</v>
      </c>
      <c r="BC2061" s="80">
        <f t="shared" ca="1" si="2432"/>
        <v>470</v>
      </c>
      <c r="BD2061" s="80">
        <f t="shared" ca="1" si="2432"/>
        <v>480</v>
      </c>
      <c r="BE2061" s="80">
        <f t="shared" ca="1" si="2432"/>
        <v>490</v>
      </c>
      <c r="BF2061" s="80">
        <f t="shared" ca="1" si="2432"/>
        <v>500</v>
      </c>
      <c r="BG2061" s="80">
        <f t="shared" ca="1" si="2432"/>
        <v>510</v>
      </c>
      <c r="BH2061" s="80">
        <f t="shared" ca="1" si="2432"/>
        <v>520</v>
      </c>
      <c r="BI2061" s="80">
        <f t="shared" ca="1" si="2432"/>
        <v>530</v>
      </c>
      <c r="BJ2061" s="80">
        <f t="shared" ca="1" si="2432"/>
        <v>540</v>
      </c>
      <c r="BK2061" s="80">
        <f t="shared" ca="1" si="2432"/>
        <v>550</v>
      </c>
      <c r="BL2061" s="80">
        <f t="shared" ca="1" si="2432"/>
        <v>560</v>
      </c>
      <c r="BM2061" s="80">
        <f t="shared" ca="1" si="2432"/>
        <v>570</v>
      </c>
      <c r="BN2061" s="80">
        <f t="shared" ca="1" si="2432"/>
        <v>580</v>
      </c>
      <c r="BO2061" s="80">
        <f t="shared" ca="1" si="2432"/>
        <v>590</v>
      </c>
      <c r="BP2061" s="80">
        <f t="shared" ca="1" si="2432"/>
        <v>600</v>
      </c>
      <c r="BQ2061" s="80">
        <f t="shared" ca="1" si="2432"/>
        <v>610</v>
      </c>
      <c r="BR2061" s="80">
        <f t="shared" ca="1" si="2432"/>
        <v>620</v>
      </c>
      <c r="BS2061" s="80">
        <f t="shared" ca="1" si="2432"/>
        <v>630</v>
      </c>
      <c r="BT2061" s="80">
        <f t="shared" ca="1" si="2432"/>
        <v>640</v>
      </c>
      <c r="BU2061" s="80">
        <f t="shared" ca="1" si="2432"/>
        <v>650</v>
      </c>
      <c r="BV2061" s="80">
        <f t="shared" ca="1" si="2432"/>
        <v>660</v>
      </c>
      <c r="BW2061" s="80">
        <f t="shared" ca="1" si="2432"/>
        <v>670</v>
      </c>
      <c r="BX2061" s="80">
        <f t="shared" ca="1" si="2432"/>
        <v>680</v>
      </c>
      <c r="BY2061" s="80">
        <f t="shared" ca="1" si="2432"/>
        <v>690</v>
      </c>
      <c r="BZ2061" s="80">
        <f t="shared" ca="1" si="2432"/>
        <v>700</v>
      </c>
      <c r="CA2061" s="80">
        <f t="shared" ca="1" si="2432"/>
        <v>710</v>
      </c>
      <c r="CB2061" s="80">
        <f t="shared" ca="1" si="2432"/>
        <v>720</v>
      </c>
      <c r="CC2061" s="80">
        <f t="shared" ca="1" si="2432"/>
        <v>730</v>
      </c>
      <c r="CD2061" s="80">
        <f t="shared" ca="1" si="2432"/>
        <v>740</v>
      </c>
      <c r="CE2061" s="80">
        <f t="shared" ref="CE2061:CL2061" ca="1" si="2433">-CE2053+CD2061</f>
        <v>750</v>
      </c>
      <c r="CF2061" s="80">
        <f t="shared" ca="1" si="2433"/>
        <v>760</v>
      </c>
      <c r="CG2061" s="80">
        <f t="shared" ca="1" si="2433"/>
        <v>770</v>
      </c>
      <c r="CH2061" s="80">
        <f t="shared" ca="1" si="2433"/>
        <v>780</v>
      </c>
      <c r="CI2061" s="80">
        <f t="shared" ca="1" si="2433"/>
        <v>790</v>
      </c>
      <c r="CJ2061" s="80">
        <f t="shared" ca="1" si="2433"/>
        <v>800</v>
      </c>
      <c r="CK2061" s="80">
        <f t="shared" ca="1" si="2433"/>
        <v>810</v>
      </c>
      <c r="CL2061" s="80">
        <f t="shared" ca="1" si="2433"/>
        <v>820</v>
      </c>
    </row>
    <row r="2062" spans="2:90" x14ac:dyDescent="0.4">
      <c r="B2062" s="154" t="str">
        <f>"Accumulated depreciation - "&amp;SUBSTITUTE(B2046,":","")</f>
        <v>Accumulated depreciation - Revenue driven PP&amp;E</v>
      </c>
      <c r="D2062" t="s">
        <v>761</v>
      </c>
      <c r="E2062" s="8" t="str">
        <f t="shared" si="2429"/>
        <v>2062 FAPPER-S</v>
      </c>
      <c r="I2062" s="81">
        <f>-H2049/H2048*I2061</f>
        <v>-20</v>
      </c>
      <c r="J2062" s="237"/>
      <c r="K2062" s="37" t="e">
        <f t="shared" ca="1" si="2430"/>
        <v>#REF!</v>
      </c>
      <c r="L2062" s="37" t="e">
        <f t="shared" ca="1" si="2430"/>
        <v>#REF!</v>
      </c>
      <c r="M2062" s="37" t="e">
        <f t="shared" ca="1" si="2430"/>
        <v>#REF!</v>
      </c>
      <c r="N2062" s="37" t="e">
        <f t="shared" ca="1" si="2430"/>
        <v>#REF!</v>
      </c>
      <c r="O2062" s="37" t="e">
        <f t="shared" ca="1" si="2430"/>
        <v>#REF!</v>
      </c>
      <c r="P2062" s="37" t="e">
        <f t="shared" ca="1" si="2430"/>
        <v>#REF!</v>
      </c>
      <c r="R2062" s="37">
        <f>$I2062</f>
        <v>-20</v>
      </c>
      <c r="S2062" s="81" t="e">
        <f t="shared" ref="S2062:AX2062" ca="1" si="2434">R2062+S2056</f>
        <v>#REF!</v>
      </c>
      <c r="T2062" s="81" t="e">
        <f t="shared" ca="1" si="2434"/>
        <v>#REF!</v>
      </c>
      <c r="U2062" s="81" t="e">
        <f t="shared" ca="1" si="2434"/>
        <v>#REF!</v>
      </c>
      <c r="V2062" s="81" t="e">
        <f t="shared" ca="1" si="2434"/>
        <v>#REF!</v>
      </c>
      <c r="W2062" s="81" t="e">
        <f t="shared" ca="1" si="2434"/>
        <v>#REF!</v>
      </c>
      <c r="X2062" s="81" t="e">
        <f t="shared" ca="1" si="2434"/>
        <v>#REF!</v>
      </c>
      <c r="Y2062" s="81" t="e">
        <f t="shared" ca="1" si="2434"/>
        <v>#REF!</v>
      </c>
      <c r="Z2062" s="81" t="e">
        <f t="shared" ca="1" si="2434"/>
        <v>#REF!</v>
      </c>
      <c r="AA2062" s="81" t="e">
        <f t="shared" ca="1" si="2434"/>
        <v>#REF!</v>
      </c>
      <c r="AB2062" s="81" t="e">
        <f t="shared" ca="1" si="2434"/>
        <v>#REF!</v>
      </c>
      <c r="AC2062" s="81" t="e">
        <f t="shared" ca="1" si="2434"/>
        <v>#REF!</v>
      </c>
      <c r="AD2062" s="81" t="e">
        <f t="shared" ca="1" si="2434"/>
        <v>#REF!</v>
      </c>
      <c r="AE2062" s="81" t="e">
        <f t="shared" ca="1" si="2434"/>
        <v>#REF!</v>
      </c>
      <c r="AF2062" s="81" t="e">
        <f t="shared" ca="1" si="2434"/>
        <v>#REF!</v>
      </c>
      <c r="AG2062" s="81" t="e">
        <f t="shared" ca="1" si="2434"/>
        <v>#REF!</v>
      </c>
      <c r="AH2062" s="81" t="e">
        <f t="shared" ca="1" si="2434"/>
        <v>#REF!</v>
      </c>
      <c r="AI2062" s="81" t="e">
        <f t="shared" ca="1" si="2434"/>
        <v>#REF!</v>
      </c>
      <c r="AJ2062" s="81" t="e">
        <f t="shared" ca="1" si="2434"/>
        <v>#REF!</v>
      </c>
      <c r="AK2062" s="81" t="e">
        <f t="shared" ca="1" si="2434"/>
        <v>#REF!</v>
      </c>
      <c r="AL2062" s="81" t="e">
        <f t="shared" ca="1" si="2434"/>
        <v>#REF!</v>
      </c>
      <c r="AM2062" s="81" t="e">
        <f t="shared" ca="1" si="2434"/>
        <v>#REF!</v>
      </c>
      <c r="AN2062" s="81" t="e">
        <f t="shared" ca="1" si="2434"/>
        <v>#REF!</v>
      </c>
      <c r="AO2062" s="81" t="e">
        <f t="shared" ca="1" si="2434"/>
        <v>#REF!</v>
      </c>
      <c r="AP2062" s="81" t="e">
        <f t="shared" ca="1" si="2434"/>
        <v>#REF!</v>
      </c>
      <c r="AQ2062" s="81" t="e">
        <f t="shared" ca="1" si="2434"/>
        <v>#REF!</v>
      </c>
      <c r="AR2062" s="81" t="e">
        <f t="shared" ca="1" si="2434"/>
        <v>#REF!</v>
      </c>
      <c r="AS2062" s="81" t="e">
        <f t="shared" ca="1" si="2434"/>
        <v>#REF!</v>
      </c>
      <c r="AT2062" s="81" t="e">
        <f t="shared" ca="1" si="2434"/>
        <v>#REF!</v>
      </c>
      <c r="AU2062" s="81" t="e">
        <f t="shared" ca="1" si="2434"/>
        <v>#REF!</v>
      </c>
      <c r="AV2062" s="81" t="e">
        <f t="shared" ca="1" si="2434"/>
        <v>#REF!</v>
      </c>
      <c r="AW2062" s="81" t="e">
        <f t="shared" ca="1" si="2434"/>
        <v>#REF!</v>
      </c>
      <c r="AX2062" s="81" t="e">
        <f t="shared" ca="1" si="2434"/>
        <v>#REF!</v>
      </c>
      <c r="AY2062" s="81" t="e">
        <f t="shared" ref="AY2062:CD2062" ca="1" si="2435">AX2062+AY2056</f>
        <v>#REF!</v>
      </c>
      <c r="AZ2062" s="81" t="e">
        <f t="shared" ca="1" si="2435"/>
        <v>#REF!</v>
      </c>
      <c r="BA2062" s="81" t="e">
        <f t="shared" ca="1" si="2435"/>
        <v>#REF!</v>
      </c>
      <c r="BB2062" s="81" t="e">
        <f t="shared" ca="1" si="2435"/>
        <v>#REF!</v>
      </c>
      <c r="BC2062" s="81" t="e">
        <f t="shared" ca="1" si="2435"/>
        <v>#REF!</v>
      </c>
      <c r="BD2062" s="81" t="e">
        <f t="shared" ca="1" si="2435"/>
        <v>#REF!</v>
      </c>
      <c r="BE2062" s="81" t="e">
        <f t="shared" ca="1" si="2435"/>
        <v>#REF!</v>
      </c>
      <c r="BF2062" s="81" t="e">
        <f t="shared" ca="1" si="2435"/>
        <v>#REF!</v>
      </c>
      <c r="BG2062" s="81" t="e">
        <f t="shared" ca="1" si="2435"/>
        <v>#REF!</v>
      </c>
      <c r="BH2062" s="81" t="e">
        <f t="shared" ca="1" si="2435"/>
        <v>#REF!</v>
      </c>
      <c r="BI2062" s="81" t="e">
        <f t="shared" ca="1" si="2435"/>
        <v>#REF!</v>
      </c>
      <c r="BJ2062" s="81" t="e">
        <f t="shared" ca="1" si="2435"/>
        <v>#REF!</v>
      </c>
      <c r="BK2062" s="81" t="e">
        <f t="shared" ca="1" si="2435"/>
        <v>#REF!</v>
      </c>
      <c r="BL2062" s="81" t="e">
        <f t="shared" ca="1" si="2435"/>
        <v>#REF!</v>
      </c>
      <c r="BM2062" s="81" t="e">
        <f t="shared" ca="1" si="2435"/>
        <v>#REF!</v>
      </c>
      <c r="BN2062" s="81" t="e">
        <f t="shared" ca="1" si="2435"/>
        <v>#REF!</v>
      </c>
      <c r="BO2062" s="81" t="e">
        <f t="shared" ca="1" si="2435"/>
        <v>#REF!</v>
      </c>
      <c r="BP2062" s="81" t="e">
        <f t="shared" ca="1" si="2435"/>
        <v>#REF!</v>
      </c>
      <c r="BQ2062" s="81" t="e">
        <f t="shared" ca="1" si="2435"/>
        <v>#REF!</v>
      </c>
      <c r="BR2062" s="81" t="e">
        <f t="shared" ca="1" si="2435"/>
        <v>#REF!</v>
      </c>
      <c r="BS2062" s="81" t="e">
        <f t="shared" ca="1" si="2435"/>
        <v>#REF!</v>
      </c>
      <c r="BT2062" s="81" t="e">
        <f t="shared" ca="1" si="2435"/>
        <v>#REF!</v>
      </c>
      <c r="BU2062" s="81" t="e">
        <f t="shared" ca="1" si="2435"/>
        <v>#REF!</v>
      </c>
      <c r="BV2062" s="81" t="e">
        <f t="shared" ca="1" si="2435"/>
        <v>#REF!</v>
      </c>
      <c r="BW2062" s="81" t="e">
        <f t="shared" ca="1" si="2435"/>
        <v>#REF!</v>
      </c>
      <c r="BX2062" s="81" t="e">
        <f t="shared" ca="1" si="2435"/>
        <v>#REF!</v>
      </c>
      <c r="BY2062" s="81" t="e">
        <f t="shared" ca="1" si="2435"/>
        <v>#REF!</v>
      </c>
      <c r="BZ2062" s="81" t="e">
        <f t="shared" ca="1" si="2435"/>
        <v>#REF!</v>
      </c>
      <c r="CA2062" s="81" t="e">
        <f t="shared" ca="1" si="2435"/>
        <v>#REF!</v>
      </c>
      <c r="CB2062" s="81" t="e">
        <f t="shared" ca="1" si="2435"/>
        <v>#REF!</v>
      </c>
      <c r="CC2062" s="81" t="e">
        <f t="shared" ca="1" si="2435"/>
        <v>#REF!</v>
      </c>
      <c r="CD2062" s="81" t="e">
        <f t="shared" ca="1" si="2435"/>
        <v>#REF!</v>
      </c>
      <c r="CE2062" s="81" t="e">
        <f t="shared" ref="CE2062:CL2062" ca="1" si="2436">CD2062+CE2056</f>
        <v>#REF!</v>
      </c>
      <c r="CF2062" s="81" t="e">
        <f t="shared" ca="1" si="2436"/>
        <v>#REF!</v>
      </c>
      <c r="CG2062" s="81" t="e">
        <f t="shared" ca="1" si="2436"/>
        <v>#REF!</v>
      </c>
      <c r="CH2062" s="81" t="e">
        <f t="shared" ca="1" si="2436"/>
        <v>#REF!</v>
      </c>
      <c r="CI2062" s="81" t="e">
        <f t="shared" ca="1" si="2436"/>
        <v>#REF!</v>
      </c>
      <c r="CJ2062" s="81" t="e">
        <f t="shared" ca="1" si="2436"/>
        <v>#REF!</v>
      </c>
      <c r="CK2062" s="81" t="e">
        <f t="shared" ca="1" si="2436"/>
        <v>#REF!</v>
      </c>
      <c r="CL2062" s="81" t="e">
        <f t="shared" ca="1" si="2436"/>
        <v>#REF!</v>
      </c>
    </row>
    <row r="2063" spans="2:90" x14ac:dyDescent="0.4">
      <c r="B2063" s="123" t="str">
        <f>"Net PP&amp;E - "&amp;SUBSTITUTE(B2046,":","")</f>
        <v>Net PP&amp;E - Revenue driven PP&amp;E</v>
      </c>
      <c r="C2063" t="s">
        <v>240</v>
      </c>
      <c r="D2063" t="s">
        <v>761</v>
      </c>
      <c r="E2063" s="8" t="str">
        <f t="shared" si="2369"/>
        <v>2063 FAPPER-S</v>
      </c>
      <c r="H2063" s="27"/>
      <c r="I2063" s="77">
        <f>SUM(I2061:I2062)</f>
        <v>80</v>
      </c>
      <c r="J2063" s="77"/>
      <c r="K2063" s="33" t="e">
        <f t="shared" ca="1" si="2430"/>
        <v>#REF!</v>
      </c>
      <c r="L2063" s="33" t="e">
        <f t="shared" ca="1" si="2430"/>
        <v>#REF!</v>
      </c>
      <c r="M2063" s="33" t="e">
        <f t="shared" ca="1" si="2430"/>
        <v>#REF!</v>
      </c>
      <c r="N2063" s="33" t="e">
        <f t="shared" ca="1" si="2430"/>
        <v>#REF!</v>
      </c>
      <c r="O2063" s="33" t="e">
        <f t="shared" ca="1" si="2430"/>
        <v>#REF!</v>
      </c>
      <c r="P2063" s="33" t="e">
        <f t="shared" ca="1" si="2430"/>
        <v>#REF!</v>
      </c>
      <c r="Q2063" s="33"/>
      <c r="R2063" s="33">
        <f>$I2063</f>
        <v>80</v>
      </c>
      <c r="S2063" s="77" t="e">
        <f t="shared" ref="S2063" ca="1" si="2437">SUM(S2061:S2062)</f>
        <v>#REF!</v>
      </c>
      <c r="T2063" s="77" t="e">
        <f t="shared" ref="T2063:AX2063" ca="1" si="2438">SUM(T2061:T2062)</f>
        <v>#REF!</v>
      </c>
      <c r="U2063" s="77" t="e">
        <f t="shared" ca="1" si="2438"/>
        <v>#REF!</v>
      </c>
      <c r="V2063" s="77" t="e">
        <f t="shared" ca="1" si="2438"/>
        <v>#REF!</v>
      </c>
      <c r="W2063" s="77" t="e">
        <f t="shared" ca="1" si="2438"/>
        <v>#REF!</v>
      </c>
      <c r="X2063" s="77" t="e">
        <f t="shared" ca="1" si="2438"/>
        <v>#REF!</v>
      </c>
      <c r="Y2063" s="77" t="e">
        <f t="shared" ca="1" si="2438"/>
        <v>#REF!</v>
      </c>
      <c r="Z2063" s="77" t="e">
        <f t="shared" ca="1" si="2438"/>
        <v>#REF!</v>
      </c>
      <c r="AA2063" s="77" t="e">
        <f t="shared" ca="1" si="2438"/>
        <v>#REF!</v>
      </c>
      <c r="AB2063" s="77" t="e">
        <f t="shared" ca="1" si="2438"/>
        <v>#REF!</v>
      </c>
      <c r="AC2063" s="77" t="e">
        <f t="shared" ca="1" si="2438"/>
        <v>#REF!</v>
      </c>
      <c r="AD2063" s="77" t="e">
        <f t="shared" ca="1" si="2438"/>
        <v>#REF!</v>
      </c>
      <c r="AE2063" s="77" t="e">
        <f t="shared" ca="1" si="2438"/>
        <v>#REF!</v>
      </c>
      <c r="AF2063" s="77" t="e">
        <f t="shared" ca="1" si="2438"/>
        <v>#REF!</v>
      </c>
      <c r="AG2063" s="77" t="e">
        <f t="shared" ca="1" si="2438"/>
        <v>#REF!</v>
      </c>
      <c r="AH2063" s="77" t="e">
        <f t="shared" ca="1" si="2438"/>
        <v>#REF!</v>
      </c>
      <c r="AI2063" s="77" t="e">
        <f t="shared" ca="1" si="2438"/>
        <v>#REF!</v>
      </c>
      <c r="AJ2063" s="77" t="e">
        <f t="shared" ca="1" si="2438"/>
        <v>#REF!</v>
      </c>
      <c r="AK2063" s="77" t="e">
        <f t="shared" ca="1" si="2438"/>
        <v>#REF!</v>
      </c>
      <c r="AL2063" s="77" t="e">
        <f t="shared" ca="1" si="2438"/>
        <v>#REF!</v>
      </c>
      <c r="AM2063" s="77" t="e">
        <f t="shared" ca="1" si="2438"/>
        <v>#REF!</v>
      </c>
      <c r="AN2063" s="77" t="e">
        <f t="shared" ca="1" si="2438"/>
        <v>#REF!</v>
      </c>
      <c r="AO2063" s="77" t="e">
        <f t="shared" ca="1" si="2438"/>
        <v>#REF!</v>
      </c>
      <c r="AP2063" s="77" t="e">
        <f t="shared" ca="1" si="2438"/>
        <v>#REF!</v>
      </c>
      <c r="AQ2063" s="77" t="e">
        <f t="shared" ca="1" si="2438"/>
        <v>#REF!</v>
      </c>
      <c r="AR2063" s="77" t="e">
        <f t="shared" ca="1" si="2438"/>
        <v>#REF!</v>
      </c>
      <c r="AS2063" s="77" t="e">
        <f t="shared" ca="1" si="2438"/>
        <v>#REF!</v>
      </c>
      <c r="AT2063" s="77" t="e">
        <f t="shared" ca="1" si="2438"/>
        <v>#REF!</v>
      </c>
      <c r="AU2063" s="77" t="e">
        <f t="shared" ca="1" si="2438"/>
        <v>#REF!</v>
      </c>
      <c r="AV2063" s="77" t="e">
        <f t="shared" ca="1" si="2438"/>
        <v>#REF!</v>
      </c>
      <c r="AW2063" s="77" t="e">
        <f t="shared" ca="1" si="2438"/>
        <v>#REF!</v>
      </c>
      <c r="AX2063" s="77" t="e">
        <f t="shared" ca="1" si="2438"/>
        <v>#REF!</v>
      </c>
      <c r="AY2063" s="77" t="e">
        <f t="shared" ref="AY2063:CD2063" ca="1" si="2439">SUM(AY2061:AY2062)</f>
        <v>#REF!</v>
      </c>
      <c r="AZ2063" s="77" t="e">
        <f t="shared" ca="1" si="2439"/>
        <v>#REF!</v>
      </c>
      <c r="BA2063" s="77" t="e">
        <f t="shared" ca="1" si="2439"/>
        <v>#REF!</v>
      </c>
      <c r="BB2063" s="77" t="e">
        <f t="shared" ca="1" si="2439"/>
        <v>#REF!</v>
      </c>
      <c r="BC2063" s="77" t="e">
        <f t="shared" ca="1" si="2439"/>
        <v>#REF!</v>
      </c>
      <c r="BD2063" s="77" t="e">
        <f t="shared" ca="1" si="2439"/>
        <v>#REF!</v>
      </c>
      <c r="BE2063" s="77" t="e">
        <f t="shared" ca="1" si="2439"/>
        <v>#REF!</v>
      </c>
      <c r="BF2063" s="77" t="e">
        <f t="shared" ca="1" si="2439"/>
        <v>#REF!</v>
      </c>
      <c r="BG2063" s="77" t="e">
        <f t="shared" ca="1" si="2439"/>
        <v>#REF!</v>
      </c>
      <c r="BH2063" s="77" t="e">
        <f t="shared" ca="1" si="2439"/>
        <v>#REF!</v>
      </c>
      <c r="BI2063" s="77" t="e">
        <f t="shared" ca="1" si="2439"/>
        <v>#REF!</v>
      </c>
      <c r="BJ2063" s="77" t="e">
        <f t="shared" ca="1" si="2439"/>
        <v>#REF!</v>
      </c>
      <c r="BK2063" s="77" t="e">
        <f t="shared" ca="1" si="2439"/>
        <v>#REF!</v>
      </c>
      <c r="BL2063" s="77" t="e">
        <f t="shared" ca="1" si="2439"/>
        <v>#REF!</v>
      </c>
      <c r="BM2063" s="77" t="e">
        <f t="shared" ca="1" si="2439"/>
        <v>#REF!</v>
      </c>
      <c r="BN2063" s="77" t="e">
        <f t="shared" ca="1" si="2439"/>
        <v>#REF!</v>
      </c>
      <c r="BO2063" s="77" t="e">
        <f t="shared" ca="1" si="2439"/>
        <v>#REF!</v>
      </c>
      <c r="BP2063" s="77" t="e">
        <f t="shared" ca="1" si="2439"/>
        <v>#REF!</v>
      </c>
      <c r="BQ2063" s="77" t="e">
        <f t="shared" ca="1" si="2439"/>
        <v>#REF!</v>
      </c>
      <c r="BR2063" s="77" t="e">
        <f t="shared" ca="1" si="2439"/>
        <v>#REF!</v>
      </c>
      <c r="BS2063" s="77" t="e">
        <f t="shared" ca="1" si="2439"/>
        <v>#REF!</v>
      </c>
      <c r="BT2063" s="77" t="e">
        <f t="shared" ca="1" si="2439"/>
        <v>#REF!</v>
      </c>
      <c r="BU2063" s="77" t="e">
        <f t="shared" ca="1" si="2439"/>
        <v>#REF!</v>
      </c>
      <c r="BV2063" s="77" t="e">
        <f t="shared" ca="1" si="2439"/>
        <v>#REF!</v>
      </c>
      <c r="BW2063" s="77" t="e">
        <f t="shared" ca="1" si="2439"/>
        <v>#REF!</v>
      </c>
      <c r="BX2063" s="77" t="e">
        <f t="shared" ca="1" si="2439"/>
        <v>#REF!</v>
      </c>
      <c r="BY2063" s="77" t="e">
        <f t="shared" ca="1" si="2439"/>
        <v>#REF!</v>
      </c>
      <c r="BZ2063" s="77" t="e">
        <f t="shared" ca="1" si="2439"/>
        <v>#REF!</v>
      </c>
      <c r="CA2063" s="77" t="e">
        <f t="shared" ca="1" si="2439"/>
        <v>#REF!</v>
      </c>
      <c r="CB2063" s="77" t="e">
        <f t="shared" ca="1" si="2439"/>
        <v>#REF!</v>
      </c>
      <c r="CC2063" s="77" t="e">
        <f t="shared" ca="1" si="2439"/>
        <v>#REF!</v>
      </c>
      <c r="CD2063" s="77" t="e">
        <f t="shared" ca="1" si="2439"/>
        <v>#REF!</v>
      </c>
      <c r="CE2063" s="77" t="e">
        <f t="shared" ref="CE2063:CK2063" ca="1" si="2440">SUM(CE2061:CE2062)</f>
        <v>#REF!</v>
      </c>
      <c r="CF2063" s="77" t="e">
        <f t="shared" ca="1" si="2440"/>
        <v>#REF!</v>
      </c>
      <c r="CG2063" s="77" t="e">
        <f t="shared" ca="1" si="2440"/>
        <v>#REF!</v>
      </c>
      <c r="CH2063" s="77" t="e">
        <f t="shared" ca="1" si="2440"/>
        <v>#REF!</v>
      </c>
      <c r="CI2063" s="77" t="e">
        <f t="shared" ca="1" si="2440"/>
        <v>#REF!</v>
      </c>
      <c r="CJ2063" s="77" t="e">
        <f t="shared" ca="1" si="2440"/>
        <v>#REF!</v>
      </c>
      <c r="CK2063" s="77" t="e">
        <f t="shared" ca="1" si="2440"/>
        <v>#REF!</v>
      </c>
      <c r="CL2063" s="77" t="e">
        <f t="shared" ref="CL2063" ca="1" si="2441">SUM(CL2061:CL2062)</f>
        <v>#REF!</v>
      </c>
    </row>
    <row r="2064" spans="2:90" x14ac:dyDescent="0.4">
      <c r="B2064" s="123"/>
      <c r="D2064" t="s">
        <v>761</v>
      </c>
      <c r="E2064" s="8" t="str">
        <f t="shared" ref="E2064" si="2442">ROW()&amp;" "&amp;D2064</f>
        <v>2064 FAPPER-S</v>
      </c>
      <c r="G2064" t="s">
        <v>244</v>
      </c>
      <c r="H2064" s="27"/>
      <c r="I2064" s="77"/>
      <c r="J2064" s="77"/>
      <c r="K2064" s="33"/>
      <c r="L2064" s="33"/>
      <c r="M2064" s="33"/>
      <c r="N2064" s="33"/>
      <c r="O2064" s="33"/>
      <c r="P2064" s="33"/>
      <c r="R2064" s="33"/>
      <c r="S2064" s="77"/>
      <c r="T2064" s="77"/>
      <c r="U2064" s="77"/>
      <c r="V2064" s="77"/>
      <c r="W2064" s="77"/>
      <c r="X2064" s="77"/>
      <c r="Y2064" s="77"/>
      <c r="Z2064" s="77"/>
      <c r="AA2064" s="77"/>
      <c r="AB2064" s="77"/>
      <c r="AC2064" s="77"/>
      <c r="AD2064" s="77"/>
      <c r="AE2064" s="77"/>
      <c r="AF2064" s="77"/>
      <c r="AG2064" s="77"/>
      <c r="AH2064" s="77"/>
      <c r="AI2064" s="77"/>
      <c r="AJ2064" s="77"/>
      <c r="AK2064" s="77"/>
      <c r="AL2064" s="77"/>
      <c r="AM2064" s="77"/>
      <c r="AN2064" s="77"/>
      <c r="AO2064" s="77"/>
      <c r="AP2064" s="77"/>
      <c r="AQ2064" s="77"/>
      <c r="AR2064" s="77"/>
      <c r="AS2064" s="77"/>
      <c r="AT2064" s="77"/>
      <c r="AU2064" s="77"/>
      <c r="AV2064" s="77"/>
      <c r="AW2064" s="77"/>
      <c r="AX2064" s="77"/>
      <c r="AY2064" s="77"/>
      <c r="AZ2064" s="77"/>
      <c r="BA2064" s="77"/>
      <c r="BB2064" s="77"/>
      <c r="BC2064" s="77"/>
      <c r="BD2064" s="77"/>
      <c r="BE2064" s="77"/>
      <c r="BF2064" s="77"/>
      <c r="BG2064" s="77"/>
      <c r="BH2064" s="77"/>
      <c r="BI2064" s="77"/>
      <c r="BJ2064" s="77"/>
      <c r="BK2064" s="77"/>
      <c r="BL2064" s="77"/>
      <c r="BM2064" s="77"/>
      <c r="BN2064" s="77"/>
      <c r="BO2064" s="77"/>
      <c r="BP2064" s="77"/>
      <c r="BQ2064" s="77"/>
      <c r="BR2064" s="77"/>
      <c r="BS2064" s="77"/>
      <c r="BT2064" s="77"/>
      <c r="BU2064" s="77"/>
      <c r="BV2064" s="77"/>
      <c r="BW2064" s="77"/>
      <c r="BX2064" s="77"/>
      <c r="BY2064" s="77"/>
      <c r="BZ2064" s="77"/>
      <c r="CA2064" s="77"/>
      <c r="CB2064" s="77"/>
      <c r="CC2064" s="77"/>
      <c r="CD2064" s="77"/>
      <c r="CE2064" s="77"/>
      <c r="CF2064" s="77"/>
      <c r="CG2064" s="77"/>
      <c r="CH2064" s="77"/>
      <c r="CI2064" s="77"/>
      <c r="CJ2064" s="77"/>
      <c r="CK2064" s="77"/>
      <c r="CL2064" s="77"/>
    </row>
    <row r="2065" spans="2:90" x14ac:dyDescent="0.4">
      <c r="B2065" s="132" t="str">
        <f>B2038</f>
        <v>(Primary label)</v>
      </c>
      <c r="D2065" t="s">
        <v>761</v>
      </c>
      <c r="E2065" s="8" t="str">
        <f>ROW()&amp;" "&amp;D2065</f>
        <v>2065 FAPPER-S</v>
      </c>
      <c r="G2065" t="s">
        <v>332</v>
      </c>
      <c r="H2065" s="27"/>
      <c r="I2065" s="78"/>
      <c r="J2065" s="78"/>
      <c r="K2065" s="33"/>
      <c r="L2065" s="33"/>
      <c r="M2065" s="33"/>
      <c r="N2065" s="33"/>
      <c r="O2065" s="33"/>
      <c r="P2065" s="33"/>
      <c r="R2065" s="33"/>
      <c r="S2065" s="77"/>
      <c r="T2065" s="77"/>
      <c r="U2065" s="77"/>
      <c r="V2065" s="77"/>
      <c r="W2065" s="77"/>
      <c r="X2065" s="77"/>
      <c r="Y2065" s="77"/>
      <c r="Z2065" s="77"/>
      <c r="AA2065" s="77"/>
      <c r="AB2065" s="77"/>
      <c r="AC2065" s="77"/>
      <c r="AD2065" s="77"/>
      <c r="AE2065" s="77"/>
      <c r="AF2065" s="77"/>
      <c r="AG2065" s="77"/>
      <c r="AH2065" s="77"/>
      <c r="AI2065" s="77"/>
      <c r="AJ2065" s="77"/>
      <c r="AK2065" s="77"/>
      <c r="AL2065" s="77"/>
      <c r="AM2065" s="77"/>
      <c r="AN2065" s="77"/>
      <c r="AO2065" s="77"/>
      <c r="AP2065" s="77"/>
      <c r="AQ2065" s="77"/>
      <c r="AR2065" s="77"/>
      <c r="AS2065" s="77"/>
      <c r="AT2065" s="77"/>
      <c r="AU2065" s="77"/>
      <c r="AV2065" s="77"/>
      <c r="AW2065" s="77"/>
      <c r="AX2065" s="77"/>
      <c r="AY2065" s="77"/>
      <c r="AZ2065" s="77"/>
      <c r="BA2065" s="77"/>
      <c r="BB2065" s="77"/>
      <c r="BC2065" s="77"/>
      <c r="BD2065" s="77"/>
      <c r="BE2065" s="77"/>
      <c r="BF2065" s="77"/>
      <c r="BG2065" s="77"/>
      <c r="BH2065" s="77"/>
      <c r="BI2065" s="77"/>
      <c r="BJ2065" s="77"/>
      <c r="BK2065" s="77"/>
      <c r="BL2065" s="77"/>
      <c r="BM2065" s="77"/>
      <c r="BN2065" s="77"/>
      <c r="BO2065" s="77"/>
      <c r="BP2065" s="77"/>
      <c r="BQ2065" s="77"/>
      <c r="BR2065" s="77"/>
      <c r="BS2065" s="77"/>
      <c r="BT2065" s="77"/>
      <c r="BU2065" s="77"/>
      <c r="BV2065" s="77"/>
      <c r="BW2065" s="77"/>
      <c r="BX2065" s="77"/>
      <c r="BY2065" s="77"/>
      <c r="BZ2065" s="77"/>
      <c r="CA2065" s="77"/>
      <c r="CB2065" s="77"/>
      <c r="CC2065" s="77"/>
      <c r="CD2065" s="77"/>
      <c r="CE2065" s="77"/>
      <c r="CF2065" s="77"/>
      <c r="CG2065" s="77"/>
      <c r="CH2065" s="77"/>
      <c r="CI2065" s="77"/>
      <c r="CJ2065" s="77"/>
      <c r="CK2065" s="77"/>
      <c r="CL2065" s="77"/>
    </row>
    <row r="2066" spans="2:90" x14ac:dyDescent="0.4">
      <c r="B2066" s="132" t="str">
        <f>B2039</f>
        <v>primary unit</v>
      </c>
      <c r="D2066" t="s">
        <v>761</v>
      </c>
      <c r="E2066" s="8" t="str">
        <f>ROW()&amp;" "&amp;D2066</f>
        <v>2066 FAPPER-S</v>
      </c>
      <c r="G2066" t="s">
        <v>332</v>
      </c>
      <c r="H2066" s="27"/>
      <c r="I2066" s="78"/>
      <c r="J2066" s="78"/>
      <c r="K2066" s="33"/>
      <c r="L2066" s="33"/>
      <c r="M2066" s="33"/>
      <c r="N2066" s="33"/>
      <c r="O2066" s="33"/>
      <c r="P2066" s="33"/>
      <c r="R2066" s="33"/>
      <c r="S2066" s="77"/>
      <c r="T2066" s="77"/>
      <c r="U2066" s="77"/>
      <c r="V2066" s="77"/>
      <c r="W2066" s="77"/>
      <c r="X2066" s="77"/>
      <c r="Y2066" s="77"/>
      <c r="Z2066" s="77"/>
      <c r="AA2066" s="77"/>
      <c r="AB2066" s="77"/>
      <c r="AC2066" s="77"/>
      <c r="AD2066" s="77"/>
      <c r="AE2066" s="77"/>
      <c r="AF2066" s="77"/>
      <c r="AG2066" s="77"/>
      <c r="AH2066" s="77"/>
      <c r="AI2066" s="77"/>
      <c r="AJ2066" s="77"/>
      <c r="AK2066" s="77"/>
      <c r="AL2066" s="77"/>
      <c r="AM2066" s="77"/>
      <c r="AN2066" s="77"/>
      <c r="AO2066" s="77"/>
      <c r="AP2066" s="77"/>
      <c r="AQ2066" s="77"/>
      <c r="AR2066" s="77"/>
      <c r="AS2066" s="77"/>
      <c r="AT2066" s="77"/>
      <c r="AU2066" s="77"/>
      <c r="AV2066" s="77"/>
      <c r="AW2066" s="77"/>
      <c r="AX2066" s="77"/>
      <c r="AY2066" s="77"/>
      <c r="AZ2066" s="77"/>
      <c r="BA2066" s="77"/>
      <c r="BB2066" s="77"/>
      <c r="BC2066" s="77"/>
      <c r="BD2066" s="77"/>
      <c r="BE2066" s="77"/>
      <c r="BF2066" s="77"/>
      <c r="BG2066" s="77"/>
      <c r="BH2066" s="77"/>
      <c r="BI2066" s="77"/>
      <c r="BJ2066" s="77"/>
      <c r="BK2066" s="77"/>
      <c r="BL2066" s="77"/>
      <c r="BM2066" s="77"/>
      <c r="BN2066" s="77"/>
      <c r="BO2066" s="77"/>
      <c r="BP2066" s="77"/>
      <c r="BQ2066" s="77"/>
      <c r="BR2066" s="77"/>
      <c r="BS2066" s="77"/>
      <c r="BT2066" s="77"/>
      <c r="BU2066" s="77"/>
      <c r="BV2066" s="77"/>
      <c r="BW2066" s="77"/>
      <c r="BX2066" s="77"/>
      <c r="BY2066" s="77"/>
      <c r="BZ2066" s="77"/>
      <c r="CA2066" s="77"/>
      <c r="CB2066" s="77"/>
      <c r="CC2066" s="77"/>
      <c r="CD2066" s="77"/>
      <c r="CE2066" s="77"/>
      <c r="CF2066" s="77"/>
      <c r="CG2066" s="77"/>
      <c r="CH2066" s="77"/>
      <c r="CI2066" s="77"/>
      <c r="CJ2066" s="77"/>
      <c r="CK2066" s="77"/>
      <c r="CL2066" s="77"/>
    </row>
    <row r="2067" spans="2:90" x14ac:dyDescent="0.4">
      <c r="B2067" s="132" t="str">
        <f>B2040</f>
        <v>Primary revenue driver</v>
      </c>
      <c r="D2067" t="s">
        <v>761</v>
      </c>
      <c r="E2067" s="8" t="str">
        <f>ROW()&amp;" "&amp;D2067</f>
        <v>2067 FAPPER-S</v>
      </c>
      <c r="G2067" t="s">
        <v>332</v>
      </c>
      <c r="K2067" s="53"/>
      <c r="L2067" s="53"/>
      <c r="M2067" s="53"/>
      <c r="N2067" s="53"/>
      <c r="O2067" s="53"/>
      <c r="P2067" s="53"/>
      <c r="R2067" s="24"/>
      <c r="S2067" s="175" t="str">
        <f t="shared" ref="S2067" si="2443">S2040</f>
        <v>S$12</v>
      </c>
      <c r="T2067" s="175" t="str">
        <f t="shared" ref="T2067:AX2067" si="2444">T2040</f>
        <v>T$12</v>
      </c>
      <c r="U2067" s="175" t="str">
        <f t="shared" si="2444"/>
        <v>U$12</v>
      </c>
      <c r="V2067" s="175" t="str">
        <f t="shared" si="2444"/>
        <v>V$12</v>
      </c>
      <c r="W2067" s="175" t="str">
        <f t="shared" si="2444"/>
        <v>W$12</v>
      </c>
      <c r="X2067" s="175" t="str">
        <f t="shared" si="2444"/>
        <v>X$12</v>
      </c>
      <c r="Y2067" s="175" t="str">
        <f t="shared" si="2444"/>
        <v>Y$12</v>
      </c>
      <c r="Z2067" s="175" t="str">
        <f t="shared" si="2444"/>
        <v>Z$12</v>
      </c>
      <c r="AA2067" s="175" t="str">
        <f t="shared" si="2444"/>
        <v>AA$12</v>
      </c>
      <c r="AB2067" s="175" t="str">
        <f t="shared" si="2444"/>
        <v>AB$12</v>
      </c>
      <c r="AC2067" s="175" t="str">
        <f t="shared" si="2444"/>
        <v>AC$12</v>
      </c>
      <c r="AD2067" s="175" t="str">
        <f t="shared" si="2444"/>
        <v>AD$12</v>
      </c>
      <c r="AE2067" s="175" t="str">
        <f t="shared" si="2444"/>
        <v>AE$12</v>
      </c>
      <c r="AF2067" s="175" t="str">
        <f t="shared" si="2444"/>
        <v>AF$12</v>
      </c>
      <c r="AG2067" s="175" t="str">
        <f t="shared" si="2444"/>
        <v>AG$12</v>
      </c>
      <c r="AH2067" s="175" t="str">
        <f t="shared" si="2444"/>
        <v>AH$12</v>
      </c>
      <c r="AI2067" s="175" t="str">
        <f t="shared" si="2444"/>
        <v>AI$12</v>
      </c>
      <c r="AJ2067" s="175" t="str">
        <f t="shared" si="2444"/>
        <v>AJ$12</v>
      </c>
      <c r="AK2067" s="175" t="str">
        <f t="shared" si="2444"/>
        <v>AK$12</v>
      </c>
      <c r="AL2067" s="175" t="str">
        <f t="shared" si="2444"/>
        <v>AL$12</v>
      </c>
      <c r="AM2067" s="175" t="str">
        <f t="shared" si="2444"/>
        <v>AM$12</v>
      </c>
      <c r="AN2067" s="175" t="str">
        <f t="shared" si="2444"/>
        <v>AN$12</v>
      </c>
      <c r="AO2067" s="175" t="str">
        <f t="shared" si="2444"/>
        <v>AO$12</v>
      </c>
      <c r="AP2067" s="175" t="str">
        <f t="shared" si="2444"/>
        <v>AP$12</v>
      </c>
      <c r="AQ2067" s="175" t="str">
        <f t="shared" si="2444"/>
        <v>AQ$12</v>
      </c>
      <c r="AR2067" s="175" t="str">
        <f t="shared" si="2444"/>
        <v>AR$12</v>
      </c>
      <c r="AS2067" s="175" t="str">
        <f t="shared" si="2444"/>
        <v>AS$12</v>
      </c>
      <c r="AT2067" s="175" t="str">
        <f t="shared" si="2444"/>
        <v>AT$12</v>
      </c>
      <c r="AU2067" s="175" t="str">
        <f t="shared" si="2444"/>
        <v>AU$12</v>
      </c>
      <c r="AV2067" s="175" t="str">
        <f t="shared" si="2444"/>
        <v>AV$12</v>
      </c>
      <c r="AW2067" s="175" t="str">
        <f t="shared" si="2444"/>
        <v>AW$12</v>
      </c>
      <c r="AX2067" s="175" t="str">
        <f t="shared" si="2444"/>
        <v>AX$12</v>
      </c>
      <c r="AY2067" s="175" t="str">
        <f t="shared" ref="AY2067:CD2067" si="2445">AY2040</f>
        <v>AY$12</v>
      </c>
      <c r="AZ2067" s="175" t="str">
        <f t="shared" si="2445"/>
        <v>AZ$12</v>
      </c>
      <c r="BA2067" s="175" t="str">
        <f t="shared" si="2445"/>
        <v>BA$12</v>
      </c>
      <c r="BB2067" s="175" t="str">
        <f t="shared" si="2445"/>
        <v>BB$12</v>
      </c>
      <c r="BC2067" s="175" t="str">
        <f t="shared" si="2445"/>
        <v>BC$12</v>
      </c>
      <c r="BD2067" s="175" t="str">
        <f t="shared" si="2445"/>
        <v>BD$12</v>
      </c>
      <c r="BE2067" s="175" t="str">
        <f t="shared" si="2445"/>
        <v>BE$12</v>
      </c>
      <c r="BF2067" s="175" t="str">
        <f t="shared" si="2445"/>
        <v>BF$12</v>
      </c>
      <c r="BG2067" s="175" t="str">
        <f t="shared" si="2445"/>
        <v>BG$12</v>
      </c>
      <c r="BH2067" s="175" t="str">
        <f t="shared" si="2445"/>
        <v>BH$12</v>
      </c>
      <c r="BI2067" s="175" t="str">
        <f t="shared" si="2445"/>
        <v>BI$12</v>
      </c>
      <c r="BJ2067" s="175" t="str">
        <f t="shared" si="2445"/>
        <v>BJ$12</v>
      </c>
      <c r="BK2067" s="175" t="str">
        <f t="shared" si="2445"/>
        <v>BK$12</v>
      </c>
      <c r="BL2067" s="175" t="str">
        <f t="shared" si="2445"/>
        <v>BL$12</v>
      </c>
      <c r="BM2067" s="175" t="str">
        <f t="shared" si="2445"/>
        <v>BM$12</v>
      </c>
      <c r="BN2067" s="175" t="str">
        <f t="shared" si="2445"/>
        <v>BN$12</v>
      </c>
      <c r="BO2067" s="175" t="str">
        <f t="shared" si="2445"/>
        <v>BO$12</v>
      </c>
      <c r="BP2067" s="175" t="str">
        <f t="shared" si="2445"/>
        <v>BP$12</v>
      </c>
      <c r="BQ2067" s="175" t="str">
        <f t="shared" si="2445"/>
        <v>BQ$12</v>
      </c>
      <c r="BR2067" s="175" t="str">
        <f t="shared" si="2445"/>
        <v>BR$12</v>
      </c>
      <c r="BS2067" s="175" t="str">
        <f t="shared" si="2445"/>
        <v>BS$12</v>
      </c>
      <c r="BT2067" s="175" t="str">
        <f t="shared" si="2445"/>
        <v>BT$12</v>
      </c>
      <c r="BU2067" s="175" t="str">
        <f t="shared" si="2445"/>
        <v>BU$12</v>
      </c>
      <c r="BV2067" s="175" t="str">
        <f t="shared" si="2445"/>
        <v>BV$12</v>
      </c>
      <c r="BW2067" s="175" t="str">
        <f t="shared" si="2445"/>
        <v>BW$12</v>
      </c>
      <c r="BX2067" s="175" t="str">
        <f t="shared" si="2445"/>
        <v>BX$12</v>
      </c>
      <c r="BY2067" s="175" t="str">
        <f t="shared" si="2445"/>
        <v>BY$12</v>
      </c>
      <c r="BZ2067" s="175" t="str">
        <f t="shared" si="2445"/>
        <v>BZ$12</v>
      </c>
      <c r="CA2067" s="175" t="str">
        <f t="shared" si="2445"/>
        <v>CA$12</v>
      </c>
      <c r="CB2067" s="175" t="str">
        <f t="shared" si="2445"/>
        <v>CB$12</v>
      </c>
      <c r="CC2067" s="175" t="str">
        <f t="shared" si="2445"/>
        <v>CC$12</v>
      </c>
      <c r="CD2067" s="175" t="str">
        <f t="shared" si="2445"/>
        <v>CD$12</v>
      </c>
      <c r="CE2067" s="175" t="str">
        <f t="shared" ref="CE2067:CK2067" si="2446">CE2040</f>
        <v>CE$12</v>
      </c>
      <c r="CF2067" s="175" t="str">
        <f t="shared" si="2446"/>
        <v>CF$12</v>
      </c>
      <c r="CG2067" s="175" t="str">
        <f t="shared" si="2446"/>
        <v>CG$12</v>
      </c>
      <c r="CH2067" s="175" t="str">
        <f t="shared" si="2446"/>
        <v>CH$12</v>
      </c>
      <c r="CI2067" s="175" t="str">
        <f t="shared" si="2446"/>
        <v>CI$12</v>
      </c>
      <c r="CJ2067" s="175" t="str">
        <f t="shared" si="2446"/>
        <v>CJ$12</v>
      </c>
      <c r="CK2067" s="175" t="str">
        <f t="shared" si="2446"/>
        <v>CK$12</v>
      </c>
      <c r="CL2067" s="175" t="str">
        <f t="shared" ref="CL2067" si="2447">CL2040</f>
        <v>CL$12</v>
      </c>
    </row>
    <row r="2068" spans="2:90" x14ac:dyDescent="0.4">
      <c r="B2068" s="132" t="str">
        <f>B2041</f>
        <v>Primary volume driver</v>
      </c>
      <c r="D2068" t="s">
        <v>761</v>
      </c>
      <c r="E2068" s="8" t="str">
        <f>ROW()&amp;" "&amp;D2068</f>
        <v>2068 FAPPER-S</v>
      </c>
      <c r="G2068" t="s">
        <v>332</v>
      </c>
      <c r="H2068" s="12"/>
      <c r="I2068" s="60"/>
      <c r="J2068" s="60"/>
      <c r="K2068" s="15"/>
      <c r="L2068" s="15"/>
      <c r="M2068" s="15"/>
      <c r="N2068" s="15"/>
      <c r="O2068" s="15"/>
      <c r="P2068" s="15"/>
      <c r="R2068" s="15"/>
      <c r="S2068" s="175" t="str">
        <f t="shared" ref="S2068" si="2448">S2041</f>
        <v>S$13</v>
      </c>
      <c r="T2068" s="175" t="str">
        <f t="shared" ref="T2068:AX2068" si="2449">T2041</f>
        <v>T$13</v>
      </c>
      <c r="U2068" s="175" t="str">
        <f t="shared" si="2449"/>
        <v>U$13</v>
      </c>
      <c r="V2068" s="175" t="str">
        <f t="shared" si="2449"/>
        <v>V$13</v>
      </c>
      <c r="W2068" s="175" t="str">
        <f t="shared" si="2449"/>
        <v>W$13</v>
      </c>
      <c r="X2068" s="175" t="str">
        <f t="shared" si="2449"/>
        <v>X$13</v>
      </c>
      <c r="Y2068" s="175" t="str">
        <f t="shared" si="2449"/>
        <v>Y$13</v>
      </c>
      <c r="Z2068" s="175" t="str">
        <f t="shared" si="2449"/>
        <v>Z$13</v>
      </c>
      <c r="AA2068" s="175" t="str">
        <f t="shared" si="2449"/>
        <v>AA$13</v>
      </c>
      <c r="AB2068" s="175" t="str">
        <f t="shared" si="2449"/>
        <v>AB$13</v>
      </c>
      <c r="AC2068" s="175" t="str">
        <f t="shared" si="2449"/>
        <v>AC$13</v>
      </c>
      <c r="AD2068" s="175" t="str">
        <f t="shared" si="2449"/>
        <v>AD$13</v>
      </c>
      <c r="AE2068" s="175" t="str">
        <f t="shared" si="2449"/>
        <v>AE$13</v>
      </c>
      <c r="AF2068" s="175" t="str">
        <f t="shared" si="2449"/>
        <v>AF$13</v>
      </c>
      <c r="AG2068" s="175" t="str">
        <f t="shared" si="2449"/>
        <v>AG$13</v>
      </c>
      <c r="AH2068" s="175" t="str">
        <f t="shared" si="2449"/>
        <v>AH$13</v>
      </c>
      <c r="AI2068" s="175" t="str">
        <f t="shared" si="2449"/>
        <v>AI$13</v>
      </c>
      <c r="AJ2068" s="175" t="str">
        <f t="shared" si="2449"/>
        <v>AJ$13</v>
      </c>
      <c r="AK2068" s="175" t="str">
        <f t="shared" si="2449"/>
        <v>AK$13</v>
      </c>
      <c r="AL2068" s="175" t="str">
        <f t="shared" si="2449"/>
        <v>AL$13</v>
      </c>
      <c r="AM2068" s="175" t="str">
        <f t="shared" si="2449"/>
        <v>AM$13</v>
      </c>
      <c r="AN2068" s="175" t="str">
        <f t="shared" si="2449"/>
        <v>AN$13</v>
      </c>
      <c r="AO2068" s="175" t="str">
        <f t="shared" si="2449"/>
        <v>AO$13</v>
      </c>
      <c r="AP2068" s="175" t="str">
        <f t="shared" si="2449"/>
        <v>AP$13</v>
      </c>
      <c r="AQ2068" s="175" t="str">
        <f t="shared" si="2449"/>
        <v>AQ$13</v>
      </c>
      <c r="AR2068" s="175" t="str">
        <f t="shared" si="2449"/>
        <v>AR$13</v>
      </c>
      <c r="AS2068" s="175" t="str">
        <f t="shared" si="2449"/>
        <v>AS$13</v>
      </c>
      <c r="AT2068" s="175" t="str">
        <f t="shared" si="2449"/>
        <v>AT$13</v>
      </c>
      <c r="AU2068" s="175" t="str">
        <f t="shared" si="2449"/>
        <v>AU$13</v>
      </c>
      <c r="AV2068" s="175" t="str">
        <f t="shared" si="2449"/>
        <v>AV$13</v>
      </c>
      <c r="AW2068" s="175" t="str">
        <f t="shared" si="2449"/>
        <v>AW$13</v>
      </c>
      <c r="AX2068" s="175" t="str">
        <f t="shared" si="2449"/>
        <v>AX$13</v>
      </c>
      <c r="AY2068" s="175" t="str">
        <f t="shared" ref="AY2068:CD2068" si="2450">AY2041</f>
        <v>AY$13</v>
      </c>
      <c r="AZ2068" s="175" t="str">
        <f t="shared" si="2450"/>
        <v>AZ$13</v>
      </c>
      <c r="BA2068" s="175" t="str">
        <f t="shared" si="2450"/>
        <v>BA$13</v>
      </c>
      <c r="BB2068" s="175" t="str">
        <f t="shared" si="2450"/>
        <v>BB$13</v>
      </c>
      <c r="BC2068" s="175" t="str">
        <f t="shared" si="2450"/>
        <v>BC$13</v>
      </c>
      <c r="BD2068" s="175" t="str">
        <f t="shared" si="2450"/>
        <v>BD$13</v>
      </c>
      <c r="BE2068" s="175" t="str">
        <f t="shared" si="2450"/>
        <v>BE$13</v>
      </c>
      <c r="BF2068" s="175" t="str">
        <f t="shared" si="2450"/>
        <v>BF$13</v>
      </c>
      <c r="BG2068" s="175" t="str">
        <f t="shared" si="2450"/>
        <v>BG$13</v>
      </c>
      <c r="BH2068" s="175" t="str">
        <f t="shared" si="2450"/>
        <v>BH$13</v>
      </c>
      <c r="BI2068" s="175" t="str">
        <f t="shared" si="2450"/>
        <v>BI$13</v>
      </c>
      <c r="BJ2068" s="175" t="str">
        <f t="shared" si="2450"/>
        <v>BJ$13</v>
      </c>
      <c r="BK2068" s="175" t="str">
        <f t="shared" si="2450"/>
        <v>BK$13</v>
      </c>
      <c r="BL2068" s="175" t="str">
        <f t="shared" si="2450"/>
        <v>BL$13</v>
      </c>
      <c r="BM2068" s="175" t="str">
        <f t="shared" si="2450"/>
        <v>BM$13</v>
      </c>
      <c r="BN2068" s="175" t="str">
        <f t="shared" si="2450"/>
        <v>BN$13</v>
      </c>
      <c r="BO2068" s="175" t="str">
        <f t="shared" si="2450"/>
        <v>BO$13</v>
      </c>
      <c r="BP2068" s="175" t="str">
        <f t="shared" si="2450"/>
        <v>BP$13</v>
      </c>
      <c r="BQ2068" s="175" t="str">
        <f t="shared" si="2450"/>
        <v>BQ$13</v>
      </c>
      <c r="BR2068" s="175" t="str">
        <f t="shared" si="2450"/>
        <v>BR$13</v>
      </c>
      <c r="BS2068" s="175" t="str">
        <f t="shared" si="2450"/>
        <v>BS$13</v>
      </c>
      <c r="BT2068" s="175" t="str">
        <f t="shared" si="2450"/>
        <v>BT$13</v>
      </c>
      <c r="BU2068" s="175" t="str">
        <f t="shared" si="2450"/>
        <v>BU$13</v>
      </c>
      <c r="BV2068" s="175" t="str">
        <f t="shared" si="2450"/>
        <v>BV$13</v>
      </c>
      <c r="BW2068" s="175" t="str">
        <f t="shared" si="2450"/>
        <v>BW$13</v>
      </c>
      <c r="BX2068" s="175" t="str">
        <f t="shared" si="2450"/>
        <v>BX$13</v>
      </c>
      <c r="BY2068" s="175" t="str">
        <f t="shared" si="2450"/>
        <v>BY$13</v>
      </c>
      <c r="BZ2068" s="175" t="str">
        <f t="shared" si="2450"/>
        <v>BZ$13</v>
      </c>
      <c r="CA2068" s="175" t="str">
        <f t="shared" si="2450"/>
        <v>CA$13</v>
      </c>
      <c r="CB2068" s="175" t="str">
        <f t="shared" si="2450"/>
        <v>CB$13</v>
      </c>
      <c r="CC2068" s="175" t="str">
        <f t="shared" si="2450"/>
        <v>CC$13</v>
      </c>
      <c r="CD2068" s="175" t="str">
        <f t="shared" si="2450"/>
        <v>CD$13</v>
      </c>
      <c r="CE2068" s="175" t="str">
        <f t="shared" ref="CE2068:CK2068" si="2451">CE2041</f>
        <v>CE$13</v>
      </c>
      <c r="CF2068" s="175" t="str">
        <f t="shared" si="2451"/>
        <v>CF$13</v>
      </c>
      <c r="CG2068" s="175" t="str">
        <f t="shared" si="2451"/>
        <v>CG$13</v>
      </c>
      <c r="CH2068" s="175" t="str">
        <f t="shared" si="2451"/>
        <v>CH$13</v>
      </c>
      <c r="CI2068" s="175" t="str">
        <f t="shared" si="2451"/>
        <v>CI$13</v>
      </c>
      <c r="CJ2068" s="175" t="str">
        <f t="shared" si="2451"/>
        <v>CJ$13</v>
      </c>
      <c r="CK2068" s="175" t="str">
        <f t="shared" si="2451"/>
        <v>CK$13</v>
      </c>
      <c r="CL2068" s="175" t="str">
        <f t="shared" ref="CL2068" si="2452">CL2041</f>
        <v>CL$13</v>
      </c>
    </row>
    <row r="2069" spans="2:90" x14ac:dyDescent="0.4">
      <c r="B2069" s="187" t="str">
        <f>B2046</f>
        <v>Revenue driven PP&amp;E:</v>
      </c>
      <c r="D2069" t="s">
        <v>761</v>
      </c>
      <c r="E2069" s="8" t="str">
        <f t="shared" ref="E2069:E2072" si="2453">ROW()&amp;" "&amp;D2069</f>
        <v>2069 FAPPER-S</v>
      </c>
      <c r="G2069" t="s">
        <v>332</v>
      </c>
      <c r="H2069" s="12"/>
      <c r="I2069" s="60"/>
      <c r="J2069" s="60"/>
      <c r="K2069" s="15"/>
      <c r="L2069" s="15"/>
      <c r="M2069" s="15"/>
      <c r="N2069" s="15"/>
      <c r="O2069" s="15"/>
      <c r="P2069" s="15"/>
      <c r="R2069" s="15"/>
      <c r="S2069" s="175">
        <f t="shared" ref="S2069" si="2454">S2042</f>
        <v>0</v>
      </c>
      <c r="T2069" s="175">
        <f t="shared" ref="T2069:AX2069" si="2455">T2042</f>
        <v>0</v>
      </c>
      <c r="U2069" s="175">
        <f t="shared" si="2455"/>
        <v>0</v>
      </c>
      <c r="V2069" s="175">
        <f t="shared" si="2455"/>
        <v>0</v>
      </c>
      <c r="W2069" s="175">
        <f t="shared" si="2455"/>
        <v>0</v>
      </c>
      <c r="X2069" s="175">
        <f t="shared" si="2455"/>
        <v>0</v>
      </c>
      <c r="Y2069" s="175">
        <f t="shared" si="2455"/>
        <v>0</v>
      </c>
      <c r="Z2069" s="175">
        <f t="shared" si="2455"/>
        <v>0</v>
      </c>
      <c r="AA2069" s="175">
        <f t="shared" si="2455"/>
        <v>0</v>
      </c>
      <c r="AB2069" s="175">
        <f t="shared" si="2455"/>
        <v>0</v>
      </c>
      <c r="AC2069" s="175">
        <f t="shared" si="2455"/>
        <v>0</v>
      </c>
      <c r="AD2069" s="175">
        <f t="shared" si="2455"/>
        <v>0</v>
      </c>
      <c r="AE2069" s="175">
        <f t="shared" si="2455"/>
        <v>0</v>
      </c>
      <c r="AF2069" s="175">
        <f t="shared" si="2455"/>
        <v>0</v>
      </c>
      <c r="AG2069" s="175">
        <f t="shared" si="2455"/>
        <v>0</v>
      </c>
      <c r="AH2069" s="175">
        <f t="shared" si="2455"/>
        <v>0</v>
      </c>
      <c r="AI2069" s="175">
        <f t="shared" si="2455"/>
        <v>0</v>
      </c>
      <c r="AJ2069" s="175">
        <f t="shared" si="2455"/>
        <v>0</v>
      </c>
      <c r="AK2069" s="175">
        <f t="shared" si="2455"/>
        <v>0</v>
      </c>
      <c r="AL2069" s="175">
        <f t="shared" si="2455"/>
        <v>0</v>
      </c>
      <c r="AM2069" s="175">
        <f t="shared" si="2455"/>
        <v>0</v>
      </c>
      <c r="AN2069" s="175">
        <f t="shared" si="2455"/>
        <v>0</v>
      </c>
      <c r="AO2069" s="175">
        <f t="shared" si="2455"/>
        <v>0</v>
      </c>
      <c r="AP2069" s="175">
        <f t="shared" si="2455"/>
        <v>0</v>
      </c>
      <c r="AQ2069" s="175">
        <f t="shared" si="2455"/>
        <v>0</v>
      </c>
      <c r="AR2069" s="175">
        <f t="shared" si="2455"/>
        <v>0</v>
      </c>
      <c r="AS2069" s="175">
        <f t="shared" si="2455"/>
        <v>0</v>
      </c>
      <c r="AT2069" s="175">
        <f t="shared" si="2455"/>
        <v>0</v>
      </c>
      <c r="AU2069" s="175">
        <f t="shared" si="2455"/>
        <v>0</v>
      </c>
      <c r="AV2069" s="175">
        <f t="shared" si="2455"/>
        <v>0</v>
      </c>
      <c r="AW2069" s="175">
        <f t="shared" si="2455"/>
        <v>0</v>
      </c>
      <c r="AX2069" s="175">
        <f t="shared" si="2455"/>
        <v>0</v>
      </c>
      <c r="AY2069" s="175">
        <f t="shared" ref="AY2069:CD2069" si="2456">AY2042</f>
        <v>0</v>
      </c>
      <c r="AZ2069" s="175">
        <f t="shared" si="2456"/>
        <v>0</v>
      </c>
      <c r="BA2069" s="175">
        <f t="shared" si="2456"/>
        <v>0</v>
      </c>
      <c r="BB2069" s="175">
        <f t="shared" si="2456"/>
        <v>0</v>
      </c>
      <c r="BC2069" s="175">
        <f t="shared" si="2456"/>
        <v>0</v>
      </c>
      <c r="BD2069" s="175">
        <f t="shared" si="2456"/>
        <v>0</v>
      </c>
      <c r="BE2069" s="175">
        <f t="shared" si="2456"/>
        <v>0</v>
      </c>
      <c r="BF2069" s="175">
        <f t="shared" si="2456"/>
        <v>0</v>
      </c>
      <c r="BG2069" s="175">
        <f t="shared" si="2456"/>
        <v>0</v>
      </c>
      <c r="BH2069" s="175">
        <f t="shared" si="2456"/>
        <v>0</v>
      </c>
      <c r="BI2069" s="175">
        <f t="shared" si="2456"/>
        <v>0</v>
      </c>
      <c r="BJ2069" s="175">
        <f t="shared" si="2456"/>
        <v>0</v>
      </c>
      <c r="BK2069" s="175">
        <f t="shared" si="2456"/>
        <v>0</v>
      </c>
      <c r="BL2069" s="175">
        <f t="shared" si="2456"/>
        <v>0</v>
      </c>
      <c r="BM2069" s="175">
        <f t="shared" si="2456"/>
        <v>0</v>
      </c>
      <c r="BN2069" s="175">
        <f t="shared" si="2456"/>
        <v>0</v>
      </c>
      <c r="BO2069" s="175">
        <f t="shared" si="2456"/>
        <v>0</v>
      </c>
      <c r="BP2069" s="175">
        <f t="shared" si="2456"/>
        <v>0</v>
      </c>
      <c r="BQ2069" s="175">
        <f t="shared" si="2456"/>
        <v>0</v>
      </c>
      <c r="BR2069" s="175">
        <f t="shared" si="2456"/>
        <v>0</v>
      </c>
      <c r="BS2069" s="175">
        <f t="shared" si="2456"/>
        <v>0</v>
      </c>
      <c r="BT2069" s="175">
        <f t="shared" si="2456"/>
        <v>0</v>
      </c>
      <c r="BU2069" s="175">
        <f t="shared" si="2456"/>
        <v>0</v>
      </c>
      <c r="BV2069" s="175">
        <f t="shared" si="2456"/>
        <v>0</v>
      </c>
      <c r="BW2069" s="175">
        <f t="shared" si="2456"/>
        <v>0</v>
      </c>
      <c r="BX2069" s="175">
        <f t="shared" si="2456"/>
        <v>0</v>
      </c>
      <c r="BY2069" s="175">
        <f t="shared" si="2456"/>
        <v>0</v>
      </c>
      <c r="BZ2069" s="175">
        <f t="shared" si="2456"/>
        <v>0</v>
      </c>
      <c r="CA2069" s="175">
        <f t="shared" si="2456"/>
        <v>0</v>
      </c>
      <c r="CB2069" s="175">
        <f t="shared" si="2456"/>
        <v>0</v>
      </c>
      <c r="CC2069" s="175">
        <f t="shared" si="2456"/>
        <v>0</v>
      </c>
      <c r="CD2069" s="175">
        <f t="shared" si="2456"/>
        <v>0</v>
      </c>
      <c r="CE2069" s="175">
        <f t="shared" ref="CE2069:CK2069" si="2457">CE2042</f>
        <v>0</v>
      </c>
      <c r="CF2069" s="175">
        <f t="shared" si="2457"/>
        <v>0</v>
      </c>
      <c r="CG2069" s="175">
        <f t="shared" si="2457"/>
        <v>0</v>
      </c>
      <c r="CH2069" s="175">
        <f t="shared" si="2457"/>
        <v>0</v>
      </c>
      <c r="CI2069" s="175">
        <f t="shared" si="2457"/>
        <v>0</v>
      </c>
      <c r="CJ2069" s="175">
        <f t="shared" si="2457"/>
        <v>0</v>
      </c>
      <c r="CK2069" s="175">
        <f t="shared" si="2457"/>
        <v>0</v>
      </c>
      <c r="CL2069" s="175">
        <f t="shared" ref="CL2069" si="2458">CL2042</f>
        <v>0</v>
      </c>
    </row>
    <row r="2070" spans="2:90" x14ac:dyDescent="0.4">
      <c r="B2070" s="235" t="str">
        <f>IFERROR(SUBSTITUTE(TRIM(MID(B2046, SEARCH("-", B2046) + 1, LEN(B2046))),":",""),"no unit")</f>
        <v>no unit</v>
      </c>
      <c r="D2070" t="s">
        <v>761</v>
      </c>
      <c r="E2070" s="8" t="str">
        <f t="shared" ref="E2070" si="2459">ROW()&amp;" "&amp;D2070</f>
        <v>2070 FAPPER-S</v>
      </c>
      <c r="G2070" t="s">
        <v>332</v>
      </c>
      <c r="H2070" s="12"/>
      <c r="I2070" s="60"/>
      <c r="J2070" s="60"/>
      <c r="K2070" s="15"/>
      <c r="L2070" s="15"/>
      <c r="M2070" s="15"/>
      <c r="N2070" s="15"/>
      <c r="O2070" s="15"/>
      <c r="P2070" s="15"/>
      <c r="R2070" s="15"/>
      <c r="S2070" s="175"/>
      <c r="T2070" s="175"/>
      <c r="U2070" s="175"/>
      <c r="V2070" s="175"/>
      <c r="W2070" s="175"/>
      <c r="X2070" s="175"/>
      <c r="Y2070" s="175"/>
      <c r="Z2070" s="175"/>
      <c r="AA2070" s="175"/>
      <c r="AB2070" s="175"/>
      <c r="AC2070" s="175"/>
      <c r="AD2070" s="175"/>
      <c r="AE2070" s="175"/>
      <c r="AF2070" s="175"/>
      <c r="AG2070" s="175"/>
      <c r="AH2070" s="175"/>
      <c r="AI2070" s="175"/>
      <c r="AJ2070" s="175"/>
      <c r="AK2070" s="175"/>
      <c r="AL2070" s="175"/>
      <c r="AM2070" s="175"/>
      <c r="AN2070" s="175"/>
      <c r="AO2070" s="175"/>
      <c r="AP2070" s="175"/>
      <c r="AQ2070" s="175"/>
      <c r="AR2070" s="175"/>
      <c r="AS2070" s="175"/>
      <c r="AT2070" s="175"/>
      <c r="AU2070" s="175"/>
      <c r="AV2070" s="175"/>
      <c r="AW2070" s="175"/>
      <c r="AX2070" s="175"/>
      <c r="AY2070" s="175"/>
      <c r="AZ2070" s="175"/>
      <c r="BA2070" s="175"/>
      <c r="BB2070" s="175"/>
      <c r="BC2070" s="175"/>
      <c r="BD2070" s="175"/>
      <c r="BE2070" s="175"/>
      <c r="BF2070" s="175"/>
      <c r="BG2070" s="175"/>
      <c r="BH2070" s="175"/>
      <c r="BI2070" s="175"/>
      <c r="BJ2070" s="175"/>
      <c r="BK2070" s="175"/>
      <c r="BL2070" s="175"/>
      <c r="BM2070" s="175"/>
      <c r="BN2070" s="175"/>
      <c r="BO2070" s="175"/>
      <c r="BP2070" s="175"/>
      <c r="BQ2070" s="175"/>
      <c r="BR2070" s="175"/>
      <c r="BS2070" s="175"/>
      <c r="BT2070" s="175"/>
      <c r="BU2070" s="175"/>
      <c r="BV2070" s="175"/>
      <c r="BW2070" s="175"/>
      <c r="BX2070" s="175"/>
      <c r="BY2070" s="175"/>
      <c r="BZ2070" s="175"/>
      <c r="CA2070" s="175"/>
      <c r="CB2070" s="175"/>
      <c r="CC2070" s="175"/>
      <c r="CD2070" s="175"/>
      <c r="CE2070" s="175"/>
      <c r="CF2070" s="175"/>
      <c r="CG2070" s="175"/>
      <c r="CH2070" s="175"/>
      <c r="CI2070" s="175"/>
      <c r="CJ2070" s="175"/>
      <c r="CK2070" s="175"/>
      <c r="CL2070" s="175"/>
    </row>
    <row r="2071" spans="2:90" x14ac:dyDescent="0.4">
      <c r="B2071" s="187" t="str">
        <f>B2044</f>
        <v>Secondary revenue driver</v>
      </c>
      <c r="D2071" t="s">
        <v>761</v>
      </c>
      <c r="E2071" s="8" t="str">
        <f t="shared" si="2453"/>
        <v>2071 FAPPER-S</v>
      </c>
      <c r="G2071" t="s">
        <v>332</v>
      </c>
      <c r="H2071" s="90"/>
      <c r="I2071" s="209"/>
      <c r="J2071" s="209"/>
      <c r="K2071" s="210"/>
      <c r="L2071" s="210"/>
      <c r="M2071" s="210"/>
      <c r="N2071" s="210"/>
      <c r="O2071" s="210"/>
      <c r="P2071" s="210"/>
      <c r="R2071" s="210"/>
      <c r="S2071" s="4" t="str">
        <f t="shared" ref="S2071" si="2460">ADDRESS(ROW(S2063),COLUMN(S2063),2)</f>
        <v>S$2063</v>
      </c>
      <c r="T2071" s="4" t="str">
        <f t="shared" ref="T2071:AX2071" si="2461">ADDRESS(ROW(T2063),COLUMN(T2063),2)</f>
        <v>T$2063</v>
      </c>
      <c r="U2071" s="4" t="str">
        <f t="shared" si="2461"/>
        <v>U$2063</v>
      </c>
      <c r="V2071" s="4" t="str">
        <f t="shared" si="2461"/>
        <v>V$2063</v>
      </c>
      <c r="W2071" s="4" t="str">
        <f t="shared" si="2461"/>
        <v>W$2063</v>
      </c>
      <c r="X2071" s="4" t="str">
        <f t="shared" si="2461"/>
        <v>X$2063</v>
      </c>
      <c r="Y2071" s="4" t="str">
        <f t="shared" si="2461"/>
        <v>Y$2063</v>
      </c>
      <c r="Z2071" s="4" t="str">
        <f t="shared" si="2461"/>
        <v>Z$2063</v>
      </c>
      <c r="AA2071" s="4" t="str">
        <f t="shared" si="2461"/>
        <v>AA$2063</v>
      </c>
      <c r="AB2071" s="4" t="str">
        <f t="shared" si="2461"/>
        <v>AB$2063</v>
      </c>
      <c r="AC2071" s="4" t="str">
        <f t="shared" si="2461"/>
        <v>AC$2063</v>
      </c>
      <c r="AD2071" s="4" t="str">
        <f t="shared" si="2461"/>
        <v>AD$2063</v>
      </c>
      <c r="AE2071" s="4" t="str">
        <f t="shared" si="2461"/>
        <v>AE$2063</v>
      </c>
      <c r="AF2071" s="4" t="str">
        <f t="shared" si="2461"/>
        <v>AF$2063</v>
      </c>
      <c r="AG2071" s="4" t="str">
        <f t="shared" si="2461"/>
        <v>AG$2063</v>
      </c>
      <c r="AH2071" s="4" t="str">
        <f t="shared" si="2461"/>
        <v>AH$2063</v>
      </c>
      <c r="AI2071" s="4" t="str">
        <f t="shared" si="2461"/>
        <v>AI$2063</v>
      </c>
      <c r="AJ2071" s="4" t="str">
        <f t="shared" si="2461"/>
        <v>AJ$2063</v>
      </c>
      <c r="AK2071" s="4" t="str">
        <f t="shared" si="2461"/>
        <v>AK$2063</v>
      </c>
      <c r="AL2071" s="4" t="str">
        <f t="shared" si="2461"/>
        <v>AL$2063</v>
      </c>
      <c r="AM2071" s="4" t="str">
        <f t="shared" si="2461"/>
        <v>AM$2063</v>
      </c>
      <c r="AN2071" s="4" t="str">
        <f t="shared" si="2461"/>
        <v>AN$2063</v>
      </c>
      <c r="AO2071" s="4" t="str">
        <f t="shared" si="2461"/>
        <v>AO$2063</v>
      </c>
      <c r="AP2071" s="4" t="str">
        <f t="shared" si="2461"/>
        <v>AP$2063</v>
      </c>
      <c r="AQ2071" s="4" t="str">
        <f t="shared" si="2461"/>
        <v>AQ$2063</v>
      </c>
      <c r="AR2071" s="4" t="str">
        <f t="shared" si="2461"/>
        <v>AR$2063</v>
      </c>
      <c r="AS2071" s="4" t="str">
        <f t="shared" si="2461"/>
        <v>AS$2063</v>
      </c>
      <c r="AT2071" s="4" t="str">
        <f t="shared" si="2461"/>
        <v>AT$2063</v>
      </c>
      <c r="AU2071" s="4" t="str">
        <f t="shared" si="2461"/>
        <v>AU$2063</v>
      </c>
      <c r="AV2071" s="4" t="str">
        <f t="shared" si="2461"/>
        <v>AV$2063</v>
      </c>
      <c r="AW2071" s="4" t="str">
        <f t="shared" si="2461"/>
        <v>AW$2063</v>
      </c>
      <c r="AX2071" s="4" t="str">
        <f t="shared" si="2461"/>
        <v>AX$2063</v>
      </c>
      <c r="AY2071" s="4" t="str">
        <f t="shared" ref="AY2071:CD2071" si="2462">ADDRESS(ROW(AY2063),COLUMN(AY2063),2)</f>
        <v>AY$2063</v>
      </c>
      <c r="AZ2071" s="4" t="str">
        <f t="shared" si="2462"/>
        <v>AZ$2063</v>
      </c>
      <c r="BA2071" s="4" t="str">
        <f t="shared" si="2462"/>
        <v>BA$2063</v>
      </c>
      <c r="BB2071" s="4" t="str">
        <f t="shared" si="2462"/>
        <v>BB$2063</v>
      </c>
      <c r="BC2071" s="4" t="str">
        <f t="shared" si="2462"/>
        <v>BC$2063</v>
      </c>
      <c r="BD2071" s="4" t="str">
        <f t="shared" si="2462"/>
        <v>BD$2063</v>
      </c>
      <c r="BE2071" s="4" t="str">
        <f t="shared" si="2462"/>
        <v>BE$2063</v>
      </c>
      <c r="BF2071" s="4" t="str">
        <f t="shared" si="2462"/>
        <v>BF$2063</v>
      </c>
      <c r="BG2071" s="4" t="str">
        <f t="shared" si="2462"/>
        <v>BG$2063</v>
      </c>
      <c r="BH2071" s="4" t="str">
        <f t="shared" si="2462"/>
        <v>BH$2063</v>
      </c>
      <c r="BI2071" s="4" t="str">
        <f t="shared" si="2462"/>
        <v>BI$2063</v>
      </c>
      <c r="BJ2071" s="4" t="str">
        <f t="shared" si="2462"/>
        <v>BJ$2063</v>
      </c>
      <c r="BK2071" s="4" t="str">
        <f t="shared" si="2462"/>
        <v>BK$2063</v>
      </c>
      <c r="BL2071" s="4" t="str">
        <f t="shared" si="2462"/>
        <v>BL$2063</v>
      </c>
      <c r="BM2071" s="4" t="str">
        <f t="shared" si="2462"/>
        <v>BM$2063</v>
      </c>
      <c r="BN2071" s="4" t="str">
        <f t="shared" si="2462"/>
        <v>BN$2063</v>
      </c>
      <c r="BO2071" s="4" t="str">
        <f t="shared" si="2462"/>
        <v>BO$2063</v>
      </c>
      <c r="BP2071" s="4" t="str">
        <f t="shared" si="2462"/>
        <v>BP$2063</v>
      </c>
      <c r="BQ2071" s="4" t="str">
        <f t="shared" si="2462"/>
        <v>BQ$2063</v>
      </c>
      <c r="BR2071" s="4" t="str">
        <f t="shared" si="2462"/>
        <v>BR$2063</v>
      </c>
      <c r="BS2071" s="4" t="str">
        <f t="shared" si="2462"/>
        <v>BS$2063</v>
      </c>
      <c r="BT2071" s="4" t="str">
        <f t="shared" si="2462"/>
        <v>BT$2063</v>
      </c>
      <c r="BU2071" s="4" t="str">
        <f t="shared" si="2462"/>
        <v>BU$2063</v>
      </c>
      <c r="BV2071" s="4" t="str">
        <f t="shared" si="2462"/>
        <v>BV$2063</v>
      </c>
      <c r="BW2071" s="4" t="str">
        <f t="shared" si="2462"/>
        <v>BW$2063</v>
      </c>
      <c r="BX2071" s="4" t="str">
        <f t="shared" si="2462"/>
        <v>BX$2063</v>
      </c>
      <c r="BY2071" s="4" t="str">
        <f t="shared" si="2462"/>
        <v>BY$2063</v>
      </c>
      <c r="BZ2071" s="4" t="str">
        <f t="shared" si="2462"/>
        <v>BZ$2063</v>
      </c>
      <c r="CA2071" s="4" t="str">
        <f t="shared" si="2462"/>
        <v>CA$2063</v>
      </c>
      <c r="CB2071" s="4" t="str">
        <f t="shared" si="2462"/>
        <v>CB$2063</v>
      </c>
      <c r="CC2071" s="4" t="str">
        <f t="shared" si="2462"/>
        <v>CC$2063</v>
      </c>
      <c r="CD2071" s="4" t="str">
        <f t="shared" si="2462"/>
        <v>CD$2063</v>
      </c>
      <c r="CE2071" s="4" t="str">
        <f t="shared" ref="CE2071:CK2071" si="2463">ADDRESS(ROW(CE2063),COLUMN(CE2063),2)</f>
        <v>CE$2063</v>
      </c>
      <c r="CF2071" s="4" t="str">
        <f t="shared" si="2463"/>
        <v>CF$2063</v>
      </c>
      <c r="CG2071" s="4" t="str">
        <f t="shared" si="2463"/>
        <v>CG$2063</v>
      </c>
      <c r="CH2071" s="4" t="str">
        <f t="shared" si="2463"/>
        <v>CH$2063</v>
      </c>
      <c r="CI2071" s="4" t="str">
        <f t="shared" si="2463"/>
        <v>CI$2063</v>
      </c>
      <c r="CJ2071" s="4" t="str">
        <f t="shared" si="2463"/>
        <v>CJ$2063</v>
      </c>
      <c r="CK2071" s="4" t="str">
        <f t="shared" si="2463"/>
        <v>CK$2063</v>
      </c>
      <c r="CL2071" s="4" t="str">
        <f t="shared" ref="CL2071" si="2464">ADDRESS(ROW(CL2063),COLUMN(CL2063),2)</f>
        <v>CL$2063</v>
      </c>
    </row>
    <row r="2072" spans="2:90" x14ac:dyDescent="0.4">
      <c r="B2072" s="132" t="str">
        <f>B2045</f>
        <v>Secondary volume driver</v>
      </c>
      <c r="D2072" t="s">
        <v>761</v>
      </c>
      <c r="E2072" s="8" t="str">
        <f t="shared" si="2453"/>
        <v>2072 FAPPER-S</v>
      </c>
      <c r="G2072" t="s">
        <v>332</v>
      </c>
      <c r="H2072" s="12"/>
      <c r="I2072" s="60"/>
      <c r="J2072" s="60"/>
      <c r="K2072" s="15"/>
      <c r="L2072" s="15"/>
      <c r="M2072" s="15"/>
      <c r="N2072" s="15"/>
      <c r="O2072" s="15"/>
      <c r="P2072" s="15"/>
      <c r="R2072" s="15"/>
      <c r="S2072" s="175" t="str">
        <f t="shared" ref="S2072" si="2465">S2045</f>
        <v>S$15</v>
      </c>
      <c r="T2072" s="175" t="str">
        <f t="shared" ref="T2072:AX2072" si="2466">T2045</f>
        <v>T$15</v>
      </c>
      <c r="U2072" s="175" t="str">
        <f t="shared" si="2466"/>
        <v>U$15</v>
      </c>
      <c r="V2072" s="175" t="str">
        <f t="shared" si="2466"/>
        <v>V$15</v>
      </c>
      <c r="W2072" s="175" t="str">
        <f t="shared" si="2466"/>
        <v>W$15</v>
      </c>
      <c r="X2072" s="175" t="str">
        <f t="shared" si="2466"/>
        <v>X$15</v>
      </c>
      <c r="Y2072" s="175" t="str">
        <f t="shared" si="2466"/>
        <v>Y$15</v>
      </c>
      <c r="Z2072" s="175" t="str">
        <f t="shared" si="2466"/>
        <v>Z$15</v>
      </c>
      <c r="AA2072" s="175" t="str">
        <f t="shared" si="2466"/>
        <v>AA$15</v>
      </c>
      <c r="AB2072" s="175" t="str">
        <f t="shared" si="2466"/>
        <v>AB$15</v>
      </c>
      <c r="AC2072" s="175" t="str">
        <f t="shared" si="2466"/>
        <v>AC$15</v>
      </c>
      <c r="AD2072" s="175" t="str">
        <f t="shared" si="2466"/>
        <v>AD$15</v>
      </c>
      <c r="AE2072" s="175" t="str">
        <f t="shared" si="2466"/>
        <v>AE$15</v>
      </c>
      <c r="AF2072" s="175" t="str">
        <f t="shared" si="2466"/>
        <v>AF$15</v>
      </c>
      <c r="AG2072" s="175" t="str">
        <f t="shared" si="2466"/>
        <v>AG$15</v>
      </c>
      <c r="AH2072" s="175" t="str">
        <f t="shared" si="2466"/>
        <v>AH$15</v>
      </c>
      <c r="AI2072" s="175" t="str">
        <f t="shared" si="2466"/>
        <v>AI$15</v>
      </c>
      <c r="AJ2072" s="175" t="str">
        <f t="shared" si="2466"/>
        <v>AJ$15</v>
      </c>
      <c r="AK2072" s="175" t="str">
        <f t="shared" si="2466"/>
        <v>AK$15</v>
      </c>
      <c r="AL2072" s="175" t="str">
        <f t="shared" si="2466"/>
        <v>AL$15</v>
      </c>
      <c r="AM2072" s="175" t="str">
        <f t="shared" si="2466"/>
        <v>AM$15</v>
      </c>
      <c r="AN2072" s="175" t="str">
        <f t="shared" si="2466"/>
        <v>AN$15</v>
      </c>
      <c r="AO2072" s="175" t="str">
        <f t="shared" si="2466"/>
        <v>AO$15</v>
      </c>
      <c r="AP2072" s="175" t="str">
        <f t="shared" si="2466"/>
        <v>AP$15</v>
      </c>
      <c r="AQ2072" s="175" t="str">
        <f t="shared" si="2466"/>
        <v>AQ$15</v>
      </c>
      <c r="AR2072" s="175" t="str">
        <f t="shared" si="2466"/>
        <v>AR$15</v>
      </c>
      <c r="AS2072" s="175" t="str">
        <f t="shared" si="2466"/>
        <v>AS$15</v>
      </c>
      <c r="AT2072" s="175" t="str">
        <f t="shared" si="2466"/>
        <v>AT$15</v>
      </c>
      <c r="AU2072" s="175" t="str">
        <f t="shared" si="2466"/>
        <v>AU$15</v>
      </c>
      <c r="AV2072" s="175" t="str">
        <f t="shared" si="2466"/>
        <v>AV$15</v>
      </c>
      <c r="AW2072" s="175" t="str">
        <f t="shared" si="2466"/>
        <v>AW$15</v>
      </c>
      <c r="AX2072" s="175" t="str">
        <f t="shared" si="2466"/>
        <v>AX$15</v>
      </c>
      <c r="AY2072" s="175" t="str">
        <f t="shared" ref="AY2072:CD2072" si="2467">AY2045</f>
        <v>AY$15</v>
      </c>
      <c r="AZ2072" s="175" t="str">
        <f t="shared" si="2467"/>
        <v>AZ$15</v>
      </c>
      <c r="BA2072" s="175" t="str">
        <f t="shared" si="2467"/>
        <v>BA$15</v>
      </c>
      <c r="BB2072" s="175" t="str">
        <f t="shared" si="2467"/>
        <v>BB$15</v>
      </c>
      <c r="BC2072" s="175" t="str">
        <f t="shared" si="2467"/>
        <v>BC$15</v>
      </c>
      <c r="BD2072" s="175" t="str">
        <f t="shared" si="2467"/>
        <v>BD$15</v>
      </c>
      <c r="BE2072" s="175" t="str">
        <f t="shared" si="2467"/>
        <v>BE$15</v>
      </c>
      <c r="BF2072" s="175" t="str">
        <f t="shared" si="2467"/>
        <v>BF$15</v>
      </c>
      <c r="BG2072" s="175" t="str">
        <f t="shared" si="2467"/>
        <v>BG$15</v>
      </c>
      <c r="BH2072" s="175" t="str">
        <f t="shared" si="2467"/>
        <v>BH$15</v>
      </c>
      <c r="BI2072" s="175" t="str">
        <f t="shared" si="2467"/>
        <v>BI$15</v>
      </c>
      <c r="BJ2072" s="175" t="str">
        <f t="shared" si="2467"/>
        <v>BJ$15</v>
      </c>
      <c r="BK2072" s="175" t="str">
        <f t="shared" si="2467"/>
        <v>BK$15</v>
      </c>
      <c r="BL2072" s="175" t="str">
        <f t="shared" si="2467"/>
        <v>BL$15</v>
      </c>
      <c r="BM2072" s="175" t="str">
        <f t="shared" si="2467"/>
        <v>BM$15</v>
      </c>
      <c r="BN2072" s="175" t="str">
        <f t="shared" si="2467"/>
        <v>BN$15</v>
      </c>
      <c r="BO2072" s="175" t="str">
        <f t="shared" si="2467"/>
        <v>BO$15</v>
      </c>
      <c r="BP2072" s="175" t="str">
        <f t="shared" si="2467"/>
        <v>BP$15</v>
      </c>
      <c r="BQ2072" s="175" t="str">
        <f t="shared" si="2467"/>
        <v>BQ$15</v>
      </c>
      <c r="BR2072" s="175" t="str">
        <f t="shared" si="2467"/>
        <v>BR$15</v>
      </c>
      <c r="BS2072" s="175" t="str">
        <f t="shared" si="2467"/>
        <v>BS$15</v>
      </c>
      <c r="BT2072" s="175" t="str">
        <f t="shared" si="2467"/>
        <v>BT$15</v>
      </c>
      <c r="BU2072" s="175" t="str">
        <f t="shared" si="2467"/>
        <v>BU$15</v>
      </c>
      <c r="BV2072" s="175" t="str">
        <f t="shared" si="2467"/>
        <v>BV$15</v>
      </c>
      <c r="BW2072" s="175" t="str">
        <f t="shared" si="2467"/>
        <v>BW$15</v>
      </c>
      <c r="BX2072" s="175" t="str">
        <f t="shared" si="2467"/>
        <v>BX$15</v>
      </c>
      <c r="BY2072" s="175" t="str">
        <f t="shared" si="2467"/>
        <v>BY$15</v>
      </c>
      <c r="BZ2072" s="175" t="str">
        <f t="shared" si="2467"/>
        <v>BZ$15</v>
      </c>
      <c r="CA2072" s="175" t="str">
        <f t="shared" si="2467"/>
        <v>CA$15</v>
      </c>
      <c r="CB2072" s="175" t="str">
        <f t="shared" si="2467"/>
        <v>CB$15</v>
      </c>
      <c r="CC2072" s="175" t="str">
        <f t="shared" si="2467"/>
        <v>CC$15</v>
      </c>
      <c r="CD2072" s="175" t="str">
        <f t="shared" si="2467"/>
        <v>CD$15</v>
      </c>
      <c r="CE2072" s="175" t="str">
        <f t="shared" ref="CE2072:CK2072" si="2468">CE2045</f>
        <v>CE$15</v>
      </c>
      <c r="CF2072" s="175" t="str">
        <f t="shared" si="2468"/>
        <v>CF$15</v>
      </c>
      <c r="CG2072" s="175" t="str">
        <f t="shared" si="2468"/>
        <v>CG$15</v>
      </c>
      <c r="CH2072" s="175" t="str">
        <f t="shared" si="2468"/>
        <v>CH$15</v>
      </c>
      <c r="CI2072" s="175" t="str">
        <f t="shared" si="2468"/>
        <v>CI$15</v>
      </c>
      <c r="CJ2072" s="175" t="str">
        <f t="shared" si="2468"/>
        <v>CJ$15</v>
      </c>
      <c r="CK2072" s="175" t="str">
        <f t="shared" si="2468"/>
        <v>CK$15</v>
      </c>
      <c r="CL2072" s="175" t="str">
        <f t="shared" ref="CL2072" si="2469">CL2045</f>
        <v>CL$15</v>
      </c>
    </row>
    <row r="2073" spans="2:90" x14ac:dyDescent="0.4">
      <c r="E2073" s="8"/>
      <c r="H2073" s="12"/>
      <c r="I2073" s="60"/>
      <c r="J2073" s="60"/>
      <c r="K2073" s="15"/>
      <c r="L2073" s="15"/>
      <c r="M2073" s="15"/>
      <c r="N2073" s="15"/>
      <c r="O2073" s="15"/>
      <c r="P2073" s="15"/>
      <c r="R2073" s="15"/>
      <c r="S2073" s="76"/>
      <c r="T2073" s="76"/>
      <c r="U2073" s="76"/>
      <c r="V2073" s="76"/>
      <c r="W2073" s="76"/>
      <c r="X2073" s="76"/>
      <c r="Y2073" s="76"/>
      <c r="Z2073" s="76"/>
      <c r="AA2073" s="76"/>
      <c r="AB2073" s="76"/>
      <c r="AC2073" s="76"/>
      <c r="AD2073" s="76"/>
      <c r="AE2073" s="76"/>
      <c r="AF2073" s="76"/>
      <c r="AG2073" s="76"/>
      <c r="AH2073" s="76"/>
      <c r="AI2073" s="76"/>
      <c r="AJ2073" s="76"/>
      <c r="AK2073" s="76"/>
      <c r="AL2073" s="76"/>
      <c r="AM2073" s="76"/>
      <c r="AN2073" s="76"/>
      <c r="AO2073" s="76"/>
      <c r="AP2073" s="76"/>
      <c r="AQ2073" s="76"/>
      <c r="AR2073" s="76"/>
      <c r="AS2073" s="76"/>
      <c r="AT2073" s="76"/>
      <c r="AU2073" s="76"/>
      <c r="AV2073" s="76"/>
      <c r="AW2073" s="76"/>
      <c r="AX2073" s="76"/>
      <c r="AY2073" s="76"/>
      <c r="AZ2073" s="76"/>
      <c r="BA2073" s="76"/>
      <c r="BB2073" s="76"/>
      <c r="BC2073" s="76"/>
      <c r="BD2073" s="76"/>
      <c r="BE2073" s="76"/>
      <c r="BF2073" s="76"/>
      <c r="BG2073" s="76"/>
      <c r="BH2073" s="76"/>
      <c r="BI2073" s="76"/>
      <c r="BJ2073" s="76"/>
      <c r="BK2073" s="76"/>
      <c r="BL2073" s="76"/>
      <c r="BM2073" s="76"/>
      <c r="BN2073" s="76"/>
      <c r="BO2073" s="76"/>
      <c r="BP2073" s="76"/>
      <c r="BQ2073" s="76"/>
      <c r="BR2073" s="76"/>
      <c r="BS2073" s="76"/>
      <c r="BT2073" s="76"/>
      <c r="BU2073" s="76"/>
      <c r="BV2073" s="76"/>
      <c r="BW2073" s="76"/>
      <c r="BX2073" s="76"/>
      <c r="BY2073" s="76"/>
      <c r="BZ2073" s="76"/>
      <c r="CA2073" s="76"/>
      <c r="CB2073" s="76"/>
      <c r="CC2073" s="76"/>
      <c r="CD2073" s="76"/>
      <c r="CE2073" s="76"/>
      <c r="CF2073" s="76"/>
      <c r="CG2073" s="76"/>
      <c r="CH2073" s="76"/>
      <c r="CI2073" s="76"/>
      <c r="CJ2073" s="76"/>
      <c r="CK2073" s="76"/>
      <c r="CL2073" s="76"/>
    </row>
    <row r="2074" spans="2:90" x14ac:dyDescent="0.4">
      <c r="B2074" s="171" t="s">
        <v>490</v>
      </c>
      <c r="E2074" s="8"/>
      <c r="H2074" s="170"/>
      <c r="I2074" s="172"/>
      <c r="J2074" s="172"/>
      <c r="K2074" s="193"/>
      <c r="L2074" s="193"/>
      <c r="M2074" s="193"/>
      <c r="N2074" s="193"/>
      <c r="O2074" s="193"/>
      <c r="P2074" s="193"/>
      <c r="R2074" s="194"/>
      <c r="S2074" s="170"/>
      <c r="T2074" s="170"/>
      <c r="U2074" s="170"/>
      <c r="V2074" s="170"/>
      <c r="W2074" s="170"/>
      <c r="X2074" s="170"/>
      <c r="Y2074" s="170"/>
      <c r="Z2074" s="170"/>
      <c r="AA2074" s="170"/>
      <c r="AB2074" s="170"/>
      <c r="AC2074" s="170"/>
      <c r="AD2074" s="170"/>
      <c r="AE2074" s="170"/>
      <c r="AF2074" s="170"/>
      <c r="AG2074" s="170"/>
      <c r="AH2074" s="170"/>
      <c r="AI2074" s="170"/>
      <c r="AJ2074" s="170"/>
      <c r="AK2074" s="170"/>
      <c r="AL2074" s="170"/>
      <c r="AM2074" s="170"/>
      <c r="AN2074" s="170"/>
      <c r="AO2074" s="170"/>
      <c r="AP2074" s="170"/>
      <c r="AQ2074" s="170"/>
      <c r="AR2074" s="170"/>
      <c r="AS2074" s="170"/>
      <c r="AT2074" s="170"/>
      <c r="AU2074" s="170"/>
      <c r="AV2074" s="170"/>
      <c r="AW2074" s="170"/>
      <c r="AX2074" s="170"/>
      <c r="AY2074" s="170"/>
      <c r="AZ2074" s="170"/>
      <c r="BA2074" s="170"/>
      <c r="BB2074" s="170"/>
      <c r="BC2074" s="170"/>
      <c r="BD2074" s="170"/>
      <c r="BE2074" s="170"/>
      <c r="BF2074" s="170"/>
      <c r="BG2074" s="170"/>
      <c r="BH2074" s="170"/>
      <c r="BI2074" s="170"/>
      <c r="BJ2074" s="170"/>
      <c r="BK2074" s="170"/>
      <c r="BL2074" s="170"/>
      <c r="BM2074" s="170"/>
      <c r="BN2074" s="170"/>
      <c r="BO2074" s="170"/>
      <c r="BP2074" s="170"/>
      <c r="BQ2074" s="170"/>
      <c r="BR2074" s="170"/>
      <c r="BS2074" s="170"/>
      <c r="BT2074" s="170"/>
      <c r="BU2074" s="170"/>
      <c r="BV2074" s="170"/>
      <c r="BW2074" s="170"/>
      <c r="BX2074" s="170"/>
      <c r="BY2074" s="170"/>
      <c r="BZ2074" s="170"/>
      <c r="CA2074" s="170"/>
      <c r="CB2074" s="170"/>
      <c r="CC2074" s="170"/>
      <c r="CD2074" s="170"/>
      <c r="CE2074" s="170"/>
      <c r="CF2074" s="170"/>
      <c r="CG2074" s="170"/>
      <c r="CH2074" s="170"/>
      <c r="CI2074" s="170"/>
      <c r="CJ2074" s="170"/>
      <c r="CK2074" s="170"/>
      <c r="CL2074" s="170"/>
    </row>
    <row r="2075" spans="2:90" x14ac:dyDescent="0.4">
      <c r="B2075" s="171" t="s">
        <v>492</v>
      </c>
      <c r="E2075" s="8"/>
      <c r="H2075" s="170"/>
      <c r="I2075" s="172"/>
      <c r="J2075" s="172"/>
      <c r="K2075" s="193"/>
      <c r="L2075" s="193"/>
      <c r="M2075" s="193"/>
      <c r="N2075" s="193"/>
      <c r="O2075" s="193"/>
      <c r="P2075" s="193"/>
      <c r="R2075" s="194"/>
      <c r="S2075" s="170"/>
      <c r="T2075" s="170"/>
      <c r="U2075" s="170"/>
      <c r="V2075" s="170"/>
      <c r="W2075" s="170"/>
      <c r="X2075" s="170"/>
      <c r="Y2075" s="170"/>
      <c r="Z2075" s="170"/>
      <c r="AA2075" s="170"/>
      <c r="AB2075" s="170"/>
      <c r="AC2075" s="170"/>
      <c r="AD2075" s="170"/>
      <c r="AE2075" s="170"/>
      <c r="AF2075" s="170"/>
      <c r="AG2075" s="170"/>
      <c r="AH2075" s="170"/>
      <c r="AI2075" s="170"/>
      <c r="AJ2075" s="170"/>
      <c r="AK2075" s="170"/>
      <c r="AL2075" s="170"/>
      <c r="AM2075" s="170"/>
      <c r="AN2075" s="170"/>
      <c r="AO2075" s="170"/>
      <c r="AP2075" s="170"/>
      <c r="AQ2075" s="170"/>
      <c r="AR2075" s="170"/>
      <c r="AS2075" s="170"/>
      <c r="AT2075" s="170"/>
      <c r="AU2075" s="170"/>
      <c r="AV2075" s="170"/>
      <c r="AW2075" s="170"/>
      <c r="AX2075" s="170"/>
      <c r="AY2075" s="170"/>
      <c r="AZ2075" s="170"/>
      <c r="BA2075" s="170"/>
      <c r="BB2075" s="170"/>
      <c r="BC2075" s="170"/>
      <c r="BD2075" s="170"/>
      <c r="BE2075" s="170"/>
      <c r="BF2075" s="170"/>
      <c r="BG2075" s="170"/>
      <c r="BH2075" s="170"/>
      <c r="BI2075" s="170"/>
      <c r="BJ2075" s="170"/>
      <c r="BK2075" s="170"/>
      <c r="BL2075" s="170"/>
      <c r="BM2075" s="170"/>
      <c r="BN2075" s="170"/>
      <c r="BO2075" s="170"/>
      <c r="BP2075" s="170"/>
      <c r="BQ2075" s="170"/>
      <c r="BR2075" s="170"/>
      <c r="BS2075" s="170"/>
      <c r="BT2075" s="170"/>
      <c r="BU2075" s="170"/>
      <c r="BV2075" s="170"/>
      <c r="BW2075" s="170"/>
      <c r="BX2075" s="170"/>
      <c r="BY2075" s="170"/>
      <c r="BZ2075" s="170"/>
      <c r="CA2075" s="170"/>
      <c r="CB2075" s="170"/>
      <c r="CC2075" s="170"/>
      <c r="CD2075" s="170"/>
      <c r="CE2075" s="170"/>
      <c r="CF2075" s="170"/>
      <c r="CG2075" s="170"/>
      <c r="CH2075" s="170"/>
      <c r="CI2075" s="170"/>
      <c r="CJ2075" s="170"/>
      <c r="CK2075" s="170"/>
      <c r="CL2075" s="170"/>
    </row>
    <row r="2076" spans="2:90" x14ac:dyDescent="0.4">
      <c r="B2076" s="171" t="s">
        <v>461</v>
      </c>
      <c r="E2076" s="8"/>
      <c r="H2076" s="170"/>
      <c r="I2076" s="172"/>
      <c r="J2076" s="172"/>
      <c r="K2076" s="193"/>
      <c r="L2076" s="193"/>
      <c r="M2076" s="193"/>
      <c r="N2076" s="193"/>
      <c r="O2076" s="193"/>
      <c r="P2076" s="193"/>
      <c r="R2076" s="194"/>
      <c r="S2076" s="195" t="str">
        <f t="shared" ref="S2076:AX2076" si="2470">S$16</f>
        <v>S$12</v>
      </c>
      <c r="T2076" s="195" t="str">
        <f t="shared" si="2470"/>
        <v>T$12</v>
      </c>
      <c r="U2076" s="195" t="str">
        <f t="shared" si="2470"/>
        <v>U$12</v>
      </c>
      <c r="V2076" s="195" t="str">
        <f t="shared" si="2470"/>
        <v>V$12</v>
      </c>
      <c r="W2076" s="195" t="str">
        <f t="shared" si="2470"/>
        <v>W$12</v>
      </c>
      <c r="X2076" s="195" t="str">
        <f t="shared" si="2470"/>
        <v>X$12</v>
      </c>
      <c r="Y2076" s="195" t="str">
        <f t="shared" si="2470"/>
        <v>Y$12</v>
      </c>
      <c r="Z2076" s="195" t="str">
        <f t="shared" si="2470"/>
        <v>Z$12</v>
      </c>
      <c r="AA2076" s="195" t="str">
        <f t="shared" si="2470"/>
        <v>AA$12</v>
      </c>
      <c r="AB2076" s="195" t="str">
        <f t="shared" si="2470"/>
        <v>AB$12</v>
      </c>
      <c r="AC2076" s="195" t="str">
        <f t="shared" si="2470"/>
        <v>AC$12</v>
      </c>
      <c r="AD2076" s="195" t="str">
        <f t="shared" si="2470"/>
        <v>AD$12</v>
      </c>
      <c r="AE2076" s="195" t="str">
        <f t="shared" si="2470"/>
        <v>AE$12</v>
      </c>
      <c r="AF2076" s="195" t="str">
        <f t="shared" si="2470"/>
        <v>AF$12</v>
      </c>
      <c r="AG2076" s="195" t="str">
        <f t="shared" si="2470"/>
        <v>AG$12</v>
      </c>
      <c r="AH2076" s="195" t="str">
        <f t="shared" si="2470"/>
        <v>AH$12</v>
      </c>
      <c r="AI2076" s="195" t="str">
        <f t="shared" si="2470"/>
        <v>AI$12</v>
      </c>
      <c r="AJ2076" s="195" t="str">
        <f t="shared" si="2470"/>
        <v>AJ$12</v>
      </c>
      <c r="AK2076" s="195" t="str">
        <f t="shared" si="2470"/>
        <v>AK$12</v>
      </c>
      <c r="AL2076" s="195" t="str">
        <f t="shared" si="2470"/>
        <v>AL$12</v>
      </c>
      <c r="AM2076" s="195" t="str">
        <f t="shared" si="2470"/>
        <v>AM$12</v>
      </c>
      <c r="AN2076" s="195" t="str">
        <f t="shared" si="2470"/>
        <v>AN$12</v>
      </c>
      <c r="AO2076" s="195" t="str">
        <f t="shared" si="2470"/>
        <v>AO$12</v>
      </c>
      <c r="AP2076" s="195" t="str">
        <f t="shared" si="2470"/>
        <v>AP$12</v>
      </c>
      <c r="AQ2076" s="195" t="str">
        <f t="shared" si="2470"/>
        <v>AQ$12</v>
      </c>
      <c r="AR2076" s="195" t="str">
        <f t="shared" si="2470"/>
        <v>AR$12</v>
      </c>
      <c r="AS2076" s="195" t="str">
        <f t="shared" si="2470"/>
        <v>AS$12</v>
      </c>
      <c r="AT2076" s="195" t="str">
        <f t="shared" si="2470"/>
        <v>AT$12</v>
      </c>
      <c r="AU2076" s="195" t="str">
        <f t="shared" si="2470"/>
        <v>AU$12</v>
      </c>
      <c r="AV2076" s="195" t="str">
        <f t="shared" si="2470"/>
        <v>AV$12</v>
      </c>
      <c r="AW2076" s="195" t="str">
        <f t="shared" si="2470"/>
        <v>AW$12</v>
      </c>
      <c r="AX2076" s="195" t="str">
        <f t="shared" si="2470"/>
        <v>AX$12</v>
      </c>
      <c r="AY2076" s="195" t="str">
        <f t="shared" ref="AY2076:CD2076" si="2471">AY$16</f>
        <v>AY$12</v>
      </c>
      <c r="AZ2076" s="195" t="str">
        <f t="shared" si="2471"/>
        <v>AZ$12</v>
      </c>
      <c r="BA2076" s="195" t="str">
        <f t="shared" si="2471"/>
        <v>BA$12</v>
      </c>
      <c r="BB2076" s="195" t="str">
        <f t="shared" si="2471"/>
        <v>BB$12</v>
      </c>
      <c r="BC2076" s="195" t="str">
        <f t="shared" si="2471"/>
        <v>BC$12</v>
      </c>
      <c r="BD2076" s="195" t="str">
        <f t="shared" si="2471"/>
        <v>BD$12</v>
      </c>
      <c r="BE2076" s="195" t="str">
        <f t="shared" si="2471"/>
        <v>BE$12</v>
      </c>
      <c r="BF2076" s="195" t="str">
        <f t="shared" si="2471"/>
        <v>BF$12</v>
      </c>
      <c r="BG2076" s="195" t="str">
        <f t="shared" si="2471"/>
        <v>BG$12</v>
      </c>
      <c r="BH2076" s="195" t="str">
        <f t="shared" si="2471"/>
        <v>BH$12</v>
      </c>
      <c r="BI2076" s="195" t="str">
        <f t="shared" si="2471"/>
        <v>BI$12</v>
      </c>
      <c r="BJ2076" s="195" t="str">
        <f t="shared" si="2471"/>
        <v>BJ$12</v>
      </c>
      <c r="BK2076" s="195" t="str">
        <f t="shared" si="2471"/>
        <v>BK$12</v>
      </c>
      <c r="BL2076" s="195" t="str">
        <f t="shared" si="2471"/>
        <v>BL$12</v>
      </c>
      <c r="BM2076" s="195" t="str">
        <f t="shared" si="2471"/>
        <v>BM$12</v>
      </c>
      <c r="BN2076" s="195" t="str">
        <f t="shared" si="2471"/>
        <v>BN$12</v>
      </c>
      <c r="BO2076" s="195" t="str">
        <f t="shared" si="2471"/>
        <v>BO$12</v>
      </c>
      <c r="BP2076" s="195" t="str">
        <f t="shared" si="2471"/>
        <v>BP$12</v>
      </c>
      <c r="BQ2076" s="195" t="str">
        <f t="shared" si="2471"/>
        <v>BQ$12</v>
      </c>
      <c r="BR2076" s="195" t="str">
        <f t="shared" si="2471"/>
        <v>BR$12</v>
      </c>
      <c r="BS2076" s="195" t="str">
        <f t="shared" si="2471"/>
        <v>BS$12</v>
      </c>
      <c r="BT2076" s="195" t="str">
        <f t="shared" si="2471"/>
        <v>BT$12</v>
      </c>
      <c r="BU2076" s="195" t="str">
        <f t="shared" si="2471"/>
        <v>BU$12</v>
      </c>
      <c r="BV2076" s="195" t="str">
        <f t="shared" si="2471"/>
        <v>BV$12</v>
      </c>
      <c r="BW2076" s="195" t="str">
        <f t="shared" si="2471"/>
        <v>BW$12</v>
      </c>
      <c r="BX2076" s="195" t="str">
        <f t="shared" si="2471"/>
        <v>BX$12</v>
      </c>
      <c r="BY2076" s="195" t="str">
        <f t="shared" si="2471"/>
        <v>BY$12</v>
      </c>
      <c r="BZ2076" s="195" t="str">
        <f t="shared" si="2471"/>
        <v>BZ$12</v>
      </c>
      <c r="CA2076" s="195" t="str">
        <f t="shared" si="2471"/>
        <v>CA$12</v>
      </c>
      <c r="CB2076" s="195" t="str">
        <f t="shared" si="2471"/>
        <v>CB$12</v>
      </c>
      <c r="CC2076" s="195" t="str">
        <f t="shared" si="2471"/>
        <v>CC$12</v>
      </c>
      <c r="CD2076" s="195" t="str">
        <f t="shared" si="2471"/>
        <v>CD$12</v>
      </c>
      <c r="CE2076" s="195" t="str">
        <f t="shared" ref="CE2076:CL2076" si="2472">CE$16</f>
        <v>CE$12</v>
      </c>
      <c r="CF2076" s="195" t="str">
        <f t="shared" si="2472"/>
        <v>CF$12</v>
      </c>
      <c r="CG2076" s="195" t="str">
        <f t="shared" si="2472"/>
        <v>CG$12</v>
      </c>
      <c r="CH2076" s="195" t="str">
        <f t="shared" si="2472"/>
        <v>CH$12</v>
      </c>
      <c r="CI2076" s="195" t="str">
        <f t="shared" si="2472"/>
        <v>CI$12</v>
      </c>
      <c r="CJ2076" s="195" t="str">
        <f t="shared" si="2472"/>
        <v>CJ$12</v>
      </c>
      <c r="CK2076" s="195" t="str">
        <f t="shared" si="2472"/>
        <v>CK$12</v>
      </c>
      <c r="CL2076" s="195" t="str">
        <f t="shared" si="2472"/>
        <v>CL$12</v>
      </c>
    </row>
    <row r="2077" spans="2:90" x14ac:dyDescent="0.4">
      <c r="B2077" s="171" t="s">
        <v>462</v>
      </c>
      <c r="E2077" s="8"/>
      <c r="H2077" s="196"/>
      <c r="I2077" s="197"/>
      <c r="J2077" s="197"/>
      <c r="K2077" s="198"/>
      <c r="L2077" s="198"/>
      <c r="M2077" s="198"/>
      <c r="N2077" s="198"/>
      <c r="O2077" s="198"/>
      <c r="P2077" s="198"/>
      <c r="R2077" s="198"/>
      <c r="S2077" s="195" t="str">
        <f t="shared" ref="S2077:AX2077" si="2473">S$17</f>
        <v>S$13</v>
      </c>
      <c r="T2077" s="195" t="str">
        <f t="shared" si="2473"/>
        <v>T$13</v>
      </c>
      <c r="U2077" s="195" t="str">
        <f t="shared" si="2473"/>
        <v>U$13</v>
      </c>
      <c r="V2077" s="195" t="str">
        <f t="shared" si="2473"/>
        <v>V$13</v>
      </c>
      <c r="W2077" s="195" t="str">
        <f t="shared" si="2473"/>
        <v>W$13</v>
      </c>
      <c r="X2077" s="195" t="str">
        <f t="shared" si="2473"/>
        <v>X$13</v>
      </c>
      <c r="Y2077" s="195" t="str">
        <f t="shared" si="2473"/>
        <v>Y$13</v>
      </c>
      <c r="Z2077" s="195" t="str">
        <f t="shared" si="2473"/>
        <v>Z$13</v>
      </c>
      <c r="AA2077" s="195" t="str">
        <f t="shared" si="2473"/>
        <v>AA$13</v>
      </c>
      <c r="AB2077" s="195" t="str">
        <f t="shared" si="2473"/>
        <v>AB$13</v>
      </c>
      <c r="AC2077" s="195" t="str">
        <f t="shared" si="2473"/>
        <v>AC$13</v>
      </c>
      <c r="AD2077" s="195" t="str">
        <f t="shared" si="2473"/>
        <v>AD$13</v>
      </c>
      <c r="AE2077" s="195" t="str">
        <f t="shared" si="2473"/>
        <v>AE$13</v>
      </c>
      <c r="AF2077" s="195" t="str">
        <f t="shared" si="2473"/>
        <v>AF$13</v>
      </c>
      <c r="AG2077" s="195" t="str">
        <f t="shared" si="2473"/>
        <v>AG$13</v>
      </c>
      <c r="AH2077" s="195" t="str">
        <f t="shared" si="2473"/>
        <v>AH$13</v>
      </c>
      <c r="AI2077" s="195" t="str">
        <f t="shared" si="2473"/>
        <v>AI$13</v>
      </c>
      <c r="AJ2077" s="195" t="str">
        <f t="shared" si="2473"/>
        <v>AJ$13</v>
      </c>
      <c r="AK2077" s="195" t="str">
        <f t="shared" si="2473"/>
        <v>AK$13</v>
      </c>
      <c r="AL2077" s="195" t="str">
        <f t="shared" si="2473"/>
        <v>AL$13</v>
      </c>
      <c r="AM2077" s="195" t="str">
        <f t="shared" si="2473"/>
        <v>AM$13</v>
      </c>
      <c r="AN2077" s="195" t="str">
        <f t="shared" si="2473"/>
        <v>AN$13</v>
      </c>
      <c r="AO2077" s="195" t="str">
        <f t="shared" si="2473"/>
        <v>AO$13</v>
      </c>
      <c r="AP2077" s="195" t="str">
        <f t="shared" si="2473"/>
        <v>AP$13</v>
      </c>
      <c r="AQ2077" s="195" t="str">
        <f t="shared" si="2473"/>
        <v>AQ$13</v>
      </c>
      <c r="AR2077" s="195" t="str">
        <f t="shared" si="2473"/>
        <v>AR$13</v>
      </c>
      <c r="AS2077" s="195" t="str">
        <f t="shared" si="2473"/>
        <v>AS$13</v>
      </c>
      <c r="AT2077" s="195" t="str">
        <f t="shared" si="2473"/>
        <v>AT$13</v>
      </c>
      <c r="AU2077" s="195" t="str">
        <f t="shared" si="2473"/>
        <v>AU$13</v>
      </c>
      <c r="AV2077" s="195" t="str">
        <f t="shared" si="2473"/>
        <v>AV$13</v>
      </c>
      <c r="AW2077" s="195" t="str">
        <f t="shared" si="2473"/>
        <v>AW$13</v>
      </c>
      <c r="AX2077" s="195" t="str">
        <f t="shared" si="2473"/>
        <v>AX$13</v>
      </c>
      <c r="AY2077" s="195" t="str">
        <f t="shared" ref="AY2077:CD2077" si="2474">AY$17</f>
        <v>AY$13</v>
      </c>
      <c r="AZ2077" s="195" t="str">
        <f t="shared" si="2474"/>
        <v>AZ$13</v>
      </c>
      <c r="BA2077" s="195" t="str">
        <f t="shared" si="2474"/>
        <v>BA$13</v>
      </c>
      <c r="BB2077" s="195" t="str">
        <f t="shared" si="2474"/>
        <v>BB$13</v>
      </c>
      <c r="BC2077" s="195" t="str">
        <f t="shared" si="2474"/>
        <v>BC$13</v>
      </c>
      <c r="BD2077" s="195" t="str">
        <f t="shared" si="2474"/>
        <v>BD$13</v>
      </c>
      <c r="BE2077" s="195" t="str">
        <f t="shared" si="2474"/>
        <v>BE$13</v>
      </c>
      <c r="BF2077" s="195" t="str">
        <f t="shared" si="2474"/>
        <v>BF$13</v>
      </c>
      <c r="BG2077" s="195" t="str">
        <f t="shared" si="2474"/>
        <v>BG$13</v>
      </c>
      <c r="BH2077" s="195" t="str">
        <f t="shared" si="2474"/>
        <v>BH$13</v>
      </c>
      <c r="BI2077" s="195" t="str">
        <f t="shared" si="2474"/>
        <v>BI$13</v>
      </c>
      <c r="BJ2077" s="195" t="str">
        <f t="shared" si="2474"/>
        <v>BJ$13</v>
      </c>
      <c r="BK2077" s="195" t="str">
        <f t="shared" si="2474"/>
        <v>BK$13</v>
      </c>
      <c r="BL2077" s="195" t="str">
        <f t="shared" si="2474"/>
        <v>BL$13</v>
      </c>
      <c r="BM2077" s="195" t="str">
        <f t="shared" si="2474"/>
        <v>BM$13</v>
      </c>
      <c r="BN2077" s="195" t="str">
        <f t="shared" si="2474"/>
        <v>BN$13</v>
      </c>
      <c r="BO2077" s="195" t="str">
        <f t="shared" si="2474"/>
        <v>BO$13</v>
      </c>
      <c r="BP2077" s="195" t="str">
        <f t="shared" si="2474"/>
        <v>BP$13</v>
      </c>
      <c r="BQ2077" s="195" t="str">
        <f t="shared" si="2474"/>
        <v>BQ$13</v>
      </c>
      <c r="BR2077" s="195" t="str">
        <f t="shared" si="2474"/>
        <v>BR$13</v>
      </c>
      <c r="BS2077" s="195" t="str">
        <f t="shared" si="2474"/>
        <v>BS$13</v>
      </c>
      <c r="BT2077" s="195" t="str">
        <f t="shared" si="2474"/>
        <v>BT$13</v>
      </c>
      <c r="BU2077" s="195" t="str">
        <f t="shared" si="2474"/>
        <v>BU$13</v>
      </c>
      <c r="BV2077" s="195" t="str">
        <f t="shared" si="2474"/>
        <v>BV$13</v>
      </c>
      <c r="BW2077" s="195" t="str">
        <f t="shared" si="2474"/>
        <v>BW$13</v>
      </c>
      <c r="BX2077" s="195" t="str">
        <f t="shared" si="2474"/>
        <v>BX$13</v>
      </c>
      <c r="BY2077" s="195" t="str">
        <f t="shared" si="2474"/>
        <v>BY$13</v>
      </c>
      <c r="BZ2077" s="195" t="str">
        <f t="shared" si="2474"/>
        <v>BZ$13</v>
      </c>
      <c r="CA2077" s="195" t="str">
        <f t="shared" si="2474"/>
        <v>CA$13</v>
      </c>
      <c r="CB2077" s="195" t="str">
        <f t="shared" si="2474"/>
        <v>CB$13</v>
      </c>
      <c r="CC2077" s="195" t="str">
        <f t="shared" si="2474"/>
        <v>CC$13</v>
      </c>
      <c r="CD2077" s="195" t="str">
        <f t="shared" si="2474"/>
        <v>CD$13</v>
      </c>
      <c r="CE2077" s="195" t="str">
        <f t="shared" ref="CE2077:CL2077" si="2475">CE$17</f>
        <v>CE$13</v>
      </c>
      <c r="CF2077" s="195" t="str">
        <f t="shared" si="2475"/>
        <v>CF$13</v>
      </c>
      <c r="CG2077" s="195" t="str">
        <f t="shared" si="2475"/>
        <v>CG$13</v>
      </c>
      <c r="CH2077" s="195" t="str">
        <f t="shared" si="2475"/>
        <v>CH$13</v>
      </c>
      <c r="CI2077" s="195" t="str">
        <f t="shared" si="2475"/>
        <v>CI$13</v>
      </c>
      <c r="CJ2077" s="195" t="str">
        <f t="shared" si="2475"/>
        <v>CJ$13</v>
      </c>
      <c r="CK2077" s="195" t="str">
        <f t="shared" si="2475"/>
        <v>CK$13</v>
      </c>
      <c r="CL2077" s="195" t="str">
        <f t="shared" si="2475"/>
        <v>CL$13</v>
      </c>
    </row>
    <row r="2078" spans="2:90" x14ac:dyDescent="0.4">
      <c r="B2078" s="171" t="s">
        <v>491</v>
      </c>
      <c r="E2078" s="8"/>
      <c r="H2078" s="196"/>
      <c r="I2078" s="197"/>
      <c r="J2078" s="197"/>
      <c r="K2078" s="198"/>
      <c r="L2078" s="198"/>
      <c r="M2078" s="198"/>
      <c r="N2078" s="198"/>
      <c r="O2078" s="198"/>
      <c r="P2078" s="198"/>
      <c r="R2078" s="198"/>
      <c r="S2078" s="186"/>
      <c r="T2078" s="186"/>
      <c r="U2078" s="186"/>
      <c r="V2078" s="186"/>
      <c r="W2078" s="186"/>
      <c r="X2078" s="186"/>
      <c r="Y2078" s="186"/>
      <c r="Z2078" s="186"/>
      <c r="AA2078" s="186"/>
      <c r="AB2078" s="186"/>
      <c r="AC2078" s="186"/>
      <c r="AD2078" s="186"/>
      <c r="AE2078" s="186"/>
      <c r="AF2078" s="186"/>
      <c r="AG2078" s="186"/>
      <c r="AH2078" s="186"/>
      <c r="AI2078" s="186"/>
      <c r="AJ2078" s="186"/>
      <c r="AK2078" s="186"/>
      <c r="AL2078" s="186"/>
      <c r="AM2078" s="186"/>
      <c r="AN2078" s="186"/>
      <c r="AO2078" s="186"/>
      <c r="AP2078" s="186"/>
      <c r="AQ2078" s="186"/>
      <c r="AR2078" s="186"/>
      <c r="AS2078" s="186"/>
      <c r="AT2078" s="186"/>
      <c r="AU2078" s="186"/>
      <c r="AV2078" s="186"/>
      <c r="AW2078" s="186"/>
      <c r="AX2078" s="186"/>
      <c r="AY2078" s="186"/>
      <c r="AZ2078" s="186"/>
      <c r="BA2078" s="186"/>
      <c r="BB2078" s="186"/>
      <c r="BC2078" s="186"/>
      <c r="BD2078" s="186"/>
      <c r="BE2078" s="186"/>
      <c r="BF2078" s="186"/>
      <c r="BG2078" s="186"/>
      <c r="BH2078" s="186"/>
      <c r="BI2078" s="186"/>
      <c r="BJ2078" s="186"/>
      <c r="BK2078" s="186"/>
      <c r="BL2078" s="186"/>
      <c r="BM2078" s="186"/>
      <c r="BN2078" s="186"/>
      <c r="BO2078" s="186"/>
      <c r="BP2078" s="186"/>
      <c r="BQ2078" s="186"/>
      <c r="BR2078" s="186"/>
      <c r="BS2078" s="186"/>
      <c r="BT2078" s="186"/>
      <c r="BU2078" s="186"/>
      <c r="BV2078" s="186"/>
      <c r="BW2078" s="186"/>
      <c r="BX2078" s="186"/>
      <c r="BY2078" s="186"/>
      <c r="BZ2078" s="186"/>
      <c r="CA2078" s="186"/>
      <c r="CB2078" s="186"/>
      <c r="CC2078" s="186"/>
      <c r="CD2078" s="186"/>
      <c r="CE2078" s="186"/>
      <c r="CF2078" s="186"/>
      <c r="CG2078" s="186"/>
      <c r="CH2078" s="186"/>
      <c r="CI2078" s="186"/>
      <c r="CJ2078" s="186"/>
      <c r="CK2078" s="186"/>
      <c r="CL2078" s="186"/>
    </row>
    <row r="2079" spans="2:90" x14ac:dyDescent="0.4">
      <c r="B2079" s="171" t="s">
        <v>505</v>
      </c>
      <c r="E2079" s="8"/>
      <c r="H2079" s="196"/>
      <c r="I2079" s="197"/>
      <c r="J2079" s="197"/>
      <c r="K2079" s="198"/>
      <c r="L2079" s="198"/>
      <c r="M2079" s="198"/>
      <c r="N2079" s="198"/>
      <c r="O2079" s="198"/>
      <c r="P2079" s="198"/>
      <c r="R2079" s="198"/>
      <c r="S2079" s="186"/>
      <c r="T2079" s="186"/>
      <c r="U2079" s="186"/>
      <c r="V2079" s="186"/>
      <c r="W2079" s="186"/>
      <c r="X2079" s="186"/>
      <c r="Y2079" s="186"/>
      <c r="Z2079" s="186"/>
      <c r="AA2079" s="186"/>
      <c r="AB2079" s="186"/>
      <c r="AC2079" s="186"/>
      <c r="AD2079" s="186"/>
      <c r="AE2079" s="186"/>
      <c r="AF2079" s="186"/>
      <c r="AG2079" s="186"/>
      <c r="AH2079" s="186"/>
      <c r="AI2079" s="186"/>
      <c r="AJ2079" s="186"/>
      <c r="AK2079" s="186"/>
      <c r="AL2079" s="186"/>
      <c r="AM2079" s="186"/>
      <c r="AN2079" s="186"/>
      <c r="AO2079" s="186"/>
      <c r="AP2079" s="186"/>
      <c r="AQ2079" s="186"/>
      <c r="AR2079" s="186"/>
      <c r="AS2079" s="186"/>
      <c r="AT2079" s="186"/>
      <c r="AU2079" s="186"/>
      <c r="AV2079" s="186"/>
      <c r="AW2079" s="186"/>
      <c r="AX2079" s="186"/>
      <c r="AY2079" s="186"/>
      <c r="AZ2079" s="186"/>
      <c r="BA2079" s="186"/>
      <c r="BB2079" s="186"/>
      <c r="BC2079" s="186"/>
      <c r="BD2079" s="186"/>
      <c r="BE2079" s="186"/>
      <c r="BF2079" s="186"/>
      <c r="BG2079" s="186"/>
      <c r="BH2079" s="186"/>
      <c r="BI2079" s="186"/>
      <c r="BJ2079" s="186"/>
      <c r="BK2079" s="186"/>
      <c r="BL2079" s="186"/>
      <c r="BM2079" s="186"/>
      <c r="BN2079" s="186"/>
      <c r="BO2079" s="186"/>
      <c r="BP2079" s="186"/>
      <c r="BQ2079" s="186"/>
      <c r="BR2079" s="186"/>
      <c r="BS2079" s="186"/>
      <c r="BT2079" s="186"/>
      <c r="BU2079" s="186"/>
      <c r="BV2079" s="186"/>
      <c r="BW2079" s="186"/>
      <c r="BX2079" s="186"/>
      <c r="BY2079" s="186"/>
      <c r="BZ2079" s="186"/>
      <c r="CA2079" s="186"/>
      <c r="CB2079" s="186"/>
      <c r="CC2079" s="186"/>
      <c r="CD2079" s="186"/>
      <c r="CE2079" s="186"/>
      <c r="CF2079" s="186"/>
      <c r="CG2079" s="186"/>
      <c r="CH2079" s="186"/>
      <c r="CI2079" s="186"/>
      <c r="CJ2079" s="186"/>
      <c r="CK2079" s="186"/>
      <c r="CL2079" s="186"/>
    </row>
    <row r="2080" spans="2:90" x14ac:dyDescent="0.4">
      <c r="B2080" s="171" t="s">
        <v>463</v>
      </c>
      <c r="E2080" s="8"/>
      <c r="H2080" s="196"/>
      <c r="I2080" s="197"/>
      <c r="J2080" s="197"/>
      <c r="K2080" s="198"/>
      <c r="L2080" s="198"/>
      <c r="M2080" s="198"/>
      <c r="N2080" s="198"/>
      <c r="O2080" s="198"/>
      <c r="P2080" s="198"/>
      <c r="R2080" s="198"/>
      <c r="S2080" s="186" t="str">
        <f t="shared" ref="S2080:AX2080" si="2476">S$18</f>
        <v>S$14</v>
      </c>
      <c r="T2080" s="186" t="str">
        <f t="shared" si="2476"/>
        <v>T$14</v>
      </c>
      <c r="U2080" s="186" t="str">
        <f t="shared" si="2476"/>
        <v>U$14</v>
      </c>
      <c r="V2080" s="186" t="str">
        <f t="shared" si="2476"/>
        <v>V$14</v>
      </c>
      <c r="W2080" s="186" t="str">
        <f t="shared" si="2476"/>
        <v>W$14</v>
      </c>
      <c r="X2080" s="186" t="str">
        <f t="shared" si="2476"/>
        <v>X$14</v>
      </c>
      <c r="Y2080" s="186" t="str">
        <f t="shared" si="2476"/>
        <v>Y$14</v>
      </c>
      <c r="Z2080" s="186" t="str">
        <f t="shared" si="2476"/>
        <v>Z$14</v>
      </c>
      <c r="AA2080" s="186" t="str">
        <f t="shared" si="2476"/>
        <v>AA$14</v>
      </c>
      <c r="AB2080" s="186" t="str">
        <f t="shared" si="2476"/>
        <v>AB$14</v>
      </c>
      <c r="AC2080" s="186" t="str">
        <f t="shared" si="2476"/>
        <v>AC$14</v>
      </c>
      <c r="AD2080" s="186" t="str">
        <f t="shared" si="2476"/>
        <v>AD$14</v>
      </c>
      <c r="AE2080" s="186" t="str">
        <f t="shared" si="2476"/>
        <v>AE$14</v>
      </c>
      <c r="AF2080" s="186" t="str">
        <f t="shared" si="2476"/>
        <v>AF$14</v>
      </c>
      <c r="AG2080" s="186" t="str">
        <f t="shared" si="2476"/>
        <v>AG$14</v>
      </c>
      <c r="AH2080" s="186" t="str">
        <f t="shared" si="2476"/>
        <v>AH$14</v>
      </c>
      <c r="AI2080" s="186" t="str">
        <f t="shared" si="2476"/>
        <v>AI$14</v>
      </c>
      <c r="AJ2080" s="186" t="str">
        <f t="shared" si="2476"/>
        <v>AJ$14</v>
      </c>
      <c r="AK2080" s="186" t="str">
        <f t="shared" si="2476"/>
        <v>AK$14</v>
      </c>
      <c r="AL2080" s="186" t="str">
        <f t="shared" si="2476"/>
        <v>AL$14</v>
      </c>
      <c r="AM2080" s="186" t="str">
        <f t="shared" si="2476"/>
        <v>AM$14</v>
      </c>
      <c r="AN2080" s="186" t="str">
        <f t="shared" si="2476"/>
        <v>AN$14</v>
      </c>
      <c r="AO2080" s="186" t="str">
        <f t="shared" si="2476"/>
        <v>AO$14</v>
      </c>
      <c r="AP2080" s="186" t="str">
        <f t="shared" si="2476"/>
        <v>AP$14</v>
      </c>
      <c r="AQ2080" s="186" t="str">
        <f t="shared" si="2476"/>
        <v>AQ$14</v>
      </c>
      <c r="AR2080" s="186" t="str">
        <f t="shared" si="2476"/>
        <v>AR$14</v>
      </c>
      <c r="AS2080" s="186" t="str">
        <f t="shared" si="2476"/>
        <v>AS$14</v>
      </c>
      <c r="AT2080" s="186" t="str">
        <f t="shared" si="2476"/>
        <v>AT$14</v>
      </c>
      <c r="AU2080" s="186" t="str">
        <f t="shared" si="2476"/>
        <v>AU$14</v>
      </c>
      <c r="AV2080" s="186" t="str">
        <f t="shared" si="2476"/>
        <v>AV$14</v>
      </c>
      <c r="AW2080" s="186" t="str">
        <f t="shared" si="2476"/>
        <v>AW$14</v>
      </c>
      <c r="AX2080" s="186" t="str">
        <f t="shared" si="2476"/>
        <v>AX$14</v>
      </c>
      <c r="AY2080" s="186" t="str">
        <f t="shared" ref="AY2080:CD2080" si="2477">AY$18</f>
        <v>AY$14</v>
      </c>
      <c r="AZ2080" s="186" t="str">
        <f t="shared" si="2477"/>
        <v>AZ$14</v>
      </c>
      <c r="BA2080" s="186" t="str">
        <f t="shared" si="2477"/>
        <v>BA$14</v>
      </c>
      <c r="BB2080" s="186" t="str">
        <f t="shared" si="2477"/>
        <v>BB$14</v>
      </c>
      <c r="BC2080" s="186" t="str">
        <f t="shared" si="2477"/>
        <v>BC$14</v>
      </c>
      <c r="BD2080" s="186" t="str">
        <f t="shared" si="2477"/>
        <v>BD$14</v>
      </c>
      <c r="BE2080" s="186" t="str">
        <f t="shared" si="2477"/>
        <v>BE$14</v>
      </c>
      <c r="BF2080" s="186" t="str">
        <f t="shared" si="2477"/>
        <v>BF$14</v>
      </c>
      <c r="BG2080" s="186" t="str">
        <f t="shared" si="2477"/>
        <v>BG$14</v>
      </c>
      <c r="BH2080" s="186" t="str">
        <f t="shared" si="2477"/>
        <v>BH$14</v>
      </c>
      <c r="BI2080" s="186" t="str">
        <f t="shared" si="2477"/>
        <v>BI$14</v>
      </c>
      <c r="BJ2080" s="186" t="str">
        <f t="shared" si="2477"/>
        <v>BJ$14</v>
      </c>
      <c r="BK2080" s="186" t="str">
        <f t="shared" si="2477"/>
        <v>BK$14</v>
      </c>
      <c r="BL2080" s="186" t="str">
        <f t="shared" si="2477"/>
        <v>BL$14</v>
      </c>
      <c r="BM2080" s="186" t="str">
        <f t="shared" si="2477"/>
        <v>BM$14</v>
      </c>
      <c r="BN2080" s="186" t="str">
        <f t="shared" si="2477"/>
        <v>BN$14</v>
      </c>
      <c r="BO2080" s="186" t="str">
        <f t="shared" si="2477"/>
        <v>BO$14</v>
      </c>
      <c r="BP2080" s="186" t="str">
        <f t="shared" si="2477"/>
        <v>BP$14</v>
      </c>
      <c r="BQ2080" s="186" t="str">
        <f t="shared" si="2477"/>
        <v>BQ$14</v>
      </c>
      <c r="BR2080" s="186" t="str">
        <f t="shared" si="2477"/>
        <v>BR$14</v>
      </c>
      <c r="BS2080" s="186" t="str">
        <f t="shared" si="2477"/>
        <v>BS$14</v>
      </c>
      <c r="BT2080" s="186" t="str">
        <f t="shared" si="2477"/>
        <v>BT$14</v>
      </c>
      <c r="BU2080" s="186" t="str">
        <f t="shared" si="2477"/>
        <v>BU$14</v>
      </c>
      <c r="BV2080" s="186" t="str">
        <f t="shared" si="2477"/>
        <v>BV$14</v>
      </c>
      <c r="BW2080" s="186" t="str">
        <f t="shared" si="2477"/>
        <v>BW$14</v>
      </c>
      <c r="BX2080" s="186" t="str">
        <f t="shared" si="2477"/>
        <v>BX$14</v>
      </c>
      <c r="BY2080" s="186" t="str">
        <f t="shared" si="2477"/>
        <v>BY$14</v>
      </c>
      <c r="BZ2080" s="186" t="str">
        <f t="shared" si="2477"/>
        <v>BZ$14</v>
      </c>
      <c r="CA2080" s="186" t="str">
        <f t="shared" si="2477"/>
        <v>CA$14</v>
      </c>
      <c r="CB2080" s="186" t="str">
        <f t="shared" si="2477"/>
        <v>CB$14</v>
      </c>
      <c r="CC2080" s="186" t="str">
        <f t="shared" si="2477"/>
        <v>CC$14</v>
      </c>
      <c r="CD2080" s="186" t="str">
        <f t="shared" si="2477"/>
        <v>CD$14</v>
      </c>
      <c r="CE2080" s="186" t="str">
        <f t="shared" ref="CE2080:CL2080" si="2478">CE$18</f>
        <v>CE$14</v>
      </c>
      <c r="CF2080" s="186" t="str">
        <f t="shared" si="2478"/>
        <v>CF$14</v>
      </c>
      <c r="CG2080" s="186" t="str">
        <f t="shared" si="2478"/>
        <v>CG$14</v>
      </c>
      <c r="CH2080" s="186" t="str">
        <f t="shared" si="2478"/>
        <v>CH$14</v>
      </c>
      <c r="CI2080" s="186" t="str">
        <f t="shared" si="2478"/>
        <v>CI$14</v>
      </c>
      <c r="CJ2080" s="186" t="str">
        <f t="shared" si="2478"/>
        <v>CJ$14</v>
      </c>
      <c r="CK2080" s="186" t="str">
        <f t="shared" si="2478"/>
        <v>CK$14</v>
      </c>
      <c r="CL2080" s="186" t="str">
        <f t="shared" si="2478"/>
        <v>CL$14</v>
      </c>
    </row>
    <row r="2081" spans="2:90" x14ac:dyDescent="0.4">
      <c r="B2081" s="171" t="s">
        <v>464</v>
      </c>
      <c r="E2081" s="8"/>
      <c r="H2081" s="196"/>
      <c r="I2081" s="197"/>
      <c r="J2081" s="197"/>
      <c r="K2081" s="198"/>
      <c r="L2081" s="198"/>
      <c r="M2081" s="198"/>
      <c r="N2081" s="198"/>
      <c r="O2081" s="198"/>
      <c r="P2081" s="198"/>
      <c r="R2081" s="198"/>
      <c r="S2081" s="186" t="str">
        <f t="shared" ref="S2081:AX2081" si="2479">S$19</f>
        <v>S$15</v>
      </c>
      <c r="T2081" s="186" t="str">
        <f t="shared" si="2479"/>
        <v>T$15</v>
      </c>
      <c r="U2081" s="186" t="str">
        <f t="shared" si="2479"/>
        <v>U$15</v>
      </c>
      <c r="V2081" s="186" t="str">
        <f t="shared" si="2479"/>
        <v>V$15</v>
      </c>
      <c r="W2081" s="186" t="str">
        <f t="shared" si="2479"/>
        <v>W$15</v>
      </c>
      <c r="X2081" s="186" t="str">
        <f t="shared" si="2479"/>
        <v>X$15</v>
      </c>
      <c r="Y2081" s="186" t="str">
        <f t="shared" si="2479"/>
        <v>Y$15</v>
      </c>
      <c r="Z2081" s="186" t="str">
        <f t="shared" si="2479"/>
        <v>Z$15</v>
      </c>
      <c r="AA2081" s="186" t="str">
        <f t="shared" si="2479"/>
        <v>AA$15</v>
      </c>
      <c r="AB2081" s="186" t="str">
        <f t="shared" si="2479"/>
        <v>AB$15</v>
      </c>
      <c r="AC2081" s="186" t="str">
        <f t="shared" si="2479"/>
        <v>AC$15</v>
      </c>
      <c r="AD2081" s="186" t="str">
        <f t="shared" si="2479"/>
        <v>AD$15</v>
      </c>
      <c r="AE2081" s="186" t="str">
        <f t="shared" si="2479"/>
        <v>AE$15</v>
      </c>
      <c r="AF2081" s="186" t="str">
        <f t="shared" si="2479"/>
        <v>AF$15</v>
      </c>
      <c r="AG2081" s="186" t="str">
        <f t="shared" si="2479"/>
        <v>AG$15</v>
      </c>
      <c r="AH2081" s="186" t="str">
        <f t="shared" si="2479"/>
        <v>AH$15</v>
      </c>
      <c r="AI2081" s="186" t="str">
        <f t="shared" si="2479"/>
        <v>AI$15</v>
      </c>
      <c r="AJ2081" s="186" t="str">
        <f t="shared" si="2479"/>
        <v>AJ$15</v>
      </c>
      <c r="AK2081" s="186" t="str">
        <f t="shared" si="2479"/>
        <v>AK$15</v>
      </c>
      <c r="AL2081" s="186" t="str">
        <f t="shared" si="2479"/>
        <v>AL$15</v>
      </c>
      <c r="AM2081" s="186" t="str">
        <f t="shared" si="2479"/>
        <v>AM$15</v>
      </c>
      <c r="AN2081" s="186" t="str">
        <f t="shared" si="2479"/>
        <v>AN$15</v>
      </c>
      <c r="AO2081" s="186" t="str">
        <f t="shared" si="2479"/>
        <v>AO$15</v>
      </c>
      <c r="AP2081" s="186" t="str">
        <f t="shared" si="2479"/>
        <v>AP$15</v>
      </c>
      <c r="AQ2081" s="186" t="str">
        <f t="shared" si="2479"/>
        <v>AQ$15</v>
      </c>
      <c r="AR2081" s="186" t="str">
        <f t="shared" si="2479"/>
        <v>AR$15</v>
      </c>
      <c r="AS2081" s="186" t="str">
        <f t="shared" si="2479"/>
        <v>AS$15</v>
      </c>
      <c r="AT2081" s="186" t="str">
        <f t="shared" si="2479"/>
        <v>AT$15</v>
      </c>
      <c r="AU2081" s="186" t="str">
        <f t="shared" si="2479"/>
        <v>AU$15</v>
      </c>
      <c r="AV2081" s="186" t="str">
        <f t="shared" si="2479"/>
        <v>AV$15</v>
      </c>
      <c r="AW2081" s="186" t="str">
        <f t="shared" si="2479"/>
        <v>AW$15</v>
      </c>
      <c r="AX2081" s="186" t="str">
        <f t="shared" si="2479"/>
        <v>AX$15</v>
      </c>
      <c r="AY2081" s="186" t="str">
        <f t="shared" ref="AY2081:CD2081" si="2480">AY$19</f>
        <v>AY$15</v>
      </c>
      <c r="AZ2081" s="186" t="str">
        <f t="shared" si="2480"/>
        <v>AZ$15</v>
      </c>
      <c r="BA2081" s="186" t="str">
        <f t="shared" si="2480"/>
        <v>BA$15</v>
      </c>
      <c r="BB2081" s="186" t="str">
        <f t="shared" si="2480"/>
        <v>BB$15</v>
      </c>
      <c r="BC2081" s="186" t="str">
        <f t="shared" si="2480"/>
        <v>BC$15</v>
      </c>
      <c r="BD2081" s="186" t="str">
        <f t="shared" si="2480"/>
        <v>BD$15</v>
      </c>
      <c r="BE2081" s="186" t="str">
        <f t="shared" si="2480"/>
        <v>BE$15</v>
      </c>
      <c r="BF2081" s="186" t="str">
        <f t="shared" si="2480"/>
        <v>BF$15</v>
      </c>
      <c r="BG2081" s="186" t="str">
        <f t="shared" si="2480"/>
        <v>BG$15</v>
      </c>
      <c r="BH2081" s="186" t="str">
        <f t="shared" si="2480"/>
        <v>BH$15</v>
      </c>
      <c r="BI2081" s="186" t="str">
        <f t="shared" si="2480"/>
        <v>BI$15</v>
      </c>
      <c r="BJ2081" s="186" t="str">
        <f t="shared" si="2480"/>
        <v>BJ$15</v>
      </c>
      <c r="BK2081" s="186" t="str">
        <f t="shared" si="2480"/>
        <v>BK$15</v>
      </c>
      <c r="BL2081" s="186" t="str">
        <f t="shared" si="2480"/>
        <v>BL$15</v>
      </c>
      <c r="BM2081" s="186" t="str">
        <f t="shared" si="2480"/>
        <v>BM$15</v>
      </c>
      <c r="BN2081" s="186" t="str">
        <f t="shared" si="2480"/>
        <v>BN$15</v>
      </c>
      <c r="BO2081" s="186" t="str">
        <f t="shared" si="2480"/>
        <v>BO$15</v>
      </c>
      <c r="BP2081" s="186" t="str">
        <f t="shared" si="2480"/>
        <v>BP$15</v>
      </c>
      <c r="BQ2081" s="186" t="str">
        <f t="shared" si="2480"/>
        <v>BQ$15</v>
      </c>
      <c r="BR2081" s="186" t="str">
        <f t="shared" si="2480"/>
        <v>BR$15</v>
      </c>
      <c r="BS2081" s="186" t="str">
        <f t="shared" si="2480"/>
        <v>BS$15</v>
      </c>
      <c r="BT2081" s="186" t="str">
        <f t="shared" si="2480"/>
        <v>BT$15</v>
      </c>
      <c r="BU2081" s="186" t="str">
        <f t="shared" si="2480"/>
        <v>BU$15</v>
      </c>
      <c r="BV2081" s="186" t="str">
        <f t="shared" si="2480"/>
        <v>BV$15</v>
      </c>
      <c r="BW2081" s="186" t="str">
        <f t="shared" si="2480"/>
        <v>BW$15</v>
      </c>
      <c r="BX2081" s="186" t="str">
        <f t="shared" si="2480"/>
        <v>BX$15</v>
      </c>
      <c r="BY2081" s="186" t="str">
        <f t="shared" si="2480"/>
        <v>BY$15</v>
      </c>
      <c r="BZ2081" s="186" t="str">
        <f t="shared" si="2480"/>
        <v>BZ$15</v>
      </c>
      <c r="CA2081" s="186" t="str">
        <f t="shared" si="2480"/>
        <v>CA$15</v>
      </c>
      <c r="CB2081" s="186" t="str">
        <f t="shared" si="2480"/>
        <v>CB$15</v>
      </c>
      <c r="CC2081" s="186" t="str">
        <f t="shared" si="2480"/>
        <v>CC$15</v>
      </c>
      <c r="CD2081" s="186" t="str">
        <f t="shared" si="2480"/>
        <v>CD$15</v>
      </c>
      <c r="CE2081" s="186" t="str">
        <f t="shared" ref="CE2081:CL2081" si="2481">CE$19</f>
        <v>CE$15</v>
      </c>
      <c r="CF2081" s="186" t="str">
        <f t="shared" si="2481"/>
        <v>CF$15</v>
      </c>
      <c r="CG2081" s="186" t="str">
        <f t="shared" si="2481"/>
        <v>CG$15</v>
      </c>
      <c r="CH2081" s="186" t="str">
        <f t="shared" si="2481"/>
        <v>CH$15</v>
      </c>
      <c r="CI2081" s="186" t="str">
        <f t="shared" si="2481"/>
        <v>CI$15</v>
      </c>
      <c r="CJ2081" s="186" t="str">
        <f t="shared" si="2481"/>
        <v>CJ$15</v>
      </c>
      <c r="CK2081" s="186" t="str">
        <f t="shared" si="2481"/>
        <v>CK$15</v>
      </c>
      <c r="CL2081" s="186" t="str">
        <f t="shared" si="2481"/>
        <v>CL$15</v>
      </c>
    </row>
    <row r="2082" spans="2:90" x14ac:dyDescent="0.4">
      <c r="B2082" s="66" t="s">
        <v>306</v>
      </c>
      <c r="C2082" s="31"/>
      <c r="D2082" t="s">
        <v>762</v>
      </c>
      <c r="E2082" s="8" t="str">
        <f t="shared" ref="E2082:E2108" si="2482">ROW()&amp;" "&amp;D2082</f>
        <v>2082 LAMORT-S</v>
      </c>
      <c r="F2082" t="s">
        <v>351</v>
      </c>
      <c r="H2082" s="22"/>
      <c r="I2082" s="287"/>
      <c r="J2082" s="287"/>
      <c r="K2082" s="22"/>
      <c r="L2082" s="22"/>
      <c r="M2082" s="22"/>
      <c r="N2082" s="22"/>
      <c r="O2082" s="22"/>
      <c r="P2082" s="22"/>
      <c r="R2082" s="66"/>
      <c r="S2082" s="289"/>
      <c r="T2082" s="289"/>
      <c r="U2082" s="289"/>
      <c r="V2082" s="289"/>
      <c r="W2082" s="289"/>
      <c r="X2082" s="289"/>
      <c r="Y2082" s="289"/>
      <c r="Z2082" s="289"/>
      <c r="AA2082" s="289"/>
      <c r="AB2082" s="289"/>
      <c r="AC2082" s="289"/>
      <c r="AD2082" s="289"/>
      <c r="AE2082" s="289"/>
      <c r="AF2082" s="289"/>
      <c r="AG2082" s="289"/>
      <c r="AH2082" s="289"/>
      <c r="AI2082" s="289"/>
      <c r="AJ2082" s="289"/>
      <c r="AK2082" s="289"/>
      <c r="AL2082" s="289"/>
      <c r="AM2082" s="289"/>
      <c r="AN2082" s="289"/>
      <c r="AO2082" s="289"/>
      <c r="AP2082" s="289"/>
      <c r="AQ2082" s="289"/>
      <c r="AR2082" s="289"/>
      <c r="AS2082" s="289"/>
      <c r="AT2082" s="289"/>
      <c r="AU2082" s="289"/>
      <c r="AV2082" s="289"/>
      <c r="AW2082" s="289"/>
      <c r="AX2082" s="289"/>
      <c r="AY2082" s="289"/>
      <c r="AZ2082" s="289"/>
      <c r="BA2082" s="289"/>
      <c r="BB2082" s="289"/>
      <c r="BC2082" s="289"/>
      <c r="BD2082" s="289"/>
      <c r="BE2082" s="289"/>
      <c r="BF2082" s="289"/>
      <c r="BG2082" s="289"/>
      <c r="BH2082" s="289"/>
      <c r="BI2082" s="289"/>
      <c r="BJ2082" s="289"/>
      <c r="BK2082" s="289"/>
      <c r="BL2082" s="289"/>
      <c r="BM2082" s="289"/>
      <c r="BN2082" s="289"/>
      <c r="BO2082" s="289"/>
      <c r="BP2082" s="289"/>
      <c r="BQ2082" s="289"/>
      <c r="BR2082" s="289"/>
      <c r="BS2082" s="289"/>
      <c r="BT2082" s="289"/>
      <c r="BU2082" s="289"/>
      <c r="BV2082" s="289"/>
      <c r="BW2082" s="289"/>
      <c r="BX2082" s="289"/>
      <c r="BY2082" s="289"/>
      <c r="BZ2082" s="289"/>
      <c r="CA2082" s="289"/>
      <c r="CB2082" s="289"/>
      <c r="CC2082" s="289"/>
      <c r="CD2082" s="289"/>
      <c r="CE2082" s="289"/>
      <c r="CF2082" s="289"/>
      <c r="CG2082" s="289"/>
      <c r="CH2082" s="289"/>
      <c r="CI2082" s="289"/>
      <c r="CJ2082" s="289"/>
      <c r="CK2082" s="289"/>
      <c r="CL2082" s="289"/>
    </row>
    <row r="2083" spans="2:90" x14ac:dyDescent="0.4">
      <c r="B2083" s="126" t="str">
        <f>"Assumptions - "&amp;B2082</f>
        <v>Assumptions - Volume driven amortizing loan - no defaults:</v>
      </c>
      <c r="D2083" t="s">
        <v>762</v>
      </c>
      <c r="E2083" s="12" t="str">
        <f t="shared" ref="E2083" si="2483">ROW()&amp;" "&amp;D2083</f>
        <v>2083 LAMORT-S</v>
      </c>
      <c r="G2083" t="str">
        <f>E2083</f>
        <v>2083 LAMORT-S</v>
      </c>
      <c r="H2083" s="31"/>
      <c r="I2083" s="73"/>
      <c r="J2083" s="73"/>
      <c r="K2083" s="31"/>
      <c r="L2083" s="31"/>
      <c r="M2083" s="31"/>
      <c r="N2083" s="31"/>
      <c r="O2083" s="31"/>
      <c r="P2083" s="31"/>
      <c r="R2083" s="67"/>
      <c r="S2083" s="233"/>
      <c r="T2083" s="233"/>
      <c r="U2083" s="233"/>
      <c r="V2083" s="233"/>
      <c r="W2083" s="233"/>
      <c r="X2083" s="233"/>
      <c r="Y2083" s="233"/>
      <c r="Z2083" s="233"/>
      <c r="AA2083" s="233"/>
      <c r="AB2083" s="233"/>
      <c r="AC2083" s="233"/>
      <c r="AD2083" s="233"/>
      <c r="AE2083" s="233"/>
      <c r="AF2083" s="233"/>
      <c r="AG2083" s="233"/>
      <c r="AH2083" s="233"/>
      <c r="AI2083" s="233"/>
      <c r="AJ2083" s="233"/>
      <c r="AK2083" s="233"/>
      <c r="AL2083" s="233"/>
      <c r="AM2083" s="233"/>
      <c r="AN2083" s="233"/>
      <c r="AO2083" s="233"/>
      <c r="AP2083" s="233"/>
      <c r="AQ2083" s="233"/>
      <c r="AR2083" s="233"/>
      <c r="AS2083" s="233"/>
      <c r="AT2083" s="233"/>
      <c r="AU2083" s="233"/>
      <c r="AV2083" s="233"/>
      <c r="AW2083" s="233"/>
      <c r="AX2083" s="233"/>
      <c r="AY2083" s="233"/>
      <c r="AZ2083" s="233"/>
      <c r="BA2083" s="233"/>
      <c r="BB2083" s="233"/>
      <c r="BC2083" s="233"/>
      <c r="BD2083" s="233"/>
      <c r="BE2083" s="233"/>
      <c r="BF2083" s="233"/>
      <c r="BG2083" s="233"/>
      <c r="BH2083" s="233"/>
      <c r="BI2083" s="233"/>
      <c r="BJ2083" s="233"/>
      <c r="BK2083" s="233"/>
      <c r="BL2083" s="233"/>
      <c r="BM2083" s="233"/>
      <c r="BN2083" s="233"/>
      <c r="BO2083" s="233"/>
      <c r="BP2083" s="233"/>
      <c r="BQ2083" s="233"/>
      <c r="BR2083" s="233"/>
      <c r="BS2083" s="233"/>
      <c r="BT2083" s="233"/>
      <c r="BU2083" s="233"/>
      <c r="BV2083" s="233"/>
      <c r="BW2083" s="233"/>
      <c r="BX2083" s="233"/>
      <c r="BY2083" s="233"/>
      <c r="BZ2083" s="233"/>
      <c r="CA2083" s="233"/>
      <c r="CB2083" s="233"/>
      <c r="CC2083" s="233"/>
      <c r="CD2083" s="233"/>
      <c r="CE2083" s="233"/>
      <c r="CF2083" s="233"/>
      <c r="CG2083" s="233"/>
      <c r="CH2083" s="233"/>
      <c r="CI2083" s="233"/>
      <c r="CJ2083" s="233"/>
      <c r="CK2083" s="233"/>
      <c r="CL2083" s="233"/>
    </row>
    <row r="2084" spans="2:90" x14ac:dyDescent="0.4">
      <c r="B2084" s="155" t="s">
        <v>287</v>
      </c>
      <c r="D2084" t="s">
        <v>762</v>
      </c>
      <c r="E2084" s="12" t="str">
        <f t="shared" si="2482"/>
        <v>2084 LAMORT-S</v>
      </c>
      <c r="F2084" s="31"/>
      <c r="G2084" t="str">
        <f>E2084</f>
        <v>2084 LAMORT-S</v>
      </c>
      <c r="H2084" s="57">
        <v>12</v>
      </c>
      <c r="I2084" s="31"/>
      <c r="J2084" s="31"/>
      <c r="K2084" s="31"/>
      <c r="L2084" s="31"/>
      <c r="M2084" s="31"/>
      <c r="N2084" s="31"/>
      <c r="O2084" s="31"/>
      <c r="P2084" s="31"/>
      <c r="R2084" s="31"/>
      <c r="S2084" s="73"/>
      <c r="T2084" s="73"/>
      <c r="U2084" s="73"/>
      <c r="V2084" s="73"/>
      <c r="W2084" s="73"/>
      <c r="X2084" s="73"/>
      <c r="Y2084" s="73"/>
      <c r="Z2084" s="73"/>
      <c r="AA2084" s="73"/>
      <c r="AB2084" s="73"/>
      <c r="AC2084" s="73"/>
      <c r="AD2084" s="73"/>
      <c r="AE2084" s="73"/>
      <c r="AF2084" s="73"/>
      <c r="AG2084" s="73"/>
      <c r="AH2084" s="73"/>
      <c r="AI2084" s="73"/>
      <c r="AJ2084" s="73"/>
      <c r="AK2084" s="73"/>
      <c r="AL2084" s="73"/>
      <c r="AM2084" s="73"/>
      <c r="AN2084" s="73"/>
      <c r="AO2084" s="73"/>
      <c r="AP2084" s="73"/>
      <c r="AQ2084" s="73"/>
      <c r="AR2084" s="73"/>
      <c r="AS2084" s="73"/>
      <c r="AT2084" s="73"/>
      <c r="AU2084" s="73"/>
      <c r="AV2084" s="73"/>
      <c r="AW2084" s="73"/>
      <c r="AX2084" s="73"/>
      <c r="AY2084" s="73"/>
      <c r="AZ2084" s="73"/>
      <c r="BA2084" s="73"/>
      <c r="BB2084" s="73"/>
      <c r="BC2084" s="73"/>
      <c r="BD2084" s="73"/>
      <c r="BE2084" s="73"/>
      <c r="BF2084" s="73"/>
      <c r="BG2084" s="73"/>
      <c r="BH2084" s="73"/>
      <c r="BI2084" s="73"/>
      <c r="BJ2084" s="73"/>
      <c r="BK2084" s="73"/>
      <c r="BL2084" s="73"/>
      <c r="BM2084" s="73"/>
      <c r="BN2084" s="73"/>
      <c r="BO2084" s="73"/>
      <c r="BP2084" s="73"/>
      <c r="BQ2084" s="73"/>
      <c r="BR2084" s="73"/>
      <c r="BS2084" s="73"/>
      <c r="BT2084" s="73"/>
      <c r="BU2084" s="73"/>
      <c r="BV2084" s="73"/>
      <c r="BW2084" s="73"/>
      <c r="BX2084" s="73"/>
      <c r="BY2084" s="73"/>
      <c r="BZ2084" s="73"/>
      <c r="CA2084" s="73"/>
      <c r="CB2084" s="73"/>
      <c r="CC2084" s="73"/>
      <c r="CD2084" s="73"/>
      <c r="CE2084" s="73"/>
      <c r="CF2084" s="73"/>
      <c r="CG2084" s="73"/>
      <c r="CH2084" s="73"/>
      <c r="CI2084" s="73"/>
      <c r="CJ2084" s="73"/>
      <c r="CK2084" s="73"/>
      <c r="CL2084" s="73"/>
    </row>
    <row r="2085" spans="2:90" x14ac:dyDescent="0.4">
      <c r="B2085" s="155" t="s">
        <v>288</v>
      </c>
      <c r="D2085" t="s">
        <v>762</v>
      </c>
      <c r="E2085" s="12" t="str">
        <f t="shared" si="2482"/>
        <v>2085 LAMORT-S</v>
      </c>
      <c r="F2085" s="31"/>
      <c r="G2085" t="str">
        <f>E2085</f>
        <v>2085 LAMORT-S</v>
      </c>
      <c r="H2085" s="59">
        <v>0.1</v>
      </c>
      <c r="I2085" s="31"/>
      <c r="J2085" s="31"/>
      <c r="K2085" s="31"/>
      <c r="L2085" s="31"/>
      <c r="M2085" s="31"/>
      <c r="N2085" s="31"/>
      <c r="O2085" s="31"/>
      <c r="P2085" s="31"/>
      <c r="R2085" s="31"/>
      <c r="S2085" s="73"/>
      <c r="T2085" s="73"/>
      <c r="U2085" s="73"/>
      <c r="V2085" s="73"/>
      <c r="W2085" s="73"/>
      <c r="X2085" s="73"/>
      <c r="Y2085" s="73"/>
      <c r="Z2085" s="73"/>
      <c r="AA2085" s="73"/>
      <c r="AB2085" s="73"/>
      <c r="AC2085" s="73"/>
      <c r="AD2085" s="73"/>
      <c r="AE2085" s="73"/>
      <c r="AF2085" s="73"/>
      <c r="AG2085" s="73"/>
      <c r="AH2085" s="73"/>
      <c r="AI2085" s="73"/>
      <c r="AJ2085" s="73"/>
      <c r="AK2085" s="73"/>
      <c r="AL2085" s="73"/>
      <c r="AM2085" s="73"/>
      <c r="AN2085" s="73"/>
      <c r="AO2085" s="73"/>
      <c r="AP2085" s="73"/>
      <c r="AQ2085" s="73"/>
      <c r="AR2085" s="73"/>
      <c r="AS2085" s="73"/>
      <c r="AT2085" s="73"/>
      <c r="AU2085" s="73"/>
      <c r="AV2085" s="73"/>
      <c r="AW2085" s="73"/>
      <c r="AX2085" s="73"/>
      <c r="AY2085" s="73"/>
      <c r="AZ2085" s="73"/>
      <c r="BA2085" s="73"/>
      <c r="BB2085" s="73"/>
      <c r="BC2085" s="73"/>
      <c r="BD2085" s="73"/>
      <c r="BE2085" s="73"/>
      <c r="BF2085" s="73"/>
      <c r="BG2085" s="73"/>
      <c r="BH2085" s="73"/>
      <c r="BI2085" s="73"/>
      <c r="BJ2085" s="73"/>
      <c r="BK2085" s="73"/>
      <c r="BL2085" s="73"/>
      <c r="BM2085" s="73"/>
      <c r="BN2085" s="73"/>
      <c r="BO2085" s="73"/>
      <c r="BP2085" s="73"/>
      <c r="BQ2085" s="73"/>
      <c r="BR2085" s="73"/>
      <c r="BS2085" s="73"/>
      <c r="BT2085" s="73"/>
      <c r="BU2085" s="73"/>
      <c r="BV2085" s="73"/>
      <c r="BW2085" s="73"/>
      <c r="BX2085" s="73"/>
      <c r="BY2085" s="73"/>
      <c r="BZ2085" s="73"/>
      <c r="CA2085" s="73"/>
      <c r="CB2085" s="73"/>
      <c r="CC2085" s="73"/>
      <c r="CD2085" s="73"/>
      <c r="CE2085" s="73"/>
      <c r="CF2085" s="73"/>
      <c r="CG2085" s="73"/>
      <c r="CH2085" s="73"/>
      <c r="CI2085" s="73"/>
      <c r="CJ2085" s="73"/>
      <c r="CK2085" s="73"/>
      <c r="CL2085" s="73"/>
    </row>
    <row r="2086" spans="2:90" x14ac:dyDescent="0.4">
      <c r="B2086" s="155" t="s">
        <v>304</v>
      </c>
      <c r="D2086" t="s">
        <v>762</v>
      </c>
      <c r="E2086" s="12" t="str">
        <f t="shared" si="2482"/>
        <v>2086 LAMORT-S</v>
      </c>
      <c r="F2086" s="31"/>
      <c r="G2086" t="str">
        <f>E2086</f>
        <v>2086 LAMORT-S</v>
      </c>
      <c r="H2086" s="59">
        <v>0.1</v>
      </c>
      <c r="I2086" s="31"/>
      <c r="J2086" s="31"/>
      <c r="K2086" s="31"/>
      <c r="L2086" s="31"/>
      <c r="M2086" s="31"/>
      <c r="N2086" s="31"/>
      <c r="O2086" s="31"/>
      <c r="P2086" s="31"/>
      <c r="R2086" s="31"/>
      <c r="S2086" s="73"/>
      <c r="T2086" s="73"/>
      <c r="U2086" s="73"/>
      <c r="V2086" s="73"/>
      <c r="W2086" s="73"/>
      <c r="X2086" s="73"/>
      <c r="Y2086" s="73"/>
      <c r="Z2086" s="73"/>
      <c r="AA2086" s="73"/>
      <c r="AB2086" s="73"/>
      <c r="AC2086" s="73"/>
      <c r="AD2086" s="73"/>
      <c r="AE2086" s="73"/>
      <c r="AF2086" s="73"/>
      <c r="AG2086" s="73"/>
      <c r="AH2086" s="73"/>
      <c r="AI2086" s="73"/>
      <c r="AJ2086" s="73"/>
      <c r="AK2086" s="73"/>
      <c r="AL2086" s="73"/>
      <c r="AM2086" s="73"/>
      <c r="AN2086" s="73"/>
      <c r="AO2086" s="73"/>
      <c r="AP2086" s="73"/>
      <c r="AQ2086" s="73"/>
      <c r="AR2086" s="73"/>
      <c r="AS2086" s="73"/>
      <c r="AT2086" s="73"/>
      <c r="AU2086" s="73"/>
      <c r="AV2086" s="73"/>
      <c r="AW2086" s="73"/>
      <c r="AX2086" s="73"/>
      <c r="AY2086" s="73"/>
      <c r="AZ2086" s="73"/>
      <c r="BA2086" s="73"/>
      <c r="BB2086" s="73"/>
      <c r="BC2086" s="73"/>
      <c r="BD2086" s="73"/>
      <c r="BE2086" s="73"/>
      <c r="BF2086" s="73"/>
      <c r="BG2086" s="73"/>
      <c r="BH2086" s="73"/>
      <c r="BI2086" s="73"/>
      <c r="BJ2086" s="73"/>
      <c r="BK2086" s="73"/>
      <c r="BL2086" s="73"/>
      <c r="BM2086" s="73"/>
      <c r="BN2086" s="73"/>
      <c r="BO2086" s="73"/>
      <c r="BP2086" s="73"/>
      <c r="BQ2086" s="73"/>
      <c r="BR2086" s="73"/>
      <c r="BS2086" s="73"/>
      <c r="BT2086" s="73"/>
      <c r="BU2086" s="73"/>
      <c r="BV2086" s="73"/>
      <c r="BW2086" s="73"/>
      <c r="BX2086" s="73"/>
      <c r="BY2086" s="73"/>
      <c r="BZ2086" s="73"/>
      <c r="CA2086" s="73"/>
      <c r="CB2086" s="73"/>
      <c r="CC2086" s="73"/>
      <c r="CD2086" s="73"/>
      <c r="CE2086" s="73"/>
      <c r="CF2086" s="73"/>
      <c r="CG2086" s="73"/>
      <c r="CH2086" s="73"/>
      <c r="CI2086" s="73"/>
      <c r="CJ2086" s="73"/>
      <c r="CK2086" s="73"/>
      <c r="CL2086" s="73"/>
    </row>
    <row r="2087" spans="2:90" x14ac:dyDescent="0.4">
      <c r="B2087" s="155" t="s">
        <v>305</v>
      </c>
      <c r="C2087" s="31"/>
      <c r="D2087" t="s">
        <v>762</v>
      </c>
      <c r="E2087" s="12" t="str">
        <f t="shared" si="2482"/>
        <v>2087 LAMORT-S</v>
      </c>
      <c r="F2087" s="31"/>
      <c r="G2087" s="31"/>
      <c r="H2087" s="59">
        <v>0.5</v>
      </c>
      <c r="I2087" s="31"/>
      <c r="J2087" s="31"/>
      <c r="K2087" s="31"/>
      <c r="L2087" s="31"/>
      <c r="M2087" s="31"/>
      <c r="N2087" s="31"/>
      <c r="O2087" s="31"/>
      <c r="P2087" s="31"/>
      <c r="R2087" s="31"/>
      <c r="S2087" s="73"/>
      <c r="T2087" s="73"/>
      <c r="U2087" s="73"/>
      <c r="V2087" s="73"/>
      <c r="W2087" s="73"/>
      <c r="X2087" s="73"/>
      <c r="Y2087" s="73"/>
      <c r="Z2087" s="73"/>
      <c r="AA2087" s="73"/>
      <c r="AB2087" s="73"/>
      <c r="AC2087" s="73"/>
      <c r="AD2087" s="73"/>
      <c r="AE2087" s="73"/>
      <c r="AF2087" s="73"/>
      <c r="AG2087" s="73"/>
      <c r="AH2087" s="73"/>
      <c r="AI2087" s="73"/>
      <c r="AJ2087" s="73"/>
      <c r="AK2087" s="73"/>
      <c r="AL2087" s="73"/>
      <c r="AM2087" s="73"/>
      <c r="AN2087" s="73"/>
      <c r="AO2087" s="73"/>
      <c r="AP2087" s="73"/>
      <c r="AQ2087" s="73"/>
      <c r="AR2087" s="73"/>
      <c r="AS2087" s="73"/>
      <c r="AT2087" s="73"/>
      <c r="AU2087" s="73"/>
      <c r="AV2087" s="73"/>
      <c r="AW2087" s="73"/>
      <c r="AX2087" s="73"/>
      <c r="AY2087" s="73"/>
      <c r="AZ2087" s="73"/>
      <c r="BA2087" s="73"/>
      <c r="BB2087" s="73"/>
      <c r="BC2087" s="73"/>
      <c r="BD2087" s="73"/>
      <c r="BE2087" s="73"/>
      <c r="BF2087" s="73"/>
      <c r="BG2087" s="73"/>
      <c r="BH2087" s="73"/>
      <c r="BI2087" s="73"/>
      <c r="BJ2087" s="73"/>
      <c r="BK2087" s="73"/>
      <c r="BL2087" s="73"/>
      <c r="BM2087" s="73"/>
      <c r="BN2087" s="73"/>
      <c r="BO2087" s="73"/>
      <c r="BP2087" s="73"/>
      <c r="BQ2087" s="73"/>
      <c r="BR2087" s="73"/>
      <c r="BS2087" s="73"/>
      <c r="BT2087" s="73"/>
      <c r="BU2087" s="73"/>
      <c r="BV2087" s="73"/>
      <c r="BW2087" s="73"/>
      <c r="BX2087" s="73"/>
      <c r="BY2087" s="73"/>
      <c r="BZ2087" s="73"/>
      <c r="CA2087" s="73"/>
      <c r="CB2087" s="73"/>
      <c r="CC2087" s="73"/>
      <c r="CD2087" s="73"/>
      <c r="CE2087" s="73"/>
      <c r="CF2087" s="73"/>
      <c r="CG2087" s="73"/>
      <c r="CH2087" s="73"/>
      <c r="CI2087" s="73"/>
      <c r="CJ2087" s="73"/>
      <c r="CK2087" s="73"/>
      <c r="CL2087" s="73"/>
    </row>
    <row r="2088" spans="2:90" x14ac:dyDescent="0.4">
      <c r="B2088" s="156" t="s">
        <v>289</v>
      </c>
      <c r="D2088" t="s">
        <v>762</v>
      </c>
      <c r="E2088" t="str">
        <f t="shared" si="2482"/>
        <v>2088 LAMORT-S</v>
      </c>
      <c r="F2088" s="280"/>
      <c r="H2088" s="91">
        <v>0</v>
      </c>
      <c r="I2088" s="31"/>
      <c r="J2088" s="31"/>
      <c r="K2088" s="31"/>
      <c r="L2088" s="31"/>
      <c r="M2088" s="31"/>
      <c r="N2088" s="31"/>
      <c r="O2088" s="31"/>
      <c r="P2088" s="31"/>
      <c r="R2088" s="31"/>
      <c r="S2088" s="73"/>
      <c r="T2088" s="73"/>
      <c r="U2088" s="73"/>
      <c r="V2088" s="73"/>
      <c r="W2088" s="73"/>
      <c r="X2088" s="73"/>
      <c r="Y2088" s="73"/>
      <c r="Z2088" s="73"/>
      <c r="AA2088" s="73"/>
      <c r="AB2088" s="73"/>
      <c r="AC2088" s="73"/>
      <c r="AD2088" s="73"/>
      <c r="AE2088" s="73"/>
      <c r="AF2088" s="73"/>
      <c r="AG2088" s="73"/>
      <c r="AH2088" s="73"/>
      <c r="AI2088" s="73"/>
      <c r="AJ2088" s="73"/>
      <c r="AK2088" s="73"/>
      <c r="AL2088" s="73"/>
      <c r="AM2088" s="73"/>
      <c r="AN2088" s="73"/>
      <c r="AO2088" s="73"/>
      <c r="AP2088" s="73"/>
      <c r="AQ2088" s="73"/>
      <c r="AR2088" s="73"/>
      <c r="AS2088" s="73"/>
      <c r="AT2088" s="73"/>
      <c r="AU2088" s="73"/>
      <c r="AV2088" s="73"/>
      <c r="AW2088" s="73"/>
      <c r="AX2088" s="73"/>
      <c r="AY2088" s="73"/>
      <c r="AZ2088" s="73"/>
      <c r="BA2088" s="73"/>
      <c r="BB2088" s="73"/>
      <c r="BC2088" s="73"/>
      <c r="BD2088" s="73"/>
      <c r="BE2088" s="73"/>
      <c r="BF2088" s="73"/>
      <c r="BG2088" s="73"/>
      <c r="BH2088" s="73"/>
      <c r="BI2088" s="73"/>
      <c r="BJ2088" s="73"/>
      <c r="BK2088" s="73"/>
      <c r="BL2088" s="73"/>
      <c r="BM2088" s="73"/>
      <c r="BN2088" s="73"/>
      <c r="BO2088" s="73"/>
      <c r="BP2088" s="73"/>
      <c r="BQ2088" s="73"/>
      <c r="BR2088" s="73"/>
      <c r="BS2088" s="73"/>
      <c r="BT2088" s="73"/>
      <c r="BU2088" s="73"/>
      <c r="BV2088" s="73"/>
      <c r="BW2088" s="73"/>
      <c r="BX2088" s="73"/>
      <c r="BY2088" s="73"/>
      <c r="BZ2088" s="73"/>
      <c r="CA2088" s="73"/>
      <c r="CB2088" s="73"/>
      <c r="CC2088" s="73"/>
      <c r="CD2088" s="73"/>
      <c r="CE2088" s="73"/>
      <c r="CF2088" s="73"/>
      <c r="CG2088" s="73"/>
      <c r="CH2088" s="73"/>
      <c r="CI2088" s="73"/>
      <c r="CJ2088" s="73"/>
      <c r="CK2088" s="73"/>
      <c r="CL2088" s="73"/>
    </row>
    <row r="2089" spans="2:90" x14ac:dyDescent="0.4">
      <c r="B2089" s="124"/>
      <c r="D2089" t="s">
        <v>762</v>
      </c>
      <c r="E2089" t="str">
        <f t="shared" si="2482"/>
        <v>2089 LAMORT-S</v>
      </c>
      <c r="F2089" s="280"/>
      <c r="H2089" s="31"/>
      <c r="I2089" s="31"/>
      <c r="J2089" s="31"/>
      <c r="K2089" s="31"/>
      <c r="L2089" s="31"/>
      <c r="M2089" s="31"/>
      <c r="N2089" s="31"/>
      <c r="O2089" s="31"/>
      <c r="P2089" s="31"/>
      <c r="R2089" s="31"/>
      <c r="S2089" s="73"/>
      <c r="T2089" s="73"/>
      <c r="U2089" s="73"/>
      <c r="V2089" s="73"/>
      <c r="W2089" s="73"/>
      <c r="X2089" s="73"/>
      <c r="Y2089" s="73"/>
      <c r="Z2089" s="73"/>
      <c r="AA2089" s="73"/>
      <c r="AB2089" s="73"/>
      <c r="AC2089" s="73"/>
      <c r="AD2089" s="73"/>
      <c r="AE2089" s="73"/>
      <c r="AF2089" s="73"/>
      <c r="AG2089" s="73"/>
      <c r="AH2089" s="73"/>
      <c r="AI2089" s="73"/>
      <c r="AJ2089" s="73"/>
      <c r="AK2089" s="73"/>
      <c r="AL2089" s="73"/>
      <c r="AM2089" s="73"/>
      <c r="AN2089" s="73"/>
      <c r="AO2089" s="73"/>
      <c r="AP2089" s="73"/>
      <c r="AQ2089" s="73"/>
      <c r="AR2089" s="73"/>
      <c r="AS2089" s="73"/>
      <c r="AT2089" s="73"/>
      <c r="AU2089" s="73"/>
      <c r="AV2089" s="73"/>
      <c r="AW2089" s="73"/>
      <c r="AX2089" s="73"/>
      <c r="AY2089" s="73"/>
      <c r="AZ2089" s="73"/>
      <c r="BA2089" s="73"/>
      <c r="BB2089" s="73"/>
      <c r="BC2089" s="73"/>
      <c r="BD2089" s="73"/>
      <c r="BE2089" s="73"/>
      <c r="BF2089" s="73"/>
      <c r="BG2089" s="73"/>
      <c r="BH2089" s="73"/>
      <c r="BI2089" s="73"/>
      <c r="BJ2089" s="73"/>
      <c r="BK2089" s="73"/>
      <c r="BL2089" s="73"/>
      <c r="BM2089" s="73"/>
      <c r="BN2089" s="73"/>
      <c r="BO2089" s="73"/>
      <c r="BP2089" s="73"/>
      <c r="BQ2089" s="73"/>
      <c r="BR2089" s="73"/>
      <c r="BS2089" s="73"/>
      <c r="BT2089" s="73"/>
      <c r="BU2089" s="73"/>
      <c r="BV2089" s="73"/>
      <c r="BW2089" s="73"/>
      <c r="BX2089" s="73"/>
      <c r="BY2089" s="73"/>
      <c r="BZ2089" s="73"/>
      <c r="CA2089" s="73"/>
      <c r="CB2089" s="73"/>
      <c r="CC2089" s="73"/>
      <c r="CD2089" s="73"/>
      <c r="CE2089" s="73"/>
      <c r="CF2089" s="73"/>
      <c r="CG2089" s="73"/>
      <c r="CH2089" s="73"/>
      <c r="CI2089" s="73"/>
      <c r="CJ2089" s="73"/>
      <c r="CK2089" s="73"/>
      <c r="CL2089" s="73"/>
    </row>
    <row r="2090" spans="2:90" x14ac:dyDescent="0.4">
      <c r="B2090" s="95" t="s">
        <v>290</v>
      </c>
      <c r="D2090" t="s">
        <v>762</v>
      </c>
      <c r="E2090" t="str">
        <f t="shared" si="2482"/>
        <v>2090 LAMORT-S</v>
      </c>
      <c r="R2090" s="92"/>
      <c r="S2090" s="150"/>
      <c r="T2090" s="150"/>
      <c r="U2090" s="150"/>
      <c r="V2090" s="150"/>
      <c r="W2090" s="150"/>
      <c r="X2090" s="150"/>
      <c r="Y2090" s="150"/>
      <c r="Z2090" s="150"/>
      <c r="AA2090" s="150"/>
      <c r="AB2090" s="150"/>
      <c r="AC2090" s="150"/>
      <c r="AD2090" s="150"/>
      <c r="AE2090" s="150"/>
      <c r="AF2090" s="150"/>
      <c r="AG2090" s="150"/>
      <c r="AH2090" s="150"/>
      <c r="AI2090" s="150"/>
      <c r="AJ2090" s="150"/>
      <c r="AK2090" s="150"/>
      <c r="AL2090" s="150"/>
      <c r="AM2090" s="150"/>
      <c r="AN2090" s="150"/>
      <c r="AO2090" s="150"/>
      <c r="AP2090" s="150"/>
      <c r="AQ2090" s="150"/>
      <c r="AR2090" s="150"/>
      <c r="AS2090" s="150"/>
      <c r="AT2090" s="150"/>
      <c r="AU2090" s="150"/>
      <c r="AV2090" s="150"/>
      <c r="AW2090" s="150"/>
      <c r="AX2090" s="150"/>
      <c r="AY2090" s="150"/>
      <c r="AZ2090" s="150"/>
      <c r="BA2090" s="150"/>
      <c r="BB2090" s="150"/>
      <c r="BC2090" s="150"/>
      <c r="BD2090" s="150"/>
      <c r="BE2090" s="150"/>
      <c r="BF2090" s="150"/>
      <c r="BG2090" s="150"/>
      <c r="BH2090" s="150"/>
      <c r="BI2090" s="150"/>
      <c r="BJ2090" s="150"/>
      <c r="BK2090" s="150"/>
      <c r="BL2090" s="150"/>
      <c r="BM2090" s="150"/>
      <c r="BN2090" s="150"/>
      <c r="BO2090" s="150"/>
      <c r="BP2090" s="150"/>
      <c r="BQ2090" s="150"/>
      <c r="BR2090" s="150"/>
      <c r="BS2090" s="150"/>
      <c r="BT2090" s="150"/>
      <c r="BU2090" s="150"/>
      <c r="BV2090" s="150"/>
      <c r="BW2090" s="150"/>
      <c r="BX2090" s="150"/>
      <c r="BY2090" s="150"/>
      <c r="BZ2090" s="150"/>
      <c r="CA2090" s="150"/>
      <c r="CB2090" s="150"/>
      <c r="CC2090" s="150"/>
      <c r="CD2090" s="150"/>
      <c r="CE2090" s="150"/>
      <c r="CF2090" s="150"/>
      <c r="CG2090" s="150"/>
      <c r="CH2090" s="150"/>
      <c r="CI2090" s="150"/>
      <c r="CJ2090" s="150"/>
      <c r="CK2090" s="150"/>
      <c r="CL2090" s="150"/>
    </row>
    <row r="2091" spans="2:90" x14ac:dyDescent="0.4">
      <c r="B2091" s="154" t="s">
        <v>289</v>
      </c>
      <c r="D2091" t="s">
        <v>762</v>
      </c>
      <c r="E2091" t="str">
        <f t="shared" si="2482"/>
        <v>2091 LAMORT-S</v>
      </c>
      <c r="K2091" s="24">
        <f t="shared" ref="K2091:P2092" ca="1" si="2484">SUMIF($4:$4,K$2,2091:2091)</f>
        <v>2410371.7343070023</v>
      </c>
      <c r="L2091" s="24">
        <f t="shared" ca="1" si="2484"/>
        <v>1817076.3391021655</v>
      </c>
      <c r="M2091" s="24">
        <f t="shared" ca="1" si="2484"/>
        <v>1280465.3505646121</v>
      </c>
      <c r="N2091" s="24">
        <f t="shared" ca="1" si="2484"/>
        <v>795123.04832099844</v>
      </c>
      <c r="O2091" s="24">
        <f t="shared" ca="1" si="2484"/>
        <v>356151.13872759964</v>
      </c>
      <c r="P2091" s="24">
        <f t="shared" ca="1" si="2484"/>
        <v>-40880.680920696119</v>
      </c>
      <c r="R2091"/>
      <c r="S2091" s="62">
        <f t="shared" ref="S2091:AY2091" ca="1" si="2485">R2096</f>
        <v>0</v>
      </c>
      <c r="T2091" s="62">
        <f t="shared" ca="1" si="2485"/>
        <v>451875.38971832854</v>
      </c>
      <c r="U2091" s="62">
        <f t="shared" ca="1" si="2485"/>
        <v>856027.20757399953</v>
      </c>
      <c r="V2091" s="62">
        <f t="shared" ca="1" si="2485"/>
        <v>1212853.1499992018</v>
      </c>
      <c r="W2091" s="62">
        <f t="shared" ca="1" si="2485"/>
        <v>1522747.5992891891</v>
      </c>
      <c r="X2091" s="62">
        <f t="shared" ca="1" si="2485"/>
        <v>1786101.6512200886</v>
      </c>
      <c r="Y2091" s="62">
        <f t="shared" ca="1" si="2485"/>
        <v>2003303.1424365591</v>
      </c>
      <c r="Z2091" s="62">
        <f t="shared" ca="1" si="2485"/>
        <v>2174736.6776112206</v>
      </c>
      <c r="AA2091" s="62">
        <f t="shared" ca="1" si="2485"/>
        <v>2300783.6563777551</v>
      </c>
      <c r="AB2091" s="62">
        <f t="shared" ca="1" si="2485"/>
        <v>2381822.3000395643</v>
      </c>
      <c r="AC2091" s="62">
        <f t="shared" ca="1" si="2485"/>
        <v>2418227.6780558536</v>
      </c>
      <c r="AD2091" s="62">
        <f t="shared" ca="1" si="2485"/>
        <v>2410371.7343070023</v>
      </c>
      <c r="AE2091" s="62">
        <f t="shared" ca="1" si="2485"/>
        <v>2358623.3131410531</v>
      </c>
      <c r="AF2091" s="62">
        <f t="shared" ca="1" si="2485"/>
        <v>2307306.1288181534</v>
      </c>
      <c r="AG2091" s="62">
        <f t="shared" ca="1" si="2485"/>
        <v>2256416.5876979446</v>
      </c>
      <c r="AH2091" s="62">
        <f t="shared" ca="1" si="2485"/>
        <v>2205951.1260870709</v>
      </c>
      <c r="AI2091" s="62">
        <f t="shared" ca="1" si="2485"/>
        <v>2155906.2099896213</v>
      </c>
      <c r="AJ2091" s="62">
        <f t="shared" ca="1" si="2485"/>
        <v>2106278.3348596506</v>
      </c>
      <c r="AK2091" s="62">
        <f t="shared" ca="1" si="2485"/>
        <v>2057064.0253557628</v>
      </c>
      <c r="AL2091" s="62">
        <f t="shared" ca="1" si="2485"/>
        <v>2008259.8350977406</v>
      </c>
      <c r="AM2091" s="62">
        <f t="shared" ca="1" si="2485"/>
        <v>1959862.346425202</v>
      </c>
      <c r="AN2091" s="62">
        <f t="shared" ca="1" si="2485"/>
        <v>1911868.170158268</v>
      </c>
      <c r="AO2091" s="62">
        <f t="shared" ca="1" si="2485"/>
        <v>1864273.9453602249</v>
      </c>
      <c r="AP2091" s="62">
        <f t="shared" ca="1" si="2485"/>
        <v>1817076.3391021655</v>
      </c>
      <c r="AQ2091" s="62">
        <f t="shared" ca="1" si="2485"/>
        <v>1770272.0462295902</v>
      </c>
      <c r="AR2091" s="62">
        <f t="shared" ca="1" si="2485"/>
        <v>1723857.7891309527</v>
      </c>
      <c r="AS2091" s="62">
        <f t="shared" ca="1" si="2485"/>
        <v>1677830.3175081373</v>
      </c>
      <c r="AT2091" s="62">
        <f t="shared" ca="1" si="2485"/>
        <v>1632186.4081488454</v>
      </c>
      <c r="AU2091" s="62">
        <f t="shared" ca="1" si="2485"/>
        <v>1586922.8647008808</v>
      </c>
      <c r="AV2091" s="62">
        <f t="shared" ca="1" si="2485"/>
        <v>1542036.5174483159</v>
      </c>
      <c r="AW2091" s="62">
        <f t="shared" ca="1" si="2485"/>
        <v>1497524.2230895224</v>
      </c>
      <c r="AX2091" s="62">
        <f t="shared" ca="1" si="2485"/>
        <v>1453382.8645170522</v>
      </c>
      <c r="AY2091" s="62">
        <f t="shared" ca="1" si="2485"/>
        <v>1409609.3505993527</v>
      </c>
      <c r="AZ2091" s="62">
        <f t="shared" ref="AZ2091:CE2091" ca="1" si="2486">AY2096</f>
        <v>1366200.6159643007</v>
      </c>
      <c r="BA2091" s="62">
        <f t="shared" ca="1" si="2486"/>
        <v>1323153.6207845407</v>
      </c>
      <c r="BB2091" s="62">
        <f t="shared" ca="1" si="2486"/>
        <v>1280465.3505646121</v>
      </c>
      <c r="BC2091" s="62">
        <f t="shared" ca="1" si="2486"/>
        <v>1238132.8159298496</v>
      </c>
      <c r="BD2091" s="62">
        <f t="shared" ca="1" si="2486"/>
        <v>1196153.0524170434</v>
      </c>
      <c r="BE2091" s="62">
        <f t="shared" ca="1" si="2486"/>
        <v>1154523.1202668438</v>
      </c>
      <c r="BF2091" s="62">
        <f t="shared" ca="1" si="2486"/>
        <v>1113240.104217896</v>
      </c>
      <c r="BG2091" s="62">
        <f t="shared" ca="1" si="2486"/>
        <v>1072301.1133026895</v>
      </c>
      <c r="BH2091" s="62">
        <f t="shared" ca="1" si="2486"/>
        <v>1031703.2806451096</v>
      </c>
      <c r="BI2091" s="62">
        <f t="shared" ca="1" si="2486"/>
        <v>991443.76325967617</v>
      </c>
      <c r="BJ2091" s="62">
        <f t="shared" ca="1" si="2486"/>
        <v>951519.74185245472</v>
      </c>
      <c r="BK2091" s="62">
        <f t="shared" ca="1" si="2486"/>
        <v>911928.42062362679</v>
      </c>
      <c r="BL2091" s="62">
        <f t="shared" ca="1" si="2486"/>
        <v>872667.02707170579</v>
      </c>
      <c r="BM2091" s="62">
        <f t="shared" ca="1" si="2486"/>
        <v>833732.81179938407</v>
      </c>
      <c r="BN2091" s="62">
        <f t="shared" ca="1" si="2486"/>
        <v>795123.04832099844</v>
      </c>
      <c r="BO2091" s="62">
        <f t="shared" ca="1" si="2486"/>
        <v>756835.03287159931</v>
      </c>
      <c r="BP2091" s="62">
        <f t="shared" ca="1" si="2486"/>
        <v>718866.08421761182</v>
      </c>
      <c r="BQ2091" s="62">
        <f t="shared" ca="1" si="2486"/>
        <v>681213.5434690743</v>
      </c>
      <c r="BR2091" s="62">
        <f t="shared" ca="1" si="2486"/>
        <v>643874.77389344119</v>
      </c>
      <c r="BS2091" s="62">
        <f t="shared" ca="1" si="2486"/>
        <v>606847.16073093843</v>
      </c>
      <c r="BT2091" s="62">
        <f t="shared" ca="1" si="2486"/>
        <v>570128.11101145647</v>
      </c>
      <c r="BU2091" s="62">
        <f t="shared" ca="1" si="2486"/>
        <v>533715.0533729702</v>
      </c>
      <c r="BV2091" s="62">
        <f t="shared" ca="1" si="2486"/>
        <v>497605.43788147136</v>
      </c>
      <c r="BW2091" s="62">
        <f t="shared" ca="1" si="2486"/>
        <v>461796.73585240159</v>
      </c>
      <c r="BX2091" s="62">
        <f t="shared" ca="1" si="2486"/>
        <v>426286.43967357406</v>
      </c>
      <c r="BY2091" s="62">
        <f t="shared" ca="1" si="2486"/>
        <v>391072.06262957014</v>
      </c>
      <c r="BZ2091" s="62">
        <f t="shared" ca="1" si="2486"/>
        <v>356151.13872759964</v>
      </c>
      <c r="CA2091" s="62">
        <f t="shared" ca="1" si="2486"/>
        <v>321521.22252481221</v>
      </c>
      <c r="CB2091" s="62">
        <f t="shared" ca="1" si="2486"/>
        <v>287179.88895704795</v>
      </c>
      <c r="CC2091" s="62">
        <f t="shared" ca="1" si="2486"/>
        <v>253124.73316901503</v>
      </c>
      <c r="CD2091" s="62">
        <f t="shared" ca="1" si="2486"/>
        <v>219353.37034588249</v>
      </c>
      <c r="CE2091" s="62">
        <f t="shared" ca="1" si="2486"/>
        <v>185863.43554627604</v>
      </c>
      <c r="CF2091" s="62">
        <f t="shared" ref="CF2091:CL2091" ca="1" si="2487">CE2096</f>
        <v>152652.58353666624</v>
      </c>
      <c r="CG2091" s="62">
        <f t="shared" ca="1" si="2487"/>
        <v>119718.48862713657</v>
      </c>
      <c r="CH2091" s="62">
        <f t="shared" ca="1" si="2487"/>
        <v>87058.844508519629</v>
      </c>
      <c r="CI2091" s="62">
        <f t="shared" ca="1" si="2487"/>
        <v>54671.364090891206</v>
      </c>
      <c r="CJ2091" s="62">
        <f t="shared" ca="1" si="2487"/>
        <v>22553.779343409697</v>
      </c>
      <c r="CK2091" s="62">
        <f t="shared" ca="1" si="2487"/>
        <v>-9296.1588645095471</v>
      </c>
      <c r="CL2091" s="62">
        <f t="shared" ca="1" si="2487"/>
        <v>-40880.680920696119</v>
      </c>
    </row>
    <row r="2092" spans="2:90" x14ac:dyDescent="0.4">
      <c r="B2092" s="154" t="str">
        <f>"New loans originated - "&amp;SUBSTITUTE(B2082,":","")</f>
        <v>New loans originated - Volume driven amortizing loan - no defaults</v>
      </c>
      <c r="D2092" t="s">
        <v>762</v>
      </c>
      <c r="E2092" t="str">
        <f t="shared" si="2482"/>
        <v>2092 LAMORT-S</v>
      </c>
      <c r="K2092" s="24">
        <f t="shared" ca="1" si="2484"/>
        <v>500000</v>
      </c>
      <c r="L2092" s="24">
        <f t="shared" ca="1" si="2484"/>
        <v>500000</v>
      </c>
      <c r="M2092" s="24">
        <f t="shared" ca="1" si="2484"/>
        <v>500000</v>
      </c>
      <c r="N2092" s="24">
        <f t="shared" ca="1" si="2484"/>
        <v>500000</v>
      </c>
      <c r="O2092" s="24">
        <f t="shared" ca="1" si="2484"/>
        <v>500000</v>
      </c>
      <c r="P2092" s="24">
        <f t="shared" ca="1" si="2484"/>
        <v>500000</v>
      </c>
      <c r="R2092"/>
      <c r="S2092" s="80" cm="1">
        <f t="array" aca="1" ref="S2092" ca="1">S2093*INDIRECT(S2077)</f>
        <v>500000</v>
      </c>
      <c r="T2092" s="80" cm="1">
        <f t="array" aca="1" ref="T2092" ca="1">T2093*INDIRECT(T2077)</f>
        <v>500000</v>
      </c>
      <c r="U2092" s="80" cm="1">
        <f t="array" aca="1" ref="U2092" ca="1">U2093*INDIRECT(U2077)</f>
        <v>500000</v>
      </c>
      <c r="V2092" s="80" cm="1">
        <f t="array" aca="1" ref="V2092" ca="1">V2093*INDIRECT(V2077)</f>
        <v>500000</v>
      </c>
      <c r="W2092" s="80" cm="1">
        <f t="array" aca="1" ref="W2092" ca="1">W2093*INDIRECT(W2077)</f>
        <v>500000</v>
      </c>
      <c r="X2092" s="80" cm="1">
        <f t="array" aca="1" ref="X2092" ca="1">X2093*INDIRECT(X2077)</f>
        <v>500000</v>
      </c>
      <c r="Y2092" s="80" cm="1">
        <f t="array" aca="1" ref="Y2092" ca="1">Y2093*INDIRECT(Y2077)</f>
        <v>500000</v>
      </c>
      <c r="Z2092" s="80" cm="1">
        <f t="array" aca="1" ref="Z2092" ca="1">Z2093*INDIRECT(Z2077)</f>
        <v>500000</v>
      </c>
      <c r="AA2092" s="80" cm="1">
        <f t="array" aca="1" ref="AA2092" ca="1">AA2093*INDIRECT(AA2077)</f>
        <v>500000</v>
      </c>
      <c r="AB2092" s="80" cm="1">
        <f t="array" aca="1" ref="AB2092" ca="1">AB2093*INDIRECT(AB2077)</f>
        <v>500000</v>
      </c>
      <c r="AC2092" s="80" cm="1">
        <f t="array" aca="1" ref="AC2092" ca="1">AC2093*INDIRECT(AC2077)</f>
        <v>500000</v>
      </c>
      <c r="AD2092" s="80" cm="1">
        <f t="array" aca="1" ref="AD2092" ca="1">AD2093*INDIRECT(AD2077)</f>
        <v>500000</v>
      </c>
      <c r="AE2092" s="80" cm="1">
        <f t="array" aca="1" ref="AE2092" ca="1">AE2093*INDIRECT(AE2077)</f>
        <v>500000</v>
      </c>
      <c r="AF2092" s="80" cm="1">
        <f t="array" aca="1" ref="AF2092" ca="1">AF2093*INDIRECT(AF2077)</f>
        <v>500000</v>
      </c>
      <c r="AG2092" s="80" cm="1">
        <f t="array" aca="1" ref="AG2092" ca="1">AG2093*INDIRECT(AG2077)</f>
        <v>500000</v>
      </c>
      <c r="AH2092" s="80" cm="1">
        <f t="array" aca="1" ref="AH2092" ca="1">AH2093*INDIRECT(AH2077)</f>
        <v>500000</v>
      </c>
      <c r="AI2092" s="80" cm="1">
        <f t="array" aca="1" ref="AI2092" ca="1">AI2093*INDIRECT(AI2077)</f>
        <v>500000</v>
      </c>
      <c r="AJ2092" s="80" cm="1">
        <f t="array" aca="1" ref="AJ2092" ca="1">AJ2093*INDIRECT(AJ2077)</f>
        <v>500000</v>
      </c>
      <c r="AK2092" s="80" cm="1">
        <f t="array" aca="1" ref="AK2092" ca="1">AK2093*INDIRECT(AK2077)</f>
        <v>500000</v>
      </c>
      <c r="AL2092" s="80" cm="1">
        <f t="array" aca="1" ref="AL2092" ca="1">AL2093*INDIRECT(AL2077)</f>
        <v>500000</v>
      </c>
      <c r="AM2092" s="80" cm="1">
        <f t="array" aca="1" ref="AM2092" ca="1">AM2093*INDIRECT(AM2077)</f>
        <v>500000</v>
      </c>
      <c r="AN2092" s="80" cm="1">
        <f t="array" aca="1" ref="AN2092" ca="1">AN2093*INDIRECT(AN2077)</f>
        <v>500000</v>
      </c>
      <c r="AO2092" s="80" cm="1">
        <f t="array" aca="1" ref="AO2092" ca="1">AO2093*INDIRECT(AO2077)</f>
        <v>500000</v>
      </c>
      <c r="AP2092" s="80" cm="1">
        <f t="array" aca="1" ref="AP2092" ca="1">AP2093*INDIRECT(AP2077)</f>
        <v>500000</v>
      </c>
      <c r="AQ2092" s="80" cm="1">
        <f t="array" aca="1" ref="AQ2092" ca="1">AQ2093*INDIRECT(AQ2077)</f>
        <v>500000</v>
      </c>
      <c r="AR2092" s="80" cm="1">
        <f t="array" aca="1" ref="AR2092" ca="1">AR2093*INDIRECT(AR2077)</f>
        <v>500000</v>
      </c>
      <c r="AS2092" s="80" cm="1">
        <f t="array" aca="1" ref="AS2092" ca="1">AS2093*INDIRECT(AS2077)</f>
        <v>500000</v>
      </c>
      <c r="AT2092" s="80" cm="1">
        <f t="array" aca="1" ref="AT2092" ca="1">AT2093*INDIRECT(AT2077)</f>
        <v>500000</v>
      </c>
      <c r="AU2092" s="80" cm="1">
        <f t="array" aca="1" ref="AU2092" ca="1">AU2093*INDIRECT(AU2077)</f>
        <v>500000</v>
      </c>
      <c r="AV2092" s="80" cm="1">
        <f t="array" aca="1" ref="AV2092" ca="1">AV2093*INDIRECT(AV2077)</f>
        <v>500000</v>
      </c>
      <c r="AW2092" s="80" cm="1">
        <f t="array" aca="1" ref="AW2092" ca="1">AW2093*INDIRECT(AW2077)</f>
        <v>500000</v>
      </c>
      <c r="AX2092" s="80" cm="1">
        <f t="array" aca="1" ref="AX2092" ca="1">AX2093*INDIRECT(AX2077)</f>
        <v>500000</v>
      </c>
      <c r="AY2092" s="80" cm="1">
        <f t="array" aca="1" ref="AY2092" ca="1">AY2093*INDIRECT(AY2077)</f>
        <v>500000</v>
      </c>
      <c r="AZ2092" s="80" cm="1">
        <f t="array" aca="1" ref="AZ2092" ca="1">AZ2093*INDIRECT(AZ2077)</f>
        <v>500000</v>
      </c>
      <c r="BA2092" s="80" cm="1">
        <f t="array" aca="1" ref="BA2092" ca="1">BA2093*INDIRECT(BA2077)</f>
        <v>500000</v>
      </c>
      <c r="BB2092" s="80" cm="1">
        <f t="array" aca="1" ref="BB2092" ca="1">BB2093*INDIRECT(BB2077)</f>
        <v>500000</v>
      </c>
      <c r="BC2092" s="80" cm="1">
        <f t="array" aca="1" ref="BC2092" ca="1">BC2093*INDIRECT(BC2077)</f>
        <v>500000</v>
      </c>
      <c r="BD2092" s="80" cm="1">
        <f t="array" aca="1" ref="BD2092" ca="1">BD2093*INDIRECT(BD2077)</f>
        <v>500000</v>
      </c>
      <c r="BE2092" s="80" cm="1">
        <f t="array" aca="1" ref="BE2092" ca="1">BE2093*INDIRECT(BE2077)</f>
        <v>500000</v>
      </c>
      <c r="BF2092" s="80" cm="1">
        <f t="array" aca="1" ref="BF2092" ca="1">BF2093*INDIRECT(BF2077)</f>
        <v>500000</v>
      </c>
      <c r="BG2092" s="80" cm="1">
        <f t="array" aca="1" ref="BG2092" ca="1">BG2093*INDIRECT(BG2077)</f>
        <v>500000</v>
      </c>
      <c r="BH2092" s="80" cm="1">
        <f t="array" aca="1" ref="BH2092" ca="1">BH2093*INDIRECT(BH2077)</f>
        <v>500000</v>
      </c>
      <c r="BI2092" s="80" cm="1">
        <f t="array" aca="1" ref="BI2092" ca="1">BI2093*INDIRECT(BI2077)</f>
        <v>500000</v>
      </c>
      <c r="BJ2092" s="80" cm="1">
        <f t="array" aca="1" ref="BJ2092" ca="1">BJ2093*INDIRECT(BJ2077)</f>
        <v>500000</v>
      </c>
      <c r="BK2092" s="80" cm="1">
        <f t="array" aca="1" ref="BK2092" ca="1">BK2093*INDIRECT(BK2077)</f>
        <v>500000</v>
      </c>
      <c r="BL2092" s="80" cm="1">
        <f t="array" aca="1" ref="BL2092" ca="1">BL2093*INDIRECT(BL2077)</f>
        <v>500000</v>
      </c>
      <c r="BM2092" s="80" cm="1">
        <f t="array" aca="1" ref="BM2092" ca="1">BM2093*INDIRECT(BM2077)</f>
        <v>500000</v>
      </c>
      <c r="BN2092" s="80" cm="1">
        <f t="array" aca="1" ref="BN2092" ca="1">BN2093*INDIRECT(BN2077)</f>
        <v>500000</v>
      </c>
      <c r="BO2092" s="80" cm="1">
        <f t="array" aca="1" ref="BO2092" ca="1">BO2093*INDIRECT(BO2077)</f>
        <v>500000</v>
      </c>
      <c r="BP2092" s="80" cm="1">
        <f t="array" aca="1" ref="BP2092" ca="1">BP2093*INDIRECT(BP2077)</f>
        <v>500000</v>
      </c>
      <c r="BQ2092" s="80" cm="1">
        <f t="array" aca="1" ref="BQ2092" ca="1">BQ2093*INDIRECT(BQ2077)</f>
        <v>500000</v>
      </c>
      <c r="BR2092" s="80" cm="1">
        <f t="array" aca="1" ref="BR2092" ca="1">BR2093*INDIRECT(BR2077)</f>
        <v>500000</v>
      </c>
      <c r="BS2092" s="80" cm="1">
        <f t="array" aca="1" ref="BS2092" ca="1">BS2093*INDIRECT(BS2077)</f>
        <v>500000</v>
      </c>
      <c r="BT2092" s="80" cm="1">
        <f t="array" aca="1" ref="BT2092" ca="1">BT2093*INDIRECT(BT2077)</f>
        <v>500000</v>
      </c>
      <c r="BU2092" s="80" cm="1">
        <f t="array" aca="1" ref="BU2092" ca="1">BU2093*INDIRECT(BU2077)</f>
        <v>500000</v>
      </c>
      <c r="BV2092" s="80" cm="1">
        <f t="array" aca="1" ref="BV2092" ca="1">BV2093*INDIRECT(BV2077)</f>
        <v>500000</v>
      </c>
      <c r="BW2092" s="80" cm="1">
        <f t="array" aca="1" ref="BW2092" ca="1">BW2093*INDIRECT(BW2077)</f>
        <v>500000</v>
      </c>
      <c r="BX2092" s="80" cm="1">
        <f t="array" aca="1" ref="BX2092" ca="1">BX2093*INDIRECT(BX2077)</f>
        <v>500000</v>
      </c>
      <c r="BY2092" s="80" cm="1">
        <f t="array" aca="1" ref="BY2092" ca="1">BY2093*INDIRECT(BY2077)</f>
        <v>500000</v>
      </c>
      <c r="BZ2092" s="80" cm="1">
        <f t="array" aca="1" ref="BZ2092" ca="1">BZ2093*INDIRECT(BZ2077)</f>
        <v>500000</v>
      </c>
      <c r="CA2092" s="80" cm="1">
        <f t="array" aca="1" ref="CA2092" ca="1">CA2093*INDIRECT(CA2077)</f>
        <v>500000</v>
      </c>
      <c r="CB2092" s="80" cm="1">
        <f t="array" aca="1" ref="CB2092" ca="1">CB2093*INDIRECT(CB2077)</f>
        <v>500000</v>
      </c>
      <c r="CC2092" s="80" cm="1">
        <f t="array" aca="1" ref="CC2092" ca="1">CC2093*INDIRECT(CC2077)</f>
        <v>500000</v>
      </c>
      <c r="CD2092" s="80" cm="1">
        <f t="array" aca="1" ref="CD2092" ca="1">CD2093*INDIRECT(CD2077)</f>
        <v>500000</v>
      </c>
      <c r="CE2092" s="80" cm="1">
        <f t="array" aca="1" ref="CE2092" ca="1">CE2093*INDIRECT(CE2077)</f>
        <v>500000</v>
      </c>
      <c r="CF2092" s="80" cm="1">
        <f t="array" aca="1" ref="CF2092" ca="1">CF2093*INDIRECT(CF2077)</f>
        <v>500000</v>
      </c>
      <c r="CG2092" s="80" cm="1">
        <f t="array" aca="1" ref="CG2092" ca="1">CG2093*INDIRECT(CG2077)</f>
        <v>500000</v>
      </c>
      <c r="CH2092" s="80" cm="1">
        <f t="array" aca="1" ref="CH2092" ca="1">CH2093*INDIRECT(CH2077)</f>
        <v>500000</v>
      </c>
      <c r="CI2092" s="80" cm="1">
        <f t="array" aca="1" ref="CI2092" ca="1">CI2093*INDIRECT(CI2077)</f>
        <v>500000</v>
      </c>
      <c r="CJ2092" s="80" cm="1">
        <f t="array" aca="1" ref="CJ2092" ca="1">CJ2093*INDIRECT(CJ2077)</f>
        <v>500000</v>
      </c>
      <c r="CK2092" s="80" cm="1">
        <f t="array" aca="1" ref="CK2092" ca="1">CK2093*INDIRECT(CK2077)</f>
        <v>500000</v>
      </c>
      <c r="CL2092" s="80" cm="1">
        <f t="array" aca="1" ref="CL2092" ca="1">CL2093*INDIRECT(CL2077)</f>
        <v>500000</v>
      </c>
    </row>
    <row r="2093" spans="2:90" x14ac:dyDescent="0.4">
      <c r="B2093" s="141" t="s">
        <v>308</v>
      </c>
      <c r="C2093" s="12"/>
      <c r="D2093" t="s">
        <v>762</v>
      </c>
      <c r="E2093" t="str">
        <f>ROW()&amp;" "&amp;D2093</f>
        <v>2093 LAMORT-S</v>
      </c>
      <c r="F2093" s="12"/>
      <c r="G2093" t="str">
        <f>E2093</f>
        <v>2093 LAMORT-S</v>
      </c>
      <c r="H2093" s="12"/>
      <c r="I2093" s="60"/>
      <c r="J2093" s="60"/>
      <c r="K2093" s="18">
        <v>100</v>
      </c>
      <c r="L2093" s="18">
        <v>100</v>
      </c>
      <c r="M2093" s="18">
        <v>100</v>
      </c>
      <c r="N2093" s="18">
        <v>100</v>
      </c>
      <c r="O2093" s="18">
        <v>100</v>
      </c>
      <c r="P2093" s="18">
        <v>100</v>
      </c>
      <c r="R2093" s="12"/>
      <c r="S2093" s="143" cm="1">
        <f t="array" ref="S2093">IFERROR(INDEX($K:$Q,ROW(),MATCH(S$3,$K$2:$Q$2,0)),0)</f>
        <v>100</v>
      </c>
      <c r="T2093" s="143" cm="1">
        <f t="array" ref="T2093">IFERROR(INDEX($K:$Q,ROW(),MATCH(T$3,$K$2:$Q$2,0)),0)</f>
        <v>100</v>
      </c>
      <c r="U2093" s="143" cm="1">
        <f t="array" ref="U2093">IFERROR(INDEX($K:$Q,ROW(),MATCH(U$3,$K$2:$Q$2,0)),0)</f>
        <v>100</v>
      </c>
      <c r="V2093" s="143" cm="1">
        <f t="array" ref="V2093">IFERROR(INDEX($K:$Q,ROW(),MATCH(V$3,$K$2:$Q$2,0)),0)</f>
        <v>100</v>
      </c>
      <c r="W2093" s="143" cm="1">
        <f t="array" ref="W2093">IFERROR(INDEX($K:$Q,ROW(),MATCH(W$3,$K$2:$Q$2,0)),0)</f>
        <v>100</v>
      </c>
      <c r="X2093" s="143" cm="1">
        <f t="array" ref="X2093">IFERROR(INDEX($K:$Q,ROW(),MATCH(X$3,$K$2:$Q$2,0)),0)</f>
        <v>100</v>
      </c>
      <c r="Y2093" s="143" cm="1">
        <f t="array" ref="Y2093">IFERROR(INDEX($K:$Q,ROW(),MATCH(Y$3,$K$2:$Q$2,0)),0)</f>
        <v>100</v>
      </c>
      <c r="Z2093" s="143" cm="1">
        <f t="array" ref="Z2093">IFERROR(INDEX($K:$Q,ROW(),MATCH(Z$3,$K$2:$Q$2,0)),0)</f>
        <v>100</v>
      </c>
      <c r="AA2093" s="143" cm="1">
        <f t="array" ref="AA2093">IFERROR(INDEX($K:$Q,ROW(),MATCH(AA$3,$K$2:$Q$2,0)),0)</f>
        <v>100</v>
      </c>
      <c r="AB2093" s="143" cm="1">
        <f t="array" ref="AB2093">IFERROR(INDEX($K:$Q,ROW(),MATCH(AB$3,$K$2:$Q$2,0)),0)</f>
        <v>100</v>
      </c>
      <c r="AC2093" s="143" cm="1">
        <f t="array" ref="AC2093">IFERROR(INDEX($K:$Q,ROW(),MATCH(AC$3,$K$2:$Q$2,0)),0)</f>
        <v>100</v>
      </c>
      <c r="AD2093" s="143" cm="1">
        <f t="array" ref="AD2093">IFERROR(INDEX($K:$Q,ROW(),MATCH(AD$3,$K$2:$Q$2,0)),0)</f>
        <v>100</v>
      </c>
      <c r="AE2093" s="143" cm="1">
        <f t="array" ref="AE2093">IFERROR(INDEX($K:$Q,ROW(),MATCH(AE$3,$K$2:$Q$2,0)),0)</f>
        <v>100</v>
      </c>
      <c r="AF2093" s="143" cm="1">
        <f t="array" ref="AF2093">IFERROR(INDEX($K:$Q,ROW(),MATCH(AF$3,$K$2:$Q$2,0)),0)</f>
        <v>100</v>
      </c>
      <c r="AG2093" s="143" cm="1">
        <f t="array" ref="AG2093">IFERROR(INDEX($K:$Q,ROW(),MATCH(AG$3,$K$2:$Q$2,0)),0)</f>
        <v>100</v>
      </c>
      <c r="AH2093" s="143" cm="1">
        <f t="array" ref="AH2093">IFERROR(INDEX($K:$Q,ROW(),MATCH(AH$3,$K$2:$Q$2,0)),0)</f>
        <v>100</v>
      </c>
      <c r="AI2093" s="143" cm="1">
        <f t="array" ref="AI2093">IFERROR(INDEX($K:$Q,ROW(),MATCH(AI$3,$K$2:$Q$2,0)),0)</f>
        <v>100</v>
      </c>
      <c r="AJ2093" s="143" cm="1">
        <f t="array" ref="AJ2093">IFERROR(INDEX($K:$Q,ROW(),MATCH(AJ$3,$K$2:$Q$2,0)),0)</f>
        <v>100</v>
      </c>
      <c r="AK2093" s="143" cm="1">
        <f t="array" ref="AK2093">IFERROR(INDEX($K:$Q,ROW(),MATCH(AK$3,$K$2:$Q$2,0)),0)</f>
        <v>100</v>
      </c>
      <c r="AL2093" s="143" cm="1">
        <f t="array" ref="AL2093">IFERROR(INDEX($K:$Q,ROW(),MATCH(AL$3,$K$2:$Q$2,0)),0)</f>
        <v>100</v>
      </c>
      <c r="AM2093" s="143" cm="1">
        <f t="array" ref="AM2093">IFERROR(INDEX($K:$Q,ROW(),MATCH(AM$3,$K$2:$Q$2,0)),0)</f>
        <v>100</v>
      </c>
      <c r="AN2093" s="143" cm="1">
        <f t="array" ref="AN2093">IFERROR(INDEX($K:$Q,ROW(),MATCH(AN$3,$K$2:$Q$2,0)),0)</f>
        <v>100</v>
      </c>
      <c r="AO2093" s="143" cm="1">
        <f t="array" ref="AO2093">IFERROR(INDEX($K:$Q,ROW(),MATCH(AO$3,$K$2:$Q$2,0)),0)</f>
        <v>100</v>
      </c>
      <c r="AP2093" s="143" cm="1">
        <f t="array" ref="AP2093">IFERROR(INDEX($K:$Q,ROW(),MATCH(AP$3,$K$2:$Q$2,0)),0)</f>
        <v>100</v>
      </c>
      <c r="AQ2093" s="143" cm="1">
        <f t="array" ref="AQ2093">IFERROR(INDEX($K:$Q,ROW(),MATCH(AQ$3,$K$2:$Q$2,0)),0)</f>
        <v>100</v>
      </c>
      <c r="AR2093" s="143" cm="1">
        <f t="array" ref="AR2093">IFERROR(INDEX($K:$Q,ROW(),MATCH(AR$3,$K$2:$Q$2,0)),0)</f>
        <v>100</v>
      </c>
      <c r="AS2093" s="143" cm="1">
        <f t="array" ref="AS2093">IFERROR(INDEX($K:$Q,ROW(),MATCH(AS$3,$K$2:$Q$2,0)),0)</f>
        <v>100</v>
      </c>
      <c r="AT2093" s="143" cm="1">
        <f t="array" ref="AT2093">IFERROR(INDEX($K:$Q,ROW(),MATCH(AT$3,$K$2:$Q$2,0)),0)</f>
        <v>100</v>
      </c>
      <c r="AU2093" s="143" cm="1">
        <f t="array" ref="AU2093">IFERROR(INDEX($K:$Q,ROW(),MATCH(AU$3,$K$2:$Q$2,0)),0)</f>
        <v>100</v>
      </c>
      <c r="AV2093" s="143" cm="1">
        <f t="array" ref="AV2093">IFERROR(INDEX($K:$Q,ROW(),MATCH(AV$3,$K$2:$Q$2,0)),0)</f>
        <v>100</v>
      </c>
      <c r="AW2093" s="143" cm="1">
        <f t="array" ref="AW2093">IFERROR(INDEX($K:$Q,ROW(),MATCH(AW$3,$K$2:$Q$2,0)),0)</f>
        <v>100</v>
      </c>
      <c r="AX2093" s="143" cm="1">
        <f t="array" ref="AX2093">IFERROR(INDEX($K:$Q,ROW(),MATCH(AX$3,$K$2:$Q$2,0)),0)</f>
        <v>100</v>
      </c>
      <c r="AY2093" s="143" cm="1">
        <f t="array" ref="AY2093">IFERROR(INDEX($K:$Q,ROW(),MATCH(AY$3,$K$2:$Q$2,0)),0)</f>
        <v>100</v>
      </c>
      <c r="AZ2093" s="143" cm="1">
        <f t="array" ref="AZ2093">IFERROR(INDEX($K:$Q,ROW(),MATCH(AZ$3,$K$2:$Q$2,0)),0)</f>
        <v>100</v>
      </c>
      <c r="BA2093" s="143" cm="1">
        <f t="array" ref="BA2093">IFERROR(INDEX($K:$Q,ROW(),MATCH(BA$3,$K$2:$Q$2,0)),0)</f>
        <v>100</v>
      </c>
      <c r="BB2093" s="143" cm="1">
        <f t="array" ref="BB2093">IFERROR(INDEX($K:$Q,ROW(),MATCH(BB$3,$K$2:$Q$2,0)),0)</f>
        <v>100</v>
      </c>
      <c r="BC2093" s="143" cm="1">
        <f t="array" ref="BC2093">IFERROR(INDEX($K:$Q,ROW(),MATCH(BC$3,$K$2:$Q$2,0)),0)</f>
        <v>100</v>
      </c>
      <c r="BD2093" s="143" cm="1">
        <f t="array" ref="BD2093">IFERROR(INDEX($K:$Q,ROW(),MATCH(BD$3,$K$2:$Q$2,0)),0)</f>
        <v>100</v>
      </c>
      <c r="BE2093" s="143" cm="1">
        <f t="array" ref="BE2093">IFERROR(INDEX($K:$Q,ROW(),MATCH(BE$3,$K$2:$Q$2,0)),0)</f>
        <v>100</v>
      </c>
      <c r="BF2093" s="143" cm="1">
        <f t="array" ref="BF2093">IFERROR(INDEX($K:$Q,ROW(),MATCH(BF$3,$K$2:$Q$2,0)),0)</f>
        <v>100</v>
      </c>
      <c r="BG2093" s="143" cm="1">
        <f t="array" ref="BG2093">IFERROR(INDEX($K:$Q,ROW(),MATCH(BG$3,$K$2:$Q$2,0)),0)</f>
        <v>100</v>
      </c>
      <c r="BH2093" s="143" cm="1">
        <f t="array" ref="BH2093">IFERROR(INDEX($K:$Q,ROW(),MATCH(BH$3,$K$2:$Q$2,0)),0)</f>
        <v>100</v>
      </c>
      <c r="BI2093" s="143" cm="1">
        <f t="array" ref="BI2093">IFERROR(INDEX($K:$Q,ROW(),MATCH(BI$3,$K$2:$Q$2,0)),0)</f>
        <v>100</v>
      </c>
      <c r="BJ2093" s="143" cm="1">
        <f t="array" ref="BJ2093">IFERROR(INDEX($K:$Q,ROW(),MATCH(BJ$3,$K$2:$Q$2,0)),0)</f>
        <v>100</v>
      </c>
      <c r="BK2093" s="143" cm="1">
        <f t="array" ref="BK2093">IFERROR(INDEX($K:$Q,ROW(),MATCH(BK$3,$K$2:$Q$2,0)),0)</f>
        <v>100</v>
      </c>
      <c r="BL2093" s="143" cm="1">
        <f t="array" ref="BL2093">IFERROR(INDEX($K:$Q,ROW(),MATCH(BL$3,$K$2:$Q$2,0)),0)</f>
        <v>100</v>
      </c>
      <c r="BM2093" s="143" cm="1">
        <f t="array" ref="BM2093">IFERROR(INDEX($K:$Q,ROW(),MATCH(BM$3,$K$2:$Q$2,0)),0)</f>
        <v>100</v>
      </c>
      <c r="BN2093" s="143" cm="1">
        <f t="array" ref="BN2093">IFERROR(INDEX($K:$Q,ROW(),MATCH(BN$3,$K$2:$Q$2,0)),0)</f>
        <v>100</v>
      </c>
      <c r="BO2093" s="143" cm="1">
        <f t="array" ref="BO2093">IFERROR(INDEX($K:$Q,ROW(),MATCH(BO$3,$K$2:$Q$2,0)),0)</f>
        <v>100</v>
      </c>
      <c r="BP2093" s="143" cm="1">
        <f t="array" ref="BP2093">IFERROR(INDEX($K:$Q,ROW(),MATCH(BP$3,$K$2:$Q$2,0)),0)</f>
        <v>100</v>
      </c>
      <c r="BQ2093" s="143" cm="1">
        <f t="array" ref="BQ2093">IFERROR(INDEX($K:$Q,ROW(),MATCH(BQ$3,$K$2:$Q$2,0)),0)</f>
        <v>100</v>
      </c>
      <c r="BR2093" s="143" cm="1">
        <f t="array" ref="BR2093">IFERROR(INDEX($K:$Q,ROW(),MATCH(BR$3,$K$2:$Q$2,0)),0)</f>
        <v>100</v>
      </c>
      <c r="BS2093" s="143" cm="1">
        <f t="array" ref="BS2093">IFERROR(INDEX($K:$Q,ROW(),MATCH(BS$3,$K$2:$Q$2,0)),0)</f>
        <v>100</v>
      </c>
      <c r="BT2093" s="143" cm="1">
        <f t="array" ref="BT2093">IFERROR(INDEX($K:$Q,ROW(),MATCH(BT$3,$K$2:$Q$2,0)),0)</f>
        <v>100</v>
      </c>
      <c r="BU2093" s="143" cm="1">
        <f t="array" ref="BU2093">IFERROR(INDEX($K:$Q,ROW(),MATCH(BU$3,$K$2:$Q$2,0)),0)</f>
        <v>100</v>
      </c>
      <c r="BV2093" s="143" cm="1">
        <f t="array" ref="BV2093">IFERROR(INDEX($K:$Q,ROW(),MATCH(BV$3,$K$2:$Q$2,0)),0)</f>
        <v>100</v>
      </c>
      <c r="BW2093" s="143" cm="1">
        <f t="array" ref="BW2093">IFERROR(INDEX($K:$Q,ROW(),MATCH(BW$3,$K$2:$Q$2,0)),0)</f>
        <v>100</v>
      </c>
      <c r="BX2093" s="143" cm="1">
        <f t="array" ref="BX2093">IFERROR(INDEX($K:$Q,ROW(),MATCH(BX$3,$K$2:$Q$2,0)),0)</f>
        <v>100</v>
      </c>
      <c r="BY2093" s="143" cm="1">
        <f t="array" ref="BY2093">IFERROR(INDEX($K:$Q,ROW(),MATCH(BY$3,$K$2:$Q$2,0)),0)</f>
        <v>100</v>
      </c>
      <c r="BZ2093" s="143" cm="1">
        <f t="array" ref="BZ2093">IFERROR(INDEX($K:$Q,ROW(),MATCH(BZ$3,$K$2:$Q$2,0)),0)</f>
        <v>100</v>
      </c>
      <c r="CA2093" s="143" cm="1">
        <f t="array" ref="CA2093">IFERROR(INDEX($K:$Q,ROW(),MATCH(CA$3,$K$2:$Q$2,0)),0)</f>
        <v>100</v>
      </c>
      <c r="CB2093" s="143" cm="1">
        <f t="array" ref="CB2093">IFERROR(INDEX($K:$Q,ROW(),MATCH(CB$3,$K$2:$Q$2,0)),0)</f>
        <v>100</v>
      </c>
      <c r="CC2093" s="143" cm="1">
        <f t="array" ref="CC2093">IFERROR(INDEX($K:$Q,ROW(),MATCH(CC$3,$K$2:$Q$2,0)),0)</f>
        <v>100</v>
      </c>
      <c r="CD2093" s="143" cm="1">
        <f t="array" ref="CD2093">IFERROR(INDEX($K:$Q,ROW(),MATCH(CD$3,$K$2:$Q$2,0)),0)</f>
        <v>100</v>
      </c>
      <c r="CE2093" s="143" cm="1">
        <f t="array" ref="CE2093">IFERROR(INDEX($K:$Q,ROW(),MATCH(CE$3,$K$2:$Q$2,0)),0)</f>
        <v>100</v>
      </c>
      <c r="CF2093" s="143" cm="1">
        <f t="array" ref="CF2093">IFERROR(INDEX($K:$Q,ROW(),MATCH(CF$3,$K$2:$Q$2,0)),0)</f>
        <v>100</v>
      </c>
      <c r="CG2093" s="143" cm="1">
        <f t="array" ref="CG2093">IFERROR(INDEX($K:$Q,ROW(),MATCH(CG$3,$K$2:$Q$2,0)),0)</f>
        <v>100</v>
      </c>
      <c r="CH2093" s="143" cm="1">
        <f t="array" ref="CH2093">IFERROR(INDEX($K:$Q,ROW(),MATCH(CH$3,$K$2:$Q$2,0)),0)</f>
        <v>100</v>
      </c>
      <c r="CI2093" s="143" cm="1">
        <f t="array" ref="CI2093">IFERROR(INDEX($K:$Q,ROW(),MATCH(CI$3,$K$2:$Q$2,0)),0)</f>
        <v>100</v>
      </c>
      <c r="CJ2093" s="143" cm="1">
        <f t="array" ref="CJ2093">IFERROR(INDEX($K:$Q,ROW(),MATCH(CJ$3,$K$2:$Q$2,0)),0)</f>
        <v>100</v>
      </c>
      <c r="CK2093" s="143" cm="1">
        <f t="array" ref="CK2093">IFERROR(INDEX($K:$Q,ROW(),MATCH(CK$3,$K$2:$Q$2,0)),0)</f>
        <v>100</v>
      </c>
      <c r="CL2093" s="143" cm="1">
        <f t="array" ref="CL2093">IFERROR(INDEX($K:$Q,ROW(),MATCH(CL$3,$K$2:$Q$2,0)),0)</f>
        <v>100</v>
      </c>
    </row>
    <row r="2094" spans="2:90" x14ac:dyDescent="0.4">
      <c r="B2094" s="154" t="str">
        <f>"Prepayment - "&amp;SUBSTITUTE(B2082,":","")</f>
        <v>Prepayment - Volume driven amortizing loan - no defaults</v>
      </c>
      <c r="D2094" t="s">
        <v>762</v>
      </c>
      <c r="E2094" t="str">
        <f>ROW()&amp;" "&amp;D2094</f>
        <v>2094 LAMORT-S</v>
      </c>
      <c r="K2094" s="24">
        <f t="shared" ref="K2094:P2096" si="2488">SUMIF($4:$4,K$2,2094:2094)</f>
        <v>0</v>
      </c>
      <c r="L2094" s="24">
        <f t="shared" si="2488"/>
        <v>0</v>
      </c>
      <c r="M2094" s="24">
        <f t="shared" si="2488"/>
        <v>0</v>
      </c>
      <c r="N2094" s="24">
        <f t="shared" si="2488"/>
        <v>0</v>
      </c>
      <c r="O2094" s="24">
        <f t="shared" si="2488"/>
        <v>0</v>
      </c>
      <c r="P2094" s="24">
        <f t="shared" si="2488"/>
        <v>0</v>
      </c>
      <c r="R2094"/>
      <c r="S2094" s="129">
        <v>0</v>
      </c>
      <c r="T2094" s="129">
        <v>0</v>
      </c>
      <c r="U2094" s="129">
        <v>0</v>
      </c>
      <c r="V2094" s="74">
        <v>0</v>
      </c>
      <c r="W2094" s="74">
        <v>0</v>
      </c>
      <c r="X2094" s="74">
        <v>0</v>
      </c>
      <c r="Y2094" s="74">
        <v>0</v>
      </c>
      <c r="Z2094" s="74">
        <v>0</v>
      </c>
      <c r="AA2094" s="74">
        <v>0</v>
      </c>
      <c r="AB2094" s="74">
        <v>0</v>
      </c>
      <c r="AC2094" s="74">
        <v>0</v>
      </c>
      <c r="AD2094" s="74">
        <v>0</v>
      </c>
      <c r="AE2094" s="74">
        <v>0</v>
      </c>
      <c r="AF2094" s="74">
        <v>0</v>
      </c>
      <c r="AG2094" s="74">
        <v>0</v>
      </c>
      <c r="AH2094" s="74">
        <v>0</v>
      </c>
      <c r="AI2094" s="74">
        <v>0</v>
      </c>
      <c r="AJ2094" s="74">
        <v>0</v>
      </c>
      <c r="AK2094" s="74">
        <v>0</v>
      </c>
      <c r="AL2094" s="74">
        <v>0</v>
      </c>
      <c r="AM2094" s="74">
        <v>0</v>
      </c>
      <c r="AN2094" s="74">
        <v>0</v>
      </c>
      <c r="AO2094" s="74">
        <v>0</v>
      </c>
      <c r="AP2094" s="74">
        <v>0</v>
      </c>
      <c r="AQ2094" s="74">
        <v>0</v>
      </c>
      <c r="AR2094" s="74">
        <v>0</v>
      </c>
      <c r="AS2094" s="74">
        <v>0</v>
      </c>
      <c r="AT2094" s="74">
        <v>0</v>
      </c>
      <c r="AU2094" s="74">
        <v>0</v>
      </c>
      <c r="AV2094" s="74">
        <v>0</v>
      </c>
      <c r="AW2094" s="74">
        <v>0</v>
      </c>
      <c r="AX2094" s="74">
        <v>0</v>
      </c>
      <c r="AY2094" s="74">
        <v>0</v>
      </c>
      <c r="AZ2094" s="74">
        <v>0</v>
      </c>
      <c r="BA2094" s="74">
        <v>0</v>
      </c>
      <c r="BB2094" s="74">
        <v>0</v>
      </c>
      <c r="BC2094" s="74">
        <v>0</v>
      </c>
      <c r="BD2094" s="74">
        <v>0</v>
      </c>
      <c r="BE2094" s="74">
        <v>0</v>
      </c>
      <c r="BF2094" s="74">
        <v>0</v>
      </c>
      <c r="BG2094" s="74">
        <v>0</v>
      </c>
      <c r="BH2094" s="74">
        <v>0</v>
      </c>
      <c r="BI2094" s="74">
        <v>0</v>
      </c>
      <c r="BJ2094" s="74">
        <v>0</v>
      </c>
      <c r="BK2094" s="74">
        <v>0</v>
      </c>
      <c r="BL2094" s="74">
        <v>0</v>
      </c>
      <c r="BM2094" s="74">
        <v>0</v>
      </c>
      <c r="BN2094" s="74">
        <v>0</v>
      </c>
      <c r="BO2094" s="74">
        <v>0</v>
      </c>
      <c r="BP2094" s="74">
        <v>0</v>
      </c>
      <c r="BQ2094" s="74">
        <v>0</v>
      </c>
      <c r="BR2094" s="74">
        <v>0</v>
      </c>
      <c r="BS2094" s="74">
        <v>0</v>
      </c>
      <c r="BT2094" s="74">
        <v>0</v>
      </c>
      <c r="BU2094" s="74">
        <v>0</v>
      </c>
      <c r="BV2094" s="74">
        <v>0</v>
      </c>
      <c r="BW2094" s="74">
        <v>0</v>
      </c>
      <c r="BX2094" s="74">
        <v>0</v>
      </c>
      <c r="BY2094" s="74">
        <v>0</v>
      </c>
      <c r="BZ2094" s="74">
        <v>0</v>
      </c>
      <c r="CA2094" s="74">
        <v>0</v>
      </c>
      <c r="CB2094" s="74">
        <v>0</v>
      </c>
      <c r="CC2094" s="74">
        <v>0</v>
      </c>
      <c r="CD2094" s="74">
        <v>0</v>
      </c>
      <c r="CE2094" s="74">
        <v>0</v>
      </c>
      <c r="CF2094" s="74">
        <v>0</v>
      </c>
      <c r="CG2094" s="74">
        <v>0</v>
      </c>
      <c r="CH2094" s="74">
        <v>0</v>
      </c>
      <c r="CI2094" s="74">
        <v>0</v>
      </c>
      <c r="CJ2094" s="74">
        <v>0</v>
      </c>
      <c r="CK2094" s="74">
        <v>0</v>
      </c>
      <c r="CL2094" s="74">
        <v>0</v>
      </c>
    </row>
    <row r="2095" spans="2:90" x14ac:dyDescent="0.4">
      <c r="B2095" s="154" t="str">
        <f>"Principal payments - "&amp;SUBSTITUTE(B2082,":","")</f>
        <v>Principal payments - Volume driven amortizing loan - no defaults</v>
      </c>
      <c r="D2095" t="s">
        <v>762</v>
      </c>
      <c r="E2095" t="str">
        <f>ROW()&amp;" "&amp;D2095</f>
        <v>2095 LAMORT-S</v>
      </c>
      <c r="K2095" s="134">
        <f t="shared" ca="1" si="2488"/>
        <v>-551748.4211659492</v>
      </c>
      <c r="L2095" s="134">
        <f t="shared" ca="1" si="2488"/>
        <v>-546804.29287257546</v>
      </c>
      <c r="M2095" s="134">
        <f t="shared" ca="1" si="2488"/>
        <v>-542332.53463476256</v>
      </c>
      <c r="N2095" s="134">
        <f t="shared" ca="1" si="2488"/>
        <v>-538288.01544939913</v>
      </c>
      <c r="O2095" s="134">
        <f t="shared" ca="1" si="2488"/>
        <v>-534629.91620278743</v>
      </c>
      <c r="P2095" s="134">
        <f t="shared" ca="1" si="2488"/>
        <v>-531321.31770571833</v>
      </c>
      <c r="R2095"/>
      <c r="S2095" s="221">
        <f t="shared" ref="S2095" ca="1" si="2489">S2107-S2098</f>
        <v>-48124.610281671463</v>
      </c>
      <c r="T2095" s="221">
        <f t="shared" ref="T2095:AX2095" ca="1" si="2490">T2107-T2098</f>
        <v>-95848.18214432901</v>
      </c>
      <c r="U2095" s="221">
        <f t="shared" ca="1" si="2490"/>
        <v>-143174.05757479771</v>
      </c>
      <c r="V2095" s="221">
        <f t="shared" ca="1" si="2490"/>
        <v>-190105.55071001255</v>
      </c>
      <c r="W2095" s="221">
        <f t="shared" ca="1" si="2490"/>
        <v>-236645.94806910056</v>
      </c>
      <c r="X2095" s="221">
        <f t="shared" ca="1" si="2490"/>
        <v>-282798.50878352951</v>
      </c>
      <c r="Y2095" s="221">
        <f t="shared" ca="1" si="2490"/>
        <v>-328566.46482533828</v>
      </c>
      <c r="Z2095" s="221">
        <f t="shared" ca="1" si="2490"/>
        <v>-373953.02123346523</v>
      </c>
      <c r="AA2095" s="221">
        <f t="shared" ca="1" si="2490"/>
        <v>-418961.35633819114</v>
      </c>
      <c r="AB2095" s="221">
        <f t="shared" ca="1" si="2490"/>
        <v>-463594.62198371097</v>
      </c>
      <c r="AC2095" s="221">
        <f t="shared" ca="1" si="2490"/>
        <v>-507855.94374885148</v>
      </c>
      <c r="AD2095" s="221">
        <f t="shared" ca="1" si="2490"/>
        <v>-551748.4211659492</v>
      </c>
      <c r="AE2095" s="221">
        <f t="shared" ca="1" si="2490"/>
        <v>-551317.18432289956</v>
      </c>
      <c r="AF2095" s="221">
        <f t="shared" ca="1" si="2490"/>
        <v>-550889.5411202088</v>
      </c>
      <c r="AG2095" s="221">
        <f t="shared" ca="1" si="2490"/>
        <v>-550465.4616108737</v>
      </c>
      <c r="AH2095" s="221">
        <f t="shared" ca="1" si="2490"/>
        <v>-550044.91609744972</v>
      </c>
      <c r="AI2095" s="221">
        <f t="shared" ca="1" si="2490"/>
        <v>-549627.87512997095</v>
      </c>
      <c r="AJ2095" s="221">
        <f t="shared" ca="1" si="2490"/>
        <v>-549214.3095038879</v>
      </c>
      <c r="AK2095" s="221">
        <f t="shared" ca="1" si="2490"/>
        <v>-548804.19025802216</v>
      </c>
      <c r="AL2095" s="221">
        <f t="shared" ca="1" si="2490"/>
        <v>-548397.48867253866</v>
      </c>
      <c r="AM2095" s="221">
        <f t="shared" ca="1" si="2490"/>
        <v>-547994.17626693414</v>
      </c>
      <c r="AN2095" s="221">
        <f t="shared" ca="1" si="2490"/>
        <v>-547594.22479804303</v>
      </c>
      <c r="AO2095" s="221">
        <f t="shared" ca="1" si="2490"/>
        <v>-547197.60625805939</v>
      </c>
      <c r="AP2095" s="221">
        <f t="shared" ca="1" si="2490"/>
        <v>-546804.29287257546</v>
      </c>
      <c r="AQ2095" s="221">
        <f t="shared" ca="1" si="2490"/>
        <v>-546414.2570986374</v>
      </c>
      <c r="AR2095" s="221">
        <f t="shared" ca="1" si="2490"/>
        <v>-546027.47162281536</v>
      </c>
      <c r="AS2095" s="221">
        <f t="shared" ca="1" si="2490"/>
        <v>-545643.90935929189</v>
      </c>
      <c r="AT2095" s="221">
        <f t="shared" ca="1" si="2490"/>
        <v>-545263.54344796448</v>
      </c>
      <c r="AU2095" s="221">
        <f t="shared" ca="1" si="2490"/>
        <v>-544886.34725256485</v>
      </c>
      <c r="AV2095" s="221">
        <f t="shared" ca="1" si="2490"/>
        <v>-544512.29435879341</v>
      </c>
      <c r="AW2095" s="221">
        <f t="shared" ca="1" si="2490"/>
        <v>-544141.35857247014</v>
      </c>
      <c r="AX2095" s="221">
        <f t="shared" ca="1" si="2490"/>
        <v>-543773.51391769957</v>
      </c>
      <c r="AY2095" s="221">
        <f t="shared" ref="AY2095:CD2095" ca="1" si="2491">AY2107-AY2098</f>
        <v>-543408.73463505204</v>
      </c>
      <c r="AZ2095" s="221">
        <f t="shared" ca="1" si="2491"/>
        <v>-543046.99517975992</v>
      </c>
      <c r="BA2095" s="221">
        <f t="shared" ca="1" si="2491"/>
        <v>-542688.27021992858</v>
      </c>
      <c r="BB2095" s="221">
        <f t="shared" ca="1" si="2491"/>
        <v>-542332.53463476256</v>
      </c>
      <c r="BC2095" s="221">
        <f t="shared" ca="1" si="2491"/>
        <v>-541979.76351280627</v>
      </c>
      <c r="BD2095" s="221">
        <f t="shared" ca="1" si="2491"/>
        <v>-541629.93215019954</v>
      </c>
      <c r="BE2095" s="221">
        <f t="shared" ca="1" si="2491"/>
        <v>-541283.01604894781</v>
      </c>
      <c r="BF2095" s="221">
        <f t="shared" ca="1" si="2491"/>
        <v>-540938.99091520661</v>
      </c>
      <c r="BG2095" s="221">
        <f t="shared" ca="1" si="2491"/>
        <v>-540597.83265757991</v>
      </c>
      <c r="BH2095" s="221">
        <f t="shared" ca="1" si="2491"/>
        <v>-540259.51738543343</v>
      </c>
      <c r="BI2095" s="221">
        <f t="shared" ca="1" si="2491"/>
        <v>-539924.02140722144</v>
      </c>
      <c r="BJ2095" s="221">
        <f t="shared" ca="1" si="2491"/>
        <v>-539591.32122882793</v>
      </c>
      <c r="BK2095" s="221">
        <f t="shared" ca="1" si="2491"/>
        <v>-539261.39355192101</v>
      </c>
      <c r="BL2095" s="221">
        <f t="shared" ca="1" si="2491"/>
        <v>-538934.21527232172</v>
      </c>
      <c r="BM2095" s="221">
        <f t="shared" ca="1" si="2491"/>
        <v>-538609.76347838563</v>
      </c>
      <c r="BN2095" s="221">
        <f t="shared" ca="1" si="2491"/>
        <v>-538288.01544939913</v>
      </c>
      <c r="BO2095" s="221">
        <f t="shared" ca="1" si="2491"/>
        <v>-537968.94865398749</v>
      </c>
      <c r="BP2095" s="221">
        <f t="shared" ca="1" si="2491"/>
        <v>-537652.54074853752</v>
      </c>
      <c r="BQ2095" s="221">
        <f t="shared" ca="1" si="2491"/>
        <v>-537338.76957563311</v>
      </c>
      <c r="BR2095" s="221">
        <f t="shared" ca="1" si="2491"/>
        <v>-537027.61316250276</v>
      </c>
      <c r="BS2095" s="221">
        <f t="shared" ca="1" si="2491"/>
        <v>-536719.04971948196</v>
      </c>
      <c r="BT2095" s="221">
        <f t="shared" ca="1" si="2491"/>
        <v>-536413.05763848627</v>
      </c>
      <c r="BU2095" s="221">
        <f t="shared" ca="1" si="2491"/>
        <v>-536109.61549149884</v>
      </c>
      <c r="BV2095" s="221">
        <f t="shared" ca="1" si="2491"/>
        <v>-535808.70202906977</v>
      </c>
      <c r="BW2095" s="221">
        <f t="shared" ca="1" si="2491"/>
        <v>-535510.29617882753</v>
      </c>
      <c r="BX2095" s="221">
        <f t="shared" ca="1" si="2491"/>
        <v>-535214.37704400392</v>
      </c>
      <c r="BY2095" s="221">
        <f t="shared" ca="1" si="2491"/>
        <v>-534920.9239019705</v>
      </c>
      <c r="BZ2095" s="221">
        <f t="shared" ca="1" si="2491"/>
        <v>-534629.91620278743</v>
      </c>
      <c r="CA2095" s="221">
        <f t="shared" ca="1" si="2491"/>
        <v>-534341.33356776426</v>
      </c>
      <c r="CB2095" s="221">
        <f t="shared" ca="1" si="2491"/>
        <v>-534055.15578803292</v>
      </c>
      <c r="CC2095" s="221">
        <f t="shared" ca="1" si="2491"/>
        <v>-533771.36282313254</v>
      </c>
      <c r="CD2095" s="221">
        <f t="shared" ca="1" si="2491"/>
        <v>-533489.93479960645</v>
      </c>
      <c r="CE2095" s="221">
        <f t="shared" ref="CE2095:CK2095" ca="1" si="2492">CE2107-CE2098</f>
        <v>-533210.85200960981</v>
      </c>
      <c r="CF2095" s="221">
        <f t="shared" ca="1" si="2492"/>
        <v>-532934.09490952967</v>
      </c>
      <c r="CG2095" s="221">
        <f t="shared" ca="1" si="2492"/>
        <v>-532659.64411861694</v>
      </c>
      <c r="CH2095" s="221">
        <f t="shared" ca="1" si="2492"/>
        <v>-532387.48041762842</v>
      </c>
      <c r="CI2095" s="221">
        <f t="shared" ca="1" si="2492"/>
        <v>-532117.58474748151</v>
      </c>
      <c r="CJ2095" s="221">
        <f t="shared" ca="1" si="2492"/>
        <v>-531849.93820791924</v>
      </c>
      <c r="CK2095" s="221">
        <f t="shared" ca="1" si="2492"/>
        <v>-531584.52205618657</v>
      </c>
      <c r="CL2095" s="221">
        <f t="shared" ref="CL2095" ca="1" si="2493">CL2107-CL2098</f>
        <v>-531321.31770571833</v>
      </c>
    </row>
    <row r="2096" spans="2:90" x14ac:dyDescent="0.4">
      <c r="B2096" s="123" t="str">
        <f>"Loan - "&amp;SUBSTITUTE(B2082,":","")</f>
        <v>Loan - Volume driven amortizing loan - no defaults</v>
      </c>
      <c r="C2096" t="s">
        <v>240</v>
      </c>
      <c r="D2096" t="s">
        <v>762</v>
      </c>
      <c r="E2096" t="str">
        <f t="shared" si="2482"/>
        <v>2096 LAMORT-S</v>
      </c>
      <c r="F2096" s="27"/>
      <c r="G2096" s="57"/>
      <c r="I2096" s="74"/>
      <c r="J2096" s="74"/>
      <c r="K2096" s="33">
        <f t="shared" ca="1" si="2488"/>
        <v>2358623.3131410531</v>
      </c>
      <c r="L2096" s="33">
        <f t="shared" ca="1" si="2488"/>
        <v>1770272.0462295902</v>
      </c>
      <c r="M2096" s="33">
        <f t="shared" ca="1" si="2488"/>
        <v>1238132.8159298496</v>
      </c>
      <c r="N2096" s="33">
        <f t="shared" ca="1" si="2488"/>
        <v>756835.03287159931</v>
      </c>
      <c r="O2096" s="33">
        <f t="shared" ca="1" si="2488"/>
        <v>321521.22252481221</v>
      </c>
      <c r="P2096" s="33">
        <f t="shared" ca="1" si="2488"/>
        <v>-72201.998626414454</v>
      </c>
      <c r="Q2096" s="33"/>
      <c r="R2096" s="53">
        <f ca="1">S2091</f>
        <v>0</v>
      </c>
      <c r="S2096" s="93">
        <f t="shared" ref="S2096" ca="1" si="2494">SUM(S2094:S2095,S2091:S2092)</f>
        <v>451875.38971832854</v>
      </c>
      <c r="T2096" s="93">
        <f t="shared" ref="T2096:AX2096" ca="1" si="2495">SUM(T2094:T2095,T2091:T2092)</f>
        <v>856027.20757399953</v>
      </c>
      <c r="U2096" s="93">
        <f t="shared" ca="1" si="2495"/>
        <v>1212853.1499992018</v>
      </c>
      <c r="V2096" s="93">
        <f t="shared" ca="1" si="2495"/>
        <v>1522747.5992891891</v>
      </c>
      <c r="W2096" s="93">
        <f t="shared" ca="1" si="2495"/>
        <v>1786101.6512200886</v>
      </c>
      <c r="X2096" s="93">
        <f t="shared" ca="1" si="2495"/>
        <v>2003303.1424365591</v>
      </c>
      <c r="Y2096" s="93">
        <f t="shared" ca="1" si="2495"/>
        <v>2174736.6776112206</v>
      </c>
      <c r="Z2096" s="93">
        <f t="shared" ca="1" si="2495"/>
        <v>2300783.6563777551</v>
      </c>
      <c r="AA2096" s="93">
        <f t="shared" ca="1" si="2495"/>
        <v>2381822.3000395643</v>
      </c>
      <c r="AB2096" s="93">
        <f t="shared" ca="1" si="2495"/>
        <v>2418227.6780558536</v>
      </c>
      <c r="AC2096" s="93">
        <f t="shared" ca="1" si="2495"/>
        <v>2410371.7343070023</v>
      </c>
      <c r="AD2096" s="93">
        <f t="shared" ca="1" si="2495"/>
        <v>2358623.3131410531</v>
      </c>
      <c r="AE2096" s="93">
        <f t="shared" ca="1" si="2495"/>
        <v>2307306.1288181534</v>
      </c>
      <c r="AF2096" s="93">
        <f t="shared" ca="1" si="2495"/>
        <v>2256416.5876979446</v>
      </c>
      <c r="AG2096" s="93">
        <f t="shared" ca="1" si="2495"/>
        <v>2205951.1260870709</v>
      </c>
      <c r="AH2096" s="93">
        <f t="shared" ca="1" si="2495"/>
        <v>2155906.2099896213</v>
      </c>
      <c r="AI2096" s="93">
        <f t="shared" ca="1" si="2495"/>
        <v>2106278.3348596506</v>
      </c>
      <c r="AJ2096" s="93">
        <f t="shared" ca="1" si="2495"/>
        <v>2057064.0253557628</v>
      </c>
      <c r="AK2096" s="93">
        <f t="shared" ca="1" si="2495"/>
        <v>2008259.8350977406</v>
      </c>
      <c r="AL2096" s="93">
        <f t="shared" ca="1" si="2495"/>
        <v>1959862.346425202</v>
      </c>
      <c r="AM2096" s="93">
        <f t="shared" ca="1" si="2495"/>
        <v>1911868.170158268</v>
      </c>
      <c r="AN2096" s="93">
        <f t="shared" ca="1" si="2495"/>
        <v>1864273.9453602249</v>
      </c>
      <c r="AO2096" s="93">
        <f t="shared" ca="1" si="2495"/>
        <v>1817076.3391021655</v>
      </c>
      <c r="AP2096" s="93">
        <f t="shared" ca="1" si="2495"/>
        <v>1770272.0462295902</v>
      </c>
      <c r="AQ2096" s="93">
        <f t="shared" ca="1" si="2495"/>
        <v>1723857.7891309527</v>
      </c>
      <c r="AR2096" s="93">
        <f t="shared" ca="1" si="2495"/>
        <v>1677830.3175081373</v>
      </c>
      <c r="AS2096" s="93">
        <f t="shared" ca="1" si="2495"/>
        <v>1632186.4081488454</v>
      </c>
      <c r="AT2096" s="93">
        <f t="shared" ca="1" si="2495"/>
        <v>1586922.8647008808</v>
      </c>
      <c r="AU2096" s="93">
        <f t="shared" ca="1" si="2495"/>
        <v>1542036.5174483159</v>
      </c>
      <c r="AV2096" s="93">
        <f t="shared" ca="1" si="2495"/>
        <v>1497524.2230895224</v>
      </c>
      <c r="AW2096" s="93">
        <f t="shared" ca="1" si="2495"/>
        <v>1453382.8645170522</v>
      </c>
      <c r="AX2096" s="93">
        <f t="shared" ca="1" si="2495"/>
        <v>1409609.3505993527</v>
      </c>
      <c r="AY2096" s="93">
        <f t="shared" ref="AY2096:CD2096" ca="1" si="2496">SUM(AY2094:AY2095,AY2091:AY2092)</f>
        <v>1366200.6159643007</v>
      </c>
      <c r="AZ2096" s="93">
        <f t="shared" ca="1" si="2496"/>
        <v>1323153.6207845407</v>
      </c>
      <c r="BA2096" s="93">
        <f t="shared" ca="1" si="2496"/>
        <v>1280465.3505646121</v>
      </c>
      <c r="BB2096" s="93">
        <f t="shared" ca="1" si="2496"/>
        <v>1238132.8159298496</v>
      </c>
      <c r="BC2096" s="93">
        <f t="shared" ca="1" si="2496"/>
        <v>1196153.0524170434</v>
      </c>
      <c r="BD2096" s="93">
        <f t="shared" ca="1" si="2496"/>
        <v>1154523.1202668438</v>
      </c>
      <c r="BE2096" s="93">
        <f t="shared" ca="1" si="2496"/>
        <v>1113240.104217896</v>
      </c>
      <c r="BF2096" s="93">
        <f t="shared" ca="1" si="2496"/>
        <v>1072301.1133026895</v>
      </c>
      <c r="BG2096" s="93">
        <f t="shared" ca="1" si="2496"/>
        <v>1031703.2806451096</v>
      </c>
      <c r="BH2096" s="93">
        <f t="shared" ca="1" si="2496"/>
        <v>991443.76325967617</v>
      </c>
      <c r="BI2096" s="93">
        <f t="shared" ca="1" si="2496"/>
        <v>951519.74185245472</v>
      </c>
      <c r="BJ2096" s="93">
        <f t="shared" ca="1" si="2496"/>
        <v>911928.42062362679</v>
      </c>
      <c r="BK2096" s="93">
        <f t="shared" ca="1" si="2496"/>
        <v>872667.02707170579</v>
      </c>
      <c r="BL2096" s="93">
        <f t="shared" ca="1" si="2496"/>
        <v>833732.81179938407</v>
      </c>
      <c r="BM2096" s="93">
        <f t="shared" ca="1" si="2496"/>
        <v>795123.04832099844</v>
      </c>
      <c r="BN2096" s="93">
        <f t="shared" ca="1" si="2496"/>
        <v>756835.03287159931</v>
      </c>
      <c r="BO2096" s="93">
        <f t="shared" ca="1" si="2496"/>
        <v>718866.08421761182</v>
      </c>
      <c r="BP2096" s="93">
        <f t="shared" ca="1" si="2496"/>
        <v>681213.5434690743</v>
      </c>
      <c r="BQ2096" s="93">
        <f t="shared" ca="1" si="2496"/>
        <v>643874.77389344119</v>
      </c>
      <c r="BR2096" s="93">
        <f t="shared" ca="1" si="2496"/>
        <v>606847.16073093843</v>
      </c>
      <c r="BS2096" s="93">
        <f t="shared" ca="1" si="2496"/>
        <v>570128.11101145647</v>
      </c>
      <c r="BT2096" s="93">
        <f t="shared" ca="1" si="2496"/>
        <v>533715.0533729702</v>
      </c>
      <c r="BU2096" s="93">
        <f t="shared" ca="1" si="2496"/>
        <v>497605.43788147136</v>
      </c>
      <c r="BV2096" s="93">
        <f t="shared" ca="1" si="2496"/>
        <v>461796.73585240159</v>
      </c>
      <c r="BW2096" s="93">
        <f t="shared" ca="1" si="2496"/>
        <v>426286.43967357406</v>
      </c>
      <c r="BX2096" s="93">
        <f t="shared" ca="1" si="2496"/>
        <v>391072.06262957014</v>
      </c>
      <c r="BY2096" s="93">
        <f t="shared" ca="1" si="2496"/>
        <v>356151.13872759964</v>
      </c>
      <c r="BZ2096" s="93">
        <f t="shared" ca="1" si="2496"/>
        <v>321521.22252481221</v>
      </c>
      <c r="CA2096" s="93">
        <f t="shared" ca="1" si="2496"/>
        <v>287179.88895704795</v>
      </c>
      <c r="CB2096" s="93">
        <f t="shared" ca="1" si="2496"/>
        <v>253124.73316901503</v>
      </c>
      <c r="CC2096" s="93">
        <f t="shared" ca="1" si="2496"/>
        <v>219353.37034588249</v>
      </c>
      <c r="CD2096" s="93">
        <f t="shared" ca="1" si="2496"/>
        <v>185863.43554627604</v>
      </c>
      <c r="CE2096" s="93">
        <f t="shared" ref="CE2096:CK2096" ca="1" si="2497">SUM(CE2094:CE2095,CE2091:CE2092)</f>
        <v>152652.58353666624</v>
      </c>
      <c r="CF2096" s="93">
        <f t="shared" ca="1" si="2497"/>
        <v>119718.48862713657</v>
      </c>
      <c r="CG2096" s="93">
        <f t="shared" ca="1" si="2497"/>
        <v>87058.844508519629</v>
      </c>
      <c r="CH2096" s="93">
        <f t="shared" ca="1" si="2497"/>
        <v>54671.364090891206</v>
      </c>
      <c r="CI2096" s="93">
        <f t="shared" ca="1" si="2497"/>
        <v>22553.779343409697</v>
      </c>
      <c r="CJ2096" s="93">
        <f t="shared" ca="1" si="2497"/>
        <v>-9296.1588645095471</v>
      </c>
      <c r="CK2096" s="93">
        <f t="shared" ca="1" si="2497"/>
        <v>-40880.680920696119</v>
      </c>
      <c r="CL2096" s="93">
        <f t="shared" ref="CL2096" ca="1" si="2498">SUM(CL2094:CL2095,CL2091:CL2092)</f>
        <v>-72201.998626414454</v>
      </c>
    </row>
    <row r="2097" spans="2:90" x14ac:dyDescent="0.4">
      <c r="B2097" s="122"/>
      <c r="C2097" s="57"/>
      <c r="D2097" t="s">
        <v>762</v>
      </c>
      <c r="E2097" t="str">
        <f t="shared" si="2482"/>
        <v>2097 LAMORT-S</v>
      </c>
      <c r="G2097" s="57" t="s">
        <v>244</v>
      </c>
      <c r="R2097"/>
      <c r="S2097" s="62"/>
      <c r="T2097" s="62"/>
      <c r="U2097" s="62"/>
      <c r="V2097" s="62"/>
      <c r="W2097" s="62"/>
      <c r="X2097" s="62"/>
      <c r="Y2097" s="62"/>
      <c r="Z2097" s="62"/>
      <c r="AA2097" s="62"/>
      <c r="AB2097" s="62"/>
      <c r="AC2097" s="62"/>
      <c r="AD2097" s="62"/>
      <c r="AE2097" s="62"/>
      <c r="AF2097" s="62"/>
      <c r="AG2097" s="62"/>
      <c r="AH2097" s="62"/>
      <c r="AI2097" s="62"/>
      <c r="AJ2097" s="62"/>
      <c r="AK2097" s="62"/>
      <c r="AL2097" s="62"/>
      <c r="AM2097" s="62"/>
      <c r="AN2097" s="62"/>
      <c r="AO2097" s="62"/>
      <c r="AP2097" s="62"/>
      <c r="AQ2097" s="62"/>
      <c r="AR2097" s="62"/>
      <c r="AS2097" s="62"/>
      <c r="AT2097" s="62"/>
      <c r="AU2097" s="62"/>
      <c r="AV2097" s="62"/>
      <c r="AW2097" s="62"/>
      <c r="AX2097" s="62"/>
      <c r="AY2097" s="62"/>
      <c r="AZ2097" s="62"/>
      <c r="BA2097" s="62"/>
      <c r="BB2097" s="62"/>
      <c r="BC2097" s="62"/>
      <c r="BD2097" s="62"/>
      <c r="BE2097" s="62"/>
      <c r="BF2097" s="62"/>
      <c r="BG2097" s="62"/>
      <c r="BH2097" s="62"/>
      <c r="BI2097" s="62"/>
      <c r="BJ2097" s="62"/>
      <c r="BK2097" s="62"/>
      <c r="BL2097" s="62"/>
      <c r="BM2097" s="62"/>
      <c r="BN2097" s="62"/>
      <c r="BO2097" s="62"/>
      <c r="BP2097" s="62"/>
      <c r="BQ2097" s="62"/>
      <c r="BR2097" s="62"/>
      <c r="BS2097" s="62"/>
      <c r="BT2097" s="62"/>
      <c r="BU2097" s="62"/>
      <c r="BV2097" s="62"/>
      <c r="BW2097" s="62"/>
      <c r="BX2097" s="62"/>
      <c r="BY2097" s="62"/>
      <c r="BZ2097" s="62"/>
      <c r="CA2097" s="62"/>
      <c r="CB2097" s="62"/>
      <c r="CC2097" s="62"/>
      <c r="CD2097" s="62"/>
      <c r="CE2097" s="62"/>
      <c r="CF2097" s="62"/>
      <c r="CG2097" s="62"/>
      <c r="CH2097" s="62"/>
      <c r="CI2097" s="62"/>
      <c r="CJ2097" s="62"/>
      <c r="CK2097" s="62"/>
      <c r="CL2097" s="62"/>
    </row>
    <row r="2098" spans="2:90" x14ac:dyDescent="0.4">
      <c r="B2098" s="123" t="str">
        <f>"Interest income - "&amp;SUBSTITUTE(B2082,":","")</f>
        <v>Interest income - Volume driven amortizing loan - no defaults</v>
      </c>
      <c r="C2098" t="s">
        <v>198</v>
      </c>
      <c r="D2098" t="s">
        <v>762</v>
      </c>
      <c r="E2098" t="str">
        <f t="shared" si="2482"/>
        <v>2098 LAMORT-S</v>
      </c>
      <c r="G2098" s="57"/>
      <c r="I2098" s="93"/>
      <c r="J2098" s="93"/>
      <c r="K2098" s="28">
        <f t="shared" ref="K2098:P2098" ca="1" si="2499">SUMIF($3:$3,K$2,2098:2098)</f>
        <v>212657.08488857304</v>
      </c>
      <c r="L2098" s="28">
        <f t="shared" ca="1" si="2499"/>
        <v>258407.3863507738</v>
      </c>
      <c r="M2098" s="28">
        <f t="shared" ca="1" si="2499"/>
        <v>202195.34973905084</v>
      </c>
      <c r="N2098" s="28">
        <f t="shared" ca="1" si="2499"/>
        <v>151353.90249756069</v>
      </c>
      <c r="O2098" s="28">
        <f t="shared" ca="1" si="2499"/>
        <v>105369.92978609759</v>
      </c>
      <c r="P2098" s="28">
        <f t="shared" ca="1" si="2499"/>
        <v>63779.340590537104</v>
      </c>
      <c r="R2098" s="27"/>
      <c r="S2098" s="93">
        <f t="shared" ref="S2098" ca="1" si="2500">SUM(S2091:S2092,S2094)*$H2085/12</f>
        <v>4166.666666666667</v>
      </c>
      <c r="T2098" s="93">
        <f t="shared" ref="T2098:AX2098" ca="1" si="2501">SUM(T2091:T2092,T2094)*$H2085/12</f>
        <v>7932.2949143194055</v>
      </c>
      <c r="U2098" s="93">
        <f t="shared" ca="1" si="2501"/>
        <v>11300.226729783331</v>
      </c>
      <c r="V2098" s="93">
        <f t="shared" ca="1" si="2501"/>
        <v>14273.776249993351</v>
      </c>
      <c r="W2098" s="93">
        <f t="shared" ca="1" si="2501"/>
        <v>16856.229994076577</v>
      </c>
      <c r="X2098" s="93">
        <f t="shared" ca="1" si="2501"/>
        <v>19050.847093500739</v>
      </c>
      <c r="Y2098" s="93">
        <f t="shared" ca="1" si="2501"/>
        <v>20860.859520304661</v>
      </c>
      <c r="Z2098" s="93">
        <f t="shared" ca="1" si="2501"/>
        <v>22289.472313426839</v>
      </c>
      <c r="AA2098" s="93">
        <f t="shared" ca="1" si="2501"/>
        <v>23339.86380314796</v>
      </c>
      <c r="AB2098" s="93">
        <f t="shared" ca="1" si="2501"/>
        <v>24015.185833663036</v>
      </c>
      <c r="AC2098" s="93">
        <f t="shared" ca="1" si="2501"/>
        <v>24318.56398379878</v>
      </c>
      <c r="AD2098" s="93">
        <f t="shared" ca="1" si="2501"/>
        <v>24253.097785891689</v>
      </c>
      <c r="AE2098" s="93">
        <f t="shared" ca="1" si="2501"/>
        <v>23821.860942842108</v>
      </c>
      <c r="AF2098" s="93">
        <f t="shared" ca="1" si="2501"/>
        <v>23394.217740151278</v>
      </c>
      <c r="AG2098" s="93">
        <f t="shared" ca="1" si="2501"/>
        <v>22970.138230816203</v>
      </c>
      <c r="AH2098" s="93">
        <f t="shared" ca="1" si="2501"/>
        <v>22549.592717392257</v>
      </c>
      <c r="AI2098" s="93">
        <f t="shared" ca="1" si="2501"/>
        <v>22132.551749913513</v>
      </c>
      <c r="AJ2098" s="93">
        <f t="shared" ca="1" si="2501"/>
        <v>21718.986123830422</v>
      </c>
      <c r="AK2098" s="93">
        <f t="shared" ca="1" si="2501"/>
        <v>21308.866877964691</v>
      </c>
      <c r="AL2098" s="93">
        <f t="shared" ca="1" si="2501"/>
        <v>20902.165292481171</v>
      </c>
      <c r="AM2098" s="93">
        <f t="shared" ca="1" si="2501"/>
        <v>20498.852886876684</v>
      </c>
      <c r="AN2098" s="93">
        <f t="shared" ca="1" si="2501"/>
        <v>20098.901417985569</v>
      </c>
      <c r="AO2098" s="93">
        <f t="shared" ca="1" si="2501"/>
        <v>19702.282878001872</v>
      </c>
      <c r="AP2098" s="93">
        <f t="shared" ca="1" si="2501"/>
        <v>19308.969492518048</v>
      </c>
      <c r="AQ2098" s="93">
        <f t="shared" ca="1" si="2501"/>
        <v>18918.93371857992</v>
      </c>
      <c r="AR2098" s="93">
        <f t="shared" ca="1" si="2501"/>
        <v>18532.148242757939</v>
      </c>
      <c r="AS2098" s="93">
        <f t="shared" ca="1" si="2501"/>
        <v>18148.585979234478</v>
      </c>
      <c r="AT2098" s="93">
        <f t="shared" ca="1" si="2501"/>
        <v>17768.220067907048</v>
      </c>
      <c r="AU2098" s="93">
        <f t="shared" ca="1" si="2501"/>
        <v>17391.02387250734</v>
      </c>
      <c r="AV2098" s="93">
        <f t="shared" ca="1" si="2501"/>
        <v>17016.970978735964</v>
      </c>
      <c r="AW2098" s="93">
        <f t="shared" ca="1" si="2501"/>
        <v>16646.035192412688</v>
      </c>
      <c r="AX2098" s="93">
        <f t="shared" ca="1" si="2501"/>
        <v>16278.190537642104</v>
      </c>
      <c r="AY2098" s="93">
        <f t="shared" ref="AY2098:CD2098" ca="1" si="2502">SUM(AY2091:AY2092,AY2094)*$H2085/12</f>
        <v>15913.411254994608</v>
      </c>
      <c r="AZ2098" s="93">
        <f t="shared" ca="1" si="2502"/>
        <v>15551.671799702506</v>
      </c>
      <c r="BA2098" s="93">
        <f t="shared" ca="1" si="2502"/>
        <v>15192.946839871174</v>
      </c>
      <c r="BB2098" s="93">
        <f t="shared" ca="1" si="2502"/>
        <v>14837.211254705102</v>
      </c>
      <c r="BC2098" s="93">
        <f t="shared" ca="1" si="2502"/>
        <v>14484.440132748749</v>
      </c>
      <c r="BD2098" s="93">
        <f t="shared" ca="1" si="2502"/>
        <v>14134.608770142027</v>
      </c>
      <c r="BE2098" s="93">
        <f t="shared" ca="1" si="2502"/>
        <v>13787.692668890368</v>
      </c>
      <c r="BF2098" s="93">
        <f t="shared" ca="1" si="2502"/>
        <v>13443.667535149134</v>
      </c>
      <c r="BG2098" s="93">
        <f t="shared" ca="1" si="2502"/>
        <v>13102.509277522413</v>
      </c>
      <c r="BH2098" s="93">
        <f t="shared" ca="1" si="2502"/>
        <v>12764.194005375915</v>
      </c>
      <c r="BI2098" s="93">
        <f t="shared" ca="1" si="2502"/>
        <v>12428.69802716397</v>
      </c>
      <c r="BJ2098" s="93">
        <f t="shared" ca="1" si="2502"/>
        <v>12095.997848770457</v>
      </c>
      <c r="BK2098" s="93">
        <f t="shared" ca="1" si="2502"/>
        <v>11766.070171863556</v>
      </c>
      <c r="BL2098" s="93">
        <f t="shared" ca="1" si="2502"/>
        <v>11438.891892264217</v>
      </c>
      <c r="BM2098" s="93">
        <f t="shared" ca="1" si="2502"/>
        <v>11114.440098328203</v>
      </c>
      <c r="BN2098" s="93">
        <f t="shared" ca="1" si="2502"/>
        <v>10792.692069341654</v>
      </c>
      <c r="BO2098" s="93">
        <f t="shared" ca="1" si="2502"/>
        <v>10473.625273929994</v>
      </c>
      <c r="BP2098" s="93">
        <f t="shared" ca="1" si="2502"/>
        <v>10157.217368480098</v>
      </c>
      <c r="BQ2098" s="93">
        <f t="shared" ca="1" si="2502"/>
        <v>9843.4461955756178</v>
      </c>
      <c r="BR2098" s="93">
        <f t="shared" ca="1" si="2502"/>
        <v>9532.289782445343</v>
      </c>
      <c r="BS2098" s="93">
        <f t="shared" ca="1" si="2502"/>
        <v>9223.7263394244874</v>
      </c>
      <c r="BT2098" s="93">
        <f t="shared" ca="1" si="2502"/>
        <v>8917.7342584288035</v>
      </c>
      <c r="BU2098" s="93">
        <f t="shared" ca="1" si="2502"/>
        <v>8614.2921114414185</v>
      </c>
      <c r="BV2098" s="93">
        <f t="shared" ca="1" si="2502"/>
        <v>8313.378649012262</v>
      </c>
      <c r="BW2098" s="93">
        <f t="shared" ca="1" si="2502"/>
        <v>8014.9727987700135</v>
      </c>
      <c r="BX2098" s="93">
        <f t="shared" ca="1" si="2502"/>
        <v>7719.0536639464508</v>
      </c>
      <c r="BY2098" s="93">
        <f t="shared" ca="1" si="2502"/>
        <v>7425.6005219130848</v>
      </c>
      <c r="BZ2098" s="93">
        <f t="shared" ca="1" si="2502"/>
        <v>7134.5928227299983</v>
      </c>
      <c r="CA2098" s="93">
        <f t="shared" ca="1" si="2502"/>
        <v>6846.0101877067691</v>
      </c>
      <c r="CB2098" s="93">
        <f t="shared" ca="1" si="2502"/>
        <v>6559.8324079753993</v>
      </c>
      <c r="CC2098" s="93">
        <f t="shared" ca="1" si="2502"/>
        <v>6276.0394430751257</v>
      </c>
      <c r="CD2098" s="93">
        <f t="shared" ca="1" si="2502"/>
        <v>5994.6114195490218</v>
      </c>
      <c r="CE2098" s="93">
        <f t="shared" ref="CE2098:CK2098" ca="1" si="2503">SUM(CE2091:CE2092,CE2094)*$H2085/12</f>
        <v>5715.5286295523001</v>
      </c>
      <c r="CF2098" s="93">
        <f t="shared" ca="1" si="2503"/>
        <v>5438.7715294722193</v>
      </c>
      <c r="CG2098" s="93">
        <f t="shared" ca="1" si="2503"/>
        <v>5164.3207385594715</v>
      </c>
      <c r="CH2098" s="93">
        <f t="shared" ca="1" si="2503"/>
        <v>4892.1570375709971</v>
      </c>
      <c r="CI2098" s="93">
        <f t="shared" ca="1" si="2503"/>
        <v>4622.2613674240938</v>
      </c>
      <c r="CJ2098" s="93">
        <f t="shared" ca="1" si="2503"/>
        <v>4354.6148278617475</v>
      </c>
      <c r="CK2098" s="93">
        <f t="shared" ca="1" si="2503"/>
        <v>4089.1986761290877</v>
      </c>
      <c r="CL2098" s="93">
        <f t="shared" ref="CL2098" ca="1" si="2504">SUM(CL2091:CL2092,CL2094)*$H2085/12</f>
        <v>3825.9943256608658</v>
      </c>
    </row>
    <row r="2099" spans="2:90" x14ac:dyDescent="0.4">
      <c r="B2099" s="122"/>
      <c r="C2099" s="57"/>
      <c r="D2099" t="s">
        <v>762</v>
      </c>
      <c r="E2099" t="str">
        <f t="shared" si="2482"/>
        <v>2099 LAMORT-S</v>
      </c>
      <c r="G2099" s="57"/>
      <c r="R2099"/>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c r="AX2099" s="1"/>
      <c r="AY2099" s="1"/>
      <c r="AZ2099" s="1"/>
      <c r="BA2099" s="1"/>
      <c r="BB2099" s="1"/>
      <c r="BC2099" s="1"/>
      <c r="BD2099" s="1"/>
      <c r="BE2099" s="1"/>
      <c r="BF2099" s="1"/>
      <c r="BG2099" s="1"/>
      <c r="BH2099" s="1"/>
      <c r="BI2099" s="1"/>
      <c r="BJ2099" s="1"/>
      <c r="BK2099" s="1"/>
      <c r="BL2099" s="1"/>
      <c r="BM2099" s="1"/>
      <c r="BN2099" s="1"/>
      <c r="BO2099" s="1"/>
      <c r="BP2099" s="1"/>
      <c r="BQ2099" s="1"/>
      <c r="BR2099" s="1"/>
      <c r="BS2099" s="1"/>
      <c r="BT2099" s="1"/>
      <c r="BU2099" s="1"/>
      <c r="BV2099" s="1"/>
      <c r="BW2099" s="1"/>
      <c r="BX2099" s="1"/>
      <c r="BY2099" s="1"/>
      <c r="BZ2099" s="1"/>
      <c r="CA2099" s="1"/>
      <c r="CB2099" s="1"/>
      <c r="CC2099" s="1"/>
      <c r="CD2099" s="1"/>
      <c r="CE2099" s="1"/>
      <c r="CF2099" s="1"/>
      <c r="CG2099" s="1"/>
      <c r="CH2099" s="1"/>
      <c r="CI2099" s="1"/>
      <c r="CJ2099" s="1"/>
      <c r="CK2099" s="1"/>
      <c r="CL2099" s="1"/>
    </row>
    <row r="2100" spans="2:90" x14ac:dyDescent="0.4">
      <c r="B2100" s="95" t="s">
        <v>309</v>
      </c>
      <c r="C2100" s="57"/>
      <c r="D2100" t="s">
        <v>762</v>
      </c>
      <c r="E2100" t="str">
        <f>ROW()&amp;" "&amp;D2100</f>
        <v>2100 LAMORT-S</v>
      </c>
      <c r="G2100" s="57"/>
      <c r="R2100"/>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c r="AX2100" s="1"/>
      <c r="AY2100" s="1"/>
      <c r="AZ2100" s="1"/>
      <c r="BA2100" s="1"/>
      <c r="BB2100" s="1"/>
      <c r="BC2100" s="1"/>
      <c r="BD2100" s="1"/>
      <c r="BE2100" s="1"/>
      <c r="BF2100" s="1"/>
      <c r="BG2100" s="1"/>
      <c r="BH2100" s="1"/>
      <c r="BI2100" s="1"/>
      <c r="BJ2100" s="1"/>
      <c r="BK2100" s="1"/>
      <c r="BL2100" s="1"/>
      <c r="BM2100" s="1"/>
      <c r="BN2100" s="1"/>
      <c r="BO2100" s="1"/>
      <c r="BP2100" s="1"/>
      <c r="BQ2100" s="1"/>
      <c r="BR2100" s="1"/>
      <c r="BS2100" s="1"/>
      <c r="BT2100" s="1"/>
      <c r="BU2100" s="1"/>
      <c r="BV2100" s="1"/>
      <c r="BW2100" s="1"/>
      <c r="BX2100" s="1"/>
      <c r="BY2100" s="1"/>
      <c r="BZ2100" s="1"/>
      <c r="CA2100" s="1"/>
      <c r="CB2100" s="1"/>
      <c r="CC2100" s="1"/>
      <c r="CD2100" s="1"/>
      <c r="CE2100" s="1"/>
      <c r="CF2100" s="1"/>
      <c r="CG2100" s="1"/>
      <c r="CH2100" s="1"/>
      <c r="CI2100" s="1"/>
      <c r="CJ2100" s="1"/>
      <c r="CK2100" s="1"/>
      <c r="CL2100" s="1"/>
    </row>
    <row r="2101" spans="2:90" x14ac:dyDescent="0.4">
      <c r="B2101" s="154" t="str">
        <f>B2092</f>
        <v>New loans originated - Volume driven amortizing loan - no defaults</v>
      </c>
      <c r="C2101" t="s">
        <v>235</v>
      </c>
      <c r="D2101" t="s">
        <v>762</v>
      </c>
      <c r="E2101" t="str">
        <f>ROW()&amp;" "&amp;D2101</f>
        <v>2101 LAMORT-S</v>
      </c>
      <c r="G2101" s="57"/>
      <c r="K2101" s="53">
        <f t="shared" ref="K2101:P2103" ca="1" si="2505">SUMIF($3:$3,K$2,2101:2101)</f>
        <v>-6000000</v>
      </c>
      <c r="L2101" s="53">
        <f t="shared" ca="1" si="2505"/>
        <v>-6000000</v>
      </c>
      <c r="M2101" s="53">
        <f t="shared" ca="1" si="2505"/>
        <v>-6000000</v>
      </c>
      <c r="N2101" s="53">
        <f t="shared" ca="1" si="2505"/>
        <v>-6000000</v>
      </c>
      <c r="O2101" s="53">
        <f t="shared" ca="1" si="2505"/>
        <v>-6000000</v>
      </c>
      <c r="P2101" s="53">
        <f t="shared" ca="1" si="2505"/>
        <v>-6000000</v>
      </c>
      <c r="R2101"/>
      <c r="S2101" s="62">
        <f t="shared" ref="S2101" ca="1" si="2506">-S2092</f>
        <v>-500000</v>
      </c>
      <c r="T2101" s="62">
        <f t="shared" ref="T2101:AX2101" ca="1" si="2507">-T2092</f>
        <v>-500000</v>
      </c>
      <c r="U2101" s="62">
        <f t="shared" ca="1" si="2507"/>
        <v>-500000</v>
      </c>
      <c r="V2101" s="62">
        <f t="shared" ca="1" si="2507"/>
        <v>-500000</v>
      </c>
      <c r="W2101" s="62">
        <f t="shared" ca="1" si="2507"/>
        <v>-500000</v>
      </c>
      <c r="X2101" s="62">
        <f t="shared" ca="1" si="2507"/>
        <v>-500000</v>
      </c>
      <c r="Y2101" s="62">
        <f t="shared" ca="1" si="2507"/>
        <v>-500000</v>
      </c>
      <c r="Z2101" s="62">
        <f t="shared" ca="1" si="2507"/>
        <v>-500000</v>
      </c>
      <c r="AA2101" s="62">
        <f t="shared" ca="1" si="2507"/>
        <v>-500000</v>
      </c>
      <c r="AB2101" s="62">
        <f t="shared" ca="1" si="2507"/>
        <v>-500000</v>
      </c>
      <c r="AC2101" s="62">
        <f t="shared" ca="1" si="2507"/>
        <v>-500000</v>
      </c>
      <c r="AD2101" s="62">
        <f t="shared" ca="1" si="2507"/>
        <v>-500000</v>
      </c>
      <c r="AE2101" s="62">
        <f t="shared" ca="1" si="2507"/>
        <v>-500000</v>
      </c>
      <c r="AF2101" s="62">
        <f t="shared" ca="1" si="2507"/>
        <v>-500000</v>
      </c>
      <c r="AG2101" s="62">
        <f t="shared" ca="1" si="2507"/>
        <v>-500000</v>
      </c>
      <c r="AH2101" s="62">
        <f t="shared" ca="1" si="2507"/>
        <v>-500000</v>
      </c>
      <c r="AI2101" s="62">
        <f t="shared" ca="1" si="2507"/>
        <v>-500000</v>
      </c>
      <c r="AJ2101" s="62">
        <f t="shared" ca="1" si="2507"/>
        <v>-500000</v>
      </c>
      <c r="AK2101" s="62">
        <f t="shared" ca="1" si="2507"/>
        <v>-500000</v>
      </c>
      <c r="AL2101" s="62">
        <f t="shared" ca="1" si="2507"/>
        <v>-500000</v>
      </c>
      <c r="AM2101" s="62">
        <f t="shared" ca="1" si="2507"/>
        <v>-500000</v>
      </c>
      <c r="AN2101" s="62">
        <f t="shared" ca="1" si="2507"/>
        <v>-500000</v>
      </c>
      <c r="AO2101" s="62">
        <f t="shared" ca="1" si="2507"/>
        <v>-500000</v>
      </c>
      <c r="AP2101" s="62">
        <f t="shared" ca="1" si="2507"/>
        <v>-500000</v>
      </c>
      <c r="AQ2101" s="62">
        <f t="shared" ca="1" si="2507"/>
        <v>-500000</v>
      </c>
      <c r="AR2101" s="62">
        <f t="shared" ca="1" si="2507"/>
        <v>-500000</v>
      </c>
      <c r="AS2101" s="62">
        <f t="shared" ca="1" si="2507"/>
        <v>-500000</v>
      </c>
      <c r="AT2101" s="62">
        <f t="shared" ca="1" si="2507"/>
        <v>-500000</v>
      </c>
      <c r="AU2101" s="62">
        <f t="shared" ca="1" si="2507"/>
        <v>-500000</v>
      </c>
      <c r="AV2101" s="62">
        <f t="shared" ca="1" si="2507"/>
        <v>-500000</v>
      </c>
      <c r="AW2101" s="62">
        <f t="shared" ca="1" si="2507"/>
        <v>-500000</v>
      </c>
      <c r="AX2101" s="62">
        <f t="shared" ca="1" si="2507"/>
        <v>-500000</v>
      </c>
      <c r="AY2101" s="62">
        <f t="shared" ref="AY2101:CD2101" ca="1" si="2508">-AY2092</f>
        <v>-500000</v>
      </c>
      <c r="AZ2101" s="62">
        <f t="shared" ca="1" si="2508"/>
        <v>-500000</v>
      </c>
      <c r="BA2101" s="62">
        <f t="shared" ca="1" si="2508"/>
        <v>-500000</v>
      </c>
      <c r="BB2101" s="62">
        <f t="shared" ca="1" si="2508"/>
        <v>-500000</v>
      </c>
      <c r="BC2101" s="62">
        <f t="shared" ca="1" si="2508"/>
        <v>-500000</v>
      </c>
      <c r="BD2101" s="62">
        <f t="shared" ca="1" si="2508"/>
        <v>-500000</v>
      </c>
      <c r="BE2101" s="62">
        <f t="shared" ca="1" si="2508"/>
        <v>-500000</v>
      </c>
      <c r="BF2101" s="62">
        <f t="shared" ca="1" si="2508"/>
        <v>-500000</v>
      </c>
      <c r="BG2101" s="62">
        <f t="shared" ca="1" si="2508"/>
        <v>-500000</v>
      </c>
      <c r="BH2101" s="62">
        <f t="shared" ca="1" si="2508"/>
        <v>-500000</v>
      </c>
      <c r="BI2101" s="62">
        <f t="shared" ca="1" si="2508"/>
        <v>-500000</v>
      </c>
      <c r="BJ2101" s="62">
        <f t="shared" ca="1" si="2508"/>
        <v>-500000</v>
      </c>
      <c r="BK2101" s="62">
        <f t="shared" ca="1" si="2508"/>
        <v>-500000</v>
      </c>
      <c r="BL2101" s="62">
        <f t="shared" ca="1" si="2508"/>
        <v>-500000</v>
      </c>
      <c r="BM2101" s="62">
        <f t="shared" ca="1" si="2508"/>
        <v>-500000</v>
      </c>
      <c r="BN2101" s="62">
        <f t="shared" ca="1" si="2508"/>
        <v>-500000</v>
      </c>
      <c r="BO2101" s="62">
        <f t="shared" ca="1" si="2508"/>
        <v>-500000</v>
      </c>
      <c r="BP2101" s="62">
        <f t="shared" ca="1" si="2508"/>
        <v>-500000</v>
      </c>
      <c r="BQ2101" s="62">
        <f t="shared" ca="1" si="2508"/>
        <v>-500000</v>
      </c>
      <c r="BR2101" s="62">
        <f t="shared" ca="1" si="2508"/>
        <v>-500000</v>
      </c>
      <c r="BS2101" s="62">
        <f t="shared" ca="1" si="2508"/>
        <v>-500000</v>
      </c>
      <c r="BT2101" s="62">
        <f t="shared" ca="1" si="2508"/>
        <v>-500000</v>
      </c>
      <c r="BU2101" s="62">
        <f t="shared" ca="1" si="2508"/>
        <v>-500000</v>
      </c>
      <c r="BV2101" s="62">
        <f t="shared" ca="1" si="2508"/>
        <v>-500000</v>
      </c>
      <c r="BW2101" s="62">
        <f t="shared" ca="1" si="2508"/>
        <v>-500000</v>
      </c>
      <c r="BX2101" s="62">
        <f t="shared" ca="1" si="2508"/>
        <v>-500000</v>
      </c>
      <c r="BY2101" s="62">
        <f t="shared" ca="1" si="2508"/>
        <v>-500000</v>
      </c>
      <c r="BZ2101" s="62">
        <f t="shared" ca="1" si="2508"/>
        <v>-500000</v>
      </c>
      <c r="CA2101" s="62">
        <f t="shared" ca="1" si="2508"/>
        <v>-500000</v>
      </c>
      <c r="CB2101" s="62">
        <f t="shared" ca="1" si="2508"/>
        <v>-500000</v>
      </c>
      <c r="CC2101" s="62">
        <f t="shared" ca="1" si="2508"/>
        <v>-500000</v>
      </c>
      <c r="CD2101" s="62">
        <f t="shared" ca="1" si="2508"/>
        <v>-500000</v>
      </c>
      <c r="CE2101" s="62">
        <f t="shared" ref="CE2101:CK2101" ca="1" si="2509">-CE2092</f>
        <v>-500000</v>
      </c>
      <c r="CF2101" s="62">
        <f t="shared" ca="1" si="2509"/>
        <v>-500000</v>
      </c>
      <c r="CG2101" s="62">
        <f t="shared" ca="1" si="2509"/>
        <v>-500000</v>
      </c>
      <c r="CH2101" s="62">
        <f t="shared" ca="1" si="2509"/>
        <v>-500000</v>
      </c>
      <c r="CI2101" s="62">
        <f t="shared" ca="1" si="2509"/>
        <v>-500000</v>
      </c>
      <c r="CJ2101" s="62">
        <f t="shared" ca="1" si="2509"/>
        <v>-500000</v>
      </c>
      <c r="CK2101" s="62">
        <f t="shared" ca="1" si="2509"/>
        <v>-500000</v>
      </c>
      <c r="CL2101" s="62">
        <f t="shared" ref="CL2101" ca="1" si="2510">-CL2092</f>
        <v>-500000</v>
      </c>
    </row>
    <row r="2102" spans="2:90" x14ac:dyDescent="0.4">
      <c r="B2102" s="154" t="str">
        <f>B2094</f>
        <v>Prepayment - Volume driven amortizing loan - no defaults</v>
      </c>
      <c r="C2102" t="s">
        <v>235</v>
      </c>
      <c r="D2102" t="s">
        <v>762</v>
      </c>
      <c r="E2102" t="str">
        <f>ROW()&amp;" "&amp;D2102</f>
        <v>2102 LAMORT-S</v>
      </c>
      <c r="G2102" s="57"/>
      <c r="K2102" s="53">
        <f t="shared" si="2505"/>
        <v>0</v>
      </c>
      <c r="L2102" s="53">
        <f t="shared" si="2505"/>
        <v>0</v>
      </c>
      <c r="M2102" s="53">
        <f t="shared" si="2505"/>
        <v>0</v>
      </c>
      <c r="N2102" s="53">
        <f t="shared" si="2505"/>
        <v>0</v>
      </c>
      <c r="O2102" s="53">
        <f t="shared" si="2505"/>
        <v>0</v>
      </c>
      <c r="P2102" s="53">
        <f t="shared" si="2505"/>
        <v>0</v>
      </c>
      <c r="R2102"/>
      <c r="S2102" s="62">
        <f t="shared" ref="S2102" si="2511">-S2094</f>
        <v>0</v>
      </c>
      <c r="T2102" s="62">
        <f t="shared" ref="T2102:AX2102" si="2512">-T2094</f>
        <v>0</v>
      </c>
      <c r="U2102" s="62">
        <f t="shared" si="2512"/>
        <v>0</v>
      </c>
      <c r="V2102" s="62">
        <f t="shared" si="2512"/>
        <v>0</v>
      </c>
      <c r="W2102" s="62">
        <f t="shared" si="2512"/>
        <v>0</v>
      </c>
      <c r="X2102" s="62">
        <f t="shared" si="2512"/>
        <v>0</v>
      </c>
      <c r="Y2102" s="62">
        <f t="shared" si="2512"/>
        <v>0</v>
      </c>
      <c r="Z2102" s="62">
        <f t="shared" si="2512"/>
        <v>0</v>
      </c>
      <c r="AA2102" s="62">
        <f t="shared" si="2512"/>
        <v>0</v>
      </c>
      <c r="AB2102" s="62">
        <f t="shared" si="2512"/>
        <v>0</v>
      </c>
      <c r="AC2102" s="62">
        <f t="shared" si="2512"/>
        <v>0</v>
      </c>
      <c r="AD2102" s="62">
        <f t="shared" si="2512"/>
        <v>0</v>
      </c>
      <c r="AE2102" s="62">
        <f t="shared" si="2512"/>
        <v>0</v>
      </c>
      <c r="AF2102" s="62">
        <f t="shared" si="2512"/>
        <v>0</v>
      </c>
      <c r="AG2102" s="62">
        <f t="shared" si="2512"/>
        <v>0</v>
      </c>
      <c r="AH2102" s="62">
        <f t="shared" si="2512"/>
        <v>0</v>
      </c>
      <c r="AI2102" s="62">
        <f t="shared" si="2512"/>
        <v>0</v>
      </c>
      <c r="AJ2102" s="62">
        <f t="shared" si="2512"/>
        <v>0</v>
      </c>
      <c r="AK2102" s="62">
        <f t="shared" si="2512"/>
        <v>0</v>
      </c>
      <c r="AL2102" s="62">
        <f t="shared" si="2512"/>
        <v>0</v>
      </c>
      <c r="AM2102" s="62">
        <f t="shared" si="2512"/>
        <v>0</v>
      </c>
      <c r="AN2102" s="62">
        <f t="shared" si="2512"/>
        <v>0</v>
      </c>
      <c r="AO2102" s="62">
        <f t="shared" si="2512"/>
        <v>0</v>
      </c>
      <c r="AP2102" s="62">
        <f t="shared" si="2512"/>
        <v>0</v>
      </c>
      <c r="AQ2102" s="62">
        <f t="shared" si="2512"/>
        <v>0</v>
      </c>
      <c r="AR2102" s="62">
        <f t="shared" si="2512"/>
        <v>0</v>
      </c>
      <c r="AS2102" s="62">
        <f t="shared" si="2512"/>
        <v>0</v>
      </c>
      <c r="AT2102" s="62">
        <f t="shared" si="2512"/>
        <v>0</v>
      </c>
      <c r="AU2102" s="62">
        <f t="shared" si="2512"/>
        <v>0</v>
      </c>
      <c r="AV2102" s="62">
        <f t="shared" si="2512"/>
        <v>0</v>
      </c>
      <c r="AW2102" s="62">
        <f t="shared" si="2512"/>
        <v>0</v>
      </c>
      <c r="AX2102" s="62">
        <f t="shared" si="2512"/>
        <v>0</v>
      </c>
      <c r="AY2102" s="62">
        <f t="shared" ref="AY2102:CD2102" si="2513">-AY2094</f>
        <v>0</v>
      </c>
      <c r="AZ2102" s="62">
        <f t="shared" si="2513"/>
        <v>0</v>
      </c>
      <c r="BA2102" s="62">
        <f t="shared" si="2513"/>
        <v>0</v>
      </c>
      <c r="BB2102" s="62">
        <f t="shared" si="2513"/>
        <v>0</v>
      </c>
      <c r="BC2102" s="62">
        <f t="shared" si="2513"/>
        <v>0</v>
      </c>
      <c r="BD2102" s="62">
        <f t="shared" si="2513"/>
        <v>0</v>
      </c>
      <c r="BE2102" s="62">
        <f t="shared" si="2513"/>
        <v>0</v>
      </c>
      <c r="BF2102" s="62">
        <f t="shared" si="2513"/>
        <v>0</v>
      </c>
      <c r="BG2102" s="62">
        <f t="shared" si="2513"/>
        <v>0</v>
      </c>
      <c r="BH2102" s="62">
        <f t="shared" si="2513"/>
        <v>0</v>
      </c>
      <c r="BI2102" s="62">
        <f t="shared" si="2513"/>
        <v>0</v>
      </c>
      <c r="BJ2102" s="62">
        <f t="shared" si="2513"/>
        <v>0</v>
      </c>
      <c r="BK2102" s="62">
        <f t="shared" si="2513"/>
        <v>0</v>
      </c>
      <c r="BL2102" s="62">
        <f t="shared" si="2513"/>
        <v>0</v>
      </c>
      <c r="BM2102" s="62">
        <f t="shared" si="2513"/>
        <v>0</v>
      </c>
      <c r="BN2102" s="62">
        <f t="shared" si="2513"/>
        <v>0</v>
      </c>
      <c r="BO2102" s="62">
        <f t="shared" si="2513"/>
        <v>0</v>
      </c>
      <c r="BP2102" s="62">
        <f t="shared" si="2513"/>
        <v>0</v>
      </c>
      <c r="BQ2102" s="62">
        <f t="shared" si="2513"/>
        <v>0</v>
      </c>
      <c r="BR2102" s="62">
        <f t="shared" si="2513"/>
        <v>0</v>
      </c>
      <c r="BS2102" s="62">
        <f t="shared" si="2513"/>
        <v>0</v>
      </c>
      <c r="BT2102" s="62">
        <f t="shared" si="2513"/>
        <v>0</v>
      </c>
      <c r="BU2102" s="62">
        <f t="shared" si="2513"/>
        <v>0</v>
      </c>
      <c r="BV2102" s="62">
        <f t="shared" si="2513"/>
        <v>0</v>
      </c>
      <c r="BW2102" s="62">
        <f t="shared" si="2513"/>
        <v>0</v>
      </c>
      <c r="BX2102" s="62">
        <f t="shared" si="2513"/>
        <v>0</v>
      </c>
      <c r="BY2102" s="62">
        <f t="shared" si="2513"/>
        <v>0</v>
      </c>
      <c r="BZ2102" s="62">
        <f t="shared" si="2513"/>
        <v>0</v>
      </c>
      <c r="CA2102" s="62">
        <f t="shared" si="2513"/>
        <v>0</v>
      </c>
      <c r="CB2102" s="62">
        <f t="shared" si="2513"/>
        <v>0</v>
      </c>
      <c r="CC2102" s="62">
        <f t="shared" si="2513"/>
        <v>0</v>
      </c>
      <c r="CD2102" s="62">
        <f t="shared" si="2513"/>
        <v>0</v>
      </c>
      <c r="CE2102" s="62">
        <f t="shared" ref="CE2102:CK2102" si="2514">-CE2094</f>
        <v>0</v>
      </c>
      <c r="CF2102" s="62">
        <f t="shared" si="2514"/>
        <v>0</v>
      </c>
      <c r="CG2102" s="62">
        <f t="shared" si="2514"/>
        <v>0</v>
      </c>
      <c r="CH2102" s="62">
        <f t="shared" si="2514"/>
        <v>0</v>
      </c>
      <c r="CI2102" s="62">
        <f t="shared" si="2514"/>
        <v>0</v>
      </c>
      <c r="CJ2102" s="62">
        <f t="shared" si="2514"/>
        <v>0</v>
      </c>
      <c r="CK2102" s="62">
        <f t="shared" si="2514"/>
        <v>0</v>
      </c>
      <c r="CL2102" s="62">
        <f t="shared" ref="CL2102" si="2515">-CL2094</f>
        <v>0</v>
      </c>
    </row>
    <row r="2103" spans="2:90" x14ac:dyDescent="0.4">
      <c r="B2103" s="154" t="str">
        <f>B2095</f>
        <v>Principal payments - Volume driven amortizing loan - no defaults</v>
      </c>
      <c r="C2103" t="s">
        <v>235</v>
      </c>
      <c r="D2103" t="s">
        <v>762</v>
      </c>
      <c r="E2103" t="str">
        <f>ROW()&amp;" "&amp;D2103</f>
        <v>2103 LAMORT-S</v>
      </c>
      <c r="G2103" s="57"/>
      <c r="K2103" s="53">
        <f t="shared" ca="1" si="2505"/>
        <v>3641376.6868589474</v>
      </c>
      <c r="L2103" s="53">
        <f t="shared" ca="1" si="2505"/>
        <v>6588351.2669114629</v>
      </c>
      <c r="M2103" s="53">
        <f t="shared" ca="1" si="2505"/>
        <v>6532139.230299741</v>
      </c>
      <c r="N2103" s="53">
        <f t="shared" ca="1" si="2505"/>
        <v>6481297.7830582494</v>
      </c>
      <c r="O2103" s="53">
        <f t="shared" ca="1" si="2505"/>
        <v>6435313.8103467869</v>
      </c>
      <c r="P2103" s="53">
        <f t="shared" ca="1" si="2505"/>
        <v>6393723.2211512271</v>
      </c>
      <c r="R2103"/>
      <c r="S2103" s="62">
        <f t="shared" ref="S2103" ca="1" si="2516">-S2095</f>
        <v>48124.610281671463</v>
      </c>
      <c r="T2103" s="62">
        <f t="shared" ref="T2103:AX2103" ca="1" si="2517">-T2095</f>
        <v>95848.18214432901</v>
      </c>
      <c r="U2103" s="62">
        <f t="shared" ca="1" si="2517"/>
        <v>143174.05757479771</v>
      </c>
      <c r="V2103" s="62">
        <f t="shared" ca="1" si="2517"/>
        <v>190105.55071001255</v>
      </c>
      <c r="W2103" s="62">
        <f t="shared" ca="1" si="2517"/>
        <v>236645.94806910056</v>
      </c>
      <c r="X2103" s="62">
        <f t="shared" ca="1" si="2517"/>
        <v>282798.50878352951</v>
      </c>
      <c r="Y2103" s="62">
        <f t="shared" ca="1" si="2517"/>
        <v>328566.46482533828</v>
      </c>
      <c r="Z2103" s="62">
        <f t="shared" ca="1" si="2517"/>
        <v>373953.02123346523</v>
      </c>
      <c r="AA2103" s="62">
        <f t="shared" ca="1" si="2517"/>
        <v>418961.35633819114</v>
      </c>
      <c r="AB2103" s="62">
        <f t="shared" ca="1" si="2517"/>
        <v>463594.62198371097</v>
      </c>
      <c r="AC2103" s="62">
        <f t="shared" ca="1" si="2517"/>
        <v>507855.94374885148</v>
      </c>
      <c r="AD2103" s="62">
        <f t="shared" ca="1" si="2517"/>
        <v>551748.4211659492</v>
      </c>
      <c r="AE2103" s="62">
        <f t="shared" ca="1" si="2517"/>
        <v>551317.18432289956</v>
      </c>
      <c r="AF2103" s="62">
        <f t="shared" ca="1" si="2517"/>
        <v>550889.5411202088</v>
      </c>
      <c r="AG2103" s="62">
        <f t="shared" ca="1" si="2517"/>
        <v>550465.4616108737</v>
      </c>
      <c r="AH2103" s="62">
        <f t="shared" ca="1" si="2517"/>
        <v>550044.91609744972</v>
      </c>
      <c r="AI2103" s="62">
        <f t="shared" ca="1" si="2517"/>
        <v>549627.87512997095</v>
      </c>
      <c r="AJ2103" s="62">
        <f t="shared" ca="1" si="2517"/>
        <v>549214.3095038879</v>
      </c>
      <c r="AK2103" s="62">
        <f t="shared" ca="1" si="2517"/>
        <v>548804.19025802216</v>
      </c>
      <c r="AL2103" s="62">
        <f t="shared" ca="1" si="2517"/>
        <v>548397.48867253866</v>
      </c>
      <c r="AM2103" s="62">
        <f t="shared" ca="1" si="2517"/>
        <v>547994.17626693414</v>
      </c>
      <c r="AN2103" s="62">
        <f t="shared" ca="1" si="2517"/>
        <v>547594.22479804303</v>
      </c>
      <c r="AO2103" s="62">
        <f t="shared" ca="1" si="2517"/>
        <v>547197.60625805939</v>
      </c>
      <c r="AP2103" s="62">
        <f t="shared" ca="1" si="2517"/>
        <v>546804.29287257546</v>
      </c>
      <c r="AQ2103" s="62">
        <f t="shared" ca="1" si="2517"/>
        <v>546414.2570986374</v>
      </c>
      <c r="AR2103" s="62">
        <f t="shared" ca="1" si="2517"/>
        <v>546027.47162281536</v>
      </c>
      <c r="AS2103" s="62">
        <f t="shared" ca="1" si="2517"/>
        <v>545643.90935929189</v>
      </c>
      <c r="AT2103" s="62">
        <f t="shared" ca="1" si="2517"/>
        <v>545263.54344796448</v>
      </c>
      <c r="AU2103" s="62">
        <f t="shared" ca="1" si="2517"/>
        <v>544886.34725256485</v>
      </c>
      <c r="AV2103" s="62">
        <f t="shared" ca="1" si="2517"/>
        <v>544512.29435879341</v>
      </c>
      <c r="AW2103" s="62">
        <f t="shared" ca="1" si="2517"/>
        <v>544141.35857247014</v>
      </c>
      <c r="AX2103" s="62">
        <f t="shared" ca="1" si="2517"/>
        <v>543773.51391769957</v>
      </c>
      <c r="AY2103" s="62">
        <f t="shared" ref="AY2103:CD2103" ca="1" si="2518">-AY2095</f>
        <v>543408.73463505204</v>
      </c>
      <c r="AZ2103" s="62">
        <f t="shared" ca="1" si="2518"/>
        <v>543046.99517975992</v>
      </c>
      <c r="BA2103" s="62">
        <f t="shared" ca="1" si="2518"/>
        <v>542688.27021992858</v>
      </c>
      <c r="BB2103" s="62">
        <f t="shared" ca="1" si="2518"/>
        <v>542332.53463476256</v>
      </c>
      <c r="BC2103" s="62">
        <f t="shared" ca="1" si="2518"/>
        <v>541979.76351280627</v>
      </c>
      <c r="BD2103" s="62">
        <f t="shared" ca="1" si="2518"/>
        <v>541629.93215019954</v>
      </c>
      <c r="BE2103" s="62">
        <f t="shared" ca="1" si="2518"/>
        <v>541283.01604894781</v>
      </c>
      <c r="BF2103" s="62">
        <f t="shared" ca="1" si="2518"/>
        <v>540938.99091520661</v>
      </c>
      <c r="BG2103" s="62">
        <f t="shared" ca="1" si="2518"/>
        <v>540597.83265757991</v>
      </c>
      <c r="BH2103" s="62">
        <f t="shared" ca="1" si="2518"/>
        <v>540259.51738543343</v>
      </c>
      <c r="BI2103" s="62">
        <f t="shared" ca="1" si="2518"/>
        <v>539924.02140722144</v>
      </c>
      <c r="BJ2103" s="62">
        <f t="shared" ca="1" si="2518"/>
        <v>539591.32122882793</v>
      </c>
      <c r="BK2103" s="62">
        <f t="shared" ca="1" si="2518"/>
        <v>539261.39355192101</v>
      </c>
      <c r="BL2103" s="62">
        <f t="shared" ca="1" si="2518"/>
        <v>538934.21527232172</v>
      </c>
      <c r="BM2103" s="62">
        <f t="shared" ca="1" si="2518"/>
        <v>538609.76347838563</v>
      </c>
      <c r="BN2103" s="62">
        <f t="shared" ca="1" si="2518"/>
        <v>538288.01544939913</v>
      </c>
      <c r="BO2103" s="62">
        <f t="shared" ca="1" si="2518"/>
        <v>537968.94865398749</v>
      </c>
      <c r="BP2103" s="62">
        <f t="shared" ca="1" si="2518"/>
        <v>537652.54074853752</v>
      </c>
      <c r="BQ2103" s="62">
        <f t="shared" ca="1" si="2518"/>
        <v>537338.76957563311</v>
      </c>
      <c r="BR2103" s="62">
        <f t="shared" ca="1" si="2518"/>
        <v>537027.61316250276</v>
      </c>
      <c r="BS2103" s="62">
        <f t="shared" ca="1" si="2518"/>
        <v>536719.04971948196</v>
      </c>
      <c r="BT2103" s="62">
        <f t="shared" ca="1" si="2518"/>
        <v>536413.05763848627</v>
      </c>
      <c r="BU2103" s="62">
        <f t="shared" ca="1" si="2518"/>
        <v>536109.61549149884</v>
      </c>
      <c r="BV2103" s="62">
        <f t="shared" ca="1" si="2518"/>
        <v>535808.70202906977</v>
      </c>
      <c r="BW2103" s="62">
        <f t="shared" ca="1" si="2518"/>
        <v>535510.29617882753</v>
      </c>
      <c r="BX2103" s="62">
        <f t="shared" ca="1" si="2518"/>
        <v>535214.37704400392</v>
      </c>
      <c r="BY2103" s="62">
        <f t="shared" ca="1" si="2518"/>
        <v>534920.9239019705</v>
      </c>
      <c r="BZ2103" s="62">
        <f t="shared" ca="1" si="2518"/>
        <v>534629.91620278743</v>
      </c>
      <c r="CA2103" s="62">
        <f t="shared" ca="1" si="2518"/>
        <v>534341.33356776426</v>
      </c>
      <c r="CB2103" s="62">
        <f t="shared" ca="1" si="2518"/>
        <v>534055.15578803292</v>
      </c>
      <c r="CC2103" s="62">
        <f t="shared" ca="1" si="2518"/>
        <v>533771.36282313254</v>
      </c>
      <c r="CD2103" s="62">
        <f t="shared" ca="1" si="2518"/>
        <v>533489.93479960645</v>
      </c>
      <c r="CE2103" s="62">
        <f t="shared" ref="CE2103:CK2103" ca="1" si="2519">-CE2095</f>
        <v>533210.85200960981</v>
      </c>
      <c r="CF2103" s="62">
        <f t="shared" ca="1" si="2519"/>
        <v>532934.09490952967</v>
      </c>
      <c r="CG2103" s="62">
        <f t="shared" ca="1" si="2519"/>
        <v>532659.64411861694</v>
      </c>
      <c r="CH2103" s="62">
        <f t="shared" ca="1" si="2519"/>
        <v>532387.48041762842</v>
      </c>
      <c r="CI2103" s="62">
        <f t="shared" ca="1" si="2519"/>
        <v>532117.58474748151</v>
      </c>
      <c r="CJ2103" s="62">
        <f t="shared" ca="1" si="2519"/>
        <v>531849.93820791924</v>
      </c>
      <c r="CK2103" s="62">
        <f t="shared" ca="1" si="2519"/>
        <v>531584.52205618657</v>
      </c>
      <c r="CL2103" s="62">
        <f t="shared" ref="CL2103" ca="1" si="2520">-CL2095</f>
        <v>531321.31770571833</v>
      </c>
    </row>
    <row r="2104" spans="2:90" x14ac:dyDescent="0.4">
      <c r="B2104" s="122"/>
      <c r="C2104" s="57"/>
      <c r="D2104" t="s">
        <v>762</v>
      </c>
      <c r="E2104" t="str">
        <f>ROW()&amp;" "&amp;D2104</f>
        <v>2104 LAMORT-S</v>
      </c>
      <c r="G2104" s="57"/>
      <c r="R2104"/>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c r="AX2104" s="1"/>
      <c r="AY2104" s="1"/>
      <c r="AZ2104" s="1"/>
      <c r="BA2104" s="1"/>
      <c r="BB2104" s="1"/>
      <c r="BC2104" s="1"/>
      <c r="BD2104" s="1"/>
      <c r="BE2104" s="1"/>
      <c r="BF2104" s="1"/>
      <c r="BG2104" s="1"/>
      <c r="BH2104" s="1"/>
      <c r="BI2104" s="1"/>
      <c r="BJ2104" s="1"/>
      <c r="BK2104" s="1"/>
      <c r="BL2104" s="1"/>
      <c r="BM2104" s="1"/>
      <c r="BN2104" s="1"/>
      <c r="BO2104" s="1"/>
      <c r="BP2104" s="1"/>
      <c r="BQ2104" s="1"/>
      <c r="BR2104" s="1"/>
      <c r="BS2104" s="1"/>
      <c r="BT2104" s="1"/>
      <c r="BU2104" s="1"/>
      <c r="BV2104" s="1"/>
      <c r="BW2104" s="1"/>
      <c r="BX2104" s="1"/>
      <c r="BY2104" s="1"/>
      <c r="BZ2104" s="1"/>
      <c r="CA2104" s="1"/>
      <c r="CB2104" s="1"/>
      <c r="CC2104" s="1"/>
      <c r="CD2104" s="1"/>
      <c r="CE2104" s="1"/>
      <c r="CF2104" s="1"/>
      <c r="CG2104" s="1"/>
      <c r="CH2104" s="1"/>
      <c r="CI2104" s="1"/>
      <c r="CJ2104" s="1"/>
      <c r="CK2104" s="1"/>
      <c r="CL2104" s="1"/>
    </row>
    <row r="2105" spans="2:90" x14ac:dyDescent="0.4">
      <c r="B2105" s="95" t="s">
        <v>291</v>
      </c>
      <c r="C2105" s="281"/>
      <c r="D2105" t="s">
        <v>762</v>
      </c>
      <c r="E2105" t="str">
        <f t="shared" si="2482"/>
        <v>2105 LAMORT-S</v>
      </c>
      <c r="F2105" s="27"/>
      <c r="G2105" s="281"/>
      <c r="R2105"/>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c r="AX2105" s="1"/>
      <c r="AY2105" s="1"/>
      <c r="AZ2105" s="1"/>
      <c r="BA2105" s="1"/>
      <c r="BB2105" s="1"/>
      <c r="BC2105" s="1"/>
      <c r="BD2105" s="1"/>
      <c r="BE2105" s="1"/>
      <c r="BF2105" s="1"/>
      <c r="BG2105" s="1"/>
      <c r="BH2105" s="1"/>
      <c r="BI2105" s="1"/>
      <c r="BJ2105" s="1"/>
      <c r="BK2105" s="1"/>
      <c r="BL2105" s="1"/>
      <c r="BM2105" s="1"/>
      <c r="BN2105" s="1"/>
      <c r="BO2105" s="1"/>
      <c r="BP2105" s="1"/>
      <c r="BQ2105" s="1"/>
      <c r="BR2105" s="1"/>
      <c r="BS2105" s="1"/>
      <c r="BT2105" s="1"/>
      <c r="BU2105" s="1"/>
      <c r="BV2105" s="1"/>
      <c r="BW2105" s="1"/>
      <c r="BX2105" s="1"/>
      <c r="BY2105" s="1"/>
      <c r="BZ2105" s="1"/>
      <c r="CA2105" s="1"/>
      <c r="CB2105" s="1"/>
      <c r="CC2105" s="1"/>
      <c r="CD2105" s="1"/>
      <c r="CE2105" s="1"/>
      <c r="CF2105" s="1"/>
      <c r="CG2105" s="1"/>
      <c r="CH2105" s="1"/>
      <c r="CI2105" s="1"/>
      <c r="CJ2105" s="1"/>
      <c r="CK2105" s="1"/>
      <c r="CL2105" s="1"/>
    </row>
    <row r="2106" spans="2:90" x14ac:dyDescent="0.4">
      <c r="B2106" s="154" t="s">
        <v>292</v>
      </c>
      <c r="D2106" t="s">
        <v>762</v>
      </c>
      <c r="E2106" t="str">
        <f t="shared" si="2482"/>
        <v>2106 LAMORT-S</v>
      </c>
      <c r="G2106" s="57"/>
      <c r="I2106" s="80"/>
      <c r="J2106" s="80"/>
      <c r="K2106" s="81">
        <f t="shared" ref="K2106:P2107" ca="1" si="2521">SUMIF($3:$3,K$2,2106:2106)</f>
        <v>-527495.32338005747</v>
      </c>
      <c r="L2106" s="81">
        <f t="shared" ca="1" si="2521"/>
        <v>-527495.32338005747</v>
      </c>
      <c r="M2106" s="81">
        <f t="shared" ca="1" si="2521"/>
        <v>-527495.32338005747</v>
      </c>
      <c r="N2106" s="81">
        <f t="shared" ca="1" si="2521"/>
        <v>-527495.32338005747</v>
      </c>
      <c r="O2106" s="81">
        <f t="shared" ca="1" si="2521"/>
        <v>-527495.32338005747</v>
      </c>
      <c r="P2106" s="81">
        <f t="shared" ca="1" si="2521"/>
        <v>-527495.32338005747</v>
      </c>
      <c r="R2106" s="53"/>
      <c r="S2106" s="94">
        <f t="shared" ref="S2106" ca="1" si="2522">+PMT($H2085/12,$H2084,S2092+S2094,0)</f>
        <v>-43957.943615004799</v>
      </c>
      <c r="T2106" s="94">
        <f t="shared" ref="T2106:AY2106" ca="1" si="2523">+PMT($H2085/12,$H2084,T2092+T2094,0)</f>
        <v>-43957.943615004799</v>
      </c>
      <c r="U2106" s="94">
        <f t="shared" ca="1" si="2523"/>
        <v>-43957.943615004799</v>
      </c>
      <c r="V2106" s="94">
        <f t="shared" ca="1" si="2523"/>
        <v>-43957.943615004799</v>
      </c>
      <c r="W2106" s="94">
        <f t="shared" ca="1" si="2523"/>
        <v>-43957.943615004799</v>
      </c>
      <c r="X2106" s="94">
        <f t="shared" ca="1" si="2523"/>
        <v>-43957.943615004799</v>
      </c>
      <c r="Y2106" s="94">
        <f t="shared" ca="1" si="2523"/>
        <v>-43957.943615004799</v>
      </c>
      <c r="Z2106" s="94">
        <f t="shared" ca="1" si="2523"/>
        <v>-43957.943615004799</v>
      </c>
      <c r="AA2106" s="94">
        <f t="shared" ca="1" si="2523"/>
        <v>-43957.943615004799</v>
      </c>
      <c r="AB2106" s="94">
        <f t="shared" ca="1" si="2523"/>
        <v>-43957.943615004799</v>
      </c>
      <c r="AC2106" s="94">
        <f t="shared" ca="1" si="2523"/>
        <v>-43957.943615004799</v>
      </c>
      <c r="AD2106" s="94">
        <f t="shared" ca="1" si="2523"/>
        <v>-43957.943615004799</v>
      </c>
      <c r="AE2106" s="94">
        <f t="shared" ca="1" si="2523"/>
        <v>-43957.943615004799</v>
      </c>
      <c r="AF2106" s="94">
        <f t="shared" ca="1" si="2523"/>
        <v>-43957.943615004799</v>
      </c>
      <c r="AG2106" s="94">
        <f t="shared" ca="1" si="2523"/>
        <v>-43957.943615004799</v>
      </c>
      <c r="AH2106" s="94">
        <f t="shared" ca="1" si="2523"/>
        <v>-43957.943615004799</v>
      </c>
      <c r="AI2106" s="94">
        <f t="shared" ca="1" si="2523"/>
        <v>-43957.943615004799</v>
      </c>
      <c r="AJ2106" s="94">
        <f t="shared" ca="1" si="2523"/>
        <v>-43957.943615004799</v>
      </c>
      <c r="AK2106" s="94">
        <f t="shared" ca="1" si="2523"/>
        <v>-43957.943615004799</v>
      </c>
      <c r="AL2106" s="94">
        <f t="shared" ca="1" si="2523"/>
        <v>-43957.943615004799</v>
      </c>
      <c r="AM2106" s="94">
        <f t="shared" ca="1" si="2523"/>
        <v>-43957.943615004799</v>
      </c>
      <c r="AN2106" s="94">
        <f t="shared" ca="1" si="2523"/>
        <v>-43957.943615004799</v>
      </c>
      <c r="AO2106" s="94">
        <f t="shared" ca="1" si="2523"/>
        <v>-43957.943615004799</v>
      </c>
      <c r="AP2106" s="94">
        <f t="shared" ca="1" si="2523"/>
        <v>-43957.943615004799</v>
      </c>
      <c r="AQ2106" s="94">
        <f t="shared" ca="1" si="2523"/>
        <v>-43957.943615004799</v>
      </c>
      <c r="AR2106" s="94">
        <f t="shared" ca="1" si="2523"/>
        <v>-43957.943615004799</v>
      </c>
      <c r="AS2106" s="94">
        <f t="shared" ca="1" si="2523"/>
        <v>-43957.943615004799</v>
      </c>
      <c r="AT2106" s="94">
        <f t="shared" ca="1" si="2523"/>
        <v>-43957.943615004799</v>
      </c>
      <c r="AU2106" s="94">
        <f t="shared" ca="1" si="2523"/>
        <v>-43957.943615004799</v>
      </c>
      <c r="AV2106" s="94">
        <f t="shared" ca="1" si="2523"/>
        <v>-43957.943615004799</v>
      </c>
      <c r="AW2106" s="94">
        <f t="shared" ca="1" si="2523"/>
        <v>-43957.943615004799</v>
      </c>
      <c r="AX2106" s="94">
        <f t="shared" ca="1" si="2523"/>
        <v>-43957.943615004799</v>
      </c>
      <c r="AY2106" s="94">
        <f t="shared" ca="1" si="2523"/>
        <v>-43957.943615004799</v>
      </c>
      <c r="AZ2106" s="94">
        <f t="shared" ref="AZ2106:CE2106" ca="1" si="2524">+PMT($H2085/12,$H2084,AZ2092+AZ2094,0)</f>
        <v>-43957.943615004799</v>
      </c>
      <c r="BA2106" s="94">
        <f t="shared" ca="1" si="2524"/>
        <v>-43957.943615004799</v>
      </c>
      <c r="BB2106" s="94">
        <f t="shared" ca="1" si="2524"/>
        <v>-43957.943615004799</v>
      </c>
      <c r="BC2106" s="94">
        <f t="shared" ca="1" si="2524"/>
        <v>-43957.943615004799</v>
      </c>
      <c r="BD2106" s="94">
        <f t="shared" ca="1" si="2524"/>
        <v>-43957.943615004799</v>
      </c>
      <c r="BE2106" s="94">
        <f t="shared" ca="1" si="2524"/>
        <v>-43957.943615004799</v>
      </c>
      <c r="BF2106" s="94">
        <f t="shared" ca="1" si="2524"/>
        <v>-43957.943615004799</v>
      </c>
      <c r="BG2106" s="94">
        <f t="shared" ca="1" si="2524"/>
        <v>-43957.943615004799</v>
      </c>
      <c r="BH2106" s="94">
        <f t="shared" ca="1" si="2524"/>
        <v>-43957.943615004799</v>
      </c>
      <c r="BI2106" s="94">
        <f t="shared" ca="1" si="2524"/>
        <v>-43957.943615004799</v>
      </c>
      <c r="BJ2106" s="94">
        <f t="shared" ca="1" si="2524"/>
        <v>-43957.943615004799</v>
      </c>
      <c r="BK2106" s="94">
        <f t="shared" ca="1" si="2524"/>
        <v>-43957.943615004799</v>
      </c>
      <c r="BL2106" s="94">
        <f t="shared" ca="1" si="2524"/>
        <v>-43957.943615004799</v>
      </c>
      <c r="BM2106" s="94">
        <f t="shared" ca="1" si="2524"/>
        <v>-43957.943615004799</v>
      </c>
      <c r="BN2106" s="94">
        <f t="shared" ca="1" si="2524"/>
        <v>-43957.943615004799</v>
      </c>
      <c r="BO2106" s="94">
        <f t="shared" ca="1" si="2524"/>
        <v>-43957.943615004799</v>
      </c>
      <c r="BP2106" s="94">
        <f t="shared" ca="1" si="2524"/>
        <v>-43957.943615004799</v>
      </c>
      <c r="BQ2106" s="94">
        <f t="shared" ca="1" si="2524"/>
        <v>-43957.943615004799</v>
      </c>
      <c r="BR2106" s="94">
        <f t="shared" ca="1" si="2524"/>
        <v>-43957.943615004799</v>
      </c>
      <c r="BS2106" s="94">
        <f t="shared" ca="1" si="2524"/>
        <v>-43957.943615004799</v>
      </c>
      <c r="BT2106" s="94">
        <f t="shared" ca="1" si="2524"/>
        <v>-43957.943615004799</v>
      </c>
      <c r="BU2106" s="94">
        <f t="shared" ca="1" si="2524"/>
        <v>-43957.943615004799</v>
      </c>
      <c r="BV2106" s="94">
        <f t="shared" ca="1" si="2524"/>
        <v>-43957.943615004799</v>
      </c>
      <c r="BW2106" s="94">
        <f t="shared" ca="1" si="2524"/>
        <v>-43957.943615004799</v>
      </c>
      <c r="BX2106" s="94">
        <f t="shared" ca="1" si="2524"/>
        <v>-43957.943615004799</v>
      </c>
      <c r="BY2106" s="94">
        <f t="shared" ca="1" si="2524"/>
        <v>-43957.943615004799</v>
      </c>
      <c r="BZ2106" s="94">
        <f t="shared" ca="1" si="2524"/>
        <v>-43957.943615004799</v>
      </c>
      <c r="CA2106" s="94">
        <f t="shared" ca="1" si="2524"/>
        <v>-43957.943615004799</v>
      </c>
      <c r="CB2106" s="94">
        <f t="shared" ca="1" si="2524"/>
        <v>-43957.943615004799</v>
      </c>
      <c r="CC2106" s="94">
        <f t="shared" ca="1" si="2524"/>
        <v>-43957.943615004799</v>
      </c>
      <c r="CD2106" s="94">
        <f t="shared" ca="1" si="2524"/>
        <v>-43957.943615004799</v>
      </c>
      <c r="CE2106" s="94">
        <f t="shared" ca="1" si="2524"/>
        <v>-43957.943615004799</v>
      </c>
      <c r="CF2106" s="94">
        <f t="shared" ref="CF2106:CK2106" ca="1" si="2525">+PMT($H2085/12,$H2084,CF2092+CF2094,0)</f>
        <v>-43957.943615004799</v>
      </c>
      <c r="CG2106" s="94">
        <f t="shared" ca="1" si="2525"/>
        <v>-43957.943615004799</v>
      </c>
      <c r="CH2106" s="94">
        <f t="shared" ca="1" si="2525"/>
        <v>-43957.943615004799</v>
      </c>
      <c r="CI2106" s="94">
        <f t="shared" ca="1" si="2525"/>
        <v>-43957.943615004799</v>
      </c>
      <c r="CJ2106" s="94">
        <f t="shared" ca="1" si="2525"/>
        <v>-43957.943615004799</v>
      </c>
      <c r="CK2106" s="94">
        <f t="shared" ca="1" si="2525"/>
        <v>-43957.943615004799</v>
      </c>
      <c r="CL2106" s="94">
        <f t="shared" ref="CL2106" ca="1" si="2526">+PMT($H2085/12,$H2084,CL2092+CL2094,0)</f>
        <v>-43957.943615004799</v>
      </c>
    </row>
    <row r="2107" spans="2:90" x14ac:dyDescent="0.4">
      <c r="B2107" s="123" t="s">
        <v>293</v>
      </c>
      <c r="D2107" t="s">
        <v>762</v>
      </c>
      <c r="E2107" s="8" t="str">
        <f t="shared" si="2482"/>
        <v>2107 LAMORT-S</v>
      </c>
      <c r="H2107" s="27"/>
      <c r="I2107" s="77"/>
      <c r="J2107" s="77"/>
      <c r="K2107" s="77">
        <f t="shared" ca="1" si="2521"/>
        <v>-3428719.6019703746</v>
      </c>
      <c r="L2107" s="77">
        <f t="shared" ca="1" si="2521"/>
        <v>-6329943.8805606915</v>
      </c>
      <c r="M2107" s="77">
        <f t="shared" ca="1" si="2521"/>
        <v>-6329943.8805606915</v>
      </c>
      <c r="N2107" s="77">
        <f t="shared" ca="1" si="2521"/>
        <v>-6329943.8805606915</v>
      </c>
      <c r="O2107" s="77">
        <f t="shared" ca="1" si="2521"/>
        <v>-6329943.8805606915</v>
      </c>
      <c r="P2107" s="77">
        <f t="shared" ca="1" si="2521"/>
        <v>-6329943.8805606915</v>
      </c>
      <c r="R2107" s="28"/>
      <c r="S2107" s="93" cm="1">
        <f t="array" aca="1" ref="S2107" ca="1">SUM(INDEX(2104:2104,1,MAX(COLUMN($R:$R),COLUMN()-($H2084-1))):S2106)</f>
        <v>-43957.943615004799</v>
      </c>
      <c r="T2107" s="93" cm="1">
        <f t="array" aca="1" ref="T2107" ca="1">SUM(INDEX(2104:2104,1,MAX(COLUMN($R:$R),COLUMN()-($H2084-1))):T2106)</f>
        <v>-87915.887230009597</v>
      </c>
      <c r="U2107" s="93" cm="1">
        <f t="array" aca="1" ref="U2107" ca="1">SUM(INDEX(2104:2104,1,MAX(COLUMN($R:$R),COLUMN()-($H2084-1))):U2106)</f>
        <v>-131873.8308450144</v>
      </c>
      <c r="V2107" s="93" cm="1">
        <f t="array" aca="1" ref="V2107" ca="1">SUM(INDEX(2104:2104,1,MAX(COLUMN($R:$R),COLUMN()-($H2084-1))):V2106)</f>
        <v>-175831.77446001919</v>
      </c>
      <c r="W2107" s="93" cm="1">
        <f t="array" aca="1" ref="W2107" ca="1">SUM(INDEX(2104:2104,1,MAX(COLUMN($R:$R),COLUMN()-($H2084-1))):W2106)</f>
        <v>-219789.71807502399</v>
      </c>
      <c r="X2107" s="93" cm="1">
        <f t="array" aca="1" ref="X2107" ca="1">SUM(INDEX(2104:2104,1,MAX(COLUMN($R:$R),COLUMN()-($H2084-1))):X2106)</f>
        <v>-263747.66169002879</v>
      </c>
      <c r="Y2107" s="93" cm="1">
        <f t="array" aca="1" ref="Y2107" ca="1">SUM(INDEX(2104:2104,1,MAX(COLUMN($R:$R),COLUMN()-($H2084-1))):Y2106)</f>
        <v>-307705.60530503362</v>
      </c>
      <c r="Z2107" s="93" cm="1">
        <f t="array" aca="1" ref="Z2107" ca="1">SUM(INDEX(2104:2104,1,MAX(COLUMN($R:$R),COLUMN()-($H2084-1))):Z2106)</f>
        <v>-351663.54892003839</v>
      </c>
      <c r="AA2107" s="93" cm="1">
        <f t="array" aca="1" ref="AA2107" ca="1">SUM(INDEX(2104:2104,1,MAX(COLUMN($R:$R),COLUMN()-($H2084-1))):AA2106)</f>
        <v>-395621.49253504316</v>
      </c>
      <c r="AB2107" s="93" cm="1">
        <f t="array" aca="1" ref="AB2107" ca="1">SUM(INDEX(2104:2104,1,MAX(COLUMN($R:$R),COLUMN()-($H2084-1))):AB2106)</f>
        <v>-439579.43615004793</v>
      </c>
      <c r="AC2107" s="93" cm="1">
        <f t="array" aca="1" ref="AC2107" ca="1">SUM(INDEX(2104:2104,1,MAX(COLUMN($R:$R),COLUMN()-($H2084-1))):AC2106)</f>
        <v>-483537.3797650527</v>
      </c>
      <c r="AD2107" s="93" cm="1">
        <f t="array" aca="1" ref="AD2107" ca="1">SUM(INDEX(2104:2104,1,MAX(COLUMN($R:$R),COLUMN()-($H2084-1))):AD2106)</f>
        <v>-527495.32338005747</v>
      </c>
      <c r="AE2107" s="93" cm="1">
        <f t="array" aca="1" ref="AE2107" ca="1">SUM(INDEX(2104:2104,1,MAX(COLUMN($R:$R),COLUMN()-($H2084-1))):AE2106)</f>
        <v>-527495.32338005747</v>
      </c>
      <c r="AF2107" s="93" cm="1">
        <f t="array" aca="1" ref="AF2107" ca="1">SUM(INDEX(2104:2104,1,MAX(COLUMN($R:$R),COLUMN()-($H2084-1))):AF2106)</f>
        <v>-527495.32338005747</v>
      </c>
      <c r="AG2107" s="93" cm="1">
        <f t="array" aca="1" ref="AG2107" ca="1">SUM(INDEX(2104:2104,1,MAX(COLUMN($R:$R),COLUMN()-($H2084-1))):AG2106)</f>
        <v>-527495.32338005747</v>
      </c>
      <c r="AH2107" s="93" cm="1">
        <f t="array" aca="1" ref="AH2107" ca="1">SUM(INDEX(2104:2104,1,MAX(COLUMN($R:$R),COLUMN()-($H2084-1))):AH2106)</f>
        <v>-527495.32338005747</v>
      </c>
      <c r="AI2107" s="93" cm="1">
        <f t="array" aca="1" ref="AI2107" ca="1">SUM(INDEX(2104:2104,1,MAX(COLUMN($R:$R),COLUMN()-($H2084-1))):AI2106)</f>
        <v>-527495.32338005747</v>
      </c>
      <c r="AJ2107" s="93" cm="1">
        <f t="array" aca="1" ref="AJ2107" ca="1">SUM(INDEX(2104:2104,1,MAX(COLUMN($R:$R),COLUMN()-($H2084-1))):AJ2106)</f>
        <v>-527495.32338005747</v>
      </c>
      <c r="AK2107" s="93" cm="1">
        <f t="array" aca="1" ref="AK2107" ca="1">SUM(INDEX(2104:2104,1,MAX(COLUMN($R:$R),COLUMN()-($H2084-1))):AK2106)</f>
        <v>-527495.32338005747</v>
      </c>
      <c r="AL2107" s="93" cm="1">
        <f t="array" aca="1" ref="AL2107" ca="1">SUM(INDEX(2104:2104,1,MAX(COLUMN($R:$R),COLUMN()-($H2084-1))):AL2106)</f>
        <v>-527495.32338005747</v>
      </c>
      <c r="AM2107" s="93" cm="1">
        <f t="array" aca="1" ref="AM2107" ca="1">SUM(INDEX(2104:2104,1,MAX(COLUMN($R:$R),COLUMN()-($H2084-1))):AM2106)</f>
        <v>-527495.32338005747</v>
      </c>
      <c r="AN2107" s="93" cm="1">
        <f t="array" aca="1" ref="AN2107" ca="1">SUM(INDEX(2104:2104,1,MAX(COLUMN($R:$R),COLUMN()-($H2084-1))):AN2106)</f>
        <v>-527495.32338005747</v>
      </c>
      <c r="AO2107" s="93" cm="1">
        <f t="array" aca="1" ref="AO2107" ca="1">SUM(INDEX(2104:2104,1,MAX(COLUMN($R:$R),COLUMN()-($H2084-1))):AO2106)</f>
        <v>-527495.32338005747</v>
      </c>
      <c r="AP2107" s="93" cm="1">
        <f t="array" aca="1" ref="AP2107" ca="1">SUM(INDEX(2104:2104,1,MAX(COLUMN($R:$R),COLUMN()-($H2084-1))):AP2106)</f>
        <v>-527495.32338005747</v>
      </c>
      <c r="AQ2107" s="93" cm="1">
        <f t="array" aca="1" ref="AQ2107" ca="1">SUM(INDEX(2104:2104,1,MAX(COLUMN($R:$R),COLUMN()-($H2084-1))):AQ2106)</f>
        <v>-527495.32338005747</v>
      </c>
      <c r="AR2107" s="93" cm="1">
        <f t="array" aca="1" ref="AR2107" ca="1">SUM(INDEX(2104:2104,1,MAX(COLUMN($R:$R),COLUMN()-($H2084-1))):AR2106)</f>
        <v>-527495.32338005747</v>
      </c>
      <c r="AS2107" s="93" cm="1">
        <f t="array" aca="1" ref="AS2107" ca="1">SUM(INDEX(2104:2104,1,MAX(COLUMN($R:$R),COLUMN()-($H2084-1))):AS2106)</f>
        <v>-527495.32338005747</v>
      </c>
      <c r="AT2107" s="93" cm="1">
        <f t="array" aca="1" ref="AT2107" ca="1">SUM(INDEX(2104:2104,1,MAX(COLUMN($R:$R),COLUMN()-($H2084-1))):AT2106)</f>
        <v>-527495.32338005747</v>
      </c>
      <c r="AU2107" s="93" cm="1">
        <f t="array" aca="1" ref="AU2107" ca="1">SUM(INDEX(2104:2104,1,MAX(COLUMN($R:$R),COLUMN()-($H2084-1))):AU2106)</f>
        <v>-527495.32338005747</v>
      </c>
      <c r="AV2107" s="93" cm="1">
        <f t="array" aca="1" ref="AV2107" ca="1">SUM(INDEX(2104:2104,1,MAX(COLUMN($R:$R),COLUMN()-($H2084-1))):AV2106)</f>
        <v>-527495.32338005747</v>
      </c>
      <c r="AW2107" s="93" cm="1">
        <f t="array" aca="1" ref="AW2107" ca="1">SUM(INDEX(2104:2104,1,MAX(COLUMN($R:$R),COLUMN()-($H2084-1))):AW2106)</f>
        <v>-527495.32338005747</v>
      </c>
      <c r="AX2107" s="93" cm="1">
        <f t="array" aca="1" ref="AX2107" ca="1">SUM(INDEX(2104:2104,1,MAX(COLUMN($R:$R),COLUMN()-($H2084-1))):AX2106)</f>
        <v>-527495.32338005747</v>
      </c>
      <c r="AY2107" s="93" cm="1">
        <f t="array" aca="1" ref="AY2107" ca="1">SUM(INDEX(2104:2104,1,MAX(COLUMN($R:$R),COLUMN()-($H2084-1))):AY2106)</f>
        <v>-527495.32338005747</v>
      </c>
      <c r="AZ2107" s="93" cm="1">
        <f t="array" aca="1" ref="AZ2107" ca="1">SUM(INDEX(2104:2104,1,MAX(COLUMN($R:$R),COLUMN()-($H2084-1))):AZ2106)</f>
        <v>-527495.32338005747</v>
      </c>
      <c r="BA2107" s="93" cm="1">
        <f t="array" aca="1" ref="BA2107" ca="1">SUM(INDEX(2104:2104,1,MAX(COLUMN($R:$R),COLUMN()-($H2084-1))):BA2106)</f>
        <v>-527495.32338005747</v>
      </c>
      <c r="BB2107" s="93" cm="1">
        <f t="array" aca="1" ref="BB2107" ca="1">SUM(INDEX(2104:2104,1,MAX(COLUMN($R:$R),COLUMN()-($H2084-1))):BB2106)</f>
        <v>-527495.32338005747</v>
      </c>
      <c r="BC2107" s="93" cm="1">
        <f t="array" aca="1" ref="BC2107" ca="1">SUM(INDEX(2104:2104,1,MAX(COLUMN($R:$R),COLUMN()-($H2084-1))):BC2106)</f>
        <v>-527495.32338005747</v>
      </c>
      <c r="BD2107" s="93" cm="1">
        <f t="array" aca="1" ref="BD2107" ca="1">SUM(INDEX(2104:2104,1,MAX(COLUMN($R:$R),COLUMN()-($H2084-1))):BD2106)</f>
        <v>-527495.32338005747</v>
      </c>
      <c r="BE2107" s="93" cm="1">
        <f t="array" aca="1" ref="BE2107" ca="1">SUM(INDEX(2104:2104,1,MAX(COLUMN($R:$R),COLUMN()-($H2084-1))):BE2106)</f>
        <v>-527495.32338005747</v>
      </c>
      <c r="BF2107" s="93" cm="1">
        <f t="array" aca="1" ref="BF2107" ca="1">SUM(INDEX(2104:2104,1,MAX(COLUMN($R:$R),COLUMN()-($H2084-1))):BF2106)</f>
        <v>-527495.32338005747</v>
      </c>
      <c r="BG2107" s="93" cm="1">
        <f t="array" aca="1" ref="BG2107" ca="1">SUM(INDEX(2104:2104,1,MAX(COLUMN($R:$R),COLUMN()-($H2084-1))):BG2106)</f>
        <v>-527495.32338005747</v>
      </c>
      <c r="BH2107" s="93" cm="1">
        <f t="array" aca="1" ref="BH2107" ca="1">SUM(INDEX(2104:2104,1,MAX(COLUMN($R:$R),COLUMN()-($H2084-1))):BH2106)</f>
        <v>-527495.32338005747</v>
      </c>
      <c r="BI2107" s="93" cm="1">
        <f t="array" aca="1" ref="BI2107" ca="1">SUM(INDEX(2104:2104,1,MAX(COLUMN($R:$R),COLUMN()-($H2084-1))):BI2106)</f>
        <v>-527495.32338005747</v>
      </c>
      <c r="BJ2107" s="93" cm="1">
        <f t="array" aca="1" ref="BJ2107" ca="1">SUM(INDEX(2104:2104,1,MAX(COLUMN($R:$R),COLUMN()-($H2084-1))):BJ2106)</f>
        <v>-527495.32338005747</v>
      </c>
      <c r="BK2107" s="93" cm="1">
        <f t="array" aca="1" ref="BK2107" ca="1">SUM(INDEX(2104:2104,1,MAX(COLUMN($R:$R),COLUMN()-($H2084-1))):BK2106)</f>
        <v>-527495.32338005747</v>
      </c>
      <c r="BL2107" s="93" cm="1">
        <f t="array" aca="1" ref="BL2107" ca="1">SUM(INDEX(2104:2104,1,MAX(COLUMN($R:$R),COLUMN()-($H2084-1))):BL2106)</f>
        <v>-527495.32338005747</v>
      </c>
      <c r="BM2107" s="93" cm="1">
        <f t="array" aca="1" ref="BM2107" ca="1">SUM(INDEX(2104:2104,1,MAX(COLUMN($R:$R),COLUMN()-($H2084-1))):BM2106)</f>
        <v>-527495.32338005747</v>
      </c>
      <c r="BN2107" s="93" cm="1">
        <f t="array" aca="1" ref="BN2107" ca="1">SUM(INDEX(2104:2104,1,MAX(COLUMN($R:$R),COLUMN()-($H2084-1))):BN2106)</f>
        <v>-527495.32338005747</v>
      </c>
      <c r="BO2107" s="93" cm="1">
        <f t="array" aca="1" ref="BO2107" ca="1">SUM(INDEX(2104:2104,1,MAX(COLUMN($R:$R),COLUMN()-($H2084-1))):BO2106)</f>
        <v>-527495.32338005747</v>
      </c>
      <c r="BP2107" s="93" cm="1">
        <f t="array" aca="1" ref="BP2107" ca="1">SUM(INDEX(2104:2104,1,MAX(COLUMN($R:$R),COLUMN()-($H2084-1))):BP2106)</f>
        <v>-527495.32338005747</v>
      </c>
      <c r="BQ2107" s="93" cm="1">
        <f t="array" aca="1" ref="BQ2107" ca="1">SUM(INDEX(2104:2104,1,MAX(COLUMN($R:$R),COLUMN()-($H2084-1))):BQ2106)</f>
        <v>-527495.32338005747</v>
      </c>
      <c r="BR2107" s="93" cm="1">
        <f t="array" aca="1" ref="BR2107" ca="1">SUM(INDEX(2104:2104,1,MAX(COLUMN($R:$R),COLUMN()-($H2084-1))):BR2106)</f>
        <v>-527495.32338005747</v>
      </c>
      <c r="BS2107" s="93" cm="1">
        <f t="array" aca="1" ref="BS2107" ca="1">SUM(INDEX(2104:2104,1,MAX(COLUMN($R:$R),COLUMN()-($H2084-1))):BS2106)</f>
        <v>-527495.32338005747</v>
      </c>
      <c r="BT2107" s="93" cm="1">
        <f t="array" aca="1" ref="BT2107" ca="1">SUM(INDEX(2104:2104,1,MAX(COLUMN($R:$R),COLUMN()-($H2084-1))):BT2106)</f>
        <v>-527495.32338005747</v>
      </c>
      <c r="BU2107" s="93" cm="1">
        <f t="array" aca="1" ref="BU2107" ca="1">SUM(INDEX(2104:2104,1,MAX(COLUMN($R:$R),COLUMN()-($H2084-1))):BU2106)</f>
        <v>-527495.32338005747</v>
      </c>
      <c r="BV2107" s="93" cm="1">
        <f t="array" aca="1" ref="BV2107" ca="1">SUM(INDEX(2104:2104,1,MAX(COLUMN($R:$R),COLUMN()-($H2084-1))):BV2106)</f>
        <v>-527495.32338005747</v>
      </c>
      <c r="BW2107" s="93" cm="1">
        <f t="array" aca="1" ref="BW2107" ca="1">SUM(INDEX(2104:2104,1,MAX(COLUMN($R:$R),COLUMN()-($H2084-1))):BW2106)</f>
        <v>-527495.32338005747</v>
      </c>
      <c r="BX2107" s="93" cm="1">
        <f t="array" aca="1" ref="BX2107" ca="1">SUM(INDEX(2104:2104,1,MAX(COLUMN($R:$R),COLUMN()-($H2084-1))):BX2106)</f>
        <v>-527495.32338005747</v>
      </c>
      <c r="BY2107" s="93" cm="1">
        <f t="array" aca="1" ref="BY2107" ca="1">SUM(INDEX(2104:2104,1,MAX(COLUMN($R:$R),COLUMN()-($H2084-1))):BY2106)</f>
        <v>-527495.32338005747</v>
      </c>
      <c r="BZ2107" s="93" cm="1">
        <f t="array" aca="1" ref="BZ2107" ca="1">SUM(INDEX(2104:2104,1,MAX(COLUMN($R:$R),COLUMN()-($H2084-1))):BZ2106)</f>
        <v>-527495.32338005747</v>
      </c>
      <c r="CA2107" s="93" cm="1">
        <f t="array" aca="1" ref="CA2107" ca="1">SUM(INDEX(2104:2104,1,MAX(COLUMN($R:$R),COLUMN()-($H2084-1))):CA2106)</f>
        <v>-527495.32338005747</v>
      </c>
      <c r="CB2107" s="93" cm="1">
        <f t="array" aca="1" ref="CB2107" ca="1">SUM(INDEX(2104:2104,1,MAX(COLUMN($R:$R),COLUMN()-($H2084-1))):CB2106)</f>
        <v>-527495.32338005747</v>
      </c>
      <c r="CC2107" s="93" cm="1">
        <f t="array" aca="1" ref="CC2107" ca="1">SUM(INDEX(2104:2104,1,MAX(COLUMN($R:$R),COLUMN()-($H2084-1))):CC2106)</f>
        <v>-527495.32338005747</v>
      </c>
      <c r="CD2107" s="93" cm="1">
        <f t="array" aca="1" ref="CD2107" ca="1">SUM(INDEX(2104:2104,1,MAX(COLUMN($R:$R),COLUMN()-($H2084-1))):CD2106)</f>
        <v>-527495.32338005747</v>
      </c>
      <c r="CE2107" s="93" cm="1">
        <f t="array" aca="1" ref="CE2107" ca="1">SUM(INDEX(2104:2104,1,MAX(COLUMN($R:$R),COLUMN()-($H2084-1))):CE2106)</f>
        <v>-527495.32338005747</v>
      </c>
      <c r="CF2107" s="93" cm="1">
        <f t="array" aca="1" ref="CF2107" ca="1">SUM(INDEX(2104:2104,1,MAX(COLUMN($R:$R),COLUMN()-($H2084-1))):CF2106)</f>
        <v>-527495.32338005747</v>
      </c>
      <c r="CG2107" s="93" cm="1">
        <f t="array" aca="1" ref="CG2107" ca="1">SUM(INDEX(2104:2104,1,MAX(COLUMN($R:$R),COLUMN()-($H2084-1))):CG2106)</f>
        <v>-527495.32338005747</v>
      </c>
      <c r="CH2107" s="93" cm="1">
        <f t="array" aca="1" ref="CH2107" ca="1">SUM(INDEX(2104:2104,1,MAX(COLUMN($R:$R),COLUMN()-($H2084-1))):CH2106)</f>
        <v>-527495.32338005747</v>
      </c>
      <c r="CI2107" s="93" cm="1">
        <f t="array" aca="1" ref="CI2107" ca="1">SUM(INDEX(2104:2104,1,MAX(COLUMN($R:$R),COLUMN()-($H2084-1))):CI2106)</f>
        <v>-527495.32338005747</v>
      </c>
      <c r="CJ2107" s="93" cm="1">
        <f t="array" aca="1" ref="CJ2107" ca="1">SUM(INDEX(2104:2104,1,MAX(COLUMN($R:$R),COLUMN()-($H2084-1))):CJ2106)</f>
        <v>-527495.32338005747</v>
      </c>
      <c r="CK2107" s="93" cm="1">
        <f t="array" aca="1" ref="CK2107" ca="1">SUM(INDEX(2104:2104,1,MAX(COLUMN($R:$R),COLUMN()-($H2084-1))):CK2106)</f>
        <v>-527495.32338005747</v>
      </c>
      <c r="CL2107" s="93" cm="1">
        <f t="array" aca="1" ref="CL2107" ca="1">SUM(INDEX(2104:2104,1,MAX(COLUMN($R:$R),COLUMN()-($H2084-1))):CL2106)</f>
        <v>-527495.32338005747</v>
      </c>
    </row>
    <row r="2108" spans="2:90" x14ac:dyDescent="0.4">
      <c r="B2108" s="122"/>
      <c r="D2108" t="s">
        <v>762</v>
      </c>
      <c r="E2108" s="8" t="str">
        <f t="shared" si="2482"/>
        <v>2108 LAMORT-S</v>
      </c>
      <c r="G2108" t="s">
        <v>244</v>
      </c>
      <c r="I2108" s="53"/>
      <c r="J2108" s="53"/>
      <c r="R2108"/>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c r="AR2108" s="1"/>
      <c r="AS2108" s="1"/>
      <c r="AT2108" s="1"/>
      <c r="AU2108" s="1"/>
      <c r="AV2108" s="1"/>
      <c r="AW2108" s="1"/>
      <c r="AX2108" s="1"/>
      <c r="AY2108" s="1"/>
      <c r="AZ2108" s="1"/>
      <c r="BA2108" s="1"/>
      <c r="BB2108" s="1"/>
      <c r="BC2108" s="1"/>
      <c r="BD2108" s="1"/>
      <c r="BE2108" s="1"/>
      <c r="BF2108" s="1"/>
      <c r="BG2108" s="1"/>
      <c r="BH2108" s="1"/>
      <c r="BI2108" s="1"/>
      <c r="BJ2108" s="1"/>
      <c r="BK2108" s="1"/>
      <c r="BL2108" s="1"/>
      <c r="BM2108" s="1"/>
      <c r="BN2108" s="1"/>
      <c r="BO2108" s="1"/>
      <c r="BP2108" s="1"/>
      <c r="BQ2108" s="1"/>
      <c r="BR2108" s="1"/>
      <c r="BS2108" s="1"/>
      <c r="BT2108" s="1"/>
      <c r="BU2108" s="1"/>
      <c r="BV2108" s="1"/>
      <c r="BW2108" s="1"/>
      <c r="BX2108" s="1"/>
      <c r="BY2108" s="1"/>
      <c r="BZ2108" s="1"/>
      <c r="CA2108" s="1"/>
      <c r="CB2108" s="1"/>
      <c r="CC2108" s="1"/>
      <c r="CD2108" s="1"/>
      <c r="CE2108" s="1"/>
      <c r="CF2108" s="1"/>
      <c r="CG2108" s="1"/>
      <c r="CH2108" s="1"/>
      <c r="CI2108" s="1"/>
      <c r="CJ2108" s="1"/>
      <c r="CK2108" s="1"/>
      <c r="CL2108" s="1"/>
    </row>
    <row r="2109" spans="2:90" x14ac:dyDescent="0.4">
      <c r="B2109" s="132" t="str">
        <f>B2074</f>
        <v>(Primary label)</v>
      </c>
      <c r="D2109" t="s">
        <v>762</v>
      </c>
      <c r="E2109" s="8" t="str">
        <f>ROW()&amp;" "&amp;D2109</f>
        <v>2109 LAMORT-S</v>
      </c>
      <c r="G2109" t="s">
        <v>332</v>
      </c>
      <c r="H2109" s="27"/>
      <c r="I2109" s="78"/>
      <c r="J2109" s="78"/>
      <c r="K2109" s="33"/>
      <c r="L2109" s="33"/>
      <c r="M2109" s="33"/>
      <c r="N2109" s="33"/>
      <c r="O2109" s="33"/>
      <c r="P2109" s="33"/>
      <c r="R2109" s="33"/>
      <c r="S2109" s="77"/>
      <c r="T2109" s="77"/>
      <c r="U2109" s="77"/>
      <c r="V2109" s="77"/>
      <c r="W2109" s="77"/>
      <c r="X2109" s="77"/>
      <c r="Y2109" s="77"/>
      <c r="Z2109" s="77"/>
      <c r="AA2109" s="77"/>
      <c r="AB2109" s="77"/>
      <c r="AC2109" s="77"/>
      <c r="AD2109" s="77"/>
      <c r="AE2109" s="77"/>
      <c r="AF2109" s="77"/>
      <c r="AG2109" s="77"/>
      <c r="AH2109" s="77"/>
      <c r="AI2109" s="77"/>
      <c r="AJ2109" s="77"/>
      <c r="AK2109" s="77"/>
      <c r="AL2109" s="77"/>
      <c r="AM2109" s="77"/>
      <c r="AN2109" s="77"/>
      <c r="AO2109" s="77"/>
      <c r="AP2109" s="77"/>
      <c r="AQ2109" s="77"/>
      <c r="AR2109" s="77"/>
      <c r="AS2109" s="77"/>
      <c r="AT2109" s="77"/>
      <c r="AU2109" s="77"/>
      <c r="AV2109" s="77"/>
      <c r="AW2109" s="77"/>
      <c r="AX2109" s="77"/>
      <c r="AY2109" s="77"/>
      <c r="AZ2109" s="77"/>
      <c r="BA2109" s="77"/>
      <c r="BB2109" s="77"/>
      <c r="BC2109" s="77"/>
      <c r="BD2109" s="77"/>
      <c r="BE2109" s="77"/>
      <c r="BF2109" s="77"/>
      <c r="BG2109" s="77"/>
      <c r="BH2109" s="77"/>
      <c r="BI2109" s="77"/>
      <c r="BJ2109" s="77"/>
      <c r="BK2109" s="77"/>
      <c r="BL2109" s="77"/>
      <c r="BM2109" s="77"/>
      <c r="BN2109" s="77"/>
      <c r="BO2109" s="77"/>
      <c r="BP2109" s="77"/>
      <c r="BQ2109" s="77"/>
      <c r="BR2109" s="77"/>
      <c r="BS2109" s="77"/>
      <c r="BT2109" s="77"/>
      <c r="BU2109" s="77"/>
      <c r="BV2109" s="77"/>
      <c r="BW2109" s="77"/>
      <c r="BX2109" s="77"/>
      <c r="BY2109" s="77"/>
      <c r="BZ2109" s="77"/>
      <c r="CA2109" s="77"/>
      <c r="CB2109" s="77"/>
      <c r="CC2109" s="77"/>
      <c r="CD2109" s="77"/>
      <c r="CE2109" s="77"/>
      <c r="CF2109" s="77"/>
      <c r="CG2109" s="77"/>
      <c r="CH2109" s="77"/>
      <c r="CI2109" s="77"/>
      <c r="CJ2109" s="77"/>
      <c r="CK2109" s="77"/>
      <c r="CL2109" s="77"/>
    </row>
    <row r="2110" spans="2:90" x14ac:dyDescent="0.4">
      <c r="B2110" s="132" t="str">
        <f>B2075</f>
        <v>primary unit</v>
      </c>
      <c r="D2110" t="s">
        <v>762</v>
      </c>
      <c r="E2110" s="8" t="str">
        <f>ROW()&amp;" "&amp;D2110</f>
        <v>2110 LAMORT-S</v>
      </c>
      <c r="G2110" t="s">
        <v>332</v>
      </c>
      <c r="H2110" s="27"/>
      <c r="I2110" s="78"/>
      <c r="J2110" s="78"/>
      <c r="K2110" s="33"/>
      <c r="L2110" s="33"/>
      <c r="M2110" s="33"/>
      <c r="N2110" s="33"/>
      <c r="O2110" s="33"/>
      <c r="P2110" s="33"/>
      <c r="R2110" s="33"/>
      <c r="S2110" s="77"/>
      <c r="T2110" s="77"/>
      <c r="U2110" s="77"/>
      <c r="V2110" s="77"/>
      <c r="W2110" s="77"/>
      <c r="X2110" s="77"/>
      <c r="Y2110" s="77"/>
      <c r="Z2110" s="77"/>
      <c r="AA2110" s="77"/>
      <c r="AB2110" s="77"/>
      <c r="AC2110" s="77"/>
      <c r="AD2110" s="77"/>
      <c r="AE2110" s="77"/>
      <c r="AF2110" s="77"/>
      <c r="AG2110" s="77"/>
      <c r="AH2110" s="77"/>
      <c r="AI2110" s="77"/>
      <c r="AJ2110" s="77"/>
      <c r="AK2110" s="77"/>
      <c r="AL2110" s="77"/>
      <c r="AM2110" s="77"/>
      <c r="AN2110" s="77"/>
      <c r="AO2110" s="77"/>
      <c r="AP2110" s="77"/>
      <c r="AQ2110" s="77"/>
      <c r="AR2110" s="77"/>
      <c r="AS2110" s="77"/>
      <c r="AT2110" s="77"/>
      <c r="AU2110" s="77"/>
      <c r="AV2110" s="77"/>
      <c r="AW2110" s="77"/>
      <c r="AX2110" s="77"/>
      <c r="AY2110" s="77"/>
      <c r="AZ2110" s="77"/>
      <c r="BA2110" s="77"/>
      <c r="BB2110" s="77"/>
      <c r="BC2110" s="77"/>
      <c r="BD2110" s="77"/>
      <c r="BE2110" s="77"/>
      <c r="BF2110" s="77"/>
      <c r="BG2110" s="77"/>
      <c r="BH2110" s="77"/>
      <c r="BI2110" s="77"/>
      <c r="BJ2110" s="77"/>
      <c r="BK2110" s="77"/>
      <c r="BL2110" s="77"/>
      <c r="BM2110" s="77"/>
      <c r="BN2110" s="77"/>
      <c r="BO2110" s="77"/>
      <c r="BP2110" s="77"/>
      <c r="BQ2110" s="77"/>
      <c r="BR2110" s="77"/>
      <c r="BS2110" s="77"/>
      <c r="BT2110" s="77"/>
      <c r="BU2110" s="77"/>
      <c r="BV2110" s="77"/>
      <c r="BW2110" s="77"/>
      <c r="BX2110" s="77"/>
      <c r="BY2110" s="77"/>
      <c r="BZ2110" s="77"/>
      <c r="CA2110" s="77"/>
      <c r="CB2110" s="77"/>
      <c r="CC2110" s="77"/>
      <c r="CD2110" s="77"/>
      <c r="CE2110" s="77"/>
      <c r="CF2110" s="77"/>
      <c r="CG2110" s="77"/>
      <c r="CH2110" s="77"/>
      <c r="CI2110" s="77"/>
      <c r="CJ2110" s="77"/>
      <c r="CK2110" s="77"/>
      <c r="CL2110" s="77"/>
    </row>
    <row r="2111" spans="2:90" x14ac:dyDescent="0.4">
      <c r="B2111" s="132" t="str">
        <f>B2076</f>
        <v>Primary revenue driver</v>
      </c>
      <c r="D2111" t="s">
        <v>762</v>
      </c>
      <c r="E2111" s="8" t="str">
        <f>ROW()&amp;" "&amp;D2111</f>
        <v>2111 LAMORT-S</v>
      </c>
      <c r="G2111" t="s">
        <v>332</v>
      </c>
      <c r="K2111" s="53"/>
      <c r="L2111" s="53"/>
      <c r="M2111" s="53"/>
      <c r="N2111" s="53"/>
      <c r="O2111" s="53"/>
      <c r="P2111" s="53"/>
      <c r="R2111" s="24"/>
      <c r="S2111" s="175" t="str">
        <f t="shared" ref="S2111" si="2527">S2076</f>
        <v>S$12</v>
      </c>
      <c r="T2111" s="175" t="str">
        <f t="shared" ref="T2111:AX2111" si="2528">T2076</f>
        <v>T$12</v>
      </c>
      <c r="U2111" s="175" t="str">
        <f t="shared" si="2528"/>
        <v>U$12</v>
      </c>
      <c r="V2111" s="175" t="str">
        <f t="shared" si="2528"/>
        <v>V$12</v>
      </c>
      <c r="W2111" s="175" t="str">
        <f t="shared" si="2528"/>
        <v>W$12</v>
      </c>
      <c r="X2111" s="175" t="str">
        <f t="shared" si="2528"/>
        <v>X$12</v>
      </c>
      <c r="Y2111" s="175" t="str">
        <f t="shared" si="2528"/>
        <v>Y$12</v>
      </c>
      <c r="Z2111" s="175" t="str">
        <f t="shared" si="2528"/>
        <v>Z$12</v>
      </c>
      <c r="AA2111" s="175" t="str">
        <f t="shared" si="2528"/>
        <v>AA$12</v>
      </c>
      <c r="AB2111" s="175" t="str">
        <f t="shared" si="2528"/>
        <v>AB$12</v>
      </c>
      <c r="AC2111" s="175" t="str">
        <f t="shared" si="2528"/>
        <v>AC$12</v>
      </c>
      <c r="AD2111" s="175" t="str">
        <f t="shared" si="2528"/>
        <v>AD$12</v>
      </c>
      <c r="AE2111" s="175" t="str">
        <f t="shared" si="2528"/>
        <v>AE$12</v>
      </c>
      <c r="AF2111" s="175" t="str">
        <f t="shared" si="2528"/>
        <v>AF$12</v>
      </c>
      <c r="AG2111" s="175" t="str">
        <f t="shared" si="2528"/>
        <v>AG$12</v>
      </c>
      <c r="AH2111" s="175" t="str">
        <f t="shared" si="2528"/>
        <v>AH$12</v>
      </c>
      <c r="AI2111" s="175" t="str">
        <f t="shared" si="2528"/>
        <v>AI$12</v>
      </c>
      <c r="AJ2111" s="175" t="str">
        <f t="shared" si="2528"/>
        <v>AJ$12</v>
      </c>
      <c r="AK2111" s="175" t="str">
        <f t="shared" si="2528"/>
        <v>AK$12</v>
      </c>
      <c r="AL2111" s="175" t="str">
        <f t="shared" si="2528"/>
        <v>AL$12</v>
      </c>
      <c r="AM2111" s="175" t="str">
        <f t="shared" si="2528"/>
        <v>AM$12</v>
      </c>
      <c r="AN2111" s="175" t="str">
        <f t="shared" si="2528"/>
        <v>AN$12</v>
      </c>
      <c r="AO2111" s="175" t="str">
        <f t="shared" si="2528"/>
        <v>AO$12</v>
      </c>
      <c r="AP2111" s="175" t="str">
        <f t="shared" si="2528"/>
        <v>AP$12</v>
      </c>
      <c r="AQ2111" s="175" t="str">
        <f t="shared" si="2528"/>
        <v>AQ$12</v>
      </c>
      <c r="AR2111" s="175" t="str">
        <f t="shared" si="2528"/>
        <v>AR$12</v>
      </c>
      <c r="AS2111" s="175" t="str">
        <f t="shared" si="2528"/>
        <v>AS$12</v>
      </c>
      <c r="AT2111" s="175" t="str">
        <f t="shared" si="2528"/>
        <v>AT$12</v>
      </c>
      <c r="AU2111" s="175" t="str">
        <f t="shared" si="2528"/>
        <v>AU$12</v>
      </c>
      <c r="AV2111" s="175" t="str">
        <f t="shared" si="2528"/>
        <v>AV$12</v>
      </c>
      <c r="AW2111" s="175" t="str">
        <f t="shared" si="2528"/>
        <v>AW$12</v>
      </c>
      <c r="AX2111" s="175" t="str">
        <f t="shared" si="2528"/>
        <v>AX$12</v>
      </c>
      <c r="AY2111" s="175" t="str">
        <f t="shared" ref="AY2111:CD2111" si="2529">AY2076</f>
        <v>AY$12</v>
      </c>
      <c r="AZ2111" s="175" t="str">
        <f t="shared" si="2529"/>
        <v>AZ$12</v>
      </c>
      <c r="BA2111" s="175" t="str">
        <f t="shared" si="2529"/>
        <v>BA$12</v>
      </c>
      <c r="BB2111" s="175" t="str">
        <f t="shared" si="2529"/>
        <v>BB$12</v>
      </c>
      <c r="BC2111" s="175" t="str">
        <f t="shared" si="2529"/>
        <v>BC$12</v>
      </c>
      <c r="BD2111" s="175" t="str">
        <f t="shared" si="2529"/>
        <v>BD$12</v>
      </c>
      <c r="BE2111" s="175" t="str">
        <f t="shared" si="2529"/>
        <v>BE$12</v>
      </c>
      <c r="BF2111" s="175" t="str">
        <f t="shared" si="2529"/>
        <v>BF$12</v>
      </c>
      <c r="BG2111" s="175" t="str">
        <f t="shared" si="2529"/>
        <v>BG$12</v>
      </c>
      <c r="BH2111" s="175" t="str">
        <f t="shared" si="2529"/>
        <v>BH$12</v>
      </c>
      <c r="BI2111" s="175" t="str">
        <f t="shared" si="2529"/>
        <v>BI$12</v>
      </c>
      <c r="BJ2111" s="175" t="str">
        <f t="shared" si="2529"/>
        <v>BJ$12</v>
      </c>
      <c r="BK2111" s="175" t="str">
        <f t="shared" si="2529"/>
        <v>BK$12</v>
      </c>
      <c r="BL2111" s="175" t="str">
        <f t="shared" si="2529"/>
        <v>BL$12</v>
      </c>
      <c r="BM2111" s="175" t="str">
        <f t="shared" si="2529"/>
        <v>BM$12</v>
      </c>
      <c r="BN2111" s="175" t="str">
        <f t="shared" si="2529"/>
        <v>BN$12</v>
      </c>
      <c r="BO2111" s="175" t="str">
        <f t="shared" si="2529"/>
        <v>BO$12</v>
      </c>
      <c r="BP2111" s="175" t="str">
        <f t="shared" si="2529"/>
        <v>BP$12</v>
      </c>
      <c r="BQ2111" s="175" t="str">
        <f t="shared" si="2529"/>
        <v>BQ$12</v>
      </c>
      <c r="BR2111" s="175" t="str">
        <f t="shared" si="2529"/>
        <v>BR$12</v>
      </c>
      <c r="BS2111" s="175" t="str">
        <f t="shared" si="2529"/>
        <v>BS$12</v>
      </c>
      <c r="BT2111" s="175" t="str">
        <f t="shared" si="2529"/>
        <v>BT$12</v>
      </c>
      <c r="BU2111" s="175" t="str">
        <f t="shared" si="2529"/>
        <v>BU$12</v>
      </c>
      <c r="BV2111" s="175" t="str">
        <f t="shared" si="2529"/>
        <v>BV$12</v>
      </c>
      <c r="BW2111" s="175" t="str">
        <f t="shared" si="2529"/>
        <v>BW$12</v>
      </c>
      <c r="BX2111" s="175" t="str">
        <f t="shared" si="2529"/>
        <v>BX$12</v>
      </c>
      <c r="BY2111" s="175" t="str">
        <f t="shared" si="2529"/>
        <v>BY$12</v>
      </c>
      <c r="BZ2111" s="175" t="str">
        <f t="shared" si="2529"/>
        <v>BZ$12</v>
      </c>
      <c r="CA2111" s="175" t="str">
        <f t="shared" si="2529"/>
        <v>CA$12</v>
      </c>
      <c r="CB2111" s="175" t="str">
        <f t="shared" si="2529"/>
        <v>CB$12</v>
      </c>
      <c r="CC2111" s="175" t="str">
        <f t="shared" si="2529"/>
        <v>CC$12</v>
      </c>
      <c r="CD2111" s="175" t="str">
        <f t="shared" si="2529"/>
        <v>CD$12</v>
      </c>
      <c r="CE2111" s="175" t="str">
        <f t="shared" ref="CE2111:CK2111" si="2530">CE2076</f>
        <v>CE$12</v>
      </c>
      <c r="CF2111" s="175" t="str">
        <f t="shared" si="2530"/>
        <v>CF$12</v>
      </c>
      <c r="CG2111" s="175" t="str">
        <f t="shared" si="2530"/>
        <v>CG$12</v>
      </c>
      <c r="CH2111" s="175" t="str">
        <f t="shared" si="2530"/>
        <v>CH$12</v>
      </c>
      <c r="CI2111" s="175" t="str">
        <f t="shared" si="2530"/>
        <v>CI$12</v>
      </c>
      <c r="CJ2111" s="175" t="str">
        <f t="shared" si="2530"/>
        <v>CJ$12</v>
      </c>
      <c r="CK2111" s="175" t="str">
        <f t="shared" si="2530"/>
        <v>CK$12</v>
      </c>
      <c r="CL2111" s="175" t="str">
        <f t="shared" ref="CL2111" si="2531">CL2076</f>
        <v>CL$12</v>
      </c>
    </row>
    <row r="2112" spans="2:90" x14ac:dyDescent="0.4">
      <c r="B2112" s="132" t="str">
        <f>B2077</f>
        <v>Primary volume driver</v>
      </c>
      <c r="D2112" t="s">
        <v>762</v>
      </c>
      <c r="E2112" s="8" t="str">
        <f>ROW()&amp;" "&amp;D2112</f>
        <v>2112 LAMORT-S</v>
      </c>
      <c r="G2112" t="s">
        <v>332</v>
      </c>
      <c r="H2112" s="12"/>
      <c r="I2112" s="60"/>
      <c r="J2112" s="60"/>
      <c r="K2112" s="15"/>
      <c r="L2112" s="15"/>
      <c r="M2112" s="15"/>
      <c r="N2112" s="15"/>
      <c r="O2112" s="15"/>
      <c r="P2112" s="15"/>
      <c r="R2112" s="15"/>
      <c r="S2112" s="175" t="str">
        <f t="shared" ref="S2112" si="2532">S2077</f>
        <v>S$13</v>
      </c>
      <c r="T2112" s="175" t="str">
        <f t="shared" ref="T2112:AX2112" si="2533">T2077</f>
        <v>T$13</v>
      </c>
      <c r="U2112" s="175" t="str">
        <f t="shared" si="2533"/>
        <v>U$13</v>
      </c>
      <c r="V2112" s="175" t="str">
        <f t="shared" si="2533"/>
        <v>V$13</v>
      </c>
      <c r="W2112" s="175" t="str">
        <f t="shared" si="2533"/>
        <v>W$13</v>
      </c>
      <c r="X2112" s="175" t="str">
        <f t="shared" si="2533"/>
        <v>X$13</v>
      </c>
      <c r="Y2112" s="175" t="str">
        <f t="shared" si="2533"/>
        <v>Y$13</v>
      </c>
      <c r="Z2112" s="175" t="str">
        <f t="shared" si="2533"/>
        <v>Z$13</v>
      </c>
      <c r="AA2112" s="175" t="str">
        <f t="shared" si="2533"/>
        <v>AA$13</v>
      </c>
      <c r="AB2112" s="175" t="str">
        <f t="shared" si="2533"/>
        <v>AB$13</v>
      </c>
      <c r="AC2112" s="175" t="str">
        <f t="shared" si="2533"/>
        <v>AC$13</v>
      </c>
      <c r="AD2112" s="175" t="str">
        <f t="shared" si="2533"/>
        <v>AD$13</v>
      </c>
      <c r="AE2112" s="175" t="str">
        <f t="shared" si="2533"/>
        <v>AE$13</v>
      </c>
      <c r="AF2112" s="175" t="str">
        <f t="shared" si="2533"/>
        <v>AF$13</v>
      </c>
      <c r="AG2112" s="175" t="str">
        <f t="shared" si="2533"/>
        <v>AG$13</v>
      </c>
      <c r="AH2112" s="175" t="str">
        <f t="shared" si="2533"/>
        <v>AH$13</v>
      </c>
      <c r="AI2112" s="175" t="str">
        <f t="shared" si="2533"/>
        <v>AI$13</v>
      </c>
      <c r="AJ2112" s="175" t="str">
        <f t="shared" si="2533"/>
        <v>AJ$13</v>
      </c>
      <c r="AK2112" s="175" t="str">
        <f t="shared" si="2533"/>
        <v>AK$13</v>
      </c>
      <c r="AL2112" s="175" t="str">
        <f t="shared" si="2533"/>
        <v>AL$13</v>
      </c>
      <c r="AM2112" s="175" t="str">
        <f t="shared" si="2533"/>
        <v>AM$13</v>
      </c>
      <c r="AN2112" s="175" t="str">
        <f t="shared" si="2533"/>
        <v>AN$13</v>
      </c>
      <c r="AO2112" s="175" t="str">
        <f t="shared" si="2533"/>
        <v>AO$13</v>
      </c>
      <c r="AP2112" s="175" t="str">
        <f t="shared" si="2533"/>
        <v>AP$13</v>
      </c>
      <c r="AQ2112" s="175" t="str">
        <f t="shared" si="2533"/>
        <v>AQ$13</v>
      </c>
      <c r="AR2112" s="175" t="str">
        <f t="shared" si="2533"/>
        <v>AR$13</v>
      </c>
      <c r="AS2112" s="175" t="str">
        <f t="shared" si="2533"/>
        <v>AS$13</v>
      </c>
      <c r="AT2112" s="175" t="str">
        <f t="shared" si="2533"/>
        <v>AT$13</v>
      </c>
      <c r="AU2112" s="175" t="str">
        <f t="shared" si="2533"/>
        <v>AU$13</v>
      </c>
      <c r="AV2112" s="175" t="str">
        <f t="shared" si="2533"/>
        <v>AV$13</v>
      </c>
      <c r="AW2112" s="175" t="str">
        <f t="shared" si="2533"/>
        <v>AW$13</v>
      </c>
      <c r="AX2112" s="175" t="str">
        <f t="shared" si="2533"/>
        <v>AX$13</v>
      </c>
      <c r="AY2112" s="175" t="str">
        <f t="shared" ref="AY2112:CD2112" si="2534">AY2077</f>
        <v>AY$13</v>
      </c>
      <c r="AZ2112" s="175" t="str">
        <f t="shared" si="2534"/>
        <v>AZ$13</v>
      </c>
      <c r="BA2112" s="175" t="str">
        <f t="shared" si="2534"/>
        <v>BA$13</v>
      </c>
      <c r="BB2112" s="175" t="str">
        <f t="shared" si="2534"/>
        <v>BB$13</v>
      </c>
      <c r="BC2112" s="175" t="str">
        <f t="shared" si="2534"/>
        <v>BC$13</v>
      </c>
      <c r="BD2112" s="175" t="str">
        <f t="shared" si="2534"/>
        <v>BD$13</v>
      </c>
      <c r="BE2112" s="175" t="str">
        <f t="shared" si="2534"/>
        <v>BE$13</v>
      </c>
      <c r="BF2112" s="175" t="str">
        <f t="shared" si="2534"/>
        <v>BF$13</v>
      </c>
      <c r="BG2112" s="175" t="str">
        <f t="shared" si="2534"/>
        <v>BG$13</v>
      </c>
      <c r="BH2112" s="175" t="str">
        <f t="shared" si="2534"/>
        <v>BH$13</v>
      </c>
      <c r="BI2112" s="175" t="str">
        <f t="shared" si="2534"/>
        <v>BI$13</v>
      </c>
      <c r="BJ2112" s="175" t="str">
        <f t="shared" si="2534"/>
        <v>BJ$13</v>
      </c>
      <c r="BK2112" s="175" t="str">
        <f t="shared" si="2534"/>
        <v>BK$13</v>
      </c>
      <c r="BL2112" s="175" t="str">
        <f t="shared" si="2534"/>
        <v>BL$13</v>
      </c>
      <c r="BM2112" s="175" t="str">
        <f t="shared" si="2534"/>
        <v>BM$13</v>
      </c>
      <c r="BN2112" s="175" t="str">
        <f t="shared" si="2534"/>
        <v>BN$13</v>
      </c>
      <c r="BO2112" s="175" t="str">
        <f t="shared" si="2534"/>
        <v>BO$13</v>
      </c>
      <c r="BP2112" s="175" t="str">
        <f t="shared" si="2534"/>
        <v>BP$13</v>
      </c>
      <c r="BQ2112" s="175" t="str">
        <f t="shared" si="2534"/>
        <v>BQ$13</v>
      </c>
      <c r="BR2112" s="175" t="str">
        <f t="shared" si="2534"/>
        <v>BR$13</v>
      </c>
      <c r="BS2112" s="175" t="str">
        <f t="shared" si="2534"/>
        <v>BS$13</v>
      </c>
      <c r="BT2112" s="175" t="str">
        <f t="shared" si="2534"/>
        <v>BT$13</v>
      </c>
      <c r="BU2112" s="175" t="str">
        <f t="shared" si="2534"/>
        <v>BU$13</v>
      </c>
      <c r="BV2112" s="175" t="str">
        <f t="shared" si="2534"/>
        <v>BV$13</v>
      </c>
      <c r="BW2112" s="175" t="str">
        <f t="shared" si="2534"/>
        <v>BW$13</v>
      </c>
      <c r="BX2112" s="175" t="str">
        <f t="shared" si="2534"/>
        <v>BX$13</v>
      </c>
      <c r="BY2112" s="175" t="str">
        <f t="shared" si="2534"/>
        <v>BY$13</v>
      </c>
      <c r="BZ2112" s="175" t="str">
        <f t="shared" si="2534"/>
        <v>BZ$13</v>
      </c>
      <c r="CA2112" s="175" t="str">
        <f t="shared" si="2534"/>
        <v>CA$13</v>
      </c>
      <c r="CB2112" s="175" t="str">
        <f t="shared" si="2534"/>
        <v>CB$13</v>
      </c>
      <c r="CC2112" s="175" t="str">
        <f t="shared" si="2534"/>
        <v>CC$13</v>
      </c>
      <c r="CD2112" s="175" t="str">
        <f t="shared" si="2534"/>
        <v>CD$13</v>
      </c>
      <c r="CE2112" s="175" t="str">
        <f t="shared" ref="CE2112:CK2112" si="2535">CE2077</f>
        <v>CE$13</v>
      </c>
      <c r="CF2112" s="175" t="str">
        <f t="shared" si="2535"/>
        <v>CF$13</v>
      </c>
      <c r="CG2112" s="175" t="str">
        <f t="shared" si="2535"/>
        <v>CG$13</v>
      </c>
      <c r="CH2112" s="175" t="str">
        <f t="shared" si="2535"/>
        <v>CH$13</v>
      </c>
      <c r="CI2112" s="175" t="str">
        <f t="shared" si="2535"/>
        <v>CI$13</v>
      </c>
      <c r="CJ2112" s="175" t="str">
        <f t="shared" si="2535"/>
        <v>CJ$13</v>
      </c>
      <c r="CK2112" s="175" t="str">
        <f t="shared" si="2535"/>
        <v>CK$13</v>
      </c>
      <c r="CL2112" s="175" t="str">
        <f t="shared" ref="CL2112" si="2536">CL2077</f>
        <v>CL$13</v>
      </c>
    </row>
    <row r="2113" spans="2:90" x14ac:dyDescent="0.4">
      <c r="B2113" s="187" t="str">
        <f>B2082</f>
        <v>Volume driven amortizing loan - no defaults:</v>
      </c>
      <c r="D2113" t="s">
        <v>762</v>
      </c>
      <c r="E2113" s="8" t="str">
        <f t="shared" ref="E2113:E2116" si="2537">ROW()&amp;" "&amp;D2113</f>
        <v>2113 LAMORT-S</v>
      </c>
      <c r="G2113" t="s">
        <v>332</v>
      </c>
      <c r="H2113" s="12"/>
      <c r="I2113" s="60"/>
      <c r="J2113" s="60"/>
      <c r="K2113" s="15"/>
      <c r="L2113" s="15"/>
      <c r="M2113" s="15"/>
      <c r="N2113" s="15"/>
      <c r="O2113" s="15"/>
      <c r="P2113" s="15"/>
      <c r="R2113" s="15"/>
      <c r="S2113" s="175">
        <f t="shared" ref="S2113" si="2538">S2078</f>
        <v>0</v>
      </c>
      <c r="T2113" s="175">
        <f t="shared" ref="T2113:AX2113" si="2539">T2078</f>
        <v>0</v>
      </c>
      <c r="U2113" s="175">
        <f t="shared" si="2539"/>
        <v>0</v>
      </c>
      <c r="V2113" s="175">
        <f t="shared" si="2539"/>
        <v>0</v>
      </c>
      <c r="W2113" s="175">
        <f t="shared" si="2539"/>
        <v>0</v>
      </c>
      <c r="X2113" s="175">
        <f t="shared" si="2539"/>
        <v>0</v>
      </c>
      <c r="Y2113" s="175">
        <f t="shared" si="2539"/>
        <v>0</v>
      </c>
      <c r="Z2113" s="175">
        <f t="shared" si="2539"/>
        <v>0</v>
      </c>
      <c r="AA2113" s="175">
        <f t="shared" si="2539"/>
        <v>0</v>
      </c>
      <c r="AB2113" s="175">
        <f t="shared" si="2539"/>
        <v>0</v>
      </c>
      <c r="AC2113" s="175">
        <f t="shared" si="2539"/>
        <v>0</v>
      </c>
      <c r="AD2113" s="175">
        <f t="shared" si="2539"/>
        <v>0</v>
      </c>
      <c r="AE2113" s="175">
        <f t="shared" si="2539"/>
        <v>0</v>
      </c>
      <c r="AF2113" s="175">
        <f t="shared" si="2539"/>
        <v>0</v>
      </c>
      <c r="AG2113" s="175">
        <f t="shared" si="2539"/>
        <v>0</v>
      </c>
      <c r="AH2113" s="175">
        <f t="shared" si="2539"/>
        <v>0</v>
      </c>
      <c r="AI2113" s="175">
        <f t="shared" si="2539"/>
        <v>0</v>
      </c>
      <c r="AJ2113" s="175">
        <f t="shared" si="2539"/>
        <v>0</v>
      </c>
      <c r="AK2113" s="175">
        <f t="shared" si="2539"/>
        <v>0</v>
      </c>
      <c r="AL2113" s="175">
        <f t="shared" si="2539"/>
        <v>0</v>
      </c>
      <c r="AM2113" s="175">
        <f t="shared" si="2539"/>
        <v>0</v>
      </c>
      <c r="AN2113" s="175">
        <f t="shared" si="2539"/>
        <v>0</v>
      </c>
      <c r="AO2113" s="175">
        <f t="shared" si="2539"/>
        <v>0</v>
      </c>
      <c r="AP2113" s="175">
        <f t="shared" si="2539"/>
        <v>0</v>
      </c>
      <c r="AQ2113" s="175">
        <f t="shared" si="2539"/>
        <v>0</v>
      </c>
      <c r="AR2113" s="175">
        <f t="shared" si="2539"/>
        <v>0</v>
      </c>
      <c r="AS2113" s="175">
        <f t="shared" si="2539"/>
        <v>0</v>
      </c>
      <c r="AT2113" s="175">
        <f t="shared" si="2539"/>
        <v>0</v>
      </c>
      <c r="AU2113" s="175">
        <f t="shared" si="2539"/>
        <v>0</v>
      </c>
      <c r="AV2113" s="175">
        <f t="shared" si="2539"/>
        <v>0</v>
      </c>
      <c r="AW2113" s="175">
        <f t="shared" si="2539"/>
        <v>0</v>
      </c>
      <c r="AX2113" s="175">
        <f t="shared" si="2539"/>
        <v>0</v>
      </c>
      <c r="AY2113" s="175">
        <f t="shared" ref="AY2113:CD2113" si="2540">AY2078</f>
        <v>0</v>
      </c>
      <c r="AZ2113" s="175">
        <f t="shared" si="2540"/>
        <v>0</v>
      </c>
      <c r="BA2113" s="175">
        <f t="shared" si="2540"/>
        <v>0</v>
      </c>
      <c r="BB2113" s="175">
        <f t="shared" si="2540"/>
        <v>0</v>
      </c>
      <c r="BC2113" s="175">
        <f t="shared" si="2540"/>
        <v>0</v>
      </c>
      <c r="BD2113" s="175">
        <f t="shared" si="2540"/>
        <v>0</v>
      </c>
      <c r="BE2113" s="175">
        <f t="shared" si="2540"/>
        <v>0</v>
      </c>
      <c r="BF2113" s="175">
        <f t="shared" si="2540"/>
        <v>0</v>
      </c>
      <c r="BG2113" s="175">
        <f t="shared" si="2540"/>
        <v>0</v>
      </c>
      <c r="BH2113" s="175">
        <f t="shared" si="2540"/>
        <v>0</v>
      </c>
      <c r="BI2113" s="175">
        <f t="shared" si="2540"/>
        <v>0</v>
      </c>
      <c r="BJ2113" s="175">
        <f t="shared" si="2540"/>
        <v>0</v>
      </c>
      <c r="BK2113" s="175">
        <f t="shared" si="2540"/>
        <v>0</v>
      </c>
      <c r="BL2113" s="175">
        <f t="shared" si="2540"/>
        <v>0</v>
      </c>
      <c r="BM2113" s="175">
        <f t="shared" si="2540"/>
        <v>0</v>
      </c>
      <c r="BN2113" s="175">
        <f t="shared" si="2540"/>
        <v>0</v>
      </c>
      <c r="BO2113" s="175">
        <f t="shared" si="2540"/>
        <v>0</v>
      </c>
      <c r="BP2113" s="175">
        <f t="shared" si="2540"/>
        <v>0</v>
      </c>
      <c r="BQ2113" s="175">
        <f t="shared" si="2540"/>
        <v>0</v>
      </c>
      <c r="BR2113" s="175">
        <f t="shared" si="2540"/>
        <v>0</v>
      </c>
      <c r="BS2113" s="175">
        <f t="shared" si="2540"/>
        <v>0</v>
      </c>
      <c r="BT2113" s="175">
        <f t="shared" si="2540"/>
        <v>0</v>
      </c>
      <c r="BU2113" s="175">
        <f t="shared" si="2540"/>
        <v>0</v>
      </c>
      <c r="BV2113" s="175">
        <f t="shared" si="2540"/>
        <v>0</v>
      </c>
      <c r="BW2113" s="175">
        <f t="shared" si="2540"/>
        <v>0</v>
      </c>
      <c r="BX2113" s="175">
        <f t="shared" si="2540"/>
        <v>0</v>
      </c>
      <c r="BY2113" s="175">
        <f t="shared" si="2540"/>
        <v>0</v>
      </c>
      <c r="BZ2113" s="175">
        <f t="shared" si="2540"/>
        <v>0</v>
      </c>
      <c r="CA2113" s="175">
        <f t="shared" si="2540"/>
        <v>0</v>
      </c>
      <c r="CB2113" s="175">
        <f t="shared" si="2540"/>
        <v>0</v>
      </c>
      <c r="CC2113" s="175">
        <f t="shared" si="2540"/>
        <v>0</v>
      </c>
      <c r="CD2113" s="175">
        <f t="shared" si="2540"/>
        <v>0</v>
      </c>
      <c r="CE2113" s="175">
        <f t="shared" ref="CE2113:CK2113" si="2541">CE2078</f>
        <v>0</v>
      </c>
      <c r="CF2113" s="175">
        <f t="shared" si="2541"/>
        <v>0</v>
      </c>
      <c r="CG2113" s="175">
        <f t="shared" si="2541"/>
        <v>0</v>
      </c>
      <c r="CH2113" s="175">
        <f t="shared" si="2541"/>
        <v>0</v>
      </c>
      <c r="CI2113" s="175">
        <f t="shared" si="2541"/>
        <v>0</v>
      </c>
      <c r="CJ2113" s="175">
        <f t="shared" si="2541"/>
        <v>0</v>
      </c>
      <c r="CK2113" s="175">
        <f t="shared" si="2541"/>
        <v>0</v>
      </c>
      <c r="CL2113" s="175">
        <f t="shared" ref="CL2113" si="2542">CL2078</f>
        <v>0</v>
      </c>
    </row>
    <row r="2114" spans="2:90" x14ac:dyDescent="0.4">
      <c r="B2114" s="235" t="str">
        <f>IFERROR(SUBSTITUTE(TRIM(MID(B2082, SEARCH("-", B2082) + 1, LEN(B2082))),":",""),"no unit")</f>
        <v>no defaults</v>
      </c>
      <c r="D2114" t="s">
        <v>762</v>
      </c>
      <c r="E2114" s="8" t="str">
        <f t="shared" ref="E2114" si="2543">ROW()&amp;" "&amp;D2114</f>
        <v>2114 LAMORT-S</v>
      </c>
      <c r="G2114" t="s">
        <v>332</v>
      </c>
      <c r="H2114" s="12"/>
      <c r="I2114" s="60"/>
      <c r="J2114" s="60"/>
      <c r="K2114" s="15"/>
      <c r="L2114" s="15"/>
      <c r="M2114" s="15"/>
      <c r="N2114" s="15"/>
      <c r="O2114" s="15"/>
      <c r="P2114" s="15"/>
      <c r="R2114" s="15"/>
      <c r="S2114" s="175"/>
      <c r="T2114" s="175"/>
      <c r="U2114" s="175"/>
      <c r="V2114" s="175"/>
      <c r="W2114" s="175"/>
      <c r="X2114" s="175"/>
      <c r="Y2114" s="175"/>
      <c r="Z2114" s="175"/>
      <c r="AA2114" s="175"/>
      <c r="AB2114" s="175"/>
      <c r="AC2114" s="175"/>
      <c r="AD2114" s="175"/>
      <c r="AE2114" s="175"/>
      <c r="AF2114" s="175"/>
      <c r="AG2114" s="175"/>
      <c r="AH2114" s="175"/>
      <c r="AI2114" s="175"/>
      <c r="AJ2114" s="175"/>
      <c r="AK2114" s="175"/>
      <c r="AL2114" s="175"/>
      <c r="AM2114" s="175"/>
      <c r="AN2114" s="175"/>
      <c r="AO2114" s="175"/>
      <c r="AP2114" s="175"/>
      <c r="AQ2114" s="175"/>
      <c r="AR2114" s="175"/>
      <c r="AS2114" s="175"/>
      <c r="AT2114" s="175"/>
      <c r="AU2114" s="175"/>
      <c r="AV2114" s="175"/>
      <c r="AW2114" s="175"/>
      <c r="AX2114" s="175"/>
      <c r="AY2114" s="175"/>
      <c r="AZ2114" s="175"/>
      <c r="BA2114" s="175"/>
      <c r="BB2114" s="175"/>
      <c r="BC2114" s="175"/>
      <c r="BD2114" s="175"/>
      <c r="BE2114" s="175"/>
      <c r="BF2114" s="175"/>
      <c r="BG2114" s="175"/>
      <c r="BH2114" s="175"/>
      <c r="BI2114" s="175"/>
      <c r="BJ2114" s="175"/>
      <c r="BK2114" s="175"/>
      <c r="BL2114" s="175"/>
      <c r="BM2114" s="175"/>
      <c r="BN2114" s="175"/>
      <c r="BO2114" s="175"/>
      <c r="BP2114" s="175"/>
      <c r="BQ2114" s="175"/>
      <c r="BR2114" s="175"/>
      <c r="BS2114" s="175"/>
      <c r="BT2114" s="175"/>
      <c r="BU2114" s="175"/>
      <c r="BV2114" s="175"/>
      <c r="BW2114" s="175"/>
      <c r="BX2114" s="175"/>
      <c r="BY2114" s="175"/>
      <c r="BZ2114" s="175"/>
      <c r="CA2114" s="175"/>
      <c r="CB2114" s="175"/>
      <c r="CC2114" s="175"/>
      <c r="CD2114" s="175"/>
      <c r="CE2114" s="175"/>
      <c r="CF2114" s="175"/>
      <c r="CG2114" s="175"/>
      <c r="CH2114" s="175"/>
      <c r="CI2114" s="175"/>
      <c r="CJ2114" s="175"/>
      <c r="CK2114" s="175"/>
      <c r="CL2114" s="175"/>
    </row>
    <row r="2115" spans="2:90" x14ac:dyDescent="0.4">
      <c r="B2115" s="132" t="str">
        <f>B2080</f>
        <v>Secondary revenue driver</v>
      </c>
      <c r="D2115" t="s">
        <v>762</v>
      </c>
      <c r="E2115" s="8" t="str">
        <f t="shared" si="2537"/>
        <v>2115 LAMORT-S</v>
      </c>
      <c r="G2115" t="s">
        <v>332</v>
      </c>
      <c r="H2115" s="90"/>
      <c r="I2115" s="209"/>
      <c r="J2115" s="209"/>
      <c r="K2115" s="210"/>
      <c r="L2115" s="210"/>
      <c r="M2115" s="210"/>
      <c r="N2115" s="210"/>
      <c r="O2115" s="210"/>
      <c r="P2115" s="210"/>
      <c r="R2115" s="210"/>
      <c r="S2115" s="4" t="str">
        <f t="shared" ref="S2115" si="2544">ADDRESS(ROW(S2096),COLUMN(S2096),2)</f>
        <v>S$2096</v>
      </c>
      <c r="T2115" s="4" t="str">
        <f t="shared" ref="T2115:CE2115" si="2545">ADDRESS(ROW(T2096),COLUMN(T2096),2)</f>
        <v>T$2096</v>
      </c>
      <c r="U2115" s="4" t="str">
        <f t="shared" si="2545"/>
        <v>U$2096</v>
      </c>
      <c r="V2115" s="4" t="str">
        <f t="shared" si="2545"/>
        <v>V$2096</v>
      </c>
      <c r="W2115" s="4" t="str">
        <f t="shared" si="2545"/>
        <v>W$2096</v>
      </c>
      <c r="X2115" s="4" t="str">
        <f t="shared" si="2545"/>
        <v>X$2096</v>
      </c>
      <c r="Y2115" s="4" t="str">
        <f t="shared" si="2545"/>
        <v>Y$2096</v>
      </c>
      <c r="Z2115" s="4" t="str">
        <f t="shared" si="2545"/>
        <v>Z$2096</v>
      </c>
      <c r="AA2115" s="4" t="str">
        <f t="shared" si="2545"/>
        <v>AA$2096</v>
      </c>
      <c r="AB2115" s="4" t="str">
        <f t="shared" si="2545"/>
        <v>AB$2096</v>
      </c>
      <c r="AC2115" s="4" t="str">
        <f t="shared" si="2545"/>
        <v>AC$2096</v>
      </c>
      <c r="AD2115" s="4" t="str">
        <f t="shared" si="2545"/>
        <v>AD$2096</v>
      </c>
      <c r="AE2115" s="4" t="str">
        <f t="shared" si="2545"/>
        <v>AE$2096</v>
      </c>
      <c r="AF2115" s="4" t="str">
        <f t="shared" si="2545"/>
        <v>AF$2096</v>
      </c>
      <c r="AG2115" s="4" t="str">
        <f t="shared" si="2545"/>
        <v>AG$2096</v>
      </c>
      <c r="AH2115" s="4" t="str">
        <f t="shared" si="2545"/>
        <v>AH$2096</v>
      </c>
      <c r="AI2115" s="4" t="str">
        <f t="shared" si="2545"/>
        <v>AI$2096</v>
      </c>
      <c r="AJ2115" s="4" t="str">
        <f t="shared" si="2545"/>
        <v>AJ$2096</v>
      </c>
      <c r="AK2115" s="4" t="str">
        <f t="shared" si="2545"/>
        <v>AK$2096</v>
      </c>
      <c r="AL2115" s="4" t="str">
        <f t="shared" si="2545"/>
        <v>AL$2096</v>
      </c>
      <c r="AM2115" s="4" t="str">
        <f t="shared" si="2545"/>
        <v>AM$2096</v>
      </c>
      <c r="AN2115" s="4" t="str">
        <f t="shared" si="2545"/>
        <v>AN$2096</v>
      </c>
      <c r="AO2115" s="4" t="str">
        <f t="shared" si="2545"/>
        <v>AO$2096</v>
      </c>
      <c r="AP2115" s="4" t="str">
        <f t="shared" si="2545"/>
        <v>AP$2096</v>
      </c>
      <c r="AQ2115" s="4" t="str">
        <f t="shared" si="2545"/>
        <v>AQ$2096</v>
      </c>
      <c r="AR2115" s="4" t="str">
        <f t="shared" si="2545"/>
        <v>AR$2096</v>
      </c>
      <c r="AS2115" s="4" t="str">
        <f t="shared" si="2545"/>
        <v>AS$2096</v>
      </c>
      <c r="AT2115" s="4" t="str">
        <f t="shared" si="2545"/>
        <v>AT$2096</v>
      </c>
      <c r="AU2115" s="4" t="str">
        <f t="shared" si="2545"/>
        <v>AU$2096</v>
      </c>
      <c r="AV2115" s="4" t="str">
        <f t="shared" si="2545"/>
        <v>AV$2096</v>
      </c>
      <c r="AW2115" s="4" t="str">
        <f t="shared" si="2545"/>
        <v>AW$2096</v>
      </c>
      <c r="AX2115" s="4" t="str">
        <f t="shared" si="2545"/>
        <v>AX$2096</v>
      </c>
      <c r="AY2115" s="4" t="str">
        <f t="shared" si="2545"/>
        <v>AY$2096</v>
      </c>
      <c r="AZ2115" s="4" t="str">
        <f t="shared" si="2545"/>
        <v>AZ$2096</v>
      </c>
      <c r="BA2115" s="4" t="str">
        <f t="shared" si="2545"/>
        <v>BA$2096</v>
      </c>
      <c r="BB2115" s="4" t="str">
        <f t="shared" si="2545"/>
        <v>BB$2096</v>
      </c>
      <c r="BC2115" s="4" t="str">
        <f t="shared" si="2545"/>
        <v>BC$2096</v>
      </c>
      <c r="BD2115" s="4" t="str">
        <f t="shared" si="2545"/>
        <v>BD$2096</v>
      </c>
      <c r="BE2115" s="4" t="str">
        <f t="shared" si="2545"/>
        <v>BE$2096</v>
      </c>
      <c r="BF2115" s="4" t="str">
        <f t="shared" si="2545"/>
        <v>BF$2096</v>
      </c>
      <c r="BG2115" s="4" t="str">
        <f t="shared" si="2545"/>
        <v>BG$2096</v>
      </c>
      <c r="BH2115" s="4" t="str">
        <f t="shared" si="2545"/>
        <v>BH$2096</v>
      </c>
      <c r="BI2115" s="4" t="str">
        <f t="shared" si="2545"/>
        <v>BI$2096</v>
      </c>
      <c r="BJ2115" s="4" t="str">
        <f t="shared" si="2545"/>
        <v>BJ$2096</v>
      </c>
      <c r="BK2115" s="4" t="str">
        <f t="shared" si="2545"/>
        <v>BK$2096</v>
      </c>
      <c r="BL2115" s="4" t="str">
        <f t="shared" si="2545"/>
        <v>BL$2096</v>
      </c>
      <c r="BM2115" s="4" t="str">
        <f t="shared" si="2545"/>
        <v>BM$2096</v>
      </c>
      <c r="BN2115" s="4" t="str">
        <f t="shared" si="2545"/>
        <v>BN$2096</v>
      </c>
      <c r="BO2115" s="4" t="str">
        <f t="shared" si="2545"/>
        <v>BO$2096</v>
      </c>
      <c r="BP2115" s="4" t="str">
        <f t="shared" si="2545"/>
        <v>BP$2096</v>
      </c>
      <c r="BQ2115" s="4" t="str">
        <f t="shared" si="2545"/>
        <v>BQ$2096</v>
      </c>
      <c r="BR2115" s="4" t="str">
        <f t="shared" si="2545"/>
        <v>BR$2096</v>
      </c>
      <c r="BS2115" s="4" t="str">
        <f t="shared" si="2545"/>
        <v>BS$2096</v>
      </c>
      <c r="BT2115" s="4" t="str">
        <f t="shared" si="2545"/>
        <v>BT$2096</v>
      </c>
      <c r="BU2115" s="4" t="str">
        <f t="shared" si="2545"/>
        <v>BU$2096</v>
      </c>
      <c r="BV2115" s="4" t="str">
        <f t="shared" si="2545"/>
        <v>BV$2096</v>
      </c>
      <c r="BW2115" s="4" t="str">
        <f t="shared" si="2545"/>
        <v>BW$2096</v>
      </c>
      <c r="BX2115" s="4" t="str">
        <f t="shared" si="2545"/>
        <v>BX$2096</v>
      </c>
      <c r="BY2115" s="4" t="str">
        <f t="shared" si="2545"/>
        <v>BY$2096</v>
      </c>
      <c r="BZ2115" s="4" t="str">
        <f t="shared" si="2545"/>
        <v>BZ$2096</v>
      </c>
      <c r="CA2115" s="4" t="str">
        <f t="shared" si="2545"/>
        <v>CA$2096</v>
      </c>
      <c r="CB2115" s="4" t="str">
        <f t="shared" si="2545"/>
        <v>CB$2096</v>
      </c>
      <c r="CC2115" s="4" t="str">
        <f t="shared" si="2545"/>
        <v>CC$2096</v>
      </c>
      <c r="CD2115" s="4" t="str">
        <f t="shared" si="2545"/>
        <v>CD$2096</v>
      </c>
      <c r="CE2115" s="4" t="str">
        <f t="shared" si="2545"/>
        <v>CE$2096</v>
      </c>
      <c r="CF2115" s="4" t="str">
        <f t="shared" ref="CF2115:CK2115" si="2546">ADDRESS(ROW(CF2096),COLUMN(CF2096),2)</f>
        <v>CF$2096</v>
      </c>
      <c r="CG2115" s="4" t="str">
        <f t="shared" si="2546"/>
        <v>CG$2096</v>
      </c>
      <c r="CH2115" s="4" t="str">
        <f t="shared" si="2546"/>
        <v>CH$2096</v>
      </c>
      <c r="CI2115" s="4" t="str">
        <f t="shared" si="2546"/>
        <v>CI$2096</v>
      </c>
      <c r="CJ2115" s="4" t="str">
        <f t="shared" si="2546"/>
        <v>CJ$2096</v>
      </c>
      <c r="CK2115" s="4" t="str">
        <f t="shared" si="2546"/>
        <v>CK$2096</v>
      </c>
      <c r="CL2115" s="4" t="str">
        <f t="shared" ref="CL2115" si="2547">ADDRESS(ROW(CL2096),COLUMN(CL2096),2)</f>
        <v>CL$2096</v>
      </c>
    </row>
    <row r="2116" spans="2:90" x14ac:dyDescent="0.4">
      <c r="B2116" s="132" t="str">
        <f>B2081</f>
        <v>Secondary volume driver</v>
      </c>
      <c r="D2116" t="s">
        <v>762</v>
      </c>
      <c r="E2116" s="8" t="str">
        <f t="shared" si="2537"/>
        <v>2116 LAMORT-S</v>
      </c>
      <c r="G2116" t="s">
        <v>332</v>
      </c>
      <c r="H2116" s="12"/>
      <c r="I2116" s="60"/>
      <c r="J2116" s="60"/>
      <c r="K2116" s="15"/>
      <c r="L2116" s="15"/>
      <c r="M2116" s="15"/>
      <c r="N2116" s="15"/>
      <c r="O2116" s="15"/>
      <c r="P2116" s="15"/>
      <c r="R2116" s="15"/>
      <c r="S2116" s="175" t="str">
        <f t="shared" ref="S2116" si="2548">S2081</f>
        <v>S$15</v>
      </c>
      <c r="T2116" s="175" t="str">
        <f t="shared" ref="T2116:AX2116" si="2549">T2081</f>
        <v>T$15</v>
      </c>
      <c r="U2116" s="175" t="str">
        <f t="shared" si="2549"/>
        <v>U$15</v>
      </c>
      <c r="V2116" s="175" t="str">
        <f t="shared" si="2549"/>
        <v>V$15</v>
      </c>
      <c r="W2116" s="175" t="str">
        <f t="shared" si="2549"/>
        <v>W$15</v>
      </c>
      <c r="X2116" s="175" t="str">
        <f t="shared" si="2549"/>
        <v>X$15</v>
      </c>
      <c r="Y2116" s="175" t="str">
        <f t="shared" si="2549"/>
        <v>Y$15</v>
      </c>
      <c r="Z2116" s="175" t="str">
        <f t="shared" si="2549"/>
        <v>Z$15</v>
      </c>
      <c r="AA2116" s="175" t="str">
        <f t="shared" si="2549"/>
        <v>AA$15</v>
      </c>
      <c r="AB2116" s="175" t="str">
        <f t="shared" si="2549"/>
        <v>AB$15</v>
      </c>
      <c r="AC2116" s="175" t="str">
        <f t="shared" si="2549"/>
        <v>AC$15</v>
      </c>
      <c r="AD2116" s="175" t="str">
        <f t="shared" si="2549"/>
        <v>AD$15</v>
      </c>
      <c r="AE2116" s="175" t="str">
        <f t="shared" si="2549"/>
        <v>AE$15</v>
      </c>
      <c r="AF2116" s="175" t="str">
        <f t="shared" si="2549"/>
        <v>AF$15</v>
      </c>
      <c r="AG2116" s="175" t="str">
        <f t="shared" si="2549"/>
        <v>AG$15</v>
      </c>
      <c r="AH2116" s="175" t="str">
        <f t="shared" si="2549"/>
        <v>AH$15</v>
      </c>
      <c r="AI2116" s="175" t="str">
        <f t="shared" si="2549"/>
        <v>AI$15</v>
      </c>
      <c r="AJ2116" s="175" t="str">
        <f t="shared" si="2549"/>
        <v>AJ$15</v>
      </c>
      <c r="AK2116" s="175" t="str">
        <f t="shared" si="2549"/>
        <v>AK$15</v>
      </c>
      <c r="AL2116" s="175" t="str">
        <f t="shared" si="2549"/>
        <v>AL$15</v>
      </c>
      <c r="AM2116" s="175" t="str">
        <f t="shared" si="2549"/>
        <v>AM$15</v>
      </c>
      <c r="AN2116" s="175" t="str">
        <f t="shared" si="2549"/>
        <v>AN$15</v>
      </c>
      <c r="AO2116" s="175" t="str">
        <f t="shared" si="2549"/>
        <v>AO$15</v>
      </c>
      <c r="AP2116" s="175" t="str">
        <f t="shared" si="2549"/>
        <v>AP$15</v>
      </c>
      <c r="AQ2116" s="175" t="str">
        <f t="shared" si="2549"/>
        <v>AQ$15</v>
      </c>
      <c r="AR2116" s="175" t="str">
        <f t="shared" si="2549"/>
        <v>AR$15</v>
      </c>
      <c r="AS2116" s="175" t="str">
        <f t="shared" si="2549"/>
        <v>AS$15</v>
      </c>
      <c r="AT2116" s="175" t="str">
        <f t="shared" si="2549"/>
        <v>AT$15</v>
      </c>
      <c r="AU2116" s="175" t="str">
        <f t="shared" si="2549"/>
        <v>AU$15</v>
      </c>
      <c r="AV2116" s="175" t="str">
        <f t="shared" si="2549"/>
        <v>AV$15</v>
      </c>
      <c r="AW2116" s="175" t="str">
        <f t="shared" si="2549"/>
        <v>AW$15</v>
      </c>
      <c r="AX2116" s="175" t="str">
        <f t="shared" si="2549"/>
        <v>AX$15</v>
      </c>
      <c r="AY2116" s="175" t="str">
        <f t="shared" ref="AY2116:CD2116" si="2550">AY2081</f>
        <v>AY$15</v>
      </c>
      <c r="AZ2116" s="175" t="str">
        <f t="shared" si="2550"/>
        <v>AZ$15</v>
      </c>
      <c r="BA2116" s="175" t="str">
        <f t="shared" si="2550"/>
        <v>BA$15</v>
      </c>
      <c r="BB2116" s="175" t="str">
        <f t="shared" si="2550"/>
        <v>BB$15</v>
      </c>
      <c r="BC2116" s="175" t="str">
        <f t="shared" si="2550"/>
        <v>BC$15</v>
      </c>
      <c r="BD2116" s="175" t="str">
        <f t="shared" si="2550"/>
        <v>BD$15</v>
      </c>
      <c r="BE2116" s="175" t="str">
        <f t="shared" si="2550"/>
        <v>BE$15</v>
      </c>
      <c r="BF2116" s="175" t="str">
        <f t="shared" si="2550"/>
        <v>BF$15</v>
      </c>
      <c r="BG2116" s="175" t="str">
        <f t="shared" si="2550"/>
        <v>BG$15</v>
      </c>
      <c r="BH2116" s="175" t="str">
        <f t="shared" si="2550"/>
        <v>BH$15</v>
      </c>
      <c r="BI2116" s="175" t="str">
        <f t="shared" si="2550"/>
        <v>BI$15</v>
      </c>
      <c r="BJ2116" s="175" t="str">
        <f t="shared" si="2550"/>
        <v>BJ$15</v>
      </c>
      <c r="BK2116" s="175" t="str">
        <f t="shared" si="2550"/>
        <v>BK$15</v>
      </c>
      <c r="BL2116" s="175" t="str">
        <f t="shared" si="2550"/>
        <v>BL$15</v>
      </c>
      <c r="BM2116" s="175" t="str">
        <f t="shared" si="2550"/>
        <v>BM$15</v>
      </c>
      <c r="BN2116" s="175" t="str">
        <f t="shared" si="2550"/>
        <v>BN$15</v>
      </c>
      <c r="BO2116" s="175" t="str">
        <f t="shared" si="2550"/>
        <v>BO$15</v>
      </c>
      <c r="BP2116" s="175" t="str">
        <f t="shared" si="2550"/>
        <v>BP$15</v>
      </c>
      <c r="BQ2116" s="175" t="str">
        <f t="shared" si="2550"/>
        <v>BQ$15</v>
      </c>
      <c r="BR2116" s="175" t="str">
        <f t="shared" si="2550"/>
        <v>BR$15</v>
      </c>
      <c r="BS2116" s="175" t="str">
        <f t="shared" si="2550"/>
        <v>BS$15</v>
      </c>
      <c r="BT2116" s="175" t="str">
        <f t="shared" si="2550"/>
        <v>BT$15</v>
      </c>
      <c r="BU2116" s="175" t="str">
        <f t="shared" si="2550"/>
        <v>BU$15</v>
      </c>
      <c r="BV2116" s="175" t="str">
        <f t="shared" si="2550"/>
        <v>BV$15</v>
      </c>
      <c r="BW2116" s="175" t="str">
        <f t="shared" si="2550"/>
        <v>BW$15</v>
      </c>
      <c r="BX2116" s="175" t="str">
        <f t="shared" si="2550"/>
        <v>BX$15</v>
      </c>
      <c r="BY2116" s="175" t="str">
        <f t="shared" si="2550"/>
        <v>BY$15</v>
      </c>
      <c r="BZ2116" s="175" t="str">
        <f t="shared" si="2550"/>
        <v>BZ$15</v>
      </c>
      <c r="CA2116" s="175" t="str">
        <f t="shared" si="2550"/>
        <v>CA$15</v>
      </c>
      <c r="CB2116" s="175" t="str">
        <f t="shared" si="2550"/>
        <v>CB$15</v>
      </c>
      <c r="CC2116" s="175" t="str">
        <f t="shared" si="2550"/>
        <v>CC$15</v>
      </c>
      <c r="CD2116" s="175" t="str">
        <f t="shared" si="2550"/>
        <v>CD$15</v>
      </c>
      <c r="CE2116" s="175" t="str">
        <f t="shared" ref="CE2116:CK2116" si="2551">CE2081</f>
        <v>CE$15</v>
      </c>
      <c r="CF2116" s="175" t="str">
        <f t="shared" si="2551"/>
        <v>CF$15</v>
      </c>
      <c r="CG2116" s="175" t="str">
        <f t="shared" si="2551"/>
        <v>CG$15</v>
      </c>
      <c r="CH2116" s="175" t="str">
        <f t="shared" si="2551"/>
        <v>CH$15</v>
      </c>
      <c r="CI2116" s="175" t="str">
        <f t="shared" si="2551"/>
        <v>CI$15</v>
      </c>
      <c r="CJ2116" s="175" t="str">
        <f t="shared" si="2551"/>
        <v>CJ$15</v>
      </c>
      <c r="CK2116" s="175" t="str">
        <f t="shared" si="2551"/>
        <v>CK$15</v>
      </c>
      <c r="CL2116" s="175" t="str">
        <f t="shared" ref="CL2116" si="2552">CL2081</f>
        <v>CL$15</v>
      </c>
    </row>
    <row r="2117" spans="2:90" x14ac:dyDescent="0.4">
      <c r="E2117" s="8"/>
      <c r="H2117" s="12"/>
      <c r="I2117" s="60"/>
      <c r="J2117" s="60"/>
      <c r="K2117" s="15"/>
      <c r="L2117" s="15"/>
      <c r="M2117" s="15"/>
      <c r="N2117" s="15"/>
      <c r="O2117" s="15"/>
      <c r="P2117" s="15"/>
      <c r="R2117" s="15"/>
      <c r="S2117" s="76"/>
      <c r="T2117" s="76"/>
      <c r="U2117" s="76"/>
      <c r="V2117" s="76"/>
      <c r="W2117" s="76"/>
      <c r="X2117" s="76"/>
      <c r="Y2117" s="76"/>
      <c r="Z2117" s="76"/>
      <c r="AA2117" s="76"/>
      <c r="AB2117" s="76"/>
      <c r="AC2117" s="76"/>
      <c r="AD2117" s="76"/>
      <c r="AE2117" s="76"/>
      <c r="AF2117" s="76"/>
      <c r="AG2117" s="76"/>
      <c r="AH2117" s="76"/>
      <c r="AI2117" s="76"/>
      <c r="AJ2117" s="76"/>
      <c r="AK2117" s="76"/>
      <c r="AL2117" s="76"/>
      <c r="AM2117" s="76"/>
      <c r="AN2117" s="76"/>
      <c r="AO2117" s="76"/>
      <c r="AP2117" s="76"/>
      <c r="AQ2117" s="76"/>
      <c r="AR2117" s="76"/>
      <c r="AS2117" s="76"/>
      <c r="AT2117" s="76"/>
      <c r="AU2117" s="76"/>
      <c r="AV2117" s="76"/>
      <c r="AW2117" s="76"/>
      <c r="AX2117" s="76"/>
      <c r="AY2117" s="76"/>
      <c r="AZ2117" s="76"/>
      <c r="BA2117" s="76"/>
      <c r="BB2117" s="76"/>
      <c r="BC2117" s="76"/>
      <c r="BD2117" s="76"/>
      <c r="BE2117" s="76"/>
      <c r="BF2117" s="76"/>
      <c r="BG2117" s="76"/>
      <c r="BH2117" s="76"/>
      <c r="BI2117" s="76"/>
      <c r="BJ2117" s="76"/>
      <c r="BK2117" s="76"/>
      <c r="BL2117" s="76"/>
      <c r="BM2117" s="76"/>
      <c r="BN2117" s="76"/>
      <c r="BO2117" s="76"/>
      <c r="BP2117" s="76"/>
      <c r="BQ2117" s="76"/>
      <c r="BR2117" s="76"/>
      <c r="BS2117" s="76"/>
      <c r="BT2117" s="76"/>
      <c r="BU2117" s="76"/>
      <c r="BV2117" s="76"/>
      <c r="BW2117" s="76"/>
      <c r="BX2117" s="76"/>
      <c r="BY2117" s="76"/>
      <c r="BZ2117" s="76"/>
      <c r="CA2117" s="76"/>
      <c r="CB2117" s="76"/>
      <c r="CC2117" s="76"/>
      <c r="CD2117" s="76"/>
      <c r="CE2117" s="76"/>
      <c r="CF2117" s="76"/>
      <c r="CG2117" s="76"/>
      <c r="CH2117" s="76"/>
      <c r="CI2117" s="76"/>
      <c r="CJ2117" s="76"/>
      <c r="CK2117" s="76"/>
      <c r="CL2117" s="76"/>
    </row>
    <row r="2118" spans="2:90" x14ac:dyDescent="0.4">
      <c r="B2118" s="171" t="s">
        <v>490</v>
      </c>
      <c r="E2118" s="8"/>
      <c r="H2118" s="170"/>
      <c r="I2118" s="172"/>
      <c r="J2118" s="172"/>
      <c r="K2118" s="193"/>
      <c r="L2118" s="193"/>
      <c r="M2118" s="193"/>
      <c r="N2118" s="193"/>
      <c r="O2118" s="193"/>
      <c r="P2118" s="193"/>
      <c r="R2118" s="194"/>
      <c r="S2118" s="170"/>
      <c r="T2118" s="170"/>
      <c r="U2118" s="170"/>
      <c r="V2118" s="170"/>
      <c r="W2118" s="170"/>
      <c r="X2118" s="170"/>
      <c r="Y2118" s="170"/>
      <c r="Z2118" s="170"/>
      <c r="AA2118" s="170"/>
      <c r="AB2118" s="170"/>
      <c r="AC2118" s="170"/>
      <c r="AD2118" s="170"/>
      <c r="AE2118" s="170"/>
      <c r="AF2118" s="170"/>
      <c r="AG2118" s="170"/>
      <c r="AH2118" s="170"/>
      <c r="AI2118" s="170"/>
      <c r="AJ2118" s="170"/>
      <c r="AK2118" s="170"/>
      <c r="AL2118" s="170"/>
      <c r="AM2118" s="170"/>
      <c r="AN2118" s="170"/>
      <c r="AO2118" s="170"/>
      <c r="AP2118" s="170"/>
      <c r="AQ2118" s="170"/>
      <c r="AR2118" s="170"/>
      <c r="AS2118" s="170"/>
      <c r="AT2118" s="170"/>
      <c r="AU2118" s="170"/>
      <c r="AV2118" s="170"/>
      <c r="AW2118" s="170"/>
      <c r="AX2118" s="170"/>
      <c r="AY2118" s="170"/>
      <c r="AZ2118" s="170"/>
      <c r="BA2118" s="170"/>
      <c r="BB2118" s="170"/>
      <c r="BC2118" s="170"/>
      <c r="BD2118" s="170"/>
      <c r="BE2118" s="170"/>
      <c r="BF2118" s="170"/>
      <c r="BG2118" s="170"/>
      <c r="BH2118" s="170"/>
      <c r="BI2118" s="170"/>
      <c r="BJ2118" s="170"/>
      <c r="BK2118" s="170"/>
      <c r="BL2118" s="170"/>
      <c r="BM2118" s="170"/>
      <c r="BN2118" s="170"/>
      <c r="BO2118" s="170"/>
      <c r="BP2118" s="170"/>
      <c r="BQ2118" s="170"/>
      <c r="BR2118" s="170"/>
      <c r="BS2118" s="170"/>
      <c r="BT2118" s="170"/>
      <c r="BU2118" s="170"/>
      <c r="BV2118" s="170"/>
      <c r="BW2118" s="170"/>
      <c r="BX2118" s="170"/>
      <c r="BY2118" s="170"/>
      <c r="BZ2118" s="170"/>
      <c r="CA2118" s="170"/>
      <c r="CB2118" s="170"/>
      <c r="CC2118" s="170"/>
      <c r="CD2118" s="170"/>
      <c r="CE2118" s="170"/>
      <c r="CF2118" s="170"/>
      <c r="CG2118" s="170"/>
      <c r="CH2118" s="170"/>
      <c r="CI2118" s="170"/>
      <c r="CJ2118" s="170"/>
      <c r="CK2118" s="170"/>
      <c r="CL2118" s="170"/>
    </row>
    <row r="2119" spans="2:90" x14ac:dyDescent="0.4">
      <c r="B2119" s="171" t="s">
        <v>492</v>
      </c>
      <c r="E2119" s="8"/>
      <c r="H2119" s="170"/>
      <c r="I2119" s="172"/>
      <c r="J2119" s="172"/>
      <c r="K2119" s="193"/>
      <c r="L2119" s="193"/>
      <c r="M2119" s="193"/>
      <c r="N2119" s="193"/>
      <c r="O2119" s="193"/>
      <c r="P2119" s="193"/>
      <c r="R2119" s="194"/>
      <c r="S2119" s="170"/>
      <c r="T2119" s="170"/>
      <c r="U2119" s="170"/>
      <c r="V2119" s="170"/>
      <c r="W2119" s="170"/>
      <c r="X2119" s="170"/>
      <c r="Y2119" s="170"/>
      <c r="Z2119" s="170"/>
      <c r="AA2119" s="170"/>
      <c r="AB2119" s="170"/>
      <c r="AC2119" s="170"/>
      <c r="AD2119" s="170"/>
      <c r="AE2119" s="170"/>
      <c r="AF2119" s="170"/>
      <c r="AG2119" s="170"/>
      <c r="AH2119" s="170"/>
      <c r="AI2119" s="170"/>
      <c r="AJ2119" s="170"/>
      <c r="AK2119" s="170"/>
      <c r="AL2119" s="170"/>
      <c r="AM2119" s="170"/>
      <c r="AN2119" s="170"/>
      <c r="AO2119" s="170"/>
      <c r="AP2119" s="170"/>
      <c r="AQ2119" s="170"/>
      <c r="AR2119" s="170"/>
      <c r="AS2119" s="170"/>
      <c r="AT2119" s="170"/>
      <c r="AU2119" s="170"/>
      <c r="AV2119" s="170"/>
      <c r="AW2119" s="170"/>
      <c r="AX2119" s="170"/>
      <c r="AY2119" s="170"/>
      <c r="AZ2119" s="170"/>
      <c r="BA2119" s="170"/>
      <c r="BB2119" s="170"/>
      <c r="BC2119" s="170"/>
      <c r="BD2119" s="170"/>
      <c r="BE2119" s="170"/>
      <c r="BF2119" s="170"/>
      <c r="BG2119" s="170"/>
      <c r="BH2119" s="170"/>
      <c r="BI2119" s="170"/>
      <c r="BJ2119" s="170"/>
      <c r="BK2119" s="170"/>
      <c r="BL2119" s="170"/>
      <c r="BM2119" s="170"/>
      <c r="BN2119" s="170"/>
      <c r="BO2119" s="170"/>
      <c r="BP2119" s="170"/>
      <c r="BQ2119" s="170"/>
      <c r="BR2119" s="170"/>
      <c r="BS2119" s="170"/>
      <c r="BT2119" s="170"/>
      <c r="BU2119" s="170"/>
      <c r="BV2119" s="170"/>
      <c r="BW2119" s="170"/>
      <c r="BX2119" s="170"/>
      <c r="BY2119" s="170"/>
      <c r="BZ2119" s="170"/>
      <c r="CA2119" s="170"/>
      <c r="CB2119" s="170"/>
      <c r="CC2119" s="170"/>
      <c r="CD2119" s="170"/>
      <c r="CE2119" s="170"/>
      <c r="CF2119" s="170"/>
      <c r="CG2119" s="170"/>
      <c r="CH2119" s="170"/>
      <c r="CI2119" s="170"/>
      <c r="CJ2119" s="170"/>
      <c r="CK2119" s="170"/>
      <c r="CL2119" s="170"/>
    </row>
    <row r="2120" spans="2:90" x14ac:dyDescent="0.4">
      <c r="B2120" s="171" t="s">
        <v>461</v>
      </c>
      <c r="E2120" s="8"/>
      <c r="H2120" s="170"/>
      <c r="I2120" s="172"/>
      <c r="J2120" s="172"/>
      <c r="K2120" s="193"/>
      <c r="L2120" s="193"/>
      <c r="M2120" s="193"/>
      <c r="N2120" s="193"/>
      <c r="O2120" s="193"/>
      <c r="P2120" s="193"/>
      <c r="R2120" s="194"/>
      <c r="S2120" s="195" t="str">
        <f t="shared" ref="S2120:AX2120" si="2553">S$16</f>
        <v>S$12</v>
      </c>
      <c r="T2120" s="195" t="str">
        <f t="shared" si="2553"/>
        <v>T$12</v>
      </c>
      <c r="U2120" s="195" t="str">
        <f t="shared" si="2553"/>
        <v>U$12</v>
      </c>
      <c r="V2120" s="195" t="str">
        <f t="shared" si="2553"/>
        <v>V$12</v>
      </c>
      <c r="W2120" s="195" t="str">
        <f t="shared" si="2553"/>
        <v>W$12</v>
      </c>
      <c r="X2120" s="195" t="str">
        <f t="shared" si="2553"/>
        <v>X$12</v>
      </c>
      <c r="Y2120" s="195" t="str">
        <f t="shared" si="2553"/>
        <v>Y$12</v>
      </c>
      <c r="Z2120" s="195" t="str">
        <f t="shared" si="2553"/>
        <v>Z$12</v>
      </c>
      <c r="AA2120" s="195" t="str">
        <f t="shared" si="2553"/>
        <v>AA$12</v>
      </c>
      <c r="AB2120" s="195" t="str">
        <f t="shared" si="2553"/>
        <v>AB$12</v>
      </c>
      <c r="AC2120" s="195" t="str">
        <f t="shared" si="2553"/>
        <v>AC$12</v>
      </c>
      <c r="AD2120" s="195" t="str">
        <f t="shared" si="2553"/>
        <v>AD$12</v>
      </c>
      <c r="AE2120" s="195" t="str">
        <f t="shared" si="2553"/>
        <v>AE$12</v>
      </c>
      <c r="AF2120" s="195" t="str">
        <f t="shared" si="2553"/>
        <v>AF$12</v>
      </c>
      <c r="AG2120" s="195" t="str">
        <f t="shared" si="2553"/>
        <v>AG$12</v>
      </c>
      <c r="AH2120" s="195" t="str">
        <f t="shared" si="2553"/>
        <v>AH$12</v>
      </c>
      <c r="AI2120" s="195" t="str">
        <f t="shared" si="2553"/>
        <v>AI$12</v>
      </c>
      <c r="AJ2120" s="195" t="str">
        <f t="shared" si="2553"/>
        <v>AJ$12</v>
      </c>
      <c r="AK2120" s="195" t="str">
        <f t="shared" si="2553"/>
        <v>AK$12</v>
      </c>
      <c r="AL2120" s="195" t="str">
        <f t="shared" si="2553"/>
        <v>AL$12</v>
      </c>
      <c r="AM2120" s="195" t="str">
        <f t="shared" si="2553"/>
        <v>AM$12</v>
      </c>
      <c r="AN2120" s="195" t="str">
        <f t="shared" si="2553"/>
        <v>AN$12</v>
      </c>
      <c r="AO2120" s="195" t="str">
        <f t="shared" si="2553"/>
        <v>AO$12</v>
      </c>
      <c r="AP2120" s="195" t="str">
        <f t="shared" si="2553"/>
        <v>AP$12</v>
      </c>
      <c r="AQ2120" s="195" t="str">
        <f t="shared" si="2553"/>
        <v>AQ$12</v>
      </c>
      <c r="AR2120" s="195" t="str">
        <f t="shared" si="2553"/>
        <v>AR$12</v>
      </c>
      <c r="AS2120" s="195" t="str">
        <f t="shared" si="2553"/>
        <v>AS$12</v>
      </c>
      <c r="AT2120" s="195" t="str">
        <f t="shared" si="2553"/>
        <v>AT$12</v>
      </c>
      <c r="AU2120" s="195" t="str">
        <f t="shared" si="2553"/>
        <v>AU$12</v>
      </c>
      <c r="AV2120" s="195" t="str">
        <f t="shared" si="2553"/>
        <v>AV$12</v>
      </c>
      <c r="AW2120" s="195" t="str">
        <f t="shared" si="2553"/>
        <v>AW$12</v>
      </c>
      <c r="AX2120" s="195" t="str">
        <f t="shared" si="2553"/>
        <v>AX$12</v>
      </c>
      <c r="AY2120" s="195" t="str">
        <f t="shared" ref="AY2120:CD2120" si="2554">AY$16</f>
        <v>AY$12</v>
      </c>
      <c r="AZ2120" s="195" t="str">
        <f t="shared" si="2554"/>
        <v>AZ$12</v>
      </c>
      <c r="BA2120" s="195" t="str">
        <f t="shared" si="2554"/>
        <v>BA$12</v>
      </c>
      <c r="BB2120" s="195" t="str">
        <f t="shared" si="2554"/>
        <v>BB$12</v>
      </c>
      <c r="BC2120" s="195" t="str">
        <f t="shared" si="2554"/>
        <v>BC$12</v>
      </c>
      <c r="BD2120" s="195" t="str">
        <f t="shared" si="2554"/>
        <v>BD$12</v>
      </c>
      <c r="BE2120" s="195" t="str">
        <f t="shared" si="2554"/>
        <v>BE$12</v>
      </c>
      <c r="BF2120" s="195" t="str">
        <f t="shared" si="2554"/>
        <v>BF$12</v>
      </c>
      <c r="BG2120" s="195" t="str">
        <f t="shared" si="2554"/>
        <v>BG$12</v>
      </c>
      <c r="BH2120" s="195" t="str">
        <f t="shared" si="2554"/>
        <v>BH$12</v>
      </c>
      <c r="BI2120" s="195" t="str">
        <f t="shared" si="2554"/>
        <v>BI$12</v>
      </c>
      <c r="BJ2120" s="195" t="str">
        <f t="shared" si="2554"/>
        <v>BJ$12</v>
      </c>
      <c r="BK2120" s="195" t="str">
        <f t="shared" si="2554"/>
        <v>BK$12</v>
      </c>
      <c r="BL2120" s="195" t="str">
        <f t="shared" si="2554"/>
        <v>BL$12</v>
      </c>
      <c r="BM2120" s="195" t="str">
        <f t="shared" si="2554"/>
        <v>BM$12</v>
      </c>
      <c r="BN2120" s="195" t="str">
        <f t="shared" si="2554"/>
        <v>BN$12</v>
      </c>
      <c r="BO2120" s="195" t="str">
        <f t="shared" si="2554"/>
        <v>BO$12</v>
      </c>
      <c r="BP2120" s="195" t="str">
        <f t="shared" si="2554"/>
        <v>BP$12</v>
      </c>
      <c r="BQ2120" s="195" t="str">
        <f t="shared" si="2554"/>
        <v>BQ$12</v>
      </c>
      <c r="BR2120" s="195" t="str">
        <f t="shared" si="2554"/>
        <v>BR$12</v>
      </c>
      <c r="BS2120" s="195" t="str">
        <f t="shared" si="2554"/>
        <v>BS$12</v>
      </c>
      <c r="BT2120" s="195" t="str">
        <f t="shared" si="2554"/>
        <v>BT$12</v>
      </c>
      <c r="BU2120" s="195" t="str">
        <f t="shared" si="2554"/>
        <v>BU$12</v>
      </c>
      <c r="BV2120" s="195" t="str">
        <f t="shared" si="2554"/>
        <v>BV$12</v>
      </c>
      <c r="BW2120" s="195" t="str">
        <f t="shared" si="2554"/>
        <v>BW$12</v>
      </c>
      <c r="BX2120" s="195" t="str">
        <f t="shared" si="2554"/>
        <v>BX$12</v>
      </c>
      <c r="BY2120" s="195" t="str">
        <f t="shared" si="2554"/>
        <v>BY$12</v>
      </c>
      <c r="BZ2120" s="195" t="str">
        <f t="shared" si="2554"/>
        <v>BZ$12</v>
      </c>
      <c r="CA2120" s="195" t="str">
        <f t="shared" si="2554"/>
        <v>CA$12</v>
      </c>
      <c r="CB2120" s="195" t="str">
        <f t="shared" si="2554"/>
        <v>CB$12</v>
      </c>
      <c r="CC2120" s="195" t="str">
        <f t="shared" si="2554"/>
        <v>CC$12</v>
      </c>
      <c r="CD2120" s="195" t="str">
        <f t="shared" si="2554"/>
        <v>CD$12</v>
      </c>
      <c r="CE2120" s="195" t="str">
        <f t="shared" ref="CE2120:CL2120" si="2555">CE$16</f>
        <v>CE$12</v>
      </c>
      <c r="CF2120" s="195" t="str">
        <f t="shared" si="2555"/>
        <v>CF$12</v>
      </c>
      <c r="CG2120" s="195" t="str">
        <f t="shared" si="2555"/>
        <v>CG$12</v>
      </c>
      <c r="CH2120" s="195" t="str">
        <f t="shared" si="2555"/>
        <v>CH$12</v>
      </c>
      <c r="CI2120" s="195" t="str">
        <f t="shared" si="2555"/>
        <v>CI$12</v>
      </c>
      <c r="CJ2120" s="195" t="str">
        <f t="shared" si="2555"/>
        <v>CJ$12</v>
      </c>
      <c r="CK2120" s="195" t="str">
        <f t="shared" si="2555"/>
        <v>CK$12</v>
      </c>
      <c r="CL2120" s="195" t="str">
        <f t="shared" si="2555"/>
        <v>CL$12</v>
      </c>
    </row>
    <row r="2121" spans="2:90" x14ac:dyDescent="0.4">
      <c r="B2121" s="171" t="s">
        <v>462</v>
      </c>
      <c r="E2121" s="8"/>
      <c r="H2121" s="196"/>
      <c r="I2121" s="197"/>
      <c r="J2121" s="197"/>
      <c r="K2121" s="198"/>
      <c r="L2121" s="198"/>
      <c r="M2121" s="198"/>
      <c r="N2121" s="198"/>
      <c r="O2121" s="198"/>
      <c r="P2121" s="198"/>
      <c r="R2121" s="198"/>
      <c r="S2121" s="195" t="str">
        <f t="shared" ref="S2121:AX2121" si="2556">S$17</f>
        <v>S$13</v>
      </c>
      <c r="T2121" s="195" t="str">
        <f t="shared" si="2556"/>
        <v>T$13</v>
      </c>
      <c r="U2121" s="195" t="str">
        <f t="shared" si="2556"/>
        <v>U$13</v>
      </c>
      <c r="V2121" s="195" t="str">
        <f t="shared" si="2556"/>
        <v>V$13</v>
      </c>
      <c r="W2121" s="195" t="str">
        <f t="shared" si="2556"/>
        <v>W$13</v>
      </c>
      <c r="X2121" s="195" t="str">
        <f t="shared" si="2556"/>
        <v>X$13</v>
      </c>
      <c r="Y2121" s="195" t="str">
        <f t="shared" si="2556"/>
        <v>Y$13</v>
      </c>
      <c r="Z2121" s="195" t="str">
        <f t="shared" si="2556"/>
        <v>Z$13</v>
      </c>
      <c r="AA2121" s="195" t="str">
        <f t="shared" si="2556"/>
        <v>AA$13</v>
      </c>
      <c r="AB2121" s="195" t="str">
        <f t="shared" si="2556"/>
        <v>AB$13</v>
      </c>
      <c r="AC2121" s="195" t="str">
        <f t="shared" si="2556"/>
        <v>AC$13</v>
      </c>
      <c r="AD2121" s="195" t="str">
        <f t="shared" si="2556"/>
        <v>AD$13</v>
      </c>
      <c r="AE2121" s="195" t="str">
        <f t="shared" si="2556"/>
        <v>AE$13</v>
      </c>
      <c r="AF2121" s="195" t="str">
        <f t="shared" si="2556"/>
        <v>AF$13</v>
      </c>
      <c r="AG2121" s="195" t="str">
        <f t="shared" si="2556"/>
        <v>AG$13</v>
      </c>
      <c r="AH2121" s="195" t="str">
        <f t="shared" si="2556"/>
        <v>AH$13</v>
      </c>
      <c r="AI2121" s="195" t="str">
        <f t="shared" si="2556"/>
        <v>AI$13</v>
      </c>
      <c r="AJ2121" s="195" t="str">
        <f t="shared" si="2556"/>
        <v>AJ$13</v>
      </c>
      <c r="AK2121" s="195" t="str">
        <f t="shared" si="2556"/>
        <v>AK$13</v>
      </c>
      <c r="AL2121" s="195" t="str">
        <f t="shared" si="2556"/>
        <v>AL$13</v>
      </c>
      <c r="AM2121" s="195" t="str">
        <f t="shared" si="2556"/>
        <v>AM$13</v>
      </c>
      <c r="AN2121" s="195" t="str">
        <f t="shared" si="2556"/>
        <v>AN$13</v>
      </c>
      <c r="AO2121" s="195" t="str">
        <f t="shared" si="2556"/>
        <v>AO$13</v>
      </c>
      <c r="AP2121" s="195" t="str">
        <f t="shared" si="2556"/>
        <v>AP$13</v>
      </c>
      <c r="AQ2121" s="195" t="str">
        <f t="shared" si="2556"/>
        <v>AQ$13</v>
      </c>
      <c r="AR2121" s="195" t="str">
        <f t="shared" si="2556"/>
        <v>AR$13</v>
      </c>
      <c r="AS2121" s="195" t="str">
        <f t="shared" si="2556"/>
        <v>AS$13</v>
      </c>
      <c r="AT2121" s="195" t="str">
        <f t="shared" si="2556"/>
        <v>AT$13</v>
      </c>
      <c r="AU2121" s="195" t="str">
        <f t="shared" si="2556"/>
        <v>AU$13</v>
      </c>
      <c r="AV2121" s="195" t="str">
        <f t="shared" si="2556"/>
        <v>AV$13</v>
      </c>
      <c r="AW2121" s="195" t="str">
        <f t="shared" si="2556"/>
        <v>AW$13</v>
      </c>
      <c r="AX2121" s="195" t="str">
        <f t="shared" si="2556"/>
        <v>AX$13</v>
      </c>
      <c r="AY2121" s="195" t="str">
        <f t="shared" ref="AY2121:CD2121" si="2557">AY$17</f>
        <v>AY$13</v>
      </c>
      <c r="AZ2121" s="195" t="str">
        <f t="shared" si="2557"/>
        <v>AZ$13</v>
      </c>
      <c r="BA2121" s="195" t="str">
        <f t="shared" si="2557"/>
        <v>BA$13</v>
      </c>
      <c r="BB2121" s="195" t="str">
        <f t="shared" si="2557"/>
        <v>BB$13</v>
      </c>
      <c r="BC2121" s="195" t="str">
        <f t="shared" si="2557"/>
        <v>BC$13</v>
      </c>
      <c r="BD2121" s="195" t="str">
        <f t="shared" si="2557"/>
        <v>BD$13</v>
      </c>
      <c r="BE2121" s="195" t="str">
        <f t="shared" si="2557"/>
        <v>BE$13</v>
      </c>
      <c r="BF2121" s="195" t="str">
        <f t="shared" si="2557"/>
        <v>BF$13</v>
      </c>
      <c r="BG2121" s="195" t="str">
        <f t="shared" si="2557"/>
        <v>BG$13</v>
      </c>
      <c r="BH2121" s="195" t="str">
        <f t="shared" si="2557"/>
        <v>BH$13</v>
      </c>
      <c r="BI2121" s="195" t="str">
        <f t="shared" si="2557"/>
        <v>BI$13</v>
      </c>
      <c r="BJ2121" s="195" t="str">
        <f t="shared" si="2557"/>
        <v>BJ$13</v>
      </c>
      <c r="BK2121" s="195" t="str">
        <f t="shared" si="2557"/>
        <v>BK$13</v>
      </c>
      <c r="BL2121" s="195" t="str">
        <f t="shared" si="2557"/>
        <v>BL$13</v>
      </c>
      <c r="BM2121" s="195" t="str">
        <f t="shared" si="2557"/>
        <v>BM$13</v>
      </c>
      <c r="BN2121" s="195" t="str">
        <f t="shared" si="2557"/>
        <v>BN$13</v>
      </c>
      <c r="BO2121" s="195" t="str">
        <f t="shared" si="2557"/>
        <v>BO$13</v>
      </c>
      <c r="BP2121" s="195" t="str">
        <f t="shared" si="2557"/>
        <v>BP$13</v>
      </c>
      <c r="BQ2121" s="195" t="str">
        <f t="shared" si="2557"/>
        <v>BQ$13</v>
      </c>
      <c r="BR2121" s="195" t="str">
        <f t="shared" si="2557"/>
        <v>BR$13</v>
      </c>
      <c r="BS2121" s="195" t="str">
        <f t="shared" si="2557"/>
        <v>BS$13</v>
      </c>
      <c r="BT2121" s="195" t="str">
        <f t="shared" si="2557"/>
        <v>BT$13</v>
      </c>
      <c r="BU2121" s="195" t="str">
        <f t="shared" si="2557"/>
        <v>BU$13</v>
      </c>
      <c r="BV2121" s="195" t="str">
        <f t="shared" si="2557"/>
        <v>BV$13</v>
      </c>
      <c r="BW2121" s="195" t="str">
        <f t="shared" si="2557"/>
        <v>BW$13</v>
      </c>
      <c r="BX2121" s="195" t="str">
        <f t="shared" si="2557"/>
        <v>BX$13</v>
      </c>
      <c r="BY2121" s="195" t="str">
        <f t="shared" si="2557"/>
        <v>BY$13</v>
      </c>
      <c r="BZ2121" s="195" t="str">
        <f t="shared" si="2557"/>
        <v>BZ$13</v>
      </c>
      <c r="CA2121" s="195" t="str">
        <f t="shared" si="2557"/>
        <v>CA$13</v>
      </c>
      <c r="CB2121" s="195" t="str">
        <f t="shared" si="2557"/>
        <v>CB$13</v>
      </c>
      <c r="CC2121" s="195" t="str">
        <f t="shared" si="2557"/>
        <v>CC$13</v>
      </c>
      <c r="CD2121" s="195" t="str">
        <f t="shared" si="2557"/>
        <v>CD$13</v>
      </c>
      <c r="CE2121" s="195" t="str">
        <f t="shared" ref="CE2121:CL2121" si="2558">CE$17</f>
        <v>CE$13</v>
      </c>
      <c r="CF2121" s="195" t="str">
        <f t="shared" si="2558"/>
        <v>CF$13</v>
      </c>
      <c r="CG2121" s="195" t="str">
        <f t="shared" si="2558"/>
        <v>CG$13</v>
      </c>
      <c r="CH2121" s="195" t="str">
        <f t="shared" si="2558"/>
        <v>CH$13</v>
      </c>
      <c r="CI2121" s="195" t="str">
        <f t="shared" si="2558"/>
        <v>CI$13</v>
      </c>
      <c r="CJ2121" s="195" t="str">
        <f t="shared" si="2558"/>
        <v>CJ$13</v>
      </c>
      <c r="CK2121" s="195" t="str">
        <f t="shared" si="2558"/>
        <v>CK$13</v>
      </c>
      <c r="CL2121" s="195" t="str">
        <f t="shared" si="2558"/>
        <v>CL$13</v>
      </c>
    </row>
    <row r="2122" spans="2:90" x14ac:dyDescent="0.4">
      <c r="B2122" s="171" t="s">
        <v>491</v>
      </c>
      <c r="E2122" s="8"/>
      <c r="H2122" s="196"/>
      <c r="I2122" s="197"/>
      <c r="J2122" s="197"/>
      <c r="K2122" s="198"/>
      <c r="L2122" s="198"/>
      <c r="M2122" s="198"/>
      <c r="N2122" s="198"/>
      <c r="O2122" s="198"/>
      <c r="P2122" s="198"/>
      <c r="R2122" s="198"/>
      <c r="S2122" s="186"/>
      <c r="T2122" s="186"/>
      <c r="U2122" s="186"/>
      <c r="V2122" s="186"/>
      <c r="W2122" s="186"/>
      <c r="X2122" s="186"/>
      <c r="Y2122" s="186"/>
      <c r="Z2122" s="186"/>
      <c r="AA2122" s="186"/>
      <c r="AB2122" s="186"/>
      <c r="AC2122" s="186"/>
      <c r="AD2122" s="186"/>
      <c r="AE2122" s="186"/>
      <c r="AF2122" s="186"/>
      <c r="AG2122" s="186"/>
      <c r="AH2122" s="186"/>
      <c r="AI2122" s="186"/>
      <c r="AJ2122" s="186"/>
      <c r="AK2122" s="186"/>
      <c r="AL2122" s="186"/>
      <c r="AM2122" s="186"/>
      <c r="AN2122" s="186"/>
      <c r="AO2122" s="186"/>
      <c r="AP2122" s="186"/>
      <c r="AQ2122" s="186"/>
      <c r="AR2122" s="186"/>
      <c r="AS2122" s="186"/>
      <c r="AT2122" s="186"/>
      <c r="AU2122" s="186"/>
      <c r="AV2122" s="186"/>
      <c r="AW2122" s="186"/>
      <c r="AX2122" s="186"/>
      <c r="AY2122" s="186"/>
      <c r="AZ2122" s="186"/>
      <c r="BA2122" s="186"/>
      <c r="BB2122" s="186"/>
      <c r="BC2122" s="186"/>
      <c r="BD2122" s="186"/>
      <c r="BE2122" s="186"/>
      <c r="BF2122" s="186"/>
      <c r="BG2122" s="186"/>
      <c r="BH2122" s="186"/>
      <c r="BI2122" s="186"/>
      <c r="BJ2122" s="186"/>
      <c r="BK2122" s="186"/>
      <c r="BL2122" s="186"/>
      <c r="BM2122" s="186"/>
      <c r="BN2122" s="186"/>
      <c r="BO2122" s="186"/>
      <c r="BP2122" s="186"/>
      <c r="BQ2122" s="186"/>
      <c r="BR2122" s="186"/>
      <c r="BS2122" s="186"/>
      <c r="BT2122" s="186"/>
      <c r="BU2122" s="186"/>
      <c r="BV2122" s="186"/>
      <c r="BW2122" s="186"/>
      <c r="BX2122" s="186"/>
      <c r="BY2122" s="186"/>
      <c r="BZ2122" s="186"/>
      <c r="CA2122" s="186"/>
      <c r="CB2122" s="186"/>
      <c r="CC2122" s="186"/>
      <c r="CD2122" s="186"/>
      <c r="CE2122" s="186"/>
      <c r="CF2122" s="186"/>
      <c r="CG2122" s="186"/>
      <c r="CH2122" s="186"/>
      <c r="CI2122" s="186"/>
      <c r="CJ2122" s="186"/>
      <c r="CK2122" s="186"/>
      <c r="CL2122" s="186"/>
    </row>
    <row r="2123" spans="2:90" x14ac:dyDescent="0.4">
      <c r="B2123" s="171" t="s">
        <v>505</v>
      </c>
      <c r="E2123" s="8"/>
      <c r="H2123" s="196"/>
      <c r="I2123" s="197"/>
      <c r="J2123" s="197"/>
      <c r="K2123" s="198"/>
      <c r="L2123" s="198"/>
      <c r="M2123" s="198"/>
      <c r="N2123" s="198"/>
      <c r="O2123" s="198"/>
      <c r="P2123" s="198"/>
      <c r="R2123" s="198"/>
      <c r="S2123" s="186"/>
      <c r="T2123" s="186"/>
      <c r="U2123" s="186"/>
      <c r="V2123" s="186"/>
      <c r="W2123" s="186"/>
      <c r="X2123" s="186"/>
      <c r="Y2123" s="186"/>
      <c r="Z2123" s="186"/>
      <c r="AA2123" s="186"/>
      <c r="AB2123" s="186"/>
      <c r="AC2123" s="186"/>
      <c r="AD2123" s="186"/>
      <c r="AE2123" s="186"/>
      <c r="AF2123" s="186"/>
      <c r="AG2123" s="186"/>
      <c r="AH2123" s="186"/>
      <c r="AI2123" s="186"/>
      <c r="AJ2123" s="186"/>
      <c r="AK2123" s="186"/>
      <c r="AL2123" s="186"/>
      <c r="AM2123" s="186"/>
      <c r="AN2123" s="186"/>
      <c r="AO2123" s="186"/>
      <c r="AP2123" s="186"/>
      <c r="AQ2123" s="186"/>
      <c r="AR2123" s="186"/>
      <c r="AS2123" s="186"/>
      <c r="AT2123" s="186"/>
      <c r="AU2123" s="186"/>
      <c r="AV2123" s="186"/>
      <c r="AW2123" s="186"/>
      <c r="AX2123" s="186"/>
      <c r="AY2123" s="186"/>
      <c r="AZ2123" s="186"/>
      <c r="BA2123" s="186"/>
      <c r="BB2123" s="186"/>
      <c r="BC2123" s="186"/>
      <c r="BD2123" s="186"/>
      <c r="BE2123" s="186"/>
      <c r="BF2123" s="186"/>
      <c r="BG2123" s="186"/>
      <c r="BH2123" s="186"/>
      <c r="BI2123" s="186"/>
      <c r="BJ2123" s="186"/>
      <c r="BK2123" s="186"/>
      <c r="BL2123" s="186"/>
      <c r="BM2123" s="186"/>
      <c r="BN2123" s="186"/>
      <c r="BO2123" s="186"/>
      <c r="BP2123" s="186"/>
      <c r="BQ2123" s="186"/>
      <c r="BR2123" s="186"/>
      <c r="BS2123" s="186"/>
      <c r="BT2123" s="186"/>
      <c r="BU2123" s="186"/>
      <c r="BV2123" s="186"/>
      <c r="BW2123" s="186"/>
      <c r="BX2123" s="186"/>
      <c r="BY2123" s="186"/>
      <c r="BZ2123" s="186"/>
      <c r="CA2123" s="186"/>
      <c r="CB2123" s="186"/>
      <c r="CC2123" s="186"/>
      <c r="CD2123" s="186"/>
      <c r="CE2123" s="186"/>
      <c r="CF2123" s="186"/>
      <c r="CG2123" s="186"/>
      <c r="CH2123" s="186"/>
      <c r="CI2123" s="186"/>
      <c r="CJ2123" s="186"/>
      <c r="CK2123" s="186"/>
      <c r="CL2123" s="186"/>
    </row>
    <row r="2124" spans="2:90" x14ac:dyDescent="0.4">
      <c r="B2124" s="171" t="s">
        <v>463</v>
      </c>
      <c r="E2124" s="8"/>
      <c r="H2124" s="196"/>
      <c r="I2124" s="197"/>
      <c r="J2124" s="197"/>
      <c r="K2124" s="198"/>
      <c r="L2124" s="198"/>
      <c r="M2124" s="198"/>
      <c r="N2124" s="198"/>
      <c r="O2124" s="198"/>
      <c r="P2124" s="198"/>
      <c r="R2124" s="198"/>
      <c r="S2124" s="186" t="str">
        <f t="shared" ref="S2124:AX2124" si="2559">S$18</f>
        <v>S$14</v>
      </c>
      <c r="T2124" s="186" t="str">
        <f t="shared" si="2559"/>
        <v>T$14</v>
      </c>
      <c r="U2124" s="186" t="str">
        <f t="shared" si="2559"/>
        <v>U$14</v>
      </c>
      <c r="V2124" s="186" t="str">
        <f t="shared" si="2559"/>
        <v>V$14</v>
      </c>
      <c r="W2124" s="186" t="str">
        <f t="shared" si="2559"/>
        <v>W$14</v>
      </c>
      <c r="X2124" s="186" t="str">
        <f t="shared" si="2559"/>
        <v>X$14</v>
      </c>
      <c r="Y2124" s="186" t="str">
        <f t="shared" si="2559"/>
        <v>Y$14</v>
      </c>
      <c r="Z2124" s="186" t="str">
        <f t="shared" si="2559"/>
        <v>Z$14</v>
      </c>
      <c r="AA2124" s="186" t="str">
        <f t="shared" si="2559"/>
        <v>AA$14</v>
      </c>
      <c r="AB2124" s="186" t="str">
        <f t="shared" si="2559"/>
        <v>AB$14</v>
      </c>
      <c r="AC2124" s="186" t="str">
        <f t="shared" si="2559"/>
        <v>AC$14</v>
      </c>
      <c r="AD2124" s="186" t="str">
        <f t="shared" si="2559"/>
        <v>AD$14</v>
      </c>
      <c r="AE2124" s="186" t="str">
        <f t="shared" si="2559"/>
        <v>AE$14</v>
      </c>
      <c r="AF2124" s="186" t="str">
        <f t="shared" si="2559"/>
        <v>AF$14</v>
      </c>
      <c r="AG2124" s="186" t="str">
        <f t="shared" si="2559"/>
        <v>AG$14</v>
      </c>
      <c r="AH2124" s="186" t="str">
        <f t="shared" si="2559"/>
        <v>AH$14</v>
      </c>
      <c r="AI2124" s="186" t="str">
        <f t="shared" si="2559"/>
        <v>AI$14</v>
      </c>
      <c r="AJ2124" s="186" t="str">
        <f t="shared" si="2559"/>
        <v>AJ$14</v>
      </c>
      <c r="AK2124" s="186" t="str">
        <f t="shared" si="2559"/>
        <v>AK$14</v>
      </c>
      <c r="AL2124" s="186" t="str">
        <f t="shared" si="2559"/>
        <v>AL$14</v>
      </c>
      <c r="AM2124" s="186" t="str">
        <f t="shared" si="2559"/>
        <v>AM$14</v>
      </c>
      <c r="AN2124" s="186" t="str">
        <f t="shared" si="2559"/>
        <v>AN$14</v>
      </c>
      <c r="AO2124" s="186" t="str">
        <f t="shared" si="2559"/>
        <v>AO$14</v>
      </c>
      <c r="AP2124" s="186" t="str">
        <f t="shared" si="2559"/>
        <v>AP$14</v>
      </c>
      <c r="AQ2124" s="186" t="str">
        <f t="shared" si="2559"/>
        <v>AQ$14</v>
      </c>
      <c r="AR2124" s="186" t="str">
        <f t="shared" si="2559"/>
        <v>AR$14</v>
      </c>
      <c r="AS2124" s="186" t="str">
        <f t="shared" si="2559"/>
        <v>AS$14</v>
      </c>
      <c r="AT2124" s="186" t="str">
        <f t="shared" si="2559"/>
        <v>AT$14</v>
      </c>
      <c r="AU2124" s="186" t="str">
        <f t="shared" si="2559"/>
        <v>AU$14</v>
      </c>
      <c r="AV2124" s="186" t="str">
        <f t="shared" si="2559"/>
        <v>AV$14</v>
      </c>
      <c r="AW2124" s="186" t="str">
        <f t="shared" si="2559"/>
        <v>AW$14</v>
      </c>
      <c r="AX2124" s="186" t="str">
        <f t="shared" si="2559"/>
        <v>AX$14</v>
      </c>
      <c r="AY2124" s="186" t="str">
        <f t="shared" ref="AY2124:CD2124" si="2560">AY$18</f>
        <v>AY$14</v>
      </c>
      <c r="AZ2124" s="186" t="str">
        <f t="shared" si="2560"/>
        <v>AZ$14</v>
      </c>
      <c r="BA2124" s="186" t="str">
        <f t="shared" si="2560"/>
        <v>BA$14</v>
      </c>
      <c r="BB2124" s="186" t="str">
        <f t="shared" si="2560"/>
        <v>BB$14</v>
      </c>
      <c r="BC2124" s="186" t="str">
        <f t="shared" si="2560"/>
        <v>BC$14</v>
      </c>
      <c r="BD2124" s="186" t="str">
        <f t="shared" si="2560"/>
        <v>BD$14</v>
      </c>
      <c r="BE2124" s="186" t="str">
        <f t="shared" si="2560"/>
        <v>BE$14</v>
      </c>
      <c r="BF2124" s="186" t="str">
        <f t="shared" si="2560"/>
        <v>BF$14</v>
      </c>
      <c r="BG2124" s="186" t="str">
        <f t="shared" si="2560"/>
        <v>BG$14</v>
      </c>
      <c r="BH2124" s="186" t="str">
        <f t="shared" si="2560"/>
        <v>BH$14</v>
      </c>
      <c r="BI2124" s="186" t="str">
        <f t="shared" si="2560"/>
        <v>BI$14</v>
      </c>
      <c r="BJ2124" s="186" t="str">
        <f t="shared" si="2560"/>
        <v>BJ$14</v>
      </c>
      <c r="BK2124" s="186" t="str">
        <f t="shared" si="2560"/>
        <v>BK$14</v>
      </c>
      <c r="BL2124" s="186" t="str">
        <f t="shared" si="2560"/>
        <v>BL$14</v>
      </c>
      <c r="BM2124" s="186" t="str">
        <f t="shared" si="2560"/>
        <v>BM$14</v>
      </c>
      <c r="BN2124" s="186" t="str">
        <f t="shared" si="2560"/>
        <v>BN$14</v>
      </c>
      <c r="BO2124" s="186" t="str">
        <f t="shared" si="2560"/>
        <v>BO$14</v>
      </c>
      <c r="BP2124" s="186" t="str">
        <f t="shared" si="2560"/>
        <v>BP$14</v>
      </c>
      <c r="BQ2124" s="186" t="str">
        <f t="shared" si="2560"/>
        <v>BQ$14</v>
      </c>
      <c r="BR2124" s="186" t="str">
        <f t="shared" si="2560"/>
        <v>BR$14</v>
      </c>
      <c r="BS2124" s="186" t="str">
        <f t="shared" si="2560"/>
        <v>BS$14</v>
      </c>
      <c r="BT2124" s="186" t="str">
        <f t="shared" si="2560"/>
        <v>BT$14</v>
      </c>
      <c r="BU2124" s="186" t="str">
        <f t="shared" si="2560"/>
        <v>BU$14</v>
      </c>
      <c r="BV2124" s="186" t="str">
        <f t="shared" si="2560"/>
        <v>BV$14</v>
      </c>
      <c r="BW2124" s="186" t="str">
        <f t="shared" si="2560"/>
        <v>BW$14</v>
      </c>
      <c r="BX2124" s="186" t="str">
        <f t="shared" si="2560"/>
        <v>BX$14</v>
      </c>
      <c r="BY2124" s="186" t="str">
        <f t="shared" si="2560"/>
        <v>BY$14</v>
      </c>
      <c r="BZ2124" s="186" t="str">
        <f t="shared" si="2560"/>
        <v>BZ$14</v>
      </c>
      <c r="CA2124" s="186" t="str">
        <f t="shared" si="2560"/>
        <v>CA$14</v>
      </c>
      <c r="CB2124" s="186" t="str">
        <f t="shared" si="2560"/>
        <v>CB$14</v>
      </c>
      <c r="CC2124" s="186" t="str">
        <f t="shared" si="2560"/>
        <v>CC$14</v>
      </c>
      <c r="CD2124" s="186" t="str">
        <f t="shared" si="2560"/>
        <v>CD$14</v>
      </c>
      <c r="CE2124" s="186" t="str">
        <f t="shared" ref="CE2124:CL2124" si="2561">CE$18</f>
        <v>CE$14</v>
      </c>
      <c r="CF2124" s="186" t="str">
        <f t="shared" si="2561"/>
        <v>CF$14</v>
      </c>
      <c r="CG2124" s="186" t="str">
        <f t="shared" si="2561"/>
        <v>CG$14</v>
      </c>
      <c r="CH2124" s="186" t="str">
        <f t="shared" si="2561"/>
        <v>CH$14</v>
      </c>
      <c r="CI2124" s="186" t="str">
        <f t="shared" si="2561"/>
        <v>CI$14</v>
      </c>
      <c r="CJ2124" s="186" t="str">
        <f t="shared" si="2561"/>
        <v>CJ$14</v>
      </c>
      <c r="CK2124" s="186" t="str">
        <f t="shared" si="2561"/>
        <v>CK$14</v>
      </c>
      <c r="CL2124" s="186" t="str">
        <f t="shared" si="2561"/>
        <v>CL$14</v>
      </c>
    </row>
    <row r="2125" spans="2:90" x14ac:dyDescent="0.4">
      <c r="B2125" s="171" t="s">
        <v>464</v>
      </c>
      <c r="E2125" s="8"/>
      <c r="H2125" s="196"/>
      <c r="I2125" s="197"/>
      <c r="J2125" s="197"/>
      <c r="K2125" s="198"/>
      <c r="L2125" s="198"/>
      <c r="M2125" s="198"/>
      <c r="N2125" s="198"/>
      <c r="O2125" s="198"/>
      <c r="P2125" s="198"/>
      <c r="R2125" s="198"/>
      <c r="S2125" s="186" t="str">
        <f t="shared" ref="S2125:AX2125" si="2562">S$19</f>
        <v>S$15</v>
      </c>
      <c r="T2125" s="186" t="str">
        <f t="shared" si="2562"/>
        <v>T$15</v>
      </c>
      <c r="U2125" s="186" t="str">
        <f t="shared" si="2562"/>
        <v>U$15</v>
      </c>
      <c r="V2125" s="186" t="str">
        <f t="shared" si="2562"/>
        <v>V$15</v>
      </c>
      <c r="W2125" s="186" t="str">
        <f t="shared" si="2562"/>
        <v>W$15</v>
      </c>
      <c r="X2125" s="186" t="str">
        <f t="shared" si="2562"/>
        <v>X$15</v>
      </c>
      <c r="Y2125" s="186" t="str">
        <f t="shared" si="2562"/>
        <v>Y$15</v>
      </c>
      <c r="Z2125" s="186" t="str">
        <f t="shared" si="2562"/>
        <v>Z$15</v>
      </c>
      <c r="AA2125" s="186" t="str">
        <f t="shared" si="2562"/>
        <v>AA$15</v>
      </c>
      <c r="AB2125" s="186" t="str">
        <f t="shared" si="2562"/>
        <v>AB$15</v>
      </c>
      <c r="AC2125" s="186" t="str">
        <f t="shared" si="2562"/>
        <v>AC$15</v>
      </c>
      <c r="AD2125" s="186" t="str">
        <f t="shared" si="2562"/>
        <v>AD$15</v>
      </c>
      <c r="AE2125" s="186" t="str">
        <f t="shared" si="2562"/>
        <v>AE$15</v>
      </c>
      <c r="AF2125" s="186" t="str">
        <f t="shared" si="2562"/>
        <v>AF$15</v>
      </c>
      <c r="AG2125" s="186" t="str">
        <f t="shared" si="2562"/>
        <v>AG$15</v>
      </c>
      <c r="AH2125" s="186" t="str">
        <f t="shared" si="2562"/>
        <v>AH$15</v>
      </c>
      <c r="AI2125" s="186" t="str">
        <f t="shared" si="2562"/>
        <v>AI$15</v>
      </c>
      <c r="AJ2125" s="186" t="str">
        <f t="shared" si="2562"/>
        <v>AJ$15</v>
      </c>
      <c r="AK2125" s="186" t="str">
        <f t="shared" si="2562"/>
        <v>AK$15</v>
      </c>
      <c r="AL2125" s="186" t="str">
        <f t="shared" si="2562"/>
        <v>AL$15</v>
      </c>
      <c r="AM2125" s="186" t="str">
        <f t="shared" si="2562"/>
        <v>AM$15</v>
      </c>
      <c r="AN2125" s="186" t="str">
        <f t="shared" si="2562"/>
        <v>AN$15</v>
      </c>
      <c r="AO2125" s="186" t="str">
        <f t="shared" si="2562"/>
        <v>AO$15</v>
      </c>
      <c r="AP2125" s="186" t="str">
        <f t="shared" si="2562"/>
        <v>AP$15</v>
      </c>
      <c r="AQ2125" s="186" t="str">
        <f t="shared" si="2562"/>
        <v>AQ$15</v>
      </c>
      <c r="AR2125" s="186" t="str">
        <f t="shared" si="2562"/>
        <v>AR$15</v>
      </c>
      <c r="AS2125" s="186" t="str">
        <f t="shared" si="2562"/>
        <v>AS$15</v>
      </c>
      <c r="AT2125" s="186" t="str">
        <f t="shared" si="2562"/>
        <v>AT$15</v>
      </c>
      <c r="AU2125" s="186" t="str">
        <f t="shared" si="2562"/>
        <v>AU$15</v>
      </c>
      <c r="AV2125" s="186" t="str">
        <f t="shared" si="2562"/>
        <v>AV$15</v>
      </c>
      <c r="AW2125" s="186" t="str">
        <f t="shared" si="2562"/>
        <v>AW$15</v>
      </c>
      <c r="AX2125" s="186" t="str">
        <f t="shared" si="2562"/>
        <v>AX$15</v>
      </c>
      <c r="AY2125" s="186" t="str">
        <f t="shared" ref="AY2125:CD2125" si="2563">AY$19</f>
        <v>AY$15</v>
      </c>
      <c r="AZ2125" s="186" t="str">
        <f t="shared" si="2563"/>
        <v>AZ$15</v>
      </c>
      <c r="BA2125" s="186" t="str">
        <f t="shared" si="2563"/>
        <v>BA$15</v>
      </c>
      <c r="BB2125" s="186" t="str">
        <f t="shared" si="2563"/>
        <v>BB$15</v>
      </c>
      <c r="BC2125" s="186" t="str">
        <f t="shared" si="2563"/>
        <v>BC$15</v>
      </c>
      <c r="BD2125" s="186" t="str">
        <f t="shared" si="2563"/>
        <v>BD$15</v>
      </c>
      <c r="BE2125" s="186" t="str">
        <f t="shared" si="2563"/>
        <v>BE$15</v>
      </c>
      <c r="BF2125" s="186" t="str">
        <f t="shared" si="2563"/>
        <v>BF$15</v>
      </c>
      <c r="BG2125" s="186" t="str">
        <f t="shared" si="2563"/>
        <v>BG$15</v>
      </c>
      <c r="BH2125" s="186" t="str">
        <f t="shared" si="2563"/>
        <v>BH$15</v>
      </c>
      <c r="BI2125" s="186" t="str">
        <f t="shared" si="2563"/>
        <v>BI$15</v>
      </c>
      <c r="BJ2125" s="186" t="str">
        <f t="shared" si="2563"/>
        <v>BJ$15</v>
      </c>
      <c r="BK2125" s="186" t="str">
        <f t="shared" si="2563"/>
        <v>BK$15</v>
      </c>
      <c r="BL2125" s="186" t="str">
        <f t="shared" si="2563"/>
        <v>BL$15</v>
      </c>
      <c r="BM2125" s="186" t="str">
        <f t="shared" si="2563"/>
        <v>BM$15</v>
      </c>
      <c r="BN2125" s="186" t="str">
        <f t="shared" si="2563"/>
        <v>BN$15</v>
      </c>
      <c r="BO2125" s="186" t="str">
        <f t="shared" si="2563"/>
        <v>BO$15</v>
      </c>
      <c r="BP2125" s="186" t="str">
        <f t="shared" si="2563"/>
        <v>BP$15</v>
      </c>
      <c r="BQ2125" s="186" t="str">
        <f t="shared" si="2563"/>
        <v>BQ$15</v>
      </c>
      <c r="BR2125" s="186" t="str">
        <f t="shared" si="2563"/>
        <v>BR$15</v>
      </c>
      <c r="BS2125" s="186" t="str">
        <f t="shared" si="2563"/>
        <v>BS$15</v>
      </c>
      <c r="BT2125" s="186" t="str">
        <f t="shared" si="2563"/>
        <v>BT$15</v>
      </c>
      <c r="BU2125" s="186" t="str">
        <f t="shared" si="2563"/>
        <v>BU$15</v>
      </c>
      <c r="BV2125" s="186" t="str">
        <f t="shared" si="2563"/>
        <v>BV$15</v>
      </c>
      <c r="BW2125" s="186" t="str">
        <f t="shared" si="2563"/>
        <v>BW$15</v>
      </c>
      <c r="BX2125" s="186" t="str">
        <f t="shared" si="2563"/>
        <v>BX$15</v>
      </c>
      <c r="BY2125" s="186" t="str">
        <f t="shared" si="2563"/>
        <v>BY$15</v>
      </c>
      <c r="BZ2125" s="186" t="str">
        <f t="shared" si="2563"/>
        <v>BZ$15</v>
      </c>
      <c r="CA2125" s="186" t="str">
        <f t="shared" si="2563"/>
        <v>CA$15</v>
      </c>
      <c r="CB2125" s="186" t="str">
        <f t="shared" si="2563"/>
        <v>CB$15</v>
      </c>
      <c r="CC2125" s="186" t="str">
        <f t="shared" si="2563"/>
        <v>CC$15</v>
      </c>
      <c r="CD2125" s="186" t="str">
        <f t="shared" si="2563"/>
        <v>CD$15</v>
      </c>
      <c r="CE2125" s="186" t="str">
        <f t="shared" ref="CE2125:CL2125" si="2564">CE$19</f>
        <v>CE$15</v>
      </c>
      <c r="CF2125" s="186" t="str">
        <f t="shared" si="2564"/>
        <v>CF$15</v>
      </c>
      <c r="CG2125" s="186" t="str">
        <f t="shared" si="2564"/>
        <v>CG$15</v>
      </c>
      <c r="CH2125" s="186" t="str">
        <f t="shared" si="2564"/>
        <v>CH$15</v>
      </c>
      <c r="CI2125" s="186" t="str">
        <f t="shared" si="2564"/>
        <v>CI$15</v>
      </c>
      <c r="CJ2125" s="186" t="str">
        <f t="shared" si="2564"/>
        <v>CJ$15</v>
      </c>
      <c r="CK2125" s="186" t="str">
        <f t="shared" si="2564"/>
        <v>CK$15</v>
      </c>
      <c r="CL2125" s="186" t="str">
        <f t="shared" si="2564"/>
        <v>CL$15</v>
      </c>
    </row>
    <row r="2126" spans="2:90" x14ac:dyDescent="0.4">
      <c r="B2126" s="66" t="s">
        <v>312</v>
      </c>
      <c r="C2126" s="31"/>
      <c r="D2126" t="s">
        <v>763</v>
      </c>
      <c r="E2126" s="8" t="str">
        <f t="shared" ref="E2126:E2160" si="2565">ROW()&amp;" "&amp;D2126</f>
        <v>2126 LAMORTR-S</v>
      </c>
      <c r="F2126" t="s">
        <v>352</v>
      </c>
      <c r="G2126" s="31" t="s">
        <v>81</v>
      </c>
      <c r="H2126" s="22"/>
      <c r="I2126" s="287"/>
      <c r="J2126" s="287"/>
      <c r="K2126" s="22"/>
      <c r="L2126" s="22"/>
      <c r="M2126" s="22"/>
      <c r="N2126" s="22"/>
      <c r="O2126" s="22"/>
      <c r="P2126" s="22"/>
      <c r="R2126" s="66"/>
      <c r="S2126" s="288"/>
      <c r="T2126" s="288"/>
      <c r="U2126" s="288"/>
      <c r="V2126" s="288"/>
      <c r="W2126" s="288"/>
      <c r="X2126" s="288"/>
      <c r="Y2126" s="288"/>
      <c r="Z2126" s="288"/>
      <c r="AA2126" s="288"/>
      <c r="AB2126" s="288"/>
      <c r="AC2126" s="288"/>
      <c r="AD2126" s="288"/>
      <c r="AE2126" s="288"/>
      <c r="AF2126" s="288"/>
      <c r="AG2126" s="288"/>
      <c r="AH2126" s="288"/>
      <c r="AI2126" s="288"/>
      <c r="AJ2126" s="288"/>
      <c r="AK2126" s="288"/>
      <c r="AL2126" s="288"/>
      <c r="AM2126" s="288"/>
      <c r="AN2126" s="288"/>
      <c r="AO2126" s="288"/>
      <c r="AP2126" s="288"/>
      <c r="AQ2126" s="288"/>
      <c r="AR2126" s="288"/>
      <c r="AS2126" s="288"/>
      <c r="AT2126" s="288"/>
      <c r="AU2126" s="288"/>
      <c r="AV2126" s="288"/>
      <c r="AW2126" s="288"/>
      <c r="AX2126" s="288"/>
      <c r="AY2126" s="288"/>
      <c r="AZ2126" s="288"/>
      <c r="BA2126" s="288"/>
      <c r="BB2126" s="288"/>
      <c r="BC2126" s="288"/>
      <c r="BD2126" s="288"/>
      <c r="BE2126" s="288"/>
      <c r="BF2126" s="288"/>
      <c r="BG2126" s="288"/>
      <c r="BH2126" s="288"/>
      <c r="BI2126" s="288"/>
      <c r="BJ2126" s="288"/>
      <c r="BK2126" s="288"/>
      <c r="BL2126" s="288"/>
      <c r="BM2126" s="288"/>
      <c r="BN2126" s="288"/>
      <c r="BO2126" s="288"/>
      <c r="BP2126" s="288"/>
      <c r="BQ2126" s="288"/>
      <c r="BR2126" s="288"/>
      <c r="BS2126" s="288"/>
      <c r="BT2126" s="288"/>
      <c r="BU2126" s="288"/>
      <c r="BV2126" s="288"/>
      <c r="BW2126" s="288"/>
      <c r="BX2126" s="288"/>
      <c r="BY2126" s="288"/>
      <c r="BZ2126" s="288"/>
      <c r="CA2126" s="288"/>
      <c r="CB2126" s="288"/>
      <c r="CC2126" s="288"/>
      <c r="CD2126" s="288"/>
      <c r="CE2126" s="288"/>
      <c r="CF2126" s="288"/>
      <c r="CG2126" s="288"/>
      <c r="CH2126" s="288"/>
      <c r="CI2126" s="288"/>
      <c r="CJ2126" s="288"/>
      <c r="CK2126" s="288"/>
      <c r="CL2126" s="288"/>
    </row>
    <row r="2127" spans="2:90" x14ac:dyDescent="0.4">
      <c r="B2127" s="126" t="str">
        <f>"Assumptions - "&amp;B2126</f>
        <v>Assumptions - Revenue driven amortizing loan - no defaults:</v>
      </c>
      <c r="D2127" t="s">
        <v>763</v>
      </c>
      <c r="E2127" s="12" t="str">
        <f t="shared" si="2565"/>
        <v>2127 LAMORTR-S</v>
      </c>
      <c r="G2127" t="str">
        <f>E2127</f>
        <v>2127 LAMORTR-S</v>
      </c>
      <c r="H2127" s="31"/>
      <c r="I2127" s="73"/>
      <c r="J2127" s="73"/>
      <c r="K2127" s="31"/>
      <c r="L2127" s="31"/>
      <c r="M2127" s="31"/>
      <c r="N2127" s="31"/>
      <c r="O2127" s="31"/>
      <c r="P2127" s="31"/>
      <c r="R2127" s="67"/>
      <c r="S2127" s="233"/>
      <c r="T2127" s="233"/>
      <c r="U2127" s="233"/>
      <c r="V2127" s="233"/>
      <c r="W2127" s="233"/>
      <c r="X2127" s="233"/>
      <c r="Y2127" s="233"/>
      <c r="Z2127" s="233"/>
      <c r="AA2127" s="233"/>
      <c r="AB2127" s="233"/>
      <c r="AC2127" s="233"/>
      <c r="AD2127" s="233"/>
      <c r="AE2127" s="233"/>
      <c r="AF2127" s="233"/>
      <c r="AG2127" s="233"/>
      <c r="AH2127" s="233"/>
      <c r="AI2127" s="233"/>
      <c r="AJ2127" s="233"/>
      <c r="AK2127" s="233"/>
      <c r="AL2127" s="233"/>
      <c r="AM2127" s="233"/>
      <c r="AN2127" s="233"/>
      <c r="AO2127" s="233"/>
      <c r="AP2127" s="233"/>
      <c r="AQ2127" s="233"/>
      <c r="AR2127" s="233"/>
      <c r="AS2127" s="233"/>
      <c r="AT2127" s="233"/>
      <c r="AU2127" s="233"/>
      <c r="AV2127" s="233"/>
      <c r="AW2127" s="233"/>
      <c r="AX2127" s="233"/>
      <c r="AY2127" s="233"/>
      <c r="AZ2127" s="233"/>
      <c r="BA2127" s="233"/>
      <c r="BB2127" s="233"/>
      <c r="BC2127" s="233"/>
      <c r="BD2127" s="233"/>
      <c r="BE2127" s="233"/>
      <c r="BF2127" s="233"/>
      <c r="BG2127" s="233"/>
      <c r="BH2127" s="233"/>
      <c r="BI2127" s="233"/>
      <c r="BJ2127" s="233"/>
      <c r="BK2127" s="233"/>
      <c r="BL2127" s="233"/>
      <c r="BM2127" s="233"/>
      <c r="BN2127" s="233"/>
      <c r="BO2127" s="233"/>
      <c r="BP2127" s="233"/>
      <c r="BQ2127" s="233"/>
      <c r="BR2127" s="233"/>
      <c r="BS2127" s="233"/>
      <c r="BT2127" s="233"/>
      <c r="BU2127" s="233"/>
      <c r="BV2127" s="233"/>
      <c r="BW2127" s="233"/>
      <c r="BX2127" s="233"/>
      <c r="BY2127" s="233"/>
      <c r="BZ2127" s="233"/>
      <c r="CA2127" s="233"/>
      <c r="CB2127" s="233"/>
      <c r="CC2127" s="233"/>
      <c r="CD2127" s="233"/>
      <c r="CE2127" s="233"/>
      <c r="CF2127" s="233"/>
      <c r="CG2127" s="233"/>
      <c r="CH2127" s="233"/>
      <c r="CI2127" s="233"/>
      <c r="CJ2127" s="233"/>
      <c r="CK2127" s="233"/>
      <c r="CL2127" s="233"/>
    </row>
    <row r="2128" spans="2:90" x14ac:dyDescent="0.4">
      <c r="B2128" s="155" t="s">
        <v>287</v>
      </c>
      <c r="D2128" t="s">
        <v>763</v>
      </c>
      <c r="E2128" s="12" t="str">
        <f t="shared" si="2565"/>
        <v>2128 LAMORTR-S</v>
      </c>
      <c r="F2128" s="31"/>
      <c r="G2128" t="str">
        <f>E2128</f>
        <v>2128 LAMORTR-S</v>
      </c>
      <c r="H2128" s="57">
        <v>12</v>
      </c>
      <c r="I2128" s="31"/>
      <c r="J2128" s="31"/>
      <c r="K2128" s="31"/>
      <c r="L2128" s="31"/>
      <c r="M2128" s="31"/>
      <c r="N2128" s="31"/>
      <c r="O2128" s="31"/>
      <c r="P2128" s="31"/>
      <c r="R2128" s="31"/>
      <c r="S2128" s="73"/>
      <c r="T2128" s="73"/>
      <c r="U2128" s="73"/>
      <c r="V2128" s="73"/>
      <c r="W2128" s="73"/>
      <c r="X2128" s="73"/>
      <c r="Y2128" s="73"/>
      <c r="Z2128" s="73"/>
      <c r="AA2128" s="73"/>
      <c r="AB2128" s="73"/>
      <c r="AC2128" s="73"/>
      <c r="AD2128" s="73"/>
      <c r="AE2128" s="73"/>
      <c r="AF2128" s="73"/>
      <c r="AG2128" s="73"/>
      <c r="AH2128" s="73"/>
      <c r="AI2128" s="73"/>
      <c r="AJ2128" s="73"/>
      <c r="AK2128" s="73"/>
      <c r="AL2128" s="73"/>
      <c r="AM2128" s="73"/>
      <c r="AN2128" s="73"/>
      <c r="AO2128" s="73"/>
      <c r="AP2128" s="73"/>
      <c r="AQ2128" s="73"/>
      <c r="AR2128" s="73"/>
      <c r="AS2128" s="73"/>
      <c r="AT2128" s="73"/>
      <c r="AU2128" s="73"/>
      <c r="AV2128" s="73"/>
      <c r="AW2128" s="73"/>
      <c r="AX2128" s="73"/>
      <c r="AY2128" s="73"/>
      <c r="AZ2128" s="73"/>
      <c r="BA2128" s="73"/>
      <c r="BB2128" s="73"/>
      <c r="BC2128" s="73"/>
      <c r="BD2128" s="73"/>
      <c r="BE2128" s="73"/>
      <c r="BF2128" s="73"/>
      <c r="BG2128" s="73"/>
      <c r="BH2128" s="73"/>
      <c r="BI2128" s="73"/>
      <c r="BJ2128" s="73"/>
      <c r="BK2128" s="73"/>
      <c r="BL2128" s="73"/>
      <c r="BM2128" s="73"/>
      <c r="BN2128" s="73"/>
      <c r="BO2128" s="73"/>
      <c r="BP2128" s="73"/>
      <c r="BQ2128" s="73"/>
      <c r="BR2128" s="73"/>
      <c r="BS2128" s="73"/>
      <c r="BT2128" s="73"/>
      <c r="BU2128" s="73"/>
      <c r="BV2128" s="73"/>
      <c r="BW2128" s="73"/>
      <c r="BX2128" s="73"/>
      <c r="BY2128" s="73"/>
      <c r="BZ2128" s="73"/>
      <c r="CA2128" s="73"/>
      <c r="CB2128" s="73"/>
      <c r="CC2128" s="73"/>
      <c r="CD2128" s="73"/>
      <c r="CE2128" s="73"/>
      <c r="CF2128" s="73"/>
      <c r="CG2128" s="73"/>
      <c r="CH2128" s="73"/>
      <c r="CI2128" s="73"/>
      <c r="CJ2128" s="73"/>
      <c r="CK2128" s="73"/>
      <c r="CL2128" s="73"/>
    </row>
    <row r="2129" spans="2:90" x14ac:dyDescent="0.4">
      <c r="B2129" s="155" t="s">
        <v>288</v>
      </c>
      <c r="D2129" t="s">
        <v>763</v>
      </c>
      <c r="E2129" s="12" t="str">
        <f t="shared" si="2565"/>
        <v>2129 LAMORTR-S</v>
      </c>
      <c r="F2129" s="31"/>
      <c r="G2129" t="str">
        <f>E2129</f>
        <v>2129 LAMORTR-S</v>
      </c>
      <c r="H2129" s="59">
        <v>0.1</v>
      </c>
      <c r="I2129" s="31"/>
      <c r="J2129" s="31"/>
      <c r="K2129" s="31"/>
      <c r="L2129" s="31"/>
      <c r="M2129" s="31"/>
      <c r="N2129" s="31"/>
      <c r="O2129" s="31"/>
      <c r="P2129" s="31"/>
      <c r="R2129" s="31"/>
      <c r="S2129" s="73"/>
      <c r="T2129" s="73"/>
      <c r="U2129" s="73"/>
      <c r="V2129" s="73"/>
      <c r="W2129" s="73"/>
      <c r="X2129" s="73"/>
      <c r="Y2129" s="73"/>
      <c r="Z2129" s="73"/>
      <c r="AA2129" s="73"/>
      <c r="AB2129" s="73"/>
      <c r="AC2129" s="73"/>
      <c r="AD2129" s="73"/>
      <c r="AE2129" s="73"/>
      <c r="AF2129" s="73"/>
      <c r="AG2129" s="73"/>
      <c r="AH2129" s="73"/>
      <c r="AI2129" s="73"/>
      <c r="AJ2129" s="73"/>
      <c r="AK2129" s="73"/>
      <c r="AL2129" s="73"/>
      <c r="AM2129" s="73"/>
      <c r="AN2129" s="73"/>
      <c r="AO2129" s="73"/>
      <c r="AP2129" s="73"/>
      <c r="AQ2129" s="73"/>
      <c r="AR2129" s="73"/>
      <c r="AS2129" s="73"/>
      <c r="AT2129" s="73"/>
      <c r="AU2129" s="73"/>
      <c r="AV2129" s="73"/>
      <c r="AW2129" s="73"/>
      <c r="AX2129" s="73"/>
      <c r="AY2129" s="73"/>
      <c r="AZ2129" s="73"/>
      <c r="BA2129" s="73"/>
      <c r="BB2129" s="73"/>
      <c r="BC2129" s="73"/>
      <c r="BD2129" s="73"/>
      <c r="BE2129" s="73"/>
      <c r="BF2129" s="73"/>
      <c r="BG2129" s="73"/>
      <c r="BH2129" s="73"/>
      <c r="BI2129" s="73"/>
      <c r="BJ2129" s="73"/>
      <c r="BK2129" s="73"/>
      <c r="BL2129" s="73"/>
      <c r="BM2129" s="73"/>
      <c r="BN2129" s="73"/>
      <c r="BO2129" s="73"/>
      <c r="BP2129" s="73"/>
      <c r="BQ2129" s="73"/>
      <c r="BR2129" s="73"/>
      <c r="BS2129" s="73"/>
      <c r="BT2129" s="73"/>
      <c r="BU2129" s="73"/>
      <c r="BV2129" s="73"/>
      <c r="BW2129" s="73"/>
      <c r="BX2129" s="73"/>
      <c r="BY2129" s="73"/>
      <c r="BZ2129" s="73"/>
      <c r="CA2129" s="73"/>
      <c r="CB2129" s="73"/>
      <c r="CC2129" s="73"/>
      <c r="CD2129" s="73"/>
      <c r="CE2129" s="73"/>
      <c r="CF2129" s="73"/>
      <c r="CG2129" s="73"/>
      <c r="CH2129" s="73"/>
      <c r="CI2129" s="73"/>
      <c r="CJ2129" s="73"/>
      <c r="CK2129" s="73"/>
      <c r="CL2129" s="73"/>
    </row>
    <row r="2130" spans="2:90" x14ac:dyDescent="0.4">
      <c r="B2130" s="155" t="s">
        <v>311</v>
      </c>
      <c r="D2130" t="s">
        <v>763</v>
      </c>
      <c r="E2130" s="12" t="str">
        <f t="shared" si="2565"/>
        <v>2130 LAMORTR-S</v>
      </c>
      <c r="F2130" s="31"/>
      <c r="G2130" t="str">
        <f>E2130</f>
        <v>2130 LAMORTR-S</v>
      </c>
      <c r="H2130" s="59">
        <v>0.2</v>
      </c>
      <c r="I2130" s="31"/>
      <c r="J2130" s="31"/>
      <c r="K2130" s="31"/>
      <c r="L2130" s="31"/>
      <c r="M2130" s="31"/>
      <c r="N2130" s="31"/>
      <c r="O2130" s="31"/>
      <c r="P2130" s="31"/>
      <c r="R2130" s="31"/>
      <c r="S2130" s="73"/>
      <c r="T2130" s="73"/>
      <c r="U2130" s="73"/>
      <c r="V2130" s="73"/>
      <c r="W2130" s="73"/>
      <c r="X2130" s="73"/>
      <c r="Y2130" s="73"/>
      <c r="Z2130" s="73"/>
      <c r="AA2130" s="73"/>
      <c r="AB2130" s="73"/>
      <c r="AC2130" s="73"/>
      <c r="AD2130" s="73"/>
      <c r="AE2130" s="73"/>
      <c r="AF2130" s="73"/>
      <c r="AG2130" s="73"/>
      <c r="AH2130" s="73"/>
      <c r="AI2130" s="73"/>
      <c r="AJ2130" s="73"/>
      <c r="AK2130" s="73"/>
      <c r="AL2130" s="73"/>
      <c r="AM2130" s="73"/>
      <c r="AN2130" s="73"/>
      <c r="AO2130" s="73"/>
      <c r="AP2130" s="73"/>
      <c r="AQ2130" s="73"/>
      <c r="AR2130" s="73"/>
      <c r="AS2130" s="73"/>
      <c r="AT2130" s="73"/>
      <c r="AU2130" s="73"/>
      <c r="AV2130" s="73"/>
      <c r="AW2130" s="73"/>
      <c r="AX2130" s="73"/>
      <c r="AY2130" s="73"/>
      <c r="AZ2130" s="73"/>
      <c r="BA2130" s="73"/>
      <c r="BB2130" s="73"/>
      <c r="BC2130" s="73"/>
      <c r="BD2130" s="73"/>
      <c r="BE2130" s="73"/>
      <c r="BF2130" s="73"/>
      <c r="BG2130" s="73"/>
      <c r="BH2130" s="73"/>
      <c r="BI2130" s="73"/>
      <c r="BJ2130" s="73"/>
      <c r="BK2130" s="73"/>
      <c r="BL2130" s="73"/>
      <c r="BM2130" s="73"/>
      <c r="BN2130" s="73"/>
      <c r="BO2130" s="73"/>
      <c r="BP2130" s="73"/>
      <c r="BQ2130" s="73"/>
      <c r="BR2130" s="73"/>
      <c r="BS2130" s="73"/>
      <c r="BT2130" s="73"/>
      <c r="BU2130" s="73"/>
      <c r="BV2130" s="73"/>
      <c r="BW2130" s="73"/>
      <c r="BX2130" s="73"/>
      <c r="BY2130" s="73"/>
      <c r="BZ2130" s="73"/>
      <c r="CA2130" s="73"/>
      <c r="CB2130" s="73"/>
      <c r="CC2130" s="73"/>
      <c r="CD2130" s="73"/>
      <c r="CE2130" s="73"/>
      <c r="CF2130" s="73"/>
      <c r="CG2130" s="73"/>
      <c r="CH2130" s="73"/>
      <c r="CI2130" s="73"/>
      <c r="CJ2130" s="73"/>
      <c r="CK2130" s="73"/>
      <c r="CL2130" s="73"/>
    </row>
    <row r="2131" spans="2:90" x14ac:dyDescent="0.4">
      <c r="B2131" s="155" t="s">
        <v>304</v>
      </c>
      <c r="C2131" s="31"/>
      <c r="D2131" t="s">
        <v>763</v>
      </c>
      <c r="E2131" s="12" t="str">
        <f t="shared" si="2565"/>
        <v>2131 LAMORTR-S</v>
      </c>
      <c r="F2131" s="31"/>
      <c r="G2131" s="31"/>
      <c r="H2131" s="59">
        <v>0.1</v>
      </c>
      <c r="I2131" s="31"/>
      <c r="J2131" s="31"/>
      <c r="K2131" s="31"/>
      <c r="L2131" s="31"/>
      <c r="M2131" s="31"/>
      <c r="N2131" s="31"/>
      <c r="O2131" s="31"/>
      <c r="P2131" s="31"/>
      <c r="R2131" s="31"/>
      <c r="S2131" s="73"/>
      <c r="T2131" s="73"/>
      <c r="U2131" s="73"/>
      <c r="V2131" s="73"/>
      <c r="W2131" s="73"/>
      <c r="X2131" s="73"/>
      <c r="Y2131" s="73"/>
      <c r="Z2131" s="73"/>
      <c r="AA2131" s="73"/>
      <c r="AB2131" s="73"/>
      <c r="AC2131" s="73"/>
      <c r="AD2131" s="73"/>
      <c r="AE2131" s="73"/>
      <c r="AF2131" s="73"/>
      <c r="AG2131" s="73"/>
      <c r="AH2131" s="73"/>
      <c r="AI2131" s="73"/>
      <c r="AJ2131" s="73"/>
      <c r="AK2131" s="73"/>
      <c r="AL2131" s="73"/>
      <c r="AM2131" s="73"/>
      <c r="AN2131" s="73"/>
      <c r="AO2131" s="73"/>
      <c r="AP2131" s="73"/>
      <c r="AQ2131" s="73"/>
      <c r="AR2131" s="73"/>
      <c r="AS2131" s="73"/>
      <c r="AT2131" s="73"/>
      <c r="AU2131" s="73"/>
      <c r="AV2131" s="73"/>
      <c r="AW2131" s="73"/>
      <c r="AX2131" s="73"/>
      <c r="AY2131" s="73"/>
      <c r="AZ2131" s="73"/>
      <c r="BA2131" s="73"/>
      <c r="BB2131" s="73"/>
      <c r="BC2131" s="73"/>
      <c r="BD2131" s="73"/>
      <c r="BE2131" s="73"/>
      <c r="BF2131" s="73"/>
      <c r="BG2131" s="73"/>
      <c r="BH2131" s="73"/>
      <c r="BI2131" s="73"/>
      <c r="BJ2131" s="73"/>
      <c r="BK2131" s="73"/>
      <c r="BL2131" s="73"/>
      <c r="BM2131" s="73"/>
      <c r="BN2131" s="73"/>
      <c r="BO2131" s="73"/>
      <c r="BP2131" s="73"/>
      <c r="BQ2131" s="73"/>
      <c r="BR2131" s="73"/>
      <c r="BS2131" s="73"/>
      <c r="BT2131" s="73"/>
      <c r="BU2131" s="73"/>
      <c r="BV2131" s="73"/>
      <c r="BW2131" s="73"/>
      <c r="BX2131" s="73"/>
      <c r="BY2131" s="73"/>
      <c r="BZ2131" s="73"/>
      <c r="CA2131" s="73"/>
      <c r="CB2131" s="73"/>
      <c r="CC2131" s="73"/>
      <c r="CD2131" s="73"/>
      <c r="CE2131" s="73"/>
      <c r="CF2131" s="73"/>
      <c r="CG2131" s="73"/>
      <c r="CH2131" s="73"/>
      <c r="CI2131" s="73"/>
      <c r="CJ2131" s="73"/>
      <c r="CK2131" s="73"/>
      <c r="CL2131" s="73"/>
    </row>
    <row r="2132" spans="2:90" x14ac:dyDescent="0.4">
      <c r="B2132" s="155" t="s">
        <v>305</v>
      </c>
      <c r="D2132" t="s">
        <v>763</v>
      </c>
      <c r="E2132" t="str">
        <f t="shared" si="2565"/>
        <v>2132 LAMORTR-S</v>
      </c>
      <c r="F2132" s="280"/>
      <c r="H2132" s="59">
        <v>0.5</v>
      </c>
      <c r="I2132" s="31"/>
      <c r="J2132" s="31"/>
      <c r="K2132" s="31"/>
      <c r="L2132" s="31"/>
      <c r="M2132" s="31"/>
      <c r="N2132" s="31"/>
      <c r="O2132" s="31"/>
      <c r="P2132" s="31"/>
      <c r="R2132" s="31"/>
      <c r="S2132" s="73"/>
      <c r="T2132" s="73"/>
      <c r="U2132" s="73"/>
      <c r="V2132" s="73"/>
      <c r="W2132" s="73"/>
      <c r="X2132" s="73"/>
      <c r="Y2132" s="73"/>
      <c r="Z2132" s="73"/>
      <c r="AA2132" s="73"/>
      <c r="AB2132" s="73"/>
      <c r="AC2132" s="73"/>
      <c r="AD2132" s="73"/>
      <c r="AE2132" s="73"/>
      <c r="AF2132" s="73"/>
      <c r="AG2132" s="73"/>
      <c r="AH2132" s="73"/>
      <c r="AI2132" s="73"/>
      <c r="AJ2132" s="73"/>
      <c r="AK2132" s="73"/>
      <c r="AL2132" s="73"/>
      <c r="AM2132" s="73"/>
      <c r="AN2132" s="73"/>
      <c r="AO2132" s="73"/>
      <c r="AP2132" s="73"/>
      <c r="AQ2132" s="73"/>
      <c r="AR2132" s="73"/>
      <c r="AS2132" s="73"/>
      <c r="AT2132" s="73"/>
      <c r="AU2132" s="73"/>
      <c r="AV2132" s="73"/>
      <c r="AW2132" s="73"/>
      <c r="AX2132" s="73"/>
      <c r="AY2132" s="73"/>
      <c r="AZ2132" s="73"/>
      <c r="BA2132" s="73"/>
      <c r="BB2132" s="73"/>
      <c r="BC2132" s="73"/>
      <c r="BD2132" s="73"/>
      <c r="BE2132" s="73"/>
      <c r="BF2132" s="73"/>
      <c r="BG2132" s="73"/>
      <c r="BH2132" s="73"/>
      <c r="BI2132" s="73"/>
      <c r="BJ2132" s="73"/>
      <c r="BK2132" s="73"/>
      <c r="BL2132" s="73"/>
      <c r="BM2132" s="73"/>
      <c r="BN2132" s="73"/>
      <c r="BO2132" s="73"/>
      <c r="BP2132" s="73"/>
      <c r="BQ2132" s="73"/>
      <c r="BR2132" s="73"/>
      <c r="BS2132" s="73"/>
      <c r="BT2132" s="73"/>
      <c r="BU2132" s="73"/>
      <c r="BV2132" s="73"/>
      <c r="BW2132" s="73"/>
      <c r="BX2132" s="73"/>
      <c r="BY2132" s="73"/>
      <c r="BZ2132" s="73"/>
      <c r="CA2132" s="73"/>
      <c r="CB2132" s="73"/>
      <c r="CC2132" s="73"/>
      <c r="CD2132" s="73"/>
      <c r="CE2132" s="73"/>
      <c r="CF2132" s="73"/>
      <c r="CG2132" s="73"/>
      <c r="CH2132" s="73"/>
      <c r="CI2132" s="73"/>
      <c r="CJ2132" s="73"/>
      <c r="CK2132" s="73"/>
      <c r="CL2132" s="73"/>
    </row>
    <row r="2133" spans="2:90" x14ac:dyDescent="0.4">
      <c r="B2133" s="156" t="s">
        <v>289</v>
      </c>
      <c r="D2133" t="s">
        <v>763</v>
      </c>
      <c r="E2133" t="str">
        <f t="shared" si="2565"/>
        <v>2133 LAMORTR-S</v>
      </c>
      <c r="F2133" s="280"/>
      <c r="H2133" s="91">
        <v>0</v>
      </c>
      <c r="I2133" s="31"/>
      <c r="J2133" s="31"/>
      <c r="K2133" s="31"/>
      <c r="L2133" s="31"/>
      <c r="M2133" s="31"/>
      <c r="N2133" s="31"/>
      <c r="O2133" s="31"/>
      <c r="P2133" s="31"/>
      <c r="R2133" s="31"/>
      <c r="S2133" s="73"/>
      <c r="T2133" s="73"/>
      <c r="U2133" s="73"/>
      <c r="V2133" s="73"/>
      <c r="W2133" s="73"/>
      <c r="X2133" s="73"/>
      <c r="Y2133" s="73"/>
      <c r="Z2133" s="73"/>
      <c r="AA2133" s="73"/>
      <c r="AB2133" s="73"/>
      <c r="AC2133" s="73"/>
      <c r="AD2133" s="73"/>
      <c r="AE2133" s="73"/>
      <c r="AF2133" s="73"/>
      <c r="AG2133" s="73"/>
      <c r="AH2133" s="73"/>
      <c r="AI2133" s="73"/>
      <c r="AJ2133" s="73"/>
      <c r="AK2133" s="73"/>
      <c r="AL2133" s="73"/>
      <c r="AM2133" s="73"/>
      <c r="AN2133" s="73"/>
      <c r="AO2133" s="73"/>
      <c r="AP2133" s="73"/>
      <c r="AQ2133" s="73"/>
      <c r="AR2133" s="73"/>
      <c r="AS2133" s="73"/>
      <c r="AT2133" s="73"/>
      <c r="AU2133" s="73"/>
      <c r="AV2133" s="73"/>
      <c r="AW2133" s="73"/>
      <c r="AX2133" s="73"/>
      <c r="AY2133" s="73"/>
      <c r="AZ2133" s="73"/>
      <c r="BA2133" s="73"/>
      <c r="BB2133" s="73"/>
      <c r="BC2133" s="73"/>
      <c r="BD2133" s="73"/>
      <c r="BE2133" s="73"/>
      <c r="BF2133" s="73"/>
      <c r="BG2133" s="73"/>
      <c r="BH2133" s="73"/>
      <c r="BI2133" s="73"/>
      <c r="BJ2133" s="73"/>
      <c r="BK2133" s="73"/>
      <c r="BL2133" s="73"/>
      <c r="BM2133" s="73"/>
      <c r="BN2133" s="73"/>
      <c r="BO2133" s="73"/>
      <c r="BP2133" s="73"/>
      <c r="BQ2133" s="73"/>
      <c r="BR2133" s="73"/>
      <c r="BS2133" s="73"/>
      <c r="BT2133" s="73"/>
      <c r="BU2133" s="73"/>
      <c r="BV2133" s="73"/>
      <c r="BW2133" s="73"/>
      <c r="BX2133" s="73"/>
      <c r="BY2133" s="73"/>
      <c r="BZ2133" s="73"/>
      <c r="CA2133" s="73"/>
      <c r="CB2133" s="73"/>
      <c r="CC2133" s="73"/>
      <c r="CD2133" s="73"/>
      <c r="CE2133" s="73"/>
      <c r="CF2133" s="73"/>
      <c r="CG2133" s="73"/>
      <c r="CH2133" s="73"/>
      <c r="CI2133" s="73"/>
      <c r="CJ2133" s="73"/>
      <c r="CK2133" s="73"/>
      <c r="CL2133" s="73"/>
    </row>
    <row r="2134" spans="2:90" x14ac:dyDescent="0.4">
      <c r="B2134" s="124"/>
      <c r="D2134" t="s">
        <v>763</v>
      </c>
      <c r="E2134" t="str">
        <f t="shared" si="2565"/>
        <v>2134 LAMORTR-S</v>
      </c>
      <c r="H2134" s="31"/>
      <c r="I2134" s="31"/>
      <c r="J2134" s="31"/>
      <c r="K2134" s="31"/>
      <c r="L2134" s="31"/>
      <c r="M2134" s="31"/>
      <c r="N2134" s="31"/>
      <c r="O2134" s="31"/>
      <c r="P2134" s="31"/>
      <c r="R2134" s="31"/>
      <c r="S2134" s="73"/>
      <c r="T2134" s="73"/>
      <c r="U2134" s="73"/>
      <c r="V2134" s="73"/>
      <c r="W2134" s="73"/>
      <c r="X2134" s="73"/>
      <c r="Y2134" s="73"/>
      <c r="Z2134" s="73"/>
      <c r="AA2134" s="73"/>
      <c r="AB2134" s="73"/>
      <c r="AC2134" s="73"/>
      <c r="AD2134" s="73"/>
      <c r="AE2134" s="73"/>
      <c r="AF2134" s="73"/>
      <c r="AG2134" s="73"/>
      <c r="AH2134" s="73"/>
      <c r="AI2134" s="73"/>
      <c r="AJ2134" s="73"/>
      <c r="AK2134" s="73"/>
      <c r="AL2134" s="73"/>
      <c r="AM2134" s="73"/>
      <c r="AN2134" s="73"/>
      <c r="AO2134" s="73"/>
      <c r="AP2134" s="73"/>
      <c r="AQ2134" s="73"/>
      <c r="AR2134" s="73"/>
      <c r="AS2134" s="73"/>
      <c r="AT2134" s="73"/>
      <c r="AU2134" s="73"/>
      <c r="AV2134" s="73"/>
      <c r="AW2134" s="73"/>
      <c r="AX2134" s="73"/>
      <c r="AY2134" s="73"/>
      <c r="AZ2134" s="73"/>
      <c r="BA2134" s="73"/>
      <c r="BB2134" s="73"/>
      <c r="BC2134" s="73"/>
      <c r="BD2134" s="73"/>
      <c r="BE2134" s="73"/>
      <c r="BF2134" s="73"/>
      <c r="BG2134" s="73"/>
      <c r="BH2134" s="73"/>
      <c r="BI2134" s="73"/>
      <c r="BJ2134" s="73"/>
      <c r="BK2134" s="73"/>
      <c r="BL2134" s="73"/>
      <c r="BM2134" s="73"/>
      <c r="BN2134" s="73"/>
      <c r="BO2134" s="73"/>
      <c r="BP2134" s="73"/>
      <c r="BQ2134" s="73"/>
      <c r="BR2134" s="73"/>
      <c r="BS2134" s="73"/>
      <c r="BT2134" s="73"/>
      <c r="BU2134" s="73"/>
      <c r="BV2134" s="73"/>
      <c r="BW2134" s="73"/>
      <c r="BX2134" s="73"/>
      <c r="BY2134" s="73"/>
      <c r="BZ2134" s="73"/>
      <c r="CA2134" s="73"/>
      <c r="CB2134" s="73"/>
      <c r="CC2134" s="73"/>
      <c r="CD2134" s="73"/>
      <c r="CE2134" s="73"/>
      <c r="CF2134" s="73"/>
      <c r="CG2134" s="73"/>
      <c r="CH2134" s="73"/>
      <c r="CI2134" s="73"/>
      <c r="CJ2134" s="73"/>
      <c r="CK2134" s="73"/>
      <c r="CL2134" s="73"/>
    </row>
    <row r="2135" spans="2:90" ht="16.5" customHeight="1" x14ac:dyDescent="0.4">
      <c r="B2135" s="95" t="s">
        <v>290</v>
      </c>
      <c r="D2135" t="s">
        <v>763</v>
      </c>
      <c r="E2135" t="str">
        <f t="shared" si="2565"/>
        <v>2135 LAMORTR-S</v>
      </c>
      <c r="R2135" s="92"/>
      <c r="S2135" s="150"/>
      <c r="T2135" s="150"/>
      <c r="U2135" s="150"/>
      <c r="V2135" s="150"/>
      <c r="W2135" s="150"/>
      <c r="X2135" s="150"/>
      <c r="Y2135" s="150"/>
      <c r="Z2135" s="150"/>
      <c r="AA2135" s="150"/>
      <c r="AB2135" s="150"/>
      <c r="AC2135" s="150"/>
      <c r="AD2135" s="150"/>
      <c r="AE2135" s="150"/>
      <c r="AF2135" s="150"/>
      <c r="AG2135" s="150"/>
      <c r="AH2135" s="150"/>
      <c r="AI2135" s="150"/>
      <c r="AJ2135" s="150"/>
      <c r="AK2135" s="150"/>
      <c r="AL2135" s="150"/>
      <c r="AM2135" s="150"/>
      <c r="AN2135" s="150"/>
      <c r="AO2135" s="150"/>
      <c r="AP2135" s="150"/>
      <c r="AQ2135" s="150"/>
      <c r="AR2135" s="150"/>
      <c r="AS2135" s="150"/>
      <c r="AT2135" s="150"/>
      <c r="AU2135" s="150"/>
      <c r="AV2135" s="150"/>
      <c r="AW2135" s="150"/>
      <c r="AX2135" s="150"/>
      <c r="AY2135" s="150"/>
      <c r="AZ2135" s="150"/>
      <c r="BA2135" s="150"/>
      <c r="BB2135" s="150"/>
      <c r="BC2135" s="150"/>
      <c r="BD2135" s="150"/>
      <c r="BE2135" s="150"/>
      <c r="BF2135" s="150"/>
      <c r="BG2135" s="150"/>
      <c r="BH2135" s="150"/>
      <c r="BI2135" s="150"/>
      <c r="BJ2135" s="150"/>
      <c r="BK2135" s="150"/>
      <c r="BL2135" s="150"/>
      <c r="BM2135" s="150"/>
      <c r="BN2135" s="150"/>
      <c r="BO2135" s="150"/>
      <c r="BP2135" s="150"/>
      <c r="BQ2135" s="150"/>
      <c r="BR2135" s="150"/>
      <c r="BS2135" s="150"/>
      <c r="BT2135" s="150"/>
      <c r="BU2135" s="150"/>
      <c r="BV2135" s="150"/>
      <c r="BW2135" s="150"/>
      <c r="BX2135" s="150"/>
      <c r="BY2135" s="150"/>
      <c r="BZ2135" s="150"/>
      <c r="CA2135" s="150"/>
      <c r="CB2135" s="150"/>
      <c r="CC2135" s="150"/>
      <c r="CD2135" s="150"/>
      <c r="CE2135" s="150"/>
      <c r="CF2135" s="150"/>
      <c r="CG2135" s="150"/>
      <c r="CH2135" s="150"/>
      <c r="CI2135" s="150"/>
      <c r="CJ2135" s="150"/>
      <c r="CK2135" s="150"/>
      <c r="CL2135" s="150"/>
    </row>
    <row r="2136" spans="2:90" ht="16.5" customHeight="1" x14ac:dyDescent="0.4">
      <c r="B2136" s="154" t="s">
        <v>289</v>
      </c>
      <c r="D2136" t="s">
        <v>763</v>
      </c>
      <c r="E2136" t="str">
        <f t="shared" si="2565"/>
        <v>2136 LAMORTR-S</v>
      </c>
      <c r="K2136" s="24">
        <v>0</v>
      </c>
      <c r="L2136" s="24">
        <f ca="1">SUMIF($4:$4,L$2,2136:2136)</f>
        <v>3.2459411160757895E+122</v>
      </c>
      <c r="M2136" s="24">
        <f ca="1">SUMIF($4:$4,M$2,2136:2136)</f>
        <v>3.0087683339912257E+184</v>
      </c>
      <c r="N2136" s="24">
        <f ca="1">SUMIF($4:$4,N$2,2136:2136)</f>
        <v>-5.2925864648011889E+241</v>
      </c>
      <c r="O2136" s="24">
        <f ca="1">SUMIF($4:$4,O$2,2136:2136)</f>
        <v>5.7527894405242888E+299</v>
      </c>
      <c r="P2136" s="24" t="e">
        <f ca="1">SUMIF($4:$4,P$2,2136:2136)</f>
        <v>#NUM!</v>
      </c>
      <c r="R2136"/>
      <c r="S2136" s="62">
        <f t="shared" ref="S2136:AY2136" ca="1" si="2566">R2140</f>
        <v>0</v>
      </c>
      <c r="T2136" s="62">
        <f t="shared" ca="1" si="2566"/>
        <v>181991660.66004568</v>
      </c>
      <c r="U2136" s="62">
        <f t="shared" ca="1" si="2566"/>
        <v>198547126497343</v>
      </c>
      <c r="V2136" s="62">
        <f t="shared" ca="1" si="2566"/>
        <v>1.0830881969485231E+20</v>
      </c>
      <c r="W2136" s="62">
        <f t="shared" ca="1" si="2566"/>
        <v>3.9388524511091378E+25</v>
      </c>
      <c r="X2136" s="62">
        <f t="shared" ca="1" si="2566"/>
        <v>1.0598087085178258E+31</v>
      </c>
      <c r="Y2136" s="62">
        <f t="shared" ca="1" si="2566"/>
        <v>2.2498117493185485E+36</v>
      </c>
      <c r="Z2136" s="62">
        <f t="shared" ca="1" si="2566"/>
        <v>3.8919896420549032E+41</v>
      </c>
      <c r="AA2136" s="62">
        <f t="shared" ca="1" si="2566"/>
        <v>5.6636186726568733E+46</v>
      </c>
      <c r="AB2136" s="62">
        <f t="shared" ca="1" si="2566"/>
        <v>7.0919845534676974E+51</v>
      </c>
      <c r="AC2136" s="62">
        <f t="shared" ca="1" si="2566"/>
        <v>7.7250151909980913E+56</v>
      </c>
      <c r="AD2136" s="62">
        <f t="shared" ca="1" si="2566"/>
        <v>7.1704635164087543E+61</v>
      </c>
      <c r="AE2136" s="62">
        <f t="shared" ca="1" si="2566"/>
        <v>4.900233775879106E+66</v>
      </c>
      <c r="AF2136" s="62">
        <f t="shared" ca="1" si="2566"/>
        <v>6.5963634843552101E+70</v>
      </c>
      <c r="AG2136" s="62">
        <f t="shared" ca="1" si="2566"/>
        <v>-3.7809353809016945E+76</v>
      </c>
      <c r="AH2136" s="62">
        <f t="shared" ca="1" si="2566"/>
        <v>-3.0745468275719426E+81</v>
      </c>
      <c r="AI2136" s="62">
        <f t="shared" ca="1" si="2566"/>
        <v>1.0512612062833739E+87</v>
      </c>
      <c r="AJ2136" s="62">
        <f t="shared" ca="1" si="2566"/>
        <v>4.2974428443716219E+92</v>
      </c>
      <c r="AK2136" s="62">
        <f t="shared" ca="1" si="2566"/>
        <v>9.3876481958623221E+97</v>
      </c>
      <c r="AL2136" s="62">
        <f t="shared" ca="1" si="2566"/>
        <v>1.5334114424696412E+103</v>
      </c>
      <c r="AM2136" s="62">
        <f t="shared" ca="1" si="2566"/>
        <v>2.0128165406674245E+108</v>
      </c>
      <c r="AN2136" s="62">
        <f t="shared" ca="1" si="2566"/>
        <v>2.0874294884050494E+113</v>
      </c>
      <c r="AO2136" s="62">
        <f t="shared" ca="1" si="2566"/>
        <v>1.4166784726891358E+118</v>
      </c>
      <c r="AP2136" s="62">
        <f t="shared" ca="1" si="2566"/>
        <v>-3.245798267732996E+122</v>
      </c>
      <c r="AQ2136" s="62">
        <f t="shared" ca="1" si="2566"/>
        <v>-3.3572705013352015E+128</v>
      </c>
      <c r="AR2136" s="62">
        <f t="shared" ca="1" si="2566"/>
        <v>-7.7103197753601345E+133</v>
      </c>
      <c r="AS2136" s="62">
        <f t="shared" ca="1" si="2566"/>
        <v>-1.3166510213718468E+139</v>
      </c>
      <c r="AT2136" s="62">
        <f t="shared" ca="1" si="2566"/>
        <v>-1.9267895329796838E+144</v>
      </c>
      <c r="AU2136" s="62">
        <f t="shared" ca="1" si="2566"/>
        <v>-2.5386262727374025E+149</v>
      </c>
      <c r="AV2136" s="62">
        <f t="shared" ca="1" si="2566"/>
        <v>-3.0840110007519774E+154</v>
      </c>
      <c r="AW2136" s="62">
        <f t="shared" ca="1" si="2566"/>
        <v>-3.5023465906089396E+159</v>
      </c>
      <c r="AX2136" s="62">
        <f t="shared" ca="1" si="2566"/>
        <v>-3.7510491710891682E+164</v>
      </c>
      <c r="AY2136" s="62">
        <f t="shared" ca="1" si="2566"/>
        <v>-3.8112299849682492E+169</v>
      </c>
      <c r="AZ2136" s="62">
        <f t="shared" ref="AZ2136:CE2136" ca="1" si="2567">AY2140</f>
        <v>-3.6881264268235344E+174</v>
      </c>
      <c r="BA2136" s="62">
        <f t="shared" ca="1" si="2567"/>
        <v>-3.4073668133544445E+179</v>
      </c>
      <c r="BB2136" s="62">
        <f t="shared" ca="1" si="2567"/>
        <v>-3.0088026915942492E+184</v>
      </c>
      <c r="BC2136" s="62">
        <f t="shared" ca="1" si="2567"/>
        <v>-2.5394649674760466E+189</v>
      </c>
      <c r="BD2136" s="62">
        <f t="shared" ca="1" si="2567"/>
        <v>-2.0467145204773278E+194</v>
      </c>
      <c r="BE2136" s="62">
        <f t="shared" ca="1" si="2567"/>
        <v>-1.5723222035347515E+199</v>
      </c>
      <c r="BF2136" s="62">
        <f t="shared" ca="1" si="2567"/>
        <v>-1.1481038061331637E+204</v>
      </c>
      <c r="BG2136" s="62">
        <f t="shared" ca="1" si="2567"/>
        <v>-7.9362963159529433E+208</v>
      </c>
      <c r="BH2136" s="62">
        <f t="shared" ca="1" si="2567"/>
        <v>-5.1621672590632247E+213</v>
      </c>
      <c r="BI2136" s="62">
        <f t="shared" ca="1" si="2567"/>
        <v>-3.1291758944377358E+218</v>
      </c>
      <c r="BJ2136" s="62">
        <f t="shared" ca="1" si="2567"/>
        <v>-1.7376171414410011E+223</v>
      </c>
      <c r="BK2136" s="62">
        <f t="shared" ca="1" si="2567"/>
        <v>-8.5307317266040722E+227</v>
      </c>
      <c r="BL2136" s="62">
        <f t="shared" ca="1" si="2567"/>
        <v>-3.3686770442504511E+232</v>
      </c>
      <c r="BM2136" s="62">
        <f t="shared" ca="1" si="2567"/>
        <v>-6.6761898696188388E+236</v>
      </c>
      <c r="BN2136" s="62">
        <f t="shared" ca="1" si="2567"/>
        <v>5.2925191466660879E+241</v>
      </c>
      <c r="BO2136" s="62">
        <f t="shared" ca="1" si="2567"/>
        <v>8.975818108421456E+246</v>
      </c>
      <c r="BP2136" s="62">
        <f t="shared" ca="1" si="2567"/>
        <v>8.6954307472471066E+251</v>
      </c>
      <c r="BQ2136" s="62">
        <f t="shared" ca="1" si="2567"/>
        <v>6.9391229707184719E+256</v>
      </c>
      <c r="BR2136" s="62">
        <f t="shared" ca="1" si="2567"/>
        <v>4.9655935916183018E+261</v>
      </c>
      <c r="BS2136" s="62">
        <f t="shared" ca="1" si="2567"/>
        <v>3.2974763208239342E+266</v>
      </c>
      <c r="BT2136" s="62">
        <f t="shared" ca="1" si="2567"/>
        <v>-1.1649388424862055E+271</v>
      </c>
      <c r="BU2136" s="62">
        <f t="shared" ca="1" si="2567"/>
        <v>-1.1720262929203102E+276</v>
      </c>
      <c r="BV2136" s="62">
        <f t="shared" ca="1" si="2567"/>
        <v>-7.099032828417894E+280</v>
      </c>
      <c r="BW2136" s="62">
        <f t="shared" ca="1" si="2567"/>
        <v>-3.9674451321000738E+285</v>
      </c>
      <c r="BX2136" s="62">
        <f t="shared" ca="1" si="2567"/>
        <v>-2.1419189790774277E+290</v>
      </c>
      <c r="BY2136" s="62">
        <f t="shared" ca="1" si="2567"/>
        <v>-1.124433940514383E+295</v>
      </c>
      <c r="BZ2136" s="62">
        <f t="shared" ca="1" si="2567"/>
        <v>-5.7529028208749327E+299</v>
      </c>
      <c r="CA2136" s="62">
        <f t="shared" ca="1" si="2567"/>
        <v>-2.8721456480497532E+304</v>
      </c>
      <c r="CB2136" s="62" t="e">
        <f t="shared" ca="1" si="2567"/>
        <v>#NUM!</v>
      </c>
      <c r="CC2136" s="62" t="e">
        <f t="shared" ca="1" si="2567"/>
        <v>#NUM!</v>
      </c>
      <c r="CD2136" s="62" t="e">
        <f t="shared" ca="1" si="2567"/>
        <v>#NUM!</v>
      </c>
      <c r="CE2136" s="62" t="e">
        <f t="shared" ca="1" si="2567"/>
        <v>#NUM!</v>
      </c>
      <c r="CF2136" s="62" t="e">
        <f t="shared" ref="CF2136:CL2136" ca="1" si="2568">CE2140</f>
        <v>#NUM!</v>
      </c>
      <c r="CG2136" s="62" t="e">
        <f t="shared" ca="1" si="2568"/>
        <v>#NUM!</v>
      </c>
      <c r="CH2136" s="62" t="e">
        <f t="shared" ca="1" si="2568"/>
        <v>#NUM!</v>
      </c>
      <c r="CI2136" s="62" t="e">
        <f t="shared" ca="1" si="2568"/>
        <v>#NUM!</v>
      </c>
      <c r="CJ2136" s="62" t="e">
        <f t="shared" ca="1" si="2568"/>
        <v>#NUM!</v>
      </c>
      <c r="CK2136" s="62" t="e">
        <f t="shared" ca="1" si="2568"/>
        <v>#NUM!</v>
      </c>
      <c r="CL2136" s="62" t="e">
        <f t="shared" ca="1" si="2568"/>
        <v>#NUM!</v>
      </c>
    </row>
    <row r="2137" spans="2:90" ht="16.5" customHeight="1" x14ac:dyDescent="0.4">
      <c r="B2137" s="154" t="str">
        <f>"New loans originated - "&amp;SUBSTITUTE(B2126,":","")</f>
        <v>New loans originated - Revenue driven amortizing loan - no defaults</v>
      </c>
      <c r="C2137" s="12"/>
      <c r="D2137" t="s">
        <v>763</v>
      </c>
      <c r="E2137" t="str">
        <f t="shared" si="2565"/>
        <v>2137 LAMORTR-S</v>
      </c>
      <c r="F2137" s="12"/>
      <c r="G2137" t="str">
        <f>E2137</f>
        <v>2137 LAMORTR-S</v>
      </c>
      <c r="K2137" s="24">
        <f t="shared" ref="K2137:P2139" ca="1" si="2569">SUMIF($3:$3,K$2,2137:2137)</f>
        <v>96000</v>
      </c>
      <c r="L2137" s="24">
        <f t="shared" ca="1" si="2569"/>
        <v>96000</v>
      </c>
      <c r="M2137" s="24">
        <f t="shared" ca="1" si="2569"/>
        <v>96000</v>
      </c>
      <c r="N2137" s="24">
        <f t="shared" ca="1" si="2569"/>
        <v>96000</v>
      </c>
      <c r="O2137" s="24">
        <f t="shared" ca="1" si="2569"/>
        <v>96000</v>
      </c>
      <c r="P2137" s="24">
        <f t="shared" ca="1" si="2569"/>
        <v>96000</v>
      </c>
      <c r="R2137"/>
      <c r="S2137" s="80" cm="1">
        <f t="array" aca="1" ref="S2137" ca="1">INDIRECT(S2120)*(1-$H2130)</f>
        <v>8000</v>
      </c>
      <c r="T2137" s="80" cm="1">
        <f t="array" aca="1" ref="T2137" ca="1">INDIRECT(T2120)*(1-$H2130)</f>
        <v>8000</v>
      </c>
      <c r="U2137" s="80" cm="1">
        <f t="array" aca="1" ref="U2137" ca="1">INDIRECT(U2120)*(1-$H2130)</f>
        <v>8000</v>
      </c>
      <c r="V2137" s="80" cm="1">
        <f t="array" aca="1" ref="V2137" ca="1">INDIRECT(V2120)*(1-$H2130)</f>
        <v>8000</v>
      </c>
      <c r="W2137" s="80" cm="1">
        <f t="array" aca="1" ref="W2137" ca="1">INDIRECT(W2120)*(1-$H2130)</f>
        <v>8000</v>
      </c>
      <c r="X2137" s="80" cm="1">
        <f t="array" aca="1" ref="X2137" ca="1">INDIRECT(X2120)*(1-$H2130)</f>
        <v>8000</v>
      </c>
      <c r="Y2137" s="80" cm="1">
        <f t="array" aca="1" ref="Y2137" ca="1">INDIRECT(Y2120)*(1-$H2130)</f>
        <v>8000</v>
      </c>
      <c r="Z2137" s="80" cm="1">
        <f t="array" aca="1" ref="Z2137" ca="1">INDIRECT(Z2120)*(1-$H2130)</f>
        <v>8000</v>
      </c>
      <c r="AA2137" s="80" cm="1">
        <f t="array" aca="1" ref="AA2137" ca="1">INDIRECT(AA2120)*(1-$H2130)</f>
        <v>8000</v>
      </c>
      <c r="AB2137" s="80" cm="1">
        <f t="array" aca="1" ref="AB2137" ca="1">INDIRECT(AB2120)*(1-$H2130)</f>
        <v>8000</v>
      </c>
      <c r="AC2137" s="80" cm="1">
        <f t="array" aca="1" ref="AC2137" ca="1">INDIRECT(AC2120)*(1-$H2130)</f>
        <v>8000</v>
      </c>
      <c r="AD2137" s="80" cm="1">
        <f t="array" aca="1" ref="AD2137" ca="1">INDIRECT(AD2120)*(1-$H2130)</f>
        <v>8000</v>
      </c>
      <c r="AE2137" s="80" cm="1">
        <f t="array" aca="1" ref="AE2137" ca="1">INDIRECT(AE2120)*(1-$H2130)</f>
        <v>8000</v>
      </c>
      <c r="AF2137" s="80" cm="1">
        <f t="array" aca="1" ref="AF2137" ca="1">INDIRECT(AF2120)*(1-$H2130)</f>
        <v>8000</v>
      </c>
      <c r="AG2137" s="80" cm="1">
        <f t="array" aca="1" ref="AG2137" ca="1">INDIRECT(AG2120)*(1-$H2130)</f>
        <v>8000</v>
      </c>
      <c r="AH2137" s="80" cm="1">
        <f t="array" aca="1" ref="AH2137" ca="1">INDIRECT(AH2120)*(1-$H2130)</f>
        <v>8000</v>
      </c>
      <c r="AI2137" s="80" cm="1">
        <f t="array" aca="1" ref="AI2137" ca="1">INDIRECT(AI2120)*(1-$H2130)</f>
        <v>8000</v>
      </c>
      <c r="AJ2137" s="80" cm="1">
        <f t="array" aca="1" ref="AJ2137" ca="1">INDIRECT(AJ2120)*(1-$H2130)</f>
        <v>8000</v>
      </c>
      <c r="AK2137" s="80" cm="1">
        <f t="array" aca="1" ref="AK2137" ca="1">INDIRECT(AK2120)*(1-$H2130)</f>
        <v>8000</v>
      </c>
      <c r="AL2137" s="80" cm="1">
        <f t="array" aca="1" ref="AL2137" ca="1">INDIRECT(AL2120)*(1-$H2130)</f>
        <v>8000</v>
      </c>
      <c r="AM2137" s="80" cm="1">
        <f t="array" aca="1" ref="AM2137" ca="1">INDIRECT(AM2120)*(1-$H2130)</f>
        <v>8000</v>
      </c>
      <c r="AN2137" s="80" cm="1">
        <f t="array" aca="1" ref="AN2137" ca="1">INDIRECT(AN2120)*(1-$H2130)</f>
        <v>8000</v>
      </c>
      <c r="AO2137" s="80" cm="1">
        <f t="array" aca="1" ref="AO2137" ca="1">INDIRECT(AO2120)*(1-$H2130)</f>
        <v>8000</v>
      </c>
      <c r="AP2137" s="80" cm="1">
        <f t="array" aca="1" ref="AP2137" ca="1">INDIRECT(AP2120)*(1-$H2130)</f>
        <v>8000</v>
      </c>
      <c r="AQ2137" s="80" cm="1">
        <f t="array" aca="1" ref="AQ2137" ca="1">INDIRECT(AQ2120)*(1-$H2130)</f>
        <v>8000</v>
      </c>
      <c r="AR2137" s="80" cm="1">
        <f t="array" aca="1" ref="AR2137" ca="1">INDIRECT(AR2120)*(1-$H2130)</f>
        <v>8000</v>
      </c>
      <c r="AS2137" s="80" cm="1">
        <f t="array" aca="1" ref="AS2137" ca="1">INDIRECT(AS2120)*(1-$H2130)</f>
        <v>8000</v>
      </c>
      <c r="AT2137" s="80" cm="1">
        <f t="array" aca="1" ref="AT2137" ca="1">INDIRECT(AT2120)*(1-$H2130)</f>
        <v>8000</v>
      </c>
      <c r="AU2137" s="80" cm="1">
        <f t="array" aca="1" ref="AU2137" ca="1">INDIRECT(AU2120)*(1-$H2130)</f>
        <v>8000</v>
      </c>
      <c r="AV2137" s="80" cm="1">
        <f t="array" aca="1" ref="AV2137" ca="1">INDIRECT(AV2120)*(1-$H2130)</f>
        <v>8000</v>
      </c>
      <c r="AW2137" s="80" cm="1">
        <f t="array" aca="1" ref="AW2137" ca="1">INDIRECT(AW2120)*(1-$H2130)</f>
        <v>8000</v>
      </c>
      <c r="AX2137" s="80" cm="1">
        <f t="array" aca="1" ref="AX2137" ca="1">INDIRECT(AX2120)*(1-$H2130)</f>
        <v>8000</v>
      </c>
      <c r="AY2137" s="80" cm="1">
        <f t="array" aca="1" ref="AY2137" ca="1">INDIRECT(AY2120)*(1-$H2130)</f>
        <v>8000</v>
      </c>
      <c r="AZ2137" s="80" cm="1">
        <f t="array" aca="1" ref="AZ2137" ca="1">INDIRECT(AZ2120)*(1-$H2130)</f>
        <v>8000</v>
      </c>
      <c r="BA2137" s="80" cm="1">
        <f t="array" aca="1" ref="BA2137" ca="1">INDIRECT(BA2120)*(1-$H2130)</f>
        <v>8000</v>
      </c>
      <c r="BB2137" s="80" cm="1">
        <f t="array" aca="1" ref="BB2137" ca="1">INDIRECT(BB2120)*(1-$H2130)</f>
        <v>8000</v>
      </c>
      <c r="BC2137" s="80" cm="1">
        <f t="array" aca="1" ref="BC2137" ca="1">INDIRECT(BC2120)*(1-$H2130)</f>
        <v>8000</v>
      </c>
      <c r="BD2137" s="80" cm="1">
        <f t="array" aca="1" ref="BD2137" ca="1">INDIRECT(BD2120)*(1-$H2130)</f>
        <v>8000</v>
      </c>
      <c r="BE2137" s="80" cm="1">
        <f t="array" aca="1" ref="BE2137" ca="1">INDIRECT(BE2120)*(1-$H2130)</f>
        <v>8000</v>
      </c>
      <c r="BF2137" s="80" cm="1">
        <f t="array" aca="1" ref="BF2137" ca="1">INDIRECT(BF2120)*(1-$H2130)</f>
        <v>8000</v>
      </c>
      <c r="BG2137" s="80" cm="1">
        <f t="array" aca="1" ref="BG2137" ca="1">INDIRECT(BG2120)*(1-$H2130)</f>
        <v>8000</v>
      </c>
      <c r="BH2137" s="80" cm="1">
        <f t="array" aca="1" ref="BH2137" ca="1">INDIRECT(BH2120)*(1-$H2130)</f>
        <v>8000</v>
      </c>
      <c r="BI2137" s="80" cm="1">
        <f t="array" aca="1" ref="BI2137" ca="1">INDIRECT(BI2120)*(1-$H2130)</f>
        <v>8000</v>
      </c>
      <c r="BJ2137" s="80" cm="1">
        <f t="array" aca="1" ref="BJ2137" ca="1">INDIRECT(BJ2120)*(1-$H2130)</f>
        <v>8000</v>
      </c>
      <c r="BK2137" s="80" cm="1">
        <f t="array" aca="1" ref="BK2137" ca="1">INDIRECT(BK2120)*(1-$H2130)</f>
        <v>8000</v>
      </c>
      <c r="BL2137" s="80" cm="1">
        <f t="array" aca="1" ref="BL2137" ca="1">INDIRECT(BL2120)*(1-$H2130)</f>
        <v>8000</v>
      </c>
      <c r="BM2137" s="80" cm="1">
        <f t="array" aca="1" ref="BM2137" ca="1">INDIRECT(BM2120)*(1-$H2130)</f>
        <v>8000</v>
      </c>
      <c r="BN2137" s="80" cm="1">
        <f t="array" aca="1" ref="BN2137" ca="1">INDIRECT(BN2120)*(1-$H2130)</f>
        <v>8000</v>
      </c>
      <c r="BO2137" s="80" cm="1">
        <f t="array" aca="1" ref="BO2137" ca="1">INDIRECT(BO2120)*(1-$H2130)</f>
        <v>8000</v>
      </c>
      <c r="BP2137" s="80" cm="1">
        <f t="array" aca="1" ref="BP2137" ca="1">INDIRECT(BP2120)*(1-$H2130)</f>
        <v>8000</v>
      </c>
      <c r="BQ2137" s="80" cm="1">
        <f t="array" aca="1" ref="BQ2137" ca="1">INDIRECT(BQ2120)*(1-$H2130)</f>
        <v>8000</v>
      </c>
      <c r="BR2137" s="80" cm="1">
        <f t="array" aca="1" ref="BR2137" ca="1">INDIRECT(BR2120)*(1-$H2130)</f>
        <v>8000</v>
      </c>
      <c r="BS2137" s="80" cm="1">
        <f t="array" aca="1" ref="BS2137" ca="1">INDIRECT(BS2120)*(1-$H2130)</f>
        <v>8000</v>
      </c>
      <c r="BT2137" s="80" cm="1">
        <f t="array" aca="1" ref="BT2137" ca="1">INDIRECT(BT2120)*(1-$H2130)</f>
        <v>8000</v>
      </c>
      <c r="BU2137" s="80" cm="1">
        <f t="array" aca="1" ref="BU2137" ca="1">INDIRECT(BU2120)*(1-$H2130)</f>
        <v>8000</v>
      </c>
      <c r="BV2137" s="80" cm="1">
        <f t="array" aca="1" ref="BV2137" ca="1">INDIRECT(BV2120)*(1-$H2130)</f>
        <v>8000</v>
      </c>
      <c r="BW2137" s="80" cm="1">
        <f t="array" aca="1" ref="BW2137" ca="1">INDIRECT(BW2120)*(1-$H2130)</f>
        <v>8000</v>
      </c>
      <c r="BX2137" s="80" cm="1">
        <f t="array" aca="1" ref="BX2137" ca="1">INDIRECT(BX2120)*(1-$H2130)</f>
        <v>8000</v>
      </c>
      <c r="BY2137" s="80" cm="1">
        <f t="array" aca="1" ref="BY2137" ca="1">INDIRECT(BY2120)*(1-$H2130)</f>
        <v>8000</v>
      </c>
      <c r="BZ2137" s="80" cm="1">
        <f t="array" aca="1" ref="BZ2137" ca="1">INDIRECT(BZ2120)*(1-$H2130)</f>
        <v>8000</v>
      </c>
      <c r="CA2137" s="80" cm="1">
        <f t="array" aca="1" ref="CA2137" ca="1">INDIRECT(CA2120)*(1-$H2130)</f>
        <v>8000</v>
      </c>
      <c r="CB2137" s="80" cm="1">
        <f t="array" aca="1" ref="CB2137" ca="1">INDIRECT(CB2120)*(1-$H2130)</f>
        <v>8000</v>
      </c>
      <c r="CC2137" s="80" cm="1">
        <f t="array" aca="1" ref="CC2137" ca="1">INDIRECT(CC2120)*(1-$H2130)</f>
        <v>8000</v>
      </c>
      <c r="CD2137" s="80" cm="1">
        <f t="array" aca="1" ref="CD2137" ca="1">INDIRECT(CD2120)*(1-$H2130)</f>
        <v>8000</v>
      </c>
      <c r="CE2137" s="80" cm="1">
        <f t="array" aca="1" ref="CE2137" ca="1">INDIRECT(CE2120)*(1-$H2130)</f>
        <v>8000</v>
      </c>
      <c r="CF2137" s="80" cm="1">
        <f t="array" aca="1" ref="CF2137" ca="1">INDIRECT(CF2120)*(1-$H2130)</f>
        <v>8000</v>
      </c>
      <c r="CG2137" s="80" cm="1">
        <f t="array" aca="1" ref="CG2137" ca="1">INDIRECT(CG2120)*(1-$H2130)</f>
        <v>8000</v>
      </c>
      <c r="CH2137" s="80" cm="1">
        <f t="array" aca="1" ref="CH2137" ca="1">INDIRECT(CH2120)*(1-$H2130)</f>
        <v>8000</v>
      </c>
      <c r="CI2137" s="80" cm="1">
        <f t="array" aca="1" ref="CI2137" ca="1">INDIRECT(CI2120)*(1-$H2130)</f>
        <v>8000</v>
      </c>
      <c r="CJ2137" s="80" cm="1">
        <f t="array" aca="1" ref="CJ2137" ca="1">INDIRECT(CJ2120)*(1-$H2130)</f>
        <v>8000</v>
      </c>
      <c r="CK2137" s="80" cm="1">
        <f t="array" aca="1" ref="CK2137" ca="1">INDIRECT(CK2120)*(1-$H2130)</f>
        <v>8000</v>
      </c>
      <c r="CL2137" s="80" cm="1">
        <f t="array" aca="1" ref="CL2137" ca="1">INDIRECT(CL2120)*(1-$H2130)</f>
        <v>8000</v>
      </c>
    </row>
    <row r="2138" spans="2:90" x14ac:dyDescent="0.4">
      <c r="B2138" s="154" t="str">
        <f>"Prepayment - "&amp;SUBSTITUTE(B2126,":","")</f>
        <v>Prepayment - Revenue driven amortizing loan - no defaults</v>
      </c>
      <c r="D2138" t="s">
        <v>763</v>
      </c>
      <c r="E2138" t="str">
        <f t="shared" si="2565"/>
        <v>2138 LAMORTR-S</v>
      </c>
      <c r="K2138" s="24">
        <f t="shared" si="2569"/>
        <v>0</v>
      </c>
      <c r="L2138" s="24">
        <f t="shared" si="2569"/>
        <v>0</v>
      </c>
      <c r="M2138" s="24">
        <f t="shared" si="2569"/>
        <v>0</v>
      </c>
      <c r="N2138" s="24">
        <f t="shared" si="2569"/>
        <v>0</v>
      </c>
      <c r="O2138" s="24">
        <f t="shared" si="2569"/>
        <v>0</v>
      </c>
      <c r="P2138" s="24">
        <f t="shared" si="2569"/>
        <v>0</v>
      </c>
      <c r="R2138"/>
      <c r="S2138" s="129">
        <v>0</v>
      </c>
      <c r="T2138" s="129">
        <v>0</v>
      </c>
      <c r="U2138" s="129">
        <v>0</v>
      </c>
      <c r="V2138" s="74">
        <v>0</v>
      </c>
      <c r="W2138" s="74">
        <v>0</v>
      </c>
      <c r="X2138" s="74">
        <v>0</v>
      </c>
      <c r="Y2138" s="74">
        <v>0</v>
      </c>
      <c r="Z2138" s="74">
        <v>0</v>
      </c>
      <c r="AA2138" s="74">
        <v>0</v>
      </c>
      <c r="AB2138" s="74">
        <v>0</v>
      </c>
      <c r="AC2138" s="74">
        <v>0</v>
      </c>
      <c r="AD2138" s="74">
        <v>0</v>
      </c>
      <c r="AE2138" s="74">
        <v>0</v>
      </c>
      <c r="AF2138" s="74">
        <v>0</v>
      </c>
      <c r="AG2138" s="74">
        <v>0</v>
      </c>
      <c r="AH2138" s="74">
        <v>0</v>
      </c>
      <c r="AI2138" s="74">
        <v>0</v>
      </c>
      <c r="AJ2138" s="74">
        <v>0</v>
      </c>
      <c r="AK2138" s="74">
        <v>0</v>
      </c>
      <c r="AL2138" s="74">
        <v>0</v>
      </c>
      <c r="AM2138" s="74">
        <v>0</v>
      </c>
      <c r="AN2138" s="74">
        <v>0</v>
      </c>
      <c r="AO2138" s="74">
        <v>0</v>
      </c>
      <c r="AP2138" s="74">
        <v>0</v>
      </c>
      <c r="AQ2138" s="74">
        <v>0</v>
      </c>
      <c r="AR2138" s="74">
        <v>0</v>
      </c>
      <c r="AS2138" s="74">
        <v>0</v>
      </c>
      <c r="AT2138" s="74">
        <v>0</v>
      </c>
      <c r="AU2138" s="74">
        <v>0</v>
      </c>
      <c r="AV2138" s="74">
        <v>0</v>
      </c>
      <c r="AW2138" s="74">
        <v>0</v>
      </c>
      <c r="AX2138" s="74">
        <v>0</v>
      </c>
      <c r="AY2138" s="74">
        <v>0</v>
      </c>
      <c r="AZ2138" s="74">
        <v>0</v>
      </c>
      <c r="BA2138" s="74">
        <v>0</v>
      </c>
      <c r="BB2138" s="74">
        <v>0</v>
      </c>
      <c r="BC2138" s="74">
        <v>0</v>
      </c>
      <c r="BD2138" s="74">
        <v>0</v>
      </c>
      <c r="BE2138" s="74">
        <v>0</v>
      </c>
      <c r="BF2138" s="74">
        <v>0</v>
      </c>
      <c r="BG2138" s="74">
        <v>0</v>
      </c>
      <c r="BH2138" s="74">
        <v>0</v>
      </c>
      <c r="BI2138" s="74">
        <v>0</v>
      </c>
      <c r="BJ2138" s="74">
        <v>0</v>
      </c>
      <c r="BK2138" s="74">
        <v>0</v>
      </c>
      <c r="BL2138" s="74">
        <v>0</v>
      </c>
      <c r="BM2138" s="74">
        <v>0</v>
      </c>
      <c r="BN2138" s="74">
        <v>0</v>
      </c>
      <c r="BO2138" s="74">
        <v>0</v>
      </c>
      <c r="BP2138" s="74">
        <v>0</v>
      </c>
      <c r="BQ2138" s="74">
        <v>0</v>
      </c>
      <c r="BR2138" s="74">
        <v>0</v>
      </c>
      <c r="BS2138" s="74">
        <v>0</v>
      </c>
      <c r="BT2138" s="74">
        <v>0</v>
      </c>
      <c r="BU2138" s="74">
        <v>0</v>
      </c>
      <c r="BV2138" s="74">
        <v>0</v>
      </c>
      <c r="BW2138" s="74">
        <v>0</v>
      </c>
      <c r="BX2138" s="74">
        <v>0</v>
      </c>
      <c r="BY2138" s="74">
        <v>0</v>
      </c>
      <c r="BZ2138" s="74">
        <v>0</v>
      </c>
      <c r="CA2138" s="74">
        <v>0</v>
      </c>
      <c r="CB2138" s="74">
        <v>0</v>
      </c>
      <c r="CC2138" s="74">
        <v>0</v>
      </c>
      <c r="CD2138" s="74">
        <v>0</v>
      </c>
      <c r="CE2138" s="74">
        <v>0</v>
      </c>
      <c r="CF2138" s="74">
        <v>0</v>
      </c>
      <c r="CG2138" s="74">
        <v>0</v>
      </c>
      <c r="CH2138" s="74">
        <v>0</v>
      </c>
      <c r="CI2138" s="74">
        <v>0</v>
      </c>
      <c r="CJ2138" s="74">
        <v>0</v>
      </c>
      <c r="CK2138" s="74">
        <v>0</v>
      </c>
      <c r="CL2138" s="74">
        <v>0</v>
      </c>
    </row>
    <row r="2139" spans="2:90" x14ac:dyDescent="0.4">
      <c r="B2139" s="154" t="str">
        <f>"Principal payments - "&amp;SUBSTITUTE(B2126,":","")</f>
        <v>Principal payments - Revenue driven amortizing loan - no defaults</v>
      </c>
      <c r="C2139" s="59"/>
      <c r="D2139" t="s">
        <v>763</v>
      </c>
      <c r="E2139" t="str">
        <f t="shared" si="2565"/>
        <v>2139 LAMORTR-S</v>
      </c>
      <c r="G2139" s="59"/>
      <c r="K2139" s="134">
        <f t="shared" ca="1" si="2569"/>
        <v>4.9003771859155057E+66</v>
      </c>
      <c r="L2139" s="134">
        <f t="shared" ca="1" si="2569"/>
        <v>-3.3572769927912473E+128</v>
      </c>
      <c r="M2139" s="134">
        <f t="shared" ca="1" si="2569"/>
        <v>-2.5395251438677792E+189</v>
      </c>
      <c r="N2139" s="134">
        <f t="shared" ca="1" si="2569"/>
        <v>8.975923958142299E+246</v>
      </c>
      <c r="O2139" s="134">
        <f t="shared" ca="1" si="2569"/>
        <v>-2.8722607072212565E+304</v>
      </c>
      <c r="P2139" s="134" t="e">
        <f t="shared" ca="1" si="2569"/>
        <v>#NUM!</v>
      </c>
      <c r="R2139"/>
      <c r="S2139" s="174">
        <f t="shared" ref="S2139" ca="1" si="2570">S2151+S2142</f>
        <v>-181984297.32047686</v>
      </c>
      <c r="T2139" s="174">
        <f t="shared" ref="T2139:AX2139" ca="1" si="2571">T2151+T2142</f>
        <v>-198547491967110.06</v>
      </c>
      <c r="U2139" s="174">
        <f t="shared" ca="1" si="2571"/>
        <v>-1.0830921844384357E+20</v>
      </c>
      <c r="V2139" s="174">
        <f t="shared" ca="1" si="2571"/>
        <v>-3.9388742031499487E+25</v>
      </c>
      <c r="W2139" s="174">
        <f t="shared" ca="1" si="2571"/>
        <v>-1.0598166190571483E+31</v>
      </c>
      <c r="X2139" s="174">
        <f t="shared" ca="1" si="2571"/>
        <v>-2.2498330338488403E+36</v>
      </c>
      <c r="Y2139" s="174">
        <f t="shared" ca="1" si="2571"/>
        <v>-3.8920348258784099E+41</v>
      </c>
      <c r="Z2139" s="174">
        <f t="shared" ca="1" si="2571"/>
        <v>-5.6636968370034017E+46</v>
      </c>
      <c r="AA2139" s="174">
        <f t="shared" ca="1" si="2571"/>
        <v>-7.0920982981920622E+51</v>
      </c>
      <c r="AB2139" s="174">
        <f t="shared" ca="1" si="2571"/>
        <v>-7.7251576222447602E+56</v>
      </c>
      <c r="AC2139" s="174">
        <f t="shared" ca="1" si="2571"/>
        <v>-7.170618661161175E+61</v>
      </c>
      <c r="AD2139" s="174">
        <f t="shared" ca="1" si="2571"/>
        <v>-4.9003777834476408E+66</v>
      </c>
      <c r="AE2139" s="174">
        <f t="shared" ca="1" si="2571"/>
        <v>-6.59734762168907E+70</v>
      </c>
      <c r="AF2139" s="174">
        <f t="shared" ca="1" si="2571"/>
        <v>3.7809221327232005E+76</v>
      </c>
      <c r="AG2139" s="174">
        <f t="shared" ca="1" si="2571"/>
        <v>3.0746227612926445E+81</v>
      </c>
      <c r="AH2139" s="174">
        <f t="shared" ca="1" si="2571"/>
        <v>-1.0512550315313186E+87</v>
      </c>
      <c r="AI2139" s="174">
        <f t="shared" ca="1" si="2571"/>
        <v>-4.2974639571706168E+92</v>
      </c>
      <c r="AJ2139" s="174">
        <f t="shared" ca="1" si="2571"/>
        <v>-9.3877345029428125E+97</v>
      </c>
      <c r="AK2139" s="174">
        <f t="shared" ca="1" si="2571"/>
        <v>-1.5334302960386901E+103</v>
      </c>
      <c r="AL2139" s="174">
        <f t="shared" ca="1" si="2571"/>
        <v>-2.0128473367728666E+108</v>
      </c>
      <c r="AM2139" s="174">
        <f t="shared" ca="1" si="2571"/>
        <v>-2.0874699126213502E+113</v>
      </c>
      <c r="AN2139" s="174">
        <f t="shared" ca="1" si="2571"/>
        <v>-1.4167203954292757E+118</v>
      </c>
      <c r="AO2139" s="174">
        <f t="shared" ca="1" si="2571"/>
        <v>3.2455137494205499E+122</v>
      </c>
      <c r="AP2139" s="174">
        <f t="shared" ca="1" si="2571"/>
        <v>3.3572770198407565E+128</v>
      </c>
      <c r="AQ2139" s="174">
        <f t="shared" ca="1" si="2571"/>
        <v>7.7103872005746167E+133</v>
      </c>
      <c r="AR2139" s="174">
        <f t="shared" ca="1" si="2571"/>
        <v>1.3166665062970735E+139</v>
      </c>
      <c r="AS2139" s="174">
        <f t="shared" ca="1" si="2571"/>
        <v>1.9268159757968429E+144</v>
      </c>
      <c r="AT2139" s="174">
        <f t="shared" ca="1" si="2571"/>
        <v>2.5386649692233188E+149</v>
      </c>
      <c r="AU2139" s="174">
        <f t="shared" ca="1" si="2571"/>
        <v>3.0840619850190773E+154</v>
      </c>
      <c r="AV2139" s="174">
        <f t="shared" ca="1" si="2571"/>
        <v>3.5024085280794874E+159</v>
      </c>
      <c r="AW2139" s="174">
        <f t="shared" ca="1" si="2571"/>
        <v>3.7511195101864384E+164</v>
      </c>
      <c r="AX2139" s="174">
        <f t="shared" ca="1" si="2571"/>
        <v>3.8113053188834785E+169</v>
      </c>
      <c r="AY2139" s="174">
        <f t="shared" ref="AY2139:CD2139" ca="1" si="2572">AY2151+AY2142</f>
        <v>3.688202969394563E+174</v>
      </c>
      <c r="AZ2139" s="174">
        <f t="shared" ca="1" si="2572"/>
        <v>3.4074408836015978E+179</v>
      </c>
      <c r="BA2139" s="174">
        <f t="shared" ca="1" si="2572"/>
        <v>3.0088711232403947E+184</v>
      </c>
      <c r="BB2139" s="174">
        <f t="shared" ca="1" si="2572"/>
        <v>2.5395253945984736E+189</v>
      </c>
      <c r="BC2139" s="174">
        <f t="shared" ca="1" si="2572"/>
        <v>2.046765521694606E+194</v>
      </c>
      <c r="BD2139" s="174">
        <f t="shared" ca="1" si="2572"/>
        <v>1.572363308634404E+199</v>
      </c>
      <c r="BE2139" s="174">
        <f t="shared" ca="1" si="2572"/>
        <v>1.1481353838053333E+204</v>
      </c>
      <c r="BF2139" s="174">
        <f t="shared" ca="1" si="2572"/>
        <v>7.9365268950133696E+208</v>
      </c>
      <c r="BG2139" s="174">
        <f t="shared" ca="1" si="2572"/>
        <v>5.1623266474764756E+213</v>
      </c>
      <c r="BH2139" s="174">
        <f t="shared" ca="1" si="2572"/>
        <v>3.1292795687438807E+218</v>
      </c>
      <c r="BI2139" s="174">
        <f t="shared" ca="1" si="2572"/>
        <v>1.737679986231133E+223</v>
      </c>
      <c r="BJ2139" s="174">
        <f t="shared" ca="1" si="2572"/>
        <v>8.5310807011235025E+227</v>
      </c>
      <c r="BK2139" s="174">
        <f t="shared" ca="1" si="2572"/>
        <v>3.3688483714878617E+232</v>
      </c>
      <c r="BL2139" s="174">
        <f t="shared" ca="1" si="2572"/>
        <v>6.6768664206466978E+236</v>
      </c>
      <c r="BM2139" s="174">
        <f t="shared" ca="1" si="2572"/>
        <v>-5.2923850632071542E+241</v>
      </c>
      <c r="BN2139" s="174">
        <f t="shared" ca="1" si="2572"/>
        <v>-8.9759243991911711E+246</v>
      </c>
      <c r="BO2139" s="174">
        <f t="shared" ca="1" si="2572"/>
        <v>-8.6956110121145049E+251</v>
      </c>
      <c r="BP2139" s="174">
        <f t="shared" ca="1" si="2572"/>
        <v>-6.9392976048352116E+256</v>
      </c>
      <c r="BQ2139" s="174">
        <f t="shared" ca="1" si="2572"/>
        <v>-4.9657329531929637E+261</v>
      </c>
      <c r="BR2139" s="174">
        <f t="shared" ca="1" si="2572"/>
        <v>-3.2975760471775407E+266</v>
      </c>
      <c r="BS2139" s="174">
        <f t="shared" ca="1" si="2572"/>
        <v>1.1648726176818395E+271</v>
      </c>
      <c r="BT2139" s="174">
        <f t="shared" ca="1" si="2572"/>
        <v>1.1720496884511629E+276</v>
      </c>
      <c r="BU2139" s="174">
        <f t="shared" ca="1" si="2572"/>
        <v>7.0992682115104636E+280</v>
      </c>
      <c r="BV2139" s="174">
        <f t="shared" ca="1" si="2572"/>
        <v>3.9675877054951344E+285</v>
      </c>
      <c r="BW2139" s="174">
        <f t="shared" ca="1" si="2572"/>
        <v>2.1419986592985315E+290</v>
      </c>
      <c r="BX2139" s="174">
        <f t="shared" ca="1" si="2572"/>
        <v>1.1244769577773248E+295</v>
      </c>
      <c r="BY2139" s="174">
        <f t="shared" ca="1" si="2572"/>
        <v>5.7531286467974313E+299</v>
      </c>
      <c r="BZ2139" s="174">
        <f t="shared" ca="1" si="2572"/>
        <v>2.8722611866203763E+304</v>
      </c>
      <c r="CA2139" s="174" t="e">
        <f t="shared" ca="1" si="2572"/>
        <v>#NUM!</v>
      </c>
      <c r="CB2139" s="174" t="e">
        <f t="shared" ca="1" si="2572"/>
        <v>#NUM!</v>
      </c>
      <c r="CC2139" s="174" t="e">
        <f t="shared" ca="1" si="2572"/>
        <v>#NUM!</v>
      </c>
      <c r="CD2139" s="174" t="e">
        <f t="shared" ca="1" si="2572"/>
        <v>#NUM!</v>
      </c>
      <c r="CE2139" s="174" t="e">
        <f t="shared" ref="CE2139:CK2139" ca="1" si="2573">CE2151+CE2142</f>
        <v>#NUM!</v>
      </c>
      <c r="CF2139" s="174" t="e">
        <f t="shared" ca="1" si="2573"/>
        <v>#NUM!</v>
      </c>
      <c r="CG2139" s="174" t="e">
        <f t="shared" ca="1" si="2573"/>
        <v>#NUM!</v>
      </c>
      <c r="CH2139" s="174" t="e">
        <f t="shared" ca="1" si="2573"/>
        <v>#NUM!</v>
      </c>
      <c r="CI2139" s="174" t="e">
        <f t="shared" ca="1" si="2573"/>
        <v>#NUM!</v>
      </c>
      <c r="CJ2139" s="174" t="e">
        <f t="shared" ca="1" si="2573"/>
        <v>#NUM!</v>
      </c>
      <c r="CK2139" s="174" t="e">
        <f t="shared" ca="1" si="2573"/>
        <v>#NUM!</v>
      </c>
      <c r="CL2139" s="174" t="e">
        <f t="shared" ref="CL2139" ca="1" si="2574">CL2151+CL2142</f>
        <v>#NUM!</v>
      </c>
    </row>
    <row r="2140" spans="2:90" x14ac:dyDescent="0.4">
      <c r="B2140" s="123" t="str">
        <f>"Loan - "&amp;SUBSTITUTE(B2126,":","")</f>
        <v>Loan - Revenue driven amortizing loan - no defaults</v>
      </c>
      <c r="C2140" t="s">
        <v>240</v>
      </c>
      <c r="D2140" t="s">
        <v>763</v>
      </c>
      <c r="E2140" t="str">
        <f t="shared" si="2565"/>
        <v>2140 LAMORTR-S</v>
      </c>
      <c r="G2140" s="57" t="s">
        <v>244</v>
      </c>
      <c r="I2140" s="74"/>
      <c r="J2140" s="74"/>
      <c r="K2140" s="33">
        <f t="shared" ref="K2140:P2140" ca="1" si="2575">SUMIF($4:$4,K$2,2140:2140)</f>
        <v>4.900233775879106E+66</v>
      </c>
      <c r="L2140" s="33">
        <f t="shared" ca="1" si="2575"/>
        <v>-3.3572705013352015E+128</v>
      </c>
      <c r="M2140" s="33">
        <f t="shared" ca="1" si="2575"/>
        <v>-2.5394649674760466E+189</v>
      </c>
      <c r="N2140" s="33">
        <f t="shared" ca="1" si="2575"/>
        <v>8.975818108421456E+246</v>
      </c>
      <c r="O2140" s="33">
        <f t="shared" ca="1" si="2575"/>
        <v>-2.8721456480497532E+304</v>
      </c>
      <c r="P2140" s="33" t="e">
        <f t="shared" ca="1" si="2575"/>
        <v>#NUM!</v>
      </c>
      <c r="Q2140" s="33"/>
      <c r="R2140" s="53">
        <f ca="1">S2136</f>
        <v>0</v>
      </c>
      <c r="S2140" s="93">
        <f t="shared" ref="S2140" ca="1" si="2576">SUM(S2136:S2139)</f>
        <v>-181976297.32047686</v>
      </c>
      <c r="T2140" s="93">
        <f t="shared" ref="T2140:AX2140" ca="1" si="2577">SUM(T2136:T2139)</f>
        <v>-198547309967449.41</v>
      </c>
      <c r="U2140" s="93">
        <f t="shared" ca="1" si="2577"/>
        <v>-1.0830901989671707E+20</v>
      </c>
      <c r="V2140" s="93">
        <f t="shared" ca="1" si="2577"/>
        <v>-3.9388633722679796E+25</v>
      </c>
      <c r="W2140" s="93">
        <f t="shared" ca="1" si="2577"/>
        <v>-1.0598126802046973E+31</v>
      </c>
      <c r="X2140" s="93">
        <f t="shared" ca="1" si="2577"/>
        <v>-2.2498224357617551E+36</v>
      </c>
      <c r="Y2140" s="93">
        <f t="shared" ca="1" si="2577"/>
        <v>-3.8920123277609168E+41</v>
      </c>
      <c r="Z2140" s="93">
        <f t="shared" ca="1" si="2577"/>
        <v>-5.6636579171069809E+46</v>
      </c>
      <c r="AA2140" s="93">
        <f t="shared" ca="1" si="2577"/>
        <v>-7.0920416620053362E+51</v>
      </c>
      <c r="AB2140" s="93">
        <f t="shared" ca="1" si="2577"/>
        <v>-7.7250867023992252E+56</v>
      </c>
      <c r="AC2140" s="93">
        <f t="shared" ca="1" si="2577"/>
        <v>-7.1705414110092653E+61</v>
      </c>
      <c r="AD2140" s="93">
        <f t="shared" ca="1" si="2577"/>
        <v>-4.900306078812477E+66</v>
      </c>
      <c r="AE2140" s="93">
        <f t="shared" ca="1" si="2577"/>
        <v>-6.5968575983114818E+70</v>
      </c>
      <c r="AF2140" s="93">
        <f t="shared" ca="1" si="2577"/>
        <v>3.7809287290866846E+76</v>
      </c>
      <c r="AG2140" s="93">
        <f t="shared" ca="1" si="2577"/>
        <v>3.0745849519388356E+81</v>
      </c>
      <c r="AH2140" s="93">
        <f t="shared" ca="1" si="2577"/>
        <v>-1.0512581060781463E+87</v>
      </c>
      <c r="AI2140" s="93">
        <f t="shared" ca="1" si="2577"/>
        <v>-4.2974534445585539E+92</v>
      </c>
      <c r="AJ2140" s="93">
        <f t="shared" ca="1" si="2577"/>
        <v>-9.3876915285143687E+97</v>
      </c>
      <c r="AK2140" s="93">
        <f t="shared" ca="1" si="2577"/>
        <v>-1.5334209083904942E+103</v>
      </c>
      <c r="AL2140" s="93">
        <f t="shared" ca="1" si="2577"/>
        <v>-2.0128320026584417E+108</v>
      </c>
      <c r="AM2140" s="93">
        <f t="shared" ca="1" si="2577"/>
        <v>-2.0874497844559435E+113</v>
      </c>
      <c r="AN2140" s="93">
        <f t="shared" ca="1" si="2577"/>
        <v>-1.4166995211343917E+118</v>
      </c>
      <c r="AO2140" s="93">
        <f t="shared" ca="1" si="2577"/>
        <v>3.245655417267819E+122</v>
      </c>
      <c r="AP2140" s="93">
        <f t="shared" ca="1" si="2577"/>
        <v>3.3572737740424889E+128</v>
      </c>
      <c r="AQ2140" s="93">
        <f t="shared" ca="1" si="2577"/>
        <v>7.7103536278696029E+133</v>
      </c>
      <c r="AR2140" s="93">
        <f t="shared" ca="1" si="2577"/>
        <v>1.3166587959772981E+139</v>
      </c>
      <c r="AS2140" s="93">
        <f t="shared" ca="1" si="2577"/>
        <v>1.9268028092866292E+144</v>
      </c>
      <c r="AT2140" s="93">
        <f t="shared" ca="1" si="2577"/>
        <v>2.538645701327989E+149</v>
      </c>
      <c r="AU2140" s="93">
        <f t="shared" ca="1" si="2577"/>
        <v>3.08403659875635E+154</v>
      </c>
      <c r="AV2140" s="93">
        <f t="shared" ca="1" si="2577"/>
        <v>3.5023776879694797E+159</v>
      </c>
      <c r="AW2140" s="93">
        <f t="shared" ca="1" si="2577"/>
        <v>3.7510844867205325E+164</v>
      </c>
      <c r="AX2140" s="93">
        <f t="shared" ca="1" si="2577"/>
        <v>3.8112678083917675E+169</v>
      </c>
      <c r="AY2140" s="93">
        <f t="shared" ref="AY2140:CD2140" ca="1" si="2578">SUM(AY2136:AY2139)</f>
        <v>3.6881648570947132E+174</v>
      </c>
      <c r="AZ2140" s="93">
        <f t="shared" ca="1" si="2578"/>
        <v>3.4074040023373294E+179</v>
      </c>
      <c r="BA2140" s="93">
        <f t="shared" ca="1" si="2578"/>
        <v>3.0088370495722611E+184</v>
      </c>
      <c r="BB2140" s="93">
        <f t="shared" ca="1" si="2578"/>
        <v>2.5394953065715577E+189</v>
      </c>
      <c r="BC2140" s="93">
        <f t="shared" ca="1" si="2578"/>
        <v>2.0467401270449312E+194</v>
      </c>
      <c r="BD2140" s="93">
        <f t="shared" ca="1" si="2578"/>
        <v>1.5723428414891993E+199</v>
      </c>
      <c r="BE2140" s="93">
        <f t="shared" ca="1" si="2578"/>
        <v>1.1481196605832979E+204</v>
      </c>
      <c r="BF2140" s="93">
        <f t="shared" ca="1" si="2578"/>
        <v>7.9364120846327561E+208</v>
      </c>
      <c r="BG2140" s="93">
        <f t="shared" ca="1" si="2578"/>
        <v>5.1622472845133164E+213</v>
      </c>
      <c r="BH2140" s="93">
        <f t="shared" ca="1" si="2578"/>
        <v>3.1292279470712899E+218</v>
      </c>
      <c r="BI2140" s="93">
        <f t="shared" ca="1" si="2578"/>
        <v>1.7376486944721886E+223</v>
      </c>
      <c r="BJ2140" s="93">
        <f t="shared" ca="1" si="2578"/>
        <v>8.5309069394093577E+227</v>
      </c>
      <c r="BK2140" s="93">
        <f t="shared" ca="1" si="2578"/>
        <v>3.3687630641705958E+232</v>
      </c>
      <c r="BL2140" s="93">
        <f t="shared" ca="1" si="2578"/>
        <v>6.6765295529422729E+236</v>
      </c>
      <c r="BM2140" s="93">
        <f t="shared" ca="1" si="2578"/>
        <v>-5.2924518251058505E+241</v>
      </c>
      <c r="BN2140" s="93">
        <f t="shared" ca="1" si="2578"/>
        <v>-8.9758714739997039E+246</v>
      </c>
      <c r="BO2140" s="93">
        <f t="shared" ca="1" si="2578"/>
        <v>-8.6955212539334211E+251</v>
      </c>
      <c r="BP2140" s="93">
        <f t="shared" ca="1" si="2578"/>
        <v>-6.9392106505277398E+256</v>
      </c>
      <c r="BQ2140" s="93">
        <f t="shared" ca="1" si="2578"/>
        <v>-4.9656635619632567E+261</v>
      </c>
      <c r="BR2140" s="93">
        <f t="shared" ca="1" si="2578"/>
        <v>-3.2975263912416244E+266</v>
      </c>
      <c r="BS2140" s="93">
        <f t="shared" ca="1" si="2578"/>
        <v>1.1649055924450477E+271</v>
      </c>
      <c r="BT2140" s="93">
        <f t="shared" ca="1" si="2578"/>
        <v>1.1720380390627381E+276</v>
      </c>
      <c r="BU2140" s="93">
        <f t="shared" ca="1" si="2578"/>
        <v>7.099151008881172E+280</v>
      </c>
      <c r="BV2140" s="93">
        <f t="shared" ca="1" si="2578"/>
        <v>3.9675167151668504E+285</v>
      </c>
      <c r="BW2140" s="93">
        <f t="shared" ca="1" si="2578"/>
        <v>2.1419589848472106E+290</v>
      </c>
      <c r="BX2140" s="93">
        <f t="shared" ca="1" si="2578"/>
        <v>1.1244555385875339E+295</v>
      </c>
      <c r="BY2140" s="93">
        <f t="shared" ca="1" si="2578"/>
        <v>5.7530162034033798E+299</v>
      </c>
      <c r="BZ2140" s="93">
        <f t="shared" ca="1" si="2578"/>
        <v>2.8722036575921675E+304</v>
      </c>
      <c r="CA2140" s="93" t="e">
        <f t="shared" ca="1" si="2578"/>
        <v>#NUM!</v>
      </c>
      <c r="CB2140" s="93" t="e">
        <f t="shared" ca="1" si="2578"/>
        <v>#NUM!</v>
      </c>
      <c r="CC2140" s="93" t="e">
        <f t="shared" ca="1" si="2578"/>
        <v>#NUM!</v>
      </c>
      <c r="CD2140" s="93" t="e">
        <f t="shared" ca="1" si="2578"/>
        <v>#NUM!</v>
      </c>
      <c r="CE2140" s="93" t="e">
        <f t="shared" ref="CE2140:CK2140" ca="1" si="2579">SUM(CE2136:CE2139)</f>
        <v>#NUM!</v>
      </c>
      <c r="CF2140" s="93" t="e">
        <f t="shared" ca="1" si="2579"/>
        <v>#NUM!</v>
      </c>
      <c r="CG2140" s="93" t="e">
        <f t="shared" ca="1" si="2579"/>
        <v>#NUM!</v>
      </c>
      <c r="CH2140" s="93" t="e">
        <f t="shared" ca="1" si="2579"/>
        <v>#NUM!</v>
      </c>
      <c r="CI2140" s="93" t="e">
        <f t="shared" ca="1" si="2579"/>
        <v>#NUM!</v>
      </c>
      <c r="CJ2140" s="93" t="e">
        <f t="shared" ca="1" si="2579"/>
        <v>#NUM!</v>
      </c>
      <c r="CK2140" s="93" t="e">
        <f t="shared" ca="1" si="2579"/>
        <v>#NUM!</v>
      </c>
      <c r="CL2140" s="93" t="e">
        <f t="shared" ref="CL2140" ca="1" si="2580">SUM(CL2136:CL2139)</f>
        <v>#NUM!</v>
      </c>
    </row>
    <row r="2141" spans="2:90" x14ac:dyDescent="0.4">
      <c r="B2141" s="122"/>
      <c r="D2141" t="s">
        <v>763</v>
      </c>
      <c r="E2141" t="str">
        <f t="shared" si="2565"/>
        <v>2141 LAMORTR-S</v>
      </c>
      <c r="G2141" s="57"/>
      <c r="R2141"/>
      <c r="S2141" s="62"/>
      <c r="T2141" s="62"/>
      <c r="U2141" s="62"/>
      <c r="V2141" s="62"/>
      <c r="W2141" s="62"/>
      <c r="X2141" s="62"/>
      <c r="Y2141" s="62"/>
      <c r="Z2141" s="62"/>
      <c r="AA2141" s="62"/>
      <c r="AB2141" s="62"/>
      <c r="AC2141" s="62"/>
      <c r="AD2141" s="62"/>
      <c r="AE2141" s="62"/>
      <c r="AF2141" s="62"/>
      <c r="AG2141" s="62"/>
      <c r="AH2141" s="62"/>
      <c r="AI2141" s="62"/>
      <c r="AJ2141" s="62"/>
      <c r="AK2141" s="62"/>
      <c r="AL2141" s="62"/>
      <c r="AM2141" s="62"/>
      <c r="AN2141" s="62"/>
      <c r="AO2141" s="62"/>
      <c r="AP2141" s="62"/>
      <c r="AQ2141" s="62"/>
      <c r="AR2141" s="62"/>
      <c r="AS2141" s="62"/>
      <c r="AT2141" s="62"/>
      <c r="AU2141" s="62"/>
      <c r="AV2141" s="62"/>
      <c r="AW2141" s="62"/>
      <c r="AX2141" s="62"/>
      <c r="AY2141" s="62"/>
      <c r="AZ2141" s="62"/>
      <c r="BA2141" s="62"/>
      <c r="BB2141" s="62"/>
      <c r="BC2141" s="62"/>
      <c r="BD2141" s="62"/>
      <c r="BE2141" s="62"/>
      <c r="BF2141" s="62"/>
      <c r="BG2141" s="62"/>
      <c r="BH2141" s="62"/>
      <c r="BI2141" s="62"/>
      <c r="BJ2141" s="62"/>
      <c r="BK2141" s="62"/>
      <c r="BL2141" s="62"/>
      <c r="BM2141" s="62"/>
      <c r="BN2141" s="62"/>
      <c r="BO2141" s="62"/>
      <c r="BP2141" s="62"/>
      <c r="BQ2141" s="62"/>
      <c r="BR2141" s="62"/>
      <c r="BS2141" s="62"/>
      <c r="BT2141" s="62"/>
      <c r="BU2141" s="62"/>
      <c r="BV2141" s="62"/>
      <c r="BW2141" s="62"/>
      <c r="BX2141" s="62"/>
      <c r="BY2141" s="62"/>
      <c r="BZ2141" s="62"/>
      <c r="CA2141" s="62"/>
      <c r="CB2141" s="62"/>
      <c r="CC2141" s="62"/>
      <c r="CD2141" s="62"/>
      <c r="CE2141" s="62"/>
      <c r="CF2141" s="62"/>
      <c r="CG2141" s="62"/>
      <c r="CH2141" s="62"/>
      <c r="CI2141" s="62"/>
      <c r="CJ2141" s="62"/>
      <c r="CK2141" s="62"/>
      <c r="CL2141" s="62"/>
    </row>
    <row r="2142" spans="2:90" x14ac:dyDescent="0.4">
      <c r="B2142" s="123" t="str">
        <f>"Interest income - "&amp;SUBSTITUTE(B2126,":","")</f>
        <v>Interest income - Revenue driven amortizing loan - no defaults</v>
      </c>
      <c r="C2142" t="s">
        <v>198</v>
      </c>
      <c r="D2142" t="s">
        <v>763</v>
      </c>
      <c r="E2142" t="str">
        <f t="shared" si="2565"/>
        <v>2142 LAMORTR-S</v>
      </c>
      <c r="G2142" s="57"/>
      <c r="I2142" s="93"/>
      <c r="J2142" s="93"/>
      <c r="K2142" s="28">
        <f t="shared" ref="K2142:P2142" ca="1" si="2581">SUMIF($3:$3,K$2,2140:2140)</f>
        <v>-4.9003777849991025E+66</v>
      </c>
      <c r="L2142" s="28">
        <f t="shared" ca="1" si="2581"/>
        <v>3.357277019556234E+128</v>
      </c>
      <c r="M2142" s="28">
        <f t="shared" ca="1" si="2581"/>
        <v>2.5395253952827977E+189</v>
      </c>
      <c r="N2142" s="28">
        <f t="shared" ca="1" si="2581"/>
        <v>-8.975924397850269E+246</v>
      </c>
      <c r="O2142" s="28">
        <f t="shared" ca="1" si="2581"/>
        <v>2.8722611888786784E+304</v>
      </c>
      <c r="P2142" s="28" t="e">
        <f t="shared" ca="1" si="2581"/>
        <v>#NUM!</v>
      </c>
      <c r="R2142" s="27"/>
      <c r="S2142" s="93">
        <f t="shared" ref="S2142" ca="1" si="2582">SUM(S2136:S2137,S2138)*$H2129/12</f>
        <v>66.666666666666671</v>
      </c>
      <c r="T2142" s="93">
        <f t="shared" ref="T2142:AX2142" ca="1" si="2583">SUM(T2136:T2137,T2138)*$H2129/12</f>
        <v>1516663.8388337141</v>
      </c>
      <c r="U2142" s="93">
        <f t="shared" ca="1" si="2583"/>
        <v>1654559387544.5251</v>
      </c>
      <c r="V2142" s="93">
        <f t="shared" ca="1" si="2583"/>
        <v>9.0257349745710272E+17</v>
      </c>
      <c r="W2142" s="93">
        <f t="shared" ca="1" si="2583"/>
        <v>3.282377042590948E+23</v>
      </c>
      <c r="X2142" s="93">
        <f t="shared" ca="1" si="2583"/>
        <v>8.8317392376485485E+28</v>
      </c>
      <c r="Y2142" s="93">
        <f t="shared" ca="1" si="2583"/>
        <v>1.874843124432124E+34</v>
      </c>
      <c r="Z2142" s="93">
        <f t="shared" ca="1" si="2583"/>
        <v>3.2433247017124196E+39</v>
      </c>
      <c r="AA2142" s="93">
        <f t="shared" ca="1" si="2583"/>
        <v>4.7196822272140614E+44</v>
      </c>
      <c r="AB2142" s="93">
        <f t="shared" ca="1" si="2583"/>
        <v>5.9099871278897479E+49</v>
      </c>
      <c r="AC2142" s="93">
        <f t="shared" ca="1" si="2583"/>
        <v>6.437512659165076E+54</v>
      </c>
      <c r="AD2142" s="93">
        <f t="shared" ca="1" si="2583"/>
        <v>5.9753862636739624E+59</v>
      </c>
      <c r="AE2142" s="93">
        <f t="shared" ca="1" si="2583"/>
        <v>4.083528146565922E+64</v>
      </c>
      <c r="AF2142" s="93">
        <f t="shared" ca="1" si="2583"/>
        <v>5.4969695702960087E+68</v>
      </c>
      <c r="AG2142" s="93">
        <f t="shared" ca="1" si="2583"/>
        <v>-3.1507794840847452E+74</v>
      </c>
      <c r="AH2142" s="93">
        <f t="shared" ca="1" si="2583"/>
        <v>-2.5621223563099524E+79</v>
      </c>
      <c r="AI2142" s="93">
        <f t="shared" ca="1" si="2583"/>
        <v>8.7605100523614498E+84</v>
      </c>
      <c r="AJ2142" s="93">
        <f t="shared" ca="1" si="2583"/>
        <v>3.5812023703096849E+90</v>
      </c>
      <c r="AK2142" s="93">
        <f t="shared" ca="1" si="2583"/>
        <v>7.823040163218601E+95</v>
      </c>
      <c r="AL2142" s="93">
        <f t="shared" ca="1" si="2583"/>
        <v>1.2778428687247012E+101</v>
      </c>
      <c r="AM2142" s="93">
        <f t="shared" ca="1" si="2583"/>
        <v>1.6773471172228539E+106</v>
      </c>
      <c r="AN2142" s="93">
        <f t="shared" ca="1" si="2583"/>
        <v>1.7395245736708745E+111</v>
      </c>
      <c r="AO2142" s="93">
        <f t="shared" ca="1" si="2583"/>
        <v>1.1805653939076132E+116</v>
      </c>
      <c r="AP2142" s="93">
        <f t="shared" ca="1" si="2583"/>
        <v>-2.704831889777497E+120</v>
      </c>
      <c r="AQ2142" s="93">
        <f t="shared" ca="1" si="2583"/>
        <v>-2.7977254177793346E+126</v>
      </c>
      <c r="AR2142" s="93">
        <f t="shared" ca="1" si="2583"/>
        <v>-6.4252664794667789E+131</v>
      </c>
      <c r="AS2142" s="93">
        <f t="shared" ca="1" si="2583"/>
        <v>-1.097209184476539E+137</v>
      </c>
      <c r="AT2142" s="93">
        <f t="shared" ca="1" si="2583"/>
        <v>-1.6056579441497365E+142</v>
      </c>
      <c r="AU2142" s="93">
        <f t="shared" ca="1" si="2583"/>
        <v>-2.1155218939478355E+147</v>
      </c>
      <c r="AV2142" s="93">
        <f t="shared" ca="1" si="2583"/>
        <v>-2.5700091672933145E+152</v>
      </c>
      <c r="AW2142" s="93">
        <f t="shared" ca="1" si="2583"/>
        <v>-2.9186221588407834E+157</v>
      </c>
      <c r="AX2142" s="93">
        <f t="shared" ca="1" si="2583"/>
        <v>-3.1258743092409738E+162</v>
      </c>
      <c r="AY2142" s="93">
        <f t="shared" ref="AY2142:CD2142" ca="1" si="2584">SUM(AY2136:AY2137,AY2138)*$H2129/12</f>
        <v>-3.1760249874735407E+167</v>
      </c>
      <c r="AZ2142" s="93">
        <f t="shared" ca="1" si="2584"/>
        <v>-3.0734386890196121E+172</v>
      </c>
      <c r="BA2142" s="93">
        <f t="shared" ca="1" si="2584"/>
        <v>-2.8394723444620372E+177</v>
      </c>
      <c r="BB2142" s="93">
        <f t="shared" ca="1" si="2584"/>
        <v>-2.5073355763285409E+182</v>
      </c>
      <c r="BC2142" s="93">
        <f t="shared" ca="1" si="2584"/>
        <v>-2.1162208062300389E+187</v>
      </c>
      <c r="BD2142" s="93">
        <f t="shared" ca="1" si="2584"/>
        <v>-1.7055954337311065E+192</v>
      </c>
      <c r="BE2142" s="93">
        <f t="shared" ca="1" si="2584"/>
        <v>-1.3102685029456263E+197</v>
      </c>
      <c r="BF2142" s="93">
        <f t="shared" ca="1" si="2584"/>
        <v>-9.5675317177763646E+201</v>
      </c>
      <c r="BG2142" s="93">
        <f t="shared" ca="1" si="2584"/>
        <v>-6.6135802632941207E+206</v>
      </c>
      <c r="BH2142" s="93">
        <f t="shared" ca="1" si="2584"/>
        <v>-4.301806049219354E+211</v>
      </c>
      <c r="BI2142" s="93">
        <f t="shared" ca="1" si="2584"/>
        <v>-2.6076465786981132E+216</v>
      </c>
      <c r="BJ2142" s="93">
        <f t="shared" ca="1" si="2584"/>
        <v>-1.4480142845341676E+221</v>
      </c>
      <c r="BK2142" s="93">
        <f t="shared" ca="1" si="2584"/>
        <v>-7.108943105503394E+225</v>
      </c>
      <c r="BL2142" s="93">
        <f t="shared" ca="1" si="2584"/>
        <v>-2.8072308702087092E+230</v>
      </c>
      <c r="BM2142" s="93">
        <f t="shared" ca="1" si="2584"/>
        <v>-5.563491558015699E+234</v>
      </c>
      <c r="BN2142" s="93">
        <f t="shared" ca="1" si="2584"/>
        <v>4.4104326222217401E+239</v>
      </c>
      <c r="BO2142" s="93">
        <f t="shared" ca="1" si="2584"/>
        <v>7.4798484236845477E+244</v>
      </c>
      <c r="BP2142" s="93">
        <f t="shared" ca="1" si="2584"/>
        <v>7.2461922893725892E+249</v>
      </c>
      <c r="BQ2142" s="93">
        <f t="shared" ca="1" si="2584"/>
        <v>5.7826024755987267E+254</v>
      </c>
      <c r="BR2142" s="93">
        <f t="shared" ca="1" si="2584"/>
        <v>4.1379946596819182E+259</v>
      </c>
      <c r="BS2142" s="93">
        <f t="shared" ca="1" si="2584"/>
        <v>2.7478969340199452E+264</v>
      </c>
      <c r="BT2142" s="93">
        <f t="shared" ca="1" si="2584"/>
        <v>-9.7078236873850447E+268</v>
      </c>
      <c r="BU2142" s="93">
        <f t="shared" ca="1" si="2584"/>
        <v>-9.766885774335918E+273</v>
      </c>
      <c r="BV2142" s="93">
        <f t="shared" ca="1" si="2584"/>
        <v>-5.9158606903482457E+278</v>
      </c>
      <c r="BW2142" s="93">
        <f t="shared" ca="1" si="2584"/>
        <v>-3.306204276750062E+283</v>
      </c>
      <c r="BX2142" s="93">
        <f t="shared" ca="1" si="2584"/>
        <v>-1.7849324825645232E+288</v>
      </c>
      <c r="BY2142" s="93">
        <f t="shared" ca="1" si="2584"/>
        <v>-9.370282837619859E+292</v>
      </c>
      <c r="BZ2142" s="93">
        <f t="shared" ca="1" si="2584"/>
        <v>-4.7940856840624437E+297</v>
      </c>
      <c r="CA2142" s="93">
        <f t="shared" ca="1" si="2584"/>
        <v>-2.3934547067081281E+302</v>
      </c>
      <c r="CB2142" s="93" t="e">
        <f t="shared" ca="1" si="2584"/>
        <v>#NUM!</v>
      </c>
      <c r="CC2142" s="93" t="e">
        <f t="shared" ca="1" si="2584"/>
        <v>#NUM!</v>
      </c>
      <c r="CD2142" s="93" t="e">
        <f t="shared" ca="1" si="2584"/>
        <v>#NUM!</v>
      </c>
      <c r="CE2142" s="93" t="e">
        <f t="shared" ref="CE2142:CK2142" ca="1" si="2585">SUM(CE2136:CE2137,CE2138)*$H2129/12</f>
        <v>#NUM!</v>
      </c>
      <c r="CF2142" s="93" t="e">
        <f t="shared" ca="1" si="2585"/>
        <v>#NUM!</v>
      </c>
      <c r="CG2142" s="93" t="e">
        <f t="shared" ca="1" si="2585"/>
        <v>#NUM!</v>
      </c>
      <c r="CH2142" s="93" t="e">
        <f t="shared" ca="1" si="2585"/>
        <v>#NUM!</v>
      </c>
      <c r="CI2142" s="93" t="e">
        <f t="shared" ca="1" si="2585"/>
        <v>#NUM!</v>
      </c>
      <c r="CJ2142" s="93" t="e">
        <f t="shared" ca="1" si="2585"/>
        <v>#NUM!</v>
      </c>
      <c r="CK2142" s="93" t="e">
        <f t="shared" ca="1" si="2585"/>
        <v>#NUM!</v>
      </c>
      <c r="CL2142" s="93" t="e">
        <f t="shared" ref="CL2142" ca="1" si="2586">SUM(CL2136:CL2137,CL2138)*$H2129/12</f>
        <v>#NUM!</v>
      </c>
    </row>
    <row r="2143" spans="2:90" x14ac:dyDescent="0.4">
      <c r="B2143" s="122"/>
      <c r="C2143" s="57"/>
      <c r="D2143" t="s">
        <v>763</v>
      </c>
      <c r="E2143" t="str">
        <f t="shared" si="2565"/>
        <v>2143 LAMORTR-S</v>
      </c>
      <c r="G2143" s="57"/>
      <c r="R2143"/>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c r="AR2143" s="1"/>
      <c r="AS2143" s="1"/>
      <c r="AT2143" s="1"/>
      <c r="AU2143" s="1"/>
      <c r="AV2143" s="1"/>
      <c r="AW2143" s="1"/>
      <c r="AX2143" s="1"/>
      <c r="AY2143" s="1"/>
      <c r="AZ2143" s="1"/>
      <c r="BA2143" s="1"/>
      <c r="BB2143" s="1"/>
      <c r="BC2143" s="1"/>
      <c r="BD2143" s="1"/>
      <c r="BE2143" s="1"/>
      <c r="BF2143" s="1"/>
      <c r="BG2143" s="1"/>
      <c r="BH2143" s="1"/>
      <c r="BI2143" s="1"/>
      <c r="BJ2143" s="1"/>
      <c r="BK2143" s="1"/>
      <c r="BL2143" s="1"/>
      <c r="BM2143" s="1"/>
      <c r="BN2143" s="1"/>
      <c r="BO2143" s="1"/>
      <c r="BP2143" s="1"/>
      <c r="BQ2143" s="1"/>
      <c r="BR2143" s="1"/>
      <c r="BS2143" s="1"/>
      <c r="BT2143" s="1"/>
      <c r="BU2143" s="1"/>
      <c r="BV2143" s="1"/>
      <c r="BW2143" s="1"/>
      <c r="BX2143" s="1"/>
      <c r="BY2143" s="1"/>
      <c r="BZ2143" s="1"/>
      <c r="CA2143" s="1"/>
      <c r="CB2143" s="1"/>
      <c r="CC2143" s="1"/>
      <c r="CD2143" s="1"/>
      <c r="CE2143" s="1"/>
      <c r="CF2143" s="1"/>
      <c r="CG2143" s="1"/>
      <c r="CH2143" s="1"/>
      <c r="CI2143" s="1"/>
      <c r="CJ2143" s="1"/>
      <c r="CK2143" s="1"/>
      <c r="CL2143" s="1"/>
    </row>
    <row r="2144" spans="2:90" x14ac:dyDescent="0.4">
      <c r="B2144" s="95" t="s">
        <v>309</v>
      </c>
      <c r="D2144" t="s">
        <v>763</v>
      </c>
      <c r="E2144" t="str">
        <f t="shared" si="2565"/>
        <v>2144 LAMORTR-S</v>
      </c>
      <c r="G2144" s="57"/>
      <c r="R2144"/>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c r="AR2144" s="1"/>
      <c r="AS2144" s="1"/>
      <c r="AT2144" s="1"/>
      <c r="AU2144" s="1"/>
      <c r="AV2144" s="1"/>
      <c r="AW2144" s="1"/>
      <c r="AX2144" s="1"/>
      <c r="AY2144" s="1"/>
      <c r="AZ2144" s="1"/>
      <c r="BA2144" s="1"/>
      <c r="BB2144" s="1"/>
      <c r="BC2144" s="1"/>
      <c r="BD2144" s="1"/>
      <c r="BE2144" s="1"/>
      <c r="BF2144" s="1"/>
      <c r="BG2144" s="1"/>
      <c r="BH2144" s="1"/>
      <c r="BI2144" s="1"/>
      <c r="BJ2144" s="1"/>
      <c r="BK2144" s="1"/>
      <c r="BL2144" s="1"/>
      <c r="BM2144" s="1"/>
      <c r="BN2144" s="1"/>
      <c r="BO2144" s="1"/>
      <c r="BP2144" s="1"/>
      <c r="BQ2144" s="1"/>
      <c r="BR2144" s="1"/>
      <c r="BS2144" s="1"/>
      <c r="BT2144" s="1"/>
      <c r="BU2144" s="1"/>
      <c r="BV2144" s="1"/>
      <c r="BW2144" s="1"/>
      <c r="BX2144" s="1"/>
      <c r="BY2144" s="1"/>
      <c r="BZ2144" s="1"/>
      <c r="CA2144" s="1"/>
      <c r="CB2144" s="1"/>
      <c r="CC2144" s="1"/>
      <c r="CD2144" s="1"/>
      <c r="CE2144" s="1"/>
      <c r="CF2144" s="1"/>
      <c r="CG2144" s="1"/>
      <c r="CH2144" s="1"/>
      <c r="CI2144" s="1"/>
      <c r="CJ2144" s="1"/>
      <c r="CK2144" s="1"/>
      <c r="CL2144" s="1"/>
    </row>
    <row r="2145" spans="2:90" x14ac:dyDescent="0.4">
      <c r="B2145" s="154" t="str">
        <f>B2137</f>
        <v>New loans originated - Revenue driven amortizing loan - no defaults</v>
      </c>
      <c r="C2145" t="s">
        <v>235</v>
      </c>
      <c r="D2145" t="s">
        <v>763</v>
      </c>
      <c r="E2145" t="str">
        <f t="shared" si="2565"/>
        <v>2145 LAMORTR-S</v>
      </c>
      <c r="G2145" s="57"/>
      <c r="K2145" s="53">
        <f t="shared" ref="K2145:P2147" ca="1" si="2587">SUMIF($3:$3,K$2,2145:2145)</f>
        <v>-96000</v>
      </c>
      <c r="L2145" s="53">
        <f t="shared" ca="1" si="2587"/>
        <v>-96000</v>
      </c>
      <c r="M2145" s="53">
        <f t="shared" ca="1" si="2587"/>
        <v>-96000</v>
      </c>
      <c r="N2145" s="53">
        <f t="shared" ca="1" si="2587"/>
        <v>-96000</v>
      </c>
      <c r="O2145" s="53">
        <f t="shared" ca="1" si="2587"/>
        <v>-96000</v>
      </c>
      <c r="P2145" s="53">
        <f t="shared" ca="1" si="2587"/>
        <v>-96000</v>
      </c>
      <c r="R2145"/>
      <c r="S2145" s="62">
        <f t="shared" ref="S2145" ca="1" si="2588">-S2137</f>
        <v>-8000</v>
      </c>
      <c r="T2145" s="62">
        <f t="shared" ref="T2145:AX2145" ca="1" si="2589">-T2137</f>
        <v>-8000</v>
      </c>
      <c r="U2145" s="62">
        <f t="shared" ca="1" si="2589"/>
        <v>-8000</v>
      </c>
      <c r="V2145" s="62">
        <f t="shared" ca="1" si="2589"/>
        <v>-8000</v>
      </c>
      <c r="W2145" s="62">
        <f t="shared" ca="1" si="2589"/>
        <v>-8000</v>
      </c>
      <c r="X2145" s="62">
        <f t="shared" ca="1" si="2589"/>
        <v>-8000</v>
      </c>
      <c r="Y2145" s="62">
        <f t="shared" ca="1" si="2589"/>
        <v>-8000</v>
      </c>
      <c r="Z2145" s="62">
        <f t="shared" ca="1" si="2589"/>
        <v>-8000</v>
      </c>
      <c r="AA2145" s="62">
        <f t="shared" ca="1" si="2589"/>
        <v>-8000</v>
      </c>
      <c r="AB2145" s="62">
        <f t="shared" ca="1" si="2589"/>
        <v>-8000</v>
      </c>
      <c r="AC2145" s="62">
        <f t="shared" ca="1" si="2589"/>
        <v>-8000</v>
      </c>
      <c r="AD2145" s="62">
        <f t="shared" ca="1" si="2589"/>
        <v>-8000</v>
      </c>
      <c r="AE2145" s="62">
        <f t="shared" ca="1" si="2589"/>
        <v>-8000</v>
      </c>
      <c r="AF2145" s="62">
        <f t="shared" ca="1" si="2589"/>
        <v>-8000</v>
      </c>
      <c r="AG2145" s="62">
        <f t="shared" ca="1" si="2589"/>
        <v>-8000</v>
      </c>
      <c r="AH2145" s="62">
        <f t="shared" ca="1" si="2589"/>
        <v>-8000</v>
      </c>
      <c r="AI2145" s="62">
        <f t="shared" ca="1" si="2589"/>
        <v>-8000</v>
      </c>
      <c r="AJ2145" s="62">
        <f t="shared" ca="1" si="2589"/>
        <v>-8000</v>
      </c>
      <c r="AK2145" s="62">
        <f t="shared" ca="1" si="2589"/>
        <v>-8000</v>
      </c>
      <c r="AL2145" s="62">
        <f t="shared" ca="1" si="2589"/>
        <v>-8000</v>
      </c>
      <c r="AM2145" s="62">
        <f t="shared" ca="1" si="2589"/>
        <v>-8000</v>
      </c>
      <c r="AN2145" s="62">
        <f t="shared" ca="1" si="2589"/>
        <v>-8000</v>
      </c>
      <c r="AO2145" s="62">
        <f t="shared" ca="1" si="2589"/>
        <v>-8000</v>
      </c>
      <c r="AP2145" s="62">
        <f t="shared" ca="1" si="2589"/>
        <v>-8000</v>
      </c>
      <c r="AQ2145" s="62">
        <f t="shared" ca="1" si="2589"/>
        <v>-8000</v>
      </c>
      <c r="AR2145" s="62">
        <f t="shared" ca="1" si="2589"/>
        <v>-8000</v>
      </c>
      <c r="AS2145" s="62">
        <f t="shared" ca="1" si="2589"/>
        <v>-8000</v>
      </c>
      <c r="AT2145" s="62">
        <f t="shared" ca="1" si="2589"/>
        <v>-8000</v>
      </c>
      <c r="AU2145" s="62">
        <f t="shared" ca="1" si="2589"/>
        <v>-8000</v>
      </c>
      <c r="AV2145" s="62">
        <f t="shared" ca="1" si="2589"/>
        <v>-8000</v>
      </c>
      <c r="AW2145" s="62">
        <f t="shared" ca="1" si="2589"/>
        <v>-8000</v>
      </c>
      <c r="AX2145" s="62">
        <f t="shared" ca="1" si="2589"/>
        <v>-8000</v>
      </c>
      <c r="AY2145" s="62">
        <f t="shared" ref="AY2145:CD2145" ca="1" si="2590">-AY2137</f>
        <v>-8000</v>
      </c>
      <c r="AZ2145" s="62">
        <f t="shared" ca="1" si="2590"/>
        <v>-8000</v>
      </c>
      <c r="BA2145" s="62">
        <f t="shared" ca="1" si="2590"/>
        <v>-8000</v>
      </c>
      <c r="BB2145" s="62">
        <f t="shared" ca="1" si="2590"/>
        <v>-8000</v>
      </c>
      <c r="BC2145" s="62">
        <f t="shared" ca="1" si="2590"/>
        <v>-8000</v>
      </c>
      <c r="BD2145" s="62">
        <f t="shared" ca="1" si="2590"/>
        <v>-8000</v>
      </c>
      <c r="BE2145" s="62">
        <f t="shared" ca="1" si="2590"/>
        <v>-8000</v>
      </c>
      <c r="BF2145" s="62">
        <f t="shared" ca="1" si="2590"/>
        <v>-8000</v>
      </c>
      <c r="BG2145" s="62">
        <f t="shared" ca="1" si="2590"/>
        <v>-8000</v>
      </c>
      <c r="BH2145" s="62">
        <f t="shared" ca="1" si="2590"/>
        <v>-8000</v>
      </c>
      <c r="BI2145" s="62">
        <f t="shared" ca="1" si="2590"/>
        <v>-8000</v>
      </c>
      <c r="BJ2145" s="62">
        <f t="shared" ca="1" si="2590"/>
        <v>-8000</v>
      </c>
      <c r="BK2145" s="62">
        <f t="shared" ca="1" si="2590"/>
        <v>-8000</v>
      </c>
      <c r="BL2145" s="62">
        <f t="shared" ca="1" si="2590"/>
        <v>-8000</v>
      </c>
      <c r="BM2145" s="62">
        <f t="shared" ca="1" si="2590"/>
        <v>-8000</v>
      </c>
      <c r="BN2145" s="62">
        <f t="shared" ca="1" si="2590"/>
        <v>-8000</v>
      </c>
      <c r="BO2145" s="62">
        <f t="shared" ca="1" si="2590"/>
        <v>-8000</v>
      </c>
      <c r="BP2145" s="62">
        <f t="shared" ca="1" si="2590"/>
        <v>-8000</v>
      </c>
      <c r="BQ2145" s="62">
        <f t="shared" ca="1" si="2590"/>
        <v>-8000</v>
      </c>
      <c r="BR2145" s="62">
        <f t="shared" ca="1" si="2590"/>
        <v>-8000</v>
      </c>
      <c r="BS2145" s="62">
        <f t="shared" ca="1" si="2590"/>
        <v>-8000</v>
      </c>
      <c r="BT2145" s="62">
        <f t="shared" ca="1" si="2590"/>
        <v>-8000</v>
      </c>
      <c r="BU2145" s="62">
        <f t="shared" ca="1" si="2590"/>
        <v>-8000</v>
      </c>
      <c r="BV2145" s="62">
        <f t="shared" ca="1" si="2590"/>
        <v>-8000</v>
      </c>
      <c r="BW2145" s="62">
        <f t="shared" ca="1" si="2590"/>
        <v>-8000</v>
      </c>
      <c r="BX2145" s="62">
        <f t="shared" ca="1" si="2590"/>
        <v>-8000</v>
      </c>
      <c r="BY2145" s="62">
        <f t="shared" ca="1" si="2590"/>
        <v>-8000</v>
      </c>
      <c r="BZ2145" s="62">
        <f t="shared" ca="1" si="2590"/>
        <v>-8000</v>
      </c>
      <c r="CA2145" s="62">
        <f t="shared" ca="1" si="2590"/>
        <v>-8000</v>
      </c>
      <c r="CB2145" s="62">
        <f t="shared" ca="1" si="2590"/>
        <v>-8000</v>
      </c>
      <c r="CC2145" s="62">
        <f t="shared" ca="1" si="2590"/>
        <v>-8000</v>
      </c>
      <c r="CD2145" s="62">
        <f t="shared" ca="1" si="2590"/>
        <v>-8000</v>
      </c>
      <c r="CE2145" s="62">
        <f t="shared" ref="CE2145:CK2145" ca="1" si="2591">-CE2137</f>
        <v>-8000</v>
      </c>
      <c r="CF2145" s="62">
        <f t="shared" ca="1" si="2591"/>
        <v>-8000</v>
      </c>
      <c r="CG2145" s="62">
        <f t="shared" ca="1" si="2591"/>
        <v>-8000</v>
      </c>
      <c r="CH2145" s="62">
        <f t="shared" ca="1" si="2591"/>
        <v>-8000</v>
      </c>
      <c r="CI2145" s="62">
        <f t="shared" ca="1" si="2591"/>
        <v>-8000</v>
      </c>
      <c r="CJ2145" s="62">
        <f t="shared" ca="1" si="2591"/>
        <v>-8000</v>
      </c>
      <c r="CK2145" s="62">
        <f t="shared" ca="1" si="2591"/>
        <v>-8000</v>
      </c>
      <c r="CL2145" s="62">
        <f t="shared" ref="CL2145" ca="1" si="2592">-CL2137</f>
        <v>-8000</v>
      </c>
    </row>
    <row r="2146" spans="2:90" x14ac:dyDescent="0.4">
      <c r="B2146" s="154" t="str">
        <f>B2138</f>
        <v>Prepayment - Revenue driven amortizing loan - no defaults</v>
      </c>
      <c r="C2146" t="s">
        <v>235</v>
      </c>
      <c r="D2146" t="s">
        <v>763</v>
      </c>
      <c r="E2146" t="str">
        <f t="shared" si="2565"/>
        <v>2146 LAMORTR-S</v>
      </c>
      <c r="G2146" s="57"/>
      <c r="K2146" s="53">
        <f t="shared" si="2587"/>
        <v>0</v>
      </c>
      <c r="L2146" s="53">
        <f t="shared" si="2587"/>
        <v>0</v>
      </c>
      <c r="M2146" s="53">
        <f t="shared" si="2587"/>
        <v>0</v>
      </c>
      <c r="N2146" s="53">
        <f t="shared" si="2587"/>
        <v>0</v>
      </c>
      <c r="O2146" s="53">
        <f t="shared" si="2587"/>
        <v>0</v>
      </c>
      <c r="P2146" s="53">
        <f t="shared" si="2587"/>
        <v>0</v>
      </c>
      <c r="R2146"/>
      <c r="S2146" s="62">
        <f t="shared" ref="S2146" si="2593">-S2138</f>
        <v>0</v>
      </c>
      <c r="T2146" s="62">
        <f t="shared" ref="T2146:AX2146" si="2594">-T2138</f>
        <v>0</v>
      </c>
      <c r="U2146" s="62">
        <f t="shared" si="2594"/>
        <v>0</v>
      </c>
      <c r="V2146" s="62">
        <f t="shared" si="2594"/>
        <v>0</v>
      </c>
      <c r="W2146" s="62">
        <f t="shared" si="2594"/>
        <v>0</v>
      </c>
      <c r="X2146" s="62">
        <f t="shared" si="2594"/>
        <v>0</v>
      </c>
      <c r="Y2146" s="62">
        <f t="shared" si="2594"/>
        <v>0</v>
      </c>
      <c r="Z2146" s="62">
        <f t="shared" si="2594"/>
        <v>0</v>
      </c>
      <c r="AA2146" s="62">
        <f t="shared" si="2594"/>
        <v>0</v>
      </c>
      <c r="AB2146" s="62">
        <f t="shared" si="2594"/>
        <v>0</v>
      </c>
      <c r="AC2146" s="62">
        <f t="shared" si="2594"/>
        <v>0</v>
      </c>
      <c r="AD2146" s="62">
        <f t="shared" si="2594"/>
        <v>0</v>
      </c>
      <c r="AE2146" s="62">
        <f t="shared" si="2594"/>
        <v>0</v>
      </c>
      <c r="AF2146" s="62">
        <f t="shared" si="2594"/>
        <v>0</v>
      </c>
      <c r="AG2146" s="62">
        <f t="shared" si="2594"/>
        <v>0</v>
      </c>
      <c r="AH2146" s="62">
        <f t="shared" si="2594"/>
        <v>0</v>
      </c>
      <c r="AI2146" s="62">
        <f t="shared" si="2594"/>
        <v>0</v>
      </c>
      <c r="AJ2146" s="62">
        <f t="shared" si="2594"/>
        <v>0</v>
      </c>
      <c r="AK2146" s="62">
        <f t="shared" si="2594"/>
        <v>0</v>
      </c>
      <c r="AL2146" s="62">
        <f t="shared" si="2594"/>
        <v>0</v>
      </c>
      <c r="AM2146" s="62">
        <f t="shared" si="2594"/>
        <v>0</v>
      </c>
      <c r="AN2146" s="62">
        <f t="shared" si="2594"/>
        <v>0</v>
      </c>
      <c r="AO2146" s="62">
        <f t="shared" si="2594"/>
        <v>0</v>
      </c>
      <c r="AP2146" s="62">
        <f t="shared" si="2594"/>
        <v>0</v>
      </c>
      <c r="AQ2146" s="62">
        <f t="shared" si="2594"/>
        <v>0</v>
      </c>
      <c r="AR2146" s="62">
        <f t="shared" si="2594"/>
        <v>0</v>
      </c>
      <c r="AS2146" s="62">
        <f t="shared" si="2594"/>
        <v>0</v>
      </c>
      <c r="AT2146" s="62">
        <f t="shared" si="2594"/>
        <v>0</v>
      </c>
      <c r="AU2146" s="62">
        <f t="shared" si="2594"/>
        <v>0</v>
      </c>
      <c r="AV2146" s="62">
        <f t="shared" si="2594"/>
        <v>0</v>
      </c>
      <c r="AW2146" s="62">
        <f t="shared" si="2594"/>
        <v>0</v>
      </c>
      <c r="AX2146" s="62">
        <f t="shared" si="2594"/>
        <v>0</v>
      </c>
      <c r="AY2146" s="62">
        <f t="shared" ref="AY2146:CD2146" si="2595">-AY2138</f>
        <v>0</v>
      </c>
      <c r="AZ2146" s="62">
        <f t="shared" si="2595"/>
        <v>0</v>
      </c>
      <c r="BA2146" s="62">
        <f t="shared" si="2595"/>
        <v>0</v>
      </c>
      <c r="BB2146" s="62">
        <f t="shared" si="2595"/>
        <v>0</v>
      </c>
      <c r="BC2146" s="62">
        <f t="shared" si="2595"/>
        <v>0</v>
      </c>
      <c r="BD2146" s="62">
        <f t="shared" si="2595"/>
        <v>0</v>
      </c>
      <c r="BE2146" s="62">
        <f t="shared" si="2595"/>
        <v>0</v>
      </c>
      <c r="BF2146" s="62">
        <f t="shared" si="2595"/>
        <v>0</v>
      </c>
      <c r="BG2146" s="62">
        <f t="shared" si="2595"/>
        <v>0</v>
      </c>
      <c r="BH2146" s="62">
        <f t="shared" si="2595"/>
        <v>0</v>
      </c>
      <c r="BI2146" s="62">
        <f t="shared" si="2595"/>
        <v>0</v>
      </c>
      <c r="BJ2146" s="62">
        <f t="shared" si="2595"/>
        <v>0</v>
      </c>
      <c r="BK2146" s="62">
        <f t="shared" si="2595"/>
        <v>0</v>
      </c>
      <c r="BL2146" s="62">
        <f t="shared" si="2595"/>
        <v>0</v>
      </c>
      <c r="BM2146" s="62">
        <f t="shared" si="2595"/>
        <v>0</v>
      </c>
      <c r="BN2146" s="62">
        <f t="shared" si="2595"/>
        <v>0</v>
      </c>
      <c r="BO2146" s="62">
        <f t="shared" si="2595"/>
        <v>0</v>
      </c>
      <c r="BP2146" s="62">
        <f t="shared" si="2595"/>
        <v>0</v>
      </c>
      <c r="BQ2146" s="62">
        <f t="shared" si="2595"/>
        <v>0</v>
      </c>
      <c r="BR2146" s="62">
        <f t="shared" si="2595"/>
        <v>0</v>
      </c>
      <c r="BS2146" s="62">
        <f t="shared" si="2595"/>
        <v>0</v>
      </c>
      <c r="BT2146" s="62">
        <f t="shared" si="2595"/>
        <v>0</v>
      </c>
      <c r="BU2146" s="62">
        <f t="shared" si="2595"/>
        <v>0</v>
      </c>
      <c r="BV2146" s="62">
        <f t="shared" si="2595"/>
        <v>0</v>
      </c>
      <c r="BW2146" s="62">
        <f t="shared" si="2595"/>
        <v>0</v>
      </c>
      <c r="BX2146" s="62">
        <f t="shared" si="2595"/>
        <v>0</v>
      </c>
      <c r="BY2146" s="62">
        <f t="shared" si="2595"/>
        <v>0</v>
      </c>
      <c r="BZ2146" s="62">
        <f t="shared" si="2595"/>
        <v>0</v>
      </c>
      <c r="CA2146" s="62">
        <f t="shared" si="2595"/>
        <v>0</v>
      </c>
      <c r="CB2146" s="62">
        <f t="shared" si="2595"/>
        <v>0</v>
      </c>
      <c r="CC2146" s="62">
        <f t="shared" si="2595"/>
        <v>0</v>
      </c>
      <c r="CD2146" s="62">
        <f t="shared" si="2595"/>
        <v>0</v>
      </c>
      <c r="CE2146" s="62">
        <f t="shared" ref="CE2146:CK2146" si="2596">-CE2138</f>
        <v>0</v>
      </c>
      <c r="CF2146" s="62">
        <f t="shared" si="2596"/>
        <v>0</v>
      </c>
      <c r="CG2146" s="62">
        <f t="shared" si="2596"/>
        <v>0</v>
      </c>
      <c r="CH2146" s="62">
        <f t="shared" si="2596"/>
        <v>0</v>
      </c>
      <c r="CI2146" s="62">
        <f t="shared" si="2596"/>
        <v>0</v>
      </c>
      <c r="CJ2146" s="62">
        <f t="shared" si="2596"/>
        <v>0</v>
      </c>
      <c r="CK2146" s="62">
        <f t="shared" si="2596"/>
        <v>0</v>
      </c>
      <c r="CL2146" s="62">
        <f t="shared" ref="CL2146" si="2597">-CL2138</f>
        <v>0</v>
      </c>
    </row>
    <row r="2147" spans="2:90" x14ac:dyDescent="0.4">
      <c r="B2147" s="154" t="str">
        <f>B2139</f>
        <v>Principal payments - Revenue driven amortizing loan - no defaults</v>
      </c>
      <c r="C2147" t="s">
        <v>235</v>
      </c>
      <c r="D2147" t="s">
        <v>763</v>
      </c>
      <c r="E2147" t="str">
        <f t="shared" si="2565"/>
        <v>2147 LAMORTR-S</v>
      </c>
      <c r="G2147" s="57"/>
      <c r="K2147" s="53">
        <f t="shared" ca="1" si="2587"/>
        <v>-4.9003771859155057E+66</v>
      </c>
      <c r="L2147" s="53">
        <f t="shared" ca="1" si="2587"/>
        <v>3.3572769927912473E+128</v>
      </c>
      <c r="M2147" s="53">
        <f t="shared" ca="1" si="2587"/>
        <v>2.5395251438677792E+189</v>
      </c>
      <c r="N2147" s="53">
        <f t="shared" ca="1" si="2587"/>
        <v>-8.975923958142299E+246</v>
      </c>
      <c r="O2147" s="53">
        <f t="shared" ca="1" si="2587"/>
        <v>2.8722607072212565E+304</v>
      </c>
      <c r="P2147" s="53" t="e">
        <f t="shared" ca="1" si="2587"/>
        <v>#NUM!</v>
      </c>
      <c r="R2147"/>
      <c r="S2147" s="62">
        <f t="shared" ref="S2147" ca="1" si="2598">-S2139</f>
        <v>181984297.32047686</v>
      </c>
      <c r="T2147" s="62">
        <f t="shared" ref="T2147:AX2147" ca="1" si="2599">-T2139</f>
        <v>198547491967110.06</v>
      </c>
      <c r="U2147" s="62">
        <f t="shared" ca="1" si="2599"/>
        <v>1.0830921844384357E+20</v>
      </c>
      <c r="V2147" s="62">
        <f t="shared" ca="1" si="2599"/>
        <v>3.9388742031499487E+25</v>
      </c>
      <c r="W2147" s="62">
        <f t="shared" ca="1" si="2599"/>
        <v>1.0598166190571483E+31</v>
      </c>
      <c r="X2147" s="62">
        <f t="shared" ca="1" si="2599"/>
        <v>2.2498330338488403E+36</v>
      </c>
      <c r="Y2147" s="62">
        <f t="shared" ca="1" si="2599"/>
        <v>3.8920348258784099E+41</v>
      </c>
      <c r="Z2147" s="62">
        <f t="shared" ca="1" si="2599"/>
        <v>5.6636968370034017E+46</v>
      </c>
      <c r="AA2147" s="62">
        <f t="shared" ca="1" si="2599"/>
        <v>7.0920982981920622E+51</v>
      </c>
      <c r="AB2147" s="62">
        <f t="shared" ca="1" si="2599"/>
        <v>7.7251576222447602E+56</v>
      </c>
      <c r="AC2147" s="62">
        <f t="shared" ca="1" si="2599"/>
        <v>7.170618661161175E+61</v>
      </c>
      <c r="AD2147" s="62">
        <f t="shared" ca="1" si="2599"/>
        <v>4.9003777834476408E+66</v>
      </c>
      <c r="AE2147" s="62">
        <f t="shared" ca="1" si="2599"/>
        <v>6.59734762168907E+70</v>
      </c>
      <c r="AF2147" s="62">
        <f t="shared" ca="1" si="2599"/>
        <v>-3.7809221327232005E+76</v>
      </c>
      <c r="AG2147" s="62">
        <f t="shared" ca="1" si="2599"/>
        <v>-3.0746227612926445E+81</v>
      </c>
      <c r="AH2147" s="62">
        <f t="shared" ca="1" si="2599"/>
        <v>1.0512550315313186E+87</v>
      </c>
      <c r="AI2147" s="62">
        <f t="shared" ca="1" si="2599"/>
        <v>4.2974639571706168E+92</v>
      </c>
      <c r="AJ2147" s="62">
        <f t="shared" ca="1" si="2599"/>
        <v>9.3877345029428125E+97</v>
      </c>
      <c r="AK2147" s="62">
        <f t="shared" ca="1" si="2599"/>
        <v>1.5334302960386901E+103</v>
      </c>
      <c r="AL2147" s="62">
        <f t="shared" ca="1" si="2599"/>
        <v>2.0128473367728666E+108</v>
      </c>
      <c r="AM2147" s="62">
        <f t="shared" ca="1" si="2599"/>
        <v>2.0874699126213502E+113</v>
      </c>
      <c r="AN2147" s="62">
        <f t="shared" ca="1" si="2599"/>
        <v>1.4167203954292757E+118</v>
      </c>
      <c r="AO2147" s="62">
        <f t="shared" ca="1" si="2599"/>
        <v>-3.2455137494205499E+122</v>
      </c>
      <c r="AP2147" s="62">
        <f t="shared" ca="1" si="2599"/>
        <v>-3.3572770198407565E+128</v>
      </c>
      <c r="AQ2147" s="62">
        <f t="shared" ca="1" si="2599"/>
        <v>-7.7103872005746167E+133</v>
      </c>
      <c r="AR2147" s="62">
        <f t="shared" ca="1" si="2599"/>
        <v>-1.3166665062970735E+139</v>
      </c>
      <c r="AS2147" s="62">
        <f t="shared" ca="1" si="2599"/>
        <v>-1.9268159757968429E+144</v>
      </c>
      <c r="AT2147" s="62">
        <f t="shared" ca="1" si="2599"/>
        <v>-2.5386649692233188E+149</v>
      </c>
      <c r="AU2147" s="62">
        <f t="shared" ca="1" si="2599"/>
        <v>-3.0840619850190773E+154</v>
      </c>
      <c r="AV2147" s="62">
        <f t="shared" ca="1" si="2599"/>
        <v>-3.5024085280794874E+159</v>
      </c>
      <c r="AW2147" s="62">
        <f t="shared" ca="1" si="2599"/>
        <v>-3.7511195101864384E+164</v>
      </c>
      <c r="AX2147" s="62">
        <f t="shared" ca="1" si="2599"/>
        <v>-3.8113053188834785E+169</v>
      </c>
      <c r="AY2147" s="62">
        <f t="shared" ref="AY2147:CD2147" ca="1" si="2600">-AY2139</f>
        <v>-3.688202969394563E+174</v>
      </c>
      <c r="AZ2147" s="62">
        <f t="shared" ca="1" si="2600"/>
        <v>-3.4074408836015978E+179</v>
      </c>
      <c r="BA2147" s="62">
        <f t="shared" ca="1" si="2600"/>
        <v>-3.0088711232403947E+184</v>
      </c>
      <c r="BB2147" s="62">
        <f t="shared" ca="1" si="2600"/>
        <v>-2.5395253945984736E+189</v>
      </c>
      <c r="BC2147" s="62">
        <f t="shared" ca="1" si="2600"/>
        <v>-2.046765521694606E+194</v>
      </c>
      <c r="BD2147" s="62">
        <f t="shared" ca="1" si="2600"/>
        <v>-1.572363308634404E+199</v>
      </c>
      <c r="BE2147" s="62">
        <f t="shared" ca="1" si="2600"/>
        <v>-1.1481353838053333E+204</v>
      </c>
      <c r="BF2147" s="62">
        <f t="shared" ca="1" si="2600"/>
        <v>-7.9365268950133696E+208</v>
      </c>
      <c r="BG2147" s="62">
        <f t="shared" ca="1" si="2600"/>
        <v>-5.1623266474764756E+213</v>
      </c>
      <c r="BH2147" s="62">
        <f t="shared" ca="1" si="2600"/>
        <v>-3.1292795687438807E+218</v>
      </c>
      <c r="BI2147" s="62">
        <f t="shared" ca="1" si="2600"/>
        <v>-1.737679986231133E+223</v>
      </c>
      <c r="BJ2147" s="62">
        <f t="shared" ca="1" si="2600"/>
        <v>-8.5310807011235025E+227</v>
      </c>
      <c r="BK2147" s="62">
        <f t="shared" ca="1" si="2600"/>
        <v>-3.3688483714878617E+232</v>
      </c>
      <c r="BL2147" s="62">
        <f t="shared" ca="1" si="2600"/>
        <v>-6.6768664206466978E+236</v>
      </c>
      <c r="BM2147" s="62">
        <f t="shared" ca="1" si="2600"/>
        <v>5.2923850632071542E+241</v>
      </c>
      <c r="BN2147" s="62">
        <f t="shared" ca="1" si="2600"/>
        <v>8.9759243991911711E+246</v>
      </c>
      <c r="BO2147" s="62">
        <f t="shared" ca="1" si="2600"/>
        <v>8.6956110121145049E+251</v>
      </c>
      <c r="BP2147" s="62">
        <f t="shared" ca="1" si="2600"/>
        <v>6.9392976048352116E+256</v>
      </c>
      <c r="BQ2147" s="62">
        <f t="shared" ca="1" si="2600"/>
        <v>4.9657329531929637E+261</v>
      </c>
      <c r="BR2147" s="62">
        <f t="shared" ca="1" si="2600"/>
        <v>3.2975760471775407E+266</v>
      </c>
      <c r="BS2147" s="62">
        <f t="shared" ca="1" si="2600"/>
        <v>-1.1648726176818395E+271</v>
      </c>
      <c r="BT2147" s="62">
        <f t="shared" ca="1" si="2600"/>
        <v>-1.1720496884511629E+276</v>
      </c>
      <c r="BU2147" s="62">
        <f t="shared" ca="1" si="2600"/>
        <v>-7.0992682115104636E+280</v>
      </c>
      <c r="BV2147" s="62">
        <f t="shared" ca="1" si="2600"/>
        <v>-3.9675877054951344E+285</v>
      </c>
      <c r="BW2147" s="62">
        <f t="shared" ca="1" si="2600"/>
        <v>-2.1419986592985315E+290</v>
      </c>
      <c r="BX2147" s="62">
        <f t="shared" ca="1" si="2600"/>
        <v>-1.1244769577773248E+295</v>
      </c>
      <c r="BY2147" s="62">
        <f t="shared" ca="1" si="2600"/>
        <v>-5.7531286467974313E+299</v>
      </c>
      <c r="BZ2147" s="62">
        <f t="shared" ca="1" si="2600"/>
        <v>-2.8722611866203763E+304</v>
      </c>
      <c r="CA2147" s="62" t="e">
        <f t="shared" ca="1" si="2600"/>
        <v>#NUM!</v>
      </c>
      <c r="CB2147" s="62" t="e">
        <f t="shared" ca="1" si="2600"/>
        <v>#NUM!</v>
      </c>
      <c r="CC2147" s="62" t="e">
        <f t="shared" ca="1" si="2600"/>
        <v>#NUM!</v>
      </c>
      <c r="CD2147" s="62" t="e">
        <f t="shared" ca="1" si="2600"/>
        <v>#NUM!</v>
      </c>
      <c r="CE2147" s="62" t="e">
        <f t="shared" ref="CE2147:CK2147" ca="1" si="2601">-CE2139</f>
        <v>#NUM!</v>
      </c>
      <c r="CF2147" s="62" t="e">
        <f t="shared" ca="1" si="2601"/>
        <v>#NUM!</v>
      </c>
      <c r="CG2147" s="62" t="e">
        <f t="shared" ca="1" si="2601"/>
        <v>#NUM!</v>
      </c>
      <c r="CH2147" s="62" t="e">
        <f t="shared" ca="1" si="2601"/>
        <v>#NUM!</v>
      </c>
      <c r="CI2147" s="62" t="e">
        <f t="shared" ca="1" si="2601"/>
        <v>#NUM!</v>
      </c>
      <c r="CJ2147" s="62" t="e">
        <f t="shared" ca="1" si="2601"/>
        <v>#NUM!</v>
      </c>
      <c r="CK2147" s="62" t="e">
        <f t="shared" ca="1" si="2601"/>
        <v>#NUM!</v>
      </c>
      <c r="CL2147" s="62" t="e">
        <f t="shared" ref="CL2147" ca="1" si="2602">-CL2139</f>
        <v>#NUM!</v>
      </c>
    </row>
    <row r="2148" spans="2:90" x14ac:dyDescent="0.4">
      <c r="B2148" s="122"/>
      <c r="C2148" s="281"/>
      <c r="D2148" t="s">
        <v>763</v>
      </c>
      <c r="E2148" t="str">
        <f t="shared" si="2565"/>
        <v>2148 LAMORTR-S</v>
      </c>
      <c r="F2148" s="27"/>
      <c r="G2148" s="281"/>
      <c r="R2148"/>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c r="AR2148" s="1"/>
      <c r="AS2148" s="1"/>
      <c r="AT2148" s="1"/>
      <c r="AU2148" s="1"/>
      <c r="AV2148" s="1"/>
      <c r="AW2148" s="1"/>
      <c r="AX2148" s="1"/>
      <c r="AY2148" s="1"/>
      <c r="AZ2148" s="1"/>
      <c r="BA2148" s="1"/>
      <c r="BB2148" s="1"/>
      <c r="BC2148" s="1"/>
      <c r="BD2148" s="1"/>
      <c r="BE2148" s="1"/>
      <c r="BF2148" s="1"/>
      <c r="BG2148" s="1"/>
      <c r="BH2148" s="1"/>
      <c r="BI2148" s="1"/>
      <c r="BJ2148" s="1"/>
      <c r="BK2148" s="1"/>
      <c r="BL2148" s="1"/>
      <c r="BM2148" s="1"/>
      <c r="BN2148" s="1"/>
      <c r="BO2148" s="1"/>
      <c r="BP2148" s="1"/>
      <c r="BQ2148" s="1"/>
      <c r="BR2148" s="1"/>
      <c r="BS2148" s="1"/>
      <c r="BT2148" s="1"/>
      <c r="BU2148" s="1"/>
      <c r="BV2148" s="1"/>
      <c r="BW2148" s="1"/>
      <c r="BX2148" s="1"/>
      <c r="BY2148" s="1"/>
      <c r="BZ2148" s="1"/>
      <c r="CA2148" s="1"/>
      <c r="CB2148" s="1"/>
      <c r="CC2148" s="1"/>
      <c r="CD2148" s="1"/>
      <c r="CE2148" s="1"/>
      <c r="CF2148" s="1"/>
      <c r="CG2148" s="1"/>
      <c r="CH2148" s="1"/>
      <c r="CI2148" s="1"/>
      <c r="CJ2148" s="1"/>
      <c r="CK2148" s="1"/>
      <c r="CL2148" s="1"/>
    </row>
    <row r="2149" spans="2:90" x14ac:dyDescent="0.4">
      <c r="B2149" s="95" t="s">
        <v>291</v>
      </c>
      <c r="D2149" t="s">
        <v>763</v>
      </c>
      <c r="E2149" t="str">
        <f t="shared" si="2565"/>
        <v>2149 LAMORTR-S</v>
      </c>
      <c r="G2149" s="57"/>
      <c r="R2149"/>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c r="AR2149" s="1"/>
      <c r="AS2149" s="1"/>
      <c r="AT2149" s="1"/>
      <c r="AU2149" s="1"/>
      <c r="AV2149" s="1"/>
      <c r="AW2149" s="1"/>
      <c r="AX2149" s="1"/>
      <c r="AY2149" s="1"/>
      <c r="AZ2149" s="1"/>
      <c r="BA2149" s="1"/>
      <c r="BB2149" s="1"/>
      <c r="BC2149" s="1"/>
      <c r="BD2149" s="1"/>
      <c r="BE2149" s="1"/>
      <c r="BF2149" s="1"/>
      <c r="BG2149" s="1"/>
      <c r="BH2149" s="1"/>
      <c r="BI2149" s="1"/>
      <c r="BJ2149" s="1"/>
      <c r="BK2149" s="1"/>
      <c r="BL2149" s="1"/>
      <c r="BM2149" s="1"/>
      <c r="BN2149" s="1"/>
      <c r="BO2149" s="1"/>
      <c r="BP2149" s="1"/>
      <c r="BQ2149" s="1"/>
      <c r="BR2149" s="1"/>
      <c r="BS2149" s="1"/>
      <c r="BT2149" s="1"/>
      <c r="BU2149" s="1"/>
      <c r="BV2149" s="1"/>
      <c r="BW2149" s="1"/>
      <c r="BX2149" s="1"/>
      <c r="BY2149" s="1"/>
      <c r="BZ2149" s="1"/>
      <c r="CA2149" s="1"/>
      <c r="CB2149" s="1"/>
      <c r="CC2149" s="1"/>
      <c r="CD2149" s="1"/>
      <c r="CE2149" s="1"/>
      <c r="CF2149" s="1"/>
      <c r="CG2149" s="1"/>
      <c r="CH2149" s="1"/>
      <c r="CI2149" s="1"/>
      <c r="CJ2149" s="1"/>
      <c r="CK2149" s="1"/>
      <c r="CL2149" s="1"/>
    </row>
    <row r="2150" spans="2:90" x14ac:dyDescent="0.4">
      <c r="B2150" s="154" t="s">
        <v>292</v>
      </c>
      <c r="D2150" t="s">
        <v>763</v>
      </c>
      <c r="E2150" s="8" t="str">
        <f t="shared" si="2565"/>
        <v>2150 LAMORTR-S</v>
      </c>
      <c r="J2150"/>
      <c r="K2150" s="81">
        <f t="shared" ref="K2150:P2150" ca="1" si="2603">SUMIF($3:$3,K$2,2150:2150)</f>
        <v>-8439.9251740809214</v>
      </c>
      <c r="L2150" s="81">
        <f t="shared" ca="1" si="2603"/>
        <v>-8439.9251740809214</v>
      </c>
      <c r="M2150" s="81">
        <f t="shared" ca="1" si="2603"/>
        <v>-8439.9251740809214</v>
      </c>
      <c r="N2150" s="81">
        <f t="shared" ca="1" si="2603"/>
        <v>-8439.9251740809214</v>
      </c>
      <c r="O2150" s="81">
        <f t="shared" ca="1" si="2603"/>
        <v>-8439.9251740809214</v>
      </c>
      <c r="P2150" s="81">
        <f t="shared" ca="1" si="2603"/>
        <v>-8439.9251740809214</v>
      </c>
      <c r="R2150" s="53"/>
      <c r="S2150" s="94">
        <f t="shared" ref="S2150" ca="1" si="2604">+PMT($H2129/12,$H2128,S2137+S2138,0)</f>
        <v>-703.3270978400767</v>
      </c>
      <c r="T2150" s="94">
        <f t="shared" ref="T2150:AY2150" ca="1" si="2605">+PMT($H2129/12,$H2128,T2137+T2138,0)</f>
        <v>-703.3270978400767</v>
      </c>
      <c r="U2150" s="94">
        <f t="shared" ca="1" si="2605"/>
        <v>-703.3270978400767</v>
      </c>
      <c r="V2150" s="94">
        <f t="shared" ca="1" si="2605"/>
        <v>-703.3270978400767</v>
      </c>
      <c r="W2150" s="94">
        <f t="shared" ca="1" si="2605"/>
        <v>-703.3270978400767</v>
      </c>
      <c r="X2150" s="94">
        <f t="shared" ca="1" si="2605"/>
        <v>-703.3270978400767</v>
      </c>
      <c r="Y2150" s="94">
        <f t="shared" ca="1" si="2605"/>
        <v>-703.3270978400767</v>
      </c>
      <c r="Z2150" s="94">
        <f t="shared" ca="1" si="2605"/>
        <v>-703.3270978400767</v>
      </c>
      <c r="AA2150" s="94">
        <f t="shared" ca="1" si="2605"/>
        <v>-703.3270978400767</v>
      </c>
      <c r="AB2150" s="94">
        <f t="shared" ca="1" si="2605"/>
        <v>-703.3270978400767</v>
      </c>
      <c r="AC2150" s="94">
        <f t="shared" ca="1" si="2605"/>
        <v>-703.3270978400767</v>
      </c>
      <c r="AD2150" s="94">
        <f t="shared" ca="1" si="2605"/>
        <v>-703.3270978400767</v>
      </c>
      <c r="AE2150" s="94">
        <f t="shared" ca="1" si="2605"/>
        <v>-703.3270978400767</v>
      </c>
      <c r="AF2150" s="94">
        <f t="shared" ca="1" si="2605"/>
        <v>-703.3270978400767</v>
      </c>
      <c r="AG2150" s="94">
        <f t="shared" ca="1" si="2605"/>
        <v>-703.3270978400767</v>
      </c>
      <c r="AH2150" s="94">
        <f t="shared" ca="1" si="2605"/>
        <v>-703.3270978400767</v>
      </c>
      <c r="AI2150" s="94">
        <f t="shared" ca="1" si="2605"/>
        <v>-703.3270978400767</v>
      </c>
      <c r="AJ2150" s="94">
        <f t="shared" ca="1" si="2605"/>
        <v>-703.3270978400767</v>
      </c>
      <c r="AK2150" s="94">
        <f t="shared" ca="1" si="2605"/>
        <v>-703.3270978400767</v>
      </c>
      <c r="AL2150" s="94">
        <f t="shared" ca="1" si="2605"/>
        <v>-703.3270978400767</v>
      </c>
      <c r="AM2150" s="94">
        <f t="shared" ca="1" si="2605"/>
        <v>-703.3270978400767</v>
      </c>
      <c r="AN2150" s="94">
        <f t="shared" ca="1" si="2605"/>
        <v>-703.3270978400767</v>
      </c>
      <c r="AO2150" s="94">
        <f t="shared" ca="1" si="2605"/>
        <v>-703.3270978400767</v>
      </c>
      <c r="AP2150" s="94">
        <f t="shared" ca="1" si="2605"/>
        <v>-703.3270978400767</v>
      </c>
      <c r="AQ2150" s="94">
        <f t="shared" ca="1" si="2605"/>
        <v>-703.3270978400767</v>
      </c>
      <c r="AR2150" s="94">
        <f t="shared" ca="1" si="2605"/>
        <v>-703.3270978400767</v>
      </c>
      <c r="AS2150" s="94">
        <f t="shared" ca="1" si="2605"/>
        <v>-703.3270978400767</v>
      </c>
      <c r="AT2150" s="94">
        <f t="shared" ca="1" si="2605"/>
        <v>-703.3270978400767</v>
      </c>
      <c r="AU2150" s="94">
        <f t="shared" ca="1" si="2605"/>
        <v>-703.3270978400767</v>
      </c>
      <c r="AV2150" s="94">
        <f t="shared" ca="1" si="2605"/>
        <v>-703.3270978400767</v>
      </c>
      <c r="AW2150" s="94">
        <f t="shared" ca="1" si="2605"/>
        <v>-703.3270978400767</v>
      </c>
      <c r="AX2150" s="94">
        <f t="shared" ca="1" si="2605"/>
        <v>-703.3270978400767</v>
      </c>
      <c r="AY2150" s="94">
        <f t="shared" ca="1" si="2605"/>
        <v>-703.3270978400767</v>
      </c>
      <c r="AZ2150" s="94">
        <f t="shared" ref="AZ2150:CE2150" ca="1" si="2606">+PMT($H2129/12,$H2128,AZ2137+AZ2138,0)</f>
        <v>-703.3270978400767</v>
      </c>
      <c r="BA2150" s="94">
        <f t="shared" ca="1" si="2606"/>
        <v>-703.3270978400767</v>
      </c>
      <c r="BB2150" s="94">
        <f t="shared" ca="1" si="2606"/>
        <v>-703.3270978400767</v>
      </c>
      <c r="BC2150" s="94">
        <f t="shared" ca="1" si="2606"/>
        <v>-703.3270978400767</v>
      </c>
      <c r="BD2150" s="94">
        <f t="shared" ca="1" si="2606"/>
        <v>-703.3270978400767</v>
      </c>
      <c r="BE2150" s="94">
        <f t="shared" ca="1" si="2606"/>
        <v>-703.3270978400767</v>
      </c>
      <c r="BF2150" s="94">
        <f t="shared" ca="1" si="2606"/>
        <v>-703.3270978400767</v>
      </c>
      <c r="BG2150" s="94">
        <f t="shared" ca="1" si="2606"/>
        <v>-703.3270978400767</v>
      </c>
      <c r="BH2150" s="94">
        <f t="shared" ca="1" si="2606"/>
        <v>-703.3270978400767</v>
      </c>
      <c r="BI2150" s="94">
        <f t="shared" ca="1" si="2606"/>
        <v>-703.3270978400767</v>
      </c>
      <c r="BJ2150" s="94">
        <f t="shared" ca="1" si="2606"/>
        <v>-703.3270978400767</v>
      </c>
      <c r="BK2150" s="94">
        <f t="shared" ca="1" si="2606"/>
        <v>-703.3270978400767</v>
      </c>
      <c r="BL2150" s="94">
        <f t="shared" ca="1" si="2606"/>
        <v>-703.3270978400767</v>
      </c>
      <c r="BM2150" s="94">
        <f t="shared" ca="1" si="2606"/>
        <v>-703.3270978400767</v>
      </c>
      <c r="BN2150" s="94">
        <f t="shared" ca="1" si="2606"/>
        <v>-703.3270978400767</v>
      </c>
      <c r="BO2150" s="94">
        <f t="shared" ca="1" si="2606"/>
        <v>-703.3270978400767</v>
      </c>
      <c r="BP2150" s="94">
        <f t="shared" ca="1" si="2606"/>
        <v>-703.3270978400767</v>
      </c>
      <c r="BQ2150" s="94">
        <f t="shared" ca="1" si="2606"/>
        <v>-703.3270978400767</v>
      </c>
      <c r="BR2150" s="94">
        <f t="shared" ca="1" si="2606"/>
        <v>-703.3270978400767</v>
      </c>
      <c r="BS2150" s="94">
        <f t="shared" ca="1" si="2606"/>
        <v>-703.3270978400767</v>
      </c>
      <c r="BT2150" s="94">
        <f t="shared" ca="1" si="2606"/>
        <v>-703.3270978400767</v>
      </c>
      <c r="BU2150" s="94">
        <f t="shared" ca="1" si="2606"/>
        <v>-703.3270978400767</v>
      </c>
      <c r="BV2150" s="94">
        <f t="shared" ca="1" si="2606"/>
        <v>-703.3270978400767</v>
      </c>
      <c r="BW2150" s="94">
        <f t="shared" ca="1" si="2606"/>
        <v>-703.3270978400767</v>
      </c>
      <c r="BX2150" s="94">
        <f t="shared" ca="1" si="2606"/>
        <v>-703.3270978400767</v>
      </c>
      <c r="BY2150" s="94">
        <f t="shared" ca="1" si="2606"/>
        <v>-703.3270978400767</v>
      </c>
      <c r="BZ2150" s="94">
        <f t="shared" ca="1" si="2606"/>
        <v>-703.3270978400767</v>
      </c>
      <c r="CA2150" s="94">
        <f t="shared" ca="1" si="2606"/>
        <v>-703.3270978400767</v>
      </c>
      <c r="CB2150" s="94">
        <f t="shared" ca="1" si="2606"/>
        <v>-703.3270978400767</v>
      </c>
      <c r="CC2150" s="94">
        <f t="shared" ca="1" si="2606"/>
        <v>-703.3270978400767</v>
      </c>
      <c r="CD2150" s="94">
        <f t="shared" ca="1" si="2606"/>
        <v>-703.3270978400767</v>
      </c>
      <c r="CE2150" s="94">
        <f t="shared" ca="1" si="2606"/>
        <v>-703.3270978400767</v>
      </c>
      <c r="CF2150" s="94">
        <f t="shared" ref="CF2150:CK2150" ca="1" si="2607">+PMT($H2129/12,$H2128,CF2137+CF2138,0)</f>
        <v>-703.3270978400767</v>
      </c>
      <c r="CG2150" s="94">
        <f t="shared" ca="1" si="2607"/>
        <v>-703.3270978400767</v>
      </c>
      <c r="CH2150" s="94">
        <f t="shared" ca="1" si="2607"/>
        <v>-703.3270978400767</v>
      </c>
      <c r="CI2150" s="94">
        <f t="shared" ca="1" si="2607"/>
        <v>-703.3270978400767</v>
      </c>
      <c r="CJ2150" s="94">
        <f t="shared" ca="1" si="2607"/>
        <v>-703.3270978400767</v>
      </c>
      <c r="CK2150" s="94">
        <f t="shared" ca="1" si="2607"/>
        <v>-703.3270978400767</v>
      </c>
      <c r="CL2150" s="94">
        <f t="shared" ref="CL2150" ca="1" si="2608">+PMT($H2129/12,$H2128,CL2137+CL2138,0)</f>
        <v>-703.3270978400767</v>
      </c>
    </row>
    <row r="2151" spans="2:90" x14ac:dyDescent="0.4">
      <c r="B2151" s="123" t="s">
        <v>293</v>
      </c>
      <c r="D2151" t="s">
        <v>763</v>
      </c>
      <c r="E2151" s="8" t="str">
        <f t="shared" si="2565"/>
        <v>2151 LAMORTR-S</v>
      </c>
      <c r="H2151" s="27"/>
      <c r="J2151"/>
      <c r="K2151" s="308">
        <f t="shared" ref="K2151:P2151" ca="1" si="2609">SUMIF($4:$4,K$2,2151:2151)</f>
        <v>-4.9003771859155057E+66</v>
      </c>
      <c r="L2151" s="308">
        <f t="shared" ca="1" si="2609"/>
        <v>3.3572769927912473E+128</v>
      </c>
      <c r="M2151" s="308">
        <f t="shared" ca="1" si="2609"/>
        <v>2.5395251438677792E+189</v>
      </c>
      <c r="N2151" s="308">
        <f t="shared" ca="1" si="2609"/>
        <v>-8.975923958142299E+246</v>
      </c>
      <c r="O2151" s="308">
        <f t="shared" ca="1" si="2609"/>
        <v>2.8722607072212565E+304</v>
      </c>
      <c r="P2151" s="308" t="e">
        <f t="shared" ca="1" si="2609"/>
        <v>#NUM!</v>
      </c>
      <c r="R2151" s="28"/>
      <c r="S2151" s="93" cm="1">
        <f t="array" aca="1" ref="S2151" ca="1">SUM(INDEX(2147:2147,1,MAX(COLUMN($R:$R),COLUMN()-($H2128-1))):S2150)</f>
        <v>181983593.99337903</v>
      </c>
      <c r="T2151" s="93" cm="1">
        <f t="array" aca="1" ref="T2151" ca="1">SUM(INDEX(2147:2147,1,MAX(COLUMN($R:$R),COLUMN()-($H2128-1))):T2150)</f>
        <v>198547673950000.75</v>
      </c>
      <c r="U2151" s="93" cm="1">
        <f t="array" aca="1" ref="U2151" ca="1">SUM(INDEX(2147:2147,1,MAX(COLUMN($R:$R),COLUMN()-($H2128-1))):U2150)</f>
        <v>1.0830941699151752E+20</v>
      </c>
      <c r="V2151" s="93" cm="1">
        <f t="array" aca="1" ref="V2151" ca="1">SUM(INDEX(2147:2147,1,MAX(COLUMN($R:$R),COLUMN()-($H2128-1))):V2150)</f>
        <v>3.9388850340916479E+25</v>
      </c>
      <c r="W2151" s="93" cm="1">
        <f t="array" aca="1" ref="W2151" ca="1">SUM(INDEX(2147:2147,1,MAX(COLUMN($R:$R),COLUMN()-($H2128-1))):W2150)</f>
        <v>1.0598205579421824E+31</v>
      </c>
      <c r="X2151" s="93" cm="1">
        <f t="array" aca="1" ref="X2151" ca="1">SUM(INDEX(2147:2147,1,MAX(COLUMN($R:$R),COLUMN()-($H2128-1))):X2150)</f>
        <v>2.2498436320544197E+36</v>
      </c>
      <c r="Y2151" s="93" cm="1">
        <f t="array" aca="1" ref="Y2151" ca="1">SUM(INDEX(2147:2147,1,MAX(COLUMN($R:$R),COLUMN()-($H2128-1))):Y2150)</f>
        <v>3.8920573243147307E+41</v>
      </c>
      <c r="Z2151" s="93" cm="1">
        <f t="array" aca="1" ref="Z2151" ca="1">SUM(INDEX(2147:2147,1,MAX(COLUMN($R:$R),COLUMN()-($H2128-1))):Z2150)</f>
        <v>5.6637357575766444E+46</v>
      </c>
      <c r="AA2151" s="93" cm="1">
        <f t="array" aca="1" ref="AA2151" ca="1">SUM(INDEX(2147:2147,1,MAX(COLUMN($R:$R),COLUMN()-($H2128-1))):AA2150)</f>
        <v>7.0921549355496386E+51</v>
      </c>
      <c r="AB2151" s="93" cm="1">
        <f t="array" aca="1" ref="AB2151" ca="1">SUM(INDEX(2147:2147,1,MAX(COLUMN($R:$R),COLUMN()-($H2128-1))):AB2150)</f>
        <v>7.7252285437941158E+56</v>
      </c>
      <c r="AC2151" s="93" cm="1">
        <f t="array" aca="1" ref="AC2151" ca="1">SUM(INDEX(2147:2147,1,MAX(COLUMN($R:$R),COLUMN()-($H2128-1))):AC2150)</f>
        <v>7.1706959134466134E+61</v>
      </c>
      <c r="AD2151" s="93" cm="1">
        <f t="array" aca="1" ref="AD2151" ca="1">SUM(INDEX(2147:2147,1,MAX(COLUMN($R:$R),COLUMN()-($H2128-1))):AD2150)</f>
        <v>4.900449490406775E+66</v>
      </c>
      <c r="AE2151" s="93" cm="1">
        <f t="array" aca="1" ref="AE2151" ca="1">SUM(INDEX(2147:2147,1,MAX(COLUMN($R:$R),COLUMN()-($H2128-1))):AE2150)</f>
        <v>6.5978376666381108E+70</v>
      </c>
      <c r="AF2151" s="93" cm="1">
        <f t="array" aca="1" ref="AF2151" ca="1">SUM(INDEX(2147:2147,1,MAX(COLUMN($R:$R),COLUMN()-($H2128-1))):AF2150)</f>
        <v>-3.7809155348855339E+76</v>
      </c>
      <c r="AG2151" s="93" cm="1">
        <f t="array" aca="1" ref="AG2151" ca="1">SUM(INDEX(2147:2147,1,MAX(COLUMN($R:$R),COLUMN()-($H2128-1))):AG2150)</f>
        <v>-3.0746605704479932E+81</v>
      </c>
      <c r="AH2151" s="93" cm="1">
        <f t="array" aca="1" ref="AH2151" ca="1">SUM(INDEX(2147:2147,1,MAX(COLUMN($R:$R),COLUMN()-($H2128-1))):AH2150)</f>
        <v>1.0512519568707482E+87</v>
      </c>
      <c r="AI2151" s="93" cm="1">
        <f t="array" aca="1" ref="AI2151" ca="1">SUM(INDEX(2147:2147,1,MAX(COLUMN($R:$R),COLUMN()-($H2128-1))):AI2150)</f>
        <v>4.2974744696901856E+92</v>
      </c>
      <c r="AJ2151" s="93" cm="1">
        <f t="array" aca="1" ref="AJ2151" ca="1">SUM(INDEX(2147:2147,1,MAX(COLUMN($R:$R),COLUMN()-($H2128-1))):AJ2150)</f>
        <v>9.3877774776875091E+97</v>
      </c>
      <c r="AK2151" s="93" cm="1">
        <f t="array" aca="1" ref="AK2151" ca="1">SUM(INDEX(2147:2147,1,MAX(COLUMN($R:$R),COLUMN()-($H2128-1))):AK2150)</f>
        <v>1.5334396838161678E+103</v>
      </c>
      <c r="AL2151" s="93" cm="1">
        <f t="array" aca="1" ref="AL2151" ca="1">SUM(INDEX(2147:2147,1,MAX(COLUMN($R:$R),COLUMN()-($H2128-1))):AL2150)</f>
        <v>2.0128626711697048E+108</v>
      </c>
      <c r="AM2151" s="93" cm="1">
        <f t="array" aca="1" ref="AM2151" ca="1">SUM(INDEX(2147:2147,1,MAX(COLUMN($R:$R),COLUMN()-($H2128-1))):AM2150)</f>
        <v>2.0874900412480618E+113</v>
      </c>
      <c r="AN2151" s="93" cm="1">
        <f t="array" aca="1" ref="AN2151" ca="1">SUM(INDEX(2147:2147,1,MAX(COLUMN($R:$R),COLUMN()-($H2128-1))):AN2150)</f>
        <v>1.4167412703296881E+118</v>
      </c>
      <c r="AO2151" s="93" cm="1">
        <f t="array" aca="1" ref="AO2151" ca="1">SUM(INDEX(2147:2147,1,MAX(COLUMN($R:$R),COLUMN()-($H2128-1))):AO2150)</f>
        <v>-3.2453720752935169E+122</v>
      </c>
      <c r="AP2151" s="93" cm="1">
        <f t="array" aca="1" ref="AP2151" ca="1">SUM(INDEX(2147:2147,1,MAX(COLUMN($R:$R),COLUMN()-($H2128-1))):AP2150)</f>
        <v>-3.3572802652128317E+128</v>
      </c>
      <c r="AQ2151" s="93" cm="1">
        <f t="array" aca="1" ref="AQ2151" ca="1">SUM(INDEX(2147:2147,1,MAX(COLUMN($R:$R),COLUMN()-($H2128-1))):AQ2150)</f>
        <v>-7.7104207733772688E+133</v>
      </c>
      <c r="AR2151" s="93" cm="1">
        <f t="array" aca="1" ref="AR2151" ca="1">SUM(INDEX(2147:2147,1,MAX(COLUMN($R:$R),COLUMN()-($H2128-1))):AR2150)</f>
        <v>-1.3166742167178468E+139</v>
      </c>
      <c r="AS2151" s="93" cm="1">
        <f t="array" aca="1" ref="AS2151" ca="1">SUM(INDEX(2147:2147,1,MAX(COLUMN($R:$R),COLUMN()-($H2128-1))):AS2150)</f>
        <v>-1.9268291425390101E+144</v>
      </c>
      <c r="AT2151" s="93" cm="1">
        <f t="array" aca="1" ref="AT2151" ca="1">SUM(INDEX(2147:2147,1,MAX(COLUMN($R:$R),COLUMN()-($H2128-1))):AT2150)</f>
        <v>-2.5386842375147444E+149</v>
      </c>
      <c r="AU2151" s="93" cm="1">
        <f t="array" aca="1" ref="AU2151" ca="1">SUM(INDEX(2147:2147,1,MAX(COLUMN($R:$R),COLUMN()-($H2128-1))):AU2150)</f>
        <v>-3.0840873718614526E+154</v>
      </c>
      <c r="AV2151" s="93" cm="1">
        <f t="array" aca="1" ref="AV2151" ca="1">SUM(INDEX(2147:2147,1,MAX(COLUMN($R:$R),COLUMN()-($H2128-1))):AV2150)</f>
        <v>-3.5024393689532059E+159</v>
      </c>
      <c r="AW2151" s="93" cm="1">
        <f t="array" aca="1" ref="AW2151" ca="1">SUM(INDEX(2147:2147,1,MAX(COLUMN($R:$R),COLUMN()-($H2128-1))):AW2150)</f>
        <v>-3.7511545345801281E+164</v>
      </c>
      <c r="AX2151" s="93" cm="1">
        <f t="array" aca="1" ref="AX2151" ca="1">SUM(INDEX(2147:2147,1,MAX(COLUMN($R:$R),COLUMN()-($H2128-1))):AX2150)</f>
        <v>-3.8113428304288246E+169</v>
      </c>
      <c r="AY2151" s="93" cm="1">
        <f t="array" aca="1" ref="AY2151" ca="1">SUM(INDEX(2147:2147,1,MAX(COLUMN($R:$R),COLUMN()-($H2128-1))):AY2150)</f>
        <v>-3.6882410828228674E+174</v>
      </c>
      <c r="AZ2151" s="93" cm="1">
        <f t="array" aca="1" ref="AZ2151" ca="1">SUM(INDEX(2147:2147,1,MAX(COLUMN($R:$R),COLUMN()-($H2128-1))):AZ2150)</f>
        <v>-3.4074777660124262E+179</v>
      </c>
      <c r="BA2151" s="93" cm="1">
        <f t="array" aca="1" ref="BA2151" ca="1">SUM(INDEX(2147:2147,1,MAX(COLUMN($R:$R),COLUMN()-($H2128-1))):BA2150)</f>
        <v>-3.0089051980180547E+184</v>
      </c>
      <c r="BB2151" s="93" cm="1">
        <f t="array" aca="1" ref="BB2151" ca="1">SUM(INDEX(2147:2147,1,MAX(COLUMN($R:$R),COLUMN()-($H2128-1))):BB2150)</f>
        <v>-2.5395554836504538E+189</v>
      </c>
      <c r="BC2151" s="93" cm="1">
        <f t="array" aca="1" ref="BC2151" ca="1">SUM(INDEX(2147:2147,1,MAX(COLUMN($R:$R),COLUMN()-($H2128-1))):BC2150)</f>
        <v>-2.0467909172494426E+194</v>
      </c>
      <c r="BD2151" s="93" cm="1">
        <f t="array" aca="1" ref="BD2151" ca="1">SUM(INDEX(2147:2147,1,MAX(COLUMN($R:$R),COLUMN()-($H2128-1))):BD2150)</f>
        <v>-1.5723837765435766E+199</v>
      </c>
      <c r="BE2151" s="93" cm="1">
        <f t="array" aca="1" ref="BE2151" ca="1">SUM(INDEX(2147:2147,1,MAX(COLUMN($R:$R),COLUMN()-($H2128-1))):BE2150)</f>
        <v>-1.1481511076430988E+204</v>
      </c>
      <c r="BF2151" s="93" cm="1">
        <f t="array" aca="1" ref="BF2151" ca="1">SUM(INDEX(2147:2147,1,MAX(COLUMN($R:$R),COLUMN()-($H2128-1))):BF2150)</f>
        <v>-7.9366417101241336E+208</v>
      </c>
      <c r="BG2151" s="93" cm="1">
        <f t="array" aca="1" ref="BG2151" ca="1">SUM(INDEX(2147:2147,1,MAX(COLUMN($R:$R),COLUMN()-($H2128-1))):BG2150)</f>
        <v>-5.1624060138935767E+213</v>
      </c>
      <c r="BH2151" s="93" cm="1">
        <f t="array" aca="1" ref="BH2151" ca="1">SUM(INDEX(2147:2147,1,MAX(COLUMN($R:$R),COLUMN()-($H2128-1))):BH2150)</f>
        <v>-3.1293311928040195E+218</v>
      </c>
      <c r="BI2151" s="93" cm="1">
        <f t="array" aca="1" ref="BI2151" ca="1">SUM(INDEX(2147:2147,1,MAX(COLUMN($R:$R),COLUMN()-($H2128-1))):BI2150)</f>
        <v>-1.737711279543061E+223</v>
      </c>
      <c r="BJ2151" s="93" cm="1">
        <f t="array" aca="1" ref="BJ2151" ca="1">SUM(INDEX(2147:2147,1,MAX(COLUMN($R:$R),COLUMN()-($H2128-1))):BJ2150)</f>
        <v>-8.5312544722514575E+227</v>
      </c>
      <c r="BK2151" s="93" cm="1">
        <f t="array" aca="1" ref="BK2151" ca="1">SUM(INDEX(2147:2147,1,MAX(COLUMN($R:$R),COLUMN()-($H2128-1))):BK2150)</f>
        <v>-3.3689336840325842E+232</v>
      </c>
      <c r="BL2151" s="93" cm="1">
        <f t="array" aca="1" ref="BL2151" ca="1">SUM(INDEX(2147:2147,1,MAX(COLUMN($R:$R),COLUMN()-($H2128-1))):BL2150)</f>
        <v>-6.6772033140151009E+236</v>
      </c>
      <c r="BM2151" s="93" cm="1">
        <f t="array" aca="1" ref="BM2151" ca="1">SUM(INDEX(2147:2147,1,MAX(COLUMN($R:$R),COLUMN()-($H2128-1))):BM2150)</f>
        <v>5.2923182911740138E+241</v>
      </c>
      <c r="BN2151" s="93" cm="1">
        <f t="array" aca="1" ref="BN2151" ca="1">SUM(INDEX(2147:2147,1,MAX(COLUMN($R:$R),COLUMN()-($H2128-1))):BN2150)</f>
        <v>8.9759773223740836E+246</v>
      </c>
      <c r="BO2151" s="93" cm="1">
        <f t="array" aca="1" ref="BO2151" ca="1">SUM(INDEX(2147:2147,1,MAX(COLUMN($R:$R),COLUMN()-($H2128-1))):BO2150)</f>
        <v>8.6957007718877288E+251</v>
      </c>
      <c r="BP2151" s="93" cm="1">
        <f t="array" aca="1" ref="BP2151" ca="1">SUM(INDEX(2147:2147,1,MAX(COLUMN($R:$R),COLUMN()-($H2128-1))):BP2150)</f>
        <v>6.9393845618429306E+256</v>
      </c>
      <c r="BQ2151" s="93" cm="1">
        <f t="array" aca="1" ref="BQ2151" ca="1">SUM(INDEX(2147:2147,1,MAX(COLUMN($R:$R),COLUMN()-($H2128-1))):BQ2150)</f>
        <v>4.9658023470385823E+261</v>
      </c>
      <c r="BR2151" s="93" cm="1">
        <f t="array" aca="1" ref="BR2151" ca="1">SUM(INDEX(2147:2147,1,MAX(COLUMN($R:$R),COLUMN()-($H2128-1))):BR2150)</f>
        <v>3.2976257052010109E+266</v>
      </c>
      <c r="BS2151" s="93" cm="1">
        <f t="array" aca="1" ref="BS2151" ca="1">SUM(INDEX(2147:2147,1,MAX(COLUMN($R:$R),COLUMN()-($H2128-1))):BS2150)</f>
        <v>-1.1648396414247875E+271</v>
      </c>
      <c r="BT2151" s="93" cm="1">
        <f t="array" aca="1" ref="BT2151" ca="1">SUM(INDEX(2147:2147,1,MAX(COLUMN($R:$R),COLUMN()-($H2128-1))):BT2150)</f>
        <v>-1.1720613368475771E+276</v>
      </c>
      <c r="BU2151" s="93" cm="1">
        <f t="array" aca="1" ref="BU2151" ca="1">SUM(INDEX(2147:2147,1,MAX(COLUMN($R:$R),COLUMN()-($H2128-1))):BU2150)</f>
        <v>-7.0993854176441482E+280</v>
      </c>
      <c r="BV2151" s="93" cm="1">
        <f t="array" aca="1" ref="BV2151" ca="1">SUM(INDEX(2147:2147,1,MAX(COLUMN($R:$R),COLUMN()-($H2128-1))):BV2150)</f>
        <v>-3.9676586993493111E+285</v>
      </c>
      <c r="BW2151" s="93" cm="1">
        <f t="array" aca="1" ref="BW2151" ca="1">SUM(INDEX(2147:2147,1,MAX(COLUMN($R:$R),COLUMN()-($H2128-1))):BW2150)</f>
        <v>-2.1420383358855251E+290</v>
      </c>
      <c r="BX2151" s="93" cm="1">
        <f t="array" aca="1" ref="BX2151" ca="1">SUM(INDEX(2147:2147,1,MAX(COLUMN($R:$R),COLUMN()-($H2128-1))):BX2150)</f>
        <v>-1.1244983781606837E+295</v>
      </c>
      <c r="BY2151" s="93" cm="1">
        <f t="array" aca="1" ref="BY2151" ca="1">SUM(INDEX(2147:2147,1,MAX(COLUMN($R:$R),COLUMN()-($H2128-1))):BY2150)</f>
        <v>-5.7532410966352475E+299</v>
      </c>
      <c r="BZ2151" s="93" cm="1">
        <f t="array" aca="1" ref="BZ2151" ca="1">SUM(INDEX(2147:2147,1,MAX(COLUMN($R:$R),COLUMN()-($H2128-1))):BZ2150)</f>
        <v>-2.8723187190313425E+304</v>
      </c>
      <c r="CA2151" s="93" t="e" cm="1">
        <f t="array" aca="1" ref="CA2151" ca="1">SUM(INDEX(2147:2147,1,MAX(COLUMN($R:$R),COLUMN()-($H2128-1))):CA2150)</f>
        <v>#NUM!</v>
      </c>
      <c r="CB2151" s="93" t="e" cm="1">
        <f t="array" aca="1" ref="CB2151" ca="1">SUM(INDEX(2147:2147,1,MAX(COLUMN($R:$R),COLUMN()-($H2128-1))):CB2150)</f>
        <v>#NUM!</v>
      </c>
      <c r="CC2151" s="93" t="e" cm="1">
        <f t="array" aca="1" ref="CC2151" ca="1">SUM(INDEX(2147:2147,1,MAX(COLUMN($R:$R),COLUMN()-($H2128-1))):CC2150)</f>
        <v>#NUM!</v>
      </c>
      <c r="CD2151" s="93" t="e" cm="1">
        <f t="array" aca="1" ref="CD2151" ca="1">SUM(INDEX(2147:2147,1,MAX(COLUMN($R:$R),COLUMN()-($H2128-1))):CD2150)</f>
        <v>#NUM!</v>
      </c>
      <c r="CE2151" s="93" t="e" cm="1">
        <f t="array" aca="1" ref="CE2151" ca="1">SUM(INDEX(2147:2147,1,MAX(COLUMN($R:$R),COLUMN()-($H2128-1))):CE2150)</f>
        <v>#NUM!</v>
      </c>
      <c r="CF2151" s="93" t="e" cm="1">
        <f t="array" aca="1" ref="CF2151" ca="1">SUM(INDEX(2147:2147,1,MAX(COLUMN($R:$R),COLUMN()-($H2128-1))):CF2150)</f>
        <v>#NUM!</v>
      </c>
      <c r="CG2151" s="93" t="e" cm="1">
        <f t="array" aca="1" ref="CG2151" ca="1">SUM(INDEX(2147:2147,1,MAX(COLUMN($R:$R),COLUMN()-($H2128-1))):CG2150)</f>
        <v>#NUM!</v>
      </c>
      <c r="CH2151" s="93" t="e" cm="1">
        <f t="array" aca="1" ref="CH2151" ca="1">SUM(INDEX(2147:2147,1,MAX(COLUMN($R:$R),COLUMN()-($H2128-1))):CH2150)</f>
        <v>#NUM!</v>
      </c>
      <c r="CI2151" s="93" t="e" cm="1">
        <f t="array" aca="1" ref="CI2151" ca="1">SUM(INDEX(2147:2147,1,MAX(COLUMN($R:$R),COLUMN()-($H2128-1))):CI2150)</f>
        <v>#NUM!</v>
      </c>
      <c r="CJ2151" s="93" t="e" cm="1">
        <f t="array" aca="1" ref="CJ2151" ca="1">SUM(INDEX(2147:2147,1,MAX(COLUMN($R:$R),COLUMN()-($H2128-1))):CJ2150)</f>
        <v>#NUM!</v>
      </c>
      <c r="CK2151" s="93" t="e" cm="1">
        <f t="array" aca="1" ref="CK2151" ca="1">SUM(INDEX(2147:2147,1,MAX(COLUMN($R:$R),COLUMN()-($H2128-1))):CK2150)</f>
        <v>#NUM!</v>
      </c>
      <c r="CL2151" s="93" t="e" cm="1">
        <f t="array" aca="1" ref="CL2151" ca="1">SUM(INDEX(2147:2147,1,MAX(COLUMN($R:$R),COLUMN()-($H2128-1))):CL2150)</f>
        <v>#NUM!</v>
      </c>
    </row>
    <row r="2152" spans="2:90" x14ac:dyDescent="0.4">
      <c r="B2152" s="123"/>
      <c r="D2152" t="s">
        <v>763</v>
      </c>
      <c r="E2152" s="8" t="str">
        <f t="shared" ref="E2152" si="2610">ROW()&amp;" "&amp;D2152</f>
        <v>2152 LAMORTR-S</v>
      </c>
      <c r="H2152" s="27"/>
      <c r="J2152"/>
      <c r="K2152" s="308"/>
      <c r="L2152" s="308"/>
      <c r="M2152" s="308"/>
      <c r="N2152" s="308"/>
      <c r="O2152" s="308"/>
      <c r="P2152" s="308"/>
      <c r="R2152" s="28"/>
      <c r="S2152" s="93"/>
      <c r="T2152" s="93"/>
      <c r="U2152" s="93"/>
      <c r="V2152" s="93"/>
      <c r="W2152" s="93"/>
      <c r="X2152" s="93"/>
      <c r="Y2152" s="93"/>
      <c r="Z2152" s="93"/>
      <c r="AA2152" s="93"/>
      <c r="AB2152" s="93"/>
      <c r="AC2152" s="93"/>
      <c r="AD2152" s="93"/>
      <c r="AE2152" s="93"/>
      <c r="AF2152" s="93"/>
      <c r="AG2152" s="93"/>
      <c r="AH2152" s="93"/>
      <c r="AI2152" s="93"/>
      <c r="AJ2152" s="93"/>
      <c r="AK2152" s="93"/>
      <c r="AL2152" s="93"/>
      <c r="AM2152" s="93"/>
      <c r="AN2152" s="93"/>
      <c r="AO2152" s="93"/>
      <c r="AP2152" s="93"/>
      <c r="AQ2152" s="93"/>
      <c r="AR2152" s="93"/>
      <c r="AS2152" s="93"/>
      <c r="AT2152" s="93"/>
      <c r="AU2152" s="93"/>
      <c r="AV2152" s="93"/>
      <c r="AW2152" s="93"/>
      <c r="AX2152" s="93"/>
      <c r="AY2152" s="93"/>
      <c r="AZ2152" s="93"/>
      <c r="BA2152" s="93"/>
      <c r="BB2152" s="93"/>
      <c r="BC2152" s="93"/>
      <c r="BD2152" s="93"/>
      <c r="BE2152" s="93"/>
      <c r="BF2152" s="93"/>
      <c r="BG2152" s="93"/>
      <c r="BH2152" s="93"/>
      <c r="BI2152" s="93"/>
      <c r="BJ2152" s="93"/>
      <c r="BK2152" s="93"/>
      <c r="BL2152" s="93"/>
      <c r="BM2152" s="93"/>
      <c r="BN2152" s="93"/>
      <c r="BO2152" s="93"/>
      <c r="BP2152" s="93"/>
      <c r="BQ2152" s="93"/>
      <c r="BR2152" s="93"/>
      <c r="BS2152" s="93"/>
      <c r="BT2152" s="93"/>
      <c r="BU2152" s="93"/>
      <c r="BV2152" s="93"/>
      <c r="BW2152" s="93"/>
      <c r="BX2152" s="93"/>
      <c r="BY2152" s="93"/>
      <c r="BZ2152" s="93"/>
      <c r="CA2152" s="93"/>
      <c r="CB2152" s="93"/>
      <c r="CC2152" s="93"/>
      <c r="CD2152" s="93"/>
      <c r="CE2152" s="93"/>
      <c r="CF2152" s="93"/>
      <c r="CG2152" s="93"/>
      <c r="CH2152" s="93"/>
      <c r="CI2152" s="93"/>
      <c r="CJ2152" s="93"/>
      <c r="CK2152" s="93"/>
      <c r="CL2152" s="93"/>
    </row>
    <row r="2153" spans="2:90" x14ac:dyDescent="0.4">
      <c r="B2153" s="132" t="str">
        <f>B2118</f>
        <v>(Primary label)</v>
      </c>
      <c r="D2153" t="s">
        <v>763</v>
      </c>
      <c r="E2153" s="8" t="str">
        <f t="shared" si="2565"/>
        <v>2153 LAMORTR-S</v>
      </c>
      <c r="G2153" t="s">
        <v>332</v>
      </c>
      <c r="H2153" s="27"/>
      <c r="I2153" s="78"/>
      <c r="J2153" s="78"/>
      <c r="K2153" s="33"/>
      <c r="L2153" s="33"/>
      <c r="M2153" s="33"/>
      <c r="N2153" s="33"/>
      <c r="O2153" s="33"/>
      <c r="P2153" s="33"/>
      <c r="R2153" s="33"/>
      <c r="S2153" s="77"/>
      <c r="T2153" s="77"/>
      <c r="U2153" s="77"/>
      <c r="V2153" s="77"/>
      <c r="W2153" s="77"/>
      <c r="X2153" s="77"/>
      <c r="Y2153" s="77"/>
      <c r="Z2153" s="77"/>
      <c r="AA2153" s="77"/>
      <c r="AB2153" s="77"/>
      <c r="AC2153" s="77"/>
      <c r="AD2153" s="77"/>
      <c r="AE2153" s="77"/>
      <c r="AF2153" s="77"/>
      <c r="AG2153" s="77"/>
      <c r="AH2153" s="77"/>
      <c r="AI2153" s="77"/>
      <c r="AJ2153" s="77"/>
      <c r="AK2153" s="77"/>
      <c r="AL2153" s="77"/>
      <c r="AM2153" s="77"/>
      <c r="AN2153" s="77"/>
      <c r="AO2153" s="77"/>
      <c r="AP2153" s="77"/>
      <c r="AQ2153" s="77"/>
      <c r="AR2153" s="77"/>
      <c r="AS2153" s="77"/>
      <c r="AT2153" s="77"/>
      <c r="AU2153" s="77"/>
      <c r="AV2153" s="77"/>
      <c r="AW2153" s="77"/>
      <c r="AX2153" s="77"/>
      <c r="AY2153" s="77"/>
      <c r="AZ2153" s="77"/>
      <c r="BA2153" s="77"/>
      <c r="BB2153" s="77"/>
      <c r="BC2153" s="77"/>
      <c r="BD2153" s="77"/>
      <c r="BE2153" s="77"/>
      <c r="BF2153" s="77"/>
      <c r="BG2153" s="77"/>
      <c r="BH2153" s="77"/>
      <c r="BI2153" s="77"/>
      <c r="BJ2153" s="77"/>
      <c r="BK2153" s="77"/>
      <c r="BL2153" s="77"/>
      <c r="BM2153" s="77"/>
      <c r="BN2153" s="77"/>
      <c r="BO2153" s="77"/>
      <c r="BP2153" s="77"/>
      <c r="BQ2153" s="77"/>
      <c r="BR2153" s="77"/>
      <c r="BS2153" s="77"/>
      <c r="BT2153" s="77"/>
      <c r="BU2153" s="77"/>
      <c r="BV2153" s="77"/>
      <c r="BW2153" s="77"/>
      <c r="BX2153" s="77"/>
      <c r="BY2153" s="77"/>
      <c r="BZ2153" s="77"/>
      <c r="CA2153" s="77"/>
      <c r="CB2153" s="77"/>
      <c r="CC2153" s="77"/>
      <c r="CD2153" s="77"/>
      <c r="CE2153" s="77"/>
      <c r="CF2153" s="77"/>
      <c r="CG2153" s="77"/>
      <c r="CH2153" s="77"/>
      <c r="CI2153" s="77"/>
      <c r="CJ2153" s="77"/>
      <c r="CK2153" s="77"/>
      <c r="CL2153" s="77"/>
    </row>
    <row r="2154" spans="2:90" x14ac:dyDescent="0.4">
      <c r="B2154" s="132" t="str">
        <f>B2119</f>
        <v>primary unit</v>
      </c>
      <c r="D2154" t="s">
        <v>763</v>
      </c>
      <c r="E2154" s="8" t="str">
        <f>ROW()&amp;" "&amp;D2154</f>
        <v>2154 LAMORTR-S</v>
      </c>
      <c r="G2154" t="s">
        <v>332</v>
      </c>
      <c r="H2154" s="27"/>
      <c r="I2154" s="78"/>
      <c r="J2154" s="78"/>
      <c r="K2154" s="33"/>
      <c r="L2154" s="33"/>
      <c r="M2154" s="33"/>
      <c r="N2154" s="33"/>
      <c r="O2154" s="33"/>
      <c r="P2154" s="33"/>
      <c r="R2154" s="33"/>
      <c r="S2154" s="77"/>
      <c r="T2154" s="77"/>
      <c r="U2154" s="77"/>
      <c r="V2154" s="77"/>
      <c r="W2154" s="77"/>
      <c r="X2154" s="77"/>
      <c r="Y2154" s="77"/>
      <c r="Z2154" s="77"/>
      <c r="AA2154" s="77"/>
      <c r="AB2154" s="77"/>
      <c r="AC2154" s="77"/>
      <c r="AD2154" s="77"/>
      <c r="AE2154" s="77"/>
      <c r="AF2154" s="77"/>
      <c r="AG2154" s="77"/>
      <c r="AH2154" s="77"/>
      <c r="AI2154" s="77"/>
      <c r="AJ2154" s="77"/>
      <c r="AK2154" s="77"/>
      <c r="AL2154" s="77"/>
      <c r="AM2154" s="77"/>
      <c r="AN2154" s="77"/>
      <c r="AO2154" s="77"/>
      <c r="AP2154" s="77"/>
      <c r="AQ2154" s="77"/>
      <c r="AR2154" s="77"/>
      <c r="AS2154" s="77"/>
      <c r="AT2154" s="77"/>
      <c r="AU2154" s="77"/>
      <c r="AV2154" s="77"/>
      <c r="AW2154" s="77"/>
      <c r="AX2154" s="77"/>
      <c r="AY2154" s="77"/>
      <c r="AZ2154" s="77"/>
      <c r="BA2154" s="77"/>
      <c r="BB2154" s="77"/>
      <c r="BC2154" s="77"/>
      <c r="BD2154" s="77"/>
      <c r="BE2154" s="77"/>
      <c r="BF2154" s="77"/>
      <c r="BG2154" s="77"/>
      <c r="BH2154" s="77"/>
      <c r="BI2154" s="77"/>
      <c r="BJ2154" s="77"/>
      <c r="BK2154" s="77"/>
      <c r="BL2154" s="77"/>
      <c r="BM2154" s="77"/>
      <c r="BN2154" s="77"/>
      <c r="BO2154" s="77"/>
      <c r="BP2154" s="77"/>
      <c r="BQ2154" s="77"/>
      <c r="BR2154" s="77"/>
      <c r="BS2154" s="77"/>
      <c r="BT2154" s="77"/>
      <c r="BU2154" s="77"/>
      <c r="BV2154" s="77"/>
      <c r="BW2154" s="77"/>
      <c r="BX2154" s="77"/>
      <c r="BY2154" s="77"/>
      <c r="BZ2154" s="77"/>
      <c r="CA2154" s="77"/>
      <c r="CB2154" s="77"/>
      <c r="CC2154" s="77"/>
      <c r="CD2154" s="77"/>
      <c r="CE2154" s="77"/>
      <c r="CF2154" s="77"/>
      <c r="CG2154" s="77"/>
      <c r="CH2154" s="77"/>
      <c r="CI2154" s="77"/>
      <c r="CJ2154" s="77"/>
      <c r="CK2154" s="77"/>
      <c r="CL2154" s="77"/>
    </row>
    <row r="2155" spans="2:90" x14ac:dyDescent="0.4">
      <c r="B2155" s="132" t="str">
        <f>B2120</f>
        <v>Primary revenue driver</v>
      </c>
      <c r="D2155" t="s">
        <v>763</v>
      </c>
      <c r="E2155" s="8" t="str">
        <f t="shared" si="2565"/>
        <v>2155 LAMORTR-S</v>
      </c>
      <c r="G2155" t="s">
        <v>332</v>
      </c>
      <c r="K2155" s="53"/>
      <c r="L2155" s="53"/>
      <c r="M2155" s="53"/>
      <c r="N2155" s="53"/>
      <c r="O2155" s="53"/>
      <c r="P2155" s="53"/>
      <c r="R2155" s="24"/>
      <c r="S2155" s="175" t="str">
        <f t="shared" ref="S2155" si="2611">S2120</f>
        <v>S$12</v>
      </c>
      <c r="T2155" s="175" t="str">
        <f t="shared" ref="T2155:AX2155" si="2612">T2120</f>
        <v>T$12</v>
      </c>
      <c r="U2155" s="175" t="str">
        <f t="shared" si="2612"/>
        <v>U$12</v>
      </c>
      <c r="V2155" s="175" t="str">
        <f t="shared" si="2612"/>
        <v>V$12</v>
      </c>
      <c r="W2155" s="175" t="str">
        <f t="shared" si="2612"/>
        <v>W$12</v>
      </c>
      <c r="X2155" s="175" t="str">
        <f t="shared" si="2612"/>
        <v>X$12</v>
      </c>
      <c r="Y2155" s="175" t="str">
        <f t="shared" si="2612"/>
        <v>Y$12</v>
      </c>
      <c r="Z2155" s="175" t="str">
        <f t="shared" si="2612"/>
        <v>Z$12</v>
      </c>
      <c r="AA2155" s="175" t="str">
        <f t="shared" si="2612"/>
        <v>AA$12</v>
      </c>
      <c r="AB2155" s="175" t="str">
        <f t="shared" si="2612"/>
        <v>AB$12</v>
      </c>
      <c r="AC2155" s="175" t="str">
        <f t="shared" si="2612"/>
        <v>AC$12</v>
      </c>
      <c r="AD2155" s="175" t="str">
        <f t="shared" si="2612"/>
        <v>AD$12</v>
      </c>
      <c r="AE2155" s="175" t="str">
        <f t="shared" si="2612"/>
        <v>AE$12</v>
      </c>
      <c r="AF2155" s="175" t="str">
        <f t="shared" si="2612"/>
        <v>AF$12</v>
      </c>
      <c r="AG2155" s="175" t="str">
        <f t="shared" si="2612"/>
        <v>AG$12</v>
      </c>
      <c r="AH2155" s="175" t="str">
        <f t="shared" si="2612"/>
        <v>AH$12</v>
      </c>
      <c r="AI2155" s="175" t="str">
        <f t="shared" si="2612"/>
        <v>AI$12</v>
      </c>
      <c r="AJ2155" s="175" t="str">
        <f t="shared" si="2612"/>
        <v>AJ$12</v>
      </c>
      <c r="AK2155" s="175" t="str">
        <f t="shared" si="2612"/>
        <v>AK$12</v>
      </c>
      <c r="AL2155" s="175" t="str">
        <f t="shared" si="2612"/>
        <v>AL$12</v>
      </c>
      <c r="AM2155" s="175" t="str">
        <f t="shared" si="2612"/>
        <v>AM$12</v>
      </c>
      <c r="AN2155" s="175" t="str">
        <f t="shared" si="2612"/>
        <v>AN$12</v>
      </c>
      <c r="AO2155" s="175" t="str">
        <f t="shared" si="2612"/>
        <v>AO$12</v>
      </c>
      <c r="AP2155" s="175" t="str">
        <f t="shared" si="2612"/>
        <v>AP$12</v>
      </c>
      <c r="AQ2155" s="175" t="str">
        <f t="shared" si="2612"/>
        <v>AQ$12</v>
      </c>
      <c r="AR2155" s="175" t="str">
        <f t="shared" si="2612"/>
        <v>AR$12</v>
      </c>
      <c r="AS2155" s="175" t="str">
        <f t="shared" si="2612"/>
        <v>AS$12</v>
      </c>
      <c r="AT2155" s="175" t="str">
        <f t="shared" si="2612"/>
        <v>AT$12</v>
      </c>
      <c r="AU2155" s="175" t="str">
        <f t="shared" si="2612"/>
        <v>AU$12</v>
      </c>
      <c r="AV2155" s="175" t="str">
        <f t="shared" si="2612"/>
        <v>AV$12</v>
      </c>
      <c r="AW2155" s="175" t="str">
        <f t="shared" si="2612"/>
        <v>AW$12</v>
      </c>
      <c r="AX2155" s="175" t="str">
        <f t="shared" si="2612"/>
        <v>AX$12</v>
      </c>
      <c r="AY2155" s="175" t="str">
        <f t="shared" ref="AY2155:CD2155" si="2613">AY2120</f>
        <v>AY$12</v>
      </c>
      <c r="AZ2155" s="175" t="str">
        <f t="shared" si="2613"/>
        <v>AZ$12</v>
      </c>
      <c r="BA2155" s="175" t="str">
        <f t="shared" si="2613"/>
        <v>BA$12</v>
      </c>
      <c r="BB2155" s="175" t="str">
        <f t="shared" si="2613"/>
        <v>BB$12</v>
      </c>
      <c r="BC2155" s="175" t="str">
        <f t="shared" si="2613"/>
        <v>BC$12</v>
      </c>
      <c r="BD2155" s="175" t="str">
        <f t="shared" si="2613"/>
        <v>BD$12</v>
      </c>
      <c r="BE2155" s="175" t="str">
        <f t="shared" si="2613"/>
        <v>BE$12</v>
      </c>
      <c r="BF2155" s="175" t="str">
        <f t="shared" si="2613"/>
        <v>BF$12</v>
      </c>
      <c r="BG2155" s="175" t="str">
        <f t="shared" si="2613"/>
        <v>BG$12</v>
      </c>
      <c r="BH2155" s="175" t="str">
        <f t="shared" si="2613"/>
        <v>BH$12</v>
      </c>
      <c r="BI2155" s="175" t="str">
        <f t="shared" si="2613"/>
        <v>BI$12</v>
      </c>
      <c r="BJ2155" s="175" t="str">
        <f t="shared" si="2613"/>
        <v>BJ$12</v>
      </c>
      <c r="BK2155" s="175" t="str">
        <f t="shared" si="2613"/>
        <v>BK$12</v>
      </c>
      <c r="BL2155" s="175" t="str">
        <f t="shared" si="2613"/>
        <v>BL$12</v>
      </c>
      <c r="BM2155" s="175" t="str">
        <f t="shared" si="2613"/>
        <v>BM$12</v>
      </c>
      <c r="BN2155" s="175" t="str">
        <f t="shared" si="2613"/>
        <v>BN$12</v>
      </c>
      <c r="BO2155" s="175" t="str">
        <f t="shared" si="2613"/>
        <v>BO$12</v>
      </c>
      <c r="BP2155" s="175" t="str">
        <f t="shared" si="2613"/>
        <v>BP$12</v>
      </c>
      <c r="BQ2155" s="175" t="str">
        <f t="shared" si="2613"/>
        <v>BQ$12</v>
      </c>
      <c r="BR2155" s="175" t="str">
        <f t="shared" si="2613"/>
        <v>BR$12</v>
      </c>
      <c r="BS2155" s="175" t="str">
        <f t="shared" si="2613"/>
        <v>BS$12</v>
      </c>
      <c r="BT2155" s="175" t="str">
        <f t="shared" si="2613"/>
        <v>BT$12</v>
      </c>
      <c r="BU2155" s="175" t="str">
        <f t="shared" si="2613"/>
        <v>BU$12</v>
      </c>
      <c r="BV2155" s="175" t="str">
        <f t="shared" si="2613"/>
        <v>BV$12</v>
      </c>
      <c r="BW2155" s="175" t="str">
        <f t="shared" si="2613"/>
        <v>BW$12</v>
      </c>
      <c r="BX2155" s="175" t="str">
        <f t="shared" si="2613"/>
        <v>BX$12</v>
      </c>
      <c r="BY2155" s="175" t="str">
        <f t="shared" si="2613"/>
        <v>BY$12</v>
      </c>
      <c r="BZ2155" s="175" t="str">
        <f t="shared" si="2613"/>
        <v>BZ$12</v>
      </c>
      <c r="CA2155" s="175" t="str">
        <f t="shared" si="2613"/>
        <v>CA$12</v>
      </c>
      <c r="CB2155" s="175" t="str">
        <f t="shared" si="2613"/>
        <v>CB$12</v>
      </c>
      <c r="CC2155" s="175" t="str">
        <f t="shared" si="2613"/>
        <v>CC$12</v>
      </c>
      <c r="CD2155" s="175" t="str">
        <f t="shared" si="2613"/>
        <v>CD$12</v>
      </c>
      <c r="CE2155" s="175" t="str">
        <f t="shared" ref="CE2155:CK2155" si="2614">CE2120</f>
        <v>CE$12</v>
      </c>
      <c r="CF2155" s="175" t="str">
        <f t="shared" si="2614"/>
        <v>CF$12</v>
      </c>
      <c r="CG2155" s="175" t="str">
        <f t="shared" si="2614"/>
        <v>CG$12</v>
      </c>
      <c r="CH2155" s="175" t="str">
        <f t="shared" si="2614"/>
        <v>CH$12</v>
      </c>
      <c r="CI2155" s="175" t="str">
        <f t="shared" si="2614"/>
        <v>CI$12</v>
      </c>
      <c r="CJ2155" s="175" t="str">
        <f t="shared" si="2614"/>
        <v>CJ$12</v>
      </c>
      <c r="CK2155" s="175" t="str">
        <f t="shared" si="2614"/>
        <v>CK$12</v>
      </c>
      <c r="CL2155" s="175" t="str">
        <f t="shared" ref="CL2155" si="2615">CL2120</f>
        <v>CL$12</v>
      </c>
    </row>
    <row r="2156" spans="2:90" x14ac:dyDescent="0.4">
      <c r="B2156" s="132" t="str">
        <f>B2121</f>
        <v>Primary volume driver</v>
      </c>
      <c r="D2156" t="s">
        <v>763</v>
      </c>
      <c r="E2156" s="8" t="str">
        <f t="shared" si="2565"/>
        <v>2156 LAMORTR-S</v>
      </c>
      <c r="G2156" t="s">
        <v>332</v>
      </c>
      <c r="H2156" s="12"/>
      <c r="I2156" s="60"/>
      <c r="J2156" s="60"/>
      <c r="K2156" s="15"/>
      <c r="L2156" s="15"/>
      <c r="M2156" s="15"/>
      <c r="N2156" s="15"/>
      <c r="O2156" s="15"/>
      <c r="P2156" s="15"/>
      <c r="R2156" s="15"/>
      <c r="S2156" s="175" t="str">
        <f t="shared" ref="S2156" si="2616">S2121</f>
        <v>S$13</v>
      </c>
      <c r="T2156" s="175" t="str">
        <f t="shared" ref="T2156:AX2156" si="2617">T2121</f>
        <v>T$13</v>
      </c>
      <c r="U2156" s="175" t="str">
        <f t="shared" si="2617"/>
        <v>U$13</v>
      </c>
      <c r="V2156" s="175" t="str">
        <f t="shared" si="2617"/>
        <v>V$13</v>
      </c>
      <c r="W2156" s="175" t="str">
        <f t="shared" si="2617"/>
        <v>W$13</v>
      </c>
      <c r="X2156" s="175" t="str">
        <f t="shared" si="2617"/>
        <v>X$13</v>
      </c>
      <c r="Y2156" s="175" t="str">
        <f t="shared" si="2617"/>
        <v>Y$13</v>
      </c>
      <c r="Z2156" s="175" t="str">
        <f t="shared" si="2617"/>
        <v>Z$13</v>
      </c>
      <c r="AA2156" s="175" t="str">
        <f t="shared" si="2617"/>
        <v>AA$13</v>
      </c>
      <c r="AB2156" s="175" t="str">
        <f t="shared" si="2617"/>
        <v>AB$13</v>
      </c>
      <c r="AC2156" s="175" t="str">
        <f t="shared" si="2617"/>
        <v>AC$13</v>
      </c>
      <c r="AD2156" s="175" t="str">
        <f t="shared" si="2617"/>
        <v>AD$13</v>
      </c>
      <c r="AE2156" s="175" t="str">
        <f t="shared" si="2617"/>
        <v>AE$13</v>
      </c>
      <c r="AF2156" s="175" t="str">
        <f t="shared" si="2617"/>
        <v>AF$13</v>
      </c>
      <c r="AG2156" s="175" t="str">
        <f t="shared" si="2617"/>
        <v>AG$13</v>
      </c>
      <c r="AH2156" s="175" t="str">
        <f t="shared" si="2617"/>
        <v>AH$13</v>
      </c>
      <c r="AI2156" s="175" t="str">
        <f t="shared" si="2617"/>
        <v>AI$13</v>
      </c>
      <c r="AJ2156" s="175" t="str">
        <f t="shared" si="2617"/>
        <v>AJ$13</v>
      </c>
      <c r="AK2156" s="175" t="str">
        <f t="shared" si="2617"/>
        <v>AK$13</v>
      </c>
      <c r="AL2156" s="175" t="str">
        <f t="shared" si="2617"/>
        <v>AL$13</v>
      </c>
      <c r="AM2156" s="175" t="str">
        <f t="shared" si="2617"/>
        <v>AM$13</v>
      </c>
      <c r="AN2156" s="175" t="str">
        <f t="shared" si="2617"/>
        <v>AN$13</v>
      </c>
      <c r="AO2156" s="175" t="str">
        <f t="shared" si="2617"/>
        <v>AO$13</v>
      </c>
      <c r="AP2156" s="175" t="str">
        <f t="shared" si="2617"/>
        <v>AP$13</v>
      </c>
      <c r="AQ2156" s="175" t="str">
        <f t="shared" si="2617"/>
        <v>AQ$13</v>
      </c>
      <c r="AR2156" s="175" t="str">
        <f t="shared" si="2617"/>
        <v>AR$13</v>
      </c>
      <c r="AS2156" s="175" t="str">
        <f t="shared" si="2617"/>
        <v>AS$13</v>
      </c>
      <c r="AT2156" s="175" t="str">
        <f t="shared" si="2617"/>
        <v>AT$13</v>
      </c>
      <c r="AU2156" s="175" t="str">
        <f t="shared" si="2617"/>
        <v>AU$13</v>
      </c>
      <c r="AV2156" s="175" t="str">
        <f t="shared" si="2617"/>
        <v>AV$13</v>
      </c>
      <c r="AW2156" s="175" t="str">
        <f t="shared" si="2617"/>
        <v>AW$13</v>
      </c>
      <c r="AX2156" s="175" t="str">
        <f t="shared" si="2617"/>
        <v>AX$13</v>
      </c>
      <c r="AY2156" s="175" t="str">
        <f t="shared" ref="AY2156:CD2156" si="2618">AY2121</f>
        <v>AY$13</v>
      </c>
      <c r="AZ2156" s="175" t="str">
        <f t="shared" si="2618"/>
        <v>AZ$13</v>
      </c>
      <c r="BA2156" s="175" t="str">
        <f t="shared" si="2618"/>
        <v>BA$13</v>
      </c>
      <c r="BB2156" s="175" t="str">
        <f t="shared" si="2618"/>
        <v>BB$13</v>
      </c>
      <c r="BC2156" s="175" t="str">
        <f t="shared" si="2618"/>
        <v>BC$13</v>
      </c>
      <c r="BD2156" s="175" t="str">
        <f t="shared" si="2618"/>
        <v>BD$13</v>
      </c>
      <c r="BE2156" s="175" t="str">
        <f t="shared" si="2618"/>
        <v>BE$13</v>
      </c>
      <c r="BF2156" s="175" t="str">
        <f t="shared" si="2618"/>
        <v>BF$13</v>
      </c>
      <c r="BG2156" s="175" t="str">
        <f t="shared" si="2618"/>
        <v>BG$13</v>
      </c>
      <c r="BH2156" s="175" t="str">
        <f t="shared" si="2618"/>
        <v>BH$13</v>
      </c>
      <c r="BI2156" s="175" t="str">
        <f t="shared" si="2618"/>
        <v>BI$13</v>
      </c>
      <c r="BJ2156" s="175" t="str">
        <f t="shared" si="2618"/>
        <v>BJ$13</v>
      </c>
      <c r="BK2156" s="175" t="str">
        <f t="shared" si="2618"/>
        <v>BK$13</v>
      </c>
      <c r="BL2156" s="175" t="str">
        <f t="shared" si="2618"/>
        <v>BL$13</v>
      </c>
      <c r="BM2156" s="175" t="str">
        <f t="shared" si="2618"/>
        <v>BM$13</v>
      </c>
      <c r="BN2156" s="175" t="str">
        <f t="shared" si="2618"/>
        <v>BN$13</v>
      </c>
      <c r="BO2156" s="175" t="str">
        <f t="shared" si="2618"/>
        <v>BO$13</v>
      </c>
      <c r="BP2156" s="175" t="str">
        <f t="shared" si="2618"/>
        <v>BP$13</v>
      </c>
      <c r="BQ2156" s="175" t="str">
        <f t="shared" si="2618"/>
        <v>BQ$13</v>
      </c>
      <c r="BR2156" s="175" t="str">
        <f t="shared" si="2618"/>
        <v>BR$13</v>
      </c>
      <c r="BS2156" s="175" t="str">
        <f t="shared" si="2618"/>
        <v>BS$13</v>
      </c>
      <c r="BT2156" s="175" t="str">
        <f t="shared" si="2618"/>
        <v>BT$13</v>
      </c>
      <c r="BU2156" s="175" t="str">
        <f t="shared" si="2618"/>
        <v>BU$13</v>
      </c>
      <c r="BV2156" s="175" t="str">
        <f t="shared" si="2618"/>
        <v>BV$13</v>
      </c>
      <c r="BW2156" s="175" t="str">
        <f t="shared" si="2618"/>
        <v>BW$13</v>
      </c>
      <c r="BX2156" s="175" t="str">
        <f t="shared" si="2618"/>
        <v>BX$13</v>
      </c>
      <c r="BY2156" s="175" t="str">
        <f t="shared" si="2618"/>
        <v>BY$13</v>
      </c>
      <c r="BZ2156" s="175" t="str">
        <f t="shared" si="2618"/>
        <v>BZ$13</v>
      </c>
      <c r="CA2156" s="175" t="str">
        <f t="shared" si="2618"/>
        <v>CA$13</v>
      </c>
      <c r="CB2156" s="175" t="str">
        <f t="shared" si="2618"/>
        <v>CB$13</v>
      </c>
      <c r="CC2156" s="175" t="str">
        <f t="shared" si="2618"/>
        <v>CC$13</v>
      </c>
      <c r="CD2156" s="175" t="str">
        <f t="shared" si="2618"/>
        <v>CD$13</v>
      </c>
      <c r="CE2156" s="175" t="str">
        <f t="shared" ref="CE2156:CK2156" si="2619">CE2121</f>
        <v>CE$13</v>
      </c>
      <c r="CF2156" s="175" t="str">
        <f t="shared" si="2619"/>
        <v>CF$13</v>
      </c>
      <c r="CG2156" s="175" t="str">
        <f t="shared" si="2619"/>
        <v>CG$13</v>
      </c>
      <c r="CH2156" s="175" t="str">
        <f t="shared" si="2619"/>
        <v>CH$13</v>
      </c>
      <c r="CI2156" s="175" t="str">
        <f t="shared" si="2619"/>
        <v>CI$13</v>
      </c>
      <c r="CJ2156" s="175" t="str">
        <f t="shared" si="2619"/>
        <v>CJ$13</v>
      </c>
      <c r="CK2156" s="175" t="str">
        <f t="shared" si="2619"/>
        <v>CK$13</v>
      </c>
      <c r="CL2156" s="175" t="str">
        <f t="shared" ref="CL2156" si="2620">CL2121</f>
        <v>CL$13</v>
      </c>
    </row>
    <row r="2157" spans="2:90" x14ac:dyDescent="0.4">
      <c r="B2157" s="187" t="str">
        <f>B2126</f>
        <v>Revenue driven amortizing loan - no defaults:</v>
      </c>
      <c r="D2157" t="s">
        <v>763</v>
      </c>
      <c r="E2157" s="8" t="str">
        <f t="shared" si="2565"/>
        <v>2157 LAMORTR-S</v>
      </c>
      <c r="G2157" t="s">
        <v>332</v>
      </c>
      <c r="H2157" s="12"/>
      <c r="I2157" s="60"/>
      <c r="J2157" s="60"/>
      <c r="K2157" s="15"/>
      <c r="L2157" s="15"/>
      <c r="M2157" s="15"/>
      <c r="N2157" s="15"/>
      <c r="O2157" s="15"/>
      <c r="P2157" s="15"/>
      <c r="R2157" s="15"/>
      <c r="S2157" s="175">
        <f t="shared" ref="S2157" si="2621">S2122</f>
        <v>0</v>
      </c>
      <c r="T2157" s="175">
        <f t="shared" ref="T2157:AX2157" si="2622">T2122</f>
        <v>0</v>
      </c>
      <c r="U2157" s="175">
        <f t="shared" si="2622"/>
        <v>0</v>
      </c>
      <c r="V2157" s="175">
        <f t="shared" si="2622"/>
        <v>0</v>
      </c>
      <c r="W2157" s="175">
        <f t="shared" si="2622"/>
        <v>0</v>
      </c>
      <c r="X2157" s="175">
        <f t="shared" si="2622"/>
        <v>0</v>
      </c>
      <c r="Y2157" s="175">
        <f t="shared" si="2622"/>
        <v>0</v>
      </c>
      <c r="Z2157" s="175">
        <f t="shared" si="2622"/>
        <v>0</v>
      </c>
      <c r="AA2157" s="175">
        <f t="shared" si="2622"/>
        <v>0</v>
      </c>
      <c r="AB2157" s="175">
        <f t="shared" si="2622"/>
        <v>0</v>
      </c>
      <c r="AC2157" s="175">
        <f t="shared" si="2622"/>
        <v>0</v>
      </c>
      <c r="AD2157" s="175">
        <f t="shared" si="2622"/>
        <v>0</v>
      </c>
      <c r="AE2157" s="175">
        <f t="shared" si="2622"/>
        <v>0</v>
      </c>
      <c r="AF2157" s="175">
        <f t="shared" si="2622"/>
        <v>0</v>
      </c>
      <c r="AG2157" s="175">
        <f t="shared" si="2622"/>
        <v>0</v>
      </c>
      <c r="AH2157" s="175">
        <f t="shared" si="2622"/>
        <v>0</v>
      </c>
      <c r="AI2157" s="175">
        <f t="shared" si="2622"/>
        <v>0</v>
      </c>
      <c r="AJ2157" s="175">
        <f t="shared" si="2622"/>
        <v>0</v>
      </c>
      <c r="AK2157" s="175">
        <f t="shared" si="2622"/>
        <v>0</v>
      </c>
      <c r="AL2157" s="175">
        <f t="shared" si="2622"/>
        <v>0</v>
      </c>
      <c r="AM2157" s="175">
        <f t="shared" si="2622"/>
        <v>0</v>
      </c>
      <c r="AN2157" s="175">
        <f t="shared" si="2622"/>
        <v>0</v>
      </c>
      <c r="AO2157" s="175">
        <f t="shared" si="2622"/>
        <v>0</v>
      </c>
      <c r="AP2157" s="175">
        <f t="shared" si="2622"/>
        <v>0</v>
      </c>
      <c r="AQ2157" s="175">
        <f t="shared" si="2622"/>
        <v>0</v>
      </c>
      <c r="AR2157" s="175">
        <f t="shared" si="2622"/>
        <v>0</v>
      </c>
      <c r="AS2157" s="175">
        <f t="shared" si="2622"/>
        <v>0</v>
      </c>
      <c r="AT2157" s="175">
        <f t="shared" si="2622"/>
        <v>0</v>
      </c>
      <c r="AU2157" s="175">
        <f t="shared" si="2622"/>
        <v>0</v>
      </c>
      <c r="AV2157" s="175">
        <f t="shared" si="2622"/>
        <v>0</v>
      </c>
      <c r="AW2157" s="175">
        <f t="shared" si="2622"/>
        <v>0</v>
      </c>
      <c r="AX2157" s="175">
        <f t="shared" si="2622"/>
        <v>0</v>
      </c>
      <c r="AY2157" s="175">
        <f t="shared" ref="AY2157:CD2157" si="2623">AY2122</f>
        <v>0</v>
      </c>
      <c r="AZ2157" s="175">
        <f t="shared" si="2623"/>
        <v>0</v>
      </c>
      <c r="BA2157" s="175">
        <f t="shared" si="2623"/>
        <v>0</v>
      </c>
      <c r="BB2157" s="175">
        <f t="shared" si="2623"/>
        <v>0</v>
      </c>
      <c r="BC2157" s="175">
        <f t="shared" si="2623"/>
        <v>0</v>
      </c>
      <c r="BD2157" s="175">
        <f t="shared" si="2623"/>
        <v>0</v>
      </c>
      <c r="BE2157" s="175">
        <f t="shared" si="2623"/>
        <v>0</v>
      </c>
      <c r="BF2157" s="175">
        <f t="shared" si="2623"/>
        <v>0</v>
      </c>
      <c r="BG2157" s="175">
        <f t="shared" si="2623"/>
        <v>0</v>
      </c>
      <c r="BH2157" s="175">
        <f t="shared" si="2623"/>
        <v>0</v>
      </c>
      <c r="BI2157" s="175">
        <f t="shared" si="2623"/>
        <v>0</v>
      </c>
      <c r="BJ2157" s="175">
        <f t="shared" si="2623"/>
        <v>0</v>
      </c>
      <c r="BK2157" s="175">
        <f t="shared" si="2623"/>
        <v>0</v>
      </c>
      <c r="BL2157" s="175">
        <f t="shared" si="2623"/>
        <v>0</v>
      </c>
      <c r="BM2157" s="175">
        <f t="shared" si="2623"/>
        <v>0</v>
      </c>
      <c r="BN2157" s="175">
        <f t="shared" si="2623"/>
        <v>0</v>
      </c>
      <c r="BO2157" s="175">
        <f t="shared" si="2623"/>
        <v>0</v>
      </c>
      <c r="BP2157" s="175">
        <f t="shared" si="2623"/>
        <v>0</v>
      </c>
      <c r="BQ2157" s="175">
        <f t="shared" si="2623"/>
        <v>0</v>
      </c>
      <c r="BR2157" s="175">
        <f t="shared" si="2623"/>
        <v>0</v>
      </c>
      <c r="BS2157" s="175">
        <f t="shared" si="2623"/>
        <v>0</v>
      </c>
      <c r="BT2157" s="175">
        <f t="shared" si="2623"/>
        <v>0</v>
      </c>
      <c r="BU2157" s="175">
        <f t="shared" si="2623"/>
        <v>0</v>
      </c>
      <c r="BV2157" s="175">
        <f t="shared" si="2623"/>
        <v>0</v>
      </c>
      <c r="BW2157" s="175">
        <f t="shared" si="2623"/>
        <v>0</v>
      </c>
      <c r="BX2157" s="175">
        <f t="shared" si="2623"/>
        <v>0</v>
      </c>
      <c r="BY2157" s="175">
        <f t="shared" si="2623"/>
        <v>0</v>
      </c>
      <c r="BZ2157" s="175">
        <f t="shared" si="2623"/>
        <v>0</v>
      </c>
      <c r="CA2157" s="175">
        <f t="shared" si="2623"/>
        <v>0</v>
      </c>
      <c r="CB2157" s="175">
        <f t="shared" si="2623"/>
        <v>0</v>
      </c>
      <c r="CC2157" s="175">
        <f t="shared" si="2623"/>
        <v>0</v>
      </c>
      <c r="CD2157" s="175">
        <f t="shared" si="2623"/>
        <v>0</v>
      </c>
      <c r="CE2157" s="175">
        <f t="shared" ref="CE2157:CK2157" si="2624">CE2122</f>
        <v>0</v>
      </c>
      <c r="CF2157" s="175">
        <f t="shared" si="2624"/>
        <v>0</v>
      </c>
      <c r="CG2157" s="175">
        <f t="shared" si="2624"/>
        <v>0</v>
      </c>
      <c r="CH2157" s="175">
        <f t="shared" si="2624"/>
        <v>0</v>
      </c>
      <c r="CI2157" s="175">
        <f t="shared" si="2624"/>
        <v>0</v>
      </c>
      <c r="CJ2157" s="175">
        <f t="shared" si="2624"/>
        <v>0</v>
      </c>
      <c r="CK2157" s="175">
        <f t="shared" si="2624"/>
        <v>0</v>
      </c>
      <c r="CL2157" s="175">
        <f t="shared" ref="CL2157" si="2625">CL2122</f>
        <v>0</v>
      </c>
    </row>
    <row r="2158" spans="2:90" x14ac:dyDescent="0.4">
      <c r="B2158" s="235" t="str">
        <f>IFERROR(SUBSTITUTE(TRIM(MID(B2126, SEARCH("-", B2126) + 1, LEN(B2126))),":",""),"no unit")</f>
        <v>no defaults</v>
      </c>
      <c r="D2158" t="s">
        <v>763</v>
      </c>
      <c r="E2158" s="8" t="str">
        <f t="shared" ref="E2158" si="2626">ROW()&amp;" "&amp;D2158</f>
        <v>2158 LAMORTR-S</v>
      </c>
      <c r="G2158" t="s">
        <v>332</v>
      </c>
      <c r="H2158" s="12"/>
      <c r="I2158" s="60"/>
      <c r="J2158" s="60"/>
      <c r="K2158" s="15"/>
      <c r="L2158" s="15"/>
      <c r="M2158" s="15"/>
      <c r="N2158" s="15"/>
      <c r="O2158" s="15"/>
      <c r="P2158" s="15"/>
      <c r="R2158" s="15"/>
      <c r="S2158" s="175"/>
      <c r="T2158" s="175"/>
      <c r="U2158" s="175"/>
      <c r="V2158" s="175"/>
      <c r="W2158" s="175"/>
      <c r="X2158" s="175"/>
      <c r="Y2158" s="175"/>
      <c r="Z2158" s="175"/>
      <c r="AA2158" s="175"/>
      <c r="AB2158" s="175"/>
      <c r="AC2158" s="175"/>
      <c r="AD2158" s="175"/>
      <c r="AE2158" s="175"/>
      <c r="AF2158" s="175"/>
      <c r="AG2158" s="175"/>
      <c r="AH2158" s="175"/>
      <c r="AI2158" s="175"/>
      <c r="AJ2158" s="175"/>
      <c r="AK2158" s="175"/>
      <c r="AL2158" s="175"/>
      <c r="AM2158" s="175"/>
      <c r="AN2158" s="175"/>
      <c r="AO2158" s="175"/>
      <c r="AP2158" s="175"/>
      <c r="AQ2158" s="175"/>
      <c r="AR2158" s="175"/>
      <c r="AS2158" s="175"/>
      <c r="AT2158" s="175"/>
      <c r="AU2158" s="175"/>
      <c r="AV2158" s="175"/>
      <c r="AW2158" s="175"/>
      <c r="AX2158" s="175"/>
      <c r="AY2158" s="175"/>
      <c r="AZ2158" s="175"/>
      <c r="BA2158" s="175"/>
      <c r="BB2158" s="175"/>
      <c r="BC2158" s="175"/>
      <c r="BD2158" s="175"/>
      <c r="BE2158" s="175"/>
      <c r="BF2158" s="175"/>
      <c r="BG2158" s="175"/>
      <c r="BH2158" s="175"/>
      <c r="BI2158" s="175"/>
      <c r="BJ2158" s="175"/>
      <c r="BK2158" s="175"/>
      <c r="BL2158" s="175"/>
      <c r="BM2158" s="175"/>
      <c r="BN2158" s="175"/>
      <c r="BO2158" s="175"/>
      <c r="BP2158" s="175"/>
      <c r="BQ2158" s="175"/>
      <c r="BR2158" s="175"/>
      <c r="BS2158" s="175"/>
      <c r="BT2158" s="175"/>
      <c r="BU2158" s="175"/>
      <c r="BV2158" s="175"/>
      <c r="BW2158" s="175"/>
      <c r="BX2158" s="175"/>
      <c r="BY2158" s="175"/>
      <c r="BZ2158" s="175"/>
      <c r="CA2158" s="175"/>
      <c r="CB2158" s="175"/>
      <c r="CC2158" s="175"/>
      <c r="CD2158" s="175"/>
      <c r="CE2158" s="175"/>
      <c r="CF2158" s="175"/>
      <c r="CG2158" s="175"/>
      <c r="CH2158" s="175"/>
      <c r="CI2158" s="175"/>
      <c r="CJ2158" s="175"/>
      <c r="CK2158" s="175"/>
      <c r="CL2158" s="175"/>
    </row>
    <row r="2159" spans="2:90" x14ac:dyDescent="0.4">
      <c r="B2159" s="132" t="str">
        <f>B2124</f>
        <v>Secondary revenue driver</v>
      </c>
      <c r="D2159" t="s">
        <v>763</v>
      </c>
      <c r="E2159" s="8" t="str">
        <f t="shared" si="2565"/>
        <v>2159 LAMORTR-S</v>
      </c>
      <c r="G2159" t="s">
        <v>332</v>
      </c>
      <c r="H2159" s="12"/>
      <c r="I2159" s="60"/>
      <c r="J2159" s="60"/>
      <c r="K2159" s="15"/>
      <c r="L2159" s="15"/>
      <c r="M2159" s="15"/>
      <c r="N2159" s="15"/>
      <c r="O2159" s="15"/>
      <c r="P2159" s="15"/>
      <c r="R2159" s="15"/>
      <c r="S2159" s="4" t="str">
        <f t="shared" ref="S2159" si="2627">ADDRESS(ROW(S2140),COLUMN(S2140),2)</f>
        <v>S$2140</v>
      </c>
      <c r="T2159" s="4" t="str">
        <f t="shared" ref="T2159:AX2159" si="2628">ADDRESS(ROW(T2140),COLUMN(T2140),2)</f>
        <v>T$2140</v>
      </c>
      <c r="U2159" s="4" t="str">
        <f t="shared" si="2628"/>
        <v>U$2140</v>
      </c>
      <c r="V2159" s="4" t="str">
        <f t="shared" si="2628"/>
        <v>V$2140</v>
      </c>
      <c r="W2159" s="4" t="str">
        <f t="shared" si="2628"/>
        <v>W$2140</v>
      </c>
      <c r="X2159" s="4" t="str">
        <f t="shared" si="2628"/>
        <v>X$2140</v>
      </c>
      <c r="Y2159" s="4" t="str">
        <f t="shared" si="2628"/>
        <v>Y$2140</v>
      </c>
      <c r="Z2159" s="4" t="str">
        <f t="shared" si="2628"/>
        <v>Z$2140</v>
      </c>
      <c r="AA2159" s="4" t="str">
        <f t="shared" si="2628"/>
        <v>AA$2140</v>
      </c>
      <c r="AB2159" s="4" t="str">
        <f t="shared" si="2628"/>
        <v>AB$2140</v>
      </c>
      <c r="AC2159" s="4" t="str">
        <f t="shared" si="2628"/>
        <v>AC$2140</v>
      </c>
      <c r="AD2159" s="4" t="str">
        <f t="shared" si="2628"/>
        <v>AD$2140</v>
      </c>
      <c r="AE2159" s="4" t="str">
        <f t="shared" si="2628"/>
        <v>AE$2140</v>
      </c>
      <c r="AF2159" s="4" t="str">
        <f t="shared" si="2628"/>
        <v>AF$2140</v>
      </c>
      <c r="AG2159" s="4" t="str">
        <f t="shared" si="2628"/>
        <v>AG$2140</v>
      </c>
      <c r="AH2159" s="4" t="str">
        <f t="shared" si="2628"/>
        <v>AH$2140</v>
      </c>
      <c r="AI2159" s="4" t="str">
        <f t="shared" si="2628"/>
        <v>AI$2140</v>
      </c>
      <c r="AJ2159" s="4" t="str">
        <f t="shared" si="2628"/>
        <v>AJ$2140</v>
      </c>
      <c r="AK2159" s="4" t="str">
        <f t="shared" si="2628"/>
        <v>AK$2140</v>
      </c>
      <c r="AL2159" s="4" t="str">
        <f t="shared" si="2628"/>
        <v>AL$2140</v>
      </c>
      <c r="AM2159" s="4" t="str">
        <f t="shared" si="2628"/>
        <v>AM$2140</v>
      </c>
      <c r="AN2159" s="4" t="str">
        <f t="shared" si="2628"/>
        <v>AN$2140</v>
      </c>
      <c r="AO2159" s="4" t="str">
        <f t="shared" si="2628"/>
        <v>AO$2140</v>
      </c>
      <c r="AP2159" s="4" t="str">
        <f t="shared" si="2628"/>
        <v>AP$2140</v>
      </c>
      <c r="AQ2159" s="4" t="str">
        <f t="shared" si="2628"/>
        <v>AQ$2140</v>
      </c>
      <c r="AR2159" s="4" t="str">
        <f t="shared" si="2628"/>
        <v>AR$2140</v>
      </c>
      <c r="AS2159" s="4" t="str">
        <f t="shared" si="2628"/>
        <v>AS$2140</v>
      </c>
      <c r="AT2159" s="4" t="str">
        <f t="shared" si="2628"/>
        <v>AT$2140</v>
      </c>
      <c r="AU2159" s="4" t="str">
        <f t="shared" si="2628"/>
        <v>AU$2140</v>
      </c>
      <c r="AV2159" s="4" t="str">
        <f t="shared" si="2628"/>
        <v>AV$2140</v>
      </c>
      <c r="AW2159" s="4" t="str">
        <f t="shared" si="2628"/>
        <v>AW$2140</v>
      </c>
      <c r="AX2159" s="4" t="str">
        <f t="shared" si="2628"/>
        <v>AX$2140</v>
      </c>
      <c r="AY2159" s="4" t="str">
        <f t="shared" ref="AY2159:CD2159" si="2629">ADDRESS(ROW(AY2140),COLUMN(AY2140),2)</f>
        <v>AY$2140</v>
      </c>
      <c r="AZ2159" s="4" t="str">
        <f t="shared" si="2629"/>
        <v>AZ$2140</v>
      </c>
      <c r="BA2159" s="4" t="str">
        <f t="shared" si="2629"/>
        <v>BA$2140</v>
      </c>
      <c r="BB2159" s="4" t="str">
        <f t="shared" si="2629"/>
        <v>BB$2140</v>
      </c>
      <c r="BC2159" s="4" t="str">
        <f t="shared" si="2629"/>
        <v>BC$2140</v>
      </c>
      <c r="BD2159" s="4" t="str">
        <f t="shared" si="2629"/>
        <v>BD$2140</v>
      </c>
      <c r="BE2159" s="4" t="str">
        <f t="shared" si="2629"/>
        <v>BE$2140</v>
      </c>
      <c r="BF2159" s="4" t="str">
        <f t="shared" si="2629"/>
        <v>BF$2140</v>
      </c>
      <c r="BG2159" s="4" t="str">
        <f t="shared" si="2629"/>
        <v>BG$2140</v>
      </c>
      <c r="BH2159" s="4" t="str">
        <f t="shared" si="2629"/>
        <v>BH$2140</v>
      </c>
      <c r="BI2159" s="4" t="str">
        <f t="shared" si="2629"/>
        <v>BI$2140</v>
      </c>
      <c r="BJ2159" s="4" t="str">
        <f t="shared" si="2629"/>
        <v>BJ$2140</v>
      </c>
      <c r="BK2159" s="4" t="str">
        <f t="shared" si="2629"/>
        <v>BK$2140</v>
      </c>
      <c r="BL2159" s="4" t="str">
        <f t="shared" si="2629"/>
        <v>BL$2140</v>
      </c>
      <c r="BM2159" s="4" t="str">
        <f t="shared" si="2629"/>
        <v>BM$2140</v>
      </c>
      <c r="BN2159" s="4" t="str">
        <f t="shared" si="2629"/>
        <v>BN$2140</v>
      </c>
      <c r="BO2159" s="4" t="str">
        <f t="shared" si="2629"/>
        <v>BO$2140</v>
      </c>
      <c r="BP2159" s="4" t="str">
        <f t="shared" si="2629"/>
        <v>BP$2140</v>
      </c>
      <c r="BQ2159" s="4" t="str">
        <f t="shared" si="2629"/>
        <v>BQ$2140</v>
      </c>
      <c r="BR2159" s="4" t="str">
        <f t="shared" si="2629"/>
        <v>BR$2140</v>
      </c>
      <c r="BS2159" s="4" t="str">
        <f t="shared" si="2629"/>
        <v>BS$2140</v>
      </c>
      <c r="BT2159" s="4" t="str">
        <f t="shared" si="2629"/>
        <v>BT$2140</v>
      </c>
      <c r="BU2159" s="4" t="str">
        <f t="shared" si="2629"/>
        <v>BU$2140</v>
      </c>
      <c r="BV2159" s="4" t="str">
        <f t="shared" si="2629"/>
        <v>BV$2140</v>
      </c>
      <c r="BW2159" s="4" t="str">
        <f t="shared" si="2629"/>
        <v>BW$2140</v>
      </c>
      <c r="BX2159" s="4" t="str">
        <f t="shared" si="2629"/>
        <v>BX$2140</v>
      </c>
      <c r="BY2159" s="4" t="str">
        <f t="shared" si="2629"/>
        <v>BY$2140</v>
      </c>
      <c r="BZ2159" s="4" t="str">
        <f t="shared" si="2629"/>
        <v>BZ$2140</v>
      </c>
      <c r="CA2159" s="4" t="str">
        <f t="shared" si="2629"/>
        <v>CA$2140</v>
      </c>
      <c r="CB2159" s="4" t="str">
        <f t="shared" si="2629"/>
        <v>CB$2140</v>
      </c>
      <c r="CC2159" s="4" t="str">
        <f t="shared" si="2629"/>
        <v>CC$2140</v>
      </c>
      <c r="CD2159" s="4" t="str">
        <f t="shared" si="2629"/>
        <v>CD$2140</v>
      </c>
      <c r="CE2159" s="4" t="str">
        <f t="shared" ref="CE2159:CK2159" si="2630">ADDRESS(ROW(CE2140),COLUMN(CE2140),2)</f>
        <v>CE$2140</v>
      </c>
      <c r="CF2159" s="4" t="str">
        <f t="shared" si="2630"/>
        <v>CF$2140</v>
      </c>
      <c r="CG2159" s="4" t="str">
        <f t="shared" si="2630"/>
        <v>CG$2140</v>
      </c>
      <c r="CH2159" s="4" t="str">
        <f t="shared" si="2630"/>
        <v>CH$2140</v>
      </c>
      <c r="CI2159" s="4" t="str">
        <f t="shared" si="2630"/>
        <v>CI$2140</v>
      </c>
      <c r="CJ2159" s="4" t="str">
        <f t="shared" si="2630"/>
        <v>CJ$2140</v>
      </c>
      <c r="CK2159" s="4" t="str">
        <f t="shared" si="2630"/>
        <v>CK$2140</v>
      </c>
      <c r="CL2159" s="4" t="str">
        <f t="shared" ref="CL2159" si="2631">ADDRESS(ROW(CL2140),COLUMN(CL2140),2)</f>
        <v>CL$2140</v>
      </c>
    </row>
    <row r="2160" spans="2:90" x14ac:dyDescent="0.4">
      <c r="B2160" s="132" t="str">
        <f>B2125</f>
        <v>Secondary volume driver</v>
      </c>
      <c r="D2160" t="s">
        <v>763</v>
      </c>
      <c r="E2160" s="8" t="str">
        <f t="shared" si="2565"/>
        <v>2160 LAMORTR-S</v>
      </c>
      <c r="G2160" t="s">
        <v>332</v>
      </c>
      <c r="H2160" s="12"/>
      <c r="I2160" s="60"/>
      <c r="J2160" s="60"/>
      <c r="K2160" s="15"/>
      <c r="L2160" s="15"/>
      <c r="M2160" s="15"/>
      <c r="N2160" s="15"/>
      <c r="O2160" s="15"/>
      <c r="P2160" s="15"/>
      <c r="R2160" s="15"/>
      <c r="S2160" s="175" t="str">
        <f t="shared" ref="S2160" si="2632">S2125</f>
        <v>S$15</v>
      </c>
      <c r="T2160" s="175" t="str">
        <f t="shared" ref="T2160:AX2160" si="2633">T2125</f>
        <v>T$15</v>
      </c>
      <c r="U2160" s="175" t="str">
        <f t="shared" si="2633"/>
        <v>U$15</v>
      </c>
      <c r="V2160" s="175" t="str">
        <f t="shared" si="2633"/>
        <v>V$15</v>
      </c>
      <c r="W2160" s="175" t="str">
        <f t="shared" si="2633"/>
        <v>W$15</v>
      </c>
      <c r="X2160" s="175" t="str">
        <f t="shared" si="2633"/>
        <v>X$15</v>
      </c>
      <c r="Y2160" s="175" t="str">
        <f t="shared" si="2633"/>
        <v>Y$15</v>
      </c>
      <c r="Z2160" s="175" t="str">
        <f t="shared" si="2633"/>
        <v>Z$15</v>
      </c>
      <c r="AA2160" s="175" t="str">
        <f t="shared" si="2633"/>
        <v>AA$15</v>
      </c>
      <c r="AB2160" s="175" t="str">
        <f t="shared" si="2633"/>
        <v>AB$15</v>
      </c>
      <c r="AC2160" s="175" t="str">
        <f t="shared" si="2633"/>
        <v>AC$15</v>
      </c>
      <c r="AD2160" s="175" t="str">
        <f t="shared" si="2633"/>
        <v>AD$15</v>
      </c>
      <c r="AE2160" s="175" t="str">
        <f t="shared" si="2633"/>
        <v>AE$15</v>
      </c>
      <c r="AF2160" s="175" t="str">
        <f t="shared" si="2633"/>
        <v>AF$15</v>
      </c>
      <c r="AG2160" s="175" t="str">
        <f t="shared" si="2633"/>
        <v>AG$15</v>
      </c>
      <c r="AH2160" s="175" t="str">
        <f t="shared" si="2633"/>
        <v>AH$15</v>
      </c>
      <c r="AI2160" s="175" t="str">
        <f t="shared" si="2633"/>
        <v>AI$15</v>
      </c>
      <c r="AJ2160" s="175" t="str">
        <f t="shared" si="2633"/>
        <v>AJ$15</v>
      </c>
      <c r="AK2160" s="175" t="str">
        <f t="shared" si="2633"/>
        <v>AK$15</v>
      </c>
      <c r="AL2160" s="175" t="str">
        <f t="shared" si="2633"/>
        <v>AL$15</v>
      </c>
      <c r="AM2160" s="175" t="str">
        <f t="shared" si="2633"/>
        <v>AM$15</v>
      </c>
      <c r="AN2160" s="175" t="str">
        <f t="shared" si="2633"/>
        <v>AN$15</v>
      </c>
      <c r="AO2160" s="175" t="str">
        <f t="shared" si="2633"/>
        <v>AO$15</v>
      </c>
      <c r="AP2160" s="175" t="str">
        <f t="shared" si="2633"/>
        <v>AP$15</v>
      </c>
      <c r="AQ2160" s="175" t="str">
        <f t="shared" si="2633"/>
        <v>AQ$15</v>
      </c>
      <c r="AR2160" s="175" t="str">
        <f t="shared" si="2633"/>
        <v>AR$15</v>
      </c>
      <c r="AS2160" s="175" t="str">
        <f t="shared" si="2633"/>
        <v>AS$15</v>
      </c>
      <c r="AT2160" s="175" t="str">
        <f t="shared" si="2633"/>
        <v>AT$15</v>
      </c>
      <c r="AU2160" s="175" t="str">
        <f t="shared" si="2633"/>
        <v>AU$15</v>
      </c>
      <c r="AV2160" s="175" t="str">
        <f t="shared" si="2633"/>
        <v>AV$15</v>
      </c>
      <c r="AW2160" s="175" t="str">
        <f t="shared" si="2633"/>
        <v>AW$15</v>
      </c>
      <c r="AX2160" s="175" t="str">
        <f t="shared" si="2633"/>
        <v>AX$15</v>
      </c>
      <c r="AY2160" s="175" t="str">
        <f t="shared" ref="AY2160:CD2160" si="2634">AY2125</f>
        <v>AY$15</v>
      </c>
      <c r="AZ2160" s="175" t="str">
        <f t="shared" si="2634"/>
        <v>AZ$15</v>
      </c>
      <c r="BA2160" s="175" t="str">
        <f t="shared" si="2634"/>
        <v>BA$15</v>
      </c>
      <c r="BB2160" s="175" t="str">
        <f t="shared" si="2634"/>
        <v>BB$15</v>
      </c>
      <c r="BC2160" s="175" t="str">
        <f t="shared" si="2634"/>
        <v>BC$15</v>
      </c>
      <c r="BD2160" s="175" t="str">
        <f t="shared" si="2634"/>
        <v>BD$15</v>
      </c>
      <c r="BE2160" s="175" t="str">
        <f t="shared" si="2634"/>
        <v>BE$15</v>
      </c>
      <c r="BF2160" s="175" t="str">
        <f t="shared" si="2634"/>
        <v>BF$15</v>
      </c>
      <c r="BG2160" s="175" t="str">
        <f t="shared" si="2634"/>
        <v>BG$15</v>
      </c>
      <c r="BH2160" s="175" t="str">
        <f t="shared" si="2634"/>
        <v>BH$15</v>
      </c>
      <c r="BI2160" s="175" t="str">
        <f t="shared" si="2634"/>
        <v>BI$15</v>
      </c>
      <c r="BJ2160" s="175" t="str">
        <f t="shared" si="2634"/>
        <v>BJ$15</v>
      </c>
      <c r="BK2160" s="175" t="str">
        <f t="shared" si="2634"/>
        <v>BK$15</v>
      </c>
      <c r="BL2160" s="175" t="str">
        <f t="shared" si="2634"/>
        <v>BL$15</v>
      </c>
      <c r="BM2160" s="175" t="str">
        <f t="shared" si="2634"/>
        <v>BM$15</v>
      </c>
      <c r="BN2160" s="175" t="str">
        <f t="shared" si="2634"/>
        <v>BN$15</v>
      </c>
      <c r="BO2160" s="175" t="str">
        <f t="shared" si="2634"/>
        <v>BO$15</v>
      </c>
      <c r="BP2160" s="175" t="str">
        <f t="shared" si="2634"/>
        <v>BP$15</v>
      </c>
      <c r="BQ2160" s="175" t="str">
        <f t="shared" si="2634"/>
        <v>BQ$15</v>
      </c>
      <c r="BR2160" s="175" t="str">
        <f t="shared" si="2634"/>
        <v>BR$15</v>
      </c>
      <c r="BS2160" s="175" t="str">
        <f t="shared" si="2634"/>
        <v>BS$15</v>
      </c>
      <c r="BT2160" s="175" t="str">
        <f t="shared" si="2634"/>
        <v>BT$15</v>
      </c>
      <c r="BU2160" s="175" t="str">
        <f t="shared" si="2634"/>
        <v>BU$15</v>
      </c>
      <c r="BV2160" s="175" t="str">
        <f t="shared" si="2634"/>
        <v>BV$15</v>
      </c>
      <c r="BW2160" s="175" t="str">
        <f t="shared" si="2634"/>
        <v>BW$15</v>
      </c>
      <c r="BX2160" s="175" t="str">
        <f t="shared" si="2634"/>
        <v>BX$15</v>
      </c>
      <c r="BY2160" s="175" t="str">
        <f t="shared" si="2634"/>
        <v>BY$15</v>
      </c>
      <c r="BZ2160" s="175" t="str">
        <f t="shared" si="2634"/>
        <v>BZ$15</v>
      </c>
      <c r="CA2160" s="175" t="str">
        <f t="shared" si="2634"/>
        <v>CA$15</v>
      </c>
      <c r="CB2160" s="175" t="str">
        <f t="shared" si="2634"/>
        <v>CB$15</v>
      </c>
      <c r="CC2160" s="175" t="str">
        <f t="shared" si="2634"/>
        <v>CC$15</v>
      </c>
      <c r="CD2160" s="175" t="str">
        <f t="shared" si="2634"/>
        <v>CD$15</v>
      </c>
      <c r="CE2160" s="175" t="str">
        <f t="shared" ref="CE2160:CK2160" si="2635">CE2125</f>
        <v>CE$15</v>
      </c>
      <c r="CF2160" s="175" t="str">
        <f t="shared" si="2635"/>
        <v>CF$15</v>
      </c>
      <c r="CG2160" s="175" t="str">
        <f t="shared" si="2635"/>
        <v>CG$15</v>
      </c>
      <c r="CH2160" s="175" t="str">
        <f t="shared" si="2635"/>
        <v>CH$15</v>
      </c>
      <c r="CI2160" s="175" t="str">
        <f t="shared" si="2635"/>
        <v>CI$15</v>
      </c>
      <c r="CJ2160" s="175" t="str">
        <f t="shared" si="2635"/>
        <v>CJ$15</v>
      </c>
      <c r="CK2160" s="175" t="str">
        <f t="shared" si="2635"/>
        <v>CK$15</v>
      </c>
      <c r="CL2160" s="175" t="str">
        <f t="shared" ref="CL2160" si="2636">CL2125</f>
        <v>CL$15</v>
      </c>
    </row>
    <row r="2161" spans="2:90" x14ac:dyDescent="0.4">
      <c r="E2161" s="8"/>
      <c r="H2161" s="12"/>
      <c r="I2161" s="60"/>
      <c r="J2161" s="60"/>
      <c r="K2161" s="15"/>
      <c r="L2161" s="15"/>
      <c r="M2161" s="15"/>
      <c r="N2161" s="15"/>
      <c r="O2161" s="15"/>
      <c r="P2161" s="15"/>
      <c r="R2161" s="15"/>
      <c r="S2161" s="76"/>
      <c r="T2161" s="76"/>
      <c r="U2161" s="76"/>
      <c r="V2161" s="76"/>
      <c r="W2161" s="76"/>
      <c r="X2161" s="76"/>
      <c r="Y2161" s="76"/>
      <c r="Z2161" s="76"/>
      <c r="AA2161" s="76"/>
      <c r="AB2161" s="76"/>
      <c r="AC2161" s="76"/>
      <c r="AD2161" s="76"/>
      <c r="AE2161" s="76"/>
      <c r="AF2161" s="76"/>
      <c r="AG2161" s="76"/>
      <c r="AH2161" s="76"/>
      <c r="AI2161" s="76"/>
      <c r="AJ2161" s="76"/>
      <c r="AK2161" s="76"/>
      <c r="AL2161" s="76"/>
      <c r="AM2161" s="76"/>
      <c r="AN2161" s="76"/>
      <c r="AO2161" s="76"/>
      <c r="AP2161" s="76"/>
      <c r="AQ2161" s="76"/>
      <c r="AR2161" s="76"/>
      <c r="AS2161" s="76"/>
      <c r="AT2161" s="76"/>
      <c r="AU2161" s="76"/>
      <c r="AV2161" s="76"/>
      <c r="AW2161" s="76"/>
      <c r="AX2161" s="76"/>
      <c r="AY2161" s="76"/>
      <c r="AZ2161" s="76"/>
      <c r="BA2161" s="76"/>
      <c r="BB2161" s="76"/>
      <c r="BC2161" s="76"/>
      <c r="BD2161" s="76"/>
      <c r="BE2161" s="76"/>
      <c r="BF2161" s="76"/>
      <c r="BG2161" s="76"/>
      <c r="BH2161" s="76"/>
      <c r="BI2161" s="76"/>
      <c r="BJ2161" s="76"/>
      <c r="BK2161" s="76"/>
      <c r="BL2161" s="76"/>
      <c r="BM2161" s="76"/>
      <c r="BN2161" s="76"/>
      <c r="BO2161" s="76"/>
      <c r="BP2161" s="76"/>
      <c r="BQ2161" s="76"/>
      <c r="BR2161" s="76"/>
      <c r="BS2161" s="76"/>
      <c r="BT2161" s="76"/>
      <c r="BU2161" s="76"/>
      <c r="BV2161" s="76"/>
      <c r="BW2161" s="76"/>
      <c r="BX2161" s="76"/>
      <c r="BY2161" s="76"/>
      <c r="BZ2161" s="76"/>
      <c r="CA2161" s="76"/>
      <c r="CB2161" s="76"/>
      <c r="CC2161" s="76"/>
      <c r="CD2161" s="76"/>
      <c r="CE2161" s="76"/>
      <c r="CF2161" s="76"/>
      <c r="CG2161" s="76"/>
      <c r="CH2161" s="76"/>
      <c r="CI2161" s="76"/>
      <c r="CJ2161" s="76"/>
      <c r="CK2161" s="76"/>
      <c r="CL2161" s="76"/>
    </row>
    <row r="2162" spans="2:90" x14ac:dyDescent="0.4">
      <c r="E2162" s="8"/>
      <c r="H2162" s="12"/>
      <c r="I2162" s="60"/>
      <c r="J2162" s="60"/>
      <c r="K2162" s="15"/>
      <c r="L2162" s="15"/>
      <c r="M2162" s="15"/>
      <c r="N2162" s="15"/>
      <c r="O2162" s="15"/>
      <c r="P2162" s="15"/>
      <c r="R2162" s="15"/>
      <c r="S2162" s="76"/>
      <c r="T2162" s="76"/>
      <c r="U2162" s="76"/>
      <c r="V2162" s="76"/>
      <c r="W2162" s="76"/>
      <c r="X2162" s="76"/>
      <c r="Y2162" s="76"/>
      <c r="Z2162" s="76"/>
      <c r="AA2162" s="76"/>
      <c r="AB2162" s="76"/>
      <c r="AC2162" s="76"/>
      <c r="AD2162" s="76"/>
      <c r="AE2162" s="76"/>
      <c r="AF2162" s="76"/>
      <c r="AG2162" s="76"/>
      <c r="AH2162" s="76"/>
      <c r="AI2162" s="76"/>
      <c r="AJ2162" s="76"/>
      <c r="AK2162" s="76"/>
      <c r="AL2162" s="76"/>
      <c r="AM2162" s="76"/>
      <c r="AN2162" s="76"/>
      <c r="AO2162" s="76"/>
      <c r="AP2162" s="76"/>
      <c r="AQ2162" s="76"/>
      <c r="AR2162" s="76"/>
      <c r="AS2162" s="76"/>
      <c r="AT2162" s="76"/>
      <c r="AU2162" s="76"/>
      <c r="AV2162" s="76"/>
      <c r="AW2162" s="76"/>
      <c r="AX2162" s="76"/>
      <c r="AY2162" s="76"/>
      <c r="AZ2162" s="76"/>
      <c r="BA2162" s="76"/>
      <c r="BB2162" s="76"/>
      <c r="BC2162" s="76"/>
      <c r="BD2162" s="76"/>
      <c r="BE2162" s="76"/>
      <c r="BF2162" s="76"/>
      <c r="BG2162" s="76"/>
      <c r="BH2162" s="76"/>
      <c r="BI2162" s="76"/>
      <c r="BJ2162" s="76"/>
      <c r="BK2162" s="76"/>
      <c r="BL2162" s="76"/>
      <c r="BM2162" s="76"/>
      <c r="BN2162" s="76"/>
      <c r="BO2162" s="76"/>
      <c r="BP2162" s="76"/>
      <c r="BQ2162" s="76"/>
      <c r="BR2162" s="76"/>
      <c r="BS2162" s="76"/>
      <c r="BT2162" s="76"/>
      <c r="BU2162" s="76"/>
      <c r="BV2162" s="76"/>
      <c r="BW2162" s="76"/>
      <c r="BX2162" s="76"/>
      <c r="BY2162" s="76"/>
      <c r="BZ2162" s="76"/>
      <c r="CA2162" s="76"/>
      <c r="CB2162" s="76"/>
      <c r="CC2162" s="76"/>
      <c r="CD2162" s="76"/>
      <c r="CE2162" s="76"/>
      <c r="CF2162" s="76"/>
      <c r="CG2162" s="76"/>
      <c r="CH2162" s="76"/>
      <c r="CI2162" s="76"/>
      <c r="CJ2162" s="76"/>
      <c r="CK2162" s="76"/>
      <c r="CL2162" s="76"/>
    </row>
    <row r="2163" spans="2:90" x14ac:dyDescent="0.4">
      <c r="B2163" s="171" t="s">
        <v>490</v>
      </c>
      <c r="E2163" s="8"/>
      <c r="H2163" s="170"/>
      <c r="I2163" s="172"/>
      <c r="J2163" s="172"/>
      <c r="K2163" s="193"/>
      <c r="L2163" s="193"/>
      <c r="M2163" s="193"/>
      <c r="N2163" s="193"/>
      <c r="O2163" s="193"/>
      <c r="P2163" s="193"/>
      <c r="R2163" s="194"/>
      <c r="S2163" s="170"/>
      <c r="T2163" s="170"/>
      <c r="U2163" s="170"/>
      <c r="V2163" s="170"/>
      <c r="W2163" s="170"/>
      <c r="X2163" s="170"/>
      <c r="Y2163" s="170"/>
      <c r="Z2163" s="170"/>
      <c r="AA2163" s="170"/>
      <c r="AB2163" s="170"/>
      <c r="AC2163" s="170"/>
      <c r="AD2163" s="170"/>
      <c r="AE2163" s="170"/>
      <c r="AF2163" s="170"/>
      <c r="AG2163" s="170"/>
      <c r="AH2163" s="170"/>
      <c r="AI2163" s="170"/>
      <c r="AJ2163" s="170"/>
      <c r="AK2163" s="170"/>
      <c r="AL2163" s="170"/>
      <c r="AM2163" s="170"/>
      <c r="AN2163" s="170"/>
      <c r="AO2163" s="170"/>
      <c r="AP2163" s="170"/>
      <c r="AQ2163" s="170"/>
      <c r="AR2163" s="170"/>
      <c r="AS2163" s="170"/>
      <c r="AT2163" s="170"/>
      <c r="AU2163" s="170"/>
      <c r="AV2163" s="170"/>
      <c r="AW2163" s="170"/>
      <c r="AX2163" s="170"/>
      <c r="AY2163" s="170"/>
      <c r="AZ2163" s="170"/>
      <c r="BA2163" s="170"/>
      <c r="BB2163" s="170"/>
      <c r="BC2163" s="170"/>
      <c r="BD2163" s="170"/>
      <c r="BE2163" s="170"/>
      <c r="BF2163" s="170"/>
      <c r="BG2163" s="170"/>
      <c r="BH2163" s="170"/>
      <c r="BI2163" s="170"/>
      <c r="BJ2163" s="170"/>
      <c r="BK2163" s="170"/>
      <c r="BL2163" s="170"/>
      <c r="BM2163" s="170"/>
      <c r="BN2163" s="170"/>
      <c r="BO2163" s="170"/>
      <c r="BP2163" s="170"/>
      <c r="BQ2163" s="170"/>
      <c r="BR2163" s="170"/>
      <c r="BS2163" s="170"/>
      <c r="BT2163" s="170"/>
      <c r="BU2163" s="170"/>
      <c r="BV2163" s="170"/>
      <c r="BW2163" s="170"/>
      <c r="BX2163" s="170"/>
      <c r="BY2163" s="170"/>
      <c r="BZ2163" s="170"/>
      <c r="CA2163" s="170"/>
      <c r="CB2163" s="170"/>
      <c r="CC2163" s="170"/>
      <c r="CD2163" s="170"/>
      <c r="CE2163" s="170"/>
      <c r="CF2163" s="170"/>
      <c r="CG2163" s="170"/>
      <c r="CH2163" s="170"/>
      <c r="CI2163" s="170"/>
      <c r="CJ2163" s="170"/>
      <c r="CK2163" s="170"/>
      <c r="CL2163" s="170"/>
    </row>
    <row r="2164" spans="2:90" x14ac:dyDescent="0.4">
      <c r="B2164" s="171" t="s">
        <v>492</v>
      </c>
      <c r="E2164" s="8"/>
      <c r="H2164" s="170"/>
      <c r="I2164" s="172"/>
      <c r="J2164" s="172"/>
      <c r="K2164" s="193"/>
      <c r="L2164" s="193"/>
      <c r="M2164" s="193"/>
      <c r="N2164" s="193"/>
      <c r="O2164" s="193"/>
      <c r="P2164" s="193"/>
      <c r="R2164" s="194"/>
      <c r="S2164" s="170"/>
      <c r="T2164" s="170"/>
      <c r="U2164" s="170"/>
      <c r="V2164" s="170"/>
      <c r="W2164" s="170"/>
      <c r="X2164" s="170"/>
      <c r="Y2164" s="170"/>
      <c r="Z2164" s="170"/>
      <c r="AA2164" s="170"/>
      <c r="AB2164" s="170"/>
      <c r="AC2164" s="170"/>
      <c r="AD2164" s="170"/>
      <c r="AE2164" s="170"/>
      <c r="AF2164" s="170"/>
      <c r="AG2164" s="170"/>
      <c r="AH2164" s="170"/>
      <c r="AI2164" s="170"/>
      <c r="AJ2164" s="170"/>
      <c r="AK2164" s="170"/>
      <c r="AL2164" s="170"/>
      <c r="AM2164" s="170"/>
      <c r="AN2164" s="170"/>
      <c r="AO2164" s="170"/>
      <c r="AP2164" s="170"/>
      <c r="AQ2164" s="170"/>
      <c r="AR2164" s="170"/>
      <c r="AS2164" s="170"/>
      <c r="AT2164" s="170"/>
      <c r="AU2164" s="170"/>
      <c r="AV2164" s="170"/>
      <c r="AW2164" s="170"/>
      <c r="AX2164" s="170"/>
      <c r="AY2164" s="170"/>
      <c r="AZ2164" s="170"/>
      <c r="BA2164" s="170"/>
      <c r="BB2164" s="170"/>
      <c r="BC2164" s="170"/>
      <c r="BD2164" s="170"/>
      <c r="BE2164" s="170"/>
      <c r="BF2164" s="170"/>
      <c r="BG2164" s="170"/>
      <c r="BH2164" s="170"/>
      <c r="BI2164" s="170"/>
      <c r="BJ2164" s="170"/>
      <c r="BK2164" s="170"/>
      <c r="BL2164" s="170"/>
      <c r="BM2164" s="170"/>
      <c r="BN2164" s="170"/>
      <c r="BO2164" s="170"/>
      <c r="BP2164" s="170"/>
      <c r="BQ2164" s="170"/>
      <c r="BR2164" s="170"/>
      <c r="BS2164" s="170"/>
      <c r="BT2164" s="170"/>
      <c r="BU2164" s="170"/>
      <c r="BV2164" s="170"/>
      <c r="BW2164" s="170"/>
      <c r="BX2164" s="170"/>
      <c r="BY2164" s="170"/>
      <c r="BZ2164" s="170"/>
      <c r="CA2164" s="170"/>
      <c r="CB2164" s="170"/>
      <c r="CC2164" s="170"/>
      <c r="CD2164" s="170"/>
      <c r="CE2164" s="170"/>
      <c r="CF2164" s="170"/>
      <c r="CG2164" s="170"/>
      <c r="CH2164" s="170"/>
      <c r="CI2164" s="170"/>
      <c r="CJ2164" s="170"/>
      <c r="CK2164" s="170"/>
      <c r="CL2164" s="170"/>
    </row>
    <row r="2165" spans="2:90" x14ac:dyDescent="0.4">
      <c r="B2165" s="171" t="s">
        <v>461</v>
      </c>
      <c r="E2165" s="8"/>
      <c r="H2165" s="170"/>
      <c r="I2165" s="172"/>
      <c r="J2165" s="172"/>
      <c r="K2165" s="193"/>
      <c r="L2165" s="193"/>
      <c r="M2165" s="193"/>
      <c r="N2165" s="193"/>
      <c r="O2165" s="193"/>
      <c r="P2165" s="193"/>
      <c r="R2165" s="194"/>
      <c r="S2165" s="195" t="str">
        <f t="shared" ref="S2165:AX2165" si="2637">S$16</f>
        <v>S$12</v>
      </c>
      <c r="T2165" s="195" t="str">
        <f t="shared" si="2637"/>
        <v>T$12</v>
      </c>
      <c r="U2165" s="195" t="str">
        <f t="shared" si="2637"/>
        <v>U$12</v>
      </c>
      <c r="V2165" s="195" t="str">
        <f t="shared" si="2637"/>
        <v>V$12</v>
      </c>
      <c r="W2165" s="195" t="str">
        <f t="shared" si="2637"/>
        <v>W$12</v>
      </c>
      <c r="X2165" s="195" t="str">
        <f t="shared" si="2637"/>
        <v>X$12</v>
      </c>
      <c r="Y2165" s="195" t="str">
        <f t="shared" si="2637"/>
        <v>Y$12</v>
      </c>
      <c r="Z2165" s="195" t="str">
        <f t="shared" si="2637"/>
        <v>Z$12</v>
      </c>
      <c r="AA2165" s="195" t="str">
        <f t="shared" si="2637"/>
        <v>AA$12</v>
      </c>
      <c r="AB2165" s="195" t="str">
        <f t="shared" si="2637"/>
        <v>AB$12</v>
      </c>
      <c r="AC2165" s="195" t="str">
        <f t="shared" si="2637"/>
        <v>AC$12</v>
      </c>
      <c r="AD2165" s="195" t="str">
        <f t="shared" si="2637"/>
        <v>AD$12</v>
      </c>
      <c r="AE2165" s="195" t="str">
        <f t="shared" si="2637"/>
        <v>AE$12</v>
      </c>
      <c r="AF2165" s="195" t="str">
        <f t="shared" si="2637"/>
        <v>AF$12</v>
      </c>
      <c r="AG2165" s="195" t="str">
        <f t="shared" si="2637"/>
        <v>AG$12</v>
      </c>
      <c r="AH2165" s="195" t="str">
        <f t="shared" si="2637"/>
        <v>AH$12</v>
      </c>
      <c r="AI2165" s="195" t="str">
        <f t="shared" si="2637"/>
        <v>AI$12</v>
      </c>
      <c r="AJ2165" s="195" t="str">
        <f t="shared" si="2637"/>
        <v>AJ$12</v>
      </c>
      <c r="AK2165" s="195" t="str">
        <f t="shared" si="2637"/>
        <v>AK$12</v>
      </c>
      <c r="AL2165" s="195" t="str">
        <f t="shared" si="2637"/>
        <v>AL$12</v>
      </c>
      <c r="AM2165" s="195" t="str">
        <f t="shared" si="2637"/>
        <v>AM$12</v>
      </c>
      <c r="AN2165" s="195" t="str">
        <f t="shared" si="2637"/>
        <v>AN$12</v>
      </c>
      <c r="AO2165" s="195" t="str">
        <f t="shared" si="2637"/>
        <v>AO$12</v>
      </c>
      <c r="AP2165" s="195" t="str">
        <f t="shared" si="2637"/>
        <v>AP$12</v>
      </c>
      <c r="AQ2165" s="195" t="str">
        <f t="shared" si="2637"/>
        <v>AQ$12</v>
      </c>
      <c r="AR2165" s="195" t="str">
        <f t="shared" si="2637"/>
        <v>AR$12</v>
      </c>
      <c r="AS2165" s="195" t="str">
        <f t="shared" si="2637"/>
        <v>AS$12</v>
      </c>
      <c r="AT2165" s="195" t="str">
        <f t="shared" si="2637"/>
        <v>AT$12</v>
      </c>
      <c r="AU2165" s="195" t="str">
        <f t="shared" si="2637"/>
        <v>AU$12</v>
      </c>
      <c r="AV2165" s="195" t="str">
        <f t="shared" si="2637"/>
        <v>AV$12</v>
      </c>
      <c r="AW2165" s="195" t="str">
        <f t="shared" si="2637"/>
        <v>AW$12</v>
      </c>
      <c r="AX2165" s="195" t="str">
        <f t="shared" si="2637"/>
        <v>AX$12</v>
      </c>
      <c r="AY2165" s="195" t="str">
        <f t="shared" ref="AY2165:CD2165" si="2638">AY$16</f>
        <v>AY$12</v>
      </c>
      <c r="AZ2165" s="195" t="str">
        <f t="shared" si="2638"/>
        <v>AZ$12</v>
      </c>
      <c r="BA2165" s="195" t="str">
        <f t="shared" si="2638"/>
        <v>BA$12</v>
      </c>
      <c r="BB2165" s="195" t="str">
        <f t="shared" si="2638"/>
        <v>BB$12</v>
      </c>
      <c r="BC2165" s="195" t="str">
        <f t="shared" si="2638"/>
        <v>BC$12</v>
      </c>
      <c r="BD2165" s="195" t="str">
        <f t="shared" si="2638"/>
        <v>BD$12</v>
      </c>
      <c r="BE2165" s="195" t="str">
        <f t="shared" si="2638"/>
        <v>BE$12</v>
      </c>
      <c r="BF2165" s="195" t="str">
        <f t="shared" si="2638"/>
        <v>BF$12</v>
      </c>
      <c r="BG2165" s="195" t="str">
        <f t="shared" si="2638"/>
        <v>BG$12</v>
      </c>
      <c r="BH2165" s="195" t="str">
        <f t="shared" si="2638"/>
        <v>BH$12</v>
      </c>
      <c r="BI2165" s="195" t="str">
        <f t="shared" si="2638"/>
        <v>BI$12</v>
      </c>
      <c r="BJ2165" s="195" t="str">
        <f t="shared" si="2638"/>
        <v>BJ$12</v>
      </c>
      <c r="BK2165" s="195" t="str">
        <f t="shared" si="2638"/>
        <v>BK$12</v>
      </c>
      <c r="BL2165" s="195" t="str">
        <f t="shared" si="2638"/>
        <v>BL$12</v>
      </c>
      <c r="BM2165" s="195" t="str">
        <f t="shared" si="2638"/>
        <v>BM$12</v>
      </c>
      <c r="BN2165" s="195" t="str">
        <f t="shared" si="2638"/>
        <v>BN$12</v>
      </c>
      <c r="BO2165" s="195" t="str">
        <f t="shared" si="2638"/>
        <v>BO$12</v>
      </c>
      <c r="BP2165" s="195" t="str">
        <f t="shared" si="2638"/>
        <v>BP$12</v>
      </c>
      <c r="BQ2165" s="195" t="str">
        <f t="shared" si="2638"/>
        <v>BQ$12</v>
      </c>
      <c r="BR2165" s="195" t="str">
        <f t="shared" si="2638"/>
        <v>BR$12</v>
      </c>
      <c r="BS2165" s="195" t="str">
        <f t="shared" si="2638"/>
        <v>BS$12</v>
      </c>
      <c r="BT2165" s="195" t="str">
        <f t="shared" si="2638"/>
        <v>BT$12</v>
      </c>
      <c r="BU2165" s="195" t="str">
        <f t="shared" si="2638"/>
        <v>BU$12</v>
      </c>
      <c r="BV2165" s="195" t="str">
        <f t="shared" si="2638"/>
        <v>BV$12</v>
      </c>
      <c r="BW2165" s="195" t="str">
        <f t="shared" si="2638"/>
        <v>BW$12</v>
      </c>
      <c r="BX2165" s="195" t="str">
        <f t="shared" si="2638"/>
        <v>BX$12</v>
      </c>
      <c r="BY2165" s="195" t="str">
        <f t="shared" si="2638"/>
        <v>BY$12</v>
      </c>
      <c r="BZ2165" s="195" t="str">
        <f t="shared" si="2638"/>
        <v>BZ$12</v>
      </c>
      <c r="CA2165" s="195" t="str">
        <f t="shared" si="2638"/>
        <v>CA$12</v>
      </c>
      <c r="CB2165" s="195" t="str">
        <f t="shared" si="2638"/>
        <v>CB$12</v>
      </c>
      <c r="CC2165" s="195" t="str">
        <f t="shared" si="2638"/>
        <v>CC$12</v>
      </c>
      <c r="CD2165" s="195" t="str">
        <f t="shared" si="2638"/>
        <v>CD$12</v>
      </c>
      <c r="CE2165" s="195" t="str">
        <f t="shared" ref="CE2165:CL2165" si="2639">CE$16</f>
        <v>CE$12</v>
      </c>
      <c r="CF2165" s="195" t="str">
        <f t="shared" si="2639"/>
        <v>CF$12</v>
      </c>
      <c r="CG2165" s="195" t="str">
        <f t="shared" si="2639"/>
        <v>CG$12</v>
      </c>
      <c r="CH2165" s="195" t="str">
        <f t="shared" si="2639"/>
        <v>CH$12</v>
      </c>
      <c r="CI2165" s="195" t="str">
        <f t="shared" si="2639"/>
        <v>CI$12</v>
      </c>
      <c r="CJ2165" s="195" t="str">
        <f t="shared" si="2639"/>
        <v>CJ$12</v>
      </c>
      <c r="CK2165" s="195" t="str">
        <f t="shared" si="2639"/>
        <v>CK$12</v>
      </c>
      <c r="CL2165" s="195" t="str">
        <f t="shared" si="2639"/>
        <v>CL$12</v>
      </c>
    </row>
    <row r="2166" spans="2:90" x14ac:dyDescent="0.4">
      <c r="B2166" s="171" t="s">
        <v>462</v>
      </c>
      <c r="E2166" s="8"/>
      <c r="H2166" s="196"/>
      <c r="I2166" s="197"/>
      <c r="J2166" s="197"/>
      <c r="K2166" s="198"/>
      <c r="L2166" s="198"/>
      <c r="M2166" s="198"/>
      <c r="N2166" s="198"/>
      <c r="O2166" s="198"/>
      <c r="P2166" s="198"/>
      <c r="R2166" s="198"/>
      <c r="S2166" s="195" t="str">
        <f t="shared" ref="S2166:AX2166" si="2640">S$17</f>
        <v>S$13</v>
      </c>
      <c r="T2166" s="195" t="str">
        <f t="shared" si="2640"/>
        <v>T$13</v>
      </c>
      <c r="U2166" s="195" t="str">
        <f t="shared" si="2640"/>
        <v>U$13</v>
      </c>
      <c r="V2166" s="195" t="str">
        <f t="shared" si="2640"/>
        <v>V$13</v>
      </c>
      <c r="W2166" s="195" t="str">
        <f t="shared" si="2640"/>
        <v>W$13</v>
      </c>
      <c r="X2166" s="195" t="str">
        <f t="shared" si="2640"/>
        <v>X$13</v>
      </c>
      <c r="Y2166" s="195" t="str">
        <f t="shared" si="2640"/>
        <v>Y$13</v>
      </c>
      <c r="Z2166" s="195" t="str">
        <f t="shared" si="2640"/>
        <v>Z$13</v>
      </c>
      <c r="AA2166" s="195" t="str">
        <f t="shared" si="2640"/>
        <v>AA$13</v>
      </c>
      <c r="AB2166" s="195" t="str">
        <f t="shared" si="2640"/>
        <v>AB$13</v>
      </c>
      <c r="AC2166" s="195" t="str">
        <f t="shared" si="2640"/>
        <v>AC$13</v>
      </c>
      <c r="AD2166" s="195" t="str">
        <f t="shared" si="2640"/>
        <v>AD$13</v>
      </c>
      <c r="AE2166" s="195" t="str">
        <f t="shared" si="2640"/>
        <v>AE$13</v>
      </c>
      <c r="AF2166" s="195" t="str">
        <f t="shared" si="2640"/>
        <v>AF$13</v>
      </c>
      <c r="AG2166" s="195" t="str">
        <f t="shared" si="2640"/>
        <v>AG$13</v>
      </c>
      <c r="AH2166" s="195" t="str">
        <f t="shared" si="2640"/>
        <v>AH$13</v>
      </c>
      <c r="AI2166" s="195" t="str">
        <f t="shared" si="2640"/>
        <v>AI$13</v>
      </c>
      <c r="AJ2166" s="195" t="str">
        <f t="shared" si="2640"/>
        <v>AJ$13</v>
      </c>
      <c r="AK2166" s="195" t="str">
        <f t="shared" si="2640"/>
        <v>AK$13</v>
      </c>
      <c r="AL2166" s="195" t="str">
        <f t="shared" si="2640"/>
        <v>AL$13</v>
      </c>
      <c r="AM2166" s="195" t="str">
        <f t="shared" si="2640"/>
        <v>AM$13</v>
      </c>
      <c r="AN2166" s="195" t="str">
        <f t="shared" si="2640"/>
        <v>AN$13</v>
      </c>
      <c r="AO2166" s="195" t="str">
        <f t="shared" si="2640"/>
        <v>AO$13</v>
      </c>
      <c r="AP2166" s="195" t="str">
        <f t="shared" si="2640"/>
        <v>AP$13</v>
      </c>
      <c r="AQ2166" s="195" t="str">
        <f t="shared" si="2640"/>
        <v>AQ$13</v>
      </c>
      <c r="AR2166" s="195" t="str">
        <f t="shared" si="2640"/>
        <v>AR$13</v>
      </c>
      <c r="AS2166" s="195" t="str">
        <f t="shared" si="2640"/>
        <v>AS$13</v>
      </c>
      <c r="AT2166" s="195" t="str">
        <f t="shared" si="2640"/>
        <v>AT$13</v>
      </c>
      <c r="AU2166" s="195" t="str">
        <f t="shared" si="2640"/>
        <v>AU$13</v>
      </c>
      <c r="AV2166" s="195" t="str">
        <f t="shared" si="2640"/>
        <v>AV$13</v>
      </c>
      <c r="AW2166" s="195" t="str">
        <f t="shared" si="2640"/>
        <v>AW$13</v>
      </c>
      <c r="AX2166" s="195" t="str">
        <f t="shared" si="2640"/>
        <v>AX$13</v>
      </c>
      <c r="AY2166" s="195" t="str">
        <f t="shared" ref="AY2166:CD2166" si="2641">AY$17</f>
        <v>AY$13</v>
      </c>
      <c r="AZ2166" s="195" t="str">
        <f t="shared" si="2641"/>
        <v>AZ$13</v>
      </c>
      <c r="BA2166" s="195" t="str">
        <f t="shared" si="2641"/>
        <v>BA$13</v>
      </c>
      <c r="BB2166" s="195" t="str">
        <f t="shared" si="2641"/>
        <v>BB$13</v>
      </c>
      <c r="BC2166" s="195" t="str">
        <f t="shared" si="2641"/>
        <v>BC$13</v>
      </c>
      <c r="BD2166" s="195" t="str">
        <f t="shared" si="2641"/>
        <v>BD$13</v>
      </c>
      <c r="BE2166" s="195" t="str">
        <f t="shared" si="2641"/>
        <v>BE$13</v>
      </c>
      <c r="BF2166" s="195" t="str">
        <f t="shared" si="2641"/>
        <v>BF$13</v>
      </c>
      <c r="BG2166" s="195" t="str">
        <f t="shared" si="2641"/>
        <v>BG$13</v>
      </c>
      <c r="BH2166" s="195" t="str">
        <f t="shared" si="2641"/>
        <v>BH$13</v>
      </c>
      <c r="BI2166" s="195" t="str">
        <f t="shared" si="2641"/>
        <v>BI$13</v>
      </c>
      <c r="BJ2166" s="195" t="str">
        <f t="shared" si="2641"/>
        <v>BJ$13</v>
      </c>
      <c r="BK2166" s="195" t="str">
        <f t="shared" si="2641"/>
        <v>BK$13</v>
      </c>
      <c r="BL2166" s="195" t="str">
        <f t="shared" si="2641"/>
        <v>BL$13</v>
      </c>
      <c r="BM2166" s="195" t="str">
        <f t="shared" si="2641"/>
        <v>BM$13</v>
      </c>
      <c r="BN2166" s="195" t="str">
        <f t="shared" si="2641"/>
        <v>BN$13</v>
      </c>
      <c r="BO2166" s="195" t="str">
        <f t="shared" si="2641"/>
        <v>BO$13</v>
      </c>
      <c r="BP2166" s="195" t="str">
        <f t="shared" si="2641"/>
        <v>BP$13</v>
      </c>
      <c r="BQ2166" s="195" t="str">
        <f t="shared" si="2641"/>
        <v>BQ$13</v>
      </c>
      <c r="BR2166" s="195" t="str">
        <f t="shared" si="2641"/>
        <v>BR$13</v>
      </c>
      <c r="BS2166" s="195" t="str">
        <f t="shared" si="2641"/>
        <v>BS$13</v>
      </c>
      <c r="BT2166" s="195" t="str">
        <f t="shared" si="2641"/>
        <v>BT$13</v>
      </c>
      <c r="BU2166" s="195" t="str">
        <f t="shared" si="2641"/>
        <v>BU$13</v>
      </c>
      <c r="BV2166" s="195" t="str">
        <f t="shared" si="2641"/>
        <v>BV$13</v>
      </c>
      <c r="BW2166" s="195" t="str">
        <f t="shared" si="2641"/>
        <v>BW$13</v>
      </c>
      <c r="BX2166" s="195" t="str">
        <f t="shared" si="2641"/>
        <v>BX$13</v>
      </c>
      <c r="BY2166" s="195" t="str">
        <f t="shared" si="2641"/>
        <v>BY$13</v>
      </c>
      <c r="BZ2166" s="195" t="str">
        <f t="shared" si="2641"/>
        <v>BZ$13</v>
      </c>
      <c r="CA2166" s="195" t="str">
        <f t="shared" si="2641"/>
        <v>CA$13</v>
      </c>
      <c r="CB2166" s="195" t="str">
        <f t="shared" si="2641"/>
        <v>CB$13</v>
      </c>
      <c r="CC2166" s="195" t="str">
        <f t="shared" si="2641"/>
        <v>CC$13</v>
      </c>
      <c r="CD2166" s="195" t="str">
        <f t="shared" si="2641"/>
        <v>CD$13</v>
      </c>
      <c r="CE2166" s="195" t="str">
        <f t="shared" ref="CE2166:CL2166" si="2642">CE$17</f>
        <v>CE$13</v>
      </c>
      <c r="CF2166" s="195" t="str">
        <f t="shared" si="2642"/>
        <v>CF$13</v>
      </c>
      <c r="CG2166" s="195" t="str">
        <f t="shared" si="2642"/>
        <v>CG$13</v>
      </c>
      <c r="CH2166" s="195" t="str">
        <f t="shared" si="2642"/>
        <v>CH$13</v>
      </c>
      <c r="CI2166" s="195" t="str">
        <f t="shared" si="2642"/>
        <v>CI$13</v>
      </c>
      <c r="CJ2166" s="195" t="str">
        <f t="shared" si="2642"/>
        <v>CJ$13</v>
      </c>
      <c r="CK2166" s="195" t="str">
        <f t="shared" si="2642"/>
        <v>CK$13</v>
      </c>
      <c r="CL2166" s="195" t="str">
        <f t="shared" si="2642"/>
        <v>CL$13</v>
      </c>
    </row>
    <row r="2167" spans="2:90" x14ac:dyDescent="0.4">
      <c r="B2167" s="171" t="s">
        <v>491</v>
      </c>
      <c r="E2167" s="8"/>
      <c r="H2167" s="196"/>
      <c r="I2167" s="197"/>
      <c r="J2167" s="197"/>
      <c r="K2167" s="198"/>
      <c r="L2167" s="198"/>
      <c r="M2167" s="198"/>
      <c r="N2167" s="198"/>
      <c r="O2167" s="198"/>
      <c r="P2167" s="198"/>
      <c r="R2167" s="198"/>
      <c r="S2167" s="186"/>
      <c r="T2167" s="186"/>
      <c r="U2167" s="186"/>
      <c r="V2167" s="186"/>
      <c r="W2167" s="186"/>
      <c r="X2167" s="186"/>
      <c r="Y2167" s="186"/>
      <c r="Z2167" s="186"/>
      <c r="AA2167" s="186"/>
      <c r="AB2167" s="186"/>
      <c r="AC2167" s="186"/>
      <c r="AD2167" s="186"/>
      <c r="AE2167" s="186"/>
      <c r="AF2167" s="186"/>
      <c r="AG2167" s="186"/>
      <c r="AH2167" s="186"/>
      <c r="AI2167" s="186"/>
      <c r="AJ2167" s="186"/>
      <c r="AK2167" s="186"/>
      <c r="AL2167" s="186"/>
      <c r="AM2167" s="186"/>
      <c r="AN2167" s="186"/>
      <c r="AO2167" s="186"/>
      <c r="AP2167" s="186"/>
      <c r="AQ2167" s="186"/>
      <c r="AR2167" s="186"/>
      <c r="AS2167" s="186"/>
      <c r="AT2167" s="186"/>
      <c r="AU2167" s="186"/>
      <c r="AV2167" s="186"/>
      <c r="AW2167" s="186"/>
      <c r="AX2167" s="186"/>
      <c r="AY2167" s="186"/>
      <c r="AZ2167" s="186"/>
      <c r="BA2167" s="186"/>
      <c r="BB2167" s="186"/>
      <c r="BC2167" s="186"/>
      <c r="BD2167" s="186"/>
      <c r="BE2167" s="186"/>
      <c r="BF2167" s="186"/>
      <c r="BG2167" s="186"/>
      <c r="BH2167" s="186"/>
      <c r="BI2167" s="186"/>
      <c r="BJ2167" s="186"/>
      <c r="BK2167" s="186"/>
      <c r="BL2167" s="186"/>
      <c r="BM2167" s="186"/>
      <c r="BN2167" s="186"/>
      <c r="BO2167" s="186"/>
      <c r="BP2167" s="186"/>
      <c r="BQ2167" s="186"/>
      <c r="BR2167" s="186"/>
      <c r="BS2167" s="186"/>
      <c r="BT2167" s="186"/>
      <c r="BU2167" s="186"/>
      <c r="BV2167" s="186"/>
      <c r="BW2167" s="186"/>
      <c r="BX2167" s="186"/>
      <c r="BY2167" s="186"/>
      <c r="BZ2167" s="186"/>
      <c r="CA2167" s="186"/>
      <c r="CB2167" s="186"/>
      <c r="CC2167" s="186"/>
      <c r="CD2167" s="186"/>
      <c r="CE2167" s="186"/>
      <c r="CF2167" s="186"/>
      <c r="CG2167" s="186"/>
      <c r="CH2167" s="186"/>
      <c r="CI2167" s="186"/>
      <c r="CJ2167" s="186"/>
      <c r="CK2167" s="186"/>
      <c r="CL2167" s="186"/>
    </row>
    <row r="2168" spans="2:90" x14ac:dyDescent="0.4">
      <c r="B2168" s="171" t="s">
        <v>505</v>
      </c>
      <c r="E2168" s="8"/>
      <c r="H2168" s="196"/>
      <c r="I2168" s="197"/>
      <c r="J2168" s="197"/>
      <c r="K2168" s="198"/>
      <c r="L2168" s="198"/>
      <c r="M2168" s="198"/>
      <c r="N2168" s="198"/>
      <c r="O2168" s="198"/>
      <c r="P2168" s="198"/>
      <c r="R2168" s="198"/>
      <c r="S2168" s="186"/>
      <c r="T2168" s="186"/>
      <c r="U2168" s="186"/>
      <c r="V2168" s="186"/>
      <c r="W2168" s="186"/>
      <c r="X2168" s="186"/>
      <c r="Y2168" s="186"/>
      <c r="Z2168" s="186"/>
      <c r="AA2168" s="186"/>
      <c r="AB2168" s="186"/>
      <c r="AC2168" s="186"/>
      <c r="AD2168" s="186"/>
      <c r="AE2168" s="186"/>
      <c r="AF2168" s="186"/>
      <c r="AG2168" s="186"/>
      <c r="AH2168" s="186"/>
      <c r="AI2168" s="186"/>
      <c r="AJ2168" s="186"/>
      <c r="AK2168" s="186"/>
      <c r="AL2168" s="186"/>
      <c r="AM2168" s="186"/>
      <c r="AN2168" s="186"/>
      <c r="AO2168" s="186"/>
      <c r="AP2168" s="186"/>
      <c r="AQ2168" s="186"/>
      <c r="AR2168" s="186"/>
      <c r="AS2168" s="186"/>
      <c r="AT2168" s="186"/>
      <c r="AU2168" s="186"/>
      <c r="AV2168" s="186"/>
      <c r="AW2168" s="186"/>
      <c r="AX2168" s="186"/>
      <c r="AY2168" s="186"/>
      <c r="AZ2168" s="186"/>
      <c r="BA2168" s="186"/>
      <c r="BB2168" s="186"/>
      <c r="BC2168" s="186"/>
      <c r="BD2168" s="186"/>
      <c r="BE2168" s="186"/>
      <c r="BF2168" s="186"/>
      <c r="BG2168" s="186"/>
      <c r="BH2168" s="186"/>
      <c r="BI2168" s="186"/>
      <c r="BJ2168" s="186"/>
      <c r="BK2168" s="186"/>
      <c r="BL2168" s="186"/>
      <c r="BM2168" s="186"/>
      <c r="BN2168" s="186"/>
      <c r="BO2168" s="186"/>
      <c r="BP2168" s="186"/>
      <c r="BQ2168" s="186"/>
      <c r="BR2168" s="186"/>
      <c r="BS2168" s="186"/>
      <c r="BT2168" s="186"/>
      <c r="BU2168" s="186"/>
      <c r="BV2168" s="186"/>
      <c r="BW2168" s="186"/>
      <c r="BX2168" s="186"/>
      <c r="BY2168" s="186"/>
      <c r="BZ2168" s="186"/>
      <c r="CA2168" s="186"/>
      <c r="CB2168" s="186"/>
      <c r="CC2168" s="186"/>
      <c r="CD2168" s="186"/>
      <c r="CE2168" s="186"/>
      <c r="CF2168" s="186"/>
      <c r="CG2168" s="186"/>
      <c r="CH2168" s="186"/>
      <c r="CI2168" s="186"/>
      <c r="CJ2168" s="186"/>
      <c r="CK2168" s="186"/>
      <c r="CL2168" s="186"/>
    </row>
    <row r="2169" spans="2:90" x14ac:dyDescent="0.4">
      <c r="B2169" s="171" t="s">
        <v>463</v>
      </c>
      <c r="E2169" s="8"/>
      <c r="H2169" s="196"/>
      <c r="I2169" s="197"/>
      <c r="J2169" s="197"/>
      <c r="K2169" s="198"/>
      <c r="L2169" s="198"/>
      <c r="M2169" s="198"/>
      <c r="N2169" s="198"/>
      <c r="O2169" s="198"/>
      <c r="P2169" s="198"/>
      <c r="R2169" s="198"/>
      <c r="S2169" s="186" t="str">
        <f t="shared" ref="S2169:AX2169" si="2643">S$18</f>
        <v>S$14</v>
      </c>
      <c r="T2169" s="186" t="str">
        <f t="shared" si="2643"/>
        <v>T$14</v>
      </c>
      <c r="U2169" s="186" t="str">
        <f t="shared" si="2643"/>
        <v>U$14</v>
      </c>
      <c r="V2169" s="186" t="str">
        <f t="shared" si="2643"/>
        <v>V$14</v>
      </c>
      <c r="W2169" s="186" t="str">
        <f t="shared" si="2643"/>
        <v>W$14</v>
      </c>
      <c r="X2169" s="186" t="str">
        <f t="shared" si="2643"/>
        <v>X$14</v>
      </c>
      <c r="Y2169" s="186" t="str">
        <f t="shared" si="2643"/>
        <v>Y$14</v>
      </c>
      <c r="Z2169" s="186" t="str">
        <f t="shared" si="2643"/>
        <v>Z$14</v>
      </c>
      <c r="AA2169" s="186" t="str">
        <f t="shared" si="2643"/>
        <v>AA$14</v>
      </c>
      <c r="AB2169" s="186" t="str">
        <f t="shared" si="2643"/>
        <v>AB$14</v>
      </c>
      <c r="AC2169" s="186" t="str">
        <f t="shared" si="2643"/>
        <v>AC$14</v>
      </c>
      <c r="AD2169" s="186" t="str">
        <f t="shared" si="2643"/>
        <v>AD$14</v>
      </c>
      <c r="AE2169" s="186" t="str">
        <f t="shared" si="2643"/>
        <v>AE$14</v>
      </c>
      <c r="AF2169" s="186" t="str">
        <f t="shared" si="2643"/>
        <v>AF$14</v>
      </c>
      <c r="AG2169" s="186" t="str">
        <f t="shared" si="2643"/>
        <v>AG$14</v>
      </c>
      <c r="AH2169" s="186" t="str">
        <f t="shared" si="2643"/>
        <v>AH$14</v>
      </c>
      <c r="AI2169" s="186" t="str">
        <f t="shared" si="2643"/>
        <v>AI$14</v>
      </c>
      <c r="AJ2169" s="186" t="str">
        <f t="shared" si="2643"/>
        <v>AJ$14</v>
      </c>
      <c r="AK2169" s="186" t="str">
        <f t="shared" si="2643"/>
        <v>AK$14</v>
      </c>
      <c r="AL2169" s="186" t="str">
        <f t="shared" si="2643"/>
        <v>AL$14</v>
      </c>
      <c r="AM2169" s="186" t="str">
        <f t="shared" si="2643"/>
        <v>AM$14</v>
      </c>
      <c r="AN2169" s="186" t="str">
        <f t="shared" si="2643"/>
        <v>AN$14</v>
      </c>
      <c r="AO2169" s="186" t="str">
        <f t="shared" si="2643"/>
        <v>AO$14</v>
      </c>
      <c r="AP2169" s="186" t="str">
        <f t="shared" si="2643"/>
        <v>AP$14</v>
      </c>
      <c r="AQ2169" s="186" t="str">
        <f t="shared" si="2643"/>
        <v>AQ$14</v>
      </c>
      <c r="AR2169" s="186" t="str">
        <f t="shared" si="2643"/>
        <v>AR$14</v>
      </c>
      <c r="AS2169" s="186" t="str">
        <f t="shared" si="2643"/>
        <v>AS$14</v>
      </c>
      <c r="AT2169" s="186" t="str">
        <f t="shared" si="2643"/>
        <v>AT$14</v>
      </c>
      <c r="AU2169" s="186" t="str">
        <f t="shared" si="2643"/>
        <v>AU$14</v>
      </c>
      <c r="AV2169" s="186" t="str">
        <f t="shared" si="2643"/>
        <v>AV$14</v>
      </c>
      <c r="AW2169" s="186" t="str">
        <f t="shared" si="2643"/>
        <v>AW$14</v>
      </c>
      <c r="AX2169" s="186" t="str">
        <f t="shared" si="2643"/>
        <v>AX$14</v>
      </c>
      <c r="AY2169" s="186" t="str">
        <f t="shared" ref="AY2169:CD2169" si="2644">AY$18</f>
        <v>AY$14</v>
      </c>
      <c r="AZ2169" s="186" t="str">
        <f t="shared" si="2644"/>
        <v>AZ$14</v>
      </c>
      <c r="BA2169" s="186" t="str">
        <f t="shared" si="2644"/>
        <v>BA$14</v>
      </c>
      <c r="BB2169" s="186" t="str">
        <f t="shared" si="2644"/>
        <v>BB$14</v>
      </c>
      <c r="BC2169" s="186" t="str">
        <f t="shared" si="2644"/>
        <v>BC$14</v>
      </c>
      <c r="BD2169" s="186" t="str">
        <f t="shared" si="2644"/>
        <v>BD$14</v>
      </c>
      <c r="BE2169" s="186" t="str">
        <f t="shared" si="2644"/>
        <v>BE$14</v>
      </c>
      <c r="BF2169" s="186" t="str">
        <f t="shared" si="2644"/>
        <v>BF$14</v>
      </c>
      <c r="BG2169" s="186" t="str">
        <f t="shared" si="2644"/>
        <v>BG$14</v>
      </c>
      <c r="BH2169" s="186" t="str">
        <f t="shared" si="2644"/>
        <v>BH$14</v>
      </c>
      <c r="BI2169" s="186" t="str">
        <f t="shared" si="2644"/>
        <v>BI$14</v>
      </c>
      <c r="BJ2169" s="186" t="str">
        <f t="shared" si="2644"/>
        <v>BJ$14</v>
      </c>
      <c r="BK2169" s="186" t="str">
        <f t="shared" si="2644"/>
        <v>BK$14</v>
      </c>
      <c r="BL2169" s="186" t="str">
        <f t="shared" si="2644"/>
        <v>BL$14</v>
      </c>
      <c r="BM2169" s="186" t="str">
        <f t="shared" si="2644"/>
        <v>BM$14</v>
      </c>
      <c r="BN2169" s="186" t="str">
        <f t="shared" si="2644"/>
        <v>BN$14</v>
      </c>
      <c r="BO2169" s="186" t="str">
        <f t="shared" si="2644"/>
        <v>BO$14</v>
      </c>
      <c r="BP2169" s="186" t="str">
        <f t="shared" si="2644"/>
        <v>BP$14</v>
      </c>
      <c r="BQ2169" s="186" t="str">
        <f t="shared" si="2644"/>
        <v>BQ$14</v>
      </c>
      <c r="BR2169" s="186" t="str">
        <f t="shared" si="2644"/>
        <v>BR$14</v>
      </c>
      <c r="BS2169" s="186" t="str">
        <f t="shared" si="2644"/>
        <v>BS$14</v>
      </c>
      <c r="BT2169" s="186" t="str">
        <f t="shared" si="2644"/>
        <v>BT$14</v>
      </c>
      <c r="BU2169" s="186" t="str">
        <f t="shared" si="2644"/>
        <v>BU$14</v>
      </c>
      <c r="BV2169" s="186" t="str">
        <f t="shared" si="2644"/>
        <v>BV$14</v>
      </c>
      <c r="BW2169" s="186" t="str">
        <f t="shared" si="2644"/>
        <v>BW$14</v>
      </c>
      <c r="BX2169" s="186" t="str">
        <f t="shared" si="2644"/>
        <v>BX$14</v>
      </c>
      <c r="BY2169" s="186" t="str">
        <f t="shared" si="2644"/>
        <v>BY$14</v>
      </c>
      <c r="BZ2169" s="186" t="str">
        <f t="shared" si="2644"/>
        <v>BZ$14</v>
      </c>
      <c r="CA2169" s="186" t="str">
        <f t="shared" si="2644"/>
        <v>CA$14</v>
      </c>
      <c r="CB2169" s="186" t="str">
        <f t="shared" si="2644"/>
        <v>CB$14</v>
      </c>
      <c r="CC2169" s="186" t="str">
        <f t="shared" si="2644"/>
        <v>CC$14</v>
      </c>
      <c r="CD2169" s="186" t="str">
        <f t="shared" si="2644"/>
        <v>CD$14</v>
      </c>
      <c r="CE2169" s="186" t="str">
        <f t="shared" ref="CE2169:CL2169" si="2645">CE$18</f>
        <v>CE$14</v>
      </c>
      <c r="CF2169" s="186" t="str">
        <f t="shared" si="2645"/>
        <v>CF$14</v>
      </c>
      <c r="CG2169" s="186" t="str">
        <f t="shared" si="2645"/>
        <v>CG$14</v>
      </c>
      <c r="CH2169" s="186" t="str">
        <f t="shared" si="2645"/>
        <v>CH$14</v>
      </c>
      <c r="CI2169" s="186" t="str">
        <f t="shared" si="2645"/>
        <v>CI$14</v>
      </c>
      <c r="CJ2169" s="186" t="str">
        <f t="shared" si="2645"/>
        <v>CJ$14</v>
      </c>
      <c r="CK2169" s="186" t="str">
        <f t="shared" si="2645"/>
        <v>CK$14</v>
      </c>
      <c r="CL2169" s="186" t="str">
        <f t="shared" si="2645"/>
        <v>CL$14</v>
      </c>
    </row>
    <row r="2170" spans="2:90" x14ac:dyDescent="0.4">
      <c r="B2170" s="171" t="s">
        <v>464</v>
      </c>
      <c r="E2170" s="8"/>
      <c r="H2170" s="196"/>
      <c r="I2170" s="197"/>
      <c r="J2170" s="197"/>
      <c r="K2170" s="198"/>
      <c r="L2170" s="198"/>
      <c r="M2170" s="198"/>
      <c r="N2170" s="198"/>
      <c r="O2170" s="198"/>
      <c r="P2170" s="198"/>
      <c r="R2170" s="198"/>
      <c r="S2170" s="186" t="str">
        <f t="shared" ref="S2170:AX2170" si="2646">S$19</f>
        <v>S$15</v>
      </c>
      <c r="T2170" s="186" t="str">
        <f t="shared" si="2646"/>
        <v>T$15</v>
      </c>
      <c r="U2170" s="186" t="str">
        <f t="shared" si="2646"/>
        <v>U$15</v>
      </c>
      <c r="V2170" s="186" t="str">
        <f t="shared" si="2646"/>
        <v>V$15</v>
      </c>
      <c r="W2170" s="186" t="str">
        <f t="shared" si="2646"/>
        <v>W$15</v>
      </c>
      <c r="X2170" s="186" t="str">
        <f t="shared" si="2646"/>
        <v>X$15</v>
      </c>
      <c r="Y2170" s="186" t="str">
        <f t="shared" si="2646"/>
        <v>Y$15</v>
      </c>
      <c r="Z2170" s="186" t="str">
        <f t="shared" si="2646"/>
        <v>Z$15</v>
      </c>
      <c r="AA2170" s="186" t="str">
        <f t="shared" si="2646"/>
        <v>AA$15</v>
      </c>
      <c r="AB2170" s="186" t="str">
        <f t="shared" si="2646"/>
        <v>AB$15</v>
      </c>
      <c r="AC2170" s="186" t="str">
        <f t="shared" si="2646"/>
        <v>AC$15</v>
      </c>
      <c r="AD2170" s="186" t="str">
        <f t="shared" si="2646"/>
        <v>AD$15</v>
      </c>
      <c r="AE2170" s="186" t="str">
        <f t="shared" si="2646"/>
        <v>AE$15</v>
      </c>
      <c r="AF2170" s="186" t="str">
        <f t="shared" si="2646"/>
        <v>AF$15</v>
      </c>
      <c r="AG2170" s="186" t="str">
        <f t="shared" si="2646"/>
        <v>AG$15</v>
      </c>
      <c r="AH2170" s="186" t="str">
        <f t="shared" si="2646"/>
        <v>AH$15</v>
      </c>
      <c r="AI2170" s="186" t="str">
        <f t="shared" si="2646"/>
        <v>AI$15</v>
      </c>
      <c r="AJ2170" s="186" t="str">
        <f t="shared" si="2646"/>
        <v>AJ$15</v>
      </c>
      <c r="AK2170" s="186" t="str">
        <f t="shared" si="2646"/>
        <v>AK$15</v>
      </c>
      <c r="AL2170" s="186" t="str">
        <f t="shared" si="2646"/>
        <v>AL$15</v>
      </c>
      <c r="AM2170" s="186" t="str">
        <f t="shared" si="2646"/>
        <v>AM$15</v>
      </c>
      <c r="AN2170" s="186" t="str">
        <f t="shared" si="2646"/>
        <v>AN$15</v>
      </c>
      <c r="AO2170" s="186" t="str">
        <f t="shared" si="2646"/>
        <v>AO$15</v>
      </c>
      <c r="AP2170" s="186" t="str">
        <f t="shared" si="2646"/>
        <v>AP$15</v>
      </c>
      <c r="AQ2170" s="186" t="str">
        <f t="shared" si="2646"/>
        <v>AQ$15</v>
      </c>
      <c r="AR2170" s="186" t="str">
        <f t="shared" si="2646"/>
        <v>AR$15</v>
      </c>
      <c r="AS2170" s="186" t="str">
        <f t="shared" si="2646"/>
        <v>AS$15</v>
      </c>
      <c r="AT2170" s="186" t="str">
        <f t="shared" si="2646"/>
        <v>AT$15</v>
      </c>
      <c r="AU2170" s="186" t="str">
        <f t="shared" si="2646"/>
        <v>AU$15</v>
      </c>
      <c r="AV2170" s="186" t="str">
        <f t="shared" si="2646"/>
        <v>AV$15</v>
      </c>
      <c r="AW2170" s="186" t="str">
        <f t="shared" si="2646"/>
        <v>AW$15</v>
      </c>
      <c r="AX2170" s="186" t="str">
        <f t="shared" si="2646"/>
        <v>AX$15</v>
      </c>
      <c r="AY2170" s="186" t="str">
        <f t="shared" ref="AY2170:CD2170" si="2647">AY$19</f>
        <v>AY$15</v>
      </c>
      <c r="AZ2170" s="186" t="str">
        <f t="shared" si="2647"/>
        <v>AZ$15</v>
      </c>
      <c r="BA2170" s="186" t="str">
        <f t="shared" si="2647"/>
        <v>BA$15</v>
      </c>
      <c r="BB2170" s="186" t="str">
        <f t="shared" si="2647"/>
        <v>BB$15</v>
      </c>
      <c r="BC2170" s="186" t="str">
        <f t="shared" si="2647"/>
        <v>BC$15</v>
      </c>
      <c r="BD2170" s="186" t="str">
        <f t="shared" si="2647"/>
        <v>BD$15</v>
      </c>
      <c r="BE2170" s="186" t="str">
        <f t="shared" si="2647"/>
        <v>BE$15</v>
      </c>
      <c r="BF2170" s="186" t="str">
        <f t="shared" si="2647"/>
        <v>BF$15</v>
      </c>
      <c r="BG2170" s="186" t="str">
        <f t="shared" si="2647"/>
        <v>BG$15</v>
      </c>
      <c r="BH2170" s="186" t="str">
        <f t="shared" si="2647"/>
        <v>BH$15</v>
      </c>
      <c r="BI2170" s="186" t="str">
        <f t="shared" si="2647"/>
        <v>BI$15</v>
      </c>
      <c r="BJ2170" s="186" t="str">
        <f t="shared" si="2647"/>
        <v>BJ$15</v>
      </c>
      <c r="BK2170" s="186" t="str">
        <f t="shared" si="2647"/>
        <v>BK$15</v>
      </c>
      <c r="BL2170" s="186" t="str">
        <f t="shared" si="2647"/>
        <v>BL$15</v>
      </c>
      <c r="BM2170" s="186" t="str">
        <f t="shared" si="2647"/>
        <v>BM$15</v>
      </c>
      <c r="BN2170" s="186" t="str">
        <f t="shared" si="2647"/>
        <v>BN$15</v>
      </c>
      <c r="BO2170" s="186" t="str">
        <f t="shared" si="2647"/>
        <v>BO$15</v>
      </c>
      <c r="BP2170" s="186" t="str">
        <f t="shared" si="2647"/>
        <v>BP$15</v>
      </c>
      <c r="BQ2170" s="186" t="str">
        <f t="shared" si="2647"/>
        <v>BQ$15</v>
      </c>
      <c r="BR2170" s="186" t="str">
        <f t="shared" si="2647"/>
        <v>BR$15</v>
      </c>
      <c r="BS2170" s="186" t="str">
        <f t="shared" si="2647"/>
        <v>BS$15</v>
      </c>
      <c r="BT2170" s="186" t="str">
        <f t="shared" si="2647"/>
        <v>BT$15</v>
      </c>
      <c r="BU2170" s="186" t="str">
        <f t="shared" si="2647"/>
        <v>BU$15</v>
      </c>
      <c r="BV2170" s="186" t="str">
        <f t="shared" si="2647"/>
        <v>BV$15</v>
      </c>
      <c r="BW2170" s="186" t="str">
        <f t="shared" si="2647"/>
        <v>BW$15</v>
      </c>
      <c r="BX2170" s="186" t="str">
        <f t="shared" si="2647"/>
        <v>BX$15</v>
      </c>
      <c r="BY2170" s="186" t="str">
        <f t="shared" si="2647"/>
        <v>BY$15</v>
      </c>
      <c r="BZ2170" s="186" t="str">
        <f t="shared" si="2647"/>
        <v>BZ$15</v>
      </c>
      <c r="CA2170" s="186" t="str">
        <f t="shared" si="2647"/>
        <v>CA$15</v>
      </c>
      <c r="CB2170" s="186" t="str">
        <f t="shared" si="2647"/>
        <v>CB$15</v>
      </c>
      <c r="CC2170" s="186" t="str">
        <f t="shared" si="2647"/>
        <v>CC$15</v>
      </c>
      <c r="CD2170" s="186" t="str">
        <f t="shared" si="2647"/>
        <v>CD$15</v>
      </c>
      <c r="CE2170" s="186" t="str">
        <f t="shared" ref="CE2170:CL2170" si="2648">CE$19</f>
        <v>CE$15</v>
      </c>
      <c r="CF2170" s="186" t="str">
        <f t="shared" si="2648"/>
        <v>CF$15</v>
      </c>
      <c r="CG2170" s="186" t="str">
        <f t="shared" si="2648"/>
        <v>CG$15</v>
      </c>
      <c r="CH2170" s="186" t="str">
        <f t="shared" si="2648"/>
        <v>CH$15</v>
      </c>
      <c r="CI2170" s="186" t="str">
        <f t="shared" si="2648"/>
        <v>CI$15</v>
      </c>
      <c r="CJ2170" s="186" t="str">
        <f t="shared" si="2648"/>
        <v>CJ$15</v>
      </c>
      <c r="CK2170" s="186" t="str">
        <f t="shared" si="2648"/>
        <v>CK$15</v>
      </c>
      <c r="CL2170" s="186" t="str">
        <f t="shared" si="2648"/>
        <v>CL$15</v>
      </c>
    </row>
    <row r="2171" spans="2:90" x14ac:dyDescent="0.4">
      <c r="B2171" s="66" t="s">
        <v>329</v>
      </c>
      <c r="C2171" s="31"/>
      <c r="D2171" t="s">
        <v>764</v>
      </c>
      <c r="E2171" s="8" t="str">
        <f t="shared" ref="E2171:E2183" si="2649">ROW()&amp;" "&amp;D2171</f>
        <v>2171 PDC-S</v>
      </c>
      <c r="F2171" t="s">
        <v>330</v>
      </c>
      <c r="G2171" s="31" t="s">
        <v>81</v>
      </c>
      <c r="H2171" s="22"/>
      <c r="I2171" s="287"/>
      <c r="J2171" s="287"/>
      <c r="K2171" s="22"/>
      <c r="L2171" s="22"/>
      <c r="M2171" s="22"/>
      <c r="N2171" s="22"/>
      <c r="O2171" s="22"/>
      <c r="P2171" s="22"/>
      <c r="R2171" s="66"/>
      <c r="S2171" s="288"/>
      <c r="T2171" s="288"/>
      <c r="U2171" s="288"/>
      <c r="V2171" s="288"/>
      <c r="W2171" s="288"/>
      <c r="X2171" s="288"/>
      <c r="Y2171" s="288"/>
      <c r="Z2171" s="288"/>
      <c r="AA2171" s="288"/>
      <c r="AB2171" s="288"/>
      <c r="AC2171" s="288"/>
      <c r="AD2171" s="288"/>
      <c r="AE2171" s="288"/>
      <c r="AF2171" s="288"/>
      <c r="AG2171" s="288"/>
      <c r="AH2171" s="288"/>
      <c r="AI2171" s="288"/>
      <c r="AJ2171" s="288"/>
      <c r="AK2171" s="288"/>
      <c r="AL2171" s="288"/>
      <c r="AM2171" s="288"/>
      <c r="AN2171" s="288"/>
      <c r="AO2171" s="288"/>
      <c r="AP2171" s="288"/>
      <c r="AQ2171" s="288"/>
      <c r="AR2171" s="288"/>
      <c r="AS2171" s="288"/>
      <c r="AT2171" s="288"/>
      <c r="AU2171" s="288"/>
      <c r="AV2171" s="288"/>
      <c r="AW2171" s="288"/>
      <c r="AX2171" s="288"/>
      <c r="AY2171" s="288"/>
      <c r="AZ2171" s="288"/>
      <c r="BA2171" s="288"/>
      <c r="BB2171" s="288"/>
      <c r="BC2171" s="288"/>
      <c r="BD2171" s="288"/>
      <c r="BE2171" s="288"/>
      <c r="BF2171" s="288"/>
      <c r="BG2171" s="288"/>
      <c r="BH2171" s="288"/>
      <c r="BI2171" s="288"/>
      <c r="BJ2171" s="288"/>
      <c r="BK2171" s="288"/>
      <c r="BL2171" s="288"/>
      <c r="BM2171" s="288"/>
      <c r="BN2171" s="288"/>
      <c r="BO2171" s="288"/>
      <c r="BP2171" s="288"/>
      <c r="BQ2171" s="288"/>
      <c r="BR2171" s="288"/>
      <c r="BS2171" s="288"/>
      <c r="BT2171" s="288"/>
      <c r="BU2171" s="288"/>
      <c r="BV2171" s="288"/>
      <c r="BW2171" s="288"/>
      <c r="BX2171" s="288"/>
      <c r="BY2171" s="288"/>
      <c r="BZ2171" s="288"/>
      <c r="CA2171" s="288"/>
      <c r="CB2171" s="288"/>
      <c r="CC2171" s="288"/>
      <c r="CD2171" s="288"/>
      <c r="CE2171" s="288"/>
      <c r="CF2171" s="288"/>
      <c r="CG2171" s="288"/>
      <c r="CH2171" s="288"/>
      <c r="CI2171" s="288"/>
      <c r="CJ2171" s="288"/>
      <c r="CK2171" s="288"/>
      <c r="CL2171" s="288"/>
    </row>
    <row r="2172" spans="2:90" x14ac:dyDescent="0.4">
      <c r="B2172" s="95" t="str">
        <f>B2171</f>
        <v>Passthrough direct cost:</v>
      </c>
      <c r="C2172" s="31"/>
      <c r="D2172" t="s">
        <v>764</v>
      </c>
      <c r="E2172" s="8" t="str">
        <f t="shared" si="2649"/>
        <v>2172 PDC-S</v>
      </c>
      <c r="F2172" s="309"/>
      <c r="G2172" s="31"/>
      <c r="H2172" s="31"/>
      <c r="I2172" s="73"/>
      <c r="J2172" s="73"/>
      <c r="K2172" s="31"/>
      <c r="L2172" s="31"/>
      <c r="M2172" s="31"/>
      <c r="N2172" s="31"/>
      <c r="O2172" s="31"/>
      <c r="P2172" s="31"/>
      <c r="R2172" s="67"/>
      <c r="S2172" s="152"/>
      <c r="T2172" s="152"/>
      <c r="U2172" s="152"/>
      <c r="V2172" s="152"/>
      <c r="W2172" s="152"/>
      <c r="X2172" s="152"/>
      <c r="Y2172" s="152"/>
      <c r="Z2172" s="152"/>
      <c r="AA2172" s="152"/>
      <c r="AB2172" s="152"/>
      <c r="AC2172" s="152"/>
      <c r="AD2172" s="152"/>
      <c r="AE2172" s="152"/>
      <c r="AF2172" s="152"/>
      <c r="AG2172" s="152"/>
      <c r="AH2172" s="152"/>
      <c r="AI2172" s="152"/>
      <c r="AJ2172" s="152"/>
      <c r="AK2172" s="152"/>
      <c r="AL2172" s="152"/>
      <c r="AM2172" s="152"/>
      <c r="AN2172" s="152"/>
      <c r="AO2172" s="152"/>
      <c r="AP2172" s="152"/>
      <c r="AQ2172" s="152"/>
      <c r="AR2172" s="152"/>
      <c r="AS2172" s="152"/>
      <c r="AT2172" s="152"/>
      <c r="AU2172" s="152"/>
      <c r="AV2172" s="152"/>
      <c r="AW2172" s="152"/>
      <c r="AX2172" s="152"/>
      <c r="AY2172" s="152"/>
      <c r="AZ2172" s="152"/>
      <c r="BA2172" s="152"/>
      <c r="BB2172" s="152"/>
      <c r="BC2172" s="152"/>
      <c r="BD2172" s="152"/>
      <c r="BE2172" s="152"/>
      <c r="BF2172" s="152"/>
      <c r="BG2172" s="152"/>
      <c r="BH2172" s="152"/>
      <c r="BI2172" s="152"/>
      <c r="BJ2172" s="152"/>
      <c r="BK2172" s="152"/>
      <c r="BL2172" s="152"/>
      <c r="BM2172" s="152"/>
      <c r="BN2172" s="152"/>
      <c r="BO2172" s="152"/>
      <c r="BP2172" s="152"/>
      <c r="BQ2172" s="152"/>
      <c r="BR2172" s="152"/>
      <c r="BS2172" s="152"/>
      <c r="BT2172" s="152"/>
      <c r="BU2172" s="152"/>
      <c r="BV2172" s="152"/>
      <c r="BW2172" s="152"/>
      <c r="BX2172" s="152"/>
      <c r="BY2172" s="152"/>
      <c r="BZ2172" s="152"/>
      <c r="CA2172" s="152"/>
      <c r="CB2172" s="152"/>
      <c r="CC2172" s="152"/>
      <c r="CD2172" s="152"/>
      <c r="CE2172" s="152"/>
      <c r="CF2172" s="152"/>
      <c r="CG2172" s="152"/>
      <c r="CH2172" s="152"/>
      <c r="CI2172" s="152"/>
      <c r="CJ2172" s="152"/>
      <c r="CK2172" s="152"/>
      <c r="CL2172" s="152"/>
    </row>
    <row r="2173" spans="2:90" x14ac:dyDescent="0.4">
      <c r="B2173" s="141" t="str">
        <f>(SUBSTITUTE(B2171,":",""))&amp;" per month"</f>
        <v>Passthrough direct cost per month</v>
      </c>
      <c r="D2173" t="s">
        <v>764</v>
      </c>
      <c r="E2173" s="8" t="str">
        <f t="shared" si="2649"/>
        <v>2173 PDC-S</v>
      </c>
      <c r="G2173" t="str">
        <f>E2173</f>
        <v>2173 PDC-S</v>
      </c>
      <c r="I2173" s="74"/>
      <c r="J2173" s="74"/>
      <c r="K2173" s="135">
        <v>-3000</v>
      </c>
      <c r="L2173" s="135">
        <v>-3000</v>
      </c>
      <c r="M2173" s="135">
        <v>-3000</v>
      </c>
      <c r="N2173" s="135">
        <v>-3000</v>
      </c>
      <c r="O2173" s="135">
        <v>-3000</v>
      </c>
      <c r="P2173" s="135">
        <v>-3000</v>
      </c>
      <c r="R2173" s="19"/>
      <c r="S2173" s="153" cm="1">
        <f t="array" ref="S2173">INDEX($K:$P,ROW(),MATCH(S$3,$K$2:$P$2,0))</f>
        <v>-3000</v>
      </c>
      <c r="T2173" s="153" cm="1">
        <f t="array" ref="T2173">INDEX($K:$P,ROW(),MATCH(T$3,$K$2:$P$2,0))</f>
        <v>-3000</v>
      </c>
      <c r="U2173" s="153" cm="1">
        <f t="array" ref="U2173">INDEX($K:$P,ROW(),MATCH(U$3,$K$2:$P$2,0))</f>
        <v>-3000</v>
      </c>
      <c r="V2173" s="153" cm="1">
        <f t="array" ref="V2173">INDEX($K:$P,ROW(),MATCH(V$3,$K$2:$P$2,0))</f>
        <v>-3000</v>
      </c>
      <c r="W2173" s="153" cm="1">
        <f t="array" ref="W2173">INDEX($K:$P,ROW(),MATCH(W$3,$K$2:$P$2,0))</f>
        <v>-3000</v>
      </c>
      <c r="X2173" s="153" cm="1">
        <f t="array" ref="X2173">INDEX($K:$P,ROW(),MATCH(X$3,$K$2:$P$2,0))</f>
        <v>-3000</v>
      </c>
      <c r="Y2173" s="153" cm="1">
        <f t="array" ref="Y2173">INDEX($K:$P,ROW(),MATCH(Y$3,$K$2:$P$2,0))</f>
        <v>-3000</v>
      </c>
      <c r="Z2173" s="153" cm="1">
        <f t="array" ref="Z2173">INDEX($K:$P,ROW(),MATCH(Z$3,$K$2:$P$2,0))</f>
        <v>-3000</v>
      </c>
      <c r="AA2173" s="153" cm="1">
        <f t="array" ref="AA2173">INDEX($K:$P,ROW(),MATCH(AA$3,$K$2:$P$2,0))</f>
        <v>-3000</v>
      </c>
      <c r="AB2173" s="153" cm="1">
        <f t="array" ref="AB2173">INDEX($K:$P,ROW(),MATCH(AB$3,$K$2:$P$2,0))</f>
        <v>-3000</v>
      </c>
      <c r="AC2173" s="153" cm="1">
        <f t="array" ref="AC2173">INDEX($K:$P,ROW(),MATCH(AC$3,$K$2:$P$2,0))</f>
        <v>-3000</v>
      </c>
      <c r="AD2173" s="153" cm="1">
        <f t="array" ref="AD2173">INDEX($K:$P,ROW(),MATCH(AD$3,$K$2:$P$2,0))</f>
        <v>-3000</v>
      </c>
      <c r="AE2173" s="153" cm="1">
        <f t="array" ref="AE2173">INDEX($K:$P,ROW(),MATCH(AE$3,$K$2:$P$2,0))</f>
        <v>-3000</v>
      </c>
      <c r="AF2173" s="153" cm="1">
        <f t="array" ref="AF2173">INDEX($K:$P,ROW(),MATCH(AF$3,$K$2:$P$2,0))</f>
        <v>-3000</v>
      </c>
      <c r="AG2173" s="153" cm="1">
        <f t="array" ref="AG2173">INDEX($K:$P,ROW(),MATCH(AG$3,$K$2:$P$2,0))</f>
        <v>-3000</v>
      </c>
      <c r="AH2173" s="153" cm="1">
        <f t="array" ref="AH2173">INDEX($K:$P,ROW(),MATCH(AH$3,$K$2:$P$2,0))</f>
        <v>-3000</v>
      </c>
      <c r="AI2173" s="153" cm="1">
        <f t="array" ref="AI2173">INDEX($K:$P,ROW(),MATCH(AI$3,$K$2:$P$2,0))</f>
        <v>-3000</v>
      </c>
      <c r="AJ2173" s="153" cm="1">
        <f t="array" ref="AJ2173">INDEX($K:$P,ROW(),MATCH(AJ$3,$K$2:$P$2,0))</f>
        <v>-3000</v>
      </c>
      <c r="AK2173" s="153" cm="1">
        <f t="array" ref="AK2173">INDEX($K:$P,ROW(),MATCH(AK$3,$K$2:$P$2,0))</f>
        <v>-3000</v>
      </c>
      <c r="AL2173" s="153" cm="1">
        <f t="array" ref="AL2173">INDEX($K:$P,ROW(),MATCH(AL$3,$K$2:$P$2,0))</f>
        <v>-3000</v>
      </c>
      <c r="AM2173" s="153" cm="1">
        <f t="array" ref="AM2173">INDEX($K:$P,ROW(),MATCH(AM$3,$K$2:$P$2,0))</f>
        <v>-3000</v>
      </c>
      <c r="AN2173" s="153" cm="1">
        <f t="array" ref="AN2173">INDEX($K:$P,ROW(),MATCH(AN$3,$K$2:$P$2,0))</f>
        <v>-3000</v>
      </c>
      <c r="AO2173" s="153" cm="1">
        <f t="array" ref="AO2173">INDEX($K:$P,ROW(),MATCH(AO$3,$K$2:$P$2,0))</f>
        <v>-3000</v>
      </c>
      <c r="AP2173" s="153" cm="1">
        <f t="array" ref="AP2173">INDEX($K:$P,ROW(),MATCH(AP$3,$K$2:$P$2,0))</f>
        <v>-3000</v>
      </c>
      <c r="AQ2173" s="153" cm="1">
        <f t="array" ref="AQ2173">INDEX($K:$P,ROW(),MATCH(AQ$3,$K$2:$P$2,0))</f>
        <v>-3000</v>
      </c>
      <c r="AR2173" s="153" cm="1">
        <f t="array" ref="AR2173">INDEX($K:$P,ROW(),MATCH(AR$3,$K$2:$P$2,0))</f>
        <v>-3000</v>
      </c>
      <c r="AS2173" s="153" cm="1">
        <f t="array" ref="AS2173">INDEX($K:$P,ROW(),MATCH(AS$3,$K$2:$P$2,0))</f>
        <v>-3000</v>
      </c>
      <c r="AT2173" s="153" cm="1">
        <f t="array" ref="AT2173">INDEX($K:$P,ROW(),MATCH(AT$3,$K$2:$P$2,0))</f>
        <v>-3000</v>
      </c>
      <c r="AU2173" s="153" cm="1">
        <f t="array" ref="AU2173">INDEX($K:$P,ROW(),MATCH(AU$3,$K$2:$P$2,0))</f>
        <v>-3000</v>
      </c>
      <c r="AV2173" s="153" cm="1">
        <f t="array" ref="AV2173">INDEX($K:$P,ROW(),MATCH(AV$3,$K$2:$P$2,0))</f>
        <v>-3000</v>
      </c>
      <c r="AW2173" s="153" cm="1">
        <f t="array" ref="AW2173">INDEX($K:$P,ROW(),MATCH(AW$3,$K$2:$P$2,0))</f>
        <v>-3000</v>
      </c>
      <c r="AX2173" s="153" cm="1">
        <f t="array" ref="AX2173">INDEX($K:$P,ROW(),MATCH(AX$3,$K$2:$P$2,0))</f>
        <v>-3000</v>
      </c>
      <c r="AY2173" s="153" cm="1">
        <f t="array" ref="AY2173">INDEX($K:$P,ROW(),MATCH(AY$3,$K$2:$P$2,0))</f>
        <v>-3000</v>
      </c>
      <c r="AZ2173" s="153" cm="1">
        <f t="array" ref="AZ2173">INDEX($K:$P,ROW(),MATCH(AZ$3,$K$2:$P$2,0))</f>
        <v>-3000</v>
      </c>
      <c r="BA2173" s="153" cm="1">
        <f t="array" ref="BA2173">INDEX($K:$P,ROW(),MATCH(BA$3,$K$2:$P$2,0))</f>
        <v>-3000</v>
      </c>
      <c r="BB2173" s="153" cm="1">
        <f t="array" ref="BB2173">INDEX($K:$P,ROW(),MATCH(BB$3,$K$2:$P$2,0))</f>
        <v>-3000</v>
      </c>
      <c r="BC2173" s="153" cm="1">
        <f t="array" ref="BC2173">INDEX($K:$P,ROW(),MATCH(BC$3,$K$2:$P$2,0))</f>
        <v>-3000</v>
      </c>
      <c r="BD2173" s="153" cm="1">
        <f t="array" ref="BD2173">INDEX($K:$P,ROW(),MATCH(BD$3,$K$2:$P$2,0))</f>
        <v>-3000</v>
      </c>
      <c r="BE2173" s="153" cm="1">
        <f t="array" ref="BE2173">INDEX($K:$P,ROW(),MATCH(BE$3,$K$2:$P$2,0))</f>
        <v>-3000</v>
      </c>
      <c r="BF2173" s="153" cm="1">
        <f t="array" ref="BF2173">INDEX($K:$P,ROW(),MATCH(BF$3,$K$2:$P$2,0))</f>
        <v>-3000</v>
      </c>
      <c r="BG2173" s="153" cm="1">
        <f t="array" ref="BG2173">INDEX($K:$P,ROW(),MATCH(BG$3,$K$2:$P$2,0))</f>
        <v>-3000</v>
      </c>
      <c r="BH2173" s="153" cm="1">
        <f t="array" ref="BH2173">INDEX($K:$P,ROW(),MATCH(BH$3,$K$2:$P$2,0))</f>
        <v>-3000</v>
      </c>
      <c r="BI2173" s="153" cm="1">
        <f t="array" ref="BI2173">INDEX($K:$P,ROW(),MATCH(BI$3,$K$2:$P$2,0))</f>
        <v>-3000</v>
      </c>
      <c r="BJ2173" s="153" cm="1">
        <f t="array" ref="BJ2173">INDEX($K:$P,ROW(),MATCH(BJ$3,$K$2:$P$2,0))</f>
        <v>-3000</v>
      </c>
      <c r="BK2173" s="153" cm="1">
        <f t="array" ref="BK2173">INDEX($K:$P,ROW(),MATCH(BK$3,$K$2:$P$2,0))</f>
        <v>-3000</v>
      </c>
      <c r="BL2173" s="153" cm="1">
        <f t="array" ref="BL2173">INDEX($K:$P,ROW(),MATCH(BL$3,$K$2:$P$2,0))</f>
        <v>-3000</v>
      </c>
      <c r="BM2173" s="153" cm="1">
        <f t="array" ref="BM2173">INDEX($K:$P,ROW(),MATCH(BM$3,$K$2:$P$2,0))</f>
        <v>-3000</v>
      </c>
      <c r="BN2173" s="153" cm="1">
        <f t="array" ref="BN2173">INDEX($K:$P,ROW(),MATCH(BN$3,$K$2:$P$2,0))</f>
        <v>-3000</v>
      </c>
      <c r="BO2173" s="153" cm="1">
        <f t="array" ref="BO2173">INDEX($K:$P,ROW(),MATCH(BO$3,$K$2:$P$2,0))</f>
        <v>-3000</v>
      </c>
      <c r="BP2173" s="153" cm="1">
        <f t="array" ref="BP2173">INDEX($K:$P,ROW(),MATCH(BP$3,$K$2:$P$2,0))</f>
        <v>-3000</v>
      </c>
      <c r="BQ2173" s="153" cm="1">
        <f t="array" ref="BQ2173">INDEX($K:$P,ROW(),MATCH(BQ$3,$K$2:$P$2,0))</f>
        <v>-3000</v>
      </c>
      <c r="BR2173" s="153" cm="1">
        <f t="array" ref="BR2173">INDEX($K:$P,ROW(),MATCH(BR$3,$K$2:$P$2,0))</f>
        <v>-3000</v>
      </c>
      <c r="BS2173" s="153" cm="1">
        <f t="array" ref="BS2173">INDEX($K:$P,ROW(),MATCH(BS$3,$K$2:$P$2,0))</f>
        <v>-3000</v>
      </c>
      <c r="BT2173" s="153" cm="1">
        <f t="array" ref="BT2173">INDEX($K:$P,ROW(),MATCH(BT$3,$K$2:$P$2,0))</f>
        <v>-3000</v>
      </c>
      <c r="BU2173" s="153" cm="1">
        <f t="array" ref="BU2173">INDEX($K:$P,ROW(),MATCH(BU$3,$K$2:$P$2,0))</f>
        <v>-3000</v>
      </c>
      <c r="BV2173" s="153" cm="1">
        <f t="array" ref="BV2173">INDEX($K:$P,ROW(),MATCH(BV$3,$K$2:$P$2,0))</f>
        <v>-3000</v>
      </c>
      <c r="BW2173" s="153" cm="1">
        <f t="array" ref="BW2173">INDEX($K:$P,ROW(),MATCH(BW$3,$K$2:$P$2,0))</f>
        <v>-3000</v>
      </c>
      <c r="BX2173" s="153" cm="1">
        <f t="array" ref="BX2173">INDEX($K:$P,ROW(),MATCH(BX$3,$K$2:$P$2,0))</f>
        <v>-3000</v>
      </c>
      <c r="BY2173" s="153" cm="1">
        <f t="array" ref="BY2173">INDEX($K:$P,ROW(),MATCH(BY$3,$K$2:$P$2,0))</f>
        <v>-3000</v>
      </c>
      <c r="BZ2173" s="153" cm="1">
        <f t="array" ref="BZ2173">INDEX($K:$P,ROW(),MATCH(BZ$3,$K$2:$P$2,0))</f>
        <v>-3000</v>
      </c>
      <c r="CA2173" s="153" cm="1">
        <f t="array" ref="CA2173">INDEX($K:$P,ROW(),MATCH(CA$3,$K$2:$P$2,0))</f>
        <v>-3000</v>
      </c>
      <c r="CB2173" s="153" cm="1">
        <f t="array" ref="CB2173">INDEX($K:$P,ROW(),MATCH(CB$3,$K$2:$P$2,0))</f>
        <v>-3000</v>
      </c>
      <c r="CC2173" s="153" cm="1">
        <f t="array" ref="CC2173">INDEX($K:$P,ROW(),MATCH(CC$3,$K$2:$P$2,0))</f>
        <v>-3000</v>
      </c>
      <c r="CD2173" s="153" cm="1">
        <f t="array" ref="CD2173">INDEX($K:$P,ROW(),MATCH(CD$3,$K$2:$P$2,0))</f>
        <v>-3000</v>
      </c>
      <c r="CE2173" s="153" cm="1">
        <f t="array" ref="CE2173">INDEX($K:$P,ROW(),MATCH(CE$3,$K$2:$P$2,0))</f>
        <v>-3000</v>
      </c>
      <c r="CF2173" s="153" cm="1">
        <f t="array" ref="CF2173">INDEX($K:$P,ROW(),MATCH(CF$3,$K$2:$P$2,0))</f>
        <v>-3000</v>
      </c>
      <c r="CG2173" s="153" cm="1">
        <f t="array" ref="CG2173">INDEX($K:$P,ROW(),MATCH(CG$3,$K$2:$P$2,0))</f>
        <v>-3000</v>
      </c>
      <c r="CH2173" s="153" cm="1">
        <f t="array" ref="CH2173">INDEX($K:$P,ROW(),MATCH(CH$3,$K$2:$P$2,0))</f>
        <v>-3000</v>
      </c>
      <c r="CI2173" s="153" cm="1">
        <f t="array" ref="CI2173">INDEX($K:$P,ROW(),MATCH(CI$3,$K$2:$P$2,0))</f>
        <v>-3000</v>
      </c>
      <c r="CJ2173" s="153" cm="1">
        <f t="array" ref="CJ2173">INDEX($K:$P,ROW(),MATCH(CJ$3,$K$2:$P$2,0))</f>
        <v>-3000</v>
      </c>
      <c r="CK2173" s="153" cm="1">
        <f t="array" ref="CK2173">INDEX($K:$P,ROW(),MATCH(CK$3,$K$2:$P$2,0))</f>
        <v>-3000</v>
      </c>
      <c r="CL2173" s="153" cm="1">
        <f t="array" ref="CL2173">INDEX($K:$P,ROW(),MATCH(CL$3,$K$2:$P$2,0))</f>
        <v>-3000</v>
      </c>
    </row>
    <row r="2174" spans="2:90" x14ac:dyDescent="0.4">
      <c r="B2174" s="123" t="str">
        <f>"Expense - "&amp;(SUBSTITUTE(B2171,":",""))</f>
        <v>Expense - Passthrough direct cost</v>
      </c>
      <c r="C2174" t="s">
        <v>203</v>
      </c>
      <c r="D2174" t="s">
        <v>764</v>
      </c>
      <c r="E2174" s="8" t="str">
        <f t="shared" si="2649"/>
        <v>2174 PDC-S</v>
      </c>
      <c r="H2174" s="27"/>
      <c r="I2174" s="77"/>
      <c r="J2174" s="77"/>
      <c r="K2174" s="28">
        <f t="shared" ref="K2174:P2174" si="2650">SUMIF($3:$3,K$2,2174:2174)</f>
        <v>-36000</v>
      </c>
      <c r="L2174" s="28">
        <f t="shared" si="2650"/>
        <v>-36000</v>
      </c>
      <c r="M2174" s="28">
        <f t="shared" si="2650"/>
        <v>-36000</v>
      </c>
      <c r="N2174" s="28">
        <f t="shared" si="2650"/>
        <v>-36000</v>
      </c>
      <c r="O2174" s="28">
        <f t="shared" si="2650"/>
        <v>-36000</v>
      </c>
      <c r="P2174" s="28">
        <f t="shared" si="2650"/>
        <v>-36000</v>
      </c>
      <c r="R2174" s="33"/>
      <c r="S2174" s="77">
        <f t="shared" ref="S2174" si="2651">S2173</f>
        <v>-3000</v>
      </c>
      <c r="T2174" s="77">
        <f t="shared" ref="T2174:AX2174" si="2652">T2173</f>
        <v>-3000</v>
      </c>
      <c r="U2174" s="77">
        <f t="shared" si="2652"/>
        <v>-3000</v>
      </c>
      <c r="V2174" s="77">
        <f t="shared" si="2652"/>
        <v>-3000</v>
      </c>
      <c r="W2174" s="77">
        <f t="shared" si="2652"/>
        <v>-3000</v>
      </c>
      <c r="X2174" s="77">
        <f t="shared" si="2652"/>
        <v>-3000</v>
      </c>
      <c r="Y2174" s="77">
        <f t="shared" si="2652"/>
        <v>-3000</v>
      </c>
      <c r="Z2174" s="77">
        <f t="shared" si="2652"/>
        <v>-3000</v>
      </c>
      <c r="AA2174" s="77">
        <f t="shared" si="2652"/>
        <v>-3000</v>
      </c>
      <c r="AB2174" s="77">
        <f t="shared" si="2652"/>
        <v>-3000</v>
      </c>
      <c r="AC2174" s="77">
        <f t="shared" si="2652"/>
        <v>-3000</v>
      </c>
      <c r="AD2174" s="77">
        <f t="shared" si="2652"/>
        <v>-3000</v>
      </c>
      <c r="AE2174" s="77">
        <f t="shared" si="2652"/>
        <v>-3000</v>
      </c>
      <c r="AF2174" s="77">
        <f t="shared" si="2652"/>
        <v>-3000</v>
      </c>
      <c r="AG2174" s="77">
        <f t="shared" si="2652"/>
        <v>-3000</v>
      </c>
      <c r="AH2174" s="77">
        <f t="shared" si="2652"/>
        <v>-3000</v>
      </c>
      <c r="AI2174" s="77">
        <f t="shared" si="2652"/>
        <v>-3000</v>
      </c>
      <c r="AJ2174" s="77">
        <f t="shared" si="2652"/>
        <v>-3000</v>
      </c>
      <c r="AK2174" s="77">
        <f t="shared" si="2652"/>
        <v>-3000</v>
      </c>
      <c r="AL2174" s="77">
        <f t="shared" si="2652"/>
        <v>-3000</v>
      </c>
      <c r="AM2174" s="77">
        <f t="shared" si="2652"/>
        <v>-3000</v>
      </c>
      <c r="AN2174" s="77">
        <f t="shared" si="2652"/>
        <v>-3000</v>
      </c>
      <c r="AO2174" s="77">
        <f t="shared" si="2652"/>
        <v>-3000</v>
      </c>
      <c r="AP2174" s="77">
        <f t="shared" si="2652"/>
        <v>-3000</v>
      </c>
      <c r="AQ2174" s="77">
        <f t="shared" si="2652"/>
        <v>-3000</v>
      </c>
      <c r="AR2174" s="77">
        <f t="shared" si="2652"/>
        <v>-3000</v>
      </c>
      <c r="AS2174" s="77">
        <f t="shared" si="2652"/>
        <v>-3000</v>
      </c>
      <c r="AT2174" s="77">
        <f t="shared" si="2652"/>
        <v>-3000</v>
      </c>
      <c r="AU2174" s="77">
        <f t="shared" si="2652"/>
        <v>-3000</v>
      </c>
      <c r="AV2174" s="77">
        <f t="shared" si="2652"/>
        <v>-3000</v>
      </c>
      <c r="AW2174" s="77">
        <f t="shared" si="2652"/>
        <v>-3000</v>
      </c>
      <c r="AX2174" s="77">
        <f t="shared" si="2652"/>
        <v>-3000</v>
      </c>
      <c r="AY2174" s="77">
        <f t="shared" ref="AY2174:CD2174" si="2653">AY2173</f>
        <v>-3000</v>
      </c>
      <c r="AZ2174" s="77">
        <f t="shared" si="2653"/>
        <v>-3000</v>
      </c>
      <c r="BA2174" s="77">
        <f t="shared" si="2653"/>
        <v>-3000</v>
      </c>
      <c r="BB2174" s="77">
        <f t="shared" si="2653"/>
        <v>-3000</v>
      </c>
      <c r="BC2174" s="77">
        <f t="shared" si="2653"/>
        <v>-3000</v>
      </c>
      <c r="BD2174" s="77">
        <f t="shared" si="2653"/>
        <v>-3000</v>
      </c>
      <c r="BE2174" s="77">
        <f t="shared" si="2653"/>
        <v>-3000</v>
      </c>
      <c r="BF2174" s="77">
        <f t="shared" si="2653"/>
        <v>-3000</v>
      </c>
      <c r="BG2174" s="77">
        <f t="shared" si="2653"/>
        <v>-3000</v>
      </c>
      <c r="BH2174" s="77">
        <f t="shared" si="2653"/>
        <v>-3000</v>
      </c>
      <c r="BI2174" s="77">
        <f t="shared" si="2653"/>
        <v>-3000</v>
      </c>
      <c r="BJ2174" s="77">
        <f t="shared" si="2653"/>
        <v>-3000</v>
      </c>
      <c r="BK2174" s="77">
        <f t="shared" si="2653"/>
        <v>-3000</v>
      </c>
      <c r="BL2174" s="77">
        <f t="shared" si="2653"/>
        <v>-3000</v>
      </c>
      <c r="BM2174" s="77">
        <f t="shared" si="2653"/>
        <v>-3000</v>
      </c>
      <c r="BN2174" s="77">
        <f t="shared" si="2653"/>
        <v>-3000</v>
      </c>
      <c r="BO2174" s="77">
        <f t="shared" si="2653"/>
        <v>-3000</v>
      </c>
      <c r="BP2174" s="77">
        <f t="shared" si="2653"/>
        <v>-3000</v>
      </c>
      <c r="BQ2174" s="77">
        <f t="shared" si="2653"/>
        <v>-3000</v>
      </c>
      <c r="BR2174" s="77">
        <f t="shared" si="2653"/>
        <v>-3000</v>
      </c>
      <c r="BS2174" s="77">
        <f t="shared" si="2653"/>
        <v>-3000</v>
      </c>
      <c r="BT2174" s="77">
        <f t="shared" si="2653"/>
        <v>-3000</v>
      </c>
      <c r="BU2174" s="77">
        <f t="shared" si="2653"/>
        <v>-3000</v>
      </c>
      <c r="BV2174" s="77">
        <f t="shared" si="2653"/>
        <v>-3000</v>
      </c>
      <c r="BW2174" s="77">
        <f t="shared" si="2653"/>
        <v>-3000</v>
      </c>
      <c r="BX2174" s="77">
        <f t="shared" si="2653"/>
        <v>-3000</v>
      </c>
      <c r="BY2174" s="77">
        <f t="shared" si="2653"/>
        <v>-3000</v>
      </c>
      <c r="BZ2174" s="77">
        <f t="shared" si="2653"/>
        <v>-3000</v>
      </c>
      <c r="CA2174" s="77">
        <f t="shared" si="2653"/>
        <v>-3000</v>
      </c>
      <c r="CB2174" s="77">
        <f t="shared" si="2653"/>
        <v>-3000</v>
      </c>
      <c r="CC2174" s="77">
        <f t="shared" si="2653"/>
        <v>-3000</v>
      </c>
      <c r="CD2174" s="77">
        <f t="shared" si="2653"/>
        <v>-3000</v>
      </c>
      <c r="CE2174" s="77">
        <f t="shared" ref="CE2174:CK2174" si="2654">CE2173</f>
        <v>-3000</v>
      </c>
      <c r="CF2174" s="77">
        <f t="shared" si="2654"/>
        <v>-3000</v>
      </c>
      <c r="CG2174" s="77">
        <f t="shared" si="2654"/>
        <v>-3000</v>
      </c>
      <c r="CH2174" s="77">
        <f t="shared" si="2654"/>
        <v>-3000</v>
      </c>
      <c r="CI2174" s="77">
        <f t="shared" si="2654"/>
        <v>-3000</v>
      </c>
      <c r="CJ2174" s="77">
        <f t="shared" si="2654"/>
        <v>-3000</v>
      </c>
      <c r="CK2174" s="77">
        <f t="shared" si="2654"/>
        <v>-3000</v>
      </c>
      <c r="CL2174" s="77">
        <f t="shared" ref="CL2174" si="2655">CL2173</f>
        <v>-3000</v>
      </c>
    </row>
    <row r="2175" spans="2:90" x14ac:dyDescent="0.4">
      <c r="B2175" s="123"/>
      <c r="D2175" t="s">
        <v>764</v>
      </c>
      <c r="E2175" s="8" t="str">
        <f t="shared" si="2649"/>
        <v>2175 PDC-S</v>
      </c>
      <c r="G2175" t="s">
        <v>244</v>
      </c>
      <c r="H2175" s="27"/>
      <c r="I2175" s="77"/>
      <c r="J2175" s="77"/>
      <c r="K2175" s="28"/>
      <c r="L2175" s="28"/>
      <c r="M2175" s="28"/>
      <c r="N2175" s="28"/>
      <c r="O2175" s="28"/>
      <c r="P2175" s="28"/>
      <c r="R2175" s="33"/>
      <c r="S2175" s="77"/>
      <c r="T2175" s="77"/>
      <c r="U2175" s="77"/>
      <c r="V2175" s="77"/>
      <c r="W2175" s="77"/>
      <c r="X2175" s="77"/>
      <c r="Y2175" s="77"/>
      <c r="Z2175" s="77"/>
      <c r="AA2175" s="77"/>
      <c r="AB2175" s="77"/>
      <c r="AC2175" s="77"/>
      <c r="AD2175" s="77"/>
      <c r="AE2175" s="77"/>
      <c r="AF2175" s="77"/>
      <c r="AG2175" s="77"/>
      <c r="AH2175" s="77"/>
      <c r="AI2175" s="77"/>
      <c r="AJ2175" s="77"/>
      <c r="AK2175" s="77"/>
      <c r="AL2175" s="77"/>
      <c r="AM2175" s="77"/>
      <c r="AN2175" s="77"/>
      <c r="AO2175" s="77"/>
      <c r="AP2175" s="77"/>
      <c r="AQ2175" s="77"/>
      <c r="AR2175" s="77"/>
      <c r="AS2175" s="77"/>
      <c r="AT2175" s="77"/>
      <c r="AU2175" s="77"/>
      <c r="AV2175" s="77"/>
      <c r="AW2175" s="77"/>
      <c r="AX2175" s="77"/>
      <c r="AY2175" s="77"/>
      <c r="AZ2175" s="77"/>
      <c r="BA2175" s="77"/>
      <c r="BB2175" s="77"/>
      <c r="BC2175" s="77"/>
      <c r="BD2175" s="77"/>
      <c r="BE2175" s="77"/>
      <c r="BF2175" s="77"/>
      <c r="BG2175" s="77"/>
      <c r="BH2175" s="77"/>
      <c r="BI2175" s="77"/>
      <c r="BJ2175" s="77"/>
      <c r="BK2175" s="77"/>
      <c r="BL2175" s="77"/>
      <c r="BM2175" s="77"/>
      <c r="BN2175" s="77"/>
      <c r="BO2175" s="77"/>
      <c r="BP2175" s="77"/>
      <c r="BQ2175" s="77"/>
      <c r="BR2175" s="77"/>
      <c r="BS2175" s="77"/>
      <c r="BT2175" s="77"/>
      <c r="BU2175" s="77"/>
      <c r="BV2175" s="77"/>
      <c r="BW2175" s="77"/>
      <c r="BX2175" s="77"/>
      <c r="BY2175" s="77"/>
      <c r="BZ2175" s="77"/>
      <c r="CA2175" s="77"/>
      <c r="CB2175" s="77"/>
      <c r="CC2175" s="77"/>
      <c r="CD2175" s="77"/>
      <c r="CE2175" s="77"/>
      <c r="CF2175" s="77"/>
      <c r="CG2175" s="77"/>
      <c r="CH2175" s="77"/>
      <c r="CI2175" s="77"/>
      <c r="CJ2175" s="77"/>
      <c r="CK2175" s="77"/>
      <c r="CL2175" s="77"/>
    </row>
    <row r="2176" spans="2:90" x14ac:dyDescent="0.4">
      <c r="B2176" s="132" t="str">
        <f>B2163</f>
        <v>(Primary label)</v>
      </c>
      <c r="D2176" t="s">
        <v>764</v>
      </c>
      <c r="E2176" s="8" t="str">
        <f t="shared" si="2649"/>
        <v>2176 PDC-S</v>
      </c>
      <c r="G2176" t="s">
        <v>332</v>
      </c>
      <c r="H2176" s="27"/>
      <c r="I2176" s="78"/>
      <c r="J2176" s="78"/>
      <c r="K2176" s="33"/>
      <c r="L2176" s="33"/>
      <c r="M2176" s="33"/>
      <c r="N2176" s="33"/>
      <c r="O2176" s="33"/>
      <c r="P2176" s="33"/>
      <c r="R2176" s="33"/>
      <c r="S2176" s="77"/>
      <c r="T2176" s="77"/>
      <c r="U2176" s="77"/>
      <c r="V2176" s="77"/>
      <c r="W2176" s="77"/>
      <c r="X2176" s="77"/>
      <c r="Y2176" s="77"/>
      <c r="Z2176" s="77"/>
      <c r="AA2176" s="77"/>
      <c r="AB2176" s="77"/>
      <c r="AC2176" s="77"/>
      <c r="AD2176" s="77"/>
      <c r="AE2176" s="77"/>
      <c r="AF2176" s="77"/>
      <c r="AG2176" s="77"/>
      <c r="AH2176" s="77"/>
      <c r="AI2176" s="77"/>
      <c r="AJ2176" s="77"/>
      <c r="AK2176" s="77"/>
      <c r="AL2176" s="77"/>
      <c r="AM2176" s="77"/>
      <c r="AN2176" s="77"/>
      <c r="AO2176" s="77"/>
      <c r="AP2176" s="77"/>
      <c r="AQ2176" s="77"/>
      <c r="AR2176" s="77"/>
      <c r="AS2176" s="77"/>
      <c r="AT2176" s="77"/>
      <c r="AU2176" s="77"/>
      <c r="AV2176" s="77"/>
      <c r="AW2176" s="77"/>
      <c r="AX2176" s="77"/>
      <c r="AY2176" s="77"/>
      <c r="AZ2176" s="77"/>
      <c r="BA2176" s="77"/>
      <c r="BB2176" s="77"/>
      <c r="BC2176" s="77"/>
      <c r="BD2176" s="77"/>
      <c r="BE2176" s="77"/>
      <c r="BF2176" s="77"/>
      <c r="BG2176" s="77"/>
      <c r="BH2176" s="77"/>
      <c r="BI2176" s="77"/>
      <c r="BJ2176" s="77"/>
      <c r="BK2176" s="77"/>
      <c r="BL2176" s="77"/>
      <c r="BM2176" s="77"/>
      <c r="BN2176" s="77"/>
      <c r="BO2176" s="77"/>
      <c r="BP2176" s="77"/>
      <c r="BQ2176" s="77"/>
      <c r="BR2176" s="77"/>
      <c r="BS2176" s="77"/>
      <c r="BT2176" s="77"/>
      <c r="BU2176" s="77"/>
      <c r="BV2176" s="77"/>
      <c r="BW2176" s="77"/>
      <c r="BX2176" s="77"/>
      <c r="BY2176" s="77"/>
      <c r="BZ2176" s="77"/>
      <c r="CA2176" s="77"/>
      <c r="CB2176" s="77"/>
      <c r="CC2176" s="77"/>
      <c r="CD2176" s="77"/>
      <c r="CE2176" s="77"/>
      <c r="CF2176" s="77"/>
      <c r="CG2176" s="77"/>
      <c r="CH2176" s="77"/>
      <c r="CI2176" s="77"/>
      <c r="CJ2176" s="77"/>
      <c r="CK2176" s="77"/>
      <c r="CL2176" s="77"/>
    </row>
    <row r="2177" spans="2:90" x14ac:dyDescent="0.4">
      <c r="B2177" s="132" t="str">
        <f t="shared" ref="B2177:B2183" si="2656">B2164</f>
        <v>primary unit</v>
      </c>
      <c r="D2177" t="s">
        <v>764</v>
      </c>
      <c r="E2177" s="8" t="str">
        <f>ROW()&amp;" "&amp;D2177</f>
        <v>2177 PDC-S</v>
      </c>
      <c r="G2177" t="s">
        <v>332</v>
      </c>
      <c r="H2177" s="27"/>
      <c r="I2177" s="78"/>
      <c r="J2177" s="78"/>
      <c r="K2177" s="33"/>
      <c r="L2177" s="33"/>
      <c r="M2177" s="33"/>
      <c r="N2177" s="33"/>
      <c r="O2177" s="33"/>
      <c r="P2177" s="33"/>
      <c r="R2177" s="33"/>
      <c r="S2177" s="77"/>
      <c r="T2177" s="77"/>
      <c r="U2177" s="77"/>
      <c r="V2177" s="77"/>
      <c r="W2177" s="77"/>
      <c r="X2177" s="77"/>
      <c r="Y2177" s="77"/>
      <c r="Z2177" s="77"/>
      <c r="AA2177" s="77"/>
      <c r="AB2177" s="77"/>
      <c r="AC2177" s="77"/>
      <c r="AD2177" s="77"/>
      <c r="AE2177" s="77"/>
      <c r="AF2177" s="77"/>
      <c r="AG2177" s="77"/>
      <c r="AH2177" s="77"/>
      <c r="AI2177" s="77"/>
      <c r="AJ2177" s="77"/>
      <c r="AK2177" s="77"/>
      <c r="AL2177" s="77"/>
      <c r="AM2177" s="77"/>
      <c r="AN2177" s="77"/>
      <c r="AO2177" s="77"/>
      <c r="AP2177" s="77"/>
      <c r="AQ2177" s="77"/>
      <c r="AR2177" s="77"/>
      <c r="AS2177" s="77"/>
      <c r="AT2177" s="77"/>
      <c r="AU2177" s="77"/>
      <c r="AV2177" s="77"/>
      <c r="AW2177" s="77"/>
      <c r="AX2177" s="77"/>
      <c r="AY2177" s="77"/>
      <c r="AZ2177" s="77"/>
      <c r="BA2177" s="77"/>
      <c r="BB2177" s="77"/>
      <c r="BC2177" s="77"/>
      <c r="BD2177" s="77"/>
      <c r="BE2177" s="77"/>
      <c r="BF2177" s="77"/>
      <c r="BG2177" s="77"/>
      <c r="BH2177" s="77"/>
      <c r="BI2177" s="77"/>
      <c r="BJ2177" s="77"/>
      <c r="BK2177" s="77"/>
      <c r="BL2177" s="77"/>
      <c r="BM2177" s="77"/>
      <c r="BN2177" s="77"/>
      <c r="BO2177" s="77"/>
      <c r="BP2177" s="77"/>
      <c r="BQ2177" s="77"/>
      <c r="BR2177" s="77"/>
      <c r="BS2177" s="77"/>
      <c r="BT2177" s="77"/>
      <c r="BU2177" s="77"/>
      <c r="BV2177" s="77"/>
      <c r="BW2177" s="77"/>
      <c r="BX2177" s="77"/>
      <c r="BY2177" s="77"/>
      <c r="BZ2177" s="77"/>
      <c r="CA2177" s="77"/>
      <c r="CB2177" s="77"/>
      <c r="CC2177" s="77"/>
      <c r="CD2177" s="77"/>
      <c r="CE2177" s="77"/>
      <c r="CF2177" s="77"/>
      <c r="CG2177" s="77"/>
      <c r="CH2177" s="77"/>
      <c r="CI2177" s="77"/>
      <c r="CJ2177" s="77"/>
      <c r="CK2177" s="77"/>
      <c r="CL2177" s="77"/>
    </row>
    <row r="2178" spans="2:90" x14ac:dyDescent="0.4">
      <c r="B2178" s="132" t="str">
        <f t="shared" si="2656"/>
        <v>Primary revenue driver</v>
      </c>
      <c r="D2178" t="s">
        <v>764</v>
      </c>
      <c r="E2178" s="8" t="str">
        <f t="shared" si="2649"/>
        <v>2178 PDC-S</v>
      </c>
      <c r="G2178" t="s">
        <v>332</v>
      </c>
      <c r="K2178" s="53"/>
      <c r="L2178" s="53"/>
      <c r="M2178" s="53"/>
      <c r="N2178" s="53"/>
      <c r="O2178" s="53"/>
      <c r="P2178" s="53"/>
      <c r="R2178" s="24"/>
      <c r="S2178" s="175" t="str">
        <f t="shared" ref="S2178" si="2657">S2165</f>
        <v>S$12</v>
      </c>
      <c r="T2178" s="175" t="str">
        <f t="shared" ref="T2178:AX2178" si="2658">T2165</f>
        <v>T$12</v>
      </c>
      <c r="U2178" s="175" t="str">
        <f t="shared" si="2658"/>
        <v>U$12</v>
      </c>
      <c r="V2178" s="175" t="str">
        <f t="shared" si="2658"/>
        <v>V$12</v>
      </c>
      <c r="W2178" s="175" t="str">
        <f t="shared" si="2658"/>
        <v>W$12</v>
      </c>
      <c r="X2178" s="175" t="str">
        <f t="shared" si="2658"/>
        <v>X$12</v>
      </c>
      <c r="Y2178" s="175" t="str">
        <f t="shared" si="2658"/>
        <v>Y$12</v>
      </c>
      <c r="Z2178" s="175" t="str">
        <f t="shared" si="2658"/>
        <v>Z$12</v>
      </c>
      <c r="AA2178" s="175" t="str">
        <f t="shared" si="2658"/>
        <v>AA$12</v>
      </c>
      <c r="AB2178" s="175" t="str">
        <f t="shared" si="2658"/>
        <v>AB$12</v>
      </c>
      <c r="AC2178" s="175" t="str">
        <f t="shared" si="2658"/>
        <v>AC$12</v>
      </c>
      <c r="AD2178" s="175" t="str">
        <f t="shared" si="2658"/>
        <v>AD$12</v>
      </c>
      <c r="AE2178" s="175" t="str">
        <f t="shared" si="2658"/>
        <v>AE$12</v>
      </c>
      <c r="AF2178" s="175" t="str">
        <f t="shared" si="2658"/>
        <v>AF$12</v>
      </c>
      <c r="AG2178" s="175" t="str">
        <f t="shared" si="2658"/>
        <v>AG$12</v>
      </c>
      <c r="AH2178" s="175" t="str">
        <f t="shared" si="2658"/>
        <v>AH$12</v>
      </c>
      <c r="AI2178" s="175" t="str">
        <f t="shared" si="2658"/>
        <v>AI$12</v>
      </c>
      <c r="AJ2178" s="175" t="str">
        <f t="shared" si="2658"/>
        <v>AJ$12</v>
      </c>
      <c r="AK2178" s="175" t="str">
        <f t="shared" si="2658"/>
        <v>AK$12</v>
      </c>
      <c r="AL2178" s="175" t="str">
        <f t="shared" si="2658"/>
        <v>AL$12</v>
      </c>
      <c r="AM2178" s="175" t="str">
        <f t="shared" si="2658"/>
        <v>AM$12</v>
      </c>
      <c r="AN2178" s="175" t="str">
        <f t="shared" si="2658"/>
        <v>AN$12</v>
      </c>
      <c r="AO2178" s="175" t="str">
        <f t="shared" si="2658"/>
        <v>AO$12</v>
      </c>
      <c r="AP2178" s="175" t="str">
        <f t="shared" si="2658"/>
        <v>AP$12</v>
      </c>
      <c r="AQ2178" s="175" t="str">
        <f t="shared" si="2658"/>
        <v>AQ$12</v>
      </c>
      <c r="AR2178" s="175" t="str">
        <f t="shared" si="2658"/>
        <v>AR$12</v>
      </c>
      <c r="AS2178" s="175" t="str">
        <f t="shared" si="2658"/>
        <v>AS$12</v>
      </c>
      <c r="AT2178" s="175" t="str">
        <f t="shared" si="2658"/>
        <v>AT$12</v>
      </c>
      <c r="AU2178" s="175" t="str">
        <f t="shared" si="2658"/>
        <v>AU$12</v>
      </c>
      <c r="AV2178" s="175" t="str">
        <f t="shared" si="2658"/>
        <v>AV$12</v>
      </c>
      <c r="AW2178" s="175" t="str">
        <f t="shared" si="2658"/>
        <v>AW$12</v>
      </c>
      <c r="AX2178" s="175" t="str">
        <f t="shared" si="2658"/>
        <v>AX$12</v>
      </c>
      <c r="AY2178" s="175" t="str">
        <f t="shared" ref="AY2178:CD2178" si="2659">AY2165</f>
        <v>AY$12</v>
      </c>
      <c r="AZ2178" s="175" t="str">
        <f t="shared" si="2659"/>
        <v>AZ$12</v>
      </c>
      <c r="BA2178" s="175" t="str">
        <f t="shared" si="2659"/>
        <v>BA$12</v>
      </c>
      <c r="BB2178" s="175" t="str">
        <f t="shared" si="2659"/>
        <v>BB$12</v>
      </c>
      <c r="BC2178" s="175" t="str">
        <f t="shared" si="2659"/>
        <v>BC$12</v>
      </c>
      <c r="BD2178" s="175" t="str">
        <f t="shared" si="2659"/>
        <v>BD$12</v>
      </c>
      <c r="BE2178" s="175" t="str">
        <f t="shared" si="2659"/>
        <v>BE$12</v>
      </c>
      <c r="BF2178" s="175" t="str">
        <f t="shared" si="2659"/>
        <v>BF$12</v>
      </c>
      <c r="BG2178" s="175" t="str">
        <f t="shared" si="2659"/>
        <v>BG$12</v>
      </c>
      <c r="BH2178" s="175" t="str">
        <f t="shared" si="2659"/>
        <v>BH$12</v>
      </c>
      <c r="BI2178" s="175" t="str">
        <f t="shared" si="2659"/>
        <v>BI$12</v>
      </c>
      <c r="BJ2178" s="175" t="str">
        <f t="shared" si="2659"/>
        <v>BJ$12</v>
      </c>
      <c r="BK2178" s="175" t="str">
        <f t="shared" si="2659"/>
        <v>BK$12</v>
      </c>
      <c r="BL2178" s="175" t="str">
        <f t="shared" si="2659"/>
        <v>BL$12</v>
      </c>
      <c r="BM2178" s="175" t="str">
        <f t="shared" si="2659"/>
        <v>BM$12</v>
      </c>
      <c r="BN2178" s="175" t="str">
        <f t="shared" si="2659"/>
        <v>BN$12</v>
      </c>
      <c r="BO2178" s="175" t="str">
        <f t="shared" si="2659"/>
        <v>BO$12</v>
      </c>
      <c r="BP2178" s="175" t="str">
        <f t="shared" si="2659"/>
        <v>BP$12</v>
      </c>
      <c r="BQ2178" s="175" t="str">
        <f t="shared" si="2659"/>
        <v>BQ$12</v>
      </c>
      <c r="BR2178" s="175" t="str">
        <f t="shared" si="2659"/>
        <v>BR$12</v>
      </c>
      <c r="BS2178" s="175" t="str">
        <f t="shared" si="2659"/>
        <v>BS$12</v>
      </c>
      <c r="BT2178" s="175" t="str">
        <f t="shared" si="2659"/>
        <v>BT$12</v>
      </c>
      <c r="BU2178" s="175" t="str">
        <f t="shared" si="2659"/>
        <v>BU$12</v>
      </c>
      <c r="BV2178" s="175" t="str">
        <f t="shared" si="2659"/>
        <v>BV$12</v>
      </c>
      <c r="BW2178" s="175" t="str">
        <f t="shared" si="2659"/>
        <v>BW$12</v>
      </c>
      <c r="BX2178" s="175" t="str">
        <f t="shared" si="2659"/>
        <v>BX$12</v>
      </c>
      <c r="BY2178" s="175" t="str">
        <f t="shared" si="2659"/>
        <v>BY$12</v>
      </c>
      <c r="BZ2178" s="175" t="str">
        <f t="shared" si="2659"/>
        <v>BZ$12</v>
      </c>
      <c r="CA2178" s="175" t="str">
        <f t="shared" si="2659"/>
        <v>CA$12</v>
      </c>
      <c r="CB2178" s="175" t="str">
        <f t="shared" si="2659"/>
        <v>CB$12</v>
      </c>
      <c r="CC2178" s="175" t="str">
        <f t="shared" si="2659"/>
        <v>CC$12</v>
      </c>
      <c r="CD2178" s="175" t="str">
        <f t="shared" si="2659"/>
        <v>CD$12</v>
      </c>
      <c r="CE2178" s="175" t="str">
        <f t="shared" ref="CE2178:CK2178" si="2660">CE2165</f>
        <v>CE$12</v>
      </c>
      <c r="CF2178" s="175" t="str">
        <f t="shared" si="2660"/>
        <v>CF$12</v>
      </c>
      <c r="CG2178" s="175" t="str">
        <f t="shared" si="2660"/>
        <v>CG$12</v>
      </c>
      <c r="CH2178" s="175" t="str">
        <f t="shared" si="2660"/>
        <v>CH$12</v>
      </c>
      <c r="CI2178" s="175" t="str">
        <f t="shared" si="2660"/>
        <v>CI$12</v>
      </c>
      <c r="CJ2178" s="175" t="str">
        <f t="shared" si="2660"/>
        <v>CJ$12</v>
      </c>
      <c r="CK2178" s="175" t="str">
        <f t="shared" si="2660"/>
        <v>CK$12</v>
      </c>
      <c r="CL2178" s="175" t="str">
        <f t="shared" ref="CL2178" si="2661">CL2165</f>
        <v>CL$12</v>
      </c>
    </row>
    <row r="2179" spans="2:90" x14ac:dyDescent="0.4">
      <c r="B2179" s="132" t="str">
        <f t="shared" si="2656"/>
        <v>Primary volume driver</v>
      </c>
      <c r="D2179" t="s">
        <v>764</v>
      </c>
      <c r="E2179" s="8" t="str">
        <f t="shared" si="2649"/>
        <v>2179 PDC-S</v>
      </c>
      <c r="G2179" t="s">
        <v>332</v>
      </c>
      <c r="H2179" s="12"/>
      <c r="I2179" s="60"/>
      <c r="J2179" s="60"/>
      <c r="K2179" s="15"/>
      <c r="L2179" s="15"/>
      <c r="M2179" s="15"/>
      <c r="N2179" s="15"/>
      <c r="O2179" s="15"/>
      <c r="P2179" s="15"/>
      <c r="R2179" s="15"/>
      <c r="S2179" s="175" t="str">
        <f t="shared" ref="S2179" si="2662">S2166</f>
        <v>S$13</v>
      </c>
      <c r="T2179" s="175" t="str">
        <f t="shared" ref="T2179:AX2179" si="2663">T2166</f>
        <v>T$13</v>
      </c>
      <c r="U2179" s="175" t="str">
        <f t="shared" si="2663"/>
        <v>U$13</v>
      </c>
      <c r="V2179" s="175" t="str">
        <f t="shared" si="2663"/>
        <v>V$13</v>
      </c>
      <c r="W2179" s="175" t="str">
        <f t="shared" si="2663"/>
        <v>W$13</v>
      </c>
      <c r="X2179" s="175" t="str">
        <f t="shared" si="2663"/>
        <v>X$13</v>
      </c>
      <c r="Y2179" s="175" t="str">
        <f t="shared" si="2663"/>
        <v>Y$13</v>
      </c>
      <c r="Z2179" s="175" t="str">
        <f t="shared" si="2663"/>
        <v>Z$13</v>
      </c>
      <c r="AA2179" s="175" t="str">
        <f t="shared" si="2663"/>
        <v>AA$13</v>
      </c>
      <c r="AB2179" s="175" t="str">
        <f t="shared" si="2663"/>
        <v>AB$13</v>
      </c>
      <c r="AC2179" s="175" t="str">
        <f t="shared" si="2663"/>
        <v>AC$13</v>
      </c>
      <c r="AD2179" s="175" t="str">
        <f t="shared" si="2663"/>
        <v>AD$13</v>
      </c>
      <c r="AE2179" s="175" t="str">
        <f t="shared" si="2663"/>
        <v>AE$13</v>
      </c>
      <c r="AF2179" s="175" t="str">
        <f t="shared" si="2663"/>
        <v>AF$13</v>
      </c>
      <c r="AG2179" s="175" t="str">
        <f t="shared" si="2663"/>
        <v>AG$13</v>
      </c>
      <c r="AH2179" s="175" t="str">
        <f t="shared" si="2663"/>
        <v>AH$13</v>
      </c>
      <c r="AI2179" s="175" t="str">
        <f t="shared" si="2663"/>
        <v>AI$13</v>
      </c>
      <c r="AJ2179" s="175" t="str">
        <f t="shared" si="2663"/>
        <v>AJ$13</v>
      </c>
      <c r="AK2179" s="175" t="str">
        <f t="shared" si="2663"/>
        <v>AK$13</v>
      </c>
      <c r="AL2179" s="175" t="str">
        <f t="shared" si="2663"/>
        <v>AL$13</v>
      </c>
      <c r="AM2179" s="175" t="str">
        <f t="shared" si="2663"/>
        <v>AM$13</v>
      </c>
      <c r="AN2179" s="175" t="str">
        <f t="shared" si="2663"/>
        <v>AN$13</v>
      </c>
      <c r="AO2179" s="175" t="str">
        <f t="shared" si="2663"/>
        <v>AO$13</v>
      </c>
      <c r="AP2179" s="175" t="str">
        <f t="shared" si="2663"/>
        <v>AP$13</v>
      </c>
      <c r="AQ2179" s="175" t="str">
        <f t="shared" si="2663"/>
        <v>AQ$13</v>
      </c>
      <c r="AR2179" s="175" t="str">
        <f t="shared" si="2663"/>
        <v>AR$13</v>
      </c>
      <c r="AS2179" s="175" t="str">
        <f t="shared" si="2663"/>
        <v>AS$13</v>
      </c>
      <c r="AT2179" s="175" t="str">
        <f t="shared" si="2663"/>
        <v>AT$13</v>
      </c>
      <c r="AU2179" s="175" t="str">
        <f t="shared" si="2663"/>
        <v>AU$13</v>
      </c>
      <c r="AV2179" s="175" t="str">
        <f t="shared" si="2663"/>
        <v>AV$13</v>
      </c>
      <c r="AW2179" s="175" t="str">
        <f t="shared" si="2663"/>
        <v>AW$13</v>
      </c>
      <c r="AX2179" s="175" t="str">
        <f t="shared" si="2663"/>
        <v>AX$13</v>
      </c>
      <c r="AY2179" s="175" t="str">
        <f t="shared" ref="AY2179:CD2179" si="2664">AY2166</f>
        <v>AY$13</v>
      </c>
      <c r="AZ2179" s="175" t="str">
        <f t="shared" si="2664"/>
        <v>AZ$13</v>
      </c>
      <c r="BA2179" s="175" t="str">
        <f t="shared" si="2664"/>
        <v>BA$13</v>
      </c>
      <c r="BB2179" s="175" t="str">
        <f t="shared" si="2664"/>
        <v>BB$13</v>
      </c>
      <c r="BC2179" s="175" t="str">
        <f t="shared" si="2664"/>
        <v>BC$13</v>
      </c>
      <c r="BD2179" s="175" t="str">
        <f t="shared" si="2664"/>
        <v>BD$13</v>
      </c>
      <c r="BE2179" s="175" t="str">
        <f t="shared" si="2664"/>
        <v>BE$13</v>
      </c>
      <c r="BF2179" s="175" t="str">
        <f t="shared" si="2664"/>
        <v>BF$13</v>
      </c>
      <c r="BG2179" s="175" t="str">
        <f t="shared" si="2664"/>
        <v>BG$13</v>
      </c>
      <c r="BH2179" s="175" t="str">
        <f t="shared" si="2664"/>
        <v>BH$13</v>
      </c>
      <c r="BI2179" s="175" t="str">
        <f t="shared" si="2664"/>
        <v>BI$13</v>
      </c>
      <c r="BJ2179" s="175" t="str">
        <f t="shared" si="2664"/>
        <v>BJ$13</v>
      </c>
      <c r="BK2179" s="175" t="str">
        <f t="shared" si="2664"/>
        <v>BK$13</v>
      </c>
      <c r="BL2179" s="175" t="str">
        <f t="shared" si="2664"/>
        <v>BL$13</v>
      </c>
      <c r="BM2179" s="175" t="str">
        <f t="shared" si="2664"/>
        <v>BM$13</v>
      </c>
      <c r="BN2179" s="175" t="str">
        <f t="shared" si="2664"/>
        <v>BN$13</v>
      </c>
      <c r="BO2179" s="175" t="str">
        <f t="shared" si="2664"/>
        <v>BO$13</v>
      </c>
      <c r="BP2179" s="175" t="str">
        <f t="shared" si="2664"/>
        <v>BP$13</v>
      </c>
      <c r="BQ2179" s="175" t="str">
        <f t="shared" si="2664"/>
        <v>BQ$13</v>
      </c>
      <c r="BR2179" s="175" t="str">
        <f t="shared" si="2664"/>
        <v>BR$13</v>
      </c>
      <c r="BS2179" s="175" t="str">
        <f t="shared" si="2664"/>
        <v>BS$13</v>
      </c>
      <c r="BT2179" s="175" t="str">
        <f t="shared" si="2664"/>
        <v>BT$13</v>
      </c>
      <c r="BU2179" s="175" t="str">
        <f t="shared" si="2664"/>
        <v>BU$13</v>
      </c>
      <c r="BV2179" s="175" t="str">
        <f t="shared" si="2664"/>
        <v>BV$13</v>
      </c>
      <c r="BW2179" s="175" t="str">
        <f t="shared" si="2664"/>
        <v>BW$13</v>
      </c>
      <c r="BX2179" s="175" t="str">
        <f t="shared" si="2664"/>
        <v>BX$13</v>
      </c>
      <c r="BY2179" s="175" t="str">
        <f t="shared" si="2664"/>
        <v>BY$13</v>
      </c>
      <c r="BZ2179" s="175" t="str">
        <f t="shared" si="2664"/>
        <v>BZ$13</v>
      </c>
      <c r="CA2179" s="175" t="str">
        <f t="shared" si="2664"/>
        <v>CA$13</v>
      </c>
      <c r="CB2179" s="175" t="str">
        <f t="shared" si="2664"/>
        <v>CB$13</v>
      </c>
      <c r="CC2179" s="175" t="str">
        <f t="shared" si="2664"/>
        <v>CC$13</v>
      </c>
      <c r="CD2179" s="175" t="str">
        <f t="shared" si="2664"/>
        <v>CD$13</v>
      </c>
      <c r="CE2179" s="175" t="str">
        <f t="shared" ref="CE2179:CK2179" si="2665">CE2166</f>
        <v>CE$13</v>
      </c>
      <c r="CF2179" s="175" t="str">
        <f t="shared" si="2665"/>
        <v>CF$13</v>
      </c>
      <c r="CG2179" s="175" t="str">
        <f t="shared" si="2665"/>
        <v>CG$13</v>
      </c>
      <c r="CH2179" s="175" t="str">
        <f t="shared" si="2665"/>
        <v>CH$13</v>
      </c>
      <c r="CI2179" s="175" t="str">
        <f t="shared" si="2665"/>
        <v>CI$13</v>
      </c>
      <c r="CJ2179" s="175" t="str">
        <f t="shared" si="2665"/>
        <v>CJ$13</v>
      </c>
      <c r="CK2179" s="175" t="str">
        <f t="shared" si="2665"/>
        <v>CK$13</v>
      </c>
      <c r="CL2179" s="175" t="str">
        <f t="shared" ref="CL2179" si="2666">CL2166</f>
        <v>CL$13</v>
      </c>
    </row>
    <row r="2180" spans="2:90" x14ac:dyDescent="0.4">
      <c r="B2180" s="187" t="str">
        <f>B2171</f>
        <v>Passthrough direct cost:</v>
      </c>
      <c r="D2180" t="s">
        <v>764</v>
      </c>
      <c r="E2180" s="8" t="str">
        <f t="shared" si="2649"/>
        <v>2180 PDC-S</v>
      </c>
      <c r="G2180" t="s">
        <v>332</v>
      </c>
      <c r="H2180" s="12"/>
      <c r="I2180" s="60"/>
      <c r="J2180" s="60"/>
      <c r="K2180" s="15"/>
      <c r="L2180" s="15"/>
      <c r="M2180" s="15"/>
      <c r="N2180" s="15"/>
      <c r="O2180" s="15"/>
      <c r="P2180" s="15"/>
      <c r="R2180" s="15"/>
      <c r="S2180" s="175">
        <f t="shared" ref="S2180" si="2667">S2167</f>
        <v>0</v>
      </c>
      <c r="T2180" s="175">
        <f t="shared" ref="T2180:AX2180" si="2668">T2167</f>
        <v>0</v>
      </c>
      <c r="U2180" s="175">
        <f t="shared" si="2668"/>
        <v>0</v>
      </c>
      <c r="V2180" s="175">
        <f t="shared" si="2668"/>
        <v>0</v>
      </c>
      <c r="W2180" s="175">
        <f t="shared" si="2668"/>
        <v>0</v>
      </c>
      <c r="X2180" s="175">
        <f t="shared" si="2668"/>
        <v>0</v>
      </c>
      <c r="Y2180" s="175">
        <f t="shared" si="2668"/>
        <v>0</v>
      </c>
      <c r="Z2180" s="175">
        <f t="shared" si="2668"/>
        <v>0</v>
      </c>
      <c r="AA2180" s="175">
        <f t="shared" si="2668"/>
        <v>0</v>
      </c>
      <c r="AB2180" s="175">
        <f t="shared" si="2668"/>
        <v>0</v>
      </c>
      <c r="AC2180" s="175">
        <f t="shared" si="2668"/>
        <v>0</v>
      </c>
      <c r="AD2180" s="175">
        <f t="shared" si="2668"/>
        <v>0</v>
      </c>
      <c r="AE2180" s="175">
        <f t="shared" si="2668"/>
        <v>0</v>
      </c>
      <c r="AF2180" s="175">
        <f t="shared" si="2668"/>
        <v>0</v>
      </c>
      <c r="AG2180" s="175">
        <f t="shared" si="2668"/>
        <v>0</v>
      </c>
      <c r="AH2180" s="175">
        <f t="shared" si="2668"/>
        <v>0</v>
      </c>
      <c r="AI2180" s="175">
        <f t="shared" si="2668"/>
        <v>0</v>
      </c>
      <c r="AJ2180" s="175">
        <f t="shared" si="2668"/>
        <v>0</v>
      </c>
      <c r="AK2180" s="175">
        <f t="shared" si="2668"/>
        <v>0</v>
      </c>
      <c r="AL2180" s="175">
        <f t="shared" si="2668"/>
        <v>0</v>
      </c>
      <c r="AM2180" s="175">
        <f t="shared" si="2668"/>
        <v>0</v>
      </c>
      <c r="AN2180" s="175">
        <f t="shared" si="2668"/>
        <v>0</v>
      </c>
      <c r="AO2180" s="175">
        <f t="shared" si="2668"/>
        <v>0</v>
      </c>
      <c r="AP2180" s="175">
        <f t="shared" si="2668"/>
        <v>0</v>
      </c>
      <c r="AQ2180" s="175">
        <f t="shared" si="2668"/>
        <v>0</v>
      </c>
      <c r="AR2180" s="175">
        <f t="shared" si="2668"/>
        <v>0</v>
      </c>
      <c r="AS2180" s="175">
        <f t="shared" si="2668"/>
        <v>0</v>
      </c>
      <c r="AT2180" s="175">
        <f t="shared" si="2668"/>
        <v>0</v>
      </c>
      <c r="AU2180" s="175">
        <f t="shared" si="2668"/>
        <v>0</v>
      </c>
      <c r="AV2180" s="175">
        <f t="shared" si="2668"/>
        <v>0</v>
      </c>
      <c r="AW2180" s="175">
        <f t="shared" si="2668"/>
        <v>0</v>
      </c>
      <c r="AX2180" s="175">
        <f t="shared" si="2668"/>
        <v>0</v>
      </c>
      <c r="AY2180" s="175">
        <f t="shared" ref="AY2180:CD2180" si="2669">AY2167</f>
        <v>0</v>
      </c>
      <c r="AZ2180" s="175">
        <f t="shared" si="2669"/>
        <v>0</v>
      </c>
      <c r="BA2180" s="175">
        <f t="shared" si="2669"/>
        <v>0</v>
      </c>
      <c r="BB2180" s="175">
        <f t="shared" si="2669"/>
        <v>0</v>
      </c>
      <c r="BC2180" s="175">
        <f t="shared" si="2669"/>
        <v>0</v>
      </c>
      <c r="BD2180" s="175">
        <f t="shared" si="2669"/>
        <v>0</v>
      </c>
      <c r="BE2180" s="175">
        <f t="shared" si="2669"/>
        <v>0</v>
      </c>
      <c r="BF2180" s="175">
        <f t="shared" si="2669"/>
        <v>0</v>
      </c>
      <c r="BG2180" s="175">
        <f t="shared" si="2669"/>
        <v>0</v>
      </c>
      <c r="BH2180" s="175">
        <f t="shared" si="2669"/>
        <v>0</v>
      </c>
      <c r="BI2180" s="175">
        <f t="shared" si="2669"/>
        <v>0</v>
      </c>
      <c r="BJ2180" s="175">
        <f t="shared" si="2669"/>
        <v>0</v>
      </c>
      <c r="BK2180" s="175">
        <f t="shared" si="2669"/>
        <v>0</v>
      </c>
      <c r="BL2180" s="175">
        <f t="shared" si="2669"/>
        <v>0</v>
      </c>
      <c r="BM2180" s="175">
        <f t="shared" si="2669"/>
        <v>0</v>
      </c>
      <c r="BN2180" s="175">
        <f t="shared" si="2669"/>
        <v>0</v>
      </c>
      <c r="BO2180" s="175">
        <f t="shared" si="2669"/>
        <v>0</v>
      </c>
      <c r="BP2180" s="175">
        <f t="shared" si="2669"/>
        <v>0</v>
      </c>
      <c r="BQ2180" s="175">
        <f t="shared" si="2669"/>
        <v>0</v>
      </c>
      <c r="BR2180" s="175">
        <f t="shared" si="2669"/>
        <v>0</v>
      </c>
      <c r="BS2180" s="175">
        <f t="shared" si="2669"/>
        <v>0</v>
      </c>
      <c r="BT2180" s="175">
        <f t="shared" si="2669"/>
        <v>0</v>
      </c>
      <c r="BU2180" s="175">
        <f t="shared" si="2669"/>
        <v>0</v>
      </c>
      <c r="BV2180" s="175">
        <f t="shared" si="2669"/>
        <v>0</v>
      </c>
      <c r="BW2180" s="175">
        <f t="shared" si="2669"/>
        <v>0</v>
      </c>
      <c r="BX2180" s="175">
        <f t="shared" si="2669"/>
        <v>0</v>
      </c>
      <c r="BY2180" s="175">
        <f t="shared" si="2669"/>
        <v>0</v>
      </c>
      <c r="BZ2180" s="175">
        <f t="shared" si="2669"/>
        <v>0</v>
      </c>
      <c r="CA2180" s="175">
        <f t="shared" si="2669"/>
        <v>0</v>
      </c>
      <c r="CB2180" s="175">
        <f t="shared" si="2669"/>
        <v>0</v>
      </c>
      <c r="CC2180" s="175">
        <f t="shared" si="2669"/>
        <v>0</v>
      </c>
      <c r="CD2180" s="175">
        <f t="shared" si="2669"/>
        <v>0</v>
      </c>
      <c r="CE2180" s="175">
        <f t="shared" ref="CE2180:CK2180" si="2670">CE2167</f>
        <v>0</v>
      </c>
      <c r="CF2180" s="175">
        <f t="shared" si="2670"/>
        <v>0</v>
      </c>
      <c r="CG2180" s="175">
        <f t="shared" si="2670"/>
        <v>0</v>
      </c>
      <c r="CH2180" s="175">
        <f t="shared" si="2670"/>
        <v>0</v>
      </c>
      <c r="CI2180" s="175">
        <f t="shared" si="2670"/>
        <v>0</v>
      </c>
      <c r="CJ2180" s="175">
        <f t="shared" si="2670"/>
        <v>0</v>
      </c>
      <c r="CK2180" s="175">
        <f t="shared" si="2670"/>
        <v>0</v>
      </c>
      <c r="CL2180" s="175">
        <f t="shared" ref="CL2180" si="2671">CL2167</f>
        <v>0</v>
      </c>
    </row>
    <row r="2181" spans="2:90" x14ac:dyDescent="0.4">
      <c r="B2181" s="235" t="str">
        <f>IFERROR(SUBSTITUTE(TRIM(MID(B2171, SEARCH("-", B2171) + 1, LEN(B2171))),":",""),"no unit")</f>
        <v>no unit</v>
      </c>
      <c r="D2181" t="s">
        <v>764</v>
      </c>
      <c r="E2181" s="8" t="str">
        <f t="shared" ref="E2181" si="2672">ROW()&amp;" "&amp;D2181</f>
        <v>2181 PDC-S</v>
      </c>
      <c r="G2181" t="s">
        <v>332</v>
      </c>
      <c r="H2181" s="12"/>
      <c r="I2181" s="60"/>
      <c r="J2181" s="60"/>
      <c r="K2181" s="15"/>
      <c r="L2181" s="15"/>
      <c r="M2181" s="15"/>
      <c r="N2181" s="15"/>
      <c r="O2181" s="15"/>
      <c r="P2181" s="15"/>
      <c r="R2181" s="15"/>
      <c r="S2181" s="175"/>
      <c r="T2181" s="175"/>
      <c r="U2181" s="175"/>
      <c r="V2181" s="175"/>
      <c r="W2181" s="175"/>
      <c r="X2181" s="175"/>
      <c r="Y2181" s="175"/>
      <c r="Z2181" s="175"/>
      <c r="AA2181" s="175"/>
      <c r="AB2181" s="175"/>
      <c r="AC2181" s="175"/>
      <c r="AD2181" s="175"/>
      <c r="AE2181" s="175"/>
      <c r="AF2181" s="175"/>
      <c r="AG2181" s="175"/>
      <c r="AH2181" s="175"/>
      <c r="AI2181" s="175"/>
      <c r="AJ2181" s="175"/>
      <c r="AK2181" s="175"/>
      <c r="AL2181" s="175"/>
      <c r="AM2181" s="175"/>
      <c r="AN2181" s="175"/>
      <c r="AO2181" s="175"/>
      <c r="AP2181" s="175"/>
      <c r="AQ2181" s="175"/>
      <c r="AR2181" s="175"/>
      <c r="AS2181" s="175"/>
      <c r="AT2181" s="175"/>
      <c r="AU2181" s="175"/>
      <c r="AV2181" s="175"/>
      <c r="AW2181" s="175"/>
      <c r="AX2181" s="175"/>
      <c r="AY2181" s="175"/>
      <c r="AZ2181" s="175"/>
      <c r="BA2181" s="175"/>
      <c r="BB2181" s="175"/>
      <c r="BC2181" s="175"/>
      <c r="BD2181" s="175"/>
      <c r="BE2181" s="175"/>
      <c r="BF2181" s="175"/>
      <c r="BG2181" s="175"/>
      <c r="BH2181" s="175"/>
      <c r="BI2181" s="175"/>
      <c r="BJ2181" s="175"/>
      <c r="BK2181" s="175"/>
      <c r="BL2181" s="175"/>
      <c r="BM2181" s="175"/>
      <c r="BN2181" s="175"/>
      <c r="BO2181" s="175"/>
      <c r="BP2181" s="175"/>
      <c r="BQ2181" s="175"/>
      <c r="BR2181" s="175"/>
      <c r="BS2181" s="175"/>
      <c r="BT2181" s="175"/>
      <c r="BU2181" s="175"/>
      <c r="BV2181" s="175"/>
      <c r="BW2181" s="175"/>
      <c r="BX2181" s="175"/>
      <c r="BY2181" s="175"/>
      <c r="BZ2181" s="175"/>
      <c r="CA2181" s="175"/>
      <c r="CB2181" s="175"/>
      <c r="CC2181" s="175"/>
      <c r="CD2181" s="175"/>
      <c r="CE2181" s="175"/>
      <c r="CF2181" s="175"/>
      <c r="CG2181" s="175"/>
      <c r="CH2181" s="175"/>
      <c r="CI2181" s="175"/>
      <c r="CJ2181" s="175"/>
      <c r="CK2181" s="175"/>
      <c r="CL2181" s="175"/>
    </row>
    <row r="2182" spans="2:90" x14ac:dyDescent="0.4">
      <c r="B2182" s="132" t="str">
        <f t="shared" si="2656"/>
        <v>Secondary revenue driver</v>
      </c>
      <c r="D2182" t="s">
        <v>764</v>
      </c>
      <c r="E2182" s="8" t="str">
        <f t="shared" si="2649"/>
        <v>2182 PDC-S</v>
      </c>
      <c r="G2182" t="s">
        <v>332</v>
      </c>
      <c r="H2182" s="12"/>
      <c r="I2182" s="60"/>
      <c r="J2182" s="60"/>
      <c r="K2182" s="15"/>
      <c r="L2182" s="15"/>
      <c r="M2182" s="15"/>
      <c r="N2182" s="15"/>
      <c r="O2182" s="15"/>
      <c r="P2182" s="15"/>
      <c r="R2182" s="15"/>
      <c r="S2182" s="4" t="str">
        <f t="shared" ref="S2182" si="2673">ADDRESS(ROW(S2174),COLUMN(S2174),2)</f>
        <v>S$2174</v>
      </c>
      <c r="T2182" s="4" t="str">
        <f t="shared" ref="T2182:AX2182" si="2674">ADDRESS(ROW(T2174),COLUMN(T2174),2)</f>
        <v>T$2174</v>
      </c>
      <c r="U2182" s="4" t="str">
        <f t="shared" si="2674"/>
        <v>U$2174</v>
      </c>
      <c r="V2182" s="4" t="str">
        <f t="shared" si="2674"/>
        <v>V$2174</v>
      </c>
      <c r="W2182" s="4" t="str">
        <f t="shared" si="2674"/>
        <v>W$2174</v>
      </c>
      <c r="X2182" s="4" t="str">
        <f t="shared" si="2674"/>
        <v>X$2174</v>
      </c>
      <c r="Y2182" s="4" t="str">
        <f t="shared" si="2674"/>
        <v>Y$2174</v>
      </c>
      <c r="Z2182" s="4" t="str">
        <f t="shared" si="2674"/>
        <v>Z$2174</v>
      </c>
      <c r="AA2182" s="4" t="str">
        <f t="shared" si="2674"/>
        <v>AA$2174</v>
      </c>
      <c r="AB2182" s="4" t="str">
        <f t="shared" si="2674"/>
        <v>AB$2174</v>
      </c>
      <c r="AC2182" s="4" t="str">
        <f t="shared" si="2674"/>
        <v>AC$2174</v>
      </c>
      <c r="AD2182" s="4" t="str">
        <f t="shared" si="2674"/>
        <v>AD$2174</v>
      </c>
      <c r="AE2182" s="4" t="str">
        <f t="shared" si="2674"/>
        <v>AE$2174</v>
      </c>
      <c r="AF2182" s="4" t="str">
        <f t="shared" si="2674"/>
        <v>AF$2174</v>
      </c>
      <c r="AG2182" s="4" t="str">
        <f t="shared" si="2674"/>
        <v>AG$2174</v>
      </c>
      <c r="AH2182" s="4" t="str">
        <f t="shared" si="2674"/>
        <v>AH$2174</v>
      </c>
      <c r="AI2182" s="4" t="str">
        <f t="shared" si="2674"/>
        <v>AI$2174</v>
      </c>
      <c r="AJ2182" s="4" t="str">
        <f t="shared" si="2674"/>
        <v>AJ$2174</v>
      </c>
      <c r="AK2182" s="4" t="str">
        <f t="shared" si="2674"/>
        <v>AK$2174</v>
      </c>
      <c r="AL2182" s="4" t="str">
        <f t="shared" si="2674"/>
        <v>AL$2174</v>
      </c>
      <c r="AM2182" s="4" t="str">
        <f t="shared" si="2674"/>
        <v>AM$2174</v>
      </c>
      <c r="AN2182" s="4" t="str">
        <f t="shared" si="2674"/>
        <v>AN$2174</v>
      </c>
      <c r="AO2182" s="4" t="str">
        <f t="shared" si="2674"/>
        <v>AO$2174</v>
      </c>
      <c r="AP2182" s="4" t="str">
        <f t="shared" si="2674"/>
        <v>AP$2174</v>
      </c>
      <c r="AQ2182" s="4" t="str">
        <f t="shared" si="2674"/>
        <v>AQ$2174</v>
      </c>
      <c r="AR2182" s="4" t="str">
        <f t="shared" si="2674"/>
        <v>AR$2174</v>
      </c>
      <c r="AS2182" s="4" t="str">
        <f t="shared" si="2674"/>
        <v>AS$2174</v>
      </c>
      <c r="AT2182" s="4" t="str">
        <f t="shared" si="2674"/>
        <v>AT$2174</v>
      </c>
      <c r="AU2182" s="4" t="str">
        <f t="shared" si="2674"/>
        <v>AU$2174</v>
      </c>
      <c r="AV2182" s="4" t="str">
        <f t="shared" si="2674"/>
        <v>AV$2174</v>
      </c>
      <c r="AW2182" s="4" t="str">
        <f t="shared" si="2674"/>
        <v>AW$2174</v>
      </c>
      <c r="AX2182" s="4" t="str">
        <f t="shared" si="2674"/>
        <v>AX$2174</v>
      </c>
      <c r="AY2182" s="4" t="str">
        <f t="shared" ref="AY2182:CD2182" si="2675">ADDRESS(ROW(AY2174),COLUMN(AY2174),2)</f>
        <v>AY$2174</v>
      </c>
      <c r="AZ2182" s="4" t="str">
        <f t="shared" si="2675"/>
        <v>AZ$2174</v>
      </c>
      <c r="BA2182" s="4" t="str">
        <f t="shared" si="2675"/>
        <v>BA$2174</v>
      </c>
      <c r="BB2182" s="4" t="str">
        <f t="shared" si="2675"/>
        <v>BB$2174</v>
      </c>
      <c r="BC2182" s="4" t="str">
        <f t="shared" si="2675"/>
        <v>BC$2174</v>
      </c>
      <c r="BD2182" s="4" t="str">
        <f t="shared" si="2675"/>
        <v>BD$2174</v>
      </c>
      <c r="BE2182" s="4" t="str">
        <f t="shared" si="2675"/>
        <v>BE$2174</v>
      </c>
      <c r="BF2182" s="4" t="str">
        <f t="shared" si="2675"/>
        <v>BF$2174</v>
      </c>
      <c r="BG2182" s="4" t="str">
        <f t="shared" si="2675"/>
        <v>BG$2174</v>
      </c>
      <c r="BH2182" s="4" t="str">
        <f t="shared" si="2675"/>
        <v>BH$2174</v>
      </c>
      <c r="BI2182" s="4" t="str">
        <f t="shared" si="2675"/>
        <v>BI$2174</v>
      </c>
      <c r="BJ2182" s="4" t="str">
        <f t="shared" si="2675"/>
        <v>BJ$2174</v>
      </c>
      <c r="BK2182" s="4" t="str">
        <f t="shared" si="2675"/>
        <v>BK$2174</v>
      </c>
      <c r="BL2182" s="4" t="str">
        <f t="shared" si="2675"/>
        <v>BL$2174</v>
      </c>
      <c r="BM2182" s="4" t="str">
        <f t="shared" si="2675"/>
        <v>BM$2174</v>
      </c>
      <c r="BN2182" s="4" t="str">
        <f t="shared" si="2675"/>
        <v>BN$2174</v>
      </c>
      <c r="BO2182" s="4" t="str">
        <f t="shared" si="2675"/>
        <v>BO$2174</v>
      </c>
      <c r="BP2182" s="4" t="str">
        <f t="shared" si="2675"/>
        <v>BP$2174</v>
      </c>
      <c r="BQ2182" s="4" t="str">
        <f t="shared" si="2675"/>
        <v>BQ$2174</v>
      </c>
      <c r="BR2182" s="4" t="str">
        <f t="shared" si="2675"/>
        <v>BR$2174</v>
      </c>
      <c r="BS2182" s="4" t="str">
        <f t="shared" si="2675"/>
        <v>BS$2174</v>
      </c>
      <c r="BT2182" s="4" t="str">
        <f t="shared" si="2675"/>
        <v>BT$2174</v>
      </c>
      <c r="BU2182" s="4" t="str">
        <f t="shared" si="2675"/>
        <v>BU$2174</v>
      </c>
      <c r="BV2182" s="4" t="str">
        <f t="shared" si="2675"/>
        <v>BV$2174</v>
      </c>
      <c r="BW2182" s="4" t="str">
        <f t="shared" si="2675"/>
        <v>BW$2174</v>
      </c>
      <c r="BX2182" s="4" t="str">
        <f t="shared" si="2675"/>
        <v>BX$2174</v>
      </c>
      <c r="BY2182" s="4" t="str">
        <f t="shared" si="2675"/>
        <v>BY$2174</v>
      </c>
      <c r="BZ2182" s="4" t="str">
        <f t="shared" si="2675"/>
        <v>BZ$2174</v>
      </c>
      <c r="CA2182" s="4" t="str">
        <f t="shared" si="2675"/>
        <v>CA$2174</v>
      </c>
      <c r="CB2182" s="4" t="str">
        <f t="shared" si="2675"/>
        <v>CB$2174</v>
      </c>
      <c r="CC2182" s="4" t="str">
        <f t="shared" si="2675"/>
        <v>CC$2174</v>
      </c>
      <c r="CD2182" s="4" t="str">
        <f t="shared" si="2675"/>
        <v>CD$2174</v>
      </c>
      <c r="CE2182" s="4" t="str">
        <f t="shared" ref="CE2182:CK2182" si="2676">ADDRESS(ROW(CE2174),COLUMN(CE2174),2)</f>
        <v>CE$2174</v>
      </c>
      <c r="CF2182" s="4" t="str">
        <f t="shared" si="2676"/>
        <v>CF$2174</v>
      </c>
      <c r="CG2182" s="4" t="str">
        <f t="shared" si="2676"/>
        <v>CG$2174</v>
      </c>
      <c r="CH2182" s="4" t="str">
        <f t="shared" si="2676"/>
        <v>CH$2174</v>
      </c>
      <c r="CI2182" s="4" t="str">
        <f t="shared" si="2676"/>
        <v>CI$2174</v>
      </c>
      <c r="CJ2182" s="4" t="str">
        <f t="shared" si="2676"/>
        <v>CJ$2174</v>
      </c>
      <c r="CK2182" s="4" t="str">
        <f t="shared" si="2676"/>
        <v>CK$2174</v>
      </c>
      <c r="CL2182" s="4" t="str">
        <f t="shared" ref="CL2182" si="2677">ADDRESS(ROW(CL2174),COLUMN(CL2174),2)</f>
        <v>CL$2174</v>
      </c>
    </row>
    <row r="2183" spans="2:90" x14ac:dyDescent="0.4">
      <c r="B2183" s="132" t="str">
        <f t="shared" si="2656"/>
        <v>Secondary volume driver</v>
      </c>
      <c r="D2183" t="s">
        <v>764</v>
      </c>
      <c r="E2183" s="8" t="str">
        <f t="shared" si="2649"/>
        <v>2183 PDC-S</v>
      </c>
      <c r="G2183" t="s">
        <v>332</v>
      </c>
      <c r="H2183" s="12"/>
      <c r="I2183" s="60"/>
      <c r="J2183" s="60"/>
      <c r="K2183" s="15"/>
      <c r="L2183" s="15"/>
      <c r="M2183" s="15"/>
      <c r="N2183" s="15"/>
      <c r="O2183" s="15"/>
      <c r="P2183" s="15"/>
      <c r="R2183" s="15"/>
      <c r="S2183" s="175" t="str">
        <f t="shared" ref="S2183" si="2678">S2170</f>
        <v>S$15</v>
      </c>
      <c r="T2183" s="175" t="str">
        <f t="shared" ref="T2183:AX2183" si="2679">T2170</f>
        <v>T$15</v>
      </c>
      <c r="U2183" s="175" t="str">
        <f t="shared" si="2679"/>
        <v>U$15</v>
      </c>
      <c r="V2183" s="175" t="str">
        <f t="shared" si="2679"/>
        <v>V$15</v>
      </c>
      <c r="W2183" s="175" t="str">
        <f t="shared" si="2679"/>
        <v>W$15</v>
      </c>
      <c r="X2183" s="175" t="str">
        <f t="shared" si="2679"/>
        <v>X$15</v>
      </c>
      <c r="Y2183" s="175" t="str">
        <f t="shared" si="2679"/>
        <v>Y$15</v>
      </c>
      <c r="Z2183" s="175" t="str">
        <f t="shared" si="2679"/>
        <v>Z$15</v>
      </c>
      <c r="AA2183" s="175" t="str">
        <f t="shared" si="2679"/>
        <v>AA$15</v>
      </c>
      <c r="AB2183" s="175" t="str">
        <f t="shared" si="2679"/>
        <v>AB$15</v>
      </c>
      <c r="AC2183" s="175" t="str">
        <f t="shared" si="2679"/>
        <v>AC$15</v>
      </c>
      <c r="AD2183" s="175" t="str">
        <f t="shared" si="2679"/>
        <v>AD$15</v>
      </c>
      <c r="AE2183" s="175" t="str">
        <f t="shared" si="2679"/>
        <v>AE$15</v>
      </c>
      <c r="AF2183" s="175" t="str">
        <f t="shared" si="2679"/>
        <v>AF$15</v>
      </c>
      <c r="AG2183" s="175" t="str">
        <f t="shared" si="2679"/>
        <v>AG$15</v>
      </c>
      <c r="AH2183" s="175" t="str">
        <f t="shared" si="2679"/>
        <v>AH$15</v>
      </c>
      <c r="AI2183" s="175" t="str">
        <f t="shared" si="2679"/>
        <v>AI$15</v>
      </c>
      <c r="AJ2183" s="175" t="str">
        <f t="shared" si="2679"/>
        <v>AJ$15</v>
      </c>
      <c r="AK2183" s="175" t="str">
        <f t="shared" si="2679"/>
        <v>AK$15</v>
      </c>
      <c r="AL2183" s="175" t="str">
        <f t="shared" si="2679"/>
        <v>AL$15</v>
      </c>
      <c r="AM2183" s="175" t="str">
        <f t="shared" si="2679"/>
        <v>AM$15</v>
      </c>
      <c r="AN2183" s="175" t="str">
        <f t="shared" si="2679"/>
        <v>AN$15</v>
      </c>
      <c r="AO2183" s="175" t="str">
        <f t="shared" si="2679"/>
        <v>AO$15</v>
      </c>
      <c r="AP2183" s="175" t="str">
        <f t="shared" si="2679"/>
        <v>AP$15</v>
      </c>
      <c r="AQ2183" s="175" t="str">
        <f t="shared" si="2679"/>
        <v>AQ$15</v>
      </c>
      <c r="AR2183" s="175" t="str">
        <f t="shared" si="2679"/>
        <v>AR$15</v>
      </c>
      <c r="AS2183" s="175" t="str">
        <f t="shared" si="2679"/>
        <v>AS$15</v>
      </c>
      <c r="AT2183" s="175" t="str">
        <f t="shared" si="2679"/>
        <v>AT$15</v>
      </c>
      <c r="AU2183" s="175" t="str">
        <f t="shared" si="2679"/>
        <v>AU$15</v>
      </c>
      <c r="AV2183" s="175" t="str">
        <f t="shared" si="2679"/>
        <v>AV$15</v>
      </c>
      <c r="AW2183" s="175" t="str">
        <f t="shared" si="2679"/>
        <v>AW$15</v>
      </c>
      <c r="AX2183" s="175" t="str">
        <f t="shared" si="2679"/>
        <v>AX$15</v>
      </c>
      <c r="AY2183" s="175" t="str">
        <f t="shared" ref="AY2183:CD2183" si="2680">AY2170</f>
        <v>AY$15</v>
      </c>
      <c r="AZ2183" s="175" t="str">
        <f t="shared" si="2680"/>
        <v>AZ$15</v>
      </c>
      <c r="BA2183" s="175" t="str">
        <f t="shared" si="2680"/>
        <v>BA$15</v>
      </c>
      <c r="BB2183" s="175" t="str">
        <f t="shared" si="2680"/>
        <v>BB$15</v>
      </c>
      <c r="BC2183" s="175" t="str">
        <f t="shared" si="2680"/>
        <v>BC$15</v>
      </c>
      <c r="BD2183" s="175" t="str">
        <f t="shared" si="2680"/>
        <v>BD$15</v>
      </c>
      <c r="BE2183" s="175" t="str">
        <f t="shared" si="2680"/>
        <v>BE$15</v>
      </c>
      <c r="BF2183" s="175" t="str">
        <f t="shared" si="2680"/>
        <v>BF$15</v>
      </c>
      <c r="BG2183" s="175" t="str">
        <f t="shared" si="2680"/>
        <v>BG$15</v>
      </c>
      <c r="BH2183" s="175" t="str">
        <f t="shared" si="2680"/>
        <v>BH$15</v>
      </c>
      <c r="BI2183" s="175" t="str">
        <f t="shared" si="2680"/>
        <v>BI$15</v>
      </c>
      <c r="BJ2183" s="175" t="str">
        <f t="shared" si="2680"/>
        <v>BJ$15</v>
      </c>
      <c r="BK2183" s="175" t="str">
        <f t="shared" si="2680"/>
        <v>BK$15</v>
      </c>
      <c r="BL2183" s="175" t="str">
        <f t="shared" si="2680"/>
        <v>BL$15</v>
      </c>
      <c r="BM2183" s="175" t="str">
        <f t="shared" si="2680"/>
        <v>BM$15</v>
      </c>
      <c r="BN2183" s="175" t="str">
        <f t="shared" si="2680"/>
        <v>BN$15</v>
      </c>
      <c r="BO2183" s="175" t="str">
        <f t="shared" si="2680"/>
        <v>BO$15</v>
      </c>
      <c r="BP2183" s="175" t="str">
        <f t="shared" si="2680"/>
        <v>BP$15</v>
      </c>
      <c r="BQ2183" s="175" t="str">
        <f t="shared" si="2680"/>
        <v>BQ$15</v>
      </c>
      <c r="BR2183" s="175" t="str">
        <f t="shared" si="2680"/>
        <v>BR$15</v>
      </c>
      <c r="BS2183" s="175" t="str">
        <f t="shared" si="2680"/>
        <v>BS$15</v>
      </c>
      <c r="BT2183" s="175" t="str">
        <f t="shared" si="2680"/>
        <v>BT$15</v>
      </c>
      <c r="BU2183" s="175" t="str">
        <f t="shared" si="2680"/>
        <v>BU$15</v>
      </c>
      <c r="BV2183" s="175" t="str">
        <f t="shared" si="2680"/>
        <v>BV$15</v>
      </c>
      <c r="BW2183" s="175" t="str">
        <f t="shared" si="2680"/>
        <v>BW$15</v>
      </c>
      <c r="BX2183" s="175" t="str">
        <f t="shared" si="2680"/>
        <v>BX$15</v>
      </c>
      <c r="BY2183" s="175" t="str">
        <f t="shared" si="2680"/>
        <v>BY$15</v>
      </c>
      <c r="BZ2183" s="175" t="str">
        <f t="shared" si="2680"/>
        <v>BZ$15</v>
      </c>
      <c r="CA2183" s="175" t="str">
        <f t="shared" si="2680"/>
        <v>CA$15</v>
      </c>
      <c r="CB2183" s="175" t="str">
        <f t="shared" si="2680"/>
        <v>CB$15</v>
      </c>
      <c r="CC2183" s="175" t="str">
        <f t="shared" si="2680"/>
        <v>CC$15</v>
      </c>
      <c r="CD2183" s="175" t="str">
        <f t="shared" si="2680"/>
        <v>CD$15</v>
      </c>
      <c r="CE2183" s="175" t="str">
        <f t="shared" ref="CE2183:CK2183" si="2681">CE2170</f>
        <v>CE$15</v>
      </c>
      <c r="CF2183" s="175" t="str">
        <f t="shared" si="2681"/>
        <v>CF$15</v>
      </c>
      <c r="CG2183" s="175" t="str">
        <f t="shared" si="2681"/>
        <v>CG$15</v>
      </c>
      <c r="CH2183" s="175" t="str">
        <f t="shared" si="2681"/>
        <v>CH$15</v>
      </c>
      <c r="CI2183" s="175" t="str">
        <f t="shared" si="2681"/>
        <v>CI$15</v>
      </c>
      <c r="CJ2183" s="175" t="str">
        <f t="shared" si="2681"/>
        <v>CJ$15</v>
      </c>
      <c r="CK2183" s="175" t="str">
        <f t="shared" si="2681"/>
        <v>CK$15</v>
      </c>
      <c r="CL2183" s="175" t="str">
        <f t="shared" ref="CL2183" si="2682">CL2170</f>
        <v>CL$15</v>
      </c>
    </row>
    <row r="2184" spans="2:90" x14ac:dyDescent="0.4">
      <c r="E2184" s="8"/>
      <c r="H2184" s="12"/>
      <c r="I2184" s="60"/>
      <c r="J2184" s="60"/>
      <c r="K2184" s="15"/>
      <c r="L2184" s="15"/>
      <c r="M2184" s="15"/>
      <c r="N2184" s="15"/>
      <c r="O2184" s="15"/>
      <c r="P2184" s="15"/>
      <c r="R2184" s="15"/>
      <c r="S2184" s="76"/>
      <c r="T2184" s="76"/>
      <c r="U2184" s="76"/>
      <c r="V2184" s="76"/>
      <c r="W2184" s="76"/>
      <c r="X2184" s="76"/>
      <c r="Y2184" s="76"/>
      <c r="Z2184" s="76"/>
      <c r="AA2184" s="76"/>
      <c r="AB2184" s="76"/>
      <c r="AC2184" s="76"/>
      <c r="AD2184" s="76"/>
      <c r="AE2184" s="76"/>
      <c r="AF2184" s="76"/>
      <c r="AG2184" s="76"/>
      <c r="AH2184" s="76"/>
      <c r="AI2184" s="76"/>
      <c r="AJ2184" s="76"/>
      <c r="AK2184" s="76"/>
      <c r="AL2184" s="76"/>
      <c r="AM2184" s="76"/>
      <c r="AN2184" s="76"/>
      <c r="AO2184" s="76"/>
      <c r="AP2184" s="76"/>
      <c r="AQ2184" s="76"/>
      <c r="AR2184" s="76"/>
      <c r="AS2184" s="76"/>
      <c r="AT2184" s="76"/>
      <c r="AU2184" s="76"/>
      <c r="AV2184" s="76"/>
      <c r="AW2184" s="76"/>
      <c r="AX2184" s="76"/>
      <c r="AY2184" s="76"/>
      <c r="AZ2184" s="76"/>
      <c r="BA2184" s="76"/>
      <c r="BB2184" s="76"/>
      <c r="BC2184" s="76"/>
      <c r="BD2184" s="76"/>
      <c r="BE2184" s="76"/>
      <c r="BF2184" s="76"/>
      <c r="BG2184" s="76"/>
      <c r="BH2184" s="76"/>
      <c r="BI2184" s="76"/>
      <c r="BJ2184" s="76"/>
      <c r="BK2184" s="76"/>
      <c r="BL2184" s="76"/>
      <c r="BM2184" s="76"/>
      <c r="BN2184" s="76"/>
      <c r="BO2184" s="76"/>
      <c r="BP2184" s="76"/>
      <c r="BQ2184" s="76"/>
      <c r="BR2184" s="76"/>
      <c r="BS2184" s="76"/>
      <c r="BT2184" s="76"/>
      <c r="BU2184" s="76"/>
      <c r="BV2184" s="76"/>
      <c r="BW2184" s="76"/>
      <c r="BX2184" s="76"/>
      <c r="BY2184" s="76"/>
      <c r="BZ2184" s="76"/>
      <c r="CA2184" s="76"/>
      <c r="CB2184" s="76"/>
      <c r="CC2184" s="76"/>
      <c r="CD2184" s="76"/>
      <c r="CE2184" s="76"/>
      <c r="CF2184" s="76"/>
      <c r="CG2184" s="76"/>
      <c r="CH2184" s="76"/>
      <c r="CI2184" s="76"/>
      <c r="CJ2184" s="76"/>
      <c r="CK2184" s="76"/>
      <c r="CL2184" s="76"/>
    </row>
    <row r="2185" spans="2:90" x14ac:dyDescent="0.4">
      <c r="B2185" s="171" t="s">
        <v>490</v>
      </c>
      <c r="E2185" s="8"/>
      <c r="H2185" s="170"/>
      <c r="I2185" s="172"/>
      <c r="J2185" s="172"/>
      <c r="K2185" s="193"/>
      <c r="L2185" s="193"/>
      <c r="M2185" s="193"/>
      <c r="N2185" s="193"/>
      <c r="O2185" s="193"/>
      <c r="P2185" s="193"/>
      <c r="R2185" s="194"/>
      <c r="S2185" s="170"/>
      <c r="T2185" s="170"/>
      <c r="U2185" s="170"/>
      <c r="V2185" s="170"/>
      <c r="W2185" s="170"/>
      <c r="X2185" s="170"/>
      <c r="Y2185" s="170"/>
      <c r="Z2185" s="170"/>
      <c r="AA2185" s="170"/>
      <c r="AB2185" s="170"/>
      <c r="AC2185" s="170"/>
      <c r="AD2185" s="170"/>
      <c r="AE2185" s="170"/>
      <c r="AF2185" s="170"/>
      <c r="AG2185" s="170"/>
      <c r="AH2185" s="170"/>
      <c r="AI2185" s="170"/>
      <c r="AJ2185" s="170"/>
      <c r="AK2185" s="170"/>
      <c r="AL2185" s="170"/>
      <c r="AM2185" s="170"/>
      <c r="AN2185" s="170"/>
      <c r="AO2185" s="170"/>
      <c r="AP2185" s="170"/>
      <c r="AQ2185" s="170"/>
      <c r="AR2185" s="170"/>
      <c r="AS2185" s="170"/>
      <c r="AT2185" s="170"/>
      <c r="AU2185" s="170"/>
      <c r="AV2185" s="170"/>
      <c r="AW2185" s="170"/>
      <c r="AX2185" s="170"/>
      <c r="AY2185" s="170"/>
      <c r="AZ2185" s="170"/>
      <c r="BA2185" s="170"/>
      <c r="BB2185" s="170"/>
      <c r="BC2185" s="170"/>
      <c r="BD2185" s="170"/>
      <c r="BE2185" s="170"/>
      <c r="BF2185" s="170"/>
      <c r="BG2185" s="170"/>
      <c r="BH2185" s="170"/>
      <c r="BI2185" s="170"/>
      <c r="BJ2185" s="170"/>
      <c r="BK2185" s="170"/>
      <c r="BL2185" s="170"/>
      <c r="BM2185" s="170"/>
      <c r="BN2185" s="170"/>
      <c r="BO2185" s="170"/>
      <c r="BP2185" s="170"/>
      <c r="BQ2185" s="170"/>
      <c r="BR2185" s="170"/>
      <c r="BS2185" s="170"/>
      <c r="BT2185" s="170"/>
      <c r="BU2185" s="170"/>
      <c r="BV2185" s="170"/>
      <c r="BW2185" s="170"/>
      <c r="BX2185" s="170"/>
      <c r="BY2185" s="170"/>
      <c r="BZ2185" s="170"/>
      <c r="CA2185" s="170"/>
      <c r="CB2185" s="170"/>
      <c r="CC2185" s="170"/>
      <c r="CD2185" s="170"/>
      <c r="CE2185" s="170"/>
      <c r="CF2185" s="170"/>
      <c r="CG2185" s="170"/>
      <c r="CH2185" s="170"/>
      <c r="CI2185" s="170"/>
      <c r="CJ2185" s="170"/>
      <c r="CK2185" s="170"/>
      <c r="CL2185" s="170"/>
    </row>
    <row r="2186" spans="2:90" x14ac:dyDescent="0.4">
      <c r="B2186" s="171" t="s">
        <v>492</v>
      </c>
      <c r="E2186" s="8"/>
      <c r="H2186" s="170"/>
      <c r="I2186" s="172"/>
      <c r="J2186" s="172"/>
      <c r="K2186" s="193"/>
      <c r="L2186" s="193"/>
      <c r="M2186" s="193"/>
      <c r="N2186" s="193"/>
      <c r="O2186" s="193"/>
      <c r="P2186" s="193"/>
      <c r="R2186" s="194"/>
      <c r="S2186" s="170"/>
      <c r="T2186" s="170"/>
      <c r="U2186" s="170"/>
      <c r="V2186" s="170"/>
      <c r="W2186" s="170"/>
      <c r="X2186" s="170"/>
      <c r="Y2186" s="170"/>
      <c r="Z2186" s="170"/>
      <c r="AA2186" s="170"/>
      <c r="AB2186" s="170"/>
      <c r="AC2186" s="170"/>
      <c r="AD2186" s="170"/>
      <c r="AE2186" s="170"/>
      <c r="AF2186" s="170"/>
      <c r="AG2186" s="170"/>
      <c r="AH2186" s="170"/>
      <c r="AI2186" s="170"/>
      <c r="AJ2186" s="170"/>
      <c r="AK2186" s="170"/>
      <c r="AL2186" s="170"/>
      <c r="AM2186" s="170"/>
      <c r="AN2186" s="170"/>
      <c r="AO2186" s="170"/>
      <c r="AP2186" s="170"/>
      <c r="AQ2186" s="170"/>
      <c r="AR2186" s="170"/>
      <c r="AS2186" s="170"/>
      <c r="AT2186" s="170"/>
      <c r="AU2186" s="170"/>
      <c r="AV2186" s="170"/>
      <c r="AW2186" s="170"/>
      <c r="AX2186" s="170"/>
      <c r="AY2186" s="170"/>
      <c r="AZ2186" s="170"/>
      <c r="BA2186" s="170"/>
      <c r="BB2186" s="170"/>
      <c r="BC2186" s="170"/>
      <c r="BD2186" s="170"/>
      <c r="BE2186" s="170"/>
      <c r="BF2186" s="170"/>
      <c r="BG2186" s="170"/>
      <c r="BH2186" s="170"/>
      <c r="BI2186" s="170"/>
      <c r="BJ2186" s="170"/>
      <c r="BK2186" s="170"/>
      <c r="BL2186" s="170"/>
      <c r="BM2186" s="170"/>
      <c r="BN2186" s="170"/>
      <c r="BO2186" s="170"/>
      <c r="BP2186" s="170"/>
      <c r="BQ2186" s="170"/>
      <c r="BR2186" s="170"/>
      <c r="BS2186" s="170"/>
      <c r="BT2186" s="170"/>
      <c r="BU2186" s="170"/>
      <c r="BV2186" s="170"/>
      <c r="BW2186" s="170"/>
      <c r="BX2186" s="170"/>
      <c r="BY2186" s="170"/>
      <c r="BZ2186" s="170"/>
      <c r="CA2186" s="170"/>
      <c r="CB2186" s="170"/>
      <c r="CC2186" s="170"/>
      <c r="CD2186" s="170"/>
      <c r="CE2186" s="170"/>
      <c r="CF2186" s="170"/>
      <c r="CG2186" s="170"/>
      <c r="CH2186" s="170"/>
      <c r="CI2186" s="170"/>
      <c r="CJ2186" s="170"/>
      <c r="CK2186" s="170"/>
      <c r="CL2186" s="170"/>
    </row>
    <row r="2187" spans="2:90" x14ac:dyDescent="0.4">
      <c r="B2187" s="171" t="s">
        <v>461</v>
      </c>
      <c r="E2187" s="8"/>
      <c r="H2187" s="170"/>
      <c r="I2187" s="172"/>
      <c r="J2187" s="172"/>
      <c r="K2187" s="193"/>
      <c r="L2187" s="193"/>
      <c r="M2187" s="193"/>
      <c r="N2187" s="193"/>
      <c r="O2187" s="193"/>
      <c r="P2187" s="193"/>
      <c r="R2187" s="194"/>
      <c r="S2187" s="195" t="str">
        <f t="shared" ref="S2187:AX2187" si="2683">S$16</f>
        <v>S$12</v>
      </c>
      <c r="T2187" s="195" t="str">
        <f t="shared" si="2683"/>
        <v>T$12</v>
      </c>
      <c r="U2187" s="195" t="str">
        <f t="shared" si="2683"/>
        <v>U$12</v>
      </c>
      <c r="V2187" s="195" t="str">
        <f t="shared" si="2683"/>
        <v>V$12</v>
      </c>
      <c r="W2187" s="195" t="str">
        <f t="shared" si="2683"/>
        <v>W$12</v>
      </c>
      <c r="X2187" s="195" t="str">
        <f t="shared" si="2683"/>
        <v>X$12</v>
      </c>
      <c r="Y2187" s="195" t="str">
        <f t="shared" si="2683"/>
        <v>Y$12</v>
      </c>
      <c r="Z2187" s="195" t="str">
        <f t="shared" si="2683"/>
        <v>Z$12</v>
      </c>
      <c r="AA2187" s="195" t="str">
        <f t="shared" si="2683"/>
        <v>AA$12</v>
      </c>
      <c r="AB2187" s="195" t="str">
        <f t="shared" si="2683"/>
        <v>AB$12</v>
      </c>
      <c r="AC2187" s="195" t="str">
        <f t="shared" si="2683"/>
        <v>AC$12</v>
      </c>
      <c r="AD2187" s="195" t="str">
        <f t="shared" si="2683"/>
        <v>AD$12</v>
      </c>
      <c r="AE2187" s="195" t="str">
        <f t="shared" si="2683"/>
        <v>AE$12</v>
      </c>
      <c r="AF2187" s="195" t="str">
        <f t="shared" si="2683"/>
        <v>AF$12</v>
      </c>
      <c r="AG2187" s="195" t="str">
        <f t="shared" si="2683"/>
        <v>AG$12</v>
      </c>
      <c r="AH2187" s="195" t="str">
        <f t="shared" si="2683"/>
        <v>AH$12</v>
      </c>
      <c r="AI2187" s="195" t="str">
        <f t="shared" si="2683"/>
        <v>AI$12</v>
      </c>
      <c r="AJ2187" s="195" t="str">
        <f t="shared" si="2683"/>
        <v>AJ$12</v>
      </c>
      <c r="AK2187" s="195" t="str">
        <f t="shared" si="2683"/>
        <v>AK$12</v>
      </c>
      <c r="AL2187" s="195" t="str">
        <f t="shared" si="2683"/>
        <v>AL$12</v>
      </c>
      <c r="AM2187" s="195" t="str">
        <f t="shared" si="2683"/>
        <v>AM$12</v>
      </c>
      <c r="AN2187" s="195" t="str">
        <f t="shared" si="2683"/>
        <v>AN$12</v>
      </c>
      <c r="AO2187" s="195" t="str">
        <f t="shared" si="2683"/>
        <v>AO$12</v>
      </c>
      <c r="AP2187" s="195" t="str">
        <f t="shared" si="2683"/>
        <v>AP$12</v>
      </c>
      <c r="AQ2187" s="195" t="str">
        <f t="shared" si="2683"/>
        <v>AQ$12</v>
      </c>
      <c r="AR2187" s="195" t="str">
        <f t="shared" si="2683"/>
        <v>AR$12</v>
      </c>
      <c r="AS2187" s="195" t="str">
        <f t="shared" si="2683"/>
        <v>AS$12</v>
      </c>
      <c r="AT2187" s="195" t="str">
        <f t="shared" si="2683"/>
        <v>AT$12</v>
      </c>
      <c r="AU2187" s="195" t="str">
        <f t="shared" si="2683"/>
        <v>AU$12</v>
      </c>
      <c r="AV2187" s="195" t="str">
        <f t="shared" si="2683"/>
        <v>AV$12</v>
      </c>
      <c r="AW2187" s="195" t="str">
        <f t="shared" si="2683"/>
        <v>AW$12</v>
      </c>
      <c r="AX2187" s="195" t="str">
        <f t="shared" si="2683"/>
        <v>AX$12</v>
      </c>
      <c r="AY2187" s="195" t="str">
        <f t="shared" ref="AY2187:CD2187" si="2684">AY$16</f>
        <v>AY$12</v>
      </c>
      <c r="AZ2187" s="195" t="str">
        <f t="shared" si="2684"/>
        <v>AZ$12</v>
      </c>
      <c r="BA2187" s="195" t="str">
        <f t="shared" si="2684"/>
        <v>BA$12</v>
      </c>
      <c r="BB2187" s="195" t="str">
        <f t="shared" si="2684"/>
        <v>BB$12</v>
      </c>
      <c r="BC2187" s="195" t="str">
        <f t="shared" si="2684"/>
        <v>BC$12</v>
      </c>
      <c r="BD2187" s="195" t="str">
        <f t="shared" si="2684"/>
        <v>BD$12</v>
      </c>
      <c r="BE2187" s="195" t="str">
        <f t="shared" si="2684"/>
        <v>BE$12</v>
      </c>
      <c r="BF2187" s="195" t="str">
        <f t="shared" si="2684"/>
        <v>BF$12</v>
      </c>
      <c r="BG2187" s="195" t="str">
        <f t="shared" si="2684"/>
        <v>BG$12</v>
      </c>
      <c r="BH2187" s="195" t="str">
        <f t="shared" si="2684"/>
        <v>BH$12</v>
      </c>
      <c r="BI2187" s="195" t="str">
        <f t="shared" si="2684"/>
        <v>BI$12</v>
      </c>
      <c r="BJ2187" s="195" t="str">
        <f t="shared" si="2684"/>
        <v>BJ$12</v>
      </c>
      <c r="BK2187" s="195" t="str">
        <f t="shared" si="2684"/>
        <v>BK$12</v>
      </c>
      <c r="BL2187" s="195" t="str">
        <f t="shared" si="2684"/>
        <v>BL$12</v>
      </c>
      <c r="BM2187" s="195" t="str">
        <f t="shared" si="2684"/>
        <v>BM$12</v>
      </c>
      <c r="BN2187" s="195" t="str">
        <f t="shared" si="2684"/>
        <v>BN$12</v>
      </c>
      <c r="BO2187" s="195" t="str">
        <f t="shared" si="2684"/>
        <v>BO$12</v>
      </c>
      <c r="BP2187" s="195" t="str">
        <f t="shared" si="2684"/>
        <v>BP$12</v>
      </c>
      <c r="BQ2187" s="195" t="str">
        <f t="shared" si="2684"/>
        <v>BQ$12</v>
      </c>
      <c r="BR2187" s="195" t="str">
        <f t="shared" si="2684"/>
        <v>BR$12</v>
      </c>
      <c r="BS2187" s="195" t="str">
        <f t="shared" si="2684"/>
        <v>BS$12</v>
      </c>
      <c r="BT2187" s="195" t="str">
        <f t="shared" si="2684"/>
        <v>BT$12</v>
      </c>
      <c r="BU2187" s="195" t="str">
        <f t="shared" si="2684"/>
        <v>BU$12</v>
      </c>
      <c r="BV2187" s="195" t="str">
        <f t="shared" si="2684"/>
        <v>BV$12</v>
      </c>
      <c r="BW2187" s="195" t="str">
        <f t="shared" si="2684"/>
        <v>BW$12</v>
      </c>
      <c r="BX2187" s="195" t="str">
        <f t="shared" si="2684"/>
        <v>BX$12</v>
      </c>
      <c r="BY2187" s="195" t="str">
        <f t="shared" si="2684"/>
        <v>BY$12</v>
      </c>
      <c r="BZ2187" s="195" t="str">
        <f t="shared" si="2684"/>
        <v>BZ$12</v>
      </c>
      <c r="CA2187" s="195" t="str">
        <f t="shared" si="2684"/>
        <v>CA$12</v>
      </c>
      <c r="CB2187" s="195" t="str">
        <f t="shared" si="2684"/>
        <v>CB$12</v>
      </c>
      <c r="CC2187" s="195" t="str">
        <f t="shared" si="2684"/>
        <v>CC$12</v>
      </c>
      <c r="CD2187" s="195" t="str">
        <f t="shared" si="2684"/>
        <v>CD$12</v>
      </c>
      <c r="CE2187" s="195" t="str">
        <f t="shared" ref="CE2187:CL2187" si="2685">CE$16</f>
        <v>CE$12</v>
      </c>
      <c r="CF2187" s="195" t="str">
        <f t="shared" si="2685"/>
        <v>CF$12</v>
      </c>
      <c r="CG2187" s="195" t="str">
        <f t="shared" si="2685"/>
        <v>CG$12</v>
      </c>
      <c r="CH2187" s="195" t="str">
        <f t="shared" si="2685"/>
        <v>CH$12</v>
      </c>
      <c r="CI2187" s="195" t="str">
        <f t="shared" si="2685"/>
        <v>CI$12</v>
      </c>
      <c r="CJ2187" s="195" t="str">
        <f t="shared" si="2685"/>
        <v>CJ$12</v>
      </c>
      <c r="CK2187" s="195" t="str">
        <f t="shared" si="2685"/>
        <v>CK$12</v>
      </c>
      <c r="CL2187" s="195" t="str">
        <f t="shared" si="2685"/>
        <v>CL$12</v>
      </c>
    </row>
    <row r="2188" spans="2:90" x14ac:dyDescent="0.4">
      <c r="B2188" s="171" t="s">
        <v>462</v>
      </c>
      <c r="E2188" s="8"/>
      <c r="H2188" s="196"/>
      <c r="I2188" s="197"/>
      <c r="J2188" s="197"/>
      <c r="K2188" s="198"/>
      <c r="L2188" s="198"/>
      <c r="M2188" s="198"/>
      <c r="N2188" s="198"/>
      <c r="O2188" s="198"/>
      <c r="P2188" s="198"/>
      <c r="R2188" s="198"/>
      <c r="S2188" s="195" t="str">
        <f t="shared" ref="S2188:AX2188" si="2686">S$17</f>
        <v>S$13</v>
      </c>
      <c r="T2188" s="195" t="str">
        <f t="shared" si="2686"/>
        <v>T$13</v>
      </c>
      <c r="U2188" s="195" t="str">
        <f t="shared" si="2686"/>
        <v>U$13</v>
      </c>
      <c r="V2188" s="195" t="str">
        <f t="shared" si="2686"/>
        <v>V$13</v>
      </c>
      <c r="W2188" s="195" t="str">
        <f t="shared" si="2686"/>
        <v>W$13</v>
      </c>
      <c r="X2188" s="195" t="str">
        <f t="shared" si="2686"/>
        <v>X$13</v>
      </c>
      <c r="Y2188" s="195" t="str">
        <f t="shared" si="2686"/>
        <v>Y$13</v>
      </c>
      <c r="Z2188" s="195" t="str">
        <f t="shared" si="2686"/>
        <v>Z$13</v>
      </c>
      <c r="AA2188" s="195" t="str">
        <f t="shared" si="2686"/>
        <v>AA$13</v>
      </c>
      <c r="AB2188" s="195" t="str">
        <f t="shared" si="2686"/>
        <v>AB$13</v>
      </c>
      <c r="AC2188" s="195" t="str">
        <f t="shared" si="2686"/>
        <v>AC$13</v>
      </c>
      <c r="AD2188" s="195" t="str">
        <f t="shared" si="2686"/>
        <v>AD$13</v>
      </c>
      <c r="AE2188" s="195" t="str">
        <f t="shared" si="2686"/>
        <v>AE$13</v>
      </c>
      <c r="AF2188" s="195" t="str">
        <f t="shared" si="2686"/>
        <v>AF$13</v>
      </c>
      <c r="AG2188" s="195" t="str">
        <f t="shared" si="2686"/>
        <v>AG$13</v>
      </c>
      <c r="AH2188" s="195" t="str">
        <f t="shared" si="2686"/>
        <v>AH$13</v>
      </c>
      <c r="AI2188" s="195" t="str">
        <f t="shared" si="2686"/>
        <v>AI$13</v>
      </c>
      <c r="AJ2188" s="195" t="str">
        <f t="shared" si="2686"/>
        <v>AJ$13</v>
      </c>
      <c r="AK2188" s="195" t="str">
        <f t="shared" si="2686"/>
        <v>AK$13</v>
      </c>
      <c r="AL2188" s="195" t="str">
        <f t="shared" si="2686"/>
        <v>AL$13</v>
      </c>
      <c r="AM2188" s="195" t="str">
        <f t="shared" si="2686"/>
        <v>AM$13</v>
      </c>
      <c r="AN2188" s="195" t="str">
        <f t="shared" si="2686"/>
        <v>AN$13</v>
      </c>
      <c r="AO2188" s="195" t="str">
        <f t="shared" si="2686"/>
        <v>AO$13</v>
      </c>
      <c r="AP2188" s="195" t="str">
        <f t="shared" si="2686"/>
        <v>AP$13</v>
      </c>
      <c r="AQ2188" s="195" t="str">
        <f t="shared" si="2686"/>
        <v>AQ$13</v>
      </c>
      <c r="AR2188" s="195" t="str">
        <f t="shared" si="2686"/>
        <v>AR$13</v>
      </c>
      <c r="AS2188" s="195" t="str">
        <f t="shared" si="2686"/>
        <v>AS$13</v>
      </c>
      <c r="AT2188" s="195" t="str">
        <f t="shared" si="2686"/>
        <v>AT$13</v>
      </c>
      <c r="AU2188" s="195" t="str">
        <f t="shared" si="2686"/>
        <v>AU$13</v>
      </c>
      <c r="AV2188" s="195" t="str">
        <f t="shared" si="2686"/>
        <v>AV$13</v>
      </c>
      <c r="AW2188" s="195" t="str">
        <f t="shared" si="2686"/>
        <v>AW$13</v>
      </c>
      <c r="AX2188" s="195" t="str">
        <f t="shared" si="2686"/>
        <v>AX$13</v>
      </c>
      <c r="AY2188" s="195" t="str">
        <f t="shared" ref="AY2188:CD2188" si="2687">AY$17</f>
        <v>AY$13</v>
      </c>
      <c r="AZ2188" s="195" t="str">
        <f t="shared" si="2687"/>
        <v>AZ$13</v>
      </c>
      <c r="BA2188" s="195" t="str">
        <f t="shared" si="2687"/>
        <v>BA$13</v>
      </c>
      <c r="BB2188" s="195" t="str">
        <f t="shared" si="2687"/>
        <v>BB$13</v>
      </c>
      <c r="BC2188" s="195" t="str">
        <f t="shared" si="2687"/>
        <v>BC$13</v>
      </c>
      <c r="BD2188" s="195" t="str">
        <f t="shared" si="2687"/>
        <v>BD$13</v>
      </c>
      <c r="BE2188" s="195" t="str">
        <f t="shared" si="2687"/>
        <v>BE$13</v>
      </c>
      <c r="BF2188" s="195" t="str">
        <f t="shared" si="2687"/>
        <v>BF$13</v>
      </c>
      <c r="BG2188" s="195" t="str">
        <f t="shared" si="2687"/>
        <v>BG$13</v>
      </c>
      <c r="BH2188" s="195" t="str">
        <f t="shared" si="2687"/>
        <v>BH$13</v>
      </c>
      <c r="BI2188" s="195" t="str">
        <f t="shared" si="2687"/>
        <v>BI$13</v>
      </c>
      <c r="BJ2188" s="195" t="str">
        <f t="shared" si="2687"/>
        <v>BJ$13</v>
      </c>
      <c r="BK2188" s="195" t="str">
        <f t="shared" si="2687"/>
        <v>BK$13</v>
      </c>
      <c r="BL2188" s="195" t="str">
        <f t="shared" si="2687"/>
        <v>BL$13</v>
      </c>
      <c r="BM2188" s="195" t="str">
        <f t="shared" si="2687"/>
        <v>BM$13</v>
      </c>
      <c r="BN2188" s="195" t="str">
        <f t="shared" si="2687"/>
        <v>BN$13</v>
      </c>
      <c r="BO2188" s="195" t="str">
        <f t="shared" si="2687"/>
        <v>BO$13</v>
      </c>
      <c r="BP2188" s="195" t="str">
        <f t="shared" si="2687"/>
        <v>BP$13</v>
      </c>
      <c r="BQ2188" s="195" t="str">
        <f t="shared" si="2687"/>
        <v>BQ$13</v>
      </c>
      <c r="BR2188" s="195" t="str">
        <f t="shared" si="2687"/>
        <v>BR$13</v>
      </c>
      <c r="BS2188" s="195" t="str">
        <f t="shared" si="2687"/>
        <v>BS$13</v>
      </c>
      <c r="BT2188" s="195" t="str">
        <f t="shared" si="2687"/>
        <v>BT$13</v>
      </c>
      <c r="BU2188" s="195" t="str">
        <f t="shared" si="2687"/>
        <v>BU$13</v>
      </c>
      <c r="BV2188" s="195" t="str">
        <f t="shared" si="2687"/>
        <v>BV$13</v>
      </c>
      <c r="BW2188" s="195" t="str">
        <f t="shared" si="2687"/>
        <v>BW$13</v>
      </c>
      <c r="BX2188" s="195" t="str">
        <f t="shared" si="2687"/>
        <v>BX$13</v>
      </c>
      <c r="BY2188" s="195" t="str">
        <f t="shared" si="2687"/>
        <v>BY$13</v>
      </c>
      <c r="BZ2188" s="195" t="str">
        <f t="shared" si="2687"/>
        <v>BZ$13</v>
      </c>
      <c r="CA2188" s="195" t="str">
        <f t="shared" si="2687"/>
        <v>CA$13</v>
      </c>
      <c r="CB2188" s="195" t="str">
        <f t="shared" si="2687"/>
        <v>CB$13</v>
      </c>
      <c r="CC2188" s="195" t="str">
        <f t="shared" si="2687"/>
        <v>CC$13</v>
      </c>
      <c r="CD2188" s="195" t="str">
        <f t="shared" si="2687"/>
        <v>CD$13</v>
      </c>
      <c r="CE2188" s="195" t="str">
        <f t="shared" ref="CE2188:CL2188" si="2688">CE$17</f>
        <v>CE$13</v>
      </c>
      <c r="CF2188" s="195" t="str">
        <f t="shared" si="2688"/>
        <v>CF$13</v>
      </c>
      <c r="CG2188" s="195" t="str">
        <f t="shared" si="2688"/>
        <v>CG$13</v>
      </c>
      <c r="CH2188" s="195" t="str">
        <f t="shared" si="2688"/>
        <v>CH$13</v>
      </c>
      <c r="CI2188" s="195" t="str">
        <f t="shared" si="2688"/>
        <v>CI$13</v>
      </c>
      <c r="CJ2188" s="195" t="str">
        <f t="shared" si="2688"/>
        <v>CJ$13</v>
      </c>
      <c r="CK2188" s="195" t="str">
        <f t="shared" si="2688"/>
        <v>CK$13</v>
      </c>
      <c r="CL2188" s="195" t="str">
        <f t="shared" si="2688"/>
        <v>CL$13</v>
      </c>
    </row>
    <row r="2189" spans="2:90" x14ac:dyDescent="0.4">
      <c r="B2189" s="171" t="s">
        <v>491</v>
      </c>
      <c r="E2189" s="8"/>
      <c r="H2189" s="196"/>
      <c r="I2189" s="197"/>
      <c r="J2189" s="197"/>
      <c r="K2189" s="198"/>
      <c r="L2189" s="198"/>
      <c r="M2189" s="198"/>
      <c r="N2189" s="198"/>
      <c r="O2189" s="198"/>
      <c r="P2189" s="198"/>
      <c r="R2189" s="198"/>
      <c r="S2189" s="186"/>
      <c r="T2189" s="186"/>
      <c r="U2189" s="186"/>
      <c r="V2189" s="186"/>
      <c r="W2189" s="186"/>
      <c r="X2189" s="186"/>
      <c r="Y2189" s="186"/>
      <c r="Z2189" s="186"/>
      <c r="AA2189" s="186"/>
      <c r="AB2189" s="186"/>
      <c r="AC2189" s="186"/>
      <c r="AD2189" s="186"/>
      <c r="AE2189" s="186"/>
      <c r="AF2189" s="186"/>
      <c r="AG2189" s="186"/>
      <c r="AH2189" s="186"/>
      <c r="AI2189" s="186"/>
      <c r="AJ2189" s="186"/>
      <c r="AK2189" s="186"/>
      <c r="AL2189" s="186"/>
      <c r="AM2189" s="186"/>
      <c r="AN2189" s="186"/>
      <c r="AO2189" s="186"/>
      <c r="AP2189" s="186"/>
      <c r="AQ2189" s="186"/>
      <c r="AR2189" s="186"/>
      <c r="AS2189" s="186"/>
      <c r="AT2189" s="186"/>
      <c r="AU2189" s="186"/>
      <c r="AV2189" s="186"/>
      <c r="AW2189" s="186"/>
      <c r="AX2189" s="186"/>
      <c r="AY2189" s="186"/>
      <c r="AZ2189" s="186"/>
      <c r="BA2189" s="186"/>
      <c r="BB2189" s="186"/>
      <c r="BC2189" s="186"/>
      <c r="BD2189" s="186"/>
      <c r="BE2189" s="186"/>
      <c r="BF2189" s="186"/>
      <c r="BG2189" s="186"/>
      <c r="BH2189" s="186"/>
      <c r="BI2189" s="186"/>
      <c r="BJ2189" s="186"/>
      <c r="BK2189" s="186"/>
      <c r="BL2189" s="186"/>
      <c r="BM2189" s="186"/>
      <c r="BN2189" s="186"/>
      <c r="BO2189" s="186"/>
      <c r="BP2189" s="186"/>
      <c r="BQ2189" s="186"/>
      <c r="BR2189" s="186"/>
      <c r="BS2189" s="186"/>
      <c r="BT2189" s="186"/>
      <c r="BU2189" s="186"/>
      <c r="BV2189" s="186"/>
      <c r="BW2189" s="186"/>
      <c r="BX2189" s="186"/>
      <c r="BY2189" s="186"/>
      <c r="BZ2189" s="186"/>
      <c r="CA2189" s="186"/>
      <c r="CB2189" s="186"/>
      <c r="CC2189" s="186"/>
      <c r="CD2189" s="186"/>
      <c r="CE2189" s="186"/>
      <c r="CF2189" s="186"/>
      <c r="CG2189" s="186"/>
      <c r="CH2189" s="186"/>
      <c r="CI2189" s="186"/>
      <c r="CJ2189" s="186"/>
      <c r="CK2189" s="186"/>
      <c r="CL2189" s="186"/>
    </row>
    <row r="2190" spans="2:90" x14ac:dyDescent="0.4">
      <c r="B2190" s="171" t="s">
        <v>505</v>
      </c>
      <c r="E2190" s="8"/>
      <c r="H2190" s="196"/>
      <c r="I2190" s="197"/>
      <c r="J2190" s="197"/>
      <c r="K2190" s="198"/>
      <c r="L2190" s="198"/>
      <c r="M2190" s="198"/>
      <c r="N2190" s="198"/>
      <c r="O2190" s="198"/>
      <c r="P2190" s="198"/>
      <c r="R2190" s="198"/>
      <c r="S2190" s="186"/>
      <c r="T2190" s="186"/>
      <c r="U2190" s="186"/>
      <c r="V2190" s="186"/>
      <c r="W2190" s="186"/>
      <c r="X2190" s="186"/>
      <c r="Y2190" s="186"/>
      <c r="Z2190" s="186"/>
      <c r="AA2190" s="186"/>
      <c r="AB2190" s="186"/>
      <c r="AC2190" s="186"/>
      <c r="AD2190" s="186"/>
      <c r="AE2190" s="186"/>
      <c r="AF2190" s="186"/>
      <c r="AG2190" s="186"/>
      <c r="AH2190" s="186"/>
      <c r="AI2190" s="186"/>
      <c r="AJ2190" s="186"/>
      <c r="AK2190" s="186"/>
      <c r="AL2190" s="186"/>
      <c r="AM2190" s="186"/>
      <c r="AN2190" s="186"/>
      <c r="AO2190" s="186"/>
      <c r="AP2190" s="186"/>
      <c r="AQ2190" s="186"/>
      <c r="AR2190" s="186"/>
      <c r="AS2190" s="186"/>
      <c r="AT2190" s="186"/>
      <c r="AU2190" s="186"/>
      <c r="AV2190" s="186"/>
      <c r="AW2190" s="186"/>
      <c r="AX2190" s="186"/>
      <c r="AY2190" s="186"/>
      <c r="AZ2190" s="186"/>
      <c r="BA2190" s="186"/>
      <c r="BB2190" s="186"/>
      <c r="BC2190" s="186"/>
      <c r="BD2190" s="186"/>
      <c r="BE2190" s="186"/>
      <c r="BF2190" s="186"/>
      <c r="BG2190" s="186"/>
      <c r="BH2190" s="186"/>
      <c r="BI2190" s="186"/>
      <c r="BJ2190" s="186"/>
      <c r="BK2190" s="186"/>
      <c r="BL2190" s="186"/>
      <c r="BM2190" s="186"/>
      <c r="BN2190" s="186"/>
      <c r="BO2190" s="186"/>
      <c r="BP2190" s="186"/>
      <c r="BQ2190" s="186"/>
      <c r="BR2190" s="186"/>
      <c r="BS2190" s="186"/>
      <c r="BT2190" s="186"/>
      <c r="BU2190" s="186"/>
      <c r="BV2190" s="186"/>
      <c r="BW2190" s="186"/>
      <c r="BX2190" s="186"/>
      <c r="BY2190" s="186"/>
      <c r="BZ2190" s="186"/>
      <c r="CA2190" s="186"/>
      <c r="CB2190" s="186"/>
      <c r="CC2190" s="186"/>
      <c r="CD2190" s="186"/>
      <c r="CE2190" s="186"/>
      <c r="CF2190" s="186"/>
      <c r="CG2190" s="186"/>
      <c r="CH2190" s="186"/>
      <c r="CI2190" s="186"/>
      <c r="CJ2190" s="186"/>
      <c r="CK2190" s="186"/>
      <c r="CL2190" s="186"/>
    </row>
    <row r="2191" spans="2:90" x14ac:dyDescent="0.4">
      <c r="B2191" s="171" t="s">
        <v>463</v>
      </c>
      <c r="E2191" s="8"/>
      <c r="H2191" s="196"/>
      <c r="I2191" s="197"/>
      <c r="J2191" s="197"/>
      <c r="K2191" s="198"/>
      <c r="L2191" s="198"/>
      <c r="M2191" s="198"/>
      <c r="N2191" s="198"/>
      <c r="O2191" s="198"/>
      <c r="P2191" s="198"/>
      <c r="R2191" s="198"/>
      <c r="S2191" s="186" t="str">
        <f t="shared" ref="S2191:AX2191" si="2689">S$18</f>
        <v>S$14</v>
      </c>
      <c r="T2191" s="186" t="str">
        <f t="shared" si="2689"/>
        <v>T$14</v>
      </c>
      <c r="U2191" s="186" t="str">
        <f t="shared" si="2689"/>
        <v>U$14</v>
      </c>
      <c r="V2191" s="186" t="str">
        <f t="shared" si="2689"/>
        <v>V$14</v>
      </c>
      <c r="W2191" s="186" t="str">
        <f t="shared" si="2689"/>
        <v>W$14</v>
      </c>
      <c r="X2191" s="186" t="str">
        <f t="shared" si="2689"/>
        <v>X$14</v>
      </c>
      <c r="Y2191" s="186" t="str">
        <f t="shared" si="2689"/>
        <v>Y$14</v>
      </c>
      <c r="Z2191" s="186" t="str">
        <f t="shared" si="2689"/>
        <v>Z$14</v>
      </c>
      <c r="AA2191" s="186" t="str">
        <f t="shared" si="2689"/>
        <v>AA$14</v>
      </c>
      <c r="AB2191" s="186" t="str">
        <f t="shared" si="2689"/>
        <v>AB$14</v>
      </c>
      <c r="AC2191" s="186" t="str">
        <f t="shared" si="2689"/>
        <v>AC$14</v>
      </c>
      <c r="AD2191" s="186" t="str">
        <f t="shared" si="2689"/>
        <v>AD$14</v>
      </c>
      <c r="AE2191" s="186" t="str">
        <f t="shared" si="2689"/>
        <v>AE$14</v>
      </c>
      <c r="AF2191" s="186" t="str">
        <f t="shared" si="2689"/>
        <v>AF$14</v>
      </c>
      <c r="AG2191" s="186" t="str">
        <f t="shared" si="2689"/>
        <v>AG$14</v>
      </c>
      <c r="AH2191" s="186" t="str">
        <f t="shared" si="2689"/>
        <v>AH$14</v>
      </c>
      <c r="AI2191" s="186" t="str">
        <f t="shared" si="2689"/>
        <v>AI$14</v>
      </c>
      <c r="AJ2191" s="186" t="str">
        <f t="shared" si="2689"/>
        <v>AJ$14</v>
      </c>
      <c r="AK2191" s="186" t="str">
        <f t="shared" si="2689"/>
        <v>AK$14</v>
      </c>
      <c r="AL2191" s="186" t="str">
        <f t="shared" si="2689"/>
        <v>AL$14</v>
      </c>
      <c r="AM2191" s="186" t="str">
        <f t="shared" si="2689"/>
        <v>AM$14</v>
      </c>
      <c r="AN2191" s="186" t="str">
        <f t="shared" si="2689"/>
        <v>AN$14</v>
      </c>
      <c r="AO2191" s="186" t="str">
        <f t="shared" si="2689"/>
        <v>AO$14</v>
      </c>
      <c r="AP2191" s="186" t="str">
        <f t="shared" si="2689"/>
        <v>AP$14</v>
      </c>
      <c r="AQ2191" s="186" t="str">
        <f t="shared" si="2689"/>
        <v>AQ$14</v>
      </c>
      <c r="AR2191" s="186" t="str">
        <f t="shared" si="2689"/>
        <v>AR$14</v>
      </c>
      <c r="AS2191" s="186" t="str">
        <f t="shared" si="2689"/>
        <v>AS$14</v>
      </c>
      <c r="AT2191" s="186" t="str">
        <f t="shared" si="2689"/>
        <v>AT$14</v>
      </c>
      <c r="AU2191" s="186" t="str">
        <f t="shared" si="2689"/>
        <v>AU$14</v>
      </c>
      <c r="AV2191" s="186" t="str">
        <f t="shared" si="2689"/>
        <v>AV$14</v>
      </c>
      <c r="AW2191" s="186" t="str">
        <f t="shared" si="2689"/>
        <v>AW$14</v>
      </c>
      <c r="AX2191" s="186" t="str">
        <f t="shared" si="2689"/>
        <v>AX$14</v>
      </c>
      <c r="AY2191" s="186" t="str">
        <f t="shared" ref="AY2191:CD2191" si="2690">AY$18</f>
        <v>AY$14</v>
      </c>
      <c r="AZ2191" s="186" t="str">
        <f t="shared" si="2690"/>
        <v>AZ$14</v>
      </c>
      <c r="BA2191" s="186" t="str">
        <f t="shared" si="2690"/>
        <v>BA$14</v>
      </c>
      <c r="BB2191" s="186" t="str">
        <f t="shared" si="2690"/>
        <v>BB$14</v>
      </c>
      <c r="BC2191" s="186" t="str">
        <f t="shared" si="2690"/>
        <v>BC$14</v>
      </c>
      <c r="BD2191" s="186" t="str">
        <f t="shared" si="2690"/>
        <v>BD$14</v>
      </c>
      <c r="BE2191" s="186" t="str">
        <f t="shared" si="2690"/>
        <v>BE$14</v>
      </c>
      <c r="BF2191" s="186" t="str">
        <f t="shared" si="2690"/>
        <v>BF$14</v>
      </c>
      <c r="BG2191" s="186" t="str">
        <f t="shared" si="2690"/>
        <v>BG$14</v>
      </c>
      <c r="BH2191" s="186" t="str">
        <f t="shared" si="2690"/>
        <v>BH$14</v>
      </c>
      <c r="BI2191" s="186" t="str">
        <f t="shared" si="2690"/>
        <v>BI$14</v>
      </c>
      <c r="BJ2191" s="186" t="str">
        <f t="shared" si="2690"/>
        <v>BJ$14</v>
      </c>
      <c r="BK2191" s="186" t="str">
        <f t="shared" si="2690"/>
        <v>BK$14</v>
      </c>
      <c r="BL2191" s="186" t="str">
        <f t="shared" si="2690"/>
        <v>BL$14</v>
      </c>
      <c r="BM2191" s="186" t="str">
        <f t="shared" si="2690"/>
        <v>BM$14</v>
      </c>
      <c r="BN2191" s="186" t="str">
        <f t="shared" si="2690"/>
        <v>BN$14</v>
      </c>
      <c r="BO2191" s="186" t="str">
        <f t="shared" si="2690"/>
        <v>BO$14</v>
      </c>
      <c r="BP2191" s="186" t="str">
        <f t="shared" si="2690"/>
        <v>BP$14</v>
      </c>
      <c r="BQ2191" s="186" t="str">
        <f t="shared" si="2690"/>
        <v>BQ$14</v>
      </c>
      <c r="BR2191" s="186" t="str">
        <f t="shared" si="2690"/>
        <v>BR$14</v>
      </c>
      <c r="BS2191" s="186" t="str">
        <f t="shared" si="2690"/>
        <v>BS$14</v>
      </c>
      <c r="BT2191" s="186" t="str">
        <f t="shared" si="2690"/>
        <v>BT$14</v>
      </c>
      <c r="BU2191" s="186" t="str">
        <f t="shared" si="2690"/>
        <v>BU$14</v>
      </c>
      <c r="BV2191" s="186" t="str">
        <f t="shared" si="2690"/>
        <v>BV$14</v>
      </c>
      <c r="BW2191" s="186" t="str">
        <f t="shared" si="2690"/>
        <v>BW$14</v>
      </c>
      <c r="BX2191" s="186" t="str">
        <f t="shared" si="2690"/>
        <v>BX$14</v>
      </c>
      <c r="BY2191" s="186" t="str">
        <f t="shared" si="2690"/>
        <v>BY$14</v>
      </c>
      <c r="BZ2191" s="186" t="str">
        <f t="shared" si="2690"/>
        <v>BZ$14</v>
      </c>
      <c r="CA2191" s="186" t="str">
        <f t="shared" si="2690"/>
        <v>CA$14</v>
      </c>
      <c r="CB2191" s="186" t="str">
        <f t="shared" si="2690"/>
        <v>CB$14</v>
      </c>
      <c r="CC2191" s="186" t="str">
        <f t="shared" si="2690"/>
        <v>CC$14</v>
      </c>
      <c r="CD2191" s="186" t="str">
        <f t="shared" si="2690"/>
        <v>CD$14</v>
      </c>
      <c r="CE2191" s="186" t="str">
        <f t="shared" ref="CE2191:CL2191" si="2691">CE$18</f>
        <v>CE$14</v>
      </c>
      <c r="CF2191" s="186" t="str">
        <f t="shared" si="2691"/>
        <v>CF$14</v>
      </c>
      <c r="CG2191" s="186" t="str">
        <f t="shared" si="2691"/>
        <v>CG$14</v>
      </c>
      <c r="CH2191" s="186" t="str">
        <f t="shared" si="2691"/>
        <v>CH$14</v>
      </c>
      <c r="CI2191" s="186" t="str">
        <f t="shared" si="2691"/>
        <v>CI$14</v>
      </c>
      <c r="CJ2191" s="186" t="str">
        <f t="shared" si="2691"/>
        <v>CJ$14</v>
      </c>
      <c r="CK2191" s="186" t="str">
        <f t="shared" si="2691"/>
        <v>CK$14</v>
      </c>
      <c r="CL2191" s="186" t="str">
        <f t="shared" si="2691"/>
        <v>CL$14</v>
      </c>
    </row>
    <row r="2192" spans="2:90" x14ac:dyDescent="0.4">
      <c r="B2192" s="171" t="s">
        <v>464</v>
      </c>
      <c r="E2192" s="8"/>
      <c r="H2192" s="196"/>
      <c r="I2192" s="197"/>
      <c r="J2192" s="197"/>
      <c r="K2192" s="198"/>
      <c r="L2192" s="198"/>
      <c r="M2192" s="198"/>
      <c r="N2192" s="198"/>
      <c r="O2192" s="198"/>
      <c r="P2192" s="198"/>
      <c r="R2192" s="198"/>
      <c r="S2192" s="186" t="str">
        <f t="shared" ref="S2192:AX2192" si="2692">S$19</f>
        <v>S$15</v>
      </c>
      <c r="T2192" s="186" t="str">
        <f t="shared" si="2692"/>
        <v>T$15</v>
      </c>
      <c r="U2192" s="186" t="str">
        <f t="shared" si="2692"/>
        <v>U$15</v>
      </c>
      <c r="V2192" s="186" t="str">
        <f t="shared" si="2692"/>
        <v>V$15</v>
      </c>
      <c r="W2192" s="186" t="str">
        <f t="shared" si="2692"/>
        <v>W$15</v>
      </c>
      <c r="X2192" s="186" t="str">
        <f t="shared" si="2692"/>
        <v>X$15</v>
      </c>
      <c r="Y2192" s="186" t="str">
        <f t="shared" si="2692"/>
        <v>Y$15</v>
      </c>
      <c r="Z2192" s="186" t="str">
        <f t="shared" si="2692"/>
        <v>Z$15</v>
      </c>
      <c r="AA2192" s="186" t="str">
        <f t="shared" si="2692"/>
        <v>AA$15</v>
      </c>
      <c r="AB2192" s="186" t="str">
        <f t="shared" si="2692"/>
        <v>AB$15</v>
      </c>
      <c r="AC2192" s="186" t="str">
        <f t="shared" si="2692"/>
        <v>AC$15</v>
      </c>
      <c r="AD2192" s="186" t="str">
        <f t="shared" si="2692"/>
        <v>AD$15</v>
      </c>
      <c r="AE2192" s="186" t="str">
        <f t="shared" si="2692"/>
        <v>AE$15</v>
      </c>
      <c r="AF2192" s="186" t="str">
        <f t="shared" si="2692"/>
        <v>AF$15</v>
      </c>
      <c r="AG2192" s="186" t="str">
        <f t="shared" si="2692"/>
        <v>AG$15</v>
      </c>
      <c r="AH2192" s="186" t="str">
        <f t="shared" si="2692"/>
        <v>AH$15</v>
      </c>
      <c r="AI2192" s="186" t="str">
        <f t="shared" si="2692"/>
        <v>AI$15</v>
      </c>
      <c r="AJ2192" s="186" t="str">
        <f t="shared" si="2692"/>
        <v>AJ$15</v>
      </c>
      <c r="AK2192" s="186" t="str">
        <f t="shared" si="2692"/>
        <v>AK$15</v>
      </c>
      <c r="AL2192" s="186" t="str">
        <f t="shared" si="2692"/>
        <v>AL$15</v>
      </c>
      <c r="AM2192" s="186" t="str">
        <f t="shared" si="2692"/>
        <v>AM$15</v>
      </c>
      <c r="AN2192" s="186" t="str">
        <f t="shared" si="2692"/>
        <v>AN$15</v>
      </c>
      <c r="AO2192" s="186" t="str">
        <f t="shared" si="2692"/>
        <v>AO$15</v>
      </c>
      <c r="AP2192" s="186" t="str">
        <f t="shared" si="2692"/>
        <v>AP$15</v>
      </c>
      <c r="AQ2192" s="186" t="str">
        <f t="shared" si="2692"/>
        <v>AQ$15</v>
      </c>
      <c r="AR2192" s="186" t="str">
        <f t="shared" si="2692"/>
        <v>AR$15</v>
      </c>
      <c r="AS2192" s="186" t="str">
        <f t="shared" si="2692"/>
        <v>AS$15</v>
      </c>
      <c r="AT2192" s="186" t="str">
        <f t="shared" si="2692"/>
        <v>AT$15</v>
      </c>
      <c r="AU2192" s="186" t="str">
        <f t="shared" si="2692"/>
        <v>AU$15</v>
      </c>
      <c r="AV2192" s="186" t="str">
        <f t="shared" si="2692"/>
        <v>AV$15</v>
      </c>
      <c r="AW2192" s="186" t="str">
        <f t="shared" si="2692"/>
        <v>AW$15</v>
      </c>
      <c r="AX2192" s="186" t="str">
        <f t="shared" si="2692"/>
        <v>AX$15</v>
      </c>
      <c r="AY2192" s="186" t="str">
        <f t="shared" ref="AY2192:CD2192" si="2693">AY$19</f>
        <v>AY$15</v>
      </c>
      <c r="AZ2192" s="186" t="str">
        <f t="shared" si="2693"/>
        <v>AZ$15</v>
      </c>
      <c r="BA2192" s="186" t="str">
        <f t="shared" si="2693"/>
        <v>BA$15</v>
      </c>
      <c r="BB2192" s="186" t="str">
        <f t="shared" si="2693"/>
        <v>BB$15</v>
      </c>
      <c r="BC2192" s="186" t="str">
        <f t="shared" si="2693"/>
        <v>BC$15</v>
      </c>
      <c r="BD2192" s="186" t="str">
        <f t="shared" si="2693"/>
        <v>BD$15</v>
      </c>
      <c r="BE2192" s="186" t="str">
        <f t="shared" si="2693"/>
        <v>BE$15</v>
      </c>
      <c r="BF2192" s="186" t="str">
        <f t="shared" si="2693"/>
        <v>BF$15</v>
      </c>
      <c r="BG2192" s="186" t="str">
        <f t="shared" si="2693"/>
        <v>BG$15</v>
      </c>
      <c r="BH2192" s="186" t="str">
        <f t="shared" si="2693"/>
        <v>BH$15</v>
      </c>
      <c r="BI2192" s="186" t="str">
        <f t="shared" si="2693"/>
        <v>BI$15</v>
      </c>
      <c r="BJ2192" s="186" t="str">
        <f t="shared" si="2693"/>
        <v>BJ$15</v>
      </c>
      <c r="BK2192" s="186" t="str">
        <f t="shared" si="2693"/>
        <v>BK$15</v>
      </c>
      <c r="BL2192" s="186" t="str">
        <f t="shared" si="2693"/>
        <v>BL$15</v>
      </c>
      <c r="BM2192" s="186" t="str">
        <f t="shared" si="2693"/>
        <v>BM$15</v>
      </c>
      <c r="BN2192" s="186" t="str">
        <f t="shared" si="2693"/>
        <v>BN$15</v>
      </c>
      <c r="BO2192" s="186" t="str">
        <f t="shared" si="2693"/>
        <v>BO$15</v>
      </c>
      <c r="BP2192" s="186" t="str">
        <f t="shared" si="2693"/>
        <v>BP$15</v>
      </c>
      <c r="BQ2192" s="186" t="str">
        <f t="shared" si="2693"/>
        <v>BQ$15</v>
      </c>
      <c r="BR2192" s="186" t="str">
        <f t="shared" si="2693"/>
        <v>BR$15</v>
      </c>
      <c r="BS2192" s="186" t="str">
        <f t="shared" si="2693"/>
        <v>BS$15</v>
      </c>
      <c r="BT2192" s="186" t="str">
        <f t="shared" si="2693"/>
        <v>BT$15</v>
      </c>
      <c r="BU2192" s="186" t="str">
        <f t="shared" si="2693"/>
        <v>BU$15</v>
      </c>
      <c r="BV2192" s="186" t="str">
        <f t="shared" si="2693"/>
        <v>BV$15</v>
      </c>
      <c r="BW2192" s="186" t="str">
        <f t="shared" si="2693"/>
        <v>BW$15</v>
      </c>
      <c r="BX2192" s="186" t="str">
        <f t="shared" si="2693"/>
        <v>BX$15</v>
      </c>
      <c r="BY2192" s="186" t="str">
        <f t="shared" si="2693"/>
        <v>BY$15</v>
      </c>
      <c r="BZ2192" s="186" t="str">
        <f t="shared" si="2693"/>
        <v>BZ$15</v>
      </c>
      <c r="CA2192" s="186" t="str">
        <f t="shared" si="2693"/>
        <v>CA$15</v>
      </c>
      <c r="CB2192" s="186" t="str">
        <f t="shared" si="2693"/>
        <v>CB$15</v>
      </c>
      <c r="CC2192" s="186" t="str">
        <f t="shared" si="2693"/>
        <v>CC$15</v>
      </c>
      <c r="CD2192" s="186" t="str">
        <f t="shared" si="2693"/>
        <v>CD$15</v>
      </c>
      <c r="CE2192" s="186" t="str">
        <f t="shared" ref="CE2192:CL2192" si="2694">CE$19</f>
        <v>CE$15</v>
      </c>
      <c r="CF2192" s="186" t="str">
        <f t="shared" si="2694"/>
        <v>CF$15</v>
      </c>
      <c r="CG2192" s="186" t="str">
        <f t="shared" si="2694"/>
        <v>CG$15</v>
      </c>
      <c r="CH2192" s="186" t="str">
        <f t="shared" si="2694"/>
        <v>CH$15</v>
      </c>
      <c r="CI2192" s="186" t="str">
        <f t="shared" si="2694"/>
        <v>CI$15</v>
      </c>
      <c r="CJ2192" s="186" t="str">
        <f t="shared" si="2694"/>
        <v>CJ$15</v>
      </c>
      <c r="CK2192" s="186" t="str">
        <f t="shared" si="2694"/>
        <v>CK$15</v>
      </c>
      <c r="CL2192" s="186" t="str">
        <f t="shared" si="2694"/>
        <v>CL$15</v>
      </c>
    </row>
    <row r="2193" spans="2:90" x14ac:dyDescent="0.4">
      <c r="B2193" s="66" t="s">
        <v>164</v>
      </c>
      <c r="C2193" s="31"/>
      <c r="D2193" t="s">
        <v>765</v>
      </c>
      <c r="E2193" s="8" t="str">
        <f t="shared" ref="E2193:E2215" si="2695">ROW()&amp;" "&amp;D2193</f>
        <v>2193 SUB-S</v>
      </c>
      <c r="F2193" t="s">
        <v>447</v>
      </c>
      <c r="G2193" s="31" t="s">
        <v>81</v>
      </c>
      <c r="H2193" s="22"/>
      <c r="I2193" s="287"/>
      <c r="J2193" s="287"/>
      <c r="K2193" s="22"/>
      <c r="L2193" s="22"/>
      <c r="M2193" s="22"/>
      <c r="N2193" s="22"/>
      <c r="O2193" s="22"/>
      <c r="P2193" s="22"/>
      <c r="R2193" s="66"/>
      <c r="S2193" s="288"/>
      <c r="T2193" s="288"/>
      <c r="U2193" s="288"/>
      <c r="V2193" s="288"/>
      <c r="W2193" s="288"/>
      <c r="X2193" s="288"/>
      <c r="Y2193" s="288"/>
      <c r="Z2193" s="288"/>
      <c r="AA2193" s="288"/>
      <c r="AB2193" s="288"/>
      <c r="AC2193" s="288"/>
      <c r="AD2193" s="288"/>
      <c r="AE2193" s="288"/>
      <c r="AF2193" s="288"/>
      <c r="AG2193" s="288"/>
      <c r="AH2193" s="288"/>
      <c r="AI2193" s="288"/>
      <c r="AJ2193" s="288"/>
      <c r="AK2193" s="288"/>
      <c r="AL2193" s="288"/>
      <c r="AM2193" s="288"/>
      <c r="AN2193" s="288"/>
      <c r="AO2193" s="288"/>
      <c r="AP2193" s="288"/>
      <c r="AQ2193" s="288"/>
      <c r="AR2193" s="288"/>
      <c r="AS2193" s="288"/>
      <c r="AT2193" s="288"/>
      <c r="AU2193" s="288"/>
      <c r="AV2193" s="288"/>
      <c r="AW2193" s="288"/>
      <c r="AX2193" s="288"/>
      <c r="AY2193" s="288"/>
      <c r="AZ2193" s="288"/>
      <c r="BA2193" s="288"/>
      <c r="BB2193" s="288"/>
      <c r="BC2193" s="288"/>
      <c r="BD2193" s="288"/>
      <c r="BE2193" s="288"/>
      <c r="BF2193" s="288"/>
      <c r="BG2193" s="288"/>
      <c r="BH2193" s="288"/>
      <c r="BI2193" s="288"/>
      <c r="BJ2193" s="288"/>
      <c r="BK2193" s="288"/>
      <c r="BL2193" s="288"/>
      <c r="BM2193" s="288"/>
      <c r="BN2193" s="288"/>
      <c r="BO2193" s="288"/>
      <c r="BP2193" s="288"/>
      <c r="BQ2193" s="288"/>
      <c r="BR2193" s="288"/>
      <c r="BS2193" s="288"/>
      <c r="BT2193" s="288"/>
      <c r="BU2193" s="288"/>
      <c r="BV2193" s="288"/>
      <c r="BW2193" s="288"/>
      <c r="BX2193" s="288"/>
      <c r="BY2193" s="288"/>
      <c r="BZ2193" s="288"/>
      <c r="CA2193" s="288"/>
      <c r="CB2193" s="288"/>
      <c r="CC2193" s="288"/>
      <c r="CD2193" s="288"/>
      <c r="CE2193" s="288"/>
      <c r="CF2193" s="288"/>
      <c r="CG2193" s="288"/>
      <c r="CH2193" s="288"/>
      <c r="CI2193" s="288"/>
      <c r="CJ2193" s="288"/>
      <c r="CK2193" s="288"/>
      <c r="CL2193" s="288"/>
    </row>
    <row r="2194" spans="2:90" x14ac:dyDescent="0.4">
      <c r="B2194" s="141" t="str">
        <f>"% of "&amp;B2209&amp;"s "&amp;"- conversion to new subscriber"</f>
        <v>% of primary units - conversion to new subscriber</v>
      </c>
      <c r="D2194" t="s">
        <v>765</v>
      </c>
      <c r="E2194" s="8" t="str">
        <f t="shared" si="2695"/>
        <v>2194 SUB-S</v>
      </c>
      <c r="G2194" t="str">
        <f>E2194</f>
        <v>2194 SUB-S</v>
      </c>
      <c r="H2194" s="12"/>
      <c r="I2194" s="60"/>
      <c r="J2194" s="60"/>
      <c r="K2194" s="16">
        <v>0.1</v>
      </c>
      <c r="L2194" s="16">
        <v>0.1</v>
      </c>
      <c r="M2194" s="16">
        <v>0.1</v>
      </c>
      <c r="N2194" s="16">
        <v>0.1</v>
      </c>
      <c r="O2194" s="16">
        <v>0.1</v>
      </c>
      <c r="P2194" s="16">
        <v>0.1</v>
      </c>
      <c r="R2194" s="20"/>
      <c r="S2194" s="146" cm="1">
        <f t="array" ref="S2194">INDEX($K:$P,ROW(),MATCH(S$3,$K$2:$P$2,0))</f>
        <v>0.1</v>
      </c>
      <c r="T2194" s="146" cm="1">
        <f t="array" ref="T2194">INDEX($K:$P,ROW(),MATCH(T$3,$K$2:$P$2,0))</f>
        <v>0.1</v>
      </c>
      <c r="U2194" s="146" cm="1">
        <f t="array" ref="U2194">INDEX($K:$P,ROW(),MATCH(U$3,$K$2:$P$2,0))</f>
        <v>0.1</v>
      </c>
      <c r="V2194" s="146" cm="1">
        <f t="array" ref="V2194">INDEX($K:$P,ROW(),MATCH(V$3,$K$2:$P$2,0))</f>
        <v>0.1</v>
      </c>
      <c r="W2194" s="146" cm="1">
        <f t="array" ref="W2194">INDEX($K:$P,ROW(),MATCH(W$3,$K$2:$P$2,0))</f>
        <v>0.1</v>
      </c>
      <c r="X2194" s="146" cm="1">
        <f t="array" ref="X2194">INDEX($K:$P,ROW(),MATCH(X$3,$K$2:$P$2,0))</f>
        <v>0.1</v>
      </c>
      <c r="Y2194" s="146" cm="1">
        <f t="array" ref="Y2194">INDEX($K:$P,ROW(),MATCH(Y$3,$K$2:$P$2,0))</f>
        <v>0.1</v>
      </c>
      <c r="Z2194" s="146" cm="1">
        <f t="array" ref="Z2194">INDEX($K:$P,ROW(),MATCH(Z$3,$K$2:$P$2,0))</f>
        <v>0.1</v>
      </c>
      <c r="AA2194" s="146" cm="1">
        <f t="array" ref="AA2194">INDEX($K:$P,ROW(),MATCH(AA$3,$K$2:$P$2,0))</f>
        <v>0.1</v>
      </c>
      <c r="AB2194" s="146" cm="1">
        <f t="array" ref="AB2194">INDEX($K:$P,ROW(),MATCH(AB$3,$K$2:$P$2,0))</f>
        <v>0.1</v>
      </c>
      <c r="AC2194" s="146" cm="1">
        <f t="array" ref="AC2194">INDEX($K:$P,ROW(),MATCH(AC$3,$K$2:$P$2,0))</f>
        <v>0.1</v>
      </c>
      <c r="AD2194" s="146" cm="1">
        <f t="array" ref="AD2194">INDEX($K:$P,ROW(),MATCH(AD$3,$K$2:$P$2,0))</f>
        <v>0.1</v>
      </c>
      <c r="AE2194" s="146" cm="1">
        <f t="array" ref="AE2194">INDEX($K:$P,ROW(),MATCH(AE$3,$K$2:$P$2,0))</f>
        <v>0.1</v>
      </c>
      <c r="AF2194" s="146" cm="1">
        <f t="array" ref="AF2194">INDEX($K:$P,ROW(),MATCH(AF$3,$K$2:$P$2,0))</f>
        <v>0.1</v>
      </c>
      <c r="AG2194" s="146" cm="1">
        <f t="array" ref="AG2194">INDEX($K:$P,ROW(),MATCH(AG$3,$K$2:$P$2,0))</f>
        <v>0.1</v>
      </c>
      <c r="AH2194" s="146" cm="1">
        <f t="array" ref="AH2194">INDEX($K:$P,ROW(),MATCH(AH$3,$K$2:$P$2,0))</f>
        <v>0.1</v>
      </c>
      <c r="AI2194" s="146" cm="1">
        <f t="array" ref="AI2194">INDEX($K:$P,ROW(),MATCH(AI$3,$K$2:$P$2,0))</f>
        <v>0.1</v>
      </c>
      <c r="AJ2194" s="146" cm="1">
        <f t="array" ref="AJ2194">INDEX($K:$P,ROW(),MATCH(AJ$3,$K$2:$P$2,0))</f>
        <v>0.1</v>
      </c>
      <c r="AK2194" s="146" cm="1">
        <f t="array" ref="AK2194">INDEX($K:$P,ROW(),MATCH(AK$3,$K$2:$P$2,0))</f>
        <v>0.1</v>
      </c>
      <c r="AL2194" s="146" cm="1">
        <f t="array" ref="AL2194">INDEX($K:$P,ROW(),MATCH(AL$3,$K$2:$P$2,0))</f>
        <v>0.1</v>
      </c>
      <c r="AM2194" s="146" cm="1">
        <f t="array" ref="AM2194">INDEX($K:$P,ROW(),MATCH(AM$3,$K$2:$P$2,0))</f>
        <v>0.1</v>
      </c>
      <c r="AN2194" s="146" cm="1">
        <f t="array" ref="AN2194">INDEX($K:$P,ROW(),MATCH(AN$3,$K$2:$P$2,0))</f>
        <v>0.1</v>
      </c>
      <c r="AO2194" s="146" cm="1">
        <f t="array" ref="AO2194">INDEX($K:$P,ROW(),MATCH(AO$3,$K$2:$P$2,0))</f>
        <v>0.1</v>
      </c>
      <c r="AP2194" s="146" cm="1">
        <f t="array" ref="AP2194">INDEX($K:$P,ROW(),MATCH(AP$3,$K$2:$P$2,0))</f>
        <v>0.1</v>
      </c>
      <c r="AQ2194" s="146" cm="1">
        <f t="array" ref="AQ2194">INDEX($K:$P,ROW(),MATCH(AQ$3,$K$2:$P$2,0))</f>
        <v>0.1</v>
      </c>
      <c r="AR2194" s="146" cm="1">
        <f t="array" ref="AR2194">INDEX($K:$P,ROW(),MATCH(AR$3,$K$2:$P$2,0))</f>
        <v>0.1</v>
      </c>
      <c r="AS2194" s="146" cm="1">
        <f t="array" ref="AS2194">INDEX($K:$P,ROW(),MATCH(AS$3,$K$2:$P$2,0))</f>
        <v>0.1</v>
      </c>
      <c r="AT2194" s="146" cm="1">
        <f t="array" ref="AT2194">INDEX($K:$P,ROW(),MATCH(AT$3,$K$2:$P$2,0))</f>
        <v>0.1</v>
      </c>
      <c r="AU2194" s="146" cm="1">
        <f t="array" ref="AU2194">INDEX($K:$P,ROW(),MATCH(AU$3,$K$2:$P$2,0))</f>
        <v>0.1</v>
      </c>
      <c r="AV2194" s="146" cm="1">
        <f t="array" ref="AV2194">INDEX($K:$P,ROW(),MATCH(AV$3,$K$2:$P$2,0))</f>
        <v>0.1</v>
      </c>
      <c r="AW2194" s="146" cm="1">
        <f t="array" ref="AW2194">INDEX($K:$P,ROW(),MATCH(AW$3,$K$2:$P$2,0))</f>
        <v>0.1</v>
      </c>
      <c r="AX2194" s="146" cm="1">
        <f t="array" ref="AX2194">INDEX($K:$P,ROW(),MATCH(AX$3,$K$2:$P$2,0))</f>
        <v>0.1</v>
      </c>
      <c r="AY2194" s="146" cm="1">
        <f t="array" ref="AY2194">INDEX($K:$P,ROW(),MATCH(AY$3,$K$2:$P$2,0))</f>
        <v>0.1</v>
      </c>
      <c r="AZ2194" s="146" cm="1">
        <f t="array" ref="AZ2194">INDEX($K:$P,ROW(),MATCH(AZ$3,$K$2:$P$2,0))</f>
        <v>0.1</v>
      </c>
      <c r="BA2194" s="146" cm="1">
        <f t="array" ref="BA2194">INDEX($K:$P,ROW(),MATCH(BA$3,$K$2:$P$2,0))</f>
        <v>0.1</v>
      </c>
      <c r="BB2194" s="146" cm="1">
        <f t="array" ref="BB2194">INDEX($K:$P,ROW(),MATCH(BB$3,$K$2:$P$2,0))</f>
        <v>0.1</v>
      </c>
      <c r="BC2194" s="146" cm="1">
        <f t="array" ref="BC2194">INDEX($K:$P,ROW(),MATCH(BC$3,$K$2:$P$2,0))</f>
        <v>0.1</v>
      </c>
      <c r="BD2194" s="146" cm="1">
        <f t="array" ref="BD2194">INDEX($K:$P,ROW(),MATCH(BD$3,$K$2:$P$2,0))</f>
        <v>0.1</v>
      </c>
      <c r="BE2194" s="146" cm="1">
        <f t="array" ref="BE2194">INDEX($K:$P,ROW(),MATCH(BE$3,$K$2:$P$2,0))</f>
        <v>0.1</v>
      </c>
      <c r="BF2194" s="146" cm="1">
        <f t="array" ref="BF2194">INDEX($K:$P,ROW(),MATCH(BF$3,$K$2:$P$2,0))</f>
        <v>0.1</v>
      </c>
      <c r="BG2194" s="146" cm="1">
        <f t="array" ref="BG2194">INDEX($K:$P,ROW(),MATCH(BG$3,$K$2:$P$2,0))</f>
        <v>0.1</v>
      </c>
      <c r="BH2194" s="146" cm="1">
        <f t="array" ref="BH2194">INDEX($K:$P,ROW(),MATCH(BH$3,$K$2:$P$2,0))</f>
        <v>0.1</v>
      </c>
      <c r="BI2194" s="146" cm="1">
        <f t="array" ref="BI2194">INDEX($K:$P,ROW(),MATCH(BI$3,$K$2:$P$2,0))</f>
        <v>0.1</v>
      </c>
      <c r="BJ2194" s="146" cm="1">
        <f t="array" ref="BJ2194">INDEX($K:$P,ROW(),MATCH(BJ$3,$K$2:$P$2,0))</f>
        <v>0.1</v>
      </c>
      <c r="BK2194" s="146" cm="1">
        <f t="array" ref="BK2194">INDEX($K:$P,ROW(),MATCH(BK$3,$K$2:$P$2,0))</f>
        <v>0.1</v>
      </c>
      <c r="BL2194" s="146" cm="1">
        <f t="array" ref="BL2194">INDEX($K:$P,ROW(),MATCH(BL$3,$K$2:$P$2,0))</f>
        <v>0.1</v>
      </c>
      <c r="BM2194" s="146" cm="1">
        <f t="array" ref="BM2194">INDEX($K:$P,ROW(),MATCH(BM$3,$K$2:$P$2,0))</f>
        <v>0.1</v>
      </c>
      <c r="BN2194" s="146" cm="1">
        <f t="array" ref="BN2194">INDEX($K:$P,ROW(),MATCH(BN$3,$K$2:$P$2,0))</f>
        <v>0.1</v>
      </c>
      <c r="BO2194" s="146" cm="1">
        <f t="array" ref="BO2194">INDEX($K:$P,ROW(),MATCH(BO$3,$K$2:$P$2,0))</f>
        <v>0.1</v>
      </c>
      <c r="BP2194" s="146" cm="1">
        <f t="array" ref="BP2194">INDEX($K:$P,ROW(),MATCH(BP$3,$K$2:$P$2,0))</f>
        <v>0.1</v>
      </c>
      <c r="BQ2194" s="146" cm="1">
        <f t="array" ref="BQ2194">INDEX($K:$P,ROW(),MATCH(BQ$3,$K$2:$P$2,0))</f>
        <v>0.1</v>
      </c>
      <c r="BR2194" s="146" cm="1">
        <f t="array" ref="BR2194">INDEX($K:$P,ROW(),MATCH(BR$3,$K$2:$P$2,0))</f>
        <v>0.1</v>
      </c>
      <c r="BS2194" s="146" cm="1">
        <f t="array" ref="BS2194">INDEX($K:$P,ROW(),MATCH(BS$3,$K$2:$P$2,0))</f>
        <v>0.1</v>
      </c>
      <c r="BT2194" s="146" cm="1">
        <f t="array" ref="BT2194">INDEX($K:$P,ROW(),MATCH(BT$3,$K$2:$P$2,0))</f>
        <v>0.1</v>
      </c>
      <c r="BU2194" s="146" cm="1">
        <f t="array" ref="BU2194">INDEX($K:$P,ROW(),MATCH(BU$3,$K$2:$P$2,0))</f>
        <v>0.1</v>
      </c>
      <c r="BV2194" s="146" cm="1">
        <f t="array" ref="BV2194">INDEX($K:$P,ROW(),MATCH(BV$3,$K$2:$P$2,0))</f>
        <v>0.1</v>
      </c>
      <c r="BW2194" s="146" cm="1">
        <f t="array" ref="BW2194">INDEX($K:$P,ROW(),MATCH(BW$3,$K$2:$P$2,0))</f>
        <v>0.1</v>
      </c>
      <c r="BX2194" s="146" cm="1">
        <f t="array" ref="BX2194">INDEX($K:$P,ROW(),MATCH(BX$3,$K$2:$P$2,0))</f>
        <v>0.1</v>
      </c>
      <c r="BY2194" s="146" cm="1">
        <f t="array" ref="BY2194">INDEX($K:$P,ROW(),MATCH(BY$3,$K$2:$P$2,0))</f>
        <v>0.1</v>
      </c>
      <c r="BZ2194" s="146" cm="1">
        <f t="array" ref="BZ2194">INDEX($K:$P,ROW(),MATCH(BZ$3,$K$2:$P$2,0))</f>
        <v>0.1</v>
      </c>
      <c r="CA2194" s="146" cm="1">
        <f t="array" ref="CA2194">INDEX($K:$P,ROW(),MATCH(CA$3,$K$2:$P$2,0))</f>
        <v>0.1</v>
      </c>
      <c r="CB2194" s="146" cm="1">
        <f t="array" ref="CB2194">INDEX($K:$P,ROW(),MATCH(CB$3,$K$2:$P$2,0))</f>
        <v>0.1</v>
      </c>
      <c r="CC2194" s="146" cm="1">
        <f t="array" ref="CC2194">INDEX($K:$P,ROW(),MATCH(CC$3,$K$2:$P$2,0))</f>
        <v>0.1</v>
      </c>
      <c r="CD2194" s="146" cm="1">
        <f t="array" ref="CD2194">INDEX($K:$P,ROW(),MATCH(CD$3,$K$2:$P$2,0))</f>
        <v>0.1</v>
      </c>
      <c r="CE2194" s="146" cm="1">
        <f t="array" ref="CE2194">INDEX($K:$P,ROW(),MATCH(CE$3,$K$2:$P$2,0))</f>
        <v>0.1</v>
      </c>
      <c r="CF2194" s="146" cm="1">
        <f t="array" ref="CF2194">INDEX($K:$P,ROW(),MATCH(CF$3,$K$2:$P$2,0))</f>
        <v>0.1</v>
      </c>
      <c r="CG2194" s="146" cm="1">
        <f t="array" ref="CG2194">INDEX($K:$P,ROW(),MATCH(CG$3,$K$2:$P$2,0))</f>
        <v>0.1</v>
      </c>
      <c r="CH2194" s="146" cm="1">
        <f t="array" ref="CH2194">INDEX($K:$P,ROW(),MATCH(CH$3,$K$2:$P$2,0))</f>
        <v>0.1</v>
      </c>
      <c r="CI2194" s="146" cm="1">
        <f t="array" ref="CI2194">INDEX($K:$P,ROW(),MATCH(CI$3,$K$2:$P$2,0))</f>
        <v>0.1</v>
      </c>
      <c r="CJ2194" s="146" cm="1">
        <f t="array" ref="CJ2194">INDEX($K:$P,ROW(),MATCH(CJ$3,$K$2:$P$2,0))</f>
        <v>0.1</v>
      </c>
      <c r="CK2194" s="146" cm="1">
        <f t="array" ref="CK2194">INDEX($K:$P,ROW(),MATCH(CK$3,$K$2:$P$2,0))</f>
        <v>0.1</v>
      </c>
      <c r="CL2194" s="146" cm="1">
        <f t="array" ref="CL2194">INDEX($K:$P,ROW(),MATCH(CL$3,$K$2:$P$2,0))</f>
        <v>0.1</v>
      </c>
    </row>
    <row r="2195" spans="2:90" x14ac:dyDescent="0.4">
      <c r="D2195" t="s">
        <v>765</v>
      </c>
      <c r="E2195" s="8" t="str">
        <f t="shared" si="2695"/>
        <v>2195 SUB-S</v>
      </c>
      <c r="S2195" s="72"/>
      <c r="T2195" s="72"/>
      <c r="U2195" s="72"/>
      <c r="V2195" s="72"/>
      <c r="W2195" s="72"/>
      <c r="X2195" s="72"/>
      <c r="Y2195" s="72"/>
      <c r="Z2195" s="72"/>
      <c r="AA2195" s="72"/>
      <c r="AB2195" s="72"/>
      <c r="AC2195" s="72"/>
      <c r="AD2195" s="72"/>
      <c r="AE2195" s="72"/>
      <c r="AF2195" s="72"/>
      <c r="AG2195" s="72"/>
      <c r="AH2195" s="72"/>
      <c r="AI2195" s="72"/>
      <c r="AJ2195" s="72"/>
      <c r="AK2195" s="72"/>
      <c r="AL2195" s="72"/>
      <c r="AM2195" s="72"/>
      <c r="AN2195" s="72"/>
      <c r="AO2195" s="72"/>
      <c r="AP2195" s="72"/>
      <c r="AQ2195" s="72"/>
      <c r="AR2195" s="72"/>
      <c r="AS2195" s="72"/>
      <c r="AT2195" s="72"/>
      <c r="AU2195" s="72"/>
      <c r="AV2195" s="72"/>
      <c r="AW2195" s="72"/>
      <c r="AX2195" s="72"/>
      <c r="AY2195" s="72"/>
      <c r="AZ2195" s="72"/>
      <c r="BA2195" s="72"/>
      <c r="BB2195" s="72"/>
      <c r="BC2195" s="72"/>
      <c r="BD2195" s="72"/>
      <c r="BE2195" s="72"/>
      <c r="BF2195" s="72"/>
      <c r="BG2195" s="72"/>
      <c r="BH2195" s="72"/>
      <c r="BI2195" s="72"/>
      <c r="BJ2195" s="72"/>
      <c r="BK2195" s="72"/>
      <c r="BL2195" s="72"/>
      <c r="BM2195" s="72"/>
      <c r="BN2195" s="72"/>
      <c r="BO2195" s="72"/>
      <c r="BP2195" s="72"/>
      <c r="BQ2195" s="72"/>
      <c r="BR2195" s="72"/>
      <c r="BS2195" s="72"/>
      <c r="BT2195" s="72"/>
      <c r="BU2195" s="72"/>
      <c r="BV2195" s="72"/>
      <c r="BW2195" s="72"/>
      <c r="BX2195" s="72"/>
      <c r="BY2195" s="72"/>
      <c r="BZ2195" s="72"/>
      <c r="CA2195" s="72"/>
      <c r="CB2195" s="72"/>
      <c r="CC2195" s="72"/>
      <c r="CD2195" s="72"/>
      <c r="CE2195" s="72"/>
      <c r="CF2195" s="72"/>
      <c r="CG2195" s="72"/>
      <c r="CH2195" s="72"/>
      <c r="CI2195" s="72"/>
      <c r="CJ2195" s="72"/>
      <c r="CK2195" s="72"/>
      <c r="CL2195" s="72"/>
    </row>
    <row r="2196" spans="2:90" x14ac:dyDescent="0.4">
      <c r="B2196" s="95" t="s">
        <v>444</v>
      </c>
      <c r="C2196" s="6"/>
      <c r="D2196" t="s">
        <v>765</v>
      </c>
      <c r="E2196" s="8" t="str">
        <f t="shared" si="2695"/>
        <v>2196 SUB-S</v>
      </c>
      <c r="G2196" s="6"/>
      <c r="H2196" s="12"/>
      <c r="I2196" s="60"/>
      <c r="J2196" s="60"/>
      <c r="S2196" s="72"/>
      <c r="T2196" s="72"/>
      <c r="U2196" s="72"/>
      <c r="V2196" s="72"/>
      <c r="W2196" s="72"/>
      <c r="X2196" s="72"/>
      <c r="Y2196" s="72"/>
      <c r="Z2196" s="72"/>
      <c r="AA2196" s="72"/>
      <c r="AB2196" s="72"/>
      <c r="AC2196" s="72"/>
      <c r="AD2196" s="72"/>
      <c r="AE2196" s="72"/>
      <c r="AF2196" s="72"/>
      <c r="AG2196" s="72"/>
      <c r="AH2196" s="72"/>
      <c r="AI2196" s="72"/>
      <c r="AJ2196" s="72"/>
      <c r="AK2196" s="72"/>
      <c r="AL2196" s="72"/>
      <c r="AM2196" s="72"/>
      <c r="AN2196" s="72"/>
      <c r="AO2196" s="72"/>
      <c r="AP2196" s="72"/>
      <c r="AQ2196" s="72"/>
      <c r="AR2196" s="72"/>
      <c r="AS2196" s="72"/>
      <c r="AT2196" s="72"/>
      <c r="AU2196" s="72"/>
      <c r="AV2196" s="72"/>
      <c r="AW2196" s="72"/>
      <c r="AX2196" s="72"/>
      <c r="AY2196" s="72"/>
      <c r="AZ2196" s="72"/>
      <c r="BA2196" s="72"/>
      <c r="BB2196" s="72"/>
      <c r="BC2196" s="72"/>
      <c r="BD2196" s="72"/>
      <c r="BE2196" s="72"/>
      <c r="BF2196" s="72"/>
      <c r="BG2196" s="72"/>
      <c r="BH2196" s="72"/>
      <c r="BI2196" s="72"/>
      <c r="BJ2196" s="72"/>
      <c r="BK2196" s="72"/>
      <c r="BL2196" s="72"/>
      <c r="BM2196" s="72"/>
      <c r="BN2196" s="72"/>
      <c r="BO2196" s="72"/>
      <c r="BP2196" s="72"/>
      <c r="BQ2196" s="72"/>
      <c r="BR2196" s="72"/>
      <c r="BS2196" s="72"/>
      <c r="BT2196" s="72"/>
      <c r="BU2196" s="72"/>
      <c r="BV2196" s="72"/>
      <c r="BW2196" s="72"/>
      <c r="BX2196" s="72"/>
      <c r="BY2196" s="72"/>
      <c r="BZ2196" s="72"/>
      <c r="CA2196" s="72"/>
      <c r="CB2196" s="72"/>
      <c r="CC2196" s="72"/>
      <c r="CD2196" s="72"/>
      <c r="CE2196" s="72"/>
      <c r="CF2196" s="72"/>
      <c r="CG2196" s="72"/>
      <c r="CH2196" s="72"/>
      <c r="CI2196" s="72"/>
      <c r="CJ2196" s="72"/>
      <c r="CK2196" s="72"/>
      <c r="CL2196" s="72"/>
    </row>
    <row r="2197" spans="2:90" x14ac:dyDescent="0.4">
      <c r="B2197" s="154" t="s">
        <v>71</v>
      </c>
      <c r="C2197" s="6"/>
      <c r="D2197" t="s">
        <v>765</v>
      </c>
      <c r="E2197" s="8" t="str">
        <f t="shared" si="2695"/>
        <v>2197 SUB-S</v>
      </c>
      <c r="G2197" s="6"/>
      <c r="K2197" s="15">
        <f>SUMIF($4:$4,K$2-1,2195:2195)</f>
        <v>0</v>
      </c>
      <c r="L2197" s="15">
        <f ca="1">K2201</f>
        <v>11400</v>
      </c>
      <c r="M2197" s="15">
        <f ca="1">L2201</f>
        <v>22800</v>
      </c>
      <c r="N2197" s="15">
        <f ca="1">M2201</f>
        <v>34200</v>
      </c>
      <c r="O2197" s="15">
        <f ca="1">N2201</f>
        <v>45600</v>
      </c>
      <c r="P2197" s="15">
        <f ca="1">O2201</f>
        <v>57000</v>
      </c>
      <c r="R2197" s="15"/>
      <c r="S2197" s="76">
        <f t="shared" ref="S2197:AY2197" si="2696">R2201</f>
        <v>0</v>
      </c>
      <c r="T2197" s="76">
        <f t="shared" ca="1" si="2696"/>
        <v>950</v>
      </c>
      <c r="U2197" s="76">
        <f t="shared" ca="1" si="2696"/>
        <v>1900</v>
      </c>
      <c r="V2197" s="76">
        <f t="shared" ca="1" si="2696"/>
        <v>2850</v>
      </c>
      <c r="W2197" s="76">
        <f t="shared" ca="1" si="2696"/>
        <v>3800</v>
      </c>
      <c r="X2197" s="76">
        <f t="shared" ca="1" si="2696"/>
        <v>4750</v>
      </c>
      <c r="Y2197" s="76">
        <f t="shared" ca="1" si="2696"/>
        <v>5700</v>
      </c>
      <c r="Z2197" s="76">
        <f t="shared" ca="1" si="2696"/>
        <v>6650</v>
      </c>
      <c r="AA2197" s="76">
        <f t="shared" ca="1" si="2696"/>
        <v>7600</v>
      </c>
      <c r="AB2197" s="76">
        <f t="shared" ca="1" si="2696"/>
        <v>8550</v>
      </c>
      <c r="AC2197" s="76">
        <f t="shared" ca="1" si="2696"/>
        <v>9500</v>
      </c>
      <c r="AD2197" s="76">
        <f t="shared" ca="1" si="2696"/>
        <v>10450</v>
      </c>
      <c r="AE2197" s="76">
        <f t="shared" ca="1" si="2696"/>
        <v>11400</v>
      </c>
      <c r="AF2197" s="76">
        <f t="shared" ca="1" si="2696"/>
        <v>12350</v>
      </c>
      <c r="AG2197" s="76">
        <f t="shared" ca="1" si="2696"/>
        <v>13300</v>
      </c>
      <c r="AH2197" s="76">
        <f t="shared" ca="1" si="2696"/>
        <v>14250</v>
      </c>
      <c r="AI2197" s="76">
        <f t="shared" ca="1" si="2696"/>
        <v>15200</v>
      </c>
      <c r="AJ2197" s="76">
        <f t="shared" ca="1" si="2696"/>
        <v>16150</v>
      </c>
      <c r="AK2197" s="76">
        <f t="shared" ca="1" si="2696"/>
        <v>17100</v>
      </c>
      <c r="AL2197" s="76">
        <f t="shared" ca="1" si="2696"/>
        <v>18050</v>
      </c>
      <c r="AM2197" s="76">
        <f t="shared" ca="1" si="2696"/>
        <v>19000</v>
      </c>
      <c r="AN2197" s="76">
        <f t="shared" ca="1" si="2696"/>
        <v>19950</v>
      </c>
      <c r="AO2197" s="76">
        <f t="shared" ca="1" si="2696"/>
        <v>20900</v>
      </c>
      <c r="AP2197" s="76">
        <f t="shared" ca="1" si="2696"/>
        <v>21850</v>
      </c>
      <c r="AQ2197" s="76">
        <f t="shared" ca="1" si="2696"/>
        <v>22800</v>
      </c>
      <c r="AR2197" s="76">
        <f t="shared" ca="1" si="2696"/>
        <v>23750</v>
      </c>
      <c r="AS2197" s="76">
        <f t="shared" ca="1" si="2696"/>
        <v>24700</v>
      </c>
      <c r="AT2197" s="76">
        <f t="shared" ca="1" si="2696"/>
        <v>25650</v>
      </c>
      <c r="AU2197" s="76">
        <f t="shared" ca="1" si="2696"/>
        <v>26600</v>
      </c>
      <c r="AV2197" s="76">
        <f t="shared" ca="1" si="2696"/>
        <v>27550</v>
      </c>
      <c r="AW2197" s="76">
        <f t="shared" ca="1" si="2696"/>
        <v>28500</v>
      </c>
      <c r="AX2197" s="76">
        <f t="shared" ca="1" si="2696"/>
        <v>29450</v>
      </c>
      <c r="AY2197" s="76">
        <f t="shared" ca="1" si="2696"/>
        <v>30400</v>
      </c>
      <c r="AZ2197" s="76">
        <f t="shared" ref="AZ2197:CE2197" ca="1" si="2697">AY2201</f>
        <v>31350</v>
      </c>
      <c r="BA2197" s="76">
        <f t="shared" ca="1" si="2697"/>
        <v>32300</v>
      </c>
      <c r="BB2197" s="76">
        <f t="shared" ca="1" si="2697"/>
        <v>33250</v>
      </c>
      <c r="BC2197" s="76">
        <f t="shared" ca="1" si="2697"/>
        <v>34200</v>
      </c>
      <c r="BD2197" s="76">
        <f t="shared" ca="1" si="2697"/>
        <v>35150</v>
      </c>
      <c r="BE2197" s="76">
        <f t="shared" ca="1" si="2697"/>
        <v>36100</v>
      </c>
      <c r="BF2197" s="76">
        <f t="shared" ca="1" si="2697"/>
        <v>37050</v>
      </c>
      <c r="BG2197" s="76">
        <f t="shared" ca="1" si="2697"/>
        <v>38000</v>
      </c>
      <c r="BH2197" s="76">
        <f t="shared" ca="1" si="2697"/>
        <v>38950</v>
      </c>
      <c r="BI2197" s="76">
        <f t="shared" ca="1" si="2697"/>
        <v>39900</v>
      </c>
      <c r="BJ2197" s="76">
        <f t="shared" ca="1" si="2697"/>
        <v>40850</v>
      </c>
      <c r="BK2197" s="76">
        <f t="shared" ca="1" si="2697"/>
        <v>41800</v>
      </c>
      <c r="BL2197" s="76">
        <f t="shared" ca="1" si="2697"/>
        <v>42750</v>
      </c>
      <c r="BM2197" s="76">
        <f t="shared" ca="1" si="2697"/>
        <v>43700</v>
      </c>
      <c r="BN2197" s="76">
        <f t="shared" ca="1" si="2697"/>
        <v>44650</v>
      </c>
      <c r="BO2197" s="76">
        <f t="shared" ca="1" si="2697"/>
        <v>45600</v>
      </c>
      <c r="BP2197" s="76">
        <f t="shared" ca="1" si="2697"/>
        <v>46550</v>
      </c>
      <c r="BQ2197" s="76">
        <f t="shared" ca="1" si="2697"/>
        <v>47500</v>
      </c>
      <c r="BR2197" s="76">
        <f t="shared" ca="1" si="2697"/>
        <v>48450</v>
      </c>
      <c r="BS2197" s="76">
        <f t="shared" ca="1" si="2697"/>
        <v>49400</v>
      </c>
      <c r="BT2197" s="76">
        <f t="shared" ca="1" si="2697"/>
        <v>50350</v>
      </c>
      <c r="BU2197" s="76">
        <f t="shared" ca="1" si="2697"/>
        <v>51300</v>
      </c>
      <c r="BV2197" s="76">
        <f t="shared" ca="1" si="2697"/>
        <v>52250</v>
      </c>
      <c r="BW2197" s="76">
        <f t="shared" ca="1" si="2697"/>
        <v>53200</v>
      </c>
      <c r="BX2197" s="76">
        <f t="shared" ca="1" si="2697"/>
        <v>54150</v>
      </c>
      <c r="BY2197" s="76">
        <f t="shared" ca="1" si="2697"/>
        <v>55100</v>
      </c>
      <c r="BZ2197" s="76">
        <f t="shared" ca="1" si="2697"/>
        <v>56050</v>
      </c>
      <c r="CA2197" s="76">
        <f t="shared" ca="1" si="2697"/>
        <v>57000</v>
      </c>
      <c r="CB2197" s="76">
        <f t="shared" ca="1" si="2697"/>
        <v>57950</v>
      </c>
      <c r="CC2197" s="76">
        <f t="shared" ca="1" si="2697"/>
        <v>58900</v>
      </c>
      <c r="CD2197" s="76">
        <f t="shared" ca="1" si="2697"/>
        <v>59850</v>
      </c>
      <c r="CE2197" s="76">
        <f t="shared" ca="1" si="2697"/>
        <v>60800</v>
      </c>
      <c r="CF2197" s="76">
        <f t="shared" ref="CF2197:CL2197" ca="1" si="2698">CE2201</f>
        <v>61750</v>
      </c>
      <c r="CG2197" s="76">
        <f t="shared" ca="1" si="2698"/>
        <v>62700</v>
      </c>
      <c r="CH2197" s="76">
        <f t="shared" ca="1" si="2698"/>
        <v>63650</v>
      </c>
      <c r="CI2197" s="76">
        <f t="shared" ca="1" si="2698"/>
        <v>64600</v>
      </c>
      <c r="CJ2197" s="76">
        <f t="shared" ca="1" si="2698"/>
        <v>65550</v>
      </c>
      <c r="CK2197" s="76">
        <f t="shared" ca="1" si="2698"/>
        <v>66500</v>
      </c>
      <c r="CL2197" s="76">
        <f t="shared" ca="1" si="2698"/>
        <v>67450</v>
      </c>
    </row>
    <row r="2198" spans="2:90" x14ac:dyDescent="0.4">
      <c r="B2198" s="154" t="s">
        <v>72</v>
      </c>
      <c r="C2198" s="6"/>
      <c r="D2198" t="s">
        <v>765</v>
      </c>
      <c r="E2198" s="8" t="str">
        <f t="shared" si="2695"/>
        <v>2198 SUB-S</v>
      </c>
      <c r="G2198" s="6"/>
      <c r="K2198" s="34">
        <f t="shared" ref="K2198:P2198" ca="1" si="2699">SUMIF($3:$3,K$2,2198:2198)</f>
        <v>12000</v>
      </c>
      <c r="L2198" s="34">
        <f t="shared" ca="1" si="2699"/>
        <v>12000</v>
      </c>
      <c r="M2198" s="34">
        <f t="shared" ca="1" si="2699"/>
        <v>12000</v>
      </c>
      <c r="N2198" s="34">
        <f t="shared" ca="1" si="2699"/>
        <v>12000</v>
      </c>
      <c r="O2198" s="34">
        <f t="shared" ca="1" si="2699"/>
        <v>12000</v>
      </c>
      <c r="P2198" s="34">
        <f t="shared" ca="1" si="2699"/>
        <v>12000</v>
      </c>
      <c r="R2198" s="15"/>
      <c r="S2198" s="76" cm="1">
        <f t="array" aca="1" ref="S2198" ca="1">INDIRECT(S2187)*S2194</f>
        <v>1000</v>
      </c>
      <c r="T2198" s="76" cm="1">
        <f t="array" aca="1" ref="T2198" ca="1">INDIRECT(T2187)*T2194</f>
        <v>1000</v>
      </c>
      <c r="U2198" s="76" cm="1">
        <f t="array" aca="1" ref="U2198" ca="1">INDIRECT(U2187)*U2194</f>
        <v>1000</v>
      </c>
      <c r="V2198" s="76" cm="1">
        <f t="array" aca="1" ref="V2198" ca="1">INDIRECT(V2187)*V2194</f>
        <v>1000</v>
      </c>
      <c r="W2198" s="76" cm="1">
        <f t="array" aca="1" ref="W2198" ca="1">INDIRECT(W2187)*W2194</f>
        <v>1000</v>
      </c>
      <c r="X2198" s="76" cm="1">
        <f t="array" aca="1" ref="X2198" ca="1">INDIRECT(X2187)*X2194</f>
        <v>1000</v>
      </c>
      <c r="Y2198" s="76" cm="1">
        <f t="array" aca="1" ref="Y2198" ca="1">INDIRECT(Y2187)*Y2194</f>
        <v>1000</v>
      </c>
      <c r="Z2198" s="76" cm="1">
        <f t="array" aca="1" ref="Z2198" ca="1">INDIRECT(Z2187)*Z2194</f>
        <v>1000</v>
      </c>
      <c r="AA2198" s="76" cm="1">
        <f t="array" aca="1" ref="AA2198" ca="1">INDIRECT(AA2187)*AA2194</f>
        <v>1000</v>
      </c>
      <c r="AB2198" s="76" cm="1">
        <f t="array" aca="1" ref="AB2198" ca="1">INDIRECT(AB2187)*AB2194</f>
        <v>1000</v>
      </c>
      <c r="AC2198" s="76" cm="1">
        <f t="array" aca="1" ref="AC2198" ca="1">INDIRECT(AC2187)*AC2194</f>
        <v>1000</v>
      </c>
      <c r="AD2198" s="76" cm="1">
        <f t="array" aca="1" ref="AD2198" ca="1">INDIRECT(AD2187)*AD2194</f>
        <v>1000</v>
      </c>
      <c r="AE2198" s="76" cm="1">
        <f t="array" aca="1" ref="AE2198" ca="1">INDIRECT(AE2187)*AE2194</f>
        <v>1000</v>
      </c>
      <c r="AF2198" s="76" cm="1">
        <f t="array" aca="1" ref="AF2198" ca="1">INDIRECT(AF2187)*AF2194</f>
        <v>1000</v>
      </c>
      <c r="AG2198" s="76" cm="1">
        <f t="array" aca="1" ref="AG2198" ca="1">INDIRECT(AG2187)*AG2194</f>
        <v>1000</v>
      </c>
      <c r="AH2198" s="76" cm="1">
        <f t="array" aca="1" ref="AH2198" ca="1">INDIRECT(AH2187)*AH2194</f>
        <v>1000</v>
      </c>
      <c r="AI2198" s="76" cm="1">
        <f t="array" aca="1" ref="AI2198" ca="1">INDIRECT(AI2187)*AI2194</f>
        <v>1000</v>
      </c>
      <c r="AJ2198" s="76" cm="1">
        <f t="array" aca="1" ref="AJ2198" ca="1">INDIRECT(AJ2187)*AJ2194</f>
        <v>1000</v>
      </c>
      <c r="AK2198" s="76" cm="1">
        <f t="array" aca="1" ref="AK2198" ca="1">INDIRECT(AK2187)*AK2194</f>
        <v>1000</v>
      </c>
      <c r="AL2198" s="76" cm="1">
        <f t="array" aca="1" ref="AL2198" ca="1">INDIRECT(AL2187)*AL2194</f>
        <v>1000</v>
      </c>
      <c r="AM2198" s="76" cm="1">
        <f t="array" aca="1" ref="AM2198" ca="1">INDIRECT(AM2187)*AM2194</f>
        <v>1000</v>
      </c>
      <c r="AN2198" s="76" cm="1">
        <f t="array" aca="1" ref="AN2198" ca="1">INDIRECT(AN2187)*AN2194</f>
        <v>1000</v>
      </c>
      <c r="AO2198" s="76" cm="1">
        <f t="array" aca="1" ref="AO2198" ca="1">INDIRECT(AO2187)*AO2194</f>
        <v>1000</v>
      </c>
      <c r="AP2198" s="76" cm="1">
        <f t="array" aca="1" ref="AP2198" ca="1">INDIRECT(AP2187)*AP2194</f>
        <v>1000</v>
      </c>
      <c r="AQ2198" s="76" cm="1">
        <f t="array" aca="1" ref="AQ2198" ca="1">INDIRECT(AQ2187)*AQ2194</f>
        <v>1000</v>
      </c>
      <c r="AR2198" s="76" cm="1">
        <f t="array" aca="1" ref="AR2198" ca="1">INDIRECT(AR2187)*AR2194</f>
        <v>1000</v>
      </c>
      <c r="AS2198" s="76" cm="1">
        <f t="array" aca="1" ref="AS2198" ca="1">INDIRECT(AS2187)*AS2194</f>
        <v>1000</v>
      </c>
      <c r="AT2198" s="76" cm="1">
        <f t="array" aca="1" ref="AT2198" ca="1">INDIRECT(AT2187)*AT2194</f>
        <v>1000</v>
      </c>
      <c r="AU2198" s="76" cm="1">
        <f t="array" aca="1" ref="AU2198" ca="1">INDIRECT(AU2187)*AU2194</f>
        <v>1000</v>
      </c>
      <c r="AV2198" s="76" cm="1">
        <f t="array" aca="1" ref="AV2198" ca="1">INDIRECT(AV2187)*AV2194</f>
        <v>1000</v>
      </c>
      <c r="AW2198" s="76" cm="1">
        <f t="array" aca="1" ref="AW2198" ca="1">INDIRECT(AW2187)*AW2194</f>
        <v>1000</v>
      </c>
      <c r="AX2198" s="76" cm="1">
        <f t="array" aca="1" ref="AX2198" ca="1">INDIRECT(AX2187)*AX2194</f>
        <v>1000</v>
      </c>
      <c r="AY2198" s="76" cm="1">
        <f t="array" aca="1" ref="AY2198" ca="1">INDIRECT(AY2187)*AY2194</f>
        <v>1000</v>
      </c>
      <c r="AZ2198" s="76" cm="1">
        <f t="array" aca="1" ref="AZ2198" ca="1">INDIRECT(AZ2187)*AZ2194</f>
        <v>1000</v>
      </c>
      <c r="BA2198" s="76" cm="1">
        <f t="array" aca="1" ref="BA2198" ca="1">INDIRECT(BA2187)*BA2194</f>
        <v>1000</v>
      </c>
      <c r="BB2198" s="76" cm="1">
        <f t="array" aca="1" ref="BB2198" ca="1">INDIRECT(BB2187)*BB2194</f>
        <v>1000</v>
      </c>
      <c r="BC2198" s="76" cm="1">
        <f t="array" aca="1" ref="BC2198" ca="1">INDIRECT(BC2187)*BC2194</f>
        <v>1000</v>
      </c>
      <c r="BD2198" s="76" cm="1">
        <f t="array" aca="1" ref="BD2198" ca="1">INDIRECT(BD2187)*BD2194</f>
        <v>1000</v>
      </c>
      <c r="BE2198" s="76" cm="1">
        <f t="array" aca="1" ref="BE2198" ca="1">INDIRECT(BE2187)*BE2194</f>
        <v>1000</v>
      </c>
      <c r="BF2198" s="76" cm="1">
        <f t="array" aca="1" ref="BF2198" ca="1">INDIRECT(BF2187)*BF2194</f>
        <v>1000</v>
      </c>
      <c r="BG2198" s="76" cm="1">
        <f t="array" aca="1" ref="BG2198" ca="1">INDIRECT(BG2187)*BG2194</f>
        <v>1000</v>
      </c>
      <c r="BH2198" s="76" cm="1">
        <f t="array" aca="1" ref="BH2198" ca="1">INDIRECT(BH2187)*BH2194</f>
        <v>1000</v>
      </c>
      <c r="BI2198" s="76" cm="1">
        <f t="array" aca="1" ref="BI2198" ca="1">INDIRECT(BI2187)*BI2194</f>
        <v>1000</v>
      </c>
      <c r="BJ2198" s="76" cm="1">
        <f t="array" aca="1" ref="BJ2198" ca="1">INDIRECT(BJ2187)*BJ2194</f>
        <v>1000</v>
      </c>
      <c r="BK2198" s="76" cm="1">
        <f t="array" aca="1" ref="BK2198" ca="1">INDIRECT(BK2187)*BK2194</f>
        <v>1000</v>
      </c>
      <c r="BL2198" s="76" cm="1">
        <f t="array" aca="1" ref="BL2198" ca="1">INDIRECT(BL2187)*BL2194</f>
        <v>1000</v>
      </c>
      <c r="BM2198" s="76" cm="1">
        <f t="array" aca="1" ref="BM2198" ca="1">INDIRECT(BM2187)*BM2194</f>
        <v>1000</v>
      </c>
      <c r="BN2198" s="76" cm="1">
        <f t="array" aca="1" ref="BN2198" ca="1">INDIRECT(BN2187)*BN2194</f>
        <v>1000</v>
      </c>
      <c r="BO2198" s="76" cm="1">
        <f t="array" aca="1" ref="BO2198" ca="1">INDIRECT(BO2187)*BO2194</f>
        <v>1000</v>
      </c>
      <c r="BP2198" s="76" cm="1">
        <f t="array" aca="1" ref="BP2198" ca="1">INDIRECT(BP2187)*BP2194</f>
        <v>1000</v>
      </c>
      <c r="BQ2198" s="76" cm="1">
        <f t="array" aca="1" ref="BQ2198" ca="1">INDIRECT(BQ2187)*BQ2194</f>
        <v>1000</v>
      </c>
      <c r="BR2198" s="76" cm="1">
        <f t="array" aca="1" ref="BR2198" ca="1">INDIRECT(BR2187)*BR2194</f>
        <v>1000</v>
      </c>
      <c r="BS2198" s="76" cm="1">
        <f t="array" aca="1" ref="BS2198" ca="1">INDIRECT(BS2187)*BS2194</f>
        <v>1000</v>
      </c>
      <c r="BT2198" s="76" cm="1">
        <f t="array" aca="1" ref="BT2198" ca="1">INDIRECT(BT2187)*BT2194</f>
        <v>1000</v>
      </c>
      <c r="BU2198" s="76" cm="1">
        <f t="array" aca="1" ref="BU2198" ca="1">INDIRECT(BU2187)*BU2194</f>
        <v>1000</v>
      </c>
      <c r="BV2198" s="76" cm="1">
        <f t="array" aca="1" ref="BV2198" ca="1">INDIRECT(BV2187)*BV2194</f>
        <v>1000</v>
      </c>
      <c r="BW2198" s="76" cm="1">
        <f t="array" aca="1" ref="BW2198" ca="1">INDIRECT(BW2187)*BW2194</f>
        <v>1000</v>
      </c>
      <c r="BX2198" s="76" cm="1">
        <f t="array" aca="1" ref="BX2198" ca="1">INDIRECT(BX2187)*BX2194</f>
        <v>1000</v>
      </c>
      <c r="BY2198" s="76" cm="1">
        <f t="array" aca="1" ref="BY2198" ca="1">INDIRECT(BY2187)*BY2194</f>
        <v>1000</v>
      </c>
      <c r="BZ2198" s="76" cm="1">
        <f t="array" aca="1" ref="BZ2198" ca="1">INDIRECT(BZ2187)*BZ2194</f>
        <v>1000</v>
      </c>
      <c r="CA2198" s="76" cm="1">
        <f t="array" aca="1" ref="CA2198" ca="1">INDIRECT(CA2187)*CA2194</f>
        <v>1000</v>
      </c>
      <c r="CB2198" s="76" cm="1">
        <f t="array" aca="1" ref="CB2198" ca="1">INDIRECT(CB2187)*CB2194</f>
        <v>1000</v>
      </c>
      <c r="CC2198" s="76" cm="1">
        <f t="array" aca="1" ref="CC2198" ca="1">INDIRECT(CC2187)*CC2194</f>
        <v>1000</v>
      </c>
      <c r="CD2198" s="76" cm="1">
        <f t="array" aca="1" ref="CD2198" ca="1">INDIRECT(CD2187)*CD2194</f>
        <v>1000</v>
      </c>
      <c r="CE2198" s="76" cm="1">
        <f t="array" aca="1" ref="CE2198" ca="1">INDIRECT(CE2187)*CE2194</f>
        <v>1000</v>
      </c>
      <c r="CF2198" s="76" cm="1">
        <f t="array" aca="1" ref="CF2198" ca="1">INDIRECT(CF2187)*CF2194</f>
        <v>1000</v>
      </c>
      <c r="CG2198" s="76" cm="1">
        <f t="array" aca="1" ref="CG2198" ca="1">INDIRECT(CG2187)*CG2194</f>
        <v>1000</v>
      </c>
      <c r="CH2198" s="76" cm="1">
        <f t="array" aca="1" ref="CH2198" ca="1">INDIRECT(CH2187)*CH2194</f>
        <v>1000</v>
      </c>
      <c r="CI2198" s="76" cm="1">
        <f t="array" aca="1" ref="CI2198" ca="1">INDIRECT(CI2187)*CI2194</f>
        <v>1000</v>
      </c>
      <c r="CJ2198" s="76" cm="1">
        <f t="array" aca="1" ref="CJ2198" ca="1">INDIRECT(CJ2187)*CJ2194</f>
        <v>1000</v>
      </c>
      <c r="CK2198" s="76" cm="1">
        <f t="array" aca="1" ref="CK2198" ca="1">INDIRECT(CK2187)*CK2194</f>
        <v>1000</v>
      </c>
      <c r="CL2198" s="76" cm="1">
        <f t="array" aca="1" ref="CL2198" ca="1">INDIRECT(CL2187)*CL2194</f>
        <v>1000</v>
      </c>
    </row>
    <row r="2199" spans="2:90" x14ac:dyDescent="0.4">
      <c r="B2199" s="154" t="s">
        <v>73</v>
      </c>
      <c r="D2199" t="s">
        <v>765</v>
      </c>
      <c r="E2199" s="8" t="str">
        <f t="shared" si="2695"/>
        <v>2199 SUB-S</v>
      </c>
      <c r="G2199" t="str">
        <f>E2199</f>
        <v>2199 SUB-S</v>
      </c>
      <c r="H2199" s="12"/>
      <c r="I2199" s="60"/>
      <c r="J2199" s="60"/>
      <c r="K2199" s="16">
        <v>0.05</v>
      </c>
      <c r="L2199" s="16">
        <v>0.05</v>
      </c>
      <c r="M2199" s="16">
        <v>0.05</v>
      </c>
      <c r="N2199" s="16">
        <v>0.05</v>
      </c>
      <c r="O2199" s="16">
        <v>0.05</v>
      </c>
      <c r="P2199" s="16">
        <v>0.05</v>
      </c>
      <c r="R2199" s="20"/>
      <c r="S2199" s="146" cm="1">
        <f t="array" ref="S2199">INDEX($K:$P,ROW(),MATCH(S$3,$K$2:$P$2,0))</f>
        <v>0.05</v>
      </c>
      <c r="T2199" s="146" cm="1">
        <f t="array" ref="T2199">INDEX($K:$P,ROW(),MATCH(T$3,$K$2:$P$2,0))</f>
        <v>0.05</v>
      </c>
      <c r="U2199" s="146" cm="1">
        <f t="array" ref="U2199">INDEX($K:$P,ROW(),MATCH(U$3,$K$2:$P$2,0))</f>
        <v>0.05</v>
      </c>
      <c r="V2199" s="146" cm="1">
        <f t="array" ref="V2199">INDEX($K:$P,ROW(),MATCH(V$3,$K$2:$P$2,0))</f>
        <v>0.05</v>
      </c>
      <c r="W2199" s="146" cm="1">
        <f t="array" ref="W2199">INDEX($K:$P,ROW(),MATCH(W$3,$K$2:$P$2,0))</f>
        <v>0.05</v>
      </c>
      <c r="X2199" s="146" cm="1">
        <f t="array" ref="X2199">INDEX($K:$P,ROW(),MATCH(X$3,$K$2:$P$2,0))</f>
        <v>0.05</v>
      </c>
      <c r="Y2199" s="146" cm="1">
        <f t="array" ref="Y2199">INDEX($K:$P,ROW(),MATCH(Y$3,$K$2:$P$2,0))</f>
        <v>0.05</v>
      </c>
      <c r="Z2199" s="146" cm="1">
        <f t="array" ref="Z2199">INDEX($K:$P,ROW(),MATCH(Z$3,$K$2:$P$2,0))</f>
        <v>0.05</v>
      </c>
      <c r="AA2199" s="146" cm="1">
        <f t="array" ref="AA2199">INDEX($K:$P,ROW(),MATCH(AA$3,$K$2:$P$2,0))</f>
        <v>0.05</v>
      </c>
      <c r="AB2199" s="146" cm="1">
        <f t="array" ref="AB2199">INDEX($K:$P,ROW(),MATCH(AB$3,$K$2:$P$2,0))</f>
        <v>0.05</v>
      </c>
      <c r="AC2199" s="146" cm="1">
        <f t="array" ref="AC2199">INDEX($K:$P,ROW(),MATCH(AC$3,$K$2:$P$2,0))</f>
        <v>0.05</v>
      </c>
      <c r="AD2199" s="146" cm="1">
        <f t="array" ref="AD2199">INDEX($K:$P,ROW(),MATCH(AD$3,$K$2:$P$2,0))</f>
        <v>0.05</v>
      </c>
      <c r="AE2199" s="146" cm="1">
        <f t="array" ref="AE2199">INDEX($K:$P,ROW(),MATCH(AE$3,$K$2:$P$2,0))</f>
        <v>0.05</v>
      </c>
      <c r="AF2199" s="146" cm="1">
        <f t="array" ref="AF2199">INDEX($K:$P,ROW(),MATCH(AF$3,$K$2:$P$2,0))</f>
        <v>0.05</v>
      </c>
      <c r="AG2199" s="146" cm="1">
        <f t="array" ref="AG2199">INDEX($K:$P,ROW(),MATCH(AG$3,$K$2:$P$2,0))</f>
        <v>0.05</v>
      </c>
      <c r="AH2199" s="146" cm="1">
        <f t="array" ref="AH2199">INDEX($K:$P,ROW(),MATCH(AH$3,$K$2:$P$2,0))</f>
        <v>0.05</v>
      </c>
      <c r="AI2199" s="146" cm="1">
        <f t="array" ref="AI2199">INDEX($K:$P,ROW(),MATCH(AI$3,$K$2:$P$2,0))</f>
        <v>0.05</v>
      </c>
      <c r="AJ2199" s="146" cm="1">
        <f t="array" ref="AJ2199">INDEX($K:$P,ROW(),MATCH(AJ$3,$K$2:$P$2,0))</f>
        <v>0.05</v>
      </c>
      <c r="AK2199" s="146" cm="1">
        <f t="array" ref="AK2199">INDEX($K:$P,ROW(),MATCH(AK$3,$K$2:$P$2,0))</f>
        <v>0.05</v>
      </c>
      <c r="AL2199" s="146" cm="1">
        <f t="array" ref="AL2199">INDEX($K:$P,ROW(),MATCH(AL$3,$K$2:$P$2,0))</f>
        <v>0.05</v>
      </c>
      <c r="AM2199" s="146" cm="1">
        <f t="array" ref="AM2199">INDEX($K:$P,ROW(),MATCH(AM$3,$K$2:$P$2,0))</f>
        <v>0.05</v>
      </c>
      <c r="AN2199" s="146" cm="1">
        <f t="array" ref="AN2199">INDEX($K:$P,ROW(),MATCH(AN$3,$K$2:$P$2,0))</f>
        <v>0.05</v>
      </c>
      <c r="AO2199" s="146" cm="1">
        <f t="array" ref="AO2199">INDEX($K:$P,ROW(),MATCH(AO$3,$K$2:$P$2,0))</f>
        <v>0.05</v>
      </c>
      <c r="AP2199" s="146" cm="1">
        <f t="array" ref="AP2199">INDEX($K:$P,ROW(),MATCH(AP$3,$K$2:$P$2,0))</f>
        <v>0.05</v>
      </c>
      <c r="AQ2199" s="146" cm="1">
        <f t="array" ref="AQ2199">INDEX($K:$P,ROW(),MATCH(AQ$3,$K$2:$P$2,0))</f>
        <v>0.05</v>
      </c>
      <c r="AR2199" s="146" cm="1">
        <f t="array" ref="AR2199">INDEX($K:$P,ROW(),MATCH(AR$3,$K$2:$P$2,0))</f>
        <v>0.05</v>
      </c>
      <c r="AS2199" s="146" cm="1">
        <f t="array" ref="AS2199">INDEX($K:$P,ROW(),MATCH(AS$3,$K$2:$P$2,0))</f>
        <v>0.05</v>
      </c>
      <c r="AT2199" s="146" cm="1">
        <f t="array" ref="AT2199">INDEX($K:$P,ROW(),MATCH(AT$3,$K$2:$P$2,0))</f>
        <v>0.05</v>
      </c>
      <c r="AU2199" s="146" cm="1">
        <f t="array" ref="AU2199">INDEX($K:$P,ROW(),MATCH(AU$3,$K$2:$P$2,0))</f>
        <v>0.05</v>
      </c>
      <c r="AV2199" s="146" cm="1">
        <f t="array" ref="AV2199">INDEX($K:$P,ROW(),MATCH(AV$3,$K$2:$P$2,0))</f>
        <v>0.05</v>
      </c>
      <c r="AW2199" s="146" cm="1">
        <f t="array" ref="AW2199">INDEX($K:$P,ROW(),MATCH(AW$3,$K$2:$P$2,0))</f>
        <v>0.05</v>
      </c>
      <c r="AX2199" s="146" cm="1">
        <f t="array" ref="AX2199">INDEX($K:$P,ROW(),MATCH(AX$3,$K$2:$P$2,0))</f>
        <v>0.05</v>
      </c>
      <c r="AY2199" s="146" cm="1">
        <f t="array" ref="AY2199">INDEX($K:$P,ROW(),MATCH(AY$3,$K$2:$P$2,0))</f>
        <v>0.05</v>
      </c>
      <c r="AZ2199" s="146" cm="1">
        <f t="array" ref="AZ2199">INDEX($K:$P,ROW(),MATCH(AZ$3,$K$2:$P$2,0))</f>
        <v>0.05</v>
      </c>
      <c r="BA2199" s="146" cm="1">
        <f t="array" ref="BA2199">INDEX($K:$P,ROW(),MATCH(BA$3,$K$2:$P$2,0))</f>
        <v>0.05</v>
      </c>
      <c r="BB2199" s="146" cm="1">
        <f t="array" ref="BB2199">INDEX($K:$P,ROW(),MATCH(BB$3,$K$2:$P$2,0))</f>
        <v>0.05</v>
      </c>
      <c r="BC2199" s="146" cm="1">
        <f t="array" ref="BC2199">INDEX($K:$P,ROW(),MATCH(BC$3,$K$2:$P$2,0))</f>
        <v>0.05</v>
      </c>
      <c r="BD2199" s="146" cm="1">
        <f t="array" ref="BD2199">INDEX($K:$P,ROW(),MATCH(BD$3,$K$2:$P$2,0))</f>
        <v>0.05</v>
      </c>
      <c r="BE2199" s="146" cm="1">
        <f t="array" ref="BE2199">INDEX($K:$P,ROW(),MATCH(BE$3,$K$2:$P$2,0))</f>
        <v>0.05</v>
      </c>
      <c r="BF2199" s="146" cm="1">
        <f t="array" ref="BF2199">INDEX($K:$P,ROW(),MATCH(BF$3,$K$2:$P$2,0))</f>
        <v>0.05</v>
      </c>
      <c r="BG2199" s="146" cm="1">
        <f t="array" ref="BG2199">INDEX($K:$P,ROW(),MATCH(BG$3,$K$2:$P$2,0))</f>
        <v>0.05</v>
      </c>
      <c r="BH2199" s="146" cm="1">
        <f t="array" ref="BH2199">INDEX($K:$P,ROW(),MATCH(BH$3,$K$2:$P$2,0))</f>
        <v>0.05</v>
      </c>
      <c r="BI2199" s="146" cm="1">
        <f t="array" ref="BI2199">INDEX($K:$P,ROW(),MATCH(BI$3,$K$2:$P$2,0))</f>
        <v>0.05</v>
      </c>
      <c r="BJ2199" s="146" cm="1">
        <f t="array" ref="BJ2199">INDEX($K:$P,ROW(),MATCH(BJ$3,$K$2:$P$2,0))</f>
        <v>0.05</v>
      </c>
      <c r="BK2199" s="146" cm="1">
        <f t="array" ref="BK2199">INDEX($K:$P,ROW(),MATCH(BK$3,$K$2:$P$2,0))</f>
        <v>0.05</v>
      </c>
      <c r="BL2199" s="146" cm="1">
        <f t="array" ref="BL2199">INDEX($K:$P,ROW(),MATCH(BL$3,$K$2:$P$2,0))</f>
        <v>0.05</v>
      </c>
      <c r="BM2199" s="146" cm="1">
        <f t="array" ref="BM2199">INDEX($K:$P,ROW(),MATCH(BM$3,$K$2:$P$2,0))</f>
        <v>0.05</v>
      </c>
      <c r="BN2199" s="146" cm="1">
        <f t="array" ref="BN2199">INDEX($K:$P,ROW(),MATCH(BN$3,$K$2:$P$2,0))</f>
        <v>0.05</v>
      </c>
      <c r="BO2199" s="146" cm="1">
        <f t="array" ref="BO2199">INDEX($K:$P,ROW(),MATCH(BO$3,$K$2:$P$2,0))</f>
        <v>0.05</v>
      </c>
      <c r="BP2199" s="146" cm="1">
        <f t="array" ref="BP2199">INDEX($K:$P,ROW(),MATCH(BP$3,$K$2:$P$2,0))</f>
        <v>0.05</v>
      </c>
      <c r="BQ2199" s="146" cm="1">
        <f t="array" ref="BQ2199">INDEX($K:$P,ROW(),MATCH(BQ$3,$K$2:$P$2,0))</f>
        <v>0.05</v>
      </c>
      <c r="BR2199" s="146" cm="1">
        <f t="array" ref="BR2199">INDEX($K:$P,ROW(),MATCH(BR$3,$K$2:$P$2,0))</f>
        <v>0.05</v>
      </c>
      <c r="BS2199" s="146" cm="1">
        <f t="array" ref="BS2199">INDEX($K:$P,ROW(),MATCH(BS$3,$K$2:$P$2,0))</f>
        <v>0.05</v>
      </c>
      <c r="BT2199" s="146" cm="1">
        <f t="array" ref="BT2199">INDEX($K:$P,ROW(),MATCH(BT$3,$K$2:$P$2,0))</f>
        <v>0.05</v>
      </c>
      <c r="BU2199" s="146" cm="1">
        <f t="array" ref="BU2199">INDEX($K:$P,ROW(),MATCH(BU$3,$K$2:$P$2,0))</f>
        <v>0.05</v>
      </c>
      <c r="BV2199" s="146" cm="1">
        <f t="array" ref="BV2199">INDEX($K:$P,ROW(),MATCH(BV$3,$K$2:$P$2,0))</f>
        <v>0.05</v>
      </c>
      <c r="BW2199" s="146" cm="1">
        <f t="array" ref="BW2199">INDEX($K:$P,ROW(),MATCH(BW$3,$K$2:$P$2,0))</f>
        <v>0.05</v>
      </c>
      <c r="BX2199" s="146" cm="1">
        <f t="array" ref="BX2199">INDEX($K:$P,ROW(),MATCH(BX$3,$K$2:$P$2,0))</f>
        <v>0.05</v>
      </c>
      <c r="BY2199" s="146" cm="1">
        <f t="array" ref="BY2199">INDEX($K:$P,ROW(),MATCH(BY$3,$K$2:$P$2,0))</f>
        <v>0.05</v>
      </c>
      <c r="BZ2199" s="146" cm="1">
        <f t="array" ref="BZ2199">INDEX($K:$P,ROW(),MATCH(BZ$3,$K$2:$P$2,0))</f>
        <v>0.05</v>
      </c>
      <c r="CA2199" s="146" cm="1">
        <f t="array" ref="CA2199">INDEX($K:$P,ROW(),MATCH(CA$3,$K$2:$P$2,0))</f>
        <v>0.05</v>
      </c>
      <c r="CB2199" s="146" cm="1">
        <f t="array" ref="CB2199">INDEX($K:$P,ROW(),MATCH(CB$3,$K$2:$P$2,0))</f>
        <v>0.05</v>
      </c>
      <c r="CC2199" s="146" cm="1">
        <f t="array" ref="CC2199">INDEX($K:$P,ROW(),MATCH(CC$3,$K$2:$P$2,0))</f>
        <v>0.05</v>
      </c>
      <c r="CD2199" s="146" cm="1">
        <f t="array" ref="CD2199">INDEX($K:$P,ROW(),MATCH(CD$3,$K$2:$P$2,0))</f>
        <v>0.05</v>
      </c>
      <c r="CE2199" s="146" cm="1">
        <f t="array" ref="CE2199">INDEX($K:$P,ROW(),MATCH(CE$3,$K$2:$P$2,0))</f>
        <v>0.05</v>
      </c>
      <c r="CF2199" s="146" cm="1">
        <f t="array" ref="CF2199">INDEX($K:$P,ROW(),MATCH(CF$3,$K$2:$P$2,0))</f>
        <v>0.05</v>
      </c>
      <c r="CG2199" s="146" cm="1">
        <f t="array" ref="CG2199">INDEX($K:$P,ROW(),MATCH(CG$3,$K$2:$P$2,0))</f>
        <v>0.05</v>
      </c>
      <c r="CH2199" s="146" cm="1">
        <f t="array" ref="CH2199">INDEX($K:$P,ROW(),MATCH(CH$3,$K$2:$P$2,0))</f>
        <v>0.05</v>
      </c>
      <c r="CI2199" s="146" cm="1">
        <f t="array" ref="CI2199">INDEX($K:$P,ROW(),MATCH(CI$3,$K$2:$P$2,0))</f>
        <v>0.05</v>
      </c>
      <c r="CJ2199" s="146" cm="1">
        <f t="array" ref="CJ2199">INDEX($K:$P,ROW(),MATCH(CJ$3,$K$2:$P$2,0))</f>
        <v>0.05</v>
      </c>
      <c r="CK2199" s="146" cm="1">
        <f t="array" ref="CK2199">INDEX($K:$P,ROW(),MATCH(CK$3,$K$2:$P$2,0))</f>
        <v>0.05</v>
      </c>
      <c r="CL2199" s="146" cm="1">
        <f t="array" ref="CL2199">INDEX($K:$P,ROW(),MATCH(CL$3,$K$2:$P$2,0))</f>
        <v>0.05</v>
      </c>
    </row>
    <row r="2200" spans="2:90" x14ac:dyDescent="0.4">
      <c r="B2200" s="154" t="s">
        <v>74</v>
      </c>
      <c r="D2200" t="s">
        <v>765</v>
      </c>
      <c r="E2200" s="8" t="str">
        <f t="shared" si="2695"/>
        <v>2200 SUB-S</v>
      </c>
      <c r="K2200" s="317">
        <f t="shared" ref="K2200:P2200" ca="1" si="2700">SUMIF($3:$3,K$2,2200:2200)</f>
        <v>-600</v>
      </c>
      <c r="L2200" s="317">
        <f t="shared" ca="1" si="2700"/>
        <v>-600</v>
      </c>
      <c r="M2200" s="317">
        <f t="shared" ca="1" si="2700"/>
        <v>-600</v>
      </c>
      <c r="N2200" s="317">
        <f t="shared" ca="1" si="2700"/>
        <v>-600</v>
      </c>
      <c r="O2200" s="317">
        <f t="shared" ca="1" si="2700"/>
        <v>-600</v>
      </c>
      <c r="P2200" s="317">
        <f t="shared" ca="1" si="2700"/>
        <v>-600</v>
      </c>
      <c r="R2200" s="15"/>
      <c r="S2200" s="76">
        <f t="shared" ref="S2200" ca="1" si="2701">-S2198*S2199</f>
        <v>-50</v>
      </c>
      <c r="T2200" s="76">
        <f t="shared" ref="T2200:AX2200" ca="1" si="2702">-T2198*T2199</f>
        <v>-50</v>
      </c>
      <c r="U2200" s="76">
        <f t="shared" ca="1" si="2702"/>
        <v>-50</v>
      </c>
      <c r="V2200" s="76">
        <f t="shared" ca="1" si="2702"/>
        <v>-50</v>
      </c>
      <c r="W2200" s="76">
        <f t="shared" ca="1" si="2702"/>
        <v>-50</v>
      </c>
      <c r="X2200" s="76">
        <f t="shared" ca="1" si="2702"/>
        <v>-50</v>
      </c>
      <c r="Y2200" s="76">
        <f t="shared" ca="1" si="2702"/>
        <v>-50</v>
      </c>
      <c r="Z2200" s="76">
        <f t="shared" ca="1" si="2702"/>
        <v>-50</v>
      </c>
      <c r="AA2200" s="76">
        <f t="shared" ca="1" si="2702"/>
        <v>-50</v>
      </c>
      <c r="AB2200" s="76">
        <f t="shared" ca="1" si="2702"/>
        <v>-50</v>
      </c>
      <c r="AC2200" s="76">
        <f t="shared" ca="1" si="2702"/>
        <v>-50</v>
      </c>
      <c r="AD2200" s="76">
        <f t="shared" ca="1" si="2702"/>
        <v>-50</v>
      </c>
      <c r="AE2200" s="76">
        <f t="shared" ca="1" si="2702"/>
        <v>-50</v>
      </c>
      <c r="AF2200" s="76">
        <f t="shared" ca="1" si="2702"/>
        <v>-50</v>
      </c>
      <c r="AG2200" s="76">
        <f t="shared" ca="1" si="2702"/>
        <v>-50</v>
      </c>
      <c r="AH2200" s="76">
        <f t="shared" ca="1" si="2702"/>
        <v>-50</v>
      </c>
      <c r="AI2200" s="76">
        <f t="shared" ca="1" si="2702"/>
        <v>-50</v>
      </c>
      <c r="AJ2200" s="76">
        <f t="shared" ca="1" si="2702"/>
        <v>-50</v>
      </c>
      <c r="AK2200" s="76">
        <f t="shared" ca="1" si="2702"/>
        <v>-50</v>
      </c>
      <c r="AL2200" s="76">
        <f t="shared" ca="1" si="2702"/>
        <v>-50</v>
      </c>
      <c r="AM2200" s="76">
        <f t="shared" ca="1" si="2702"/>
        <v>-50</v>
      </c>
      <c r="AN2200" s="76">
        <f t="shared" ca="1" si="2702"/>
        <v>-50</v>
      </c>
      <c r="AO2200" s="76">
        <f t="shared" ca="1" si="2702"/>
        <v>-50</v>
      </c>
      <c r="AP2200" s="76">
        <f t="shared" ca="1" si="2702"/>
        <v>-50</v>
      </c>
      <c r="AQ2200" s="76">
        <f t="shared" ca="1" si="2702"/>
        <v>-50</v>
      </c>
      <c r="AR2200" s="76">
        <f t="shared" ca="1" si="2702"/>
        <v>-50</v>
      </c>
      <c r="AS2200" s="76">
        <f t="shared" ca="1" si="2702"/>
        <v>-50</v>
      </c>
      <c r="AT2200" s="76">
        <f t="shared" ca="1" si="2702"/>
        <v>-50</v>
      </c>
      <c r="AU2200" s="76">
        <f t="shared" ca="1" si="2702"/>
        <v>-50</v>
      </c>
      <c r="AV2200" s="76">
        <f t="shared" ca="1" si="2702"/>
        <v>-50</v>
      </c>
      <c r="AW2200" s="76">
        <f t="shared" ca="1" si="2702"/>
        <v>-50</v>
      </c>
      <c r="AX2200" s="76">
        <f t="shared" ca="1" si="2702"/>
        <v>-50</v>
      </c>
      <c r="AY2200" s="76">
        <f t="shared" ref="AY2200:CD2200" ca="1" si="2703">-AY2198*AY2199</f>
        <v>-50</v>
      </c>
      <c r="AZ2200" s="76">
        <f t="shared" ca="1" si="2703"/>
        <v>-50</v>
      </c>
      <c r="BA2200" s="76">
        <f t="shared" ca="1" si="2703"/>
        <v>-50</v>
      </c>
      <c r="BB2200" s="76">
        <f t="shared" ca="1" si="2703"/>
        <v>-50</v>
      </c>
      <c r="BC2200" s="76">
        <f t="shared" ca="1" si="2703"/>
        <v>-50</v>
      </c>
      <c r="BD2200" s="76">
        <f t="shared" ca="1" si="2703"/>
        <v>-50</v>
      </c>
      <c r="BE2200" s="76">
        <f t="shared" ca="1" si="2703"/>
        <v>-50</v>
      </c>
      <c r="BF2200" s="76">
        <f t="shared" ca="1" si="2703"/>
        <v>-50</v>
      </c>
      <c r="BG2200" s="76">
        <f t="shared" ca="1" si="2703"/>
        <v>-50</v>
      </c>
      <c r="BH2200" s="76">
        <f t="shared" ca="1" si="2703"/>
        <v>-50</v>
      </c>
      <c r="BI2200" s="76">
        <f t="shared" ca="1" si="2703"/>
        <v>-50</v>
      </c>
      <c r="BJ2200" s="76">
        <f t="shared" ca="1" si="2703"/>
        <v>-50</v>
      </c>
      <c r="BK2200" s="76">
        <f t="shared" ca="1" si="2703"/>
        <v>-50</v>
      </c>
      <c r="BL2200" s="76">
        <f t="shared" ca="1" si="2703"/>
        <v>-50</v>
      </c>
      <c r="BM2200" s="76">
        <f t="shared" ca="1" si="2703"/>
        <v>-50</v>
      </c>
      <c r="BN2200" s="76">
        <f t="shared" ca="1" si="2703"/>
        <v>-50</v>
      </c>
      <c r="BO2200" s="76">
        <f t="shared" ca="1" si="2703"/>
        <v>-50</v>
      </c>
      <c r="BP2200" s="76">
        <f t="shared" ca="1" si="2703"/>
        <v>-50</v>
      </c>
      <c r="BQ2200" s="76">
        <f t="shared" ca="1" si="2703"/>
        <v>-50</v>
      </c>
      <c r="BR2200" s="76">
        <f t="shared" ca="1" si="2703"/>
        <v>-50</v>
      </c>
      <c r="BS2200" s="76">
        <f t="shared" ca="1" si="2703"/>
        <v>-50</v>
      </c>
      <c r="BT2200" s="76">
        <f t="shared" ca="1" si="2703"/>
        <v>-50</v>
      </c>
      <c r="BU2200" s="76">
        <f t="shared" ca="1" si="2703"/>
        <v>-50</v>
      </c>
      <c r="BV2200" s="76">
        <f t="shared" ca="1" si="2703"/>
        <v>-50</v>
      </c>
      <c r="BW2200" s="76">
        <f t="shared" ca="1" si="2703"/>
        <v>-50</v>
      </c>
      <c r="BX2200" s="76">
        <f t="shared" ca="1" si="2703"/>
        <v>-50</v>
      </c>
      <c r="BY2200" s="76">
        <f t="shared" ca="1" si="2703"/>
        <v>-50</v>
      </c>
      <c r="BZ2200" s="76">
        <f t="shared" ca="1" si="2703"/>
        <v>-50</v>
      </c>
      <c r="CA2200" s="76">
        <f t="shared" ca="1" si="2703"/>
        <v>-50</v>
      </c>
      <c r="CB2200" s="76">
        <f t="shared" ca="1" si="2703"/>
        <v>-50</v>
      </c>
      <c r="CC2200" s="76">
        <f t="shared" ca="1" si="2703"/>
        <v>-50</v>
      </c>
      <c r="CD2200" s="76">
        <f t="shared" ca="1" si="2703"/>
        <v>-50</v>
      </c>
      <c r="CE2200" s="76">
        <f t="shared" ref="CE2200:CK2200" ca="1" si="2704">-CE2198*CE2199</f>
        <v>-50</v>
      </c>
      <c r="CF2200" s="76">
        <f t="shared" ca="1" si="2704"/>
        <v>-50</v>
      </c>
      <c r="CG2200" s="76">
        <f t="shared" ca="1" si="2704"/>
        <v>-50</v>
      </c>
      <c r="CH2200" s="76">
        <f t="shared" ca="1" si="2704"/>
        <v>-50</v>
      </c>
      <c r="CI2200" s="76">
        <f t="shared" ca="1" si="2704"/>
        <v>-50</v>
      </c>
      <c r="CJ2200" s="76">
        <f t="shared" ca="1" si="2704"/>
        <v>-50</v>
      </c>
      <c r="CK2200" s="76">
        <f t="shared" ca="1" si="2704"/>
        <v>-50</v>
      </c>
      <c r="CL2200" s="76">
        <f t="shared" ref="CL2200" ca="1" si="2705">-CL2198*CL2199</f>
        <v>-50</v>
      </c>
    </row>
    <row r="2201" spans="2:90" x14ac:dyDescent="0.4">
      <c r="B2201" s="124" t="str">
        <f>"# of subscriber - "&amp;SUBSTITUTE(B2193,":","")</f>
        <v># of subscriber - Subscription revenue - secondary volume driven</v>
      </c>
      <c r="C2201" t="s">
        <v>80</v>
      </c>
      <c r="D2201" t="s">
        <v>765</v>
      </c>
      <c r="E2201" s="8" t="str">
        <f t="shared" si="2695"/>
        <v>2201 SUB-S</v>
      </c>
      <c r="H2201" s="31"/>
      <c r="I2201" s="73"/>
      <c r="J2201" s="73"/>
      <c r="K2201" s="38">
        <f t="shared" ref="K2201:P2201" ca="1" si="2706">SUMIF($4:$4,K$2,2201:2201)</f>
        <v>11400</v>
      </c>
      <c r="L2201" s="38">
        <f t="shared" ca="1" si="2706"/>
        <v>22800</v>
      </c>
      <c r="M2201" s="38">
        <f t="shared" ca="1" si="2706"/>
        <v>34200</v>
      </c>
      <c r="N2201" s="38">
        <f t="shared" ca="1" si="2706"/>
        <v>45600</v>
      </c>
      <c r="O2201" s="38">
        <f t="shared" ca="1" si="2706"/>
        <v>57000</v>
      </c>
      <c r="P2201" s="38">
        <f t="shared" ca="1" si="2706"/>
        <v>68400</v>
      </c>
      <c r="Q2201" s="38"/>
      <c r="R2201" s="38"/>
      <c r="S2201" s="147">
        <f t="shared" ref="S2201" ca="1" si="2707">S2197+S2198+S2200</f>
        <v>950</v>
      </c>
      <c r="T2201" s="147">
        <f t="shared" ref="T2201:AX2201" ca="1" si="2708">T2197+T2198+T2200</f>
        <v>1900</v>
      </c>
      <c r="U2201" s="147">
        <f t="shared" ca="1" si="2708"/>
        <v>2850</v>
      </c>
      <c r="V2201" s="147">
        <f t="shared" ca="1" si="2708"/>
        <v>3800</v>
      </c>
      <c r="W2201" s="147">
        <f t="shared" ca="1" si="2708"/>
        <v>4750</v>
      </c>
      <c r="X2201" s="147">
        <f t="shared" ca="1" si="2708"/>
        <v>5700</v>
      </c>
      <c r="Y2201" s="147">
        <f t="shared" ca="1" si="2708"/>
        <v>6650</v>
      </c>
      <c r="Z2201" s="147">
        <f t="shared" ca="1" si="2708"/>
        <v>7600</v>
      </c>
      <c r="AA2201" s="147">
        <f t="shared" ca="1" si="2708"/>
        <v>8550</v>
      </c>
      <c r="AB2201" s="147">
        <f t="shared" ca="1" si="2708"/>
        <v>9500</v>
      </c>
      <c r="AC2201" s="147">
        <f t="shared" ca="1" si="2708"/>
        <v>10450</v>
      </c>
      <c r="AD2201" s="147">
        <f t="shared" ca="1" si="2708"/>
        <v>11400</v>
      </c>
      <c r="AE2201" s="147">
        <f t="shared" ca="1" si="2708"/>
        <v>12350</v>
      </c>
      <c r="AF2201" s="147">
        <f t="shared" ca="1" si="2708"/>
        <v>13300</v>
      </c>
      <c r="AG2201" s="147">
        <f t="shared" ca="1" si="2708"/>
        <v>14250</v>
      </c>
      <c r="AH2201" s="147">
        <f t="shared" ca="1" si="2708"/>
        <v>15200</v>
      </c>
      <c r="AI2201" s="147">
        <f t="shared" ca="1" si="2708"/>
        <v>16150</v>
      </c>
      <c r="AJ2201" s="147">
        <f t="shared" ca="1" si="2708"/>
        <v>17100</v>
      </c>
      <c r="AK2201" s="147">
        <f t="shared" ca="1" si="2708"/>
        <v>18050</v>
      </c>
      <c r="AL2201" s="147">
        <f t="shared" ca="1" si="2708"/>
        <v>19000</v>
      </c>
      <c r="AM2201" s="147">
        <f t="shared" ca="1" si="2708"/>
        <v>19950</v>
      </c>
      <c r="AN2201" s="147">
        <f t="shared" ca="1" si="2708"/>
        <v>20900</v>
      </c>
      <c r="AO2201" s="147">
        <f t="shared" ca="1" si="2708"/>
        <v>21850</v>
      </c>
      <c r="AP2201" s="147">
        <f t="shared" ca="1" si="2708"/>
        <v>22800</v>
      </c>
      <c r="AQ2201" s="147">
        <f t="shared" ca="1" si="2708"/>
        <v>23750</v>
      </c>
      <c r="AR2201" s="147">
        <f t="shared" ca="1" si="2708"/>
        <v>24700</v>
      </c>
      <c r="AS2201" s="147">
        <f t="shared" ca="1" si="2708"/>
        <v>25650</v>
      </c>
      <c r="AT2201" s="147">
        <f t="shared" ca="1" si="2708"/>
        <v>26600</v>
      </c>
      <c r="AU2201" s="147">
        <f t="shared" ca="1" si="2708"/>
        <v>27550</v>
      </c>
      <c r="AV2201" s="147">
        <f t="shared" ca="1" si="2708"/>
        <v>28500</v>
      </c>
      <c r="AW2201" s="147">
        <f t="shared" ca="1" si="2708"/>
        <v>29450</v>
      </c>
      <c r="AX2201" s="147">
        <f t="shared" ca="1" si="2708"/>
        <v>30400</v>
      </c>
      <c r="AY2201" s="147">
        <f t="shared" ref="AY2201:CD2201" ca="1" si="2709">AY2197+AY2198+AY2200</f>
        <v>31350</v>
      </c>
      <c r="AZ2201" s="147">
        <f t="shared" ca="1" si="2709"/>
        <v>32300</v>
      </c>
      <c r="BA2201" s="147">
        <f t="shared" ca="1" si="2709"/>
        <v>33250</v>
      </c>
      <c r="BB2201" s="147">
        <f t="shared" ca="1" si="2709"/>
        <v>34200</v>
      </c>
      <c r="BC2201" s="147">
        <f t="shared" ca="1" si="2709"/>
        <v>35150</v>
      </c>
      <c r="BD2201" s="147">
        <f t="shared" ca="1" si="2709"/>
        <v>36100</v>
      </c>
      <c r="BE2201" s="147">
        <f t="shared" ca="1" si="2709"/>
        <v>37050</v>
      </c>
      <c r="BF2201" s="147">
        <f t="shared" ca="1" si="2709"/>
        <v>38000</v>
      </c>
      <c r="BG2201" s="147">
        <f t="shared" ca="1" si="2709"/>
        <v>38950</v>
      </c>
      <c r="BH2201" s="147">
        <f t="shared" ca="1" si="2709"/>
        <v>39900</v>
      </c>
      <c r="BI2201" s="147">
        <f t="shared" ca="1" si="2709"/>
        <v>40850</v>
      </c>
      <c r="BJ2201" s="147">
        <f t="shared" ca="1" si="2709"/>
        <v>41800</v>
      </c>
      <c r="BK2201" s="147">
        <f t="shared" ca="1" si="2709"/>
        <v>42750</v>
      </c>
      <c r="BL2201" s="147">
        <f t="shared" ca="1" si="2709"/>
        <v>43700</v>
      </c>
      <c r="BM2201" s="147">
        <f t="shared" ca="1" si="2709"/>
        <v>44650</v>
      </c>
      <c r="BN2201" s="147">
        <f t="shared" ca="1" si="2709"/>
        <v>45600</v>
      </c>
      <c r="BO2201" s="147">
        <f t="shared" ca="1" si="2709"/>
        <v>46550</v>
      </c>
      <c r="BP2201" s="147">
        <f t="shared" ca="1" si="2709"/>
        <v>47500</v>
      </c>
      <c r="BQ2201" s="147">
        <f t="shared" ca="1" si="2709"/>
        <v>48450</v>
      </c>
      <c r="BR2201" s="147">
        <f t="shared" ca="1" si="2709"/>
        <v>49400</v>
      </c>
      <c r="BS2201" s="147">
        <f t="shared" ca="1" si="2709"/>
        <v>50350</v>
      </c>
      <c r="BT2201" s="147">
        <f t="shared" ca="1" si="2709"/>
        <v>51300</v>
      </c>
      <c r="BU2201" s="147">
        <f t="shared" ca="1" si="2709"/>
        <v>52250</v>
      </c>
      <c r="BV2201" s="147">
        <f t="shared" ca="1" si="2709"/>
        <v>53200</v>
      </c>
      <c r="BW2201" s="147">
        <f t="shared" ca="1" si="2709"/>
        <v>54150</v>
      </c>
      <c r="BX2201" s="147">
        <f t="shared" ca="1" si="2709"/>
        <v>55100</v>
      </c>
      <c r="BY2201" s="147">
        <f t="shared" ca="1" si="2709"/>
        <v>56050</v>
      </c>
      <c r="BZ2201" s="147">
        <f t="shared" ca="1" si="2709"/>
        <v>57000</v>
      </c>
      <c r="CA2201" s="147">
        <f t="shared" ca="1" si="2709"/>
        <v>57950</v>
      </c>
      <c r="CB2201" s="147">
        <f t="shared" ca="1" si="2709"/>
        <v>58900</v>
      </c>
      <c r="CC2201" s="147">
        <f t="shared" ca="1" si="2709"/>
        <v>59850</v>
      </c>
      <c r="CD2201" s="147">
        <f t="shared" ca="1" si="2709"/>
        <v>60800</v>
      </c>
      <c r="CE2201" s="147">
        <f t="shared" ref="CE2201:CK2201" ca="1" si="2710">CE2197+CE2198+CE2200</f>
        <v>61750</v>
      </c>
      <c r="CF2201" s="147">
        <f t="shared" ca="1" si="2710"/>
        <v>62700</v>
      </c>
      <c r="CG2201" s="147">
        <f t="shared" ca="1" si="2710"/>
        <v>63650</v>
      </c>
      <c r="CH2201" s="147">
        <f t="shared" ca="1" si="2710"/>
        <v>64600</v>
      </c>
      <c r="CI2201" s="147">
        <f t="shared" ca="1" si="2710"/>
        <v>65550</v>
      </c>
      <c r="CJ2201" s="147">
        <f t="shared" ca="1" si="2710"/>
        <v>66500</v>
      </c>
      <c r="CK2201" s="147">
        <f t="shared" ca="1" si="2710"/>
        <v>67450</v>
      </c>
      <c r="CL2201" s="147">
        <f t="shared" ref="CL2201" ca="1" si="2711">CL2197+CL2198+CL2200</f>
        <v>68400</v>
      </c>
    </row>
    <row r="2202" spans="2:90" x14ac:dyDescent="0.4">
      <c r="B2202" s="141" t="s">
        <v>62</v>
      </c>
      <c r="D2202" t="s">
        <v>765</v>
      </c>
      <c r="E2202" s="8" t="str">
        <f t="shared" si="2695"/>
        <v>2202 SUB-S</v>
      </c>
      <c r="H2202" s="12"/>
      <c r="I2202" s="60"/>
      <c r="J2202" s="60"/>
      <c r="K2202" s="34">
        <f t="shared" ref="K2202:P2202" ca="1" si="2712">K2201-SUM(K2200,K2197:K2198)</f>
        <v>0</v>
      </c>
      <c r="L2202" s="34">
        <f t="shared" ca="1" si="2712"/>
        <v>0</v>
      </c>
      <c r="M2202" s="34">
        <f t="shared" ca="1" si="2712"/>
        <v>0</v>
      </c>
      <c r="N2202" s="34">
        <f t="shared" ca="1" si="2712"/>
        <v>0</v>
      </c>
      <c r="O2202" s="34">
        <f t="shared" ca="1" si="2712"/>
        <v>0</v>
      </c>
      <c r="P2202" s="34">
        <f t="shared" ca="1" si="2712"/>
        <v>0</v>
      </c>
      <c r="R2202" s="15"/>
      <c r="S2202" s="76">
        <f t="shared" ref="S2202" ca="1" si="2713">S2201-SUM(S2200,S2197:S2198)</f>
        <v>0</v>
      </c>
      <c r="T2202" s="76">
        <f t="shared" ref="T2202:AX2202" ca="1" si="2714">T2201-SUM(T2200,T2197:T2198)</f>
        <v>0</v>
      </c>
      <c r="U2202" s="76">
        <f t="shared" ca="1" si="2714"/>
        <v>0</v>
      </c>
      <c r="V2202" s="76">
        <f t="shared" ca="1" si="2714"/>
        <v>0</v>
      </c>
      <c r="W2202" s="76">
        <f t="shared" ca="1" si="2714"/>
        <v>0</v>
      </c>
      <c r="X2202" s="76">
        <f t="shared" ca="1" si="2714"/>
        <v>0</v>
      </c>
      <c r="Y2202" s="76">
        <f t="shared" ca="1" si="2714"/>
        <v>0</v>
      </c>
      <c r="Z2202" s="76">
        <f t="shared" ca="1" si="2714"/>
        <v>0</v>
      </c>
      <c r="AA2202" s="76">
        <f t="shared" ca="1" si="2714"/>
        <v>0</v>
      </c>
      <c r="AB2202" s="76">
        <f t="shared" ca="1" si="2714"/>
        <v>0</v>
      </c>
      <c r="AC2202" s="76">
        <f t="shared" ca="1" si="2714"/>
        <v>0</v>
      </c>
      <c r="AD2202" s="76">
        <f t="shared" ca="1" si="2714"/>
        <v>0</v>
      </c>
      <c r="AE2202" s="76">
        <f t="shared" ca="1" si="2714"/>
        <v>0</v>
      </c>
      <c r="AF2202" s="76">
        <f t="shared" ca="1" si="2714"/>
        <v>0</v>
      </c>
      <c r="AG2202" s="76">
        <f t="shared" ca="1" si="2714"/>
        <v>0</v>
      </c>
      <c r="AH2202" s="76">
        <f t="shared" ca="1" si="2714"/>
        <v>0</v>
      </c>
      <c r="AI2202" s="76">
        <f t="shared" ca="1" si="2714"/>
        <v>0</v>
      </c>
      <c r="AJ2202" s="76">
        <f t="shared" ca="1" si="2714"/>
        <v>0</v>
      </c>
      <c r="AK2202" s="76">
        <f t="shared" ca="1" si="2714"/>
        <v>0</v>
      </c>
      <c r="AL2202" s="76">
        <f t="shared" ca="1" si="2714"/>
        <v>0</v>
      </c>
      <c r="AM2202" s="76">
        <f t="shared" ca="1" si="2714"/>
        <v>0</v>
      </c>
      <c r="AN2202" s="76">
        <f t="shared" ca="1" si="2714"/>
        <v>0</v>
      </c>
      <c r="AO2202" s="76">
        <f t="shared" ca="1" si="2714"/>
        <v>0</v>
      </c>
      <c r="AP2202" s="76">
        <f t="shared" ca="1" si="2714"/>
        <v>0</v>
      </c>
      <c r="AQ2202" s="76">
        <f t="shared" ca="1" si="2714"/>
        <v>0</v>
      </c>
      <c r="AR2202" s="76">
        <f t="shared" ca="1" si="2714"/>
        <v>0</v>
      </c>
      <c r="AS2202" s="76">
        <f t="shared" ca="1" si="2714"/>
        <v>0</v>
      </c>
      <c r="AT2202" s="76">
        <f t="shared" ca="1" si="2714"/>
        <v>0</v>
      </c>
      <c r="AU2202" s="76">
        <f t="shared" ca="1" si="2714"/>
        <v>0</v>
      </c>
      <c r="AV2202" s="76">
        <f t="shared" ca="1" si="2714"/>
        <v>0</v>
      </c>
      <c r="AW2202" s="76">
        <f t="shared" ca="1" si="2714"/>
        <v>0</v>
      </c>
      <c r="AX2202" s="76">
        <f t="shared" ca="1" si="2714"/>
        <v>0</v>
      </c>
      <c r="AY2202" s="76">
        <f t="shared" ref="AY2202:CD2202" ca="1" si="2715">AY2201-SUM(AY2200,AY2197:AY2198)</f>
        <v>0</v>
      </c>
      <c r="AZ2202" s="76">
        <f t="shared" ca="1" si="2715"/>
        <v>0</v>
      </c>
      <c r="BA2202" s="76">
        <f t="shared" ca="1" si="2715"/>
        <v>0</v>
      </c>
      <c r="BB2202" s="76">
        <f t="shared" ca="1" si="2715"/>
        <v>0</v>
      </c>
      <c r="BC2202" s="76">
        <f t="shared" ca="1" si="2715"/>
        <v>0</v>
      </c>
      <c r="BD2202" s="76">
        <f t="shared" ca="1" si="2715"/>
        <v>0</v>
      </c>
      <c r="BE2202" s="76">
        <f t="shared" ca="1" si="2715"/>
        <v>0</v>
      </c>
      <c r="BF2202" s="76">
        <f t="shared" ca="1" si="2715"/>
        <v>0</v>
      </c>
      <c r="BG2202" s="76">
        <f t="shared" ca="1" si="2715"/>
        <v>0</v>
      </c>
      <c r="BH2202" s="76">
        <f t="shared" ca="1" si="2715"/>
        <v>0</v>
      </c>
      <c r="BI2202" s="76">
        <f t="shared" ca="1" si="2715"/>
        <v>0</v>
      </c>
      <c r="BJ2202" s="76">
        <f t="shared" ca="1" si="2715"/>
        <v>0</v>
      </c>
      <c r="BK2202" s="76">
        <f t="shared" ca="1" si="2715"/>
        <v>0</v>
      </c>
      <c r="BL2202" s="76">
        <f t="shared" ca="1" si="2715"/>
        <v>0</v>
      </c>
      <c r="BM2202" s="76">
        <f t="shared" ca="1" si="2715"/>
        <v>0</v>
      </c>
      <c r="BN2202" s="76">
        <f t="shared" ca="1" si="2715"/>
        <v>0</v>
      </c>
      <c r="BO2202" s="76">
        <f t="shared" ca="1" si="2715"/>
        <v>0</v>
      </c>
      <c r="BP2202" s="76">
        <f t="shared" ca="1" si="2715"/>
        <v>0</v>
      </c>
      <c r="BQ2202" s="76">
        <f t="shared" ca="1" si="2715"/>
        <v>0</v>
      </c>
      <c r="BR2202" s="76">
        <f t="shared" ca="1" si="2715"/>
        <v>0</v>
      </c>
      <c r="BS2202" s="76">
        <f t="shared" ca="1" si="2715"/>
        <v>0</v>
      </c>
      <c r="BT2202" s="76">
        <f t="shared" ca="1" si="2715"/>
        <v>0</v>
      </c>
      <c r="BU2202" s="76">
        <f t="shared" ca="1" si="2715"/>
        <v>0</v>
      </c>
      <c r="BV2202" s="76">
        <f t="shared" ca="1" si="2715"/>
        <v>0</v>
      </c>
      <c r="BW2202" s="76">
        <f t="shared" ca="1" si="2715"/>
        <v>0</v>
      </c>
      <c r="BX2202" s="76">
        <f t="shared" ca="1" si="2715"/>
        <v>0</v>
      </c>
      <c r="BY2202" s="76">
        <f t="shared" ca="1" si="2715"/>
        <v>0</v>
      </c>
      <c r="BZ2202" s="76">
        <f t="shared" ca="1" si="2715"/>
        <v>0</v>
      </c>
      <c r="CA2202" s="76">
        <f t="shared" ca="1" si="2715"/>
        <v>0</v>
      </c>
      <c r="CB2202" s="76">
        <f t="shared" ca="1" si="2715"/>
        <v>0</v>
      </c>
      <c r="CC2202" s="76">
        <f t="shared" ca="1" si="2715"/>
        <v>0</v>
      </c>
      <c r="CD2202" s="76">
        <f t="shared" ca="1" si="2715"/>
        <v>0</v>
      </c>
      <c r="CE2202" s="76">
        <f t="shared" ref="CE2202:CK2202" ca="1" si="2716">CE2201-SUM(CE2200,CE2197:CE2198)</f>
        <v>0</v>
      </c>
      <c r="CF2202" s="76">
        <f t="shared" ca="1" si="2716"/>
        <v>0</v>
      </c>
      <c r="CG2202" s="76">
        <f t="shared" ca="1" si="2716"/>
        <v>0</v>
      </c>
      <c r="CH2202" s="76">
        <f t="shared" ca="1" si="2716"/>
        <v>0</v>
      </c>
      <c r="CI2202" s="76">
        <f t="shared" ca="1" si="2716"/>
        <v>0</v>
      </c>
      <c r="CJ2202" s="76">
        <f t="shared" ca="1" si="2716"/>
        <v>0</v>
      </c>
      <c r="CK2202" s="76">
        <f t="shared" ca="1" si="2716"/>
        <v>0</v>
      </c>
      <c r="CL2202" s="76">
        <f t="shared" ref="CL2202" ca="1" si="2717">CL2201-SUM(CL2200,CL2197:CL2198)</f>
        <v>0</v>
      </c>
    </row>
    <row r="2203" spans="2:90" x14ac:dyDescent="0.4">
      <c r="B2203" s="13"/>
      <c r="D2203" t="s">
        <v>765</v>
      </c>
      <c r="E2203" s="8" t="str">
        <f t="shared" si="2695"/>
        <v>2203 SUB-S</v>
      </c>
      <c r="H2203" s="12"/>
      <c r="K2203" s="34"/>
      <c r="L2203" s="34"/>
      <c r="M2203" s="34"/>
      <c r="N2203" s="34"/>
      <c r="O2203" s="34"/>
      <c r="P2203" s="34"/>
      <c r="R2203" s="15"/>
      <c r="S2203" s="76"/>
      <c r="T2203" s="76"/>
      <c r="U2203" s="76"/>
      <c r="V2203" s="76"/>
      <c r="W2203" s="76"/>
      <c r="X2203" s="76"/>
      <c r="Y2203" s="76"/>
      <c r="Z2203" s="76"/>
      <c r="AA2203" s="76"/>
      <c r="AB2203" s="76"/>
      <c r="AC2203" s="76"/>
      <c r="AD2203" s="76"/>
      <c r="AE2203" s="76"/>
      <c r="AF2203" s="76"/>
      <c r="AG2203" s="76"/>
      <c r="AH2203" s="76"/>
      <c r="AI2203" s="76"/>
      <c r="AJ2203" s="76"/>
      <c r="AK2203" s="76"/>
      <c r="AL2203" s="76"/>
      <c r="AM2203" s="76"/>
      <c r="AN2203" s="76"/>
      <c r="AO2203" s="76"/>
      <c r="AP2203" s="76"/>
      <c r="AQ2203" s="76"/>
      <c r="AR2203" s="76"/>
      <c r="AS2203" s="76"/>
      <c r="AT2203" s="76"/>
      <c r="AU2203" s="76"/>
      <c r="AV2203" s="76"/>
      <c r="AW2203" s="76"/>
      <c r="AX2203" s="76"/>
      <c r="AY2203" s="76"/>
      <c r="AZ2203" s="76"/>
      <c r="BA2203" s="76"/>
      <c r="BB2203" s="76"/>
      <c r="BC2203" s="76"/>
      <c r="BD2203" s="76"/>
      <c r="BE2203" s="76"/>
      <c r="BF2203" s="76"/>
      <c r="BG2203" s="76"/>
      <c r="BH2203" s="76"/>
      <c r="BI2203" s="76"/>
      <c r="BJ2203" s="76"/>
      <c r="BK2203" s="76"/>
      <c r="BL2203" s="76"/>
      <c r="BM2203" s="76"/>
      <c r="BN2203" s="76"/>
      <c r="BO2203" s="76"/>
      <c r="BP2203" s="76"/>
      <c r="BQ2203" s="76"/>
      <c r="BR2203" s="76"/>
      <c r="BS2203" s="76"/>
      <c r="BT2203" s="76"/>
      <c r="BU2203" s="76"/>
      <c r="BV2203" s="76"/>
      <c r="BW2203" s="76"/>
      <c r="BX2203" s="76"/>
      <c r="BY2203" s="76"/>
      <c r="BZ2203" s="76"/>
      <c r="CA2203" s="76"/>
      <c r="CB2203" s="76"/>
      <c r="CC2203" s="76"/>
      <c r="CD2203" s="76"/>
      <c r="CE2203" s="76"/>
      <c r="CF2203" s="76"/>
      <c r="CG2203" s="76"/>
      <c r="CH2203" s="76"/>
      <c r="CI2203" s="76"/>
      <c r="CJ2203" s="76"/>
      <c r="CK2203" s="76"/>
      <c r="CL2203" s="76"/>
    </row>
    <row r="2204" spans="2:90" x14ac:dyDescent="0.4">
      <c r="B2204" s="95" t="s">
        <v>75</v>
      </c>
      <c r="D2204" t="s">
        <v>765</v>
      </c>
      <c r="E2204" s="8" t="str">
        <f t="shared" si="2695"/>
        <v>2204 SUB-S</v>
      </c>
      <c r="H2204" s="12"/>
      <c r="I2204" s="60"/>
      <c r="J2204" s="60"/>
      <c r="K2204" s="34"/>
      <c r="L2204" s="34"/>
      <c r="M2204" s="34"/>
      <c r="N2204" s="34"/>
      <c r="O2204" s="34"/>
      <c r="P2204" s="34"/>
      <c r="R2204" s="15"/>
      <c r="S2204" s="76"/>
      <c r="T2204" s="76"/>
      <c r="U2204" s="76"/>
      <c r="V2204" s="76"/>
      <c r="W2204" s="76"/>
      <c r="X2204" s="76"/>
      <c r="Y2204" s="76"/>
      <c r="Z2204" s="76"/>
      <c r="AA2204" s="76"/>
      <c r="AB2204" s="76"/>
      <c r="AC2204" s="76"/>
      <c r="AD2204" s="76"/>
      <c r="AE2204" s="76"/>
      <c r="AF2204" s="76"/>
      <c r="AG2204" s="76"/>
      <c r="AH2204" s="76"/>
      <c r="AI2204" s="76"/>
      <c r="AJ2204" s="76"/>
      <c r="AK2204" s="76"/>
      <c r="AL2204" s="76"/>
      <c r="AM2204" s="76"/>
      <c r="AN2204" s="76"/>
      <c r="AO2204" s="76"/>
      <c r="AP2204" s="76"/>
      <c r="AQ2204" s="76"/>
      <c r="AR2204" s="76"/>
      <c r="AS2204" s="76"/>
      <c r="AT2204" s="76"/>
      <c r="AU2204" s="76"/>
      <c r="AV2204" s="76"/>
      <c r="AW2204" s="76"/>
      <c r="AX2204" s="76"/>
      <c r="AY2204" s="76"/>
      <c r="AZ2204" s="76"/>
      <c r="BA2204" s="76"/>
      <c r="BB2204" s="76"/>
      <c r="BC2204" s="76"/>
      <c r="BD2204" s="76"/>
      <c r="BE2204" s="76"/>
      <c r="BF2204" s="76"/>
      <c r="BG2204" s="76"/>
      <c r="BH2204" s="76"/>
      <c r="BI2204" s="76"/>
      <c r="BJ2204" s="76"/>
      <c r="BK2204" s="76"/>
      <c r="BL2204" s="76"/>
      <c r="BM2204" s="76"/>
      <c r="BN2204" s="76"/>
      <c r="BO2204" s="76"/>
      <c r="BP2204" s="76"/>
      <c r="BQ2204" s="76"/>
      <c r="BR2204" s="76"/>
      <c r="BS2204" s="76"/>
      <c r="BT2204" s="76"/>
      <c r="BU2204" s="76"/>
      <c r="BV2204" s="76"/>
      <c r="BW2204" s="76"/>
      <c r="BX2204" s="76"/>
      <c r="BY2204" s="76"/>
      <c r="BZ2204" s="76"/>
      <c r="CA2204" s="76"/>
      <c r="CB2204" s="76"/>
      <c r="CC2204" s="76"/>
      <c r="CD2204" s="76"/>
      <c r="CE2204" s="76"/>
      <c r="CF2204" s="76"/>
      <c r="CG2204" s="76"/>
      <c r="CH2204" s="76"/>
      <c r="CI2204" s="76"/>
      <c r="CJ2204" s="76"/>
      <c r="CK2204" s="76"/>
      <c r="CL2204" s="76"/>
    </row>
    <row r="2205" spans="2:90" x14ac:dyDescent="0.4">
      <c r="B2205" s="141" t="s">
        <v>77</v>
      </c>
      <c r="D2205" t="s">
        <v>765</v>
      </c>
      <c r="E2205" s="8" t="str">
        <f t="shared" si="2695"/>
        <v>2205 SUB-S</v>
      </c>
      <c r="G2205" t="str">
        <f>E2205</f>
        <v>2205 SUB-S</v>
      </c>
      <c r="H2205" s="12"/>
      <c r="I2205" s="60"/>
      <c r="J2205" s="60"/>
      <c r="K2205" s="18">
        <v>20</v>
      </c>
      <c r="L2205" s="18">
        <v>20</v>
      </c>
      <c r="M2205" s="18">
        <v>20</v>
      </c>
      <c r="N2205" s="18">
        <v>20</v>
      </c>
      <c r="O2205" s="18">
        <v>20</v>
      </c>
      <c r="P2205" s="18">
        <v>20</v>
      </c>
      <c r="R2205" s="19"/>
      <c r="S2205" s="143" cm="1">
        <f t="array" ref="S2205">INDEX($K:$P,ROW(),MATCH(S$3,$K$2:$P$2,0))</f>
        <v>20</v>
      </c>
      <c r="T2205" s="143" cm="1">
        <f t="array" ref="T2205">INDEX($K:$P,ROW(),MATCH(T$3,$K$2:$P$2,0))</f>
        <v>20</v>
      </c>
      <c r="U2205" s="143" cm="1">
        <f t="array" ref="U2205">INDEX($K:$P,ROW(),MATCH(U$3,$K$2:$P$2,0))</f>
        <v>20</v>
      </c>
      <c r="V2205" s="143" cm="1">
        <f t="array" ref="V2205">INDEX($K:$P,ROW(),MATCH(V$3,$K$2:$P$2,0))</f>
        <v>20</v>
      </c>
      <c r="W2205" s="143" cm="1">
        <f t="array" ref="W2205">INDEX($K:$P,ROW(),MATCH(W$3,$K$2:$P$2,0))</f>
        <v>20</v>
      </c>
      <c r="X2205" s="143" cm="1">
        <f t="array" ref="X2205">INDEX($K:$P,ROW(),MATCH(X$3,$K$2:$P$2,0))</f>
        <v>20</v>
      </c>
      <c r="Y2205" s="143" cm="1">
        <f t="array" ref="Y2205">INDEX($K:$P,ROW(),MATCH(Y$3,$K$2:$P$2,0))</f>
        <v>20</v>
      </c>
      <c r="Z2205" s="143" cm="1">
        <f t="array" ref="Z2205">INDEX($K:$P,ROW(),MATCH(Z$3,$K$2:$P$2,0))</f>
        <v>20</v>
      </c>
      <c r="AA2205" s="143" cm="1">
        <f t="array" ref="AA2205">INDEX($K:$P,ROW(),MATCH(AA$3,$K$2:$P$2,0))</f>
        <v>20</v>
      </c>
      <c r="AB2205" s="143" cm="1">
        <f t="array" ref="AB2205">INDEX($K:$P,ROW(),MATCH(AB$3,$K$2:$P$2,0))</f>
        <v>20</v>
      </c>
      <c r="AC2205" s="143" cm="1">
        <f t="array" ref="AC2205">INDEX($K:$P,ROW(),MATCH(AC$3,$K$2:$P$2,0))</f>
        <v>20</v>
      </c>
      <c r="AD2205" s="143" cm="1">
        <f t="array" ref="AD2205">INDEX($K:$P,ROW(),MATCH(AD$3,$K$2:$P$2,0))</f>
        <v>20</v>
      </c>
      <c r="AE2205" s="143" cm="1">
        <f t="array" ref="AE2205">INDEX($K:$P,ROW(),MATCH(AE$3,$K$2:$P$2,0))</f>
        <v>20</v>
      </c>
      <c r="AF2205" s="143" cm="1">
        <f t="array" ref="AF2205">INDEX($K:$P,ROW(),MATCH(AF$3,$K$2:$P$2,0))</f>
        <v>20</v>
      </c>
      <c r="AG2205" s="143" cm="1">
        <f t="array" ref="AG2205">INDEX($K:$P,ROW(),MATCH(AG$3,$K$2:$P$2,0))</f>
        <v>20</v>
      </c>
      <c r="AH2205" s="143" cm="1">
        <f t="array" ref="AH2205">INDEX($K:$P,ROW(),MATCH(AH$3,$K$2:$P$2,0))</f>
        <v>20</v>
      </c>
      <c r="AI2205" s="143" cm="1">
        <f t="array" ref="AI2205">INDEX($K:$P,ROW(),MATCH(AI$3,$K$2:$P$2,0))</f>
        <v>20</v>
      </c>
      <c r="AJ2205" s="143" cm="1">
        <f t="array" ref="AJ2205">INDEX($K:$P,ROW(),MATCH(AJ$3,$K$2:$P$2,0))</f>
        <v>20</v>
      </c>
      <c r="AK2205" s="143" cm="1">
        <f t="array" ref="AK2205">INDEX($K:$P,ROW(),MATCH(AK$3,$K$2:$P$2,0))</f>
        <v>20</v>
      </c>
      <c r="AL2205" s="143" cm="1">
        <f t="array" ref="AL2205">INDEX($K:$P,ROW(),MATCH(AL$3,$K$2:$P$2,0))</f>
        <v>20</v>
      </c>
      <c r="AM2205" s="143" cm="1">
        <f t="array" ref="AM2205">INDEX($K:$P,ROW(),MATCH(AM$3,$K$2:$P$2,0))</f>
        <v>20</v>
      </c>
      <c r="AN2205" s="143" cm="1">
        <f t="array" ref="AN2205">INDEX($K:$P,ROW(),MATCH(AN$3,$K$2:$P$2,0))</f>
        <v>20</v>
      </c>
      <c r="AO2205" s="143" cm="1">
        <f t="array" ref="AO2205">INDEX($K:$P,ROW(),MATCH(AO$3,$K$2:$P$2,0))</f>
        <v>20</v>
      </c>
      <c r="AP2205" s="143" cm="1">
        <f t="array" ref="AP2205">INDEX($K:$P,ROW(),MATCH(AP$3,$K$2:$P$2,0))</f>
        <v>20</v>
      </c>
      <c r="AQ2205" s="143" cm="1">
        <f t="array" ref="AQ2205">INDEX($K:$P,ROW(),MATCH(AQ$3,$K$2:$P$2,0))</f>
        <v>20</v>
      </c>
      <c r="AR2205" s="143" cm="1">
        <f t="array" ref="AR2205">INDEX($K:$P,ROW(),MATCH(AR$3,$K$2:$P$2,0))</f>
        <v>20</v>
      </c>
      <c r="AS2205" s="143" cm="1">
        <f t="array" ref="AS2205">INDEX($K:$P,ROW(),MATCH(AS$3,$K$2:$P$2,0))</f>
        <v>20</v>
      </c>
      <c r="AT2205" s="143" cm="1">
        <f t="array" ref="AT2205">INDEX($K:$P,ROW(),MATCH(AT$3,$K$2:$P$2,0))</f>
        <v>20</v>
      </c>
      <c r="AU2205" s="143" cm="1">
        <f t="array" ref="AU2205">INDEX($K:$P,ROW(),MATCH(AU$3,$K$2:$P$2,0))</f>
        <v>20</v>
      </c>
      <c r="AV2205" s="143" cm="1">
        <f t="array" ref="AV2205">INDEX($K:$P,ROW(),MATCH(AV$3,$K$2:$P$2,0))</f>
        <v>20</v>
      </c>
      <c r="AW2205" s="143" cm="1">
        <f t="array" ref="AW2205">INDEX($K:$P,ROW(),MATCH(AW$3,$K$2:$P$2,0))</f>
        <v>20</v>
      </c>
      <c r="AX2205" s="143" cm="1">
        <f t="array" ref="AX2205">INDEX($K:$P,ROW(),MATCH(AX$3,$K$2:$P$2,0))</f>
        <v>20</v>
      </c>
      <c r="AY2205" s="143" cm="1">
        <f t="array" ref="AY2205">INDEX($K:$P,ROW(),MATCH(AY$3,$K$2:$P$2,0))</f>
        <v>20</v>
      </c>
      <c r="AZ2205" s="143" cm="1">
        <f t="array" ref="AZ2205">INDEX($K:$P,ROW(),MATCH(AZ$3,$K$2:$P$2,0))</f>
        <v>20</v>
      </c>
      <c r="BA2205" s="143" cm="1">
        <f t="array" ref="BA2205">INDEX($K:$P,ROW(),MATCH(BA$3,$K$2:$P$2,0))</f>
        <v>20</v>
      </c>
      <c r="BB2205" s="143" cm="1">
        <f t="array" ref="BB2205">INDEX($K:$P,ROW(),MATCH(BB$3,$K$2:$P$2,0))</f>
        <v>20</v>
      </c>
      <c r="BC2205" s="143" cm="1">
        <f t="array" ref="BC2205">INDEX($K:$P,ROW(),MATCH(BC$3,$K$2:$P$2,0))</f>
        <v>20</v>
      </c>
      <c r="BD2205" s="143" cm="1">
        <f t="array" ref="BD2205">INDEX($K:$P,ROW(),MATCH(BD$3,$K$2:$P$2,0))</f>
        <v>20</v>
      </c>
      <c r="BE2205" s="143" cm="1">
        <f t="array" ref="BE2205">INDEX($K:$P,ROW(),MATCH(BE$3,$K$2:$P$2,0))</f>
        <v>20</v>
      </c>
      <c r="BF2205" s="143" cm="1">
        <f t="array" ref="BF2205">INDEX($K:$P,ROW(),MATCH(BF$3,$K$2:$P$2,0))</f>
        <v>20</v>
      </c>
      <c r="BG2205" s="143" cm="1">
        <f t="array" ref="BG2205">INDEX($K:$P,ROW(),MATCH(BG$3,$K$2:$P$2,0))</f>
        <v>20</v>
      </c>
      <c r="BH2205" s="143" cm="1">
        <f t="array" ref="BH2205">INDEX($K:$P,ROW(),MATCH(BH$3,$K$2:$P$2,0))</f>
        <v>20</v>
      </c>
      <c r="BI2205" s="143" cm="1">
        <f t="array" ref="BI2205">INDEX($K:$P,ROW(),MATCH(BI$3,$K$2:$P$2,0))</f>
        <v>20</v>
      </c>
      <c r="BJ2205" s="143" cm="1">
        <f t="array" ref="BJ2205">INDEX($K:$P,ROW(),MATCH(BJ$3,$K$2:$P$2,0))</f>
        <v>20</v>
      </c>
      <c r="BK2205" s="143" cm="1">
        <f t="array" ref="BK2205">INDEX($K:$P,ROW(),MATCH(BK$3,$K$2:$P$2,0))</f>
        <v>20</v>
      </c>
      <c r="BL2205" s="143" cm="1">
        <f t="array" ref="BL2205">INDEX($K:$P,ROW(),MATCH(BL$3,$K$2:$P$2,0))</f>
        <v>20</v>
      </c>
      <c r="BM2205" s="143" cm="1">
        <f t="array" ref="BM2205">INDEX($K:$P,ROW(),MATCH(BM$3,$K$2:$P$2,0))</f>
        <v>20</v>
      </c>
      <c r="BN2205" s="143" cm="1">
        <f t="array" ref="BN2205">INDEX($K:$P,ROW(),MATCH(BN$3,$K$2:$P$2,0))</f>
        <v>20</v>
      </c>
      <c r="BO2205" s="143" cm="1">
        <f t="array" ref="BO2205">INDEX($K:$P,ROW(),MATCH(BO$3,$K$2:$P$2,0))</f>
        <v>20</v>
      </c>
      <c r="BP2205" s="143" cm="1">
        <f t="array" ref="BP2205">INDEX($K:$P,ROW(),MATCH(BP$3,$K$2:$P$2,0))</f>
        <v>20</v>
      </c>
      <c r="BQ2205" s="143" cm="1">
        <f t="array" ref="BQ2205">INDEX($K:$P,ROW(),MATCH(BQ$3,$K$2:$P$2,0))</f>
        <v>20</v>
      </c>
      <c r="BR2205" s="143" cm="1">
        <f t="array" ref="BR2205">INDEX($K:$P,ROW(),MATCH(BR$3,$K$2:$P$2,0))</f>
        <v>20</v>
      </c>
      <c r="BS2205" s="143" cm="1">
        <f t="array" ref="BS2205">INDEX($K:$P,ROW(),MATCH(BS$3,$K$2:$P$2,0))</f>
        <v>20</v>
      </c>
      <c r="BT2205" s="143" cm="1">
        <f t="array" ref="BT2205">INDEX($K:$P,ROW(),MATCH(BT$3,$K$2:$P$2,0))</f>
        <v>20</v>
      </c>
      <c r="BU2205" s="143" cm="1">
        <f t="array" ref="BU2205">INDEX($K:$P,ROW(),MATCH(BU$3,$K$2:$P$2,0))</f>
        <v>20</v>
      </c>
      <c r="BV2205" s="143" cm="1">
        <f t="array" ref="BV2205">INDEX($K:$P,ROW(),MATCH(BV$3,$K$2:$P$2,0))</f>
        <v>20</v>
      </c>
      <c r="BW2205" s="143" cm="1">
        <f t="array" ref="BW2205">INDEX($K:$P,ROW(),MATCH(BW$3,$K$2:$P$2,0))</f>
        <v>20</v>
      </c>
      <c r="BX2205" s="143" cm="1">
        <f t="array" ref="BX2205">INDEX($K:$P,ROW(),MATCH(BX$3,$K$2:$P$2,0))</f>
        <v>20</v>
      </c>
      <c r="BY2205" s="143" cm="1">
        <f t="array" ref="BY2205">INDEX($K:$P,ROW(),MATCH(BY$3,$K$2:$P$2,0))</f>
        <v>20</v>
      </c>
      <c r="BZ2205" s="143" cm="1">
        <f t="array" ref="BZ2205">INDEX($K:$P,ROW(),MATCH(BZ$3,$K$2:$P$2,0))</f>
        <v>20</v>
      </c>
      <c r="CA2205" s="143" cm="1">
        <f t="array" ref="CA2205">INDEX($K:$P,ROW(),MATCH(CA$3,$K$2:$P$2,0))</f>
        <v>20</v>
      </c>
      <c r="CB2205" s="143" cm="1">
        <f t="array" ref="CB2205">INDEX($K:$P,ROW(),MATCH(CB$3,$K$2:$P$2,0))</f>
        <v>20</v>
      </c>
      <c r="CC2205" s="143" cm="1">
        <f t="array" ref="CC2205">INDEX($K:$P,ROW(),MATCH(CC$3,$K$2:$P$2,0))</f>
        <v>20</v>
      </c>
      <c r="CD2205" s="143" cm="1">
        <f t="array" ref="CD2205">INDEX($K:$P,ROW(),MATCH(CD$3,$K$2:$P$2,0))</f>
        <v>20</v>
      </c>
      <c r="CE2205" s="143" cm="1">
        <f t="array" ref="CE2205">INDEX($K:$P,ROW(),MATCH(CE$3,$K$2:$P$2,0))</f>
        <v>20</v>
      </c>
      <c r="CF2205" s="143" cm="1">
        <f t="array" ref="CF2205">INDEX($K:$P,ROW(),MATCH(CF$3,$K$2:$P$2,0))</f>
        <v>20</v>
      </c>
      <c r="CG2205" s="143" cm="1">
        <f t="array" ref="CG2205">INDEX($K:$P,ROW(),MATCH(CG$3,$K$2:$P$2,0))</f>
        <v>20</v>
      </c>
      <c r="CH2205" s="143" cm="1">
        <f t="array" ref="CH2205">INDEX($K:$P,ROW(),MATCH(CH$3,$K$2:$P$2,0))</f>
        <v>20</v>
      </c>
      <c r="CI2205" s="143" cm="1">
        <f t="array" ref="CI2205">INDEX($K:$P,ROW(),MATCH(CI$3,$K$2:$P$2,0))</f>
        <v>20</v>
      </c>
      <c r="CJ2205" s="143" cm="1">
        <f t="array" ref="CJ2205">INDEX($K:$P,ROW(),MATCH(CJ$3,$K$2:$P$2,0))</f>
        <v>20</v>
      </c>
      <c r="CK2205" s="143" cm="1">
        <f t="array" ref="CK2205">INDEX($K:$P,ROW(),MATCH(CK$3,$K$2:$P$2,0))</f>
        <v>20</v>
      </c>
      <c r="CL2205" s="143" cm="1">
        <f t="array" ref="CL2205">INDEX($K:$P,ROW(),MATCH(CL$3,$K$2:$P$2,0))</f>
        <v>20</v>
      </c>
    </row>
    <row r="2206" spans="2:90" x14ac:dyDescent="0.4">
      <c r="B2206" s="123" t="str">
        <f>"Revenue - "&amp;SUBSTITUTE(B2193,":","")</f>
        <v>Revenue - Subscription revenue - secondary volume driven</v>
      </c>
      <c r="C2206" t="s">
        <v>198</v>
      </c>
      <c r="D2206" t="s">
        <v>765</v>
      </c>
      <c r="E2206" s="8" t="str">
        <f t="shared" si="2695"/>
        <v>2206 SUB-S</v>
      </c>
      <c r="H2206" s="27"/>
      <c r="I2206" s="78"/>
      <c r="J2206" s="78"/>
      <c r="K2206" s="63">
        <f t="shared" ref="K2206:P2206" ca="1" si="2718">SUMIF($3:$3,K$2,2206:2206)</f>
        <v>1368000</v>
      </c>
      <c r="L2206" s="63">
        <f t="shared" ca="1" si="2718"/>
        <v>4104000</v>
      </c>
      <c r="M2206" s="63">
        <f t="shared" ca="1" si="2718"/>
        <v>6840000</v>
      </c>
      <c r="N2206" s="63">
        <f t="shared" ca="1" si="2718"/>
        <v>9576000</v>
      </c>
      <c r="O2206" s="63">
        <f t="shared" ca="1" si="2718"/>
        <v>12312000</v>
      </c>
      <c r="P2206" s="63">
        <f t="shared" ca="1" si="2718"/>
        <v>15048000</v>
      </c>
      <c r="R2206" s="33"/>
      <c r="S2206" s="144">
        <f t="shared" ref="S2206" ca="1" si="2719">S2205*AVERAGE(S2201,S2197)</f>
        <v>9500</v>
      </c>
      <c r="T2206" s="144">
        <f t="shared" ref="T2206:AX2206" ca="1" si="2720">T2205*AVERAGE(T2201,T2197)</f>
        <v>28500</v>
      </c>
      <c r="U2206" s="144">
        <f t="shared" ca="1" si="2720"/>
        <v>47500</v>
      </c>
      <c r="V2206" s="144">
        <f t="shared" ca="1" si="2720"/>
        <v>66500</v>
      </c>
      <c r="W2206" s="144">
        <f t="shared" ca="1" si="2720"/>
        <v>85500</v>
      </c>
      <c r="X2206" s="144">
        <f t="shared" ca="1" si="2720"/>
        <v>104500</v>
      </c>
      <c r="Y2206" s="144">
        <f t="shared" ca="1" si="2720"/>
        <v>123500</v>
      </c>
      <c r="Z2206" s="144">
        <f t="shared" ca="1" si="2720"/>
        <v>142500</v>
      </c>
      <c r="AA2206" s="144">
        <f t="shared" ca="1" si="2720"/>
        <v>161500</v>
      </c>
      <c r="AB2206" s="144">
        <f t="shared" ca="1" si="2720"/>
        <v>180500</v>
      </c>
      <c r="AC2206" s="144">
        <f t="shared" ca="1" si="2720"/>
        <v>199500</v>
      </c>
      <c r="AD2206" s="144">
        <f t="shared" ca="1" si="2720"/>
        <v>218500</v>
      </c>
      <c r="AE2206" s="144">
        <f t="shared" ca="1" si="2720"/>
        <v>237500</v>
      </c>
      <c r="AF2206" s="144">
        <f t="shared" ca="1" si="2720"/>
        <v>256500</v>
      </c>
      <c r="AG2206" s="144">
        <f t="shared" ca="1" si="2720"/>
        <v>275500</v>
      </c>
      <c r="AH2206" s="144">
        <f t="shared" ca="1" si="2720"/>
        <v>294500</v>
      </c>
      <c r="AI2206" s="144">
        <f t="shared" ca="1" si="2720"/>
        <v>313500</v>
      </c>
      <c r="AJ2206" s="144">
        <f t="shared" ca="1" si="2720"/>
        <v>332500</v>
      </c>
      <c r="AK2206" s="144">
        <f t="shared" ca="1" si="2720"/>
        <v>351500</v>
      </c>
      <c r="AL2206" s="144">
        <f t="shared" ca="1" si="2720"/>
        <v>370500</v>
      </c>
      <c r="AM2206" s="144">
        <f t="shared" ca="1" si="2720"/>
        <v>389500</v>
      </c>
      <c r="AN2206" s="144">
        <f t="shared" ca="1" si="2720"/>
        <v>408500</v>
      </c>
      <c r="AO2206" s="144">
        <f t="shared" ca="1" si="2720"/>
        <v>427500</v>
      </c>
      <c r="AP2206" s="144">
        <f t="shared" ca="1" si="2720"/>
        <v>446500</v>
      </c>
      <c r="AQ2206" s="144">
        <f t="shared" ca="1" si="2720"/>
        <v>465500</v>
      </c>
      <c r="AR2206" s="144">
        <f t="shared" ca="1" si="2720"/>
        <v>484500</v>
      </c>
      <c r="AS2206" s="144">
        <f t="shared" ca="1" si="2720"/>
        <v>503500</v>
      </c>
      <c r="AT2206" s="144">
        <f t="shared" ca="1" si="2720"/>
        <v>522500</v>
      </c>
      <c r="AU2206" s="144">
        <f t="shared" ca="1" si="2720"/>
        <v>541500</v>
      </c>
      <c r="AV2206" s="144">
        <f t="shared" ca="1" si="2720"/>
        <v>560500</v>
      </c>
      <c r="AW2206" s="144">
        <f t="shared" ca="1" si="2720"/>
        <v>579500</v>
      </c>
      <c r="AX2206" s="144">
        <f t="shared" ca="1" si="2720"/>
        <v>598500</v>
      </c>
      <c r="AY2206" s="144">
        <f t="shared" ref="AY2206:CD2206" ca="1" si="2721">AY2205*AVERAGE(AY2201,AY2197)</f>
        <v>617500</v>
      </c>
      <c r="AZ2206" s="144">
        <f t="shared" ca="1" si="2721"/>
        <v>636500</v>
      </c>
      <c r="BA2206" s="144">
        <f t="shared" ca="1" si="2721"/>
        <v>655500</v>
      </c>
      <c r="BB2206" s="144">
        <f t="shared" ca="1" si="2721"/>
        <v>674500</v>
      </c>
      <c r="BC2206" s="144">
        <f t="shared" ca="1" si="2721"/>
        <v>693500</v>
      </c>
      <c r="BD2206" s="144">
        <f t="shared" ca="1" si="2721"/>
        <v>712500</v>
      </c>
      <c r="BE2206" s="144">
        <f t="shared" ca="1" si="2721"/>
        <v>731500</v>
      </c>
      <c r="BF2206" s="144">
        <f t="shared" ca="1" si="2721"/>
        <v>750500</v>
      </c>
      <c r="BG2206" s="144">
        <f t="shared" ca="1" si="2721"/>
        <v>769500</v>
      </c>
      <c r="BH2206" s="144">
        <f t="shared" ca="1" si="2721"/>
        <v>788500</v>
      </c>
      <c r="BI2206" s="144">
        <f t="shared" ca="1" si="2721"/>
        <v>807500</v>
      </c>
      <c r="BJ2206" s="144">
        <f t="shared" ca="1" si="2721"/>
        <v>826500</v>
      </c>
      <c r="BK2206" s="144">
        <f t="shared" ca="1" si="2721"/>
        <v>845500</v>
      </c>
      <c r="BL2206" s="144">
        <f t="shared" ca="1" si="2721"/>
        <v>864500</v>
      </c>
      <c r="BM2206" s="144">
        <f t="shared" ca="1" si="2721"/>
        <v>883500</v>
      </c>
      <c r="BN2206" s="144">
        <f t="shared" ca="1" si="2721"/>
        <v>902500</v>
      </c>
      <c r="BO2206" s="144">
        <f t="shared" ca="1" si="2721"/>
        <v>921500</v>
      </c>
      <c r="BP2206" s="144">
        <f t="shared" ca="1" si="2721"/>
        <v>940500</v>
      </c>
      <c r="BQ2206" s="144">
        <f t="shared" ca="1" si="2721"/>
        <v>959500</v>
      </c>
      <c r="BR2206" s="144">
        <f t="shared" ca="1" si="2721"/>
        <v>978500</v>
      </c>
      <c r="BS2206" s="144">
        <f t="shared" ca="1" si="2721"/>
        <v>997500</v>
      </c>
      <c r="BT2206" s="144">
        <f t="shared" ca="1" si="2721"/>
        <v>1016500</v>
      </c>
      <c r="BU2206" s="144">
        <f t="shared" ca="1" si="2721"/>
        <v>1035500</v>
      </c>
      <c r="BV2206" s="144">
        <f t="shared" ca="1" si="2721"/>
        <v>1054500</v>
      </c>
      <c r="BW2206" s="144">
        <f t="shared" ca="1" si="2721"/>
        <v>1073500</v>
      </c>
      <c r="BX2206" s="144">
        <f t="shared" ca="1" si="2721"/>
        <v>1092500</v>
      </c>
      <c r="BY2206" s="144">
        <f t="shared" ca="1" si="2721"/>
        <v>1111500</v>
      </c>
      <c r="BZ2206" s="144">
        <f t="shared" ca="1" si="2721"/>
        <v>1130500</v>
      </c>
      <c r="CA2206" s="144">
        <f t="shared" ca="1" si="2721"/>
        <v>1149500</v>
      </c>
      <c r="CB2206" s="144">
        <f t="shared" ca="1" si="2721"/>
        <v>1168500</v>
      </c>
      <c r="CC2206" s="144">
        <f t="shared" ca="1" si="2721"/>
        <v>1187500</v>
      </c>
      <c r="CD2206" s="144">
        <f t="shared" ca="1" si="2721"/>
        <v>1206500</v>
      </c>
      <c r="CE2206" s="144">
        <f t="shared" ref="CE2206:CK2206" ca="1" si="2722">CE2205*AVERAGE(CE2201,CE2197)</f>
        <v>1225500</v>
      </c>
      <c r="CF2206" s="144">
        <f t="shared" ca="1" si="2722"/>
        <v>1244500</v>
      </c>
      <c r="CG2206" s="144">
        <f t="shared" ca="1" si="2722"/>
        <v>1263500</v>
      </c>
      <c r="CH2206" s="144">
        <f t="shared" ca="1" si="2722"/>
        <v>1282500</v>
      </c>
      <c r="CI2206" s="144">
        <f t="shared" ca="1" si="2722"/>
        <v>1301500</v>
      </c>
      <c r="CJ2206" s="144">
        <f t="shared" ca="1" si="2722"/>
        <v>1320500</v>
      </c>
      <c r="CK2206" s="144">
        <f t="shared" ca="1" si="2722"/>
        <v>1339500</v>
      </c>
      <c r="CL2206" s="144">
        <f t="shared" ref="CL2206" ca="1" si="2723">CL2205*AVERAGE(CL2201,CL2197)</f>
        <v>1358500</v>
      </c>
    </row>
    <row r="2207" spans="2:90" x14ac:dyDescent="0.4">
      <c r="D2207" t="s">
        <v>765</v>
      </c>
      <c r="E2207" s="8" t="str">
        <f t="shared" si="2695"/>
        <v>2207 SUB-S</v>
      </c>
      <c r="G2207" t="s">
        <v>244</v>
      </c>
      <c r="S2207" s="72"/>
      <c r="T2207" s="72"/>
      <c r="U2207" s="72"/>
      <c r="V2207" s="72"/>
      <c r="W2207" s="72"/>
      <c r="X2207" s="72"/>
      <c r="Y2207" s="72"/>
      <c r="Z2207" s="72"/>
      <c r="AA2207" s="72"/>
      <c r="AB2207" s="72"/>
      <c r="AC2207" s="72"/>
      <c r="AD2207" s="72"/>
      <c r="AE2207" s="72"/>
      <c r="AF2207" s="72"/>
      <c r="AG2207" s="72"/>
      <c r="AH2207" s="72"/>
      <c r="AI2207" s="72"/>
      <c r="AJ2207" s="72"/>
      <c r="AK2207" s="72"/>
      <c r="AL2207" s="72"/>
      <c r="AM2207" s="72"/>
      <c r="AN2207" s="72"/>
      <c r="AO2207" s="72"/>
      <c r="AP2207" s="72"/>
      <c r="AQ2207" s="72"/>
      <c r="AR2207" s="72"/>
      <c r="AS2207" s="72"/>
      <c r="AT2207" s="72"/>
      <c r="AU2207" s="72"/>
      <c r="AV2207" s="72"/>
      <c r="AW2207" s="72"/>
      <c r="AX2207" s="72"/>
      <c r="AY2207" s="72"/>
      <c r="AZ2207" s="72"/>
      <c r="BA2207" s="72"/>
      <c r="BB2207" s="72"/>
      <c r="BC2207" s="72"/>
      <c r="BD2207" s="72"/>
      <c r="BE2207" s="72"/>
      <c r="BF2207" s="72"/>
      <c r="BG2207" s="72"/>
      <c r="BH2207" s="72"/>
      <c r="BI2207" s="72"/>
      <c r="BJ2207" s="72"/>
      <c r="BK2207" s="72"/>
      <c r="BL2207" s="72"/>
      <c r="BM2207" s="72"/>
      <c r="BN2207" s="72"/>
      <c r="BO2207" s="72"/>
      <c r="BP2207" s="72"/>
      <c r="BQ2207" s="72"/>
      <c r="BR2207" s="72"/>
      <c r="BS2207" s="72"/>
      <c r="BT2207" s="72"/>
      <c r="BU2207" s="72"/>
      <c r="BV2207" s="72"/>
      <c r="BW2207" s="72"/>
      <c r="BX2207" s="72"/>
      <c r="BY2207" s="72"/>
      <c r="BZ2207" s="72"/>
      <c r="CA2207" s="72"/>
      <c r="CB2207" s="72"/>
      <c r="CC2207" s="72"/>
      <c r="CD2207" s="72"/>
      <c r="CE2207" s="72"/>
      <c r="CF2207" s="72"/>
      <c r="CG2207" s="72"/>
      <c r="CH2207" s="72"/>
      <c r="CI2207" s="72"/>
      <c r="CJ2207" s="72"/>
      <c r="CK2207" s="72"/>
      <c r="CL2207" s="72"/>
    </row>
    <row r="2208" spans="2:90" x14ac:dyDescent="0.4">
      <c r="B2208" s="8" t="str">
        <f>B2185</f>
        <v>(Primary label)</v>
      </c>
      <c r="D2208" t="s">
        <v>765</v>
      </c>
      <c r="E2208" s="8" t="str">
        <f t="shared" si="2695"/>
        <v>2208 SUB-S</v>
      </c>
      <c r="G2208" t="s">
        <v>332</v>
      </c>
      <c r="S2208" s="72"/>
      <c r="T2208" s="72"/>
      <c r="U2208" s="72"/>
      <c r="V2208" s="72"/>
      <c r="W2208" s="72"/>
      <c r="X2208" s="72"/>
      <c r="Y2208" s="72"/>
      <c r="Z2208" s="72"/>
      <c r="AA2208" s="72"/>
      <c r="AB2208" s="72"/>
      <c r="AC2208" s="72"/>
      <c r="AD2208" s="72"/>
      <c r="AE2208" s="72"/>
      <c r="AF2208" s="72"/>
      <c r="AG2208" s="72"/>
      <c r="AH2208" s="72"/>
      <c r="AI2208" s="72"/>
      <c r="AJ2208" s="72"/>
      <c r="AK2208" s="72"/>
      <c r="AL2208" s="72"/>
      <c r="AM2208" s="72"/>
      <c r="AN2208" s="72"/>
      <c r="AO2208" s="72"/>
      <c r="AP2208" s="72"/>
      <c r="AQ2208" s="72"/>
      <c r="AR2208" s="72"/>
      <c r="AS2208" s="72"/>
      <c r="AT2208" s="72"/>
      <c r="AU2208" s="72"/>
      <c r="AV2208" s="72"/>
      <c r="AW2208" s="72"/>
      <c r="AX2208" s="72"/>
      <c r="AY2208" s="72"/>
      <c r="AZ2208" s="72"/>
      <c r="BA2208" s="72"/>
      <c r="BB2208" s="72"/>
      <c r="BC2208" s="72"/>
      <c r="BD2208" s="72"/>
      <c r="BE2208" s="72"/>
      <c r="BF2208" s="72"/>
      <c r="BG2208" s="72"/>
      <c r="BH2208" s="72"/>
      <c r="BI2208" s="72"/>
      <c r="BJ2208" s="72"/>
      <c r="BK2208" s="72"/>
      <c r="BL2208" s="72"/>
      <c r="BM2208" s="72"/>
      <c r="BN2208" s="72"/>
      <c r="BO2208" s="72"/>
      <c r="BP2208" s="72"/>
      <c r="BQ2208" s="72"/>
      <c r="BR2208" s="72"/>
      <c r="BS2208" s="72"/>
      <c r="BT2208" s="72"/>
      <c r="BU2208" s="72"/>
      <c r="BV2208" s="72"/>
      <c r="BW2208" s="72"/>
      <c r="BX2208" s="72"/>
      <c r="BY2208" s="72"/>
      <c r="BZ2208" s="72"/>
      <c r="CA2208" s="72"/>
      <c r="CB2208" s="72"/>
      <c r="CC2208" s="72"/>
      <c r="CD2208" s="72"/>
      <c r="CE2208" s="72"/>
      <c r="CF2208" s="72"/>
      <c r="CG2208" s="72"/>
      <c r="CH2208" s="72"/>
      <c r="CI2208" s="72"/>
      <c r="CJ2208" s="72"/>
      <c r="CK2208" s="72"/>
      <c r="CL2208" s="72"/>
    </row>
    <row r="2209" spans="2:90" x14ac:dyDescent="0.4">
      <c r="B2209" s="8" t="str">
        <f>B2186</f>
        <v>primary unit</v>
      </c>
      <c r="D2209" t="s">
        <v>765</v>
      </c>
      <c r="E2209" s="8" t="str">
        <f>ROW()&amp;" "&amp;D2209</f>
        <v>2209 SUB-S</v>
      </c>
      <c r="G2209" t="s">
        <v>332</v>
      </c>
      <c r="S2209" s="72"/>
      <c r="T2209" s="72"/>
      <c r="U2209" s="72"/>
      <c r="V2209" s="72"/>
      <c r="W2209" s="72"/>
      <c r="X2209" s="72"/>
      <c r="Y2209" s="72"/>
      <c r="Z2209" s="72"/>
      <c r="AA2209" s="72"/>
      <c r="AB2209" s="72"/>
      <c r="AC2209" s="72"/>
      <c r="AD2209" s="72"/>
      <c r="AE2209" s="72"/>
      <c r="AF2209" s="72"/>
      <c r="AG2209" s="72"/>
      <c r="AH2209" s="72"/>
      <c r="AI2209" s="72"/>
      <c r="AJ2209" s="72"/>
      <c r="AK2209" s="72"/>
      <c r="AL2209" s="72"/>
      <c r="AM2209" s="72"/>
      <c r="AN2209" s="72"/>
      <c r="AO2209" s="72"/>
      <c r="AP2209" s="72"/>
      <c r="AQ2209" s="72"/>
      <c r="AR2209" s="72"/>
      <c r="AS2209" s="72"/>
      <c r="AT2209" s="72"/>
      <c r="AU2209" s="72"/>
      <c r="AV2209" s="72"/>
      <c r="AW2209" s="72"/>
      <c r="AX2209" s="72"/>
      <c r="AY2209" s="72"/>
      <c r="AZ2209" s="72"/>
      <c r="BA2209" s="72"/>
      <c r="BB2209" s="72"/>
      <c r="BC2209" s="72"/>
      <c r="BD2209" s="72"/>
      <c r="BE2209" s="72"/>
      <c r="BF2209" s="72"/>
      <c r="BG2209" s="72"/>
      <c r="BH2209" s="72"/>
      <c r="BI2209" s="72"/>
      <c r="BJ2209" s="72"/>
      <c r="BK2209" s="72"/>
      <c r="BL2209" s="72"/>
      <c r="BM2209" s="72"/>
      <c r="BN2209" s="72"/>
      <c r="BO2209" s="72"/>
      <c r="BP2209" s="72"/>
      <c r="BQ2209" s="72"/>
      <c r="BR2209" s="72"/>
      <c r="BS2209" s="72"/>
      <c r="BT2209" s="72"/>
      <c r="BU2209" s="72"/>
      <c r="BV2209" s="72"/>
      <c r="BW2209" s="72"/>
      <c r="BX2209" s="72"/>
      <c r="BY2209" s="72"/>
      <c r="BZ2209" s="72"/>
      <c r="CA2209" s="72"/>
      <c r="CB2209" s="72"/>
      <c r="CC2209" s="72"/>
      <c r="CD2209" s="72"/>
      <c r="CE2209" s="72"/>
      <c r="CF2209" s="72"/>
      <c r="CG2209" s="72"/>
      <c r="CH2209" s="72"/>
      <c r="CI2209" s="72"/>
      <c r="CJ2209" s="72"/>
      <c r="CK2209" s="72"/>
      <c r="CL2209" s="72"/>
    </row>
    <row r="2210" spans="2:90" x14ac:dyDescent="0.4">
      <c r="B2210" s="8" t="str">
        <f>B2187</f>
        <v>Primary revenue driver</v>
      </c>
      <c r="D2210" t="s">
        <v>765</v>
      </c>
      <c r="E2210" s="8" t="str">
        <f t="shared" si="2695"/>
        <v>2210 SUB-S</v>
      </c>
      <c r="G2210" t="s">
        <v>332</v>
      </c>
      <c r="S2210" s="76" t="str">
        <f t="shared" ref="S2210" si="2724">S2187</f>
        <v>S$12</v>
      </c>
      <c r="T2210" s="76" t="str">
        <f t="shared" ref="T2210:AX2210" si="2725">T2187</f>
        <v>T$12</v>
      </c>
      <c r="U2210" s="76" t="str">
        <f t="shared" si="2725"/>
        <v>U$12</v>
      </c>
      <c r="V2210" s="76" t="str">
        <f t="shared" si="2725"/>
        <v>V$12</v>
      </c>
      <c r="W2210" s="76" t="str">
        <f t="shared" si="2725"/>
        <v>W$12</v>
      </c>
      <c r="X2210" s="76" t="str">
        <f t="shared" si="2725"/>
        <v>X$12</v>
      </c>
      <c r="Y2210" s="76" t="str">
        <f t="shared" si="2725"/>
        <v>Y$12</v>
      </c>
      <c r="Z2210" s="76" t="str">
        <f t="shared" si="2725"/>
        <v>Z$12</v>
      </c>
      <c r="AA2210" s="76" t="str">
        <f t="shared" si="2725"/>
        <v>AA$12</v>
      </c>
      <c r="AB2210" s="76" t="str">
        <f t="shared" si="2725"/>
        <v>AB$12</v>
      </c>
      <c r="AC2210" s="76" t="str">
        <f t="shared" si="2725"/>
        <v>AC$12</v>
      </c>
      <c r="AD2210" s="76" t="str">
        <f t="shared" si="2725"/>
        <v>AD$12</v>
      </c>
      <c r="AE2210" s="76" t="str">
        <f t="shared" si="2725"/>
        <v>AE$12</v>
      </c>
      <c r="AF2210" s="76" t="str">
        <f t="shared" si="2725"/>
        <v>AF$12</v>
      </c>
      <c r="AG2210" s="76" t="str">
        <f t="shared" si="2725"/>
        <v>AG$12</v>
      </c>
      <c r="AH2210" s="76" t="str">
        <f t="shared" si="2725"/>
        <v>AH$12</v>
      </c>
      <c r="AI2210" s="76" t="str">
        <f t="shared" si="2725"/>
        <v>AI$12</v>
      </c>
      <c r="AJ2210" s="76" t="str">
        <f t="shared" si="2725"/>
        <v>AJ$12</v>
      </c>
      <c r="AK2210" s="76" t="str">
        <f t="shared" si="2725"/>
        <v>AK$12</v>
      </c>
      <c r="AL2210" s="76" t="str">
        <f t="shared" si="2725"/>
        <v>AL$12</v>
      </c>
      <c r="AM2210" s="76" t="str">
        <f t="shared" si="2725"/>
        <v>AM$12</v>
      </c>
      <c r="AN2210" s="76" t="str">
        <f t="shared" si="2725"/>
        <v>AN$12</v>
      </c>
      <c r="AO2210" s="76" t="str">
        <f t="shared" si="2725"/>
        <v>AO$12</v>
      </c>
      <c r="AP2210" s="76" t="str">
        <f t="shared" si="2725"/>
        <v>AP$12</v>
      </c>
      <c r="AQ2210" s="76" t="str">
        <f t="shared" si="2725"/>
        <v>AQ$12</v>
      </c>
      <c r="AR2210" s="76" t="str">
        <f t="shared" si="2725"/>
        <v>AR$12</v>
      </c>
      <c r="AS2210" s="76" t="str">
        <f t="shared" si="2725"/>
        <v>AS$12</v>
      </c>
      <c r="AT2210" s="76" t="str">
        <f t="shared" si="2725"/>
        <v>AT$12</v>
      </c>
      <c r="AU2210" s="76" t="str">
        <f t="shared" si="2725"/>
        <v>AU$12</v>
      </c>
      <c r="AV2210" s="76" t="str">
        <f t="shared" si="2725"/>
        <v>AV$12</v>
      </c>
      <c r="AW2210" s="76" t="str">
        <f t="shared" si="2725"/>
        <v>AW$12</v>
      </c>
      <c r="AX2210" s="76" t="str">
        <f t="shared" si="2725"/>
        <v>AX$12</v>
      </c>
      <c r="AY2210" s="76" t="str">
        <f t="shared" ref="AY2210:CD2210" si="2726">AY2187</f>
        <v>AY$12</v>
      </c>
      <c r="AZ2210" s="76" t="str">
        <f t="shared" si="2726"/>
        <v>AZ$12</v>
      </c>
      <c r="BA2210" s="76" t="str">
        <f t="shared" si="2726"/>
        <v>BA$12</v>
      </c>
      <c r="BB2210" s="76" t="str">
        <f t="shared" si="2726"/>
        <v>BB$12</v>
      </c>
      <c r="BC2210" s="76" t="str">
        <f t="shared" si="2726"/>
        <v>BC$12</v>
      </c>
      <c r="BD2210" s="76" t="str">
        <f t="shared" si="2726"/>
        <v>BD$12</v>
      </c>
      <c r="BE2210" s="76" t="str">
        <f t="shared" si="2726"/>
        <v>BE$12</v>
      </c>
      <c r="BF2210" s="76" t="str">
        <f t="shared" si="2726"/>
        <v>BF$12</v>
      </c>
      <c r="BG2210" s="76" t="str">
        <f t="shared" si="2726"/>
        <v>BG$12</v>
      </c>
      <c r="BH2210" s="76" t="str">
        <f t="shared" si="2726"/>
        <v>BH$12</v>
      </c>
      <c r="BI2210" s="76" t="str">
        <f t="shared" si="2726"/>
        <v>BI$12</v>
      </c>
      <c r="BJ2210" s="76" t="str">
        <f t="shared" si="2726"/>
        <v>BJ$12</v>
      </c>
      <c r="BK2210" s="76" t="str">
        <f t="shared" si="2726"/>
        <v>BK$12</v>
      </c>
      <c r="BL2210" s="76" t="str">
        <f t="shared" si="2726"/>
        <v>BL$12</v>
      </c>
      <c r="BM2210" s="76" t="str">
        <f t="shared" si="2726"/>
        <v>BM$12</v>
      </c>
      <c r="BN2210" s="76" t="str">
        <f t="shared" si="2726"/>
        <v>BN$12</v>
      </c>
      <c r="BO2210" s="76" t="str">
        <f t="shared" si="2726"/>
        <v>BO$12</v>
      </c>
      <c r="BP2210" s="76" t="str">
        <f t="shared" si="2726"/>
        <v>BP$12</v>
      </c>
      <c r="BQ2210" s="76" t="str">
        <f t="shared" si="2726"/>
        <v>BQ$12</v>
      </c>
      <c r="BR2210" s="76" t="str">
        <f t="shared" si="2726"/>
        <v>BR$12</v>
      </c>
      <c r="BS2210" s="76" t="str">
        <f t="shared" si="2726"/>
        <v>BS$12</v>
      </c>
      <c r="BT2210" s="76" t="str">
        <f t="shared" si="2726"/>
        <v>BT$12</v>
      </c>
      <c r="BU2210" s="76" t="str">
        <f t="shared" si="2726"/>
        <v>BU$12</v>
      </c>
      <c r="BV2210" s="76" t="str">
        <f t="shared" si="2726"/>
        <v>BV$12</v>
      </c>
      <c r="BW2210" s="76" t="str">
        <f t="shared" si="2726"/>
        <v>BW$12</v>
      </c>
      <c r="BX2210" s="76" t="str">
        <f t="shared" si="2726"/>
        <v>BX$12</v>
      </c>
      <c r="BY2210" s="76" t="str">
        <f t="shared" si="2726"/>
        <v>BY$12</v>
      </c>
      <c r="BZ2210" s="76" t="str">
        <f t="shared" si="2726"/>
        <v>BZ$12</v>
      </c>
      <c r="CA2210" s="76" t="str">
        <f t="shared" si="2726"/>
        <v>CA$12</v>
      </c>
      <c r="CB2210" s="76" t="str">
        <f t="shared" si="2726"/>
        <v>CB$12</v>
      </c>
      <c r="CC2210" s="76" t="str">
        <f t="shared" si="2726"/>
        <v>CC$12</v>
      </c>
      <c r="CD2210" s="76" t="str">
        <f t="shared" si="2726"/>
        <v>CD$12</v>
      </c>
      <c r="CE2210" s="76" t="str">
        <f t="shared" ref="CE2210:CK2210" si="2727">CE2187</f>
        <v>CE$12</v>
      </c>
      <c r="CF2210" s="76" t="str">
        <f t="shared" si="2727"/>
        <v>CF$12</v>
      </c>
      <c r="CG2210" s="76" t="str">
        <f t="shared" si="2727"/>
        <v>CG$12</v>
      </c>
      <c r="CH2210" s="76" t="str">
        <f t="shared" si="2727"/>
        <v>CH$12</v>
      </c>
      <c r="CI2210" s="76" t="str">
        <f t="shared" si="2727"/>
        <v>CI$12</v>
      </c>
      <c r="CJ2210" s="76" t="str">
        <f t="shared" si="2727"/>
        <v>CJ$12</v>
      </c>
      <c r="CK2210" s="76" t="str">
        <f t="shared" si="2727"/>
        <v>CK$12</v>
      </c>
      <c r="CL2210" s="76" t="str">
        <f t="shared" ref="CL2210" si="2728">CL2187</f>
        <v>CL$12</v>
      </c>
    </row>
    <row r="2211" spans="2:90" x14ac:dyDescent="0.4">
      <c r="B2211" s="8" t="str">
        <f>B2188</f>
        <v>Primary volume driver</v>
      </c>
      <c r="D2211" t="s">
        <v>765</v>
      </c>
      <c r="E2211" s="8" t="str">
        <f t="shared" si="2695"/>
        <v>2211 SUB-S</v>
      </c>
      <c r="G2211" t="s">
        <v>332</v>
      </c>
      <c r="H2211" s="12"/>
      <c r="I2211" s="60"/>
      <c r="J2211" s="60"/>
      <c r="K2211" s="34"/>
      <c r="L2211" s="34"/>
      <c r="M2211" s="34"/>
      <c r="N2211" s="34"/>
      <c r="O2211" s="34"/>
      <c r="P2211" s="34"/>
      <c r="R2211" s="15"/>
      <c r="S2211" s="76" t="str">
        <f t="shared" ref="S2211" si="2729">S2188</f>
        <v>S$13</v>
      </c>
      <c r="T2211" s="76" t="str">
        <f t="shared" ref="T2211:AX2211" si="2730">T2188</f>
        <v>T$13</v>
      </c>
      <c r="U2211" s="76" t="str">
        <f t="shared" si="2730"/>
        <v>U$13</v>
      </c>
      <c r="V2211" s="76" t="str">
        <f t="shared" si="2730"/>
        <v>V$13</v>
      </c>
      <c r="W2211" s="76" t="str">
        <f t="shared" si="2730"/>
        <v>W$13</v>
      </c>
      <c r="X2211" s="76" t="str">
        <f t="shared" si="2730"/>
        <v>X$13</v>
      </c>
      <c r="Y2211" s="76" t="str">
        <f t="shared" si="2730"/>
        <v>Y$13</v>
      </c>
      <c r="Z2211" s="76" t="str">
        <f t="shared" si="2730"/>
        <v>Z$13</v>
      </c>
      <c r="AA2211" s="76" t="str">
        <f t="shared" si="2730"/>
        <v>AA$13</v>
      </c>
      <c r="AB2211" s="76" t="str">
        <f t="shared" si="2730"/>
        <v>AB$13</v>
      </c>
      <c r="AC2211" s="76" t="str">
        <f t="shared" si="2730"/>
        <v>AC$13</v>
      </c>
      <c r="AD2211" s="76" t="str">
        <f t="shared" si="2730"/>
        <v>AD$13</v>
      </c>
      <c r="AE2211" s="76" t="str">
        <f t="shared" si="2730"/>
        <v>AE$13</v>
      </c>
      <c r="AF2211" s="76" t="str">
        <f t="shared" si="2730"/>
        <v>AF$13</v>
      </c>
      <c r="AG2211" s="76" t="str">
        <f t="shared" si="2730"/>
        <v>AG$13</v>
      </c>
      <c r="AH2211" s="76" t="str">
        <f t="shared" si="2730"/>
        <v>AH$13</v>
      </c>
      <c r="AI2211" s="76" t="str">
        <f t="shared" si="2730"/>
        <v>AI$13</v>
      </c>
      <c r="AJ2211" s="76" t="str">
        <f t="shared" si="2730"/>
        <v>AJ$13</v>
      </c>
      <c r="AK2211" s="76" t="str">
        <f t="shared" si="2730"/>
        <v>AK$13</v>
      </c>
      <c r="AL2211" s="76" t="str">
        <f t="shared" si="2730"/>
        <v>AL$13</v>
      </c>
      <c r="AM2211" s="76" t="str">
        <f t="shared" si="2730"/>
        <v>AM$13</v>
      </c>
      <c r="AN2211" s="76" t="str">
        <f t="shared" si="2730"/>
        <v>AN$13</v>
      </c>
      <c r="AO2211" s="76" t="str">
        <f t="shared" si="2730"/>
        <v>AO$13</v>
      </c>
      <c r="AP2211" s="76" t="str">
        <f t="shared" si="2730"/>
        <v>AP$13</v>
      </c>
      <c r="AQ2211" s="76" t="str">
        <f t="shared" si="2730"/>
        <v>AQ$13</v>
      </c>
      <c r="AR2211" s="76" t="str">
        <f t="shared" si="2730"/>
        <v>AR$13</v>
      </c>
      <c r="AS2211" s="76" t="str">
        <f t="shared" si="2730"/>
        <v>AS$13</v>
      </c>
      <c r="AT2211" s="76" t="str">
        <f t="shared" si="2730"/>
        <v>AT$13</v>
      </c>
      <c r="AU2211" s="76" t="str">
        <f t="shared" si="2730"/>
        <v>AU$13</v>
      </c>
      <c r="AV2211" s="76" t="str">
        <f t="shared" si="2730"/>
        <v>AV$13</v>
      </c>
      <c r="AW2211" s="76" t="str">
        <f t="shared" si="2730"/>
        <v>AW$13</v>
      </c>
      <c r="AX2211" s="76" t="str">
        <f t="shared" si="2730"/>
        <v>AX$13</v>
      </c>
      <c r="AY2211" s="76" t="str">
        <f t="shared" ref="AY2211:CD2211" si="2731">AY2188</f>
        <v>AY$13</v>
      </c>
      <c r="AZ2211" s="76" t="str">
        <f t="shared" si="2731"/>
        <v>AZ$13</v>
      </c>
      <c r="BA2211" s="76" t="str">
        <f t="shared" si="2731"/>
        <v>BA$13</v>
      </c>
      <c r="BB2211" s="76" t="str">
        <f t="shared" si="2731"/>
        <v>BB$13</v>
      </c>
      <c r="BC2211" s="76" t="str">
        <f t="shared" si="2731"/>
        <v>BC$13</v>
      </c>
      <c r="BD2211" s="76" t="str">
        <f t="shared" si="2731"/>
        <v>BD$13</v>
      </c>
      <c r="BE2211" s="76" t="str">
        <f t="shared" si="2731"/>
        <v>BE$13</v>
      </c>
      <c r="BF2211" s="76" t="str">
        <f t="shared" si="2731"/>
        <v>BF$13</v>
      </c>
      <c r="BG2211" s="76" t="str">
        <f t="shared" si="2731"/>
        <v>BG$13</v>
      </c>
      <c r="BH2211" s="76" t="str">
        <f t="shared" si="2731"/>
        <v>BH$13</v>
      </c>
      <c r="BI2211" s="76" t="str">
        <f t="shared" si="2731"/>
        <v>BI$13</v>
      </c>
      <c r="BJ2211" s="76" t="str">
        <f t="shared" si="2731"/>
        <v>BJ$13</v>
      </c>
      <c r="BK2211" s="76" t="str">
        <f t="shared" si="2731"/>
        <v>BK$13</v>
      </c>
      <c r="BL2211" s="76" t="str">
        <f t="shared" si="2731"/>
        <v>BL$13</v>
      </c>
      <c r="BM2211" s="76" t="str">
        <f t="shared" si="2731"/>
        <v>BM$13</v>
      </c>
      <c r="BN2211" s="76" t="str">
        <f t="shared" si="2731"/>
        <v>BN$13</v>
      </c>
      <c r="BO2211" s="76" t="str">
        <f t="shared" si="2731"/>
        <v>BO$13</v>
      </c>
      <c r="BP2211" s="76" t="str">
        <f t="shared" si="2731"/>
        <v>BP$13</v>
      </c>
      <c r="BQ2211" s="76" t="str">
        <f t="shared" si="2731"/>
        <v>BQ$13</v>
      </c>
      <c r="BR2211" s="76" t="str">
        <f t="shared" si="2731"/>
        <v>BR$13</v>
      </c>
      <c r="BS2211" s="76" t="str">
        <f t="shared" si="2731"/>
        <v>BS$13</v>
      </c>
      <c r="BT2211" s="76" t="str">
        <f t="shared" si="2731"/>
        <v>BT$13</v>
      </c>
      <c r="BU2211" s="76" t="str">
        <f t="shared" si="2731"/>
        <v>BU$13</v>
      </c>
      <c r="BV2211" s="76" t="str">
        <f t="shared" si="2731"/>
        <v>BV$13</v>
      </c>
      <c r="BW2211" s="76" t="str">
        <f t="shared" si="2731"/>
        <v>BW$13</v>
      </c>
      <c r="BX2211" s="76" t="str">
        <f t="shared" si="2731"/>
        <v>BX$13</v>
      </c>
      <c r="BY2211" s="76" t="str">
        <f t="shared" si="2731"/>
        <v>BY$13</v>
      </c>
      <c r="BZ2211" s="76" t="str">
        <f t="shared" si="2731"/>
        <v>BZ$13</v>
      </c>
      <c r="CA2211" s="76" t="str">
        <f t="shared" si="2731"/>
        <v>CA$13</v>
      </c>
      <c r="CB2211" s="76" t="str">
        <f t="shared" si="2731"/>
        <v>CB$13</v>
      </c>
      <c r="CC2211" s="76" t="str">
        <f t="shared" si="2731"/>
        <v>CC$13</v>
      </c>
      <c r="CD2211" s="76" t="str">
        <f t="shared" si="2731"/>
        <v>CD$13</v>
      </c>
      <c r="CE2211" s="76" t="str">
        <f t="shared" ref="CE2211:CK2211" si="2732">CE2188</f>
        <v>CE$13</v>
      </c>
      <c r="CF2211" s="76" t="str">
        <f t="shared" si="2732"/>
        <v>CF$13</v>
      </c>
      <c r="CG2211" s="76" t="str">
        <f t="shared" si="2732"/>
        <v>CG$13</v>
      </c>
      <c r="CH2211" s="76" t="str">
        <f t="shared" si="2732"/>
        <v>CH$13</v>
      </c>
      <c r="CI2211" s="76" t="str">
        <f t="shared" si="2732"/>
        <v>CI$13</v>
      </c>
      <c r="CJ2211" s="76" t="str">
        <f t="shared" si="2732"/>
        <v>CJ$13</v>
      </c>
      <c r="CK2211" s="76" t="str">
        <f t="shared" si="2732"/>
        <v>CK$13</v>
      </c>
      <c r="CL2211" s="76" t="str">
        <f t="shared" ref="CL2211" si="2733">CL2188</f>
        <v>CL$13</v>
      </c>
    </row>
    <row r="2212" spans="2:90" x14ac:dyDescent="0.4">
      <c r="B2212" s="89" t="str">
        <f>B2193</f>
        <v>Subscription revenue - secondary volume driven:</v>
      </c>
      <c r="D2212" t="s">
        <v>765</v>
      </c>
      <c r="E2212" s="8" t="str">
        <f t="shared" si="2695"/>
        <v>2212 SUB-S</v>
      </c>
      <c r="G2212" t="s">
        <v>332</v>
      </c>
      <c r="H2212" s="12"/>
      <c r="I2212" s="60"/>
      <c r="J2212" s="60"/>
      <c r="K2212" s="15"/>
      <c r="L2212" s="15"/>
      <c r="M2212" s="15"/>
      <c r="N2212" s="15"/>
      <c r="O2212" s="15"/>
      <c r="P2212" s="15"/>
      <c r="R2212" s="15"/>
      <c r="S2212" s="76">
        <f t="shared" ref="S2212" si="2734">S2189</f>
        <v>0</v>
      </c>
      <c r="T2212" s="76">
        <f t="shared" ref="T2212:AX2212" si="2735">T2189</f>
        <v>0</v>
      </c>
      <c r="U2212" s="76">
        <f t="shared" si="2735"/>
        <v>0</v>
      </c>
      <c r="V2212" s="76">
        <f t="shared" si="2735"/>
        <v>0</v>
      </c>
      <c r="W2212" s="76">
        <f t="shared" si="2735"/>
        <v>0</v>
      </c>
      <c r="X2212" s="76">
        <f t="shared" si="2735"/>
        <v>0</v>
      </c>
      <c r="Y2212" s="76">
        <f t="shared" si="2735"/>
        <v>0</v>
      </c>
      <c r="Z2212" s="76">
        <f t="shared" si="2735"/>
        <v>0</v>
      </c>
      <c r="AA2212" s="76">
        <f t="shared" si="2735"/>
        <v>0</v>
      </c>
      <c r="AB2212" s="76">
        <f t="shared" si="2735"/>
        <v>0</v>
      </c>
      <c r="AC2212" s="76">
        <f t="shared" si="2735"/>
        <v>0</v>
      </c>
      <c r="AD2212" s="76">
        <f t="shared" si="2735"/>
        <v>0</v>
      </c>
      <c r="AE2212" s="76">
        <f t="shared" si="2735"/>
        <v>0</v>
      </c>
      <c r="AF2212" s="76">
        <f t="shared" si="2735"/>
        <v>0</v>
      </c>
      <c r="AG2212" s="76">
        <f t="shared" si="2735"/>
        <v>0</v>
      </c>
      <c r="AH2212" s="76">
        <f t="shared" si="2735"/>
        <v>0</v>
      </c>
      <c r="AI2212" s="76">
        <f t="shared" si="2735"/>
        <v>0</v>
      </c>
      <c r="AJ2212" s="76">
        <f t="shared" si="2735"/>
        <v>0</v>
      </c>
      <c r="AK2212" s="76">
        <f t="shared" si="2735"/>
        <v>0</v>
      </c>
      <c r="AL2212" s="76">
        <f t="shared" si="2735"/>
        <v>0</v>
      </c>
      <c r="AM2212" s="76">
        <f t="shared" si="2735"/>
        <v>0</v>
      </c>
      <c r="AN2212" s="76">
        <f t="shared" si="2735"/>
        <v>0</v>
      </c>
      <c r="AO2212" s="76">
        <f t="shared" si="2735"/>
        <v>0</v>
      </c>
      <c r="AP2212" s="76">
        <f t="shared" si="2735"/>
        <v>0</v>
      </c>
      <c r="AQ2212" s="76">
        <f t="shared" si="2735"/>
        <v>0</v>
      </c>
      <c r="AR2212" s="76">
        <f t="shared" si="2735"/>
        <v>0</v>
      </c>
      <c r="AS2212" s="76">
        <f t="shared" si="2735"/>
        <v>0</v>
      </c>
      <c r="AT2212" s="76">
        <f t="shared" si="2735"/>
        <v>0</v>
      </c>
      <c r="AU2212" s="76">
        <f t="shared" si="2735"/>
        <v>0</v>
      </c>
      <c r="AV2212" s="76">
        <f t="shared" si="2735"/>
        <v>0</v>
      </c>
      <c r="AW2212" s="76">
        <f t="shared" si="2735"/>
        <v>0</v>
      </c>
      <c r="AX2212" s="76">
        <f t="shared" si="2735"/>
        <v>0</v>
      </c>
      <c r="AY2212" s="76">
        <f t="shared" ref="AY2212:CD2212" si="2736">AY2189</f>
        <v>0</v>
      </c>
      <c r="AZ2212" s="76">
        <f t="shared" si="2736"/>
        <v>0</v>
      </c>
      <c r="BA2212" s="76">
        <f t="shared" si="2736"/>
        <v>0</v>
      </c>
      <c r="BB2212" s="76">
        <f t="shared" si="2736"/>
        <v>0</v>
      </c>
      <c r="BC2212" s="76">
        <f t="shared" si="2736"/>
        <v>0</v>
      </c>
      <c r="BD2212" s="76">
        <f t="shared" si="2736"/>
        <v>0</v>
      </c>
      <c r="BE2212" s="76">
        <f t="shared" si="2736"/>
        <v>0</v>
      </c>
      <c r="BF2212" s="76">
        <f t="shared" si="2736"/>
        <v>0</v>
      </c>
      <c r="BG2212" s="76">
        <f t="shared" si="2736"/>
        <v>0</v>
      </c>
      <c r="BH2212" s="76">
        <f t="shared" si="2736"/>
        <v>0</v>
      </c>
      <c r="BI2212" s="76">
        <f t="shared" si="2736"/>
        <v>0</v>
      </c>
      <c r="BJ2212" s="76">
        <f t="shared" si="2736"/>
        <v>0</v>
      </c>
      <c r="BK2212" s="76">
        <f t="shared" si="2736"/>
        <v>0</v>
      </c>
      <c r="BL2212" s="76">
        <f t="shared" si="2736"/>
        <v>0</v>
      </c>
      <c r="BM2212" s="76">
        <f t="shared" si="2736"/>
        <v>0</v>
      </c>
      <c r="BN2212" s="76">
        <f t="shared" si="2736"/>
        <v>0</v>
      </c>
      <c r="BO2212" s="76">
        <f t="shared" si="2736"/>
        <v>0</v>
      </c>
      <c r="BP2212" s="76">
        <f t="shared" si="2736"/>
        <v>0</v>
      </c>
      <c r="BQ2212" s="76">
        <f t="shared" si="2736"/>
        <v>0</v>
      </c>
      <c r="BR2212" s="76">
        <f t="shared" si="2736"/>
        <v>0</v>
      </c>
      <c r="BS2212" s="76">
        <f t="shared" si="2736"/>
        <v>0</v>
      </c>
      <c r="BT2212" s="76">
        <f t="shared" si="2736"/>
        <v>0</v>
      </c>
      <c r="BU2212" s="76">
        <f t="shared" si="2736"/>
        <v>0</v>
      </c>
      <c r="BV2212" s="76">
        <f t="shared" si="2736"/>
        <v>0</v>
      </c>
      <c r="BW2212" s="76">
        <f t="shared" si="2736"/>
        <v>0</v>
      </c>
      <c r="BX2212" s="76">
        <f t="shared" si="2736"/>
        <v>0</v>
      </c>
      <c r="BY2212" s="76">
        <f t="shared" si="2736"/>
        <v>0</v>
      </c>
      <c r="BZ2212" s="76">
        <f t="shared" si="2736"/>
        <v>0</v>
      </c>
      <c r="CA2212" s="76">
        <f t="shared" si="2736"/>
        <v>0</v>
      </c>
      <c r="CB2212" s="76">
        <f t="shared" si="2736"/>
        <v>0</v>
      </c>
      <c r="CC2212" s="76">
        <f t="shared" si="2736"/>
        <v>0</v>
      </c>
      <c r="CD2212" s="76">
        <f t="shared" si="2736"/>
        <v>0</v>
      </c>
      <c r="CE2212" s="76">
        <f t="shared" ref="CE2212:CK2212" si="2737">CE2189</f>
        <v>0</v>
      </c>
      <c r="CF2212" s="76">
        <f t="shared" si="2737"/>
        <v>0</v>
      </c>
      <c r="CG2212" s="76">
        <f t="shared" si="2737"/>
        <v>0</v>
      </c>
      <c r="CH2212" s="76">
        <f t="shared" si="2737"/>
        <v>0</v>
      </c>
      <c r="CI2212" s="76">
        <f t="shared" si="2737"/>
        <v>0</v>
      </c>
      <c r="CJ2212" s="76">
        <f t="shared" si="2737"/>
        <v>0</v>
      </c>
      <c r="CK2212" s="76">
        <f t="shared" si="2737"/>
        <v>0</v>
      </c>
      <c r="CL2212" s="76">
        <f t="shared" ref="CL2212" si="2738">CL2189</f>
        <v>0</v>
      </c>
    </row>
    <row r="2213" spans="2:90" x14ac:dyDescent="0.4">
      <c r="B2213" s="235" t="str">
        <f>IFERROR(SUBSTITUTE(TRIM(MID(B2193, SEARCH("-", B2193) + 1, LEN(B2193))),":",""),"no unit")</f>
        <v>secondary volume driven</v>
      </c>
      <c r="D2213" t="s">
        <v>765</v>
      </c>
      <c r="E2213" s="8" t="str">
        <f t="shared" ref="E2213" si="2739">ROW()&amp;" "&amp;D2213</f>
        <v>2213 SUB-S</v>
      </c>
      <c r="G2213" t="s">
        <v>332</v>
      </c>
      <c r="H2213" s="12"/>
      <c r="I2213" s="60"/>
      <c r="J2213" s="60"/>
      <c r="K2213" s="15"/>
      <c r="L2213" s="15"/>
      <c r="M2213" s="15"/>
      <c r="N2213" s="15"/>
      <c r="O2213" s="15"/>
      <c r="P2213" s="15"/>
      <c r="R2213" s="15"/>
      <c r="S2213" s="76"/>
      <c r="T2213" s="76"/>
      <c r="U2213" s="76"/>
      <c r="V2213" s="76"/>
      <c r="W2213" s="76"/>
      <c r="X2213" s="76"/>
      <c r="Y2213" s="76"/>
      <c r="Z2213" s="76"/>
      <c r="AA2213" s="76"/>
      <c r="AB2213" s="76"/>
      <c r="AC2213" s="76"/>
      <c r="AD2213" s="76"/>
      <c r="AE2213" s="76"/>
      <c r="AF2213" s="76"/>
      <c r="AG2213" s="76"/>
      <c r="AH2213" s="76"/>
      <c r="AI2213" s="76"/>
      <c r="AJ2213" s="76"/>
      <c r="AK2213" s="76"/>
      <c r="AL2213" s="76"/>
      <c r="AM2213" s="76"/>
      <c r="AN2213" s="76"/>
      <c r="AO2213" s="76"/>
      <c r="AP2213" s="76"/>
      <c r="AQ2213" s="76"/>
      <c r="AR2213" s="76"/>
      <c r="AS2213" s="76"/>
      <c r="AT2213" s="76"/>
      <c r="AU2213" s="76"/>
      <c r="AV2213" s="76"/>
      <c r="AW2213" s="76"/>
      <c r="AX2213" s="76"/>
      <c r="AY2213" s="76"/>
      <c r="AZ2213" s="76"/>
      <c r="BA2213" s="76"/>
      <c r="BB2213" s="76"/>
      <c r="BC2213" s="76"/>
      <c r="BD2213" s="76"/>
      <c r="BE2213" s="76"/>
      <c r="BF2213" s="76"/>
      <c r="BG2213" s="76"/>
      <c r="BH2213" s="76"/>
      <c r="BI2213" s="76"/>
      <c r="BJ2213" s="76"/>
      <c r="BK2213" s="76"/>
      <c r="BL2213" s="76"/>
      <c r="BM2213" s="76"/>
      <c r="BN2213" s="76"/>
      <c r="BO2213" s="76"/>
      <c r="BP2213" s="76"/>
      <c r="BQ2213" s="76"/>
      <c r="BR2213" s="76"/>
      <c r="BS2213" s="76"/>
      <c r="BT2213" s="76"/>
      <c r="BU2213" s="76"/>
      <c r="BV2213" s="76"/>
      <c r="BW2213" s="76"/>
      <c r="BX2213" s="76"/>
      <c r="BY2213" s="76"/>
      <c r="BZ2213" s="76"/>
      <c r="CA2213" s="76"/>
      <c r="CB2213" s="76"/>
      <c r="CC2213" s="76"/>
      <c r="CD2213" s="76"/>
      <c r="CE2213" s="76"/>
      <c r="CF2213" s="76"/>
      <c r="CG2213" s="76"/>
      <c r="CH2213" s="76"/>
      <c r="CI2213" s="76"/>
      <c r="CJ2213" s="76"/>
      <c r="CK2213" s="76"/>
      <c r="CL2213" s="76"/>
    </row>
    <row r="2214" spans="2:90" x14ac:dyDescent="0.4">
      <c r="B2214" s="8" t="str">
        <f>B2191</f>
        <v>Secondary revenue driver</v>
      </c>
      <c r="D2214" t="s">
        <v>765</v>
      </c>
      <c r="E2214" s="8" t="str">
        <f t="shared" si="2695"/>
        <v>2214 SUB-S</v>
      </c>
      <c r="G2214" t="s">
        <v>332</v>
      </c>
      <c r="H2214" s="12"/>
      <c r="I2214" s="60"/>
      <c r="J2214" s="60"/>
      <c r="K2214" s="15"/>
      <c r="L2214" s="15"/>
      <c r="M2214" s="15"/>
      <c r="N2214" s="15"/>
      <c r="O2214" s="15"/>
      <c r="P2214" s="15"/>
      <c r="R2214" s="15"/>
      <c r="S2214" s="199" t="str">
        <f t="shared" ref="S2214" si="2740">ADDRESS(ROW(S2206),COLUMN(S2206),2)</f>
        <v>S$2206</v>
      </c>
      <c r="T2214" s="199" t="str">
        <f t="shared" ref="T2214:CE2214" si="2741">ADDRESS(ROW(T2206),COLUMN(T2206),2)</f>
        <v>T$2206</v>
      </c>
      <c r="U2214" s="199" t="str">
        <f t="shared" si="2741"/>
        <v>U$2206</v>
      </c>
      <c r="V2214" s="199" t="str">
        <f t="shared" si="2741"/>
        <v>V$2206</v>
      </c>
      <c r="W2214" s="199" t="str">
        <f t="shared" si="2741"/>
        <v>W$2206</v>
      </c>
      <c r="X2214" s="199" t="str">
        <f t="shared" si="2741"/>
        <v>X$2206</v>
      </c>
      <c r="Y2214" s="199" t="str">
        <f t="shared" si="2741"/>
        <v>Y$2206</v>
      </c>
      <c r="Z2214" s="199" t="str">
        <f t="shared" si="2741"/>
        <v>Z$2206</v>
      </c>
      <c r="AA2214" s="199" t="str">
        <f t="shared" si="2741"/>
        <v>AA$2206</v>
      </c>
      <c r="AB2214" s="199" t="str">
        <f t="shared" si="2741"/>
        <v>AB$2206</v>
      </c>
      <c r="AC2214" s="199" t="str">
        <f t="shared" si="2741"/>
        <v>AC$2206</v>
      </c>
      <c r="AD2214" s="199" t="str">
        <f t="shared" si="2741"/>
        <v>AD$2206</v>
      </c>
      <c r="AE2214" s="199" t="str">
        <f t="shared" si="2741"/>
        <v>AE$2206</v>
      </c>
      <c r="AF2214" s="199" t="str">
        <f t="shared" si="2741"/>
        <v>AF$2206</v>
      </c>
      <c r="AG2214" s="199" t="str">
        <f t="shared" si="2741"/>
        <v>AG$2206</v>
      </c>
      <c r="AH2214" s="199" t="str">
        <f t="shared" si="2741"/>
        <v>AH$2206</v>
      </c>
      <c r="AI2214" s="199" t="str">
        <f t="shared" si="2741"/>
        <v>AI$2206</v>
      </c>
      <c r="AJ2214" s="199" t="str">
        <f t="shared" si="2741"/>
        <v>AJ$2206</v>
      </c>
      <c r="AK2214" s="199" t="str">
        <f t="shared" si="2741"/>
        <v>AK$2206</v>
      </c>
      <c r="AL2214" s="199" t="str">
        <f t="shared" si="2741"/>
        <v>AL$2206</v>
      </c>
      <c r="AM2214" s="199" t="str">
        <f t="shared" si="2741"/>
        <v>AM$2206</v>
      </c>
      <c r="AN2214" s="199" t="str">
        <f t="shared" si="2741"/>
        <v>AN$2206</v>
      </c>
      <c r="AO2214" s="199" t="str">
        <f t="shared" si="2741"/>
        <v>AO$2206</v>
      </c>
      <c r="AP2214" s="199" t="str">
        <f t="shared" si="2741"/>
        <v>AP$2206</v>
      </c>
      <c r="AQ2214" s="199" t="str">
        <f t="shared" si="2741"/>
        <v>AQ$2206</v>
      </c>
      <c r="AR2214" s="199" t="str">
        <f t="shared" si="2741"/>
        <v>AR$2206</v>
      </c>
      <c r="AS2214" s="199" t="str">
        <f t="shared" si="2741"/>
        <v>AS$2206</v>
      </c>
      <c r="AT2214" s="199" t="str">
        <f t="shared" si="2741"/>
        <v>AT$2206</v>
      </c>
      <c r="AU2214" s="199" t="str">
        <f t="shared" si="2741"/>
        <v>AU$2206</v>
      </c>
      <c r="AV2214" s="199" t="str">
        <f t="shared" si="2741"/>
        <v>AV$2206</v>
      </c>
      <c r="AW2214" s="199" t="str">
        <f t="shared" si="2741"/>
        <v>AW$2206</v>
      </c>
      <c r="AX2214" s="199" t="str">
        <f t="shared" si="2741"/>
        <v>AX$2206</v>
      </c>
      <c r="AY2214" s="199" t="str">
        <f t="shared" si="2741"/>
        <v>AY$2206</v>
      </c>
      <c r="AZ2214" s="199" t="str">
        <f t="shared" si="2741"/>
        <v>AZ$2206</v>
      </c>
      <c r="BA2214" s="199" t="str">
        <f t="shared" si="2741"/>
        <v>BA$2206</v>
      </c>
      <c r="BB2214" s="199" t="str">
        <f t="shared" si="2741"/>
        <v>BB$2206</v>
      </c>
      <c r="BC2214" s="199" t="str">
        <f t="shared" si="2741"/>
        <v>BC$2206</v>
      </c>
      <c r="BD2214" s="199" t="str">
        <f t="shared" si="2741"/>
        <v>BD$2206</v>
      </c>
      <c r="BE2214" s="199" t="str">
        <f t="shared" si="2741"/>
        <v>BE$2206</v>
      </c>
      <c r="BF2214" s="199" t="str">
        <f t="shared" si="2741"/>
        <v>BF$2206</v>
      </c>
      <c r="BG2214" s="199" t="str">
        <f t="shared" si="2741"/>
        <v>BG$2206</v>
      </c>
      <c r="BH2214" s="199" t="str">
        <f t="shared" si="2741"/>
        <v>BH$2206</v>
      </c>
      <c r="BI2214" s="199" t="str">
        <f t="shared" si="2741"/>
        <v>BI$2206</v>
      </c>
      <c r="BJ2214" s="199" t="str">
        <f t="shared" si="2741"/>
        <v>BJ$2206</v>
      </c>
      <c r="BK2214" s="199" t="str">
        <f t="shared" si="2741"/>
        <v>BK$2206</v>
      </c>
      <c r="BL2214" s="199" t="str">
        <f t="shared" si="2741"/>
        <v>BL$2206</v>
      </c>
      <c r="BM2214" s="199" t="str">
        <f t="shared" si="2741"/>
        <v>BM$2206</v>
      </c>
      <c r="BN2214" s="199" t="str">
        <f t="shared" si="2741"/>
        <v>BN$2206</v>
      </c>
      <c r="BO2214" s="199" t="str">
        <f t="shared" si="2741"/>
        <v>BO$2206</v>
      </c>
      <c r="BP2214" s="199" t="str">
        <f t="shared" si="2741"/>
        <v>BP$2206</v>
      </c>
      <c r="BQ2214" s="199" t="str">
        <f t="shared" si="2741"/>
        <v>BQ$2206</v>
      </c>
      <c r="BR2214" s="199" t="str">
        <f t="shared" si="2741"/>
        <v>BR$2206</v>
      </c>
      <c r="BS2214" s="199" t="str">
        <f t="shared" si="2741"/>
        <v>BS$2206</v>
      </c>
      <c r="BT2214" s="199" t="str">
        <f t="shared" si="2741"/>
        <v>BT$2206</v>
      </c>
      <c r="BU2214" s="199" t="str">
        <f t="shared" si="2741"/>
        <v>BU$2206</v>
      </c>
      <c r="BV2214" s="199" t="str">
        <f t="shared" si="2741"/>
        <v>BV$2206</v>
      </c>
      <c r="BW2214" s="199" t="str">
        <f t="shared" si="2741"/>
        <v>BW$2206</v>
      </c>
      <c r="BX2214" s="199" t="str">
        <f t="shared" si="2741"/>
        <v>BX$2206</v>
      </c>
      <c r="BY2214" s="199" t="str">
        <f t="shared" si="2741"/>
        <v>BY$2206</v>
      </c>
      <c r="BZ2214" s="199" t="str">
        <f t="shared" si="2741"/>
        <v>BZ$2206</v>
      </c>
      <c r="CA2214" s="199" t="str">
        <f t="shared" si="2741"/>
        <v>CA$2206</v>
      </c>
      <c r="CB2214" s="199" t="str">
        <f t="shared" si="2741"/>
        <v>CB$2206</v>
      </c>
      <c r="CC2214" s="199" t="str">
        <f t="shared" si="2741"/>
        <v>CC$2206</v>
      </c>
      <c r="CD2214" s="199" t="str">
        <f t="shared" si="2741"/>
        <v>CD$2206</v>
      </c>
      <c r="CE2214" s="199" t="str">
        <f t="shared" si="2741"/>
        <v>CE$2206</v>
      </c>
      <c r="CF2214" s="199" t="str">
        <f t="shared" ref="CF2214:CK2214" si="2742">ADDRESS(ROW(CF2206),COLUMN(CF2206),2)</f>
        <v>CF$2206</v>
      </c>
      <c r="CG2214" s="199" t="str">
        <f t="shared" si="2742"/>
        <v>CG$2206</v>
      </c>
      <c r="CH2214" s="199" t="str">
        <f t="shared" si="2742"/>
        <v>CH$2206</v>
      </c>
      <c r="CI2214" s="199" t="str">
        <f t="shared" si="2742"/>
        <v>CI$2206</v>
      </c>
      <c r="CJ2214" s="199" t="str">
        <f t="shared" si="2742"/>
        <v>CJ$2206</v>
      </c>
      <c r="CK2214" s="199" t="str">
        <f t="shared" si="2742"/>
        <v>CK$2206</v>
      </c>
      <c r="CL2214" s="199" t="str">
        <f t="shared" ref="CL2214" si="2743">ADDRESS(ROW(CL2206),COLUMN(CL2206),2)</f>
        <v>CL$2206</v>
      </c>
    </row>
    <row r="2215" spans="2:90" x14ac:dyDescent="0.4">
      <c r="B2215" s="8" t="str">
        <f>B2192</f>
        <v>Secondary volume driver</v>
      </c>
      <c r="D2215" t="s">
        <v>765</v>
      </c>
      <c r="E2215" s="8" t="str">
        <f t="shared" si="2695"/>
        <v>2215 SUB-S</v>
      </c>
      <c r="G2215" t="s">
        <v>332</v>
      </c>
      <c r="H2215" s="12"/>
      <c r="I2215" s="60"/>
      <c r="J2215" s="60"/>
      <c r="K2215" s="15"/>
      <c r="L2215" s="15"/>
      <c r="M2215" s="15"/>
      <c r="N2215" s="15"/>
      <c r="O2215" s="15"/>
      <c r="P2215" s="15"/>
      <c r="R2215" s="15"/>
      <c r="S2215" s="199" t="str">
        <f t="shared" ref="S2215" si="2744">ADDRESS(ROW(S2201),COLUMN(S2201),2)</f>
        <v>S$2201</v>
      </c>
      <c r="T2215" s="199" t="str">
        <f t="shared" ref="T2215:CE2215" si="2745">ADDRESS(ROW(T2201),COLUMN(T2201),2)</f>
        <v>T$2201</v>
      </c>
      <c r="U2215" s="199" t="str">
        <f t="shared" si="2745"/>
        <v>U$2201</v>
      </c>
      <c r="V2215" s="199" t="str">
        <f t="shared" si="2745"/>
        <v>V$2201</v>
      </c>
      <c r="W2215" s="199" t="str">
        <f t="shared" si="2745"/>
        <v>W$2201</v>
      </c>
      <c r="X2215" s="199" t="str">
        <f t="shared" si="2745"/>
        <v>X$2201</v>
      </c>
      <c r="Y2215" s="199" t="str">
        <f t="shared" si="2745"/>
        <v>Y$2201</v>
      </c>
      <c r="Z2215" s="199" t="str">
        <f t="shared" si="2745"/>
        <v>Z$2201</v>
      </c>
      <c r="AA2215" s="199" t="str">
        <f t="shared" si="2745"/>
        <v>AA$2201</v>
      </c>
      <c r="AB2215" s="199" t="str">
        <f t="shared" si="2745"/>
        <v>AB$2201</v>
      </c>
      <c r="AC2215" s="199" t="str">
        <f t="shared" si="2745"/>
        <v>AC$2201</v>
      </c>
      <c r="AD2215" s="199" t="str">
        <f t="shared" si="2745"/>
        <v>AD$2201</v>
      </c>
      <c r="AE2215" s="199" t="str">
        <f t="shared" si="2745"/>
        <v>AE$2201</v>
      </c>
      <c r="AF2215" s="199" t="str">
        <f t="shared" si="2745"/>
        <v>AF$2201</v>
      </c>
      <c r="AG2215" s="199" t="str">
        <f t="shared" si="2745"/>
        <v>AG$2201</v>
      </c>
      <c r="AH2215" s="199" t="str">
        <f t="shared" si="2745"/>
        <v>AH$2201</v>
      </c>
      <c r="AI2215" s="199" t="str">
        <f t="shared" si="2745"/>
        <v>AI$2201</v>
      </c>
      <c r="AJ2215" s="199" t="str">
        <f t="shared" si="2745"/>
        <v>AJ$2201</v>
      </c>
      <c r="AK2215" s="199" t="str">
        <f t="shared" si="2745"/>
        <v>AK$2201</v>
      </c>
      <c r="AL2215" s="199" t="str">
        <f t="shared" si="2745"/>
        <v>AL$2201</v>
      </c>
      <c r="AM2215" s="199" t="str">
        <f t="shared" si="2745"/>
        <v>AM$2201</v>
      </c>
      <c r="AN2215" s="199" t="str">
        <f t="shared" si="2745"/>
        <v>AN$2201</v>
      </c>
      <c r="AO2215" s="199" t="str">
        <f t="shared" si="2745"/>
        <v>AO$2201</v>
      </c>
      <c r="AP2215" s="199" t="str">
        <f t="shared" si="2745"/>
        <v>AP$2201</v>
      </c>
      <c r="AQ2215" s="199" t="str">
        <f t="shared" si="2745"/>
        <v>AQ$2201</v>
      </c>
      <c r="AR2215" s="199" t="str">
        <f t="shared" si="2745"/>
        <v>AR$2201</v>
      </c>
      <c r="AS2215" s="199" t="str">
        <f t="shared" si="2745"/>
        <v>AS$2201</v>
      </c>
      <c r="AT2215" s="199" t="str">
        <f t="shared" si="2745"/>
        <v>AT$2201</v>
      </c>
      <c r="AU2215" s="199" t="str">
        <f t="shared" si="2745"/>
        <v>AU$2201</v>
      </c>
      <c r="AV2215" s="199" t="str">
        <f t="shared" si="2745"/>
        <v>AV$2201</v>
      </c>
      <c r="AW2215" s="199" t="str">
        <f t="shared" si="2745"/>
        <v>AW$2201</v>
      </c>
      <c r="AX2215" s="199" t="str">
        <f t="shared" si="2745"/>
        <v>AX$2201</v>
      </c>
      <c r="AY2215" s="199" t="str">
        <f t="shared" si="2745"/>
        <v>AY$2201</v>
      </c>
      <c r="AZ2215" s="199" t="str">
        <f t="shared" si="2745"/>
        <v>AZ$2201</v>
      </c>
      <c r="BA2215" s="199" t="str">
        <f t="shared" si="2745"/>
        <v>BA$2201</v>
      </c>
      <c r="BB2215" s="199" t="str">
        <f t="shared" si="2745"/>
        <v>BB$2201</v>
      </c>
      <c r="BC2215" s="199" t="str">
        <f t="shared" si="2745"/>
        <v>BC$2201</v>
      </c>
      <c r="BD2215" s="199" t="str">
        <f t="shared" si="2745"/>
        <v>BD$2201</v>
      </c>
      <c r="BE2215" s="199" t="str">
        <f t="shared" si="2745"/>
        <v>BE$2201</v>
      </c>
      <c r="BF2215" s="199" t="str">
        <f t="shared" si="2745"/>
        <v>BF$2201</v>
      </c>
      <c r="BG2215" s="199" t="str">
        <f t="shared" si="2745"/>
        <v>BG$2201</v>
      </c>
      <c r="BH2215" s="199" t="str">
        <f t="shared" si="2745"/>
        <v>BH$2201</v>
      </c>
      <c r="BI2215" s="199" t="str">
        <f t="shared" si="2745"/>
        <v>BI$2201</v>
      </c>
      <c r="BJ2215" s="199" t="str">
        <f t="shared" si="2745"/>
        <v>BJ$2201</v>
      </c>
      <c r="BK2215" s="199" t="str">
        <f t="shared" si="2745"/>
        <v>BK$2201</v>
      </c>
      <c r="BL2215" s="199" t="str">
        <f t="shared" si="2745"/>
        <v>BL$2201</v>
      </c>
      <c r="BM2215" s="199" t="str">
        <f t="shared" si="2745"/>
        <v>BM$2201</v>
      </c>
      <c r="BN2215" s="199" t="str">
        <f t="shared" si="2745"/>
        <v>BN$2201</v>
      </c>
      <c r="BO2215" s="199" t="str">
        <f t="shared" si="2745"/>
        <v>BO$2201</v>
      </c>
      <c r="BP2215" s="199" t="str">
        <f t="shared" si="2745"/>
        <v>BP$2201</v>
      </c>
      <c r="BQ2215" s="199" t="str">
        <f t="shared" si="2745"/>
        <v>BQ$2201</v>
      </c>
      <c r="BR2215" s="199" t="str">
        <f t="shared" si="2745"/>
        <v>BR$2201</v>
      </c>
      <c r="BS2215" s="199" t="str">
        <f t="shared" si="2745"/>
        <v>BS$2201</v>
      </c>
      <c r="BT2215" s="199" t="str">
        <f t="shared" si="2745"/>
        <v>BT$2201</v>
      </c>
      <c r="BU2215" s="199" t="str">
        <f t="shared" si="2745"/>
        <v>BU$2201</v>
      </c>
      <c r="BV2215" s="199" t="str">
        <f t="shared" si="2745"/>
        <v>BV$2201</v>
      </c>
      <c r="BW2215" s="199" t="str">
        <f t="shared" si="2745"/>
        <v>BW$2201</v>
      </c>
      <c r="BX2215" s="199" t="str">
        <f t="shared" si="2745"/>
        <v>BX$2201</v>
      </c>
      <c r="BY2215" s="199" t="str">
        <f t="shared" si="2745"/>
        <v>BY$2201</v>
      </c>
      <c r="BZ2215" s="199" t="str">
        <f t="shared" si="2745"/>
        <v>BZ$2201</v>
      </c>
      <c r="CA2215" s="199" t="str">
        <f t="shared" si="2745"/>
        <v>CA$2201</v>
      </c>
      <c r="CB2215" s="199" t="str">
        <f t="shared" si="2745"/>
        <v>CB$2201</v>
      </c>
      <c r="CC2215" s="199" t="str">
        <f t="shared" si="2745"/>
        <v>CC$2201</v>
      </c>
      <c r="CD2215" s="199" t="str">
        <f t="shared" si="2745"/>
        <v>CD$2201</v>
      </c>
      <c r="CE2215" s="199" t="str">
        <f t="shared" si="2745"/>
        <v>CE$2201</v>
      </c>
      <c r="CF2215" s="199" t="str">
        <f t="shared" ref="CF2215:CK2215" si="2746">ADDRESS(ROW(CF2201),COLUMN(CF2201),2)</f>
        <v>CF$2201</v>
      </c>
      <c r="CG2215" s="199" t="str">
        <f t="shared" si="2746"/>
        <v>CG$2201</v>
      </c>
      <c r="CH2215" s="199" t="str">
        <f t="shared" si="2746"/>
        <v>CH$2201</v>
      </c>
      <c r="CI2215" s="199" t="str">
        <f t="shared" si="2746"/>
        <v>CI$2201</v>
      </c>
      <c r="CJ2215" s="199" t="str">
        <f t="shared" si="2746"/>
        <v>CJ$2201</v>
      </c>
      <c r="CK2215" s="199" t="str">
        <f t="shared" si="2746"/>
        <v>CK$2201</v>
      </c>
      <c r="CL2215" s="199" t="str">
        <f t="shared" ref="CL2215" si="2747">ADDRESS(ROW(CL2201),COLUMN(CL2201),2)</f>
        <v>CL$2201</v>
      </c>
    </row>
    <row r="2216" spans="2:90" x14ac:dyDescent="0.4">
      <c r="B2216" s="132"/>
      <c r="E2216" s="8"/>
      <c r="H2216" s="12"/>
      <c r="I2216" s="60"/>
      <c r="J2216" s="60"/>
      <c r="K2216" s="15"/>
      <c r="L2216" s="15"/>
      <c r="M2216" s="15"/>
      <c r="N2216" s="15"/>
      <c r="O2216" s="15"/>
      <c r="P2216" s="15"/>
      <c r="R2216" s="15"/>
      <c r="S2216" s="80"/>
      <c r="T2216" s="80"/>
      <c r="U2216" s="80"/>
      <c r="V2216" s="80"/>
      <c r="W2216" s="80"/>
      <c r="X2216" s="80"/>
      <c r="Y2216" s="80"/>
      <c r="Z2216" s="80"/>
      <c r="AA2216" s="80"/>
      <c r="AB2216" s="80"/>
      <c r="AC2216" s="80"/>
      <c r="AD2216" s="80"/>
      <c r="AE2216" s="80"/>
      <c r="AF2216" s="80"/>
      <c r="AG2216" s="80"/>
      <c r="AH2216" s="80"/>
      <c r="AI2216" s="80"/>
      <c r="AJ2216" s="80"/>
      <c r="AK2216" s="80"/>
      <c r="AL2216" s="80"/>
      <c r="AM2216" s="80"/>
      <c r="AN2216" s="80"/>
      <c r="AO2216" s="80"/>
      <c r="AP2216" s="80"/>
      <c r="AQ2216" s="80"/>
      <c r="AR2216" s="80"/>
      <c r="AS2216" s="80"/>
      <c r="AT2216" s="80"/>
      <c r="AU2216" s="80"/>
      <c r="AV2216" s="80"/>
      <c r="AW2216" s="80"/>
      <c r="AX2216" s="80"/>
      <c r="AY2216" s="80"/>
      <c r="AZ2216" s="80"/>
      <c r="BA2216" s="80"/>
      <c r="BB2216" s="80"/>
      <c r="BC2216" s="80"/>
      <c r="BD2216" s="80"/>
      <c r="BE2216" s="80"/>
      <c r="BF2216" s="80"/>
      <c r="BG2216" s="80"/>
      <c r="BH2216" s="80"/>
      <c r="BI2216" s="80"/>
      <c r="BJ2216" s="80"/>
      <c r="BK2216" s="80"/>
      <c r="BL2216" s="80"/>
      <c r="BM2216" s="80"/>
      <c r="BN2216" s="80"/>
      <c r="BO2216" s="80"/>
      <c r="BP2216" s="80"/>
      <c r="BQ2216" s="80"/>
      <c r="BR2216" s="80"/>
      <c r="BS2216" s="80"/>
      <c r="BT2216" s="80"/>
      <c r="BU2216" s="80"/>
      <c r="BV2216" s="80"/>
      <c r="BW2216" s="80"/>
      <c r="BX2216" s="80"/>
      <c r="BY2216" s="80"/>
      <c r="BZ2216" s="80"/>
      <c r="CA2216" s="80"/>
      <c r="CB2216" s="80"/>
      <c r="CC2216" s="80"/>
      <c r="CD2216" s="80"/>
      <c r="CE2216" s="80"/>
      <c r="CF2216" s="80"/>
      <c r="CG2216" s="80"/>
      <c r="CH2216" s="80"/>
      <c r="CI2216" s="80"/>
      <c r="CJ2216" s="80"/>
      <c r="CK2216" s="80"/>
      <c r="CL2216" s="80"/>
    </row>
    <row r="2217" spans="2:90" x14ac:dyDescent="0.4">
      <c r="B2217" s="171" t="s">
        <v>490</v>
      </c>
      <c r="E2217" s="8"/>
      <c r="H2217" s="170"/>
      <c r="I2217" s="172"/>
      <c r="J2217" s="172"/>
      <c r="K2217" s="193"/>
      <c r="L2217" s="193"/>
      <c r="M2217" s="193"/>
      <c r="N2217" s="193"/>
      <c r="O2217" s="193"/>
      <c r="P2217" s="193"/>
      <c r="R2217" s="194"/>
      <c r="S2217" s="170"/>
      <c r="T2217" s="170"/>
      <c r="U2217" s="170"/>
      <c r="V2217" s="170"/>
      <c r="W2217" s="170"/>
      <c r="X2217" s="170"/>
      <c r="Y2217" s="170"/>
      <c r="Z2217" s="170"/>
      <c r="AA2217" s="170"/>
      <c r="AB2217" s="170"/>
      <c r="AC2217" s="170"/>
      <c r="AD2217" s="170"/>
      <c r="AE2217" s="170"/>
      <c r="AF2217" s="170"/>
      <c r="AG2217" s="170"/>
      <c r="AH2217" s="170"/>
      <c r="AI2217" s="170"/>
      <c r="AJ2217" s="170"/>
      <c r="AK2217" s="170"/>
      <c r="AL2217" s="170"/>
      <c r="AM2217" s="170"/>
      <c r="AN2217" s="170"/>
      <c r="AO2217" s="170"/>
      <c r="AP2217" s="170"/>
      <c r="AQ2217" s="170"/>
      <c r="AR2217" s="170"/>
      <c r="AS2217" s="170"/>
      <c r="AT2217" s="170"/>
      <c r="AU2217" s="170"/>
      <c r="AV2217" s="170"/>
      <c r="AW2217" s="170"/>
      <c r="AX2217" s="170"/>
      <c r="AY2217" s="170"/>
      <c r="AZ2217" s="170"/>
      <c r="BA2217" s="170"/>
      <c r="BB2217" s="170"/>
      <c r="BC2217" s="170"/>
      <c r="BD2217" s="170"/>
      <c r="BE2217" s="170"/>
      <c r="BF2217" s="170"/>
      <c r="BG2217" s="170"/>
      <c r="BH2217" s="170"/>
      <c r="BI2217" s="170"/>
      <c r="BJ2217" s="170"/>
      <c r="BK2217" s="170"/>
      <c r="BL2217" s="170"/>
      <c r="BM2217" s="170"/>
      <c r="BN2217" s="170"/>
      <c r="BO2217" s="170"/>
      <c r="BP2217" s="170"/>
      <c r="BQ2217" s="170"/>
      <c r="BR2217" s="170"/>
      <c r="BS2217" s="170"/>
      <c r="BT2217" s="170"/>
      <c r="BU2217" s="170"/>
      <c r="BV2217" s="170"/>
      <c r="BW2217" s="170"/>
      <c r="BX2217" s="170"/>
      <c r="BY2217" s="170"/>
      <c r="BZ2217" s="170"/>
      <c r="CA2217" s="170"/>
      <c r="CB2217" s="170"/>
      <c r="CC2217" s="170"/>
      <c r="CD2217" s="170"/>
      <c r="CE2217" s="170"/>
      <c r="CF2217" s="170"/>
      <c r="CG2217" s="170"/>
      <c r="CH2217" s="170"/>
      <c r="CI2217" s="170"/>
      <c r="CJ2217" s="170"/>
      <c r="CK2217" s="170"/>
      <c r="CL2217" s="170"/>
    </row>
    <row r="2218" spans="2:90" x14ac:dyDescent="0.4">
      <c r="B2218" s="171" t="s">
        <v>492</v>
      </c>
      <c r="E2218" s="8"/>
      <c r="H2218" s="170"/>
      <c r="I2218" s="172"/>
      <c r="J2218" s="172"/>
      <c r="K2218" s="193"/>
      <c r="L2218" s="193"/>
      <c r="M2218" s="193"/>
      <c r="N2218" s="193"/>
      <c r="O2218" s="193"/>
      <c r="P2218" s="193"/>
      <c r="R2218" s="194"/>
      <c r="S2218" s="170"/>
      <c r="T2218" s="170"/>
      <c r="U2218" s="170"/>
      <c r="V2218" s="170"/>
      <c r="W2218" s="170"/>
      <c r="X2218" s="170"/>
      <c r="Y2218" s="170"/>
      <c r="Z2218" s="170"/>
      <c r="AA2218" s="170"/>
      <c r="AB2218" s="170"/>
      <c r="AC2218" s="170"/>
      <c r="AD2218" s="170"/>
      <c r="AE2218" s="170"/>
      <c r="AF2218" s="170"/>
      <c r="AG2218" s="170"/>
      <c r="AH2218" s="170"/>
      <c r="AI2218" s="170"/>
      <c r="AJ2218" s="170"/>
      <c r="AK2218" s="170"/>
      <c r="AL2218" s="170"/>
      <c r="AM2218" s="170"/>
      <c r="AN2218" s="170"/>
      <c r="AO2218" s="170"/>
      <c r="AP2218" s="170"/>
      <c r="AQ2218" s="170"/>
      <c r="AR2218" s="170"/>
      <c r="AS2218" s="170"/>
      <c r="AT2218" s="170"/>
      <c r="AU2218" s="170"/>
      <c r="AV2218" s="170"/>
      <c r="AW2218" s="170"/>
      <c r="AX2218" s="170"/>
      <c r="AY2218" s="170"/>
      <c r="AZ2218" s="170"/>
      <c r="BA2218" s="170"/>
      <c r="BB2218" s="170"/>
      <c r="BC2218" s="170"/>
      <c r="BD2218" s="170"/>
      <c r="BE2218" s="170"/>
      <c r="BF2218" s="170"/>
      <c r="BG2218" s="170"/>
      <c r="BH2218" s="170"/>
      <c r="BI2218" s="170"/>
      <c r="BJ2218" s="170"/>
      <c r="BK2218" s="170"/>
      <c r="BL2218" s="170"/>
      <c r="BM2218" s="170"/>
      <c r="BN2218" s="170"/>
      <c r="BO2218" s="170"/>
      <c r="BP2218" s="170"/>
      <c r="BQ2218" s="170"/>
      <c r="BR2218" s="170"/>
      <c r="BS2218" s="170"/>
      <c r="BT2218" s="170"/>
      <c r="BU2218" s="170"/>
      <c r="BV2218" s="170"/>
      <c r="BW2218" s="170"/>
      <c r="BX2218" s="170"/>
      <c r="BY2218" s="170"/>
      <c r="BZ2218" s="170"/>
      <c r="CA2218" s="170"/>
      <c r="CB2218" s="170"/>
      <c r="CC2218" s="170"/>
      <c r="CD2218" s="170"/>
      <c r="CE2218" s="170"/>
      <c r="CF2218" s="170"/>
      <c r="CG2218" s="170"/>
      <c r="CH2218" s="170"/>
      <c r="CI2218" s="170"/>
      <c r="CJ2218" s="170"/>
      <c r="CK2218" s="170"/>
      <c r="CL2218" s="170"/>
    </row>
    <row r="2219" spans="2:90" x14ac:dyDescent="0.4">
      <c r="B2219" s="171" t="s">
        <v>461</v>
      </c>
      <c r="E2219" s="8"/>
      <c r="H2219" s="170"/>
      <c r="I2219" s="172"/>
      <c r="J2219" s="172"/>
      <c r="K2219" s="193"/>
      <c r="L2219" s="193"/>
      <c r="M2219" s="193"/>
      <c r="N2219" s="193"/>
      <c r="O2219" s="193"/>
      <c r="P2219" s="193"/>
      <c r="R2219" s="194"/>
      <c r="S2219" s="195" t="str">
        <f t="shared" ref="S2219:AX2219" si="2748">S$16</f>
        <v>S$12</v>
      </c>
      <c r="T2219" s="195" t="str">
        <f t="shared" si="2748"/>
        <v>T$12</v>
      </c>
      <c r="U2219" s="195" t="str">
        <f t="shared" si="2748"/>
        <v>U$12</v>
      </c>
      <c r="V2219" s="195" t="str">
        <f t="shared" si="2748"/>
        <v>V$12</v>
      </c>
      <c r="W2219" s="195" t="str">
        <f t="shared" si="2748"/>
        <v>W$12</v>
      </c>
      <c r="X2219" s="195" t="str">
        <f t="shared" si="2748"/>
        <v>X$12</v>
      </c>
      <c r="Y2219" s="195" t="str">
        <f t="shared" si="2748"/>
        <v>Y$12</v>
      </c>
      <c r="Z2219" s="195" t="str">
        <f t="shared" si="2748"/>
        <v>Z$12</v>
      </c>
      <c r="AA2219" s="195" t="str">
        <f t="shared" si="2748"/>
        <v>AA$12</v>
      </c>
      <c r="AB2219" s="195" t="str">
        <f t="shared" si="2748"/>
        <v>AB$12</v>
      </c>
      <c r="AC2219" s="195" t="str">
        <f t="shared" si="2748"/>
        <v>AC$12</v>
      </c>
      <c r="AD2219" s="195" t="str">
        <f t="shared" si="2748"/>
        <v>AD$12</v>
      </c>
      <c r="AE2219" s="195" t="str">
        <f t="shared" si="2748"/>
        <v>AE$12</v>
      </c>
      <c r="AF2219" s="195" t="str">
        <f t="shared" si="2748"/>
        <v>AF$12</v>
      </c>
      <c r="AG2219" s="195" t="str">
        <f t="shared" si="2748"/>
        <v>AG$12</v>
      </c>
      <c r="AH2219" s="195" t="str">
        <f t="shared" si="2748"/>
        <v>AH$12</v>
      </c>
      <c r="AI2219" s="195" t="str">
        <f t="shared" si="2748"/>
        <v>AI$12</v>
      </c>
      <c r="AJ2219" s="195" t="str">
        <f t="shared" si="2748"/>
        <v>AJ$12</v>
      </c>
      <c r="AK2219" s="195" t="str">
        <f t="shared" si="2748"/>
        <v>AK$12</v>
      </c>
      <c r="AL2219" s="195" t="str">
        <f t="shared" si="2748"/>
        <v>AL$12</v>
      </c>
      <c r="AM2219" s="195" t="str">
        <f t="shared" si="2748"/>
        <v>AM$12</v>
      </c>
      <c r="AN2219" s="195" t="str">
        <f t="shared" si="2748"/>
        <v>AN$12</v>
      </c>
      <c r="AO2219" s="195" t="str">
        <f t="shared" si="2748"/>
        <v>AO$12</v>
      </c>
      <c r="AP2219" s="195" t="str">
        <f t="shared" si="2748"/>
        <v>AP$12</v>
      </c>
      <c r="AQ2219" s="195" t="str">
        <f t="shared" si="2748"/>
        <v>AQ$12</v>
      </c>
      <c r="AR2219" s="195" t="str">
        <f t="shared" si="2748"/>
        <v>AR$12</v>
      </c>
      <c r="AS2219" s="195" t="str">
        <f t="shared" si="2748"/>
        <v>AS$12</v>
      </c>
      <c r="AT2219" s="195" t="str">
        <f t="shared" si="2748"/>
        <v>AT$12</v>
      </c>
      <c r="AU2219" s="195" t="str">
        <f t="shared" si="2748"/>
        <v>AU$12</v>
      </c>
      <c r="AV2219" s="195" t="str">
        <f t="shared" si="2748"/>
        <v>AV$12</v>
      </c>
      <c r="AW2219" s="195" t="str">
        <f t="shared" si="2748"/>
        <v>AW$12</v>
      </c>
      <c r="AX2219" s="195" t="str">
        <f t="shared" si="2748"/>
        <v>AX$12</v>
      </c>
      <c r="AY2219" s="195" t="str">
        <f t="shared" ref="AY2219:CD2219" si="2749">AY$16</f>
        <v>AY$12</v>
      </c>
      <c r="AZ2219" s="195" t="str">
        <f t="shared" si="2749"/>
        <v>AZ$12</v>
      </c>
      <c r="BA2219" s="195" t="str">
        <f t="shared" si="2749"/>
        <v>BA$12</v>
      </c>
      <c r="BB2219" s="195" t="str">
        <f t="shared" si="2749"/>
        <v>BB$12</v>
      </c>
      <c r="BC2219" s="195" t="str">
        <f t="shared" si="2749"/>
        <v>BC$12</v>
      </c>
      <c r="BD2219" s="195" t="str">
        <f t="shared" si="2749"/>
        <v>BD$12</v>
      </c>
      <c r="BE2219" s="195" t="str">
        <f t="shared" si="2749"/>
        <v>BE$12</v>
      </c>
      <c r="BF2219" s="195" t="str">
        <f t="shared" si="2749"/>
        <v>BF$12</v>
      </c>
      <c r="BG2219" s="195" t="str">
        <f t="shared" si="2749"/>
        <v>BG$12</v>
      </c>
      <c r="BH2219" s="195" t="str">
        <f t="shared" si="2749"/>
        <v>BH$12</v>
      </c>
      <c r="BI2219" s="195" t="str">
        <f t="shared" si="2749"/>
        <v>BI$12</v>
      </c>
      <c r="BJ2219" s="195" t="str">
        <f t="shared" si="2749"/>
        <v>BJ$12</v>
      </c>
      <c r="BK2219" s="195" t="str">
        <f t="shared" si="2749"/>
        <v>BK$12</v>
      </c>
      <c r="BL2219" s="195" t="str">
        <f t="shared" si="2749"/>
        <v>BL$12</v>
      </c>
      <c r="BM2219" s="195" t="str">
        <f t="shared" si="2749"/>
        <v>BM$12</v>
      </c>
      <c r="BN2219" s="195" t="str">
        <f t="shared" si="2749"/>
        <v>BN$12</v>
      </c>
      <c r="BO2219" s="195" t="str">
        <f t="shared" si="2749"/>
        <v>BO$12</v>
      </c>
      <c r="BP2219" s="195" t="str">
        <f t="shared" si="2749"/>
        <v>BP$12</v>
      </c>
      <c r="BQ2219" s="195" t="str">
        <f t="shared" si="2749"/>
        <v>BQ$12</v>
      </c>
      <c r="BR2219" s="195" t="str">
        <f t="shared" si="2749"/>
        <v>BR$12</v>
      </c>
      <c r="BS2219" s="195" t="str">
        <f t="shared" si="2749"/>
        <v>BS$12</v>
      </c>
      <c r="BT2219" s="195" t="str">
        <f t="shared" si="2749"/>
        <v>BT$12</v>
      </c>
      <c r="BU2219" s="195" t="str">
        <f t="shared" si="2749"/>
        <v>BU$12</v>
      </c>
      <c r="BV2219" s="195" t="str">
        <f t="shared" si="2749"/>
        <v>BV$12</v>
      </c>
      <c r="BW2219" s="195" t="str">
        <f t="shared" si="2749"/>
        <v>BW$12</v>
      </c>
      <c r="BX2219" s="195" t="str">
        <f t="shared" si="2749"/>
        <v>BX$12</v>
      </c>
      <c r="BY2219" s="195" t="str">
        <f t="shared" si="2749"/>
        <v>BY$12</v>
      </c>
      <c r="BZ2219" s="195" t="str">
        <f t="shared" si="2749"/>
        <v>BZ$12</v>
      </c>
      <c r="CA2219" s="195" t="str">
        <f t="shared" si="2749"/>
        <v>CA$12</v>
      </c>
      <c r="CB2219" s="195" t="str">
        <f t="shared" si="2749"/>
        <v>CB$12</v>
      </c>
      <c r="CC2219" s="195" t="str">
        <f t="shared" si="2749"/>
        <v>CC$12</v>
      </c>
      <c r="CD2219" s="195" t="str">
        <f t="shared" si="2749"/>
        <v>CD$12</v>
      </c>
      <c r="CE2219" s="195" t="str">
        <f t="shared" ref="CE2219:CL2219" si="2750">CE$16</f>
        <v>CE$12</v>
      </c>
      <c r="CF2219" s="195" t="str">
        <f t="shared" si="2750"/>
        <v>CF$12</v>
      </c>
      <c r="CG2219" s="195" t="str">
        <f t="shared" si="2750"/>
        <v>CG$12</v>
      </c>
      <c r="CH2219" s="195" t="str">
        <f t="shared" si="2750"/>
        <v>CH$12</v>
      </c>
      <c r="CI2219" s="195" t="str">
        <f t="shared" si="2750"/>
        <v>CI$12</v>
      </c>
      <c r="CJ2219" s="195" t="str">
        <f t="shared" si="2750"/>
        <v>CJ$12</v>
      </c>
      <c r="CK2219" s="195" t="str">
        <f t="shared" si="2750"/>
        <v>CK$12</v>
      </c>
      <c r="CL2219" s="195" t="str">
        <f t="shared" si="2750"/>
        <v>CL$12</v>
      </c>
    </row>
    <row r="2220" spans="2:90" x14ac:dyDescent="0.4">
      <c r="B2220" s="171" t="s">
        <v>462</v>
      </c>
      <c r="E2220" s="8"/>
      <c r="H2220" s="196"/>
      <c r="I2220" s="197"/>
      <c r="J2220" s="197"/>
      <c r="K2220" s="198"/>
      <c r="L2220" s="198"/>
      <c r="M2220" s="198"/>
      <c r="N2220" s="198"/>
      <c r="O2220" s="198"/>
      <c r="P2220" s="198"/>
      <c r="R2220" s="198"/>
      <c r="S2220" s="195" t="str">
        <f t="shared" ref="S2220:AX2220" si="2751">S$17</f>
        <v>S$13</v>
      </c>
      <c r="T2220" s="195" t="str">
        <f t="shared" si="2751"/>
        <v>T$13</v>
      </c>
      <c r="U2220" s="195" t="str">
        <f t="shared" si="2751"/>
        <v>U$13</v>
      </c>
      <c r="V2220" s="195" t="str">
        <f t="shared" si="2751"/>
        <v>V$13</v>
      </c>
      <c r="W2220" s="195" t="str">
        <f t="shared" si="2751"/>
        <v>W$13</v>
      </c>
      <c r="X2220" s="195" t="str">
        <f t="shared" si="2751"/>
        <v>X$13</v>
      </c>
      <c r="Y2220" s="195" t="str">
        <f t="shared" si="2751"/>
        <v>Y$13</v>
      </c>
      <c r="Z2220" s="195" t="str">
        <f t="shared" si="2751"/>
        <v>Z$13</v>
      </c>
      <c r="AA2220" s="195" t="str">
        <f t="shared" si="2751"/>
        <v>AA$13</v>
      </c>
      <c r="AB2220" s="195" t="str">
        <f t="shared" si="2751"/>
        <v>AB$13</v>
      </c>
      <c r="AC2220" s="195" t="str">
        <f t="shared" si="2751"/>
        <v>AC$13</v>
      </c>
      <c r="AD2220" s="195" t="str">
        <f t="shared" si="2751"/>
        <v>AD$13</v>
      </c>
      <c r="AE2220" s="195" t="str">
        <f t="shared" si="2751"/>
        <v>AE$13</v>
      </c>
      <c r="AF2220" s="195" t="str">
        <f t="shared" si="2751"/>
        <v>AF$13</v>
      </c>
      <c r="AG2220" s="195" t="str">
        <f t="shared" si="2751"/>
        <v>AG$13</v>
      </c>
      <c r="AH2220" s="195" t="str">
        <f t="shared" si="2751"/>
        <v>AH$13</v>
      </c>
      <c r="AI2220" s="195" t="str">
        <f t="shared" si="2751"/>
        <v>AI$13</v>
      </c>
      <c r="AJ2220" s="195" t="str">
        <f t="shared" si="2751"/>
        <v>AJ$13</v>
      </c>
      <c r="AK2220" s="195" t="str">
        <f t="shared" si="2751"/>
        <v>AK$13</v>
      </c>
      <c r="AL2220" s="195" t="str">
        <f t="shared" si="2751"/>
        <v>AL$13</v>
      </c>
      <c r="AM2220" s="195" t="str">
        <f t="shared" si="2751"/>
        <v>AM$13</v>
      </c>
      <c r="AN2220" s="195" t="str">
        <f t="shared" si="2751"/>
        <v>AN$13</v>
      </c>
      <c r="AO2220" s="195" t="str">
        <f t="shared" si="2751"/>
        <v>AO$13</v>
      </c>
      <c r="AP2220" s="195" t="str">
        <f t="shared" si="2751"/>
        <v>AP$13</v>
      </c>
      <c r="AQ2220" s="195" t="str">
        <f t="shared" si="2751"/>
        <v>AQ$13</v>
      </c>
      <c r="AR2220" s="195" t="str">
        <f t="shared" si="2751"/>
        <v>AR$13</v>
      </c>
      <c r="AS2220" s="195" t="str">
        <f t="shared" si="2751"/>
        <v>AS$13</v>
      </c>
      <c r="AT2220" s="195" t="str">
        <f t="shared" si="2751"/>
        <v>AT$13</v>
      </c>
      <c r="AU2220" s="195" t="str">
        <f t="shared" si="2751"/>
        <v>AU$13</v>
      </c>
      <c r="AV2220" s="195" t="str">
        <f t="shared" si="2751"/>
        <v>AV$13</v>
      </c>
      <c r="AW2220" s="195" t="str">
        <f t="shared" si="2751"/>
        <v>AW$13</v>
      </c>
      <c r="AX2220" s="195" t="str">
        <f t="shared" si="2751"/>
        <v>AX$13</v>
      </c>
      <c r="AY2220" s="195" t="str">
        <f t="shared" ref="AY2220:CD2220" si="2752">AY$17</f>
        <v>AY$13</v>
      </c>
      <c r="AZ2220" s="195" t="str">
        <f t="shared" si="2752"/>
        <v>AZ$13</v>
      </c>
      <c r="BA2220" s="195" t="str">
        <f t="shared" si="2752"/>
        <v>BA$13</v>
      </c>
      <c r="BB2220" s="195" t="str">
        <f t="shared" si="2752"/>
        <v>BB$13</v>
      </c>
      <c r="BC2220" s="195" t="str">
        <f t="shared" si="2752"/>
        <v>BC$13</v>
      </c>
      <c r="BD2220" s="195" t="str">
        <f t="shared" si="2752"/>
        <v>BD$13</v>
      </c>
      <c r="BE2220" s="195" t="str">
        <f t="shared" si="2752"/>
        <v>BE$13</v>
      </c>
      <c r="BF2220" s="195" t="str">
        <f t="shared" si="2752"/>
        <v>BF$13</v>
      </c>
      <c r="BG2220" s="195" t="str">
        <f t="shared" si="2752"/>
        <v>BG$13</v>
      </c>
      <c r="BH2220" s="195" t="str">
        <f t="shared" si="2752"/>
        <v>BH$13</v>
      </c>
      <c r="BI2220" s="195" t="str">
        <f t="shared" si="2752"/>
        <v>BI$13</v>
      </c>
      <c r="BJ2220" s="195" t="str">
        <f t="shared" si="2752"/>
        <v>BJ$13</v>
      </c>
      <c r="BK2220" s="195" t="str">
        <f t="shared" si="2752"/>
        <v>BK$13</v>
      </c>
      <c r="BL2220" s="195" t="str">
        <f t="shared" si="2752"/>
        <v>BL$13</v>
      </c>
      <c r="BM2220" s="195" t="str">
        <f t="shared" si="2752"/>
        <v>BM$13</v>
      </c>
      <c r="BN2220" s="195" t="str">
        <f t="shared" si="2752"/>
        <v>BN$13</v>
      </c>
      <c r="BO2220" s="195" t="str">
        <f t="shared" si="2752"/>
        <v>BO$13</v>
      </c>
      <c r="BP2220" s="195" t="str">
        <f t="shared" si="2752"/>
        <v>BP$13</v>
      </c>
      <c r="BQ2220" s="195" t="str">
        <f t="shared" si="2752"/>
        <v>BQ$13</v>
      </c>
      <c r="BR2220" s="195" t="str">
        <f t="shared" si="2752"/>
        <v>BR$13</v>
      </c>
      <c r="BS2220" s="195" t="str">
        <f t="shared" si="2752"/>
        <v>BS$13</v>
      </c>
      <c r="BT2220" s="195" t="str">
        <f t="shared" si="2752"/>
        <v>BT$13</v>
      </c>
      <c r="BU2220" s="195" t="str">
        <f t="shared" si="2752"/>
        <v>BU$13</v>
      </c>
      <c r="BV2220" s="195" t="str">
        <f t="shared" si="2752"/>
        <v>BV$13</v>
      </c>
      <c r="BW2220" s="195" t="str">
        <f t="shared" si="2752"/>
        <v>BW$13</v>
      </c>
      <c r="BX2220" s="195" t="str">
        <f t="shared" si="2752"/>
        <v>BX$13</v>
      </c>
      <c r="BY2220" s="195" t="str">
        <f t="shared" si="2752"/>
        <v>BY$13</v>
      </c>
      <c r="BZ2220" s="195" t="str">
        <f t="shared" si="2752"/>
        <v>BZ$13</v>
      </c>
      <c r="CA2220" s="195" t="str">
        <f t="shared" si="2752"/>
        <v>CA$13</v>
      </c>
      <c r="CB2220" s="195" t="str">
        <f t="shared" si="2752"/>
        <v>CB$13</v>
      </c>
      <c r="CC2220" s="195" t="str">
        <f t="shared" si="2752"/>
        <v>CC$13</v>
      </c>
      <c r="CD2220" s="195" t="str">
        <f t="shared" si="2752"/>
        <v>CD$13</v>
      </c>
      <c r="CE2220" s="195" t="str">
        <f t="shared" ref="CE2220:CL2220" si="2753">CE$17</f>
        <v>CE$13</v>
      </c>
      <c r="CF2220" s="195" t="str">
        <f t="shared" si="2753"/>
        <v>CF$13</v>
      </c>
      <c r="CG2220" s="195" t="str">
        <f t="shared" si="2753"/>
        <v>CG$13</v>
      </c>
      <c r="CH2220" s="195" t="str">
        <f t="shared" si="2753"/>
        <v>CH$13</v>
      </c>
      <c r="CI2220" s="195" t="str">
        <f t="shared" si="2753"/>
        <v>CI$13</v>
      </c>
      <c r="CJ2220" s="195" t="str">
        <f t="shared" si="2753"/>
        <v>CJ$13</v>
      </c>
      <c r="CK2220" s="195" t="str">
        <f t="shared" si="2753"/>
        <v>CK$13</v>
      </c>
      <c r="CL2220" s="195" t="str">
        <f t="shared" si="2753"/>
        <v>CL$13</v>
      </c>
    </row>
    <row r="2221" spans="2:90" x14ac:dyDescent="0.4">
      <c r="B2221" s="171" t="s">
        <v>491</v>
      </c>
      <c r="E2221" s="8"/>
      <c r="H2221" s="196"/>
      <c r="I2221" s="197"/>
      <c r="J2221" s="197"/>
      <c r="K2221" s="198"/>
      <c r="L2221" s="198"/>
      <c r="M2221" s="198"/>
      <c r="N2221" s="198"/>
      <c r="O2221" s="198"/>
      <c r="P2221" s="198"/>
      <c r="R2221" s="198"/>
      <c r="S2221" s="186"/>
      <c r="T2221" s="186"/>
      <c r="U2221" s="186"/>
      <c r="V2221" s="186"/>
      <c r="W2221" s="186"/>
      <c r="X2221" s="186"/>
      <c r="Y2221" s="186"/>
      <c r="Z2221" s="186"/>
      <c r="AA2221" s="186"/>
      <c r="AB2221" s="186"/>
      <c r="AC2221" s="186"/>
      <c r="AD2221" s="186"/>
      <c r="AE2221" s="186"/>
      <c r="AF2221" s="186"/>
      <c r="AG2221" s="186"/>
      <c r="AH2221" s="186"/>
      <c r="AI2221" s="186"/>
      <c r="AJ2221" s="186"/>
      <c r="AK2221" s="186"/>
      <c r="AL2221" s="186"/>
      <c r="AM2221" s="186"/>
      <c r="AN2221" s="186"/>
      <c r="AO2221" s="186"/>
      <c r="AP2221" s="186"/>
      <c r="AQ2221" s="186"/>
      <c r="AR2221" s="186"/>
      <c r="AS2221" s="186"/>
      <c r="AT2221" s="186"/>
      <c r="AU2221" s="186"/>
      <c r="AV2221" s="186"/>
      <c r="AW2221" s="186"/>
      <c r="AX2221" s="186"/>
      <c r="AY2221" s="186"/>
      <c r="AZ2221" s="186"/>
      <c r="BA2221" s="186"/>
      <c r="BB2221" s="186"/>
      <c r="BC2221" s="186"/>
      <c r="BD2221" s="186"/>
      <c r="BE2221" s="186"/>
      <c r="BF2221" s="186"/>
      <c r="BG2221" s="186"/>
      <c r="BH2221" s="186"/>
      <c r="BI2221" s="186"/>
      <c r="BJ2221" s="186"/>
      <c r="BK2221" s="186"/>
      <c r="BL2221" s="186"/>
      <c r="BM2221" s="186"/>
      <c r="BN2221" s="186"/>
      <c r="BO2221" s="186"/>
      <c r="BP2221" s="186"/>
      <c r="BQ2221" s="186"/>
      <c r="BR2221" s="186"/>
      <c r="BS2221" s="186"/>
      <c r="BT2221" s="186"/>
      <c r="BU2221" s="186"/>
      <c r="BV2221" s="186"/>
      <c r="BW2221" s="186"/>
      <c r="BX2221" s="186"/>
      <c r="BY2221" s="186"/>
      <c r="BZ2221" s="186"/>
      <c r="CA2221" s="186"/>
      <c r="CB2221" s="186"/>
      <c r="CC2221" s="186"/>
      <c r="CD2221" s="186"/>
      <c r="CE2221" s="186"/>
      <c r="CF2221" s="186"/>
      <c r="CG2221" s="186"/>
      <c r="CH2221" s="186"/>
      <c r="CI2221" s="186"/>
      <c r="CJ2221" s="186"/>
      <c r="CK2221" s="186"/>
      <c r="CL2221" s="186"/>
    </row>
    <row r="2222" spans="2:90" x14ac:dyDescent="0.4">
      <c r="B2222" s="171" t="s">
        <v>505</v>
      </c>
      <c r="E2222" s="8"/>
      <c r="H2222" s="196"/>
      <c r="I2222" s="197"/>
      <c r="J2222" s="197"/>
      <c r="K2222" s="198"/>
      <c r="L2222" s="198"/>
      <c r="M2222" s="198"/>
      <c r="N2222" s="198"/>
      <c r="O2222" s="198"/>
      <c r="P2222" s="198"/>
      <c r="R2222" s="198"/>
      <c r="S2222" s="186"/>
      <c r="T2222" s="186"/>
      <c r="U2222" s="186"/>
      <c r="V2222" s="186"/>
      <c r="W2222" s="186"/>
      <c r="X2222" s="186"/>
      <c r="Y2222" s="186"/>
      <c r="Z2222" s="186"/>
      <c r="AA2222" s="186"/>
      <c r="AB2222" s="186"/>
      <c r="AC2222" s="186"/>
      <c r="AD2222" s="186"/>
      <c r="AE2222" s="186"/>
      <c r="AF2222" s="186"/>
      <c r="AG2222" s="186"/>
      <c r="AH2222" s="186"/>
      <c r="AI2222" s="186"/>
      <c r="AJ2222" s="186"/>
      <c r="AK2222" s="186"/>
      <c r="AL2222" s="186"/>
      <c r="AM2222" s="186"/>
      <c r="AN2222" s="186"/>
      <c r="AO2222" s="186"/>
      <c r="AP2222" s="186"/>
      <c r="AQ2222" s="186"/>
      <c r="AR2222" s="186"/>
      <c r="AS2222" s="186"/>
      <c r="AT2222" s="186"/>
      <c r="AU2222" s="186"/>
      <c r="AV2222" s="186"/>
      <c r="AW2222" s="186"/>
      <c r="AX2222" s="186"/>
      <c r="AY2222" s="186"/>
      <c r="AZ2222" s="186"/>
      <c r="BA2222" s="186"/>
      <c r="BB2222" s="186"/>
      <c r="BC2222" s="186"/>
      <c r="BD2222" s="186"/>
      <c r="BE2222" s="186"/>
      <c r="BF2222" s="186"/>
      <c r="BG2222" s="186"/>
      <c r="BH2222" s="186"/>
      <c r="BI2222" s="186"/>
      <c r="BJ2222" s="186"/>
      <c r="BK2222" s="186"/>
      <c r="BL2222" s="186"/>
      <c r="BM2222" s="186"/>
      <c r="BN2222" s="186"/>
      <c r="BO2222" s="186"/>
      <c r="BP2222" s="186"/>
      <c r="BQ2222" s="186"/>
      <c r="BR2222" s="186"/>
      <c r="BS2222" s="186"/>
      <c r="BT2222" s="186"/>
      <c r="BU2222" s="186"/>
      <c r="BV2222" s="186"/>
      <c r="BW2222" s="186"/>
      <c r="BX2222" s="186"/>
      <c r="BY2222" s="186"/>
      <c r="BZ2222" s="186"/>
      <c r="CA2222" s="186"/>
      <c r="CB2222" s="186"/>
      <c r="CC2222" s="186"/>
      <c r="CD2222" s="186"/>
      <c r="CE2222" s="186"/>
      <c r="CF2222" s="186"/>
      <c r="CG2222" s="186"/>
      <c r="CH2222" s="186"/>
      <c r="CI2222" s="186"/>
      <c r="CJ2222" s="186"/>
      <c r="CK2222" s="186"/>
      <c r="CL2222" s="186"/>
    </row>
    <row r="2223" spans="2:90" x14ac:dyDescent="0.4">
      <c r="B2223" s="171" t="s">
        <v>463</v>
      </c>
      <c r="E2223" s="8"/>
      <c r="H2223" s="196"/>
      <c r="I2223" s="197"/>
      <c r="J2223" s="197"/>
      <c r="K2223" s="198"/>
      <c r="L2223" s="198"/>
      <c r="M2223" s="198"/>
      <c r="N2223" s="198"/>
      <c r="O2223" s="198"/>
      <c r="P2223" s="198"/>
      <c r="R2223" s="198"/>
      <c r="S2223" s="186" t="str">
        <f t="shared" ref="S2223:AX2223" si="2754">S$18</f>
        <v>S$14</v>
      </c>
      <c r="T2223" s="186" t="str">
        <f t="shared" si="2754"/>
        <v>T$14</v>
      </c>
      <c r="U2223" s="186" t="str">
        <f t="shared" si="2754"/>
        <v>U$14</v>
      </c>
      <c r="V2223" s="186" t="str">
        <f t="shared" si="2754"/>
        <v>V$14</v>
      </c>
      <c r="W2223" s="186" t="str">
        <f t="shared" si="2754"/>
        <v>W$14</v>
      </c>
      <c r="X2223" s="186" t="str">
        <f t="shared" si="2754"/>
        <v>X$14</v>
      </c>
      <c r="Y2223" s="186" t="str">
        <f t="shared" si="2754"/>
        <v>Y$14</v>
      </c>
      <c r="Z2223" s="186" t="str">
        <f t="shared" si="2754"/>
        <v>Z$14</v>
      </c>
      <c r="AA2223" s="186" t="str">
        <f t="shared" si="2754"/>
        <v>AA$14</v>
      </c>
      <c r="AB2223" s="186" t="str">
        <f t="shared" si="2754"/>
        <v>AB$14</v>
      </c>
      <c r="AC2223" s="186" t="str">
        <f t="shared" si="2754"/>
        <v>AC$14</v>
      </c>
      <c r="AD2223" s="186" t="str">
        <f t="shared" si="2754"/>
        <v>AD$14</v>
      </c>
      <c r="AE2223" s="186" t="str">
        <f t="shared" si="2754"/>
        <v>AE$14</v>
      </c>
      <c r="AF2223" s="186" t="str">
        <f t="shared" si="2754"/>
        <v>AF$14</v>
      </c>
      <c r="AG2223" s="186" t="str">
        <f t="shared" si="2754"/>
        <v>AG$14</v>
      </c>
      <c r="AH2223" s="186" t="str">
        <f t="shared" si="2754"/>
        <v>AH$14</v>
      </c>
      <c r="AI2223" s="186" t="str">
        <f t="shared" si="2754"/>
        <v>AI$14</v>
      </c>
      <c r="AJ2223" s="186" t="str">
        <f t="shared" si="2754"/>
        <v>AJ$14</v>
      </c>
      <c r="AK2223" s="186" t="str">
        <f t="shared" si="2754"/>
        <v>AK$14</v>
      </c>
      <c r="AL2223" s="186" t="str">
        <f t="shared" si="2754"/>
        <v>AL$14</v>
      </c>
      <c r="AM2223" s="186" t="str">
        <f t="shared" si="2754"/>
        <v>AM$14</v>
      </c>
      <c r="AN2223" s="186" t="str">
        <f t="shared" si="2754"/>
        <v>AN$14</v>
      </c>
      <c r="AO2223" s="186" t="str">
        <f t="shared" si="2754"/>
        <v>AO$14</v>
      </c>
      <c r="AP2223" s="186" t="str">
        <f t="shared" si="2754"/>
        <v>AP$14</v>
      </c>
      <c r="AQ2223" s="186" t="str">
        <f t="shared" si="2754"/>
        <v>AQ$14</v>
      </c>
      <c r="AR2223" s="186" t="str">
        <f t="shared" si="2754"/>
        <v>AR$14</v>
      </c>
      <c r="AS2223" s="186" t="str">
        <f t="shared" si="2754"/>
        <v>AS$14</v>
      </c>
      <c r="AT2223" s="186" t="str">
        <f t="shared" si="2754"/>
        <v>AT$14</v>
      </c>
      <c r="AU2223" s="186" t="str">
        <f t="shared" si="2754"/>
        <v>AU$14</v>
      </c>
      <c r="AV2223" s="186" t="str">
        <f t="shared" si="2754"/>
        <v>AV$14</v>
      </c>
      <c r="AW2223" s="186" t="str">
        <f t="shared" si="2754"/>
        <v>AW$14</v>
      </c>
      <c r="AX2223" s="186" t="str">
        <f t="shared" si="2754"/>
        <v>AX$14</v>
      </c>
      <c r="AY2223" s="186" t="str">
        <f t="shared" ref="AY2223:CD2223" si="2755">AY$18</f>
        <v>AY$14</v>
      </c>
      <c r="AZ2223" s="186" t="str">
        <f t="shared" si="2755"/>
        <v>AZ$14</v>
      </c>
      <c r="BA2223" s="186" t="str">
        <f t="shared" si="2755"/>
        <v>BA$14</v>
      </c>
      <c r="BB2223" s="186" t="str">
        <f t="shared" si="2755"/>
        <v>BB$14</v>
      </c>
      <c r="BC2223" s="186" t="str">
        <f t="shared" si="2755"/>
        <v>BC$14</v>
      </c>
      <c r="BD2223" s="186" t="str">
        <f t="shared" si="2755"/>
        <v>BD$14</v>
      </c>
      <c r="BE2223" s="186" t="str">
        <f t="shared" si="2755"/>
        <v>BE$14</v>
      </c>
      <c r="BF2223" s="186" t="str">
        <f t="shared" si="2755"/>
        <v>BF$14</v>
      </c>
      <c r="BG2223" s="186" t="str">
        <f t="shared" si="2755"/>
        <v>BG$14</v>
      </c>
      <c r="BH2223" s="186" t="str">
        <f t="shared" si="2755"/>
        <v>BH$14</v>
      </c>
      <c r="BI2223" s="186" t="str">
        <f t="shared" si="2755"/>
        <v>BI$14</v>
      </c>
      <c r="BJ2223" s="186" t="str">
        <f t="shared" si="2755"/>
        <v>BJ$14</v>
      </c>
      <c r="BK2223" s="186" t="str">
        <f t="shared" si="2755"/>
        <v>BK$14</v>
      </c>
      <c r="BL2223" s="186" t="str">
        <f t="shared" si="2755"/>
        <v>BL$14</v>
      </c>
      <c r="BM2223" s="186" t="str">
        <f t="shared" si="2755"/>
        <v>BM$14</v>
      </c>
      <c r="BN2223" s="186" t="str">
        <f t="shared" si="2755"/>
        <v>BN$14</v>
      </c>
      <c r="BO2223" s="186" t="str">
        <f t="shared" si="2755"/>
        <v>BO$14</v>
      </c>
      <c r="BP2223" s="186" t="str">
        <f t="shared" si="2755"/>
        <v>BP$14</v>
      </c>
      <c r="BQ2223" s="186" t="str">
        <f t="shared" si="2755"/>
        <v>BQ$14</v>
      </c>
      <c r="BR2223" s="186" t="str">
        <f t="shared" si="2755"/>
        <v>BR$14</v>
      </c>
      <c r="BS2223" s="186" t="str">
        <f t="shared" si="2755"/>
        <v>BS$14</v>
      </c>
      <c r="BT2223" s="186" t="str">
        <f t="shared" si="2755"/>
        <v>BT$14</v>
      </c>
      <c r="BU2223" s="186" t="str">
        <f t="shared" si="2755"/>
        <v>BU$14</v>
      </c>
      <c r="BV2223" s="186" t="str">
        <f t="shared" si="2755"/>
        <v>BV$14</v>
      </c>
      <c r="BW2223" s="186" t="str">
        <f t="shared" si="2755"/>
        <v>BW$14</v>
      </c>
      <c r="BX2223" s="186" t="str">
        <f t="shared" si="2755"/>
        <v>BX$14</v>
      </c>
      <c r="BY2223" s="186" t="str">
        <f t="shared" si="2755"/>
        <v>BY$14</v>
      </c>
      <c r="BZ2223" s="186" t="str">
        <f t="shared" si="2755"/>
        <v>BZ$14</v>
      </c>
      <c r="CA2223" s="186" t="str">
        <f t="shared" si="2755"/>
        <v>CA$14</v>
      </c>
      <c r="CB2223" s="186" t="str">
        <f t="shared" si="2755"/>
        <v>CB$14</v>
      </c>
      <c r="CC2223" s="186" t="str">
        <f t="shared" si="2755"/>
        <v>CC$14</v>
      </c>
      <c r="CD2223" s="186" t="str">
        <f t="shared" si="2755"/>
        <v>CD$14</v>
      </c>
      <c r="CE2223" s="186" t="str">
        <f t="shared" ref="CE2223:CL2223" si="2756">CE$18</f>
        <v>CE$14</v>
      </c>
      <c r="CF2223" s="186" t="str">
        <f t="shared" si="2756"/>
        <v>CF$14</v>
      </c>
      <c r="CG2223" s="186" t="str">
        <f t="shared" si="2756"/>
        <v>CG$14</v>
      </c>
      <c r="CH2223" s="186" t="str">
        <f t="shared" si="2756"/>
        <v>CH$14</v>
      </c>
      <c r="CI2223" s="186" t="str">
        <f t="shared" si="2756"/>
        <v>CI$14</v>
      </c>
      <c r="CJ2223" s="186" t="str">
        <f t="shared" si="2756"/>
        <v>CJ$14</v>
      </c>
      <c r="CK2223" s="186" t="str">
        <f t="shared" si="2756"/>
        <v>CK$14</v>
      </c>
      <c r="CL2223" s="186" t="str">
        <f t="shared" si="2756"/>
        <v>CL$14</v>
      </c>
    </row>
    <row r="2224" spans="2:90" x14ac:dyDescent="0.4">
      <c r="B2224" s="171" t="s">
        <v>464</v>
      </c>
      <c r="E2224" s="8"/>
      <c r="H2224" s="196"/>
      <c r="I2224" s="197"/>
      <c r="J2224" s="197"/>
      <c r="K2224" s="198"/>
      <c r="L2224" s="198"/>
      <c r="M2224" s="198"/>
      <c r="N2224" s="198"/>
      <c r="O2224" s="198"/>
      <c r="P2224" s="198"/>
      <c r="R2224" s="198"/>
      <c r="S2224" s="186" t="str">
        <f t="shared" ref="S2224:AX2224" si="2757">S$19</f>
        <v>S$15</v>
      </c>
      <c r="T2224" s="186" t="str">
        <f t="shared" si="2757"/>
        <v>T$15</v>
      </c>
      <c r="U2224" s="186" t="str">
        <f t="shared" si="2757"/>
        <v>U$15</v>
      </c>
      <c r="V2224" s="186" t="str">
        <f t="shared" si="2757"/>
        <v>V$15</v>
      </c>
      <c r="W2224" s="186" t="str">
        <f t="shared" si="2757"/>
        <v>W$15</v>
      </c>
      <c r="X2224" s="186" t="str">
        <f t="shared" si="2757"/>
        <v>X$15</v>
      </c>
      <c r="Y2224" s="186" t="str">
        <f t="shared" si="2757"/>
        <v>Y$15</v>
      </c>
      <c r="Z2224" s="186" t="str">
        <f t="shared" si="2757"/>
        <v>Z$15</v>
      </c>
      <c r="AA2224" s="186" t="str">
        <f t="shared" si="2757"/>
        <v>AA$15</v>
      </c>
      <c r="AB2224" s="186" t="str">
        <f t="shared" si="2757"/>
        <v>AB$15</v>
      </c>
      <c r="AC2224" s="186" t="str">
        <f t="shared" si="2757"/>
        <v>AC$15</v>
      </c>
      <c r="AD2224" s="186" t="str">
        <f t="shared" si="2757"/>
        <v>AD$15</v>
      </c>
      <c r="AE2224" s="186" t="str">
        <f t="shared" si="2757"/>
        <v>AE$15</v>
      </c>
      <c r="AF2224" s="186" t="str">
        <f t="shared" si="2757"/>
        <v>AF$15</v>
      </c>
      <c r="AG2224" s="186" t="str">
        <f t="shared" si="2757"/>
        <v>AG$15</v>
      </c>
      <c r="AH2224" s="186" t="str">
        <f t="shared" si="2757"/>
        <v>AH$15</v>
      </c>
      <c r="AI2224" s="186" t="str">
        <f t="shared" si="2757"/>
        <v>AI$15</v>
      </c>
      <c r="AJ2224" s="186" t="str">
        <f t="shared" si="2757"/>
        <v>AJ$15</v>
      </c>
      <c r="AK2224" s="186" t="str">
        <f t="shared" si="2757"/>
        <v>AK$15</v>
      </c>
      <c r="AL2224" s="186" t="str">
        <f t="shared" si="2757"/>
        <v>AL$15</v>
      </c>
      <c r="AM2224" s="186" t="str">
        <f t="shared" si="2757"/>
        <v>AM$15</v>
      </c>
      <c r="AN2224" s="186" t="str">
        <f t="shared" si="2757"/>
        <v>AN$15</v>
      </c>
      <c r="AO2224" s="186" t="str">
        <f t="shared" si="2757"/>
        <v>AO$15</v>
      </c>
      <c r="AP2224" s="186" t="str">
        <f t="shared" si="2757"/>
        <v>AP$15</v>
      </c>
      <c r="AQ2224" s="186" t="str">
        <f t="shared" si="2757"/>
        <v>AQ$15</v>
      </c>
      <c r="AR2224" s="186" t="str">
        <f t="shared" si="2757"/>
        <v>AR$15</v>
      </c>
      <c r="AS2224" s="186" t="str">
        <f t="shared" si="2757"/>
        <v>AS$15</v>
      </c>
      <c r="AT2224" s="186" t="str">
        <f t="shared" si="2757"/>
        <v>AT$15</v>
      </c>
      <c r="AU2224" s="186" t="str">
        <f t="shared" si="2757"/>
        <v>AU$15</v>
      </c>
      <c r="AV2224" s="186" t="str">
        <f t="shared" si="2757"/>
        <v>AV$15</v>
      </c>
      <c r="AW2224" s="186" t="str">
        <f t="shared" si="2757"/>
        <v>AW$15</v>
      </c>
      <c r="AX2224" s="186" t="str">
        <f t="shared" si="2757"/>
        <v>AX$15</v>
      </c>
      <c r="AY2224" s="186" t="str">
        <f t="shared" ref="AY2224:CD2224" si="2758">AY$19</f>
        <v>AY$15</v>
      </c>
      <c r="AZ2224" s="186" t="str">
        <f t="shared" si="2758"/>
        <v>AZ$15</v>
      </c>
      <c r="BA2224" s="186" t="str">
        <f t="shared" si="2758"/>
        <v>BA$15</v>
      </c>
      <c r="BB2224" s="186" t="str">
        <f t="shared" si="2758"/>
        <v>BB$15</v>
      </c>
      <c r="BC2224" s="186" t="str">
        <f t="shared" si="2758"/>
        <v>BC$15</v>
      </c>
      <c r="BD2224" s="186" t="str">
        <f t="shared" si="2758"/>
        <v>BD$15</v>
      </c>
      <c r="BE2224" s="186" t="str">
        <f t="shared" si="2758"/>
        <v>BE$15</v>
      </c>
      <c r="BF2224" s="186" t="str">
        <f t="shared" si="2758"/>
        <v>BF$15</v>
      </c>
      <c r="BG2224" s="186" t="str">
        <f t="shared" si="2758"/>
        <v>BG$15</v>
      </c>
      <c r="BH2224" s="186" t="str">
        <f t="shared" si="2758"/>
        <v>BH$15</v>
      </c>
      <c r="BI2224" s="186" t="str">
        <f t="shared" si="2758"/>
        <v>BI$15</v>
      </c>
      <c r="BJ2224" s="186" t="str">
        <f t="shared" si="2758"/>
        <v>BJ$15</v>
      </c>
      <c r="BK2224" s="186" t="str">
        <f t="shared" si="2758"/>
        <v>BK$15</v>
      </c>
      <c r="BL2224" s="186" t="str">
        <f t="shared" si="2758"/>
        <v>BL$15</v>
      </c>
      <c r="BM2224" s="186" t="str">
        <f t="shared" si="2758"/>
        <v>BM$15</v>
      </c>
      <c r="BN2224" s="186" t="str">
        <f t="shared" si="2758"/>
        <v>BN$15</v>
      </c>
      <c r="BO2224" s="186" t="str">
        <f t="shared" si="2758"/>
        <v>BO$15</v>
      </c>
      <c r="BP2224" s="186" t="str">
        <f t="shared" si="2758"/>
        <v>BP$15</v>
      </c>
      <c r="BQ2224" s="186" t="str">
        <f t="shared" si="2758"/>
        <v>BQ$15</v>
      </c>
      <c r="BR2224" s="186" t="str">
        <f t="shared" si="2758"/>
        <v>BR$15</v>
      </c>
      <c r="BS2224" s="186" t="str">
        <f t="shared" si="2758"/>
        <v>BS$15</v>
      </c>
      <c r="BT2224" s="186" t="str">
        <f t="shared" si="2758"/>
        <v>BT$15</v>
      </c>
      <c r="BU2224" s="186" t="str">
        <f t="shared" si="2758"/>
        <v>BU$15</v>
      </c>
      <c r="BV2224" s="186" t="str">
        <f t="shared" si="2758"/>
        <v>BV$15</v>
      </c>
      <c r="BW2224" s="186" t="str">
        <f t="shared" si="2758"/>
        <v>BW$15</v>
      </c>
      <c r="BX2224" s="186" t="str">
        <f t="shared" si="2758"/>
        <v>BX$15</v>
      </c>
      <c r="BY2224" s="186" t="str">
        <f t="shared" si="2758"/>
        <v>BY$15</v>
      </c>
      <c r="BZ2224" s="186" t="str">
        <f t="shared" si="2758"/>
        <v>BZ$15</v>
      </c>
      <c r="CA2224" s="186" t="str">
        <f t="shared" si="2758"/>
        <v>CA$15</v>
      </c>
      <c r="CB2224" s="186" t="str">
        <f t="shared" si="2758"/>
        <v>CB$15</v>
      </c>
      <c r="CC2224" s="186" t="str">
        <f t="shared" si="2758"/>
        <v>CC$15</v>
      </c>
      <c r="CD2224" s="186" t="str">
        <f t="shared" si="2758"/>
        <v>CD$15</v>
      </c>
      <c r="CE2224" s="186" t="str">
        <f t="shared" ref="CE2224:CL2224" si="2759">CE$19</f>
        <v>CE$15</v>
      </c>
      <c r="CF2224" s="186" t="str">
        <f t="shared" si="2759"/>
        <v>CF$15</v>
      </c>
      <c r="CG2224" s="186" t="str">
        <f t="shared" si="2759"/>
        <v>CG$15</v>
      </c>
      <c r="CH2224" s="186" t="str">
        <f t="shared" si="2759"/>
        <v>CH$15</v>
      </c>
      <c r="CI2224" s="186" t="str">
        <f t="shared" si="2759"/>
        <v>CI$15</v>
      </c>
      <c r="CJ2224" s="186" t="str">
        <f t="shared" si="2759"/>
        <v>CJ$15</v>
      </c>
      <c r="CK2224" s="186" t="str">
        <f t="shared" si="2759"/>
        <v>CK$15</v>
      </c>
      <c r="CL2224" s="186" t="str">
        <f t="shared" si="2759"/>
        <v>CL$15</v>
      </c>
    </row>
    <row r="2225" spans="2:90" x14ac:dyDescent="0.4">
      <c r="B2225" s="66" t="s">
        <v>394</v>
      </c>
      <c r="C2225" s="31"/>
      <c r="D2225" t="s">
        <v>766</v>
      </c>
      <c r="E2225" s="8" t="s">
        <v>483</v>
      </c>
      <c r="F2225" t="s">
        <v>393</v>
      </c>
      <c r="G2225" s="31" t="s">
        <v>81</v>
      </c>
      <c r="H2225" s="22"/>
      <c r="I2225" s="287"/>
      <c r="J2225" s="287"/>
      <c r="K2225" s="22"/>
      <c r="L2225" s="22"/>
      <c r="M2225" s="22"/>
      <c r="N2225" s="22"/>
      <c r="O2225" s="22"/>
      <c r="P2225" s="22"/>
      <c r="R2225" s="66"/>
      <c r="S2225" s="290"/>
      <c r="T2225" s="290"/>
      <c r="U2225" s="290"/>
      <c r="V2225" s="290"/>
      <c r="W2225" s="290"/>
      <c r="X2225" s="290"/>
      <c r="Y2225" s="290"/>
      <c r="Z2225" s="290"/>
      <c r="AA2225" s="290"/>
      <c r="AB2225" s="290"/>
      <c r="AC2225" s="290"/>
      <c r="AD2225" s="290"/>
      <c r="AE2225" s="290"/>
      <c r="AF2225" s="290"/>
      <c r="AG2225" s="290"/>
      <c r="AH2225" s="290"/>
      <c r="AI2225" s="290"/>
      <c r="AJ2225" s="290"/>
      <c r="AK2225" s="290"/>
      <c r="AL2225" s="290"/>
      <c r="AM2225" s="290"/>
      <c r="AN2225" s="290"/>
      <c r="AO2225" s="290"/>
      <c r="AP2225" s="290"/>
      <c r="AQ2225" s="290"/>
      <c r="AR2225" s="290"/>
      <c r="AS2225" s="290"/>
      <c r="AT2225" s="290"/>
      <c r="AU2225" s="290"/>
      <c r="AV2225" s="290"/>
      <c r="AW2225" s="290"/>
      <c r="AX2225" s="290"/>
      <c r="AY2225" s="290"/>
      <c r="AZ2225" s="290"/>
      <c r="BA2225" s="290"/>
      <c r="BB2225" s="290"/>
      <c r="BC2225" s="290"/>
      <c r="BD2225" s="290"/>
      <c r="BE2225" s="290"/>
      <c r="BF2225" s="290"/>
      <c r="BG2225" s="290"/>
      <c r="BH2225" s="290"/>
      <c r="BI2225" s="290"/>
      <c r="BJ2225" s="290"/>
      <c r="BK2225" s="290"/>
      <c r="BL2225" s="290"/>
      <c r="BM2225" s="290"/>
      <c r="BN2225" s="290"/>
      <c r="BO2225" s="290"/>
      <c r="BP2225" s="290"/>
      <c r="BQ2225" s="290"/>
      <c r="BR2225" s="290"/>
      <c r="BS2225" s="290"/>
      <c r="BT2225" s="290"/>
      <c r="BU2225" s="290"/>
      <c r="BV2225" s="290"/>
      <c r="BW2225" s="290"/>
      <c r="BX2225" s="290"/>
      <c r="BY2225" s="290"/>
      <c r="BZ2225" s="290"/>
      <c r="CA2225" s="290"/>
      <c r="CB2225" s="290"/>
      <c r="CC2225" s="290"/>
      <c r="CD2225" s="290"/>
      <c r="CE2225" s="290"/>
      <c r="CF2225" s="290"/>
      <c r="CG2225" s="290"/>
      <c r="CH2225" s="290"/>
      <c r="CI2225" s="290"/>
      <c r="CJ2225" s="290"/>
      <c r="CK2225" s="290"/>
      <c r="CL2225" s="290"/>
    </row>
    <row r="2226" spans="2:90" x14ac:dyDescent="0.4">
      <c r="B2226" s="95" t="str">
        <f>B2232&amp;":"</f>
        <v>Revenue - Secondary GMV:</v>
      </c>
      <c r="C2226" t="s">
        <v>80</v>
      </c>
      <c r="D2226" t="s">
        <v>766</v>
      </c>
      <c r="E2226" s="8" t="str">
        <f t="shared" ref="E2226:E2229" si="2760">ROW()&amp;" "&amp;D2226</f>
        <v>2226 GMV-S</v>
      </c>
      <c r="G2226" t="str">
        <f t="shared" ref="G2226:G2232" si="2761">E2226</f>
        <v>2226 GMV-S</v>
      </c>
      <c r="H2226" s="12"/>
      <c r="I2226" s="60"/>
      <c r="J2226" s="60"/>
      <c r="K2226" s="12"/>
      <c r="L2226" s="12"/>
      <c r="M2226" s="12"/>
      <c r="N2226" s="12"/>
      <c r="O2226" s="12"/>
      <c r="P2226" s="12"/>
      <c r="R2226" s="13"/>
    </row>
    <row r="2227" spans="2:90" x14ac:dyDescent="0.4">
      <c r="B2227" s="141" t="str">
        <f>"# of transactions per "&amp;B2218&amp;" per month"</f>
        <v># of transactions per primary unit per month</v>
      </c>
      <c r="D2227" t="s">
        <v>766</v>
      </c>
      <c r="E2227" s="8" t="str">
        <f t="shared" si="2760"/>
        <v>2227 GMV-S</v>
      </c>
      <c r="G2227" t="str">
        <f t="shared" si="2761"/>
        <v>2227 GMV-S</v>
      </c>
      <c r="H2227" s="12"/>
      <c r="I2227" s="60"/>
      <c r="J2227" s="60"/>
      <c r="K2227" s="17">
        <v>10</v>
      </c>
      <c r="L2227" s="17">
        <v>10</v>
      </c>
      <c r="M2227" s="17">
        <v>10</v>
      </c>
      <c r="N2227" s="17">
        <v>10</v>
      </c>
      <c r="O2227" s="17">
        <v>10</v>
      </c>
      <c r="P2227" s="17">
        <v>10</v>
      </c>
      <c r="Q2227" s="17">
        <v>10</v>
      </c>
      <c r="R2227" s="13"/>
      <c r="S2227" s="76" cm="1">
        <f t="array" ref="S2227">INDEX($K:$P,ROW(),MATCH(S$3,$K$2:$P$2,0))</f>
        <v>10</v>
      </c>
      <c r="T2227" s="76" cm="1">
        <f t="array" ref="T2227">INDEX($K:$P,ROW(),MATCH(T$3,$K$2:$P$2,0))</f>
        <v>10</v>
      </c>
      <c r="U2227" s="76" cm="1">
        <f t="array" ref="U2227">INDEX($K:$P,ROW(),MATCH(U$3,$K$2:$P$2,0))</f>
        <v>10</v>
      </c>
      <c r="V2227" s="76" cm="1">
        <f t="array" ref="V2227">INDEX($K:$P,ROW(),MATCH(V$3,$K$2:$P$2,0))</f>
        <v>10</v>
      </c>
      <c r="W2227" s="76" cm="1">
        <f t="array" ref="W2227">INDEX($K:$P,ROW(),MATCH(W$3,$K$2:$P$2,0))</f>
        <v>10</v>
      </c>
      <c r="X2227" s="76" cm="1">
        <f t="array" ref="X2227">INDEX($K:$P,ROW(),MATCH(X$3,$K$2:$P$2,0))</f>
        <v>10</v>
      </c>
      <c r="Y2227" s="76" cm="1">
        <f t="array" ref="Y2227">INDEX($K:$P,ROW(),MATCH(Y$3,$K$2:$P$2,0))</f>
        <v>10</v>
      </c>
      <c r="Z2227" s="76" cm="1">
        <f t="array" ref="Z2227">INDEX($K:$P,ROW(),MATCH(Z$3,$K$2:$P$2,0))</f>
        <v>10</v>
      </c>
      <c r="AA2227" s="76" cm="1">
        <f t="array" ref="AA2227">INDEX($K:$P,ROW(),MATCH(AA$3,$K$2:$P$2,0))</f>
        <v>10</v>
      </c>
      <c r="AB2227" s="76" cm="1">
        <f t="array" ref="AB2227">INDEX($K:$P,ROW(),MATCH(AB$3,$K$2:$P$2,0))</f>
        <v>10</v>
      </c>
      <c r="AC2227" s="76" cm="1">
        <f t="array" ref="AC2227">INDEX($K:$P,ROW(),MATCH(AC$3,$K$2:$P$2,0))</f>
        <v>10</v>
      </c>
      <c r="AD2227" s="76" cm="1">
        <f t="array" ref="AD2227">INDEX($K:$P,ROW(),MATCH(AD$3,$K$2:$P$2,0))</f>
        <v>10</v>
      </c>
      <c r="AE2227" s="76" cm="1">
        <f t="array" ref="AE2227">INDEX($K:$P,ROW(),MATCH(AE$3,$K$2:$P$2,0))</f>
        <v>10</v>
      </c>
      <c r="AF2227" s="76" cm="1">
        <f t="array" ref="AF2227">INDEX($K:$P,ROW(),MATCH(AF$3,$K$2:$P$2,0))</f>
        <v>10</v>
      </c>
      <c r="AG2227" s="76" cm="1">
        <f t="array" ref="AG2227">INDEX($K:$P,ROW(),MATCH(AG$3,$K$2:$P$2,0))</f>
        <v>10</v>
      </c>
      <c r="AH2227" s="76" cm="1">
        <f t="array" ref="AH2227">INDEX($K:$P,ROW(),MATCH(AH$3,$K$2:$P$2,0))</f>
        <v>10</v>
      </c>
      <c r="AI2227" s="76" cm="1">
        <f t="array" ref="AI2227">INDEX($K:$P,ROW(),MATCH(AI$3,$K$2:$P$2,0))</f>
        <v>10</v>
      </c>
      <c r="AJ2227" s="76" cm="1">
        <f t="array" ref="AJ2227">INDEX($K:$P,ROW(),MATCH(AJ$3,$K$2:$P$2,0))</f>
        <v>10</v>
      </c>
      <c r="AK2227" s="76" cm="1">
        <f t="array" ref="AK2227">INDEX($K:$P,ROW(),MATCH(AK$3,$K$2:$P$2,0))</f>
        <v>10</v>
      </c>
      <c r="AL2227" s="76" cm="1">
        <f t="array" ref="AL2227">INDEX($K:$P,ROW(),MATCH(AL$3,$K$2:$P$2,0))</f>
        <v>10</v>
      </c>
      <c r="AM2227" s="76" cm="1">
        <f t="array" ref="AM2227">INDEX($K:$P,ROW(),MATCH(AM$3,$K$2:$P$2,0))</f>
        <v>10</v>
      </c>
      <c r="AN2227" s="76" cm="1">
        <f t="array" ref="AN2227">INDEX($K:$P,ROW(),MATCH(AN$3,$K$2:$P$2,0))</f>
        <v>10</v>
      </c>
      <c r="AO2227" s="76" cm="1">
        <f t="array" ref="AO2227">INDEX($K:$P,ROW(),MATCH(AO$3,$K$2:$P$2,0))</f>
        <v>10</v>
      </c>
      <c r="AP2227" s="76" cm="1">
        <f t="array" ref="AP2227">INDEX($K:$P,ROW(),MATCH(AP$3,$K$2:$P$2,0))</f>
        <v>10</v>
      </c>
      <c r="AQ2227" s="76" cm="1">
        <f t="array" ref="AQ2227">INDEX($K:$P,ROW(),MATCH(AQ$3,$K$2:$P$2,0))</f>
        <v>10</v>
      </c>
      <c r="AR2227" s="76" cm="1">
        <f t="array" ref="AR2227">INDEX($K:$P,ROW(),MATCH(AR$3,$K$2:$P$2,0))</f>
        <v>10</v>
      </c>
      <c r="AS2227" s="76" cm="1">
        <f t="array" ref="AS2227">INDEX($K:$P,ROW(),MATCH(AS$3,$K$2:$P$2,0))</f>
        <v>10</v>
      </c>
      <c r="AT2227" s="76" cm="1">
        <f t="array" ref="AT2227">INDEX($K:$P,ROW(),MATCH(AT$3,$K$2:$P$2,0))</f>
        <v>10</v>
      </c>
      <c r="AU2227" s="76" cm="1">
        <f t="array" ref="AU2227">INDEX($K:$P,ROW(),MATCH(AU$3,$K$2:$P$2,0))</f>
        <v>10</v>
      </c>
      <c r="AV2227" s="76" cm="1">
        <f t="array" ref="AV2227">INDEX($K:$P,ROW(),MATCH(AV$3,$K$2:$P$2,0))</f>
        <v>10</v>
      </c>
      <c r="AW2227" s="76" cm="1">
        <f t="array" ref="AW2227">INDEX($K:$P,ROW(),MATCH(AW$3,$K$2:$P$2,0))</f>
        <v>10</v>
      </c>
      <c r="AX2227" s="76" cm="1">
        <f t="array" ref="AX2227">INDEX($K:$P,ROW(),MATCH(AX$3,$K$2:$P$2,0))</f>
        <v>10</v>
      </c>
      <c r="AY2227" s="76" cm="1">
        <f t="array" ref="AY2227">INDEX($K:$P,ROW(),MATCH(AY$3,$K$2:$P$2,0))</f>
        <v>10</v>
      </c>
      <c r="AZ2227" s="76" cm="1">
        <f t="array" ref="AZ2227">INDEX($K:$P,ROW(),MATCH(AZ$3,$K$2:$P$2,0))</f>
        <v>10</v>
      </c>
      <c r="BA2227" s="76" cm="1">
        <f t="array" ref="BA2227">INDEX($K:$P,ROW(),MATCH(BA$3,$K$2:$P$2,0))</f>
        <v>10</v>
      </c>
      <c r="BB2227" s="76" cm="1">
        <f t="array" ref="BB2227">INDEX($K:$P,ROW(),MATCH(BB$3,$K$2:$P$2,0))</f>
        <v>10</v>
      </c>
      <c r="BC2227" s="76" cm="1">
        <f t="array" ref="BC2227">INDEX($K:$P,ROW(),MATCH(BC$3,$K$2:$P$2,0))</f>
        <v>10</v>
      </c>
      <c r="BD2227" s="76" cm="1">
        <f t="array" ref="BD2227">INDEX($K:$P,ROW(),MATCH(BD$3,$K$2:$P$2,0))</f>
        <v>10</v>
      </c>
      <c r="BE2227" s="76" cm="1">
        <f t="array" ref="BE2227">INDEX($K:$P,ROW(),MATCH(BE$3,$K$2:$P$2,0))</f>
        <v>10</v>
      </c>
      <c r="BF2227" s="76" cm="1">
        <f t="array" ref="BF2227">INDEX($K:$P,ROW(),MATCH(BF$3,$K$2:$P$2,0))</f>
        <v>10</v>
      </c>
      <c r="BG2227" s="76" cm="1">
        <f t="array" ref="BG2227">INDEX($K:$P,ROW(),MATCH(BG$3,$K$2:$P$2,0))</f>
        <v>10</v>
      </c>
      <c r="BH2227" s="76" cm="1">
        <f t="array" ref="BH2227">INDEX($K:$P,ROW(),MATCH(BH$3,$K$2:$P$2,0))</f>
        <v>10</v>
      </c>
      <c r="BI2227" s="76" cm="1">
        <f t="array" ref="BI2227">INDEX($K:$P,ROW(),MATCH(BI$3,$K$2:$P$2,0))</f>
        <v>10</v>
      </c>
      <c r="BJ2227" s="76" cm="1">
        <f t="array" ref="BJ2227">INDEX($K:$P,ROW(),MATCH(BJ$3,$K$2:$P$2,0))</f>
        <v>10</v>
      </c>
      <c r="BK2227" s="76" cm="1">
        <f t="array" ref="BK2227">INDEX($K:$P,ROW(),MATCH(BK$3,$K$2:$P$2,0))</f>
        <v>10</v>
      </c>
      <c r="BL2227" s="76" cm="1">
        <f t="array" ref="BL2227">INDEX($K:$P,ROW(),MATCH(BL$3,$K$2:$P$2,0))</f>
        <v>10</v>
      </c>
      <c r="BM2227" s="76" cm="1">
        <f t="array" ref="BM2227">INDEX($K:$P,ROW(),MATCH(BM$3,$K$2:$P$2,0))</f>
        <v>10</v>
      </c>
      <c r="BN2227" s="76" cm="1">
        <f t="array" ref="BN2227">INDEX($K:$P,ROW(),MATCH(BN$3,$K$2:$P$2,0))</f>
        <v>10</v>
      </c>
      <c r="BO2227" s="76" cm="1">
        <f t="array" ref="BO2227">INDEX($K:$P,ROW(),MATCH(BO$3,$K$2:$P$2,0))</f>
        <v>10</v>
      </c>
      <c r="BP2227" s="76" cm="1">
        <f t="array" ref="BP2227">INDEX($K:$P,ROW(),MATCH(BP$3,$K$2:$P$2,0))</f>
        <v>10</v>
      </c>
      <c r="BQ2227" s="76" cm="1">
        <f t="array" ref="BQ2227">INDEX($K:$P,ROW(),MATCH(BQ$3,$K$2:$P$2,0))</f>
        <v>10</v>
      </c>
      <c r="BR2227" s="76" cm="1">
        <f t="array" ref="BR2227">INDEX($K:$P,ROW(),MATCH(BR$3,$K$2:$P$2,0))</f>
        <v>10</v>
      </c>
      <c r="BS2227" s="76" cm="1">
        <f t="array" ref="BS2227">INDEX($K:$P,ROW(),MATCH(BS$3,$K$2:$P$2,0))</f>
        <v>10</v>
      </c>
      <c r="BT2227" s="76" cm="1">
        <f t="array" ref="BT2227">INDEX($K:$P,ROW(),MATCH(BT$3,$K$2:$P$2,0))</f>
        <v>10</v>
      </c>
      <c r="BU2227" s="76" cm="1">
        <f t="array" ref="BU2227">INDEX($K:$P,ROW(),MATCH(BU$3,$K$2:$P$2,0))</f>
        <v>10</v>
      </c>
      <c r="BV2227" s="76" cm="1">
        <f t="array" ref="BV2227">INDEX($K:$P,ROW(),MATCH(BV$3,$K$2:$P$2,0))</f>
        <v>10</v>
      </c>
      <c r="BW2227" s="76" cm="1">
        <f t="array" ref="BW2227">INDEX($K:$P,ROW(),MATCH(BW$3,$K$2:$P$2,0))</f>
        <v>10</v>
      </c>
      <c r="BX2227" s="76" cm="1">
        <f t="array" ref="BX2227">INDEX($K:$P,ROW(),MATCH(BX$3,$K$2:$P$2,0))</f>
        <v>10</v>
      </c>
      <c r="BY2227" s="76" cm="1">
        <f t="array" ref="BY2227">INDEX($K:$P,ROW(),MATCH(BY$3,$K$2:$P$2,0))</f>
        <v>10</v>
      </c>
      <c r="BZ2227" s="76" cm="1">
        <f t="array" ref="BZ2227">INDEX($K:$P,ROW(),MATCH(BZ$3,$K$2:$P$2,0))</f>
        <v>10</v>
      </c>
      <c r="CA2227" s="76" cm="1">
        <f t="array" ref="CA2227">INDEX($K:$P,ROW(),MATCH(CA$3,$K$2:$P$2,0))</f>
        <v>10</v>
      </c>
      <c r="CB2227" s="76" cm="1">
        <f t="array" ref="CB2227">INDEX($K:$P,ROW(),MATCH(CB$3,$K$2:$P$2,0))</f>
        <v>10</v>
      </c>
      <c r="CC2227" s="76" cm="1">
        <f t="array" ref="CC2227">INDEX($K:$P,ROW(),MATCH(CC$3,$K$2:$P$2,0))</f>
        <v>10</v>
      </c>
      <c r="CD2227" s="76" cm="1">
        <f t="array" ref="CD2227">INDEX($K:$P,ROW(),MATCH(CD$3,$K$2:$P$2,0))</f>
        <v>10</v>
      </c>
      <c r="CE2227" s="76" cm="1">
        <f t="array" ref="CE2227">INDEX($K:$P,ROW(),MATCH(CE$3,$K$2:$P$2,0))</f>
        <v>10</v>
      </c>
      <c r="CF2227" s="76" cm="1">
        <f t="array" ref="CF2227">INDEX($K:$P,ROW(),MATCH(CF$3,$K$2:$P$2,0))</f>
        <v>10</v>
      </c>
      <c r="CG2227" s="76" cm="1">
        <f t="array" ref="CG2227">INDEX($K:$P,ROW(),MATCH(CG$3,$K$2:$P$2,0))</f>
        <v>10</v>
      </c>
      <c r="CH2227" s="76" cm="1">
        <f t="array" ref="CH2227">INDEX($K:$P,ROW(),MATCH(CH$3,$K$2:$P$2,0))</f>
        <v>10</v>
      </c>
      <c r="CI2227" s="76" cm="1">
        <f t="array" ref="CI2227">INDEX($K:$P,ROW(),MATCH(CI$3,$K$2:$P$2,0))</f>
        <v>10</v>
      </c>
      <c r="CJ2227" s="76" cm="1">
        <f t="array" ref="CJ2227">INDEX($K:$P,ROW(),MATCH(CJ$3,$K$2:$P$2,0))</f>
        <v>10</v>
      </c>
      <c r="CK2227" s="76" cm="1">
        <f t="array" ref="CK2227">INDEX($K:$P,ROW(),MATCH(CK$3,$K$2:$P$2,0))</f>
        <v>10</v>
      </c>
      <c r="CL2227" s="76" cm="1">
        <f t="array" ref="CL2227">INDEX($K:$P,ROW(),MATCH(CL$3,$K$2:$P$2,0))</f>
        <v>10</v>
      </c>
    </row>
    <row r="2228" spans="2:90" x14ac:dyDescent="0.4">
      <c r="B2228" s="124" t="s">
        <v>837</v>
      </c>
      <c r="D2228" t="s">
        <v>766</v>
      </c>
      <c r="E2228" s="8" t="str">
        <f t="shared" si="2760"/>
        <v>2228 GMV-S</v>
      </c>
      <c r="G2228" t="str">
        <f t="shared" si="2761"/>
        <v>2228 GMV-S</v>
      </c>
      <c r="H2228" s="12"/>
      <c r="I2228" s="60"/>
      <c r="J2228" s="60"/>
      <c r="K2228" s="331">
        <f t="shared" ref="K2228:P2228" ca="1" si="2762">SUMIF($3:$3,K$2,2228:2228)</f>
        <v>600000</v>
      </c>
      <c r="L2228" s="331">
        <f t="shared" ca="1" si="2762"/>
        <v>600000</v>
      </c>
      <c r="M2228" s="331">
        <f t="shared" ca="1" si="2762"/>
        <v>600000</v>
      </c>
      <c r="N2228" s="331">
        <f t="shared" ca="1" si="2762"/>
        <v>600000</v>
      </c>
      <c r="O2228" s="331">
        <f t="shared" ca="1" si="2762"/>
        <v>600000</v>
      </c>
      <c r="P2228" s="331">
        <f t="shared" ca="1" si="2762"/>
        <v>600000</v>
      </c>
      <c r="R2228" s="13"/>
      <c r="S2228" s="331" cm="1">
        <f t="array" aca="1" ref="S2228" ca="1">+S2227*INDIRECT(S2220)</f>
        <v>50000</v>
      </c>
      <c r="T2228" s="331" cm="1">
        <f t="array" aca="1" ref="T2228" ca="1">+T2227*INDIRECT(T2220)</f>
        <v>50000</v>
      </c>
      <c r="U2228" s="331" cm="1">
        <f t="array" aca="1" ref="U2228" ca="1">+U2227*INDIRECT(U2220)</f>
        <v>50000</v>
      </c>
      <c r="V2228" s="331" cm="1">
        <f t="array" aca="1" ref="V2228" ca="1">+V2227*INDIRECT(V2220)</f>
        <v>50000</v>
      </c>
      <c r="W2228" s="331" cm="1">
        <f t="array" aca="1" ref="W2228" ca="1">+W2227*INDIRECT(W2220)</f>
        <v>50000</v>
      </c>
      <c r="X2228" s="331" cm="1">
        <f t="array" aca="1" ref="X2228" ca="1">+X2227*INDIRECT(X2220)</f>
        <v>50000</v>
      </c>
      <c r="Y2228" s="331" cm="1">
        <f t="array" aca="1" ref="Y2228" ca="1">+Y2227*INDIRECT(Y2220)</f>
        <v>50000</v>
      </c>
      <c r="Z2228" s="331" cm="1">
        <f t="array" aca="1" ref="Z2228" ca="1">+Z2227*INDIRECT(Z2220)</f>
        <v>50000</v>
      </c>
      <c r="AA2228" s="331" cm="1">
        <f t="array" aca="1" ref="AA2228" ca="1">+AA2227*INDIRECT(AA2220)</f>
        <v>50000</v>
      </c>
      <c r="AB2228" s="331" cm="1">
        <f t="array" aca="1" ref="AB2228" ca="1">+AB2227*INDIRECT(AB2220)</f>
        <v>50000</v>
      </c>
      <c r="AC2228" s="331" cm="1">
        <f t="array" aca="1" ref="AC2228" ca="1">+AC2227*INDIRECT(AC2220)</f>
        <v>50000</v>
      </c>
      <c r="AD2228" s="331" cm="1">
        <f t="array" aca="1" ref="AD2228" ca="1">+AD2227*INDIRECT(AD2220)</f>
        <v>50000</v>
      </c>
      <c r="AE2228" s="331" cm="1">
        <f t="array" aca="1" ref="AE2228" ca="1">+AE2227*INDIRECT(AE2220)</f>
        <v>50000</v>
      </c>
      <c r="AF2228" s="331" cm="1">
        <f t="array" aca="1" ref="AF2228" ca="1">+AF2227*INDIRECT(AF2220)</f>
        <v>50000</v>
      </c>
      <c r="AG2228" s="331" cm="1">
        <f t="array" aca="1" ref="AG2228" ca="1">+AG2227*INDIRECT(AG2220)</f>
        <v>50000</v>
      </c>
      <c r="AH2228" s="331" cm="1">
        <f t="array" aca="1" ref="AH2228" ca="1">+AH2227*INDIRECT(AH2220)</f>
        <v>50000</v>
      </c>
      <c r="AI2228" s="331" cm="1">
        <f t="array" aca="1" ref="AI2228" ca="1">+AI2227*INDIRECT(AI2220)</f>
        <v>50000</v>
      </c>
      <c r="AJ2228" s="331" cm="1">
        <f t="array" aca="1" ref="AJ2228" ca="1">+AJ2227*INDIRECT(AJ2220)</f>
        <v>50000</v>
      </c>
      <c r="AK2228" s="331" cm="1">
        <f t="array" aca="1" ref="AK2228" ca="1">+AK2227*INDIRECT(AK2220)</f>
        <v>50000</v>
      </c>
      <c r="AL2228" s="331" cm="1">
        <f t="array" aca="1" ref="AL2228" ca="1">+AL2227*INDIRECT(AL2220)</f>
        <v>50000</v>
      </c>
      <c r="AM2228" s="331" cm="1">
        <f t="array" aca="1" ref="AM2228" ca="1">+AM2227*INDIRECT(AM2220)</f>
        <v>50000</v>
      </c>
      <c r="AN2228" s="331" cm="1">
        <f t="array" aca="1" ref="AN2228" ca="1">+AN2227*INDIRECT(AN2220)</f>
        <v>50000</v>
      </c>
      <c r="AO2228" s="331" cm="1">
        <f t="array" aca="1" ref="AO2228" ca="1">+AO2227*INDIRECT(AO2220)</f>
        <v>50000</v>
      </c>
      <c r="AP2228" s="331" cm="1">
        <f t="array" aca="1" ref="AP2228" ca="1">+AP2227*INDIRECT(AP2220)</f>
        <v>50000</v>
      </c>
      <c r="AQ2228" s="331" cm="1">
        <f t="array" aca="1" ref="AQ2228" ca="1">+AQ2227*INDIRECT(AQ2220)</f>
        <v>50000</v>
      </c>
      <c r="AR2228" s="331" cm="1">
        <f t="array" aca="1" ref="AR2228" ca="1">+AR2227*INDIRECT(AR2220)</f>
        <v>50000</v>
      </c>
      <c r="AS2228" s="331" cm="1">
        <f t="array" aca="1" ref="AS2228" ca="1">+AS2227*INDIRECT(AS2220)</f>
        <v>50000</v>
      </c>
      <c r="AT2228" s="331" cm="1">
        <f t="array" aca="1" ref="AT2228" ca="1">+AT2227*INDIRECT(AT2220)</f>
        <v>50000</v>
      </c>
      <c r="AU2228" s="331" cm="1">
        <f t="array" aca="1" ref="AU2228" ca="1">+AU2227*INDIRECT(AU2220)</f>
        <v>50000</v>
      </c>
      <c r="AV2228" s="331" cm="1">
        <f t="array" aca="1" ref="AV2228" ca="1">+AV2227*INDIRECT(AV2220)</f>
        <v>50000</v>
      </c>
      <c r="AW2228" s="331" cm="1">
        <f t="array" aca="1" ref="AW2228" ca="1">+AW2227*INDIRECT(AW2220)</f>
        <v>50000</v>
      </c>
      <c r="AX2228" s="331" cm="1">
        <f t="array" aca="1" ref="AX2228" ca="1">+AX2227*INDIRECT(AX2220)</f>
        <v>50000</v>
      </c>
      <c r="AY2228" s="331" cm="1">
        <f t="array" aca="1" ref="AY2228" ca="1">+AY2227*INDIRECT(AY2220)</f>
        <v>50000</v>
      </c>
      <c r="AZ2228" s="331" cm="1">
        <f t="array" aca="1" ref="AZ2228" ca="1">+AZ2227*INDIRECT(AZ2220)</f>
        <v>50000</v>
      </c>
      <c r="BA2228" s="331" cm="1">
        <f t="array" aca="1" ref="BA2228" ca="1">+BA2227*INDIRECT(BA2220)</f>
        <v>50000</v>
      </c>
      <c r="BB2228" s="331" cm="1">
        <f t="array" aca="1" ref="BB2228" ca="1">+BB2227*INDIRECT(BB2220)</f>
        <v>50000</v>
      </c>
      <c r="BC2228" s="331" cm="1">
        <f t="array" aca="1" ref="BC2228" ca="1">+BC2227*INDIRECT(BC2220)</f>
        <v>50000</v>
      </c>
      <c r="BD2228" s="331" cm="1">
        <f t="array" aca="1" ref="BD2228" ca="1">+BD2227*INDIRECT(BD2220)</f>
        <v>50000</v>
      </c>
      <c r="BE2228" s="331" cm="1">
        <f t="array" aca="1" ref="BE2228" ca="1">+BE2227*INDIRECT(BE2220)</f>
        <v>50000</v>
      </c>
      <c r="BF2228" s="331" cm="1">
        <f t="array" aca="1" ref="BF2228" ca="1">+BF2227*INDIRECT(BF2220)</f>
        <v>50000</v>
      </c>
      <c r="BG2228" s="331" cm="1">
        <f t="array" aca="1" ref="BG2228" ca="1">+BG2227*INDIRECT(BG2220)</f>
        <v>50000</v>
      </c>
      <c r="BH2228" s="331" cm="1">
        <f t="array" aca="1" ref="BH2228" ca="1">+BH2227*INDIRECT(BH2220)</f>
        <v>50000</v>
      </c>
      <c r="BI2228" s="331" cm="1">
        <f t="array" aca="1" ref="BI2228" ca="1">+BI2227*INDIRECT(BI2220)</f>
        <v>50000</v>
      </c>
      <c r="BJ2228" s="331" cm="1">
        <f t="array" aca="1" ref="BJ2228" ca="1">+BJ2227*INDIRECT(BJ2220)</f>
        <v>50000</v>
      </c>
      <c r="BK2228" s="331" cm="1">
        <f t="array" aca="1" ref="BK2228" ca="1">+BK2227*INDIRECT(BK2220)</f>
        <v>50000</v>
      </c>
      <c r="BL2228" s="331" cm="1">
        <f t="array" aca="1" ref="BL2228" ca="1">+BL2227*INDIRECT(BL2220)</f>
        <v>50000</v>
      </c>
      <c r="BM2228" s="331" cm="1">
        <f t="array" aca="1" ref="BM2228" ca="1">+BM2227*INDIRECT(BM2220)</f>
        <v>50000</v>
      </c>
      <c r="BN2228" s="331" cm="1">
        <f t="array" aca="1" ref="BN2228" ca="1">+BN2227*INDIRECT(BN2220)</f>
        <v>50000</v>
      </c>
      <c r="BO2228" s="331" cm="1">
        <f t="array" aca="1" ref="BO2228" ca="1">+BO2227*INDIRECT(BO2220)</f>
        <v>50000</v>
      </c>
      <c r="BP2228" s="331" cm="1">
        <f t="array" aca="1" ref="BP2228" ca="1">+BP2227*INDIRECT(BP2220)</f>
        <v>50000</v>
      </c>
      <c r="BQ2228" s="331" cm="1">
        <f t="array" aca="1" ref="BQ2228" ca="1">+BQ2227*INDIRECT(BQ2220)</f>
        <v>50000</v>
      </c>
      <c r="BR2228" s="331" cm="1">
        <f t="array" aca="1" ref="BR2228" ca="1">+BR2227*INDIRECT(BR2220)</f>
        <v>50000</v>
      </c>
      <c r="BS2228" s="331" cm="1">
        <f t="array" aca="1" ref="BS2228" ca="1">+BS2227*INDIRECT(BS2220)</f>
        <v>50000</v>
      </c>
      <c r="BT2228" s="331" cm="1">
        <f t="array" aca="1" ref="BT2228" ca="1">+BT2227*INDIRECT(BT2220)</f>
        <v>50000</v>
      </c>
      <c r="BU2228" s="331" cm="1">
        <f t="array" aca="1" ref="BU2228" ca="1">+BU2227*INDIRECT(BU2220)</f>
        <v>50000</v>
      </c>
      <c r="BV2228" s="331" cm="1">
        <f t="array" aca="1" ref="BV2228" ca="1">+BV2227*INDIRECT(BV2220)</f>
        <v>50000</v>
      </c>
      <c r="BW2228" s="331" cm="1">
        <f t="array" aca="1" ref="BW2228" ca="1">+BW2227*INDIRECT(BW2220)</f>
        <v>50000</v>
      </c>
      <c r="BX2228" s="331" cm="1">
        <f t="array" aca="1" ref="BX2228" ca="1">+BX2227*INDIRECT(BX2220)</f>
        <v>50000</v>
      </c>
      <c r="BY2228" s="331" cm="1">
        <f t="array" aca="1" ref="BY2228" ca="1">+BY2227*INDIRECT(BY2220)</f>
        <v>50000</v>
      </c>
      <c r="BZ2228" s="331" cm="1">
        <f t="array" aca="1" ref="BZ2228" ca="1">+BZ2227*INDIRECT(BZ2220)</f>
        <v>50000</v>
      </c>
      <c r="CA2228" s="331" cm="1">
        <f t="array" aca="1" ref="CA2228" ca="1">+CA2227*INDIRECT(CA2220)</f>
        <v>50000</v>
      </c>
      <c r="CB2228" s="331" cm="1">
        <f t="array" aca="1" ref="CB2228" ca="1">+CB2227*INDIRECT(CB2220)</f>
        <v>50000</v>
      </c>
      <c r="CC2228" s="331" cm="1">
        <f t="array" aca="1" ref="CC2228" ca="1">+CC2227*INDIRECT(CC2220)</f>
        <v>50000</v>
      </c>
      <c r="CD2228" s="331" cm="1">
        <f t="array" aca="1" ref="CD2228" ca="1">+CD2227*INDIRECT(CD2220)</f>
        <v>50000</v>
      </c>
      <c r="CE2228" s="331" cm="1">
        <f t="array" aca="1" ref="CE2228" ca="1">+CE2227*INDIRECT(CE2220)</f>
        <v>50000</v>
      </c>
      <c r="CF2228" s="331" cm="1">
        <f t="array" aca="1" ref="CF2228" ca="1">+CF2227*INDIRECT(CF2220)</f>
        <v>50000</v>
      </c>
      <c r="CG2228" s="331" cm="1">
        <f t="array" aca="1" ref="CG2228" ca="1">+CG2227*INDIRECT(CG2220)</f>
        <v>50000</v>
      </c>
      <c r="CH2228" s="331" cm="1">
        <f t="array" aca="1" ref="CH2228" ca="1">+CH2227*INDIRECT(CH2220)</f>
        <v>50000</v>
      </c>
      <c r="CI2228" s="331" cm="1">
        <f t="array" aca="1" ref="CI2228" ca="1">+CI2227*INDIRECT(CI2220)</f>
        <v>50000</v>
      </c>
      <c r="CJ2228" s="331" cm="1">
        <f t="array" aca="1" ref="CJ2228" ca="1">+CJ2227*INDIRECT(CJ2220)</f>
        <v>50000</v>
      </c>
      <c r="CK2228" s="331" cm="1">
        <f t="array" aca="1" ref="CK2228" ca="1">+CK2227*INDIRECT(CK2220)</f>
        <v>50000</v>
      </c>
      <c r="CL2228" s="331" cm="1">
        <f t="array" aca="1" ref="CL2228" ca="1">+CL2227*INDIRECT(CL2220)</f>
        <v>50000</v>
      </c>
    </row>
    <row r="2229" spans="2:90" x14ac:dyDescent="0.4">
      <c r="B2229" s="141" t="str">
        <f>+"Avg. transaction amount per "&amp;B2218</f>
        <v>Avg. transaction amount per primary unit</v>
      </c>
      <c r="C2229" t="s">
        <v>80</v>
      </c>
      <c r="D2229" t="s">
        <v>766</v>
      </c>
      <c r="E2229" s="8" t="str">
        <f t="shared" si="2760"/>
        <v>2229 GMV-S</v>
      </c>
      <c r="G2229" t="str">
        <f t="shared" si="2761"/>
        <v>2229 GMV-S</v>
      </c>
      <c r="H2229" s="12"/>
      <c r="I2229" s="60"/>
      <c r="J2229" s="60"/>
      <c r="K2229" s="18">
        <v>1000</v>
      </c>
      <c r="L2229" s="18">
        <v>1000</v>
      </c>
      <c r="M2229" s="18">
        <v>1000</v>
      </c>
      <c r="N2229" s="18">
        <v>1000</v>
      </c>
      <c r="O2229" s="18">
        <v>1000</v>
      </c>
      <c r="P2229" s="18">
        <v>1000</v>
      </c>
      <c r="R2229" s="13"/>
      <c r="S2229" s="143" cm="1">
        <f t="array" ref="S2229">INDEX($K:$P,ROW(),MATCH(S$3,$K$2:$P$2,0))</f>
        <v>1000</v>
      </c>
      <c r="T2229" s="143" cm="1">
        <f t="array" ref="T2229">INDEX($K:$P,ROW(),MATCH(T$3,$K$2:$P$2,0))</f>
        <v>1000</v>
      </c>
      <c r="U2229" s="143" cm="1">
        <f t="array" ref="U2229">INDEX($K:$P,ROW(),MATCH(U$3,$K$2:$P$2,0))</f>
        <v>1000</v>
      </c>
      <c r="V2229" s="143" cm="1">
        <f t="array" ref="V2229">INDEX($K:$P,ROW(),MATCH(V$3,$K$2:$P$2,0))</f>
        <v>1000</v>
      </c>
      <c r="W2229" s="143" cm="1">
        <f t="array" ref="W2229">INDEX($K:$P,ROW(),MATCH(W$3,$K$2:$P$2,0))</f>
        <v>1000</v>
      </c>
      <c r="X2229" s="143" cm="1">
        <f t="array" ref="X2229">INDEX($K:$P,ROW(),MATCH(X$3,$K$2:$P$2,0))</f>
        <v>1000</v>
      </c>
      <c r="Y2229" s="143" cm="1">
        <f t="array" ref="Y2229">INDEX($K:$P,ROW(),MATCH(Y$3,$K$2:$P$2,0))</f>
        <v>1000</v>
      </c>
      <c r="Z2229" s="143" cm="1">
        <f t="array" ref="Z2229">INDEX($K:$P,ROW(),MATCH(Z$3,$K$2:$P$2,0))</f>
        <v>1000</v>
      </c>
      <c r="AA2229" s="143" cm="1">
        <f t="array" ref="AA2229">INDEX($K:$P,ROW(),MATCH(AA$3,$K$2:$P$2,0))</f>
        <v>1000</v>
      </c>
      <c r="AB2229" s="143" cm="1">
        <f t="array" ref="AB2229">INDEX($K:$P,ROW(),MATCH(AB$3,$K$2:$P$2,0))</f>
        <v>1000</v>
      </c>
      <c r="AC2229" s="143" cm="1">
        <f t="array" ref="AC2229">INDEX($K:$P,ROW(),MATCH(AC$3,$K$2:$P$2,0))</f>
        <v>1000</v>
      </c>
      <c r="AD2229" s="143" cm="1">
        <f t="array" ref="AD2229">INDEX($K:$P,ROW(),MATCH(AD$3,$K$2:$P$2,0))</f>
        <v>1000</v>
      </c>
      <c r="AE2229" s="143" cm="1">
        <f t="array" ref="AE2229">INDEX($K:$P,ROW(),MATCH(AE$3,$K$2:$P$2,0))</f>
        <v>1000</v>
      </c>
      <c r="AF2229" s="143" cm="1">
        <f t="array" ref="AF2229">INDEX($K:$P,ROW(),MATCH(AF$3,$K$2:$P$2,0))</f>
        <v>1000</v>
      </c>
      <c r="AG2229" s="143" cm="1">
        <f t="array" ref="AG2229">INDEX($K:$P,ROW(),MATCH(AG$3,$K$2:$P$2,0))</f>
        <v>1000</v>
      </c>
      <c r="AH2229" s="143" cm="1">
        <f t="array" ref="AH2229">INDEX($K:$P,ROW(),MATCH(AH$3,$K$2:$P$2,0))</f>
        <v>1000</v>
      </c>
      <c r="AI2229" s="143" cm="1">
        <f t="array" ref="AI2229">INDEX($K:$P,ROW(),MATCH(AI$3,$K$2:$P$2,0))</f>
        <v>1000</v>
      </c>
      <c r="AJ2229" s="143" cm="1">
        <f t="array" ref="AJ2229">INDEX($K:$P,ROW(),MATCH(AJ$3,$K$2:$P$2,0))</f>
        <v>1000</v>
      </c>
      <c r="AK2229" s="143" cm="1">
        <f t="array" ref="AK2229">INDEX($K:$P,ROW(),MATCH(AK$3,$K$2:$P$2,0))</f>
        <v>1000</v>
      </c>
      <c r="AL2229" s="143" cm="1">
        <f t="array" ref="AL2229">INDEX($K:$P,ROW(),MATCH(AL$3,$K$2:$P$2,0))</f>
        <v>1000</v>
      </c>
      <c r="AM2229" s="143" cm="1">
        <f t="array" ref="AM2229">INDEX($K:$P,ROW(),MATCH(AM$3,$K$2:$P$2,0))</f>
        <v>1000</v>
      </c>
      <c r="AN2229" s="143" cm="1">
        <f t="array" ref="AN2229">INDEX($K:$P,ROW(),MATCH(AN$3,$K$2:$P$2,0))</f>
        <v>1000</v>
      </c>
      <c r="AO2229" s="143" cm="1">
        <f t="array" ref="AO2229">INDEX($K:$P,ROW(),MATCH(AO$3,$K$2:$P$2,0))</f>
        <v>1000</v>
      </c>
      <c r="AP2229" s="143" cm="1">
        <f t="array" ref="AP2229">INDEX($K:$P,ROW(),MATCH(AP$3,$K$2:$P$2,0))</f>
        <v>1000</v>
      </c>
      <c r="AQ2229" s="143" cm="1">
        <f t="array" ref="AQ2229">INDEX($K:$P,ROW(),MATCH(AQ$3,$K$2:$P$2,0))</f>
        <v>1000</v>
      </c>
      <c r="AR2229" s="143" cm="1">
        <f t="array" ref="AR2229">INDEX($K:$P,ROW(),MATCH(AR$3,$K$2:$P$2,0))</f>
        <v>1000</v>
      </c>
      <c r="AS2229" s="143" cm="1">
        <f t="array" ref="AS2229">INDEX($K:$P,ROW(),MATCH(AS$3,$K$2:$P$2,0))</f>
        <v>1000</v>
      </c>
      <c r="AT2229" s="143" cm="1">
        <f t="array" ref="AT2229">INDEX($K:$P,ROW(),MATCH(AT$3,$K$2:$P$2,0))</f>
        <v>1000</v>
      </c>
      <c r="AU2229" s="143" cm="1">
        <f t="array" ref="AU2229">INDEX($K:$P,ROW(),MATCH(AU$3,$K$2:$P$2,0))</f>
        <v>1000</v>
      </c>
      <c r="AV2229" s="143" cm="1">
        <f t="array" ref="AV2229">INDEX($K:$P,ROW(),MATCH(AV$3,$K$2:$P$2,0))</f>
        <v>1000</v>
      </c>
      <c r="AW2229" s="143" cm="1">
        <f t="array" ref="AW2229">INDEX($K:$P,ROW(),MATCH(AW$3,$K$2:$P$2,0))</f>
        <v>1000</v>
      </c>
      <c r="AX2229" s="143" cm="1">
        <f t="array" ref="AX2229">INDEX($K:$P,ROW(),MATCH(AX$3,$K$2:$P$2,0))</f>
        <v>1000</v>
      </c>
      <c r="AY2229" s="143" cm="1">
        <f t="array" ref="AY2229">INDEX($K:$P,ROW(),MATCH(AY$3,$K$2:$P$2,0))</f>
        <v>1000</v>
      </c>
      <c r="AZ2229" s="143" cm="1">
        <f t="array" ref="AZ2229">INDEX($K:$P,ROW(),MATCH(AZ$3,$K$2:$P$2,0))</f>
        <v>1000</v>
      </c>
      <c r="BA2229" s="143" cm="1">
        <f t="array" ref="BA2229">INDEX($K:$P,ROW(),MATCH(BA$3,$K$2:$P$2,0))</f>
        <v>1000</v>
      </c>
      <c r="BB2229" s="143" cm="1">
        <f t="array" ref="BB2229">INDEX($K:$P,ROW(),MATCH(BB$3,$K$2:$P$2,0))</f>
        <v>1000</v>
      </c>
      <c r="BC2229" s="143" cm="1">
        <f t="array" ref="BC2229">INDEX($K:$P,ROW(),MATCH(BC$3,$K$2:$P$2,0))</f>
        <v>1000</v>
      </c>
      <c r="BD2229" s="143" cm="1">
        <f t="array" ref="BD2229">INDEX($K:$P,ROW(),MATCH(BD$3,$K$2:$P$2,0))</f>
        <v>1000</v>
      </c>
      <c r="BE2229" s="143" cm="1">
        <f t="array" ref="BE2229">INDEX($K:$P,ROW(),MATCH(BE$3,$K$2:$P$2,0))</f>
        <v>1000</v>
      </c>
      <c r="BF2229" s="143" cm="1">
        <f t="array" ref="BF2229">INDEX($K:$P,ROW(),MATCH(BF$3,$K$2:$P$2,0))</f>
        <v>1000</v>
      </c>
      <c r="BG2229" s="143" cm="1">
        <f t="array" ref="BG2229">INDEX($K:$P,ROW(),MATCH(BG$3,$K$2:$P$2,0))</f>
        <v>1000</v>
      </c>
      <c r="BH2229" s="143" cm="1">
        <f t="array" ref="BH2229">INDEX($K:$P,ROW(),MATCH(BH$3,$K$2:$P$2,0))</f>
        <v>1000</v>
      </c>
      <c r="BI2229" s="143" cm="1">
        <f t="array" ref="BI2229">INDEX($K:$P,ROW(),MATCH(BI$3,$K$2:$P$2,0))</f>
        <v>1000</v>
      </c>
      <c r="BJ2229" s="143" cm="1">
        <f t="array" ref="BJ2229">INDEX($K:$P,ROW(),MATCH(BJ$3,$K$2:$P$2,0))</f>
        <v>1000</v>
      </c>
      <c r="BK2229" s="143" cm="1">
        <f t="array" ref="BK2229">INDEX($K:$P,ROW(),MATCH(BK$3,$K$2:$P$2,0))</f>
        <v>1000</v>
      </c>
      <c r="BL2229" s="143" cm="1">
        <f t="array" ref="BL2229">INDEX($K:$P,ROW(),MATCH(BL$3,$K$2:$P$2,0))</f>
        <v>1000</v>
      </c>
      <c r="BM2229" s="143" cm="1">
        <f t="array" ref="BM2229">INDEX($K:$P,ROW(),MATCH(BM$3,$K$2:$P$2,0))</f>
        <v>1000</v>
      </c>
      <c r="BN2229" s="143" cm="1">
        <f t="array" ref="BN2229">INDEX($K:$P,ROW(),MATCH(BN$3,$K$2:$P$2,0))</f>
        <v>1000</v>
      </c>
      <c r="BO2229" s="143" cm="1">
        <f t="array" ref="BO2229">INDEX($K:$P,ROW(),MATCH(BO$3,$K$2:$P$2,0))</f>
        <v>1000</v>
      </c>
      <c r="BP2229" s="143" cm="1">
        <f t="array" ref="BP2229">INDEX($K:$P,ROW(),MATCH(BP$3,$K$2:$P$2,0))</f>
        <v>1000</v>
      </c>
      <c r="BQ2229" s="143" cm="1">
        <f t="array" ref="BQ2229">INDEX($K:$P,ROW(),MATCH(BQ$3,$K$2:$P$2,0))</f>
        <v>1000</v>
      </c>
      <c r="BR2229" s="143" cm="1">
        <f t="array" ref="BR2229">INDEX($K:$P,ROW(),MATCH(BR$3,$K$2:$P$2,0))</f>
        <v>1000</v>
      </c>
      <c r="BS2229" s="143" cm="1">
        <f t="array" ref="BS2229">INDEX($K:$P,ROW(),MATCH(BS$3,$K$2:$P$2,0))</f>
        <v>1000</v>
      </c>
      <c r="BT2229" s="143" cm="1">
        <f t="array" ref="BT2229">INDEX($K:$P,ROW(),MATCH(BT$3,$K$2:$P$2,0))</f>
        <v>1000</v>
      </c>
      <c r="BU2229" s="143" cm="1">
        <f t="array" ref="BU2229">INDEX($K:$P,ROW(),MATCH(BU$3,$K$2:$P$2,0))</f>
        <v>1000</v>
      </c>
      <c r="BV2229" s="143" cm="1">
        <f t="array" ref="BV2229">INDEX($K:$P,ROW(),MATCH(BV$3,$K$2:$P$2,0))</f>
        <v>1000</v>
      </c>
      <c r="BW2229" s="143" cm="1">
        <f t="array" ref="BW2229">INDEX($K:$P,ROW(),MATCH(BW$3,$K$2:$P$2,0))</f>
        <v>1000</v>
      </c>
      <c r="BX2229" s="143" cm="1">
        <f t="array" ref="BX2229">INDEX($K:$P,ROW(),MATCH(BX$3,$K$2:$P$2,0))</f>
        <v>1000</v>
      </c>
      <c r="BY2229" s="143" cm="1">
        <f t="array" ref="BY2229">INDEX($K:$P,ROW(),MATCH(BY$3,$K$2:$P$2,0))</f>
        <v>1000</v>
      </c>
      <c r="BZ2229" s="143" cm="1">
        <f t="array" ref="BZ2229">INDEX($K:$P,ROW(),MATCH(BZ$3,$K$2:$P$2,0))</f>
        <v>1000</v>
      </c>
      <c r="CA2229" s="143" cm="1">
        <f t="array" ref="CA2229">INDEX($K:$P,ROW(),MATCH(CA$3,$K$2:$P$2,0))</f>
        <v>1000</v>
      </c>
      <c r="CB2229" s="143" cm="1">
        <f t="array" ref="CB2229">INDEX($K:$P,ROW(),MATCH(CB$3,$K$2:$P$2,0))</f>
        <v>1000</v>
      </c>
      <c r="CC2229" s="143" cm="1">
        <f t="array" ref="CC2229">INDEX($K:$P,ROW(),MATCH(CC$3,$K$2:$P$2,0))</f>
        <v>1000</v>
      </c>
      <c r="CD2229" s="143" cm="1">
        <f t="array" ref="CD2229">INDEX($K:$P,ROW(),MATCH(CD$3,$K$2:$P$2,0))</f>
        <v>1000</v>
      </c>
      <c r="CE2229" s="143" cm="1">
        <f t="array" ref="CE2229">INDEX($K:$P,ROW(),MATCH(CE$3,$K$2:$P$2,0))</f>
        <v>1000</v>
      </c>
      <c r="CF2229" s="143" cm="1">
        <f t="array" ref="CF2229">INDEX($K:$P,ROW(),MATCH(CF$3,$K$2:$P$2,0))</f>
        <v>1000</v>
      </c>
      <c r="CG2229" s="143" cm="1">
        <f t="array" ref="CG2229">INDEX($K:$P,ROW(),MATCH(CG$3,$K$2:$P$2,0))</f>
        <v>1000</v>
      </c>
      <c r="CH2229" s="143" cm="1">
        <f t="array" ref="CH2229">INDEX($K:$P,ROW(),MATCH(CH$3,$K$2:$P$2,0))</f>
        <v>1000</v>
      </c>
      <c r="CI2229" s="143" cm="1">
        <f t="array" ref="CI2229">INDEX($K:$P,ROW(),MATCH(CI$3,$K$2:$P$2,0))</f>
        <v>1000</v>
      </c>
      <c r="CJ2229" s="143" cm="1">
        <f t="array" ref="CJ2229">INDEX($K:$P,ROW(),MATCH(CJ$3,$K$2:$P$2,0))</f>
        <v>1000</v>
      </c>
      <c r="CK2229" s="143" cm="1">
        <f t="array" ref="CK2229">INDEX($K:$P,ROW(),MATCH(CK$3,$K$2:$P$2,0))</f>
        <v>1000</v>
      </c>
      <c r="CL2229" s="143" cm="1">
        <f t="array" ref="CL2229">INDEX($K:$P,ROW(),MATCH(CL$3,$K$2:$P$2,0))</f>
        <v>1000</v>
      </c>
    </row>
    <row r="2230" spans="2:90" x14ac:dyDescent="0.4">
      <c r="B2230" s="123" t="s">
        <v>78</v>
      </c>
      <c r="C2230" t="s">
        <v>80</v>
      </c>
      <c r="D2230" t="s">
        <v>766</v>
      </c>
      <c r="E2230" s="8" t="str">
        <f t="shared" ref="E2230:E2241" si="2763">ROW()&amp;" "&amp;D2230</f>
        <v>2230 GMV-S</v>
      </c>
      <c r="G2230" t="str">
        <f t="shared" si="2761"/>
        <v>2230 GMV-S</v>
      </c>
      <c r="K2230" s="115">
        <f t="shared" ref="K2230:P2230" ca="1" si="2764">SUMIF($3:$3,K$2,2230:2230)</f>
        <v>600000000</v>
      </c>
      <c r="L2230" s="115">
        <f t="shared" ca="1" si="2764"/>
        <v>600000000</v>
      </c>
      <c r="M2230" s="115">
        <f t="shared" ca="1" si="2764"/>
        <v>600000000</v>
      </c>
      <c r="N2230" s="115">
        <f t="shared" ca="1" si="2764"/>
        <v>600000000</v>
      </c>
      <c r="O2230" s="115">
        <f t="shared" ca="1" si="2764"/>
        <v>600000000</v>
      </c>
      <c r="P2230" s="115">
        <f t="shared" ca="1" si="2764"/>
        <v>600000000</v>
      </c>
      <c r="R2230" s="24"/>
      <c r="S2230" s="330">
        <f t="shared" ref="S2230" ca="1" si="2765">+S2228*S2229</f>
        <v>50000000</v>
      </c>
      <c r="T2230" s="330">
        <f t="shared" ref="T2230:AX2230" ca="1" si="2766">+T2228*T2229</f>
        <v>50000000</v>
      </c>
      <c r="U2230" s="330">
        <f t="shared" ca="1" si="2766"/>
        <v>50000000</v>
      </c>
      <c r="V2230" s="330">
        <f t="shared" ca="1" si="2766"/>
        <v>50000000</v>
      </c>
      <c r="W2230" s="330">
        <f t="shared" ca="1" si="2766"/>
        <v>50000000</v>
      </c>
      <c r="X2230" s="330">
        <f t="shared" ca="1" si="2766"/>
        <v>50000000</v>
      </c>
      <c r="Y2230" s="330">
        <f t="shared" ca="1" si="2766"/>
        <v>50000000</v>
      </c>
      <c r="Z2230" s="330">
        <f t="shared" ca="1" si="2766"/>
        <v>50000000</v>
      </c>
      <c r="AA2230" s="330">
        <f t="shared" ca="1" si="2766"/>
        <v>50000000</v>
      </c>
      <c r="AB2230" s="330">
        <f t="shared" ca="1" si="2766"/>
        <v>50000000</v>
      </c>
      <c r="AC2230" s="330">
        <f t="shared" ca="1" si="2766"/>
        <v>50000000</v>
      </c>
      <c r="AD2230" s="330">
        <f t="shared" ca="1" si="2766"/>
        <v>50000000</v>
      </c>
      <c r="AE2230" s="330">
        <f t="shared" ca="1" si="2766"/>
        <v>50000000</v>
      </c>
      <c r="AF2230" s="330">
        <f t="shared" ca="1" si="2766"/>
        <v>50000000</v>
      </c>
      <c r="AG2230" s="330">
        <f t="shared" ca="1" si="2766"/>
        <v>50000000</v>
      </c>
      <c r="AH2230" s="330">
        <f t="shared" ca="1" si="2766"/>
        <v>50000000</v>
      </c>
      <c r="AI2230" s="330">
        <f t="shared" ca="1" si="2766"/>
        <v>50000000</v>
      </c>
      <c r="AJ2230" s="330">
        <f t="shared" ca="1" si="2766"/>
        <v>50000000</v>
      </c>
      <c r="AK2230" s="330">
        <f t="shared" ca="1" si="2766"/>
        <v>50000000</v>
      </c>
      <c r="AL2230" s="330">
        <f t="shared" ca="1" si="2766"/>
        <v>50000000</v>
      </c>
      <c r="AM2230" s="330">
        <f t="shared" ca="1" si="2766"/>
        <v>50000000</v>
      </c>
      <c r="AN2230" s="330">
        <f t="shared" ca="1" si="2766"/>
        <v>50000000</v>
      </c>
      <c r="AO2230" s="330">
        <f t="shared" ca="1" si="2766"/>
        <v>50000000</v>
      </c>
      <c r="AP2230" s="330">
        <f t="shared" ca="1" si="2766"/>
        <v>50000000</v>
      </c>
      <c r="AQ2230" s="330">
        <f t="shared" ca="1" si="2766"/>
        <v>50000000</v>
      </c>
      <c r="AR2230" s="330">
        <f t="shared" ca="1" si="2766"/>
        <v>50000000</v>
      </c>
      <c r="AS2230" s="330">
        <f t="shared" ca="1" si="2766"/>
        <v>50000000</v>
      </c>
      <c r="AT2230" s="330">
        <f t="shared" ca="1" si="2766"/>
        <v>50000000</v>
      </c>
      <c r="AU2230" s="330">
        <f t="shared" ca="1" si="2766"/>
        <v>50000000</v>
      </c>
      <c r="AV2230" s="330">
        <f t="shared" ca="1" si="2766"/>
        <v>50000000</v>
      </c>
      <c r="AW2230" s="330">
        <f t="shared" ca="1" si="2766"/>
        <v>50000000</v>
      </c>
      <c r="AX2230" s="330">
        <f t="shared" ca="1" si="2766"/>
        <v>50000000</v>
      </c>
      <c r="AY2230" s="330">
        <f t="shared" ref="AY2230:CD2230" ca="1" si="2767">+AY2228*AY2229</f>
        <v>50000000</v>
      </c>
      <c r="AZ2230" s="330">
        <f t="shared" ca="1" si="2767"/>
        <v>50000000</v>
      </c>
      <c r="BA2230" s="330">
        <f t="shared" ca="1" si="2767"/>
        <v>50000000</v>
      </c>
      <c r="BB2230" s="330">
        <f t="shared" ca="1" si="2767"/>
        <v>50000000</v>
      </c>
      <c r="BC2230" s="330">
        <f t="shared" ca="1" si="2767"/>
        <v>50000000</v>
      </c>
      <c r="BD2230" s="330">
        <f t="shared" ca="1" si="2767"/>
        <v>50000000</v>
      </c>
      <c r="BE2230" s="330">
        <f t="shared" ca="1" si="2767"/>
        <v>50000000</v>
      </c>
      <c r="BF2230" s="330">
        <f t="shared" ca="1" si="2767"/>
        <v>50000000</v>
      </c>
      <c r="BG2230" s="330">
        <f t="shared" ca="1" si="2767"/>
        <v>50000000</v>
      </c>
      <c r="BH2230" s="330">
        <f t="shared" ca="1" si="2767"/>
        <v>50000000</v>
      </c>
      <c r="BI2230" s="330">
        <f t="shared" ca="1" si="2767"/>
        <v>50000000</v>
      </c>
      <c r="BJ2230" s="330">
        <f t="shared" ca="1" si="2767"/>
        <v>50000000</v>
      </c>
      <c r="BK2230" s="330">
        <f t="shared" ca="1" si="2767"/>
        <v>50000000</v>
      </c>
      <c r="BL2230" s="330">
        <f t="shared" ca="1" si="2767"/>
        <v>50000000</v>
      </c>
      <c r="BM2230" s="330">
        <f t="shared" ca="1" si="2767"/>
        <v>50000000</v>
      </c>
      <c r="BN2230" s="330">
        <f t="shared" ca="1" si="2767"/>
        <v>50000000</v>
      </c>
      <c r="BO2230" s="330">
        <f t="shared" ca="1" si="2767"/>
        <v>50000000</v>
      </c>
      <c r="BP2230" s="330">
        <f t="shared" ca="1" si="2767"/>
        <v>50000000</v>
      </c>
      <c r="BQ2230" s="330">
        <f t="shared" ca="1" si="2767"/>
        <v>50000000</v>
      </c>
      <c r="BR2230" s="330">
        <f t="shared" ca="1" si="2767"/>
        <v>50000000</v>
      </c>
      <c r="BS2230" s="330">
        <f t="shared" ca="1" si="2767"/>
        <v>50000000</v>
      </c>
      <c r="BT2230" s="330">
        <f t="shared" ca="1" si="2767"/>
        <v>50000000</v>
      </c>
      <c r="BU2230" s="330">
        <f t="shared" ca="1" si="2767"/>
        <v>50000000</v>
      </c>
      <c r="BV2230" s="330">
        <f t="shared" ca="1" si="2767"/>
        <v>50000000</v>
      </c>
      <c r="BW2230" s="330">
        <f t="shared" ca="1" si="2767"/>
        <v>50000000</v>
      </c>
      <c r="BX2230" s="330">
        <f t="shared" ca="1" si="2767"/>
        <v>50000000</v>
      </c>
      <c r="BY2230" s="330">
        <f t="shared" ca="1" si="2767"/>
        <v>50000000</v>
      </c>
      <c r="BZ2230" s="330">
        <f t="shared" ca="1" si="2767"/>
        <v>50000000</v>
      </c>
      <c r="CA2230" s="330">
        <f t="shared" ca="1" si="2767"/>
        <v>50000000</v>
      </c>
      <c r="CB2230" s="330">
        <f t="shared" ca="1" si="2767"/>
        <v>50000000</v>
      </c>
      <c r="CC2230" s="330">
        <f t="shared" ca="1" si="2767"/>
        <v>50000000</v>
      </c>
      <c r="CD2230" s="330">
        <f t="shared" ca="1" si="2767"/>
        <v>50000000</v>
      </c>
      <c r="CE2230" s="330">
        <f t="shared" ref="CE2230:CK2230" ca="1" si="2768">+CE2228*CE2229</f>
        <v>50000000</v>
      </c>
      <c r="CF2230" s="330">
        <f t="shared" ca="1" si="2768"/>
        <v>50000000</v>
      </c>
      <c r="CG2230" s="330">
        <f t="shared" ca="1" si="2768"/>
        <v>50000000</v>
      </c>
      <c r="CH2230" s="330">
        <f t="shared" ca="1" si="2768"/>
        <v>50000000</v>
      </c>
      <c r="CI2230" s="330">
        <f t="shared" ca="1" si="2768"/>
        <v>50000000</v>
      </c>
      <c r="CJ2230" s="330">
        <f t="shared" ca="1" si="2768"/>
        <v>50000000</v>
      </c>
      <c r="CK2230" s="330">
        <f t="shared" ca="1" si="2768"/>
        <v>50000000</v>
      </c>
      <c r="CL2230" s="330">
        <f t="shared" ref="CL2230" ca="1" si="2769">+CL2228*CL2229</f>
        <v>50000000</v>
      </c>
    </row>
    <row r="2231" spans="2:90" x14ac:dyDescent="0.4">
      <c r="B2231" s="141" t="s">
        <v>79</v>
      </c>
      <c r="D2231" t="s">
        <v>766</v>
      </c>
      <c r="E2231" s="8" t="str">
        <f t="shared" si="2763"/>
        <v>2231 GMV-S</v>
      </c>
      <c r="G2231" t="str">
        <f t="shared" si="2761"/>
        <v>2231 GMV-S</v>
      </c>
      <c r="H2231" s="12"/>
      <c r="I2231" s="60"/>
      <c r="J2231" s="60"/>
      <c r="K2231" s="16">
        <v>0.1</v>
      </c>
      <c r="L2231" s="16">
        <v>0.1</v>
      </c>
      <c r="M2231" s="16">
        <v>0.1</v>
      </c>
      <c r="N2231" s="16">
        <v>0.1</v>
      </c>
      <c r="O2231" s="16">
        <v>0.1</v>
      </c>
      <c r="P2231" s="16">
        <v>0.1</v>
      </c>
      <c r="R2231" s="20"/>
      <c r="S2231" s="146" cm="1">
        <f t="array" ref="S2231">INDEX($K:$P,ROW(),MATCH(S$3,$K$2:$P$2,0))</f>
        <v>0.1</v>
      </c>
      <c r="T2231" s="146" cm="1">
        <f t="array" ref="T2231">INDEX($K:$P,ROW(),MATCH(T$3,$K$2:$P$2,0))</f>
        <v>0.1</v>
      </c>
      <c r="U2231" s="146" cm="1">
        <f t="array" ref="U2231">INDEX($K:$P,ROW(),MATCH(U$3,$K$2:$P$2,0))</f>
        <v>0.1</v>
      </c>
      <c r="V2231" s="146" cm="1">
        <f t="array" ref="V2231">INDEX($K:$P,ROW(),MATCH(V$3,$K$2:$P$2,0))</f>
        <v>0.1</v>
      </c>
      <c r="W2231" s="146" cm="1">
        <f t="array" ref="W2231">INDEX($K:$P,ROW(),MATCH(W$3,$K$2:$P$2,0))</f>
        <v>0.1</v>
      </c>
      <c r="X2231" s="146" cm="1">
        <f t="array" ref="X2231">INDEX($K:$P,ROW(),MATCH(X$3,$K$2:$P$2,0))</f>
        <v>0.1</v>
      </c>
      <c r="Y2231" s="146" cm="1">
        <f t="array" ref="Y2231">INDEX($K:$P,ROW(),MATCH(Y$3,$K$2:$P$2,0))</f>
        <v>0.1</v>
      </c>
      <c r="Z2231" s="146" cm="1">
        <f t="array" ref="Z2231">INDEX($K:$P,ROW(),MATCH(Z$3,$K$2:$P$2,0))</f>
        <v>0.1</v>
      </c>
      <c r="AA2231" s="146" cm="1">
        <f t="array" ref="AA2231">INDEX($K:$P,ROW(),MATCH(AA$3,$K$2:$P$2,0))</f>
        <v>0.1</v>
      </c>
      <c r="AB2231" s="146" cm="1">
        <f t="array" ref="AB2231">INDEX($K:$P,ROW(),MATCH(AB$3,$K$2:$P$2,0))</f>
        <v>0.1</v>
      </c>
      <c r="AC2231" s="146" cm="1">
        <f t="array" ref="AC2231">INDEX($K:$P,ROW(),MATCH(AC$3,$K$2:$P$2,0))</f>
        <v>0.1</v>
      </c>
      <c r="AD2231" s="146" cm="1">
        <f t="array" ref="AD2231">INDEX($K:$P,ROW(),MATCH(AD$3,$K$2:$P$2,0))</f>
        <v>0.1</v>
      </c>
      <c r="AE2231" s="146" cm="1">
        <f t="array" ref="AE2231">INDEX($K:$P,ROW(),MATCH(AE$3,$K$2:$P$2,0))</f>
        <v>0.1</v>
      </c>
      <c r="AF2231" s="146" cm="1">
        <f t="array" ref="AF2231">INDEX($K:$P,ROW(),MATCH(AF$3,$K$2:$P$2,0))</f>
        <v>0.1</v>
      </c>
      <c r="AG2231" s="146" cm="1">
        <f t="array" ref="AG2231">INDEX($K:$P,ROW(),MATCH(AG$3,$K$2:$P$2,0))</f>
        <v>0.1</v>
      </c>
      <c r="AH2231" s="146" cm="1">
        <f t="array" ref="AH2231">INDEX($K:$P,ROW(),MATCH(AH$3,$K$2:$P$2,0))</f>
        <v>0.1</v>
      </c>
      <c r="AI2231" s="146" cm="1">
        <f t="array" ref="AI2231">INDEX($K:$P,ROW(),MATCH(AI$3,$K$2:$P$2,0))</f>
        <v>0.1</v>
      </c>
      <c r="AJ2231" s="146" cm="1">
        <f t="array" ref="AJ2231">INDEX($K:$P,ROW(),MATCH(AJ$3,$K$2:$P$2,0))</f>
        <v>0.1</v>
      </c>
      <c r="AK2231" s="146" cm="1">
        <f t="array" ref="AK2231">INDEX($K:$P,ROW(),MATCH(AK$3,$K$2:$P$2,0))</f>
        <v>0.1</v>
      </c>
      <c r="AL2231" s="146" cm="1">
        <f t="array" ref="AL2231">INDEX($K:$P,ROW(),MATCH(AL$3,$K$2:$P$2,0))</f>
        <v>0.1</v>
      </c>
      <c r="AM2231" s="146" cm="1">
        <f t="array" ref="AM2231">INDEX($K:$P,ROW(),MATCH(AM$3,$K$2:$P$2,0))</f>
        <v>0.1</v>
      </c>
      <c r="AN2231" s="146" cm="1">
        <f t="array" ref="AN2231">INDEX($K:$P,ROW(),MATCH(AN$3,$K$2:$P$2,0))</f>
        <v>0.1</v>
      </c>
      <c r="AO2231" s="146" cm="1">
        <f t="array" ref="AO2231">INDEX($K:$P,ROW(),MATCH(AO$3,$K$2:$P$2,0))</f>
        <v>0.1</v>
      </c>
      <c r="AP2231" s="146" cm="1">
        <f t="array" ref="AP2231">INDEX($K:$P,ROW(),MATCH(AP$3,$K$2:$P$2,0))</f>
        <v>0.1</v>
      </c>
      <c r="AQ2231" s="146" cm="1">
        <f t="array" ref="AQ2231">INDEX($K:$P,ROW(),MATCH(AQ$3,$K$2:$P$2,0))</f>
        <v>0.1</v>
      </c>
      <c r="AR2231" s="146" cm="1">
        <f t="array" ref="AR2231">INDEX($K:$P,ROW(),MATCH(AR$3,$K$2:$P$2,0))</f>
        <v>0.1</v>
      </c>
      <c r="AS2231" s="146" cm="1">
        <f t="array" ref="AS2231">INDEX($K:$P,ROW(),MATCH(AS$3,$K$2:$P$2,0))</f>
        <v>0.1</v>
      </c>
      <c r="AT2231" s="146" cm="1">
        <f t="array" ref="AT2231">INDEX($K:$P,ROW(),MATCH(AT$3,$K$2:$P$2,0))</f>
        <v>0.1</v>
      </c>
      <c r="AU2231" s="146" cm="1">
        <f t="array" ref="AU2231">INDEX($K:$P,ROW(),MATCH(AU$3,$K$2:$P$2,0))</f>
        <v>0.1</v>
      </c>
      <c r="AV2231" s="146" cm="1">
        <f t="array" ref="AV2231">INDEX($K:$P,ROW(),MATCH(AV$3,$K$2:$P$2,0))</f>
        <v>0.1</v>
      </c>
      <c r="AW2231" s="146" cm="1">
        <f t="array" ref="AW2231">INDEX($K:$P,ROW(),MATCH(AW$3,$K$2:$P$2,0))</f>
        <v>0.1</v>
      </c>
      <c r="AX2231" s="146" cm="1">
        <f t="array" ref="AX2231">INDEX($K:$P,ROW(),MATCH(AX$3,$K$2:$P$2,0))</f>
        <v>0.1</v>
      </c>
      <c r="AY2231" s="146" cm="1">
        <f t="array" ref="AY2231">INDEX($K:$P,ROW(),MATCH(AY$3,$K$2:$P$2,0))</f>
        <v>0.1</v>
      </c>
      <c r="AZ2231" s="146" cm="1">
        <f t="array" ref="AZ2231">INDEX($K:$P,ROW(),MATCH(AZ$3,$K$2:$P$2,0))</f>
        <v>0.1</v>
      </c>
      <c r="BA2231" s="146" cm="1">
        <f t="array" ref="BA2231">INDEX($K:$P,ROW(),MATCH(BA$3,$K$2:$P$2,0))</f>
        <v>0.1</v>
      </c>
      <c r="BB2231" s="146" cm="1">
        <f t="array" ref="BB2231">INDEX($K:$P,ROW(),MATCH(BB$3,$K$2:$P$2,0))</f>
        <v>0.1</v>
      </c>
      <c r="BC2231" s="146" cm="1">
        <f t="array" ref="BC2231">INDEX($K:$P,ROW(),MATCH(BC$3,$K$2:$P$2,0))</f>
        <v>0.1</v>
      </c>
      <c r="BD2231" s="146" cm="1">
        <f t="array" ref="BD2231">INDEX($K:$P,ROW(),MATCH(BD$3,$K$2:$P$2,0))</f>
        <v>0.1</v>
      </c>
      <c r="BE2231" s="146" cm="1">
        <f t="array" ref="BE2231">INDEX($K:$P,ROW(),MATCH(BE$3,$K$2:$P$2,0))</f>
        <v>0.1</v>
      </c>
      <c r="BF2231" s="146" cm="1">
        <f t="array" ref="BF2231">INDEX($K:$P,ROW(),MATCH(BF$3,$K$2:$P$2,0))</f>
        <v>0.1</v>
      </c>
      <c r="BG2231" s="146" cm="1">
        <f t="array" ref="BG2231">INDEX($K:$P,ROW(),MATCH(BG$3,$K$2:$P$2,0))</f>
        <v>0.1</v>
      </c>
      <c r="BH2231" s="146" cm="1">
        <f t="array" ref="BH2231">INDEX($K:$P,ROW(),MATCH(BH$3,$K$2:$P$2,0))</f>
        <v>0.1</v>
      </c>
      <c r="BI2231" s="146" cm="1">
        <f t="array" ref="BI2231">INDEX($K:$P,ROW(),MATCH(BI$3,$K$2:$P$2,0))</f>
        <v>0.1</v>
      </c>
      <c r="BJ2231" s="146" cm="1">
        <f t="array" ref="BJ2231">INDEX($K:$P,ROW(),MATCH(BJ$3,$K$2:$P$2,0))</f>
        <v>0.1</v>
      </c>
      <c r="BK2231" s="146" cm="1">
        <f t="array" ref="BK2231">INDEX($K:$P,ROW(),MATCH(BK$3,$K$2:$P$2,0))</f>
        <v>0.1</v>
      </c>
      <c r="BL2231" s="146" cm="1">
        <f t="array" ref="BL2231">INDEX($K:$P,ROW(),MATCH(BL$3,$K$2:$P$2,0))</f>
        <v>0.1</v>
      </c>
      <c r="BM2231" s="146" cm="1">
        <f t="array" ref="BM2231">INDEX($K:$P,ROW(),MATCH(BM$3,$K$2:$P$2,0))</f>
        <v>0.1</v>
      </c>
      <c r="BN2231" s="146" cm="1">
        <f t="array" ref="BN2231">INDEX($K:$P,ROW(),MATCH(BN$3,$K$2:$P$2,0))</f>
        <v>0.1</v>
      </c>
      <c r="BO2231" s="146" cm="1">
        <f t="array" ref="BO2231">INDEX($K:$P,ROW(),MATCH(BO$3,$K$2:$P$2,0))</f>
        <v>0.1</v>
      </c>
      <c r="BP2231" s="146" cm="1">
        <f t="array" ref="BP2231">INDEX($K:$P,ROW(),MATCH(BP$3,$K$2:$P$2,0))</f>
        <v>0.1</v>
      </c>
      <c r="BQ2231" s="146" cm="1">
        <f t="array" ref="BQ2231">INDEX($K:$P,ROW(),MATCH(BQ$3,$K$2:$P$2,0))</f>
        <v>0.1</v>
      </c>
      <c r="BR2231" s="146" cm="1">
        <f t="array" ref="BR2231">INDEX($K:$P,ROW(),MATCH(BR$3,$K$2:$P$2,0))</f>
        <v>0.1</v>
      </c>
      <c r="BS2231" s="146" cm="1">
        <f t="array" ref="BS2231">INDEX($K:$P,ROW(),MATCH(BS$3,$K$2:$P$2,0))</f>
        <v>0.1</v>
      </c>
      <c r="BT2231" s="146" cm="1">
        <f t="array" ref="BT2231">INDEX($K:$P,ROW(),MATCH(BT$3,$K$2:$P$2,0))</f>
        <v>0.1</v>
      </c>
      <c r="BU2231" s="146" cm="1">
        <f t="array" ref="BU2231">INDEX($K:$P,ROW(),MATCH(BU$3,$K$2:$P$2,0))</f>
        <v>0.1</v>
      </c>
      <c r="BV2231" s="146" cm="1">
        <f t="array" ref="BV2231">INDEX($K:$P,ROW(),MATCH(BV$3,$K$2:$P$2,0))</f>
        <v>0.1</v>
      </c>
      <c r="BW2231" s="146" cm="1">
        <f t="array" ref="BW2231">INDEX($K:$P,ROW(),MATCH(BW$3,$K$2:$P$2,0))</f>
        <v>0.1</v>
      </c>
      <c r="BX2231" s="146" cm="1">
        <f t="array" ref="BX2231">INDEX($K:$P,ROW(),MATCH(BX$3,$K$2:$P$2,0))</f>
        <v>0.1</v>
      </c>
      <c r="BY2231" s="146" cm="1">
        <f t="array" ref="BY2231">INDEX($K:$P,ROW(),MATCH(BY$3,$K$2:$P$2,0))</f>
        <v>0.1</v>
      </c>
      <c r="BZ2231" s="146" cm="1">
        <f t="array" ref="BZ2231">INDEX($K:$P,ROW(),MATCH(BZ$3,$K$2:$P$2,0))</f>
        <v>0.1</v>
      </c>
      <c r="CA2231" s="146" cm="1">
        <f t="array" ref="CA2231">INDEX($K:$P,ROW(),MATCH(CA$3,$K$2:$P$2,0))</f>
        <v>0.1</v>
      </c>
      <c r="CB2231" s="146" cm="1">
        <f t="array" ref="CB2231">INDEX($K:$P,ROW(),MATCH(CB$3,$K$2:$P$2,0))</f>
        <v>0.1</v>
      </c>
      <c r="CC2231" s="146" cm="1">
        <f t="array" ref="CC2231">INDEX($K:$P,ROW(),MATCH(CC$3,$K$2:$P$2,0))</f>
        <v>0.1</v>
      </c>
      <c r="CD2231" s="146" cm="1">
        <f t="array" ref="CD2231">INDEX($K:$P,ROW(),MATCH(CD$3,$K$2:$P$2,0))</f>
        <v>0.1</v>
      </c>
      <c r="CE2231" s="146" cm="1">
        <f t="array" ref="CE2231">INDEX($K:$P,ROW(),MATCH(CE$3,$K$2:$P$2,0))</f>
        <v>0.1</v>
      </c>
      <c r="CF2231" s="146" cm="1">
        <f t="array" ref="CF2231">INDEX($K:$P,ROW(),MATCH(CF$3,$K$2:$P$2,0))</f>
        <v>0.1</v>
      </c>
      <c r="CG2231" s="146" cm="1">
        <f t="array" ref="CG2231">INDEX($K:$P,ROW(),MATCH(CG$3,$K$2:$P$2,0))</f>
        <v>0.1</v>
      </c>
      <c r="CH2231" s="146" cm="1">
        <f t="array" ref="CH2231">INDEX($K:$P,ROW(),MATCH(CH$3,$K$2:$P$2,0))</f>
        <v>0.1</v>
      </c>
      <c r="CI2231" s="146" cm="1">
        <f t="array" ref="CI2231">INDEX($K:$P,ROW(),MATCH(CI$3,$K$2:$P$2,0))</f>
        <v>0.1</v>
      </c>
      <c r="CJ2231" s="146" cm="1">
        <f t="array" ref="CJ2231">INDEX($K:$P,ROW(),MATCH(CJ$3,$K$2:$P$2,0))</f>
        <v>0.1</v>
      </c>
      <c r="CK2231" s="146" cm="1">
        <f t="array" ref="CK2231">INDEX($K:$P,ROW(),MATCH(CK$3,$K$2:$P$2,0))</f>
        <v>0.1</v>
      </c>
      <c r="CL2231" s="146" cm="1">
        <f t="array" ref="CL2231">INDEX($K:$P,ROW(),MATCH(CL$3,$K$2:$P$2,0))</f>
        <v>0.1</v>
      </c>
    </row>
    <row r="2232" spans="2:90" x14ac:dyDescent="0.4">
      <c r="B2232" s="123" t="str">
        <f>"Revenue - "&amp;SUBSTITUTE(B2225,":","")</f>
        <v>Revenue - Secondary GMV</v>
      </c>
      <c r="C2232" t="s">
        <v>198</v>
      </c>
      <c r="D2232" t="s">
        <v>766</v>
      </c>
      <c r="E2232" s="8" t="str">
        <f t="shared" si="2763"/>
        <v>2232 GMV-S</v>
      </c>
      <c r="G2232" t="str">
        <f t="shared" si="2761"/>
        <v>2232 GMV-S</v>
      </c>
      <c r="H2232" s="27"/>
      <c r="I2232" s="78"/>
      <c r="J2232" s="78"/>
      <c r="K2232" s="115">
        <f t="shared" ref="K2232:P2232" ca="1" si="2770">SUMIF($3:$3,K$2,2232:2232)</f>
        <v>60000000</v>
      </c>
      <c r="L2232" s="115">
        <f t="shared" ca="1" si="2770"/>
        <v>60000000</v>
      </c>
      <c r="M2232" s="115">
        <f t="shared" ca="1" si="2770"/>
        <v>60000000</v>
      </c>
      <c r="N2232" s="115">
        <f t="shared" ca="1" si="2770"/>
        <v>60000000</v>
      </c>
      <c r="O2232" s="115">
        <f t="shared" ca="1" si="2770"/>
        <v>60000000</v>
      </c>
      <c r="P2232" s="115">
        <f t="shared" ca="1" si="2770"/>
        <v>60000000</v>
      </c>
      <c r="R2232" s="115"/>
      <c r="S2232" s="144">
        <f t="shared" ref="S2232" ca="1" si="2771">+S2230*S2231</f>
        <v>5000000</v>
      </c>
      <c r="T2232" s="144">
        <f t="shared" ref="T2232:AX2232" ca="1" si="2772">+T2230*T2231</f>
        <v>5000000</v>
      </c>
      <c r="U2232" s="144">
        <f t="shared" ca="1" si="2772"/>
        <v>5000000</v>
      </c>
      <c r="V2232" s="144">
        <f t="shared" ca="1" si="2772"/>
        <v>5000000</v>
      </c>
      <c r="W2232" s="144">
        <f t="shared" ca="1" si="2772"/>
        <v>5000000</v>
      </c>
      <c r="X2232" s="144">
        <f t="shared" ca="1" si="2772"/>
        <v>5000000</v>
      </c>
      <c r="Y2232" s="144">
        <f t="shared" ca="1" si="2772"/>
        <v>5000000</v>
      </c>
      <c r="Z2232" s="144">
        <f t="shared" ca="1" si="2772"/>
        <v>5000000</v>
      </c>
      <c r="AA2232" s="144">
        <f t="shared" ca="1" si="2772"/>
        <v>5000000</v>
      </c>
      <c r="AB2232" s="144">
        <f t="shared" ca="1" si="2772"/>
        <v>5000000</v>
      </c>
      <c r="AC2232" s="144">
        <f t="shared" ca="1" si="2772"/>
        <v>5000000</v>
      </c>
      <c r="AD2232" s="144">
        <f t="shared" ca="1" si="2772"/>
        <v>5000000</v>
      </c>
      <c r="AE2232" s="144">
        <f t="shared" ca="1" si="2772"/>
        <v>5000000</v>
      </c>
      <c r="AF2232" s="144">
        <f t="shared" ca="1" si="2772"/>
        <v>5000000</v>
      </c>
      <c r="AG2232" s="144">
        <f t="shared" ca="1" si="2772"/>
        <v>5000000</v>
      </c>
      <c r="AH2232" s="144">
        <f t="shared" ca="1" si="2772"/>
        <v>5000000</v>
      </c>
      <c r="AI2232" s="144">
        <f t="shared" ca="1" si="2772"/>
        <v>5000000</v>
      </c>
      <c r="AJ2232" s="144">
        <f t="shared" ca="1" si="2772"/>
        <v>5000000</v>
      </c>
      <c r="AK2232" s="144">
        <f t="shared" ca="1" si="2772"/>
        <v>5000000</v>
      </c>
      <c r="AL2232" s="144">
        <f t="shared" ca="1" si="2772"/>
        <v>5000000</v>
      </c>
      <c r="AM2232" s="144">
        <f t="shared" ca="1" si="2772"/>
        <v>5000000</v>
      </c>
      <c r="AN2232" s="144">
        <f t="shared" ca="1" si="2772"/>
        <v>5000000</v>
      </c>
      <c r="AO2232" s="144">
        <f t="shared" ca="1" si="2772"/>
        <v>5000000</v>
      </c>
      <c r="AP2232" s="144">
        <f t="shared" ca="1" si="2772"/>
        <v>5000000</v>
      </c>
      <c r="AQ2232" s="144">
        <f t="shared" ca="1" si="2772"/>
        <v>5000000</v>
      </c>
      <c r="AR2232" s="144">
        <f t="shared" ca="1" si="2772"/>
        <v>5000000</v>
      </c>
      <c r="AS2232" s="144">
        <f t="shared" ca="1" si="2772"/>
        <v>5000000</v>
      </c>
      <c r="AT2232" s="144">
        <f t="shared" ca="1" si="2772"/>
        <v>5000000</v>
      </c>
      <c r="AU2232" s="144">
        <f t="shared" ca="1" si="2772"/>
        <v>5000000</v>
      </c>
      <c r="AV2232" s="144">
        <f t="shared" ca="1" si="2772"/>
        <v>5000000</v>
      </c>
      <c r="AW2232" s="144">
        <f t="shared" ca="1" si="2772"/>
        <v>5000000</v>
      </c>
      <c r="AX2232" s="144">
        <f t="shared" ca="1" si="2772"/>
        <v>5000000</v>
      </c>
      <c r="AY2232" s="144">
        <f t="shared" ref="AY2232:CD2232" ca="1" si="2773">+AY2230*AY2231</f>
        <v>5000000</v>
      </c>
      <c r="AZ2232" s="144">
        <f t="shared" ca="1" si="2773"/>
        <v>5000000</v>
      </c>
      <c r="BA2232" s="144">
        <f t="shared" ca="1" si="2773"/>
        <v>5000000</v>
      </c>
      <c r="BB2232" s="144">
        <f t="shared" ca="1" si="2773"/>
        <v>5000000</v>
      </c>
      <c r="BC2232" s="144">
        <f t="shared" ca="1" si="2773"/>
        <v>5000000</v>
      </c>
      <c r="BD2232" s="144">
        <f t="shared" ca="1" si="2773"/>
        <v>5000000</v>
      </c>
      <c r="BE2232" s="144">
        <f t="shared" ca="1" si="2773"/>
        <v>5000000</v>
      </c>
      <c r="BF2232" s="144">
        <f t="shared" ca="1" si="2773"/>
        <v>5000000</v>
      </c>
      <c r="BG2232" s="144">
        <f t="shared" ca="1" si="2773"/>
        <v>5000000</v>
      </c>
      <c r="BH2232" s="144">
        <f t="shared" ca="1" si="2773"/>
        <v>5000000</v>
      </c>
      <c r="BI2232" s="144">
        <f t="shared" ca="1" si="2773"/>
        <v>5000000</v>
      </c>
      <c r="BJ2232" s="144">
        <f t="shared" ca="1" si="2773"/>
        <v>5000000</v>
      </c>
      <c r="BK2232" s="144">
        <f t="shared" ca="1" si="2773"/>
        <v>5000000</v>
      </c>
      <c r="BL2232" s="144">
        <f t="shared" ca="1" si="2773"/>
        <v>5000000</v>
      </c>
      <c r="BM2232" s="144">
        <f t="shared" ca="1" si="2773"/>
        <v>5000000</v>
      </c>
      <c r="BN2232" s="144">
        <f t="shared" ca="1" si="2773"/>
        <v>5000000</v>
      </c>
      <c r="BO2232" s="144">
        <f t="shared" ca="1" si="2773"/>
        <v>5000000</v>
      </c>
      <c r="BP2232" s="144">
        <f t="shared" ca="1" si="2773"/>
        <v>5000000</v>
      </c>
      <c r="BQ2232" s="144">
        <f t="shared" ca="1" si="2773"/>
        <v>5000000</v>
      </c>
      <c r="BR2232" s="144">
        <f t="shared" ca="1" si="2773"/>
        <v>5000000</v>
      </c>
      <c r="BS2232" s="144">
        <f t="shared" ca="1" si="2773"/>
        <v>5000000</v>
      </c>
      <c r="BT2232" s="144">
        <f t="shared" ca="1" si="2773"/>
        <v>5000000</v>
      </c>
      <c r="BU2232" s="144">
        <f t="shared" ca="1" si="2773"/>
        <v>5000000</v>
      </c>
      <c r="BV2232" s="144">
        <f t="shared" ca="1" si="2773"/>
        <v>5000000</v>
      </c>
      <c r="BW2232" s="144">
        <f t="shared" ca="1" si="2773"/>
        <v>5000000</v>
      </c>
      <c r="BX2232" s="144">
        <f t="shared" ca="1" si="2773"/>
        <v>5000000</v>
      </c>
      <c r="BY2232" s="144">
        <f t="shared" ca="1" si="2773"/>
        <v>5000000</v>
      </c>
      <c r="BZ2232" s="144">
        <f t="shared" ca="1" si="2773"/>
        <v>5000000</v>
      </c>
      <c r="CA2232" s="144">
        <f t="shared" ca="1" si="2773"/>
        <v>5000000</v>
      </c>
      <c r="CB2232" s="144">
        <f t="shared" ca="1" si="2773"/>
        <v>5000000</v>
      </c>
      <c r="CC2232" s="144">
        <f t="shared" ca="1" si="2773"/>
        <v>5000000</v>
      </c>
      <c r="CD2232" s="144">
        <f t="shared" ca="1" si="2773"/>
        <v>5000000</v>
      </c>
      <c r="CE2232" s="144">
        <f t="shared" ref="CE2232:CK2232" ca="1" si="2774">+CE2230*CE2231</f>
        <v>5000000</v>
      </c>
      <c r="CF2232" s="144">
        <f t="shared" ca="1" si="2774"/>
        <v>5000000</v>
      </c>
      <c r="CG2232" s="144">
        <f t="shared" ca="1" si="2774"/>
        <v>5000000</v>
      </c>
      <c r="CH2232" s="144">
        <f t="shared" ca="1" si="2774"/>
        <v>5000000</v>
      </c>
      <c r="CI2232" s="144">
        <f t="shared" ca="1" si="2774"/>
        <v>5000000</v>
      </c>
      <c r="CJ2232" s="144">
        <f t="shared" ca="1" si="2774"/>
        <v>5000000</v>
      </c>
      <c r="CK2232" s="144">
        <f t="shared" ca="1" si="2774"/>
        <v>5000000</v>
      </c>
      <c r="CL2232" s="144">
        <f t="shared" ref="CL2232" ca="1" si="2775">+CL2230*CL2231</f>
        <v>5000000</v>
      </c>
    </row>
    <row r="2233" spans="2:90" x14ac:dyDescent="0.4">
      <c r="B2233" s="9"/>
      <c r="D2233" t="s">
        <v>766</v>
      </c>
      <c r="E2233" s="8" t="str">
        <f t="shared" si="2763"/>
        <v>2233 GMV-S</v>
      </c>
      <c r="G2233" t="s">
        <v>244</v>
      </c>
      <c r="H2233" s="27"/>
      <c r="I2233" s="78"/>
      <c r="J2233" s="78"/>
      <c r="K2233" s="33"/>
      <c r="L2233" s="33"/>
      <c r="M2233" s="33"/>
      <c r="N2233" s="33"/>
      <c r="O2233" s="33"/>
      <c r="P2233" s="33"/>
      <c r="R2233" s="33"/>
      <c r="S2233" s="77"/>
      <c r="T2233" s="77"/>
      <c r="U2233" s="77"/>
      <c r="V2233" s="77"/>
      <c r="W2233" s="77"/>
      <c r="X2233" s="77"/>
      <c r="Y2233" s="77"/>
      <c r="Z2233" s="77"/>
      <c r="AA2233" s="77"/>
      <c r="AB2233" s="77"/>
      <c r="AC2233" s="77"/>
      <c r="AD2233" s="77"/>
      <c r="AE2233" s="77"/>
      <c r="AF2233" s="77"/>
      <c r="AG2233" s="77"/>
      <c r="AH2233" s="77"/>
      <c r="AI2233" s="77"/>
      <c r="AJ2233" s="77"/>
      <c r="AK2233" s="77"/>
      <c r="AL2233" s="77"/>
      <c r="AM2233" s="77"/>
      <c r="AN2233" s="77"/>
      <c r="AO2233" s="77"/>
      <c r="AP2233" s="77"/>
      <c r="AQ2233" s="77"/>
      <c r="AR2233" s="77"/>
      <c r="AS2233" s="77"/>
      <c r="AT2233" s="77"/>
      <c r="AU2233" s="77"/>
      <c r="AV2233" s="77"/>
      <c r="AW2233" s="77"/>
      <c r="AX2233" s="77"/>
      <c r="AY2233" s="77"/>
      <c r="AZ2233" s="77"/>
      <c r="BA2233" s="77"/>
      <c r="BB2233" s="77"/>
      <c r="BC2233" s="77"/>
      <c r="BD2233" s="77"/>
      <c r="BE2233" s="77"/>
      <c r="BF2233" s="77"/>
      <c r="BG2233" s="77"/>
      <c r="BH2233" s="77"/>
      <c r="BI2233" s="77"/>
      <c r="BJ2233" s="77"/>
      <c r="BK2233" s="77"/>
      <c r="BL2233" s="77"/>
      <c r="BM2233" s="77"/>
      <c r="BN2233" s="77"/>
      <c r="BO2233" s="77"/>
      <c r="BP2233" s="77"/>
      <c r="BQ2233" s="77"/>
      <c r="BR2233" s="77"/>
      <c r="BS2233" s="77"/>
      <c r="BT2233" s="77"/>
      <c r="BU2233" s="77"/>
      <c r="BV2233" s="77"/>
      <c r="BW2233" s="77"/>
      <c r="BX2233" s="77"/>
      <c r="BY2233" s="77"/>
      <c r="BZ2233" s="77"/>
      <c r="CA2233" s="77"/>
      <c r="CB2233" s="77"/>
      <c r="CC2233" s="77"/>
      <c r="CD2233" s="77"/>
      <c r="CE2233" s="77"/>
      <c r="CF2233" s="77"/>
      <c r="CG2233" s="77"/>
      <c r="CH2233" s="77"/>
      <c r="CI2233" s="77"/>
      <c r="CJ2233" s="77"/>
      <c r="CK2233" s="77"/>
      <c r="CL2233" s="77"/>
    </row>
    <row r="2234" spans="2:90" x14ac:dyDescent="0.4">
      <c r="B2234" s="132" t="str">
        <f>B2217</f>
        <v>(Primary label)</v>
      </c>
      <c r="D2234" t="s">
        <v>766</v>
      </c>
      <c r="E2234" s="8" t="str">
        <f t="shared" si="2763"/>
        <v>2234 GMV-S</v>
      </c>
      <c r="G2234" t="s">
        <v>332</v>
      </c>
      <c r="H2234" s="27"/>
      <c r="I2234" s="78"/>
      <c r="J2234" s="78"/>
      <c r="K2234" s="33"/>
      <c r="L2234" s="33"/>
      <c r="M2234" s="33"/>
      <c r="N2234" s="33"/>
      <c r="O2234" s="33"/>
      <c r="P2234" s="33"/>
      <c r="R2234" s="33"/>
      <c r="S2234" s="77"/>
      <c r="T2234" s="77"/>
      <c r="U2234" s="77"/>
      <c r="V2234" s="77"/>
      <c r="W2234" s="77"/>
      <c r="X2234" s="77"/>
      <c r="Y2234" s="77"/>
      <c r="Z2234" s="77"/>
      <c r="AA2234" s="77"/>
      <c r="AB2234" s="77"/>
      <c r="AC2234" s="77"/>
      <c r="AD2234" s="77"/>
      <c r="AE2234" s="77"/>
      <c r="AF2234" s="77"/>
      <c r="AG2234" s="77"/>
      <c r="AH2234" s="77"/>
      <c r="AI2234" s="77"/>
      <c r="AJ2234" s="77"/>
      <c r="AK2234" s="77"/>
      <c r="AL2234" s="77"/>
      <c r="AM2234" s="77"/>
      <c r="AN2234" s="77"/>
      <c r="AO2234" s="77"/>
      <c r="AP2234" s="77"/>
      <c r="AQ2234" s="77"/>
      <c r="AR2234" s="77"/>
      <c r="AS2234" s="77"/>
      <c r="AT2234" s="77"/>
      <c r="AU2234" s="77"/>
      <c r="AV2234" s="77"/>
      <c r="AW2234" s="77"/>
      <c r="AX2234" s="77"/>
      <c r="AY2234" s="77"/>
      <c r="AZ2234" s="77"/>
      <c r="BA2234" s="77"/>
      <c r="BB2234" s="77"/>
      <c r="BC2234" s="77"/>
      <c r="BD2234" s="77"/>
      <c r="BE2234" s="77"/>
      <c r="BF2234" s="77"/>
      <c r="BG2234" s="77"/>
      <c r="BH2234" s="77"/>
      <c r="BI2234" s="77"/>
      <c r="BJ2234" s="77"/>
      <c r="BK2234" s="77"/>
      <c r="BL2234" s="77"/>
      <c r="BM2234" s="77"/>
      <c r="BN2234" s="77"/>
      <c r="BO2234" s="77"/>
      <c r="BP2234" s="77"/>
      <c r="BQ2234" s="77"/>
      <c r="BR2234" s="77"/>
      <c r="BS2234" s="77"/>
      <c r="BT2234" s="77"/>
      <c r="BU2234" s="77"/>
      <c r="BV2234" s="77"/>
      <c r="BW2234" s="77"/>
      <c r="BX2234" s="77"/>
      <c r="BY2234" s="77"/>
      <c r="BZ2234" s="77"/>
      <c r="CA2234" s="77"/>
      <c r="CB2234" s="77"/>
      <c r="CC2234" s="77"/>
      <c r="CD2234" s="77"/>
      <c r="CE2234" s="77"/>
      <c r="CF2234" s="77"/>
      <c r="CG2234" s="77"/>
      <c r="CH2234" s="77"/>
      <c r="CI2234" s="77"/>
      <c r="CJ2234" s="77"/>
      <c r="CK2234" s="77"/>
      <c r="CL2234" s="77"/>
    </row>
    <row r="2235" spans="2:90" x14ac:dyDescent="0.4">
      <c r="B2235" s="132" t="str">
        <f>B2218</f>
        <v>primary unit</v>
      </c>
      <c r="D2235" t="s">
        <v>766</v>
      </c>
      <c r="E2235" s="8" t="str">
        <f t="shared" si="2763"/>
        <v>2235 GMV-S</v>
      </c>
      <c r="G2235" t="s">
        <v>332</v>
      </c>
      <c r="H2235" s="27"/>
      <c r="I2235" s="78"/>
      <c r="J2235" s="78"/>
      <c r="K2235" s="33"/>
      <c r="L2235" s="33"/>
      <c r="M2235" s="33"/>
      <c r="N2235" s="33"/>
      <c r="O2235" s="33"/>
      <c r="P2235" s="33"/>
      <c r="R2235" s="33"/>
      <c r="S2235" s="77"/>
      <c r="T2235" s="77"/>
      <c r="U2235" s="77"/>
      <c r="V2235" s="77"/>
      <c r="W2235" s="77"/>
      <c r="X2235" s="77"/>
      <c r="Y2235" s="77"/>
      <c r="Z2235" s="77"/>
      <c r="AA2235" s="77"/>
      <c r="AB2235" s="77"/>
      <c r="AC2235" s="77"/>
      <c r="AD2235" s="77"/>
      <c r="AE2235" s="77"/>
      <c r="AF2235" s="77"/>
      <c r="AG2235" s="77"/>
      <c r="AH2235" s="77"/>
      <c r="AI2235" s="77"/>
      <c r="AJ2235" s="77"/>
      <c r="AK2235" s="77"/>
      <c r="AL2235" s="77"/>
      <c r="AM2235" s="77"/>
      <c r="AN2235" s="77"/>
      <c r="AO2235" s="77"/>
      <c r="AP2235" s="77"/>
      <c r="AQ2235" s="77"/>
      <c r="AR2235" s="77"/>
      <c r="AS2235" s="77"/>
      <c r="AT2235" s="77"/>
      <c r="AU2235" s="77"/>
      <c r="AV2235" s="77"/>
      <c r="AW2235" s="77"/>
      <c r="AX2235" s="77"/>
      <c r="AY2235" s="77"/>
      <c r="AZ2235" s="77"/>
      <c r="BA2235" s="77"/>
      <c r="BB2235" s="77"/>
      <c r="BC2235" s="77"/>
      <c r="BD2235" s="77"/>
      <c r="BE2235" s="77"/>
      <c r="BF2235" s="77"/>
      <c r="BG2235" s="77"/>
      <c r="BH2235" s="77"/>
      <c r="BI2235" s="77"/>
      <c r="BJ2235" s="77"/>
      <c r="BK2235" s="77"/>
      <c r="BL2235" s="77"/>
      <c r="BM2235" s="77"/>
      <c r="BN2235" s="77"/>
      <c r="BO2235" s="77"/>
      <c r="BP2235" s="77"/>
      <c r="BQ2235" s="77"/>
      <c r="BR2235" s="77"/>
      <c r="BS2235" s="77"/>
      <c r="BT2235" s="77"/>
      <c r="BU2235" s="77"/>
      <c r="BV2235" s="77"/>
      <c r="BW2235" s="77"/>
      <c r="BX2235" s="77"/>
      <c r="BY2235" s="77"/>
      <c r="BZ2235" s="77"/>
      <c r="CA2235" s="77"/>
      <c r="CB2235" s="77"/>
      <c r="CC2235" s="77"/>
      <c r="CD2235" s="77"/>
      <c r="CE2235" s="77"/>
      <c r="CF2235" s="77"/>
      <c r="CG2235" s="77"/>
      <c r="CH2235" s="77"/>
      <c r="CI2235" s="77"/>
      <c r="CJ2235" s="77"/>
      <c r="CK2235" s="77"/>
      <c r="CL2235" s="77"/>
    </row>
    <row r="2236" spans="2:90" x14ac:dyDescent="0.4">
      <c r="B2236" s="132" t="str">
        <f>B2219</f>
        <v>Primary revenue driver</v>
      </c>
      <c r="D2236" t="s">
        <v>766</v>
      </c>
      <c r="E2236" s="8" t="str">
        <f t="shared" ref="E2236" si="2776">ROW()&amp;" "&amp;D2236</f>
        <v>2236 GMV-S</v>
      </c>
      <c r="G2236" t="s">
        <v>332</v>
      </c>
      <c r="H2236" s="27"/>
      <c r="I2236" s="78"/>
      <c r="J2236" s="78"/>
      <c r="K2236" s="33"/>
      <c r="L2236" s="33"/>
      <c r="M2236" s="33"/>
      <c r="N2236" s="33"/>
      <c r="O2236" s="33"/>
      <c r="P2236" s="33"/>
      <c r="R2236" s="33"/>
      <c r="S2236" s="175" t="str">
        <f t="shared" ref="S2236" si="2777">S2219</f>
        <v>S$12</v>
      </c>
      <c r="T2236" s="175" t="str">
        <f t="shared" ref="T2236:AX2236" si="2778">T2219</f>
        <v>T$12</v>
      </c>
      <c r="U2236" s="175" t="str">
        <f t="shared" si="2778"/>
        <v>U$12</v>
      </c>
      <c r="V2236" s="175" t="str">
        <f t="shared" si="2778"/>
        <v>V$12</v>
      </c>
      <c r="W2236" s="175" t="str">
        <f t="shared" si="2778"/>
        <v>W$12</v>
      </c>
      <c r="X2236" s="175" t="str">
        <f t="shared" si="2778"/>
        <v>X$12</v>
      </c>
      <c r="Y2236" s="175" t="str">
        <f t="shared" si="2778"/>
        <v>Y$12</v>
      </c>
      <c r="Z2236" s="175" t="str">
        <f t="shared" si="2778"/>
        <v>Z$12</v>
      </c>
      <c r="AA2236" s="175" t="str">
        <f t="shared" si="2778"/>
        <v>AA$12</v>
      </c>
      <c r="AB2236" s="175" t="str">
        <f t="shared" si="2778"/>
        <v>AB$12</v>
      </c>
      <c r="AC2236" s="175" t="str">
        <f t="shared" si="2778"/>
        <v>AC$12</v>
      </c>
      <c r="AD2236" s="175" t="str">
        <f t="shared" si="2778"/>
        <v>AD$12</v>
      </c>
      <c r="AE2236" s="175" t="str">
        <f t="shared" si="2778"/>
        <v>AE$12</v>
      </c>
      <c r="AF2236" s="175" t="str">
        <f t="shared" si="2778"/>
        <v>AF$12</v>
      </c>
      <c r="AG2236" s="175" t="str">
        <f t="shared" si="2778"/>
        <v>AG$12</v>
      </c>
      <c r="AH2236" s="175" t="str">
        <f t="shared" si="2778"/>
        <v>AH$12</v>
      </c>
      <c r="AI2236" s="175" t="str">
        <f t="shared" si="2778"/>
        <v>AI$12</v>
      </c>
      <c r="AJ2236" s="175" t="str">
        <f t="shared" si="2778"/>
        <v>AJ$12</v>
      </c>
      <c r="AK2236" s="175" t="str">
        <f t="shared" si="2778"/>
        <v>AK$12</v>
      </c>
      <c r="AL2236" s="175" t="str">
        <f t="shared" si="2778"/>
        <v>AL$12</v>
      </c>
      <c r="AM2236" s="175" t="str">
        <f t="shared" si="2778"/>
        <v>AM$12</v>
      </c>
      <c r="AN2236" s="175" t="str">
        <f t="shared" si="2778"/>
        <v>AN$12</v>
      </c>
      <c r="AO2236" s="175" t="str">
        <f t="shared" si="2778"/>
        <v>AO$12</v>
      </c>
      <c r="AP2236" s="175" t="str">
        <f t="shared" si="2778"/>
        <v>AP$12</v>
      </c>
      <c r="AQ2236" s="175" t="str">
        <f t="shared" si="2778"/>
        <v>AQ$12</v>
      </c>
      <c r="AR2236" s="175" t="str">
        <f t="shared" si="2778"/>
        <v>AR$12</v>
      </c>
      <c r="AS2236" s="175" t="str">
        <f t="shared" si="2778"/>
        <v>AS$12</v>
      </c>
      <c r="AT2236" s="175" t="str">
        <f t="shared" si="2778"/>
        <v>AT$12</v>
      </c>
      <c r="AU2236" s="175" t="str">
        <f t="shared" si="2778"/>
        <v>AU$12</v>
      </c>
      <c r="AV2236" s="175" t="str">
        <f t="shared" si="2778"/>
        <v>AV$12</v>
      </c>
      <c r="AW2236" s="175" t="str">
        <f t="shared" si="2778"/>
        <v>AW$12</v>
      </c>
      <c r="AX2236" s="175" t="str">
        <f t="shared" si="2778"/>
        <v>AX$12</v>
      </c>
      <c r="AY2236" s="175" t="str">
        <f t="shared" ref="AY2236:CD2236" si="2779">AY2219</f>
        <v>AY$12</v>
      </c>
      <c r="AZ2236" s="175" t="str">
        <f t="shared" si="2779"/>
        <v>AZ$12</v>
      </c>
      <c r="BA2236" s="175" t="str">
        <f t="shared" si="2779"/>
        <v>BA$12</v>
      </c>
      <c r="BB2236" s="175" t="str">
        <f t="shared" si="2779"/>
        <v>BB$12</v>
      </c>
      <c r="BC2236" s="175" t="str">
        <f t="shared" si="2779"/>
        <v>BC$12</v>
      </c>
      <c r="BD2236" s="175" t="str">
        <f t="shared" si="2779"/>
        <v>BD$12</v>
      </c>
      <c r="BE2236" s="175" t="str">
        <f t="shared" si="2779"/>
        <v>BE$12</v>
      </c>
      <c r="BF2236" s="175" t="str">
        <f t="shared" si="2779"/>
        <v>BF$12</v>
      </c>
      <c r="BG2236" s="175" t="str">
        <f t="shared" si="2779"/>
        <v>BG$12</v>
      </c>
      <c r="BH2236" s="175" t="str">
        <f t="shared" si="2779"/>
        <v>BH$12</v>
      </c>
      <c r="BI2236" s="175" t="str">
        <f t="shared" si="2779"/>
        <v>BI$12</v>
      </c>
      <c r="BJ2236" s="175" t="str">
        <f t="shared" si="2779"/>
        <v>BJ$12</v>
      </c>
      <c r="BK2236" s="175" t="str">
        <f t="shared" si="2779"/>
        <v>BK$12</v>
      </c>
      <c r="BL2236" s="175" t="str">
        <f t="shared" si="2779"/>
        <v>BL$12</v>
      </c>
      <c r="BM2236" s="175" t="str">
        <f t="shared" si="2779"/>
        <v>BM$12</v>
      </c>
      <c r="BN2236" s="175" t="str">
        <f t="shared" si="2779"/>
        <v>BN$12</v>
      </c>
      <c r="BO2236" s="175" t="str">
        <f t="shared" si="2779"/>
        <v>BO$12</v>
      </c>
      <c r="BP2236" s="175" t="str">
        <f t="shared" si="2779"/>
        <v>BP$12</v>
      </c>
      <c r="BQ2236" s="175" t="str">
        <f t="shared" si="2779"/>
        <v>BQ$12</v>
      </c>
      <c r="BR2236" s="175" t="str">
        <f t="shared" si="2779"/>
        <v>BR$12</v>
      </c>
      <c r="BS2236" s="175" t="str">
        <f t="shared" si="2779"/>
        <v>BS$12</v>
      </c>
      <c r="BT2236" s="175" t="str">
        <f t="shared" si="2779"/>
        <v>BT$12</v>
      </c>
      <c r="BU2236" s="175" t="str">
        <f t="shared" si="2779"/>
        <v>BU$12</v>
      </c>
      <c r="BV2236" s="175" t="str">
        <f t="shared" si="2779"/>
        <v>BV$12</v>
      </c>
      <c r="BW2236" s="175" t="str">
        <f t="shared" si="2779"/>
        <v>BW$12</v>
      </c>
      <c r="BX2236" s="175" t="str">
        <f t="shared" si="2779"/>
        <v>BX$12</v>
      </c>
      <c r="BY2236" s="175" t="str">
        <f t="shared" si="2779"/>
        <v>BY$12</v>
      </c>
      <c r="BZ2236" s="175" t="str">
        <f t="shared" si="2779"/>
        <v>BZ$12</v>
      </c>
      <c r="CA2236" s="175" t="str">
        <f t="shared" si="2779"/>
        <v>CA$12</v>
      </c>
      <c r="CB2236" s="175" t="str">
        <f t="shared" si="2779"/>
        <v>CB$12</v>
      </c>
      <c r="CC2236" s="175" t="str">
        <f t="shared" si="2779"/>
        <v>CC$12</v>
      </c>
      <c r="CD2236" s="175" t="str">
        <f t="shared" si="2779"/>
        <v>CD$12</v>
      </c>
      <c r="CE2236" s="175" t="str">
        <f t="shared" ref="CE2236:CK2236" si="2780">CE2219</f>
        <v>CE$12</v>
      </c>
      <c r="CF2236" s="175" t="str">
        <f t="shared" si="2780"/>
        <v>CF$12</v>
      </c>
      <c r="CG2236" s="175" t="str">
        <f t="shared" si="2780"/>
        <v>CG$12</v>
      </c>
      <c r="CH2236" s="175" t="str">
        <f t="shared" si="2780"/>
        <v>CH$12</v>
      </c>
      <c r="CI2236" s="175" t="str">
        <f t="shared" si="2780"/>
        <v>CI$12</v>
      </c>
      <c r="CJ2236" s="175" t="str">
        <f t="shared" si="2780"/>
        <v>CJ$12</v>
      </c>
      <c r="CK2236" s="175" t="str">
        <f t="shared" si="2780"/>
        <v>CK$12</v>
      </c>
      <c r="CL2236" s="175" t="str">
        <f t="shared" ref="CL2236" si="2781">CL2219</f>
        <v>CL$12</v>
      </c>
    </row>
    <row r="2237" spans="2:90" x14ac:dyDescent="0.4">
      <c r="B2237" s="132" t="str">
        <f>B2220</f>
        <v>Primary volume driver</v>
      </c>
      <c r="D2237" t="s">
        <v>766</v>
      </c>
      <c r="E2237" s="8" t="str">
        <f t="shared" si="2763"/>
        <v>2237 GMV-S</v>
      </c>
      <c r="G2237" t="s">
        <v>332</v>
      </c>
      <c r="K2237" s="53"/>
      <c r="L2237" s="53"/>
      <c r="M2237" s="53"/>
      <c r="N2237" s="53"/>
      <c r="O2237" s="53"/>
      <c r="P2237" s="53"/>
      <c r="R2237" s="24"/>
      <c r="S2237" s="175" t="str">
        <f t="shared" ref="S2237" si="2782">S2220</f>
        <v>S$13</v>
      </c>
      <c r="T2237" s="175" t="str">
        <f t="shared" ref="T2237:AX2237" si="2783">T2220</f>
        <v>T$13</v>
      </c>
      <c r="U2237" s="175" t="str">
        <f t="shared" si="2783"/>
        <v>U$13</v>
      </c>
      <c r="V2237" s="175" t="str">
        <f t="shared" si="2783"/>
        <v>V$13</v>
      </c>
      <c r="W2237" s="175" t="str">
        <f t="shared" si="2783"/>
        <v>W$13</v>
      </c>
      <c r="X2237" s="175" t="str">
        <f t="shared" si="2783"/>
        <v>X$13</v>
      </c>
      <c r="Y2237" s="175" t="str">
        <f t="shared" si="2783"/>
        <v>Y$13</v>
      </c>
      <c r="Z2237" s="175" t="str">
        <f t="shared" si="2783"/>
        <v>Z$13</v>
      </c>
      <c r="AA2237" s="175" t="str">
        <f t="shared" si="2783"/>
        <v>AA$13</v>
      </c>
      <c r="AB2237" s="175" t="str">
        <f t="shared" si="2783"/>
        <v>AB$13</v>
      </c>
      <c r="AC2237" s="175" t="str">
        <f t="shared" si="2783"/>
        <v>AC$13</v>
      </c>
      <c r="AD2237" s="175" t="str">
        <f t="shared" si="2783"/>
        <v>AD$13</v>
      </c>
      <c r="AE2237" s="175" t="str">
        <f t="shared" si="2783"/>
        <v>AE$13</v>
      </c>
      <c r="AF2237" s="175" t="str">
        <f t="shared" si="2783"/>
        <v>AF$13</v>
      </c>
      <c r="AG2237" s="175" t="str">
        <f t="shared" si="2783"/>
        <v>AG$13</v>
      </c>
      <c r="AH2237" s="175" t="str">
        <f t="shared" si="2783"/>
        <v>AH$13</v>
      </c>
      <c r="AI2237" s="175" t="str">
        <f t="shared" si="2783"/>
        <v>AI$13</v>
      </c>
      <c r="AJ2237" s="175" t="str">
        <f t="shared" si="2783"/>
        <v>AJ$13</v>
      </c>
      <c r="AK2237" s="175" t="str">
        <f t="shared" si="2783"/>
        <v>AK$13</v>
      </c>
      <c r="AL2237" s="175" t="str">
        <f t="shared" si="2783"/>
        <v>AL$13</v>
      </c>
      <c r="AM2237" s="175" t="str">
        <f t="shared" si="2783"/>
        <v>AM$13</v>
      </c>
      <c r="AN2237" s="175" t="str">
        <f t="shared" si="2783"/>
        <v>AN$13</v>
      </c>
      <c r="AO2237" s="175" t="str">
        <f t="shared" si="2783"/>
        <v>AO$13</v>
      </c>
      <c r="AP2237" s="175" t="str">
        <f t="shared" si="2783"/>
        <v>AP$13</v>
      </c>
      <c r="AQ2237" s="175" t="str">
        <f t="shared" si="2783"/>
        <v>AQ$13</v>
      </c>
      <c r="AR2237" s="175" t="str">
        <f t="shared" si="2783"/>
        <v>AR$13</v>
      </c>
      <c r="AS2237" s="175" t="str">
        <f t="shared" si="2783"/>
        <v>AS$13</v>
      </c>
      <c r="AT2237" s="175" t="str">
        <f t="shared" si="2783"/>
        <v>AT$13</v>
      </c>
      <c r="AU2237" s="175" t="str">
        <f t="shared" si="2783"/>
        <v>AU$13</v>
      </c>
      <c r="AV2237" s="175" t="str">
        <f t="shared" si="2783"/>
        <v>AV$13</v>
      </c>
      <c r="AW2237" s="175" t="str">
        <f t="shared" si="2783"/>
        <v>AW$13</v>
      </c>
      <c r="AX2237" s="175" t="str">
        <f t="shared" si="2783"/>
        <v>AX$13</v>
      </c>
      <c r="AY2237" s="175" t="str">
        <f t="shared" ref="AY2237:CD2237" si="2784">AY2220</f>
        <v>AY$13</v>
      </c>
      <c r="AZ2237" s="175" t="str">
        <f t="shared" si="2784"/>
        <v>AZ$13</v>
      </c>
      <c r="BA2237" s="175" t="str">
        <f t="shared" si="2784"/>
        <v>BA$13</v>
      </c>
      <c r="BB2237" s="175" t="str">
        <f t="shared" si="2784"/>
        <v>BB$13</v>
      </c>
      <c r="BC2237" s="175" t="str">
        <f t="shared" si="2784"/>
        <v>BC$13</v>
      </c>
      <c r="BD2237" s="175" t="str">
        <f t="shared" si="2784"/>
        <v>BD$13</v>
      </c>
      <c r="BE2237" s="175" t="str">
        <f t="shared" si="2784"/>
        <v>BE$13</v>
      </c>
      <c r="BF2237" s="175" t="str">
        <f t="shared" si="2784"/>
        <v>BF$13</v>
      </c>
      <c r="BG2237" s="175" t="str">
        <f t="shared" si="2784"/>
        <v>BG$13</v>
      </c>
      <c r="BH2237" s="175" t="str">
        <f t="shared" si="2784"/>
        <v>BH$13</v>
      </c>
      <c r="BI2237" s="175" t="str">
        <f t="shared" si="2784"/>
        <v>BI$13</v>
      </c>
      <c r="BJ2237" s="175" t="str">
        <f t="shared" si="2784"/>
        <v>BJ$13</v>
      </c>
      <c r="BK2237" s="175" t="str">
        <f t="shared" si="2784"/>
        <v>BK$13</v>
      </c>
      <c r="BL2237" s="175" t="str">
        <f t="shared" si="2784"/>
        <v>BL$13</v>
      </c>
      <c r="BM2237" s="175" t="str">
        <f t="shared" si="2784"/>
        <v>BM$13</v>
      </c>
      <c r="BN2237" s="175" t="str">
        <f t="shared" si="2784"/>
        <v>BN$13</v>
      </c>
      <c r="BO2237" s="175" t="str">
        <f t="shared" si="2784"/>
        <v>BO$13</v>
      </c>
      <c r="BP2237" s="175" t="str">
        <f t="shared" si="2784"/>
        <v>BP$13</v>
      </c>
      <c r="BQ2237" s="175" t="str">
        <f t="shared" si="2784"/>
        <v>BQ$13</v>
      </c>
      <c r="BR2237" s="175" t="str">
        <f t="shared" si="2784"/>
        <v>BR$13</v>
      </c>
      <c r="BS2237" s="175" t="str">
        <f t="shared" si="2784"/>
        <v>BS$13</v>
      </c>
      <c r="BT2237" s="175" t="str">
        <f t="shared" si="2784"/>
        <v>BT$13</v>
      </c>
      <c r="BU2237" s="175" t="str">
        <f t="shared" si="2784"/>
        <v>BU$13</v>
      </c>
      <c r="BV2237" s="175" t="str">
        <f t="shared" si="2784"/>
        <v>BV$13</v>
      </c>
      <c r="BW2237" s="175" t="str">
        <f t="shared" si="2784"/>
        <v>BW$13</v>
      </c>
      <c r="BX2237" s="175" t="str">
        <f t="shared" si="2784"/>
        <v>BX$13</v>
      </c>
      <c r="BY2237" s="175" t="str">
        <f t="shared" si="2784"/>
        <v>BY$13</v>
      </c>
      <c r="BZ2237" s="175" t="str">
        <f t="shared" si="2784"/>
        <v>BZ$13</v>
      </c>
      <c r="CA2237" s="175" t="str">
        <f t="shared" si="2784"/>
        <v>CA$13</v>
      </c>
      <c r="CB2237" s="175" t="str">
        <f t="shared" si="2784"/>
        <v>CB$13</v>
      </c>
      <c r="CC2237" s="175" t="str">
        <f t="shared" si="2784"/>
        <v>CC$13</v>
      </c>
      <c r="CD2237" s="175" t="str">
        <f t="shared" si="2784"/>
        <v>CD$13</v>
      </c>
      <c r="CE2237" s="175" t="str">
        <f t="shared" ref="CE2237:CK2237" si="2785">CE2220</f>
        <v>CE$13</v>
      </c>
      <c r="CF2237" s="175" t="str">
        <f t="shared" si="2785"/>
        <v>CF$13</v>
      </c>
      <c r="CG2237" s="175" t="str">
        <f t="shared" si="2785"/>
        <v>CG$13</v>
      </c>
      <c r="CH2237" s="175" t="str">
        <f t="shared" si="2785"/>
        <v>CH$13</v>
      </c>
      <c r="CI2237" s="175" t="str">
        <f t="shared" si="2785"/>
        <v>CI$13</v>
      </c>
      <c r="CJ2237" s="175" t="str">
        <f t="shared" si="2785"/>
        <v>CJ$13</v>
      </c>
      <c r="CK2237" s="175" t="str">
        <f t="shared" si="2785"/>
        <v>CK$13</v>
      </c>
      <c r="CL2237" s="175" t="str">
        <f t="shared" ref="CL2237" si="2786">CL2220</f>
        <v>CL$13</v>
      </c>
    </row>
    <row r="2238" spans="2:90" x14ac:dyDescent="0.4">
      <c r="B2238" s="132" t="str">
        <f>B2225</f>
        <v>Secondary GMV:</v>
      </c>
      <c r="D2238" t="s">
        <v>766</v>
      </c>
      <c r="E2238" s="8" t="str">
        <f t="shared" si="2763"/>
        <v>2238 GMV-S</v>
      </c>
      <c r="G2238" t="s">
        <v>332</v>
      </c>
      <c r="H2238" s="12"/>
      <c r="I2238" s="60"/>
      <c r="J2238" s="60"/>
      <c r="K2238" s="15"/>
      <c r="L2238" s="15"/>
      <c r="M2238" s="15"/>
      <c r="N2238" s="15"/>
      <c r="O2238" s="15"/>
      <c r="P2238" s="15"/>
      <c r="R2238" s="15"/>
      <c r="S2238" s="175">
        <f t="shared" ref="S2238" si="2787">S2221</f>
        <v>0</v>
      </c>
      <c r="T2238" s="175">
        <f t="shared" ref="T2238:AX2238" si="2788">T2221</f>
        <v>0</v>
      </c>
      <c r="U2238" s="175">
        <f t="shared" si="2788"/>
        <v>0</v>
      </c>
      <c r="V2238" s="175">
        <f t="shared" si="2788"/>
        <v>0</v>
      </c>
      <c r="W2238" s="175">
        <f t="shared" si="2788"/>
        <v>0</v>
      </c>
      <c r="X2238" s="175">
        <f t="shared" si="2788"/>
        <v>0</v>
      </c>
      <c r="Y2238" s="175">
        <f t="shared" si="2788"/>
        <v>0</v>
      </c>
      <c r="Z2238" s="175">
        <f t="shared" si="2788"/>
        <v>0</v>
      </c>
      <c r="AA2238" s="175">
        <f t="shared" si="2788"/>
        <v>0</v>
      </c>
      <c r="AB2238" s="175">
        <f t="shared" si="2788"/>
        <v>0</v>
      </c>
      <c r="AC2238" s="175">
        <f t="shared" si="2788"/>
        <v>0</v>
      </c>
      <c r="AD2238" s="175">
        <f t="shared" si="2788"/>
        <v>0</v>
      </c>
      <c r="AE2238" s="175">
        <f t="shared" si="2788"/>
        <v>0</v>
      </c>
      <c r="AF2238" s="175">
        <f t="shared" si="2788"/>
        <v>0</v>
      </c>
      <c r="AG2238" s="175">
        <f t="shared" si="2788"/>
        <v>0</v>
      </c>
      <c r="AH2238" s="175">
        <f t="shared" si="2788"/>
        <v>0</v>
      </c>
      <c r="AI2238" s="175">
        <f t="shared" si="2788"/>
        <v>0</v>
      </c>
      <c r="AJ2238" s="175">
        <f t="shared" si="2788"/>
        <v>0</v>
      </c>
      <c r="AK2238" s="175">
        <f t="shared" si="2788"/>
        <v>0</v>
      </c>
      <c r="AL2238" s="175">
        <f t="shared" si="2788"/>
        <v>0</v>
      </c>
      <c r="AM2238" s="175">
        <f t="shared" si="2788"/>
        <v>0</v>
      </c>
      <c r="AN2238" s="175">
        <f t="shared" si="2788"/>
        <v>0</v>
      </c>
      <c r="AO2238" s="175">
        <f t="shared" si="2788"/>
        <v>0</v>
      </c>
      <c r="AP2238" s="175">
        <f t="shared" si="2788"/>
        <v>0</v>
      </c>
      <c r="AQ2238" s="175">
        <f t="shared" si="2788"/>
        <v>0</v>
      </c>
      <c r="AR2238" s="175">
        <f t="shared" si="2788"/>
        <v>0</v>
      </c>
      <c r="AS2238" s="175">
        <f t="shared" si="2788"/>
        <v>0</v>
      </c>
      <c r="AT2238" s="175">
        <f t="shared" si="2788"/>
        <v>0</v>
      </c>
      <c r="AU2238" s="175">
        <f t="shared" si="2788"/>
        <v>0</v>
      </c>
      <c r="AV2238" s="175">
        <f t="shared" si="2788"/>
        <v>0</v>
      </c>
      <c r="AW2238" s="175">
        <f t="shared" si="2788"/>
        <v>0</v>
      </c>
      <c r="AX2238" s="175">
        <f t="shared" si="2788"/>
        <v>0</v>
      </c>
      <c r="AY2238" s="175">
        <f t="shared" ref="AY2238:CD2238" si="2789">AY2221</f>
        <v>0</v>
      </c>
      <c r="AZ2238" s="175">
        <f t="shared" si="2789"/>
        <v>0</v>
      </c>
      <c r="BA2238" s="175">
        <f t="shared" si="2789"/>
        <v>0</v>
      </c>
      <c r="BB2238" s="175">
        <f t="shared" si="2789"/>
        <v>0</v>
      </c>
      <c r="BC2238" s="175">
        <f t="shared" si="2789"/>
        <v>0</v>
      </c>
      <c r="BD2238" s="175">
        <f t="shared" si="2789"/>
        <v>0</v>
      </c>
      <c r="BE2238" s="175">
        <f t="shared" si="2789"/>
        <v>0</v>
      </c>
      <c r="BF2238" s="175">
        <f t="shared" si="2789"/>
        <v>0</v>
      </c>
      <c r="BG2238" s="175">
        <f t="shared" si="2789"/>
        <v>0</v>
      </c>
      <c r="BH2238" s="175">
        <f t="shared" si="2789"/>
        <v>0</v>
      </c>
      <c r="BI2238" s="175">
        <f t="shared" si="2789"/>
        <v>0</v>
      </c>
      <c r="BJ2238" s="175">
        <f t="shared" si="2789"/>
        <v>0</v>
      </c>
      <c r="BK2238" s="175">
        <f t="shared" si="2789"/>
        <v>0</v>
      </c>
      <c r="BL2238" s="175">
        <f t="shared" si="2789"/>
        <v>0</v>
      </c>
      <c r="BM2238" s="175">
        <f t="shared" si="2789"/>
        <v>0</v>
      </c>
      <c r="BN2238" s="175">
        <f t="shared" si="2789"/>
        <v>0</v>
      </c>
      <c r="BO2238" s="175">
        <f t="shared" si="2789"/>
        <v>0</v>
      </c>
      <c r="BP2238" s="175">
        <f t="shared" si="2789"/>
        <v>0</v>
      </c>
      <c r="BQ2238" s="175">
        <f t="shared" si="2789"/>
        <v>0</v>
      </c>
      <c r="BR2238" s="175">
        <f t="shared" si="2789"/>
        <v>0</v>
      </c>
      <c r="BS2238" s="175">
        <f t="shared" si="2789"/>
        <v>0</v>
      </c>
      <c r="BT2238" s="175">
        <f t="shared" si="2789"/>
        <v>0</v>
      </c>
      <c r="BU2238" s="175">
        <f t="shared" si="2789"/>
        <v>0</v>
      </c>
      <c r="BV2238" s="175">
        <f t="shared" si="2789"/>
        <v>0</v>
      </c>
      <c r="BW2238" s="175">
        <f t="shared" si="2789"/>
        <v>0</v>
      </c>
      <c r="BX2238" s="175">
        <f t="shared" si="2789"/>
        <v>0</v>
      </c>
      <c r="BY2238" s="175">
        <f t="shared" si="2789"/>
        <v>0</v>
      </c>
      <c r="BZ2238" s="175">
        <f t="shared" si="2789"/>
        <v>0</v>
      </c>
      <c r="CA2238" s="175">
        <f t="shared" si="2789"/>
        <v>0</v>
      </c>
      <c r="CB2238" s="175">
        <f t="shared" si="2789"/>
        <v>0</v>
      </c>
      <c r="CC2238" s="175">
        <f t="shared" si="2789"/>
        <v>0</v>
      </c>
      <c r="CD2238" s="175">
        <f t="shared" si="2789"/>
        <v>0</v>
      </c>
      <c r="CE2238" s="175">
        <f t="shared" ref="CE2238:CK2238" si="2790">CE2221</f>
        <v>0</v>
      </c>
      <c r="CF2238" s="175">
        <f t="shared" si="2790"/>
        <v>0</v>
      </c>
      <c r="CG2238" s="175">
        <f t="shared" si="2790"/>
        <v>0</v>
      </c>
      <c r="CH2238" s="175">
        <f t="shared" si="2790"/>
        <v>0</v>
      </c>
      <c r="CI2238" s="175">
        <f t="shared" si="2790"/>
        <v>0</v>
      </c>
      <c r="CJ2238" s="175">
        <f t="shared" si="2790"/>
        <v>0</v>
      </c>
      <c r="CK2238" s="175">
        <f t="shared" si="2790"/>
        <v>0</v>
      </c>
      <c r="CL2238" s="175">
        <f t="shared" ref="CL2238" si="2791">CL2221</f>
        <v>0</v>
      </c>
    </row>
    <row r="2239" spans="2:90" x14ac:dyDescent="0.4">
      <c r="B2239" s="235" t="str">
        <f>IFERROR(SUBSTITUTE(TRIM(MID(B2225, SEARCH("-", B2225) + 1, LEN(B2225))),":",""),"no unit")</f>
        <v>no unit</v>
      </c>
      <c r="D2239" t="s">
        <v>766</v>
      </c>
      <c r="E2239" s="8" t="str">
        <f t="shared" si="2763"/>
        <v>2239 GMV-S</v>
      </c>
      <c r="G2239" t="s">
        <v>332</v>
      </c>
      <c r="H2239" s="12"/>
      <c r="I2239" s="60"/>
      <c r="J2239" s="60"/>
      <c r="K2239" s="15"/>
      <c r="L2239" s="15"/>
      <c r="M2239" s="15"/>
      <c r="N2239" s="15"/>
      <c r="O2239" s="15"/>
      <c r="P2239" s="15"/>
      <c r="R2239" s="15"/>
    </row>
    <row r="2240" spans="2:90" x14ac:dyDescent="0.4">
      <c r="B2240" s="132" t="str">
        <f>B2223</f>
        <v>Secondary revenue driver</v>
      </c>
      <c r="D2240" t="s">
        <v>766</v>
      </c>
      <c r="E2240" s="8" t="str">
        <f t="shared" ref="E2240" si="2792">ROW()&amp;" "&amp;D2240</f>
        <v>2240 GMV-S</v>
      </c>
      <c r="G2240" t="s">
        <v>332</v>
      </c>
      <c r="H2240" s="12"/>
      <c r="I2240" s="60"/>
      <c r="J2240" s="60"/>
      <c r="K2240" s="15"/>
      <c r="L2240" s="15"/>
      <c r="M2240" s="15"/>
      <c r="N2240" s="15"/>
      <c r="O2240" s="15"/>
      <c r="P2240" s="15"/>
      <c r="R2240" s="15"/>
      <c r="S2240" s="199" t="str">
        <f t="shared" ref="S2240" si="2793">ADDRESS(ROW(S2232),COLUMN(S2232),2)</f>
        <v>S$2232</v>
      </c>
      <c r="T2240" s="199" t="str">
        <f t="shared" ref="T2240:CE2240" si="2794">ADDRESS(ROW(T2232),COLUMN(T2232),2)</f>
        <v>T$2232</v>
      </c>
      <c r="U2240" s="199" t="str">
        <f t="shared" si="2794"/>
        <v>U$2232</v>
      </c>
      <c r="V2240" s="199" t="str">
        <f t="shared" si="2794"/>
        <v>V$2232</v>
      </c>
      <c r="W2240" s="199" t="str">
        <f t="shared" si="2794"/>
        <v>W$2232</v>
      </c>
      <c r="X2240" s="199" t="str">
        <f t="shared" si="2794"/>
        <v>X$2232</v>
      </c>
      <c r="Y2240" s="199" t="str">
        <f t="shared" si="2794"/>
        <v>Y$2232</v>
      </c>
      <c r="Z2240" s="199" t="str">
        <f t="shared" si="2794"/>
        <v>Z$2232</v>
      </c>
      <c r="AA2240" s="199" t="str">
        <f t="shared" si="2794"/>
        <v>AA$2232</v>
      </c>
      <c r="AB2240" s="199" t="str">
        <f t="shared" si="2794"/>
        <v>AB$2232</v>
      </c>
      <c r="AC2240" s="199" t="str">
        <f t="shared" si="2794"/>
        <v>AC$2232</v>
      </c>
      <c r="AD2240" s="199" t="str">
        <f t="shared" si="2794"/>
        <v>AD$2232</v>
      </c>
      <c r="AE2240" s="199" t="str">
        <f t="shared" si="2794"/>
        <v>AE$2232</v>
      </c>
      <c r="AF2240" s="199" t="str">
        <f t="shared" si="2794"/>
        <v>AF$2232</v>
      </c>
      <c r="AG2240" s="199" t="str">
        <f t="shared" si="2794"/>
        <v>AG$2232</v>
      </c>
      <c r="AH2240" s="199" t="str">
        <f t="shared" si="2794"/>
        <v>AH$2232</v>
      </c>
      <c r="AI2240" s="199" t="str">
        <f t="shared" si="2794"/>
        <v>AI$2232</v>
      </c>
      <c r="AJ2240" s="199" t="str">
        <f t="shared" si="2794"/>
        <v>AJ$2232</v>
      </c>
      <c r="AK2240" s="199" t="str">
        <f t="shared" si="2794"/>
        <v>AK$2232</v>
      </c>
      <c r="AL2240" s="199" t="str">
        <f t="shared" si="2794"/>
        <v>AL$2232</v>
      </c>
      <c r="AM2240" s="199" t="str">
        <f t="shared" si="2794"/>
        <v>AM$2232</v>
      </c>
      <c r="AN2240" s="199" t="str">
        <f t="shared" si="2794"/>
        <v>AN$2232</v>
      </c>
      <c r="AO2240" s="199" t="str">
        <f t="shared" si="2794"/>
        <v>AO$2232</v>
      </c>
      <c r="AP2240" s="199" t="str">
        <f t="shared" si="2794"/>
        <v>AP$2232</v>
      </c>
      <c r="AQ2240" s="199" t="str">
        <f t="shared" si="2794"/>
        <v>AQ$2232</v>
      </c>
      <c r="AR2240" s="199" t="str">
        <f t="shared" si="2794"/>
        <v>AR$2232</v>
      </c>
      <c r="AS2240" s="199" t="str">
        <f t="shared" si="2794"/>
        <v>AS$2232</v>
      </c>
      <c r="AT2240" s="199" t="str">
        <f t="shared" si="2794"/>
        <v>AT$2232</v>
      </c>
      <c r="AU2240" s="199" t="str">
        <f t="shared" si="2794"/>
        <v>AU$2232</v>
      </c>
      <c r="AV2240" s="199" t="str">
        <f t="shared" si="2794"/>
        <v>AV$2232</v>
      </c>
      <c r="AW2240" s="199" t="str">
        <f t="shared" si="2794"/>
        <v>AW$2232</v>
      </c>
      <c r="AX2240" s="199" t="str">
        <f t="shared" si="2794"/>
        <v>AX$2232</v>
      </c>
      <c r="AY2240" s="199" t="str">
        <f t="shared" si="2794"/>
        <v>AY$2232</v>
      </c>
      <c r="AZ2240" s="199" t="str">
        <f t="shared" si="2794"/>
        <v>AZ$2232</v>
      </c>
      <c r="BA2240" s="199" t="str">
        <f t="shared" si="2794"/>
        <v>BA$2232</v>
      </c>
      <c r="BB2240" s="199" t="str">
        <f t="shared" si="2794"/>
        <v>BB$2232</v>
      </c>
      <c r="BC2240" s="199" t="str">
        <f t="shared" si="2794"/>
        <v>BC$2232</v>
      </c>
      <c r="BD2240" s="199" t="str">
        <f t="shared" si="2794"/>
        <v>BD$2232</v>
      </c>
      <c r="BE2240" s="199" t="str">
        <f t="shared" si="2794"/>
        <v>BE$2232</v>
      </c>
      <c r="BF2240" s="199" t="str">
        <f t="shared" si="2794"/>
        <v>BF$2232</v>
      </c>
      <c r="BG2240" s="199" t="str">
        <f t="shared" si="2794"/>
        <v>BG$2232</v>
      </c>
      <c r="BH2240" s="199" t="str">
        <f t="shared" si="2794"/>
        <v>BH$2232</v>
      </c>
      <c r="BI2240" s="199" t="str">
        <f t="shared" si="2794"/>
        <v>BI$2232</v>
      </c>
      <c r="BJ2240" s="199" t="str">
        <f t="shared" si="2794"/>
        <v>BJ$2232</v>
      </c>
      <c r="BK2240" s="199" t="str">
        <f t="shared" si="2794"/>
        <v>BK$2232</v>
      </c>
      <c r="BL2240" s="199" t="str">
        <f t="shared" si="2794"/>
        <v>BL$2232</v>
      </c>
      <c r="BM2240" s="199" t="str">
        <f t="shared" si="2794"/>
        <v>BM$2232</v>
      </c>
      <c r="BN2240" s="199" t="str">
        <f t="shared" si="2794"/>
        <v>BN$2232</v>
      </c>
      <c r="BO2240" s="199" t="str">
        <f t="shared" si="2794"/>
        <v>BO$2232</v>
      </c>
      <c r="BP2240" s="199" t="str">
        <f t="shared" si="2794"/>
        <v>BP$2232</v>
      </c>
      <c r="BQ2240" s="199" t="str">
        <f t="shared" si="2794"/>
        <v>BQ$2232</v>
      </c>
      <c r="BR2240" s="199" t="str">
        <f t="shared" si="2794"/>
        <v>BR$2232</v>
      </c>
      <c r="BS2240" s="199" t="str">
        <f t="shared" si="2794"/>
        <v>BS$2232</v>
      </c>
      <c r="BT2240" s="199" t="str">
        <f t="shared" si="2794"/>
        <v>BT$2232</v>
      </c>
      <c r="BU2240" s="199" t="str">
        <f t="shared" si="2794"/>
        <v>BU$2232</v>
      </c>
      <c r="BV2240" s="199" t="str">
        <f t="shared" si="2794"/>
        <v>BV$2232</v>
      </c>
      <c r="BW2240" s="199" t="str">
        <f t="shared" si="2794"/>
        <v>BW$2232</v>
      </c>
      <c r="BX2240" s="199" t="str">
        <f t="shared" si="2794"/>
        <v>BX$2232</v>
      </c>
      <c r="BY2240" s="199" t="str">
        <f t="shared" si="2794"/>
        <v>BY$2232</v>
      </c>
      <c r="BZ2240" s="199" t="str">
        <f t="shared" si="2794"/>
        <v>BZ$2232</v>
      </c>
      <c r="CA2240" s="199" t="str">
        <f t="shared" si="2794"/>
        <v>CA$2232</v>
      </c>
      <c r="CB2240" s="199" t="str">
        <f t="shared" si="2794"/>
        <v>CB$2232</v>
      </c>
      <c r="CC2240" s="199" t="str">
        <f t="shared" si="2794"/>
        <v>CC$2232</v>
      </c>
      <c r="CD2240" s="199" t="str">
        <f t="shared" si="2794"/>
        <v>CD$2232</v>
      </c>
      <c r="CE2240" s="199" t="str">
        <f t="shared" si="2794"/>
        <v>CE$2232</v>
      </c>
      <c r="CF2240" s="199" t="str">
        <f t="shared" ref="CF2240:CK2240" si="2795">ADDRESS(ROW(CF2232),COLUMN(CF2232),2)</f>
        <v>CF$2232</v>
      </c>
      <c r="CG2240" s="199" t="str">
        <f t="shared" si="2795"/>
        <v>CG$2232</v>
      </c>
      <c r="CH2240" s="199" t="str">
        <f t="shared" si="2795"/>
        <v>CH$2232</v>
      </c>
      <c r="CI2240" s="199" t="str">
        <f t="shared" si="2795"/>
        <v>CI$2232</v>
      </c>
      <c r="CJ2240" s="199" t="str">
        <f t="shared" si="2795"/>
        <v>CJ$2232</v>
      </c>
      <c r="CK2240" s="199" t="str">
        <f t="shared" si="2795"/>
        <v>CK$2232</v>
      </c>
      <c r="CL2240" s="199" t="str">
        <f t="shared" ref="CL2240" si="2796">ADDRESS(ROW(CL2232),COLUMN(CL2232),2)</f>
        <v>CL$2232</v>
      </c>
    </row>
    <row r="2241" spans="2:90" x14ac:dyDescent="0.4">
      <c r="B2241" s="132" t="str">
        <f>B2224</f>
        <v>Secondary volume driver</v>
      </c>
      <c r="D2241" t="s">
        <v>766</v>
      </c>
      <c r="E2241" s="8" t="str">
        <f t="shared" si="2763"/>
        <v>2241 GMV-S</v>
      </c>
      <c r="G2241" t="s">
        <v>332</v>
      </c>
      <c r="H2241" s="12"/>
      <c r="I2241" s="60"/>
      <c r="J2241" s="60"/>
      <c r="K2241" s="15"/>
      <c r="L2241" s="15"/>
      <c r="M2241" s="15"/>
      <c r="N2241" s="15"/>
      <c r="O2241" s="15"/>
      <c r="P2241" s="15"/>
      <c r="R2241" s="15"/>
      <c r="S2241" s="175" t="str">
        <f t="shared" ref="S2241" si="2797">S2224</f>
        <v>S$15</v>
      </c>
      <c r="T2241" s="175" t="str">
        <f t="shared" ref="T2241:AX2241" si="2798">T2224</f>
        <v>T$15</v>
      </c>
      <c r="U2241" s="175" t="str">
        <f t="shared" si="2798"/>
        <v>U$15</v>
      </c>
      <c r="V2241" s="175" t="str">
        <f t="shared" si="2798"/>
        <v>V$15</v>
      </c>
      <c r="W2241" s="175" t="str">
        <f t="shared" si="2798"/>
        <v>W$15</v>
      </c>
      <c r="X2241" s="175" t="str">
        <f t="shared" si="2798"/>
        <v>X$15</v>
      </c>
      <c r="Y2241" s="175" t="str">
        <f t="shared" si="2798"/>
        <v>Y$15</v>
      </c>
      <c r="Z2241" s="175" t="str">
        <f t="shared" si="2798"/>
        <v>Z$15</v>
      </c>
      <c r="AA2241" s="175" t="str">
        <f t="shared" si="2798"/>
        <v>AA$15</v>
      </c>
      <c r="AB2241" s="175" t="str">
        <f t="shared" si="2798"/>
        <v>AB$15</v>
      </c>
      <c r="AC2241" s="175" t="str">
        <f t="shared" si="2798"/>
        <v>AC$15</v>
      </c>
      <c r="AD2241" s="175" t="str">
        <f t="shared" si="2798"/>
        <v>AD$15</v>
      </c>
      <c r="AE2241" s="175" t="str">
        <f t="shared" si="2798"/>
        <v>AE$15</v>
      </c>
      <c r="AF2241" s="175" t="str">
        <f t="shared" si="2798"/>
        <v>AF$15</v>
      </c>
      <c r="AG2241" s="175" t="str">
        <f t="shared" si="2798"/>
        <v>AG$15</v>
      </c>
      <c r="AH2241" s="175" t="str">
        <f t="shared" si="2798"/>
        <v>AH$15</v>
      </c>
      <c r="AI2241" s="175" t="str">
        <f t="shared" si="2798"/>
        <v>AI$15</v>
      </c>
      <c r="AJ2241" s="175" t="str">
        <f t="shared" si="2798"/>
        <v>AJ$15</v>
      </c>
      <c r="AK2241" s="175" t="str">
        <f t="shared" si="2798"/>
        <v>AK$15</v>
      </c>
      <c r="AL2241" s="175" t="str">
        <f t="shared" si="2798"/>
        <v>AL$15</v>
      </c>
      <c r="AM2241" s="175" t="str">
        <f t="shared" si="2798"/>
        <v>AM$15</v>
      </c>
      <c r="AN2241" s="175" t="str">
        <f t="shared" si="2798"/>
        <v>AN$15</v>
      </c>
      <c r="AO2241" s="175" t="str">
        <f t="shared" si="2798"/>
        <v>AO$15</v>
      </c>
      <c r="AP2241" s="175" t="str">
        <f t="shared" si="2798"/>
        <v>AP$15</v>
      </c>
      <c r="AQ2241" s="175" t="str">
        <f t="shared" si="2798"/>
        <v>AQ$15</v>
      </c>
      <c r="AR2241" s="175" t="str">
        <f t="shared" si="2798"/>
        <v>AR$15</v>
      </c>
      <c r="AS2241" s="175" t="str">
        <f t="shared" si="2798"/>
        <v>AS$15</v>
      </c>
      <c r="AT2241" s="175" t="str">
        <f t="shared" si="2798"/>
        <v>AT$15</v>
      </c>
      <c r="AU2241" s="175" t="str">
        <f t="shared" si="2798"/>
        <v>AU$15</v>
      </c>
      <c r="AV2241" s="175" t="str">
        <f t="shared" si="2798"/>
        <v>AV$15</v>
      </c>
      <c r="AW2241" s="175" t="str">
        <f t="shared" si="2798"/>
        <v>AW$15</v>
      </c>
      <c r="AX2241" s="175" t="str">
        <f t="shared" si="2798"/>
        <v>AX$15</v>
      </c>
      <c r="AY2241" s="175" t="str">
        <f t="shared" ref="AY2241:CD2241" si="2799">AY2224</f>
        <v>AY$15</v>
      </c>
      <c r="AZ2241" s="175" t="str">
        <f t="shared" si="2799"/>
        <v>AZ$15</v>
      </c>
      <c r="BA2241" s="175" t="str">
        <f t="shared" si="2799"/>
        <v>BA$15</v>
      </c>
      <c r="BB2241" s="175" t="str">
        <f t="shared" si="2799"/>
        <v>BB$15</v>
      </c>
      <c r="BC2241" s="175" t="str">
        <f t="shared" si="2799"/>
        <v>BC$15</v>
      </c>
      <c r="BD2241" s="175" t="str">
        <f t="shared" si="2799"/>
        <v>BD$15</v>
      </c>
      <c r="BE2241" s="175" t="str">
        <f t="shared" si="2799"/>
        <v>BE$15</v>
      </c>
      <c r="BF2241" s="175" t="str">
        <f t="shared" si="2799"/>
        <v>BF$15</v>
      </c>
      <c r="BG2241" s="175" t="str">
        <f t="shared" si="2799"/>
        <v>BG$15</v>
      </c>
      <c r="BH2241" s="175" t="str">
        <f t="shared" si="2799"/>
        <v>BH$15</v>
      </c>
      <c r="BI2241" s="175" t="str">
        <f t="shared" si="2799"/>
        <v>BI$15</v>
      </c>
      <c r="BJ2241" s="175" t="str">
        <f t="shared" si="2799"/>
        <v>BJ$15</v>
      </c>
      <c r="BK2241" s="175" t="str">
        <f t="shared" si="2799"/>
        <v>BK$15</v>
      </c>
      <c r="BL2241" s="175" t="str">
        <f t="shared" si="2799"/>
        <v>BL$15</v>
      </c>
      <c r="BM2241" s="175" t="str">
        <f t="shared" si="2799"/>
        <v>BM$15</v>
      </c>
      <c r="BN2241" s="175" t="str">
        <f t="shared" si="2799"/>
        <v>BN$15</v>
      </c>
      <c r="BO2241" s="175" t="str">
        <f t="shared" si="2799"/>
        <v>BO$15</v>
      </c>
      <c r="BP2241" s="175" t="str">
        <f t="shared" si="2799"/>
        <v>BP$15</v>
      </c>
      <c r="BQ2241" s="175" t="str">
        <f t="shared" si="2799"/>
        <v>BQ$15</v>
      </c>
      <c r="BR2241" s="175" t="str">
        <f t="shared" si="2799"/>
        <v>BR$15</v>
      </c>
      <c r="BS2241" s="175" t="str">
        <f t="shared" si="2799"/>
        <v>BS$15</v>
      </c>
      <c r="BT2241" s="175" t="str">
        <f t="shared" si="2799"/>
        <v>BT$15</v>
      </c>
      <c r="BU2241" s="175" t="str">
        <f t="shared" si="2799"/>
        <v>BU$15</v>
      </c>
      <c r="BV2241" s="175" t="str">
        <f t="shared" si="2799"/>
        <v>BV$15</v>
      </c>
      <c r="BW2241" s="175" t="str">
        <f t="shared" si="2799"/>
        <v>BW$15</v>
      </c>
      <c r="BX2241" s="175" t="str">
        <f t="shared" si="2799"/>
        <v>BX$15</v>
      </c>
      <c r="BY2241" s="175" t="str">
        <f t="shared" si="2799"/>
        <v>BY$15</v>
      </c>
      <c r="BZ2241" s="175" t="str">
        <f t="shared" si="2799"/>
        <v>BZ$15</v>
      </c>
      <c r="CA2241" s="175" t="str">
        <f t="shared" si="2799"/>
        <v>CA$15</v>
      </c>
      <c r="CB2241" s="175" t="str">
        <f t="shared" si="2799"/>
        <v>CB$15</v>
      </c>
      <c r="CC2241" s="175" t="str">
        <f t="shared" si="2799"/>
        <v>CC$15</v>
      </c>
      <c r="CD2241" s="175" t="str">
        <f t="shared" si="2799"/>
        <v>CD$15</v>
      </c>
      <c r="CE2241" s="175" t="str">
        <f t="shared" ref="CE2241:CK2241" si="2800">CE2224</f>
        <v>CE$15</v>
      </c>
      <c r="CF2241" s="175" t="str">
        <f t="shared" si="2800"/>
        <v>CF$15</v>
      </c>
      <c r="CG2241" s="175" t="str">
        <f t="shared" si="2800"/>
        <v>CG$15</v>
      </c>
      <c r="CH2241" s="175" t="str">
        <f t="shared" si="2800"/>
        <v>CH$15</v>
      </c>
      <c r="CI2241" s="175" t="str">
        <f t="shared" si="2800"/>
        <v>CI$15</v>
      </c>
      <c r="CJ2241" s="175" t="str">
        <f t="shared" si="2800"/>
        <v>CJ$15</v>
      </c>
      <c r="CK2241" s="175" t="str">
        <f t="shared" si="2800"/>
        <v>CK$15</v>
      </c>
      <c r="CL2241" s="175" t="str">
        <f t="shared" ref="CL2241" si="2801">CL2224</f>
        <v>CL$15</v>
      </c>
    </row>
    <row r="2243" spans="2:90" x14ac:dyDescent="0.4">
      <c r="B2243" s="171" t="s">
        <v>490</v>
      </c>
      <c r="E2243" s="8"/>
      <c r="H2243" s="170"/>
      <c r="I2243" s="172"/>
      <c r="J2243" s="172"/>
      <c r="K2243" s="193"/>
      <c r="L2243" s="193"/>
      <c r="M2243" s="193"/>
      <c r="N2243" s="193"/>
      <c r="O2243" s="193"/>
      <c r="P2243" s="193"/>
      <c r="R2243" s="194"/>
      <c r="S2243" s="170"/>
      <c r="T2243" s="170"/>
      <c r="U2243" s="170"/>
      <c r="V2243" s="170"/>
      <c r="W2243" s="170"/>
      <c r="X2243" s="170"/>
      <c r="Y2243" s="170"/>
      <c r="Z2243" s="170"/>
      <c r="AA2243" s="170"/>
      <c r="AB2243" s="170"/>
      <c r="AC2243" s="170"/>
      <c r="AD2243" s="170"/>
      <c r="AE2243" s="170"/>
      <c r="AF2243" s="170"/>
      <c r="AG2243" s="170"/>
      <c r="AH2243" s="170"/>
      <c r="AI2243" s="170"/>
      <c r="AJ2243" s="170"/>
      <c r="AK2243" s="170"/>
      <c r="AL2243" s="170"/>
      <c r="AM2243" s="170"/>
      <c r="AN2243" s="170"/>
      <c r="AO2243" s="170"/>
      <c r="AP2243" s="170"/>
      <c r="AQ2243" s="170"/>
      <c r="AR2243" s="170"/>
      <c r="AS2243" s="170"/>
      <c r="AT2243" s="170"/>
      <c r="AU2243" s="170"/>
      <c r="AV2243" s="170"/>
      <c r="AW2243" s="170"/>
      <c r="AX2243" s="170"/>
      <c r="AY2243" s="170"/>
      <c r="AZ2243" s="170"/>
      <c r="BA2243" s="170"/>
      <c r="BB2243" s="170"/>
      <c r="BC2243" s="170"/>
      <c r="BD2243" s="170"/>
      <c r="BE2243" s="170"/>
      <c r="BF2243" s="170"/>
      <c r="BG2243" s="170"/>
      <c r="BH2243" s="170"/>
      <c r="BI2243" s="170"/>
      <c r="BJ2243" s="170"/>
      <c r="BK2243" s="170"/>
      <c r="BL2243" s="170"/>
      <c r="BM2243" s="170"/>
      <c r="BN2243" s="170"/>
      <c r="BO2243" s="170"/>
      <c r="BP2243" s="170"/>
      <c r="BQ2243" s="170"/>
      <c r="BR2243" s="170"/>
      <c r="BS2243" s="170"/>
      <c r="BT2243" s="170"/>
      <c r="BU2243" s="170"/>
      <c r="BV2243" s="170"/>
      <c r="BW2243" s="170"/>
      <c r="BX2243" s="170"/>
      <c r="BY2243" s="170"/>
      <c r="BZ2243" s="170"/>
      <c r="CA2243" s="170"/>
      <c r="CB2243" s="170"/>
      <c r="CC2243" s="170"/>
      <c r="CD2243" s="170"/>
      <c r="CE2243" s="170"/>
      <c r="CF2243" s="170"/>
      <c r="CG2243" s="170"/>
      <c r="CH2243" s="170"/>
      <c r="CI2243" s="170"/>
      <c r="CJ2243" s="170"/>
      <c r="CK2243" s="170"/>
      <c r="CL2243" s="170"/>
    </row>
    <row r="2244" spans="2:90" x14ac:dyDescent="0.4">
      <c r="B2244" s="171" t="s">
        <v>492</v>
      </c>
      <c r="E2244" s="8"/>
      <c r="H2244" s="170"/>
      <c r="I2244" s="172"/>
      <c r="J2244" s="172"/>
      <c r="K2244" s="193"/>
      <c r="L2244" s="193"/>
      <c r="M2244" s="193"/>
      <c r="N2244" s="193"/>
      <c r="O2244" s="193"/>
      <c r="P2244" s="193"/>
      <c r="R2244" s="194"/>
      <c r="S2244" s="170"/>
      <c r="T2244" s="170"/>
      <c r="U2244" s="170"/>
      <c r="V2244" s="170"/>
      <c r="W2244" s="170"/>
      <c r="X2244" s="170"/>
      <c r="Y2244" s="170"/>
      <c r="Z2244" s="170"/>
      <c r="AA2244" s="170"/>
      <c r="AB2244" s="170"/>
      <c r="AC2244" s="170"/>
      <c r="AD2244" s="170"/>
      <c r="AE2244" s="170"/>
      <c r="AF2244" s="170"/>
      <c r="AG2244" s="170"/>
      <c r="AH2244" s="170"/>
      <c r="AI2244" s="170"/>
      <c r="AJ2244" s="170"/>
      <c r="AK2244" s="170"/>
      <c r="AL2244" s="170"/>
      <c r="AM2244" s="170"/>
      <c r="AN2244" s="170"/>
      <c r="AO2244" s="170"/>
      <c r="AP2244" s="170"/>
      <c r="AQ2244" s="170"/>
      <c r="AR2244" s="170"/>
      <c r="AS2244" s="170"/>
      <c r="AT2244" s="170"/>
      <c r="AU2244" s="170"/>
      <c r="AV2244" s="170"/>
      <c r="AW2244" s="170"/>
      <c r="AX2244" s="170"/>
      <c r="AY2244" s="170"/>
      <c r="AZ2244" s="170"/>
      <c r="BA2244" s="170"/>
      <c r="BB2244" s="170"/>
      <c r="BC2244" s="170"/>
      <c r="BD2244" s="170"/>
      <c r="BE2244" s="170"/>
      <c r="BF2244" s="170"/>
      <c r="BG2244" s="170"/>
      <c r="BH2244" s="170"/>
      <c r="BI2244" s="170"/>
      <c r="BJ2244" s="170"/>
      <c r="BK2244" s="170"/>
      <c r="BL2244" s="170"/>
      <c r="BM2244" s="170"/>
      <c r="BN2244" s="170"/>
      <c r="BO2244" s="170"/>
      <c r="BP2244" s="170"/>
      <c r="BQ2244" s="170"/>
      <c r="BR2244" s="170"/>
      <c r="BS2244" s="170"/>
      <c r="BT2244" s="170"/>
      <c r="BU2244" s="170"/>
      <c r="BV2244" s="170"/>
      <c r="BW2244" s="170"/>
      <c r="BX2244" s="170"/>
      <c r="BY2244" s="170"/>
      <c r="BZ2244" s="170"/>
      <c r="CA2244" s="170"/>
      <c r="CB2244" s="170"/>
      <c r="CC2244" s="170"/>
      <c r="CD2244" s="170"/>
      <c r="CE2244" s="170"/>
      <c r="CF2244" s="170"/>
      <c r="CG2244" s="170"/>
      <c r="CH2244" s="170"/>
      <c r="CI2244" s="170"/>
      <c r="CJ2244" s="170"/>
      <c r="CK2244" s="170"/>
      <c r="CL2244" s="170"/>
    </row>
    <row r="2245" spans="2:90" x14ac:dyDescent="0.4">
      <c r="B2245" s="171" t="s">
        <v>461</v>
      </c>
      <c r="E2245" s="8"/>
      <c r="H2245" s="170"/>
      <c r="I2245" s="172"/>
      <c r="J2245" s="172"/>
      <c r="K2245" s="193"/>
      <c r="L2245" s="193"/>
      <c r="M2245" s="193"/>
      <c r="N2245" s="193"/>
      <c r="O2245" s="193"/>
      <c r="P2245" s="193"/>
      <c r="R2245" s="194"/>
      <c r="S2245" s="195" t="str">
        <f t="shared" ref="S2245:AX2245" si="2802">S$16</f>
        <v>S$12</v>
      </c>
      <c r="T2245" s="195" t="str">
        <f t="shared" si="2802"/>
        <v>T$12</v>
      </c>
      <c r="U2245" s="195" t="str">
        <f t="shared" si="2802"/>
        <v>U$12</v>
      </c>
      <c r="V2245" s="195" t="str">
        <f t="shared" si="2802"/>
        <v>V$12</v>
      </c>
      <c r="W2245" s="195" t="str">
        <f t="shared" si="2802"/>
        <v>W$12</v>
      </c>
      <c r="X2245" s="195" t="str">
        <f t="shared" si="2802"/>
        <v>X$12</v>
      </c>
      <c r="Y2245" s="195" t="str">
        <f t="shared" si="2802"/>
        <v>Y$12</v>
      </c>
      <c r="Z2245" s="195" t="str">
        <f t="shared" si="2802"/>
        <v>Z$12</v>
      </c>
      <c r="AA2245" s="195" t="str">
        <f t="shared" si="2802"/>
        <v>AA$12</v>
      </c>
      <c r="AB2245" s="195" t="str">
        <f t="shared" si="2802"/>
        <v>AB$12</v>
      </c>
      <c r="AC2245" s="195" t="str">
        <f t="shared" si="2802"/>
        <v>AC$12</v>
      </c>
      <c r="AD2245" s="195" t="str">
        <f t="shared" si="2802"/>
        <v>AD$12</v>
      </c>
      <c r="AE2245" s="195" t="str">
        <f t="shared" si="2802"/>
        <v>AE$12</v>
      </c>
      <c r="AF2245" s="195" t="str">
        <f t="shared" si="2802"/>
        <v>AF$12</v>
      </c>
      <c r="AG2245" s="195" t="str">
        <f t="shared" si="2802"/>
        <v>AG$12</v>
      </c>
      <c r="AH2245" s="195" t="str">
        <f t="shared" si="2802"/>
        <v>AH$12</v>
      </c>
      <c r="AI2245" s="195" t="str">
        <f t="shared" si="2802"/>
        <v>AI$12</v>
      </c>
      <c r="AJ2245" s="195" t="str">
        <f t="shared" si="2802"/>
        <v>AJ$12</v>
      </c>
      <c r="AK2245" s="195" t="str">
        <f t="shared" si="2802"/>
        <v>AK$12</v>
      </c>
      <c r="AL2245" s="195" t="str">
        <f t="shared" si="2802"/>
        <v>AL$12</v>
      </c>
      <c r="AM2245" s="195" t="str">
        <f t="shared" si="2802"/>
        <v>AM$12</v>
      </c>
      <c r="AN2245" s="195" t="str">
        <f t="shared" si="2802"/>
        <v>AN$12</v>
      </c>
      <c r="AO2245" s="195" t="str">
        <f t="shared" si="2802"/>
        <v>AO$12</v>
      </c>
      <c r="AP2245" s="195" t="str">
        <f t="shared" si="2802"/>
        <v>AP$12</v>
      </c>
      <c r="AQ2245" s="195" t="str">
        <f t="shared" si="2802"/>
        <v>AQ$12</v>
      </c>
      <c r="AR2245" s="195" t="str">
        <f t="shared" si="2802"/>
        <v>AR$12</v>
      </c>
      <c r="AS2245" s="195" t="str">
        <f t="shared" si="2802"/>
        <v>AS$12</v>
      </c>
      <c r="AT2245" s="195" t="str">
        <f t="shared" si="2802"/>
        <v>AT$12</v>
      </c>
      <c r="AU2245" s="195" t="str">
        <f t="shared" si="2802"/>
        <v>AU$12</v>
      </c>
      <c r="AV2245" s="195" t="str">
        <f t="shared" si="2802"/>
        <v>AV$12</v>
      </c>
      <c r="AW2245" s="195" t="str">
        <f t="shared" si="2802"/>
        <v>AW$12</v>
      </c>
      <c r="AX2245" s="195" t="str">
        <f t="shared" si="2802"/>
        <v>AX$12</v>
      </c>
      <c r="AY2245" s="195" t="str">
        <f t="shared" ref="AY2245:CD2245" si="2803">AY$16</f>
        <v>AY$12</v>
      </c>
      <c r="AZ2245" s="195" t="str">
        <f t="shared" si="2803"/>
        <v>AZ$12</v>
      </c>
      <c r="BA2245" s="195" t="str">
        <f t="shared" si="2803"/>
        <v>BA$12</v>
      </c>
      <c r="BB2245" s="195" t="str">
        <f t="shared" si="2803"/>
        <v>BB$12</v>
      </c>
      <c r="BC2245" s="195" t="str">
        <f t="shared" si="2803"/>
        <v>BC$12</v>
      </c>
      <c r="BD2245" s="195" t="str">
        <f t="shared" si="2803"/>
        <v>BD$12</v>
      </c>
      <c r="BE2245" s="195" t="str">
        <f t="shared" si="2803"/>
        <v>BE$12</v>
      </c>
      <c r="BF2245" s="195" t="str">
        <f t="shared" si="2803"/>
        <v>BF$12</v>
      </c>
      <c r="BG2245" s="195" t="str">
        <f t="shared" si="2803"/>
        <v>BG$12</v>
      </c>
      <c r="BH2245" s="195" t="str">
        <f t="shared" si="2803"/>
        <v>BH$12</v>
      </c>
      <c r="BI2245" s="195" t="str">
        <f t="shared" si="2803"/>
        <v>BI$12</v>
      </c>
      <c r="BJ2245" s="195" t="str">
        <f t="shared" si="2803"/>
        <v>BJ$12</v>
      </c>
      <c r="BK2245" s="195" t="str">
        <f t="shared" si="2803"/>
        <v>BK$12</v>
      </c>
      <c r="BL2245" s="195" t="str">
        <f t="shared" si="2803"/>
        <v>BL$12</v>
      </c>
      <c r="BM2245" s="195" t="str">
        <f t="shared" si="2803"/>
        <v>BM$12</v>
      </c>
      <c r="BN2245" s="195" t="str">
        <f t="shared" si="2803"/>
        <v>BN$12</v>
      </c>
      <c r="BO2245" s="195" t="str">
        <f t="shared" si="2803"/>
        <v>BO$12</v>
      </c>
      <c r="BP2245" s="195" t="str">
        <f t="shared" si="2803"/>
        <v>BP$12</v>
      </c>
      <c r="BQ2245" s="195" t="str">
        <f t="shared" si="2803"/>
        <v>BQ$12</v>
      </c>
      <c r="BR2245" s="195" t="str">
        <f t="shared" si="2803"/>
        <v>BR$12</v>
      </c>
      <c r="BS2245" s="195" t="str">
        <f t="shared" si="2803"/>
        <v>BS$12</v>
      </c>
      <c r="BT2245" s="195" t="str">
        <f t="shared" si="2803"/>
        <v>BT$12</v>
      </c>
      <c r="BU2245" s="195" t="str">
        <f t="shared" si="2803"/>
        <v>BU$12</v>
      </c>
      <c r="BV2245" s="195" t="str">
        <f t="shared" si="2803"/>
        <v>BV$12</v>
      </c>
      <c r="BW2245" s="195" t="str">
        <f t="shared" si="2803"/>
        <v>BW$12</v>
      </c>
      <c r="BX2245" s="195" t="str">
        <f t="shared" si="2803"/>
        <v>BX$12</v>
      </c>
      <c r="BY2245" s="195" t="str">
        <f t="shared" si="2803"/>
        <v>BY$12</v>
      </c>
      <c r="BZ2245" s="195" t="str">
        <f t="shared" si="2803"/>
        <v>BZ$12</v>
      </c>
      <c r="CA2245" s="195" t="str">
        <f t="shared" si="2803"/>
        <v>CA$12</v>
      </c>
      <c r="CB2245" s="195" t="str">
        <f t="shared" si="2803"/>
        <v>CB$12</v>
      </c>
      <c r="CC2245" s="195" t="str">
        <f t="shared" si="2803"/>
        <v>CC$12</v>
      </c>
      <c r="CD2245" s="195" t="str">
        <f t="shared" si="2803"/>
        <v>CD$12</v>
      </c>
      <c r="CE2245" s="195" t="str">
        <f t="shared" ref="CE2245:CL2245" si="2804">CE$16</f>
        <v>CE$12</v>
      </c>
      <c r="CF2245" s="195" t="str">
        <f t="shared" si="2804"/>
        <v>CF$12</v>
      </c>
      <c r="CG2245" s="195" t="str">
        <f t="shared" si="2804"/>
        <v>CG$12</v>
      </c>
      <c r="CH2245" s="195" t="str">
        <f t="shared" si="2804"/>
        <v>CH$12</v>
      </c>
      <c r="CI2245" s="195" t="str">
        <f t="shared" si="2804"/>
        <v>CI$12</v>
      </c>
      <c r="CJ2245" s="195" t="str">
        <f t="shared" si="2804"/>
        <v>CJ$12</v>
      </c>
      <c r="CK2245" s="195" t="str">
        <f t="shared" si="2804"/>
        <v>CK$12</v>
      </c>
      <c r="CL2245" s="195" t="str">
        <f t="shared" si="2804"/>
        <v>CL$12</v>
      </c>
    </row>
    <row r="2246" spans="2:90" x14ac:dyDescent="0.4">
      <c r="B2246" s="171" t="s">
        <v>462</v>
      </c>
      <c r="E2246" s="8"/>
      <c r="H2246" s="196"/>
      <c r="I2246" s="197"/>
      <c r="J2246" s="197"/>
      <c r="K2246" s="198"/>
      <c r="L2246" s="198"/>
      <c r="M2246" s="198"/>
      <c r="N2246" s="198"/>
      <c r="O2246" s="198"/>
      <c r="P2246" s="198"/>
      <c r="R2246" s="198"/>
      <c r="S2246" s="195" t="str">
        <f t="shared" ref="S2246:AX2246" si="2805">S$17</f>
        <v>S$13</v>
      </c>
      <c r="T2246" s="195" t="str">
        <f t="shared" si="2805"/>
        <v>T$13</v>
      </c>
      <c r="U2246" s="195" t="str">
        <f t="shared" si="2805"/>
        <v>U$13</v>
      </c>
      <c r="V2246" s="195" t="str">
        <f t="shared" si="2805"/>
        <v>V$13</v>
      </c>
      <c r="W2246" s="195" t="str">
        <f t="shared" si="2805"/>
        <v>W$13</v>
      </c>
      <c r="X2246" s="195" t="str">
        <f t="shared" si="2805"/>
        <v>X$13</v>
      </c>
      <c r="Y2246" s="195" t="str">
        <f t="shared" si="2805"/>
        <v>Y$13</v>
      </c>
      <c r="Z2246" s="195" t="str">
        <f t="shared" si="2805"/>
        <v>Z$13</v>
      </c>
      <c r="AA2246" s="195" t="str">
        <f t="shared" si="2805"/>
        <v>AA$13</v>
      </c>
      <c r="AB2246" s="195" t="str">
        <f t="shared" si="2805"/>
        <v>AB$13</v>
      </c>
      <c r="AC2246" s="195" t="str">
        <f t="shared" si="2805"/>
        <v>AC$13</v>
      </c>
      <c r="AD2246" s="195" t="str">
        <f t="shared" si="2805"/>
        <v>AD$13</v>
      </c>
      <c r="AE2246" s="195" t="str">
        <f t="shared" si="2805"/>
        <v>AE$13</v>
      </c>
      <c r="AF2246" s="195" t="str">
        <f t="shared" si="2805"/>
        <v>AF$13</v>
      </c>
      <c r="AG2246" s="195" t="str">
        <f t="shared" si="2805"/>
        <v>AG$13</v>
      </c>
      <c r="AH2246" s="195" t="str">
        <f t="shared" si="2805"/>
        <v>AH$13</v>
      </c>
      <c r="AI2246" s="195" t="str">
        <f t="shared" si="2805"/>
        <v>AI$13</v>
      </c>
      <c r="AJ2246" s="195" t="str">
        <f t="shared" si="2805"/>
        <v>AJ$13</v>
      </c>
      <c r="AK2246" s="195" t="str">
        <f t="shared" si="2805"/>
        <v>AK$13</v>
      </c>
      <c r="AL2246" s="195" t="str">
        <f t="shared" si="2805"/>
        <v>AL$13</v>
      </c>
      <c r="AM2246" s="195" t="str">
        <f t="shared" si="2805"/>
        <v>AM$13</v>
      </c>
      <c r="AN2246" s="195" t="str">
        <f t="shared" si="2805"/>
        <v>AN$13</v>
      </c>
      <c r="AO2246" s="195" t="str">
        <f t="shared" si="2805"/>
        <v>AO$13</v>
      </c>
      <c r="AP2246" s="195" t="str">
        <f t="shared" si="2805"/>
        <v>AP$13</v>
      </c>
      <c r="AQ2246" s="195" t="str">
        <f t="shared" si="2805"/>
        <v>AQ$13</v>
      </c>
      <c r="AR2246" s="195" t="str">
        <f t="shared" si="2805"/>
        <v>AR$13</v>
      </c>
      <c r="AS2246" s="195" t="str">
        <f t="shared" si="2805"/>
        <v>AS$13</v>
      </c>
      <c r="AT2246" s="195" t="str">
        <f t="shared" si="2805"/>
        <v>AT$13</v>
      </c>
      <c r="AU2246" s="195" t="str">
        <f t="shared" si="2805"/>
        <v>AU$13</v>
      </c>
      <c r="AV2246" s="195" t="str">
        <f t="shared" si="2805"/>
        <v>AV$13</v>
      </c>
      <c r="AW2246" s="195" t="str">
        <f t="shared" si="2805"/>
        <v>AW$13</v>
      </c>
      <c r="AX2246" s="195" t="str">
        <f t="shared" si="2805"/>
        <v>AX$13</v>
      </c>
      <c r="AY2246" s="195" t="str">
        <f t="shared" ref="AY2246:CD2246" si="2806">AY$17</f>
        <v>AY$13</v>
      </c>
      <c r="AZ2246" s="195" t="str">
        <f t="shared" si="2806"/>
        <v>AZ$13</v>
      </c>
      <c r="BA2246" s="195" t="str">
        <f t="shared" si="2806"/>
        <v>BA$13</v>
      </c>
      <c r="BB2246" s="195" t="str">
        <f t="shared" si="2806"/>
        <v>BB$13</v>
      </c>
      <c r="BC2246" s="195" t="str">
        <f t="shared" si="2806"/>
        <v>BC$13</v>
      </c>
      <c r="BD2246" s="195" t="str">
        <f t="shared" si="2806"/>
        <v>BD$13</v>
      </c>
      <c r="BE2246" s="195" t="str">
        <f t="shared" si="2806"/>
        <v>BE$13</v>
      </c>
      <c r="BF2246" s="195" t="str">
        <f t="shared" si="2806"/>
        <v>BF$13</v>
      </c>
      <c r="BG2246" s="195" t="str">
        <f t="shared" si="2806"/>
        <v>BG$13</v>
      </c>
      <c r="BH2246" s="195" t="str">
        <f t="shared" si="2806"/>
        <v>BH$13</v>
      </c>
      <c r="BI2246" s="195" t="str">
        <f t="shared" si="2806"/>
        <v>BI$13</v>
      </c>
      <c r="BJ2246" s="195" t="str">
        <f t="shared" si="2806"/>
        <v>BJ$13</v>
      </c>
      <c r="BK2246" s="195" t="str">
        <f t="shared" si="2806"/>
        <v>BK$13</v>
      </c>
      <c r="BL2246" s="195" t="str">
        <f t="shared" si="2806"/>
        <v>BL$13</v>
      </c>
      <c r="BM2246" s="195" t="str">
        <f t="shared" si="2806"/>
        <v>BM$13</v>
      </c>
      <c r="BN2246" s="195" t="str">
        <f t="shared" si="2806"/>
        <v>BN$13</v>
      </c>
      <c r="BO2246" s="195" t="str">
        <f t="shared" si="2806"/>
        <v>BO$13</v>
      </c>
      <c r="BP2246" s="195" t="str">
        <f t="shared" si="2806"/>
        <v>BP$13</v>
      </c>
      <c r="BQ2246" s="195" t="str">
        <f t="shared" si="2806"/>
        <v>BQ$13</v>
      </c>
      <c r="BR2246" s="195" t="str">
        <f t="shared" si="2806"/>
        <v>BR$13</v>
      </c>
      <c r="BS2246" s="195" t="str">
        <f t="shared" si="2806"/>
        <v>BS$13</v>
      </c>
      <c r="BT2246" s="195" t="str">
        <f t="shared" si="2806"/>
        <v>BT$13</v>
      </c>
      <c r="BU2246" s="195" t="str">
        <f t="shared" si="2806"/>
        <v>BU$13</v>
      </c>
      <c r="BV2246" s="195" t="str">
        <f t="shared" si="2806"/>
        <v>BV$13</v>
      </c>
      <c r="BW2246" s="195" t="str">
        <f t="shared" si="2806"/>
        <v>BW$13</v>
      </c>
      <c r="BX2246" s="195" t="str">
        <f t="shared" si="2806"/>
        <v>BX$13</v>
      </c>
      <c r="BY2246" s="195" t="str">
        <f t="shared" si="2806"/>
        <v>BY$13</v>
      </c>
      <c r="BZ2246" s="195" t="str">
        <f t="shared" si="2806"/>
        <v>BZ$13</v>
      </c>
      <c r="CA2246" s="195" t="str">
        <f t="shared" si="2806"/>
        <v>CA$13</v>
      </c>
      <c r="CB2246" s="195" t="str">
        <f t="shared" si="2806"/>
        <v>CB$13</v>
      </c>
      <c r="CC2246" s="195" t="str">
        <f t="shared" si="2806"/>
        <v>CC$13</v>
      </c>
      <c r="CD2246" s="195" t="str">
        <f t="shared" si="2806"/>
        <v>CD$13</v>
      </c>
      <c r="CE2246" s="195" t="str">
        <f t="shared" ref="CE2246:CL2246" si="2807">CE$17</f>
        <v>CE$13</v>
      </c>
      <c r="CF2246" s="195" t="str">
        <f t="shared" si="2807"/>
        <v>CF$13</v>
      </c>
      <c r="CG2246" s="195" t="str">
        <f t="shared" si="2807"/>
        <v>CG$13</v>
      </c>
      <c r="CH2246" s="195" t="str">
        <f t="shared" si="2807"/>
        <v>CH$13</v>
      </c>
      <c r="CI2246" s="195" t="str">
        <f t="shared" si="2807"/>
        <v>CI$13</v>
      </c>
      <c r="CJ2246" s="195" t="str">
        <f t="shared" si="2807"/>
        <v>CJ$13</v>
      </c>
      <c r="CK2246" s="195" t="str">
        <f t="shared" si="2807"/>
        <v>CK$13</v>
      </c>
      <c r="CL2246" s="195" t="str">
        <f t="shared" si="2807"/>
        <v>CL$13</v>
      </c>
    </row>
    <row r="2247" spans="2:90" x14ac:dyDescent="0.4">
      <c r="B2247" s="171" t="s">
        <v>491</v>
      </c>
      <c r="E2247" s="8"/>
      <c r="H2247" s="196"/>
      <c r="I2247" s="197"/>
      <c r="J2247" s="197"/>
      <c r="K2247" s="198"/>
      <c r="L2247" s="198"/>
      <c r="M2247" s="198"/>
      <c r="N2247" s="198"/>
      <c r="O2247" s="198"/>
      <c r="P2247" s="198"/>
      <c r="R2247" s="198"/>
      <c r="S2247" s="186"/>
      <c r="T2247" s="186"/>
      <c r="U2247" s="186"/>
      <c r="V2247" s="186"/>
      <c r="W2247" s="186"/>
      <c r="X2247" s="186"/>
      <c r="Y2247" s="186"/>
      <c r="Z2247" s="186"/>
      <c r="AA2247" s="186"/>
      <c r="AB2247" s="186"/>
      <c r="AC2247" s="186"/>
      <c r="AD2247" s="186"/>
      <c r="AE2247" s="186"/>
      <c r="AF2247" s="186"/>
      <c r="AG2247" s="186"/>
      <c r="AH2247" s="186"/>
      <c r="AI2247" s="186"/>
      <c r="AJ2247" s="186"/>
      <c r="AK2247" s="186"/>
      <c r="AL2247" s="186"/>
      <c r="AM2247" s="186"/>
      <c r="AN2247" s="186"/>
      <c r="AO2247" s="186"/>
      <c r="AP2247" s="186"/>
      <c r="AQ2247" s="186"/>
      <c r="AR2247" s="186"/>
      <c r="AS2247" s="186"/>
      <c r="AT2247" s="186"/>
      <c r="AU2247" s="186"/>
      <c r="AV2247" s="186"/>
      <c r="AW2247" s="186"/>
      <c r="AX2247" s="186"/>
      <c r="AY2247" s="186"/>
      <c r="AZ2247" s="186"/>
      <c r="BA2247" s="186"/>
      <c r="BB2247" s="186"/>
      <c r="BC2247" s="186"/>
      <c r="BD2247" s="186"/>
      <c r="BE2247" s="186"/>
      <c r="BF2247" s="186"/>
      <c r="BG2247" s="186"/>
      <c r="BH2247" s="186"/>
      <c r="BI2247" s="186"/>
      <c r="BJ2247" s="186"/>
      <c r="BK2247" s="186"/>
      <c r="BL2247" s="186"/>
      <c r="BM2247" s="186"/>
      <c r="BN2247" s="186"/>
      <c r="BO2247" s="186"/>
      <c r="BP2247" s="186"/>
      <c r="BQ2247" s="186"/>
      <c r="BR2247" s="186"/>
      <c r="BS2247" s="186"/>
      <c r="BT2247" s="186"/>
      <c r="BU2247" s="186"/>
      <c r="BV2247" s="186"/>
      <c r="BW2247" s="186"/>
      <c r="BX2247" s="186"/>
      <c r="BY2247" s="186"/>
      <c r="BZ2247" s="186"/>
      <c r="CA2247" s="186"/>
      <c r="CB2247" s="186"/>
      <c r="CC2247" s="186"/>
      <c r="CD2247" s="186"/>
      <c r="CE2247" s="186"/>
      <c r="CF2247" s="186"/>
      <c r="CG2247" s="186"/>
      <c r="CH2247" s="186"/>
      <c r="CI2247" s="186"/>
      <c r="CJ2247" s="186"/>
      <c r="CK2247" s="186"/>
      <c r="CL2247" s="186"/>
    </row>
    <row r="2248" spans="2:90" x14ac:dyDescent="0.4">
      <c r="B2248" s="171" t="s">
        <v>505</v>
      </c>
      <c r="E2248" s="8"/>
      <c r="H2248" s="196"/>
      <c r="I2248" s="197"/>
      <c r="J2248" s="197"/>
      <c r="K2248" s="198"/>
      <c r="L2248" s="198"/>
      <c r="M2248" s="198"/>
      <c r="N2248" s="198"/>
      <c r="O2248" s="198"/>
      <c r="P2248" s="198"/>
      <c r="R2248" s="198"/>
      <c r="S2248" s="186"/>
      <c r="T2248" s="186"/>
      <c r="U2248" s="186"/>
      <c r="V2248" s="186"/>
      <c r="W2248" s="186"/>
      <c r="X2248" s="186"/>
      <c r="Y2248" s="186"/>
      <c r="Z2248" s="186"/>
      <c r="AA2248" s="186"/>
      <c r="AB2248" s="186"/>
      <c r="AC2248" s="186"/>
      <c r="AD2248" s="186"/>
      <c r="AE2248" s="186"/>
      <c r="AF2248" s="186"/>
      <c r="AG2248" s="186"/>
      <c r="AH2248" s="186"/>
      <c r="AI2248" s="186"/>
      <c r="AJ2248" s="186"/>
      <c r="AK2248" s="186"/>
      <c r="AL2248" s="186"/>
      <c r="AM2248" s="186"/>
      <c r="AN2248" s="186"/>
      <c r="AO2248" s="186"/>
      <c r="AP2248" s="186"/>
      <c r="AQ2248" s="186"/>
      <c r="AR2248" s="186"/>
      <c r="AS2248" s="186"/>
      <c r="AT2248" s="186"/>
      <c r="AU2248" s="186"/>
      <c r="AV2248" s="186"/>
      <c r="AW2248" s="186"/>
      <c r="AX2248" s="186"/>
      <c r="AY2248" s="186"/>
      <c r="AZ2248" s="186"/>
      <c r="BA2248" s="186"/>
      <c r="BB2248" s="186"/>
      <c r="BC2248" s="186"/>
      <c r="BD2248" s="186"/>
      <c r="BE2248" s="186"/>
      <c r="BF2248" s="186"/>
      <c r="BG2248" s="186"/>
      <c r="BH2248" s="186"/>
      <c r="BI2248" s="186"/>
      <c r="BJ2248" s="186"/>
      <c r="BK2248" s="186"/>
      <c r="BL2248" s="186"/>
      <c r="BM2248" s="186"/>
      <c r="BN2248" s="186"/>
      <c r="BO2248" s="186"/>
      <c r="BP2248" s="186"/>
      <c r="BQ2248" s="186"/>
      <c r="BR2248" s="186"/>
      <c r="BS2248" s="186"/>
      <c r="BT2248" s="186"/>
      <c r="BU2248" s="186"/>
      <c r="BV2248" s="186"/>
      <c r="BW2248" s="186"/>
      <c r="BX2248" s="186"/>
      <c r="BY2248" s="186"/>
      <c r="BZ2248" s="186"/>
      <c r="CA2248" s="186"/>
      <c r="CB2248" s="186"/>
      <c r="CC2248" s="186"/>
      <c r="CD2248" s="186"/>
      <c r="CE2248" s="186"/>
      <c r="CF2248" s="186"/>
      <c r="CG2248" s="186"/>
      <c r="CH2248" s="186"/>
      <c r="CI2248" s="186"/>
      <c r="CJ2248" s="186"/>
      <c r="CK2248" s="186"/>
      <c r="CL2248" s="186"/>
    </row>
    <row r="2249" spans="2:90" x14ac:dyDescent="0.4">
      <c r="B2249" s="171" t="s">
        <v>463</v>
      </c>
      <c r="E2249" s="8"/>
      <c r="H2249" s="196"/>
      <c r="I2249" s="197"/>
      <c r="J2249" s="197"/>
      <c r="K2249" s="198"/>
      <c r="L2249" s="198"/>
      <c r="M2249" s="198"/>
      <c r="N2249" s="198"/>
      <c r="O2249" s="198"/>
      <c r="P2249" s="198"/>
      <c r="R2249" s="198"/>
      <c r="S2249" s="186" t="str">
        <f t="shared" ref="S2249:AX2249" si="2808">S$18</f>
        <v>S$14</v>
      </c>
      <c r="T2249" s="186" t="str">
        <f t="shared" si="2808"/>
        <v>T$14</v>
      </c>
      <c r="U2249" s="186" t="str">
        <f t="shared" si="2808"/>
        <v>U$14</v>
      </c>
      <c r="V2249" s="186" t="str">
        <f t="shared" si="2808"/>
        <v>V$14</v>
      </c>
      <c r="W2249" s="186" t="str">
        <f t="shared" si="2808"/>
        <v>W$14</v>
      </c>
      <c r="X2249" s="186" t="str">
        <f t="shared" si="2808"/>
        <v>X$14</v>
      </c>
      <c r="Y2249" s="186" t="str">
        <f t="shared" si="2808"/>
        <v>Y$14</v>
      </c>
      <c r="Z2249" s="186" t="str">
        <f t="shared" si="2808"/>
        <v>Z$14</v>
      </c>
      <c r="AA2249" s="186" t="str">
        <f t="shared" si="2808"/>
        <v>AA$14</v>
      </c>
      <c r="AB2249" s="186" t="str">
        <f t="shared" si="2808"/>
        <v>AB$14</v>
      </c>
      <c r="AC2249" s="186" t="str">
        <f t="shared" si="2808"/>
        <v>AC$14</v>
      </c>
      <c r="AD2249" s="186" t="str">
        <f t="shared" si="2808"/>
        <v>AD$14</v>
      </c>
      <c r="AE2249" s="186" t="str">
        <f t="shared" si="2808"/>
        <v>AE$14</v>
      </c>
      <c r="AF2249" s="186" t="str">
        <f t="shared" si="2808"/>
        <v>AF$14</v>
      </c>
      <c r="AG2249" s="186" t="str">
        <f t="shared" si="2808"/>
        <v>AG$14</v>
      </c>
      <c r="AH2249" s="186" t="str">
        <f t="shared" si="2808"/>
        <v>AH$14</v>
      </c>
      <c r="AI2249" s="186" t="str">
        <f t="shared" si="2808"/>
        <v>AI$14</v>
      </c>
      <c r="AJ2249" s="186" t="str">
        <f t="shared" si="2808"/>
        <v>AJ$14</v>
      </c>
      <c r="AK2249" s="186" t="str">
        <f t="shared" si="2808"/>
        <v>AK$14</v>
      </c>
      <c r="AL2249" s="186" t="str">
        <f t="shared" si="2808"/>
        <v>AL$14</v>
      </c>
      <c r="AM2249" s="186" t="str">
        <f t="shared" si="2808"/>
        <v>AM$14</v>
      </c>
      <c r="AN2249" s="186" t="str">
        <f t="shared" si="2808"/>
        <v>AN$14</v>
      </c>
      <c r="AO2249" s="186" t="str">
        <f t="shared" si="2808"/>
        <v>AO$14</v>
      </c>
      <c r="AP2249" s="186" t="str">
        <f t="shared" si="2808"/>
        <v>AP$14</v>
      </c>
      <c r="AQ2249" s="186" t="str">
        <f t="shared" si="2808"/>
        <v>AQ$14</v>
      </c>
      <c r="AR2249" s="186" t="str">
        <f t="shared" si="2808"/>
        <v>AR$14</v>
      </c>
      <c r="AS2249" s="186" t="str">
        <f t="shared" si="2808"/>
        <v>AS$14</v>
      </c>
      <c r="AT2249" s="186" t="str">
        <f t="shared" si="2808"/>
        <v>AT$14</v>
      </c>
      <c r="AU2249" s="186" t="str">
        <f t="shared" si="2808"/>
        <v>AU$14</v>
      </c>
      <c r="AV2249" s="186" t="str">
        <f t="shared" si="2808"/>
        <v>AV$14</v>
      </c>
      <c r="AW2249" s="186" t="str">
        <f t="shared" si="2808"/>
        <v>AW$14</v>
      </c>
      <c r="AX2249" s="186" t="str">
        <f t="shared" si="2808"/>
        <v>AX$14</v>
      </c>
      <c r="AY2249" s="186" t="str">
        <f t="shared" ref="AY2249:CD2249" si="2809">AY$18</f>
        <v>AY$14</v>
      </c>
      <c r="AZ2249" s="186" t="str">
        <f t="shared" si="2809"/>
        <v>AZ$14</v>
      </c>
      <c r="BA2249" s="186" t="str">
        <f t="shared" si="2809"/>
        <v>BA$14</v>
      </c>
      <c r="BB2249" s="186" t="str">
        <f t="shared" si="2809"/>
        <v>BB$14</v>
      </c>
      <c r="BC2249" s="186" t="str">
        <f t="shared" si="2809"/>
        <v>BC$14</v>
      </c>
      <c r="BD2249" s="186" t="str">
        <f t="shared" si="2809"/>
        <v>BD$14</v>
      </c>
      <c r="BE2249" s="186" t="str">
        <f t="shared" si="2809"/>
        <v>BE$14</v>
      </c>
      <c r="BF2249" s="186" t="str">
        <f t="shared" si="2809"/>
        <v>BF$14</v>
      </c>
      <c r="BG2249" s="186" t="str">
        <f t="shared" si="2809"/>
        <v>BG$14</v>
      </c>
      <c r="BH2249" s="186" t="str">
        <f t="shared" si="2809"/>
        <v>BH$14</v>
      </c>
      <c r="BI2249" s="186" t="str">
        <f t="shared" si="2809"/>
        <v>BI$14</v>
      </c>
      <c r="BJ2249" s="186" t="str">
        <f t="shared" si="2809"/>
        <v>BJ$14</v>
      </c>
      <c r="BK2249" s="186" t="str">
        <f t="shared" si="2809"/>
        <v>BK$14</v>
      </c>
      <c r="BL2249" s="186" t="str">
        <f t="shared" si="2809"/>
        <v>BL$14</v>
      </c>
      <c r="BM2249" s="186" t="str">
        <f t="shared" si="2809"/>
        <v>BM$14</v>
      </c>
      <c r="BN2249" s="186" t="str">
        <f t="shared" si="2809"/>
        <v>BN$14</v>
      </c>
      <c r="BO2249" s="186" t="str">
        <f t="shared" si="2809"/>
        <v>BO$14</v>
      </c>
      <c r="BP2249" s="186" t="str">
        <f t="shared" si="2809"/>
        <v>BP$14</v>
      </c>
      <c r="BQ2249" s="186" t="str">
        <f t="shared" si="2809"/>
        <v>BQ$14</v>
      </c>
      <c r="BR2249" s="186" t="str">
        <f t="shared" si="2809"/>
        <v>BR$14</v>
      </c>
      <c r="BS2249" s="186" t="str">
        <f t="shared" si="2809"/>
        <v>BS$14</v>
      </c>
      <c r="BT2249" s="186" t="str">
        <f t="shared" si="2809"/>
        <v>BT$14</v>
      </c>
      <c r="BU2249" s="186" t="str">
        <f t="shared" si="2809"/>
        <v>BU$14</v>
      </c>
      <c r="BV2249" s="186" t="str">
        <f t="shared" si="2809"/>
        <v>BV$14</v>
      </c>
      <c r="BW2249" s="186" t="str">
        <f t="shared" si="2809"/>
        <v>BW$14</v>
      </c>
      <c r="BX2249" s="186" t="str">
        <f t="shared" si="2809"/>
        <v>BX$14</v>
      </c>
      <c r="BY2249" s="186" t="str">
        <f t="shared" si="2809"/>
        <v>BY$14</v>
      </c>
      <c r="BZ2249" s="186" t="str">
        <f t="shared" si="2809"/>
        <v>BZ$14</v>
      </c>
      <c r="CA2249" s="186" t="str">
        <f t="shared" si="2809"/>
        <v>CA$14</v>
      </c>
      <c r="CB2249" s="186" t="str">
        <f t="shared" si="2809"/>
        <v>CB$14</v>
      </c>
      <c r="CC2249" s="186" t="str">
        <f t="shared" si="2809"/>
        <v>CC$14</v>
      </c>
      <c r="CD2249" s="186" t="str">
        <f t="shared" si="2809"/>
        <v>CD$14</v>
      </c>
      <c r="CE2249" s="186" t="str">
        <f t="shared" ref="CE2249:CL2249" si="2810">CE$18</f>
        <v>CE$14</v>
      </c>
      <c r="CF2249" s="186" t="str">
        <f t="shared" si="2810"/>
        <v>CF$14</v>
      </c>
      <c r="CG2249" s="186" t="str">
        <f t="shared" si="2810"/>
        <v>CG$14</v>
      </c>
      <c r="CH2249" s="186" t="str">
        <f t="shared" si="2810"/>
        <v>CH$14</v>
      </c>
      <c r="CI2249" s="186" t="str">
        <f t="shared" si="2810"/>
        <v>CI$14</v>
      </c>
      <c r="CJ2249" s="186" t="str">
        <f t="shared" si="2810"/>
        <v>CJ$14</v>
      </c>
      <c r="CK2249" s="186" t="str">
        <f t="shared" si="2810"/>
        <v>CK$14</v>
      </c>
      <c r="CL2249" s="186" t="str">
        <f t="shared" si="2810"/>
        <v>CL$14</v>
      </c>
    </row>
    <row r="2250" spans="2:90" x14ac:dyDescent="0.4">
      <c r="B2250" s="171" t="s">
        <v>464</v>
      </c>
      <c r="E2250" s="8"/>
      <c r="H2250" s="196"/>
      <c r="I2250" s="197"/>
      <c r="J2250" s="197"/>
      <c r="K2250" s="198"/>
      <c r="L2250" s="198"/>
      <c r="M2250" s="198"/>
      <c r="N2250" s="198"/>
      <c r="O2250" s="198"/>
      <c r="P2250" s="198"/>
      <c r="R2250" s="198"/>
      <c r="S2250" s="186" t="str">
        <f t="shared" ref="S2250:AX2250" si="2811">S$19</f>
        <v>S$15</v>
      </c>
      <c r="T2250" s="186" t="str">
        <f t="shared" si="2811"/>
        <v>T$15</v>
      </c>
      <c r="U2250" s="186" t="str">
        <f t="shared" si="2811"/>
        <v>U$15</v>
      </c>
      <c r="V2250" s="186" t="str">
        <f t="shared" si="2811"/>
        <v>V$15</v>
      </c>
      <c r="W2250" s="186" t="str">
        <f t="shared" si="2811"/>
        <v>W$15</v>
      </c>
      <c r="X2250" s="186" t="str">
        <f t="shared" si="2811"/>
        <v>X$15</v>
      </c>
      <c r="Y2250" s="186" t="str">
        <f t="shared" si="2811"/>
        <v>Y$15</v>
      </c>
      <c r="Z2250" s="186" t="str">
        <f t="shared" si="2811"/>
        <v>Z$15</v>
      </c>
      <c r="AA2250" s="186" t="str">
        <f t="shared" si="2811"/>
        <v>AA$15</v>
      </c>
      <c r="AB2250" s="186" t="str">
        <f t="shared" si="2811"/>
        <v>AB$15</v>
      </c>
      <c r="AC2250" s="186" t="str">
        <f t="shared" si="2811"/>
        <v>AC$15</v>
      </c>
      <c r="AD2250" s="186" t="str">
        <f t="shared" si="2811"/>
        <v>AD$15</v>
      </c>
      <c r="AE2250" s="186" t="str">
        <f t="shared" si="2811"/>
        <v>AE$15</v>
      </c>
      <c r="AF2250" s="186" t="str">
        <f t="shared" si="2811"/>
        <v>AF$15</v>
      </c>
      <c r="AG2250" s="186" t="str">
        <f t="shared" si="2811"/>
        <v>AG$15</v>
      </c>
      <c r="AH2250" s="186" t="str">
        <f t="shared" si="2811"/>
        <v>AH$15</v>
      </c>
      <c r="AI2250" s="186" t="str">
        <f t="shared" si="2811"/>
        <v>AI$15</v>
      </c>
      <c r="AJ2250" s="186" t="str">
        <f t="shared" si="2811"/>
        <v>AJ$15</v>
      </c>
      <c r="AK2250" s="186" t="str">
        <f t="shared" si="2811"/>
        <v>AK$15</v>
      </c>
      <c r="AL2250" s="186" t="str">
        <f t="shared" si="2811"/>
        <v>AL$15</v>
      </c>
      <c r="AM2250" s="186" t="str">
        <f t="shared" si="2811"/>
        <v>AM$15</v>
      </c>
      <c r="AN2250" s="186" t="str">
        <f t="shared" si="2811"/>
        <v>AN$15</v>
      </c>
      <c r="AO2250" s="186" t="str">
        <f t="shared" si="2811"/>
        <v>AO$15</v>
      </c>
      <c r="AP2250" s="186" t="str">
        <f t="shared" si="2811"/>
        <v>AP$15</v>
      </c>
      <c r="AQ2250" s="186" t="str">
        <f t="shared" si="2811"/>
        <v>AQ$15</v>
      </c>
      <c r="AR2250" s="186" t="str">
        <f t="shared" si="2811"/>
        <v>AR$15</v>
      </c>
      <c r="AS2250" s="186" t="str">
        <f t="shared" si="2811"/>
        <v>AS$15</v>
      </c>
      <c r="AT2250" s="186" t="str">
        <f t="shared" si="2811"/>
        <v>AT$15</v>
      </c>
      <c r="AU2250" s="186" t="str">
        <f t="shared" si="2811"/>
        <v>AU$15</v>
      </c>
      <c r="AV2250" s="186" t="str">
        <f t="shared" si="2811"/>
        <v>AV$15</v>
      </c>
      <c r="AW2250" s="186" t="str">
        <f t="shared" si="2811"/>
        <v>AW$15</v>
      </c>
      <c r="AX2250" s="186" t="str">
        <f t="shared" si="2811"/>
        <v>AX$15</v>
      </c>
      <c r="AY2250" s="186" t="str">
        <f t="shared" ref="AY2250:CD2250" si="2812">AY$19</f>
        <v>AY$15</v>
      </c>
      <c r="AZ2250" s="186" t="str">
        <f t="shared" si="2812"/>
        <v>AZ$15</v>
      </c>
      <c r="BA2250" s="186" t="str">
        <f t="shared" si="2812"/>
        <v>BA$15</v>
      </c>
      <c r="BB2250" s="186" t="str">
        <f t="shared" si="2812"/>
        <v>BB$15</v>
      </c>
      <c r="BC2250" s="186" t="str">
        <f t="shared" si="2812"/>
        <v>BC$15</v>
      </c>
      <c r="BD2250" s="186" t="str">
        <f t="shared" si="2812"/>
        <v>BD$15</v>
      </c>
      <c r="BE2250" s="186" t="str">
        <f t="shared" si="2812"/>
        <v>BE$15</v>
      </c>
      <c r="BF2250" s="186" t="str">
        <f t="shared" si="2812"/>
        <v>BF$15</v>
      </c>
      <c r="BG2250" s="186" t="str">
        <f t="shared" si="2812"/>
        <v>BG$15</v>
      </c>
      <c r="BH2250" s="186" t="str">
        <f t="shared" si="2812"/>
        <v>BH$15</v>
      </c>
      <c r="BI2250" s="186" t="str">
        <f t="shared" si="2812"/>
        <v>BI$15</v>
      </c>
      <c r="BJ2250" s="186" t="str">
        <f t="shared" si="2812"/>
        <v>BJ$15</v>
      </c>
      <c r="BK2250" s="186" t="str">
        <f t="shared" si="2812"/>
        <v>BK$15</v>
      </c>
      <c r="BL2250" s="186" t="str">
        <f t="shared" si="2812"/>
        <v>BL$15</v>
      </c>
      <c r="BM2250" s="186" t="str">
        <f t="shared" si="2812"/>
        <v>BM$15</v>
      </c>
      <c r="BN2250" s="186" t="str">
        <f t="shared" si="2812"/>
        <v>BN$15</v>
      </c>
      <c r="BO2250" s="186" t="str">
        <f t="shared" si="2812"/>
        <v>BO$15</v>
      </c>
      <c r="BP2250" s="186" t="str">
        <f t="shared" si="2812"/>
        <v>BP$15</v>
      </c>
      <c r="BQ2250" s="186" t="str">
        <f t="shared" si="2812"/>
        <v>BQ$15</v>
      </c>
      <c r="BR2250" s="186" t="str">
        <f t="shared" si="2812"/>
        <v>BR$15</v>
      </c>
      <c r="BS2250" s="186" t="str">
        <f t="shared" si="2812"/>
        <v>BS$15</v>
      </c>
      <c r="BT2250" s="186" t="str">
        <f t="shared" si="2812"/>
        <v>BT$15</v>
      </c>
      <c r="BU2250" s="186" t="str">
        <f t="shared" si="2812"/>
        <v>BU$15</v>
      </c>
      <c r="BV2250" s="186" t="str">
        <f t="shared" si="2812"/>
        <v>BV$15</v>
      </c>
      <c r="BW2250" s="186" t="str">
        <f t="shared" si="2812"/>
        <v>BW$15</v>
      </c>
      <c r="BX2250" s="186" t="str">
        <f t="shared" si="2812"/>
        <v>BX$15</v>
      </c>
      <c r="BY2250" s="186" t="str">
        <f t="shared" si="2812"/>
        <v>BY$15</v>
      </c>
      <c r="BZ2250" s="186" t="str">
        <f t="shared" si="2812"/>
        <v>BZ$15</v>
      </c>
      <c r="CA2250" s="186" t="str">
        <f t="shared" si="2812"/>
        <v>CA$15</v>
      </c>
      <c r="CB2250" s="186" t="str">
        <f t="shared" si="2812"/>
        <v>CB$15</v>
      </c>
      <c r="CC2250" s="186" t="str">
        <f t="shared" si="2812"/>
        <v>CC$15</v>
      </c>
      <c r="CD2250" s="186" t="str">
        <f t="shared" si="2812"/>
        <v>CD$15</v>
      </c>
      <c r="CE2250" s="186" t="str">
        <f t="shared" ref="CE2250:CL2250" si="2813">CE$19</f>
        <v>CE$15</v>
      </c>
      <c r="CF2250" s="186" t="str">
        <f t="shared" si="2813"/>
        <v>CF$15</v>
      </c>
      <c r="CG2250" s="186" t="str">
        <f t="shared" si="2813"/>
        <v>CG$15</v>
      </c>
      <c r="CH2250" s="186" t="str">
        <f t="shared" si="2813"/>
        <v>CH$15</v>
      </c>
      <c r="CI2250" s="186" t="str">
        <f t="shared" si="2813"/>
        <v>CI$15</v>
      </c>
      <c r="CJ2250" s="186" t="str">
        <f t="shared" si="2813"/>
        <v>CJ$15</v>
      </c>
      <c r="CK2250" s="186" t="str">
        <f t="shared" si="2813"/>
        <v>CK$15</v>
      </c>
      <c r="CL2250" s="186" t="str">
        <f t="shared" si="2813"/>
        <v>CL$15</v>
      </c>
    </row>
    <row r="2251" spans="2:90" x14ac:dyDescent="0.4">
      <c r="B2251" s="70" t="s">
        <v>167</v>
      </c>
      <c r="C2251" s="31"/>
      <c r="D2251" t="s">
        <v>767</v>
      </c>
      <c r="E2251" s="8" t="str">
        <f t="shared" ref="E2251:E2260" si="2814">ROW()&amp;" "&amp;D2251</f>
        <v>2251 SUBR-S</v>
      </c>
      <c r="F2251" t="s">
        <v>345</v>
      </c>
      <c r="G2251" s="31" t="s">
        <v>81</v>
      </c>
      <c r="H2251" s="48"/>
      <c r="I2251" s="285"/>
      <c r="J2251" s="285"/>
      <c r="K2251" s="48"/>
      <c r="L2251" s="48"/>
      <c r="M2251" s="48"/>
      <c r="N2251" s="48"/>
      <c r="O2251" s="48"/>
      <c r="P2251" s="48"/>
      <c r="R2251" s="70"/>
      <c r="S2251" s="286"/>
      <c r="T2251" s="286"/>
      <c r="U2251" s="286"/>
      <c r="V2251" s="286"/>
      <c r="W2251" s="286"/>
      <c r="X2251" s="286"/>
      <c r="Y2251" s="286"/>
      <c r="Z2251" s="286"/>
      <c r="AA2251" s="286"/>
      <c r="AB2251" s="286"/>
      <c r="AC2251" s="286"/>
      <c r="AD2251" s="286"/>
      <c r="AE2251" s="286"/>
      <c r="AF2251" s="286"/>
      <c r="AG2251" s="286"/>
      <c r="AH2251" s="286"/>
      <c r="AI2251" s="286"/>
      <c r="AJ2251" s="286"/>
      <c r="AK2251" s="286"/>
      <c r="AL2251" s="286"/>
      <c r="AM2251" s="286"/>
      <c r="AN2251" s="286"/>
      <c r="AO2251" s="286"/>
      <c r="AP2251" s="286"/>
      <c r="AQ2251" s="286"/>
      <c r="AR2251" s="286"/>
      <c r="AS2251" s="286"/>
      <c r="AT2251" s="286"/>
      <c r="AU2251" s="286"/>
      <c r="AV2251" s="286"/>
      <c r="AW2251" s="286"/>
      <c r="AX2251" s="286"/>
      <c r="AY2251" s="286"/>
      <c r="AZ2251" s="286"/>
      <c r="BA2251" s="286"/>
      <c r="BB2251" s="286"/>
      <c r="BC2251" s="286"/>
      <c r="BD2251" s="286"/>
      <c r="BE2251" s="286"/>
      <c r="BF2251" s="286"/>
      <c r="BG2251" s="286"/>
      <c r="BH2251" s="286"/>
      <c r="BI2251" s="286"/>
      <c r="BJ2251" s="286"/>
      <c r="BK2251" s="286"/>
      <c r="BL2251" s="286"/>
      <c r="BM2251" s="286"/>
      <c r="BN2251" s="286"/>
      <c r="BO2251" s="286"/>
      <c r="BP2251" s="286"/>
      <c r="BQ2251" s="286"/>
      <c r="BR2251" s="286"/>
      <c r="BS2251" s="286"/>
      <c r="BT2251" s="286"/>
      <c r="BU2251" s="286"/>
      <c r="BV2251" s="286"/>
      <c r="BW2251" s="286"/>
      <c r="BX2251" s="286"/>
      <c r="BY2251" s="286"/>
      <c r="BZ2251" s="286"/>
      <c r="CA2251" s="286"/>
      <c r="CB2251" s="286"/>
      <c r="CC2251" s="286"/>
      <c r="CD2251" s="286"/>
      <c r="CE2251" s="286"/>
      <c r="CF2251" s="286"/>
      <c r="CG2251" s="286"/>
      <c r="CH2251" s="286"/>
      <c r="CI2251" s="286"/>
      <c r="CJ2251" s="286"/>
      <c r="CK2251" s="286"/>
      <c r="CL2251" s="286"/>
    </row>
    <row r="2252" spans="2:90" x14ac:dyDescent="0.4">
      <c r="B2252" s="95" t="s">
        <v>444</v>
      </c>
      <c r="C2252" s="6"/>
      <c r="D2252" t="s">
        <v>767</v>
      </c>
      <c r="E2252" s="8" t="str">
        <f t="shared" si="2814"/>
        <v>2252 SUBR-S</v>
      </c>
      <c r="G2252" s="6"/>
      <c r="H2252" s="12"/>
      <c r="I2252" s="60"/>
      <c r="J2252" s="60"/>
      <c r="S2252" s="72"/>
      <c r="T2252" s="72"/>
      <c r="U2252" s="72"/>
      <c r="V2252" s="72"/>
      <c r="W2252" s="72"/>
      <c r="X2252" s="72"/>
      <c r="Y2252" s="72"/>
      <c r="Z2252" s="72"/>
      <c r="AA2252" s="72"/>
      <c r="AB2252" s="72"/>
      <c r="AC2252" s="72"/>
      <c r="AD2252" s="72"/>
      <c r="AE2252" s="72"/>
      <c r="AF2252" s="72"/>
      <c r="AG2252" s="72"/>
      <c r="AH2252" s="72"/>
      <c r="AI2252" s="72"/>
      <c r="AJ2252" s="72"/>
      <c r="AK2252" s="72"/>
      <c r="AL2252" s="72"/>
      <c r="AM2252" s="72"/>
      <c r="AN2252" s="72"/>
      <c r="AO2252" s="72"/>
      <c r="AP2252" s="72"/>
      <c r="AQ2252" s="72"/>
      <c r="AR2252" s="72"/>
      <c r="AS2252" s="72"/>
      <c r="AT2252" s="72"/>
      <c r="AU2252" s="72"/>
      <c r="AV2252" s="72"/>
      <c r="AW2252" s="72"/>
      <c r="AX2252" s="72"/>
      <c r="AY2252" s="72"/>
      <c r="AZ2252" s="72"/>
      <c r="BA2252" s="72"/>
      <c r="BB2252" s="72"/>
      <c r="BC2252" s="72"/>
      <c r="BD2252" s="72"/>
      <c r="BE2252" s="72"/>
      <c r="BF2252" s="72"/>
      <c r="BG2252" s="72"/>
      <c r="BH2252" s="72"/>
      <c r="BI2252" s="72"/>
      <c r="BJ2252" s="72"/>
      <c r="BK2252" s="72"/>
      <c r="BL2252" s="72"/>
      <c r="BM2252" s="72"/>
      <c r="BN2252" s="72"/>
      <c r="BO2252" s="72"/>
      <c r="BP2252" s="72"/>
      <c r="BQ2252" s="72"/>
      <c r="BR2252" s="72"/>
      <c r="BS2252" s="72"/>
      <c r="BT2252" s="72"/>
      <c r="BU2252" s="72"/>
      <c r="BV2252" s="72"/>
      <c r="BW2252" s="72"/>
      <c r="BX2252" s="72"/>
      <c r="BY2252" s="72"/>
      <c r="BZ2252" s="72"/>
      <c r="CA2252" s="72"/>
      <c r="CB2252" s="72"/>
      <c r="CC2252" s="72"/>
      <c r="CD2252" s="72"/>
      <c r="CE2252" s="72"/>
      <c r="CF2252" s="72"/>
      <c r="CG2252" s="72"/>
      <c r="CH2252" s="72"/>
      <c r="CI2252" s="72"/>
      <c r="CJ2252" s="72"/>
      <c r="CK2252" s="72"/>
      <c r="CL2252" s="72"/>
    </row>
    <row r="2253" spans="2:90" x14ac:dyDescent="0.4">
      <c r="B2253" s="154" t="s">
        <v>71</v>
      </c>
      <c r="C2253" s="6"/>
      <c r="D2253" t="s">
        <v>767</v>
      </c>
      <c r="E2253" s="8" t="str">
        <f t="shared" si="2814"/>
        <v>2253 SUBR-S</v>
      </c>
      <c r="G2253" s="6"/>
      <c r="K2253" s="15">
        <f>SUMIF($4:$4,K$2-1,2251:2251)</f>
        <v>0</v>
      </c>
      <c r="L2253" s="15">
        <f ca="1">K2258</f>
        <v>873.31583344098976</v>
      </c>
      <c r="M2253" s="15">
        <f ca="1">L2258</f>
        <v>559.23660365944113</v>
      </c>
      <c r="N2253" s="15">
        <f ca="1">M2258</f>
        <v>389.52072352166994</v>
      </c>
      <c r="O2253" s="15">
        <f ca="1">N2258</f>
        <v>297.8130356526824</v>
      </c>
      <c r="P2253" s="15">
        <f ca="1">O2258</f>
        <v>248.25786139645848</v>
      </c>
      <c r="R2253" s="15"/>
      <c r="S2253" s="76">
        <f t="shared" ref="S2253:AY2253" si="2815">R2258</f>
        <v>0</v>
      </c>
      <c r="T2253" s="76">
        <f t="shared" ca="1" si="2815"/>
        <v>95</v>
      </c>
      <c r="U2253" s="76">
        <f t="shared" ca="1" si="2815"/>
        <v>185.25</v>
      </c>
      <c r="V2253" s="76">
        <f t="shared" ca="1" si="2815"/>
        <v>270.98750000000001</v>
      </c>
      <c r="W2253" s="76">
        <f t="shared" ca="1" si="2815"/>
        <v>352.43812500000001</v>
      </c>
      <c r="X2253" s="76">
        <f t="shared" ca="1" si="2815"/>
        <v>429.81621875000002</v>
      </c>
      <c r="Y2253" s="76">
        <f t="shared" ca="1" si="2815"/>
        <v>503.32540781249998</v>
      </c>
      <c r="Z2253" s="76">
        <f t="shared" ca="1" si="2815"/>
        <v>573.15913742187502</v>
      </c>
      <c r="AA2253" s="76">
        <f t="shared" ca="1" si="2815"/>
        <v>639.50118055078121</v>
      </c>
      <c r="AB2253" s="76">
        <f t="shared" ca="1" si="2815"/>
        <v>702.52612152324218</v>
      </c>
      <c r="AC2253" s="76">
        <f t="shared" ca="1" si="2815"/>
        <v>762.39981544708007</v>
      </c>
      <c r="AD2253" s="76">
        <f t="shared" ca="1" si="2815"/>
        <v>819.27982467472611</v>
      </c>
      <c r="AE2253" s="76">
        <f t="shared" ca="1" si="2815"/>
        <v>873.31583344098976</v>
      </c>
      <c r="AF2253" s="76">
        <f t="shared" ca="1" si="2815"/>
        <v>839.15004176894024</v>
      </c>
      <c r="AG2253" s="76">
        <f t="shared" ca="1" si="2815"/>
        <v>806.69253968049327</v>
      </c>
      <c r="AH2253" s="76">
        <f t="shared" ca="1" si="2815"/>
        <v>775.85791269646859</v>
      </c>
      <c r="AI2253" s="76">
        <f t="shared" ca="1" si="2815"/>
        <v>746.56501706164511</v>
      </c>
      <c r="AJ2253" s="76">
        <f t="shared" ca="1" si="2815"/>
        <v>718.73676620856281</v>
      </c>
      <c r="AK2253" s="76">
        <f t="shared" ca="1" si="2815"/>
        <v>692.29992789813468</v>
      </c>
      <c r="AL2253" s="76">
        <f t="shared" ca="1" si="2815"/>
        <v>667.18493150322797</v>
      </c>
      <c r="AM2253" s="76">
        <f t="shared" ca="1" si="2815"/>
        <v>643.32568492806661</v>
      </c>
      <c r="AN2253" s="76">
        <f t="shared" ca="1" si="2815"/>
        <v>620.65940068166333</v>
      </c>
      <c r="AO2253" s="76">
        <f t="shared" ca="1" si="2815"/>
        <v>599.12643064758015</v>
      </c>
      <c r="AP2253" s="76">
        <f t="shared" ca="1" si="2815"/>
        <v>578.67010911520117</v>
      </c>
      <c r="AQ2253" s="76">
        <f t="shared" ca="1" si="2815"/>
        <v>559.23660365944113</v>
      </c>
      <c r="AR2253" s="76">
        <f t="shared" ca="1" si="2815"/>
        <v>540.77477347646902</v>
      </c>
      <c r="AS2253" s="76">
        <f t="shared" ca="1" si="2815"/>
        <v>523.23603480264558</v>
      </c>
      <c r="AT2253" s="76">
        <f t="shared" ca="1" si="2815"/>
        <v>506.57423306251331</v>
      </c>
      <c r="AU2253" s="76">
        <f t="shared" ca="1" si="2815"/>
        <v>490.74552140938761</v>
      </c>
      <c r="AV2253" s="76">
        <f t="shared" ca="1" si="2815"/>
        <v>475.70824533891823</v>
      </c>
      <c r="AW2253" s="76">
        <f t="shared" ca="1" si="2815"/>
        <v>461.42283307197232</v>
      </c>
      <c r="AX2253" s="76">
        <f t="shared" ca="1" si="2815"/>
        <v>447.85169141837372</v>
      </c>
      <c r="AY2253" s="76">
        <f t="shared" ca="1" si="2815"/>
        <v>434.95910684745502</v>
      </c>
      <c r="AZ2253" s="76">
        <f t="shared" ref="AZ2253:CE2253" ca="1" si="2816">AY2258</f>
        <v>422.71115150508228</v>
      </c>
      <c r="BA2253" s="76">
        <f t="shared" ca="1" si="2816"/>
        <v>411.07559392982819</v>
      </c>
      <c r="BB2253" s="76">
        <f t="shared" ca="1" si="2816"/>
        <v>400.02181423333678</v>
      </c>
      <c r="BC2253" s="76">
        <f t="shared" ca="1" si="2816"/>
        <v>389.52072352166994</v>
      </c>
      <c r="BD2253" s="76">
        <f t="shared" ca="1" si="2816"/>
        <v>379.54468734558645</v>
      </c>
      <c r="BE2253" s="76">
        <f t="shared" ca="1" si="2816"/>
        <v>370.06745297830713</v>
      </c>
      <c r="BF2253" s="76">
        <f t="shared" ca="1" si="2816"/>
        <v>361.0640803293918</v>
      </c>
      <c r="BG2253" s="76">
        <f t="shared" ca="1" si="2816"/>
        <v>352.51087631292222</v>
      </c>
      <c r="BH2253" s="76">
        <f t="shared" ca="1" si="2816"/>
        <v>344.38533249727612</v>
      </c>
      <c r="BI2253" s="76">
        <f t="shared" ca="1" si="2816"/>
        <v>336.66606587241233</v>
      </c>
      <c r="BJ2253" s="76">
        <f t="shared" ca="1" si="2816"/>
        <v>329.33276257879174</v>
      </c>
      <c r="BK2253" s="76">
        <f t="shared" ca="1" si="2816"/>
        <v>322.36612444985218</v>
      </c>
      <c r="BL2253" s="76">
        <f t="shared" ca="1" si="2816"/>
        <v>315.74781822735957</v>
      </c>
      <c r="BM2253" s="76">
        <f t="shared" ca="1" si="2816"/>
        <v>309.46042731599158</v>
      </c>
      <c r="BN2253" s="76">
        <f t="shared" ca="1" si="2816"/>
        <v>303.487405950192</v>
      </c>
      <c r="BO2253" s="76">
        <f t="shared" ca="1" si="2816"/>
        <v>297.8130356526824</v>
      </c>
      <c r="BP2253" s="76">
        <f t="shared" ca="1" si="2816"/>
        <v>292.42238387004829</v>
      </c>
      <c r="BQ2253" s="76">
        <f t="shared" ca="1" si="2816"/>
        <v>287.30126467654588</v>
      </c>
      <c r="BR2253" s="76">
        <f t="shared" ca="1" si="2816"/>
        <v>282.43620144271858</v>
      </c>
      <c r="BS2253" s="76">
        <f t="shared" ca="1" si="2816"/>
        <v>277.81439137058265</v>
      </c>
      <c r="BT2253" s="76">
        <f t="shared" ca="1" si="2816"/>
        <v>273.42367180205355</v>
      </c>
      <c r="BU2253" s="76">
        <f t="shared" ca="1" si="2816"/>
        <v>269.25248821195089</v>
      </c>
      <c r="BV2253" s="76">
        <f t="shared" ca="1" si="2816"/>
        <v>265.28986380135336</v>
      </c>
      <c r="BW2253" s="76">
        <f t="shared" ca="1" si="2816"/>
        <v>261.52537061128567</v>
      </c>
      <c r="BX2253" s="76">
        <f t="shared" ca="1" si="2816"/>
        <v>257.94910208072139</v>
      </c>
      <c r="BY2253" s="76">
        <f t="shared" ca="1" si="2816"/>
        <v>254.55164697668533</v>
      </c>
      <c r="BZ2253" s="76">
        <f t="shared" ca="1" si="2816"/>
        <v>251.32406462785107</v>
      </c>
      <c r="CA2253" s="76">
        <f t="shared" ca="1" si="2816"/>
        <v>248.25786139645848</v>
      </c>
      <c r="CB2253" s="76">
        <f t="shared" ca="1" si="2816"/>
        <v>245.34496832663552</v>
      </c>
      <c r="CC2253" s="76">
        <f t="shared" ca="1" si="2816"/>
        <v>242.57771991030376</v>
      </c>
      <c r="CD2253" s="76">
        <f t="shared" ca="1" si="2816"/>
        <v>239.94883391478857</v>
      </c>
      <c r="CE2253" s="76">
        <f t="shared" ca="1" si="2816"/>
        <v>237.45139221904913</v>
      </c>
      <c r="CF2253" s="76">
        <f t="shared" ref="CF2253:CL2253" ca="1" si="2817">CE2258</f>
        <v>235.07882260809666</v>
      </c>
      <c r="CG2253" s="76">
        <f t="shared" ca="1" si="2817"/>
        <v>232.82488147769183</v>
      </c>
      <c r="CH2253" s="76">
        <f t="shared" ca="1" si="2817"/>
        <v>230.68363740380724</v>
      </c>
      <c r="CI2253" s="76">
        <f t="shared" ca="1" si="2817"/>
        <v>228.64945553361687</v>
      </c>
      <c r="CJ2253" s="76">
        <f t="shared" ca="1" si="2817"/>
        <v>226.71698275693603</v>
      </c>
      <c r="CK2253" s="76">
        <f t="shared" ca="1" si="2817"/>
        <v>224.88113361908924</v>
      </c>
      <c r="CL2253" s="76">
        <f t="shared" ca="1" si="2817"/>
        <v>223.13707693813478</v>
      </c>
    </row>
    <row r="2254" spans="2:90" x14ac:dyDescent="0.4">
      <c r="B2254" s="141" t="s">
        <v>168</v>
      </c>
      <c r="D2254" t="s">
        <v>767</v>
      </c>
      <c r="E2254" s="8" t="str">
        <f t="shared" si="2814"/>
        <v>2254 SUBR-S</v>
      </c>
      <c r="G2254" t="str">
        <f>E2254</f>
        <v>2254 SUBR-S</v>
      </c>
      <c r="H2254" s="12"/>
      <c r="I2254" s="60"/>
      <c r="J2254" s="60"/>
      <c r="K2254" s="18">
        <v>100</v>
      </c>
      <c r="L2254" s="18">
        <v>1000</v>
      </c>
      <c r="M2254" s="18">
        <v>1000</v>
      </c>
      <c r="N2254" s="18">
        <v>1000</v>
      </c>
      <c r="O2254" s="18">
        <v>1000</v>
      </c>
      <c r="P2254" s="18">
        <v>1000</v>
      </c>
      <c r="R2254" s="19"/>
      <c r="S2254" s="143" cm="1">
        <f t="array" ref="S2254">INDEX($K:$P,ROW(),MATCH(S$3,$K$2:$P$2,0))</f>
        <v>100</v>
      </c>
      <c r="T2254" s="143" cm="1">
        <f t="array" ref="T2254">INDEX($K:$P,ROW(),MATCH(T$3,$K$2:$P$2,0))</f>
        <v>100</v>
      </c>
      <c r="U2254" s="143" cm="1">
        <f t="array" ref="U2254">INDEX($K:$P,ROW(),MATCH(U$3,$K$2:$P$2,0))</f>
        <v>100</v>
      </c>
      <c r="V2254" s="143" cm="1">
        <f t="array" ref="V2254">INDEX($K:$P,ROW(),MATCH(V$3,$K$2:$P$2,0))</f>
        <v>100</v>
      </c>
      <c r="W2254" s="143" cm="1">
        <f t="array" ref="W2254">INDEX($K:$P,ROW(),MATCH(W$3,$K$2:$P$2,0))</f>
        <v>100</v>
      </c>
      <c r="X2254" s="143" cm="1">
        <f t="array" ref="X2254">INDEX($K:$P,ROW(),MATCH(X$3,$K$2:$P$2,0))</f>
        <v>100</v>
      </c>
      <c r="Y2254" s="143" cm="1">
        <f t="array" ref="Y2254">INDEX($K:$P,ROW(),MATCH(Y$3,$K$2:$P$2,0))</f>
        <v>100</v>
      </c>
      <c r="Z2254" s="143" cm="1">
        <f t="array" ref="Z2254">INDEX($K:$P,ROW(),MATCH(Z$3,$K$2:$P$2,0))</f>
        <v>100</v>
      </c>
      <c r="AA2254" s="143" cm="1">
        <f t="array" ref="AA2254">INDEX($K:$P,ROW(),MATCH(AA$3,$K$2:$P$2,0))</f>
        <v>100</v>
      </c>
      <c r="AB2254" s="143" cm="1">
        <f t="array" ref="AB2254">INDEX($K:$P,ROW(),MATCH(AB$3,$K$2:$P$2,0))</f>
        <v>100</v>
      </c>
      <c r="AC2254" s="143" cm="1">
        <f t="array" ref="AC2254">INDEX($K:$P,ROW(),MATCH(AC$3,$K$2:$P$2,0))</f>
        <v>100</v>
      </c>
      <c r="AD2254" s="143" cm="1">
        <f t="array" ref="AD2254">INDEX($K:$P,ROW(),MATCH(AD$3,$K$2:$P$2,0))</f>
        <v>100</v>
      </c>
      <c r="AE2254" s="143" cm="1">
        <f t="array" ref="AE2254">INDEX($K:$P,ROW(),MATCH(AE$3,$K$2:$P$2,0))</f>
        <v>1000</v>
      </c>
      <c r="AF2254" s="143" cm="1">
        <f t="array" ref="AF2254">INDEX($K:$P,ROW(),MATCH(AF$3,$K$2:$P$2,0))</f>
        <v>1000</v>
      </c>
      <c r="AG2254" s="143" cm="1">
        <f t="array" ref="AG2254">INDEX($K:$P,ROW(),MATCH(AG$3,$K$2:$P$2,0))</f>
        <v>1000</v>
      </c>
      <c r="AH2254" s="143" cm="1">
        <f t="array" ref="AH2254">INDEX($K:$P,ROW(),MATCH(AH$3,$K$2:$P$2,0))</f>
        <v>1000</v>
      </c>
      <c r="AI2254" s="143" cm="1">
        <f t="array" ref="AI2254">INDEX($K:$P,ROW(),MATCH(AI$3,$K$2:$P$2,0))</f>
        <v>1000</v>
      </c>
      <c r="AJ2254" s="143" cm="1">
        <f t="array" ref="AJ2254">INDEX($K:$P,ROW(),MATCH(AJ$3,$K$2:$P$2,0))</f>
        <v>1000</v>
      </c>
      <c r="AK2254" s="143" cm="1">
        <f t="array" ref="AK2254">INDEX($K:$P,ROW(),MATCH(AK$3,$K$2:$P$2,0))</f>
        <v>1000</v>
      </c>
      <c r="AL2254" s="143" cm="1">
        <f t="array" ref="AL2254">INDEX($K:$P,ROW(),MATCH(AL$3,$K$2:$P$2,0))</f>
        <v>1000</v>
      </c>
      <c r="AM2254" s="143" cm="1">
        <f t="array" ref="AM2254">INDEX($K:$P,ROW(),MATCH(AM$3,$K$2:$P$2,0))</f>
        <v>1000</v>
      </c>
      <c r="AN2254" s="143" cm="1">
        <f t="array" ref="AN2254">INDEX($K:$P,ROW(),MATCH(AN$3,$K$2:$P$2,0))</f>
        <v>1000</v>
      </c>
      <c r="AO2254" s="143" cm="1">
        <f t="array" ref="AO2254">INDEX($K:$P,ROW(),MATCH(AO$3,$K$2:$P$2,0))</f>
        <v>1000</v>
      </c>
      <c r="AP2254" s="143" cm="1">
        <f t="array" ref="AP2254">INDEX($K:$P,ROW(),MATCH(AP$3,$K$2:$P$2,0))</f>
        <v>1000</v>
      </c>
      <c r="AQ2254" s="143" cm="1">
        <f t="array" ref="AQ2254">INDEX($K:$P,ROW(),MATCH(AQ$3,$K$2:$P$2,0))</f>
        <v>1000</v>
      </c>
      <c r="AR2254" s="143" cm="1">
        <f t="array" ref="AR2254">INDEX($K:$P,ROW(),MATCH(AR$3,$K$2:$P$2,0))</f>
        <v>1000</v>
      </c>
      <c r="AS2254" s="143" cm="1">
        <f t="array" ref="AS2254">INDEX($K:$P,ROW(),MATCH(AS$3,$K$2:$P$2,0))</f>
        <v>1000</v>
      </c>
      <c r="AT2254" s="143" cm="1">
        <f t="array" ref="AT2254">INDEX($K:$P,ROW(),MATCH(AT$3,$K$2:$P$2,0))</f>
        <v>1000</v>
      </c>
      <c r="AU2254" s="143" cm="1">
        <f t="array" ref="AU2254">INDEX($K:$P,ROW(),MATCH(AU$3,$K$2:$P$2,0))</f>
        <v>1000</v>
      </c>
      <c r="AV2254" s="143" cm="1">
        <f t="array" ref="AV2254">INDEX($K:$P,ROW(),MATCH(AV$3,$K$2:$P$2,0))</f>
        <v>1000</v>
      </c>
      <c r="AW2254" s="143" cm="1">
        <f t="array" ref="AW2254">INDEX($K:$P,ROW(),MATCH(AW$3,$K$2:$P$2,0))</f>
        <v>1000</v>
      </c>
      <c r="AX2254" s="143" cm="1">
        <f t="array" ref="AX2254">INDEX($K:$P,ROW(),MATCH(AX$3,$K$2:$P$2,0))</f>
        <v>1000</v>
      </c>
      <c r="AY2254" s="143" cm="1">
        <f t="array" ref="AY2254">INDEX($K:$P,ROW(),MATCH(AY$3,$K$2:$P$2,0))</f>
        <v>1000</v>
      </c>
      <c r="AZ2254" s="143" cm="1">
        <f t="array" ref="AZ2254">INDEX($K:$P,ROW(),MATCH(AZ$3,$K$2:$P$2,0))</f>
        <v>1000</v>
      </c>
      <c r="BA2254" s="143" cm="1">
        <f t="array" ref="BA2254">INDEX($K:$P,ROW(),MATCH(BA$3,$K$2:$P$2,0))</f>
        <v>1000</v>
      </c>
      <c r="BB2254" s="143" cm="1">
        <f t="array" ref="BB2254">INDEX($K:$P,ROW(),MATCH(BB$3,$K$2:$P$2,0))</f>
        <v>1000</v>
      </c>
      <c r="BC2254" s="143" cm="1">
        <f t="array" ref="BC2254">INDEX($K:$P,ROW(),MATCH(BC$3,$K$2:$P$2,0))</f>
        <v>1000</v>
      </c>
      <c r="BD2254" s="143" cm="1">
        <f t="array" ref="BD2254">INDEX($K:$P,ROW(),MATCH(BD$3,$K$2:$P$2,0))</f>
        <v>1000</v>
      </c>
      <c r="BE2254" s="143" cm="1">
        <f t="array" ref="BE2254">INDEX($K:$P,ROW(),MATCH(BE$3,$K$2:$P$2,0))</f>
        <v>1000</v>
      </c>
      <c r="BF2254" s="143" cm="1">
        <f t="array" ref="BF2254">INDEX($K:$P,ROW(),MATCH(BF$3,$K$2:$P$2,0))</f>
        <v>1000</v>
      </c>
      <c r="BG2254" s="143" cm="1">
        <f t="array" ref="BG2254">INDEX($K:$P,ROW(),MATCH(BG$3,$K$2:$P$2,0))</f>
        <v>1000</v>
      </c>
      <c r="BH2254" s="143" cm="1">
        <f t="array" ref="BH2254">INDEX($K:$P,ROW(),MATCH(BH$3,$K$2:$P$2,0))</f>
        <v>1000</v>
      </c>
      <c r="BI2254" s="143" cm="1">
        <f t="array" ref="BI2254">INDEX($K:$P,ROW(),MATCH(BI$3,$K$2:$P$2,0))</f>
        <v>1000</v>
      </c>
      <c r="BJ2254" s="143" cm="1">
        <f t="array" ref="BJ2254">INDEX($K:$P,ROW(),MATCH(BJ$3,$K$2:$P$2,0))</f>
        <v>1000</v>
      </c>
      <c r="BK2254" s="143" cm="1">
        <f t="array" ref="BK2254">INDEX($K:$P,ROW(),MATCH(BK$3,$K$2:$P$2,0))</f>
        <v>1000</v>
      </c>
      <c r="BL2254" s="143" cm="1">
        <f t="array" ref="BL2254">INDEX($K:$P,ROW(),MATCH(BL$3,$K$2:$P$2,0))</f>
        <v>1000</v>
      </c>
      <c r="BM2254" s="143" cm="1">
        <f t="array" ref="BM2254">INDEX($K:$P,ROW(),MATCH(BM$3,$K$2:$P$2,0))</f>
        <v>1000</v>
      </c>
      <c r="BN2254" s="143" cm="1">
        <f t="array" ref="BN2254">INDEX($K:$P,ROW(),MATCH(BN$3,$K$2:$P$2,0))</f>
        <v>1000</v>
      </c>
      <c r="BO2254" s="143" cm="1">
        <f t="array" ref="BO2254">INDEX($K:$P,ROW(),MATCH(BO$3,$K$2:$P$2,0))</f>
        <v>1000</v>
      </c>
      <c r="BP2254" s="143" cm="1">
        <f t="array" ref="BP2254">INDEX($K:$P,ROW(),MATCH(BP$3,$K$2:$P$2,0))</f>
        <v>1000</v>
      </c>
      <c r="BQ2254" s="143" cm="1">
        <f t="array" ref="BQ2254">INDEX($K:$P,ROW(),MATCH(BQ$3,$K$2:$P$2,0))</f>
        <v>1000</v>
      </c>
      <c r="BR2254" s="143" cm="1">
        <f t="array" ref="BR2254">INDEX($K:$P,ROW(),MATCH(BR$3,$K$2:$P$2,0))</f>
        <v>1000</v>
      </c>
      <c r="BS2254" s="143" cm="1">
        <f t="array" ref="BS2254">INDEX($K:$P,ROW(),MATCH(BS$3,$K$2:$P$2,0))</f>
        <v>1000</v>
      </c>
      <c r="BT2254" s="143" cm="1">
        <f t="array" ref="BT2254">INDEX($K:$P,ROW(),MATCH(BT$3,$K$2:$P$2,0))</f>
        <v>1000</v>
      </c>
      <c r="BU2254" s="143" cm="1">
        <f t="array" ref="BU2254">INDEX($K:$P,ROW(),MATCH(BU$3,$K$2:$P$2,0))</f>
        <v>1000</v>
      </c>
      <c r="BV2254" s="143" cm="1">
        <f t="array" ref="BV2254">INDEX($K:$P,ROW(),MATCH(BV$3,$K$2:$P$2,0))</f>
        <v>1000</v>
      </c>
      <c r="BW2254" s="143" cm="1">
        <f t="array" ref="BW2254">INDEX($K:$P,ROW(),MATCH(BW$3,$K$2:$P$2,0))</f>
        <v>1000</v>
      </c>
      <c r="BX2254" s="143" cm="1">
        <f t="array" ref="BX2254">INDEX($K:$P,ROW(),MATCH(BX$3,$K$2:$P$2,0))</f>
        <v>1000</v>
      </c>
      <c r="BY2254" s="143" cm="1">
        <f t="array" ref="BY2254">INDEX($K:$P,ROW(),MATCH(BY$3,$K$2:$P$2,0))</f>
        <v>1000</v>
      </c>
      <c r="BZ2254" s="143" cm="1">
        <f t="array" ref="BZ2254">INDEX($K:$P,ROW(),MATCH(BZ$3,$K$2:$P$2,0))</f>
        <v>1000</v>
      </c>
      <c r="CA2254" s="143" cm="1">
        <f t="array" ref="CA2254">INDEX($K:$P,ROW(),MATCH(CA$3,$K$2:$P$2,0))</f>
        <v>1000</v>
      </c>
      <c r="CB2254" s="143" cm="1">
        <f t="array" ref="CB2254">INDEX($K:$P,ROW(),MATCH(CB$3,$K$2:$P$2,0))</f>
        <v>1000</v>
      </c>
      <c r="CC2254" s="143" cm="1">
        <f t="array" ref="CC2254">INDEX($K:$P,ROW(),MATCH(CC$3,$K$2:$P$2,0))</f>
        <v>1000</v>
      </c>
      <c r="CD2254" s="143" cm="1">
        <f t="array" ref="CD2254">INDEX($K:$P,ROW(),MATCH(CD$3,$K$2:$P$2,0))</f>
        <v>1000</v>
      </c>
      <c r="CE2254" s="143" cm="1">
        <f t="array" ref="CE2254">INDEX($K:$P,ROW(),MATCH(CE$3,$K$2:$P$2,0))</f>
        <v>1000</v>
      </c>
      <c r="CF2254" s="143" cm="1">
        <f t="array" ref="CF2254">INDEX($K:$P,ROW(),MATCH(CF$3,$K$2:$P$2,0))</f>
        <v>1000</v>
      </c>
      <c r="CG2254" s="143" cm="1">
        <f t="array" ref="CG2254">INDEX($K:$P,ROW(),MATCH(CG$3,$K$2:$P$2,0))</f>
        <v>1000</v>
      </c>
      <c r="CH2254" s="143" cm="1">
        <f t="array" ref="CH2254">INDEX($K:$P,ROW(),MATCH(CH$3,$K$2:$P$2,0))</f>
        <v>1000</v>
      </c>
      <c r="CI2254" s="143" cm="1">
        <f t="array" ref="CI2254">INDEX($K:$P,ROW(),MATCH(CI$3,$K$2:$P$2,0))</f>
        <v>1000</v>
      </c>
      <c r="CJ2254" s="143" cm="1">
        <f t="array" ref="CJ2254">INDEX($K:$P,ROW(),MATCH(CJ$3,$K$2:$P$2,0))</f>
        <v>1000</v>
      </c>
      <c r="CK2254" s="143" cm="1">
        <f t="array" ref="CK2254">INDEX($K:$P,ROW(),MATCH(CK$3,$K$2:$P$2,0))</f>
        <v>1000</v>
      </c>
      <c r="CL2254" s="143" cm="1">
        <f t="array" ref="CL2254">INDEX($K:$P,ROW(),MATCH(CL$3,$K$2:$P$2,0))</f>
        <v>1000</v>
      </c>
    </row>
    <row r="2255" spans="2:90" x14ac:dyDescent="0.4">
      <c r="B2255" s="154" t="s">
        <v>72</v>
      </c>
      <c r="C2255" s="6"/>
      <c r="D2255" t="s">
        <v>767</v>
      </c>
      <c r="E2255" s="8" t="str">
        <f t="shared" si="2814"/>
        <v>2255 SUBR-S</v>
      </c>
      <c r="G2255" s="6"/>
      <c r="K2255" s="34">
        <f t="shared" ref="K2255:P2255" ca="1" si="2818">SUMIF($3:$3,K$2,2255:2255)</f>
        <v>1200</v>
      </c>
      <c r="L2255" s="34">
        <f t="shared" ca="1" si="2818"/>
        <v>120</v>
      </c>
      <c r="M2255" s="34">
        <f t="shared" ca="1" si="2818"/>
        <v>120</v>
      </c>
      <c r="N2255" s="34">
        <f t="shared" ca="1" si="2818"/>
        <v>120</v>
      </c>
      <c r="O2255" s="34">
        <f t="shared" ca="1" si="2818"/>
        <v>120</v>
      </c>
      <c r="P2255" s="34">
        <f t="shared" ca="1" si="2818"/>
        <v>120</v>
      </c>
      <c r="R2255" s="15"/>
      <c r="S2255" s="76" cm="1">
        <f t="array" aca="1" ref="S2255" ca="1">ROUNDDOWN(INDIRECT(S2245)/S2254,0)</f>
        <v>100</v>
      </c>
      <c r="T2255" s="76" cm="1">
        <f t="array" aca="1" ref="T2255" ca="1">ROUNDDOWN(INDIRECT(T2245)/T2254,0)</f>
        <v>100</v>
      </c>
      <c r="U2255" s="76" cm="1">
        <f t="array" aca="1" ref="U2255" ca="1">ROUNDDOWN(INDIRECT(U2245)/U2254,0)</f>
        <v>100</v>
      </c>
      <c r="V2255" s="76" cm="1">
        <f t="array" aca="1" ref="V2255" ca="1">ROUNDDOWN(INDIRECT(V2245)/V2254,0)</f>
        <v>100</v>
      </c>
      <c r="W2255" s="76" cm="1">
        <f t="array" aca="1" ref="W2255" ca="1">ROUNDDOWN(INDIRECT(W2245)/W2254,0)</f>
        <v>100</v>
      </c>
      <c r="X2255" s="76" cm="1">
        <f t="array" aca="1" ref="X2255" ca="1">ROUNDDOWN(INDIRECT(X2245)/X2254,0)</f>
        <v>100</v>
      </c>
      <c r="Y2255" s="76" cm="1">
        <f t="array" aca="1" ref="Y2255" ca="1">ROUNDDOWN(INDIRECT(Y2245)/Y2254,0)</f>
        <v>100</v>
      </c>
      <c r="Z2255" s="76" cm="1">
        <f t="array" aca="1" ref="Z2255" ca="1">ROUNDDOWN(INDIRECT(Z2245)/Z2254,0)</f>
        <v>100</v>
      </c>
      <c r="AA2255" s="76" cm="1">
        <f t="array" aca="1" ref="AA2255" ca="1">ROUNDDOWN(INDIRECT(AA2245)/AA2254,0)</f>
        <v>100</v>
      </c>
      <c r="AB2255" s="76" cm="1">
        <f t="array" aca="1" ref="AB2255" ca="1">ROUNDDOWN(INDIRECT(AB2245)/AB2254,0)</f>
        <v>100</v>
      </c>
      <c r="AC2255" s="76" cm="1">
        <f t="array" aca="1" ref="AC2255" ca="1">ROUNDDOWN(INDIRECT(AC2245)/AC2254,0)</f>
        <v>100</v>
      </c>
      <c r="AD2255" s="76" cm="1">
        <f t="array" aca="1" ref="AD2255" ca="1">ROUNDDOWN(INDIRECT(AD2245)/AD2254,0)</f>
        <v>100</v>
      </c>
      <c r="AE2255" s="76" cm="1">
        <f t="array" aca="1" ref="AE2255" ca="1">ROUNDDOWN(INDIRECT(AE2245)/AE2254,0)</f>
        <v>10</v>
      </c>
      <c r="AF2255" s="76" cm="1">
        <f t="array" aca="1" ref="AF2255" ca="1">ROUNDDOWN(INDIRECT(AF2245)/AF2254,0)</f>
        <v>10</v>
      </c>
      <c r="AG2255" s="76" cm="1">
        <f t="array" aca="1" ref="AG2255" ca="1">ROUNDDOWN(INDIRECT(AG2245)/AG2254,0)</f>
        <v>10</v>
      </c>
      <c r="AH2255" s="76" cm="1">
        <f t="array" aca="1" ref="AH2255" ca="1">ROUNDDOWN(INDIRECT(AH2245)/AH2254,0)</f>
        <v>10</v>
      </c>
      <c r="AI2255" s="76" cm="1">
        <f t="array" aca="1" ref="AI2255" ca="1">ROUNDDOWN(INDIRECT(AI2245)/AI2254,0)</f>
        <v>10</v>
      </c>
      <c r="AJ2255" s="76" cm="1">
        <f t="array" aca="1" ref="AJ2255" ca="1">ROUNDDOWN(INDIRECT(AJ2245)/AJ2254,0)</f>
        <v>10</v>
      </c>
      <c r="AK2255" s="76" cm="1">
        <f t="array" aca="1" ref="AK2255" ca="1">ROUNDDOWN(INDIRECT(AK2245)/AK2254,0)</f>
        <v>10</v>
      </c>
      <c r="AL2255" s="76" cm="1">
        <f t="array" aca="1" ref="AL2255" ca="1">ROUNDDOWN(INDIRECT(AL2245)/AL2254,0)</f>
        <v>10</v>
      </c>
      <c r="AM2255" s="76" cm="1">
        <f t="array" aca="1" ref="AM2255" ca="1">ROUNDDOWN(INDIRECT(AM2245)/AM2254,0)</f>
        <v>10</v>
      </c>
      <c r="AN2255" s="76" cm="1">
        <f t="array" aca="1" ref="AN2255" ca="1">ROUNDDOWN(INDIRECT(AN2245)/AN2254,0)</f>
        <v>10</v>
      </c>
      <c r="AO2255" s="76" cm="1">
        <f t="array" aca="1" ref="AO2255" ca="1">ROUNDDOWN(INDIRECT(AO2245)/AO2254,0)</f>
        <v>10</v>
      </c>
      <c r="AP2255" s="76" cm="1">
        <f t="array" aca="1" ref="AP2255" ca="1">ROUNDDOWN(INDIRECT(AP2245)/AP2254,0)</f>
        <v>10</v>
      </c>
      <c r="AQ2255" s="76" cm="1">
        <f t="array" aca="1" ref="AQ2255" ca="1">ROUNDDOWN(INDIRECT(AQ2245)/AQ2254,0)</f>
        <v>10</v>
      </c>
      <c r="AR2255" s="76" cm="1">
        <f t="array" aca="1" ref="AR2255" ca="1">ROUNDDOWN(INDIRECT(AR2245)/AR2254,0)</f>
        <v>10</v>
      </c>
      <c r="AS2255" s="76" cm="1">
        <f t="array" aca="1" ref="AS2255" ca="1">ROUNDDOWN(INDIRECT(AS2245)/AS2254,0)</f>
        <v>10</v>
      </c>
      <c r="AT2255" s="76" cm="1">
        <f t="array" aca="1" ref="AT2255" ca="1">ROUNDDOWN(INDIRECT(AT2245)/AT2254,0)</f>
        <v>10</v>
      </c>
      <c r="AU2255" s="76" cm="1">
        <f t="array" aca="1" ref="AU2255" ca="1">ROUNDDOWN(INDIRECT(AU2245)/AU2254,0)</f>
        <v>10</v>
      </c>
      <c r="AV2255" s="76" cm="1">
        <f t="array" aca="1" ref="AV2255" ca="1">ROUNDDOWN(INDIRECT(AV2245)/AV2254,0)</f>
        <v>10</v>
      </c>
      <c r="AW2255" s="76" cm="1">
        <f t="array" aca="1" ref="AW2255" ca="1">ROUNDDOWN(INDIRECT(AW2245)/AW2254,0)</f>
        <v>10</v>
      </c>
      <c r="AX2255" s="76" cm="1">
        <f t="array" aca="1" ref="AX2255" ca="1">ROUNDDOWN(INDIRECT(AX2245)/AX2254,0)</f>
        <v>10</v>
      </c>
      <c r="AY2255" s="76" cm="1">
        <f t="array" aca="1" ref="AY2255" ca="1">ROUNDDOWN(INDIRECT(AY2245)/AY2254,0)</f>
        <v>10</v>
      </c>
      <c r="AZ2255" s="76" cm="1">
        <f t="array" aca="1" ref="AZ2255" ca="1">ROUNDDOWN(INDIRECT(AZ2245)/AZ2254,0)</f>
        <v>10</v>
      </c>
      <c r="BA2255" s="76" cm="1">
        <f t="array" aca="1" ref="BA2255" ca="1">ROUNDDOWN(INDIRECT(BA2245)/BA2254,0)</f>
        <v>10</v>
      </c>
      <c r="BB2255" s="76" cm="1">
        <f t="array" aca="1" ref="BB2255" ca="1">ROUNDDOWN(INDIRECT(BB2245)/BB2254,0)</f>
        <v>10</v>
      </c>
      <c r="BC2255" s="76" cm="1">
        <f t="array" aca="1" ref="BC2255" ca="1">ROUNDDOWN(INDIRECT(BC2245)/BC2254,0)</f>
        <v>10</v>
      </c>
      <c r="BD2255" s="76" cm="1">
        <f t="array" aca="1" ref="BD2255" ca="1">ROUNDDOWN(INDIRECT(BD2245)/BD2254,0)</f>
        <v>10</v>
      </c>
      <c r="BE2255" s="76" cm="1">
        <f t="array" aca="1" ref="BE2255" ca="1">ROUNDDOWN(INDIRECT(BE2245)/BE2254,0)</f>
        <v>10</v>
      </c>
      <c r="BF2255" s="76" cm="1">
        <f t="array" aca="1" ref="BF2255" ca="1">ROUNDDOWN(INDIRECT(BF2245)/BF2254,0)</f>
        <v>10</v>
      </c>
      <c r="BG2255" s="76" cm="1">
        <f t="array" aca="1" ref="BG2255" ca="1">ROUNDDOWN(INDIRECT(BG2245)/BG2254,0)</f>
        <v>10</v>
      </c>
      <c r="BH2255" s="76" cm="1">
        <f t="array" aca="1" ref="BH2255" ca="1">ROUNDDOWN(INDIRECT(BH2245)/BH2254,0)</f>
        <v>10</v>
      </c>
      <c r="BI2255" s="76" cm="1">
        <f t="array" aca="1" ref="BI2255" ca="1">ROUNDDOWN(INDIRECT(BI2245)/BI2254,0)</f>
        <v>10</v>
      </c>
      <c r="BJ2255" s="76" cm="1">
        <f t="array" aca="1" ref="BJ2255" ca="1">ROUNDDOWN(INDIRECT(BJ2245)/BJ2254,0)</f>
        <v>10</v>
      </c>
      <c r="BK2255" s="76" cm="1">
        <f t="array" aca="1" ref="BK2255" ca="1">ROUNDDOWN(INDIRECT(BK2245)/BK2254,0)</f>
        <v>10</v>
      </c>
      <c r="BL2255" s="76" cm="1">
        <f t="array" aca="1" ref="BL2255" ca="1">ROUNDDOWN(INDIRECT(BL2245)/BL2254,0)</f>
        <v>10</v>
      </c>
      <c r="BM2255" s="76" cm="1">
        <f t="array" aca="1" ref="BM2255" ca="1">ROUNDDOWN(INDIRECT(BM2245)/BM2254,0)</f>
        <v>10</v>
      </c>
      <c r="BN2255" s="76" cm="1">
        <f t="array" aca="1" ref="BN2255" ca="1">ROUNDDOWN(INDIRECT(BN2245)/BN2254,0)</f>
        <v>10</v>
      </c>
      <c r="BO2255" s="76" cm="1">
        <f t="array" aca="1" ref="BO2255" ca="1">ROUNDDOWN(INDIRECT(BO2245)/BO2254,0)</f>
        <v>10</v>
      </c>
      <c r="BP2255" s="76" cm="1">
        <f t="array" aca="1" ref="BP2255" ca="1">ROUNDDOWN(INDIRECT(BP2245)/BP2254,0)</f>
        <v>10</v>
      </c>
      <c r="BQ2255" s="76" cm="1">
        <f t="array" aca="1" ref="BQ2255" ca="1">ROUNDDOWN(INDIRECT(BQ2245)/BQ2254,0)</f>
        <v>10</v>
      </c>
      <c r="BR2255" s="76" cm="1">
        <f t="array" aca="1" ref="BR2255" ca="1">ROUNDDOWN(INDIRECT(BR2245)/BR2254,0)</f>
        <v>10</v>
      </c>
      <c r="BS2255" s="76" cm="1">
        <f t="array" aca="1" ref="BS2255" ca="1">ROUNDDOWN(INDIRECT(BS2245)/BS2254,0)</f>
        <v>10</v>
      </c>
      <c r="BT2255" s="76" cm="1">
        <f t="array" aca="1" ref="BT2255" ca="1">ROUNDDOWN(INDIRECT(BT2245)/BT2254,0)</f>
        <v>10</v>
      </c>
      <c r="BU2255" s="76" cm="1">
        <f t="array" aca="1" ref="BU2255" ca="1">ROUNDDOWN(INDIRECT(BU2245)/BU2254,0)</f>
        <v>10</v>
      </c>
      <c r="BV2255" s="76" cm="1">
        <f t="array" aca="1" ref="BV2255" ca="1">ROUNDDOWN(INDIRECT(BV2245)/BV2254,0)</f>
        <v>10</v>
      </c>
      <c r="BW2255" s="76" cm="1">
        <f t="array" aca="1" ref="BW2255" ca="1">ROUNDDOWN(INDIRECT(BW2245)/BW2254,0)</f>
        <v>10</v>
      </c>
      <c r="BX2255" s="76" cm="1">
        <f t="array" aca="1" ref="BX2255" ca="1">ROUNDDOWN(INDIRECT(BX2245)/BX2254,0)</f>
        <v>10</v>
      </c>
      <c r="BY2255" s="76" cm="1">
        <f t="array" aca="1" ref="BY2255" ca="1">ROUNDDOWN(INDIRECT(BY2245)/BY2254,0)</f>
        <v>10</v>
      </c>
      <c r="BZ2255" s="76" cm="1">
        <f t="array" aca="1" ref="BZ2255" ca="1">ROUNDDOWN(INDIRECT(BZ2245)/BZ2254,0)</f>
        <v>10</v>
      </c>
      <c r="CA2255" s="76" cm="1">
        <f t="array" aca="1" ref="CA2255" ca="1">ROUNDDOWN(INDIRECT(CA2245)/CA2254,0)</f>
        <v>10</v>
      </c>
      <c r="CB2255" s="76" cm="1">
        <f t="array" aca="1" ref="CB2255" ca="1">ROUNDDOWN(INDIRECT(CB2245)/CB2254,0)</f>
        <v>10</v>
      </c>
      <c r="CC2255" s="76" cm="1">
        <f t="array" aca="1" ref="CC2255" ca="1">ROUNDDOWN(INDIRECT(CC2245)/CC2254,0)</f>
        <v>10</v>
      </c>
      <c r="CD2255" s="76" cm="1">
        <f t="array" aca="1" ref="CD2255" ca="1">ROUNDDOWN(INDIRECT(CD2245)/CD2254,0)</f>
        <v>10</v>
      </c>
      <c r="CE2255" s="76" cm="1">
        <f t="array" aca="1" ref="CE2255" ca="1">ROUNDDOWN(INDIRECT(CE2245)/CE2254,0)</f>
        <v>10</v>
      </c>
      <c r="CF2255" s="76" cm="1">
        <f t="array" aca="1" ref="CF2255" ca="1">ROUNDDOWN(INDIRECT(CF2245)/CF2254,0)</f>
        <v>10</v>
      </c>
      <c r="CG2255" s="76" cm="1">
        <f t="array" aca="1" ref="CG2255" ca="1">ROUNDDOWN(INDIRECT(CG2245)/CG2254,0)</f>
        <v>10</v>
      </c>
      <c r="CH2255" s="76" cm="1">
        <f t="array" aca="1" ref="CH2255" ca="1">ROUNDDOWN(INDIRECT(CH2245)/CH2254,0)</f>
        <v>10</v>
      </c>
      <c r="CI2255" s="76" cm="1">
        <f t="array" aca="1" ref="CI2255" ca="1">ROUNDDOWN(INDIRECT(CI2245)/CI2254,0)</f>
        <v>10</v>
      </c>
      <c r="CJ2255" s="76" cm="1">
        <f t="array" aca="1" ref="CJ2255" ca="1">ROUNDDOWN(INDIRECT(CJ2245)/CJ2254,0)</f>
        <v>10</v>
      </c>
      <c r="CK2255" s="76" cm="1">
        <f t="array" aca="1" ref="CK2255" ca="1">ROUNDDOWN(INDIRECT(CK2245)/CK2254,0)</f>
        <v>10</v>
      </c>
      <c r="CL2255" s="76" cm="1">
        <f t="array" aca="1" ref="CL2255" ca="1">ROUNDDOWN(INDIRECT(CL2245)/CL2254,0)</f>
        <v>10</v>
      </c>
    </row>
    <row r="2256" spans="2:90" x14ac:dyDescent="0.4">
      <c r="B2256" s="141" t="s">
        <v>73</v>
      </c>
      <c r="D2256" t="s">
        <v>767</v>
      </c>
      <c r="E2256" s="8" t="str">
        <f t="shared" si="2814"/>
        <v>2256 SUBR-S</v>
      </c>
      <c r="G2256" t="str">
        <f>E2256</f>
        <v>2256 SUBR-S</v>
      </c>
      <c r="H2256" s="12"/>
      <c r="I2256" s="60"/>
      <c r="J2256" s="60"/>
      <c r="K2256" s="16">
        <v>0.05</v>
      </c>
      <c r="L2256" s="16">
        <v>0.05</v>
      </c>
      <c r="M2256" s="16">
        <v>0.05</v>
      </c>
      <c r="N2256" s="16">
        <v>0.05</v>
      </c>
      <c r="O2256" s="16">
        <v>0.05</v>
      </c>
      <c r="P2256" s="16">
        <v>0.05</v>
      </c>
      <c r="R2256" s="20"/>
      <c r="S2256" s="146" cm="1">
        <f t="array" ref="S2256">INDEX($K:$P,ROW(),MATCH(S$3,$K$2:$P$2,0))</f>
        <v>0.05</v>
      </c>
      <c r="T2256" s="146" cm="1">
        <f t="array" ref="T2256">INDEX($K:$P,ROW(),MATCH(T$3,$K$2:$P$2,0))</f>
        <v>0.05</v>
      </c>
      <c r="U2256" s="146" cm="1">
        <f t="array" ref="U2256">INDEX($K:$P,ROW(),MATCH(U$3,$K$2:$P$2,0))</f>
        <v>0.05</v>
      </c>
      <c r="V2256" s="146" cm="1">
        <f t="array" ref="V2256">INDEX($K:$P,ROW(),MATCH(V$3,$K$2:$P$2,0))</f>
        <v>0.05</v>
      </c>
      <c r="W2256" s="146" cm="1">
        <f t="array" ref="W2256">INDEX($K:$P,ROW(),MATCH(W$3,$K$2:$P$2,0))</f>
        <v>0.05</v>
      </c>
      <c r="X2256" s="146" cm="1">
        <f t="array" ref="X2256">INDEX($K:$P,ROW(),MATCH(X$3,$K$2:$P$2,0))</f>
        <v>0.05</v>
      </c>
      <c r="Y2256" s="146" cm="1">
        <f t="array" ref="Y2256">INDEX($K:$P,ROW(),MATCH(Y$3,$K$2:$P$2,0))</f>
        <v>0.05</v>
      </c>
      <c r="Z2256" s="146" cm="1">
        <f t="array" ref="Z2256">INDEX($K:$P,ROW(),MATCH(Z$3,$K$2:$P$2,0))</f>
        <v>0.05</v>
      </c>
      <c r="AA2256" s="146" cm="1">
        <f t="array" ref="AA2256">INDEX($K:$P,ROW(),MATCH(AA$3,$K$2:$P$2,0))</f>
        <v>0.05</v>
      </c>
      <c r="AB2256" s="146" cm="1">
        <f t="array" ref="AB2256">INDEX($K:$P,ROW(),MATCH(AB$3,$K$2:$P$2,0))</f>
        <v>0.05</v>
      </c>
      <c r="AC2256" s="146" cm="1">
        <f t="array" ref="AC2256">INDEX($K:$P,ROW(),MATCH(AC$3,$K$2:$P$2,0))</f>
        <v>0.05</v>
      </c>
      <c r="AD2256" s="146" cm="1">
        <f t="array" ref="AD2256">INDEX($K:$P,ROW(),MATCH(AD$3,$K$2:$P$2,0))</f>
        <v>0.05</v>
      </c>
      <c r="AE2256" s="146" cm="1">
        <f t="array" ref="AE2256">INDEX($K:$P,ROW(),MATCH(AE$3,$K$2:$P$2,0))</f>
        <v>0.05</v>
      </c>
      <c r="AF2256" s="146" cm="1">
        <f t="array" ref="AF2256">INDEX($K:$P,ROW(),MATCH(AF$3,$K$2:$P$2,0))</f>
        <v>0.05</v>
      </c>
      <c r="AG2256" s="146" cm="1">
        <f t="array" ref="AG2256">INDEX($K:$P,ROW(),MATCH(AG$3,$K$2:$P$2,0))</f>
        <v>0.05</v>
      </c>
      <c r="AH2256" s="146" cm="1">
        <f t="array" ref="AH2256">INDEX($K:$P,ROW(),MATCH(AH$3,$K$2:$P$2,0))</f>
        <v>0.05</v>
      </c>
      <c r="AI2256" s="146" cm="1">
        <f t="array" ref="AI2256">INDEX($K:$P,ROW(),MATCH(AI$3,$K$2:$P$2,0))</f>
        <v>0.05</v>
      </c>
      <c r="AJ2256" s="146" cm="1">
        <f t="array" ref="AJ2256">INDEX($K:$P,ROW(),MATCH(AJ$3,$K$2:$P$2,0))</f>
        <v>0.05</v>
      </c>
      <c r="AK2256" s="146" cm="1">
        <f t="array" ref="AK2256">INDEX($K:$P,ROW(),MATCH(AK$3,$K$2:$P$2,0))</f>
        <v>0.05</v>
      </c>
      <c r="AL2256" s="146" cm="1">
        <f t="array" ref="AL2256">INDEX($K:$P,ROW(),MATCH(AL$3,$K$2:$P$2,0))</f>
        <v>0.05</v>
      </c>
      <c r="AM2256" s="146" cm="1">
        <f t="array" ref="AM2256">INDEX($K:$P,ROW(),MATCH(AM$3,$K$2:$P$2,0))</f>
        <v>0.05</v>
      </c>
      <c r="AN2256" s="146" cm="1">
        <f t="array" ref="AN2256">INDEX($K:$P,ROW(),MATCH(AN$3,$K$2:$P$2,0))</f>
        <v>0.05</v>
      </c>
      <c r="AO2256" s="146" cm="1">
        <f t="array" ref="AO2256">INDEX($K:$P,ROW(),MATCH(AO$3,$K$2:$P$2,0))</f>
        <v>0.05</v>
      </c>
      <c r="AP2256" s="146" cm="1">
        <f t="array" ref="AP2256">INDEX($K:$P,ROW(),MATCH(AP$3,$K$2:$P$2,0))</f>
        <v>0.05</v>
      </c>
      <c r="AQ2256" s="146" cm="1">
        <f t="array" ref="AQ2256">INDEX($K:$P,ROW(),MATCH(AQ$3,$K$2:$P$2,0))</f>
        <v>0.05</v>
      </c>
      <c r="AR2256" s="146" cm="1">
        <f t="array" ref="AR2256">INDEX($K:$P,ROW(),MATCH(AR$3,$K$2:$P$2,0))</f>
        <v>0.05</v>
      </c>
      <c r="AS2256" s="146" cm="1">
        <f t="array" ref="AS2256">INDEX($K:$P,ROW(),MATCH(AS$3,$K$2:$P$2,0))</f>
        <v>0.05</v>
      </c>
      <c r="AT2256" s="146" cm="1">
        <f t="array" ref="AT2256">INDEX($K:$P,ROW(),MATCH(AT$3,$K$2:$P$2,0))</f>
        <v>0.05</v>
      </c>
      <c r="AU2256" s="146" cm="1">
        <f t="array" ref="AU2256">INDEX($K:$P,ROW(),MATCH(AU$3,$K$2:$P$2,0))</f>
        <v>0.05</v>
      </c>
      <c r="AV2256" s="146" cm="1">
        <f t="array" ref="AV2256">INDEX($K:$P,ROW(),MATCH(AV$3,$K$2:$P$2,0))</f>
        <v>0.05</v>
      </c>
      <c r="AW2256" s="146" cm="1">
        <f t="array" ref="AW2256">INDEX($K:$P,ROW(),MATCH(AW$3,$K$2:$P$2,0))</f>
        <v>0.05</v>
      </c>
      <c r="AX2256" s="146" cm="1">
        <f t="array" ref="AX2256">INDEX($K:$P,ROW(),MATCH(AX$3,$K$2:$P$2,0))</f>
        <v>0.05</v>
      </c>
      <c r="AY2256" s="146" cm="1">
        <f t="array" ref="AY2256">INDEX($K:$P,ROW(),MATCH(AY$3,$K$2:$P$2,0))</f>
        <v>0.05</v>
      </c>
      <c r="AZ2256" s="146" cm="1">
        <f t="array" ref="AZ2256">INDEX($K:$P,ROW(),MATCH(AZ$3,$K$2:$P$2,0))</f>
        <v>0.05</v>
      </c>
      <c r="BA2256" s="146" cm="1">
        <f t="array" ref="BA2256">INDEX($K:$P,ROW(),MATCH(BA$3,$K$2:$P$2,0))</f>
        <v>0.05</v>
      </c>
      <c r="BB2256" s="146" cm="1">
        <f t="array" ref="BB2256">INDEX($K:$P,ROW(),MATCH(BB$3,$K$2:$P$2,0))</f>
        <v>0.05</v>
      </c>
      <c r="BC2256" s="146" cm="1">
        <f t="array" ref="BC2256">INDEX($K:$P,ROW(),MATCH(BC$3,$K$2:$P$2,0))</f>
        <v>0.05</v>
      </c>
      <c r="BD2256" s="146" cm="1">
        <f t="array" ref="BD2256">INDEX($K:$P,ROW(),MATCH(BD$3,$K$2:$P$2,0))</f>
        <v>0.05</v>
      </c>
      <c r="BE2256" s="146" cm="1">
        <f t="array" ref="BE2256">INDEX($K:$P,ROW(),MATCH(BE$3,$K$2:$P$2,0))</f>
        <v>0.05</v>
      </c>
      <c r="BF2256" s="146" cm="1">
        <f t="array" ref="BF2256">INDEX($K:$P,ROW(),MATCH(BF$3,$K$2:$P$2,0))</f>
        <v>0.05</v>
      </c>
      <c r="BG2256" s="146" cm="1">
        <f t="array" ref="BG2256">INDEX($K:$P,ROW(),MATCH(BG$3,$K$2:$P$2,0))</f>
        <v>0.05</v>
      </c>
      <c r="BH2256" s="146" cm="1">
        <f t="array" ref="BH2256">INDEX($K:$P,ROW(),MATCH(BH$3,$K$2:$P$2,0))</f>
        <v>0.05</v>
      </c>
      <c r="BI2256" s="146" cm="1">
        <f t="array" ref="BI2256">INDEX($K:$P,ROW(),MATCH(BI$3,$K$2:$P$2,0))</f>
        <v>0.05</v>
      </c>
      <c r="BJ2256" s="146" cm="1">
        <f t="array" ref="BJ2256">INDEX($K:$P,ROW(),MATCH(BJ$3,$K$2:$P$2,0))</f>
        <v>0.05</v>
      </c>
      <c r="BK2256" s="146" cm="1">
        <f t="array" ref="BK2256">INDEX($K:$P,ROW(),MATCH(BK$3,$K$2:$P$2,0))</f>
        <v>0.05</v>
      </c>
      <c r="BL2256" s="146" cm="1">
        <f t="array" ref="BL2256">INDEX($K:$P,ROW(),MATCH(BL$3,$K$2:$P$2,0))</f>
        <v>0.05</v>
      </c>
      <c r="BM2256" s="146" cm="1">
        <f t="array" ref="BM2256">INDEX($K:$P,ROW(),MATCH(BM$3,$K$2:$P$2,0))</f>
        <v>0.05</v>
      </c>
      <c r="BN2256" s="146" cm="1">
        <f t="array" ref="BN2256">INDEX($K:$P,ROW(),MATCH(BN$3,$K$2:$P$2,0))</f>
        <v>0.05</v>
      </c>
      <c r="BO2256" s="146" cm="1">
        <f t="array" ref="BO2256">INDEX($K:$P,ROW(),MATCH(BO$3,$K$2:$P$2,0))</f>
        <v>0.05</v>
      </c>
      <c r="BP2256" s="146" cm="1">
        <f t="array" ref="BP2256">INDEX($K:$P,ROW(),MATCH(BP$3,$K$2:$P$2,0))</f>
        <v>0.05</v>
      </c>
      <c r="BQ2256" s="146" cm="1">
        <f t="array" ref="BQ2256">INDEX($K:$P,ROW(),MATCH(BQ$3,$K$2:$P$2,0))</f>
        <v>0.05</v>
      </c>
      <c r="BR2256" s="146" cm="1">
        <f t="array" ref="BR2256">INDEX($K:$P,ROW(),MATCH(BR$3,$K$2:$P$2,0))</f>
        <v>0.05</v>
      </c>
      <c r="BS2256" s="146" cm="1">
        <f t="array" ref="BS2256">INDEX($K:$P,ROW(),MATCH(BS$3,$K$2:$P$2,0))</f>
        <v>0.05</v>
      </c>
      <c r="BT2256" s="146" cm="1">
        <f t="array" ref="BT2256">INDEX($K:$P,ROW(),MATCH(BT$3,$K$2:$P$2,0))</f>
        <v>0.05</v>
      </c>
      <c r="BU2256" s="146" cm="1">
        <f t="array" ref="BU2256">INDEX($K:$P,ROW(),MATCH(BU$3,$K$2:$P$2,0))</f>
        <v>0.05</v>
      </c>
      <c r="BV2256" s="146" cm="1">
        <f t="array" ref="BV2256">INDEX($K:$P,ROW(),MATCH(BV$3,$K$2:$P$2,0))</f>
        <v>0.05</v>
      </c>
      <c r="BW2256" s="146" cm="1">
        <f t="array" ref="BW2256">INDEX($K:$P,ROW(),MATCH(BW$3,$K$2:$P$2,0))</f>
        <v>0.05</v>
      </c>
      <c r="BX2256" s="146" cm="1">
        <f t="array" ref="BX2256">INDEX($K:$P,ROW(),MATCH(BX$3,$K$2:$P$2,0))</f>
        <v>0.05</v>
      </c>
      <c r="BY2256" s="146" cm="1">
        <f t="array" ref="BY2256">INDEX($K:$P,ROW(),MATCH(BY$3,$K$2:$P$2,0))</f>
        <v>0.05</v>
      </c>
      <c r="BZ2256" s="146" cm="1">
        <f t="array" ref="BZ2256">INDEX($K:$P,ROW(),MATCH(BZ$3,$K$2:$P$2,0))</f>
        <v>0.05</v>
      </c>
      <c r="CA2256" s="146" cm="1">
        <f t="array" ref="CA2256">INDEX($K:$P,ROW(),MATCH(CA$3,$K$2:$P$2,0))</f>
        <v>0.05</v>
      </c>
      <c r="CB2256" s="146" cm="1">
        <f t="array" ref="CB2256">INDEX($K:$P,ROW(),MATCH(CB$3,$K$2:$P$2,0))</f>
        <v>0.05</v>
      </c>
      <c r="CC2256" s="146" cm="1">
        <f t="array" ref="CC2256">INDEX($K:$P,ROW(),MATCH(CC$3,$K$2:$P$2,0))</f>
        <v>0.05</v>
      </c>
      <c r="CD2256" s="146" cm="1">
        <f t="array" ref="CD2256">INDEX($K:$P,ROW(),MATCH(CD$3,$K$2:$P$2,0))</f>
        <v>0.05</v>
      </c>
      <c r="CE2256" s="146" cm="1">
        <f t="array" ref="CE2256">INDEX($K:$P,ROW(),MATCH(CE$3,$K$2:$P$2,0))</f>
        <v>0.05</v>
      </c>
      <c r="CF2256" s="146" cm="1">
        <f t="array" ref="CF2256">INDEX($K:$P,ROW(),MATCH(CF$3,$K$2:$P$2,0))</f>
        <v>0.05</v>
      </c>
      <c r="CG2256" s="146" cm="1">
        <f t="array" ref="CG2256">INDEX($K:$P,ROW(),MATCH(CG$3,$K$2:$P$2,0))</f>
        <v>0.05</v>
      </c>
      <c r="CH2256" s="146" cm="1">
        <f t="array" ref="CH2256">INDEX($K:$P,ROW(),MATCH(CH$3,$K$2:$P$2,0))</f>
        <v>0.05</v>
      </c>
      <c r="CI2256" s="146" cm="1">
        <f t="array" ref="CI2256">INDEX($K:$P,ROW(),MATCH(CI$3,$K$2:$P$2,0))</f>
        <v>0.05</v>
      </c>
      <c r="CJ2256" s="146" cm="1">
        <f t="array" ref="CJ2256">INDEX($K:$P,ROW(),MATCH(CJ$3,$K$2:$P$2,0))</f>
        <v>0.05</v>
      </c>
      <c r="CK2256" s="146" cm="1">
        <f t="array" ref="CK2256">INDEX($K:$P,ROW(),MATCH(CK$3,$K$2:$P$2,0))</f>
        <v>0.05</v>
      </c>
      <c r="CL2256" s="146" cm="1">
        <f t="array" ref="CL2256">INDEX($K:$P,ROW(),MATCH(CL$3,$K$2:$P$2,0))</f>
        <v>0.05</v>
      </c>
    </row>
    <row r="2257" spans="2:90" x14ac:dyDescent="0.4">
      <c r="B2257" s="154" t="s">
        <v>74</v>
      </c>
      <c r="D2257" t="s">
        <v>767</v>
      </c>
      <c r="E2257" s="8" t="str">
        <f t="shared" si="2814"/>
        <v>2257 SUBR-S</v>
      </c>
      <c r="K2257" s="34">
        <f t="shared" ref="K2257:P2257" ca="1" si="2819">SUMIF($3:$3,K$2,2257:2257)</f>
        <v>-326.68416655901024</v>
      </c>
      <c r="L2257" s="34">
        <f t="shared" ca="1" si="2819"/>
        <v>-434.07922978154875</v>
      </c>
      <c r="M2257" s="34">
        <f t="shared" ca="1" si="2819"/>
        <v>-289.71588013777119</v>
      </c>
      <c r="N2257" s="34">
        <f t="shared" ca="1" si="2819"/>
        <v>-211.70768786898765</v>
      </c>
      <c r="O2257" s="34">
        <f t="shared" ca="1" si="2819"/>
        <v>-169.55517425622395</v>
      </c>
      <c r="P2257" s="34">
        <f t="shared" ca="1" si="2819"/>
        <v>-146.7776383052304</v>
      </c>
      <c r="R2257" s="15"/>
      <c r="S2257" s="76">
        <f t="shared" ref="S2257" ca="1" si="2820">-S2256*(S2255+S2253)</f>
        <v>-5</v>
      </c>
      <c r="T2257" s="76">
        <f t="shared" ref="T2257:AX2257" ca="1" si="2821">-T2256*(T2255+T2253)</f>
        <v>-9.75</v>
      </c>
      <c r="U2257" s="76">
        <f t="shared" ca="1" si="2821"/>
        <v>-14.262500000000001</v>
      </c>
      <c r="V2257" s="76">
        <f t="shared" ca="1" si="2821"/>
        <v>-18.549375000000001</v>
      </c>
      <c r="W2257" s="76">
        <f t="shared" ca="1" si="2821"/>
        <v>-22.621906250000002</v>
      </c>
      <c r="X2257" s="76">
        <f t="shared" ca="1" si="2821"/>
        <v>-26.490810937500001</v>
      </c>
      <c r="Y2257" s="76">
        <f t="shared" ca="1" si="2821"/>
        <v>-30.166270390625002</v>
      </c>
      <c r="Z2257" s="76">
        <f t="shared" ca="1" si="2821"/>
        <v>-33.657956871093752</v>
      </c>
      <c r="AA2257" s="76">
        <f t="shared" ca="1" si="2821"/>
        <v>-36.975059027539061</v>
      </c>
      <c r="AB2257" s="76">
        <f t="shared" ca="1" si="2821"/>
        <v>-40.126306076162109</v>
      </c>
      <c r="AC2257" s="76">
        <f t="shared" ca="1" si="2821"/>
        <v>-43.119990772354008</v>
      </c>
      <c r="AD2257" s="76">
        <f t="shared" ca="1" si="2821"/>
        <v>-45.963991233736309</v>
      </c>
      <c r="AE2257" s="76">
        <f t="shared" ca="1" si="2821"/>
        <v>-44.165791672049494</v>
      </c>
      <c r="AF2257" s="76">
        <f t="shared" ca="1" si="2821"/>
        <v>-42.457502088447015</v>
      </c>
      <c r="AG2257" s="76">
        <f t="shared" ca="1" si="2821"/>
        <v>-40.834626984024666</v>
      </c>
      <c r="AH2257" s="76">
        <f t="shared" ca="1" si="2821"/>
        <v>-39.292895634823431</v>
      </c>
      <c r="AI2257" s="76">
        <f t="shared" ca="1" si="2821"/>
        <v>-37.82825085308226</v>
      </c>
      <c r="AJ2257" s="76">
        <f t="shared" ca="1" si="2821"/>
        <v>-36.436838310428143</v>
      </c>
      <c r="AK2257" s="76">
        <f t="shared" ca="1" si="2821"/>
        <v>-35.114996394906733</v>
      </c>
      <c r="AL2257" s="76">
        <f t="shared" ca="1" si="2821"/>
        <v>-33.8592465751614</v>
      </c>
      <c r="AM2257" s="76">
        <f t="shared" ca="1" si="2821"/>
        <v>-32.666284246403329</v>
      </c>
      <c r="AN2257" s="76">
        <f t="shared" ca="1" si="2821"/>
        <v>-31.532970034083167</v>
      </c>
      <c r="AO2257" s="76">
        <f t="shared" ca="1" si="2821"/>
        <v>-30.456321532379008</v>
      </c>
      <c r="AP2257" s="76">
        <f t="shared" ca="1" si="2821"/>
        <v>-29.433505455760059</v>
      </c>
      <c r="AQ2257" s="76">
        <f t="shared" ca="1" si="2821"/>
        <v>-28.461830182972058</v>
      </c>
      <c r="AR2257" s="76">
        <f t="shared" ca="1" si="2821"/>
        <v>-27.538738673823453</v>
      </c>
      <c r="AS2257" s="76">
        <f t="shared" ca="1" si="2821"/>
        <v>-26.66180174013228</v>
      </c>
      <c r="AT2257" s="76">
        <f t="shared" ca="1" si="2821"/>
        <v>-25.828711653125666</v>
      </c>
      <c r="AU2257" s="76">
        <f t="shared" ca="1" si="2821"/>
        <v>-25.037276070469382</v>
      </c>
      <c r="AV2257" s="76">
        <f t="shared" ca="1" si="2821"/>
        <v>-24.285412266945912</v>
      </c>
      <c r="AW2257" s="76">
        <f t="shared" ca="1" si="2821"/>
        <v>-23.571141653598616</v>
      </c>
      <c r="AX2257" s="76">
        <f t="shared" ca="1" si="2821"/>
        <v>-22.892584570918686</v>
      </c>
      <c r="AY2257" s="76">
        <f t="shared" ref="AY2257:CD2257" ca="1" si="2822">-AY2256*(AY2255+AY2253)</f>
        <v>-22.247955342372752</v>
      </c>
      <c r="AZ2257" s="76">
        <f t="shared" ca="1" si="2822"/>
        <v>-21.635557575254115</v>
      </c>
      <c r="BA2257" s="76">
        <f t="shared" ca="1" si="2822"/>
        <v>-21.053779696491411</v>
      </c>
      <c r="BB2257" s="76">
        <f t="shared" ca="1" si="2822"/>
        <v>-20.501090711666841</v>
      </c>
      <c r="BC2257" s="76">
        <f t="shared" ca="1" si="2822"/>
        <v>-19.976036176083497</v>
      </c>
      <c r="BD2257" s="76">
        <f t="shared" ca="1" si="2822"/>
        <v>-19.477234367279323</v>
      </c>
      <c r="BE2257" s="76">
        <f t="shared" ca="1" si="2822"/>
        <v>-19.003372648915356</v>
      </c>
      <c r="BF2257" s="76">
        <f t="shared" ca="1" si="2822"/>
        <v>-18.553204016469589</v>
      </c>
      <c r="BG2257" s="76">
        <f t="shared" ca="1" si="2822"/>
        <v>-18.125543815646111</v>
      </c>
      <c r="BH2257" s="76">
        <f t="shared" ca="1" si="2822"/>
        <v>-17.719266624863806</v>
      </c>
      <c r="BI2257" s="76">
        <f t="shared" ca="1" si="2822"/>
        <v>-17.333303293620617</v>
      </c>
      <c r="BJ2257" s="76">
        <f t="shared" ca="1" si="2822"/>
        <v>-16.966638128939589</v>
      </c>
      <c r="BK2257" s="76">
        <f t="shared" ca="1" si="2822"/>
        <v>-16.61830622249261</v>
      </c>
      <c r="BL2257" s="76">
        <f t="shared" ca="1" si="2822"/>
        <v>-16.287390911367979</v>
      </c>
      <c r="BM2257" s="76">
        <f t="shared" ca="1" si="2822"/>
        <v>-15.97302136579958</v>
      </c>
      <c r="BN2257" s="76">
        <f t="shared" ca="1" si="2822"/>
        <v>-15.674370297509601</v>
      </c>
      <c r="BO2257" s="76">
        <f t="shared" ca="1" si="2822"/>
        <v>-15.390651782634121</v>
      </c>
      <c r="BP2257" s="76">
        <f t="shared" ca="1" si="2822"/>
        <v>-15.121119193502416</v>
      </c>
      <c r="BQ2257" s="76">
        <f t="shared" ca="1" si="2822"/>
        <v>-14.865063233827295</v>
      </c>
      <c r="BR2257" s="76">
        <f t="shared" ca="1" si="2822"/>
        <v>-14.621810072135929</v>
      </c>
      <c r="BS2257" s="76">
        <f t="shared" ca="1" si="2822"/>
        <v>-14.390719568529134</v>
      </c>
      <c r="BT2257" s="76">
        <f t="shared" ca="1" si="2822"/>
        <v>-14.171183590102679</v>
      </c>
      <c r="BU2257" s="76">
        <f t="shared" ca="1" si="2822"/>
        <v>-13.962624410597545</v>
      </c>
      <c r="BV2257" s="76">
        <f t="shared" ca="1" si="2822"/>
        <v>-13.764493190067668</v>
      </c>
      <c r="BW2257" s="76">
        <f t="shared" ca="1" si="2822"/>
        <v>-13.576268530564285</v>
      </c>
      <c r="BX2257" s="76">
        <f t="shared" ca="1" si="2822"/>
        <v>-13.397455104036069</v>
      </c>
      <c r="BY2257" s="76">
        <f t="shared" ca="1" si="2822"/>
        <v>-13.227582348834268</v>
      </c>
      <c r="BZ2257" s="76">
        <f t="shared" ca="1" si="2822"/>
        <v>-13.066203231392553</v>
      </c>
      <c r="CA2257" s="76">
        <f t="shared" ca="1" si="2822"/>
        <v>-12.912893069822923</v>
      </c>
      <c r="CB2257" s="76">
        <f t="shared" ca="1" si="2822"/>
        <v>-12.767248416331777</v>
      </c>
      <c r="CC2257" s="76">
        <f t="shared" ca="1" si="2822"/>
        <v>-12.628885995515189</v>
      </c>
      <c r="CD2257" s="76">
        <f t="shared" ca="1" si="2822"/>
        <v>-12.497441695739429</v>
      </c>
      <c r="CE2257" s="76">
        <f t="shared" ref="CE2257:CK2257" ca="1" si="2823">-CE2256*(CE2255+CE2253)</f>
        <v>-12.372569610952457</v>
      </c>
      <c r="CF2257" s="76">
        <f t="shared" ca="1" si="2823"/>
        <v>-12.253941130404833</v>
      </c>
      <c r="CG2257" s="76">
        <f t="shared" ca="1" si="2823"/>
        <v>-12.141244073884593</v>
      </c>
      <c r="CH2257" s="76">
        <f t="shared" ca="1" si="2823"/>
        <v>-12.034181870190363</v>
      </c>
      <c r="CI2257" s="76">
        <f t="shared" ca="1" si="2823"/>
        <v>-11.932472776680845</v>
      </c>
      <c r="CJ2257" s="76">
        <f t="shared" ca="1" si="2823"/>
        <v>-11.835849137846802</v>
      </c>
      <c r="CK2257" s="76">
        <f t="shared" ca="1" si="2823"/>
        <v>-11.744056680954463</v>
      </c>
      <c r="CL2257" s="76">
        <f t="shared" ref="CL2257" ca="1" si="2824">-CL2256*(CL2255+CL2253)</f>
        <v>-11.65685384690674</v>
      </c>
    </row>
    <row r="2258" spans="2:90" x14ac:dyDescent="0.4">
      <c r="B2258" s="124" t="str">
        <f>"# of subscriber - "&amp;SUBSTITUTE(B2251,":","")</f>
        <v># of subscriber - Subscription revenue - secondary revenue driven</v>
      </c>
      <c r="C2258" t="s">
        <v>80</v>
      </c>
      <c r="D2258" t="s">
        <v>767</v>
      </c>
      <c r="E2258" s="8" t="str">
        <f t="shared" si="2814"/>
        <v>2258 SUBR-S</v>
      </c>
      <c r="H2258" s="31"/>
      <c r="I2258" s="73"/>
      <c r="J2258" s="73"/>
      <c r="K2258" s="116">
        <f t="shared" ref="K2258:P2258" ca="1" si="2825">SUMIF($4:$4,K$2,2258:2258)</f>
        <v>873.31583344098976</v>
      </c>
      <c r="L2258" s="116">
        <f t="shared" ca="1" si="2825"/>
        <v>559.23660365944113</v>
      </c>
      <c r="M2258" s="116">
        <f t="shared" ca="1" si="2825"/>
        <v>389.52072352166994</v>
      </c>
      <c r="N2258" s="116">
        <f t="shared" ca="1" si="2825"/>
        <v>297.8130356526824</v>
      </c>
      <c r="O2258" s="116">
        <f t="shared" ca="1" si="2825"/>
        <v>248.25786139645848</v>
      </c>
      <c r="P2258" s="116">
        <f t="shared" ca="1" si="2825"/>
        <v>221.48022309122805</v>
      </c>
      <c r="R2258" s="38"/>
      <c r="S2258" s="147">
        <f t="shared" ref="S2258" ca="1" si="2826">S2253+S2255+S2257</f>
        <v>95</v>
      </c>
      <c r="T2258" s="147">
        <f t="shared" ref="T2258:AX2258" ca="1" si="2827">T2253+T2255+T2257</f>
        <v>185.25</v>
      </c>
      <c r="U2258" s="147">
        <f t="shared" ca="1" si="2827"/>
        <v>270.98750000000001</v>
      </c>
      <c r="V2258" s="147">
        <f t="shared" ca="1" si="2827"/>
        <v>352.43812500000001</v>
      </c>
      <c r="W2258" s="147">
        <f t="shared" ca="1" si="2827"/>
        <v>429.81621875000002</v>
      </c>
      <c r="X2258" s="147">
        <f t="shared" ca="1" si="2827"/>
        <v>503.32540781249998</v>
      </c>
      <c r="Y2258" s="147">
        <f t="shared" ca="1" si="2827"/>
        <v>573.15913742187502</v>
      </c>
      <c r="Z2258" s="147">
        <f t="shared" ca="1" si="2827"/>
        <v>639.50118055078121</v>
      </c>
      <c r="AA2258" s="147">
        <f t="shared" ca="1" si="2827"/>
        <v>702.52612152324218</v>
      </c>
      <c r="AB2258" s="147">
        <f t="shared" ca="1" si="2827"/>
        <v>762.39981544708007</v>
      </c>
      <c r="AC2258" s="147">
        <f t="shared" ca="1" si="2827"/>
        <v>819.27982467472611</v>
      </c>
      <c r="AD2258" s="147">
        <f t="shared" ca="1" si="2827"/>
        <v>873.31583344098976</v>
      </c>
      <c r="AE2258" s="147">
        <f t="shared" ca="1" si="2827"/>
        <v>839.15004176894024</v>
      </c>
      <c r="AF2258" s="147">
        <f t="shared" ca="1" si="2827"/>
        <v>806.69253968049327</v>
      </c>
      <c r="AG2258" s="147">
        <f t="shared" ca="1" si="2827"/>
        <v>775.85791269646859</v>
      </c>
      <c r="AH2258" s="147">
        <f t="shared" ca="1" si="2827"/>
        <v>746.56501706164511</v>
      </c>
      <c r="AI2258" s="147">
        <f t="shared" ca="1" si="2827"/>
        <v>718.73676620856281</v>
      </c>
      <c r="AJ2258" s="147">
        <f t="shared" ca="1" si="2827"/>
        <v>692.29992789813468</v>
      </c>
      <c r="AK2258" s="147">
        <f t="shared" ca="1" si="2827"/>
        <v>667.18493150322797</v>
      </c>
      <c r="AL2258" s="147">
        <f t="shared" ca="1" si="2827"/>
        <v>643.32568492806661</v>
      </c>
      <c r="AM2258" s="147">
        <f t="shared" ca="1" si="2827"/>
        <v>620.65940068166333</v>
      </c>
      <c r="AN2258" s="147">
        <f t="shared" ca="1" si="2827"/>
        <v>599.12643064758015</v>
      </c>
      <c r="AO2258" s="147">
        <f t="shared" ca="1" si="2827"/>
        <v>578.67010911520117</v>
      </c>
      <c r="AP2258" s="147">
        <f t="shared" ca="1" si="2827"/>
        <v>559.23660365944113</v>
      </c>
      <c r="AQ2258" s="147">
        <f t="shared" ca="1" si="2827"/>
        <v>540.77477347646902</v>
      </c>
      <c r="AR2258" s="147">
        <f t="shared" ca="1" si="2827"/>
        <v>523.23603480264558</v>
      </c>
      <c r="AS2258" s="147">
        <f t="shared" ca="1" si="2827"/>
        <v>506.57423306251331</v>
      </c>
      <c r="AT2258" s="147">
        <f t="shared" ca="1" si="2827"/>
        <v>490.74552140938761</v>
      </c>
      <c r="AU2258" s="147">
        <f t="shared" ca="1" si="2827"/>
        <v>475.70824533891823</v>
      </c>
      <c r="AV2258" s="147">
        <f t="shared" ca="1" si="2827"/>
        <v>461.42283307197232</v>
      </c>
      <c r="AW2258" s="147">
        <f t="shared" ca="1" si="2827"/>
        <v>447.85169141837372</v>
      </c>
      <c r="AX2258" s="147">
        <f t="shared" ca="1" si="2827"/>
        <v>434.95910684745502</v>
      </c>
      <c r="AY2258" s="147">
        <f t="shared" ref="AY2258:CD2258" ca="1" si="2828">AY2253+AY2255+AY2257</f>
        <v>422.71115150508228</v>
      </c>
      <c r="AZ2258" s="147">
        <f t="shared" ca="1" si="2828"/>
        <v>411.07559392982819</v>
      </c>
      <c r="BA2258" s="147">
        <f t="shared" ca="1" si="2828"/>
        <v>400.02181423333678</v>
      </c>
      <c r="BB2258" s="147">
        <f t="shared" ca="1" si="2828"/>
        <v>389.52072352166994</v>
      </c>
      <c r="BC2258" s="147">
        <f t="shared" ca="1" si="2828"/>
        <v>379.54468734558645</v>
      </c>
      <c r="BD2258" s="147">
        <f t="shared" ca="1" si="2828"/>
        <v>370.06745297830713</v>
      </c>
      <c r="BE2258" s="147">
        <f t="shared" ca="1" si="2828"/>
        <v>361.0640803293918</v>
      </c>
      <c r="BF2258" s="147">
        <f t="shared" ca="1" si="2828"/>
        <v>352.51087631292222</v>
      </c>
      <c r="BG2258" s="147">
        <f t="shared" ca="1" si="2828"/>
        <v>344.38533249727612</v>
      </c>
      <c r="BH2258" s="147">
        <f t="shared" ca="1" si="2828"/>
        <v>336.66606587241233</v>
      </c>
      <c r="BI2258" s="147">
        <f t="shared" ca="1" si="2828"/>
        <v>329.33276257879174</v>
      </c>
      <c r="BJ2258" s="147">
        <f t="shared" ca="1" si="2828"/>
        <v>322.36612444985218</v>
      </c>
      <c r="BK2258" s="147">
        <f t="shared" ca="1" si="2828"/>
        <v>315.74781822735957</v>
      </c>
      <c r="BL2258" s="147">
        <f t="shared" ca="1" si="2828"/>
        <v>309.46042731599158</v>
      </c>
      <c r="BM2258" s="147">
        <f t="shared" ca="1" si="2828"/>
        <v>303.487405950192</v>
      </c>
      <c r="BN2258" s="147">
        <f t="shared" ca="1" si="2828"/>
        <v>297.8130356526824</v>
      </c>
      <c r="BO2258" s="147">
        <f t="shared" ca="1" si="2828"/>
        <v>292.42238387004829</v>
      </c>
      <c r="BP2258" s="147">
        <f t="shared" ca="1" si="2828"/>
        <v>287.30126467654588</v>
      </c>
      <c r="BQ2258" s="147">
        <f t="shared" ca="1" si="2828"/>
        <v>282.43620144271858</v>
      </c>
      <c r="BR2258" s="147">
        <f t="shared" ca="1" si="2828"/>
        <v>277.81439137058265</v>
      </c>
      <c r="BS2258" s="147">
        <f t="shared" ca="1" si="2828"/>
        <v>273.42367180205355</v>
      </c>
      <c r="BT2258" s="147">
        <f t="shared" ca="1" si="2828"/>
        <v>269.25248821195089</v>
      </c>
      <c r="BU2258" s="147">
        <f t="shared" ca="1" si="2828"/>
        <v>265.28986380135336</v>
      </c>
      <c r="BV2258" s="147">
        <f t="shared" ca="1" si="2828"/>
        <v>261.52537061128567</v>
      </c>
      <c r="BW2258" s="147">
        <f t="shared" ca="1" si="2828"/>
        <v>257.94910208072139</v>
      </c>
      <c r="BX2258" s="147">
        <f t="shared" ca="1" si="2828"/>
        <v>254.55164697668533</v>
      </c>
      <c r="BY2258" s="147">
        <f t="shared" ca="1" si="2828"/>
        <v>251.32406462785107</v>
      </c>
      <c r="BZ2258" s="147">
        <f t="shared" ca="1" si="2828"/>
        <v>248.25786139645848</v>
      </c>
      <c r="CA2258" s="147">
        <f t="shared" ca="1" si="2828"/>
        <v>245.34496832663552</v>
      </c>
      <c r="CB2258" s="147">
        <f t="shared" ca="1" si="2828"/>
        <v>242.57771991030376</v>
      </c>
      <c r="CC2258" s="147">
        <f t="shared" ca="1" si="2828"/>
        <v>239.94883391478857</v>
      </c>
      <c r="CD2258" s="147">
        <f t="shared" ca="1" si="2828"/>
        <v>237.45139221904913</v>
      </c>
      <c r="CE2258" s="147">
        <f t="shared" ref="CE2258:CK2258" ca="1" si="2829">CE2253+CE2255+CE2257</f>
        <v>235.07882260809666</v>
      </c>
      <c r="CF2258" s="147">
        <f t="shared" ca="1" si="2829"/>
        <v>232.82488147769183</v>
      </c>
      <c r="CG2258" s="147">
        <f t="shared" ca="1" si="2829"/>
        <v>230.68363740380724</v>
      </c>
      <c r="CH2258" s="147">
        <f t="shared" ca="1" si="2829"/>
        <v>228.64945553361687</v>
      </c>
      <c r="CI2258" s="147">
        <f t="shared" ca="1" si="2829"/>
        <v>226.71698275693603</v>
      </c>
      <c r="CJ2258" s="147">
        <f t="shared" ca="1" si="2829"/>
        <v>224.88113361908924</v>
      </c>
      <c r="CK2258" s="147">
        <f t="shared" ca="1" si="2829"/>
        <v>223.13707693813478</v>
      </c>
      <c r="CL2258" s="147">
        <f t="shared" ref="CL2258" ca="1" si="2830">CL2253+CL2255+CL2257</f>
        <v>221.48022309122805</v>
      </c>
    </row>
    <row r="2259" spans="2:90" x14ac:dyDescent="0.4">
      <c r="B2259" s="141" t="s">
        <v>62</v>
      </c>
      <c r="D2259" t="s">
        <v>767</v>
      </c>
      <c r="E2259" s="8" t="str">
        <f t="shared" si="2814"/>
        <v>2259 SUBR-S</v>
      </c>
      <c r="H2259" s="12"/>
      <c r="I2259" s="60"/>
      <c r="J2259" s="60"/>
      <c r="K2259" s="76">
        <f t="shared" ref="K2259:P2259" ca="1" si="2831">K2258-SUM(K2257,K2253,K2255)</f>
        <v>0</v>
      </c>
      <c r="L2259" s="76">
        <f t="shared" ca="1" si="2831"/>
        <v>0</v>
      </c>
      <c r="M2259" s="76">
        <f t="shared" ca="1" si="2831"/>
        <v>0</v>
      </c>
      <c r="N2259" s="76">
        <f t="shared" ca="1" si="2831"/>
        <v>0</v>
      </c>
      <c r="O2259" s="76">
        <f t="shared" ca="1" si="2831"/>
        <v>0</v>
      </c>
      <c r="P2259" s="76">
        <f t="shared" ca="1" si="2831"/>
        <v>0</v>
      </c>
      <c r="R2259" s="15"/>
      <c r="S2259" s="76">
        <f t="shared" ref="S2259" ca="1" si="2832">S2258-SUM(S2257,S2253,S2255)</f>
        <v>0</v>
      </c>
      <c r="T2259" s="76">
        <f t="shared" ref="T2259:AX2259" ca="1" si="2833">T2258-SUM(T2257,T2253,T2255)</f>
        <v>0</v>
      </c>
      <c r="U2259" s="76">
        <f t="shared" ca="1" si="2833"/>
        <v>0</v>
      </c>
      <c r="V2259" s="76">
        <f t="shared" ca="1" si="2833"/>
        <v>0</v>
      </c>
      <c r="W2259" s="76">
        <f t="shared" ca="1" si="2833"/>
        <v>0</v>
      </c>
      <c r="X2259" s="76">
        <f t="shared" ca="1" si="2833"/>
        <v>0</v>
      </c>
      <c r="Y2259" s="76">
        <f t="shared" ca="1" si="2833"/>
        <v>0</v>
      </c>
      <c r="Z2259" s="76">
        <f t="shared" ca="1" si="2833"/>
        <v>0</v>
      </c>
      <c r="AA2259" s="76">
        <f t="shared" ca="1" si="2833"/>
        <v>0</v>
      </c>
      <c r="AB2259" s="76">
        <f t="shared" ca="1" si="2833"/>
        <v>0</v>
      </c>
      <c r="AC2259" s="76">
        <f t="shared" ca="1" si="2833"/>
        <v>0</v>
      </c>
      <c r="AD2259" s="76">
        <f t="shared" ca="1" si="2833"/>
        <v>0</v>
      </c>
      <c r="AE2259" s="76">
        <f t="shared" ca="1" si="2833"/>
        <v>0</v>
      </c>
      <c r="AF2259" s="76">
        <f t="shared" ca="1" si="2833"/>
        <v>0</v>
      </c>
      <c r="AG2259" s="76">
        <f t="shared" ca="1" si="2833"/>
        <v>0</v>
      </c>
      <c r="AH2259" s="76">
        <f t="shared" ca="1" si="2833"/>
        <v>0</v>
      </c>
      <c r="AI2259" s="76">
        <f t="shared" ca="1" si="2833"/>
        <v>0</v>
      </c>
      <c r="AJ2259" s="76">
        <f t="shared" ca="1" si="2833"/>
        <v>0</v>
      </c>
      <c r="AK2259" s="76">
        <f t="shared" ca="1" si="2833"/>
        <v>0</v>
      </c>
      <c r="AL2259" s="76">
        <f t="shared" ca="1" si="2833"/>
        <v>0</v>
      </c>
      <c r="AM2259" s="76">
        <f t="shared" ca="1" si="2833"/>
        <v>0</v>
      </c>
      <c r="AN2259" s="76">
        <f t="shared" ca="1" si="2833"/>
        <v>0</v>
      </c>
      <c r="AO2259" s="76">
        <f t="shared" ca="1" si="2833"/>
        <v>0</v>
      </c>
      <c r="AP2259" s="76">
        <f t="shared" ca="1" si="2833"/>
        <v>0</v>
      </c>
      <c r="AQ2259" s="76">
        <f t="shared" ca="1" si="2833"/>
        <v>0</v>
      </c>
      <c r="AR2259" s="76">
        <f t="shared" ca="1" si="2833"/>
        <v>0</v>
      </c>
      <c r="AS2259" s="76">
        <f t="shared" ca="1" si="2833"/>
        <v>0</v>
      </c>
      <c r="AT2259" s="76">
        <f t="shared" ca="1" si="2833"/>
        <v>0</v>
      </c>
      <c r="AU2259" s="76">
        <f t="shared" ca="1" si="2833"/>
        <v>0</v>
      </c>
      <c r="AV2259" s="76">
        <f t="shared" ca="1" si="2833"/>
        <v>0</v>
      </c>
      <c r="AW2259" s="76">
        <f t="shared" ca="1" si="2833"/>
        <v>0</v>
      </c>
      <c r="AX2259" s="76">
        <f t="shared" ca="1" si="2833"/>
        <v>0</v>
      </c>
      <c r="AY2259" s="76">
        <f t="shared" ref="AY2259:CD2259" ca="1" si="2834">AY2258-SUM(AY2257,AY2253,AY2255)</f>
        <v>0</v>
      </c>
      <c r="AZ2259" s="76">
        <f t="shared" ca="1" si="2834"/>
        <v>0</v>
      </c>
      <c r="BA2259" s="76">
        <f t="shared" ca="1" si="2834"/>
        <v>0</v>
      </c>
      <c r="BB2259" s="76">
        <f t="shared" ca="1" si="2834"/>
        <v>0</v>
      </c>
      <c r="BC2259" s="76">
        <f t="shared" ca="1" si="2834"/>
        <v>0</v>
      </c>
      <c r="BD2259" s="76">
        <f t="shared" ca="1" si="2834"/>
        <v>0</v>
      </c>
      <c r="BE2259" s="76">
        <f t="shared" ca="1" si="2834"/>
        <v>0</v>
      </c>
      <c r="BF2259" s="76">
        <f t="shared" ca="1" si="2834"/>
        <v>0</v>
      </c>
      <c r="BG2259" s="76">
        <f t="shared" ca="1" si="2834"/>
        <v>0</v>
      </c>
      <c r="BH2259" s="76">
        <f t="shared" ca="1" si="2834"/>
        <v>0</v>
      </c>
      <c r="BI2259" s="76">
        <f t="shared" ca="1" si="2834"/>
        <v>0</v>
      </c>
      <c r="BJ2259" s="76">
        <f t="shared" ca="1" si="2834"/>
        <v>0</v>
      </c>
      <c r="BK2259" s="76">
        <f t="shared" ca="1" si="2834"/>
        <v>0</v>
      </c>
      <c r="BL2259" s="76">
        <f t="shared" ca="1" si="2834"/>
        <v>0</v>
      </c>
      <c r="BM2259" s="76">
        <f t="shared" ca="1" si="2834"/>
        <v>0</v>
      </c>
      <c r="BN2259" s="76">
        <f t="shared" ca="1" si="2834"/>
        <v>0</v>
      </c>
      <c r="BO2259" s="76">
        <f t="shared" ca="1" si="2834"/>
        <v>0</v>
      </c>
      <c r="BP2259" s="76">
        <f t="shared" ca="1" si="2834"/>
        <v>0</v>
      </c>
      <c r="BQ2259" s="76">
        <f t="shared" ca="1" si="2834"/>
        <v>0</v>
      </c>
      <c r="BR2259" s="76">
        <f t="shared" ca="1" si="2834"/>
        <v>0</v>
      </c>
      <c r="BS2259" s="76">
        <f t="shared" ca="1" si="2834"/>
        <v>0</v>
      </c>
      <c r="BT2259" s="76">
        <f t="shared" ca="1" si="2834"/>
        <v>0</v>
      </c>
      <c r="BU2259" s="76">
        <f t="shared" ca="1" si="2834"/>
        <v>0</v>
      </c>
      <c r="BV2259" s="76">
        <f t="shared" ca="1" si="2834"/>
        <v>0</v>
      </c>
      <c r="BW2259" s="76">
        <f t="shared" ca="1" si="2834"/>
        <v>0</v>
      </c>
      <c r="BX2259" s="76">
        <f t="shared" ca="1" si="2834"/>
        <v>0</v>
      </c>
      <c r="BY2259" s="76">
        <f t="shared" ca="1" si="2834"/>
        <v>0</v>
      </c>
      <c r="BZ2259" s="76">
        <f t="shared" ca="1" si="2834"/>
        <v>0</v>
      </c>
      <c r="CA2259" s="76">
        <f t="shared" ca="1" si="2834"/>
        <v>0</v>
      </c>
      <c r="CB2259" s="76">
        <f t="shared" ca="1" si="2834"/>
        <v>0</v>
      </c>
      <c r="CC2259" s="76">
        <f t="shared" ca="1" si="2834"/>
        <v>0</v>
      </c>
      <c r="CD2259" s="76">
        <f t="shared" ca="1" si="2834"/>
        <v>0</v>
      </c>
      <c r="CE2259" s="76">
        <f t="shared" ref="CE2259:CK2259" ca="1" si="2835">CE2258-SUM(CE2257,CE2253,CE2255)</f>
        <v>0</v>
      </c>
      <c r="CF2259" s="76">
        <f t="shared" ca="1" si="2835"/>
        <v>0</v>
      </c>
      <c r="CG2259" s="76">
        <f t="shared" ca="1" si="2835"/>
        <v>0</v>
      </c>
      <c r="CH2259" s="76">
        <f t="shared" ca="1" si="2835"/>
        <v>0</v>
      </c>
      <c r="CI2259" s="76">
        <f t="shared" ca="1" si="2835"/>
        <v>0</v>
      </c>
      <c r="CJ2259" s="76">
        <f t="shared" ca="1" si="2835"/>
        <v>0</v>
      </c>
      <c r="CK2259" s="76">
        <f t="shared" ca="1" si="2835"/>
        <v>0</v>
      </c>
      <c r="CL2259" s="76">
        <f t="shared" ref="CL2259" ca="1" si="2836">CL2258-SUM(CL2257,CL2253,CL2255)</f>
        <v>0</v>
      </c>
    </row>
    <row r="2260" spans="2:90" x14ac:dyDescent="0.4">
      <c r="B2260" s="13"/>
      <c r="D2260" t="s">
        <v>767</v>
      </c>
      <c r="E2260" s="8" t="str">
        <f t="shared" si="2814"/>
        <v>2260 SUBR-S</v>
      </c>
      <c r="H2260" s="12"/>
      <c r="I2260" s="60"/>
      <c r="J2260" s="60"/>
      <c r="K2260" s="34"/>
      <c r="L2260" s="34"/>
      <c r="M2260" s="34"/>
      <c r="N2260" s="34"/>
      <c r="O2260" s="34"/>
      <c r="P2260" s="34"/>
      <c r="R2260" s="15"/>
      <c r="S2260" s="76"/>
      <c r="T2260" s="76"/>
      <c r="U2260" s="76"/>
      <c r="V2260" s="76"/>
      <c r="W2260" s="76"/>
      <c r="X2260" s="76"/>
      <c r="Y2260" s="76"/>
      <c r="Z2260" s="76"/>
      <c r="AA2260" s="76"/>
      <c r="AB2260" s="76"/>
      <c r="AC2260" s="76"/>
      <c r="AD2260" s="76"/>
      <c r="AE2260" s="76"/>
      <c r="AF2260" s="76"/>
      <c r="AG2260" s="76"/>
      <c r="AH2260" s="76"/>
      <c r="AI2260" s="76"/>
      <c r="AJ2260" s="76"/>
      <c r="AK2260" s="76"/>
      <c r="AL2260" s="76"/>
      <c r="AM2260" s="76"/>
      <c r="AN2260" s="76"/>
      <c r="AO2260" s="76"/>
      <c r="AP2260" s="76"/>
      <c r="AQ2260" s="76"/>
      <c r="AR2260" s="76"/>
      <c r="AS2260" s="76"/>
      <c r="AT2260" s="76"/>
      <c r="AU2260" s="76"/>
      <c r="AV2260" s="76"/>
      <c r="AW2260" s="76"/>
      <c r="AX2260" s="76"/>
      <c r="AY2260" s="76"/>
      <c r="AZ2260" s="76"/>
      <c r="BA2260" s="76"/>
      <c r="BB2260" s="76"/>
      <c r="BC2260" s="76"/>
      <c r="BD2260" s="76"/>
      <c r="BE2260" s="76"/>
      <c r="BF2260" s="76"/>
      <c r="BG2260" s="76"/>
      <c r="BH2260" s="76"/>
      <c r="BI2260" s="76"/>
      <c r="BJ2260" s="76"/>
      <c r="BK2260" s="76"/>
      <c r="BL2260" s="76"/>
      <c r="BM2260" s="76"/>
      <c r="BN2260" s="76"/>
      <c r="BO2260" s="76"/>
      <c r="BP2260" s="76"/>
      <c r="BQ2260" s="76"/>
      <c r="BR2260" s="76"/>
      <c r="BS2260" s="76"/>
      <c r="BT2260" s="76"/>
      <c r="BU2260" s="76"/>
      <c r="BV2260" s="76"/>
      <c r="BW2260" s="76"/>
      <c r="BX2260" s="76"/>
      <c r="BY2260" s="76"/>
      <c r="BZ2260" s="76"/>
      <c r="CA2260" s="76"/>
      <c r="CB2260" s="76"/>
      <c r="CC2260" s="76"/>
      <c r="CD2260" s="76"/>
      <c r="CE2260" s="76"/>
      <c r="CF2260" s="76"/>
      <c r="CG2260" s="76"/>
      <c r="CH2260" s="76"/>
      <c r="CI2260" s="76"/>
      <c r="CJ2260" s="76"/>
      <c r="CK2260" s="76"/>
      <c r="CL2260" s="76"/>
    </row>
    <row r="2261" spans="2:90" x14ac:dyDescent="0.4">
      <c r="B2261" s="95" t="s">
        <v>75</v>
      </c>
      <c r="D2261" t="s">
        <v>767</v>
      </c>
      <c r="E2261" s="8" t="str">
        <f t="shared" ref="E2261:E2272" si="2837">ROW()&amp;" "&amp;D2261</f>
        <v>2261 SUBR-S</v>
      </c>
      <c r="H2261" s="12"/>
      <c r="I2261" s="60"/>
      <c r="J2261" s="60"/>
      <c r="K2261" s="34"/>
      <c r="L2261" s="34"/>
      <c r="M2261" s="34"/>
      <c r="N2261" s="34"/>
      <c r="O2261" s="34"/>
      <c r="P2261" s="34"/>
      <c r="R2261" s="15"/>
      <c r="S2261" s="76"/>
      <c r="T2261" s="76"/>
      <c r="U2261" s="76"/>
      <c r="V2261" s="76"/>
      <c r="W2261" s="76"/>
      <c r="X2261" s="76"/>
      <c r="Y2261" s="76"/>
      <c r="Z2261" s="76"/>
      <c r="AA2261" s="76"/>
      <c r="AB2261" s="76"/>
      <c r="AC2261" s="76"/>
      <c r="AD2261" s="76"/>
      <c r="AE2261" s="76"/>
      <c r="AF2261" s="76"/>
      <c r="AG2261" s="76"/>
      <c r="AH2261" s="76"/>
      <c r="AI2261" s="76"/>
      <c r="AJ2261" s="76"/>
      <c r="AK2261" s="76"/>
      <c r="AL2261" s="76"/>
      <c r="AM2261" s="76"/>
      <c r="AN2261" s="76"/>
      <c r="AO2261" s="76"/>
      <c r="AP2261" s="76"/>
      <c r="AQ2261" s="76"/>
      <c r="AR2261" s="76"/>
      <c r="AS2261" s="76"/>
      <c r="AT2261" s="76"/>
      <c r="AU2261" s="76"/>
      <c r="AV2261" s="76"/>
      <c r="AW2261" s="76"/>
      <c r="AX2261" s="76"/>
      <c r="AY2261" s="76"/>
      <c r="AZ2261" s="76"/>
      <c r="BA2261" s="76"/>
      <c r="BB2261" s="76"/>
      <c r="BC2261" s="76"/>
      <c r="BD2261" s="76"/>
      <c r="BE2261" s="76"/>
      <c r="BF2261" s="76"/>
      <c r="BG2261" s="76"/>
      <c r="BH2261" s="76"/>
      <c r="BI2261" s="76"/>
      <c r="BJ2261" s="76"/>
      <c r="BK2261" s="76"/>
      <c r="BL2261" s="76"/>
      <c r="BM2261" s="76"/>
      <c r="BN2261" s="76"/>
      <c r="BO2261" s="76"/>
      <c r="BP2261" s="76"/>
      <c r="BQ2261" s="76"/>
      <c r="BR2261" s="76"/>
      <c r="BS2261" s="76"/>
      <c r="BT2261" s="76"/>
      <c r="BU2261" s="76"/>
      <c r="BV2261" s="76"/>
      <c r="BW2261" s="76"/>
      <c r="BX2261" s="76"/>
      <c r="BY2261" s="76"/>
      <c r="BZ2261" s="76"/>
      <c r="CA2261" s="76"/>
      <c r="CB2261" s="76"/>
      <c r="CC2261" s="76"/>
      <c r="CD2261" s="76"/>
      <c r="CE2261" s="76"/>
      <c r="CF2261" s="76"/>
      <c r="CG2261" s="76"/>
      <c r="CH2261" s="76"/>
      <c r="CI2261" s="76"/>
      <c r="CJ2261" s="76"/>
      <c r="CK2261" s="76"/>
      <c r="CL2261" s="76"/>
    </row>
    <row r="2262" spans="2:90" x14ac:dyDescent="0.4">
      <c r="B2262" s="141" t="s">
        <v>414</v>
      </c>
      <c r="D2262" t="s">
        <v>767</v>
      </c>
      <c r="E2262" s="8" t="str">
        <f t="shared" si="2837"/>
        <v>2262 SUBR-S</v>
      </c>
      <c r="G2262" t="str">
        <f>E2262</f>
        <v>2262 SUBR-S</v>
      </c>
      <c r="H2262" s="12"/>
      <c r="I2262" s="60"/>
      <c r="J2262" s="60"/>
      <c r="K2262" s="18">
        <v>20</v>
      </c>
      <c r="L2262" s="18">
        <v>20</v>
      </c>
      <c r="M2262" s="18">
        <v>20</v>
      </c>
      <c r="N2262" s="18">
        <v>20</v>
      </c>
      <c r="O2262" s="18">
        <v>20</v>
      </c>
      <c r="P2262" s="18">
        <v>20</v>
      </c>
      <c r="R2262" s="19"/>
      <c r="S2262" s="143" cm="1">
        <f t="array" ref="S2262">INDEX($K:$P,ROW(),MATCH(S$3,$K$2:$P$2,0))</f>
        <v>20</v>
      </c>
      <c r="T2262" s="143" cm="1">
        <f t="array" ref="T2262">INDEX($K:$P,ROW(),MATCH(T$3,$K$2:$P$2,0))</f>
        <v>20</v>
      </c>
      <c r="U2262" s="143" cm="1">
        <f t="array" ref="U2262">INDEX($K:$P,ROW(),MATCH(U$3,$K$2:$P$2,0))</f>
        <v>20</v>
      </c>
      <c r="V2262" s="143" cm="1">
        <f t="array" ref="V2262">INDEX($K:$P,ROW(),MATCH(V$3,$K$2:$P$2,0))</f>
        <v>20</v>
      </c>
      <c r="W2262" s="143" cm="1">
        <f t="array" ref="W2262">INDEX($K:$P,ROW(),MATCH(W$3,$K$2:$P$2,0))</f>
        <v>20</v>
      </c>
      <c r="X2262" s="143" cm="1">
        <f t="array" ref="X2262">INDEX($K:$P,ROW(),MATCH(X$3,$K$2:$P$2,0))</f>
        <v>20</v>
      </c>
      <c r="Y2262" s="143" cm="1">
        <f t="array" ref="Y2262">INDEX($K:$P,ROW(),MATCH(Y$3,$K$2:$P$2,0))</f>
        <v>20</v>
      </c>
      <c r="Z2262" s="143" cm="1">
        <f t="array" ref="Z2262">INDEX($K:$P,ROW(),MATCH(Z$3,$K$2:$P$2,0))</f>
        <v>20</v>
      </c>
      <c r="AA2262" s="143" cm="1">
        <f t="array" ref="AA2262">INDEX($K:$P,ROW(),MATCH(AA$3,$K$2:$P$2,0))</f>
        <v>20</v>
      </c>
      <c r="AB2262" s="143" cm="1">
        <f t="array" ref="AB2262">INDEX($K:$P,ROW(),MATCH(AB$3,$K$2:$P$2,0))</f>
        <v>20</v>
      </c>
      <c r="AC2262" s="143" cm="1">
        <f t="array" ref="AC2262">INDEX($K:$P,ROW(),MATCH(AC$3,$K$2:$P$2,0))</f>
        <v>20</v>
      </c>
      <c r="AD2262" s="143" cm="1">
        <f t="array" ref="AD2262">INDEX($K:$P,ROW(),MATCH(AD$3,$K$2:$P$2,0))</f>
        <v>20</v>
      </c>
      <c r="AE2262" s="143" cm="1">
        <f t="array" ref="AE2262">INDEX($K:$P,ROW(),MATCH(AE$3,$K$2:$P$2,0))</f>
        <v>20</v>
      </c>
      <c r="AF2262" s="143" cm="1">
        <f t="array" ref="AF2262">INDEX($K:$P,ROW(),MATCH(AF$3,$K$2:$P$2,0))</f>
        <v>20</v>
      </c>
      <c r="AG2262" s="143" cm="1">
        <f t="array" ref="AG2262">INDEX($K:$P,ROW(),MATCH(AG$3,$K$2:$P$2,0))</f>
        <v>20</v>
      </c>
      <c r="AH2262" s="143" cm="1">
        <f t="array" ref="AH2262">INDEX($K:$P,ROW(),MATCH(AH$3,$K$2:$P$2,0))</f>
        <v>20</v>
      </c>
      <c r="AI2262" s="143" cm="1">
        <f t="array" ref="AI2262">INDEX($K:$P,ROW(),MATCH(AI$3,$K$2:$P$2,0))</f>
        <v>20</v>
      </c>
      <c r="AJ2262" s="143" cm="1">
        <f t="array" ref="AJ2262">INDEX($K:$P,ROW(),MATCH(AJ$3,$K$2:$P$2,0))</f>
        <v>20</v>
      </c>
      <c r="AK2262" s="143" cm="1">
        <f t="array" ref="AK2262">INDEX($K:$P,ROW(),MATCH(AK$3,$K$2:$P$2,0))</f>
        <v>20</v>
      </c>
      <c r="AL2262" s="143" cm="1">
        <f t="array" ref="AL2262">INDEX($K:$P,ROW(),MATCH(AL$3,$K$2:$P$2,0))</f>
        <v>20</v>
      </c>
      <c r="AM2262" s="143" cm="1">
        <f t="array" ref="AM2262">INDEX($K:$P,ROW(),MATCH(AM$3,$K$2:$P$2,0))</f>
        <v>20</v>
      </c>
      <c r="AN2262" s="143" cm="1">
        <f t="array" ref="AN2262">INDEX($K:$P,ROW(),MATCH(AN$3,$K$2:$P$2,0))</f>
        <v>20</v>
      </c>
      <c r="AO2262" s="143" cm="1">
        <f t="array" ref="AO2262">INDEX($K:$P,ROW(),MATCH(AO$3,$K$2:$P$2,0))</f>
        <v>20</v>
      </c>
      <c r="AP2262" s="143" cm="1">
        <f t="array" ref="AP2262">INDEX($K:$P,ROW(),MATCH(AP$3,$K$2:$P$2,0))</f>
        <v>20</v>
      </c>
      <c r="AQ2262" s="143" cm="1">
        <f t="array" ref="AQ2262">INDEX($K:$P,ROW(),MATCH(AQ$3,$K$2:$P$2,0))</f>
        <v>20</v>
      </c>
      <c r="AR2262" s="143" cm="1">
        <f t="array" ref="AR2262">INDEX($K:$P,ROW(),MATCH(AR$3,$K$2:$P$2,0))</f>
        <v>20</v>
      </c>
      <c r="AS2262" s="143" cm="1">
        <f t="array" ref="AS2262">INDEX($K:$P,ROW(),MATCH(AS$3,$K$2:$P$2,0))</f>
        <v>20</v>
      </c>
      <c r="AT2262" s="143" cm="1">
        <f t="array" ref="AT2262">INDEX($K:$P,ROW(),MATCH(AT$3,$K$2:$P$2,0))</f>
        <v>20</v>
      </c>
      <c r="AU2262" s="143" cm="1">
        <f t="array" ref="AU2262">INDEX($K:$P,ROW(),MATCH(AU$3,$K$2:$P$2,0))</f>
        <v>20</v>
      </c>
      <c r="AV2262" s="143" cm="1">
        <f t="array" ref="AV2262">INDEX($K:$P,ROW(),MATCH(AV$3,$K$2:$P$2,0))</f>
        <v>20</v>
      </c>
      <c r="AW2262" s="143" cm="1">
        <f t="array" ref="AW2262">INDEX($K:$P,ROW(),MATCH(AW$3,$K$2:$P$2,0))</f>
        <v>20</v>
      </c>
      <c r="AX2262" s="143" cm="1">
        <f t="array" ref="AX2262">INDEX($K:$P,ROW(),MATCH(AX$3,$K$2:$P$2,0))</f>
        <v>20</v>
      </c>
      <c r="AY2262" s="143" cm="1">
        <f t="array" ref="AY2262">INDEX($K:$P,ROW(),MATCH(AY$3,$K$2:$P$2,0))</f>
        <v>20</v>
      </c>
      <c r="AZ2262" s="143" cm="1">
        <f t="array" ref="AZ2262">INDEX($K:$P,ROW(),MATCH(AZ$3,$K$2:$P$2,0))</f>
        <v>20</v>
      </c>
      <c r="BA2262" s="143" cm="1">
        <f t="array" ref="BA2262">INDEX($K:$P,ROW(),MATCH(BA$3,$K$2:$P$2,0))</f>
        <v>20</v>
      </c>
      <c r="BB2262" s="143" cm="1">
        <f t="array" ref="BB2262">INDEX($K:$P,ROW(),MATCH(BB$3,$K$2:$P$2,0))</f>
        <v>20</v>
      </c>
      <c r="BC2262" s="143" cm="1">
        <f t="array" ref="BC2262">INDEX($K:$P,ROW(),MATCH(BC$3,$K$2:$P$2,0))</f>
        <v>20</v>
      </c>
      <c r="BD2262" s="143" cm="1">
        <f t="array" ref="BD2262">INDEX($K:$P,ROW(),MATCH(BD$3,$K$2:$P$2,0))</f>
        <v>20</v>
      </c>
      <c r="BE2262" s="143" cm="1">
        <f t="array" ref="BE2262">INDEX($K:$P,ROW(),MATCH(BE$3,$K$2:$P$2,0))</f>
        <v>20</v>
      </c>
      <c r="BF2262" s="143" cm="1">
        <f t="array" ref="BF2262">INDEX($K:$P,ROW(),MATCH(BF$3,$K$2:$P$2,0))</f>
        <v>20</v>
      </c>
      <c r="BG2262" s="143" cm="1">
        <f t="array" ref="BG2262">INDEX($K:$P,ROW(),MATCH(BG$3,$K$2:$P$2,0))</f>
        <v>20</v>
      </c>
      <c r="BH2262" s="143" cm="1">
        <f t="array" ref="BH2262">INDEX($K:$P,ROW(),MATCH(BH$3,$K$2:$P$2,0))</f>
        <v>20</v>
      </c>
      <c r="BI2262" s="143" cm="1">
        <f t="array" ref="BI2262">INDEX($K:$P,ROW(),MATCH(BI$3,$K$2:$P$2,0))</f>
        <v>20</v>
      </c>
      <c r="BJ2262" s="143" cm="1">
        <f t="array" ref="BJ2262">INDEX($K:$P,ROW(),MATCH(BJ$3,$K$2:$P$2,0))</f>
        <v>20</v>
      </c>
      <c r="BK2262" s="143" cm="1">
        <f t="array" ref="BK2262">INDEX($K:$P,ROW(),MATCH(BK$3,$K$2:$P$2,0))</f>
        <v>20</v>
      </c>
      <c r="BL2262" s="143" cm="1">
        <f t="array" ref="BL2262">INDEX($K:$P,ROW(),MATCH(BL$3,$K$2:$P$2,0))</f>
        <v>20</v>
      </c>
      <c r="BM2262" s="143" cm="1">
        <f t="array" ref="BM2262">INDEX($K:$P,ROW(),MATCH(BM$3,$K$2:$P$2,0))</f>
        <v>20</v>
      </c>
      <c r="BN2262" s="143" cm="1">
        <f t="array" ref="BN2262">INDEX($K:$P,ROW(),MATCH(BN$3,$K$2:$P$2,0))</f>
        <v>20</v>
      </c>
      <c r="BO2262" s="143" cm="1">
        <f t="array" ref="BO2262">INDEX($K:$P,ROW(),MATCH(BO$3,$K$2:$P$2,0))</f>
        <v>20</v>
      </c>
      <c r="BP2262" s="143" cm="1">
        <f t="array" ref="BP2262">INDEX($K:$P,ROW(),MATCH(BP$3,$K$2:$P$2,0))</f>
        <v>20</v>
      </c>
      <c r="BQ2262" s="143" cm="1">
        <f t="array" ref="BQ2262">INDEX($K:$P,ROW(),MATCH(BQ$3,$K$2:$P$2,0))</f>
        <v>20</v>
      </c>
      <c r="BR2262" s="143" cm="1">
        <f t="array" ref="BR2262">INDEX($K:$P,ROW(),MATCH(BR$3,$K$2:$P$2,0))</f>
        <v>20</v>
      </c>
      <c r="BS2262" s="143" cm="1">
        <f t="array" ref="BS2262">INDEX($K:$P,ROW(),MATCH(BS$3,$K$2:$P$2,0))</f>
        <v>20</v>
      </c>
      <c r="BT2262" s="143" cm="1">
        <f t="array" ref="BT2262">INDEX($K:$P,ROW(),MATCH(BT$3,$K$2:$P$2,0))</f>
        <v>20</v>
      </c>
      <c r="BU2262" s="143" cm="1">
        <f t="array" ref="BU2262">INDEX($K:$P,ROW(),MATCH(BU$3,$K$2:$P$2,0))</f>
        <v>20</v>
      </c>
      <c r="BV2262" s="143" cm="1">
        <f t="array" ref="BV2262">INDEX($K:$P,ROW(),MATCH(BV$3,$K$2:$P$2,0))</f>
        <v>20</v>
      </c>
      <c r="BW2262" s="143" cm="1">
        <f t="array" ref="BW2262">INDEX($K:$P,ROW(),MATCH(BW$3,$K$2:$P$2,0))</f>
        <v>20</v>
      </c>
      <c r="BX2262" s="143" cm="1">
        <f t="array" ref="BX2262">INDEX($K:$P,ROW(),MATCH(BX$3,$K$2:$P$2,0))</f>
        <v>20</v>
      </c>
      <c r="BY2262" s="143" cm="1">
        <f t="array" ref="BY2262">INDEX($K:$P,ROW(),MATCH(BY$3,$K$2:$P$2,0))</f>
        <v>20</v>
      </c>
      <c r="BZ2262" s="143" cm="1">
        <f t="array" ref="BZ2262">INDEX($K:$P,ROW(),MATCH(BZ$3,$K$2:$P$2,0))</f>
        <v>20</v>
      </c>
      <c r="CA2262" s="143" cm="1">
        <f t="array" ref="CA2262">INDEX($K:$P,ROW(),MATCH(CA$3,$K$2:$P$2,0))</f>
        <v>20</v>
      </c>
      <c r="CB2262" s="143" cm="1">
        <f t="array" ref="CB2262">INDEX($K:$P,ROW(),MATCH(CB$3,$K$2:$P$2,0))</f>
        <v>20</v>
      </c>
      <c r="CC2262" s="143" cm="1">
        <f t="array" ref="CC2262">INDEX($K:$P,ROW(),MATCH(CC$3,$K$2:$P$2,0))</f>
        <v>20</v>
      </c>
      <c r="CD2262" s="143" cm="1">
        <f t="array" ref="CD2262">INDEX($K:$P,ROW(),MATCH(CD$3,$K$2:$P$2,0))</f>
        <v>20</v>
      </c>
      <c r="CE2262" s="143" cm="1">
        <f t="array" ref="CE2262">INDEX($K:$P,ROW(),MATCH(CE$3,$K$2:$P$2,0))</f>
        <v>20</v>
      </c>
      <c r="CF2262" s="143" cm="1">
        <f t="array" ref="CF2262">INDEX($K:$P,ROW(),MATCH(CF$3,$K$2:$P$2,0))</f>
        <v>20</v>
      </c>
      <c r="CG2262" s="143" cm="1">
        <f t="array" ref="CG2262">INDEX($K:$P,ROW(),MATCH(CG$3,$K$2:$P$2,0))</f>
        <v>20</v>
      </c>
      <c r="CH2262" s="143" cm="1">
        <f t="array" ref="CH2262">INDEX($K:$P,ROW(),MATCH(CH$3,$K$2:$P$2,0))</f>
        <v>20</v>
      </c>
      <c r="CI2262" s="143" cm="1">
        <f t="array" ref="CI2262">INDEX($K:$P,ROW(),MATCH(CI$3,$K$2:$P$2,0))</f>
        <v>20</v>
      </c>
      <c r="CJ2262" s="143" cm="1">
        <f t="array" ref="CJ2262">INDEX($K:$P,ROW(),MATCH(CJ$3,$K$2:$P$2,0))</f>
        <v>20</v>
      </c>
      <c r="CK2262" s="143" cm="1">
        <f t="array" ref="CK2262">INDEX($K:$P,ROW(),MATCH(CK$3,$K$2:$P$2,0))</f>
        <v>20</v>
      </c>
      <c r="CL2262" s="143" cm="1">
        <f t="array" ref="CL2262">INDEX($K:$P,ROW(),MATCH(CL$3,$K$2:$P$2,0))</f>
        <v>20</v>
      </c>
    </row>
    <row r="2263" spans="2:90" x14ac:dyDescent="0.4">
      <c r="B2263" s="123" t="str">
        <f>"Revenue - "&amp;SUBSTITUTE(B2251,":","")</f>
        <v>Revenue - Subscription revenue - secondary revenue driven</v>
      </c>
      <c r="C2263" t="s">
        <v>198</v>
      </c>
      <c r="D2263" t="s">
        <v>767</v>
      </c>
      <c r="E2263" s="8" t="str">
        <f t="shared" si="2837"/>
        <v>2263 SUBR-S</v>
      </c>
      <c r="H2263" s="27"/>
      <c r="I2263" s="78"/>
      <c r="J2263" s="78"/>
      <c r="K2263" s="63">
        <f t="shared" ref="K2263:P2263" ca="1" si="2838">SUMIF($3:$3,K$2,2263:2263)</f>
        <v>115406.82495801398</v>
      </c>
      <c r="L2263" s="63">
        <f t="shared" ca="1" si="2838"/>
        <v>168090.89961480399</v>
      </c>
      <c r="M2263" s="63">
        <f t="shared" ca="1" si="2838"/>
        <v>111789.19325373076</v>
      </c>
      <c r="N2263" s="63">
        <f t="shared" ca="1" si="2838"/>
        <v>81365.998268905183</v>
      </c>
      <c r="O2263" s="63">
        <f t="shared" ca="1" si="2838"/>
        <v>64926.517959927347</v>
      </c>
      <c r="P2263" s="63">
        <f t="shared" ca="1" si="2838"/>
        <v>56043.278939039861</v>
      </c>
      <c r="R2263" s="33"/>
      <c r="S2263" s="144">
        <f t="shared" ref="S2263" ca="1" si="2839">S2262*AVERAGE(S2258,S2253)</f>
        <v>950</v>
      </c>
      <c r="T2263" s="144">
        <f t="shared" ref="T2263:AX2263" ca="1" si="2840">T2262*AVERAGE(T2258,T2253)</f>
        <v>2802.5</v>
      </c>
      <c r="U2263" s="144">
        <f t="shared" ca="1" si="2840"/>
        <v>4562.375</v>
      </c>
      <c r="V2263" s="144">
        <f t="shared" ca="1" si="2840"/>
        <v>6234.2562500000004</v>
      </c>
      <c r="W2263" s="144">
        <f t="shared" ca="1" si="2840"/>
        <v>7822.5434375000004</v>
      </c>
      <c r="X2263" s="144">
        <f t="shared" ca="1" si="2840"/>
        <v>9331.416265625001</v>
      </c>
      <c r="Y2263" s="144">
        <f t="shared" ca="1" si="2840"/>
        <v>10764.84545234375</v>
      </c>
      <c r="Z2263" s="144">
        <f t="shared" ca="1" si="2840"/>
        <v>12126.603179726562</v>
      </c>
      <c r="AA2263" s="144">
        <f t="shared" ca="1" si="2840"/>
        <v>13420.273020740233</v>
      </c>
      <c r="AB2263" s="144">
        <f t="shared" ca="1" si="2840"/>
        <v>14649.259369703223</v>
      </c>
      <c r="AC2263" s="144">
        <f t="shared" ca="1" si="2840"/>
        <v>15816.796401218062</v>
      </c>
      <c r="AD2263" s="144">
        <f t="shared" ca="1" si="2840"/>
        <v>16925.956581157159</v>
      </c>
      <c r="AE2263" s="144">
        <f t="shared" ca="1" si="2840"/>
        <v>17124.658752099298</v>
      </c>
      <c r="AF2263" s="144">
        <f t="shared" ca="1" si="2840"/>
        <v>16458.425814494334</v>
      </c>
      <c r="AG2263" s="144">
        <f t="shared" ca="1" si="2840"/>
        <v>15825.504523769618</v>
      </c>
      <c r="AH2263" s="144">
        <f t="shared" ca="1" si="2840"/>
        <v>15224.229297581136</v>
      </c>
      <c r="AI2263" s="144">
        <f t="shared" ca="1" si="2840"/>
        <v>14653.01783270208</v>
      </c>
      <c r="AJ2263" s="144">
        <f t="shared" ca="1" si="2840"/>
        <v>14110.366941066975</v>
      </c>
      <c r="AK2263" s="144">
        <f t="shared" ca="1" si="2840"/>
        <v>13594.848594013627</v>
      </c>
      <c r="AL2263" s="144">
        <f t="shared" ca="1" si="2840"/>
        <v>13105.106164312947</v>
      </c>
      <c r="AM2263" s="144">
        <f t="shared" ca="1" si="2840"/>
        <v>12639.8508560973</v>
      </c>
      <c r="AN2263" s="144">
        <f t="shared" ca="1" si="2840"/>
        <v>12197.858313292436</v>
      </c>
      <c r="AO2263" s="144">
        <f t="shared" ca="1" si="2840"/>
        <v>11777.965397627813</v>
      </c>
      <c r="AP2263" s="144">
        <f t="shared" ca="1" si="2840"/>
        <v>11379.067127746423</v>
      </c>
      <c r="AQ2263" s="144">
        <f t="shared" ca="1" si="2840"/>
        <v>11000.113771359102</v>
      </c>
      <c r="AR2263" s="144">
        <f t="shared" ca="1" si="2840"/>
        <v>10640.108082791146</v>
      </c>
      <c r="AS2263" s="144">
        <f t="shared" ca="1" si="2840"/>
        <v>10298.10267865159</v>
      </c>
      <c r="AT2263" s="144">
        <f t="shared" ca="1" si="2840"/>
        <v>9973.1975447190089</v>
      </c>
      <c r="AU2263" s="144">
        <f t="shared" ca="1" si="2840"/>
        <v>9664.5376674830586</v>
      </c>
      <c r="AV2263" s="144">
        <f t="shared" ca="1" si="2840"/>
        <v>9371.310784108904</v>
      </c>
      <c r="AW2263" s="144">
        <f t="shared" ca="1" si="2840"/>
        <v>9092.7452449034608</v>
      </c>
      <c r="AX2263" s="144">
        <f t="shared" ca="1" si="2840"/>
        <v>8828.1079826582863</v>
      </c>
      <c r="AY2263" s="144">
        <f t="shared" ref="AY2263:CD2263" ca="1" si="2841">AY2262*AVERAGE(AY2258,AY2253)</f>
        <v>8576.7025835253735</v>
      </c>
      <c r="AZ2263" s="144">
        <f t="shared" ca="1" si="2841"/>
        <v>8337.8674543491052</v>
      </c>
      <c r="BA2263" s="144">
        <f t="shared" ca="1" si="2841"/>
        <v>8110.9740816316498</v>
      </c>
      <c r="BB2263" s="144">
        <f t="shared" ca="1" si="2841"/>
        <v>7895.4253775500674</v>
      </c>
      <c r="BC2263" s="144">
        <f t="shared" ca="1" si="2841"/>
        <v>7690.6541086725629</v>
      </c>
      <c r="BD2263" s="144">
        <f t="shared" ca="1" si="2841"/>
        <v>7496.1214032389353</v>
      </c>
      <c r="BE2263" s="144">
        <f t="shared" ca="1" si="2841"/>
        <v>7311.3153330769892</v>
      </c>
      <c r="BF2263" s="144">
        <f t="shared" ca="1" si="2841"/>
        <v>7135.7495664231392</v>
      </c>
      <c r="BG2263" s="144">
        <f t="shared" ca="1" si="2841"/>
        <v>6968.9620881019837</v>
      </c>
      <c r="BH2263" s="144">
        <f t="shared" ca="1" si="2841"/>
        <v>6810.5139836968847</v>
      </c>
      <c r="BI2263" s="144">
        <f t="shared" ca="1" si="2841"/>
        <v>6659.988284512041</v>
      </c>
      <c r="BJ2263" s="144">
        <f t="shared" ca="1" si="2841"/>
        <v>6516.9888702864391</v>
      </c>
      <c r="BK2263" s="144">
        <f t="shared" ca="1" si="2841"/>
        <v>6381.1394267721171</v>
      </c>
      <c r="BL2263" s="144">
        <f t="shared" ca="1" si="2841"/>
        <v>6252.0824554335113</v>
      </c>
      <c r="BM2263" s="144">
        <f t="shared" ca="1" si="2841"/>
        <v>6129.4783326618362</v>
      </c>
      <c r="BN2263" s="144">
        <f t="shared" ca="1" si="2841"/>
        <v>6013.0044160287434</v>
      </c>
      <c r="BO2263" s="144">
        <f t="shared" ca="1" si="2841"/>
        <v>5902.3541952273072</v>
      </c>
      <c r="BP2263" s="144">
        <f t="shared" ca="1" si="2841"/>
        <v>5797.2364854659418</v>
      </c>
      <c r="BQ2263" s="144">
        <f t="shared" ca="1" si="2841"/>
        <v>5697.3746611926445</v>
      </c>
      <c r="BR2263" s="144">
        <f t="shared" ca="1" si="2841"/>
        <v>5602.5059281330123</v>
      </c>
      <c r="BS2263" s="144">
        <f t="shared" ca="1" si="2841"/>
        <v>5512.3806317263625</v>
      </c>
      <c r="BT2263" s="144">
        <f t="shared" ca="1" si="2841"/>
        <v>5426.7616001400438</v>
      </c>
      <c r="BU2263" s="144">
        <f t="shared" ca="1" si="2841"/>
        <v>5345.423520133043</v>
      </c>
      <c r="BV2263" s="144">
        <f t="shared" ca="1" si="2841"/>
        <v>5268.1523441263907</v>
      </c>
      <c r="BW2263" s="144">
        <f t="shared" ca="1" si="2841"/>
        <v>5194.7447269200711</v>
      </c>
      <c r="BX2263" s="144">
        <f t="shared" ca="1" si="2841"/>
        <v>5125.0074905740667</v>
      </c>
      <c r="BY2263" s="144">
        <f t="shared" ca="1" si="2841"/>
        <v>5058.7571160453635</v>
      </c>
      <c r="BZ2263" s="144">
        <f t="shared" ca="1" si="2841"/>
        <v>4995.8192602430954</v>
      </c>
      <c r="CA2263" s="144">
        <f t="shared" ca="1" si="2841"/>
        <v>4936.0282972309406</v>
      </c>
      <c r="CB2263" s="144">
        <f t="shared" ca="1" si="2841"/>
        <v>4879.226882369393</v>
      </c>
      <c r="CC2263" s="144">
        <f t="shared" ca="1" si="2841"/>
        <v>4825.2655382509229</v>
      </c>
      <c r="CD2263" s="144">
        <f t="shared" ca="1" si="2841"/>
        <v>4774.0022613383771</v>
      </c>
      <c r="CE2263" s="144">
        <f t="shared" ref="CE2263:CK2263" ca="1" si="2842">CE2262*AVERAGE(CE2258,CE2253)</f>
        <v>4725.3021482714576</v>
      </c>
      <c r="CF2263" s="144">
        <f t="shared" ca="1" si="2842"/>
        <v>4679.0370408578847</v>
      </c>
      <c r="CG2263" s="144">
        <f t="shared" ca="1" si="2842"/>
        <v>4635.0851888149909</v>
      </c>
      <c r="CH2263" s="144">
        <f t="shared" ca="1" si="2842"/>
        <v>4593.3309293742414</v>
      </c>
      <c r="CI2263" s="144">
        <f t="shared" ca="1" si="2842"/>
        <v>4553.6643829055283</v>
      </c>
      <c r="CJ2263" s="144">
        <f t="shared" ca="1" si="2842"/>
        <v>4515.9811637602525</v>
      </c>
      <c r="CK2263" s="144">
        <f t="shared" ca="1" si="2842"/>
        <v>4480.1821055722403</v>
      </c>
      <c r="CL2263" s="144">
        <f t="shared" ref="CL2263" ca="1" si="2843">CL2262*AVERAGE(CL2258,CL2253)</f>
        <v>4446.1730002936283</v>
      </c>
    </row>
    <row r="2264" spans="2:90" x14ac:dyDescent="0.4">
      <c r="B2264" s="123"/>
      <c r="D2264" t="s">
        <v>767</v>
      </c>
      <c r="E2264" s="8" t="str">
        <f t="shared" si="2837"/>
        <v>2264 SUBR-S</v>
      </c>
      <c r="G2264" t="s">
        <v>244</v>
      </c>
      <c r="H2264" s="27"/>
      <c r="I2264" s="78"/>
      <c r="J2264" s="78"/>
      <c r="K2264" s="28"/>
      <c r="L2264" s="28"/>
      <c r="M2264" s="28"/>
      <c r="N2264" s="28"/>
      <c r="O2264" s="28"/>
      <c r="P2264" s="28"/>
      <c r="R2264" s="33"/>
      <c r="S2264" s="77"/>
      <c r="T2264" s="77"/>
      <c r="U2264" s="77"/>
      <c r="V2264" s="77"/>
      <c r="W2264" s="77"/>
      <c r="X2264" s="77"/>
      <c r="Y2264" s="77"/>
      <c r="Z2264" s="77"/>
      <c r="AA2264" s="77"/>
      <c r="AB2264" s="77"/>
      <c r="AC2264" s="77"/>
      <c r="AD2264" s="77"/>
      <c r="AE2264" s="77"/>
      <c r="AF2264" s="77"/>
      <c r="AG2264" s="77"/>
      <c r="AH2264" s="77"/>
      <c r="AI2264" s="77"/>
      <c r="AJ2264" s="77"/>
      <c r="AK2264" s="77"/>
      <c r="AL2264" s="77"/>
      <c r="AM2264" s="77"/>
      <c r="AN2264" s="77"/>
      <c r="AO2264" s="77"/>
      <c r="AP2264" s="77"/>
      <c r="AQ2264" s="77"/>
      <c r="AR2264" s="77"/>
      <c r="AS2264" s="77"/>
      <c r="AT2264" s="77"/>
      <c r="AU2264" s="77"/>
      <c r="AV2264" s="77"/>
      <c r="AW2264" s="77"/>
      <c r="AX2264" s="77"/>
      <c r="AY2264" s="77"/>
      <c r="AZ2264" s="77"/>
      <c r="BA2264" s="77"/>
      <c r="BB2264" s="77"/>
      <c r="BC2264" s="77"/>
      <c r="BD2264" s="77"/>
      <c r="BE2264" s="77"/>
      <c r="BF2264" s="77"/>
      <c r="BG2264" s="77"/>
      <c r="BH2264" s="77"/>
      <c r="BI2264" s="77"/>
      <c r="BJ2264" s="77"/>
      <c r="BK2264" s="77"/>
      <c r="BL2264" s="77"/>
      <c r="BM2264" s="77"/>
      <c r="BN2264" s="77"/>
      <c r="BO2264" s="77"/>
      <c r="BP2264" s="77"/>
      <c r="BQ2264" s="77"/>
      <c r="BR2264" s="77"/>
      <c r="BS2264" s="77"/>
      <c r="BT2264" s="77"/>
      <c r="BU2264" s="77"/>
      <c r="BV2264" s="77"/>
      <c r="BW2264" s="77"/>
      <c r="BX2264" s="77"/>
      <c r="BY2264" s="77"/>
      <c r="BZ2264" s="77"/>
      <c r="CA2264" s="77"/>
      <c r="CB2264" s="77"/>
      <c r="CC2264" s="77"/>
      <c r="CD2264" s="77"/>
      <c r="CE2264" s="77"/>
      <c r="CF2264" s="77"/>
      <c r="CG2264" s="77"/>
      <c r="CH2264" s="77"/>
      <c r="CI2264" s="77"/>
      <c r="CJ2264" s="77"/>
      <c r="CK2264" s="77"/>
      <c r="CL2264" s="77"/>
    </row>
    <row r="2265" spans="2:90" x14ac:dyDescent="0.4">
      <c r="B2265" s="8" t="str">
        <f>B2243</f>
        <v>(Primary label)</v>
      </c>
      <c r="D2265" t="s">
        <v>767</v>
      </c>
      <c r="E2265" s="8" t="str">
        <f t="shared" si="2837"/>
        <v>2265 SUBR-S</v>
      </c>
      <c r="G2265" t="s">
        <v>332</v>
      </c>
      <c r="S2265" s="72"/>
      <c r="T2265" s="72"/>
      <c r="U2265" s="72"/>
      <c r="V2265" s="72"/>
      <c r="W2265" s="72"/>
      <c r="X2265" s="72"/>
      <c r="Y2265" s="72"/>
      <c r="Z2265" s="72"/>
      <c r="AA2265" s="72"/>
      <c r="AB2265" s="72"/>
      <c r="AC2265" s="72"/>
      <c r="AD2265" s="72"/>
      <c r="AE2265" s="72"/>
      <c r="AF2265" s="72"/>
      <c r="AG2265" s="72"/>
      <c r="AH2265" s="72"/>
      <c r="AI2265" s="72"/>
      <c r="AJ2265" s="72"/>
      <c r="AK2265" s="72"/>
      <c r="AL2265" s="72"/>
      <c r="AM2265" s="72"/>
      <c r="AN2265" s="72"/>
      <c r="AO2265" s="72"/>
      <c r="AP2265" s="72"/>
      <c r="AQ2265" s="72"/>
      <c r="AR2265" s="72"/>
      <c r="AS2265" s="72"/>
      <c r="AT2265" s="72"/>
      <c r="AU2265" s="72"/>
      <c r="AV2265" s="72"/>
      <c r="AW2265" s="72"/>
      <c r="AX2265" s="72"/>
      <c r="AY2265" s="72"/>
      <c r="AZ2265" s="72"/>
      <c r="BA2265" s="72"/>
      <c r="BB2265" s="72"/>
      <c r="BC2265" s="72"/>
      <c r="BD2265" s="72"/>
      <c r="BE2265" s="72"/>
      <c r="BF2265" s="72"/>
      <c r="BG2265" s="72"/>
      <c r="BH2265" s="72"/>
      <c r="BI2265" s="72"/>
      <c r="BJ2265" s="72"/>
      <c r="BK2265" s="72"/>
      <c r="BL2265" s="72"/>
      <c r="BM2265" s="72"/>
      <c r="BN2265" s="72"/>
      <c r="BO2265" s="72"/>
      <c r="BP2265" s="72"/>
      <c r="BQ2265" s="72"/>
      <c r="BR2265" s="72"/>
      <c r="BS2265" s="72"/>
      <c r="BT2265" s="72"/>
      <c r="BU2265" s="72"/>
      <c r="BV2265" s="72"/>
      <c r="BW2265" s="72"/>
      <c r="BX2265" s="72"/>
      <c r="BY2265" s="72"/>
      <c r="BZ2265" s="72"/>
      <c r="CA2265" s="72"/>
      <c r="CB2265" s="72"/>
      <c r="CC2265" s="72"/>
      <c r="CD2265" s="72"/>
      <c r="CE2265" s="72"/>
      <c r="CF2265" s="72"/>
      <c r="CG2265" s="72"/>
      <c r="CH2265" s="72"/>
      <c r="CI2265" s="72"/>
      <c r="CJ2265" s="72"/>
      <c r="CK2265" s="72"/>
      <c r="CL2265" s="72"/>
    </row>
    <row r="2266" spans="2:90" x14ac:dyDescent="0.4">
      <c r="B2266" s="8" t="str">
        <f t="shared" ref="B2266:B2272" si="2844">B2244</f>
        <v>primary unit</v>
      </c>
      <c r="D2266" t="s">
        <v>767</v>
      </c>
      <c r="E2266" s="8" t="str">
        <f>ROW()&amp;" "&amp;D2266</f>
        <v>2266 SUBR-S</v>
      </c>
      <c r="G2266" t="s">
        <v>332</v>
      </c>
      <c r="H2266" s="27"/>
      <c r="I2266" s="78"/>
      <c r="J2266" s="78"/>
      <c r="K2266" s="28"/>
      <c r="L2266" s="28"/>
      <c r="M2266" s="28"/>
      <c r="N2266" s="28"/>
      <c r="O2266" s="28"/>
      <c r="P2266" s="28"/>
      <c r="R2266" s="33"/>
      <c r="S2266" s="77"/>
      <c r="T2266" s="77"/>
      <c r="U2266" s="77"/>
      <c r="V2266" s="77"/>
      <c r="W2266" s="77"/>
      <c r="X2266" s="77"/>
      <c r="Y2266" s="77"/>
      <c r="Z2266" s="77"/>
      <c r="AA2266" s="77"/>
      <c r="AB2266" s="77"/>
      <c r="AC2266" s="77"/>
      <c r="AD2266" s="77"/>
      <c r="AE2266" s="77"/>
      <c r="AF2266" s="77"/>
      <c r="AG2266" s="77"/>
      <c r="AH2266" s="77"/>
      <c r="AI2266" s="77"/>
      <c r="AJ2266" s="77"/>
      <c r="AK2266" s="77"/>
      <c r="AL2266" s="77"/>
      <c r="AM2266" s="77"/>
      <c r="AN2266" s="77"/>
      <c r="AO2266" s="77"/>
      <c r="AP2266" s="77"/>
      <c r="AQ2266" s="77"/>
      <c r="AR2266" s="77"/>
      <c r="AS2266" s="77"/>
      <c r="AT2266" s="77"/>
      <c r="AU2266" s="77"/>
      <c r="AV2266" s="77"/>
      <c r="AW2266" s="77"/>
      <c r="AX2266" s="77"/>
      <c r="AY2266" s="77"/>
      <c r="AZ2266" s="77"/>
      <c r="BA2266" s="77"/>
      <c r="BB2266" s="77"/>
      <c r="BC2266" s="77"/>
      <c r="BD2266" s="77"/>
      <c r="BE2266" s="77"/>
      <c r="BF2266" s="77"/>
      <c r="BG2266" s="77"/>
      <c r="BH2266" s="77"/>
      <c r="BI2266" s="77"/>
      <c r="BJ2266" s="77"/>
      <c r="BK2266" s="77"/>
      <c r="BL2266" s="77"/>
      <c r="BM2266" s="77"/>
      <c r="BN2266" s="77"/>
      <c r="BO2266" s="77"/>
      <c r="BP2266" s="77"/>
      <c r="BQ2266" s="77"/>
      <c r="BR2266" s="77"/>
      <c r="BS2266" s="77"/>
      <c r="BT2266" s="77"/>
      <c r="BU2266" s="77"/>
      <c r="BV2266" s="77"/>
      <c r="BW2266" s="77"/>
      <c r="BX2266" s="77"/>
      <c r="BY2266" s="77"/>
      <c r="BZ2266" s="77"/>
      <c r="CA2266" s="77"/>
      <c r="CB2266" s="77"/>
      <c r="CC2266" s="77"/>
      <c r="CD2266" s="77"/>
      <c r="CE2266" s="77"/>
      <c r="CF2266" s="77"/>
      <c r="CG2266" s="77"/>
      <c r="CH2266" s="77"/>
      <c r="CI2266" s="77"/>
      <c r="CJ2266" s="77"/>
      <c r="CK2266" s="77"/>
      <c r="CL2266" s="77"/>
    </row>
    <row r="2267" spans="2:90" x14ac:dyDescent="0.4">
      <c r="B2267" s="8" t="str">
        <f t="shared" si="2844"/>
        <v>Primary revenue driver</v>
      </c>
      <c r="D2267" t="s">
        <v>767</v>
      </c>
      <c r="E2267" s="8" t="str">
        <f t="shared" si="2837"/>
        <v>2267 SUBR-S</v>
      </c>
      <c r="G2267" t="s">
        <v>332</v>
      </c>
      <c r="S2267" s="76" t="str">
        <f t="shared" ref="S2267" si="2845">S2245</f>
        <v>S$12</v>
      </c>
      <c r="T2267" s="76" t="str">
        <f t="shared" ref="T2267:AX2267" si="2846">T2245</f>
        <v>T$12</v>
      </c>
      <c r="U2267" s="76" t="str">
        <f t="shared" si="2846"/>
        <v>U$12</v>
      </c>
      <c r="V2267" s="76" t="str">
        <f t="shared" si="2846"/>
        <v>V$12</v>
      </c>
      <c r="W2267" s="76" t="str">
        <f t="shared" si="2846"/>
        <v>W$12</v>
      </c>
      <c r="X2267" s="76" t="str">
        <f t="shared" si="2846"/>
        <v>X$12</v>
      </c>
      <c r="Y2267" s="76" t="str">
        <f t="shared" si="2846"/>
        <v>Y$12</v>
      </c>
      <c r="Z2267" s="76" t="str">
        <f t="shared" si="2846"/>
        <v>Z$12</v>
      </c>
      <c r="AA2267" s="76" t="str">
        <f t="shared" si="2846"/>
        <v>AA$12</v>
      </c>
      <c r="AB2267" s="76" t="str">
        <f t="shared" si="2846"/>
        <v>AB$12</v>
      </c>
      <c r="AC2267" s="76" t="str">
        <f t="shared" si="2846"/>
        <v>AC$12</v>
      </c>
      <c r="AD2267" s="76" t="str">
        <f t="shared" si="2846"/>
        <v>AD$12</v>
      </c>
      <c r="AE2267" s="76" t="str">
        <f t="shared" si="2846"/>
        <v>AE$12</v>
      </c>
      <c r="AF2267" s="76" t="str">
        <f t="shared" si="2846"/>
        <v>AF$12</v>
      </c>
      <c r="AG2267" s="76" t="str">
        <f t="shared" si="2846"/>
        <v>AG$12</v>
      </c>
      <c r="AH2267" s="76" t="str">
        <f t="shared" si="2846"/>
        <v>AH$12</v>
      </c>
      <c r="AI2267" s="76" t="str">
        <f t="shared" si="2846"/>
        <v>AI$12</v>
      </c>
      <c r="AJ2267" s="76" t="str">
        <f t="shared" si="2846"/>
        <v>AJ$12</v>
      </c>
      <c r="AK2267" s="76" t="str">
        <f t="shared" si="2846"/>
        <v>AK$12</v>
      </c>
      <c r="AL2267" s="76" t="str">
        <f t="shared" si="2846"/>
        <v>AL$12</v>
      </c>
      <c r="AM2267" s="76" t="str">
        <f t="shared" si="2846"/>
        <v>AM$12</v>
      </c>
      <c r="AN2267" s="76" t="str">
        <f t="shared" si="2846"/>
        <v>AN$12</v>
      </c>
      <c r="AO2267" s="76" t="str">
        <f t="shared" si="2846"/>
        <v>AO$12</v>
      </c>
      <c r="AP2267" s="76" t="str">
        <f t="shared" si="2846"/>
        <v>AP$12</v>
      </c>
      <c r="AQ2267" s="76" t="str">
        <f t="shared" si="2846"/>
        <v>AQ$12</v>
      </c>
      <c r="AR2267" s="76" t="str">
        <f t="shared" si="2846"/>
        <v>AR$12</v>
      </c>
      <c r="AS2267" s="76" t="str">
        <f t="shared" si="2846"/>
        <v>AS$12</v>
      </c>
      <c r="AT2267" s="76" t="str">
        <f t="shared" si="2846"/>
        <v>AT$12</v>
      </c>
      <c r="AU2267" s="76" t="str">
        <f t="shared" si="2846"/>
        <v>AU$12</v>
      </c>
      <c r="AV2267" s="76" t="str">
        <f t="shared" si="2846"/>
        <v>AV$12</v>
      </c>
      <c r="AW2267" s="76" t="str">
        <f t="shared" si="2846"/>
        <v>AW$12</v>
      </c>
      <c r="AX2267" s="76" t="str">
        <f t="shared" si="2846"/>
        <v>AX$12</v>
      </c>
      <c r="AY2267" s="76" t="str">
        <f t="shared" ref="AY2267:CD2267" si="2847">AY2245</f>
        <v>AY$12</v>
      </c>
      <c r="AZ2267" s="76" t="str">
        <f t="shared" si="2847"/>
        <v>AZ$12</v>
      </c>
      <c r="BA2267" s="76" t="str">
        <f t="shared" si="2847"/>
        <v>BA$12</v>
      </c>
      <c r="BB2267" s="76" t="str">
        <f t="shared" si="2847"/>
        <v>BB$12</v>
      </c>
      <c r="BC2267" s="76" t="str">
        <f t="shared" si="2847"/>
        <v>BC$12</v>
      </c>
      <c r="BD2267" s="76" t="str">
        <f t="shared" si="2847"/>
        <v>BD$12</v>
      </c>
      <c r="BE2267" s="76" t="str">
        <f t="shared" si="2847"/>
        <v>BE$12</v>
      </c>
      <c r="BF2267" s="76" t="str">
        <f t="shared" si="2847"/>
        <v>BF$12</v>
      </c>
      <c r="BG2267" s="76" t="str">
        <f t="shared" si="2847"/>
        <v>BG$12</v>
      </c>
      <c r="BH2267" s="76" t="str">
        <f t="shared" si="2847"/>
        <v>BH$12</v>
      </c>
      <c r="BI2267" s="76" t="str">
        <f t="shared" si="2847"/>
        <v>BI$12</v>
      </c>
      <c r="BJ2267" s="76" t="str">
        <f t="shared" si="2847"/>
        <v>BJ$12</v>
      </c>
      <c r="BK2267" s="76" t="str">
        <f t="shared" si="2847"/>
        <v>BK$12</v>
      </c>
      <c r="BL2267" s="76" t="str">
        <f t="shared" si="2847"/>
        <v>BL$12</v>
      </c>
      <c r="BM2267" s="76" t="str">
        <f t="shared" si="2847"/>
        <v>BM$12</v>
      </c>
      <c r="BN2267" s="76" t="str">
        <f t="shared" si="2847"/>
        <v>BN$12</v>
      </c>
      <c r="BO2267" s="76" t="str">
        <f t="shared" si="2847"/>
        <v>BO$12</v>
      </c>
      <c r="BP2267" s="76" t="str">
        <f t="shared" si="2847"/>
        <v>BP$12</v>
      </c>
      <c r="BQ2267" s="76" t="str">
        <f t="shared" si="2847"/>
        <v>BQ$12</v>
      </c>
      <c r="BR2267" s="76" t="str">
        <f t="shared" si="2847"/>
        <v>BR$12</v>
      </c>
      <c r="BS2267" s="76" t="str">
        <f t="shared" si="2847"/>
        <v>BS$12</v>
      </c>
      <c r="BT2267" s="76" t="str">
        <f t="shared" si="2847"/>
        <v>BT$12</v>
      </c>
      <c r="BU2267" s="76" t="str">
        <f t="shared" si="2847"/>
        <v>BU$12</v>
      </c>
      <c r="BV2267" s="76" t="str">
        <f t="shared" si="2847"/>
        <v>BV$12</v>
      </c>
      <c r="BW2267" s="76" t="str">
        <f t="shared" si="2847"/>
        <v>BW$12</v>
      </c>
      <c r="BX2267" s="76" t="str">
        <f t="shared" si="2847"/>
        <v>BX$12</v>
      </c>
      <c r="BY2267" s="76" t="str">
        <f t="shared" si="2847"/>
        <v>BY$12</v>
      </c>
      <c r="BZ2267" s="76" t="str">
        <f t="shared" si="2847"/>
        <v>BZ$12</v>
      </c>
      <c r="CA2267" s="76" t="str">
        <f t="shared" si="2847"/>
        <v>CA$12</v>
      </c>
      <c r="CB2267" s="76" t="str">
        <f t="shared" si="2847"/>
        <v>CB$12</v>
      </c>
      <c r="CC2267" s="76" t="str">
        <f t="shared" si="2847"/>
        <v>CC$12</v>
      </c>
      <c r="CD2267" s="76" t="str">
        <f t="shared" si="2847"/>
        <v>CD$12</v>
      </c>
      <c r="CE2267" s="76" t="str">
        <f t="shared" ref="CE2267:CK2267" si="2848">CE2245</f>
        <v>CE$12</v>
      </c>
      <c r="CF2267" s="76" t="str">
        <f t="shared" si="2848"/>
        <v>CF$12</v>
      </c>
      <c r="CG2267" s="76" t="str">
        <f t="shared" si="2848"/>
        <v>CG$12</v>
      </c>
      <c r="CH2267" s="76" t="str">
        <f t="shared" si="2848"/>
        <v>CH$12</v>
      </c>
      <c r="CI2267" s="76" t="str">
        <f t="shared" si="2848"/>
        <v>CI$12</v>
      </c>
      <c r="CJ2267" s="76" t="str">
        <f t="shared" si="2848"/>
        <v>CJ$12</v>
      </c>
      <c r="CK2267" s="76" t="str">
        <f t="shared" si="2848"/>
        <v>CK$12</v>
      </c>
      <c r="CL2267" s="76" t="str">
        <f t="shared" ref="CL2267" si="2849">CL2245</f>
        <v>CL$12</v>
      </c>
    </row>
    <row r="2268" spans="2:90" x14ac:dyDescent="0.4">
      <c r="B2268" s="8" t="str">
        <f t="shared" si="2844"/>
        <v>Primary volume driver</v>
      </c>
      <c r="D2268" t="s">
        <v>767</v>
      </c>
      <c r="E2268" s="8" t="str">
        <f t="shared" si="2837"/>
        <v>2268 SUBR-S</v>
      </c>
      <c r="G2268" t="s">
        <v>332</v>
      </c>
      <c r="H2268" s="12"/>
      <c r="I2268" s="60"/>
      <c r="J2268" s="60"/>
      <c r="K2268" s="34"/>
      <c r="L2268" s="34"/>
      <c r="M2268" s="34"/>
      <c r="N2268" s="34"/>
      <c r="O2268" s="34"/>
      <c r="P2268" s="34"/>
      <c r="R2268" s="15"/>
      <c r="S2268" s="76" t="str">
        <f t="shared" ref="S2268" si="2850">S2246</f>
        <v>S$13</v>
      </c>
      <c r="T2268" s="76" t="str">
        <f t="shared" ref="T2268:AX2268" si="2851">T2246</f>
        <v>T$13</v>
      </c>
      <c r="U2268" s="76" t="str">
        <f t="shared" si="2851"/>
        <v>U$13</v>
      </c>
      <c r="V2268" s="76" t="str">
        <f t="shared" si="2851"/>
        <v>V$13</v>
      </c>
      <c r="W2268" s="76" t="str">
        <f t="shared" si="2851"/>
        <v>W$13</v>
      </c>
      <c r="X2268" s="76" t="str">
        <f t="shared" si="2851"/>
        <v>X$13</v>
      </c>
      <c r="Y2268" s="76" t="str">
        <f t="shared" si="2851"/>
        <v>Y$13</v>
      </c>
      <c r="Z2268" s="76" t="str">
        <f t="shared" si="2851"/>
        <v>Z$13</v>
      </c>
      <c r="AA2268" s="76" t="str">
        <f t="shared" si="2851"/>
        <v>AA$13</v>
      </c>
      <c r="AB2268" s="76" t="str">
        <f t="shared" si="2851"/>
        <v>AB$13</v>
      </c>
      <c r="AC2268" s="76" t="str">
        <f t="shared" si="2851"/>
        <v>AC$13</v>
      </c>
      <c r="AD2268" s="76" t="str">
        <f t="shared" si="2851"/>
        <v>AD$13</v>
      </c>
      <c r="AE2268" s="76" t="str">
        <f t="shared" si="2851"/>
        <v>AE$13</v>
      </c>
      <c r="AF2268" s="76" t="str">
        <f t="shared" si="2851"/>
        <v>AF$13</v>
      </c>
      <c r="AG2268" s="76" t="str">
        <f t="shared" si="2851"/>
        <v>AG$13</v>
      </c>
      <c r="AH2268" s="76" t="str">
        <f t="shared" si="2851"/>
        <v>AH$13</v>
      </c>
      <c r="AI2268" s="76" t="str">
        <f t="shared" si="2851"/>
        <v>AI$13</v>
      </c>
      <c r="AJ2268" s="76" t="str">
        <f t="shared" si="2851"/>
        <v>AJ$13</v>
      </c>
      <c r="AK2268" s="76" t="str">
        <f t="shared" si="2851"/>
        <v>AK$13</v>
      </c>
      <c r="AL2268" s="76" t="str">
        <f t="shared" si="2851"/>
        <v>AL$13</v>
      </c>
      <c r="AM2268" s="76" t="str">
        <f t="shared" si="2851"/>
        <v>AM$13</v>
      </c>
      <c r="AN2268" s="76" t="str">
        <f t="shared" si="2851"/>
        <v>AN$13</v>
      </c>
      <c r="AO2268" s="76" t="str">
        <f t="shared" si="2851"/>
        <v>AO$13</v>
      </c>
      <c r="AP2268" s="76" t="str">
        <f t="shared" si="2851"/>
        <v>AP$13</v>
      </c>
      <c r="AQ2268" s="76" t="str">
        <f t="shared" si="2851"/>
        <v>AQ$13</v>
      </c>
      <c r="AR2268" s="76" t="str">
        <f t="shared" si="2851"/>
        <v>AR$13</v>
      </c>
      <c r="AS2268" s="76" t="str">
        <f t="shared" si="2851"/>
        <v>AS$13</v>
      </c>
      <c r="AT2268" s="76" t="str">
        <f t="shared" si="2851"/>
        <v>AT$13</v>
      </c>
      <c r="AU2268" s="76" t="str">
        <f t="shared" si="2851"/>
        <v>AU$13</v>
      </c>
      <c r="AV2268" s="76" t="str">
        <f t="shared" si="2851"/>
        <v>AV$13</v>
      </c>
      <c r="AW2268" s="76" t="str">
        <f t="shared" si="2851"/>
        <v>AW$13</v>
      </c>
      <c r="AX2268" s="76" t="str">
        <f t="shared" si="2851"/>
        <v>AX$13</v>
      </c>
      <c r="AY2268" s="76" t="str">
        <f t="shared" ref="AY2268:CD2268" si="2852">AY2246</f>
        <v>AY$13</v>
      </c>
      <c r="AZ2268" s="76" t="str">
        <f t="shared" si="2852"/>
        <v>AZ$13</v>
      </c>
      <c r="BA2268" s="76" t="str">
        <f t="shared" si="2852"/>
        <v>BA$13</v>
      </c>
      <c r="BB2268" s="76" t="str">
        <f t="shared" si="2852"/>
        <v>BB$13</v>
      </c>
      <c r="BC2268" s="76" t="str">
        <f t="shared" si="2852"/>
        <v>BC$13</v>
      </c>
      <c r="BD2268" s="76" t="str">
        <f t="shared" si="2852"/>
        <v>BD$13</v>
      </c>
      <c r="BE2268" s="76" t="str">
        <f t="shared" si="2852"/>
        <v>BE$13</v>
      </c>
      <c r="BF2268" s="76" t="str">
        <f t="shared" si="2852"/>
        <v>BF$13</v>
      </c>
      <c r="BG2268" s="76" t="str">
        <f t="shared" si="2852"/>
        <v>BG$13</v>
      </c>
      <c r="BH2268" s="76" t="str">
        <f t="shared" si="2852"/>
        <v>BH$13</v>
      </c>
      <c r="BI2268" s="76" t="str">
        <f t="shared" si="2852"/>
        <v>BI$13</v>
      </c>
      <c r="BJ2268" s="76" t="str">
        <f t="shared" si="2852"/>
        <v>BJ$13</v>
      </c>
      <c r="BK2268" s="76" t="str">
        <f t="shared" si="2852"/>
        <v>BK$13</v>
      </c>
      <c r="BL2268" s="76" t="str">
        <f t="shared" si="2852"/>
        <v>BL$13</v>
      </c>
      <c r="BM2268" s="76" t="str">
        <f t="shared" si="2852"/>
        <v>BM$13</v>
      </c>
      <c r="BN2268" s="76" t="str">
        <f t="shared" si="2852"/>
        <v>BN$13</v>
      </c>
      <c r="BO2268" s="76" t="str">
        <f t="shared" si="2852"/>
        <v>BO$13</v>
      </c>
      <c r="BP2268" s="76" t="str">
        <f t="shared" si="2852"/>
        <v>BP$13</v>
      </c>
      <c r="BQ2268" s="76" t="str">
        <f t="shared" si="2852"/>
        <v>BQ$13</v>
      </c>
      <c r="BR2268" s="76" t="str">
        <f t="shared" si="2852"/>
        <v>BR$13</v>
      </c>
      <c r="BS2268" s="76" t="str">
        <f t="shared" si="2852"/>
        <v>BS$13</v>
      </c>
      <c r="BT2268" s="76" t="str">
        <f t="shared" si="2852"/>
        <v>BT$13</v>
      </c>
      <c r="BU2268" s="76" t="str">
        <f t="shared" si="2852"/>
        <v>BU$13</v>
      </c>
      <c r="BV2268" s="76" t="str">
        <f t="shared" si="2852"/>
        <v>BV$13</v>
      </c>
      <c r="BW2268" s="76" t="str">
        <f t="shared" si="2852"/>
        <v>BW$13</v>
      </c>
      <c r="BX2268" s="76" t="str">
        <f t="shared" si="2852"/>
        <v>BX$13</v>
      </c>
      <c r="BY2268" s="76" t="str">
        <f t="shared" si="2852"/>
        <v>BY$13</v>
      </c>
      <c r="BZ2268" s="76" t="str">
        <f t="shared" si="2852"/>
        <v>BZ$13</v>
      </c>
      <c r="CA2268" s="76" t="str">
        <f t="shared" si="2852"/>
        <v>CA$13</v>
      </c>
      <c r="CB2268" s="76" t="str">
        <f t="shared" si="2852"/>
        <v>CB$13</v>
      </c>
      <c r="CC2268" s="76" t="str">
        <f t="shared" si="2852"/>
        <v>CC$13</v>
      </c>
      <c r="CD2268" s="76" t="str">
        <f t="shared" si="2852"/>
        <v>CD$13</v>
      </c>
      <c r="CE2268" s="76" t="str">
        <f t="shared" ref="CE2268:CK2268" si="2853">CE2246</f>
        <v>CE$13</v>
      </c>
      <c r="CF2268" s="76" t="str">
        <f t="shared" si="2853"/>
        <v>CF$13</v>
      </c>
      <c r="CG2268" s="76" t="str">
        <f t="shared" si="2853"/>
        <v>CG$13</v>
      </c>
      <c r="CH2268" s="76" t="str">
        <f t="shared" si="2853"/>
        <v>CH$13</v>
      </c>
      <c r="CI2268" s="76" t="str">
        <f t="shared" si="2853"/>
        <v>CI$13</v>
      </c>
      <c r="CJ2268" s="76" t="str">
        <f t="shared" si="2853"/>
        <v>CJ$13</v>
      </c>
      <c r="CK2268" s="76" t="str">
        <f t="shared" si="2853"/>
        <v>CK$13</v>
      </c>
      <c r="CL2268" s="76" t="str">
        <f t="shared" ref="CL2268" si="2854">CL2246</f>
        <v>CL$13</v>
      </c>
    </row>
    <row r="2269" spans="2:90" x14ac:dyDescent="0.4">
      <c r="B2269" s="89" t="str">
        <f>B2251</f>
        <v>Subscription revenue - secondary revenue driven:</v>
      </c>
      <c r="D2269" t="s">
        <v>767</v>
      </c>
      <c r="E2269" s="8" t="str">
        <f t="shared" si="2837"/>
        <v>2269 SUBR-S</v>
      </c>
      <c r="G2269" t="s">
        <v>332</v>
      </c>
      <c r="H2269" s="12"/>
      <c r="I2269" s="60"/>
      <c r="J2269" s="60"/>
      <c r="K2269" s="15"/>
      <c r="L2269" s="15"/>
      <c r="M2269" s="15"/>
      <c r="N2269" s="15"/>
      <c r="O2269" s="15"/>
      <c r="P2269" s="15"/>
      <c r="R2269" s="15"/>
      <c r="S2269" s="76">
        <f t="shared" ref="S2269" si="2855">S2247</f>
        <v>0</v>
      </c>
      <c r="T2269" s="76">
        <f t="shared" ref="T2269:AX2269" si="2856">T2247</f>
        <v>0</v>
      </c>
      <c r="U2269" s="76">
        <f t="shared" si="2856"/>
        <v>0</v>
      </c>
      <c r="V2269" s="76">
        <f t="shared" si="2856"/>
        <v>0</v>
      </c>
      <c r="W2269" s="76">
        <f t="shared" si="2856"/>
        <v>0</v>
      </c>
      <c r="X2269" s="76">
        <f t="shared" si="2856"/>
        <v>0</v>
      </c>
      <c r="Y2269" s="76">
        <f t="shared" si="2856"/>
        <v>0</v>
      </c>
      <c r="Z2269" s="76">
        <f t="shared" si="2856"/>
        <v>0</v>
      </c>
      <c r="AA2269" s="76">
        <f t="shared" si="2856"/>
        <v>0</v>
      </c>
      <c r="AB2269" s="76">
        <f t="shared" si="2856"/>
        <v>0</v>
      </c>
      <c r="AC2269" s="76">
        <f t="shared" si="2856"/>
        <v>0</v>
      </c>
      <c r="AD2269" s="76">
        <f t="shared" si="2856"/>
        <v>0</v>
      </c>
      <c r="AE2269" s="76">
        <f t="shared" si="2856"/>
        <v>0</v>
      </c>
      <c r="AF2269" s="76">
        <f t="shared" si="2856"/>
        <v>0</v>
      </c>
      <c r="AG2269" s="76">
        <f t="shared" si="2856"/>
        <v>0</v>
      </c>
      <c r="AH2269" s="76">
        <f t="shared" si="2856"/>
        <v>0</v>
      </c>
      <c r="AI2269" s="76">
        <f t="shared" si="2856"/>
        <v>0</v>
      </c>
      <c r="AJ2269" s="76">
        <f t="shared" si="2856"/>
        <v>0</v>
      </c>
      <c r="AK2269" s="76">
        <f t="shared" si="2856"/>
        <v>0</v>
      </c>
      <c r="AL2269" s="76">
        <f t="shared" si="2856"/>
        <v>0</v>
      </c>
      <c r="AM2269" s="76">
        <f t="shared" si="2856"/>
        <v>0</v>
      </c>
      <c r="AN2269" s="76">
        <f t="shared" si="2856"/>
        <v>0</v>
      </c>
      <c r="AO2269" s="76">
        <f t="shared" si="2856"/>
        <v>0</v>
      </c>
      <c r="AP2269" s="76">
        <f t="shared" si="2856"/>
        <v>0</v>
      </c>
      <c r="AQ2269" s="76">
        <f t="shared" si="2856"/>
        <v>0</v>
      </c>
      <c r="AR2269" s="76">
        <f t="shared" si="2856"/>
        <v>0</v>
      </c>
      <c r="AS2269" s="76">
        <f t="shared" si="2856"/>
        <v>0</v>
      </c>
      <c r="AT2269" s="76">
        <f t="shared" si="2856"/>
        <v>0</v>
      </c>
      <c r="AU2269" s="76">
        <f t="shared" si="2856"/>
        <v>0</v>
      </c>
      <c r="AV2269" s="76">
        <f t="shared" si="2856"/>
        <v>0</v>
      </c>
      <c r="AW2269" s="76">
        <f t="shared" si="2856"/>
        <v>0</v>
      </c>
      <c r="AX2269" s="76">
        <f t="shared" si="2856"/>
        <v>0</v>
      </c>
      <c r="AY2269" s="76">
        <f t="shared" ref="AY2269:CD2269" si="2857">AY2247</f>
        <v>0</v>
      </c>
      <c r="AZ2269" s="76">
        <f t="shared" si="2857"/>
        <v>0</v>
      </c>
      <c r="BA2269" s="76">
        <f t="shared" si="2857"/>
        <v>0</v>
      </c>
      <c r="BB2269" s="76">
        <f t="shared" si="2857"/>
        <v>0</v>
      </c>
      <c r="BC2269" s="76">
        <f t="shared" si="2857"/>
        <v>0</v>
      </c>
      <c r="BD2269" s="76">
        <f t="shared" si="2857"/>
        <v>0</v>
      </c>
      <c r="BE2269" s="76">
        <f t="shared" si="2857"/>
        <v>0</v>
      </c>
      <c r="BF2269" s="76">
        <f t="shared" si="2857"/>
        <v>0</v>
      </c>
      <c r="BG2269" s="76">
        <f t="shared" si="2857"/>
        <v>0</v>
      </c>
      <c r="BH2269" s="76">
        <f t="shared" si="2857"/>
        <v>0</v>
      </c>
      <c r="BI2269" s="76">
        <f t="shared" si="2857"/>
        <v>0</v>
      </c>
      <c r="BJ2269" s="76">
        <f t="shared" si="2857"/>
        <v>0</v>
      </c>
      <c r="BK2269" s="76">
        <f t="shared" si="2857"/>
        <v>0</v>
      </c>
      <c r="BL2269" s="76">
        <f t="shared" si="2857"/>
        <v>0</v>
      </c>
      <c r="BM2269" s="76">
        <f t="shared" si="2857"/>
        <v>0</v>
      </c>
      <c r="BN2269" s="76">
        <f t="shared" si="2857"/>
        <v>0</v>
      </c>
      <c r="BO2269" s="76">
        <f t="shared" si="2857"/>
        <v>0</v>
      </c>
      <c r="BP2269" s="76">
        <f t="shared" si="2857"/>
        <v>0</v>
      </c>
      <c r="BQ2269" s="76">
        <f t="shared" si="2857"/>
        <v>0</v>
      </c>
      <c r="BR2269" s="76">
        <f t="shared" si="2857"/>
        <v>0</v>
      </c>
      <c r="BS2269" s="76">
        <f t="shared" si="2857"/>
        <v>0</v>
      </c>
      <c r="BT2269" s="76">
        <f t="shared" si="2857"/>
        <v>0</v>
      </c>
      <c r="BU2269" s="76">
        <f t="shared" si="2857"/>
        <v>0</v>
      </c>
      <c r="BV2269" s="76">
        <f t="shared" si="2857"/>
        <v>0</v>
      </c>
      <c r="BW2269" s="76">
        <f t="shared" si="2857"/>
        <v>0</v>
      </c>
      <c r="BX2269" s="76">
        <f t="shared" si="2857"/>
        <v>0</v>
      </c>
      <c r="BY2269" s="76">
        <f t="shared" si="2857"/>
        <v>0</v>
      </c>
      <c r="BZ2269" s="76">
        <f t="shared" si="2857"/>
        <v>0</v>
      </c>
      <c r="CA2269" s="76">
        <f t="shared" si="2857"/>
        <v>0</v>
      </c>
      <c r="CB2269" s="76">
        <f t="shared" si="2857"/>
        <v>0</v>
      </c>
      <c r="CC2269" s="76">
        <f t="shared" si="2857"/>
        <v>0</v>
      </c>
      <c r="CD2269" s="76">
        <f t="shared" si="2857"/>
        <v>0</v>
      </c>
      <c r="CE2269" s="76">
        <f t="shared" ref="CE2269:CK2269" si="2858">CE2247</f>
        <v>0</v>
      </c>
      <c r="CF2269" s="76">
        <f t="shared" si="2858"/>
        <v>0</v>
      </c>
      <c r="CG2269" s="76">
        <f t="shared" si="2858"/>
        <v>0</v>
      </c>
      <c r="CH2269" s="76">
        <f t="shared" si="2858"/>
        <v>0</v>
      </c>
      <c r="CI2269" s="76">
        <f t="shared" si="2858"/>
        <v>0</v>
      </c>
      <c r="CJ2269" s="76">
        <f t="shared" si="2858"/>
        <v>0</v>
      </c>
      <c r="CK2269" s="76">
        <f t="shared" si="2858"/>
        <v>0</v>
      </c>
      <c r="CL2269" s="76">
        <f t="shared" ref="CL2269" si="2859">CL2247</f>
        <v>0</v>
      </c>
    </row>
    <row r="2270" spans="2:90" x14ac:dyDescent="0.4">
      <c r="B2270" s="235" t="str">
        <f>IFERROR(SUBSTITUTE(TRIM(MID(B2251, SEARCH("-", B2251) + 1, LEN(B2251))),":",""),"no unit")</f>
        <v>secondary revenue driven</v>
      </c>
      <c r="D2270" t="s">
        <v>767</v>
      </c>
      <c r="E2270" s="8" t="str">
        <f t="shared" ref="E2270" si="2860">ROW()&amp;" "&amp;D2270</f>
        <v>2270 SUBR-S</v>
      </c>
      <c r="G2270" t="s">
        <v>332</v>
      </c>
      <c r="H2270" s="12"/>
      <c r="I2270" s="60"/>
      <c r="J2270" s="60"/>
      <c r="K2270" s="15"/>
      <c r="L2270" s="15"/>
      <c r="M2270" s="15"/>
      <c r="N2270" s="15"/>
      <c r="O2270" s="15"/>
      <c r="P2270" s="15"/>
      <c r="R2270" s="15"/>
      <c r="S2270" s="76"/>
      <c r="T2270" s="76"/>
      <c r="U2270" s="76"/>
      <c r="V2270" s="76"/>
      <c r="W2270" s="76"/>
      <c r="X2270" s="76"/>
      <c r="Y2270" s="76"/>
      <c r="Z2270" s="76"/>
      <c r="AA2270" s="76"/>
      <c r="AB2270" s="76"/>
      <c r="AC2270" s="76"/>
      <c r="AD2270" s="76"/>
      <c r="AE2270" s="76"/>
      <c r="AF2270" s="76"/>
      <c r="AG2270" s="76"/>
      <c r="AH2270" s="76"/>
      <c r="AI2270" s="76"/>
      <c r="AJ2270" s="76"/>
      <c r="AK2270" s="76"/>
      <c r="AL2270" s="76"/>
      <c r="AM2270" s="76"/>
      <c r="AN2270" s="76"/>
      <c r="AO2270" s="76"/>
      <c r="AP2270" s="76"/>
      <c r="AQ2270" s="76"/>
      <c r="AR2270" s="76"/>
      <c r="AS2270" s="76"/>
      <c r="AT2270" s="76"/>
      <c r="AU2270" s="76"/>
      <c r="AV2270" s="76"/>
      <c r="AW2270" s="76"/>
      <c r="AX2270" s="76"/>
      <c r="AY2270" s="76"/>
      <c r="AZ2270" s="76"/>
      <c r="BA2270" s="76"/>
      <c r="BB2270" s="76"/>
      <c r="BC2270" s="76"/>
      <c r="BD2270" s="76"/>
      <c r="BE2270" s="76"/>
      <c r="BF2270" s="76"/>
      <c r="BG2270" s="76"/>
      <c r="BH2270" s="76"/>
      <c r="BI2270" s="76"/>
      <c r="BJ2270" s="76"/>
      <c r="BK2270" s="76"/>
      <c r="BL2270" s="76"/>
      <c r="BM2270" s="76"/>
      <c r="BN2270" s="76"/>
      <c r="BO2270" s="76"/>
      <c r="BP2270" s="76"/>
      <c r="BQ2270" s="76"/>
      <c r="BR2270" s="76"/>
      <c r="BS2270" s="76"/>
      <c r="BT2270" s="76"/>
      <c r="BU2270" s="76"/>
      <c r="BV2270" s="76"/>
      <c r="BW2270" s="76"/>
      <c r="BX2270" s="76"/>
      <c r="BY2270" s="76"/>
      <c r="BZ2270" s="76"/>
      <c r="CA2270" s="76"/>
      <c r="CB2270" s="76"/>
      <c r="CC2270" s="76"/>
      <c r="CD2270" s="76"/>
      <c r="CE2270" s="76"/>
      <c r="CF2270" s="76"/>
      <c r="CG2270" s="76"/>
      <c r="CH2270" s="76"/>
      <c r="CI2270" s="76"/>
      <c r="CJ2270" s="76"/>
      <c r="CK2270" s="76"/>
      <c r="CL2270" s="76"/>
    </row>
    <row r="2271" spans="2:90" x14ac:dyDescent="0.4">
      <c r="B2271" s="8" t="str">
        <f t="shared" si="2844"/>
        <v>Secondary revenue driver</v>
      </c>
      <c r="D2271" t="s">
        <v>767</v>
      </c>
      <c r="E2271" s="8" t="str">
        <f t="shared" si="2837"/>
        <v>2271 SUBR-S</v>
      </c>
      <c r="G2271" t="s">
        <v>332</v>
      </c>
      <c r="H2271" s="12"/>
      <c r="I2271" s="60"/>
      <c r="J2271" s="60"/>
      <c r="K2271" s="15"/>
      <c r="L2271" s="15"/>
      <c r="M2271" s="15"/>
      <c r="N2271" s="15"/>
      <c r="O2271" s="15"/>
      <c r="P2271" s="15"/>
      <c r="R2271" s="15"/>
      <c r="S2271" s="199" t="str">
        <f t="shared" ref="S2271" si="2861">ADDRESS(ROW(S2263),COLUMN(S2263),2)</f>
        <v>S$2263</v>
      </c>
      <c r="T2271" s="199" t="str">
        <f t="shared" ref="T2271:CE2271" si="2862">ADDRESS(ROW(T2263),COLUMN(T2263),2)</f>
        <v>T$2263</v>
      </c>
      <c r="U2271" s="199" t="str">
        <f t="shared" si="2862"/>
        <v>U$2263</v>
      </c>
      <c r="V2271" s="199" t="str">
        <f t="shared" si="2862"/>
        <v>V$2263</v>
      </c>
      <c r="W2271" s="199" t="str">
        <f t="shared" si="2862"/>
        <v>W$2263</v>
      </c>
      <c r="X2271" s="199" t="str">
        <f t="shared" si="2862"/>
        <v>X$2263</v>
      </c>
      <c r="Y2271" s="199" t="str">
        <f t="shared" si="2862"/>
        <v>Y$2263</v>
      </c>
      <c r="Z2271" s="199" t="str">
        <f t="shared" si="2862"/>
        <v>Z$2263</v>
      </c>
      <c r="AA2271" s="199" t="str">
        <f t="shared" si="2862"/>
        <v>AA$2263</v>
      </c>
      <c r="AB2271" s="199" t="str">
        <f t="shared" si="2862"/>
        <v>AB$2263</v>
      </c>
      <c r="AC2271" s="199" t="str">
        <f t="shared" si="2862"/>
        <v>AC$2263</v>
      </c>
      <c r="AD2271" s="199" t="str">
        <f t="shared" si="2862"/>
        <v>AD$2263</v>
      </c>
      <c r="AE2271" s="199" t="str">
        <f t="shared" si="2862"/>
        <v>AE$2263</v>
      </c>
      <c r="AF2271" s="199" t="str">
        <f t="shared" si="2862"/>
        <v>AF$2263</v>
      </c>
      <c r="AG2271" s="199" t="str">
        <f t="shared" si="2862"/>
        <v>AG$2263</v>
      </c>
      <c r="AH2271" s="199" t="str">
        <f t="shared" si="2862"/>
        <v>AH$2263</v>
      </c>
      <c r="AI2271" s="199" t="str">
        <f t="shared" si="2862"/>
        <v>AI$2263</v>
      </c>
      <c r="AJ2271" s="199" t="str">
        <f t="shared" si="2862"/>
        <v>AJ$2263</v>
      </c>
      <c r="AK2271" s="199" t="str">
        <f t="shared" si="2862"/>
        <v>AK$2263</v>
      </c>
      <c r="AL2271" s="199" t="str">
        <f t="shared" si="2862"/>
        <v>AL$2263</v>
      </c>
      <c r="AM2271" s="199" t="str">
        <f t="shared" si="2862"/>
        <v>AM$2263</v>
      </c>
      <c r="AN2271" s="199" t="str">
        <f t="shared" si="2862"/>
        <v>AN$2263</v>
      </c>
      <c r="AO2271" s="199" t="str">
        <f t="shared" si="2862"/>
        <v>AO$2263</v>
      </c>
      <c r="AP2271" s="199" t="str">
        <f t="shared" si="2862"/>
        <v>AP$2263</v>
      </c>
      <c r="AQ2271" s="199" t="str">
        <f t="shared" si="2862"/>
        <v>AQ$2263</v>
      </c>
      <c r="AR2271" s="199" t="str">
        <f t="shared" si="2862"/>
        <v>AR$2263</v>
      </c>
      <c r="AS2271" s="199" t="str">
        <f t="shared" si="2862"/>
        <v>AS$2263</v>
      </c>
      <c r="AT2271" s="199" t="str">
        <f t="shared" si="2862"/>
        <v>AT$2263</v>
      </c>
      <c r="AU2271" s="199" t="str">
        <f t="shared" si="2862"/>
        <v>AU$2263</v>
      </c>
      <c r="AV2271" s="199" t="str">
        <f t="shared" si="2862"/>
        <v>AV$2263</v>
      </c>
      <c r="AW2271" s="199" t="str">
        <f t="shared" si="2862"/>
        <v>AW$2263</v>
      </c>
      <c r="AX2271" s="199" t="str">
        <f t="shared" si="2862"/>
        <v>AX$2263</v>
      </c>
      <c r="AY2271" s="199" t="str">
        <f t="shared" si="2862"/>
        <v>AY$2263</v>
      </c>
      <c r="AZ2271" s="199" t="str">
        <f t="shared" si="2862"/>
        <v>AZ$2263</v>
      </c>
      <c r="BA2271" s="199" t="str">
        <f t="shared" si="2862"/>
        <v>BA$2263</v>
      </c>
      <c r="BB2271" s="199" t="str">
        <f t="shared" si="2862"/>
        <v>BB$2263</v>
      </c>
      <c r="BC2271" s="199" t="str">
        <f t="shared" si="2862"/>
        <v>BC$2263</v>
      </c>
      <c r="BD2271" s="199" t="str">
        <f t="shared" si="2862"/>
        <v>BD$2263</v>
      </c>
      <c r="BE2271" s="199" t="str">
        <f t="shared" si="2862"/>
        <v>BE$2263</v>
      </c>
      <c r="BF2271" s="199" t="str">
        <f t="shared" si="2862"/>
        <v>BF$2263</v>
      </c>
      <c r="BG2271" s="199" t="str">
        <f t="shared" si="2862"/>
        <v>BG$2263</v>
      </c>
      <c r="BH2271" s="199" t="str">
        <f t="shared" si="2862"/>
        <v>BH$2263</v>
      </c>
      <c r="BI2271" s="199" t="str">
        <f t="shared" si="2862"/>
        <v>BI$2263</v>
      </c>
      <c r="BJ2271" s="199" t="str">
        <f t="shared" si="2862"/>
        <v>BJ$2263</v>
      </c>
      <c r="BK2271" s="199" t="str">
        <f t="shared" si="2862"/>
        <v>BK$2263</v>
      </c>
      <c r="BL2271" s="199" t="str">
        <f t="shared" si="2862"/>
        <v>BL$2263</v>
      </c>
      <c r="BM2271" s="199" t="str">
        <f t="shared" si="2862"/>
        <v>BM$2263</v>
      </c>
      <c r="BN2271" s="199" t="str">
        <f t="shared" si="2862"/>
        <v>BN$2263</v>
      </c>
      <c r="BO2271" s="199" t="str">
        <f t="shared" si="2862"/>
        <v>BO$2263</v>
      </c>
      <c r="BP2271" s="199" t="str">
        <f t="shared" si="2862"/>
        <v>BP$2263</v>
      </c>
      <c r="BQ2271" s="199" t="str">
        <f t="shared" si="2862"/>
        <v>BQ$2263</v>
      </c>
      <c r="BR2271" s="199" t="str">
        <f t="shared" si="2862"/>
        <v>BR$2263</v>
      </c>
      <c r="BS2271" s="199" t="str">
        <f t="shared" si="2862"/>
        <v>BS$2263</v>
      </c>
      <c r="BT2271" s="199" t="str">
        <f t="shared" si="2862"/>
        <v>BT$2263</v>
      </c>
      <c r="BU2271" s="199" t="str">
        <f t="shared" si="2862"/>
        <v>BU$2263</v>
      </c>
      <c r="BV2271" s="199" t="str">
        <f t="shared" si="2862"/>
        <v>BV$2263</v>
      </c>
      <c r="BW2271" s="199" t="str">
        <f t="shared" si="2862"/>
        <v>BW$2263</v>
      </c>
      <c r="BX2271" s="199" t="str">
        <f t="shared" si="2862"/>
        <v>BX$2263</v>
      </c>
      <c r="BY2271" s="199" t="str">
        <f t="shared" si="2862"/>
        <v>BY$2263</v>
      </c>
      <c r="BZ2271" s="199" t="str">
        <f t="shared" si="2862"/>
        <v>BZ$2263</v>
      </c>
      <c r="CA2271" s="199" t="str">
        <f t="shared" si="2862"/>
        <v>CA$2263</v>
      </c>
      <c r="CB2271" s="199" t="str">
        <f t="shared" si="2862"/>
        <v>CB$2263</v>
      </c>
      <c r="CC2271" s="199" t="str">
        <f t="shared" si="2862"/>
        <v>CC$2263</v>
      </c>
      <c r="CD2271" s="199" t="str">
        <f t="shared" si="2862"/>
        <v>CD$2263</v>
      </c>
      <c r="CE2271" s="199" t="str">
        <f t="shared" si="2862"/>
        <v>CE$2263</v>
      </c>
      <c r="CF2271" s="199" t="str">
        <f t="shared" ref="CF2271:CK2271" si="2863">ADDRESS(ROW(CF2263),COLUMN(CF2263),2)</f>
        <v>CF$2263</v>
      </c>
      <c r="CG2271" s="199" t="str">
        <f t="shared" si="2863"/>
        <v>CG$2263</v>
      </c>
      <c r="CH2271" s="199" t="str">
        <f t="shared" si="2863"/>
        <v>CH$2263</v>
      </c>
      <c r="CI2271" s="199" t="str">
        <f t="shared" si="2863"/>
        <v>CI$2263</v>
      </c>
      <c r="CJ2271" s="199" t="str">
        <f t="shared" si="2863"/>
        <v>CJ$2263</v>
      </c>
      <c r="CK2271" s="199" t="str">
        <f t="shared" si="2863"/>
        <v>CK$2263</v>
      </c>
      <c r="CL2271" s="199" t="str">
        <f t="shared" ref="CL2271" si="2864">ADDRESS(ROW(CL2263),COLUMN(CL2263),2)</f>
        <v>CL$2263</v>
      </c>
    </row>
    <row r="2272" spans="2:90" x14ac:dyDescent="0.4">
      <c r="B2272" s="8" t="str">
        <f t="shared" si="2844"/>
        <v>Secondary volume driver</v>
      </c>
      <c r="D2272" t="s">
        <v>767</v>
      </c>
      <c r="E2272" s="8" t="str">
        <f t="shared" si="2837"/>
        <v>2272 SUBR-S</v>
      </c>
      <c r="G2272" t="s">
        <v>332</v>
      </c>
      <c r="H2272" s="12"/>
      <c r="I2272" s="60"/>
      <c r="J2272" s="60"/>
      <c r="K2272" s="15"/>
      <c r="L2272" s="15"/>
      <c r="M2272" s="15"/>
      <c r="N2272" s="15"/>
      <c r="O2272" s="15"/>
      <c r="P2272" s="15"/>
      <c r="R2272" s="15"/>
      <c r="S2272" s="199" t="str">
        <f t="shared" ref="S2272" si="2865">ADDRESS(ROW(S2258),COLUMN(S2258),2)</f>
        <v>S$2258</v>
      </c>
      <c r="T2272" s="199" t="str">
        <f t="shared" ref="T2272:CE2272" si="2866">ADDRESS(ROW(T2258),COLUMN(T2258),2)</f>
        <v>T$2258</v>
      </c>
      <c r="U2272" s="199" t="str">
        <f t="shared" si="2866"/>
        <v>U$2258</v>
      </c>
      <c r="V2272" s="199" t="str">
        <f t="shared" si="2866"/>
        <v>V$2258</v>
      </c>
      <c r="W2272" s="199" t="str">
        <f t="shared" si="2866"/>
        <v>W$2258</v>
      </c>
      <c r="X2272" s="199" t="str">
        <f t="shared" si="2866"/>
        <v>X$2258</v>
      </c>
      <c r="Y2272" s="199" t="str">
        <f t="shared" si="2866"/>
        <v>Y$2258</v>
      </c>
      <c r="Z2272" s="199" t="str">
        <f t="shared" si="2866"/>
        <v>Z$2258</v>
      </c>
      <c r="AA2272" s="199" t="str">
        <f t="shared" si="2866"/>
        <v>AA$2258</v>
      </c>
      <c r="AB2272" s="199" t="str">
        <f t="shared" si="2866"/>
        <v>AB$2258</v>
      </c>
      <c r="AC2272" s="199" t="str">
        <f t="shared" si="2866"/>
        <v>AC$2258</v>
      </c>
      <c r="AD2272" s="199" t="str">
        <f t="shared" si="2866"/>
        <v>AD$2258</v>
      </c>
      <c r="AE2272" s="199" t="str">
        <f t="shared" si="2866"/>
        <v>AE$2258</v>
      </c>
      <c r="AF2272" s="199" t="str">
        <f t="shared" si="2866"/>
        <v>AF$2258</v>
      </c>
      <c r="AG2272" s="199" t="str">
        <f t="shared" si="2866"/>
        <v>AG$2258</v>
      </c>
      <c r="AH2272" s="199" t="str">
        <f t="shared" si="2866"/>
        <v>AH$2258</v>
      </c>
      <c r="AI2272" s="199" t="str">
        <f t="shared" si="2866"/>
        <v>AI$2258</v>
      </c>
      <c r="AJ2272" s="199" t="str">
        <f t="shared" si="2866"/>
        <v>AJ$2258</v>
      </c>
      <c r="AK2272" s="199" t="str">
        <f t="shared" si="2866"/>
        <v>AK$2258</v>
      </c>
      <c r="AL2272" s="199" t="str">
        <f t="shared" si="2866"/>
        <v>AL$2258</v>
      </c>
      <c r="AM2272" s="199" t="str">
        <f t="shared" si="2866"/>
        <v>AM$2258</v>
      </c>
      <c r="AN2272" s="199" t="str">
        <f t="shared" si="2866"/>
        <v>AN$2258</v>
      </c>
      <c r="AO2272" s="199" t="str">
        <f t="shared" si="2866"/>
        <v>AO$2258</v>
      </c>
      <c r="AP2272" s="199" t="str">
        <f t="shared" si="2866"/>
        <v>AP$2258</v>
      </c>
      <c r="AQ2272" s="199" t="str">
        <f t="shared" si="2866"/>
        <v>AQ$2258</v>
      </c>
      <c r="AR2272" s="199" t="str">
        <f t="shared" si="2866"/>
        <v>AR$2258</v>
      </c>
      <c r="AS2272" s="199" t="str">
        <f t="shared" si="2866"/>
        <v>AS$2258</v>
      </c>
      <c r="AT2272" s="199" t="str">
        <f t="shared" si="2866"/>
        <v>AT$2258</v>
      </c>
      <c r="AU2272" s="199" t="str">
        <f t="shared" si="2866"/>
        <v>AU$2258</v>
      </c>
      <c r="AV2272" s="199" t="str">
        <f t="shared" si="2866"/>
        <v>AV$2258</v>
      </c>
      <c r="AW2272" s="199" t="str">
        <f t="shared" si="2866"/>
        <v>AW$2258</v>
      </c>
      <c r="AX2272" s="199" t="str">
        <f t="shared" si="2866"/>
        <v>AX$2258</v>
      </c>
      <c r="AY2272" s="199" t="str">
        <f t="shared" si="2866"/>
        <v>AY$2258</v>
      </c>
      <c r="AZ2272" s="199" t="str">
        <f t="shared" si="2866"/>
        <v>AZ$2258</v>
      </c>
      <c r="BA2272" s="199" t="str">
        <f t="shared" si="2866"/>
        <v>BA$2258</v>
      </c>
      <c r="BB2272" s="199" t="str">
        <f t="shared" si="2866"/>
        <v>BB$2258</v>
      </c>
      <c r="BC2272" s="199" t="str">
        <f t="shared" si="2866"/>
        <v>BC$2258</v>
      </c>
      <c r="BD2272" s="199" t="str">
        <f t="shared" si="2866"/>
        <v>BD$2258</v>
      </c>
      <c r="BE2272" s="199" t="str">
        <f t="shared" si="2866"/>
        <v>BE$2258</v>
      </c>
      <c r="BF2272" s="199" t="str">
        <f t="shared" si="2866"/>
        <v>BF$2258</v>
      </c>
      <c r="BG2272" s="199" t="str">
        <f t="shared" si="2866"/>
        <v>BG$2258</v>
      </c>
      <c r="BH2272" s="199" t="str">
        <f t="shared" si="2866"/>
        <v>BH$2258</v>
      </c>
      <c r="BI2272" s="199" t="str">
        <f t="shared" si="2866"/>
        <v>BI$2258</v>
      </c>
      <c r="BJ2272" s="199" t="str">
        <f t="shared" si="2866"/>
        <v>BJ$2258</v>
      </c>
      <c r="BK2272" s="199" t="str">
        <f t="shared" si="2866"/>
        <v>BK$2258</v>
      </c>
      <c r="BL2272" s="199" t="str">
        <f t="shared" si="2866"/>
        <v>BL$2258</v>
      </c>
      <c r="BM2272" s="199" t="str">
        <f t="shared" si="2866"/>
        <v>BM$2258</v>
      </c>
      <c r="BN2272" s="199" t="str">
        <f t="shared" si="2866"/>
        <v>BN$2258</v>
      </c>
      <c r="BO2272" s="199" t="str">
        <f t="shared" si="2866"/>
        <v>BO$2258</v>
      </c>
      <c r="BP2272" s="199" t="str">
        <f t="shared" si="2866"/>
        <v>BP$2258</v>
      </c>
      <c r="BQ2272" s="199" t="str">
        <f t="shared" si="2866"/>
        <v>BQ$2258</v>
      </c>
      <c r="BR2272" s="199" t="str">
        <f t="shared" si="2866"/>
        <v>BR$2258</v>
      </c>
      <c r="BS2272" s="199" t="str">
        <f t="shared" si="2866"/>
        <v>BS$2258</v>
      </c>
      <c r="BT2272" s="199" t="str">
        <f t="shared" si="2866"/>
        <v>BT$2258</v>
      </c>
      <c r="BU2272" s="199" t="str">
        <f t="shared" si="2866"/>
        <v>BU$2258</v>
      </c>
      <c r="BV2272" s="199" t="str">
        <f t="shared" si="2866"/>
        <v>BV$2258</v>
      </c>
      <c r="BW2272" s="199" t="str">
        <f t="shared" si="2866"/>
        <v>BW$2258</v>
      </c>
      <c r="BX2272" s="199" t="str">
        <f t="shared" si="2866"/>
        <v>BX$2258</v>
      </c>
      <c r="BY2272" s="199" t="str">
        <f t="shared" si="2866"/>
        <v>BY$2258</v>
      </c>
      <c r="BZ2272" s="199" t="str">
        <f t="shared" si="2866"/>
        <v>BZ$2258</v>
      </c>
      <c r="CA2272" s="199" t="str">
        <f t="shared" si="2866"/>
        <v>CA$2258</v>
      </c>
      <c r="CB2272" s="199" t="str">
        <f t="shared" si="2866"/>
        <v>CB$2258</v>
      </c>
      <c r="CC2272" s="199" t="str">
        <f t="shared" si="2866"/>
        <v>CC$2258</v>
      </c>
      <c r="CD2272" s="199" t="str">
        <f t="shared" si="2866"/>
        <v>CD$2258</v>
      </c>
      <c r="CE2272" s="199" t="str">
        <f t="shared" si="2866"/>
        <v>CE$2258</v>
      </c>
      <c r="CF2272" s="199" t="str">
        <f t="shared" ref="CF2272:CK2272" si="2867">ADDRESS(ROW(CF2258),COLUMN(CF2258),2)</f>
        <v>CF$2258</v>
      </c>
      <c r="CG2272" s="199" t="str">
        <f t="shared" si="2867"/>
        <v>CG$2258</v>
      </c>
      <c r="CH2272" s="199" t="str">
        <f t="shared" si="2867"/>
        <v>CH$2258</v>
      </c>
      <c r="CI2272" s="199" t="str">
        <f t="shared" si="2867"/>
        <v>CI$2258</v>
      </c>
      <c r="CJ2272" s="199" t="str">
        <f t="shared" si="2867"/>
        <v>CJ$2258</v>
      </c>
      <c r="CK2272" s="199" t="str">
        <f t="shared" si="2867"/>
        <v>CK$2258</v>
      </c>
      <c r="CL2272" s="199" t="str">
        <f t="shared" ref="CL2272" si="2868">ADDRESS(ROW(CL2258),COLUMN(CL2258),2)</f>
        <v>CL$2258</v>
      </c>
    </row>
    <row r="2274" spans="2:90" x14ac:dyDescent="0.4">
      <c r="B2274" s="171" t="s">
        <v>490</v>
      </c>
      <c r="E2274" s="8"/>
      <c r="H2274" s="170"/>
      <c r="I2274" s="172"/>
      <c r="J2274" s="172"/>
      <c r="K2274" s="193"/>
      <c r="L2274" s="193"/>
      <c r="M2274" s="193"/>
      <c r="N2274" s="193"/>
      <c r="O2274" s="193"/>
      <c r="P2274" s="193"/>
      <c r="R2274" s="194"/>
      <c r="S2274" s="170"/>
      <c r="T2274" s="170"/>
      <c r="U2274" s="170"/>
      <c r="V2274" s="170"/>
      <c r="W2274" s="170"/>
      <c r="X2274" s="170"/>
      <c r="Y2274" s="170"/>
      <c r="Z2274" s="170"/>
      <c r="AA2274" s="170"/>
      <c r="AB2274" s="170"/>
      <c r="AC2274" s="170"/>
      <c r="AD2274" s="170"/>
      <c r="AE2274" s="170"/>
      <c r="AF2274" s="170"/>
      <c r="AG2274" s="170"/>
      <c r="AH2274" s="170"/>
      <c r="AI2274" s="170"/>
      <c r="AJ2274" s="170"/>
      <c r="AK2274" s="170"/>
      <c r="AL2274" s="170"/>
      <c r="AM2274" s="170"/>
      <c r="AN2274" s="170"/>
      <c r="AO2274" s="170"/>
      <c r="AP2274" s="170"/>
      <c r="AQ2274" s="170"/>
      <c r="AR2274" s="170"/>
      <c r="AS2274" s="170"/>
      <c r="AT2274" s="170"/>
      <c r="AU2274" s="170"/>
      <c r="AV2274" s="170"/>
      <c r="AW2274" s="170"/>
      <c r="AX2274" s="170"/>
      <c r="AY2274" s="170"/>
      <c r="AZ2274" s="170"/>
      <c r="BA2274" s="170"/>
      <c r="BB2274" s="170"/>
      <c r="BC2274" s="170"/>
      <c r="BD2274" s="170"/>
      <c r="BE2274" s="170"/>
      <c r="BF2274" s="170"/>
      <c r="BG2274" s="170"/>
      <c r="BH2274" s="170"/>
      <c r="BI2274" s="170"/>
      <c r="BJ2274" s="170"/>
      <c r="BK2274" s="170"/>
      <c r="BL2274" s="170"/>
      <c r="BM2274" s="170"/>
      <c r="BN2274" s="170"/>
      <c r="BO2274" s="170"/>
      <c r="BP2274" s="170"/>
      <c r="BQ2274" s="170"/>
      <c r="BR2274" s="170"/>
      <c r="BS2274" s="170"/>
      <c r="BT2274" s="170"/>
      <c r="BU2274" s="170"/>
      <c r="BV2274" s="170"/>
      <c r="BW2274" s="170"/>
      <c r="BX2274" s="170"/>
      <c r="BY2274" s="170"/>
      <c r="BZ2274" s="170"/>
      <c r="CA2274" s="170"/>
      <c r="CB2274" s="170"/>
      <c r="CC2274" s="170"/>
      <c r="CD2274" s="170"/>
      <c r="CE2274" s="170"/>
      <c r="CF2274" s="170"/>
      <c r="CG2274" s="170"/>
      <c r="CH2274" s="170"/>
      <c r="CI2274" s="170"/>
      <c r="CJ2274" s="170"/>
      <c r="CK2274" s="170"/>
      <c r="CL2274" s="170"/>
    </row>
    <row r="2275" spans="2:90" x14ac:dyDescent="0.4">
      <c r="B2275" s="171" t="s">
        <v>492</v>
      </c>
      <c r="E2275" s="8"/>
      <c r="H2275" s="170"/>
      <c r="I2275" s="172"/>
      <c r="J2275" s="172"/>
      <c r="K2275" s="193"/>
      <c r="L2275" s="193"/>
      <c r="M2275" s="193"/>
      <c r="N2275" s="193"/>
      <c r="O2275" s="193"/>
      <c r="P2275" s="193"/>
      <c r="R2275" s="194"/>
      <c r="S2275" s="170"/>
      <c r="T2275" s="170"/>
      <c r="U2275" s="170"/>
      <c r="V2275" s="170"/>
      <c r="W2275" s="170"/>
      <c r="X2275" s="170"/>
      <c r="Y2275" s="170"/>
      <c r="Z2275" s="170"/>
      <c r="AA2275" s="170"/>
      <c r="AB2275" s="170"/>
      <c r="AC2275" s="170"/>
      <c r="AD2275" s="170"/>
      <c r="AE2275" s="170"/>
      <c r="AF2275" s="170"/>
      <c r="AG2275" s="170"/>
      <c r="AH2275" s="170"/>
      <c r="AI2275" s="170"/>
      <c r="AJ2275" s="170"/>
      <c r="AK2275" s="170"/>
      <c r="AL2275" s="170"/>
      <c r="AM2275" s="170"/>
      <c r="AN2275" s="170"/>
      <c r="AO2275" s="170"/>
      <c r="AP2275" s="170"/>
      <c r="AQ2275" s="170"/>
      <c r="AR2275" s="170"/>
      <c r="AS2275" s="170"/>
      <c r="AT2275" s="170"/>
      <c r="AU2275" s="170"/>
      <c r="AV2275" s="170"/>
      <c r="AW2275" s="170"/>
      <c r="AX2275" s="170"/>
      <c r="AY2275" s="170"/>
      <c r="AZ2275" s="170"/>
      <c r="BA2275" s="170"/>
      <c r="BB2275" s="170"/>
      <c r="BC2275" s="170"/>
      <c r="BD2275" s="170"/>
      <c r="BE2275" s="170"/>
      <c r="BF2275" s="170"/>
      <c r="BG2275" s="170"/>
      <c r="BH2275" s="170"/>
      <c r="BI2275" s="170"/>
      <c r="BJ2275" s="170"/>
      <c r="BK2275" s="170"/>
      <c r="BL2275" s="170"/>
      <c r="BM2275" s="170"/>
      <c r="BN2275" s="170"/>
      <c r="BO2275" s="170"/>
      <c r="BP2275" s="170"/>
      <c r="BQ2275" s="170"/>
      <c r="BR2275" s="170"/>
      <c r="BS2275" s="170"/>
      <c r="BT2275" s="170"/>
      <c r="BU2275" s="170"/>
      <c r="BV2275" s="170"/>
      <c r="BW2275" s="170"/>
      <c r="BX2275" s="170"/>
      <c r="BY2275" s="170"/>
      <c r="BZ2275" s="170"/>
      <c r="CA2275" s="170"/>
      <c r="CB2275" s="170"/>
      <c r="CC2275" s="170"/>
      <c r="CD2275" s="170"/>
      <c r="CE2275" s="170"/>
      <c r="CF2275" s="170"/>
      <c r="CG2275" s="170"/>
      <c r="CH2275" s="170"/>
      <c r="CI2275" s="170"/>
      <c r="CJ2275" s="170"/>
      <c r="CK2275" s="170"/>
      <c r="CL2275" s="170"/>
    </row>
    <row r="2276" spans="2:90" x14ac:dyDescent="0.4">
      <c r="B2276" s="171" t="s">
        <v>461</v>
      </c>
      <c r="E2276" s="8"/>
      <c r="H2276" s="170"/>
      <c r="I2276" s="172"/>
      <c r="J2276" s="172"/>
      <c r="K2276" s="193"/>
      <c r="L2276" s="193"/>
      <c r="M2276" s="193"/>
      <c r="N2276" s="193"/>
      <c r="O2276" s="193"/>
      <c r="P2276" s="193"/>
      <c r="R2276" s="194"/>
      <c r="S2276" s="195" t="str">
        <f t="shared" ref="S2276:AX2276" si="2869">S$16</f>
        <v>S$12</v>
      </c>
      <c r="T2276" s="195" t="str">
        <f t="shared" si="2869"/>
        <v>T$12</v>
      </c>
      <c r="U2276" s="195" t="str">
        <f t="shared" si="2869"/>
        <v>U$12</v>
      </c>
      <c r="V2276" s="195" t="str">
        <f t="shared" si="2869"/>
        <v>V$12</v>
      </c>
      <c r="W2276" s="195" t="str">
        <f t="shared" si="2869"/>
        <v>W$12</v>
      </c>
      <c r="X2276" s="195" t="str">
        <f t="shared" si="2869"/>
        <v>X$12</v>
      </c>
      <c r="Y2276" s="195" t="str">
        <f t="shared" si="2869"/>
        <v>Y$12</v>
      </c>
      <c r="Z2276" s="195" t="str">
        <f t="shared" si="2869"/>
        <v>Z$12</v>
      </c>
      <c r="AA2276" s="195" t="str">
        <f t="shared" si="2869"/>
        <v>AA$12</v>
      </c>
      <c r="AB2276" s="195" t="str">
        <f t="shared" si="2869"/>
        <v>AB$12</v>
      </c>
      <c r="AC2276" s="195" t="str">
        <f t="shared" si="2869"/>
        <v>AC$12</v>
      </c>
      <c r="AD2276" s="195" t="str">
        <f t="shared" si="2869"/>
        <v>AD$12</v>
      </c>
      <c r="AE2276" s="195" t="str">
        <f t="shared" si="2869"/>
        <v>AE$12</v>
      </c>
      <c r="AF2276" s="195" t="str">
        <f t="shared" si="2869"/>
        <v>AF$12</v>
      </c>
      <c r="AG2276" s="195" t="str">
        <f t="shared" si="2869"/>
        <v>AG$12</v>
      </c>
      <c r="AH2276" s="195" t="str">
        <f t="shared" si="2869"/>
        <v>AH$12</v>
      </c>
      <c r="AI2276" s="195" t="str">
        <f t="shared" si="2869"/>
        <v>AI$12</v>
      </c>
      <c r="AJ2276" s="195" t="str">
        <f t="shared" si="2869"/>
        <v>AJ$12</v>
      </c>
      <c r="AK2276" s="195" t="str">
        <f t="shared" si="2869"/>
        <v>AK$12</v>
      </c>
      <c r="AL2276" s="195" t="str">
        <f t="shared" si="2869"/>
        <v>AL$12</v>
      </c>
      <c r="AM2276" s="195" t="str">
        <f t="shared" si="2869"/>
        <v>AM$12</v>
      </c>
      <c r="AN2276" s="195" t="str">
        <f t="shared" si="2869"/>
        <v>AN$12</v>
      </c>
      <c r="AO2276" s="195" t="str">
        <f t="shared" si="2869"/>
        <v>AO$12</v>
      </c>
      <c r="AP2276" s="195" t="str">
        <f t="shared" si="2869"/>
        <v>AP$12</v>
      </c>
      <c r="AQ2276" s="195" t="str">
        <f t="shared" si="2869"/>
        <v>AQ$12</v>
      </c>
      <c r="AR2276" s="195" t="str">
        <f t="shared" si="2869"/>
        <v>AR$12</v>
      </c>
      <c r="AS2276" s="195" t="str">
        <f t="shared" si="2869"/>
        <v>AS$12</v>
      </c>
      <c r="AT2276" s="195" t="str">
        <f t="shared" si="2869"/>
        <v>AT$12</v>
      </c>
      <c r="AU2276" s="195" t="str">
        <f t="shared" si="2869"/>
        <v>AU$12</v>
      </c>
      <c r="AV2276" s="195" t="str">
        <f t="shared" si="2869"/>
        <v>AV$12</v>
      </c>
      <c r="AW2276" s="195" t="str">
        <f t="shared" si="2869"/>
        <v>AW$12</v>
      </c>
      <c r="AX2276" s="195" t="str">
        <f t="shared" si="2869"/>
        <v>AX$12</v>
      </c>
      <c r="AY2276" s="195" t="str">
        <f t="shared" ref="AY2276:CD2276" si="2870">AY$16</f>
        <v>AY$12</v>
      </c>
      <c r="AZ2276" s="195" t="str">
        <f t="shared" si="2870"/>
        <v>AZ$12</v>
      </c>
      <c r="BA2276" s="195" t="str">
        <f t="shared" si="2870"/>
        <v>BA$12</v>
      </c>
      <c r="BB2276" s="195" t="str">
        <f t="shared" si="2870"/>
        <v>BB$12</v>
      </c>
      <c r="BC2276" s="195" t="str">
        <f t="shared" si="2870"/>
        <v>BC$12</v>
      </c>
      <c r="BD2276" s="195" t="str">
        <f t="shared" si="2870"/>
        <v>BD$12</v>
      </c>
      <c r="BE2276" s="195" t="str">
        <f t="shared" si="2870"/>
        <v>BE$12</v>
      </c>
      <c r="BF2276" s="195" t="str">
        <f t="shared" si="2870"/>
        <v>BF$12</v>
      </c>
      <c r="BG2276" s="195" t="str">
        <f t="shared" si="2870"/>
        <v>BG$12</v>
      </c>
      <c r="BH2276" s="195" t="str">
        <f t="shared" si="2870"/>
        <v>BH$12</v>
      </c>
      <c r="BI2276" s="195" t="str">
        <f t="shared" si="2870"/>
        <v>BI$12</v>
      </c>
      <c r="BJ2276" s="195" t="str">
        <f t="shared" si="2870"/>
        <v>BJ$12</v>
      </c>
      <c r="BK2276" s="195" t="str">
        <f t="shared" si="2870"/>
        <v>BK$12</v>
      </c>
      <c r="BL2276" s="195" t="str">
        <f t="shared" si="2870"/>
        <v>BL$12</v>
      </c>
      <c r="BM2276" s="195" t="str">
        <f t="shared" si="2870"/>
        <v>BM$12</v>
      </c>
      <c r="BN2276" s="195" t="str">
        <f t="shared" si="2870"/>
        <v>BN$12</v>
      </c>
      <c r="BO2276" s="195" t="str">
        <f t="shared" si="2870"/>
        <v>BO$12</v>
      </c>
      <c r="BP2276" s="195" t="str">
        <f t="shared" si="2870"/>
        <v>BP$12</v>
      </c>
      <c r="BQ2276" s="195" t="str">
        <f t="shared" si="2870"/>
        <v>BQ$12</v>
      </c>
      <c r="BR2276" s="195" t="str">
        <f t="shared" si="2870"/>
        <v>BR$12</v>
      </c>
      <c r="BS2276" s="195" t="str">
        <f t="shared" si="2870"/>
        <v>BS$12</v>
      </c>
      <c r="BT2276" s="195" t="str">
        <f t="shared" si="2870"/>
        <v>BT$12</v>
      </c>
      <c r="BU2276" s="195" t="str">
        <f t="shared" si="2870"/>
        <v>BU$12</v>
      </c>
      <c r="BV2276" s="195" t="str">
        <f t="shared" si="2870"/>
        <v>BV$12</v>
      </c>
      <c r="BW2276" s="195" t="str">
        <f t="shared" si="2870"/>
        <v>BW$12</v>
      </c>
      <c r="BX2276" s="195" t="str">
        <f t="shared" si="2870"/>
        <v>BX$12</v>
      </c>
      <c r="BY2276" s="195" t="str">
        <f t="shared" si="2870"/>
        <v>BY$12</v>
      </c>
      <c r="BZ2276" s="195" t="str">
        <f t="shared" si="2870"/>
        <v>BZ$12</v>
      </c>
      <c r="CA2276" s="195" t="str">
        <f t="shared" si="2870"/>
        <v>CA$12</v>
      </c>
      <c r="CB2276" s="195" t="str">
        <f t="shared" si="2870"/>
        <v>CB$12</v>
      </c>
      <c r="CC2276" s="195" t="str">
        <f t="shared" si="2870"/>
        <v>CC$12</v>
      </c>
      <c r="CD2276" s="195" t="str">
        <f t="shared" si="2870"/>
        <v>CD$12</v>
      </c>
      <c r="CE2276" s="195" t="str">
        <f t="shared" ref="CE2276:CL2276" si="2871">CE$16</f>
        <v>CE$12</v>
      </c>
      <c r="CF2276" s="195" t="str">
        <f t="shared" si="2871"/>
        <v>CF$12</v>
      </c>
      <c r="CG2276" s="195" t="str">
        <f t="shared" si="2871"/>
        <v>CG$12</v>
      </c>
      <c r="CH2276" s="195" t="str">
        <f t="shared" si="2871"/>
        <v>CH$12</v>
      </c>
      <c r="CI2276" s="195" t="str">
        <f t="shared" si="2871"/>
        <v>CI$12</v>
      </c>
      <c r="CJ2276" s="195" t="str">
        <f t="shared" si="2871"/>
        <v>CJ$12</v>
      </c>
      <c r="CK2276" s="195" t="str">
        <f t="shared" si="2871"/>
        <v>CK$12</v>
      </c>
      <c r="CL2276" s="195" t="str">
        <f t="shared" si="2871"/>
        <v>CL$12</v>
      </c>
    </row>
    <row r="2277" spans="2:90" x14ac:dyDescent="0.4">
      <c r="B2277" s="171" t="s">
        <v>462</v>
      </c>
      <c r="E2277" s="8"/>
      <c r="H2277" s="196"/>
      <c r="I2277" s="197"/>
      <c r="J2277" s="197"/>
      <c r="K2277" s="198"/>
      <c r="L2277" s="198"/>
      <c r="M2277" s="198"/>
      <c r="N2277" s="198"/>
      <c r="O2277" s="198"/>
      <c r="P2277" s="198"/>
      <c r="R2277" s="198"/>
      <c r="S2277" s="195" t="str">
        <f t="shared" ref="S2277:AX2277" si="2872">S$17</f>
        <v>S$13</v>
      </c>
      <c r="T2277" s="195" t="str">
        <f t="shared" si="2872"/>
        <v>T$13</v>
      </c>
      <c r="U2277" s="195" t="str">
        <f t="shared" si="2872"/>
        <v>U$13</v>
      </c>
      <c r="V2277" s="195" t="str">
        <f t="shared" si="2872"/>
        <v>V$13</v>
      </c>
      <c r="W2277" s="195" t="str">
        <f t="shared" si="2872"/>
        <v>W$13</v>
      </c>
      <c r="X2277" s="195" t="str">
        <f t="shared" si="2872"/>
        <v>X$13</v>
      </c>
      <c r="Y2277" s="195" t="str">
        <f t="shared" si="2872"/>
        <v>Y$13</v>
      </c>
      <c r="Z2277" s="195" t="str">
        <f t="shared" si="2872"/>
        <v>Z$13</v>
      </c>
      <c r="AA2277" s="195" t="str">
        <f t="shared" si="2872"/>
        <v>AA$13</v>
      </c>
      <c r="AB2277" s="195" t="str">
        <f t="shared" si="2872"/>
        <v>AB$13</v>
      </c>
      <c r="AC2277" s="195" t="str">
        <f t="shared" si="2872"/>
        <v>AC$13</v>
      </c>
      <c r="AD2277" s="195" t="str">
        <f t="shared" si="2872"/>
        <v>AD$13</v>
      </c>
      <c r="AE2277" s="195" t="str">
        <f t="shared" si="2872"/>
        <v>AE$13</v>
      </c>
      <c r="AF2277" s="195" t="str">
        <f t="shared" si="2872"/>
        <v>AF$13</v>
      </c>
      <c r="AG2277" s="195" t="str">
        <f t="shared" si="2872"/>
        <v>AG$13</v>
      </c>
      <c r="AH2277" s="195" t="str">
        <f t="shared" si="2872"/>
        <v>AH$13</v>
      </c>
      <c r="AI2277" s="195" t="str">
        <f t="shared" si="2872"/>
        <v>AI$13</v>
      </c>
      <c r="AJ2277" s="195" t="str">
        <f t="shared" si="2872"/>
        <v>AJ$13</v>
      </c>
      <c r="AK2277" s="195" t="str">
        <f t="shared" si="2872"/>
        <v>AK$13</v>
      </c>
      <c r="AL2277" s="195" t="str">
        <f t="shared" si="2872"/>
        <v>AL$13</v>
      </c>
      <c r="AM2277" s="195" t="str">
        <f t="shared" si="2872"/>
        <v>AM$13</v>
      </c>
      <c r="AN2277" s="195" t="str">
        <f t="shared" si="2872"/>
        <v>AN$13</v>
      </c>
      <c r="AO2277" s="195" t="str">
        <f t="shared" si="2872"/>
        <v>AO$13</v>
      </c>
      <c r="AP2277" s="195" t="str">
        <f t="shared" si="2872"/>
        <v>AP$13</v>
      </c>
      <c r="AQ2277" s="195" t="str">
        <f t="shared" si="2872"/>
        <v>AQ$13</v>
      </c>
      <c r="AR2277" s="195" t="str">
        <f t="shared" si="2872"/>
        <v>AR$13</v>
      </c>
      <c r="AS2277" s="195" t="str">
        <f t="shared" si="2872"/>
        <v>AS$13</v>
      </c>
      <c r="AT2277" s="195" t="str">
        <f t="shared" si="2872"/>
        <v>AT$13</v>
      </c>
      <c r="AU2277" s="195" t="str">
        <f t="shared" si="2872"/>
        <v>AU$13</v>
      </c>
      <c r="AV2277" s="195" t="str">
        <f t="shared" si="2872"/>
        <v>AV$13</v>
      </c>
      <c r="AW2277" s="195" t="str">
        <f t="shared" si="2872"/>
        <v>AW$13</v>
      </c>
      <c r="AX2277" s="195" t="str">
        <f t="shared" si="2872"/>
        <v>AX$13</v>
      </c>
      <c r="AY2277" s="195" t="str">
        <f t="shared" ref="AY2277:CD2277" si="2873">AY$17</f>
        <v>AY$13</v>
      </c>
      <c r="AZ2277" s="195" t="str">
        <f t="shared" si="2873"/>
        <v>AZ$13</v>
      </c>
      <c r="BA2277" s="195" t="str">
        <f t="shared" si="2873"/>
        <v>BA$13</v>
      </c>
      <c r="BB2277" s="195" t="str">
        <f t="shared" si="2873"/>
        <v>BB$13</v>
      </c>
      <c r="BC2277" s="195" t="str">
        <f t="shared" si="2873"/>
        <v>BC$13</v>
      </c>
      <c r="BD2277" s="195" t="str">
        <f t="shared" si="2873"/>
        <v>BD$13</v>
      </c>
      <c r="BE2277" s="195" t="str">
        <f t="shared" si="2873"/>
        <v>BE$13</v>
      </c>
      <c r="BF2277" s="195" t="str">
        <f t="shared" si="2873"/>
        <v>BF$13</v>
      </c>
      <c r="BG2277" s="195" t="str">
        <f t="shared" si="2873"/>
        <v>BG$13</v>
      </c>
      <c r="BH2277" s="195" t="str">
        <f t="shared" si="2873"/>
        <v>BH$13</v>
      </c>
      <c r="BI2277" s="195" t="str">
        <f t="shared" si="2873"/>
        <v>BI$13</v>
      </c>
      <c r="BJ2277" s="195" t="str">
        <f t="shared" si="2873"/>
        <v>BJ$13</v>
      </c>
      <c r="BK2277" s="195" t="str">
        <f t="shared" si="2873"/>
        <v>BK$13</v>
      </c>
      <c r="BL2277" s="195" t="str">
        <f t="shared" si="2873"/>
        <v>BL$13</v>
      </c>
      <c r="BM2277" s="195" t="str">
        <f t="shared" si="2873"/>
        <v>BM$13</v>
      </c>
      <c r="BN2277" s="195" t="str">
        <f t="shared" si="2873"/>
        <v>BN$13</v>
      </c>
      <c r="BO2277" s="195" t="str">
        <f t="shared" si="2873"/>
        <v>BO$13</v>
      </c>
      <c r="BP2277" s="195" t="str">
        <f t="shared" si="2873"/>
        <v>BP$13</v>
      </c>
      <c r="BQ2277" s="195" t="str">
        <f t="shared" si="2873"/>
        <v>BQ$13</v>
      </c>
      <c r="BR2277" s="195" t="str">
        <f t="shared" si="2873"/>
        <v>BR$13</v>
      </c>
      <c r="BS2277" s="195" t="str">
        <f t="shared" si="2873"/>
        <v>BS$13</v>
      </c>
      <c r="BT2277" s="195" t="str">
        <f t="shared" si="2873"/>
        <v>BT$13</v>
      </c>
      <c r="BU2277" s="195" t="str">
        <f t="shared" si="2873"/>
        <v>BU$13</v>
      </c>
      <c r="BV2277" s="195" t="str">
        <f t="shared" si="2873"/>
        <v>BV$13</v>
      </c>
      <c r="BW2277" s="195" t="str">
        <f t="shared" si="2873"/>
        <v>BW$13</v>
      </c>
      <c r="BX2277" s="195" t="str">
        <f t="shared" si="2873"/>
        <v>BX$13</v>
      </c>
      <c r="BY2277" s="195" t="str">
        <f t="shared" si="2873"/>
        <v>BY$13</v>
      </c>
      <c r="BZ2277" s="195" t="str">
        <f t="shared" si="2873"/>
        <v>BZ$13</v>
      </c>
      <c r="CA2277" s="195" t="str">
        <f t="shared" si="2873"/>
        <v>CA$13</v>
      </c>
      <c r="CB2277" s="195" t="str">
        <f t="shared" si="2873"/>
        <v>CB$13</v>
      </c>
      <c r="CC2277" s="195" t="str">
        <f t="shared" si="2873"/>
        <v>CC$13</v>
      </c>
      <c r="CD2277" s="195" t="str">
        <f t="shared" si="2873"/>
        <v>CD$13</v>
      </c>
      <c r="CE2277" s="195" t="str">
        <f t="shared" ref="CE2277:CL2277" si="2874">CE$17</f>
        <v>CE$13</v>
      </c>
      <c r="CF2277" s="195" t="str">
        <f t="shared" si="2874"/>
        <v>CF$13</v>
      </c>
      <c r="CG2277" s="195" t="str">
        <f t="shared" si="2874"/>
        <v>CG$13</v>
      </c>
      <c r="CH2277" s="195" t="str">
        <f t="shared" si="2874"/>
        <v>CH$13</v>
      </c>
      <c r="CI2277" s="195" t="str">
        <f t="shared" si="2874"/>
        <v>CI$13</v>
      </c>
      <c r="CJ2277" s="195" t="str">
        <f t="shared" si="2874"/>
        <v>CJ$13</v>
      </c>
      <c r="CK2277" s="195" t="str">
        <f t="shared" si="2874"/>
        <v>CK$13</v>
      </c>
      <c r="CL2277" s="195" t="str">
        <f t="shared" si="2874"/>
        <v>CL$13</v>
      </c>
    </row>
    <row r="2278" spans="2:90" x14ac:dyDescent="0.4">
      <c r="B2278" s="171" t="s">
        <v>491</v>
      </c>
      <c r="E2278" s="8"/>
      <c r="H2278" s="196"/>
      <c r="I2278" s="197"/>
      <c r="J2278" s="197"/>
      <c r="K2278" s="198"/>
      <c r="L2278" s="198"/>
      <c r="M2278" s="198"/>
      <c r="N2278" s="198"/>
      <c r="O2278" s="198"/>
      <c r="P2278" s="198"/>
      <c r="R2278" s="198"/>
      <c r="S2278" s="186"/>
      <c r="T2278" s="186"/>
      <c r="U2278" s="186"/>
      <c r="V2278" s="186"/>
      <c r="W2278" s="186"/>
      <c r="X2278" s="186"/>
      <c r="Y2278" s="186"/>
      <c r="Z2278" s="186"/>
      <c r="AA2278" s="186"/>
      <c r="AB2278" s="186"/>
      <c r="AC2278" s="186"/>
      <c r="AD2278" s="186"/>
      <c r="AE2278" s="186"/>
      <c r="AF2278" s="186"/>
      <c r="AG2278" s="186"/>
      <c r="AH2278" s="186"/>
      <c r="AI2278" s="186"/>
      <c r="AJ2278" s="186"/>
      <c r="AK2278" s="186"/>
      <c r="AL2278" s="186"/>
      <c r="AM2278" s="186"/>
      <c r="AN2278" s="186"/>
      <c r="AO2278" s="186"/>
      <c r="AP2278" s="186"/>
      <c r="AQ2278" s="186"/>
      <c r="AR2278" s="186"/>
      <c r="AS2278" s="186"/>
      <c r="AT2278" s="186"/>
      <c r="AU2278" s="186"/>
      <c r="AV2278" s="186"/>
      <c r="AW2278" s="186"/>
      <c r="AX2278" s="186"/>
      <c r="AY2278" s="186"/>
      <c r="AZ2278" s="186"/>
      <c r="BA2278" s="186"/>
      <c r="BB2278" s="186"/>
      <c r="BC2278" s="186"/>
      <c r="BD2278" s="186"/>
      <c r="BE2278" s="186"/>
      <c r="BF2278" s="186"/>
      <c r="BG2278" s="186"/>
      <c r="BH2278" s="186"/>
      <c r="BI2278" s="186"/>
      <c r="BJ2278" s="186"/>
      <c r="BK2278" s="186"/>
      <c r="BL2278" s="186"/>
      <c r="BM2278" s="186"/>
      <c r="BN2278" s="186"/>
      <c r="BO2278" s="186"/>
      <c r="BP2278" s="186"/>
      <c r="BQ2278" s="186"/>
      <c r="BR2278" s="186"/>
      <c r="BS2278" s="186"/>
      <c r="BT2278" s="186"/>
      <c r="BU2278" s="186"/>
      <c r="BV2278" s="186"/>
      <c r="BW2278" s="186"/>
      <c r="BX2278" s="186"/>
      <c r="BY2278" s="186"/>
      <c r="BZ2278" s="186"/>
      <c r="CA2278" s="186"/>
      <c r="CB2278" s="186"/>
      <c r="CC2278" s="186"/>
      <c r="CD2278" s="186"/>
      <c r="CE2278" s="186"/>
      <c r="CF2278" s="186"/>
      <c r="CG2278" s="186"/>
      <c r="CH2278" s="186"/>
      <c r="CI2278" s="186"/>
      <c r="CJ2278" s="186"/>
      <c r="CK2278" s="186"/>
      <c r="CL2278" s="186"/>
    </row>
    <row r="2279" spans="2:90" x14ac:dyDescent="0.4">
      <c r="B2279" s="171" t="s">
        <v>505</v>
      </c>
      <c r="E2279" s="8"/>
      <c r="H2279" s="196"/>
      <c r="I2279" s="197"/>
      <c r="J2279" s="197"/>
      <c r="K2279" s="198"/>
      <c r="L2279" s="198"/>
      <c r="M2279" s="198"/>
      <c r="N2279" s="198"/>
      <c r="O2279" s="198"/>
      <c r="P2279" s="198"/>
      <c r="R2279" s="198"/>
      <c r="S2279" s="186"/>
      <c r="T2279" s="186"/>
      <c r="U2279" s="186"/>
      <c r="V2279" s="186"/>
      <c r="W2279" s="186"/>
      <c r="X2279" s="186"/>
      <c r="Y2279" s="186"/>
      <c r="Z2279" s="186"/>
      <c r="AA2279" s="186"/>
      <c r="AB2279" s="186"/>
      <c r="AC2279" s="186"/>
      <c r="AD2279" s="186"/>
      <c r="AE2279" s="186"/>
      <c r="AF2279" s="186"/>
      <c r="AG2279" s="186"/>
      <c r="AH2279" s="186"/>
      <c r="AI2279" s="186"/>
      <c r="AJ2279" s="186"/>
      <c r="AK2279" s="186"/>
      <c r="AL2279" s="186"/>
      <c r="AM2279" s="186"/>
      <c r="AN2279" s="186"/>
      <c r="AO2279" s="186"/>
      <c r="AP2279" s="186"/>
      <c r="AQ2279" s="186"/>
      <c r="AR2279" s="186"/>
      <c r="AS2279" s="186"/>
      <c r="AT2279" s="186"/>
      <c r="AU2279" s="186"/>
      <c r="AV2279" s="186"/>
      <c r="AW2279" s="186"/>
      <c r="AX2279" s="186"/>
      <c r="AY2279" s="186"/>
      <c r="AZ2279" s="186"/>
      <c r="BA2279" s="186"/>
      <c r="BB2279" s="186"/>
      <c r="BC2279" s="186"/>
      <c r="BD2279" s="186"/>
      <c r="BE2279" s="186"/>
      <c r="BF2279" s="186"/>
      <c r="BG2279" s="186"/>
      <c r="BH2279" s="186"/>
      <c r="BI2279" s="186"/>
      <c r="BJ2279" s="186"/>
      <c r="BK2279" s="186"/>
      <c r="BL2279" s="186"/>
      <c r="BM2279" s="186"/>
      <c r="BN2279" s="186"/>
      <c r="BO2279" s="186"/>
      <c r="BP2279" s="186"/>
      <c r="BQ2279" s="186"/>
      <c r="BR2279" s="186"/>
      <c r="BS2279" s="186"/>
      <c r="BT2279" s="186"/>
      <c r="BU2279" s="186"/>
      <c r="BV2279" s="186"/>
      <c r="BW2279" s="186"/>
      <c r="BX2279" s="186"/>
      <c r="BY2279" s="186"/>
      <c r="BZ2279" s="186"/>
      <c r="CA2279" s="186"/>
      <c r="CB2279" s="186"/>
      <c r="CC2279" s="186"/>
      <c r="CD2279" s="186"/>
      <c r="CE2279" s="186"/>
      <c r="CF2279" s="186"/>
      <c r="CG2279" s="186"/>
      <c r="CH2279" s="186"/>
      <c r="CI2279" s="186"/>
      <c r="CJ2279" s="186"/>
      <c r="CK2279" s="186"/>
      <c r="CL2279" s="186"/>
    </row>
    <row r="2280" spans="2:90" x14ac:dyDescent="0.4">
      <c r="B2280" s="171" t="s">
        <v>463</v>
      </c>
      <c r="E2280" s="8"/>
      <c r="H2280" s="196"/>
      <c r="I2280" s="197"/>
      <c r="J2280" s="197"/>
      <c r="K2280" s="198"/>
      <c r="L2280" s="198"/>
      <c r="M2280" s="198"/>
      <c r="N2280" s="198"/>
      <c r="O2280" s="198"/>
      <c r="P2280" s="198"/>
      <c r="R2280" s="198"/>
      <c r="S2280" s="186" t="str">
        <f t="shared" ref="S2280:AX2280" si="2875">S$18</f>
        <v>S$14</v>
      </c>
      <c r="T2280" s="186" t="str">
        <f t="shared" si="2875"/>
        <v>T$14</v>
      </c>
      <c r="U2280" s="186" t="str">
        <f t="shared" si="2875"/>
        <v>U$14</v>
      </c>
      <c r="V2280" s="186" t="str">
        <f t="shared" si="2875"/>
        <v>V$14</v>
      </c>
      <c r="W2280" s="186" t="str">
        <f t="shared" si="2875"/>
        <v>W$14</v>
      </c>
      <c r="X2280" s="186" t="str">
        <f t="shared" si="2875"/>
        <v>X$14</v>
      </c>
      <c r="Y2280" s="186" t="str">
        <f t="shared" si="2875"/>
        <v>Y$14</v>
      </c>
      <c r="Z2280" s="186" t="str">
        <f t="shared" si="2875"/>
        <v>Z$14</v>
      </c>
      <c r="AA2280" s="186" t="str">
        <f t="shared" si="2875"/>
        <v>AA$14</v>
      </c>
      <c r="AB2280" s="186" t="str">
        <f t="shared" si="2875"/>
        <v>AB$14</v>
      </c>
      <c r="AC2280" s="186" t="str">
        <f t="shared" si="2875"/>
        <v>AC$14</v>
      </c>
      <c r="AD2280" s="186" t="str">
        <f t="shared" si="2875"/>
        <v>AD$14</v>
      </c>
      <c r="AE2280" s="186" t="str">
        <f t="shared" si="2875"/>
        <v>AE$14</v>
      </c>
      <c r="AF2280" s="186" t="str">
        <f t="shared" si="2875"/>
        <v>AF$14</v>
      </c>
      <c r="AG2280" s="186" t="str">
        <f t="shared" si="2875"/>
        <v>AG$14</v>
      </c>
      <c r="AH2280" s="186" t="str">
        <f t="shared" si="2875"/>
        <v>AH$14</v>
      </c>
      <c r="AI2280" s="186" t="str">
        <f t="shared" si="2875"/>
        <v>AI$14</v>
      </c>
      <c r="AJ2280" s="186" t="str">
        <f t="shared" si="2875"/>
        <v>AJ$14</v>
      </c>
      <c r="AK2280" s="186" t="str">
        <f t="shared" si="2875"/>
        <v>AK$14</v>
      </c>
      <c r="AL2280" s="186" t="str">
        <f t="shared" si="2875"/>
        <v>AL$14</v>
      </c>
      <c r="AM2280" s="186" t="str">
        <f t="shared" si="2875"/>
        <v>AM$14</v>
      </c>
      <c r="AN2280" s="186" t="str">
        <f t="shared" si="2875"/>
        <v>AN$14</v>
      </c>
      <c r="AO2280" s="186" t="str">
        <f t="shared" si="2875"/>
        <v>AO$14</v>
      </c>
      <c r="AP2280" s="186" t="str">
        <f t="shared" si="2875"/>
        <v>AP$14</v>
      </c>
      <c r="AQ2280" s="186" t="str">
        <f t="shared" si="2875"/>
        <v>AQ$14</v>
      </c>
      <c r="AR2280" s="186" t="str">
        <f t="shared" si="2875"/>
        <v>AR$14</v>
      </c>
      <c r="AS2280" s="186" t="str">
        <f t="shared" si="2875"/>
        <v>AS$14</v>
      </c>
      <c r="AT2280" s="186" t="str">
        <f t="shared" si="2875"/>
        <v>AT$14</v>
      </c>
      <c r="AU2280" s="186" t="str">
        <f t="shared" si="2875"/>
        <v>AU$14</v>
      </c>
      <c r="AV2280" s="186" t="str">
        <f t="shared" si="2875"/>
        <v>AV$14</v>
      </c>
      <c r="AW2280" s="186" t="str">
        <f t="shared" si="2875"/>
        <v>AW$14</v>
      </c>
      <c r="AX2280" s="186" t="str">
        <f t="shared" si="2875"/>
        <v>AX$14</v>
      </c>
      <c r="AY2280" s="186" t="str">
        <f t="shared" ref="AY2280:CD2280" si="2876">AY$18</f>
        <v>AY$14</v>
      </c>
      <c r="AZ2280" s="186" t="str">
        <f t="shared" si="2876"/>
        <v>AZ$14</v>
      </c>
      <c r="BA2280" s="186" t="str">
        <f t="shared" si="2876"/>
        <v>BA$14</v>
      </c>
      <c r="BB2280" s="186" t="str">
        <f t="shared" si="2876"/>
        <v>BB$14</v>
      </c>
      <c r="BC2280" s="186" t="str">
        <f t="shared" si="2876"/>
        <v>BC$14</v>
      </c>
      <c r="BD2280" s="186" t="str">
        <f t="shared" si="2876"/>
        <v>BD$14</v>
      </c>
      <c r="BE2280" s="186" t="str">
        <f t="shared" si="2876"/>
        <v>BE$14</v>
      </c>
      <c r="BF2280" s="186" t="str">
        <f t="shared" si="2876"/>
        <v>BF$14</v>
      </c>
      <c r="BG2280" s="186" t="str">
        <f t="shared" si="2876"/>
        <v>BG$14</v>
      </c>
      <c r="BH2280" s="186" t="str">
        <f t="shared" si="2876"/>
        <v>BH$14</v>
      </c>
      <c r="BI2280" s="186" t="str">
        <f t="shared" si="2876"/>
        <v>BI$14</v>
      </c>
      <c r="BJ2280" s="186" t="str">
        <f t="shared" si="2876"/>
        <v>BJ$14</v>
      </c>
      <c r="BK2280" s="186" t="str">
        <f t="shared" si="2876"/>
        <v>BK$14</v>
      </c>
      <c r="BL2280" s="186" t="str">
        <f t="shared" si="2876"/>
        <v>BL$14</v>
      </c>
      <c r="BM2280" s="186" t="str">
        <f t="shared" si="2876"/>
        <v>BM$14</v>
      </c>
      <c r="BN2280" s="186" t="str">
        <f t="shared" si="2876"/>
        <v>BN$14</v>
      </c>
      <c r="BO2280" s="186" t="str">
        <f t="shared" si="2876"/>
        <v>BO$14</v>
      </c>
      <c r="BP2280" s="186" t="str">
        <f t="shared" si="2876"/>
        <v>BP$14</v>
      </c>
      <c r="BQ2280" s="186" t="str">
        <f t="shared" si="2876"/>
        <v>BQ$14</v>
      </c>
      <c r="BR2280" s="186" t="str">
        <f t="shared" si="2876"/>
        <v>BR$14</v>
      </c>
      <c r="BS2280" s="186" t="str">
        <f t="shared" si="2876"/>
        <v>BS$14</v>
      </c>
      <c r="BT2280" s="186" t="str">
        <f t="shared" si="2876"/>
        <v>BT$14</v>
      </c>
      <c r="BU2280" s="186" t="str">
        <f t="shared" si="2876"/>
        <v>BU$14</v>
      </c>
      <c r="BV2280" s="186" t="str">
        <f t="shared" si="2876"/>
        <v>BV$14</v>
      </c>
      <c r="BW2280" s="186" t="str">
        <f t="shared" si="2876"/>
        <v>BW$14</v>
      </c>
      <c r="BX2280" s="186" t="str">
        <f t="shared" si="2876"/>
        <v>BX$14</v>
      </c>
      <c r="BY2280" s="186" t="str">
        <f t="shared" si="2876"/>
        <v>BY$14</v>
      </c>
      <c r="BZ2280" s="186" t="str">
        <f t="shared" si="2876"/>
        <v>BZ$14</v>
      </c>
      <c r="CA2280" s="186" t="str">
        <f t="shared" si="2876"/>
        <v>CA$14</v>
      </c>
      <c r="CB2280" s="186" t="str">
        <f t="shared" si="2876"/>
        <v>CB$14</v>
      </c>
      <c r="CC2280" s="186" t="str">
        <f t="shared" si="2876"/>
        <v>CC$14</v>
      </c>
      <c r="CD2280" s="186" t="str">
        <f t="shared" si="2876"/>
        <v>CD$14</v>
      </c>
      <c r="CE2280" s="186" t="str">
        <f t="shared" ref="CE2280:CL2280" si="2877">CE$18</f>
        <v>CE$14</v>
      </c>
      <c r="CF2280" s="186" t="str">
        <f t="shared" si="2877"/>
        <v>CF$14</v>
      </c>
      <c r="CG2280" s="186" t="str">
        <f t="shared" si="2877"/>
        <v>CG$14</v>
      </c>
      <c r="CH2280" s="186" t="str">
        <f t="shared" si="2877"/>
        <v>CH$14</v>
      </c>
      <c r="CI2280" s="186" t="str">
        <f t="shared" si="2877"/>
        <v>CI$14</v>
      </c>
      <c r="CJ2280" s="186" t="str">
        <f t="shared" si="2877"/>
        <v>CJ$14</v>
      </c>
      <c r="CK2280" s="186" t="str">
        <f t="shared" si="2877"/>
        <v>CK$14</v>
      </c>
      <c r="CL2280" s="186" t="str">
        <f t="shared" si="2877"/>
        <v>CL$14</v>
      </c>
    </row>
    <row r="2281" spans="2:90" x14ac:dyDescent="0.4">
      <c r="B2281" s="171" t="s">
        <v>464</v>
      </c>
      <c r="E2281" s="8"/>
      <c r="H2281" s="196"/>
      <c r="I2281" s="197"/>
      <c r="J2281" s="197"/>
      <c r="K2281" s="198"/>
      <c r="L2281" s="198"/>
      <c r="M2281" s="198"/>
      <c r="N2281" s="198"/>
      <c r="O2281" s="198"/>
      <c r="P2281" s="198"/>
      <c r="R2281" s="198"/>
      <c r="S2281" s="186" t="str">
        <f t="shared" ref="S2281:AX2281" si="2878">S$19</f>
        <v>S$15</v>
      </c>
      <c r="T2281" s="186" t="str">
        <f t="shared" si="2878"/>
        <v>T$15</v>
      </c>
      <c r="U2281" s="186" t="str">
        <f t="shared" si="2878"/>
        <v>U$15</v>
      </c>
      <c r="V2281" s="186" t="str">
        <f t="shared" si="2878"/>
        <v>V$15</v>
      </c>
      <c r="W2281" s="186" t="str">
        <f t="shared" si="2878"/>
        <v>W$15</v>
      </c>
      <c r="X2281" s="186" t="str">
        <f t="shared" si="2878"/>
        <v>X$15</v>
      </c>
      <c r="Y2281" s="186" t="str">
        <f t="shared" si="2878"/>
        <v>Y$15</v>
      </c>
      <c r="Z2281" s="186" t="str">
        <f t="shared" si="2878"/>
        <v>Z$15</v>
      </c>
      <c r="AA2281" s="186" t="str">
        <f t="shared" si="2878"/>
        <v>AA$15</v>
      </c>
      <c r="AB2281" s="186" t="str">
        <f t="shared" si="2878"/>
        <v>AB$15</v>
      </c>
      <c r="AC2281" s="186" t="str">
        <f t="shared" si="2878"/>
        <v>AC$15</v>
      </c>
      <c r="AD2281" s="186" t="str">
        <f t="shared" si="2878"/>
        <v>AD$15</v>
      </c>
      <c r="AE2281" s="186" t="str">
        <f t="shared" si="2878"/>
        <v>AE$15</v>
      </c>
      <c r="AF2281" s="186" t="str">
        <f t="shared" si="2878"/>
        <v>AF$15</v>
      </c>
      <c r="AG2281" s="186" t="str">
        <f t="shared" si="2878"/>
        <v>AG$15</v>
      </c>
      <c r="AH2281" s="186" t="str">
        <f t="shared" si="2878"/>
        <v>AH$15</v>
      </c>
      <c r="AI2281" s="186" t="str">
        <f t="shared" si="2878"/>
        <v>AI$15</v>
      </c>
      <c r="AJ2281" s="186" t="str">
        <f t="shared" si="2878"/>
        <v>AJ$15</v>
      </c>
      <c r="AK2281" s="186" t="str">
        <f t="shared" si="2878"/>
        <v>AK$15</v>
      </c>
      <c r="AL2281" s="186" t="str">
        <f t="shared" si="2878"/>
        <v>AL$15</v>
      </c>
      <c r="AM2281" s="186" t="str">
        <f t="shared" si="2878"/>
        <v>AM$15</v>
      </c>
      <c r="AN2281" s="186" t="str">
        <f t="shared" si="2878"/>
        <v>AN$15</v>
      </c>
      <c r="AO2281" s="186" t="str">
        <f t="shared" si="2878"/>
        <v>AO$15</v>
      </c>
      <c r="AP2281" s="186" t="str">
        <f t="shared" si="2878"/>
        <v>AP$15</v>
      </c>
      <c r="AQ2281" s="186" t="str">
        <f t="shared" si="2878"/>
        <v>AQ$15</v>
      </c>
      <c r="AR2281" s="186" t="str">
        <f t="shared" si="2878"/>
        <v>AR$15</v>
      </c>
      <c r="AS2281" s="186" t="str">
        <f t="shared" si="2878"/>
        <v>AS$15</v>
      </c>
      <c r="AT2281" s="186" t="str">
        <f t="shared" si="2878"/>
        <v>AT$15</v>
      </c>
      <c r="AU2281" s="186" t="str">
        <f t="shared" si="2878"/>
        <v>AU$15</v>
      </c>
      <c r="AV2281" s="186" t="str">
        <f t="shared" si="2878"/>
        <v>AV$15</v>
      </c>
      <c r="AW2281" s="186" t="str">
        <f t="shared" si="2878"/>
        <v>AW$15</v>
      </c>
      <c r="AX2281" s="186" t="str">
        <f t="shared" si="2878"/>
        <v>AX$15</v>
      </c>
      <c r="AY2281" s="186" t="str">
        <f t="shared" ref="AY2281:CD2281" si="2879">AY$19</f>
        <v>AY$15</v>
      </c>
      <c r="AZ2281" s="186" t="str">
        <f t="shared" si="2879"/>
        <v>AZ$15</v>
      </c>
      <c r="BA2281" s="186" t="str">
        <f t="shared" si="2879"/>
        <v>BA$15</v>
      </c>
      <c r="BB2281" s="186" t="str">
        <f t="shared" si="2879"/>
        <v>BB$15</v>
      </c>
      <c r="BC2281" s="186" t="str">
        <f t="shared" si="2879"/>
        <v>BC$15</v>
      </c>
      <c r="BD2281" s="186" t="str">
        <f t="shared" si="2879"/>
        <v>BD$15</v>
      </c>
      <c r="BE2281" s="186" t="str">
        <f t="shared" si="2879"/>
        <v>BE$15</v>
      </c>
      <c r="BF2281" s="186" t="str">
        <f t="shared" si="2879"/>
        <v>BF$15</v>
      </c>
      <c r="BG2281" s="186" t="str">
        <f t="shared" si="2879"/>
        <v>BG$15</v>
      </c>
      <c r="BH2281" s="186" t="str">
        <f t="shared" si="2879"/>
        <v>BH$15</v>
      </c>
      <c r="BI2281" s="186" t="str">
        <f t="shared" si="2879"/>
        <v>BI$15</v>
      </c>
      <c r="BJ2281" s="186" t="str">
        <f t="shared" si="2879"/>
        <v>BJ$15</v>
      </c>
      <c r="BK2281" s="186" t="str">
        <f t="shared" si="2879"/>
        <v>BK$15</v>
      </c>
      <c r="BL2281" s="186" t="str">
        <f t="shared" si="2879"/>
        <v>BL$15</v>
      </c>
      <c r="BM2281" s="186" t="str">
        <f t="shared" si="2879"/>
        <v>BM$15</v>
      </c>
      <c r="BN2281" s="186" t="str">
        <f t="shared" si="2879"/>
        <v>BN$15</v>
      </c>
      <c r="BO2281" s="186" t="str">
        <f t="shared" si="2879"/>
        <v>BO$15</v>
      </c>
      <c r="BP2281" s="186" t="str">
        <f t="shared" si="2879"/>
        <v>BP$15</v>
      </c>
      <c r="BQ2281" s="186" t="str">
        <f t="shared" si="2879"/>
        <v>BQ$15</v>
      </c>
      <c r="BR2281" s="186" t="str">
        <f t="shared" si="2879"/>
        <v>BR$15</v>
      </c>
      <c r="BS2281" s="186" t="str">
        <f t="shared" si="2879"/>
        <v>BS$15</v>
      </c>
      <c r="BT2281" s="186" t="str">
        <f t="shared" si="2879"/>
        <v>BT$15</v>
      </c>
      <c r="BU2281" s="186" t="str">
        <f t="shared" si="2879"/>
        <v>BU$15</v>
      </c>
      <c r="BV2281" s="186" t="str">
        <f t="shared" si="2879"/>
        <v>BV$15</v>
      </c>
      <c r="BW2281" s="186" t="str">
        <f t="shared" si="2879"/>
        <v>BW$15</v>
      </c>
      <c r="BX2281" s="186" t="str">
        <f t="shared" si="2879"/>
        <v>BX$15</v>
      </c>
      <c r="BY2281" s="186" t="str">
        <f t="shared" si="2879"/>
        <v>BY$15</v>
      </c>
      <c r="BZ2281" s="186" t="str">
        <f t="shared" si="2879"/>
        <v>BZ$15</v>
      </c>
      <c r="CA2281" s="186" t="str">
        <f t="shared" si="2879"/>
        <v>CA$15</v>
      </c>
      <c r="CB2281" s="186" t="str">
        <f t="shared" si="2879"/>
        <v>CB$15</v>
      </c>
      <c r="CC2281" s="186" t="str">
        <f t="shared" si="2879"/>
        <v>CC$15</v>
      </c>
      <c r="CD2281" s="186" t="str">
        <f t="shared" si="2879"/>
        <v>CD$15</v>
      </c>
      <c r="CE2281" s="186" t="str">
        <f t="shared" ref="CE2281:CL2281" si="2880">CE$19</f>
        <v>CE$15</v>
      </c>
      <c r="CF2281" s="186" t="str">
        <f t="shared" si="2880"/>
        <v>CF$15</v>
      </c>
      <c r="CG2281" s="186" t="str">
        <f t="shared" si="2880"/>
        <v>CG$15</v>
      </c>
      <c r="CH2281" s="186" t="str">
        <f t="shared" si="2880"/>
        <v>CH$15</v>
      </c>
      <c r="CI2281" s="186" t="str">
        <f t="shared" si="2880"/>
        <v>CI$15</v>
      </c>
      <c r="CJ2281" s="186" t="str">
        <f t="shared" si="2880"/>
        <v>CJ$15</v>
      </c>
      <c r="CK2281" s="186" t="str">
        <f t="shared" si="2880"/>
        <v>CK$15</v>
      </c>
      <c r="CL2281" s="186" t="str">
        <f t="shared" si="2880"/>
        <v>CL$15</v>
      </c>
    </row>
    <row r="2282" spans="2:90" x14ac:dyDescent="0.4">
      <c r="B2282" s="139" t="s">
        <v>239</v>
      </c>
      <c r="C2282" s="31"/>
      <c r="D2282" t="s">
        <v>768</v>
      </c>
      <c r="E2282" s="8" t="str">
        <f t="shared" ref="E2282:E2292" si="2881">ROW()&amp;" "&amp;D2282</f>
        <v>2282 UEREV - S</v>
      </c>
      <c r="F2282" t="s">
        <v>277</v>
      </c>
      <c r="G2282" s="31" t="s">
        <v>81</v>
      </c>
      <c r="H2282" s="138"/>
      <c r="I2282" s="140"/>
      <c r="J2282" s="140"/>
      <c r="K2282" s="138"/>
      <c r="L2282" s="138"/>
      <c r="M2282" s="138"/>
      <c r="N2282" s="138"/>
      <c r="O2282" s="138"/>
      <c r="P2282" s="138"/>
      <c r="R2282" s="139"/>
      <c r="S2282" s="164"/>
      <c r="T2282" s="164"/>
      <c r="U2282" s="164"/>
      <c r="V2282" s="164"/>
      <c r="W2282" s="164"/>
      <c r="X2282" s="164"/>
      <c r="Y2282" s="164"/>
      <c r="Z2282" s="164"/>
      <c r="AA2282" s="164"/>
      <c r="AB2282" s="164"/>
      <c r="AC2282" s="164"/>
      <c r="AD2282" s="164"/>
      <c r="AE2282" s="164"/>
      <c r="AF2282" s="164"/>
      <c r="AG2282" s="164"/>
      <c r="AH2282" s="164"/>
      <c r="AI2282" s="164"/>
      <c r="AJ2282" s="164"/>
      <c r="AK2282" s="164"/>
      <c r="AL2282" s="164"/>
      <c r="AM2282" s="164"/>
      <c r="AN2282" s="164"/>
      <c r="AO2282" s="164"/>
      <c r="AP2282" s="164"/>
      <c r="AQ2282" s="164"/>
      <c r="AR2282" s="164"/>
      <c r="AS2282" s="164"/>
      <c r="AT2282" s="164"/>
      <c r="AU2282" s="164"/>
      <c r="AV2282" s="164"/>
      <c r="AW2282" s="164"/>
      <c r="AX2282" s="164"/>
      <c r="AY2282" s="164"/>
      <c r="AZ2282" s="164"/>
      <c r="BA2282" s="164"/>
      <c r="BB2282" s="164"/>
      <c r="BC2282" s="164"/>
      <c r="BD2282" s="164"/>
      <c r="BE2282" s="164"/>
      <c r="BF2282" s="164"/>
      <c r="BG2282" s="164"/>
      <c r="BH2282" s="164"/>
      <c r="BI2282" s="164"/>
      <c r="BJ2282" s="164"/>
      <c r="BK2282" s="164"/>
      <c r="BL2282" s="164"/>
      <c r="BM2282" s="164"/>
      <c r="BN2282" s="164"/>
      <c r="BO2282" s="164"/>
      <c r="BP2282" s="164"/>
      <c r="BQ2282" s="164"/>
      <c r="BR2282" s="164"/>
      <c r="BS2282" s="164"/>
      <c r="BT2282" s="164"/>
      <c r="BU2282" s="164"/>
      <c r="BV2282" s="164"/>
      <c r="BW2282" s="164"/>
      <c r="BX2282" s="164"/>
      <c r="BY2282" s="164"/>
      <c r="BZ2282" s="164"/>
      <c r="CA2282" s="164"/>
      <c r="CB2282" s="164"/>
      <c r="CC2282" s="164"/>
      <c r="CD2282" s="164"/>
      <c r="CE2282" s="164"/>
      <c r="CF2282" s="164"/>
      <c r="CG2282" s="164"/>
      <c r="CH2282" s="164"/>
      <c r="CI2282" s="164"/>
      <c r="CJ2282" s="164"/>
      <c r="CK2282" s="164"/>
      <c r="CL2282" s="164"/>
    </row>
    <row r="2283" spans="2:90" x14ac:dyDescent="0.4">
      <c r="B2283" s="95" t="str">
        <f>B2285&amp;":"</f>
        <v>Unearned revenue - (Primary label):</v>
      </c>
      <c r="C2283" s="31"/>
      <c r="D2283" t="s">
        <v>768</v>
      </c>
      <c r="E2283" s="8" t="str">
        <f t="shared" si="2881"/>
        <v>2283 UEREV - S</v>
      </c>
      <c r="G2283" s="31"/>
      <c r="H2283" s="31"/>
      <c r="I2283" s="73"/>
      <c r="J2283" s="73"/>
      <c r="K2283" s="31"/>
      <c r="L2283" s="31"/>
      <c r="M2283" s="31"/>
      <c r="N2283" s="31"/>
      <c r="O2283" s="31"/>
      <c r="P2283" s="31"/>
      <c r="R2283" s="67"/>
      <c r="S2283" s="152"/>
      <c r="T2283" s="152"/>
      <c r="U2283" s="152"/>
      <c r="V2283" s="152"/>
      <c r="W2283" s="152"/>
      <c r="X2283" s="152"/>
      <c r="Y2283" s="152"/>
      <c r="Z2283" s="152"/>
      <c r="AA2283" s="152"/>
      <c r="AB2283" s="152"/>
      <c r="AC2283" s="152"/>
      <c r="AD2283" s="152"/>
      <c r="AE2283" s="152"/>
      <c r="AF2283" s="152"/>
      <c r="AG2283" s="152"/>
      <c r="AH2283" s="152"/>
      <c r="AI2283" s="152"/>
      <c r="AJ2283" s="152"/>
      <c r="AK2283" s="152"/>
      <c r="AL2283" s="152"/>
      <c r="AM2283" s="152"/>
      <c r="AN2283" s="152"/>
      <c r="AO2283" s="152"/>
      <c r="AP2283" s="152"/>
      <c r="AQ2283" s="152"/>
      <c r="AR2283" s="152"/>
      <c r="AS2283" s="152"/>
      <c r="AT2283" s="152"/>
      <c r="AU2283" s="152"/>
      <c r="AV2283" s="152"/>
      <c r="AW2283" s="152"/>
      <c r="AX2283" s="152"/>
      <c r="AY2283" s="152"/>
      <c r="AZ2283" s="152"/>
      <c r="BA2283" s="152"/>
      <c r="BB2283" s="152"/>
      <c r="BC2283" s="152"/>
      <c r="BD2283" s="152"/>
      <c r="BE2283" s="152"/>
      <c r="BF2283" s="152"/>
      <c r="BG2283" s="152"/>
      <c r="BH2283" s="152"/>
      <c r="BI2283" s="152"/>
      <c r="BJ2283" s="152"/>
      <c r="BK2283" s="152"/>
      <c r="BL2283" s="152"/>
      <c r="BM2283" s="152"/>
      <c r="BN2283" s="152"/>
      <c r="BO2283" s="152"/>
      <c r="BP2283" s="152"/>
      <c r="BQ2283" s="152"/>
      <c r="BR2283" s="152"/>
      <c r="BS2283" s="152"/>
      <c r="BT2283" s="152"/>
      <c r="BU2283" s="152"/>
      <c r="BV2283" s="152"/>
      <c r="BW2283" s="152"/>
      <c r="BX2283" s="152"/>
      <c r="BY2283" s="152"/>
      <c r="BZ2283" s="152"/>
      <c r="CA2283" s="152"/>
      <c r="CB2283" s="152"/>
      <c r="CC2283" s="152"/>
      <c r="CD2283" s="152"/>
      <c r="CE2283" s="152"/>
      <c r="CF2283" s="152"/>
      <c r="CG2283" s="152"/>
      <c r="CH2283" s="152"/>
      <c r="CI2283" s="152"/>
      <c r="CJ2283" s="152"/>
      <c r="CK2283" s="152"/>
      <c r="CL2283" s="152"/>
    </row>
    <row r="2284" spans="2:90" x14ac:dyDescent="0.4">
      <c r="B2284" s="141" t="s">
        <v>344</v>
      </c>
      <c r="D2284" t="s">
        <v>768</v>
      </c>
      <c r="E2284" s="8" t="str">
        <f t="shared" si="2881"/>
        <v>2284 UEREV - S</v>
      </c>
      <c r="G2284" t="str">
        <f>E2284</f>
        <v>2284 UEREV - S</v>
      </c>
      <c r="H2284" s="12"/>
      <c r="I2284" s="60"/>
      <c r="J2284" s="60"/>
      <c r="K2284" s="17">
        <v>30</v>
      </c>
      <c r="L2284" s="17">
        <v>30</v>
      </c>
      <c r="M2284" s="17">
        <v>30</v>
      </c>
      <c r="N2284" s="17">
        <v>30</v>
      </c>
      <c r="O2284" s="17">
        <v>30</v>
      </c>
      <c r="P2284" s="17">
        <v>30</v>
      </c>
      <c r="R2284" s="15"/>
      <c r="S2284" s="76" cm="1">
        <f t="array" ref="S2284">INDEX($K:$P,ROW(),MATCH(S$3,$K$2:$P$2,0))</f>
        <v>30</v>
      </c>
      <c r="T2284" s="76" cm="1">
        <f t="array" ref="T2284">INDEX($K:$P,ROW(),MATCH(T$3,$K$2:$P$2,0))</f>
        <v>30</v>
      </c>
      <c r="U2284" s="76" cm="1">
        <f t="array" ref="U2284">INDEX($K:$P,ROW(),MATCH(U$3,$K$2:$P$2,0))</f>
        <v>30</v>
      </c>
      <c r="V2284" s="76" cm="1">
        <f t="array" ref="V2284">INDEX($K:$P,ROW(),MATCH(V$3,$K$2:$P$2,0))</f>
        <v>30</v>
      </c>
      <c r="W2284" s="76" cm="1">
        <f t="array" ref="W2284">INDEX($K:$P,ROW(),MATCH(W$3,$K$2:$P$2,0))</f>
        <v>30</v>
      </c>
      <c r="X2284" s="76" cm="1">
        <f t="array" ref="X2284">INDEX($K:$P,ROW(),MATCH(X$3,$K$2:$P$2,0))</f>
        <v>30</v>
      </c>
      <c r="Y2284" s="76" cm="1">
        <f t="array" ref="Y2284">INDEX($K:$P,ROW(),MATCH(Y$3,$K$2:$P$2,0))</f>
        <v>30</v>
      </c>
      <c r="Z2284" s="76" cm="1">
        <f t="array" ref="Z2284">INDEX($K:$P,ROW(),MATCH(Z$3,$K$2:$P$2,0))</f>
        <v>30</v>
      </c>
      <c r="AA2284" s="76" cm="1">
        <f t="array" ref="AA2284">INDEX($K:$P,ROW(),MATCH(AA$3,$K$2:$P$2,0))</f>
        <v>30</v>
      </c>
      <c r="AB2284" s="76" cm="1">
        <f t="array" ref="AB2284">INDEX($K:$P,ROW(),MATCH(AB$3,$K$2:$P$2,0))</f>
        <v>30</v>
      </c>
      <c r="AC2284" s="76" cm="1">
        <f t="array" ref="AC2284">INDEX($K:$P,ROW(),MATCH(AC$3,$K$2:$P$2,0))</f>
        <v>30</v>
      </c>
      <c r="AD2284" s="76" cm="1">
        <f t="array" ref="AD2284">INDEX($K:$P,ROW(),MATCH(AD$3,$K$2:$P$2,0))</f>
        <v>30</v>
      </c>
      <c r="AE2284" s="76" cm="1">
        <f t="array" ref="AE2284">INDEX($K:$P,ROW(),MATCH(AE$3,$K$2:$P$2,0))</f>
        <v>30</v>
      </c>
      <c r="AF2284" s="76" cm="1">
        <f t="array" ref="AF2284">INDEX($K:$P,ROW(),MATCH(AF$3,$K$2:$P$2,0))</f>
        <v>30</v>
      </c>
      <c r="AG2284" s="76" cm="1">
        <f t="array" ref="AG2284">INDEX($K:$P,ROW(),MATCH(AG$3,$K$2:$P$2,0))</f>
        <v>30</v>
      </c>
      <c r="AH2284" s="76" cm="1">
        <f t="array" ref="AH2284">INDEX($K:$P,ROW(),MATCH(AH$3,$K$2:$P$2,0))</f>
        <v>30</v>
      </c>
      <c r="AI2284" s="76" cm="1">
        <f t="array" ref="AI2284">INDEX($K:$P,ROW(),MATCH(AI$3,$K$2:$P$2,0))</f>
        <v>30</v>
      </c>
      <c r="AJ2284" s="76" cm="1">
        <f t="array" ref="AJ2284">INDEX($K:$P,ROW(),MATCH(AJ$3,$K$2:$P$2,0))</f>
        <v>30</v>
      </c>
      <c r="AK2284" s="76" cm="1">
        <f t="array" ref="AK2284">INDEX($K:$P,ROW(),MATCH(AK$3,$K$2:$P$2,0))</f>
        <v>30</v>
      </c>
      <c r="AL2284" s="76" cm="1">
        <f t="array" ref="AL2284">INDEX($K:$P,ROW(),MATCH(AL$3,$K$2:$P$2,0))</f>
        <v>30</v>
      </c>
      <c r="AM2284" s="76" cm="1">
        <f t="array" ref="AM2284">INDEX($K:$P,ROW(),MATCH(AM$3,$K$2:$P$2,0))</f>
        <v>30</v>
      </c>
      <c r="AN2284" s="76" cm="1">
        <f t="array" ref="AN2284">INDEX($K:$P,ROW(),MATCH(AN$3,$K$2:$P$2,0))</f>
        <v>30</v>
      </c>
      <c r="AO2284" s="76" cm="1">
        <f t="array" ref="AO2284">INDEX($K:$P,ROW(),MATCH(AO$3,$K$2:$P$2,0))</f>
        <v>30</v>
      </c>
      <c r="AP2284" s="76" cm="1">
        <f t="array" ref="AP2284">INDEX($K:$P,ROW(),MATCH(AP$3,$K$2:$P$2,0))</f>
        <v>30</v>
      </c>
      <c r="AQ2284" s="76" cm="1">
        <f t="array" ref="AQ2284">INDEX($K:$P,ROW(),MATCH(AQ$3,$K$2:$P$2,0))</f>
        <v>30</v>
      </c>
      <c r="AR2284" s="76" cm="1">
        <f t="array" ref="AR2284">INDEX($K:$P,ROW(),MATCH(AR$3,$K$2:$P$2,0))</f>
        <v>30</v>
      </c>
      <c r="AS2284" s="76" cm="1">
        <f t="array" ref="AS2284">INDEX($K:$P,ROW(),MATCH(AS$3,$K$2:$P$2,0))</f>
        <v>30</v>
      </c>
      <c r="AT2284" s="76" cm="1">
        <f t="array" ref="AT2284">INDEX($K:$P,ROW(),MATCH(AT$3,$K$2:$P$2,0))</f>
        <v>30</v>
      </c>
      <c r="AU2284" s="76" cm="1">
        <f t="array" ref="AU2284">INDEX($K:$P,ROW(),MATCH(AU$3,$K$2:$P$2,0))</f>
        <v>30</v>
      </c>
      <c r="AV2284" s="76" cm="1">
        <f t="array" ref="AV2284">INDEX($K:$P,ROW(),MATCH(AV$3,$K$2:$P$2,0))</f>
        <v>30</v>
      </c>
      <c r="AW2284" s="76" cm="1">
        <f t="array" ref="AW2284">INDEX($K:$P,ROW(),MATCH(AW$3,$K$2:$P$2,0))</f>
        <v>30</v>
      </c>
      <c r="AX2284" s="76" cm="1">
        <f t="array" ref="AX2284">INDEX($K:$P,ROW(),MATCH(AX$3,$K$2:$P$2,0))</f>
        <v>30</v>
      </c>
      <c r="AY2284" s="76" cm="1">
        <f t="array" ref="AY2284">INDEX($K:$P,ROW(),MATCH(AY$3,$K$2:$P$2,0))</f>
        <v>30</v>
      </c>
      <c r="AZ2284" s="76" cm="1">
        <f t="array" ref="AZ2284">INDEX($K:$P,ROW(),MATCH(AZ$3,$K$2:$P$2,0))</f>
        <v>30</v>
      </c>
      <c r="BA2284" s="76" cm="1">
        <f t="array" ref="BA2284">INDEX($K:$P,ROW(),MATCH(BA$3,$K$2:$P$2,0))</f>
        <v>30</v>
      </c>
      <c r="BB2284" s="76" cm="1">
        <f t="array" ref="BB2284">INDEX($K:$P,ROW(),MATCH(BB$3,$K$2:$P$2,0))</f>
        <v>30</v>
      </c>
      <c r="BC2284" s="76" cm="1">
        <f t="array" ref="BC2284">INDEX($K:$P,ROW(),MATCH(BC$3,$K$2:$P$2,0))</f>
        <v>30</v>
      </c>
      <c r="BD2284" s="76" cm="1">
        <f t="array" ref="BD2284">INDEX($K:$P,ROW(),MATCH(BD$3,$K$2:$P$2,0))</f>
        <v>30</v>
      </c>
      <c r="BE2284" s="76" cm="1">
        <f t="array" ref="BE2284">INDEX($K:$P,ROW(),MATCH(BE$3,$K$2:$P$2,0))</f>
        <v>30</v>
      </c>
      <c r="BF2284" s="76" cm="1">
        <f t="array" ref="BF2284">INDEX($K:$P,ROW(),MATCH(BF$3,$K$2:$P$2,0))</f>
        <v>30</v>
      </c>
      <c r="BG2284" s="76" cm="1">
        <f t="array" ref="BG2284">INDEX($K:$P,ROW(),MATCH(BG$3,$K$2:$P$2,0))</f>
        <v>30</v>
      </c>
      <c r="BH2284" s="76" cm="1">
        <f t="array" ref="BH2284">INDEX($K:$P,ROW(),MATCH(BH$3,$K$2:$P$2,0))</f>
        <v>30</v>
      </c>
      <c r="BI2284" s="76" cm="1">
        <f t="array" ref="BI2284">INDEX($K:$P,ROW(),MATCH(BI$3,$K$2:$P$2,0))</f>
        <v>30</v>
      </c>
      <c r="BJ2284" s="76" cm="1">
        <f t="array" ref="BJ2284">INDEX($K:$P,ROW(),MATCH(BJ$3,$K$2:$P$2,0))</f>
        <v>30</v>
      </c>
      <c r="BK2284" s="76" cm="1">
        <f t="array" ref="BK2284">INDEX($K:$P,ROW(),MATCH(BK$3,$K$2:$P$2,0))</f>
        <v>30</v>
      </c>
      <c r="BL2284" s="76" cm="1">
        <f t="array" ref="BL2284">INDEX($K:$P,ROW(),MATCH(BL$3,$K$2:$P$2,0))</f>
        <v>30</v>
      </c>
      <c r="BM2284" s="76" cm="1">
        <f t="array" ref="BM2284">INDEX($K:$P,ROW(),MATCH(BM$3,$K$2:$P$2,0))</f>
        <v>30</v>
      </c>
      <c r="BN2284" s="76" cm="1">
        <f t="array" ref="BN2284">INDEX($K:$P,ROW(),MATCH(BN$3,$K$2:$P$2,0))</f>
        <v>30</v>
      </c>
      <c r="BO2284" s="76" cm="1">
        <f t="array" ref="BO2284">INDEX($K:$P,ROW(),MATCH(BO$3,$K$2:$P$2,0))</f>
        <v>30</v>
      </c>
      <c r="BP2284" s="76" cm="1">
        <f t="array" ref="BP2284">INDEX($K:$P,ROW(),MATCH(BP$3,$K$2:$P$2,0))</f>
        <v>30</v>
      </c>
      <c r="BQ2284" s="76" cm="1">
        <f t="array" ref="BQ2284">INDEX($K:$P,ROW(),MATCH(BQ$3,$K$2:$P$2,0))</f>
        <v>30</v>
      </c>
      <c r="BR2284" s="76" cm="1">
        <f t="array" ref="BR2284">INDEX($K:$P,ROW(),MATCH(BR$3,$K$2:$P$2,0))</f>
        <v>30</v>
      </c>
      <c r="BS2284" s="76" cm="1">
        <f t="array" ref="BS2284">INDEX($K:$P,ROW(),MATCH(BS$3,$K$2:$P$2,0))</f>
        <v>30</v>
      </c>
      <c r="BT2284" s="76" cm="1">
        <f t="array" ref="BT2284">INDEX($K:$P,ROW(),MATCH(BT$3,$K$2:$P$2,0))</f>
        <v>30</v>
      </c>
      <c r="BU2284" s="76" cm="1">
        <f t="array" ref="BU2284">INDEX($K:$P,ROW(),MATCH(BU$3,$K$2:$P$2,0))</f>
        <v>30</v>
      </c>
      <c r="BV2284" s="76" cm="1">
        <f t="array" ref="BV2284">INDEX($K:$P,ROW(),MATCH(BV$3,$K$2:$P$2,0))</f>
        <v>30</v>
      </c>
      <c r="BW2284" s="76" cm="1">
        <f t="array" ref="BW2284">INDEX($K:$P,ROW(),MATCH(BW$3,$K$2:$P$2,0))</f>
        <v>30</v>
      </c>
      <c r="BX2284" s="76" cm="1">
        <f t="array" ref="BX2284">INDEX($K:$P,ROW(),MATCH(BX$3,$K$2:$P$2,0))</f>
        <v>30</v>
      </c>
      <c r="BY2284" s="76" cm="1">
        <f t="array" ref="BY2284">INDEX($K:$P,ROW(),MATCH(BY$3,$K$2:$P$2,0))</f>
        <v>30</v>
      </c>
      <c r="BZ2284" s="76" cm="1">
        <f t="array" ref="BZ2284">INDEX($K:$P,ROW(),MATCH(BZ$3,$K$2:$P$2,0))</f>
        <v>30</v>
      </c>
      <c r="CA2284" s="76" cm="1">
        <f t="array" ref="CA2284">INDEX($K:$P,ROW(),MATCH(CA$3,$K$2:$P$2,0))</f>
        <v>30</v>
      </c>
      <c r="CB2284" s="76" cm="1">
        <f t="array" ref="CB2284">INDEX($K:$P,ROW(),MATCH(CB$3,$K$2:$P$2,0))</f>
        <v>30</v>
      </c>
      <c r="CC2284" s="76" cm="1">
        <f t="array" ref="CC2284">INDEX($K:$P,ROW(),MATCH(CC$3,$K$2:$P$2,0))</f>
        <v>30</v>
      </c>
      <c r="CD2284" s="76" cm="1">
        <f t="array" ref="CD2284">INDEX($K:$P,ROW(),MATCH(CD$3,$K$2:$P$2,0))</f>
        <v>30</v>
      </c>
      <c r="CE2284" s="76" cm="1">
        <f t="array" ref="CE2284">INDEX($K:$P,ROW(),MATCH(CE$3,$K$2:$P$2,0))</f>
        <v>30</v>
      </c>
      <c r="CF2284" s="76" cm="1">
        <f t="array" ref="CF2284">INDEX($K:$P,ROW(),MATCH(CF$3,$K$2:$P$2,0))</f>
        <v>30</v>
      </c>
      <c r="CG2284" s="76" cm="1">
        <f t="array" ref="CG2284">INDEX($K:$P,ROW(),MATCH(CG$3,$K$2:$P$2,0))</f>
        <v>30</v>
      </c>
      <c r="CH2284" s="76" cm="1">
        <f t="array" ref="CH2284">INDEX($K:$P,ROW(),MATCH(CH$3,$K$2:$P$2,0))</f>
        <v>30</v>
      </c>
      <c r="CI2284" s="76" cm="1">
        <f t="array" ref="CI2284">INDEX($K:$P,ROW(),MATCH(CI$3,$K$2:$P$2,0))</f>
        <v>30</v>
      </c>
      <c r="CJ2284" s="76" cm="1">
        <f t="array" ref="CJ2284">INDEX($K:$P,ROW(),MATCH(CJ$3,$K$2:$P$2,0))</f>
        <v>30</v>
      </c>
      <c r="CK2284" s="76" cm="1">
        <f t="array" ref="CK2284">INDEX($K:$P,ROW(),MATCH(CK$3,$K$2:$P$2,0))</f>
        <v>30</v>
      </c>
      <c r="CL2284" s="76" cm="1">
        <f t="array" ref="CL2284">INDEX($K:$P,ROW(),MATCH(CL$3,$K$2:$P$2,0))</f>
        <v>30</v>
      </c>
    </row>
    <row r="2285" spans="2:90" x14ac:dyDescent="0.4">
      <c r="B2285" s="123" t="str">
        <f>"Unearned revenue - "&amp;B2289</f>
        <v>Unearned revenue - (Primary label)</v>
      </c>
      <c r="C2285" t="s">
        <v>232</v>
      </c>
      <c r="D2285" t="s">
        <v>768</v>
      </c>
      <c r="E2285" s="8" t="str">
        <f t="shared" si="2881"/>
        <v>2285 UEREV - S</v>
      </c>
      <c r="H2285" s="27"/>
      <c r="I2285" s="78"/>
      <c r="J2285" s="78"/>
      <c r="K2285" s="115">
        <f t="shared" ref="K2285:P2285" ca="1" si="2882">SUMIF($4:$4,K$2,2285:2285)</f>
        <v>10000</v>
      </c>
      <c r="L2285" s="115">
        <f t="shared" ca="1" si="2882"/>
        <v>10000</v>
      </c>
      <c r="M2285" s="115">
        <f t="shared" ca="1" si="2882"/>
        <v>10000</v>
      </c>
      <c r="N2285" s="115">
        <f t="shared" ca="1" si="2882"/>
        <v>10000</v>
      </c>
      <c r="O2285" s="115">
        <f t="shared" ca="1" si="2882"/>
        <v>10000</v>
      </c>
      <c r="P2285" s="115">
        <f t="shared" ca="1" si="2882"/>
        <v>10000</v>
      </c>
      <c r="R2285" s="33"/>
      <c r="S2285" s="144" cm="1">
        <f t="array" aca="1" ref="S2285" ca="1">MIN(S2284/30*INDIRECT(S2276),R2285+INDIRECT(S2276))</f>
        <v>10000</v>
      </c>
      <c r="T2285" s="144" cm="1">
        <f t="array" aca="1" ref="T2285" ca="1">MIN(T2284/30*INDIRECT(T2276),S2285+INDIRECT(T2276))</f>
        <v>10000</v>
      </c>
      <c r="U2285" s="144" cm="1">
        <f t="array" aca="1" ref="U2285" ca="1">MIN(U2284/30*INDIRECT(U2276),T2285+INDIRECT(U2276))</f>
        <v>10000</v>
      </c>
      <c r="V2285" s="144" cm="1">
        <f t="array" aca="1" ref="V2285" ca="1">MIN(V2284/30*INDIRECT(V2276),U2285+INDIRECT(V2276))</f>
        <v>10000</v>
      </c>
      <c r="W2285" s="144" cm="1">
        <f t="array" aca="1" ref="W2285" ca="1">MIN(W2284/30*INDIRECT(W2276),V2285+INDIRECT(W2276))</f>
        <v>10000</v>
      </c>
      <c r="X2285" s="144" cm="1">
        <f t="array" aca="1" ref="X2285" ca="1">MIN(X2284/30*INDIRECT(X2276),W2285+INDIRECT(X2276))</f>
        <v>10000</v>
      </c>
      <c r="Y2285" s="144" cm="1">
        <f t="array" aca="1" ref="Y2285" ca="1">MIN(Y2284/30*INDIRECT(Y2276),X2285+INDIRECT(Y2276))</f>
        <v>10000</v>
      </c>
      <c r="Z2285" s="144" cm="1">
        <f t="array" aca="1" ref="Z2285" ca="1">MIN(Z2284/30*INDIRECT(Z2276),Y2285+INDIRECT(Z2276))</f>
        <v>10000</v>
      </c>
      <c r="AA2285" s="144" cm="1">
        <f t="array" aca="1" ref="AA2285" ca="1">MIN(AA2284/30*INDIRECT(AA2276),Z2285+INDIRECT(AA2276))</f>
        <v>10000</v>
      </c>
      <c r="AB2285" s="144" cm="1">
        <f t="array" aca="1" ref="AB2285" ca="1">MIN(AB2284/30*INDIRECT(AB2276),AA2285+INDIRECT(AB2276))</f>
        <v>10000</v>
      </c>
      <c r="AC2285" s="144" cm="1">
        <f t="array" aca="1" ref="AC2285" ca="1">MIN(AC2284/30*INDIRECT(AC2276),AB2285+INDIRECT(AC2276))</f>
        <v>10000</v>
      </c>
      <c r="AD2285" s="144" cm="1">
        <f t="array" aca="1" ref="AD2285" ca="1">MIN(AD2284/30*INDIRECT(AD2276),AC2285+INDIRECT(AD2276))</f>
        <v>10000</v>
      </c>
      <c r="AE2285" s="144" cm="1">
        <f t="array" aca="1" ref="AE2285" ca="1">MIN(AE2284/30*INDIRECT(AE2276),AD2285+INDIRECT(AE2276))</f>
        <v>10000</v>
      </c>
      <c r="AF2285" s="144" cm="1">
        <f t="array" aca="1" ref="AF2285" ca="1">MIN(AF2284/30*INDIRECT(AF2276),AE2285+INDIRECT(AF2276))</f>
        <v>10000</v>
      </c>
      <c r="AG2285" s="144" cm="1">
        <f t="array" aca="1" ref="AG2285" ca="1">MIN(AG2284/30*INDIRECT(AG2276),AF2285+INDIRECT(AG2276))</f>
        <v>10000</v>
      </c>
      <c r="AH2285" s="144" cm="1">
        <f t="array" aca="1" ref="AH2285" ca="1">MIN(AH2284/30*INDIRECT(AH2276),AG2285+INDIRECT(AH2276))</f>
        <v>10000</v>
      </c>
      <c r="AI2285" s="144" cm="1">
        <f t="array" aca="1" ref="AI2285" ca="1">MIN(AI2284/30*INDIRECT(AI2276),AH2285+INDIRECT(AI2276))</f>
        <v>10000</v>
      </c>
      <c r="AJ2285" s="144" cm="1">
        <f t="array" aca="1" ref="AJ2285" ca="1">MIN(AJ2284/30*INDIRECT(AJ2276),AI2285+INDIRECT(AJ2276))</f>
        <v>10000</v>
      </c>
      <c r="AK2285" s="144" cm="1">
        <f t="array" aca="1" ref="AK2285" ca="1">MIN(AK2284/30*INDIRECT(AK2276),AJ2285+INDIRECT(AK2276))</f>
        <v>10000</v>
      </c>
      <c r="AL2285" s="144" cm="1">
        <f t="array" aca="1" ref="AL2285" ca="1">MIN(AL2284/30*INDIRECT(AL2276),AK2285+INDIRECT(AL2276))</f>
        <v>10000</v>
      </c>
      <c r="AM2285" s="144" cm="1">
        <f t="array" aca="1" ref="AM2285" ca="1">MIN(AM2284/30*INDIRECT(AM2276),AL2285+INDIRECT(AM2276))</f>
        <v>10000</v>
      </c>
      <c r="AN2285" s="144" cm="1">
        <f t="array" aca="1" ref="AN2285" ca="1">MIN(AN2284/30*INDIRECT(AN2276),AM2285+INDIRECT(AN2276))</f>
        <v>10000</v>
      </c>
      <c r="AO2285" s="144" cm="1">
        <f t="array" aca="1" ref="AO2285" ca="1">MIN(AO2284/30*INDIRECT(AO2276),AN2285+INDIRECT(AO2276))</f>
        <v>10000</v>
      </c>
      <c r="AP2285" s="144" cm="1">
        <f t="array" aca="1" ref="AP2285" ca="1">MIN(AP2284/30*INDIRECT(AP2276),AO2285+INDIRECT(AP2276))</f>
        <v>10000</v>
      </c>
      <c r="AQ2285" s="144" cm="1">
        <f t="array" aca="1" ref="AQ2285" ca="1">MIN(AQ2284/30*INDIRECT(AQ2276),AP2285+INDIRECT(AQ2276))</f>
        <v>10000</v>
      </c>
      <c r="AR2285" s="144" cm="1">
        <f t="array" aca="1" ref="AR2285" ca="1">MIN(AR2284/30*INDIRECT(AR2276),AQ2285+INDIRECT(AR2276))</f>
        <v>10000</v>
      </c>
      <c r="AS2285" s="144" cm="1">
        <f t="array" aca="1" ref="AS2285" ca="1">MIN(AS2284/30*INDIRECT(AS2276),AR2285+INDIRECT(AS2276))</f>
        <v>10000</v>
      </c>
      <c r="AT2285" s="144" cm="1">
        <f t="array" aca="1" ref="AT2285" ca="1">MIN(AT2284/30*INDIRECT(AT2276),AS2285+INDIRECT(AT2276))</f>
        <v>10000</v>
      </c>
      <c r="AU2285" s="144" cm="1">
        <f t="array" aca="1" ref="AU2285" ca="1">MIN(AU2284/30*INDIRECT(AU2276),AT2285+INDIRECT(AU2276))</f>
        <v>10000</v>
      </c>
      <c r="AV2285" s="144" cm="1">
        <f t="array" aca="1" ref="AV2285" ca="1">MIN(AV2284/30*INDIRECT(AV2276),AU2285+INDIRECT(AV2276))</f>
        <v>10000</v>
      </c>
      <c r="AW2285" s="144" cm="1">
        <f t="array" aca="1" ref="AW2285" ca="1">MIN(AW2284/30*INDIRECT(AW2276),AV2285+INDIRECT(AW2276))</f>
        <v>10000</v>
      </c>
      <c r="AX2285" s="144" cm="1">
        <f t="array" aca="1" ref="AX2285" ca="1">MIN(AX2284/30*INDIRECT(AX2276),AW2285+INDIRECT(AX2276))</f>
        <v>10000</v>
      </c>
      <c r="AY2285" s="144" cm="1">
        <f t="array" aca="1" ref="AY2285" ca="1">MIN(AY2284/30*INDIRECT(AY2276),AX2285+INDIRECT(AY2276))</f>
        <v>10000</v>
      </c>
      <c r="AZ2285" s="144" cm="1">
        <f t="array" aca="1" ref="AZ2285" ca="1">MIN(AZ2284/30*INDIRECT(AZ2276),AY2285+INDIRECT(AZ2276))</f>
        <v>10000</v>
      </c>
      <c r="BA2285" s="144" cm="1">
        <f t="array" aca="1" ref="BA2285" ca="1">MIN(BA2284/30*INDIRECT(BA2276),AZ2285+INDIRECT(BA2276))</f>
        <v>10000</v>
      </c>
      <c r="BB2285" s="144" cm="1">
        <f t="array" aca="1" ref="BB2285" ca="1">MIN(BB2284/30*INDIRECT(BB2276),BA2285+INDIRECT(BB2276))</f>
        <v>10000</v>
      </c>
      <c r="BC2285" s="144" cm="1">
        <f t="array" aca="1" ref="BC2285" ca="1">MIN(BC2284/30*INDIRECT(BC2276),BB2285+INDIRECT(BC2276))</f>
        <v>10000</v>
      </c>
      <c r="BD2285" s="144" cm="1">
        <f t="array" aca="1" ref="BD2285" ca="1">MIN(BD2284/30*INDIRECT(BD2276),BC2285+INDIRECT(BD2276))</f>
        <v>10000</v>
      </c>
      <c r="BE2285" s="144" cm="1">
        <f t="array" aca="1" ref="BE2285" ca="1">MIN(BE2284/30*INDIRECT(BE2276),BD2285+INDIRECT(BE2276))</f>
        <v>10000</v>
      </c>
      <c r="BF2285" s="144" cm="1">
        <f t="array" aca="1" ref="BF2285" ca="1">MIN(BF2284/30*INDIRECT(BF2276),BE2285+INDIRECT(BF2276))</f>
        <v>10000</v>
      </c>
      <c r="BG2285" s="144" cm="1">
        <f t="array" aca="1" ref="BG2285" ca="1">MIN(BG2284/30*INDIRECT(BG2276),BF2285+INDIRECT(BG2276))</f>
        <v>10000</v>
      </c>
      <c r="BH2285" s="144" cm="1">
        <f t="array" aca="1" ref="BH2285" ca="1">MIN(BH2284/30*INDIRECT(BH2276),BG2285+INDIRECT(BH2276))</f>
        <v>10000</v>
      </c>
      <c r="BI2285" s="144" cm="1">
        <f t="array" aca="1" ref="BI2285" ca="1">MIN(BI2284/30*INDIRECT(BI2276),BH2285+INDIRECT(BI2276))</f>
        <v>10000</v>
      </c>
      <c r="BJ2285" s="144" cm="1">
        <f t="array" aca="1" ref="BJ2285" ca="1">MIN(BJ2284/30*INDIRECT(BJ2276),BI2285+INDIRECT(BJ2276))</f>
        <v>10000</v>
      </c>
      <c r="BK2285" s="144" cm="1">
        <f t="array" aca="1" ref="BK2285" ca="1">MIN(BK2284/30*INDIRECT(BK2276),BJ2285+INDIRECT(BK2276))</f>
        <v>10000</v>
      </c>
      <c r="BL2285" s="144" cm="1">
        <f t="array" aca="1" ref="BL2285" ca="1">MIN(BL2284/30*INDIRECT(BL2276),BK2285+INDIRECT(BL2276))</f>
        <v>10000</v>
      </c>
      <c r="BM2285" s="144" cm="1">
        <f t="array" aca="1" ref="BM2285" ca="1">MIN(BM2284/30*INDIRECT(BM2276),BL2285+INDIRECT(BM2276))</f>
        <v>10000</v>
      </c>
      <c r="BN2285" s="144" cm="1">
        <f t="array" aca="1" ref="BN2285" ca="1">MIN(BN2284/30*INDIRECT(BN2276),BM2285+INDIRECT(BN2276))</f>
        <v>10000</v>
      </c>
      <c r="BO2285" s="144" cm="1">
        <f t="array" aca="1" ref="BO2285" ca="1">MIN(BO2284/30*INDIRECT(BO2276),BN2285+INDIRECT(BO2276))</f>
        <v>10000</v>
      </c>
      <c r="BP2285" s="144" cm="1">
        <f t="array" aca="1" ref="BP2285" ca="1">MIN(BP2284/30*INDIRECT(BP2276),BO2285+INDIRECT(BP2276))</f>
        <v>10000</v>
      </c>
      <c r="BQ2285" s="144" cm="1">
        <f t="array" aca="1" ref="BQ2285" ca="1">MIN(BQ2284/30*INDIRECT(BQ2276),BP2285+INDIRECT(BQ2276))</f>
        <v>10000</v>
      </c>
      <c r="BR2285" s="144" cm="1">
        <f t="array" aca="1" ref="BR2285" ca="1">MIN(BR2284/30*INDIRECT(BR2276),BQ2285+INDIRECT(BR2276))</f>
        <v>10000</v>
      </c>
      <c r="BS2285" s="144" cm="1">
        <f t="array" aca="1" ref="BS2285" ca="1">MIN(BS2284/30*INDIRECT(BS2276),BR2285+INDIRECT(BS2276))</f>
        <v>10000</v>
      </c>
      <c r="BT2285" s="144" cm="1">
        <f t="array" aca="1" ref="BT2285" ca="1">MIN(BT2284/30*INDIRECT(BT2276),BS2285+INDIRECT(BT2276))</f>
        <v>10000</v>
      </c>
      <c r="BU2285" s="144" cm="1">
        <f t="array" aca="1" ref="BU2285" ca="1">MIN(BU2284/30*INDIRECT(BU2276),BT2285+INDIRECT(BU2276))</f>
        <v>10000</v>
      </c>
      <c r="BV2285" s="144" cm="1">
        <f t="array" aca="1" ref="BV2285" ca="1">MIN(BV2284/30*INDIRECT(BV2276),BU2285+INDIRECT(BV2276))</f>
        <v>10000</v>
      </c>
      <c r="BW2285" s="144" cm="1">
        <f t="array" aca="1" ref="BW2285" ca="1">MIN(BW2284/30*INDIRECT(BW2276),BV2285+INDIRECT(BW2276))</f>
        <v>10000</v>
      </c>
      <c r="BX2285" s="144" cm="1">
        <f t="array" aca="1" ref="BX2285" ca="1">MIN(BX2284/30*INDIRECT(BX2276),BW2285+INDIRECT(BX2276))</f>
        <v>10000</v>
      </c>
      <c r="BY2285" s="144" cm="1">
        <f t="array" aca="1" ref="BY2285" ca="1">MIN(BY2284/30*INDIRECT(BY2276),BX2285+INDIRECT(BY2276))</f>
        <v>10000</v>
      </c>
      <c r="BZ2285" s="144" cm="1">
        <f t="array" aca="1" ref="BZ2285" ca="1">MIN(BZ2284/30*INDIRECT(BZ2276),BY2285+INDIRECT(BZ2276))</f>
        <v>10000</v>
      </c>
      <c r="CA2285" s="144" cm="1">
        <f t="array" aca="1" ref="CA2285" ca="1">MIN(CA2284/30*INDIRECT(CA2276),BZ2285+INDIRECT(CA2276))</f>
        <v>10000</v>
      </c>
      <c r="CB2285" s="144" cm="1">
        <f t="array" aca="1" ref="CB2285" ca="1">MIN(CB2284/30*INDIRECT(CB2276),CA2285+INDIRECT(CB2276))</f>
        <v>10000</v>
      </c>
      <c r="CC2285" s="144" cm="1">
        <f t="array" aca="1" ref="CC2285" ca="1">MIN(CC2284/30*INDIRECT(CC2276),CB2285+INDIRECT(CC2276))</f>
        <v>10000</v>
      </c>
      <c r="CD2285" s="144" cm="1">
        <f t="array" aca="1" ref="CD2285" ca="1">MIN(CD2284/30*INDIRECT(CD2276),CC2285+INDIRECT(CD2276))</f>
        <v>10000</v>
      </c>
      <c r="CE2285" s="144" cm="1">
        <f t="array" aca="1" ref="CE2285" ca="1">MIN(CE2284/30*INDIRECT(CE2276),CD2285+INDIRECT(CE2276))</f>
        <v>10000</v>
      </c>
      <c r="CF2285" s="144" cm="1">
        <f t="array" aca="1" ref="CF2285" ca="1">MIN(CF2284/30*INDIRECT(CF2276),CE2285+INDIRECT(CF2276))</f>
        <v>10000</v>
      </c>
      <c r="CG2285" s="144" cm="1">
        <f t="array" aca="1" ref="CG2285" ca="1">MIN(CG2284/30*INDIRECT(CG2276),CF2285+INDIRECT(CG2276))</f>
        <v>10000</v>
      </c>
      <c r="CH2285" s="144" cm="1">
        <f t="array" aca="1" ref="CH2285" ca="1">MIN(CH2284/30*INDIRECT(CH2276),CG2285+INDIRECT(CH2276))</f>
        <v>10000</v>
      </c>
      <c r="CI2285" s="144" cm="1">
        <f t="array" aca="1" ref="CI2285" ca="1">MIN(CI2284/30*INDIRECT(CI2276),CH2285+INDIRECT(CI2276))</f>
        <v>10000</v>
      </c>
      <c r="CJ2285" s="144" cm="1">
        <f t="array" aca="1" ref="CJ2285" ca="1">MIN(CJ2284/30*INDIRECT(CJ2276),CI2285+INDIRECT(CJ2276))</f>
        <v>10000</v>
      </c>
      <c r="CK2285" s="144" cm="1">
        <f t="array" aca="1" ref="CK2285" ca="1">MIN(CK2284/30*INDIRECT(CK2276),CJ2285+INDIRECT(CK2276))</f>
        <v>10000</v>
      </c>
      <c r="CL2285" s="144" cm="1">
        <f t="array" aca="1" ref="CL2285" ca="1">MIN(CL2284/30*INDIRECT(CL2276),CK2285+INDIRECT(CL2276))</f>
        <v>10000</v>
      </c>
    </row>
    <row r="2286" spans="2:90" x14ac:dyDescent="0.4">
      <c r="B2286" s="9"/>
      <c r="D2286" t="s">
        <v>768</v>
      </c>
      <c r="E2286" s="8" t="str">
        <f t="shared" si="2881"/>
        <v>2286 UEREV - S</v>
      </c>
      <c r="H2286" s="27"/>
      <c r="I2286" s="78"/>
      <c r="J2286" s="78"/>
      <c r="K2286" s="33"/>
      <c r="L2286" s="33"/>
      <c r="M2286" s="33"/>
      <c r="N2286" s="33"/>
      <c r="O2286" s="33"/>
      <c r="P2286" s="33"/>
      <c r="R2286" s="33"/>
      <c r="S2286" s="77"/>
      <c r="T2286" s="77"/>
      <c r="U2286" s="77"/>
      <c r="V2286" s="77"/>
      <c r="W2286" s="77"/>
      <c r="X2286" s="77"/>
      <c r="Y2286" s="77"/>
      <c r="Z2286" s="77"/>
      <c r="AA2286" s="77"/>
      <c r="AB2286" s="77"/>
      <c r="AC2286" s="77"/>
      <c r="AD2286" s="77"/>
      <c r="AE2286" s="77"/>
      <c r="AF2286" s="77"/>
      <c r="AG2286" s="77"/>
      <c r="AH2286" s="77"/>
      <c r="AI2286" s="77"/>
      <c r="AJ2286" s="77"/>
      <c r="AK2286" s="77"/>
      <c r="AL2286" s="77"/>
      <c r="AM2286" s="77"/>
      <c r="AN2286" s="77"/>
      <c r="AO2286" s="77"/>
      <c r="AP2286" s="77"/>
      <c r="AQ2286" s="77"/>
      <c r="AR2286" s="77"/>
      <c r="AS2286" s="77"/>
      <c r="AT2286" s="77"/>
      <c r="AU2286" s="77"/>
      <c r="AV2286" s="77"/>
      <c r="AW2286" s="77"/>
      <c r="AX2286" s="77"/>
      <c r="AY2286" s="77"/>
      <c r="AZ2286" s="77"/>
      <c r="BA2286" s="77"/>
      <c r="BB2286" s="77"/>
      <c r="BC2286" s="77"/>
      <c r="BD2286" s="77"/>
      <c r="BE2286" s="77"/>
      <c r="BF2286" s="77"/>
      <c r="BG2286" s="77"/>
      <c r="BH2286" s="77"/>
      <c r="BI2286" s="77"/>
      <c r="BJ2286" s="77"/>
      <c r="BK2286" s="77"/>
      <c r="BL2286" s="77"/>
      <c r="BM2286" s="77"/>
      <c r="BN2286" s="77"/>
      <c r="BO2286" s="77"/>
      <c r="BP2286" s="77"/>
      <c r="BQ2286" s="77"/>
      <c r="BR2286" s="77"/>
      <c r="BS2286" s="77"/>
      <c r="BT2286" s="77"/>
      <c r="BU2286" s="77"/>
      <c r="BV2286" s="77"/>
      <c r="BW2286" s="77"/>
      <c r="BX2286" s="77"/>
      <c r="BY2286" s="77"/>
      <c r="BZ2286" s="77"/>
      <c r="CA2286" s="77"/>
      <c r="CB2286" s="77"/>
      <c r="CC2286" s="77"/>
      <c r="CD2286" s="77"/>
      <c r="CE2286" s="77"/>
      <c r="CF2286" s="77"/>
      <c r="CG2286" s="77"/>
      <c r="CH2286" s="77"/>
      <c r="CI2286" s="77"/>
      <c r="CJ2286" s="77"/>
      <c r="CK2286" s="77"/>
      <c r="CL2286" s="77"/>
    </row>
    <row r="2287" spans="2:90" x14ac:dyDescent="0.4">
      <c r="B2287" s="123" t="str">
        <f>"Change in "&amp;B2285</f>
        <v>Change in Unearned revenue - (Primary label)</v>
      </c>
      <c r="C2287" t="s">
        <v>234</v>
      </c>
      <c r="D2287" t="s">
        <v>768</v>
      </c>
      <c r="E2287" s="8" t="str">
        <f t="shared" si="2881"/>
        <v>2287 UEREV - S</v>
      </c>
      <c r="K2287" s="33">
        <f t="shared" ref="K2287:P2287" ca="1" si="2883">SUMIF($3:$3,K$2,2287:2287)</f>
        <v>10000</v>
      </c>
      <c r="L2287" s="33">
        <f t="shared" ca="1" si="2883"/>
        <v>0</v>
      </c>
      <c r="M2287" s="33">
        <f t="shared" ca="1" si="2883"/>
        <v>0</v>
      </c>
      <c r="N2287" s="33">
        <f t="shared" ca="1" si="2883"/>
        <v>0</v>
      </c>
      <c r="O2287" s="33">
        <f t="shared" ca="1" si="2883"/>
        <v>0</v>
      </c>
      <c r="P2287" s="33">
        <f t="shared" ca="1" si="2883"/>
        <v>0</v>
      </c>
      <c r="R2287" s="33"/>
      <c r="S2287" s="77">
        <f t="shared" ref="S2287:AX2287" ca="1" si="2884">S2285-R2285</f>
        <v>10000</v>
      </c>
      <c r="T2287" s="77">
        <f t="shared" ca="1" si="2884"/>
        <v>0</v>
      </c>
      <c r="U2287" s="77">
        <f t="shared" ca="1" si="2884"/>
        <v>0</v>
      </c>
      <c r="V2287" s="77">
        <f t="shared" ca="1" si="2884"/>
        <v>0</v>
      </c>
      <c r="W2287" s="77">
        <f t="shared" ca="1" si="2884"/>
        <v>0</v>
      </c>
      <c r="X2287" s="77">
        <f t="shared" ca="1" si="2884"/>
        <v>0</v>
      </c>
      <c r="Y2287" s="77">
        <f t="shared" ca="1" si="2884"/>
        <v>0</v>
      </c>
      <c r="Z2287" s="77">
        <f t="shared" ca="1" si="2884"/>
        <v>0</v>
      </c>
      <c r="AA2287" s="77">
        <f t="shared" ca="1" si="2884"/>
        <v>0</v>
      </c>
      <c r="AB2287" s="77">
        <f t="shared" ca="1" si="2884"/>
        <v>0</v>
      </c>
      <c r="AC2287" s="77">
        <f t="shared" ca="1" si="2884"/>
        <v>0</v>
      </c>
      <c r="AD2287" s="77">
        <f t="shared" ca="1" si="2884"/>
        <v>0</v>
      </c>
      <c r="AE2287" s="77">
        <f t="shared" ca="1" si="2884"/>
        <v>0</v>
      </c>
      <c r="AF2287" s="77">
        <f t="shared" ca="1" si="2884"/>
        <v>0</v>
      </c>
      <c r="AG2287" s="77">
        <f t="shared" ca="1" si="2884"/>
        <v>0</v>
      </c>
      <c r="AH2287" s="77">
        <f t="shared" ca="1" si="2884"/>
        <v>0</v>
      </c>
      <c r="AI2287" s="77">
        <f t="shared" ca="1" si="2884"/>
        <v>0</v>
      </c>
      <c r="AJ2287" s="77">
        <f t="shared" ca="1" si="2884"/>
        <v>0</v>
      </c>
      <c r="AK2287" s="77">
        <f t="shared" ca="1" si="2884"/>
        <v>0</v>
      </c>
      <c r="AL2287" s="77">
        <f t="shared" ca="1" si="2884"/>
        <v>0</v>
      </c>
      <c r="AM2287" s="77">
        <f t="shared" ca="1" si="2884"/>
        <v>0</v>
      </c>
      <c r="AN2287" s="77">
        <f t="shared" ca="1" si="2884"/>
        <v>0</v>
      </c>
      <c r="AO2287" s="77">
        <f t="shared" ca="1" si="2884"/>
        <v>0</v>
      </c>
      <c r="AP2287" s="77">
        <f t="shared" ca="1" si="2884"/>
        <v>0</v>
      </c>
      <c r="AQ2287" s="77">
        <f t="shared" ca="1" si="2884"/>
        <v>0</v>
      </c>
      <c r="AR2287" s="77">
        <f t="shared" ca="1" si="2884"/>
        <v>0</v>
      </c>
      <c r="AS2287" s="77">
        <f t="shared" ca="1" si="2884"/>
        <v>0</v>
      </c>
      <c r="AT2287" s="77">
        <f t="shared" ca="1" si="2884"/>
        <v>0</v>
      </c>
      <c r="AU2287" s="77">
        <f t="shared" ca="1" si="2884"/>
        <v>0</v>
      </c>
      <c r="AV2287" s="77">
        <f t="shared" ca="1" si="2884"/>
        <v>0</v>
      </c>
      <c r="AW2287" s="77">
        <f t="shared" ca="1" si="2884"/>
        <v>0</v>
      </c>
      <c r="AX2287" s="77">
        <f t="shared" ca="1" si="2884"/>
        <v>0</v>
      </c>
      <c r="AY2287" s="77">
        <f t="shared" ref="AY2287:CD2287" ca="1" si="2885">AY2285-AX2285</f>
        <v>0</v>
      </c>
      <c r="AZ2287" s="77">
        <f t="shared" ca="1" si="2885"/>
        <v>0</v>
      </c>
      <c r="BA2287" s="77">
        <f t="shared" ca="1" si="2885"/>
        <v>0</v>
      </c>
      <c r="BB2287" s="77">
        <f t="shared" ca="1" si="2885"/>
        <v>0</v>
      </c>
      <c r="BC2287" s="77">
        <f t="shared" ca="1" si="2885"/>
        <v>0</v>
      </c>
      <c r="BD2287" s="77">
        <f t="shared" ca="1" si="2885"/>
        <v>0</v>
      </c>
      <c r="BE2287" s="77">
        <f t="shared" ca="1" si="2885"/>
        <v>0</v>
      </c>
      <c r="BF2287" s="77">
        <f t="shared" ca="1" si="2885"/>
        <v>0</v>
      </c>
      <c r="BG2287" s="77">
        <f t="shared" ca="1" si="2885"/>
        <v>0</v>
      </c>
      <c r="BH2287" s="77">
        <f t="shared" ca="1" si="2885"/>
        <v>0</v>
      </c>
      <c r="BI2287" s="77">
        <f t="shared" ca="1" si="2885"/>
        <v>0</v>
      </c>
      <c r="BJ2287" s="77">
        <f t="shared" ca="1" si="2885"/>
        <v>0</v>
      </c>
      <c r="BK2287" s="77">
        <f t="shared" ca="1" si="2885"/>
        <v>0</v>
      </c>
      <c r="BL2287" s="77">
        <f t="shared" ca="1" si="2885"/>
        <v>0</v>
      </c>
      <c r="BM2287" s="77">
        <f t="shared" ca="1" si="2885"/>
        <v>0</v>
      </c>
      <c r="BN2287" s="77">
        <f t="shared" ca="1" si="2885"/>
        <v>0</v>
      </c>
      <c r="BO2287" s="77">
        <f t="shared" ca="1" si="2885"/>
        <v>0</v>
      </c>
      <c r="BP2287" s="77">
        <f t="shared" ca="1" si="2885"/>
        <v>0</v>
      </c>
      <c r="BQ2287" s="77">
        <f t="shared" ca="1" si="2885"/>
        <v>0</v>
      </c>
      <c r="BR2287" s="77">
        <f t="shared" ca="1" si="2885"/>
        <v>0</v>
      </c>
      <c r="BS2287" s="77">
        <f t="shared" ca="1" si="2885"/>
        <v>0</v>
      </c>
      <c r="BT2287" s="77">
        <f t="shared" ca="1" si="2885"/>
        <v>0</v>
      </c>
      <c r="BU2287" s="77">
        <f t="shared" ca="1" si="2885"/>
        <v>0</v>
      </c>
      <c r="BV2287" s="77">
        <f t="shared" ca="1" si="2885"/>
        <v>0</v>
      </c>
      <c r="BW2287" s="77">
        <f t="shared" ca="1" si="2885"/>
        <v>0</v>
      </c>
      <c r="BX2287" s="77">
        <f t="shared" ca="1" si="2885"/>
        <v>0</v>
      </c>
      <c r="BY2287" s="77">
        <f t="shared" ca="1" si="2885"/>
        <v>0</v>
      </c>
      <c r="BZ2287" s="77">
        <f t="shared" ca="1" si="2885"/>
        <v>0</v>
      </c>
      <c r="CA2287" s="77">
        <f t="shared" ca="1" si="2885"/>
        <v>0</v>
      </c>
      <c r="CB2287" s="77">
        <f t="shared" ca="1" si="2885"/>
        <v>0</v>
      </c>
      <c r="CC2287" s="77">
        <f t="shared" ca="1" si="2885"/>
        <v>0</v>
      </c>
      <c r="CD2287" s="77">
        <f t="shared" ca="1" si="2885"/>
        <v>0</v>
      </c>
      <c r="CE2287" s="77">
        <f t="shared" ref="CE2287:CL2287" ca="1" si="2886">CE2285-CD2285</f>
        <v>0</v>
      </c>
      <c r="CF2287" s="77">
        <f t="shared" ca="1" si="2886"/>
        <v>0</v>
      </c>
      <c r="CG2287" s="77">
        <f t="shared" ca="1" si="2886"/>
        <v>0</v>
      </c>
      <c r="CH2287" s="77">
        <f t="shared" ca="1" si="2886"/>
        <v>0</v>
      </c>
      <c r="CI2287" s="77">
        <f t="shared" ca="1" si="2886"/>
        <v>0</v>
      </c>
      <c r="CJ2287" s="77">
        <f t="shared" ca="1" si="2886"/>
        <v>0</v>
      </c>
      <c r="CK2287" s="77">
        <f t="shared" ca="1" si="2886"/>
        <v>0</v>
      </c>
      <c r="CL2287" s="77">
        <f t="shared" ca="1" si="2886"/>
        <v>0</v>
      </c>
    </row>
    <row r="2288" spans="2:90" x14ac:dyDescent="0.4">
      <c r="D2288" t="s">
        <v>768</v>
      </c>
      <c r="E2288" s="8" t="str">
        <f t="shared" si="2881"/>
        <v>2288 UEREV - S</v>
      </c>
      <c r="G2288" t="s">
        <v>244</v>
      </c>
      <c r="K2288" s="53"/>
      <c r="L2288" s="53"/>
      <c r="M2288" s="53"/>
      <c r="N2288" s="53"/>
      <c r="O2288" s="53"/>
      <c r="P2288" s="53"/>
      <c r="R2288" s="24"/>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row>
    <row r="2289" spans="2:90" x14ac:dyDescent="0.4">
      <c r="B2289" s="8" t="str">
        <f>B2274</f>
        <v>(Primary label)</v>
      </c>
      <c r="D2289" t="s">
        <v>768</v>
      </c>
      <c r="E2289" s="8" t="str">
        <f>ROW()&amp;" "&amp;D2289</f>
        <v>2289 UEREV - S</v>
      </c>
      <c r="G2289" t="s">
        <v>332</v>
      </c>
      <c r="S2289" s="72"/>
      <c r="T2289" s="72"/>
      <c r="U2289" s="72"/>
      <c r="V2289" s="72"/>
      <c r="W2289" s="72"/>
      <c r="X2289" s="72"/>
      <c r="Y2289" s="72"/>
      <c r="Z2289" s="72"/>
      <c r="AA2289" s="72"/>
      <c r="AB2289" s="72"/>
      <c r="AC2289" s="72"/>
      <c r="AD2289" s="72"/>
      <c r="AE2289" s="72"/>
      <c r="AF2289" s="72"/>
      <c r="AG2289" s="72"/>
      <c r="AH2289" s="72"/>
      <c r="AI2289" s="72"/>
      <c r="AJ2289" s="72"/>
      <c r="AK2289" s="72"/>
      <c r="AL2289" s="72"/>
      <c r="AM2289" s="72"/>
      <c r="AN2289" s="72"/>
      <c r="AO2289" s="72"/>
      <c r="AP2289" s="72"/>
      <c r="AQ2289" s="72"/>
      <c r="AR2289" s="72"/>
      <c r="AS2289" s="72"/>
      <c r="AT2289" s="72"/>
      <c r="AU2289" s="72"/>
      <c r="AV2289" s="72"/>
      <c r="AW2289" s="72"/>
      <c r="AX2289" s="72"/>
      <c r="AY2289" s="72"/>
      <c r="AZ2289" s="72"/>
      <c r="BA2289" s="72"/>
      <c r="BB2289" s="72"/>
      <c r="BC2289" s="72"/>
      <c r="BD2289" s="72"/>
      <c r="BE2289" s="72"/>
      <c r="BF2289" s="72"/>
      <c r="BG2289" s="72"/>
      <c r="BH2289" s="72"/>
      <c r="BI2289" s="72"/>
      <c r="BJ2289" s="72"/>
      <c r="BK2289" s="72"/>
      <c r="BL2289" s="72"/>
      <c r="BM2289" s="72"/>
      <c r="BN2289" s="72"/>
      <c r="BO2289" s="72"/>
      <c r="BP2289" s="72"/>
      <c r="BQ2289" s="72"/>
      <c r="BR2289" s="72"/>
      <c r="BS2289" s="72"/>
      <c r="BT2289" s="72"/>
      <c r="BU2289" s="72"/>
      <c r="BV2289" s="72"/>
      <c r="BW2289" s="72"/>
      <c r="BX2289" s="72"/>
      <c r="BY2289" s="72"/>
      <c r="BZ2289" s="72"/>
      <c r="CA2289" s="72"/>
      <c r="CB2289" s="72"/>
      <c r="CC2289" s="72"/>
      <c r="CD2289" s="72"/>
      <c r="CE2289" s="72"/>
      <c r="CF2289" s="72"/>
      <c r="CG2289" s="72"/>
      <c r="CH2289" s="72"/>
      <c r="CI2289" s="72"/>
      <c r="CJ2289" s="72"/>
      <c r="CK2289" s="72"/>
      <c r="CL2289" s="72"/>
    </row>
    <row r="2290" spans="2:90" x14ac:dyDescent="0.4">
      <c r="B2290" s="8" t="str">
        <f>B2275</f>
        <v>primary unit</v>
      </c>
      <c r="D2290" t="s">
        <v>768</v>
      </c>
      <c r="E2290" s="8" t="str">
        <f>ROW()&amp;" "&amp;D2290</f>
        <v>2290 UEREV - S</v>
      </c>
      <c r="G2290" t="s">
        <v>332</v>
      </c>
      <c r="S2290" s="72"/>
      <c r="T2290" s="72"/>
      <c r="U2290" s="72"/>
      <c r="V2290" s="72"/>
      <c r="W2290" s="72"/>
      <c r="X2290" s="72"/>
      <c r="Y2290" s="72"/>
      <c r="Z2290" s="72"/>
      <c r="AA2290" s="72"/>
      <c r="AB2290" s="72"/>
      <c r="AC2290" s="72"/>
      <c r="AD2290" s="72"/>
      <c r="AE2290" s="72"/>
      <c r="AF2290" s="72"/>
      <c r="AG2290" s="72"/>
      <c r="AH2290" s="72"/>
      <c r="AI2290" s="72"/>
      <c r="AJ2290" s="72"/>
      <c r="AK2290" s="72"/>
      <c r="AL2290" s="72"/>
      <c r="AM2290" s="72"/>
      <c r="AN2290" s="72"/>
      <c r="AO2290" s="72"/>
      <c r="AP2290" s="72"/>
      <c r="AQ2290" s="72"/>
      <c r="AR2290" s="72"/>
      <c r="AS2290" s="72"/>
      <c r="AT2290" s="72"/>
      <c r="AU2290" s="72"/>
      <c r="AV2290" s="72"/>
      <c r="AW2290" s="72"/>
      <c r="AX2290" s="72"/>
      <c r="AY2290" s="72"/>
      <c r="AZ2290" s="72"/>
      <c r="BA2290" s="72"/>
      <c r="BB2290" s="72"/>
      <c r="BC2290" s="72"/>
      <c r="BD2290" s="72"/>
      <c r="BE2290" s="72"/>
      <c r="BF2290" s="72"/>
      <c r="BG2290" s="72"/>
      <c r="BH2290" s="72"/>
      <c r="BI2290" s="72"/>
      <c r="BJ2290" s="72"/>
      <c r="BK2290" s="72"/>
      <c r="BL2290" s="72"/>
      <c r="BM2290" s="72"/>
      <c r="BN2290" s="72"/>
      <c r="BO2290" s="72"/>
      <c r="BP2290" s="72"/>
      <c r="BQ2290" s="72"/>
      <c r="BR2290" s="72"/>
      <c r="BS2290" s="72"/>
      <c r="BT2290" s="72"/>
      <c r="BU2290" s="72"/>
      <c r="BV2290" s="72"/>
      <c r="BW2290" s="72"/>
      <c r="BX2290" s="72"/>
      <c r="BY2290" s="72"/>
      <c r="BZ2290" s="72"/>
      <c r="CA2290" s="72"/>
      <c r="CB2290" s="72"/>
      <c r="CC2290" s="72"/>
      <c r="CD2290" s="72"/>
      <c r="CE2290" s="72"/>
      <c r="CF2290" s="72"/>
      <c r="CG2290" s="72"/>
      <c r="CH2290" s="72"/>
      <c r="CI2290" s="72"/>
      <c r="CJ2290" s="72"/>
      <c r="CK2290" s="72"/>
      <c r="CL2290" s="72"/>
    </row>
    <row r="2291" spans="2:90" x14ac:dyDescent="0.4">
      <c r="B2291" s="8" t="str">
        <f>B2276</f>
        <v>Primary revenue driver</v>
      </c>
      <c r="D2291" t="s">
        <v>768</v>
      </c>
      <c r="E2291" s="8" t="str">
        <f t="shared" si="2881"/>
        <v>2291 UEREV - S</v>
      </c>
      <c r="G2291" t="s">
        <v>332</v>
      </c>
      <c r="S2291" s="76" t="str">
        <f t="shared" ref="S2291" si="2887">S2276</f>
        <v>S$12</v>
      </c>
      <c r="T2291" s="76" t="str">
        <f t="shared" ref="T2291:AX2291" si="2888">T2276</f>
        <v>T$12</v>
      </c>
      <c r="U2291" s="76" t="str">
        <f t="shared" si="2888"/>
        <v>U$12</v>
      </c>
      <c r="V2291" s="76" t="str">
        <f t="shared" si="2888"/>
        <v>V$12</v>
      </c>
      <c r="W2291" s="76" t="str">
        <f t="shared" si="2888"/>
        <v>W$12</v>
      </c>
      <c r="X2291" s="76" t="str">
        <f t="shared" si="2888"/>
        <v>X$12</v>
      </c>
      <c r="Y2291" s="76" t="str">
        <f t="shared" si="2888"/>
        <v>Y$12</v>
      </c>
      <c r="Z2291" s="76" t="str">
        <f t="shared" si="2888"/>
        <v>Z$12</v>
      </c>
      <c r="AA2291" s="76" t="str">
        <f t="shared" si="2888"/>
        <v>AA$12</v>
      </c>
      <c r="AB2291" s="76" t="str">
        <f t="shared" si="2888"/>
        <v>AB$12</v>
      </c>
      <c r="AC2291" s="76" t="str">
        <f t="shared" si="2888"/>
        <v>AC$12</v>
      </c>
      <c r="AD2291" s="76" t="str">
        <f t="shared" si="2888"/>
        <v>AD$12</v>
      </c>
      <c r="AE2291" s="76" t="str">
        <f t="shared" si="2888"/>
        <v>AE$12</v>
      </c>
      <c r="AF2291" s="76" t="str">
        <f t="shared" si="2888"/>
        <v>AF$12</v>
      </c>
      <c r="AG2291" s="76" t="str">
        <f t="shared" si="2888"/>
        <v>AG$12</v>
      </c>
      <c r="AH2291" s="76" t="str">
        <f t="shared" si="2888"/>
        <v>AH$12</v>
      </c>
      <c r="AI2291" s="76" t="str">
        <f t="shared" si="2888"/>
        <v>AI$12</v>
      </c>
      <c r="AJ2291" s="76" t="str">
        <f t="shared" si="2888"/>
        <v>AJ$12</v>
      </c>
      <c r="AK2291" s="76" t="str">
        <f t="shared" si="2888"/>
        <v>AK$12</v>
      </c>
      <c r="AL2291" s="76" t="str">
        <f t="shared" si="2888"/>
        <v>AL$12</v>
      </c>
      <c r="AM2291" s="76" t="str">
        <f t="shared" si="2888"/>
        <v>AM$12</v>
      </c>
      <c r="AN2291" s="76" t="str">
        <f t="shared" si="2888"/>
        <v>AN$12</v>
      </c>
      <c r="AO2291" s="76" t="str">
        <f t="shared" si="2888"/>
        <v>AO$12</v>
      </c>
      <c r="AP2291" s="76" t="str">
        <f t="shared" si="2888"/>
        <v>AP$12</v>
      </c>
      <c r="AQ2291" s="76" t="str">
        <f t="shared" si="2888"/>
        <v>AQ$12</v>
      </c>
      <c r="AR2291" s="76" t="str">
        <f t="shared" si="2888"/>
        <v>AR$12</v>
      </c>
      <c r="AS2291" s="76" t="str">
        <f t="shared" si="2888"/>
        <v>AS$12</v>
      </c>
      <c r="AT2291" s="76" t="str">
        <f t="shared" si="2888"/>
        <v>AT$12</v>
      </c>
      <c r="AU2291" s="76" t="str">
        <f t="shared" si="2888"/>
        <v>AU$12</v>
      </c>
      <c r="AV2291" s="76" t="str">
        <f t="shared" si="2888"/>
        <v>AV$12</v>
      </c>
      <c r="AW2291" s="76" t="str">
        <f t="shared" si="2888"/>
        <v>AW$12</v>
      </c>
      <c r="AX2291" s="76" t="str">
        <f t="shared" si="2888"/>
        <v>AX$12</v>
      </c>
      <c r="AY2291" s="76" t="str">
        <f t="shared" ref="AY2291:CD2291" si="2889">AY2276</f>
        <v>AY$12</v>
      </c>
      <c r="AZ2291" s="76" t="str">
        <f t="shared" si="2889"/>
        <v>AZ$12</v>
      </c>
      <c r="BA2291" s="76" t="str">
        <f t="shared" si="2889"/>
        <v>BA$12</v>
      </c>
      <c r="BB2291" s="76" t="str">
        <f t="shared" si="2889"/>
        <v>BB$12</v>
      </c>
      <c r="BC2291" s="76" t="str">
        <f t="shared" si="2889"/>
        <v>BC$12</v>
      </c>
      <c r="BD2291" s="76" t="str">
        <f t="shared" si="2889"/>
        <v>BD$12</v>
      </c>
      <c r="BE2291" s="76" t="str">
        <f t="shared" si="2889"/>
        <v>BE$12</v>
      </c>
      <c r="BF2291" s="76" t="str">
        <f t="shared" si="2889"/>
        <v>BF$12</v>
      </c>
      <c r="BG2291" s="76" t="str">
        <f t="shared" si="2889"/>
        <v>BG$12</v>
      </c>
      <c r="BH2291" s="76" t="str">
        <f t="shared" si="2889"/>
        <v>BH$12</v>
      </c>
      <c r="BI2291" s="76" t="str">
        <f t="shared" si="2889"/>
        <v>BI$12</v>
      </c>
      <c r="BJ2291" s="76" t="str">
        <f t="shared" si="2889"/>
        <v>BJ$12</v>
      </c>
      <c r="BK2291" s="76" t="str">
        <f t="shared" si="2889"/>
        <v>BK$12</v>
      </c>
      <c r="BL2291" s="76" t="str">
        <f t="shared" si="2889"/>
        <v>BL$12</v>
      </c>
      <c r="BM2291" s="76" t="str">
        <f t="shared" si="2889"/>
        <v>BM$12</v>
      </c>
      <c r="BN2291" s="76" t="str">
        <f t="shared" si="2889"/>
        <v>BN$12</v>
      </c>
      <c r="BO2291" s="76" t="str">
        <f t="shared" si="2889"/>
        <v>BO$12</v>
      </c>
      <c r="BP2291" s="76" t="str">
        <f t="shared" si="2889"/>
        <v>BP$12</v>
      </c>
      <c r="BQ2291" s="76" t="str">
        <f t="shared" si="2889"/>
        <v>BQ$12</v>
      </c>
      <c r="BR2291" s="76" t="str">
        <f t="shared" si="2889"/>
        <v>BR$12</v>
      </c>
      <c r="BS2291" s="76" t="str">
        <f t="shared" si="2889"/>
        <v>BS$12</v>
      </c>
      <c r="BT2291" s="76" t="str">
        <f t="shared" si="2889"/>
        <v>BT$12</v>
      </c>
      <c r="BU2291" s="76" t="str">
        <f t="shared" si="2889"/>
        <v>BU$12</v>
      </c>
      <c r="BV2291" s="76" t="str">
        <f t="shared" si="2889"/>
        <v>BV$12</v>
      </c>
      <c r="BW2291" s="76" t="str">
        <f t="shared" si="2889"/>
        <v>BW$12</v>
      </c>
      <c r="BX2291" s="76" t="str">
        <f t="shared" si="2889"/>
        <v>BX$12</v>
      </c>
      <c r="BY2291" s="76" t="str">
        <f t="shared" si="2889"/>
        <v>BY$12</v>
      </c>
      <c r="BZ2291" s="76" t="str">
        <f t="shared" si="2889"/>
        <v>BZ$12</v>
      </c>
      <c r="CA2291" s="76" t="str">
        <f t="shared" si="2889"/>
        <v>CA$12</v>
      </c>
      <c r="CB2291" s="76" t="str">
        <f t="shared" si="2889"/>
        <v>CB$12</v>
      </c>
      <c r="CC2291" s="76" t="str">
        <f t="shared" si="2889"/>
        <v>CC$12</v>
      </c>
      <c r="CD2291" s="76" t="str">
        <f t="shared" si="2889"/>
        <v>CD$12</v>
      </c>
      <c r="CE2291" s="76" t="str">
        <f t="shared" ref="CE2291:CK2291" si="2890">CE2276</f>
        <v>CE$12</v>
      </c>
      <c r="CF2291" s="76" t="str">
        <f t="shared" si="2890"/>
        <v>CF$12</v>
      </c>
      <c r="CG2291" s="76" t="str">
        <f t="shared" si="2890"/>
        <v>CG$12</v>
      </c>
      <c r="CH2291" s="76" t="str">
        <f t="shared" si="2890"/>
        <v>CH$12</v>
      </c>
      <c r="CI2291" s="76" t="str">
        <f t="shared" si="2890"/>
        <v>CI$12</v>
      </c>
      <c r="CJ2291" s="76" t="str">
        <f t="shared" si="2890"/>
        <v>CJ$12</v>
      </c>
      <c r="CK2291" s="76" t="str">
        <f t="shared" si="2890"/>
        <v>CK$12</v>
      </c>
      <c r="CL2291" s="76" t="str">
        <f t="shared" ref="CL2291" si="2891">CL2276</f>
        <v>CL$12</v>
      </c>
    </row>
    <row r="2292" spans="2:90" x14ac:dyDescent="0.4">
      <c r="B2292" s="8" t="str">
        <f>B2277</f>
        <v>Primary volume driver</v>
      </c>
      <c r="D2292" t="s">
        <v>768</v>
      </c>
      <c r="E2292" s="8" t="str">
        <f t="shared" si="2881"/>
        <v>2292 UEREV - S</v>
      </c>
      <c r="G2292" t="s">
        <v>332</v>
      </c>
      <c r="H2292" s="12"/>
      <c r="I2292" s="60"/>
      <c r="J2292" s="60"/>
      <c r="K2292" s="34"/>
      <c r="L2292" s="34"/>
      <c r="M2292" s="34"/>
      <c r="N2292" s="34"/>
      <c r="O2292" s="34"/>
      <c r="P2292" s="34"/>
      <c r="R2292" s="15"/>
      <c r="S2292" s="76" t="str">
        <f t="shared" ref="S2292" si="2892">S2277</f>
        <v>S$13</v>
      </c>
      <c r="T2292" s="76" t="str">
        <f t="shared" ref="T2292:AX2292" si="2893">T2277</f>
        <v>T$13</v>
      </c>
      <c r="U2292" s="76" t="str">
        <f t="shared" si="2893"/>
        <v>U$13</v>
      </c>
      <c r="V2292" s="76" t="str">
        <f t="shared" si="2893"/>
        <v>V$13</v>
      </c>
      <c r="W2292" s="76" t="str">
        <f t="shared" si="2893"/>
        <v>W$13</v>
      </c>
      <c r="X2292" s="76" t="str">
        <f t="shared" si="2893"/>
        <v>X$13</v>
      </c>
      <c r="Y2292" s="76" t="str">
        <f t="shared" si="2893"/>
        <v>Y$13</v>
      </c>
      <c r="Z2292" s="76" t="str">
        <f t="shared" si="2893"/>
        <v>Z$13</v>
      </c>
      <c r="AA2292" s="76" t="str">
        <f t="shared" si="2893"/>
        <v>AA$13</v>
      </c>
      <c r="AB2292" s="76" t="str">
        <f t="shared" si="2893"/>
        <v>AB$13</v>
      </c>
      <c r="AC2292" s="76" t="str">
        <f t="shared" si="2893"/>
        <v>AC$13</v>
      </c>
      <c r="AD2292" s="76" t="str">
        <f t="shared" si="2893"/>
        <v>AD$13</v>
      </c>
      <c r="AE2292" s="76" t="str">
        <f t="shared" si="2893"/>
        <v>AE$13</v>
      </c>
      <c r="AF2292" s="76" t="str">
        <f t="shared" si="2893"/>
        <v>AF$13</v>
      </c>
      <c r="AG2292" s="76" t="str">
        <f t="shared" si="2893"/>
        <v>AG$13</v>
      </c>
      <c r="AH2292" s="76" t="str">
        <f t="shared" si="2893"/>
        <v>AH$13</v>
      </c>
      <c r="AI2292" s="76" t="str">
        <f t="shared" si="2893"/>
        <v>AI$13</v>
      </c>
      <c r="AJ2292" s="76" t="str">
        <f t="shared" si="2893"/>
        <v>AJ$13</v>
      </c>
      <c r="AK2292" s="76" t="str">
        <f t="shared" si="2893"/>
        <v>AK$13</v>
      </c>
      <c r="AL2292" s="76" t="str">
        <f t="shared" si="2893"/>
        <v>AL$13</v>
      </c>
      <c r="AM2292" s="76" t="str">
        <f t="shared" si="2893"/>
        <v>AM$13</v>
      </c>
      <c r="AN2292" s="76" t="str">
        <f t="shared" si="2893"/>
        <v>AN$13</v>
      </c>
      <c r="AO2292" s="76" t="str">
        <f t="shared" si="2893"/>
        <v>AO$13</v>
      </c>
      <c r="AP2292" s="76" t="str">
        <f t="shared" si="2893"/>
        <v>AP$13</v>
      </c>
      <c r="AQ2292" s="76" t="str">
        <f t="shared" si="2893"/>
        <v>AQ$13</v>
      </c>
      <c r="AR2292" s="76" t="str">
        <f t="shared" si="2893"/>
        <v>AR$13</v>
      </c>
      <c r="AS2292" s="76" t="str">
        <f t="shared" si="2893"/>
        <v>AS$13</v>
      </c>
      <c r="AT2292" s="76" t="str">
        <f t="shared" si="2893"/>
        <v>AT$13</v>
      </c>
      <c r="AU2292" s="76" t="str">
        <f t="shared" si="2893"/>
        <v>AU$13</v>
      </c>
      <c r="AV2292" s="76" t="str">
        <f t="shared" si="2893"/>
        <v>AV$13</v>
      </c>
      <c r="AW2292" s="76" t="str">
        <f t="shared" si="2893"/>
        <v>AW$13</v>
      </c>
      <c r="AX2292" s="76" t="str">
        <f t="shared" si="2893"/>
        <v>AX$13</v>
      </c>
      <c r="AY2292" s="76" t="str">
        <f t="shared" ref="AY2292:CD2292" si="2894">AY2277</f>
        <v>AY$13</v>
      </c>
      <c r="AZ2292" s="76" t="str">
        <f t="shared" si="2894"/>
        <v>AZ$13</v>
      </c>
      <c r="BA2292" s="76" t="str">
        <f t="shared" si="2894"/>
        <v>BA$13</v>
      </c>
      <c r="BB2292" s="76" t="str">
        <f t="shared" si="2894"/>
        <v>BB$13</v>
      </c>
      <c r="BC2292" s="76" t="str">
        <f t="shared" si="2894"/>
        <v>BC$13</v>
      </c>
      <c r="BD2292" s="76" t="str">
        <f t="shared" si="2894"/>
        <v>BD$13</v>
      </c>
      <c r="BE2292" s="76" t="str">
        <f t="shared" si="2894"/>
        <v>BE$13</v>
      </c>
      <c r="BF2292" s="76" t="str">
        <f t="shared" si="2894"/>
        <v>BF$13</v>
      </c>
      <c r="BG2292" s="76" t="str">
        <f t="shared" si="2894"/>
        <v>BG$13</v>
      </c>
      <c r="BH2292" s="76" t="str">
        <f t="shared" si="2894"/>
        <v>BH$13</v>
      </c>
      <c r="BI2292" s="76" t="str">
        <f t="shared" si="2894"/>
        <v>BI$13</v>
      </c>
      <c r="BJ2292" s="76" t="str">
        <f t="shared" si="2894"/>
        <v>BJ$13</v>
      </c>
      <c r="BK2292" s="76" t="str">
        <f t="shared" si="2894"/>
        <v>BK$13</v>
      </c>
      <c r="BL2292" s="76" t="str">
        <f t="shared" si="2894"/>
        <v>BL$13</v>
      </c>
      <c r="BM2292" s="76" t="str">
        <f t="shared" si="2894"/>
        <v>BM$13</v>
      </c>
      <c r="BN2292" s="76" t="str">
        <f t="shared" si="2894"/>
        <v>BN$13</v>
      </c>
      <c r="BO2292" s="76" t="str">
        <f t="shared" si="2894"/>
        <v>BO$13</v>
      </c>
      <c r="BP2292" s="76" t="str">
        <f t="shared" si="2894"/>
        <v>BP$13</v>
      </c>
      <c r="BQ2292" s="76" t="str">
        <f t="shared" si="2894"/>
        <v>BQ$13</v>
      </c>
      <c r="BR2292" s="76" t="str">
        <f t="shared" si="2894"/>
        <v>BR$13</v>
      </c>
      <c r="BS2292" s="76" t="str">
        <f t="shared" si="2894"/>
        <v>BS$13</v>
      </c>
      <c r="BT2292" s="76" t="str">
        <f t="shared" si="2894"/>
        <v>BT$13</v>
      </c>
      <c r="BU2292" s="76" t="str">
        <f t="shared" si="2894"/>
        <v>BU$13</v>
      </c>
      <c r="BV2292" s="76" t="str">
        <f t="shared" si="2894"/>
        <v>BV$13</v>
      </c>
      <c r="BW2292" s="76" t="str">
        <f t="shared" si="2894"/>
        <v>BW$13</v>
      </c>
      <c r="BX2292" s="76" t="str">
        <f t="shared" si="2894"/>
        <v>BX$13</v>
      </c>
      <c r="BY2292" s="76" t="str">
        <f t="shared" si="2894"/>
        <v>BY$13</v>
      </c>
      <c r="BZ2292" s="76" t="str">
        <f t="shared" si="2894"/>
        <v>BZ$13</v>
      </c>
      <c r="CA2292" s="76" t="str">
        <f t="shared" si="2894"/>
        <v>CA$13</v>
      </c>
      <c r="CB2292" s="76" t="str">
        <f t="shared" si="2894"/>
        <v>CB$13</v>
      </c>
      <c r="CC2292" s="76" t="str">
        <f t="shared" si="2894"/>
        <v>CC$13</v>
      </c>
      <c r="CD2292" s="76" t="str">
        <f t="shared" si="2894"/>
        <v>CD$13</v>
      </c>
      <c r="CE2292" s="76" t="str">
        <f t="shared" ref="CE2292:CK2292" si="2895">CE2277</f>
        <v>CE$13</v>
      </c>
      <c r="CF2292" s="76" t="str">
        <f t="shared" si="2895"/>
        <v>CF$13</v>
      </c>
      <c r="CG2292" s="76" t="str">
        <f t="shared" si="2895"/>
        <v>CG$13</v>
      </c>
      <c r="CH2292" s="76" t="str">
        <f t="shared" si="2895"/>
        <v>CH$13</v>
      </c>
      <c r="CI2292" s="76" t="str">
        <f t="shared" si="2895"/>
        <v>CI$13</v>
      </c>
      <c r="CJ2292" s="76" t="str">
        <f t="shared" si="2895"/>
        <v>CJ$13</v>
      </c>
      <c r="CK2292" s="76" t="str">
        <f t="shared" si="2895"/>
        <v>CK$13</v>
      </c>
      <c r="CL2292" s="76" t="str">
        <f t="shared" ref="CL2292" si="2896">CL2277</f>
        <v>CL$13</v>
      </c>
    </row>
    <row r="2293" spans="2:90" x14ac:dyDescent="0.4">
      <c r="B2293" s="89" t="str">
        <f>B2282</f>
        <v xml:space="preserve">Simple unearned revenue - revenue </v>
      </c>
      <c r="D2293" t="s">
        <v>768</v>
      </c>
      <c r="E2293" s="8" t="str">
        <f t="shared" ref="E2293:E2296" si="2897">ROW()&amp;" "&amp;D2293</f>
        <v>2293 UEREV - S</v>
      </c>
      <c r="G2293" t="s">
        <v>332</v>
      </c>
      <c r="H2293" s="12"/>
      <c r="I2293" s="60"/>
      <c r="J2293" s="60"/>
      <c r="K2293" s="15"/>
      <c r="L2293" s="15"/>
      <c r="M2293" s="15"/>
      <c r="N2293" s="15"/>
      <c r="O2293" s="15"/>
      <c r="P2293" s="15"/>
      <c r="R2293" s="15"/>
      <c r="S2293" s="76">
        <f t="shared" ref="S2293" si="2898">S2278</f>
        <v>0</v>
      </c>
      <c r="T2293" s="76">
        <f t="shared" ref="T2293:AX2293" si="2899">T2278</f>
        <v>0</v>
      </c>
      <c r="U2293" s="76">
        <f t="shared" si="2899"/>
        <v>0</v>
      </c>
      <c r="V2293" s="76">
        <f t="shared" si="2899"/>
        <v>0</v>
      </c>
      <c r="W2293" s="76">
        <f t="shared" si="2899"/>
        <v>0</v>
      </c>
      <c r="X2293" s="76">
        <f t="shared" si="2899"/>
        <v>0</v>
      </c>
      <c r="Y2293" s="76">
        <f t="shared" si="2899"/>
        <v>0</v>
      </c>
      <c r="Z2293" s="76">
        <f t="shared" si="2899"/>
        <v>0</v>
      </c>
      <c r="AA2293" s="76">
        <f t="shared" si="2899"/>
        <v>0</v>
      </c>
      <c r="AB2293" s="76">
        <f t="shared" si="2899"/>
        <v>0</v>
      </c>
      <c r="AC2293" s="76">
        <f t="shared" si="2899"/>
        <v>0</v>
      </c>
      <c r="AD2293" s="76">
        <f t="shared" si="2899"/>
        <v>0</v>
      </c>
      <c r="AE2293" s="76">
        <f t="shared" si="2899"/>
        <v>0</v>
      </c>
      <c r="AF2293" s="76">
        <f t="shared" si="2899"/>
        <v>0</v>
      </c>
      <c r="AG2293" s="76">
        <f t="shared" si="2899"/>
        <v>0</v>
      </c>
      <c r="AH2293" s="76">
        <f t="shared" si="2899"/>
        <v>0</v>
      </c>
      <c r="AI2293" s="76">
        <f t="shared" si="2899"/>
        <v>0</v>
      </c>
      <c r="AJ2293" s="76">
        <f t="shared" si="2899"/>
        <v>0</v>
      </c>
      <c r="AK2293" s="76">
        <f t="shared" si="2899"/>
        <v>0</v>
      </c>
      <c r="AL2293" s="76">
        <f t="shared" si="2899"/>
        <v>0</v>
      </c>
      <c r="AM2293" s="76">
        <f t="shared" si="2899"/>
        <v>0</v>
      </c>
      <c r="AN2293" s="76">
        <f t="shared" si="2899"/>
        <v>0</v>
      </c>
      <c r="AO2293" s="76">
        <f t="shared" si="2899"/>
        <v>0</v>
      </c>
      <c r="AP2293" s="76">
        <f t="shared" si="2899"/>
        <v>0</v>
      </c>
      <c r="AQ2293" s="76">
        <f t="shared" si="2899"/>
        <v>0</v>
      </c>
      <c r="AR2293" s="76">
        <f t="shared" si="2899"/>
        <v>0</v>
      </c>
      <c r="AS2293" s="76">
        <f t="shared" si="2899"/>
        <v>0</v>
      </c>
      <c r="AT2293" s="76">
        <f t="shared" si="2899"/>
        <v>0</v>
      </c>
      <c r="AU2293" s="76">
        <f t="shared" si="2899"/>
        <v>0</v>
      </c>
      <c r="AV2293" s="76">
        <f t="shared" si="2899"/>
        <v>0</v>
      </c>
      <c r="AW2293" s="76">
        <f t="shared" si="2899"/>
        <v>0</v>
      </c>
      <c r="AX2293" s="76">
        <f t="shared" si="2899"/>
        <v>0</v>
      </c>
      <c r="AY2293" s="76">
        <f t="shared" ref="AY2293:CD2293" si="2900">AY2278</f>
        <v>0</v>
      </c>
      <c r="AZ2293" s="76">
        <f t="shared" si="2900"/>
        <v>0</v>
      </c>
      <c r="BA2293" s="76">
        <f t="shared" si="2900"/>
        <v>0</v>
      </c>
      <c r="BB2293" s="76">
        <f t="shared" si="2900"/>
        <v>0</v>
      </c>
      <c r="BC2293" s="76">
        <f t="shared" si="2900"/>
        <v>0</v>
      </c>
      <c r="BD2293" s="76">
        <f t="shared" si="2900"/>
        <v>0</v>
      </c>
      <c r="BE2293" s="76">
        <f t="shared" si="2900"/>
        <v>0</v>
      </c>
      <c r="BF2293" s="76">
        <f t="shared" si="2900"/>
        <v>0</v>
      </c>
      <c r="BG2293" s="76">
        <f t="shared" si="2900"/>
        <v>0</v>
      </c>
      <c r="BH2293" s="76">
        <f t="shared" si="2900"/>
        <v>0</v>
      </c>
      <c r="BI2293" s="76">
        <f t="shared" si="2900"/>
        <v>0</v>
      </c>
      <c r="BJ2293" s="76">
        <f t="shared" si="2900"/>
        <v>0</v>
      </c>
      <c r="BK2293" s="76">
        <f t="shared" si="2900"/>
        <v>0</v>
      </c>
      <c r="BL2293" s="76">
        <f t="shared" si="2900"/>
        <v>0</v>
      </c>
      <c r="BM2293" s="76">
        <f t="shared" si="2900"/>
        <v>0</v>
      </c>
      <c r="BN2293" s="76">
        <f t="shared" si="2900"/>
        <v>0</v>
      </c>
      <c r="BO2293" s="76">
        <f t="shared" si="2900"/>
        <v>0</v>
      </c>
      <c r="BP2293" s="76">
        <f t="shared" si="2900"/>
        <v>0</v>
      </c>
      <c r="BQ2293" s="76">
        <f t="shared" si="2900"/>
        <v>0</v>
      </c>
      <c r="BR2293" s="76">
        <f t="shared" si="2900"/>
        <v>0</v>
      </c>
      <c r="BS2293" s="76">
        <f t="shared" si="2900"/>
        <v>0</v>
      </c>
      <c r="BT2293" s="76">
        <f t="shared" si="2900"/>
        <v>0</v>
      </c>
      <c r="BU2293" s="76">
        <f t="shared" si="2900"/>
        <v>0</v>
      </c>
      <c r="BV2293" s="76">
        <f t="shared" si="2900"/>
        <v>0</v>
      </c>
      <c r="BW2293" s="76">
        <f t="shared" si="2900"/>
        <v>0</v>
      </c>
      <c r="BX2293" s="76">
        <f t="shared" si="2900"/>
        <v>0</v>
      </c>
      <c r="BY2293" s="76">
        <f t="shared" si="2900"/>
        <v>0</v>
      </c>
      <c r="BZ2293" s="76">
        <f t="shared" si="2900"/>
        <v>0</v>
      </c>
      <c r="CA2293" s="76">
        <f t="shared" si="2900"/>
        <v>0</v>
      </c>
      <c r="CB2293" s="76">
        <f t="shared" si="2900"/>
        <v>0</v>
      </c>
      <c r="CC2293" s="76">
        <f t="shared" si="2900"/>
        <v>0</v>
      </c>
      <c r="CD2293" s="76">
        <f t="shared" si="2900"/>
        <v>0</v>
      </c>
      <c r="CE2293" s="76">
        <f t="shared" ref="CE2293:CK2293" si="2901">CE2278</f>
        <v>0</v>
      </c>
      <c r="CF2293" s="76">
        <f t="shared" si="2901"/>
        <v>0</v>
      </c>
      <c r="CG2293" s="76">
        <f t="shared" si="2901"/>
        <v>0</v>
      </c>
      <c r="CH2293" s="76">
        <f t="shared" si="2901"/>
        <v>0</v>
      </c>
      <c r="CI2293" s="76">
        <f t="shared" si="2901"/>
        <v>0</v>
      </c>
      <c r="CJ2293" s="76">
        <f t="shared" si="2901"/>
        <v>0</v>
      </c>
      <c r="CK2293" s="76">
        <f t="shared" si="2901"/>
        <v>0</v>
      </c>
      <c r="CL2293" s="76">
        <f t="shared" ref="CL2293" si="2902">CL2278</f>
        <v>0</v>
      </c>
    </row>
    <row r="2294" spans="2:90" x14ac:dyDescent="0.4">
      <c r="B2294" s="235" t="str">
        <f>IFERROR(SUBSTITUTE(TRIM(MID(B2282, SEARCH("-", B2282) + 1, LEN(B2282))),":",""),"no unit")</f>
        <v>revenue</v>
      </c>
      <c r="D2294" t="s">
        <v>768</v>
      </c>
      <c r="E2294" s="8" t="str">
        <f t="shared" ref="E2294" si="2903">ROW()&amp;" "&amp;D2294</f>
        <v>2294 UEREV - S</v>
      </c>
      <c r="G2294" t="s">
        <v>332</v>
      </c>
      <c r="H2294" s="12"/>
      <c r="I2294" s="60"/>
      <c r="J2294" s="60"/>
      <c r="K2294" s="15"/>
      <c r="L2294" s="15"/>
      <c r="M2294" s="15"/>
      <c r="N2294" s="15"/>
      <c r="O2294" s="15"/>
      <c r="P2294" s="15"/>
      <c r="R2294" s="15"/>
      <c r="S2294" s="76"/>
      <c r="T2294" s="76"/>
      <c r="U2294" s="76"/>
      <c r="V2294" s="76"/>
      <c r="W2294" s="76"/>
      <c r="X2294" s="76"/>
      <c r="Y2294" s="76"/>
      <c r="Z2294" s="76"/>
      <c r="AA2294" s="76"/>
      <c r="AB2294" s="76"/>
      <c r="AC2294" s="76"/>
      <c r="AD2294" s="76"/>
      <c r="AE2294" s="76"/>
      <c r="AF2294" s="76"/>
      <c r="AG2294" s="76"/>
      <c r="AH2294" s="76"/>
      <c r="AI2294" s="76"/>
      <c r="AJ2294" s="76"/>
      <c r="AK2294" s="76"/>
      <c r="AL2294" s="76"/>
      <c r="AM2294" s="76"/>
      <c r="AN2294" s="76"/>
      <c r="AO2294" s="76"/>
      <c r="AP2294" s="76"/>
      <c r="AQ2294" s="76"/>
      <c r="AR2294" s="76"/>
      <c r="AS2294" s="76"/>
      <c r="AT2294" s="76"/>
      <c r="AU2294" s="76"/>
      <c r="AV2294" s="76"/>
      <c r="AW2294" s="76"/>
      <c r="AX2294" s="76"/>
      <c r="AY2294" s="76"/>
      <c r="AZ2294" s="76"/>
      <c r="BA2294" s="76"/>
      <c r="BB2294" s="76"/>
      <c r="BC2294" s="76"/>
      <c r="BD2294" s="76"/>
      <c r="BE2294" s="76"/>
      <c r="BF2294" s="76"/>
      <c r="BG2294" s="76"/>
      <c r="BH2294" s="76"/>
      <c r="BI2294" s="76"/>
      <c r="BJ2294" s="76"/>
      <c r="BK2294" s="76"/>
      <c r="BL2294" s="76"/>
      <c r="BM2294" s="76"/>
      <c r="BN2294" s="76"/>
      <c r="BO2294" s="76"/>
      <c r="BP2294" s="76"/>
      <c r="BQ2294" s="76"/>
      <c r="BR2294" s="76"/>
      <c r="BS2294" s="76"/>
      <c r="BT2294" s="76"/>
      <c r="BU2294" s="76"/>
      <c r="BV2294" s="76"/>
      <c r="BW2294" s="76"/>
      <c r="BX2294" s="76"/>
      <c r="BY2294" s="76"/>
      <c r="BZ2294" s="76"/>
      <c r="CA2294" s="76"/>
      <c r="CB2294" s="76"/>
      <c r="CC2294" s="76"/>
      <c r="CD2294" s="76"/>
      <c r="CE2294" s="76"/>
      <c r="CF2294" s="76"/>
      <c r="CG2294" s="76"/>
      <c r="CH2294" s="76"/>
      <c r="CI2294" s="76"/>
      <c r="CJ2294" s="76"/>
      <c r="CK2294" s="76"/>
      <c r="CL2294" s="76"/>
    </row>
    <row r="2295" spans="2:90" x14ac:dyDescent="0.4">
      <c r="B2295" s="8" t="str">
        <f>B2280</f>
        <v>Secondary revenue driver</v>
      </c>
      <c r="D2295" t="s">
        <v>768</v>
      </c>
      <c r="E2295" s="8" t="str">
        <f t="shared" si="2897"/>
        <v>2295 UEREV - S</v>
      </c>
      <c r="G2295" t="s">
        <v>332</v>
      </c>
      <c r="H2295" s="12"/>
      <c r="I2295" s="60"/>
      <c r="J2295" s="60"/>
      <c r="K2295" s="15"/>
      <c r="L2295" s="15"/>
      <c r="M2295" s="15"/>
      <c r="N2295" s="15"/>
      <c r="O2295" s="15"/>
      <c r="P2295" s="15"/>
      <c r="R2295" s="15"/>
      <c r="S2295" s="199" t="str">
        <f t="shared" ref="S2295" si="2904">ADDRESS(ROW(S2288),COLUMN(S2288),2)</f>
        <v>S$2288</v>
      </c>
      <c r="T2295" s="199" t="str">
        <f t="shared" ref="T2295:AX2295" si="2905">ADDRESS(ROW(T2288),COLUMN(T2288),2)</f>
        <v>T$2288</v>
      </c>
      <c r="U2295" s="199" t="str">
        <f t="shared" si="2905"/>
        <v>U$2288</v>
      </c>
      <c r="V2295" s="199" t="str">
        <f t="shared" si="2905"/>
        <v>V$2288</v>
      </c>
      <c r="W2295" s="199" t="str">
        <f t="shared" si="2905"/>
        <v>W$2288</v>
      </c>
      <c r="X2295" s="199" t="str">
        <f t="shared" si="2905"/>
        <v>X$2288</v>
      </c>
      <c r="Y2295" s="199" t="str">
        <f t="shared" si="2905"/>
        <v>Y$2288</v>
      </c>
      <c r="Z2295" s="199" t="str">
        <f t="shared" si="2905"/>
        <v>Z$2288</v>
      </c>
      <c r="AA2295" s="199" t="str">
        <f t="shared" si="2905"/>
        <v>AA$2288</v>
      </c>
      <c r="AB2295" s="199" t="str">
        <f t="shared" si="2905"/>
        <v>AB$2288</v>
      </c>
      <c r="AC2295" s="199" t="str">
        <f t="shared" si="2905"/>
        <v>AC$2288</v>
      </c>
      <c r="AD2295" s="199" t="str">
        <f t="shared" si="2905"/>
        <v>AD$2288</v>
      </c>
      <c r="AE2295" s="199" t="str">
        <f t="shared" si="2905"/>
        <v>AE$2288</v>
      </c>
      <c r="AF2295" s="199" t="str">
        <f t="shared" si="2905"/>
        <v>AF$2288</v>
      </c>
      <c r="AG2295" s="199" t="str">
        <f t="shared" si="2905"/>
        <v>AG$2288</v>
      </c>
      <c r="AH2295" s="199" t="str">
        <f t="shared" si="2905"/>
        <v>AH$2288</v>
      </c>
      <c r="AI2295" s="199" t="str">
        <f t="shared" si="2905"/>
        <v>AI$2288</v>
      </c>
      <c r="AJ2295" s="199" t="str">
        <f t="shared" si="2905"/>
        <v>AJ$2288</v>
      </c>
      <c r="AK2295" s="199" t="str">
        <f t="shared" si="2905"/>
        <v>AK$2288</v>
      </c>
      <c r="AL2295" s="199" t="str">
        <f t="shared" si="2905"/>
        <v>AL$2288</v>
      </c>
      <c r="AM2295" s="199" t="str">
        <f t="shared" si="2905"/>
        <v>AM$2288</v>
      </c>
      <c r="AN2295" s="199" t="str">
        <f t="shared" si="2905"/>
        <v>AN$2288</v>
      </c>
      <c r="AO2295" s="199" t="str">
        <f t="shared" si="2905"/>
        <v>AO$2288</v>
      </c>
      <c r="AP2295" s="199" t="str">
        <f t="shared" si="2905"/>
        <v>AP$2288</v>
      </c>
      <c r="AQ2295" s="199" t="str">
        <f t="shared" si="2905"/>
        <v>AQ$2288</v>
      </c>
      <c r="AR2295" s="199" t="str">
        <f t="shared" si="2905"/>
        <v>AR$2288</v>
      </c>
      <c r="AS2295" s="199" t="str">
        <f t="shared" si="2905"/>
        <v>AS$2288</v>
      </c>
      <c r="AT2295" s="199" t="str">
        <f t="shared" si="2905"/>
        <v>AT$2288</v>
      </c>
      <c r="AU2295" s="199" t="str">
        <f t="shared" si="2905"/>
        <v>AU$2288</v>
      </c>
      <c r="AV2295" s="199" t="str">
        <f t="shared" si="2905"/>
        <v>AV$2288</v>
      </c>
      <c r="AW2295" s="199" t="str">
        <f t="shared" si="2905"/>
        <v>AW$2288</v>
      </c>
      <c r="AX2295" s="199" t="str">
        <f t="shared" si="2905"/>
        <v>AX$2288</v>
      </c>
      <c r="AY2295" s="199" t="str">
        <f t="shared" ref="AY2295:CD2295" si="2906">ADDRESS(ROW(AY2288),COLUMN(AY2288),2)</f>
        <v>AY$2288</v>
      </c>
      <c r="AZ2295" s="199" t="str">
        <f t="shared" si="2906"/>
        <v>AZ$2288</v>
      </c>
      <c r="BA2295" s="199" t="str">
        <f t="shared" si="2906"/>
        <v>BA$2288</v>
      </c>
      <c r="BB2295" s="199" t="str">
        <f t="shared" si="2906"/>
        <v>BB$2288</v>
      </c>
      <c r="BC2295" s="199" t="str">
        <f t="shared" si="2906"/>
        <v>BC$2288</v>
      </c>
      <c r="BD2295" s="199" t="str">
        <f t="shared" si="2906"/>
        <v>BD$2288</v>
      </c>
      <c r="BE2295" s="199" t="str">
        <f t="shared" si="2906"/>
        <v>BE$2288</v>
      </c>
      <c r="BF2295" s="199" t="str">
        <f t="shared" si="2906"/>
        <v>BF$2288</v>
      </c>
      <c r="BG2295" s="199" t="str">
        <f t="shared" si="2906"/>
        <v>BG$2288</v>
      </c>
      <c r="BH2295" s="199" t="str">
        <f t="shared" si="2906"/>
        <v>BH$2288</v>
      </c>
      <c r="BI2295" s="199" t="str">
        <f t="shared" si="2906"/>
        <v>BI$2288</v>
      </c>
      <c r="BJ2295" s="199" t="str">
        <f t="shared" si="2906"/>
        <v>BJ$2288</v>
      </c>
      <c r="BK2295" s="199" t="str">
        <f t="shared" si="2906"/>
        <v>BK$2288</v>
      </c>
      <c r="BL2295" s="199" t="str">
        <f t="shared" si="2906"/>
        <v>BL$2288</v>
      </c>
      <c r="BM2295" s="199" t="str">
        <f t="shared" si="2906"/>
        <v>BM$2288</v>
      </c>
      <c r="BN2295" s="199" t="str">
        <f t="shared" si="2906"/>
        <v>BN$2288</v>
      </c>
      <c r="BO2295" s="199" t="str">
        <f t="shared" si="2906"/>
        <v>BO$2288</v>
      </c>
      <c r="BP2295" s="199" t="str">
        <f t="shared" si="2906"/>
        <v>BP$2288</v>
      </c>
      <c r="BQ2295" s="199" t="str">
        <f t="shared" si="2906"/>
        <v>BQ$2288</v>
      </c>
      <c r="BR2295" s="199" t="str">
        <f t="shared" si="2906"/>
        <v>BR$2288</v>
      </c>
      <c r="BS2295" s="199" t="str">
        <f t="shared" si="2906"/>
        <v>BS$2288</v>
      </c>
      <c r="BT2295" s="199" t="str">
        <f t="shared" si="2906"/>
        <v>BT$2288</v>
      </c>
      <c r="BU2295" s="199" t="str">
        <f t="shared" si="2906"/>
        <v>BU$2288</v>
      </c>
      <c r="BV2295" s="199" t="str">
        <f t="shared" si="2906"/>
        <v>BV$2288</v>
      </c>
      <c r="BW2295" s="199" t="str">
        <f t="shared" si="2906"/>
        <v>BW$2288</v>
      </c>
      <c r="BX2295" s="199" t="str">
        <f t="shared" si="2906"/>
        <v>BX$2288</v>
      </c>
      <c r="BY2295" s="199" t="str">
        <f t="shared" si="2906"/>
        <v>BY$2288</v>
      </c>
      <c r="BZ2295" s="199" t="str">
        <f t="shared" si="2906"/>
        <v>BZ$2288</v>
      </c>
      <c r="CA2295" s="199" t="str">
        <f t="shared" si="2906"/>
        <v>CA$2288</v>
      </c>
      <c r="CB2295" s="199" t="str">
        <f t="shared" si="2906"/>
        <v>CB$2288</v>
      </c>
      <c r="CC2295" s="199" t="str">
        <f t="shared" si="2906"/>
        <v>CC$2288</v>
      </c>
      <c r="CD2295" s="199" t="str">
        <f t="shared" si="2906"/>
        <v>CD$2288</v>
      </c>
      <c r="CE2295" s="199" t="str">
        <f t="shared" ref="CE2295:CK2295" si="2907">ADDRESS(ROW(CE2288),COLUMN(CE2288),2)</f>
        <v>CE$2288</v>
      </c>
      <c r="CF2295" s="199" t="str">
        <f t="shared" si="2907"/>
        <v>CF$2288</v>
      </c>
      <c r="CG2295" s="199" t="str">
        <f t="shared" si="2907"/>
        <v>CG$2288</v>
      </c>
      <c r="CH2295" s="199" t="str">
        <f t="shared" si="2907"/>
        <v>CH$2288</v>
      </c>
      <c r="CI2295" s="199" t="str">
        <f t="shared" si="2907"/>
        <v>CI$2288</v>
      </c>
      <c r="CJ2295" s="199" t="str">
        <f t="shared" si="2907"/>
        <v>CJ$2288</v>
      </c>
      <c r="CK2295" s="199" t="str">
        <f t="shared" si="2907"/>
        <v>CK$2288</v>
      </c>
      <c r="CL2295" s="199" t="str">
        <f t="shared" ref="CL2295" si="2908">ADDRESS(ROW(CL2288),COLUMN(CL2288),2)</f>
        <v>CL$2288</v>
      </c>
    </row>
    <row r="2296" spans="2:90" x14ac:dyDescent="0.4">
      <c r="B2296" s="8" t="str">
        <f>B2281</f>
        <v>Secondary volume driver</v>
      </c>
      <c r="D2296" t="s">
        <v>768</v>
      </c>
      <c r="E2296" s="8" t="str">
        <f t="shared" si="2897"/>
        <v>2296 UEREV - S</v>
      </c>
      <c r="G2296" t="s">
        <v>332</v>
      </c>
      <c r="H2296" s="12"/>
      <c r="I2296" s="60"/>
      <c r="J2296" s="60"/>
      <c r="K2296" s="15"/>
      <c r="L2296" s="15"/>
      <c r="M2296" s="15"/>
      <c r="N2296" s="15"/>
      <c r="O2296" s="15"/>
      <c r="P2296" s="15"/>
      <c r="R2296" s="15"/>
      <c r="S2296" s="76" t="str">
        <f t="shared" ref="S2296" si="2909">S2281</f>
        <v>S$15</v>
      </c>
      <c r="T2296" s="76" t="str">
        <f t="shared" ref="T2296:AX2296" si="2910">T2281</f>
        <v>T$15</v>
      </c>
      <c r="U2296" s="76" t="str">
        <f t="shared" si="2910"/>
        <v>U$15</v>
      </c>
      <c r="V2296" s="76" t="str">
        <f t="shared" si="2910"/>
        <v>V$15</v>
      </c>
      <c r="W2296" s="76" t="str">
        <f t="shared" si="2910"/>
        <v>W$15</v>
      </c>
      <c r="X2296" s="76" t="str">
        <f t="shared" si="2910"/>
        <v>X$15</v>
      </c>
      <c r="Y2296" s="76" t="str">
        <f t="shared" si="2910"/>
        <v>Y$15</v>
      </c>
      <c r="Z2296" s="76" t="str">
        <f t="shared" si="2910"/>
        <v>Z$15</v>
      </c>
      <c r="AA2296" s="76" t="str">
        <f t="shared" si="2910"/>
        <v>AA$15</v>
      </c>
      <c r="AB2296" s="76" t="str">
        <f t="shared" si="2910"/>
        <v>AB$15</v>
      </c>
      <c r="AC2296" s="76" t="str">
        <f t="shared" si="2910"/>
        <v>AC$15</v>
      </c>
      <c r="AD2296" s="76" t="str">
        <f t="shared" si="2910"/>
        <v>AD$15</v>
      </c>
      <c r="AE2296" s="76" t="str">
        <f t="shared" si="2910"/>
        <v>AE$15</v>
      </c>
      <c r="AF2296" s="76" t="str">
        <f t="shared" si="2910"/>
        <v>AF$15</v>
      </c>
      <c r="AG2296" s="76" t="str">
        <f t="shared" si="2910"/>
        <v>AG$15</v>
      </c>
      <c r="AH2296" s="76" t="str">
        <f t="shared" si="2910"/>
        <v>AH$15</v>
      </c>
      <c r="AI2296" s="76" t="str">
        <f t="shared" si="2910"/>
        <v>AI$15</v>
      </c>
      <c r="AJ2296" s="76" t="str">
        <f t="shared" si="2910"/>
        <v>AJ$15</v>
      </c>
      <c r="AK2296" s="76" t="str">
        <f t="shared" si="2910"/>
        <v>AK$15</v>
      </c>
      <c r="AL2296" s="76" t="str">
        <f t="shared" si="2910"/>
        <v>AL$15</v>
      </c>
      <c r="AM2296" s="76" t="str">
        <f t="shared" si="2910"/>
        <v>AM$15</v>
      </c>
      <c r="AN2296" s="76" t="str">
        <f t="shared" si="2910"/>
        <v>AN$15</v>
      </c>
      <c r="AO2296" s="76" t="str">
        <f t="shared" si="2910"/>
        <v>AO$15</v>
      </c>
      <c r="AP2296" s="76" t="str">
        <f t="shared" si="2910"/>
        <v>AP$15</v>
      </c>
      <c r="AQ2296" s="76" t="str">
        <f t="shared" si="2910"/>
        <v>AQ$15</v>
      </c>
      <c r="AR2296" s="76" t="str">
        <f t="shared" si="2910"/>
        <v>AR$15</v>
      </c>
      <c r="AS2296" s="76" t="str">
        <f t="shared" si="2910"/>
        <v>AS$15</v>
      </c>
      <c r="AT2296" s="76" t="str">
        <f t="shared" si="2910"/>
        <v>AT$15</v>
      </c>
      <c r="AU2296" s="76" t="str">
        <f t="shared" si="2910"/>
        <v>AU$15</v>
      </c>
      <c r="AV2296" s="76" t="str">
        <f t="shared" si="2910"/>
        <v>AV$15</v>
      </c>
      <c r="AW2296" s="76" t="str">
        <f t="shared" si="2910"/>
        <v>AW$15</v>
      </c>
      <c r="AX2296" s="76" t="str">
        <f t="shared" si="2910"/>
        <v>AX$15</v>
      </c>
      <c r="AY2296" s="76" t="str">
        <f t="shared" ref="AY2296:CD2296" si="2911">AY2281</f>
        <v>AY$15</v>
      </c>
      <c r="AZ2296" s="76" t="str">
        <f t="shared" si="2911"/>
        <v>AZ$15</v>
      </c>
      <c r="BA2296" s="76" t="str">
        <f t="shared" si="2911"/>
        <v>BA$15</v>
      </c>
      <c r="BB2296" s="76" t="str">
        <f t="shared" si="2911"/>
        <v>BB$15</v>
      </c>
      <c r="BC2296" s="76" t="str">
        <f t="shared" si="2911"/>
        <v>BC$15</v>
      </c>
      <c r="BD2296" s="76" t="str">
        <f t="shared" si="2911"/>
        <v>BD$15</v>
      </c>
      <c r="BE2296" s="76" t="str">
        <f t="shared" si="2911"/>
        <v>BE$15</v>
      </c>
      <c r="BF2296" s="76" t="str">
        <f t="shared" si="2911"/>
        <v>BF$15</v>
      </c>
      <c r="BG2296" s="76" t="str">
        <f t="shared" si="2911"/>
        <v>BG$15</v>
      </c>
      <c r="BH2296" s="76" t="str">
        <f t="shared" si="2911"/>
        <v>BH$15</v>
      </c>
      <c r="BI2296" s="76" t="str">
        <f t="shared" si="2911"/>
        <v>BI$15</v>
      </c>
      <c r="BJ2296" s="76" t="str">
        <f t="shared" si="2911"/>
        <v>BJ$15</v>
      </c>
      <c r="BK2296" s="76" t="str">
        <f t="shared" si="2911"/>
        <v>BK$15</v>
      </c>
      <c r="BL2296" s="76" t="str">
        <f t="shared" si="2911"/>
        <v>BL$15</v>
      </c>
      <c r="BM2296" s="76" t="str">
        <f t="shared" si="2911"/>
        <v>BM$15</v>
      </c>
      <c r="BN2296" s="76" t="str">
        <f t="shared" si="2911"/>
        <v>BN$15</v>
      </c>
      <c r="BO2296" s="76" t="str">
        <f t="shared" si="2911"/>
        <v>BO$15</v>
      </c>
      <c r="BP2296" s="76" t="str">
        <f t="shared" si="2911"/>
        <v>BP$15</v>
      </c>
      <c r="BQ2296" s="76" t="str">
        <f t="shared" si="2911"/>
        <v>BQ$15</v>
      </c>
      <c r="BR2296" s="76" t="str">
        <f t="shared" si="2911"/>
        <v>BR$15</v>
      </c>
      <c r="BS2296" s="76" t="str">
        <f t="shared" si="2911"/>
        <v>BS$15</v>
      </c>
      <c r="BT2296" s="76" t="str">
        <f t="shared" si="2911"/>
        <v>BT$15</v>
      </c>
      <c r="BU2296" s="76" t="str">
        <f t="shared" si="2911"/>
        <v>BU$15</v>
      </c>
      <c r="BV2296" s="76" t="str">
        <f t="shared" si="2911"/>
        <v>BV$15</v>
      </c>
      <c r="BW2296" s="76" t="str">
        <f t="shared" si="2911"/>
        <v>BW$15</v>
      </c>
      <c r="BX2296" s="76" t="str">
        <f t="shared" si="2911"/>
        <v>BX$15</v>
      </c>
      <c r="BY2296" s="76" t="str">
        <f t="shared" si="2911"/>
        <v>BY$15</v>
      </c>
      <c r="BZ2296" s="76" t="str">
        <f t="shared" si="2911"/>
        <v>BZ$15</v>
      </c>
      <c r="CA2296" s="76" t="str">
        <f t="shared" si="2911"/>
        <v>CA$15</v>
      </c>
      <c r="CB2296" s="76" t="str">
        <f t="shared" si="2911"/>
        <v>CB$15</v>
      </c>
      <c r="CC2296" s="76" t="str">
        <f t="shared" si="2911"/>
        <v>CC$15</v>
      </c>
      <c r="CD2296" s="76" t="str">
        <f t="shared" si="2911"/>
        <v>CD$15</v>
      </c>
      <c r="CE2296" s="76" t="str">
        <f t="shared" ref="CE2296:CK2296" si="2912">CE2281</f>
        <v>CE$15</v>
      </c>
      <c r="CF2296" s="76" t="str">
        <f t="shared" si="2912"/>
        <v>CF$15</v>
      </c>
      <c r="CG2296" s="76" t="str">
        <f t="shared" si="2912"/>
        <v>CG$15</v>
      </c>
      <c r="CH2296" s="76" t="str">
        <f t="shared" si="2912"/>
        <v>CH$15</v>
      </c>
      <c r="CI2296" s="76" t="str">
        <f t="shared" si="2912"/>
        <v>CI$15</v>
      </c>
      <c r="CJ2296" s="76" t="str">
        <f t="shared" si="2912"/>
        <v>CJ$15</v>
      </c>
      <c r="CK2296" s="76" t="str">
        <f t="shared" si="2912"/>
        <v>CK$15</v>
      </c>
      <c r="CL2296" s="76" t="str">
        <f t="shared" ref="CL2296" si="2913">CL2281</f>
        <v>CL$15</v>
      </c>
    </row>
    <row r="2298" spans="2:90" x14ac:dyDescent="0.4">
      <c r="B2298" s="171" t="s">
        <v>490</v>
      </c>
      <c r="E2298" s="8"/>
      <c r="H2298" s="170"/>
      <c r="I2298" s="172"/>
      <c r="J2298" s="172"/>
      <c r="K2298" s="193"/>
      <c r="L2298" s="193"/>
      <c r="M2298" s="193"/>
      <c r="N2298" s="193"/>
      <c r="O2298" s="193"/>
      <c r="P2298" s="193"/>
      <c r="R2298" s="194"/>
      <c r="S2298" s="170"/>
      <c r="T2298" s="170"/>
      <c r="U2298" s="170"/>
      <c r="V2298" s="170"/>
      <c r="W2298" s="170"/>
      <c r="X2298" s="170"/>
      <c r="Y2298" s="170"/>
      <c r="Z2298" s="170"/>
      <c r="AA2298" s="170"/>
      <c r="AB2298" s="170"/>
      <c r="AC2298" s="170"/>
      <c r="AD2298" s="170"/>
      <c r="AE2298" s="170"/>
      <c r="AF2298" s="170"/>
      <c r="AG2298" s="170"/>
      <c r="AH2298" s="170"/>
      <c r="AI2298" s="170"/>
      <c r="AJ2298" s="170"/>
      <c r="AK2298" s="170"/>
      <c r="AL2298" s="170"/>
      <c r="AM2298" s="170"/>
      <c r="AN2298" s="170"/>
      <c r="AO2298" s="170"/>
      <c r="AP2298" s="170"/>
      <c r="AQ2298" s="170"/>
      <c r="AR2298" s="170"/>
      <c r="AS2298" s="170"/>
      <c r="AT2298" s="170"/>
      <c r="AU2298" s="170"/>
      <c r="AV2298" s="170"/>
      <c r="AW2298" s="170"/>
      <c r="AX2298" s="170"/>
      <c r="AY2298" s="170"/>
      <c r="AZ2298" s="170"/>
      <c r="BA2298" s="170"/>
      <c r="BB2298" s="170"/>
      <c r="BC2298" s="170"/>
      <c r="BD2298" s="170"/>
      <c r="BE2298" s="170"/>
      <c r="BF2298" s="170"/>
      <c r="BG2298" s="170"/>
      <c r="BH2298" s="170"/>
      <c r="BI2298" s="170"/>
      <c r="BJ2298" s="170"/>
      <c r="BK2298" s="170"/>
      <c r="BL2298" s="170"/>
      <c r="BM2298" s="170"/>
      <c r="BN2298" s="170"/>
      <c r="BO2298" s="170"/>
      <c r="BP2298" s="170"/>
      <c r="BQ2298" s="170"/>
      <c r="BR2298" s="170"/>
      <c r="BS2298" s="170"/>
      <c r="BT2298" s="170"/>
      <c r="BU2298" s="170"/>
      <c r="BV2298" s="170"/>
      <c r="BW2298" s="170"/>
      <c r="BX2298" s="170"/>
      <c r="BY2298" s="170"/>
      <c r="BZ2298" s="170"/>
      <c r="CA2298" s="170"/>
      <c r="CB2298" s="170"/>
      <c r="CC2298" s="170"/>
      <c r="CD2298" s="170"/>
      <c r="CE2298" s="170"/>
      <c r="CF2298" s="170"/>
      <c r="CG2298" s="170"/>
      <c r="CH2298" s="170"/>
      <c r="CI2298" s="170"/>
      <c r="CJ2298" s="170"/>
      <c r="CK2298" s="170"/>
      <c r="CL2298" s="170"/>
    </row>
    <row r="2299" spans="2:90" x14ac:dyDescent="0.4">
      <c r="B2299" s="171" t="s">
        <v>492</v>
      </c>
      <c r="E2299" s="8"/>
      <c r="H2299" s="170"/>
      <c r="I2299" s="172"/>
      <c r="J2299" s="172"/>
      <c r="K2299" s="193"/>
      <c r="L2299" s="193"/>
      <c r="M2299" s="193"/>
      <c r="N2299" s="193"/>
      <c r="O2299" s="193"/>
      <c r="P2299" s="193"/>
      <c r="R2299" s="194"/>
      <c r="S2299" s="170"/>
      <c r="T2299" s="170"/>
      <c r="U2299" s="170"/>
      <c r="V2299" s="170"/>
      <c r="W2299" s="170"/>
      <c r="X2299" s="170"/>
      <c r="Y2299" s="170"/>
      <c r="Z2299" s="170"/>
      <c r="AA2299" s="170"/>
      <c r="AB2299" s="170"/>
      <c r="AC2299" s="170"/>
      <c r="AD2299" s="170"/>
      <c r="AE2299" s="170"/>
      <c r="AF2299" s="170"/>
      <c r="AG2299" s="170"/>
      <c r="AH2299" s="170"/>
      <c r="AI2299" s="170"/>
      <c r="AJ2299" s="170"/>
      <c r="AK2299" s="170"/>
      <c r="AL2299" s="170"/>
      <c r="AM2299" s="170"/>
      <c r="AN2299" s="170"/>
      <c r="AO2299" s="170"/>
      <c r="AP2299" s="170"/>
      <c r="AQ2299" s="170"/>
      <c r="AR2299" s="170"/>
      <c r="AS2299" s="170"/>
      <c r="AT2299" s="170"/>
      <c r="AU2299" s="170"/>
      <c r="AV2299" s="170"/>
      <c r="AW2299" s="170"/>
      <c r="AX2299" s="170"/>
      <c r="AY2299" s="170"/>
      <c r="AZ2299" s="170"/>
      <c r="BA2299" s="170"/>
      <c r="BB2299" s="170"/>
      <c r="BC2299" s="170"/>
      <c r="BD2299" s="170"/>
      <c r="BE2299" s="170"/>
      <c r="BF2299" s="170"/>
      <c r="BG2299" s="170"/>
      <c r="BH2299" s="170"/>
      <c r="BI2299" s="170"/>
      <c r="BJ2299" s="170"/>
      <c r="BK2299" s="170"/>
      <c r="BL2299" s="170"/>
      <c r="BM2299" s="170"/>
      <c r="BN2299" s="170"/>
      <c r="BO2299" s="170"/>
      <c r="BP2299" s="170"/>
      <c r="BQ2299" s="170"/>
      <c r="BR2299" s="170"/>
      <c r="BS2299" s="170"/>
      <c r="BT2299" s="170"/>
      <c r="BU2299" s="170"/>
      <c r="BV2299" s="170"/>
      <c r="BW2299" s="170"/>
      <c r="BX2299" s="170"/>
      <c r="BY2299" s="170"/>
      <c r="BZ2299" s="170"/>
      <c r="CA2299" s="170"/>
      <c r="CB2299" s="170"/>
      <c r="CC2299" s="170"/>
      <c r="CD2299" s="170"/>
      <c r="CE2299" s="170"/>
      <c r="CF2299" s="170"/>
      <c r="CG2299" s="170"/>
      <c r="CH2299" s="170"/>
      <c r="CI2299" s="170"/>
      <c r="CJ2299" s="170"/>
      <c r="CK2299" s="170"/>
      <c r="CL2299" s="170"/>
    </row>
    <row r="2300" spans="2:90" x14ac:dyDescent="0.4">
      <c r="B2300" s="171" t="s">
        <v>461</v>
      </c>
      <c r="E2300" s="8"/>
      <c r="H2300" s="170"/>
      <c r="I2300" s="172"/>
      <c r="J2300" s="172"/>
      <c r="K2300" s="193"/>
      <c r="L2300" s="193"/>
      <c r="M2300" s="193"/>
      <c r="N2300" s="193"/>
      <c r="O2300" s="193"/>
      <c r="P2300" s="193"/>
      <c r="R2300" s="194"/>
      <c r="S2300" s="195" t="str">
        <f t="shared" ref="S2300:AX2300" si="2914">S$16</f>
        <v>S$12</v>
      </c>
      <c r="T2300" s="195" t="str">
        <f t="shared" si="2914"/>
        <v>T$12</v>
      </c>
      <c r="U2300" s="195" t="str">
        <f t="shared" si="2914"/>
        <v>U$12</v>
      </c>
      <c r="V2300" s="195" t="str">
        <f t="shared" si="2914"/>
        <v>V$12</v>
      </c>
      <c r="W2300" s="195" t="str">
        <f t="shared" si="2914"/>
        <v>W$12</v>
      </c>
      <c r="X2300" s="195" t="str">
        <f t="shared" si="2914"/>
        <v>X$12</v>
      </c>
      <c r="Y2300" s="195" t="str">
        <f t="shared" si="2914"/>
        <v>Y$12</v>
      </c>
      <c r="Z2300" s="195" t="str">
        <f t="shared" si="2914"/>
        <v>Z$12</v>
      </c>
      <c r="AA2300" s="195" t="str">
        <f t="shared" si="2914"/>
        <v>AA$12</v>
      </c>
      <c r="AB2300" s="195" t="str">
        <f t="shared" si="2914"/>
        <v>AB$12</v>
      </c>
      <c r="AC2300" s="195" t="str">
        <f t="shared" si="2914"/>
        <v>AC$12</v>
      </c>
      <c r="AD2300" s="195" t="str">
        <f t="shared" si="2914"/>
        <v>AD$12</v>
      </c>
      <c r="AE2300" s="195" t="str">
        <f t="shared" si="2914"/>
        <v>AE$12</v>
      </c>
      <c r="AF2300" s="195" t="str">
        <f t="shared" si="2914"/>
        <v>AF$12</v>
      </c>
      <c r="AG2300" s="195" t="str">
        <f t="shared" si="2914"/>
        <v>AG$12</v>
      </c>
      <c r="AH2300" s="195" t="str">
        <f t="shared" si="2914"/>
        <v>AH$12</v>
      </c>
      <c r="AI2300" s="195" t="str">
        <f t="shared" si="2914"/>
        <v>AI$12</v>
      </c>
      <c r="AJ2300" s="195" t="str">
        <f t="shared" si="2914"/>
        <v>AJ$12</v>
      </c>
      <c r="AK2300" s="195" t="str">
        <f t="shared" si="2914"/>
        <v>AK$12</v>
      </c>
      <c r="AL2300" s="195" t="str">
        <f t="shared" si="2914"/>
        <v>AL$12</v>
      </c>
      <c r="AM2300" s="195" t="str">
        <f t="shared" si="2914"/>
        <v>AM$12</v>
      </c>
      <c r="AN2300" s="195" t="str">
        <f t="shared" si="2914"/>
        <v>AN$12</v>
      </c>
      <c r="AO2300" s="195" t="str">
        <f t="shared" si="2914"/>
        <v>AO$12</v>
      </c>
      <c r="AP2300" s="195" t="str">
        <f t="shared" si="2914"/>
        <v>AP$12</v>
      </c>
      <c r="AQ2300" s="195" t="str">
        <f t="shared" si="2914"/>
        <v>AQ$12</v>
      </c>
      <c r="AR2300" s="195" t="str">
        <f t="shared" si="2914"/>
        <v>AR$12</v>
      </c>
      <c r="AS2300" s="195" t="str">
        <f t="shared" si="2914"/>
        <v>AS$12</v>
      </c>
      <c r="AT2300" s="195" t="str">
        <f t="shared" si="2914"/>
        <v>AT$12</v>
      </c>
      <c r="AU2300" s="195" t="str">
        <f t="shared" si="2914"/>
        <v>AU$12</v>
      </c>
      <c r="AV2300" s="195" t="str">
        <f t="shared" si="2914"/>
        <v>AV$12</v>
      </c>
      <c r="AW2300" s="195" t="str">
        <f t="shared" si="2914"/>
        <v>AW$12</v>
      </c>
      <c r="AX2300" s="195" t="str">
        <f t="shared" si="2914"/>
        <v>AX$12</v>
      </c>
      <c r="AY2300" s="195" t="str">
        <f t="shared" ref="AY2300:CD2300" si="2915">AY$16</f>
        <v>AY$12</v>
      </c>
      <c r="AZ2300" s="195" t="str">
        <f t="shared" si="2915"/>
        <v>AZ$12</v>
      </c>
      <c r="BA2300" s="195" t="str">
        <f t="shared" si="2915"/>
        <v>BA$12</v>
      </c>
      <c r="BB2300" s="195" t="str">
        <f t="shared" si="2915"/>
        <v>BB$12</v>
      </c>
      <c r="BC2300" s="195" t="str">
        <f t="shared" si="2915"/>
        <v>BC$12</v>
      </c>
      <c r="BD2300" s="195" t="str">
        <f t="shared" si="2915"/>
        <v>BD$12</v>
      </c>
      <c r="BE2300" s="195" t="str">
        <f t="shared" si="2915"/>
        <v>BE$12</v>
      </c>
      <c r="BF2300" s="195" t="str">
        <f t="shared" si="2915"/>
        <v>BF$12</v>
      </c>
      <c r="BG2300" s="195" t="str">
        <f t="shared" si="2915"/>
        <v>BG$12</v>
      </c>
      <c r="BH2300" s="195" t="str">
        <f t="shared" si="2915"/>
        <v>BH$12</v>
      </c>
      <c r="BI2300" s="195" t="str">
        <f t="shared" si="2915"/>
        <v>BI$12</v>
      </c>
      <c r="BJ2300" s="195" t="str">
        <f t="shared" si="2915"/>
        <v>BJ$12</v>
      </c>
      <c r="BK2300" s="195" t="str">
        <f t="shared" si="2915"/>
        <v>BK$12</v>
      </c>
      <c r="BL2300" s="195" t="str">
        <f t="shared" si="2915"/>
        <v>BL$12</v>
      </c>
      <c r="BM2300" s="195" t="str">
        <f t="shared" si="2915"/>
        <v>BM$12</v>
      </c>
      <c r="BN2300" s="195" t="str">
        <f t="shared" si="2915"/>
        <v>BN$12</v>
      </c>
      <c r="BO2300" s="195" t="str">
        <f t="shared" si="2915"/>
        <v>BO$12</v>
      </c>
      <c r="BP2300" s="195" t="str">
        <f t="shared" si="2915"/>
        <v>BP$12</v>
      </c>
      <c r="BQ2300" s="195" t="str">
        <f t="shared" si="2915"/>
        <v>BQ$12</v>
      </c>
      <c r="BR2300" s="195" t="str">
        <f t="shared" si="2915"/>
        <v>BR$12</v>
      </c>
      <c r="BS2300" s="195" t="str">
        <f t="shared" si="2915"/>
        <v>BS$12</v>
      </c>
      <c r="BT2300" s="195" t="str">
        <f t="shared" si="2915"/>
        <v>BT$12</v>
      </c>
      <c r="BU2300" s="195" t="str">
        <f t="shared" si="2915"/>
        <v>BU$12</v>
      </c>
      <c r="BV2300" s="195" t="str">
        <f t="shared" si="2915"/>
        <v>BV$12</v>
      </c>
      <c r="BW2300" s="195" t="str">
        <f t="shared" si="2915"/>
        <v>BW$12</v>
      </c>
      <c r="BX2300" s="195" t="str">
        <f t="shared" si="2915"/>
        <v>BX$12</v>
      </c>
      <c r="BY2300" s="195" t="str">
        <f t="shared" si="2915"/>
        <v>BY$12</v>
      </c>
      <c r="BZ2300" s="195" t="str">
        <f t="shared" si="2915"/>
        <v>BZ$12</v>
      </c>
      <c r="CA2300" s="195" t="str">
        <f t="shared" si="2915"/>
        <v>CA$12</v>
      </c>
      <c r="CB2300" s="195" t="str">
        <f t="shared" si="2915"/>
        <v>CB$12</v>
      </c>
      <c r="CC2300" s="195" t="str">
        <f t="shared" si="2915"/>
        <v>CC$12</v>
      </c>
      <c r="CD2300" s="195" t="str">
        <f t="shared" si="2915"/>
        <v>CD$12</v>
      </c>
      <c r="CE2300" s="195" t="str">
        <f t="shared" ref="CE2300:CL2300" si="2916">CE$16</f>
        <v>CE$12</v>
      </c>
      <c r="CF2300" s="195" t="str">
        <f t="shared" si="2916"/>
        <v>CF$12</v>
      </c>
      <c r="CG2300" s="195" t="str">
        <f t="shared" si="2916"/>
        <v>CG$12</v>
      </c>
      <c r="CH2300" s="195" t="str">
        <f t="shared" si="2916"/>
        <v>CH$12</v>
      </c>
      <c r="CI2300" s="195" t="str">
        <f t="shared" si="2916"/>
        <v>CI$12</v>
      </c>
      <c r="CJ2300" s="195" t="str">
        <f t="shared" si="2916"/>
        <v>CJ$12</v>
      </c>
      <c r="CK2300" s="195" t="str">
        <f t="shared" si="2916"/>
        <v>CK$12</v>
      </c>
      <c r="CL2300" s="195" t="str">
        <f t="shared" si="2916"/>
        <v>CL$12</v>
      </c>
    </row>
    <row r="2301" spans="2:90" x14ac:dyDescent="0.4">
      <c r="B2301" s="171" t="s">
        <v>462</v>
      </c>
      <c r="E2301" s="8"/>
      <c r="H2301" s="196"/>
      <c r="I2301" s="197"/>
      <c r="J2301" s="197"/>
      <c r="K2301" s="198"/>
      <c r="L2301" s="198"/>
      <c r="M2301" s="198"/>
      <c r="N2301" s="198"/>
      <c r="O2301" s="198"/>
      <c r="P2301" s="198"/>
      <c r="R2301" s="198"/>
      <c r="S2301" s="195" t="str">
        <f t="shared" ref="S2301:AX2301" si="2917">S$17</f>
        <v>S$13</v>
      </c>
      <c r="T2301" s="195" t="str">
        <f t="shared" si="2917"/>
        <v>T$13</v>
      </c>
      <c r="U2301" s="195" t="str">
        <f t="shared" si="2917"/>
        <v>U$13</v>
      </c>
      <c r="V2301" s="195" t="str">
        <f t="shared" si="2917"/>
        <v>V$13</v>
      </c>
      <c r="W2301" s="195" t="str">
        <f t="shared" si="2917"/>
        <v>W$13</v>
      </c>
      <c r="X2301" s="195" t="str">
        <f t="shared" si="2917"/>
        <v>X$13</v>
      </c>
      <c r="Y2301" s="195" t="str">
        <f t="shared" si="2917"/>
        <v>Y$13</v>
      </c>
      <c r="Z2301" s="195" t="str">
        <f t="shared" si="2917"/>
        <v>Z$13</v>
      </c>
      <c r="AA2301" s="195" t="str">
        <f t="shared" si="2917"/>
        <v>AA$13</v>
      </c>
      <c r="AB2301" s="195" t="str">
        <f t="shared" si="2917"/>
        <v>AB$13</v>
      </c>
      <c r="AC2301" s="195" t="str">
        <f t="shared" si="2917"/>
        <v>AC$13</v>
      </c>
      <c r="AD2301" s="195" t="str">
        <f t="shared" si="2917"/>
        <v>AD$13</v>
      </c>
      <c r="AE2301" s="195" t="str">
        <f t="shared" si="2917"/>
        <v>AE$13</v>
      </c>
      <c r="AF2301" s="195" t="str">
        <f t="shared" si="2917"/>
        <v>AF$13</v>
      </c>
      <c r="AG2301" s="195" t="str">
        <f t="shared" si="2917"/>
        <v>AG$13</v>
      </c>
      <c r="AH2301" s="195" t="str">
        <f t="shared" si="2917"/>
        <v>AH$13</v>
      </c>
      <c r="AI2301" s="195" t="str">
        <f t="shared" si="2917"/>
        <v>AI$13</v>
      </c>
      <c r="AJ2301" s="195" t="str">
        <f t="shared" si="2917"/>
        <v>AJ$13</v>
      </c>
      <c r="AK2301" s="195" t="str">
        <f t="shared" si="2917"/>
        <v>AK$13</v>
      </c>
      <c r="AL2301" s="195" t="str">
        <f t="shared" si="2917"/>
        <v>AL$13</v>
      </c>
      <c r="AM2301" s="195" t="str">
        <f t="shared" si="2917"/>
        <v>AM$13</v>
      </c>
      <c r="AN2301" s="195" t="str">
        <f t="shared" si="2917"/>
        <v>AN$13</v>
      </c>
      <c r="AO2301" s="195" t="str">
        <f t="shared" si="2917"/>
        <v>AO$13</v>
      </c>
      <c r="AP2301" s="195" t="str">
        <f t="shared" si="2917"/>
        <v>AP$13</v>
      </c>
      <c r="AQ2301" s="195" t="str">
        <f t="shared" si="2917"/>
        <v>AQ$13</v>
      </c>
      <c r="AR2301" s="195" t="str">
        <f t="shared" si="2917"/>
        <v>AR$13</v>
      </c>
      <c r="AS2301" s="195" t="str">
        <f t="shared" si="2917"/>
        <v>AS$13</v>
      </c>
      <c r="AT2301" s="195" t="str">
        <f t="shared" si="2917"/>
        <v>AT$13</v>
      </c>
      <c r="AU2301" s="195" t="str">
        <f t="shared" si="2917"/>
        <v>AU$13</v>
      </c>
      <c r="AV2301" s="195" t="str">
        <f t="shared" si="2917"/>
        <v>AV$13</v>
      </c>
      <c r="AW2301" s="195" t="str">
        <f t="shared" si="2917"/>
        <v>AW$13</v>
      </c>
      <c r="AX2301" s="195" t="str">
        <f t="shared" si="2917"/>
        <v>AX$13</v>
      </c>
      <c r="AY2301" s="195" t="str">
        <f t="shared" ref="AY2301:CD2301" si="2918">AY$17</f>
        <v>AY$13</v>
      </c>
      <c r="AZ2301" s="195" t="str">
        <f t="shared" si="2918"/>
        <v>AZ$13</v>
      </c>
      <c r="BA2301" s="195" t="str">
        <f t="shared" si="2918"/>
        <v>BA$13</v>
      </c>
      <c r="BB2301" s="195" t="str">
        <f t="shared" si="2918"/>
        <v>BB$13</v>
      </c>
      <c r="BC2301" s="195" t="str">
        <f t="shared" si="2918"/>
        <v>BC$13</v>
      </c>
      <c r="BD2301" s="195" t="str">
        <f t="shared" si="2918"/>
        <v>BD$13</v>
      </c>
      <c r="BE2301" s="195" t="str">
        <f t="shared" si="2918"/>
        <v>BE$13</v>
      </c>
      <c r="BF2301" s="195" t="str">
        <f t="shared" si="2918"/>
        <v>BF$13</v>
      </c>
      <c r="BG2301" s="195" t="str">
        <f t="shared" si="2918"/>
        <v>BG$13</v>
      </c>
      <c r="BH2301" s="195" t="str">
        <f t="shared" si="2918"/>
        <v>BH$13</v>
      </c>
      <c r="BI2301" s="195" t="str">
        <f t="shared" si="2918"/>
        <v>BI$13</v>
      </c>
      <c r="BJ2301" s="195" t="str">
        <f t="shared" si="2918"/>
        <v>BJ$13</v>
      </c>
      <c r="BK2301" s="195" t="str">
        <f t="shared" si="2918"/>
        <v>BK$13</v>
      </c>
      <c r="BL2301" s="195" t="str">
        <f t="shared" si="2918"/>
        <v>BL$13</v>
      </c>
      <c r="BM2301" s="195" t="str">
        <f t="shared" si="2918"/>
        <v>BM$13</v>
      </c>
      <c r="BN2301" s="195" t="str">
        <f t="shared" si="2918"/>
        <v>BN$13</v>
      </c>
      <c r="BO2301" s="195" t="str">
        <f t="shared" si="2918"/>
        <v>BO$13</v>
      </c>
      <c r="BP2301" s="195" t="str">
        <f t="shared" si="2918"/>
        <v>BP$13</v>
      </c>
      <c r="BQ2301" s="195" t="str">
        <f t="shared" si="2918"/>
        <v>BQ$13</v>
      </c>
      <c r="BR2301" s="195" t="str">
        <f t="shared" si="2918"/>
        <v>BR$13</v>
      </c>
      <c r="BS2301" s="195" t="str">
        <f t="shared" si="2918"/>
        <v>BS$13</v>
      </c>
      <c r="BT2301" s="195" t="str">
        <f t="shared" si="2918"/>
        <v>BT$13</v>
      </c>
      <c r="BU2301" s="195" t="str">
        <f t="shared" si="2918"/>
        <v>BU$13</v>
      </c>
      <c r="BV2301" s="195" t="str">
        <f t="shared" si="2918"/>
        <v>BV$13</v>
      </c>
      <c r="BW2301" s="195" t="str">
        <f t="shared" si="2918"/>
        <v>BW$13</v>
      </c>
      <c r="BX2301" s="195" t="str">
        <f t="shared" si="2918"/>
        <v>BX$13</v>
      </c>
      <c r="BY2301" s="195" t="str">
        <f t="shared" si="2918"/>
        <v>BY$13</v>
      </c>
      <c r="BZ2301" s="195" t="str">
        <f t="shared" si="2918"/>
        <v>BZ$13</v>
      </c>
      <c r="CA2301" s="195" t="str">
        <f t="shared" si="2918"/>
        <v>CA$13</v>
      </c>
      <c r="CB2301" s="195" t="str">
        <f t="shared" si="2918"/>
        <v>CB$13</v>
      </c>
      <c r="CC2301" s="195" t="str">
        <f t="shared" si="2918"/>
        <v>CC$13</v>
      </c>
      <c r="CD2301" s="195" t="str">
        <f t="shared" si="2918"/>
        <v>CD$13</v>
      </c>
      <c r="CE2301" s="195" t="str">
        <f t="shared" ref="CE2301:CL2301" si="2919">CE$17</f>
        <v>CE$13</v>
      </c>
      <c r="CF2301" s="195" t="str">
        <f t="shared" si="2919"/>
        <v>CF$13</v>
      </c>
      <c r="CG2301" s="195" t="str">
        <f t="shared" si="2919"/>
        <v>CG$13</v>
      </c>
      <c r="CH2301" s="195" t="str">
        <f t="shared" si="2919"/>
        <v>CH$13</v>
      </c>
      <c r="CI2301" s="195" t="str">
        <f t="shared" si="2919"/>
        <v>CI$13</v>
      </c>
      <c r="CJ2301" s="195" t="str">
        <f t="shared" si="2919"/>
        <v>CJ$13</v>
      </c>
      <c r="CK2301" s="195" t="str">
        <f t="shared" si="2919"/>
        <v>CK$13</v>
      </c>
      <c r="CL2301" s="195" t="str">
        <f t="shared" si="2919"/>
        <v>CL$13</v>
      </c>
    </row>
    <row r="2302" spans="2:90" x14ac:dyDescent="0.4">
      <c r="B2302" s="171" t="s">
        <v>491</v>
      </c>
      <c r="E2302" s="8"/>
      <c r="H2302" s="196"/>
      <c r="I2302" s="197"/>
      <c r="J2302" s="197"/>
      <c r="K2302" s="198"/>
      <c r="L2302" s="198"/>
      <c r="M2302" s="198"/>
      <c r="N2302" s="198"/>
      <c r="O2302" s="198"/>
      <c r="P2302" s="198"/>
      <c r="R2302" s="198"/>
      <c r="S2302" s="186"/>
      <c r="T2302" s="186"/>
      <c r="U2302" s="186"/>
      <c r="V2302" s="186"/>
      <c r="W2302" s="186"/>
      <c r="X2302" s="186"/>
      <c r="Y2302" s="186"/>
      <c r="Z2302" s="186"/>
      <c r="AA2302" s="186"/>
      <c r="AB2302" s="186"/>
      <c r="AC2302" s="186"/>
      <c r="AD2302" s="186"/>
      <c r="AE2302" s="186"/>
      <c r="AF2302" s="186"/>
      <c r="AG2302" s="186"/>
      <c r="AH2302" s="186"/>
      <c r="AI2302" s="186"/>
      <c r="AJ2302" s="186"/>
      <c r="AK2302" s="186"/>
      <c r="AL2302" s="186"/>
      <c r="AM2302" s="186"/>
      <c r="AN2302" s="186"/>
      <c r="AO2302" s="186"/>
      <c r="AP2302" s="186"/>
      <c r="AQ2302" s="186"/>
      <c r="AR2302" s="186"/>
      <c r="AS2302" s="186"/>
      <c r="AT2302" s="186"/>
      <c r="AU2302" s="186"/>
      <c r="AV2302" s="186"/>
      <c r="AW2302" s="186"/>
      <c r="AX2302" s="186"/>
      <c r="AY2302" s="186"/>
      <c r="AZ2302" s="186"/>
      <c r="BA2302" s="186"/>
      <c r="BB2302" s="186"/>
      <c r="BC2302" s="186"/>
      <c r="BD2302" s="186"/>
      <c r="BE2302" s="186"/>
      <c r="BF2302" s="186"/>
      <c r="BG2302" s="186"/>
      <c r="BH2302" s="186"/>
      <c r="BI2302" s="186"/>
      <c r="BJ2302" s="186"/>
      <c r="BK2302" s="186"/>
      <c r="BL2302" s="186"/>
      <c r="BM2302" s="186"/>
      <c r="BN2302" s="186"/>
      <c r="BO2302" s="186"/>
      <c r="BP2302" s="186"/>
      <c r="BQ2302" s="186"/>
      <c r="BR2302" s="186"/>
      <c r="BS2302" s="186"/>
      <c r="BT2302" s="186"/>
      <c r="BU2302" s="186"/>
      <c r="BV2302" s="186"/>
      <c r="BW2302" s="186"/>
      <c r="BX2302" s="186"/>
      <c r="BY2302" s="186"/>
      <c r="BZ2302" s="186"/>
      <c r="CA2302" s="186"/>
      <c r="CB2302" s="186"/>
      <c r="CC2302" s="186"/>
      <c r="CD2302" s="186"/>
      <c r="CE2302" s="186"/>
      <c r="CF2302" s="186"/>
      <c r="CG2302" s="186"/>
      <c r="CH2302" s="186"/>
      <c r="CI2302" s="186"/>
      <c r="CJ2302" s="186"/>
      <c r="CK2302" s="186"/>
      <c r="CL2302" s="186"/>
    </row>
    <row r="2303" spans="2:90" x14ac:dyDescent="0.4">
      <c r="B2303" s="171" t="s">
        <v>505</v>
      </c>
      <c r="E2303" s="8"/>
      <c r="H2303" s="196"/>
      <c r="I2303" s="197"/>
      <c r="J2303" s="197"/>
      <c r="K2303" s="198"/>
      <c r="L2303" s="198"/>
      <c r="M2303" s="198"/>
      <c r="N2303" s="198"/>
      <c r="O2303" s="198"/>
      <c r="P2303" s="198"/>
      <c r="R2303" s="198"/>
      <c r="S2303" s="186"/>
      <c r="T2303" s="186"/>
      <c r="U2303" s="186"/>
      <c r="V2303" s="186"/>
      <c r="W2303" s="186"/>
      <c r="X2303" s="186"/>
      <c r="Y2303" s="186"/>
      <c r="Z2303" s="186"/>
      <c r="AA2303" s="186"/>
      <c r="AB2303" s="186"/>
      <c r="AC2303" s="186"/>
      <c r="AD2303" s="186"/>
      <c r="AE2303" s="186"/>
      <c r="AF2303" s="186"/>
      <c r="AG2303" s="186"/>
      <c r="AH2303" s="186"/>
      <c r="AI2303" s="186"/>
      <c r="AJ2303" s="186"/>
      <c r="AK2303" s="186"/>
      <c r="AL2303" s="186"/>
      <c r="AM2303" s="186"/>
      <c r="AN2303" s="186"/>
      <c r="AO2303" s="186"/>
      <c r="AP2303" s="186"/>
      <c r="AQ2303" s="186"/>
      <c r="AR2303" s="186"/>
      <c r="AS2303" s="186"/>
      <c r="AT2303" s="186"/>
      <c r="AU2303" s="186"/>
      <c r="AV2303" s="186"/>
      <c r="AW2303" s="186"/>
      <c r="AX2303" s="186"/>
      <c r="AY2303" s="186"/>
      <c r="AZ2303" s="186"/>
      <c r="BA2303" s="186"/>
      <c r="BB2303" s="186"/>
      <c r="BC2303" s="186"/>
      <c r="BD2303" s="186"/>
      <c r="BE2303" s="186"/>
      <c r="BF2303" s="186"/>
      <c r="BG2303" s="186"/>
      <c r="BH2303" s="186"/>
      <c r="BI2303" s="186"/>
      <c r="BJ2303" s="186"/>
      <c r="BK2303" s="186"/>
      <c r="BL2303" s="186"/>
      <c r="BM2303" s="186"/>
      <c r="BN2303" s="186"/>
      <c r="BO2303" s="186"/>
      <c r="BP2303" s="186"/>
      <c r="BQ2303" s="186"/>
      <c r="BR2303" s="186"/>
      <c r="BS2303" s="186"/>
      <c r="BT2303" s="186"/>
      <c r="BU2303" s="186"/>
      <c r="BV2303" s="186"/>
      <c r="BW2303" s="186"/>
      <c r="BX2303" s="186"/>
      <c r="BY2303" s="186"/>
      <c r="BZ2303" s="186"/>
      <c r="CA2303" s="186"/>
      <c r="CB2303" s="186"/>
      <c r="CC2303" s="186"/>
      <c r="CD2303" s="186"/>
      <c r="CE2303" s="186"/>
      <c r="CF2303" s="186"/>
      <c r="CG2303" s="186"/>
      <c r="CH2303" s="186"/>
      <c r="CI2303" s="186"/>
      <c r="CJ2303" s="186"/>
      <c r="CK2303" s="186"/>
      <c r="CL2303" s="186"/>
    </row>
    <row r="2304" spans="2:90" x14ac:dyDescent="0.4">
      <c r="B2304" s="171" t="s">
        <v>463</v>
      </c>
      <c r="E2304" s="8"/>
      <c r="H2304" s="196"/>
      <c r="I2304" s="197"/>
      <c r="J2304" s="197"/>
      <c r="K2304" s="198"/>
      <c r="L2304" s="198"/>
      <c r="M2304" s="198"/>
      <c r="N2304" s="198"/>
      <c r="O2304" s="198"/>
      <c r="P2304" s="198"/>
      <c r="R2304" s="198"/>
      <c r="S2304" s="186" t="str">
        <f t="shared" ref="S2304:AX2304" si="2920">S$18</f>
        <v>S$14</v>
      </c>
      <c r="T2304" s="186" t="str">
        <f t="shared" si="2920"/>
        <v>T$14</v>
      </c>
      <c r="U2304" s="186" t="str">
        <f t="shared" si="2920"/>
        <v>U$14</v>
      </c>
      <c r="V2304" s="186" t="str">
        <f t="shared" si="2920"/>
        <v>V$14</v>
      </c>
      <c r="W2304" s="186" t="str">
        <f t="shared" si="2920"/>
        <v>W$14</v>
      </c>
      <c r="X2304" s="186" t="str">
        <f t="shared" si="2920"/>
        <v>X$14</v>
      </c>
      <c r="Y2304" s="186" t="str">
        <f t="shared" si="2920"/>
        <v>Y$14</v>
      </c>
      <c r="Z2304" s="186" t="str">
        <f t="shared" si="2920"/>
        <v>Z$14</v>
      </c>
      <c r="AA2304" s="186" t="str">
        <f t="shared" si="2920"/>
        <v>AA$14</v>
      </c>
      <c r="AB2304" s="186" t="str">
        <f t="shared" si="2920"/>
        <v>AB$14</v>
      </c>
      <c r="AC2304" s="186" t="str">
        <f t="shared" si="2920"/>
        <v>AC$14</v>
      </c>
      <c r="AD2304" s="186" t="str">
        <f t="shared" si="2920"/>
        <v>AD$14</v>
      </c>
      <c r="AE2304" s="186" t="str">
        <f t="shared" si="2920"/>
        <v>AE$14</v>
      </c>
      <c r="AF2304" s="186" t="str">
        <f t="shared" si="2920"/>
        <v>AF$14</v>
      </c>
      <c r="AG2304" s="186" t="str">
        <f t="shared" si="2920"/>
        <v>AG$14</v>
      </c>
      <c r="AH2304" s="186" t="str">
        <f t="shared" si="2920"/>
        <v>AH$14</v>
      </c>
      <c r="AI2304" s="186" t="str">
        <f t="shared" si="2920"/>
        <v>AI$14</v>
      </c>
      <c r="AJ2304" s="186" t="str">
        <f t="shared" si="2920"/>
        <v>AJ$14</v>
      </c>
      <c r="AK2304" s="186" t="str">
        <f t="shared" si="2920"/>
        <v>AK$14</v>
      </c>
      <c r="AL2304" s="186" t="str">
        <f t="shared" si="2920"/>
        <v>AL$14</v>
      </c>
      <c r="AM2304" s="186" t="str">
        <f t="shared" si="2920"/>
        <v>AM$14</v>
      </c>
      <c r="AN2304" s="186" t="str">
        <f t="shared" si="2920"/>
        <v>AN$14</v>
      </c>
      <c r="AO2304" s="186" t="str">
        <f t="shared" si="2920"/>
        <v>AO$14</v>
      </c>
      <c r="AP2304" s="186" t="str">
        <f t="shared" si="2920"/>
        <v>AP$14</v>
      </c>
      <c r="AQ2304" s="186" t="str">
        <f t="shared" si="2920"/>
        <v>AQ$14</v>
      </c>
      <c r="AR2304" s="186" t="str">
        <f t="shared" si="2920"/>
        <v>AR$14</v>
      </c>
      <c r="AS2304" s="186" t="str">
        <f t="shared" si="2920"/>
        <v>AS$14</v>
      </c>
      <c r="AT2304" s="186" t="str">
        <f t="shared" si="2920"/>
        <v>AT$14</v>
      </c>
      <c r="AU2304" s="186" t="str">
        <f t="shared" si="2920"/>
        <v>AU$14</v>
      </c>
      <c r="AV2304" s="186" t="str">
        <f t="shared" si="2920"/>
        <v>AV$14</v>
      </c>
      <c r="AW2304" s="186" t="str">
        <f t="shared" si="2920"/>
        <v>AW$14</v>
      </c>
      <c r="AX2304" s="186" t="str">
        <f t="shared" si="2920"/>
        <v>AX$14</v>
      </c>
      <c r="AY2304" s="186" t="str">
        <f t="shared" ref="AY2304:CD2304" si="2921">AY$18</f>
        <v>AY$14</v>
      </c>
      <c r="AZ2304" s="186" t="str">
        <f t="shared" si="2921"/>
        <v>AZ$14</v>
      </c>
      <c r="BA2304" s="186" t="str">
        <f t="shared" si="2921"/>
        <v>BA$14</v>
      </c>
      <c r="BB2304" s="186" t="str">
        <f t="shared" si="2921"/>
        <v>BB$14</v>
      </c>
      <c r="BC2304" s="186" t="str">
        <f t="shared" si="2921"/>
        <v>BC$14</v>
      </c>
      <c r="BD2304" s="186" t="str">
        <f t="shared" si="2921"/>
        <v>BD$14</v>
      </c>
      <c r="BE2304" s="186" t="str">
        <f t="shared" si="2921"/>
        <v>BE$14</v>
      </c>
      <c r="BF2304" s="186" t="str">
        <f t="shared" si="2921"/>
        <v>BF$14</v>
      </c>
      <c r="BG2304" s="186" t="str">
        <f t="shared" si="2921"/>
        <v>BG$14</v>
      </c>
      <c r="BH2304" s="186" t="str">
        <f t="shared" si="2921"/>
        <v>BH$14</v>
      </c>
      <c r="BI2304" s="186" t="str">
        <f t="shared" si="2921"/>
        <v>BI$14</v>
      </c>
      <c r="BJ2304" s="186" t="str">
        <f t="shared" si="2921"/>
        <v>BJ$14</v>
      </c>
      <c r="BK2304" s="186" t="str">
        <f t="shared" si="2921"/>
        <v>BK$14</v>
      </c>
      <c r="BL2304" s="186" t="str">
        <f t="shared" si="2921"/>
        <v>BL$14</v>
      </c>
      <c r="BM2304" s="186" t="str">
        <f t="shared" si="2921"/>
        <v>BM$14</v>
      </c>
      <c r="BN2304" s="186" t="str">
        <f t="shared" si="2921"/>
        <v>BN$14</v>
      </c>
      <c r="BO2304" s="186" t="str">
        <f t="shared" si="2921"/>
        <v>BO$14</v>
      </c>
      <c r="BP2304" s="186" t="str">
        <f t="shared" si="2921"/>
        <v>BP$14</v>
      </c>
      <c r="BQ2304" s="186" t="str">
        <f t="shared" si="2921"/>
        <v>BQ$14</v>
      </c>
      <c r="BR2304" s="186" t="str">
        <f t="shared" si="2921"/>
        <v>BR$14</v>
      </c>
      <c r="BS2304" s="186" t="str">
        <f t="shared" si="2921"/>
        <v>BS$14</v>
      </c>
      <c r="BT2304" s="186" t="str">
        <f t="shared" si="2921"/>
        <v>BT$14</v>
      </c>
      <c r="BU2304" s="186" t="str">
        <f t="shared" si="2921"/>
        <v>BU$14</v>
      </c>
      <c r="BV2304" s="186" t="str">
        <f t="shared" si="2921"/>
        <v>BV$14</v>
      </c>
      <c r="BW2304" s="186" t="str">
        <f t="shared" si="2921"/>
        <v>BW$14</v>
      </c>
      <c r="BX2304" s="186" t="str">
        <f t="shared" si="2921"/>
        <v>BX$14</v>
      </c>
      <c r="BY2304" s="186" t="str">
        <f t="shared" si="2921"/>
        <v>BY$14</v>
      </c>
      <c r="BZ2304" s="186" t="str">
        <f t="shared" si="2921"/>
        <v>BZ$14</v>
      </c>
      <c r="CA2304" s="186" t="str">
        <f t="shared" si="2921"/>
        <v>CA$14</v>
      </c>
      <c r="CB2304" s="186" t="str">
        <f t="shared" si="2921"/>
        <v>CB$14</v>
      </c>
      <c r="CC2304" s="186" t="str">
        <f t="shared" si="2921"/>
        <v>CC$14</v>
      </c>
      <c r="CD2304" s="186" t="str">
        <f t="shared" si="2921"/>
        <v>CD$14</v>
      </c>
      <c r="CE2304" s="186" t="str">
        <f t="shared" ref="CE2304:CL2304" si="2922">CE$18</f>
        <v>CE$14</v>
      </c>
      <c r="CF2304" s="186" t="str">
        <f t="shared" si="2922"/>
        <v>CF$14</v>
      </c>
      <c r="CG2304" s="186" t="str">
        <f t="shared" si="2922"/>
        <v>CG$14</v>
      </c>
      <c r="CH2304" s="186" t="str">
        <f t="shared" si="2922"/>
        <v>CH$14</v>
      </c>
      <c r="CI2304" s="186" t="str">
        <f t="shared" si="2922"/>
        <v>CI$14</v>
      </c>
      <c r="CJ2304" s="186" t="str">
        <f t="shared" si="2922"/>
        <v>CJ$14</v>
      </c>
      <c r="CK2304" s="186" t="str">
        <f t="shared" si="2922"/>
        <v>CK$14</v>
      </c>
      <c r="CL2304" s="186" t="str">
        <f t="shared" si="2922"/>
        <v>CL$14</v>
      </c>
    </row>
    <row r="2305" spans="2:90" x14ac:dyDescent="0.4">
      <c r="B2305" s="171" t="s">
        <v>464</v>
      </c>
      <c r="E2305" s="8"/>
      <c r="H2305" s="196"/>
      <c r="I2305" s="197"/>
      <c r="J2305" s="197"/>
      <c r="K2305" s="198"/>
      <c r="L2305" s="198"/>
      <c r="M2305" s="198"/>
      <c r="N2305" s="198"/>
      <c r="O2305" s="198"/>
      <c r="P2305" s="198"/>
      <c r="R2305" s="198"/>
      <c r="S2305" s="186" t="str">
        <f t="shared" ref="S2305:AX2305" si="2923">S$19</f>
        <v>S$15</v>
      </c>
      <c r="T2305" s="186" t="str">
        <f t="shared" si="2923"/>
        <v>T$15</v>
      </c>
      <c r="U2305" s="186" t="str">
        <f t="shared" si="2923"/>
        <v>U$15</v>
      </c>
      <c r="V2305" s="186" t="str">
        <f t="shared" si="2923"/>
        <v>V$15</v>
      </c>
      <c r="W2305" s="186" t="str">
        <f t="shared" si="2923"/>
        <v>W$15</v>
      </c>
      <c r="X2305" s="186" t="str">
        <f t="shared" si="2923"/>
        <v>X$15</v>
      </c>
      <c r="Y2305" s="186" t="str">
        <f t="shared" si="2923"/>
        <v>Y$15</v>
      </c>
      <c r="Z2305" s="186" t="str">
        <f t="shared" si="2923"/>
        <v>Z$15</v>
      </c>
      <c r="AA2305" s="186" t="str">
        <f t="shared" si="2923"/>
        <v>AA$15</v>
      </c>
      <c r="AB2305" s="186" t="str">
        <f t="shared" si="2923"/>
        <v>AB$15</v>
      </c>
      <c r="AC2305" s="186" t="str">
        <f t="shared" si="2923"/>
        <v>AC$15</v>
      </c>
      <c r="AD2305" s="186" t="str">
        <f t="shared" si="2923"/>
        <v>AD$15</v>
      </c>
      <c r="AE2305" s="186" t="str">
        <f t="shared" si="2923"/>
        <v>AE$15</v>
      </c>
      <c r="AF2305" s="186" t="str">
        <f t="shared" si="2923"/>
        <v>AF$15</v>
      </c>
      <c r="AG2305" s="186" t="str">
        <f t="shared" si="2923"/>
        <v>AG$15</v>
      </c>
      <c r="AH2305" s="186" t="str">
        <f t="shared" si="2923"/>
        <v>AH$15</v>
      </c>
      <c r="AI2305" s="186" t="str">
        <f t="shared" si="2923"/>
        <v>AI$15</v>
      </c>
      <c r="AJ2305" s="186" t="str">
        <f t="shared" si="2923"/>
        <v>AJ$15</v>
      </c>
      <c r="AK2305" s="186" t="str">
        <f t="shared" si="2923"/>
        <v>AK$15</v>
      </c>
      <c r="AL2305" s="186" t="str">
        <f t="shared" si="2923"/>
        <v>AL$15</v>
      </c>
      <c r="AM2305" s="186" t="str">
        <f t="shared" si="2923"/>
        <v>AM$15</v>
      </c>
      <c r="AN2305" s="186" t="str">
        <f t="shared" si="2923"/>
        <v>AN$15</v>
      </c>
      <c r="AO2305" s="186" t="str">
        <f t="shared" si="2923"/>
        <v>AO$15</v>
      </c>
      <c r="AP2305" s="186" t="str">
        <f t="shared" si="2923"/>
        <v>AP$15</v>
      </c>
      <c r="AQ2305" s="186" t="str">
        <f t="shared" si="2923"/>
        <v>AQ$15</v>
      </c>
      <c r="AR2305" s="186" t="str">
        <f t="shared" si="2923"/>
        <v>AR$15</v>
      </c>
      <c r="AS2305" s="186" t="str">
        <f t="shared" si="2923"/>
        <v>AS$15</v>
      </c>
      <c r="AT2305" s="186" t="str">
        <f t="shared" si="2923"/>
        <v>AT$15</v>
      </c>
      <c r="AU2305" s="186" t="str">
        <f t="shared" si="2923"/>
        <v>AU$15</v>
      </c>
      <c r="AV2305" s="186" t="str">
        <f t="shared" si="2923"/>
        <v>AV$15</v>
      </c>
      <c r="AW2305" s="186" t="str">
        <f t="shared" si="2923"/>
        <v>AW$15</v>
      </c>
      <c r="AX2305" s="186" t="str">
        <f t="shared" si="2923"/>
        <v>AX$15</v>
      </c>
      <c r="AY2305" s="186" t="str">
        <f t="shared" ref="AY2305:CD2305" si="2924">AY$19</f>
        <v>AY$15</v>
      </c>
      <c r="AZ2305" s="186" t="str">
        <f t="shared" si="2924"/>
        <v>AZ$15</v>
      </c>
      <c r="BA2305" s="186" t="str">
        <f t="shared" si="2924"/>
        <v>BA$15</v>
      </c>
      <c r="BB2305" s="186" t="str">
        <f t="shared" si="2924"/>
        <v>BB$15</v>
      </c>
      <c r="BC2305" s="186" t="str">
        <f t="shared" si="2924"/>
        <v>BC$15</v>
      </c>
      <c r="BD2305" s="186" t="str">
        <f t="shared" si="2924"/>
        <v>BD$15</v>
      </c>
      <c r="BE2305" s="186" t="str">
        <f t="shared" si="2924"/>
        <v>BE$15</v>
      </c>
      <c r="BF2305" s="186" t="str">
        <f t="shared" si="2924"/>
        <v>BF$15</v>
      </c>
      <c r="BG2305" s="186" t="str">
        <f t="shared" si="2924"/>
        <v>BG$15</v>
      </c>
      <c r="BH2305" s="186" t="str">
        <f t="shared" si="2924"/>
        <v>BH$15</v>
      </c>
      <c r="BI2305" s="186" t="str">
        <f t="shared" si="2924"/>
        <v>BI$15</v>
      </c>
      <c r="BJ2305" s="186" t="str">
        <f t="shared" si="2924"/>
        <v>BJ$15</v>
      </c>
      <c r="BK2305" s="186" t="str">
        <f t="shared" si="2924"/>
        <v>BK$15</v>
      </c>
      <c r="BL2305" s="186" t="str">
        <f t="shared" si="2924"/>
        <v>BL$15</v>
      </c>
      <c r="BM2305" s="186" t="str">
        <f t="shared" si="2924"/>
        <v>BM$15</v>
      </c>
      <c r="BN2305" s="186" t="str">
        <f t="shared" si="2924"/>
        <v>BN$15</v>
      </c>
      <c r="BO2305" s="186" t="str">
        <f t="shared" si="2924"/>
        <v>BO$15</v>
      </c>
      <c r="BP2305" s="186" t="str">
        <f t="shared" si="2924"/>
        <v>BP$15</v>
      </c>
      <c r="BQ2305" s="186" t="str">
        <f t="shared" si="2924"/>
        <v>BQ$15</v>
      </c>
      <c r="BR2305" s="186" t="str">
        <f t="shared" si="2924"/>
        <v>BR$15</v>
      </c>
      <c r="BS2305" s="186" t="str">
        <f t="shared" si="2924"/>
        <v>BS$15</v>
      </c>
      <c r="BT2305" s="186" t="str">
        <f t="shared" si="2924"/>
        <v>BT$15</v>
      </c>
      <c r="BU2305" s="186" t="str">
        <f t="shared" si="2924"/>
        <v>BU$15</v>
      </c>
      <c r="BV2305" s="186" t="str">
        <f t="shared" si="2924"/>
        <v>BV$15</v>
      </c>
      <c r="BW2305" s="186" t="str">
        <f t="shared" si="2924"/>
        <v>BW$15</v>
      </c>
      <c r="BX2305" s="186" t="str">
        <f t="shared" si="2924"/>
        <v>BX$15</v>
      </c>
      <c r="BY2305" s="186" t="str">
        <f t="shared" si="2924"/>
        <v>BY$15</v>
      </c>
      <c r="BZ2305" s="186" t="str">
        <f t="shared" si="2924"/>
        <v>BZ$15</v>
      </c>
      <c r="CA2305" s="186" t="str">
        <f t="shared" si="2924"/>
        <v>CA$15</v>
      </c>
      <c r="CB2305" s="186" t="str">
        <f t="shared" si="2924"/>
        <v>CB$15</v>
      </c>
      <c r="CC2305" s="186" t="str">
        <f t="shared" si="2924"/>
        <v>CC$15</v>
      </c>
      <c r="CD2305" s="186" t="str">
        <f t="shared" si="2924"/>
        <v>CD$15</v>
      </c>
      <c r="CE2305" s="186" t="str">
        <f t="shared" ref="CE2305:CL2305" si="2925">CE$19</f>
        <v>CE$15</v>
      </c>
      <c r="CF2305" s="186" t="str">
        <f t="shared" si="2925"/>
        <v>CF$15</v>
      </c>
      <c r="CG2305" s="186" t="str">
        <f t="shared" si="2925"/>
        <v>CG$15</v>
      </c>
      <c r="CH2305" s="186" t="str">
        <f t="shared" si="2925"/>
        <v>CH$15</v>
      </c>
      <c r="CI2305" s="186" t="str">
        <f t="shared" si="2925"/>
        <v>CI$15</v>
      </c>
      <c r="CJ2305" s="186" t="str">
        <f t="shared" si="2925"/>
        <v>CJ$15</v>
      </c>
      <c r="CK2305" s="186" t="str">
        <f t="shared" si="2925"/>
        <v>CK$15</v>
      </c>
      <c r="CL2305" s="186" t="str">
        <f t="shared" si="2925"/>
        <v>CL$15</v>
      </c>
    </row>
    <row r="2306" spans="2:90" x14ac:dyDescent="0.4">
      <c r="B2306" s="139" t="s">
        <v>183</v>
      </c>
      <c r="C2306" s="31"/>
      <c r="D2306" t="s">
        <v>756</v>
      </c>
      <c r="E2306" s="8" t="str">
        <f t="shared" ref="E2306:E2320" si="2926">ROW()&amp;" "&amp;D2306</f>
        <v>2306 DCHC-S</v>
      </c>
      <c r="F2306" t="s">
        <v>151</v>
      </c>
      <c r="G2306" s="31" t="s">
        <v>81</v>
      </c>
      <c r="H2306" s="138"/>
      <c r="I2306" s="140"/>
      <c r="J2306" s="140"/>
      <c r="K2306" s="138"/>
      <c r="L2306" s="138"/>
      <c r="M2306" s="138"/>
      <c r="N2306" s="138"/>
      <c r="O2306" s="138"/>
      <c r="P2306" s="138"/>
      <c r="R2306" s="139"/>
      <c r="S2306" s="164"/>
      <c r="T2306" s="164"/>
      <c r="U2306" s="164"/>
      <c r="V2306" s="164"/>
      <c r="W2306" s="164"/>
      <c r="X2306" s="164"/>
      <c r="Y2306" s="164"/>
      <c r="Z2306" s="164"/>
      <c r="AA2306" s="164"/>
      <c r="AB2306" s="164"/>
      <c r="AC2306" s="164"/>
      <c r="AD2306" s="164"/>
      <c r="AE2306" s="164"/>
      <c r="AF2306" s="164"/>
      <c r="AG2306" s="164"/>
      <c r="AH2306" s="164"/>
      <c r="AI2306" s="164"/>
      <c r="AJ2306" s="164"/>
      <c r="AK2306" s="164"/>
      <c r="AL2306" s="164"/>
      <c r="AM2306" s="164"/>
      <c r="AN2306" s="164"/>
      <c r="AO2306" s="164"/>
      <c r="AP2306" s="164"/>
      <c r="AQ2306" s="164"/>
      <c r="AR2306" s="164"/>
      <c r="AS2306" s="164"/>
      <c r="AT2306" s="164"/>
      <c r="AU2306" s="164"/>
      <c r="AV2306" s="164"/>
      <c r="AW2306" s="164"/>
      <c r="AX2306" s="164"/>
      <c r="AY2306" s="164"/>
      <c r="AZ2306" s="164"/>
      <c r="BA2306" s="164"/>
      <c r="BB2306" s="164"/>
      <c r="BC2306" s="164"/>
      <c r="BD2306" s="164"/>
      <c r="BE2306" s="164"/>
      <c r="BF2306" s="164"/>
      <c r="BG2306" s="164"/>
      <c r="BH2306" s="164"/>
      <c r="BI2306" s="164"/>
      <c r="BJ2306" s="164"/>
      <c r="BK2306" s="164"/>
      <c r="BL2306" s="164"/>
      <c r="BM2306" s="164"/>
      <c r="BN2306" s="164"/>
      <c r="BO2306" s="164"/>
      <c r="BP2306" s="164"/>
      <c r="BQ2306" s="164"/>
      <c r="BR2306" s="164"/>
      <c r="BS2306" s="164"/>
      <c r="BT2306" s="164"/>
      <c r="BU2306" s="164"/>
      <c r="BV2306" s="164"/>
      <c r="BW2306" s="164"/>
      <c r="BX2306" s="164"/>
      <c r="BY2306" s="164"/>
      <c r="BZ2306" s="164"/>
      <c r="CA2306" s="164"/>
      <c r="CB2306" s="164"/>
      <c r="CC2306" s="164"/>
      <c r="CD2306" s="164"/>
      <c r="CE2306" s="164"/>
      <c r="CF2306" s="164"/>
      <c r="CG2306" s="164"/>
      <c r="CH2306" s="164"/>
      <c r="CI2306" s="164"/>
      <c r="CJ2306" s="164"/>
      <c r="CK2306" s="164"/>
      <c r="CL2306" s="164"/>
    </row>
    <row r="2307" spans="2:90" x14ac:dyDescent="0.4">
      <c r="B2307" s="95" t="str">
        <f>B2311&amp;":"</f>
        <v>Expense - Headcount - volume driven:</v>
      </c>
      <c r="C2307" s="31"/>
      <c r="D2307" t="s">
        <v>756</v>
      </c>
      <c r="E2307" s="8" t="str">
        <f t="shared" si="2926"/>
        <v>2307 DCHC-S</v>
      </c>
      <c r="G2307" s="31"/>
      <c r="H2307" s="31"/>
      <c r="I2307" s="73"/>
      <c r="J2307" s="73"/>
      <c r="K2307" s="31"/>
      <c r="L2307" s="31"/>
      <c r="M2307" s="31"/>
      <c r="N2307" s="31"/>
      <c r="O2307" s="31"/>
      <c r="P2307" s="31"/>
      <c r="R2307" s="67"/>
      <c r="S2307" s="152"/>
      <c r="T2307" s="152"/>
      <c r="U2307" s="152"/>
      <c r="V2307" s="152"/>
      <c r="W2307" s="152"/>
      <c r="X2307" s="152"/>
      <c r="Y2307" s="152"/>
      <c r="Z2307" s="152"/>
      <c r="AA2307" s="152"/>
      <c r="AB2307" s="152"/>
      <c r="AC2307" s="152"/>
      <c r="AD2307" s="152"/>
      <c r="AE2307" s="152"/>
      <c r="AF2307" s="152"/>
      <c r="AG2307" s="152"/>
      <c r="AH2307" s="152"/>
      <c r="AI2307" s="152"/>
      <c r="AJ2307" s="152"/>
      <c r="AK2307" s="152"/>
      <c r="AL2307" s="152"/>
      <c r="AM2307" s="152"/>
      <c r="AN2307" s="152"/>
      <c r="AO2307" s="152"/>
      <c r="AP2307" s="152"/>
      <c r="AQ2307" s="152"/>
      <c r="AR2307" s="152"/>
      <c r="AS2307" s="152"/>
      <c r="AT2307" s="152"/>
      <c r="AU2307" s="152"/>
      <c r="AV2307" s="152"/>
      <c r="AW2307" s="152"/>
      <c r="AX2307" s="152"/>
      <c r="AY2307" s="152"/>
      <c r="AZ2307" s="152"/>
      <c r="BA2307" s="152"/>
      <c r="BB2307" s="152"/>
      <c r="BC2307" s="152"/>
      <c r="BD2307" s="152"/>
      <c r="BE2307" s="152"/>
      <c r="BF2307" s="152"/>
      <c r="BG2307" s="152"/>
      <c r="BH2307" s="152"/>
      <c r="BI2307" s="152"/>
      <c r="BJ2307" s="152"/>
      <c r="BK2307" s="152"/>
      <c r="BL2307" s="152"/>
      <c r="BM2307" s="152"/>
      <c r="BN2307" s="152"/>
      <c r="BO2307" s="152"/>
      <c r="BP2307" s="152"/>
      <c r="BQ2307" s="152"/>
      <c r="BR2307" s="152"/>
      <c r="BS2307" s="152"/>
      <c r="BT2307" s="152"/>
      <c r="BU2307" s="152"/>
      <c r="BV2307" s="152"/>
      <c r="BW2307" s="152"/>
      <c r="BX2307" s="152"/>
      <c r="BY2307" s="152"/>
      <c r="BZ2307" s="152"/>
      <c r="CA2307" s="152"/>
      <c r="CB2307" s="152"/>
      <c r="CC2307" s="152"/>
      <c r="CD2307" s="152"/>
      <c r="CE2307" s="152"/>
      <c r="CF2307" s="152"/>
      <c r="CG2307" s="152"/>
      <c r="CH2307" s="152"/>
      <c r="CI2307" s="152"/>
      <c r="CJ2307" s="152"/>
      <c r="CK2307" s="152"/>
      <c r="CL2307" s="152"/>
    </row>
    <row r="2308" spans="2:90" x14ac:dyDescent="0.4">
      <c r="B2308" s="141" t="s">
        <v>184</v>
      </c>
      <c r="D2308" t="s">
        <v>756</v>
      </c>
      <c r="E2308" s="8" t="str">
        <f t="shared" si="2926"/>
        <v>2308 DCHC-S</v>
      </c>
      <c r="G2308" t="str">
        <f>E2308</f>
        <v>2308 DCHC-S</v>
      </c>
      <c r="H2308" s="12"/>
      <c r="I2308" s="60"/>
      <c r="J2308" s="60"/>
      <c r="K2308" s="17">
        <v>1000</v>
      </c>
      <c r="L2308" s="17">
        <v>1000</v>
      </c>
      <c r="M2308" s="17">
        <v>1000</v>
      </c>
      <c r="N2308" s="17">
        <v>1000</v>
      </c>
      <c r="O2308" s="17">
        <v>1000</v>
      </c>
      <c r="P2308" s="17">
        <v>1000</v>
      </c>
      <c r="R2308" s="15"/>
      <c r="S2308" s="76" cm="1">
        <f t="array" ref="S2308">INDEX($K:$P,ROW(),MATCH(S$3,$K$2:$P$2,0))/12</f>
        <v>83.333333333333329</v>
      </c>
      <c r="T2308" s="76" cm="1">
        <f t="array" ref="T2308">INDEX($K:$P,ROW(),MATCH(T$3,$K$2:$P$2,0))/12</f>
        <v>83.333333333333329</v>
      </c>
      <c r="U2308" s="76" cm="1">
        <f t="array" ref="U2308">INDEX($K:$P,ROW(),MATCH(U$3,$K$2:$P$2,0))/12</f>
        <v>83.333333333333329</v>
      </c>
      <c r="V2308" s="76" cm="1">
        <f t="array" ref="V2308">INDEX($K:$P,ROW(),MATCH(V$3,$K$2:$P$2,0))/12</f>
        <v>83.333333333333329</v>
      </c>
      <c r="W2308" s="76" cm="1">
        <f t="array" ref="W2308">INDEX($K:$P,ROW(),MATCH(W$3,$K$2:$P$2,0))/12</f>
        <v>83.333333333333329</v>
      </c>
      <c r="X2308" s="76" cm="1">
        <f t="array" ref="X2308">INDEX($K:$P,ROW(),MATCH(X$3,$K$2:$P$2,0))/12</f>
        <v>83.333333333333329</v>
      </c>
      <c r="Y2308" s="76" cm="1">
        <f t="array" ref="Y2308">INDEX($K:$P,ROW(),MATCH(Y$3,$K$2:$P$2,0))/12</f>
        <v>83.333333333333329</v>
      </c>
      <c r="Z2308" s="76" cm="1">
        <f t="array" ref="Z2308">INDEX($K:$P,ROW(),MATCH(Z$3,$K$2:$P$2,0))/12</f>
        <v>83.333333333333329</v>
      </c>
      <c r="AA2308" s="76" cm="1">
        <f t="array" ref="AA2308">INDEX($K:$P,ROW(),MATCH(AA$3,$K$2:$P$2,0))/12</f>
        <v>83.333333333333329</v>
      </c>
      <c r="AB2308" s="76" cm="1">
        <f t="array" ref="AB2308">INDEX($K:$P,ROW(),MATCH(AB$3,$K$2:$P$2,0))/12</f>
        <v>83.333333333333329</v>
      </c>
      <c r="AC2308" s="76" cm="1">
        <f t="array" ref="AC2308">INDEX($K:$P,ROW(),MATCH(AC$3,$K$2:$P$2,0))/12</f>
        <v>83.333333333333329</v>
      </c>
      <c r="AD2308" s="76" cm="1">
        <f t="array" ref="AD2308">INDEX($K:$P,ROW(),MATCH(AD$3,$K$2:$P$2,0))/12</f>
        <v>83.333333333333329</v>
      </c>
      <c r="AE2308" s="76" cm="1">
        <f t="array" ref="AE2308">INDEX($K:$P,ROW(),MATCH(AE$3,$K$2:$P$2,0))/12</f>
        <v>83.333333333333329</v>
      </c>
      <c r="AF2308" s="76" cm="1">
        <f t="array" ref="AF2308">INDEX($K:$P,ROW(),MATCH(AF$3,$K$2:$P$2,0))/12</f>
        <v>83.333333333333329</v>
      </c>
      <c r="AG2308" s="76" cm="1">
        <f t="array" ref="AG2308">INDEX($K:$P,ROW(),MATCH(AG$3,$K$2:$P$2,0))/12</f>
        <v>83.333333333333329</v>
      </c>
      <c r="AH2308" s="76" cm="1">
        <f t="array" ref="AH2308">INDEX($K:$P,ROW(),MATCH(AH$3,$K$2:$P$2,0))/12</f>
        <v>83.333333333333329</v>
      </c>
      <c r="AI2308" s="76" cm="1">
        <f t="array" ref="AI2308">INDEX($K:$P,ROW(),MATCH(AI$3,$K$2:$P$2,0))/12</f>
        <v>83.333333333333329</v>
      </c>
      <c r="AJ2308" s="76" cm="1">
        <f t="array" ref="AJ2308">INDEX($K:$P,ROW(),MATCH(AJ$3,$K$2:$P$2,0))/12</f>
        <v>83.333333333333329</v>
      </c>
      <c r="AK2308" s="76" cm="1">
        <f t="array" ref="AK2308">INDEX($K:$P,ROW(),MATCH(AK$3,$K$2:$P$2,0))/12</f>
        <v>83.333333333333329</v>
      </c>
      <c r="AL2308" s="76" cm="1">
        <f t="array" ref="AL2308">INDEX($K:$P,ROW(),MATCH(AL$3,$K$2:$P$2,0))/12</f>
        <v>83.333333333333329</v>
      </c>
      <c r="AM2308" s="76" cm="1">
        <f t="array" ref="AM2308">INDEX($K:$P,ROW(),MATCH(AM$3,$K$2:$P$2,0))/12</f>
        <v>83.333333333333329</v>
      </c>
      <c r="AN2308" s="76" cm="1">
        <f t="array" ref="AN2308">INDEX($K:$P,ROW(),MATCH(AN$3,$K$2:$P$2,0))/12</f>
        <v>83.333333333333329</v>
      </c>
      <c r="AO2308" s="76" cm="1">
        <f t="array" ref="AO2308">INDEX($K:$P,ROW(),MATCH(AO$3,$K$2:$P$2,0))/12</f>
        <v>83.333333333333329</v>
      </c>
      <c r="AP2308" s="76" cm="1">
        <f t="array" ref="AP2308">INDEX($K:$P,ROW(),MATCH(AP$3,$K$2:$P$2,0))/12</f>
        <v>83.333333333333329</v>
      </c>
      <c r="AQ2308" s="76" cm="1">
        <f t="array" ref="AQ2308">INDEX($K:$P,ROW(),MATCH(AQ$3,$K$2:$P$2,0))/12</f>
        <v>83.333333333333329</v>
      </c>
      <c r="AR2308" s="76" cm="1">
        <f t="array" ref="AR2308">INDEX($K:$P,ROW(),MATCH(AR$3,$K$2:$P$2,0))/12</f>
        <v>83.333333333333329</v>
      </c>
      <c r="AS2308" s="76" cm="1">
        <f t="array" ref="AS2308">INDEX($K:$P,ROW(),MATCH(AS$3,$K$2:$P$2,0))/12</f>
        <v>83.333333333333329</v>
      </c>
      <c r="AT2308" s="76" cm="1">
        <f t="array" ref="AT2308">INDEX($K:$P,ROW(),MATCH(AT$3,$K$2:$P$2,0))/12</f>
        <v>83.333333333333329</v>
      </c>
      <c r="AU2308" s="76" cm="1">
        <f t="array" ref="AU2308">INDEX($K:$P,ROW(),MATCH(AU$3,$K$2:$P$2,0))/12</f>
        <v>83.333333333333329</v>
      </c>
      <c r="AV2308" s="76" cm="1">
        <f t="array" ref="AV2308">INDEX($K:$P,ROW(),MATCH(AV$3,$K$2:$P$2,0))/12</f>
        <v>83.333333333333329</v>
      </c>
      <c r="AW2308" s="76" cm="1">
        <f t="array" ref="AW2308">INDEX($K:$P,ROW(),MATCH(AW$3,$K$2:$P$2,0))/12</f>
        <v>83.333333333333329</v>
      </c>
      <c r="AX2308" s="76" cm="1">
        <f t="array" ref="AX2308">INDEX($K:$P,ROW(),MATCH(AX$3,$K$2:$P$2,0))/12</f>
        <v>83.333333333333329</v>
      </c>
      <c r="AY2308" s="76" cm="1">
        <f t="array" ref="AY2308">INDEX($K:$P,ROW(),MATCH(AY$3,$K$2:$P$2,0))/12</f>
        <v>83.333333333333329</v>
      </c>
      <c r="AZ2308" s="76" cm="1">
        <f t="array" ref="AZ2308">INDEX($K:$P,ROW(),MATCH(AZ$3,$K$2:$P$2,0))/12</f>
        <v>83.333333333333329</v>
      </c>
      <c r="BA2308" s="76" cm="1">
        <f t="array" ref="BA2308">INDEX($K:$P,ROW(),MATCH(BA$3,$K$2:$P$2,0))/12</f>
        <v>83.333333333333329</v>
      </c>
      <c r="BB2308" s="76" cm="1">
        <f t="array" ref="BB2308">INDEX($K:$P,ROW(),MATCH(BB$3,$K$2:$P$2,0))/12</f>
        <v>83.333333333333329</v>
      </c>
      <c r="BC2308" s="76" cm="1">
        <f t="array" ref="BC2308">INDEX($K:$P,ROW(),MATCH(BC$3,$K$2:$P$2,0))/12</f>
        <v>83.333333333333329</v>
      </c>
      <c r="BD2308" s="76" cm="1">
        <f t="array" ref="BD2308">INDEX($K:$P,ROW(),MATCH(BD$3,$K$2:$P$2,0))/12</f>
        <v>83.333333333333329</v>
      </c>
      <c r="BE2308" s="76" cm="1">
        <f t="array" ref="BE2308">INDEX($K:$P,ROW(),MATCH(BE$3,$K$2:$P$2,0))/12</f>
        <v>83.333333333333329</v>
      </c>
      <c r="BF2308" s="76" cm="1">
        <f t="array" ref="BF2308">INDEX($K:$P,ROW(),MATCH(BF$3,$K$2:$P$2,0))/12</f>
        <v>83.333333333333329</v>
      </c>
      <c r="BG2308" s="76" cm="1">
        <f t="array" ref="BG2308">INDEX($K:$P,ROW(),MATCH(BG$3,$K$2:$P$2,0))/12</f>
        <v>83.333333333333329</v>
      </c>
      <c r="BH2308" s="76" cm="1">
        <f t="array" ref="BH2308">INDEX($K:$P,ROW(),MATCH(BH$3,$K$2:$P$2,0))/12</f>
        <v>83.333333333333329</v>
      </c>
      <c r="BI2308" s="76" cm="1">
        <f t="array" ref="BI2308">INDEX($K:$P,ROW(),MATCH(BI$3,$K$2:$P$2,0))/12</f>
        <v>83.333333333333329</v>
      </c>
      <c r="BJ2308" s="76" cm="1">
        <f t="array" ref="BJ2308">INDEX($K:$P,ROW(),MATCH(BJ$3,$K$2:$P$2,0))/12</f>
        <v>83.333333333333329</v>
      </c>
      <c r="BK2308" s="76" cm="1">
        <f t="array" ref="BK2308">INDEX($K:$P,ROW(),MATCH(BK$3,$K$2:$P$2,0))/12</f>
        <v>83.333333333333329</v>
      </c>
      <c r="BL2308" s="76" cm="1">
        <f t="array" ref="BL2308">INDEX($K:$P,ROW(),MATCH(BL$3,$K$2:$P$2,0))/12</f>
        <v>83.333333333333329</v>
      </c>
      <c r="BM2308" s="76" cm="1">
        <f t="array" ref="BM2308">INDEX($K:$P,ROW(),MATCH(BM$3,$K$2:$P$2,0))/12</f>
        <v>83.333333333333329</v>
      </c>
      <c r="BN2308" s="76" cm="1">
        <f t="array" ref="BN2308">INDEX($K:$P,ROW(),MATCH(BN$3,$K$2:$P$2,0))/12</f>
        <v>83.333333333333329</v>
      </c>
      <c r="BO2308" s="76" cm="1">
        <f t="array" ref="BO2308">INDEX($K:$P,ROW(),MATCH(BO$3,$K$2:$P$2,0))/12</f>
        <v>83.333333333333329</v>
      </c>
      <c r="BP2308" s="76" cm="1">
        <f t="array" ref="BP2308">INDEX($K:$P,ROW(),MATCH(BP$3,$K$2:$P$2,0))/12</f>
        <v>83.333333333333329</v>
      </c>
      <c r="BQ2308" s="76" cm="1">
        <f t="array" ref="BQ2308">INDEX($K:$P,ROW(),MATCH(BQ$3,$K$2:$P$2,0))/12</f>
        <v>83.333333333333329</v>
      </c>
      <c r="BR2308" s="76" cm="1">
        <f t="array" ref="BR2308">INDEX($K:$P,ROW(),MATCH(BR$3,$K$2:$P$2,0))/12</f>
        <v>83.333333333333329</v>
      </c>
      <c r="BS2308" s="76" cm="1">
        <f t="array" ref="BS2308">INDEX($K:$P,ROW(),MATCH(BS$3,$K$2:$P$2,0))/12</f>
        <v>83.333333333333329</v>
      </c>
      <c r="BT2308" s="76" cm="1">
        <f t="array" ref="BT2308">INDEX($K:$P,ROW(),MATCH(BT$3,$K$2:$P$2,0))/12</f>
        <v>83.333333333333329</v>
      </c>
      <c r="BU2308" s="76" cm="1">
        <f t="array" ref="BU2308">INDEX($K:$P,ROW(),MATCH(BU$3,$K$2:$P$2,0))/12</f>
        <v>83.333333333333329</v>
      </c>
      <c r="BV2308" s="76" cm="1">
        <f t="array" ref="BV2308">INDEX($K:$P,ROW(),MATCH(BV$3,$K$2:$P$2,0))/12</f>
        <v>83.333333333333329</v>
      </c>
      <c r="BW2308" s="76" cm="1">
        <f t="array" ref="BW2308">INDEX($K:$P,ROW(),MATCH(BW$3,$K$2:$P$2,0))/12</f>
        <v>83.333333333333329</v>
      </c>
      <c r="BX2308" s="76" cm="1">
        <f t="array" ref="BX2308">INDEX($K:$P,ROW(),MATCH(BX$3,$K$2:$P$2,0))/12</f>
        <v>83.333333333333329</v>
      </c>
      <c r="BY2308" s="76" cm="1">
        <f t="array" ref="BY2308">INDEX($K:$P,ROW(),MATCH(BY$3,$K$2:$P$2,0))/12</f>
        <v>83.333333333333329</v>
      </c>
      <c r="BZ2308" s="76" cm="1">
        <f t="array" ref="BZ2308">INDEX($K:$P,ROW(),MATCH(BZ$3,$K$2:$P$2,0))/12</f>
        <v>83.333333333333329</v>
      </c>
      <c r="CA2308" s="76" cm="1">
        <f t="array" ref="CA2308">INDEX($K:$P,ROW(),MATCH(CA$3,$K$2:$P$2,0))/12</f>
        <v>83.333333333333329</v>
      </c>
      <c r="CB2308" s="76" cm="1">
        <f t="array" ref="CB2308">INDEX($K:$P,ROW(),MATCH(CB$3,$K$2:$P$2,0))/12</f>
        <v>83.333333333333329</v>
      </c>
      <c r="CC2308" s="76" cm="1">
        <f t="array" ref="CC2308">INDEX($K:$P,ROW(),MATCH(CC$3,$K$2:$P$2,0))/12</f>
        <v>83.333333333333329</v>
      </c>
      <c r="CD2308" s="76" cm="1">
        <f t="array" ref="CD2308">INDEX($K:$P,ROW(),MATCH(CD$3,$K$2:$P$2,0))/12</f>
        <v>83.333333333333329</v>
      </c>
      <c r="CE2308" s="76" cm="1">
        <f t="array" ref="CE2308">INDEX($K:$P,ROW(),MATCH(CE$3,$K$2:$P$2,0))/12</f>
        <v>83.333333333333329</v>
      </c>
      <c r="CF2308" s="76" cm="1">
        <f t="array" ref="CF2308">INDEX($K:$P,ROW(),MATCH(CF$3,$K$2:$P$2,0))/12</f>
        <v>83.333333333333329</v>
      </c>
      <c r="CG2308" s="76" cm="1">
        <f t="array" ref="CG2308">INDEX($K:$P,ROW(),MATCH(CG$3,$K$2:$P$2,0))/12</f>
        <v>83.333333333333329</v>
      </c>
      <c r="CH2308" s="76" cm="1">
        <f t="array" ref="CH2308">INDEX($K:$P,ROW(),MATCH(CH$3,$K$2:$P$2,0))/12</f>
        <v>83.333333333333329</v>
      </c>
      <c r="CI2308" s="76" cm="1">
        <f t="array" ref="CI2308">INDEX($K:$P,ROW(),MATCH(CI$3,$K$2:$P$2,0))/12</f>
        <v>83.333333333333329</v>
      </c>
      <c r="CJ2308" s="76" cm="1">
        <f t="array" ref="CJ2308">INDEX($K:$P,ROW(),MATCH(CJ$3,$K$2:$P$2,0))/12</f>
        <v>83.333333333333329</v>
      </c>
      <c r="CK2308" s="76" cm="1">
        <f t="array" ref="CK2308">INDEX($K:$P,ROW(),MATCH(CK$3,$K$2:$P$2,0))/12</f>
        <v>83.333333333333329</v>
      </c>
      <c r="CL2308" s="76" cm="1">
        <f t="array" ref="CL2308">INDEX($K:$P,ROW(),MATCH(CL$3,$K$2:$P$2,0))/12</f>
        <v>83.333333333333329</v>
      </c>
    </row>
    <row r="2309" spans="2:90" x14ac:dyDescent="0.4">
      <c r="B2309" s="141" t="str">
        <f>"# of FTE's - "&amp;SUBSTITUTE(B2306,":","")</f>
        <v># of FTE's - Headcount - volume driven</v>
      </c>
      <c r="C2309" t="s">
        <v>80</v>
      </c>
      <c r="D2309" t="s">
        <v>756</v>
      </c>
      <c r="E2309" s="8" t="str">
        <f t="shared" si="2926"/>
        <v>2309 DCHC-S</v>
      </c>
      <c r="H2309" s="12"/>
      <c r="I2309" s="60"/>
      <c r="J2309" s="60"/>
      <c r="K2309" s="34">
        <f t="shared" ref="K2309:P2309" ca="1" si="2927">SUMIF($3:$3,K$2,2309:2309)</f>
        <v>720</v>
      </c>
      <c r="L2309" s="34">
        <f t="shared" ca="1" si="2927"/>
        <v>720</v>
      </c>
      <c r="M2309" s="34">
        <f t="shared" ca="1" si="2927"/>
        <v>720</v>
      </c>
      <c r="N2309" s="34">
        <f t="shared" ca="1" si="2927"/>
        <v>720</v>
      </c>
      <c r="O2309" s="34">
        <f t="shared" ca="1" si="2927"/>
        <v>720</v>
      </c>
      <c r="P2309" s="34">
        <f t="shared" ca="1" si="2927"/>
        <v>720</v>
      </c>
      <c r="R2309" s="15"/>
      <c r="S2309" s="76" cm="1">
        <f t="array" aca="1" ref="S2309" ca="1">ROUNDUP(INDIRECT(S2301)/S2308,0)</f>
        <v>60</v>
      </c>
      <c r="T2309" s="76" cm="1">
        <f t="array" aca="1" ref="T2309" ca="1">ROUNDUP(INDIRECT(T2301)/T2308,0)</f>
        <v>60</v>
      </c>
      <c r="U2309" s="76" cm="1">
        <f t="array" aca="1" ref="U2309" ca="1">ROUNDUP(INDIRECT(U2301)/U2308,0)</f>
        <v>60</v>
      </c>
      <c r="V2309" s="76" cm="1">
        <f t="array" aca="1" ref="V2309" ca="1">ROUNDUP(INDIRECT(V2301)/V2308,0)</f>
        <v>60</v>
      </c>
      <c r="W2309" s="76" cm="1">
        <f t="array" aca="1" ref="W2309" ca="1">ROUNDUP(INDIRECT(W2301)/W2308,0)</f>
        <v>60</v>
      </c>
      <c r="X2309" s="76" cm="1">
        <f t="array" aca="1" ref="X2309" ca="1">ROUNDUP(INDIRECT(X2301)/X2308,0)</f>
        <v>60</v>
      </c>
      <c r="Y2309" s="76" cm="1">
        <f t="array" aca="1" ref="Y2309" ca="1">ROUNDUP(INDIRECT(Y2301)/Y2308,0)</f>
        <v>60</v>
      </c>
      <c r="Z2309" s="76" cm="1">
        <f t="array" aca="1" ref="Z2309" ca="1">ROUNDUP(INDIRECT(Z2301)/Z2308,0)</f>
        <v>60</v>
      </c>
      <c r="AA2309" s="76" cm="1">
        <f t="array" aca="1" ref="AA2309" ca="1">ROUNDUP(INDIRECT(AA2301)/AA2308,0)</f>
        <v>60</v>
      </c>
      <c r="AB2309" s="76" cm="1">
        <f t="array" aca="1" ref="AB2309" ca="1">ROUNDUP(INDIRECT(AB2301)/AB2308,0)</f>
        <v>60</v>
      </c>
      <c r="AC2309" s="76" cm="1">
        <f t="array" aca="1" ref="AC2309" ca="1">ROUNDUP(INDIRECT(AC2301)/AC2308,0)</f>
        <v>60</v>
      </c>
      <c r="AD2309" s="76" cm="1">
        <f t="array" aca="1" ref="AD2309" ca="1">ROUNDUP(INDIRECT(AD2301)/AD2308,0)</f>
        <v>60</v>
      </c>
      <c r="AE2309" s="76" cm="1">
        <f t="array" aca="1" ref="AE2309" ca="1">ROUNDUP(INDIRECT(AE2301)/AE2308,0)</f>
        <v>60</v>
      </c>
      <c r="AF2309" s="76" cm="1">
        <f t="array" aca="1" ref="AF2309" ca="1">ROUNDUP(INDIRECT(AF2301)/AF2308,0)</f>
        <v>60</v>
      </c>
      <c r="AG2309" s="76" cm="1">
        <f t="array" aca="1" ref="AG2309" ca="1">ROUNDUP(INDIRECT(AG2301)/AG2308,0)</f>
        <v>60</v>
      </c>
      <c r="AH2309" s="76" cm="1">
        <f t="array" aca="1" ref="AH2309" ca="1">ROUNDUP(INDIRECT(AH2301)/AH2308,0)</f>
        <v>60</v>
      </c>
      <c r="AI2309" s="76" cm="1">
        <f t="array" aca="1" ref="AI2309" ca="1">ROUNDUP(INDIRECT(AI2301)/AI2308,0)</f>
        <v>60</v>
      </c>
      <c r="AJ2309" s="76" cm="1">
        <f t="array" aca="1" ref="AJ2309" ca="1">ROUNDUP(INDIRECT(AJ2301)/AJ2308,0)</f>
        <v>60</v>
      </c>
      <c r="AK2309" s="76" cm="1">
        <f t="array" aca="1" ref="AK2309" ca="1">ROUNDUP(INDIRECT(AK2301)/AK2308,0)</f>
        <v>60</v>
      </c>
      <c r="AL2309" s="76" cm="1">
        <f t="array" aca="1" ref="AL2309" ca="1">ROUNDUP(INDIRECT(AL2301)/AL2308,0)</f>
        <v>60</v>
      </c>
      <c r="AM2309" s="76" cm="1">
        <f t="array" aca="1" ref="AM2309" ca="1">ROUNDUP(INDIRECT(AM2301)/AM2308,0)</f>
        <v>60</v>
      </c>
      <c r="AN2309" s="76" cm="1">
        <f t="array" aca="1" ref="AN2309" ca="1">ROUNDUP(INDIRECT(AN2301)/AN2308,0)</f>
        <v>60</v>
      </c>
      <c r="AO2309" s="76" cm="1">
        <f t="array" aca="1" ref="AO2309" ca="1">ROUNDUP(INDIRECT(AO2301)/AO2308,0)</f>
        <v>60</v>
      </c>
      <c r="AP2309" s="76" cm="1">
        <f t="array" aca="1" ref="AP2309" ca="1">ROUNDUP(INDIRECT(AP2301)/AP2308,0)</f>
        <v>60</v>
      </c>
      <c r="AQ2309" s="76" cm="1">
        <f t="array" aca="1" ref="AQ2309" ca="1">ROUNDUP(INDIRECT(AQ2301)/AQ2308,0)</f>
        <v>60</v>
      </c>
      <c r="AR2309" s="76" cm="1">
        <f t="array" aca="1" ref="AR2309" ca="1">ROUNDUP(INDIRECT(AR2301)/AR2308,0)</f>
        <v>60</v>
      </c>
      <c r="AS2309" s="76" cm="1">
        <f t="array" aca="1" ref="AS2309" ca="1">ROUNDUP(INDIRECT(AS2301)/AS2308,0)</f>
        <v>60</v>
      </c>
      <c r="AT2309" s="76" cm="1">
        <f t="array" aca="1" ref="AT2309" ca="1">ROUNDUP(INDIRECT(AT2301)/AT2308,0)</f>
        <v>60</v>
      </c>
      <c r="AU2309" s="76" cm="1">
        <f t="array" aca="1" ref="AU2309" ca="1">ROUNDUP(INDIRECT(AU2301)/AU2308,0)</f>
        <v>60</v>
      </c>
      <c r="AV2309" s="76" cm="1">
        <f t="array" aca="1" ref="AV2309" ca="1">ROUNDUP(INDIRECT(AV2301)/AV2308,0)</f>
        <v>60</v>
      </c>
      <c r="AW2309" s="76" cm="1">
        <f t="array" aca="1" ref="AW2309" ca="1">ROUNDUP(INDIRECT(AW2301)/AW2308,0)</f>
        <v>60</v>
      </c>
      <c r="AX2309" s="76" cm="1">
        <f t="array" aca="1" ref="AX2309" ca="1">ROUNDUP(INDIRECT(AX2301)/AX2308,0)</f>
        <v>60</v>
      </c>
      <c r="AY2309" s="76" cm="1">
        <f t="array" aca="1" ref="AY2309" ca="1">ROUNDUP(INDIRECT(AY2301)/AY2308,0)</f>
        <v>60</v>
      </c>
      <c r="AZ2309" s="76" cm="1">
        <f t="array" aca="1" ref="AZ2309" ca="1">ROUNDUP(INDIRECT(AZ2301)/AZ2308,0)</f>
        <v>60</v>
      </c>
      <c r="BA2309" s="76" cm="1">
        <f t="array" aca="1" ref="BA2309" ca="1">ROUNDUP(INDIRECT(BA2301)/BA2308,0)</f>
        <v>60</v>
      </c>
      <c r="BB2309" s="76" cm="1">
        <f t="array" aca="1" ref="BB2309" ca="1">ROUNDUP(INDIRECT(BB2301)/BB2308,0)</f>
        <v>60</v>
      </c>
      <c r="BC2309" s="76" cm="1">
        <f t="array" aca="1" ref="BC2309" ca="1">ROUNDUP(INDIRECT(BC2301)/BC2308,0)</f>
        <v>60</v>
      </c>
      <c r="BD2309" s="76" cm="1">
        <f t="array" aca="1" ref="BD2309" ca="1">ROUNDUP(INDIRECT(BD2301)/BD2308,0)</f>
        <v>60</v>
      </c>
      <c r="BE2309" s="76" cm="1">
        <f t="array" aca="1" ref="BE2309" ca="1">ROUNDUP(INDIRECT(BE2301)/BE2308,0)</f>
        <v>60</v>
      </c>
      <c r="BF2309" s="76" cm="1">
        <f t="array" aca="1" ref="BF2309" ca="1">ROUNDUP(INDIRECT(BF2301)/BF2308,0)</f>
        <v>60</v>
      </c>
      <c r="BG2309" s="76" cm="1">
        <f t="array" aca="1" ref="BG2309" ca="1">ROUNDUP(INDIRECT(BG2301)/BG2308,0)</f>
        <v>60</v>
      </c>
      <c r="BH2309" s="76" cm="1">
        <f t="array" aca="1" ref="BH2309" ca="1">ROUNDUP(INDIRECT(BH2301)/BH2308,0)</f>
        <v>60</v>
      </c>
      <c r="BI2309" s="76" cm="1">
        <f t="array" aca="1" ref="BI2309" ca="1">ROUNDUP(INDIRECT(BI2301)/BI2308,0)</f>
        <v>60</v>
      </c>
      <c r="BJ2309" s="76" cm="1">
        <f t="array" aca="1" ref="BJ2309" ca="1">ROUNDUP(INDIRECT(BJ2301)/BJ2308,0)</f>
        <v>60</v>
      </c>
      <c r="BK2309" s="76" cm="1">
        <f t="array" aca="1" ref="BK2309" ca="1">ROUNDUP(INDIRECT(BK2301)/BK2308,0)</f>
        <v>60</v>
      </c>
      <c r="BL2309" s="76" cm="1">
        <f t="array" aca="1" ref="BL2309" ca="1">ROUNDUP(INDIRECT(BL2301)/BL2308,0)</f>
        <v>60</v>
      </c>
      <c r="BM2309" s="76" cm="1">
        <f t="array" aca="1" ref="BM2309" ca="1">ROUNDUP(INDIRECT(BM2301)/BM2308,0)</f>
        <v>60</v>
      </c>
      <c r="BN2309" s="76" cm="1">
        <f t="array" aca="1" ref="BN2309" ca="1">ROUNDUP(INDIRECT(BN2301)/BN2308,0)</f>
        <v>60</v>
      </c>
      <c r="BO2309" s="76" cm="1">
        <f t="array" aca="1" ref="BO2309" ca="1">ROUNDUP(INDIRECT(BO2301)/BO2308,0)</f>
        <v>60</v>
      </c>
      <c r="BP2309" s="76" cm="1">
        <f t="array" aca="1" ref="BP2309" ca="1">ROUNDUP(INDIRECT(BP2301)/BP2308,0)</f>
        <v>60</v>
      </c>
      <c r="BQ2309" s="76" cm="1">
        <f t="array" aca="1" ref="BQ2309" ca="1">ROUNDUP(INDIRECT(BQ2301)/BQ2308,0)</f>
        <v>60</v>
      </c>
      <c r="BR2309" s="76" cm="1">
        <f t="array" aca="1" ref="BR2309" ca="1">ROUNDUP(INDIRECT(BR2301)/BR2308,0)</f>
        <v>60</v>
      </c>
      <c r="BS2309" s="76" cm="1">
        <f t="array" aca="1" ref="BS2309" ca="1">ROUNDUP(INDIRECT(BS2301)/BS2308,0)</f>
        <v>60</v>
      </c>
      <c r="BT2309" s="76" cm="1">
        <f t="array" aca="1" ref="BT2309" ca="1">ROUNDUP(INDIRECT(BT2301)/BT2308,0)</f>
        <v>60</v>
      </c>
      <c r="BU2309" s="76" cm="1">
        <f t="array" aca="1" ref="BU2309" ca="1">ROUNDUP(INDIRECT(BU2301)/BU2308,0)</f>
        <v>60</v>
      </c>
      <c r="BV2309" s="76" cm="1">
        <f t="array" aca="1" ref="BV2309" ca="1">ROUNDUP(INDIRECT(BV2301)/BV2308,0)</f>
        <v>60</v>
      </c>
      <c r="BW2309" s="76" cm="1">
        <f t="array" aca="1" ref="BW2309" ca="1">ROUNDUP(INDIRECT(BW2301)/BW2308,0)</f>
        <v>60</v>
      </c>
      <c r="BX2309" s="76" cm="1">
        <f t="array" aca="1" ref="BX2309" ca="1">ROUNDUP(INDIRECT(BX2301)/BX2308,0)</f>
        <v>60</v>
      </c>
      <c r="BY2309" s="76" cm="1">
        <f t="array" aca="1" ref="BY2309" ca="1">ROUNDUP(INDIRECT(BY2301)/BY2308,0)</f>
        <v>60</v>
      </c>
      <c r="BZ2309" s="76" cm="1">
        <f t="array" aca="1" ref="BZ2309" ca="1">ROUNDUP(INDIRECT(BZ2301)/BZ2308,0)</f>
        <v>60</v>
      </c>
      <c r="CA2309" s="76" cm="1">
        <f t="array" aca="1" ref="CA2309" ca="1">ROUNDUP(INDIRECT(CA2301)/CA2308,0)</f>
        <v>60</v>
      </c>
      <c r="CB2309" s="76" cm="1">
        <f t="array" aca="1" ref="CB2309" ca="1">ROUNDUP(INDIRECT(CB2301)/CB2308,0)</f>
        <v>60</v>
      </c>
      <c r="CC2309" s="76" cm="1">
        <f t="array" aca="1" ref="CC2309" ca="1">ROUNDUP(INDIRECT(CC2301)/CC2308,0)</f>
        <v>60</v>
      </c>
      <c r="CD2309" s="76" cm="1">
        <f t="array" aca="1" ref="CD2309" ca="1">ROUNDUP(INDIRECT(CD2301)/CD2308,0)</f>
        <v>60</v>
      </c>
      <c r="CE2309" s="76" cm="1">
        <f t="array" aca="1" ref="CE2309" ca="1">ROUNDUP(INDIRECT(CE2301)/CE2308,0)</f>
        <v>60</v>
      </c>
      <c r="CF2309" s="76" cm="1">
        <f t="array" aca="1" ref="CF2309" ca="1">ROUNDUP(INDIRECT(CF2301)/CF2308,0)</f>
        <v>60</v>
      </c>
      <c r="CG2309" s="76" cm="1">
        <f t="array" aca="1" ref="CG2309" ca="1">ROUNDUP(INDIRECT(CG2301)/CG2308,0)</f>
        <v>60</v>
      </c>
      <c r="CH2309" s="76" cm="1">
        <f t="array" aca="1" ref="CH2309" ca="1">ROUNDUP(INDIRECT(CH2301)/CH2308,0)</f>
        <v>60</v>
      </c>
      <c r="CI2309" s="76" cm="1">
        <f t="array" aca="1" ref="CI2309" ca="1">ROUNDUP(INDIRECT(CI2301)/CI2308,0)</f>
        <v>60</v>
      </c>
      <c r="CJ2309" s="76" cm="1">
        <f t="array" aca="1" ref="CJ2309" ca="1">ROUNDUP(INDIRECT(CJ2301)/CJ2308,0)</f>
        <v>60</v>
      </c>
      <c r="CK2309" s="76" cm="1">
        <f t="array" aca="1" ref="CK2309" ca="1">ROUNDUP(INDIRECT(CK2301)/CK2308,0)</f>
        <v>60</v>
      </c>
      <c r="CL2309" s="76" cm="1">
        <f t="array" aca="1" ref="CL2309" ca="1">ROUNDUP(INDIRECT(CL2301)/CL2308,0)</f>
        <v>60</v>
      </c>
    </row>
    <row r="2310" spans="2:90" x14ac:dyDescent="0.4">
      <c r="B2310" s="141" t="s">
        <v>185</v>
      </c>
      <c r="D2310" t="s">
        <v>756</v>
      </c>
      <c r="E2310" s="8" t="str">
        <f t="shared" si="2926"/>
        <v>2310 DCHC-S</v>
      </c>
      <c r="G2310" t="str">
        <f>E2310</f>
        <v>2310 DCHC-S</v>
      </c>
      <c r="H2310" s="12"/>
      <c r="I2310" s="60"/>
      <c r="J2310" s="60"/>
      <c r="K2310" s="18">
        <v>50000</v>
      </c>
      <c r="L2310" s="18">
        <v>50000</v>
      </c>
      <c r="M2310" s="18">
        <v>50000</v>
      </c>
      <c r="N2310" s="18">
        <v>50000</v>
      </c>
      <c r="O2310" s="18">
        <v>50000</v>
      </c>
      <c r="P2310" s="18">
        <v>50000</v>
      </c>
      <c r="R2310" s="19"/>
      <c r="S2310" s="143" cm="1">
        <f t="array" ref="S2310">INDEX($K:$P,ROW(),MATCH(S$3,$K$2:$P$2,0))/12</f>
        <v>4166.666666666667</v>
      </c>
      <c r="T2310" s="143" cm="1">
        <f t="array" ref="T2310">INDEX($K:$P,ROW(),MATCH(T$3,$K$2:$P$2,0))/12</f>
        <v>4166.666666666667</v>
      </c>
      <c r="U2310" s="143" cm="1">
        <f t="array" ref="U2310">INDEX($K:$P,ROW(),MATCH(U$3,$K$2:$P$2,0))/12</f>
        <v>4166.666666666667</v>
      </c>
      <c r="V2310" s="143" cm="1">
        <f t="array" ref="V2310">INDEX($K:$P,ROW(),MATCH(V$3,$K$2:$P$2,0))/12</f>
        <v>4166.666666666667</v>
      </c>
      <c r="W2310" s="143" cm="1">
        <f t="array" ref="W2310">INDEX($K:$P,ROW(),MATCH(W$3,$K$2:$P$2,0))/12</f>
        <v>4166.666666666667</v>
      </c>
      <c r="X2310" s="143" cm="1">
        <f t="array" ref="X2310">INDEX($K:$P,ROW(),MATCH(X$3,$K$2:$P$2,0))/12</f>
        <v>4166.666666666667</v>
      </c>
      <c r="Y2310" s="143" cm="1">
        <f t="array" ref="Y2310">INDEX($K:$P,ROW(),MATCH(Y$3,$K$2:$P$2,0))/12</f>
        <v>4166.666666666667</v>
      </c>
      <c r="Z2310" s="143" cm="1">
        <f t="array" ref="Z2310">INDEX($K:$P,ROW(),MATCH(Z$3,$K$2:$P$2,0))/12</f>
        <v>4166.666666666667</v>
      </c>
      <c r="AA2310" s="143" cm="1">
        <f t="array" ref="AA2310">INDEX($K:$P,ROW(),MATCH(AA$3,$K$2:$P$2,0))/12</f>
        <v>4166.666666666667</v>
      </c>
      <c r="AB2310" s="143" cm="1">
        <f t="array" ref="AB2310">INDEX($K:$P,ROW(),MATCH(AB$3,$K$2:$P$2,0))/12</f>
        <v>4166.666666666667</v>
      </c>
      <c r="AC2310" s="143" cm="1">
        <f t="array" ref="AC2310">INDEX($K:$P,ROW(),MATCH(AC$3,$K$2:$P$2,0))/12</f>
        <v>4166.666666666667</v>
      </c>
      <c r="AD2310" s="143" cm="1">
        <f t="array" ref="AD2310">INDEX($K:$P,ROW(),MATCH(AD$3,$K$2:$P$2,0))/12</f>
        <v>4166.666666666667</v>
      </c>
      <c r="AE2310" s="143" cm="1">
        <f t="array" ref="AE2310">INDEX($K:$P,ROW(),MATCH(AE$3,$K$2:$P$2,0))/12</f>
        <v>4166.666666666667</v>
      </c>
      <c r="AF2310" s="143" cm="1">
        <f t="array" ref="AF2310">INDEX($K:$P,ROW(),MATCH(AF$3,$K$2:$P$2,0))/12</f>
        <v>4166.666666666667</v>
      </c>
      <c r="AG2310" s="143" cm="1">
        <f t="array" ref="AG2310">INDEX($K:$P,ROW(),MATCH(AG$3,$K$2:$P$2,0))/12</f>
        <v>4166.666666666667</v>
      </c>
      <c r="AH2310" s="143" cm="1">
        <f t="array" ref="AH2310">INDEX($K:$P,ROW(),MATCH(AH$3,$K$2:$P$2,0))/12</f>
        <v>4166.666666666667</v>
      </c>
      <c r="AI2310" s="143" cm="1">
        <f t="array" ref="AI2310">INDEX($K:$P,ROW(),MATCH(AI$3,$K$2:$P$2,0))/12</f>
        <v>4166.666666666667</v>
      </c>
      <c r="AJ2310" s="143" cm="1">
        <f t="array" ref="AJ2310">INDEX($K:$P,ROW(),MATCH(AJ$3,$K$2:$P$2,0))/12</f>
        <v>4166.666666666667</v>
      </c>
      <c r="AK2310" s="143" cm="1">
        <f t="array" ref="AK2310">INDEX($K:$P,ROW(),MATCH(AK$3,$K$2:$P$2,0))/12</f>
        <v>4166.666666666667</v>
      </c>
      <c r="AL2310" s="143" cm="1">
        <f t="array" ref="AL2310">INDEX($K:$P,ROW(),MATCH(AL$3,$K$2:$P$2,0))/12</f>
        <v>4166.666666666667</v>
      </c>
      <c r="AM2310" s="143" cm="1">
        <f t="array" ref="AM2310">INDEX($K:$P,ROW(),MATCH(AM$3,$K$2:$P$2,0))/12</f>
        <v>4166.666666666667</v>
      </c>
      <c r="AN2310" s="143" cm="1">
        <f t="array" ref="AN2310">INDEX($K:$P,ROW(),MATCH(AN$3,$K$2:$P$2,0))/12</f>
        <v>4166.666666666667</v>
      </c>
      <c r="AO2310" s="143" cm="1">
        <f t="array" ref="AO2310">INDEX($K:$P,ROW(),MATCH(AO$3,$K$2:$P$2,0))/12</f>
        <v>4166.666666666667</v>
      </c>
      <c r="AP2310" s="143" cm="1">
        <f t="array" ref="AP2310">INDEX($K:$P,ROW(),MATCH(AP$3,$K$2:$P$2,0))/12</f>
        <v>4166.666666666667</v>
      </c>
      <c r="AQ2310" s="143" cm="1">
        <f t="array" ref="AQ2310">INDEX($K:$P,ROW(),MATCH(AQ$3,$K$2:$P$2,0))/12</f>
        <v>4166.666666666667</v>
      </c>
      <c r="AR2310" s="143" cm="1">
        <f t="array" ref="AR2310">INDEX($K:$P,ROW(),MATCH(AR$3,$K$2:$P$2,0))/12</f>
        <v>4166.666666666667</v>
      </c>
      <c r="AS2310" s="143" cm="1">
        <f t="array" ref="AS2310">INDEX($K:$P,ROW(),MATCH(AS$3,$K$2:$P$2,0))/12</f>
        <v>4166.666666666667</v>
      </c>
      <c r="AT2310" s="143" cm="1">
        <f t="array" ref="AT2310">INDEX($K:$P,ROW(),MATCH(AT$3,$K$2:$P$2,0))/12</f>
        <v>4166.666666666667</v>
      </c>
      <c r="AU2310" s="143" cm="1">
        <f t="array" ref="AU2310">INDEX($K:$P,ROW(),MATCH(AU$3,$K$2:$P$2,0))/12</f>
        <v>4166.666666666667</v>
      </c>
      <c r="AV2310" s="143" cm="1">
        <f t="array" ref="AV2310">INDEX($K:$P,ROW(),MATCH(AV$3,$K$2:$P$2,0))/12</f>
        <v>4166.666666666667</v>
      </c>
      <c r="AW2310" s="143" cm="1">
        <f t="array" ref="AW2310">INDEX($K:$P,ROW(),MATCH(AW$3,$K$2:$P$2,0))/12</f>
        <v>4166.666666666667</v>
      </c>
      <c r="AX2310" s="143" cm="1">
        <f t="array" ref="AX2310">INDEX($K:$P,ROW(),MATCH(AX$3,$K$2:$P$2,0))/12</f>
        <v>4166.666666666667</v>
      </c>
      <c r="AY2310" s="143" cm="1">
        <f t="array" ref="AY2310">INDEX($K:$P,ROW(),MATCH(AY$3,$K$2:$P$2,0))/12</f>
        <v>4166.666666666667</v>
      </c>
      <c r="AZ2310" s="143" cm="1">
        <f t="array" ref="AZ2310">INDEX($K:$P,ROW(),MATCH(AZ$3,$K$2:$P$2,0))/12</f>
        <v>4166.666666666667</v>
      </c>
      <c r="BA2310" s="143" cm="1">
        <f t="array" ref="BA2310">INDEX($K:$P,ROW(),MATCH(BA$3,$K$2:$P$2,0))/12</f>
        <v>4166.666666666667</v>
      </c>
      <c r="BB2310" s="143" cm="1">
        <f t="array" ref="BB2310">INDEX($K:$P,ROW(),MATCH(BB$3,$K$2:$P$2,0))/12</f>
        <v>4166.666666666667</v>
      </c>
      <c r="BC2310" s="143" cm="1">
        <f t="array" ref="BC2310">INDEX($K:$P,ROW(),MATCH(BC$3,$K$2:$P$2,0))/12</f>
        <v>4166.666666666667</v>
      </c>
      <c r="BD2310" s="143" cm="1">
        <f t="array" ref="BD2310">INDEX($K:$P,ROW(),MATCH(BD$3,$K$2:$P$2,0))/12</f>
        <v>4166.666666666667</v>
      </c>
      <c r="BE2310" s="143" cm="1">
        <f t="array" ref="BE2310">INDEX($K:$P,ROW(),MATCH(BE$3,$K$2:$P$2,0))/12</f>
        <v>4166.666666666667</v>
      </c>
      <c r="BF2310" s="143" cm="1">
        <f t="array" ref="BF2310">INDEX($K:$P,ROW(),MATCH(BF$3,$K$2:$P$2,0))/12</f>
        <v>4166.666666666667</v>
      </c>
      <c r="BG2310" s="143" cm="1">
        <f t="array" ref="BG2310">INDEX($K:$P,ROW(),MATCH(BG$3,$K$2:$P$2,0))/12</f>
        <v>4166.666666666667</v>
      </c>
      <c r="BH2310" s="143" cm="1">
        <f t="array" ref="BH2310">INDEX($K:$P,ROW(),MATCH(BH$3,$K$2:$P$2,0))/12</f>
        <v>4166.666666666667</v>
      </c>
      <c r="BI2310" s="143" cm="1">
        <f t="array" ref="BI2310">INDEX($K:$P,ROW(),MATCH(BI$3,$K$2:$P$2,0))/12</f>
        <v>4166.666666666667</v>
      </c>
      <c r="BJ2310" s="143" cm="1">
        <f t="array" ref="BJ2310">INDEX($K:$P,ROW(),MATCH(BJ$3,$K$2:$P$2,0))/12</f>
        <v>4166.666666666667</v>
      </c>
      <c r="BK2310" s="143" cm="1">
        <f t="array" ref="BK2310">INDEX($K:$P,ROW(),MATCH(BK$3,$K$2:$P$2,0))/12</f>
        <v>4166.666666666667</v>
      </c>
      <c r="BL2310" s="143" cm="1">
        <f t="array" ref="BL2310">INDEX($K:$P,ROW(),MATCH(BL$3,$K$2:$P$2,0))/12</f>
        <v>4166.666666666667</v>
      </c>
      <c r="BM2310" s="143" cm="1">
        <f t="array" ref="BM2310">INDEX($K:$P,ROW(),MATCH(BM$3,$K$2:$P$2,0))/12</f>
        <v>4166.666666666667</v>
      </c>
      <c r="BN2310" s="143" cm="1">
        <f t="array" ref="BN2310">INDEX($K:$P,ROW(),MATCH(BN$3,$K$2:$P$2,0))/12</f>
        <v>4166.666666666667</v>
      </c>
      <c r="BO2310" s="143" cm="1">
        <f t="array" ref="BO2310">INDEX($K:$P,ROW(),MATCH(BO$3,$K$2:$P$2,0))/12</f>
        <v>4166.666666666667</v>
      </c>
      <c r="BP2310" s="143" cm="1">
        <f t="array" ref="BP2310">INDEX($K:$P,ROW(),MATCH(BP$3,$K$2:$P$2,0))/12</f>
        <v>4166.666666666667</v>
      </c>
      <c r="BQ2310" s="143" cm="1">
        <f t="array" ref="BQ2310">INDEX($K:$P,ROW(),MATCH(BQ$3,$K$2:$P$2,0))/12</f>
        <v>4166.666666666667</v>
      </c>
      <c r="BR2310" s="143" cm="1">
        <f t="array" ref="BR2310">INDEX($K:$P,ROW(),MATCH(BR$3,$K$2:$P$2,0))/12</f>
        <v>4166.666666666667</v>
      </c>
      <c r="BS2310" s="143" cm="1">
        <f t="array" ref="BS2310">INDEX($K:$P,ROW(),MATCH(BS$3,$K$2:$P$2,0))/12</f>
        <v>4166.666666666667</v>
      </c>
      <c r="BT2310" s="143" cm="1">
        <f t="array" ref="BT2310">INDEX($K:$P,ROW(),MATCH(BT$3,$K$2:$P$2,0))/12</f>
        <v>4166.666666666667</v>
      </c>
      <c r="BU2310" s="143" cm="1">
        <f t="array" ref="BU2310">INDEX($K:$P,ROW(),MATCH(BU$3,$K$2:$P$2,0))/12</f>
        <v>4166.666666666667</v>
      </c>
      <c r="BV2310" s="143" cm="1">
        <f t="array" ref="BV2310">INDEX($K:$P,ROW(),MATCH(BV$3,$K$2:$P$2,0))/12</f>
        <v>4166.666666666667</v>
      </c>
      <c r="BW2310" s="143" cm="1">
        <f t="array" ref="BW2310">INDEX($K:$P,ROW(),MATCH(BW$3,$K$2:$P$2,0))/12</f>
        <v>4166.666666666667</v>
      </c>
      <c r="BX2310" s="143" cm="1">
        <f t="array" ref="BX2310">INDEX($K:$P,ROW(),MATCH(BX$3,$K$2:$P$2,0))/12</f>
        <v>4166.666666666667</v>
      </c>
      <c r="BY2310" s="143" cm="1">
        <f t="array" ref="BY2310">INDEX($K:$P,ROW(),MATCH(BY$3,$K$2:$P$2,0))/12</f>
        <v>4166.666666666667</v>
      </c>
      <c r="BZ2310" s="143" cm="1">
        <f t="array" ref="BZ2310">INDEX($K:$P,ROW(),MATCH(BZ$3,$K$2:$P$2,0))/12</f>
        <v>4166.666666666667</v>
      </c>
      <c r="CA2310" s="143" cm="1">
        <f t="array" ref="CA2310">INDEX($K:$P,ROW(),MATCH(CA$3,$K$2:$P$2,0))/12</f>
        <v>4166.666666666667</v>
      </c>
      <c r="CB2310" s="143" cm="1">
        <f t="array" ref="CB2310">INDEX($K:$P,ROW(),MATCH(CB$3,$K$2:$P$2,0))/12</f>
        <v>4166.666666666667</v>
      </c>
      <c r="CC2310" s="143" cm="1">
        <f t="array" ref="CC2310">INDEX($K:$P,ROW(),MATCH(CC$3,$K$2:$P$2,0))/12</f>
        <v>4166.666666666667</v>
      </c>
      <c r="CD2310" s="143" cm="1">
        <f t="array" ref="CD2310">INDEX($K:$P,ROW(),MATCH(CD$3,$K$2:$P$2,0))/12</f>
        <v>4166.666666666667</v>
      </c>
      <c r="CE2310" s="143" cm="1">
        <f t="array" ref="CE2310">INDEX($K:$P,ROW(),MATCH(CE$3,$K$2:$P$2,0))/12</f>
        <v>4166.666666666667</v>
      </c>
      <c r="CF2310" s="143" cm="1">
        <f t="array" ref="CF2310">INDEX($K:$P,ROW(),MATCH(CF$3,$K$2:$P$2,0))/12</f>
        <v>4166.666666666667</v>
      </c>
      <c r="CG2310" s="143" cm="1">
        <f t="array" ref="CG2310">INDEX($K:$P,ROW(),MATCH(CG$3,$K$2:$P$2,0))/12</f>
        <v>4166.666666666667</v>
      </c>
      <c r="CH2310" s="143" cm="1">
        <f t="array" ref="CH2310">INDEX($K:$P,ROW(),MATCH(CH$3,$K$2:$P$2,0))/12</f>
        <v>4166.666666666667</v>
      </c>
      <c r="CI2310" s="143" cm="1">
        <f t="array" ref="CI2310">INDEX($K:$P,ROW(),MATCH(CI$3,$K$2:$P$2,0))/12</f>
        <v>4166.666666666667</v>
      </c>
      <c r="CJ2310" s="143" cm="1">
        <f t="array" ref="CJ2310">INDEX($K:$P,ROW(),MATCH(CJ$3,$K$2:$P$2,0))/12</f>
        <v>4166.666666666667</v>
      </c>
      <c r="CK2310" s="143" cm="1">
        <f t="array" ref="CK2310">INDEX($K:$P,ROW(),MATCH(CK$3,$K$2:$P$2,0))/12</f>
        <v>4166.666666666667</v>
      </c>
      <c r="CL2310" s="143" cm="1">
        <f t="array" ref="CL2310">INDEX($K:$P,ROW(),MATCH(CL$3,$K$2:$P$2,0))/12</f>
        <v>4166.666666666667</v>
      </c>
    </row>
    <row r="2311" spans="2:90" x14ac:dyDescent="0.4">
      <c r="B2311" s="123" t="str">
        <f>"Expense - "&amp;SUBSTITUTE(B2306,":","")</f>
        <v>Expense - Headcount - volume driven</v>
      </c>
      <c r="C2311" t="s">
        <v>203</v>
      </c>
      <c r="D2311" t="s">
        <v>756</v>
      </c>
      <c r="E2311" s="8" t="str">
        <f t="shared" si="2926"/>
        <v>2311 DCHC-S</v>
      </c>
      <c r="H2311" s="27"/>
      <c r="I2311" s="78"/>
      <c r="J2311" s="78"/>
      <c r="K2311" s="63">
        <f t="shared" ref="K2311:P2311" ca="1" si="2928">SUMIF($3:$3,K$2,2311:2311)</f>
        <v>-3000000.0000000005</v>
      </c>
      <c r="L2311" s="63">
        <f t="shared" ca="1" si="2928"/>
        <v>-3000000.0000000005</v>
      </c>
      <c r="M2311" s="63">
        <f t="shared" ca="1" si="2928"/>
        <v>-3000000.0000000005</v>
      </c>
      <c r="N2311" s="63">
        <f t="shared" ca="1" si="2928"/>
        <v>-3000000.0000000005</v>
      </c>
      <c r="O2311" s="63">
        <f t="shared" ca="1" si="2928"/>
        <v>-3000000.0000000005</v>
      </c>
      <c r="P2311" s="63">
        <f t="shared" ca="1" si="2928"/>
        <v>-3000000.0000000005</v>
      </c>
      <c r="R2311" s="33"/>
      <c r="S2311" s="144">
        <f t="shared" ref="S2311" ca="1" si="2929">-S2310*S2309</f>
        <v>-250000.00000000003</v>
      </c>
      <c r="T2311" s="144">
        <f t="shared" ref="T2311:AX2311" ca="1" si="2930">-T2310*T2309</f>
        <v>-250000.00000000003</v>
      </c>
      <c r="U2311" s="144">
        <f t="shared" ca="1" si="2930"/>
        <v>-250000.00000000003</v>
      </c>
      <c r="V2311" s="144">
        <f t="shared" ca="1" si="2930"/>
        <v>-250000.00000000003</v>
      </c>
      <c r="W2311" s="144">
        <f t="shared" ca="1" si="2930"/>
        <v>-250000.00000000003</v>
      </c>
      <c r="X2311" s="144">
        <f t="shared" ca="1" si="2930"/>
        <v>-250000.00000000003</v>
      </c>
      <c r="Y2311" s="144">
        <f t="shared" ca="1" si="2930"/>
        <v>-250000.00000000003</v>
      </c>
      <c r="Z2311" s="144">
        <f t="shared" ca="1" si="2930"/>
        <v>-250000.00000000003</v>
      </c>
      <c r="AA2311" s="144">
        <f t="shared" ca="1" si="2930"/>
        <v>-250000.00000000003</v>
      </c>
      <c r="AB2311" s="144">
        <f t="shared" ca="1" si="2930"/>
        <v>-250000.00000000003</v>
      </c>
      <c r="AC2311" s="144">
        <f t="shared" ca="1" si="2930"/>
        <v>-250000.00000000003</v>
      </c>
      <c r="AD2311" s="144">
        <f t="shared" ca="1" si="2930"/>
        <v>-250000.00000000003</v>
      </c>
      <c r="AE2311" s="144">
        <f t="shared" ca="1" si="2930"/>
        <v>-250000.00000000003</v>
      </c>
      <c r="AF2311" s="144">
        <f t="shared" ca="1" si="2930"/>
        <v>-250000.00000000003</v>
      </c>
      <c r="AG2311" s="144">
        <f t="shared" ca="1" si="2930"/>
        <v>-250000.00000000003</v>
      </c>
      <c r="AH2311" s="144">
        <f t="shared" ca="1" si="2930"/>
        <v>-250000.00000000003</v>
      </c>
      <c r="AI2311" s="144">
        <f t="shared" ca="1" si="2930"/>
        <v>-250000.00000000003</v>
      </c>
      <c r="AJ2311" s="144">
        <f t="shared" ca="1" si="2930"/>
        <v>-250000.00000000003</v>
      </c>
      <c r="AK2311" s="144">
        <f t="shared" ca="1" si="2930"/>
        <v>-250000.00000000003</v>
      </c>
      <c r="AL2311" s="144">
        <f t="shared" ca="1" si="2930"/>
        <v>-250000.00000000003</v>
      </c>
      <c r="AM2311" s="144">
        <f t="shared" ca="1" si="2930"/>
        <v>-250000.00000000003</v>
      </c>
      <c r="AN2311" s="144">
        <f t="shared" ca="1" si="2930"/>
        <v>-250000.00000000003</v>
      </c>
      <c r="AO2311" s="144">
        <f t="shared" ca="1" si="2930"/>
        <v>-250000.00000000003</v>
      </c>
      <c r="AP2311" s="144">
        <f t="shared" ca="1" si="2930"/>
        <v>-250000.00000000003</v>
      </c>
      <c r="AQ2311" s="144">
        <f t="shared" ca="1" si="2930"/>
        <v>-250000.00000000003</v>
      </c>
      <c r="AR2311" s="144">
        <f t="shared" ca="1" si="2930"/>
        <v>-250000.00000000003</v>
      </c>
      <c r="AS2311" s="144">
        <f t="shared" ca="1" si="2930"/>
        <v>-250000.00000000003</v>
      </c>
      <c r="AT2311" s="144">
        <f t="shared" ca="1" si="2930"/>
        <v>-250000.00000000003</v>
      </c>
      <c r="AU2311" s="144">
        <f t="shared" ca="1" si="2930"/>
        <v>-250000.00000000003</v>
      </c>
      <c r="AV2311" s="144">
        <f t="shared" ca="1" si="2930"/>
        <v>-250000.00000000003</v>
      </c>
      <c r="AW2311" s="144">
        <f t="shared" ca="1" si="2930"/>
        <v>-250000.00000000003</v>
      </c>
      <c r="AX2311" s="144">
        <f t="shared" ca="1" si="2930"/>
        <v>-250000.00000000003</v>
      </c>
      <c r="AY2311" s="144">
        <f t="shared" ref="AY2311:CD2311" ca="1" si="2931">-AY2310*AY2309</f>
        <v>-250000.00000000003</v>
      </c>
      <c r="AZ2311" s="144">
        <f t="shared" ca="1" si="2931"/>
        <v>-250000.00000000003</v>
      </c>
      <c r="BA2311" s="144">
        <f t="shared" ca="1" si="2931"/>
        <v>-250000.00000000003</v>
      </c>
      <c r="BB2311" s="144">
        <f t="shared" ca="1" si="2931"/>
        <v>-250000.00000000003</v>
      </c>
      <c r="BC2311" s="144">
        <f t="shared" ca="1" si="2931"/>
        <v>-250000.00000000003</v>
      </c>
      <c r="BD2311" s="144">
        <f t="shared" ca="1" si="2931"/>
        <v>-250000.00000000003</v>
      </c>
      <c r="BE2311" s="144">
        <f t="shared" ca="1" si="2931"/>
        <v>-250000.00000000003</v>
      </c>
      <c r="BF2311" s="144">
        <f t="shared" ca="1" si="2931"/>
        <v>-250000.00000000003</v>
      </c>
      <c r="BG2311" s="144">
        <f t="shared" ca="1" si="2931"/>
        <v>-250000.00000000003</v>
      </c>
      <c r="BH2311" s="144">
        <f t="shared" ca="1" si="2931"/>
        <v>-250000.00000000003</v>
      </c>
      <c r="BI2311" s="144">
        <f t="shared" ca="1" si="2931"/>
        <v>-250000.00000000003</v>
      </c>
      <c r="BJ2311" s="144">
        <f t="shared" ca="1" si="2931"/>
        <v>-250000.00000000003</v>
      </c>
      <c r="BK2311" s="144">
        <f t="shared" ca="1" si="2931"/>
        <v>-250000.00000000003</v>
      </c>
      <c r="BL2311" s="144">
        <f t="shared" ca="1" si="2931"/>
        <v>-250000.00000000003</v>
      </c>
      <c r="BM2311" s="144">
        <f t="shared" ca="1" si="2931"/>
        <v>-250000.00000000003</v>
      </c>
      <c r="BN2311" s="144">
        <f t="shared" ca="1" si="2931"/>
        <v>-250000.00000000003</v>
      </c>
      <c r="BO2311" s="144">
        <f t="shared" ca="1" si="2931"/>
        <v>-250000.00000000003</v>
      </c>
      <c r="BP2311" s="144">
        <f t="shared" ca="1" si="2931"/>
        <v>-250000.00000000003</v>
      </c>
      <c r="BQ2311" s="144">
        <f t="shared" ca="1" si="2931"/>
        <v>-250000.00000000003</v>
      </c>
      <c r="BR2311" s="144">
        <f t="shared" ca="1" si="2931"/>
        <v>-250000.00000000003</v>
      </c>
      <c r="BS2311" s="144">
        <f t="shared" ca="1" si="2931"/>
        <v>-250000.00000000003</v>
      </c>
      <c r="BT2311" s="144">
        <f t="shared" ca="1" si="2931"/>
        <v>-250000.00000000003</v>
      </c>
      <c r="BU2311" s="144">
        <f t="shared" ca="1" si="2931"/>
        <v>-250000.00000000003</v>
      </c>
      <c r="BV2311" s="144">
        <f t="shared" ca="1" si="2931"/>
        <v>-250000.00000000003</v>
      </c>
      <c r="BW2311" s="144">
        <f t="shared" ca="1" si="2931"/>
        <v>-250000.00000000003</v>
      </c>
      <c r="BX2311" s="144">
        <f t="shared" ca="1" si="2931"/>
        <v>-250000.00000000003</v>
      </c>
      <c r="BY2311" s="144">
        <f t="shared" ca="1" si="2931"/>
        <v>-250000.00000000003</v>
      </c>
      <c r="BZ2311" s="144">
        <f t="shared" ca="1" si="2931"/>
        <v>-250000.00000000003</v>
      </c>
      <c r="CA2311" s="144">
        <f t="shared" ca="1" si="2931"/>
        <v>-250000.00000000003</v>
      </c>
      <c r="CB2311" s="144">
        <f t="shared" ca="1" si="2931"/>
        <v>-250000.00000000003</v>
      </c>
      <c r="CC2311" s="144">
        <f t="shared" ca="1" si="2931"/>
        <v>-250000.00000000003</v>
      </c>
      <c r="CD2311" s="144">
        <f t="shared" ca="1" si="2931"/>
        <v>-250000.00000000003</v>
      </c>
      <c r="CE2311" s="144">
        <f t="shared" ref="CE2311:CK2311" ca="1" si="2932">-CE2310*CE2309</f>
        <v>-250000.00000000003</v>
      </c>
      <c r="CF2311" s="144">
        <f t="shared" ca="1" si="2932"/>
        <v>-250000.00000000003</v>
      </c>
      <c r="CG2311" s="144">
        <f t="shared" ca="1" si="2932"/>
        <v>-250000.00000000003</v>
      </c>
      <c r="CH2311" s="144">
        <f t="shared" ca="1" si="2932"/>
        <v>-250000.00000000003</v>
      </c>
      <c r="CI2311" s="144">
        <f t="shared" ca="1" si="2932"/>
        <v>-250000.00000000003</v>
      </c>
      <c r="CJ2311" s="144">
        <f t="shared" ca="1" si="2932"/>
        <v>-250000.00000000003</v>
      </c>
      <c r="CK2311" s="144">
        <f t="shared" ca="1" si="2932"/>
        <v>-250000.00000000003</v>
      </c>
      <c r="CL2311" s="144">
        <f t="shared" ref="CL2311" ca="1" si="2933">-CL2310*CL2309</f>
        <v>-250000.00000000003</v>
      </c>
    </row>
    <row r="2312" spans="2:90" x14ac:dyDescent="0.4">
      <c r="D2312" t="s">
        <v>756</v>
      </c>
      <c r="E2312" s="8" t="str">
        <f t="shared" si="2926"/>
        <v>2312 DCHC-S</v>
      </c>
      <c r="G2312" t="s">
        <v>244</v>
      </c>
      <c r="S2312" s="72"/>
      <c r="T2312" s="72"/>
      <c r="U2312" s="72"/>
      <c r="V2312" s="72"/>
      <c r="W2312" s="72"/>
      <c r="X2312" s="72"/>
      <c r="Y2312" s="72"/>
      <c r="Z2312" s="72"/>
      <c r="AA2312" s="72"/>
      <c r="AB2312" s="72"/>
      <c r="AC2312" s="72"/>
      <c r="AD2312" s="72"/>
      <c r="AE2312" s="72"/>
      <c r="AF2312" s="72"/>
      <c r="AG2312" s="72"/>
      <c r="AH2312" s="72"/>
      <c r="AI2312" s="72"/>
      <c r="AJ2312" s="72"/>
      <c r="AK2312" s="72"/>
      <c r="AL2312" s="72"/>
      <c r="AM2312" s="72"/>
      <c r="AN2312" s="72"/>
      <c r="AO2312" s="72"/>
      <c r="AP2312" s="72"/>
      <c r="AQ2312" s="72"/>
      <c r="AR2312" s="72"/>
      <c r="AS2312" s="72"/>
      <c r="AT2312" s="72"/>
      <c r="AU2312" s="72"/>
      <c r="AV2312" s="72"/>
      <c r="AW2312" s="72"/>
      <c r="AX2312" s="72"/>
      <c r="AY2312" s="72"/>
      <c r="AZ2312" s="72"/>
      <c r="BA2312" s="72"/>
      <c r="BB2312" s="72"/>
      <c r="BC2312" s="72"/>
      <c r="BD2312" s="72"/>
      <c r="BE2312" s="72"/>
      <c r="BF2312" s="72"/>
      <c r="BG2312" s="72"/>
      <c r="BH2312" s="72"/>
      <c r="BI2312" s="72"/>
      <c r="BJ2312" s="72"/>
      <c r="BK2312" s="72"/>
      <c r="BL2312" s="72"/>
      <c r="BM2312" s="72"/>
      <c r="BN2312" s="72"/>
      <c r="BO2312" s="72"/>
      <c r="BP2312" s="72"/>
      <c r="BQ2312" s="72"/>
      <c r="BR2312" s="72"/>
      <c r="BS2312" s="72"/>
      <c r="BT2312" s="72"/>
      <c r="BU2312" s="72"/>
      <c r="BV2312" s="72"/>
      <c r="BW2312" s="72"/>
      <c r="BX2312" s="72"/>
      <c r="BY2312" s="72"/>
      <c r="BZ2312" s="72"/>
      <c r="CA2312" s="72"/>
      <c r="CB2312" s="72"/>
      <c r="CC2312" s="72"/>
      <c r="CD2312" s="72"/>
      <c r="CE2312" s="72"/>
      <c r="CF2312" s="72"/>
      <c r="CG2312" s="72"/>
      <c r="CH2312" s="72"/>
      <c r="CI2312" s="72"/>
      <c r="CJ2312" s="72"/>
      <c r="CK2312" s="72"/>
      <c r="CL2312" s="72"/>
    </row>
    <row r="2313" spans="2:90" x14ac:dyDescent="0.4">
      <c r="B2313" s="132" t="str">
        <f>B2299</f>
        <v>primary unit</v>
      </c>
      <c r="D2313" t="s">
        <v>756</v>
      </c>
      <c r="E2313" s="8" t="str">
        <f>ROW()&amp;" "&amp;D2313</f>
        <v>2313 DCHC-S</v>
      </c>
      <c r="G2313" t="s">
        <v>332</v>
      </c>
      <c r="H2313" s="27"/>
      <c r="I2313" s="78"/>
      <c r="J2313" s="78"/>
      <c r="K2313" s="33"/>
      <c r="L2313" s="33"/>
      <c r="M2313" s="33"/>
      <c r="N2313" s="33"/>
      <c r="O2313" s="33"/>
      <c r="P2313" s="33"/>
      <c r="R2313" s="33"/>
      <c r="S2313" s="77"/>
      <c r="T2313" s="77"/>
      <c r="U2313" s="77"/>
      <c r="V2313" s="77"/>
      <c r="W2313" s="77"/>
      <c r="X2313" s="77"/>
      <c r="Y2313" s="77"/>
      <c r="Z2313" s="77"/>
      <c r="AA2313" s="77"/>
      <c r="AB2313" s="77"/>
      <c r="AC2313" s="77"/>
      <c r="AD2313" s="77"/>
      <c r="AE2313" s="77"/>
      <c r="AF2313" s="77"/>
      <c r="AG2313" s="77"/>
      <c r="AH2313" s="77"/>
      <c r="AI2313" s="77"/>
      <c r="AJ2313" s="77"/>
      <c r="AK2313" s="77"/>
      <c r="AL2313" s="77"/>
      <c r="AM2313" s="77"/>
      <c r="AN2313" s="77"/>
      <c r="AO2313" s="77"/>
      <c r="AP2313" s="77"/>
      <c r="AQ2313" s="77"/>
      <c r="AR2313" s="77"/>
      <c r="AS2313" s="77"/>
      <c r="AT2313" s="77"/>
      <c r="AU2313" s="77"/>
      <c r="AV2313" s="77"/>
      <c r="AW2313" s="77"/>
      <c r="AX2313" s="77"/>
      <c r="AY2313" s="77"/>
      <c r="AZ2313" s="77"/>
      <c r="BA2313" s="77"/>
      <c r="BB2313" s="77"/>
      <c r="BC2313" s="77"/>
      <c r="BD2313" s="77"/>
      <c r="BE2313" s="77"/>
      <c r="BF2313" s="77"/>
      <c r="BG2313" s="77"/>
      <c r="BH2313" s="77"/>
      <c r="BI2313" s="77"/>
      <c r="BJ2313" s="77"/>
      <c r="BK2313" s="77"/>
      <c r="BL2313" s="77"/>
      <c r="BM2313" s="77"/>
      <c r="BN2313" s="77"/>
      <c r="BO2313" s="77"/>
      <c r="BP2313" s="77"/>
      <c r="BQ2313" s="77"/>
      <c r="BR2313" s="77"/>
      <c r="BS2313" s="77"/>
      <c r="BT2313" s="77"/>
      <c r="BU2313" s="77"/>
      <c r="BV2313" s="77"/>
      <c r="BW2313" s="77"/>
      <c r="BX2313" s="77"/>
      <c r="BY2313" s="77"/>
      <c r="BZ2313" s="77"/>
      <c r="CA2313" s="77"/>
      <c r="CB2313" s="77"/>
      <c r="CC2313" s="77"/>
      <c r="CD2313" s="77"/>
      <c r="CE2313" s="77"/>
      <c r="CF2313" s="77"/>
      <c r="CG2313" s="77"/>
      <c r="CH2313" s="77"/>
      <c r="CI2313" s="77"/>
      <c r="CJ2313" s="77"/>
      <c r="CK2313" s="77"/>
      <c r="CL2313" s="77"/>
    </row>
    <row r="2314" spans="2:90" x14ac:dyDescent="0.4">
      <c r="B2314" s="132" t="str">
        <f t="shared" ref="B2314:B2320" si="2934">B2300</f>
        <v>Primary revenue driver</v>
      </c>
      <c r="D2314" t="s">
        <v>756</v>
      </c>
      <c r="E2314" s="8" t="str">
        <f t="shared" si="2926"/>
        <v>2314 DCHC-S</v>
      </c>
      <c r="G2314" t="s">
        <v>332</v>
      </c>
      <c r="H2314" s="27"/>
      <c r="I2314" s="78"/>
      <c r="J2314" s="78"/>
      <c r="K2314" s="33"/>
      <c r="L2314" s="33"/>
      <c r="M2314" s="33"/>
      <c r="N2314" s="33"/>
      <c r="O2314" s="33"/>
      <c r="P2314" s="33"/>
      <c r="R2314" s="33"/>
      <c r="S2314" s="77"/>
      <c r="T2314" s="77"/>
      <c r="U2314" s="77"/>
      <c r="V2314" s="77"/>
      <c r="W2314" s="77"/>
      <c r="X2314" s="77"/>
      <c r="Y2314" s="77"/>
      <c r="Z2314" s="77"/>
      <c r="AA2314" s="77"/>
      <c r="AB2314" s="77"/>
      <c r="AC2314" s="77"/>
      <c r="AD2314" s="77"/>
      <c r="AE2314" s="77"/>
      <c r="AF2314" s="77"/>
      <c r="AG2314" s="77"/>
      <c r="AH2314" s="77"/>
      <c r="AI2314" s="77"/>
      <c r="AJ2314" s="77"/>
      <c r="AK2314" s="77"/>
      <c r="AL2314" s="77"/>
      <c r="AM2314" s="77"/>
      <c r="AN2314" s="77"/>
      <c r="AO2314" s="77"/>
      <c r="AP2314" s="77"/>
      <c r="AQ2314" s="77"/>
      <c r="AR2314" s="77"/>
      <c r="AS2314" s="77"/>
      <c r="AT2314" s="77"/>
      <c r="AU2314" s="77"/>
      <c r="AV2314" s="77"/>
      <c r="AW2314" s="77"/>
      <c r="AX2314" s="77"/>
      <c r="AY2314" s="77"/>
      <c r="AZ2314" s="77"/>
      <c r="BA2314" s="77"/>
      <c r="BB2314" s="77"/>
      <c r="BC2314" s="77"/>
      <c r="BD2314" s="77"/>
      <c r="BE2314" s="77"/>
      <c r="BF2314" s="77"/>
      <c r="BG2314" s="77"/>
      <c r="BH2314" s="77"/>
      <c r="BI2314" s="77"/>
      <c r="BJ2314" s="77"/>
      <c r="BK2314" s="77"/>
      <c r="BL2314" s="77"/>
      <c r="BM2314" s="77"/>
      <c r="BN2314" s="77"/>
      <c r="BO2314" s="77"/>
      <c r="BP2314" s="77"/>
      <c r="BQ2314" s="77"/>
      <c r="BR2314" s="77"/>
      <c r="BS2314" s="77"/>
      <c r="BT2314" s="77"/>
      <c r="BU2314" s="77"/>
      <c r="BV2314" s="77"/>
      <c r="BW2314" s="77"/>
      <c r="BX2314" s="77"/>
      <c r="BY2314" s="77"/>
      <c r="BZ2314" s="77"/>
      <c r="CA2314" s="77"/>
      <c r="CB2314" s="77"/>
      <c r="CC2314" s="77"/>
      <c r="CD2314" s="77"/>
      <c r="CE2314" s="77"/>
      <c r="CF2314" s="77"/>
      <c r="CG2314" s="77"/>
      <c r="CH2314" s="77"/>
      <c r="CI2314" s="77"/>
      <c r="CJ2314" s="77"/>
      <c r="CK2314" s="77"/>
      <c r="CL2314" s="77"/>
    </row>
    <row r="2315" spans="2:90" x14ac:dyDescent="0.4">
      <c r="B2315" s="132" t="str">
        <f t="shared" si="2934"/>
        <v>Primary volume driver</v>
      </c>
      <c r="D2315" t="s">
        <v>756</v>
      </c>
      <c r="E2315" s="8" t="str">
        <f t="shared" si="2926"/>
        <v>2315 DCHC-S</v>
      </c>
      <c r="G2315" t="s">
        <v>332</v>
      </c>
      <c r="K2315" s="53"/>
      <c r="L2315" s="53"/>
      <c r="M2315" s="53"/>
      <c r="N2315" s="53"/>
      <c r="O2315" s="53"/>
      <c r="P2315" s="53"/>
      <c r="R2315" s="24"/>
      <c r="S2315" s="80" t="str">
        <f t="shared" ref="S2315" si="2935">S2300</f>
        <v>S$12</v>
      </c>
      <c r="T2315" s="80" t="str">
        <f t="shared" ref="T2315:CE2315" si="2936">T2300</f>
        <v>T$12</v>
      </c>
      <c r="U2315" s="80" t="str">
        <f t="shared" si="2936"/>
        <v>U$12</v>
      </c>
      <c r="V2315" s="80" t="str">
        <f t="shared" si="2936"/>
        <v>V$12</v>
      </c>
      <c r="W2315" s="80" t="str">
        <f t="shared" si="2936"/>
        <v>W$12</v>
      </c>
      <c r="X2315" s="80" t="str">
        <f t="shared" si="2936"/>
        <v>X$12</v>
      </c>
      <c r="Y2315" s="80" t="str">
        <f t="shared" si="2936"/>
        <v>Y$12</v>
      </c>
      <c r="Z2315" s="80" t="str">
        <f t="shared" si="2936"/>
        <v>Z$12</v>
      </c>
      <c r="AA2315" s="80" t="str">
        <f t="shared" si="2936"/>
        <v>AA$12</v>
      </c>
      <c r="AB2315" s="80" t="str">
        <f t="shared" si="2936"/>
        <v>AB$12</v>
      </c>
      <c r="AC2315" s="80" t="str">
        <f t="shared" si="2936"/>
        <v>AC$12</v>
      </c>
      <c r="AD2315" s="80" t="str">
        <f t="shared" si="2936"/>
        <v>AD$12</v>
      </c>
      <c r="AE2315" s="80" t="str">
        <f t="shared" si="2936"/>
        <v>AE$12</v>
      </c>
      <c r="AF2315" s="80" t="str">
        <f t="shared" si="2936"/>
        <v>AF$12</v>
      </c>
      <c r="AG2315" s="80" t="str">
        <f t="shared" si="2936"/>
        <v>AG$12</v>
      </c>
      <c r="AH2315" s="80" t="str">
        <f t="shared" si="2936"/>
        <v>AH$12</v>
      </c>
      <c r="AI2315" s="80" t="str">
        <f t="shared" si="2936"/>
        <v>AI$12</v>
      </c>
      <c r="AJ2315" s="80" t="str">
        <f t="shared" si="2936"/>
        <v>AJ$12</v>
      </c>
      <c r="AK2315" s="80" t="str">
        <f t="shared" si="2936"/>
        <v>AK$12</v>
      </c>
      <c r="AL2315" s="80" t="str">
        <f t="shared" si="2936"/>
        <v>AL$12</v>
      </c>
      <c r="AM2315" s="80" t="str">
        <f t="shared" si="2936"/>
        <v>AM$12</v>
      </c>
      <c r="AN2315" s="80" t="str">
        <f t="shared" si="2936"/>
        <v>AN$12</v>
      </c>
      <c r="AO2315" s="80" t="str">
        <f t="shared" si="2936"/>
        <v>AO$12</v>
      </c>
      <c r="AP2315" s="80" t="str">
        <f t="shared" si="2936"/>
        <v>AP$12</v>
      </c>
      <c r="AQ2315" s="80" t="str">
        <f t="shared" si="2936"/>
        <v>AQ$12</v>
      </c>
      <c r="AR2315" s="80" t="str">
        <f t="shared" si="2936"/>
        <v>AR$12</v>
      </c>
      <c r="AS2315" s="80" t="str">
        <f t="shared" si="2936"/>
        <v>AS$12</v>
      </c>
      <c r="AT2315" s="80" t="str">
        <f t="shared" si="2936"/>
        <v>AT$12</v>
      </c>
      <c r="AU2315" s="80" t="str">
        <f t="shared" si="2936"/>
        <v>AU$12</v>
      </c>
      <c r="AV2315" s="80" t="str">
        <f t="shared" si="2936"/>
        <v>AV$12</v>
      </c>
      <c r="AW2315" s="80" t="str">
        <f t="shared" si="2936"/>
        <v>AW$12</v>
      </c>
      <c r="AX2315" s="80" t="str">
        <f t="shared" si="2936"/>
        <v>AX$12</v>
      </c>
      <c r="AY2315" s="80" t="str">
        <f t="shared" si="2936"/>
        <v>AY$12</v>
      </c>
      <c r="AZ2315" s="80" t="str">
        <f t="shared" si="2936"/>
        <v>AZ$12</v>
      </c>
      <c r="BA2315" s="80" t="str">
        <f t="shared" si="2936"/>
        <v>BA$12</v>
      </c>
      <c r="BB2315" s="80" t="str">
        <f t="shared" si="2936"/>
        <v>BB$12</v>
      </c>
      <c r="BC2315" s="80" t="str">
        <f t="shared" si="2936"/>
        <v>BC$12</v>
      </c>
      <c r="BD2315" s="80" t="str">
        <f t="shared" si="2936"/>
        <v>BD$12</v>
      </c>
      <c r="BE2315" s="80" t="str">
        <f t="shared" si="2936"/>
        <v>BE$12</v>
      </c>
      <c r="BF2315" s="80" t="str">
        <f t="shared" si="2936"/>
        <v>BF$12</v>
      </c>
      <c r="BG2315" s="80" t="str">
        <f t="shared" si="2936"/>
        <v>BG$12</v>
      </c>
      <c r="BH2315" s="80" t="str">
        <f t="shared" si="2936"/>
        <v>BH$12</v>
      </c>
      <c r="BI2315" s="80" t="str">
        <f t="shared" si="2936"/>
        <v>BI$12</v>
      </c>
      <c r="BJ2315" s="80" t="str">
        <f t="shared" si="2936"/>
        <v>BJ$12</v>
      </c>
      <c r="BK2315" s="80" t="str">
        <f t="shared" si="2936"/>
        <v>BK$12</v>
      </c>
      <c r="BL2315" s="80" t="str">
        <f t="shared" si="2936"/>
        <v>BL$12</v>
      </c>
      <c r="BM2315" s="80" t="str">
        <f t="shared" si="2936"/>
        <v>BM$12</v>
      </c>
      <c r="BN2315" s="80" t="str">
        <f t="shared" si="2936"/>
        <v>BN$12</v>
      </c>
      <c r="BO2315" s="80" t="str">
        <f t="shared" si="2936"/>
        <v>BO$12</v>
      </c>
      <c r="BP2315" s="80" t="str">
        <f t="shared" si="2936"/>
        <v>BP$12</v>
      </c>
      <c r="BQ2315" s="80" t="str">
        <f t="shared" si="2936"/>
        <v>BQ$12</v>
      </c>
      <c r="BR2315" s="80" t="str">
        <f t="shared" si="2936"/>
        <v>BR$12</v>
      </c>
      <c r="BS2315" s="80" t="str">
        <f t="shared" si="2936"/>
        <v>BS$12</v>
      </c>
      <c r="BT2315" s="80" t="str">
        <f t="shared" si="2936"/>
        <v>BT$12</v>
      </c>
      <c r="BU2315" s="80" t="str">
        <f t="shared" si="2936"/>
        <v>BU$12</v>
      </c>
      <c r="BV2315" s="80" t="str">
        <f t="shared" si="2936"/>
        <v>BV$12</v>
      </c>
      <c r="BW2315" s="80" t="str">
        <f t="shared" si="2936"/>
        <v>BW$12</v>
      </c>
      <c r="BX2315" s="80" t="str">
        <f t="shared" si="2936"/>
        <v>BX$12</v>
      </c>
      <c r="BY2315" s="80" t="str">
        <f t="shared" si="2936"/>
        <v>BY$12</v>
      </c>
      <c r="BZ2315" s="80" t="str">
        <f t="shared" si="2936"/>
        <v>BZ$12</v>
      </c>
      <c r="CA2315" s="80" t="str">
        <f t="shared" si="2936"/>
        <v>CA$12</v>
      </c>
      <c r="CB2315" s="80" t="str">
        <f t="shared" si="2936"/>
        <v>CB$12</v>
      </c>
      <c r="CC2315" s="80" t="str">
        <f t="shared" si="2936"/>
        <v>CC$12</v>
      </c>
      <c r="CD2315" s="80" t="str">
        <f t="shared" si="2936"/>
        <v>CD$12</v>
      </c>
      <c r="CE2315" s="80" t="str">
        <f t="shared" si="2936"/>
        <v>CE$12</v>
      </c>
      <c r="CF2315" s="80" t="str">
        <f t="shared" ref="CF2315:CK2315" si="2937">CF2300</f>
        <v>CF$12</v>
      </c>
      <c r="CG2315" s="80" t="str">
        <f t="shared" si="2937"/>
        <v>CG$12</v>
      </c>
      <c r="CH2315" s="80" t="str">
        <f t="shared" si="2937"/>
        <v>CH$12</v>
      </c>
      <c r="CI2315" s="80" t="str">
        <f t="shared" si="2937"/>
        <v>CI$12</v>
      </c>
      <c r="CJ2315" s="80" t="str">
        <f t="shared" si="2937"/>
        <v>CJ$12</v>
      </c>
      <c r="CK2315" s="80" t="str">
        <f t="shared" si="2937"/>
        <v>CK$12</v>
      </c>
      <c r="CL2315" s="80" t="str">
        <f t="shared" ref="CL2315" si="2938">CL2300</f>
        <v>CL$12</v>
      </c>
    </row>
    <row r="2316" spans="2:90" x14ac:dyDescent="0.4">
      <c r="B2316" s="187" t="str">
        <f>B2306</f>
        <v>Headcount - volume driven:</v>
      </c>
      <c r="D2316" t="s">
        <v>756</v>
      </c>
      <c r="E2316" s="8" t="str">
        <f t="shared" si="2926"/>
        <v>2316 DCHC-S</v>
      </c>
      <c r="G2316" t="s">
        <v>332</v>
      </c>
      <c r="H2316" s="12"/>
      <c r="I2316" s="60"/>
      <c r="J2316" s="60"/>
      <c r="K2316" s="15"/>
      <c r="L2316" s="15"/>
      <c r="M2316" s="15"/>
      <c r="N2316" s="15"/>
      <c r="O2316" s="15"/>
      <c r="P2316" s="15"/>
      <c r="R2316" s="15"/>
      <c r="S2316" s="80" t="str">
        <f t="shared" ref="S2316" si="2939">S2301</f>
        <v>S$13</v>
      </c>
      <c r="T2316" s="80" t="str">
        <f t="shared" ref="T2316:CE2316" si="2940">T2301</f>
        <v>T$13</v>
      </c>
      <c r="U2316" s="80" t="str">
        <f t="shared" si="2940"/>
        <v>U$13</v>
      </c>
      <c r="V2316" s="80" t="str">
        <f t="shared" si="2940"/>
        <v>V$13</v>
      </c>
      <c r="W2316" s="80" t="str">
        <f t="shared" si="2940"/>
        <v>W$13</v>
      </c>
      <c r="X2316" s="80" t="str">
        <f t="shared" si="2940"/>
        <v>X$13</v>
      </c>
      <c r="Y2316" s="80" t="str">
        <f t="shared" si="2940"/>
        <v>Y$13</v>
      </c>
      <c r="Z2316" s="80" t="str">
        <f t="shared" si="2940"/>
        <v>Z$13</v>
      </c>
      <c r="AA2316" s="80" t="str">
        <f t="shared" si="2940"/>
        <v>AA$13</v>
      </c>
      <c r="AB2316" s="80" t="str">
        <f t="shared" si="2940"/>
        <v>AB$13</v>
      </c>
      <c r="AC2316" s="80" t="str">
        <f t="shared" si="2940"/>
        <v>AC$13</v>
      </c>
      <c r="AD2316" s="80" t="str">
        <f t="shared" si="2940"/>
        <v>AD$13</v>
      </c>
      <c r="AE2316" s="80" t="str">
        <f t="shared" si="2940"/>
        <v>AE$13</v>
      </c>
      <c r="AF2316" s="80" t="str">
        <f t="shared" si="2940"/>
        <v>AF$13</v>
      </c>
      <c r="AG2316" s="80" t="str">
        <f t="shared" si="2940"/>
        <v>AG$13</v>
      </c>
      <c r="AH2316" s="80" t="str">
        <f t="shared" si="2940"/>
        <v>AH$13</v>
      </c>
      <c r="AI2316" s="80" t="str">
        <f t="shared" si="2940"/>
        <v>AI$13</v>
      </c>
      <c r="AJ2316" s="80" t="str">
        <f t="shared" si="2940"/>
        <v>AJ$13</v>
      </c>
      <c r="AK2316" s="80" t="str">
        <f t="shared" si="2940"/>
        <v>AK$13</v>
      </c>
      <c r="AL2316" s="80" t="str">
        <f t="shared" si="2940"/>
        <v>AL$13</v>
      </c>
      <c r="AM2316" s="80" t="str">
        <f t="shared" si="2940"/>
        <v>AM$13</v>
      </c>
      <c r="AN2316" s="80" t="str">
        <f t="shared" si="2940"/>
        <v>AN$13</v>
      </c>
      <c r="AO2316" s="80" t="str">
        <f t="shared" si="2940"/>
        <v>AO$13</v>
      </c>
      <c r="AP2316" s="80" t="str">
        <f t="shared" si="2940"/>
        <v>AP$13</v>
      </c>
      <c r="AQ2316" s="80" t="str">
        <f t="shared" si="2940"/>
        <v>AQ$13</v>
      </c>
      <c r="AR2316" s="80" t="str">
        <f t="shared" si="2940"/>
        <v>AR$13</v>
      </c>
      <c r="AS2316" s="80" t="str">
        <f t="shared" si="2940"/>
        <v>AS$13</v>
      </c>
      <c r="AT2316" s="80" t="str">
        <f t="shared" si="2940"/>
        <v>AT$13</v>
      </c>
      <c r="AU2316" s="80" t="str">
        <f t="shared" si="2940"/>
        <v>AU$13</v>
      </c>
      <c r="AV2316" s="80" t="str">
        <f t="shared" si="2940"/>
        <v>AV$13</v>
      </c>
      <c r="AW2316" s="80" t="str">
        <f t="shared" si="2940"/>
        <v>AW$13</v>
      </c>
      <c r="AX2316" s="80" t="str">
        <f t="shared" si="2940"/>
        <v>AX$13</v>
      </c>
      <c r="AY2316" s="80" t="str">
        <f t="shared" si="2940"/>
        <v>AY$13</v>
      </c>
      <c r="AZ2316" s="80" t="str">
        <f t="shared" si="2940"/>
        <v>AZ$13</v>
      </c>
      <c r="BA2316" s="80" t="str">
        <f t="shared" si="2940"/>
        <v>BA$13</v>
      </c>
      <c r="BB2316" s="80" t="str">
        <f t="shared" si="2940"/>
        <v>BB$13</v>
      </c>
      <c r="BC2316" s="80" t="str">
        <f t="shared" si="2940"/>
        <v>BC$13</v>
      </c>
      <c r="BD2316" s="80" t="str">
        <f t="shared" si="2940"/>
        <v>BD$13</v>
      </c>
      <c r="BE2316" s="80" t="str">
        <f t="shared" si="2940"/>
        <v>BE$13</v>
      </c>
      <c r="BF2316" s="80" t="str">
        <f t="shared" si="2940"/>
        <v>BF$13</v>
      </c>
      <c r="BG2316" s="80" t="str">
        <f t="shared" si="2940"/>
        <v>BG$13</v>
      </c>
      <c r="BH2316" s="80" t="str">
        <f t="shared" si="2940"/>
        <v>BH$13</v>
      </c>
      <c r="BI2316" s="80" t="str">
        <f t="shared" si="2940"/>
        <v>BI$13</v>
      </c>
      <c r="BJ2316" s="80" t="str">
        <f t="shared" si="2940"/>
        <v>BJ$13</v>
      </c>
      <c r="BK2316" s="80" t="str">
        <f t="shared" si="2940"/>
        <v>BK$13</v>
      </c>
      <c r="BL2316" s="80" t="str">
        <f t="shared" si="2940"/>
        <v>BL$13</v>
      </c>
      <c r="BM2316" s="80" t="str">
        <f t="shared" si="2940"/>
        <v>BM$13</v>
      </c>
      <c r="BN2316" s="80" t="str">
        <f t="shared" si="2940"/>
        <v>BN$13</v>
      </c>
      <c r="BO2316" s="80" t="str">
        <f t="shared" si="2940"/>
        <v>BO$13</v>
      </c>
      <c r="BP2316" s="80" t="str">
        <f t="shared" si="2940"/>
        <v>BP$13</v>
      </c>
      <c r="BQ2316" s="80" t="str">
        <f t="shared" si="2940"/>
        <v>BQ$13</v>
      </c>
      <c r="BR2316" s="80" t="str">
        <f t="shared" si="2940"/>
        <v>BR$13</v>
      </c>
      <c r="BS2316" s="80" t="str">
        <f t="shared" si="2940"/>
        <v>BS$13</v>
      </c>
      <c r="BT2316" s="80" t="str">
        <f t="shared" si="2940"/>
        <v>BT$13</v>
      </c>
      <c r="BU2316" s="80" t="str">
        <f t="shared" si="2940"/>
        <v>BU$13</v>
      </c>
      <c r="BV2316" s="80" t="str">
        <f t="shared" si="2940"/>
        <v>BV$13</v>
      </c>
      <c r="BW2316" s="80" t="str">
        <f t="shared" si="2940"/>
        <v>BW$13</v>
      </c>
      <c r="BX2316" s="80" t="str">
        <f t="shared" si="2940"/>
        <v>BX$13</v>
      </c>
      <c r="BY2316" s="80" t="str">
        <f t="shared" si="2940"/>
        <v>BY$13</v>
      </c>
      <c r="BZ2316" s="80" t="str">
        <f t="shared" si="2940"/>
        <v>BZ$13</v>
      </c>
      <c r="CA2316" s="80" t="str">
        <f t="shared" si="2940"/>
        <v>CA$13</v>
      </c>
      <c r="CB2316" s="80" t="str">
        <f t="shared" si="2940"/>
        <v>CB$13</v>
      </c>
      <c r="CC2316" s="80" t="str">
        <f t="shared" si="2940"/>
        <v>CC$13</v>
      </c>
      <c r="CD2316" s="80" t="str">
        <f t="shared" si="2940"/>
        <v>CD$13</v>
      </c>
      <c r="CE2316" s="80" t="str">
        <f t="shared" si="2940"/>
        <v>CE$13</v>
      </c>
      <c r="CF2316" s="80" t="str">
        <f t="shared" ref="CF2316:CK2316" si="2941">CF2301</f>
        <v>CF$13</v>
      </c>
      <c r="CG2316" s="80" t="str">
        <f t="shared" si="2941"/>
        <v>CG$13</v>
      </c>
      <c r="CH2316" s="80" t="str">
        <f t="shared" si="2941"/>
        <v>CH$13</v>
      </c>
      <c r="CI2316" s="80" t="str">
        <f t="shared" si="2941"/>
        <v>CI$13</v>
      </c>
      <c r="CJ2316" s="80" t="str">
        <f t="shared" si="2941"/>
        <v>CJ$13</v>
      </c>
      <c r="CK2316" s="80" t="str">
        <f t="shared" si="2941"/>
        <v>CK$13</v>
      </c>
      <c r="CL2316" s="80" t="str">
        <f t="shared" ref="CL2316" si="2942">CL2301</f>
        <v>CL$13</v>
      </c>
    </row>
    <row r="2317" spans="2:90" x14ac:dyDescent="0.4">
      <c r="B2317" s="235" t="str">
        <f>IFERROR(SUBSTITUTE(TRIM(MID(B2306, SEARCH("-", B2306) + 1, LEN(B2306))),":",""),"no unit")</f>
        <v>volume driven</v>
      </c>
      <c r="D2317" t="s">
        <v>756</v>
      </c>
      <c r="E2317" s="8" t="str">
        <f t="shared" si="2926"/>
        <v>2317 DCHC-S</v>
      </c>
      <c r="G2317" t="s">
        <v>332</v>
      </c>
      <c r="H2317" s="12"/>
      <c r="I2317" s="60"/>
      <c r="J2317" s="60"/>
      <c r="K2317" s="15"/>
      <c r="L2317" s="15"/>
      <c r="M2317" s="15"/>
      <c r="N2317" s="15"/>
      <c r="O2317" s="15"/>
      <c r="P2317" s="15"/>
      <c r="R2317" s="15"/>
      <c r="S2317" s="76"/>
      <c r="T2317" s="76"/>
      <c r="U2317" s="76"/>
      <c r="V2317" s="76"/>
      <c r="W2317" s="76"/>
      <c r="X2317" s="76"/>
      <c r="Y2317" s="76"/>
      <c r="Z2317" s="76"/>
      <c r="AA2317" s="76"/>
      <c r="AB2317" s="76"/>
      <c r="AC2317" s="76"/>
      <c r="AD2317" s="76"/>
      <c r="AE2317" s="76"/>
      <c r="AF2317" s="76"/>
      <c r="AG2317" s="76"/>
      <c r="AH2317" s="76"/>
      <c r="AI2317" s="76"/>
      <c r="AJ2317" s="76"/>
      <c r="AK2317" s="76"/>
      <c r="AL2317" s="76"/>
      <c r="AM2317" s="76"/>
      <c r="AN2317" s="76"/>
      <c r="AO2317" s="76"/>
      <c r="AP2317" s="76"/>
      <c r="AQ2317" s="76"/>
      <c r="AR2317" s="76"/>
      <c r="AS2317" s="76"/>
      <c r="AT2317" s="76"/>
      <c r="AU2317" s="76"/>
      <c r="AV2317" s="76"/>
      <c r="AW2317" s="76"/>
      <c r="AX2317" s="76"/>
      <c r="AY2317" s="76"/>
      <c r="AZ2317" s="76"/>
      <c r="BA2317" s="76"/>
      <c r="BB2317" s="76"/>
      <c r="BC2317" s="76"/>
      <c r="BD2317" s="76"/>
      <c r="BE2317" s="76"/>
      <c r="BF2317" s="76"/>
      <c r="BG2317" s="76"/>
      <c r="BH2317" s="76"/>
      <c r="BI2317" s="76"/>
      <c r="BJ2317" s="76"/>
      <c r="BK2317" s="76"/>
      <c r="BL2317" s="76"/>
      <c r="BM2317" s="76"/>
      <c r="BN2317" s="76"/>
      <c r="BO2317" s="76"/>
      <c r="BP2317" s="76"/>
      <c r="BQ2317" s="76"/>
      <c r="BR2317" s="76"/>
      <c r="BS2317" s="76"/>
      <c r="BT2317" s="76"/>
      <c r="BU2317" s="76"/>
      <c r="BV2317" s="76"/>
      <c r="BW2317" s="76"/>
      <c r="BX2317" s="76"/>
      <c r="BY2317" s="76"/>
      <c r="BZ2317" s="76"/>
      <c r="CA2317" s="76"/>
      <c r="CB2317" s="76"/>
      <c r="CC2317" s="76"/>
      <c r="CD2317" s="76"/>
      <c r="CE2317" s="76"/>
      <c r="CF2317" s="76"/>
      <c r="CG2317" s="76"/>
      <c r="CH2317" s="76"/>
      <c r="CI2317" s="76"/>
      <c r="CJ2317" s="76"/>
      <c r="CK2317" s="76"/>
      <c r="CL2317" s="76"/>
    </row>
    <row r="2318" spans="2:90" x14ac:dyDescent="0.4">
      <c r="B2318" s="132" t="str">
        <f t="shared" si="2934"/>
        <v>Secondary revenue driver</v>
      </c>
      <c r="D2318" t="s">
        <v>756</v>
      </c>
      <c r="E2318" s="8" t="str">
        <f t="shared" ref="E2318" si="2943">ROW()&amp;" "&amp;D2318</f>
        <v>2318 DCHC-S</v>
      </c>
      <c r="G2318" t="s">
        <v>332</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row>
    <row r="2319" spans="2:90" x14ac:dyDescent="0.4">
      <c r="B2319" s="132" t="str">
        <f t="shared" si="2934"/>
        <v>Secondary volume driver</v>
      </c>
      <c r="D2319" t="s">
        <v>756</v>
      </c>
      <c r="E2319" s="8" t="str">
        <f t="shared" si="2926"/>
        <v>2319 DCHC-S</v>
      </c>
      <c r="G2319" t="s">
        <v>332</v>
      </c>
      <c r="H2319" s="90"/>
      <c r="I2319" s="209"/>
      <c r="J2319" s="209"/>
      <c r="K2319" s="210"/>
      <c r="L2319" s="210"/>
      <c r="M2319" s="210"/>
      <c r="N2319" s="210"/>
      <c r="O2319" s="210"/>
      <c r="P2319" s="210"/>
      <c r="R2319" s="210"/>
      <c r="S2319" s="208" t="str">
        <f t="shared" ref="S2319" si="2944">ADDRESS(ROW(S2311),COLUMN(S2311),2)</f>
        <v>S$2311</v>
      </c>
      <c r="T2319" s="208" t="str">
        <f t="shared" ref="T2319:CE2319" si="2945">ADDRESS(ROW(T2311),COLUMN(T2311),2)</f>
        <v>T$2311</v>
      </c>
      <c r="U2319" s="208" t="str">
        <f t="shared" si="2945"/>
        <v>U$2311</v>
      </c>
      <c r="V2319" s="208" t="str">
        <f t="shared" si="2945"/>
        <v>V$2311</v>
      </c>
      <c r="W2319" s="208" t="str">
        <f t="shared" si="2945"/>
        <v>W$2311</v>
      </c>
      <c r="X2319" s="208" t="str">
        <f t="shared" si="2945"/>
        <v>X$2311</v>
      </c>
      <c r="Y2319" s="208" t="str">
        <f t="shared" si="2945"/>
        <v>Y$2311</v>
      </c>
      <c r="Z2319" s="208" t="str">
        <f t="shared" si="2945"/>
        <v>Z$2311</v>
      </c>
      <c r="AA2319" s="208" t="str">
        <f t="shared" si="2945"/>
        <v>AA$2311</v>
      </c>
      <c r="AB2319" s="208" t="str">
        <f t="shared" si="2945"/>
        <v>AB$2311</v>
      </c>
      <c r="AC2319" s="208" t="str">
        <f t="shared" si="2945"/>
        <v>AC$2311</v>
      </c>
      <c r="AD2319" s="208" t="str">
        <f t="shared" si="2945"/>
        <v>AD$2311</v>
      </c>
      <c r="AE2319" s="208" t="str">
        <f t="shared" si="2945"/>
        <v>AE$2311</v>
      </c>
      <c r="AF2319" s="208" t="str">
        <f t="shared" si="2945"/>
        <v>AF$2311</v>
      </c>
      <c r="AG2319" s="208" t="str">
        <f t="shared" si="2945"/>
        <v>AG$2311</v>
      </c>
      <c r="AH2319" s="208" t="str">
        <f t="shared" si="2945"/>
        <v>AH$2311</v>
      </c>
      <c r="AI2319" s="208" t="str">
        <f t="shared" si="2945"/>
        <v>AI$2311</v>
      </c>
      <c r="AJ2319" s="208" t="str">
        <f t="shared" si="2945"/>
        <v>AJ$2311</v>
      </c>
      <c r="AK2319" s="208" t="str">
        <f t="shared" si="2945"/>
        <v>AK$2311</v>
      </c>
      <c r="AL2319" s="208" t="str">
        <f t="shared" si="2945"/>
        <v>AL$2311</v>
      </c>
      <c r="AM2319" s="208" t="str">
        <f t="shared" si="2945"/>
        <v>AM$2311</v>
      </c>
      <c r="AN2319" s="208" t="str">
        <f t="shared" si="2945"/>
        <v>AN$2311</v>
      </c>
      <c r="AO2319" s="208" t="str">
        <f t="shared" si="2945"/>
        <v>AO$2311</v>
      </c>
      <c r="AP2319" s="208" t="str">
        <f t="shared" si="2945"/>
        <v>AP$2311</v>
      </c>
      <c r="AQ2319" s="208" t="str">
        <f t="shared" si="2945"/>
        <v>AQ$2311</v>
      </c>
      <c r="AR2319" s="208" t="str">
        <f t="shared" si="2945"/>
        <v>AR$2311</v>
      </c>
      <c r="AS2319" s="208" t="str">
        <f t="shared" si="2945"/>
        <v>AS$2311</v>
      </c>
      <c r="AT2319" s="208" t="str">
        <f t="shared" si="2945"/>
        <v>AT$2311</v>
      </c>
      <c r="AU2319" s="208" t="str">
        <f t="shared" si="2945"/>
        <v>AU$2311</v>
      </c>
      <c r="AV2319" s="208" t="str">
        <f t="shared" si="2945"/>
        <v>AV$2311</v>
      </c>
      <c r="AW2319" s="208" t="str">
        <f t="shared" si="2945"/>
        <v>AW$2311</v>
      </c>
      <c r="AX2319" s="208" t="str">
        <f t="shared" si="2945"/>
        <v>AX$2311</v>
      </c>
      <c r="AY2319" s="208" t="str">
        <f t="shared" si="2945"/>
        <v>AY$2311</v>
      </c>
      <c r="AZ2319" s="208" t="str">
        <f t="shared" si="2945"/>
        <v>AZ$2311</v>
      </c>
      <c r="BA2319" s="208" t="str">
        <f t="shared" si="2945"/>
        <v>BA$2311</v>
      </c>
      <c r="BB2319" s="208" t="str">
        <f t="shared" si="2945"/>
        <v>BB$2311</v>
      </c>
      <c r="BC2319" s="208" t="str">
        <f t="shared" si="2945"/>
        <v>BC$2311</v>
      </c>
      <c r="BD2319" s="208" t="str">
        <f t="shared" si="2945"/>
        <v>BD$2311</v>
      </c>
      <c r="BE2319" s="208" t="str">
        <f t="shared" si="2945"/>
        <v>BE$2311</v>
      </c>
      <c r="BF2319" s="208" t="str">
        <f t="shared" si="2945"/>
        <v>BF$2311</v>
      </c>
      <c r="BG2319" s="208" t="str">
        <f t="shared" si="2945"/>
        <v>BG$2311</v>
      </c>
      <c r="BH2319" s="208" t="str">
        <f t="shared" si="2945"/>
        <v>BH$2311</v>
      </c>
      <c r="BI2319" s="208" t="str">
        <f t="shared" si="2945"/>
        <v>BI$2311</v>
      </c>
      <c r="BJ2319" s="208" t="str">
        <f t="shared" si="2945"/>
        <v>BJ$2311</v>
      </c>
      <c r="BK2319" s="208" t="str">
        <f t="shared" si="2945"/>
        <v>BK$2311</v>
      </c>
      <c r="BL2319" s="208" t="str">
        <f t="shared" si="2945"/>
        <v>BL$2311</v>
      </c>
      <c r="BM2319" s="208" t="str">
        <f t="shared" si="2945"/>
        <v>BM$2311</v>
      </c>
      <c r="BN2319" s="208" t="str">
        <f t="shared" si="2945"/>
        <v>BN$2311</v>
      </c>
      <c r="BO2319" s="208" t="str">
        <f t="shared" si="2945"/>
        <v>BO$2311</v>
      </c>
      <c r="BP2319" s="208" t="str">
        <f t="shared" si="2945"/>
        <v>BP$2311</v>
      </c>
      <c r="BQ2319" s="208" t="str">
        <f t="shared" si="2945"/>
        <v>BQ$2311</v>
      </c>
      <c r="BR2319" s="208" t="str">
        <f t="shared" si="2945"/>
        <v>BR$2311</v>
      </c>
      <c r="BS2319" s="208" t="str">
        <f t="shared" si="2945"/>
        <v>BS$2311</v>
      </c>
      <c r="BT2319" s="208" t="str">
        <f t="shared" si="2945"/>
        <v>BT$2311</v>
      </c>
      <c r="BU2319" s="208" t="str">
        <f t="shared" si="2945"/>
        <v>BU$2311</v>
      </c>
      <c r="BV2319" s="208" t="str">
        <f t="shared" si="2945"/>
        <v>BV$2311</v>
      </c>
      <c r="BW2319" s="208" t="str">
        <f t="shared" si="2945"/>
        <v>BW$2311</v>
      </c>
      <c r="BX2319" s="208" t="str">
        <f t="shared" si="2945"/>
        <v>BX$2311</v>
      </c>
      <c r="BY2319" s="208" t="str">
        <f t="shared" si="2945"/>
        <v>BY$2311</v>
      </c>
      <c r="BZ2319" s="208" t="str">
        <f t="shared" si="2945"/>
        <v>BZ$2311</v>
      </c>
      <c r="CA2319" s="208" t="str">
        <f t="shared" si="2945"/>
        <v>CA$2311</v>
      </c>
      <c r="CB2319" s="208" t="str">
        <f t="shared" si="2945"/>
        <v>CB$2311</v>
      </c>
      <c r="CC2319" s="208" t="str">
        <f t="shared" si="2945"/>
        <v>CC$2311</v>
      </c>
      <c r="CD2319" s="208" t="str">
        <f t="shared" si="2945"/>
        <v>CD$2311</v>
      </c>
      <c r="CE2319" s="208" t="str">
        <f t="shared" si="2945"/>
        <v>CE$2311</v>
      </c>
      <c r="CF2319" s="208" t="str">
        <f t="shared" ref="CF2319:CK2319" si="2946">ADDRESS(ROW(CF2311),COLUMN(CF2311),2)</f>
        <v>CF$2311</v>
      </c>
      <c r="CG2319" s="208" t="str">
        <f t="shared" si="2946"/>
        <v>CG$2311</v>
      </c>
      <c r="CH2319" s="208" t="str">
        <f t="shared" si="2946"/>
        <v>CH$2311</v>
      </c>
      <c r="CI2319" s="208" t="str">
        <f t="shared" si="2946"/>
        <v>CI$2311</v>
      </c>
      <c r="CJ2319" s="208" t="str">
        <f t="shared" si="2946"/>
        <v>CJ$2311</v>
      </c>
      <c r="CK2319" s="208" t="str">
        <f t="shared" si="2946"/>
        <v>CK$2311</v>
      </c>
      <c r="CL2319" s="208" t="str">
        <f t="shared" ref="CL2319" si="2947">ADDRESS(ROW(CL2311),COLUMN(CL2311),2)</f>
        <v>CL$2311</v>
      </c>
    </row>
    <row r="2320" spans="2:90" x14ac:dyDescent="0.4">
      <c r="B2320" s="132" t="str">
        <f t="shared" si="2934"/>
        <v>Headcount - volume driven:</v>
      </c>
      <c r="D2320" t="s">
        <v>756</v>
      </c>
      <c r="E2320" s="8" t="str">
        <f t="shared" si="2926"/>
        <v>2320 DCHC-S</v>
      </c>
      <c r="G2320" t="s">
        <v>332</v>
      </c>
      <c r="H2320" s="90"/>
      <c r="I2320" s="209"/>
      <c r="J2320" s="209"/>
      <c r="K2320" s="210"/>
      <c r="L2320" s="210"/>
      <c r="M2320" s="210"/>
      <c r="N2320" s="210"/>
      <c r="O2320" s="210"/>
      <c r="P2320" s="210"/>
      <c r="R2320" s="210"/>
      <c r="S2320" s="208" t="str">
        <f t="shared" ref="S2320" si="2948">ADDRESS(ROW(S2309),COLUMN(S2309),2)</f>
        <v>S$2309</v>
      </c>
      <c r="T2320" s="208" t="str">
        <f t="shared" ref="T2320:CE2320" si="2949">ADDRESS(ROW(T2309),COLUMN(T2309),2)</f>
        <v>T$2309</v>
      </c>
      <c r="U2320" s="208" t="str">
        <f t="shared" si="2949"/>
        <v>U$2309</v>
      </c>
      <c r="V2320" s="208" t="str">
        <f t="shared" si="2949"/>
        <v>V$2309</v>
      </c>
      <c r="W2320" s="208" t="str">
        <f t="shared" si="2949"/>
        <v>W$2309</v>
      </c>
      <c r="X2320" s="208" t="str">
        <f t="shared" si="2949"/>
        <v>X$2309</v>
      </c>
      <c r="Y2320" s="208" t="str">
        <f t="shared" si="2949"/>
        <v>Y$2309</v>
      </c>
      <c r="Z2320" s="208" t="str">
        <f t="shared" si="2949"/>
        <v>Z$2309</v>
      </c>
      <c r="AA2320" s="208" t="str">
        <f t="shared" si="2949"/>
        <v>AA$2309</v>
      </c>
      <c r="AB2320" s="208" t="str">
        <f t="shared" si="2949"/>
        <v>AB$2309</v>
      </c>
      <c r="AC2320" s="208" t="str">
        <f t="shared" si="2949"/>
        <v>AC$2309</v>
      </c>
      <c r="AD2320" s="208" t="str">
        <f t="shared" si="2949"/>
        <v>AD$2309</v>
      </c>
      <c r="AE2320" s="208" t="str">
        <f t="shared" si="2949"/>
        <v>AE$2309</v>
      </c>
      <c r="AF2320" s="208" t="str">
        <f t="shared" si="2949"/>
        <v>AF$2309</v>
      </c>
      <c r="AG2320" s="208" t="str">
        <f t="shared" si="2949"/>
        <v>AG$2309</v>
      </c>
      <c r="AH2320" s="208" t="str">
        <f t="shared" si="2949"/>
        <v>AH$2309</v>
      </c>
      <c r="AI2320" s="208" t="str">
        <f t="shared" si="2949"/>
        <v>AI$2309</v>
      </c>
      <c r="AJ2320" s="208" t="str">
        <f t="shared" si="2949"/>
        <v>AJ$2309</v>
      </c>
      <c r="AK2320" s="208" t="str">
        <f t="shared" si="2949"/>
        <v>AK$2309</v>
      </c>
      <c r="AL2320" s="208" t="str">
        <f t="shared" si="2949"/>
        <v>AL$2309</v>
      </c>
      <c r="AM2320" s="208" t="str">
        <f t="shared" si="2949"/>
        <v>AM$2309</v>
      </c>
      <c r="AN2320" s="208" t="str">
        <f t="shared" si="2949"/>
        <v>AN$2309</v>
      </c>
      <c r="AO2320" s="208" t="str">
        <f t="shared" si="2949"/>
        <v>AO$2309</v>
      </c>
      <c r="AP2320" s="208" t="str">
        <f t="shared" si="2949"/>
        <v>AP$2309</v>
      </c>
      <c r="AQ2320" s="208" t="str">
        <f t="shared" si="2949"/>
        <v>AQ$2309</v>
      </c>
      <c r="AR2320" s="208" t="str">
        <f t="shared" si="2949"/>
        <v>AR$2309</v>
      </c>
      <c r="AS2320" s="208" t="str">
        <f t="shared" si="2949"/>
        <v>AS$2309</v>
      </c>
      <c r="AT2320" s="208" t="str">
        <f t="shared" si="2949"/>
        <v>AT$2309</v>
      </c>
      <c r="AU2320" s="208" t="str">
        <f t="shared" si="2949"/>
        <v>AU$2309</v>
      </c>
      <c r="AV2320" s="208" t="str">
        <f t="shared" si="2949"/>
        <v>AV$2309</v>
      </c>
      <c r="AW2320" s="208" t="str">
        <f t="shared" si="2949"/>
        <v>AW$2309</v>
      </c>
      <c r="AX2320" s="208" t="str">
        <f t="shared" si="2949"/>
        <v>AX$2309</v>
      </c>
      <c r="AY2320" s="208" t="str">
        <f t="shared" si="2949"/>
        <v>AY$2309</v>
      </c>
      <c r="AZ2320" s="208" t="str">
        <f t="shared" si="2949"/>
        <v>AZ$2309</v>
      </c>
      <c r="BA2320" s="208" t="str">
        <f t="shared" si="2949"/>
        <v>BA$2309</v>
      </c>
      <c r="BB2320" s="208" t="str">
        <f t="shared" si="2949"/>
        <v>BB$2309</v>
      </c>
      <c r="BC2320" s="208" t="str">
        <f t="shared" si="2949"/>
        <v>BC$2309</v>
      </c>
      <c r="BD2320" s="208" t="str">
        <f t="shared" si="2949"/>
        <v>BD$2309</v>
      </c>
      <c r="BE2320" s="208" t="str">
        <f t="shared" si="2949"/>
        <v>BE$2309</v>
      </c>
      <c r="BF2320" s="208" t="str">
        <f t="shared" si="2949"/>
        <v>BF$2309</v>
      </c>
      <c r="BG2320" s="208" t="str">
        <f t="shared" si="2949"/>
        <v>BG$2309</v>
      </c>
      <c r="BH2320" s="208" t="str">
        <f t="shared" si="2949"/>
        <v>BH$2309</v>
      </c>
      <c r="BI2320" s="208" t="str">
        <f t="shared" si="2949"/>
        <v>BI$2309</v>
      </c>
      <c r="BJ2320" s="208" t="str">
        <f t="shared" si="2949"/>
        <v>BJ$2309</v>
      </c>
      <c r="BK2320" s="208" t="str">
        <f t="shared" si="2949"/>
        <v>BK$2309</v>
      </c>
      <c r="BL2320" s="208" t="str">
        <f t="shared" si="2949"/>
        <v>BL$2309</v>
      </c>
      <c r="BM2320" s="208" t="str">
        <f t="shared" si="2949"/>
        <v>BM$2309</v>
      </c>
      <c r="BN2320" s="208" t="str">
        <f t="shared" si="2949"/>
        <v>BN$2309</v>
      </c>
      <c r="BO2320" s="208" t="str">
        <f t="shared" si="2949"/>
        <v>BO$2309</v>
      </c>
      <c r="BP2320" s="208" t="str">
        <f t="shared" si="2949"/>
        <v>BP$2309</v>
      </c>
      <c r="BQ2320" s="208" t="str">
        <f t="shared" si="2949"/>
        <v>BQ$2309</v>
      </c>
      <c r="BR2320" s="208" t="str">
        <f t="shared" si="2949"/>
        <v>BR$2309</v>
      </c>
      <c r="BS2320" s="208" t="str">
        <f t="shared" si="2949"/>
        <v>BS$2309</v>
      </c>
      <c r="BT2320" s="208" t="str">
        <f t="shared" si="2949"/>
        <v>BT$2309</v>
      </c>
      <c r="BU2320" s="208" t="str">
        <f t="shared" si="2949"/>
        <v>BU$2309</v>
      </c>
      <c r="BV2320" s="208" t="str">
        <f t="shared" si="2949"/>
        <v>BV$2309</v>
      </c>
      <c r="BW2320" s="208" t="str">
        <f t="shared" si="2949"/>
        <v>BW$2309</v>
      </c>
      <c r="BX2320" s="208" t="str">
        <f t="shared" si="2949"/>
        <v>BX$2309</v>
      </c>
      <c r="BY2320" s="208" t="str">
        <f t="shared" si="2949"/>
        <v>BY$2309</v>
      </c>
      <c r="BZ2320" s="208" t="str">
        <f t="shared" si="2949"/>
        <v>BZ$2309</v>
      </c>
      <c r="CA2320" s="208" t="str">
        <f t="shared" si="2949"/>
        <v>CA$2309</v>
      </c>
      <c r="CB2320" s="208" t="str">
        <f t="shared" si="2949"/>
        <v>CB$2309</v>
      </c>
      <c r="CC2320" s="208" t="str">
        <f t="shared" si="2949"/>
        <v>CC$2309</v>
      </c>
      <c r="CD2320" s="208" t="str">
        <f t="shared" si="2949"/>
        <v>CD$2309</v>
      </c>
      <c r="CE2320" s="208" t="str">
        <f t="shared" si="2949"/>
        <v>CE$2309</v>
      </c>
      <c r="CF2320" s="208" t="str">
        <f t="shared" ref="CF2320:CK2320" si="2950">ADDRESS(ROW(CF2309),COLUMN(CF2309),2)</f>
        <v>CF$2309</v>
      </c>
      <c r="CG2320" s="208" t="str">
        <f t="shared" si="2950"/>
        <v>CG$2309</v>
      </c>
      <c r="CH2320" s="208" t="str">
        <f t="shared" si="2950"/>
        <v>CH$2309</v>
      </c>
      <c r="CI2320" s="208" t="str">
        <f t="shared" si="2950"/>
        <v>CI$2309</v>
      </c>
      <c r="CJ2320" s="208" t="str">
        <f t="shared" si="2950"/>
        <v>CJ$2309</v>
      </c>
      <c r="CK2320" s="208" t="str">
        <f t="shared" si="2950"/>
        <v>CK$2309</v>
      </c>
      <c r="CL2320" s="208" t="str">
        <f t="shared" ref="CL2320" si="2951">ADDRESS(ROW(CL2309),COLUMN(CL2309),2)</f>
        <v>CL$2309</v>
      </c>
    </row>
    <row r="2321" spans="2:90" x14ac:dyDescent="0.4">
      <c r="B2321" s="132"/>
      <c r="E2321" s="8"/>
      <c r="H2321" s="12"/>
      <c r="I2321" s="60"/>
      <c r="J2321" s="60"/>
      <c r="K2321" s="15"/>
      <c r="L2321" s="15"/>
      <c r="M2321" s="15"/>
      <c r="N2321" s="15"/>
      <c r="O2321" s="15"/>
      <c r="P2321" s="15"/>
      <c r="R2321" s="15"/>
      <c r="S2321" s="175"/>
      <c r="T2321" s="175"/>
      <c r="U2321" s="175"/>
      <c r="V2321" s="175"/>
      <c r="W2321" s="175"/>
      <c r="X2321" s="175"/>
      <c r="Y2321" s="175"/>
      <c r="Z2321" s="175"/>
      <c r="AA2321" s="175"/>
      <c r="AB2321" s="175"/>
      <c r="AC2321" s="175"/>
      <c r="AD2321" s="175"/>
      <c r="AE2321" s="175"/>
      <c r="AF2321" s="175"/>
      <c r="AG2321" s="175"/>
      <c r="AH2321" s="175"/>
      <c r="AI2321" s="175"/>
      <c r="AJ2321" s="175"/>
      <c r="AK2321" s="175"/>
      <c r="AL2321" s="175"/>
      <c r="AM2321" s="175"/>
      <c r="AN2321" s="175"/>
      <c r="AO2321" s="175"/>
      <c r="AP2321" s="175"/>
      <c r="AQ2321" s="175"/>
      <c r="AR2321" s="175"/>
      <c r="AS2321" s="175"/>
      <c r="AT2321" s="175"/>
      <c r="AU2321" s="175"/>
      <c r="AV2321" s="175"/>
      <c r="AW2321" s="175"/>
      <c r="AX2321" s="175"/>
      <c r="AY2321" s="175"/>
      <c r="AZ2321" s="175"/>
      <c r="BA2321" s="175"/>
      <c r="BB2321" s="175"/>
      <c r="BC2321" s="175"/>
      <c r="BD2321" s="175"/>
      <c r="BE2321" s="175"/>
      <c r="BF2321" s="175"/>
      <c r="BG2321" s="175"/>
      <c r="BH2321" s="175"/>
      <c r="BI2321" s="175"/>
      <c r="BJ2321" s="175"/>
      <c r="BK2321" s="175"/>
      <c r="BL2321" s="175"/>
      <c r="BM2321" s="175"/>
      <c r="BN2321" s="175"/>
      <c r="BO2321" s="175"/>
      <c r="BP2321" s="175"/>
      <c r="BQ2321" s="175"/>
      <c r="BR2321" s="175"/>
      <c r="BS2321" s="175"/>
      <c r="BT2321" s="175"/>
      <c r="BU2321" s="175"/>
      <c r="BV2321" s="175"/>
      <c r="BW2321" s="175"/>
      <c r="BX2321" s="175"/>
      <c r="BY2321" s="175"/>
      <c r="BZ2321" s="175"/>
      <c r="CA2321" s="175"/>
      <c r="CB2321" s="175"/>
      <c r="CC2321" s="175"/>
      <c r="CD2321" s="175"/>
      <c r="CE2321" s="175"/>
      <c r="CF2321" s="175"/>
      <c r="CG2321" s="175"/>
      <c r="CH2321" s="175"/>
      <c r="CI2321" s="175"/>
      <c r="CJ2321" s="175"/>
      <c r="CK2321" s="175"/>
      <c r="CL2321" s="175"/>
    </row>
    <row r="2322" spans="2:90" x14ac:dyDescent="0.4">
      <c r="B2322" s="171" t="s">
        <v>503</v>
      </c>
      <c r="E2322" s="8"/>
      <c r="H2322" s="170"/>
      <c r="I2322" s="172"/>
      <c r="J2322" s="172"/>
      <c r="K2322" s="193"/>
      <c r="L2322" s="193"/>
      <c r="M2322" s="193"/>
      <c r="N2322" s="193"/>
      <c r="O2322" s="193"/>
      <c r="P2322" s="193"/>
      <c r="R2322" s="194"/>
      <c r="S2322" s="170"/>
      <c r="T2322" s="170"/>
      <c r="U2322" s="170"/>
      <c r="V2322" s="170"/>
      <c r="W2322" s="170"/>
      <c r="X2322" s="170"/>
      <c r="Y2322" s="170"/>
      <c r="Z2322" s="170"/>
      <c r="AA2322" s="170"/>
      <c r="AB2322" s="170"/>
      <c r="AC2322" s="170"/>
      <c r="AD2322" s="170"/>
      <c r="AE2322" s="170"/>
      <c r="AF2322" s="170"/>
      <c r="AG2322" s="170"/>
      <c r="AH2322" s="170"/>
      <c r="AI2322" s="170"/>
      <c r="AJ2322" s="170"/>
      <c r="AK2322" s="170"/>
      <c r="AL2322" s="170"/>
      <c r="AM2322" s="170"/>
      <c r="AN2322" s="170"/>
      <c r="AO2322" s="170"/>
      <c r="AP2322" s="170"/>
      <c r="AQ2322" s="170"/>
      <c r="AR2322" s="170"/>
      <c r="AS2322" s="170"/>
      <c r="AT2322" s="170"/>
      <c r="AU2322" s="170"/>
      <c r="AV2322" s="170"/>
      <c r="AW2322" s="170"/>
      <c r="AX2322" s="170"/>
      <c r="AY2322" s="170"/>
      <c r="AZ2322" s="170"/>
      <c r="BA2322" s="170"/>
      <c r="BB2322" s="170"/>
      <c r="BC2322" s="170"/>
      <c r="BD2322" s="170"/>
      <c r="BE2322" s="170"/>
      <c r="BF2322" s="170"/>
      <c r="BG2322" s="170"/>
      <c r="BH2322" s="170"/>
      <c r="BI2322" s="170"/>
      <c r="BJ2322" s="170"/>
      <c r="BK2322" s="170"/>
      <c r="BL2322" s="170"/>
      <c r="BM2322" s="170"/>
      <c r="BN2322" s="170"/>
      <c r="BO2322" s="170"/>
      <c r="BP2322" s="170"/>
      <c r="BQ2322" s="170"/>
      <c r="BR2322" s="170"/>
      <c r="BS2322" s="170"/>
      <c r="BT2322" s="170"/>
      <c r="BU2322" s="170"/>
      <c r="BV2322" s="170"/>
      <c r="BW2322" s="170"/>
      <c r="BX2322" s="170"/>
      <c r="BY2322" s="170"/>
      <c r="BZ2322" s="170"/>
      <c r="CA2322" s="170"/>
      <c r="CB2322" s="170"/>
      <c r="CC2322" s="170"/>
      <c r="CD2322" s="170"/>
      <c r="CE2322" s="170"/>
      <c r="CF2322" s="170"/>
      <c r="CG2322" s="170"/>
      <c r="CH2322" s="170"/>
      <c r="CI2322" s="170"/>
      <c r="CJ2322" s="170"/>
      <c r="CK2322" s="170"/>
      <c r="CL2322" s="170"/>
    </row>
    <row r="2323" spans="2:90" x14ac:dyDescent="0.4">
      <c r="B2323" s="171" t="s">
        <v>504</v>
      </c>
      <c r="E2323" s="8"/>
      <c r="H2323" s="170"/>
      <c r="I2323" s="172"/>
      <c r="J2323" s="172"/>
      <c r="K2323" s="193"/>
      <c r="L2323" s="193"/>
      <c r="M2323" s="193"/>
      <c r="N2323" s="193"/>
      <c r="O2323" s="193"/>
      <c r="P2323" s="193"/>
      <c r="R2323" s="194"/>
      <c r="S2323" s="170"/>
      <c r="T2323" s="170"/>
      <c r="U2323" s="170"/>
      <c r="V2323" s="170"/>
      <c r="W2323" s="170"/>
      <c r="X2323" s="170"/>
      <c r="Y2323" s="170"/>
      <c r="Z2323" s="170"/>
      <c r="AA2323" s="170"/>
      <c r="AB2323" s="170"/>
      <c r="AC2323" s="170"/>
      <c r="AD2323" s="170"/>
      <c r="AE2323" s="170"/>
      <c r="AF2323" s="170"/>
      <c r="AG2323" s="170"/>
      <c r="AH2323" s="170"/>
      <c r="AI2323" s="170"/>
      <c r="AJ2323" s="170"/>
      <c r="AK2323" s="170"/>
      <c r="AL2323" s="170"/>
      <c r="AM2323" s="170"/>
      <c r="AN2323" s="170"/>
      <c r="AO2323" s="170"/>
      <c r="AP2323" s="170"/>
      <c r="AQ2323" s="170"/>
      <c r="AR2323" s="170"/>
      <c r="AS2323" s="170"/>
      <c r="AT2323" s="170"/>
      <c r="AU2323" s="170"/>
      <c r="AV2323" s="170"/>
      <c r="AW2323" s="170"/>
      <c r="AX2323" s="170"/>
      <c r="AY2323" s="170"/>
      <c r="AZ2323" s="170"/>
      <c r="BA2323" s="170"/>
      <c r="BB2323" s="170"/>
      <c r="BC2323" s="170"/>
      <c r="BD2323" s="170"/>
      <c r="BE2323" s="170"/>
      <c r="BF2323" s="170"/>
      <c r="BG2323" s="170"/>
      <c r="BH2323" s="170"/>
      <c r="BI2323" s="170"/>
      <c r="BJ2323" s="170"/>
      <c r="BK2323" s="170"/>
      <c r="BL2323" s="170"/>
      <c r="BM2323" s="170"/>
      <c r="BN2323" s="170"/>
      <c r="BO2323" s="170"/>
      <c r="BP2323" s="170"/>
      <c r="BQ2323" s="170"/>
      <c r="BR2323" s="170"/>
      <c r="BS2323" s="170"/>
      <c r="BT2323" s="170"/>
      <c r="BU2323" s="170"/>
      <c r="BV2323" s="170"/>
      <c r="BW2323" s="170"/>
      <c r="BX2323" s="170"/>
      <c r="BY2323" s="170"/>
      <c r="BZ2323" s="170"/>
      <c r="CA2323" s="170"/>
      <c r="CB2323" s="170"/>
      <c r="CC2323" s="170"/>
      <c r="CD2323" s="170"/>
      <c r="CE2323" s="170"/>
      <c r="CF2323" s="170"/>
      <c r="CG2323" s="170"/>
      <c r="CH2323" s="170"/>
      <c r="CI2323" s="170"/>
      <c r="CJ2323" s="170"/>
      <c r="CK2323" s="170"/>
      <c r="CL2323" s="170"/>
    </row>
    <row r="2324" spans="2:90" x14ac:dyDescent="0.4">
      <c r="B2324" s="171" t="s">
        <v>461</v>
      </c>
      <c r="E2324" s="8"/>
      <c r="H2324" s="170"/>
      <c r="I2324" s="172"/>
      <c r="J2324" s="172"/>
      <c r="K2324" s="193"/>
      <c r="L2324" s="193"/>
      <c r="M2324" s="193"/>
      <c r="N2324" s="193"/>
      <c r="O2324" s="193"/>
      <c r="P2324" s="193"/>
      <c r="R2324" s="194"/>
      <c r="S2324" s="195" t="str">
        <f t="shared" ref="S2324:AX2324" si="2952">S$16</f>
        <v>S$12</v>
      </c>
      <c r="T2324" s="195" t="str">
        <f t="shared" si="2952"/>
        <v>T$12</v>
      </c>
      <c r="U2324" s="195" t="str">
        <f t="shared" si="2952"/>
        <v>U$12</v>
      </c>
      <c r="V2324" s="195" t="str">
        <f t="shared" si="2952"/>
        <v>V$12</v>
      </c>
      <c r="W2324" s="195" t="str">
        <f t="shared" si="2952"/>
        <v>W$12</v>
      </c>
      <c r="X2324" s="195" t="str">
        <f t="shared" si="2952"/>
        <v>X$12</v>
      </c>
      <c r="Y2324" s="195" t="str">
        <f t="shared" si="2952"/>
        <v>Y$12</v>
      </c>
      <c r="Z2324" s="195" t="str">
        <f t="shared" si="2952"/>
        <v>Z$12</v>
      </c>
      <c r="AA2324" s="195" t="str">
        <f t="shared" si="2952"/>
        <v>AA$12</v>
      </c>
      <c r="AB2324" s="195" t="str">
        <f t="shared" si="2952"/>
        <v>AB$12</v>
      </c>
      <c r="AC2324" s="195" t="str">
        <f t="shared" si="2952"/>
        <v>AC$12</v>
      </c>
      <c r="AD2324" s="195" t="str">
        <f t="shared" si="2952"/>
        <v>AD$12</v>
      </c>
      <c r="AE2324" s="195" t="str">
        <f t="shared" si="2952"/>
        <v>AE$12</v>
      </c>
      <c r="AF2324" s="195" t="str">
        <f t="shared" si="2952"/>
        <v>AF$12</v>
      </c>
      <c r="AG2324" s="195" t="str">
        <f t="shared" si="2952"/>
        <v>AG$12</v>
      </c>
      <c r="AH2324" s="195" t="str">
        <f t="shared" si="2952"/>
        <v>AH$12</v>
      </c>
      <c r="AI2324" s="195" t="str">
        <f t="shared" si="2952"/>
        <v>AI$12</v>
      </c>
      <c r="AJ2324" s="195" t="str">
        <f t="shared" si="2952"/>
        <v>AJ$12</v>
      </c>
      <c r="AK2324" s="195" t="str">
        <f t="shared" si="2952"/>
        <v>AK$12</v>
      </c>
      <c r="AL2324" s="195" t="str">
        <f t="shared" si="2952"/>
        <v>AL$12</v>
      </c>
      <c r="AM2324" s="195" t="str">
        <f t="shared" si="2952"/>
        <v>AM$12</v>
      </c>
      <c r="AN2324" s="195" t="str">
        <f t="shared" si="2952"/>
        <v>AN$12</v>
      </c>
      <c r="AO2324" s="195" t="str">
        <f t="shared" si="2952"/>
        <v>AO$12</v>
      </c>
      <c r="AP2324" s="195" t="str">
        <f t="shared" si="2952"/>
        <v>AP$12</v>
      </c>
      <c r="AQ2324" s="195" t="str">
        <f t="shared" si="2952"/>
        <v>AQ$12</v>
      </c>
      <c r="AR2324" s="195" t="str">
        <f t="shared" si="2952"/>
        <v>AR$12</v>
      </c>
      <c r="AS2324" s="195" t="str">
        <f t="shared" si="2952"/>
        <v>AS$12</v>
      </c>
      <c r="AT2324" s="195" t="str">
        <f t="shared" si="2952"/>
        <v>AT$12</v>
      </c>
      <c r="AU2324" s="195" t="str">
        <f t="shared" si="2952"/>
        <v>AU$12</v>
      </c>
      <c r="AV2324" s="195" t="str">
        <f t="shared" si="2952"/>
        <v>AV$12</v>
      </c>
      <c r="AW2324" s="195" t="str">
        <f t="shared" si="2952"/>
        <v>AW$12</v>
      </c>
      <c r="AX2324" s="195" t="str">
        <f t="shared" si="2952"/>
        <v>AX$12</v>
      </c>
      <c r="AY2324" s="195" t="str">
        <f t="shared" ref="AY2324:CD2324" si="2953">AY$16</f>
        <v>AY$12</v>
      </c>
      <c r="AZ2324" s="195" t="str">
        <f t="shared" si="2953"/>
        <v>AZ$12</v>
      </c>
      <c r="BA2324" s="195" t="str">
        <f t="shared" si="2953"/>
        <v>BA$12</v>
      </c>
      <c r="BB2324" s="195" t="str">
        <f t="shared" si="2953"/>
        <v>BB$12</v>
      </c>
      <c r="BC2324" s="195" t="str">
        <f t="shared" si="2953"/>
        <v>BC$12</v>
      </c>
      <c r="BD2324" s="195" t="str">
        <f t="shared" si="2953"/>
        <v>BD$12</v>
      </c>
      <c r="BE2324" s="195" t="str">
        <f t="shared" si="2953"/>
        <v>BE$12</v>
      </c>
      <c r="BF2324" s="195" t="str">
        <f t="shared" si="2953"/>
        <v>BF$12</v>
      </c>
      <c r="BG2324" s="195" t="str">
        <f t="shared" si="2953"/>
        <v>BG$12</v>
      </c>
      <c r="BH2324" s="195" t="str">
        <f t="shared" si="2953"/>
        <v>BH$12</v>
      </c>
      <c r="BI2324" s="195" t="str">
        <f t="shared" si="2953"/>
        <v>BI$12</v>
      </c>
      <c r="BJ2324" s="195" t="str">
        <f t="shared" si="2953"/>
        <v>BJ$12</v>
      </c>
      <c r="BK2324" s="195" t="str">
        <f t="shared" si="2953"/>
        <v>BK$12</v>
      </c>
      <c r="BL2324" s="195" t="str">
        <f t="shared" si="2953"/>
        <v>BL$12</v>
      </c>
      <c r="BM2324" s="195" t="str">
        <f t="shared" si="2953"/>
        <v>BM$12</v>
      </c>
      <c r="BN2324" s="195" t="str">
        <f t="shared" si="2953"/>
        <v>BN$12</v>
      </c>
      <c r="BO2324" s="195" t="str">
        <f t="shared" si="2953"/>
        <v>BO$12</v>
      </c>
      <c r="BP2324" s="195" t="str">
        <f t="shared" si="2953"/>
        <v>BP$12</v>
      </c>
      <c r="BQ2324" s="195" t="str">
        <f t="shared" si="2953"/>
        <v>BQ$12</v>
      </c>
      <c r="BR2324" s="195" t="str">
        <f t="shared" si="2953"/>
        <v>BR$12</v>
      </c>
      <c r="BS2324" s="195" t="str">
        <f t="shared" si="2953"/>
        <v>BS$12</v>
      </c>
      <c r="BT2324" s="195" t="str">
        <f t="shared" si="2953"/>
        <v>BT$12</v>
      </c>
      <c r="BU2324" s="195" t="str">
        <f t="shared" si="2953"/>
        <v>BU$12</v>
      </c>
      <c r="BV2324" s="195" t="str">
        <f t="shared" si="2953"/>
        <v>BV$12</v>
      </c>
      <c r="BW2324" s="195" t="str">
        <f t="shared" si="2953"/>
        <v>BW$12</v>
      </c>
      <c r="BX2324" s="195" t="str">
        <f t="shared" si="2953"/>
        <v>BX$12</v>
      </c>
      <c r="BY2324" s="195" t="str">
        <f t="shared" si="2953"/>
        <v>BY$12</v>
      </c>
      <c r="BZ2324" s="195" t="str">
        <f t="shared" si="2953"/>
        <v>BZ$12</v>
      </c>
      <c r="CA2324" s="195" t="str">
        <f t="shared" si="2953"/>
        <v>CA$12</v>
      </c>
      <c r="CB2324" s="195" t="str">
        <f t="shared" si="2953"/>
        <v>CB$12</v>
      </c>
      <c r="CC2324" s="195" t="str">
        <f t="shared" si="2953"/>
        <v>CC$12</v>
      </c>
      <c r="CD2324" s="195" t="str">
        <f t="shared" si="2953"/>
        <v>CD$12</v>
      </c>
      <c r="CE2324" s="195" t="str">
        <f t="shared" ref="CE2324:CL2324" si="2954">CE$16</f>
        <v>CE$12</v>
      </c>
      <c r="CF2324" s="195" t="str">
        <f t="shared" si="2954"/>
        <v>CF$12</v>
      </c>
      <c r="CG2324" s="195" t="str">
        <f t="shared" si="2954"/>
        <v>CG$12</v>
      </c>
      <c r="CH2324" s="195" t="str">
        <f t="shared" si="2954"/>
        <v>CH$12</v>
      </c>
      <c r="CI2324" s="195" t="str">
        <f t="shared" si="2954"/>
        <v>CI$12</v>
      </c>
      <c r="CJ2324" s="195" t="str">
        <f t="shared" si="2954"/>
        <v>CJ$12</v>
      </c>
      <c r="CK2324" s="195" t="str">
        <f t="shared" si="2954"/>
        <v>CK$12</v>
      </c>
      <c r="CL2324" s="195" t="str">
        <f t="shared" si="2954"/>
        <v>CL$12</v>
      </c>
    </row>
    <row r="2325" spans="2:90" x14ac:dyDescent="0.4">
      <c r="B2325" s="171" t="s">
        <v>462</v>
      </c>
      <c r="E2325" s="8"/>
      <c r="H2325" s="196"/>
      <c r="I2325" s="197"/>
      <c r="J2325" s="197"/>
      <c r="K2325" s="198"/>
      <c r="L2325" s="198"/>
      <c r="M2325" s="198"/>
      <c r="N2325" s="198"/>
      <c r="O2325" s="198"/>
      <c r="P2325" s="198"/>
      <c r="R2325" s="198"/>
      <c r="S2325" s="195" t="str">
        <f t="shared" ref="S2325:AX2325" si="2955">S$17</f>
        <v>S$13</v>
      </c>
      <c r="T2325" s="195" t="str">
        <f t="shared" si="2955"/>
        <v>T$13</v>
      </c>
      <c r="U2325" s="195" t="str">
        <f t="shared" si="2955"/>
        <v>U$13</v>
      </c>
      <c r="V2325" s="195" t="str">
        <f t="shared" si="2955"/>
        <v>V$13</v>
      </c>
      <c r="W2325" s="195" t="str">
        <f t="shared" si="2955"/>
        <v>W$13</v>
      </c>
      <c r="X2325" s="195" t="str">
        <f t="shared" si="2955"/>
        <v>X$13</v>
      </c>
      <c r="Y2325" s="195" t="str">
        <f t="shared" si="2955"/>
        <v>Y$13</v>
      </c>
      <c r="Z2325" s="195" t="str">
        <f t="shared" si="2955"/>
        <v>Z$13</v>
      </c>
      <c r="AA2325" s="195" t="str">
        <f t="shared" si="2955"/>
        <v>AA$13</v>
      </c>
      <c r="AB2325" s="195" t="str">
        <f t="shared" si="2955"/>
        <v>AB$13</v>
      </c>
      <c r="AC2325" s="195" t="str">
        <f t="shared" si="2955"/>
        <v>AC$13</v>
      </c>
      <c r="AD2325" s="195" t="str">
        <f t="shared" si="2955"/>
        <v>AD$13</v>
      </c>
      <c r="AE2325" s="195" t="str">
        <f t="shared" si="2955"/>
        <v>AE$13</v>
      </c>
      <c r="AF2325" s="195" t="str">
        <f t="shared" si="2955"/>
        <v>AF$13</v>
      </c>
      <c r="AG2325" s="195" t="str">
        <f t="shared" si="2955"/>
        <v>AG$13</v>
      </c>
      <c r="AH2325" s="195" t="str">
        <f t="shared" si="2955"/>
        <v>AH$13</v>
      </c>
      <c r="AI2325" s="195" t="str">
        <f t="shared" si="2955"/>
        <v>AI$13</v>
      </c>
      <c r="AJ2325" s="195" t="str">
        <f t="shared" si="2955"/>
        <v>AJ$13</v>
      </c>
      <c r="AK2325" s="195" t="str">
        <f t="shared" si="2955"/>
        <v>AK$13</v>
      </c>
      <c r="AL2325" s="195" t="str">
        <f t="shared" si="2955"/>
        <v>AL$13</v>
      </c>
      <c r="AM2325" s="195" t="str">
        <f t="shared" si="2955"/>
        <v>AM$13</v>
      </c>
      <c r="AN2325" s="195" t="str">
        <f t="shared" si="2955"/>
        <v>AN$13</v>
      </c>
      <c r="AO2325" s="195" t="str">
        <f t="shared" si="2955"/>
        <v>AO$13</v>
      </c>
      <c r="AP2325" s="195" t="str">
        <f t="shared" si="2955"/>
        <v>AP$13</v>
      </c>
      <c r="AQ2325" s="195" t="str">
        <f t="shared" si="2955"/>
        <v>AQ$13</v>
      </c>
      <c r="AR2325" s="195" t="str">
        <f t="shared" si="2955"/>
        <v>AR$13</v>
      </c>
      <c r="AS2325" s="195" t="str">
        <f t="shared" si="2955"/>
        <v>AS$13</v>
      </c>
      <c r="AT2325" s="195" t="str">
        <f t="shared" si="2955"/>
        <v>AT$13</v>
      </c>
      <c r="AU2325" s="195" t="str">
        <f t="shared" si="2955"/>
        <v>AU$13</v>
      </c>
      <c r="AV2325" s="195" t="str">
        <f t="shared" si="2955"/>
        <v>AV$13</v>
      </c>
      <c r="AW2325" s="195" t="str">
        <f t="shared" si="2955"/>
        <v>AW$13</v>
      </c>
      <c r="AX2325" s="195" t="str">
        <f t="shared" si="2955"/>
        <v>AX$13</v>
      </c>
      <c r="AY2325" s="195" t="str">
        <f t="shared" ref="AY2325:CD2325" si="2956">AY$17</f>
        <v>AY$13</v>
      </c>
      <c r="AZ2325" s="195" t="str">
        <f t="shared" si="2956"/>
        <v>AZ$13</v>
      </c>
      <c r="BA2325" s="195" t="str">
        <f t="shared" si="2956"/>
        <v>BA$13</v>
      </c>
      <c r="BB2325" s="195" t="str">
        <f t="shared" si="2956"/>
        <v>BB$13</v>
      </c>
      <c r="BC2325" s="195" t="str">
        <f t="shared" si="2956"/>
        <v>BC$13</v>
      </c>
      <c r="BD2325" s="195" t="str">
        <f t="shared" si="2956"/>
        <v>BD$13</v>
      </c>
      <c r="BE2325" s="195" t="str">
        <f t="shared" si="2956"/>
        <v>BE$13</v>
      </c>
      <c r="BF2325" s="195" t="str">
        <f t="shared" si="2956"/>
        <v>BF$13</v>
      </c>
      <c r="BG2325" s="195" t="str">
        <f t="shared" si="2956"/>
        <v>BG$13</v>
      </c>
      <c r="BH2325" s="195" t="str">
        <f t="shared" si="2956"/>
        <v>BH$13</v>
      </c>
      <c r="BI2325" s="195" t="str">
        <f t="shared" si="2956"/>
        <v>BI$13</v>
      </c>
      <c r="BJ2325" s="195" t="str">
        <f t="shared" si="2956"/>
        <v>BJ$13</v>
      </c>
      <c r="BK2325" s="195" t="str">
        <f t="shared" si="2956"/>
        <v>BK$13</v>
      </c>
      <c r="BL2325" s="195" t="str">
        <f t="shared" si="2956"/>
        <v>BL$13</v>
      </c>
      <c r="BM2325" s="195" t="str">
        <f t="shared" si="2956"/>
        <v>BM$13</v>
      </c>
      <c r="BN2325" s="195" t="str">
        <f t="shared" si="2956"/>
        <v>BN$13</v>
      </c>
      <c r="BO2325" s="195" t="str">
        <f t="shared" si="2956"/>
        <v>BO$13</v>
      </c>
      <c r="BP2325" s="195" t="str">
        <f t="shared" si="2956"/>
        <v>BP$13</v>
      </c>
      <c r="BQ2325" s="195" t="str">
        <f t="shared" si="2956"/>
        <v>BQ$13</v>
      </c>
      <c r="BR2325" s="195" t="str">
        <f t="shared" si="2956"/>
        <v>BR$13</v>
      </c>
      <c r="BS2325" s="195" t="str">
        <f t="shared" si="2956"/>
        <v>BS$13</v>
      </c>
      <c r="BT2325" s="195" t="str">
        <f t="shared" si="2956"/>
        <v>BT$13</v>
      </c>
      <c r="BU2325" s="195" t="str">
        <f t="shared" si="2956"/>
        <v>BU$13</v>
      </c>
      <c r="BV2325" s="195" t="str">
        <f t="shared" si="2956"/>
        <v>BV$13</v>
      </c>
      <c r="BW2325" s="195" t="str">
        <f t="shared" si="2956"/>
        <v>BW$13</v>
      </c>
      <c r="BX2325" s="195" t="str">
        <f t="shared" si="2956"/>
        <v>BX$13</v>
      </c>
      <c r="BY2325" s="195" t="str">
        <f t="shared" si="2956"/>
        <v>BY$13</v>
      </c>
      <c r="BZ2325" s="195" t="str">
        <f t="shared" si="2956"/>
        <v>BZ$13</v>
      </c>
      <c r="CA2325" s="195" t="str">
        <f t="shared" si="2956"/>
        <v>CA$13</v>
      </c>
      <c r="CB2325" s="195" t="str">
        <f t="shared" si="2956"/>
        <v>CB$13</v>
      </c>
      <c r="CC2325" s="195" t="str">
        <f t="shared" si="2956"/>
        <v>CC$13</v>
      </c>
      <c r="CD2325" s="195" t="str">
        <f t="shared" si="2956"/>
        <v>CD$13</v>
      </c>
      <c r="CE2325" s="195" t="str">
        <f t="shared" ref="CE2325:CL2325" si="2957">CE$17</f>
        <v>CE$13</v>
      </c>
      <c r="CF2325" s="195" t="str">
        <f t="shared" si="2957"/>
        <v>CF$13</v>
      </c>
      <c r="CG2325" s="195" t="str">
        <f t="shared" si="2957"/>
        <v>CG$13</v>
      </c>
      <c r="CH2325" s="195" t="str">
        <f t="shared" si="2957"/>
        <v>CH$13</v>
      </c>
      <c r="CI2325" s="195" t="str">
        <f t="shared" si="2957"/>
        <v>CI$13</v>
      </c>
      <c r="CJ2325" s="195" t="str">
        <f t="shared" si="2957"/>
        <v>CJ$13</v>
      </c>
      <c r="CK2325" s="195" t="str">
        <f t="shared" si="2957"/>
        <v>CK$13</v>
      </c>
      <c r="CL2325" s="195" t="str">
        <f t="shared" si="2957"/>
        <v>CL$13</v>
      </c>
    </row>
    <row r="2326" spans="2:90" x14ac:dyDescent="0.4">
      <c r="B2326" s="171" t="s">
        <v>491</v>
      </c>
      <c r="E2326" s="8"/>
      <c r="H2326" s="196"/>
      <c r="I2326" s="197"/>
      <c r="J2326" s="197"/>
      <c r="K2326" s="198"/>
      <c r="L2326" s="198"/>
      <c r="M2326" s="198"/>
      <c r="N2326" s="198"/>
      <c r="O2326" s="198"/>
      <c r="P2326" s="198"/>
      <c r="R2326" s="198"/>
      <c r="S2326" s="186"/>
      <c r="T2326" s="186"/>
      <c r="U2326" s="186"/>
      <c r="V2326" s="186"/>
      <c r="W2326" s="186"/>
      <c r="X2326" s="186"/>
      <c r="Y2326" s="186"/>
      <c r="Z2326" s="186"/>
      <c r="AA2326" s="186"/>
      <c r="AB2326" s="186"/>
      <c r="AC2326" s="186"/>
      <c r="AD2326" s="186"/>
      <c r="AE2326" s="186"/>
      <c r="AF2326" s="186"/>
      <c r="AG2326" s="186"/>
      <c r="AH2326" s="186"/>
      <c r="AI2326" s="186"/>
      <c r="AJ2326" s="186"/>
      <c r="AK2326" s="186"/>
      <c r="AL2326" s="186"/>
      <c r="AM2326" s="186"/>
      <c r="AN2326" s="186"/>
      <c r="AO2326" s="186"/>
      <c r="AP2326" s="186"/>
      <c r="AQ2326" s="186"/>
      <c r="AR2326" s="186"/>
      <c r="AS2326" s="186"/>
      <c r="AT2326" s="186"/>
      <c r="AU2326" s="186"/>
      <c r="AV2326" s="186"/>
      <c r="AW2326" s="186"/>
      <c r="AX2326" s="186"/>
      <c r="AY2326" s="186"/>
      <c r="AZ2326" s="186"/>
      <c r="BA2326" s="186"/>
      <c r="BB2326" s="186"/>
      <c r="BC2326" s="186"/>
      <c r="BD2326" s="186"/>
      <c r="BE2326" s="186"/>
      <c r="BF2326" s="186"/>
      <c r="BG2326" s="186"/>
      <c r="BH2326" s="186"/>
      <c r="BI2326" s="186"/>
      <c r="BJ2326" s="186"/>
      <c r="BK2326" s="186"/>
      <c r="BL2326" s="186"/>
      <c r="BM2326" s="186"/>
      <c r="BN2326" s="186"/>
      <c r="BO2326" s="186"/>
      <c r="BP2326" s="186"/>
      <c r="BQ2326" s="186"/>
      <c r="BR2326" s="186"/>
      <c r="BS2326" s="186"/>
      <c r="BT2326" s="186"/>
      <c r="BU2326" s="186"/>
      <c r="BV2326" s="186"/>
      <c r="BW2326" s="186"/>
      <c r="BX2326" s="186"/>
      <c r="BY2326" s="186"/>
      <c r="BZ2326" s="186"/>
      <c r="CA2326" s="186"/>
      <c r="CB2326" s="186"/>
      <c r="CC2326" s="186"/>
      <c r="CD2326" s="186"/>
      <c r="CE2326" s="186"/>
      <c r="CF2326" s="186"/>
      <c r="CG2326" s="186"/>
      <c r="CH2326" s="186"/>
      <c r="CI2326" s="186"/>
      <c r="CJ2326" s="186"/>
      <c r="CK2326" s="186"/>
      <c r="CL2326" s="186"/>
    </row>
    <row r="2327" spans="2:90" x14ac:dyDescent="0.4">
      <c r="B2327" s="171" t="s">
        <v>505</v>
      </c>
      <c r="E2327" s="8"/>
      <c r="H2327" s="196"/>
      <c r="I2327" s="197"/>
      <c r="J2327" s="197"/>
      <c r="K2327" s="198"/>
      <c r="L2327" s="198"/>
      <c r="M2327" s="198"/>
      <c r="N2327" s="198"/>
      <c r="O2327" s="198"/>
      <c r="P2327" s="198"/>
      <c r="R2327" s="198"/>
      <c r="S2327" s="186"/>
      <c r="T2327" s="186"/>
      <c r="U2327" s="186"/>
      <c r="V2327" s="186"/>
      <c r="W2327" s="186"/>
      <c r="X2327" s="186"/>
      <c r="Y2327" s="186"/>
      <c r="Z2327" s="186"/>
      <c r="AA2327" s="186"/>
      <c r="AB2327" s="186"/>
      <c r="AC2327" s="186"/>
      <c r="AD2327" s="186"/>
      <c r="AE2327" s="186"/>
      <c r="AF2327" s="186"/>
      <c r="AG2327" s="186"/>
      <c r="AH2327" s="186"/>
      <c r="AI2327" s="186"/>
      <c r="AJ2327" s="186"/>
      <c r="AK2327" s="186"/>
      <c r="AL2327" s="186"/>
      <c r="AM2327" s="186"/>
      <c r="AN2327" s="186"/>
      <c r="AO2327" s="186"/>
      <c r="AP2327" s="186"/>
      <c r="AQ2327" s="186"/>
      <c r="AR2327" s="186"/>
      <c r="AS2327" s="186"/>
      <c r="AT2327" s="186"/>
      <c r="AU2327" s="186"/>
      <c r="AV2327" s="186"/>
      <c r="AW2327" s="186"/>
      <c r="AX2327" s="186"/>
      <c r="AY2327" s="186"/>
      <c r="AZ2327" s="186"/>
      <c r="BA2327" s="186"/>
      <c r="BB2327" s="186"/>
      <c r="BC2327" s="186"/>
      <c r="BD2327" s="186"/>
      <c r="BE2327" s="186"/>
      <c r="BF2327" s="186"/>
      <c r="BG2327" s="186"/>
      <c r="BH2327" s="186"/>
      <c r="BI2327" s="186"/>
      <c r="BJ2327" s="186"/>
      <c r="BK2327" s="186"/>
      <c r="BL2327" s="186"/>
      <c r="BM2327" s="186"/>
      <c r="BN2327" s="186"/>
      <c r="BO2327" s="186"/>
      <c r="BP2327" s="186"/>
      <c r="BQ2327" s="186"/>
      <c r="BR2327" s="186"/>
      <c r="BS2327" s="186"/>
      <c r="BT2327" s="186"/>
      <c r="BU2327" s="186"/>
      <c r="BV2327" s="186"/>
      <c r="BW2327" s="186"/>
      <c r="BX2327" s="186"/>
      <c r="BY2327" s="186"/>
      <c r="BZ2327" s="186"/>
      <c r="CA2327" s="186"/>
      <c r="CB2327" s="186"/>
      <c r="CC2327" s="186"/>
      <c r="CD2327" s="186"/>
      <c r="CE2327" s="186"/>
      <c r="CF2327" s="186"/>
      <c r="CG2327" s="186"/>
      <c r="CH2327" s="186"/>
      <c r="CI2327" s="186"/>
      <c r="CJ2327" s="186"/>
      <c r="CK2327" s="186"/>
      <c r="CL2327" s="186"/>
    </row>
    <row r="2328" spans="2:90" x14ac:dyDescent="0.4">
      <c r="B2328" s="171" t="s">
        <v>463</v>
      </c>
      <c r="E2328" s="8"/>
      <c r="H2328" s="196"/>
      <c r="I2328" s="197"/>
      <c r="J2328" s="197"/>
      <c r="K2328" s="198"/>
      <c r="L2328" s="198"/>
      <c r="M2328" s="198"/>
      <c r="N2328" s="198"/>
      <c r="O2328" s="198"/>
      <c r="P2328" s="198"/>
      <c r="R2328" s="198"/>
      <c r="S2328" s="186" t="str">
        <f t="shared" ref="S2328:AX2328" si="2958">S$18</f>
        <v>S$14</v>
      </c>
      <c r="T2328" s="186" t="str">
        <f t="shared" si="2958"/>
        <v>T$14</v>
      </c>
      <c r="U2328" s="186" t="str">
        <f t="shared" si="2958"/>
        <v>U$14</v>
      </c>
      <c r="V2328" s="186" t="str">
        <f t="shared" si="2958"/>
        <v>V$14</v>
      </c>
      <c r="W2328" s="186" t="str">
        <f t="shared" si="2958"/>
        <v>W$14</v>
      </c>
      <c r="X2328" s="186" t="str">
        <f t="shared" si="2958"/>
        <v>X$14</v>
      </c>
      <c r="Y2328" s="186" t="str">
        <f t="shared" si="2958"/>
        <v>Y$14</v>
      </c>
      <c r="Z2328" s="186" t="str">
        <f t="shared" si="2958"/>
        <v>Z$14</v>
      </c>
      <c r="AA2328" s="186" t="str">
        <f t="shared" si="2958"/>
        <v>AA$14</v>
      </c>
      <c r="AB2328" s="186" t="str">
        <f t="shared" si="2958"/>
        <v>AB$14</v>
      </c>
      <c r="AC2328" s="186" t="str">
        <f t="shared" si="2958"/>
        <v>AC$14</v>
      </c>
      <c r="AD2328" s="186" t="str">
        <f t="shared" si="2958"/>
        <v>AD$14</v>
      </c>
      <c r="AE2328" s="186" t="str">
        <f t="shared" si="2958"/>
        <v>AE$14</v>
      </c>
      <c r="AF2328" s="186" t="str">
        <f t="shared" si="2958"/>
        <v>AF$14</v>
      </c>
      <c r="AG2328" s="186" t="str">
        <f t="shared" si="2958"/>
        <v>AG$14</v>
      </c>
      <c r="AH2328" s="186" t="str">
        <f t="shared" si="2958"/>
        <v>AH$14</v>
      </c>
      <c r="AI2328" s="186" t="str">
        <f t="shared" si="2958"/>
        <v>AI$14</v>
      </c>
      <c r="AJ2328" s="186" t="str">
        <f t="shared" si="2958"/>
        <v>AJ$14</v>
      </c>
      <c r="AK2328" s="186" t="str">
        <f t="shared" si="2958"/>
        <v>AK$14</v>
      </c>
      <c r="AL2328" s="186" t="str">
        <f t="shared" si="2958"/>
        <v>AL$14</v>
      </c>
      <c r="AM2328" s="186" t="str">
        <f t="shared" si="2958"/>
        <v>AM$14</v>
      </c>
      <c r="AN2328" s="186" t="str">
        <f t="shared" si="2958"/>
        <v>AN$14</v>
      </c>
      <c r="AO2328" s="186" t="str">
        <f t="shared" si="2958"/>
        <v>AO$14</v>
      </c>
      <c r="AP2328" s="186" t="str">
        <f t="shared" si="2958"/>
        <v>AP$14</v>
      </c>
      <c r="AQ2328" s="186" t="str">
        <f t="shared" si="2958"/>
        <v>AQ$14</v>
      </c>
      <c r="AR2328" s="186" t="str">
        <f t="shared" si="2958"/>
        <v>AR$14</v>
      </c>
      <c r="AS2328" s="186" t="str">
        <f t="shared" si="2958"/>
        <v>AS$14</v>
      </c>
      <c r="AT2328" s="186" t="str">
        <f t="shared" si="2958"/>
        <v>AT$14</v>
      </c>
      <c r="AU2328" s="186" t="str">
        <f t="shared" si="2958"/>
        <v>AU$14</v>
      </c>
      <c r="AV2328" s="186" t="str">
        <f t="shared" si="2958"/>
        <v>AV$14</v>
      </c>
      <c r="AW2328" s="186" t="str">
        <f t="shared" si="2958"/>
        <v>AW$14</v>
      </c>
      <c r="AX2328" s="186" t="str">
        <f t="shared" si="2958"/>
        <v>AX$14</v>
      </c>
      <c r="AY2328" s="186" t="str">
        <f t="shared" ref="AY2328:CD2328" si="2959">AY$18</f>
        <v>AY$14</v>
      </c>
      <c r="AZ2328" s="186" t="str">
        <f t="shared" si="2959"/>
        <v>AZ$14</v>
      </c>
      <c r="BA2328" s="186" t="str">
        <f t="shared" si="2959"/>
        <v>BA$14</v>
      </c>
      <c r="BB2328" s="186" t="str">
        <f t="shared" si="2959"/>
        <v>BB$14</v>
      </c>
      <c r="BC2328" s="186" t="str">
        <f t="shared" si="2959"/>
        <v>BC$14</v>
      </c>
      <c r="BD2328" s="186" t="str">
        <f t="shared" si="2959"/>
        <v>BD$14</v>
      </c>
      <c r="BE2328" s="186" t="str">
        <f t="shared" si="2959"/>
        <v>BE$14</v>
      </c>
      <c r="BF2328" s="186" t="str">
        <f t="shared" si="2959"/>
        <v>BF$14</v>
      </c>
      <c r="BG2328" s="186" t="str">
        <f t="shared" si="2959"/>
        <v>BG$14</v>
      </c>
      <c r="BH2328" s="186" t="str">
        <f t="shared" si="2959"/>
        <v>BH$14</v>
      </c>
      <c r="BI2328" s="186" t="str">
        <f t="shared" si="2959"/>
        <v>BI$14</v>
      </c>
      <c r="BJ2328" s="186" t="str">
        <f t="shared" si="2959"/>
        <v>BJ$14</v>
      </c>
      <c r="BK2328" s="186" t="str">
        <f t="shared" si="2959"/>
        <v>BK$14</v>
      </c>
      <c r="BL2328" s="186" t="str">
        <f t="shared" si="2959"/>
        <v>BL$14</v>
      </c>
      <c r="BM2328" s="186" t="str">
        <f t="shared" si="2959"/>
        <v>BM$14</v>
      </c>
      <c r="BN2328" s="186" t="str">
        <f t="shared" si="2959"/>
        <v>BN$14</v>
      </c>
      <c r="BO2328" s="186" t="str">
        <f t="shared" si="2959"/>
        <v>BO$14</v>
      </c>
      <c r="BP2328" s="186" t="str">
        <f t="shared" si="2959"/>
        <v>BP$14</v>
      </c>
      <c r="BQ2328" s="186" t="str">
        <f t="shared" si="2959"/>
        <v>BQ$14</v>
      </c>
      <c r="BR2328" s="186" t="str">
        <f t="shared" si="2959"/>
        <v>BR$14</v>
      </c>
      <c r="BS2328" s="186" t="str">
        <f t="shared" si="2959"/>
        <v>BS$14</v>
      </c>
      <c r="BT2328" s="186" t="str">
        <f t="shared" si="2959"/>
        <v>BT$14</v>
      </c>
      <c r="BU2328" s="186" t="str">
        <f t="shared" si="2959"/>
        <v>BU$14</v>
      </c>
      <c r="BV2328" s="186" t="str">
        <f t="shared" si="2959"/>
        <v>BV$14</v>
      </c>
      <c r="BW2328" s="186" t="str">
        <f t="shared" si="2959"/>
        <v>BW$14</v>
      </c>
      <c r="BX2328" s="186" t="str">
        <f t="shared" si="2959"/>
        <v>BX$14</v>
      </c>
      <c r="BY2328" s="186" t="str">
        <f t="shared" si="2959"/>
        <v>BY$14</v>
      </c>
      <c r="BZ2328" s="186" t="str">
        <f t="shared" si="2959"/>
        <v>BZ$14</v>
      </c>
      <c r="CA2328" s="186" t="str">
        <f t="shared" si="2959"/>
        <v>CA$14</v>
      </c>
      <c r="CB2328" s="186" t="str">
        <f t="shared" si="2959"/>
        <v>CB$14</v>
      </c>
      <c r="CC2328" s="186" t="str">
        <f t="shared" si="2959"/>
        <v>CC$14</v>
      </c>
      <c r="CD2328" s="186" t="str">
        <f t="shared" si="2959"/>
        <v>CD$14</v>
      </c>
      <c r="CE2328" s="186" t="str">
        <f t="shared" ref="CE2328:CL2328" si="2960">CE$18</f>
        <v>CE$14</v>
      </c>
      <c r="CF2328" s="186" t="str">
        <f t="shared" si="2960"/>
        <v>CF$14</v>
      </c>
      <c r="CG2328" s="186" t="str">
        <f t="shared" si="2960"/>
        <v>CG$14</v>
      </c>
      <c r="CH2328" s="186" t="str">
        <f t="shared" si="2960"/>
        <v>CH$14</v>
      </c>
      <c r="CI2328" s="186" t="str">
        <f t="shared" si="2960"/>
        <v>CI$14</v>
      </c>
      <c r="CJ2328" s="186" t="str">
        <f t="shared" si="2960"/>
        <v>CJ$14</v>
      </c>
      <c r="CK2328" s="186" t="str">
        <f t="shared" si="2960"/>
        <v>CK$14</v>
      </c>
      <c r="CL2328" s="186" t="str">
        <f t="shared" si="2960"/>
        <v>CL$14</v>
      </c>
    </row>
    <row r="2329" spans="2:90" x14ac:dyDescent="0.4">
      <c r="B2329" s="171" t="s">
        <v>464</v>
      </c>
      <c r="E2329" s="8"/>
      <c r="H2329" s="196"/>
      <c r="I2329" s="197"/>
      <c r="J2329" s="197"/>
      <c r="K2329" s="198"/>
      <c r="L2329" s="198"/>
      <c r="M2329" s="198"/>
      <c r="N2329" s="198"/>
      <c r="O2329" s="198"/>
      <c r="P2329" s="198"/>
      <c r="R2329" s="198"/>
      <c r="S2329" s="186" t="str">
        <f t="shared" ref="S2329:AX2329" si="2961">S$19</f>
        <v>S$15</v>
      </c>
      <c r="T2329" s="186" t="str">
        <f t="shared" si="2961"/>
        <v>T$15</v>
      </c>
      <c r="U2329" s="186" t="str">
        <f t="shared" si="2961"/>
        <v>U$15</v>
      </c>
      <c r="V2329" s="186" t="str">
        <f t="shared" si="2961"/>
        <v>V$15</v>
      </c>
      <c r="W2329" s="186" t="str">
        <f t="shared" si="2961"/>
        <v>W$15</v>
      </c>
      <c r="X2329" s="186" t="str">
        <f t="shared" si="2961"/>
        <v>X$15</v>
      </c>
      <c r="Y2329" s="186" t="str">
        <f t="shared" si="2961"/>
        <v>Y$15</v>
      </c>
      <c r="Z2329" s="186" t="str">
        <f t="shared" si="2961"/>
        <v>Z$15</v>
      </c>
      <c r="AA2329" s="186" t="str">
        <f t="shared" si="2961"/>
        <v>AA$15</v>
      </c>
      <c r="AB2329" s="186" t="str">
        <f t="shared" si="2961"/>
        <v>AB$15</v>
      </c>
      <c r="AC2329" s="186" t="str">
        <f t="shared" si="2961"/>
        <v>AC$15</v>
      </c>
      <c r="AD2329" s="186" t="str">
        <f t="shared" si="2961"/>
        <v>AD$15</v>
      </c>
      <c r="AE2329" s="186" t="str">
        <f t="shared" si="2961"/>
        <v>AE$15</v>
      </c>
      <c r="AF2329" s="186" t="str">
        <f t="shared" si="2961"/>
        <v>AF$15</v>
      </c>
      <c r="AG2329" s="186" t="str">
        <f t="shared" si="2961"/>
        <v>AG$15</v>
      </c>
      <c r="AH2329" s="186" t="str">
        <f t="shared" si="2961"/>
        <v>AH$15</v>
      </c>
      <c r="AI2329" s="186" t="str">
        <f t="shared" si="2961"/>
        <v>AI$15</v>
      </c>
      <c r="AJ2329" s="186" t="str">
        <f t="shared" si="2961"/>
        <v>AJ$15</v>
      </c>
      <c r="AK2329" s="186" t="str">
        <f t="shared" si="2961"/>
        <v>AK$15</v>
      </c>
      <c r="AL2329" s="186" t="str">
        <f t="shared" si="2961"/>
        <v>AL$15</v>
      </c>
      <c r="AM2329" s="186" t="str">
        <f t="shared" si="2961"/>
        <v>AM$15</v>
      </c>
      <c r="AN2329" s="186" t="str">
        <f t="shared" si="2961"/>
        <v>AN$15</v>
      </c>
      <c r="AO2329" s="186" t="str">
        <f t="shared" si="2961"/>
        <v>AO$15</v>
      </c>
      <c r="AP2329" s="186" t="str">
        <f t="shared" si="2961"/>
        <v>AP$15</v>
      </c>
      <c r="AQ2329" s="186" t="str">
        <f t="shared" si="2961"/>
        <v>AQ$15</v>
      </c>
      <c r="AR2329" s="186" t="str">
        <f t="shared" si="2961"/>
        <v>AR$15</v>
      </c>
      <c r="AS2329" s="186" t="str">
        <f t="shared" si="2961"/>
        <v>AS$15</v>
      </c>
      <c r="AT2329" s="186" t="str">
        <f t="shared" si="2961"/>
        <v>AT$15</v>
      </c>
      <c r="AU2329" s="186" t="str">
        <f t="shared" si="2961"/>
        <v>AU$15</v>
      </c>
      <c r="AV2329" s="186" t="str">
        <f t="shared" si="2961"/>
        <v>AV$15</v>
      </c>
      <c r="AW2329" s="186" t="str">
        <f t="shared" si="2961"/>
        <v>AW$15</v>
      </c>
      <c r="AX2329" s="186" t="str">
        <f t="shared" si="2961"/>
        <v>AX$15</v>
      </c>
      <c r="AY2329" s="186" t="str">
        <f t="shared" ref="AY2329:CD2329" si="2962">AY$19</f>
        <v>AY$15</v>
      </c>
      <c r="AZ2329" s="186" t="str">
        <f t="shared" si="2962"/>
        <v>AZ$15</v>
      </c>
      <c r="BA2329" s="186" t="str">
        <f t="shared" si="2962"/>
        <v>BA$15</v>
      </c>
      <c r="BB2329" s="186" t="str">
        <f t="shared" si="2962"/>
        <v>BB$15</v>
      </c>
      <c r="BC2329" s="186" t="str">
        <f t="shared" si="2962"/>
        <v>BC$15</v>
      </c>
      <c r="BD2329" s="186" t="str">
        <f t="shared" si="2962"/>
        <v>BD$15</v>
      </c>
      <c r="BE2329" s="186" t="str">
        <f t="shared" si="2962"/>
        <v>BE$15</v>
      </c>
      <c r="BF2329" s="186" t="str">
        <f t="shared" si="2962"/>
        <v>BF$15</v>
      </c>
      <c r="BG2329" s="186" t="str">
        <f t="shared" si="2962"/>
        <v>BG$15</v>
      </c>
      <c r="BH2329" s="186" t="str">
        <f t="shared" si="2962"/>
        <v>BH$15</v>
      </c>
      <c r="BI2329" s="186" t="str">
        <f t="shared" si="2962"/>
        <v>BI$15</v>
      </c>
      <c r="BJ2329" s="186" t="str">
        <f t="shared" si="2962"/>
        <v>BJ$15</v>
      </c>
      <c r="BK2329" s="186" t="str">
        <f t="shared" si="2962"/>
        <v>BK$15</v>
      </c>
      <c r="BL2329" s="186" t="str">
        <f t="shared" si="2962"/>
        <v>BL$15</v>
      </c>
      <c r="BM2329" s="186" t="str">
        <f t="shared" si="2962"/>
        <v>BM$15</v>
      </c>
      <c r="BN2329" s="186" t="str">
        <f t="shared" si="2962"/>
        <v>BN$15</v>
      </c>
      <c r="BO2329" s="186" t="str">
        <f t="shared" si="2962"/>
        <v>BO$15</v>
      </c>
      <c r="BP2329" s="186" t="str">
        <f t="shared" si="2962"/>
        <v>BP$15</v>
      </c>
      <c r="BQ2329" s="186" t="str">
        <f t="shared" si="2962"/>
        <v>BQ$15</v>
      </c>
      <c r="BR2329" s="186" t="str">
        <f t="shared" si="2962"/>
        <v>BR$15</v>
      </c>
      <c r="BS2329" s="186" t="str">
        <f t="shared" si="2962"/>
        <v>BS$15</v>
      </c>
      <c r="BT2329" s="186" t="str">
        <f t="shared" si="2962"/>
        <v>BT$15</v>
      </c>
      <c r="BU2329" s="186" t="str">
        <f t="shared" si="2962"/>
        <v>BU$15</v>
      </c>
      <c r="BV2329" s="186" t="str">
        <f t="shared" si="2962"/>
        <v>BV$15</v>
      </c>
      <c r="BW2329" s="186" t="str">
        <f t="shared" si="2962"/>
        <v>BW$15</v>
      </c>
      <c r="BX2329" s="186" t="str">
        <f t="shared" si="2962"/>
        <v>BX$15</v>
      </c>
      <c r="BY2329" s="186" t="str">
        <f t="shared" si="2962"/>
        <v>BY$15</v>
      </c>
      <c r="BZ2329" s="186" t="str">
        <f t="shared" si="2962"/>
        <v>BZ$15</v>
      </c>
      <c r="CA2329" s="186" t="str">
        <f t="shared" si="2962"/>
        <v>CA$15</v>
      </c>
      <c r="CB2329" s="186" t="str">
        <f t="shared" si="2962"/>
        <v>CB$15</v>
      </c>
      <c r="CC2329" s="186" t="str">
        <f t="shared" si="2962"/>
        <v>CC$15</v>
      </c>
      <c r="CD2329" s="186" t="str">
        <f t="shared" si="2962"/>
        <v>CD$15</v>
      </c>
      <c r="CE2329" s="186" t="str">
        <f t="shared" ref="CE2329:CL2329" si="2963">CE$19</f>
        <v>CE$15</v>
      </c>
      <c r="CF2329" s="186" t="str">
        <f t="shared" si="2963"/>
        <v>CF$15</v>
      </c>
      <c r="CG2329" s="186" t="str">
        <f t="shared" si="2963"/>
        <v>CG$15</v>
      </c>
      <c r="CH2329" s="186" t="str">
        <f t="shared" si="2963"/>
        <v>CH$15</v>
      </c>
      <c r="CI2329" s="186" t="str">
        <f t="shared" si="2963"/>
        <v>CI$15</v>
      </c>
      <c r="CJ2329" s="186" t="str">
        <f t="shared" si="2963"/>
        <v>CJ$15</v>
      </c>
      <c r="CK2329" s="186" t="str">
        <f t="shared" si="2963"/>
        <v>CK$15</v>
      </c>
      <c r="CL2329" s="186" t="str">
        <f t="shared" si="2963"/>
        <v>CL$15</v>
      </c>
    </row>
    <row r="2330" spans="2:90" x14ac:dyDescent="0.4">
      <c r="B2330" s="139" t="s">
        <v>521</v>
      </c>
      <c r="C2330" s="306"/>
      <c r="D2330" s="305" t="s">
        <v>518</v>
      </c>
      <c r="E2330" s="305" t="str">
        <f t="shared" ref="E2330:E2362" si="2964">ROW()&amp;" "&amp;D2330</f>
        <v>2330 SPLIT-SV-VR</v>
      </c>
      <c r="F2330" t="s">
        <v>513</v>
      </c>
      <c r="G2330" s="306" t="s">
        <v>81</v>
      </c>
      <c r="H2330" s="138"/>
      <c r="I2330" s="140"/>
      <c r="J2330" s="140"/>
      <c r="K2330" s="138"/>
      <c r="L2330" s="138"/>
      <c r="M2330" s="138"/>
      <c r="N2330" s="138"/>
      <c r="O2330" s="138"/>
      <c r="P2330" s="138"/>
      <c r="R2330" s="139"/>
      <c r="S2330" s="164"/>
      <c r="T2330" s="164"/>
      <c r="U2330" s="164"/>
      <c r="V2330" s="164"/>
      <c r="W2330" s="164"/>
      <c r="X2330" s="164"/>
      <c r="Y2330" s="164"/>
      <c r="Z2330" s="164"/>
      <c r="AA2330" s="164"/>
      <c r="AB2330" s="164"/>
      <c r="AC2330" s="164"/>
      <c r="AD2330" s="164"/>
      <c r="AE2330" s="164"/>
      <c r="AF2330" s="164"/>
      <c r="AG2330" s="164"/>
      <c r="AH2330" s="164"/>
      <c r="AI2330" s="164"/>
      <c r="AJ2330" s="164"/>
      <c r="AK2330" s="164"/>
      <c r="AL2330" s="164"/>
      <c r="AM2330" s="164"/>
      <c r="AN2330" s="164"/>
      <c r="AO2330" s="164"/>
      <c r="AP2330" s="164"/>
      <c r="AQ2330" s="164"/>
      <c r="AR2330" s="164"/>
      <c r="AS2330" s="164"/>
      <c r="AT2330" s="164"/>
      <c r="AU2330" s="164"/>
      <c r="AV2330" s="164"/>
      <c r="AW2330" s="164"/>
      <c r="AX2330" s="164"/>
      <c r="AY2330" s="164"/>
      <c r="AZ2330" s="164"/>
      <c r="BA2330" s="164"/>
      <c r="BB2330" s="164"/>
      <c r="BC2330" s="164"/>
      <c r="BD2330" s="164"/>
      <c r="BE2330" s="164"/>
      <c r="BF2330" s="164"/>
      <c r="BG2330" s="164"/>
      <c r="BH2330" s="164"/>
      <c r="BI2330" s="164"/>
      <c r="BJ2330" s="164"/>
      <c r="BK2330" s="164"/>
      <c r="BL2330" s="164"/>
      <c r="BM2330" s="164"/>
      <c r="BN2330" s="164"/>
      <c r="BO2330" s="164"/>
      <c r="BP2330" s="164"/>
      <c r="BQ2330" s="164"/>
      <c r="BR2330" s="164"/>
      <c r="BS2330" s="164"/>
      <c r="BT2330" s="164"/>
      <c r="BU2330" s="164"/>
      <c r="BV2330" s="164"/>
      <c r="BW2330" s="164"/>
      <c r="BX2330" s="164"/>
      <c r="BY2330" s="164"/>
      <c r="BZ2330" s="164"/>
      <c r="CA2330" s="164"/>
      <c r="CB2330" s="164"/>
      <c r="CC2330" s="164"/>
      <c r="CD2330" s="164"/>
      <c r="CE2330" s="164"/>
      <c r="CF2330" s="164"/>
      <c r="CG2330" s="164"/>
      <c r="CH2330" s="164"/>
      <c r="CI2330" s="164"/>
      <c r="CJ2330" s="164"/>
      <c r="CK2330" s="164"/>
      <c r="CL2330" s="164"/>
    </row>
    <row r="2331" spans="2:90" x14ac:dyDescent="0.4">
      <c r="B2331" s="95" t="str">
        <f>B2325</f>
        <v>Primary volume driver</v>
      </c>
      <c r="C2331" s="307"/>
      <c r="D2331" s="305" t="s">
        <v>518</v>
      </c>
      <c r="E2331" s="305" t="str">
        <f t="shared" si="2964"/>
        <v>2331 SPLIT-SV-VR</v>
      </c>
      <c r="G2331" s="307" t="s">
        <v>332</v>
      </c>
      <c r="H2331" s="306" t="s">
        <v>688</v>
      </c>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row>
    <row r="2332" spans="2:90" x14ac:dyDescent="0.4">
      <c r="B2332" s="95"/>
      <c r="C2332" s="307"/>
      <c r="D2332" s="305" t="s">
        <v>518</v>
      </c>
      <c r="E2332" s="305" t="str">
        <f t="shared" ref="E2332:E2348" si="2965">ROW()&amp;" "&amp;D2332</f>
        <v>2332 SPLIT-SV-VR</v>
      </c>
      <c r="G2332" s="307"/>
      <c r="H2332" s="12"/>
      <c r="I2332" s="60"/>
      <c r="J2332" s="60"/>
      <c r="K2332" s="12"/>
      <c r="L2332" s="12"/>
      <c r="M2332" s="12"/>
      <c r="N2332" s="12"/>
      <c r="O2332" s="12"/>
      <c r="P2332" s="12"/>
      <c r="R2332" s="13"/>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row>
    <row r="2333" spans="2:90" x14ac:dyDescent="0.4">
      <c r="B2333" s="95" t="str">
        <f>"% of "&amp;B2331&amp;" by product:"</f>
        <v>% of Primary volume driver by product:</v>
      </c>
      <c r="C2333" s="307"/>
      <c r="D2333" s="305" t="s">
        <v>518</v>
      </c>
      <c r="E2333" s="305" t="str">
        <f t="shared" si="2965"/>
        <v>2333 SPLIT-SV-VR</v>
      </c>
      <c r="G2333" s="307"/>
      <c r="H2333" s="12"/>
      <c r="I2333" s="60"/>
      <c r="J2333" s="60"/>
      <c r="K2333" s="12"/>
      <c r="L2333" s="12"/>
      <c r="M2333" s="12"/>
      <c r="N2333" s="12"/>
      <c r="O2333" s="12"/>
      <c r="P2333" s="12"/>
      <c r="R2333" s="13"/>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B2334" s="236" t="s">
        <v>519</v>
      </c>
      <c r="C2334" s="307"/>
      <c r="D2334" s="305" t="s">
        <v>518</v>
      </c>
      <c r="E2334" s="305" t="str">
        <f t="shared" si="2965"/>
        <v>2334 SPLIT-SV-VR</v>
      </c>
      <c r="G2334" s="307"/>
      <c r="H2334" s="12"/>
      <c r="I2334" s="60"/>
      <c r="J2334" s="60"/>
      <c r="K2334" s="21">
        <v>0.5</v>
      </c>
      <c r="L2334" s="21">
        <v>0.5</v>
      </c>
      <c r="M2334" s="21">
        <v>0.5</v>
      </c>
      <c r="N2334" s="21">
        <v>0.5</v>
      </c>
      <c r="O2334" s="21">
        <v>0.5</v>
      </c>
      <c r="P2334" s="21">
        <v>0.5</v>
      </c>
      <c r="R2334" s="67"/>
      <c r="S2334" s="146" cm="1">
        <f t="array" ref="S2334">INDEX($K:$P,ROW(),MATCH(S$3,$K$2:$P$2,0))</f>
        <v>0.5</v>
      </c>
      <c r="T2334" s="146" cm="1">
        <f t="array" ref="T2334">INDEX($K:$P,ROW(),MATCH(T$3,$K$2:$P$2,0))</f>
        <v>0.5</v>
      </c>
      <c r="U2334" s="146" cm="1">
        <f t="array" ref="U2334">INDEX($K:$P,ROW(),MATCH(U$3,$K$2:$P$2,0))</f>
        <v>0.5</v>
      </c>
      <c r="V2334" s="146" cm="1">
        <f t="array" ref="V2334">INDEX($K:$P,ROW(),MATCH(V$3,$K$2:$P$2,0))</f>
        <v>0.5</v>
      </c>
      <c r="W2334" s="146" cm="1">
        <f t="array" ref="W2334">INDEX($K:$P,ROW(),MATCH(W$3,$K$2:$P$2,0))</f>
        <v>0.5</v>
      </c>
      <c r="X2334" s="146" cm="1">
        <f t="array" ref="X2334">INDEX($K:$P,ROW(),MATCH(X$3,$K$2:$P$2,0))</f>
        <v>0.5</v>
      </c>
      <c r="Y2334" s="146" cm="1">
        <f t="array" ref="Y2334">INDEX($K:$P,ROW(),MATCH(Y$3,$K$2:$P$2,0))</f>
        <v>0.5</v>
      </c>
      <c r="Z2334" s="146" cm="1">
        <f t="array" ref="Z2334">INDEX($K:$P,ROW(),MATCH(Z$3,$K$2:$P$2,0))</f>
        <v>0.5</v>
      </c>
      <c r="AA2334" s="146" cm="1">
        <f t="array" ref="AA2334">INDEX($K:$P,ROW(),MATCH(AA$3,$K$2:$P$2,0))</f>
        <v>0.5</v>
      </c>
      <c r="AB2334" s="146" cm="1">
        <f t="array" ref="AB2334">INDEX($K:$P,ROW(),MATCH(AB$3,$K$2:$P$2,0))</f>
        <v>0.5</v>
      </c>
      <c r="AC2334" s="146" cm="1">
        <f t="array" ref="AC2334">INDEX($K:$P,ROW(),MATCH(AC$3,$K$2:$P$2,0))</f>
        <v>0.5</v>
      </c>
      <c r="AD2334" s="146" cm="1">
        <f t="array" ref="AD2334">INDEX($K:$P,ROW(),MATCH(AD$3,$K$2:$P$2,0))</f>
        <v>0.5</v>
      </c>
      <c r="AE2334" s="146" cm="1">
        <f t="array" ref="AE2334">INDEX($K:$P,ROW(),MATCH(AE$3,$K$2:$P$2,0))</f>
        <v>0.5</v>
      </c>
      <c r="AF2334" s="146" cm="1">
        <f t="array" ref="AF2334">INDEX($K:$P,ROW(),MATCH(AF$3,$K$2:$P$2,0))</f>
        <v>0.5</v>
      </c>
      <c r="AG2334" s="146" cm="1">
        <f t="array" ref="AG2334">INDEX($K:$P,ROW(),MATCH(AG$3,$K$2:$P$2,0))</f>
        <v>0.5</v>
      </c>
      <c r="AH2334" s="146" cm="1">
        <f t="array" ref="AH2334">INDEX($K:$P,ROW(),MATCH(AH$3,$K$2:$P$2,0))</f>
        <v>0.5</v>
      </c>
      <c r="AI2334" s="146" cm="1">
        <f t="array" ref="AI2334">INDEX($K:$P,ROW(),MATCH(AI$3,$K$2:$P$2,0))</f>
        <v>0.5</v>
      </c>
      <c r="AJ2334" s="146" cm="1">
        <f t="array" ref="AJ2334">INDEX($K:$P,ROW(),MATCH(AJ$3,$K$2:$P$2,0))</f>
        <v>0.5</v>
      </c>
      <c r="AK2334" s="146" cm="1">
        <f t="array" ref="AK2334">INDEX($K:$P,ROW(),MATCH(AK$3,$K$2:$P$2,0))</f>
        <v>0.5</v>
      </c>
      <c r="AL2334" s="146" cm="1">
        <f t="array" ref="AL2334">INDEX($K:$P,ROW(),MATCH(AL$3,$K$2:$P$2,0))</f>
        <v>0.5</v>
      </c>
      <c r="AM2334" s="146" cm="1">
        <f t="array" ref="AM2334">INDEX($K:$P,ROW(),MATCH(AM$3,$K$2:$P$2,0))</f>
        <v>0.5</v>
      </c>
      <c r="AN2334" s="146" cm="1">
        <f t="array" ref="AN2334">INDEX($K:$P,ROW(),MATCH(AN$3,$K$2:$P$2,0))</f>
        <v>0.5</v>
      </c>
      <c r="AO2334" s="146" cm="1">
        <f t="array" ref="AO2334">INDEX($K:$P,ROW(),MATCH(AO$3,$K$2:$P$2,0))</f>
        <v>0.5</v>
      </c>
      <c r="AP2334" s="146" cm="1">
        <f t="array" ref="AP2334">INDEX($K:$P,ROW(),MATCH(AP$3,$K$2:$P$2,0))</f>
        <v>0.5</v>
      </c>
      <c r="AQ2334" s="146" cm="1">
        <f t="array" ref="AQ2334">INDEX($K:$P,ROW(),MATCH(AQ$3,$K$2:$P$2,0))</f>
        <v>0.5</v>
      </c>
      <c r="AR2334" s="146" cm="1">
        <f t="array" ref="AR2334">INDEX($K:$P,ROW(),MATCH(AR$3,$K$2:$P$2,0))</f>
        <v>0.5</v>
      </c>
      <c r="AS2334" s="146" cm="1">
        <f t="array" ref="AS2334">INDEX($K:$P,ROW(),MATCH(AS$3,$K$2:$P$2,0))</f>
        <v>0.5</v>
      </c>
      <c r="AT2334" s="146" cm="1">
        <f t="array" ref="AT2334">INDEX($K:$P,ROW(),MATCH(AT$3,$K$2:$P$2,0))</f>
        <v>0.5</v>
      </c>
      <c r="AU2334" s="146" cm="1">
        <f t="array" ref="AU2334">INDEX($K:$P,ROW(),MATCH(AU$3,$K$2:$P$2,0))</f>
        <v>0.5</v>
      </c>
      <c r="AV2334" s="146" cm="1">
        <f t="array" ref="AV2334">INDEX($K:$P,ROW(),MATCH(AV$3,$K$2:$P$2,0))</f>
        <v>0.5</v>
      </c>
      <c r="AW2334" s="146" cm="1">
        <f t="array" ref="AW2334">INDEX($K:$P,ROW(),MATCH(AW$3,$K$2:$P$2,0))</f>
        <v>0.5</v>
      </c>
      <c r="AX2334" s="146" cm="1">
        <f t="array" ref="AX2334">INDEX($K:$P,ROW(),MATCH(AX$3,$K$2:$P$2,0))</f>
        <v>0.5</v>
      </c>
      <c r="AY2334" s="146" cm="1">
        <f t="array" ref="AY2334">INDEX($K:$P,ROW(),MATCH(AY$3,$K$2:$P$2,0))</f>
        <v>0.5</v>
      </c>
      <c r="AZ2334" s="146" cm="1">
        <f t="array" ref="AZ2334">INDEX($K:$P,ROW(),MATCH(AZ$3,$K$2:$P$2,0))</f>
        <v>0.5</v>
      </c>
      <c r="BA2334" s="146" cm="1">
        <f t="array" ref="BA2334">INDEX($K:$P,ROW(),MATCH(BA$3,$K$2:$P$2,0))</f>
        <v>0.5</v>
      </c>
      <c r="BB2334" s="146" cm="1">
        <f t="array" ref="BB2334">INDEX($K:$P,ROW(),MATCH(BB$3,$K$2:$P$2,0))</f>
        <v>0.5</v>
      </c>
      <c r="BC2334" s="146" cm="1">
        <f t="array" ref="BC2334">INDEX($K:$P,ROW(),MATCH(BC$3,$K$2:$P$2,0))</f>
        <v>0.5</v>
      </c>
      <c r="BD2334" s="146" cm="1">
        <f t="array" ref="BD2334">INDEX($K:$P,ROW(),MATCH(BD$3,$K$2:$P$2,0))</f>
        <v>0.5</v>
      </c>
      <c r="BE2334" s="146" cm="1">
        <f t="array" ref="BE2334">INDEX($K:$P,ROW(),MATCH(BE$3,$K$2:$P$2,0))</f>
        <v>0.5</v>
      </c>
      <c r="BF2334" s="146" cm="1">
        <f t="array" ref="BF2334">INDEX($K:$P,ROW(),MATCH(BF$3,$K$2:$P$2,0))</f>
        <v>0.5</v>
      </c>
      <c r="BG2334" s="146" cm="1">
        <f t="array" ref="BG2334">INDEX($K:$P,ROW(),MATCH(BG$3,$K$2:$P$2,0))</f>
        <v>0.5</v>
      </c>
      <c r="BH2334" s="146" cm="1">
        <f t="array" ref="BH2334">INDEX($K:$P,ROW(),MATCH(BH$3,$K$2:$P$2,0))</f>
        <v>0.5</v>
      </c>
      <c r="BI2334" s="146" cm="1">
        <f t="array" ref="BI2334">INDEX($K:$P,ROW(),MATCH(BI$3,$K$2:$P$2,0))</f>
        <v>0.5</v>
      </c>
      <c r="BJ2334" s="146" cm="1">
        <f t="array" ref="BJ2334">INDEX($K:$P,ROW(),MATCH(BJ$3,$K$2:$P$2,0))</f>
        <v>0.5</v>
      </c>
      <c r="BK2334" s="146" cm="1">
        <f t="array" ref="BK2334">INDEX($K:$P,ROW(),MATCH(BK$3,$K$2:$P$2,0))</f>
        <v>0.5</v>
      </c>
      <c r="BL2334" s="146" cm="1">
        <f t="array" ref="BL2334">INDEX($K:$P,ROW(),MATCH(BL$3,$K$2:$P$2,0))</f>
        <v>0.5</v>
      </c>
      <c r="BM2334" s="146" cm="1">
        <f t="array" ref="BM2334">INDEX($K:$P,ROW(),MATCH(BM$3,$K$2:$P$2,0))</f>
        <v>0.5</v>
      </c>
      <c r="BN2334" s="146" cm="1">
        <f t="array" ref="BN2334">INDEX($K:$P,ROW(),MATCH(BN$3,$K$2:$P$2,0))</f>
        <v>0.5</v>
      </c>
      <c r="BO2334" s="146" cm="1">
        <f t="array" ref="BO2334">INDEX($K:$P,ROW(),MATCH(BO$3,$K$2:$P$2,0))</f>
        <v>0.5</v>
      </c>
      <c r="BP2334" s="146" cm="1">
        <f t="array" ref="BP2334">INDEX($K:$P,ROW(),MATCH(BP$3,$K$2:$P$2,0))</f>
        <v>0.5</v>
      </c>
      <c r="BQ2334" s="146" cm="1">
        <f t="array" ref="BQ2334">INDEX($K:$P,ROW(),MATCH(BQ$3,$K$2:$P$2,0))</f>
        <v>0.5</v>
      </c>
      <c r="BR2334" s="146" cm="1">
        <f t="array" ref="BR2334">INDEX($K:$P,ROW(),MATCH(BR$3,$K$2:$P$2,0))</f>
        <v>0.5</v>
      </c>
      <c r="BS2334" s="146" cm="1">
        <f t="array" ref="BS2334">INDEX($K:$P,ROW(),MATCH(BS$3,$K$2:$P$2,0))</f>
        <v>0.5</v>
      </c>
      <c r="BT2334" s="146" cm="1">
        <f t="array" ref="BT2334">INDEX($K:$P,ROW(),MATCH(BT$3,$K$2:$P$2,0))</f>
        <v>0.5</v>
      </c>
      <c r="BU2334" s="146" cm="1">
        <f t="array" ref="BU2334">INDEX($K:$P,ROW(),MATCH(BU$3,$K$2:$P$2,0))</f>
        <v>0.5</v>
      </c>
      <c r="BV2334" s="146" cm="1">
        <f t="array" ref="BV2334">INDEX($K:$P,ROW(),MATCH(BV$3,$K$2:$P$2,0))</f>
        <v>0.5</v>
      </c>
      <c r="BW2334" s="146" cm="1">
        <f t="array" ref="BW2334">INDEX($K:$P,ROW(),MATCH(BW$3,$K$2:$P$2,0))</f>
        <v>0.5</v>
      </c>
      <c r="BX2334" s="146" cm="1">
        <f t="array" ref="BX2334">INDEX($K:$P,ROW(),MATCH(BX$3,$K$2:$P$2,0))</f>
        <v>0.5</v>
      </c>
      <c r="BY2334" s="146" cm="1">
        <f t="array" ref="BY2334">INDEX($K:$P,ROW(),MATCH(BY$3,$K$2:$P$2,0))</f>
        <v>0.5</v>
      </c>
      <c r="BZ2334" s="146" cm="1">
        <f t="array" ref="BZ2334">INDEX($K:$P,ROW(),MATCH(BZ$3,$K$2:$P$2,0))</f>
        <v>0.5</v>
      </c>
      <c r="CA2334" s="146" cm="1">
        <f t="array" ref="CA2334">INDEX($K:$P,ROW(),MATCH(CA$3,$K$2:$P$2,0))</f>
        <v>0.5</v>
      </c>
      <c r="CB2334" s="146" cm="1">
        <f t="array" ref="CB2334">INDEX($K:$P,ROW(),MATCH(CB$3,$K$2:$P$2,0))</f>
        <v>0.5</v>
      </c>
      <c r="CC2334" s="146" cm="1">
        <f t="array" ref="CC2334">INDEX($K:$P,ROW(),MATCH(CC$3,$K$2:$P$2,0))</f>
        <v>0.5</v>
      </c>
      <c r="CD2334" s="146" cm="1">
        <f t="array" ref="CD2334">INDEX($K:$P,ROW(),MATCH(CD$3,$K$2:$P$2,0))</f>
        <v>0.5</v>
      </c>
      <c r="CE2334" s="146" cm="1">
        <f t="array" ref="CE2334">INDEX($K:$P,ROW(),MATCH(CE$3,$K$2:$P$2,0))</f>
        <v>0.5</v>
      </c>
      <c r="CF2334" s="146" cm="1">
        <f t="array" ref="CF2334">INDEX($K:$P,ROW(),MATCH(CF$3,$K$2:$P$2,0))</f>
        <v>0.5</v>
      </c>
      <c r="CG2334" s="146" cm="1">
        <f t="array" ref="CG2334">INDEX($K:$P,ROW(),MATCH(CG$3,$K$2:$P$2,0))</f>
        <v>0.5</v>
      </c>
      <c r="CH2334" s="146" cm="1">
        <f t="array" ref="CH2334">INDEX($K:$P,ROW(),MATCH(CH$3,$K$2:$P$2,0))</f>
        <v>0.5</v>
      </c>
      <c r="CI2334" s="146" cm="1">
        <f t="array" ref="CI2334">INDEX($K:$P,ROW(),MATCH(CI$3,$K$2:$P$2,0))</f>
        <v>0.5</v>
      </c>
      <c r="CJ2334" s="146" cm="1">
        <f t="array" ref="CJ2334">INDEX($K:$P,ROW(),MATCH(CJ$3,$K$2:$P$2,0))</f>
        <v>0.5</v>
      </c>
      <c r="CK2334" s="146" cm="1">
        <f t="array" ref="CK2334">INDEX($K:$P,ROW(),MATCH(CK$3,$K$2:$P$2,0))</f>
        <v>0.5</v>
      </c>
      <c r="CL2334" s="146" cm="1">
        <f t="array" ref="CL2334">INDEX($K:$P,ROW(),MATCH(CL$3,$K$2:$P$2,0))</f>
        <v>0.5</v>
      </c>
    </row>
    <row r="2335" spans="2:90" x14ac:dyDescent="0.4">
      <c r="B2335" s="236" t="s">
        <v>520</v>
      </c>
      <c r="C2335" s="307"/>
      <c r="D2335" s="305" t="s">
        <v>518</v>
      </c>
      <c r="E2335" s="305" t="str">
        <f t="shared" si="2965"/>
        <v>2335 SPLIT-SV-VR</v>
      </c>
      <c r="G2335" s="307"/>
      <c r="H2335" s="12"/>
      <c r="I2335" s="60"/>
      <c r="J2335" s="60"/>
      <c r="K2335" s="21">
        <f>1-K2334</f>
        <v>0.5</v>
      </c>
      <c r="L2335" s="21">
        <f t="shared" ref="L2335:P2335" si="2966">1-L2334</f>
        <v>0.5</v>
      </c>
      <c r="M2335" s="21">
        <f t="shared" si="2966"/>
        <v>0.5</v>
      </c>
      <c r="N2335" s="21">
        <f t="shared" si="2966"/>
        <v>0.5</v>
      </c>
      <c r="O2335" s="21">
        <f t="shared" si="2966"/>
        <v>0.5</v>
      </c>
      <c r="P2335" s="21">
        <f t="shared" si="2966"/>
        <v>0.5</v>
      </c>
      <c r="R2335" s="67"/>
      <c r="S2335" s="146" cm="1">
        <f t="array" ref="S2335">INDEX($K:$P,ROW(),MATCH(S$3,$K$2:$P$2,0))</f>
        <v>0.5</v>
      </c>
      <c r="T2335" s="146" cm="1">
        <f t="array" ref="T2335">INDEX($K:$P,ROW(),MATCH(T$3,$K$2:$P$2,0))</f>
        <v>0.5</v>
      </c>
      <c r="U2335" s="146" cm="1">
        <f t="array" ref="U2335">INDEX($K:$P,ROW(),MATCH(U$3,$K$2:$P$2,0))</f>
        <v>0.5</v>
      </c>
      <c r="V2335" s="146" cm="1">
        <f t="array" ref="V2335">INDEX($K:$P,ROW(),MATCH(V$3,$K$2:$P$2,0))</f>
        <v>0.5</v>
      </c>
      <c r="W2335" s="146" cm="1">
        <f t="array" ref="W2335">INDEX($K:$P,ROW(),MATCH(W$3,$K$2:$P$2,0))</f>
        <v>0.5</v>
      </c>
      <c r="X2335" s="146" cm="1">
        <f t="array" ref="X2335">INDEX($K:$P,ROW(),MATCH(X$3,$K$2:$P$2,0))</f>
        <v>0.5</v>
      </c>
      <c r="Y2335" s="146" cm="1">
        <f t="array" ref="Y2335">INDEX($K:$P,ROW(),MATCH(Y$3,$K$2:$P$2,0))</f>
        <v>0.5</v>
      </c>
      <c r="Z2335" s="146" cm="1">
        <f t="array" ref="Z2335">INDEX($K:$P,ROW(),MATCH(Z$3,$K$2:$P$2,0))</f>
        <v>0.5</v>
      </c>
      <c r="AA2335" s="146" cm="1">
        <f t="array" ref="AA2335">INDEX($K:$P,ROW(),MATCH(AA$3,$K$2:$P$2,0))</f>
        <v>0.5</v>
      </c>
      <c r="AB2335" s="146" cm="1">
        <f t="array" ref="AB2335">INDEX($K:$P,ROW(),MATCH(AB$3,$K$2:$P$2,0))</f>
        <v>0.5</v>
      </c>
      <c r="AC2335" s="146" cm="1">
        <f t="array" ref="AC2335">INDEX($K:$P,ROW(),MATCH(AC$3,$K$2:$P$2,0))</f>
        <v>0.5</v>
      </c>
      <c r="AD2335" s="146" cm="1">
        <f t="array" ref="AD2335">INDEX($K:$P,ROW(),MATCH(AD$3,$K$2:$P$2,0))</f>
        <v>0.5</v>
      </c>
      <c r="AE2335" s="146" cm="1">
        <f t="array" ref="AE2335">INDEX($K:$P,ROW(),MATCH(AE$3,$K$2:$P$2,0))</f>
        <v>0.5</v>
      </c>
      <c r="AF2335" s="146" cm="1">
        <f t="array" ref="AF2335">INDEX($K:$P,ROW(),MATCH(AF$3,$K$2:$P$2,0))</f>
        <v>0.5</v>
      </c>
      <c r="AG2335" s="146" cm="1">
        <f t="array" ref="AG2335">INDEX($K:$P,ROW(),MATCH(AG$3,$K$2:$P$2,0))</f>
        <v>0.5</v>
      </c>
      <c r="AH2335" s="146" cm="1">
        <f t="array" ref="AH2335">INDEX($K:$P,ROW(),MATCH(AH$3,$K$2:$P$2,0))</f>
        <v>0.5</v>
      </c>
      <c r="AI2335" s="146" cm="1">
        <f t="array" ref="AI2335">INDEX($K:$P,ROW(),MATCH(AI$3,$K$2:$P$2,0))</f>
        <v>0.5</v>
      </c>
      <c r="AJ2335" s="146" cm="1">
        <f t="array" ref="AJ2335">INDEX($K:$P,ROW(),MATCH(AJ$3,$K$2:$P$2,0))</f>
        <v>0.5</v>
      </c>
      <c r="AK2335" s="146" cm="1">
        <f t="array" ref="AK2335">INDEX($K:$P,ROW(),MATCH(AK$3,$K$2:$P$2,0))</f>
        <v>0.5</v>
      </c>
      <c r="AL2335" s="146" cm="1">
        <f t="array" ref="AL2335">INDEX($K:$P,ROW(),MATCH(AL$3,$K$2:$P$2,0))</f>
        <v>0.5</v>
      </c>
      <c r="AM2335" s="146" cm="1">
        <f t="array" ref="AM2335">INDEX($K:$P,ROW(),MATCH(AM$3,$K$2:$P$2,0))</f>
        <v>0.5</v>
      </c>
      <c r="AN2335" s="146" cm="1">
        <f t="array" ref="AN2335">INDEX($K:$P,ROW(),MATCH(AN$3,$K$2:$P$2,0))</f>
        <v>0.5</v>
      </c>
      <c r="AO2335" s="146" cm="1">
        <f t="array" ref="AO2335">INDEX($K:$P,ROW(),MATCH(AO$3,$K$2:$P$2,0))</f>
        <v>0.5</v>
      </c>
      <c r="AP2335" s="146" cm="1">
        <f t="array" ref="AP2335">INDEX($K:$P,ROW(),MATCH(AP$3,$K$2:$P$2,0))</f>
        <v>0.5</v>
      </c>
      <c r="AQ2335" s="146" cm="1">
        <f t="array" ref="AQ2335">INDEX($K:$P,ROW(),MATCH(AQ$3,$K$2:$P$2,0))</f>
        <v>0.5</v>
      </c>
      <c r="AR2335" s="146" cm="1">
        <f t="array" ref="AR2335">INDEX($K:$P,ROW(),MATCH(AR$3,$K$2:$P$2,0))</f>
        <v>0.5</v>
      </c>
      <c r="AS2335" s="146" cm="1">
        <f t="array" ref="AS2335">INDEX($K:$P,ROW(),MATCH(AS$3,$K$2:$P$2,0))</f>
        <v>0.5</v>
      </c>
      <c r="AT2335" s="146" cm="1">
        <f t="array" ref="AT2335">INDEX($K:$P,ROW(),MATCH(AT$3,$K$2:$P$2,0))</f>
        <v>0.5</v>
      </c>
      <c r="AU2335" s="146" cm="1">
        <f t="array" ref="AU2335">INDEX($K:$P,ROW(),MATCH(AU$3,$K$2:$P$2,0))</f>
        <v>0.5</v>
      </c>
      <c r="AV2335" s="146" cm="1">
        <f t="array" ref="AV2335">INDEX($K:$P,ROW(),MATCH(AV$3,$K$2:$P$2,0))</f>
        <v>0.5</v>
      </c>
      <c r="AW2335" s="146" cm="1">
        <f t="array" ref="AW2335">INDEX($K:$P,ROW(),MATCH(AW$3,$K$2:$P$2,0))</f>
        <v>0.5</v>
      </c>
      <c r="AX2335" s="146" cm="1">
        <f t="array" ref="AX2335">INDEX($K:$P,ROW(),MATCH(AX$3,$K$2:$P$2,0))</f>
        <v>0.5</v>
      </c>
      <c r="AY2335" s="146" cm="1">
        <f t="array" ref="AY2335">INDEX($K:$P,ROW(),MATCH(AY$3,$K$2:$P$2,0))</f>
        <v>0.5</v>
      </c>
      <c r="AZ2335" s="146" cm="1">
        <f t="array" ref="AZ2335">INDEX($K:$P,ROW(),MATCH(AZ$3,$K$2:$P$2,0))</f>
        <v>0.5</v>
      </c>
      <c r="BA2335" s="146" cm="1">
        <f t="array" ref="BA2335">INDEX($K:$P,ROW(),MATCH(BA$3,$K$2:$P$2,0))</f>
        <v>0.5</v>
      </c>
      <c r="BB2335" s="146" cm="1">
        <f t="array" ref="BB2335">INDEX($K:$P,ROW(),MATCH(BB$3,$K$2:$P$2,0))</f>
        <v>0.5</v>
      </c>
      <c r="BC2335" s="146" cm="1">
        <f t="array" ref="BC2335">INDEX($K:$P,ROW(),MATCH(BC$3,$K$2:$P$2,0))</f>
        <v>0.5</v>
      </c>
      <c r="BD2335" s="146" cm="1">
        <f t="array" ref="BD2335">INDEX($K:$P,ROW(),MATCH(BD$3,$K$2:$P$2,0))</f>
        <v>0.5</v>
      </c>
      <c r="BE2335" s="146" cm="1">
        <f t="array" ref="BE2335">INDEX($K:$P,ROW(),MATCH(BE$3,$K$2:$P$2,0))</f>
        <v>0.5</v>
      </c>
      <c r="BF2335" s="146" cm="1">
        <f t="array" ref="BF2335">INDEX($K:$P,ROW(),MATCH(BF$3,$K$2:$P$2,0))</f>
        <v>0.5</v>
      </c>
      <c r="BG2335" s="146" cm="1">
        <f t="array" ref="BG2335">INDEX($K:$P,ROW(),MATCH(BG$3,$K$2:$P$2,0))</f>
        <v>0.5</v>
      </c>
      <c r="BH2335" s="146" cm="1">
        <f t="array" ref="BH2335">INDEX($K:$P,ROW(),MATCH(BH$3,$K$2:$P$2,0))</f>
        <v>0.5</v>
      </c>
      <c r="BI2335" s="146" cm="1">
        <f t="array" ref="BI2335">INDEX($K:$P,ROW(),MATCH(BI$3,$K$2:$P$2,0))</f>
        <v>0.5</v>
      </c>
      <c r="BJ2335" s="146" cm="1">
        <f t="array" ref="BJ2335">INDEX($K:$P,ROW(),MATCH(BJ$3,$K$2:$P$2,0))</f>
        <v>0.5</v>
      </c>
      <c r="BK2335" s="146" cm="1">
        <f t="array" ref="BK2335">INDEX($K:$P,ROW(),MATCH(BK$3,$K$2:$P$2,0))</f>
        <v>0.5</v>
      </c>
      <c r="BL2335" s="146" cm="1">
        <f t="array" ref="BL2335">INDEX($K:$P,ROW(),MATCH(BL$3,$K$2:$P$2,0))</f>
        <v>0.5</v>
      </c>
      <c r="BM2335" s="146" cm="1">
        <f t="array" ref="BM2335">INDEX($K:$P,ROW(),MATCH(BM$3,$K$2:$P$2,0))</f>
        <v>0.5</v>
      </c>
      <c r="BN2335" s="146" cm="1">
        <f t="array" ref="BN2335">INDEX($K:$P,ROW(),MATCH(BN$3,$K$2:$P$2,0))</f>
        <v>0.5</v>
      </c>
      <c r="BO2335" s="146" cm="1">
        <f t="array" ref="BO2335">INDEX($K:$P,ROW(),MATCH(BO$3,$K$2:$P$2,0))</f>
        <v>0.5</v>
      </c>
      <c r="BP2335" s="146" cm="1">
        <f t="array" ref="BP2335">INDEX($K:$P,ROW(),MATCH(BP$3,$K$2:$P$2,0))</f>
        <v>0.5</v>
      </c>
      <c r="BQ2335" s="146" cm="1">
        <f t="array" ref="BQ2335">INDEX($K:$P,ROW(),MATCH(BQ$3,$K$2:$P$2,0))</f>
        <v>0.5</v>
      </c>
      <c r="BR2335" s="146" cm="1">
        <f t="array" ref="BR2335">INDEX($K:$P,ROW(),MATCH(BR$3,$K$2:$P$2,0))</f>
        <v>0.5</v>
      </c>
      <c r="BS2335" s="146" cm="1">
        <f t="array" ref="BS2335">INDEX($K:$P,ROW(),MATCH(BS$3,$K$2:$P$2,0))</f>
        <v>0.5</v>
      </c>
      <c r="BT2335" s="146" cm="1">
        <f t="array" ref="BT2335">INDEX($K:$P,ROW(),MATCH(BT$3,$K$2:$P$2,0))</f>
        <v>0.5</v>
      </c>
      <c r="BU2335" s="146" cm="1">
        <f t="array" ref="BU2335">INDEX($K:$P,ROW(),MATCH(BU$3,$K$2:$P$2,0))</f>
        <v>0.5</v>
      </c>
      <c r="BV2335" s="146" cm="1">
        <f t="array" ref="BV2335">INDEX($K:$P,ROW(),MATCH(BV$3,$K$2:$P$2,0))</f>
        <v>0.5</v>
      </c>
      <c r="BW2335" s="146" cm="1">
        <f t="array" ref="BW2335">INDEX($K:$P,ROW(),MATCH(BW$3,$K$2:$P$2,0))</f>
        <v>0.5</v>
      </c>
      <c r="BX2335" s="146" cm="1">
        <f t="array" ref="BX2335">INDEX($K:$P,ROW(),MATCH(BX$3,$K$2:$P$2,0))</f>
        <v>0.5</v>
      </c>
      <c r="BY2335" s="146" cm="1">
        <f t="array" ref="BY2335">INDEX($K:$P,ROW(),MATCH(BY$3,$K$2:$P$2,0))</f>
        <v>0.5</v>
      </c>
      <c r="BZ2335" s="146" cm="1">
        <f t="array" ref="BZ2335">INDEX($K:$P,ROW(),MATCH(BZ$3,$K$2:$P$2,0))</f>
        <v>0.5</v>
      </c>
      <c r="CA2335" s="146" cm="1">
        <f t="array" ref="CA2335">INDEX($K:$P,ROW(),MATCH(CA$3,$K$2:$P$2,0))</f>
        <v>0.5</v>
      </c>
      <c r="CB2335" s="146" cm="1">
        <f t="array" ref="CB2335">INDEX($K:$P,ROW(),MATCH(CB$3,$K$2:$P$2,0))</f>
        <v>0.5</v>
      </c>
      <c r="CC2335" s="146" cm="1">
        <f t="array" ref="CC2335">INDEX($K:$P,ROW(),MATCH(CC$3,$K$2:$P$2,0))</f>
        <v>0.5</v>
      </c>
      <c r="CD2335" s="146" cm="1">
        <f t="array" ref="CD2335">INDEX($K:$P,ROW(),MATCH(CD$3,$K$2:$P$2,0))</f>
        <v>0.5</v>
      </c>
      <c r="CE2335" s="146" cm="1">
        <f t="array" ref="CE2335">INDEX($K:$P,ROW(),MATCH(CE$3,$K$2:$P$2,0))</f>
        <v>0.5</v>
      </c>
      <c r="CF2335" s="146" cm="1">
        <f t="array" ref="CF2335">INDEX($K:$P,ROW(),MATCH(CF$3,$K$2:$P$2,0))</f>
        <v>0.5</v>
      </c>
      <c r="CG2335" s="146" cm="1">
        <f t="array" ref="CG2335">INDEX($K:$P,ROW(),MATCH(CG$3,$K$2:$P$2,0))</f>
        <v>0.5</v>
      </c>
      <c r="CH2335" s="146" cm="1">
        <f t="array" ref="CH2335">INDEX($K:$P,ROW(),MATCH(CH$3,$K$2:$P$2,0))</f>
        <v>0.5</v>
      </c>
      <c r="CI2335" s="146" cm="1">
        <f t="array" ref="CI2335">INDEX($K:$P,ROW(),MATCH(CI$3,$K$2:$P$2,0))</f>
        <v>0.5</v>
      </c>
      <c r="CJ2335" s="146" cm="1">
        <f t="array" ref="CJ2335">INDEX($K:$P,ROW(),MATCH(CJ$3,$K$2:$P$2,0))</f>
        <v>0.5</v>
      </c>
      <c r="CK2335" s="146" cm="1">
        <f t="array" ref="CK2335">INDEX($K:$P,ROW(),MATCH(CK$3,$K$2:$P$2,0))</f>
        <v>0.5</v>
      </c>
      <c r="CL2335" s="146" cm="1">
        <f t="array" ref="CL2335">INDEX($K:$P,ROW(),MATCH(CL$3,$K$2:$P$2,0))</f>
        <v>0.5</v>
      </c>
    </row>
    <row r="2336" spans="2:90" x14ac:dyDescent="0.4">
      <c r="B2336" s="141" t="s">
        <v>62</v>
      </c>
      <c r="C2336" s="307"/>
      <c r="D2336" s="305" t="s">
        <v>518</v>
      </c>
      <c r="E2336" s="305" t="str">
        <f t="shared" si="2965"/>
        <v>2336 SPLIT-SV-VR</v>
      </c>
      <c r="G2336" s="307"/>
      <c r="H2336" s="12"/>
      <c r="I2336" s="60"/>
      <c r="J2336" s="60"/>
      <c r="K2336" s="34">
        <f>1-SUM(K2334:K2335)</f>
        <v>0</v>
      </c>
      <c r="L2336" s="34">
        <f t="shared" ref="L2336:P2336" si="2967">1-SUM(L2334:L2335)</f>
        <v>0</v>
      </c>
      <c r="M2336" s="34">
        <f t="shared" si="2967"/>
        <v>0</v>
      </c>
      <c r="N2336" s="34">
        <f t="shared" si="2967"/>
        <v>0</v>
      </c>
      <c r="O2336" s="34">
        <f t="shared" si="2967"/>
        <v>0</v>
      </c>
      <c r="P2336" s="34">
        <f t="shared" si="2967"/>
        <v>0</v>
      </c>
      <c r="R2336" s="13"/>
      <c r="S2336" s="76"/>
      <c r="T2336" s="76"/>
      <c r="U2336" s="76"/>
      <c r="V2336" s="76"/>
      <c r="W2336" s="76"/>
      <c r="X2336" s="76"/>
      <c r="Y2336" s="76"/>
      <c r="Z2336" s="76"/>
      <c r="AA2336" s="76"/>
      <c r="AB2336" s="76"/>
      <c r="AC2336" s="76"/>
      <c r="AD2336" s="76"/>
      <c r="AE2336" s="76"/>
      <c r="AF2336" s="76"/>
      <c r="AG2336" s="76"/>
      <c r="AH2336" s="76"/>
      <c r="AI2336" s="76"/>
      <c r="AJ2336" s="76"/>
      <c r="AK2336" s="76"/>
      <c r="AL2336" s="76"/>
      <c r="AM2336" s="76"/>
      <c r="AN2336" s="76"/>
      <c r="AO2336" s="76"/>
      <c r="AP2336" s="76"/>
      <c r="AQ2336" s="76"/>
      <c r="AR2336" s="76"/>
      <c r="AS2336" s="76"/>
      <c r="AT2336" s="76"/>
      <c r="AU2336" s="76"/>
      <c r="AV2336" s="76"/>
      <c r="AW2336" s="76"/>
      <c r="AX2336" s="76"/>
      <c r="AY2336" s="76"/>
      <c r="AZ2336" s="76"/>
      <c r="BA2336" s="76"/>
      <c r="BB2336" s="76"/>
      <c r="BC2336" s="76"/>
      <c r="BD2336" s="76"/>
      <c r="BE2336" s="76"/>
      <c r="BF2336" s="76"/>
      <c r="BG2336" s="76"/>
      <c r="BH2336" s="76"/>
      <c r="BI2336" s="76"/>
      <c r="BJ2336" s="76"/>
      <c r="BK2336" s="76"/>
      <c r="BL2336" s="76"/>
      <c r="BM2336" s="76"/>
      <c r="BN2336" s="76"/>
      <c r="BO2336" s="76"/>
      <c r="BP2336" s="76"/>
      <c r="BQ2336" s="76"/>
      <c r="BR2336" s="76"/>
      <c r="BS2336" s="76"/>
      <c r="BT2336" s="76"/>
      <c r="BU2336" s="76"/>
      <c r="BV2336" s="76"/>
      <c r="BW2336" s="76"/>
      <c r="BX2336" s="76"/>
      <c r="BY2336" s="76"/>
      <c r="BZ2336" s="76"/>
      <c r="CA2336" s="76"/>
      <c r="CB2336" s="76"/>
      <c r="CC2336" s="76"/>
      <c r="CD2336" s="76"/>
      <c r="CE2336" s="76"/>
      <c r="CF2336" s="76"/>
      <c r="CG2336" s="76"/>
      <c r="CH2336" s="76"/>
      <c r="CI2336" s="76"/>
      <c r="CJ2336" s="76"/>
      <c r="CK2336" s="76"/>
      <c r="CL2336" s="76"/>
    </row>
    <row r="2337" spans="2:90" x14ac:dyDescent="0.4">
      <c r="B2337" s="95"/>
      <c r="C2337" s="307"/>
      <c r="D2337" s="305" t="s">
        <v>518</v>
      </c>
      <c r="E2337" s="305" t="str">
        <f t="shared" si="2965"/>
        <v>2337 SPLIT-SV-VR</v>
      </c>
      <c r="G2337" s="307"/>
      <c r="H2337" s="12"/>
      <c r="I2337" s="60"/>
      <c r="J2337" s="60"/>
      <c r="K2337" s="12"/>
      <c r="L2337" s="12"/>
      <c r="M2337" s="12"/>
      <c r="N2337" s="12"/>
      <c r="O2337" s="12"/>
      <c r="P2337" s="12"/>
      <c r="R2337" s="13"/>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row>
    <row r="2338" spans="2:90" x14ac:dyDescent="0.4">
      <c r="B2338" s="95" t="str">
        <f>"# of "&amp;B2363&amp;"s:"</f>
        <v># of procedures:</v>
      </c>
      <c r="C2338" s="307"/>
      <c r="D2338" s="305" t="s">
        <v>518</v>
      </c>
      <c r="E2338" s="305" t="str">
        <f t="shared" si="2965"/>
        <v>2338 SPLIT-SV-VR</v>
      </c>
      <c r="G2338" s="307"/>
      <c r="H2338" s="12"/>
      <c r="I2338" s="60"/>
      <c r="J2338" s="60"/>
      <c r="K2338" s="12"/>
      <c r="L2338" s="12"/>
      <c r="M2338" s="12"/>
      <c r="N2338" s="12"/>
      <c r="O2338" s="12"/>
      <c r="P2338" s="12"/>
      <c r="R2338" s="13"/>
      <c r="S2338" s="76"/>
      <c r="T2338" s="76"/>
      <c r="U2338" s="76"/>
      <c r="V2338" s="76"/>
      <c r="W2338" s="76"/>
      <c r="X2338" s="76"/>
      <c r="Y2338" s="76"/>
      <c r="Z2338" s="76"/>
      <c r="AA2338" s="76"/>
      <c r="AB2338" s="76"/>
      <c r="AC2338" s="76"/>
      <c r="AD2338" s="76"/>
      <c r="AE2338" s="76"/>
      <c r="AF2338" s="76"/>
      <c r="AG2338" s="76"/>
      <c r="AH2338" s="76"/>
      <c r="AI2338" s="76"/>
      <c r="AJ2338" s="76"/>
      <c r="AK2338" s="76"/>
      <c r="AL2338" s="76"/>
      <c r="AM2338" s="76"/>
      <c r="AN2338" s="76"/>
      <c r="AO2338" s="76"/>
      <c r="AP2338" s="76"/>
      <c r="AQ2338" s="76"/>
      <c r="AR2338" s="76"/>
      <c r="AS2338" s="76"/>
      <c r="AT2338" s="76"/>
      <c r="AU2338" s="76"/>
      <c r="AV2338" s="76"/>
      <c r="AW2338" s="76"/>
      <c r="AX2338" s="76"/>
      <c r="AY2338" s="76"/>
      <c r="AZ2338" s="76"/>
      <c r="BA2338" s="76"/>
      <c r="BB2338" s="76"/>
      <c r="BC2338" s="76"/>
      <c r="BD2338" s="76"/>
      <c r="BE2338" s="76"/>
      <c r="BF2338" s="76"/>
      <c r="BG2338" s="76"/>
      <c r="BH2338" s="76"/>
      <c r="BI2338" s="76"/>
      <c r="BJ2338" s="76"/>
      <c r="BK2338" s="76"/>
      <c r="BL2338" s="76"/>
      <c r="BM2338" s="76"/>
      <c r="BN2338" s="76"/>
      <c r="BO2338" s="76"/>
      <c r="BP2338" s="76"/>
      <c r="BQ2338" s="76"/>
      <c r="BR2338" s="76"/>
      <c r="BS2338" s="76"/>
      <c r="BT2338" s="76"/>
      <c r="BU2338" s="76"/>
      <c r="BV2338" s="76"/>
      <c r="BW2338" s="76"/>
      <c r="BX2338" s="76"/>
      <c r="BY2338" s="76"/>
      <c r="BZ2338" s="76"/>
      <c r="CA2338" s="76"/>
      <c r="CB2338" s="76"/>
      <c r="CC2338" s="76"/>
      <c r="CD2338" s="76"/>
      <c r="CE2338" s="76"/>
      <c r="CF2338" s="76"/>
      <c r="CG2338" s="76"/>
      <c r="CH2338" s="76"/>
      <c r="CI2338" s="76"/>
      <c r="CJ2338" s="76"/>
      <c r="CK2338" s="76"/>
      <c r="CL2338" s="76"/>
    </row>
    <row r="2339" spans="2:90" x14ac:dyDescent="0.4">
      <c r="B2339" s="141" t="str">
        <f>B2334</f>
        <v>Product A</v>
      </c>
      <c r="C2339" s="307"/>
      <c r="D2339" s="305" t="s">
        <v>518</v>
      </c>
      <c r="E2339" s="305" t="str">
        <f t="shared" si="2965"/>
        <v>2339 SPLIT-SV-VR</v>
      </c>
      <c r="G2339" s="307"/>
      <c r="H2339" s="12"/>
      <c r="I2339" s="60"/>
      <c r="J2339" s="60"/>
      <c r="K2339" s="34">
        <f t="shared" ref="K2339:P2340" ca="1" si="2968">SUMIF($3:$3,K$2,2339:2339)</f>
        <v>30000</v>
      </c>
      <c r="L2339" s="34">
        <f t="shared" ca="1" si="2968"/>
        <v>30000</v>
      </c>
      <c r="M2339" s="34">
        <f t="shared" ca="1" si="2968"/>
        <v>30000</v>
      </c>
      <c r="N2339" s="34">
        <f t="shared" ca="1" si="2968"/>
        <v>30000</v>
      </c>
      <c r="O2339" s="34">
        <f t="shared" ca="1" si="2968"/>
        <v>30000</v>
      </c>
      <c r="P2339" s="34">
        <f t="shared" ca="1" si="2968"/>
        <v>30000</v>
      </c>
      <c r="R2339" s="13"/>
      <c r="S2339" s="76" cm="1">
        <f t="array" aca="1" ref="S2339" ca="1">S2334*INDIRECT(S2325)</f>
        <v>2500</v>
      </c>
      <c r="T2339" s="76" cm="1">
        <f t="array" aca="1" ref="T2339" ca="1">T2334*INDIRECT(T2325)</f>
        <v>2500</v>
      </c>
      <c r="U2339" s="76" cm="1">
        <f t="array" aca="1" ref="U2339" ca="1">U2334*INDIRECT(U2325)</f>
        <v>2500</v>
      </c>
      <c r="V2339" s="76" cm="1">
        <f t="array" aca="1" ref="V2339" ca="1">V2334*INDIRECT(V2325)</f>
        <v>2500</v>
      </c>
      <c r="W2339" s="76" cm="1">
        <f t="array" aca="1" ref="W2339" ca="1">W2334*INDIRECT(W2325)</f>
        <v>2500</v>
      </c>
      <c r="X2339" s="76" cm="1">
        <f t="array" aca="1" ref="X2339" ca="1">X2334*INDIRECT(X2325)</f>
        <v>2500</v>
      </c>
      <c r="Y2339" s="76" cm="1">
        <f t="array" aca="1" ref="Y2339" ca="1">Y2334*INDIRECT(Y2325)</f>
        <v>2500</v>
      </c>
      <c r="Z2339" s="76" cm="1">
        <f t="array" aca="1" ref="Z2339" ca="1">Z2334*INDIRECT(Z2325)</f>
        <v>2500</v>
      </c>
      <c r="AA2339" s="76" cm="1">
        <f t="array" aca="1" ref="AA2339" ca="1">AA2334*INDIRECT(AA2325)</f>
        <v>2500</v>
      </c>
      <c r="AB2339" s="76" cm="1">
        <f t="array" aca="1" ref="AB2339" ca="1">AB2334*INDIRECT(AB2325)</f>
        <v>2500</v>
      </c>
      <c r="AC2339" s="76" cm="1">
        <f t="array" aca="1" ref="AC2339" ca="1">AC2334*INDIRECT(AC2325)</f>
        <v>2500</v>
      </c>
      <c r="AD2339" s="76" cm="1">
        <f t="array" aca="1" ref="AD2339" ca="1">AD2334*INDIRECT(AD2325)</f>
        <v>2500</v>
      </c>
      <c r="AE2339" s="76" cm="1">
        <f t="array" aca="1" ref="AE2339" ca="1">AE2334*INDIRECT(AE2325)</f>
        <v>2500</v>
      </c>
      <c r="AF2339" s="76" cm="1">
        <f t="array" aca="1" ref="AF2339" ca="1">AF2334*INDIRECT(AF2325)</f>
        <v>2500</v>
      </c>
      <c r="AG2339" s="76" cm="1">
        <f t="array" aca="1" ref="AG2339" ca="1">AG2334*INDIRECT(AG2325)</f>
        <v>2500</v>
      </c>
      <c r="AH2339" s="76" cm="1">
        <f t="array" aca="1" ref="AH2339" ca="1">AH2334*INDIRECT(AH2325)</f>
        <v>2500</v>
      </c>
      <c r="AI2339" s="76" cm="1">
        <f t="array" aca="1" ref="AI2339" ca="1">AI2334*INDIRECT(AI2325)</f>
        <v>2500</v>
      </c>
      <c r="AJ2339" s="76" cm="1">
        <f t="array" aca="1" ref="AJ2339" ca="1">AJ2334*INDIRECT(AJ2325)</f>
        <v>2500</v>
      </c>
      <c r="AK2339" s="76" cm="1">
        <f t="array" aca="1" ref="AK2339" ca="1">AK2334*INDIRECT(AK2325)</f>
        <v>2500</v>
      </c>
      <c r="AL2339" s="76" cm="1">
        <f t="array" aca="1" ref="AL2339" ca="1">AL2334*INDIRECT(AL2325)</f>
        <v>2500</v>
      </c>
      <c r="AM2339" s="76" cm="1">
        <f t="array" aca="1" ref="AM2339" ca="1">AM2334*INDIRECT(AM2325)</f>
        <v>2500</v>
      </c>
      <c r="AN2339" s="76" cm="1">
        <f t="array" aca="1" ref="AN2339" ca="1">AN2334*INDIRECT(AN2325)</f>
        <v>2500</v>
      </c>
      <c r="AO2339" s="76" cm="1">
        <f t="array" aca="1" ref="AO2339" ca="1">AO2334*INDIRECT(AO2325)</f>
        <v>2500</v>
      </c>
      <c r="AP2339" s="76" cm="1">
        <f t="array" aca="1" ref="AP2339" ca="1">AP2334*INDIRECT(AP2325)</f>
        <v>2500</v>
      </c>
      <c r="AQ2339" s="76" cm="1">
        <f t="array" aca="1" ref="AQ2339" ca="1">AQ2334*INDIRECT(AQ2325)</f>
        <v>2500</v>
      </c>
      <c r="AR2339" s="76" cm="1">
        <f t="array" aca="1" ref="AR2339" ca="1">AR2334*INDIRECT(AR2325)</f>
        <v>2500</v>
      </c>
      <c r="AS2339" s="76" cm="1">
        <f t="array" aca="1" ref="AS2339" ca="1">AS2334*INDIRECT(AS2325)</f>
        <v>2500</v>
      </c>
      <c r="AT2339" s="76" cm="1">
        <f t="array" aca="1" ref="AT2339" ca="1">AT2334*INDIRECT(AT2325)</f>
        <v>2500</v>
      </c>
      <c r="AU2339" s="76" cm="1">
        <f t="array" aca="1" ref="AU2339" ca="1">AU2334*INDIRECT(AU2325)</f>
        <v>2500</v>
      </c>
      <c r="AV2339" s="76" cm="1">
        <f t="array" aca="1" ref="AV2339" ca="1">AV2334*INDIRECT(AV2325)</f>
        <v>2500</v>
      </c>
      <c r="AW2339" s="76" cm="1">
        <f t="array" aca="1" ref="AW2339" ca="1">AW2334*INDIRECT(AW2325)</f>
        <v>2500</v>
      </c>
      <c r="AX2339" s="76" cm="1">
        <f t="array" aca="1" ref="AX2339" ca="1">AX2334*INDIRECT(AX2325)</f>
        <v>2500</v>
      </c>
      <c r="AY2339" s="76" cm="1">
        <f t="array" aca="1" ref="AY2339" ca="1">AY2334*INDIRECT(AY2325)</f>
        <v>2500</v>
      </c>
      <c r="AZ2339" s="76" cm="1">
        <f t="array" aca="1" ref="AZ2339" ca="1">AZ2334*INDIRECT(AZ2325)</f>
        <v>2500</v>
      </c>
      <c r="BA2339" s="76" cm="1">
        <f t="array" aca="1" ref="BA2339" ca="1">BA2334*INDIRECT(BA2325)</f>
        <v>2500</v>
      </c>
      <c r="BB2339" s="76" cm="1">
        <f t="array" aca="1" ref="BB2339" ca="1">BB2334*INDIRECT(BB2325)</f>
        <v>2500</v>
      </c>
      <c r="BC2339" s="76" cm="1">
        <f t="array" aca="1" ref="BC2339" ca="1">BC2334*INDIRECT(BC2325)</f>
        <v>2500</v>
      </c>
      <c r="BD2339" s="76" cm="1">
        <f t="array" aca="1" ref="BD2339" ca="1">BD2334*INDIRECT(BD2325)</f>
        <v>2500</v>
      </c>
      <c r="BE2339" s="76" cm="1">
        <f t="array" aca="1" ref="BE2339" ca="1">BE2334*INDIRECT(BE2325)</f>
        <v>2500</v>
      </c>
      <c r="BF2339" s="76" cm="1">
        <f t="array" aca="1" ref="BF2339" ca="1">BF2334*INDIRECT(BF2325)</f>
        <v>2500</v>
      </c>
      <c r="BG2339" s="76" cm="1">
        <f t="array" aca="1" ref="BG2339" ca="1">BG2334*INDIRECT(BG2325)</f>
        <v>2500</v>
      </c>
      <c r="BH2339" s="76" cm="1">
        <f t="array" aca="1" ref="BH2339" ca="1">BH2334*INDIRECT(BH2325)</f>
        <v>2500</v>
      </c>
      <c r="BI2339" s="76" cm="1">
        <f t="array" aca="1" ref="BI2339" ca="1">BI2334*INDIRECT(BI2325)</f>
        <v>2500</v>
      </c>
      <c r="BJ2339" s="76" cm="1">
        <f t="array" aca="1" ref="BJ2339" ca="1">BJ2334*INDIRECT(BJ2325)</f>
        <v>2500</v>
      </c>
      <c r="BK2339" s="76" cm="1">
        <f t="array" aca="1" ref="BK2339" ca="1">BK2334*INDIRECT(BK2325)</f>
        <v>2500</v>
      </c>
      <c r="BL2339" s="76" cm="1">
        <f t="array" aca="1" ref="BL2339" ca="1">BL2334*INDIRECT(BL2325)</f>
        <v>2500</v>
      </c>
      <c r="BM2339" s="76" cm="1">
        <f t="array" aca="1" ref="BM2339" ca="1">BM2334*INDIRECT(BM2325)</f>
        <v>2500</v>
      </c>
      <c r="BN2339" s="76" cm="1">
        <f t="array" aca="1" ref="BN2339" ca="1">BN2334*INDIRECT(BN2325)</f>
        <v>2500</v>
      </c>
      <c r="BO2339" s="76" cm="1">
        <f t="array" aca="1" ref="BO2339" ca="1">BO2334*INDIRECT(BO2325)</f>
        <v>2500</v>
      </c>
      <c r="BP2339" s="76" cm="1">
        <f t="array" aca="1" ref="BP2339" ca="1">BP2334*INDIRECT(BP2325)</f>
        <v>2500</v>
      </c>
      <c r="BQ2339" s="76" cm="1">
        <f t="array" aca="1" ref="BQ2339" ca="1">BQ2334*INDIRECT(BQ2325)</f>
        <v>2500</v>
      </c>
      <c r="BR2339" s="76" cm="1">
        <f t="array" aca="1" ref="BR2339" ca="1">BR2334*INDIRECT(BR2325)</f>
        <v>2500</v>
      </c>
      <c r="BS2339" s="76" cm="1">
        <f t="array" aca="1" ref="BS2339" ca="1">BS2334*INDIRECT(BS2325)</f>
        <v>2500</v>
      </c>
      <c r="BT2339" s="76" cm="1">
        <f t="array" aca="1" ref="BT2339" ca="1">BT2334*INDIRECT(BT2325)</f>
        <v>2500</v>
      </c>
      <c r="BU2339" s="76" cm="1">
        <f t="array" aca="1" ref="BU2339" ca="1">BU2334*INDIRECT(BU2325)</f>
        <v>2500</v>
      </c>
      <c r="BV2339" s="76" cm="1">
        <f t="array" aca="1" ref="BV2339" ca="1">BV2334*INDIRECT(BV2325)</f>
        <v>2500</v>
      </c>
      <c r="BW2339" s="76" cm="1">
        <f t="array" aca="1" ref="BW2339" ca="1">BW2334*INDIRECT(BW2325)</f>
        <v>2500</v>
      </c>
      <c r="BX2339" s="76" cm="1">
        <f t="array" aca="1" ref="BX2339" ca="1">BX2334*INDIRECT(BX2325)</f>
        <v>2500</v>
      </c>
      <c r="BY2339" s="76" cm="1">
        <f t="array" aca="1" ref="BY2339" ca="1">BY2334*INDIRECT(BY2325)</f>
        <v>2500</v>
      </c>
      <c r="BZ2339" s="76" cm="1">
        <f t="array" aca="1" ref="BZ2339" ca="1">BZ2334*INDIRECT(BZ2325)</f>
        <v>2500</v>
      </c>
      <c r="CA2339" s="76" cm="1">
        <f t="array" aca="1" ref="CA2339" ca="1">CA2334*INDIRECT(CA2325)</f>
        <v>2500</v>
      </c>
      <c r="CB2339" s="76" cm="1">
        <f t="array" aca="1" ref="CB2339" ca="1">CB2334*INDIRECT(CB2325)</f>
        <v>2500</v>
      </c>
      <c r="CC2339" s="76" cm="1">
        <f t="array" aca="1" ref="CC2339" ca="1">CC2334*INDIRECT(CC2325)</f>
        <v>2500</v>
      </c>
      <c r="CD2339" s="76" cm="1">
        <f t="array" aca="1" ref="CD2339" ca="1">CD2334*INDIRECT(CD2325)</f>
        <v>2500</v>
      </c>
      <c r="CE2339" s="76" cm="1">
        <f t="array" aca="1" ref="CE2339" ca="1">CE2334*INDIRECT(CE2325)</f>
        <v>2500</v>
      </c>
      <c r="CF2339" s="76" cm="1">
        <f t="array" aca="1" ref="CF2339" ca="1">CF2334*INDIRECT(CF2325)</f>
        <v>2500</v>
      </c>
      <c r="CG2339" s="76" cm="1">
        <f t="array" aca="1" ref="CG2339" ca="1">CG2334*INDIRECT(CG2325)</f>
        <v>2500</v>
      </c>
      <c r="CH2339" s="76" cm="1">
        <f t="array" aca="1" ref="CH2339" ca="1">CH2334*INDIRECT(CH2325)</f>
        <v>2500</v>
      </c>
      <c r="CI2339" s="76" cm="1">
        <f t="array" aca="1" ref="CI2339" ca="1">CI2334*INDIRECT(CI2325)</f>
        <v>2500</v>
      </c>
      <c r="CJ2339" s="76" cm="1">
        <f t="array" aca="1" ref="CJ2339" ca="1">CJ2334*INDIRECT(CJ2325)</f>
        <v>2500</v>
      </c>
      <c r="CK2339" s="76" cm="1">
        <f t="array" aca="1" ref="CK2339" ca="1">CK2334*INDIRECT(CK2325)</f>
        <v>2500</v>
      </c>
      <c r="CL2339" s="76" cm="1">
        <f t="array" aca="1" ref="CL2339" ca="1">CL2334*INDIRECT(CL2325)</f>
        <v>2500</v>
      </c>
    </row>
    <row r="2340" spans="2:90" x14ac:dyDescent="0.4">
      <c r="B2340" s="141" t="str">
        <f>B2335</f>
        <v>Product B</v>
      </c>
      <c r="C2340" s="307"/>
      <c r="D2340" s="305" t="s">
        <v>518</v>
      </c>
      <c r="E2340" s="305" t="str">
        <f t="shared" si="2965"/>
        <v>2340 SPLIT-SV-VR</v>
      </c>
      <c r="G2340" s="307"/>
      <c r="H2340" s="12"/>
      <c r="I2340" s="60"/>
      <c r="J2340" s="60"/>
      <c r="K2340" s="34">
        <f t="shared" ca="1" si="2968"/>
        <v>30000</v>
      </c>
      <c r="L2340" s="34">
        <f t="shared" ca="1" si="2968"/>
        <v>30000</v>
      </c>
      <c r="M2340" s="34">
        <f t="shared" ca="1" si="2968"/>
        <v>30000</v>
      </c>
      <c r="N2340" s="34">
        <f t="shared" ca="1" si="2968"/>
        <v>30000</v>
      </c>
      <c r="O2340" s="34">
        <f t="shared" ca="1" si="2968"/>
        <v>30000</v>
      </c>
      <c r="P2340" s="34">
        <f t="shared" ca="1" si="2968"/>
        <v>30000</v>
      </c>
      <c r="R2340" s="13"/>
      <c r="S2340" s="76" cm="1">
        <f t="array" aca="1" ref="S2340" ca="1">S2335*INDIRECT(S2325)</f>
        <v>2500</v>
      </c>
      <c r="T2340" s="76" cm="1">
        <f t="array" aca="1" ref="T2340" ca="1">T2335*INDIRECT(T2325)</f>
        <v>2500</v>
      </c>
      <c r="U2340" s="76" cm="1">
        <f t="array" aca="1" ref="U2340" ca="1">U2335*INDIRECT(U2325)</f>
        <v>2500</v>
      </c>
      <c r="V2340" s="76" cm="1">
        <f t="array" aca="1" ref="V2340" ca="1">V2335*INDIRECT(V2325)</f>
        <v>2500</v>
      </c>
      <c r="W2340" s="76" cm="1">
        <f t="array" aca="1" ref="W2340" ca="1">W2335*INDIRECT(W2325)</f>
        <v>2500</v>
      </c>
      <c r="X2340" s="76" cm="1">
        <f t="array" aca="1" ref="X2340" ca="1">X2335*INDIRECT(X2325)</f>
        <v>2500</v>
      </c>
      <c r="Y2340" s="76" cm="1">
        <f t="array" aca="1" ref="Y2340" ca="1">Y2335*INDIRECT(Y2325)</f>
        <v>2500</v>
      </c>
      <c r="Z2340" s="76" cm="1">
        <f t="array" aca="1" ref="Z2340" ca="1">Z2335*INDIRECT(Z2325)</f>
        <v>2500</v>
      </c>
      <c r="AA2340" s="76" cm="1">
        <f t="array" aca="1" ref="AA2340" ca="1">AA2335*INDIRECT(AA2325)</f>
        <v>2500</v>
      </c>
      <c r="AB2340" s="76" cm="1">
        <f t="array" aca="1" ref="AB2340" ca="1">AB2335*INDIRECT(AB2325)</f>
        <v>2500</v>
      </c>
      <c r="AC2340" s="76" cm="1">
        <f t="array" aca="1" ref="AC2340" ca="1">AC2335*INDIRECT(AC2325)</f>
        <v>2500</v>
      </c>
      <c r="AD2340" s="76" cm="1">
        <f t="array" aca="1" ref="AD2340" ca="1">AD2335*INDIRECT(AD2325)</f>
        <v>2500</v>
      </c>
      <c r="AE2340" s="76" cm="1">
        <f t="array" aca="1" ref="AE2340" ca="1">AE2335*INDIRECT(AE2325)</f>
        <v>2500</v>
      </c>
      <c r="AF2340" s="76" cm="1">
        <f t="array" aca="1" ref="AF2340" ca="1">AF2335*INDIRECT(AF2325)</f>
        <v>2500</v>
      </c>
      <c r="AG2340" s="76" cm="1">
        <f t="array" aca="1" ref="AG2340" ca="1">AG2335*INDIRECT(AG2325)</f>
        <v>2500</v>
      </c>
      <c r="AH2340" s="76" cm="1">
        <f t="array" aca="1" ref="AH2340" ca="1">AH2335*INDIRECT(AH2325)</f>
        <v>2500</v>
      </c>
      <c r="AI2340" s="76" cm="1">
        <f t="array" aca="1" ref="AI2340" ca="1">AI2335*INDIRECT(AI2325)</f>
        <v>2500</v>
      </c>
      <c r="AJ2340" s="76" cm="1">
        <f t="array" aca="1" ref="AJ2340" ca="1">AJ2335*INDIRECT(AJ2325)</f>
        <v>2500</v>
      </c>
      <c r="AK2340" s="76" cm="1">
        <f t="array" aca="1" ref="AK2340" ca="1">AK2335*INDIRECT(AK2325)</f>
        <v>2500</v>
      </c>
      <c r="AL2340" s="76" cm="1">
        <f t="array" aca="1" ref="AL2340" ca="1">AL2335*INDIRECT(AL2325)</f>
        <v>2500</v>
      </c>
      <c r="AM2340" s="76" cm="1">
        <f t="array" aca="1" ref="AM2340" ca="1">AM2335*INDIRECT(AM2325)</f>
        <v>2500</v>
      </c>
      <c r="AN2340" s="76" cm="1">
        <f t="array" aca="1" ref="AN2340" ca="1">AN2335*INDIRECT(AN2325)</f>
        <v>2500</v>
      </c>
      <c r="AO2340" s="76" cm="1">
        <f t="array" aca="1" ref="AO2340" ca="1">AO2335*INDIRECT(AO2325)</f>
        <v>2500</v>
      </c>
      <c r="AP2340" s="76" cm="1">
        <f t="array" aca="1" ref="AP2340" ca="1">AP2335*INDIRECT(AP2325)</f>
        <v>2500</v>
      </c>
      <c r="AQ2340" s="76" cm="1">
        <f t="array" aca="1" ref="AQ2340" ca="1">AQ2335*INDIRECT(AQ2325)</f>
        <v>2500</v>
      </c>
      <c r="AR2340" s="76" cm="1">
        <f t="array" aca="1" ref="AR2340" ca="1">AR2335*INDIRECT(AR2325)</f>
        <v>2500</v>
      </c>
      <c r="AS2340" s="76" cm="1">
        <f t="array" aca="1" ref="AS2340" ca="1">AS2335*INDIRECT(AS2325)</f>
        <v>2500</v>
      </c>
      <c r="AT2340" s="76" cm="1">
        <f t="array" aca="1" ref="AT2340" ca="1">AT2335*INDIRECT(AT2325)</f>
        <v>2500</v>
      </c>
      <c r="AU2340" s="76" cm="1">
        <f t="array" aca="1" ref="AU2340" ca="1">AU2335*INDIRECT(AU2325)</f>
        <v>2500</v>
      </c>
      <c r="AV2340" s="76" cm="1">
        <f t="array" aca="1" ref="AV2340" ca="1">AV2335*INDIRECT(AV2325)</f>
        <v>2500</v>
      </c>
      <c r="AW2340" s="76" cm="1">
        <f t="array" aca="1" ref="AW2340" ca="1">AW2335*INDIRECT(AW2325)</f>
        <v>2500</v>
      </c>
      <c r="AX2340" s="76" cm="1">
        <f t="array" aca="1" ref="AX2340" ca="1">AX2335*INDIRECT(AX2325)</f>
        <v>2500</v>
      </c>
      <c r="AY2340" s="76" cm="1">
        <f t="array" aca="1" ref="AY2340" ca="1">AY2335*INDIRECT(AY2325)</f>
        <v>2500</v>
      </c>
      <c r="AZ2340" s="76" cm="1">
        <f t="array" aca="1" ref="AZ2340" ca="1">AZ2335*INDIRECT(AZ2325)</f>
        <v>2500</v>
      </c>
      <c r="BA2340" s="76" cm="1">
        <f t="array" aca="1" ref="BA2340" ca="1">BA2335*INDIRECT(BA2325)</f>
        <v>2500</v>
      </c>
      <c r="BB2340" s="76" cm="1">
        <f t="array" aca="1" ref="BB2340" ca="1">BB2335*INDIRECT(BB2325)</f>
        <v>2500</v>
      </c>
      <c r="BC2340" s="76" cm="1">
        <f t="array" aca="1" ref="BC2340" ca="1">BC2335*INDIRECT(BC2325)</f>
        <v>2500</v>
      </c>
      <c r="BD2340" s="76" cm="1">
        <f t="array" aca="1" ref="BD2340" ca="1">BD2335*INDIRECT(BD2325)</f>
        <v>2500</v>
      </c>
      <c r="BE2340" s="76" cm="1">
        <f t="array" aca="1" ref="BE2340" ca="1">BE2335*INDIRECT(BE2325)</f>
        <v>2500</v>
      </c>
      <c r="BF2340" s="76" cm="1">
        <f t="array" aca="1" ref="BF2340" ca="1">BF2335*INDIRECT(BF2325)</f>
        <v>2500</v>
      </c>
      <c r="BG2340" s="76" cm="1">
        <f t="array" aca="1" ref="BG2340" ca="1">BG2335*INDIRECT(BG2325)</f>
        <v>2500</v>
      </c>
      <c r="BH2340" s="76" cm="1">
        <f t="array" aca="1" ref="BH2340" ca="1">BH2335*INDIRECT(BH2325)</f>
        <v>2500</v>
      </c>
      <c r="BI2340" s="76" cm="1">
        <f t="array" aca="1" ref="BI2340" ca="1">BI2335*INDIRECT(BI2325)</f>
        <v>2500</v>
      </c>
      <c r="BJ2340" s="76" cm="1">
        <f t="array" aca="1" ref="BJ2340" ca="1">BJ2335*INDIRECT(BJ2325)</f>
        <v>2500</v>
      </c>
      <c r="BK2340" s="76" cm="1">
        <f t="array" aca="1" ref="BK2340" ca="1">BK2335*INDIRECT(BK2325)</f>
        <v>2500</v>
      </c>
      <c r="BL2340" s="76" cm="1">
        <f t="array" aca="1" ref="BL2340" ca="1">BL2335*INDIRECT(BL2325)</f>
        <v>2500</v>
      </c>
      <c r="BM2340" s="76" cm="1">
        <f t="array" aca="1" ref="BM2340" ca="1">BM2335*INDIRECT(BM2325)</f>
        <v>2500</v>
      </c>
      <c r="BN2340" s="76" cm="1">
        <f t="array" aca="1" ref="BN2340" ca="1">BN2335*INDIRECT(BN2325)</f>
        <v>2500</v>
      </c>
      <c r="BO2340" s="76" cm="1">
        <f t="array" aca="1" ref="BO2340" ca="1">BO2335*INDIRECT(BO2325)</f>
        <v>2500</v>
      </c>
      <c r="BP2340" s="76" cm="1">
        <f t="array" aca="1" ref="BP2340" ca="1">BP2335*INDIRECT(BP2325)</f>
        <v>2500</v>
      </c>
      <c r="BQ2340" s="76" cm="1">
        <f t="array" aca="1" ref="BQ2340" ca="1">BQ2335*INDIRECT(BQ2325)</f>
        <v>2500</v>
      </c>
      <c r="BR2340" s="76" cm="1">
        <f t="array" aca="1" ref="BR2340" ca="1">BR2335*INDIRECT(BR2325)</f>
        <v>2500</v>
      </c>
      <c r="BS2340" s="76" cm="1">
        <f t="array" aca="1" ref="BS2340" ca="1">BS2335*INDIRECT(BS2325)</f>
        <v>2500</v>
      </c>
      <c r="BT2340" s="76" cm="1">
        <f t="array" aca="1" ref="BT2340" ca="1">BT2335*INDIRECT(BT2325)</f>
        <v>2500</v>
      </c>
      <c r="BU2340" s="76" cm="1">
        <f t="array" aca="1" ref="BU2340" ca="1">BU2335*INDIRECT(BU2325)</f>
        <v>2500</v>
      </c>
      <c r="BV2340" s="76" cm="1">
        <f t="array" aca="1" ref="BV2340" ca="1">BV2335*INDIRECT(BV2325)</f>
        <v>2500</v>
      </c>
      <c r="BW2340" s="76" cm="1">
        <f t="array" aca="1" ref="BW2340" ca="1">BW2335*INDIRECT(BW2325)</f>
        <v>2500</v>
      </c>
      <c r="BX2340" s="76" cm="1">
        <f t="array" aca="1" ref="BX2340" ca="1">BX2335*INDIRECT(BX2325)</f>
        <v>2500</v>
      </c>
      <c r="BY2340" s="76" cm="1">
        <f t="array" aca="1" ref="BY2340" ca="1">BY2335*INDIRECT(BY2325)</f>
        <v>2500</v>
      </c>
      <c r="BZ2340" s="76" cm="1">
        <f t="array" aca="1" ref="BZ2340" ca="1">BZ2335*INDIRECT(BZ2325)</f>
        <v>2500</v>
      </c>
      <c r="CA2340" s="76" cm="1">
        <f t="array" aca="1" ref="CA2340" ca="1">CA2335*INDIRECT(CA2325)</f>
        <v>2500</v>
      </c>
      <c r="CB2340" s="76" cm="1">
        <f t="array" aca="1" ref="CB2340" ca="1">CB2335*INDIRECT(CB2325)</f>
        <v>2500</v>
      </c>
      <c r="CC2340" s="76" cm="1">
        <f t="array" aca="1" ref="CC2340" ca="1">CC2335*INDIRECT(CC2325)</f>
        <v>2500</v>
      </c>
      <c r="CD2340" s="76" cm="1">
        <f t="array" aca="1" ref="CD2340" ca="1">CD2335*INDIRECT(CD2325)</f>
        <v>2500</v>
      </c>
      <c r="CE2340" s="76" cm="1">
        <f t="array" aca="1" ref="CE2340" ca="1">CE2335*INDIRECT(CE2325)</f>
        <v>2500</v>
      </c>
      <c r="CF2340" s="76" cm="1">
        <f t="array" aca="1" ref="CF2340" ca="1">CF2335*INDIRECT(CF2325)</f>
        <v>2500</v>
      </c>
      <c r="CG2340" s="76" cm="1">
        <f t="array" aca="1" ref="CG2340" ca="1">CG2335*INDIRECT(CG2325)</f>
        <v>2500</v>
      </c>
      <c r="CH2340" s="76" cm="1">
        <f t="array" aca="1" ref="CH2340" ca="1">CH2335*INDIRECT(CH2325)</f>
        <v>2500</v>
      </c>
      <c r="CI2340" s="76" cm="1">
        <f t="array" aca="1" ref="CI2340" ca="1">CI2335*INDIRECT(CI2325)</f>
        <v>2500</v>
      </c>
      <c r="CJ2340" s="76" cm="1">
        <f t="array" aca="1" ref="CJ2340" ca="1">CJ2335*INDIRECT(CJ2325)</f>
        <v>2500</v>
      </c>
      <c r="CK2340" s="76" cm="1">
        <f t="array" aca="1" ref="CK2340" ca="1">CK2335*INDIRECT(CK2325)</f>
        <v>2500</v>
      </c>
      <c r="CL2340" s="76" cm="1">
        <f t="array" aca="1" ref="CL2340" ca="1">CL2335*INDIRECT(CL2325)</f>
        <v>2500</v>
      </c>
    </row>
    <row r="2341" spans="2:90" x14ac:dyDescent="0.4">
      <c r="B2341" s="124"/>
      <c r="C2341" s="307"/>
      <c r="D2341" s="305" t="s">
        <v>518</v>
      </c>
      <c r="E2341" s="305" t="str">
        <f t="shared" si="2965"/>
        <v>2341 SPLIT-SV-VR</v>
      </c>
      <c r="G2341" s="307"/>
      <c r="H2341" s="12"/>
      <c r="I2341" s="60"/>
      <c r="J2341" s="60"/>
      <c r="K2341" s="12"/>
      <c r="L2341" s="12"/>
      <c r="M2341" s="12"/>
      <c r="N2341" s="12"/>
      <c r="O2341" s="12"/>
      <c r="P2341" s="12"/>
      <c r="R2341" s="13"/>
      <c r="S2341" s="76"/>
      <c r="T2341" s="76"/>
      <c r="U2341" s="76"/>
      <c r="V2341" s="76"/>
      <c r="W2341" s="76"/>
      <c r="X2341" s="76"/>
      <c r="Y2341" s="76"/>
      <c r="Z2341" s="76"/>
      <c r="AA2341" s="76"/>
      <c r="AB2341" s="76"/>
      <c r="AC2341" s="76"/>
      <c r="AD2341" s="76"/>
      <c r="AE2341" s="76"/>
      <c r="AF2341" s="76"/>
      <c r="AG2341" s="76"/>
      <c r="AH2341" s="76"/>
      <c r="AI2341" s="76"/>
      <c r="AJ2341" s="76"/>
      <c r="AK2341" s="76"/>
      <c r="AL2341" s="76"/>
      <c r="AM2341" s="76"/>
      <c r="AN2341" s="76"/>
      <c r="AO2341" s="76"/>
      <c r="AP2341" s="76"/>
      <c r="AQ2341" s="76"/>
      <c r="AR2341" s="76"/>
      <c r="AS2341" s="76"/>
      <c r="AT2341" s="76"/>
      <c r="AU2341" s="76"/>
      <c r="AV2341" s="76"/>
      <c r="AW2341" s="76"/>
      <c r="AX2341" s="76"/>
      <c r="AY2341" s="76"/>
      <c r="AZ2341" s="76"/>
      <c r="BA2341" s="76"/>
      <c r="BB2341" s="76"/>
      <c r="BC2341" s="76"/>
      <c r="BD2341" s="76"/>
      <c r="BE2341" s="76"/>
      <c r="BF2341" s="76"/>
      <c r="BG2341" s="76"/>
      <c r="BH2341" s="76"/>
      <c r="BI2341" s="76"/>
      <c r="BJ2341" s="76"/>
      <c r="BK2341" s="76"/>
      <c r="BL2341" s="76"/>
      <c r="BM2341" s="76"/>
      <c r="BN2341" s="76"/>
      <c r="BO2341" s="76"/>
      <c r="BP2341" s="76"/>
      <c r="BQ2341" s="76"/>
      <c r="BR2341" s="76"/>
      <c r="BS2341" s="76"/>
      <c r="BT2341" s="76"/>
      <c r="BU2341" s="76"/>
      <c r="BV2341" s="76"/>
      <c r="BW2341" s="76"/>
      <c r="BX2341" s="76"/>
      <c r="BY2341" s="76"/>
      <c r="BZ2341" s="76"/>
      <c r="CA2341" s="76"/>
      <c r="CB2341" s="76"/>
      <c r="CC2341" s="76"/>
      <c r="CD2341" s="76"/>
      <c r="CE2341" s="76"/>
      <c r="CF2341" s="76"/>
      <c r="CG2341" s="76"/>
      <c r="CH2341" s="76"/>
      <c r="CI2341" s="76"/>
      <c r="CJ2341" s="76"/>
      <c r="CK2341" s="76"/>
      <c r="CL2341" s="76"/>
    </row>
    <row r="2342" spans="2:90" x14ac:dyDescent="0.4">
      <c r="B2342" s="95" t="str">
        <f>"Price/"&amp;B2363&amp;":"</f>
        <v>Price/procedure:</v>
      </c>
      <c r="C2342" s="307"/>
      <c r="D2342" s="305" t="s">
        <v>518</v>
      </c>
      <c r="E2342" s="305" t="str">
        <f t="shared" si="2965"/>
        <v>2342 SPLIT-SV-VR</v>
      </c>
      <c r="G2342" s="307"/>
      <c r="H2342" s="12"/>
      <c r="I2342" s="60"/>
      <c r="J2342" s="60"/>
      <c r="K2342" s="12"/>
      <c r="L2342" s="12"/>
      <c r="M2342" s="12"/>
      <c r="N2342" s="12"/>
      <c r="O2342" s="12"/>
      <c r="P2342" s="12"/>
      <c r="R2342" s="13"/>
      <c r="S2342" s="76"/>
      <c r="T2342" s="76"/>
      <c r="U2342" s="76"/>
      <c r="V2342" s="76"/>
      <c r="W2342" s="76"/>
      <c r="X2342" s="76"/>
      <c r="Y2342" s="76"/>
      <c r="Z2342" s="76"/>
      <c r="AA2342" s="76"/>
      <c r="AB2342" s="76"/>
      <c r="AC2342" s="76"/>
      <c r="AD2342" s="76"/>
      <c r="AE2342" s="76"/>
      <c r="AF2342" s="76"/>
      <c r="AG2342" s="76"/>
      <c r="AH2342" s="76"/>
      <c r="AI2342" s="76"/>
      <c r="AJ2342" s="76"/>
      <c r="AK2342" s="76"/>
      <c r="AL2342" s="76"/>
      <c r="AM2342" s="76"/>
      <c r="AN2342" s="76"/>
      <c r="AO2342" s="76"/>
      <c r="AP2342" s="76"/>
      <c r="AQ2342" s="76"/>
      <c r="AR2342" s="76"/>
      <c r="AS2342" s="76"/>
      <c r="AT2342" s="76"/>
      <c r="AU2342" s="76"/>
      <c r="AV2342" s="76"/>
      <c r="AW2342" s="76"/>
      <c r="AX2342" s="76"/>
      <c r="AY2342" s="76"/>
      <c r="AZ2342" s="76"/>
      <c r="BA2342" s="76"/>
      <c r="BB2342" s="76"/>
      <c r="BC2342" s="76"/>
      <c r="BD2342" s="76"/>
      <c r="BE2342" s="76"/>
      <c r="BF2342" s="76"/>
      <c r="BG2342" s="76"/>
      <c r="BH2342" s="76"/>
      <c r="BI2342" s="76"/>
      <c r="BJ2342" s="76"/>
      <c r="BK2342" s="76"/>
      <c r="BL2342" s="76"/>
      <c r="BM2342" s="76"/>
      <c r="BN2342" s="76"/>
      <c r="BO2342" s="76"/>
      <c r="BP2342" s="76"/>
      <c r="BQ2342" s="76"/>
      <c r="BR2342" s="76"/>
      <c r="BS2342" s="76"/>
      <c r="BT2342" s="76"/>
      <c r="BU2342" s="76"/>
      <c r="BV2342" s="76"/>
      <c r="BW2342" s="76"/>
      <c r="BX2342" s="76"/>
      <c r="BY2342" s="76"/>
      <c r="BZ2342" s="76"/>
      <c r="CA2342" s="76"/>
      <c r="CB2342" s="76"/>
      <c r="CC2342" s="76"/>
      <c r="CD2342" s="76"/>
      <c r="CE2342" s="76"/>
      <c r="CF2342" s="76"/>
      <c r="CG2342" s="76"/>
      <c r="CH2342" s="76"/>
      <c r="CI2342" s="76"/>
      <c r="CJ2342" s="76"/>
      <c r="CK2342" s="76"/>
      <c r="CL2342" s="76"/>
    </row>
    <row r="2343" spans="2:90" x14ac:dyDescent="0.4">
      <c r="B2343" s="141" t="str">
        <f>B2334</f>
        <v>Product A</v>
      </c>
      <c r="C2343" s="307"/>
      <c r="D2343" s="305" t="s">
        <v>518</v>
      </c>
      <c r="E2343" s="305" t="str">
        <f t="shared" si="2965"/>
        <v>2343 SPLIT-SV-VR</v>
      </c>
      <c r="G2343" s="307"/>
      <c r="H2343" s="12"/>
      <c r="I2343" s="60"/>
      <c r="J2343" s="60"/>
      <c r="K2343" s="61">
        <v>100</v>
      </c>
      <c r="L2343" s="61">
        <v>100</v>
      </c>
      <c r="M2343" s="61">
        <v>100</v>
      </c>
      <c r="N2343" s="61">
        <v>100</v>
      </c>
      <c r="O2343" s="61">
        <v>100</v>
      </c>
      <c r="P2343" s="61">
        <v>100</v>
      </c>
      <c r="R2343" s="67"/>
      <c r="S2343" s="143" cm="1">
        <f t="array" ref="S2343">INDEX($K:$P,ROW(),MATCH(S$3,$K$2:$P$2,0))</f>
        <v>100</v>
      </c>
      <c r="T2343" s="143" cm="1">
        <f t="array" ref="T2343">INDEX($K:$P,ROW(),MATCH(T$3,$K$2:$P$2,0))</f>
        <v>100</v>
      </c>
      <c r="U2343" s="143" cm="1">
        <f t="array" ref="U2343">INDEX($K:$P,ROW(),MATCH(U$3,$K$2:$P$2,0))</f>
        <v>100</v>
      </c>
      <c r="V2343" s="143" cm="1">
        <f t="array" ref="V2343">INDEX($K:$P,ROW(),MATCH(V$3,$K$2:$P$2,0))</f>
        <v>100</v>
      </c>
      <c r="W2343" s="143" cm="1">
        <f t="array" ref="W2343">INDEX($K:$P,ROW(),MATCH(W$3,$K$2:$P$2,0))</f>
        <v>100</v>
      </c>
      <c r="X2343" s="143" cm="1">
        <f t="array" ref="X2343">INDEX($K:$P,ROW(),MATCH(X$3,$K$2:$P$2,0))</f>
        <v>100</v>
      </c>
      <c r="Y2343" s="143" cm="1">
        <f t="array" ref="Y2343">INDEX($K:$P,ROW(),MATCH(Y$3,$K$2:$P$2,0))</f>
        <v>100</v>
      </c>
      <c r="Z2343" s="143" cm="1">
        <f t="array" ref="Z2343">INDEX($K:$P,ROW(),MATCH(Z$3,$K$2:$P$2,0))</f>
        <v>100</v>
      </c>
      <c r="AA2343" s="143" cm="1">
        <f t="array" ref="AA2343">INDEX($K:$P,ROW(),MATCH(AA$3,$K$2:$P$2,0))</f>
        <v>100</v>
      </c>
      <c r="AB2343" s="143" cm="1">
        <f t="array" ref="AB2343">INDEX($K:$P,ROW(),MATCH(AB$3,$K$2:$P$2,0))</f>
        <v>100</v>
      </c>
      <c r="AC2343" s="143" cm="1">
        <f t="array" ref="AC2343">INDEX($K:$P,ROW(),MATCH(AC$3,$K$2:$P$2,0))</f>
        <v>100</v>
      </c>
      <c r="AD2343" s="143" cm="1">
        <f t="array" ref="AD2343">INDEX($K:$P,ROW(),MATCH(AD$3,$K$2:$P$2,0))</f>
        <v>100</v>
      </c>
      <c r="AE2343" s="143" cm="1">
        <f t="array" ref="AE2343">INDEX($K:$P,ROW(),MATCH(AE$3,$K$2:$P$2,0))</f>
        <v>100</v>
      </c>
      <c r="AF2343" s="143" cm="1">
        <f t="array" ref="AF2343">INDEX($K:$P,ROW(),MATCH(AF$3,$K$2:$P$2,0))</f>
        <v>100</v>
      </c>
      <c r="AG2343" s="143" cm="1">
        <f t="array" ref="AG2343">INDEX($K:$P,ROW(),MATCH(AG$3,$K$2:$P$2,0))</f>
        <v>100</v>
      </c>
      <c r="AH2343" s="143" cm="1">
        <f t="array" ref="AH2343">INDEX($K:$P,ROW(),MATCH(AH$3,$K$2:$P$2,0))</f>
        <v>100</v>
      </c>
      <c r="AI2343" s="143" cm="1">
        <f t="array" ref="AI2343">INDEX($K:$P,ROW(),MATCH(AI$3,$K$2:$P$2,0))</f>
        <v>100</v>
      </c>
      <c r="AJ2343" s="143" cm="1">
        <f t="array" ref="AJ2343">INDEX($K:$P,ROW(),MATCH(AJ$3,$K$2:$P$2,0))</f>
        <v>100</v>
      </c>
      <c r="AK2343" s="143" cm="1">
        <f t="array" ref="AK2343">INDEX($K:$P,ROW(),MATCH(AK$3,$K$2:$P$2,0))</f>
        <v>100</v>
      </c>
      <c r="AL2343" s="143" cm="1">
        <f t="array" ref="AL2343">INDEX($K:$P,ROW(),MATCH(AL$3,$K$2:$P$2,0))</f>
        <v>100</v>
      </c>
      <c r="AM2343" s="143" cm="1">
        <f t="array" ref="AM2343">INDEX($K:$P,ROW(),MATCH(AM$3,$K$2:$P$2,0))</f>
        <v>100</v>
      </c>
      <c r="AN2343" s="143" cm="1">
        <f t="array" ref="AN2343">INDEX($K:$P,ROW(),MATCH(AN$3,$K$2:$P$2,0))</f>
        <v>100</v>
      </c>
      <c r="AO2343" s="143" cm="1">
        <f t="array" ref="AO2343">INDEX($K:$P,ROW(),MATCH(AO$3,$K$2:$P$2,0))</f>
        <v>100</v>
      </c>
      <c r="AP2343" s="143" cm="1">
        <f t="array" ref="AP2343">INDEX($K:$P,ROW(),MATCH(AP$3,$K$2:$P$2,0))</f>
        <v>100</v>
      </c>
      <c r="AQ2343" s="143" cm="1">
        <f t="array" ref="AQ2343">INDEX($K:$P,ROW(),MATCH(AQ$3,$K$2:$P$2,0))</f>
        <v>100</v>
      </c>
      <c r="AR2343" s="143" cm="1">
        <f t="array" ref="AR2343">INDEX($K:$P,ROW(),MATCH(AR$3,$K$2:$P$2,0))</f>
        <v>100</v>
      </c>
      <c r="AS2343" s="143" cm="1">
        <f t="array" ref="AS2343">INDEX($K:$P,ROW(),MATCH(AS$3,$K$2:$P$2,0))</f>
        <v>100</v>
      </c>
      <c r="AT2343" s="143" cm="1">
        <f t="array" ref="AT2343">INDEX($K:$P,ROW(),MATCH(AT$3,$K$2:$P$2,0))</f>
        <v>100</v>
      </c>
      <c r="AU2343" s="143" cm="1">
        <f t="array" ref="AU2343">INDEX($K:$P,ROW(),MATCH(AU$3,$K$2:$P$2,0))</f>
        <v>100</v>
      </c>
      <c r="AV2343" s="143" cm="1">
        <f t="array" ref="AV2343">INDEX($K:$P,ROW(),MATCH(AV$3,$K$2:$P$2,0))</f>
        <v>100</v>
      </c>
      <c r="AW2343" s="143" cm="1">
        <f t="array" ref="AW2343">INDEX($K:$P,ROW(),MATCH(AW$3,$K$2:$P$2,0))</f>
        <v>100</v>
      </c>
      <c r="AX2343" s="143" cm="1">
        <f t="array" ref="AX2343">INDEX($K:$P,ROW(),MATCH(AX$3,$K$2:$P$2,0))</f>
        <v>100</v>
      </c>
      <c r="AY2343" s="143" cm="1">
        <f t="array" ref="AY2343">INDEX($K:$P,ROW(),MATCH(AY$3,$K$2:$P$2,0))</f>
        <v>100</v>
      </c>
      <c r="AZ2343" s="143" cm="1">
        <f t="array" ref="AZ2343">INDEX($K:$P,ROW(),MATCH(AZ$3,$K$2:$P$2,0))</f>
        <v>100</v>
      </c>
      <c r="BA2343" s="143" cm="1">
        <f t="array" ref="BA2343">INDEX($K:$P,ROW(),MATCH(BA$3,$K$2:$P$2,0))</f>
        <v>100</v>
      </c>
      <c r="BB2343" s="143" cm="1">
        <f t="array" ref="BB2343">INDEX($K:$P,ROW(),MATCH(BB$3,$K$2:$P$2,0))</f>
        <v>100</v>
      </c>
      <c r="BC2343" s="143" cm="1">
        <f t="array" ref="BC2343">INDEX($K:$P,ROW(),MATCH(BC$3,$K$2:$P$2,0))</f>
        <v>100</v>
      </c>
      <c r="BD2343" s="143" cm="1">
        <f t="array" ref="BD2343">INDEX($K:$P,ROW(),MATCH(BD$3,$K$2:$P$2,0))</f>
        <v>100</v>
      </c>
      <c r="BE2343" s="143" cm="1">
        <f t="array" ref="BE2343">INDEX($K:$P,ROW(),MATCH(BE$3,$K$2:$P$2,0))</f>
        <v>100</v>
      </c>
      <c r="BF2343" s="143" cm="1">
        <f t="array" ref="BF2343">INDEX($K:$P,ROW(),MATCH(BF$3,$K$2:$P$2,0))</f>
        <v>100</v>
      </c>
      <c r="BG2343" s="143" cm="1">
        <f t="array" ref="BG2343">INDEX($K:$P,ROW(),MATCH(BG$3,$K$2:$P$2,0))</f>
        <v>100</v>
      </c>
      <c r="BH2343" s="143" cm="1">
        <f t="array" ref="BH2343">INDEX($K:$P,ROW(),MATCH(BH$3,$K$2:$P$2,0))</f>
        <v>100</v>
      </c>
      <c r="BI2343" s="143" cm="1">
        <f t="array" ref="BI2343">INDEX($K:$P,ROW(),MATCH(BI$3,$K$2:$P$2,0))</f>
        <v>100</v>
      </c>
      <c r="BJ2343" s="143" cm="1">
        <f t="array" ref="BJ2343">INDEX($K:$P,ROW(),MATCH(BJ$3,$K$2:$P$2,0))</f>
        <v>100</v>
      </c>
      <c r="BK2343" s="143" cm="1">
        <f t="array" ref="BK2343">INDEX($K:$P,ROW(),MATCH(BK$3,$K$2:$P$2,0))</f>
        <v>100</v>
      </c>
      <c r="BL2343" s="143" cm="1">
        <f t="array" ref="BL2343">INDEX($K:$P,ROW(),MATCH(BL$3,$K$2:$P$2,0))</f>
        <v>100</v>
      </c>
      <c r="BM2343" s="143" cm="1">
        <f t="array" ref="BM2343">INDEX($K:$P,ROW(),MATCH(BM$3,$K$2:$P$2,0))</f>
        <v>100</v>
      </c>
      <c r="BN2343" s="143" cm="1">
        <f t="array" ref="BN2343">INDEX($K:$P,ROW(),MATCH(BN$3,$K$2:$P$2,0))</f>
        <v>100</v>
      </c>
      <c r="BO2343" s="143" cm="1">
        <f t="array" ref="BO2343">INDEX($K:$P,ROW(),MATCH(BO$3,$K$2:$P$2,0))</f>
        <v>100</v>
      </c>
      <c r="BP2343" s="143" cm="1">
        <f t="array" ref="BP2343">INDEX($K:$P,ROW(),MATCH(BP$3,$K$2:$P$2,0))</f>
        <v>100</v>
      </c>
      <c r="BQ2343" s="143" cm="1">
        <f t="array" ref="BQ2343">INDEX($K:$P,ROW(),MATCH(BQ$3,$K$2:$P$2,0))</f>
        <v>100</v>
      </c>
      <c r="BR2343" s="143" cm="1">
        <f t="array" ref="BR2343">INDEX($K:$P,ROW(),MATCH(BR$3,$K$2:$P$2,0))</f>
        <v>100</v>
      </c>
      <c r="BS2343" s="143" cm="1">
        <f t="array" ref="BS2343">INDEX($K:$P,ROW(),MATCH(BS$3,$K$2:$P$2,0))</f>
        <v>100</v>
      </c>
      <c r="BT2343" s="143" cm="1">
        <f t="array" ref="BT2343">INDEX($K:$P,ROW(),MATCH(BT$3,$K$2:$P$2,0))</f>
        <v>100</v>
      </c>
      <c r="BU2343" s="143" cm="1">
        <f t="array" ref="BU2343">INDEX($K:$P,ROW(),MATCH(BU$3,$K$2:$P$2,0))</f>
        <v>100</v>
      </c>
      <c r="BV2343" s="143" cm="1">
        <f t="array" ref="BV2343">INDEX($K:$P,ROW(),MATCH(BV$3,$K$2:$P$2,0))</f>
        <v>100</v>
      </c>
      <c r="BW2343" s="143" cm="1">
        <f t="array" ref="BW2343">INDEX($K:$P,ROW(),MATCH(BW$3,$K$2:$P$2,0))</f>
        <v>100</v>
      </c>
      <c r="BX2343" s="143" cm="1">
        <f t="array" ref="BX2343">INDEX($K:$P,ROW(),MATCH(BX$3,$K$2:$P$2,0))</f>
        <v>100</v>
      </c>
      <c r="BY2343" s="143" cm="1">
        <f t="array" ref="BY2343">INDEX($K:$P,ROW(),MATCH(BY$3,$K$2:$P$2,0))</f>
        <v>100</v>
      </c>
      <c r="BZ2343" s="143" cm="1">
        <f t="array" ref="BZ2343">INDEX($K:$P,ROW(),MATCH(BZ$3,$K$2:$P$2,0))</f>
        <v>100</v>
      </c>
      <c r="CA2343" s="143" cm="1">
        <f t="array" ref="CA2343">INDEX($K:$P,ROW(),MATCH(CA$3,$K$2:$P$2,0))</f>
        <v>100</v>
      </c>
      <c r="CB2343" s="143" cm="1">
        <f t="array" ref="CB2343">INDEX($K:$P,ROW(),MATCH(CB$3,$K$2:$P$2,0))</f>
        <v>100</v>
      </c>
      <c r="CC2343" s="143" cm="1">
        <f t="array" ref="CC2343">INDEX($K:$P,ROW(),MATCH(CC$3,$K$2:$P$2,0))</f>
        <v>100</v>
      </c>
      <c r="CD2343" s="143" cm="1">
        <f t="array" ref="CD2343">INDEX($K:$P,ROW(),MATCH(CD$3,$K$2:$P$2,0))</f>
        <v>100</v>
      </c>
      <c r="CE2343" s="143" cm="1">
        <f t="array" ref="CE2343">INDEX($K:$P,ROW(),MATCH(CE$3,$K$2:$P$2,0))</f>
        <v>100</v>
      </c>
      <c r="CF2343" s="143" cm="1">
        <f t="array" ref="CF2343">INDEX($K:$P,ROW(),MATCH(CF$3,$K$2:$P$2,0))</f>
        <v>100</v>
      </c>
      <c r="CG2343" s="143" cm="1">
        <f t="array" ref="CG2343">INDEX($K:$P,ROW(),MATCH(CG$3,$K$2:$P$2,0))</f>
        <v>100</v>
      </c>
      <c r="CH2343" s="143" cm="1">
        <f t="array" ref="CH2343">INDEX($K:$P,ROW(),MATCH(CH$3,$K$2:$P$2,0))</f>
        <v>100</v>
      </c>
      <c r="CI2343" s="143" cm="1">
        <f t="array" ref="CI2343">INDEX($K:$P,ROW(),MATCH(CI$3,$K$2:$P$2,0))</f>
        <v>100</v>
      </c>
      <c r="CJ2343" s="143" cm="1">
        <f t="array" ref="CJ2343">INDEX($K:$P,ROW(),MATCH(CJ$3,$K$2:$P$2,0))</f>
        <v>100</v>
      </c>
      <c r="CK2343" s="143" cm="1">
        <f t="array" ref="CK2343">INDEX($K:$P,ROW(),MATCH(CK$3,$K$2:$P$2,0))</f>
        <v>100</v>
      </c>
      <c r="CL2343" s="143" cm="1">
        <f t="array" ref="CL2343">INDEX($K:$P,ROW(),MATCH(CL$3,$K$2:$P$2,0))</f>
        <v>100</v>
      </c>
    </row>
    <row r="2344" spans="2:90" x14ac:dyDescent="0.4">
      <c r="B2344" s="141" t="str">
        <f>B2335</f>
        <v>Product B</v>
      </c>
      <c r="C2344" s="307"/>
      <c r="D2344" s="305" t="s">
        <v>518</v>
      </c>
      <c r="E2344" s="305" t="str">
        <f t="shared" si="2965"/>
        <v>2344 SPLIT-SV-VR</v>
      </c>
      <c r="G2344" s="307"/>
      <c r="H2344" s="12"/>
      <c r="I2344" s="60"/>
      <c r="J2344" s="60"/>
      <c r="K2344" s="61">
        <v>200</v>
      </c>
      <c r="L2344" s="61">
        <v>200</v>
      </c>
      <c r="M2344" s="61">
        <v>200</v>
      </c>
      <c r="N2344" s="61">
        <v>200</v>
      </c>
      <c r="O2344" s="61">
        <v>200</v>
      </c>
      <c r="P2344" s="61">
        <v>200</v>
      </c>
      <c r="R2344" s="13"/>
      <c r="S2344" s="143" cm="1">
        <f t="array" ref="S2344">INDEX($K:$P,ROW(),MATCH(S$3,$K$2:$P$2,0))</f>
        <v>200</v>
      </c>
      <c r="T2344" s="143" cm="1">
        <f t="array" ref="T2344">INDEX($K:$P,ROW(),MATCH(T$3,$K$2:$P$2,0))</f>
        <v>200</v>
      </c>
      <c r="U2344" s="143" cm="1">
        <f t="array" ref="U2344">INDEX($K:$P,ROW(),MATCH(U$3,$K$2:$P$2,0))</f>
        <v>200</v>
      </c>
      <c r="V2344" s="143" cm="1">
        <f t="array" ref="V2344">INDEX($K:$P,ROW(),MATCH(V$3,$K$2:$P$2,0))</f>
        <v>200</v>
      </c>
      <c r="W2344" s="143" cm="1">
        <f t="array" ref="W2344">INDEX($K:$P,ROW(),MATCH(W$3,$K$2:$P$2,0))</f>
        <v>200</v>
      </c>
      <c r="X2344" s="143" cm="1">
        <f t="array" ref="X2344">INDEX($K:$P,ROW(),MATCH(X$3,$K$2:$P$2,0))</f>
        <v>200</v>
      </c>
      <c r="Y2344" s="143" cm="1">
        <f t="array" ref="Y2344">INDEX($K:$P,ROW(),MATCH(Y$3,$K$2:$P$2,0))</f>
        <v>200</v>
      </c>
      <c r="Z2344" s="143" cm="1">
        <f t="array" ref="Z2344">INDEX($K:$P,ROW(),MATCH(Z$3,$K$2:$P$2,0))</f>
        <v>200</v>
      </c>
      <c r="AA2344" s="143" cm="1">
        <f t="array" ref="AA2344">INDEX($K:$P,ROW(),MATCH(AA$3,$K$2:$P$2,0))</f>
        <v>200</v>
      </c>
      <c r="AB2344" s="143" cm="1">
        <f t="array" ref="AB2344">INDEX($K:$P,ROW(),MATCH(AB$3,$K$2:$P$2,0))</f>
        <v>200</v>
      </c>
      <c r="AC2344" s="143" cm="1">
        <f t="array" ref="AC2344">INDEX($K:$P,ROW(),MATCH(AC$3,$K$2:$P$2,0))</f>
        <v>200</v>
      </c>
      <c r="AD2344" s="143" cm="1">
        <f t="array" ref="AD2344">INDEX($K:$P,ROW(),MATCH(AD$3,$K$2:$P$2,0))</f>
        <v>200</v>
      </c>
      <c r="AE2344" s="143" cm="1">
        <f t="array" ref="AE2344">INDEX($K:$P,ROW(),MATCH(AE$3,$K$2:$P$2,0))</f>
        <v>200</v>
      </c>
      <c r="AF2344" s="143" cm="1">
        <f t="array" ref="AF2344">INDEX($K:$P,ROW(),MATCH(AF$3,$K$2:$P$2,0))</f>
        <v>200</v>
      </c>
      <c r="AG2344" s="143" cm="1">
        <f t="array" ref="AG2344">INDEX($K:$P,ROW(),MATCH(AG$3,$K$2:$P$2,0))</f>
        <v>200</v>
      </c>
      <c r="AH2344" s="143" cm="1">
        <f t="array" ref="AH2344">INDEX($K:$P,ROW(),MATCH(AH$3,$K$2:$P$2,0))</f>
        <v>200</v>
      </c>
      <c r="AI2344" s="143" cm="1">
        <f t="array" ref="AI2344">INDEX($K:$P,ROW(),MATCH(AI$3,$K$2:$P$2,0))</f>
        <v>200</v>
      </c>
      <c r="AJ2344" s="143" cm="1">
        <f t="array" ref="AJ2344">INDEX($K:$P,ROW(),MATCH(AJ$3,$K$2:$P$2,0))</f>
        <v>200</v>
      </c>
      <c r="AK2344" s="143" cm="1">
        <f t="array" ref="AK2344">INDEX($K:$P,ROW(),MATCH(AK$3,$K$2:$P$2,0))</f>
        <v>200</v>
      </c>
      <c r="AL2344" s="143" cm="1">
        <f t="array" ref="AL2344">INDEX($K:$P,ROW(),MATCH(AL$3,$K$2:$P$2,0))</f>
        <v>200</v>
      </c>
      <c r="AM2344" s="143" cm="1">
        <f t="array" ref="AM2344">INDEX($K:$P,ROW(),MATCH(AM$3,$K$2:$P$2,0))</f>
        <v>200</v>
      </c>
      <c r="AN2344" s="143" cm="1">
        <f t="array" ref="AN2344">INDEX($K:$P,ROW(),MATCH(AN$3,$K$2:$P$2,0))</f>
        <v>200</v>
      </c>
      <c r="AO2344" s="143" cm="1">
        <f t="array" ref="AO2344">INDEX($K:$P,ROW(),MATCH(AO$3,$K$2:$P$2,0))</f>
        <v>200</v>
      </c>
      <c r="AP2344" s="143" cm="1">
        <f t="array" ref="AP2344">INDEX($K:$P,ROW(),MATCH(AP$3,$K$2:$P$2,0))</f>
        <v>200</v>
      </c>
      <c r="AQ2344" s="143" cm="1">
        <f t="array" ref="AQ2344">INDEX($K:$P,ROW(),MATCH(AQ$3,$K$2:$P$2,0))</f>
        <v>200</v>
      </c>
      <c r="AR2344" s="143" cm="1">
        <f t="array" ref="AR2344">INDEX($K:$P,ROW(),MATCH(AR$3,$K$2:$P$2,0))</f>
        <v>200</v>
      </c>
      <c r="AS2344" s="143" cm="1">
        <f t="array" ref="AS2344">INDEX($K:$P,ROW(),MATCH(AS$3,$K$2:$P$2,0))</f>
        <v>200</v>
      </c>
      <c r="AT2344" s="143" cm="1">
        <f t="array" ref="AT2344">INDEX($K:$P,ROW(),MATCH(AT$3,$K$2:$P$2,0))</f>
        <v>200</v>
      </c>
      <c r="AU2344" s="143" cm="1">
        <f t="array" ref="AU2344">INDEX($K:$P,ROW(),MATCH(AU$3,$K$2:$P$2,0))</f>
        <v>200</v>
      </c>
      <c r="AV2344" s="143" cm="1">
        <f t="array" ref="AV2344">INDEX($K:$P,ROW(),MATCH(AV$3,$K$2:$P$2,0))</f>
        <v>200</v>
      </c>
      <c r="AW2344" s="143" cm="1">
        <f t="array" ref="AW2344">INDEX($K:$P,ROW(),MATCH(AW$3,$K$2:$P$2,0))</f>
        <v>200</v>
      </c>
      <c r="AX2344" s="143" cm="1">
        <f t="array" ref="AX2344">INDEX($K:$P,ROW(),MATCH(AX$3,$K$2:$P$2,0))</f>
        <v>200</v>
      </c>
      <c r="AY2344" s="143" cm="1">
        <f t="array" ref="AY2344">INDEX($K:$P,ROW(),MATCH(AY$3,$K$2:$P$2,0))</f>
        <v>200</v>
      </c>
      <c r="AZ2344" s="143" cm="1">
        <f t="array" ref="AZ2344">INDEX($K:$P,ROW(),MATCH(AZ$3,$K$2:$P$2,0))</f>
        <v>200</v>
      </c>
      <c r="BA2344" s="143" cm="1">
        <f t="array" ref="BA2344">INDEX($K:$P,ROW(),MATCH(BA$3,$K$2:$P$2,0))</f>
        <v>200</v>
      </c>
      <c r="BB2344" s="143" cm="1">
        <f t="array" ref="BB2344">INDEX($K:$P,ROW(),MATCH(BB$3,$K$2:$P$2,0))</f>
        <v>200</v>
      </c>
      <c r="BC2344" s="143" cm="1">
        <f t="array" ref="BC2344">INDEX($K:$P,ROW(),MATCH(BC$3,$K$2:$P$2,0))</f>
        <v>200</v>
      </c>
      <c r="BD2344" s="143" cm="1">
        <f t="array" ref="BD2344">INDEX($K:$P,ROW(),MATCH(BD$3,$K$2:$P$2,0))</f>
        <v>200</v>
      </c>
      <c r="BE2344" s="143" cm="1">
        <f t="array" ref="BE2344">INDEX($K:$P,ROW(),MATCH(BE$3,$K$2:$P$2,0))</f>
        <v>200</v>
      </c>
      <c r="BF2344" s="143" cm="1">
        <f t="array" ref="BF2344">INDEX($K:$P,ROW(),MATCH(BF$3,$K$2:$P$2,0))</f>
        <v>200</v>
      </c>
      <c r="BG2344" s="143" cm="1">
        <f t="array" ref="BG2344">INDEX($K:$P,ROW(),MATCH(BG$3,$K$2:$P$2,0))</f>
        <v>200</v>
      </c>
      <c r="BH2344" s="143" cm="1">
        <f t="array" ref="BH2344">INDEX($K:$P,ROW(),MATCH(BH$3,$K$2:$P$2,0))</f>
        <v>200</v>
      </c>
      <c r="BI2344" s="143" cm="1">
        <f t="array" ref="BI2344">INDEX($K:$P,ROW(),MATCH(BI$3,$K$2:$P$2,0))</f>
        <v>200</v>
      </c>
      <c r="BJ2344" s="143" cm="1">
        <f t="array" ref="BJ2344">INDEX($K:$P,ROW(),MATCH(BJ$3,$K$2:$P$2,0))</f>
        <v>200</v>
      </c>
      <c r="BK2344" s="143" cm="1">
        <f t="array" ref="BK2344">INDEX($K:$P,ROW(),MATCH(BK$3,$K$2:$P$2,0))</f>
        <v>200</v>
      </c>
      <c r="BL2344" s="143" cm="1">
        <f t="array" ref="BL2344">INDEX($K:$P,ROW(),MATCH(BL$3,$K$2:$P$2,0))</f>
        <v>200</v>
      </c>
      <c r="BM2344" s="143" cm="1">
        <f t="array" ref="BM2344">INDEX($K:$P,ROW(),MATCH(BM$3,$K$2:$P$2,0))</f>
        <v>200</v>
      </c>
      <c r="BN2344" s="143" cm="1">
        <f t="array" ref="BN2344">INDEX($K:$P,ROW(),MATCH(BN$3,$K$2:$P$2,0))</f>
        <v>200</v>
      </c>
      <c r="BO2344" s="143" cm="1">
        <f t="array" ref="BO2344">INDEX($K:$P,ROW(),MATCH(BO$3,$K$2:$P$2,0))</f>
        <v>200</v>
      </c>
      <c r="BP2344" s="143" cm="1">
        <f t="array" ref="BP2344">INDEX($K:$P,ROW(),MATCH(BP$3,$K$2:$P$2,0))</f>
        <v>200</v>
      </c>
      <c r="BQ2344" s="143" cm="1">
        <f t="array" ref="BQ2344">INDEX($K:$P,ROW(),MATCH(BQ$3,$K$2:$P$2,0))</f>
        <v>200</v>
      </c>
      <c r="BR2344" s="143" cm="1">
        <f t="array" ref="BR2344">INDEX($K:$P,ROW(),MATCH(BR$3,$K$2:$P$2,0))</f>
        <v>200</v>
      </c>
      <c r="BS2344" s="143" cm="1">
        <f t="array" ref="BS2344">INDEX($K:$P,ROW(),MATCH(BS$3,$K$2:$P$2,0))</f>
        <v>200</v>
      </c>
      <c r="BT2344" s="143" cm="1">
        <f t="array" ref="BT2344">INDEX($K:$P,ROW(),MATCH(BT$3,$K$2:$P$2,0))</f>
        <v>200</v>
      </c>
      <c r="BU2344" s="143" cm="1">
        <f t="array" ref="BU2344">INDEX($K:$P,ROW(),MATCH(BU$3,$K$2:$P$2,0))</f>
        <v>200</v>
      </c>
      <c r="BV2344" s="143" cm="1">
        <f t="array" ref="BV2344">INDEX($K:$P,ROW(),MATCH(BV$3,$K$2:$P$2,0))</f>
        <v>200</v>
      </c>
      <c r="BW2344" s="143" cm="1">
        <f t="array" ref="BW2344">INDEX($K:$P,ROW(),MATCH(BW$3,$K$2:$P$2,0))</f>
        <v>200</v>
      </c>
      <c r="BX2344" s="143" cm="1">
        <f t="array" ref="BX2344">INDEX($K:$P,ROW(),MATCH(BX$3,$K$2:$P$2,0))</f>
        <v>200</v>
      </c>
      <c r="BY2344" s="143" cm="1">
        <f t="array" ref="BY2344">INDEX($K:$P,ROW(),MATCH(BY$3,$K$2:$P$2,0))</f>
        <v>200</v>
      </c>
      <c r="BZ2344" s="143" cm="1">
        <f t="array" ref="BZ2344">INDEX($K:$P,ROW(),MATCH(BZ$3,$K$2:$P$2,0))</f>
        <v>200</v>
      </c>
      <c r="CA2344" s="143" cm="1">
        <f t="array" ref="CA2344">INDEX($K:$P,ROW(),MATCH(CA$3,$K$2:$P$2,0))</f>
        <v>200</v>
      </c>
      <c r="CB2344" s="143" cm="1">
        <f t="array" ref="CB2344">INDEX($K:$P,ROW(),MATCH(CB$3,$K$2:$P$2,0))</f>
        <v>200</v>
      </c>
      <c r="CC2344" s="143" cm="1">
        <f t="array" ref="CC2344">INDEX($K:$P,ROW(),MATCH(CC$3,$K$2:$P$2,0))</f>
        <v>200</v>
      </c>
      <c r="CD2344" s="143" cm="1">
        <f t="array" ref="CD2344">INDEX($K:$P,ROW(),MATCH(CD$3,$K$2:$P$2,0))</f>
        <v>200</v>
      </c>
      <c r="CE2344" s="143" cm="1">
        <f t="array" ref="CE2344">INDEX($K:$P,ROW(),MATCH(CE$3,$K$2:$P$2,0))</f>
        <v>200</v>
      </c>
      <c r="CF2344" s="143" cm="1">
        <f t="array" ref="CF2344">INDEX($K:$P,ROW(),MATCH(CF$3,$K$2:$P$2,0))</f>
        <v>200</v>
      </c>
      <c r="CG2344" s="143" cm="1">
        <f t="array" ref="CG2344">INDEX($K:$P,ROW(),MATCH(CG$3,$K$2:$P$2,0))</f>
        <v>200</v>
      </c>
      <c r="CH2344" s="143" cm="1">
        <f t="array" ref="CH2344">INDEX($K:$P,ROW(),MATCH(CH$3,$K$2:$P$2,0))</f>
        <v>200</v>
      </c>
      <c r="CI2344" s="143" cm="1">
        <f t="array" ref="CI2344">INDEX($K:$P,ROW(),MATCH(CI$3,$K$2:$P$2,0))</f>
        <v>200</v>
      </c>
      <c r="CJ2344" s="143" cm="1">
        <f t="array" ref="CJ2344">INDEX($K:$P,ROW(),MATCH(CJ$3,$K$2:$P$2,0))</f>
        <v>200</v>
      </c>
      <c r="CK2344" s="143" cm="1">
        <f t="array" ref="CK2344">INDEX($K:$P,ROW(),MATCH(CK$3,$K$2:$P$2,0))</f>
        <v>200</v>
      </c>
      <c r="CL2344" s="143" cm="1">
        <f t="array" ref="CL2344">INDEX($K:$P,ROW(),MATCH(CL$3,$K$2:$P$2,0))</f>
        <v>200</v>
      </c>
    </row>
    <row r="2345" spans="2:90" x14ac:dyDescent="0.4">
      <c r="B2345" s="95"/>
      <c r="C2345" s="307"/>
      <c r="D2345" s="305" t="s">
        <v>518</v>
      </c>
      <c r="E2345" s="305" t="str">
        <f t="shared" si="2965"/>
        <v>2345 SPLIT-SV-VR</v>
      </c>
      <c r="G2345" s="307"/>
      <c r="H2345" s="12"/>
      <c r="I2345" s="60"/>
      <c r="J2345" s="60"/>
      <c r="K2345" s="12"/>
      <c r="L2345" s="12"/>
      <c r="M2345" s="12"/>
      <c r="N2345" s="12"/>
      <c r="O2345" s="12"/>
      <c r="P2345" s="12"/>
      <c r="R2345" s="13"/>
      <c r="S2345" s="76"/>
      <c r="T2345" s="76"/>
      <c r="U2345" s="76"/>
      <c r="V2345" s="76"/>
      <c r="W2345" s="76"/>
      <c r="X2345" s="76"/>
      <c r="Y2345" s="76"/>
      <c r="Z2345" s="76"/>
      <c r="AA2345" s="76"/>
      <c r="AB2345" s="76"/>
      <c r="AC2345" s="76"/>
      <c r="AD2345" s="76"/>
      <c r="AE2345" s="76"/>
      <c r="AF2345" s="76"/>
      <c r="AG2345" s="76"/>
      <c r="AH2345" s="76"/>
      <c r="AI2345" s="76"/>
      <c r="AJ2345" s="76"/>
      <c r="AK2345" s="76"/>
      <c r="AL2345" s="76"/>
      <c r="AM2345" s="76"/>
      <c r="AN2345" s="76"/>
      <c r="AO2345" s="76"/>
      <c r="AP2345" s="76"/>
      <c r="AQ2345" s="76"/>
      <c r="AR2345" s="76"/>
      <c r="AS2345" s="76"/>
      <c r="AT2345" s="76"/>
      <c r="AU2345" s="76"/>
      <c r="AV2345" s="76"/>
      <c r="AW2345" s="76"/>
      <c r="AX2345" s="76"/>
      <c r="AY2345" s="76"/>
      <c r="AZ2345" s="76"/>
      <c r="BA2345" s="76"/>
      <c r="BB2345" s="76"/>
      <c r="BC2345" s="76"/>
      <c r="BD2345" s="76"/>
      <c r="BE2345" s="76"/>
      <c r="BF2345" s="76"/>
      <c r="BG2345" s="76"/>
      <c r="BH2345" s="76"/>
      <c r="BI2345" s="76"/>
      <c r="BJ2345" s="76"/>
      <c r="BK2345" s="76"/>
      <c r="BL2345" s="76"/>
      <c r="BM2345" s="76"/>
      <c r="BN2345" s="76"/>
      <c r="BO2345" s="76"/>
      <c r="BP2345" s="76"/>
      <c r="BQ2345" s="76"/>
      <c r="BR2345" s="76"/>
      <c r="BS2345" s="76"/>
      <c r="BT2345" s="76"/>
      <c r="BU2345" s="76"/>
      <c r="BV2345" s="76"/>
      <c r="BW2345" s="76"/>
      <c r="BX2345" s="76"/>
      <c r="BY2345" s="76"/>
      <c r="BZ2345" s="76"/>
      <c r="CA2345" s="76"/>
      <c r="CB2345" s="76"/>
      <c r="CC2345" s="76"/>
      <c r="CD2345" s="76"/>
      <c r="CE2345" s="76"/>
      <c r="CF2345" s="76"/>
      <c r="CG2345" s="76"/>
      <c r="CH2345" s="76"/>
      <c r="CI2345" s="76"/>
      <c r="CJ2345" s="76"/>
      <c r="CK2345" s="76"/>
      <c r="CL2345" s="76"/>
    </row>
    <row r="2346" spans="2:90" x14ac:dyDescent="0.4">
      <c r="B2346" s="95" t="s">
        <v>241</v>
      </c>
      <c r="C2346" s="307"/>
      <c r="D2346" s="305" t="s">
        <v>518</v>
      </c>
      <c r="E2346" s="305" t="str">
        <f t="shared" si="2965"/>
        <v>2346 SPLIT-SV-VR</v>
      </c>
      <c r="G2346" s="307"/>
      <c r="H2346" s="12"/>
      <c r="I2346" s="60"/>
      <c r="J2346" s="60"/>
      <c r="K2346" s="12"/>
      <c r="L2346" s="12"/>
      <c r="M2346" s="12"/>
      <c r="N2346" s="12"/>
      <c r="O2346" s="12"/>
      <c r="P2346" s="12"/>
      <c r="R2346" s="13"/>
      <c r="S2346" s="76"/>
      <c r="T2346" s="76"/>
      <c r="U2346" s="76"/>
      <c r="V2346" s="76"/>
      <c r="W2346" s="76"/>
      <c r="X2346" s="76"/>
      <c r="Y2346" s="76"/>
      <c r="Z2346" s="76"/>
      <c r="AA2346" s="76"/>
      <c r="AB2346" s="76"/>
      <c r="AC2346" s="76"/>
      <c r="AD2346" s="76"/>
      <c r="AE2346" s="76"/>
      <c r="AF2346" s="76"/>
      <c r="AG2346" s="76"/>
      <c r="AH2346" s="76"/>
      <c r="AI2346" s="76"/>
      <c r="AJ2346" s="76"/>
      <c r="AK2346" s="76"/>
      <c r="AL2346" s="76"/>
      <c r="AM2346" s="76"/>
      <c r="AN2346" s="76"/>
      <c r="AO2346" s="76"/>
      <c r="AP2346" s="76"/>
      <c r="AQ2346" s="76"/>
      <c r="AR2346" s="76"/>
      <c r="AS2346" s="76"/>
      <c r="AT2346" s="76"/>
      <c r="AU2346" s="76"/>
      <c r="AV2346" s="76"/>
      <c r="AW2346" s="76"/>
      <c r="AX2346" s="76"/>
      <c r="AY2346" s="76"/>
      <c r="AZ2346" s="76"/>
      <c r="BA2346" s="76"/>
      <c r="BB2346" s="76"/>
      <c r="BC2346" s="76"/>
      <c r="BD2346" s="76"/>
      <c r="BE2346" s="76"/>
      <c r="BF2346" s="76"/>
      <c r="BG2346" s="76"/>
      <c r="BH2346" s="76"/>
      <c r="BI2346" s="76"/>
      <c r="BJ2346" s="76"/>
      <c r="BK2346" s="76"/>
      <c r="BL2346" s="76"/>
      <c r="BM2346" s="76"/>
      <c r="BN2346" s="76"/>
      <c r="BO2346" s="76"/>
      <c r="BP2346" s="76"/>
      <c r="BQ2346" s="76"/>
      <c r="BR2346" s="76"/>
      <c r="BS2346" s="76"/>
      <c r="BT2346" s="76"/>
      <c r="BU2346" s="76"/>
      <c r="BV2346" s="76"/>
      <c r="BW2346" s="76"/>
      <c r="BX2346" s="76"/>
      <c r="BY2346" s="76"/>
      <c r="BZ2346" s="76"/>
      <c r="CA2346" s="76"/>
      <c r="CB2346" s="76"/>
      <c r="CC2346" s="76"/>
      <c r="CD2346" s="76"/>
      <c r="CE2346" s="76"/>
      <c r="CF2346" s="76"/>
      <c r="CG2346" s="76"/>
      <c r="CH2346" s="76"/>
      <c r="CI2346" s="76"/>
      <c r="CJ2346" s="76"/>
      <c r="CK2346" s="76"/>
      <c r="CL2346" s="76"/>
    </row>
    <row r="2347" spans="2:90" x14ac:dyDescent="0.4">
      <c r="B2347" s="154" t="str">
        <f>B2343</f>
        <v>Product A</v>
      </c>
      <c r="C2347" s="307"/>
      <c r="D2347" s="305" t="s">
        <v>518</v>
      </c>
      <c r="E2347" s="305" t="str">
        <f t="shared" si="2965"/>
        <v>2347 SPLIT-SV-VR</v>
      </c>
      <c r="G2347" s="307"/>
      <c r="H2347" s="12"/>
      <c r="I2347" s="60"/>
      <c r="J2347" s="60"/>
      <c r="K2347" s="53">
        <f t="shared" ref="K2347:P2349" ca="1" si="2969">SUMIF($3:$3,K$2,2347:2347)</f>
        <v>3000000</v>
      </c>
      <c r="L2347" s="53">
        <f t="shared" ca="1" si="2969"/>
        <v>3000000</v>
      </c>
      <c r="M2347" s="53">
        <f t="shared" ca="1" si="2969"/>
        <v>3000000</v>
      </c>
      <c r="N2347" s="53">
        <f t="shared" ca="1" si="2969"/>
        <v>3000000</v>
      </c>
      <c r="O2347" s="53">
        <f t="shared" ca="1" si="2969"/>
        <v>3000000</v>
      </c>
      <c r="P2347" s="53">
        <f t="shared" ca="1" si="2969"/>
        <v>3000000</v>
      </c>
      <c r="R2347" s="13"/>
      <c r="S2347" s="80">
        <f t="shared" ref="S2347" ca="1" si="2970">S2339*S2343</f>
        <v>250000</v>
      </c>
      <c r="T2347" s="80">
        <f t="shared" ref="T2347:AX2347" ca="1" si="2971">T2339*T2343</f>
        <v>250000</v>
      </c>
      <c r="U2347" s="80">
        <f t="shared" ca="1" si="2971"/>
        <v>250000</v>
      </c>
      <c r="V2347" s="80">
        <f t="shared" ca="1" si="2971"/>
        <v>250000</v>
      </c>
      <c r="W2347" s="80">
        <f t="shared" ca="1" si="2971"/>
        <v>250000</v>
      </c>
      <c r="X2347" s="80">
        <f t="shared" ca="1" si="2971"/>
        <v>250000</v>
      </c>
      <c r="Y2347" s="80">
        <f t="shared" ca="1" si="2971"/>
        <v>250000</v>
      </c>
      <c r="Z2347" s="80">
        <f t="shared" ca="1" si="2971"/>
        <v>250000</v>
      </c>
      <c r="AA2347" s="80">
        <f t="shared" ca="1" si="2971"/>
        <v>250000</v>
      </c>
      <c r="AB2347" s="80">
        <f t="shared" ca="1" si="2971"/>
        <v>250000</v>
      </c>
      <c r="AC2347" s="80">
        <f t="shared" ca="1" si="2971"/>
        <v>250000</v>
      </c>
      <c r="AD2347" s="80">
        <f t="shared" ca="1" si="2971"/>
        <v>250000</v>
      </c>
      <c r="AE2347" s="80">
        <f t="shared" ca="1" si="2971"/>
        <v>250000</v>
      </c>
      <c r="AF2347" s="80">
        <f t="shared" ca="1" si="2971"/>
        <v>250000</v>
      </c>
      <c r="AG2347" s="80">
        <f t="shared" ca="1" si="2971"/>
        <v>250000</v>
      </c>
      <c r="AH2347" s="80">
        <f t="shared" ca="1" si="2971"/>
        <v>250000</v>
      </c>
      <c r="AI2347" s="80">
        <f t="shared" ca="1" si="2971"/>
        <v>250000</v>
      </c>
      <c r="AJ2347" s="80">
        <f t="shared" ca="1" si="2971"/>
        <v>250000</v>
      </c>
      <c r="AK2347" s="80">
        <f t="shared" ca="1" si="2971"/>
        <v>250000</v>
      </c>
      <c r="AL2347" s="80">
        <f t="shared" ca="1" si="2971"/>
        <v>250000</v>
      </c>
      <c r="AM2347" s="80">
        <f t="shared" ca="1" si="2971"/>
        <v>250000</v>
      </c>
      <c r="AN2347" s="80">
        <f t="shared" ca="1" si="2971"/>
        <v>250000</v>
      </c>
      <c r="AO2347" s="80">
        <f t="shared" ca="1" si="2971"/>
        <v>250000</v>
      </c>
      <c r="AP2347" s="80">
        <f t="shared" ca="1" si="2971"/>
        <v>250000</v>
      </c>
      <c r="AQ2347" s="80">
        <f t="shared" ca="1" si="2971"/>
        <v>250000</v>
      </c>
      <c r="AR2347" s="80">
        <f t="shared" ca="1" si="2971"/>
        <v>250000</v>
      </c>
      <c r="AS2347" s="80">
        <f t="shared" ca="1" si="2971"/>
        <v>250000</v>
      </c>
      <c r="AT2347" s="80">
        <f t="shared" ca="1" si="2971"/>
        <v>250000</v>
      </c>
      <c r="AU2347" s="80">
        <f t="shared" ca="1" si="2971"/>
        <v>250000</v>
      </c>
      <c r="AV2347" s="80">
        <f t="shared" ca="1" si="2971"/>
        <v>250000</v>
      </c>
      <c r="AW2347" s="80">
        <f t="shared" ca="1" si="2971"/>
        <v>250000</v>
      </c>
      <c r="AX2347" s="80">
        <f t="shared" ca="1" si="2971"/>
        <v>250000</v>
      </c>
      <c r="AY2347" s="80">
        <f t="shared" ref="AY2347:CD2347" ca="1" si="2972">AY2339*AY2343</f>
        <v>250000</v>
      </c>
      <c r="AZ2347" s="80">
        <f t="shared" ca="1" si="2972"/>
        <v>250000</v>
      </c>
      <c r="BA2347" s="80">
        <f t="shared" ca="1" si="2972"/>
        <v>250000</v>
      </c>
      <c r="BB2347" s="80">
        <f t="shared" ca="1" si="2972"/>
        <v>250000</v>
      </c>
      <c r="BC2347" s="80">
        <f t="shared" ca="1" si="2972"/>
        <v>250000</v>
      </c>
      <c r="BD2347" s="80">
        <f t="shared" ca="1" si="2972"/>
        <v>250000</v>
      </c>
      <c r="BE2347" s="80">
        <f t="shared" ca="1" si="2972"/>
        <v>250000</v>
      </c>
      <c r="BF2347" s="80">
        <f t="shared" ca="1" si="2972"/>
        <v>250000</v>
      </c>
      <c r="BG2347" s="80">
        <f t="shared" ca="1" si="2972"/>
        <v>250000</v>
      </c>
      <c r="BH2347" s="80">
        <f t="shared" ca="1" si="2972"/>
        <v>250000</v>
      </c>
      <c r="BI2347" s="80">
        <f t="shared" ca="1" si="2972"/>
        <v>250000</v>
      </c>
      <c r="BJ2347" s="80">
        <f t="shared" ca="1" si="2972"/>
        <v>250000</v>
      </c>
      <c r="BK2347" s="80">
        <f t="shared" ca="1" si="2972"/>
        <v>250000</v>
      </c>
      <c r="BL2347" s="80">
        <f t="shared" ca="1" si="2972"/>
        <v>250000</v>
      </c>
      <c r="BM2347" s="80">
        <f t="shared" ca="1" si="2972"/>
        <v>250000</v>
      </c>
      <c r="BN2347" s="80">
        <f t="shared" ca="1" si="2972"/>
        <v>250000</v>
      </c>
      <c r="BO2347" s="80">
        <f t="shared" ca="1" si="2972"/>
        <v>250000</v>
      </c>
      <c r="BP2347" s="80">
        <f t="shared" ca="1" si="2972"/>
        <v>250000</v>
      </c>
      <c r="BQ2347" s="80">
        <f t="shared" ca="1" si="2972"/>
        <v>250000</v>
      </c>
      <c r="BR2347" s="80">
        <f t="shared" ca="1" si="2972"/>
        <v>250000</v>
      </c>
      <c r="BS2347" s="80">
        <f t="shared" ca="1" si="2972"/>
        <v>250000</v>
      </c>
      <c r="BT2347" s="80">
        <f t="shared" ca="1" si="2972"/>
        <v>250000</v>
      </c>
      <c r="BU2347" s="80">
        <f t="shared" ca="1" si="2972"/>
        <v>250000</v>
      </c>
      <c r="BV2347" s="80">
        <f t="shared" ca="1" si="2972"/>
        <v>250000</v>
      </c>
      <c r="BW2347" s="80">
        <f t="shared" ca="1" si="2972"/>
        <v>250000</v>
      </c>
      <c r="BX2347" s="80">
        <f t="shared" ca="1" si="2972"/>
        <v>250000</v>
      </c>
      <c r="BY2347" s="80">
        <f t="shared" ca="1" si="2972"/>
        <v>250000</v>
      </c>
      <c r="BZ2347" s="80">
        <f t="shared" ca="1" si="2972"/>
        <v>250000</v>
      </c>
      <c r="CA2347" s="80">
        <f t="shared" ca="1" si="2972"/>
        <v>250000</v>
      </c>
      <c r="CB2347" s="80">
        <f t="shared" ca="1" si="2972"/>
        <v>250000</v>
      </c>
      <c r="CC2347" s="80">
        <f t="shared" ca="1" si="2972"/>
        <v>250000</v>
      </c>
      <c r="CD2347" s="80">
        <f t="shared" ca="1" si="2972"/>
        <v>250000</v>
      </c>
      <c r="CE2347" s="80">
        <f t="shared" ref="CE2347:CK2347" ca="1" si="2973">CE2339*CE2343</f>
        <v>250000</v>
      </c>
      <c r="CF2347" s="80">
        <f t="shared" ca="1" si="2973"/>
        <v>250000</v>
      </c>
      <c r="CG2347" s="80">
        <f t="shared" ca="1" si="2973"/>
        <v>250000</v>
      </c>
      <c r="CH2347" s="80">
        <f t="shared" ca="1" si="2973"/>
        <v>250000</v>
      </c>
      <c r="CI2347" s="80">
        <f t="shared" ca="1" si="2973"/>
        <v>250000</v>
      </c>
      <c r="CJ2347" s="80">
        <f t="shared" ca="1" si="2973"/>
        <v>250000</v>
      </c>
      <c r="CK2347" s="80">
        <f t="shared" ca="1" si="2973"/>
        <v>250000</v>
      </c>
      <c r="CL2347" s="80">
        <f t="shared" ref="CL2347" ca="1" si="2974">CL2339*CL2343</f>
        <v>250000</v>
      </c>
    </row>
    <row r="2348" spans="2:90" x14ac:dyDescent="0.4">
      <c r="B2348" s="154" t="str">
        <f>B2344</f>
        <v>Product B</v>
      </c>
      <c r="C2348" s="307"/>
      <c r="D2348" s="305" t="s">
        <v>518</v>
      </c>
      <c r="E2348" s="305" t="str">
        <f t="shared" si="2965"/>
        <v>2348 SPLIT-SV-VR</v>
      </c>
      <c r="G2348" s="307"/>
      <c r="H2348" s="12"/>
      <c r="I2348" s="60"/>
      <c r="J2348" s="60"/>
      <c r="K2348" s="232">
        <f t="shared" ca="1" si="2969"/>
        <v>6000000</v>
      </c>
      <c r="L2348" s="232">
        <f t="shared" ca="1" si="2969"/>
        <v>6000000</v>
      </c>
      <c r="M2348" s="232">
        <f t="shared" ca="1" si="2969"/>
        <v>6000000</v>
      </c>
      <c r="N2348" s="232">
        <f t="shared" ca="1" si="2969"/>
        <v>6000000</v>
      </c>
      <c r="O2348" s="232">
        <f t="shared" ca="1" si="2969"/>
        <v>6000000</v>
      </c>
      <c r="P2348" s="232">
        <f t="shared" ca="1" si="2969"/>
        <v>6000000</v>
      </c>
      <c r="R2348" s="13"/>
      <c r="S2348" s="80">
        <f t="shared" ref="S2348" ca="1" si="2975">S2340*S2344</f>
        <v>500000</v>
      </c>
      <c r="T2348" s="80">
        <f t="shared" ref="T2348:AX2348" ca="1" si="2976">T2340*T2344</f>
        <v>500000</v>
      </c>
      <c r="U2348" s="80">
        <f t="shared" ca="1" si="2976"/>
        <v>500000</v>
      </c>
      <c r="V2348" s="80">
        <f t="shared" ca="1" si="2976"/>
        <v>500000</v>
      </c>
      <c r="W2348" s="80">
        <f t="shared" ca="1" si="2976"/>
        <v>500000</v>
      </c>
      <c r="X2348" s="80">
        <f t="shared" ca="1" si="2976"/>
        <v>500000</v>
      </c>
      <c r="Y2348" s="80">
        <f t="shared" ca="1" si="2976"/>
        <v>500000</v>
      </c>
      <c r="Z2348" s="80">
        <f t="shared" ca="1" si="2976"/>
        <v>500000</v>
      </c>
      <c r="AA2348" s="80">
        <f t="shared" ca="1" si="2976"/>
        <v>500000</v>
      </c>
      <c r="AB2348" s="80">
        <f t="shared" ca="1" si="2976"/>
        <v>500000</v>
      </c>
      <c r="AC2348" s="80">
        <f t="shared" ca="1" si="2976"/>
        <v>500000</v>
      </c>
      <c r="AD2348" s="80">
        <f t="shared" ca="1" si="2976"/>
        <v>500000</v>
      </c>
      <c r="AE2348" s="80">
        <f t="shared" ca="1" si="2976"/>
        <v>500000</v>
      </c>
      <c r="AF2348" s="80">
        <f t="shared" ca="1" si="2976"/>
        <v>500000</v>
      </c>
      <c r="AG2348" s="80">
        <f t="shared" ca="1" si="2976"/>
        <v>500000</v>
      </c>
      <c r="AH2348" s="80">
        <f t="shared" ca="1" si="2976"/>
        <v>500000</v>
      </c>
      <c r="AI2348" s="80">
        <f t="shared" ca="1" si="2976"/>
        <v>500000</v>
      </c>
      <c r="AJ2348" s="80">
        <f t="shared" ca="1" si="2976"/>
        <v>500000</v>
      </c>
      <c r="AK2348" s="80">
        <f t="shared" ca="1" si="2976"/>
        <v>500000</v>
      </c>
      <c r="AL2348" s="80">
        <f t="shared" ca="1" si="2976"/>
        <v>500000</v>
      </c>
      <c r="AM2348" s="80">
        <f t="shared" ca="1" si="2976"/>
        <v>500000</v>
      </c>
      <c r="AN2348" s="80">
        <f t="shared" ca="1" si="2976"/>
        <v>500000</v>
      </c>
      <c r="AO2348" s="80">
        <f t="shared" ca="1" si="2976"/>
        <v>500000</v>
      </c>
      <c r="AP2348" s="80">
        <f t="shared" ca="1" si="2976"/>
        <v>500000</v>
      </c>
      <c r="AQ2348" s="80">
        <f t="shared" ca="1" si="2976"/>
        <v>500000</v>
      </c>
      <c r="AR2348" s="80">
        <f t="shared" ca="1" si="2976"/>
        <v>500000</v>
      </c>
      <c r="AS2348" s="80">
        <f t="shared" ca="1" si="2976"/>
        <v>500000</v>
      </c>
      <c r="AT2348" s="80">
        <f t="shared" ca="1" si="2976"/>
        <v>500000</v>
      </c>
      <c r="AU2348" s="80">
        <f t="shared" ca="1" si="2976"/>
        <v>500000</v>
      </c>
      <c r="AV2348" s="80">
        <f t="shared" ca="1" si="2976"/>
        <v>500000</v>
      </c>
      <c r="AW2348" s="80">
        <f t="shared" ca="1" si="2976"/>
        <v>500000</v>
      </c>
      <c r="AX2348" s="80">
        <f t="shared" ca="1" si="2976"/>
        <v>500000</v>
      </c>
      <c r="AY2348" s="80">
        <f t="shared" ref="AY2348:CD2348" ca="1" si="2977">AY2340*AY2344</f>
        <v>500000</v>
      </c>
      <c r="AZ2348" s="80">
        <f t="shared" ca="1" si="2977"/>
        <v>500000</v>
      </c>
      <c r="BA2348" s="80">
        <f t="shared" ca="1" si="2977"/>
        <v>500000</v>
      </c>
      <c r="BB2348" s="80">
        <f t="shared" ca="1" si="2977"/>
        <v>500000</v>
      </c>
      <c r="BC2348" s="80">
        <f t="shared" ca="1" si="2977"/>
        <v>500000</v>
      </c>
      <c r="BD2348" s="80">
        <f t="shared" ca="1" si="2977"/>
        <v>500000</v>
      </c>
      <c r="BE2348" s="80">
        <f t="shared" ca="1" si="2977"/>
        <v>500000</v>
      </c>
      <c r="BF2348" s="80">
        <f t="shared" ca="1" si="2977"/>
        <v>500000</v>
      </c>
      <c r="BG2348" s="80">
        <f t="shared" ca="1" si="2977"/>
        <v>500000</v>
      </c>
      <c r="BH2348" s="80">
        <f t="shared" ca="1" si="2977"/>
        <v>500000</v>
      </c>
      <c r="BI2348" s="80">
        <f t="shared" ca="1" si="2977"/>
        <v>500000</v>
      </c>
      <c r="BJ2348" s="80">
        <f t="shared" ca="1" si="2977"/>
        <v>500000</v>
      </c>
      <c r="BK2348" s="80">
        <f t="shared" ca="1" si="2977"/>
        <v>500000</v>
      </c>
      <c r="BL2348" s="80">
        <f t="shared" ca="1" si="2977"/>
        <v>500000</v>
      </c>
      <c r="BM2348" s="80">
        <f t="shared" ca="1" si="2977"/>
        <v>500000</v>
      </c>
      <c r="BN2348" s="80">
        <f t="shared" ca="1" si="2977"/>
        <v>500000</v>
      </c>
      <c r="BO2348" s="80">
        <f t="shared" ca="1" si="2977"/>
        <v>500000</v>
      </c>
      <c r="BP2348" s="80">
        <f t="shared" ca="1" si="2977"/>
        <v>500000</v>
      </c>
      <c r="BQ2348" s="80">
        <f t="shared" ca="1" si="2977"/>
        <v>500000</v>
      </c>
      <c r="BR2348" s="80">
        <f t="shared" ca="1" si="2977"/>
        <v>500000</v>
      </c>
      <c r="BS2348" s="80">
        <f t="shared" ca="1" si="2977"/>
        <v>500000</v>
      </c>
      <c r="BT2348" s="80">
        <f t="shared" ca="1" si="2977"/>
        <v>500000</v>
      </c>
      <c r="BU2348" s="80">
        <f t="shared" ca="1" si="2977"/>
        <v>500000</v>
      </c>
      <c r="BV2348" s="80">
        <f t="shared" ca="1" si="2977"/>
        <v>500000</v>
      </c>
      <c r="BW2348" s="80">
        <f t="shared" ca="1" si="2977"/>
        <v>500000</v>
      </c>
      <c r="BX2348" s="80">
        <f t="shared" ca="1" si="2977"/>
        <v>500000</v>
      </c>
      <c r="BY2348" s="80">
        <f t="shared" ca="1" si="2977"/>
        <v>500000</v>
      </c>
      <c r="BZ2348" s="80">
        <f t="shared" ca="1" si="2977"/>
        <v>500000</v>
      </c>
      <c r="CA2348" s="80">
        <f t="shared" ca="1" si="2977"/>
        <v>500000</v>
      </c>
      <c r="CB2348" s="80">
        <f t="shared" ca="1" si="2977"/>
        <v>500000</v>
      </c>
      <c r="CC2348" s="80">
        <f t="shared" ca="1" si="2977"/>
        <v>500000</v>
      </c>
      <c r="CD2348" s="80">
        <f t="shared" ca="1" si="2977"/>
        <v>500000</v>
      </c>
      <c r="CE2348" s="80">
        <f t="shared" ref="CE2348:CK2348" ca="1" si="2978">CE2340*CE2344</f>
        <v>500000</v>
      </c>
      <c r="CF2348" s="80">
        <f t="shared" ca="1" si="2978"/>
        <v>500000</v>
      </c>
      <c r="CG2348" s="80">
        <f t="shared" ca="1" si="2978"/>
        <v>500000</v>
      </c>
      <c r="CH2348" s="80">
        <f t="shared" ca="1" si="2978"/>
        <v>500000</v>
      </c>
      <c r="CI2348" s="80">
        <f t="shared" ca="1" si="2978"/>
        <v>500000</v>
      </c>
      <c r="CJ2348" s="80">
        <f t="shared" ca="1" si="2978"/>
        <v>500000</v>
      </c>
      <c r="CK2348" s="80">
        <f t="shared" ca="1" si="2978"/>
        <v>500000</v>
      </c>
      <c r="CL2348" s="80">
        <f t="shared" ref="CL2348" ca="1" si="2979">CL2340*CL2344</f>
        <v>500000</v>
      </c>
    </row>
    <row r="2349" spans="2:90" x14ac:dyDescent="0.4">
      <c r="B2349" s="123" t="str">
        <f>"Total revenue - "&amp;B2322</f>
        <v>Total revenue - Surgical procedures</v>
      </c>
      <c r="C2349" s="305" t="s">
        <v>198</v>
      </c>
      <c r="D2349" s="305" t="s">
        <v>518</v>
      </c>
      <c r="E2349" s="305" t="str">
        <f t="shared" si="2964"/>
        <v>2349 SPLIT-SV-VR</v>
      </c>
      <c r="G2349" s="305"/>
      <c r="H2349" s="12"/>
      <c r="I2349" s="60"/>
      <c r="J2349" s="60"/>
      <c r="K2349" s="33">
        <f t="shared" ca="1" si="2969"/>
        <v>9000000</v>
      </c>
      <c r="L2349" s="33">
        <f t="shared" ca="1" si="2969"/>
        <v>9000000</v>
      </c>
      <c r="M2349" s="33">
        <f t="shared" ca="1" si="2969"/>
        <v>9000000</v>
      </c>
      <c r="N2349" s="33">
        <f t="shared" ca="1" si="2969"/>
        <v>9000000</v>
      </c>
      <c r="O2349" s="33">
        <f t="shared" ca="1" si="2969"/>
        <v>9000000</v>
      </c>
      <c r="P2349" s="33">
        <f t="shared" ca="1" si="2969"/>
        <v>9000000</v>
      </c>
      <c r="R2349" s="15"/>
      <c r="S2349" s="144">
        <f t="shared" ref="S2349" ca="1" si="2980">SUM(S2347:S2348)</f>
        <v>750000</v>
      </c>
      <c r="T2349" s="144">
        <f t="shared" ref="T2349:AX2349" ca="1" si="2981">SUM(T2347:T2348)</f>
        <v>750000</v>
      </c>
      <c r="U2349" s="144">
        <f t="shared" ca="1" si="2981"/>
        <v>750000</v>
      </c>
      <c r="V2349" s="144">
        <f t="shared" ca="1" si="2981"/>
        <v>750000</v>
      </c>
      <c r="W2349" s="144">
        <f t="shared" ca="1" si="2981"/>
        <v>750000</v>
      </c>
      <c r="X2349" s="144">
        <f t="shared" ca="1" si="2981"/>
        <v>750000</v>
      </c>
      <c r="Y2349" s="144">
        <f t="shared" ca="1" si="2981"/>
        <v>750000</v>
      </c>
      <c r="Z2349" s="144">
        <f t="shared" ca="1" si="2981"/>
        <v>750000</v>
      </c>
      <c r="AA2349" s="144">
        <f t="shared" ca="1" si="2981"/>
        <v>750000</v>
      </c>
      <c r="AB2349" s="144">
        <f t="shared" ca="1" si="2981"/>
        <v>750000</v>
      </c>
      <c r="AC2349" s="144">
        <f t="shared" ca="1" si="2981"/>
        <v>750000</v>
      </c>
      <c r="AD2349" s="144">
        <f t="shared" ca="1" si="2981"/>
        <v>750000</v>
      </c>
      <c r="AE2349" s="144">
        <f t="shared" ca="1" si="2981"/>
        <v>750000</v>
      </c>
      <c r="AF2349" s="144">
        <f t="shared" ca="1" si="2981"/>
        <v>750000</v>
      </c>
      <c r="AG2349" s="144">
        <f t="shared" ca="1" si="2981"/>
        <v>750000</v>
      </c>
      <c r="AH2349" s="144">
        <f t="shared" ca="1" si="2981"/>
        <v>750000</v>
      </c>
      <c r="AI2349" s="144">
        <f t="shared" ca="1" si="2981"/>
        <v>750000</v>
      </c>
      <c r="AJ2349" s="144">
        <f t="shared" ca="1" si="2981"/>
        <v>750000</v>
      </c>
      <c r="AK2349" s="144">
        <f t="shared" ca="1" si="2981"/>
        <v>750000</v>
      </c>
      <c r="AL2349" s="144">
        <f t="shared" ca="1" si="2981"/>
        <v>750000</v>
      </c>
      <c r="AM2349" s="144">
        <f t="shared" ca="1" si="2981"/>
        <v>750000</v>
      </c>
      <c r="AN2349" s="144">
        <f t="shared" ca="1" si="2981"/>
        <v>750000</v>
      </c>
      <c r="AO2349" s="144">
        <f t="shared" ca="1" si="2981"/>
        <v>750000</v>
      </c>
      <c r="AP2349" s="144">
        <f t="shared" ca="1" si="2981"/>
        <v>750000</v>
      </c>
      <c r="AQ2349" s="144">
        <f t="shared" ca="1" si="2981"/>
        <v>750000</v>
      </c>
      <c r="AR2349" s="144">
        <f t="shared" ca="1" si="2981"/>
        <v>750000</v>
      </c>
      <c r="AS2349" s="144">
        <f t="shared" ca="1" si="2981"/>
        <v>750000</v>
      </c>
      <c r="AT2349" s="144">
        <f t="shared" ca="1" si="2981"/>
        <v>750000</v>
      </c>
      <c r="AU2349" s="144">
        <f t="shared" ca="1" si="2981"/>
        <v>750000</v>
      </c>
      <c r="AV2349" s="144">
        <f t="shared" ca="1" si="2981"/>
        <v>750000</v>
      </c>
      <c r="AW2349" s="144">
        <f t="shared" ca="1" si="2981"/>
        <v>750000</v>
      </c>
      <c r="AX2349" s="144">
        <f t="shared" ca="1" si="2981"/>
        <v>750000</v>
      </c>
      <c r="AY2349" s="144">
        <f t="shared" ref="AY2349:CD2349" ca="1" si="2982">SUM(AY2347:AY2348)</f>
        <v>750000</v>
      </c>
      <c r="AZ2349" s="144">
        <f t="shared" ca="1" si="2982"/>
        <v>750000</v>
      </c>
      <c r="BA2349" s="144">
        <f t="shared" ca="1" si="2982"/>
        <v>750000</v>
      </c>
      <c r="BB2349" s="144">
        <f t="shared" ca="1" si="2982"/>
        <v>750000</v>
      </c>
      <c r="BC2349" s="144">
        <f t="shared" ca="1" si="2982"/>
        <v>750000</v>
      </c>
      <c r="BD2349" s="144">
        <f t="shared" ca="1" si="2982"/>
        <v>750000</v>
      </c>
      <c r="BE2349" s="144">
        <f t="shared" ca="1" si="2982"/>
        <v>750000</v>
      </c>
      <c r="BF2349" s="144">
        <f t="shared" ca="1" si="2982"/>
        <v>750000</v>
      </c>
      <c r="BG2349" s="144">
        <f t="shared" ca="1" si="2982"/>
        <v>750000</v>
      </c>
      <c r="BH2349" s="144">
        <f t="shared" ca="1" si="2982"/>
        <v>750000</v>
      </c>
      <c r="BI2349" s="144">
        <f t="shared" ca="1" si="2982"/>
        <v>750000</v>
      </c>
      <c r="BJ2349" s="144">
        <f t="shared" ca="1" si="2982"/>
        <v>750000</v>
      </c>
      <c r="BK2349" s="144">
        <f t="shared" ca="1" si="2982"/>
        <v>750000</v>
      </c>
      <c r="BL2349" s="144">
        <f t="shared" ca="1" si="2982"/>
        <v>750000</v>
      </c>
      <c r="BM2349" s="144">
        <f t="shared" ca="1" si="2982"/>
        <v>750000</v>
      </c>
      <c r="BN2349" s="144">
        <f t="shared" ca="1" si="2982"/>
        <v>750000</v>
      </c>
      <c r="BO2349" s="144">
        <f t="shared" ca="1" si="2982"/>
        <v>750000</v>
      </c>
      <c r="BP2349" s="144">
        <f t="shared" ca="1" si="2982"/>
        <v>750000</v>
      </c>
      <c r="BQ2349" s="144">
        <f t="shared" ca="1" si="2982"/>
        <v>750000</v>
      </c>
      <c r="BR2349" s="144">
        <f t="shared" ca="1" si="2982"/>
        <v>750000</v>
      </c>
      <c r="BS2349" s="144">
        <f t="shared" ca="1" si="2982"/>
        <v>750000</v>
      </c>
      <c r="BT2349" s="144">
        <f t="shared" ca="1" si="2982"/>
        <v>750000</v>
      </c>
      <c r="BU2349" s="144">
        <f t="shared" ca="1" si="2982"/>
        <v>750000</v>
      </c>
      <c r="BV2349" s="144">
        <f t="shared" ca="1" si="2982"/>
        <v>750000</v>
      </c>
      <c r="BW2349" s="144">
        <f t="shared" ca="1" si="2982"/>
        <v>750000</v>
      </c>
      <c r="BX2349" s="144">
        <f t="shared" ca="1" si="2982"/>
        <v>750000</v>
      </c>
      <c r="BY2349" s="144">
        <f t="shared" ca="1" si="2982"/>
        <v>750000</v>
      </c>
      <c r="BZ2349" s="144">
        <f t="shared" ca="1" si="2982"/>
        <v>750000</v>
      </c>
      <c r="CA2349" s="144">
        <f t="shared" ca="1" si="2982"/>
        <v>750000</v>
      </c>
      <c r="CB2349" s="144">
        <f t="shared" ca="1" si="2982"/>
        <v>750000</v>
      </c>
      <c r="CC2349" s="144">
        <f t="shared" ca="1" si="2982"/>
        <v>750000</v>
      </c>
      <c r="CD2349" s="144">
        <f t="shared" ca="1" si="2982"/>
        <v>750000</v>
      </c>
      <c r="CE2349" s="144">
        <f t="shared" ref="CE2349:CK2349" ca="1" si="2983">SUM(CE2347:CE2348)</f>
        <v>750000</v>
      </c>
      <c r="CF2349" s="144">
        <f t="shared" ca="1" si="2983"/>
        <v>750000</v>
      </c>
      <c r="CG2349" s="144">
        <f t="shared" ca="1" si="2983"/>
        <v>750000</v>
      </c>
      <c r="CH2349" s="144">
        <f t="shared" ca="1" si="2983"/>
        <v>750000</v>
      </c>
      <c r="CI2349" s="144">
        <f t="shared" ca="1" si="2983"/>
        <v>750000</v>
      </c>
      <c r="CJ2349" s="144">
        <f t="shared" ca="1" si="2983"/>
        <v>750000</v>
      </c>
      <c r="CK2349" s="144">
        <f t="shared" ca="1" si="2983"/>
        <v>750000</v>
      </c>
      <c r="CL2349" s="144">
        <f t="shared" ref="CL2349" ca="1" si="2984">SUM(CL2347:CL2348)</f>
        <v>750000</v>
      </c>
    </row>
    <row r="2350" spans="2:90" x14ac:dyDescent="0.4">
      <c r="B2350" s="123"/>
      <c r="C2350" s="305"/>
      <c r="D2350" s="305" t="s">
        <v>518</v>
      </c>
      <c r="E2350" s="305" t="str">
        <f t="shared" ref="E2350" si="2985">ROW()&amp;" "&amp;D2350</f>
        <v>2350 SPLIT-SV-VR</v>
      </c>
      <c r="G2350" s="305"/>
      <c r="H2350" s="12"/>
      <c r="I2350" s="60"/>
      <c r="J2350" s="60"/>
      <c r="K2350" s="33"/>
      <c r="L2350" s="33"/>
      <c r="M2350" s="33"/>
      <c r="N2350" s="33"/>
      <c r="O2350" s="33"/>
      <c r="P2350" s="33"/>
      <c r="R2350" s="15"/>
      <c r="S2350" s="77"/>
      <c r="T2350" s="77"/>
      <c r="U2350" s="77"/>
      <c r="V2350" s="77"/>
      <c r="W2350" s="77"/>
      <c r="X2350" s="77"/>
      <c r="Y2350" s="77"/>
      <c r="Z2350" s="77"/>
      <c r="AA2350" s="77"/>
      <c r="AB2350" s="77"/>
      <c r="AC2350" s="77"/>
      <c r="AD2350" s="77"/>
      <c r="AE2350" s="77"/>
      <c r="AF2350" s="77"/>
      <c r="AG2350" s="77"/>
      <c r="AH2350" s="77"/>
      <c r="AI2350" s="77"/>
      <c r="AJ2350" s="77"/>
      <c r="AK2350" s="77"/>
      <c r="AL2350" s="77"/>
      <c r="AM2350" s="77"/>
      <c r="AN2350" s="77"/>
      <c r="AO2350" s="77"/>
      <c r="AP2350" s="77"/>
      <c r="AQ2350" s="77"/>
      <c r="AR2350" s="77"/>
      <c r="AS2350" s="77"/>
      <c r="AT2350" s="77"/>
      <c r="AU2350" s="77"/>
      <c r="AV2350" s="77"/>
      <c r="AW2350" s="77"/>
      <c r="AX2350" s="77"/>
      <c r="AY2350" s="77"/>
      <c r="AZ2350" s="77"/>
      <c r="BA2350" s="77"/>
      <c r="BB2350" s="77"/>
      <c r="BC2350" s="77"/>
      <c r="BD2350" s="77"/>
      <c r="BE2350" s="77"/>
      <c r="BF2350" s="77"/>
      <c r="BG2350" s="77"/>
      <c r="BH2350" s="77"/>
      <c r="BI2350" s="77"/>
      <c r="BJ2350" s="77"/>
      <c r="BK2350" s="77"/>
      <c r="BL2350" s="77"/>
      <c r="BM2350" s="77"/>
      <c r="BN2350" s="77"/>
      <c r="BO2350" s="77"/>
      <c r="BP2350" s="77"/>
      <c r="BQ2350" s="77"/>
      <c r="BR2350" s="77"/>
      <c r="BS2350" s="77"/>
      <c r="BT2350" s="77"/>
      <c r="BU2350" s="77"/>
      <c r="BV2350" s="77"/>
      <c r="BW2350" s="77"/>
      <c r="BX2350" s="77"/>
      <c r="BY2350" s="77"/>
      <c r="BZ2350" s="77"/>
      <c r="CA2350" s="77"/>
      <c r="CB2350" s="77"/>
      <c r="CC2350" s="77"/>
      <c r="CD2350" s="77"/>
      <c r="CE2350" s="77"/>
      <c r="CF2350" s="77"/>
      <c r="CG2350" s="77"/>
      <c r="CH2350" s="77"/>
      <c r="CI2350" s="77"/>
      <c r="CJ2350" s="77"/>
      <c r="CK2350" s="77"/>
      <c r="CL2350" s="77"/>
    </row>
    <row r="2351" spans="2:90" x14ac:dyDescent="0.4">
      <c r="B2351" s="95" t="str">
        <f>"COGS/"&amp;B2363&amp;":"</f>
        <v>COGS/procedure:</v>
      </c>
      <c r="C2351" s="307"/>
      <c r="D2351" s="305" t="s">
        <v>518</v>
      </c>
      <c r="E2351" s="305" t="str">
        <f t="shared" ref="E2351:E2358" si="2986">ROW()&amp;" "&amp;D2351</f>
        <v>2351 SPLIT-SV-VR</v>
      </c>
      <c r="G2351" s="307"/>
      <c r="H2351" s="12"/>
      <c r="I2351" s="60"/>
      <c r="J2351" s="60"/>
      <c r="K2351" s="12"/>
      <c r="L2351" s="12"/>
      <c r="M2351" s="12"/>
      <c r="N2351" s="12"/>
      <c r="O2351" s="12"/>
      <c r="P2351" s="12"/>
      <c r="R2351" s="13"/>
      <c r="S2351" s="76"/>
      <c r="T2351" s="76"/>
      <c r="U2351" s="76"/>
      <c r="V2351" s="76"/>
      <c r="W2351" s="76"/>
      <c r="X2351" s="76"/>
      <c r="Y2351" s="76"/>
      <c r="Z2351" s="76"/>
      <c r="AA2351" s="76"/>
      <c r="AB2351" s="76"/>
      <c r="AC2351" s="76"/>
      <c r="AD2351" s="76"/>
      <c r="AE2351" s="76"/>
      <c r="AF2351" s="76"/>
      <c r="AG2351" s="76"/>
      <c r="AH2351" s="76"/>
      <c r="AI2351" s="76"/>
      <c r="AJ2351" s="76"/>
      <c r="AK2351" s="76"/>
      <c r="AL2351" s="76"/>
      <c r="AM2351" s="76"/>
      <c r="AN2351" s="76"/>
      <c r="AO2351" s="76"/>
      <c r="AP2351" s="76"/>
      <c r="AQ2351" s="76"/>
      <c r="AR2351" s="76"/>
      <c r="AS2351" s="76"/>
      <c r="AT2351" s="76"/>
      <c r="AU2351" s="76"/>
      <c r="AV2351" s="76"/>
      <c r="AW2351" s="76"/>
      <c r="AX2351" s="76"/>
      <c r="AY2351" s="76"/>
      <c r="AZ2351" s="76"/>
      <c r="BA2351" s="76"/>
      <c r="BB2351" s="76"/>
      <c r="BC2351" s="76"/>
      <c r="BD2351" s="76"/>
      <c r="BE2351" s="76"/>
      <c r="BF2351" s="76"/>
      <c r="BG2351" s="76"/>
      <c r="BH2351" s="76"/>
      <c r="BI2351" s="76"/>
      <c r="BJ2351" s="76"/>
      <c r="BK2351" s="76"/>
      <c r="BL2351" s="76"/>
      <c r="BM2351" s="76"/>
      <c r="BN2351" s="76"/>
      <c r="BO2351" s="76"/>
      <c r="BP2351" s="76"/>
      <c r="BQ2351" s="76"/>
      <c r="BR2351" s="76"/>
      <c r="BS2351" s="76"/>
      <c r="BT2351" s="76"/>
      <c r="BU2351" s="76"/>
      <c r="BV2351" s="76"/>
      <c r="BW2351" s="76"/>
      <c r="BX2351" s="76"/>
      <c r="BY2351" s="76"/>
      <c r="BZ2351" s="76"/>
      <c r="CA2351" s="76"/>
      <c r="CB2351" s="76"/>
      <c r="CC2351" s="76"/>
      <c r="CD2351" s="76"/>
      <c r="CE2351" s="76"/>
      <c r="CF2351" s="76"/>
      <c r="CG2351" s="76"/>
      <c r="CH2351" s="76"/>
      <c r="CI2351" s="76"/>
      <c r="CJ2351" s="76"/>
      <c r="CK2351" s="76"/>
      <c r="CL2351" s="76"/>
    </row>
    <row r="2352" spans="2:90" x14ac:dyDescent="0.4">
      <c r="B2352" s="141" t="str">
        <f>B2343</f>
        <v>Product A</v>
      </c>
      <c r="C2352" s="307"/>
      <c r="D2352" s="305" t="s">
        <v>518</v>
      </c>
      <c r="E2352" s="305" t="str">
        <f t="shared" si="2986"/>
        <v>2352 SPLIT-SV-VR</v>
      </c>
      <c r="G2352" s="307"/>
      <c r="H2352" s="12"/>
      <c r="I2352" s="60"/>
      <c r="J2352" s="60"/>
      <c r="K2352" s="61">
        <v>50</v>
      </c>
      <c r="L2352" s="61">
        <v>50</v>
      </c>
      <c r="M2352" s="61">
        <v>50</v>
      </c>
      <c r="N2352" s="61">
        <v>50</v>
      </c>
      <c r="O2352" s="61">
        <v>50</v>
      </c>
      <c r="P2352" s="61">
        <v>50</v>
      </c>
      <c r="R2352" s="67"/>
      <c r="S2352" s="143" cm="1">
        <f t="array" ref="S2352">INDEX($K:$P,ROW(),MATCH(S$3,$K$2:$P$2,0))</f>
        <v>50</v>
      </c>
      <c r="T2352" s="143" cm="1">
        <f t="array" ref="T2352">INDEX($K:$P,ROW(),MATCH(T$3,$K$2:$P$2,0))</f>
        <v>50</v>
      </c>
      <c r="U2352" s="143" cm="1">
        <f t="array" ref="U2352">INDEX($K:$P,ROW(),MATCH(U$3,$K$2:$P$2,0))</f>
        <v>50</v>
      </c>
      <c r="V2352" s="143" cm="1">
        <f t="array" ref="V2352">INDEX($K:$P,ROW(),MATCH(V$3,$K$2:$P$2,0))</f>
        <v>50</v>
      </c>
      <c r="W2352" s="143" cm="1">
        <f t="array" ref="W2352">INDEX($K:$P,ROW(),MATCH(W$3,$K$2:$P$2,0))</f>
        <v>50</v>
      </c>
      <c r="X2352" s="143" cm="1">
        <f t="array" ref="X2352">INDEX($K:$P,ROW(),MATCH(X$3,$K$2:$P$2,0))</f>
        <v>50</v>
      </c>
      <c r="Y2352" s="143" cm="1">
        <f t="array" ref="Y2352">INDEX($K:$P,ROW(),MATCH(Y$3,$K$2:$P$2,0))</f>
        <v>50</v>
      </c>
      <c r="Z2352" s="143" cm="1">
        <f t="array" ref="Z2352">INDEX($K:$P,ROW(),MATCH(Z$3,$K$2:$P$2,0))</f>
        <v>50</v>
      </c>
      <c r="AA2352" s="143" cm="1">
        <f t="array" ref="AA2352">INDEX($K:$P,ROW(),MATCH(AA$3,$K$2:$P$2,0))</f>
        <v>50</v>
      </c>
      <c r="AB2352" s="143" cm="1">
        <f t="array" ref="AB2352">INDEX($K:$P,ROW(),MATCH(AB$3,$K$2:$P$2,0))</f>
        <v>50</v>
      </c>
      <c r="AC2352" s="143" cm="1">
        <f t="array" ref="AC2352">INDEX($K:$P,ROW(),MATCH(AC$3,$K$2:$P$2,0))</f>
        <v>50</v>
      </c>
      <c r="AD2352" s="143" cm="1">
        <f t="array" ref="AD2352">INDEX($K:$P,ROW(),MATCH(AD$3,$K$2:$P$2,0))</f>
        <v>50</v>
      </c>
      <c r="AE2352" s="143" cm="1">
        <f t="array" ref="AE2352">INDEX($K:$P,ROW(),MATCH(AE$3,$K$2:$P$2,0))</f>
        <v>50</v>
      </c>
      <c r="AF2352" s="143" cm="1">
        <f t="array" ref="AF2352">INDEX($K:$P,ROW(),MATCH(AF$3,$K$2:$P$2,0))</f>
        <v>50</v>
      </c>
      <c r="AG2352" s="143" cm="1">
        <f t="array" ref="AG2352">INDEX($K:$P,ROW(),MATCH(AG$3,$K$2:$P$2,0))</f>
        <v>50</v>
      </c>
      <c r="AH2352" s="143" cm="1">
        <f t="array" ref="AH2352">INDEX($K:$P,ROW(),MATCH(AH$3,$K$2:$P$2,0))</f>
        <v>50</v>
      </c>
      <c r="AI2352" s="143" cm="1">
        <f t="array" ref="AI2352">INDEX($K:$P,ROW(),MATCH(AI$3,$K$2:$P$2,0))</f>
        <v>50</v>
      </c>
      <c r="AJ2352" s="143" cm="1">
        <f t="array" ref="AJ2352">INDEX($K:$P,ROW(),MATCH(AJ$3,$K$2:$P$2,0))</f>
        <v>50</v>
      </c>
      <c r="AK2352" s="143" cm="1">
        <f t="array" ref="AK2352">INDEX($K:$P,ROW(),MATCH(AK$3,$K$2:$P$2,0))</f>
        <v>50</v>
      </c>
      <c r="AL2352" s="143" cm="1">
        <f t="array" ref="AL2352">INDEX($K:$P,ROW(),MATCH(AL$3,$K$2:$P$2,0))</f>
        <v>50</v>
      </c>
      <c r="AM2352" s="143" cm="1">
        <f t="array" ref="AM2352">INDEX($K:$P,ROW(),MATCH(AM$3,$K$2:$P$2,0))</f>
        <v>50</v>
      </c>
      <c r="AN2352" s="143" cm="1">
        <f t="array" ref="AN2352">INDEX($K:$P,ROW(),MATCH(AN$3,$K$2:$P$2,0))</f>
        <v>50</v>
      </c>
      <c r="AO2352" s="143" cm="1">
        <f t="array" ref="AO2352">INDEX($K:$P,ROW(),MATCH(AO$3,$K$2:$P$2,0))</f>
        <v>50</v>
      </c>
      <c r="AP2352" s="143" cm="1">
        <f t="array" ref="AP2352">INDEX($K:$P,ROW(),MATCH(AP$3,$K$2:$P$2,0))</f>
        <v>50</v>
      </c>
      <c r="AQ2352" s="143" cm="1">
        <f t="array" ref="AQ2352">INDEX($K:$P,ROW(),MATCH(AQ$3,$K$2:$P$2,0))</f>
        <v>50</v>
      </c>
      <c r="AR2352" s="143" cm="1">
        <f t="array" ref="AR2352">INDEX($K:$P,ROW(),MATCH(AR$3,$K$2:$P$2,0))</f>
        <v>50</v>
      </c>
      <c r="AS2352" s="143" cm="1">
        <f t="array" ref="AS2352">INDEX($K:$P,ROW(),MATCH(AS$3,$K$2:$P$2,0))</f>
        <v>50</v>
      </c>
      <c r="AT2352" s="143" cm="1">
        <f t="array" ref="AT2352">INDEX($K:$P,ROW(),MATCH(AT$3,$K$2:$P$2,0))</f>
        <v>50</v>
      </c>
      <c r="AU2352" s="143" cm="1">
        <f t="array" ref="AU2352">INDEX($K:$P,ROW(),MATCH(AU$3,$K$2:$P$2,0))</f>
        <v>50</v>
      </c>
      <c r="AV2352" s="143" cm="1">
        <f t="array" ref="AV2352">INDEX($K:$P,ROW(),MATCH(AV$3,$K$2:$P$2,0))</f>
        <v>50</v>
      </c>
      <c r="AW2352" s="143" cm="1">
        <f t="array" ref="AW2352">INDEX($K:$P,ROW(),MATCH(AW$3,$K$2:$P$2,0))</f>
        <v>50</v>
      </c>
      <c r="AX2352" s="143" cm="1">
        <f t="array" ref="AX2352">INDEX($K:$P,ROW(),MATCH(AX$3,$K$2:$P$2,0))</f>
        <v>50</v>
      </c>
      <c r="AY2352" s="143" cm="1">
        <f t="array" ref="AY2352">INDEX($K:$P,ROW(),MATCH(AY$3,$K$2:$P$2,0))</f>
        <v>50</v>
      </c>
      <c r="AZ2352" s="143" cm="1">
        <f t="array" ref="AZ2352">INDEX($K:$P,ROW(),MATCH(AZ$3,$K$2:$P$2,0))</f>
        <v>50</v>
      </c>
      <c r="BA2352" s="143" cm="1">
        <f t="array" ref="BA2352">INDEX($K:$P,ROW(),MATCH(BA$3,$K$2:$P$2,0))</f>
        <v>50</v>
      </c>
      <c r="BB2352" s="143" cm="1">
        <f t="array" ref="BB2352">INDEX($K:$P,ROW(),MATCH(BB$3,$K$2:$P$2,0))</f>
        <v>50</v>
      </c>
      <c r="BC2352" s="143" cm="1">
        <f t="array" ref="BC2352">INDEX($K:$P,ROW(),MATCH(BC$3,$K$2:$P$2,0))</f>
        <v>50</v>
      </c>
      <c r="BD2352" s="143" cm="1">
        <f t="array" ref="BD2352">INDEX($K:$P,ROW(),MATCH(BD$3,$K$2:$P$2,0))</f>
        <v>50</v>
      </c>
      <c r="BE2352" s="143" cm="1">
        <f t="array" ref="BE2352">INDEX($K:$P,ROW(),MATCH(BE$3,$K$2:$P$2,0))</f>
        <v>50</v>
      </c>
      <c r="BF2352" s="143" cm="1">
        <f t="array" ref="BF2352">INDEX($K:$P,ROW(),MATCH(BF$3,$K$2:$P$2,0))</f>
        <v>50</v>
      </c>
      <c r="BG2352" s="143" cm="1">
        <f t="array" ref="BG2352">INDEX($K:$P,ROW(),MATCH(BG$3,$K$2:$P$2,0))</f>
        <v>50</v>
      </c>
      <c r="BH2352" s="143" cm="1">
        <f t="array" ref="BH2352">INDEX($K:$P,ROW(),MATCH(BH$3,$K$2:$P$2,0))</f>
        <v>50</v>
      </c>
      <c r="BI2352" s="143" cm="1">
        <f t="array" ref="BI2352">INDEX($K:$P,ROW(),MATCH(BI$3,$K$2:$P$2,0))</f>
        <v>50</v>
      </c>
      <c r="BJ2352" s="143" cm="1">
        <f t="array" ref="BJ2352">INDEX($K:$P,ROW(),MATCH(BJ$3,$K$2:$P$2,0))</f>
        <v>50</v>
      </c>
      <c r="BK2352" s="143" cm="1">
        <f t="array" ref="BK2352">INDEX($K:$P,ROW(),MATCH(BK$3,$K$2:$P$2,0))</f>
        <v>50</v>
      </c>
      <c r="BL2352" s="143" cm="1">
        <f t="array" ref="BL2352">INDEX($K:$P,ROW(),MATCH(BL$3,$K$2:$P$2,0))</f>
        <v>50</v>
      </c>
      <c r="BM2352" s="143" cm="1">
        <f t="array" ref="BM2352">INDEX($K:$P,ROW(),MATCH(BM$3,$K$2:$P$2,0))</f>
        <v>50</v>
      </c>
      <c r="BN2352" s="143" cm="1">
        <f t="array" ref="BN2352">INDEX($K:$P,ROW(),MATCH(BN$3,$K$2:$P$2,0))</f>
        <v>50</v>
      </c>
      <c r="BO2352" s="143" cm="1">
        <f t="array" ref="BO2352">INDEX($K:$P,ROW(),MATCH(BO$3,$K$2:$P$2,0))</f>
        <v>50</v>
      </c>
      <c r="BP2352" s="143" cm="1">
        <f t="array" ref="BP2352">INDEX($K:$P,ROW(),MATCH(BP$3,$K$2:$P$2,0))</f>
        <v>50</v>
      </c>
      <c r="BQ2352" s="143" cm="1">
        <f t="array" ref="BQ2352">INDEX($K:$P,ROW(),MATCH(BQ$3,$K$2:$P$2,0))</f>
        <v>50</v>
      </c>
      <c r="BR2352" s="143" cm="1">
        <f t="array" ref="BR2352">INDEX($K:$P,ROW(),MATCH(BR$3,$K$2:$P$2,0))</f>
        <v>50</v>
      </c>
      <c r="BS2352" s="143" cm="1">
        <f t="array" ref="BS2352">INDEX($K:$P,ROW(),MATCH(BS$3,$K$2:$P$2,0))</f>
        <v>50</v>
      </c>
      <c r="BT2352" s="143" cm="1">
        <f t="array" ref="BT2352">INDEX($K:$P,ROW(),MATCH(BT$3,$K$2:$P$2,0))</f>
        <v>50</v>
      </c>
      <c r="BU2352" s="143" cm="1">
        <f t="array" ref="BU2352">INDEX($K:$P,ROW(),MATCH(BU$3,$K$2:$P$2,0))</f>
        <v>50</v>
      </c>
      <c r="BV2352" s="143" cm="1">
        <f t="array" ref="BV2352">INDEX($K:$P,ROW(),MATCH(BV$3,$K$2:$P$2,0))</f>
        <v>50</v>
      </c>
      <c r="BW2352" s="143" cm="1">
        <f t="array" ref="BW2352">INDEX($K:$P,ROW(),MATCH(BW$3,$K$2:$P$2,0))</f>
        <v>50</v>
      </c>
      <c r="BX2352" s="143" cm="1">
        <f t="array" ref="BX2352">INDEX($K:$P,ROW(),MATCH(BX$3,$K$2:$P$2,0))</f>
        <v>50</v>
      </c>
      <c r="BY2352" s="143" cm="1">
        <f t="array" ref="BY2352">INDEX($K:$P,ROW(),MATCH(BY$3,$K$2:$P$2,0))</f>
        <v>50</v>
      </c>
      <c r="BZ2352" s="143" cm="1">
        <f t="array" ref="BZ2352">INDEX($K:$P,ROW(),MATCH(BZ$3,$K$2:$P$2,0))</f>
        <v>50</v>
      </c>
      <c r="CA2352" s="143" cm="1">
        <f t="array" ref="CA2352">INDEX($K:$P,ROW(),MATCH(CA$3,$K$2:$P$2,0))</f>
        <v>50</v>
      </c>
      <c r="CB2352" s="143" cm="1">
        <f t="array" ref="CB2352">INDEX($K:$P,ROW(),MATCH(CB$3,$K$2:$P$2,0))</f>
        <v>50</v>
      </c>
      <c r="CC2352" s="143" cm="1">
        <f t="array" ref="CC2352">INDEX($K:$P,ROW(),MATCH(CC$3,$K$2:$P$2,0))</f>
        <v>50</v>
      </c>
      <c r="CD2352" s="143" cm="1">
        <f t="array" ref="CD2352">INDEX($K:$P,ROW(),MATCH(CD$3,$K$2:$P$2,0))</f>
        <v>50</v>
      </c>
      <c r="CE2352" s="143" cm="1">
        <f t="array" ref="CE2352">INDEX($K:$P,ROW(),MATCH(CE$3,$K$2:$P$2,0))</f>
        <v>50</v>
      </c>
      <c r="CF2352" s="143" cm="1">
        <f t="array" ref="CF2352">INDEX($K:$P,ROW(),MATCH(CF$3,$K$2:$P$2,0))</f>
        <v>50</v>
      </c>
      <c r="CG2352" s="143" cm="1">
        <f t="array" ref="CG2352">INDEX($K:$P,ROW(),MATCH(CG$3,$K$2:$P$2,0))</f>
        <v>50</v>
      </c>
      <c r="CH2352" s="143" cm="1">
        <f t="array" ref="CH2352">INDEX($K:$P,ROW(),MATCH(CH$3,$K$2:$P$2,0))</f>
        <v>50</v>
      </c>
      <c r="CI2352" s="143" cm="1">
        <f t="array" ref="CI2352">INDEX($K:$P,ROW(),MATCH(CI$3,$K$2:$P$2,0))</f>
        <v>50</v>
      </c>
      <c r="CJ2352" s="143" cm="1">
        <f t="array" ref="CJ2352">INDEX($K:$P,ROW(),MATCH(CJ$3,$K$2:$P$2,0))</f>
        <v>50</v>
      </c>
      <c r="CK2352" s="143" cm="1">
        <f t="array" ref="CK2352">INDEX($K:$P,ROW(),MATCH(CK$3,$K$2:$P$2,0))</f>
        <v>50</v>
      </c>
      <c r="CL2352" s="143" cm="1">
        <f t="array" ref="CL2352">INDEX($K:$P,ROW(),MATCH(CL$3,$K$2:$P$2,0))</f>
        <v>50</v>
      </c>
    </row>
    <row r="2353" spans="2:90" x14ac:dyDescent="0.4">
      <c r="B2353" s="141" t="str">
        <f>B2344</f>
        <v>Product B</v>
      </c>
      <c r="C2353" s="307"/>
      <c r="D2353" s="305" t="s">
        <v>518</v>
      </c>
      <c r="E2353" s="305" t="str">
        <f t="shared" si="2986"/>
        <v>2353 SPLIT-SV-VR</v>
      </c>
      <c r="G2353" s="307"/>
      <c r="H2353" s="12"/>
      <c r="I2353" s="60"/>
      <c r="J2353" s="60"/>
      <c r="K2353" s="61">
        <v>100</v>
      </c>
      <c r="L2353" s="61">
        <v>100</v>
      </c>
      <c r="M2353" s="61">
        <v>100</v>
      </c>
      <c r="N2353" s="61">
        <v>100</v>
      </c>
      <c r="O2353" s="61">
        <v>100</v>
      </c>
      <c r="P2353" s="61">
        <v>100</v>
      </c>
      <c r="R2353" s="13"/>
      <c r="S2353" s="143" cm="1">
        <f t="array" ref="S2353">INDEX($K:$P,ROW(),MATCH(S$3,$K$2:$P$2,0))</f>
        <v>100</v>
      </c>
      <c r="T2353" s="143" cm="1">
        <f t="array" ref="T2353">INDEX($K:$P,ROW(),MATCH(T$3,$K$2:$P$2,0))</f>
        <v>100</v>
      </c>
      <c r="U2353" s="143" cm="1">
        <f t="array" ref="U2353">INDEX($K:$P,ROW(),MATCH(U$3,$K$2:$P$2,0))</f>
        <v>100</v>
      </c>
      <c r="V2353" s="143" cm="1">
        <f t="array" ref="V2353">INDEX($K:$P,ROW(),MATCH(V$3,$K$2:$P$2,0))</f>
        <v>100</v>
      </c>
      <c r="W2353" s="143" cm="1">
        <f t="array" ref="W2353">INDEX($K:$P,ROW(),MATCH(W$3,$K$2:$P$2,0))</f>
        <v>100</v>
      </c>
      <c r="X2353" s="143" cm="1">
        <f t="array" ref="X2353">INDEX($K:$P,ROW(),MATCH(X$3,$K$2:$P$2,0))</f>
        <v>100</v>
      </c>
      <c r="Y2353" s="143" cm="1">
        <f t="array" ref="Y2353">INDEX($K:$P,ROW(),MATCH(Y$3,$K$2:$P$2,0))</f>
        <v>100</v>
      </c>
      <c r="Z2353" s="143" cm="1">
        <f t="array" ref="Z2353">INDEX($K:$P,ROW(),MATCH(Z$3,$K$2:$P$2,0))</f>
        <v>100</v>
      </c>
      <c r="AA2353" s="143" cm="1">
        <f t="array" ref="AA2353">INDEX($K:$P,ROW(),MATCH(AA$3,$K$2:$P$2,0))</f>
        <v>100</v>
      </c>
      <c r="AB2353" s="143" cm="1">
        <f t="array" ref="AB2353">INDEX($K:$P,ROW(),MATCH(AB$3,$K$2:$P$2,0))</f>
        <v>100</v>
      </c>
      <c r="AC2353" s="143" cm="1">
        <f t="array" ref="AC2353">INDEX($K:$P,ROW(),MATCH(AC$3,$K$2:$P$2,0))</f>
        <v>100</v>
      </c>
      <c r="AD2353" s="143" cm="1">
        <f t="array" ref="AD2353">INDEX($K:$P,ROW(),MATCH(AD$3,$K$2:$P$2,0))</f>
        <v>100</v>
      </c>
      <c r="AE2353" s="143" cm="1">
        <f t="array" ref="AE2353">INDEX($K:$P,ROW(),MATCH(AE$3,$K$2:$P$2,0))</f>
        <v>100</v>
      </c>
      <c r="AF2353" s="143" cm="1">
        <f t="array" ref="AF2353">INDEX($K:$P,ROW(),MATCH(AF$3,$K$2:$P$2,0))</f>
        <v>100</v>
      </c>
      <c r="AG2353" s="143" cm="1">
        <f t="array" ref="AG2353">INDEX($K:$P,ROW(),MATCH(AG$3,$K$2:$P$2,0))</f>
        <v>100</v>
      </c>
      <c r="AH2353" s="143" cm="1">
        <f t="array" ref="AH2353">INDEX($K:$P,ROW(),MATCH(AH$3,$K$2:$P$2,0))</f>
        <v>100</v>
      </c>
      <c r="AI2353" s="143" cm="1">
        <f t="array" ref="AI2353">INDEX($K:$P,ROW(),MATCH(AI$3,$K$2:$P$2,0))</f>
        <v>100</v>
      </c>
      <c r="AJ2353" s="143" cm="1">
        <f t="array" ref="AJ2353">INDEX($K:$P,ROW(),MATCH(AJ$3,$K$2:$P$2,0))</f>
        <v>100</v>
      </c>
      <c r="AK2353" s="143" cm="1">
        <f t="array" ref="AK2353">INDEX($K:$P,ROW(),MATCH(AK$3,$K$2:$P$2,0))</f>
        <v>100</v>
      </c>
      <c r="AL2353" s="143" cm="1">
        <f t="array" ref="AL2353">INDEX($K:$P,ROW(),MATCH(AL$3,$K$2:$P$2,0))</f>
        <v>100</v>
      </c>
      <c r="AM2353" s="143" cm="1">
        <f t="array" ref="AM2353">INDEX($K:$P,ROW(),MATCH(AM$3,$K$2:$P$2,0))</f>
        <v>100</v>
      </c>
      <c r="AN2353" s="143" cm="1">
        <f t="array" ref="AN2353">INDEX($K:$P,ROW(),MATCH(AN$3,$K$2:$P$2,0))</f>
        <v>100</v>
      </c>
      <c r="AO2353" s="143" cm="1">
        <f t="array" ref="AO2353">INDEX($K:$P,ROW(),MATCH(AO$3,$K$2:$P$2,0))</f>
        <v>100</v>
      </c>
      <c r="AP2353" s="143" cm="1">
        <f t="array" ref="AP2353">INDEX($K:$P,ROW(),MATCH(AP$3,$K$2:$P$2,0))</f>
        <v>100</v>
      </c>
      <c r="AQ2353" s="143" cm="1">
        <f t="array" ref="AQ2353">INDEX($K:$P,ROW(),MATCH(AQ$3,$K$2:$P$2,0))</f>
        <v>100</v>
      </c>
      <c r="AR2353" s="143" cm="1">
        <f t="array" ref="AR2353">INDEX($K:$P,ROW(),MATCH(AR$3,$K$2:$P$2,0))</f>
        <v>100</v>
      </c>
      <c r="AS2353" s="143" cm="1">
        <f t="array" ref="AS2353">INDEX($K:$P,ROW(),MATCH(AS$3,$K$2:$P$2,0))</f>
        <v>100</v>
      </c>
      <c r="AT2353" s="143" cm="1">
        <f t="array" ref="AT2353">INDEX($K:$P,ROW(),MATCH(AT$3,$K$2:$P$2,0))</f>
        <v>100</v>
      </c>
      <c r="AU2353" s="143" cm="1">
        <f t="array" ref="AU2353">INDEX($K:$P,ROW(),MATCH(AU$3,$K$2:$P$2,0))</f>
        <v>100</v>
      </c>
      <c r="AV2353" s="143" cm="1">
        <f t="array" ref="AV2353">INDEX($K:$P,ROW(),MATCH(AV$3,$K$2:$P$2,0))</f>
        <v>100</v>
      </c>
      <c r="AW2353" s="143" cm="1">
        <f t="array" ref="AW2353">INDEX($K:$P,ROW(),MATCH(AW$3,$K$2:$P$2,0))</f>
        <v>100</v>
      </c>
      <c r="AX2353" s="143" cm="1">
        <f t="array" ref="AX2353">INDEX($K:$P,ROW(),MATCH(AX$3,$K$2:$P$2,0))</f>
        <v>100</v>
      </c>
      <c r="AY2353" s="143" cm="1">
        <f t="array" ref="AY2353">INDEX($K:$P,ROW(),MATCH(AY$3,$K$2:$P$2,0))</f>
        <v>100</v>
      </c>
      <c r="AZ2353" s="143" cm="1">
        <f t="array" ref="AZ2353">INDEX($K:$P,ROW(),MATCH(AZ$3,$K$2:$P$2,0))</f>
        <v>100</v>
      </c>
      <c r="BA2353" s="143" cm="1">
        <f t="array" ref="BA2353">INDEX($K:$P,ROW(),MATCH(BA$3,$K$2:$P$2,0))</f>
        <v>100</v>
      </c>
      <c r="BB2353" s="143" cm="1">
        <f t="array" ref="BB2353">INDEX($K:$P,ROW(),MATCH(BB$3,$K$2:$P$2,0))</f>
        <v>100</v>
      </c>
      <c r="BC2353" s="143" cm="1">
        <f t="array" ref="BC2353">INDEX($K:$P,ROW(),MATCH(BC$3,$K$2:$P$2,0))</f>
        <v>100</v>
      </c>
      <c r="BD2353" s="143" cm="1">
        <f t="array" ref="BD2353">INDEX($K:$P,ROW(),MATCH(BD$3,$K$2:$P$2,0))</f>
        <v>100</v>
      </c>
      <c r="BE2353" s="143" cm="1">
        <f t="array" ref="BE2353">INDEX($K:$P,ROW(),MATCH(BE$3,$K$2:$P$2,0))</f>
        <v>100</v>
      </c>
      <c r="BF2353" s="143" cm="1">
        <f t="array" ref="BF2353">INDEX($K:$P,ROW(),MATCH(BF$3,$K$2:$P$2,0))</f>
        <v>100</v>
      </c>
      <c r="BG2353" s="143" cm="1">
        <f t="array" ref="BG2353">INDEX($K:$P,ROW(),MATCH(BG$3,$K$2:$P$2,0))</f>
        <v>100</v>
      </c>
      <c r="BH2353" s="143" cm="1">
        <f t="array" ref="BH2353">INDEX($K:$P,ROW(),MATCH(BH$3,$K$2:$P$2,0))</f>
        <v>100</v>
      </c>
      <c r="BI2353" s="143" cm="1">
        <f t="array" ref="BI2353">INDEX($K:$P,ROW(),MATCH(BI$3,$K$2:$P$2,0))</f>
        <v>100</v>
      </c>
      <c r="BJ2353" s="143" cm="1">
        <f t="array" ref="BJ2353">INDEX($K:$P,ROW(),MATCH(BJ$3,$K$2:$P$2,0))</f>
        <v>100</v>
      </c>
      <c r="BK2353" s="143" cm="1">
        <f t="array" ref="BK2353">INDEX($K:$P,ROW(),MATCH(BK$3,$K$2:$P$2,0))</f>
        <v>100</v>
      </c>
      <c r="BL2353" s="143" cm="1">
        <f t="array" ref="BL2353">INDEX($K:$P,ROW(),MATCH(BL$3,$K$2:$P$2,0))</f>
        <v>100</v>
      </c>
      <c r="BM2353" s="143" cm="1">
        <f t="array" ref="BM2353">INDEX($K:$P,ROW(),MATCH(BM$3,$K$2:$P$2,0))</f>
        <v>100</v>
      </c>
      <c r="BN2353" s="143" cm="1">
        <f t="array" ref="BN2353">INDEX($K:$P,ROW(),MATCH(BN$3,$K$2:$P$2,0))</f>
        <v>100</v>
      </c>
      <c r="BO2353" s="143" cm="1">
        <f t="array" ref="BO2353">INDEX($K:$P,ROW(),MATCH(BO$3,$K$2:$P$2,0))</f>
        <v>100</v>
      </c>
      <c r="BP2353" s="143" cm="1">
        <f t="array" ref="BP2353">INDEX($K:$P,ROW(),MATCH(BP$3,$K$2:$P$2,0))</f>
        <v>100</v>
      </c>
      <c r="BQ2353" s="143" cm="1">
        <f t="array" ref="BQ2353">INDEX($K:$P,ROW(),MATCH(BQ$3,$K$2:$P$2,0))</f>
        <v>100</v>
      </c>
      <c r="BR2353" s="143" cm="1">
        <f t="array" ref="BR2353">INDEX($K:$P,ROW(),MATCH(BR$3,$K$2:$P$2,0))</f>
        <v>100</v>
      </c>
      <c r="BS2353" s="143" cm="1">
        <f t="array" ref="BS2353">INDEX($K:$P,ROW(),MATCH(BS$3,$K$2:$P$2,0))</f>
        <v>100</v>
      </c>
      <c r="BT2353" s="143" cm="1">
        <f t="array" ref="BT2353">INDEX($K:$P,ROW(),MATCH(BT$3,$K$2:$P$2,0))</f>
        <v>100</v>
      </c>
      <c r="BU2353" s="143" cm="1">
        <f t="array" ref="BU2353">INDEX($K:$P,ROW(),MATCH(BU$3,$K$2:$P$2,0))</f>
        <v>100</v>
      </c>
      <c r="BV2353" s="143" cm="1">
        <f t="array" ref="BV2353">INDEX($K:$P,ROW(),MATCH(BV$3,$K$2:$P$2,0))</f>
        <v>100</v>
      </c>
      <c r="BW2353" s="143" cm="1">
        <f t="array" ref="BW2353">INDEX($K:$P,ROW(),MATCH(BW$3,$K$2:$P$2,0))</f>
        <v>100</v>
      </c>
      <c r="BX2353" s="143" cm="1">
        <f t="array" ref="BX2353">INDEX($K:$P,ROW(),MATCH(BX$3,$K$2:$P$2,0))</f>
        <v>100</v>
      </c>
      <c r="BY2353" s="143" cm="1">
        <f t="array" ref="BY2353">INDEX($K:$P,ROW(),MATCH(BY$3,$K$2:$P$2,0))</f>
        <v>100</v>
      </c>
      <c r="BZ2353" s="143" cm="1">
        <f t="array" ref="BZ2353">INDEX($K:$P,ROW(),MATCH(BZ$3,$K$2:$P$2,0))</f>
        <v>100</v>
      </c>
      <c r="CA2353" s="143" cm="1">
        <f t="array" ref="CA2353">INDEX($K:$P,ROW(),MATCH(CA$3,$K$2:$P$2,0))</f>
        <v>100</v>
      </c>
      <c r="CB2353" s="143" cm="1">
        <f t="array" ref="CB2353">INDEX($K:$P,ROW(),MATCH(CB$3,$K$2:$P$2,0))</f>
        <v>100</v>
      </c>
      <c r="CC2353" s="143" cm="1">
        <f t="array" ref="CC2353">INDEX($K:$P,ROW(),MATCH(CC$3,$K$2:$P$2,0))</f>
        <v>100</v>
      </c>
      <c r="CD2353" s="143" cm="1">
        <f t="array" ref="CD2353">INDEX($K:$P,ROW(),MATCH(CD$3,$K$2:$P$2,0))</f>
        <v>100</v>
      </c>
      <c r="CE2353" s="143" cm="1">
        <f t="array" ref="CE2353">INDEX($K:$P,ROW(),MATCH(CE$3,$K$2:$P$2,0))</f>
        <v>100</v>
      </c>
      <c r="CF2353" s="143" cm="1">
        <f t="array" ref="CF2353">INDEX($K:$P,ROW(),MATCH(CF$3,$K$2:$P$2,0))</f>
        <v>100</v>
      </c>
      <c r="CG2353" s="143" cm="1">
        <f t="array" ref="CG2353">INDEX($K:$P,ROW(),MATCH(CG$3,$K$2:$P$2,0))</f>
        <v>100</v>
      </c>
      <c r="CH2353" s="143" cm="1">
        <f t="array" ref="CH2353">INDEX($K:$P,ROW(),MATCH(CH$3,$K$2:$P$2,0))</f>
        <v>100</v>
      </c>
      <c r="CI2353" s="143" cm="1">
        <f t="array" ref="CI2353">INDEX($K:$P,ROW(),MATCH(CI$3,$K$2:$P$2,0))</f>
        <v>100</v>
      </c>
      <c r="CJ2353" s="143" cm="1">
        <f t="array" ref="CJ2353">INDEX($K:$P,ROW(),MATCH(CJ$3,$K$2:$P$2,0))</f>
        <v>100</v>
      </c>
      <c r="CK2353" s="143" cm="1">
        <f t="array" ref="CK2353">INDEX($K:$P,ROW(),MATCH(CK$3,$K$2:$P$2,0))</f>
        <v>100</v>
      </c>
      <c r="CL2353" s="143" cm="1">
        <f t="array" ref="CL2353">INDEX($K:$P,ROW(),MATCH(CL$3,$K$2:$P$2,0))</f>
        <v>100</v>
      </c>
    </row>
    <row r="2354" spans="2:90" x14ac:dyDescent="0.4">
      <c r="B2354" s="95"/>
      <c r="C2354" s="307"/>
      <c r="D2354" s="305" t="s">
        <v>518</v>
      </c>
      <c r="E2354" s="305" t="str">
        <f t="shared" si="2986"/>
        <v>2354 SPLIT-SV-VR</v>
      </c>
      <c r="G2354" s="307"/>
      <c r="H2354" s="12"/>
      <c r="I2354" s="60"/>
      <c r="J2354" s="60"/>
      <c r="K2354" s="12"/>
      <c r="L2354" s="12"/>
      <c r="M2354" s="12"/>
      <c r="N2354" s="12"/>
      <c r="O2354" s="12"/>
      <c r="P2354" s="12"/>
      <c r="R2354" s="13"/>
      <c r="S2354" s="76"/>
      <c r="T2354" s="76"/>
      <c r="U2354" s="76"/>
      <c r="V2354" s="76"/>
      <c r="W2354" s="76"/>
      <c r="X2354" s="76"/>
      <c r="Y2354" s="76"/>
      <c r="Z2354" s="76"/>
      <c r="AA2354" s="76"/>
      <c r="AB2354" s="76"/>
      <c r="AC2354" s="76"/>
      <c r="AD2354" s="76"/>
      <c r="AE2354" s="76"/>
      <c r="AF2354" s="76"/>
      <c r="AG2354" s="76"/>
      <c r="AH2354" s="76"/>
      <c r="AI2354" s="76"/>
      <c r="AJ2354" s="76"/>
      <c r="AK2354" s="76"/>
      <c r="AL2354" s="76"/>
      <c r="AM2354" s="76"/>
      <c r="AN2354" s="76"/>
      <c r="AO2354" s="76"/>
      <c r="AP2354" s="76"/>
      <c r="AQ2354" s="76"/>
      <c r="AR2354" s="76"/>
      <c r="AS2354" s="76"/>
      <c r="AT2354" s="76"/>
      <c r="AU2354" s="76"/>
      <c r="AV2354" s="76"/>
      <c r="AW2354" s="76"/>
      <c r="AX2354" s="76"/>
      <c r="AY2354" s="76"/>
      <c r="AZ2354" s="76"/>
      <c r="BA2354" s="76"/>
      <c r="BB2354" s="76"/>
      <c r="BC2354" s="76"/>
      <c r="BD2354" s="76"/>
      <c r="BE2354" s="76"/>
      <c r="BF2354" s="76"/>
      <c r="BG2354" s="76"/>
      <c r="BH2354" s="76"/>
      <c r="BI2354" s="76"/>
      <c r="BJ2354" s="76"/>
      <c r="BK2354" s="76"/>
      <c r="BL2354" s="76"/>
      <c r="BM2354" s="76"/>
      <c r="BN2354" s="76"/>
      <c r="BO2354" s="76"/>
      <c r="BP2354" s="76"/>
      <c r="BQ2354" s="76"/>
      <c r="BR2354" s="76"/>
      <c r="BS2354" s="76"/>
      <c r="BT2354" s="76"/>
      <c r="BU2354" s="76"/>
      <c r="BV2354" s="76"/>
      <c r="BW2354" s="76"/>
      <c r="BX2354" s="76"/>
      <c r="BY2354" s="76"/>
      <c r="BZ2354" s="76"/>
      <c r="CA2354" s="76"/>
      <c r="CB2354" s="76"/>
      <c r="CC2354" s="76"/>
      <c r="CD2354" s="76"/>
      <c r="CE2354" s="76"/>
      <c r="CF2354" s="76"/>
      <c r="CG2354" s="76"/>
      <c r="CH2354" s="76"/>
      <c r="CI2354" s="76"/>
      <c r="CJ2354" s="76"/>
      <c r="CK2354" s="76"/>
      <c r="CL2354" s="76"/>
    </row>
    <row r="2355" spans="2:90" x14ac:dyDescent="0.4">
      <c r="B2355" s="95" t="s">
        <v>522</v>
      </c>
      <c r="C2355" s="307"/>
      <c r="D2355" s="305" t="s">
        <v>518</v>
      </c>
      <c r="E2355" s="305" t="str">
        <f t="shared" si="2986"/>
        <v>2355 SPLIT-SV-VR</v>
      </c>
      <c r="G2355" s="307"/>
      <c r="H2355" s="12"/>
      <c r="I2355" s="60"/>
      <c r="J2355" s="60"/>
      <c r="K2355" s="12"/>
      <c r="L2355" s="12"/>
      <c r="M2355" s="12"/>
      <c r="N2355" s="12"/>
      <c r="O2355" s="12"/>
      <c r="P2355" s="12"/>
      <c r="R2355" s="13"/>
      <c r="S2355" s="76"/>
      <c r="T2355" s="76"/>
      <c r="U2355" s="76"/>
      <c r="V2355" s="76"/>
      <c r="W2355" s="76"/>
      <c r="X2355" s="76"/>
      <c r="Y2355" s="76"/>
      <c r="Z2355" s="76"/>
      <c r="AA2355" s="76"/>
      <c r="AB2355" s="76"/>
      <c r="AC2355" s="76"/>
      <c r="AD2355" s="76"/>
      <c r="AE2355" s="76"/>
      <c r="AF2355" s="76"/>
      <c r="AG2355" s="76"/>
      <c r="AH2355" s="76"/>
      <c r="AI2355" s="76"/>
      <c r="AJ2355" s="76"/>
      <c r="AK2355" s="76"/>
      <c r="AL2355" s="76"/>
      <c r="AM2355" s="76"/>
      <c r="AN2355" s="76"/>
      <c r="AO2355" s="76"/>
      <c r="AP2355" s="76"/>
      <c r="AQ2355" s="76"/>
      <c r="AR2355" s="76"/>
      <c r="AS2355" s="76"/>
      <c r="AT2355" s="76"/>
      <c r="AU2355" s="76"/>
      <c r="AV2355" s="76"/>
      <c r="AW2355" s="76"/>
      <c r="AX2355" s="76"/>
      <c r="AY2355" s="76"/>
      <c r="AZ2355" s="76"/>
      <c r="BA2355" s="76"/>
      <c r="BB2355" s="76"/>
      <c r="BC2355" s="76"/>
      <c r="BD2355" s="76"/>
      <c r="BE2355" s="76"/>
      <c r="BF2355" s="76"/>
      <c r="BG2355" s="76"/>
      <c r="BH2355" s="76"/>
      <c r="BI2355" s="76"/>
      <c r="BJ2355" s="76"/>
      <c r="BK2355" s="76"/>
      <c r="BL2355" s="76"/>
      <c r="BM2355" s="76"/>
      <c r="BN2355" s="76"/>
      <c r="BO2355" s="76"/>
      <c r="BP2355" s="76"/>
      <c r="BQ2355" s="76"/>
      <c r="BR2355" s="76"/>
      <c r="BS2355" s="76"/>
      <c r="BT2355" s="76"/>
      <c r="BU2355" s="76"/>
      <c r="BV2355" s="76"/>
      <c r="BW2355" s="76"/>
      <c r="BX2355" s="76"/>
      <c r="BY2355" s="76"/>
      <c r="BZ2355" s="76"/>
      <c r="CA2355" s="76"/>
      <c r="CB2355" s="76"/>
      <c r="CC2355" s="76"/>
      <c r="CD2355" s="76"/>
      <c r="CE2355" s="76"/>
      <c r="CF2355" s="76"/>
      <c r="CG2355" s="76"/>
      <c r="CH2355" s="76"/>
      <c r="CI2355" s="76"/>
      <c r="CJ2355" s="76"/>
      <c r="CK2355" s="76"/>
      <c r="CL2355" s="76"/>
    </row>
    <row r="2356" spans="2:90" x14ac:dyDescent="0.4">
      <c r="B2356" s="154" t="str">
        <f>B2352</f>
        <v>Product A</v>
      </c>
      <c r="C2356" s="307"/>
      <c r="D2356" s="305" t="s">
        <v>518</v>
      </c>
      <c r="E2356" s="305" t="str">
        <f t="shared" si="2986"/>
        <v>2356 SPLIT-SV-VR</v>
      </c>
      <c r="G2356" s="307"/>
      <c r="H2356" s="12"/>
      <c r="I2356" s="60"/>
      <c r="J2356" s="60"/>
      <c r="K2356" s="53">
        <f t="shared" ref="K2356:P2358" ca="1" si="2987">SUMIF($3:$3,K$2,2356:2356)</f>
        <v>-1500000</v>
      </c>
      <c r="L2356" s="53">
        <f t="shared" ca="1" si="2987"/>
        <v>-1500000</v>
      </c>
      <c r="M2356" s="53">
        <f t="shared" ca="1" si="2987"/>
        <v>-1500000</v>
      </c>
      <c r="N2356" s="53">
        <f t="shared" ca="1" si="2987"/>
        <v>-1500000</v>
      </c>
      <c r="O2356" s="53">
        <f t="shared" ca="1" si="2987"/>
        <v>-1500000</v>
      </c>
      <c r="P2356" s="53">
        <f t="shared" ca="1" si="2987"/>
        <v>-1500000</v>
      </c>
      <c r="R2356" s="13"/>
      <c r="S2356" s="80">
        <f t="shared" ref="S2356" ca="1" si="2988">-S2339*S2352</f>
        <v>-125000</v>
      </c>
      <c r="T2356" s="80">
        <f t="shared" ref="T2356:AX2356" ca="1" si="2989">-T2339*T2352</f>
        <v>-125000</v>
      </c>
      <c r="U2356" s="80">
        <f t="shared" ca="1" si="2989"/>
        <v>-125000</v>
      </c>
      <c r="V2356" s="80">
        <f t="shared" ca="1" si="2989"/>
        <v>-125000</v>
      </c>
      <c r="W2356" s="80">
        <f t="shared" ca="1" si="2989"/>
        <v>-125000</v>
      </c>
      <c r="X2356" s="80">
        <f t="shared" ca="1" si="2989"/>
        <v>-125000</v>
      </c>
      <c r="Y2356" s="80">
        <f t="shared" ca="1" si="2989"/>
        <v>-125000</v>
      </c>
      <c r="Z2356" s="80">
        <f t="shared" ca="1" si="2989"/>
        <v>-125000</v>
      </c>
      <c r="AA2356" s="80">
        <f t="shared" ca="1" si="2989"/>
        <v>-125000</v>
      </c>
      <c r="AB2356" s="80">
        <f t="shared" ca="1" si="2989"/>
        <v>-125000</v>
      </c>
      <c r="AC2356" s="80">
        <f t="shared" ca="1" si="2989"/>
        <v>-125000</v>
      </c>
      <c r="AD2356" s="80">
        <f t="shared" ca="1" si="2989"/>
        <v>-125000</v>
      </c>
      <c r="AE2356" s="80">
        <f t="shared" ca="1" si="2989"/>
        <v>-125000</v>
      </c>
      <c r="AF2356" s="80">
        <f t="shared" ca="1" si="2989"/>
        <v>-125000</v>
      </c>
      <c r="AG2356" s="80">
        <f t="shared" ca="1" si="2989"/>
        <v>-125000</v>
      </c>
      <c r="AH2356" s="80">
        <f t="shared" ca="1" si="2989"/>
        <v>-125000</v>
      </c>
      <c r="AI2356" s="80">
        <f t="shared" ca="1" si="2989"/>
        <v>-125000</v>
      </c>
      <c r="AJ2356" s="80">
        <f t="shared" ca="1" si="2989"/>
        <v>-125000</v>
      </c>
      <c r="AK2356" s="80">
        <f t="shared" ca="1" si="2989"/>
        <v>-125000</v>
      </c>
      <c r="AL2356" s="80">
        <f t="shared" ca="1" si="2989"/>
        <v>-125000</v>
      </c>
      <c r="AM2356" s="80">
        <f t="shared" ca="1" si="2989"/>
        <v>-125000</v>
      </c>
      <c r="AN2356" s="80">
        <f t="shared" ca="1" si="2989"/>
        <v>-125000</v>
      </c>
      <c r="AO2356" s="80">
        <f t="shared" ca="1" si="2989"/>
        <v>-125000</v>
      </c>
      <c r="AP2356" s="80">
        <f t="shared" ca="1" si="2989"/>
        <v>-125000</v>
      </c>
      <c r="AQ2356" s="80">
        <f t="shared" ca="1" si="2989"/>
        <v>-125000</v>
      </c>
      <c r="AR2356" s="80">
        <f t="shared" ca="1" si="2989"/>
        <v>-125000</v>
      </c>
      <c r="AS2356" s="80">
        <f t="shared" ca="1" si="2989"/>
        <v>-125000</v>
      </c>
      <c r="AT2356" s="80">
        <f t="shared" ca="1" si="2989"/>
        <v>-125000</v>
      </c>
      <c r="AU2356" s="80">
        <f t="shared" ca="1" si="2989"/>
        <v>-125000</v>
      </c>
      <c r="AV2356" s="80">
        <f t="shared" ca="1" si="2989"/>
        <v>-125000</v>
      </c>
      <c r="AW2356" s="80">
        <f t="shared" ca="1" si="2989"/>
        <v>-125000</v>
      </c>
      <c r="AX2356" s="80">
        <f t="shared" ca="1" si="2989"/>
        <v>-125000</v>
      </c>
      <c r="AY2356" s="80">
        <f t="shared" ref="AY2356:CD2356" ca="1" si="2990">-AY2339*AY2352</f>
        <v>-125000</v>
      </c>
      <c r="AZ2356" s="80">
        <f t="shared" ca="1" si="2990"/>
        <v>-125000</v>
      </c>
      <c r="BA2356" s="80">
        <f t="shared" ca="1" si="2990"/>
        <v>-125000</v>
      </c>
      <c r="BB2356" s="80">
        <f t="shared" ca="1" si="2990"/>
        <v>-125000</v>
      </c>
      <c r="BC2356" s="80">
        <f t="shared" ca="1" si="2990"/>
        <v>-125000</v>
      </c>
      <c r="BD2356" s="80">
        <f t="shared" ca="1" si="2990"/>
        <v>-125000</v>
      </c>
      <c r="BE2356" s="80">
        <f t="shared" ca="1" si="2990"/>
        <v>-125000</v>
      </c>
      <c r="BF2356" s="80">
        <f t="shared" ca="1" si="2990"/>
        <v>-125000</v>
      </c>
      <c r="BG2356" s="80">
        <f t="shared" ca="1" si="2990"/>
        <v>-125000</v>
      </c>
      <c r="BH2356" s="80">
        <f t="shared" ca="1" si="2990"/>
        <v>-125000</v>
      </c>
      <c r="BI2356" s="80">
        <f t="shared" ca="1" si="2990"/>
        <v>-125000</v>
      </c>
      <c r="BJ2356" s="80">
        <f t="shared" ca="1" si="2990"/>
        <v>-125000</v>
      </c>
      <c r="BK2356" s="80">
        <f t="shared" ca="1" si="2990"/>
        <v>-125000</v>
      </c>
      <c r="BL2356" s="80">
        <f t="shared" ca="1" si="2990"/>
        <v>-125000</v>
      </c>
      <c r="BM2356" s="80">
        <f t="shared" ca="1" si="2990"/>
        <v>-125000</v>
      </c>
      <c r="BN2356" s="80">
        <f t="shared" ca="1" si="2990"/>
        <v>-125000</v>
      </c>
      <c r="BO2356" s="80">
        <f t="shared" ca="1" si="2990"/>
        <v>-125000</v>
      </c>
      <c r="BP2356" s="80">
        <f t="shared" ca="1" si="2990"/>
        <v>-125000</v>
      </c>
      <c r="BQ2356" s="80">
        <f t="shared" ca="1" si="2990"/>
        <v>-125000</v>
      </c>
      <c r="BR2356" s="80">
        <f t="shared" ca="1" si="2990"/>
        <v>-125000</v>
      </c>
      <c r="BS2356" s="80">
        <f t="shared" ca="1" si="2990"/>
        <v>-125000</v>
      </c>
      <c r="BT2356" s="80">
        <f t="shared" ca="1" si="2990"/>
        <v>-125000</v>
      </c>
      <c r="BU2356" s="80">
        <f t="shared" ca="1" si="2990"/>
        <v>-125000</v>
      </c>
      <c r="BV2356" s="80">
        <f t="shared" ca="1" si="2990"/>
        <v>-125000</v>
      </c>
      <c r="BW2356" s="80">
        <f t="shared" ca="1" si="2990"/>
        <v>-125000</v>
      </c>
      <c r="BX2356" s="80">
        <f t="shared" ca="1" si="2990"/>
        <v>-125000</v>
      </c>
      <c r="BY2356" s="80">
        <f t="shared" ca="1" si="2990"/>
        <v>-125000</v>
      </c>
      <c r="BZ2356" s="80">
        <f t="shared" ca="1" si="2990"/>
        <v>-125000</v>
      </c>
      <c r="CA2356" s="80">
        <f t="shared" ca="1" si="2990"/>
        <v>-125000</v>
      </c>
      <c r="CB2356" s="80">
        <f t="shared" ca="1" si="2990"/>
        <v>-125000</v>
      </c>
      <c r="CC2356" s="80">
        <f t="shared" ca="1" si="2990"/>
        <v>-125000</v>
      </c>
      <c r="CD2356" s="80">
        <f t="shared" ca="1" si="2990"/>
        <v>-125000</v>
      </c>
      <c r="CE2356" s="80">
        <f t="shared" ref="CE2356:CK2356" ca="1" si="2991">-CE2339*CE2352</f>
        <v>-125000</v>
      </c>
      <c r="CF2356" s="80">
        <f t="shared" ca="1" si="2991"/>
        <v>-125000</v>
      </c>
      <c r="CG2356" s="80">
        <f t="shared" ca="1" si="2991"/>
        <v>-125000</v>
      </c>
      <c r="CH2356" s="80">
        <f t="shared" ca="1" si="2991"/>
        <v>-125000</v>
      </c>
      <c r="CI2356" s="80">
        <f t="shared" ca="1" si="2991"/>
        <v>-125000</v>
      </c>
      <c r="CJ2356" s="80">
        <f t="shared" ca="1" si="2991"/>
        <v>-125000</v>
      </c>
      <c r="CK2356" s="80">
        <f t="shared" ca="1" si="2991"/>
        <v>-125000</v>
      </c>
      <c r="CL2356" s="80">
        <f t="shared" ref="CL2356" ca="1" si="2992">-CL2339*CL2352</f>
        <v>-125000</v>
      </c>
    </row>
    <row r="2357" spans="2:90" x14ac:dyDescent="0.4">
      <c r="B2357" s="154" t="str">
        <f>B2353</f>
        <v>Product B</v>
      </c>
      <c r="C2357" s="307"/>
      <c r="D2357" s="305" t="s">
        <v>518</v>
      </c>
      <c r="E2357" s="305" t="str">
        <f t="shared" si="2986"/>
        <v>2357 SPLIT-SV-VR</v>
      </c>
      <c r="G2357" s="307"/>
      <c r="H2357" s="12"/>
      <c r="I2357" s="60"/>
      <c r="J2357" s="60"/>
      <c r="K2357" s="232">
        <f t="shared" ca="1" si="2987"/>
        <v>-3000000</v>
      </c>
      <c r="L2357" s="232">
        <f t="shared" ca="1" si="2987"/>
        <v>-3000000</v>
      </c>
      <c r="M2357" s="232">
        <f t="shared" ca="1" si="2987"/>
        <v>-3000000</v>
      </c>
      <c r="N2357" s="232">
        <f t="shared" ca="1" si="2987"/>
        <v>-3000000</v>
      </c>
      <c r="O2357" s="232">
        <f t="shared" ca="1" si="2987"/>
        <v>-3000000</v>
      </c>
      <c r="P2357" s="232">
        <f t="shared" ca="1" si="2987"/>
        <v>-3000000</v>
      </c>
      <c r="R2357" s="13"/>
      <c r="S2357" s="237">
        <f t="shared" ref="S2357" ca="1" si="2993">-S2340*S2353</f>
        <v>-250000</v>
      </c>
      <c r="T2357" s="237">
        <f t="shared" ref="T2357:AX2357" ca="1" si="2994">-T2340*T2353</f>
        <v>-250000</v>
      </c>
      <c r="U2357" s="237">
        <f t="shared" ca="1" si="2994"/>
        <v>-250000</v>
      </c>
      <c r="V2357" s="237">
        <f t="shared" ca="1" si="2994"/>
        <v>-250000</v>
      </c>
      <c r="W2357" s="237">
        <f t="shared" ca="1" si="2994"/>
        <v>-250000</v>
      </c>
      <c r="X2357" s="237">
        <f t="shared" ca="1" si="2994"/>
        <v>-250000</v>
      </c>
      <c r="Y2357" s="237">
        <f t="shared" ca="1" si="2994"/>
        <v>-250000</v>
      </c>
      <c r="Z2357" s="237">
        <f t="shared" ca="1" si="2994"/>
        <v>-250000</v>
      </c>
      <c r="AA2357" s="237">
        <f t="shared" ca="1" si="2994"/>
        <v>-250000</v>
      </c>
      <c r="AB2357" s="237">
        <f t="shared" ca="1" si="2994"/>
        <v>-250000</v>
      </c>
      <c r="AC2357" s="237">
        <f t="shared" ca="1" si="2994"/>
        <v>-250000</v>
      </c>
      <c r="AD2357" s="237">
        <f t="shared" ca="1" si="2994"/>
        <v>-250000</v>
      </c>
      <c r="AE2357" s="237">
        <f t="shared" ca="1" si="2994"/>
        <v>-250000</v>
      </c>
      <c r="AF2357" s="237">
        <f t="shared" ca="1" si="2994"/>
        <v>-250000</v>
      </c>
      <c r="AG2357" s="237">
        <f t="shared" ca="1" si="2994"/>
        <v>-250000</v>
      </c>
      <c r="AH2357" s="237">
        <f t="shared" ca="1" si="2994"/>
        <v>-250000</v>
      </c>
      <c r="AI2357" s="237">
        <f t="shared" ca="1" si="2994"/>
        <v>-250000</v>
      </c>
      <c r="AJ2357" s="237">
        <f t="shared" ca="1" si="2994"/>
        <v>-250000</v>
      </c>
      <c r="AK2357" s="237">
        <f t="shared" ca="1" si="2994"/>
        <v>-250000</v>
      </c>
      <c r="AL2357" s="237">
        <f t="shared" ca="1" si="2994"/>
        <v>-250000</v>
      </c>
      <c r="AM2357" s="237">
        <f t="shared" ca="1" si="2994"/>
        <v>-250000</v>
      </c>
      <c r="AN2357" s="237">
        <f t="shared" ca="1" si="2994"/>
        <v>-250000</v>
      </c>
      <c r="AO2357" s="237">
        <f t="shared" ca="1" si="2994"/>
        <v>-250000</v>
      </c>
      <c r="AP2357" s="237">
        <f t="shared" ca="1" si="2994"/>
        <v>-250000</v>
      </c>
      <c r="AQ2357" s="237">
        <f t="shared" ca="1" si="2994"/>
        <v>-250000</v>
      </c>
      <c r="AR2357" s="237">
        <f t="shared" ca="1" si="2994"/>
        <v>-250000</v>
      </c>
      <c r="AS2357" s="237">
        <f t="shared" ca="1" si="2994"/>
        <v>-250000</v>
      </c>
      <c r="AT2357" s="237">
        <f t="shared" ca="1" si="2994"/>
        <v>-250000</v>
      </c>
      <c r="AU2357" s="237">
        <f t="shared" ca="1" si="2994"/>
        <v>-250000</v>
      </c>
      <c r="AV2357" s="237">
        <f t="shared" ca="1" si="2994"/>
        <v>-250000</v>
      </c>
      <c r="AW2357" s="237">
        <f t="shared" ca="1" si="2994"/>
        <v>-250000</v>
      </c>
      <c r="AX2357" s="237">
        <f t="shared" ca="1" si="2994"/>
        <v>-250000</v>
      </c>
      <c r="AY2357" s="237">
        <f t="shared" ref="AY2357:CD2357" ca="1" si="2995">-AY2340*AY2353</f>
        <v>-250000</v>
      </c>
      <c r="AZ2357" s="237">
        <f t="shared" ca="1" si="2995"/>
        <v>-250000</v>
      </c>
      <c r="BA2357" s="237">
        <f t="shared" ca="1" si="2995"/>
        <v>-250000</v>
      </c>
      <c r="BB2357" s="237">
        <f t="shared" ca="1" si="2995"/>
        <v>-250000</v>
      </c>
      <c r="BC2357" s="237">
        <f t="shared" ca="1" si="2995"/>
        <v>-250000</v>
      </c>
      <c r="BD2357" s="237">
        <f t="shared" ca="1" si="2995"/>
        <v>-250000</v>
      </c>
      <c r="BE2357" s="237">
        <f t="shared" ca="1" si="2995"/>
        <v>-250000</v>
      </c>
      <c r="BF2357" s="237">
        <f t="shared" ca="1" si="2995"/>
        <v>-250000</v>
      </c>
      <c r="BG2357" s="237">
        <f t="shared" ca="1" si="2995"/>
        <v>-250000</v>
      </c>
      <c r="BH2357" s="237">
        <f t="shared" ca="1" si="2995"/>
        <v>-250000</v>
      </c>
      <c r="BI2357" s="237">
        <f t="shared" ca="1" si="2995"/>
        <v>-250000</v>
      </c>
      <c r="BJ2357" s="237">
        <f t="shared" ca="1" si="2995"/>
        <v>-250000</v>
      </c>
      <c r="BK2357" s="237">
        <f t="shared" ca="1" si="2995"/>
        <v>-250000</v>
      </c>
      <c r="BL2357" s="237">
        <f t="shared" ca="1" si="2995"/>
        <v>-250000</v>
      </c>
      <c r="BM2357" s="237">
        <f t="shared" ca="1" si="2995"/>
        <v>-250000</v>
      </c>
      <c r="BN2357" s="237">
        <f t="shared" ca="1" si="2995"/>
        <v>-250000</v>
      </c>
      <c r="BO2357" s="237">
        <f t="shared" ca="1" si="2995"/>
        <v>-250000</v>
      </c>
      <c r="BP2357" s="237">
        <f t="shared" ca="1" si="2995"/>
        <v>-250000</v>
      </c>
      <c r="BQ2357" s="237">
        <f t="shared" ca="1" si="2995"/>
        <v>-250000</v>
      </c>
      <c r="BR2357" s="237">
        <f t="shared" ca="1" si="2995"/>
        <v>-250000</v>
      </c>
      <c r="BS2357" s="237">
        <f t="shared" ca="1" si="2995"/>
        <v>-250000</v>
      </c>
      <c r="BT2357" s="237">
        <f t="shared" ca="1" si="2995"/>
        <v>-250000</v>
      </c>
      <c r="BU2357" s="237">
        <f t="shared" ca="1" si="2995"/>
        <v>-250000</v>
      </c>
      <c r="BV2357" s="237">
        <f t="shared" ca="1" si="2995"/>
        <v>-250000</v>
      </c>
      <c r="BW2357" s="237">
        <f t="shared" ca="1" si="2995"/>
        <v>-250000</v>
      </c>
      <c r="BX2357" s="237">
        <f t="shared" ca="1" si="2995"/>
        <v>-250000</v>
      </c>
      <c r="BY2357" s="237">
        <f t="shared" ca="1" si="2995"/>
        <v>-250000</v>
      </c>
      <c r="BZ2357" s="237">
        <f t="shared" ca="1" si="2995"/>
        <v>-250000</v>
      </c>
      <c r="CA2357" s="237">
        <f t="shared" ca="1" si="2995"/>
        <v>-250000</v>
      </c>
      <c r="CB2357" s="237">
        <f t="shared" ca="1" si="2995"/>
        <v>-250000</v>
      </c>
      <c r="CC2357" s="237">
        <f t="shared" ca="1" si="2995"/>
        <v>-250000</v>
      </c>
      <c r="CD2357" s="237">
        <f t="shared" ca="1" si="2995"/>
        <v>-250000</v>
      </c>
      <c r="CE2357" s="237">
        <f t="shared" ref="CE2357:CK2357" ca="1" si="2996">-CE2340*CE2353</f>
        <v>-250000</v>
      </c>
      <c r="CF2357" s="237">
        <f t="shared" ca="1" si="2996"/>
        <v>-250000</v>
      </c>
      <c r="CG2357" s="237">
        <f t="shared" ca="1" si="2996"/>
        <v>-250000</v>
      </c>
      <c r="CH2357" s="237">
        <f t="shared" ca="1" si="2996"/>
        <v>-250000</v>
      </c>
      <c r="CI2357" s="237">
        <f t="shared" ca="1" si="2996"/>
        <v>-250000</v>
      </c>
      <c r="CJ2357" s="237">
        <f t="shared" ca="1" si="2996"/>
        <v>-250000</v>
      </c>
      <c r="CK2357" s="237">
        <f t="shared" ca="1" si="2996"/>
        <v>-250000</v>
      </c>
      <c r="CL2357" s="237">
        <f t="shared" ref="CL2357" ca="1" si="2997">-CL2340*CL2353</f>
        <v>-250000</v>
      </c>
    </row>
    <row r="2358" spans="2:90" x14ac:dyDescent="0.4">
      <c r="B2358" s="123" t="str">
        <f>"Total COGS - "&amp;B2322</f>
        <v>Total COGS - Surgical procedures</v>
      </c>
      <c r="C2358" s="305" t="s">
        <v>203</v>
      </c>
      <c r="D2358" s="305" t="s">
        <v>518</v>
      </c>
      <c r="E2358" s="305" t="str">
        <f t="shared" si="2986"/>
        <v>2358 SPLIT-SV-VR</v>
      </c>
      <c r="G2358" s="305"/>
      <c r="H2358" s="12"/>
      <c r="I2358" s="60"/>
      <c r="J2358" s="60"/>
      <c r="K2358" s="33">
        <f t="shared" ca="1" si="2987"/>
        <v>-4500000</v>
      </c>
      <c r="L2358" s="33">
        <f t="shared" ca="1" si="2987"/>
        <v>-4500000</v>
      </c>
      <c r="M2358" s="33">
        <f t="shared" ca="1" si="2987"/>
        <v>-4500000</v>
      </c>
      <c r="N2358" s="33">
        <f t="shared" ca="1" si="2987"/>
        <v>-4500000</v>
      </c>
      <c r="O2358" s="33">
        <f t="shared" ca="1" si="2987"/>
        <v>-4500000</v>
      </c>
      <c r="P2358" s="33">
        <f t="shared" ca="1" si="2987"/>
        <v>-4500000</v>
      </c>
      <c r="R2358" s="15"/>
      <c r="S2358" s="144">
        <f t="shared" ref="S2358" ca="1" si="2998">SUM(S2356:S2357)</f>
        <v>-375000</v>
      </c>
      <c r="T2358" s="144">
        <f t="shared" ref="T2358:AX2358" ca="1" si="2999">SUM(T2356:T2357)</f>
        <v>-375000</v>
      </c>
      <c r="U2358" s="144">
        <f t="shared" ca="1" si="2999"/>
        <v>-375000</v>
      </c>
      <c r="V2358" s="144">
        <f t="shared" ca="1" si="2999"/>
        <v>-375000</v>
      </c>
      <c r="W2358" s="144">
        <f t="shared" ca="1" si="2999"/>
        <v>-375000</v>
      </c>
      <c r="X2358" s="144">
        <f t="shared" ca="1" si="2999"/>
        <v>-375000</v>
      </c>
      <c r="Y2358" s="144">
        <f t="shared" ca="1" si="2999"/>
        <v>-375000</v>
      </c>
      <c r="Z2358" s="144">
        <f t="shared" ca="1" si="2999"/>
        <v>-375000</v>
      </c>
      <c r="AA2358" s="144">
        <f t="shared" ca="1" si="2999"/>
        <v>-375000</v>
      </c>
      <c r="AB2358" s="144">
        <f t="shared" ca="1" si="2999"/>
        <v>-375000</v>
      </c>
      <c r="AC2358" s="144">
        <f t="shared" ca="1" si="2999"/>
        <v>-375000</v>
      </c>
      <c r="AD2358" s="144">
        <f t="shared" ca="1" si="2999"/>
        <v>-375000</v>
      </c>
      <c r="AE2358" s="144">
        <f t="shared" ca="1" si="2999"/>
        <v>-375000</v>
      </c>
      <c r="AF2358" s="144">
        <f t="shared" ca="1" si="2999"/>
        <v>-375000</v>
      </c>
      <c r="AG2358" s="144">
        <f t="shared" ca="1" si="2999"/>
        <v>-375000</v>
      </c>
      <c r="AH2358" s="144">
        <f t="shared" ca="1" si="2999"/>
        <v>-375000</v>
      </c>
      <c r="AI2358" s="144">
        <f t="shared" ca="1" si="2999"/>
        <v>-375000</v>
      </c>
      <c r="AJ2358" s="144">
        <f t="shared" ca="1" si="2999"/>
        <v>-375000</v>
      </c>
      <c r="AK2358" s="144">
        <f t="shared" ca="1" si="2999"/>
        <v>-375000</v>
      </c>
      <c r="AL2358" s="144">
        <f t="shared" ca="1" si="2999"/>
        <v>-375000</v>
      </c>
      <c r="AM2358" s="144">
        <f t="shared" ca="1" si="2999"/>
        <v>-375000</v>
      </c>
      <c r="AN2358" s="144">
        <f t="shared" ca="1" si="2999"/>
        <v>-375000</v>
      </c>
      <c r="AO2358" s="144">
        <f t="shared" ca="1" si="2999"/>
        <v>-375000</v>
      </c>
      <c r="AP2358" s="144">
        <f t="shared" ca="1" si="2999"/>
        <v>-375000</v>
      </c>
      <c r="AQ2358" s="144">
        <f t="shared" ca="1" si="2999"/>
        <v>-375000</v>
      </c>
      <c r="AR2358" s="144">
        <f t="shared" ca="1" si="2999"/>
        <v>-375000</v>
      </c>
      <c r="AS2358" s="144">
        <f t="shared" ca="1" si="2999"/>
        <v>-375000</v>
      </c>
      <c r="AT2358" s="144">
        <f t="shared" ca="1" si="2999"/>
        <v>-375000</v>
      </c>
      <c r="AU2358" s="144">
        <f t="shared" ca="1" si="2999"/>
        <v>-375000</v>
      </c>
      <c r="AV2358" s="144">
        <f t="shared" ca="1" si="2999"/>
        <v>-375000</v>
      </c>
      <c r="AW2358" s="144">
        <f t="shared" ca="1" si="2999"/>
        <v>-375000</v>
      </c>
      <c r="AX2358" s="144">
        <f t="shared" ca="1" si="2999"/>
        <v>-375000</v>
      </c>
      <c r="AY2358" s="144">
        <f t="shared" ref="AY2358:CD2358" ca="1" si="3000">SUM(AY2356:AY2357)</f>
        <v>-375000</v>
      </c>
      <c r="AZ2358" s="144">
        <f t="shared" ca="1" si="3000"/>
        <v>-375000</v>
      </c>
      <c r="BA2358" s="144">
        <f t="shared" ca="1" si="3000"/>
        <v>-375000</v>
      </c>
      <c r="BB2358" s="144">
        <f t="shared" ca="1" si="3000"/>
        <v>-375000</v>
      </c>
      <c r="BC2358" s="144">
        <f t="shared" ca="1" si="3000"/>
        <v>-375000</v>
      </c>
      <c r="BD2358" s="144">
        <f t="shared" ca="1" si="3000"/>
        <v>-375000</v>
      </c>
      <c r="BE2358" s="144">
        <f t="shared" ca="1" si="3000"/>
        <v>-375000</v>
      </c>
      <c r="BF2358" s="144">
        <f t="shared" ca="1" si="3000"/>
        <v>-375000</v>
      </c>
      <c r="BG2358" s="144">
        <f t="shared" ca="1" si="3000"/>
        <v>-375000</v>
      </c>
      <c r="BH2358" s="144">
        <f t="shared" ca="1" si="3000"/>
        <v>-375000</v>
      </c>
      <c r="BI2358" s="144">
        <f t="shared" ca="1" si="3000"/>
        <v>-375000</v>
      </c>
      <c r="BJ2358" s="144">
        <f t="shared" ca="1" si="3000"/>
        <v>-375000</v>
      </c>
      <c r="BK2358" s="144">
        <f t="shared" ca="1" si="3000"/>
        <v>-375000</v>
      </c>
      <c r="BL2358" s="144">
        <f t="shared" ca="1" si="3000"/>
        <v>-375000</v>
      </c>
      <c r="BM2358" s="144">
        <f t="shared" ca="1" si="3000"/>
        <v>-375000</v>
      </c>
      <c r="BN2358" s="144">
        <f t="shared" ca="1" si="3000"/>
        <v>-375000</v>
      </c>
      <c r="BO2358" s="144">
        <f t="shared" ca="1" si="3000"/>
        <v>-375000</v>
      </c>
      <c r="BP2358" s="144">
        <f t="shared" ca="1" si="3000"/>
        <v>-375000</v>
      </c>
      <c r="BQ2358" s="144">
        <f t="shared" ca="1" si="3000"/>
        <v>-375000</v>
      </c>
      <c r="BR2358" s="144">
        <f t="shared" ca="1" si="3000"/>
        <v>-375000</v>
      </c>
      <c r="BS2358" s="144">
        <f t="shared" ca="1" si="3000"/>
        <v>-375000</v>
      </c>
      <c r="BT2358" s="144">
        <f t="shared" ca="1" si="3000"/>
        <v>-375000</v>
      </c>
      <c r="BU2358" s="144">
        <f t="shared" ca="1" si="3000"/>
        <v>-375000</v>
      </c>
      <c r="BV2358" s="144">
        <f t="shared" ca="1" si="3000"/>
        <v>-375000</v>
      </c>
      <c r="BW2358" s="144">
        <f t="shared" ca="1" si="3000"/>
        <v>-375000</v>
      </c>
      <c r="BX2358" s="144">
        <f t="shared" ca="1" si="3000"/>
        <v>-375000</v>
      </c>
      <c r="BY2358" s="144">
        <f t="shared" ca="1" si="3000"/>
        <v>-375000</v>
      </c>
      <c r="BZ2358" s="144">
        <f t="shared" ca="1" si="3000"/>
        <v>-375000</v>
      </c>
      <c r="CA2358" s="144">
        <f t="shared" ca="1" si="3000"/>
        <v>-375000</v>
      </c>
      <c r="CB2358" s="144">
        <f t="shared" ca="1" si="3000"/>
        <v>-375000</v>
      </c>
      <c r="CC2358" s="144">
        <f t="shared" ca="1" si="3000"/>
        <v>-375000</v>
      </c>
      <c r="CD2358" s="144">
        <f t="shared" ca="1" si="3000"/>
        <v>-375000</v>
      </c>
      <c r="CE2358" s="144">
        <f t="shared" ref="CE2358:CK2358" ca="1" si="3001">SUM(CE2356:CE2357)</f>
        <v>-375000</v>
      </c>
      <c r="CF2358" s="144">
        <f t="shared" ca="1" si="3001"/>
        <v>-375000</v>
      </c>
      <c r="CG2358" s="144">
        <f t="shared" ca="1" si="3001"/>
        <v>-375000</v>
      </c>
      <c r="CH2358" s="144">
        <f t="shared" ca="1" si="3001"/>
        <v>-375000</v>
      </c>
      <c r="CI2358" s="144">
        <f t="shared" ca="1" si="3001"/>
        <v>-375000</v>
      </c>
      <c r="CJ2358" s="144">
        <f t="shared" ca="1" si="3001"/>
        <v>-375000</v>
      </c>
      <c r="CK2358" s="144">
        <f t="shared" ca="1" si="3001"/>
        <v>-375000</v>
      </c>
      <c r="CL2358" s="144">
        <f t="shared" ref="CL2358" ca="1" si="3002">SUM(CL2356:CL2357)</f>
        <v>-375000</v>
      </c>
    </row>
    <row r="2359" spans="2:90" x14ac:dyDescent="0.4">
      <c r="B2359" s="123"/>
      <c r="C2359" s="305"/>
      <c r="D2359" s="305" t="s">
        <v>518</v>
      </c>
      <c r="E2359" s="305" t="str">
        <f t="shared" ref="E2359:E2361" si="3003">ROW()&amp;" "&amp;D2359</f>
        <v>2359 SPLIT-SV-VR</v>
      </c>
      <c r="G2359" s="305"/>
      <c r="H2359" s="12"/>
      <c r="I2359" s="60"/>
      <c r="J2359" s="60"/>
      <c r="K2359" s="33"/>
      <c r="L2359" s="33"/>
      <c r="M2359" s="33"/>
      <c r="N2359" s="33"/>
      <c r="O2359" s="33"/>
      <c r="P2359" s="33"/>
      <c r="R2359" s="15"/>
      <c r="S2359" s="77"/>
      <c r="T2359" s="77"/>
      <c r="U2359" s="77"/>
      <c r="V2359" s="77"/>
      <c r="W2359" s="77"/>
      <c r="X2359" s="77"/>
      <c r="Y2359" s="77"/>
      <c r="Z2359" s="77"/>
      <c r="AA2359" s="77"/>
      <c r="AB2359" s="77"/>
      <c r="AC2359" s="77"/>
      <c r="AD2359" s="77"/>
      <c r="AE2359" s="77"/>
      <c r="AF2359" s="77"/>
      <c r="AG2359" s="77"/>
      <c r="AH2359" s="77"/>
      <c r="AI2359" s="77"/>
      <c r="AJ2359" s="77"/>
      <c r="AK2359" s="77"/>
      <c r="AL2359" s="77"/>
      <c r="AM2359" s="77"/>
      <c r="AN2359" s="77"/>
      <c r="AO2359" s="77"/>
      <c r="AP2359" s="77"/>
      <c r="AQ2359" s="77"/>
      <c r="AR2359" s="77"/>
      <c r="AS2359" s="77"/>
      <c r="AT2359" s="77"/>
      <c r="AU2359" s="77"/>
      <c r="AV2359" s="77"/>
      <c r="AW2359" s="77"/>
      <c r="AX2359" s="77"/>
      <c r="AY2359" s="77"/>
      <c r="AZ2359" s="77"/>
      <c r="BA2359" s="77"/>
      <c r="BB2359" s="77"/>
      <c r="BC2359" s="77"/>
      <c r="BD2359" s="77"/>
      <c r="BE2359" s="77"/>
      <c r="BF2359" s="77"/>
      <c r="BG2359" s="77"/>
      <c r="BH2359" s="77"/>
      <c r="BI2359" s="77"/>
      <c r="BJ2359" s="77"/>
      <c r="BK2359" s="77"/>
      <c r="BL2359" s="77"/>
      <c r="BM2359" s="77"/>
      <c r="BN2359" s="77"/>
      <c r="BO2359" s="77"/>
      <c r="BP2359" s="77"/>
      <c r="BQ2359" s="77"/>
      <c r="BR2359" s="77"/>
      <c r="BS2359" s="77"/>
      <c r="BT2359" s="77"/>
      <c r="BU2359" s="77"/>
      <c r="BV2359" s="77"/>
      <c r="BW2359" s="77"/>
      <c r="BX2359" s="77"/>
      <c r="BY2359" s="77"/>
      <c r="BZ2359" s="77"/>
      <c r="CA2359" s="77"/>
      <c r="CB2359" s="77"/>
      <c r="CC2359" s="77"/>
      <c r="CD2359" s="77"/>
      <c r="CE2359" s="77"/>
      <c r="CF2359" s="77"/>
      <c r="CG2359" s="77"/>
      <c r="CH2359" s="77"/>
      <c r="CI2359" s="77"/>
      <c r="CJ2359" s="77"/>
      <c r="CK2359" s="77"/>
      <c r="CL2359" s="77"/>
    </row>
    <row r="2360" spans="2:90" x14ac:dyDescent="0.4">
      <c r="B2360" s="123" t="s">
        <v>68</v>
      </c>
      <c r="C2360" s="305"/>
      <c r="D2360" s="305" t="s">
        <v>518</v>
      </c>
      <c r="E2360" s="305" t="str">
        <f t="shared" si="3003"/>
        <v>2360 SPLIT-SV-VR</v>
      </c>
      <c r="G2360" s="305"/>
      <c r="H2360" s="12"/>
      <c r="I2360" s="60"/>
      <c r="J2360" s="60"/>
      <c r="K2360" s="33">
        <f t="shared" ref="K2360:P2360" ca="1" si="3004">SUMIF($3:$3,K$2,2360:2360)</f>
        <v>4500000</v>
      </c>
      <c r="L2360" s="33">
        <f t="shared" ca="1" si="3004"/>
        <v>4500000</v>
      </c>
      <c r="M2360" s="33">
        <f t="shared" ca="1" si="3004"/>
        <v>4500000</v>
      </c>
      <c r="N2360" s="33">
        <f t="shared" ca="1" si="3004"/>
        <v>4500000</v>
      </c>
      <c r="O2360" s="33">
        <f t="shared" ca="1" si="3004"/>
        <v>4500000</v>
      </c>
      <c r="P2360" s="33">
        <f t="shared" ca="1" si="3004"/>
        <v>4500000</v>
      </c>
      <c r="R2360" s="15"/>
      <c r="S2360" s="77">
        <f t="shared" ref="S2360" ca="1" si="3005">S2349+S2358</f>
        <v>375000</v>
      </c>
      <c r="T2360" s="77">
        <f t="shared" ref="T2360:AX2360" ca="1" si="3006">T2349+T2358</f>
        <v>375000</v>
      </c>
      <c r="U2360" s="77">
        <f t="shared" ca="1" si="3006"/>
        <v>375000</v>
      </c>
      <c r="V2360" s="77">
        <f t="shared" ca="1" si="3006"/>
        <v>375000</v>
      </c>
      <c r="W2360" s="77">
        <f t="shared" ca="1" si="3006"/>
        <v>375000</v>
      </c>
      <c r="X2360" s="77">
        <f t="shared" ca="1" si="3006"/>
        <v>375000</v>
      </c>
      <c r="Y2360" s="77">
        <f t="shared" ca="1" si="3006"/>
        <v>375000</v>
      </c>
      <c r="Z2360" s="77">
        <f t="shared" ca="1" si="3006"/>
        <v>375000</v>
      </c>
      <c r="AA2360" s="77">
        <f t="shared" ca="1" si="3006"/>
        <v>375000</v>
      </c>
      <c r="AB2360" s="77">
        <f t="shared" ca="1" si="3006"/>
        <v>375000</v>
      </c>
      <c r="AC2360" s="77">
        <f t="shared" ca="1" si="3006"/>
        <v>375000</v>
      </c>
      <c r="AD2360" s="77">
        <f t="shared" ca="1" si="3006"/>
        <v>375000</v>
      </c>
      <c r="AE2360" s="77">
        <f t="shared" ca="1" si="3006"/>
        <v>375000</v>
      </c>
      <c r="AF2360" s="77">
        <f t="shared" ca="1" si="3006"/>
        <v>375000</v>
      </c>
      <c r="AG2360" s="77">
        <f t="shared" ca="1" si="3006"/>
        <v>375000</v>
      </c>
      <c r="AH2360" s="77">
        <f t="shared" ca="1" si="3006"/>
        <v>375000</v>
      </c>
      <c r="AI2360" s="77">
        <f t="shared" ca="1" si="3006"/>
        <v>375000</v>
      </c>
      <c r="AJ2360" s="77">
        <f t="shared" ca="1" si="3006"/>
        <v>375000</v>
      </c>
      <c r="AK2360" s="77">
        <f t="shared" ca="1" si="3006"/>
        <v>375000</v>
      </c>
      <c r="AL2360" s="77">
        <f t="shared" ca="1" si="3006"/>
        <v>375000</v>
      </c>
      <c r="AM2360" s="77">
        <f t="shared" ca="1" si="3006"/>
        <v>375000</v>
      </c>
      <c r="AN2360" s="77">
        <f t="shared" ca="1" si="3006"/>
        <v>375000</v>
      </c>
      <c r="AO2360" s="77">
        <f t="shared" ca="1" si="3006"/>
        <v>375000</v>
      </c>
      <c r="AP2360" s="77">
        <f t="shared" ca="1" si="3006"/>
        <v>375000</v>
      </c>
      <c r="AQ2360" s="77">
        <f t="shared" ca="1" si="3006"/>
        <v>375000</v>
      </c>
      <c r="AR2360" s="77">
        <f t="shared" ca="1" si="3006"/>
        <v>375000</v>
      </c>
      <c r="AS2360" s="77">
        <f t="shared" ca="1" si="3006"/>
        <v>375000</v>
      </c>
      <c r="AT2360" s="77">
        <f t="shared" ca="1" si="3006"/>
        <v>375000</v>
      </c>
      <c r="AU2360" s="77">
        <f t="shared" ca="1" si="3006"/>
        <v>375000</v>
      </c>
      <c r="AV2360" s="77">
        <f t="shared" ca="1" si="3006"/>
        <v>375000</v>
      </c>
      <c r="AW2360" s="77">
        <f t="shared" ca="1" si="3006"/>
        <v>375000</v>
      </c>
      <c r="AX2360" s="77">
        <f t="shared" ca="1" si="3006"/>
        <v>375000</v>
      </c>
      <c r="AY2360" s="77">
        <f t="shared" ref="AY2360:CD2360" ca="1" si="3007">AY2349+AY2358</f>
        <v>375000</v>
      </c>
      <c r="AZ2360" s="77">
        <f t="shared" ca="1" si="3007"/>
        <v>375000</v>
      </c>
      <c r="BA2360" s="77">
        <f t="shared" ca="1" si="3007"/>
        <v>375000</v>
      </c>
      <c r="BB2360" s="77">
        <f t="shared" ca="1" si="3007"/>
        <v>375000</v>
      </c>
      <c r="BC2360" s="77">
        <f t="shared" ca="1" si="3007"/>
        <v>375000</v>
      </c>
      <c r="BD2360" s="77">
        <f t="shared" ca="1" si="3007"/>
        <v>375000</v>
      </c>
      <c r="BE2360" s="77">
        <f t="shared" ca="1" si="3007"/>
        <v>375000</v>
      </c>
      <c r="BF2360" s="77">
        <f t="shared" ca="1" si="3007"/>
        <v>375000</v>
      </c>
      <c r="BG2360" s="77">
        <f t="shared" ca="1" si="3007"/>
        <v>375000</v>
      </c>
      <c r="BH2360" s="77">
        <f t="shared" ca="1" si="3007"/>
        <v>375000</v>
      </c>
      <c r="BI2360" s="77">
        <f t="shared" ca="1" si="3007"/>
        <v>375000</v>
      </c>
      <c r="BJ2360" s="77">
        <f t="shared" ca="1" si="3007"/>
        <v>375000</v>
      </c>
      <c r="BK2360" s="77">
        <f t="shared" ca="1" si="3007"/>
        <v>375000</v>
      </c>
      <c r="BL2360" s="77">
        <f t="shared" ca="1" si="3007"/>
        <v>375000</v>
      </c>
      <c r="BM2360" s="77">
        <f t="shared" ca="1" si="3007"/>
        <v>375000</v>
      </c>
      <c r="BN2360" s="77">
        <f t="shared" ca="1" si="3007"/>
        <v>375000</v>
      </c>
      <c r="BO2360" s="77">
        <f t="shared" ca="1" si="3007"/>
        <v>375000</v>
      </c>
      <c r="BP2360" s="77">
        <f t="shared" ca="1" si="3007"/>
        <v>375000</v>
      </c>
      <c r="BQ2360" s="77">
        <f t="shared" ca="1" si="3007"/>
        <v>375000</v>
      </c>
      <c r="BR2360" s="77">
        <f t="shared" ca="1" si="3007"/>
        <v>375000</v>
      </c>
      <c r="BS2360" s="77">
        <f t="shared" ca="1" si="3007"/>
        <v>375000</v>
      </c>
      <c r="BT2360" s="77">
        <f t="shared" ca="1" si="3007"/>
        <v>375000</v>
      </c>
      <c r="BU2360" s="77">
        <f t="shared" ca="1" si="3007"/>
        <v>375000</v>
      </c>
      <c r="BV2360" s="77">
        <f t="shared" ca="1" si="3007"/>
        <v>375000</v>
      </c>
      <c r="BW2360" s="77">
        <f t="shared" ca="1" si="3007"/>
        <v>375000</v>
      </c>
      <c r="BX2360" s="77">
        <f t="shared" ca="1" si="3007"/>
        <v>375000</v>
      </c>
      <c r="BY2360" s="77">
        <f t="shared" ca="1" si="3007"/>
        <v>375000</v>
      </c>
      <c r="BZ2360" s="77">
        <f t="shared" ca="1" si="3007"/>
        <v>375000</v>
      </c>
      <c r="CA2360" s="77">
        <f t="shared" ca="1" si="3007"/>
        <v>375000</v>
      </c>
      <c r="CB2360" s="77">
        <f t="shared" ca="1" si="3007"/>
        <v>375000</v>
      </c>
      <c r="CC2360" s="77">
        <f t="shared" ca="1" si="3007"/>
        <v>375000</v>
      </c>
      <c r="CD2360" s="77">
        <f t="shared" ca="1" si="3007"/>
        <v>375000</v>
      </c>
      <c r="CE2360" s="77">
        <f t="shared" ref="CE2360:CK2360" ca="1" si="3008">CE2349+CE2358</f>
        <v>375000</v>
      </c>
      <c r="CF2360" s="77">
        <f t="shared" ca="1" si="3008"/>
        <v>375000</v>
      </c>
      <c r="CG2360" s="77">
        <f t="shared" ca="1" si="3008"/>
        <v>375000</v>
      </c>
      <c r="CH2360" s="77">
        <f t="shared" ca="1" si="3008"/>
        <v>375000</v>
      </c>
      <c r="CI2360" s="77">
        <f t="shared" ca="1" si="3008"/>
        <v>375000</v>
      </c>
      <c r="CJ2360" s="77">
        <f t="shared" ca="1" si="3008"/>
        <v>375000</v>
      </c>
      <c r="CK2360" s="77">
        <f t="shared" ca="1" si="3008"/>
        <v>375000</v>
      </c>
      <c r="CL2360" s="77">
        <f t="shared" ref="CL2360" ca="1" si="3009">CL2349+CL2358</f>
        <v>375000</v>
      </c>
    </row>
    <row r="2361" spans="2:90" x14ac:dyDescent="0.4">
      <c r="B2361" s="141" t="s">
        <v>225</v>
      </c>
      <c r="C2361" s="305"/>
      <c r="D2361" s="305" t="s">
        <v>518</v>
      </c>
      <c r="E2361" s="305" t="str">
        <f t="shared" si="3003"/>
        <v>2361 SPLIT-SV-VR</v>
      </c>
      <c r="G2361" s="305"/>
      <c r="H2361" s="12"/>
      <c r="I2361" s="60"/>
      <c r="J2361" s="60"/>
      <c r="K2361" s="20">
        <f t="shared" ref="K2361:P2361" ca="1" si="3010">K2360/K2349</f>
        <v>0.5</v>
      </c>
      <c r="L2361" s="20">
        <f t="shared" ca="1" si="3010"/>
        <v>0.5</v>
      </c>
      <c r="M2361" s="20">
        <f t="shared" ca="1" si="3010"/>
        <v>0.5</v>
      </c>
      <c r="N2361" s="20">
        <f t="shared" ca="1" si="3010"/>
        <v>0.5</v>
      </c>
      <c r="O2361" s="20">
        <f t="shared" ca="1" si="3010"/>
        <v>0.5</v>
      </c>
      <c r="P2361" s="20">
        <f t="shared" ca="1" si="3010"/>
        <v>0.5</v>
      </c>
      <c r="R2361" s="15"/>
      <c r="S2361" s="146">
        <f t="shared" ref="S2361" ca="1" si="3011">S2360/S2349</f>
        <v>0.5</v>
      </c>
      <c r="T2361" s="146">
        <f t="shared" ref="T2361:AX2361" ca="1" si="3012">T2360/T2349</f>
        <v>0.5</v>
      </c>
      <c r="U2361" s="146">
        <f t="shared" ca="1" si="3012"/>
        <v>0.5</v>
      </c>
      <c r="V2361" s="146">
        <f t="shared" ca="1" si="3012"/>
        <v>0.5</v>
      </c>
      <c r="W2361" s="146">
        <f t="shared" ca="1" si="3012"/>
        <v>0.5</v>
      </c>
      <c r="X2361" s="146">
        <f t="shared" ca="1" si="3012"/>
        <v>0.5</v>
      </c>
      <c r="Y2361" s="146">
        <f t="shared" ca="1" si="3012"/>
        <v>0.5</v>
      </c>
      <c r="Z2361" s="146">
        <f t="shared" ca="1" si="3012"/>
        <v>0.5</v>
      </c>
      <c r="AA2361" s="146">
        <f t="shared" ca="1" si="3012"/>
        <v>0.5</v>
      </c>
      <c r="AB2361" s="146">
        <f t="shared" ca="1" si="3012"/>
        <v>0.5</v>
      </c>
      <c r="AC2361" s="146">
        <f t="shared" ca="1" si="3012"/>
        <v>0.5</v>
      </c>
      <c r="AD2361" s="146">
        <f t="shared" ca="1" si="3012"/>
        <v>0.5</v>
      </c>
      <c r="AE2361" s="146">
        <f t="shared" ca="1" si="3012"/>
        <v>0.5</v>
      </c>
      <c r="AF2361" s="146">
        <f t="shared" ca="1" si="3012"/>
        <v>0.5</v>
      </c>
      <c r="AG2361" s="146">
        <f t="shared" ca="1" si="3012"/>
        <v>0.5</v>
      </c>
      <c r="AH2361" s="146">
        <f t="shared" ca="1" si="3012"/>
        <v>0.5</v>
      </c>
      <c r="AI2361" s="146">
        <f t="shared" ca="1" si="3012"/>
        <v>0.5</v>
      </c>
      <c r="AJ2361" s="146">
        <f t="shared" ca="1" si="3012"/>
        <v>0.5</v>
      </c>
      <c r="AK2361" s="146">
        <f t="shared" ca="1" si="3012"/>
        <v>0.5</v>
      </c>
      <c r="AL2361" s="146">
        <f t="shared" ca="1" si="3012"/>
        <v>0.5</v>
      </c>
      <c r="AM2361" s="146">
        <f t="shared" ca="1" si="3012"/>
        <v>0.5</v>
      </c>
      <c r="AN2361" s="146">
        <f t="shared" ca="1" si="3012"/>
        <v>0.5</v>
      </c>
      <c r="AO2361" s="146">
        <f t="shared" ca="1" si="3012"/>
        <v>0.5</v>
      </c>
      <c r="AP2361" s="146">
        <f t="shared" ca="1" si="3012"/>
        <v>0.5</v>
      </c>
      <c r="AQ2361" s="146">
        <f t="shared" ca="1" si="3012"/>
        <v>0.5</v>
      </c>
      <c r="AR2361" s="146">
        <f t="shared" ca="1" si="3012"/>
        <v>0.5</v>
      </c>
      <c r="AS2361" s="146">
        <f t="shared" ca="1" si="3012"/>
        <v>0.5</v>
      </c>
      <c r="AT2361" s="146">
        <f t="shared" ca="1" si="3012"/>
        <v>0.5</v>
      </c>
      <c r="AU2361" s="146">
        <f t="shared" ca="1" si="3012"/>
        <v>0.5</v>
      </c>
      <c r="AV2361" s="146">
        <f t="shared" ca="1" si="3012"/>
        <v>0.5</v>
      </c>
      <c r="AW2361" s="146">
        <f t="shared" ca="1" si="3012"/>
        <v>0.5</v>
      </c>
      <c r="AX2361" s="146">
        <f t="shared" ca="1" si="3012"/>
        <v>0.5</v>
      </c>
      <c r="AY2361" s="146">
        <f t="shared" ref="AY2361:CD2361" ca="1" si="3013">AY2360/AY2349</f>
        <v>0.5</v>
      </c>
      <c r="AZ2361" s="146">
        <f t="shared" ca="1" si="3013"/>
        <v>0.5</v>
      </c>
      <c r="BA2361" s="146">
        <f t="shared" ca="1" si="3013"/>
        <v>0.5</v>
      </c>
      <c r="BB2361" s="146">
        <f t="shared" ca="1" si="3013"/>
        <v>0.5</v>
      </c>
      <c r="BC2361" s="146">
        <f t="shared" ca="1" si="3013"/>
        <v>0.5</v>
      </c>
      <c r="BD2361" s="146">
        <f t="shared" ca="1" si="3013"/>
        <v>0.5</v>
      </c>
      <c r="BE2361" s="146">
        <f t="shared" ca="1" si="3013"/>
        <v>0.5</v>
      </c>
      <c r="BF2361" s="146">
        <f t="shared" ca="1" si="3013"/>
        <v>0.5</v>
      </c>
      <c r="BG2361" s="146">
        <f t="shared" ca="1" si="3013"/>
        <v>0.5</v>
      </c>
      <c r="BH2361" s="146">
        <f t="shared" ca="1" si="3013"/>
        <v>0.5</v>
      </c>
      <c r="BI2361" s="146">
        <f t="shared" ca="1" si="3013"/>
        <v>0.5</v>
      </c>
      <c r="BJ2361" s="146">
        <f t="shared" ca="1" si="3013"/>
        <v>0.5</v>
      </c>
      <c r="BK2361" s="146">
        <f t="shared" ca="1" si="3013"/>
        <v>0.5</v>
      </c>
      <c r="BL2361" s="146">
        <f t="shared" ca="1" si="3013"/>
        <v>0.5</v>
      </c>
      <c r="BM2361" s="146">
        <f t="shared" ca="1" si="3013"/>
        <v>0.5</v>
      </c>
      <c r="BN2361" s="146">
        <f t="shared" ca="1" si="3013"/>
        <v>0.5</v>
      </c>
      <c r="BO2361" s="146">
        <f t="shared" ca="1" si="3013"/>
        <v>0.5</v>
      </c>
      <c r="BP2361" s="146">
        <f t="shared" ca="1" si="3013"/>
        <v>0.5</v>
      </c>
      <c r="BQ2361" s="146">
        <f t="shared" ca="1" si="3013"/>
        <v>0.5</v>
      </c>
      <c r="BR2361" s="146">
        <f t="shared" ca="1" si="3013"/>
        <v>0.5</v>
      </c>
      <c r="BS2361" s="146">
        <f t="shared" ca="1" si="3013"/>
        <v>0.5</v>
      </c>
      <c r="BT2361" s="146">
        <f t="shared" ca="1" si="3013"/>
        <v>0.5</v>
      </c>
      <c r="BU2361" s="146">
        <f t="shared" ca="1" si="3013"/>
        <v>0.5</v>
      </c>
      <c r="BV2361" s="146">
        <f t="shared" ca="1" si="3013"/>
        <v>0.5</v>
      </c>
      <c r="BW2361" s="146">
        <f t="shared" ca="1" si="3013"/>
        <v>0.5</v>
      </c>
      <c r="BX2361" s="146">
        <f t="shared" ca="1" si="3013"/>
        <v>0.5</v>
      </c>
      <c r="BY2361" s="146">
        <f t="shared" ca="1" si="3013"/>
        <v>0.5</v>
      </c>
      <c r="BZ2361" s="146">
        <f t="shared" ca="1" si="3013"/>
        <v>0.5</v>
      </c>
      <c r="CA2361" s="146">
        <f t="shared" ca="1" si="3013"/>
        <v>0.5</v>
      </c>
      <c r="CB2361" s="146">
        <f t="shared" ca="1" si="3013"/>
        <v>0.5</v>
      </c>
      <c r="CC2361" s="146">
        <f t="shared" ca="1" si="3013"/>
        <v>0.5</v>
      </c>
      <c r="CD2361" s="146">
        <f t="shared" ca="1" si="3013"/>
        <v>0.5</v>
      </c>
      <c r="CE2361" s="146">
        <f t="shared" ref="CE2361:CK2361" ca="1" si="3014">CE2360/CE2349</f>
        <v>0.5</v>
      </c>
      <c r="CF2361" s="146">
        <f t="shared" ca="1" si="3014"/>
        <v>0.5</v>
      </c>
      <c r="CG2361" s="146">
        <f t="shared" ca="1" si="3014"/>
        <v>0.5</v>
      </c>
      <c r="CH2361" s="146">
        <f t="shared" ca="1" si="3014"/>
        <v>0.5</v>
      </c>
      <c r="CI2361" s="146">
        <f t="shared" ca="1" si="3014"/>
        <v>0.5</v>
      </c>
      <c r="CJ2361" s="146">
        <f t="shared" ca="1" si="3014"/>
        <v>0.5</v>
      </c>
      <c r="CK2361" s="146">
        <f t="shared" ca="1" si="3014"/>
        <v>0.5</v>
      </c>
      <c r="CL2361" s="146">
        <f t="shared" ref="CL2361" ca="1" si="3015">CL2360/CL2349</f>
        <v>0.5</v>
      </c>
    </row>
    <row r="2362" spans="2:90" x14ac:dyDescent="0.4">
      <c r="B2362" s="132" t="str">
        <f>B2322</f>
        <v>Surgical procedures</v>
      </c>
      <c r="C2362" s="305"/>
      <c r="D2362" s="305" t="s">
        <v>518</v>
      </c>
      <c r="E2362" s="305" t="str">
        <f t="shared" si="2964"/>
        <v>2362 SPLIT-SV-VR</v>
      </c>
      <c r="G2362" s="305" t="s">
        <v>332</v>
      </c>
      <c r="H2362" s="12"/>
      <c r="I2362" s="60"/>
      <c r="J2362" s="60"/>
      <c r="K2362" s="38"/>
      <c r="L2362" s="38"/>
      <c r="M2362" s="38"/>
      <c r="N2362" s="38"/>
      <c r="O2362" s="38"/>
      <c r="P2362" s="38"/>
      <c r="R2362" s="15"/>
      <c r="S2362" s="234"/>
      <c r="T2362" s="234"/>
      <c r="U2362" s="234"/>
      <c r="V2362" s="234"/>
      <c r="W2362" s="234"/>
      <c r="X2362" s="234"/>
      <c r="Y2362" s="234"/>
      <c r="Z2362" s="234"/>
      <c r="AA2362" s="234"/>
      <c r="AB2362" s="234"/>
      <c r="AC2362" s="234"/>
      <c r="AD2362" s="234"/>
      <c r="AE2362" s="234"/>
      <c r="AF2362" s="234"/>
      <c r="AG2362" s="234"/>
      <c r="AH2362" s="234"/>
      <c r="AI2362" s="234"/>
      <c r="AJ2362" s="234"/>
      <c r="AK2362" s="234"/>
      <c r="AL2362" s="234"/>
      <c r="AM2362" s="234"/>
      <c r="AN2362" s="234"/>
      <c r="AO2362" s="234"/>
      <c r="AP2362" s="234"/>
      <c r="AQ2362" s="234"/>
      <c r="AR2362" s="234"/>
      <c r="AS2362" s="234"/>
      <c r="AT2362" s="234"/>
      <c r="AU2362" s="234"/>
      <c r="AV2362" s="234"/>
      <c r="AW2362" s="234"/>
      <c r="AX2362" s="234"/>
      <c r="AY2362" s="234"/>
      <c r="AZ2362" s="234"/>
      <c r="BA2362" s="234"/>
      <c r="BB2362" s="234"/>
      <c r="BC2362" s="234"/>
      <c r="BD2362" s="234"/>
      <c r="BE2362" s="234"/>
      <c r="BF2362" s="234"/>
      <c r="BG2362" s="234"/>
      <c r="BH2362" s="234"/>
      <c r="BI2362" s="234"/>
      <c r="BJ2362" s="234"/>
      <c r="BK2362" s="234"/>
      <c r="BL2362" s="234"/>
      <c r="BM2362" s="234"/>
      <c r="BN2362" s="234"/>
      <c r="BO2362" s="234"/>
      <c r="BP2362" s="234"/>
      <c r="BQ2362" s="234"/>
      <c r="BR2362" s="234"/>
      <c r="BS2362" s="234"/>
      <c r="BT2362" s="234"/>
      <c r="BU2362" s="234"/>
      <c r="BV2362" s="234"/>
      <c r="BW2362" s="234"/>
      <c r="BX2362" s="234"/>
      <c r="BY2362" s="234"/>
      <c r="BZ2362" s="234"/>
      <c r="CA2362" s="234"/>
      <c r="CB2362" s="234"/>
      <c r="CC2362" s="234"/>
      <c r="CD2362" s="234"/>
      <c r="CE2362" s="234"/>
      <c r="CF2362" s="234"/>
      <c r="CG2362" s="234"/>
      <c r="CH2362" s="234"/>
      <c r="CI2362" s="234"/>
      <c r="CJ2362" s="234"/>
      <c r="CK2362" s="234"/>
      <c r="CL2362" s="234"/>
    </row>
    <row r="2363" spans="2:90" x14ac:dyDescent="0.4">
      <c r="B2363" s="181" t="str">
        <f>B2323</f>
        <v>procedure</v>
      </c>
      <c r="C2363" s="305"/>
      <c r="D2363" s="305" t="s">
        <v>518</v>
      </c>
      <c r="E2363" s="305" t="str">
        <f>ROW()&amp;" "&amp;D2363</f>
        <v>2363 SPLIT-SV-VR</v>
      </c>
      <c r="G2363" s="305" t="s">
        <v>332</v>
      </c>
      <c r="H2363" s="27"/>
      <c r="I2363" s="78"/>
      <c r="J2363" s="78"/>
      <c r="K2363" s="33"/>
      <c r="L2363" s="33"/>
      <c r="M2363" s="33"/>
      <c r="N2363" s="33"/>
      <c r="O2363" s="33"/>
      <c r="P2363" s="33"/>
      <c r="R2363" s="33"/>
      <c r="S2363" s="80"/>
      <c r="T2363" s="80"/>
      <c r="U2363" s="80"/>
      <c r="V2363" s="80"/>
      <c r="W2363" s="80"/>
      <c r="X2363" s="80"/>
      <c r="Y2363" s="80"/>
      <c r="Z2363" s="80"/>
      <c r="AA2363" s="80"/>
      <c r="AB2363" s="80"/>
      <c r="AC2363" s="80"/>
      <c r="AD2363" s="80"/>
      <c r="AE2363" s="80"/>
      <c r="AF2363" s="80"/>
      <c r="AG2363" s="80"/>
      <c r="AH2363" s="80"/>
      <c r="AI2363" s="80"/>
      <c r="AJ2363" s="80"/>
      <c r="AK2363" s="80"/>
      <c r="AL2363" s="80"/>
      <c r="AM2363" s="80"/>
      <c r="AN2363" s="80"/>
      <c r="AO2363" s="80"/>
      <c r="AP2363" s="80"/>
      <c r="AQ2363" s="80"/>
      <c r="AR2363" s="80"/>
      <c r="AS2363" s="80"/>
      <c r="AT2363" s="80"/>
      <c r="AU2363" s="80"/>
      <c r="AV2363" s="80"/>
      <c r="AW2363" s="80"/>
      <c r="AX2363" s="80"/>
      <c r="AY2363" s="80"/>
      <c r="AZ2363" s="80"/>
      <c r="BA2363" s="80"/>
      <c r="BB2363" s="80"/>
      <c r="BC2363" s="80"/>
      <c r="BD2363" s="80"/>
      <c r="BE2363" s="80"/>
      <c r="BF2363" s="80"/>
      <c r="BG2363" s="80"/>
      <c r="BH2363" s="80"/>
      <c r="BI2363" s="80"/>
      <c r="BJ2363" s="80"/>
      <c r="BK2363" s="80"/>
      <c r="BL2363" s="80"/>
      <c r="BM2363" s="80"/>
      <c r="BN2363" s="80"/>
      <c r="BO2363" s="80"/>
      <c r="BP2363" s="80"/>
      <c r="BQ2363" s="80"/>
      <c r="BR2363" s="80"/>
      <c r="BS2363" s="80"/>
      <c r="BT2363" s="80"/>
      <c r="BU2363" s="80"/>
      <c r="BV2363" s="80"/>
      <c r="BW2363" s="80"/>
      <c r="BX2363" s="80"/>
      <c r="BY2363" s="80"/>
      <c r="BZ2363" s="80"/>
      <c r="CA2363" s="80"/>
      <c r="CB2363" s="80"/>
      <c r="CC2363" s="80"/>
      <c r="CD2363" s="80"/>
      <c r="CE2363" s="80"/>
      <c r="CF2363" s="80"/>
      <c r="CG2363" s="80"/>
      <c r="CH2363" s="80"/>
      <c r="CI2363" s="80"/>
      <c r="CJ2363" s="80"/>
      <c r="CK2363" s="80"/>
      <c r="CL2363" s="80"/>
    </row>
    <row r="2364" spans="2:90" x14ac:dyDescent="0.4">
      <c r="B2364" s="187" t="s">
        <v>461</v>
      </c>
      <c r="C2364" s="305"/>
      <c r="D2364" s="305" t="s">
        <v>518</v>
      </c>
      <c r="E2364" s="305" t="str">
        <f t="shared" ref="E2364:E2369" si="3016">ROW()&amp;" "&amp;D2364</f>
        <v>2364 SPLIT-SV-VR</v>
      </c>
      <c r="G2364" s="305" t="s">
        <v>332</v>
      </c>
      <c r="H2364" s="27"/>
      <c r="I2364" s="78"/>
      <c r="J2364" s="78"/>
      <c r="K2364" s="33"/>
      <c r="L2364" s="33"/>
      <c r="M2364" s="33"/>
      <c r="N2364" s="33"/>
      <c r="O2364" s="33"/>
      <c r="P2364" s="33"/>
      <c r="R2364" s="33"/>
      <c r="S2364" s="208" t="str">
        <f t="shared" ref="S2364" si="3017">ADDRESS(ROW(S2349),COLUMN(S2349),2)</f>
        <v>S$2349</v>
      </c>
      <c r="T2364" s="208" t="str">
        <f t="shared" ref="T2364:CE2364" si="3018">ADDRESS(ROW(T2349),COLUMN(T2349),2)</f>
        <v>T$2349</v>
      </c>
      <c r="U2364" s="208" t="str">
        <f t="shared" si="3018"/>
        <v>U$2349</v>
      </c>
      <c r="V2364" s="208" t="str">
        <f t="shared" si="3018"/>
        <v>V$2349</v>
      </c>
      <c r="W2364" s="208" t="str">
        <f t="shared" si="3018"/>
        <v>W$2349</v>
      </c>
      <c r="X2364" s="208" t="str">
        <f t="shared" si="3018"/>
        <v>X$2349</v>
      </c>
      <c r="Y2364" s="208" t="str">
        <f t="shared" si="3018"/>
        <v>Y$2349</v>
      </c>
      <c r="Z2364" s="208" t="str">
        <f t="shared" si="3018"/>
        <v>Z$2349</v>
      </c>
      <c r="AA2364" s="208" t="str">
        <f t="shared" si="3018"/>
        <v>AA$2349</v>
      </c>
      <c r="AB2364" s="208" t="str">
        <f t="shared" si="3018"/>
        <v>AB$2349</v>
      </c>
      <c r="AC2364" s="208" t="str">
        <f t="shared" si="3018"/>
        <v>AC$2349</v>
      </c>
      <c r="AD2364" s="208" t="str">
        <f t="shared" si="3018"/>
        <v>AD$2349</v>
      </c>
      <c r="AE2364" s="208" t="str">
        <f t="shared" si="3018"/>
        <v>AE$2349</v>
      </c>
      <c r="AF2364" s="208" t="str">
        <f t="shared" si="3018"/>
        <v>AF$2349</v>
      </c>
      <c r="AG2364" s="208" t="str">
        <f t="shared" si="3018"/>
        <v>AG$2349</v>
      </c>
      <c r="AH2364" s="208" t="str">
        <f t="shared" si="3018"/>
        <v>AH$2349</v>
      </c>
      <c r="AI2364" s="208" t="str">
        <f t="shared" si="3018"/>
        <v>AI$2349</v>
      </c>
      <c r="AJ2364" s="208" t="str">
        <f t="shared" si="3018"/>
        <v>AJ$2349</v>
      </c>
      <c r="AK2364" s="208" t="str">
        <f t="shared" si="3018"/>
        <v>AK$2349</v>
      </c>
      <c r="AL2364" s="208" t="str">
        <f t="shared" si="3018"/>
        <v>AL$2349</v>
      </c>
      <c r="AM2364" s="208" t="str">
        <f t="shared" si="3018"/>
        <v>AM$2349</v>
      </c>
      <c r="AN2364" s="208" t="str">
        <f t="shared" si="3018"/>
        <v>AN$2349</v>
      </c>
      <c r="AO2364" s="208" t="str">
        <f t="shared" si="3018"/>
        <v>AO$2349</v>
      </c>
      <c r="AP2364" s="208" t="str">
        <f t="shared" si="3018"/>
        <v>AP$2349</v>
      </c>
      <c r="AQ2364" s="208" t="str">
        <f t="shared" si="3018"/>
        <v>AQ$2349</v>
      </c>
      <c r="AR2364" s="208" t="str">
        <f t="shared" si="3018"/>
        <v>AR$2349</v>
      </c>
      <c r="AS2364" s="208" t="str">
        <f t="shared" si="3018"/>
        <v>AS$2349</v>
      </c>
      <c r="AT2364" s="208" t="str">
        <f t="shared" si="3018"/>
        <v>AT$2349</v>
      </c>
      <c r="AU2364" s="208" t="str">
        <f t="shared" si="3018"/>
        <v>AU$2349</v>
      </c>
      <c r="AV2364" s="208" t="str">
        <f t="shared" si="3018"/>
        <v>AV$2349</v>
      </c>
      <c r="AW2364" s="208" t="str">
        <f t="shared" si="3018"/>
        <v>AW$2349</v>
      </c>
      <c r="AX2364" s="208" t="str">
        <f t="shared" si="3018"/>
        <v>AX$2349</v>
      </c>
      <c r="AY2364" s="208" t="str">
        <f t="shared" si="3018"/>
        <v>AY$2349</v>
      </c>
      <c r="AZ2364" s="208" t="str">
        <f t="shared" si="3018"/>
        <v>AZ$2349</v>
      </c>
      <c r="BA2364" s="208" t="str">
        <f t="shared" si="3018"/>
        <v>BA$2349</v>
      </c>
      <c r="BB2364" s="208" t="str">
        <f t="shared" si="3018"/>
        <v>BB$2349</v>
      </c>
      <c r="BC2364" s="208" t="str">
        <f t="shared" si="3018"/>
        <v>BC$2349</v>
      </c>
      <c r="BD2364" s="208" t="str">
        <f t="shared" si="3018"/>
        <v>BD$2349</v>
      </c>
      <c r="BE2364" s="208" t="str">
        <f t="shared" si="3018"/>
        <v>BE$2349</v>
      </c>
      <c r="BF2364" s="208" t="str">
        <f t="shared" si="3018"/>
        <v>BF$2349</v>
      </c>
      <c r="BG2364" s="208" t="str">
        <f t="shared" si="3018"/>
        <v>BG$2349</v>
      </c>
      <c r="BH2364" s="208" t="str">
        <f t="shared" si="3018"/>
        <v>BH$2349</v>
      </c>
      <c r="BI2364" s="208" t="str">
        <f t="shared" si="3018"/>
        <v>BI$2349</v>
      </c>
      <c r="BJ2364" s="208" t="str">
        <f t="shared" si="3018"/>
        <v>BJ$2349</v>
      </c>
      <c r="BK2364" s="208" t="str">
        <f t="shared" si="3018"/>
        <v>BK$2349</v>
      </c>
      <c r="BL2364" s="208" t="str">
        <f t="shared" si="3018"/>
        <v>BL$2349</v>
      </c>
      <c r="BM2364" s="208" t="str">
        <f t="shared" si="3018"/>
        <v>BM$2349</v>
      </c>
      <c r="BN2364" s="208" t="str">
        <f t="shared" si="3018"/>
        <v>BN$2349</v>
      </c>
      <c r="BO2364" s="208" t="str">
        <f t="shared" si="3018"/>
        <v>BO$2349</v>
      </c>
      <c r="BP2364" s="208" t="str">
        <f t="shared" si="3018"/>
        <v>BP$2349</v>
      </c>
      <c r="BQ2364" s="208" t="str">
        <f t="shared" si="3018"/>
        <v>BQ$2349</v>
      </c>
      <c r="BR2364" s="208" t="str">
        <f t="shared" si="3018"/>
        <v>BR$2349</v>
      </c>
      <c r="BS2364" s="208" t="str">
        <f t="shared" si="3018"/>
        <v>BS$2349</v>
      </c>
      <c r="BT2364" s="208" t="str">
        <f t="shared" si="3018"/>
        <v>BT$2349</v>
      </c>
      <c r="BU2364" s="208" t="str">
        <f t="shared" si="3018"/>
        <v>BU$2349</v>
      </c>
      <c r="BV2364" s="208" t="str">
        <f t="shared" si="3018"/>
        <v>BV$2349</v>
      </c>
      <c r="BW2364" s="208" t="str">
        <f t="shared" si="3018"/>
        <v>BW$2349</v>
      </c>
      <c r="BX2364" s="208" t="str">
        <f t="shared" si="3018"/>
        <v>BX$2349</v>
      </c>
      <c r="BY2364" s="208" t="str">
        <f t="shared" si="3018"/>
        <v>BY$2349</v>
      </c>
      <c r="BZ2364" s="208" t="str">
        <f t="shared" si="3018"/>
        <v>BZ$2349</v>
      </c>
      <c r="CA2364" s="208" t="str">
        <f t="shared" si="3018"/>
        <v>CA$2349</v>
      </c>
      <c r="CB2364" s="208" t="str">
        <f t="shared" si="3018"/>
        <v>CB$2349</v>
      </c>
      <c r="CC2364" s="208" t="str">
        <f t="shared" si="3018"/>
        <v>CC$2349</v>
      </c>
      <c r="CD2364" s="208" t="str">
        <f t="shared" si="3018"/>
        <v>CD$2349</v>
      </c>
      <c r="CE2364" s="208" t="str">
        <f t="shared" si="3018"/>
        <v>CE$2349</v>
      </c>
      <c r="CF2364" s="208" t="str">
        <f t="shared" ref="CF2364:CK2364" si="3019">ADDRESS(ROW(CF2349),COLUMN(CF2349),2)</f>
        <v>CF$2349</v>
      </c>
      <c r="CG2364" s="208" t="str">
        <f t="shared" si="3019"/>
        <v>CG$2349</v>
      </c>
      <c r="CH2364" s="208" t="str">
        <f t="shared" si="3019"/>
        <v>CH$2349</v>
      </c>
      <c r="CI2364" s="208" t="str">
        <f t="shared" si="3019"/>
        <v>CI$2349</v>
      </c>
      <c r="CJ2364" s="208" t="str">
        <f t="shared" si="3019"/>
        <v>CJ$2349</v>
      </c>
      <c r="CK2364" s="208" t="str">
        <f t="shared" si="3019"/>
        <v>CK$2349</v>
      </c>
      <c r="CL2364" s="208" t="str">
        <f t="shared" ref="CL2364" si="3020">ADDRESS(ROW(CL2349),COLUMN(CL2349),2)</f>
        <v>CL$2349</v>
      </c>
    </row>
    <row r="2365" spans="2:90" x14ac:dyDescent="0.4">
      <c r="B2365" s="132" t="s">
        <v>462</v>
      </c>
      <c r="C2365" s="305"/>
      <c r="D2365" s="305" t="s">
        <v>518</v>
      </c>
      <c r="E2365" s="305" t="str">
        <f t="shared" si="3016"/>
        <v>2365 SPLIT-SV-VR</v>
      </c>
      <c r="G2365" s="305" t="s">
        <v>332</v>
      </c>
      <c r="K2365" s="53"/>
      <c r="L2365" s="53"/>
      <c r="M2365" s="53"/>
      <c r="N2365" s="53"/>
      <c r="O2365" s="53"/>
      <c r="P2365" s="53"/>
      <c r="R2365" s="24"/>
      <c r="S2365" s="175" t="str">
        <f t="shared" ref="S2365" si="3021">S2325</f>
        <v>S$13</v>
      </c>
      <c r="T2365" s="175" t="str">
        <f t="shared" ref="T2365:CE2365" si="3022">T2325</f>
        <v>T$13</v>
      </c>
      <c r="U2365" s="175" t="str">
        <f t="shared" si="3022"/>
        <v>U$13</v>
      </c>
      <c r="V2365" s="175" t="str">
        <f t="shared" si="3022"/>
        <v>V$13</v>
      </c>
      <c r="W2365" s="175" t="str">
        <f t="shared" si="3022"/>
        <v>W$13</v>
      </c>
      <c r="X2365" s="175" t="str">
        <f t="shared" si="3022"/>
        <v>X$13</v>
      </c>
      <c r="Y2365" s="175" t="str">
        <f t="shared" si="3022"/>
        <v>Y$13</v>
      </c>
      <c r="Z2365" s="175" t="str">
        <f t="shared" si="3022"/>
        <v>Z$13</v>
      </c>
      <c r="AA2365" s="175" t="str">
        <f t="shared" si="3022"/>
        <v>AA$13</v>
      </c>
      <c r="AB2365" s="175" t="str">
        <f t="shared" si="3022"/>
        <v>AB$13</v>
      </c>
      <c r="AC2365" s="175" t="str">
        <f t="shared" si="3022"/>
        <v>AC$13</v>
      </c>
      <c r="AD2365" s="175" t="str">
        <f t="shared" si="3022"/>
        <v>AD$13</v>
      </c>
      <c r="AE2365" s="175" t="str">
        <f t="shared" si="3022"/>
        <v>AE$13</v>
      </c>
      <c r="AF2365" s="175" t="str">
        <f t="shared" si="3022"/>
        <v>AF$13</v>
      </c>
      <c r="AG2365" s="175" t="str">
        <f t="shared" si="3022"/>
        <v>AG$13</v>
      </c>
      <c r="AH2365" s="175" t="str">
        <f t="shared" si="3022"/>
        <v>AH$13</v>
      </c>
      <c r="AI2365" s="175" t="str">
        <f t="shared" si="3022"/>
        <v>AI$13</v>
      </c>
      <c r="AJ2365" s="175" t="str">
        <f t="shared" si="3022"/>
        <v>AJ$13</v>
      </c>
      <c r="AK2365" s="175" t="str">
        <f t="shared" si="3022"/>
        <v>AK$13</v>
      </c>
      <c r="AL2365" s="175" t="str">
        <f t="shared" si="3022"/>
        <v>AL$13</v>
      </c>
      <c r="AM2365" s="175" t="str">
        <f t="shared" si="3022"/>
        <v>AM$13</v>
      </c>
      <c r="AN2365" s="175" t="str">
        <f t="shared" si="3022"/>
        <v>AN$13</v>
      </c>
      <c r="AO2365" s="175" t="str">
        <f t="shared" si="3022"/>
        <v>AO$13</v>
      </c>
      <c r="AP2365" s="175" t="str">
        <f t="shared" si="3022"/>
        <v>AP$13</v>
      </c>
      <c r="AQ2365" s="175" t="str">
        <f t="shared" si="3022"/>
        <v>AQ$13</v>
      </c>
      <c r="AR2365" s="175" t="str">
        <f t="shared" si="3022"/>
        <v>AR$13</v>
      </c>
      <c r="AS2365" s="175" t="str">
        <f t="shared" si="3022"/>
        <v>AS$13</v>
      </c>
      <c r="AT2365" s="175" t="str">
        <f t="shared" si="3022"/>
        <v>AT$13</v>
      </c>
      <c r="AU2365" s="175" t="str">
        <f t="shared" si="3022"/>
        <v>AU$13</v>
      </c>
      <c r="AV2365" s="175" t="str">
        <f t="shared" si="3022"/>
        <v>AV$13</v>
      </c>
      <c r="AW2365" s="175" t="str">
        <f t="shared" si="3022"/>
        <v>AW$13</v>
      </c>
      <c r="AX2365" s="175" t="str">
        <f t="shared" si="3022"/>
        <v>AX$13</v>
      </c>
      <c r="AY2365" s="175" t="str">
        <f t="shared" si="3022"/>
        <v>AY$13</v>
      </c>
      <c r="AZ2365" s="175" t="str">
        <f t="shared" si="3022"/>
        <v>AZ$13</v>
      </c>
      <c r="BA2365" s="175" t="str">
        <f t="shared" si="3022"/>
        <v>BA$13</v>
      </c>
      <c r="BB2365" s="175" t="str">
        <f t="shared" si="3022"/>
        <v>BB$13</v>
      </c>
      <c r="BC2365" s="175" t="str">
        <f t="shared" si="3022"/>
        <v>BC$13</v>
      </c>
      <c r="BD2365" s="175" t="str">
        <f t="shared" si="3022"/>
        <v>BD$13</v>
      </c>
      <c r="BE2365" s="175" t="str">
        <f t="shared" si="3022"/>
        <v>BE$13</v>
      </c>
      <c r="BF2365" s="175" t="str">
        <f t="shared" si="3022"/>
        <v>BF$13</v>
      </c>
      <c r="BG2365" s="175" t="str">
        <f t="shared" si="3022"/>
        <v>BG$13</v>
      </c>
      <c r="BH2365" s="175" t="str">
        <f t="shared" si="3022"/>
        <v>BH$13</v>
      </c>
      <c r="BI2365" s="175" t="str">
        <f t="shared" si="3022"/>
        <v>BI$13</v>
      </c>
      <c r="BJ2365" s="175" t="str">
        <f t="shared" si="3022"/>
        <v>BJ$13</v>
      </c>
      <c r="BK2365" s="175" t="str">
        <f t="shared" si="3022"/>
        <v>BK$13</v>
      </c>
      <c r="BL2365" s="175" t="str">
        <f t="shared" si="3022"/>
        <v>BL$13</v>
      </c>
      <c r="BM2365" s="175" t="str">
        <f t="shared" si="3022"/>
        <v>BM$13</v>
      </c>
      <c r="BN2365" s="175" t="str">
        <f t="shared" si="3022"/>
        <v>BN$13</v>
      </c>
      <c r="BO2365" s="175" t="str">
        <f t="shared" si="3022"/>
        <v>BO$13</v>
      </c>
      <c r="BP2365" s="175" t="str">
        <f t="shared" si="3022"/>
        <v>BP$13</v>
      </c>
      <c r="BQ2365" s="175" t="str">
        <f t="shared" si="3022"/>
        <v>BQ$13</v>
      </c>
      <c r="BR2365" s="175" t="str">
        <f t="shared" si="3022"/>
        <v>BR$13</v>
      </c>
      <c r="BS2365" s="175" t="str">
        <f t="shared" si="3022"/>
        <v>BS$13</v>
      </c>
      <c r="BT2365" s="175" t="str">
        <f t="shared" si="3022"/>
        <v>BT$13</v>
      </c>
      <c r="BU2365" s="175" t="str">
        <f t="shared" si="3022"/>
        <v>BU$13</v>
      </c>
      <c r="BV2365" s="175" t="str">
        <f t="shared" si="3022"/>
        <v>BV$13</v>
      </c>
      <c r="BW2365" s="175" t="str">
        <f t="shared" si="3022"/>
        <v>BW$13</v>
      </c>
      <c r="BX2365" s="175" t="str">
        <f t="shared" si="3022"/>
        <v>BX$13</v>
      </c>
      <c r="BY2365" s="175" t="str">
        <f t="shared" si="3022"/>
        <v>BY$13</v>
      </c>
      <c r="BZ2365" s="175" t="str">
        <f t="shared" si="3022"/>
        <v>BZ$13</v>
      </c>
      <c r="CA2365" s="175" t="str">
        <f t="shared" si="3022"/>
        <v>CA$13</v>
      </c>
      <c r="CB2365" s="175" t="str">
        <f t="shared" si="3022"/>
        <v>CB$13</v>
      </c>
      <c r="CC2365" s="175" t="str">
        <f t="shared" si="3022"/>
        <v>CC$13</v>
      </c>
      <c r="CD2365" s="175" t="str">
        <f t="shared" si="3022"/>
        <v>CD$13</v>
      </c>
      <c r="CE2365" s="175" t="str">
        <f t="shared" si="3022"/>
        <v>CE$13</v>
      </c>
      <c r="CF2365" s="175" t="str">
        <f t="shared" ref="CF2365:CK2365" si="3023">CF2325</f>
        <v>CF$13</v>
      </c>
      <c r="CG2365" s="175" t="str">
        <f t="shared" si="3023"/>
        <v>CG$13</v>
      </c>
      <c r="CH2365" s="175" t="str">
        <f t="shared" si="3023"/>
        <v>CH$13</v>
      </c>
      <c r="CI2365" s="175" t="str">
        <f t="shared" si="3023"/>
        <v>CI$13</v>
      </c>
      <c r="CJ2365" s="175" t="str">
        <f t="shared" si="3023"/>
        <v>CJ$13</v>
      </c>
      <c r="CK2365" s="175" t="str">
        <f t="shared" si="3023"/>
        <v>CK$13</v>
      </c>
      <c r="CL2365" s="175" t="str">
        <f t="shared" ref="CL2365" si="3024">CL2325</f>
        <v>CL$13</v>
      </c>
    </row>
    <row r="2366" spans="2:90" x14ac:dyDescent="0.4">
      <c r="B2366" s="187" t="str">
        <f>B2358</f>
        <v>Total COGS - Surgical procedures</v>
      </c>
      <c r="C2366" s="305"/>
      <c r="D2366" s="305" t="s">
        <v>518</v>
      </c>
      <c r="E2366" s="305" t="str">
        <f t="shared" si="3016"/>
        <v>2366 SPLIT-SV-VR</v>
      </c>
      <c r="G2366" s="305" t="s">
        <v>332</v>
      </c>
      <c r="H2366" s="12"/>
      <c r="I2366" s="60"/>
      <c r="J2366" s="60"/>
      <c r="K2366" s="15"/>
      <c r="L2366" s="15"/>
      <c r="M2366" s="15"/>
      <c r="N2366" s="15"/>
      <c r="O2366" s="15"/>
      <c r="P2366" s="15"/>
      <c r="R2366" s="15"/>
      <c r="S2366" s="80"/>
      <c r="T2366" s="80"/>
      <c r="U2366" s="80"/>
      <c r="V2366" s="80"/>
      <c r="W2366" s="80"/>
      <c r="X2366" s="80"/>
      <c r="Y2366" s="80"/>
      <c r="Z2366" s="80"/>
      <c r="AA2366" s="80"/>
      <c r="AB2366" s="80"/>
      <c r="AC2366" s="80"/>
      <c r="AD2366" s="80"/>
      <c r="AE2366" s="80"/>
      <c r="AF2366" s="80"/>
      <c r="AG2366" s="80"/>
      <c r="AH2366" s="80"/>
      <c r="AI2366" s="80"/>
      <c r="AJ2366" s="80"/>
      <c r="AK2366" s="80"/>
      <c r="AL2366" s="80"/>
      <c r="AM2366" s="80"/>
      <c r="AN2366" s="80"/>
      <c r="AO2366" s="80"/>
      <c r="AP2366" s="80"/>
      <c r="AQ2366" s="80"/>
      <c r="AR2366" s="80"/>
      <c r="AS2366" s="80"/>
      <c r="AT2366" s="80"/>
      <c r="AU2366" s="80"/>
      <c r="AV2366" s="80"/>
      <c r="AW2366" s="80"/>
      <c r="AX2366" s="80"/>
      <c r="AY2366" s="80"/>
      <c r="AZ2366" s="80"/>
      <c r="BA2366" s="80"/>
      <c r="BB2366" s="80"/>
      <c r="BC2366" s="80"/>
      <c r="BD2366" s="80"/>
      <c r="BE2366" s="80"/>
      <c r="BF2366" s="80"/>
      <c r="BG2366" s="80"/>
      <c r="BH2366" s="80"/>
      <c r="BI2366" s="80"/>
      <c r="BJ2366" s="80"/>
      <c r="BK2366" s="80"/>
      <c r="BL2366" s="80"/>
      <c r="BM2366" s="80"/>
      <c r="BN2366" s="80"/>
      <c r="BO2366" s="80"/>
      <c r="BP2366" s="80"/>
      <c r="BQ2366" s="80"/>
      <c r="BR2366" s="80"/>
      <c r="BS2366" s="80"/>
      <c r="BT2366" s="80"/>
      <c r="BU2366" s="80"/>
      <c r="BV2366" s="80"/>
      <c r="BW2366" s="80"/>
      <c r="BX2366" s="80"/>
      <c r="BY2366" s="80"/>
      <c r="BZ2366" s="80"/>
      <c r="CA2366" s="80"/>
      <c r="CB2366" s="80"/>
      <c r="CC2366" s="80"/>
      <c r="CD2366" s="80"/>
      <c r="CE2366" s="80"/>
      <c r="CF2366" s="80"/>
      <c r="CG2366" s="80"/>
      <c r="CH2366" s="80"/>
      <c r="CI2366" s="80"/>
      <c r="CJ2366" s="80"/>
      <c r="CK2366" s="80"/>
      <c r="CL2366" s="80"/>
    </row>
    <row r="2367" spans="2:90" x14ac:dyDescent="0.4">
      <c r="B2367" s="132" t="str">
        <f>B2327</f>
        <v xml:space="preserve">secondary unit </v>
      </c>
      <c r="C2367" s="305"/>
      <c r="D2367" s="305" t="s">
        <v>518</v>
      </c>
      <c r="E2367" s="305" t="str">
        <f t="shared" si="3016"/>
        <v>2367 SPLIT-SV-VR</v>
      </c>
      <c r="G2367" s="305" t="s">
        <v>332</v>
      </c>
      <c r="H2367" s="12"/>
      <c r="I2367" s="60"/>
      <c r="J2367" s="60"/>
      <c r="K2367" s="15"/>
      <c r="L2367" s="15"/>
      <c r="M2367" s="15"/>
      <c r="N2367" s="15"/>
      <c r="O2367" s="15"/>
      <c r="P2367" s="15"/>
      <c r="R2367" s="15"/>
      <c r="S2367" s="175"/>
      <c r="T2367" s="175"/>
      <c r="U2367" s="175"/>
      <c r="V2367" s="175"/>
      <c r="W2367" s="175"/>
      <c r="X2367" s="175"/>
      <c r="Y2367" s="175"/>
      <c r="Z2367" s="175"/>
      <c r="AA2367" s="175"/>
      <c r="AB2367" s="175"/>
      <c r="AC2367" s="175"/>
      <c r="AD2367" s="175"/>
      <c r="AE2367" s="175"/>
      <c r="AF2367" s="175"/>
      <c r="AG2367" s="175"/>
      <c r="AH2367" s="175"/>
      <c r="AI2367" s="175"/>
      <c r="AJ2367" s="175"/>
      <c r="AK2367" s="175"/>
      <c r="AL2367" s="175"/>
      <c r="AM2367" s="175"/>
      <c r="AN2367" s="175"/>
      <c r="AO2367" s="175"/>
      <c r="AP2367" s="175"/>
      <c r="AQ2367" s="175"/>
      <c r="AR2367" s="175"/>
      <c r="AS2367" s="175"/>
      <c r="AT2367" s="175"/>
      <c r="AU2367" s="175"/>
      <c r="AV2367" s="175"/>
      <c r="AW2367" s="175"/>
      <c r="AX2367" s="175"/>
      <c r="AY2367" s="175"/>
      <c r="AZ2367" s="175"/>
      <c r="BA2367" s="175"/>
      <c r="BB2367" s="175"/>
      <c r="BC2367" s="175"/>
      <c r="BD2367" s="175"/>
      <c r="BE2367" s="175"/>
      <c r="BF2367" s="175"/>
      <c r="BG2367" s="175"/>
      <c r="BH2367" s="175"/>
      <c r="BI2367" s="175"/>
      <c r="BJ2367" s="175"/>
      <c r="BK2367" s="175"/>
      <c r="BL2367" s="175"/>
      <c r="BM2367" s="175"/>
      <c r="BN2367" s="175"/>
      <c r="BO2367" s="175"/>
      <c r="BP2367" s="175"/>
      <c r="BQ2367" s="175"/>
      <c r="BR2367" s="175"/>
      <c r="BS2367" s="175"/>
      <c r="BT2367" s="175"/>
      <c r="BU2367" s="175"/>
      <c r="BV2367" s="175"/>
      <c r="BW2367" s="175"/>
      <c r="BX2367" s="175"/>
      <c r="BY2367" s="175"/>
      <c r="BZ2367" s="175"/>
      <c r="CA2367" s="175"/>
      <c r="CB2367" s="175"/>
      <c r="CC2367" s="175"/>
      <c r="CD2367" s="175"/>
      <c r="CE2367" s="175"/>
      <c r="CF2367" s="175"/>
      <c r="CG2367" s="175"/>
      <c r="CH2367" s="175"/>
      <c r="CI2367" s="175"/>
      <c r="CJ2367" s="175"/>
      <c r="CK2367" s="175"/>
      <c r="CL2367" s="175"/>
    </row>
    <row r="2368" spans="2:90" x14ac:dyDescent="0.4">
      <c r="B2368" s="132" t="str">
        <f>B2328</f>
        <v>Secondary revenue driver</v>
      </c>
      <c r="C2368" s="305"/>
      <c r="D2368" s="305" t="s">
        <v>518</v>
      </c>
      <c r="E2368" s="305" t="str">
        <f t="shared" si="3016"/>
        <v>2368 SPLIT-SV-VR</v>
      </c>
      <c r="G2368" s="305" t="s">
        <v>332</v>
      </c>
      <c r="H2368" s="12"/>
      <c r="I2368" s="60"/>
      <c r="J2368" s="60"/>
      <c r="K2368" s="15"/>
      <c r="L2368" s="15"/>
      <c r="M2368" s="15"/>
      <c r="N2368" s="15"/>
      <c r="O2368" s="15"/>
      <c r="P2368" s="15"/>
      <c r="R2368" s="15"/>
      <c r="S2368" s="208" t="str">
        <f t="shared" ref="S2368" si="3025">ADDRESS(ROW(S2358),COLUMN(S2358),2)</f>
        <v>S$2358</v>
      </c>
      <c r="T2368" s="208" t="str">
        <f t="shared" ref="T2368:CE2368" si="3026">ADDRESS(ROW(T2358),COLUMN(T2358),2)</f>
        <v>T$2358</v>
      </c>
      <c r="U2368" s="208" t="str">
        <f t="shared" si="3026"/>
        <v>U$2358</v>
      </c>
      <c r="V2368" s="208" t="str">
        <f t="shared" si="3026"/>
        <v>V$2358</v>
      </c>
      <c r="W2368" s="208" t="str">
        <f t="shared" si="3026"/>
        <v>W$2358</v>
      </c>
      <c r="X2368" s="208" t="str">
        <f t="shared" si="3026"/>
        <v>X$2358</v>
      </c>
      <c r="Y2368" s="208" t="str">
        <f t="shared" si="3026"/>
        <v>Y$2358</v>
      </c>
      <c r="Z2368" s="208" t="str">
        <f t="shared" si="3026"/>
        <v>Z$2358</v>
      </c>
      <c r="AA2368" s="208" t="str">
        <f t="shared" si="3026"/>
        <v>AA$2358</v>
      </c>
      <c r="AB2368" s="208" t="str">
        <f t="shared" si="3026"/>
        <v>AB$2358</v>
      </c>
      <c r="AC2368" s="208" t="str">
        <f t="shared" si="3026"/>
        <v>AC$2358</v>
      </c>
      <c r="AD2368" s="208" t="str">
        <f t="shared" si="3026"/>
        <v>AD$2358</v>
      </c>
      <c r="AE2368" s="208" t="str">
        <f t="shared" si="3026"/>
        <v>AE$2358</v>
      </c>
      <c r="AF2368" s="208" t="str">
        <f t="shared" si="3026"/>
        <v>AF$2358</v>
      </c>
      <c r="AG2368" s="208" t="str">
        <f t="shared" si="3026"/>
        <v>AG$2358</v>
      </c>
      <c r="AH2368" s="208" t="str">
        <f t="shared" si="3026"/>
        <v>AH$2358</v>
      </c>
      <c r="AI2368" s="208" t="str">
        <f t="shared" si="3026"/>
        <v>AI$2358</v>
      </c>
      <c r="AJ2368" s="208" t="str">
        <f t="shared" si="3026"/>
        <v>AJ$2358</v>
      </c>
      <c r="AK2368" s="208" t="str">
        <f t="shared" si="3026"/>
        <v>AK$2358</v>
      </c>
      <c r="AL2368" s="208" t="str">
        <f t="shared" si="3026"/>
        <v>AL$2358</v>
      </c>
      <c r="AM2368" s="208" t="str">
        <f t="shared" si="3026"/>
        <v>AM$2358</v>
      </c>
      <c r="AN2368" s="208" t="str">
        <f t="shared" si="3026"/>
        <v>AN$2358</v>
      </c>
      <c r="AO2368" s="208" t="str">
        <f t="shared" si="3026"/>
        <v>AO$2358</v>
      </c>
      <c r="AP2368" s="208" t="str">
        <f t="shared" si="3026"/>
        <v>AP$2358</v>
      </c>
      <c r="AQ2368" s="208" t="str">
        <f t="shared" si="3026"/>
        <v>AQ$2358</v>
      </c>
      <c r="AR2368" s="208" t="str">
        <f t="shared" si="3026"/>
        <v>AR$2358</v>
      </c>
      <c r="AS2368" s="208" t="str">
        <f t="shared" si="3026"/>
        <v>AS$2358</v>
      </c>
      <c r="AT2368" s="208" t="str">
        <f t="shared" si="3026"/>
        <v>AT$2358</v>
      </c>
      <c r="AU2368" s="208" t="str">
        <f t="shared" si="3026"/>
        <v>AU$2358</v>
      </c>
      <c r="AV2368" s="208" t="str">
        <f t="shared" si="3026"/>
        <v>AV$2358</v>
      </c>
      <c r="AW2368" s="208" t="str">
        <f t="shared" si="3026"/>
        <v>AW$2358</v>
      </c>
      <c r="AX2368" s="208" t="str">
        <f t="shared" si="3026"/>
        <v>AX$2358</v>
      </c>
      <c r="AY2368" s="208" t="str">
        <f t="shared" si="3026"/>
        <v>AY$2358</v>
      </c>
      <c r="AZ2368" s="208" t="str">
        <f t="shared" si="3026"/>
        <v>AZ$2358</v>
      </c>
      <c r="BA2368" s="208" t="str">
        <f t="shared" si="3026"/>
        <v>BA$2358</v>
      </c>
      <c r="BB2368" s="208" t="str">
        <f t="shared" si="3026"/>
        <v>BB$2358</v>
      </c>
      <c r="BC2368" s="208" t="str">
        <f t="shared" si="3026"/>
        <v>BC$2358</v>
      </c>
      <c r="BD2368" s="208" t="str">
        <f t="shared" si="3026"/>
        <v>BD$2358</v>
      </c>
      <c r="BE2368" s="208" t="str">
        <f t="shared" si="3026"/>
        <v>BE$2358</v>
      </c>
      <c r="BF2368" s="208" t="str">
        <f t="shared" si="3026"/>
        <v>BF$2358</v>
      </c>
      <c r="BG2368" s="208" t="str">
        <f t="shared" si="3026"/>
        <v>BG$2358</v>
      </c>
      <c r="BH2368" s="208" t="str">
        <f t="shared" si="3026"/>
        <v>BH$2358</v>
      </c>
      <c r="BI2368" s="208" t="str">
        <f t="shared" si="3026"/>
        <v>BI$2358</v>
      </c>
      <c r="BJ2368" s="208" t="str">
        <f t="shared" si="3026"/>
        <v>BJ$2358</v>
      </c>
      <c r="BK2368" s="208" t="str">
        <f t="shared" si="3026"/>
        <v>BK$2358</v>
      </c>
      <c r="BL2368" s="208" t="str">
        <f t="shared" si="3026"/>
        <v>BL$2358</v>
      </c>
      <c r="BM2368" s="208" t="str">
        <f t="shared" si="3026"/>
        <v>BM$2358</v>
      </c>
      <c r="BN2368" s="208" t="str">
        <f t="shared" si="3026"/>
        <v>BN$2358</v>
      </c>
      <c r="BO2368" s="208" t="str">
        <f t="shared" si="3026"/>
        <v>BO$2358</v>
      </c>
      <c r="BP2368" s="208" t="str">
        <f t="shared" si="3026"/>
        <v>BP$2358</v>
      </c>
      <c r="BQ2368" s="208" t="str">
        <f t="shared" si="3026"/>
        <v>BQ$2358</v>
      </c>
      <c r="BR2368" s="208" t="str">
        <f t="shared" si="3026"/>
        <v>BR$2358</v>
      </c>
      <c r="BS2368" s="208" t="str">
        <f t="shared" si="3026"/>
        <v>BS$2358</v>
      </c>
      <c r="BT2368" s="208" t="str">
        <f t="shared" si="3026"/>
        <v>BT$2358</v>
      </c>
      <c r="BU2368" s="208" t="str">
        <f t="shared" si="3026"/>
        <v>BU$2358</v>
      </c>
      <c r="BV2368" s="208" t="str">
        <f t="shared" si="3026"/>
        <v>BV$2358</v>
      </c>
      <c r="BW2368" s="208" t="str">
        <f t="shared" si="3026"/>
        <v>BW$2358</v>
      </c>
      <c r="BX2368" s="208" t="str">
        <f t="shared" si="3026"/>
        <v>BX$2358</v>
      </c>
      <c r="BY2368" s="208" t="str">
        <f t="shared" si="3026"/>
        <v>BY$2358</v>
      </c>
      <c r="BZ2368" s="208" t="str">
        <f t="shared" si="3026"/>
        <v>BZ$2358</v>
      </c>
      <c r="CA2368" s="208" t="str">
        <f t="shared" si="3026"/>
        <v>CA$2358</v>
      </c>
      <c r="CB2368" s="208" t="str">
        <f t="shared" si="3026"/>
        <v>CB$2358</v>
      </c>
      <c r="CC2368" s="208" t="str">
        <f t="shared" si="3026"/>
        <v>CC$2358</v>
      </c>
      <c r="CD2368" s="208" t="str">
        <f t="shared" si="3026"/>
        <v>CD$2358</v>
      </c>
      <c r="CE2368" s="208" t="str">
        <f t="shared" si="3026"/>
        <v>CE$2358</v>
      </c>
      <c r="CF2368" s="208" t="str">
        <f t="shared" ref="CF2368:CK2368" si="3027">ADDRESS(ROW(CF2358),COLUMN(CF2358),2)</f>
        <v>CF$2358</v>
      </c>
      <c r="CG2368" s="208" t="str">
        <f t="shared" si="3027"/>
        <v>CG$2358</v>
      </c>
      <c r="CH2368" s="208" t="str">
        <f t="shared" si="3027"/>
        <v>CH$2358</v>
      </c>
      <c r="CI2368" s="208" t="str">
        <f t="shared" si="3027"/>
        <v>CI$2358</v>
      </c>
      <c r="CJ2368" s="208" t="str">
        <f t="shared" si="3027"/>
        <v>CJ$2358</v>
      </c>
      <c r="CK2368" s="208" t="str">
        <f t="shared" si="3027"/>
        <v>CK$2358</v>
      </c>
      <c r="CL2368" s="208" t="str">
        <f t="shared" ref="CL2368" si="3028">ADDRESS(ROW(CL2358),COLUMN(CL2358),2)</f>
        <v>CL$2358</v>
      </c>
    </row>
    <row r="2369" spans="2:90" x14ac:dyDescent="0.4">
      <c r="B2369" s="132" t="str">
        <f>B2329</f>
        <v>Secondary volume driver</v>
      </c>
      <c r="C2369" s="305"/>
      <c r="D2369" s="305" t="s">
        <v>518</v>
      </c>
      <c r="E2369" s="305" t="str">
        <f t="shared" si="3016"/>
        <v>2369 SPLIT-SV-VR</v>
      </c>
      <c r="G2369" s="305" t="s">
        <v>332</v>
      </c>
      <c r="H2369" s="12"/>
      <c r="I2369" s="60"/>
      <c r="J2369" s="60"/>
      <c r="K2369" s="15"/>
      <c r="L2369" s="15"/>
      <c r="M2369" s="15"/>
      <c r="N2369" s="15"/>
      <c r="O2369" s="15"/>
      <c r="P2369" s="15"/>
      <c r="R2369" s="15"/>
      <c r="S2369" s="175"/>
      <c r="T2369" s="175"/>
      <c r="U2369" s="175"/>
      <c r="V2369" s="175"/>
      <c r="W2369" s="175"/>
      <c r="X2369" s="175"/>
      <c r="Y2369" s="175"/>
      <c r="Z2369" s="175"/>
      <c r="AA2369" s="175"/>
      <c r="AB2369" s="175"/>
      <c r="AC2369" s="175"/>
      <c r="AD2369" s="175"/>
      <c r="AE2369" s="175"/>
      <c r="AF2369" s="175"/>
      <c r="AG2369" s="175"/>
      <c r="AH2369" s="175"/>
      <c r="AI2369" s="175"/>
      <c r="AJ2369" s="175"/>
      <c r="AK2369" s="175"/>
      <c r="AL2369" s="175"/>
      <c r="AM2369" s="175"/>
      <c r="AN2369" s="175"/>
      <c r="AO2369" s="175"/>
      <c r="AP2369" s="175"/>
      <c r="AQ2369" s="175"/>
      <c r="AR2369" s="175"/>
      <c r="AS2369" s="175"/>
      <c r="AT2369" s="175"/>
      <c r="AU2369" s="175"/>
      <c r="AV2369" s="175"/>
      <c r="AW2369" s="175"/>
      <c r="AX2369" s="175"/>
      <c r="AY2369" s="175"/>
      <c r="AZ2369" s="175"/>
      <c r="BA2369" s="175"/>
      <c r="BB2369" s="175"/>
      <c r="BC2369" s="175"/>
      <c r="BD2369" s="175"/>
      <c r="BE2369" s="175"/>
      <c r="BF2369" s="175"/>
      <c r="BG2369" s="175"/>
      <c r="BH2369" s="175"/>
      <c r="BI2369" s="175"/>
      <c r="BJ2369" s="175"/>
      <c r="BK2369" s="175"/>
      <c r="BL2369" s="175"/>
      <c r="BM2369" s="175"/>
      <c r="BN2369" s="175"/>
      <c r="BO2369" s="175"/>
      <c r="BP2369" s="175"/>
      <c r="BQ2369" s="175"/>
      <c r="BR2369" s="175"/>
      <c r="BS2369" s="175"/>
      <c r="BT2369" s="175"/>
      <c r="BU2369" s="175"/>
      <c r="BV2369" s="175"/>
      <c r="BW2369" s="175"/>
      <c r="BX2369" s="175"/>
      <c r="BY2369" s="175"/>
      <c r="BZ2369" s="175"/>
      <c r="CA2369" s="175"/>
      <c r="CB2369" s="175"/>
      <c r="CC2369" s="175"/>
      <c r="CD2369" s="175"/>
      <c r="CE2369" s="175"/>
      <c r="CF2369" s="175"/>
      <c r="CG2369" s="175"/>
      <c r="CH2369" s="175"/>
      <c r="CI2369" s="175"/>
      <c r="CJ2369" s="175"/>
      <c r="CK2369" s="175"/>
      <c r="CL2369" s="175"/>
    </row>
    <row r="2370" spans="2:90" x14ac:dyDescent="0.4">
      <c r="B2370" s="171" t="s">
        <v>490</v>
      </c>
      <c r="E2370" s="8"/>
      <c r="H2370" s="170"/>
      <c r="I2370" s="172"/>
      <c r="J2370" s="172"/>
      <c r="K2370" s="193"/>
      <c r="L2370" s="193"/>
      <c r="M2370" s="193"/>
      <c r="N2370" s="193"/>
      <c r="O2370" s="193"/>
      <c r="P2370" s="193"/>
      <c r="R2370" s="194"/>
      <c r="S2370" s="170"/>
      <c r="T2370" s="170"/>
      <c r="U2370" s="170"/>
      <c r="V2370" s="170"/>
      <c r="W2370" s="170"/>
      <c r="X2370" s="170"/>
      <c r="Y2370" s="170"/>
      <c r="Z2370" s="170"/>
      <c r="AA2370" s="170"/>
      <c r="AB2370" s="170"/>
      <c r="AC2370" s="170"/>
      <c r="AD2370" s="170"/>
      <c r="AE2370" s="170"/>
      <c r="AF2370" s="170"/>
      <c r="AG2370" s="170"/>
      <c r="AH2370" s="170"/>
      <c r="AI2370" s="170"/>
      <c r="AJ2370" s="170"/>
      <c r="AK2370" s="170"/>
      <c r="AL2370" s="170"/>
      <c r="AM2370" s="170"/>
      <c r="AN2370" s="170"/>
      <c r="AO2370" s="170"/>
      <c r="AP2370" s="170"/>
      <c r="AQ2370" s="170"/>
      <c r="AR2370" s="170"/>
      <c r="AS2370" s="170"/>
      <c r="AT2370" s="170"/>
      <c r="AU2370" s="170"/>
      <c r="AV2370" s="170"/>
      <c r="AW2370" s="170"/>
      <c r="AX2370" s="170"/>
      <c r="AY2370" s="170"/>
      <c r="AZ2370" s="170"/>
      <c r="BA2370" s="170"/>
      <c r="BB2370" s="170"/>
      <c r="BC2370" s="170"/>
      <c r="BD2370" s="170"/>
      <c r="BE2370" s="170"/>
      <c r="BF2370" s="170"/>
      <c r="BG2370" s="170"/>
      <c r="BH2370" s="170"/>
      <c r="BI2370" s="170"/>
      <c r="BJ2370" s="170"/>
      <c r="BK2370" s="170"/>
      <c r="BL2370" s="170"/>
      <c r="BM2370" s="170"/>
      <c r="BN2370" s="170"/>
      <c r="BO2370" s="170"/>
      <c r="BP2370" s="170"/>
      <c r="BQ2370" s="170"/>
      <c r="BR2370" s="170"/>
      <c r="BS2370" s="170"/>
      <c r="BT2370" s="170"/>
      <c r="BU2370" s="170"/>
      <c r="BV2370" s="170"/>
      <c r="BW2370" s="170"/>
      <c r="BX2370" s="170"/>
      <c r="BY2370" s="170"/>
      <c r="BZ2370" s="170"/>
      <c r="CA2370" s="170"/>
      <c r="CB2370" s="170"/>
      <c r="CC2370" s="170"/>
      <c r="CD2370" s="170"/>
      <c r="CE2370" s="170"/>
      <c r="CF2370" s="170"/>
      <c r="CG2370" s="170"/>
      <c r="CH2370" s="170"/>
      <c r="CI2370" s="170"/>
      <c r="CJ2370" s="170"/>
      <c r="CK2370" s="170"/>
      <c r="CL2370" s="170"/>
    </row>
    <row r="2371" spans="2:90" x14ac:dyDescent="0.4">
      <c r="B2371" s="171" t="s">
        <v>492</v>
      </c>
      <c r="E2371" s="8"/>
      <c r="H2371" s="170"/>
      <c r="I2371" s="172"/>
      <c r="J2371" s="172"/>
      <c r="K2371" s="193"/>
      <c r="L2371" s="193"/>
      <c r="M2371" s="193"/>
      <c r="N2371" s="193"/>
      <c r="O2371" s="193"/>
      <c r="P2371" s="193"/>
      <c r="R2371" s="194"/>
      <c r="S2371" s="170"/>
      <c r="T2371" s="170"/>
      <c r="U2371" s="170"/>
      <c r="V2371" s="170"/>
      <c r="W2371" s="170"/>
      <c r="X2371" s="170"/>
      <c r="Y2371" s="170"/>
      <c r="Z2371" s="170"/>
      <c r="AA2371" s="170"/>
      <c r="AB2371" s="170"/>
      <c r="AC2371" s="170"/>
      <c r="AD2371" s="170"/>
      <c r="AE2371" s="170"/>
      <c r="AF2371" s="170"/>
      <c r="AG2371" s="170"/>
      <c r="AH2371" s="170"/>
      <c r="AI2371" s="170"/>
      <c r="AJ2371" s="170"/>
      <c r="AK2371" s="170"/>
      <c r="AL2371" s="170"/>
      <c r="AM2371" s="170"/>
      <c r="AN2371" s="170"/>
      <c r="AO2371" s="170"/>
      <c r="AP2371" s="170"/>
      <c r="AQ2371" s="170"/>
      <c r="AR2371" s="170"/>
      <c r="AS2371" s="170"/>
      <c r="AT2371" s="170"/>
      <c r="AU2371" s="170"/>
      <c r="AV2371" s="170"/>
      <c r="AW2371" s="170"/>
      <c r="AX2371" s="170"/>
      <c r="AY2371" s="170"/>
      <c r="AZ2371" s="170"/>
      <c r="BA2371" s="170"/>
      <c r="BB2371" s="170"/>
      <c r="BC2371" s="170"/>
      <c r="BD2371" s="170"/>
      <c r="BE2371" s="170"/>
      <c r="BF2371" s="170"/>
      <c r="BG2371" s="170"/>
      <c r="BH2371" s="170"/>
      <c r="BI2371" s="170"/>
      <c r="BJ2371" s="170"/>
      <c r="BK2371" s="170"/>
      <c r="BL2371" s="170"/>
      <c r="BM2371" s="170"/>
      <c r="BN2371" s="170"/>
      <c r="BO2371" s="170"/>
      <c r="BP2371" s="170"/>
      <c r="BQ2371" s="170"/>
      <c r="BR2371" s="170"/>
      <c r="BS2371" s="170"/>
      <c r="BT2371" s="170"/>
      <c r="BU2371" s="170"/>
      <c r="BV2371" s="170"/>
      <c r="BW2371" s="170"/>
      <c r="BX2371" s="170"/>
      <c r="BY2371" s="170"/>
      <c r="BZ2371" s="170"/>
      <c r="CA2371" s="170"/>
      <c r="CB2371" s="170"/>
      <c r="CC2371" s="170"/>
      <c r="CD2371" s="170"/>
      <c r="CE2371" s="170"/>
      <c r="CF2371" s="170"/>
      <c r="CG2371" s="170"/>
      <c r="CH2371" s="170"/>
      <c r="CI2371" s="170"/>
      <c r="CJ2371" s="170"/>
      <c r="CK2371" s="170"/>
      <c r="CL2371" s="170"/>
    </row>
    <row r="2372" spans="2:90" x14ac:dyDescent="0.4">
      <c r="B2372" s="171" t="s">
        <v>461</v>
      </c>
      <c r="E2372" s="8"/>
      <c r="H2372" s="170"/>
      <c r="I2372" s="172"/>
      <c r="J2372" s="172"/>
      <c r="K2372" s="193"/>
      <c r="L2372" s="193"/>
      <c r="M2372" s="193"/>
      <c r="N2372" s="193"/>
      <c r="O2372" s="193"/>
      <c r="P2372" s="193"/>
      <c r="R2372" s="194"/>
      <c r="S2372" s="195" t="str">
        <f t="shared" ref="S2372:AX2372" si="3029">S$16</f>
        <v>S$12</v>
      </c>
      <c r="T2372" s="195" t="str">
        <f t="shared" si="3029"/>
        <v>T$12</v>
      </c>
      <c r="U2372" s="195" t="str">
        <f t="shared" si="3029"/>
        <v>U$12</v>
      </c>
      <c r="V2372" s="195" t="str">
        <f t="shared" si="3029"/>
        <v>V$12</v>
      </c>
      <c r="W2372" s="195" t="str">
        <f t="shared" si="3029"/>
        <v>W$12</v>
      </c>
      <c r="X2372" s="195" t="str">
        <f t="shared" si="3029"/>
        <v>X$12</v>
      </c>
      <c r="Y2372" s="195" t="str">
        <f t="shared" si="3029"/>
        <v>Y$12</v>
      </c>
      <c r="Z2372" s="195" t="str">
        <f t="shared" si="3029"/>
        <v>Z$12</v>
      </c>
      <c r="AA2372" s="195" t="str">
        <f t="shared" si="3029"/>
        <v>AA$12</v>
      </c>
      <c r="AB2372" s="195" t="str">
        <f t="shared" si="3029"/>
        <v>AB$12</v>
      </c>
      <c r="AC2372" s="195" t="str">
        <f t="shared" si="3029"/>
        <v>AC$12</v>
      </c>
      <c r="AD2372" s="195" t="str">
        <f t="shared" si="3029"/>
        <v>AD$12</v>
      </c>
      <c r="AE2372" s="195" t="str">
        <f t="shared" si="3029"/>
        <v>AE$12</v>
      </c>
      <c r="AF2372" s="195" t="str">
        <f t="shared" si="3029"/>
        <v>AF$12</v>
      </c>
      <c r="AG2372" s="195" t="str">
        <f t="shared" si="3029"/>
        <v>AG$12</v>
      </c>
      <c r="AH2372" s="195" t="str">
        <f t="shared" si="3029"/>
        <v>AH$12</v>
      </c>
      <c r="AI2372" s="195" t="str">
        <f t="shared" si="3029"/>
        <v>AI$12</v>
      </c>
      <c r="AJ2372" s="195" t="str">
        <f t="shared" si="3029"/>
        <v>AJ$12</v>
      </c>
      <c r="AK2372" s="195" t="str">
        <f t="shared" si="3029"/>
        <v>AK$12</v>
      </c>
      <c r="AL2372" s="195" t="str">
        <f t="shared" si="3029"/>
        <v>AL$12</v>
      </c>
      <c r="AM2372" s="195" t="str">
        <f t="shared" si="3029"/>
        <v>AM$12</v>
      </c>
      <c r="AN2372" s="195" t="str">
        <f t="shared" si="3029"/>
        <v>AN$12</v>
      </c>
      <c r="AO2372" s="195" t="str">
        <f t="shared" si="3029"/>
        <v>AO$12</v>
      </c>
      <c r="AP2372" s="195" t="str">
        <f t="shared" si="3029"/>
        <v>AP$12</v>
      </c>
      <c r="AQ2372" s="195" t="str">
        <f t="shared" si="3029"/>
        <v>AQ$12</v>
      </c>
      <c r="AR2372" s="195" t="str">
        <f t="shared" si="3029"/>
        <v>AR$12</v>
      </c>
      <c r="AS2372" s="195" t="str">
        <f t="shared" si="3029"/>
        <v>AS$12</v>
      </c>
      <c r="AT2372" s="195" t="str">
        <f t="shared" si="3029"/>
        <v>AT$12</v>
      </c>
      <c r="AU2372" s="195" t="str">
        <f t="shared" si="3029"/>
        <v>AU$12</v>
      </c>
      <c r="AV2372" s="195" t="str">
        <f t="shared" si="3029"/>
        <v>AV$12</v>
      </c>
      <c r="AW2372" s="195" t="str">
        <f t="shared" si="3029"/>
        <v>AW$12</v>
      </c>
      <c r="AX2372" s="195" t="str">
        <f t="shared" si="3029"/>
        <v>AX$12</v>
      </c>
      <c r="AY2372" s="195" t="str">
        <f t="shared" ref="AY2372:CD2372" si="3030">AY$16</f>
        <v>AY$12</v>
      </c>
      <c r="AZ2372" s="195" t="str">
        <f t="shared" si="3030"/>
        <v>AZ$12</v>
      </c>
      <c r="BA2372" s="195" t="str">
        <f t="shared" si="3030"/>
        <v>BA$12</v>
      </c>
      <c r="BB2372" s="195" t="str">
        <f t="shared" si="3030"/>
        <v>BB$12</v>
      </c>
      <c r="BC2372" s="195" t="str">
        <f t="shared" si="3030"/>
        <v>BC$12</v>
      </c>
      <c r="BD2372" s="195" t="str">
        <f t="shared" si="3030"/>
        <v>BD$12</v>
      </c>
      <c r="BE2372" s="195" t="str">
        <f t="shared" si="3030"/>
        <v>BE$12</v>
      </c>
      <c r="BF2372" s="195" t="str">
        <f t="shared" si="3030"/>
        <v>BF$12</v>
      </c>
      <c r="BG2372" s="195" t="str">
        <f t="shared" si="3030"/>
        <v>BG$12</v>
      </c>
      <c r="BH2372" s="195" t="str">
        <f t="shared" si="3030"/>
        <v>BH$12</v>
      </c>
      <c r="BI2372" s="195" t="str">
        <f t="shared" si="3030"/>
        <v>BI$12</v>
      </c>
      <c r="BJ2372" s="195" t="str">
        <f t="shared" si="3030"/>
        <v>BJ$12</v>
      </c>
      <c r="BK2372" s="195" t="str">
        <f t="shared" si="3030"/>
        <v>BK$12</v>
      </c>
      <c r="BL2372" s="195" t="str">
        <f t="shared" si="3030"/>
        <v>BL$12</v>
      </c>
      <c r="BM2372" s="195" t="str">
        <f t="shared" si="3030"/>
        <v>BM$12</v>
      </c>
      <c r="BN2372" s="195" t="str">
        <f t="shared" si="3030"/>
        <v>BN$12</v>
      </c>
      <c r="BO2372" s="195" t="str">
        <f t="shared" si="3030"/>
        <v>BO$12</v>
      </c>
      <c r="BP2372" s="195" t="str">
        <f t="shared" si="3030"/>
        <v>BP$12</v>
      </c>
      <c r="BQ2372" s="195" t="str">
        <f t="shared" si="3030"/>
        <v>BQ$12</v>
      </c>
      <c r="BR2372" s="195" t="str">
        <f t="shared" si="3030"/>
        <v>BR$12</v>
      </c>
      <c r="BS2372" s="195" t="str">
        <f t="shared" si="3030"/>
        <v>BS$12</v>
      </c>
      <c r="BT2372" s="195" t="str">
        <f t="shared" si="3030"/>
        <v>BT$12</v>
      </c>
      <c r="BU2372" s="195" t="str">
        <f t="shared" si="3030"/>
        <v>BU$12</v>
      </c>
      <c r="BV2372" s="195" t="str">
        <f t="shared" si="3030"/>
        <v>BV$12</v>
      </c>
      <c r="BW2372" s="195" t="str">
        <f t="shared" si="3030"/>
        <v>BW$12</v>
      </c>
      <c r="BX2372" s="195" t="str">
        <f t="shared" si="3030"/>
        <v>BX$12</v>
      </c>
      <c r="BY2372" s="195" t="str">
        <f t="shared" si="3030"/>
        <v>BY$12</v>
      </c>
      <c r="BZ2372" s="195" t="str">
        <f t="shared" si="3030"/>
        <v>BZ$12</v>
      </c>
      <c r="CA2372" s="195" t="str">
        <f t="shared" si="3030"/>
        <v>CA$12</v>
      </c>
      <c r="CB2372" s="195" t="str">
        <f t="shared" si="3030"/>
        <v>CB$12</v>
      </c>
      <c r="CC2372" s="195" t="str">
        <f t="shared" si="3030"/>
        <v>CC$12</v>
      </c>
      <c r="CD2372" s="195" t="str">
        <f t="shared" si="3030"/>
        <v>CD$12</v>
      </c>
      <c r="CE2372" s="195" t="str">
        <f t="shared" ref="CE2372:CL2372" si="3031">CE$16</f>
        <v>CE$12</v>
      </c>
      <c r="CF2372" s="195" t="str">
        <f t="shared" si="3031"/>
        <v>CF$12</v>
      </c>
      <c r="CG2372" s="195" t="str">
        <f t="shared" si="3031"/>
        <v>CG$12</v>
      </c>
      <c r="CH2372" s="195" t="str">
        <f t="shared" si="3031"/>
        <v>CH$12</v>
      </c>
      <c r="CI2372" s="195" t="str">
        <f t="shared" si="3031"/>
        <v>CI$12</v>
      </c>
      <c r="CJ2372" s="195" t="str">
        <f t="shared" si="3031"/>
        <v>CJ$12</v>
      </c>
      <c r="CK2372" s="195" t="str">
        <f t="shared" si="3031"/>
        <v>CK$12</v>
      </c>
      <c r="CL2372" s="195" t="str">
        <f t="shared" si="3031"/>
        <v>CL$12</v>
      </c>
    </row>
    <row r="2373" spans="2:90" x14ac:dyDescent="0.4">
      <c r="B2373" s="171" t="s">
        <v>462</v>
      </c>
      <c r="E2373" s="8"/>
      <c r="H2373" s="196"/>
      <c r="I2373" s="197"/>
      <c r="J2373" s="197"/>
      <c r="K2373" s="198"/>
      <c r="L2373" s="198"/>
      <c r="M2373" s="198"/>
      <c r="N2373" s="198"/>
      <c r="O2373" s="198"/>
      <c r="P2373" s="198"/>
      <c r="R2373" s="198"/>
      <c r="S2373" s="195" t="str">
        <f t="shared" ref="S2373:AX2373" si="3032">S$17</f>
        <v>S$13</v>
      </c>
      <c r="T2373" s="195" t="str">
        <f t="shared" si="3032"/>
        <v>T$13</v>
      </c>
      <c r="U2373" s="195" t="str">
        <f t="shared" si="3032"/>
        <v>U$13</v>
      </c>
      <c r="V2373" s="195" t="str">
        <f t="shared" si="3032"/>
        <v>V$13</v>
      </c>
      <c r="W2373" s="195" t="str">
        <f t="shared" si="3032"/>
        <v>W$13</v>
      </c>
      <c r="X2373" s="195" t="str">
        <f t="shared" si="3032"/>
        <v>X$13</v>
      </c>
      <c r="Y2373" s="195" t="str">
        <f t="shared" si="3032"/>
        <v>Y$13</v>
      </c>
      <c r="Z2373" s="195" t="str">
        <f t="shared" si="3032"/>
        <v>Z$13</v>
      </c>
      <c r="AA2373" s="195" t="str">
        <f t="shared" si="3032"/>
        <v>AA$13</v>
      </c>
      <c r="AB2373" s="195" t="str">
        <f t="shared" si="3032"/>
        <v>AB$13</v>
      </c>
      <c r="AC2373" s="195" t="str">
        <f t="shared" si="3032"/>
        <v>AC$13</v>
      </c>
      <c r="AD2373" s="195" t="str">
        <f t="shared" si="3032"/>
        <v>AD$13</v>
      </c>
      <c r="AE2373" s="195" t="str">
        <f t="shared" si="3032"/>
        <v>AE$13</v>
      </c>
      <c r="AF2373" s="195" t="str">
        <f t="shared" si="3032"/>
        <v>AF$13</v>
      </c>
      <c r="AG2373" s="195" t="str">
        <f t="shared" si="3032"/>
        <v>AG$13</v>
      </c>
      <c r="AH2373" s="195" t="str">
        <f t="shared" si="3032"/>
        <v>AH$13</v>
      </c>
      <c r="AI2373" s="195" t="str">
        <f t="shared" si="3032"/>
        <v>AI$13</v>
      </c>
      <c r="AJ2373" s="195" t="str">
        <f t="shared" si="3032"/>
        <v>AJ$13</v>
      </c>
      <c r="AK2373" s="195" t="str">
        <f t="shared" si="3032"/>
        <v>AK$13</v>
      </c>
      <c r="AL2373" s="195" t="str">
        <f t="shared" si="3032"/>
        <v>AL$13</v>
      </c>
      <c r="AM2373" s="195" t="str">
        <f t="shared" si="3032"/>
        <v>AM$13</v>
      </c>
      <c r="AN2373" s="195" t="str">
        <f t="shared" si="3032"/>
        <v>AN$13</v>
      </c>
      <c r="AO2373" s="195" t="str">
        <f t="shared" si="3032"/>
        <v>AO$13</v>
      </c>
      <c r="AP2373" s="195" t="str">
        <f t="shared" si="3032"/>
        <v>AP$13</v>
      </c>
      <c r="AQ2373" s="195" t="str">
        <f t="shared" si="3032"/>
        <v>AQ$13</v>
      </c>
      <c r="AR2373" s="195" t="str">
        <f t="shared" si="3032"/>
        <v>AR$13</v>
      </c>
      <c r="AS2373" s="195" t="str">
        <f t="shared" si="3032"/>
        <v>AS$13</v>
      </c>
      <c r="AT2373" s="195" t="str">
        <f t="shared" si="3032"/>
        <v>AT$13</v>
      </c>
      <c r="AU2373" s="195" t="str">
        <f t="shared" si="3032"/>
        <v>AU$13</v>
      </c>
      <c r="AV2373" s="195" t="str">
        <f t="shared" si="3032"/>
        <v>AV$13</v>
      </c>
      <c r="AW2373" s="195" t="str">
        <f t="shared" si="3032"/>
        <v>AW$13</v>
      </c>
      <c r="AX2373" s="195" t="str">
        <f t="shared" si="3032"/>
        <v>AX$13</v>
      </c>
      <c r="AY2373" s="195" t="str">
        <f t="shared" ref="AY2373:CD2373" si="3033">AY$17</f>
        <v>AY$13</v>
      </c>
      <c r="AZ2373" s="195" t="str">
        <f t="shared" si="3033"/>
        <v>AZ$13</v>
      </c>
      <c r="BA2373" s="195" t="str">
        <f t="shared" si="3033"/>
        <v>BA$13</v>
      </c>
      <c r="BB2373" s="195" t="str">
        <f t="shared" si="3033"/>
        <v>BB$13</v>
      </c>
      <c r="BC2373" s="195" t="str">
        <f t="shared" si="3033"/>
        <v>BC$13</v>
      </c>
      <c r="BD2373" s="195" t="str">
        <f t="shared" si="3033"/>
        <v>BD$13</v>
      </c>
      <c r="BE2373" s="195" t="str">
        <f t="shared" si="3033"/>
        <v>BE$13</v>
      </c>
      <c r="BF2373" s="195" t="str">
        <f t="shared" si="3033"/>
        <v>BF$13</v>
      </c>
      <c r="BG2373" s="195" t="str">
        <f t="shared" si="3033"/>
        <v>BG$13</v>
      </c>
      <c r="BH2373" s="195" t="str">
        <f t="shared" si="3033"/>
        <v>BH$13</v>
      </c>
      <c r="BI2373" s="195" t="str">
        <f t="shared" si="3033"/>
        <v>BI$13</v>
      </c>
      <c r="BJ2373" s="195" t="str">
        <f t="shared" si="3033"/>
        <v>BJ$13</v>
      </c>
      <c r="BK2373" s="195" t="str">
        <f t="shared" si="3033"/>
        <v>BK$13</v>
      </c>
      <c r="BL2373" s="195" t="str">
        <f t="shared" si="3033"/>
        <v>BL$13</v>
      </c>
      <c r="BM2373" s="195" t="str">
        <f t="shared" si="3033"/>
        <v>BM$13</v>
      </c>
      <c r="BN2373" s="195" t="str">
        <f t="shared" si="3033"/>
        <v>BN$13</v>
      </c>
      <c r="BO2373" s="195" t="str">
        <f t="shared" si="3033"/>
        <v>BO$13</v>
      </c>
      <c r="BP2373" s="195" t="str">
        <f t="shared" si="3033"/>
        <v>BP$13</v>
      </c>
      <c r="BQ2373" s="195" t="str">
        <f t="shared" si="3033"/>
        <v>BQ$13</v>
      </c>
      <c r="BR2373" s="195" t="str">
        <f t="shared" si="3033"/>
        <v>BR$13</v>
      </c>
      <c r="BS2373" s="195" t="str">
        <f t="shared" si="3033"/>
        <v>BS$13</v>
      </c>
      <c r="BT2373" s="195" t="str">
        <f t="shared" si="3033"/>
        <v>BT$13</v>
      </c>
      <c r="BU2373" s="195" t="str">
        <f t="shared" si="3033"/>
        <v>BU$13</v>
      </c>
      <c r="BV2373" s="195" t="str">
        <f t="shared" si="3033"/>
        <v>BV$13</v>
      </c>
      <c r="BW2373" s="195" t="str">
        <f t="shared" si="3033"/>
        <v>BW$13</v>
      </c>
      <c r="BX2373" s="195" t="str">
        <f t="shared" si="3033"/>
        <v>BX$13</v>
      </c>
      <c r="BY2373" s="195" t="str">
        <f t="shared" si="3033"/>
        <v>BY$13</v>
      </c>
      <c r="BZ2373" s="195" t="str">
        <f t="shared" si="3033"/>
        <v>BZ$13</v>
      </c>
      <c r="CA2373" s="195" t="str">
        <f t="shared" si="3033"/>
        <v>CA$13</v>
      </c>
      <c r="CB2373" s="195" t="str">
        <f t="shared" si="3033"/>
        <v>CB$13</v>
      </c>
      <c r="CC2373" s="195" t="str">
        <f t="shared" si="3033"/>
        <v>CC$13</v>
      </c>
      <c r="CD2373" s="195" t="str">
        <f t="shared" si="3033"/>
        <v>CD$13</v>
      </c>
      <c r="CE2373" s="195" t="str">
        <f t="shared" ref="CE2373:CL2373" si="3034">CE$17</f>
        <v>CE$13</v>
      </c>
      <c r="CF2373" s="195" t="str">
        <f t="shared" si="3034"/>
        <v>CF$13</v>
      </c>
      <c r="CG2373" s="195" t="str">
        <f t="shared" si="3034"/>
        <v>CG$13</v>
      </c>
      <c r="CH2373" s="195" t="str">
        <f t="shared" si="3034"/>
        <v>CH$13</v>
      </c>
      <c r="CI2373" s="195" t="str">
        <f t="shared" si="3034"/>
        <v>CI$13</v>
      </c>
      <c r="CJ2373" s="195" t="str">
        <f t="shared" si="3034"/>
        <v>CJ$13</v>
      </c>
      <c r="CK2373" s="195" t="str">
        <f t="shared" si="3034"/>
        <v>CK$13</v>
      </c>
      <c r="CL2373" s="195" t="str">
        <f t="shared" si="3034"/>
        <v>CL$13</v>
      </c>
    </row>
    <row r="2374" spans="2:90" x14ac:dyDescent="0.4">
      <c r="B2374" s="171" t="s">
        <v>491</v>
      </c>
      <c r="E2374" s="8"/>
      <c r="H2374" s="196"/>
      <c r="I2374" s="197"/>
      <c r="J2374" s="197"/>
      <c r="K2374" s="198"/>
      <c r="L2374" s="198"/>
      <c r="M2374" s="198"/>
      <c r="N2374" s="198"/>
      <c r="O2374" s="198"/>
      <c r="P2374" s="198"/>
      <c r="R2374" s="198"/>
      <c r="S2374" s="186"/>
      <c r="T2374" s="186"/>
      <c r="U2374" s="186"/>
      <c r="V2374" s="186"/>
      <c r="W2374" s="186"/>
      <c r="X2374" s="186"/>
      <c r="Y2374" s="186"/>
      <c r="Z2374" s="186"/>
      <c r="AA2374" s="186"/>
      <c r="AB2374" s="186"/>
      <c r="AC2374" s="186"/>
      <c r="AD2374" s="186"/>
      <c r="AE2374" s="186"/>
      <c r="AF2374" s="186"/>
      <c r="AG2374" s="186"/>
      <c r="AH2374" s="186"/>
      <c r="AI2374" s="186"/>
      <c r="AJ2374" s="186"/>
      <c r="AK2374" s="186"/>
      <c r="AL2374" s="186"/>
      <c r="AM2374" s="186"/>
      <c r="AN2374" s="186"/>
      <c r="AO2374" s="186"/>
      <c r="AP2374" s="186"/>
      <c r="AQ2374" s="186"/>
      <c r="AR2374" s="186"/>
      <c r="AS2374" s="186"/>
      <c r="AT2374" s="186"/>
      <c r="AU2374" s="186"/>
      <c r="AV2374" s="186"/>
      <c r="AW2374" s="186"/>
      <c r="AX2374" s="186"/>
      <c r="AY2374" s="186"/>
      <c r="AZ2374" s="186"/>
      <c r="BA2374" s="186"/>
      <c r="BB2374" s="186"/>
      <c r="BC2374" s="186"/>
      <c r="BD2374" s="186"/>
      <c r="BE2374" s="186"/>
      <c r="BF2374" s="186"/>
      <c r="BG2374" s="186"/>
      <c r="BH2374" s="186"/>
      <c r="BI2374" s="186"/>
      <c r="BJ2374" s="186"/>
      <c r="BK2374" s="186"/>
      <c r="BL2374" s="186"/>
      <c r="BM2374" s="186"/>
      <c r="BN2374" s="186"/>
      <c r="BO2374" s="186"/>
      <c r="BP2374" s="186"/>
      <c r="BQ2374" s="186"/>
      <c r="BR2374" s="186"/>
      <c r="BS2374" s="186"/>
      <c r="BT2374" s="186"/>
      <c r="BU2374" s="186"/>
      <c r="BV2374" s="186"/>
      <c r="BW2374" s="186"/>
      <c r="BX2374" s="186"/>
      <c r="BY2374" s="186"/>
      <c r="BZ2374" s="186"/>
      <c r="CA2374" s="186"/>
      <c r="CB2374" s="186"/>
      <c r="CC2374" s="186"/>
      <c r="CD2374" s="186"/>
      <c r="CE2374" s="186"/>
      <c r="CF2374" s="186"/>
      <c r="CG2374" s="186"/>
      <c r="CH2374" s="186"/>
      <c r="CI2374" s="186"/>
      <c r="CJ2374" s="186"/>
      <c r="CK2374" s="186"/>
      <c r="CL2374" s="186"/>
    </row>
    <row r="2375" spans="2:90" x14ac:dyDescent="0.4">
      <c r="B2375" s="171" t="s">
        <v>505</v>
      </c>
      <c r="E2375" s="8"/>
      <c r="H2375" s="196"/>
      <c r="I2375" s="197"/>
      <c r="J2375" s="197"/>
      <c r="K2375" s="198"/>
      <c r="L2375" s="198"/>
      <c r="M2375" s="198"/>
      <c r="N2375" s="198"/>
      <c r="O2375" s="198"/>
      <c r="P2375" s="198"/>
      <c r="R2375" s="198"/>
      <c r="S2375" s="186"/>
      <c r="T2375" s="186"/>
      <c r="U2375" s="186"/>
      <c r="V2375" s="186"/>
      <c r="W2375" s="186"/>
      <c r="X2375" s="186"/>
      <c r="Y2375" s="186"/>
      <c r="Z2375" s="186"/>
      <c r="AA2375" s="186"/>
      <c r="AB2375" s="186"/>
      <c r="AC2375" s="186"/>
      <c r="AD2375" s="186"/>
      <c r="AE2375" s="186"/>
      <c r="AF2375" s="186"/>
      <c r="AG2375" s="186"/>
      <c r="AH2375" s="186"/>
      <c r="AI2375" s="186"/>
      <c r="AJ2375" s="186"/>
      <c r="AK2375" s="186"/>
      <c r="AL2375" s="186"/>
      <c r="AM2375" s="186"/>
      <c r="AN2375" s="186"/>
      <c r="AO2375" s="186"/>
      <c r="AP2375" s="186"/>
      <c r="AQ2375" s="186"/>
      <c r="AR2375" s="186"/>
      <c r="AS2375" s="186"/>
      <c r="AT2375" s="186"/>
      <c r="AU2375" s="186"/>
      <c r="AV2375" s="186"/>
      <c r="AW2375" s="186"/>
      <c r="AX2375" s="186"/>
      <c r="AY2375" s="186"/>
      <c r="AZ2375" s="186"/>
      <c r="BA2375" s="186"/>
      <c r="BB2375" s="186"/>
      <c r="BC2375" s="186"/>
      <c r="BD2375" s="186"/>
      <c r="BE2375" s="186"/>
      <c r="BF2375" s="186"/>
      <c r="BG2375" s="186"/>
      <c r="BH2375" s="186"/>
      <c r="BI2375" s="186"/>
      <c r="BJ2375" s="186"/>
      <c r="BK2375" s="186"/>
      <c r="BL2375" s="186"/>
      <c r="BM2375" s="186"/>
      <c r="BN2375" s="186"/>
      <c r="BO2375" s="186"/>
      <c r="BP2375" s="186"/>
      <c r="BQ2375" s="186"/>
      <c r="BR2375" s="186"/>
      <c r="BS2375" s="186"/>
      <c r="BT2375" s="186"/>
      <c r="BU2375" s="186"/>
      <c r="BV2375" s="186"/>
      <c r="BW2375" s="186"/>
      <c r="BX2375" s="186"/>
      <c r="BY2375" s="186"/>
      <c r="BZ2375" s="186"/>
      <c r="CA2375" s="186"/>
      <c r="CB2375" s="186"/>
      <c r="CC2375" s="186"/>
      <c r="CD2375" s="186"/>
      <c r="CE2375" s="186"/>
      <c r="CF2375" s="186"/>
      <c r="CG2375" s="186"/>
      <c r="CH2375" s="186"/>
      <c r="CI2375" s="186"/>
      <c r="CJ2375" s="186"/>
      <c r="CK2375" s="186"/>
      <c r="CL2375" s="186"/>
    </row>
    <row r="2376" spans="2:90" x14ac:dyDescent="0.4">
      <c r="B2376" s="171" t="s">
        <v>463</v>
      </c>
      <c r="E2376" s="8"/>
      <c r="H2376" s="196"/>
      <c r="I2376" s="197"/>
      <c r="J2376" s="197"/>
      <c r="K2376" s="198"/>
      <c r="L2376" s="198"/>
      <c r="M2376" s="198"/>
      <c r="N2376" s="198"/>
      <c r="O2376" s="198"/>
      <c r="P2376" s="198"/>
      <c r="R2376" s="198"/>
      <c r="S2376" s="186" t="str">
        <f t="shared" ref="S2376:AX2376" si="3035">S$18</f>
        <v>S$14</v>
      </c>
      <c r="T2376" s="186" t="str">
        <f t="shared" si="3035"/>
        <v>T$14</v>
      </c>
      <c r="U2376" s="186" t="str">
        <f t="shared" si="3035"/>
        <v>U$14</v>
      </c>
      <c r="V2376" s="186" t="str">
        <f t="shared" si="3035"/>
        <v>V$14</v>
      </c>
      <c r="W2376" s="186" t="str">
        <f t="shared" si="3035"/>
        <v>W$14</v>
      </c>
      <c r="X2376" s="186" t="str">
        <f t="shared" si="3035"/>
        <v>X$14</v>
      </c>
      <c r="Y2376" s="186" t="str">
        <f t="shared" si="3035"/>
        <v>Y$14</v>
      </c>
      <c r="Z2376" s="186" t="str">
        <f t="shared" si="3035"/>
        <v>Z$14</v>
      </c>
      <c r="AA2376" s="186" t="str">
        <f t="shared" si="3035"/>
        <v>AA$14</v>
      </c>
      <c r="AB2376" s="186" t="str">
        <f t="shared" si="3035"/>
        <v>AB$14</v>
      </c>
      <c r="AC2376" s="186" t="str">
        <f t="shared" si="3035"/>
        <v>AC$14</v>
      </c>
      <c r="AD2376" s="186" t="str">
        <f t="shared" si="3035"/>
        <v>AD$14</v>
      </c>
      <c r="AE2376" s="186" t="str">
        <f t="shared" si="3035"/>
        <v>AE$14</v>
      </c>
      <c r="AF2376" s="186" t="str">
        <f t="shared" si="3035"/>
        <v>AF$14</v>
      </c>
      <c r="AG2376" s="186" t="str">
        <f t="shared" si="3035"/>
        <v>AG$14</v>
      </c>
      <c r="AH2376" s="186" t="str">
        <f t="shared" si="3035"/>
        <v>AH$14</v>
      </c>
      <c r="AI2376" s="186" t="str">
        <f t="shared" si="3035"/>
        <v>AI$14</v>
      </c>
      <c r="AJ2376" s="186" t="str">
        <f t="shared" si="3035"/>
        <v>AJ$14</v>
      </c>
      <c r="AK2376" s="186" t="str">
        <f t="shared" si="3035"/>
        <v>AK$14</v>
      </c>
      <c r="AL2376" s="186" t="str">
        <f t="shared" si="3035"/>
        <v>AL$14</v>
      </c>
      <c r="AM2376" s="186" t="str">
        <f t="shared" si="3035"/>
        <v>AM$14</v>
      </c>
      <c r="AN2376" s="186" t="str">
        <f t="shared" si="3035"/>
        <v>AN$14</v>
      </c>
      <c r="AO2376" s="186" t="str">
        <f t="shared" si="3035"/>
        <v>AO$14</v>
      </c>
      <c r="AP2376" s="186" t="str">
        <f t="shared" si="3035"/>
        <v>AP$14</v>
      </c>
      <c r="AQ2376" s="186" t="str">
        <f t="shared" si="3035"/>
        <v>AQ$14</v>
      </c>
      <c r="AR2376" s="186" t="str">
        <f t="shared" si="3035"/>
        <v>AR$14</v>
      </c>
      <c r="AS2376" s="186" t="str">
        <f t="shared" si="3035"/>
        <v>AS$14</v>
      </c>
      <c r="AT2376" s="186" t="str">
        <f t="shared" si="3035"/>
        <v>AT$14</v>
      </c>
      <c r="AU2376" s="186" t="str">
        <f t="shared" si="3035"/>
        <v>AU$14</v>
      </c>
      <c r="AV2376" s="186" t="str">
        <f t="shared" si="3035"/>
        <v>AV$14</v>
      </c>
      <c r="AW2376" s="186" t="str">
        <f t="shared" si="3035"/>
        <v>AW$14</v>
      </c>
      <c r="AX2376" s="186" t="str">
        <f t="shared" si="3035"/>
        <v>AX$14</v>
      </c>
      <c r="AY2376" s="186" t="str">
        <f t="shared" ref="AY2376:CD2376" si="3036">AY$18</f>
        <v>AY$14</v>
      </c>
      <c r="AZ2376" s="186" t="str">
        <f t="shared" si="3036"/>
        <v>AZ$14</v>
      </c>
      <c r="BA2376" s="186" t="str">
        <f t="shared" si="3036"/>
        <v>BA$14</v>
      </c>
      <c r="BB2376" s="186" t="str">
        <f t="shared" si="3036"/>
        <v>BB$14</v>
      </c>
      <c r="BC2376" s="186" t="str">
        <f t="shared" si="3036"/>
        <v>BC$14</v>
      </c>
      <c r="BD2376" s="186" t="str">
        <f t="shared" si="3036"/>
        <v>BD$14</v>
      </c>
      <c r="BE2376" s="186" t="str">
        <f t="shared" si="3036"/>
        <v>BE$14</v>
      </c>
      <c r="BF2376" s="186" t="str">
        <f t="shared" si="3036"/>
        <v>BF$14</v>
      </c>
      <c r="BG2376" s="186" t="str">
        <f t="shared" si="3036"/>
        <v>BG$14</v>
      </c>
      <c r="BH2376" s="186" t="str">
        <f t="shared" si="3036"/>
        <v>BH$14</v>
      </c>
      <c r="BI2376" s="186" t="str">
        <f t="shared" si="3036"/>
        <v>BI$14</v>
      </c>
      <c r="BJ2376" s="186" t="str">
        <f t="shared" si="3036"/>
        <v>BJ$14</v>
      </c>
      <c r="BK2376" s="186" t="str">
        <f t="shared" si="3036"/>
        <v>BK$14</v>
      </c>
      <c r="BL2376" s="186" t="str">
        <f t="shared" si="3036"/>
        <v>BL$14</v>
      </c>
      <c r="BM2376" s="186" t="str">
        <f t="shared" si="3036"/>
        <v>BM$14</v>
      </c>
      <c r="BN2376" s="186" t="str">
        <f t="shared" si="3036"/>
        <v>BN$14</v>
      </c>
      <c r="BO2376" s="186" t="str">
        <f t="shared" si="3036"/>
        <v>BO$14</v>
      </c>
      <c r="BP2376" s="186" t="str">
        <f t="shared" si="3036"/>
        <v>BP$14</v>
      </c>
      <c r="BQ2376" s="186" t="str">
        <f t="shared" si="3036"/>
        <v>BQ$14</v>
      </c>
      <c r="BR2376" s="186" t="str">
        <f t="shared" si="3036"/>
        <v>BR$14</v>
      </c>
      <c r="BS2376" s="186" t="str">
        <f t="shared" si="3036"/>
        <v>BS$14</v>
      </c>
      <c r="BT2376" s="186" t="str">
        <f t="shared" si="3036"/>
        <v>BT$14</v>
      </c>
      <c r="BU2376" s="186" t="str">
        <f t="shared" si="3036"/>
        <v>BU$14</v>
      </c>
      <c r="BV2376" s="186" t="str">
        <f t="shared" si="3036"/>
        <v>BV$14</v>
      </c>
      <c r="BW2376" s="186" t="str">
        <f t="shared" si="3036"/>
        <v>BW$14</v>
      </c>
      <c r="BX2376" s="186" t="str">
        <f t="shared" si="3036"/>
        <v>BX$14</v>
      </c>
      <c r="BY2376" s="186" t="str">
        <f t="shared" si="3036"/>
        <v>BY$14</v>
      </c>
      <c r="BZ2376" s="186" t="str">
        <f t="shared" si="3036"/>
        <v>BZ$14</v>
      </c>
      <c r="CA2376" s="186" t="str">
        <f t="shared" si="3036"/>
        <v>CA$14</v>
      </c>
      <c r="CB2376" s="186" t="str">
        <f t="shared" si="3036"/>
        <v>CB$14</v>
      </c>
      <c r="CC2376" s="186" t="str">
        <f t="shared" si="3036"/>
        <v>CC$14</v>
      </c>
      <c r="CD2376" s="186" t="str">
        <f t="shared" si="3036"/>
        <v>CD$14</v>
      </c>
      <c r="CE2376" s="186" t="str">
        <f t="shared" ref="CE2376:CL2376" si="3037">CE$18</f>
        <v>CE$14</v>
      </c>
      <c r="CF2376" s="186" t="str">
        <f t="shared" si="3037"/>
        <v>CF$14</v>
      </c>
      <c r="CG2376" s="186" t="str">
        <f t="shared" si="3037"/>
        <v>CG$14</v>
      </c>
      <c r="CH2376" s="186" t="str">
        <f t="shared" si="3037"/>
        <v>CH$14</v>
      </c>
      <c r="CI2376" s="186" t="str">
        <f t="shared" si="3037"/>
        <v>CI$14</v>
      </c>
      <c r="CJ2376" s="186" t="str">
        <f t="shared" si="3037"/>
        <v>CJ$14</v>
      </c>
      <c r="CK2376" s="186" t="str">
        <f t="shared" si="3037"/>
        <v>CK$14</v>
      </c>
      <c r="CL2376" s="186" t="str">
        <f t="shared" si="3037"/>
        <v>CL$14</v>
      </c>
    </row>
    <row r="2377" spans="2:90" x14ac:dyDescent="0.4">
      <c r="B2377" s="171" t="s">
        <v>464</v>
      </c>
      <c r="E2377" s="8"/>
      <c r="H2377" s="196"/>
      <c r="I2377" s="197"/>
      <c r="J2377" s="197"/>
      <c r="K2377" s="198"/>
      <c r="L2377" s="198"/>
      <c r="M2377" s="198"/>
      <c r="N2377" s="198"/>
      <c r="O2377" s="198"/>
      <c r="P2377" s="198"/>
      <c r="R2377" s="198"/>
      <c r="S2377" s="186" t="str">
        <f t="shared" ref="S2377:AX2377" si="3038">S$19</f>
        <v>S$15</v>
      </c>
      <c r="T2377" s="186" t="str">
        <f t="shared" si="3038"/>
        <v>T$15</v>
      </c>
      <c r="U2377" s="186" t="str">
        <f t="shared" si="3038"/>
        <v>U$15</v>
      </c>
      <c r="V2377" s="186" t="str">
        <f t="shared" si="3038"/>
        <v>V$15</v>
      </c>
      <c r="W2377" s="186" t="str">
        <f t="shared" si="3038"/>
        <v>W$15</v>
      </c>
      <c r="X2377" s="186" t="str">
        <f t="shared" si="3038"/>
        <v>X$15</v>
      </c>
      <c r="Y2377" s="186" t="str">
        <f t="shared" si="3038"/>
        <v>Y$15</v>
      </c>
      <c r="Z2377" s="186" t="str">
        <f t="shared" si="3038"/>
        <v>Z$15</v>
      </c>
      <c r="AA2377" s="186" t="str">
        <f t="shared" si="3038"/>
        <v>AA$15</v>
      </c>
      <c r="AB2377" s="186" t="str">
        <f t="shared" si="3038"/>
        <v>AB$15</v>
      </c>
      <c r="AC2377" s="186" t="str">
        <f t="shared" si="3038"/>
        <v>AC$15</v>
      </c>
      <c r="AD2377" s="186" t="str">
        <f t="shared" si="3038"/>
        <v>AD$15</v>
      </c>
      <c r="AE2377" s="186" t="str">
        <f t="shared" si="3038"/>
        <v>AE$15</v>
      </c>
      <c r="AF2377" s="186" t="str">
        <f t="shared" si="3038"/>
        <v>AF$15</v>
      </c>
      <c r="AG2377" s="186" t="str">
        <f t="shared" si="3038"/>
        <v>AG$15</v>
      </c>
      <c r="AH2377" s="186" t="str">
        <f t="shared" si="3038"/>
        <v>AH$15</v>
      </c>
      <c r="AI2377" s="186" t="str">
        <f t="shared" si="3038"/>
        <v>AI$15</v>
      </c>
      <c r="AJ2377" s="186" t="str">
        <f t="shared" si="3038"/>
        <v>AJ$15</v>
      </c>
      <c r="AK2377" s="186" t="str">
        <f t="shared" si="3038"/>
        <v>AK$15</v>
      </c>
      <c r="AL2377" s="186" t="str">
        <f t="shared" si="3038"/>
        <v>AL$15</v>
      </c>
      <c r="AM2377" s="186" t="str">
        <f t="shared" si="3038"/>
        <v>AM$15</v>
      </c>
      <c r="AN2377" s="186" t="str">
        <f t="shared" si="3038"/>
        <v>AN$15</v>
      </c>
      <c r="AO2377" s="186" t="str">
        <f t="shared" si="3038"/>
        <v>AO$15</v>
      </c>
      <c r="AP2377" s="186" t="str">
        <f t="shared" si="3038"/>
        <v>AP$15</v>
      </c>
      <c r="AQ2377" s="186" t="str">
        <f t="shared" si="3038"/>
        <v>AQ$15</v>
      </c>
      <c r="AR2377" s="186" t="str">
        <f t="shared" si="3038"/>
        <v>AR$15</v>
      </c>
      <c r="AS2377" s="186" t="str">
        <f t="shared" si="3038"/>
        <v>AS$15</v>
      </c>
      <c r="AT2377" s="186" t="str">
        <f t="shared" si="3038"/>
        <v>AT$15</v>
      </c>
      <c r="AU2377" s="186" t="str">
        <f t="shared" si="3038"/>
        <v>AU$15</v>
      </c>
      <c r="AV2377" s="186" t="str">
        <f t="shared" si="3038"/>
        <v>AV$15</v>
      </c>
      <c r="AW2377" s="186" t="str">
        <f t="shared" si="3038"/>
        <v>AW$15</v>
      </c>
      <c r="AX2377" s="186" t="str">
        <f t="shared" si="3038"/>
        <v>AX$15</v>
      </c>
      <c r="AY2377" s="186" t="str">
        <f t="shared" ref="AY2377:CD2377" si="3039">AY$19</f>
        <v>AY$15</v>
      </c>
      <c r="AZ2377" s="186" t="str">
        <f t="shared" si="3039"/>
        <v>AZ$15</v>
      </c>
      <c r="BA2377" s="186" t="str">
        <f t="shared" si="3039"/>
        <v>BA$15</v>
      </c>
      <c r="BB2377" s="186" t="str">
        <f t="shared" si="3039"/>
        <v>BB$15</v>
      </c>
      <c r="BC2377" s="186" t="str">
        <f t="shared" si="3039"/>
        <v>BC$15</v>
      </c>
      <c r="BD2377" s="186" t="str">
        <f t="shared" si="3039"/>
        <v>BD$15</v>
      </c>
      <c r="BE2377" s="186" t="str">
        <f t="shared" si="3039"/>
        <v>BE$15</v>
      </c>
      <c r="BF2377" s="186" t="str">
        <f t="shared" si="3039"/>
        <v>BF$15</v>
      </c>
      <c r="BG2377" s="186" t="str">
        <f t="shared" si="3039"/>
        <v>BG$15</v>
      </c>
      <c r="BH2377" s="186" t="str">
        <f t="shared" si="3039"/>
        <v>BH$15</v>
      </c>
      <c r="BI2377" s="186" t="str">
        <f t="shared" si="3039"/>
        <v>BI$15</v>
      </c>
      <c r="BJ2377" s="186" t="str">
        <f t="shared" si="3039"/>
        <v>BJ$15</v>
      </c>
      <c r="BK2377" s="186" t="str">
        <f t="shared" si="3039"/>
        <v>BK$15</v>
      </c>
      <c r="BL2377" s="186" t="str">
        <f t="shared" si="3039"/>
        <v>BL$15</v>
      </c>
      <c r="BM2377" s="186" t="str">
        <f t="shared" si="3039"/>
        <v>BM$15</v>
      </c>
      <c r="BN2377" s="186" t="str">
        <f t="shared" si="3039"/>
        <v>BN$15</v>
      </c>
      <c r="BO2377" s="186" t="str">
        <f t="shared" si="3039"/>
        <v>BO$15</v>
      </c>
      <c r="BP2377" s="186" t="str">
        <f t="shared" si="3039"/>
        <v>BP$15</v>
      </c>
      <c r="BQ2377" s="186" t="str">
        <f t="shared" si="3039"/>
        <v>BQ$15</v>
      </c>
      <c r="BR2377" s="186" t="str">
        <f t="shared" si="3039"/>
        <v>BR$15</v>
      </c>
      <c r="BS2377" s="186" t="str">
        <f t="shared" si="3039"/>
        <v>BS$15</v>
      </c>
      <c r="BT2377" s="186" t="str">
        <f t="shared" si="3039"/>
        <v>BT$15</v>
      </c>
      <c r="BU2377" s="186" t="str">
        <f t="shared" si="3039"/>
        <v>BU$15</v>
      </c>
      <c r="BV2377" s="186" t="str">
        <f t="shared" si="3039"/>
        <v>BV$15</v>
      </c>
      <c r="BW2377" s="186" t="str">
        <f t="shared" si="3039"/>
        <v>BW$15</v>
      </c>
      <c r="BX2377" s="186" t="str">
        <f t="shared" si="3039"/>
        <v>BX$15</v>
      </c>
      <c r="BY2377" s="186" t="str">
        <f t="shared" si="3039"/>
        <v>BY$15</v>
      </c>
      <c r="BZ2377" s="186" t="str">
        <f t="shared" si="3039"/>
        <v>BZ$15</v>
      </c>
      <c r="CA2377" s="186" t="str">
        <f t="shared" si="3039"/>
        <v>CA$15</v>
      </c>
      <c r="CB2377" s="186" t="str">
        <f t="shared" si="3039"/>
        <v>CB$15</v>
      </c>
      <c r="CC2377" s="186" t="str">
        <f t="shared" si="3039"/>
        <v>CC$15</v>
      </c>
      <c r="CD2377" s="186" t="str">
        <f t="shared" si="3039"/>
        <v>CD$15</v>
      </c>
      <c r="CE2377" s="186" t="str">
        <f t="shared" ref="CE2377:CL2377" si="3040">CE$19</f>
        <v>CE$15</v>
      </c>
      <c r="CF2377" s="186" t="str">
        <f t="shared" si="3040"/>
        <v>CF$15</v>
      </c>
      <c r="CG2377" s="186" t="str">
        <f t="shared" si="3040"/>
        <v>CG$15</v>
      </c>
      <c r="CH2377" s="186" t="str">
        <f t="shared" si="3040"/>
        <v>CH$15</v>
      </c>
      <c r="CI2377" s="186" t="str">
        <f t="shared" si="3040"/>
        <v>CI$15</v>
      </c>
      <c r="CJ2377" s="186" t="str">
        <f t="shared" si="3040"/>
        <v>CJ$15</v>
      </c>
      <c r="CK2377" s="186" t="str">
        <f t="shared" si="3040"/>
        <v>CK$15</v>
      </c>
      <c r="CL2377" s="186" t="str">
        <f t="shared" si="3040"/>
        <v>CL$15</v>
      </c>
    </row>
    <row r="2378" spans="2:90" x14ac:dyDescent="0.4">
      <c r="B2378" s="70" t="s">
        <v>286</v>
      </c>
      <c r="C2378" s="31"/>
      <c r="D2378" t="s">
        <v>841</v>
      </c>
      <c r="E2378" s="8" t="str">
        <f t="shared" ref="E2378:E2405" si="3041">ROW()&amp;" "&amp;D2378</f>
        <v>2378 DAMORT-S</v>
      </c>
      <c r="F2378" t="s">
        <v>349</v>
      </c>
      <c r="G2378" s="31" t="s">
        <v>243</v>
      </c>
      <c r="H2378" s="48"/>
      <c r="I2378" s="285"/>
      <c r="J2378" s="285"/>
      <c r="K2378" s="48"/>
      <c r="L2378" s="48"/>
      <c r="M2378" s="48"/>
      <c r="N2378" s="48"/>
      <c r="O2378" s="48"/>
      <c r="P2378" s="48"/>
      <c r="R2378" s="70"/>
      <c r="S2378" s="286"/>
      <c r="T2378" s="286"/>
      <c r="U2378" s="286"/>
      <c r="V2378" s="286"/>
      <c r="W2378" s="286"/>
      <c r="X2378" s="286"/>
      <c r="Y2378" s="286"/>
      <c r="Z2378" s="286"/>
      <c r="AA2378" s="286"/>
      <c r="AB2378" s="286"/>
      <c r="AC2378" s="286"/>
      <c r="AD2378" s="286"/>
      <c r="AE2378" s="286"/>
      <c r="AF2378" s="286"/>
      <c r="AG2378" s="286"/>
      <c r="AH2378" s="286"/>
      <c r="AI2378" s="286"/>
      <c r="AJ2378" s="286"/>
      <c r="AK2378" s="286"/>
      <c r="AL2378" s="286"/>
      <c r="AM2378" s="286"/>
      <c r="AN2378" s="286"/>
      <c r="AO2378" s="286"/>
      <c r="AP2378" s="286"/>
      <c r="AQ2378" s="286"/>
      <c r="AR2378" s="286"/>
      <c r="AS2378" s="286"/>
      <c r="AT2378" s="286"/>
      <c r="AU2378" s="286"/>
      <c r="AV2378" s="286"/>
      <c r="AW2378" s="286"/>
      <c r="AX2378" s="286"/>
      <c r="AY2378" s="286"/>
      <c r="AZ2378" s="286"/>
      <c r="BA2378" s="286"/>
      <c r="BB2378" s="286"/>
      <c r="BC2378" s="286"/>
      <c r="BD2378" s="286"/>
      <c r="BE2378" s="286"/>
      <c r="BF2378" s="286"/>
      <c r="BG2378" s="286"/>
      <c r="BH2378" s="286"/>
      <c r="BI2378" s="286"/>
      <c r="BJ2378" s="286"/>
      <c r="BK2378" s="286"/>
      <c r="BL2378" s="286"/>
      <c r="BM2378" s="286"/>
      <c r="BN2378" s="286"/>
      <c r="BO2378" s="286"/>
      <c r="BP2378" s="286"/>
      <c r="BQ2378" s="286"/>
      <c r="BR2378" s="286"/>
      <c r="BS2378" s="286"/>
      <c r="BT2378" s="286"/>
      <c r="BU2378" s="286"/>
      <c r="BV2378" s="286"/>
      <c r="BW2378" s="286"/>
      <c r="BX2378" s="286"/>
      <c r="BY2378" s="286"/>
      <c r="BZ2378" s="286"/>
      <c r="CA2378" s="286"/>
      <c r="CB2378" s="286"/>
      <c r="CC2378" s="286"/>
      <c r="CD2378" s="286"/>
      <c r="CE2378" s="286"/>
      <c r="CF2378" s="286"/>
      <c r="CG2378" s="286"/>
      <c r="CH2378" s="286"/>
      <c r="CI2378" s="286"/>
      <c r="CJ2378" s="286"/>
      <c r="CK2378" s="286"/>
      <c r="CL2378" s="286"/>
    </row>
    <row r="2379" spans="2:90" x14ac:dyDescent="0.4">
      <c r="B2379" s="95" t="str">
        <f>"Assumptions - "&amp;B2378</f>
        <v>Assumptions - Simple amortizing debt:</v>
      </c>
      <c r="D2379" t="s">
        <v>841</v>
      </c>
      <c r="E2379" s="12" t="str">
        <f t="shared" si="3041"/>
        <v>2379 DAMORT-S</v>
      </c>
      <c r="G2379" t="str">
        <f>E2379</f>
        <v>2379 DAMORT-S</v>
      </c>
      <c r="I2379"/>
      <c r="J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row>
    <row r="2380" spans="2:90" x14ac:dyDescent="0.4">
      <c r="B2380" s="155" t="s">
        <v>287</v>
      </c>
      <c r="D2380" t="s">
        <v>841</v>
      </c>
      <c r="E2380" s="12" t="str">
        <f t="shared" si="3041"/>
        <v>2380 DAMORT-S</v>
      </c>
      <c r="F2380" s="31"/>
      <c r="G2380" t="str">
        <f>E2380</f>
        <v>2380 DAMORT-S</v>
      </c>
      <c r="H2380" s="57">
        <v>36</v>
      </c>
      <c r="I2380" s="31"/>
      <c r="J2380" s="31"/>
      <c r="K2380" s="31"/>
      <c r="L2380" s="31"/>
      <c r="M2380" s="31"/>
      <c r="N2380" s="31"/>
      <c r="O2380" s="31"/>
      <c r="P2380" s="31"/>
      <c r="R2380" s="31"/>
      <c r="S2380" s="73"/>
      <c r="T2380" s="73"/>
      <c r="U2380" s="73"/>
      <c r="V2380" s="73"/>
      <c r="W2380" s="73"/>
      <c r="X2380" s="73"/>
      <c r="Y2380" s="73"/>
      <c r="Z2380" s="73"/>
      <c r="AA2380" s="73"/>
      <c r="AB2380" s="73"/>
      <c r="AC2380" s="73"/>
      <c r="AD2380" s="73"/>
      <c r="AE2380" s="73"/>
      <c r="AF2380" s="73"/>
      <c r="AG2380" s="73"/>
      <c r="AH2380" s="73"/>
      <c r="AI2380" s="73"/>
      <c r="AJ2380" s="73"/>
      <c r="AK2380" s="73"/>
      <c r="AL2380" s="73"/>
      <c r="AM2380" s="73"/>
      <c r="AN2380" s="73"/>
      <c r="AO2380" s="73"/>
      <c r="AP2380" s="73"/>
      <c r="AQ2380" s="73"/>
      <c r="AR2380" s="73"/>
      <c r="AS2380" s="73"/>
      <c r="AT2380" s="73"/>
      <c r="AU2380" s="73"/>
      <c r="AV2380" s="73"/>
      <c r="AW2380" s="73"/>
      <c r="AX2380" s="73"/>
      <c r="AY2380" s="73"/>
      <c r="AZ2380" s="73"/>
      <c r="BA2380" s="73"/>
      <c r="BB2380" s="73"/>
      <c r="BC2380" s="73"/>
      <c r="BD2380" s="73"/>
      <c r="BE2380" s="73"/>
      <c r="BF2380" s="73"/>
      <c r="BG2380" s="73"/>
      <c r="BH2380" s="73"/>
      <c r="BI2380" s="73"/>
      <c r="BJ2380" s="73"/>
      <c r="BK2380" s="73"/>
      <c r="BL2380" s="73"/>
      <c r="BM2380" s="73"/>
      <c r="BN2380" s="73"/>
      <c r="BO2380" s="73"/>
      <c r="BP2380" s="73"/>
      <c r="BQ2380" s="73"/>
      <c r="BR2380" s="73"/>
      <c r="BS2380" s="73"/>
      <c r="BT2380" s="73"/>
      <c r="BU2380" s="73"/>
      <c r="BV2380" s="73"/>
      <c r="BW2380" s="73"/>
      <c r="BX2380" s="73"/>
      <c r="BY2380" s="73"/>
      <c r="BZ2380" s="73"/>
      <c r="CA2380" s="73"/>
      <c r="CB2380" s="73"/>
      <c r="CC2380" s="73"/>
      <c r="CD2380" s="73"/>
      <c r="CE2380" s="73"/>
      <c r="CF2380" s="73"/>
      <c r="CG2380" s="73"/>
      <c r="CH2380" s="73"/>
      <c r="CI2380" s="73"/>
      <c r="CJ2380" s="73"/>
      <c r="CK2380" s="73"/>
      <c r="CL2380" s="73"/>
    </row>
    <row r="2381" spans="2:90" x14ac:dyDescent="0.4">
      <c r="B2381" s="155" t="s">
        <v>288</v>
      </c>
      <c r="D2381" t="s">
        <v>841</v>
      </c>
      <c r="E2381" s="12" t="str">
        <f t="shared" si="3041"/>
        <v>2381 DAMORT-S</v>
      </c>
      <c r="F2381" s="31"/>
      <c r="G2381" t="str">
        <f>E2381</f>
        <v>2381 DAMORT-S</v>
      </c>
      <c r="H2381" s="59">
        <v>0.1</v>
      </c>
      <c r="I2381" s="31"/>
      <c r="J2381" s="31"/>
      <c r="K2381" s="31"/>
      <c r="L2381" s="31"/>
      <c r="M2381" s="31"/>
      <c r="N2381" s="31"/>
      <c r="O2381" s="31"/>
      <c r="P2381" s="31"/>
      <c r="R2381" s="31"/>
      <c r="S2381" s="73"/>
      <c r="T2381" s="73"/>
      <c r="U2381" s="73"/>
      <c r="V2381" s="73"/>
      <c r="W2381" s="73"/>
      <c r="X2381" s="73"/>
      <c r="Y2381" s="73"/>
      <c r="Z2381" s="73"/>
      <c r="AA2381" s="73"/>
      <c r="AB2381" s="73"/>
      <c r="AC2381" s="73"/>
      <c r="AD2381" s="73"/>
      <c r="AE2381" s="73"/>
      <c r="AF2381" s="73"/>
      <c r="AG2381" s="73"/>
      <c r="AH2381" s="73"/>
      <c r="AI2381" s="73"/>
      <c r="AJ2381" s="73"/>
      <c r="AK2381" s="73"/>
      <c r="AL2381" s="73"/>
      <c r="AM2381" s="73"/>
      <c r="AN2381" s="73"/>
      <c r="AO2381" s="73"/>
      <c r="AP2381" s="73"/>
      <c r="AQ2381" s="73"/>
      <c r="AR2381" s="73"/>
      <c r="AS2381" s="73"/>
      <c r="AT2381" s="73"/>
      <c r="AU2381" s="73"/>
      <c r="AV2381" s="73"/>
      <c r="AW2381" s="73"/>
      <c r="AX2381" s="73"/>
      <c r="AY2381" s="73"/>
      <c r="AZ2381" s="73"/>
      <c r="BA2381" s="73"/>
      <c r="BB2381" s="73"/>
      <c r="BC2381" s="73"/>
      <c r="BD2381" s="73"/>
      <c r="BE2381" s="73"/>
      <c r="BF2381" s="73"/>
      <c r="BG2381" s="73"/>
      <c r="BH2381" s="73"/>
      <c r="BI2381" s="73"/>
      <c r="BJ2381" s="73"/>
      <c r="BK2381" s="73"/>
      <c r="BL2381" s="73"/>
      <c r="BM2381" s="73"/>
      <c r="BN2381" s="73"/>
      <c r="BO2381" s="73"/>
      <c r="BP2381" s="73"/>
      <c r="BQ2381" s="73"/>
      <c r="BR2381" s="73"/>
      <c r="BS2381" s="73"/>
      <c r="BT2381" s="73"/>
      <c r="BU2381" s="73"/>
      <c r="BV2381" s="73"/>
      <c r="BW2381" s="73"/>
      <c r="BX2381" s="73"/>
      <c r="BY2381" s="73"/>
      <c r="BZ2381" s="73"/>
      <c r="CA2381" s="73"/>
      <c r="CB2381" s="73"/>
      <c r="CC2381" s="73"/>
      <c r="CD2381" s="73"/>
      <c r="CE2381" s="73"/>
      <c r="CF2381" s="73"/>
      <c r="CG2381" s="73"/>
      <c r="CH2381" s="73"/>
      <c r="CI2381" s="73"/>
      <c r="CJ2381" s="73"/>
      <c r="CK2381" s="73"/>
      <c r="CL2381" s="73"/>
    </row>
    <row r="2382" spans="2:90" x14ac:dyDescent="0.4">
      <c r="B2382" s="156" t="s">
        <v>289</v>
      </c>
      <c r="D2382" t="s">
        <v>841</v>
      </c>
      <c r="E2382" s="12" t="str">
        <f t="shared" si="3041"/>
        <v>2382 DAMORT-S</v>
      </c>
      <c r="F2382" s="31"/>
      <c r="G2382" t="str">
        <f>E2382</f>
        <v>2382 DAMORT-S</v>
      </c>
      <c r="H2382" s="91">
        <v>1000</v>
      </c>
      <c r="I2382" s="31"/>
      <c r="J2382" s="31"/>
      <c r="K2382" s="31"/>
      <c r="L2382" s="31"/>
      <c r="M2382" s="31"/>
      <c r="N2382" s="31"/>
      <c r="O2382" s="31"/>
      <c r="P2382" s="31"/>
      <c r="R2382" s="31"/>
      <c r="S2382" s="73"/>
      <c r="T2382" s="73"/>
      <c r="U2382" s="73"/>
      <c r="V2382" s="73"/>
      <c r="W2382" s="73"/>
      <c r="X2382" s="73"/>
      <c r="Y2382" s="73"/>
      <c r="Z2382" s="73"/>
      <c r="AA2382" s="73"/>
      <c r="AB2382" s="73"/>
      <c r="AC2382" s="73"/>
      <c r="AD2382" s="73"/>
      <c r="AE2382" s="73"/>
      <c r="AF2382" s="73"/>
      <c r="AG2382" s="73"/>
      <c r="AH2382" s="73"/>
      <c r="AI2382" s="73"/>
      <c r="AJ2382" s="73"/>
      <c r="AK2382" s="73"/>
      <c r="AL2382" s="73"/>
      <c r="AM2382" s="73"/>
      <c r="AN2382" s="73"/>
      <c r="AO2382" s="73"/>
      <c r="AP2382" s="73"/>
      <c r="AQ2382" s="73"/>
      <c r="AR2382" s="73"/>
      <c r="AS2382" s="73"/>
      <c r="AT2382" s="73"/>
      <c r="AU2382" s="73"/>
      <c r="AV2382" s="73"/>
      <c r="AW2382" s="73"/>
      <c r="AX2382" s="73"/>
      <c r="AY2382" s="73"/>
      <c r="AZ2382" s="73"/>
      <c r="BA2382" s="73"/>
      <c r="BB2382" s="73"/>
      <c r="BC2382" s="73"/>
      <c r="BD2382" s="73"/>
      <c r="BE2382" s="73"/>
      <c r="BF2382" s="73"/>
      <c r="BG2382" s="73"/>
      <c r="BH2382" s="73"/>
      <c r="BI2382" s="73"/>
      <c r="BJ2382" s="73"/>
      <c r="BK2382" s="73"/>
      <c r="BL2382" s="73"/>
      <c r="BM2382" s="73"/>
      <c r="BN2382" s="73"/>
      <c r="BO2382" s="73"/>
      <c r="BP2382" s="73"/>
      <c r="BQ2382" s="73"/>
      <c r="BR2382" s="73"/>
      <c r="BS2382" s="73"/>
      <c r="BT2382" s="73"/>
      <c r="BU2382" s="73"/>
      <c r="BV2382" s="73"/>
      <c r="BW2382" s="73"/>
      <c r="BX2382" s="73"/>
      <c r="BY2382" s="73"/>
      <c r="BZ2382" s="73"/>
      <c r="CA2382" s="73"/>
      <c r="CB2382" s="73"/>
      <c r="CC2382" s="73"/>
      <c r="CD2382" s="73"/>
      <c r="CE2382" s="73"/>
      <c r="CF2382" s="73"/>
      <c r="CG2382" s="73"/>
      <c r="CH2382" s="73"/>
      <c r="CI2382" s="73"/>
      <c r="CJ2382" s="73"/>
      <c r="CK2382" s="73"/>
      <c r="CL2382" s="73"/>
    </row>
    <row r="2383" spans="2:90" x14ac:dyDescent="0.4">
      <c r="B2383" s="124"/>
      <c r="C2383" s="31"/>
      <c r="D2383" t="s">
        <v>841</v>
      </c>
      <c r="E2383" s="12" t="str">
        <f t="shared" si="3041"/>
        <v>2383 DAMORT-S</v>
      </c>
      <c r="F2383" s="31"/>
      <c r="G2383" s="31"/>
      <c r="H2383" s="31"/>
      <c r="I2383" s="31"/>
      <c r="J2383" s="31"/>
      <c r="K2383" s="31"/>
      <c r="L2383" s="31"/>
      <c r="M2383" s="31"/>
      <c r="N2383" s="31"/>
      <c r="O2383" s="31"/>
      <c r="P2383" s="31"/>
      <c r="R2383" s="31"/>
      <c r="S2383" s="73"/>
      <c r="T2383" s="73"/>
      <c r="U2383" s="73"/>
      <c r="V2383" s="73"/>
      <c r="W2383" s="73"/>
      <c r="X2383" s="73"/>
      <c r="Y2383" s="73"/>
      <c r="Z2383" s="73"/>
      <c r="AA2383" s="73"/>
      <c r="AB2383" s="73"/>
      <c r="AC2383" s="73"/>
      <c r="AD2383" s="73"/>
      <c r="AE2383" s="73"/>
      <c r="AF2383" s="73"/>
      <c r="AG2383" s="73"/>
      <c r="AH2383" s="73"/>
      <c r="AI2383" s="73"/>
      <c r="AJ2383" s="73"/>
      <c r="AK2383" s="73"/>
      <c r="AL2383" s="73"/>
      <c r="AM2383" s="73"/>
      <c r="AN2383" s="73"/>
      <c r="AO2383" s="73"/>
      <c r="AP2383" s="73"/>
      <c r="AQ2383" s="73"/>
      <c r="AR2383" s="73"/>
      <c r="AS2383" s="73"/>
      <c r="AT2383" s="73"/>
      <c r="AU2383" s="73"/>
      <c r="AV2383" s="73"/>
      <c r="AW2383" s="73"/>
      <c r="AX2383" s="73"/>
      <c r="AY2383" s="73"/>
      <c r="AZ2383" s="73"/>
      <c r="BA2383" s="73"/>
      <c r="BB2383" s="73"/>
      <c r="BC2383" s="73"/>
      <c r="BD2383" s="73"/>
      <c r="BE2383" s="73"/>
      <c r="BF2383" s="73"/>
      <c r="BG2383" s="73"/>
      <c r="BH2383" s="73"/>
      <c r="BI2383" s="73"/>
      <c r="BJ2383" s="73"/>
      <c r="BK2383" s="73"/>
      <c r="BL2383" s="73"/>
      <c r="BM2383" s="73"/>
      <c r="BN2383" s="73"/>
      <c r="BO2383" s="73"/>
      <c r="BP2383" s="73"/>
      <c r="BQ2383" s="73"/>
      <c r="BR2383" s="73"/>
      <c r="BS2383" s="73"/>
      <c r="BT2383" s="73"/>
      <c r="BU2383" s="73"/>
      <c r="BV2383" s="73"/>
      <c r="BW2383" s="73"/>
      <c r="BX2383" s="73"/>
      <c r="BY2383" s="73"/>
      <c r="BZ2383" s="73"/>
      <c r="CA2383" s="73"/>
      <c r="CB2383" s="73"/>
      <c r="CC2383" s="73"/>
      <c r="CD2383" s="73"/>
      <c r="CE2383" s="73"/>
      <c r="CF2383" s="73"/>
      <c r="CG2383" s="73"/>
      <c r="CH2383" s="73"/>
      <c r="CI2383" s="73"/>
      <c r="CJ2383" s="73"/>
      <c r="CK2383" s="73"/>
      <c r="CL2383" s="73"/>
    </row>
    <row r="2384" spans="2:90" x14ac:dyDescent="0.4">
      <c r="B2384" s="95" t="s">
        <v>290</v>
      </c>
      <c r="D2384" t="s">
        <v>841</v>
      </c>
      <c r="E2384" t="str">
        <f t="shared" si="3041"/>
        <v>2384 DAMORT-S</v>
      </c>
      <c r="F2384" s="280"/>
      <c r="R2384" s="92"/>
      <c r="S2384" s="150"/>
      <c r="T2384" s="150"/>
      <c r="U2384" s="150"/>
      <c r="V2384" s="150"/>
      <c r="W2384" s="150"/>
      <c r="X2384" s="150"/>
      <c r="Y2384" s="150"/>
      <c r="Z2384" s="150"/>
      <c r="AA2384" s="150"/>
      <c r="AB2384" s="150"/>
      <c r="AC2384" s="150"/>
      <c r="AD2384" s="150"/>
      <c r="AE2384" s="150"/>
      <c r="AF2384" s="150"/>
      <c r="AG2384" s="150"/>
      <c r="AH2384" s="150"/>
      <c r="AI2384" s="150"/>
      <c r="AJ2384" s="150"/>
      <c r="AK2384" s="150"/>
      <c r="AL2384" s="150"/>
      <c r="AM2384" s="150"/>
      <c r="AN2384" s="150"/>
      <c r="AO2384" s="150"/>
      <c r="AP2384" s="150"/>
      <c r="AQ2384" s="150"/>
      <c r="AR2384" s="150"/>
      <c r="AS2384" s="150"/>
      <c r="AT2384" s="150"/>
      <c r="AU2384" s="150"/>
      <c r="AV2384" s="150"/>
      <c r="AW2384" s="150"/>
      <c r="AX2384" s="150"/>
      <c r="AY2384" s="150"/>
      <c r="AZ2384" s="150"/>
      <c r="BA2384" s="150"/>
      <c r="BB2384" s="150"/>
      <c r="BC2384" s="150"/>
      <c r="BD2384" s="150"/>
      <c r="BE2384" s="150"/>
      <c r="BF2384" s="150"/>
      <c r="BG2384" s="150"/>
      <c r="BH2384" s="150"/>
      <c r="BI2384" s="150"/>
      <c r="BJ2384" s="150"/>
      <c r="BK2384" s="150"/>
      <c r="BL2384" s="150"/>
      <c r="BM2384" s="150"/>
      <c r="BN2384" s="150"/>
      <c r="BO2384" s="150"/>
      <c r="BP2384" s="150"/>
      <c r="BQ2384" s="150"/>
      <c r="BR2384" s="150"/>
      <c r="BS2384" s="150"/>
      <c r="BT2384" s="150"/>
      <c r="BU2384" s="150"/>
      <c r="BV2384" s="150"/>
      <c r="BW2384" s="150"/>
      <c r="BX2384" s="150"/>
      <c r="BY2384" s="150"/>
      <c r="BZ2384" s="150"/>
      <c r="CA2384" s="150"/>
      <c r="CB2384" s="150"/>
      <c r="CC2384" s="150"/>
      <c r="CD2384" s="150"/>
      <c r="CE2384" s="150"/>
      <c r="CF2384" s="150"/>
      <c r="CG2384" s="150"/>
      <c r="CH2384" s="150"/>
      <c r="CI2384" s="150"/>
      <c r="CJ2384" s="150"/>
      <c r="CK2384" s="150"/>
      <c r="CL2384" s="150"/>
    </row>
    <row r="2385" spans="2:90" x14ac:dyDescent="0.4">
      <c r="B2385" s="154" t="s">
        <v>289</v>
      </c>
      <c r="D2385" t="s">
        <v>841</v>
      </c>
      <c r="E2385" t="str">
        <f t="shared" si="3041"/>
        <v>2385 DAMORT-S</v>
      </c>
      <c r="F2385" s="280"/>
      <c r="K2385" s="24">
        <f>H2382</f>
        <v>1000</v>
      </c>
      <c r="L2385" s="24">
        <f>SUMIF($4:$4,L$2,2383:2383)</f>
        <v>0</v>
      </c>
      <c r="M2385" s="24">
        <f>SUMIF($4:$4,M$2,2383:2383)</f>
        <v>0</v>
      </c>
      <c r="N2385" s="24">
        <f>SUMIF($4:$4,N$2,2383:2383)</f>
        <v>0</v>
      </c>
      <c r="O2385" s="24">
        <f>SUMIF($4:$4,O$2,2383:2383)</f>
        <v>0</v>
      </c>
      <c r="P2385" s="24">
        <f>SUMIF($4:$4,P$2,2383:2383)</f>
        <v>0</v>
      </c>
      <c r="R2385"/>
      <c r="S2385" s="62">
        <f t="shared" ref="S2385:AY2385" ca="1" si="3042">R2390</f>
        <v>1000</v>
      </c>
      <c r="T2385" s="62">
        <f t="shared" ca="1" si="3042"/>
        <v>7840.8021896431374</v>
      </c>
      <c r="U2385" s="62">
        <f t="shared" ca="1" si="3042"/>
        <v>14512.740753843107</v>
      </c>
      <c r="V2385" s="62">
        <f t="shared" ca="1" si="3042"/>
        <v>21014.408495721211</v>
      </c>
      <c r="W2385" s="62">
        <f t="shared" ca="1" si="3042"/>
        <v>27334.625830296711</v>
      </c>
      <c r="X2385" s="62">
        <f t="shared" ca="1" si="3042"/>
        <v>33491.724665636808</v>
      </c>
      <c r="Y2385" s="62">
        <f t="shared" ca="1" si="3042"/>
        <v>39474.262347581214</v>
      </c>
      <c r="Z2385" s="62">
        <f t="shared" ca="1" si="3042"/>
        <v>45280.784199851623</v>
      </c>
      <c r="AA2385" s="62">
        <f t="shared" ca="1" si="3042"/>
        <v>50909.823423867427</v>
      </c>
      <c r="AB2385" s="62">
        <f t="shared" ca="1" si="3042"/>
        <v>56359.900997726501</v>
      </c>
      <c r="AC2385" s="62">
        <f t="shared" ca="1" si="3042"/>
        <v>61629.525574344203</v>
      </c>
      <c r="AD2385" s="62">
        <f t="shared" ca="1" si="3042"/>
        <v>66717.193378743526</v>
      </c>
      <c r="AE2385" s="62">
        <f t="shared" ca="1" si="3042"/>
        <v>71621.388104489306</v>
      </c>
      <c r="AF2385" s="62">
        <f t="shared" ca="1" si="3042"/>
        <v>76340.580809259438</v>
      </c>
      <c r="AG2385" s="62">
        <f t="shared" ca="1" si="3042"/>
        <v>80873.229809545795</v>
      </c>
      <c r="AH2385" s="62">
        <f t="shared" ca="1" si="3042"/>
        <v>85217.780574477685</v>
      </c>
      <c r="AI2385" s="62">
        <f t="shared" ca="1" si="3042"/>
        <v>89372.665618760468</v>
      </c>
      <c r="AJ2385" s="62">
        <f t="shared" ca="1" si="3042"/>
        <v>93336.304394722087</v>
      </c>
      <c r="AK2385" s="62">
        <f t="shared" ca="1" si="3042"/>
        <v>97107.103183459854</v>
      </c>
      <c r="AL2385" s="62">
        <f t="shared" ca="1" si="3042"/>
        <v>100683.45498508024</v>
      </c>
      <c r="AM2385" s="62">
        <f t="shared" ca="1" si="3042"/>
        <v>104063.73940802393</v>
      </c>
      <c r="AN2385" s="62">
        <f t="shared" ca="1" si="3042"/>
        <v>107246.32255746862</v>
      </c>
      <c r="AO2385" s="62">
        <f t="shared" ca="1" si="3042"/>
        <v>110229.55692280183</v>
      </c>
      <c r="AP2385" s="62">
        <f t="shared" ca="1" si="3042"/>
        <v>113011.78126415594</v>
      </c>
      <c r="AQ2385" s="62">
        <f t="shared" ca="1" si="3042"/>
        <v>115591.32049799782</v>
      </c>
      <c r="AR2385" s="62">
        <f t="shared" ca="1" si="3042"/>
        <v>117966.48558176485</v>
      </c>
      <c r="AS2385" s="62">
        <f t="shared" ca="1" si="3042"/>
        <v>120135.57339753975</v>
      </c>
      <c r="AT2385" s="62">
        <f t="shared" ca="1" si="3042"/>
        <v>122096.8666347559</v>
      </c>
      <c r="AU2385" s="62">
        <f t="shared" ca="1" si="3042"/>
        <v>123848.63367192533</v>
      </c>
      <c r="AV2385" s="62">
        <f t="shared" ca="1" si="3042"/>
        <v>125389.12845738097</v>
      </c>
      <c r="AW2385" s="62">
        <f t="shared" ca="1" si="3042"/>
        <v>126716.59038902522</v>
      </c>
      <c r="AX2385" s="62">
        <f t="shared" ca="1" si="3042"/>
        <v>127829.2441930763</v>
      </c>
      <c r="AY2385" s="62">
        <f t="shared" ca="1" si="3042"/>
        <v>128725.29980180429</v>
      </c>
      <c r="AZ2385" s="62">
        <f t="shared" ref="AZ2385:CE2385" ca="1" si="3043">AY2390</f>
        <v>129402.95223024815</v>
      </c>
      <c r="BA2385" s="62">
        <f t="shared" ca="1" si="3043"/>
        <v>129860.38145190549</v>
      </c>
      <c r="BB2385" s="62">
        <f t="shared" ca="1" si="3043"/>
        <v>130095.75227338645</v>
      </c>
      <c r="BC2385" s="62">
        <f t="shared" ca="1" si="3043"/>
        <v>130107.21420802291</v>
      </c>
      <c r="BD2385" s="62">
        <f t="shared" ca="1" si="3043"/>
        <v>130118.77165878135</v>
      </c>
      <c r="BE2385" s="62">
        <f t="shared" ca="1" si="3043"/>
        <v>130130.42542162941</v>
      </c>
      <c r="BF2385" s="62">
        <f t="shared" ca="1" si="3043"/>
        <v>130142.17629916787</v>
      </c>
      <c r="BG2385" s="62">
        <f t="shared" ca="1" si="3043"/>
        <v>130153.70242881388</v>
      </c>
      <c r="BH2385" s="62">
        <f t="shared" ca="1" si="3043"/>
        <v>130165.32460954029</v>
      </c>
      <c r="BI2385" s="62">
        <f t="shared" ca="1" si="3043"/>
        <v>130177.04364177275</v>
      </c>
      <c r="BJ2385" s="62">
        <f t="shared" ca="1" si="3043"/>
        <v>130188.86033260716</v>
      </c>
      <c r="BK2385" s="62">
        <f t="shared" ca="1" si="3043"/>
        <v>130200.77549586519</v>
      </c>
      <c r="BL2385" s="62">
        <f t="shared" ca="1" si="3043"/>
        <v>130212.78995215037</v>
      </c>
      <c r="BM2385" s="62">
        <f t="shared" ca="1" si="3043"/>
        <v>130224.90452890458</v>
      </c>
      <c r="BN2385" s="62">
        <f t="shared" ca="1" si="3043"/>
        <v>130237.12006046508</v>
      </c>
      <c r="BO2385" s="62">
        <f t="shared" ca="1" si="3043"/>
        <v>130249.43738812189</v>
      </c>
      <c r="BP2385" s="62">
        <f t="shared" ca="1" si="3043"/>
        <v>130261.85736017588</v>
      </c>
      <c r="BQ2385" s="62">
        <f t="shared" ca="1" si="3043"/>
        <v>130274.38083199695</v>
      </c>
      <c r="BR2385" s="62">
        <f t="shared" ca="1" si="3043"/>
        <v>130287.00866608323</v>
      </c>
      <c r="BS2385" s="62">
        <f t="shared" ca="1" si="3043"/>
        <v>130299.74173212019</v>
      </c>
      <c r="BT2385" s="62">
        <f t="shared" ca="1" si="3043"/>
        <v>130312.58090704081</v>
      </c>
      <c r="BU2385" s="62">
        <f t="shared" ca="1" si="3043"/>
        <v>130325.52707508576</v>
      </c>
      <c r="BV2385" s="62">
        <f t="shared" ca="1" si="3043"/>
        <v>130338.58112786443</v>
      </c>
      <c r="BW2385" s="62">
        <f t="shared" ca="1" si="3043"/>
        <v>130351.74396441625</v>
      </c>
      <c r="BX2385" s="62">
        <f t="shared" ca="1" si="3043"/>
        <v>130365.01649127269</v>
      </c>
      <c r="BY2385" s="62">
        <f t="shared" ca="1" si="3043"/>
        <v>130378.39962251959</v>
      </c>
      <c r="BZ2385" s="62">
        <f t="shared" ca="1" si="3043"/>
        <v>130391.89427986021</v>
      </c>
      <c r="CA2385" s="62">
        <f t="shared" ca="1" si="3043"/>
        <v>130405.50139267865</v>
      </c>
      <c r="CB2385" s="62">
        <f t="shared" ca="1" si="3043"/>
        <v>130419.22189810393</v>
      </c>
      <c r="CC2385" s="62">
        <f t="shared" ca="1" si="3043"/>
        <v>130433.05674107444</v>
      </c>
      <c r="CD2385" s="62">
        <f t="shared" ca="1" si="3043"/>
        <v>130447.006874403</v>
      </c>
      <c r="CE2385" s="62">
        <f t="shared" ca="1" si="3043"/>
        <v>130461.07325884263</v>
      </c>
      <c r="CF2385" s="62">
        <f t="shared" ref="CF2385:CL2385" ca="1" si="3044">CE2390</f>
        <v>130475.25686315261</v>
      </c>
      <c r="CG2385" s="62">
        <f t="shared" ca="1" si="3044"/>
        <v>130489.55866416518</v>
      </c>
      <c r="CH2385" s="62">
        <f t="shared" ca="1" si="3044"/>
        <v>130503.97964685284</v>
      </c>
      <c r="CI2385" s="62">
        <f t="shared" ca="1" si="3044"/>
        <v>130518.52080439622</v>
      </c>
      <c r="CJ2385" s="62">
        <f t="shared" ca="1" si="3044"/>
        <v>130533.18313825248</v>
      </c>
      <c r="CK2385" s="62">
        <f t="shared" ca="1" si="3044"/>
        <v>130547.9676582242</v>
      </c>
      <c r="CL2385" s="62">
        <f t="shared" ca="1" si="3044"/>
        <v>130562.87538252902</v>
      </c>
    </row>
    <row r="2386" spans="2:90" x14ac:dyDescent="0.4">
      <c r="B2386" s="154" t="str">
        <f>"New borrowing - "&amp;SUBSTITUTE(B2378,":","")</f>
        <v>New borrowing - Simple amortizing debt</v>
      </c>
      <c r="C2386" t="s">
        <v>236</v>
      </c>
      <c r="D2386" t="s">
        <v>841</v>
      </c>
      <c r="E2386" t="str">
        <f t="shared" si="3041"/>
        <v>2386 DAMORT-S</v>
      </c>
      <c r="G2386" t="str">
        <f>E2386</f>
        <v>2386 DAMORT-S</v>
      </c>
      <c r="K2386" s="24">
        <f t="shared" ref="K2386:P2386" ca="1" si="3045">SUMIF($3:$3,K$2,2386:2386)</f>
        <v>84000</v>
      </c>
      <c r="L2386" s="24">
        <f t="shared" ca="1" si="3045"/>
        <v>84000</v>
      </c>
      <c r="M2386" s="24">
        <f t="shared" ca="1" si="3045"/>
        <v>84000</v>
      </c>
      <c r="N2386" s="24">
        <f t="shared" ca="1" si="3045"/>
        <v>84000</v>
      </c>
      <c r="O2386" s="24">
        <f t="shared" ca="1" si="3045"/>
        <v>84000</v>
      </c>
      <c r="P2386" s="24">
        <f t="shared" ca="1" si="3045"/>
        <v>84000</v>
      </c>
      <c r="R2386"/>
      <c r="S2386" s="143" cm="1">
        <f t="array" aca="1" ref="S2386" ca="1">+S2387*INDIRECT(S2372)</f>
        <v>7000</v>
      </c>
      <c r="T2386" s="143" cm="1">
        <f t="array" aca="1" ref="T2386" ca="1">+T2387*INDIRECT(T2372)</f>
        <v>7000</v>
      </c>
      <c r="U2386" s="143" cm="1">
        <f t="array" aca="1" ref="U2386" ca="1">+U2387*INDIRECT(U2372)</f>
        <v>7000</v>
      </c>
      <c r="V2386" s="143" cm="1">
        <f t="array" aca="1" ref="V2386" ca="1">+V2387*INDIRECT(V2372)</f>
        <v>7000</v>
      </c>
      <c r="W2386" s="143" cm="1">
        <f t="array" aca="1" ref="W2386" ca="1">+W2387*INDIRECT(W2372)</f>
        <v>7000</v>
      </c>
      <c r="X2386" s="143" cm="1">
        <f t="array" aca="1" ref="X2386" ca="1">+X2387*INDIRECT(X2372)</f>
        <v>7000</v>
      </c>
      <c r="Y2386" s="143" cm="1">
        <f t="array" aca="1" ref="Y2386" ca="1">+Y2387*INDIRECT(Y2372)</f>
        <v>7000</v>
      </c>
      <c r="Z2386" s="143" cm="1">
        <f t="array" aca="1" ref="Z2386" ca="1">+Z2387*INDIRECT(Z2372)</f>
        <v>7000</v>
      </c>
      <c r="AA2386" s="143" cm="1">
        <f t="array" aca="1" ref="AA2386" ca="1">+AA2387*INDIRECT(AA2372)</f>
        <v>7000</v>
      </c>
      <c r="AB2386" s="143" cm="1">
        <f t="array" aca="1" ref="AB2386" ca="1">+AB2387*INDIRECT(AB2372)</f>
        <v>7000</v>
      </c>
      <c r="AC2386" s="143" cm="1">
        <f t="array" aca="1" ref="AC2386" ca="1">+AC2387*INDIRECT(AC2372)</f>
        <v>7000</v>
      </c>
      <c r="AD2386" s="143" cm="1">
        <f t="array" aca="1" ref="AD2386" ca="1">+AD2387*INDIRECT(AD2372)</f>
        <v>7000</v>
      </c>
      <c r="AE2386" s="143" cm="1">
        <f t="array" aca="1" ref="AE2386" ca="1">+AE2387*INDIRECT(AE2372)</f>
        <v>7000</v>
      </c>
      <c r="AF2386" s="143" cm="1">
        <f t="array" aca="1" ref="AF2386" ca="1">+AF2387*INDIRECT(AF2372)</f>
        <v>7000</v>
      </c>
      <c r="AG2386" s="143" cm="1">
        <f t="array" aca="1" ref="AG2386" ca="1">+AG2387*INDIRECT(AG2372)</f>
        <v>7000</v>
      </c>
      <c r="AH2386" s="143" cm="1">
        <f t="array" aca="1" ref="AH2386" ca="1">+AH2387*INDIRECT(AH2372)</f>
        <v>7000</v>
      </c>
      <c r="AI2386" s="143" cm="1">
        <f t="array" aca="1" ref="AI2386" ca="1">+AI2387*INDIRECT(AI2372)</f>
        <v>7000</v>
      </c>
      <c r="AJ2386" s="143" cm="1">
        <f t="array" aca="1" ref="AJ2386" ca="1">+AJ2387*INDIRECT(AJ2372)</f>
        <v>7000</v>
      </c>
      <c r="AK2386" s="143" cm="1">
        <f t="array" aca="1" ref="AK2386" ca="1">+AK2387*INDIRECT(AK2372)</f>
        <v>7000</v>
      </c>
      <c r="AL2386" s="143" cm="1">
        <f t="array" aca="1" ref="AL2386" ca="1">+AL2387*INDIRECT(AL2372)</f>
        <v>7000</v>
      </c>
      <c r="AM2386" s="143" cm="1">
        <f t="array" aca="1" ref="AM2386" ca="1">+AM2387*INDIRECT(AM2372)</f>
        <v>7000</v>
      </c>
      <c r="AN2386" s="143" cm="1">
        <f t="array" aca="1" ref="AN2386" ca="1">+AN2387*INDIRECT(AN2372)</f>
        <v>7000</v>
      </c>
      <c r="AO2386" s="143" cm="1">
        <f t="array" aca="1" ref="AO2386" ca="1">+AO2387*INDIRECT(AO2372)</f>
        <v>7000</v>
      </c>
      <c r="AP2386" s="143" cm="1">
        <f t="array" aca="1" ref="AP2386" ca="1">+AP2387*INDIRECT(AP2372)</f>
        <v>7000</v>
      </c>
      <c r="AQ2386" s="143" cm="1">
        <f t="array" aca="1" ref="AQ2386" ca="1">+AQ2387*INDIRECT(AQ2372)</f>
        <v>7000</v>
      </c>
      <c r="AR2386" s="143" cm="1">
        <f t="array" aca="1" ref="AR2386" ca="1">+AR2387*INDIRECT(AR2372)</f>
        <v>7000</v>
      </c>
      <c r="AS2386" s="143" cm="1">
        <f t="array" aca="1" ref="AS2386" ca="1">+AS2387*INDIRECT(AS2372)</f>
        <v>7000</v>
      </c>
      <c r="AT2386" s="143" cm="1">
        <f t="array" aca="1" ref="AT2386" ca="1">+AT2387*INDIRECT(AT2372)</f>
        <v>7000</v>
      </c>
      <c r="AU2386" s="143" cm="1">
        <f t="array" aca="1" ref="AU2386" ca="1">+AU2387*INDIRECT(AU2372)</f>
        <v>7000</v>
      </c>
      <c r="AV2386" s="143" cm="1">
        <f t="array" aca="1" ref="AV2386" ca="1">+AV2387*INDIRECT(AV2372)</f>
        <v>7000</v>
      </c>
      <c r="AW2386" s="143" cm="1">
        <f t="array" aca="1" ref="AW2386" ca="1">+AW2387*INDIRECT(AW2372)</f>
        <v>7000</v>
      </c>
      <c r="AX2386" s="143" cm="1">
        <f t="array" aca="1" ref="AX2386" ca="1">+AX2387*INDIRECT(AX2372)</f>
        <v>7000</v>
      </c>
      <c r="AY2386" s="143" cm="1">
        <f t="array" aca="1" ref="AY2386" ca="1">+AY2387*INDIRECT(AY2372)</f>
        <v>7000</v>
      </c>
      <c r="AZ2386" s="143" cm="1">
        <f t="array" aca="1" ref="AZ2386" ca="1">+AZ2387*INDIRECT(AZ2372)</f>
        <v>7000</v>
      </c>
      <c r="BA2386" s="143" cm="1">
        <f t="array" aca="1" ref="BA2386" ca="1">+BA2387*INDIRECT(BA2372)</f>
        <v>7000</v>
      </c>
      <c r="BB2386" s="143" cm="1">
        <f t="array" aca="1" ref="BB2386" ca="1">+BB2387*INDIRECT(BB2372)</f>
        <v>7000</v>
      </c>
      <c r="BC2386" s="143" cm="1">
        <f t="array" aca="1" ref="BC2386" ca="1">+BC2387*INDIRECT(BC2372)</f>
        <v>7000</v>
      </c>
      <c r="BD2386" s="143" cm="1">
        <f t="array" aca="1" ref="BD2386" ca="1">+BD2387*INDIRECT(BD2372)</f>
        <v>7000</v>
      </c>
      <c r="BE2386" s="143" cm="1">
        <f t="array" aca="1" ref="BE2386" ca="1">+BE2387*INDIRECT(BE2372)</f>
        <v>7000</v>
      </c>
      <c r="BF2386" s="143" cm="1">
        <f t="array" aca="1" ref="BF2386" ca="1">+BF2387*INDIRECT(BF2372)</f>
        <v>7000</v>
      </c>
      <c r="BG2386" s="143" cm="1">
        <f t="array" aca="1" ref="BG2386" ca="1">+BG2387*INDIRECT(BG2372)</f>
        <v>7000</v>
      </c>
      <c r="BH2386" s="143" cm="1">
        <f t="array" aca="1" ref="BH2386" ca="1">+BH2387*INDIRECT(BH2372)</f>
        <v>7000</v>
      </c>
      <c r="BI2386" s="143" cm="1">
        <f t="array" aca="1" ref="BI2386" ca="1">+BI2387*INDIRECT(BI2372)</f>
        <v>7000</v>
      </c>
      <c r="BJ2386" s="143" cm="1">
        <f t="array" aca="1" ref="BJ2386" ca="1">+BJ2387*INDIRECT(BJ2372)</f>
        <v>7000</v>
      </c>
      <c r="BK2386" s="143" cm="1">
        <f t="array" aca="1" ref="BK2386" ca="1">+BK2387*INDIRECT(BK2372)</f>
        <v>7000</v>
      </c>
      <c r="BL2386" s="143" cm="1">
        <f t="array" aca="1" ref="BL2386" ca="1">+BL2387*INDIRECT(BL2372)</f>
        <v>7000</v>
      </c>
      <c r="BM2386" s="143" cm="1">
        <f t="array" aca="1" ref="BM2386" ca="1">+BM2387*INDIRECT(BM2372)</f>
        <v>7000</v>
      </c>
      <c r="BN2386" s="143" cm="1">
        <f t="array" aca="1" ref="BN2386" ca="1">+BN2387*INDIRECT(BN2372)</f>
        <v>7000</v>
      </c>
      <c r="BO2386" s="143" cm="1">
        <f t="array" aca="1" ref="BO2386" ca="1">+BO2387*INDIRECT(BO2372)</f>
        <v>7000</v>
      </c>
      <c r="BP2386" s="143" cm="1">
        <f t="array" aca="1" ref="BP2386" ca="1">+BP2387*INDIRECT(BP2372)</f>
        <v>7000</v>
      </c>
      <c r="BQ2386" s="143" cm="1">
        <f t="array" aca="1" ref="BQ2386" ca="1">+BQ2387*INDIRECT(BQ2372)</f>
        <v>7000</v>
      </c>
      <c r="BR2386" s="143" cm="1">
        <f t="array" aca="1" ref="BR2386" ca="1">+BR2387*INDIRECT(BR2372)</f>
        <v>7000</v>
      </c>
      <c r="BS2386" s="143" cm="1">
        <f t="array" aca="1" ref="BS2386" ca="1">+BS2387*INDIRECT(BS2372)</f>
        <v>7000</v>
      </c>
      <c r="BT2386" s="143" cm="1">
        <f t="array" aca="1" ref="BT2386" ca="1">+BT2387*INDIRECT(BT2372)</f>
        <v>7000</v>
      </c>
      <c r="BU2386" s="143" cm="1">
        <f t="array" aca="1" ref="BU2386" ca="1">+BU2387*INDIRECT(BU2372)</f>
        <v>7000</v>
      </c>
      <c r="BV2386" s="143" cm="1">
        <f t="array" aca="1" ref="BV2386" ca="1">+BV2387*INDIRECT(BV2372)</f>
        <v>7000</v>
      </c>
      <c r="BW2386" s="143" cm="1">
        <f t="array" aca="1" ref="BW2386" ca="1">+BW2387*INDIRECT(BW2372)</f>
        <v>7000</v>
      </c>
      <c r="BX2386" s="143" cm="1">
        <f t="array" aca="1" ref="BX2386" ca="1">+BX2387*INDIRECT(BX2372)</f>
        <v>7000</v>
      </c>
      <c r="BY2386" s="143" cm="1">
        <f t="array" aca="1" ref="BY2386" ca="1">+BY2387*INDIRECT(BY2372)</f>
        <v>7000</v>
      </c>
      <c r="BZ2386" s="143" cm="1">
        <f t="array" aca="1" ref="BZ2386" ca="1">+BZ2387*INDIRECT(BZ2372)</f>
        <v>7000</v>
      </c>
      <c r="CA2386" s="143" cm="1">
        <f t="array" aca="1" ref="CA2386" ca="1">+CA2387*INDIRECT(CA2372)</f>
        <v>7000</v>
      </c>
      <c r="CB2386" s="143" cm="1">
        <f t="array" aca="1" ref="CB2386" ca="1">+CB2387*INDIRECT(CB2372)</f>
        <v>7000</v>
      </c>
      <c r="CC2386" s="143" cm="1">
        <f t="array" aca="1" ref="CC2386" ca="1">+CC2387*INDIRECT(CC2372)</f>
        <v>7000</v>
      </c>
      <c r="CD2386" s="143" cm="1">
        <f t="array" aca="1" ref="CD2386" ca="1">+CD2387*INDIRECT(CD2372)</f>
        <v>7000</v>
      </c>
      <c r="CE2386" s="143" cm="1">
        <f t="array" aca="1" ref="CE2386" ca="1">+CE2387*INDIRECT(CE2372)</f>
        <v>7000</v>
      </c>
      <c r="CF2386" s="143" cm="1">
        <f t="array" aca="1" ref="CF2386" ca="1">+CF2387*INDIRECT(CF2372)</f>
        <v>7000</v>
      </c>
      <c r="CG2386" s="143" cm="1">
        <f t="array" aca="1" ref="CG2386" ca="1">+CG2387*INDIRECT(CG2372)</f>
        <v>7000</v>
      </c>
      <c r="CH2386" s="143" cm="1">
        <f t="array" aca="1" ref="CH2386" ca="1">+CH2387*INDIRECT(CH2372)</f>
        <v>7000</v>
      </c>
      <c r="CI2386" s="143" cm="1">
        <f t="array" aca="1" ref="CI2386" ca="1">+CI2387*INDIRECT(CI2372)</f>
        <v>7000</v>
      </c>
      <c r="CJ2386" s="143" cm="1">
        <f t="array" aca="1" ref="CJ2386" ca="1">+CJ2387*INDIRECT(CJ2372)</f>
        <v>7000</v>
      </c>
      <c r="CK2386" s="143" cm="1">
        <f t="array" aca="1" ref="CK2386" ca="1">+CK2387*INDIRECT(CK2372)</f>
        <v>7000</v>
      </c>
      <c r="CL2386" s="143" cm="1">
        <f t="array" aca="1" ref="CL2386" ca="1">+CL2387*INDIRECT(CL2372)</f>
        <v>7000</v>
      </c>
    </row>
    <row r="2387" spans="2:90" x14ac:dyDescent="0.4">
      <c r="B2387" s="141" t="str">
        <f>"% of "&amp;B2370&amp;" - new borrowing"</f>
        <v>% of (Primary label) - new borrowing</v>
      </c>
      <c r="D2387" t="s">
        <v>841</v>
      </c>
      <c r="K2387" s="16">
        <v>0.7</v>
      </c>
      <c r="L2387" s="16">
        <v>0.7</v>
      </c>
      <c r="M2387" s="16">
        <v>0.7</v>
      </c>
      <c r="N2387" s="16">
        <v>0.7</v>
      </c>
      <c r="O2387" s="16">
        <v>0.7</v>
      </c>
      <c r="P2387" s="16">
        <v>0.7</v>
      </c>
      <c r="R2387"/>
      <c r="S2387" s="146" cm="1">
        <f t="array" ref="S2387">IFERROR(INDEX($K:$Q,ROW(),MATCH(S$3,$K$2:$Q$2,0)),0)</f>
        <v>0.7</v>
      </c>
      <c r="T2387" s="146" cm="1">
        <f t="array" ref="T2387">IFERROR(INDEX($K:$Q,ROW(),MATCH(T$3,$K$2:$Q$2,0)),0)</f>
        <v>0.7</v>
      </c>
      <c r="U2387" s="146" cm="1">
        <f t="array" ref="U2387">IFERROR(INDEX($K:$Q,ROW(),MATCH(U$3,$K$2:$Q$2,0)),0)</f>
        <v>0.7</v>
      </c>
      <c r="V2387" s="146" cm="1">
        <f t="array" ref="V2387">IFERROR(INDEX($K:$Q,ROW(),MATCH(V$3,$K$2:$Q$2,0)),0)</f>
        <v>0.7</v>
      </c>
      <c r="W2387" s="146" cm="1">
        <f t="array" ref="W2387">IFERROR(INDEX($K:$Q,ROW(),MATCH(W$3,$K$2:$Q$2,0)),0)</f>
        <v>0.7</v>
      </c>
      <c r="X2387" s="146" cm="1">
        <f t="array" ref="X2387">IFERROR(INDEX($K:$Q,ROW(),MATCH(X$3,$K$2:$Q$2,0)),0)</f>
        <v>0.7</v>
      </c>
      <c r="Y2387" s="146" cm="1">
        <f t="array" ref="Y2387">IFERROR(INDEX($K:$Q,ROW(),MATCH(Y$3,$K$2:$Q$2,0)),0)</f>
        <v>0.7</v>
      </c>
      <c r="Z2387" s="146" cm="1">
        <f t="array" ref="Z2387">IFERROR(INDEX($K:$Q,ROW(),MATCH(Z$3,$K$2:$Q$2,0)),0)</f>
        <v>0.7</v>
      </c>
      <c r="AA2387" s="146" cm="1">
        <f t="array" ref="AA2387">IFERROR(INDEX($K:$Q,ROW(),MATCH(AA$3,$K$2:$Q$2,0)),0)</f>
        <v>0.7</v>
      </c>
      <c r="AB2387" s="146" cm="1">
        <f t="array" ref="AB2387">IFERROR(INDEX($K:$Q,ROW(),MATCH(AB$3,$K$2:$Q$2,0)),0)</f>
        <v>0.7</v>
      </c>
      <c r="AC2387" s="146" cm="1">
        <f t="array" ref="AC2387">IFERROR(INDEX($K:$Q,ROW(),MATCH(AC$3,$K$2:$Q$2,0)),0)</f>
        <v>0.7</v>
      </c>
      <c r="AD2387" s="146" cm="1">
        <f t="array" ref="AD2387">IFERROR(INDEX($K:$Q,ROW(),MATCH(AD$3,$K$2:$Q$2,0)),0)</f>
        <v>0.7</v>
      </c>
      <c r="AE2387" s="146" cm="1">
        <f t="array" ref="AE2387">IFERROR(INDEX($K:$Q,ROW(),MATCH(AE$3,$K$2:$Q$2,0)),0)</f>
        <v>0.7</v>
      </c>
      <c r="AF2387" s="146" cm="1">
        <f t="array" ref="AF2387">IFERROR(INDEX($K:$Q,ROW(),MATCH(AF$3,$K$2:$Q$2,0)),0)</f>
        <v>0.7</v>
      </c>
      <c r="AG2387" s="146" cm="1">
        <f t="array" ref="AG2387">IFERROR(INDEX($K:$Q,ROW(),MATCH(AG$3,$K$2:$Q$2,0)),0)</f>
        <v>0.7</v>
      </c>
      <c r="AH2387" s="146" cm="1">
        <f t="array" ref="AH2387">IFERROR(INDEX($K:$Q,ROW(),MATCH(AH$3,$K$2:$Q$2,0)),0)</f>
        <v>0.7</v>
      </c>
      <c r="AI2387" s="146" cm="1">
        <f t="array" ref="AI2387">IFERROR(INDEX($K:$Q,ROW(),MATCH(AI$3,$K$2:$Q$2,0)),0)</f>
        <v>0.7</v>
      </c>
      <c r="AJ2387" s="146" cm="1">
        <f t="array" ref="AJ2387">IFERROR(INDEX($K:$Q,ROW(),MATCH(AJ$3,$K$2:$Q$2,0)),0)</f>
        <v>0.7</v>
      </c>
      <c r="AK2387" s="146" cm="1">
        <f t="array" ref="AK2387">IFERROR(INDEX($K:$Q,ROW(),MATCH(AK$3,$K$2:$Q$2,0)),0)</f>
        <v>0.7</v>
      </c>
      <c r="AL2387" s="146" cm="1">
        <f t="array" ref="AL2387">IFERROR(INDEX($K:$Q,ROW(),MATCH(AL$3,$K$2:$Q$2,0)),0)</f>
        <v>0.7</v>
      </c>
      <c r="AM2387" s="146" cm="1">
        <f t="array" ref="AM2387">IFERROR(INDEX($K:$Q,ROW(),MATCH(AM$3,$K$2:$Q$2,0)),0)</f>
        <v>0.7</v>
      </c>
      <c r="AN2387" s="146" cm="1">
        <f t="array" ref="AN2387">IFERROR(INDEX($K:$Q,ROW(),MATCH(AN$3,$K$2:$Q$2,0)),0)</f>
        <v>0.7</v>
      </c>
      <c r="AO2387" s="146" cm="1">
        <f t="array" ref="AO2387">IFERROR(INDEX($K:$Q,ROW(),MATCH(AO$3,$K$2:$Q$2,0)),0)</f>
        <v>0.7</v>
      </c>
      <c r="AP2387" s="146" cm="1">
        <f t="array" ref="AP2387">IFERROR(INDEX($K:$Q,ROW(),MATCH(AP$3,$K$2:$Q$2,0)),0)</f>
        <v>0.7</v>
      </c>
      <c r="AQ2387" s="146" cm="1">
        <f t="array" ref="AQ2387">IFERROR(INDEX($K:$Q,ROW(),MATCH(AQ$3,$K$2:$Q$2,0)),0)</f>
        <v>0.7</v>
      </c>
      <c r="AR2387" s="146" cm="1">
        <f t="array" ref="AR2387">IFERROR(INDEX($K:$Q,ROW(),MATCH(AR$3,$K$2:$Q$2,0)),0)</f>
        <v>0.7</v>
      </c>
      <c r="AS2387" s="146" cm="1">
        <f t="array" ref="AS2387">IFERROR(INDEX($K:$Q,ROW(),MATCH(AS$3,$K$2:$Q$2,0)),0)</f>
        <v>0.7</v>
      </c>
      <c r="AT2387" s="146" cm="1">
        <f t="array" ref="AT2387">IFERROR(INDEX($K:$Q,ROW(),MATCH(AT$3,$K$2:$Q$2,0)),0)</f>
        <v>0.7</v>
      </c>
      <c r="AU2387" s="146" cm="1">
        <f t="array" ref="AU2387">IFERROR(INDEX($K:$Q,ROW(),MATCH(AU$3,$K$2:$Q$2,0)),0)</f>
        <v>0.7</v>
      </c>
      <c r="AV2387" s="146" cm="1">
        <f t="array" ref="AV2387">IFERROR(INDEX($K:$Q,ROW(),MATCH(AV$3,$K$2:$Q$2,0)),0)</f>
        <v>0.7</v>
      </c>
      <c r="AW2387" s="146" cm="1">
        <f t="array" ref="AW2387">IFERROR(INDEX($K:$Q,ROW(),MATCH(AW$3,$K$2:$Q$2,0)),0)</f>
        <v>0.7</v>
      </c>
      <c r="AX2387" s="146" cm="1">
        <f t="array" ref="AX2387">IFERROR(INDEX($K:$Q,ROW(),MATCH(AX$3,$K$2:$Q$2,0)),0)</f>
        <v>0.7</v>
      </c>
      <c r="AY2387" s="146" cm="1">
        <f t="array" ref="AY2387">IFERROR(INDEX($K:$Q,ROW(),MATCH(AY$3,$K$2:$Q$2,0)),0)</f>
        <v>0.7</v>
      </c>
      <c r="AZ2387" s="146" cm="1">
        <f t="array" ref="AZ2387">IFERROR(INDEX($K:$Q,ROW(),MATCH(AZ$3,$K$2:$Q$2,0)),0)</f>
        <v>0.7</v>
      </c>
      <c r="BA2387" s="146" cm="1">
        <f t="array" ref="BA2387">IFERROR(INDEX($K:$Q,ROW(),MATCH(BA$3,$K$2:$Q$2,0)),0)</f>
        <v>0.7</v>
      </c>
      <c r="BB2387" s="146" cm="1">
        <f t="array" ref="BB2387">IFERROR(INDEX($K:$Q,ROW(),MATCH(BB$3,$K$2:$Q$2,0)),0)</f>
        <v>0.7</v>
      </c>
      <c r="BC2387" s="146" cm="1">
        <f t="array" ref="BC2387">IFERROR(INDEX($K:$Q,ROW(),MATCH(BC$3,$K$2:$Q$2,0)),0)</f>
        <v>0.7</v>
      </c>
      <c r="BD2387" s="146" cm="1">
        <f t="array" ref="BD2387">IFERROR(INDEX($K:$Q,ROW(),MATCH(BD$3,$K$2:$Q$2,0)),0)</f>
        <v>0.7</v>
      </c>
      <c r="BE2387" s="146" cm="1">
        <f t="array" ref="BE2387">IFERROR(INDEX($K:$Q,ROW(),MATCH(BE$3,$K$2:$Q$2,0)),0)</f>
        <v>0.7</v>
      </c>
      <c r="BF2387" s="146" cm="1">
        <f t="array" ref="BF2387">IFERROR(INDEX($K:$Q,ROW(),MATCH(BF$3,$K$2:$Q$2,0)),0)</f>
        <v>0.7</v>
      </c>
      <c r="BG2387" s="146" cm="1">
        <f t="array" ref="BG2387">IFERROR(INDEX($K:$Q,ROW(),MATCH(BG$3,$K$2:$Q$2,0)),0)</f>
        <v>0.7</v>
      </c>
      <c r="BH2387" s="146" cm="1">
        <f t="array" ref="BH2387">IFERROR(INDEX($K:$Q,ROW(),MATCH(BH$3,$K$2:$Q$2,0)),0)</f>
        <v>0.7</v>
      </c>
      <c r="BI2387" s="146" cm="1">
        <f t="array" ref="BI2387">IFERROR(INDEX($K:$Q,ROW(),MATCH(BI$3,$K$2:$Q$2,0)),0)</f>
        <v>0.7</v>
      </c>
      <c r="BJ2387" s="146" cm="1">
        <f t="array" ref="BJ2387">IFERROR(INDEX($K:$Q,ROW(),MATCH(BJ$3,$K$2:$Q$2,0)),0)</f>
        <v>0.7</v>
      </c>
      <c r="BK2387" s="146" cm="1">
        <f t="array" ref="BK2387">IFERROR(INDEX($K:$Q,ROW(),MATCH(BK$3,$K$2:$Q$2,0)),0)</f>
        <v>0.7</v>
      </c>
      <c r="BL2387" s="146" cm="1">
        <f t="array" ref="BL2387">IFERROR(INDEX($K:$Q,ROW(),MATCH(BL$3,$K$2:$Q$2,0)),0)</f>
        <v>0.7</v>
      </c>
      <c r="BM2387" s="146" cm="1">
        <f t="array" ref="BM2387">IFERROR(INDEX($K:$Q,ROW(),MATCH(BM$3,$K$2:$Q$2,0)),0)</f>
        <v>0.7</v>
      </c>
      <c r="BN2387" s="146" cm="1">
        <f t="array" ref="BN2387">IFERROR(INDEX($K:$Q,ROW(),MATCH(BN$3,$K$2:$Q$2,0)),0)</f>
        <v>0.7</v>
      </c>
      <c r="BO2387" s="146" cm="1">
        <f t="array" ref="BO2387">IFERROR(INDEX($K:$Q,ROW(),MATCH(BO$3,$K$2:$Q$2,0)),0)</f>
        <v>0.7</v>
      </c>
      <c r="BP2387" s="146" cm="1">
        <f t="array" ref="BP2387">IFERROR(INDEX($K:$Q,ROW(),MATCH(BP$3,$K$2:$Q$2,0)),0)</f>
        <v>0.7</v>
      </c>
      <c r="BQ2387" s="146" cm="1">
        <f t="array" ref="BQ2387">IFERROR(INDEX($K:$Q,ROW(),MATCH(BQ$3,$K$2:$Q$2,0)),0)</f>
        <v>0.7</v>
      </c>
      <c r="BR2387" s="146" cm="1">
        <f t="array" ref="BR2387">IFERROR(INDEX($K:$Q,ROW(),MATCH(BR$3,$K$2:$Q$2,0)),0)</f>
        <v>0.7</v>
      </c>
      <c r="BS2387" s="146" cm="1">
        <f t="array" ref="BS2387">IFERROR(INDEX($K:$Q,ROW(),MATCH(BS$3,$K$2:$Q$2,0)),0)</f>
        <v>0.7</v>
      </c>
      <c r="BT2387" s="146" cm="1">
        <f t="array" ref="BT2387">IFERROR(INDEX($K:$Q,ROW(),MATCH(BT$3,$K$2:$Q$2,0)),0)</f>
        <v>0.7</v>
      </c>
      <c r="BU2387" s="146" cm="1">
        <f t="array" ref="BU2387">IFERROR(INDEX($K:$Q,ROW(),MATCH(BU$3,$K$2:$Q$2,0)),0)</f>
        <v>0.7</v>
      </c>
      <c r="BV2387" s="146" cm="1">
        <f t="array" ref="BV2387">IFERROR(INDEX($K:$Q,ROW(),MATCH(BV$3,$K$2:$Q$2,0)),0)</f>
        <v>0.7</v>
      </c>
      <c r="BW2387" s="146" cm="1">
        <f t="array" ref="BW2387">IFERROR(INDEX($K:$Q,ROW(),MATCH(BW$3,$K$2:$Q$2,0)),0)</f>
        <v>0.7</v>
      </c>
      <c r="BX2387" s="146" cm="1">
        <f t="array" ref="BX2387">IFERROR(INDEX($K:$Q,ROW(),MATCH(BX$3,$K$2:$Q$2,0)),0)</f>
        <v>0.7</v>
      </c>
      <c r="BY2387" s="146" cm="1">
        <f t="array" ref="BY2387">IFERROR(INDEX($K:$Q,ROW(),MATCH(BY$3,$K$2:$Q$2,0)),0)</f>
        <v>0.7</v>
      </c>
      <c r="BZ2387" s="146" cm="1">
        <f t="array" ref="BZ2387">IFERROR(INDEX($K:$Q,ROW(),MATCH(BZ$3,$K$2:$Q$2,0)),0)</f>
        <v>0.7</v>
      </c>
      <c r="CA2387" s="146" cm="1">
        <f t="array" ref="CA2387">IFERROR(INDEX($K:$Q,ROW(),MATCH(CA$3,$K$2:$Q$2,0)),0)</f>
        <v>0.7</v>
      </c>
      <c r="CB2387" s="146" cm="1">
        <f t="array" ref="CB2387">IFERROR(INDEX($K:$Q,ROW(),MATCH(CB$3,$K$2:$Q$2,0)),0)</f>
        <v>0.7</v>
      </c>
      <c r="CC2387" s="146" cm="1">
        <f t="array" ref="CC2387">IFERROR(INDEX($K:$Q,ROW(),MATCH(CC$3,$K$2:$Q$2,0)),0)</f>
        <v>0.7</v>
      </c>
      <c r="CD2387" s="146" cm="1">
        <f t="array" ref="CD2387">IFERROR(INDEX($K:$Q,ROW(),MATCH(CD$3,$K$2:$Q$2,0)),0)</f>
        <v>0.7</v>
      </c>
      <c r="CE2387" s="146" cm="1">
        <f t="array" ref="CE2387">IFERROR(INDEX($K:$Q,ROW(),MATCH(CE$3,$K$2:$Q$2,0)),0)</f>
        <v>0.7</v>
      </c>
      <c r="CF2387" s="146" cm="1">
        <f t="array" ref="CF2387">IFERROR(INDEX($K:$Q,ROW(),MATCH(CF$3,$K$2:$Q$2,0)),0)</f>
        <v>0.7</v>
      </c>
      <c r="CG2387" s="146" cm="1">
        <f t="array" ref="CG2387">IFERROR(INDEX($K:$Q,ROW(),MATCH(CG$3,$K$2:$Q$2,0)),0)</f>
        <v>0.7</v>
      </c>
      <c r="CH2387" s="146" cm="1">
        <f t="array" ref="CH2387">IFERROR(INDEX($K:$Q,ROW(),MATCH(CH$3,$K$2:$Q$2,0)),0)</f>
        <v>0.7</v>
      </c>
      <c r="CI2387" s="146" cm="1">
        <f t="array" ref="CI2387">IFERROR(INDEX($K:$Q,ROW(),MATCH(CI$3,$K$2:$Q$2,0)),0)</f>
        <v>0.7</v>
      </c>
      <c r="CJ2387" s="146" cm="1">
        <f t="array" ref="CJ2387">IFERROR(INDEX($K:$Q,ROW(),MATCH(CJ$3,$K$2:$Q$2,0)),0)</f>
        <v>0.7</v>
      </c>
      <c r="CK2387" s="146" cm="1">
        <f t="array" ref="CK2387">IFERROR(INDEX($K:$Q,ROW(),MATCH(CK$3,$K$2:$Q$2,0)),0)</f>
        <v>0.7</v>
      </c>
      <c r="CL2387" s="146" cm="1">
        <f t="array" ref="CL2387">IFERROR(INDEX($K:$Q,ROW(),MATCH(CL$3,$K$2:$Q$2,0)),0)</f>
        <v>0.7</v>
      </c>
    </row>
    <row r="2388" spans="2:90" x14ac:dyDescent="0.4">
      <c r="B2388" s="154" t="str">
        <f>"Prepayment - "&amp;SUBSTITUTE(B2378,":","")</f>
        <v>Prepayment - Simple amortizing debt</v>
      </c>
      <c r="C2388" t="s">
        <v>236</v>
      </c>
      <c r="D2388" t="s">
        <v>841</v>
      </c>
      <c r="E2388" t="str">
        <f t="shared" si="3041"/>
        <v>2388 DAMORT-S</v>
      </c>
      <c r="G2388" t="str">
        <f>E2388</f>
        <v>2388 DAMORT-S</v>
      </c>
      <c r="K2388" s="24">
        <f t="shared" ref="K2388:P2389" si="3046">SUMIF($3:$3,K$2,2388:2388)</f>
        <v>-10</v>
      </c>
      <c r="L2388" s="24">
        <f t="shared" si="3046"/>
        <v>0</v>
      </c>
      <c r="M2388" s="24">
        <f t="shared" si="3046"/>
        <v>0</v>
      </c>
      <c r="N2388" s="24">
        <f t="shared" si="3046"/>
        <v>0</v>
      </c>
      <c r="O2388" s="24">
        <f t="shared" si="3046"/>
        <v>0</v>
      </c>
      <c r="P2388" s="24">
        <f t="shared" si="3046"/>
        <v>0</v>
      </c>
      <c r="R2388"/>
      <c r="S2388" s="129">
        <v>0</v>
      </c>
      <c r="T2388" s="129">
        <v>0</v>
      </c>
      <c r="U2388" s="129">
        <v>0</v>
      </c>
      <c r="V2388" s="74">
        <v>-10</v>
      </c>
      <c r="W2388" s="74">
        <v>0</v>
      </c>
      <c r="X2388" s="74">
        <v>0</v>
      </c>
      <c r="Y2388" s="74">
        <v>0</v>
      </c>
      <c r="Z2388" s="74">
        <v>0</v>
      </c>
      <c r="AA2388" s="74">
        <v>0</v>
      </c>
      <c r="AB2388" s="74">
        <v>0</v>
      </c>
      <c r="AC2388" s="74">
        <v>0</v>
      </c>
      <c r="AD2388" s="74">
        <v>0</v>
      </c>
      <c r="AE2388" s="74">
        <v>0</v>
      </c>
      <c r="AF2388" s="74">
        <v>0</v>
      </c>
      <c r="AG2388" s="74">
        <v>0</v>
      </c>
      <c r="AH2388" s="74">
        <v>0</v>
      </c>
      <c r="AI2388" s="74">
        <v>0</v>
      </c>
      <c r="AJ2388" s="74">
        <v>0</v>
      </c>
      <c r="AK2388" s="74">
        <v>0</v>
      </c>
      <c r="AL2388" s="74">
        <v>0</v>
      </c>
      <c r="AM2388" s="74">
        <v>0</v>
      </c>
      <c r="AN2388" s="74">
        <v>0</v>
      </c>
      <c r="AO2388" s="74">
        <v>0</v>
      </c>
      <c r="AP2388" s="74">
        <v>0</v>
      </c>
      <c r="AQ2388" s="74">
        <v>0</v>
      </c>
      <c r="AR2388" s="74">
        <v>0</v>
      </c>
      <c r="AS2388" s="74">
        <v>0</v>
      </c>
      <c r="AT2388" s="74">
        <v>0</v>
      </c>
      <c r="AU2388" s="74">
        <v>0</v>
      </c>
      <c r="AV2388" s="74">
        <v>0</v>
      </c>
      <c r="AW2388" s="74">
        <v>0</v>
      </c>
      <c r="AX2388" s="74">
        <v>0</v>
      </c>
      <c r="AY2388" s="74">
        <v>0</v>
      </c>
      <c r="AZ2388" s="74">
        <v>0</v>
      </c>
      <c r="BA2388" s="74">
        <v>0</v>
      </c>
      <c r="BB2388" s="74">
        <v>0</v>
      </c>
      <c r="BC2388" s="74">
        <v>0</v>
      </c>
      <c r="BD2388" s="74">
        <v>0</v>
      </c>
      <c r="BE2388" s="74">
        <v>0</v>
      </c>
      <c r="BF2388" s="74">
        <v>0</v>
      </c>
      <c r="BG2388" s="74">
        <v>0</v>
      </c>
      <c r="BH2388" s="74">
        <v>0</v>
      </c>
      <c r="BI2388" s="74">
        <v>0</v>
      </c>
      <c r="BJ2388" s="74">
        <v>0</v>
      </c>
      <c r="BK2388" s="74">
        <v>0</v>
      </c>
      <c r="BL2388" s="74">
        <v>0</v>
      </c>
      <c r="BM2388" s="74">
        <v>0</v>
      </c>
      <c r="BN2388" s="74">
        <v>0</v>
      </c>
      <c r="BO2388" s="74">
        <v>0</v>
      </c>
      <c r="BP2388" s="74">
        <v>0</v>
      </c>
      <c r="BQ2388" s="74">
        <v>0</v>
      </c>
      <c r="BR2388" s="74">
        <v>0</v>
      </c>
      <c r="BS2388" s="74">
        <v>0</v>
      </c>
      <c r="BT2388" s="74">
        <v>0</v>
      </c>
      <c r="BU2388" s="74">
        <v>0</v>
      </c>
      <c r="BV2388" s="74">
        <v>0</v>
      </c>
      <c r="BW2388" s="74">
        <v>0</v>
      </c>
      <c r="BX2388" s="74">
        <v>0</v>
      </c>
      <c r="BY2388" s="74">
        <v>0</v>
      </c>
      <c r="BZ2388" s="74">
        <v>0</v>
      </c>
      <c r="CA2388" s="74">
        <v>0</v>
      </c>
      <c r="CB2388" s="74">
        <v>0</v>
      </c>
      <c r="CC2388" s="74">
        <v>0</v>
      </c>
      <c r="CD2388" s="74">
        <v>0</v>
      </c>
      <c r="CE2388" s="74">
        <v>0</v>
      </c>
      <c r="CF2388" s="74">
        <v>0</v>
      </c>
      <c r="CG2388" s="74">
        <v>0</v>
      </c>
      <c r="CH2388" s="74">
        <v>0</v>
      </c>
      <c r="CI2388" s="74">
        <v>0</v>
      </c>
      <c r="CJ2388" s="74">
        <v>0</v>
      </c>
      <c r="CK2388" s="74">
        <v>0</v>
      </c>
      <c r="CL2388" s="74">
        <v>0</v>
      </c>
    </row>
    <row r="2389" spans="2:90" x14ac:dyDescent="0.4">
      <c r="B2389" s="154" t="str">
        <f>"Principal payments - "&amp;SUBSTITUTE(B2378,":","")</f>
        <v>Principal payments - Simple amortizing debt</v>
      </c>
      <c r="C2389" t="s">
        <v>236</v>
      </c>
      <c r="D2389" t="s">
        <v>841</v>
      </c>
      <c r="E2389" t="str">
        <f t="shared" si="3041"/>
        <v>2389 DAMORT-S</v>
      </c>
      <c r="K2389" s="134">
        <f t="shared" ca="1" si="3046"/>
        <v>-13368.61189551069</v>
      </c>
      <c r="L2389" s="134">
        <f t="shared" ca="1" si="3046"/>
        <v>-40030.067606491473</v>
      </c>
      <c r="M2389" s="134">
        <f t="shared" ca="1" si="3046"/>
        <v>-69484.106289974938</v>
      </c>
      <c r="N2389" s="134">
        <f t="shared" ca="1" si="3046"/>
        <v>-83857.776819901046</v>
      </c>
      <c r="O2389" s="134">
        <f t="shared" ca="1" si="3046"/>
        <v>-83843.935995443215</v>
      </c>
      <c r="P2389" s="134">
        <f t="shared" ca="1" si="3046"/>
        <v>-83827.594054808898</v>
      </c>
      <c r="R2389"/>
      <c r="S2389" s="62">
        <f t="shared" ref="S2389" ca="1" si="3047">S2396-S2392</f>
        <v>-159.19781035686242</v>
      </c>
      <c r="T2389" s="62">
        <f t="shared" ref="T2389:AX2389" ca="1" si="3048">T2396-T2392</f>
        <v>-328.06143580003197</v>
      </c>
      <c r="U2389" s="62">
        <f t="shared" ca="1" si="3048"/>
        <v>-498.3322581218946</v>
      </c>
      <c r="V2389" s="62">
        <f t="shared" ca="1" si="3048"/>
        <v>-669.78266542450115</v>
      </c>
      <c r="W2389" s="62">
        <f t="shared" ca="1" si="3048"/>
        <v>-842.90116465990104</v>
      </c>
      <c r="X2389" s="62">
        <f t="shared" ca="1" si="3048"/>
        <v>-1017.4623180555959</v>
      </c>
      <c r="Y2389" s="62">
        <f t="shared" ca="1" si="3048"/>
        <v>-1193.4781477295883</v>
      </c>
      <c r="Z2389" s="62">
        <f t="shared" ca="1" si="3048"/>
        <v>-1370.9607759841972</v>
      </c>
      <c r="AA2389" s="62">
        <f t="shared" ca="1" si="3048"/>
        <v>-1549.9224261409277</v>
      </c>
      <c r="AB2389" s="62">
        <f t="shared" ca="1" si="3048"/>
        <v>-1730.3754233822979</v>
      </c>
      <c r="AC2389" s="62">
        <f t="shared" ca="1" si="3048"/>
        <v>-1912.3321956006791</v>
      </c>
      <c r="AD2389" s="62">
        <f t="shared" ca="1" si="3048"/>
        <v>-2095.8052742542141</v>
      </c>
      <c r="AE2389" s="62">
        <f t="shared" ca="1" si="3048"/>
        <v>-2280.8072952298612</v>
      </c>
      <c r="AF2389" s="62">
        <f t="shared" ca="1" si="3048"/>
        <v>-2467.3509997136393</v>
      </c>
      <c r="AG2389" s="62">
        <f t="shared" ca="1" si="3048"/>
        <v>-2655.4492350681153</v>
      </c>
      <c r="AH2389" s="62">
        <f t="shared" ca="1" si="3048"/>
        <v>-2845.1149557172116</v>
      </c>
      <c r="AI2389" s="62">
        <f t="shared" ca="1" si="3048"/>
        <v>-3036.3612240383841</v>
      </c>
      <c r="AJ2389" s="62">
        <f t="shared" ca="1" si="3048"/>
        <v>-3229.2012112622328</v>
      </c>
      <c r="AK2389" s="62">
        <f t="shared" ca="1" si="3048"/>
        <v>-3423.6481983796139</v>
      </c>
      <c r="AL2389" s="62">
        <f t="shared" ca="1" si="3048"/>
        <v>-3619.7155770563063</v>
      </c>
      <c r="AM2389" s="62">
        <f t="shared" ca="1" si="3048"/>
        <v>-3817.4168505553048</v>
      </c>
      <c r="AN2389" s="62">
        <f t="shared" ca="1" si="3048"/>
        <v>-4016.7656346667945</v>
      </c>
      <c r="AO2389" s="62">
        <f t="shared" ca="1" si="3048"/>
        <v>-4217.77565864588</v>
      </c>
      <c r="AP2389" s="62">
        <f t="shared" ca="1" si="3048"/>
        <v>-4420.4607661581249</v>
      </c>
      <c r="AQ2389" s="62">
        <f t="shared" ca="1" si="3048"/>
        <v>-4624.8349162329714</v>
      </c>
      <c r="AR2389" s="62">
        <f t="shared" ca="1" si="3048"/>
        <v>-4830.9121842251088</v>
      </c>
      <c r="AS2389" s="62">
        <f t="shared" ca="1" si="3048"/>
        <v>-5038.7067627838469</v>
      </c>
      <c r="AT2389" s="62">
        <f t="shared" ca="1" si="3048"/>
        <v>-5248.2329628305743</v>
      </c>
      <c r="AU2389" s="62">
        <f t="shared" ca="1" si="3048"/>
        <v>-5459.5052145443578</v>
      </c>
      <c r="AV2389" s="62">
        <f t="shared" ca="1" si="3048"/>
        <v>-5672.5380683557569</v>
      </c>
      <c r="AW2389" s="62">
        <f t="shared" ca="1" si="3048"/>
        <v>-5887.3461959489168</v>
      </c>
      <c r="AX2389" s="62">
        <f t="shared" ca="1" si="3048"/>
        <v>-6103.9443912720199</v>
      </c>
      <c r="AY2389" s="62">
        <f t="shared" ref="AY2389:CD2389" ca="1" si="3049">AY2396-AY2392</f>
        <v>-6322.347571556149</v>
      </c>
      <c r="AZ2389" s="62">
        <f t="shared" ca="1" si="3049"/>
        <v>-6542.570778342646</v>
      </c>
      <c r="BA2389" s="62">
        <f t="shared" ca="1" si="3049"/>
        <v>-6764.6291785190306</v>
      </c>
      <c r="BB2389" s="62">
        <f t="shared" ca="1" si="3049"/>
        <v>-6988.5380653635511</v>
      </c>
      <c r="BC2389" s="62">
        <f t="shared" ca="1" si="3049"/>
        <v>-6988.4425492415812</v>
      </c>
      <c r="BD2389" s="62">
        <f t="shared" ca="1" si="3049"/>
        <v>-6988.3462371519272</v>
      </c>
      <c r="BE2389" s="62">
        <f t="shared" ca="1" si="3049"/>
        <v>-6988.2491224615269</v>
      </c>
      <c r="BF2389" s="62">
        <f t="shared" ca="1" si="3049"/>
        <v>-6988.4738703539788</v>
      </c>
      <c r="BG2389" s="62">
        <f t="shared" ca="1" si="3049"/>
        <v>-6988.3778192735954</v>
      </c>
      <c r="BH2389" s="62">
        <f t="shared" ca="1" si="3049"/>
        <v>-6988.2809677675414</v>
      </c>
      <c r="BI2389" s="62">
        <f t="shared" ca="1" si="3049"/>
        <v>-6988.1833091656044</v>
      </c>
      <c r="BJ2389" s="62">
        <f t="shared" ca="1" si="3049"/>
        <v>-6988.084836741984</v>
      </c>
      <c r="BK2389" s="62">
        <f t="shared" ca="1" si="3049"/>
        <v>-6987.9855437148344</v>
      </c>
      <c r="BL2389" s="62">
        <f t="shared" ca="1" si="3049"/>
        <v>-6987.8854232457907</v>
      </c>
      <c r="BM2389" s="62">
        <f t="shared" ca="1" si="3049"/>
        <v>-6987.7844684395059</v>
      </c>
      <c r="BN2389" s="62">
        <f t="shared" ca="1" si="3049"/>
        <v>-6987.6826723431686</v>
      </c>
      <c r="BO2389" s="62">
        <f t="shared" ca="1" si="3049"/>
        <v>-6987.5800279460282</v>
      </c>
      <c r="BP2389" s="62">
        <f t="shared" ca="1" si="3049"/>
        <v>-6987.4765281789123</v>
      </c>
      <c r="BQ2389" s="62">
        <f t="shared" ca="1" si="3049"/>
        <v>-6987.3721659137364</v>
      </c>
      <c r="BR2389" s="62">
        <f t="shared" ca="1" si="3049"/>
        <v>-6987.2669339630174</v>
      </c>
      <c r="BS2389" s="62">
        <f t="shared" ca="1" si="3049"/>
        <v>-6987.1608250793761</v>
      </c>
      <c r="BT2389" s="62">
        <f t="shared" ca="1" si="3049"/>
        <v>-6987.0538319550378</v>
      </c>
      <c r="BU2389" s="62">
        <f t="shared" ca="1" si="3049"/>
        <v>-6986.9459472213293</v>
      </c>
      <c r="BV2389" s="62">
        <f t="shared" ca="1" si="3049"/>
        <v>-6986.8371634481737</v>
      </c>
      <c r="BW2389" s="62">
        <f t="shared" ca="1" si="3049"/>
        <v>-6986.7274731435755</v>
      </c>
      <c r="BX2389" s="62">
        <f t="shared" ca="1" si="3049"/>
        <v>-6986.6168687531053</v>
      </c>
      <c r="BY2389" s="62">
        <f t="shared" ca="1" si="3049"/>
        <v>-6986.5053426593813</v>
      </c>
      <c r="BZ2389" s="62">
        <f t="shared" ca="1" si="3049"/>
        <v>-6986.3928871815424</v>
      </c>
      <c r="CA2389" s="62">
        <f t="shared" ca="1" si="3049"/>
        <v>-6986.2794945747219</v>
      </c>
      <c r="CB2389" s="62">
        <f t="shared" ca="1" si="3049"/>
        <v>-6986.1651570295116</v>
      </c>
      <c r="CC2389" s="62">
        <f t="shared" ca="1" si="3049"/>
        <v>-6986.0498666714238</v>
      </c>
      <c r="CD2389" s="62">
        <f t="shared" ca="1" si="3049"/>
        <v>-6985.9336155603523</v>
      </c>
      <c r="CE2389" s="62">
        <f t="shared" ref="CE2389:CK2389" ca="1" si="3050">CE2396-CE2392</f>
        <v>-6985.8163956900225</v>
      </c>
      <c r="CF2389" s="62">
        <f t="shared" ca="1" si="3050"/>
        <v>-6985.6981989874394</v>
      </c>
      <c r="CG2389" s="62">
        <f t="shared" ca="1" si="3050"/>
        <v>-6985.5790173123341</v>
      </c>
      <c r="CH2389" s="62">
        <f t="shared" ca="1" si="3050"/>
        <v>-6985.4588424566045</v>
      </c>
      <c r="CI2389" s="62">
        <f t="shared" ca="1" si="3050"/>
        <v>-6985.3376661437424</v>
      </c>
      <c r="CJ2389" s="62">
        <f t="shared" ca="1" si="3050"/>
        <v>-6985.2154800282733</v>
      </c>
      <c r="CK2389" s="62">
        <f t="shared" ca="1" si="3050"/>
        <v>-6985.0922756951759</v>
      </c>
      <c r="CL2389" s="62">
        <f t="shared" ref="CL2389" ca="1" si="3051">CL2396-CL2392</f>
        <v>-6984.9680446593029</v>
      </c>
    </row>
    <row r="2390" spans="2:90" x14ac:dyDescent="0.4">
      <c r="B2390" s="123" t="str">
        <f>"Debt - "&amp;SUBSTITUTE(B2378,":","")</f>
        <v>Debt - Simple amortizing debt</v>
      </c>
      <c r="C2390" t="s">
        <v>237</v>
      </c>
      <c r="D2390" t="s">
        <v>841</v>
      </c>
      <c r="E2390" t="str">
        <f t="shared" si="3041"/>
        <v>2390 DAMORT-S</v>
      </c>
      <c r="I2390" s="74"/>
      <c r="J2390" s="74"/>
      <c r="K2390" s="33">
        <f t="shared" ref="K2390:P2390" ca="1" si="3052">SUMIF($4:$4,K$2,2390:2390)</f>
        <v>71621.388104489306</v>
      </c>
      <c r="L2390" s="33">
        <f t="shared" ca="1" si="3052"/>
        <v>115591.32049799782</v>
      </c>
      <c r="M2390" s="33">
        <f t="shared" ca="1" si="3052"/>
        <v>130107.21420802291</v>
      </c>
      <c r="N2390" s="33">
        <f t="shared" ca="1" si="3052"/>
        <v>130249.43738812189</v>
      </c>
      <c r="O2390" s="33">
        <f t="shared" ca="1" si="3052"/>
        <v>130405.50139267865</v>
      </c>
      <c r="P2390" s="33">
        <f t="shared" ca="1" si="3052"/>
        <v>130577.90733786972</v>
      </c>
      <c r="R2390" s="53">
        <f ca="1">S2385</f>
        <v>1000</v>
      </c>
      <c r="S2390" s="93">
        <f t="shared" ref="S2390" ca="1" si="3053">+S2385+S2386+S2388+S2389</f>
        <v>7840.8021896431374</v>
      </c>
      <c r="T2390" s="93">
        <f t="shared" ref="T2390:AX2390" ca="1" si="3054">+T2385+T2386+T2388+T2389</f>
        <v>14512.740753843107</v>
      </c>
      <c r="U2390" s="93">
        <f t="shared" ca="1" si="3054"/>
        <v>21014.408495721211</v>
      </c>
      <c r="V2390" s="93">
        <f t="shared" ca="1" si="3054"/>
        <v>27334.625830296711</v>
      </c>
      <c r="W2390" s="93">
        <f t="shared" ca="1" si="3054"/>
        <v>33491.724665636808</v>
      </c>
      <c r="X2390" s="93">
        <f t="shared" ca="1" si="3054"/>
        <v>39474.262347581214</v>
      </c>
      <c r="Y2390" s="93">
        <f t="shared" ca="1" si="3054"/>
        <v>45280.784199851623</v>
      </c>
      <c r="Z2390" s="93">
        <f t="shared" ca="1" si="3054"/>
        <v>50909.823423867427</v>
      </c>
      <c r="AA2390" s="93">
        <f t="shared" ca="1" si="3054"/>
        <v>56359.900997726501</v>
      </c>
      <c r="AB2390" s="93">
        <f t="shared" ca="1" si="3054"/>
        <v>61629.525574344203</v>
      </c>
      <c r="AC2390" s="93">
        <f t="shared" ca="1" si="3054"/>
        <v>66717.193378743526</v>
      </c>
      <c r="AD2390" s="93">
        <f t="shared" ca="1" si="3054"/>
        <v>71621.388104489306</v>
      </c>
      <c r="AE2390" s="93">
        <f t="shared" ca="1" si="3054"/>
        <v>76340.580809259438</v>
      </c>
      <c r="AF2390" s="93">
        <f t="shared" ca="1" si="3054"/>
        <v>80873.229809545795</v>
      </c>
      <c r="AG2390" s="93">
        <f t="shared" ca="1" si="3054"/>
        <v>85217.780574477685</v>
      </c>
      <c r="AH2390" s="93">
        <f t="shared" ca="1" si="3054"/>
        <v>89372.665618760468</v>
      </c>
      <c r="AI2390" s="93">
        <f t="shared" ca="1" si="3054"/>
        <v>93336.304394722087</v>
      </c>
      <c r="AJ2390" s="93">
        <f t="shared" ca="1" si="3054"/>
        <v>97107.103183459854</v>
      </c>
      <c r="AK2390" s="93">
        <f t="shared" ca="1" si="3054"/>
        <v>100683.45498508024</v>
      </c>
      <c r="AL2390" s="93">
        <f t="shared" ca="1" si="3054"/>
        <v>104063.73940802393</v>
      </c>
      <c r="AM2390" s="93">
        <f t="shared" ca="1" si="3054"/>
        <v>107246.32255746862</v>
      </c>
      <c r="AN2390" s="93">
        <f t="shared" ca="1" si="3054"/>
        <v>110229.55692280183</v>
      </c>
      <c r="AO2390" s="93">
        <f t="shared" ca="1" si="3054"/>
        <v>113011.78126415594</v>
      </c>
      <c r="AP2390" s="93">
        <f t="shared" ca="1" si="3054"/>
        <v>115591.32049799782</v>
      </c>
      <c r="AQ2390" s="93">
        <f t="shared" ca="1" si="3054"/>
        <v>117966.48558176485</v>
      </c>
      <c r="AR2390" s="93">
        <f t="shared" ca="1" si="3054"/>
        <v>120135.57339753975</v>
      </c>
      <c r="AS2390" s="93">
        <f t="shared" ca="1" si="3054"/>
        <v>122096.8666347559</v>
      </c>
      <c r="AT2390" s="93">
        <f t="shared" ca="1" si="3054"/>
        <v>123848.63367192533</v>
      </c>
      <c r="AU2390" s="93">
        <f t="shared" ca="1" si="3054"/>
        <v>125389.12845738097</v>
      </c>
      <c r="AV2390" s="93">
        <f t="shared" ca="1" si="3054"/>
        <v>126716.59038902522</v>
      </c>
      <c r="AW2390" s="93">
        <f t="shared" ca="1" si="3054"/>
        <v>127829.2441930763</v>
      </c>
      <c r="AX2390" s="93">
        <f t="shared" ca="1" si="3054"/>
        <v>128725.29980180429</v>
      </c>
      <c r="AY2390" s="93">
        <f t="shared" ref="AY2390:CD2390" ca="1" si="3055">+AY2385+AY2386+AY2388+AY2389</f>
        <v>129402.95223024815</v>
      </c>
      <c r="AZ2390" s="93">
        <f t="shared" ca="1" si="3055"/>
        <v>129860.38145190549</v>
      </c>
      <c r="BA2390" s="93">
        <f t="shared" ca="1" si="3055"/>
        <v>130095.75227338645</v>
      </c>
      <c r="BB2390" s="93">
        <f t="shared" ca="1" si="3055"/>
        <v>130107.21420802291</v>
      </c>
      <c r="BC2390" s="93">
        <f t="shared" ca="1" si="3055"/>
        <v>130118.77165878135</v>
      </c>
      <c r="BD2390" s="93">
        <f t="shared" ca="1" si="3055"/>
        <v>130130.42542162941</v>
      </c>
      <c r="BE2390" s="93">
        <f t="shared" ca="1" si="3055"/>
        <v>130142.17629916787</v>
      </c>
      <c r="BF2390" s="93">
        <f t="shared" ca="1" si="3055"/>
        <v>130153.70242881388</v>
      </c>
      <c r="BG2390" s="93">
        <f t="shared" ca="1" si="3055"/>
        <v>130165.32460954029</v>
      </c>
      <c r="BH2390" s="93">
        <f t="shared" ca="1" si="3055"/>
        <v>130177.04364177275</v>
      </c>
      <c r="BI2390" s="93">
        <f t="shared" ca="1" si="3055"/>
        <v>130188.86033260716</v>
      </c>
      <c r="BJ2390" s="93">
        <f t="shared" ca="1" si="3055"/>
        <v>130200.77549586519</v>
      </c>
      <c r="BK2390" s="93">
        <f t="shared" ca="1" si="3055"/>
        <v>130212.78995215037</v>
      </c>
      <c r="BL2390" s="93">
        <f t="shared" ca="1" si="3055"/>
        <v>130224.90452890458</v>
      </c>
      <c r="BM2390" s="93">
        <f t="shared" ca="1" si="3055"/>
        <v>130237.12006046508</v>
      </c>
      <c r="BN2390" s="93">
        <f t="shared" ca="1" si="3055"/>
        <v>130249.43738812189</v>
      </c>
      <c r="BO2390" s="93">
        <f t="shared" ca="1" si="3055"/>
        <v>130261.85736017588</v>
      </c>
      <c r="BP2390" s="93">
        <f t="shared" ca="1" si="3055"/>
        <v>130274.38083199695</v>
      </c>
      <c r="BQ2390" s="93">
        <f t="shared" ca="1" si="3055"/>
        <v>130287.00866608323</v>
      </c>
      <c r="BR2390" s="93">
        <f t="shared" ca="1" si="3055"/>
        <v>130299.74173212019</v>
      </c>
      <c r="BS2390" s="93">
        <f t="shared" ca="1" si="3055"/>
        <v>130312.58090704081</v>
      </c>
      <c r="BT2390" s="93">
        <f t="shared" ca="1" si="3055"/>
        <v>130325.52707508576</v>
      </c>
      <c r="BU2390" s="93">
        <f t="shared" ca="1" si="3055"/>
        <v>130338.58112786443</v>
      </c>
      <c r="BV2390" s="93">
        <f t="shared" ca="1" si="3055"/>
        <v>130351.74396441625</v>
      </c>
      <c r="BW2390" s="93">
        <f t="shared" ca="1" si="3055"/>
        <v>130365.01649127269</v>
      </c>
      <c r="BX2390" s="93">
        <f t="shared" ca="1" si="3055"/>
        <v>130378.39962251959</v>
      </c>
      <c r="BY2390" s="93">
        <f t="shared" ca="1" si="3055"/>
        <v>130391.89427986021</v>
      </c>
      <c r="BZ2390" s="93">
        <f t="shared" ca="1" si="3055"/>
        <v>130405.50139267865</v>
      </c>
      <c r="CA2390" s="93">
        <f t="shared" ca="1" si="3055"/>
        <v>130419.22189810393</v>
      </c>
      <c r="CB2390" s="93">
        <f t="shared" ca="1" si="3055"/>
        <v>130433.05674107444</v>
      </c>
      <c r="CC2390" s="93">
        <f t="shared" ca="1" si="3055"/>
        <v>130447.006874403</v>
      </c>
      <c r="CD2390" s="93">
        <f t="shared" ca="1" si="3055"/>
        <v>130461.07325884263</v>
      </c>
      <c r="CE2390" s="93">
        <f t="shared" ref="CE2390:CK2390" ca="1" si="3056">+CE2385+CE2386+CE2388+CE2389</f>
        <v>130475.25686315261</v>
      </c>
      <c r="CF2390" s="93">
        <f t="shared" ca="1" si="3056"/>
        <v>130489.55866416518</v>
      </c>
      <c r="CG2390" s="93">
        <f t="shared" ca="1" si="3056"/>
        <v>130503.97964685284</v>
      </c>
      <c r="CH2390" s="93">
        <f t="shared" ca="1" si="3056"/>
        <v>130518.52080439622</v>
      </c>
      <c r="CI2390" s="93">
        <f t="shared" ca="1" si="3056"/>
        <v>130533.18313825248</v>
      </c>
      <c r="CJ2390" s="93">
        <f t="shared" ca="1" si="3056"/>
        <v>130547.9676582242</v>
      </c>
      <c r="CK2390" s="93">
        <f t="shared" ca="1" si="3056"/>
        <v>130562.87538252902</v>
      </c>
      <c r="CL2390" s="93">
        <f t="shared" ref="CL2390" ca="1" si="3057">+CL2385+CL2386+CL2388+CL2389</f>
        <v>130577.90733786972</v>
      </c>
    </row>
    <row r="2391" spans="2:90" x14ac:dyDescent="0.4">
      <c r="B2391" s="122"/>
      <c r="C2391" s="59"/>
      <c r="D2391" t="s">
        <v>841</v>
      </c>
      <c r="E2391" t="str">
        <f t="shared" si="3041"/>
        <v>2391 DAMORT-S</v>
      </c>
      <c r="G2391" s="59"/>
      <c r="R2391"/>
      <c r="S2391" s="62"/>
      <c r="T2391" s="62"/>
      <c r="U2391" s="62"/>
      <c r="V2391" s="62"/>
      <c r="W2391" s="62"/>
      <c r="X2391" s="62"/>
      <c r="Y2391" s="62"/>
      <c r="Z2391" s="62"/>
      <c r="AA2391" s="62"/>
      <c r="AB2391" s="62"/>
      <c r="AC2391" s="62"/>
      <c r="AD2391" s="62"/>
      <c r="AE2391" s="62"/>
      <c r="AF2391" s="62"/>
      <c r="AG2391" s="62"/>
      <c r="AH2391" s="62"/>
      <c r="AI2391" s="62"/>
      <c r="AJ2391" s="62"/>
      <c r="AK2391" s="62"/>
      <c r="AL2391" s="62"/>
      <c r="AM2391" s="62"/>
      <c r="AN2391" s="62"/>
      <c r="AO2391" s="62"/>
      <c r="AP2391" s="62"/>
      <c r="AQ2391" s="62"/>
      <c r="AR2391" s="62"/>
      <c r="AS2391" s="62"/>
      <c r="AT2391" s="62"/>
      <c r="AU2391" s="62"/>
      <c r="AV2391" s="62"/>
      <c r="AW2391" s="62"/>
      <c r="AX2391" s="62"/>
      <c r="AY2391" s="62"/>
      <c r="AZ2391" s="62"/>
      <c r="BA2391" s="62"/>
      <c r="BB2391" s="62"/>
      <c r="BC2391" s="62"/>
      <c r="BD2391" s="62"/>
      <c r="BE2391" s="62"/>
      <c r="BF2391" s="62"/>
      <c r="BG2391" s="62"/>
      <c r="BH2391" s="62"/>
      <c r="BI2391" s="62"/>
      <c r="BJ2391" s="62"/>
      <c r="BK2391" s="62"/>
      <c r="BL2391" s="62"/>
      <c r="BM2391" s="62"/>
      <c r="BN2391" s="62"/>
      <c r="BO2391" s="62"/>
      <c r="BP2391" s="62"/>
      <c r="BQ2391" s="62"/>
      <c r="BR2391" s="62"/>
      <c r="BS2391" s="62"/>
      <c r="BT2391" s="62"/>
      <c r="BU2391" s="62"/>
      <c r="BV2391" s="62"/>
      <c r="BW2391" s="62"/>
      <c r="BX2391" s="62"/>
      <c r="BY2391" s="62"/>
      <c r="BZ2391" s="62"/>
      <c r="CA2391" s="62"/>
      <c r="CB2391" s="62"/>
      <c r="CC2391" s="62"/>
      <c r="CD2391" s="62"/>
      <c r="CE2391" s="62"/>
      <c r="CF2391" s="62"/>
      <c r="CG2391" s="62"/>
      <c r="CH2391" s="62"/>
      <c r="CI2391" s="62"/>
      <c r="CJ2391" s="62"/>
      <c r="CK2391" s="62"/>
      <c r="CL2391" s="62"/>
    </row>
    <row r="2392" spans="2:90" x14ac:dyDescent="0.4">
      <c r="B2392" s="123" t="str">
        <f>"Interest expense - "&amp;SUBSTITUTE(B2378,":","")</f>
        <v>Interest expense - Simple amortizing debt</v>
      </c>
      <c r="C2392" t="s">
        <v>228</v>
      </c>
      <c r="D2392" t="s">
        <v>841</v>
      </c>
      <c r="E2392" t="str">
        <f t="shared" si="3041"/>
        <v>2392 DAMORT-S</v>
      </c>
      <c r="F2392" s="27"/>
      <c r="G2392" s="57"/>
      <c r="J2392" s="93">
        <f>SUMIF($5:$5,I$2,2390:2390)</f>
        <v>0</v>
      </c>
      <c r="K2392" s="28">
        <f t="shared" ref="K2392:P2392" ca="1" si="3058">SUMIF($3:$3,K$2,2392:2392)</f>
        <v>-4246.3682654771292</v>
      </c>
      <c r="L2392" s="28">
        <f t="shared" ca="1" si="3058"/>
        <v>-10109.26923026871</v>
      </c>
      <c r="M2392" s="28">
        <f t="shared" ca="1" si="3058"/>
        <v>-13180.555238173423</v>
      </c>
      <c r="N2392" s="28">
        <f t="shared" ca="1" si="3058"/>
        <v>-13717.229238647677</v>
      </c>
      <c r="O2392" s="28">
        <f t="shared" ca="1" si="3058"/>
        <v>-13732.038078721316</v>
      </c>
      <c r="P2392" s="28">
        <f t="shared" ca="1" si="3058"/>
        <v>-13748.380019355629</v>
      </c>
      <c r="R2392" s="27"/>
      <c r="S2392" s="93">
        <f t="shared" ref="S2392" ca="1" si="3059">-SUM(S2385:S2388)*$H2381/12</f>
        <v>-66.672499999999999</v>
      </c>
      <c r="T2392" s="93">
        <f t="shared" ref="T2392:AX2392" ca="1" si="3060">-SUM(T2385:T2388)*$H2381/12</f>
        <v>-123.67918491369284</v>
      </c>
      <c r="U2392" s="93">
        <f t="shared" ca="1" si="3060"/>
        <v>-179.27867294869259</v>
      </c>
      <c r="V2392" s="93">
        <f t="shared" ca="1" si="3060"/>
        <v>-233.37590413101012</v>
      </c>
      <c r="W2392" s="93">
        <f t="shared" ca="1" si="3060"/>
        <v>-286.12771525247257</v>
      </c>
      <c r="X2392" s="93">
        <f t="shared" ca="1" si="3060"/>
        <v>-337.43687221364007</v>
      </c>
      <c r="Y2392" s="93">
        <f t="shared" ca="1" si="3060"/>
        <v>-387.29135289651009</v>
      </c>
      <c r="Z2392" s="93">
        <f t="shared" ca="1" si="3060"/>
        <v>-435.67903499876348</v>
      </c>
      <c r="AA2392" s="93">
        <f t="shared" ca="1" si="3060"/>
        <v>-482.58769519889523</v>
      </c>
      <c r="AB2392" s="93">
        <f t="shared" ca="1" si="3060"/>
        <v>-528.00500831438751</v>
      </c>
      <c r="AC2392" s="93">
        <f t="shared" ca="1" si="3060"/>
        <v>-571.91854645286844</v>
      </c>
      <c r="AD2392" s="93">
        <f t="shared" ca="1" si="3060"/>
        <v>-614.31577815619607</v>
      </c>
      <c r="AE2392" s="93">
        <f t="shared" ca="1" si="3060"/>
        <v>-655.1840675374109</v>
      </c>
      <c r="AF2392" s="93">
        <f t="shared" ca="1" si="3060"/>
        <v>-694.51067341049531</v>
      </c>
      <c r="AG2392" s="93">
        <f t="shared" ca="1" si="3060"/>
        <v>-732.28274841288157</v>
      </c>
      <c r="AH2392" s="93">
        <f t="shared" ca="1" si="3060"/>
        <v>-768.48733812064745</v>
      </c>
      <c r="AI2392" s="93">
        <f t="shared" ca="1" si="3060"/>
        <v>-803.1113801563373</v>
      </c>
      <c r="AJ2392" s="93">
        <f t="shared" ca="1" si="3060"/>
        <v>-836.14170328935086</v>
      </c>
      <c r="AK2392" s="93">
        <f t="shared" ca="1" si="3060"/>
        <v>-867.56502652883216</v>
      </c>
      <c r="AL2392" s="93">
        <f t="shared" ca="1" si="3060"/>
        <v>-897.36795820900204</v>
      </c>
      <c r="AM2392" s="93">
        <f t="shared" ca="1" si="3060"/>
        <v>-925.5369950668661</v>
      </c>
      <c r="AN2392" s="93">
        <f t="shared" ca="1" si="3060"/>
        <v>-952.05852131223855</v>
      </c>
      <c r="AO2392" s="93">
        <f t="shared" ca="1" si="3060"/>
        <v>-976.91880769001534</v>
      </c>
      <c r="AP2392" s="93">
        <f t="shared" ca="1" si="3060"/>
        <v>-1000.1040105346328</v>
      </c>
      <c r="AQ2392" s="93">
        <f t="shared" ca="1" si="3060"/>
        <v>-1021.6001708166485</v>
      </c>
      <c r="AR2392" s="93">
        <f t="shared" ca="1" si="3060"/>
        <v>-1041.3932131813738</v>
      </c>
      <c r="AS2392" s="93">
        <f t="shared" ca="1" si="3060"/>
        <v>-1059.468944979498</v>
      </c>
      <c r="AT2392" s="93">
        <f t="shared" ca="1" si="3060"/>
        <v>-1075.8130552896325</v>
      </c>
      <c r="AU2392" s="93">
        <f t="shared" ca="1" si="3060"/>
        <v>-1090.4111139327113</v>
      </c>
      <c r="AV2392" s="93">
        <f t="shared" ca="1" si="3060"/>
        <v>-1103.248570478175</v>
      </c>
      <c r="AW2392" s="93">
        <f t="shared" ca="1" si="3060"/>
        <v>-1114.3107532418769</v>
      </c>
      <c r="AX2392" s="93">
        <f t="shared" ca="1" si="3060"/>
        <v>-1123.582868275636</v>
      </c>
      <c r="AY2392" s="93">
        <f t="shared" ref="AY2392:CD2392" ca="1" si="3061">-SUM(AY2385:AY2388)*$H2381/12</f>
        <v>-1131.0499983483694</v>
      </c>
      <c r="AZ2392" s="93">
        <f t="shared" ca="1" si="3061"/>
        <v>-1136.6971019187347</v>
      </c>
      <c r="BA2392" s="93">
        <f t="shared" ca="1" si="3061"/>
        <v>-1140.5090120992124</v>
      </c>
      <c r="BB2392" s="93">
        <f t="shared" ca="1" si="3061"/>
        <v>-1142.470435611554</v>
      </c>
      <c r="BC2392" s="93">
        <f t="shared" ca="1" si="3061"/>
        <v>-1142.5659517335246</v>
      </c>
      <c r="BD2392" s="93">
        <f t="shared" ca="1" si="3061"/>
        <v>-1142.6622638231779</v>
      </c>
      <c r="BE2392" s="93">
        <f t="shared" ca="1" si="3061"/>
        <v>-1142.7593785135784</v>
      </c>
      <c r="BF2392" s="93">
        <f t="shared" ca="1" si="3061"/>
        <v>-1142.8573024930656</v>
      </c>
      <c r="BG2392" s="93">
        <f t="shared" ca="1" si="3061"/>
        <v>-1142.9533535734492</v>
      </c>
      <c r="BH2392" s="93">
        <f t="shared" ca="1" si="3061"/>
        <v>-1143.0502050795026</v>
      </c>
      <c r="BI2392" s="93">
        <f t="shared" ca="1" si="3061"/>
        <v>-1143.1478636814397</v>
      </c>
      <c r="BJ2392" s="93">
        <f t="shared" ca="1" si="3061"/>
        <v>-1143.24633610506</v>
      </c>
      <c r="BK2392" s="93">
        <f t="shared" ca="1" si="3061"/>
        <v>-1143.3456291322102</v>
      </c>
      <c r="BL2392" s="93">
        <f t="shared" ca="1" si="3061"/>
        <v>-1143.4457496012533</v>
      </c>
      <c r="BM2392" s="93">
        <f t="shared" ca="1" si="3061"/>
        <v>-1143.5467044075383</v>
      </c>
      <c r="BN2392" s="93">
        <f t="shared" ca="1" si="3061"/>
        <v>-1143.6485005038758</v>
      </c>
      <c r="BO2392" s="93">
        <f t="shared" ca="1" si="3061"/>
        <v>-1143.751144901016</v>
      </c>
      <c r="BP2392" s="93">
        <f t="shared" ca="1" si="3061"/>
        <v>-1143.8546446681323</v>
      </c>
      <c r="BQ2392" s="93">
        <f t="shared" ca="1" si="3061"/>
        <v>-1143.9590069333083</v>
      </c>
      <c r="BR2392" s="93">
        <f t="shared" ca="1" si="3061"/>
        <v>-1144.064238884027</v>
      </c>
      <c r="BS2392" s="93">
        <f t="shared" ca="1" si="3061"/>
        <v>-1144.1703477676685</v>
      </c>
      <c r="BT2392" s="93">
        <f t="shared" ca="1" si="3061"/>
        <v>-1144.2773408920068</v>
      </c>
      <c r="BU2392" s="93">
        <f t="shared" ca="1" si="3061"/>
        <v>-1144.3852256257148</v>
      </c>
      <c r="BV2392" s="93">
        <f t="shared" ca="1" si="3061"/>
        <v>-1144.4940093988705</v>
      </c>
      <c r="BW2392" s="93">
        <f t="shared" ca="1" si="3061"/>
        <v>-1144.6036997034691</v>
      </c>
      <c r="BX2392" s="93">
        <f t="shared" ca="1" si="3061"/>
        <v>-1144.7143040939393</v>
      </c>
      <c r="BY2392" s="93">
        <f t="shared" ca="1" si="3061"/>
        <v>-1144.8258301876633</v>
      </c>
      <c r="BZ2392" s="93">
        <f t="shared" ca="1" si="3061"/>
        <v>-1144.9382856655018</v>
      </c>
      <c r="CA2392" s="93">
        <f t="shared" ca="1" si="3061"/>
        <v>-1145.0516782723223</v>
      </c>
      <c r="CB2392" s="93">
        <f t="shared" ca="1" si="3061"/>
        <v>-1145.166015817533</v>
      </c>
      <c r="CC2392" s="93">
        <f t="shared" ca="1" si="3061"/>
        <v>-1145.2813061756203</v>
      </c>
      <c r="CD2392" s="93">
        <f t="shared" ca="1" si="3061"/>
        <v>-1145.3975572866918</v>
      </c>
      <c r="CE2392" s="93">
        <f t="shared" ref="CE2392:CK2392" ca="1" si="3062">-SUM(CE2385:CE2388)*$H2381/12</f>
        <v>-1145.5147771570221</v>
      </c>
      <c r="CF2392" s="93">
        <f t="shared" ca="1" si="3062"/>
        <v>-1145.6329738596053</v>
      </c>
      <c r="CG2392" s="93">
        <f t="shared" ca="1" si="3062"/>
        <v>-1145.75215553471</v>
      </c>
      <c r="CH2392" s="93">
        <f t="shared" ca="1" si="3062"/>
        <v>-1145.8723303904403</v>
      </c>
      <c r="CI2392" s="93">
        <f t="shared" ca="1" si="3062"/>
        <v>-1145.993506703302</v>
      </c>
      <c r="CJ2392" s="93">
        <f t="shared" ca="1" si="3062"/>
        <v>-1146.1156928187709</v>
      </c>
      <c r="CK2392" s="93">
        <f t="shared" ca="1" si="3062"/>
        <v>-1146.2388971518685</v>
      </c>
      <c r="CL2392" s="93">
        <f t="shared" ref="CL2392" ca="1" si="3063">-SUM(CL2385:CL2388)*$H2381/12</f>
        <v>-1146.3631281877419</v>
      </c>
    </row>
    <row r="2393" spans="2:90" x14ac:dyDescent="0.4">
      <c r="B2393" s="122"/>
      <c r="C2393" s="57"/>
      <c r="D2393" t="s">
        <v>841</v>
      </c>
      <c r="E2393" t="str">
        <f t="shared" si="3041"/>
        <v>2393 DAMORT-S</v>
      </c>
      <c r="G2393" s="57" t="s">
        <v>244</v>
      </c>
      <c r="R2393"/>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c r="AR2393" s="1"/>
      <c r="AS2393" s="1"/>
      <c r="AT2393" s="1"/>
      <c r="AU2393" s="1"/>
      <c r="AV2393" s="1"/>
      <c r="AW2393" s="1"/>
      <c r="AX2393" s="1"/>
      <c r="AY2393" s="1"/>
      <c r="AZ2393" s="1"/>
      <c r="BA2393" s="1"/>
      <c r="BB2393" s="1"/>
      <c r="BC2393" s="1"/>
      <c r="BD2393" s="1"/>
      <c r="BE2393" s="1"/>
      <c r="BF2393" s="1"/>
      <c r="BG2393" s="1"/>
      <c r="BH2393" s="1"/>
      <c r="BI2393" s="1"/>
      <c r="BJ2393" s="1"/>
      <c r="BK2393" s="1"/>
      <c r="BL2393" s="1"/>
      <c r="BM2393" s="1"/>
      <c r="BN2393" s="1"/>
      <c r="BO2393" s="1"/>
      <c r="BP2393" s="1"/>
      <c r="BQ2393" s="1"/>
      <c r="BR2393" s="1"/>
      <c r="BS2393" s="1"/>
      <c r="BT2393" s="1"/>
      <c r="BU2393" s="1"/>
      <c r="BV2393" s="1"/>
      <c r="BW2393" s="1"/>
      <c r="BX2393" s="1"/>
      <c r="BY2393" s="1"/>
      <c r="BZ2393" s="1"/>
      <c r="CA2393" s="1"/>
      <c r="CB2393" s="1"/>
      <c r="CC2393" s="1"/>
      <c r="CD2393" s="1"/>
      <c r="CE2393" s="1"/>
      <c r="CF2393" s="1"/>
      <c r="CG2393" s="1"/>
      <c r="CH2393" s="1"/>
      <c r="CI2393" s="1"/>
      <c r="CJ2393" s="1"/>
      <c r="CK2393" s="1"/>
      <c r="CL2393" s="1"/>
    </row>
    <row r="2394" spans="2:90" x14ac:dyDescent="0.4">
      <c r="B2394" s="95" t="s">
        <v>291</v>
      </c>
      <c r="C2394" s="57"/>
      <c r="D2394" t="s">
        <v>841</v>
      </c>
      <c r="E2394" t="str">
        <f t="shared" si="3041"/>
        <v>2394 DAMORT-S</v>
      </c>
      <c r="G2394" s="57"/>
      <c r="R2394"/>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c r="AR2394" s="1"/>
      <c r="AS2394" s="1"/>
      <c r="AT2394" s="1"/>
      <c r="AU2394" s="1"/>
      <c r="AV2394" s="1"/>
      <c r="AW2394" s="1"/>
      <c r="AX2394" s="1"/>
      <c r="AY2394" s="1"/>
      <c r="AZ2394" s="1"/>
      <c r="BA2394" s="1"/>
      <c r="BB2394" s="1"/>
      <c r="BC2394" s="1"/>
      <c r="BD2394" s="1"/>
      <c r="BE2394" s="1"/>
      <c r="BF2394" s="1"/>
      <c r="BG2394" s="1"/>
      <c r="BH2394" s="1"/>
      <c r="BI2394" s="1"/>
      <c r="BJ2394" s="1"/>
      <c r="BK2394" s="1"/>
      <c r="BL2394" s="1"/>
      <c r="BM2394" s="1"/>
      <c r="BN2394" s="1"/>
      <c r="BO2394" s="1"/>
      <c r="BP2394" s="1"/>
      <c r="BQ2394" s="1"/>
      <c r="BR2394" s="1"/>
      <c r="BS2394" s="1"/>
      <c r="BT2394" s="1"/>
      <c r="BU2394" s="1"/>
      <c r="BV2394" s="1"/>
      <c r="BW2394" s="1"/>
      <c r="BX2394" s="1"/>
      <c r="BY2394" s="1"/>
      <c r="BZ2394" s="1"/>
      <c r="CA2394" s="1"/>
      <c r="CB2394" s="1"/>
      <c r="CC2394" s="1"/>
      <c r="CD2394" s="1"/>
      <c r="CE2394" s="1"/>
      <c r="CF2394" s="1"/>
      <c r="CG2394" s="1"/>
      <c r="CH2394" s="1"/>
      <c r="CI2394" s="1"/>
      <c r="CJ2394" s="1"/>
      <c r="CK2394" s="1"/>
      <c r="CL2394" s="1"/>
    </row>
    <row r="2395" spans="2:90" x14ac:dyDescent="0.4">
      <c r="B2395" s="154" t="s">
        <v>292</v>
      </c>
      <c r="C2395" s="57"/>
      <c r="D2395" t="s">
        <v>841</v>
      </c>
      <c r="E2395" t="str">
        <f t="shared" si="3041"/>
        <v>2395 DAMORT-S</v>
      </c>
      <c r="G2395" s="57"/>
      <c r="J2395" s="81">
        <f>SUMIF($5:$5,I$2,2393:2393)</f>
        <v>0</v>
      </c>
      <c r="K2395" s="37">
        <f t="shared" ref="K2395:P2395" ca="1" si="3064">SUMIF($3:$3,K$2,2395:2395)</f>
        <v>-2710.1210524104099</v>
      </c>
      <c r="L2395" s="37">
        <f t="shared" ca="1" si="3064"/>
        <v>-2710.4437242823483</v>
      </c>
      <c r="M2395" s="37">
        <f t="shared" ca="1" si="3064"/>
        <v>-2710.4437242823483</v>
      </c>
      <c r="N2395" s="37">
        <f t="shared" ca="1" si="3064"/>
        <v>-2710.4437242823483</v>
      </c>
      <c r="O2395" s="37">
        <f t="shared" ca="1" si="3064"/>
        <v>-2710.4437242823483</v>
      </c>
      <c r="P2395" s="37">
        <f t="shared" ca="1" si="3064"/>
        <v>-2710.4437242823483</v>
      </c>
      <c r="R2395" s="53"/>
      <c r="S2395" s="94">
        <f t="shared" ref="S2395" ca="1" si="3065">+PMT($H2381/12,$H2380,S2386+S2388,0)</f>
        <v>-225.8703103568624</v>
      </c>
      <c r="T2395" s="94">
        <f t="shared" ref="T2395:AY2395" ca="1" si="3066">+PMT($H2381/12,$H2380,T2386+T2388,0)</f>
        <v>-225.8703103568624</v>
      </c>
      <c r="U2395" s="94">
        <f t="shared" ca="1" si="3066"/>
        <v>-225.8703103568624</v>
      </c>
      <c r="V2395" s="94">
        <f t="shared" ca="1" si="3066"/>
        <v>-225.54763848492402</v>
      </c>
      <c r="W2395" s="94">
        <f t="shared" ca="1" si="3066"/>
        <v>-225.8703103568624</v>
      </c>
      <c r="X2395" s="94">
        <f t="shared" ca="1" si="3066"/>
        <v>-225.8703103568624</v>
      </c>
      <c r="Y2395" s="94">
        <f t="shared" ca="1" si="3066"/>
        <v>-225.8703103568624</v>
      </c>
      <c r="Z2395" s="94">
        <f t="shared" ca="1" si="3066"/>
        <v>-225.8703103568624</v>
      </c>
      <c r="AA2395" s="94">
        <f t="shared" ca="1" si="3066"/>
        <v>-225.8703103568624</v>
      </c>
      <c r="AB2395" s="94">
        <f t="shared" ca="1" si="3066"/>
        <v>-225.8703103568624</v>
      </c>
      <c r="AC2395" s="94">
        <f t="shared" ca="1" si="3066"/>
        <v>-225.8703103568624</v>
      </c>
      <c r="AD2395" s="94">
        <f t="shared" ca="1" si="3066"/>
        <v>-225.8703103568624</v>
      </c>
      <c r="AE2395" s="94">
        <f t="shared" ca="1" si="3066"/>
        <v>-225.8703103568624</v>
      </c>
      <c r="AF2395" s="94">
        <f t="shared" ca="1" si="3066"/>
        <v>-225.8703103568624</v>
      </c>
      <c r="AG2395" s="94">
        <f t="shared" ca="1" si="3066"/>
        <v>-225.8703103568624</v>
      </c>
      <c r="AH2395" s="94">
        <f t="shared" ca="1" si="3066"/>
        <v>-225.8703103568624</v>
      </c>
      <c r="AI2395" s="94">
        <f t="shared" ca="1" si="3066"/>
        <v>-225.8703103568624</v>
      </c>
      <c r="AJ2395" s="94">
        <f t="shared" ca="1" si="3066"/>
        <v>-225.8703103568624</v>
      </c>
      <c r="AK2395" s="94">
        <f t="shared" ca="1" si="3066"/>
        <v>-225.8703103568624</v>
      </c>
      <c r="AL2395" s="94">
        <f t="shared" ca="1" si="3066"/>
        <v>-225.8703103568624</v>
      </c>
      <c r="AM2395" s="94">
        <f t="shared" ca="1" si="3066"/>
        <v>-225.8703103568624</v>
      </c>
      <c r="AN2395" s="94">
        <f t="shared" ca="1" si="3066"/>
        <v>-225.8703103568624</v>
      </c>
      <c r="AO2395" s="94">
        <f t="shared" ca="1" si="3066"/>
        <v>-225.8703103568624</v>
      </c>
      <c r="AP2395" s="94">
        <f t="shared" ca="1" si="3066"/>
        <v>-225.8703103568624</v>
      </c>
      <c r="AQ2395" s="94">
        <f t="shared" ca="1" si="3066"/>
        <v>-225.8703103568624</v>
      </c>
      <c r="AR2395" s="94">
        <f t="shared" ca="1" si="3066"/>
        <v>-225.8703103568624</v>
      </c>
      <c r="AS2395" s="94">
        <f t="shared" ca="1" si="3066"/>
        <v>-225.8703103568624</v>
      </c>
      <c r="AT2395" s="94">
        <f t="shared" ca="1" si="3066"/>
        <v>-225.8703103568624</v>
      </c>
      <c r="AU2395" s="94">
        <f t="shared" ca="1" si="3066"/>
        <v>-225.8703103568624</v>
      </c>
      <c r="AV2395" s="94">
        <f t="shared" ca="1" si="3066"/>
        <v>-225.8703103568624</v>
      </c>
      <c r="AW2395" s="94">
        <f t="shared" ca="1" si="3066"/>
        <v>-225.8703103568624</v>
      </c>
      <c r="AX2395" s="94">
        <f t="shared" ca="1" si="3066"/>
        <v>-225.8703103568624</v>
      </c>
      <c r="AY2395" s="94">
        <f t="shared" ca="1" si="3066"/>
        <v>-225.8703103568624</v>
      </c>
      <c r="AZ2395" s="94">
        <f t="shared" ref="AZ2395:CE2395" ca="1" si="3067">+PMT($H2381/12,$H2380,AZ2386+AZ2388,0)</f>
        <v>-225.8703103568624</v>
      </c>
      <c r="BA2395" s="94">
        <f t="shared" ca="1" si="3067"/>
        <v>-225.8703103568624</v>
      </c>
      <c r="BB2395" s="94">
        <f t="shared" ca="1" si="3067"/>
        <v>-225.8703103568624</v>
      </c>
      <c r="BC2395" s="94">
        <f t="shared" ca="1" si="3067"/>
        <v>-225.8703103568624</v>
      </c>
      <c r="BD2395" s="94">
        <f t="shared" ca="1" si="3067"/>
        <v>-225.8703103568624</v>
      </c>
      <c r="BE2395" s="94">
        <f t="shared" ca="1" si="3067"/>
        <v>-225.8703103568624</v>
      </c>
      <c r="BF2395" s="94">
        <f t="shared" ca="1" si="3067"/>
        <v>-225.8703103568624</v>
      </c>
      <c r="BG2395" s="94">
        <f t="shared" ca="1" si="3067"/>
        <v>-225.8703103568624</v>
      </c>
      <c r="BH2395" s="94">
        <f t="shared" ca="1" si="3067"/>
        <v>-225.8703103568624</v>
      </c>
      <c r="BI2395" s="94">
        <f t="shared" ca="1" si="3067"/>
        <v>-225.8703103568624</v>
      </c>
      <c r="BJ2395" s="94">
        <f t="shared" ca="1" si="3067"/>
        <v>-225.8703103568624</v>
      </c>
      <c r="BK2395" s="94">
        <f t="shared" ca="1" si="3067"/>
        <v>-225.8703103568624</v>
      </c>
      <c r="BL2395" s="94">
        <f t="shared" ca="1" si="3067"/>
        <v>-225.8703103568624</v>
      </c>
      <c r="BM2395" s="94">
        <f t="shared" ca="1" si="3067"/>
        <v>-225.8703103568624</v>
      </c>
      <c r="BN2395" s="94">
        <f t="shared" ca="1" si="3067"/>
        <v>-225.8703103568624</v>
      </c>
      <c r="BO2395" s="94">
        <f t="shared" ca="1" si="3067"/>
        <v>-225.8703103568624</v>
      </c>
      <c r="BP2395" s="94">
        <f t="shared" ca="1" si="3067"/>
        <v>-225.8703103568624</v>
      </c>
      <c r="BQ2395" s="94">
        <f t="shared" ca="1" si="3067"/>
        <v>-225.8703103568624</v>
      </c>
      <c r="BR2395" s="94">
        <f t="shared" ca="1" si="3067"/>
        <v>-225.8703103568624</v>
      </c>
      <c r="BS2395" s="94">
        <f t="shared" ca="1" si="3067"/>
        <v>-225.8703103568624</v>
      </c>
      <c r="BT2395" s="94">
        <f t="shared" ca="1" si="3067"/>
        <v>-225.8703103568624</v>
      </c>
      <c r="BU2395" s="94">
        <f t="shared" ca="1" si="3067"/>
        <v>-225.8703103568624</v>
      </c>
      <c r="BV2395" s="94">
        <f t="shared" ca="1" si="3067"/>
        <v>-225.8703103568624</v>
      </c>
      <c r="BW2395" s="94">
        <f t="shared" ca="1" si="3067"/>
        <v>-225.8703103568624</v>
      </c>
      <c r="BX2395" s="94">
        <f t="shared" ca="1" si="3067"/>
        <v>-225.8703103568624</v>
      </c>
      <c r="BY2395" s="94">
        <f t="shared" ca="1" si="3067"/>
        <v>-225.8703103568624</v>
      </c>
      <c r="BZ2395" s="94">
        <f t="shared" ca="1" si="3067"/>
        <v>-225.8703103568624</v>
      </c>
      <c r="CA2395" s="94">
        <f t="shared" ca="1" si="3067"/>
        <v>-225.8703103568624</v>
      </c>
      <c r="CB2395" s="94">
        <f t="shared" ca="1" si="3067"/>
        <v>-225.8703103568624</v>
      </c>
      <c r="CC2395" s="94">
        <f t="shared" ca="1" si="3067"/>
        <v>-225.8703103568624</v>
      </c>
      <c r="CD2395" s="94">
        <f t="shared" ca="1" si="3067"/>
        <v>-225.8703103568624</v>
      </c>
      <c r="CE2395" s="94">
        <f t="shared" ca="1" si="3067"/>
        <v>-225.8703103568624</v>
      </c>
      <c r="CF2395" s="94">
        <f t="shared" ref="CF2395:CK2395" ca="1" si="3068">+PMT($H2381/12,$H2380,CF2386+CF2388,0)</f>
        <v>-225.8703103568624</v>
      </c>
      <c r="CG2395" s="94">
        <f t="shared" ca="1" si="3068"/>
        <v>-225.8703103568624</v>
      </c>
      <c r="CH2395" s="94">
        <f t="shared" ca="1" si="3068"/>
        <v>-225.8703103568624</v>
      </c>
      <c r="CI2395" s="94">
        <f t="shared" ca="1" si="3068"/>
        <v>-225.8703103568624</v>
      </c>
      <c r="CJ2395" s="94">
        <f t="shared" ca="1" si="3068"/>
        <v>-225.8703103568624</v>
      </c>
      <c r="CK2395" s="94">
        <f t="shared" ca="1" si="3068"/>
        <v>-225.8703103568624</v>
      </c>
      <c r="CL2395" s="94">
        <f t="shared" ref="CL2395" ca="1" si="3069">+PMT($H2381/12,$H2380,CL2386+CL2388,0)</f>
        <v>-225.8703103568624</v>
      </c>
    </row>
    <row r="2396" spans="2:90" x14ac:dyDescent="0.4">
      <c r="B2396" s="123" t="s">
        <v>293</v>
      </c>
      <c r="C2396" s="281"/>
      <c r="D2396" t="s">
        <v>841</v>
      </c>
      <c r="E2396" t="str">
        <f t="shared" si="3041"/>
        <v>2396 DAMORT-S</v>
      </c>
      <c r="F2396" s="27"/>
      <c r="G2396" s="281"/>
      <c r="H2396" s="27"/>
      <c r="J2396" s="77">
        <f>SUMIF($5:$5,I$2,2394:2394)</f>
        <v>0</v>
      </c>
      <c r="K2396" s="33">
        <f t="shared" ref="K2396:P2396" si="3070">SUMIF($4:$4,K$2,2394:2394)</f>
        <v>0</v>
      </c>
      <c r="L2396" s="33">
        <f t="shared" si="3070"/>
        <v>0</v>
      </c>
      <c r="M2396" s="33">
        <f t="shared" si="3070"/>
        <v>0</v>
      </c>
      <c r="N2396" s="33">
        <f t="shared" si="3070"/>
        <v>0</v>
      </c>
      <c r="O2396" s="33">
        <f t="shared" si="3070"/>
        <v>0</v>
      </c>
      <c r="P2396" s="33">
        <f t="shared" si="3070"/>
        <v>0</v>
      </c>
      <c r="R2396" s="28"/>
      <c r="S2396" s="93" cm="1">
        <f t="array" aca="1" ref="S2396" ca="1">SUM(INDEX(2393:2393,1,MAX(COLUMN($R:$R),COLUMN()-($H2380-1))):S2395)</f>
        <v>-225.8703103568624</v>
      </c>
      <c r="T2396" s="93" cm="1">
        <f t="array" aca="1" ref="T2396" ca="1">SUM(INDEX(2393:2393,1,MAX(COLUMN($R:$R),COLUMN()-($H2380-1))):T2395)</f>
        <v>-451.74062071372481</v>
      </c>
      <c r="U2396" s="93" cm="1">
        <f t="array" aca="1" ref="U2396" ca="1">SUM(INDEX(2393:2393,1,MAX(COLUMN($R:$R),COLUMN()-($H2380-1))):U2395)</f>
        <v>-677.61093107058718</v>
      </c>
      <c r="V2396" s="93" cm="1">
        <f t="array" aca="1" ref="V2396" ca="1">SUM(INDEX(2393:2393,1,MAX(COLUMN($R:$R),COLUMN()-($H2380-1))):V2395)</f>
        <v>-903.15856955551124</v>
      </c>
      <c r="W2396" s="93" cm="1">
        <f t="array" aca="1" ref="W2396" ca="1">SUM(INDEX(2393:2393,1,MAX(COLUMN($R:$R),COLUMN()-($H2380-1))):W2395)</f>
        <v>-1129.0288799123737</v>
      </c>
      <c r="X2396" s="93" cm="1">
        <f t="array" aca="1" ref="X2396" ca="1">SUM(INDEX(2393:2393,1,MAX(COLUMN($R:$R),COLUMN()-($H2380-1))):X2395)</f>
        <v>-1354.899190269236</v>
      </c>
      <c r="Y2396" s="93" cm="1">
        <f t="array" aca="1" ref="Y2396" ca="1">SUM(INDEX(2393:2393,1,MAX(COLUMN($R:$R),COLUMN()-($H2380-1))):Y2395)</f>
        <v>-1580.7695006260983</v>
      </c>
      <c r="Z2396" s="93" cm="1">
        <f t="array" aca="1" ref="Z2396" ca="1">SUM(INDEX(2393:2393,1,MAX(COLUMN($R:$R),COLUMN()-($H2380-1))):Z2395)</f>
        <v>-1806.6398109829606</v>
      </c>
      <c r="AA2396" s="93" cm="1">
        <f t="array" aca="1" ref="AA2396" ca="1">SUM(INDEX(2393:2393,1,MAX(COLUMN($R:$R),COLUMN()-($H2380-1))):AA2395)</f>
        <v>-2032.5101213398229</v>
      </c>
      <c r="AB2396" s="93" cm="1">
        <f t="array" aca="1" ref="AB2396" ca="1">SUM(INDEX(2393:2393,1,MAX(COLUMN($R:$R),COLUMN()-($H2380-1))):AB2395)</f>
        <v>-2258.3804316966853</v>
      </c>
      <c r="AC2396" s="93" cm="1">
        <f t="array" aca="1" ref="AC2396" ca="1">SUM(INDEX(2393:2393,1,MAX(COLUMN($R:$R),COLUMN()-($H2380-1))):AC2395)</f>
        <v>-2484.2507420535476</v>
      </c>
      <c r="AD2396" s="93" cm="1">
        <f t="array" aca="1" ref="AD2396" ca="1">SUM(INDEX(2393:2393,1,MAX(COLUMN($R:$R),COLUMN()-($H2380-1))):AD2395)</f>
        <v>-2710.1210524104099</v>
      </c>
      <c r="AE2396" s="93" cm="1">
        <f t="array" aca="1" ref="AE2396" ca="1">SUM(INDEX(2393:2393,1,MAX(COLUMN($R:$R),COLUMN()-($H2380-1))):AE2395)</f>
        <v>-2935.9913627672722</v>
      </c>
      <c r="AF2396" s="93" cm="1">
        <f t="array" aca="1" ref="AF2396" ca="1">SUM(INDEX(2393:2393,1,MAX(COLUMN($R:$R),COLUMN()-($H2380-1))):AF2395)</f>
        <v>-3161.8616731241345</v>
      </c>
      <c r="AG2396" s="93" cm="1">
        <f t="array" aca="1" ref="AG2396" ca="1">SUM(INDEX(2393:2393,1,MAX(COLUMN($R:$R),COLUMN()-($H2380-1))):AG2395)</f>
        <v>-3387.7319834809969</v>
      </c>
      <c r="AH2396" s="93" cm="1">
        <f t="array" aca="1" ref="AH2396" ca="1">SUM(INDEX(2393:2393,1,MAX(COLUMN($R:$R),COLUMN()-($H2380-1))):AH2395)</f>
        <v>-3613.6022938378592</v>
      </c>
      <c r="AI2396" s="93" cm="1">
        <f t="array" aca="1" ref="AI2396" ca="1">SUM(INDEX(2393:2393,1,MAX(COLUMN($R:$R),COLUMN()-($H2380-1))):AI2395)</f>
        <v>-3839.4726041947215</v>
      </c>
      <c r="AJ2396" s="93" cm="1">
        <f t="array" aca="1" ref="AJ2396" ca="1">SUM(INDEX(2393:2393,1,MAX(COLUMN($R:$R),COLUMN()-($H2380-1))):AJ2395)</f>
        <v>-4065.3429145515838</v>
      </c>
      <c r="AK2396" s="93" cm="1">
        <f t="array" aca="1" ref="AK2396" ca="1">SUM(INDEX(2393:2393,1,MAX(COLUMN($R:$R),COLUMN()-($H2380-1))):AK2395)</f>
        <v>-4291.2132249084461</v>
      </c>
      <c r="AL2396" s="93" cm="1">
        <f t="array" aca="1" ref="AL2396" ca="1">SUM(INDEX(2393:2393,1,MAX(COLUMN($R:$R),COLUMN()-($H2380-1))):AL2395)</f>
        <v>-4517.0835352653085</v>
      </c>
      <c r="AM2396" s="93" cm="1">
        <f t="array" aca="1" ref="AM2396" ca="1">SUM(INDEX(2393:2393,1,MAX(COLUMN($R:$R),COLUMN()-($H2380-1))):AM2395)</f>
        <v>-4742.9538456221708</v>
      </c>
      <c r="AN2396" s="93" cm="1">
        <f t="array" aca="1" ref="AN2396" ca="1">SUM(INDEX(2393:2393,1,MAX(COLUMN($R:$R),COLUMN()-($H2380-1))):AN2395)</f>
        <v>-4968.8241559790331</v>
      </c>
      <c r="AO2396" s="93" cm="1">
        <f t="array" aca="1" ref="AO2396" ca="1">SUM(INDEX(2393:2393,1,MAX(COLUMN($R:$R),COLUMN()-($H2380-1))):AO2395)</f>
        <v>-5194.6944663358954</v>
      </c>
      <c r="AP2396" s="93" cm="1">
        <f t="array" aca="1" ref="AP2396" ca="1">SUM(INDEX(2393:2393,1,MAX(COLUMN($R:$R),COLUMN()-($H2380-1))):AP2395)</f>
        <v>-5420.5647766927577</v>
      </c>
      <c r="AQ2396" s="93" cm="1">
        <f t="array" aca="1" ref="AQ2396" ca="1">SUM(INDEX(2393:2393,1,MAX(COLUMN($R:$R),COLUMN()-($H2380-1))):AQ2395)</f>
        <v>-5646.4350870496201</v>
      </c>
      <c r="AR2396" s="93" cm="1">
        <f t="array" aca="1" ref="AR2396" ca="1">SUM(INDEX(2393:2393,1,MAX(COLUMN($R:$R),COLUMN()-($H2380-1))):AR2395)</f>
        <v>-5872.3053974064824</v>
      </c>
      <c r="AS2396" s="93" cm="1">
        <f t="array" aca="1" ref="AS2396" ca="1">SUM(INDEX(2393:2393,1,MAX(COLUMN($R:$R),COLUMN()-($H2380-1))):AS2395)</f>
        <v>-6098.1757077633447</v>
      </c>
      <c r="AT2396" s="93" cm="1">
        <f t="array" aca="1" ref="AT2396" ca="1">SUM(INDEX(2393:2393,1,MAX(COLUMN($R:$R),COLUMN()-($H2380-1))):AT2395)</f>
        <v>-6324.046018120207</v>
      </c>
      <c r="AU2396" s="93" cm="1">
        <f t="array" aca="1" ref="AU2396" ca="1">SUM(INDEX(2393:2393,1,MAX(COLUMN($R:$R),COLUMN()-($H2380-1))):AU2395)</f>
        <v>-6549.9163284770693</v>
      </c>
      <c r="AV2396" s="93" cm="1">
        <f t="array" aca="1" ref="AV2396" ca="1">SUM(INDEX(2393:2393,1,MAX(COLUMN($R:$R),COLUMN()-($H2380-1))):AV2395)</f>
        <v>-6775.7866388339316</v>
      </c>
      <c r="AW2396" s="93" cm="1">
        <f t="array" aca="1" ref="AW2396" ca="1">SUM(INDEX(2393:2393,1,MAX(COLUMN($R:$R),COLUMN()-($H2380-1))):AW2395)</f>
        <v>-7001.656949190794</v>
      </c>
      <c r="AX2396" s="93" cm="1">
        <f t="array" aca="1" ref="AX2396" ca="1">SUM(INDEX(2393:2393,1,MAX(COLUMN($R:$R),COLUMN()-($H2380-1))):AX2395)</f>
        <v>-7227.5272595476563</v>
      </c>
      <c r="AY2396" s="93" cm="1">
        <f t="array" aca="1" ref="AY2396" ca="1">SUM(INDEX(2393:2393,1,MAX(COLUMN($R:$R),COLUMN()-($H2380-1))):AY2395)</f>
        <v>-7453.3975699045186</v>
      </c>
      <c r="AZ2396" s="93" cm="1">
        <f t="array" aca="1" ref="AZ2396" ca="1">SUM(INDEX(2393:2393,1,MAX(COLUMN($R:$R),COLUMN()-($H2380-1))):AZ2395)</f>
        <v>-7679.2678802613809</v>
      </c>
      <c r="BA2396" s="93" cm="1">
        <f t="array" aca="1" ref="BA2396" ca="1">SUM(INDEX(2393:2393,1,MAX(COLUMN($R:$R),COLUMN()-($H2380-1))):BA2395)</f>
        <v>-7905.1381906182432</v>
      </c>
      <c r="BB2396" s="93" cm="1">
        <f t="array" aca="1" ref="BB2396" ca="1">SUM(INDEX(2393:2393,1,MAX(COLUMN($R:$R),COLUMN()-($H2380-1))):BB2395)</f>
        <v>-8131.0085009751056</v>
      </c>
      <c r="BC2396" s="93" cm="1">
        <f t="array" aca="1" ref="BC2396" ca="1">SUM(INDEX(2393:2393,1,MAX(COLUMN($R:$R),COLUMN()-($H2380-1))):BC2395)</f>
        <v>-8131.0085009751056</v>
      </c>
      <c r="BD2396" s="93" cm="1">
        <f t="array" aca="1" ref="BD2396" ca="1">SUM(INDEX(2393:2393,1,MAX(COLUMN($R:$R),COLUMN()-($H2380-1))):BD2395)</f>
        <v>-8131.0085009751056</v>
      </c>
      <c r="BE2396" s="93" cm="1">
        <f t="array" aca="1" ref="BE2396" ca="1">SUM(INDEX(2393:2393,1,MAX(COLUMN($R:$R),COLUMN()-($H2380-1))):BE2395)</f>
        <v>-8131.0085009751056</v>
      </c>
      <c r="BF2396" s="93" cm="1">
        <f t="array" aca="1" ref="BF2396" ca="1">SUM(INDEX(2393:2393,1,MAX(COLUMN($R:$R),COLUMN()-($H2380-1))):BF2395)</f>
        <v>-8131.3311728470444</v>
      </c>
      <c r="BG2396" s="93" cm="1">
        <f t="array" aca="1" ref="BG2396" ca="1">SUM(INDEX(2393:2393,1,MAX(COLUMN($R:$R),COLUMN()-($H2380-1))):BG2395)</f>
        <v>-8131.3311728470444</v>
      </c>
      <c r="BH2396" s="93" cm="1">
        <f t="array" aca="1" ref="BH2396" ca="1">SUM(INDEX(2393:2393,1,MAX(COLUMN($R:$R),COLUMN()-($H2380-1))):BH2395)</f>
        <v>-8131.3311728470444</v>
      </c>
      <c r="BI2396" s="93" cm="1">
        <f t="array" aca="1" ref="BI2396" ca="1">SUM(INDEX(2393:2393,1,MAX(COLUMN($R:$R),COLUMN()-($H2380-1))):BI2395)</f>
        <v>-8131.3311728470444</v>
      </c>
      <c r="BJ2396" s="93" cm="1">
        <f t="array" aca="1" ref="BJ2396" ca="1">SUM(INDEX(2393:2393,1,MAX(COLUMN($R:$R),COLUMN()-($H2380-1))):BJ2395)</f>
        <v>-8131.3311728470444</v>
      </c>
      <c r="BK2396" s="93" cm="1">
        <f t="array" aca="1" ref="BK2396" ca="1">SUM(INDEX(2393:2393,1,MAX(COLUMN($R:$R),COLUMN()-($H2380-1))):BK2395)</f>
        <v>-8131.3311728470444</v>
      </c>
      <c r="BL2396" s="93" cm="1">
        <f t="array" aca="1" ref="BL2396" ca="1">SUM(INDEX(2393:2393,1,MAX(COLUMN($R:$R),COLUMN()-($H2380-1))):BL2395)</f>
        <v>-8131.3311728470444</v>
      </c>
      <c r="BM2396" s="93" cm="1">
        <f t="array" aca="1" ref="BM2396" ca="1">SUM(INDEX(2393:2393,1,MAX(COLUMN($R:$R),COLUMN()-($H2380-1))):BM2395)</f>
        <v>-8131.3311728470444</v>
      </c>
      <c r="BN2396" s="93" cm="1">
        <f t="array" aca="1" ref="BN2396" ca="1">SUM(INDEX(2393:2393,1,MAX(COLUMN($R:$R),COLUMN()-($H2380-1))):BN2395)</f>
        <v>-8131.3311728470444</v>
      </c>
      <c r="BO2396" s="93" cm="1">
        <f t="array" aca="1" ref="BO2396" ca="1">SUM(INDEX(2393:2393,1,MAX(COLUMN($R:$R),COLUMN()-($H2380-1))):BO2395)</f>
        <v>-8131.3311728470444</v>
      </c>
      <c r="BP2396" s="93" cm="1">
        <f t="array" aca="1" ref="BP2396" ca="1">SUM(INDEX(2393:2393,1,MAX(COLUMN($R:$R),COLUMN()-($H2380-1))):BP2395)</f>
        <v>-8131.3311728470444</v>
      </c>
      <c r="BQ2396" s="93" cm="1">
        <f t="array" aca="1" ref="BQ2396" ca="1">SUM(INDEX(2393:2393,1,MAX(COLUMN($R:$R),COLUMN()-($H2380-1))):BQ2395)</f>
        <v>-8131.3311728470444</v>
      </c>
      <c r="BR2396" s="93" cm="1">
        <f t="array" aca="1" ref="BR2396" ca="1">SUM(INDEX(2393:2393,1,MAX(COLUMN($R:$R),COLUMN()-($H2380-1))):BR2395)</f>
        <v>-8131.3311728470444</v>
      </c>
      <c r="BS2396" s="93" cm="1">
        <f t="array" aca="1" ref="BS2396" ca="1">SUM(INDEX(2393:2393,1,MAX(COLUMN($R:$R),COLUMN()-($H2380-1))):BS2395)</f>
        <v>-8131.3311728470444</v>
      </c>
      <c r="BT2396" s="93" cm="1">
        <f t="array" aca="1" ref="BT2396" ca="1">SUM(INDEX(2393:2393,1,MAX(COLUMN($R:$R),COLUMN()-($H2380-1))):BT2395)</f>
        <v>-8131.3311728470444</v>
      </c>
      <c r="BU2396" s="93" cm="1">
        <f t="array" aca="1" ref="BU2396" ca="1">SUM(INDEX(2393:2393,1,MAX(COLUMN($R:$R),COLUMN()-($H2380-1))):BU2395)</f>
        <v>-8131.3311728470444</v>
      </c>
      <c r="BV2396" s="93" cm="1">
        <f t="array" aca="1" ref="BV2396" ca="1">SUM(INDEX(2393:2393,1,MAX(COLUMN($R:$R),COLUMN()-($H2380-1))):BV2395)</f>
        <v>-8131.3311728470444</v>
      </c>
      <c r="BW2396" s="93" cm="1">
        <f t="array" aca="1" ref="BW2396" ca="1">SUM(INDEX(2393:2393,1,MAX(COLUMN($R:$R),COLUMN()-($H2380-1))):BW2395)</f>
        <v>-8131.3311728470444</v>
      </c>
      <c r="BX2396" s="93" cm="1">
        <f t="array" aca="1" ref="BX2396" ca="1">SUM(INDEX(2393:2393,1,MAX(COLUMN($R:$R),COLUMN()-($H2380-1))):BX2395)</f>
        <v>-8131.3311728470444</v>
      </c>
      <c r="BY2396" s="93" cm="1">
        <f t="array" aca="1" ref="BY2396" ca="1">SUM(INDEX(2393:2393,1,MAX(COLUMN($R:$R),COLUMN()-($H2380-1))):BY2395)</f>
        <v>-8131.3311728470444</v>
      </c>
      <c r="BZ2396" s="93" cm="1">
        <f t="array" aca="1" ref="BZ2396" ca="1">SUM(INDEX(2393:2393,1,MAX(COLUMN($R:$R),COLUMN()-($H2380-1))):BZ2395)</f>
        <v>-8131.3311728470444</v>
      </c>
      <c r="CA2396" s="93" cm="1">
        <f t="array" aca="1" ref="CA2396" ca="1">SUM(INDEX(2393:2393,1,MAX(COLUMN($R:$R),COLUMN()-($H2380-1))):CA2395)</f>
        <v>-8131.3311728470444</v>
      </c>
      <c r="CB2396" s="93" cm="1">
        <f t="array" aca="1" ref="CB2396" ca="1">SUM(INDEX(2393:2393,1,MAX(COLUMN($R:$R),COLUMN()-($H2380-1))):CB2395)</f>
        <v>-8131.3311728470444</v>
      </c>
      <c r="CC2396" s="93" cm="1">
        <f t="array" aca="1" ref="CC2396" ca="1">SUM(INDEX(2393:2393,1,MAX(COLUMN($R:$R),COLUMN()-($H2380-1))):CC2395)</f>
        <v>-8131.3311728470444</v>
      </c>
      <c r="CD2396" s="93" cm="1">
        <f t="array" aca="1" ref="CD2396" ca="1">SUM(INDEX(2393:2393,1,MAX(COLUMN($R:$R),COLUMN()-($H2380-1))):CD2395)</f>
        <v>-8131.3311728470444</v>
      </c>
      <c r="CE2396" s="93" cm="1">
        <f t="array" aca="1" ref="CE2396" ca="1">SUM(INDEX(2393:2393,1,MAX(COLUMN($R:$R),COLUMN()-($H2380-1))):CE2395)</f>
        <v>-8131.3311728470444</v>
      </c>
      <c r="CF2396" s="93" cm="1">
        <f t="array" aca="1" ref="CF2396" ca="1">SUM(INDEX(2393:2393,1,MAX(COLUMN($R:$R),COLUMN()-($H2380-1))):CF2395)</f>
        <v>-8131.3311728470444</v>
      </c>
      <c r="CG2396" s="93" cm="1">
        <f t="array" aca="1" ref="CG2396" ca="1">SUM(INDEX(2393:2393,1,MAX(COLUMN($R:$R),COLUMN()-($H2380-1))):CG2395)</f>
        <v>-8131.3311728470444</v>
      </c>
      <c r="CH2396" s="93" cm="1">
        <f t="array" aca="1" ref="CH2396" ca="1">SUM(INDEX(2393:2393,1,MAX(COLUMN($R:$R),COLUMN()-($H2380-1))):CH2395)</f>
        <v>-8131.3311728470444</v>
      </c>
      <c r="CI2396" s="93" cm="1">
        <f t="array" aca="1" ref="CI2396" ca="1">SUM(INDEX(2393:2393,1,MAX(COLUMN($R:$R),COLUMN()-($H2380-1))):CI2395)</f>
        <v>-8131.3311728470444</v>
      </c>
      <c r="CJ2396" s="93" cm="1">
        <f t="array" aca="1" ref="CJ2396" ca="1">SUM(INDEX(2393:2393,1,MAX(COLUMN($R:$R),COLUMN()-($H2380-1))):CJ2395)</f>
        <v>-8131.3311728470444</v>
      </c>
      <c r="CK2396" s="93" cm="1">
        <f t="array" aca="1" ref="CK2396" ca="1">SUM(INDEX(2393:2393,1,MAX(COLUMN($R:$R),COLUMN()-($H2380-1))):CK2395)</f>
        <v>-8131.3311728470444</v>
      </c>
      <c r="CL2396" s="93" cm="1">
        <f t="array" aca="1" ref="CL2396" ca="1">SUM(INDEX(2393:2393,1,MAX(COLUMN($R:$R),COLUMN()-($H2380-1))):CL2395)</f>
        <v>-8131.3311728470444</v>
      </c>
    </row>
    <row r="2397" spans="2:90" x14ac:dyDescent="0.4">
      <c r="B2397" s="123"/>
      <c r="C2397" s="281"/>
      <c r="D2397" t="s">
        <v>841</v>
      </c>
      <c r="E2397" t="str">
        <f t="shared" si="3041"/>
        <v>2397 DAMORT-S</v>
      </c>
      <c r="F2397" s="27"/>
      <c r="G2397" s="281"/>
      <c r="H2397" s="27"/>
      <c r="J2397" s="77"/>
      <c r="K2397" s="33"/>
      <c r="L2397" s="33"/>
      <c r="M2397" s="33"/>
      <c r="N2397" s="33"/>
      <c r="O2397" s="33"/>
      <c r="P2397" s="33"/>
      <c r="R2397" s="28"/>
      <c r="S2397" s="93"/>
      <c r="T2397" s="93"/>
      <c r="U2397" s="93"/>
      <c r="V2397" s="93"/>
      <c r="W2397" s="93"/>
      <c r="X2397" s="93"/>
      <c r="Y2397" s="93"/>
      <c r="Z2397" s="93"/>
      <c r="AA2397" s="93"/>
      <c r="AB2397" s="93"/>
      <c r="AC2397" s="93"/>
      <c r="AD2397" s="93"/>
      <c r="AE2397" s="93"/>
      <c r="AF2397" s="93"/>
      <c r="AG2397" s="93"/>
      <c r="AH2397" s="93"/>
      <c r="AI2397" s="93"/>
      <c r="AJ2397" s="93"/>
      <c r="AK2397" s="93"/>
      <c r="AL2397" s="93"/>
      <c r="AM2397" s="93"/>
      <c r="AN2397" s="93"/>
      <c r="AO2397" s="93"/>
      <c r="AP2397" s="93"/>
      <c r="AQ2397" s="93"/>
      <c r="AR2397" s="93"/>
      <c r="AS2397" s="93"/>
      <c r="AT2397" s="93"/>
      <c r="AU2397" s="93"/>
      <c r="AV2397" s="93"/>
      <c r="AW2397" s="93"/>
      <c r="AX2397" s="93"/>
      <c r="AY2397" s="93"/>
      <c r="AZ2397" s="93"/>
      <c r="BA2397" s="93"/>
      <c r="BB2397" s="93"/>
      <c r="BC2397" s="93"/>
      <c r="BD2397" s="93"/>
      <c r="BE2397" s="93"/>
      <c r="BF2397" s="93"/>
      <c r="BG2397" s="93"/>
      <c r="BH2397" s="93"/>
      <c r="BI2397" s="93"/>
      <c r="BJ2397" s="93"/>
      <c r="BK2397" s="93"/>
      <c r="BL2397" s="93"/>
      <c r="BM2397" s="93"/>
      <c r="BN2397" s="93"/>
      <c r="BO2397" s="93"/>
      <c r="BP2397" s="93"/>
      <c r="BQ2397" s="93"/>
      <c r="BR2397" s="93"/>
      <c r="BS2397" s="93"/>
      <c r="BT2397" s="93"/>
      <c r="BU2397" s="93"/>
      <c r="BV2397" s="93"/>
      <c r="BW2397" s="93"/>
      <c r="BX2397" s="93"/>
      <c r="BY2397" s="93"/>
      <c r="BZ2397" s="93"/>
      <c r="CA2397" s="93"/>
      <c r="CB2397" s="93"/>
      <c r="CC2397" s="93"/>
      <c r="CD2397" s="93"/>
      <c r="CE2397" s="93"/>
      <c r="CF2397" s="93"/>
      <c r="CG2397" s="93"/>
      <c r="CH2397" s="93"/>
      <c r="CI2397" s="93"/>
      <c r="CJ2397" s="93"/>
      <c r="CK2397" s="93"/>
      <c r="CL2397" s="93"/>
    </row>
    <row r="2398" spans="2:90" x14ac:dyDescent="0.4">
      <c r="B2398" s="132" t="str">
        <f>B2370</f>
        <v>(Primary label)</v>
      </c>
      <c r="D2398" t="s">
        <v>841</v>
      </c>
      <c r="E2398" s="8" t="str">
        <f t="shared" si="3041"/>
        <v>2398 DAMORT-S</v>
      </c>
      <c r="G2398" t="s">
        <v>332</v>
      </c>
      <c r="H2398" s="27"/>
      <c r="I2398" s="78"/>
      <c r="J2398" s="78"/>
      <c r="K2398" s="33"/>
      <c r="L2398" s="33"/>
      <c r="M2398" s="33"/>
      <c r="N2398" s="33"/>
      <c r="O2398" s="33"/>
      <c r="P2398" s="33"/>
      <c r="R2398" s="33"/>
      <c r="S2398" s="77"/>
      <c r="T2398" s="77"/>
      <c r="U2398" s="77"/>
      <c r="V2398" s="77"/>
      <c r="W2398" s="77"/>
      <c r="X2398" s="77"/>
      <c r="Y2398" s="77"/>
      <c r="Z2398" s="77"/>
      <c r="AA2398" s="77"/>
      <c r="AB2398" s="77"/>
      <c r="AC2398" s="77"/>
      <c r="AD2398" s="77"/>
      <c r="AE2398" s="77"/>
      <c r="AF2398" s="77"/>
      <c r="AG2398" s="77"/>
      <c r="AH2398" s="77"/>
      <c r="AI2398" s="77"/>
      <c r="AJ2398" s="77"/>
      <c r="AK2398" s="77"/>
      <c r="AL2398" s="77"/>
      <c r="AM2398" s="77"/>
      <c r="AN2398" s="77"/>
      <c r="AO2398" s="77"/>
      <c r="AP2398" s="77"/>
      <c r="AQ2398" s="77"/>
      <c r="AR2398" s="77"/>
      <c r="AS2398" s="77"/>
      <c r="AT2398" s="77"/>
      <c r="AU2398" s="77"/>
      <c r="AV2398" s="77"/>
      <c r="AW2398" s="77"/>
      <c r="AX2398" s="77"/>
      <c r="AY2398" s="77"/>
      <c r="AZ2398" s="77"/>
      <c r="BA2398" s="77"/>
      <c r="BB2398" s="77"/>
      <c r="BC2398" s="77"/>
      <c r="BD2398" s="77"/>
      <c r="BE2398" s="77"/>
      <c r="BF2398" s="77"/>
      <c r="BG2398" s="77"/>
      <c r="BH2398" s="77"/>
      <c r="BI2398" s="77"/>
      <c r="BJ2398" s="77"/>
      <c r="BK2398" s="77"/>
      <c r="BL2398" s="77"/>
      <c r="BM2398" s="77"/>
      <c r="BN2398" s="77"/>
      <c r="BO2398" s="77"/>
      <c r="BP2398" s="77"/>
      <c r="BQ2398" s="77"/>
      <c r="BR2398" s="77"/>
      <c r="BS2398" s="77"/>
      <c r="BT2398" s="77"/>
      <c r="BU2398" s="77"/>
      <c r="BV2398" s="77"/>
      <c r="BW2398" s="77"/>
      <c r="BX2398" s="77"/>
      <c r="BY2398" s="77"/>
      <c r="BZ2398" s="77"/>
      <c r="CA2398" s="77"/>
      <c r="CB2398" s="77"/>
      <c r="CC2398" s="77"/>
      <c r="CD2398" s="77"/>
      <c r="CE2398" s="77"/>
      <c r="CF2398" s="77"/>
      <c r="CG2398" s="77"/>
      <c r="CH2398" s="77"/>
      <c r="CI2398" s="77"/>
      <c r="CJ2398" s="77"/>
      <c r="CK2398" s="77"/>
      <c r="CL2398" s="77"/>
    </row>
    <row r="2399" spans="2:90" x14ac:dyDescent="0.4">
      <c r="B2399" s="132" t="str">
        <f>B2371</f>
        <v>primary unit</v>
      </c>
      <c r="D2399" t="s">
        <v>841</v>
      </c>
      <c r="E2399" s="8" t="str">
        <f t="shared" si="3041"/>
        <v>2399 DAMORT-S</v>
      </c>
      <c r="G2399" t="s">
        <v>332</v>
      </c>
      <c r="H2399" s="27"/>
      <c r="I2399" s="78"/>
      <c r="J2399" s="78"/>
      <c r="K2399" s="33"/>
      <c r="L2399" s="33"/>
      <c r="M2399" s="33"/>
      <c r="N2399" s="33"/>
      <c r="O2399" s="33"/>
      <c r="P2399" s="33"/>
      <c r="R2399" s="33"/>
      <c r="S2399" s="77"/>
      <c r="T2399" s="77"/>
      <c r="U2399" s="77"/>
      <c r="V2399" s="77"/>
      <c r="W2399" s="77"/>
      <c r="X2399" s="77"/>
      <c r="Y2399" s="77"/>
      <c r="Z2399" s="77"/>
      <c r="AA2399" s="77"/>
      <c r="AB2399" s="77"/>
      <c r="AC2399" s="77"/>
      <c r="AD2399" s="77"/>
      <c r="AE2399" s="77"/>
      <c r="AF2399" s="77"/>
      <c r="AG2399" s="77"/>
      <c r="AH2399" s="77"/>
      <c r="AI2399" s="77"/>
      <c r="AJ2399" s="77"/>
      <c r="AK2399" s="77"/>
      <c r="AL2399" s="77"/>
      <c r="AM2399" s="77"/>
      <c r="AN2399" s="77"/>
      <c r="AO2399" s="77"/>
      <c r="AP2399" s="77"/>
      <c r="AQ2399" s="77"/>
      <c r="AR2399" s="77"/>
      <c r="AS2399" s="77"/>
      <c r="AT2399" s="77"/>
      <c r="AU2399" s="77"/>
      <c r="AV2399" s="77"/>
      <c r="AW2399" s="77"/>
      <c r="AX2399" s="77"/>
      <c r="AY2399" s="77"/>
      <c r="AZ2399" s="77"/>
      <c r="BA2399" s="77"/>
      <c r="BB2399" s="77"/>
      <c r="BC2399" s="77"/>
      <c r="BD2399" s="77"/>
      <c r="BE2399" s="77"/>
      <c r="BF2399" s="77"/>
      <c r="BG2399" s="77"/>
      <c r="BH2399" s="77"/>
      <c r="BI2399" s="77"/>
      <c r="BJ2399" s="77"/>
      <c r="BK2399" s="77"/>
      <c r="BL2399" s="77"/>
      <c r="BM2399" s="77"/>
      <c r="BN2399" s="77"/>
      <c r="BO2399" s="77"/>
      <c r="BP2399" s="77"/>
      <c r="BQ2399" s="77"/>
      <c r="BR2399" s="77"/>
      <c r="BS2399" s="77"/>
      <c r="BT2399" s="77"/>
      <c r="BU2399" s="77"/>
      <c r="BV2399" s="77"/>
      <c r="BW2399" s="77"/>
      <c r="BX2399" s="77"/>
      <c r="BY2399" s="77"/>
      <c r="BZ2399" s="77"/>
      <c r="CA2399" s="77"/>
      <c r="CB2399" s="77"/>
      <c r="CC2399" s="77"/>
      <c r="CD2399" s="77"/>
      <c r="CE2399" s="77"/>
      <c r="CF2399" s="77"/>
      <c r="CG2399" s="77"/>
      <c r="CH2399" s="77"/>
      <c r="CI2399" s="77"/>
      <c r="CJ2399" s="77"/>
      <c r="CK2399" s="77"/>
      <c r="CL2399" s="77"/>
    </row>
    <row r="2400" spans="2:90" x14ac:dyDescent="0.4">
      <c r="B2400" s="132" t="str">
        <f>B2372</f>
        <v>Primary revenue driver</v>
      </c>
      <c r="D2400" t="s">
        <v>841</v>
      </c>
      <c r="E2400" s="8" t="str">
        <f t="shared" si="3041"/>
        <v>2400 DAMORT-S</v>
      </c>
      <c r="G2400" t="s">
        <v>332</v>
      </c>
      <c r="K2400" s="53"/>
      <c r="L2400" s="53"/>
      <c r="M2400" s="53"/>
      <c r="N2400" s="53"/>
      <c r="O2400" s="53"/>
      <c r="P2400" s="53"/>
      <c r="R2400" s="24"/>
      <c r="S2400" s="175" t="str">
        <f t="shared" ref="S2400" si="3071">S2372</f>
        <v>S$12</v>
      </c>
      <c r="T2400" s="175" t="str">
        <f t="shared" ref="T2400:AX2400" si="3072">T2372</f>
        <v>T$12</v>
      </c>
      <c r="U2400" s="175" t="str">
        <f t="shared" si="3072"/>
        <v>U$12</v>
      </c>
      <c r="V2400" s="175" t="str">
        <f t="shared" si="3072"/>
        <v>V$12</v>
      </c>
      <c r="W2400" s="175" t="str">
        <f t="shared" si="3072"/>
        <v>W$12</v>
      </c>
      <c r="X2400" s="175" t="str">
        <f t="shared" si="3072"/>
        <v>X$12</v>
      </c>
      <c r="Y2400" s="175" t="str">
        <f t="shared" si="3072"/>
        <v>Y$12</v>
      </c>
      <c r="Z2400" s="175" t="str">
        <f t="shared" si="3072"/>
        <v>Z$12</v>
      </c>
      <c r="AA2400" s="175" t="str">
        <f t="shared" si="3072"/>
        <v>AA$12</v>
      </c>
      <c r="AB2400" s="175" t="str">
        <f t="shared" si="3072"/>
        <v>AB$12</v>
      </c>
      <c r="AC2400" s="175" t="str">
        <f t="shared" si="3072"/>
        <v>AC$12</v>
      </c>
      <c r="AD2400" s="175" t="str">
        <f t="shared" si="3072"/>
        <v>AD$12</v>
      </c>
      <c r="AE2400" s="175" t="str">
        <f t="shared" si="3072"/>
        <v>AE$12</v>
      </c>
      <c r="AF2400" s="175" t="str">
        <f t="shared" si="3072"/>
        <v>AF$12</v>
      </c>
      <c r="AG2400" s="175" t="str">
        <f t="shared" si="3072"/>
        <v>AG$12</v>
      </c>
      <c r="AH2400" s="175" t="str">
        <f t="shared" si="3072"/>
        <v>AH$12</v>
      </c>
      <c r="AI2400" s="175" t="str">
        <f t="shared" si="3072"/>
        <v>AI$12</v>
      </c>
      <c r="AJ2400" s="175" t="str">
        <f t="shared" si="3072"/>
        <v>AJ$12</v>
      </c>
      <c r="AK2400" s="175" t="str">
        <f t="shared" si="3072"/>
        <v>AK$12</v>
      </c>
      <c r="AL2400" s="175" t="str">
        <f t="shared" si="3072"/>
        <v>AL$12</v>
      </c>
      <c r="AM2400" s="175" t="str">
        <f t="shared" si="3072"/>
        <v>AM$12</v>
      </c>
      <c r="AN2400" s="175" t="str">
        <f t="shared" si="3072"/>
        <v>AN$12</v>
      </c>
      <c r="AO2400" s="175" t="str">
        <f t="shared" si="3072"/>
        <v>AO$12</v>
      </c>
      <c r="AP2400" s="175" t="str">
        <f t="shared" si="3072"/>
        <v>AP$12</v>
      </c>
      <c r="AQ2400" s="175" t="str">
        <f t="shared" si="3072"/>
        <v>AQ$12</v>
      </c>
      <c r="AR2400" s="175" t="str">
        <f t="shared" si="3072"/>
        <v>AR$12</v>
      </c>
      <c r="AS2400" s="175" t="str">
        <f t="shared" si="3072"/>
        <v>AS$12</v>
      </c>
      <c r="AT2400" s="175" t="str">
        <f t="shared" si="3072"/>
        <v>AT$12</v>
      </c>
      <c r="AU2400" s="175" t="str">
        <f t="shared" si="3072"/>
        <v>AU$12</v>
      </c>
      <c r="AV2400" s="175" t="str">
        <f t="shared" si="3072"/>
        <v>AV$12</v>
      </c>
      <c r="AW2400" s="175" t="str">
        <f t="shared" si="3072"/>
        <v>AW$12</v>
      </c>
      <c r="AX2400" s="175" t="str">
        <f t="shared" si="3072"/>
        <v>AX$12</v>
      </c>
      <c r="AY2400" s="175" t="str">
        <f t="shared" ref="AY2400:CD2400" si="3073">AY2372</f>
        <v>AY$12</v>
      </c>
      <c r="AZ2400" s="175" t="str">
        <f t="shared" si="3073"/>
        <v>AZ$12</v>
      </c>
      <c r="BA2400" s="175" t="str">
        <f t="shared" si="3073"/>
        <v>BA$12</v>
      </c>
      <c r="BB2400" s="175" t="str">
        <f t="shared" si="3073"/>
        <v>BB$12</v>
      </c>
      <c r="BC2400" s="175" t="str">
        <f t="shared" si="3073"/>
        <v>BC$12</v>
      </c>
      <c r="BD2400" s="175" t="str">
        <f t="shared" si="3073"/>
        <v>BD$12</v>
      </c>
      <c r="BE2400" s="175" t="str">
        <f t="shared" si="3073"/>
        <v>BE$12</v>
      </c>
      <c r="BF2400" s="175" t="str">
        <f t="shared" si="3073"/>
        <v>BF$12</v>
      </c>
      <c r="BG2400" s="175" t="str">
        <f t="shared" si="3073"/>
        <v>BG$12</v>
      </c>
      <c r="BH2400" s="175" t="str">
        <f t="shared" si="3073"/>
        <v>BH$12</v>
      </c>
      <c r="BI2400" s="175" t="str">
        <f t="shared" si="3073"/>
        <v>BI$12</v>
      </c>
      <c r="BJ2400" s="175" t="str">
        <f t="shared" si="3073"/>
        <v>BJ$12</v>
      </c>
      <c r="BK2400" s="175" t="str">
        <f t="shared" si="3073"/>
        <v>BK$12</v>
      </c>
      <c r="BL2400" s="175" t="str">
        <f t="shared" si="3073"/>
        <v>BL$12</v>
      </c>
      <c r="BM2400" s="175" t="str">
        <f t="shared" si="3073"/>
        <v>BM$12</v>
      </c>
      <c r="BN2400" s="175" t="str">
        <f t="shared" si="3073"/>
        <v>BN$12</v>
      </c>
      <c r="BO2400" s="175" t="str">
        <f t="shared" si="3073"/>
        <v>BO$12</v>
      </c>
      <c r="BP2400" s="175" t="str">
        <f t="shared" si="3073"/>
        <v>BP$12</v>
      </c>
      <c r="BQ2400" s="175" t="str">
        <f t="shared" si="3073"/>
        <v>BQ$12</v>
      </c>
      <c r="BR2400" s="175" t="str">
        <f t="shared" si="3073"/>
        <v>BR$12</v>
      </c>
      <c r="BS2400" s="175" t="str">
        <f t="shared" si="3073"/>
        <v>BS$12</v>
      </c>
      <c r="BT2400" s="175" t="str">
        <f t="shared" si="3073"/>
        <v>BT$12</v>
      </c>
      <c r="BU2400" s="175" t="str">
        <f t="shared" si="3073"/>
        <v>BU$12</v>
      </c>
      <c r="BV2400" s="175" t="str">
        <f t="shared" si="3073"/>
        <v>BV$12</v>
      </c>
      <c r="BW2400" s="175" t="str">
        <f t="shared" si="3073"/>
        <v>BW$12</v>
      </c>
      <c r="BX2400" s="175" t="str">
        <f t="shared" si="3073"/>
        <v>BX$12</v>
      </c>
      <c r="BY2400" s="175" t="str">
        <f t="shared" si="3073"/>
        <v>BY$12</v>
      </c>
      <c r="BZ2400" s="175" t="str">
        <f t="shared" si="3073"/>
        <v>BZ$12</v>
      </c>
      <c r="CA2400" s="175" t="str">
        <f t="shared" si="3073"/>
        <v>CA$12</v>
      </c>
      <c r="CB2400" s="175" t="str">
        <f t="shared" si="3073"/>
        <v>CB$12</v>
      </c>
      <c r="CC2400" s="175" t="str">
        <f t="shared" si="3073"/>
        <v>CC$12</v>
      </c>
      <c r="CD2400" s="175" t="str">
        <f t="shared" si="3073"/>
        <v>CD$12</v>
      </c>
      <c r="CE2400" s="175" t="str">
        <f t="shared" ref="CE2400:CK2400" si="3074">CE2372</f>
        <v>CE$12</v>
      </c>
      <c r="CF2400" s="175" t="str">
        <f t="shared" si="3074"/>
        <v>CF$12</v>
      </c>
      <c r="CG2400" s="175" t="str">
        <f t="shared" si="3074"/>
        <v>CG$12</v>
      </c>
      <c r="CH2400" s="175" t="str">
        <f t="shared" si="3074"/>
        <v>CH$12</v>
      </c>
      <c r="CI2400" s="175" t="str">
        <f t="shared" si="3074"/>
        <v>CI$12</v>
      </c>
      <c r="CJ2400" s="175" t="str">
        <f t="shared" si="3074"/>
        <v>CJ$12</v>
      </c>
      <c r="CK2400" s="175" t="str">
        <f t="shared" si="3074"/>
        <v>CK$12</v>
      </c>
      <c r="CL2400" s="175" t="str">
        <f t="shared" ref="CL2400" si="3075">CL2372</f>
        <v>CL$12</v>
      </c>
    </row>
    <row r="2401" spans="2:90" x14ac:dyDescent="0.4">
      <c r="B2401" s="132" t="str">
        <f>B2373</f>
        <v>Primary volume driver</v>
      </c>
      <c r="D2401" t="s">
        <v>841</v>
      </c>
      <c r="E2401" s="8" t="str">
        <f t="shared" si="3041"/>
        <v>2401 DAMORT-S</v>
      </c>
      <c r="G2401" t="s">
        <v>332</v>
      </c>
      <c r="H2401" s="12"/>
      <c r="I2401" s="60"/>
      <c r="J2401" s="60"/>
      <c r="K2401" s="15"/>
      <c r="L2401" s="15"/>
      <c r="M2401" s="15"/>
      <c r="N2401" s="15"/>
      <c r="O2401" s="15"/>
      <c r="P2401" s="15"/>
      <c r="R2401" s="15"/>
      <c r="S2401" s="175" t="str">
        <f t="shared" ref="S2401" si="3076">S2373</f>
        <v>S$13</v>
      </c>
      <c r="T2401" s="175" t="str">
        <f t="shared" ref="T2401:AX2401" si="3077">T2373</f>
        <v>T$13</v>
      </c>
      <c r="U2401" s="175" t="str">
        <f t="shared" si="3077"/>
        <v>U$13</v>
      </c>
      <c r="V2401" s="175" t="str">
        <f t="shared" si="3077"/>
        <v>V$13</v>
      </c>
      <c r="W2401" s="175" t="str">
        <f t="shared" si="3077"/>
        <v>W$13</v>
      </c>
      <c r="X2401" s="175" t="str">
        <f t="shared" si="3077"/>
        <v>X$13</v>
      </c>
      <c r="Y2401" s="175" t="str">
        <f t="shared" si="3077"/>
        <v>Y$13</v>
      </c>
      <c r="Z2401" s="175" t="str">
        <f t="shared" si="3077"/>
        <v>Z$13</v>
      </c>
      <c r="AA2401" s="175" t="str">
        <f t="shared" si="3077"/>
        <v>AA$13</v>
      </c>
      <c r="AB2401" s="175" t="str">
        <f t="shared" si="3077"/>
        <v>AB$13</v>
      </c>
      <c r="AC2401" s="175" t="str">
        <f t="shared" si="3077"/>
        <v>AC$13</v>
      </c>
      <c r="AD2401" s="175" t="str">
        <f t="shared" si="3077"/>
        <v>AD$13</v>
      </c>
      <c r="AE2401" s="175" t="str">
        <f t="shared" si="3077"/>
        <v>AE$13</v>
      </c>
      <c r="AF2401" s="175" t="str">
        <f t="shared" si="3077"/>
        <v>AF$13</v>
      </c>
      <c r="AG2401" s="175" t="str">
        <f t="shared" si="3077"/>
        <v>AG$13</v>
      </c>
      <c r="AH2401" s="175" t="str">
        <f t="shared" si="3077"/>
        <v>AH$13</v>
      </c>
      <c r="AI2401" s="175" t="str">
        <f t="shared" si="3077"/>
        <v>AI$13</v>
      </c>
      <c r="AJ2401" s="175" t="str">
        <f t="shared" si="3077"/>
        <v>AJ$13</v>
      </c>
      <c r="AK2401" s="175" t="str">
        <f t="shared" si="3077"/>
        <v>AK$13</v>
      </c>
      <c r="AL2401" s="175" t="str">
        <f t="shared" si="3077"/>
        <v>AL$13</v>
      </c>
      <c r="AM2401" s="175" t="str">
        <f t="shared" si="3077"/>
        <v>AM$13</v>
      </c>
      <c r="AN2401" s="175" t="str">
        <f t="shared" si="3077"/>
        <v>AN$13</v>
      </c>
      <c r="AO2401" s="175" t="str">
        <f t="shared" si="3077"/>
        <v>AO$13</v>
      </c>
      <c r="AP2401" s="175" t="str">
        <f t="shared" si="3077"/>
        <v>AP$13</v>
      </c>
      <c r="AQ2401" s="175" t="str">
        <f t="shared" si="3077"/>
        <v>AQ$13</v>
      </c>
      <c r="AR2401" s="175" t="str">
        <f t="shared" si="3077"/>
        <v>AR$13</v>
      </c>
      <c r="AS2401" s="175" t="str">
        <f t="shared" si="3077"/>
        <v>AS$13</v>
      </c>
      <c r="AT2401" s="175" t="str">
        <f t="shared" si="3077"/>
        <v>AT$13</v>
      </c>
      <c r="AU2401" s="175" t="str">
        <f t="shared" si="3077"/>
        <v>AU$13</v>
      </c>
      <c r="AV2401" s="175" t="str">
        <f t="shared" si="3077"/>
        <v>AV$13</v>
      </c>
      <c r="AW2401" s="175" t="str">
        <f t="shared" si="3077"/>
        <v>AW$13</v>
      </c>
      <c r="AX2401" s="175" t="str">
        <f t="shared" si="3077"/>
        <v>AX$13</v>
      </c>
      <c r="AY2401" s="175" t="str">
        <f t="shared" ref="AY2401:CD2401" si="3078">AY2373</f>
        <v>AY$13</v>
      </c>
      <c r="AZ2401" s="175" t="str">
        <f t="shared" si="3078"/>
        <v>AZ$13</v>
      </c>
      <c r="BA2401" s="175" t="str">
        <f t="shared" si="3078"/>
        <v>BA$13</v>
      </c>
      <c r="BB2401" s="175" t="str">
        <f t="shared" si="3078"/>
        <v>BB$13</v>
      </c>
      <c r="BC2401" s="175" t="str">
        <f t="shared" si="3078"/>
        <v>BC$13</v>
      </c>
      <c r="BD2401" s="175" t="str">
        <f t="shared" si="3078"/>
        <v>BD$13</v>
      </c>
      <c r="BE2401" s="175" t="str">
        <f t="shared" si="3078"/>
        <v>BE$13</v>
      </c>
      <c r="BF2401" s="175" t="str">
        <f t="shared" si="3078"/>
        <v>BF$13</v>
      </c>
      <c r="BG2401" s="175" t="str">
        <f t="shared" si="3078"/>
        <v>BG$13</v>
      </c>
      <c r="BH2401" s="175" t="str">
        <f t="shared" si="3078"/>
        <v>BH$13</v>
      </c>
      <c r="BI2401" s="175" t="str">
        <f t="shared" si="3078"/>
        <v>BI$13</v>
      </c>
      <c r="BJ2401" s="175" t="str">
        <f t="shared" si="3078"/>
        <v>BJ$13</v>
      </c>
      <c r="BK2401" s="175" t="str">
        <f t="shared" si="3078"/>
        <v>BK$13</v>
      </c>
      <c r="BL2401" s="175" t="str">
        <f t="shared" si="3078"/>
        <v>BL$13</v>
      </c>
      <c r="BM2401" s="175" t="str">
        <f t="shared" si="3078"/>
        <v>BM$13</v>
      </c>
      <c r="BN2401" s="175" t="str">
        <f t="shared" si="3078"/>
        <v>BN$13</v>
      </c>
      <c r="BO2401" s="175" t="str">
        <f t="shared" si="3078"/>
        <v>BO$13</v>
      </c>
      <c r="BP2401" s="175" t="str">
        <f t="shared" si="3078"/>
        <v>BP$13</v>
      </c>
      <c r="BQ2401" s="175" t="str">
        <f t="shared" si="3078"/>
        <v>BQ$13</v>
      </c>
      <c r="BR2401" s="175" t="str">
        <f t="shared" si="3078"/>
        <v>BR$13</v>
      </c>
      <c r="BS2401" s="175" t="str">
        <f t="shared" si="3078"/>
        <v>BS$13</v>
      </c>
      <c r="BT2401" s="175" t="str">
        <f t="shared" si="3078"/>
        <v>BT$13</v>
      </c>
      <c r="BU2401" s="175" t="str">
        <f t="shared" si="3078"/>
        <v>BU$13</v>
      </c>
      <c r="BV2401" s="175" t="str">
        <f t="shared" si="3078"/>
        <v>BV$13</v>
      </c>
      <c r="BW2401" s="175" t="str">
        <f t="shared" si="3078"/>
        <v>BW$13</v>
      </c>
      <c r="BX2401" s="175" t="str">
        <f t="shared" si="3078"/>
        <v>BX$13</v>
      </c>
      <c r="BY2401" s="175" t="str">
        <f t="shared" si="3078"/>
        <v>BY$13</v>
      </c>
      <c r="BZ2401" s="175" t="str">
        <f t="shared" si="3078"/>
        <v>BZ$13</v>
      </c>
      <c r="CA2401" s="175" t="str">
        <f t="shared" si="3078"/>
        <v>CA$13</v>
      </c>
      <c r="CB2401" s="175" t="str">
        <f t="shared" si="3078"/>
        <v>CB$13</v>
      </c>
      <c r="CC2401" s="175" t="str">
        <f t="shared" si="3078"/>
        <v>CC$13</v>
      </c>
      <c r="CD2401" s="175" t="str">
        <f t="shared" si="3078"/>
        <v>CD$13</v>
      </c>
      <c r="CE2401" s="175" t="str">
        <f t="shared" ref="CE2401:CK2401" si="3079">CE2373</f>
        <v>CE$13</v>
      </c>
      <c r="CF2401" s="175" t="str">
        <f t="shared" si="3079"/>
        <v>CF$13</v>
      </c>
      <c r="CG2401" s="175" t="str">
        <f t="shared" si="3079"/>
        <v>CG$13</v>
      </c>
      <c r="CH2401" s="175" t="str">
        <f t="shared" si="3079"/>
        <v>CH$13</v>
      </c>
      <c r="CI2401" s="175" t="str">
        <f t="shared" si="3079"/>
        <v>CI$13</v>
      </c>
      <c r="CJ2401" s="175" t="str">
        <f t="shared" si="3079"/>
        <v>CJ$13</v>
      </c>
      <c r="CK2401" s="175" t="str">
        <f t="shared" si="3079"/>
        <v>CK$13</v>
      </c>
      <c r="CL2401" s="175" t="str">
        <f t="shared" ref="CL2401" si="3080">CL2373</f>
        <v>CL$13</v>
      </c>
    </row>
    <row r="2402" spans="2:90" x14ac:dyDescent="0.4">
      <c r="B2402" s="187" t="str">
        <f>B2378</f>
        <v>Simple amortizing debt:</v>
      </c>
      <c r="D2402" t="s">
        <v>841</v>
      </c>
      <c r="E2402" s="8" t="str">
        <f t="shared" si="3041"/>
        <v>2402 DAMORT-S</v>
      </c>
      <c r="G2402" t="s">
        <v>332</v>
      </c>
      <c r="H2402" s="12"/>
      <c r="I2402" s="60"/>
      <c r="J2402" s="60"/>
      <c r="K2402" s="15"/>
      <c r="L2402" s="15"/>
      <c r="M2402" s="15"/>
      <c r="N2402" s="15"/>
      <c r="O2402" s="15"/>
      <c r="P2402" s="15"/>
      <c r="R2402" s="15"/>
      <c r="S2402" s="175">
        <f t="shared" ref="S2402" si="3081">S2374</f>
        <v>0</v>
      </c>
      <c r="T2402" s="175">
        <f t="shared" ref="T2402:AX2402" si="3082">T2374</f>
        <v>0</v>
      </c>
      <c r="U2402" s="175">
        <f t="shared" si="3082"/>
        <v>0</v>
      </c>
      <c r="V2402" s="175">
        <f t="shared" si="3082"/>
        <v>0</v>
      </c>
      <c r="W2402" s="175">
        <f t="shared" si="3082"/>
        <v>0</v>
      </c>
      <c r="X2402" s="175">
        <f t="shared" si="3082"/>
        <v>0</v>
      </c>
      <c r="Y2402" s="175">
        <f t="shared" si="3082"/>
        <v>0</v>
      </c>
      <c r="Z2402" s="175">
        <f t="shared" si="3082"/>
        <v>0</v>
      </c>
      <c r="AA2402" s="175">
        <f t="shared" si="3082"/>
        <v>0</v>
      </c>
      <c r="AB2402" s="175">
        <f t="shared" si="3082"/>
        <v>0</v>
      </c>
      <c r="AC2402" s="175">
        <f t="shared" si="3082"/>
        <v>0</v>
      </c>
      <c r="AD2402" s="175">
        <f t="shared" si="3082"/>
        <v>0</v>
      </c>
      <c r="AE2402" s="175">
        <f t="shared" si="3082"/>
        <v>0</v>
      </c>
      <c r="AF2402" s="175">
        <f t="shared" si="3082"/>
        <v>0</v>
      </c>
      <c r="AG2402" s="175">
        <f t="shared" si="3082"/>
        <v>0</v>
      </c>
      <c r="AH2402" s="175">
        <f t="shared" si="3082"/>
        <v>0</v>
      </c>
      <c r="AI2402" s="175">
        <f t="shared" si="3082"/>
        <v>0</v>
      </c>
      <c r="AJ2402" s="175">
        <f t="shared" si="3082"/>
        <v>0</v>
      </c>
      <c r="AK2402" s="175">
        <f t="shared" si="3082"/>
        <v>0</v>
      </c>
      <c r="AL2402" s="175">
        <f t="shared" si="3082"/>
        <v>0</v>
      </c>
      <c r="AM2402" s="175">
        <f t="shared" si="3082"/>
        <v>0</v>
      </c>
      <c r="AN2402" s="175">
        <f t="shared" si="3082"/>
        <v>0</v>
      </c>
      <c r="AO2402" s="175">
        <f t="shared" si="3082"/>
        <v>0</v>
      </c>
      <c r="AP2402" s="175">
        <f t="shared" si="3082"/>
        <v>0</v>
      </c>
      <c r="AQ2402" s="175">
        <f t="shared" si="3082"/>
        <v>0</v>
      </c>
      <c r="AR2402" s="175">
        <f t="shared" si="3082"/>
        <v>0</v>
      </c>
      <c r="AS2402" s="175">
        <f t="shared" si="3082"/>
        <v>0</v>
      </c>
      <c r="AT2402" s="175">
        <f t="shared" si="3082"/>
        <v>0</v>
      </c>
      <c r="AU2402" s="175">
        <f t="shared" si="3082"/>
        <v>0</v>
      </c>
      <c r="AV2402" s="175">
        <f t="shared" si="3082"/>
        <v>0</v>
      </c>
      <c r="AW2402" s="175">
        <f t="shared" si="3082"/>
        <v>0</v>
      </c>
      <c r="AX2402" s="175">
        <f t="shared" si="3082"/>
        <v>0</v>
      </c>
      <c r="AY2402" s="175">
        <f t="shared" ref="AY2402:CD2402" si="3083">AY2374</f>
        <v>0</v>
      </c>
      <c r="AZ2402" s="175">
        <f t="shared" si="3083"/>
        <v>0</v>
      </c>
      <c r="BA2402" s="175">
        <f t="shared" si="3083"/>
        <v>0</v>
      </c>
      <c r="BB2402" s="175">
        <f t="shared" si="3083"/>
        <v>0</v>
      </c>
      <c r="BC2402" s="175">
        <f t="shared" si="3083"/>
        <v>0</v>
      </c>
      <c r="BD2402" s="175">
        <f t="shared" si="3083"/>
        <v>0</v>
      </c>
      <c r="BE2402" s="175">
        <f t="shared" si="3083"/>
        <v>0</v>
      </c>
      <c r="BF2402" s="175">
        <f t="shared" si="3083"/>
        <v>0</v>
      </c>
      <c r="BG2402" s="175">
        <f t="shared" si="3083"/>
        <v>0</v>
      </c>
      <c r="BH2402" s="175">
        <f t="shared" si="3083"/>
        <v>0</v>
      </c>
      <c r="BI2402" s="175">
        <f t="shared" si="3083"/>
        <v>0</v>
      </c>
      <c r="BJ2402" s="175">
        <f t="shared" si="3083"/>
        <v>0</v>
      </c>
      <c r="BK2402" s="175">
        <f t="shared" si="3083"/>
        <v>0</v>
      </c>
      <c r="BL2402" s="175">
        <f t="shared" si="3083"/>
        <v>0</v>
      </c>
      <c r="BM2402" s="175">
        <f t="shared" si="3083"/>
        <v>0</v>
      </c>
      <c r="BN2402" s="175">
        <f t="shared" si="3083"/>
        <v>0</v>
      </c>
      <c r="BO2402" s="175">
        <f t="shared" si="3083"/>
        <v>0</v>
      </c>
      <c r="BP2402" s="175">
        <f t="shared" si="3083"/>
        <v>0</v>
      </c>
      <c r="BQ2402" s="175">
        <f t="shared" si="3083"/>
        <v>0</v>
      </c>
      <c r="BR2402" s="175">
        <f t="shared" si="3083"/>
        <v>0</v>
      </c>
      <c r="BS2402" s="175">
        <f t="shared" si="3083"/>
        <v>0</v>
      </c>
      <c r="BT2402" s="175">
        <f t="shared" si="3083"/>
        <v>0</v>
      </c>
      <c r="BU2402" s="175">
        <f t="shared" si="3083"/>
        <v>0</v>
      </c>
      <c r="BV2402" s="175">
        <f t="shared" si="3083"/>
        <v>0</v>
      </c>
      <c r="BW2402" s="175">
        <f t="shared" si="3083"/>
        <v>0</v>
      </c>
      <c r="BX2402" s="175">
        <f t="shared" si="3083"/>
        <v>0</v>
      </c>
      <c r="BY2402" s="175">
        <f t="shared" si="3083"/>
        <v>0</v>
      </c>
      <c r="BZ2402" s="175">
        <f t="shared" si="3083"/>
        <v>0</v>
      </c>
      <c r="CA2402" s="175">
        <f t="shared" si="3083"/>
        <v>0</v>
      </c>
      <c r="CB2402" s="175">
        <f t="shared" si="3083"/>
        <v>0</v>
      </c>
      <c r="CC2402" s="175">
        <f t="shared" si="3083"/>
        <v>0</v>
      </c>
      <c r="CD2402" s="175">
        <f t="shared" si="3083"/>
        <v>0</v>
      </c>
      <c r="CE2402" s="175">
        <f t="shared" ref="CE2402:CK2402" si="3084">CE2374</f>
        <v>0</v>
      </c>
      <c r="CF2402" s="175">
        <f t="shared" si="3084"/>
        <v>0</v>
      </c>
      <c r="CG2402" s="175">
        <f t="shared" si="3084"/>
        <v>0</v>
      </c>
      <c r="CH2402" s="175">
        <f t="shared" si="3084"/>
        <v>0</v>
      </c>
      <c r="CI2402" s="175">
        <f t="shared" si="3084"/>
        <v>0</v>
      </c>
      <c r="CJ2402" s="175">
        <f t="shared" si="3084"/>
        <v>0</v>
      </c>
      <c r="CK2402" s="175">
        <f t="shared" si="3084"/>
        <v>0</v>
      </c>
      <c r="CL2402" s="175">
        <f t="shared" ref="CL2402" si="3085">CL2374</f>
        <v>0</v>
      </c>
    </row>
    <row r="2403" spans="2:90" x14ac:dyDescent="0.4">
      <c r="B2403" s="235" t="str">
        <f>IFERROR(SUBSTITUTE(TRIM(MID(B2378,SEARCH("-",B2378)+1,LEN(B2378))),":",""),"no unit")</f>
        <v>no unit</v>
      </c>
      <c r="D2403" t="s">
        <v>841</v>
      </c>
      <c r="E2403" s="8" t="str">
        <f t="shared" si="3041"/>
        <v>2403 DAMORT-S</v>
      </c>
      <c r="G2403" t="s">
        <v>332</v>
      </c>
      <c r="H2403" s="12"/>
      <c r="I2403" s="60"/>
      <c r="J2403" s="60"/>
      <c r="K2403" s="15"/>
      <c r="L2403" s="15"/>
      <c r="M2403" s="15"/>
      <c r="N2403" s="15"/>
      <c r="O2403" s="15"/>
      <c r="P2403" s="15"/>
      <c r="R2403" s="15"/>
      <c r="S2403" s="175"/>
      <c r="T2403" s="175"/>
      <c r="U2403" s="175"/>
      <c r="V2403" s="175"/>
      <c r="W2403" s="175"/>
      <c r="X2403" s="175"/>
      <c r="Y2403" s="175"/>
      <c r="Z2403" s="175"/>
      <c r="AA2403" s="175"/>
      <c r="AB2403" s="175"/>
      <c r="AC2403" s="175"/>
      <c r="AD2403" s="175"/>
      <c r="AE2403" s="175"/>
      <c r="AF2403" s="175"/>
      <c r="AG2403" s="175"/>
      <c r="AH2403" s="175"/>
      <c r="AI2403" s="175"/>
      <c r="AJ2403" s="175"/>
      <c r="AK2403" s="175"/>
      <c r="AL2403" s="175"/>
      <c r="AM2403" s="175"/>
      <c r="AN2403" s="175"/>
      <c r="AO2403" s="175"/>
      <c r="AP2403" s="175"/>
      <c r="AQ2403" s="175"/>
      <c r="AR2403" s="175"/>
      <c r="AS2403" s="175"/>
      <c r="AT2403" s="175"/>
      <c r="AU2403" s="175"/>
      <c r="AV2403" s="175"/>
      <c r="AW2403" s="175"/>
      <c r="AX2403" s="175"/>
      <c r="AY2403" s="175"/>
      <c r="AZ2403" s="175"/>
      <c r="BA2403" s="175"/>
      <c r="BB2403" s="175"/>
      <c r="BC2403" s="175"/>
      <c r="BD2403" s="175"/>
      <c r="BE2403" s="175"/>
      <c r="BF2403" s="175"/>
      <c r="BG2403" s="175"/>
      <c r="BH2403" s="175"/>
      <c r="BI2403" s="175"/>
      <c r="BJ2403" s="175"/>
      <c r="BK2403" s="175"/>
      <c r="BL2403" s="175"/>
      <c r="BM2403" s="175"/>
      <c r="BN2403" s="175"/>
      <c r="BO2403" s="175"/>
      <c r="BP2403" s="175"/>
      <c r="BQ2403" s="175"/>
      <c r="BR2403" s="175"/>
      <c r="BS2403" s="175"/>
      <c r="BT2403" s="175"/>
      <c r="BU2403" s="175"/>
      <c r="BV2403" s="175"/>
      <c r="BW2403" s="175"/>
      <c r="BX2403" s="175"/>
      <c r="BY2403" s="175"/>
      <c r="BZ2403" s="175"/>
      <c r="CA2403" s="175"/>
      <c r="CB2403" s="175"/>
      <c r="CC2403" s="175"/>
      <c r="CD2403" s="175"/>
      <c r="CE2403" s="175"/>
      <c r="CF2403" s="175"/>
      <c r="CG2403" s="175"/>
      <c r="CH2403" s="175"/>
      <c r="CI2403" s="175"/>
      <c r="CJ2403" s="175"/>
      <c r="CK2403" s="175"/>
      <c r="CL2403" s="175"/>
    </row>
    <row r="2404" spans="2:90" x14ac:dyDescent="0.4">
      <c r="B2404" s="187" t="str">
        <f>B2376</f>
        <v>Secondary revenue driver</v>
      </c>
      <c r="D2404" t="s">
        <v>841</v>
      </c>
      <c r="E2404" s="8" t="str">
        <f t="shared" si="3041"/>
        <v>2404 DAMORT-S</v>
      </c>
      <c r="G2404" t="s">
        <v>332</v>
      </c>
      <c r="H2404" s="90"/>
      <c r="I2404" s="209"/>
      <c r="J2404" s="209"/>
      <c r="K2404" s="210"/>
      <c r="L2404" s="210"/>
      <c r="M2404" s="210"/>
      <c r="N2404" s="210"/>
      <c r="O2404" s="210"/>
      <c r="P2404" s="210"/>
      <c r="R2404" s="210"/>
      <c r="S2404" s="4" t="str">
        <f t="shared" ref="S2404" si="3086">ADDRESS(ROW(S2390),COLUMN(S2390),2)</f>
        <v>S$2390</v>
      </c>
      <c r="T2404" s="4" t="str">
        <f t="shared" ref="T2404:CD2404" si="3087">ADDRESS(ROW(T2390),COLUMN(T2390),2)</f>
        <v>T$2390</v>
      </c>
      <c r="U2404" s="4" t="str">
        <f t="shared" si="3087"/>
        <v>U$2390</v>
      </c>
      <c r="V2404" s="4" t="str">
        <f t="shared" si="3087"/>
        <v>V$2390</v>
      </c>
      <c r="W2404" s="4" t="str">
        <f t="shared" si="3087"/>
        <v>W$2390</v>
      </c>
      <c r="X2404" s="4" t="str">
        <f t="shared" si="3087"/>
        <v>X$2390</v>
      </c>
      <c r="Y2404" s="4" t="str">
        <f t="shared" si="3087"/>
        <v>Y$2390</v>
      </c>
      <c r="Z2404" s="4" t="str">
        <f t="shared" si="3087"/>
        <v>Z$2390</v>
      </c>
      <c r="AA2404" s="4" t="str">
        <f t="shared" si="3087"/>
        <v>AA$2390</v>
      </c>
      <c r="AB2404" s="4" t="str">
        <f t="shared" si="3087"/>
        <v>AB$2390</v>
      </c>
      <c r="AC2404" s="4" t="str">
        <f t="shared" si="3087"/>
        <v>AC$2390</v>
      </c>
      <c r="AD2404" s="4" t="str">
        <f t="shared" si="3087"/>
        <v>AD$2390</v>
      </c>
      <c r="AE2404" s="4" t="str">
        <f t="shared" si="3087"/>
        <v>AE$2390</v>
      </c>
      <c r="AF2404" s="4" t="str">
        <f t="shared" si="3087"/>
        <v>AF$2390</v>
      </c>
      <c r="AG2404" s="4" t="str">
        <f t="shared" si="3087"/>
        <v>AG$2390</v>
      </c>
      <c r="AH2404" s="4" t="str">
        <f t="shared" si="3087"/>
        <v>AH$2390</v>
      </c>
      <c r="AI2404" s="4" t="str">
        <f t="shared" si="3087"/>
        <v>AI$2390</v>
      </c>
      <c r="AJ2404" s="4" t="str">
        <f t="shared" si="3087"/>
        <v>AJ$2390</v>
      </c>
      <c r="AK2404" s="4" t="str">
        <f t="shared" si="3087"/>
        <v>AK$2390</v>
      </c>
      <c r="AL2404" s="4" t="str">
        <f t="shared" si="3087"/>
        <v>AL$2390</v>
      </c>
      <c r="AM2404" s="4" t="str">
        <f t="shared" si="3087"/>
        <v>AM$2390</v>
      </c>
      <c r="AN2404" s="4" t="str">
        <f t="shared" si="3087"/>
        <v>AN$2390</v>
      </c>
      <c r="AO2404" s="4" t="str">
        <f t="shared" si="3087"/>
        <v>AO$2390</v>
      </c>
      <c r="AP2404" s="4" t="str">
        <f t="shared" si="3087"/>
        <v>AP$2390</v>
      </c>
      <c r="AQ2404" s="4" t="str">
        <f t="shared" si="3087"/>
        <v>AQ$2390</v>
      </c>
      <c r="AR2404" s="4" t="str">
        <f t="shared" si="3087"/>
        <v>AR$2390</v>
      </c>
      <c r="AS2404" s="4" t="str">
        <f t="shared" si="3087"/>
        <v>AS$2390</v>
      </c>
      <c r="AT2404" s="4" t="str">
        <f t="shared" si="3087"/>
        <v>AT$2390</v>
      </c>
      <c r="AU2404" s="4" t="str">
        <f t="shared" si="3087"/>
        <v>AU$2390</v>
      </c>
      <c r="AV2404" s="4" t="str">
        <f t="shared" si="3087"/>
        <v>AV$2390</v>
      </c>
      <c r="AW2404" s="4" t="str">
        <f t="shared" si="3087"/>
        <v>AW$2390</v>
      </c>
      <c r="AX2404" s="4" t="str">
        <f t="shared" si="3087"/>
        <v>AX$2390</v>
      </c>
      <c r="AY2404" s="4" t="str">
        <f t="shared" si="3087"/>
        <v>AY$2390</v>
      </c>
      <c r="AZ2404" s="4" t="str">
        <f t="shared" si="3087"/>
        <v>AZ$2390</v>
      </c>
      <c r="BA2404" s="4" t="str">
        <f t="shared" si="3087"/>
        <v>BA$2390</v>
      </c>
      <c r="BB2404" s="4" t="str">
        <f t="shared" si="3087"/>
        <v>BB$2390</v>
      </c>
      <c r="BC2404" s="4" t="str">
        <f t="shared" si="3087"/>
        <v>BC$2390</v>
      </c>
      <c r="BD2404" s="4" t="str">
        <f t="shared" si="3087"/>
        <v>BD$2390</v>
      </c>
      <c r="BE2404" s="4" t="str">
        <f t="shared" si="3087"/>
        <v>BE$2390</v>
      </c>
      <c r="BF2404" s="4" t="str">
        <f t="shared" si="3087"/>
        <v>BF$2390</v>
      </c>
      <c r="BG2404" s="4" t="str">
        <f t="shared" si="3087"/>
        <v>BG$2390</v>
      </c>
      <c r="BH2404" s="4" t="str">
        <f t="shared" si="3087"/>
        <v>BH$2390</v>
      </c>
      <c r="BI2404" s="4" t="str">
        <f t="shared" si="3087"/>
        <v>BI$2390</v>
      </c>
      <c r="BJ2404" s="4" t="str">
        <f t="shared" si="3087"/>
        <v>BJ$2390</v>
      </c>
      <c r="BK2404" s="4" t="str">
        <f t="shared" si="3087"/>
        <v>BK$2390</v>
      </c>
      <c r="BL2404" s="4" t="str">
        <f t="shared" si="3087"/>
        <v>BL$2390</v>
      </c>
      <c r="BM2404" s="4" t="str">
        <f t="shared" si="3087"/>
        <v>BM$2390</v>
      </c>
      <c r="BN2404" s="4" t="str">
        <f t="shared" si="3087"/>
        <v>BN$2390</v>
      </c>
      <c r="BO2404" s="4" t="str">
        <f t="shared" si="3087"/>
        <v>BO$2390</v>
      </c>
      <c r="BP2404" s="4" t="str">
        <f t="shared" si="3087"/>
        <v>BP$2390</v>
      </c>
      <c r="BQ2404" s="4" t="str">
        <f t="shared" si="3087"/>
        <v>BQ$2390</v>
      </c>
      <c r="BR2404" s="4" t="str">
        <f t="shared" si="3087"/>
        <v>BR$2390</v>
      </c>
      <c r="BS2404" s="4" t="str">
        <f t="shared" si="3087"/>
        <v>BS$2390</v>
      </c>
      <c r="BT2404" s="4" t="str">
        <f t="shared" si="3087"/>
        <v>BT$2390</v>
      </c>
      <c r="BU2404" s="4" t="str">
        <f t="shared" si="3087"/>
        <v>BU$2390</v>
      </c>
      <c r="BV2404" s="4" t="str">
        <f t="shared" si="3087"/>
        <v>BV$2390</v>
      </c>
      <c r="BW2404" s="4" t="str">
        <f t="shared" si="3087"/>
        <v>BW$2390</v>
      </c>
      <c r="BX2404" s="4" t="str">
        <f t="shared" si="3087"/>
        <v>BX$2390</v>
      </c>
      <c r="BY2404" s="4" t="str">
        <f t="shared" si="3087"/>
        <v>BY$2390</v>
      </c>
      <c r="BZ2404" s="4" t="str">
        <f t="shared" si="3087"/>
        <v>BZ$2390</v>
      </c>
      <c r="CA2404" s="4" t="str">
        <f t="shared" si="3087"/>
        <v>CA$2390</v>
      </c>
      <c r="CB2404" s="4" t="str">
        <f t="shared" si="3087"/>
        <v>CB$2390</v>
      </c>
      <c r="CC2404" s="4" t="str">
        <f t="shared" si="3087"/>
        <v>CC$2390</v>
      </c>
      <c r="CD2404" s="4" t="str">
        <f t="shared" si="3087"/>
        <v>CD$2390</v>
      </c>
      <c r="CE2404" s="4" t="str">
        <f t="shared" ref="CE2404:CK2404" si="3088">ADDRESS(ROW(CE2390),COLUMN(CE2390),2)</f>
        <v>CE$2390</v>
      </c>
      <c r="CF2404" s="4" t="str">
        <f t="shared" si="3088"/>
        <v>CF$2390</v>
      </c>
      <c r="CG2404" s="4" t="str">
        <f t="shared" si="3088"/>
        <v>CG$2390</v>
      </c>
      <c r="CH2404" s="4" t="str">
        <f t="shared" si="3088"/>
        <v>CH$2390</v>
      </c>
      <c r="CI2404" s="4" t="str">
        <f t="shared" si="3088"/>
        <v>CI$2390</v>
      </c>
      <c r="CJ2404" s="4" t="str">
        <f t="shared" si="3088"/>
        <v>CJ$2390</v>
      </c>
      <c r="CK2404" s="4" t="str">
        <f t="shared" si="3088"/>
        <v>CK$2390</v>
      </c>
      <c r="CL2404" s="4" t="str">
        <f t="shared" ref="CL2404" si="3089">ADDRESS(ROW(CL2390),COLUMN(CL2390),2)</f>
        <v>CL$2390</v>
      </c>
    </row>
    <row r="2405" spans="2:90" x14ac:dyDescent="0.4">
      <c r="B2405" s="132" t="str">
        <f>B2377</f>
        <v>Secondary volume driver</v>
      </c>
      <c r="D2405" t="s">
        <v>841</v>
      </c>
      <c r="E2405" s="8" t="str">
        <f t="shared" si="3041"/>
        <v>2405 DAMORT-S</v>
      </c>
      <c r="G2405" t="s">
        <v>332</v>
      </c>
      <c r="H2405" s="12"/>
      <c r="I2405" s="60"/>
      <c r="J2405" s="60"/>
      <c r="K2405" s="15"/>
      <c r="L2405" s="15"/>
      <c r="M2405" s="15"/>
      <c r="N2405" s="15"/>
      <c r="O2405" s="15"/>
      <c r="P2405" s="15"/>
      <c r="R2405" s="15"/>
      <c r="S2405" s="175" t="str">
        <f t="shared" ref="S2405" si="3090">S2377</f>
        <v>S$15</v>
      </c>
      <c r="T2405" s="175" t="str">
        <f t="shared" ref="T2405:AX2405" si="3091">T2377</f>
        <v>T$15</v>
      </c>
      <c r="U2405" s="175" t="str">
        <f t="shared" si="3091"/>
        <v>U$15</v>
      </c>
      <c r="V2405" s="175" t="str">
        <f t="shared" si="3091"/>
        <v>V$15</v>
      </c>
      <c r="W2405" s="175" t="str">
        <f t="shared" si="3091"/>
        <v>W$15</v>
      </c>
      <c r="X2405" s="175" t="str">
        <f t="shared" si="3091"/>
        <v>X$15</v>
      </c>
      <c r="Y2405" s="175" t="str">
        <f t="shared" si="3091"/>
        <v>Y$15</v>
      </c>
      <c r="Z2405" s="175" t="str">
        <f t="shared" si="3091"/>
        <v>Z$15</v>
      </c>
      <c r="AA2405" s="175" t="str">
        <f t="shared" si="3091"/>
        <v>AA$15</v>
      </c>
      <c r="AB2405" s="175" t="str">
        <f t="shared" si="3091"/>
        <v>AB$15</v>
      </c>
      <c r="AC2405" s="175" t="str">
        <f t="shared" si="3091"/>
        <v>AC$15</v>
      </c>
      <c r="AD2405" s="175" t="str">
        <f t="shared" si="3091"/>
        <v>AD$15</v>
      </c>
      <c r="AE2405" s="175" t="str">
        <f t="shared" si="3091"/>
        <v>AE$15</v>
      </c>
      <c r="AF2405" s="175" t="str">
        <f t="shared" si="3091"/>
        <v>AF$15</v>
      </c>
      <c r="AG2405" s="175" t="str">
        <f t="shared" si="3091"/>
        <v>AG$15</v>
      </c>
      <c r="AH2405" s="175" t="str">
        <f t="shared" si="3091"/>
        <v>AH$15</v>
      </c>
      <c r="AI2405" s="175" t="str">
        <f t="shared" si="3091"/>
        <v>AI$15</v>
      </c>
      <c r="AJ2405" s="175" t="str">
        <f t="shared" si="3091"/>
        <v>AJ$15</v>
      </c>
      <c r="AK2405" s="175" t="str">
        <f t="shared" si="3091"/>
        <v>AK$15</v>
      </c>
      <c r="AL2405" s="175" t="str">
        <f t="shared" si="3091"/>
        <v>AL$15</v>
      </c>
      <c r="AM2405" s="175" t="str">
        <f t="shared" si="3091"/>
        <v>AM$15</v>
      </c>
      <c r="AN2405" s="175" t="str">
        <f t="shared" si="3091"/>
        <v>AN$15</v>
      </c>
      <c r="AO2405" s="175" t="str">
        <f t="shared" si="3091"/>
        <v>AO$15</v>
      </c>
      <c r="AP2405" s="175" t="str">
        <f t="shared" si="3091"/>
        <v>AP$15</v>
      </c>
      <c r="AQ2405" s="175" t="str">
        <f t="shared" si="3091"/>
        <v>AQ$15</v>
      </c>
      <c r="AR2405" s="175" t="str">
        <f t="shared" si="3091"/>
        <v>AR$15</v>
      </c>
      <c r="AS2405" s="175" t="str">
        <f t="shared" si="3091"/>
        <v>AS$15</v>
      </c>
      <c r="AT2405" s="175" t="str">
        <f t="shared" si="3091"/>
        <v>AT$15</v>
      </c>
      <c r="AU2405" s="175" t="str">
        <f t="shared" si="3091"/>
        <v>AU$15</v>
      </c>
      <c r="AV2405" s="175" t="str">
        <f t="shared" si="3091"/>
        <v>AV$15</v>
      </c>
      <c r="AW2405" s="175" t="str">
        <f t="shared" si="3091"/>
        <v>AW$15</v>
      </c>
      <c r="AX2405" s="175" t="str">
        <f t="shared" si="3091"/>
        <v>AX$15</v>
      </c>
      <c r="AY2405" s="175" t="str">
        <f t="shared" ref="AY2405:CD2405" si="3092">AY2377</f>
        <v>AY$15</v>
      </c>
      <c r="AZ2405" s="175" t="str">
        <f t="shared" si="3092"/>
        <v>AZ$15</v>
      </c>
      <c r="BA2405" s="175" t="str">
        <f t="shared" si="3092"/>
        <v>BA$15</v>
      </c>
      <c r="BB2405" s="175" t="str">
        <f t="shared" si="3092"/>
        <v>BB$15</v>
      </c>
      <c r="BC2405" s="175" t="str">
        <f t="shared" si="3092"/>
        <v>BC$15</v>
      </c>
      <c r="BD2405" s="175" t="str">
        <f t="shared" si="3092"/>
        <v>BD$15</v>
      </c>
      <c r="BE2405" s="175" t="str">
        <f t="shared" si="3092"/>
        <v>BE$15</v>
      </c>
      <c r="BF2405" s="175" t="str">
        <f t="shared" si="3092"/>
        <v>BF$15</v>
      </c>
      <c r="BG2405" s="175" t="str">
        <f t="shared" si="3092"/>
        <v>BG$15</v>
      </c>
      <c r="BH2405" s="175" t="str">
        <f t="shared" si="3092"/>
        <v>BH$15</v>
      </c>
      <c r="BI2405" s="175" t="str">
        <f t="shared" si="3092"/>
        <v>BI$15</v>
      </c>
      <c r="BJ2405" s="175" t="str">
        <f t="shared" si="3092"/>
        <v>BJ$15</v>
      </c>
      <c r="BK2405" s="175" t="str">
        <f t="shared" si="3092"/>
        <v>BK$15</v>
      </c>
      <c r="BL2405" s="175" t="str">
        <f t="shared" si="3092"/>
        <v>BL$15</v>
      </c>
      <c r="BM2405" s="175" t="str">
        <f t="shared" si="3092"/>
        <v>BM$15</v>
      </c>
      <c r="BN2405" s="175" t="str">
        <f t="shared" si="3092"/>
        <v>BN$15</v>
      </c>
      <c r="BO2405" s="175" t="str">
        <f t="shared" si="3092"/>
        <v>BO$15</v>
      </c>
      <c r="BP2405" s="175" t="str">
        <f t="shared" si="3092"/>
        <v>BP$15</v>
      </c>
      <c r="BQ2405" s="175" t="str">
        <f t="shared" si="3092"/>
        <v>BQ$15</v>
      </c>
      <c r="BR2405" s="175" t="str">
        <f t="shared" si="3092"/>
        <v>BR$15</v>
      </c>
      <c r="BS2405" s="175" t="str">
        <f t="shared" si="3092"/>
        <v>BS$15</v>
      </c>
      <c r="BT2405" s="175" t="str">
        <f t="shared" si="3092"/>
        <v>BT$15</v>
      </c>
      <c r="BU2405" s="175" t="str">
        <f t="shared" si="3092"/>
        <v>BU$15</v>
      </c>
      <c r="BV2405" s="175" t="str">
        <f t="shared" si="3092"/>
        <v>BV$15</v>
      </c>
      <c r="BW2405" s="175" t="str">
        <f t="shared" si="3092"/>
        <v>BW$15</v>
      </c>
      <c r="BX2405" s="175" t="str">
        <f t="shared" si="3092"/>
        <v>BX$15</v>
      </c>
      <c r="BY2405" s="175" t="str">
        <f t="shared" si="3092"/>
        <v>BY$15</v>
      </c>
      <c r="BZ2405" s="175" t="str">
        <f t="shared" si="3092"/>
        <v>BZ$15</v>
      </c>
      <c r="CA2405" s="175" t="str">
        <f t="shared" si="3092"/>
        <v>CA$15</v>
      </c>
      <c r="CB2405" s="175" t="str">
        <f t="shared" si="3092"/>
        <v>CB$15</v>
      </c>
      <c r="CC2405" s="175" t="str">
        <f t="shared" si="3092"/>
        <v>CC$15</v>
      </c>
      <c r="CD2405" s="175" t="str">
        <f t="shared" si="3092"/>
        <v>CD$15</v>
      </c>
      <c r="CE2405" s="175" t="str">
        <f t="shared" ref="CE2405:CK2405" si="3093">CE2377</f>
        <v>CE$15</v>
      </c>
      <c r="CF2405" s="175" t="str">
        <f t="shared" si="3093"/>
        <v>CF$15</v>
      </c>
      <c r="CG2405" s="175" t="str">
        <f t="shared" si="3093"/>
        <v>CG$15</v>
      </c>
      <c r="CH2405" s="175" t="str">
        <f t="shared" si="3093"/>
        <v>CH$15</v>
      </c>
      <c r="CI2405" s="175" t="str">
        <f t="shared" si="3093"/>
        <v>CI$15</v>
      </c>
      <c r="CJ2405" s="175" t="str">
        <f t="shared" si="3093"/>
        <v>CJ$15</v>
      </c>
      <c r="CK2405" s="175" t="str">
        <f t="shared" si="3093"/>
        <v>CK$15</v>
      </c>
      <c r="CL2405" s="175" t="str">
        <f t="shared" ref="CL2405" si="3094">CL2377</f>
        <v>CL$15</v>
      </c>
    </row>
    <row r="2407" spans="2:90" s="160" customFormat="1" x14ac:dyDescent="0.4">
      <c r="B2407" s="202" t="s">
        <v>537</v>
      </c>
      <c r="C2407" s="27" t="s">
        <v>537</v>
      </c>
      <c r="D2407" s="27" t="s">
        <v>537</v>
      </c>
      <c r="E2407" s="27" t="s">
        <v>537</v>
      </c>
      <c r="F2407" s="27" t="s">
        <v>537</v>
      </c>
      <c r="G2407" s="27" t="s">
        <v>537</v>
      </c>
      <c r="H2407" s="202" t="s">
        <v>537</v>
      </c>
      <c r="I2407" s="202" t="s">
        <v>537</v>
      </c>
      <c r="J2407" s="202"/>
      <c r="K2407" s="202" t="s">
        <v>537</v>
      </c>
      <c r="L2407" s="202" t="s">
        <v>537</v>
      </c>
      <c r="M2407" s="202" t="s">
        <v>537</v>
      </c>
      <c r="N2407" s="202" t="s">
        <v>537</v>
      </c>
      <c r="O2407" s="202" t="s">
        <v>537</v>
      </c>
      <c r="P2407" s="202" t="s">
        <v>537</v>
      </c>
      <c r="Q2407"/>
      <c r="R2407" s="200"/>
      <c r="S2407" s="200"/>
      <c r="T2407" s="200"/>
      <c r="U2407" s="200"/>
      <c r="V2407" s="200"/>
      <c r="W2407" s="200"/>
      <c r="X2407" s="200"/>
      <c r="Y2407" s="200"/>
      <c r="Z2407" s="200"/>
      <c r="AA2407" s="200"/>
      <c r="AB2407" s="200"/>
      <c r="AC2407" s="200"/>
      <c r="AD2407" s="200"/>
      <c r="AE2407" s="200"/>
      <c r="AF2407" s="200"/>
      <c r="AG2407" s="200"/>
      <c r="AH2407" s="200"/>
      <c r="AI2407" s="200"/>
      <c r="AJ2407" s="200"/>
      <c r="AK2407" s="200"/>
      <c r="AL2407" s="200"/>
      <c r="AM2407" s="200"/>
      <c r="AN2407" s="200"/>
      <c r="AO2407" s="200"/>
      <c r="AP2407" s="200"/>
      <c r="AQ2407" s="200"/>
      <c r="AR2407" s="200"/>
      <c r="AS2407" s="200"/>
      <c r="AT2407" s="200"/>
      <c r="AU2407" s="200"/>
      <c r="AV2407" s="200"/>
      <c r="AW2407" s="200"/>
      <c r="AX2407" s="200"/>
      <c r="AY2407" s="200"/>
      <c r="AZ2407" s="200"/>
      <c r="BA2407" s="200"/>
      <c r="BB2407" s="200"/>
      <c r="BC2407" s="200"/>
      <c r="BD2407" s="200"/>
      <c r="BE2407" s="200"/>
      <c r="BF2407" s="200"/>
      <c r="BG2407" s="200"/>
      <c r="BH2407" s="200"/>
      <c r="BI2407" s="200"/>
      <c r="BJ2407" s="200"/>
      <c r="BK2407" s="200"/>
      <c r="BL2407" s="200"/>
      <c r="BM2407" s="200"/>
      <c r="BN2407" s="200"/>
      <c r="BO2407" s="200"/>
      <c r="BP2407" s="200"/>
      <c r="BQ2407" s="200"/>
      <c r="BR2407" s="200"/>
      <c r="BS2407" s="200"/>
      <c r="BT2407" s="200"/>
      <c r="BU2407" s="200"/>
      <c r="BV2407" s="200"/>
      <c r="BW2407" s="200"/>
      <c r="BX2407" s="200"/>
      <c r="BY2407" s="200"/>
      <c r="BZ2407" s="200"/>
      <c r="CA2407" s="200"/>
      <c r="CB2407" s="200"/>
      <c r="CC2407" s="200"/>
      <c r="CD2407" s="200"/>
      <c r="CE2407" s="200"/>
      <c r="CF2407" s="200"/>
      <c r="CG2407" s="200"/>
      <c r="CH2407" s="200"/>
      <c r="CI2407" s="200"/>
      <c r="CJ2407" s="200"/>
      <c r="CK2407" s="200"/>
      <c r="CL2407" s="200"/>
    </row>
    <row r="2408" spans="2:90" x14ac:dyDescent="0.4">
      <c r="B2408" s="171" t="s">
        <v>490</v>
      </c>
      <c r="E2408" s="8"/>
      <c r="H2408" s="170"/>
      <c r="I2408" s="172"/>
      <c r="J2408" s="172"/>
      <c r="K2408" s="193"/>
      <c r="L2408" s="193"/>
      <c r="M2408" s="193"/>
      <c r="N2408" s="193"/>
      <c r="O2408" s="193"/>
      <c r="P2408" s="193"/>
      <c r="R2408" s="194"/>
      <c r="S2408" s="170"/>
      <c r="T2408" s="170"/>
      <c r="U2408" s="170"/>
      <c r="V2408" s="170"/>
      <c r="W2408" s="170"/>
      <c r="X2408" s="170"/>
      <c r="Y2408" s="170"/>
      <c r="Z2408" s="170"/>
      <c r="AA2408" s="170"/>
      <c r="AB2408" s="170"/>
      <c r="AC2408" s="170"/>
      <c r="AD2408" s="170"/>
      <c r="AE2408" s="170"/>
      <c r="AF2408" s="170"/>
      <c r="AG2408" s="170"/>
      <c r="AH2408" s="170"/>
      <c r="AI2408" s="170"/>
      <c r="AJ2408" s="170"/>
      <c r="AK2408" s="170"/>
      <c r="AL2408" s="170"/>
      <c r="AM2408" s="170"/>
      <c r="AN2408" s="170"/>
      <c r="AO2408" s="170"/>
      <c r="AP2408" s="170"/>
      <c r="AQ2408" s="170"/>
      <c r="AR2408" s="170"/>
      <c r="AS2408" s="170"/>
      <c r="AT2408" s="170"/>
      <c r="AU2408" s="170"/>
      <c r="AV2408" s="170"/>
      <c r="AW2408" s="170"/>
      <c r="AX2408" s="170"/>
      <c r="AY2408" s="170"/>
      <c r="AZ2408" s="170"/>
      <c r="BA2408" s="170"/>
      <c r="BB2408" s="170"/>
      <c r="BC2408" s="170"/>
      <c r="BD2408" s="170"/>
      <c r="BE2408" s="170"/>
      <c r="BF2408" s="170"/>
      <c r="BG2408" s="170"/>
      <c r="BH2408" s="170"/>
      <c r="BI2408" s="170"/>
      <c r="BJ2408" s="170"/>
      <c r="BK2408" s="170"/>
      <c r="BL2408" s="170"/>
      <c r="BM2408" s="170"/>
      <c r="BN2408" s="170"/>
      <c r="BO2408" s="170"/>
      <c r="BP2408" s="170"/>
      <c r="BQ2408" s="170"/>
      <c r="BR2408" s="170"/>
      <c r="BS2408" s="170"/>
      <c r="BT2408" s="170"/>
      <c r="BU2408" s="170"/>
      <c r="BV2408" s="170"/>
      <c r="BW2408" s="170"/>
      <c r="BX2408" s="170"/>
      <c r="BY2408" s="170"/>
      <c r="BZ2408" s="170"/>
      <c r="CA2408" s="170"/>
      <c r="CB2408" s="170"/>
      <c r="CC2408" s="170"/>
      <c r="CD2408" s="170"/>
      <c r="CE2408" s="170"/>
      <c r="CF2408" s="170"/>
      <c r="CG2408" s="170"/>
      <c r="CH2408" s="170"/>
      <c r="CI2408" s="170"/>
      <c r="CJ2408" s="170"/>
      <c r="CK2408" s="170"/>
      <c r="CL2408" s="170"/>
    </row>
    <row r="2409" spans="2:90" x14ac:dyDescent="0.4">
      <c r="B2409" s="171" t="s">
        <v>492</v>
      </c>
      <c r="E2409" s="8"/>
      <c r="H2409" s="170"/>
      <c r="I2409" s="172"/>
      <c r="J2409" s="172"/>
      <c r="K2409" s="193"/>
      <c r="L2409" s="193"/>
      <c r="M2409" s="193"/>
      <c r="N2409" s="193"/>
      <c r="O2409" s="193"/>
      <c r="P2409" s="193"/>
      <c r="R2409" s="194"/>
      <c r="S2409" s="170"/>
      <c r="T2409" s="170"/>
      <c r="U2409" s="170"/>
      <c r="V2409" s="170"/>
      <c r="W2409" s="170"/>
      <c r="X2409" s="170"/>
      <c r="Y2409" s="170"/>
      <c r="Z2409" s="170"/>
      <c r="AA2409" s="170"/>
      <c r="AB2409" s="170"/>
      <c r="AC2409" s="170"/>
      <c r="AD2409" s="170"/>
      <c r="AE2409" s="170"/>
      <c r="AF2409" s="170"/>
      <c r="AG2409" s="170"/>
      <c r="AH2409" s="170"/>
      <c r="AI2409" s="170"/>
      <c r="AJ2409" s="170"/>
      <c r="AK2409" s="170"/>
      <c r="AL2409" s="170"/>
      <c r="AM2409" s="170"/>
      <c r="AN2409" s="170"/>
      <c r="AO2409" s="170"/>
      <c r="AP2409" s="170"/>
      <c r="AQ2409" s="170"/>
      <c r="AR2409" s="170"/>
      <c r="AS2409" s="170"/>
      <c r="AT2409" s="170"/>
      <c r="AU2409" s="170"/>
      <c r="AV2409" s="170"/>
      <c r="AW2409" s="170"/>
      <c r="AX2409" s="170"/>
      <c r="AY2409" s="170"/>
      <c r="AZ2409" s="170"/>
      <c r="BA2409" s="170"/>
      <c r="BB2409" s="170"/>
      <c r="BC2409" s="170"/>
      <c r="BD2409" s="170"/>
      <c r="BE2409" s="170"/>
      <c r="BF2409" s="170"/>
      <c r="BG2409" s="170"/>
      <c r="BH2409" s="170"/>
      <c r="BI2409" s="170"/>
      <c r="BJ2409" s="170"/>
      <c r="BK2409" s="170"/>
      <c r="BL2409" s="170"/>
      <c r="BM2409" s="170"/>
      <c r="BN2409" s="170"/>
      <c r="BO2409" s="170"/>
      <c r="BP2409" s="170"/>
      <c r="BQ2409" s="170"/>
      <c r="BR2409" s="170"/>
      <c r="BS2409" s="170"/>
      <c r="BT2409" s="170"/>
      <c r="BU2409" s="170"/>
      <c r="BV2409" s="170"/>
      <c r="BW2409" s="170"/>
      <c r="BX2409" s="170"/>
      <c r="BY2409" s="170"/>
      <c r="BZ2409" s="170"/>
      <c r="CA2409" s="170"/>
      <c r="CB2409" s="170"/>
      <c r="CC2409" s="170"/>
      <c r="CD2409" s="170"/>
      <c r="CE2409" s="170"/>
      <c r="CF2409" s="170"/>
      <c r="CG2409" s="170"/>
      <c r="CH2409" s="170"/>
      <c r="CI2409" s="170"/>
      <c r="CJ2409" s="170"/>
      <c r="CK2409" s="170"/>
      <c r="CL2409" s="170"/>
    </row>
    <row r="2410" spans="2:90" x14ac:dyDescent="0.4">
      <c r="B2410" s="171" t="s">
        <v>461</v>
      </c>
      <c r="E2410" s="8"/>
      <c r="H2410" s="170"/>
      <c r="I2410" s="172"/>
      <c r="J2410" s="172"/>
      <c r="K2410" s="193"/>
      <c r="L2410" s="193"/>
      <c r="M2410" s="193"/>
      <c r="N2410" s="193"/>
      <c r="O2410" s="193"/>
      <c r="P2410" s="193"/>
      <c r="R2410" s="194"/>
      <c r="S2410" s="195" t="str">
        <f t="shared" ref="S2410:AX2410" si="3095">S$16</f>
        <v>S$12</v>
      </c>
      <c r="T2410" s="195" t="str">
        <f t="shared" si="3095"/>
        <v>T$12</v>
      </c>
      <c r="U2410" s="195" t="str">
        <f t="shared" si="3095"/>
        <v>U$12</v>
      </c>
      <c r="V2410" s="195" t="str">
        <f t="shared" si="3095"/>
        <v>V$12</v>
      </c>
      <c r="W2410" s="195" t="str">
        <f t="shared" si="3095"/>
        <v>W$12</v>
      </c>
      <c r="X2410" s="195" t="str">
        <f t="shared" si="3095"/>
        <v>X$12</v>
      </c>
      <c r="Y2410" s="195" t="str">
        <f t="shared" si="3095"/>
        <v>Y$12</v>
      </c>
      <c r="Z2410" s="195" t="str">
        <f t="shared" si="3095"/>
        <v>Z$12</v>
      </c>
      <c r="AA2410" s="195" t="str">
        <f t="shared" si="3095"/>
        <v>AA$12</v>
      </c>
      <c r="AB2410" s="195" t="str">
        <f t="shared" si="3095"/>
        <v>AB$12</v>
      </c>
      <c r="AC2410" s="195" t="str">
        <f t="shared" si="3095"/>
        <v>AC$12</v>
      </c>
      <c r="AD2410" s="195" t="str">
        <f t="shared" si="3095"/>
        <v>AD$12</v>
      </c>
      <c r="AE2410" s="195" t="str">
        <f t="shared" si="3095"/>
        <v>AE$12</v>
      </c>
      <c r="AF2410" s="195" t="str">
        <f t="shared" si="3095"/>
        <v>AF$12</v>
      </c>
      <c r="AG2410" s="195" t="str">
        <f t="shared" si="3095"/>
        <v>AG$12</v>
      </c>
      <c r="AH2410" s="195" t="str">
        <f t="shared" si="3095"/>
        <v>AH$12</v>
      </c>
      <c r="AI2410" s="195" t="str">
        <f t="shared" si="3095"/>
        <v>AI$12</v>
      </c>
      <c r="AJ2410" s="195" t="str">
        <f t="shared" si="3095"/>
        <v>AJ$12</v>
      </c>
      <c r="AK2410" s="195" t="str">
        <f t="shared" si="3095"/>
        <v>AK$12</v>
      </c>
      <c r="AL2410" s="195" t="str">
        <f t="shared" si="3095"/>
        <v>AL$12</v>
      </c>
      <c r="AM2410" s="195" t="str">
        <f t="shared" si="3095"/>
        <v>AM$12</v>
      </c>
      <c r="AN2410" s="195" t="str">
        <f t="shared" si="3095"/>
        <v>AN$12</v>
      </c>
      <c r="AO2410" s="195" t="str">
        <f t="shared" si="3095"/>
        <v>AO$12</v>
      </c>
      <c r="AP2410" s="195" t="str">
        <f t="shared" si="3095"/>
        <v>AP$12</v>
      </c>
      <c r="AQ2410" s="195" t="str">
        <f t="shared" si="3095"/>
        <v>AQ$12</v>
      </c>
      <c r="AR2410" s="195" t="str">
        <f t="shared" si="3095"/>
        <v>AR$12</v>
      </c>
      <c r="AS2410" s="195" t="str">
        <f t="shared" si="3095"/>
        <v>AS$12</v>
      </c>
      <c r="AT2410" s="195" t="str">
        <f t="shared" si="3095"/>
        <v>AT$12</v>
      </c>
      <c r="AU2410" s="195" t="str">
        <f t="shared" si="3095"/>
        <v>AU$12</v>
      </c>
      <c r="AV2410" s="195" t="str">
        <f t="shared" si="3095"/>
        <v>AV$12</v>
      </c>
      <c r="AW2410" s="195" t="str">
        <f t="shared" si="3095"/>
        <v>AW$12</v>
      </c>
      <c r="AX2410" s="195" t="str">
        <f t="shared" si="3095"/>
        <v>AX$12</v>
      </c>
      <c r="AY2410" s="195" t="str">
        <f t="shared" ref="AY2410:CD2410" si="3096">AY$16</f>
        <v>AY$12</v>
      </c>
      <c r="AZ2410" s="195" t="str">
        <f t="shared" si="3096"/>
        <v>AZ$12</v>
      </c>
      <c r="BA2410" s="195" t="str">
        <f t="shared" si="3096"/>
        <v>BA$12</v>
      </c>
      <c r="BB2410" s="195" t="str">
        <f t="shared" si="3096"/>
        <v>BB$12</v>
      </c>
      <c r="BC2410" s="195" t="str">
        <f t="shared" si="3096"/>
        <v>BC$12</v>
      </c>
      <c r="BD2410" s="195" t="str">
        <f t="shared" si="3096"/>
        <v>BD$12</v>
      </c>
      <c r="BE2410" s="195" t="str">
        <f t="shared" si="3096"/>
        <v>BE$12</v>
      </c>
      <c r="BF2410" s="195" t="str">
        <f t="shared" si="3096"/>
        <v>BF$12</v>
      </c>
      <c r="BG2410" s="195" t="str">
        <f t="shared" si="3096"/>
        <v>BG$12</v>
      </c>
      <c r="BH2410" s="195" t="str">
        <f t="shared" si="3096"/>
        <v>BH$12</v>
      </c>
      <c r="BI2410" s="195" t="str">
        <f t="shared" si="3096"/>
        <v>BI$12</v>
      </c>
      <c r="BJ2410" s="195" t="str">
        <f t="shared" si="3096"/>
        <v>BJ$12</v>
      </c>
      <c r="BK2410" s="195" t="str">
        <f t="shared" si="3096"/>
        <v>BK$12</v>
      </c>
      <c r="BL2410" s="195" t="str">
        <f t="shared" si="3096"/>
        <v>BL$12</v>
      </c>
      <c r="BM2410" s="195" t="str">
        <f t="shared" si="3096"/>
        <v>BM$12</v>
      </c>
      <c r="BN2410" s="195" t="str">
        <f t="shared" si="3096"/>
        <v>BN$12</v>
      </c>
      <c r="BO2410" s="195" t="str">
        <f t="shared" si="3096"/>
        <v>BO$12</v>
      </c>
      <c r="BP2410" s="195" t="str">
        <f t="shared" si="3096"/>
        <v>BP$12</v>
      </c>
      <c r="BQ2410" s="195" t="str">
        <f t="shared" si="3096"/>
        <v>BQ$12</v>
      </c>
      <c r="BR2410" s="195" t="str">
        <f t="shared" si="3096"/>
        <v>BR$12</v>
      </c>
      <c r="BS2410" s="195" t="str">
        <f t="shared" si="3096"/>
        <v>BS$12</v>
      </c>
      <c r="BT2410" s="195" t="str">
        <f t="shared" si="3096"/>
        <v>BT$12</v>
      </c>
      <c r="BU2410" s="195" t="str">
        <f t="shared" si="3096"/>
        <v>BU$12</v>
      </c>
      <c r="BV2410" s="195" t="str">
        <f t="shared" si="3096"/>
        <v>BV$12</v>
      </c>
      <c r="BW2410" s="195" t="str">
        <f t="shared" si="3096"/>
        <v>BW$12</v>
      </c>
      <c r="BX2410" s="195" t="str">
        <f t="shared" si="3096"/>
        <v>BX$12</v>
      </c>
      <c r="BY2410" s="195" t="str">
        <f t="shared" si="3096"/>
        <v>BY$12</v>
      </c>
      <c r="BZ2410" s="195" t="str">
        <f t="shared" si="3096"/>
        <v>BZ$12</v>
      </c>
      <c r="CA2410" s="195" t="str">
        <f t="shared" si="3096"/>
        <v>CA$12</v>
      </c>
      <c r="CB2410" s="195" t="str">
        <f t="shared" si="3096"/>
        <v>CB$12</v>
      </c>
      <c r="CC2410" s="195" t="str">
        <f t="shared" si="3096"/>
        <v>CC$12</v>
      </c>
      <c r="CD2410" s="195" t="str">
        <f t="shared" si="3096"/>
        <v>CD$12</v>
      </c>
      <c r="CE2410" s="195" t="str">
        <f t="shared" ref="CE2410:CL2410" si="3097">CE$16</f>
        <v>CE$12</v>
      </c>
      <c r="CF2410" s="195" t="str">
        <f t="shared" si="3097"/>
        <v>CF$12</v>
      </c>
      <c r="CG2410" s="195" t="str">
        <f t="shared" si="3097"/>
        <v>CG$12</v>
      </c>
      <c r="CH2410" s="195" t="str">
        <f t="shared" si="3097"/>
        <v>CH$12</v>
      </c>
      <c r="CI2410" s="195" t="str">
        <f t="shared" si="3097"/>
        <v>CI$12</v>
      </c>
      <c r="CJ2410" s="195" t="str">
        <f t="shared" si="3097"/>
        <v>CJ$12</v>
      </c>
      <c r="CK2410" s="195" t="str">
        <f t="shared" si="3097"/>
        <v>CK$12</v>
      </c>
      <c r="CL2410" s="195" t="str">
        <f t="shared" si="3097"/>
        <v>CL$12</v>
      </c>
    </row>
    <row r="2411" spans="2:90" x14ac:dyDescent="0.4">
      <c r="B2411" s="171" t="s">
        <v>462</v>
      </c>
      <c r="E2411" s="8"/>
      <c r="H2411" s="196"/>
      <c r="I2411" s="197"/>
      <c r="J2411" s="197"/>
      <c r="K2411" s="198"/>
      <c r="L2411" s="198"/>
      <c r="M2411" s="198"/>
      <c r="N2411" s="198"/>
      <c r="O2411" s="198"/>
      <c r="P2411" s="198"/>
      <c r="R2411" s="198"/>
      <c r="S2411" s="195" t="str">
        <f t="shared" ref="S2411:AX2411" si="3098">S$17</f>
        <v>S$13</v>
      </c>
      <c r="T2411" s="195" t="str">
        <f t="shared" si="3098"/>
        <v>T$13</v>
      </c>
      <c r="U2411" s="195" t="str">
        <f t="shared" si="3098"/>
        <v>U$13</v>
      </c>
      <c r="V2411" s="195" t="str">
        <f t="shared" si="3098"/>
        <v>V$13</v>
      </c>
      <c r="W2411" s="195" t="str">
        <f t="shared" si="3098"/>
        <v>W$13</v>
      </c>
      <c r="X2411" s="195" t="str">
        <f t="shared" si="3098"/>
        <v>X$13</v>
      </c>
      <c r="Y2411" s="195" t="str">
        <f t="shared" si="3098"/>
        <v>Y$13</v>
      </c>
      <c r="Z2411" s="195" t="str">
        <f t="shared" si="3098"/>
        <v>Z$13</v>
      </c>
      <c r="AA2411" s="195" t="str">
        <f t="shared" si="3098"/>
        <v>AA$13</v>
      </c>
      <c r="AB2411" s="195" t="str">
        <f t="shared" si="3098"/>
        <v>AB$13</v>
      </c>
      <c r="AC2411" s="195" t="str">
        <f t="shared" si="3098"/>
        <v>AC$13</v>
      </c>
      <c r="AD2411" s="195" t="str">
        <f t="shared" si="3098"/>
        <v>AD$13</v>
      </c>
      <c r="AE2411" s="195" t="str">
        <f t="shared" si="3098"/>
        <v>AE$13</v>
      </c>
      <c r="AF2411" s="195" t="str">
        <f t="shared" si="3098"/>
        <v>AF$13</v>
      </c>
      <c r="AG2411" s="195" t="str">
        <f t="shared" si="3098"/>
        <v>AG$13</v>
      </c>
      <c r="AH2411" s="195" t="str">
        <f t="shared" si="3098"/>
        <v>AH$13</v>
      </c>
      <c r="AI2411" s="195" t="str">
        <f t="shared" si="3098"/>
        <v>AI$13</v>
      </c>
      <c r="AJ2411" s="195" t="str">
        <f t="shared" si="3098"/>
        <v>AJ$13</v>
      </c>
      <c r="AK2411" s="195" t="str">
        <f t="shared" si="3098"/>
        <v>AK$13</v>
      </c>
      <c r="AL2411" s="195" t="str">
        <f t="shared" si="3098"/>
        <v>AL$13</v>
      </c>
      <c r="AM2411" s="195" t="str">
        <f t="shared" si="3098"/>
        <v>AM$13</v>
      </c>
      <c r="AN2411" s="195" t="str">
        <f t="shared" si="3098"/>
        <v>AN$13</v>
      </c>
      <c r="AO2411" s="195" t="str">
        <f t="shared" si="3098"/>
        <v>AO$13</v>
      </c>
      <c r="AP2411" s="195" t="str">
        <f t="shared" si="3098"/>
        <v>AP$13</v>
      </c>
      <c r="AQ2411" s="195" t="str">
        <f t="shared" si="3098"/>
        <v>AQ$13</v>
      </c>
      <c r="AR2411" s="195" t="str">
        <f t="shared" si="3098"/>
        <v>AR$13</v>
      </c>
      <c r="AS2411" s="195" t="str">
        <f t="shared" si="3098"/>
        <v>AS$13</v>
      </c>
      <c r="AT2411" s="195" t="str">
        <f t="shared" si="3098"/>
        <v>AT$13</v>
      </c>
      <c r="AU2411" s="195" t="str">
        <f t="shared" si="3098"/>
        <v>AU$13</v>
      </c>
      <c r="AV2411" s="195" t="str">
        <f t="shared" si="3098"/>
        <v>AV$13</v>
      </c>
      <c r="AW2411" s="195" t="str">
        <f t="shared" si="3098"/>
        <v>AW$13</v>
      </c>
      <c r="AX2411" s="195" t="str">
        <f t="shared" si="3098"/>
        <v>AX$13</v>
      </c>
      <c r="AY2411" s="195" t="str">
        <f t="shared" ref="AY2411:CD2411" si="3099">AY$17</f>
        <v>AY$13</v>
      </c>
      <c r="AZ2411" s="195" t="str">
        <f t="shared" si="3099"/>
        <v>AZ$13</v>
      </c>
      <c r="BA2411" s="195" t="str">
        <f t="shared" si="3099"/>
        <v>BA$13</v>
      </c>
      <c r="BB2411" s="195" t="str">
        <f t="shared" si="3099"/>
        <v>BB$13</v>
      </c>
      <c r="BC2411" s="195" t="str">
        <f t="shared" si="3099"/>
        <v>BC$13</v>
      </c>
      <c r="BD2411" s="195" t="str">
        <f t="shared" si="3099"/>
        <v>BD$13</v>
      </c>
      <c r="BE2411" s="195" t="str">
        <f t="shared" si="3099"/>
        <v>BE$13</v>
      </c>
      <c r="BF2411" s="195" t="str">
        <f t="shared" si="3099"/>
        <v>BF$13</v>
      </c>
      <c r="BG2411" s="195" t="str">
        <f t="shared" si="3099"/>
        <v>BG$13</v>
      </c>
      <c r="BH2411" s="195" t="str">
        <f t="shared" si="3099"/>
        <v>BH$13</v>
      </c>
      <c r="BI2411" s="195" t="str">
        <f t="shared" si="3099"/>
        <v>BI$13</v>
      </c>
      <c r="BJ2411" s="195" t="str">
        <f t="shared" si="3099"/>
        <v>BJ$13</v>
      </c>
      <c r="BK2411" s="195" t="str">
        <f t="shared" si="3099"/>
        <v>BK$13</v>
      </c>
      <c r="BL2411" s="195" t="str">
        <f t="shared" si="3099"/>
        <v>BL$13</v>
      </c>
      <c r="BM2411" s="195" t="str">
        <f t="shared" si="3099"/>
        <v>BM$13</v>
      </c>
      <c r="BN2411" s="195" t="str">
        <f t="shared" si="3099"/>
        <v>BN$13</v>
      </c>
      <c r="BO2411" s="195" t="str">
        <f t="shared" si="3099"/>
        <v>BO$13</v>
      </c>
      <c r="BP2411" s="195" t="str">
        <f t="shared" si="3099"/>
        <v>BP$13</v>
      </c>
      <c r="BQ2411" s="195" t="str">
        <f t="shared" si="3099"/>
        <v>BQ$13</v>
      </c>
      <c r="BR2411" s="195" t="str">
        <f t="shared" si="3099"/>
        <v>BR$13</v>
      </c>
      <c r="BS2411" s="195" t="str">
        <f t="shared" si="3099"/>
        <v>BS$13</v>
      </c>
      <c r="BT2411" s="195" t="str">
        <f t="shared" si="3099"/>
        <v>BT$13</v>
      </c>
      <c r="BU2411" s="195" t="str">
        <f t="shared" si="3099"/>
        <v>BU$13</v>
      </c>
      <c r="BV2411" s="195" t="str">
        <f t="shared" si="3099"/>
        <v>BV$13</v>
      </c>
      <c r="BW2411" s="195" t="str">
        <f t="shared" si="3099"/>
        <v>BW$13</v>
      </c>
      <c r="BX2411" s="195" t="str">
        <f t="shared" si="3099"/>
        <v>BX$13</v>
      </c>
      <c r="BY2411" s="195" t="str">
        <f t="shared" si="3099"/>
        <v>BY$13</v>
      </c>
      <c r="BZ2411" s="195" t="str">
        <f t="shared" si="3099"/>
        <v>BZ$13</v>
      </c>
      <c r="CA2411" s="195" t="str">
        <f t="shared" si="3099"/>
        <v>CA$13</v>
      </c>
      <c r="CB2411" s="195" t="str">
        <f t="shared" si="3099"/>
        <v>CB$13</v>
      </c>
      <c r="CC2411" s="195" t="str">
        <f t="shared" si="3099"/>
        <v>CC$13</v>
      </c>
      <c r="CD2411" s="195" t="str">
        <f t="shared" si="3099"/>
        <v>CD$13</v>
      </c>
      <c r="CE2411" s="195" t="str">
        <f t="shared" ref="CE2411:CL2411" si="3100">CE$17</f>
        <v>CE$13</v>
      </c>
      <c r="CF2411" s="195" t="str">
        <f t="shared" si="3100"/>
        <v>CF$13</v>
      </c>
      <c r="CG2411" s="195" t="str">
        <f t="shared" si="3100"/>
        <v>CG$13</v>
      </c>
      <c r="CH2411" s="195" t="str">
        <f t="shared" si="3100"/>
        <v>CH$13</v>
      </c>
      <c r="CI2411" s="195" t="str">
        <f t="shared" si="3100"/>
        <v>CI$13</v>
      </c>
      <c r="CJ2411" s="195" t="str">
        <f t="shared" si="3100"/>
        <v>CJ$13</v>
      </c>
      <c r="CK2411" s="195" t="str">
        <f t="shared" si="3100"/>
        <v>CK$13</v>
      </c>
      <c r="CL2411" s="195" t="str">
        <f t="shared" si="3100"/>
        <v>CL$13</v>
      </c>
    </row>
    <row r="2412" spans="2:90" x14ac:dyDescent="0.4">
      <c r="B2412" s="171" t="s">
        <v>491</v>
      </c>
      <c r="E2412" s="8"/>
      <c r="H2412" s="196"/>
      <c r="I2412" s="197"/>
      <c r="J2412" s="197"/>
      <c r="K2412" s="198"/>
      <c r="L2412" s="198"/>
      <c r="M2412" s="198"/>
      <c r="N2412" s="198"/>
      <c r="O2412" s="198"/>
      <c r="P2412" s="198"/>
      <c r="R2412" s="198"/>
      <c r="S2412" s="186"/>
      <c r="T2412" s="186"/>
      <c r="U2412" s="186"/>
      <c r="V2412" s="186"/>
      <c r="W2412" s="186"/>
      <c r="X2412" s="186"/>
      <c r="Y2412" s="186"/>
      <c r="Z2412" s="186"/>
      <c r="AA2412" s="186"/>
      <c r="AB2412" s="186"/>
      <c r="AC2412" s="186"/>
      <c r="AD2412" s="186"/>
      <c r="AE2412" s="186"/>
      <c r="AF2412" s="186"/>
      <c r="AG2412" s="186"/>
      <c r="AH2412" s="186"/>
      <c r="AI2412" s="186"/>
      <c r="AJ2412" s="186"/>
      <c r="AK2412" s="186"/>
      <c r="AL2412" s="186"/>
      <c r="AM2412" s="186"/>
      <c r="AN2412" s="186"/>
      <c r="AO2412" s="186"/>
      <c r="AP2412" s="186"/>
      <c r="AQ2412" s="186"/>
      <c r="AR2412" s="186"/>
      <c r="AS2412" s="186"/>
      <c r="AT2412" s="186"/>
      <c r="AU2412" s="186"/>
      <c r="AV2412" s="186"/>
      <c r="AW2412" s="186"/>
      <c r="AX2412" s="186"/>
      <c r="AY2412" s="186"/>
      <c r="AZ2412" s="186"/>
      <c r="BA2412" s="186"/>
      <c r="BB2412" s="186"/>
      <c r="BC2412" s="186"/>
      <c r="BD2412" s="186"/>
      <c r="BE2412" s="186"/>
      <c r="BF2412" s="186"/>
      <c r="BG2412" s="186"/>
      <c r="BH2412" s="186"/>
      <c r="BI2412" s="186"/>
      <c r="BJ2412" s="186"/>
      <c r="BK2412" s="186"/>
      <c r="BL2412" s="186"/>
      <c r="BM2412" s="186"/>
      <c r="BN2412" s="186"/>
      <c r="BO2412" s="186"/>
      <c r="BP2412" s="186"/>
      <c r="BQ2412" s="186"/>
      <c r="BR2412" s="186"/>
      <c r="BS2412" s="186"/>
      <c r="BT2412" s="186"/>
      <c r="BU2412" s="186"/>
      <c r="BV2412" s="186"/>
      <c r="BW2412" s="186"/>
      <c r="BX2412" s="186"/>
      <c r="BY2412" s="186"/>
      <c r="BZ2412" s="186"/>
      <c r="CA2412" s="186"/>
      <c r="CB2412" s="186"/>
      <c r="CC2412" s="186"/>
      <c r="CD2412" s="186"/>
      <c r="CE2412" s="186"/>
      <c r="CF2412" s="186"/>
      <c r="CG2412" s="186"/>
      <c r="CH2412" s="186"/>
      <c r="CI2412" s="186"/>
      <c r="CJ2412" s="186"/>
      <c r="CK2412" s="186"/>
      <c r="CL2412" s="186"/>
    </row>
    <row r="2413" spans="2:90" x14ac:dyDescent="0.4">
      <c r="B2413" s="171" t="s">
        <v>505</v>
      </c>
      <c r="E2413" s="8"/>
      <c r="H2413" s="196"/>
      <c r="I2413" s="197"/>
      <c r="J2413" s="197"/>
      <c r="K2413" s="198"/>
      <c r="L2413" s="198"/>
      <c r="M2413" s="198"/>
      <c r="N2413" s="198"/>
      <c r="O2413" s="198"/>
      <c r="P2413" s="198"/>
      <c r="R2413" s="198"/>
      <c r="S2413" s="186"/>
      <c r="T2413" s="186"/>
      <c r="U2413" s="186"/>
      <c r="V2413" s="186"/>
      <c r="W2413" s="186"/>
      <c r="X2413" s="186"/>
      <c r="Y2413" s="186"/>
      <c r="Z2413" s="186"/>
      <c r="AA2413" s="186"/>
      <c r="AB2413" s="186"/>
      <c r="AC2413" s="186"/>
      <c r="AD2413" s="186"/>
      <c r="AE2413" s="186"/>
      <c r="AF2413" s="186"/>
      <c r="AG2413" s="186"/>
      <c r="AH2413" s="186"/>
      <c r="AI2413" s="186"/>
      <c r="AJ2413" s="186"/>
      <c r="AK2413" s="186"/>
      <c r="AL2413" s="186"/>
      <c r="AM2413" s="186"/>
      <c r="AN2413" s="186"/>
      <c r="AO2413" s="186"/>
      <c r="AP2413" s="186"/>
      <c r="AQ2413" s="186"/>
      <c r="AR2413" s="186"/>
      <c r="AS2413" s="186"/>
      <c r="AT2413" s="186"/>
      <c r="AU2413" s="186"/>
      <c r="AV2413" s="186"/>
      <c r="AW2413" s="186"/>
      <c r="AX2413" s="186"/>
      <c r="AY2413" s="186"/>
      <c r="AZ2413" s="186"/>
      <c r="BA2413" s="186"/>
      <c r="BB2413" s="186"/>
      <c r="BC2413" s="186"/>
      <c r="BD2413" s="186"/>
      <c r="BE2413" s="186"/>
      <c r="BF2413" s="186"/>
      <c r="BG2413" s="186"/>
      <c r="BH2413" s="186"/>
      <c r="BI2413" s="186"/>
      <c r="BJ2413" s="186"/>
      <c r="BK2413" s="186"/>
      <c r="BL2413" s="186"/>
      <c r="BM2413" s="186"/>
      <c r="BN2413" s="186"/>
      <c r="BO2413" s="186"/>
      <c r="BP2413" s="186"/>
      <c r="BQ2413" s="186"/>
      <c r="BR2413" s="186"/>
      <c r="BS2413" s="186"/>
      <c r="BT2413" s="186"/>
      <c r="BU2413" s="186"/>
      <c r="BV2413" s="186"/>
      <c r="BW2413" s="186"/>
      <c r="BX2413" s="186"/>
      <c r="BY2413" s="186"/>
      <c r="BZ2413" s="186"/>
      <c r="CA2413" s="186"/>
      <c r="CB2413" s="186"/>
      <c r="CC2413" s="186"/>
      <c r="CD2413" s="186"/>
      <c r="CE2413" s="186"/>
      <c r="CF2413" s="186"/>
      <c r="CG2413" s="186"/>
      <c r="CH2413" s="186"/>
      <c r="CI2413" s="186"/>
      <c r="CJ2413" s="186"/>
      <c r="CK2413" s="186"/>
      <c r="CL2413" s="186"/>
    </row>
    <row r="2414" spans="2:90" x14ac:dyDescent="0.4">
      <c r="B2414" s="171" t="s">
        <v>463</v>
      </c>
      <c r="E2414" s="8"/>
      <c r="H2414" s="196"/>
      <c r="I2414" s="197"/>
      <c r="J2414" s="197"/>
      <c r="K2414" s="198"/>
      <c r="L2414" s="198"/>
      <c r="M2414" s="198"/>
      <c r="N2414" s="198"/>
      <c r="O2414" s="198"/>
      <c r="P2414" s="198"/>
      <c r="R2414" s="198"/>
      <c r="S2414" s="186" t="str">
        <f t="shared" ref="S2414:AX2414" si="3101">S$18</f>
        <v>S$14</v>
      </c>
      <c r="T2414" s="186" t="str">
        <f t="shared" si="3101"/>
        <v>T$14</v>
      </c>
      <c r="U2414" s="186" t="str">
        <f t="shared" si="3101"/>
        <v>U$14</v>
      </c>
      <c r="V2414" s="186" t="str">
        <f t="shared" si="3101"/>
        <v>V$14</v>
      </c>
      <c r="W2414" s="186" t="str">
        <f t="shared" si="3101"/>
        <v>W$14</v>
      </c>
      <c r="X2414" s="186" t="str">
        <f t="shared" si="3101"/>
        <v>X$14</v>
      </c>
      <c r="Y2414" s="186" t="str">
        <f t="shared" si="3101"/>
        <v>Y$14</v>
      </c>
      <c r="Z2414" s="186" t="str">
        <f t="shared" si="3101"/>
        <v>Z$14</v>
      </c>
      <c r="AA2414" s="186" t="str">
        <f t="shared" si="3101"/>
        <v>AA$14</v>
      </c>
      <c r="AB2414" s="186" t="str">
        <f t="shared" si="3101"/>
        <v>AB$14</v>
      </c>
      <c r="AC2414" s="186" t="str">
        <f t="shared" si="3101"/>
        <v>AC$14</v>
      </c>
      <c r="AD2414" s="186" t="str">
        <f t="shared" si="3101"/>
        <v>AD$14</v>
      </c>
      <c r="AE2414" s="186" t="str">
        <f t="shared" si="3101"/>
        <v>AE$14</v>
      </c>
      <c r="AF2414" s="186" t="str">
        <f t="shared" si="3101"/>
        <v>AF$14</v>
      </c>
      <c r="AG2414" s="186" t="str">
        <f t="shared" si="3101"/>
        <v>AG$14</v>
      </c>
      <c r="AH2414" s="186" t="str">
        <f t="shared" si="3101"/>
        <v>AH$14</v>
      </c>
      <c r="AI2414" s="186" t="str">
        <f t="shared" si="3101"/>
        <v>AI$14</v>
      </c>
      <c r="AJ2414" s="186" t="str">
        <f t="shared" si="3101"/>
        <v>AJ$14</v>
      </c>
      <c r="AK2414" s="186" t="str">
        <f t="shared" si="3101"/>
        <v>AK$14</v>
      </c>
      <c r="AL2414" s="186" t="str">
        <f t="shared" si="3101"/>
        <v>AL$14</v>
      </c>
      <c r="AM2414" s="186" t="str">
        <f t="shared" si="3101"/>
        <v>AM$14</v>
      </c>
      <c r="AN2414" s="186" t="str">
        <f t="shared" si="3101"/>
        <v>AN$14</v>
      </c>
      <c r="AO2414" s="186" t="str">
        <f t="shared" si="3101"/>
        <v>AO$14</v>
      </c>
      <c r="AP2414" s="186" t="str">
        <f t="shared" si="3101"/>
        <v>AP$14</v>
      </c>
      <c r="AQ2414" s="186" t="str">
        <f t="shared" si="3101"/>
        <v>AQ$14</v>
      </c>
      <c r="AR2414" s="186" t="str">
        <f t="shared" si="3101"/>
        <v>AR$14</v>
      </c>
      <c r="AS2414" s="186" t="str">
        <f t="shared" si="3101"/>
        <v>AS$14</v>
      </c>
      <c r="AT2414" s="186" t="str">
        <f t="shared" si="3101"/>
        <v>AT$14</v>
      </c>
      <c r="AU2414" s="186" t="str">
        <f t="shared" si="3101"/>
        <v>AU$14</v>
      </c>
      <c r="AV2414" s="186" t="str">
        <f t="shared" si="3101"/>
        <v>AV$14</v>
      </c>
      <c r="AW2414" s="186" t="str">
        <f t="shared" si="3101"/>
        <v>AW$14</v>
      </c>
      <c r="AX2414" s="186" t="str">
        <f t="shared" si="3101"/>
        <v>AX$14</v>
      </c>
      <c r="AY2414" s="186" t="str">
        <f t="shared" ref="AY2414:CD2414" si="3102">AY$18</f>
        <v>AY$14</v>
      </c>
      <c r="AZ2414" s="186" t="str">
        <f t="shared" si="3102"/>
        <v>AZ$14</v>
      </c>
      <c r="BA2414" s="186" t="str">
        <f t="shared" si="3102"/>
        <v>BA$14</v>
      </c>
      <c r="BB2414" s="186" t="str">
        <f t="shared" si="3102"/>
        <v>BB$14</v>
      </c>
      <c r="BC2414" s="186" t="str">
        <f t="shared" si="3102"/>
        <v>BC$14</v>
      </c>
      <c r="BD2414" s="186" t="str">
        <f t="shared" si="3102"/>
        <v>BD$14</v>
      </c>
      <c r="BE2414" s="186" t="str">
        <f t="shared" si="3102"/>
        <v>BE$14</v>
      </c>
      <c r="BF2414" s="186" t="str">
        <f t="shared" si="3102"/>
        <v>BF$14</v>
      </c>
      <c r="BG2414" s="186" t="str">
        <f t="shared" si="3102"/>
        <v>BG$14</v>
      </c>
      <c r="BH2414" s="186" t="str">
        <f t="shared" si="3102"/>
        <v>BH$14</v>
      </c>
      <c r="BI2414" s="186" t="str">
        <f t="shared" si="3102"/>
        <v>BI$14</v>
      </c>
      <c r="BJ2414" s="186" t="str">
        <f t="shared" si="3102"/>
        <v>BJ$14</v>
      </c>
      <c r="BK2414" s="186" t="str">
        <f t="shared" si="3102"/>
        <v>BK$14</v>
      </c>
      <c r="BL2414" s="186" t="str">
        <f t="shared" si="3102"/>
        <v>BL$14</v>
      </c>
      <c r="BM2414" s="186" t="str">
        <f t="shared" si="3102"/>
        <v>BM$14</v>
      </c>
      <c r="BN2414" s="186" t="str">
        <f t="shared" si="3102"/>
        <v>BN$14</v>
      </c>
      <c r="BO2414" s="186" t="str">
        <f t="shared" si="3102"/>
        <v>BO$14</v>
      </c>
      <c r="BP2414" s="186" t="str">
        <f t="shared" si="3102"/>
        <v>BP$14</v>
      </c>
      <c r="BQ2414" s="186" t="str">
        <f t="shared" si="3102"/>
        <v>BQ$14</v>
      </c>
      <c r="BR2414" s="186" t="str">
        <f t="shared" si="3102"/>
        <v>BR$14</v>
      </c>
      <c r="BS2414" s="186" t="str">
        <f t="shared" si="3102"/>
        <v>BS$14</v>
      </c>
      <c r="BT2414" s="186" t="str">
        <f t="shared" si="3102"/>
        <v>BT$14</v>
      </c>
      <c r="BU2414" s="186" t="str">
        <f t="shared" si="3102"/>
        <v>BU$14</v>
      </c>
      <c r="BV2414" s="186" t="str">
        <f t="shared" si="3102"/>
        <v>BV$14</v>
      </c>
      <c r="BW2414" s="186" t="str">
        <f t="shared" si="3102"/>
        <v>BW$14</v>
      </c>
      <c r="BX2414" s="186" t="str">
        <f t="shared" si="3102"/>
        <v>BX$14</v>
      </c>
      <c r="BY2414" s="186" t="str">
        <f t="shared" si="3102"/>
        <v>BY$14</v>
      </c>
      <c r="BZ2414" s="186" t="str">
        <f t="shared" si="3102"/>
        <v>BZ$14</v>
      </c>
      <c r="CA2414" s="186" t="str">
        <f t="shared" si="3102"/>
        <v>CA$14</v>
      </c>
      <c r="CB2414" s="186" t="str">
        <f t="shared" si="3102"/>
        <v>CB$14</v>
      </c>
      <c r="CC2414" s="186" t="str">
        <f t="shared" si="3102"/>
        <v>CC$14</v>
      </c>
      <c r="CD2414" s="186" t="str">
        <f t="shared" si="3102"/>
        <v>CD$14</v>
      </c>
      <c r="CE2414" s="186" t="str">
        <f t="shared" ref="CE2414:CL2414" si="3103">CE$18</f>
        <v>CE$14</v>
      </c>
      <c r="CF2414" s="186" t="str">
        <f t="shared" si="3103"/>
        <v>CF$14</v>
      </c>
      <c r="CG2414" s="186" t="str">
        <f t="shared" si="3103"/>
        <v>CG$14</v>
      </c>
      <c r="CH2414" s="186" t="str">
        <f t="shared" si="3103"/>
        <v>CH$14</v>
      </c>
      <c r="CI2414" s="186" t="str">
        <f t="shared" si="3103"/>
        <v>CI$14</v>
      </c>
      <c r="CJ2414" s="186" t="str">
        <f t="shared" si="3103"/>
        <v>CJ$14</v>
      </c>
      <c r="CK2414" s="186" t="str">
        <f t="shared" si="3103"/>
        <v>CK$14</v>
      </c>
      <c r="CL2414" s="186" t="str">
        <f t="shared" si="3103"/>
        <v>CL$14</v>
      </c>
    </row>
    <row r="2415" spans="2:90" x14ac:dyDescent="0.4">
      <c r="B2415" s="171" t="s">
        <v>464</v>
      </c>
      <c r="E2415" s="8"/>
      <c r="H2415" s="196"/>
      <c r="I2415" s="197"/>
      <c r="J2415" s="197"/>
      <c r="K2415" s="198"/>
      <c r="L2415" s="198"/>
      <c r="M2415" s="198"/>
      <c r="N2415" s="198"/>
      <c r="O2415" s="198"/>
      <c r="P2415" s="198"/>
      <c r="R2415" s="198"/>
      <c r="S2415" s="186" t="str">
        <f t="shared" ref="S2415:AX2415" si="3104">S$19</f>
        <v>S$15</v>
      </c>
      <c r="T2415" s="186" t="str">
        <f t="shared" si="3104"/>
        <v>T$15</v>
      </c>
      <c r="U2415" s="186" t="str">
        <f t="shared" si="3104"/>
        <v>U$15</v>
      </c>
      <c r="V2415" s="186" t="str">
        <f t="shared" si="3104"/>
        <v>V$15</v>
      </c>
      <c r="W2415" s="186" t="str">
        <f t="shared" si="3104"/>
        <v>W$15</v>
      </c>
      <c r="X2415" s="186" t="str">
        <f t="shared" si="3104"/>
        <v>X$15</v>
      </c>
      <c r="Y2415" s="186" t="str">
        <f t="shared" si="3104"/>
        <v>Y$15</v>
      </c>
      <c r="Z2415" s="186" t="str">
        <f t="shared" si="3104"/>
        <v>Z$15</v>
      </c>
      <c r="AA2415" s="186" t="str">
        <f t="shared" si="3104"/>
        <v>AA$15</v>
      </c>
      <c r="AB2415" s="186" t="str">
        <f t="shared" si="3104"/>
        <v>AB$15</v>
      </c>
      <c r="AC2415" s="186" t="str">
        <f t="shared" si="3104"/>
        <v>AC$15</v>
      </c>
      <c r="AD2415" s="186" t="str">
        <f t="shared" si="3104"/>
        <v>AD$15</v>
      </c>
      <c r="AE2415" s="186" t="str">
        <f t="shared" si="3104"/>
        <v>AE$15</v>
      </c>
      <c r="AF2415" s="186" t="str">
        <f t="shared" si="3104"/>
        <v>AF$15</v>
      </c>
      <c r="AG2415" s="186" t="str">
        <f t="shared" si="3104"/>
        <v>AG$15</v>
      </c>
      <c r="AH2415" s="186" t="str">
        <f t="shared" si="3104"/>
        <v>AH$15</v>
      </c>
      <c r="AI2415" s="186" t="str">
        <f t="shared" si="3104"/>
        <v>AI$15</v>
      </c>
      <c r="AJ2415" s="186" t="str">
        <f t="shared" si="3104"/>
        <v>AJ$15</v>
      </c>
      <c r="AK2415" s="186" t="str">
        <f t="shared" si="3104"/>
        <v>AK$15</v>
      </c>
      <c r="AL2415" s="186" t="str">
        <f t="shared" si="3104"/>
        <v>AL$15</v>
      </c>
      <c r="AM2415" s="186" t="str">
        <f t="shared" si="3104"/>
        <v>AM$15</v>
      </c>
      <c r="AN2415" s="186" t="str">
        <f t="shared" si="3104"/>
        <v>AN$15</v>
      </c>
      <c r="AO2415" s="186" t="str">
        <f t="shared" si="3104"/>
        <v>AO$15</v>
      </c>
      <c r="AP2415" s="186" t="str">
        <f t="shared" si="3104"/>
        <v>AP$15</v>
      </c>
      <c r="AQ2415" s="186" t="str">
        <f t="shared" si="3104"/>
        <v>AQ$15</v>
      </c>
      <c r="AR2415" s="186" t="str">
        <f t="shared" si="3104"/>
        <v>AR$15</v>
      </c>
      <c r="AS2415" s="186" t="str">
        <f t="shared" si="3104"/>
        <v>AS$15</v>
      </c>
      <c r="AT2415" s="186" t="str">
        <f t="shared" si="3104"/>
        <v>AT$15</v>
      </c>
      <c r="AU2415" s="186" t="str">
        <f t="shared" si="3104"/>
        <v>AU$15</v>
      </c>
      <c r="AV2415" s="186" t="str">
        <f t="shared" si="3104"/>
        <v>AV$15</v>
      </c>
      <c r="AW2415" s="186" t="str">
        <f t="shared" si="3104"/>
        <v>AW$15</v>
      </c>
      <c r="AX2415" s="186" t="str">
        <f t="shared" si="3104"/>
        <v>AX$15</v>
      </c>
      <c r="AY2415" s="186" t="str">
        <f t="shared" ref="AY2415:CD2415" si="3105">AY$19</f>
        <v>AY$15</v>
      </c>
      <c r="AZ2415" s="186" t="str">
        <f t="shared" si="3105"/>
        <v>AZ$15</v>
      </c>
      <c r="BA2415" s="186" t="str">
        <f t="shared" si="3105"/>
        <v>BA$15</v>
      </c>
      <c r="BB2415" s="186" t="str">
        <f t="shared" si="3105"/>
        <v>BB$15</v>
      </c>
      <c r="BC2415" s="186" t="str">
        <f t="shared" si="3105"/>
        <v>BC$15</v>
      </c>
      <c r="BD2415" s="186" t="str">
        <f t="shared" si="3105"/>
        <v>BD$15</v>
      </c>
      <c r="BE2415" s="186" t="str">
        <f t="shared" si="3105"/>
        <v>BE$15</v>
      </c>
      <c r="BF2415" s="186" t="str">
        <f t="shared" si="3105"/>
        <v>BF$15</v>
      </c>
      <c r="BG2415" s="186" t="str">
        <f t="shared" si="3105"/>
        <v>BG$15</v>
      </c>
      <c r="BH2415" s="186" t="str">
        <f t="shared" si="3105"/>
        <v>BH$15</v>
      </c>
      <c r="BI2415" s="186" t="str">
        <f t="shared" si="3105"/>
        <v>BI$15</v>
      </c>
      <c r="BJ2415" s="186" t="str">
        <f t="shared" si="3105"/>
        <v>BJ$15</v>
      </c>
      <c r="BK2415" s="186" t="str">
        <f t="shared" si="3105"/>
        <v>BK$15</v>
      </c>
      <c r="BL2415" s="186" t="str">
        <f t="shared" si="3105"/>
        <v>BL$15</v>
      </c>
      <c r="BM2415" s="186" t="str">
        <f t="shared" si="3105"/>
        <v>BM$15</v>
      </c>
      <c r="BN2415" s="186" t="str">
        <f t="shared" si="3105"/>
        <v>BN$15</v>
      </c>
      <c r="BO2415" s="186" t="str">
        <f t="shared" si="3105"/>
        <v>BO$15</v>
      </c>
      <c r="BP2415" s="186" t="str">
        <f t="shared" si="3105"/>
        <v>BP$15</v>
      </c>
      <c r="BQ2415" s="186" t="str">
        <f t="shared" si="3105"/>
        <v>BQ$15</v>
      </c>
      <c r="BR2415" s="186" t="str">
        <f t="shared" si="3105"/>
        <v>BR$15</v>
      </c>
      <c r="BS2415" s="186" t="str">
        <f t="shared" si="3105"/>
        <v>BS$15</v>
      </c>
      <c r="BT2415" s="186" t="str">
        <f t="shared" si="3105"/>
        <v>BT$15</v>
      </c>
      <c r="BU2415" s="186" t="str">
        <f t="shared" si="3105"/>
        <v>BU$15</v>
      </c>
      <c r="BV2415" s="186" t="str">
        <f t="shared" si="3105"/>
        <v>BV$15</v>
      </c>
      <c r="BW2415" s="186" t="str">
        <f t="shared" si="3105"/>
        <v>BW$15</v>
      </c>
      <c r="BX2415" s="186" t="str">
        <f t="shared" si="3105"/>
        <v>BX$15</v>
      </c>
      <c r="BY2415" s="186" t="str">
        <f t="shared" si="3105"/>
        <v>BY$15</v>
      </c>
      <c r="BZ2415" s="186" t="str">
        <f t="shared" si="3105"/>
        <v>BZ$15</v>
      </c>
      <c r="CA2415" s="186" t="str">
        <f t="shared" si="3105"/>
        <v>CA$15</v>
      </c>
      <c r="CB2415" s="186" t="str">
        <f t="shared" si="3105"/>
        <v>CB$15</v>
      </c>
      <c r="CC2415" s="186" t="str">
        <f t="shared" si="3105"/>
        <v>CC$15</v>
      </c>
      <c r="CD2415" s="186" t="str">
        <f t="shared" si="3105"/>
        <v>CD$15</v>
      </c>
      <c r="CE2415" s="186" t="str">
        <f t="shared" ref="CE2415:CL2415" si="3106">CE$19</f>
        <v>CE$15</v>
      </c>
      <c r="CF2415" s="186" t="str">
        <f t="shared" si="3106"/>
        <v>CF$15</v>
      </c>
      <c r="CG2415" s="186" t="str">
        <f t="shared" si="3106"/>
        <v>CG$15</v>
      </c>
      <c r="CH2415" s="186" t="str">
        <f t="shared" si="3106"/>
        <v>CH$15</v>
      </c>
      <c r="CI2415" s="186" t="str">
        <f t="shared" si="3106"/>
        <v>CI$15</v>
      </c>
      <c r="CJ2415" s="186" t="str">
        <f t="shared" si="3106"/>
        <v>CJ$15</v>
      </c>
      <c r="CK2415" s="186" t="str">
        <f t="shared" si="3106"/>
        <v>CK$15</v>
      </c>
      <c r="CL2415" s="186" t="str">
        <f t="shared" si="3106"/>
        <v>CL$15</v>
      </c>
    </row>
    <row r="2416" spans="2:90" x14ac:dyDescent="0.4">
      <c r="B2416" s="70" t="s">
        <v>531</v>
      </c>
      <c r="C2416" s="31"/>
      <c r="D2416" t="s">
        <v>529</v>
      </c>
      <c r="E2416" s="8" t="str">
        <f t="shared" ref="E2416:E2425" si="3107">ROW()&amp;" "&amp;D2416</f>
        <v>2416 FCCA-F</v>
      </c>
      <c r="F2416" t="s">
        <v>530</v>
      </c>
      <c r="G2416" s="31" t="s">
        <v>243</v>
      </c>
      <c r="H2416" s="48"/>
      <c r="I2416" s="285"/>
      <c r="J2416" s="285"/>
      <c r="K2416" s="48"/>
      <c r="L2416" s="48"/>
      <c r="M2416" s="48"/>
      <c r="N2416" s="48"/>
      <c r="O2416" s="48"/>
      <c r="P2416" s="48"/>
      <c r="R2416" s="70"/>
      <c r="S2416" s="286"/>
      <c r="T2416" s="286"/>
      <c r="U2416" s="286"/>
      <c r="V2416" s="286"/>
      <c r="W2416" s="286"/>
      <c r="X2416" s="286"/>
      <c r="Y2416" s="286"/>
      <c r="Z2416" s="286"/>
      <c r="AA2416" s="286"/>
      <c r="AB2416" s="286"/>
      <c r="AC2416" s="286"/>
      <c r="AD2416" s="286"/>
      <c r="AE2416" s="286"/>
      <c r="AF2416" s="286"/>
      <c r="AG2416" s="286"/>
      <c r="AH2416" s="286"/>
      <c r="AI2416" s="286"/>
      <c r="AJ2416" s="286"/>
      <c r="AK2416" s="286"/>
      <c r="AL2416" s="286"/>
      <c r="AM2416" s="286"/>
      <c r="AN2416" s="286"/>
      <c r="AO2416" s="286"/>
      <c r="AP2416" s="286"/>
      <c r="AQ2416" s="286"/>
      <c r="AR2416" s="286"/>
      <c r="AS2416" s="286"/>
      <c r="AT2416" s="286"/>
      <c r="AU2416" s="286"/>
      <c r="AV2416" s="286"/>
      <c r="AW2416" s="286"/>
      <c r="AX2416" s="286"/>
      <c r="AY2416" s="286"/>
      <c r="AZ2416" s="286"/>
      <c r="BA2416" s="286"/>
      <c r="BB2416" s="286"/>
      <c r="BC2416" s="286"/>
      <c r="BD2416" s="286"/>
      <c r="BE2416" s="286"/>
      <c r="BF2416" s="286"/>
      <c r="BG2416" s="286"/>
      <c r="BH2416" s="286"/>
      <c r="BI2416" s="286"/>
      <c r="BJ2416" s="286"/>
      <c r="BK2416" s="286"/>
      <c r="BL2416" s="286"/>
      <c r="BM2416" s="286"/>
      <c r="BN2416" s="286"/>
      <c r="BO2416" s="286"/>
      <c r="BP2416" s="286"/>
      <c r="BQ2416" s="286"/>
      <c r="BR2416" s="286"/>
      <c r="BS2416" s="286"/>
      <c r="BT2416" s="286"/>
      <c r="BU2416" s="286"/>
      <c r="BV2416" s="286"/>
      <c r="BW2416" s="286"/>
      <c r="BX2416" s="286"/>
      <c r="BY2416" s="286"/>
      <c r="BZ2416" s="286"/>
      <c r="CA2416" s="286"/>
      <c r="CB2416" s="286"/>
      <c r="CC2416" s="286"/>
      <c r="CD2416" s="286"/>
      <c r="CE2416" s="286"/>
      <c r="CF2416" s="286"/>
      <c r="CG2416" s="286"/>
      <c r="CH2416" s="286"/>
      <c r="CI2416" s="286"/>
      <c r="CJ2416" s="286"/>
      <c r="CK2416" s="286"/>
      <c r="CL2416" s="286"/>
    </row>
    <row r="2417" spans="2:90" x14ac:dyDescent="0.4">
      <c r="B2417" s="122" t="str">
        <f>"Current asset - "&amp;(SUBSTITUTE(B2416,":",""))</f>
        <v>Current asset - Fixed constant current asset</v>
      </c>
      <c r="C2417" t="s">
        <v>224</v>
      </c>
      <c r="D2417" t="s">
        <v>529</v>
      </c>
      <c r="E2417" s="8" t="str">
        <f t="shared" si="3107"/>
        <v>2417 FCCA-F</v>
      </c>
      <c r="G2417" t="str">
        <f>E2417</f>
        <v>2417 FCCA-F</v>
      </c>
      <c r="J2417" s="74">
        <v>1000</v>
      </c>
      <c r="K2417" s="53">
        <f t="shared" ref="K2417:P2417" si="3108">SUMIF($4:$4,K$2,2417:2417)</f>
        <v>1000</v>
      </c>
      <c r="L2417" s="53">
        <f t="shared" si="3108"/>
        <v>1000</v>
      </c>
      <c r="M2417" s="53">
        <f t="shared" si="3108"/>
        <v>1000</v>
      </c>
      <c r="N2417" s="53">
        <f t="shared" si="3108"/>
        <v>1000</v>
      </c>
      <c r="O2417" s="53">
        <f t="shared" si="3108"/>
        <v>1000</v>
      </c>
      <c r="P2417" s="53">
        <f t="shared" si="3108"/>
        <v>1000</v>
      </c>
      <c r="R2417" s="24">
        <f>$J2417</f>
        <v>1000</v>
      </c>
      <c r="S2417" s="80">
        <f t="shared" ref="S2417:CE2417" si="3109">R2417</f>
        <v>1000</v>
      </c>
      <c r="T2417" s="80">
        <f t="shared" si="3109"/>
        <v>1000</v>
      </c>
      <c r="U2417" s="80">
        <f t="shared" si="3109"/>
        <v>1000</v>
      </c>
      <c r="V2417" s="80">
        <f t="shared" si="3109"/>
        <v>1000</v>
      </c>
      <c r="W2417" s="80">
        <f t="shared" si="3109"/>
        <v>1000</v>
      </c>
      <c r="X2417" s="80">
        <f t="shared" si="3109"/>
        <v>1000</v>
      </c>
      <c r="Y2417" s="80">
        <f t="shared" si="3109"/>
        <v>1000</v>
      </c>
      <c r="Z2417" s="80">
        <f t="shared" si="3109"/>
        <v>1000</v>
      </c>
      <c r="AA2417" s="80">
        <f t="shared" si="3109"/>
        <v>1000</v>
      </c>
      <c r="AB2417" s="80">
        <f t="shared" si="3109"/>
        <v>1000</v>
      </c>
      <c r="AC2417" s="80">
        <f t="shared" si="3109"/>
        <v>1000</v>
      </c>
      <c r="AD2417" s="80">
        <f t="shared" si="3109"/>
        <v>1000</v>
      </c>
      <c r="AE2417" s="80">
        <f t="shared" si="3109"/>
        <v>1000</v>
      </c>
      <c r="AF2417" s="80">
        <f t="shared" si="3109"/>
        <v>1000</v>
      </c>
      <c r="AG2417" s="80">
        <f t="shared" si="3109"/>
        <v>1000</v>
      </c>
      <c r="AH2417" s="80">
        <f t="shared" si="3109"/>
        <v>1000</v>
      </c>
      <c r="AI2417" s="80">
        <f t="shared" si="3109"/>
        <v>1000</v>
      </c>
      <c r="AJ2417" s="80">
        <f t="shared" si="3109"/>
        <v>1000</v>
      </c>
      <c r="AK2417" s="80">
        <f t="shared" si="3109"/>
        <v>1000</v>
      </c>
      <c r="AL2417" s="80">
        <f t="shared" si="3109"/>
        <v>1000</v>
      </c>
      <c r="AM2417" s="80">
        <f t="shared" si="3109"/>
        <v>1000</v>
      </c>
      <c r="AN2417" s="80">
        <f t="shared" si="3109"/>
        <v>1000</v>
      </c>
      <c r="AO2417" s="80">
        <f t="shared" si="3109"/>
        <v>1000</v>
      </c>
      <c r="AP2417" s="80">
        <f t="shared" si="3109"/>
        <v>1000</v>
      </c>
      <c r="AQ2417" s="80">
        <f t="shared" si="3109"/>
        <v>1000</v>
      </c>
      <c r="AR2417" s="80">
        <f t="shared" si="3109"/>
        <v>1000</v>
      </c>
      <c r="AS2417" s="80">
        <f t="shared" si="3109"/>
        <v>1000</v>
      </c>
      <c r="AT2417" s="80">
        <f t="shared" si="3109"/>
        <v>1000</v>
      </c>
      <c r="AU2417" s="80">
        <f t="shared" si="3109"/>
        <v>1000</v>
      </c>
      <c r="AV2417" s="80">
        <f t="shared" si="3109"/>
        <v>1000</v>
      </c>
      <c r="AW2417" s="80">
        <f t="shared" si="3109"/>
        <v>1000</v>
      </c>
      <c r="AX2417" s="80">
        <f t="shared" si="3109"/>
        <v>1000</v>
      </c>
      <c r="AY2417" s="80">
        <f t="shared" si="3109"/>
        <v>1000</v>
      </c>
      <c r="AZ2417" s="80">
        <f t="shared" si="3109"/>
        <v>1000</v>
      </c>
      <c r="BA2417" s="80">
        <f t="shared" si="3109"/>
        <v>1000</v>
      </c>
      <c r="BB2417" s="80">
        <f t="shared" si="3109"/>
        <v>1000</v>
      </c>
      <c r="BC2417" s="80">
        <f t="shared" si="3109"/>
        <v>1000</v>
      </c>
      <c r="BD2417" s="80">
        <f t="shared" si="3109"/>
        <v>1000</v>
      </c>
      <c r="BE2417" s="80">
        <f t="shared" si="3109"/>
        <v>1000</v>
      </c>
      <c r="BF2417" s="80">
        <f t="shared" si="3109"/>
        <v>1000</v>
      </c>
      <c r="BG2417" s="80">
        <f t="shared" si="3109"/>
        <v>1000</v>
      </c>
      <c r="BH2417" s="80">
        <f t="shared" si="3109"/>
        <v>1000</v>
      </c>
      <c r="BI2417" s="80">
        <f t="shared" si="3109"/>
        <v>1000</v>
      </c>
      <c r="BJ2417" s="80">
        <f t="shared" si="3109"/>
        <v>1000</v>
      </c>
      <c r="BK2417" s="80">
        <f t="shared" si="3109"/>
        <v>1000</v>
      </c>
      <c r="BL2417" s="80">
        <f t="shared" si="3109"/>
        <v>1000</v>
      </c>
      <c r="BM2417" s="80">
        <f t="shared" si="3109"/>
        <v>1000</v>
      </c>
      <c r="BN2417" s="80">
        <f t="shared" si="3109"/>
        <v>1000</v>
      </c>
      <c r="BO2417" s="80">
        <f t="shared" si="3109"/>
        <v>1000</v>
      </c>
      <c r="BP2417" s="80">
        <f t="shared" si="3109"/>
        <v>1000</v>
      </c>
      <c r="BQ2417" s="80">
        <f t="shared" si="3109"/>
        <v>1000</v>
      </c>
      <c r="BR2417" s="80">
        <f t="shared" si="3109"/>
        <v>1000</v>
      </c>
      <c r="BS2417" s="80">
        <f t="shared" si="3109"/>
        <v>1000</v>
      </c>
      <c r="BT2417" s="80">
        <f t="shared" si="3109"/>
        <v>1000</v>
      </c>
      <c r="BU2417" s="80">
        <f t="shared" si="3109"/>
        <v>1000</v>
      </c>
      <c r="BV2417" s="80">
        <f t="shared" si="3109"/>
        <v>1000</v>
      </c>
      <c r="BW2417" s="80">
        <f t="shared" si="3109"/>
        <v>1000</v>
      </c>
      <c r="BX2417" s="80">
        <f t="shared" si="3109"/>
        <v>1000</v>
      </c>
      <c r="BY2417" s="80">
        <f t="shared" si="3109"/>
        <v>1000</v>
      </c>
      <c r="BZ2417" s="80">
        <f t="shared" si="3109"/>
        <v>1000</v>
      </c>
      <c r="CA2417" s="80">
        <f t="shared" si="3109"/>
        <v>1000</v>
      </c>
      <c r="CB2417" s="80">
        <f t="shared" si="3109"/>
        <v>1000</v>
      </c>
      <c r="CC2417" s="80">
        <f t="shared" si="3109"/>
        <v>1000</v>
      </c>
      <c r="CD2417" s="80">
        <f t="shared" si="3109"/>
        <v>1000</v>
      </c>
      <c r="CE2417" s="80">
        <f t="shared" si="3109"/>
        <v>1000</v>
      </c>
      <c r="CF2417" s="80">
        <f t="shared" ref="CF2417:CL2417" si="3110">CE2417</f>
        <v>1000</v>
      </c>
      <c r="CG2417" s="80">
        <f t="shared" si="3110"/>
        <v>1000</v>
      </c>
      <c r="CH2417" s="80">
        <f t="shared" si="3110"/>
        <v>1000</v>
      </c>
      <c r="CI2417" s="80">
        <f t="shared" si="3110"/>
        <v>1000</v>
      </c>
      <c r="CJ2417" s="80">
        <f t="shared" si="3110"/>
        <v>1000</v>
      </c>
      <c r="CK2417" s="80">
        <f t="shared" si="3110"/>
        <v>1000</v>
      </c>
      <c r="CL2417" s="80">
        <f t="shared" si="3110"/>
        <v>1000</v>
      </c>
    </row>
    <row r="2418" spans="2:90" x14ac:dyDescent="0.4">
      <c r="B2418" s="123"/>
      <c r="D2418" t="s">
        <v>529</v>
      </c>
      <c r="E2418" s="8" t="str">
        <f t="shared" si="3107"/>
        <v>2418 FCCA-F</v>
      </c>
      <c r="H2418" s="27"/>
      <c r="I2418" s="77"/>
      <c r="J2418" s="77"/>
      <c r="K2418" s="28"/>
      <c r="L2418" s="28"/>
      <c r="M2418" s="28"/>
      <c r="N2418" s="28"/>
      <c r="O2418" s="28"/>
      <c r="P2418" s="28"/>
      <c r="R2418" s="33"/>
      <c r="S2418" s="77"/>
      <c r="T2418" s="77"/>
      <c r="U2418" s="77"/>
      <c r="V2418" s="77"/>
      <c r="W2418" s="77"/>
      <c r="X2418" s="77"/>
      <c r="Y2418" s="77"/>
      <c r="Z2418" s="77"/>
      <c r="AA2418" s="77"/>
      <c r="AB2418" s="77"/>
      <c r="AC2418" s="77"/>
      <c r="AD2418" s="77"/>
      <c r="AE2418" s="77"/>
      <c r="AF2418" s="77"/>
      <c r="AG2418" s="77"/>
      <c r="AH2418" s="77"/>
      <c r="AI2418" s="77"/>
      <c r="AJ2418" s="77"/>
      <c r="AK2418" s="77"/>
      <c r="AL2418" s="77"/>
      <c r="AM2418" s="77"/>
      <c r="AN2418" s="77"/>
      <c r="AO2418" s="77"/>
      <c r="AP2418" s="77"/>
      <c r="AQ2418" s="77"/>
      <c r="AR2418" s="77"/>
      <c r="AS2418" s="77"/>
      <c r="AT2418" s="77"/>
      <c r="AU2418" s="77"/>
      <c r="AV2418" s="77"/>
      <c r="AW2418" s="77"/>
      <c r="AX2418" s="77"/>
      <c r="AY2418" s="77"/>
      <c r="AZ2418" s="77"/>
      <c r="BA2418" s="77"/>
      <c r="BB2418" s="77"/>
      <c r="BC2418" s="77"/>
      <c r="BD2418" s="77"/>
      <c r="BE2418" s="77"/>
      <c r="BF2418" s="77"/>
      <c r="BG2418" s="77"/>
      <c r="BH2418" s="77"/>
      <c r="BI2418" s="77"/>
      <c r="BJ2418" s="77"/>
      <c r="BK2418" s="77"/>
      <c r="BL2418" s="77"/>
      <c r="BM2418" s="77"/>
      <c r="BN2418" s="77"/>
      <c r="BO2418" s="77"/>
      <c r="BP2418" s="77"/>
      <c r="BQ2418" s="77"/>
      <c r="BR2418" s="77"/>
      <c r="BS2418" s="77"/>
      <c r="BT2418" s="77"/>
      <c r="BU2418" s="77"/>
      <c r="BV2418" s="77"/>
      <c r="BW2418" s="77"/>
      <c r="BX2418" s="77"/>
      <c r="BY2418" s="77"/>
      <c r="BZ2418" s="77"/>
      <c r="CA2418" s="77"/>
      <c r="CB2418" s="77"/>
      <c r="CC2418" s="77"/>
      <c r="CD2418" s="77"/>
      <c r="CE2418" s="77"/>
      <c r="CF2418" s="77"/>
      <c r="CG2418" s="77"/>
      <c r="CH2418" s="77"/>
      <c r="CI2418" s="77"/>
      <c r="CJ2418" s="77"/>
      <c r="CK2418" s="77"/>
      <c r="CL2418" s="77"/>
    </row>
    <row r="2419" spans="2:90" x14ac:dyDescent="0.4">
      <c r="B2419" s="122" t="str">
        <f>"Change in "&amp;B2417</f>
        <v>Change in Current asset - Fixed constant current asset</v>
      </c>
      <c r="C2419" t="s">
        <v>234</v>
      </c>
      <c r="D2419" t="s">
        <v>529</v>
      </c>
      <c r="E2419" s="8" t="str">
        <f t="shared" si="3107"/>
        <v>2419 FCCA-F</v>
      </c>
      <c r="I2419" s="74"/>
      <c r="J2419" s="74"/>
      <c r="K2419" s="53">
        <f t="shared" ref="K2419:P2419" si="3111">SUMIF($3:$3,K$2,2419:2419)</f>
        <v>0</v>
      </c>
      <c r="L2419" s="53">
        <f t="shared" si="3111"/>
        <v>0</v>
      </c>
      <c r="M2419" s="53">
        <f t="shared" si="3111"/>
        <v>0</v>
      </c>
      <c r="N2419" s="53">
        <f t="shared" si="3111"/>
        <v>0</v>
      </c>
      <c r="O2419" s="53">
        <f t="shared" si="3111"/>
        <v>0</v>
      </c>
      <c r="P2419" s="53">
        <f t="shared" si="3111"/>
        <v>0</v>
      </c>
      <c r="R2419" s="24"/>
      <c r="S2419" s="80">
        <f t="shared" ref="S2419:CE2419" si="3112">R2417-S2417</f>
        <v>0</v>
      </c>
      <c r="T2419" s="80">
        <f t="shared" si="3112"/>
        <v>0</v>
      </c>
      <c r="U2419" s="80">
        <f t="shared" si="3112"/>
        <v>0</v>
      </c>
      <c r="V2419" s="80">
        <f t="shared" si="3112"/>
        <v>0</v>
      </c>
      <c r="W2419" s="80">
        <f t="shared" si="3112"/>
        <v>0</v>
      </c>
      <c r="X2419" s="80">
        <f t="shared" si="3112"/>
        <v>0</v>
      </c>
      <c r="Y2419" s="80">
        <f t="shared" si="3112"/>
        <v>0</v>
      </c>
      <c r="Z2419" s="80">
        <f t="shared" si="3112"/>
        <v>0</v>
      </c>
      <c r="AA2419" s="80">
        <f t="shared" si="3112"/>
        <v>0</v>
      </c>
      <c r="AB2419" s="80">
        <f t="shared" si="3112"/>
        <v>0</v>
      </c>
      <c r="AC2419" s="80">
        <f t="shared" si="3112"/>
        <v>0</v>
      </c>
      <c r="AD2419" s="80">
        <f t="shared" si="3112"/>
        <v>0</v>
      </c>
      <c r="AE2419" s="80">
        <f t="shared" si="3112"/>
        <v>0</v>
      </c>
      <c r="AF2419" s="80">
        <f t="shared" si="3112"/>
        <v>0</v>
      </c>
      <c r="AG2419" s="80">
        <f t="shared" si="3112"/>
        <v>0</v>
      </c>
      <c r="AH2419" s="80">
        <f t="shared" si="3112"/>
        <v>0</v>
      </c>
      <c r="AI2419" s="80">
        <f t="shared" si="3112"/>
        <v>0</v>
      </c>
      <c r="AJ2419" s="80">
        <f t="shared" si="3112"/>
        <v>0</v>
      </c>
      <c r="AK2419" s="80">
        <f t="shared" si="3112"/>
        <v>0</v>
      </c>
      <c r="AL2419" s="80">
        <f t="shared" si="3112"/>
        <v>0</v>
      </c>
      <c r="AM2419" s="80">
        <f t="shared" si="3112"/>
        <v>0</v>
      </c>
      <c r="AN2419" s="80">
        <f t="shared" si="3112"/>
        <v>0</v>
      </c>
      <c r="AO2419" s="80">
        <f t="shared" si="3112"/>
        <v>0</v>
      </c>
      <c r="AP2419" s="80">
        <f t="shared" si="3112"/>
        <v>0</v>
      </c>
      <c r="AQ2419" s="80">
        <f t="shared" si="3112"/>
        <v>0</v>
      </c>
      <c r="AR2419" s="80">
        <f t="shared" si="3112"/>
        <v>0</v>
      </c>
      <c r="AS2419" s="80">
        <f t="shared" si="3112"/>
        <v>0</v>
      </c>
      <c r="AT2419" s="80">
        <f t="shared" si="3112"/>
        <v>0</v>
      </c>
      <c r="AU2419" s="80">
        <f t="shared" si="3112"/>
        <v>0</v>
      </c>
      <c r="AV2419" s="80">
        <f t="shared" si="3112"/>
        <v>0</v>
      </c>
      <c r="AW2419" s="80">
        <f t="shared" si="3112"/>
        <v>0</v>
      </c>
      <c r="AX2419" s="80">
        <f t="shared" si="3112"/>
        <v>0</v>
      </c>
      <c r="AY2419" s="80">
        <f t="shared" si="3112"/>
        <v>0</v>
      </c>
      <c r="AZ2419" s="80">
        <f t="shared" si="3112"/>
        <v>0</v>
      </c>
      <c r="BA2419" s="80">
        <f t="shared" si="3112"/>
        <v>0</v>
      </c>
      <c r="BB2419" s="80">
        <f t="shared" si="3112"/>
        <v>0</v>
      </c>
      <c r="BC2419" s="80">
        <f t="shared" si="3112"/>
        <v>0</v>
      </c>
      <c r="BD2419" s="80">
        <f t="shared" si="3112"/>
        <v>0</v>
      </c>
      <c r="BE2419" s="80">
        <f t="shared" si="3112"/>
        <v>0</v>
      </c>
      <c r="BF2419" s="80">
        <f t="shared" si="3112"/>
        <v>0</v>
      </c>
      <c r="BG2419" s="80">
        <f t="shared" si="3112"/>
        <v>0</v>
      </c>
      <c r="BH2419" s="80">
        <f t="shared" si="3112"/>
        <v>0</v>
      </c>
      <c r="BI2419" s="80">
        <f t="shared" si="3112"/>
        <v>0</v>
      </c>
      <c r="BJ2419" s="80">
        <f t="shared" si="3112"/>
        <v>0</v>
      </c>
      <c r="BK2419" s="80">
        <f t="shared" si="3112"/>
        <v>0</v>
      </c>
      <c r="BL2419" s="80">
        <f t="shared" si="3112"/>
        <v>0</v>
      </c>
      <c r="BM2419" s="80">
        <f t="shared" si="3112"/>
        <v>0</v>
      </c>
      <c r="BN2419" s="80">
        <f t="shared" si="3112"/>
        <v>0</v>
      </c>
      <c r="BO2419" s="80">
        <f t="shared" si="3112"/>
        <v>0</v>
      </c>
      <c r="BP2419" s="80">
        <f t="shared" si="3112"/>
        <v>0</v>
      </c>
      <c r="BQ2419" s="80">
        <f t="shared" si="3112"/>
        <v>0</v>
      </c>
      <c r="BR2419" s="80">
        <f t="shared" si="3112"/>
        <v>0</v>
      </c>
      <c r="BS2419" s="80">
        <f t="shared" si="3112"/>
        <v>0</v>
      </c>
      <c r="BT2419" s="80">
        <f t="shared" si="3112"/>
        <v>0</v>
      </c>
      <c r="BU2419" s="80">
        <f t="shared" si="3112"/>
        <v>0</v>
      </c>
      <c r="BV2419" s="80">
        <f t="shared" si="3112"/>
        <v>0</v>
      </c>
      <c r="BW2419" s="80">
        <f t="shared" si="3112"/>
        <v>0</v>
      </c>
      <c r="BX2419" s="80">
        <f t="shared" si="3112"/>
        <v>0</v>
      </c>
      <c r="BY2419" s="80">
        <f t="shared" si="3112"/>
        <v>0</v>
      </c>
      <c r="BZ2419" s="80">
        <f t="shared" si="3112"/>
        <v>0</v>
      </c>
      <c r="CA2419" s="80">
        <f t="shared" si="3112"/>
        <v>0</v>
      </c>
      <c r="CB2419" s="80">
        <f t="shared" si="3112"/>
        <v>0</v>
      </c>
      <c r="CC2419" s="80">
        <f t="shared" si="3112"/>
        <v>0</v>
      </c>
      <c r="CD2419" s="80">
        <f t="shared" si="3112"/>
        <v>0</v>
      </c>
      <c r="CE2419" s="80">
        <f t="shared" si="3112"/>
        <v>0</v>
      </c>
      <c r="CF2419" s="80">
        <f t="shared" ref="CF2419:CL2419" si="3113">CE2417-CF2417</f>
        <v>0</v>
      </c>
      <c r="CG2419" s="80">
        <f t="shared" si="3113"/>
        <v>0</v>
      </c>
      <c r="CH2419" s="80">
        <f t="shared" si="3113"/>
        <v>0</v>
      </c>
      <c r="CI2419" s="80">
        <f t="shared" si="3113"/>
        <v>0</v>
      </c>
      <c r="CJ2419" s="80">
        <f t="shared" si="3113"/>
        <v>0</v>
      </c>
      <c r="CK2419" s="80">
        <f t="shared" si="3113"/>
        <v>0</v>
      </c>
      <c r="CL2419" s="80">
        <f t="shared" si="3113"/>
        <v>0</v>
      </c>
    </row>
    <row r="2420" spans="2:90" x14ac:dyDescent="0.4">
      <c r="B2420" s="122"/>
      <c r="D2420" t="s">
        <v>529</v>
      </c>
      <c r="E2420" s="8" t="str">
        <f t="shared" ref="E2420" si="3114">ROW()&amp;" "&amp;D2420</f>
        <v>2420 FCCA-F</v>
      </c>
      <c r="I2420" s="74"/>
      <c r="J2420" s="74"/>
      <c r="K2420" s="53"/>
      <c r="L2420" s="53"/>
      <c r="M2420" s="53"/>
      <c r="N2420" s="53"/>
      <c r="O2420" s="53"/>
      <c r="P2420" s="53"/>
      <c r="R2420" s="24"/>
      <c r="S2420" s="80"/>
      <c r="T2420" s="80"/>
      <c r="U2420" s="80"/>
      <c r="V2420" s="80"/>
      <c r="W2420" s="80"/>
      <c r="X2420" s="80"/>
      <c r="Y2420" s="80"/>
      <c r="Z2420" s="80"/>
      <c r="AA2420" s="80"/>
      <c r="AB2420" s="80"/>
      <c r="AC2420" s="80"/>
      <c r="AD2420" s="80"/>
      <c r="AE2420" s="80"/>
      <c r="AF2420" s="80"/>
      <c r="AG2420" s="80"/>
      <c r="AH2420" s="80"/>
      <c r="AI2420" s="80"/>
      <c r="AJ2420" s="80"/>
      <c r="AK2420" s="80"/>
      <c r="AL2420" s="80"/>
      <c r="AM2420" s="80"/>
      <c r="AN2420" s="80"/>
      <c r="AO2420" s="80"/>
      <c r="AP2420" s="80"/>
      <c r="AQ2420" s="80"/>
      <c r="AR2420" s="80"/>
      <c r="AS2420" s="80"/>
      <c r="AT2420" s="80"/>
      <c r="AU2420" s="80"/>
      <c r="AV2420" s="80"/>
      <c r="AW2420" s="80"/>
      <c r="AX2420" s="80"/>
      <c r="AY2420" s="80"/>
      <c r="AZ2420" s="80"/>
      <c r="BA2420" s="80"/>
      <c r="BB2420" s="80"/>
      <c r="BC2420" s="80"/>
      <c r="BD2420" s="80"/>
      <c r="BE2420" s="80"/>
      <c r="BF2420" s="80"/>
      <c r="BG2420" s="80"/>
      <c r="BH2420" s="80"/>
      <c r="BI2420" s="80"/>
      <c r="BJ2420" s="80"/>
      <c r="BK2420" s="80"/>
      <c r="BL2420" s="80"/>
      <c r="BM2420" s="80"/>
      <c r="BN2420" s="80"/>
      <c r="BO2420" s="80"/>
      <c r="BP2420" s="80"/>
      <c r="BQ2420" s="80"/>
      <c r="BR2420" s="80"/>
      <c r="BS2420" s="80"/>
      <c r="BT2420" s="80"/>
      <c r="BU2420" s="80"/>
      <c r="BV2420" s="80"/>
      <c r="BW2420" s="80"/>
      <c r="BX2420" s="80"/>
      <c r="BY2420" s="80"/>
      <c r="BZ2420" s="80"/>
      <c r="CA2420" s="80"/>
      <c r="CB2420" s="80"/>
      <c r="CC2420" s="80"/>
      <c r="CD2420" s="80"/>
      <c r="CE2420" s="80"/>
      <c r="CF2420" s="80"/>
      <c r="CG2420" s="80"/>
      <c r="CH2420" s="80"/>
      <c r="CI2420" s="80"/>
      <c r="CJ2420" s="80"/>
      <c r="CK2420" s="80"/>
      <c r="CL2420" s="80"/>
    </row>
    <row r="2421" spans="2:90" x14ac:dyDescent="0.4">
      <c r="B2421" s="132" t="str">
        <f>B2408</f>
        <v>(Primary label)</v>
      </c>
      <c r="D2421" t="s">
        <v>529</v>
      </c>
      <c r="E2421" s="8" t="str">
        <f t="shared" si="3107"/>
        <v>2421 FCCA-F</v>
      </c>
      <c r="G2421" t="s">
        <v>332</v>
      </c>
      <c r="H2421" s="27"/>
      <c r="I2421" s="78"/>
      <c r="J2421" s="78"/>
      <c r="K2421" s="33"/>
      <c r="L2421" s="33"/>
      <c r="M2421" s="33"/>
      <c r="N2421" s="33"/>
      <c r="O2421" s="33"/>
      <c r="P2421" s="33"/>
      <c r="R2421" s="33"/>
      <c r="S2421" s="77"/>
      <c r="T2421" s="77"/>
      <c r="U2421" s="77"/>
      <c r="V2421" s="77"/>
      <c r="W2421" s="77"/>
      <c r="X2421" s="77"/>
      <c r="Y2421" s="77"/>
      <c r="Z2421" s="77"/>
      <c r="AA2421" s="77"/>
      <c r="AB2421" s="77"/>
      <c r="AC2421" s="77"/>
      <c r="AD2421" s="77"/>
      <c r="AE2421" s="77"/>
      <c r="AF2421" s="77"/>
      <c r="AG2421" s="77"/>
      <c r="AH2421" s="77"/>
      <c r="AI2421" s="77"/>
      <c r="AJ2421" s="77"/>
      <c r="AK2421" s="77"/>
      <c r="AL2421" s="77"/>
      <c r="AM2421" s="77"/>
      <c r="AN2421" s="77"/>
      <c r="AO2421" s="77"/>
      <c r="AP2421" s="77"/>
      <c r="AQ2421" s="77"/>
      <c r="AR2421" s="77"/>
      <c r="AS2421" s="77"/>
      <c r="AT2421" s="77"/>
      <c r="AU2421" s="77"/>
      <c r="AV2421" s="77"/>
      <c r="AW2421" s="77"/>
      <c r="AX2421" s="77"/>
      <c r="AY2421" s="77"/>
      <c r="AZ2421" s="77"/>
      <c r="BA2421" s="77"/>
      <c r="BB2421" s="77"/>
      <c r="BC2421" s="77"/>
      <c r="BD2421" s="77"/>
      <c r="BE2421" s="77"/>
      <c r="BF2421" s="77"/>
      <c r="BG2421" s="77"/>
      <c r="BH2421" s="77"/>
      <c r="BI2421" s="77"/>
      <c r="BJ2421" s="77"/>
      <c r="BK2421" s="77"/>
      <c r="BL2421" s="77"/>
      <c r="BM2421" s="77"/>
      <c r="BN2421" s="77"/>
      <c r="BO2421" s="77"/>
      <c r="BP2421" s="77"/>
      <c r="BQ2421" s="77"/>
      <c r="BR2421" s="77"/>
      <c r="BS2421" s="77"/>
      <c r="BT2421" s="77"/>
      <c r="BU2421" s="77"/>
      <c r="BV2421" s="77"/>
      <c r="BW2421" s="77"/>
      <c r="BX2421" s="77"/>
      <c r="BY2421" s="77"/>
      <c r="BZ2421" s="77"/>
      <c r="CA2421" s="77"/>
      <c r="CB2421" s="77"/>
      <c r="CC2421" s="77"/>
      <c r="CD2421" s="77"/>
      <c r="CE2421" s="77"/>
      <c r="CF2421" s="77"/>
      <c r="CG2421" s="77"/>
      <c r="CH2421" s="77"/>
      <c r="CI2421" s="77"/>
      <c r="CJ2421" s="77"/>
      <c r="CK2421" s="77"/>
      <c r="CL2421" s="77"/>
    </row>
    <row r="2422" spans="2:90" x14ac:dyDescent="0.4">
      <c r="B2422" s="132" t="str">
        <f>B2409</f>
        <v>primary unit</v>
      </c>
      <c r="D2422" t="s">
        <v>529</v>
      </c>
      <c r="E2422" s="8" t="str">
        <f t="shared" si="3107"/>
        <v>2422 FCCA-F</v>
      </c>
      <c r="G2422" t="s">
        <v>332</v>
      </c>
      <c r="H2422" s="27"/>
      <c r="I2422" s="78"/>
      <c r="J2422" s="78"/>
      <c r="K2422" s="33"/>
      <c r="L2422" s="33"/>
      <c r="M2422" s="33"/>
      <c r="N2422" s="33"/>
      <c r="O2422" s="33"/>
      <c r="P2422" s="33"/>
      <c r="R2422" s="33"/>
      <c r="S2422" s="77"/>
      <c r="T2422" s="77"/>
      <c r="U2422" s="77"/>
      <c r="V2422" s="77"/>
      <c r="W2422" s="77"/>
      <c r="X2422" s="77"/>
      <c r="Y2422" s="77"/>
      <c r="Z2422" s="77"/>
      <c r="AA2422" s="77"/>
      <c r="AB2422" s="77"/>
      <c r="AC2422" s="77"/>
      <c r="AD2422" s="77"/>
      <c r="AE2422" s="77"/>
      <c r="AF2422" s="77"/>
      <c r="AG2422" s="77"/>
      <c r="AH2422" s="77"/>
      <c r="AI2422" s="77"/>
      <c r="AJ2422" s="77"/>
      <c r="AK2422" s="77"/>
      <c r="AL2422" s="77"/>
      <c r="AM2422" s="77"/>
      <c r="AN2422" s="77"/>
      <c r="AO2422" s="77"/>
      <c r="AP2422" s="77"/>
      <c r="AQ2422" s="77"/>
      <c r="AR2422" s="77"/>
      <c r="AS2422" s="77"/>
      <c r="AT2422" s="77"/>
      <c r="AU2422" s="77"/>
      <c r="AV2422" s="77"/>
      <c r="AW2422" s="77"/>
      <c r="AX2422" s="77"/>
      <c r="AY2422" s="77"/>
      <c r="AZ2422" s="77"/>
      <c r="BA2422" s="77"/>
      <c r="BB2422" s="77"/>
      <c r="BC2422" s="77"/>
      <c r="BD2422" s="77"/>
      <c r="BE2422" s="77"/>
      <c r="BF2422" s="77"/>
      <c r="BG2422" s="77"/>
      <c r="BH2422" s="77"/>
      <c r="BI2422" s="77"/>
      <c r="BJ2422" s="77"/>
      <c r="BK2422" s="77"/>
      <c r="BL2422" s="77"/>
      <c r="BM2422" s="77"/>
      <c r="BN2422" s="77"/>
      <c r="BO2422" s="77"/>
      <c r="BP2422" s="77"/>
      <c r="BQ2422" s="77"/>
      <c r="BR2422" s="77"/>
      <c r="BS2422" s="77"/>
      <c r="BT2422" s="77"/>
      <c r="BU2422" s="77"/>
      <c r="BV2422" s="77"/>
      <c r="BW2422" s="77"/>
      <c r="BX2422" s="77"/>
      <c r="BY2422" s="77"/>
      <c r="BZ2422" s="77"/>
      <c r="CA2422" s="77"/>
      <c r="CB2422" s="77"/>
      <c r="CC2422" s="77"/>
      <c r="CD2422" s="77"/>
      <c r="CE2422" s="77"/>
      <c r="CF2422" s="77"/>
      <c r="CG2422" s="77"/>
      <c r="CH2422" s="77"/>
      <c r="CI2422" s="77"/>
      <c r="CJ2422" s="77"/>
      <c r="CK2422" s="77"/>
      <c r="CL2422" s="77"/>
    </row>
    <row r="2423" spans="2:90" x14ac:dyDescent="0.4">
      <c r="B2423" s="132" t="str">
        <f>B2410</f>
        <v>Primary revenue driver</v>
      </c>
      <c r="D2423" t="s">
        <v>529</v>
      </c>
      <c r="E2423" s="8" t="str">
        <f t="shared" si="3107"/>
        <v>2423 FCCA-F</v>
      </c>
      <c r="G2423" t="s">
        <v>332</v>
      </c>
      <c r="K2423" s="53"/>
      <c r="L2423" s="53"/>
      <c r="M2423" s="53"/>
      <c r="N2423" s="53"/>
      <c r="O2423" s="53"/>
      <c r="P2423" s="53"/>
      <c r="R2423" s="24"/>
      <c r="S2423" s="175" t="str">
        <f t="shared" ref="S2423" si="3115">S2410</f>
        <v>S$12</v>
      </c>
      <c r="T2423" s="175" t="str">
        <f t="shared" ref="T2423:AX2423" si="3116">T2410</f>
        <v>T$12</v>
      </c>
      <c r="U2423" s="175" t="str">
        <f t="shared" si="3116"/>
        <v>U$12</v>
      </c>
      <c r="V2423" s="175" t="str">
        <f t="shared" si="3116"/>
        <v>V$12</v>
      </c>
      <c r="W2423" s="175" t="str">
        <f t="shared" si="3116"/>
        <v>W$12</v>
      </c>
      <c r="X2423" s="175" t="str">
        <f t="shared" si="3116"/>
        <v>X$12</v>
      </c>
      <c r="Y2423" s="175" t="str">
        <f t="shared" si="3116"/>
        <v>Y$12</v>
      </c>
      <c r="Z2423" s="175" t="str">
        <f t="shared" si="3116"/>
        <v>Z$12</v>
      </c>
      <c r="AA2423" s="175" t="str">
        <f t="shared" si="3116"/>
        <v>AA$12</v>
      </c>
      <c r="AB2423" s="175" t="str">
        <f t="shared" si="3116"/>
        <v>AB$12</v>
      </c>
      <c r="AC2423" s="175" t="str">
        <f t="shared" si="3116"/>
        <v>AC$12</v>
      </c>
      <c r="AD2423" s="175" t="str">
        <f t="shared" si="3116"/>
        <v>AD$12</v>
      </c>
      <c r="AE2423" s="175" t="str">
        <f t="shared" si="3116"/>
        <v>AE$12</v>
      </c>
      <c r="AF2423" s="175" t="str">
        <f t="shared" si="3116"/>
        <v>AF$12</v>
      </c>
      <c r="AG2423" s="175" t="str">
        <f t="shared" si="3116"/>
        <v>AG$12</v>
      </c>
      <c r="AH2423" s="175" t="str">
        <f t="shared" si="3116"/>
        <v>AH$12</v>
      </c>
      <c r="AI2423" s="175" t="str">
        <f t="shared" si="3116"/>
        <v>AI$12</v>
      </c>
      <c r="AJ2423" s="175" t="str">
        <f t="shared" si="3116"/>
        <v>AJ$12</v>
      </c>
      <c r="AK2423" s="175" t="str">
        <f t="shared" si="3116"/>
        <v>AK$12</v>
      </c>
      <c r="AL2423" s="175" t="str">
        <f t="shared" si="3116"/>
        <v>AL$12</v>
      </c>
      <c r="AM2423" s="175" t="str">
        <f t="shared" si="3116"/>
        <v>AM$12</v>
      </c>
      <c r="AN2423" s="175" t="str">
        <f t="shared" si="3116"/>
        <v>AN$12</v>
      </c>
      <c r="AO2423" s="175" t="str">
        <f t="shared" si="3116"/>
        <v>AO$12</v>
      </c>
      <c r="AP2423" s="175" t="str">
        <f t="shared" si="3116"/>
        <v>AP$12</v>
      </c>
      <c r="AQ2423" s="175" t="str">
        <f t="shared" si="3116"/>
        <v>AQ$12</v>
      </c>
      <c r="AR2423" s="175" t="str">
        <f t="shared" si="3116"/>
        <v>AR$12</v>
      </c>
      <c r="AS2423" s="175" t="str">
        <f t="shared" si="3116"/>
        <v>AS$12</v>
      </c>
      <c r="AT2423" s="175" t="str">
        <f t="shared" si="3116"/>
        <v>AT$12</v>
      </c>
      <c r="AU2423" s="175" t="str">
        <f t="shared" si="3116"/>
        <v>AU$12</v>
      </c>
      <c r="AV2423" s="175" t="str">
        <f t="shared" si="3116"/>
        <v>AV$12</v>
      </c>
      <c r="AW2423" s="175" t="str">
        <f t="shared" si="3116"/>
        <v>AW$12</v>
      </c>
      <c r="AX2423" s="175" t="str">
        <f t="shared" si="3116"/>
        <v>AX$12</v>
      </c>
      <c r="AY2423" s="175" t="str">
        <f t="shared" ref="AY2423:CD2423" si="3117">AY2410</f>
        <v>AY$12</v>
      </c>
      <c r="AZ2423" s="175" t="str">
        <f t="shared" si="3117"/>
        <v>AZ$12</v>
      </c>
      <c r="BA2423" s="175" t="str">
        <f t="shared" si="3117"/>
        <v>BA$12</v>
      </c>
      <c r="BB2423" s="175" t="str">
        <f t="shared" si="3117"/>
        <v>BB$12</v>
      </c>
      <c r="BC2423" s="175" t="str">
        <f t="shared" si="3117"/>
        <v>BC$12</v>
      </c>
      <c r="BD2423" s="175" t="str">
        <f t="shared" si="3117"/>
        <v>BD$12</v>
      </c>
      <c r="BE2423" s="175" t="str">
        <f t="shared" si="3117"/>
        <v>BE$12</v>
      </c>
      <c r="BF2423" s="175" t="str">
        <f t="shared" si="3117"/>
        <v>BF$12</v>
      </c>
      <c r="BG2423" s="175" t="str">
        <f t="shared" si="3117"/>
        <v>BG$12</v>
      </c>
      <c r="BH2423" s="175" t="str">
        <f t="shared" si="3117"/>
        <v>BH$12</v>
      </c>
      <c r="BI2423" s="175" t="str">
        <f t="shared" si="3117"/>
        <v>BI$12</v>
      </c>
      <c r="BJ2423" s="175" t="str">
        <f t="shared" si="3117"/>
        <v>BJ$12</v>
      </c>
      <c r="BK2423" s="175" t="str">
        <f t="shared" si="3117"/>
        <v>BK$12</v>
      </c>
      <c r="BL2423" s="175" t="str">
        <f t="shared" si="3117"/>
        <v>BL$12</v>
      </c>
      <c r="BM2423" s="175" t="str">
        <f t="shared" si="3117"/>
        <v>BM$12</v>
      </c>
      <c r="BN2423" s="175" t="str">
        <f t="shared" si="3117"/>
        <v>BN$12</v>
      </c>
      <c r="BO2423" s="175" t="str">
        <f t="shared" si="3117"/>
        <v>BO$12</v>
      </c>
      <c r="BP2423" s="175" t="str">
        <f t="shared" si="3117"/>
        <v>BP$12</v>
      </c>
      <c r="BQ2423" s="175" t="str">
        <f t="shared" si="3117"/>
        <v>BQ$12</v>
      </c>
      <c r="BR2423" s="175" t="str">
        <f t="shared" si="3117"/>
        <v>BR$12</v>
      </c>
      <c r="BS2423" s="175" t="str">
        <f t="shared" si="3117"/>
        <v>BS$12</v>
      </c>
      <c r="BT2423" s="175" t="str">
        <f t="shared" si="3117"/>
        <v>BT$12</v>
      </c>
      <c r="BU2423" s="175" t="str">
        <f t="shared" si="3117"/>
        <v>BU$12</v>
      </c>
      <c r="BV2423" s="175" t="str">
        <f t="shared" si="3117"/>
        <v>BV$12</v>
      </c>
      <c r="BW2423" s="175" t="str">
        <f t="shared" si="3117"/>
        <v>BW$12</v>
      </c>
      <c r="BX2423" s="175" t="str">
        <f t="shared" si="3117"/>
        <v>BX$12</v>
      </c>
      <c r="BY2423" s="175" t="str">
        <f t="shared" si="3117"/>
        <v>BY$12</v>
      </c>
      <c r="BZ2423" s="175" t="str">
        <f t="shared" si="3117"/>
        <v>BZ$12</v>
      </c>
      <c r="CA2423" s="175" t="str">
        <f t="shared" si="3117"/>
        <v>CA$12</v>
      </c>
      <c r="CB2423" s="175" t="str">
        <f t="shared" si="3117"/>
        <v>CB$12</v>
      </c>
      <c r="CC2423" s="175" t="str">
        <f t="shared" si="3117"/>
        <v>CC$12</v>
      </c>
      <c r="CD2423" s="175" t="str">
        <f t="shared" si="3117"/>
        <v>CD$12</v>
      </c>
      <c r="CE2423" s="175" t="str">
        <f t="shared" ref="CE2423:CK2423" si="3118">CE2410</f>
        <v>CE$12</v>
      </c>
      <c r="CF2423" s="175" t="str">
        <f t="shared" si="3118"/>
        <v>CF$12</v>
      </c>
      <c r="CG2423" s="175" t="str">
        <f t="shared" si="3118"/>
        <v>CG$12</v>
      </c>
      <c r="CH2423" s="175" t="str">
        <f t="shared" si="3118"/>
        <v>CH$12</v>
      </c>
      <c r="CI2423" s="175" t="str">
        <f t="shared" si="3118"/>
        <v>CI$12</v>
      </c>
      <c r="CJ2423" s="175" t="str">
        <f t="shared" si="3118"/>
        <v>CJ$12</v>
      </c>
      <c r="CK2423" s="175" t="str">
        <f t="shared" si="3118"/>
        <v>CK$12</v>
      </c>
      <c r="CL2423" s="175" t="str">
        <f t="shared" ref="CL2423" si="3119">CL2410</f>
        <v>CL$12</v>
      </c>
    </row>
    <row r="2424" spans="2:90" x14ac:dyDescent="0.4">
      <c r="B2424" s="132" t="str">
        <f>B2411</f>
        <v>Primary volume driver</v>
      </c>
      <c r="D2424" t="s">
        <v>529</v>
      </c>
      <c r="E2424" s="8" t="str">
        <f t="shared" si="3107"/>
        <v>2424 FCCA-F</v>
      </c>
      <c r="G2424" t="s">
        <v>332</v>
      </c>
      <c r="H2424" s="12"/>
      <c r="I2424" s="60"/>
      <c r="J2424" s="60"/>
      <c r="K2424" s="15"/>
      <c r="L2424" s="15"/>
      <c r="M2424" s="15"/>
      <c r="N2424" s="15"/>
      <c r="O2424" s="15"/>
      <c r="P2424" s="15"/>
      <c r="R2424" s="15"/>
      <c r="S2424" s="175" t="str">
        <f t="shared" ref="S2424" si="3120">S2411</f>
        <v>S$13</v>
      </c>
      <c r="T2424" s="175" t="str">
        <f t="shared" ref="T2424:AX2424" si="3121">T2411</f>
        <v>T$13</v>
      </c>
      <c r="U2424" s="175" t="str">
        <f t="shared" si="3121"/>
        <v>U$13</v>
      </c>
      <c r="V2424" s="175" t="str">
        <f t="shared" si="3121"/>
        <v>V$13</v>
      </c>
      <c r="W2424" s="175" t="str">
        <f t="shared" si="3121"/>
        <v>W$13</v>
      </c>
      <c r="X2424" s="175" t="str">
        <f t="shared" si="3121"/>
        <v>X$13</v>
      </c>
      <c r="Y2424" s="175" t="str">
        <f t="shared" si="3121"/>
        <v>Y$13</v>
      </c>
      <c r="Z2424" s="175" t="str">
        <f t="shared" si="3121"/>
        <v>Z$13</v>
      </c>
      <c r="AA2424" s="175" t="str">
        <f t="shared" si="3121"/>
        <v>AA$13</v>
      </c>
      <c r="AB2424" s="175" t="str">
        <f t="shared" si="3121"/>
        <v>AB$13</v>
      </c>
      <c r="AC2424" s="175" t="str">
        <f t="shared" si="3121"/>
        <v>AC$13</v>
      </c>
      <c r="AD2424" s="175" t="str">
        <f t="shared" si="3121"/>
        <v>AD$13</v>
      </c>
      <c r="AE2424" s="175" t="str">
        <f t="shared" si="3121"/>
        <v>AE$13</v>
      </c>
      <c r="AF2424" s="175" t="str">
        <f t="shared" si="3121"/>
        <v>AF$13</v>
      </c>
      <c r="AG2424" s="175" t="str">
        <f t="shared" si="3121"/>
        <v>AG$13</v>
      </c>
      <c r="AH2424" s="175" t="str">
        <f t="shared" si="3121"/>
        <v>AH$13</v>
      </c>
      <c r="AI2424" s="175" t="str">
        <f t="shared" si="3121"/>
        <v>AI$13</v>
      </c>
      <c r="AJ2424" s="175" t="str">
        <f t="shared" si="3121"/>
        <v>AJ$13</v>
      </c>
      <c r="AK2424" s="175" t="str">
        <f t="shared" si="3121"/>
        <v>AK$13</v>
      </c>
      <c r="AL2424" s="175" t="str">
        <f t="shared" si="3121"/>
        <v>AL$13</v>
      </c>
      <c r="AM2424" s="175" t="str">
        <f t="shared" si="3121"/>
        <v>AM$13</v>
      </c>
      <c r="AN2424" s="175" t="str">
        <f t="shared" si="3121"/>
        <v>AN$13</v>
      </c>
      <c r="AO2424" s="175" t="str">
        <f t="shared" si="3121"/>
        <v>AO$13</v>
      </c>
      <c r="AP2424" s="175" t="str">
        <f t="shared" si="3121"/>
        <v>AP$13</v>
      </c>
      <c r="AQ2424" s="175" t="str">
        <f t="shared" si="3121"/>
        <v>AQ$13</v>
      </c>
      <c r="AR2424" s="175" t="str">
        <f t="shared" si="3121"/>
        <v>AR$13</v>
      </c>
      <c r="AS2424" s="175" t="str">
        <f t="shared" si="3121"/>
        <v>AS$13</v>
      </c>
      <c r="AT2424" s="175" t="str">
        <f t="shared" si="3121"/>
        <v>AT$13</v>
      </c>
      <c r="AU2424" s="175" t="str">
        <f t="shared" si="3121"/>
        <v>AU$13</v>
      </c>
      <c r="AV2424" s="175" t="str">
        <f t="shared" si="3121"/>
        <v>AV$13</v>
      </c>
      <c r="AW2424" s="175" t="str">
        <f t="shared" si="3121"/>
        <v>AW$13</v>
      </c>
      <c r="AX2424" s="175" t="str">
        <f t="shared" si="3121"/>
        <v>AX$13</v>
      </c>
      <c r="AY2424" s="175" t="str">
        <f t="shared" ref="AY2424:CD2424" si="3122">AY2411</f>
        <v>AY$13</v>
      </c>
      <c r="AZ2424" s="175" t="str">
        <f t="shared" si="3122"/>
        <v>AZ$13</v>
      </c>
      <c r="BA2424" s="175" t="str">
        <f t="shared" si="3122"/>
        <v>BA$13</v>
      </c>
      <c r="BB2424" s="175" t="str">
        <f t="shared" si="3122"/>
        <v>BB$13</v>
      </c>
      <c r="BC2424" s="175" t="str">
        <f t="shared" si="3122"/>
        <v>BC$13</v>
      </c>
      <c r="BD2424" s="175" t="str">
        <f t="shared" si="3122"/>
        <v>BD$13</v>
      </c>
      <c r="BE2424" s="175" t="str">
        <f t="shared" si="3122"/>
        <v>BE$13</v>
      </c>
      <c r="BF2424" s="175" t="str">
        <f t="shared" si="3122"/>
        <v>BF$13</v>
      </c>
      <c r="BG2424" s="175" t="str">
        <f t="shared" si="3122"/>
        <v>BG$13</v>
      </c>
      <c r="BH2424" s="175" t="str">
        <f t="shared" si="3122"/>
        <v>BH$13</v>
      </c>
      <c r="BI2424" s="175" t="str">
        <f t="shared" si="3122"/>
        <v>BI$13</v>
      </c>
      <c r="BJ2424" s="175" t="str">
        <f t="shared" si="3122"/>
        <v>BJ$13</v>
      </c>
      <c r="BK2424" s="175" t="str">
        <f t="shared" si="3122"/>
        <v>BK$13</v>
      </c>
      <c r="BL2424" s="175" t="str">
        <f t="shared" si="3122"/>
        <v>BL$13</v>
      </c>
      <c r="BM2424" s="175" t="str">
        <f t="shared" si="3122"/>
        <v>BM$13</v>
      </c>
      <c r="BN2424" s="175" t="str">
        <f t="shared" si="3122"/>
        <v>BN$13</v>
      </c>
      <c r="BO2424" s="175" t="str">
        <f t="shared" si="3122"/>
        <v>BO$13</v>
      </c>
      <c r="BP2424" s="175" t="str">
        <f t="shared" si="3122"/>
        <v>BP$13</v>
      </c>
      <c r="BQ2424" s="175" t="str">
        <f t="shared" si="3122"/>
        <v>BQ$13</v>
      </c>
      <c r="BR2424" s="175" t="str">
        <f t="shared" si="3122"/>
        <v>BR$13</v>
      </c>
      <c r="BS2424" s="175" t="str">
        <f t="shared" si="3122"/>
        <v>BS$13</v>
      </c>
      <c r="BT2424" s="175" t="str">
        <f t="shared" si="3122"/>
        <v>BT$13</v>
      </c>
      <c r="BU2424" s="175" t="str">
        <f t="shared" si="3122"/>
        <v>BU$13</v>
      </c>
      <c r="BV2424" s="175" t="str">
        <f t="shared" si="3122"/>
        <v>BV$13</v>
      </c>
      <c r="BW2424" s="175" t="str">
        <f t="shared" si="3122"/>
        <v>BW$13</v>
      </c>
      <c r="BX2424" s="175" t="str">
        <f t="shared" si="3122"/>
        <v>BX$13</v>
      </c>
      <c r="BY2424" s="175" t="str">
        <f t="shared" si="3122"/>
        <v>BY$13</v>
      </c>
      <c r="BZ2424" s="175" t="str">
        <f t="shared" si="3122"/>
        <v>BZ$13</v>
      </c>
      <c r="CA2424" s="175" t="str">
        <f t="shared" si="3122"/>
        <v>CA$13</v>
      </c>
      <c r="CB2424" s="175" t="str">
        <f t="shared" si="3122"/>
        <v>CB$13</v>
      </c>
      <c r="CC2424" s="175" t="str">
        <f t="shared" si="3122"/>
        <v>CC$13</v>
      </c>
      <c r="CD2424" s="175" t="str">
        <f t="shared" si="3122"/>
        <v>CD$13</v>
      </c>
      <c r="CE2424" s="175" t="str">
        <f t="shared" ref="CE2424:CK2424" si="3123">CE2411</f>
        <v>CE$13</v>
      </c>
      <c r="CF2424" s="175" t="str">
        <f t="shared" si="3123"/>
        <v>CF$13</v>
      </c>
      <c r="CG2424" s="175" t="str">
        <f t="shared" si="3123"/>
        <v>CG$13</v>
      </c>
      <c r="CH2424" s="175" t="str">
        <f t="shared" si="3123"/>
        <v>CH$13</v>
      </c>
      <c r="CI2424" s="175" t="str">
        <f t="shared" si="3123"/>
        <v>CI$13</v>
      </c>
      <c r="CJ2424" s="175" t="str">
        <f t="shared" si="3123"/>
        <v>CJ$13</v>
      </c>
      <c r="CK2424" s="175" t="str">
        <f t="shared" si="3123"/>
        <v>CK$13</v>
      </c>
      <c r="CL2424" s="175" t="str">
        <f t="shared" ref="CL2424" si="3124">CL2411</f>
        <v>CL$13</v>
      </c>
    </row>
    <row r="2425" spans="2:90" x14ac:dyDescent="0.4">
      <c r="B2425" s="187" t="str">
        <f>B2416</f>
        <v>Fixed constant current asset:</v>
      </c>
      <c r="D2425" t="s">
        <v>529</v>
      </c>
      <c r="E2425" s="8" t="str">
        <f t="shared" si="3107"/>
        <v>2425 FCCA-F</v>
      </c>
      <c r="G2425" t="s">
        <v>332</v>
      </c>
      <c r="H2425" s="12"/>
      <c r="I2425" s="60"/>
      <c r="J2425" s="60"/>
      <c r="K2425" s="15"/>
      <c r="L2425" s="15"/>
      <c r="M2425" s="15"/>
      <c r="N2425" s="15"/>
      <c r="O2425" s="15"/>
      <c r="P2425" s="15"/>
      <c r="R2425" s="15"/>
      <c r="S2425" s="175">
        <f t="shared" ref="S2425" si="3125">S2412</f>
        <v>0</v>
      </c>
      <c r="T2425" s="175">
        <f t="shared" ref="T2425:AX2425" si="3126">T2412</f>
        <v>0</v>
      </c>
      <c r="U2425" s="175">
        <f t="shared" si="3126"/>
        <v>0</v>
      </c>
      <c r="V2425" s="175">
        <f t="shared" si="3126"/>
        <v>0</v>
      </c>
      <c r="W2425" s="175">
        <f t="shared" si="3126"/>
        <v>0</v>
      </c>
      <c r="X2425" s="175">
        <f t="shared" si="3126"/>
        <v>0</v>
      </c>
      <c r="Y2425" s="175">
        <f t="shared" si="3126"/>
        <v>0</v>
      </c>
      <c r="Z2425" s="175">
        <f t="shared" si="3126"/>
        <v>0</v>
      </c>
      <c r="AA2425" s="175">
        <f t="shared" si="3126"/>
        <v>0</v>
      </c>
      <c r="AB2425" s="175">
        <f t="shared" si="3126"/>
        <v>0</v>
      </c>
      <c r="AC2425" s="175">
        <f t="shared" si="3126"/>
        <v>0</v>
      </c>
      <c r="AD2425" s="175">
        <f t="shared" si="3126"/>
        <v>0</v>
      </c>
      <c r="AE2425" s="175">
        <f t="shared" si="3126"/>
        <v>0</v>
      </c>
      <c r="AF2425" s="175">
        <f t="shared" si="3126"/>
        <v>0</v>
      </c>
      <c r="AG2425" s="175">
        <f t="shared" si="3126"/>
        <v>0</v>
      </c>
      <c r="AH2425" s="175">
        <f t="shared" si="3126"/>
        <v>0</v>
      </c>
      <c r="AI2425" s="175">
        <f t="shared" si="3126"/>
        <v>0</v>
      </c>
      <c r="AJ2425" s="175">
        <f t="shared" si="3126"/>
        <v>0</v>
      </c>
      <c r="AK2425" s="175">
        <f t="shared" si="3126"/>
        <v>0</v>
      </c>
      <c r="AL2425" s="175">
        <f t="shared" si="3126"/>
        <v>0</v>
      </c>
      <c r="AM2425" s="175">
        <f t="shared" si="3126"/>
        <v>0</v>
      </c>
      <c r="AN2425" s="175">
        <f t="shared" si="3126"/>
        <v>0</v>
      </c>
      <c r="AO2425" s="175">
        <f t="shared" si="3126"/>
        <v>0</v>
      </c>
      <c r="AP2425" s="175">
        <f t="shared" si="3126"/>
        <v>0</v>
      </c>
      <c r="AQ2425" s="175">
        <f t="shared" si="3126"/>
        <v>0</v>
      </c>
      <c r="AR2425" s="175">
        <f t="shared" si="3126"/>
        <v>0</v>
      </c>
      <c r="AS2425" s="175">
        <f t="shared" si="3126"/>
        <v>0</v>
      </c>
      <c r="AT2425" s="175">
        <f t="shared" si="3126"/>
        <v>0</v>
      </c>
      <c r="AU2425" s="175">
        <f t="shared" si="3126"/>
        <v>0</v>
      </c>
      <c r="AV2425" s="175">
        <f t="shared" si="3126"/>
        <v>0</v>
      </c>
      <c r="AW2425" s="175">
        <f t="shared" si="3126"/>
        <v>0</v>
      </c>
      <c r="AX2425" s="175">
        <f t="shared" si="3126"/>
        <v>0</v>
      </c>
      <c r="AY2425" s="175">
        <f t="shared" ref="AY2425:CD2425" si="3127">AY2412</f>
        <v>0</v>
      </c>
      <c r="AZ2425" s="175">
        <f t="shared" si="3127"/>
        <v>0</v>
      </c>
      <c r="BA2425" s="175">
        <f t="shared" si="3127"/>
        <v>0</v>
      </c>
      <c r="BB2425" s="175">
        <f t="shared" si="3127"/>
        <v>0</v>
      </c>
      <c r="BC2425" s="175">
        <f t="shared" si="3127"/>
        <v>0</v>
      </c>
      <c r="BD2425" s="175">
        <f t="shared" si="3127"/>
        <v>0</v>
      </c>
      <c r="BE2425" s="175">
        <f t="shared" si="3127"/>
        <v>0</v>
      </c>
      <c r="BF2425" s="175">
        <f t="shared" si="3127"/>
        <v>0</v>
      </c>
      <c r="BG2425" s="175">
        <f t="shared" si="3127"/>
        <v>0</v>
      </c>
      <c r="BH2425" s="175">
        <f t="shared" si="3127"/>
        <v>0</v>
      </c>
      <c r="BI2425" s="175">
        <f t="shared" si="3127"/>
        <v>0</v>
      </c>
      <c r="BJ2425" s="175">
        <f t="shared" si="3127"/>
        <v>0</v>
      </c>
      <c r="BK2425" s="175">
        <f t="shared" si="3127"/>
        <v>0</v>
      </c>
      <c r="BL2425" s="175">
        <f t="shared" si="3127"/>
        <v>0</v>
      </c>
      <c r="BM2425" s="175">
        <f t="shared" si="3127"/>
        <v>0</v>
      </c>
      <c r="BN2425" s="175">
        <f t="shared" si="3127"/>
        <v>0</v>
      </c>
      <c r="BO2425" s="175">
        <f t="shared" si="3127"/>
        <v>0</v>
      </c>
      <c r="BP2425" s="175">
        <f t="shared" si="3127"/>
        <v>0</v>
      </c>
      <c r="BQ2425" s="175">
        <f t="shared" si="3127"/>
        <v>0</v>
      </c>
      <c r="BR2425" s="175">
        <f t="shared" si="3127"/>
        <v>0</v>
      </c>
      <c r="BS2425" s="175">
        <f t="shared" si="3127"/>
        <v>0</v>
      </c>
      <c r="BT2425" s="175">
        <f t="shared" si="3127"/>
        <v>0</v>
      </c>
      <c r="BU2425" s="175">
        <f t="shared" si="3127"/>
        <v>0</v>
      </c>
      <c r="BV2425" s="175">
        <f t="shared" si="3127"/>
        <v>0</v>
      </c>
      <c r="BW2425" s="175">
        <f t="shared" si="3127"/>
        <v>0</v>
      </c>
      <c r="BX2425" s="175">
        <f t="shared" si="3127"/>
        <v>0</v>
      </c>
      <c r="BY2425" s="175">
        <f t="shared" si="3127"/>
        <v>0</v>
      </c>
      <c r="BZ2425" s="175">
        <f t="shared" si="3127"/>
        <v>0</v>
      </c>
      <c r="CA2425" s="175">
        <f t="shared" si="3127"/>
        <v>0</v>
      </c>
      <c r="CB2425" s="175">
        <f t="shared" si="3127"/>
        <v>0</v>
      </c>
      <c r="CC2425" s="175">
        <f t="shared" si="3127"/>
        <v>0</v>
      </c>
      <c r="CD2425" s="175">
        <f t="shared" si="3127"/>
        <v>0</v>
      </c>
      <c r="CE2425" s="175">
        <f t="shared" ref="CE2425:CK2425" si="3128">CE2412</f>
        <v>0</v>
      </c>
      <c r="CF2425" s="175">
        <f t="shared" si="3128"/>
        <v>0</v>
      </c>
      <c r="CG2425" s="175">
        <f t="shared" si="3128"/>
        <v>0</v>
      </c>
      <c r="CH2425" s="175">
        <f t="shared" si="3128"/>
        <v>0</v>
      </c>
      <c r="CI2425" s="175">
        <f t="shared" si="3128"/>
        <v>0</v>
      </c>
      <c r="CJ2425" s="175">
        <f t="shared" si="3128"/>
        <v>0</v>
      </c>
      <c r="CK2425" s="175">
        <f t="shared" si="3128"/>
        <v>0</v>
      </c>
      <c r="CL2425" s="175">
        <f t="shared" ref="CL2425" si="3129">CL2412</f>
        <v>0</v>
      </c>
    </row>
    <row r="2426" spans="2:90" x14ac:dyDescent="0.4">
      <c r="B2426" s="235" t="str">
        <f>IFERROR(SUBSTITUTE(TRIM(MID(B2416, SEARCH("-", B2416) + 1, LEN(B2416))),":",""),"no unit")</f>
        <v>no unit</v>
      </c>
      <c r="D2426" t="s">
        <v>529</v>
      </c>
      <c r="E2426" s="8" t="str">
        <f t="shared" ref="E2426" si="3130">ROW()&amp;" "&amp;D2426</f>
        <v>2426 FCCA-F</v>
      </c>
      <c r="G2426" t="s">
        <v>332</v>
      </c>
      <c r="H2426" s="12"/>
      <c r="I2426" s="60"/>
      <c r="J2426" s="60"/>
      <c r="K2426" s="15"/>
      <c r="L2426" s="15"/>
      <c r="M2426" s="15"/>
      <c r="N2426" s="15"/>
      <c r="O2426" s="15"/>
      <c r="P2426" s="15"/>
      <c r="R2426" s="15"/>
      <c r="S2426" s="175"/>
      <c r="T2426" s="175"/>
      <c r="U2426" s="175"/>
      <c r="V2426" s="175"/>
      <c r="W2426" s="175"/>
      <c r="X2426" s="175"/>
      <c r="Y2426" s="175"/>
      <c r="Z2426" s="175"/>
      <c r="AA2426" s="175"/>
      <c r="AB2426" s="175"/>
      <c r="AC2426" s="175"/>
      <c r="AD2426" s="175"/>
      <c r="AE2426" s="175"/>
      <c r="AF2426" s="175"/>
      <c r="AG2426" s="175"/>
      <c r="AH2426" s="175"/>
      <c r="AI2426" s="175"/>
      <c r="AJ2426" s="175"/>
      <c r="AK2426" s="175"/>
      <c r="AL2426" s="175"/>
      <c r="AM2426" s="175"/>
      <c r="AN2426" s="175"/>
      <c r="AO2426" s="175"/>
      <c r="AP2426" s="175"/>
      <c r="AQ2426" s="175"/>
      <c r="AR2426" s="175"/>
      <c r="AS2426" s="175"/>
      <c r="AT2426" s="175"/>
      <c r="AU2426" s="175"/>
      <c r="AV2426" s="175"/>
      <c r="AW2426" s="175"/>
      <c r="AX2426" s="175"/>
      <c r="AY2426" s="175"/>
      <c r="AZ2426" s="175"/>
      <c r="BA2426" s="175"/>
      <c r="BB2426" s="175"/>
      <c r="BC2426" s="175"/>
      <c r="BD2426" s="175"/>
      <c r="BE2426" s="175"/>
      <c r="BF2426" s="175"/>
      <c r="BG2426" s="175"/>
      <c r="BH2426" s="175"/>
      <c r="BI2426" s="175"/>
      <c r="BJ2426" s="175"/>
      <c r="BK2426" s="175"/>
      <c r="BL2426" s="175"/>
      <c r="BM2426" s="175"/>
      <c r="BN2426" s="175"/>
      <c r="BO2426" s="175"/>
      <c r="BP2426" s="175"/>
      <c r="BQ2426" s="175"/>
      <c r="BR2426" s="175"/>
      <c r="BS2426" s="175"/>
      <c r="BT2426" s="175"/>
      <c r="BU2426" s="175"/>
      <c r="BV2426" s="175"/>
      <c r="BW2426" s="175"/>
      <c r="BX2426" s="175"/>
      <c r="BY2426" s="175"/>
      <c r="BZ2426" s="175"/>
      <c r="CA2426" s="175"/>
      <c r="CB2426" s="175"/>
      <c r="CC2426" s="175"/>
      <c r="CD2426" s="175"/>
      <c r="CE2426" s="175"/>
      <c r="CF2426" s="175"/>
      <c r="CG2426" s="175"/>
      <c r="CH2426" s="175"/>
      <c r="CI2426" s="175"/>
      <c r="CJ2426" s="175"/>
      <c r="CK2426" s="175"/>
      <c r="CL2426" s="175"/>
    </row>
    <row r="2427" spans="2:90" x14ac:dyDescent="0.4">
      <c r="B2427" s="132" t="str">
        <f>B2414</f>
        <v>Secondary revenue driver</v>
      </c>
      <c r="D2427" t="s">
        <v>529</v>
      </c>
      <c r="E2427" s="8" t="str">
        <f>ROW()&amp;" "&amp;D2427</f>
        <v>2427 FCCA-F</v>
      </c>
      <c r="G2427" t="s">
        <v>332</v>
      </c>
      <c r="H2427" s="12"/>
      <c r="I2427" s="60"/>
      <c r="J2427" s="60"/>
      <c r="K2427" s="15"/>
      <c r="L2427" s="15"/>
      <c r="M2427" s="15"/>
      <c r="N2427" s="15"/>
      <c r="O2427" s="15"/>
      <c r="P2427" s="15"/>
      <c r="R2427" s="15"/>
      <c r="S2427" s="4" t="str">
        <f t="shared" ref="S2427" si="3131">ADDRESS(ROW(S2417),COLUMN(S2417),2)</f>
        <v>S$2417</v>
      </c>
      <c r="T2427" s="4" t="str">
        <f t="shared" ref="T2427:AX2427" si="3132">ADDRESS(ROW(T2417),COLUMN(T2417),2)</f>
        <v>T$2417</v>
      </c>
      <c r="U2427" s="4" t="str">
        <f t="shared" si="3132"/>
        <v>U$2417</v>
      </c>
      <c r="V2427" s="4" t="str">
        <f t="shared" si="3132"/>
        <v>V$2417</v>
      </c>
      <c r="W2427" s="4" t="str">
        <f t="shared" si="3132"/>
        <v>W$2417</v>
      </c>
      <c r="X2427" s="4" t="str">
        <f t="shared" si="3132"/>
        <v>X$2417</v>
      </c>
      <c r="Y2427" s="4" t="str">
        <f t="shared" si="3132"/>
        <v>Y$2417</v>
      </c>
      <c r="Z2427" s="4" t="str">
        <f t="shared" si="3132"/>
        <v>Z$2417</v>
      </c>
      <c r="AA2427" s="4" t="str">
        <f t="shared" si="3132"/>
        <v>AA$2417</v>
      </c>
      <c r="AB2427" s="4" t="str">
        <f t="shared" si="3132"/>
        <v>AB$2417</v>
      </c>
      <c r="AC2427" s="4" t="str">
        <f t="shared" si="3132"/>
        <v>AC$2417</v>
      </c>
      <c r="AD2427" s="4" t="str">
        <f t="shared" si="3132"/>
        <v>AD$2417</v>
      </c>
      <c r="AE2427" s="4" t="str">
        <f t="shared" si="3132"/>
        <v>AE$2417</v>
      </c>
      <c r="AF2427" s="4" t="str">
        <f t="shared" si="3132"/>
        <v>AF$2417</v>
      </c>
      <c r="AG2427" s="4" t="str">
        <f t="shared" si="3132"/>
        <v>AG$2417</v>
      </c>
      <c r="AH2427" s="4" t="str">
        <f t="shared" si="3132"/>
        <v>AH$2417</v>
      </c>
      <c r="AI2427" s="4" t="str">
        <f t="shared" si="3132"/>
        <v>AI$2417</v>
      </c>
      <c r="AJ2427" s="4" t="str">
        <f t="shared" si="3132"/>
        <v>AJ$2417</v>
      </c>
      <c r="AK2427" s="4" t="str">
        <f t="shared" si="3132"/>
        <v>AK$2417</v>
      </c>
      <c r="AL2427" s="4" t="str">
        <f t="shared" si="3132"/>
        <v>AL$2417</v>
      </c>
      <c r="AM2427" s="4" t="str">
        <f t="shared" si="3132"/>
        <v>AM$2417</v>
      </c>
      <c r="AN2427" s="4" t="str">
        <f t="shared" si="3132"/>
        <v>AN$2417</v>
      </c>
      <c r="AO2427" s="4" t="str">
        <f t="shared" si="3132"/>
        <v>AO$2417</v>
      </c>
      <c r="AP2427" s="4" t="str">
        <f t="shared" si="3132"/>
        <v>AP$2417</v>
      </c>
      <c r="AQ2427" s="4" t="str">
        <f t="shared" si="3132"/>
        <v>AQ$2417</v>
      </c>
      <c r="AR2427" s="4" t="str">
        <f t="shared" si="3132"/>
        <v>AR$2417</v>
      </c>
      <c r="AS2427" s="4" t="str">
        <f t="shared" si="3132"/>
        <v>AS$2417</v>
      </c>
      <c r="AT2427" s="4" t="str">
        <f t="shared" si="3132"/>
        <v>AT$2417</v>
      </c>
      <c r="AU2427" s="4" t="str">
        <f t="shared" si="3132"/>
        <v>AU$2417</v>
      </c>
      <c r="AV2427" s="4" t="str">
        <f t="shared" si="3132"/>
        <v>AV$2417</v>
      </c>
      <c r="AW2427" s="4" t="str">
        <f t="shared" si="3132"/>
        <v>AW$2417</v>
      </c>
      <c r="AX2427" s="4" t="str">
        <f t="shared" si="3132"/>
        <v>AX$2417</v>
      </c>
      <c r="AY2427" s="4" t="str">
        <f t="shared" ref="AY2427:CD2427" si="3133">ADDRESS(ROW(AY2417),COLUMN(AY2417),2)</f>
        <v>AY$2417</v>
      </c>
      <c r="AZ2427" s="4" t="str">
        <f t="shared" si="3133"/>
        <v>AZ$2417</v>
      </c>
      <c r="BA2427" s="4" t="str">
        <f t="shared" si="3133"/>
        <v>BA$2417</v>
      </c>
      <c r="BB2427" s="4" t="str">
        <f t="shared" si="3133"/>
        <v>BB$2417</v>
      </c>
      <c r="BC2427" s="4" t="str">
        <f t="shared" si="3133"/>
        <v>BC$2417</v>
      </c>
      <c r="BD2427" s="4" t="str">
        <f t="shared" si="3133"/>
        <v>BD$2417</v>
      </c>
      <c r="BE2427" s="4" t="str">
        <f t="shared" si="3133"/>
        <v>BE$2417</v>
      </c>
      <c r="BF2427" s="4" t="str">
        <f t="shared" si="3133"/>
        <v>BF$2417</v>
      </c>
      <c r="BG2427" s="4" t="str">
        <f t="shared" si="3133"/>
        <v>BG$2417</v>
      </c>
      <c r="BH2427" s="4" t="str">
        <f t="shared" si="3133"/>
        <v>BH$2417</v>
      </c>
      <c r="BI2427" s="4" t="str">
        <f t="shared" si="3133"/>
        <v>BI$2417</v>
      </c>
      <c r="BJ2427" s="4" t="str">
        <f t="shared" si="3133"/>
        <v>BJ$2417</v>
      </c>
      <c r="BK2427" s="4" t="str">
        <f t="shared" si="3133"/>
        <v>BK$2417</v>
      </c>
      <c r="BL2427" s="4" t="str">
        <f t="shared" si="3133"/>
        <v>BL$2417</v>
      </c>
      <c r="BM2427" s="4" t="str">
        <f t="shared" si="3133"/>
        <v>BM$2417</v>
      </c>
      <c r="BN2427" s="4" t="str">
        <f t="shared" si="3133"/>
        <v>BN$2417</v>
      </c>
      <c r="BO2427" s="4" t="str">
        <f t="shared" si="3133"/>
        <v>BO$2417</v>
      </c>
      <c r="BP2427" s="4" t="str">
        <f t="shared" si="3133"/>
        <v>BP$2417</v>
      </c>
      <c r="BQ2427" s="4" t="str">
        <f t="shared" si="3133"/>
        <v>BQ$2417</v>
      </c>
      <c r="BR2427" s="4" t="str">
        <f t="shared" si="3133"/>
        <v>BR$2417</v>
      </c>
      <c r="BS2427" s="4" t="str">
        <f t="shared" si="3133"/>
        <v>BS$2417</v>
      </c>
      <c r="BT2427" s="4" t="str">
        <f t="shared" si="3133"/>
        <v>BT$2417</v>
      </c>
      <c r="BU2427" s="4" t="str">
        <f t="shared" si="3133"/>
        <v>BU$2417</v>
      </c>
      <c r="BV2427" s="4" t="str">
        <f t="shared" si="3133"/>
        <v>BV$2417</v>
      </c>
      <c r="BW2427" s="4" t="str">
        <f t="shared" si="3133"/>
        <v>BW$2417</v>
      </c>
      <c r="BX2427" s="4" t="str">
        <f t="shared" si="3133"/>
        <v>BX$2417</v>
      </c>
      <c r="BY2427" s="4" t="str">
        <f t="shared" si="3133"/>
        <v>BY$2417</v>
      </c>
      <c r="BZ2427" s="4" t="str">
        <f t="shared" si="3133"/>
        <v>BZ$2417</v>
      </c>
      <c r="CA2427" s="4" t="str">
        <f t="shared" si="3133"/>
        <v>CA$2417</v>
      </c>
      <c r="CB2427" s="4" t="str">
        <f t="shared" si="3133"/>
        <v>CB$2417</v>
      </c>
      <c r="CC2427" s="4" t="str">
        <f t="shared" si="3133"/>
        <v>CC$2417</v>
      </c>
      <c r="CD2427" s="4" t="str">
        <f t="shared" si="3133"/>
        <v>CD$2417</v>
      </c>
      <c r="CE2427" s="4" t="str">
        <f t="shared" ref="CE2427:CK2427" si="3134">ADDRESS(ROW(CE2417),COLUMN(CE2417),2)</f>
        <v>CE$2417</v>
      </c>
      <c r="CF2427" s="4" t="str">
        <f t="shared" si="3134"/>
        <v>CF$2417</v>
      </c>
      <c r="CG2427" s="4" t="str">
        <f t="shared" si="3134"/>
        <v>CG$2417</v>
      </c>
      <c r="CH2427" s="4" t="str">
        <f t="shared" si="3134"/>
        <v>CH$2417</v>
      </c>
      <c r="CI2427" s="4" t="str">
        <f t="shared" si="3134"/>
        <v>CI$2417</v>
      </c>
      <c r="CJ2427" s="4" t="str">
        <f t="shared" si="3134"/>
        <v>CJ$2417</v>
      </c>
      <c r="CK2427" s="4" t="str">
        <f t="shared" si="3134"/>
        <v>CK$2417</v>
      </c>
      <c r="CL2427" s="4" t="str">
        <f t="shared" ref="CL2427" si="3135">ADDRESS(ROW(CL2417),COLUMN(CL2417),2)</f>
        <v>CL$2417</v>
      </c>
    </row>
    <row r="2428" spans="2:90" x14ac:dyDescent="0.4">
      <c r="B2428" s="132" t="str">
        <f>B2415</f>
        <v>Secondary volume driver</v>
      </c>
      <c r="D2428" t="s">
        <v>529</v>
      </c>
      <c r="E2428" s="8" t="str">
        <f>ROW()&amp;" "&amp;D2428</f>
        <v>2428 FCCA-F</v>
      </c>
      <c r="G2428" t="s">
        <v>332</v>
      </c>
      <c r="H2428" s="12"/>
      <c r="I2428" s="60"/>
      <c r="J2428" s="60"/>
      <c r="K2428" s="15"/>
      <c r="L2428" s="15"/>
      <c r="M2428" s="15"/>
      <c r="N2428" s="15"/>
      <c r="O2428" s="15"/>
      <c r="P2428" s="15"/>
      <c r="R2428" s="15"/>
      <c r="S2428" s="175" t="str">
        <f t="shared" ref="S2428" si="3136">S2415</f>
        <v>S$15</v>
      </c>
      <c r="T2428" s="175" t="str">
        <f t="shared" ref="T2428:AX2428" si="3137">T2415</f>
        <v>T$15</v>
      </c>
      <c r="U2428" s="175" t="str">
        <f t="shared" si="3137"/>
        <v>U$15</v>
      </c>
      <c r="V2428" s="175" t="str">
        <f t="shared" si="3137"/>
        <v>V$15</v>
      </c>
      <c r="W2428" s="175" t="str">
        <f t="shared" si="3137"/>
        <v>W$15</v>
      </c>
      <c r="X2428" s="175" t="str">
        <f t="shared" si="3137"/>
        <v>X$15</v>
      </c>
      <c r="Y2428" s="175" t="str">
        <f t="shared" si="3137"/>
        <v>Y$15</v>
      </c>
      <c r="Z2428" s="175" t="str">
        <f t="shared" si="3137"/>
        <v>Z$15</v>
      </c>
      <c r="AA2428" s="175" t="str">
        <f t="shared" si="3137"/>
        <v>AA$15</v>
      </c>
      <c r="AB2428" s="175" t="str">
        <f t="shared" si="3137"/>
        <v>AB$15</v>
      </c>
      <c r="AC2428" s="175" t="str">
        <f t="shared" si="3137"/>
        <v>AC$15</v>
      </c>
      <c r="AD2428" s="175" t="str">
        <f t="shared" si="3137"/>
        <v>AD$15</v>
      </c>
      <c r="AE2428" s="175" t="str">
        <f t="shared" si="3137"/>
        <v>AE$15</v>
      </c>
      <c r="AF2428" s="175" t="str">
        <f t="shared" si="3137"/>
        <v>AF$15</v>
      </c>
      <c r="AG2428" s="175" t="str">
        <f t="shared" si="3137"/>
        <v>AG$15</v>
      </c>
      <c r="AH2428" s="175" t="str">
        <f t="shared" si="3137"/>
        <v>AH$15</v>
      </c>
      <c r="AI2428" s="175" t="str">
        <f t="shared" si="3137"/>
        <v>AI$15</v>
      </c>
      <c r="AJ2428" s="175" t="str">
        <f t="shared" si="3137"/>
        <v>AJ$15</v>
      </c>
      <c r="AK2428" s="175" t="str">
        <f t="shared" si="3137"/>
        <v>AK$15</v>
      </c>
      <c r="AL2428" s="175" t="str">
        <f t="shared" si="3137"/>
        <v>AL$15</v>
      </c>
      <c r="AM2428" s="175" t="str">
        <f t="shared" si="3137"/>
        <v>AM$15</v>
      </c>
      <c r="AN2428" s="175" t="str">
        <f t="shared" si="3137"/>
        <v>AN$15</v>
      </c>
      <c r="AO2428" s="175" t="str">
        <f t="shared" si="3137"/>
        <v>AO$15</v>
      </c>
      <c r="AP2428" s="175" t="str">
        <f t="shared" si="3137"/>
        <v>AP$15</v>
      </c>
      <c r="AQ2428" s="175" t="str">
        <f t="shared" si="3137"/>
        <v>AQ$15</v>
      </c>
      <c r="AR2428" s="175" t="str">
        <f t="shared" si="3137"/>
        <v>AR$15</v>
      </c>
      <c r="AS2428" s="175" t="str">
        <f t="shared" si="3137"/>
        <v>AS$15</v>
      </c>
      <c r="AT2428" s="175" t="str">
        <f t="shared" si="3137"/>
        <v>AT$15</v>
      </c>
      <c r="AU2428" s="175" t="str">
        <f t="shared" si="3137"/>
        <v>AU$15</v>
      </c>
      <c r="AV2428" s="175" t="str">
        <f t="shared" si="3137"/>
        <v>AV$15</v>
      </c>
      <c r="AW2428" s="175" t="str">
        <f t="shared" si="3137"/>
        <v>AW$15</v>
      </c>
      <c r="AX2428" s="175" t="str">
        <f t="shared" si="3137"/>
        <v>AX$15</v>
      </c>
      <c r="AY2428" s="175" t="str">
        <f t="shared" ref="AY2428:CD2428" si="3138">AY2415</f>
        <v>AY$15</v>
      </c>
      <c r="AZ2428" s="175" t="str">
        <f t="shared" si="3138"/>
        <v>AZ$15</v>
      </c>
      <c r="BA2428" s="175" t="str">
        <f t="shared" si="3138"/>
        <v>BA$15</v>
      </c>
      <c r="BB2428" s="175" t="str">
        <f t="shared" si="3138"/>
        <v>BB$15</v>
      </c>
      <c r="BC2428" s="175" t="str">
        <f t="shared" si="3138"/>
        <v>BC$15</v>
      </c>
      <c r="BD2428" s="175" t="str">
        <f t="shared" si="3138"/>
        <v>BD$15</v>
      </c>
      <c r="BE2428" s="175" t="str">
        <f t="shared" si="3138"/>
        <v>BE$15</v>
      </c>
      <c r="BF2428" s="175" t="str">
        <f t="shared" si="3138"/>
        <v>BF$15</v>
      </c>
      <c r="BG2428" s="175" t="str">
        <f t="shared" si="3138"/>
        <v>BG$15</v>
      </c>
      <c r="BH2428" s="175" t="str">
        <f t="shared" si="3138"/>
        <v>BH$15</v>
      </c>
      <c r="BI2428" s="175" t="str">
        <f t="shared" si="3138"/>
        <v>BI$15</v>
      </c>
      <c r="BJ2428" s="175" t="str">
        <f t="shared" si="3138"/>
        <v>BJ$15</v>
      </c>
      <c r="BK2428" s="175" t="str">
        <f t="shared" si="3138"/>
        <v>BK$15</v>
      </c>
      <c r="BL2428" s="175" t="str">
        <f t="shared" si="3138"/>
        <v>BL$15</v>
      </c>
      <c r="BM2428" s="175" t="str">
        <f t="shared" si="3138"/>
        <v>BM$15</v>
      </c>
      <c r="BN2428" s="175" t="str">
        <f t="shared" si="3138"/>
        <v>BN$15</v>
      </c>
      <c r="BO2428" s="175" t="str">
        <f t="shared" si="3138"/>
        <v>BO$15</v>
      </c>
      <c r="BP2428" s="175" t="str">
        <f t="shared" si="3138"/>
        <v>BP$15</v>
      </c>
      <c r="BQ2428" s="175" t="str">
        <f t="shared" si="3138"/>
        <v>BQ$15</v>
      </c>
      <c r="BR2428" s="175" t="str">
        <f t="shared" si="3138"/>
        <v>BR$15</v>
      </c>
      <c r="BS2428" s="175" t="str">
        <f t="shared" si="3138"/>
        <v>BS$15</v>
      </c>
      <c r="BT2428" s="175" t="str">
        <f t="shared" si="3138"/>
        <v>BT$15</v>
      </c>
      <c r="BU2428" s="175" t="str">
        <f t="shared" si="3138"/>
        <v>BU$15</v>
      </c>
      <c r="BV2428" s="175" t="str">
        <f t="shared" si="3138"/>
        <v>BV$15</v>
      </c>
      <c r="BW2428" s="175" t="str">
        <f t="shared" si="3138"/>
        <v>BW$15</v>
      </c>
      <c r="BX2428" s="175" t="str">
        <f t="shared" si="3138"/>
        <v>BX$15</v>
      </c>
      <c r="BY2428" s="175" t="str">
        <f t="shared" si="3138"/>
        <v>BY$15</v>
      </c>
      <c r="BZ2428" s="175" t="str">
        <f t="shared" si="3138"/>
        <v>BZ$15</v>
      </c>
      <c r="CA2428" s="175" t="str">
        <f t="shared" si="3138"/>
        <v>CA$15</v>
      </c>
      <c r="CB2428" s="175" t="str">
        <f t="shared" si="3138"/>
        <v>CB$15</v>
      </c>
      <c r="CC2428" s="175" t="str">
        <f t="shared" si="3138"/>
        <v>CC$15</v>
      </c>
      <c r="CD2428" s="175" t="str">
        <f t="shared" si="3138"/>
        <v>CD$15</v>
      </c>
      <c r="CE2428" s="175" t="str">
        <f t="shared" ref="CE2428:CK2428" si="3139">CE2415</f>
        <v>CE$15</v>
      </c>
      <c r="CF2428" s="175" t="str">
        <f t="shared" si="3139"/>
        <v>CF$15</v>
      </c>
      <c r="CG2428" s="175" t="str">
        <f t="shared" si="3139"/>
        <v>CG$15</v>
      </c>
      <c r="CH2428" s="175" t="str">
        <f t="shared" si="3139"/>
        <v>CH$15</v>
      </c>
      <c r="CI2428" s="175" t="str">
        <f t="shared" si="3139"/>
        <v>CI$15</v>
      </c>
      <c r="CJ2428" s="175" t="str">
        <f t="shared" si="3139"/>
        <v>CJ$15</v>
      </c>
      <c r="CK2428" s="175" t="str">
        <f t="shared" si="3139"/>
        <v>CK$15</v>
      </c>
      <c r="CL2428" s="175" t="str">
        <f t="shared" ref="CL2428" si="3140">CL2415</f>
        <v>CL$15</v>
      </c>
    </row>
    <row r="2429" spans="2:90" x14ac:dyDescent="0.4">
      <c r="B2429" s="132"/>
      <c r="E2429" s="8"/>
      <c r="H2429" s="12"/>
      <c r="I2429" s="60"/>
      <c r="J2429" s="60"/>
      <c r="K2429" s="15"/>
      <c r="L2429" s="15"/>
      <c r="M2429" s="15"/>
      <c r="N2429" s="15"/>
      <c r="O2429" s="15"/>
      <c r="P2429" s="15"/>
      <c r="R2429" s="15"/>
      <c r="S2429" s="175"/>
      <c r="T2429" s="175"/>
      <c r="U2429" s="175"/>
      <c r="V2429" s="175"/>
      <c r="W2429" s="175"/>
      <c r="X2429" s="175"/>
      <c r="Y2429" s="175"/>
      <c r="Z2429" s="175"/>
      <c r="AA2429" s="175"/>
      <c r="AB2429" s="175"/>
      <c r="AC2429" s="175"/>
      <c r="AD2429" s="175"/>
      <c r="AE2429" s="175"/>
      <c r="AF2429" s="175"/>
      <c r="AG2429" s="175"/>
      <c r="AH2429" s="175"/>
      <c r="AI2429" s="175"/>
      <c r="AJ2429" s="175"/>
      <c r="AK2429" s="175"/>
      <c r="AL2429" s="175"/>
      <c r="AM2429" s="175"/>
      <c r="AN2429" s="175"/>
      <c r="AO2429" s="175"/>
      <c r="AP2429" s="175"/>
      <c r="AQ2429" s="175"/>
      <c r="AR2429" s="175"/>
      <c r="AS2429" s="175"/>
      <c r="AT2429" s="175"/>
      <c r="AU2429" s="175"/>
      <c r="AV2429" s="175"/>
      <c r="AW2429" s="175"/>
      <c r="AX2429" s="175"/>
      <c r="AY2429" s="175"/>
      <c r="AZ2429" s="175"/>
      <c r="BA2429" s="175"/>
      <c r="BB2429" s="175"/>
      <c r="BC2429" s="175"/>
      <c r="BD2429" s="175"/>
      <c r="BE2429" s="175"/>
      <c r="BF2429" s="175"/>
      <c r="BG2429" s="175"/>
      <c r="BH2429" s="175"/>
      <c r="BI2429" s="175"/>
      <c r="BJ2429" s="175"/>
      <c r="BK2429" s="175"/>
      <c r="BL2429" s="175"/>
      <c r="BM2429" s="175"/>
      <c r="BN2429" s="175"/>
      <c r="BO2429" s="175"/>
      <c r="BP2429" s="175"/>
      <c r="BQ2429" s="175"/>
      <c r="BR2429" s="175"/>
      <c r="BS2429" s="175"/>
      <c r="BT2429" s="175"/>
      <c r="BU2429" s="175"/>
      <c r="BV2429" s="175"/>
      <c r="BW2429" s="175"/>
      <c r="BX2429" s="175"/>
      <c r="BY2429" s="175"/>
      <c r="BZ2429" s="175"/>
      <c r="CA2429" s="175"/>
      <c r="CB2429" s="175"/>
      <c r="CC2429" s="175"/>
      <c r="CD2429" s="175"/>
      <c r="CE2429" s="175"/>
      <c r="CF2429" s="175"/>
      <c r="CG2429" s="175"/>
      <c r="CH2429" s="175"/>
      <c r="CI2429" s="175"/>
      <c r="CJ2429" s="175"/>
      <c r="CK2429" s="175"/>
      <c r="CL2429" s="175"/>
    </row>
    <row r="2430" spans="2:90" x14ac:dyDescent="0.4">
      <c r="B2430" s="171" t="s">
        <v>490</v>
      </c>
      <c r="E2430" s="8"/>
      <c r="H2430" s="170"/>
      <c r="I2430" s="172"/>
      <c r="J2430" s="172"/>
      <c r="K2430" s="193"/>
      <c r="L2430" s="193"/>
      <c r="M2430" s="193"/>
      <c r="N2430" s="193"/>
      <c r="O2430" s="193"/>
      <c r="P2430" s="193"/>
      <c r="R2430" s="194"/>
      <c r="S2430" s="170"/>
      <c r="T2430" s="170"/>
      <c r="U2430" s="170"/>
      <c r="V2430" s="170"/>
      <c r="W2430" s="170"/>
      <c r="X2430" s="170"/>
      <c r="Y2430" s="170"/>
      <c r="Z2430" s="170"/>
      <c r="AA2430" s="170"/>
      <c r="AB2430" s="170"/>
      <c r="AC2430" s="170"/>
      <c r="AD2430" s="170"/>
      <c r="AE2430" s="170"/>
      <c r="AF2430" s="170"/>
      <c r="AG2430" s="170"/>
      <c r="AH2430" s="170"/>
      <c r="AI2430" s="170"/>
      <c r="AJ2430" s="170"/>
      <c r="AK2430" s="170"/>
      <c r="AL2430" s="170"/>
      <c r="AM2430" s="170"/>
      <c r="AN2430" s="170"/>
      <c r="AO2430" s="170"/>
      <c r="AP2430" s="170"/>
      <c r="AQ2430" s="170"/>
      <c r="AR2430" s="170"/>
      <c r="AS2430" s="170"/>
      <c r="AT2430" s="170"/>
      <c r="AU2430" s="170"/>
      <c r="AV2430" s="170"/>
      <c r="AW2430" s="170"/>
      <c r="AX2430" s="170"/>
      <c r="AY2430" s="170"/>
      <c r="AZ2430" s="170"/>
      <c r="BA2430" s="170"/>
      <c r="BB2430" s="170"/>
      <c r="BC2430" s="170"/>
      <c r="BD2430" s="170"/>
      <c r="BE2430" s="170"/>
      <c r="BF2430" s="170"/>
      <c r="BG2430" s="170"/>
      <c r="BH2430" s="170"/>
      <c r="BI2430" s="170"/>
      <c r="BJ2430" s="170"/>
      <c r="BK2430" s="170"/>
      <c r="BL2430" s="170"/>
      <c r="BM2430" s="170"/>
      <c r="BN2430" s="170"/>
      <c r="BO2430" s="170"/>
      <c r="BP2430" s="170"/>
      <c r="BQ2430" s="170"/>
      <c r="BR2430" s="170"/>
      <c r="BS2430" s="170"/>
      <c r="BT2430" s="170"/>
      <c r="BU2430" s="170"/>
      <c r="BV2430" s="170"/>
      <c r="BW2430" s="170"/>
      <c r="BX2430" s="170"/>
      <c r="BY2430" s="170"/>
      <c r="BZ2430" s="170"/>
      <c r="CA2430" s="170"/>
      <c r="CB2430" s="170"/>
      <c r="CC2430" s="170"/>
      <c r="CD2430" s="170"/>
      <c r="CE2430" s="170"/>
      <c r="CF2430" s="170"/>
      <c r="CG2430" s="170"/>
      <c r="CH2430" s="170"/>
      <c r="CI2430" s="170"/>
      <c r="CJ2430" s="170"/>
      <c r="CK2430" s="170"/>
      <c r="CL2430" s="170"/>
    </row>
    <row r="2431" spans="2:90" x14ac:dyDescent="0.4">
      <c r="B2431" s="171" t="s">
        <v>492</v>
      </c>
      <c r="E2431" s="8"/>
      <c r="H2431" s="170"/>
      <c r="I2431" s="172"/>
      <c r="J2431" s="172"/>
      <c r="K2431" s="193"/>
      <c r="L2431" s="193"/>
      <c r="M2431" s="193"/>
      <c r="N2431" s="193"/>
      <c r="O2431" s="193"/>
      <c r="P2431" s="193"/>
      <c r="R2431" s="194"/>
      <c r="S2431" s="170"/>
      <c r="T2431" s="170"/>
      <c r="U2431" s="170"/>
      <c r="V2431" s="170"/>
      <c r="W2431" s="170"/>
      <c r="X2431" s="170"/>
      <c r="Y2431" s="170"/>
      <c r="Z2431" s="170"/>
      <c r="AA2431" s="170"/>
      <c r="AB2431" s="170"/>
      <c r="AC2431" s="170"/>
      <c r="AD2431" s="170"/>
      <c r="AE2431" s="170"/>
      <c r="AF2431" s="170"/>
      <c r="AG2431" s="170"/>
      <c r="AH2431" s="170"/>
      <c r="AI2431" s="170"/>
      <c r="AJ2431" s="170"/>
      <c r="AK2431" s="170"/>
      <c r="AL2431" s="170"/>
      <c r="AM2431" s="170"/>
      <c r="AN2431" s="170"/>
      <c r="AO2431" s="170"/>
      <c r="AP2431" s="170"/>
      <c r="AQ2431" s="170"/>
      <c r="AR2431" s="170"/>
      <c r="AS2431" s="170"/>
      <c r="AT2431" s="170"/>
      <c r="AU2431" s="170"/>
      <c r="AV2431" s="170"/>
      <c r="AW2431" s="170"/>
      <c r="AX2431" s="170"/>
      <c r="AY2431" s="170"/>
      <c r="AZ2431" s="170"/>
      <c r="BA2431" s="170"/>
      <c r="BB2431" s="170"/>
      <c r="BC2431" s="170"/>
      <c r="BD2431" s="170"/>
      <c r="BE2431" s="170"/>
      <c r="BF2431" s="170"/>
      <c r="BG2431" s="170"/>
      <c r="BH2431" s="170"/>
      <c r="BI2431" s="170"/>
      <c r="BJ2431" s="170"/>
      <c r="BK2431" s="170"/>
      <c r="BL2431" s="170"/>
      <c r="BM2431" s="170"/>
      <c r="BN2431" s="170"/>
      <c r="BO2431" s="170"/>
      <c r="BP2431" s="170"/>
      <c r="BQ2431" s="170"/>
      <c r="BR2431" s="170"/>
      <c r="BS2431" s="170"/>
      <c r="BT2431" s="170"/>
      <c r="BU2431" s="170"/>
      <c r="BV2431" s="170"/>
      <c r="BW2431" s="170"/>
      <c r="BX2431" s="170"/>
      <c r="BY2431" s="170"/>
      <c r="BZ2431" s="170"/>
      <c r="CA2431" s="170"/>
      <c r="CB2431" s="170"/>
      <c r="CC2431" s="170"/>
      <c r="CD2431" s="170"/>
      <c r="CE2431" s="170"/>
      <c r="CF2431" s="170"/>
      <c r="CG2431" s="170"/>
      <c r="CH2431" s="170"/>
      <c r="CI2431" s="170"/>
      <c r="CJ2431" s="170"/>
      <c r="CK2431" s="170"/>
      <c r="CL2431" s="170"/>
    </row>
    <row r="2432" spans="2:90" x14ac:dyDescent="0.4">
      <c r="B2432" s="171" t="s">
        <v>461</v>
      </c>
      <c r="E2432" s="8"/>
      <c r="H2432" s="170"/>
      <c r="I2432" s="172"/>
      <c r="J2432" s="172"/>
      <c r="K2432" s="193"/>
      <c r="L2432" s="193"/>
      <c r="M2432" s="193"/>
      <c r="N2432" s="193"/>
      <c r="O2432" s="193"/>
      <c r="P2432" s="193"/>
      <c r="R2432" s="194"/>
      <c r="S2432" s="195" t="str">
        <f t="shared" ref="S2432:AX2432" si="3141">S$16</f>
        <v>S$12</v>
      </c>
      <c r="T2432" s="195" t="str">
        <f t="shared" si="3141"/>
        <v>T$12</v>
      </c>
      <c r="U2432" s="195" t="str">
        <f t="shared" si="3141"/>
        <v>U$12</v>
      </c>
      <c r="V2432" s="195" t="str">
        <f t="shared" si="3141"/>
        <v>V$12</v>
      </c>
      <c r="W2432" s="195" t="str">
        <f t="shared" si="3141"/>
        <v>W$12</v>
      </c>
      <c r="X2432" s="195" t="str">
        <f t="shared" si="3141"/>
        <v>X$12</v>
      </c>
      <c r="Y2432" s="195" t="str">
        <f t="shared" si="3141"/>
        <v>Y$12</v>
      </c>
      <c r="Z2432" s="195" t="str">
        <f t="shared" si="3141"/>
        <v>Z$12</v>
      </c>
      <c r="AA2432" s="195" t="str">
        <f t="shared" si="3141"/>
        <v>AA$12</v>
      </c>
      <c r="AB2432" s="195" t="str">
        <f t="shared" si="3141"/>
        <v>AB$12</v>
      </c>
      <c r="AC2432" s="195" t="str">
        <f t="shared" si="3141"/>
        <v>AC$12</v>
      </c>
      <c r="AD2432" s="195" t="str">
        <f t="shared" si="3141"/>
        <v>AD$12</v>
      </c>
      <c r="AE2432" s="195" t="str">
        <f t="shared" si="3141"/>
        <v>AE$12</v>
      </c>
      <c r="AF2432" s="195" t="str">
        <f t="shared" si="3141"/>
        <v>AF$12</v>
      </c>
      <c r="AG2432" s="195" t="str">
        <f t="shared" si="3141"/>
        <v>AG$12</v>
      </c>
      <c r="AH2432" s="195" t="str">
        <f t="shared" si="3141"/>
        <v>AH$12</v>
      </c>
      <c r="AI2432" s="195" t="str">
        <f t="shared" si="3141"/>
        <v>AI$12</v>
      </c>
      <c r="AJ2432" s="195" t="str">
        <f t="shared" si="3141"/>
        <v>AJ$12</v>
      </c>
      <c r="AK2432" s="195" t="str">
        <f t="shared" si="3141"/>
        <v>AK$12</v>
      </c>
      <c r="AL2432" s="195" t="str">
        <f t="shared" si="3141"/>
        <v>AL$12</v>
      </c>
      <c r="AM2432" s="195" t="str">
        <f t="shared" si="3141"/>
        <v>AM$12</v>
      </c>
      <c r="AN2432" s="195" t="str">
        <f t="shared" si="3141"/>
        <v>AN$12</v>
      </c>
      <c r="AO2432" s="195" t="str">
        <f t="shared" si="3141"/>
        <v>AO$12</v>
      </c>
      <c r="AP2432" s="195" t="str">
        <f t="shared" si="3141"/>
        <v>AP$12</v>
      </c>
      <c r="AQ2432" s="195" t="str">
        <f t="shared" si="3141"/>
        <v>AQ$12</v>
      </c>
      <c r="AR2432" s="195" t="str">
        <f t="shared" si="3141"/>
        <v>AR$12</v>
      </c>
      <c r="AS2432" s="195" t="str">
        <f t="shared" si="3141"/>
        <v>AS$12</v>
      </c>
      <c r="AT2432" s="195" t="str">
        <f t="shared" si="3141"/>
        <v>AT$12</v>
      </c>
      <c r="AU2432" s="195" t="str">
        <f t="shared" si="3141"/>
        <v>AU$12</v>
      </c>
      <c r="AV2432" s="195" t="str">
        <f t="shared" si="3141"/>
        <v>AV$12</v>
      </c>
      <c r="AW2432" s="195" t="str">
        <f t="shared" si="3141"/>
        <v>AW$12</v>
      </c>
      <c r="AX2432" s="195" t="str">
        <f t="shared" si="3141"/>
        <v>AX$12</v>
      </c>
      <c r="AY2432" s="195" t="str">
        <f t="shared" ref="AY2432:CD2432" si="3142">AY$16</f>
        <v>AY$12</v>
      </c>
      <c r="AZ2432" s="195" t="str">
        <f t="shared" si="3142"/>
        <v>AZ$12</v>
      </c>
      <c r="BA2432" s="195" t="str">
        <f t="shared" si="3142"/>
        <v>BA$12</v>
      </c>
      <c r="BB2432" s="195" t="str">
        <f t="shared" si="3142"/>
        <v>BB$12</v>
      </c>
      <c r="BC2432" s="195" t="str">
        <f t="shared" si="3142"/>
        <v>BC$12</v>
      </c>
      <c r="BD2432" s="195" t="str">
        <f t="shared" si="3142"/>
        <v>BD$12</v>
      </c>
      <c r="BE2432" s="195" t="str">
        <f t="shared" si="3142"/>
        <v>BE$12</v>
      </c>
      <c r="BF2432" s="195" t="str">
        <f t="shared" si="3142"/>
        <v>BF$12</v>
      </c>
      <c r="BG2432" s="195" t="str">
        <f t="shared" si="3142"/>
        <v>BG$12</v>
      </c>
      <c r="BH2432" s="195" t="str">
        <f t="shared" si="3142"/>
        <v>BH$12</v>
      </c>
      <c r="BI2432" s="195" t="str">
        <f t="shared" si="3142"/>
        <v>BI$12</v>
      </c>
      <c r="BJ2432" s="195" t="str">
        <f t="shared" si="3142"/>
        <v>BJ$12</v>
      </c>
      <c r="BK2432" s="195" t="str">
        <f t="shared" si="3142"/>
        <v>BK$12</v>
      </c>
      <c r="BL2432" s="195" t="str">
        <f t="shared" si="3142"/>
        <v>BL$12</v>
      </c>
      <c r="BM2432" s="195" t="str">
        <f t="shared" si="3142"/>
        <v>BM$12</v>
      </c>
      <c r="BN2432" s="195" t="str">
        <f t="shared" si="3142"/>
        <v>BN$12</v>
      </c>
      <c r="BO2432" s="195" t="str">
        <f t="shared" si="3142"/>
        <v>BO$12</v>
      </c>
      <c r="BP2432" s="195" t="str">
        <f t="shared" si="3142"/>
        <v>BP$12</v>
      </c>
      <c r="BQ2432" s="195" t="str">
        <f t="shared" si="3142"/>
        <v>BQ$12</v>
      </c>
      <c r="BR2432" s="195" t="str">
        <f t="shared" si="3142"/>
        <v>BR$12</v>
      </c>
      <c r="BS2432" s="195" t="str">
        <f t="shared" si="3142"/>
        <v>BS$12</v>
      </c>
      <c r="BT2432" s="195" t="str">
        <f t="shared" si="3142"/>
        <v>BT$12</v>
      </c>
      <c r="BU2432" s="195" t="str">
        <f t="shared" si="3142"/>
        <v>BU$12</v>
      </c>
      <c r="BV2432" s="195" t="str">
        <f t="shared" si="3142"/>
        <v>BV$12</v>
      </c>
      <c r="BW2432" s="195" t="str">
        <f t="shared" si="3142"/>
        <v>BW$12</v>
      </c>
      <c r="BX2432" s="195" t="str">
        <f t="shared" si="3142"/>
        <v>BX$12</v>
      </c>
      <c r="BY2432" s="195" t="str">
        <f t="shared" si="3142"/>
        <v>BY$12</v>
      </c>
      <c r="BZ2432" s="195" t="str">
        <f t="shared" si="3142"/>
        <v>BZ$12</v>
      </c>
      <c r="CA2432" s="195" t="str">
        <f t="shared" si="3142"/>
        <v>CA$12</v>
      </c>
      <c r="CB2432" s="195" t="str">
        <f t="shared" si="3142"/>
        <v>CB$12</v>
      </c>
      <c r="CC2432" s="195" t="str">
        <f t="shared" si="3142"/>
        <v>CC$12</v>
      </c>
      <c r="CD2432" s="195" t="str">
        <f t="shared" si="3142"/>
        <v>CD$12</v>
      </c>
      <c r="CE2432" s="195" t="str">
        <f t="shared" ref="CE2432:CL2432" si="3143">CE$16</f>
        <v>CE$12</v>
      </c>
      <c r="CF2432" s="195" t="str">
        <f t="shared" si="3143"/>
        <v>CF$12</v>
      </c>
      <c r="CG2432" s="195" t="str">
        <f t="shared" si="3143"/>
        <v>CG$12</v>
      </c>
      <c r="CH2432" s="195" t="str">
        <f t="shared" si="3143"/>
        <v>CH$12</v>
      </c>
      <c r="CI2432" s="195" t="str">
        <f t="shared" si="3143"/>
        <v>CI$12</v>
      </c>
      <c r="CJ2432" s="195" t="str">
        <f t="shared" si="3143"/>
        <v>CJ$12</v>
      </c>
      <c r="CK2432" s="195" t="str">
        <f t="shared" si="3143"/>
        <v>CK$12</v>
      </c>
      <c r="CL2432" s="195" t="str">
        <f t="shared" si="3143"/>
        <v>CL$12</v>
      </c>
    </row>
    <row r="2433" spans="2:90" x14ac:dyDescent="0.4">
      <c r="B2433" s="171" t="s">
        <v>462</v>
      </c>
      <c r="E2433" s="8"/>
      <c r="H2433" s="196"/>
      <c r="I2433" s="197"/>
      <c r="J2433" s="197"/>
      <c r="K2433" s="198"/>
      <c r="L2433" s="198"/>
      <c r="M2433" s="198"/>
      <c r="N2433" s="198"/>
      <c r="O2433" s="198"/>
      <c r="P2433" s="198"/>
      <c r="R2433" s="198"/>
      <c r="S2433" s="195" t="str">
        <f t="shared" ref="S2433:AX2433" si="3144">S$17</f>
        <v>S$13</v>
      </c>
      <c r="T2433" s="195" t="str">
        <f t="shared" si="3144"/>
        <v>T$13</v>
      </c>
      <c r="U2433" s="195" t="str">
        <f t="shared" si="3144"/>
        <v>U$13</v>
      </c>
      <c r="V2433" s="195" t="str">
        <f t="shared" si="3144"/>
        <v>V$13</v>
      </c>
      <c r="W2433" s="195" t="str">
        <f t="shared" si="3144"/>
        <v>W$13</v>
      </c>
      <c r="X2433" s="195" t="str">
        <f t="shared" si="3144"/>
        <v>X$13</v>
      </c>
      <c r="Y2433" s="195" t="str">
        <f t="shared" si="3144"/>
        <v>Y$13</v>
      </c>
      <c r="Z2433" s="195" t="str">
        <f t="shared" si="3144"/>
        <v>Z$13</v>
      </c>
      <c r="AA2433" s="195" t="str">
        <f t="shared" si="3144"/>
        <v>AA$13</v>
      </c>
      <c r="AB2433" s="195" t="str">
        <f t="shared" si="3144"/>
        <v>AB$13</v>
      </c>
      <c r="AC2433" s="195" t="str">
        <f t="shared" si="3144"/>
        <v>AC$13</v>
      </c>
      <c r="AD2433" s="195" t="str">
        <f t="shared" si="3144"/>
        <v>AD$13</v>
      </c>
      <c r="AE2433" s="195" t="str">
        <f t="shared" si="3144"/>
        <v>AE$13</v>
      </c>
      <c r="AF2433" s="195" t="str">
        <f t="shared" si="3144"/>
        <v>AF$13</v>
      </c>
      <c r="AG2433" s="195" t="str">
        <f t="shared" si="3144"/>
        <v>AG$13</v>
      </c>
      <c r="AH2433" s="195" t="str">
        <f t="shared" si="3144"/>
        <v>AH$13</v>
      </c>
      <c r="AI2433" s="195" t="str">
        <f t="shared" si="3144"/>
        <v>AI$13</v>
      </c>
      <c r="AJ2433" s="195" t="str">
        <f t="shared" si="3144"/>
        <v>AJ$13</v>
      </c>
      <c r="AK2433" s="195" t="str">
        <f t="shared" si="3144"/>
        <v>AK$13</v>
      </c>
      <c r="AL2433" s="195" t="str">
        <f t="shared" si="3144"/>
        <v>AL$13</v>
      </c>
      <c r="AM2433" s="195" t="str">
        <f t="shared" si="3144"/>
        <v>AM$13</v>
      </c>
      <c r="AN2433" s="195" t="str">
        <f t="shared" si="3144"/>
        <v>AN$13</v>
      </c>
      <c r="AO2433" s="195" t="str">
        <f t="shared" si="3144"/>
        <v>AO$13</v>
      </c>
      <c r="AP2433" s="195" t="str">
        <f t="shared" si="3144"/>
        <v>AP$13</v>
      </c>
      <c r="AQ2433" s="195" t="str">
        <f t="shared" si="3144"/>
        <v>AQ$13</v>
      </c>
      <c r="AR2433" s="195" t="str">
        <f t="shared" si="3144"/>
        <v>AR$13</v>
      </c>
      <c r="AS2433" s="195" t="str">
        <f t="shared" si="3144"/>
        <v>AS$13</v>
      </c>
      <c r="AT2433" s="195" t="str">
        <f t="shared" si="3144"/>
        <v>AT$13</v>
      </c>
      <c r="AU2433" s="195" t="str">
        <f t="shared" si="3144"/>
        <v>AU$13</v>
      </c>
      <c r="AV2433" s="195" t="str">
        <f t="shared" si="3144"/>
        <v>AV$13</v>
      </c>
      <c r="AW2433" s="195" t="str">
        <f t="shared" si="3144"/>
        <v>AW$13</v>
      </c>
      <c r="AX2433" s="195" t="str">
        <f t="shared" si="3144"/>
        <v>AX$13</v>
      </c>
      <c r="AY2433" s="195" t="str">
        <f t="shared" ref="AY2433:CD2433" si="3145">AY$17</f>
        <v>AY$13</v>
      </c>
      <c r="AZ2433" s="195" t="str">
        <f t="shared" si="3145"/>
        <v>AZ$13</v>
      </c>
      <c r="BA2433" s="195" t="str">
        <f t="shared" si="3145"/>
        <v>BA$13</v>
      </c>
      <c r="BB2433" s="195" t="str">
        <f t="shared" si="3145"/>
        <v>BB$13</v>
      </c>
      <c r="BC2433" s="195" t="str">
        <f t="shared" si="3145"/>
        <v>BC$13</v>
      </c>
      <c r="BD2433" s="195" t="str">
        <f t="shared" si="3145"/>
        <v>BD$13</v>
      </c>
      <c r="BE2433" s="195" t="str">
        <f t="shared" si="3145"/>
        <v>BE$13</v>
      </c>
      <c r="BF2433" s="195" t="str">
        <f t="shared" si="3145"/>
        <v>BF$13</v>
      </c>
      <c r="BG2433" s="195" t="str">
        <f t="shared" si="3145"/>
        <v>BG$13</v>
      </c>
      <c r="BH2433" s="195" t="str">
        <f t="shared" si="3145"/>
        <v>BH$13</v>
      </c>
      <c r="BI2433" s="195" t="str">
        <f t="shared" si="3145"/>
        <v>BI$13</v>
      </c>
      <c r="BJ2433" s="195" t="str">
        <f t="shared" si="3145"/>
        <v>BJ$13</v>
      </c>
      <c r="BK2433" s="195" t="str">
        <f t="shared" si="3145"/>
        <v>BK$13</v>
      </c>
      <c r="BL2433" s="195" t="str">
        <f t="shared" si="3145"/>
        <v>BL$13</v>
      </c>
      <c r="BM2433" s="195" t="str">
        <f t="shared" si="3145"/>
        <v>BM$13</v>
      </c>
      <c r="BN2433" s="195" t="str">
        <f t="shared" si="3145"/>
        <v>BN$13</v>
      </c>
      <c r="BO2433" s="195" t="str">
        <f t="shared" si="3145"/>
        <v>BO$13</v>
      </c>
      <c r="BP2433" s="195" t="str">
        <f t="shared" si="3145"/>
        <v>BP$13</v>
      </c>
      <c r="BQ2433" s="195" t="str">
        <f t="shared" si="3145"/>
        <v>BQ$13</v>
      </c>
      <c r="BR2433" s="195" t="str">
        <f t="shared" si="3145"/>
        <v>BR$13</v>
      </c>
      <c r="BS2433" s="195" t="str">
        <f t="shared" si="3145"/>
        <v>BS$13</v>
      </c>
      <c r="BT2433" s="195" t="str">
        <f t="shared" si="3145"/>
        <v>BT$13</v>
      </c>
      <c r="BU2433" s="195" t="str">
        <f t="shared" si="3145"/>
        <v>BU$13</v>
      </c>
      <c r="BV2433" s="195" t="str">
        <f t="shared" si="3145"/>
        <v>BV$13</v>
      </c>
      <c r="BW2433" s="195" t="str">
        <f t="shared" si="3145"/>
        <v>BW$13</v>
      </c>
      <c r="BX2433" s="195" t="str">
        <f t="shared" si="3145"/>
        <v>BX$13</v>
      </c>
      <c r="BY2433" s="195" t="str">
        <f t="shared" si="3145"/>
        <v>BY$13</v>
      </c>
      <c r="BZ2433" s="195" t="str">
        <f t="shared" si="3145"/>
        <v>BZ$13</v>
      </c>
      <c r="CA2433" s="195" t="str">
        <f t="shared" si="3145"/>
        <v>CA$13</v>
      </c>
      <c r="CB2433" s="195" t="str">
        <f t="shared" si="3145"/>
        <v>CB$13</v>
      </c>
      <c r="CC2433" s="195" t="str">
        <f t="shared" si="3145"/>
        <v>CC$13</v>
      </c>
      <c r="CD2433" s="195" t="str">
        <f t="shared" si="3145"/>
        <v>CD$13</v>
      </c>
      <c r="CE2433" s="195" t="str">
        <f t="shared" ref="CE2433:CL2433" si="3146">CE$17</f>
        <v>CE$13</v>
      </c>
      <c r="CF2433" s="195" t="str">
        <f t="shared" si="3146"/>
        <v>CF$13</v>
      </c>
      <c r="CG2433" s="195" t="str">
        <f t="shared" si="3146"/>
        <v>CG$13</v>
      </c>
      <c r="CH2433" s="195" t="str">
        <f t="shared" si="3146"/>
        <v>CH$13</v>
      </c>
      <c r="CI2433" s="195" t="str">
        <f t="shared" si="3146"/>
        <v>CI$13</v>
      </c>
      <c r="CJ2433" s="195" t="str">
        <f t="shared" si="3146"/>
        <v>CJ$13</v>
      </c>
      <c r="CK2433" s="195" t="str">
        <f t="shared" si="3146"/>
        <v>CK$13</v>
      </c>
      <c r="CL2433" s="195" t="str">
        <f t="shared" si="3146"/>
        <v>CL$13</v>
      </c>
    </row>
    <row r="2434" spans="2:90" x14ac:dyDescent="0.4">
      <c r="B2434" s="171" t="s">
        <v>491</v>
      </c>
      <c r="E2434" s="8"/>
      <c r="H2434" s="196"/>
      <c r="I2434" s="197"/>
      <c r="J2434" s="197"/>
      <c r="K2434" s="198"/>
      <c r="L2434" s="198"/>
      <c r="M2434" s="198"/>
      <c r="N2434" s="198"/>
      <c r="O2434" s="198"/>
      <c r="P2434" s="198"/>
      <c r="R2434" s="198"/>
      <c r="S2434" s="186"/>
      <c r="T2434" s="186"/>
      <c r="U2434" s="186"/>
      <c r="V2434" s="186"/>
      <c r="W2434" s="186"/>
      <c r="X2434" s="186"/>
      <c r="Y2434" s="186"/>
      <c r="Z2434" s="186"/>
      <c r="AA2434" s="186"/>
      <c r="AB2434" s="186"/>
      <c r="AC2434" s="186"/>
      <c r="AD2434" s="186"/>
      <c r="AE2434" s="186"/>
      <c r="AF2434" s="186"/>
      <c r="AG2434" s="186"/>
      <c r="AH2434" s="186"/>
      <c r="AI2434" s="186"/>
      <c r="AJ2434" s="186"/>
      <c r="AK2434" s="186"/>
      <c r="AL2434" s="186"/>
      <c r="AM2434" s="186"/>
      <c r="AN2434" s="186"/>
      <c r="AO2434" s="186"/>
      <c r="AP2434" s="186"/>
      <c r="AQ2434" s="186"/>
      <c r="AR2434" s="186"/>
      <c r="AS2434" s="186"/>
      <c r="AT2434" s="186"/>
      <c r="AU2434" s="186"/>
      <c r="AV2434" s="186"/>
      <c r="AW2434" s="186"/>
      <c r="AX2434" s="186"/>
      <c r="AY2434" s="186"/>
      <c r="AZ2434" s="186"/>
      <c r="BA2434" s="186"/>
      <c r="BB2434" s="186"/>
      <c r="BC2434" s="186"/>
      <c r="BD2434" s="186"/>
      <c r="BE2434" s="186"/>
      <c r="BF2434" s="186"/>
      <c r="BG2434" s="186"/>
      <c r="BH2434" s="186"/>
      <c r="BI2434" s="186"/>
      <c r="BJ2434" s="186"/>
      <c r="BK2434" s="186"/>
      <c r="BL2434" s="186"/>
      <c r="BM2434" s="186"/>
      <c r="BN2434" s="186"/>
      <c r="BO2434" s="186"/>
      <c r="BP2434" s="186"/>
      <c r="BQ2434" s="186"/>
      <c r="BR2434" s="186"/>
      <c r="BS2434" s="186"/>
      <c r="BT2434" s="186"/>
      <c r="BU2434" s="186"/>
      <c r="BV2434" s="186"/>
      <c r="BW2434" s="186"/>
      <c r="BX2434" s="186"/>
      <c r="BY2434" s="186"/>
      <c r="BZ2434" s="186"/>
      <c r="CA2434" s="186"/>
      <c r="CB2434" s="186"/>
      <c r="CC2434" s="186"/>
      <c r="CD2434" s="186"/>
      <c r="CE2434" s="186"/>
      <c r="CF2434" s="186"/>
      <c r="CG2434" s="186"/>
      <c r="CH2434" s="186"/>
      <c r="CI2434" s="186"/>
      <c r="CJ2434" s="186"/>
      <c r="CK2434" s="186"/>
      <c r="CL2434" s="186"/>
    </row>
    <row r="2435" spans="2:90" x14ac:dyDescent="0.4">
      <c r="B2435" s="171" t="s">
        <v>505</v>
      </c>
      <c r="E2435" s="8"/>
      <c r="H2435" s="196"/>
      <c r="I2435" s="197"/>
      <c r="J2435" s="197"/>
      <c r="K2435" s="198"/>
      <c r="L2435" s="198"/>
      <c r="M2435" s="198"/>
      <c r="N2435" s="198"/>
      <c r="O2435" s="198"/>
      <c r="P2435" s="198"/>
      <c r="R2435" s="198"/>
      <c r="S2435" s="186"/>
      <c r="T2435" s="186"/>
      <c r="U2435" s="186"/>
      <c r="V2435" s="186"/>
      <c r="W2435" s="186"/>
      <c r="X2435" s="186"/>
      <c r="Y2435" s="186"/>
      <c r="Z2435" s="186"/>
      <c r="AA2435" s="186"/>
      <c r="AB2435" s="186"/>
      <c r="AC2435" s="186"/>
      <c r="AD2435" s="186"/>
      <c r="AE2435" s="186"/>
      <c r="AF2435" s="186"/>
      <c r="AG2435" s="186"/>
      <c r="AH2435" s="186"/>
      <c r="AI2435" s="186"/>
      <c r="AJ2435" s="186"/>
      <c r="AK2435" s="186"/>
      <c r="AL2435" s="186"/>
      <c r="AM2435" s="186"/>
      <c r="AN2435" s="186"/>
      <c r="AO2435" s="186"/>
      <c r="AP2435" s="186"/>
      <c r="AQ2435" s="186"/>
      <c r="AR2435" s="186"/>
      <c r="AS2435" s="186"/>
      <c r="AT2435" s="186"/>
      <c r="AU2435" s="186"/>
      <c r="AV2435" s="186"/>
      <c r="AW2435" s="186"/>
      <c r="AX2435" s="186"/>
      <c r="AY2435" s="186"/>
      <c r="AZ2435" s="186"/>
      <c r="BA2435" s="186"/>
      <c r="BB2435" s="186"/>
      <c r="BC2435" s="186"/>
      <c r="BD2435" s="186"/>
      <c r="BE2435" s="186"/>
      <c r="BF2435" s="186"/>
      <c r="BG2435" s="186"/>
      <c r="BH2435" s="186"/>
      <c r="BI2435" s="186"/>
      <c r="BJ2435" s="186"/>
      <c r="BK2435" s="186"/>
      <c r="BL2435" s="186"/>
      <c r="BM2435" s="186"/>
      <c r="BN2435" s="186"/>
      <c r="BO2435" s="186"/>
      <c r="BP2435" s="186"/>
      <c r="BQ2435" s="186"/>
      <c r="BR2435" s="186"/>
      <c r="BS2435" s="186"/>
      <c r="BT2435" s="186"/>
      <c r="BU2435" s="186"/>
      <c r="BV2435" s="186"/>
      <c r="BW2435" s="186"/>
      <c r="BX2435" s="186"/>
      <c r="BY2435" s="186"/>
      <c r="BZ2435" s="186"/>
      <c r="CA2435" s="186"/>
      <c r="CB2435" s="186"/>
      <c r="CC2435" s="186"/>
      <c r="CD2435" s="186"/>
      <c r="CE2435" s="186"/>
      <c r="CF2435" s="186"/>
      <c r="CG2435" s="186"/>
      <c r="CH2435" s="186"/>
      <c r="CI2435" s="186"/>
      <c r="CJ2435" s="186"/>
      <c r="CK2435" s="186"/>
      <c r="CL2435" s="186"/>
    </row>
    <row r="2436" spans="2:90" x14ac:dyDescent="0.4">
      <c r="B2436" s="171" t="s">
        <v>463</v>
      </c>
      <c r="E2436" s="8"/>
      <c r="H2436" s="196"/>
      <c r="I2436" s="197"/>
      <c r="J2436" s="197"/>
      <c r="K2436" s="198"/>
      <c r="L2436" s="198"/>
      <c r="M2436" s="198"/>
      <c r="N2436" s="198"/>
      <c r="O2436" s="198"/>
      <c r="P2436" s="198"/>
      <c r="R2436" s="198"/>
      <c r="S2436" s="186" t="str">
        <f t="shared" ref="S2436:AX2436" si="3147">S$18</f>
        <v>S$14</v>
      </c>
      <c r="T2436" s="186" t="str">
        <f t="shared" si="3147"/>
        <v>T$14</v>
      </c>
      <c r="U2436" s="186" t="str">
        <f t="shared" si="3147"/>
        <v>U$14</v>
      </c>
      <c r="V2436" s="186" t="str">
        <f t="shared" si="3147"/>
        <v>V$14</v>
      </c>
      <c r="W2436" s="186" t="str">
        <f t="shared" si="3147"/>
        <v>W$14</v>
      </c>
      <c r="X2436" s="186" t="str">
        <f t="shared" si="3147"/>
        <v>X$14</v>
      </c>
      <c r="Y2436" s="186" t="str">
        <f t="shared" si="3147"/>
        <v>Y$14</v>
      </c>
      <c r="Z2436" s="186" t="str">
        <f t="shared" si="3147"/>
        <v>Z$14</v>
      </c>
      <c r="AA2436" s="186" t="str">
        <f t="shared" si="3147"/>
        <v>AA$14</v>
      </c>
      <c r="AB2436" s="186" t="str">
        <f t="shared" si="3147"/>
        <v>AB$14</v>
      </c>
      <c r="AC2436" s="186" t="str">
        <f t="shared" si="3147"/>
        <v>AC$14</v>
      </c>
      <c r="AD2436" s="186" t="str">
        <f t="shared" si="3147"/>
        <v>AD$14</v>
      </c>
      <c r="AE2436" s="186" t="str">
        <f t="shared" si="3147"/>
        <v>AE$14</v>
      </c>
      <c r="AF2436" s="186" t="str">
        <f t="shared" si="3147"/>
        <v>AF$14</v>
      </c>
      <c r="AG2436" s="186" t="str">
        <f t="shared" si="3147"/>
        <v>AG$14</v>
      </c>
      <c r="AH2436" s="186" t="str">
        <f t="shared" si="3147"/>
        <v>AH$14</v>
      </c>
      <c r="AI2436" s="186" t="str">
        <f t="shared" si="3147"/>
        <v>AI$14</v>
      </c>
      <c r="AJ2436" s="186" t="str">
        <f t="shared" si="3147"/>
        <v>AJ$14</v>
      </c>
      <c r="AK2436" s="186" t="str">
        <f t="shared" si="3147"/>
        <v>AK$14</v>
      </c>
      <c r="AL2436" s="186" t="str">
        <f t="shared" si="3147"/>
        <v>AL$14</v>
      </c>
      <c r="AM2436" s="186" t="str">
        <f t="shared" si="3147"/>
        <v>AM$14</v>
      </c>
      <c r="AN2436" s="186" t="str">
        <f t="shared" si="3147"/>
        <v>AN$14</v>
      </c>
      <c r="AO2436" s="186" t="str">
        <f t="shared" si="3147"/>
        <v>AO$14</v>
      </c>
      <c r="AP2436" s="186" t="str">
        <f t="shared" si="3147"/>
        <v>AP$14</v>
      </c>
      <c r="AQ2436" s="186" t="str">
        <f t="shared" si="3147"/>
        <v>AQ$14</v>
      </c>
      <c r="AR2436" s="186" t="str">
        <f t="shared" si="3147"/>
        <v>AR$14</v>
      </c>
      <c r="AS2436" s="186" t="str">
        <f t="shared" si="3147"/>
        <v>AS$14</v>
      </c>
      <c r="AT2436" s="186" t="str">
        <f t="shared" si="3147"/>
        <v>AT$14</v>
      </c>
      <c r="AU2436" s="186" t="str">
        <f t="shared" si="3147"/>
        <v>AU$14</v>
      </c>
      <c r="AV2436" s="186" t="str">
        <f t="shared" si="3147"/>
        <v>AV$14</v>
      </c>
      <c r="AW2436" s="186" t="str">
        <f t="shared" si="3147"/>
        <v>AW$14</v>
      </c>
      <c r="AX2436" s="186" t="str">
        <f t="shared" si="3147"/>
        <v>AX$14</v>
      </c>
      <c r="AY2436" s="186" t="str">
        <f t="shared" ref="AY2436:CD2436" si="3148">AY$18</f>
        <v>AY$14</v>
      </c>
      <c r="AZ2436" s="186" t="str">
        <f t="shared" si="3148"/>
        <v>AZ$14</v>
      </c>
      <c r="BA2436" s="186" t="str">
        <f t="shared" si="3148"/>
        <v>BA$14</v>
      </c>
      <c r="BB2436" s="186" t="str">
        <f t="shared" si="3148"/>
        <v>BB$14</v>
      </c>
      <c r="BC2436" s="186" t="str">
        <f t="shared" si="3148"/>
        <v>BC$14</v>
      </c>
      <c r="BD2436" s="186" t="str">
        <f t="shared" si="3148"/>
        <v>BD$14</v>
      </c>
      <c r="BE2436" s="186" t="str">
        <f t="shared" si="3148"/>
        <v>BE$14</v>
      </c>
      <c r="BF2436" s="186" t="str">
        <f t="shared" si="3148"/>
        <v>BF$14</v>
      </c>
      <c r="BG2436" s="186" t="str">
        <f t="shared" si="3148"/>
        <v>BG$14</v>
      </c>
      <c r="BH2436" s="186" t="str">
        <f t="shared" si="3148"/>
        <v>BH$14</v>
      </c>
      <c r="BI2436" s="186" t="str">
        <f t="shared" si="3148"/>
        <v>BI$14</v>
      </c>
      <c r="BJ2436" s="186" t="str">
        <f t="shared" si="3148"/>
        <v>BJ$14</v>
      </c>
      <c r="BK2436" s="186" t="str">
        <f t="shared" si="3148"/>
        <v>BK$14</v>
      </c>
      <c r="BL2436" s="186" t="str">
        <f t="shared" si="3148"/>
        <v>BL$14</v>
      </c>
      <c r="BM2436" s="186" t="str">
        <f t="shared" si="3148"/>
        <v>BM$14</v>
      </c>
      <c r="BN2436" s="186" t="str">
        <f t="shared" si="3148"/>
        <v>BN$14</v>
      </c>
      <c r="BO2436" s="186" t="str">
        <f t="shared" si="3148"/>
        <v>BO$14</v>
      </c>
      <c r="BP2436" s="186" t="str">
        <f t="shared" si="3148"/>
        <v>BP$14</v>
      </c>
      <c r="BQ2436" s="186" t="str">
        <f t="shared" si="3148"/>
        <v>BQ$14</v>
      </c>
      <c r="BR2436" s="186" t="str">
        <f t="shared" si="3148"/>
        <v>BR$14</v>
      </c>
      <c r="BS2436" s="186" t="str">
        <f t="shared" si="3148"/>
        <v>BS$14</v>
      </c>
      <c r="BT2436" s="186" t="str">
        <f t="shared" si="3148"/>
        <v>BT$14</v>
      </c>
      <c r="BU2436" s="186" t="str">
        <f t="shared" si="3148"/>
        <v>BU$14</v>
      </c>
      <c r="BV2436" s="186" t="str">
        <f t="shared" si="3148"/>
        <v>BV$14</v>
      </c>
      <c r="BW2436" s="186" t="str">
        <f t="shared" si="3148"/>
        <v>BW$14</v>
      </c>
      <c r="BX2436" s="186" t="str">
        <f t="shared" si="3148"/>
        <v>BX$14</v>
      </c>
      <c r="BY2436" s="186" t="str">
        <f t="shared" si="3148"/>
        <v>BY$14</v>
      </c>
      <c r="BZ2436" s="186" t="str">
        <f t="shared" si="3148"/>
        <v>BZ$14</v>
      </c>
      <c r="CA2436" s="186" t="str">
        <f t="shared" si="3148"/>
        <v>CA$14</v>
      </c>
      <c r="CB2436" s="186" t="str">
        <f t="shared" si="3148"/>
        <v>CB$14</v>
      </c>
      <c r="CC2436" s="186" t="str">
        <f t="shared" si="3148"/>
        <v>CC$14</v>
      </c>
      <c r="CD2436" s="186" t="str">
        <f t="shared" si="3148"/>
        <v>CD$14</v>
      </c>
      <c r="CE2436" s="186" t="str">
        <f t="shared" ref="CE2436:CL2436" si="3149">CE$18</f>
        <v>CE$14</v>
      </c>
      <c r="CF2436" s="186" t="str">
        <f t="shared" si="3149"/>
        <v>CF$14</v>
      </c>
      <c r="CG2436" s="186" t="str">
        <f t="shared" si="3149"/>
        <v>CG$14</v>
      </c>
      <c r="CH2436" s="186" t="str">
        <f t="shared" si="3149"/>
        <v>CH$14</v>
      </c>
      <c r="CI2436" s="186" t="str">
        <f t="shared" si="3149"/>
        <v>CI$14</v>
      </c>
      <c r="CJ2436" s="186" t="str">
        <f t="shared" si="3149"/>
        <v>CJ$14</v>
      </c>
      <c r="CK2436" s="186" t="str">
        <f t="shared" si="3149"/>
        <v>CK$14</v>
      </c>
      <c r="CL2436" s="186" t="str">
        <f t="shared" si="3149"/>
        <v>CL$14</v>
      </c>
    </row>
    <row r="2437" spans="2:90" x14ac:dyDescent="0.4">
      <c r="B2437" s="171" t="s">
        <v>464</v>
      </c>
      <c r="E2437" s="8"/>
      <c r="H2437" s="196"/>
      <c r="I2437" s="197"/>
      <c r="J2437" s="197"/>
      <c r="K2437" s="198"/>
      <c r="L2437" s="198"/>
      <c r="M2437" s="198"/>
      <c r="N2437" s="198"/>
      <c r="O2437" s="198"/>
      <c r="P2437" s="198"/>
      <c r="R2437" s="198"/>
      <c r="S2437" s="186" t="str">
        <f t="shared" ref="S2437:AX2437" si="3150">S$19</f>
        <v>S$15</v>
      </c>
      <c r="T2437" s="186" t="str">
        <f t="shared" si="3150"/>
        <v>T$15</v>
      </c>
      <c r="U2437" s="186" t="str">
        <f t="shared" si="3150"/>
        <v>U$15</v>
      </c>
      <c r="V2437" s="186" t="str">
        <f t="shared" si="3150"/>
        <v>V$15</v>
      </c>
      <c r="W2437" s="186" t="str">
        <f t="shared" si="3150"/>
        <v>W$15</v>
      </c>
      <c r="X2437" s="186" t="str">
        <f t="shared" si="3150"/>
        <v>X$15</v>
      </c>
      <c r="Y2437" s="186" t="str">
        <f t="shared" si="3150"/>
        <v>Y$15</v>
      </c>
      <c r="Z2437" s="186" t="str">
        <f t="shared" si="3150"/>
        <v>Z$15</v>
      </c>
      <c r="AA2437" s="186" t="str">
        <f t="shared" si="3150"/>
        <v>AA$15</v>
      </c>
      <c r="AB2437" s="186" t="str">
        <f t="shared" si="3150"/>
        <v>AB$15</v>
      </c>
      <c r="AC2437" s="186" t="str">
        <f t="shared" si="3150"/>
        <v>AC$15</v>
      </c>
      <c r="AD2437" s="186" t="str">
        <f t="shared" si="3150"/>
        <v>AD$15</v>
      </c>
      <c r="AE2437" s="186" t="str">
        <f t="shared" si="3150"/>
        <v>AE$15</v>
      </c>
      <c r="AF2437" s="186" t="str">
        <f t="shared" si="3150"/>
        <v>AF$15</v>
      </c>
      <c r="AG2437" s="186" t="str">
        <f t="shared" si="3150"/>
        <v>AG$15</v>
      </c>
      <c r="AH2437" s="186" t="str">
        <f t="shared" si="3150"/>
        <v>AH$15</v>
      </c>
      <c r="AI2437" s="186" t="str">
        <f t="shared" si="3150"/>
        <v>AI$15</v>
      </c>
      <c r="AJ2437" s="186" t="str">
        <f t="shared" si="3150"/>
        <v>AJ$15</v>
      </c>
      <c r="AK2437" s="186" t="str">
        <f t="shared" si="3150"/>
        <v>AK$15</v>
      </c>
      <c r="AL2437" s="186" t="str">
        <f t="shared" si="3150"/>
        <v>AL$15</v>
      </c>
      <c r="AM2437" s="186" t="str">
        <f t="shared" si="3150"/>
        <v>AM$15</v>
      </c>
      <c r="AN2437" s="186" t="str">
        <f t="shared" si="3150"/>
        <v>AN$15</v>
      </c>
      <c r="AO2437" s="186" t="str">
        <f t="shared" si="3150"/>
        <v>AO$15</v>
      </c>
      <c r="AP2437" s="186" t="str">
        <f t="shared" si="3150"/>
        <v>AP$15</v>
      </c>
      <c r="AQ2437" s="186" t="str">
        <f t="shared" si="3150"/>
        <v>AQ$15</v>
      </c>
      <c r="AR2437" s="186" t="str">
        <f t="shared" si="3150"/>
        <v>AR$15</v>
      </c>
      <c r="AS2437" s="186" t="str">
        <f t="shared" si="3150"/>
        <v>AS$15</v>
      </c>
      <c r="AT2437" s="186" t="str">
        <f t="shared" si="3150"/>
        <v>AT$15</v>
      </c>
      <c r="AU2437" s="186" t="str">
        <f t="shared" si="3150"/>
        <v>AU$15</v>
      </c>
      <c r="AV2437" s="186" t="str">
        <f t="shared" si="3150"/>
        <v>AV$15</v>
      </c>
      <c r="AW2437" s="186" t="str">
        <f t="shared" si="3150"/>
        <v>AW$15</v>
      </c>
      <c r="AX2437" s="186" t="str">
        <f t="shared" si="3150"/>
        <v>AX$15</v>
      </c>
      <c r="AY2437" s="186" t="str">
        <f t="shared" ref="AY2437:CD2437" si="3151">AY$19</f>
        <v>AY$15</v>
      </c>
      <c r="AZ2437" s="186" t="str">
        <f t="shared" si="3151"/>
        <v>AZ$15</v>
      </c>
      <c r="BA2437" s="186" t="str">
        <f t="shared" si="3151"/>
        <v>BA$15</v>
      </c>
      <c r="BB2437" s="186" t="str">
        <f t="shared" si="3151"/>
        <v>BB$15</v>
      </c>
      <c r="BC2437" s="186" t="str">
        <f t="shared" si="3151"/>
        <v>BC$15</v>
      </c>
      <c r="BD2437" s="186" t="str">
        <f t="shared" si="3151"/>
        <v>BD$15</v>
      </c>
      <c r="BE2437" s="186" t="str">
        <f t="shared" si="3151"/>
        <v>BE$15</v>
      </c>
      <c r="BF2437" s="186" t="str">
        <f t="shared" si="3151"/>
        <v>BF$15</v>
      </c>
      <c r="BG2437" s="186" t="str">
        <f t="shared" si="3151"/>
        <v>BG$15</v>
      </c>
      <c r="BH2437" s="186" t="str">
        <f t="shared" si="3151"/>
        <v>BH$15</v>
      </c>
      <c r="BI2437" s="186" t="str">
        <f t="shared" si="3151"/>
        <v>BI$15</v>
      </c>
      <c r="BJ2437" s="186" t="str">
        <f t="shared" si="3151"/>
        <v>BJ$15</v>
      </c>
      <c r="BK2437" s="186" t="str">
        <f t="shared" si="3151"/>
        <v>BK$15</v>
      </c>
      <c r="BL2437" s="186" t="str">
        <f t="shared" si="3151"/>
        <v>BL$15</v>
      </c>
      <c r="BM2437" s="186" t="str">
        <f t="shared" si="3151"/>
        <v>BM$15</v>
      </c>
      <c r="BN2437" s="186" t="str">
        <f t="shared" si="3151"/>
        <v>BN$15</v>
      </c>
      <c r="BO2437" s="186" t="str">
        <f t="shared" si="3151"/>
        <v>BO$15</v>
      </c>
      <c r="BP2437" s="186" t="str">
        <f t="shared" si="3151"/>
        <v>BP$15</v>
      </c>
      <c r="BQ2437" s="186" t="str">
        <f t="shared" si="3151"/>
        <v>BQ$15</v>
      </c>
      <c r="BR2437" s="186" t="str">
        <f t="shared" si="3151"/>
        <v>BR$15</v>
      </c>
      <c r="BS2437" s="186" t="str">
        <f t="shared" si="3151"/>
        <v>BS$15</v>
      </c>
      <c r="BT2437" s="186" t="str">
        <f t="shared" si="3151"/>
        <v>BT$15</v>
      </c>
      <c r="BU2437" s="186" t="str">
        <f t="shared" si="3151"/>
        <v>BU$15</v>
      </c>
      <c r="BV2437" s="186" t="str">
        <f t="shared" si="3151"/>
        <v>BV$15</v>
      </c>
      <c r="BW2437" s="186" t="str">
        <f t="shared" si="3151"/>
        <v>BW$15</v>
      </c>
      <c r="BX2437" s="186" t="str">
        <f t="shared" si="3151"/>
        <v>BX$15</v>
      </c>
      <c r="BY2437" s="186" t="str">
        <f t="shared" si="3151"/>
        <v>BY$15</v>
      </c>
      <c r="BZ2437" s="186" t="str">
        <f t="shared" si="3151"/>
        <v>BZ$15</v>
      </c>
      <c r="CA2437" s="186" t="str">
        <f t="shared" si="3151"/>
        <v>CA$15</v>
      </c>
      <c r="CB2437" s="186" t="str">
        <f t="shared" si="3151"/>
        <v>CB$15</v>
      </c>
      <c r="CC2437" s="186" t="str">
        <f t="shared" si="3151"/>
        <v>CC$15</v>
      </c>
      <c r="CD2437" s="186" t="str">
        <f t="shared" si="3151"/>
        <v>CD$15</v>
      </c>
      <c r="CE2437" s="186" t="str">
        <f t="shared" ref="CE2437:CL2437" si="3152">CE$19</f>
        <v>CE$15</v>
      </c>
      <c r="CF2437" s="186" t="str">
        <f t="shared" si="3152"/>
        <v>CF$15</v>
      </c>
      <c r="CG2437" s="186" t="str">
        <f t="shared" si="3152"/>
        <v>CG$15</v>
      </c>
      <c r="CH2437" s="186" t="str">
        <f t="shared" si="3152"/>
        <v>CH$15</v>
      </c>
      <c r="CI2437" s="186" t="str">
        <f t="shared" si="3152"/>
        <v>CI$15</v>
      </c>
      <c r="CJ2437" s="186" t="str">
        <f t="shared" si="3152"/>
        <v>CJ$15</v>
      </c>
      <c r="CK2437" s="186" t="str">
        <f t="shared" si="3152"/>
        <v>CK$15</v>
      </c>
      <c r="CL2437" s="186" t="str">
        <f t="shared" si="3152"/>
        <v>CL$15</v>
      </c>
    </row>
    <row r="2438" spans="2:90" x14ac:dyDescent="0.4">
      <c r="B2438" s="70" t="s">
        <v>527</v>
      </c>
      <c r="C2438" s="31"/>
      <c r="D2438" t="s">
        <v>528</v>
      </c>
      <c r="E2438" s="8" t="str">
        <f t="shared" ref="E2438:E2439" si="3153">ROW()&amp;" "&amp;D2438</f>
        <v>2438 FCCL-F</v>
      </c>
      <c r="F2438" t="s">
        <v>526</v>
      </c>
      <c r="G2438" s="31" t="s">
        <v>243</v>
      </c>
      <c r="H2438" s="48"/>
      <c r="I2438" s="285"/>
      <c r="J2438" s="285"/>
      <c r="K2438" s="48"/>
      <c r="L2438" s="48"/>
      <c r="M2438" s="48"/>
      <c r="N2438" s="48"/>
      <c r="O2438" s="48"/>
      <c r="P2438" s="48"/>
      <c r="R2438" s="70"/>
      <c r="S2438" s="286"/>
      <c r="T2438" s="286"/>
      <c r="U2438" s="286"/>
      <c r="V2438" s="286"/>
      <c r="W2438" s="286"/>
      <c r="X2438" s="286"/>
      <c r="Y2438" s="286"/>
      <c r="Z2438" s="286"/>
      <c r="AA2438" s="286"/>
      <c r="AB2438" s="286"/>
      <c r="AC2438" s="286"/>
      <c r="AD2438" s="286"/>
      <c r="AE2438" s="286"/>
      <c r="AF2438" s="286"/>
      <c r="AG2438" s="286"/>
      <c r="AH2438" s="286"/>
      <c r="AI2438" s="286"/>
      <c r="AJ2438" s="286"/>
      <c r="AK2438" s="286"/>
      <c r="AL2438" s="286"/>
      <c r="AM2438" s="286"/>
      <c r="AN2438" s="286"/>
      <c r="AO2438" s="286"/>
      <c r="AP2438" s="286"/>
      <c r="AQ2438" s="286"/>
      <c r="AR2438" s="286"/>
      <c r="AS2438" s="286"/>
      <c r="AT2438" s="286"/>
      <c r="AU2438" s="286"/>
      <c r="AV2438" s="286"/>
      <c r="AW2438" s="286"/>
      <c r="AX2438" s="286"/>
      <c r="AY2438" s="286"/>
      <c r="AZ2438" s="286"/>
      <c r="BA2438" s="286"/>
      <c r="BB2438" s="286"/>
      <c r="BC2438" s="286"/>
      <c r="BD2438" s="286"/>
      <c r="BE2438" s="286"/>
      <c r="BF2438" s="286"/>
      <c r="BG2438" s="286"/>
      <c r="BH2438" s="286"/>
      <c r="BI2438" s="286"/>
      <c r="BJ2438" s="286"/>
      <c r="BK2438" s="286"/>
      <c r="BL2438" s="286"/>
      <c r="BM2438" s="286"/>
      <c r="BN2438" s="286"/>
      <c r="BO2438" s="286"/>
      <c r="BP2438" s="286"/>
      <c r="BQ2438" s="286"/>
      <c r="BR2438" s="286"/>
      <c r="BS2438" s="286"/>
      <c r="BT2438" s="286"/>
      <c r="BU2438" s="286"/>
      <c r="BV2438" s="286"/>
      <c r="BW2438" s="286"/>
      <c r="BX2438" s="286"/>
      <c r="BY2438" s="286"/>
      <c r="BZ2438" s="286"/>
      <c r="CA2438" s="286"/>
      <c r="CB2438" s="286"/>
      <c r="CC2438" s="286"/>
      <c r="CD2438" s="286"/>
      <c r="CE2438" s="286"/>
      <c r="CF2438" s="286"/>
      <c r="CG2438" s="286"/>
      <c r="CH2438" s="286"/>
      <c r="CI2438" s="286"/>
      <c r="CJ2438" s="286"/>
      <c r="CK2438" s="286"/>
      <c r="CL2438" s="286"/>
    </row>
    <row r="2439" spans="2:90" x14ac:dyDescent="0.4">
      <c r="B2439" s="122" t="str">
        <f>"Current liability - "&amp;(SUBSTITUTE(B2438,":",""))</f>
        <v>Current liability - Fixed constant current liability</v>
      </c>
      <c r="C2439" t="s">
        <v>232</v>
      </c>
      <c r="D2439" t="s">
        <v>528</v>
      </c>
      <c r="E2439" s="8" t="str">
        <f t="shared" si="3153"/>
        <v>2439 FCCL-F</v>
      </c>
      <c r="G2439" t="str">
        <f>E2439</f>
        <v>2439 FCCL-F</v>
      </c>
      <c r="J2439" s="74">
        <v>1000</v>
      </c>
      <c r="K2439" s="53">
        <f t="shared" ref="K2439:P2439" si="3154">SUMIF($4:$4,K$2,2439:2439)</f>
        <v>1000</v>
      </c>
      <c r="L2439" s="53">
        <f t="shared" si="3154"/>
        <v>1000</v>
      </c>
      <c r="M2439" s="53">
        <f t="shared" si="3154"/>
        <v>1000</v>
      </c>
      <c r="N2439" s="53">
        <f t="shared" si="3154"/>
        <v>1000</v>
      </c>
      <c r="O2439" s="53">
        <f t="shared" si="3154"/>
        <v>1000</v>
      </c>
      <c r="P2439" s="53">
        <f t="shared" si="3154"/>
        <v>1000</v>
      </c>
      <c r="R2439" s="24">
        <f>$J2439</f>
        <v>1000</v>
      </c>
      <c r="S2439" s="80">
        <f t="shared" ref="S2439:T2439" si="3155">R2439</f>
        <v>1000</v>
      </c>
      <c r="T2439" s="80">
        <f t="shared" si="3155"/>
        <v>1000</v>
      </c>
      <c r="U2439" s="80">
        <f t="shared" ref="U2439" si="3156">T2439</f>
        <v>1000</v>
      </c>
      <c r="V2439" s="80">
        <f t="shared" ref="V2439" si="3157">U2439</f>
        <v>1000</v>
      </c>
      <c r="W2439" s="80">
        <f t="shared" ref="W2439" si="3158">V2439</f>
        <v>1000</v>
      </c>
      <c r="X2439" s="80">
        <f t="shared" ref="X2439" si="3159">W2439</f>
        <v>1000</v>
      </c>
      <c r="Y2439" s="80">
        <f t="shared" ref="Y2439" si="3160">X2439</f>
        <v>1000</v>
      </c>
      <c r="Z2439" s="80">
        <f t="shared" ref="Z2439" si="3161">Y2439</f>
        <v>1000</v>
      </c>
      <c r="AA2439" s="80">
        <f t="shared" ref="AA2439" si="3162">Z2439</f>
        <v>1000</v>
      </c>
      <c r="AB2439" s="80">
        <f t="shared" ref="AB2439" si="3163">AA2439</f>
        <v>1000</v>
      </c>
      <c r="AC2439" s="80">
        <f t="shared" ref="AC2439" si="3164">AB2439</f>
        <v>1000</v>
      </c>
      <c r="AD2439" s="80">
        <f t="shared" ref="AD2439" si="3165">AC2439</f>
        <v>1000</v>
      </c>
      <c r="AE2439" s="80">
        <f t="shared" ref="AE2439" si="3166">AD2439</f>
        <v>1000</v>
      </c>
      <c r="AF2439" s="80">
        <f t="shared" ref="AF2439" si="3167">AE2439</f>
        <v>1000</v>
      </c>
      <c r="AG2439" s="80">
        <f t="shared" ref="AG2439" si="3168">AF2439</f>
        <v>1000</v>
      </c>
      <c r="AH2439" s="80">
        <f t="shared" ref="AH2439" si="3169">AG2439</f>
        <v>1000</v>
      </c>
      <c r="AI2439" s="80">
        <f t="shared" ref="AI2439" si="3170">AH2439</f>
        <v>1000</v>
      </c>
      <c r="AJ2439" s="80">
        <f t="shared" ref="AJ2439" si="3171">AI2439</f>
        <v>1000</v>
      </c>
      <c r="AK2439" s="80">
        <f t="shared" ref="AK2439" si="3172">AJ2439</f>
        <v>1000</v>
      </c>
      <c r="AL2439" s="80">
        <f t="shared" ref="AL2439" si="3173">AK2439</f>
        <v>1000</v>
      </c>
      <c r="AM2439" s="80">
        <f t="shared" ref="AM2439" si="3174">AL2439</f>
        <v>1000</v>
      </c>
      <c r="AN2439" s="80">
        <f t="shared" ref="AN2439" si="3175">AM2439</f>
        <v>1000</v>
      </c>
      <c r="AO2439" s="80">
        <f t="shared" ref="AO2439" si="3176">AN2439</f>
        <v>1000</v>
      </c>
      <c r="AP2439" s="80">
        <f t="shared" ref="AP2439" si="3177">AO2439</f>
        <v>1000</v>
      </c>
      <c r="AQ2439" s="80">
        <f t="shared" ref="AQ2439" si="3178">AP2439</f>
        <v>1000</v>
      </c>
      <c r="AR2439" s="80">
        <f t="shared" ref="AR2439" si="3179">AQ2439</f>
        <v>1000</v>
      </c>
      <c r="AS2439" s="80">
        <f t="shared" ref="AS2439" si="3180">AR2439</f>
        <v>1000</v>
      </c>
      <c r="AT2439" s="80">
        <f t="shared" ref="AT2439" si="3181">AS2439</f>
        <v>1000</v>
      </c>
      <c r="AU2439" s="80">
        <f t="shared" ref="AU2439" si="3182">AT2439</f>
        <v>1000</v>
      </c>
      <c r="AV2439" s="80">
        <f t="shared" ref="AV2439" si="3183">AU2439</f>
        <v>1000</v>
      </c>
      <c r="AW2439" s="80">
        <f t="shared" ref="AW2439" si="3184">AV2439</f>
        <v>1000</v>
      </c>
      <c r="AX2439" s="80">
        <f t="shared" ref="AX2439" si="3185">AW2439</f>
        <v>1000</v>
      </c>
      <c r="AY2439" s="80">
        <f t="shared" ref="AY2439" si="3186">AX2439</f>
        <v>1000</v>
      </c>
      <c r="AZ2439" s="80">
        <f t="shared" ref="AZ2439" si="3187">AY2439</f>
        <v>1000</v>
      </c>
      <c r="BA2439" s="80">
        <f t="shared" ref="BA2439" si="3188">AZ2439</f>
        <v>1000</v>
      </c>
      <c r="BB2439" s="80">
        <f t="shared" ref="BB2439" si="3189">BA2439</f>
        <v>1000</v>
      </c>
      <c r="BC2439" s="80">
        <f t="shared" ref="BC2439" si="3190">BB2439</f>
        <v>1000</v>
      </c>
      <c r="BD2439" s="80">
        <f t="shared" ref="BD2439" si="3191">BC2439</f>
        <v>1000</v>
      </c>
      <c r="BE2439" s="80">
        <f t="shared" ref="BE2439" si="3192">BD2439</f>
        <v>1000</v>
      </c>
      <c r="BF2439" s="80">
        <f t="shared" ref="BF2439" si="3193">BE2439</f>
        <v>1000</v>
      </c>
      <c r="BG2439" s="80">
        <f t="shared" ref="BG2439" si="3194">BF2439</f>
        <v>1000</v>
      </c>
      <c r="BH2439" s="80">
        <f t="shared" ref="BH2439" si="3195">BG2439</f>
        <v>1000</v>
      </c>
      <c r="BI2439" s="80">
        <f t="shared" ref="BI2439" si="3196">BH2439</f>
        <v>1000</v>
      </c>
      <c r="BJ2439" s="80">
        <f t="shared" ref="BJ2439" si="3197">BI2439</f>
        <v>1000</v>
      </c>
      <c r="BK2439" s="80">
        <f t="shared" ref="BK2439" si="3198">BJ2439</f>
        <v>1000</v>
      </c>
      <c r="BL2439" s="80">
        <f t="shared" ref="BL2439" si="3199">BK2439</f>
        <v>1000</v>
      </c>
      <c r="BM2439" s="80">
        <f t="shared" ref="BM2439" si="3200">BL2439</f>
        <v>1000</v>
      </c>
      <c r="BN2439" s="80">
        <f t="shared" ref="BN2439" si="3201">BM2439</f>
        <v>1000</v>
      </c>
      <c r="BO2439" s="80">
        <f t="shared" ref="BO2439" si="3202">BN2439</f>
        <v>1000</v>
      </c>
      <c r="BP2439" s="80">
        <f t="shared" ref="BP2439" si="3203">BO2439</f>
        <v>1000</v>
      </c>
      <c r="BQ2439" s="80">
        <f t="shared" ref="BQ2439" si="3204">BP2439</f>
        <v>1000</v>
      </c>
      <c r="BR2439" s="80">
        <f t="shared" ref="BR2439" si="3205">BQ2439</f>
        <v>1000</v>
      </c>
      <c r="BS2439" s="80">
        <f t="shared" ref="BS2439" si="3206">BR2439</f>
        <v>1000</v>
      </c>
      <c r="BT2439" s="80">
        <f t="shared" ref="BT2439" si="3207">BS2439</f>
        <v>1000</v>
      </c>
      <c r="BU2439" s="80">
        <f t="shared" ref="BU2439" si="3208">BT2439</f>
        <v>1000</v>
      </c>
      <c r="BV2439" s="80">
        <f t="shared" ref="BV2439" si="3209">BU2439</f>
        <v>1000</v>
      </c>
      <c r="BW2439" s="80">
        <f t="shared" ref="BW2439" si="3210">BV2439</f>
        <v>1000</v>
      </c>
      <c r="BX2439" s="80">
        <f t="shared" ref="BX2439" si="3211">BW2439</f>
        <v>1000</v>
      </c>
      <c r="BY2439" s="80">
        <f t="shared" ref="BY2439" si="3212">BX2439</f>
        <v>1000</v>
      </c>
      <c r="BZ2439" s="80">
        <f t="shared" ref="BZ2439" si="3213">BY2439</f>
        <v>1000</v>
      </c>
      <c r="CA2439" s="80">
        <f t="shared" ref="CA2439" si="3214">BZ2439</f>
        <v>1000</v>
      </c>
      <c r="CB2439" s="80">
        <f t="shared" ref="CB2439" si="3215">CA2439</f>
        <v>1000</v>
      </c>
      <c r="CC2439" s="80">
        <f t="shared" ref="CC2439" si="3216">CB2439</f>
        <v>1000</v>
      </c>
      <c r="CD2439" s="80">
        <f t="shared" ref="CD2439" si="3217">CC2439</f>
        <v>1000</v>
      </c>
      <c r="CE2439" s="80">
        <f t="shared" ref="CE2439" si="3218">CD2439</f>
        <v>1000</v>
      </c>
      <c r="CF2439" s="80">
        <f t="shared" ref="CF2439" si="3219">CE2439</f>
        <v>1000</v>
      </c>
      <c r="CG2439" s="80">
        <f t="shared" ref="CG2439" si="3220">CF2439</f>
        <v>1000</v>
      </c>
      <c r="CH2439" s="80">
        <f t="shared" ref="CH2439" si="3221">CG2439</f>
        <v>1000</v>
      </c>
      <c r="CI2439" s="80">
        <f t="shared" ref="CI2439" si="3222">CH2439</f>
        <v>1000</v>
      </c>
      <c r="CJ2439" s="80">
        <f t="shared" ref="CJ2439" si="3223">CI2439</f>
        <v>1000</v>
      </c>
      <c r="CK2439" s="80">
        <f t="shared" ref="CK2439:CL2439" si="3224">CJ2439</f>
        <v>1000</v>
      </c>
      <c r="CL2439" s="80">
        <f t="shared" si="3224"/>
        <v>1000</v>
      </c>
    </row>
    <row r="2440" spans="2:90" x14ac:dyDescent="0.4">
      <c r="B2440" s="123"/>
      <c r="D2440" t="s">
        <v>528</v>
      </c>
      <c r="E2440" s="8" t="str">
        <f>ROW()&amp;" "&amp;D2440</f>
        <v>2440 FCCL-F</v>
      </c>
      <c r="H2440" s="27"/>
      <c r="I2440" s="77"/>
      <c r="J2440" s="77"/>
      <c r="K2440" s="28"/>
      <c r="L2440" s="28"/>
      <c r="M2440" s="28"/>
      <c r="N2440" s="28"/>
      <c r="O2440" s="28"/>
      <c r="P2440" s="28"/>
      <c r="R2440" s="33"/>
      <c r="S2440" s="77"/>
      <c r="T2440" s="77"/>
      <c r="U2440" s="77"/>
      <c r="V2440" s="77"/>
      <c r="W2440" s="77"/>
      <c r="X2440" s="77"/>
      <c r="Y2440" s="77"/>
      <c r="Z2440" s="77"/>
      <c r="AA2440" s="77"/>
      <c r="AB2440" s="77"/>
      <c r="AC2440" s="77"/>
      <c r="AD2440" s="77"/>
      <c r="AE2440" s="77"/>
      <c r="AF2440" s="77"/>
      <c r="AG2440" s="77"/>
      <c r="AH2440" s="77"/>
      <c r="AI2440" s="77"/>
      <c r="AJ2440" s="77"/>
      <c r="AK2440" s="77"/>
      <c r="AL2440" s="77"/>
      <c r="AM2440" s="77"/>
      <c r="AN2440" s="77"/>
      <c r="AO2440" s="77"/>
      <c r="AP2440" s="77"/>
      <c r="AQ2440" s="77"/>
      <c r="AR2440" s="77"/>
      <c r="AS2440" s="77"/>
      <c r="AT2440" s="77"/>
      <c r="AU2440" s="77"/>
      <c r="AV2440" s="77"/>
      <c r="AW2440" s="77"/>
      <c r="AX2440" s="77"/>
      <c r="AY2440" s="77"/>
      <c r="AZ2440" s="77"/>
      <c r="BA2440" s="77"/>
      <c r="BB2440" s="77"/>
      <c r="BC2440" s="77"/>
      <c r="BD2440" s="77"/>
      <c r="BE2440" s="77"/>
      <c r="BF2440" s="77"/>
      <c r="BG2440" s="77"/>
      <c r="BH2440" s="77"/>
      <c r="BI2440" s="77"/>
      <c r="BJ2440" s="77"/>
      <c r="BK2440" s="77"/>
      <c r="BL2440" s="77"/>
      <c r="BM2440" s="77"/>
      <c r="BN2440" s="77"/>
      <c r="BO2440" s="77"/>
      <c r="BP2440" s="77"/>
      <c r="BQ2440" s="77"/>
      <c r="BR2440" s="77"/>
      <c r="BS2440" s="77"/>
      <c r="BT2440" s="77"/>
      <c r="BU2440" s="77"/>
      <c r="BV2440" s="77"/>
      <c r="BW2440" s="77"/>
      <c r="BX2440" s="77"/>
      <c r="BY2440" s="77"/>
      <c r="BZ2440" s="77"/>
      <c r="CA2440" s="77"/>
      <c r="CB2440" s="77"/>
      <c r="CC2440" s="77"/>
      <c r="CD2440" s="77"/>
      <c r="CE2440" s="77"/>
      <c r="CF2440" s="77"/>
      <c r="CG2440" s="77"/>
      <c r="CH2440" s="77"/>
      <c r="CI2440" s="77"/>
      <c r="CJ2440" s="77"/>
      <c r="CK2440" s="77"/>
      <c r="CL2440" s="77"/>
    </row>
    <row r="2441" spans="2:90" x14ac:dyDescent="0.4">
      <c r="B2441" s="122" t="str">
        <f>"Change in "&amp;B2439</f>
        <v>Change in Current liability - Fixed constant current liability</v>
      </c>
      <c r="C2441" t="s">
        <v>234</v>
      </c>
      <c r="D2441" t="s">
        <v>528</v>
      </c>
      <c r="E2441" s="8" t="str">
        <f>ROW()&amp;" "&amp;D2441</f>
        <v>2441 FCCL-F</v>
      </c>
      <c r="I2441" s="74"/>
      <c r="J2441" s="74"/>
      <c r="K2441" s="53">
        <f t="shared" ref="K2441:P2441" si="3225">SUMIF($3:$3,K$2,2441:2441)</f>
        <v>0</v>
      </c>
      <c r="L2441" s="53">
        <f t="shared" si="3225"/>
        <v>0</v>
      </c>
      <c r="M2441" s="53">
        <f t="shared" si="3225"/>
        <v>0</v>
      </c>
      <c r="N2441" s="53">
        <f t="shared" si="3225"/>
        <v>0</v>
      </c>
      <c r="O2441" s="53">
        <f t="shared" si="3225"/>
        <v>0</v>
      </c>
      <c r="P2441" s="53">
        <f t="shared" si="3225"/>
        <v>0</v>
      </c>
      <c r="R2441" s="24"/>
      <c r="S2441" s="80">
        <f t="shared" ref="S2441:CE2441" si="3226">S2439-R2439</f>
        <v>0</v>
      </c>
      <c r="T2441" s="80">
        <f t="shared" si="3226"/>
        <v>0</v>
      </c>
      <c r="U2441" s="80">
        <f t="shared" si="3226"/>
        <v>0</v>
      </c>
      <c r="V2441" s="80">
        <f t="shared" si="3226"/>
        <v>0</v>
      </c>
      <c r="W2441" s="80">
        <f t="shared" si="3226"/>
        <v>0</v>
      </c>
      <c r="X2441" s="80">
        <f t="shared" si="3226"/>
        <v>0</v>
      </c>
      <c r="Y2441" s="80">
        <f t="shared" si="3226"/>
        <v>0</v>
      </c>
      <c r="Z2441" s="80">
        <f t="shared" si="3226"/>
        <v>0</v>
      </c>
      <c r="AA2441" s="80">
        <f t="shared" si="3226"/>
        <v>0</v>
      </c>
      <c r="AB2441" s="80">
        <f t="shared" si="3226"/>
        <v>0</v>
      </c>
      <c r="AC2441" s="80">
        <f t="shared" si="3226"/>
        <v>0</v>
      </c>
      <c r="AD2441" s="80">
        <f t="shared" si="3226"/>
        <v>0</v>
      </c>
      <c r="AE2441" s="80">
        <f t="shared" si="3226"/>
        <v>0</v>
      </c>
      <c r="AF2441" s="80">
        <f t="shared" si="3226"/>
        <v>0</v>
      </c>
      <c r="AG2441" s="80">
        <f t="shared" si="3226"/>
        <v>0</v>
      </c>
      <c r="AH2441" s="80">
        <f t="shared" si="3226"/>
        <v>0</v>
      </c>
      <c r="AI2441" s="80">
        <f t="shared" si="3226"/>
        <v>0</v>
      </c>
      <c r="AJ2441" s="80">
        <f t="shared" si="3226"/>
        <v>0</v>
      </c>
      <c r="AK2441" s="80">
        <f t="shared" si="3226"/>
        <v>0</v>
      </c>
      <c r="AL2441" s="80">
        <f t="shared" si="3226"/>
        <v>0</v>
      </c>
      <c r="AM2441" s="80">
        <f t="shared" si="3226"/>
        <v>0</v>
      </c>
      <c r="AN2441" s="80">
        <f t="shared" si="3226"/>
        <v>0</v>
      </c>
      <c r="AO2441" s="80">
        <f t="shared" si="3226"/>
        <v>0</v>
      </c>
      <c r="AP2441" s="80">
        <f t="shared" si="3226"/>
        <v>0</v>
      </c>
      <c r="AQ2441" s="80">
        <f t="shared" si="3226"/>
        <v>0</v>
      </c>
      <c r="AR2441" s="80">
        <f t="shared" si="3226"/>
        <v>0</v>
      </c>
      <c r="AS2441" s="80">
        <f t="shared" si="3226"/>
        <v>0</v>
      </c>
      <c r="AT2441" s="80">
        <f t="shared" si="3226"/>
        <v>0</v>
      </c>
      <c r="AU2441" s="80">
        <f t="shared" si="3226"/>
        <v>0</v>
      </c>
      <c r="AV2441" s="80">
        <f t="shared" si="3226"/>
        <v>0</v>
      </c>
      <c r="AW2441" s="80">
        <f t="shared" si="3226"/>
        <v>0</v>
      </c>
      <c r="AX2441" s="80">
        <f t="shared" si="3226"/>
        <v>0</v>
      </c>
      <c r="AY2441" s="80">
        <f t="shared" si="3226"/>
        <v>0</v>
      </c>
      <c r="AZ2441" s="80">
        <f t="shared" si="3226"/>
        <v>0</v>
      </c>
      <c r="BA2441" s="80">
        <f t="shared" si="3226"/>
        <v>0</v>
      </c>
      <c r="BB2441" s="80">
        <f t="shared" si="3226"/>
        <v>0</v>
      </c>
      <c r="BC2441" s="80">
        <f t="shared" si="3226"/>
        <v>0</v>
      </c>
      <c r="BD2441" s="80">
        <f t="shared" si="3226"/>
        <v>0</v>
      </c>
      <c r="BE2441" s="80">
        <f t="shared" si="3226"/>
        <v>0</v>
      </c>
      <c r="BF2441" s="80">
        <f t="shared" si="3226"/>
        <v>0</v>
      </c>
      <c r="BG2441" s="80">
        <f t="shared" si="3226"/>
        <v>0</v>
      </c>
      <c r="BH2441" s="80">
        <f t="shared" si="3226"/>
        <v>0</v>
      </c>
      <c r="BI2441" s="80">
        <f t="shared" si="3226"/>
        <v>0</v>
      </c>
      <c r="BJ2441" s="80">
        <f t="shared" si="3226"/>
        <v>0</v>
      </c>
      <c r="BK2441" s="80">
        <f t="shared" si="3226"/>
        <v>0</v>
      </c>
      <c r="BL2441" s="80">
        <f t="shared" si="3226"/>
        <v>0</v>
      </c>
      <c r="BM2441" s="80">
        <f t="shared" si="3226"/>
        <v>0</v>
      </c>
      <c r="BN2441" s="80">
        <f t="shared" si="3226"/>
        <v>0</v>
      </c>
      <c r="BO2441" s="80">
        <f t="shared" si="3226"/>
        <v>0</v>
      </c>
      <c r="BP2441" s="80">
        <f t="shared" si="3226"/>
        <v>0</v>
      </c>
      <c r="BQ2441" s="80">
        <f t="shared" si="3226"/>
        <v>0</v>
      </c>
      <c r="BR2441" s="80">
        <f t="shared" si="3226"/>
        <v>0</v>
      </c>
      <c r="BS2441" s="80">
        <f t="shared" si="3226"/>
        <v>0</v>
      </c>
      <c r="BT2441" s="80">
        <f t="shared" si="3226"/>
        <v>0</v>
      </c>
      <c r="BU2441" s="80">
        <f t="shared" si="3226"/>
        <v>0</v>
      </c>
      <c r="BV2441" s="80">
        <f t="shared" si="3226"/>
        <v>0</v>
      </c>
      <c r="BW2441" s="80">
        <f t="shared" si="3226"/>
        <v>0</v>
      </c>
      <c r="BX2441" s="80">
        <f t="shared" si="3226"/>
        <v>0</v>
      </c>
      <c r="BY2441" s="80">
        <f t="shared" si="3226"/>
        <v>0</v>
      </c>
      <c r="BZ2441" s="80">
        <f t="shared" si="3226"/>
        <v>0</v>
      </c>
      <c r="CA2441" s="80">
        <f t="shared" si="3226"/>
        <v>0</v>
      </c>
      <c r="CB2441" s="80">
        <f t="shared" si="3226"/>
        <v>0</v>
      </c>
      <c r="CC2441" s="80">
        <f t="shared" si="3226"/>
        <v>0</v>
      </c>
      <c r="CD2441" s="80">
        <f t="shared" si="3226"/>
        <v>0</v>
      </c>
      <c r="CE2441" s="80">
        <f t="shared" si="3226"/>
        <v>0</v>
      </c>
      <c r="CF2441" s="80">
        <f t="shared" ref="CF2441:CL2441" si="3227">CF2439-CE2439</f>
        <v>0</v>
      </c>
      <c r="CG2441" s="80">
        <f t="shared" si="3227"/>
        <v>0</v>
      </c>
      <c r="CH2441" s="80">
        <f t="shared" si="3227"/>
        <v>0</v>
      </c>
      <c r="CI2441" s="80">
        <f t="shared" si="3227"/>
        <v>0</v>
      </c>
      <c r="CJ2441" s="80">
        <f t="shared" si="3227"/>
        <v>0</v>
      </c>
      <c r="CK2441" s="80">
        <f t="shared" si="3227"/>
        <v>0</v>
      </c>
      <c r="CL2441" s="80">
        <f t="shared" si="3227"/>
        <v>0</v>
      </c>
    </row>
    <row r="2442" spans="2:90" x14ac:dyDescent="0.4">
      <c r="B2442" s="122"/>
      <c r="D2442" t="s">
        <v>528</v>
      </c>
      <c r="E2442" s="8" t="str">
        <f>ROW()&amp;" "&amp;D2442</f>
        <v>2442 FCCL-F</v>
      </c>
      <c r="I2442" s="74"/>
      <c r="J2442" s="74"/>
      <c r="K2442" s="53"/>
      <c r="L2442" s="53"/>
      <c r="M2442" s="53"/>
      <c r="N2442" s="53"/>
      <c r="O2442" s="53"/>
      <c r="P2442" s="53"/>
      <c r="R2442" s="24"/>
      <c r="S2442" s="80"/>
      <c r="T2442" s="80"/>
      <c r="U2442" s="80"/>
      <c r="V2442" s="80"/>
      <c r="W2442" s="80"/>
      <c r="X2442" s="80"/>
      <c r="Y2442" s="80"/>
      <c r="Z2442" s="80"/>
      <c r="AA2442" s="80"/>
      <c r="AB2442" s="80"/>
      <c r="AC2442" s="80"/>
      <c r="AD2442" s="80"/>
      <c r="AE2442" s="80"/>
      <c r="AF2442" s="80"/>
      <c r="AG2442" s="80"/>
      <c r="AH2442" s="80"/>
      <c r="AI2442" s="80"/>
      <c r="AJ2442" s="80"/>
      <c r="AK2442" s="80"/>
      <c r="AL2442" s="80"/>
      <c r="AM2442" s="80"/>
      <c r="AN2442" s="80"/>
      <c r="AO2442" s="80"/>
      <c r="AP2442" s="80"/>
      <c r="AQ2442" s="80"/>
      <c r="AR2442" s="80"/>
      <c r="AS2442" s="80"/>
      <c r="AT2442" s="80"/>
      <c r="AU2442" s="80"/>
      <c r="AV2442" s="80"/>
      <c r="AW2442" s="80"/>
      <c r="AX2442" s="80"/>
      <c r="AY2442" s="80"/>
      <c r="AZ2442" s="80"/>
      <c r="BA2442" s="80"/>
      <c r="BB2442" s="80"/>
      <c r="BC2442" s="80"/>
      <c r="BD2442" s="80"/>
      <c r="BE2442" s="80"/>
      <c r="BF2442" s="80"/>
      <c r="BG2442" s="80"/>
      <c r="BH2442" s="80"/>
      <c r="BI2442" s="80"/>
      <c r="BJ2442" s="80"/>
      <c r="BK2442" s="80"/>
      <c r="BL2442" s="80"/>
      <c r="BM2442" s="80"/>
      <c r="BN2442" s="80"/>
      <c r="BO2442" s="80"/>
      <c r="BP2442" s="80"/>
      <c r="BQ2442" s="80"/>
      <c r="BR2442" s="80"/>
      <c r="BS2442" s="80"/>
      <c r="BT2442" s="80"/>
      <c r="BU2442" s="80"/>
      <c r="BV2442" s="80"/>
      <c r="BW2442" s="80"/>
      <c r="BX2442" s="80"/>
      <c r="BY2442" s="80"/>
      <c r="BZ2442" s="80"/>
      <c r="CA2442" s="80"/>
      <c r="CB2442" s="80"/>
      <c r="CC2442" s="80"/>
      <c r="CD2442" s="80"/>
      <c r="CE2442" s="80"/>
      <c r="CF2442" s="80"/>
      <c r="CG2442" s="80"/>
      <c r="CH2442" s="80"/>
      <c r="CI2442" s="80"/>
      <c r="CJ2442" s="80"/>
      <c r="CK2442" s="80"/>
      <c r="CL2442" s="80"/>
    </row>
    <row r="2443" spans="2:90" x14ac:dyDescent="0.4">
      <c r="B2443" s="132" t="str">
        <f>B2430</f>
        <v>(Primary label)</v>
      </c>
      <c r="D2443" t="s">
        <v>528</v>
      </c>
      <c r="E2443" s="8" t="str">
        <f t="shared" ref="E2443" si="3228">ROW()&amp;" "&amp;D2443</f>
        <v>2443 FCCL-F</v>
      </c>
      <c r="G2443" t="s">
        <v>332</v>
      </c>
      <c r="H2443" s="27"/>
      <c r="I2443" s="78"/>
      <c r="J2443" s="78"/>
      <c r="K2443" s="33"/>
      <c r="L2443" s="33"/>
      <c r="M2443" s="33"/>
      <c r="N2443" s="33"/>
      <c r="O2443" s="33"/>
      <c r="P2443" s="33"/>
      <c r="R2443" s="33"/>
      <c r="S2443" s="77"/>
      <c r="T2443" s="77"/>
      <c r="U2443" s="77"/>
      <c r="V2443" s="77"/>
      <c r="W2443" s="77"/>
      <c r="X2443" s="77"/>
      <c r="Y2443" s="77"/>
      <c r="Z2443" s="77"/>
      <c r="AA2443" s="77"/>
      <c r="AB2443" s="77"/>
      <c r="AC2443" s="77"/>
      <c r="AD2443" s="77"/>
      <c r="AE2443" s="77"/>
      <c r="AF2443" s="77"/>
      <c r="AG2443" s="77"/>
      <c r="AH2443" s="77"/>
      <c r="AI2443" s="77"/>
      <c r="AJ2443" s="77"/>
      <c r="AK2443" s="77"/>
      <c r="AL2443" s="77"/>
      <c r="AM2443" s="77"/>
      <c r="AN2443" s="77"/>
      <c r="AO2443" s="77"/>
      <c r="AP2443" s="77"/>
      <c r="AQ2443" s="77"/>
      <c r="AR2443" s="77"/>
      <c r="AS2443" s="77"/>
      <c r="AT2443" s="77"/>
      <c r="AU2443" s="77"/>
      <c r="AV2443" s="77"/>
      <c r="AW2443" s="77"/>
      <c r="AX2443" s="77"/>
      <c r="AY2443" s="77"/>
      <c r="AZ2443" s="77"/>
      <c r="BA2443" s="77"/>
      <c r="BB2443" s="77"/>
      <c r="BC2443" s="77"/>
      <c r="BD2443" s="77"/>
      <c r="BE2443" s="77"/>
      <c r="BF2443" s="77"/>
      <c r="BG2443" s="77"/>
      <c r="BH2443" s="77"/>
      <c r="BI2443" s="77"/>
      <c r="BJ2443" s="77"/>
      <c r="BK2443" s="77"/>
      <c r="BL2443" s="77"/>
      <c r="BM2443" s="77"/>
      <c r="BN2443" s="77"/>
      <c r="BO2443" s="77"/>
      <c r="BP2443" s="77"/>
      <c r="BQ2443" s="77"/>
      <c r="BR2443" s="77"/>
      <c r="BS2443" s="77"/>
      <c r="BT2443" s="77"/>
      <c r="BU2443" s="77"/>
      <c r="BV2443" s="77"/>
      <c r="BW2443" s="77"/>
      <c r="BX2443" s="77"/>
      <c r="BY2443" s="77"/>
      <c r="BZ2443" s="77"/>
      <c r="CA2443" s="77"/>
      <c r="CB2443" s="77"/>
      <c r="CC2443" s="77"/>
      <c r="CD2443" s="77"/>
      <c r="CE2443" s="77"/>
      <c r="CF2443" s="77"/>
      <c r="CG2443" s="77"/>
      <c r="CH2443" s="77"/>
      <c r="CI2443" s="77"/>
      <c r="CJ2443" s="77"/>
      <c r="CK2443" s="77"/>
      <c r="CL2443" s="77"/>
    </row>
    <row r="2444" spans="2:90" x14ac:dyDescent="0.4">
      <c r="B2444" s="132" t="str">
        <f>B2431</f>
        <v>primary unit</v>
      </c>
      <c r="D2444" t="s">
        <v>528</v>
      </c>
      <c r="E2444" s="8" t="str">
        <f>ROW()&amp;" "&amp;D2444</f>
        <v>2444 FCCL-F</v>
      </c>
      <c r="G2444" t="s">
        <v>332</v>
      </c>
      <c r="H2444" s="27"/>
      <c r="I2444" s="78"/>
      <c r="J2444" s="78"/>
      <c r="K2444" s="33"/>
      <c r="L2444" s="33"/>
      <c r="M2444" s="33"/>
      <c r="N2444" s="33"/>
      <c r="O2444" s="33"/>
      <c r="P2444" s="33"/>
      <c r="R2444" s="33"/>
      <c r="S2444" s="77"/>
      <c r="T2444" s="77"/>
      <c r="U2444" s="77"/>
      <c r="V2444" s="77"/>
      <c r="W2444" s="77"/>
      <c r="X2444" s="77"/>
      <c r="Y2444" s="77"/>
      <c r="Z2444" s="77"/>
      <c r="AA2444" s="77"/>
      <c r="AB2444" s="77"/>
      <c r="AC2444" s="77"/>
      <c r="AD2444" s="77"/>
      <c r="AE2444" s="77"/>
      <c r="AF2444" s="77"/>
      <c r="AG2444" s="77"/>
      <c r="AH2444" s="77"/>
      <c r="AI2444" s="77"/>
      <c r="AJ2444" s="77"/>
      <c r="AK2444" s="77"/>
      <c r="AL2444" s="77"/>
      <c r="AM2444" s="77"/>
      <c r="AN2444" s="77"/>
      <c r="AO2444" s="77"/>
      <c r="AP2444" s="77"/>
      <c r="AQ2444" s="77"/>
      <c r="AR2444" s="77"/>
      <c r="AS2444" s="77"/>
      <c r="AT2444" s="77"/>
      <c r="AU2444" s="77"/>
      <c r="AV2444" s="77"/>
      <c r="AW2444" s="77"/>
      <c r="AX2444" s="77"/>
      <c r="AY2444" s="77"/>
      <c r="AZ2444" s="77"/>
      <c r="BA2444" s="77"/>
      <c r="BB2444" s="77"/>
      <c r="BC2444" s="77"/>
      <c r="BD2444" s="77"/>
      <c r="BE2444" s="77"/>
      <c r="BF2444" s="77"/>
      <c r="BG2444" s="77"/>
      <c r="BH2444" s="77"/>
      <c r="BI2444" s="77"/>
      <c r="BJ2444" s="77"/>
      <c r="BK2444" s="77"/>
      <c r="BL2444" s="77"/>
      <c r="BM2444" s="77"/>
      <c r="BN2444" s="77"/>
      <c r="BO2444" s="77"/>
      <c r="BP2444" s="77"/>
      <c r="BQ2444" s="77"/>
      <c r="BR2444" s="77"/>
      <c r="BS2444" s="77"/>
      <c r="BT2444" s="77"/>
      <c r="BU2444" s="77"/>
      <c r="BV2444" s="77"/>
      <c r="BW2444" s="77"/>
      <c r="BX2444" s="77"/>
      <c r="BY2444" s="77"/>
      <c r="BZ2444" s="77"/>
      <c r="CA2444" s="77"/>
      <c r="CB2444" s="77"/>
      <c r="CC2444" s="77"/>
      <c r="CD2444" s="77"/>
      <c r="CE2444" s="77"/>
      <c r="CF2444" s="77"/>
      <c r="CG2444" s="77"/>
      <c r="CH2444" s="77"/>
      <c r="CI2444" s="77"/>
      <c r="CJ2444" s="77"/>
      <c r="CK2444" s="77"/>
      <c r="CL2444" s="77"/>
    </row>
    <row r="2445" spans="2:90" x14ac:dyDescent="0.4">
      <c r="B2445" s="132" t="str">
        <f>B2432</f>
        <v>Primary revenue driver</v>
      </c>
      <c r="D2445" t="s">
        <v>528</v>
      </c>
      <c r="E2445" s="8" t="str">
        <f t="shared" ref="E2445:E2450" si="3229">ROW()&amp;" "&amp;D2445</f>
        <v>2445 FCCL-F</v>
      </c>
      <c r="G2445" t="s">
        <v>332</v>
      </c>
      <c r="K2445" s="53"/>
      <c r="L2445" s="53"/>
      <c r="M2445" s="53"/>
      <c r="N2445" s="53"/>
      <c r="O2445" s="53"/>
      <c r="P2445" s="53"/>
      <c r="R2445" s="24"/>
      <c r="S2445" s="175" t="str">
        <f t="shared" ref="S2445" si="3230">S2432</f>
        <v>S$12</v>
      </c>
      <c r="T2445" s="175" t="str">
        <f t="shared" ref="T2445:AX2445" si="3231">T2432</f>
        <v>T$12</v>
      </c>
      <c r="U2445" s="175" t="str">
        <f t="shared" si="3231"/>
        <v>U$12</v>
      </c>
      <c r="V2445" s="175" t="str">
        <f t="shared" si="3231"/>
        <v>V$12</v>
      </c>
      <c r="W2445" s="175" t="str">
        <f t="shared" si="3231"/>
        <v>W$12</v>
      </c>
      <c r="X2445" s="175" t="str">
        <f t="shared" si="3231"/>
        <v>X$12</v>
      </c>
      <c r="Y2445" s="175" t="str">
        <f t="shared" si="3231"/>
        <v>Y$12</v>
      </c>
      <c r="Z2445" s="175" t="str">
        <f t="shared" si="3231"/>
        <v>Z$12</v>
      </c>
      <c r="AA2445" s="175" t="str">
        <f t="shared" si="3231"/>
        <v>AA$12</v>
      </c>
      <c r="AB2445" s="175" t="str">
        <f t="shared" si="3231"/>
        <v>AB$12</v>
      </c>
      <c r="AC2445" s="175" t="str">
        <f t="shared" si="3231"/>
        <v>AC$12</v>
      </c>
      <c r="AD2445" s="175" t="str">
        <f t="shared" si="3231"/>
        <v>AD$12</v>
      </c>
      <c r="AE2445" s="175" t="str">
        <f t="shared" si="3231"/>
        <v>AE$12</v>
      </c>
      <c r="AF2445" s="175" t="str">
        <f t="shared" si="3231"/>
        <v>AF$12</v>
      </c>
      <c r="AG2445" s="175" t="str">
        <f t="shared" si="3231"/>
        <v>AG$12</v>
      </c>
      <c r="AH2445" s="175" t="str">
        <f t="shared" si="3231"/>
        <v>AH$12</v>
      </c>
      <c r="AI2445" s="175" t="str">
        <f t="shared" si="3231"/>
        <v>AI$12</v>
      </c>
      <c r="AJ2445" s="175" t="str">
        <f t="shared" si="3231"/>
        <v>AJ$12</v>
      </c>
      <c r="AK2445" s="175" t="str">
        <f t="shared" si="3231"/>
        <v>AK$12</v>
      </c>
      <c r="AL2445" s="175" t="str">
        <f t="shared" si="3231"/>
        <v>AL$12</v>
      </c>
      <c r="AM2445" s="175" t="str">
        <f t="shared" si="3231"/>
        <v>AM$12</v>
      </c>
      <c r="AN2445" s="175" t="str">
        <f t="shared" si="3231"/>
        <v>AN$12</v>
      </c>
      <c r="AO2445" s="175" t="str">
        <f t="shared" si="3231"/>
        <v>AO$12</v>
      </c>
      <c r="AP2445" s="175" t="str">
        <f t="shared" si="3231"/>
        <v>AP$12</v>
      </c>
      <c r="AQ2445" s="175" t="str">
        <f t="shared" si="3231"/>
        <v>AQ$12</v>
      </c>
      <c r="AR2445" s="175" t="str">
        <f t="shared" si="3231"/>
        <v>AR$12</v>
      </c>
      <c r="AS2445" s="175" t="str">
        <f t="shared" si="3231"/>
        <v>AS$12</v>
      </c>
      <c r="AT2445" s="175" t="str">
        <f t="shared" si="3231"/>
        <v>AT$12</v>
      </c>
      <c r="AU2445" s="175" t="str">
        <f t="shared" si="3231"/>
        <v>AU$12</v>
      </c>
      <c r="AV2445" s="175" t="str">
        <f t="shared" si="3231"/>
        <v>AV$12</v>
      </c>
      <c r="AW2445" s="175" t="str">
        <f t="shared" si="3231"/>
        <v>AW$12</v>
      </c>
      <c r="AX2445" s="175" t="str">
        <f t="shared" si="3231"/>
        <v>AX$12</v>
      </c>
      <c r="AY2445" s="175" t="str">
        <f t="shared" ref="AY2445:CD2445" si="3232">AY2432</f>
        <v>AY$12</v>
      </c>
      <c r="AZ2445" s="175" t="str">
        <f t="shared" si="3232"/>
        <v>AZ$12</v>
      </c>
      <c r="BA2445" s="175" t="str">
        <f t="shared" si="3232"/>
        <v>BA$12</v>
      </c>
      <c r="BB2445" s="175" t="str">
        <f t="shared" si="3232"/>
        <v>BB$12</v>
      </c>
      <c r="BC2445" s="175" t="str">
        <f t="shared" si="3232"/>
        <v>BC$12</v>
      </c>
      <c r="BD2445" s="175" t="str">
        <f t="shared" si="3232"/>
        <v>BD$12</v>
      </c>
      <c r="BE2445" s="175" t="str">
        <f t="shared" si="3232"/>
        <v>BE$12</v>
      </c>
      <c r="BF2445" s="175" t="str">
        <f t="shared" si="3232"/>
        <v>BF$12</v>
      </c>
      <c r="BG2445" s="175" t="str">
        <f t="shared" si="3232"/>
        <v>BG$12</v>
      </c>
      <c r="BH2445" s="175" t="str">
        <f t="shared" si="3232"/>
        <v>BH$12</v>
      </c>
      <c r="BI2445" s="175" t="str">
        <f t="shared" si="3232"/>
        <v>BI$12</v>
      </c>
      <c r="BJ2445" s="175" t="str">
        <f t="shared" si="3232"/>
        <v>BJ$12</v>
      </c>
      <c r="BK2445" s="175" t="str">
        <f t="shared" si="3232"/>
        <v>BK$12</v>
      </c>
      <c r="BL2445" s="175" t="str">
        <f t="shared" si="3232"/>
        <v>BL$12</v>
      </c>
      <c r="BM2445" s="175" t="str">
        <f t="shared" si="3232"/>
        <v>BM$12</v>
      </c>
      <c r="BN2445" s="175" t="str">
        <f t="shared" si="3232"/>
        <v>BN$12</v>
      </c>
      <c r="BO2445" s="175" t="str">
        <f t="shared" si="3232"/>
        <v>BO$12</v>
      </c>
      <c r="BP2445" s="175" t="str">
        <f t="shared" si="3232"/>
        <v>BP$12</v>
      </c>
      <c r="BQ2445" s="175" t="str">
        <f t="shared" si="3232"/>
        <v>BQ$12</v>
      </c>
      <c r="BR2445" s="175" t="str">
        <f t="shared" si="3232"/>
        <v>BR$12</v>
      </c>
      <c r="BS2445" s="175" t="str">
        <f t="shared" si="3232"/>
        <v>BS$12</v>
      </c>
      <c r="BT2445" s="175" t="str">
        <f t="shared" si="3232"/>
        <v>BT$12</v>
      </c>
      <c r="BU2445" s="175" t="str">
        <f t="shared" si="3232"/>
        <v>BU$12</v>
      </c>
      <c r="BV2445" s="175" t="str">
        <f t="shared" si="3232"/>
        <v>BV$12</v>
      </c>
      <c r="BW2445" s="175" t="str">
        <f t="shared" si="3232"/>
        <v>BW$12</v>
      </c>
      <c r="BX2445" s="175" t="str">
        <f t="shared" si="3232"/>
        <v>BX$12</v>
      </c>
      <c r="BY2445" s="175" t="str">
        <f t="shared" si="3232"/>
        <v>BY$12</v>
      </c>
      <c r="BZ2445" s="175" t="str">
        <f t="shared" si="3232"/>
        <v>BZ$12</v>
      </c>
      <c r="CA2445" s="175" t="str">
        <f t="shared" si="3232"/>
        <v>CA$12</v>
      </c>
      <c r="CB2445" s="175" t="str">
        <f t="shared" si="3232"/>
        <v>CB$12</v>
      </c>
      <c r="CC2445" s="175" t="str">
        <f t="shared" si="3232"/>
        <v>CC$12</v>
      </c>
      <c r="CD2445" s="175" t="str">
        <f t="shared" si="3232"/>
        <v>CD$12</v>
      </c>
      <c r="CE2445" s="175" t="str">
        <f t="shared" ref="CE2445:CK2445" si="3233">CE2432</f>
        <v>CE$12</v>
      </c>
      <c r="CF2445" s="175" t="str">
        <f t="shared" si="3233"/>
        <v>CF$12</v>
      </c>
      <c r="CG2445" s="175" t="str">
        <f t="shared" si="3233"/>
        <v>CG$12</v>
      </c>
      <c r="CH2445" s="175" t="str">
        <f t="shared" si="3233"/>
        <v>CH$12</v>
      </c>
      <c r="CI2445" s="175" t="str">
        <f t="shared" si="3233"/>
        <v>CI$12</v>
      </c>
      <c r="CJ2445" s="175" t="str">
        <f t="shared" si="3233"/>
        <v>CJ$12</v>
      </c>
      <c r="CK2445" s="175" t="str">
        <f t="shared" si="3233"/>
        <v>CK$12</v>
      </c>
      <c r="CL2445" s="175" t="str">
        <f t="shared" ref="CL2445" si="3234">CL2432</f>
        <v>CL$12</v>
      </c>
    </row>
    <row r="2446" spans="2:90" x14ac:dyDescent="0.4">
      <c r="B2446" s="132" t="str">
        <f>B2433</f>
        <v>Primary volume driver</v>
      </c>
      <c r="D2446" t="s">
        <v>528</v>
      </c>
      <c r="E2446" s="8" t="str">
        <f t="shared" si="3229"/>
        <v>2446 FCCL-F</v>
      </c>
      <c r="G2446" t="s">
        <v>332</v>
      </c>
      <c r="H2446" s="12"/>
      <c r="I2446" s="60"/>
      <c r="J2446" s="60"/>
      <c r="K2446" s="15"/>
      <c r="L2446" s="15"/>
      <c r="M2446" s="15"/>
      <c r="N2446" s="15"/>
      <c r="O2446" s="15"/>
      <c r="P2446" s="15"/>
      <c r="R2446" s="15"/>
      <c r="S2446" s="175" t="str">
        <f t="shared" ref="S2446" si="3235">S2433</f>
        <v>S$13</v>
      </c>
      <c r="T2446" s="175" t="str">
        <f t="shared" ref="T2446:AX2446" si="3236">T2433</f>
        <v>T$13</v>
      </c>
      <c r="U2446" s="175" t="str">
        <f t="shared" si="3236"/>
        <v>U$13</v>
      </c>
      <c r="V2446" s="175" t="str">
        <f t="shared" si="3236"/>
        <v>V$13</v>
      </c>
      <c r="W2446" s="175" t="str">
        <f t="shared" si="3236"/>
        <v>W$13</v>
      </c>
      <c r="X2446" s="175" t="str">
        <f t="shared" si="3236"/>
        <v>X$13</v>
      </c>
      <c r="Y2446" s="175" t="str">
        <f t="shared" si="3236"/>
        <v>Y$13</v>
      </c>
      <c r="Z2446" s="175" t="str">
        <f t="shared" si="3236"/>
        <v>Z$13</v>
      </c>
      <c r="AA2446" s="175" t="str">
        <f t="shared" si="3236"/>
        <v>AA$13</v>
      </c>
      <c r="AB2446" s="175" t="str">
        <f t="shared" si="3236"/>
        <v>AB$13</v>
      </c>
      <c r="AC2446" s="175" t="str">
        <f t="shared" si="3236"/>
        <v>AC$13</v>
      </c>
      <c r="AD2446" s="175" t="str">
        <f t="shared" si="3236"/>
        <v>AD$13</v>
      </c>
      <c r="AE2446" s="175" t="str">
        <f t="shared" si="3236"/>
        <v>AE$13</v>
      </c>
      <c r="AF2446" s="175" t="str">
        <f t="shared" si="3236"/>
        <v>AF$13</v>
      </c>
      <c r="AG2446" s="175" t="str">
        <f t="shared" si="3236"/>
        <v>AG$13</v>
      </c>
      <c r="AH2446" s="175" t="str">
        <f t="shared" si="3236"/>
        <v>AH$13</v>
      </c>
      <c r="AI2446" s="175" t="str">
        <f t="shared" si="3236"/>
        <v>AI$13</v>
      </c>
      <c r="AJ2446" s="175" t="str">
        <f t="shared" si="3236"/>
        <v>AJ$13</v>
      </c>
      <c r="AK2446" s="175" t="str">
        <f t="shared" si="3236"/>
        <v>AK$13</v>
      </c>
      <c r="AL2446" s="175" t="str">
        <f t="shared" si="3236"/>
        <v>AL$13</v>
      </c>
      <c r="AM2446" s="175" t="str">
        <f t="shared" si="3236"/>
        <v>AM$13</v>
      </c>
      <c r="AN2446" s="175" t="str">
        <f t="shared" si="3236"/>
        <v>AN$13</v>
      </c>
      <c r="AO2446" s="175" t="str">
        <f t="shared" si="3236"/>
        <v>AO$13</v>
      </c>
      <c r="AP2446" s="175" t="str">
        <f t="shared" si="3236"/>
        <v>AP$13</v>
      </c>
      <c r="AQ2446" s="175" t="str">
        <f t="shared" si="3236"/>
        <v>AQ$13</v>
      </c>
      <c r="AR2446" s="175" t="str">
        <f t="shared" si="3236"/>
        <v>AR$13</v>
      </c>
      <c r="AS2446" s="175" t="str">
        <f t="shared" si="3236"/>
        <v>AS$13</v>
      </c>
      <c r="AT2446" s="175" t="str">
        <f t="shared" si="3236"/>
        <v>AT$13</v>
      </c>
      <c r="AU2446" s="175" t="str">
        <f t="shared" si="3236"/>
        <v>AU$13</v>
      </c>
      <c r="AV2446" s="175" t="str">
        <f t="shared" si="3236"/>
        <v>AV$13</v>
      </c>
      <c r="AW2446" s="175" t="str">
        <f t="shared" si="3236"/>
        <v>AW$13</v>
      </c>
      <c r="AX2446" s="175" t="str">
        <f t="shared" si="3236"/>
        <v>AX$13</v>
      </c>
      <c r="AY2446" s="175" t="str">
        <f t="shared" ref="AY2446:CD2446" si="3237">AY2433</f>
        <v>AY$13</v>
      </c>
      <c r="AZ2446" s="175" t="str">
        <f t="shared" si="3237"/>
        <v>AZ$13</v>
      </c>
      <c r="BA2446" s="175" t="str">
        <f t="shared" si="3237"/>
        <v>BA$13</v>
      </c>
      <c r="BB2446" s="175" t="str">
        <f t="shared" si="3237"/>
        <v>BB$13</v>
      </c>
      <c r="BC2446" s="175" t="str">
        <f t="shared" si="3237"/>
        <v>BC$13</v>
      </c>
      <c r="BD2446" s="175" t="str">
        <f t="shared" si="3237"/>
        <v>BD$13</v>
      </c>
      <c r="BE2446" s="175" t="str">
        <f t="shared" si="3237"/>
        <v>BE$13</v>
      </c>
      <c r="BF2446" s="175" t="str">
        <f t="shared" si="3237"/>
        <v>BF$13</v>
      </c>
      <c r="BG2446" s="175" t="str">
        <f t="shared" si="3237"/>
        <v>BG$13</v>
      </c>
      <c r="BH2446" s="175" t="str">
        <f t="shared" si="3237"/>
        <v>BH$13</v>
      </c>
      <c r="BI2446" s="175" t="str">
        <f t="shared" si="3237"/>
        <v>BI$13</v>
      </c>
      <c r="BJ2446" s="175" t="str">
        <f t="shared" si="3237"/>
        <v>BJ$13</v>
      </c>
      <c r="BK2446" s="175" t="str">
        <f t="shared" si="3237"/>
        <v>BK$13</v>
      </c>
      <c r="BL2446" s="175" t="str">
        <f t="shared" si="3237"/>
        <v>BL$13</v>
      </c>
      <c r="BM2446" s="175" t="str">
        <f t="shared" si="3237"/>
        <v>BM$13</v>
      </c>
      <c r="BN2446" s="175" t="str">
        <f t="shared" si="3237"/>
        <v>BN$13</v>
      </c>
      <c r="BO2446" s="175" t="str">
        <f t="shared" si="3237"/>
        <v>BO$13</v>
      </c>
      <c r="BP2446" s="175" t="str">
        <f t="shared" si="3237"/>
        <v>BP$13</v>
      </c>
      <c r="BQ2446" s="175" t="str">
        <f t="shared" si="3237"/>
        <v>BQ$13</v>
      </c>
      <c r="BR2446" s="175" t="str">
        <f t="shared" si="3237"/>
        <v>BR$13</v>
      </c>
      <c r="BS2446" s="175" t="str">
        <f t="shared" si="3237"/>
        <v>BS$13</v>
      </c>
      <c r="BT2446" s="175" t="str">
        <f t="shared" si="3237"/>
        <v>BT$13</v>
      </c>
      <c r="BU2446" s="175" t="str">
        <f t="shared" si="3237"/>
        <v>BU$13</v>
      </c>
      <c r="BV2446" s="175" t="str">
        <f t="shared" si="3237"/>
        <v>BV$13</v>
      </c>
      <c r="BW2446" s="175" t="str">
        <f t="shared" si="3237"/>
        <v>BW$13</v>
      </c>
      <c r="BX2446" s="175" t="str">
        <f t="shared" si="3237"/>
        <v>BX$13</v>
      </c>
      <c r="BY2446" s="175" t="str">
        <f t="shared" si="3237"/>
        <v>BY$13</v>
      </c>
      <c r="BZ2446" s="175" t="str">
        <f t="shared" si="3237"/>
        <v>BZ$13</v>
      </c>
      <c r="CA2446" s="175" t="str">
        <f t="shared" si="3237"/>
        <v>CA$13</v>
      </c>
      <c r="CB2446" s="175" t="str">
        <f t="shared" si="3237"/>
        <v>CB$13</v>
      </c>
      <c r="CC2446" s="175" t="str">
        <f t="shared" si="3237"/>
        <v>CC$13</v>
      </c>
      <c r="CD2446" s="175" t="str">
        <f t="shared" si="3237"/>
        <v>CD$13</v>
      </c>
      <c r="CE2446" s="175" t="str">
        <f t="shared" ref="CE2446:CK2446" si="3238">CE2433</f>
        <v>CE$13</v>
      </c>
      <c r="CF2446" s="175" t="str">
        <f t="shared" si="3238"/>
        <v>CF$13</v>
      </c>
      <c r="CG2446" s="175" t="str">
        <f t="shared" si="3238"/>
        <v>CG$13</v>
      </c>
      <c r="CH2446" s="175" t="str">
        <f t="shared" si="3238"/>
        <v>CH$13</v>
      </c>
      <c r="CI2446" s="175" t="str">
        <f t="shared" si="3238"/>
        <v>CI$13</v>
      </c>
      <c r="CJ2446" s="175" t="str">
        <f t="shared" si="3238"/>
        <v>CJ$13</v>
      </c>
      <c r="CK2446" s="175" t="str">
        <f t="shared" si="3238"/>
        <v>CK$13</v>
      </c>
      <c r="CL2446" s="175" t="str">
        <f t="shared" ref="CL2446" si="3239">CL2433</f>
        <v>CL$13</v>
      </c>
    </row>
    <row r="2447" spans="2:90" x14ac:dyDescent="0.4">
      <c r="B2447" s="187" t="str">
        <f>B2438</f>
        <v>Fixed constant current liability:</v>
      </c>
      <c r="D2447" t="s">
        <v>528</v>
      </c>
      <c r="E2447" s="8" t="str">
        <f t="shared" si="3229"/>
        <v>2447 FCCL-F</v>
      </c>
      <c r="G2447" t="s">
        <v>332</v>
      </c>
      <c r="H2447" s="12"/>
      <c r="I2447" s="60"/>
      <c r="J2447" s="60"/>
      <c r="K2447" s="15"/>
      <c r="L2447" s="15"/>
      <c r="M2447" s="15"/>
      <c r="N2447" s="15"/>
      <c r="O2447" s="15"/>
      <c r="P2447" s="15"/>
      <c r="R2447" s="15"/>
      <c r="S2447" s="175">
        <f t="shared" ref="S2447" si="3240">S2434</f>
        <v>0</v>
      </c>
      <c r="T2447" s="175">
        <f t="shared" ref="T2447:AX2447" si="3241">T2434</f>
        <v>0</v>
      </c>
      <c r="U2447" s="175">
        <f t="shared" si="3241"/>
        <v>0</v>
      </c>
      <c r="V2447" s="175">
        <f t="shared" si="3241"/>
        <v>0</v>
      </c>
      <c r="W2447" s="175">
        <f t="shared" si="3241"/>
        <v>0</v>
      </c>
      <c r="X2447" s="175">
        <f t="shared" si="3241"/>
        <v>0</v>
      </c>
      <c r="Y2447" s="175">
        <f t="shared" si="3241"/>
        <v>0</v>
      </c>
      <c r="Z2447" s="175">
        <f t="shared" si="3241"/>
        <v>0</v>
      </c>
      <c r="AA2447" s="175">
        <f t="shared" si="3241"/>
        <v>0</v>
      </c>
      <c r="AB2447" s="175">
        <f t="shared" si="3241"/>
        <v>0</v>
      </c>
      <c r="AC2447" s="175">
        <f t="shared" si="3241"/>
        <v>0</v>
      </c>
      <c r="AD2447" s="175">
        <f t="shared" si="3241"/>
        <v>0</v>
      </c>
      <c r="AE2447" s="175">
        <f t="shared" si="3241"/>
        <v>0</v>
      </c>
      <c r="AF2447" s="175">
        <f t="shared" si="3241"/>
        <v>0</v>
      </c>
      <c r="AG2447" s="175">
        <f t="shared" si="3241"/>
        <v>0</v>
      </c>
      <c r="AH2447" s="175">
        <f t="shared" si="3241"/>
        <v>0</v>
      </c>
      <c r="AI2447" s="175">
        <f t="shared" si="3241"/>
        <v>0</v>
      </c>
      <c r="AJ2447" s="175">
        <f t="shared" si="3241"/>
        <v>0</v>
      </c>
      <c r="AK2447" s="175">
        <f t="shared" si="3241"/>
        <v>0</v>
      </c>
      <c r="AL2447" s="175">
        <f t="shared" si="3241"/>
        <v>0</v>
      </c>
      <c r="AM2447" s="175">
        <f t="shared" si="3241"/>
        <v>0</v>
      </c>
      <c r="AN2447" s="175">
        <f t="shared" si="3241"/>
        <v>0</v>
      </c>
      <c r="AO2447" s="175">
        <f t="shared" si="3241"/>
        <v>0</v>
      </c>
      <c r="AP2447" s="175">
        <f t="shared" si="3241"/>
        <v>0</v>
      </c>
      <c r="AQ2447" s="175">
        <f t="shared" si="3241"/>
        <v>0</v>
      </c>
      <c r="AR2447" s="175">
        <f t="shared" si="3241"/>
        <v>0</v>
      </c>
      <c r="AS2447" s="175">
        <f t="shared" si="3241"/>
        <v>0</v>
      </c>
      <c r="AT2447" s="175">
        <f t="shared" si="3241"/>
        <v>0</v>
      </c>
      <c r="AU2447" s="175">
        <f t="shared" si="3241"/>
        <v>0</v>
      </c>
      <c r="AV2447" s="175">
        <f t="shared" si="3241"/>
        <v>0</v>
      </c>
      <c r="AW2447" s="175">
        <f t="shared" si="3241"/>
        <v>0</v>
      </c>
      <c r="AX2447" s="175">
        <f t="shared" si="3241"/>
        <v>0</v>
      </c>
      <c r="AY2447" s="175">
        <f t="shared" ref="AY2447:CD2447" si="3242">AY2434</f>
        <v>0</v>
      </c>
      <c r="AZ2447" s="175">
        <f t="shared" si="3242"/>
        <v>0</v>
      </c>
      <c r="BA2447" s="175">
        <f t="shared" si="3242"/>
        <v>0</v>
      </c>
      <c r="BB2447" s="175">
        <f t="shared" si="3242"/>
        <v>0</v>
      </c>
      <c r="BC2447" s="175">
        <f t="shared" si="3242"/>
        <v>0</v>
      </c>
      <c r="BD2447" s="175">
        <f t="shared" si="3242"/>
        <v>0</v>
      </c>
      <c r="BE2447" s="175">
        <f t="shared" si="3242"/>
        <v>0</v>
      </c>
      <c r="BF2447" s="175">
        <f t="shared" si="3242"/>
        <v>0</v>
      </c>
      <c r="BG2447" s="175">
        <f t="shared" si="3242"/>
        <v>0</v>
      </c>
      <c r="BH2447" s="175">
        <f t="shared" si="3242"/>
        <v>0</v>
      </c>
      <c r="BI2447" s="175">
        <f t="shared" si="3242"/>
        <v>0</v>
      </c>
      <c r="BJ2447" s="175">
        <f t="shared" si="3242"/>
        <v>0</v>
      </c>
      <c r="BK2447" s="175">
        <f t="shared" si="3242"/>
        <v>0</v>
      </c>
      <c r="BL2447" s="175">
        <f t="shared" si="3242"/>
        <v>0</v>
      </c>
      <c r="BM2447" s="175">
        <f t="shared" si="3242"/>
        <v>0</v>
      </c>
      <c r="BN2447" s="175">
        <f t="shared" si="3242"/>
        <v>0</v>
      </c>
      <c r="BO2447" s="175">
        <f t="shared" si="3242"/>
        <v>0</v>
      </c>
      <c r="BP2447" s="175">
        <f t="shared" si="3242"/>
        <v>0</v>
      </c>
      <c r="BQ2447" s="175">
        <f t="shared" si="3242"/>
        <v>0</v>
      </c>
      <c r="BR2447" s="175">
        <f t="shared" si="3242"/>
        <v>0</v>
      </c>
      <c r="BS2447" s="175">
        <f t="shared" si="3242"/>
        <v>0</v>
      </c>
      <c r="BT2447" s="175">
        <f t="shared" si="3242"/>
        <v>0</v>
      </c>
      <c r="BU2447" s="175">
        <f t="shared" si="3242"/>
        <v>0</v>
      </c>
      <c r="BV2447" s="175">
        <f t="shared" si="3242"/>
        <v>0</v>
      </c>
      <c r="BW2447" s="175">
        <f t="shared" si="3242"/>
        <v>0</v>
      </c>
      <c r="BX2447" s="175">
        <f t="shared" si="3242"/>
        <v>0</v>
      </c>
      <c r="BY2447" s="175">
        <f t="shared" si="3242"/>
        <v>0</v>
      </c>
      <c r="BZ2447" s="175">
        <f t="shared" si="3242"/>
        <v>0</v>
      </c>
      <c r="CA2447" s="175">
        <f t="shared" si="3242"/>
        <v>0</v>
      </c>
      <c r="CB2447" s="175">
        <f t="shared" si="3242"/>
        <v>0</v>
      </c>
      <c r="CC2447" s="175">
        <f t="shared" si="3242"/>
        <v>0</v>
      </c>
      <c r="CD2447" s="175">
        <f t="shared" si="3242"/>
        <v>0</v>
      </c>
      <c r="CE2447" s="175">
        <f t="shared" ref="CE2447:CK2447" si="3243">CE2434</f>
        <v>0</v>
      </c>
      <c r="CF2447" s="175">
        <f t="shared" si="3243"/>
        <v>0</v>
      </c>
      <c r="CG2447" s="175">
        <f t="shared" si="3243"/>
        <v>0</v>
      </c>
      <c r="CH2447" s="175">
        <f t="shared" si="3243"/>
        <v>0</v>
      </c>
      <c r="CI2447" s="175">
        <f t="shared" si="3243"/>
        <v>0</v>
      </c>
      <c r="CJ2447" s="175">
        <f t="shared" si="3243"/>
        <v>0</v>
      </c>
      <c r="CK2447" s="175">
        <f t="shared" si="3243"/>
        <v>0</v>
      </c>
      <c r="CL2447" s="175">
        <f t="shared" ref="CL2447" si="3244">CL2434</f>
        <v>0</v>
      </c>
    </row>
    <row r="2448" spans="2:90" x14ac:dyDescent="0.4">
      <c r="B2448" s="235" t="str">
        <f>IFERROR(SUBSTITUTE(TRIM(MID(B2438, SEARCH("-", B2438) + 1, LEN(B2438))),":",""),"no unit")</f>
        <v>no unit</v>
      </c>
      <c r="D2448" t="s">
        <v>528</v>
      </c>
      <c r="E2448" s="8" t="str">
        <f t="shared" si="3229"/>
        <v>2448 FCCL-F</v>
      </c>
      <c r="G2448" t="s">
        <v>332</v>
      </c>
      <c r="H2448" s="12"/>
      <c r="I2448" s="60"/>
      <c r="J2448" s="60"/>
      <c r="K2448" s="15"/>
      <c r="L2448" s="15"/>
      <c r="M2448" s="15"/>
      <c r="N2448" s="15"/>
      <c r="O2448" s="15"/>
      <c r="P2448" s="15"/>
      <c r="R2448" s="15"/>
      <c r="S2448" s="175"/>
      <c r="T2448" s="175"/>
      <c r="U2448" s="175"/>
      <c r="V2448" s="175"/>
      <c r="W2448" s="175"/>
      <c r="X2448" s="175"/>
      <c r="Y2448" s="175"/>
      <c r="Z2448" s="175"/>
      <c r="AA2448" s="175"/>
      <c r="AB2448" s="175"/>
      <c r="AC2448" s="175"/>
      <c r="AD2448" s="175"/>
      <c r="AE2448" s="175"/>
      <c r="AF2448" s="175"/>
      <c r="AG2448" s="175"/>
      <c r="AH2448" s="175"/>
      <c r="AI2448" s="175"/>
      <c r="AJ2448" s="175"/>
      <c r="AK2448" s="175"/>
      <c r="AL2448" s="175"/>
      <c r="AM2448" s="175"/>
      <c r="AN2448" s="175"/>
      <c r="AO2448" s="175"/>
      <c r="AP2448" s="175"/>
      <c r="AQ2448" s="175"/>
      <c r="AR2448" s="175"/>
      <c r="AS2448" s="175"/>
      <c r="AT2448" s="175"/>
      <c r="AU2448" s="175"/>
      <c r="AV2448" s="175"/>
      <c r="AW2448" s="175"/>
      <c r="AX2448" s="175"/>
      <c r="AY2448" s="175"/>
      <c r="AZ2448" s="175"/>
      <c r="BA2448" s="175"/>
      <c r="BB2448" s="175"/>
      <c r="BC2448" s="175"/>
      <c r="BD2448" s="175"/>
      <c r="BE2448" s="175"/>
      <c r="BF2448" s="175"/>
      <c r="BG2448" s="175"/>
      <c r="BH2448" s="175"/>
      <c r="BI2448" s="175"/>
      <c r="BJ2448" s="175"/>
      <c r="BK2448" s="175"/>
      <c r="BL2448" s="175"/>
      <c r="BM2448" s="175"/>
      <c r="BN2448" s="175"/>
      <c r="BO2448" s="175"/>
      <c r="BP2448" s="175"/>
      <c r="BQ2448" s="175"/>
      <c r="BR2448" s="175"/>
      <c r="BS2448" s="175"/>
      <c r="BT2448" s="175"/>
      <c r="BU2448" s="175"/>
      <c r="BV2448" s="175"/>
      <c r="BW2448" s="175"/>
      <c r="BX2448" s="175"/>
      <c r="BY2448" s="175"/>
      <c r="BZ2448" s="175"/>
      <c r="CA2448" s="175"/>
      <c r="CB2448" s="175"/>
      <c r="CC2448" s="175"/>
      <c r="CD2448" s="175"/>
      <c r="CE2448" s="175"/>
      <c r="CF2448" s="175"/>
      <c r="CG2448" s="175"/>
      <c r="CH2448" s="175"/>
      <c r="CI2448" s="175"/>
      <c r="CJ2448" s="175"/>
      <c r="CK2448" s="175"/>
      <c r="CL2448" s="175"/>
    </row>
    <row r="2449" spans="2:90" x14ac:dyDescent="0.4">
      <c r="B2449" s="132" t="str">
        <f>B2436</f>
        <v>Secondary revenue driver</v>
      </c>
      <c r="D2449" t="s">
        <v>528</v>
      </c>
      <c r="E2449" s="8" t="str">
        <f t="shared" si="3229"/>
        <v>2449 FCCL-F</v>
      </c>
      <c r="G2449" t="s">
        <v>332</v>
      </c>
      <c r="H2449" s="12"/>
      <c r="I2449" s="60"/>
      <c r="J2449" s="60"/>
      <c r="K2449" s="15"/>
      <c r="L2449" s="15"/>
      <c r="M2449" s="15"/>
      <c r="N2449" s="15"/>
      <c r="O2449" s="15"/>
      <c r="P2449" s="15"/>
      <c r="R2449" s="15"/>
      <c r="S2449" s="4" t="str">
        <f t="shared" ref="S2449" si="3245">ADDRESS(ROW(S2439),COLUMN(S2439),2)</f>
        <v>S$2439</v>
      </c>
      <c r="T2449" s="4" t="str">
        <f t="shared" ref="T2449:AX2449" si="3246">ADDRESS(ROW(T2439),COLUMN(T2439),2)</f>
        <v>T$2439</v>
      </c>
      <c r="U2449" s="4" t="str">
        <f t="shared" si="3246"/>
        <v>U$2439</v>
      </c>
      <c r="V2449" s="4" t="str">
        <f t="shared" si="3246"/>
        <v>V$2439</v>
      </c>
      <c r="W2449" s="4" t="str">
        <f t="shared" si="3246"/>
        <v>W$2439</v>
      </c>
      <c r="X2449" s="4" t="str">
        <f t="shared" si="3246"/>
        <v>X$2439</v>
      </c>
      <c r="Y2449" s="4" t="str">
        <f t="shared" si="3246"/>
        <v>Y$2439</v>
      </c>
      <c r="Z2449" s="4" t="str">
        <f t="shared" si="3246"/>
        <v>Z$2439</v>
      </c>
      <c r="AA2449" s="4" t="str">
        <f t="shared" si="3246"/>
        <v>AA$2439</v>
      </c>
      <c r="AB2449" s="4" t="str">
        <f t="shared" si="3246"/>
        <v>AB$2439</v>
      </c>
      <c r="AC2449" s="4" t="str">
        <f t="shared" si="3246"/>
        <v>AC$2439</v>
      </c>
      <c r="AD2449" s="4" t="str">
        <f t="shared" si="3246"/>
        <v>AD$2439</v>
      </c>
      <c r="AE2449" s="4" t="str">
        <f t="shared" si="3246"/>
        <v>AE$2439</v>
      </c>
      <c r="AF2449" s="4" t="str">
        <f t="shared" si="3246"/>
        <v>AF$2439</v>
      </c>
      <c r="AG2449" s="4" t="str">
        <f t="shared" si="3246"/>
        <v>AG$2439</v>
      </c>
      <c r="AH2449" s="4" t="str">
        <f t="shared" si="3246"/>
        <v>AH$2439</v>
      </c>
      <c r="AI2449" s="4" t="str">
        <f t="shared" si="3246"/>
        <v>AI$2439</v>
      </c>
      <c r="AJ2449" s="4" t="str">
        <f t="shared" si="3246"/>
        <v>AJ$2439</v>
      </c>
      <c r="AK2449" s="4" t="str">
        <f t="shared" si="3246"/>
        <v>AK$2439</v>
      </c>
      <c r="AL2449" s="4" t="str">
        <f t="shared" si="3246"/>
        <v>AL$2439</v>
      </c>
      <c r="AM2449" s="4" t="str">
        <f t="shared" si="3246"/>
        <v>AM$2439</v>
      </c>
      <c r="AN2449" s="4" t="str">
        <f t="shared" si="3246"/>
        <v>AN$2439</v>
      </c>
      <c r="AO2449" s="4" t="str">
        <f t="shared" si="3246"/>
        <v>AO$2439</v>
      </c>
      <c r="AP2449" s="4" t="str">
        <f t="shared" si="3246"/>
        <v>AP$2439</v>
      </c>
      <c r="AQ2449" s="4" t="str">
        <f t="shared" si="3246"/>
        <v>AQ$2439</v>
      </c>
      <c r="AR2449" s="4" t="str">
        <f t="shared" si="3246"/>
        <v>AR$2439</v>
      </c>
      <c r="AS2449" s="4" t="str">
        <f t="shared" si="3246"/>
        <v>AS$2439</v>
      </c>
      <c r="AT2449" s="4" t="str">
        <f t="shared" si="3246"/>
        <v>AT$2439</v>
      </c>
      <c r="AU2449" s="4" t="str">
        <f t="shared" si="3246"/>
        <v>AU$2439</v>
      </c>
      <c r="AV2449" s="4" t="str">
        <f t="shared" si="3246"/>
        <v>AV$2439</v>
      </c>
      <c r="AW2449" s="4" t="str">
        <f t="shared" si="3246"/>
        <v>AW$2439</v>
      </c>
      <c r="AX2449" s="4" t="str">
        <f t="shared" si="3246"/>
        <v>AX$2439</v>
      </c>
      <c r="AY2449" s="4" t="str">
        <f t="shared" ref="AY2449:CD2449" si="3247">ADDRESS(ROW(AY2439),COLUMN(AY2439),2)</f>
        <v>AY$2439</v>
      </c>
      <c r="AZ2449" s="4" t="str">
        <f t="shared" si="3247"/>
        <v>AZ$2439</v>
      </c>
      <c r="BA2449" s="4" t="str">
        <f t="shared" si="3247"/>
        <v>BA$2439</v>
      </c>
      <c r="BB2449" s="4" t="str">
        <f t="shared" si="3247"/>
        <v>BB$2439</v>
      </c>
      <c r="BC2449" s="4" t="str">
        <f t="shared" si="3247"/>
        <v>BC$2439</v>
      </c>
      <c r="BD2449" s="4" t="str">
        <f t="shared" si="3247"/>
        <v>BD$2439</v>
      </c>
      <c r="BE2449" s="4" t="str">
        <f t="shared" si="3247"/>
        <v>BE$2439</v>
      </c>
      <c r="BF2449" s="4" t="str">
        <f t="shared" si="3247"/>
        <v>BF$2439</v>
      </c>
      <c r="BG2449" s="4" t="str">
        <f t="shared" si="3247"/>
        <v>BG$2439</v>
      </c>
      <c r="BH2449" s="4" t="str">
        <f t="shared" si="3247"/>
        <v>BH$2439</v>
      </c>
      <c r="BI2449" s="4" t="str">
        <f t="shared" si="3247"/>
        <v>BI$2439</v>
      </c>
      <c r="BJ2449" s="4" t="str">
        <f t="shared" si="3247"/>
        <v>BJ$2439</v>
      </c>
      <c r="BK2449" s="4" t="str">
        <f t="shared" si="3247"/>
        <v>BK$2439</v>
      </c>
      <c r="BL2449" s="4" t="str">
        <f t="shared" si="3247"/>
        <v>BL$2439</v>
      </c>
      <c r="BM2449" s="4" t="str">
        <f t="shared" si="3247"/>
        <v>BM$2439</v>
      </c>
      <c r="BN2449" s="4" t="str">
        <f t="shared" si="3247"/>
        <v>BN$2439</v>
      </c>
      <c r="BO2449" s="4" t="str">
        <f t="shared" si="3247"/>
        <v>BO$2439</v>
      </c>
      <c r="BP2449" s="4" t="str">
        <f t="shared" si="3247"/>
        <v>BP$2439</v>
      </c>
      <c r="BQ2449" s="4" t="str">
        <f t="shared" si="3247"/>
        <v>BQ$2439</v>
      </c>
      <c r="BR2449" s="4" t="str">
        <f t="shared" si="3247"/>
        <v>BR$2439</v>
      </c>
      <c r="BS2449" s="4" t="str">
        <f t="shared" si="3247"/>
        <v>BS$2439</v>
      </c>
      <c r="BT2449" s="4" t="str">
        <f t="shared" si="3247"/>
        <v>BT$2439</v>
      </c>
      <c r="BU2449" s="4" t="str">
        <f t="shared" si="3247"/>
        <v>BU$2439</v>
      </c>
      <c r="BV2449" s="4" t="str">
        <f t="shared" si="3247"/>
        <v>BV$2439</v>
      </c>
      <c r="BW2449" s="4" t="str">
        <f t="shared" si="3247"/>
        <v>BW$2439</v>
      </c>
      <c r="BX2449" s="4" t="str">
        <f t="shared" si="3247"/>
        <v>BX$2439</v>
      </c>
      <c r="BY2449" s="4" t="str">
        <f t="shared" si="3247"/>
        <v>BY$2439</v>
      </c>
      <c r="BZ2449" s="4" t="str">
        <f t="shared" si="3247"/>
        <v>BZ$2439</v>
      </c>
      <c r="CA2449" s="4" t="str">
        <f t="shared" si="3247"/>
        <v>CA$2439</v>
      </c>
      <c r="CB2449" s="4" t="str">
        <f t="shared" si="3247"/>
        <v>CB$2439</v>
      </c>
      <c r="CC2449" s="4" t="str">
        <f t="shared" si="3247"/>
        <v>CC$2439</v>
      </c>
      <c r="CD2449" s="4" t="str">
        <f t="shared" si="3247"/>
        <v>CD$2439</v>
      </c>
      <c r="CE2449" s="4" t="str">
        <f t="shared" ref="CE2449:CK2449" si="3248">ADDRESS(ROW(CE2439),COLUMN(CE2439),2)</f>
        <v>CE$2439</v>
      </c>
      <c r="CF2449" s="4" t="str">
        <f t="shared" si="3248"/>
        <v>CF$2439</v>
      </c>
      <c r="CG2449" s="4" t="str">
        <f t="shared" si="3248"/>
        <v>CG$2439</v>
      </c>
      <c r="CH2449" s="4" t="str">
        <f t="shared" si="3248"/>
        <v>CH$2439</v>
      </c>
      <c r="CI2449" s="4" t="str">
        <f t="shared" si="3248"/>
        <v>CI$2439</v>
      </c>
      <c r="CJ2449" s="4" t="str">
        <f t="shared" si="3248"/>
        <v>CJ$2439</v>
      </c>
      <c r="CK2449" s="4" t="str">
        <f t="shared" si="3248"/>
        <v>CK$2439</v>
      </c>
      <c r="CL2449" s="4" t="str">
        <f t="shared" ref="CL2449" si="3249">ADDRESS(ROW(CL2439),COLUMN(CL2439),2)</f>
        <v>CL$2439</v>
      </c>
    </row>
    <row r="2450" spans="2:90" x14ac:dyDescent="0.4">
      <c r="B2450" s="132" t="str">
        <f>B2437</f>
        <v>Secondary volume driver</v>
      </c>
      <c r="D2450" t="s">
        <v>528</v>
      </c>
      <c r="E2450" s="8" t="str">
        <f t="shared" si="3229"/>
        <v>2450 FCCL-F</v>
      </c>
      <c r="G2450" t="s">
        <v>332</v>
      </c>
      <c r="H2450" s="12"/>
      <c r="I2450" s="60"/>
      <c r="J2450" s="60"/>
      <c r="K2450" s="15"/>
      <c r="L2450" s="15"/>
      <c r="M2450" s="15"/>
      <c r="N2450" s="15"/>
      <c r="O2450" s="15"/>
      <c r="P2450" s="15"/>
      <c r="R2450" s="15"/>
      <c r="S2450" s="175" t="str">
        <f t="shared" ref="S2450" si="3250">S2437</f>
        <v>S$15</v>
      </c>
      <c r="T2450" s="175" t="str">
        <f t="shared" ref="T2450:AX2450" si="3251">T2437</f>
        <v>T$15</v>
      </c>
      <c r="U2450" s="175" t="str">
        <f t="shared" si="3251"/>
        <v>U$15</v>
      </c>
      <c r="V2450" s="175" t="str">
        <f t="shared" si="3251"/>
        <v>V$15</v>
      </c>
      <c r="W2450" s="175" t="str">
        <f t="shared" si="3251"/>
        <v>W$15</v>
      </c>
      <c r="X2450" s="175" t="str">
        <f t="shared" si="3251"/>
        <v>X$15</v>
      </c>
      <c r="Y2450" s="175" t="str">
        <f t="shared" si="3251"/>
        <v>Y$15</v>
      </c>
      <c r="Z2450" s="175" t="str">
        <f t="shared" si="3251"/>
        <v>Z$15</v>
      </c>
      <c r="AA2450" s="175" t="str">
        <f t="shared" si="3251"/>
        <v>AA$15</v>
      </c>
      <c r="AB2450" s="175" t="str">
        <f t="shared" si="3251"/>
        <v>AB$15</v>
      </c>
      <c r="AC2450" s="175" t="str">
        <f t="shared" si="3251"/>
        <v>AC$15</v>
      </c>
      <c r="AD2450" s="175" t="str">
        <f t="shared" si="3251"/>
        <v>AD$15</v>
      </c>
      <c r="AE2450" s="175" t="str">
        <f t="shared" si="3251"/>
        <v>AE$15</v>
      </c>
      <c r="AF2450" s="175" t="str">
        <f t="shared" si="3251"/>
        <v>AF$15</v>
      </c>
      <c r="AG2450" s="175" t="str">
        <f t="shared" si="3251"/>
        <v>AG$15</v>
      </c>
      <c r="AH2450" s="175" t="str">
        <f t="shared" si="3251"/>
        <v>AH$15</v>
      </c>
      <c r="AI2450" s="175" t="str">
        <f t="shared" si="3251"/>
        <v>AI$15</v>
      </c>
      <c r="AJ2450" s="175" t="str">
        <f t="shared" si="3251"/>
        <v>AJ$15</v>
      </c>
      <c r="AK2450" s="175" t="str">
        <f t="shared" si="3251"/>
        <v>AK$15</v>
      </c>
      <c r="AL2450" s="175" t="str">
        <f t="shared" si="3251"/>
        <v>AL$15</v>
      </c>
      <c r="AM2450" s="175" t="str">
        <f t="shared" si="3251"/>
        <v>AM$15</v>
      </c>
      <c r="AN2450" s="175" t="str">
        <f t="shared" si="3251"/>
        <v>AN$15</v>
      </c>
      <c r="AO2450" s="175" t="str">
        <f t="shared" si="3251"/>
        <v>AO$15</v>
      </c>
      <c r="AP2450" s="175" t="str">
        <f t="shared" si="3251"/>
        <v>AP$15</v>
      </c>
      <c r="AQ2450" s="175" t="str">
        <f t="shared" si="3251"/>
        <v>AQ$15</v>
      </c>
      <c r="AR2450" s="175" t="str">
        <f t="shared" si="3251"/>
        <v>AR$15</v>
      </c>
      <c r="AS2450" s="175" t="str">
        <f t="shared" si="3251"/>
        <v>AS$15</v>
      </c>
      <c r="AT2450" s="175" t="str">
        <f t="shared" si="3251"/>
        <v>AT$15</v>
      </c>
      <c r="AU2450" s="175" t="str">
        <f t="shared" si="3251"/>
        <v>AU$15</v>
      </c>
      <c r="AV2450" s="175" t="str">
        <f t="shared" si="3251"/>
        <v>AV$15</v>
      </c>
      <c r="AW2450" s="175" t="str">
        <f t="shared" si="3251"/>
        <v>AW$15</v>
      </c>
      <c r="AX2450" s="175" t="str">
        <f t="shared" si="3251"/>
        <v>AX$15</v>
      </c>
      <c r="AY2450" s="175" t="str">
        <f t="shared" ref="AY2450:CD2450" si="3252">AY2437</f>
        <v>AY$15</v>
      </c>
      <c r="AZ2450" s="175" t="str">
        <f t="shared" si="3252"/>
        <v>AZ$15</v>
      </c>
      <c r="BA2450" s="175" t="str">
        <f t="shared" si="3252"/>
        <v>BA$15</v>
      </c>
      <c r="BB2450" s="175" t="str">
        <f t="shared" si="3252"/>
        <v>BB$15</v>
      </c>
      <c r="BC2450" s="175" t="str">
        <f t="shared" si="3252"/>
        <v>BC$15</v>
      </c>
      <c r="BD2450" s="175" t="str">
        <f t="shared" si="3252"/>
        <v>BD$15</v>
      </c>
      <c r="BE2450" s="175" t="str">
        <f t="shared" si="3252"/>
        <v>BE$15</v>
      </c>
      <c r="BF2450" s="175" t="str">
        <f t="shared" si="3252"/>
        <v>BF$15</v>
      </c>
      <c r="BG2450" s="175" t="str">
        <f t="shared" si="3252"/>
        <v>BG$15</v>
      </c>
      <c r="BH2450" s="175" t="str">
        <f t="shared" si="3252"/>
        <v>BH$15</v>
      </c>
      <c r="BI2450" s="175" t="str">
        <f t="shared" si="3252"/>
        <v>BI$15</v>
      </c>
      <c r="BJ2450" s="175" t="str">
        <f t="shared" si="3252"/>
        <v>BJ$15</v>
      </c>
      <c r="BK2450" s="175" t="str">
        <f t="shared" si="3252"/>
        <v>BK$15</v>
      </c>
      <c r="BL2450" s="175" t="str">
        <f t="shared" si="3252"/>
        <v>BL$15</v>
      </c>
      <c r="BM2450" s="175" t="str">
        <f t="shared" si="3252"/>
        <v>BM$15</v>
      </c>
      <c r="BN2450" s="175" t="str">
        <f t="shared" si="3252"/>
        <v>BN$15</v>
      </c>
      <c r="BO2450" s="175" t="str">
        <f t="shared" si="3252"/>
        <v>BO$15</v>
      </c>
      <c r="BP2450" s="175" t="str">
        <f t="shared" si="3252"/>
        <v>BP$15</v>
      </c>
      <c r="BQ2450" s="175" t="str">
        <f t="shared" si="3252"/>
        <v>BQ$15</v>
      </c>
      <c r="BR2450" s="175" t="str">
        <f t="shared" si="3252"/>
        <v>BR$15</v>
      </c>
      <c r="BS2450" s="175" t="str">
        <f t="shared" si="3252"/>
        <v>BS$15</v>
      </c>
      <c r="BT2450" s="175" t="str">
        <f t="shared" si="3252"/>
        <v>BT$15</v>
      </c>
      <c r="BU2450" s="175" t="str">
        <f t="shared" si="3252"/>
        <v>BU$15</v>
      </c>
      <c r="BV2450" s="175" t="str">
        <f t="shared" si="3252"/>
        <v>BV$15</v>
      </c>
      <c r="BW2450" s="175" t="str">
        <f t="shared" si="3252"/>
        <v>BW$15</v>
      </c>
      <c r="BX2450" s="175" t="str">
        <f t="shared" si="3252"/>
        <v>BX$15</v>
      </c>
      <c r="BY2450" s="175" t="str">
        <f t="shared" si="3252"/>
        <v>BY$15</v>
      </c>
      <c r="BZ2450" s="175" t="str">
        <f t="shared" si="3252"/>
        <v>BZ$15</v>
      </c>
      <c r="CA2450" s="175" t="str">
        <f t="shared" si="3252"/>
        <v>CA$15</v>
      </c>
      <c r="CB2450" s="175" t="str">
        <f t="shared" si="3252"/>
        <v>CB$15</v>
      </c>
      <c r="CC2450" s="175" t="str">
        <f t="shared" si="3252"/>
        <v>CC$15</v>
      </c>
      <c r="CD2450" s="175" t="str">
        <f t="shared" si="3252"/>
        <v>CD$15</v>
      </c>
      <c r="CE2450" s="175" t="str">
        <f t="shared" ref="CE2450:CK2450" si="3253">CE2437</f>
        <v>CE$15</v>
      </c>
      <c r="CF2450" s="175" t="str">
        <f t="shared" si="3253"/>
        <v>CF$15</v>
      </c>
      <c r="CG2450" s="175" t="str">
        <f t="shared" si="3253"/>
        <v>CG$15</v>
      </c>
      <c r="CH2450" s="175" t="str">
        <f t="shared" si="3253"/>
        <v>CH$15</v>
      </c>
      <c r="CI2450" s="175" t="str">
        <f t="shared" si="3253"/>
        <v>CI$15</v>
      </c>
      <c r="CJ2450" s="175" t="str">
        <f t="shared" si="3253"/>
        <v>CJ$15</v>
      </c>
      <c r="CK2450" s="175" t="str">
        <f t="shared" si="3253"/>
        <v>CK$15</v>
      </c>
      <c r="CL2450" s="175" t="str">
        <f t="shared" ref="CL2450" si="3254">CL2437</f>
        <v>CL$15</v>
      </c>
    </row>
    <row r="2451" spans="2:90" x14ac:dyDescent="0.4">
      <c r="B2451" s="132"/>
      <c r="E2451" s="8"/>
      <c r="H2451" s="12"/>
      <c r="I2451" s="60"/>
      <c r="J2451" s="60"/>
      <c r="K2451" s="15"/>
      <c r="L2451" s="15"/>
      <c r="M2451" s="15"/>
      <c r="N2451" s="15"/>
      <c r="O2451" s="15"/>
      <c r="P2451" s="15"/>
      <c r="R2451" s="15"/>
      <c r="S2451" s="175"/>
      <c r="T2451" s="175"/>
      <c r="U2451" s="175"/>
      <c r="V2451" s="175"/>
      <c r="W2451" s="175"/>
      <c r="X2451" s="175"/>
      <c r="Y2451" s="175"/>
      <c r="Z2451" s="175"/>
      <c r="AA2451" s="175"/>
      <c r="AB2451" s="175"/>
      <c r="AC2451" s="175"/>
      <c r="AD2451" s="175"/>
      <c r="AE2451" s="175"/>
      <c r="AF2451" s="175"/>
      <c r="AG2451" s="175"/>
      <c r="AH2451" s="175"/>
      <c r="AI2451" s="175"/>
      <c r="AJ2451" s="175"/>
      <c r="AK2451" s="175"/>
      <c r="AL2451" s="175"/>
      <c r="AM2451" s="175"/>
      <c r="AN2451" s="175"/>
      <c r="AO2451" s="175"/>
      <c r="AP2451" s="175"/>
      <c r="AQ2451" s="175"/>
      <c r="AR2451" s="175"/>
      <c r="AS2451" s="175"/>
      <c r="AT2451" s="175"/>
      <c r="AU2451" s="175"/>
      <c r="AV2451" s="175"/>
      <c r="AW2451" s="175"/>
      <c r="AX2451" s="175"/>
      <c r="AY2451" s="175"/>
      <c r="AZ2451" s="175"/>
      <c r="BA2451" s="175"/>
      <c r="BB2451" s="175"/>
      <c r="BC2451" s="175"/>
      <c r="BD2451" s="175"/>
      <c r="BE2451" s="175"/>
      <c r="BF2451" s="175"/>
      <c r="BG2451" s="175"/>
      <c r="BH2451" s="175"/>
      <c r="BI2451" s="175"/>
      <c r="BJ2451" s="175"/>
      <c r="BK2451" s="175"/>
      <c r="BL2451" s="175"/>
      <c r="BM2451" s="175"/>
      <c r="BN2451" s="175"/>
      <c r="BO2451" s="175"/>
      <c r="BP2451" s="175"/>
      <c r="BQ2451" s="175"/>
      <c r="BR2451" s="175"/>
      <c r="BS2451" s="175"/>
      <c r="BT2451" s="175"/>
      <c r="BU2451" s="175"/>
      <c r="BV2451" s="175"/>
      <c r="BW2451" s="175"/>
      <c r="BX2451" s="175"/>
      <c r="BY2451" s="175"/>
      <c r="BZ2451" s="175"/>
      <c r="CA2451" s="175"/>
      <c r="CB2451" s="175"/>
      <c r="CC2451" s="175"/>
      <c r="CD2451" s="175"/>
      <c r="CE2451" s="175"/>
      <c r="CF2451" s="175"/>
      <c r="CG2451" s="175"/>
      <c r="CH2451" s="175"/>
      <c r="CI2451" s="175"/>
      <c r="CJ2451" s="175"/>
      <c r="CK2451" s="175"/>
      <c r="CL2451" s="175"/>
    </row>
    <row r="2452" spans="2:90" x14ac:dyDescent="0.4">
      <c r="B2452" s="171" t="s">
        <v>490</v>
      </c>
      <c r="E2452" s="8"/>
      <c r="H2452" s="170"/>
      <c r="I2452" s="172"/>
      <c r="J2452" s="172"/>
      <c r="K2452" s="193"/>
      <c r="L2452" s="193"/>
      <c r="M2452" s="193"/>
      <c r="N2452" s="193"/>
      <c r="O2452" s="193"/>
      <c r="P2452" s="193"/>
      <c r="R2452" s="194"/>
      <c r="S2452" s="170"/>
      <c r="T2452" s="170"/>
      <c r="U2452" s="170"/>
      <c r="V2452" s="170"/>
      <c r="W2452" s="170"/>
      <c r="X2452" s="170"/>
      <c r="Y2452" s="170"/>
      <c r="Z2452" s="170"/>
      <c r="AA2452" s="170"/>
      <c r="AB2452" s="170"/>
      <c r="AC2452" s="170"/>
      <c r="AD2452" s="170"/>
      <c r="AE2452" s="170"/>
      <c r="AF2452" s="170"/>
      <c r="AG2452" s="170"/>
      <c r="AH2452" s="170"/>
      <c r="AI2452" s="170"/>
      <c r="AJ2452" s="170"/>
      <c r="AK2452" s="170"/>
      <c r="AL2452" s="170"/>
      <c r="AM2452" s="170"/>
      <c r="AN2452" s="170"/>
      <c r="AO2452" s="170"/>
      <c r="AP2452" s="170"/>
      <c r="AQ2452" s="170"/>
      <c r="AR2452" s="170"/>
      <c r="AS2452" s="170"/>
      <c r="AT2452" s="170"/>
      <c r="AU2452" s="170"/>
      <c r="AV2452" s="170"/>
      <c r="AW2452" s="170"/>
      <c r="AX2452" s="170"/>
      <c r="AY2452" s="170"/>
      <c r="AZ2452" s="170"/>
      <c r="BA2452" s="170"/>
      <c r="BB2452" s="170"/>
      <c r="BC2452" s="170"/>
      <c r="BD2452" s="170"/>
      <c r="BE2452" s="170"/>
      <c r="BF2452" s="170"/>
      <c r="BG2452" s="170"/>
      <c r="BH2452" s="170"/>
      <c r="BI2452" s="170"/>
      <c r="BJ2452" s="170"/>
      <c r="BK2452" s="170"/>
      <c r="BL2452" s="170"/>
      <c r="BM2452" s="170"/>
      <c r="BN2452" s="170"/>
      <c r="BO2452" s="170"/>
      <c r="BP2452" s="170"/>
      <c r="BQ2452" s="170"/>
      <c r="BR2452" s="170"/>
      <c r="BS2452" s="170"/>
      <c r="BT2452" s="170"/>
      <c r="BU2452" s="170"/>
      <c r="BV2452" s="170"/>
      <c r="BW2452" s="170"/>
      <c r="BX2452" s="170"/>
      <c r="BY2452" s="170"/>
      <c r="BZ2452" s="170"/>
      <c r="CA2452" s="170"/>
      <c r="CB2452" s="170"/>
      <c r="CC2452" s="170"/>
      <c r="CD2452" s="170"/>
      <c r="CE2452" s="170"/>
      <c r="CF2452" s="170"/>
      <c r="CG2452" s="170"/>
      <c r="CH2452" s="170"/>
      <c r="CI2452" s="170"/>
      <c r="CJ2452" s="170"/>
      <c r="CK2452" s="170"/>
      <c r="CL2452" s="170"/>
    </row>
    <row r="2453" spans="2:90" x14ac:dyDescent="0.4">
      <c r="B2453" s="171" t="s">
        <v>492</v>
      </c>
      <c r="E2453" s="8"/>
      <c r="H2453" s="170"/>
      <c r="I2453" s="172"/>
      <c r="J2453" s="172"/>
      <c r="K2453" s="193"/>
      <c r="L2453" s="193"/>
      <c r="M2453" s="193"/>
      <c r="N2453" s="193"/>
      <c r="O2453" s="193"/>
      <c r="P2453" s="193"/>
      <c r="R2453" s="194"/>
      <c r="S2453" s="170"/>
      <c r="T2453" s="170"/>
      <c r="U2453" s="170"/>
      <c r="V2453" s="170"/>
      <c r="W2453" s="170"/>
      <c r="X2453" s="170"/>
      <c r="Y2453" s="170"/>
      <c r="Z2453" s="170"/>
      <c r="AA2453" s="170"/>
      <c r="AB2453" s="170"/>
      <c r="AC2453" s="170"/>
      <c r="AD2453" s="170"/>
      <c r="AE2453" s="170"/>
      <c r="AF2453" s="170"/>
      <c r="AG2453" s="170"/>
      <c r="AH2453" s="170"/>
      <c r="AI2453" s="170"/>
      <c r="AJ2453" s="170"/>
      <c r="AK2453" s="170"/>
      <c r="AL2453" s="170"/>
      <c r="AM2453" s="170"/>
      <c r="AN2453" s="170"/>
      <c r="AO2453" s="170"/>
      <c r="AP2453" s="170"/>
      <c r="AQ2453" s="170"/>
      <c r="AR2453" s="170"/>
      <c r="AS2453" s="170"/>
      <c r="AT2453" s="170"/>
      <c r="AU2453" s="170"/>
      <c r="AV2453" s="170"/>
      <c r="AW2453" s="170"/>
      <c r="AX2453" s="170"/>
      <c r="AY2453" s="170"/>
      <c r="AZ2453" s="170"/>
      <c r="BA2453" s="170"/>
      <c r="BB2453" s="170"/>
      <c r="BC2453" s="170"/>
      <c r="BD2453" s="170"/>
      <c r="BE2453" s="170"/>
      <c r="BF2453" s="170"/>
      <c r="BG2453" s="170"/>
      <c r="BH2453" s="170"/>
      <c r="BI2453" s="170"/>
      <c r="BJ2453" s="170"/>
      <c r="BK2453" s="170"/>
      <c r="BL2453" s="170"/>
      <c r="BM2453" s="170"/>
      <c r="BN2453" s="170"/>
      <c r="BO2453" s="170"/>
      <c r="BP2453" s="170"/>
      <c r="BQ2453" s="170"/>
      <c r="BR2453" s="170"/>
      <c r="BS2453" s="170"/>
      <c r="BT2453" s="170"/>
      <c r="BU2453" s="170"/>
      <c r="BV2453" s="170"/>
      <c r="BW2453" s="170"/>
      <c r="BX2453" s="170"/>
      <c r="BY2453" s="170"/>
      <c r="BZ2453" s="170"/>
      <c r="CA2453" s="170"/>
      <c r="CB2453" s="170"/>
      <c r="CC2453" s="170"/>
      <c r="CD2453" s="170"/>
      <c r="CE2453" s="170"/>
      <c r="CF2453" s="170"/>
      <c r="CG2453" s="170"/>
      <c r="CH2453" s="170"/>
      <c r="CI2453" s="170"/>
      <c r="CJ2453" s="170"/>
      <c r="CK2453" s="170"/>
      <c r="CL2453" s="170"/>
    </row>
    <row r="2454" spans="2:90" x14ac:dyDescent="0.4">
      <c r="B2454" s="171" t="s">
        <v>461</v>
      </c>
      <c r="E2454" s="8"/>
      <c r="H2454" s="170"/>
      <c r="I2454" s="172"/>
      <c r="J2454" s="172"/>
      <c r="K2454" s="193"/>
      <c r="L2454" s="193"/>
      <c r="M2454" s="193"/>
      <c r="N2454" s="193"/>
      <c r="O2454" s="193"/>
      <c r="P2454" s="193"/>
      <c r="R2454" s="194"/>
      <c r="S2454" s="195" t="str">
        <f t="shared" ref="S2454:AX2454" si="3255">S$16</f>
        <v>S$12</v>
      </c>
      <c r="T2454" s="195" t="str">
        <f t="shared" si="3255"/>
        <v>T$12</v>
      </c>
      <c r="U2454" s="195" t="str">
        <f t="shared" si="3255"/>
        <v>U$12</v>
      </c>
      <c r="V2454" s="195" t="str">
        <f t="shared" si="3255"/>
        <v>V$12</v>
      </c>
      <c r="W2454" s="195" t="str">
        <f t="shared" si="3255"/>
        <v>W$12</v>
      </c>
      <c r="X2454" s="195" t="str">
        <f t="shared" si="3255"/>
        <v>X$12</v>
      </c>
      <c r="Y2454" s="195" t="str">
        <f t="shared" si="3255"/>
        <v>Y$12</v>
      </c>
      <c r="Z2454" s="195" t="str">
        <f t="shared" si="3255"/>
        <v>Z$12</v>
      </c>
      <c r="AA2454" s="195" t="str">
        <f t="shared" si="3255"/>
        <v>AA$12</v>
      </c>
      <c r="AB2454" s="195" t="str">
        <f t="shared" si="3255"/>
        <v>AB$12</v>
      </c>
      <c r="AC2454" s="195" t="str">
        <f t="shared" si="3255"/>
        <v>AC$12</v>
      </c>
      <c r="AD2454" s="195" t="str">
        <f t="shared" si="3255"/>
        <v>AD$12</v>
      </c>
      <c r="AE2454" s="195" t="str">
        <f t="shared" si="3255"/>
        <v>AE$12</v>
      </c>
      <c r="AF2454" s="195" t="str">
        <f t="shared" si="3255"/>
        <v>AF$12</v>
      </c>
      <c r="AG2454" s="195" t="str">
        <f t="shared" si="3255"/>
        <v>AG$12</v>
      </c>
      <c r="AH2454" s="195" t="str">
        <f t="shared" si="3255"/>
        <v>AH$12</v>
      </c>
      <c r="AI2454" s="195" t="str">
        <f t="shared" si="3255"/>
        <v>AI$12</v>
      </c>
      <c r="AJ2454" s="195" t="str">
        <f t="shared" si="3255"/>
        <v>AJ$12</v>
      </c>
      <c r="AK2454" s="195" t="str">
        <f t="shared" si="3255"/>
        <v>AK$12</v>
      </c>
      <c r="AL2454" s="195" t="str">
        <f t="shared" si="3255"/>
        <v>AL$12</v>
      </c>
      <c r="AM2454" s="195" t="str">
        <f t="shared" si="3255"/>
        <v>AM$12</v>
      </c>
      <c r="AN2454" s="195" t="str">
        <f t="shared" si="3255"/>
        <v>AN$12</v>
      </c>
      <c r="AO2454" s="195" t="str">
        <f t="shared" si="3255"/>
        <v>AO$12</v>
      </c>
      <c r="AP2454" s="195" t="str">
        <f t="shared" si="3255"/>
        <v>AP$12</v>
      </c>
      <c r="AQ2454" s="195" t="str">
        <f t="shared" si="3255"/>
        <v>AQ$12</v>
      </c>
      <c r="AR2454" s="195" t="str">
        <f t="shared" si="3255"/>
        <v>AR$12</v>
      </c>
      <c r="AS2454" s="195" t="str">
        <f t="shared" si="3255"/>
        <v>AS$12</v>
      </c>
      <c r="AT2454" s="195" t="str">
        <f t="shared" si="3255"/>
        <v>AT$12</v>
      </c>
      <c r="AU2454" s="195" t="str">
        <f t="shared" si="3255"/>
        <v>AU$12</v>
      </c>
      <c r="AV2454" s="195" t="str">
        <f t="shared" si="3255"/>
        <v>AV$12</v>
      </c>
      <c r="AW2454" s="195" t="str">
        <f t="shared" si="3255"/>
        <v>AW$12</v>
      </c>
      <c r="AX2454" s="195" t="str">
        <f t="shared" si="3255"/>
        <v>AX$12</v>
      </c>
      <c r="AY2454" s="195" t="str">
        <f t="shared" ref="AY2454:CD2454" si="3256">AY$16</f>
        <v>AY$12</v>
      </c>
      <c r="AZ2454" s="195" t="str">
        <f t="shared" si="3256"/>
        <v>AZ$12</v>
      </c>
      <c r="BA2454" s="195" t="str">
        <f t="shared" si="3256"/>
        <v>BA$12</v>
      </c>
      <c r="BB2454" s="195" t="str">
        <f t="shared" si="3256"/>
        <v>BB$12</v>
      </c>
      <c r="BC2454" s="195" t="str">
        <f t="shared" si="3256"/>
        <v>BC$12</v>
      </c>
      <c r="BD2454" s="195" t="str">
        <f t="shared" si="3256"/>
        <v>BD$12</v>
      </c>
      <c r="BE2454" s="195" t="str">
        <f t="shared" si="3256"/>
        <v>BE$12</v>
      </c>
      <c r="BF2454" s="195" t="str">
        <f t="shared" si="3256"/>
        <v>BF$12</v>
      </c>
      <c r="BG2454" s="195" t="str">
        <f t="shared" si="3256"/>
        <v>BG$12</v>
      </c>
      <c r="BH2454" s="195" t="str">
        <f t="shared" si="3256"/>
        <v>BH$12</v>
      </c>
      <c r="BI2454" s="195" t="str">
        <f t="shared" si="3256"/>
        <v>BI$12</v>
      </c>
      <c r="BJ2454" s="195" t="str">
        <f t="shared" si="3256"/>
        <v>BJ$12</v>
      </c>
      <c r="BK2454" s="195" t="str">
        <f t="shared" si="3256"/>
        <v>BK$12</v>
      </c>
      <c r="BL2454" s="195" t="str">
        <f t="shared" si="3256"/>
        <v>BL$12</v>
      </c>
      <c r="BM2454" s="195" t="str">
        <f t="shared" si="3256"/>
        <v>BM$12</v>
      </c>
      <c r="BN2454" s="195" t="str">
        <f t="shared" si="3256"/>
        <v>BN$12</v>
      </c>
      <c r="BO2454" s="195" t="str">
        <f t="shared" si="3256"/>
        <v>BO$12</v>
      </c>
      <c r="BP2454" s="195" t="str">
        <f t="shared" si="3256"/>
        <v>BP$12</v>
      </c>
      <c r="BQ2454" s="195" t="str">
        <f t="shared" si="3256"/>
        <v>BQ$12</v>
      </c>
      <c r="BR2454" s="195" t="str">
        <f t="shared" si="3256"/>
        <v>BR$12</v>
      </c>
      <c r="BS2454" s="195" t="str">
        <f t="shared" si="3256"/>
        <v>BS$12</v>
      </c>
      <c r="BT2454" s="195" t="str">
        <f t="shared" si="3256"/>
        <v>BT$12</v>
      </c>
      <c r="BU2454" s="195" t="str">
        <f t="shared" si="3256"/>
        <v>BU$12</v>
      </c>
      <c r="BV2454" s="195" t="str">
        <f t="shared" si="3256"/>
        <v>BV$12</v>
      </c>
      <c r="BW2454" s="195" t="str">
        <f t="shared" si="3256"/>
        <v>BW$12</v>
      </c>
      <c r="BX2454" s="195" t="str">
        <f t="shared" si="3256"/>
        <v>BX$12</v>
      </c>
      <c r="BY2454" s="195" t="str">
        <f t="shared" si="3256"/>
        <v>BY$12</v>
      </c>
      <c r="BZ2454" s="195" t="str">
        <f t="shared" si="3256"/>
        <v>BZ$12</v>
      </c>
      <c r="CA2454" s="195" t="str">
        <f t="shared" si="3256"/>
        <v>CA$12</v>
      </c>
      <c r="CB2454" s="195" t="str">
        <f t="shared" si="3256"/>
        <v>CB$12</v>
      </c>
      <c r="CC2454" s="195" t="str">
        <f t="shared" si="3256"/>
        <v>CC$12</v>
      </c>
      <c r="CD2454" s="195" t="str">
        <f t="shared" si="3256"/>
        <v>CD$12</v>
      </c>
      <c r="CE2454" s="195" t="str">
        <f t="shared" ref="CE2454:CL2454" si="3257">CE$16</f>
        <v>CE$12</v>
      </c>
      <c r="CF2454" s="195" t="str">
        <f t="shared" si="3257"/>
        <v>CF$12</v>
      </c>
      <c r="CG2454" s="195" t="str">
        <f t="shared" si="3257"/>
        <v>CG$12</v>
      </c>
      <c r="CH2454" s="195" t="str">
        <f t="shared" si="3257"/>
        <v>CH$12</v>
      </c>
      <c r="CI2454" s="195" t="str">
        <f t="shared" si="3257"/>
        <v>CI$12</v>
      </c>
      <c r="CJ2454" s="195" t="str">
        <f t="shared" si="3257"/>
        <v>CJ$12</v>
      </c>
      <c r="CK2454" s="195" t="str">
        <f t="shared" si="3257"/>
        <v>CK$12</v>
      </c>
      <c r="CL2454" s="195" t="str">
        <f t="shared" si="3257"/>
        <v>CL$12</v>
      </c>
    </row>
    <row r="2455" spans="2:90" x14ac:dyDescent="0.4">
      <c r="B2455" s="171" t="s">
        <v>462</v>
      </c>
      <c r="E2455" s="8"/>
      <c r="H2455" s="196"/>
      <c r="I2455" s="197"/>
      <c r="J2455" s="197"/>
      <c r="K2455" s="198"/>
      <c r="L2455" s="198"/>
      <c r="M2455" s="198"/>
      <c r="N2455" s="198"/>
      <c r="O2455" s="198"/>
      <c r="P2455" s="198"/>
      <c r="R2455" s="198"/>
      <c r="S2455" s="195" t="str">
        <f t="shared" ref="S2455:AX2455" si="3258">S$17</f>
        <v>S$13</v>
      </c>
      <c r="T2455" s="195" t="str">
        <f t="shared" si="3258"/>
        <v>T$13</v>
      </c>
      <c r="U2455" s="195" t="str">
        <f t="shared" si="3258"/>
        <v>U$13</v>
      </c>
      <c r="V2455" s="195" t="str">
        <f t="shared" si="3258"/>
        <v>V$13</v>
      </c>
      <c r="W2455" s="195" t="str">
        <f t="shared" si="3258"/>
        <v>W$13</v>
      </c>
      <c r="X2455" s="195" t="str">
        <f t="shared" si="3258"/>
        <v>X$13</v>
      </c>
      <c r="Y2455" s="195" t="str">
        <f t="shared" si="3258"/>
        <v>Y$13</v>
      </c>
      <c r="Z2455" s="195" t="str">
        <f t="shared" si="3258"/>
        <v>Z$13</v>
      </c>
      <c r="AA2455" s="195" t="str">
        <f t="shared" si="3258"/>
        <v>AA$13</v>
      </c>
      <c r="AB2455" s="195" t="str">
        <f t="shared" si="3258"/>
        <v>AB$13</v>
      </c>
      <c r="AC2455" s="195" t="str">
        <f t="shared" si="3258"/>
        <v>AC$13</v>
      </c>
      <c r="AD2455" s="195" t="str">
        <f t="shared" si="3258"/>
        <v>AD$13</v>
      </c>
      <c r="AE2455" s="195" t="str">
        <f t="shared" si="3258"/>
        <v>AE$13</v>
      </c>
      <c r="AF2455" s="195" t="str">
        <f t="shared" si="3258"/>
        <v>AF$13</v>
      </c>
      <c r="AG2455" s="195" t="str">
        <f t="shared" si="3258"/>
        <v>AG$13</v>
      </c>
      <c r="AH2455" s="195" t="str">
        <f t="shared" si="3258"/>
        <v>AH$13</v>
      </c>
      <c r="AI2455" s="195" t="str">
        <f t="shared" si="3258"/>
        <v>AI$13</v>
      </c>
      <c r="AJ2455" s="195" t="str">
        <f t="shared" si="3258"/>
        <v>AJ$13</v>
      </c>
      <c r="AK2455" s="195" t="str">
        <f t="shared" si="3258"/>
        <v>AK$13</v>
      </c>
      <c r="AL2455" s="195" t="str">
        <f t="shared" si="3258"/>
        <v>AL$13</v>
      </c>
      <c r="AM2455" s="195" t="str">
        <f t="shared" si="3258"/>
        <v>AM$13</v>
      </c>
      <c r="AN2455" s="195" t="str">
        <f t="shared" si="3258"/>
        <v>AN$13</v>
      </c>
      <c r="AO2455" s="195" t="str">
        <f t="shared" si="3258"/>
        <v>AO$13</v>
      </c>
      <c r="AP2455" s="195" t="str">
        <f t="shared" si="3258"/>
        <v>AP$13</v>
      </c>
      <c r="AQ2455" s="195" t="str">
        <f t="shared" si="3258"/>
        <v>AQ$13</v>
      </c>
      <c r="AR2455" s="195" t="str">
        <f t="shared" si="3258"/>
        <v>AR$13</v>
      </c>
      <c r="AS2455" s="195" t="str">
        <f t="shared" si="3258"/>
        <v>AS$13</v>
      </c>
      <c r="AT2455" s="195" t="str">
        <f t="shared" si="3258"/>
        <v>AT$13</v>
      </c>
      <c r="AU2455" s="195" t="str">
        <f t="shared" si="3258"/>
        <v>AU$13</v>
      </c>
      <c r="AV2455" s="195" t="str">
        <f t="shared" si="3258"/>
        <v>AV$13</v>
      </c>
      <c r="AW2455" s="195" t="str">
        <f t="shared" si="3258"/>
        <v>AW$13</v>
      </c>
      <c r="AX2455" s="195" t="str">
        <f t="shared" si="3258"/>
        <v>AX$13</v>
      </c>
      <c r="AY2455" s="195" t="str">
        <f t="shared" ref="AY2455:CD2455" si="3259">AY$17</f>
        <v>AY$13</v>
      </c>
      <c r="AZ2455" s="195" t="str">
        <f t="shared" si="3259"/>
        <v>AZ$13</v>
      </c>
      <c r="BA2455" s="195" t="str">
        <f t="shared" si="3259"/>
        <v>BA$13</v>
      </c>
      <c r="BB2455" s="195" t="str">
        <f t="shared" si="3259"/>
        <v>BB$13</v>
      </c>
      <c r="BC2455" s="195" t="str">
        <f t="shared" si="3259"/>
        <v>BC$13</v>
      </c>
      <c r="BD2455" s="195" t="str">
        <f t="shared" si="3259"/>
        <v>BD$13</v>
      </c>
      <c r="BE2455" s="195" t="str">
        <f t="shared" si="3259"/>
        <v>BE$13</v>
      </c>
      <c r="BF2455" s="195" t="str">
        <f t="shared" si="3259"/>
        <v>BF$13</v>
      </c>
      <c r="BG2455" s="195" t="str">
        <f t="shared" si="3259"/>
        <v>BG$13</v>
      </c>
      <c r="BH2455" s="195" t="str">
        <f t="shared" si="3259"/>
        <v>BH$13</v>
      </c>
      <c r="BI2455" s="195" t="str">
        <f t="shared" si="3259"/>
        <v>BI$13</v>
      </c>
      <c r="BJ2455" s="195" t="str">
        <f t="shared" si="3259"/>
        <v>BJ$13</v>
      </c>
      <c r="BK2455" s="195" t="str">
        <f t="shared" si="3259"/>
        <v>BK$13</v>
      </c>
      <c r="BL2455" s="195" t="str">
        <f t="shared" si="3259"/>
        <v>BL$13</v>
      </c>
      <c r="BM2455" s="195" t="str">
        <f t="shared" si="3259"/>
        <v>BM$13</v>
      </c>
      <c r="BN2455" s="195" t="str">
        <f t="shared" si="3259"/>
        <v>BN$13</v>
      </c>
      <c r="BO2455" s="195" t="str">
        <f t="shared" si="3259"/>
        <v>BO$13</v>
      </c>
      <c r="BP2455" s="195" t="str">
        <f t="shared" si="3259"/>
        <v>BP$13</v>
      </c>
      <c r="BQ2455" s="195" t="str">
        <f t="shared" si="3259"/>
        <v>BQ$13</v>
      </c>
      <c r="BR2455" s="195" t="str">
        <f t="shared" si="3259"/>
        <v>BR$13</v>
      </c>
      <c r="BS2455" s="195" t="str">
        <f t="shared" si="3259"/>
        <v>BS$13</v>
      </c>
      <c r="BT2455" s="195" t="str">
        <f t="shared" si="3259"/>
        <v>BT$13</v>
      </c>
      <c r="BU2455" s="195" t="str">
        <f t="shared" si="3259"/>
        <v>BU$13</v>
      </c>
      <c r="BV2455" s="195" t="str">
        <f t="shared" si="3259"/>
        <v>BV$13</v>
      </c>
      <c r="BW2455" s="195" t="str">
        <f t="shared" si="3259"/>
        <v>BW$13</v>
      </c>
      <c r="BX2455" s="195" t="str">
        <f t="shared" si="3259"/>
        <v>BX$13</v>
      </c>
      <c r="BY2455" s="195" t="str">
        <f t="shared" si="3259"/>
        <v>BY$13</v>
      </c>
      <c r="BZ2455" s="195" t="str">
        <f t="shared" si="3259"/>
        <v>BZ$13</v>
      </c>
      <c r="CA2455" s="195" t="str">
        <f t="shared" si="3259"/>
        <v>CA$13</v>
      </c>
      <c r="CB2455" s="195" t="str">
        <f t="shared" si="3259"/>
        <v>CB$13</v>
      </c>
      <c r="CC2455" s="195" t="str">
        <f t="shared" si="3259"/>
        <v>CC$13</v>
      </c>
      <c r="CD2455" s="195" t="str">
        <f t="shared" si="3259"/>
        <v>CD$13</v>
      </c>
      <c r="CE2455" s="195" t="str">
        <f t="shared" ref="CE2455:CL2455" si="3260">CE$17</f>
        <v>CE$13</v>
      </c>
      <c r="CF2455" s="195" t="str">
        <f t="shared" si="3260"/>
        <v>CF$13</v>
      </c>
      <c r="CG2455" s="195" t="str">
        <f t="shared" si="3260"/>
        <v>CG$13</v>
      </c>
      <c r="CH2455" s="195" t="str">
        <f t="shared" si="3260"/>
        <v>CH$13</v>
      </c>
      <c r="CI2455" s="195" t="str">
        <f t="shared" si="3260"/>
        <v>CI$13</v>
      </c>
      <c r="CJ2455" s="195" t="str">
        <f t="shared" si="3260"/>
        <v>CJ$13</v>
      </c>
      <c r="CK2455" s="195" t="str">
        <f t="shared" si="3260"/>
        <v>CK$13</v>
      </c>
      <c r="CL2455" s="195" t="str">
        <f t="shared" si="3260"/>
        <v>CL$13</v>
      </c>
    </row>
    <row r="2456" spans="2:90" x14ac:dyDescent="0.4">
      <c r="B2456" s="171" t="s">
        <v>491</v>
      </c>
      <c r="E2456" s="8"/>
      <c r="H2456" s="196"/>
      <c r="I2456" s="197"/>
      <c r="J2456" s="197"/>
      <c r="K2456" s="198"/>
      <c r="L2456" s="198"/>
      <c r="M2456" s="198"/>
      <c r="N2456" s="198"/>
      <c r="O2456" s="198"/>
      <c r="P2456" s="198"/>
      <c r="R2456" s="198"/>
      <c r="S2456" s="186"/>
      <c r="T2456" s="186"/>
      <c r="U2456" s="186"/>
      <c r="V2456" s="186"/>
      <c r="W2456" s="186"/>
      <c r="X2456" s="186"/>
      <c r="Y2456" s="186"/>
      <c r="Z2456" s="186"/>
      <c r="AA2456" s="186"/>
      <c r="AB2456" s="186"/>
      <c r="AC2456" s="186"/>
      <c r="AD2456" s="186"/>
      <c r="AE2456" s="186"/>
      <c r="AF2456" s="186"/>
      <c r="AG2456" s="186"/>
      <c r="AH2456" s="186"/>
      <c r="AI2456" s="186"/>
      <c r="AJ2456" s="186"/>
      <c r="AK2456" s="186"/>
      <c r="AL2456" s="186"/>
      <c r="AM2456" s="186"/>
      <c r="AN2456" s="186"/>
      <c r="AO2456" s="186"/>
      <c r="AP2456" s="186"/>
      <c r="AQ2456" s="186"/>
      <c r="AR2456" s="186"/>
      <c r="AS2456" s="186"/>
      <c r="AT2456" s="186"/>
      <c r="AU2456" s="186"/>
      <c r="AV2456" s="186"/>
      <c r="AW2456" s="186"/>
      <c r="AX2456" s="186"/>
      <c r="AY2456" s="186"/>
      <c r="AZ2456" s="186"/>
      <c r="BA2456" s="186"/>
      <c r="BB2456" s="186"/>
      <c r="BC2456" s="186"/>
      <c r="BD2456" s="186"/>
      <c r="BE2456" s="186"/>
      <c r="BF2456" s="186"/>
      <c r="BG2456" s="186"/>
      <c r="BH2456" s="186"/>
      <c r="BI2456" s="186"/>
      <c r="BJ2456" s="186"/>
      <c r="BK2456" s="186"/>
      <c r="BL2456" s="186"/>
      <c r="BM2456" s="186"/>
      <c r="BN2456" s="186"/>
      <c r="BO2456" s="186"/>
      <c r="BP2456" s="186"/>
      <c r="BQ2456" s="186"/>
      <c r="BR2456" s="186"/>
      <c r="BS2456" s="186"/>
      <c r="BT2456" s="186"/>
      <c r="BU2456" s="186"/>
      <c r="BV2456" s="186"/>
      <c r="BW2456" s="186"/>
      <c r="BX2456" s="186"/>
      <c r="BY2456" s="186"/>
      <c r="BZ2456" s="186"/>
      <c r="CA2456" s="186"/>
      <c r="CB2456" s="186"/>
      <c r="CC2456" s="186"/>
      <c r="CD2456" s="186"/>
      <c r="CE2456" s="186"/>
      <c r="CF2456" s="186"/>
      <c r="CG2456" s="186"/>
      <c r="CH2456" s="186"/>
      <c r="CI2456" s="186"/>
      <c r="CJ2456" s="186"/>
      <c r="CK2456" s="186"/>
      <c r="CL2456" s="186"/>
    </row>
    <row r="2457" spans="2:90" x14ac:dyDescent="0.4">
      <c r="B2457" s="171" t="s">
        <v>505</v>
      </c>
      <c r="E2457" s="8"/>
      <c r="H2457" s="196"/>
      <c r="I2457" s="197"/>
      <c r="J2457" s="197"/>
      <c r="K2457" s="198"/>
      <c r="L2457" s="198"/>
      <c r="M2457" s="198"/>
      <c r="N2457" s="198"/>
      <c r="O2457" s="198"/>
      <c r="P2457" s="198"/>
      <c r="R2457" s="198"/>
      <c r="S2457" s="186"/>
      <c r="T2457" s="186"/>
      <c r="U2457" s="186"/>
      <c r="V2457" s="186"/>
      <c r="W2457" s="186"/>
      <c r="X2457" s="186"/>
      <c r="Y2457" s="186"/>
      <c r="Z2457" s="186"/>
      <c r="AA2457" s="186"/>
      <c r="AB2457" s="186"/>
      <c r="AC2457" s="186"/>
      <c r="AD2457" s="186"/>
      <c r="AE2457" s="186"/>
      <c r="AF2457" s="186"/>
      <c r="AG2457" s="186"/>
      <c r="AH2457" s="186"/>
      <c r="AI2457" s="186"/>
      <c r="AJ2457" s="186"/>
      <c r="AK2457" s="186"/>
      <c r="AL2457" s="186"/>
      <c r="AM2457" s="186"/>
      <c r="AN2457" s="186"/>
      <c r="AO2457" s="186"/>
      <c r="AP2457" s="186"/>
      <c r="AQ2457" s="186"/>
      <c r="AR2457" s="186"/>
      <c r="AS2457" s="186"/>
      <c r="AT2457" s="186"/>
      <c r="AU2457" s="186"/>
      <c r="AV2457" s="186"/>
      <c r="AW2457" s="186"/>
      <c r="AX2457" s="186"/>
      <c r="AY2457" s="186"/>
      <c r="AZ2457" s="186"/>
      <c r="BA2457" s="186"/>
      <c r="BB2457" s="186"/>
      <c r="BC2457" s="186"/>
      <c r="BD2457" s="186"/>
      <c r="BE2457" s="186"/>
      <c r="BF2457" s="186"/>
      <c r="BG2457" s="186"/>
      <c r="BH2457" s="186"/>
      <c r="BI2457" s="186"/>
      <c r="BJ2457" s="186"/>
      <c r="BK2457" s="186"/>
      <c r="BL2457" s="186"/>
      <c r="BM2457" s="186"/>
      <c r="BN2457" s="186"/>
      <c r="BO2457" s="186"/>
      <c r="BP2457" s="186"/>
      <c r="BQ2457" s="186"/>
      <c r="BR2457" s="186"/>
      <c r="BS2457" s="186"/>
      <c r="BT2457" s="186"/>
      <c r="BU2457" s="186"/>
      <c r="BV2457" s="186"/>
      <c r="BW2457" s="186"/>
      <c r="BX2457" s="186"/>
      <c r="BY2457" s="186"/>
      <c r="BZ2457" s="186"/>
      <c r="CA2457" s="186"/>
      <c r="CB2457" s="186"/>
      <c r="CC2457" s="186"/>
      <c r="CD2457" s="186"/>
      <c r="CE2457" s="186"/>
      <c r="CF2457" s="186"/>
      <c r="CG2457" s="186"/>
      <c r="CH2457" s="186"/>
      <c r="CI2457" s="186"/>
      <c r="CJ2457" s="186"/>
      <c r="CK2457" s="186"/>
      <c r="CL2457" s="186"/>
    </row>
    <row r="2458" spans="2:90" x14ac:dyDescent="0.4">
      <c r="B2458" s="171" t="s">
        <v>463</v>
      </c>
      <c r="E2458" s="8"/>
      <c r="H2458" s="196"/>
      <c r="I2458" s="197"/>
      <c r="J2458" s="197"/>
      <c r="K2458" s="198"/>
      <c r="L2458" s="198"/>
      <c r="M2458" s="198"/>
      <c r="N2458" s="198"/>
      <c r="O2458" s="198"/>
      <c r="P2458" s="198"/>
      <c r="R2458" s="198"/>
      <c r="S2458" s="186" t="str">
        <f t="shared" ref="S2458:AX2458" si="3261">S$18</f>
        <v>S$14</v>
      </c>
      <c r="T2458" s="186" t="str">
        <f t="shared" si="3261"/>
        <v>T$14</v>
      </c>
      <c r="U2458" s="186" t="str">
        <f t="shared" si="3261"/>
        <v>U$14</v>
      </c>
      <c r="V2458" s="186" t="str">
        <f t="shared" si="3261"/>
        <v>V$14</v>
      </c>
      <c r="W2458" s="186" t="str">
        <f t="shared" si="3261"/>
        <v>W$14</v>
      </c>
      <c r="X2458" s="186" t="str">
        <f t="shared" si="3261"/>
        <v>X$14</v>
      </c>
      <c r="Y2458" s="186" t="str">
        <f t="shared" si="3261"/>
        <v>Y$14</v>
      </c>
      <c r="Z2458" s="186" t="str">
        <f t="shared" si="3261"/>
        <v>Z$14</v>
      </c>
      <c r="AA2458" s="186" t="str">
        <f t="shared" si="3261"/>
        <v>AA$14</v>
      </c>
      <c r="AB2458" s="186" t="str">
        <f t="shared" si="3261"/>
        <v>AB$14</v>
      </c>
      <c r="AC2458" s="186" t="str">
        <f t="shared" si="3261"/>
        <v>AC$14</v>
      </c>
      <c r="AD2458" s="186" t="str">
        <f t="shared" si="3261"/>
        <v>AD$14</v>
      </c>
      <c r="AE2458" s="186" t="str">
        <f t="shared" si="3261"/>
        <v>AE$14</v>
      </c>
      <c r="AF2458" s="186" t="str">
        <f t="shared" si="3261"/>
        <v>AF$14</v>
      </c>
      <c r="AG2458" s="186" t="str">
        <f t="shared" si="3261"/>
        <v>AG$14</v>
      </c>
      <c r="AH2458" s="186" t="str">
        <f t="shared" si="3261"/>
        <v>AH$14</v>
      </c>
      <c r="AI2458" s="186" t="str">
        <f t="shared" si="3261"/>
        <v>AI$14</v>
      </c>
      <c r="AJ2458" s="186" t="str">
        <f t="shared" si="3261"/>
        <v>AJ$14</v>
      </c>
      <c r="AK2458" s="186" t="str">
        <f t="shared" si="3261"/>
        <v>AK$14</v>
      </c>
      <c r="AL2458" s="186" t="str">
        <f t="shared" si="3261"/>
        <v>AL$14</v>
      </c>
      <c r="AM2458" s="186" t="str">
        <f t="shared" si="3261"/>
        <v>AM$14</v>
      </c>
      <c r="AN2458" s="186" t="str">
        <f t="shared" si="3261"/>
        <v>AN$14</v>
      </c>
      <c r="AO2458" s="186" t="str">
        <f t="shared" si="3261"/>
        <v>AO$14</v>
      </c>
      <c r="AP2458" s="186" t="str">
        <f t="shared" si="3261"/>
        <v>AP$14</v>
      </c>
      <c r="AQ2458" s="186" t="str">
        <f t="shared" si="3261"/>
        <v>AQ$14</v>
      </c>
      <c r="AR2458" s="186" t="str">
        <f t="shared" si="3261"/>
        <v>AR$14</v>
      </c>
      <c r="AS2458" s="186" t="str">
        <f t="shared" si="3261"/>
        <v>AS$14</v>
      </c>
      <c r="AT2458" s="186" t="str">
        <f t="shared" si="3261"/>
        <v>AT$14</v>
      </c>
      <c r="AU2458" s="186" t="str">
        <f t="shared" si="3261"/>
        <v>AU$14</v>
      </c>
      <c r="AV2458" s="186" t="str">
        <f t="shared" si="3261"/>
        <v>AV$14</v>
      </c>
      <c r="AW2458" s="186" t="str">
        <f t="shared" si="3261"/>
        <v>AW$14</v>
      </c>
      <c r="AX2458" s="186" t="str">
        <f t="shared" si="3261"/>
        <v>AX$14</v>
      </c>
      <c r="AY2458" s="186" t="str">
        <f t="shared" ref="AY2458:CD2458" si="3262">AY$18</f>
        <v>AY$14</v>
      </c>
      <c r="AZ2458" s="186" t="str">
        <f t="shared" si="3262"/>
        <v>AZ$14</v>
      </c>
      <c r="BA2458" s="186" t="str">
        <f t="shared" si="3262"/>
        <v>BA$14</v>
      </c>
      <c r="BB2458" s="186" t="str">
        <f t="shared" si="3262"/>
        <v>BB$14</v>
      </c>
      <c r="BC2458" s="186" t="str">
        <f t="shared" si="3262"/>
        <v>BC$14</v>
      </c>
      <c r="BD2458" s="186" t="str">
        <f t="shared" si="3262"/>
        <v>BD$14</v>
      </c>
      <c r="BE2458" s="186" t="str">
        <f t="shared" si="3262"/>
        <v>BE$14</v>
      </c>
      <c r="BF2458" s="186" t="str">
        <f t="shared" si="3262"/>
        <v>BF$14</v>
      </c>
      <c r="BG2458" s="186" t="str">
        <f t="shared" si="3262"/>
        <v>BG$14</v>
      </c>
      <c r="BH2458" s="186" t="str">
        <f t="shared" si="3262"/>
        <v>BH$14</v>
      </c>
      <c r="BI2458" s="186" t="str">
        <f t="shared" si="3262"/>
        <v>BI$14</v>
      </c>
      <c r="BJ2458" s="186" t="str">
        <f t="shared" si="3262"/>
        <v>BJ$14</v>
      </c>
      <c r="BK2458" s="186" t="str">
        <f t="shared" si="3262"/>
        <v>BK$14</v>
      </c>
      <c r="BL2458" s="186" t="str">
        <f t="shared" si="3262"/>
        <v>BL$14</v>
      </c>
      <c r="BM2458" s="186" t="str">
        <f t="shared" si="3262"/>
        <v>BM$14</v>
      </c>
      <c r="BN2458" s="186" t="str">
        <f t="shared" si="3262"/>
        <v>BN$14</v>
      </c>
      <c r="BO2458" s="186" t="str">
        <f t="shared" si="3262"/>
        <v>BO$14</v>
      </c>
      <c r="BP2458" s="186" t="str">
        <f t="shared" si="3262"/>
        <v>BP$14</v>
      </c>
      <c r="BQ2458" s="186" t="str">
        <f t="shared" si="3262"/>
        <v>BQ$14</v>
      </c>
      <c r="BR2458" s="186" t="str">
        <f t="shared" si="3262"/>
        <v>BR$14</v>
      </c>
      <c r="BS2458" s="186" t="str">
        <f t="shared" si="3262"/>
        <v>BS$14</v>
      </c>
      <c r="BT2458" s="186" t="str">
        <f t="shared" si="3262"/>
        <v>BT$14</v>
      </c>
      <c r="BU2458" s="186" t="str">
        <f t="shared" si="3262"/>
        <v>BU$14</v>
      </c>
      <c r="BV2458" s="186" t="str">
        <f t="shared" si="3262"/>
        <v>BV$14</v>
      </c>
      <c r="BW2458" s="186" t="str">
        <f t="shared" si="3262"/>
        <v>BW$14</v>
      </c>
      <c r="BX2458" s="186" t="str">
        <f t="shared" si="3262"/>
        <v>BX$14</v>
      </c>
      <c r="BY2458" s="186" t="str">
        <f t="shared" si="3262"/>
        <v>BY$14</v>
      </c>
      <c r="BZ2458" s="186" t="str">
        <f t="shared" si="3262"/>
        <v>BZ$14</v>
      </c>
      <c r="CA2458" s="186" t="str">
        <f t="shared" si="3262"/>
        <v>CA$14</v>
      </c>
      <c r="CB2458" s="186" t="str">
        <f t="shared" si="3262"/>
        <v>CB$14</v>
      </c>
      <c r="CC2458" s="186" t="str">
        <f t="shared" si="3262"/>
        <v>CC$14</v>
      </c>
      <c r="CD2458" s="186" t="str">
        <f t="shared" si="3262"/>
        <v>CD$14</v>
      </c>
      <c r="CE2458" s="186" t="str">
        <f t="shared" ref="CE2458:CL2458" si="3263">CE$18</f>
        <v>CE$14</v>
      </c>
      <c r="CF2458" s="186" t="str">
        <f t="shared" si="3263"/>
        <v>CF$14</v>
      </c>
      <c r="CG2458" s="186" t="str">
        <f t="shared" si="3263"/>
        <v>CG$14</v>
      </c>
      <c r="CH2458" s="186" t="str">
        <f t="shared" si="3263"/>
        <v>CH$14</v>
      </c>
      <c r="CI2458" s="186" t="str">
        <f t="shared" si="3263"/>
        <v>CI$14</v>
      </c>
      <c r="CJ2458" s="186" t="str">
        <f t="shared" si="3263"/>
        <v>CJ$14</v>
      </c>
      <c r="CK2458" s="186" t="str">
        <f t="shared" si="3263"/>
        <v>CK$14</v>
      </c>
      <c r="CL2458" s="186" t="str">
        <f t="shared" si="3263"/>
        <v>CL$14</v>
      </c>
    </row>
    <row r="2459" spans="2:90" x14ac:dyDescent="0.4">
      <c r="B2459" s="171" t="s">
        <v>464</v>
      </c>
      <c r="E2459" s="8"/>
      <c r="H2459" s="196"/>
      <c r="I2459" s="197"/>
      <c r="J2459" s="197"/>
      <c r="K2459" s="198"/>
      <c r="L2459" s="198"/>
      <c r="M2459" s="198"/>
      <c r="N2459" s="198"/>
      <c r="O2459" s="198"/>
      <c r="P2459" s="198"/>
      <c r="R2459" s="198"/>
      <c r="S2459" s="186" t="str">
        <f t="shared" ref="S2459:AX2459" si="3264">S$19</f>
        <v>S$15</v>
      </c>
      <c r="T2459" s="186" t="str">
        <f t="shared" si="3264"/>
        <v>T$15</v>
      </c>
      <c r="U2459" s="186" t="str">
        <f t="shared" si="3264"/>
        <v>U$15</v>
      </c>
      <c r="V2459" s="186" t="str">
        <f t="shared" si="3264"/>
        <v>V$15</v>
      </c>
      <c r="W2459" s="186" t="str">
        <f t="shared" si="3264"/>
        <v>W$15</v>
      </c>
      <c r="X2459" s="186" t="str">
        <f t="shared" si="3264"/>
        <v>X$15</v>
      </c>
      <c r="Y2459" s="186" t="str">
        <f t="shared" si="3264"/>
        <v>Y$15</v>
      </c>
      <c r="Z2459" s="186" t="str">
        <f t="shared" si="3264"/>
        <v>Z$15</v>
      </c>
      <c r="AA2459" s="186" t="str">
        <f t="shared" si="3264"/>
        <v>AA$15</v>
      </c>
      <c r="AB2459" s="186" t="str">
        <f t="shared" si="3264"/>
        <v>AB$15</v>
      </c>
      <c r="AC2459" s="186" t="str">
        <f t="shared" si="3264"/>
        <v>AC$15</v>
      </c>
      <c r="AD2459" s="186" t="str">
        <f t="shared" si="3264"/>
        <v>AD$15</v>
      </c>
      <c r="AE2459" s="186" t="str">
        <f t="shared" si="3264"/>
        <v>AE$15</v>
      </c>
      <c r="AF2459" s="186" t="str">
        <f t="shared" si="3264"/>
        <v>AF$15</v>
      </c>
      <c r="AG2459" s="186" t="str">
        <f t="shared" si="3264"/>
        <v>AG$15</v>
      </c>
      <c r="AH2459" s="186" t="str">
        <f t="shared" si="3264"/>
        <v>AH$15</v>
      </c>
      <c r="AI2459" s="186" t="str">
        <f t="shared" si="3264"/>
        <v>AI$15</v>
      </c>
      <c r="AJ2459" s="186" t="str">
        <f t="shared" si="3264"/>
        <v>AJ$15</v>
      </c>
      <c r="AK2459" s="186" t="str">
        <f t="shared" si="3264"/>
        <v>AK$15</v>
      </c>
      <c r="AL2459" s="186" t="str">
        <f t="shared" si="3264"/>
        <v>AL$15</v>
      </c>
      <c r="AM2459" s="186" t="str">
        <f t="shared" si="3264"/>
        <v>AM$15</v>
      </c>
      <c r="AN2459" s="186" t="str">
        <f t="shared" si="3264"/>
        <v>AN$15</v>
      </c>
      <c r="AO2459" s="186" t="str">
        <f t="shared" si="3264"/>
        <v>AO$15</v>
      </c>
      <c r="AP2459" s="186" t="str">
        <f t="shared" si="3264"/>
        <v>AP$15</v>
      </c>
      <c r="AQ2459" s="186" t="str">
        <f t="shared" si="3264"/>
        <v>AQ$15</v>
      </c>
      <c r="AR2459" s="186" t="str">
        <f t="shared" si="3264"/>
        <v>AR$15</v>
      </c>
      <c r="AS2459" s="186" t="str">
        <f t="shared" si="3264"/>
        <v>AS$15</v>
      </c>
      <c r="AT2459" s="186" t="str">
        <f t="shared" si="3264"/>
        <v>AT$15</v>
      </c>
      <c r="AU2459" s="186" t="str">
        <f t="shared" si="3264"/>
        <v>AU$15</v>
      </c>
      <c r="AV2459" s="186" t="str">
        <f t="shared" si="3264"/>
        <v>AV$15</v>
      </c>
      <c r="AW2459" s="186" t="str">
        <f t="shared" si="3264"/>
        <v>AW$15</v>
      </c>
      <c r="AX2459" s="186" t="str">
        <f t="shared" si="3264"/>
        <v>AX$15</v>
      </c>
      <c r="AY2459" s="186" t="str">
        <f t="shared" ref="AY2459:CD2459" si="3265">AY$19</f>
        <v>AY$15</v>
      </c>
      <c r="AZ2459" s="186" t="str">
        <f t="shared" si="3265"/>
        <v>AZ$15</v>
      </c>
      <c r="BA2459" s="186" t="str">
        <f t="shared" si="3265"/>
        <v>BA$15</v>
      </c>
      <c r="BB2459" s="186" t="str">
        <f t="shared" si="3265"/>
        <v>BB$15</v>
      </c>
      <c r="BC2459" s="186" t="str">
        <f t="shared" si="3265"/>
        <v>BC$15</v>
      </c>
      <c r="BD2459" s="186" t="str">
        <f t="shared" si="3265"/>
        <v>BD$15</v>
      </c>
      <c r="BE2459" s="186" t="str">
        <f t="shared" si="3265"/>
        <v>BE$15</v>
      </c>
      <c r="BF2459" s="186" t="str">
        <f t="shared" si="3265"/>
        <v>BF$15</v>
      </c>
      <c r="BG2459" s="186" t="str">
        <f t="shared" si="3265"/>
        <v>BG$15</v>
      </c>
      <c r="BH2459" s="186" t="str">
        <f t="shared" si="3265"/>
        <v>BH$15</v>
      </c>
      <c r="BI2459" s="186" t="str">
        <f t="shared" si="3265"/>
        <v>BI$15</v>
      </c>
      <c r="BJ2459" s="186" t="str">
        <f t="shared" si="3265"/>
        <v>BJ$15</v>
      </c>
      <c r="BK2459" s="186" t="str">
        <f t="shared" si="3265"/>
        <v>BK$15</v>
      </c>
      <c r="BL2459" s="186" t="str">
        <f t="shared" si="3265"/>
        <v>BL$15</v>
      </c>
      <c r="BM2459" s="186" t="str">
        <f t="shared" si="3265"/>
        <v>BM$15</v>
      </c>
      <c r="BN2459" s="186" t="str">
        <f t="shared" si="3265"/>
        <v>BN$15</v>
      </c>
      <c r="BO2459" s="186" t="str">
        <f t="shared" si="3265"/>
        <v>BO$15</v>
      </c>
      <c r="BP2459" s="186" t="str">
        <f t="shared" si="3265"/>
        <v>BP$15</v>
      </c>
      <c r="BQ2459" s="186" t="str">
        <f t="shared" si="3265"/>
        <v>BQ$15</v>
      </c>
      <c r="BR2459" s="186" t="str">
        <f t="shared" si="3265"/>
        <v>BR$15</v>
      </c>
      <c r="BS2459" s="186" t="str">
        <f t="shared" si="3265"/>
        <v>BS$15</v>
      </c>
      <c r="BT2459" s="186" t="str">
        <f t="shared" si="3265"/>
        <v>BT$15</v>
      </c>
      <c r="BU2459" s="186" t="str">
        <f t="shared" si="3265"/>
        <v>BU$15</v>
      </c>
      <c r="BV2459" s="186" t="str">
        <f t="shared" si="3265"/>
        <v>BV$15</v>
      </c>
      <c r="BW2459" s="186" t="str">
        <f t="shared" si="3265"/>
        <v>BW$15</v>
      </c>
      <c r="BX2459" s="186" t="str">
        <f t="shared" si="3265"/>
        <v>BX$15</v>
      </c>
      <c r="BY2459" s="186" t="str">
        <f t="shared" si="3265"/>
        <v>BY$15</v>
      </c>
      <c r="BZ2459" s="186" t="str">
        <f t="shared" si="3265"/>
        <v>BZ$15</v>
      </c>
      <c r="CA2459" s="186" t="str">
        <f t="shared" si="3265"/>
        <v>CA$15</v>
      </c>
      <c r="CB2459" s="186" t="str">
        <f t="shared" si="3265"/>
        <v>CB$15</v>
      </c>
      <c r="CC2459" s="186" t="str">
        <f t="shared" si="3265"/>
        <v>CC$15</v>
      </c>
      <c r="CD2459" s="186" t="str">
        <f t="shared" si="3265"/>
        <v>CD$15</v>
      </c>
      <c r="CE2459" s="186" t="str">
        <f t="shared" ref="CE2459:CL2459" si="3266">CE$19</f>
        <v>CE$15</v>
      </c>
      <c r="CF2459" s="186" t="str">
        <f t="shared" si="3266"/>
        <v>CF$15</v>
      </c>
      <c r="CG2459" s="186" t="str">
        <f t="shared" si="3266"/>
        <v>CG$15</v>
      </c>
      <c r="CH2459" s="186" t="str">
        <f t="shared" si="3266"/>
        <v>CH$15</v>
      </c>
      <c r="CI2459" s="186" t="str">
        <f t="shared" si="3266"/>
        <v>CI$15</v>
      </c>
      <c r="CJ2459" s="186" t="str">
        <f t="shared" si="3266"/>
        <v>CJ$15</v>
      </c>
      <c r="CK2459" s="186" t="str">
        <f t="shared" si="3266"/>
        <v>CK$15</v>
      </c>
      <c r="CL2459" s="186" t="str">
        <f t="shared" si="3266"/>
        <v>CL$15</v>
      </c>
    </row>
    <row r="2460" spans="2:90" x14ac:dyDescent="0.4">
      <c r="B2460" s="70" t="s">
        <v>531</v>
      </c>
      <c r="C2460" s="31"/>
      <c r="D2460" t="s">
        <v>532</v>
      </c>
      <c r="E2460" s="8" t="str">
        <f t="shared" ref="E2460:E2461" si="3267">ROW()&amp;" "&amp;D2460</f>
        <v>2460 FCLTA-F</v>
      </c>
      <c r="F2460" t="s">
        <v>536</v>
      </c>
      <c r="G2460" s="31" t="s">
        <v>243</v>
      </c>
      <c r="H2460" s="48"/>
      <c r="I2460" s="285"/>
      <c r="J2460" s="285"/>
      <c r="K2460" s="48"/>
      <c r="L2460" s="48"/>
      <c r="M2460" s="48"/>
      <c r="N2460" s="48"/>
      <c r="O2460" s="48"/>
      <c r="P2460" s="48"/>
      <c r="R2460" s="70"/>
      <c r="S2460" s="286"/>
      <c r="T2460" s="286"/>
      <c r="U2460" s="286"/>
      <c r="V2460" s="286"/>
      <c r="W2460" s="286"/>
      <c r="X2460" s="286"/>
      <c r="Y2460" s="286"/>
      <c r="Z2460" s="286"/>
      <c r="AA2460" s="286"/>
      <c r="AB2460" s="286"/>
      <c r="AC2460" s="286"/>
      <c r="AD2460" s="286"/>
      <c r="AE2460" s="286"/>
      <c r="AF2460" s="286"/>
      <c r="AG2460" s="286"/>
      <c r="AH2460" s="286"/>
      <c r="AI2460" s="286"/>
      <c r="AJ2460" s="286"/>
      <c r="AK2460" s="286"/>
      <c r="AL2460" s="286"/>
      <c r="AM2460" s="286"/>
      <c r="AN2460" s="286"/>
      <c r="AO2460" s="286"/>
      <c r="AP2460" s="286"/>
      <c r="AQ2460" s="286"/>
      <c r="AR2460" s="286"/>
      <c r="AS2460" s="286"/>
      <c r="AT2460" s="286"/>
      <c r="AU2460" s="286"/>
      <c r="AV2460" s="286"/>
      <c r="AW2460" s="286"/>
      <c r="AX2460" s="286"/>
      <c r="AY2460" s="286"/>
      <c r="AZ2460" s="286"/>
      <c r="BA2460" s="286"/>
      <c r="BB2460" s="286"/>
      <c r="BC2460" s="286"/>
      <c r="BD2460" s="286"/>
      <c r="BE2460" s="286"/>
      <c r="BF2460" s="286"/>
      <c r="BG2460" s="286"/>
      <c r="BH2460" s="286"/>
      <c r="BI2460" s="286"/>
      <c r="BJ2460" s="286"/>
      <c r="BK2460" s="286"/>
      <c r="BL2460" s="286"/>
      <c r="BM2460" s="286"/>
      <c r="BN2460" s="286"/>
      <c r="BO2460" s="286"/>
      <c r="BP2460" s="286"/>
      <c r="BQ2460" s="286"/>
      <c r="BR2460" s="286"/>
      <c r="BS2460" s="286"/>
      <c r="BT2460" s="286"/>
      <c r="BU2460" s="286"/>
      <c r="BV2460" s="286"/>
      <c r="BW2460" s="286"/>
      <c r="BX2460" s="286"/>
      <c r="BY2460" s="286"/>
      <c r="BZ2460" s="286"/>
      <c r="CA2460" s="286"/>
      <c r="CB2460" s="286"/>
      <c r="CC2460" s="286"/>
      <c r="CD2460" s="286"/>
      <c r="CE2460" s="286"/>
      <c r="CF2460" s="286"/>
      <c r="CG2460" s="286"/>
      <c r="CH2460" s="286"/>
      <c r="CI2460" s="286"/>
      <c r="CJ2460" s="286"/>
      <c r="CK2460" s="286"/>
      <c r="CL2460" s="286"/>
    </row>
    <row r="2461" spans="2:90" x14ac:dyDescent="0.4">
      <c r="B2461" s="122" t="str">
        <f>"Net fixed asset - "&amp;(SUBSTITUTE(B2460,":",""))</f>
        <v>Net fixed asset - Fixed constant current asset</v>
      </c>
      <c r="C2461" t="s">
        <v>240</v>
      </c>
      <c r="D2461" t="s">
        <v>532</v>
      </c>
      <c r="E2461" s="8" t="str">
        <f t="shared" si="3267"/>
        <v>2461 FCLTA-F</v>
      </c>
      <c r="G2461" t="str">
        <f>E2461</f>
        <v>2461 FCLTA-F</v>
      </c>
      <c r="J2461" s="74">
        <v>1000</v>
      </c>
      <c r="K2461" s="53">
        <f t="shared" ref="K2461:P2461" si="3268">SUMIF($4:$4,K$2,2461:2461)</f>
        <v>1000</v>
      </c>
      <c r="L2461" s="53">
        <f t="shared" si="3268"/>
        <v>1000</v>
      </c>
      <c r="M2461" s="53">
        <f t="shared" si="3268"/>
        <v>1000</v>
      </c>
      <c r="N2461" s="53">
        <f t="shared" si="3268"/>
        <v>1000</v>
      </c>
      <c r="O2461" s="53">
        <f t="shared" si="3268"/>
        <v>1000</v>
      </c>
      <c r="P2461" s="53">
        <f t="shared" si="3268"/>
        <v>1000</v>
      </c>
      <c r="R2461" s="24">
        <f>$J2461</f>
        <v>1000</v>
      </c>
      <c r="S2461" s="80">
        <f t="shared" ref="S2461:T2461" si="3269">R2461</f>
        <v>1000</v>
      </c>
      <c r="T2461" s="80">
        <f t="shared" si="3269"/>
        <v>1000</v>
      </c>
      <c r="U2461" s="80">
        <f t="shared" ref="U2461" si="3270">T2461</f>
        <v>1000</v>
      </c>
      <c r="V2461" s="80">
        <f t="shared" ref="V2461" si="3271">U2461</f>
        <v>1000</v>
      </c>
      <c r="W2461" s="80">
        <f t="shared" ref="W2461" si="3272">V2461</f>
        <v>1000</v>
      </c>
      <c r="X2461" s="80">
        <f t="shared" ref="X2461" si="3273">W2461</f>
        <v>1000</v>
      </c>
      <c r="Y2461" s="80">
        <f t="shared" ref="Y2461" si="3274">X2461</f>
        <v>1000</v>
      </c>
      <c r="Z2461" s="80">
        <f t="shared" ref="Z2461" si="3275">Y2461</f>
        <v>1000</v>
      </c>
      <c r="AA2461" s="80">
        <f t="shared" ref="AA2461" si="3276">Z2461</f>
        <v>1000</v>
      </c>
      <c r="AB2461" s="80">
        <f t="shared" ref="AB2461" si="3277">AA2461</f>
        <v>1000</v>
      </c>
      <c r="AC2461" s="80">
        <f t="shared" ref="AC2461" si="3278">AB2461</f>
        <v>1000</v>
      </c>
      <c r="AD2461" s="80">
        <f t="shared" ref="AD2461" si="3279">AC2461</f>
        <v>1000</v>
      </c>
      <c r="AE2461" s="80">
        <f t="shared" ref="AE2461" si="3280">AD2461</f>
        <v>1000</v>
      </c>
      <c r="AF2461" s="80">
        <f t="shared" ref="AF2461" si="3281">AE2461</f>
        <v>1000</v>
      </c>
      <c r="AG2461" s="80">
        <f t="shared" ref="AG2461" si="3282">AF2461</f>
        <v>1000</v>
      </c>
      <c r="AH2461" s="80">
        <f t="shared" ref="AH2461" si="3283">AG2461</f>
        <v>1000</v>
      </c>
      <c r="AI2461" s="80">
        <f t="shared" ref="AI2461" si="3284">AH2461</f>
        <v>1000</v>
      </c>
      <c r="AJ2461" s="80">
        <f t="shared" ref="AJ2461" si="3285">AI2461</f>
        <v>1000</v>
      </c>
      <c r="AK2461" s="80">
        <f t="shared" ref="AK2461" si="3286">AJ2461</f>
        <v>1000</v>
      </c>
      <c r="AL2461" s="80">
        <f t="shared" ref="AL2461" si="3287">AK2461</f>
        <v>1000</v>
      </c>
      <c r="AM2461" s="80">
        <f t="shared" ref="AM2461" si="3288">AL2461</f>
        <v>1000</v>
      </c>
      <c r="AN2461" s="80">
        <f t="shared" ref="AN2461" si="3289">AM2461</f>
        <v>1000</v>
      </c>
      <c r="AO2461" s="80">
        <f t="shared" ref="AO2461" si="3290">AN2461</f>
        <v>1000</v>
      </c>
      <c r="AP2461" s="80">
        <f t="shared" ref="AP2461" si="3291">AO2461</f>
        <v>1000</v>
      </c>
      <c r="AQ2461" s="80">
        <f t="shared" ref="AQ2461" si="3292">AP2461</f>
        <v>1000</v>
      </c>
      <c r="AR2461" s="80">
        <f t="shared" ref="AR2461" si="3293">AQ2461</f>
        <v>1000</v>
      </c>
      <c r="AS2461" s="80">
        <f t="shared" ref="AS2461" si="3294">AR2461</f>
        <v>1000</v>
      </c>
      <c r="AT2461" s="80">
        <f t="shared" ref="AT2461" si="3295">AS2461</f>
        <v>1000</v>
      </c>
      <c r="AU2461" s="80">
        <f t="shared" ref="AU2461" si="3296">AT2461</f>
        <v>1000</v>
      </c>
      <c r="AV2461" s="80">
        <f t="shared" ref="AV2461" si="3297">AU2461</f>
        <v>1000</v>
      </c>
      <c r="AW2461" s="80">
        <f t="shared" ref="AW2461" si="3298">AV2461</f>
        <v>1000</v>
      </c>
      <c r="AX2461" s="80">
        <f t="shared" ref="AX2461" si="3299">AW2461</f>
        <v>1000</v>
      </c>
      <c r="AY2461" s="80">
        <f t="shared" ref="AY2461" si="3300">AX2461</f>
        <v>1000</v>
      </c>
      <c r="AZ2461" s="80">
        <f t="shared" ref="AZ2461" si="3301">AY2461</f>
        <v>1000</v>
      </c>
      <c r="BA2461" s="80">
        <f t="shared" ref="BA2461" si="3302">AZ2461</f>
        <v>1000</v>
      </c>
      <c r="BB2461" s="80">
        <f t="shared" ref="BB2461" si="3303">BA2461</f>
        <v>1000</v>
      </c>
      <c r="BC2461" s="80">
        <f t="shared" ref="BC2461" si="3304">BB2461</f>
        <v>1000</v>
      </c>
      <c r="BD2461" s="80">
        <f t="shared" ref="BD2461" si="3305">BC2461</f>
        <v>1000</v>
      </c>
      <c r="BE2461" s="80">
        <f t="shared" ref="BE2461" si="3306">BD2461</f>
        <v>1000</v>
      </c>
      <c r="BF2461" s="80">
        <f t="shared" ref="BF2461" si="3307">BE2461</f>
        <v>1000</v>
      </c>
      <c r="BG2461" s="80">
        <f t="shared" ref="BG2461" si="3308">BF2461</f>
        <v>1000</v>
      </c>
      <c r="BH2461" s="80">
        <f t="shared" ref="BH2461" si="3309">BG2461</f>
        <v>1000</v>
      </c>
      <c r="BI2461" s="80">
        <f t="shared" ref="BI2461" si="3310">BH2461</f>
        <v>1000</v>
      </c>
      <c r="BJ2461" s="80">
        <f t="shared" ref="BJ2461" si="3311">BI2461</f>
        <v>1000</v>
      </c>
      <c r="BK2461" s="80">
        <f t="shared" ref="BK2461" si="3312">BJ2461</f>
        <v>1000</v>
      </c>
      <c r="BL2461" s="80">
        <f t="shared" ref="BL2461" si="3313">BK2461</f>
        <v>1000</v>
      </c>
      <c r="BM2461" s="80">
        <f t="shared" ref="BM2461" si="3314">BL2461</f>
        <v>1000</v>
      </c>
      <c r="BN2461" s="80">
        <f t="shared" ref="BN2461" si="3315">BM2461</f>
        <v>1000</v>
      </c>
      <c r="BO2461" s="80">
        <f t="shared" ref="BO2461" si="3316">BN2461</f>
        <v>1000</v>
      </c>
      <c r="BP2461" s="80">
        <f t="shared" ref="BP2461" si="3317">BO2461</f>
        <v>1000</v>
      </c>
      <c r="BQ2461" s="80">
        <f t="shared" ref="BQ2461" si="3318">BP2461</f>
        <v>1000</v>
      </c>
      <c r="BR2461" s="80">
        <f t="shared" ref="BR2461" si="3319">BQ2461</f>
        <v>1000</v>
      </c>
      <c r="BS2461" s="80">
        <f t="shared" ref="BS2461" si="3320">BR2461</f>
        <v>1000</v>
      </c>
      <c r="BT2461" s="80">
        <f t="shared" ref="BT2461" si="3321">BS2461</f>
        <v>1000</v>
      </c>
      <c r="BU2461" s="80">
        <f t="shared" ref="BU2461" si="3322">BT2461</f>
        <v>1000</v>
      </c>
      <c r="BV2461" s="80">
        <f t="shared" ref="BV2461" si="3323">BU2461</f>
        <v>1000</v>
      </c>
      <c r="BW2461" s="80">
        <f t="shared" ref="BW2461" si="3324">BV2461</f>
        <v>1000</v>
      </c>
      <c r="BX2461" s="80">
        <f t="shared" ref="BX2461" si="3325">BW2461</f>
        <v>1000</v>
      </c>
      <c r="BY2461" s="80">
        <f t="shared" ref="BY2461" si="3326">BX2461</f>
        <v>1000</v>
      </c>
      <c r="BZ2461" s="80">
        <f t="shared" ref="BZ2461" si="3327">BY2461</f>
        <v>1000</v>
      </c>
      <c r="CA2461" s="80">
        <f t="shared" ref="CA2461" si="3328">BZ2461</f>
        <v>1000</v>
      </c>
      <c r="CB2461" s="80">
        <f t="shared" ref="CB2461" si="3329">CA2461</f>
        <v>1000</v>
      </c>
      <c r="CC2461" s="80">
        <f t="shared" ref="CC2461" si="3330">CB2461</f>
        <v>1000</v>
      </c>
      <c r="CD2461" s="80">
        <f t="shared" ref="CD2461" si="3331">CC2461</f>
        <v>1000</v>
      </c>
      <c r="CE2461" s="80">
        <f t="shared" ref="CE2461" si="3332">CD2461</f>
        <v>1000</v>
      </c>
      <c r="CF2461" s="80">
        <f t="shared" ref="CF2461" si="3333">CE2461</f>
        <v>1000</v>
      </c>
      <c r="CG2461" s="80">
        <f t="shared" ref="CG2461" si="3334">CF2461</f>
        <v>1000</v>
      </c>
      <c r="CH2461" s="80">
        <f t="shared" ref="CH2461" si="3335">CG2461</f>
        <v>1000</v>
      </c>
      <c r="CI2461" s="80">
        <f t="shared" ref="CI2461" si="3336">CH2461</f>
        <v>1000</v>
      </c>
      <c r="CJ2461" s="80">
        <f t="shared" ref="CJ2461" si="3337">CI2461</f>
        <v>1000</v>
      </c>
      <c r="CK2461" s="80">
        <f t="shared" ref="CK2461:CL2461" si="3338">CJ2461</f>
        <v>1000</v>
      </c>
      <c r="CL2461" s="80">
        <f t="shared" si="3338"/>
        <v>1000</v>
      </c>
    </row>
    <row r="2462" spans="2:90" x14ac:dyDescent="0.4">
      <c r="B2462" s="123"/>
      <c r="D2462" t="s">
        <v>532</v>
      </c>
      <c r="E2462" s="8" t="str">
        <f>ROW()&amp;" "&amp;D2462</f>
        <v>2462 FCLTA-F</v>
      </c>
      <c r="H2462" s="27"/>
      <c r="I2462" s="77"/>
      <c r="J2462" s="77"/>
      <c r="K2462" s="28"/>
      <c r="L2462" s="28"/>
      <c r="M2462" s="28"/>
      <c r="N2462" s="28"/>
      <c r="O2462" s="28"/>
      <c r="P2462" s="28"/>
      <c r="R2462" s="33"/>
      <c r="S2462" s="77"/>
      <c r="T2462" s="77"/>
      <c r="U2462" s="77"/>
      <c r="V2462" s="77"/>
      <c r="W2462" s="77"/>
      <c r="X2462" s="77"/>
      <c r="Y2462" s="77"/>
      <c r="Z2462" s="77"/>
      <c r="AA2462" s="77"/>
      <c r="AB2462" s="77"/>
      <c r="AC2462" s="77"/>
      <c r="AD2462" s="77"/>
      <c r="AE2462" s="77"/>
      <c r="AF2462" s="77"/>
      <c r="AG2462" s="77"/>
      <c r="AH2462" s="77"/>
      <c r="AI2462" s="77"/>
      <c r="AJ2462" s="77"/>
      <c r="AK2462" s="77"/>
      <c r="AL2462" s="77"/>
      <c r="AM2462" s="77"/>
      <c r="AN2462" s="77"/>
      <c r="AO2462" s="77"/>
      <c r="AP2462" s="77"/>
      <c r="AQ2462" s="77"/>
      <c r="AR2462" s="77"/>
      <c r="AS2462" s="77"/>
      <c r="AT2462" s="77"/>
      <c r="AU2462" s="77"/>
      <c r="AV2462" s="77"/>
      <c r="AW2462" s="77"/>
      <c r="AX2462" s="77"/>
      <c r="AY2462" s="77"/>
      <c r="AZ2462" s="77"/>
      <c r="BA2462" s="77"/>
      <c r="BB2462" s="77"/>
      <c r="BC2462" s="77"/>
      <c r="BD2462" s="77"/>
      <c r="BE2462" s="77"/>
      <c r="BF2462" s="77"/>
      <c r="BG2462" s="77"/>
      <c r="BH2462" s="77"/>
      <c r="BI2462" s="77"/>
      <c r="BJ2462" s="77"/>
      <c r="BK2462" s="77"/>
      <c r="BL2462" s="77"/>
      <c r="BM2462" s="77"/>
      <c r="BN2462" s="77"/>
      <c r="BO2462" s="77"/>
      <c r="BP2462" s="77"/>
      <c r="BQ2462" s="77"/>
      <c r="BR2462" s="77"/>
      <c r="BS2462" s="77"/>
      <c r="BT2462" s="77"/>
      <c r="BU2462" s="77"/>
      <c r="BV2462" s="77"/>
      <c r="BW2462" s="77"/>
      <c r="BX2462" s="77"/>
      <c r="BY2462" s="77"/>
      <c r="BZ2462" s="77"/>
      <c r="CA2462" s="77"/>
      <c r="CB2462" s="77"/>
      <c r="CC2462" s="77"/>
      <c r="CD2462" s="77"/>
      <c r="CE2462" s="77"/>
      <c r="CF2462" s="77"/>
      <c r="CG2462" s="77"/>
      <c r="CH2462" s="77"/>
      <c r="CI2462" s="77"/>
      <c r="CJ2462" s="77"/>
      <c r="CK2462" s="77"/>
      <c r="CL2462" s="77"/>
    </row>
    <row r="2463" spans="2:90" x14ac:dyDescent="0.4">
      <c r="B2463" s="122" t="str">
        <f>"Sale/(purchase) of "&amp;B2461</f>
        <v>Sale/(purchase) of Net fixed asset - Fixed constant current asset</v>
      </c>
      <c r="C2463" t="s">
        <v>235</v>
      </c>
      <c r="D2463" t="s">
        <v>532</v>
      </c>
      <c r="E2463" s="8" t="str">
        <f>ROW()&amp;" "&amp;D2463</f>
        <v>2463 FCLTA-F</v>
      </c>
      <c r="I2463" s="74"/>
      <c r="J2463" s="74"/>
      <c r="K2463" s="53">
        <f t="shared" ref="K2463:P2463" si="3339">SUMIF($3:$3,K$2,2463:2463)</f>
        <v>0</v>
      </c>
      <c r="L2463" s="53">
        <f t="shared" si="3339"/>
        <v>0</v>
      </c>
      <c r="M2463" s="53">
        <f t="shared" si="3339"/>
        <v>0</v>
      </c>
      <c r="N2463" s="53">
        <f t="shared" si="3339"/>
        <v>0</v>
      </c>
      <c r="O2463" s="53">
        <f t="shared" si="3339"/>
        <v>0</v>
      </c>
      <c r="P2463" s="53">
        <f t="shared" si="3339"/>
        <v>0</v>
      </c>
      <c r="R2463" s="24"/>
      <c r="S2463" s="80">
        <f t="shared" ref="S2463:T2463" si="3340">R2461-S2461</f>
        <v>0</v>
      </c>
      <c r="T2463" s="80">
        <f t="shared" si="3340"/>
        <v>0</v>
      </c>
      <c r="U2463" s="80">
        <f t="shared" ref="U2463" si="3341">T2461-U2461</f>
        <v>0</v>
      </c>
      <c r="V2463" s="80">
        <f t="shared" ref="V2463" si="3342">U2461-V2461</f>
        <v>0</v>
      </c>
      <c r="W2463" s="80">
        <f t="shared" ref="W2463" si="3343">V2461-W2461</f>
        <v>0</v>
      </c>
      <c r="X2463" s="80">
        <f t="shared" ref="X2463" si="3344">W2461-X2461</f>
        <v>0</v>
      </c>
      <c r="Y2463" s="80">
        <f t="shared" ref="Y2463" si="3345">X2461-Y2461</f>
        <v>0</v>
      </c>
      <c r="Z2463" s="80">
        <f t="shared" ref="Z2463" si="3346">Y2461-Z2461</f>
        <v>0</v>
      </c>
      <c r="AA2463" s="80">
        <f t="shared" ref="AA2463" si="3347">Z2461-AA2461</f>
        <v>0</v>
      </c>
      <c r="AB2463" s="80">
        <f t="shared" ref="AB2463" si="3348">AA2461-AB2461</f>
        <v>0</v>
      </c>
      <c r="AC2463" s="80">
        <f t="shared" ref="AC2463" si="3349">AB2461-AC2461</f>
        <v>0</v>
      </c>
      <c r="AD2463" s="80">
        <f t="shared" ref="AD2463" si="3350">AC2461-AD2461</f>
        <v>0</v>
      </c>
      <c r="AE2463" s="80">
        <f t="shared" ref="AE2463" si="3351">AD2461-AE2461</f>
        <v>0</v>
      </c>
      <c r="AF2463" s="80">
        <f t="shared" ref="AF2463" si="3352">AE2461-AF2461</f>
        <v>0</v>
      </c>
      <c r="AG2463" s="80">
        <f t="shared" ref="AG2463" si="3353">AF2461-AG2461</f>
        <v>0</v>
      </c>
      <c r="AH2463" s="80">
        <f t="shared" ref="AH2463" si="3354">AG2461-AH2461</f>
        <v>0</v>
      </c>
      <c r="AI2463" s="80">
        <f t="shared" ref="AI2463" si="3355">AH2461-AI2461</f>
        <v>0</v>
      </c>
      <c r="AJ2463" s="80">
        <f t="shared" ref="AJ2463" si="3356">AI2461-AJ2461</f>
        <v>0</v>
      </c>
      <c r="AK2463" s="80">
        <f t="shared" ref="AK2463" si="3357">AJ2461-AK2461</f>
        <v>0</v>
      </c>
      <c r="AL2463" s="80">
        <f t="shared" ref="AL2463" si="3358">AK2461-AL2461</f>
        <v>0</v>
      </c>
      <c r="AM2463" s="80">
        <f t="shared" ref="AM2463" si="3359">AL2461-AM2461</f>
        <v>0</v>
      </c>
      <c r="AN2463" s="80">
        <f t="shared" ref="AN2463" si="3360">AM2461-AN2461</f>
        <v>0</v>
      </c>
      <c r="AO2463" s="80">
        <f t="shared" ref="AO2463" si="3361">AN2461-AO2461</f>
        <v>0</v>
      </c>
      <c r="AP2463" s="80">
        <f t="shared" ref="AP2463" si="3362">AO2461-AP2461</f>
        <v>0</v>
      </c>
      <c r="AQ2463" s="80">
        <f t="shared" ref="AQ2463" si="3363">AP2461-AQ2461</f>
        <v>0</v>
      </c>
      <c r="AR2463" s="80">
        <f t="shared" ref="AR2463" si="3364">AQ2461-AR2461</f>
        <v>0</v>
      </c>
      <c r="AS2463" s="80">
        <f t="shared" ref="AS2463" si="3365">AR2461-AS2461</f>
        <v>0</v>
      </c>
      <c r="AT2463" s="80">
        <f t="shared" ref="AT2463" si="3366">AS2461-AT2461</f>
        <v>0</v>
      </c>
      <c r="AU2463" s="80">
        <f t="shared" ref="AU2463" si="3367">AT2461-AU2461</f>
        <v>0</v>
      </c>
      <c r="AV2463" s="80">
        <f t="shared" ref="AV2463" si="3368">AU2461-AV2461</f>
        <v>0</v>
      </c>
      <c r="AW2463" s="80">
        <f t="shared" ref="AW2463" si="3369">AV2461-AW2461</f>
        <v>0</v>
      </c>
      <c r="AX2463" s="80">
        <f t="shared" ref="AX2463" si="3370">AW2461-AX2461</f>
        <v>0</v>
      </c>
      <c r="AY2463" s="80">
        <f t="shared" ref="AY2463" si="3371">AX2461-AY2461</f>
        <v>0</v>
      </c>
      <c r="AZ2463" s="80">
        <f t="shared" ref="AZ2463" si="3372">AY2461-AZ2461</f>
        <v>0</v>
      </c>
      <c r="BA2463" s="80">
        <f t="shared" ref="BA2463" si="3373">AZ2461-BA2461</f>
        <v>0</v>
      </c>
      <c r="BB2463" s="80">
        <f t="shared" ref="BB2463" si="3374">BA2461-BB2461</f>
        <v>0</v>
      </c>
      <c r="BC2463" s="80">
        <f t="shared" ref="BC2463" si="3375">BB2461-BC2461</f>
        <v>0</v>
      </c>
      <c r="BD2463" s="80">
        <f t="shared" ref="BD2463" si="3376">BC2461-BD2461</f>
        <v>0</v>
      </c>
      <c r="BE2463" s="80">
        <f t="shared" ref="BE2463" si="3377">BD2461-BE2461</f>
        <v>0</v>
      </c>
      <c r="BF2463" s="80">
        <f t="shared" ref="BF2463" si="3378">BE2461-BF2461</f>
        <v>0</v>
      </c>
      <c r="BG2463" s="80">
        <f t="shared" ref="BG2463" si="3379">BF2461-BG2461</f>
        <v>0</v>
      </c>
      <c r="BH2463" s="80">
        <f t="shared" ref="BH2463" si="3380">BG2461-BH2461</f>
        <v>0</v>
      </c>
      <c r="BI2463" s="80">
        <f t="shared" ref="BI2463" si="3381">BH2461-BI2461</f>
        <v>0</v>
      </c>
      <c r="BJ2463" s="80">
        <f t="shared" ref="BJ2463" si="3382">BI2461-BJ2461</f>
        <v>0</v>
      </c>
      <c r="BK2463" s="80">
        <f t="shared" ref="BK2463" si="3383">BJ2461-BK2461</f>
        <v>0</v>
      </c>
      <c r="BL2463" s="80">
        <f t="shared" ref="BL2463" si="3384">BK2461-BL2461</f>
        <v>0</v>
      </c>
      <c r="BM2463" s="80">
        <f t="shared" ref="BM2463" si="3385">BL2461-BM2461</f>
        <v>0</v>
      </c>
      <c r="BN2463" s="80">
        <f t="shared" ref="BN2463" si="3386">BM2461-BN2461</f>
        <v>0</v>
      </c>
      <c r="BO2463" s="80">
        <f t="shared" ref="BO2463" si="3387">BN2461-BO2461</f>
        <v>0</v>
      </c>
      <c r="BP2463" s="80">
        <f t="shared" ref="BP2463" si="3388">BO2461-BP2461</f>
        <v>0</v>
      </c>
      <c r="BQ2463" s="80">
        <f t="shared" ref="BQ2463" si="3389">BP2461-BQ2461</f>
        <v>0</v>
      </c>
      <c r="BR2463" s="80">
        <f t="shared" ref="BR2463" si="3390">BQ2461-BR2461</f>
        <v>0</v>
      </c>
      <c r="BS2463" s="80">
        <f t="shared" ref="BS2463" si="3391">BR2461-BS2461</f>
        <v>0</v>
      </c>
      <c r="BT2463" s="80">
        <f t="shared" ref="BT2463" si="3392">BS2461-BT2461</f>
        <v>0</v>
      </c>
      <c r="BU2463" s="80">
        <f t="shared" ref="BU2463" si="3393">BT2461-BU2461</f>
        <v>0</v>
      </c>
      <c r="BV2463" s="80">
        <f t="shared" ref="BV2463" si="3394">BU2461-BV2461</f>
        <v>0</v>
      </c>
      <c r="BW2463" s="80">
        <f t="shared" ref="BW2463" si="3395">BV2461-BW2461</f>
        <v>0</v>
      </c>
      <c r="BX2463" s="80">
        <f t="shared" ref="BX2463" si="3396">BW2461-BX2461</f>
        <v>0</v>
      </c>
      <c r="BY2463" s="80">
        <f t="shared" ref="BY2463" si="3397">BX2461-BY2461</f>
        <v>0</v>
      </c>
      <c r="BZ2463" s="80">
        <f t="shared" ref="BZ2463" si="3398">BY2461-BZ2461</f>
        <v>0</v>
      </c>
      <c r="CA2463" s="80">
        <f t="shared" ref="CA2463" si="3399">BZ2461-CA2461</f>
        <v>0</v>
      </c>
      <c r="CB2463" s="80">
        <f t="shared" ref="CB2463" si="3400">CA2461-CB2461</f>
        <v>0</v>
      </c>
      <c r="CC2463" s="80">
        <f t="shared" ref="CC2463" si="3401">CB2461-CC2461</f>
        <v>0</v>
      </c>
      <c r="CD2463" s="80">
        <f t="shared" ref="CD2463" si="3402">CC2461-CD2461</f>
        <v>0</v>
      </c>
      <c r="CE2463" s="80">
        <f t="shared" ref="CE2463" si="3403">CD2461-CE2461</f>
        <v>0</v>
      </c>
      <c r="CF2463" s="80">
        <f t="shared" ref="CF2463" si="3404">CE2461-CF2461</f>
        <v>0</v>
      </c>
      <c r="CG2463" s="80">
        <f t="shared" ref="CG2463" si="3405">CF2461-CG2461</f>
        <v>0</v>
      </c>
      <c r="CH2463" s="80">
        <f t="shared" ref="CH2463" si="3406">CG2461-CH2461</f>
        <v>0</v>
      </c>
      <c r="CI2463" s="80">
        <f t="shared" ref="CI2463" si="3407">CH2461-CI2461</f>
        <v>0</v>
      </c>
      <c r="CJ2463" s="80">
        <f t="shared" ref="CJ2463" si="3408">CI2461-CJ2461</f>
        <v>0</v>
      </c>
      <c r="CK2463" s="80">
        <f t="shared" ref="CK2463:CL2463" si="3409">CJ2461-CK2461</f>
        <v>0</v>
      </c>
      <c r="CL2463" s="80">
        <f t="shared" si="3409"/>
        <v>0</v>
      </c>
    </row>
    <row r="2464" spans="2:90" x14ac:dyDescent="0.4">
      <c r="B2464" s="132" t="str">
        <f>B2452</f>
        <v>(Primary label)</v>
      </c>
      <c r="D2464" t="s">
        <v>532</v>
      </c>
      <c r="E2464" s="8" t="str">
        <f t="shared" ref="E2464" si="3410">ROW()&amp;" "&amp;D2464</f>
        <v>2464 FCLTA-F</v>
      </c>
      <c r="G2464" t="s">
        <v>332</v>
      </c>
      <c r="H2464" s="27"/>
      <c r="I2464" s="78"/>
      <c r="J2464" s="78"/>
      <c r="K2464" s="33"/>
      <c r="L2464" s="33"/>
      <c r="M2464" s="33"/>
      <c r="N2464" s="33"/>
      <c r="O2464" s="33"/>
      <c r="P2464" s="33"/>
      <c r="R2464" s="33"/>
      <c r="S2464" s="77"/>
      <c r="T2464" s="77"/>
      <c r="U2464" s="77"/>
      <c r="V2464" s="77"/>
      <c r="W2464" s="77"/>
      <c r="X2464" s="77"/>
      <c r="Y2464" s="77"/>
      <c r="Z2464" s="77"/>
      <c r="AA2464" s="77"/>
      <c r="AB2464" s="77"/>
      <c r="AC2464" s="77"/>
      <c r="AD2464" s="77"/>
      <c r="AE2464" s="77"/>
      <c r="AF2464" s="77"/>
      <c r="AG2464" s="77"/>
      <c r="AH2464" s="77"/>
      <c r="AI2464" s="77"/>
      <c r="AJ2464" s="77"/>
      <c r="AK2464" s="77"/>
      <c r="AL2464" s="77"/>
      <c r="AM2464" s="77"/>
      <c r="AN2464" s="77"/>
      <c r="AO2464" s="77"/>
      <c r="AP2464" s="77"/>
      <c r="AQ2464" s="77"/>
      <c r="AR2464" s="77"/>
      <c r="AS2464" s="77"/>
      <c r="AT2464" s="77"/>
      <c r="AU2464" s="77"/>
      <c r="AV2464" s="77"/>
      <c r="AW2464" s="77"/>
      <c r="AX2464" s="77"/>
      <c r="AY2464" s="77"/>
      <c r="AZ2464" s="77"/>
      <c r="BA2464" s="77"/>
      <c r="BB2464" s="77"/>
      <c r="BC2464" s="77"/>
      <c r="BD2464" s="77"/>
      <c r="BE2464" s="77"/>
      <c r="BF2464" s="77"/>
      <c r="BG2464" s="77"/>
      <c r="BH2464" s="77"/>
      <c r="BI2464" s="77"/>
      <c r="BJ2464" s="77"/>
      <c r="BK2464" s="77"/>
      <c r="BL2464" s="77"/>
      <c r="BM2464" s="77"/>
      <c r="BN2464" s="77"/>
      <c r="BO2464" s="77"/>
      <c r="BP2464" s="77"/>
      <c r="BQ2464" s="77"/>
      <c r="BR2464" s="77"/>
      <c r="BS2464" s="77"/>
      <c r="BT2464" s="77"/>
      <c r="BU2464" s="77"/>
      <c r="BV2464" s="77"/>
      <c r="BW2464" s="77"/>
      <c r="BX2464" s="77"/>
      <c r="BY2464" s="77"/>
      <c r="BZ2464" s="77"/>
      <c r="CA2464" s="77"/>
      <c r="CB2464" s="77"/>
      <c r="CC2464" s="77"/>
      <c r="CD2464" s="77"/>
      <c r="CE2464" s="77"/>
      <c r="CF2464" s="77"/>
      <c r="CG2464" s="77"/>
      <c r="CH2464" s="77"/>
      <c r="CI2464" s="77"/>
      <c r="CJ2464" s="77"/>
      <c r="CK2464" s="77"/>
      <c r="CL2464" s="77"/>
    </row>
    <row r="2465" spans="2:90" x14ac:dyDescent="0.4">
      <c r="B2465" s="132" t="str">
        <f>B2453</f>
        <v>primary unit</v>
      </c>
      <c r="D2465" t="s">
        <v>532</v>
      </c>
      <c r="E2465" s="8" t="str">
        <f>ROW()&amp;" "&amp;D2465</f>
        <v>2465 FCLTA-F</v>
      </c>
      <c r="G2465" t="s">
        <v>332</v>
      </c>
      <c r="H2465" s="27"/>
      <c r="I2465" s="78"/>
      <c r="J2465" s="78"/>
      <c r="K2465" s="33"/>
      <c r="L2465" s="33"/>
      <c r="M2465" s="33"/>
      <c r="N2465" s="33"/>
      <c r="O2465" s="33"/>
      <c r="P2465" s="33"/>
      <c r="R2465" s="33"/>
      <c r="S2465" s="77"/>
      <c r="T2465" s="77"/>
      <c r="U2465" s="77"/>
      <c r="V2465" s="77"/>
      <c r="W2465" s="77"/>
      <c r="X2465" s="77"/>
      <c r="Y2465" s="77"/>
      <c r="Z2465" s="77"/>
      <c r="AA2465" s="77"/>
      <c r="AB2465" s="77"/>
      <c r="AC2465" s="77"/>
      <c r="AD2465" s="77"/>
      <c r="AE2465" s="77"/>
      <c r="AF2465" s="77"/>
      <c r="AG2465" s="77"/>
      <c r="AH2465" s="77"/>
      <c r="AI2465" s="77"/>
      <c r="AJ2465" s="77"/>
      <c r="AK2465" s="77"/>
      <c r="AL2465" s="77"/>
      <c r="AM2465" s="77"/>
      <c r="AN2465" s="77"/>
      <c r="AO2465" s="77"/>
      <c r="AP2465" s="77"/>
      <c r="AQ2465" s="77"/>
      <c r="AR2465" s="77"/>
      <c r="AS2465" s="77"/>
      <c r="AT2465" s="77"/>
      <c r="AU2465" s="77"/>
      <c r="AV2465" s="77"/>
      <c r="AW2465" s="77"/>
      <c r="AX2465" s="77"/>
      <c r="AY2465" s="77"/>
      <c r="AZ2465" s="77"/>
      <c r="BA2465" s="77"/>
      <c r="BB2465" s="77"/>
      <c r="BC2465" s="77"/>
      <c r="BD2465" s="77"/>
      <c r="BE2465" s="77"/>
      <c r="BF2465" s="77"/>
      <c r="BG2465" s="77"/>
      <c r="BH2465" s="77"/>
      <c r="BI2465" s="77"/>
      <c r="BJ2465" s="77"/>
      <c r="BK2465" s="77"/>
      <c r="BL2465" s="77"/>
      <c r="BM2465" s="77"/>
      <c r="BN2465" s="77"/>
      <c r="BO2465" s="77"/>
      <c r="BP2465" s="77"/>
      <c r="BQ2465" s="77"/>
      <c r="BR2465" s="77"/>
      <c r="BS2465" s="77"/>
      <c r="BT2465" s="77"/>
      <c r="BU2465" s="77"/>
      <c r="BV2465" s="77"/>
      <c r="BW2465" s="77"/>
      <c r="BX2465" s="77"/>
      <c r="BY2465" s="77"/>
      <c r="BZ2465" s="77"/>
      <c r="CA2465" s="77"/>
      <c r="CB2465" s="77"/>
      <c r="CC2465" s="77"/>
      <c r="CD2465" s="77"/>
      <c r="CE2465" s="77"/>
      <c r="CF2465" s="77"/>
      <c r="CG2465" s="77"/>
      <c r="CH2465" s="77"/>
      <c r="CI2465" s="77"/>
      <c r="CJ2465" s="77"/>
      <c r="CK2465" s="77"/>
      <c r="CL2465" s="77"/>
    </row>
    <row r="2466" spans="2:90" x14ac:dyDescent="0.4">
      <c r="B2466" s="132" t="str">
        <f>B2454</f>
        <v>Primary revenue driver</v>
      </c>
      <c r="D2466" t="s">
        <v>532</v>
      </c>
      <c r="E2466" s="8" t="str">
        <f t="shared" ref="E2466:E2471" si="3411">ROW()&amp;" "&amp;D2466</f>
        <v>2466 FCLTA-F</v>
      </c>
      <c r="G2466" t="s">
        <v>332</v>
      </c>
      <c r="K2466" s="53"/>
      <c r="L2466" s="53"/>
      <c r="M2466" s="53"/>
      <c r="N2466" s="53"/>
      <c r="O2466" s="53"/>
      <c r="P2466" s="53"/>
      <c r="R2466" s="24"/>
      <c r="S2466" s="175" t="str">
        <f t="shared" ref="S2466" si="3412">S2454</f>
        <v>S$12</v>
      </c>
      <c r="T2466" s="175" t="str">
        <f t="shared" ref="T2466:AX2466" si="3413">T2454</f>
        <v>T$12</v>
      </c>
      <c r="U2466" s="175" t="str">
        <f t="shared" si="3413"/>
        <v>U$12</v>
      </c>
      <c r="V2466" s="175" t="str">
        <f t="shared" si="3413"/>
        <v>V$12</v>
      </c>
      <c r="W2466" s="175" t="str">
        <f t="shared" si="3413"/>
        <v>W$12</v>
      </c>
      <c r="X2466" s="175" t="str">
        <f t="shared" si="3413"/>
        <v>X$12</v>
      </c>
      <c r="Y2466" s="175" t="str">
        <f t="shared" si="3413"/>
        <v>Y$12</v>
      </c>
      <c r="Z2466" s="175" t="str">
        <f t="shared" si="3413"/>
        <v>Z$12</v>
      </c>
      <c r="AA2466" s="175" t="str">
        <f t="shared" si="3413"/>
        <v>AA$12</v>
      </c>
      <c r="AB2466" s="175" t="str">
        <f t="shared" si="3413"/>
        <v>AB$12</v>
      </c>
      <c r="AC2466" s="175" t="str">
        <f t="shared" si="3413"/>
        <v>AC$12</v>
      </c>
      <c r="AD2466" s="175" t="str">
        <f t="shared" si="3413"/>
        <v>AD$12</v>
      </c>
      <c r="AE2466" s="175" t="str">
        <f t="shared" si="3413"/>
        <v>AE$12</v>
      </c>
      <c r="AF2466" s="175" t="str">
        <f t="shared" si="3413"/>
        <v>AF$12</v>
      </c>
      <c r="AG2466" s="175" t="str">
        <f t="shared" si="3413"/>
        <v>AG$12</v>
      </c>
      <c r="AH2466" s="175" t="str">
        <f t="shared" si="3413"/>
        <v>AH$12</v>
      </c>
      <c r="AI2466" s="175" t="str">
        <f t="shared" si="3413"/>
        <v>AI$12</v>
      </c>
      <c r="AJ2466" s="175" t="str">
        <f t="shared" si="3413"/>
        <v>AJ$12</v>
      </c>
      <c r="AK2466" s="175" t="str">
        <f t="shared" si="3413"/>
        <v>AK$12</v>
      </c>
      <c r="AL2466" s="175" t="str">
        <f t="shared" si="3413"/>
        <v>AL$12</v>
      </c>
      <c r="AM2466" s="175" t="str">
        <f t="shared" si="3413"/>
        <v>AM$12</v>
      </c>
      <c r="AN2466" s="175" t="str">
        <f t="shared" si="3413"/>
        <v>AN$12</v>
      </c>
      <c r="AO2466" s="175" t="str">
        <f t="shared" si="3413"/>
        <v>AO$12</v>
      </c>
      <c r="AP2466" s="175" t="str">
        <f t="shared" si="3413"/>
        <v>AP$12</v>
      </c>
      <c r="AQ2466" s="175" t="str">
        <f t="shared" si="3413"/>
        <v>AQ$12</v>
      </c>
      <c r="AR2466" s="175" t="str">
        <f t="shared" si="3413"/>
        <v>AR$12</v>
      </c>
      <c r="AS2466" s="175" t="str">
        <f t="shared" si="3413"/>
        <v>AS$12</v>
      </c>
      <c r="AT2466" s="175" t="str">
        <f t="shared" si="3413"/>
        <v>AT$12</v>
      </c>
      <c r="AU2466" s="175" t="str">
        <f t="shared" si="3413"/>
        <v>AU$12</v>
      </c>
      <c r="AV2466" s="175" t="str">
        <f t="shared" si="3413"/>
        <v>AV$12</v>
      </c>
      <c r="AW2466" s="175" t="str">
        <f t="shared" si="3413"/>
        <v>AW$12</v>
      </c>
      <c r="AX2466" s="175" t="str">
        <f t="shared" si="3413"/>
        <v>AX$12</v>
      </c>
      <c r="AY2466" s="175" t="str">
        <f t="shared" ref="AY2466:CD2466" si="3414">AY2454</f>
        <v>AY$12</v>
      </c>
      <c r="AZ2466" s="175" t="str">
        <f t="shared" si="3414"/>
        <v>AZ$12</v>
      </c>
      <c r="BA2466" s="175" t="str">
        <f t="shared" si="3414"/>
        <v>BA$12</v>
      </c>
      <c r="BB2466" s="175" t="str">
        <f t="shared" si="3414"/>
        <v>BB$12</v>
      </c>
      <c r="BC2466" s="175" t="str">
        <f t="shared" si="3414"/>
        <v>BC$12</v>
      </c>
      <c r="BD2466" s="175" t="str">
        <f t="shared" si="3414"/>
        <v>BD$12</v>
      </c>
      <c r="BE2466" s="175" t="str">
        <f t="shared" si="3414"/>
        <v>BE$12</v>
      </c>
      <c r="BF2466" s="175" t="str">
        <f t="shared" si="3414"/>
        <v>BF$12</v>
      </c>
      <c r="BG2466" s="175" t="str">
        <f t="shared" si="3414"/>
        <v>BG$12</v>
      </c>
      <c r="BH2466" s="175" t="str">
        <f t="shared" si="3414"/>
        <v>BH$12</v>
      </c>
      <c r="BI2466" s="175" t="str">
        <f t="shared" si="3414"/>
        <v>BI$12</v>
      </c>
      <c r="BJ2466" s="175" t="str">
        <f t="shared" si="3414"/>
        <v>BJ$12</v>
      </c>
      <c r="BK2466" s="175" t="str">
        <f t="shared" si="3414"/>
        <v>BK$12</v>
      </c>
      <c r="BL2466" s="175" t="str">
        <f t="shared" si="3414"/>
        <v>BL$12</v>
      </c>
      <c r="BM2466" s="175" t="str">
        <f t="shared" si="3414"/>
        <v>BM$12</v>
      </c>
      <c r="BN2466" s="175" t="str">
        <f t="shared" si="3414"/>
        <v>BN$12</v>
      </c>
      <c r="BO2466" s="175" t="str">
        <f t="shared" si="3414"/>
        <v>BO$12</v>
      </c>
      <c r="BP2466" s="175" t="str">
        <f t="shared" si="3414"/>
        <v>BP$12</v>
      </c>
      <c r="BQ2466" s="175" t="str">
        <f t="shared" si="3414"/>
        <v>BQ$12</v>
      </c>
      <c r="BR2466" s="175" t="str">
        <f t="shared" si="3414"/>
        <v>BR$12</v>
      </c>
      <c r="BS2466" s="175" t="str">
        <f t="shared" si="3414"/>
        <v>BS$12</v>
      </c>
      <c r="BT2466" s="175" t="str">
        <f t="shared" si="3414"/>
        <v>BT$12</v>
      </c>
      <c r="BU2466" s="175" t="str">
        <f t="shared" si="3414"/>
        <v>BU$12</v>
      </c>
      <c r="BV2466" s="175" t="str">
        <f t="shared" si="3414"/>
        <v>BV$12</v>
      </c>
      <c r="BW2466" s="175" t="str">
        <f t="shared" si="3414"/>
        <v>BW$12</v>
      </c>
      <c r="BX2466" s="175" t="str">
        <f t="shared" si="3414"/>
        <v>BX$12</v>
      </c>
      <c r="BY2466" s="175" t="str">
        <f t="shared" si="3414"/>
        <v>BY$12</v>
      </c>
      <c r="BZ2466" s="175" t="str">
        <f t="shared" si="3414"/>
        <v>BZ$12</v>
      </c>
      <c r="CA2466" s="175" t="str">
        <f t="shared" si="3414"/>
        <v>CA$12</v>
      </c>
      <c r="CB2466" s="175" t="str">
        <f t="shared" si="3414"/>
        <v>CB$12</v>
      </c>
      <c r="CC2466" s="175" t="str">
        <f t="shared" si="3414"/>
        <v>CC$12</v>
      </c>
      <c r="CD2466" s="175" t="str">
        <f t="shared" si="3414"/>
        <v>CD$12</v>
      </c>
      <c r="CE2466" s="175" t="str">
        <f t="shared" ref="CE2466:CK2466" si="3415">CE2454</f>
        <v>CE$12</v>
      </c>
      <c r="CF2466" s="175" t="str">
        <f t="shared" si="3415"/>
        <v>CF$12</v>
      </c>
      <c r="CG2466" s="175" t="str">
        <f t="shared" si="3415"/>
        <v>CG$12</v>
      </c>
      <c r="CH2466" s="175" t="str">
        <f t="shared" si="3415"/>
        <v>CH$12</v>
      </c>
      <c r="CI2466" s="175" t="str">
        <f t="shared" si="3415"/>
        <v>CI$12</v>
      </c>
      <c r="CJ2466" s="175" t="str">
        <f t="shared" si="3415"/>
        <v>CJ$12</v>
      </c>
      <c r="CK2466" s="175" t="str">
        <f t="shared" si="3415"/>
        <v>CK$12</v>
      </c>
      <c r="CL2466" s="175" t="str">
        <f t="shared" ref="CL2466" si="3416">CL2454</f>
        <v>CL$12</v>
      </c>
    </row>
    <row r="2467" spans="2:90" x14ac:dyDescent="0.4">
      <c r="B2467" s="132" t="str">
        <f>B2455</f>
        <v>Primary volume driver</v>
      </c>
      <c r="D2467" t="s">
        <v>532</v>
      </c>
      <c r="E2467" s="8" t="str">
        <f t="shared" si="3411"/>
        <v>2467 FCLTA-F</v>
      </c>
      <c r="G2467" t="s">
        <v>332</v>
      </c>
      <c r="H2467" s="12"/>
      <c r="I2467" s="60"/>
      <c r="J2467" s="60"/>
      <c r="K2467" s="15"/>
      <c r="L2467" s="15"/>
      <c r="M2467" s="15"/>
      <c r="N2467" s="15"/>
      <c r="O2467" s="15"/>
      <c r="P2467" s="15"/>
      <c r="R2467" s="15"/>
      <c r="S2467" s="175" t="str">
        <f t="shared" ref="S2467" si="3417">S2455</f>
        <v>S$13</v>
      </c>
      <c r="T2467" s="175" t="str">
        <f t="shared" ref="T2467:AX2467" si="3418">T2455</f>
        <v>T$13</v>
      </c>
      <c r="U2467" s="175" t="str">
        <f t="shared" si="3418"/>
        <v>U$13</v>
      </c>
      <c r="V2467" s="175" t="str">
        <f t="shared" si="3418"/>
        <v>V$13</v>
      </c>
      <c r="W2467" s="175" t="str">
        <f t="shared" si="3418"/>
        <v>W$13</v>
      </c>
      <c r="X2467" s="175" t="str">
        <f t="shared" si="3418"/>
        <v>X$13</v>
      </c>
      <c r="Y2467" s="175" t="str">
        <f t="shared" si="3418"/>
        <v>Y$13</v>
      </c>
      <c r="Z2467" s="175" t="str">
        <f t="shared" si="3418"/>
        <v>Z$13</v>
      </c>
      <c r="AA2467" s="175" t="str">
        <f t="shared" si="3418"/>
        <v>AA$13</v>
      </c>
      <c r="AB2467" s="175" t="str">
        <f t="shared" si="3418"/>
        <v>AB$13</v>
      </c>
      <c r="AC2467" s="175" t="str">
        <f t="shared" si="3418"/>
        <v>AC$13</v>
      </c>
      <c r="AD2467" s="175" t="str">
        <f t="shared" si="3418"/>
        <v>AD$13</v>
      </c>
      <c r="AE2467" s="175" t="str">
        <f t="shared" si="3418"/>
        <v>AE$13</v>
      </c>
      <c r="AF2467" s="175" t="str">
        <f t="shared" si="3418"/>
        <v>AF$13</v>
      </c>
      <c r="AG2467" s="175" t="str">
        <f t="shared" si="3418"/>
        <v>AG$13</v>
      </c>
      <c r="AH2467" s="175" t="str">
        <f t="shared" si="3418"/>
        <v>AH$13</v>
      </c>
      <c r="AI2467" s="175" t="str">
        <f t="shared" si="3418"/>
        <v>AI$13</v>
      </c>
      <c r="AJ2467" s="175" t="str">
        <f t="shared" si="3418"/>
        <v>AJ$13</v>
      </c>
      <c r="AK2467" s="175" t="str">
        <f t="shared" si="3418"/>
        <v>AK$13</v>
      </c>
      <c r="AL2467" s="175" t="str">
        <f t="shared" si="3418"/>
        <v>AL$13</v>
      </c>
      <c r="AM2467" s="175" t="str">
        <f t="shared" si="3418"/>
        <v>AM$13</v>
      </c>
      <c r="AN2467" s="175" t="str">
        <f t="shared" si="3418"/>
        <v>AN$13</v>
      </c>
      <c r="AO2467" s="175" t="str">
        <f t="shared" si="3418"/>
        <v>AO$13</v>
      </c>
      <c r="AP2467" s="175" t="str">
        <f t="shared" si="3418"/>
        <v>AP$13</v>
      </c>
      <c r="AQ2467" s="175" t="str">
        <f t="shared" si="3418"/>
        <v>AQ$13</v>
      </c>
      <c r="AR2467" s="175" t="str">
        <f t="shared" si="3418"/>
        <v>AR$13</v>
      </c>
      <c r="AS2467" s="175" t="str">
        <f t="shared" si="3418"/>
        <v>AS$13</v>
      </c>
      <c r="AT2467" s="175" t="str">
        <f t="shared" si="3418"/>
        <v>AT$13</v>
      </c>
      <c r="AU2467" s="175" t="str">
        <f t="shared" si="3418"/>
        <v>AU$13</v>
      </c>
      <c r="AV2467" s="175" t="str">
        <f t="shared" si="3418"/>
        <v>AV$13</v>
      </c>
      <c r="AW2467" s="175" t="str">
        <f t="shared" si="3418"/>
        <v>AW$13</v>
      </c>
      <c r="AX2467" s="175" t="str">
        <f t="shared" si="3418"/>
        <v>AX$13</v>
      </c>
      <c r="AY2467" s="175" t="str">
        <f t="shared" ref="AY2467:CD2467" si="3419">AY2455</f>
        <v>AY$13</v>
      </c>
      <c r="AZ2467" s="175" t="str">
        <f t="shared" si="3419"/>
        <v>AZ$13</v>
      </c>
      <c r="BA2467" s="175" t="str">
        <f t="shared" si="3419"/>
        <v>BA$13</v>
      </c>
      <c r="BB2467" s="175" t="str">
        <f t="shared" si="3419"/>
        <v>BB$13</v>
      </c>
      <c r="BC2467" s="175" t="str">
        <f t="shared" si="3419"/>
        <v>BC$13</v>
      </c>
      <c r="BD2467" s="175" t="str">
        <f t="shared" si="3419"/>
        <v>BD$13</v>
      </c>
      <c r="BE2467" s="175" t="str">
        <f t="shared" si="3419"/>
        <v>BE$13</v>
      </c>
      <c r="BF2467" s="175" t="str">
        <f t="shared" si="3419"/>
        <v>BF$13</v>
      </c>
      <c r="BG2467" s="175" t="str">
        <f t="shared" si="3419"/>
        <v>BG$13</v>
      </c>
      <c r="BH2467" s="175" t="str">
        <f t="shared" si="3419"/>
        <v>BH$13</v>
      </c>
      <c r="BI2467" s="175" t="str">
        <f t="shared" si="3419"/>
        <v>BI$13</v>
      </c>
      <c r="BJ2467" s="175" t="str">
        <f t="shared" si="3419"/>
        <v>BJ$13</v>
      </c>
      <c r="BK2467" s="175" t="str">
        <f t="shared" si="3419"/>
        <v>BK$13</v>
      </c>
      <c r="BL2467" s="175" t="str">
        <f t="shared" si="3419"/>
        <v>BL$13</v>
      </c>
      <c r="BM2467" s="175" t="str">
        <f t="shared" si="3419"/>
        <v>BM$13</v>
      </c>
      <c r="BN2467" s="175" t="str">
        <f t="shared" si="3419"/>
        <v>BN$13</v>
      </c>
      <c r="BO2467" s="175" t="str">
        <f t="shared" si="3419"/>
        <v>BO$13</v>
      </c>
      <c r="BP2467" s="175" t="str">
        <f t="shared" si="3419"/>
        <v>BP$13</v>
      </c>
      <c r="BQ2467" s="175" t="str">
        <f t="shared" si="3419"/>
        <v>BQ$13</v>
      </c>
      <c r="BR2467" s="175" t="str">
        <f t="shared" si="3419"/>
        <v>BR$13</v>
      </c>
      <c r="BS2467" s="175" t="str">
        <f t="shared" si="3419"/>
        <v>BS$13</v>
      </c>
      <c r="BT2467" s="175" t="str">
        <f t="shared" si="3419"/>
        <v>BT$13</v>
      </c>
      <c r="BU2467" s="175" t="str">
        <f t="shared" si="3419"/>
        <v>BU$13</v>
      </c>
      <c r="BV2467" s="175" t="str">
        <f t="shared" si="3419"/>
        <v>BV$13</v>
      </c>
      <c r="BW2467" s="175" t="str">
        <f t="shared" si="3419"/>
        <v>BW$13</v>
      </c>
      <c r="BX2467" s="175" t="str">
        <f t="shared" si="3419"/>
        <v>BX$13</v>
      </c>
      <c r="BY2467" s="175" t="str">
        <f t="shared" si="3419"/>
        <v>BY$13</v>
      </c>
      <c r="BZ2467" s="175" t="str">
        <f t="shared" si="3419"/>
        <v>BZ$13</v>
      </c>
      <c r="CA2467" s="175" t="str">
        <f t="shared" si="3419"/>
        <v>CA$13</v>
      </c>
      <c r="CB2467" s="175" t="str">
        <f t="shared" si="3419"/>
        <v>CB$13</v>
      </c>
      <c r="CC2467" s="175" t="str">
        <f t="shared" si="3419"/>
        <v>CC$13</v>
      </c>
      <c r="CD2467" s="175" t="str">
        <f t="shared" si="3419"/>
        <v>CD$13</v>
      </c>
      <c r="CE2467" s="175" t="str">
        <f t="shared" ref="CE2467:CK2467" si="3420">CE2455</f>
        <v>CE$13</v>
      </c>
      <c r="CF2467" s="175" t="str">
        <f t="shared" si="3420"/>
        <v>CF$13</v>
      </c>
      <c r="CG2467" s="175" t="str">
        <f t="shared" si="3420"/>
        <v>CG$13</v>
      </c>
      <c r="CH2467" s="175" t="str">
        <f t="shared" si="3420"/>
        <v>CH$13</v>
      </c>
      <c r="CI2467" s="175" t="str">
        <f t="shared" si="3420"/>
        <v>CI$13</v>
      </c>
      <c r="CJ2467" s="175" t="str">
        <f t="shared" si="3420"/>
        <v>CJ$13</v>
      </c>
      <c r="CK2467" s="175" t="str">
        <f t="shared" si="3420"/>
        <v>CK$13</v>
      </c>
      <c r="CL2467" s="175" t="str">
        <f t="shared" ref="CL2467" si="3421">CL2455</f>
        <v>CL$13</v>
      </c>
    </row>
    <row r="2468" spans="2:90" x14ac:dyDescent="0.4">
      <c r="B2468" s="187" t="str">
        <f>B2460</f>
        <v>Fixed constant current asset:</v>
      </c>
      <c r="D2468" t="s">
        <v>532</v>
      </c>
      <c r="E2468" s="8" t="str">
        <f t="shared" si="3411"/>
        <v>2468 FCLTA-F</v>
      </c>
      <c r="G2468" t="s">
        <v>332</v>
      </c>
      <c r="H2468" s="12"/>
      <c r="I2468" s="60"/>
      <c r="J2468" s="60"/>
      <c r="K2468" s="15"/>
      <c r="L2468" s="15"/>
      <c r="M2468" s="15"/>
      <c r="N2468" s="15"/>
      <c r="O2468" s="15"/>
      <c r="P2468" s="15"/>
      <c r="R2468" s="15"/>
      <c r="S2468" s="175">
        <f t="shared" ref="S2468" si="3422">S2456</f>
        <v>0</v>
      </c>
      <c r="T2468" s="175">
        <f t="shared" ref="T2468:AX2468" si="3423">T2456</f>
        <v>0</v>
      </c>
      <c r="U2468" s="175">
        <f t="shared" si="3423"/>
        <v>0</v>
      </c>
      <c r="V2468" s="175">
        <f t="shared" si="3423"/>
        <v>0</v>
      </c>
      <c r="W2468" s="175">
        <f t="shared" si="3423"/>
        <v>0</v>
      </c>
      <c r="X2468" s="175">
        <f t="shared" si="3423"/>
        <v>0</v>
      </c>
      <c r="Y2468" s="175">
        <f t="shared" si="3423"/>
        <v>0</v>
      </c>
      <c r="Z2468" s="175">
        <f t="shared" si="3423"/>
        <v>0</v>
      </c>
      <c r="AA2468" s="175">
        <f t="shared" si="3423"/>
        <v>0</v>
      </c>
      <c r="AB2468" s="175">
        <f t="shared" si="3423"/>
        <v>0</v>
      </c>
      <c r="AC2468" s="175">
        <f t="shared" si="3423"/>
        <v>0</v>
      </c>
      <c r="AD2468" s="175">
        <f t="shared" si="3423"/>
        <v>0</v>
      </c>
      <c r="AE2468" s="175">
        <f t="shared" si="3423"/>
        <v>0</v>
      </c>
      <c r="AF2468" s="175">
        <f t="shared" si="3423"/>
        <v>0</v>
      </c>
      <c r="AG2468" s="175">
        <f t="shared" si="3423"/>
        <v>0</v>
      </c>
      <c r="AH2468" s="175">
        <f t="shared" si="3423"/>
        <v>0</v>
      </c>
      <c r="AI2468" s="175">
        <f t="shared" si="3423"/>
        <v>0</v>
      </c>
      <c r="AJ2468" s="175">
        <f t="shared" si="3423"/>
        <v>0</v>
      </c>
      <c r="AK2468" s="175">
        <f t="shared" si="3423"/>
        <v>0</v>
      </c>
      <c r="AL2468" s="175">
        <f t="shared" si="3423"/>
        <v>0</v>
      </c>
      <c r="AM2468" s="175">
        <f t="shared" si="3423"/>
        <v>0</v>
      </c>
      <c r="AN2468" s="175">
        <f t="shared" si="3423"/>
        <v>0</v>
      </c>
      <c r="AO2468" s="175">
        <f t="shared" si="3423"/>
        <v>0</v>
      </c>
      <c r="AP2468" s="175">
        <f t="shared" si="3423"/>
        <v>0</v>
      </c>
      <c r="AQ2468" s="175">
        <f t="shared" si="3423"/>
        <v>0</v>
      </c>
      <c r="AR2468" s="175">
        <f t="shared" si="3423"/>
        <v>0</v>
      </c>
      <c r="AS2468" s="175">
        <f t="shared" si="3423"/>
        <v>0</v>
      </c>
      <c r="AT2468" s="175">
        <f t="shared" si="3423"/>
        <v>0</v>
      </c>
      <c r="AU2468" s="175">
        <f t="shared" si="3423"/>
        <v>0</v>
      </c>
      <c r="AV2468" s="175">
        <f t="shared" si="3423"/>
        <v>0</v>
      </c>
      <c r="AW2468" s="175">
        <f t="shared" si="3423"/>
        <v>0</v>
      </c>
      <c r="AX2468" s="175">
        <f t="shared" si="3423"/>
        <v>0</v>
      </c>
      <c r="AY2468" s="175">
        <f t="shared" ref="AY2468:CD2468" si="3424">AY2456</f>
        <v>0</v>
      </c>
      <c r="AZ2468" s="175">
        <f t="shared" si="3424"/>
        <v>0</v>
      </c>
      <c r="BA2468" s="175">
        <f t="shared" si="3424"/>
        <v>0</v>
      </c>
      <c r="BB2468" s="175">
        <f t="shared" si="3424"/>
        <v>0</v>
      </c>
      <c r="BC2468" s="175">
        <f t="shared" si="3424"/>
        <v>0</v>
      </c>
      <c r="BD2468" s="175">
        <f t="shared" si="3424"/>
        <v>0</v>
      </c>
      <c r="BE2468" s="175">
        <f t="shared" si="3424"/>
        <v>0</v>
      </c>
      <c r="BF2468" s="175">
        <f t="shared" si="3424"/>
        <v>0</v>
      </c>
      <c r="BG2468" s="175">
        <f t="shared" si="3424"/>
        <v>0</v>
      </c>
      <c r="BH2468" s="175">
        <f t="shared" si="3424"/>
        <v>0</v>
      </c>
      <c r="BI2468" s="175">
        <f t="shared" si="3424"/>
        <v>0</v>
      </c>
      <c r="BJ2468" s="175">
        <f t="shared" si="3424"/>
        <v>0</v>
      </c>
      <c r="BK2468" s="175">
        <f t="shared" si="3424"/>
        <v>0</v>
      </c>
      <c r="BL2468" s="175">
        <f t="shared" si="3424"/>
        <v>0</v>
      </c>
      <c r="BM2468" s="175">
        <f t="shared" si="3424"/>
        <v>0</v>
      </c>
      <c r="BN2468" s="175">
        <f t="shared" si="3424"/>
        <v>0</v>
      </c>
      <c r="BO2468" s="175">
        <f t="shared" si="3424"/>
        <v>0</v>
      </c>
      <c r="BP2468" s="175">
        <f t="shared" si="3424"/>
        <v>0</v>
      </c>
      <c r="BQ2468" s="175">
        <f t="shared" si="3424"/>
        <v>0</v>
      </c>
      <c r="BR2468" s="175">
        <f t="shared" si="3424"/>
        <v>0</v>
      </c>
      <c r="BS2468" s="175">
        <f t="shared" si="3424"/>
        <v>0</v>
      </c>
      <c r="BT2468" s="175">
        <f t="shared" si="3424"/>
        <v>0</v>
      </c>
      <c r="BU2468" s="175">
        <f t="shared" si="3424"/>
        <v>0</v>
      </c>
      <c r="BV2468" s="175">
        <f t="shared" si="3424"/>
        <v>0</v>
      </c>
      <c r="BW2468" s="175">
        <f t="shared" si="3424"/>
        <v>0</v>
      </c>
      <c r="BX2468" s="175">
        <f t="shared" si="3424"/>
        <v>0</v>
      </c>
      <c r="BY2468" s="175">
        <f t="shared" si="3424"/>
        <v>0</v>
      </c>
      <c r="BZ2468" s="175">
        <f t="shared" si="3424"/>
        <v>0</v>
      </c>
      <c r="CA2468" s="175">
        <f t="shared" si="3424"/>
        <v>0</v>
      </c>
      <c r="CB2468" s="175">
        <f t="shared" si="3424"/>
        <v>0</v>
      </c>
      <c r="CC2468" s="175">
        <f t="shared" si="3424"/>
        <v>0</v>
      </c>
      <c r="CD2468" s="175">
        <f t="shared" si="3424"/>
        <v>0</v>
      </c>
      <c r="CE2468" s="175">
        <f t="shared" ref="CE2468:CK2468" si="3425">CE2456</f>
        <v>0</v>
      </c>
      <c r="CF2468" s="175">
        <f t="shared" si="3425"/>
        <v>0</v>
      </c>
      <c r="CG2468" s="175">
        <f t="shared" si="3425"/>
        <v>0</v>
      </c>
      <c r="CH2468" s="175">
        <f t="shared" si="3425"/>
        <v>0</v>
      </c>
      <c r="CI2468" s="175">
        <f t="shared" si="3425"/>
        <v>0</v>
      </c>
      <c r="CJ2468" s="175">
        <f t="shared" si="3425"/>
        <v>0</v>
      </c>
      <c r="CK2468" s="175">
        <f t="shared" si="3425"/>
        <v>0</v>
      </c>
      <c r="CL2468" s="175">
        <f t="shared" ref="CL2468" si="3426">CL2456</f>
        <v>0</v>
      </c>
    </row>
    <row r="2469" spans="2:90" x14ac:dyDescent="0.4">
      <c r="B2469" s="235" t="str">
        <f>IFERROR(SUBSTITUTE(TRIM(MID(B2460, SEARCH("-", B2460) + 1, LEN(B2460))),":",""),"no unit")</f>
        <v>no unit</v>
      </c>
      <c r="D2469" t="s">
        <v>532</v>
      </c>
      <c r="E2469" s="8" t="str">
        <f t="shared" si="3411"/>
        <v>2469 FCLTA-F</v>
      </c>
      <c r="G2469" t="s">
        <v>332</v>
      </c>
      <c r="H2469" s="12"/>
      <c r="I2469" s="60"/>
      <c r="J2469" s="60"/>
      <c r="K2469" s="15"/>
      <c r="L2469" s="15"/>
      <c r="M2469" s="15"/>
      <c r="N2469" s="15"/>
      <c r="O2469" s="15"/>
      <c r="P2469" s="15"/>
      <c r="R2469" s="15"/>
      <c r="S2469" s="175"/>
      <c r="T2469" s="175"/>
      <c r="U2469" s="175"/>
      <c r="V2469" s="175"/>
      <c r="W2469" s="175"/>
      <c r="X2469" s="175"/>
      <c r="Y2469" s="175"/>
      <c r="Z2469" s="175"/>
      <c r="AA2469" s="175"/>
      <c r="AB2469" s="175"/>
      <c r="AC2469" s="175"/>
      <c r="AD2469" s="175"/>
      <c r="AE2469" s="175"/>
      <c r="AF2469" s="175"/>
      <c r="AG2469" s="175"/>
      <c r="AH2469" s="175"/>
      <c r="AI2469" s="175"/>
      <c r="AJ2469" s="175"/>
      <c r="AK2469" s="175"/>
      <c r="AL2469" s="175"/>
      <c r="AM2469" s="175"/>
      <c r="AN2469" s="175"/>
      <c r="AO2469" s="175"/>
      <c r="AP2469" s="175"/>
      <c r="AQ2469" s="175"/>
      <c r="AR2469" s="175"/>
      <c r="AS2469" s="175"/>
      <c r="AT2469" s="175"/>
      <c r="AU2469" s="175"/>
      <c r="AV2469" s="175"/>
      <c r="AW2469" s="175"/>
      <c r="AX2469" s="175"/>
      <c r="AY2469" s="175"/>
      <c r="AZ2469" s="175"/>
      <c r="BA2469" s="175"/>
      <c r="BB2469" s="175"/>
      <c r="BC2469" s="175"/>
      <c r="BD2469" s="175"/>
      <c r="BE2469" s="175"/>
      <c r="BF2469" s="175"/>
      <c r="BG2469" s="175"/>
      <c r="BH2469" s="175"/>
      <c r="BI2469" s="175"/>
      <c r="BJ2469" s="175"/>
      <c r="BK2469" s="175"/>
      <c r="BL2469" s="175"/>
      <c r="BM2469" s="175"/>
      <c r="BN2469" s="175"/>
      <c r="BO2469" s="175"/>
      <c r="BP2469" s="175"/>
      <c r="BQ2469" s="175"/>
      <c r="BR2469" s="175"/>
      <c r="BS2469" s="175"/>
      <c r="BT2469" s="175"/>
      <c r="BU2469" s="175"/>
      <c r="BV2469" s="175"/>
      <c r="BW2469" s="175"/>
      <c r="BX2469" s="175"/>
      <c r="BY2469" s="175"/>
      <c r="BZ2469" s="175"/>
      <c r="CA2469" s="175"/>
      <c r="CB2469" s="175"/>
      <c r="CC2469" s="175"/>
      <c r="CD2469" s="175"/>
      <c r="CE2469" s="175"/>
      <c r="CF2469" s="175"/>
      <c r="CG2469" s="175"/>
      <c r="CH2469" s="175"/>
      <c r="CI2469" s="175"/>
      <c r="CJ2469" s="175"/>
      <c r="CK2469" s="175"/>
      <c r="CL2469" s="175"/>
    </row>
    <row r="2470" spans="2:90" x14ac:dyDescent="0.4">
      <c r="B2470" s="132" t="str">
        <f>B2458</f>
        <v>Secondary revenue driver</v>
      </c>
      <c r="D2470" t="s">
        <v>532</v>
      </c>
      <c r="E2470" s="8" t="str">
        <f t="shared" si="3411"/>
        <v>2470 FCLTA-F</v>
      </c>
      <c r="G2470" t="s">
        <v>332</v>
      </c>
      <c r="H2470" s="12"/>
      <c r="I2470" s="60"/>
      <c r="J2470" s="60"/>
      <c r="K2470" s="15"/>
      <c r="L2470" s="15"/>
      <c r="M2470" s="15"/>
      <c r="N2470" s="15"/>
      <c r="O2470" s="15"/>
      <c r="P2470" s="15"/>
      <c r="R2470" s="15"/>
      <c r="S2470" s="4" t="str">
        <f t="shared" ref="S2470" si="3427">ADDRESS(ROW(S2461),COLUMN(S2461),2)</f>
        <v>S$2461</v>
      </c>
      <c r="T2470" s="4" t="str">
        <f t="shared" ref="T2470:AX2470" si="3428">ADDRESS(ROW(T2461),COLUMN(T2461),2)</f>
        <v>T$2461</v>
      </c>
      <c r="U2470" s="4" t="str">
        <f t="shared" si="3428"/>
        <v>U$2461</v>
      </c>
      <c r="V2470" s="4" t="str">
        <f t="shared" si="3428"/>
        <v>V$2461</v>
      </c>
      <c r="W2470" s="4" t="str">
        <f t="shared" si="3428"/>
        <v>W$2461</v>
      </c>
      <c r="X2470" s="4" t="str">
        <f t="shared" si="3428"/>
        <v>X$2461</v>
      </c>
      <c r="Y2470" s="4" t="str">
        <f t="shared" si="3428"/>
        <v>Y$2461</v>
      </c>
      <c r="Z2470" s="4" t="str">
        <f t="shared" si="3428"/>
        <v>Z$2461</v>
      </c>
      <c r="AA2470" s="4" t="str">
        <f t="shared" si="3428"/>
        <v>AA$2461</v>
      </c>
      <c r="AB2470" s="4" t="str">
        <f t="shared" si="3428"/>
        <v>AB$2461</v>
      </c>
      <c r="AC2470" s="4" t="str">
        <f t="shared" si="3428"/>
        <v>AC$2461</v>
      </c>
      <c r="AD2470" s="4" t="str">
        <f t="shared" si="3428"/>
        <v>AD$2461</v>
      </c>
      <c r="AE2470" s="4" t="str">
        <f t="shared" si="3428"/>
        <v>AE$2461</v>
      </c>
      <c r="AF2470" s="4" t="str">
        <f t="shared" si="3428"/>
        <v>AF$2461</v>
      </c>
      <c r="AG2470" s="4" t="str">
        <f t="shared" si="3428"/>
        <v>AG$2461</v>
      </c>
      <c r="AH2470" s="4" t="str">
        <f t="shared" si="3428"/>
        <v>AH$2461</v>
      </c>
      <c r="AI2470" s="4" t="str">
        <f t="shared" si="3428"/>
        <v>AI$2461</v>
      </c>
      <c r="AJ2470" s="4" t="str">
        <f t="shared" si="3428"/>
        <v>AJ$2461</v>
      </c>
      <c r="AK2470" s="4" t="str">
        <f t="shared" si="3428"/>
        <v>AK$2461</v>
      </c>
      <c r="AL2470" s="4" t="str">
        <f t="shared" si="3428"/>
        <v>AL$2461</v>
      </c>
      <c r="AM2470" s="4" t="str">
        <f t="shared" si="3428"/>
        <v>AM$2461</v>
      </c>
      <c r="AN2470" s="4" t="str">
        <f t="shared" si="3428"/>
        <v>AN$2461</v>
      </c>
      <c r="AO2470" s="4" t="str">
        <f t="shared" si="3428"/>
        <v>AO$2461</v>
      </c>
      <c r="AP2470" s="4" t="str">
        <f t="shared" si="3428"/>
        <v>AP$2461</v>
      </c>
      <c r="AQ2470" s="4" t="str">
        <f t="shared" si="3428"/>
        <v>AQ$2461</v>
      </c>
      <c r="AR2470" s="4" t="str">
        <f t="shared" si="3428"/>
        <v>AR$2461</v>
      </c>
      <c r="AS2470" s="4" t="str">
        <f t="shared" si="3428"/>
        <v>AS$2461</v>
      </c>
      <c r="AT2470" s="4" t="str">
        <f t="shared" si="3428"/>
        <v>AT$2461</v>
      </c>
      <c r="AU2470" s="4" t="str">
        <f t="shared" si="3428"/>
        <v>AU$2461</v>
      </c>
      <c r="AV2470" s="4" t="str">
        <f t="shared" si="3428"/>
        <v>AV$2461</v>
      </c>
      <c r="AW2470" s="4" t="str">
        <f t="shared" si="3428"/>
        <v>AW$2461</v>
      </c>
      <c r="AX2470" s="4" t="str">
        <f t="shared" si="3428"/>
        <v>AX$2461</v>
      </c>
      <c r="AY2470" s="4" t="str">
        <f t="shared" ref="AY2470:CD2470" si="3429">ADDRESS(ROW(AY2461),COLUMN(AY2461),2)</f>
        <v>AY$2461</v>
      </c>
      <c r="AZ2470" s="4" t="str">
        <f t="shared" si="3429"/>
        <v>AZ$2461</v>
      </c>
      <c r="BA2470" s="4" t="str">
        <f t="shared" si="3429"/>
        <v>BA$2461</v>
      </c>
      <c r="BB2470" s="4" t="str">
        <f t="shared" si="3429"/>
        <v>BB$2461</v>
      </c>
      <c r="BC2470" s="4" t="str">
        <f t="shared" si="3429"/>
        <v>BC$2461</v>
      </c>
      <c r="BD2470" s="4" t="str">
        <f t="shared" si="3429"/>
        <v>BD$2461</v>
      </c>
      <c r="BE2470" s="4" t="str">
        <f t="shared" si="3429"/>
        <v>BE$2461</v>
      </c>
      <c r="BF2470" s="4" t="str">
        <f t="shared" si="3429"/>
        <v>BF$2461</v>
      </c>
      <c r="BG2470" s="4" t="str">
        <f t="shared" si="3429"/>
        <v>BG$2461</v>
      </c>
      <c r="BH2470" s="4" t="str">
        <f t="shared" si="3429"/>
        <v>BH$2461</v>
      </c>
      <c r="BI2470" s="4" t="str">
        <f t="shared" si="3429"/>
        <v>BI$2461</v>
      </c>
      <c r="BJ2470" s="4" t="str">
        <f t="shared" si="3429"/>
        <v>BJ$2461</v>
      </c>
      <c r="BK2470" s="4" t="str">
        <f t="shared" si="3429"/>
        <v>BK$2461</v>
      </c>
      <c r="BL2470" s="4" t="str">
        <f t="shared" si="3429"/>
        <v>BL$2461</v>
      </c>
      <c r="BM2470" s="4" t="str">
        <f t="shared" si="3429"/>
        <v>BM$2461</v>
      </c>
      <c r="BN2470" s="4" t="str">
        <f t="shared" si="3429"/>
        <v>BN$2461</v>
      </c>
      <c r="BO2470" s="4" t="str">
        <f t="shared" si="3429"/>
        <v>BO$2461</v>
      </c>
      <c r="BP2470" s="4" t="str">
        <f t="shared" si="3429"/>
        <v>BP$2461</v>
      </c>
      <c r="BQ2470" s="4" t="str">
        <f t="shared" si="3429"/>
        <v>BQ$2461</v>
      </c>
      <c r="BR2470" s="4" t="str">
        <f t="shared" si="3429"/>
        <v>BR$2461</v>
      </c>
      <c r="BS2470" s="4" t="str">
        <f t="shared" si="3429"/>
        <v>BS$2461</v>
      </c>
      <c r="BT2470" s="4" t="str">
        <f t="shared" si="3429"/>
        <v>BT$2461</v>
      </c>
      <c r="BU2470" s="4" t="str">
        <f t="shared" si="3429"/>
        <v>BU$2461</v>
      </c>
      <c r="BV2470" s="4" t="str">
        <f t="shared" si="3429"/>
        <v>BV$2461</v>
      </c>
      <c r="BW2470" s="4" t="str">
        <f t="shared" si="3429"/>
        <v>BW$2461</v>
      </c>
      <c r="BX2470" s="4" t="str">
        <f t="shared" si="3429"/>
        <v>BX$2461</v>
      </c>
      <c r="BY2470" s="4" t="str">
        <f t="shared" si="3429"/>
        <v>BY$2461</v>
      </c>
      <c r="BZ2470" s="4" t="str">
        <f t="shared" si="3429"/>
        <v>BZ$2461</v>
      </c>
      <c r="CA2470" s="4" t="str">
        <f t="shared" si="3429"/>
        <v>CA$2461</v>
      </c>
      <c r="CB2470" s="4" t="str">
        <f t="shared" si="3429"/>
        <v>CB$2461</v>
      </c>
      <c r="CC2470" s="4" t="str">
        <f t="shared" si="3429"/>
        <v>CC$2461</v>
      </c>
      <c r="CD2470" s="4" t="str">
        <f t="shared" si="3429"/>
        <v>CD$2461</v>
      </c>
      <c r="CE2470" s="4" t="str">
        <f t="shared" ref="CE2470:CK2470" si="3430">ADDRESS(ROW(CE2461),COLUMN(CE2461),2)</f>
        <v>CE$2461</v>
      </c>
      <c r="CF2470" s="4" t="str">
        <f t="shared" si="3430"/>
        <v>CF$2461</v>
      </c>
      <c r="CG2470" s="4" t="str">
        <f t="shared" si="3430"/>
        <v>CG$2461</v>
      </c>
      <c r="CH2470" s="4" t="str">
        <f t="shared" si="3430"/>
        <v>CH$2461</v>
      </c>
      <c r="CI2470" s="4" t="str">
        <f t="shared" si="3430"/>
        <v>CI$2461</v>
      </c>
      <c r="CJ2470" s="4" t="str">
        <f t="shared" si="3430"/>
        <v>CJ$2461</v>
      </c>
      <c r="CK2470" s="4" t="str">
        <f t="shared" si="3430"/>
        <v>CK$2461</v>
      </c>
      <c r="CL2470" s="4" t="str">
        <f t="shared" ref="CL2470" si="3431">ADDRESS(ROW(CL2461),COLUMN(CL2461),2)</f>
        <v>CL$2461</v>
      </c>
    </row>
    <row r="2471" spans="2:90" x14ac:dyDescent="0.4">
      <c r="B2471" s="132" t="str">
        <f>B2459</f>
        <v>Secondary volume driver</v>
      </c>
      <c r="D2471" t="s">
        <v>532</v>
      </c>
      <c r="E2471" s="8" t="str">
        <f t="shared" si="3411"/>
        <v>2471 FCLTA-F</v>
      </c>
      <c r="G2471" t="s">
        <v>332</v>
      </c>
      <c r="H2471" s="12"/>
      <c r="I2471" s="60"/>
      <c r="J2471" s="60"/>
      <c r="K2471" s="15"/>
      <c r="L2471" s="15"/>
      <c r="M2471" s="15"/>
      <c r="N2471" s="15"/>
      <c r="O2471" s="15"/>
      <c r="P2471" s="15"/>
      <c r="R2471" s="15"/>
      <c r="S2471" s="175" t="str">
        <f t="shared" ref="S2471" si="3432">S2459</f>
        <v>S$15</v>
      </c>
      <c r="T2471" s="175" t="str">
        <f t="shared" ref="T2471:AX2471" si="3433">T2459</f>
        <v>T$15</v>
      </c>
      <c r="U2471" s="175" t="str">
        <f t="shared" si="3433"/>
        <v>U$15</v>
      </c>
      <c r="V2471" s="175" t="str">
        <f t="shared" si="3433"/>
        <v>V$15</v>
      </c>
      <c r="W2471" s="175" t="str">
        <f t="shared" si="3433"/>
        <v>W$15</v>
      </c>
      <c r="X2471" s="175" t="str">
        <f t="shared" si="3433"/>
        <v>X$15</v>
      </c>
      <c r="Y2471" s="175" t="str">
        <f t="shared" si="3433"/>
        <v>Y$15</v>
      </c>
      <c r="Z2471" s="175" t="str">
        <f t="shared" si="3433"/>
        <v>Z$15</v>
      </c>
      <c r="AA2471" s="175" t="str">
        <f t="shared" si="3433"/>
        <v>AA$15</v>
      </c>
      <c r="AB2471" s="175" t="str">
        <f t="shared" si="3433"/>
        <v>AB$15</v>
      </c>
      <c r="AC2471" s="175" t="str">
        <f t="shared" si="3433"/>
        <v>AC$15</v>
      </c>
      <c r="AD2471" s="175" t="str">
        <f t="shared" si="3433"/>
        <v>AD$15</v>
      </c>
      <c r="AE2471" s="175" t="str">
        <f t="shared" si="3433"/>
        <v>AE$15</v>
      </c>
      <c r="AF2471" s="175" t="str">
        <f t="shared" si="3433"/>
        <v>AF$15</v>
      </c>
      <c r="AG2471" s="175" t="str">
        <f t="shared" si="3433"/>
        <v>AG$15</v>
      </c>
      <c r="AH2471" s="175" t="str">
        <f t="shared" si="3433"/>
        <v>AH$15</v>
      </c>
      <c r="AI2471" s="175" t="str">
        <f t="shared" si="3433"/>
        <v>AI$15</v>
      </c>
      <c r="AJ2471" s="175" t="str">
        <f t="shared" si="3433"/>
        <v>AJ$15</v>
      </c>
      <c r="AK2471" s="175" t="str">
        <f t="shared" si="3433"/>
        <v>AK$15</v>
      </c>
      <c r="AL2471" s="175" t="str">
        <f t="shared" si="3433"/>
        <v>AL$15</v>
      </c>
      <c r="AM2471" s="175" t="str">
        <f t="shared" si="3433"/>
        <v>AM$15</v>
      </c>
      <c r="AN2471" s="175" t="str">
        <f t="shared" si="3433"/>
        <v>AN$15</v>
      </c>
      <c r="AO2471" s="175" t="str">
        <f t="shared" si="3433"/>
        <v>AO$15</v>
      </c>
      <c r="AP2471" s="175" t="str">
        <f t="shared" si="3433"/>
        <v>AP$15</v>
      </c>
      <c r="AQ2471" s="175" t="str">
        <f t="shared" si="3433"/>
        <v>AQ$15</v>
      </c>
      <c r="AR2471" s="175" t="str">
        <f t="shared" si="3433"/>
        <v>AR$15</v>
      </c>
      <c r="AS2471" s="175" t="str">
        <f t="shared" si="3433"/>
        <v>AS$15</v>
      </c>
      <c r="AT2471" s="175" t="str">
        <f t="shared" si="3433"/>
        <v>AT$15</v>
      </c>
      <c r="AU2471" s="175" t="str">
        <f t="shared" si="3433"/>
        <v>AU$15</v>
      </c>
      <c r="AV2471" s="175" t="str">
        <f t="shared" si="3433"/>
        <v>AV$15</v>
      </c>
      <c r="AW2471" s="175" t="str">
        <f t="shared" si="3433"/>
        <v>AW$15</v>
      </c>
      <c r="AX2471" s="175" t="str">
        <f t="shared" si="3433"/>
        <v>AX$15</v>
      </c>
      <c r="AY2471" s="175" t="str">
        <f t="shared" ref="AY2471:CD2471" si="3434">AY2459</f>
        <v>AY$15</v>
      </c>
      <c r="AZ2471" s="175" t="str">
        <f t="shared" si="3434"/>
        <v>AZ$15</v>
      </c>
      <c r="BA2471" s="175" t="str">
        <f t="shared" si="3434"/>
        <v>BA$15</v>
      </c>
      <c r="BB2471" s="175" t="str">
        <f t="shared" si="3434"/>
        <v>BB$15</v>
      </c>
      <c r="BC2471" s="175" t="str">
        <f t="shared" si="3434"/>
        <v>BC$15</v>
      </c>
      <c r="BD2471" s="175" t="str">
        <f t="shared" si="3434"/>
        <v>BD$15</v>
      </c>
      <c r="BE2471" s="175" t="str">
        <f t="shared" si="3434"/>
        <v>BE$15</v>
      </c>
      <c r="BF2471" s="175" t="str">
        <f t="shared" si="3434"/>
        <v>BF$15</v>
      </c>
      <c r="BG2471" s="175" t="str">
        <f t="shared" si="3434"/>
        <v>BG$15</v>
      </c>
      <c r="BH2471" s="175" t="str">
        <f t="shared" si="3434"/>
        <v>BH$15</v>
      </c>
      <c r="BI2471" s="175" t="str">
        <f t="shared" si="3434"/>
        <v>BI$15</v>
      </c>
      <c r="BJ2471" s="175" t="str">
        <f t="shared" si="3434"/>
        <v>BJ$15</v>
      </c>
      <c r="BK2471" s="175" t="str">
        <f t="shared" si="3434"/>
        <v>BK$15</v>
      </c>
      <c r="BL2471" s="175" t="str">
        <f t="shared" si="3434"/>
        <v>BL$15</v>
      </c>
      <c r="BM2471" s="175" t="str">
        <f t="shared" si="3434"/>
        <v>BM$15</v>
      </c>
      <c r="BN2471" s="175" t="str">
        <f t="shared" si="3434"/>
        <v>BN$15</v>
      </c>
      <c r="BO2471" s="175" t="str">
        <f t="shared" si="3434"/>
        <v>BO$15</v>
      </c>
      <c r="BP2471" s="175" t="str">
        <f t="shared" si="3434"/>
        <v>BP$15</v>
      </c>
      <c r="BQ2471" s="175" t="str">
        <f t="shared" si="3434"/>
        <v>BQ$15</v>
      </c>
      <c r="BR2471" s="175" t="str">
        <f t="shared" si="3434"/>
        <v>BR$15</v>
      </c>
      <c r="BS2471" s="175" t="str">
        <f t="shared" si="3434"/>
        <v>BS$15</v>
      </c>
      <c r="BT2471" s="175" t="str">
        <f t="shared" si="3434"/>
        <v>BT$15</v>
      </c>
      <c r="BU2471" s="175" t="str">
        <f t="shared" si="3434"/>
        <v>BU$15</v>
      </c>
      <c r="BV2471" s="175" t="str">
        <f t="shared" si="3434"/>
        <v>BV$15</v>
      </c>
      <c r="BW2471" s="175" t="str">
        <f t="shared" si="3434"/>
        <v>BW$15</v>
      </c>
      <c r="BX2471" s="175" t="str">
        <f t="shared" si="3434"/>
        <v>BX$15</v>
      </c>
      <c r="BY2471" s="175" t="str">
        <f t="shared" si="3434"/>
        <v>BY$15</v>
      </c>
      <c r="BZ2471" s="175" t="str">
        <f t="shared" si="3434"/>
        <v>BZ$15</v>
      </c>
      <c r="CA2471" s="175" t="str">
        <f t="shared" si="3434"/>
        <v>CA$15</v>
      </c>
      <c r="CB2471" s="175" t="str">
        <f t="shared" si="3434"/>
        <v>CB$15</v>
      </c>
      <c r="CC2471" s="175" t="str">
        <f t="shared" si="3434"/>
        <v>CC$15</v>
      </c>
      <c r="CD2471" s="175" t="str">
        <f t="shared" si="3434"/>
        <v>CD$15</v>
      </c>
      <c r="CE2471" s="175" t="str">
        <f t="shared" ref="CE2471:CK2471" si="3435">CE2459</f>
        <v>CE$15</v>
      </c>
      <c r="CF2471" s="175" t="str">
        <f t="shared" si="3435"/>
        <v>CF$15</v>
      </c>
      <c r="CG2471" s="175" t="str">
        <f t="shared" si="3435"/>
        <v>CG$15</v>
      </c>
      <c r="CH2471" s="175" t="str">
        <f t="shared" si="3435"/>
        <v>CH$15</v>
      </c>
      <c r="CI2471" s="175" t="str">
        <f t="shared" si="3435"/>
        <v>CI$15</v>
      </c>
      <c r="CJ2471" s="175" t="str">
        <f t="shared" si="3435"/>
        <v>CJ$15</v>
      </c>
      <c r="CK2471" s="175" t="str">
        <f t="shared" si="3435"/>
        <v>CK$15</v>
      </c>
      <c r="CL2471" s="175" t="str">
        <f t="shared" ref="CL2471" si="3436">CL2459</f>
        <v>CL$15</v>
      </c>
    </row>
    <row r="2472" spans="2:90" x14ac:dyDescent="0.4">
      <c r="B2472" s="132"/>
      <c r="E2472" s="8"/>
      <c r="H2472" s="12"/>
      <c r="I2472" s="60"/>
      <c r="J2472" s="60"/>
      <c r="K2472" s="15"/>
      <c r="L2472" s="15"/>
      <c r="M2472" s="15"/>
      <c r="N2472" s="15"/>
      <c r="O2472" s="15"/>
      <c r="P2472" s="15"/>
      <c r="R2472" s="15"/>
      <c r="S2472" s="175"/>
      <c r="T2472" s="175"/>
      <c r="U2472" s="175"/>
      <c r="V2472" s="175"/>
      <c r="W2472" s="175"/>
      <c r="X2472" s="175"/>
      <c r="Y2472" s="175"/>
      <c r="Z2472" s="175"/>
      <c r="AA2472" s="175"/>
      <c r="AB2472" s="175"/>
      <c r="AC2472" s="175"/>
      <c r="AD2472" s="175"/>
      <c r="AE2472" s="175"/>
      <c r="AF2472" s="175"/>
      <c r="AG2472" s="175"/>
      <c r="AH2472" s="175"/>
      <c r="AI2472" s="175"/>
      <c r="AJ2472" s="175"/>
      <c r="AK2472" s="175"/>
      <c r="AL2472" s="175"/>
      <c r="AM2472" s="175"/>
      <c r="AN2472" s="175"/>
      <c r="AO2472" s="175"/>
      <c r="AP2472" s="175"/>
      <c r="AQ2472" s="175"/>
      <c r="AR2472" s="175"/>
      <c r="AS2472" s="175"/>
      <c r="AT2472" s="175"/>
      <c r="AU2472" s="175"/>
      <c r="AV2472" s="175"/>
      <c r="AW2472" s="175"/>
      <c r="AX2472" s="175"/>
      <c r="AY2472" s="175"/>
      <c r="AZ2472" s="175"/>
      <c r="BA2472" s="175"/>
      <c r="BB2472" s="175"/>
      <c r="BC2472" s="175"/>
      <c r="BD2472" s="175"/>
      <c r="BE2472" s="175"/>
      <c r="BF2472" s="175"/>
      <c r="BG2472" s="175"/>
      <c r="BH2472" s="175"/>
      <c r="BI2472" s="175"/>
      <c r="BJ2472" s="175"/>
      <c r="BK2472" s="175"/>
      <c r="BL2472" s="175"/>
      <c r="BM2472" s="175"/>
      <c r="BN2472" s="175"/>
      <c r="BO2472" s="175"/>
      <c r="BP2472" s="175"/>
      <c r="BQ2472" s="175"/>
      <c r="BR2472" s="175"/>
      <c r="BS2472" s="175"/>
      <c r="BT2472" s="175"/>
      <c r="BU2472" s="175"/>
      <c r="BV2472" s="175"/>
      <c r="BW2472" s="175"/>
      <c r="BX2472" s="175"/>
      <c r="BY2472" s="175"/>
      <c r="BZ2472" s="175"/>
      <c r="CA2472" s="175"/>
      <c r="CB2472" s="175"/>
      <c r="CC2472" s="175"/>
      <c r="CD2472" s="175"/>
      <c r="CE2472" s="175"/>
      <c r="CF2472" s="175"/>
      <c r="CG2472" s="175"/>
      <c r="CH2472" s="175"/>
      <c r="CI2472" s="175"/>
      <c r="CJ2472" s="175"/>
      <c r="CK2472" s="175"/>
      <c r="CL2472" s="175"/>
    </row>
    <row r="2473" spans="2:90" x14ac:dyDescent="0.4">
      <c r="B2473" s="171" t="s">
        <v>490</v>
      </c>
      <c r="E2473" s="8"/>
      <c r="H2473" s="170"/>
      <c r="I2473" s="172"/>
      <c r="J2473" s="172"/>
      <c r="K2473" s="193"/>
      <c r="L2473" s="193"/>
      <c r="M2473" s="193"/>
      <c r="N2473" s="193"/>
      <c r="O2473" s="193"/>
      <c r="P2473" s="193"/>
      <c r="R2473" s="194"/>
      <c r="S2473" s="170"/>
      <c r="T2473" s="170"/>
      <c r="U2473" s="170"/>
      <c r="V2473" s="170"/>
      <c r="W2473" s="170"/>
      <c r="X2473" s="170"/>
      <c r="Y2473" s="170"/>
      <c r="Z2473" s="170"/>
      <c r="AA2473" s="170"/>
      <c r="AB2473" s="170"/>
      <c r="AC2473" s="170"/>
      <c r="AD2473" s="170"/>
      <c r="AE2473" s="170"/>
      <c r="AF2473" s="170"/>
      <c r="AG2473" s="170"/>
      <c r="AH2473" s="170"/>
      <c r="AI2473" s="170"/>
      <c r="AJ2473" s="170"/>
      <c r="AK2473" s="170"/>
      <c r="AL2473" s="170"/>
      <c r="AM2473" s="170"/>
      <c r="AN2473" s="170"/>
      <c r="AO2473" s="170"/>
      <c r="AP2473" s="170"/>
      <c r="AQ2473" s="170"/>
      <c r="AR2473" s="170"/>
      <c r="AS2473" s="170"/>
      <c r="AT2473" s="170"/>
      <c r="AU2473" s="170"/>
      <c r="AV2473" s="170"/>
      <c r="AW2473" s="170"/>
      <c r="AX2473" s="170"/>
      <c r="AY2473" s="170"/>
      <c r="AZ2473" s="170"/>
      <c r="BA2473" s="170"/>
      <c r="BB2473" s="170"/>
      <c r="BC2473" s="170"/>
      <c r="BD2473" s="170"/>
      <c r="BE2473" s="170"/>
      <c r="BF2473" s="170"/>
      <c r="BG2473" s="170"/>
      <c r="BH2473" s="170"/>
      <c r="BI2473" s="170"/>
      <c r="BJ2473" s="170"/>
      <c r="BK2473" s="170"/>
      <c r="BL2473" s="170"/>
      <c r="BM2473" s="170"/>
      <c r="BN2473" s="170"/>
      <c r="BO2473" s="170"/>
      <c r="BP2473" s="170"/>
      <c r="BQ2473" s="170"/>
      <c r="BR2473" s="170"/>
      <c r="BS2473" s="170"/>
      <c r="BT2473" s="170"/>
      <c r="BU2473" s="170"/>
      <c r="BV2473" s="170"/>
      <c r="BW2473" s="170"/>
      <c r="BX2473" s="170"/>
      <c r="BY2473" s="170"/>
      <c r="BZ2473" s="170"/>
      <c r="CA2473" s="170"/>
      <c r="CB2473" s="170"/>
      <c r="CC2473" s="170"/>
      <c r="CD2473" s="170"/>
      <c r="CE2473" s="170"/>
      <c r="CF2473" s="170"/>
      <c r="CG2473" s="170"/>
      <c r="CH2473" s="170"/>
      <c r="CI2473" s="170"/>
      <c r="CJ2473" s="170"/>
      <c r="CK2473" s="170"/>
      <c r="CL2473" s="170"/>
    </row>
    <row r="2474" spans="2:90" x14ac:dyDescent="0.4">
      <c r="B2474" s="171" t="s">
        <v>492</v>
      </c>
      <c r="E2474" s="8"/>
      <c r="H2474" s="170"/>
      <c r="I2474" s="172"/>
      <c r="J2474" s="172"/>
      <c r="K2474" s="193"/>
      <c r="L2474" s="193"/>
      <c r="M2474" s="193"/>
      <c r="N2474" s="193"/>
      <c r="O2474" s="193"/>
      <c r="P2474" s="193"/>
      <c r="R2474" s="194"/>
      <c r="S2474" s="170"/>
      <c r="T2474" s="170"/>
      <c r="U2474" s="170"/>
      <c r="V2474" s="170"/>
      <c r="W2474" s="170"/>
      <c r="X2474" s="170"/>
      <c r="Y2474" s="170"/>
      <c r="Z2474" s="170"/>
      <c r="AA2474" s="170"/>
      <c r="AB2474" s="170"/>
      <c r="AC2474" s="170"/>
      <c r="AD2474" s="170"/>
      <c r="AE2474" s="170"/>
      <c r="AF2474" s="170"/>
      <c r="AG2474" s="170"/>
      <c r="AH2474" s="170"/>
      <c r="AI2474" s="170"/>
      <c r="AJ2474" s="170"/>
      <c r="AK2474" s="170"/>
      <c r="AL2474" s="170"/>
      <c r="AM2474" s="170"/>
      <c r="AN2474" s="170"/>
      <c r="AO2474" s="170"/>
      <c r="AP2474" s="170"/>
      <c r="AQ2474" s="170"/>
      <c r="AR2474" s="170"/>
      <c r="AS2474" s="170"/>
      <c r="AT2474" s="170"/>
      <c r="AU2474" s="170"/>
      <c r="AV2474" s="170"/>
      <c r="AW2474" s="170"/>
      <c r="AX2474" s="170"/>
      <c r="AY2474" s="170"/>
      <c r="AZ2474" s="170"/>
      <c r="BA2474" s="170"/>
      <c r="BB2474" s="170"/>
      <c r="BC2474" s="170"/>
      <c r="BD2474" s="170"/>
      <c r="BE2474" s="170"/>
      <c r="BF2474" s="170"/>
      <c r="BG2474" s="170"/>
      <c r="BH2474" s="170"/>
      <c r="BI2474" s="170"/>
      <c r="BJ2474" s="170"/>
      <c r="BK2474" s="170"/>
      <c r="BL2474" s="170"/>
      <c r="BM2474" s="170"/>
      <c r="BN2474" s="170"/>
      <c r="BO2474" s="170"/>
      <c r="BP2474" s="170"/>
      <c r="BQ2474" s="170"/>
      <c r="BR2474" s="170"/>
      <c r="BS2474" s="170"/>
      <c r="BT2474" s="170"/>
      <c r="BU2474" s="170"/>
      <c r="BV2474" s="170"/>
      <c r="BW2474" s="170"/>
      <c r="BX2474" s="170"/>
      <c r="BY2474" s="170"/>
      <c r="BZ2474" s="170"/>
      <c r="CA2474" s="170"/>
      <c r="CB2474" s="170"/>
      <c r="CC2474" s="170"/>
      <c r="CD2474" s="170"/>
      <c r="CE2474" s="170"/>
      <c r="CF2474" s="170"/>
      <c r="CG2474" s="170"/>
      <c r="CH2474" s="170"/>
      <c r="CI2474" s="170"/>
      <c r="CJ2474" s="170"/>
      <c r="CK2474" s="170"/>
      <c r="CL2474" s="170"/>
    </row>
    <row r="2475" spans="2:90" x14ac:dyDescent="0.4">
      <c r="B2475" s="171" t="s">
        <v>461</v>
      </c>
      <c r="E2475" s="8"/>
      <c r="H2475" s="170"/>
      <c r="I2475" s="172"/>
      <c r="J2475" s="172"/>
      <c r="K2475" s="193"/>
      <c r="L2475" s="193"/>
      <c r="M2475" s="193"/>
      <c r="N2475" s="193"/>
      <c r="O2475" s="193"/>
      <c r="P2475" s="193"/>
      <c r="R2475" s="194"/>
      <c r="S2475" s="195" t="str">
        <f t="shared" ref="S2475:AX2475" si="3437">S$16</f>
        <v>S$12</v>
      </c>
      <c r="T2475" s="195" t="str">
        <f t="shared" si="3437"/>
        <v>T$12</v>
      </c>
      <c r="U2475" s="195" t="str">
        <f t="shared" si="3437"/>
        <v>U$12</v>
      </c>
      <c r="V2475" s="195" t="str">
        <f t="shared" si="3437"/>
        <v>V$12</v>
      </c>
      <c r="W2475" s="195" t="str">
        <f t="shared" si="3437"/>
        <v>W$12</v>
      </c>
      <c r="X2475" s="195" t="str">
        <f t="shared" si="3437"/>
        <v>X$12</v>
      </c>
      <c r="Y2475" s="195" t="str">
        <f t="shared" si="3437"/>
        <v>Y$12</v>
      </c>
      <c r="Z2475" s="195" t="str">
        <f t="shared" si="3437"/>
        <v>Z$12</v>
      </c>
      <c r="AA2475" s="195" t="str">
        <f t="shared" si="3437"/>
        <v>AA$12</v>
      </c>
      <c r="AB2475" s="195" t="str">
        <f t="shared" si="3437"/>
        <v>AB$12</v>
      </c>
      <c r="AC2475" s="195" t="str">
        <f t="shared" si="3437"/>
        <v>AC$12</v>
      </c>
      <c r="AD2475" s="195" t="str">
        <f t="shared" si="3437"/>
        <v>AD$12</v>
      </c>
      <c r="AE2475" s="195" t="str">
        <f t="shared" si="3437"/>
        <v>AE$12</v>
      </c>
      <c r="AF2475" s="195" t="str">
        <f t="shared" si="3437"/>
        <v>AF$12</v>
      </c>
      <c r="AG2475" s="195" t="str">
        <f t="shared" si="3437"/>
        <v>AG$12</v>
      </c>
      <c r="AH2475" s="195" t="str">
        <f t="shared" si="3437"/>
        <v>AH$12</v>
      </c>
      <c r="AI2475" s="195" t="str">
        <f t="shared" si="3437"/>
        <v>AI$12</v>
      </c>
      <c r="AJ2475" s="195" t="str">
        <f t="shared" si="3437"/>
        <v>AJ$12</v>
      </c>
      <c r="AK2475" s="195" t="str">
        <f t="shared" si="3437"/>
        <v>AK$12</v>
      </c>
      <c r="AL2475" s="195" t="str">
        <f t="shared" si="3437"/>
        <v>AL$12</v>
      </c>
      <c r="AM2475" s="195" t="str">
        <f t="shared" si="3437"/>
        <v>AM$12</v>
      </c>
      <c r="AN2475" s="195" t="str">
        <f t="shared" si="3437"/>
        <v>AN$12</v>
      </c>
      <c r="AO2475" s="195" t="str">
        <f t="shared" si="3437"/>
        <v>AO$12</v>
      </c>
      <c r="AP2475" s="195" t="str">
        <f t="shared" si="3437"/>
        <v>AP$12</v>
      </c>
      <c r="AQ2475" s="195" t="str">
        <f t="shared" si="3437"/>
        <v>AQ$12</v>
      </c>
      <c r="AR2475" s="195" t="str">
        <f t="shared" si="3437"/>
        <v>AR$12</v>
      </c>
      <c r="AS2475" s="195" t="str">
        <f t="shared" si="3437"/>
        <v>AS$12</v>
      </c>
      <c r="AT2475" s="195" t="str">
        <f t="shared" si="3437"/>
        <v>AT$12</v>
      </c>
      <c r="AU2475" s="195" t="str">
        <f t="shared" si="3437"/>
        <v>AU$12</v>
      </c>
      <c r="AV2475" s="195" t="str">
        <f t="shared" si="3437"/>
        <v>AV$12</v>
      </c>
      <c r="AW2475" s="195" t="str">
        <f t="shared" si="3437"/>
        <v>AW$12</v>
      </c>
      <c r="AX2475" s="195" t="str">
        <f t="shared" si="3437"/>
        <v>AX$12</v>
      </c>
      <c r="AY2475" s="195" t="str">
        <f t="shared" ref="AY2475:CD2475" si="3438">AY$16</f>
        <v>AY$12</v>
      </c>
      <c r="AZ2475" s="195" t="str">
        <f t="shared" si="3438"/>
        <v>AZ$12</v>
      </c>
      <c r="BA2475" s="195" t="str">
        <f t="shared" si="3438"/>
        <v>BA$12</v>
      </c>
      <c r="BB2475" s="195" t="str">
        <f t="shared" si="3438"/>
        <v>BB$12</v>
      </c>
      <c r="BC2475" s="195" t="str">
        <f t="shared" si="3438"/>
        <v>BC$12</v>
      </c>
      <c r="BD2475" s="195" t="str">
        <f t="shared" si="3438"/>
        <v>BD$12</v>
      </c>
      <c r="BE2475" s="195" t="str">
        <f t="shared" si="3438"/>
        <v>BE$12</v>
      </c>
      <c r="BF2475" s="195" t="str">
        <f t="shared" si="3438"/>
        <v>BF$12</v>
      </c>
      <c r="BG2475" s="195" t="str">
        <f t="shared" si="3438"/>
        <v>BG$12</v>
      </c>
      <c r="BH2475" s="195" t="str">
        <f t="shared" si="3438"/>
        <v>BH$12</v>
      </c>
      <c r="BI2475" s="195" t="str">
        <f t="shared" si="3438"/>
        <v>BI$12</v>
      </c>
      <c r="BJ2475" s="195" t="str">
        <f t="shared" si="3438"/>
        <v>BJ$12</v>
      </c>
      <c r="BK2475" s="195" t="str">
        <f t="shared" si="3438"/>
        <v>BK$12</v>
      </c>
      <c r="BL2475" s="195" t="str">
        <f t="shared" si="3438"/>
        <v>BL$12</v>
      </c>
      <c r="BM2475" s="195" t="str">
        <f t="shared" si="3438"/>
        <v>BM$12</v>
      </c>
      <c r="BN2475" s="195" t="str">
        <f t="shared" si="3438"/>
        <v>BN$12</v>
      </c>
      <c r="BO2475" s="195" t="str">
        <f t="shared" si="3438"/>
        <v>BO$12</v>
      </c>
      <c r="BP2475" s="195" t="str">
        <f t="shared" si="3438"/>
        <v>BP$12</v>
      </c>
      <c r="BQ2475" s="195" t="str">
        <f t="shared" si="3438"/>
        <v>BQ$12</v>
      </c>
      <c r="BR2475" s="195" t="str">
        <f t="shared" si="3438"/>
        <v>BR$12</v>
      </c>
      <c r="BS2475" s="195" t="str">
        <f t="shared" si="3438"/>
        <v>BS$12</v>
      </c>
      <c r="BT2475" s="195" t="str">
        <f t="shared" si="3438"/>
        <v>BT$12</v>
      </c>
      <c r="BU2475" s="195" t="str">
        <f t="shared" si="3438"/>
        <v>BU$12</v>
      </c>
      <c r="BV2475" s="195" t="str">
        <f t="shared" si="3438"/>
        <v>BV$12</v>
      </c>
      <c r="BW2475" s="195" t="str">
        <f t="shared" si="3438"/>
        <v>BW$12</v>
      </c>
      <c r="BX2475" s="195" t="str">
        <f t="shared" si="3438"/>
        <v>BX$12</v>
      </c>
      <c r="BY2475" s="195" t="str">
        <f t="shared" si="3438"/>
        <v>BY$12</v>
      </c>
      <c r="BZ2475" s="195" t="str">
        <f t="shared" si="3438"/>
        <v>BZ$12</v>
      </c>
      <c r="CA2475" s="195" t="str">
        <f t="shared" si="3438"/>
        <v>CA$12</v>
      </c>
      <c r="CB2475" s="195" t="str">
        <f t="shared" si="3438"/>
        <v>CB$12</v>
      </c>
      <c r="CC2475" s="195" t="str">
        <f t="shared" si="3438"/>
        <v>CC$12</v>
      </c>
      <c r="CD2475" s="195" t="str">
        <f t="shared" si="3438"/>
        <v>CD$12</v>
      </c>
      <c r="CE2475" s="195" t="str">
        <f t="shared" ref="CE2475:CL2475" si="3439">CE$16</f>
        <v>CE$12</v>
      </c>
      <c r="CF2475" s="195" t="str">
        <f t="shared" si="3439"/>
        <v>CF$12</v>
      </c>
      <c r="CG2475" s="195" t="str">
        <f t="shared" si="3439"/>
        <v>CG$12</v>
      </c>
      <c r="CH2475" s="195" t="str">
        <f t="shared" si="3439"/>
        <v>CH$12</v>
      </c>
      <c r="CI2475" s="195" t="str">
        <f t="shared" si="3439"/>
        <v>CI$12</v>
      </c>
      <c r="CJ2475" s="195" t="str">
        <f t="shared" si="3439"/>
        <v>CJ$12</v>
      </c>
      <c r="CK2475" s="195" t="str">
        <f t="shared" si="3439"/>
        <v>CK$12</v>
      </c>
      <c r="CL2475" s="195" t="str">
        <f t="shared" si="3439"/>
        <v>CL$12</v>
      </c>
    </row>
    <row r="2476" spans="2:90" x14ac:dyDescent="0.4">
      <c r="B2476" s="171" t="s">
        <v>462</v>
      </c>
      <c r="E2476" s="8"/>
      <c r="H2476" s="196"/>
      <c r="I2476" s="197"/>
      <c r="J2476" s="197"/>
      <c r="K2476" s="198"/>
      <c r="L2476" s="198"/>
      <c r="M2476" s="198"/>
      <c r="N2476" s="198"/>
      <c r="O2476" s="198"/>
      <c r="P2476" s="198"/>
      <c r="R2476" s="198"/>
      <c r="S2476" s="195" t="str">
        <f t="shared" ref="S2476:AX2476" si="3440">S$17</f>
        <v>S$13</v>
      </c>
      <c r="T2476" s="195" t="str">
        <f t="shared" si="3440"/>
        <v>T$13</v>
      </c>
      <c r="U2476" s="195" t="str">
        <f t="shared" si="3440"/>
        <v>U$13</v>
      </c>
      <c r="V2476" s="195" t="str">
        <f t="shared" si="3440"/>
        <v>V$13</v>
      </c>
      <c r="W2476" s="195" t="str">
        <f t="shared" si="3440"/>
        <v>W$13</v>
      </c>
      <c r="X2476" s="195" t="str">
        <f t="shared" si="3440"/>
        <v>X$13</v>
      </c>
      <c r="Y2476" s="195" t="str">
        <f t="shared" si="3440"/>
        <v>Y$13</v>
      </c>
      <c r="Z2476" s="195" t="str">
        <f t="shared" si="3440"/>
        <v>Z$13</v>
      </c>
      <c r="AA2476" s="195" t="str">
        <f t="shared" si="3440"/>
        <v>AA$13</v>
      </c>
      <c r="AB2476" s="195" t="str">
        <f t="shared" si="3440"/>
        <v>AB$13</v>
      </c>
      <c r="AC2476" s="195" t="str">
        <f t="shared" si="3440"/>
        <v>AC$13</v>
      </c>
      <c r="AD2476" s="195" t="str">
        <f t="shared" si="3440"/>
        <v>AD$13</v>
      </c>
      <c r="AE2476" s="195" t="str">
        <f t="shared" si="3440"/>
        <v>AE$13</v>
      </c>
      <c r="AF2476" s="195" t="str">
        <f t="shared" si="3440"/>
        <v>AF$13</v>
      </c>
      <c r="AG2476" s="195" t="str">
        <f t="shared" si="3440"/>
        <v>AG$13</v>
      </c>
      <c r="AH2476" s="195" t="str">
        <f t="shared" si="3440"/>
        <v>AH$13</v>
      </c>
      <c r="AI2476" s="195" t="str">
        <f t="shared" si="3440"/>
        <v>AI$13</v>
      </c>
      <c r="AJ2476" s="195" t="str">
        <f t="shared" si="3440"/>
        <v>AJ$13</v>
      </c>
      <c r="AK2476" s="195" t="str">
        <f t="shared" si="3440"/>
        <v>AK$13</v>
      </c>
      <c r="AL2476" s="195" t="str">
        <f t="shared" si="3440"/>
        <v>AL$13</v>
      </c>
      <c r="AM2476" s="195" t="str">
        <f t="shared" si="3440"/>
        <v>AM$13</v>
      </c>
      <c r="AN2476" s="195" t="str">
        <f t="shared" si="3440"/>
        <v>AN$13</v>
      </c>
      <c r="AO2476" s="195" t="str">
        <f t="shared" si="3440"/>
        <v>AO$13</v>
      </c>
      <c r="AP2476" s="195" t="str">
        <f t="shared" si="3440"/>
        <v>AP$13</v>
      </c>
      <c r="AQ2476" s="195" t="str">
        <f t="shared" si="3440"/>
        <v>AQ$13</v>
      </c>
      <c r="AR2476" s="195" t="str">
        <f t="shared" si="3440"/>
        <v>AR$13</v>
      </c>
      <c r="AS2476" s="195" t="str">
        <f t="shared" si="3440"/>
        <v>AS$13</v>
      </c>
      <c r="AT2476" s="195" t="str">
        <f t="shared" si="3440"/>
        <v>AT$13</v>
      </c>
      <c r="AU2476" s="195" t="str">
        <f t="shared" si="3440"/>
        <v>AU$13</v>
      </c>
      <c r="AV2476" s="195" t="str">
        <f t="shared" si="3440"/>
        <v>AV$13</v>
      </c>
      <c r="AW2476" s="195" t="str">
        <f t="shared" si="3440"/>
        <v>AW$13</v>
      </c>
      <c r="AX2476" s="195" t="str">
        <f t="shared" si="3440"/>
        <v>AX$13</v>
      </c>
      <c r="AY2476" s="195" t="str">
        <f t="shared" ref="AY2476:CD2476" si="3441">AY$17</f>
        <v>AY$13</v>
      </c>
      <c r="AZ2476" s="195" t="str">
        <f t="shared" si="3441"/>
        <v>AZ$13</v>
      </c>
      <c r="BA2476" s="195" t="str">
        <f t="shared" si="3441"/>
        <v>BA$13</v>
      </c>
      <c r="BB2476" s="195" t="str">
        <f t="shared" si="3441"/>
        <v>BB$13</v>
      </c>
      <c r="BC2476" s="195" t="str">
        <f t="shared" si="3441"/>
        <v>BC$13</v>
      </c>
      <c r="BD2476" s="195" t="str">
        <f t="shared" si="3441"/>
        <v>BD$13</v>
      </c>
      <c r="BE2476" s="195" t="str">
        <f t="shared" si="3441"/>
        <v>BE$13</v>
      </c>
      <c r="BF2476" s="195" t="str">
        <f t="shared" si="3441"/>
        <v>BF$13</v>
      </c>
      <c r="BG2476" s="195" t="str">
        <f t="shared" si="3441"/>
        <v>BG$13</v>
      </c>
      <c r="BH2476" s="195" t="str">
        <f t="shared" si="3441"/>
        <v>BH$13</v>
      </c>
      <c r="BI2476" s="195" t="str">
        <f t="shared" si="3441"/>
        <v>BI$13</v>
      </c>
      <c r="BJ2476" s="195" t="str">
        <f t="shared" si="3441"/>
        <v>BJ$13</v>
      </c>
      <c r="BK2476" s="195" t="str">
        <f t="shared" si="3441"/>
        <v>BK$13</v>
      </c>
      <c r="BL2476" s="195" t="str">
        <f t="shared" si="3441"/>
        <v>BL$13</v>
      </c>
      <c r="BM2476" s="195" t="str">
        <f t="shared" si="3441"/>
        <v>BM$13</v>
      </c>
      <c r="BN2476" s="195" t="str">
        <f t="shared" si="3441"/>
        <v>BN$13</v>
      </c>
      <c r="BO2476" s="195" t="str">
        <f t="shared" si="3441"/>
        <v>BO$13</v>
      </c>
      <c r="BP2476" s="195" t="str">
        <f t="shared" si="3441"/>
        <v>BP$13</v>
      </c>
      <c r="BQ2476" s="195" t="str">
        <f t="shared" si="3441"/>
        <v>BQ$13</v>
      </c>
      <c r="BR2476" s="195" t="str">
        <f t="shared" si="3441"/>
        <v>BR$13</v>
      </c>
      <c r="BS2476" s="195" t="str">
        <f t="shared" si="3441"/>
        <v>BS$13</v>
      </c>
      <c r="BT2476" s="195" t="str">
        <f t="shared" si="3441"/>
        <v>BT$13</v>
      </c>
      <c r="BU2476" s="195" t="str">
        <f t="shared" si="3441"/>
        <v>BU$13</v>
      </c>
      <c r="BV2476" s="195" t="str">
        <f t="shared" si="3441"/>
        <v>BV$13</v>
      </c>
      <c r="BW2476" s="195" t="str">
        <f t="shared" si="3441"/>
        <v>BW$13</v>
      </c>
      <c r="BX2476" s="195" t="str">
        <f t="shared" si="3441"/>
        <v>BX$13</v>
      </c>
      <c r="BY2476" s="195" t="str">
        <f t="shared" si="3441"/>
        <v>BY$13</v>
      </c>
      <c r="BZ2476" s="195" t="str">
        <f t="shared" si="3441"/>
        <v>BZ$13</v>
      </c>
      <c r="CA2476" s="195" t="str">
        <f t="shared" si="3441"/>
        <v>CA$13</v>
      </c>
      <c r="CB2476" s="195" t="str">
        <f t="shared" si="3441"/>
        <v>CB$13</v>
      </c>
      <c r="CC2476" s="195" t="str">
        <f t="shared" si="3441"/>
        <v>CC$13</v>
      </c>
      <c r="CD2476" s="195" t="str">
        <f t="shared" si="3441"/>
        <v>CD$13</v>
      </c>
      <c r="CE2476" s="195" t="str">
        <f t="shared" ref="CE2476:CL2476" si="3442">CE$17</f>
        <v>CE$13</v>
      </c>
      <c r="CF2476" s="195" t="str">
        <f t="shared" si="3442"/>
        <v>CF$13</v>
      </c>
      <c r="CG2476" s="195" t="str">
        <f t="shared" si="3442"/>
        <v>CG$13</v>
      </c>
      <c r="CH2476" s="195" t="str">
        <f t="shared" si="3442"/>
        <v>CH$13</v>
      </c>
      <c r="CI2476" s="195" t="str">
        <f t="shared" si="3442"/>
        <v>CI$13</v>
      </c>
      <c r="CJ2476" s="195" t="str">
        <f t="shared" si="3442"/>
        <v>CJ$13</v>
      </c>
      <c r="CK2476" s="195" t="str">
        <f t="shared" si="3442"/>
        <v>CK$13</v>
      </c>
      <c r="CL2476" s="195" t="str">
        <f t="shared" si="3442"/>
        <v>CL$13</v>
      </c>
    </row>
    <row r="2477" spans="2:90" x14ac:dyDescent="0.4">
      <c r="B2477" s="171" t="s">
        <v>491</v>
      </c>
      <c r="E2477" s="8"/>
      <c r="H2477" s="196"/>
      <c r="I2477" s="197"/>
      <c r="J2477" s="197"/>
      <c r="K2477" s="198"/>
      <c r="L2477" s="198"/>
      <c r="M2477" s="198"/>
      <c r="N2477" s="198"/>
      <c r="O2477" s="198"/>
      <c r="P2477" s="198"/>
      <c r="R2477" s="198"/>
      <c r="S2477" s="186"/>
      <c r="T2477" s="186"/>
      <c r="U2477" s="186"/>
      <c r="V2477" s="186"/>
      <c r="W2477" s="186"/>
      <c r="X2477" s="186"/>
      <c r="Y2477" s="186"/>
      <c r="Z2477" s="186"/>
      <c r="AA2477" s="186"/>
      <c r="AB2477" s="186"/>
      <c r="AC2477" s="186"/>
      <c r="AD2477" s="186"/>
      <c r="AE2477" s="186"/>
      <c r="AF2477" s="186"/>
      <c r="AG2477" s="186"/>
      <c r="AH2477" s="186"/>
      <c r="AI2477" s="186"/>
      <c r="AJ2477" s="186"/>
      <c r="AK2477" s="186"/>
      <c r="AL2477" s="186"/>
      <c r="AM2477" s="186"/>
      <c r="AN2477" s="186"/>
      <c r="AO2477" s="186"/>
      <c r="AP2477" s="186"/>
      <c r="AQ2477" s="186"/>
      <c r="AR2477" s="186"/>
      <c r="AS2477" s="186"/>
      <c r="AT2477" s="186"/>
      <c r="AU2477" s="186"/>
      <c r="AV2477" s="186"/>
      <c r="AW2477" s="186"/>
      <c r="AX2477" s="186"/>
      <c r="AY2477" s="186"/>
      <c r="AZ2477" s="186"/>
      <c r="BA2477" s="186"/>
      <c r="BB2477" s="186"/>
      <c r="BC2477" s="186"/>
      <c r="BD2477" s="186"/>
      <c r="BE2477" s="186"/>
      <c r="BF2477" s="186"/>
      <c r="BG2477" s="186"/>
      <c r="BH2477" s="186"/>
      <c r="BI2477" s="186"/>
      <c r="BJ2477" s="186"/>
      <c r="BK2477" s="186"/>
      <c r="BL2477" s="186"/>
      <c r="BM2477" s="186"/>
      <c r="BN2477" s="186"/>
      <c r="BO2477" s="186"/>
      <c r="BP2477" s="186"/>
      <c r="BQ2477" s="186"/>
      <c r="BR2477" s="186"/>
      <c r="BS2477" s="186"/>
      <c r="BT2477" s="186"/>
      <c r="BU2477" s="186"/>
      <c r="BV2477" s="186"/>
      <c r="BW2477" s="186"/>
      <c r="BX2477" s="186"/>
      <c r="BY2477" s="186"/>
      <c r="BZ2477" s="186"/>
      <c r="CA2477" s="186"/>
      <c r="CB2477" s="186"/>
      <c r="CC2477" s="186"/>
      <c r="CD2477" s="186"/>
      <c r="CE2477" s="186"/>
      <c r="CF2477" s="186"/>
      <c r="CG2477" s="186"/>
      <c r="CH2477" s="186"/>
      <c r="CI2477" s="186"/>
      <c r="CJ2477" s="186"/>
      <c r="CK2477" s="186"/>
      <c r="CL2477" s="186"/>
    </row>
    <row r="2478" spans="2:90" x14ac:dyDescent="0.4">
      <c r="B2478" s="171" t="s">
        <v>505</v>
      </c>
      <c r="E2478" s="8"/>
      <c r="H2478" s="196"/>
      <c r="I2478" s="197"/>
      <c r="J2478" s="197"/>
      <c r="K2478" s="198"/>
      <c r="L2478" s="198"/>
      <c r="M2478" s="198"/>
      <c r="N2478" s="198"/>
      <c r="O2478" s="198"/>
      <c r="P2478" s="198"/>
      <c r="R2478" s="198"/>
      <c r="S2478" s="186"/>
      <c r="T2478" s="186"/>
      <c r="U2478" s="186"/>
      <c r="V2478" s="186"/>
      <c r="W2478" s="186"/>
      <c r="X2478" s="186"/>
      <c r="Y2478" s="186"/>
      <c r="Z2478" s="186"/>
      <c r="AA2478" s="186"/>
      <c r="AB2478" s="186"/>
      <c r="AC2478" s="186"/>
      <c r="AD2478" s="186"/>
      <c r="AE2478" s="186"/>
      <c r="AF2478" s="186"/>
      <c r="AG2478" s="186"/>
      <c r="AH2478" s="186"/>
      <c r="AI2478" s="186"/>
      <c r="AJ2478" s="186"/>
      <c r="AK2478" s="186"/>
      <c r="AL2478" s="186"/>
      <c r="AM2478" s="186"/>
      <c r="AN2478" s="186"/>
      <c r="AO2478" s="186"/>
      <c r="AP2478" s="186"/>
      <c r="AQ2478" s="186"/>
      <c r="AR2478" s="186"/>
      <c r="AS2478" s="186"/>
      <c r="AT2478" s="186"/>
      <c r="AU2478" s="186"/>
      <c r="AV2478" s="186"/>
      <c r="AW2478" s="186"/>
      <c r="AX2478" s="186"/>
      <c r="AY2478" s="186"/>
      <c r="AZ2478" s="186"/>
      <c r="BA2478" s="186"/>
      <c r="BB2478" s="186"/>
      <c r="BC2478" s="186"/>
      <c r="BD2478" s="186"/>
      <c r="BE2478" s="186"/>
      <c r="BF2478" s="186"/>
      <c r="BG2478" s="186"/>
      <c r="BH2478" s="186"/>
      <c r="BI2478" s="186"/>
      <c r="BJ2478" s="186"/>
      <c r="BK2478" s="186"/>
      <c r="BL2478" s="186"/>
      <c r="BM2478" s="186"/>
      <c r="BN2478" s="186"/>
      <c r="BO2478" s="186"/>
      <c r="BP2478" s="186"/>
      <c r="BQ2478" s="186"/>
      <c r="BR2478" s="186"/>
      <c r="BS2478" s="186"/>
      <c r="BT2478" s="186"/>
      <c r="BU2478" s="186"/>
      <c r="BV2478" s="186"/>
      <c r="BW2478" s="186"/>
      <c r="BX2478" s="186"/>
      <c r="BY2478" s="186"/>
      <c r="BZ2478" s="186"/>
      <c r="CA2478" s="186"/>
      <c r="CB2478" s="186"/>
      <c r="CC2478" s="186"/>
      <c r="CD2478" s="186"/>
      <c r="CE2478" s="186"/>
      <c r="CF2478" s="186"/>
      <c r="CG2478" s="186"/>
      <c r="CH2478" s="186"/>
      <c r="CI2478" s="186"/>
      <c r="CJ2478" s="186"/>
      <c r="CK2478" s="186"/>
      <c r="CL2478" s="186"/>
    </row>
    <row r="2479" spans="2:90" x14ac:dyDescent="0.4">
      <c r="B2479" s="171" t="s">
        <v>463</v>
      </c>
      <c r="E2479" s="8"/>
      <c r="H2479" s="196"/>
      <c r="I2479" s="197"/>
      <c r="J2479" s="197"/>
      <c r="K2479" s="198"/>
      <c r="L2479" s="198"/>
      <c r="M2479" s="198"/>
      <c r="N2479" s="198"/>
      <c r="O2479" s="198"/>
      <c r="P2479" s="198"/>
      <c r="R2479" s="198"/>
      <c r="S2479" s="186" t="str">
        <f t="shared" ref="S2479:AX2479" si="3443">S$18</f>
        <v>S$14</v>
      </c>
      <c r="T2479" s="186" t="str">
        <f t="shared" si="3443"/>
        <v>T$14</v>
      </c>
      <c r="U2479" s="186" t="str">
        <f t="shared" si="3443"/>
        <v>U$14</v>
      </c>
      <c r="V2479" s="186" t="str">
        <f t="shared" si="3443"/>
        <v>V$14</v>
      </c>
      <c r="W2479" s="186" t="str">
        <f t="shared" si="3443"/>
        <v>W$14</v>
      </c>
      <c r="X2479" s="186" t="str">
        <f t="shared" si="3443"/>
        <v>X$14</v>
      </c>
      <c r="Y2479" s="186" t="str">
        <f t="shared" si="3443"/>
        <v>Y$14</v>
      </c>
      <c r="Z2479" s="186" t="str">
        <f t="shared" si="3443"/>
        <v>Z$14</v>
      </c>
      <c r="AA2479" s="186" t="str">
        <f t="shared" si="3443"/>
        <v>AA$14</v>
      </c>
      <c r="AB2479" s="186" t="str">
        <f t="shared" si="3443"/>
        <v>AB$14</v>
      </c>
      <c r="AC2479" s="186" t="str">
        <f t="shared" si="3443"/>
        <v>AC$14</v>
      </c>
      <c r="AD2479" s="186" t="str">
        <f t="shared" si="3443"/>
        <v>AD$14</v>
      </c>
      <c r="AE2479" s="186" t="str">
        <f t="shared" si="3443"/>
        <v>AE$14</v>
      </c>
      <c r="AF2479" s="186" t="str">
        <f t="shared" si="3443"/>
        <v>AF$14</v>
      </c>
      <c r="AG2479" s="186" t="str">
        <f t="shared" si="3443"/>
        <v>AG$14</v>
      </c>
      <c r="AH2479" s="186" t="str">
        <f t="shared" si="3443"/>
        <v>AH$14</v>
      </c>
      <c r="AI2479" s="186" t="str">
        <f t="shared" si="3443"/>
        <v>AI$14</v>
      </c>
      <c r="AJ2479" s="186" t="str">
        <f t="shared" si="3443"/>
        <v>AJ$14</v>
      </c>
      <c r="AK2479" s="186" t="str">
        <f t="shared" si="3443"/>
        <v>AK$14</v>
      </c>
      <c r="AL2479" s="186" t="str">
        <f t="shared" si="3443"/>
        <v>AL$14</v>
      </c>
      <c r="AM2479" s="186" t="str">
        <f t="shared" si="3443"/>
        <v>AM$14</v>
      </c>
      <c r="AN2479" s="186" t="str">
        <f t="shared" si="3443"/>
        <v>AN$14</v>
      </c>
      <c r="AO2479" s="186" t="str">
        <f t="shared" si="3443"/>
        <v>AO$14</v>
      </c>
      <c r="AP2479" s="186" t="str">
        <f t="shared" si="3443"/>
        <v>AP$14</v>
      </c>
      <c r="AQ2479" s="186" t="str">
        <f t="shared" si="3443"/>
        <v>AQ$14</v>
      </c>
      <c r="AR2479" s="186" t="str">
        <f t="shared" si="3443"/>
        <v>AR$14</v>
      </c>
      <c r="AS2479" s="186" t="str">
        <f t="shared" si="3443"/>
        <v>AS$14</v>
      </c>
      <c r="AT2479" s="186" t="str">
        <f t="shared" si="3443"/>
        <v>AT$14</v>
      </c>
      <c r="AU2479" s="186" t="str">
        <f t="shared" si="3443"/>
        <v>AU$14</v>
      </c>
      <c r="AV2479" s="186" t="str">
        <f t="shared" si="3443"/>
        <v>AV$14</v>
      </c>
      <c r="AW2479" s="186" t="str">
        <f t="shared" si="3443"/>
        <v>AW$14</v>
      </c>
      <c r="AX2479" s="186" t="str">
        <f t="shared" si="3443"/>
        <v>AX$14</v>
      </c>
      <c r="AY2479" s="186" t="str">
        <f t="shared" ref="AY2479:CD2479" si="3444">AY$18</f>
        <v>AY$14</v>
      </c>
      <c r="AZ2479" s="186" t="str">
        <f t="shared" si="3444"/>
        <v>AZ$14</v>
      </c>
      <c r="BA2479" s="186" t="str">
        <f t="shared" si="3444"/>
        <v>BA$14</v>
      </c>
      <c r="BB2479" s="186" t="str">
        <f t="shared" si="3444"/>
        <v>BB$14</v>
      </c>
      <c r="BC2479" s="186" t="str">
        <f t="shared" si="3444"/>
        <v>BC$14</v>
      </c>
      <c r="BD2479" s="186" t="str">
        <f t="shared" si="3444"/>
        <v>BD$14</v>
      </c>
      <c r="BE2479" s="186" t="str">
        <f t="shared" si="3444"/>
        <v>BE$14</v>
      </c>
      <c r="BF2479" s="186" t="str">
        <f t="shared" si="3444"/>
        <v>BF$14</v>
      </c>
      <c r="BG2479" s="186" t="str">
        <f t="shared" si="3444"/>
        <v>BG$14</v>
      </c>
      <c r="BH2479" s="186" t="str">
        <f t="shared" si="3444"/>
        <v>BH$14</v>
      </c>
      <c r="BI2479" s="186" t="str">
        <f t="shared" si="3444"/>
        <v>BI$14</v>
      </c>
      <c r="BJ2479" s="186" t="str">
        <f t="shared" si="3444"/>
        <v>BJ$14</v>
      </c>
      <c r="BK2479" s="186" t="str">
        <f t="shared" si="3444"/>
        <v>BK$14</v>
      </c>
      <c r="BL2479" s="186" t="str">
        <f t="shared" si="3444"/>
        <v>BL$14</v>
      </c>
      <c r="BM2479" s="186" t="str">
        <f t="shared" si="3444"/>
        <v>BM$14</v>
      </c>
      <c r="BN2479" s="186" t="str">
        <f t="shared" si="3444"/>
        <v>BN$14</v>
      </c>
      <c r="BO2479" s="186" t="str">
        <f t="shared" si="3444"/>
        <v>BO$14</v>
      </c>
      <c r="BP2479" s="186" t="str">
        <f t="shared" si="3444"/>
        <v>BP$14</v>
      </c>
      <c r="BQ2479" s="186" t="str">
        <f t="shared" si="3444"/>
        <v>BQ$14</v>
      </c>
      <c r="BR2479" s="186" t="str">
        <f t="shared" si="3444"/>
        <v>BR$14</v>
      </c>
      <c r="BS2479" s="186" t="str">
        <f t="shared" si="3444"/>
        <v>BS$14</v>
      </c>
      <c r="BT2479" s="186" t="str">
        <f t="shared" si="3444"/>
        <v>BT$14</v>
      </c>
      <c r="BU2479" s="186" t="str">
        <f t="shared" si="3444"/>
        <v>BU$14</v>
      </c>
      <c r="BV2479" s="186" t="str">
        <f t="shared" si="3444"/>
        <v>BV$14</v>
      </c>
      <c r="BW2479" s="186" t="str">
        <f t="shared" si="3444"/>
        <v>BW$14</v>
      </c>
      <c r="BX2479" s="186" t="str">
        <f t="shared" si="3444"/>
        <v>BX$14</v>
      </c>
      <c r="BY2479" s="186" t="str">
        <f t="shared" si="3444"/>
        <v>BY$14</v>
      </c>
      <c r="BZ2479" s="186" t="str">
        <f t="shared" si="3444"/>
        <v>BZ$14</v>
      </c>
      <c r="CA2479" s="186" t="str">
        <f t="shared" si="3444"/>
        <v>CA$14</v>
      </c>
      <c r="CB2479" s="186" t="str">
        <f t="shared" si="3444"/>
        <v>CB$14</v>
      </c>
      <c r="CC2479" s="186" t="str">
        <f t="shared" si="3444"/>
        <v>CC$14</v>
      </c>
      <c r="CD2479" s="186" t="str">
        <f t="shared" si="3444"/>
        <v>CD$14</v>
      </c>
      <c r="CE2479" s="186" t="str">
        <f t="shared" ref="CE2479:CL2479" si="3445">CE$18</f>
        <v>CE$14</v>
      </c>
      <c r="CF2479" s="186" t="str">
        <f t="shared" si="3445"/>
        <v>CF$14</v>
      </c>
      <c r="CG2479" s="186" t="str">
        <f t="shared" si="3445"/>
        <v>CG$14</v>
      </c>
      <c r="CH2479" s="186" t="str">
        <f t="shared" si="3445"/>
        <v>CH$14</v>
      </c>
      <c r="CI2479" s="186" t="str">
        <f t="shared" si="3445"/>
        <v>CI$14</v>
      </c>
      <c r="CJ2479" s="186" t="str">
        <f t="shared" si="3445"/>
        <v>CJ$14</v>
      </c>
      <c r="CK2479" s="186" t="str">
        <f t="shared" si="3445"/>
        <v>CK$14</v>
      </c>
      <c r="CL2479" s="186" t="str">
        <f t="shared" si="3445"/>
        <v>CL$14</v>
      </c>
    </row>
    <row r="2480" spans="2:90" x14ac:dyDescent="0.4">
      <c r="B2480" s="171" t="s">
        <v>464</v>
      </c>
      <c r="E2480" s="8"/>
      <c r="H2480" s="196"/>
      <c r="I2480" s="197"/>
      <c r="J2480" s="197"/>
      <c r="K2480" s="198"/>
      <c r="L2480" s="198"/>
      <c r="M2480" s="198"/>
      <c r="N2480" s="198"/>
      <c r="O2480" s="198"/>
      <c r="P2480" s="198"/>
      <c r="R2480" s="198"/>
      <c r="S2480" s="186" t="str">
        <f t="shared" ref="S2480:AX2480" si="3446">S$19</f>
        <v>S$15</v>
      </c>
      <c r="T2480" s="186" t="str">
        <f t="shared" si="3446"/>
        <v>T$15</v>
      </c>
      <c r="U2480" s="186" t="str">
        <f t="shared" si="3446"/>
        <v>U$15</v>
      </c>
      <c r="V2480" s="186" t="str">
        <f t="shared" si="3446"/>
        <v>V$15</v>
      </c>
      <c r="W2480" s="186" t="str">
        <f t="shared" si="3446"/>
        <v>W$15</v>
      </c>
      <c r="X2480" s="186" t="str">
        <f t="shared" si="3446"/>
        <v>X$15</v>
      </c>
      <c r="Y2480" s="186" t="str">
        <f t="shared" si="3446"/>
        <v>Y$15</v>
      </c>
      <c r="Z2480" s="186" t="str">
        <f t="shared" si="3446"/>
        <v>Z$15</v>
      </c>
      <c r="AA2480" s="186" t="str">
        <f t="shared" si="3446"/>
        <v>AA$15</v>
      </c>
      <c r="AB2480" s="186" t="str">
        <f t="shared" si="3446"/>
        <v>AB$15</v>
      </c>
      <c r="AC2480" s="186" t="str">
        <f t="shared" si="3446"/>
        <v>AC$15</v>
      </c>
      <c r="AD2480" s="186" t="str">
        <f t="shared" si="3446"/>
        <v>AD$15</v>
      </c>
      <c r="AE2480" s="186" t="str">
        <f t="shared" si="3446"/>
        <v>AE$15</v>
      </c>
      <c r="AF2480" s="186" t="str">
        <f t="shared" si="3446"/>
        <v>AF$15</v>
      </c>
      <c r="AG2480" s="186" t="str">
        <f t="shared" si="3446"/>
        <v>AG$15</v>
      </c>
      <c r="AH2480" s="186" t="str">
        <f t="shared" si="3446"/>
        <v>AH$15</v>
      </c>
      <c r="AI2480" s="186" t="str">
        <f t="shared" si="3446"/>
        <v>AI$15</v>
      </c>
      <c r="AJ2480" s="186" t="str">
        <f t="shared" si="3446"/>
        <v>AJ$15</v>
      </c>
      <c r="AK2480" s="186" t="str">
        <f t="shared" si="3446"/>
        <v>AK$15</v>
      </c>
      <c r="AL2480" s="186" t="str">
        <f t="shared" si="3446"/>
        <v>AL$15</v>
      </c>
      <c r="AM2480" s="186" t="str">
        <f t="shared" si="3446"/>
        <v>AM$15</v>
      </c>
      <c r="AN2480" s="186" t="str">
        <f t="shared" si="3446"/>
        <v>AN$15</v>
      </c>
      <c r="AO2480" s="186" t="str">
        <f t="shared" si="3446"/>
        <v>AO$15</v>
      </c>
      <c r="AP2480" s="186" t="str">
        <f t="shared" si="3446"/>
        <v>AP$15</v>
      </c>
      <c r="AQ2480" s="186" t="str">
        <f t="shared" si="3446"/>
        <v>AQ$15</v>
      </c>
      <c r="AR2480" s="186" t="str">
        <f t="shared" si="3446"/>
        <v>AR$15</v>
      </c>
      <c r="AS2480" s="186" t="str">
        <f t="shared" si="3446"/>
        <v>AS$15</v>
      </c>
      <c r="AT2480" s="186" t="str">
        <f t="shared" si="3446"/>
        <v>AT$15</v>
      </c>
      <c r="AU2480" s="186" t="str">
        <f t="shared" si="3446"/>
        <v>AU$15</v>
      </c>
      <c r="AV2480" s="186" t="str">
        <f t="shared" si="3446"/>
        <v>AV$15</v>
      </c>
      <c r="AW2480" s="186" t="str">
        <f t="shared" si="3446"/>
        <v>AW$15</v>
      </c>
      <c r="AX2480" s="186" t="str">
        <f t="shared" si="3446"/>
        <v>AX$15</v>
      </c>
      <c r="AY2480" s="186" t="str">
        <f t="shared" ref="AY2480:CD2480" si="3447">AY$19</f>
        <v>AY$15</v>
      </c>
      <c r="AZ2480" s="186" t="str">
        <f t="shared" si="3447"/>
        <v>AZ$15</v>
      </c>
      <c r="BA2480" s="186" t="str">
        <f t="shared" si="3447"/>
        <v>BA$15</v>
      </c>
      <c r="BB2480" s="186" t="str">
        <f t="shared" si="3447"/>
        <v>BB$15</v>
      </c>
      <c r="BC2480" s="186" t="str">
        <f t="shared" si="3447"/>
        <v>BC$15</v>
      </c>
      <c r="BD2480" s="186" t="str">
        <f t="shared" si="3447"/>
        <v>BD$15</v>
      </c>
      <c r="BE2480" s="186" t="str">
        <f t="shared" si="3447"/>
        <v>BE$15</v>
      </c>
      <c r="BF2480" s="186" t="str">
        <f t="shared" si="3447"/>
        <v>BF$15</v>
      </c>
      <c r="BG2480" s="186" t="str">
        <f t="shared" si="3447"/>
        <v>BG$15</v>
      </c>
      <c r="BH2480" s="186" t="str">
        <f t="shared" si="3447"/>
        <v>BH$15</v>
      </c>
      <c r="BI2480" s="186" t="str">
        <f t="shared" si="3447"/>
        <v>BI$15</v>
      </c>
      <c r="BJ2480" s="186" t="str">
        <f t="shared" si="3447"/>
        <v>BJ$15</v>
      </c>
      <c r="BK2480" s="186" t="str">
        <f t="shared" si="3447"/>
        <v>BK$15</v>
      </c>
      <c r="BL2480" s="186" t="str">
        <f t="shared" si="3447"/>
        <v>BL$15</v>
      </c>
      <c r="BM2480" s="186" t="str">
        <f t="shared" si="3447"/>
        <v>BM$15</v>
      </c>
      <c r="BN2480" s="186" t="str">
        <f t="shared" si="3447"/>
        <v>BN$15</v>
      </c>
      <c r="BO2480" s="186" t="str">
        <f t="shared" si="3447"/>
        <v>BO$15</v>
      </c>
      <c r="BP2480" s="186" t="str">
        <f t="shared" si="3447"/>
        <v>BP$15</v>
      </c>
      <c r="BQ2480" s="186" t="str">
        <f t="shared" si="3447"/>
        <v>BQ$15</v>
      </c>
      <c r="BR2480" s="186" t="str">
        <f t="shared" si="3447"/>
        <v>BR$15</v>
      </c>
      <c r="BS2480" s="186" t="str">
        <f t="shared" si="3447"/>
        <v>BS$15</v>
      </c>
      <c r="BT2480" s="186" t="str">
        <f t="shared" si="3447"/>
        <v>BT$15</v>
      </c>
      <c r="BU2480" s="186" t="str">
        <f t="shared" si="3447"/>
        <v>BU$15</v>
      </c>
      <c r="BV2480" s="186" t="str">
        <f t="shared" si="3447"/>
        <v>BV$15</v>
      </c>
      <c r="BW2480" s="186" t="str">
        <f t="shared" si="3447"/>
        <v>BW$15</v>
      </c>
      <c r="BX2480" s="186" t="str">
        <f t="shared" si="3447"/>
        <v>BX$15</v>
      </c>
      <c r="BY2480" s="186" t="str">
        <f t="shared" si="3447"/>
        <v>BY$15</v>
      </c>
      <c r="BZ2480" s="186" t="str">
        <f t="shared" si="3447"/>
        <v>BZ$15</v>
      </c>
      <c r="CA2480" s="186" t="str">
        <f t="shared" si="3447"/>
        <v>CA$15</v>
      </c>
      <c r="CB2480" s="186" t="str">
        <f t="shared" si="3447"/>
        <v>CB$15</v>
      </c>
      <c r="CC2480" s="186" t="str">
        <f t="shared" si="3447"/>
        <v>CC$15</v>
      </c>
      <c r="CD2480" s="186" t="str">
        <f t="shared" si="3447"/>
        <v>CD$15</v>
      </c>
      <c r="CE2480" s="186" t="str">
        <f t="shared" ref="CE2480:CL2480" si="3448">CE$19</f>
        <v>CE$15</v>
      </c>
      <c r="CF2480" s="186" t="str">
        <f t="shared" si="3448"/>
        <v>CF$15</v>
      </c>
      <c r="CG2480" s="186" t="str">
        <f t="shared" si="3448"/>
        <v>CG$15</v>
      </c>
      <c r="CH2480" s="186" t="str">
        <f t="shared" si="3448"/>
        <v>CH$15</v>
      </c>
      <c r="CI2480" s="186" t="str">
        <f t="shared" si="3448"/>
        <v>CI$15</v>
      </c>
      <c r="CJ2480" s="186" t="str">
        <f t="shared" si="3448"/>
        <v>CJ$15</v>
      </c>
      <c r="CK2480" s="186" t="str">
        <f t="shared" si="3448"/>
        <v>CK$15</v>
      </c>
      <c r="CL2480" s="186" t="str">
        <f t="shared" si="3448"/>
        <v>CL$15</v>
      </c>
    </row>
    <row r="2481" spans="2:90" x14ac:dyDescent="0.4">
      <c r="B2481" s="70" t="s">
        <v>534</v>
      </c>
      <c r="C2481" s="31"/>
      <c r="D2481" t="s">
        <v>533</v>
      </c>
      <c r="E2481" s="8" t="str">
        <f t="shared" ref="E2481:E2482" si="3449">ROW()&amp;" "&amp;D2481</f>
        <v>2481 FCLTL-F</v>
      </c>
      <c r="F2481" t="s">
        <v>535</v>
      </c>
      <c r="G2481" s="31" t="s">
        <v>243</v>
      </c>
      <c r="H2481" s="48"/>
      <c r="I2481" s="285"/>
      <c r="J2481" s="285"/>
      <c r="K2481" s="48"/>
      <c r="L2481" s="48"/>
      <c r="M2481" s="48"/>
      <c r="N2481" s="48"/>
      <c r="O2481" s="48"/>
      <c r="P2481" s="48"/>
      <c r="R2481" s="70"/>
      <c r="S2481" s="286"/>
      <c r="T2481" s="286"/>
      <c r="U2481" s="286"/>
      <c r="V2481" s="286"/>
      <c r="W2481" s="286"/>
      <c r="X2481" s="286"/>
      <c r="Y2481" s="286"/>
      <c r="Z2481" s="286"/>
      <c r="AA2481" s="286"/>
      <c r="AB2481" s="286"/>
      <c r="AC2481" s="286"/>
      <c r="AD2481" s="286"/>
      <c r="AE2481" s="286"/>
      <c r="AF2481" s="286"/>
      <c r="AG2481" s="286"/>
      <c r="AH2481" s="286"/>
      <c r="AI2481" s="286"/>
      <c r="AJ2481" s="286"/>
      <c r="AK2481" s="286"/>
      <c r="AL2481" s="286"/>
      <c r="AM2481" s="286"/>
      <c r="AN2481" s="286"/>
      <c r="AO2481" s="286"/>
      <c r="AP2481" s="286"/>
      <c r="AQ2481" s="286"/>
      <c r="AR2481" s="286"/>
      <c r="AS2481" s="286"/>
      <c r="AT2481" s="286"/>
      <c r="AU2481" s="286"/>
      <c r="AV2481" s="286"/>
      <c r="AW2481" s="286"/>
      <c r="AX2481" s="286"/>
      <c r="AY2481" s="286"/>
      <c r="AZ2481" s="286"/>
      <c r="BA2481" s="286"/>
      <c r="BB2481" s="286"/>
      <c r="BC2481" s="286"/>
      <c r="BD2481" s="286"/>
      <c r="BE2481" s="286"/>
      <c r="BF2481" s="286"/>
      <c r="BG2481" s="286"/>
      <c r="BH2481" s="286"/>
      <c r="BI2481" s="286"/>
      <c r="BJ2481" s="286"/>
      <c r="BK2481" s="286"/>
      <c r="BL2481" s="286"/>
      <c r="BM2481" s="286"/>
      <c r="BN2481" s="286"/>
      <c r="BO2481" s="286"/>
      <c r="BP2481" s="286"/>
      <c r="BQ2481" s="286"/>
      <c r="BR2481" s="286"/>
      <c r="BS2481" s="286"/>
      <c r="BT2481" s="286"/>
      <c r="BU2481" s="286"/>
      <c r="BV2481" s="286"/>
      <c r="BW2481" s="286"/>
      <c r="BX2481" s="286"/>
      <c r="BY2481" s="286"/>
      <c r="BZ2481" s="286"/>
      <c r="CA2481" s="286"/>
      <c r="CB2481" s="286"/>
      <c r="CC2481" s="286"/>
      <c r="CD2481" s="286"/>
      <c r="CE2481" s="286"/>
      <c r="CF2481" s="286"/>
      <c r="CG2481" s="286"/>
      <c r="CH2481" s="286"/>
      <c r="CI2481" s="286"/>
      <c r="CJ2481" s="286"/>
      <c r="CK2481" s="286"/>
      <c r="CL2481" s="286"/>
    </row>
    <row r="2482" spans="2:90" x14ac:dyDescent="0.4">
      <c r="B2482" s="122" t="str">
        <f>"Long-term libaility - "&amp;(SUBSTITUTE(B2481,":",""))</f>
        <v>Long-term libaility - Fixed constant long-term liability</v>
      </c>
      <c r="C2482" t="s">
        <v>237</v>
      </c>
      <c r="D2482" t="s">
        <v>533</v>
      </c>
      <c r="E2482" s="8" t="str">
        <f t="shared" si="3449"/>
        <v>2482 FCLTL-F</v>
      </c>
      <c r="G2482" t="str">
        <f>E2482</f>
        <v>2482 FCLTL-F</v>
      </c>
      <c r="J2482" s="74">
        <v>1000</v>
      </c>
      <c r="K2482" s="53">
        <f t="shared" ref="K2482:P2482" si="3450">SUMIF($4:$4,K$2,2482:2482)</f>
        <v>1000</v>
      </c>
      <c r="L2482" s="53">
        <f t="shared" si="3450"/>
        <v>1000</v>
      </c>
      <c r="M2482" s="53">
        <f t="shared" si="3450"/>
        <v>1000</v>
      </c>
      <c r="N2482" s="53">
        <f t="shared" si="3450"/>
        <v>1000</v>
      </c>
      <c r="O2482" s="53">
        <f t="shared" si="3450"/>
        <v>1000</v>
      </c>
      <c r="P2482" s="53">
        <f t="shared" si="3450"/>
        <v>1000</v>
      </c>
      <c r="R2482" s="24">
        <f>$J2482</f>
        <v>1000</v>
      </c>
      <c r="S2482" s="80">
        <f t="shared" ref="S2482:T2482" si="3451">R2482</f>
        <v>1000</v>
      </c>
      <c r="T2482" s="80">
        <f t="shared" si="3451"/>
        <v>1000</v>
      </c>
      <c r="U2482" s="80">
        <f t="shared" ref="U2482" si="3452">T2482</f>
        <v>1000</v>
      </c>
      <c r="V2482" s="80">
        <f t="shared" ref="V2482" si="3453">U2482</f>
        <v>1000</v>
      </c>
      <c r="W2482" s="80">
        <f t="shared" ref="W2482" si="3454">V2482</f>
        <v>1000</v>
      </c>
      <c r="X2482" s="80">
        <f t="shared" ref="X2482" si="3455">W2482</f>
        <v>1000</v>
      </c>
      <c r="Y2482" s="80">
        <f t="shared" ref="Y2482" si="3456">X2482</f>
        <v>1000</v>
      </c>
      <c r="Z2482" s="80">
        <f t="shared" ref="Z2482" si="3457">Y2482</f>
        <v>1000</v>
      </c>
      <c r="AA2482" s="80">
        <f t="shared" ref="AA2482" si="3458">Z2482</f>
        <v>1000</v>
      </c>
      <c r="AB2482" s="80">
        <f t="shared" ref="AB2482" si="3459">AA2482</f>
        <v>1000</v>
      </c>
      <c r="AC2482" s="80">
        <f t="shared" ref="AC2482" si="3460">AB2482</f>
        <v>1000</v>
      </c>
      <c r="AD2482" s="80">
        <f t="shared" ref="AD2482" si="3461">AC2482</f>
        <v>1000</v>
      </c>
      <c r="AE2482" s="80">
        <f t="shared" ref="AE2482" si="3462">AD2482</f>
        <v>1000</v>
      </c>
      <c r="AF2482" s="80">
        <f t="shared" ref="AF2482" si="3463">AE2482</f>
        <v>1000</v>
      </c>
      <c r="AG2482" s="80">
        <f t="shared" ref="AG2482" si="3464">AF2482</f>
        <v>1000</v>
      </c>
      <c r="AH2482" s="80">
        <f t="shared" ref="AH2482" si="3465">AG2482</f>
        <v>1000</v>
      </c>
      <c r="AI2482" s="80">
        <f t="shared" ref="AI2482" si="3466">AH2482</f>
        <v>1000</v>
      </c>
      <c r="AJ2482" s="80">
        <f t="shared" ref="AJ2482" si="3467">AI2482</f>
        <v>1000</v>
      </c>
      <c r="AK2482" s="80">
        <f t="shared" ref="AK2482" si="3468">AJ2482</f>
        <v>1000</v>
      </c>
      <c r="AL2482" s="80">
        <f t="shared" ref="AL2482" si="3469">AK2482</f>
        <v>1000</v>
      </c>
      <c r="AM2482" s="80">
        <f t="shared" ref="AM2482" si="3470">AL2482</f>
        <v>1000</v>
      </c>
      <c r="AN2482" s="80">
        <f t="shared" ref="AN2482" si="3471">AM2482</f>
        <v>1000</v>
      </c>
      <c r="AO2482" s="80">
        <f t="shared" ref="AO2482" si="3472">AN2482</f>
        <v>1000</v>
      </c>
      <c r="AP2482" s="80">
        <f t="shared" ref="AP2482" si="3473">AO2482</f>
        <v>1000</v>
      </c>
      <c r="AQ2482" s="80">
        <f t="shared" ref="AQ2482" si="3474">AP2482</f>
        <v>1000</v>
      </c>
      <c r="AR2482" s="80">
        <f t="shared" ref="AR2482" si="3475">AQ2482</f>
        <v>1000</v>
      </c>
      <c r="AS2482" s="80">
        <f t="shared" ref="AS2482" si="3476">AR2482</f>
        <v>1000</v>
      </c>
      <c r="AT2482" s="80">
        <f t="shared" ref="AT2482" si="3477">AS2482</f>
        <v>1000</v>
      </c>
      <c r="AU2482" s="80">
        <f t="shared" ref="AU2482" si="3478">AT2482</f>
        <v>1000</v>
      </c>
      <c r="AV2482" s="80">
        <f t="shared" ref="AV2482" si="3479">AU2482</f>
        <v>1000</v>
      </c>
      <c r="AW2482" s="80">
        <f t="shared" ref="AW2482" si="3480">AV2482</f>
        <v>1000</v>
      </c>
      <c r="AX2482" s="80">
        <f t="shared" ref="AX2482" si="3481">AW2482</f>
        <v>1000</v>
      </c>
      <c r="AY2482" s="80">
        <f t="shared" ref="AY2482" si="3482">AX2482</f>
        <v>1000</v>
      </c>
      <c r="AZ2482" s="80">
        <f t="shared" ref="AZ2482" si="3483">AY2482</f>
        <v>1000</v>
      </c>
      <c r="BA2482" s="80">
        <f t="shared" ref="BA2482" si="3484">AZ2482</f>
        <v>1000</v>
      </c>
      <c r="BB2482" s="80">
        <f t="shared" ref="BB2482" si="3485">BA2482</f>
        <v>1000</v>
      </c>
      <c r="BC2482" s="80">
        <f t="shared" ref="BC2482" si="3486">BB2482</f>
        <v>1000</v>
      </c>
      <c r="BD2482" s="80">
        <f t="shared" ref="BD2482" si="3487">BC2482</f>
        <v>1000</v>
      </c>
      <c r="BE2482" s="80">
        <f t="shared" ref="BE2482" si="3488">BD2482</f>
        <v>1000</v>
      </c>
      <c r="BF2482" s="80">
        <f t="shared" ref="BF2482" si="3489">BE2482</f>
        <v>1000</v>
      </c>
      <c r="BG2482" s="80">
        <f t="shared" ref="BG2482" si="3490">BF2482</f>
        <v>1000</v>
      </c>
      <c r="BH2482" s="80">
        <f t="shared" ref="BH2482" si="3491">BG2482</f>
        <v>1000</v>
      </c>
      <c r="BI2482" s="80">
        <f t="shared" ref="BI2482" si="3492">BH2482</f>
        <v>1000</v>
      </c>
      <c r="BJ2482" s="80">
        <f t="shared" ref="BJ2482" si="3493">BI2482</f>
        <v>1000</v>
      </c>
      <c r="BK2482" s="80">
        <f t="shared" ref="BK2482" si="3494">BJ2482</f>
        <v>1000</v>
      </c>
      <c r="BL2482" s="80">
        <f t="shared" ref="BL2482" si="3495">BK2482</f>
        <v>1000</v>
      </c>
      <c r="BM2482" s="80">
        <f t="shared" ref="BM2482" si="3496">BL2482</f>
        <v>1000</v>
      </c>
      <c r="BN2482" s="80">
        <f t="shared" ref="BN2482" si="3497">BM2482</f>
        <v>1000</v>
      </c>
      <c r="BO2482" s="80">
        <f t="shared" ref="BO2482" si="3498">BN2482</f>
        <v>1000</v>
      </c>
      <c r="BP2482" s="80">
        <f t="shared" ref="BP2482" si="3499">BO2482</f>
        <v>1000</v>
      </c>
      <c r="BQ2482" s="80">
        <f t="shared" ref="BQ2482" si="3500">BP2482</f>
        <v>1000</v>
      </c>
      <c r="BR2482" s="80">
        <f t="shared" ref="BR2482" si="3501">BQ2482</f>
        <v>1000</v>
      </c>
      <c r="BS2482" s="80">
        <f t="shared" ref="BS2482" si="3502">BR2482</f>
        <v>1000</v>
      </c>
      <c r="BT2482" s="80">
        <f t="shared" ref="BT2482" si="3503">BS2482</f>
        <v>1000</v>
      </c>
      <c r="BU2482" s="80">
        <f t="shared" ref="BU2482" si="3504">BT2482</f>
        <v>1000</v>
      </c>
      <c r="BV2482" s="80">
        <f t="shared" ref="BV2482" si="3505">BU2482</f>
        <v>1000</v>
      </c>
      <c r="BW2482" s="80">
        <f t="shared" ref="BW2482" si="3506">BV2482</f>
        <v>1000</v>
      </c>
      <c r="BX2482" s="80">
        <f t="shared" ref="BX2482" si="3507">BW2482</f>
        <v>1000</v>
      </c>
      <c r="BY2482" s="80">
        <f t="shared" ref="BY2482" si="3508">BX2482</f>
        <v>1000</v>
      </c>
      <c r="BZ2482" s="80">
        <f t="shared" ref="BZ2482" si="3509">BY2482</f>
        <v>1000</v>
      </c>
      <c r="CA2482" s="80">
        <f t="shared" ref="CA2482" si="3510">BZ2482</f>
        <v>1000</v>
      </c>
      <c r="CB2482" s="80">
        <f t="shared" ref="CB2482" si="3511">CA2482</f>
        <v>1000</v>
      </c>
      <c r="CC2482" s="80">
        <f t="shared" ref="CC2482" si="3512">CB2482</f>
        <v>1000</v>
      </c>
      <c r="CD2482" s="80">
        <f t="shared" ref="CD2482" si="3513">CC2482</f>
        <v>1000</v>
      </c>
      <c r="CE2482" s="80">
        <f t="shared" ref="CE2482" si="3514">CD2482</f>
        <v>1000</v>
      </c>
      <c r="CF2482" s="80">
        <f t="shared" ref="CF2482" si="3515">CE2482</f>
        <v>1000</v>
      </c>
      <c r="CG2482" s="80">
        <f t="shared" ref="CG2482" si="3516">CF2482</f>
        <v>1000</v>
      </c>
      <c r="CH2482" s="80">
        <f t="shared" ref="CH2482" si="3517">CG2482</f>
        <v>1000</v>
      </c>
      <c r="CI2482" s="80">
        <f t="shared" ref="CI2482" si="3518">CH2482</f>
        <v>1000</v>
      </c>
      <c r="CJ2482" s="80">
        <f t="shared" ref="CJ2482" si="3519">CI2482</f>
        <v>1000</v>
      </c>
      <c r="CK2482" s="80">
        <f t="shared" ref="CK2482:CL2482" si="3520">CJ2482</f>
        <v>1000</v>
      </c>
      <c r="CL2482" s="80">
        <f t="shared" si="3520"/>
        <v>1000</v>
      </c>
    </row>
    <row r="2483" spans="2:90" x14ac:dyDescent="0.4">
      <c r="B2483" s="123"/>
      <c r="D2483" t="s">
        <v>533</v>
      </c>
      <c r="E2483" s="8" t="str">
        <f>ROW()&amp;" "&amp;D2483</f>
        <v>2483 FCLTL-F</v>
      </c>
      <c r="H2483" s="27"/>
      <c r="I2483" s="77"/>
      <c r="J2483" s="77"/>
      <c r="K2483" s="28"/>
      <c r="L2483" s="28"/>
      <c r="M2483" s="28"/>
      <c r="N2483" s="28"/>
      <c r="O2483" s="28"/>
      <c r="P2483" s="28"/>
      <c r="R2483" s="33"/>
      <c r="S2483" s="77"/>
      <c r="T2483" s="77"/>
      <c r="U2483" s="77"/>
      <c r="V2483" s="77"/>
      <c r="W2483" s="77"/>
      <c r="X2483" s="77"/>
      <c r="Y2483" s="77"/>
      <c r="Z2483" s="77"/>
      <c r="AA2483" s="77"/>
      <c r="AB2483" s="77"/>
      <c r="AC2483" s="77"/>
      <c r="AD2483" s="77"/>
      <c r="AE2483" s="77"/>
      <c r="AF2483" s="77"/>
      <c r="AG2483" s="77"/>
      <c r="AH2483" s="77"/>
      <c r="AI2483" s="77"/>
      <c r="AJ2483" s="77"/>
      <c r="AK2483" s="77"/>
      <c r="AL2483" s="77"/>
      <c r="AM2483" s="77"/>
      <c r="AN2483" s="77"/>
      <c r="AO2483" s="77"/>
      <c r="AP2483" s="77"/>
      <c r="AQ2483" s="77"/>
      <c r="AR2483" s="77"/>
      <c r="AS2483" s="77"/>
      <c r="AT2483" s="77"/>
      <c r="AU2483" s="77"/>
      <c r="AV2483" s="77"/>
      <c r="AW2483" s="77"/>
      <c r="AX2483" s="77"/>
      <c r="AY2483" s="77"/>
      <c r="AZ2483" s="77"/>
      <c r="BA2483" s="77"/>
      <c r="BB2483" s="77"/>
      <c r="BC2483" s="77"/>
      <c r="BD2483" s="77"/>
      <c r="BE2483" s="77"/>
      <c r="BF2483" s="77"/>
      <c r="BG2483" s="77"/>
      <c r="BH2483" s="77"/>
      <c r="BI2483" s="77"/>
      <c r="BJ2483" s="77"/>
      <c r="BK2483" s="77"/>
      <c r="BL2483" s="77"/>
      <c r="BM2483" s="77"/>
      <c r="BN2483" s="77"/>
      <c r="BO2483" s="77"/>
      <c r="BP2483" s="77"/>
      <c r="BQ2483" s="77"/>
      <c r="BR2483" s="77"/>
      <c r="BS2483" s="77"/>
      <c r="BT2483" s="77"/>
      <c r="BU2483" s="77"/>
      <c r="BV2483" s="77"/>
      <c r="BW2483" s="77"/>
      <c r="BX2483" s="77"/>
      <c r="BY2483" s="77"/>
      <c r="BZ2483" s="77"/>
      <c r="CA2483" s="77"/>
      <c r="CB2483" s="77"/>
      <c r="CC2483" s="77"/>
      <c r="CD2483" s="77"/>
      <c r="CE2483" s="77"/>
      <c r="CF2483" s="77"/>
      <c r="CG2483" s="77"/>
      <c r="CH2483" s="77"/>
      <c r="CI2483" s="77"/>
      <c r="CJ2483" s="77"/>
      <c r="CK2483" s="77"/>
      <c r="CL2483" s="77"/>
    </row>
    <row r="2484" spans="2:90" x14ac:dyDescent="0.4">
      <c r="B2484" s="122" t="str">
        <f>"Net proceeds/(repayment) of "&amp;SUBSTITUTE(B2482,":","")</f>
        <v>Net proceeds/(repayment) of Long-term libaility - Fixed constant long-term liability</v>
      </c>
      <c r="C2484" t="s">
        <v>236</v>
      </c>
      <c r="D2484" t="s">
        <v>533</v>
      </c>
      <c r="E2484" s="8" t="str">
        <f>ROW()&amp;" "&amp;D2484</f>
        <v>2484 FCLTL-F</v>
      </c>
      <c r="I2484" s="74"/>
      <c r="J2484" s="74"/>
      <c r="K2484" s="53">
        <f t="shared" ref="K2484:P2484" si="3521">SUMIF($3:$3,K$2,2484:2484)</f>
        <v>0</v>
      </c>
      <c r="L2484" s="53">
        <f t="shared" si="3521"/>
        <v>0</v>
      </c>
      <c r="M2484" s="53">
        <f t="shared" si="3521"/>
        <v>0</v>
      </c>
      <c r="N2484" s="53">
        <f t="shared" si="3521"/>
        <v>0</v>
      </c>
      <c r="O2484" s="53">
        <f t="shared" si="3521"/>
        <v>0</v>
      </c>
      <c r="P2484" s="53">
        <f t="shared" si="3521"/>
        <v>0</v>
      </c>
      <c r="R2484" s="24"/>
      <c r="S2484" s="80">
        <f t="shared" ref="S2484:CE2484" si="3522">S2482-R2482</f>
        <v>0</v>
      </c>
      <c r="T2484" s="80">
        <f t="shared" si="3522"/>
        <v>0</v>
      </c>
      <c r="U2484" s="80">
        <f t="shared" si="3522"/>
        <v>0</v>
      </c>
      <c r="V2484" s="80">
        <f t="shared" si="3522"/>
        <v>0</v>
      </c>
      <c r="W2484" s="80">
        <f t="shared" si="3522"/>
        <v>0</v>
      </c>
      <c r="X2484" s="80">
        <f t="shared" si="3522"/>
        <v>0</v>
      </c>
      <c r="Y2484" s="80">
        <f t="shared" si="3522"/>
        <v>0</v>
      </c>
      <c r="Z2484" s="80">
        <f t="shared" si="3522"/>
        <v>0</v>
      </c>
      <c r="AA2484" s="80">
        <f t="shared" si="3522"/>
        <v>0</v>
      </c>
      <c r="AB2484" s="80">
        <f t="shared" si="3522"/>
        <v>0</v>
      </c>
      <c r="AC2484" s="80">
        <f t="shared" si="3522"/>
        <v>0</v>
      </c>
      <c r="AD2484" s="80">
        <f t="shared" si="3522"/>
        <v>0</v>
      </c>
      <c r="AE2484" s="80">
        <f t="shared" si="3522"/>
        <v>0</v>
      </c>
      <c r="AF2484" s="80">
        <f t="shared" si="3522"/>
        <v>0</v>
      </c>
      <c r="AG2484" s="80">
        <f t="shared" si="3522"/>
        <v>0</v>
      </c>
      <c r="AH2484" s="80">
        <f t="shared" si="3522"/>
        <v>0</v>
      </c>
      <c r="AI2484" s="80">
        <f t="shared" si="3522"/>
        <v>0</v>
      </c>
      <c r="AJ2484" s="80">
        <f t="shared" si="3522"/>
        <v>0</v>
      </c>
      <c r="AK2484" s="80">
        <f t="shared" si="3522"/>
        <v>0</v>
      </c>
      <c r="AL2484" s="80">
        <f t="shared" si="3522"/>
        <v>0</v>
      </c>
      <c r="AM2484" s="80">
        <f t="shared" si="3522"/>
        <v>0</v>
      </c>
      <c r="AN2484" s="80">
        <f t="shared" si="3522"/>
        <v>0</v>
      </c>
      <c r="AO2484" s="80">
        <f t="shared" si="3522"/>
        <v>0</v>
      </c>
      <c r="AP2484" s="80">
        <f t="shared" si="3522"/>
        <v>0</v>
      </c>
      <c r="AQ2484" s="80">
        <f t="shared" si="3522"/>
        <v>0</v>
      </c>
      <c r="AR2484" s="80">
        <f t="shared" si="3522"/>
        <v>0</v>
      </c>
      <c r="AS2484" s="80">
        <f t="shared" si="3522"/>
        <v>0</v>
      </c>
      <c r="AT2484" s="80">
        <f t="shared" si="3522"/>
        <v>0</v>
      </c>
      <c r="AU2484" s="80">
        <f t="shared" si="3522"/>
        <v>0</v>
      </c>
      <c r="AV2484" s="80">
        <f t="shared" si="3522"/>
        <v>0</v>
      </c>
      <c r="AW2484" s="80">
        <f t="shared" si="3522"/>
        <v>0</v>
      </c>
      <c r="AX2484" s="80">
        <f t="shared" si="3522"/>
        <v>0</v>
      </c>
      <c r="AY2484" s="80">
        <f t="shared" si="3522"/>
        <v>0</v>
      </c>
      <c r="AZ2484" s="80">
        <f t="shared" si="3522"/>
        <v>0</v>
      </c>
      <c r="BA2484" s="80">
        <f t="shared" si="3522"/>
        <v>0</v>
      </c>
      <c r="BB2484" s="80">
        <f t="shared" si="3522"/>
        <v>0</v>
      </c>
      <c r="BC2484" s="80">
        <f t="shared" si="3522"/>
        <v>0</v>
      </c>
      <c r="BD2484" s="80">
        <f t="shared" si="3522"/>
        <v>0</v>
      </c>
      <c r="BE2484" s="80">
        <f t="shared" si="3522"/>
        <v>0</v>
      </c>
      <c r="BF2484" s="80">
        <f t="shared" si="3522"/>
        <v>0</v>
      </c>
      <c r="BG2484" s="80">
        <f t="shared" si="3522"/>
        <v>0</v>
      </c>
      <c r="BH2484" s="80">
        <f t="shared" si="3522"/>
        <v>0</v>
      </c>
      <c r="BI2484" s="80">
        <f t="shared" si="3522"/>
        <v>0</v>
      </c>
      <c r="BJ2484" s="80">
        <f t="shared" si="3522"/>
        <v>0</v>
      </c>
      <c r="BK2484" s="80">
        <f t="shared" si="3522"/>
        <v>0</v>
      </c>
      <c r="BL2484" s="80">
        <f t="shared" si="3522"/>
        <v>0</v>
      </c>
      <c r="BM2484" s="80">
        <f t="shared" si="3522"/>
        <v>0</v>
      </c>
      <c r="BN2484" s="80">
        <f t="shared" si="3522"/>
        <v>0</v>
      </c>
      <c r="BO2484" s="80">
        <f t="shared" si="3522"/>
        <v>0</v>
      </c>
      <c r="BP2484" s="80">
        <f t="shared" si="3522"/>
        <v>0</v>
      </c>
      <c r="BQ2484" s="80">
        <f t="shared" si="3522"/>
        <v>0</v>
      </c>
      <c r="BR2484" s="80">
        <f t="shared" si="3522"/>
        <v>0</v>
      </c>
      <c r="BS2484" s="80">
        <f t="shared" si="3522"/>
        <v>0</v>
      </c>
      <c r="BT2484" s="80">
        <f t="shared" si="3522"/>
        <v>0</v>
      </c>
      <c r="BU2484" s="80">
        <f t="shared" si="3522"/>
        <v>0</v>
      </c>
      <c r="BV2484" s="80">
        <f t="shared" si="3522"/>
        <v>0</v>
      </c>
      <c r="BW2484" s="80">
        <f t="shared" si="3522"/>
        <v>0</v>
      </c>
      <c r="BX2484" s="80">
        <f t="shared" si="3522"/>
        <v>0</v>
      </c>
      <c r="BY2484" s="80">
        <f t="shared" si="3522"/>
        <v>0</v>
      </c>
      <c r="BZ2484" s="80">
        <f t="shared" si="3522"/>
        <v>0</v>
      </c>
      <c r="CA2484" s="80">
        <f t="shared" si="3522"/>
        <v>0</v>
      </c>
      <c r="CB2484" s="80">
        <f t="shared" si="3522"/>
        <v>0</v>
      </c>
      <c r="CC2484" s="80">
        <f t="shared" si="3522"/>
        <v>0</v>
      </c>
      <c r="CD2484" s="80">
        <f t="shared" si="3522"/>
        <v>0</v>
      </c>
      <c r="CE2484" s="80">
        <f t="shared" si="3522"/>
        <v>0</v>
      </c>
      <c r="CF2484" s="80">
        <f t="shared" ref="CF2484:CL2484" si="3523">CF2482-CE2482</f>
        <v>0</v>
      </c>
      <c r="CG2484" s="80">
        <f t="shared" si="3523"/>
        <v>0</v>
      </c>
      <c r="CH2484" s="80">
        <f t="shared" si="3523"/>
        <v>0</v>
      </c>
      <c r="CI2484" s="80">
        <f t="shared" si="3523"/>
        <v>0</v>
      </c>
      <c r="CJ2484" s="80">
        <f t="shared" si="3523"/>
        <v>0</v>
      </c>
      <c r="CK2484" s="80">
        <f t="shared" si="3523"/>
        <v>0</v>
      </c>
      <c r="CL2484" s="80">
        <f t="shared" si="3523"/>
        <v>0</v>
      </c>
    </row>
    <row r="2485" spans="2:90" x14ac:dyDescent="0.4">
      <c r="B2485" s="122"/>
      <c r="D2485" t="s">
        <v>533</v>
      </c>
      <c r="E2485" s="8" t="str">
        <f>ROW()&amp;" "&amp;D2485</f>
        <v>2485 FCLTL-F</v>
      </c>
      <c r="I2485" s="74"/>
      <c r="J2485" s="74"/>
      <c r="K2485" s="53"/>
      <c r="L2485" s="53"/>
      <c r="M2485" s="53"/>
      <c r="N2485" s="53"/>
      <c r="O2485" s="53"/>
      <c r="P2485" s="53"/>
      <c r="R2485" s="24"/>
      <c r="S2485" s="80"/>
      <c r="T2485" s="80"/>
      <c r="U2485" s="80"/>
      <c r="V2485" s="80"/>
      <c r="W2485" s="80"/>
      <c r="X2485" s="80"/>
      <c r="Y2485" s="80"/>
      <c r="Z2485" s="80"/>
      <c r="AA2485" s="80"/>
      <c r="AB2485" s="80"/>
      <c r="AC2485" s="80"/>
      <c r="AD2485" s="80"/>
      <c r="AE2485" s="80"/>
      <c r="AF2485" s="80"/>
      <c r="AG2485" s="80"/>
      <c r="AH2485" s="80"/>
      <c r="AI2485" s="80"/>
      <c r="AJ2485" s="80"/>
      <c r="AK2485" s="80"/>
      <c r="AL2485" s="80"/>
      <c r="AM2485" s="80"/>
      <c r="AN2485" s="80"/>
      <c r="AO2485" s="80"/>
      <c r="AP2485" s="80"/>
      <c r="AQ2485" s="80"/>
      <c r="AR2485" s="80"/>
      <c r="AS2485" s="80"/>
      <c r="AT2485" s="80"/>
      <c r="AU2485" s="80"/>
      <c r="AV2485" s="80"/>
      <c r="AW2485" s="80"/>
      <c r="AX2485" s="80"/>
      <c r="AY2485" s="80"/>
      <c r="AZ2485" s="80"/>
      <c r="BA2485" s="80"/>
      <c r="BB2485" s="80"/>
      <c r="BC2485" s="80"/>
      <c r="BD2485" s="80"/>
      <c r="BE2485" s="80"/>
      <c r="BF2485" s="80"/>
      <c r="BG2485" s="80"/>
      <c r="BH2485" s="80"/>
      <c r="BI2485" s="80"/>
      <c r="BJ2485" s="80"/>
      <c r="BK2485" s="80"/>
      <c r="BL2485" s="80"/>
      <c r="BM2485" s="80"/>
      <c r="BN2485" s="80"/>
      <c r="BO2485" s="80"/>
      <c r="BP2485" s="80"/>
      <c r="BQ2485" s="80"/>
      <c r="BR2485" s="80"/>
      <c r="BS2485" s="80"/>
      <c r="BT2485" s="80"/>
      <c r="BU2485" s="80"/>
      <c r="BV2485" s="80"/>
      <c r="BW2485" s="80"/>
      <c r="BX2485" s="80"/>
      <c r="BY2485" s="80"/>
      <c r="BZ2485" s="80"/>
      <c r="CA2485" s="80"/>
      <c r="CB2485" s="80"/>
      <c r="CC2485" s="80"/>
      <c r="CD2485" s="80"/>
      <c r="CE2485" s="80"/>
      <c r="CF2485" s="80"/>
      <c r="CG2485" s="80"/>
      <c r="CH2485" s="80"/>
      <c r="CI2485" s="80"/>
      <c r="CJ2485" s="80"/>
      <c r="CK2485" s="80"/>
      <c r="CL2485" s="80"/>
    </row>
    <row r="2486" spans="2:90" x14ac:dyDescent="0.4">
      <c r="B2486" s="132" t="str">
        <f>B2473</f>
        <v>(Primary label)</v>
      </c>
      <c r="D2486" t="s">
        <v>533</v>
      </c>
      <c r="E2486" s="8" t="str">
        <f t="shared" ref="E2486" si="3524">ROW()&amp;" "&amp;D2486</f>
        <v>2486 FCLTL-F</v>
      </c>
      <c r="G2486" t="s">
        <v>332</v>
      </c>
      <c r="H2486" s="27"/>
      <c r="I2486" s="78"/>
      <c r="J2486" s="78"/>
      <c r="K2486" s="33"/>
      <c r="L2486" s="33"/>
      <c r="M2486" s="33"/>
      <c r="N2486" s="33"/>
      <c r="O2486" s="33"/>
      <c r="P2486" s="33"/>
      <c r="R2486" s="33"/>
      <c r="S2486" s="77"/>
      <c r="T2486" s="77"/>
      <c r="U2486" s="77"/>
      <c r="V2486" s="77"/>
      <c r="W2486" s="77"/>
      <c r="X2486" s="77"/>
      <c r="Y2486" s="77"/>
      <c r="Z2486" s="77"/>
      <c r="AA2486" s="77"/>
      <c r="AB2486" s="77"/>
      <c r="AC2486" s="77"/>
      <c r="AD2486" s="77"/>
      <c r="AE2486" s="77"/>
      <c r="AF2486" s="77"/>
      <c r="AG2486" s="77"/>
      <c r="AH2486" s="77"/>
      <c r="AI2486" s="77"/>
      <c r="AJ2486" s="77"/>
      <c r="AK2486" s="77"/>
      <c r="AL2486" s="77"/>
      <c r="AM2486" s="77"/>
      <c r="AN2486" s="77"/>
      <c r="AO2486" s="77"/>
      <c r="AP2486" s="77"/>
      <c r="AQ2486" s="77"/>
      <c r="AR2486" s="77"/>
      <c r="AS2486" s="77"/>
      <c r="AT2486" s="77"/>
      <c r="AU2486" s="77"/>
      <c r="AV2486" s="77"/>
      <c r="AW2486" s="77"/>
      <c r="AX2486" s="77"/>
      <c r="AY2486" s="77"/>
      <c r="AZ2486" s="77"/>
      <c r="BA2486" s="77"/>
      <c r="BB2486" s="77"/>
      <c r="BC2486" s="77"/>
      <c r="BD2486" s="77"/>
      <c r="BE2486" s="77"/>
      <c r="BF2486" s="77"/>
      <c r="BG2486" s="77"/>
      <c r="BH2486" s="77"/>
      <c r="BI2486" s="77"/>
      <c r="BJ2486" s="77"/>
      <c r="BK2486" s="77"/>
      <c r="BL2486" s="77"/>
      <c r="BM2486" s="77"/>
      <c r="BN2486" s="77"/>
      <c r="BO2486" s="77"/>
      <c r="BP2486" s="77"/>
      <c r="BQ2486" s="77"/>
      <c r="BR2486" s="77"/>
      <c r="BS2486" s="77"/>
      <c r="BT2486" s="77"/>
      <c r="BU2486" s="77"/>
      <c r="BV2486" s="77"/>
      <c r="BW2486" s="77"/>
      <c r="BX2486" s="77"/>
      <c r="BY2486" s="77"/>
      <c r="BZ2486" s="77"/>
      <c r="CA2486" s="77"/>
      <c r="CB2486" s="77"/>
      <c r="CC2486" s="77"/>
      <c r="CD2486" s="77"/>
      <c r="CE2486" s="77"/>
      <c r="CF2486" s="77"/>
      <c r="CG2486" s="77"/>
      <c r="CH2486" s="77"/>
      <c r="CI2486" s="77"/>
      <c r="CJ2486" s="77"/>
      <c r="CK2486" s="77"/>
      <c r="CL2486" s="77"/>
    </row>
    <row r="2487" spans="2:90" x14ac:dyDescent="0.4">
      <c r="B2487" s="132" t="str">
        <f>B2474</f>
        <v>primary unit</v>
      </c>
      <c r="D2487" t="s">
        <v>533</v>
      </c>
      <c r="E2487" s="8" t="str">
        <f>ROW()&amp;" "&amp;D2487</f>
        <v>2487 FCLTL-F</v>
      </c>
      <c r="G2487" t="s">
        <v>332</v>
      </c>
      <c r="H2487" s="27"/>
      <c r="I2487" s="78"/>
      <c r="J2487" s="78"/>
      <c r="K2487" s="33"/>
      <c r="L2487" s="33"/>
      <c r="M2487" s="33"/>
      <c r="N2487" s="33"/>
      <c r="O2487" s="33"/>
      <c r="P2487" s="33"/>
      <c r="R2487" s="33"/>
      <c r="S2487" s="77"/>
      <c r="T2487" s="77"/>
      <c r="U2487" s="77"/>
      <c r="V2487" s="77"/>
      <c r="W2487" s="77"/>
      <c r="X2487" s="77"/>
      <c r="Y2487" s="77"/>
      <c r="Z2487" s="77"/>
      <c r="AA2487" s="77"/>
      <c r="AB2487" s="77"/>
      <c r="AC2487" s="77"/>
      <c r="AD2487" s="77"/>
      <c r="AE2487" s="77"/>
      <c r="AF2487" s="77"/>
      <c r="AG2487" s="77"/>
      <c r="AH2487" s="77"/>
      <c r="AI2487" s="77"/>
      <c r="AJ2487" s="77"/>
      <c r="AK2487" s="77"/>
      <c r="AL2487" s="77"/>
      <c r="AM2487" s="77"/>
      <c r="AN2487" s="77"/>
      <c r="AO2487" s="77"/>
      <c r="AP2487" s="77"/>
      <c r="AQ2487" s="77"/>
      <c r="AR2487" s="77"/>
      <c r="AS2487" s="77"/>
      <c r="AT2487" s="77"/>
      <c r="AU2487" s="77"/>
      <c r="AV2487" s="77"/>
      <c r="AW2487" s="77"/>
      <c r="AX2487" s="77"/>
      <c r="AY2487" s="77"/>
      <c r="AZ2487" s="77"/>
      <c r="BA2487" s="77"/>
      <c r="BB2487" s="77"/>
      <c r="BC2487" s="77"/>
      <c r="BD2487" s="77"/>
      <c r="BE2487" s="77"/>
      <c r="BF2487" s="77"/>
      <c r="BG2487" s="77"/>
      <c r="BH2487" s="77"/>
      <c r="BI2487" s="77"/>
      <c r="BJ2487" s="77"/>
      <c r="BK2487" s="77"/>
      <c r="BL2487" s="77"/>
      <c r="BM2487" s="77"/>
      <c r="BN2487" s="77"/>
      <c r="BO2487" s="77"/>
      <c r="BP2487" s="77"/>
      <c r="BQ2487" s="77"/>
      <c r="BR2487" s="77"/>
      <c r="BS2487" s="77"/>
      <c r="BT2487" s="77"/>
      <c r="BU2487" s="77"/>
      <c r="BV2487" s="77"/>
      <c r="BW2487" s="77"/>
      <c r="BX2487" s="77"/>
      <c r="BY2487" s="77"/>
      <c r="BZ2487" s="77"/>
      <c r="CA2487" s="77"/>
      <c r="CB2487" s="77"/>
      <c r="CC2487" s="77"/>
      <c r="CD2487" s="77"/>
      <c r="CE2487" s="77"/>
      <c r="CF2487" s="77"/>
      <c r="CG2487" s="77"/>
      <c r="CH2487" s="77"/>
      <c r="CI2487" s="77"/>
      <c r="CJ2487" s="77"/>
      <c r="CK2487" s="77"/>
      <c r="CL2487" s="77"/>
    </row>
    <row r="2488" spans="2:90" x14ac:dyDescent="0.4">
      <c r="B2488" s="132" t="str">
        <f>B2475</f>
        <v>Primary revenue driver</v>
      </c>
      <c r="D2488" t="s">
        <v>533</v>
      </c>
      <c r="E2488" s="8" t="str">
        <f t="shared" ref="E2488:E2493" si="3525">ROW()&amp;" "&amp;D2488</f>
        <v>2488 FCLTL-F</v>
      </c>
      <c r="G2488" t="s">
        <v>332</v>
      </c>
      <c r="K2488" s="53"/>
      <c r="L2488" s="53"/>
      <c r="M2488" s="53"/>
      <c r="N2488" s="53"/>
      <c r="O2488" s="53"/>
      <c r="P2488" s="53"/>
      <c r="R2488" s="24"/>
      <c r="S2488" s="175" t="str">
        <f t="shared" ref="S2488" si="3526">S2475</f>
        <v>S$12</v>
      </c>
      <c r="T2488" s="175" t="str">
        <f t="shared" ref="T2488:AX2488" si="3527">T2475</f>
        <v>T$12</v>
      </c>
      <c r="U2488" s="175" t="str">
        <f t="shared" si="3527"/>
        <v>U$12</v>
      </c>
      <c r="V2488" s="175" t="str">
        <f t="shared" si="3527"/>
        <v>V$12</v>
      </c>
      <c r="W2488" s="175" t="str">
        <f t="shared" si="3527"/>
        <v>W$12</v>
      </c>
      <c r="X2488" s="175" t="str">
        <f t="shared" si="3527"/>
        <v>X$12</v>
      </c>
      <c r="Y2488" s="175" t="str">
        <f t="shared" si="3527"/>
        <v>Y$12</v>
      </c>
      <c r="Z2488" s="175" t="str">
        <f t="shared" si="3527"/>
        <v>Z$12</v>
      </c>
      <c r="AA2488" s="175" t="str">
        <f t="shared" si="3527"/>
        <v>AA$12</v>
      </c>
      <c r="AB2488" s="175" t="str">
        <f t="shared" si="3527"/>
        <v>AB$12</v>
      </c>
      <c r="AC2488" s="175" t="str">
        <f t="shared" si="3527"/>
        <v>AC$12</v>
      </c>
      <c r="AD2488" s="175" t="str">
        <f t="shared" si="3527"/>
        <v>AD$12</v>
      </c>
      <c r="AE2488" s="175" t="str">
        <f t="shared" si="3527"/>
        <v>AE$12</v>
      </c>
      <c r="AF2488" s="175" t="str">
        <f t="shared" si="3527"/>
        <v>AF$12</v>
      </c>
      <c r="AG2488" s="175" t="str">
        <f t="shared" si="3527"/>
        <v>AG$12</v>
      </c>
      <c r="AH2488" s="175" t="str">
        <f t="shared" si="3527"/>
        <v>AH$12</v>
      </c>
      <c r="AI2488" s="175" t="str">
        <f t="shared" si="3527"/>
        <v>AI$12</v>
      </c>
      <c r="AJ2488" s="175" t="str">
        <f t="shared" si="3527"/>
        <v>AJ$12</v>
      </c>
      <c r="AK2488" s="175" t="str">
        <f t="shared" si="3527"/>
        <v>AK$12</v>
      </c>
      <c r="AL2488" s="175" t="str">
        <f t="shared" si="3527"/>
        <v>AL$12</v>
      </c>
      <c r="AM2488" s="175" t="str">
        <f t="shared" si="3527"/>
        <v>AM$12</v>
      </c>
      <c r="AN2488" s="175" t="str">
        <f t="shared" si="3527"/>
        <v>AN$12</v>
      </c>
      <c r="AO2488" s="175" t="str">
        <f t="shared" si="3527"/>
        <v>AO$12</v>
      </c>
      <c r="AP2488" s="175" t="str">
        <f t="shared" si="3527"/>
        <v>AP$12</v>
      </c>
      <c r="AQ2488" s="175" t="str">
        <f t="shared" si="3527"/>
        <v>AQ$12</v>
      </c>
      <c r="AR2488" s="175" t="str">
        <f t="shared" si="3527"/>
        <v>AR$12</v>
      </c>
      <c r="AS2488" s="175" t="str">
        <f t="shared" si="3527"/>
        <v>AS$12</v>
      </c>
      <c r="AT2488" s="175" t="str">
        <f t="shared" si="3527"/>
        <v>AT$12</v>
      </c>
      <c r="AU2488" s="175" t="str">
        <f t="shared" si="3527"/>
        <v>AU$12</v>
      </c>
      <c r="AV2488" s="175" t="str">
        <f t="shared" si="3527"/>
        <v>AV$12</v>
      </c>
      <c r="AW2488" s="175" t="str">
        <f t="shared" si="3527"/>
        <v>AW$12</v>
      </c>
      <c r="AX2488" s="175" t="str">
        <f t="shared" si="3527"/>
        <v>AX$12</v>
      </c>
      <c r="AY2488" s="175" t="str">
        <f t="shared" ref="AY2488:CD2488" si="3528">AY2475</f>
        <v>AY$12</v>
      </c>
      <c r="AZ2488" s="175" t="str">
        <f t="shared" si="3528"/>
        <v>AZ$12</v>
      </c>
      <c r="BA2488" s="175" t="str">
        <f t="shared" si="3528"/>
        <v>BA$12</v>
      </c>
      <c r="BB2488" s="175" t="str">
        <f t="shared" si="3528"/>
        <v>BB$12</v>
      </c>
      <c r="BC2488" s="175" t="str">
        <f t="shared" si="3528"/>
        <v>BC$12</v>
      </c>
      <c r="BD2488" s="175" t="str">
        <f t="shared" si="3528"/>
        <v>BD$12</v>
      </c>
      <c r="BE2488" s="175" t="str">
        <f t="shared" si="3528"/>
        <v>BE$12</v>
      </c>
      <c r="BF2488" s="175" t="str">
        <f t="shared" si="3528"/>
        <v>BF$12</v>
      </c>
      <c r="BG2488" s="175" t="str">
        <f t="shared" si="3528"/>
        <v>BG$12</v>
      </c>
      <c r="BH2488" s="175" t="str">
        <f t="shared" si="3528"/>
        <v>BH$12</v>
      </c>
      <c r="BI2488" s="175" t="str">
        <f t="shared" si="3528"/>
        <v>BI$12</v>
      </c>
      <c r="BJ2488" s="175" t="str">
        <f t="shared" si="3528"/>
        <v>BJ$12</v>
      </c>
      <c r="BK2488" s="175" t="str">
        <f t="shared" si="3528"/>
        <v>BK$12</v>
      </c>
      <c r="BL2488" s="175" t="str">
        <f t="shared" si="3528"/>
        <v>BL$12</v>
      </c>
      <c r="BM2488" s="175" t="str">
        <f t="shared" si="3528"/>
        <v>BM$12</v>
      </c>
      <c r="BN2488" s="175" t="str">
        <f t="shared" si="3528"/>
        <v>BN$12</v>
      </c>
      <c r="BO2488" s="175" t="str">
        <f t="shared" si="3528"/>
        <v>BO$12</v>
      </c>
      <c r="BP2488" s="175" t="str">
        <f t="shared" si="3528"/>
        <v>BP$12</v>
      </c>
      <c r="BQ2488" s="175" t="str">
        <f t="shared" si="3528"/>
        <v>BQ$12</v>
      </c>
      <c r="BR2488" s="175" t="str">
        <f t="shared" si="3528"/>
        <v>BR$12</v>
      </c>
      <c r="BS2488" s="175" t="str">
        <f t="shared" si="3528"/>
        <v>BS$12</v>
      </c>
      <c r="BT2488" s="175" t="str">
        <f t="shared" si="3528"/>
        <v>BT$12</v>
      </c>
      <c r="BU2488" s="175" t="str">
        <f t="shared" si="3528"/>
        <v>BU$12</v>
      </c>
      <c r="BV2488" s="175" t="str">
        <f t="shared" si="3528"/>
        <v>BV$12</v>
      </c>
      <c r="BW2488" s="175" t="str">
        <f t="shared" si="3528"/>
        <v>BW$12</v>
      </c>
      <c r="BX2488" s="175" t="str">
        <f t="shared" si="3528"/>
        <v>BX$12</v>
      </c>
      <c r="BY2488" s="175" t="str">
        <f t="shared" si="3528"/>
        <v>BY$12</v>
      </c>
      <c r="BZ2488" s="175" t="str">
        <f t="shared" si="3528"/>
        <v>BZ$12</v>
      </c>
      <c r="CA2488" s="175" t="str">
        <f t="shared" si="3528"/>
        <v>CA$12</v>
      </c>
      <c r="CB2488" s="175" t="str">
        <f t="shared" si="3528"/>
        <v>CB$12</v>
      </c>
      <c r="CC2488" s="175" t="str">
        <f t="shared" si="3528"/>
        <v>CC$12</v>
      </c>
      <c r="CD2488" s="175" t="str">
        <f t="shared" si="3528"/>
        <v>CD$12</v>
      </c>
      <c r="CE2488" s="175" t="str">
        <f t="shared" ref="CE2488:CK2488" si="3529">CE2475</f>
        <v>CE$12</v>
      </c>
      <c r="CF2488" s="175" t="str">
        <f t="shared" si="3529"/>
        <v>CF$12</v>
      </c>
      <c r="CG2488" s="175" t="str">
        <f t="shared" si="3529"/>
        <v>CG$12</v>
      </c>
      <c r="CH2488" s="175" t="str">
        <f t="shared" si="3529"/>
        <v>CH$12</v>
      </c>
      <c r="CI2488" s="175" t="str">
        <f t="shared" si="3529"/>
        <v>CI$12</v>
      </c>
      <c r="CJ2488" s="175" t="str">
        <f t="shared" si="3529"/>
        <v>CJ$12</v>
      </c>
      <c r="CK2488" s="175" t="str">
        <f t="shared" si="3529"/>
        <v>CK$12</v>
      </c>
      <c r="CL2488" s="175" t="str">
        <f t="shared" ref="CL2488" si="3530">CL2475</f>
        <v>CL$12</v>
      </c>
    </row>
    <row r="2489" spans="2:90" x14ac:dyDescent="0.4">
      <c r="B2489" s="132" t="str">
        <f>B2476</f>
        <v>Primary volume driver</v>
      </c>
      <c r="D2489" t="s">
        <v>533</v>
      </c>
      <c r="E2489" s="8" t="str">
        <f t="shared" si="3525"/>
        <v>2489 FCLTL-F</v>
      </c>
      <c r="G2489" t="s">
        <v>332</v>
      </c>
      <c r="H2489" s="12"/>
      <c r="I2489" s="60"/>
      <c r="J2489" s="60"/>
      <c r="K2489" s="15"/>
      <c r="L2489" s="15"/>
      <c r="M2489" s="15"/>
      <c r="N2489" s="15"/>
      <c r="O2489" s="15"/>
      <c r="P2489" s="15"/>
      <c r="R2489" s="15"/>
      <c r="S2489" s="175" t="str">
        <f t="shared" ref="S2489" si="3531">S2476</f>
        <v>S$13</v>
      </c>
      <c r="T2489" s="175" t="str">
        <f t="shared" ref="T2489:AX2489" si="3532">T2476</f>
        <v>T$13</v>
      </c>
      <c r="U2489" s="175" t="str">
        <f t="shared" si="3532"/>
        <v>U$13</v>
      </c>
      <c r="V2489" s="175" t="str">
        <f t="shared" si="3532"/>
        <v>V$13</v>
      </c>
      <c r="W2489" s="175" t="str">
        <f t="shared" si="3532"/>
        <v>W$13</v>
      </c>
      <c r="X2489" s="175" t="str">
        <f t="shared" si="3532"/>
        <v>X$13</v>
      </c>
      <c r="Y2489" s="175" t="str">
        <f t="shared" si="3532"/>
        <v>Y$13</v>
      </c>
      <c r="Z2489" s="175" t="str">
        <f t="shared" si="3532"/>
        <v>Z$13</v>
      </c>
      <c r="AA2489" s="175" t="str">
        <f t="shared" si="3532"/>
        <v>AA$13</v>
      </c>
      <c r="AB2489" s="175" t="str">
        <f t="shared" si="3532"/>
        <v>AB$13</v>
      </c>
      <c r="AC2489" s="175" t="str">
        <f t="shared" si="3532"/>
        <v>AC$13</v>
      </c>
      <c r="AD2489" s="175" t="str">
        <f t="shared" si="3532"/>
        <v>AD$13</v>
      </c>
      <c r="AE2489" s="175" t="str">
        <f t="shared" si="3532"/>
        <v>AE$13</v>
      </c>
      <c r="AF2489" s="175" t="str">
        <f t="shared" si="3532"/>
        <v>AF$13</v>
      </c>
      <c r="AG2489" s="175" t="str">
        <f t="shared" si="3532"/>
        <v>AG$13</v>
      </c>
      <c r="AH2489" s="175" t="str">
        <f t="shared" si="3532"/>
        <v>AH$13</v>
      </c>
      <c r="AI2489" s="175" t="str">
        <f t="shared" si="3532"/>
        <v>AI$13</v>
      </c>
      <c r="AJ2489" s="175" t="str">
        <f t="shared" si="3532"/>
        <v>AJ$13</v>
      </c>
      <c r="AK2489" s="175" t="str">
        <f t="shared" si="3532"/>
        <v>AK$13</v>
      </c>
      <c r="AL2489" s="175" t="str">
        <f t="shared" si="3532"/>
        <v>AL$13</v>
      </c>
      <c r="AM2489" s="175" t="str">
        <f t="shared" si="3532"/>
        <v>AM$13</v>
      </c>
      <c r="AN2489" s="175" t="str">
        <f t="shared" si="3532"/>
        <v>AN$13</v>
      </c>
      <c r="AO2489" s="175" t="str">
        <f t="shared" si="3532"/>
        <v>AO$13</v>
      </c>
      <c r="AP2489" s="175" t="str">
        <f t="shared" si="3532"/>
        <v>AP$13</v>
      </c>
      <c r="AQ2489" s="175" t="str">
        <f t="shared" si="3532"/>
        <v>AQ$13</v>
      </c>
      <c r="AR2489" s="175" t="str">
        <f t="shared" si="3532"/>
        <v>AR$13</v>
      </c>
      <c r="AS2489" s="175" t="str">
        <f t="shared" si="3532"/>
        <v>AS$13</v>
      </c>
      <c r="AT2489" s="175" t="str">
        <f t="shared" si="3532"/>
        <v>AT$13</v>
      </c>
      <c r="AU2489" s="175" t="str">
        <f t="shared" si="3532"/>
        <v>AU$13</v>
      </c>
      <c r="AV2489" s="175" t="str">
        <f t="shared" si="3532"/>
        <v>AV$13</v>
      </c>
      <c r="AW2489" s="175" t="str">
        <f t="shared" si="3532"/>
        <v>AW$13</v>
      </c>
      <c r="AX2489" s="175" t="str">
        <f t="shared" si="3532"/>
        <v>AX$13</v>
      </c>
      <c r="AY2489" s="175" t="str">
        <f t="shared" ref="AY2489:CD2489" si="3533">AY2476</f>
        <v>AY$13</v>
      </c>
      <c r="AZ2489" s="175" t="str">
        <f t="shared" si="3533"/>
        <v>AZ$13</v>
      </c>
      <c r="BA2489" s="175" t="str">
        <f t="shared" si="3533"/>
        <v>BA$13</v>
      </c>
      <c r="BB2489" s="175" t="str">
        <f t="shared" si="3533"/>
        <v>BB$13</v>
      </c>
      <c r="BC2489" s="175" t="str">
        <f t="shared" si="3533"/>
        <v>BC$13</v>
      </c>
      <c r="BD2489" s="175" t="str">
        <f t="shared" si="3533"/>
        <v>BD$13</v>
      </c>
      <c r="BE2489" s="175" t="str">
        <f t="shared" si="3533"/>
        <v>BE$13</v>
      </c>
      <c r="BF2489" s="175" t="str">
        <f t="shared" si="3533"/>
        <v>BF$13</v>
      </c>
      <c r="BG2489" s="175" t="str">
        <f t="shared" si="3533"/>
        <v>BG$13</v>
      </c>
      <c r="BH2489" s="175" t="str">
        <f t="shared" si="3533"/>
        <v>BH$13</v>
      </c>
      <c r="BI2489" s="175" t="str">
        <f t="shared" si="3533"/>
        <v>BI$13</v>
      </c>
      <c r="BJ2489" s="175" t="str">
        <f t="shared" si="3533"/>
        <v>BJ$13</v>
      </c>
      <c r="BK2489" s="175" t="str">
        <f t="shared" si="3533"/>
        <v>BK$13</v>
      </c>
      <c r="BL2489" s="175" t="str">
        <f t="shared" si="3533"/>
        <v>BL$13</v>
      </c>
      <c r="BM2489" s="175" t="str">
        <f t="shared" si="3533"/>
        <v>BM$13</v>
      </c>
      <c r="BN2489" s="175" t="str">
        <f t="shared" si="3533"/>
        <v>BN$13</v>
      </c>
      <c r="BO2489" s="175" t="str">
        <f t="shared" si="3533"/>
        <v>BO$13</v>
      </c>
      <c r="BP2489" s="175" t="str">
        <f t="shared" si="3533"/>
        <v>BP$13</v>
      </c>
      <c r="BQ2489" s="175" t="str">
        <f t="shared" si="3533"/>
        <v>BQ$13</v>
      </c>
      <c r="BR2489" s="175" t="str">
        <f t="shared" si="3533"/>
        <v>BR$13</v>
      </c>
      <c r="BS2489" s="175" t="str">
        <f t="shared" si="3533"/>
        <v>BS$13</v>
      </c>
      <c r="BT2489" s="175" t="str">
        <f t="shared" si="3533"/>
        <v>BT$13</v>
      </c>
      <c r="BU2489" s="175" t="str">
        <f t="shared" si="3533"/>
        <v>BU$13</v>
      </c>
      <c r="BV2489" s="175" t="str">
        <f t="shared" si="3533"/>
        <v>BV$13</v>
      </c>
      <c r="BW2489" s="175" t="str">
        <f t="shared" si="3533"/>
        <v>BW$13</v>
      </c>
      <c r="BX2489" s="175" t="str">
        <f t="shared" si="3533"/>
        <v>BX$13</v>
      </c>
      <c r="BY2489" s="175" t="str">
        <f t="shared" si="3533"/>
        <v>BY$13</v>
      </c>
      <c r="BZ2489" s="175" t="str">
        <f t="shared" si="3533"/>
        <v>BZ$13</v>
      </c>
      <c r="CA2489" s="175" t="str">
        <f t="shared" si="3533"/>
        <v>CA$13</v>
      </c>
      <c r="CB2489" s="175" t="str">
        <f t="shared" si="3533"/>
        <v>CB$13</v>
      </c>
      <c r="CC2489" s="175" t="str">
        <f t="shared" si="3533"/>
        <v>CC$13</v>
      </c>
      <c r="CD2489" s="175" t="str">
        <f t="shared" si="3533"/>
        <v>CD$13</v>
      </c>
      <c r="CE2489" s="175" t="str">
        <f t="shared" ref="CE2489:CK2489" si="3534">CE2476</f>
        <v>CE$13</v>
      </c>
      <c r="CF2489" s="175" t="str">
        <f t="shared" si="3534"/>
        <v>CF$13</v>
      </c>
      <c r="CG2489" s="175" t="str">
        <f t="shared" si="3534"/>
        <v>CG$13</v>
      </c>
      <c r="CH2489" s="175" t="str">
        <f t="shared" si="3534"/>
        <v>CH$13</v>
      </c>
      <c r="CI2489" s="175" t="str">
        <f t="shared" si="3534"/>
        <v>CI$13</v>
      </c>
      <c r="CJ2489" s="175" t="str">
        <f t="shared" si="3534"/>
        <v>CJ$13</v>
      </c>
      <c r="CK2489" s="175" t="str">
        <f t="shared" si="3534"/>
        <v>CK$13</v>
      </c>
      <c r="CL2489" s="175" t="str">
        <f t="shared" ref="CL2489" si="3535">CL2476</f>
        <v>CL$13</v>
      </c>
    </row>
    <row r="2490" spans="2:90" x14ac:dyDescent="0.4">
      <c r="B2490" s="187" t="str">
        <f>B2481</f>
        <v>Fixed constant long-term liability:</v>
      </c>
      <c r="D2490" t="s">
        <v>533</v>
      </c>
      <c r="E2490" s="8" t="str">
        <f t="shared" si="3525"/>
        <v>2490 FCLTL-F</v>
      </c>
      <c r="G2490" t="s">
        <v>332</v>
      </c>
      <c r="H2490" s="12"/>
      <c r="I2490" s="60"/>
      <c r="J2490" s="60"/>
      <c r="K2490" s="15"/>
      <c r="L2490" s="15"/>
      <c r="M2490" s="15"/>
      <c r="N2490" s="15"/>
      <c r="O2490" s="15"/>
      <c r="P2490" s="15"/>
      <c r="R2490" s="15"/>
      <c r="S2490" s="175">
        <f t="shared" ref="S2490" si="3536">S2477</f>
        <v>0</v>
      </c>
      <c r="T2490" s="175">
        <f t="shared" ref="T2490:AX2490" si="3537">T2477</f>
        <v>0</v>
      </c>
      <c r="U2490" s="175">
        <f t="shared" si="3537"/>
        <v>0</v>
      </c>
      <c r="V2490" s="175">
        <f t="shared" si="3537"/>
        <v>0</v>
      </c>
      <c r="W2490" s="175">
        <f t="shared" si="3537"/>
        <v>0</v>
      </c>
      <c r="X2490" s="175">
        <f t="shared" si="3537"/>
        <v>0</v>
      </c>
      <c r="Y2490" s="175">
        <f t="shared" si="3537"/>
        <v>0</v>
      </c>
      <c r="Z2490" s="175">
        <f t="shared" si="3537"/>
        <v>0</v>
      </c>
      <c r="AA2490" s="175">
        <f t="shared" si="3537"/>
        <v>0</v>
      </c>
      <c r="AB2490" s="175">
        <f t="shared" si="3537"/>
        <v>0</v>
      </c>
      <c r="AC2490" s="175">
        <f t="shared" si="3537"/>
        <v>0</v>
      </c>
      <c r="AD2490" s="175">
        <f t="shared" si="3537"/>
        <v>0</v>
      </c>
      <c r="AE2490" s="175">
        <f t="shared" si="3537"/>
        <v>0</v>
      </c>
      <c r="AF2490" s="175">
        <f t="shared" si="3537"/>
        <v>0</v>
      </c>
      <c r="AG2490" s="175">
        <f t="shared" si="3537"/>
        <v>0</v>
      </c>
      <c r="AH2490" s="175">
        <f t="shared" si="3537"/>
        <v>0</v>
      </c>
      <c r="AI2490" s="175">
        <f t="shared" si="3537"/>
        <v>0</v>
      </c>
      <c r="AJ2490" s="175">
        <f t="shared" si="3537"/>
        <v>0</v>
      </c>
      <c r="AK2490" s="175">
        <f t="shared" si="3537"/>
        <v>0</v>
      </c>
      <c r="AL2490" s="175">
        <f t="shared" si="3537"/>
        <v>0</v>
      </c>
      <c r="AM2490" s="175">
        <f t="shared" si="3537"/>
        <v>0</v>
      </c>
      <c r="AN2490" s="175">
        <f t="shared" si="3537"/>
        <v>0</v>
      </c>
      <c r="AO2490" s="175">
        <f t="shared" si="3537"/>
        <v>0</v>
      </c>
      <c r="AP2490" s="175">
        <f t="shared" si="3537"/>
        <v>0</v>
      </c>
      <c r="AQ2490" s="175">
        <f t="shared" si="3537"/>
        <v>0</v>
      </c>
      <c r="AR2490" s="175">
        <f t="shared" si="3537"/>
        <v>0</v>
      </c>
      <c r="AS2490" s="175">
        <f t="shared" si="3537"/>
        <v>0</v>
      </c>
      <c r="AT2490" s="175">
        <f t="shared" si="3537"/>
        <v>0</v>
      </c>
      <c r="AU2490" s="175">
        <f t="shared" si="3537"/>
        <v>0</v>
      </c>
      <c r="AV2490" s="175">
        <f t="shared" si="3537"/>
        <v>0</v>
      </c>
      <c r="AW2490" s="175">
        <f t="shared" si="3537"/>
        <v>0</v>
      </c>
      <c r="AX2490" s="175">
        <f t="shared" si="3537"/>
        <v>0</v>
      </c>
      <c r="AY2490" s="175">
        <f t="shared" ref="AY2490:CD2490" si="3538">AY2477</f>
        <v>0</v>
      </c>
      <c r="AZ2490" s="175">
        <f t="shared" si="3538"/>
        <v>0</v>
      </c>
      <c r="BA2490" s="175">
        <f t="shared" si="3538"/>
        <v>0</v>
      </c>
      <c r="BB2490" s="175">
        <f t="shared" si="3538"/>
        <v>0</v>
      </c>
      <c r="BC2490" s="175">
        <f t="shared" si="3538"/>
        <v>0</v>
      </c>
      <c r="BD2490" s="175">
        <f t="shared" si="3538"/>
        <v>0</v>
      </c>
      <c r="BE2490" s="175">
        <f t="shared" si="3538"/>
        <v>0</v>
      </c>
      <c r="BF2490" s="175">
        <f t="shared" si="3538"/>
        <v>0</v>
      </c>
      <c r="BG2490" s="175">
        <f t="shared" si="3538"/>
        <v>0</v>
      </c>
      <c r="BH2490" s="175">
        <f t="shared" si="3538"/>
        <v>0</v>
      </c>
      <c r="BI2490" s="175">
        <f t="shared" si="3538"/>
        <v>0</v>
      </c>
      <c r="BJ2490" s="175">
        <f t="shared" si="3538"/>
        <v>0</v>
      </c>
      <c r="BK2490" s="175">
        <f t="shared" si="3538"/>
        <v>0</v>
      </c>
      <c r="BL2490" s="175">
        <f t="shared" si="3538"/>
        <v>0</v>
      </c>
      <c r="BM2490" s="175">
        <f t="shared" si="3538"/>
        <v>0</v>
      </c>
      <c r="BN2490" s="175">
        <f t="shared" si="3538"/>
        <v>0</v>
      </c>
      <c r="BO2490" s="175">
        <f t="shared" si="3538"/>
        <v>0</v>
      </c>
      <c r="BP2490" s="175">
        <f t="shared" si="3538"/>
        <v>0</v>
      </c>
      <c r="BQ2490" s="175">
        <f t="shared" si="3538"/>
        <v>0</v>
      </c>
      <c r="BR2490" s="175">
        <f t="shared" si="3538"/>
        <v>0</v>
      </c>
      <c r="BS2490" s="175">
        <f t="shared" si="3538"/>
        <v>0</v>
      </c>
      <c r="BT2490" s="175">
        <f t="shared" si="3538"/>
        <v>0</v>
      </c>
      <c r="BU2490" s="175">
        <f t="shared" si="3538"/>
        <v>0</v>
      </c>
      <c r="BV2490" s="175">
        <f t="shared" si="3538"/>
        <v>0</v>
      </c>
      <c r="BW2490" s="175">
        <f t="shared" si="3538"/>
        <v>0</v>
      </c>
      <c r="BX2490" s="175">
        <f t="shared" si="3538"/>
        <v>0</v>
      </c>
      <c r="BY2490" s="175">
        <f t="shared" si="3538"/>
        <v>0</v>
      </c>
      <c r="BZ2490" s="175">
        <f t="shared" si="3538"/>
        <v>0</v>
      </c>
      <c r="CA2490" s="175">
        <f t="shared" si="3538"/>
        <v>0</v>
      </c>
      <c r="CB2490" s="175">
        <f t="shared" si="3538"/>
        <v>0</v>
      </c>
      <c r="CC2490" s="175">
        <f t="shared" si="3538"/>
        <v>0</v>
      </c>
      <c r="CD2490" s="175">
        <f t="shared" si="3538"/>
        <v>0</v>
      </c>
      <c r="CE2490" s="175">
        <f t="shared" ref="CE2490:CK2490" si="3539">CE2477</f>
        <v>0</v>
      </c>
      <c r="CF2490" s="175">
        <f t="shared" si="3539"/>
        <v>0</v>
      </c>
      <c r="CG2490" s="175">
        <f t="shared" si="3539"/>
        <v>0</v>
      </c>
      <c r="CH2490" s="175">
        <f t="shared" si="3539"/>
        <v>0</v>
      </c>
      <c r="CI2490" s="175">
        <f t="shared" si="3539"/>
        <v>0</v>
      </c>
      <c r="CJ2490" s="175">
        <f t="shared" si="3539"/>
        <v>0</v>
      </c>
      <c r="CK2490" s="175">
        <f t="shared" si="3539"/>
        <v>0</v>
      </c>
      <c r="CL2490" s="175">
        <f t="shared" ref="CL2490" si="3540">CL2477</f>
        <v>0</v>
      </c>
    </row>
    <row r="2491" spans="2:90" x14ac:dyDescent="0.4">
      <c r="B2491" s="235" t="str">
        <f>IFERROR(SUBSTITUTE(TRIM(MID(B2481, SEARCH("-", B2481) + 1, LEN(B2481))),":",""),"no unit")</f>
        <v>term liability</v>
      </c>
      <c r="D2491" t="s">
        <v>533</v>
      </c>
      <c r="E2491" s="8" t="str">
        <f t="shared" si="3525"/>
        <v>2491 FCLTL-F</v>
      </c>
      <c r="G2491" t="s">
        <v>332</v>
      </c>
      <c r="H2491" s="12"/>
      <c r="I2491" s="60"/>
      <c r="J2491" s="60"/>
      <c r="K2491" s="15"/>
      <c r="L2491" s="15"/>
      <c r="M2491" s="15"/>
      <c r="N2491" s="15"/>
      <c r="O2491" s="15"/>
      <c r="P2491" s="15"/>
      <c r="R2491" s="15"/>
      <c r="S2491" s="175"/>
      <c r="T2491" s="175"/>
      <c r="U2491" s="175"/>
      <c r="V2491" s="175"/>
      <c r="W2491" s="175"/>
      <c r="X2491" s="175"/>
      <c r="Y2491" s="175"/>
      <c r="Z2491" s="175"/>
      <c r="AA2491" s="175"/>
      <c r="AB2491" s="175"/>
      <c r="AC2491" s="175"/>
      <c r="AD2491" s="175"/>
      <c r="AE2491" s="175"/>
      <c r="AF2491" s="175"/>
      <c r="AG2491" s="175"/>
      <c r="AH2491" s="175"/>
      <c r="AI2491" s="175"/>
      <c r="AJ2491" s="175"/>
      <c r="AK2491" s="175"/>
      <c r="AL2491" s="175"/>
      <c r="AM2491" s="175"/>
      <c r="AN2491" s="175"/>
      <c r="AO2491" s="175"/>
      <c r="AP2491" s="175"/>
      <c r="AQ2491" s="175"/>
      <c r="AR2491" s="175"/>
      <c r="AS2491" s="175"/>
      <c r="AT2491" s="175"/>
      <c r="AU2491" s="175"/>
      <c r="AV2491" s="175"/>
      <c r="AW2491" s="175"/>
      <c r="AX2491" s="175"/>
      <c r="AY2491" s="175"/>
      <c r="AZ2491" s="175"/>
      <c r="BA2491" s="175"/>
      <c r="BB2491" s="175"/>
      <c r="BC2491" s="175"/>
      <c r="BD2491" s="175"/>
      <c r="BE2491" s="175"/>
      <c r="BF2491" s="175"/>
      <c r="BG2491" s="175"/>
      <c r="BH2491" s="175"/>
      <c r="BI2491" s="175"/>
      <c r="BJ2491" s="175"/>
      <c r="BK2491" s="175"/>
      <c r="BL2491" s="175"/>
      <c r="BM2491" s="175"/>
      <c r="BN2491" s="175"/>
      <c r="BO2491" s="175"/>
      <c r="BP2491" s="175"/>
      <c r="BQ2491" s="175"/>
      <c r="BR2491" s="175"/>
      <c r="BS2491" s="175"/>
      <c r="BT2491" s="175"/>
      <c r="BU2491" s="175"/>
      <c r="BV2491" s="175"/>
      <c r="BW2491" s="175"/>
      <c r="BX2491" s="175"/>
      <c r="BY2491" s="175"/>
      <c r="BZ2491" s="175"/>
      <c r="CA2491" s="175"/>
      <c r="CB2491" s="175"/>
      <c r="CC2491" s="175"/>
      <c r="CD2491" s="175"/>
      <c r="CE2491" s="175"/>
      <c r="CF2491" s="175"/>
      <c r="CG2491" s="175"/>
      <c r="CH2491" s="175"/>
      <c r="CI2491" s="175"/>
      <c r="CJ2491" s="175"/>
      <c r="CK2491" s="175"/>
      <c r="CL2491" s="175"/>
    </row>
    <row r="2492" spans="2:90" x14ac:dyDescent="0.4">
      <c r="B2492" s="132" t="str">
        <f>B2479</f>
        <v>Secondary revenue driver</v>
      </c>
      <c r="D2492" t="s">
        <v>533</v>
      </c>
      <c r="E2492" s="8" t="str">
        <f t="shared" si="3525"/>
        <v>2492 FCLTL-F</v>
      </c>
      <c r="G2492" t="s">
        <v>332</v>
      </c>
      <c r="H2492" s="12"/>
      <c r="I2492" s="60"/>
      <c r="J2492" s="60"/>
      <c r="K2492" s="15"/>
      <c r="L2492" s="15"/>
      <c r="M2492" s="15"/>
      <c r="N2492" s="15"/>
      <c r="O2492" s="15"/>
      <c r="P2492" s="15"/>
      <c r="R2492" s="15"/>
      <c r="S2492" s="4" t="str">
        <f t="shared" ref="S2492" si="3541">ADDRESS(ROW(S2482),COLUMN(S2482),2)</f>
        <v>S$2482</v>
      </c>
      <c r="T2492" s="4" t="str">
        <f t="shared" ref="T2492:AX2492" si="3542">ADDRESS(ROW(T2482),COLUMN(T2482),2)</f>
        <v>T$2482</v>
      </c>
      <c r="U2492" s="4" t="str">
        <f t="shared" si="3542"/>
        <v>U$2482</v>
      </c>
      <c r="V2492" s="4" t="str">
        <f t="shared" si="3542"/>
        <v>V$2482</v>
      </c>
      <c r="W2492" s="4" t="str">
        <f t="shared" si="3542"/>
        <v>W$2482</v>
      </c>
      <c r="X2492" s="4" t="str">
        <f t="shared" si="3542"/>
        <v>X$2482</v>
      </c>
      <c r="Y2492" s="4" t="str">
        <f t="shared" si="3542"/>
        <v>Y$2482</v>
      </c>
      <c r="Z2492" s="4" t="str">
        <f t="shared" si="3542"/>
        <v>Z$2482</v>
      </c>
      <c r="AA2492" s="4" t="str">
        <f t="shared" si="3542"/>
        <v>AA$2482</v>
      </c>
      <c r="AB2492" s="4" t="str">
        <f t="shared" si="3542"/>
        <v>AB$2482</v>
      </c>
      <c r="AC2492" s="4" t="str">
        <f t="shared" si="3542"/>
        <v>AC$2482</v>
      </c>
      <c r="AD2492" s="4" t="str">
        <f t="shared" si="3542"/>
        <v>AD$2482</v>
      </c>
      <c r="AE2492" s="4" t="str">
        <f t="shared" si="3542"/>
        <v>AE$2482</v>
      </c>
      <c r="AF2492" s="4" t="str">
        <f t="shared" si="3542"/>
        <v>AF$2482</v>
      </c>
      <c r="AG2492" s="4" t="str">
        <f t="shared" si="3542"/>
        <v>AG$2482</v>
      </c>
      <c r="AH2492" s="4" t="str">
        <f t="shared" si="3542"/>
        <v>AH$2482</v>
      </c>
      <c r="AI2492" s="4" t="str">
        <f t="shared" si="3542"/>
        <v>AI$2482</v>
      </c>
      <c r="AJ2492" s="4" t="str">
        <f t="shared" si="3542"/>
        <v>AJ$2482</v>
      </c>
      <c r="AK2492" s="4" t="str">
        <f t="shared" si="3542"/>
        <v>AK$2482</v>
      </c>
      <c r="AL2492" s="4" t="str">
        <f t="shared" si="3542"/>
        <v>AL$2482</v>
      </c>
      <c r="AM2492" s="4" t="str">
        <f t="shared" si="3542"/>
        <v>AM$2482</v>
      </c>
      <c r="AN2492" s="4" t="str">
        <f t="shared" si="3542"/>
        <v>AN$2482</v>
      </c>
      <c r="AO2492" s="4" t="str">
        <f t="shared" si="3542"/>
        <v>AO$2482</v>
      </c>
      <c r="AP2492" s="4" t="str">
        <f t="shared" si="3542"/>
        <v>AP$2482</v>
      </c>
      <c r="AQ2492" s="4" t="str">
        <f t="shared" si="3542"/>
        <v>AQ$2482</v>
      </c>
      <c r="AR2492" s="4" t="str">
        <f t="shared" si="3542"/>
        <v>AR$2482</v>
      </c>
      <c r="AS2492" s="4" t="str">
        <f t="shared" si="3542"/>
        <v>AS$2482</v>
      </c>
      <c r="AT2492" s="4" t="str">
        <f t="shared" si="3542"/>
        <v>AT$2482</v>
      </c>
      <c r="AU2492" s="4" t="str">
        <f t="shared" si="3542"/>
        <v>AU$2482</v>
      </c>
      <c r="AV2492" s="4" t="str">
        <f t="shared" si="3542"/>
        <v>AV$2482</v>
      </c>
      <c r="AW2492" s="4" t="str">
        <f t="shared" si="3542"/>
        <v>AW$2482</v>
      </c>
      <c r="AX2492" s="4" t="str">
        <f t="shared" si="3542"/>
        <v>AX$2482</v>
      </c>
      <c r="AY2492" s="4" t="str">
        <f t="shared" ref="AY2492:CD2492" si="3543">ADDRESS(ROW(AY2482),COLUMN(AY2482),2)</f>
        <v>AY$2482</v>
      </c>
      <c r="AZ2492" s="4" t="str">
        <f t="shared" si="3543"/>
        <v>AZ$2482</v>
      </c>
      <c r="BA2492" s="4" t="str">
        <f t="shared" si="3543"/>
        <v>BA$2482</v>
      </c>
      <c r="BB2492" s="4" t="str">
        <f t="shared" si="3543"/>
        <v>BB$2482</v>
      </c>
      <c r="BC2492" s="4" t="str">
        <f t="shared" si="3543"/>
        <v>BC$2482</v>
      </c>
      <c r="BD2492" s="4" t="str">
        <f t="shared" si="3543"/>
        <v>BD$2482</v>
      </c>
      <c r="BE2492" s="4" t="str">
        <f t="shared" si="3543"/>
        <v>BE$2482</v>
      </c>
      <c r="BF2492" s="4" t="str">
        <f t="shared" si="3543"/>
        <v>BF$2482</v>
      </c>
      <c r="BG2492" s="4" t="str">
        <f t="shared" si="3543"/>
        <v>BG$2482</v>
      </c>
      <c r="BH2492" s="4" t="str">
        <f t="shared" si="3543"/>
        <v>BH$2482</v>
      </c>
      <c r="BI2492" s="4" t="str">
        <f t="shared" si="3543"/>
        <v>BI$2482</v>
      </c>
      <c r="BJ2492" s="4" t="str">
        <f t="shared" si="3543"/>
        <v>BJ$2482</v>
      </c>
      <c r="BK2492" s="4" t="str">
        <f t="shared" si="3543"/>
        <v>BK$2482</v>
      </c>
      <c r="BL2492" s="4" t="str">
        <f t="shared" si="3543"/>
        <v>BL$2482</v>
      </c>
      <c r="BM2492" s="4" t="str">
        <f t="shared" si="3543"/>
        <v>BM$2482</v>
      </c>
      <c r="BN2492" s="4" t="str">
        <f t="shared" si="3543"/>
        <v>BN$2482</v>
      </c>
      <c r="BO2492" s="4" t="str">
        <f t="shared" si="3543"/>
        <v>BO$2482</v>
      </c>
      <c r="BP2492" s="4" t="str">
        <f t="shared" si="3543"/>
        <v>BP$2482</v>
      </c>
      <c r="BQ2492" s="4" t="str">
        <f t="shared" si="3543"/>
        <v>BQ$2482</v>
      </c>
      <c r="BR2492" s="4" t="str">
        <f t="shared" si="3543"/>
        <v>BR$2482</v>
      </c>
      <c r="BS2492" s="4" t="str">
        <f t="shared" si="3543"/>
        <v>BS$2482</v>
      </c>
      <c r="BT2492" s="4" t="str">
        <f t="shared" si="3543"/>
        <v>BT$2482</v>
      </c>
      <c r="BU2492" s="4" t="str">
        <f t="shared" si="3543"/>
        <v>BU$2482</v>
      </c>
      <c r="BV2492" s="4" t="str">
        <f t="shared" si="3543"/>
        <v>BV$2482</v>
      </c>
      <c r="BW2492" s="4" t="str">
        <f t="shared" si="3543"/>
        <v>BW$2482</v>
      </c>
      <c r="BX2492" s="4" t="str">
        <f t="shared" si="3543"/>
        <v>BX$2482</v>
      </c>
      <c r="BY2492" s="4" t="str">
        <f t="shared" si="3543"/>
        <v>BY$2482</v>
      </c>
      <c r="BZ2492" s="4" t="str">
        <f t="shared" si="3543"/>
        <v>BZ$2482</v>
      </c>
      <c r="CA2492" s="4" t="str">
        <f t="shared" si="3543"/>
        <v>CA$2482</v>
      </c>
      <c r="CB2492" s="4" t="str">
        <f t="shared" si="3543"/>
        <v>CB$2482</v>
      </c>
      <c r="CC2492" s="4" t="str">
        <f t="shared" si="3543"/>
        <v>CC$2482</v>
      </c>
      <c r="CD2492" s="4" t="str">
        <f t="shared" si="3543"/>
        <v>CD$2482</v>
      </c>
      <c r="CE2492" s="4" t="str">
        <f t="shared" ref="CE2492:CK2492" si="3544">ADDRESS(ROW(CE2482),COLUMN(CE2482),2)</f>
        <v>CE$2482</v>
      </c>
      <c r="CF2492" s="4" t="str">
        <f t="shared" si="3544"/>
        <v>CF$2482</v>
      </c>
      <c r="CG2492" s="4" t="str">
        <f t="shared" si="3544"/>
        <v>CG$2482</v>
      </c>
      <c r="CH2492" s="4" t="str">
        <f t="shared" si="3544"/>
        <v>CH$2482</v>
      </c>
      <c r="CI2492" s="4" t="str">
        <f t="shared" si="3544"/>
        <v>CI$2482</v>
      </c>
      <c r="CJ2492" s="4" t="str">
        <f t="shared" si="3544"/>
        <v>CJ$2482</v>
      </c>
      <c r="CK2492" s="4" t="str">
        <f t="shared" si="3544"/>
        <v>CK$2482</v>
      </c>
      <c r="CL2492" s="4" t="str">
        <f t="shared" ref="CL2492" si="3545">ADDRESS(ROW(CL2482),COLUMN(CL2482),2)</f>
        <v>CL$2482</v>
      </c>
    </row>
    <row r="2493" spans="2:90" x14ac:dyDescent="0.4">
      <c r="B2493" s="132" t="str">
        <f>B2480</f>
        <v>Secondary volume driver</v>
      </c>
      <c r="D2493" t="s">
        <v>533</v>
      </c>
      <c r="E2493" s="8" t="str">
        <f t="shared" si="3525"/>
        <v>2493 FCLTL-F</v>
      </c>
      <c r="G2493" t="s">
        <v>332</v>
      </c>
      <c r="H2493" s="12"/>
      <c r="I2493" s="60"/>
      <c r="J2493" s="60"/>
      <c r="K2493" s="15"/>
      <c r="L2493" s="15"/>
      <c r="M2493" s="15"/>
      <c r="N2493" s="15"/>
      <c r="O2493" s="15"/>
      <c r="P2493" s="15"/>
      <c r="R2493" s="15"/>
      <c r="S2493" s="175" t="str">
        <f t="shared" ref="S2493" si="3546">S2480</f>
        <v>S$15</v>
      </c>
      <c r="T2493" s="175" t="str">
        <f t="shared" ref="T2493:AX2493" si="3547">T2480</f>
        <v>T$15</v>
      </c>
      <c r="U2493" s="175" t="str">
        <f t="shared" si="3547"/>
        <v>U$15</v>
      </c>
      <c r="V2493" s="175" t="str">
        <f t="shared" si="3547"/>
        <v>V$15</v>
      </c>
      <c r="W2493" s="175" t="str">
        <f t="shared" si="3547"/>
        <v>W$15</v>
      </c>
      <c r="X2493" s="175" t="str">
        <f t="shared" si="3547"/>
        <v>X$15</v>
      </c>
      <c r="Y2493" s="175" t="str">
        <f t="shared" si="3547"/>
        <v>Y$15</v>
      </c>
      <c r="Z2493" s="175" t="str">
        <f t="shared" si="3547"/>
        <v>Z$15</v>
      </c>
      <c r="AA2493" s="175" t="str">
        <f t="shared" si="3547"/>
        <v>AA$15</v>
      </c>
      <c r="AB2493" s="175" t="str">
        <f t="shared" si="3547"/>
        <v>AB$15</v>
      </c>
      <c r="AC2493" s="175" t="str">
        <f t="shared" si="3547"/>
        <v>AC$15</v>
      </c>
      <c r="AD2493" s="175" t="str">
        <f t="shared" si="3547"/>
        <v>AD$15</v>
      </c>
      <c r="AE2493" s="175" t="str">
        <f t="shared" si="3547"/>
        <v>AE$15</v>
      </c>
      <c r="AF2493" s="175" t="str">
        <f t="shared" si="3547"/>
        <v>AF$15</v>
      </c>
      <c r="AG2493" s="175" t="str">
        <f t="shared" si="3547"/>
        <v>AG$15</v>
      </c>
      <c r="AH2493" s="175" t="str">
        <f t="shared" si="3547"/>
        <v>AH$15</v>
      </c>
      <c r="AI2493" s="175" t="str">
        <f t="shared" si="3547"/>
        <v>AI$15</v>
      </c>
      <c r="AJ2493" s="175" t="str">
        <f t="shared" si="3547"/>
        <v>AJ$15</v>
      </c>
      <c r="AK2493" s="175" t="str">
        <f t="shared" si="3547"/>
        <v>AK$15</v>
      </c>
      <c r="AL2493" s="175" t="str">
        <f t="shared" si="3547"/>
        <v>AL$15</v>
      </c>
      <c r="AM2493" s="175" t="str">
        <f t="shared" si="3547"/>
        <v>AM$15</v>
      </c>
      <c r="AN2493" s="175" t="str">
        <f t="shared" si="3547"/>
        <v>AN$15</v>
      </c>
      <c r="AO2493" s="175" t="str">
        <f t="shared" si="3547"/>
        <v>AO$15</v>
      </c>
      <c r="AP2493" s="175" t="str">
        <f t="shared" si="3547"/>
        <v>AP$15</v>
      </c>
      <c r="AQ2493" s="175" t="str">
        <f t="shared" si="3547"/>
        <v>AQ$15</v>
      </c>
      <c r="AR2493" s="175" t="str">
        <f t="shared" si="3547"/>
        <v>AR$15</v>
      </c>
      <c r="AS2493" s="175" t="str">
        <f t="shared" si="3547"/>
        <v>AS$15</v>
      </c>
      <c r="AT2493" s="175" t="str">
        <f t="shared" si="3547"/>
        <v>AT$15</v>
      </c>
      <c r="AU2493" s="175" t="str">
        <f t="shared" si="3547"/>
        <v>AU$15</v>
      </c>
      <c r="AV2493" s="175" t="str">
        <f t="shared" si="3547"/>
        <v>AV$15</v>
      </c>
      <c r="AW2493" s="175" t="str">
        <f t="shared" si="3547"/>
        <v>AW$15</v>
      </c>
      <c r="AX2493" s="175" t="str">
        <f t="shared" si="3547"/>
        <v>AX$15</v>
      </c>
      <c r="AY2493" s="175" t="str">
        <f t="shared" ref="AY2493:CD2493" si="3548">AY2480</f>
        <v>AY$15</v>
      </c>
      <c r="AZ2493" s="175" t="str">
        <f t="shared" si="3548"/>
        <v>AZ$15</v>
      </c>
      <c r="BA2493" s="175" t="str">
        <f t="shared" si="3548"/>
        <v>BA$15</v>
      </c>
      <c r="BB2493" s="175" t="str">
        <f t="shared" si="3548"/>
        <v>BB$15</v>
      </c>
      <c r="BC2493" s="175" t="str">
        <f t="shared" si="3548"/>
        <v>BC$15</v>
      </c>
      <c r="BD2493" s="175" t="str">
        <f t="shared" si="3548"/>
        <v>BD$15</v>
      </c>
      <c r="BE2493" s="175" t="str">
        <f t="shared" si="3548"/>
        <v>BE$15</v>
      </c>
      <c r="BF2493" s="175" t="str">
        <f t="shared" si="3548"/>
        <v>BF$15</v>
      </c>
      <c r="BG2493" s="175" t="str">
        <f t="shared" si="3548"/>
        <v>BG$15</v>
      </c>
      <c r="BH2493" s="175" t="str">
        <f t="shared" si="3548"/>
        <v>BH$15</v>
      </c>
      <c r="BI2493" s="175" t="str">
        <f t="shared" si="3548"/>
        <v>BI$15</v>
      </c>
      <c r="BJ2493" s="175" t="str">
        <f t="shared" si="3548"/>
        <v>BJ$15</v>
      </c>
      <c r="BK2493" s="175" t="str">
        <f t="shared" si="3548"/>
        <v>BK$15</v>
      </c>
      <c r="BL2493" s="175" t="str">
        <f t="shared" si="3548"/>
        <v>BL$15</v>
      </c>
      <c r="BM2493" s="175" t="str">
        <f t="shared" si="3548"/>
        <v>BM$15</v>
      </c>
      <c r="BN2493" s="175" t="str">
        <f t="shared" si="3548"/>
        <v>BN$15</v>
      </c>
      <c r="BO2493" s="175" t="str">
        <f t="shared" si="3548"/>
        <v>BO$15</v>
      </c>
      <c r="BP2493" s="175" t="str">
        <f t="shared" si="3548"/>
        <v>BP$15</v>
      </c>
      <c r="BQ2493" s="175" t="str">
        <f t="shared" si="3548"/>
        <v>BQ$15</v>
      </c>
      <c r="BR2493" s="175" t="str">
        <f t="shared" si="3548"/>
        <v>BR$15</v>
      </c>
      <c r="BS2493" s="175" t="str">
        <f t="shared" si="3548"/>
        <v>BS$15</v>
      </c>
      <c r="BT2493" s="175" t="str">
        <f t="shared" si="3548"/>
        <v>BT$15</v>
      </c>
      <c r="BU2493" s="175" t="str">
        <f t="shared" si="3548"/>
        <v>BU$15</v>
      </c>
      <c r="BV2493" s="175" t="str">
        <f t="shared" si="3548"/>
        <v>BV$15</v>
      </c>
      <c r="BW2493" s="175" t="str">
        <f t="shared" si="3548"/>
        <v>BW$15</v>
      </c>
      <c r="BX2493" s="175" t="str">
        <f t="shared" si="3548"/>
        <v>BX$15</v>
      </c>
      <c r="BY2493" s="175" t="str">
        <f t="shared" si="3548"/>
        <v>BY$15</v>
      </c>
      <c r="BZ2493" s="175" t="str">
        <f t="shared" si="3548"/>
        <v>BZ$15</v>
      </c>
      <c r="CA2493" s="175" t="str">
        <f t="shared" si="3548"/>
        <v>CA$15</v>
      </c>
      <c r="CB2493" s="175" t="str">
        <f t="shared" si="3548"/>
        <v>CB$15</v>
      </c>
      <c r="CC2493" s="175" t="str">
        <f t="shared" si="3548"/>
        <v>CC$15</v>
      </c>
      <c r="CD2493" s="175" t="str">
        <f t="shared" si="3548"/>
        <v>CD$15</v>
      </c>
      <c r="CE2493" s="175" t="str">
        <f t="shared" ref="CE2493:CK2493" si="3549">CE2480</f>
        <v>CE$15</v>
      </c>
      <c r="CF2493" s="175" t="str">
        <f t="shared" si="3549"/>
        <v>CF$15</v>
      </c>
      <c r="CG2493" s="175" t="str">
        <f t="shared" si="3549"/>
        <v>CG$15</v>
      </c>
      <c r="CH2493" s="175" t="str">
        <f t="shared" si="3549"/>
        <v>CH$15</v>
      </c>
      <c r="CI2493" s="175" t="str">
        <f t="shared" si="3549"/>
        <v>CI$15</v>
      </c>
      <c r="CJ2493" s="175" t="str">
        <f t="shared" si="3549"/>
        <v>CJ$15</v>
      </c>
      <c r="CK2493" s="175" t="str">
        <f t="shared" si="3549"/>
        <v>CK$15</v>
      </c>
      <c r="CL2493" s="175" t="str">
        <f t="shared" ref="CL2493" si="3550">CL2480</f>
        <v>CL$15</v>
      </c>
    </row>
    <row r="2494" spans="2:90" x14ac:dyDescent="0.4">
      <c r="B2494" s="27"/>
      <c r="C2494" s="27"/>
      <c r="D2494" s="27"/>
      <c r="E2494" s="27"/>
      <c r="F2494" s="27"/>
      <c r="G2494" s="27"/>
      <c r="H2494" s="27"/>
      <c r="I2494" s="27"/>
      <c r="J2494" s="27"/>
      <c r="K2494" s="27"/>
      <c r="L2494" s="27"/>
      <c r="M2494" s="27"/>
      <c r="N2494" s="27"/>
      <c r="O2494" s="27"/>
      <c r="P2494" s="27"/>
    </row>
    <row r="2495" spans="2:90" x14ac:dyDescent="0.4">
      <c r="B2495" s="171" t="s">
        <v>490</v>
      </c>
      <c r="E2495" s="8"/>
      <c r="H2495" s="170"/>
      <c r="I2495" s="172"/>
      <c r="J2495" s="172"/>
      <c r="K2495" s="193"/>
      <c r="L2495" s="193"/>
      <c r="M2495" s="193"/>
      <c r="N2495" s="193"/>
      <c r="O2495" s="193"/>
      <c r="P2495" s="193"/>
      <c r="R2495" s="194"/>
      <c r="S2495" s="170"/>
      <c r="T2495" s="170"/>
      <c r="U2495" s="170"/>
      <c r="V2495" s="170"/>
      <c r="W2495" s="170"/>
      <c r="X2495" s="170"/>
      <c r="Y2495" s="170"/>
      <c r="Z2495" s="170"/>
      <c r="AA2495" s="170"/>
      <c r="AB2495" s="170"/>
      <c r="AC2495" s="170"/>
      <c r="AD2495" s="170"/>
      <c r="AE2495" s="170"/>
      <c r="AF2495" s="170"/>
      <c r="AG2495" s="170"/>
      <c r="AH2495" s="170"/>
      <c r="AI2495" s="170"/>
      <c r="AJ2495" s="170"/>
      <c r="AK2495" s="170"/>
      <c r="AL2495" s="170"/>
      <c r="AM2495" s="170"/>
      <c r="AN2495" s="170"/>
      <c r="AO2495" s="170"/>
      <c r="AP2495" s="170"/>
      <c r="AQ2495" s="170"/>
      <c r="AR2495" s="170"/>
      <c r="AS2495" s="170"/>
      <c r="AT2495" s="170"/>
      <c r="AU2495" s="170"/>
      <c r="AV2495" s="170"/>
      <c r="AW2495" s="170"/>
      <c r="AX2495" s="170"/>
      <c r="AY2495" s="170"/>
      <c r="AZ2495" s="170"/>
      <c r="BA2495" s="170"/>
      <c r="BB2495" s="170"/>
      <c r="BC2495" s="170"/>
      <c r="BD2495" s="170"/>
      <c r="BE2495" s="170"/>
      <c r="BF2495" s="170"/>
      <c r="BG2495" s="170"/>
      <c r="BH2495" s="170"/>
      <c r="BI2495" s="170"/>
      <c r="BJ2495" s="170"/>
      <c r="BK2495" s="170"/>
      <c r="BL2495" s="170"/>
      <c r="BM2495" s="170"/>
      <c r="BN2495" s="170"/>
      <c r="BO2495" s="170"/>
      <c r="BP2495" s="170"/>
      <c r="BQ2495" s="170"/>
      <c r="BR2495" s="170"/>
      <c r="BS2495" s="170"/>
      <c r="BT2495" s="170"/>
      <c r="BU2495" s="170"/>
      <c r="BV2495" s="170"/>
      <c r="BW2495" s="170"/>
      <c r="BX2495" s="170"/>
      <c r="BY2495" s="170"/>
      <c r="BZ2495" s="170"/>
      <c r="CA2495" s="170"/>
      <c r="CB2495" s="170"/>
      <c r="CC2495" s="170"/>
      <c r="CD2495" s="170"/>
      <c r="CE2495" s="170"/>
      <c r="CF2495" s="170"/>
      <c r="CG2495" s="170"/>
      <c r="CH2495" s="170"/>
      <c r="CI2495" s="170"/>
      <c r="CJ2495" s="170"/>
      <c r="CK2495" s="170"/>
      <c r="CL2495" s="170"/>
    </row>
    <row r="2496" spans="2:90" x14ac:dyDescent="0.4">
      <c r="B2496" s="171" t="s">
        <v>492</v>
      </c>
      <c r="E2496" s="8"/>
      <c r="H2496" s="170"/>
      <c r="I2496" s="172"/>
      <c r="J2496" s="172"/>
      <c r="K2496" s="193"/>
      <c r="L2496" s="193"/>
      <c r="M2496" s="193"/>
      <c r="N2496" s="193"/>
      <c r="O2496" s="193"/>
      <c r="P2496" s="193"/>
      <c r="R2496" s="194"/>
      <c r="S2496" s="170"/>
      <c r="T2496" s="170"/>
      <c r="U2496" s="170"/>
      <c r="V2496" s="170"/>
      <c r="W2496" s="170"/>
      <c r="X2496" s="170"/>
      <c r="Y2496" s="170"/>
      <c r="Z2496" s="170"/>
      <c r="AA2496" s="170"/>
      <c r="AB2496" s="170"/>
      <c r="AC2496" s="170"/>
      <c r="AD2496" s="170"/>
      <c r="AE2496" s="170"/>
      <c r="AF2496" s="170"/>
      <c r="AG2496" s="170"/>
      <c r="AH2496" s="170"/>
      <c r="AI2496" s="170"/>
      <c r="AJ2496" s="170"/>
      <c r="AK2496" s="170"/>
      <c r="AL2496" s="170"/>
      <c r="AM2496" s="170"/>
      <c r="AN2496" s="170"/>
      <c r="AO2496" s="170"/>
      <c r="AP2496" s="170"/>
      <c r="AQ2496" s="170"/>
      <c r="AR2496" s="170"/>
      <c r="AS2496" s="170"/>
      <c r="AT2496" s="170"/>
      <c r="AU2496" s="170"/>
      <c r="AV2496" s="170"/>
      <c r="AW2496" s="170"/>
      <c r="AX2496" s="170"/>
      <c r="AY2496" s="170"/>
      <c r="AZ2496" s="170"/>
      <c r="BA2496" s="170"/>
      <c r="BB2496" s="170"/>
      <c r="BC2496" s="170"/>
      <c r="BD2496" s="170"/>
      <c r="BE2496" s="170"/>
      <c r="BF2496" s="170"/>
      <c r="BG2496" s="170"/>
      <c r="BH2496" s="170"/>
      <c r="BI2496" s="170"/>
      <c r="BJ2496" s="170"/>
      <c r="BK2496" s="170"/>
      <c r="BL2496" s="170"/>
      <c r="BM2496" s="170"/>
      <c r="BN2496" s="170"/>
      <c r="BO2496" s="170"/>
      <c r="BP2496" s="170"/>
      <c r="BQ2496" s="170"/>
      <c r="BR2496" s="170"/>
      <c r="BS2496" s="170"/>
      <c r="BT2496" s="170"/>
      <c r="BU2496" s="170"/>
      <c r="BV2496" s="170"/>
      <c r="BW2496" s="170"/>
      <c r="BX2496" s="170"/>
      <c r="BY2496" s="170"/>
      <c r="BZ2496" s="170"/>
      <c r="CA2496" s="170"/>
      <c r="CB2496" s="170"/>
      <c r="CC2496" s="170"/>
      <c r="CD2496" s="170"/>
      <c r="CE2496" s="170"/>
      <c r="CF2496" s="170"/>
      <c r="CG2496" s="170"/>
      <c r="CH2496" s="170"/>
      <c r="CI2496" s="170"/>
      <c r="CJ2496" s="170"/>
      <c r="CK2496" s="170"/>
      <c r="CL2496" s="170"/>
    </row>
    <row r="2497" spans="2:90" x14ac:dyDescent="0.4">
      <c r="B2497" s="171" t="s">
        <v>461</v>
      </c>
      <c r="E2497" s="8"/>
      <c r="H2497" s="170"/>
      <c r="I2497" s="172"/>
      <c r="J2497" s="172"/>
      <c r="K2497" s="193"/>
      <c r="L2497" s="193"/>
      <c r="M2497" s="193"/>
      <c r="N2497" s="193"/>
      <c r="O2497" s="193"/>
      <c r="P2497" s="193"/>
      <c r="R2497" s="194"/>
      <c r="S2497" s="195" t="str">
        <f t="shared" ref="S2497:AX2497" si="3551">S$16</f>
        <v>S$12</v>
      </c>
      <c r="T2497" s="195" t="str">
        <f t="shared" si="3551"/>
        <v>T$12</v>
      </c>
      <c r="U2497" s="195" t="str">
        <f t="shared" si="3551"/>
        <v>U$12</v>
      </c>
      <c r="V2497" s="195" t="str">
        <f t="shared" si="3551"/>
        <v>V$12</v>
      </c>
      <c r="W2497" s="195" t="str">
        <f t="shared" si="3551"/>
        <v>W$12</v>
      </c>
      <c r="X2497" s="195" t="str">
        <f t="shared" si="3551"/>
        <v>X$12</v>
      </c>
      <c r="Y2497" s="195" t="str">
        <f t="shared" si="3551"/>
        <v>Y$12</v>
      </c>
      <c r="Z2497" s="195" t="str">
        <f t="shared" si="3551"/>
        <v>Z$12</v>
      </c>
      <c r="AA2497" s="195" t="str">
        <f t="shared" si="3551"/>
        <v>AA$12</v>
      </c>
      <c r="AB2497" s="195" t="str">
        <f t="shared" si="3551"/>
        <v>AB$12</v>
      </c>
      <c r="AC2497" s="195" t="str">
        <f t="shared" si="3551"/>
        <v>AC$12</v>
      </c>
      <c r="AD2497" s="195" t="str">
        <f t="shared" si="3551"/>
        <v>AD$12</v>
      </c>
      <c r="AE2497" s="195" t="str">
        <f t="shared" si="3551"/>
        <v>AE$12</v>
      </c>
      <c r="AF2497" s="195" t="str">
        <f t="shared" si="3551"/>
        <v>AF$12</v>
      </c>
      <c r="AG2497" s="195" t="str">
        <f t="shared" si="3551"/>
        <v>AG$12</v>
      </c>
      <c r="AH2497" s="195" t="str">
        <f t="shared" si="3551"/>
        <v>AH$12</v>
      </c>
      <c r="AI2497" s="195" t="str">
        <f t="shared" si="3551"/>
        <v>AI$12</v>
      </c>
      <c r="AJ2497" s="195" t="str">
        <f t="shared" si="3551"/>
        <v>AJ$12</v>
      </c>
      <c r="AK2497" s="195" t="str">
        <f t="shared" si="3551"/>
        <v>AK$12</v>
      </c>
      <c r="AL2497" s="195" t="str">
        <f t="shared" si="3551"/>
        <v>AL$12</v>
      </c>
      <c r="AM2497" s="195" t="str">
        <f t="shared" si="3551"/>
        <v>AM$12</v>
      </c>
      <c r="AN2497" s="195" t="str">
        <f t="shared" si="3551"/>
        <v>AN$12</v>
      </c>
      <c r="AO2497" s="195" t="str">
        <f t="shared" si="3551"/>
        <v>AO$12</v>
      </c>
      <c r="AP2497" s="195" t="str">
        <f t="shared" si="3551"/>
        <v>AP$12</v>
      </c>
      <c r="AQ2497" s="195" t="str">
        <f t="shared" si="3551"/>
        <v>AQ$12</v>
      </c>
      <c r="AR2497" s="195" t="str">
        <f t="shared" si="3551"/>
        <v>AR$12</v>
      </c>
      <c r="AS2497" s="195" t="str">
        <f t="shared" si="3551"/>
        <v>AS$12</v>
      </c>
      <c r="AT2497" s="195" t="str">
        <f t="shared" si="3551"/>
        <v>AT$12</v>
      </c>
      <c r="AU2497" s="195" t="str">
        <f t="shared" si="3551"/>
        <v>AU$12</v>
      </c>
      <c r="AV2497" s="195" t="str">
        <f t="shared" si="3551"/>
        <v>AV$12</v>
      </c>
      <c r="AW2497" s="195" t="str">
        <f t="shared" si="3551"/>
        <v>AW$12</v>
      </c>
      <c r="AX2497" s="195" t="str">
        <f t="shared" si="3551"/>
        <v>AX$12</v>
      </c>
      <c r="AY2497" s="195" t="str">
        <f t="shared" ref="AY2497:CD2497" si="3552">AY$16</f>
        <v>AY$12</v>
      </c>
      <c r="AZ2497" s="195" t="str">
        <f t="shared" si="3552"/>
        <v>AZ$12</v>
      </c>
      <c r="BA2497" s="195" t="str">
        <f t="shared" si="3552"/>
        <v>BA$12</v>
      </c>
      <c r="BB2497" s="195" t="str">
        <f t="shared" si="3552"/>
        <v>BB$12</v>
      </c>
      <c r="BC2497" s="195" t="str">
        <f t="shared" si="3552"/>
        <v>BC$12</v>
      </c>
      <c r="BD2497" s="195" t="str">
        <f t="shared" si="3552"/>
        <v>BD$12</v>
      </c>
      <c r="BE2497" s="195" t="str">
        <f t="shared" si="3552"/>
        <v>BE$12</v>
      </c>
      <c r="BF2497" s="195" t="str">
        <f t="shared" si="3552"/>
        <v>BF$12</v>
      </c>
      <c r="BG2497" s="195" t="str">
        <f t="shared" si="3552"/>
        <v>BG$12</v>
      </c>
      <c r="BH2497" s="195" t="str">
        <f t="shared" si="3552"/>
        <v>BH$12</v>
      </c>
      <c r="BI2497" s="195" t="str">
        <f t="shared" si="3552"/>
        <v>BI$12</v>
      </c>
      <c r="BJ2497" s="195" t="str">
        <f t="shared" si="3552"/>
        <v>BJ$12</v>
      </c>
      <c r="BK2497" s="195" t="str">
        <f t="shared" si="3552"/>
        <v>BK$12</v>
      </c>
      <c r="BL2497" s="195" t="str">
        <f t="shared" si="3552"/>
        <v>BL$12</v>
      </c>
      <c r="BM2497" s="195" t="str">
        <f t="shared" si="3552"/>
        <v>BM$12</v>
      </c>
      <c r="BN2497" s="195" t="str">
        <f t="shared" si="3552"/>
        <v>BN$12</v>
      </c>
      <c r="BO2497" s="195" t="str">
        <f t="shared" si="3552"/>
        <v>BO$12</v>
      </c>
      <c r="BP2497" s="195" t="str">
        <f t="shared" si="3552"/>
        <v>BP$12</v>
      </c>
      <c r="BQ2497" s="195" t="str">
        <f t="shared" si="3552"/>
        <v>BQ$12</v>
      </c>
      <c r="BR2497" s="195" t="str">
        <f t="shared" si="3552"/>
        <v>BR$12</v>
      </c>
      <c r="BS2497" s="195" t="str">
        <f t="shared" si="3552"/>
        <v>BS$12</v>
      </c>
      <c r="BT2497" s="195" t="str">
        <f t="shared" si="3552"/>
        <v>BT$12</v>
      </c>
      <c r="BU2497" s="195" t="str">
        <f t="shared" si="3552"/>
        <v>BU$12</v>
      </c>
      <c r="BV2497" s="195" t="str">
        <f t="shared" si="3552"/>
        <v>BV$12</v>
      </c>
      <c r="BW2497" s="195" t="str">
        <f t="shared" si="3552"/>
        <v>BW$12</v>
      </c>
      <c r="BX2497" s="195" t="str">
        <f t="shared" si="3552"/>
        <v>BX$12</v>
      </c>
      <c r="BY2497" s="195" t="str">
        <f t="shared" si="3552"/>
        <v>BY$12</v>
      </c>
      <c r="BZ2497" s="195" t="str">
        <f t="shared" si="3552"/>
        <v>BZ$12</v>
      </c>
      <c r="CA2497" s="195" t="str">
        <f t="shared" si="3552"/>
        <v>CA$12</v>
      </c>
      <c r="CB2497" s="195" t="str">
        <f t="shared" si="3552"/>
        <v>CB$12</v>
      </c>
      <c r="CC2497" s="195" t="str">
        <f t="shared" si="3552"/>
        <v>CC$12</v>
      </c>
      <c r="CD2497" s="195" t="str">
        <f t="shared" si="3552"/>
        <v>CD$12</v>
      </c>
      <c r="CE2497" s="195" t="str">
        <f t="shared" ref="CE2497:CL2497" si="3553">CE$16</f>
        <v>CE$12</v>
      </c>
      <c r="CF2497" s="195" t="str">
        <f t="shared" si="3553"/>
        <v>CF$12</v>
      </c>
      <c r="CG2497" s="195" t="str">
        <f t="shared" si="3553"/>
        <v>CG$12</v>
      </c>
      <c r="CH2497" s="195" t="str">
        <f t="shared" si="3553"/>
        <v>CH$12</v>
      </c>
      <c r="CI2497" s="195" t="str">
        <f t="shared" si="3553"/>
        <v>CI$12</v>
      </c>
      <c r="CJ2497" s="195" t="str">
        <f t="shared" si="3553"/>
        <v>CJ$12</v>
      </c>
      <c r="CK2497" s="195" t="str">
        <f t="shared" si="3553"/>
        <v>CK$12</v>
      </c>
      <c r="CL2497" s="195" t="str">
        <f t="shared" si="3553"/>
        <v>CL$12</v>
      </c>
    </row>
    <row r="2498" spans="2:90" x14ac:dyDescent="0.4">
      <c r="B2498" s="171" t="s">
        <v>462</v>
      </c>
      <c r="E2498" s="8"/>
      <c r="H2498" s="196"/>
      <c r="I2498" s="197"/>
      <c r="J2498" s="197"/>
      <c r="K2498" s="198"/>
      <c r="L2498" s="198"/>
      <c r="M2498" s="198"/>
      <c r="N2498" s="198"/>
      <c r="O2498" s="198"/>
      <c r="P2498" s="198"/>
      <c r="R2498" s="198"/>
      <c r="S2498" s="195" t="str">
        <f t="shared" ref="S2498:AX2498" si="3554">S$17</f>
        <v>S$13</v>
      </c>
      <c r="T2498" s="195" t="str">
        <f t="shared" si="3554"/>
        <v>T$13</v>
      </c>
      <c r="U2498" s="195" t="str">
        <f t="shared" si="3554"/>
        <v>U$13</v>
      </c>
      <c r="V2498" s="195" t="str">
        <f t="shared" si="3554"/>
        <v>V$13</v>
      </c>
      <c r="W2498" s="195" t="str">
        <f t="shared" si="3554"/>
        <v>W$13</v>
      </c>
      <c r="X2498" s="195" t="str">
        <f t="shared" si="3554"/>
        <v>X$13</v>
      </c>
      <c r="Y2498" s="195" t="str">
        <f t="shared" si="3554"/>
        <v>Y$13</v>
      </c>
      <c r="Z2498" s="195" t="str">
        <f t="shared" si="3554"/>
        <v>Z$13</v>
      </c>
      <c r="AA2498" s="195" t="str">
        <f t="shared" si="3554"/>
        <v>AA$13</v>
      </c>
      <c r="AB2498" s="195" t="str">
        <f t="shared" si="3554"/>
        <v>AB$13</v>
      </c>
      <c r="AC2498" s="195" t="str">
        <f t="shared" si="3554"/>
        <v>AC$13</v>
      </c>
      <c r="AD2498" s="195" t="str">
        <f t="shared" si="3554"/>
        <v>AD$13</v>
      </c>
      <c r="AE2498" s="195" t="str">
        <f t="shared" si="3554"/>
        <v>AE$13</v>
      </c>
      <c r="AF2498" s="195" t="str">
        <f t="shared" si="3554"/>
        <v>AF$13</v>
      </c>
      <c r="AG2498" s="195" t="str">
        <f t="shared" si="3554"/>
        <v>AG$13</v>
      </c>
      <c r="AH2498" s="195" t="str">
        <f t="shared" si="3554"/>
        <v>AH$13</v>
      </c>
      <c r="AI2498" s="195" t="str">
        <f t="shared" si="3554"/>
        <v>AI$13</v>
      </c>
      <c r="AJ2498" s="195" t="str">
        <f t="shared" si="3554"/>
        <v>AJ$13</v>
      </c>
      <c r="AK2498" s="195" t="str">
        <f t="shared" si="3554"/>
        <v>AK$13</v>
      </c>
      <c r="AL2498" s="195" t="str">
        <f t="shared" si="3554"/>
        <v>AL$13</v>
      </c>
      <c r="AM2498" s="195" t="str">
        <f t="shared" si="3554"/>
        <v>AM$13</v>
      </c>
      <c r="AN2498" s="195" t="str">
        <f t="shared" si="3554"/>
        <v>AN$13</v>
      </c>
      <c r="AO2498" s="195" t="str">
        <f t="shared" si="3554"/>
        <v>AO$13</v>
      </c>
      <c r="AP2498" s="195" t="str">
        <f t="shared" si="3554"/>
        <v>AP$13</v>
      </c>
      <c r="AQ2498" s="195" t="str">
        <f t="shared" si="3554"/>
        <v>AQ$13</v>
      </c>
      <c r="AR2498" s="195" t="str">
        <f t="shared" si="3554"/>
        <v>AR$13</v>
      </c>
      <c r="AS2498" s="195" t="str">
        <f t="shared" si="3554"/>
        <v>AS$13</v>
      </c>
      <c r="AT2498" s="195" t="str">
        <f t="shared" si="3554"/>
        <v>AT$13</v>
      </c>
      <c r="AU2498" s="195" t="str">
        <f t="shared" si="3554"/>
        <v>AU$13</v>
      </c>
      <c r="AV2498" s="195" t="str">
        <f t="shared" si="3554"/>
        <v>AV$13</v>
      </c>
      <c r="AW2498" s="195" t="str">
        <f t="shared" si="3554"/>
        <v>AW$13</v>
      </c>
      <c r="AX2498" s="195" t="str">
        <f t="shared" si="3554"/>
        <v>AX$13</v>
      </c>
      <c r="AY2498" s="195" t="str">
        <f t="shared" ref="AY2498:CD2498" si="3555">AY$17</f>
        <v>AY$13</v>
      </c>
      <c r="AZ2498" s="195" t="str">
        <f t="shared" si="3555"/>
        <v>AZ$13</v>
      </c>
      <c r="BA2498" s="195" t="str">
        <f t="shared" si="3555"/>
        <v>BA$13</v>
      </c>
      <c r="BB2498" s="195" t="str">
        <f t="shared" si="3555"/>
        <v>BB$13</v>
      </c>
      <c r="BC2498" s="195" t="str">
        <f t="shared" si="3555"/>
        <v>BC$13</v>
      </c>
      <c r="BD2498" s="195" t="str">
        <f t="shared" si="3555"/>
        <v>BD$13</v>
      </c>
      <c r="BE2498" s="195" t="str">
        <f t="shared" si="3555"/>
        <v>BE$13</v>
      </c>
      <c r="BF2498" s="195" t="str">
        <f t="shared" si="3555"/>
        <v>BF$13</v>
      </c>
      <c r="BG2498" s="195" t="str">
        <f t="shared" si="3555"/>
        <v>BG$13</v>
      </c>
      <c r="BH2498" s="195" t="str">
        <f t="shared" si="3555"/>
        <v>BH$13</v>
      </c>
      <c r="BI2498" s="195" t="str">
        <f t="shared" si="3555"/>
        <v>BI$13</v>
      </c>
      <c r="BJ2498" s="195" t="str">
        <f t="shared" si="3555"/>
        <v>BJ$13</v>
      </c>
      <c r="BK2498" s="195" t="str">
        <f t="shared" si="3555"/>
        <v>BK$13</v>
      </c>
      <c r="BL2498" s="195" t="str">
        <f t="shared" si="3555"/>
        <v>BL$13</v>
      </c>
      <c r="BM2498" s="195" t="str">
        <f t="shared" si="3555"/>
        <v>BM$13</v>
      </c>
      <c r="BN2498" s="195" t="str">
        <f t="shared" si="3555"/>
        <v>BN$13</v>
      </c>
      <c r="BO2498" s="195" t="str">
        <f t="shared" si="3555"/>
        <v>BO$13</v>
      </c>
      <c r="BP2498" s="195" t="str">
        <f t="shared" si="3555"/>
        <v>BP$13</v>
      </c>
      <c r="BQ2498" s="195" t="str">
        <f t="shared" si="3555"/>
        <v>BQ$13</v>
      </c>
      <c r="BR2498" s="195" t="str">
        <f t="shared" si="3555"/>
        <v>BR$13</v>
      </c>
      <c r="BS2498" s="195" t="str">
        <f t="shared" si="3555"/>
        <v>BS$13</v>
      </c>
      <c r="BT2498" s="195" t="str">
        <f t="shared" si="3555"/>
        <v>BT$13</v>
      </c>
      <c r="BU2498" s="195" t="str">
        <f t="shared" si="3555"/>
        <v>BU$13</v>
      </c>
      <c r="BV2498" s="195" t="str">
        <f t="shared" si="3555"/>
        <v>BV$13</v>
      </c>
      <c r="BW2498" s="195" t="str">
        <f t="shared" si="3555"/>
        <v>BW$13</v>
      </c>
      <c r="BX2498" s="195" t="str">
        <f t="shared" si="3555"/>
        <v>BX$13</v>
      </c>
      <c r="BY2498" s="195" t="str">
        <f t="shared" si="3555"/>
        <v>BY$13</v>
      </c>
      <c r="BZ2498" s="195" t="str">
        <f t="shared" si="3555"/>
        <v>BZ$13</v>
      </c>
      <c r="CA2498" s="195" t="str">
        <f t="shared" si="3555"/>
        <v>CA$13</v>
      </c>
      <c r="CB2498" s="195" t="str">
        <f t="shared" si="3555"/>
        <v>CB$13</v>
      </c>
      <c r="CC2498" s="195" t="str">
        <f t="shared" si="3555"/>
        <v>CC$13</v>
      </c>
      <c r="CD2498" s="195" t="str">
        <f t="shared" si="3555"/>
        <v>CD$13</v>
      </c>
      <c r="CE2498" s="195" t="str">
        <f t="shared" ref="CE2498:CL2498" si="3556">CE$17</f>
        <v>CE$13</v>
      </c>
      <c r="CF2498" s="195" t="str">
        <f t="shared" si="3556"/>
        <v>CF$13</v>
      </c>
      <c r="CG2498" s="195" t="str">
        <f t="shared" si="3556"/>
        <v>CG$13</v>
      </c>
      <c r="CH2498" s="195" t="str">
        <f t="shared" si="3556"/>
        <v>CH$13</v>
      </c>
      <c r="CI2498" s="195" t="str">
        <f t="shared" si="3556"/>
        <v>CI$13</v>
      </c>
      <c r="CJ2498" s="195" t="str">
        <f t="shared" si="3556"/>
        <v>CJ$13</v>
      </c>
      <c r="CK2498" s="195" t="str">
        <f t="shared" si="3556"/>
        <v>CK$13</v>
      </c>
      <c r="CL2498" s="195" t="str">
        <f t="shared" si="3556"/>
        <v>CL$13</v>
      </c>
    </row>
    <row r="2499" spans="2:90" x14ac:dyDescent="0.4">
      <c r="B2499" s="171" t="s">
        <v>491</v>
      </c>
      <c r="E2499" s="8"/>
      <c r="H2499" s="196"/>
      <c r="I2499" s="197"/>
      <c r="J2499" s="197"/>
      <c r="K2499" s="198"/>
      <c r="L2499" s="198"/>
      <c r="M2499" s="198"/>
      <c r="N2499" s="198"/>
      <c r="O2499" s="198"/>
      <c r="P2499" s="198"/>
      <c r="R2499" s="198"/>
      <c r="S2499" s="186"/>
      <c r="T2499" s="186"/>
      <c r="U2499" s="186"/>
      <c r="V2499" s="186"/>
      <c r="W2499" s="186"/>
      <c r="X2499" s="186"/>
      <c r="Y2499" s="186"/>
      <c r="Z2499" s="186"/>
      <c r="AA2499" s="186"/>
      <c r="AB2499" s="186"/>
      <c r="AC2499" s="186"/>
      <c r="AD2499" s="186"/>
      <c r="AE2499" s="186"/>
      <c r="AF2499" s="186"/>
      <c r="AG2499" s="186"/>
      <c r="AH2499" s="186"/>
      <c r="AI2499" s="186"/>
      <c r="AJ2499" s="186"/>
      <c r="AK2499" s="186"/>
      <c r="AL2499" s="186"/>
      <c r="AM2499" s="186"/>
      <c r="AN2499" s="186"/>
      <c r="AO2499" s="186"/>
      <c r="AP2499" s="186"/>
      <c r="AQ2499" s="186"/>
      <c r="AR2499" s="186"/>
      <c r="AS2499" s="186"/>
      <c r="AT2499" s="186"/>
      <c r="AU2499" s="186"/>
      <c r="AV2499" s="186"/>
      <c r="AW2499" s="186"/>
      <c r="AX2499" s="186"/>
      <c r="AY2499" s="186"/>
      <c r="AZ2499" s="186"/>
      <c r="BA2499" s="186"/>
      <c r="BB2499" s="186"/>
      <c r="BC2499" s="186"/>
      <c r="BD2499" s="186"/>
      <c r="BE2499" s="186"/>
      <c r="BF2499" s="186"/>
      <c r="BG2499" s="186"/>
      <c r="BH2499" s="186"/>
      <c r="BI2499" s="186"/>
      <c r="BJ2499" s="186"/>
      <c r="BK2499" s="186"/>
      <c r="BL2499" s="186"/>
      <c r="BM2499" s="186"/>
      <c r="BN2499" s="186"/>
      <c r="BO2499" s="186"/>
      <c r="BP2499" s="186"/>
      <c r="BQ2499" s="186"/>
      <c r="BR2499" s="186"/>
      <c r="BS2499" s="186"/>
      <c r="BT2499" s="186"/>
      <c r="BU2499" s="186"/>
      <c r="BV2499" s="186"/>
      <c r="BW2499" s="186"/>
      <c r="BX2499" s="186"/>
      <c r="BY2499" s="186"/>
      <c r="BZ2499" s="186"/>
      <c r="CA2499" s="186"/>
      <c r="CB2499" s="186"/>
      <c r="CC2499" s="186"/>
      <c r="CD2499" s="186"/>
      <c r="CE2499" s="186"/>
      <c r="CF2499" s="186"/>
      <c r="CG2499" s="186"/>
      <c r="CH2499" s="186"/>
      <c r="CI2499" s="186"/>
      <c r="CJ2499" s="186"/>
      <c r="CK2499" s="186"/>
      <c r="CL2499" s="186"/>
    </row>
    <row r="2500" spans="2:90" x14ac:dyDescent="0.4">
      <c r="B2500" s="171" t="s">
        <v>505</v>
      </c>
      <c r="E2500" s="8"/>
      <c r="H2500" s="196"/>
      <c r="I2500" s="197"/>
      <c r="J2500" s="197"/>
      <c r="K2500" s="198"/>
      <c r="L2500" s="198"/>
      <c r="M2500" s="198"/>
      <c r="N2500" s="198"/>
      <c r="O2500" s="198"/>
      <c r="P2500" s="198"/>
      <c r="R2500" s="198"/>
      <c r="S2500" s="186"/>
      <c r="T2500" s="186"/>
      <c r="U2500" s="186"/>
      <c r="V2500" s="186"/>
      <c r="W2500" s="186"/>
      <c r="X2500" s="186"/>
      <c r="Y2500" s="186"/>
      <c r="Z2500" s="186"/>
      <c r="AA2500" s="186"/>
      <c r="AB2500" s="186"/>
      <c r="AC2500" s="186"/>
      <c r="AD2500" s="186"/>
      <c r="AE2500" s="186"/>
      <c r="AF2500" s="186"/>
      <c r="AG2500" s="186"/>
      <c r="AH2500" s="186"/>
      <c r="AI2500" s="186"/>
      <c r="AJ2500" s="186"/>
      <c r="AK2500" s="186"/>
      <c r="AL2500" s="186"/>
      <c r="AM2500" s="186"/>
      <c r="AN2500" s="186"/>
      <c r="AO2500" s="186"/>
      <c r="AP2500" s="186"/>
      <c r="AQ2500" s="186"/>
      <c r="AR2500" s="186"/>
      <c r="AS2500" s="186"/>
      <c r="AT2500" s="186"/>
      <c r="AU2500" s="186"/>
      <c r="AV2500" s="186"/>
      <c r="AW2500" s="186"/>
      <c r="AX2500" s="186"/>
      <c r="AY2500" s="186"/>
      <c r="AZ2500" s="186"/>
      <c r="BA2500" s="186"/>
      <c r="BB2500" s="186"/>
      <c r="BC2500" s="186"/>
      <c r="BD2500" s="186"/>
      <c r="BE2500" s="186"/>
      <c r="BF2500" s="186"/>
      <c r="BG2500" s="186"/>
      <c r="BH2500" s="186"/>
      <c r="BI2500" s="186"/>
      <c r="BJ2500" s="186"/>
      <c r="BK2500" s="186"/>
      <c r="BL2500" s="186"/>
      <c r="BM2500" s="186"/>
      <c r="BN2500" s="186"/>
      <c r="BO2500" s="186"/>
      <c r="BP2500" s="186"/>
      <c r="BQ2500" s="186"/>
      <c r="BR2500" s="186"/>
      <c r="BS2500" s="186"/>
      <c r="BT2500" s="186"/>
      <c r="BU2500" s="186"/>
      <c r="BV2500" s="186"/>
      <c r="BW2500" s="186"/>
      <c r="BX2500" s="186"/>
      <c r="BY2500" s="186"/>
      <c r="BZ2500" s="186"/>
      <c r="CA2500" s="186"/>
      <c r="CB2500" s="186"/>
      <c r="CC2500" s="186"/>
      <c r="CD2500" s="186"/>
      <c r="CE2500" s="186"/>
      <c r="CF2500" s="186"/>
      <c r="CG2500" s="186"/>
      <c r="CH2500" s="186"/>
      <c r="CI2500" s="186"/>
      <c r="CJ2500" s="186"/>
      <c r="CK2500" s="186"/>
      <c r="CL2500" s="186"/>
    </row>
    <row r="2501" spans="2:90" x14ac:dyDescent="0.4">
      <c r="B2501" s="171" t="s">
        <v>463</v>
      </c>
      <c r="E2501" s="8"/>
      <c r="H2501" s="196"/>
      <c r="I2501" s="197"/>
      <c r="J2501" s="197"/>
      <c r="K2501" s="198"/>
      <c r="L2501" s="198"/>
      <c r="M2501" s="198"/>
      <c r="N2501" s="198"/>
      <c r="O2501" s="198"/>
      <c r="P2501" s="198"/>
      <c r="R2501" s="198"/>
      <c r="S2501" s="186" t="str">
        <f t="shared" ref="S2501:AX2501" si="3557">S$18</f>
        <v>S$14</v>
      </c>
      <c r="T2501" s="186" t="str">
        <f t="shared" si="3557"/>
        <v>T$14</v>
      </c>
      <c r="U2501" s="186" t="str">
        <f t="shared" si="3557"/>
        <v>U$14</v>
      </c>
      <c r="V2501" s="186" t="str">
        <f t="shared" si="3557"/>
        <v>V$14</v>
      </c>
      <c r="W2501" s="186" t="str">
        <f t="shared" si="3557"/>
        <v>W$14</v>
      </c>
      <c r="X2501" s="186" t="str">
        <f t="shared" si="3557"/>
        <v>X$14</v>
      </c>
      <c r="Y2501" s="186" t="str">
        <f t="shared" si="3557"/>
        <v>Y$14</v>
      </c>
      <c r="Z2501" s="186" t="str">
        <f t="shared" si="3557"/>
        <v>Z$14</v>
      </c>
      <c r="AA2501" s="186" t="str">
        <f t="shared" si="3557"/>
        <v>AA$14</v>
      </c>
      <c r="AB2501" s="186" t="str">
        <f t="shared" si="3557"/>
        <v>AB$14</v>
      </c>
      <c r="AC2501" s="186" t="str">
        <f t="shared" si="3557"/>
        <v>AC$14</v>
      </c>
      <c r="AD2501" s="186" t="str">
        <f t="shared" si="3557"/>
        <v>AD$14</v>
      </c>
      <c r="AE2501" s="186" t="str">
        <f t="shared" si="3557"/>
        <v>AE$14</v>
      </c>
      <c r="AF2501" s="186" t="str">
        <f t="shared" si="3557"/>
        <v>AF$14</v>
      </c>
      <c r="AG2501" s="186" t="str">
        <f t="shared" si="3557"/>
        <v>AG$14</v>
      </c>
      <c r="AH2501" s="186" t="str">
        <f t="shared" si="3557"/>
        <v>AH$14</v>
      </c>
      <c r="AI2501" s="186" t="str">
        <f t="shared" si="3557"/>
        <v>AI$14</v>
      </c>
      <c r="AJ2501" s="186" t="str">
        <f t="shared" si="3557"/>
        <v>AJ$14</v>
      </c>
      <c r="AK2501" s="186" t="str">
        <f t="shared" si="3557"/>
        <v>AK$14</v>
      </c>
      <c r="AL2501" s="186" t="str">
        <f t="shared" si="3557"/>
        <v>AL$14</v>
      </c>
      <c r="AM2501" s="186" t="str">
        <f t="shared" si="3557"/>
        <v>AM$14</v>
      </c>
      <c r="AN2501" s="186" t="str">
        <f t="shared" si="3557"/>
        <v>AN$14</v>
      </c>
      <c r="AO2501" s="186" t="str">
        <f t="shared" si="3557"/>
        <v>AO$14</v>
      </c>
      <c r="AP2501" s="186" t="str">
        <f t="shared" si="3557"/>
        <v>AP$14</v>
      </c>
      <c r="AQ2501" s="186" t="str">
        <f t="shared" si="3557"/>
        <v>AQ$14</v>
      </c>
      <c r="AR2501" s="186" t="str">
        <f t="shared" si="3557"/>
        <v>AR$14</v>
      </c>
      <c r="AS2501" s="186" t="str">
        <f t="shared" si="3557"/>
        <v>AS$14</v>
      </c>
      <c r="AT2501" s="186" t="str">
        <f t="shared" si="3557"/>
        <v>AT$14</v>
      </c>
      <c r="AU2501" s="186" t="str">
        <f t="shared" si="3557"/>
        <v>AU$14</v>
      </c>
      <c r="AV2501" s="186" t="str">
        <f t="shared" si="3557"/>
        <v>AV$14</v>
      </c>
      <c r="AW2501" s="186" t="str">
        <f t="shared" si="3557"/>
        <v>AW$14</v>
      </c>
      <c r="AX2501" s="186" t="str">
        <f t="shared" si="3557"/>
        <v>AX$14</v>
      </c>
      <c r="AY2501" s="186" t="str">
        <f t="shared" ref="AY2501:CD2501" si="3558">AY$18</f>
        <v>AY$14</v>
      </c>
      <c r="AZ2501" s="186" t="str">
        <f t="shared" si="3558"/>
        <v>AZ$14</v>
      </c>
      <c r="BA2501" s="186" t="str">
        <f t="shared" si="3558"/>
        <v>BA$14</v>
      </c>
      <c r="BB2501" s="186" t="str">
        <f t="shared" si="3558"/>
        <v>BB$14</v>
      </c>
      <c r="BC2501" s="186" t="str">
        <f t="shared" si="3558"/>
        <v>BC$14</v>
      </c>
      <c r="BD2501" s="186" t="str">
        <f t="shared" si="3558"/>
        <v>BD$14</v>
      </c>
      <c r="BE2501" s="186" t="str">
        <f t="shared" si="3558"/>
        <v>BE$14</v>
      </c>
      <c r="BF2501" s="186" t="str">
        <f t="shared" si="3558"/>
        <v>BF$14</v>
      </c>
      <c r="BG2501" s="186" t="str">
        <f t="shared" si="3558"/>
        <v>BG$14</v>
      </c>
      <c r="BH2501" s="186" t="str">
        <f t="shared" si="3558"/>
        <v>BH$14</v>
      </c>
      <c r="BI2501" s="186" t="str">
        <f t="shared" si="3558"/>
        <v>BI$14</v>
      </c>
      <c r="BJ2501" s="186" t="str">
        <f t="shared" si="3558"/>
        <v>BJ$14</v>
      </c>
      <c r="BK2501" s="186" t="str">
        <f t="shared" si="3558"/>
        <v>BK$14</v>
      </c>
      <c r="BL2501" s="186" t="str">
        <f t="shared" si="3558"/>
        <v>BL$14</v>
      </c>
      <c r="BM2501" s="186" t="str">
        <f t="shared" si="3558"/>
        <v>BM$14</v>
      </c>
      <c r="BN2501" s="186" t="str">
        <f t="shared" si="3558"/>
        <v>BN$14</v>
      </c>
      <c r="BO2501" s="186" t="str">
        <f t="shared" si="3558"/>
        <v>BO$14</v>
      </c>
      <c r="BP2501" s="186" t="str">
        <f t="shared" si="3558"/>
        <v>BP$14</v>
      </c>
      <c r="BQ2501" s="186" t="str">
        <f t="shared" si="3558"/>
        <v>BQ$14</v>
      </c>
      <c r="BR2501" s="186" t="str">
        <f t="shared" si="3558"/>
        <v>BR$14</v>
      </c>
      <c r="BS2501" s="186" t="str">
        <f t="shared" si="3558"/>
        <v>BS$14</v>
      </c>
      <c r="BT2501" s="186" t="str">
        <f t="shared" si="3558"/>
        <v>BT$14</v>
      </c>
      <c r="BU2501" s="186" t="str">
        <f t="shared" si="3558"/>
        <v>BU$14</v>
      </c>
      <c r="BV2501" s="186" t="str">
        <f t="shared" si="3558"/>
        <v>BV$14</v>
      </c>
      <c r="BW2501" s="186" t="str">
        <f t="shared" si="3558"/>
        <v>BW$14</v>
      </c>
      <c r="BX2501" s="186" t="str">
        <f t="shared" si="3558"/>
        <v>BX$14</v>
      </c>
      <c r="BY2501" s="186" t="str">
        <f t="shared" si="3558"/>
        <v>BY$14</v>
      </c>
      <c r="BZ2501" s="186" t="str">
        <f t="shared" si="3558"/>
        <v>BZ$14</v>
      </c>
      <c r="CA2501" s="186" t="str">
        <f t="shared" si="3558"/>
        <v>CA$14</v>
      </c>
      <c r="CB2501" s="186" t="str">
        <f t="shared" si="3558"/>
        <v>CB$14</v>
      </c>
      <c r="CC2501" s="186" t="str">
        <f t="shared" si="3558"/>
        <v>CC$14</v>
      </c>
      <c r="CD2501" s="186" t="str">
        <f t="shared" si="3558"/>
        <v>CD$14</v>
      </c>
      <c r="CE2501" s="186" t="str">
        <f t="shared" ref="CE2501:CL2501" si="3559">CE$18</f>
        <v>CE$14</v>
      </c>
      <c r="CF2501" s="186" t="str">
        <f t="shared" si="3559"/>
        <v>CF$14</v>
      </c>
      <c r="CG2501" s="186" t="str">
        <f t="shared" si="3559"/>
        <v>CG$14</v>
      </c>
      <c r="CH2501" s="186" t="str">
        <f t="shared" si="3559"/>
        <v>CH$14</v>
      </c>
      <c r="CI2501" s="186" t="str">
        <f t="shared" si="3559"/>
        <v>CI$14</v>
      </c>
      <c r="CJ2501" s="186" t="str">
        <f t="shared" si="3559"/>
        <v>CJ$14</v>
      </c>
      <c r="CK2501" s="186" t="str">
        <f t="shared" si="3559"/>
        <v>CK$14</v>
      </c>
      <c r="CL2501" s="186" t="str">
        <f t="shared" si="3559"/>
        <v>CL$14</v>
      </c>
    </row>
    <row r="2502" spans="2:90" x14ac:dyDescent="0.4">
      <c r="B2502" s="171" t="s">
        <v>464</v>
      </c>
      <c r="E2502" s="8"/>
      <c r="H2502" s="196"/>
      <c r="I2502" s="197"/>
      <c r="J2502" s="197"/>
      <c r="K2502" s="198"/>
      <c r="L2502" s="198"/>
      <c r="M2502" s="198"/>
      <c r="N2502" s="198"/>
      <c r="O2502" s="198"/>
      <c r="P2502" s="198"/>
      <c r="R2502" s="198"/>
      <c r="S2502" s="186" t="str">
        <f t="shared" ref="S2502:AX2502" si="3560">S$19</f>
        <v>S$15</v>
      </c>
      <c r="T2502" s="186" t="str">
        <f t="shared" si="3560"/>
        <v>T$15</v>
      </c>
      <c r="U2502" s="186" t="str">
        <f t="shared" si="3560"/>
        <v>U$15</v>
      </c>
      <c r="V2502" s="186" t="str">
        <f t="shared" si="3560"/>
        <v>V$15</v>
      </c>
      <c r="W2502" s="186" t="str">
        <f t="shared" si="3560"/>
        <v>W$15</v>
      </c>
      <c r="X2502" s="186" t="str">
        <f t="shared" si="3560"/>
        <v>X$15</v>
      </c>
      <c r="Y2502" s="186" t="str">
        <f t="shared" si="3560"/>
        <v>Y$15</v>
      </c>
      <c r="Z2502" s="186" t="str">
        <f t="shared" si="3560"/>
        <v>Z$15</v>
      </c>
      <c r="AA2502" s="186" t="str">
        <f t="shared" si="3560"/>
        <v>AA$15</v>
      </c>
      <c r="AB2502" s="186" t="str">
        <f t="shared" si="3560"/>
        <v>AB$15</v>
      </c>
      <c r="AC2502" s="186" t="str">
        <f t="shared" si="3560"/>
        <v>AC$15</v>
      </c>
      <c r="AD2502" s="186" t="str">
        <f t="shared" si="3560"/>
        <v>AD$15</v>
      </c>
      <c r="AE2502" s="186" t="str">
        <f t="shared" si="3560"/>
        <v>AE$15</v>
      </c>
      <c r="AF2502" s="186" t="str">
        <f t="shared" si="3560"/>
        <v>AF$15</v>
      </c>
      <c r="AG2502" s="186" t="str">
        <f t="shared" si="3560"/>
        <v>AG$15</v>
      </c>
      <c r="AH2502" s="186" t="str">
        <f t="shared" si="3560"/>
        <v>AH$15</v>
      </c>
      <c r="AI2502" s="186" t="str">
        <f t="shared" si="3560"/>
        <v>AI$15</v>
      </c>
      <c r="AJ2502" s="186" t="str">
        <f t="shared" si="3560"/>
        <v>AJ$15</v>
      </c>
      <c r="AK2502" s="186" t="str">
        <f t="shared" si="3560"/>
        <v>AK$15</v>
      </c>
      <c r="AL2502" s="186" t="str">
        <f t="shared" si="3560"/>
        <v>AL$15</v>
      </c>
      <c r="AM2502" s="186" t="str">
        <f t="shared" si="3560"/>
        <v>AM$15</v>
      </c>
      <c r="AN2502" s="186" t="str">
        <f t="shared" si="3560"/>
        <v>AN$15</v>
      </c>
      <c r="AO2502" s="186" t="str">
        <f t="shared" si="3560"/>
        <v>AO$15</v>
      </c>
      <c r="AP2502" s="186" t="str">
        <f t="shared" si="3560"/>
        <v>AP$15</v>
      </c>
      <c r="AQ2502" s="186" t="str">
        <f t="shared" si="3560"/>
        <v>AQ$15</v>
      </c>
      <c r="AR2502" s="186" t="str">
        <f t="shared" si="3560"/>
        <v>AR$15</v>
      </c>
      <c r="AS2502" s="186" t="str">
        <f t="shared" si="3560"/>
        <v>AS$15</v>
      </c>
      <c r="AT2502" s="186" t="str">
        <f t="shared" si="3560"/>
        <v>AT$15</v>
      </c>
      <c r="AU2502" s="186" t="str">
        <f t="shared" si="3560"/>
        <v>AU$15</v>
      </c>
      <c r="AV2502" s="186" t="str">
        <f t="shared" si="3560"/>
        <v>AV$15</v>
      </c>
      <c r="AW2502" s="186" t="str">
        <f t="shared" si="3560"/>
        <v>AW$15</v>
      </c>
      <c r="AX2502" s="186" t="str">
        <f t="shared" si="3560"/>
        <v>AX$15</v>
      </c>
      <c r="AY2502" s="186" t="str">
        <f t="shared" ref="AY2502:CD2502" si="3561">AY$19</f>
        <v>AY$15</v>
      </c>
      <c r="AZ2502" s="186" t="str">
        <f t="shared" si="3561"/>
        <v>AZ$15</v>
      </c>
      <c r="BA2502" s="186" t="str">
        <f t="shared" si="3561"/>
        <v>BA$15</v>
      </c>
      <c r="BB2502" s="186" t="str">
        <f t="shared" si="3561"/>
        <v>BB$15</v>
      </c>
      <c r="BC2502" s="186" t="str">
        <f t="shared" si="3561"/>
        <v>BC$15</v>
      </c>
      <c r="BD2502" s="186" t="str">
        <f t="shared" si="3561"/>
        <v>BD$15</v>
      </c>
      <c r="BE2502" s="186" t="str">
        <f t="shared" si="3561"/>
        <v>BE$15</v>
      </c>
      <c r="BF2502" s="186" t="str">
        <f t="shared" si="3561"/>
        <v>BF$15</v>
      </c>
      <c r="BG2502" s="186" t="str">
        <f t="shared" si="3561"/>
        <v>BG$15</v>
      </c>
      <c r="BH2502" s="186" t="str">
        <f t="shared" si="3561"/>
        <v>BH$15</v>
      </c>
      <c r="BI2502" s="186" t="str">
        <f t="shared" si="3561"/>
        <v>BI$15</v>
      </c>
      <c r="BJ2502" s="186" t="str">
        <f t="shared" si="3561"/>
        <v>BJ$15</v>
      </c>
      <c r="BK2502" s="186" t="str">
        <f t="shared" si="3561"/>
        <v>BK$15</v>
      </c>
      <c r="BL2502" s="186" t="str">
        <f t="shared" si="3561"/>
        <v>BL$15</v>
      </c>
      <c r="BM2502" s="186" t="str">
        <f t="shared" si="3561"/>
        <v>BM$15</v>
      </c>
      <c r="BN2502" s="186" t="str">
        <f t="shared" si="3561"/>
        <v>BN$15</v>
      </c>
      <c r="BO2502" s="186" t="str">
        <f t="shared" si="3561"/>
        <v>BO$15</v>
      </c>
      <c r="BP2502" s="186" t="str">
        <f t="shared" si="3561"/>
        <v>BP$15</v>
      </c>
      <c r="BQ2502" s="186" t="str">
        <f t="shared" si="3561"/>
        <v>BQ$15</v>
      </c>
      <c r="BR2502" s="186" t="str">
        <f t="shared" si="3561"/>
        <v>BR$15</v>
      </c>
      <c r="BS2502" s="186" t="str">
        <f t="shared" si="3561"/>
        <v>BS$15</v>
      </c>
      <c r="BT2502" s="186" t="str">
        <f t="shared" si="3561"/>
        <v>BT$15</v>
      </c>
      <c r="BU2502" s="186" t="str">
        <f t="shared" si="3561"/>
        <v>BU$15</v>
      </c>
      <c r="BV2502" s="186" t="str">
        <f t="shared" si="3561"/>
        <v>BV$15</v>
      </c>
      <c r="BW2502" s="186" t="str">
        <f t="shared" si="3561"/>
        <v>BW$15</v>
      </c>
      <c r="BX2502" s="186" t="str">
        <f t="shared" si="3561"/>
        <v>BX$15</v>
      </c>
      <c r="BY2502" s="186" t="str">
        <f t="shared" si="3561"/>
        <v>BY$15</v>
      </c>
      <c r="BZ2502" s="186" t="str">
        <f t="shared" si="3561"/>
        <v>BZ$15</v>
      </c>
      <c r="CA2502" s="186" t="str">
        <f t="shared" si="3561"/>
        <v>CA$15</v>
      </c>
      <c r="CB2502" s="186" t="str">
        <f t="shared" si="3561"/>
        <v>CB$15</v>
      </c>
      <c r="CC2502" s="186" t="str">
        <f t="shared" si="3561"/>
        <v>CC$15</v>
      </c>
      <c r="CD2502" s="186" t="str">
        <f t="shared" si="3561"/>
        <v>CD$15</v>
      </c>
      <c r="CE2502" s="186" t="str">
        <f t="shared" ref="CE2502:CL2502" si="3562">CE$19</f>
        <v>CE$15</v>
      </c>
      <c r="CF2502" s="186" t="str">
        <f t="shared" si="3562"/>
        <v>CF$15</v>
      </c>
      <c r="CG2502" s="186" t="str">
        <f t="shared" si="3562"/>
        <v>CG$15</v>
      </c>
      <c r="CH2502" s="186" t="str">
        <f t="shared" si="3562"/>
        <v>CH$15</v>
      </c>
      <c r="CI2502" s="186" t="str">
        <f t="shared" si="3562"/>
        <v>CI$15</v>
      </c>
      <c r="CJ2502" s="186" t="str">
        <f t="shared" si="3562"/>
        <v>CJ$15</v>
      </c>
      <c r="CK2502" s="186" t="str">
        <f t="shared" si="3562"/>
        <v>CK$15</v>
      </c>
      <c r="CL2502" s="186" t="str">
        <f t="shared" si="3562"/>
        <v>CL$15</v>
      </c>
    </row>
    <row r="2503" spans="2:90" x14ac:dyDescent="0.4">
      <c r="B2503" s="70" t="s">
        <v>286</v>
      </c>
      <c r="C2503" s="31"/>
      <c r="D2503" t="s">
        <v>426</v>
      </c>
      <c r="E2503" s="8" t="str">
        <f t="shared" ref="E2503:E2529" si="3563">ROW()&amp;" "&amp;D2503</f>
        <v>2503 DAMORT-F</v>
      </c>
      <c r="F2503" t="s">
        <v>349</v>
      </c>
      <c r="G2503" s="31" t="s">
        <v>243</v>
      </c>
      <c r="H2503" s="48"/>
      <c r="I2503" s="285"/>
      <c r="J2503" s="285"/>
      <c r="K2503" s="48"/>
      <c r="L2503" s="48"/>
      <c r="M2503" s="48"/>
      <c r="N2503" s="48"/>
      <c r="O2503" s="48"/>
      <c r="P2503" s="48"/>
      <c r="R2503" s="70"/>
      <c r="S2503" s="286"/>
      <c r="T2503" s="286"/>
      <c r="U2503" s="286"/>
      <c r="V2503" s="286"/>
      <c r="W2503" s="286"/>
      <c r="X2503" s="286"/>
      <c r="Y2503" s="286"/>
      <c r="Z2503" s="286"/>
      <c r="AA2503" s="286"/>
      <c r="AB2503" s="286"/>
      <c r="AC2503" s="286"/>
      <c r="AD2503" s="286"/>
      <c r="AE2503" s="286"/>
      <c r="AF2503" s="286"/>
      <c r="AG2503" s="286"/>
      <c r="AH2503" s="286"/>
      <c r="AI2503" s="286"/>
      <c r="AJ2503" s="286"/>
      <c r="AK2503" s="286"/>
      <c r="AL2503" s="286"/>
      <c r="AM2503" s="286"/>
      <c r="AN2503" s="286"/>
      <c r="AO2503" s="286"/>
      <c r="AP2503" s="286"/>
      <c r="AQ2503" s="286"/>
      <c r="AR2503" s="286"/>
      <c r="AS2503" s="286"/>
      <c r="AT2503" s="286"/>
      <c r="AU2503" s="286"/>
      <c r="AV2503" s="286"/>
      <c r="AW2503" s="286"/>
      <c r="AX2503" s="286"/>
      <c r="AY2503" s="286"/>
      <c r="AZ2503" s="286"/>
      <c r="BA2503" s="286"/>
      <c r="BB2503" s="286"/>
      <c r="BC2503" s="286"/>
      <c r="BD2503" s="286"/>
      <c r="BE2503" s="286"/>
      <c r="BF2503" s="286"/>
      <c r="BG2503" s="286"/>
      <c r="BH2503" s="286"/>
      <c r="BI2503" s="286"/>
      <c r="BJ2503" s="286"/>
      <c r="BK2503" s="286"/>
      <c r="BL2503" s="286"/>
      <c r="BM2503" s="286"/>
      <c r="BN2503" s="286"/>
      <c r="BO2503" s="286"/>
      <c r="BP2503" s="286"/>
      <c r="BQ2503" s="286"/>
      <c r="BR2503" s="286"/>
      <c r="BS2503" s="286"/>
      <c r="BT2503" s="286"/>
      <c r="BU2503" s="286"/>
      <c r="BV2503" s="286"/>
      <c r="BW2503" s="286"/>
      <c r="BX2503" s="286"/>
      <c r="BY2503" s="286"/>
      <c r="BZ2503" s="286"/>
      <c r="CA2503" s="286"/>
      <c r="CB2503" s="286"/>
      <c r="CC2503" s="286"/>
      <c r="CD2503" s="286"/>
      <c r="CE2503" s="286"/>
      <c r="CF2503" s="286"/>
      <c r="CG2503" s="286"/>
      <c r="CH2503" s="286"/>
      <c r="CI2503" s="286"/>
      <c r="CJ2503" s="286"/>
      <c r="CK2503" s="286"/>
      <c r="CL2503" s="286"/>
    </row>
    <row r="2504" spans="2:90" x14ac:dyDescent="0.4">
      <c r="B2504" s="95" t="str">
        <f>"Assumptions - "&amp;B2503</f>
        <v>Assumptions - Simple amortizing debt:</v>
      </c>
      <c r="D2504" t="s">
        <v>426</v>
      </c>
      <c r="E2504" s="12" t="str">
        <f t="shared" ref="E2504" si="3564">ROW()&amp;" "&amp;D2504</f>
        <v>2504 DAMORT-F</v>
      </c>
      <c r="G2504" t="str">
        <f>E2504</f>
        <v>2504 DAMORT-F</v>
      </c>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row>
    <row r="2505" spans="2:90" x14ac:dyDescent="0.4">
      <c r="B2505" s="155" t="s">
        <v>287</v>
      </c>
      <c r="D2505" t="s">
        <v>426</v>
      </c>
      <c r="E2505" s="12" t="str">
        <f t="shared" si="3563"/>
        <v>2505 DAMORT-F</v>
      </c>
      <c r="F2505" s="31"/>
      <c r="G2505" t="str">
        <f>E2505</f>
        <v>2505 DAMORT-F</v>
      </c>
      <c r="H2505" s="57">
        <v>36</v>
      </c>
      <c r="I2505" s="31"/>
      <c r="J2505" s="31"/>
      <c r="K2505" s="31"/>
      <c r="L2505" s="31"/>
      <c r="M2505" s="31"/>
      <c r="N2505" s="31"/>
      <c r="O2505" s="31"/>
      <c r="P2505" s="31"/>
      <c r="R2505" s="31"/>
      <c r="S2505" s="73"/>
      <c r="T2505" s="73"/>
      <c r="U2505" s="73"/>
      <c r="V2505" s="73"/>
      <c r="W2505" s="73"/>
      <c r="X2505" s="73"/>
      <c r="Y2505" s="73"/>
      <c r="Z2505" s="73"/>
      <c r="AA2505" s="73"/>
      <c r="AB2505" s="73"/>
      <c r="AC2505" s="73"/>
      <c r="AD2505" s="73"/>
      <c r="AE2505" s="73"/>
      <c r="AF2505" s="73"/>
      <c r="AG2505" s="73"/>
      <c r="AH2505" s="73"/>
      <c r="AI2505" s="73"/>
      <c r="AJ2505" s="73"/>
      <c r="AK2505" s="73"/>
      <c r="AL2505" s="73"/>
      <c r="AM2505" s="73"/>
      <c r="AN2505" s="73"/>
      <c r="AO2505" s="73"/>
      <c r="AP2505" s="73"/>
      <c r="AQ2505" s="73"/>
      <c r="AR2505" s="73"/>
      <c r="AS2505" s="73"/>
      <c r="AT2505" s="73"/>
      <c r="AU2505" s="73"/>
      <c r="AV2505" s="73"/>
      <c r="AW2505" s="73"/>
      <c r="AX2505" s="73"/>
      <c r="AY2505" s="73"/>
      <c r="AZ2505" s="73"/>
      <c r="BA2505" s="73"/>
      <c r="BB2505" s="73"/>
      <c r="BC2505" s="73"/>
      <c r="BD2505" s="73"/>
      <c r="BE2505" s="73"/>
      <c r="BF2505" s="73"/>
      <c r="BG2505" s="73"/>
      <c r="BH2505" s="73"/>
      <c r="BI2505" s="73"/>
      <c r="BJ2505" s="73"/>
      <c r="BK2505" s="73"/>
      <c r="BL2505" s="73"/>
      <c r="BM2505" s="73"/>
      <c r="BN2505" s="73"/>
      <c r="BO2505" s="73"/>
      <c r="BP2505" s="73"/>
      <c r="BQ2505" s="73"/>
      <c r="BR2505" s="73"/>
      <c r="BS2505" s="73"/>
      <c r="BT2505" s="73"/>
      <c r="BU2505" s="73"/>
      <c r="BV2505" s="73"/>
      <c r="BW2505" s="73"/>
      <c r="BX2505" s="73"/>
      <c r="BY2505" s="73"/>
      <c r="BZ2505" s="73"/>
      <c r="CA2505" s="73"/>
      <c r="CB2505" s="73"/>
      <c r="CC2505" s="73"/>
      <c r="CD2505" s="73"/>
      <c r="CE2505" s="73"/>
      <c r="CF2505" s="73"/>
      <c r="CG2505" s="73"/>
      <c r="CH2505" s="73"/>
      <c r="CI2505" s="73"/>
      <c r="CJ2505" s="73"/>
      <c r="CK2505" s="73"/>
      <c r="CL2505" s="73"/>
    </row>
    <row r="2506" spans="2:90" x14ac:dyDescent="0.4">
      <c r="B2506" s="155" t="s">
        <v>288</v>
      </c>
      <c r="D2506" t="s">
        <v>426</v>
      </c>
      <c r="E2506" s="12" t="str">
        <f t="shared" si="3563"/>
        <v>2506 DAMORT-F</v>
      </c>
      <c r="F2506" s="31"/>
      <c r="G2506" t="str">
        <f>E2506</f>
        <v>2506 DAMORT-F</v>
      </c>
      <c r="H2506" s="59">
        <v>0.1</v>
      </c>
      <c r="I2506" s="31"/>
      <c r="J2506" s="31"/>
      <c r="K2506" s="31"/>
      <c r="L2506" s="31"/>
      <c r="M2506" s="31"/>
      <c r="N2506" s="31"/>
      <c r="O2506" s="31"/>
      <c r="P2506" s="31"/>
      <c r="R2506" s="31"/>
      <c r="S2506" s="73"/>
      <c r="T2506" s="73"/>
      <c r="U2506" s="73"/>
      <c r="V2506" s="73"/>
      <c r="W2506" s="73"/>
      <c r="X2506" s="73"/>
      <c r="Y2506" s="73"/>
      <c r="Z2506" s="73"/>
      <c r="AA2506" s="73"/>
      <c r="AB2506" s="73"/>
      <c r="AC2506" s="73"/>
      <c r="AD2506" s="73"/>
      <c r="AE2506" s="73"/>
      <c r="AF2506" s="73"/>
      <c r="AG2506" s="73"/>
      <c r="AH2506" s="73"/>
      <c r="AI2506" s="73"/>
      <c r="AJ2506" s="73"/>
      <c r="AK2506" s="73"/>
      <c r="AL2506" s="73"/>
      <c r="AM2506" s="73"/>
      <c r="AN2506" s="73"/>
      <c r="AO2506" s="73"/>
      <c r="AP2506" s="73"/>
      <c r="AQ2506" s="73"/>
      <c r="AR2506" s="73"/>
      <c r="AS2506" s="73"/>
      <c r="AT2506" s="73"/>
      <c r="AU2506" s="73"/>
      <c r="AV2506" s="73"/>
      <c r="AW2506" s="73"/>
      <c r="AX2506" s="73"/>
      <c r="AY2506" s="73"/>
      <c r="AZ2506" s="73"/>
      <c r="BA2506" s="73"/>
      <c r="BB2506" s="73"/>
      <c r="BC2506" s="73"/>
      <c r="BD2506" s="73"/>
      <c r="BE2506" s="73"/>
      <c r="BF2506" s="73"/>
      <c r="BG2506" s="73"/>
      <c r="BH2506" s="73"/>
      <c r="BI2506" s="73"/>
      <c r="BJ2506" s="73"/>
      <c r="BK2506" s="73"/>
      <c r="BL2506" s="73"/>
      <c r="BM2506" s="73"/>
      <c r="BN2506" s="73"/>
      <c r="BO2506" s="73"/>
      <c r="BP2506" s="73"/>
      <c r="BQ2506" s="73"/>
      <c r="BR2506" s="73"/>
      <c r="BS2506" s="73"/>
      <c r="BT2506" s="73"/>
      <c r="BU2506" s="73"/>
      <c r="BV2506" s="73"/>
      <c r="BW2506" s="73"/>
      <c r="BX2506" s="73"/>
      <c r="BY2506" s="73"/>
      <c r="BZ2506" s="73"/>
      <c r="CA2506" s="73"/>
      <c r="CB2506" s="73"/>
      <c r="CC2506" s="73"/>
      <c r="CD2506" s="73"/>
      <c r="CE2506" s="73"/>
      <c r="CF2506" s="73"/>
      <c r="CG2506" s="73"/>
      <c r="CH2506" s="73"/>
      <c r="CI2506" s="73"/>
      <c r="CJ2506" s="73"/>
      <c r="CK2506" s="73"/>
      <c r="CL2506" s="73"/>
    </row>
    <row r="2507" spans="2:90" x14ac:dyDescent="0.4">
      <c r="B2507" s="156" t="s">
        <v>289</v>
      </c>
      <c r="D2507" t="s">
        <v>426</v>
      </c>
      <c r="E2507" s="12" t="str">
        <f t="shared" si="3563"/>
        <v>2507 DAMORT-F</v>
      </c>
      <c r="F2507" s="31"/>
      <c r="G2507" t="str">
        <f>E2507</f>
        <v>2507 DAMORT-F</v>
      </c>
      <c r="H2507" s="91">
        <v>1000</v>
      </c>
      <c r="I2507" s="31"/>
      <c r="J2507" s="31"/>
      <c r="K2507" s="31"/>
      <c r="L2507" s="31"/>
      <c r="M2507" s="31"/>
      <c r="N2507" s="31"/>
      <c r="O2507" s="31"/>
      <c r="P2507" s="31"/>
      <c r="R2507" s="31"/>
      <c r="S2507" s="73"/>
      <c r="T2507" s="73"/>
      <c r="U2507" s="73"/>
      <c r="V2507" s="73"/>
      <c r="W2507" s="73"/>
      <c r="X2507" s="73"/>
      <c r="Y2507" s="73"/>
      <c r="Z2507" s="73"/>
      <c r="AA2507" s="73"/>
      <c r="AB2507" s="73"/>
      <c r="AC2507" s="73"/>
      <c r="AD2507" s="73"/>
      <c r="AE2507" s="73"/>
      <c r="AF2507" s="73"/>
      <c r="AG2507" s="73"/>
      <c r="AH2507" s="73"/>
      <c r="AI2507" s="73"/>
      <c r="AJ2507" s="73"/>
      <c r="AK2507" s="73"/>
      <c r="AL2507" s="73"/>
      <c r="AM2507" s="73"/>
      <c r="AN2507" s="73"/>
      <c r="AO2507" s="73"/>
      <c r="AP2507" s="73"/>
      <c r="AQ2507" s="73"/>
      <c r="AR2507" s="73"/>
      <c r="AS2507" s="73"/>
      <c r="AT2507" s="73"/>
      <c r="AU2507" s="73"/>
      <c r="AV2507" s="73"/>
      <c r="AW2507" s="73"/>
      <c r="AX2507" s="73"/>
      <c r="AY2507" s="73"/>
      <c r="AZ2507" s="73"/>
      <c r="BA2507" s="73"/>
      <c r="BB2507" s="73"/>
      <c r="BC2507" s="73"/>
      <c r="BD2507" s="73"/>
      <c r="BE2507" s="73"/>
      <c r="BF2507" s="73"/>
      <c r="BG2507" s="73"/>
      <c r="BH2507" s="73"/>
      <c r="BI2507" s="73"/>
      <c r="BJ2507" s="73"/>
      <c r="BK2507" s="73"/>
      <c r="BL2507" s="73"/>
      <c r="BM2507" s="73"/>
      <c r="BN2507" s="73"/>
      <c r="BO2507" s="73"/>
      <c r="BP2507" s="73"/>
      <c r="BQ2507" s="73"/>
      <c r="BR2507" s="73"/>
      <c r="BS2507" s="73"/>
      <c r="BT2507" s="73"/>
      <c r="BU2507" s="73"/>
      <c r="BV2507" s="73"/>
      <c r="BW2507" s="73"/>
      <c r="BX2507" s="73"/>
      <c r="BY2507" s="73"/>
      <c r="BZ2507" s="73"/>
      <c r="CA2507" s="73"/>
      <c r="CB2507" s="73"/>
      <c r="CC2507" s="73"/>
      <c r="CD2507" s="73"/>
      <c r="CE2507" s="73"/>
      <c r="CF2507" s="73"/>
      <c r="CG2507" s="73"/>
      <c r="CH2507" s="73"/>
      <c r="CI2507" s="73"/>
      <c r="CJ2507" s="73"/>
      <c r="CK2507" s="73"/>
      <c r="CL2507" s="73"/>
    </row>
    <row r="2508" spans="2:90" x14ac:dyDescent="0.4">
      <c r="B2508" s="124"/>
      <c r="C2508" s="31"/>
      <c r="D2508" t="s">
        <v>426</v>
      </c>
      <c r="E2508" s="12" t="str">
        <f t="shared" si="3563"/>
        <v>2508 DAMORT-F</v>
      </c>
      <c r="F2508" s="31"/>
      <c r="G2508" s="31"/>
      <c r="H2508" s="31"/>
      <c r="I2508" s="31"/>
      <c r="J2508" s="31"/>
      <c r="K2508" s="31"/>
      <c r="L2508" s="31"/>
      <c r="M2508" s="31"/>
      <c r="N2508" s="31"/>
      <c r="O2508" s="31"/>
      <c r="P2508" s="31"/>
      <c r="R2508" s="31"/>
      <c r="S2508" s="73"/>
      <c r="T2508" s="73"/>
      <c r="U2508" s="73"/>
      <c r="V2508" s="73"/>
      <c r="W2508" s="73"/>
      <c r="X2508" s="73"/>
      <c r="Y2508" s="73"/>
      <c r="Z2508" s="73"/>
      <c r="AA2508" s="73"/>
      <c r="AB2508" s="73"/>
      <c r="AC2508" s="73"/>
      <c r="AD2508" s="73"/>
      <c r="AE2508" s="73"/>
      <c r="AF2508" s="73"/>
      <c r="AG2508" s="73"/>
      <c r="AH2508" s="73"/>
      <c r="AI2508" s="73"/>
      <c r="AJ2508" s="73"/>
      <c r="AK2508" s="73"/>
      <c r="AL2508" s="73"/>
      <c r="AM2508" s="73"/>
      <c r="AN2508" s="73"/>
      <c r="AO2508" s="73"/>
      <c r="AP2508" s="73"/>
      <c r="AQ2508" s="73"/>
      <c r="AR2508" s="73"/>
      <c r="AS2508" s="73"/>
      <c r="AT2508" s="73"/>
      <c r="AU2508" s="73"/>
      <c r="AV2508" s="73"/>
      <c r="AW2508" s="73"/>
      <c r="AX2508" s="73"/>
      <c r="AY2508" s="73"/>
      <c r="AZ2508" s="73"/>
      <c r="BA2508" s="73"/>
      <c r="BB2508" s="73"/>
      <c r="BC2508" s="73"/>
      <c r="BD2508" s="73"/>
      <c r="BE2508" s="73"/>
      <c r="BF2508" s="73"/>
      <c r="BG2508" s="73"/>
      <c r="BH2508" s="73"/>
      <c r="BI2508" s="73"/>
      <c r="BJ2508" s="73"/>
      <c r="BK2508" s="73"/>
      <c r="BL2508" s="73"/>
      <c r="BM2508" s="73"/>
      <c r="BN2508" s="73"/>
      <c r="BO2508" s="73"/>
      <c r="BP2508" s="73"/>
      <c r="BQ2508" s="73"/>
      <c r="BR2508" s="73"/>
      <c r="BS2508" s="73"/>
      <c r="BT2508" s="73"/>
      <c r="BU2508" s="73"/>
      <c r="BV2508" s="73"/>
      <c r="BW2508" s="73"/>
      <c r="BX2508" s="73"/>
      <c r="BY2508" s="73"/>
      <c r="BZ2508" s="73"/>
      <c r="CA2508" s="73"/>
      <c r="CB2508" s="73"/>
      <c r="CC2508" s="73"/>
      <c r="CD2508" s="73"/>
      <c r="CE2508" s="73"/>
      <c r="CF2508" s="73"/>
      <c r="CG2508" s="73"/>
      <c r="CH2508" s="73"/>
      <c r="CI2508" s="73"/>
      <c r="CJ2508" s="73"/>
      <c r="CK2508" s="73"/>
      <c r="CL2508" s="73"/>
    </row>
    <row r="2509" spans="2:90" x14ac:dyDescent="0.4">
      <c r="B2509" s="95" t="s">
        <v>290</v>
      </c>
      <c r="D2509" t="s">
        <v>426</v>
      </c>
      <c r="E2509" t="str">
        <f t="shared" si="3563"/>
        <v>2509 DAMORT-F</v>
      </c>
      <c r="F2509" s="280"/>
      <c r="R2509" s="92"/>
      <c r="S2509" s="150"/>
      <c r="T2509" s="150"/>
      <c r="U2509" s="150"/>
      <c r="V2509" s="150"/>
      <c r="W2509" s="150"/>
      <c r="X2509" s="150"/>
      <c r="Y2509" s="150"/>
      <c r="Z2509" s="150"/>
      <c r="AA2509" s="150"/>
      <c r="AB2509" s="150"/>
      <c r="AC2509" s="150"/>
      <c r="AD2509" s="150"/>
      <c r="AE2509" s="150"/>
      <c r="AF2509" s="150"/>
      <c r="AG2509" s="150"/>
      <c r="AH2509" s="150"/>
      <c r="AI2509" s="150"/>
      <c r="AJ2509" s="150"/>
      <c r="AK2509" s="150"/>
      <c r="AL2509" s="150"/>
      <c r="AM2509" s="150"/>
      <c r="AN2509" s="150"/>
      <c r="AO2509" s="150"/>
      <c r="AP2509" s="150"/>
      <c r="AQ2509" s="150"/>
      <c r="AR2509" s="150"/>
      <c r="AS2509" s="150"/>
      <c r="AT2509" s="150"/>
      <c r="AU2509" s="150"/>
      <c r="AV2509" s="150"/>
      <c r="AW2509" s="150"/>
      <c r="AX2509" s="150"/>
      <c r="AY2509" s="150"/>
      <c r="AZ2509" s="150"/>
      <c r="BA2509" s="150"/>
      <c r="BB2509" s="150"/>
      <c r="BC2509" s="150"/>
      <c r="BD2509" s="150"/>
      <c r="BE2509" s="150"/>
      <c r="BF2509" s="150"/>
      <c r="BG2509" s="150"/>
      <c r="BH2509" s="150"/>
      <c r="BI2509" s="150"/>
      <c r="BJ2509" s="150"/>
      <c r="BK2509" s="150"/>
      <c r="BL2509" s="150"/>
      <c r="BM2509" s="150"/>
      <c r="BN2509" s="150"/>
      <c r="BO2509" s="150"/>
      <c r="BP2509" s="150"/>
      <c r="BQ2509" s="150"/>
      <c r="BR2509" s="150"/>
      <c r="BS2509" s="150"/>
      <c r="BT2509" s="150"/>
      <c r="BU2509" s="150"/>
      <c r="BV2509" s="150"/>
      <c r="BW2509" s="150"/>
      <c r="BX2509" s="150"/>
      <c r="BY2509" s="150"/>
      <c r="BZ2509" s="150"/>
      <c r="CA2509" s="150"/>
      <c r="CB2509" s="150"/>
      <c r="CC2509" s="150"/>
      <c r="CD2509" s="150"/>
      <c r="CE2509" s="150"/>
      <c r="CF2509" s="150"/>
      <c r="CG2509" s="150"/>
      <c r="CH2509" s="150"/>
      <c r="CI2509" s="150"/>
      <c r="CJ2509" s="150"/>
      <c r="CK2509" s="150"/>
      <c r="CL2509" s="150"/>
    </row>
    <row r="2510" spans="2:90" x14ac:dyDescent="0.4">
      <c r="B2510" s="154" t="s">
        <v>289</v>
      </c>
      <c r="D2510" t="s">
        <v>426</v>
      </c>
      <c r="E2510" t="str">
        <f t="shared" si="3563"/>
        <v>2510 DAMORT-F</v>
      </c>
      <c r="F2510" s="280"/>
      <c r="K2510" s="24">
        <f>H2507</f>
        <v>1000</v>
      </c>
      <c r="L2510" s="24">
        <f>SUMIF($4:$4,L$2,2508:2508)</f>
        <v>0</v>
      </c>
      <c r="M2510" s="24">
        <f>SUMIF($4:$4,M$2,2508:2508)</f>
        <v>0</v>
      </c>
      <c r="N2510" s="24">
        <f>SUMIF($4:$4,N$2,2508:2508)</f>
        <v>0</v>
      </c>
      <c r="O2510" s="24">
        <f>SUMIF($4:$4,O$2,2508:2508)</f>
        <v>0</v>
      </c>
      <c r="P2510" s="24">
        <f>SUMIF($4:$4,P$2,2508:2508)</f>
        <v>0</v>
      </c>
      <c r="R2510"/>
      <c r="S2510" s="62">
        <f t="shared" ref="S2510:AY2510" ca="1" si="3565">R2514</f>
        <v>1000</v>
      </c>
      <c r="T2510" s="62">
        <f t="shared" ca="1" si="3565"/>
        <v>1821.7217884495801</v>
      </c>
      <c r="U2510" s="62">
        <f t="shared" ca="1" si="3565"/>
        <v>2623.4019358080418</v>
      </c>
      <c r="V2510" s="62">
        <f t="shared" ca="1" si="3565"/>
        <v>3404.8734283996264</v>
      </c>
      <c r="W2510" s="62">
        <f t="shared" ca="1" si="3565"/>
        <v>4156.2071993065474</v>
      </c>
      <c r="X2510" s="62">
        <f t="shared" ca="1" si="3565"/>
        <v>4896.9960956428285</v>
      </c>
      <c r="Y2510" s="62">
        <f t="shared" ca="1" si="3565"/>
        <v>5617.0689101203807</v>
      </c>
      <c r="Z2510" s="62">
        <f t="shared" ca="1" si="3565"/>
        <v>6316.2530087237146</v>
      </c>
      <c r="AA2510" s="62">
        <f t="shared" ca="1" si="3565"/>
        <v>6994.3743188205444</v>
      </c>
      <c r="AB2510" s="62">
        <f t="shared" ca="1" si="3565"/>
        <v>7651.2573171733166</v>
      </c>
      <c r="AC2510" s="62">
        <f t="shared" ca="1" si="3565"/>
        <v>8286.7250178508311</v>
      </c>
      <c r="AD2510" s="62">
        <f t="shared" ca="1" si="3565"/>
        <v>8900.5989600391276</v>
      </c>
      <c r="AE2510" s="62">
        <f t="shared" ca="1" si="3565"/>
        <v>9492.6991957507962</v>
      </c>
      <c r="AF2510" s="62">
        <f t="shared" ca="1" si="3565"/>
        <v>9249.4558223156164</v>
      </c>
      <c r="AG2510" s="62">
        <f t="shared" ca="1" si="3565"/>
        <v>9004.1854207684773</v>
      </c>
      <c r="AH2510" s="62">
        <f t="shared" ca="1" si="3565"/>
        <v>8756.8710992084452</v>
      </c>
      <c r="AI2510" s="62">
        <f t="shared" ca="1" si="3565"/>
        <v>8507.4958249687461</v>
      </c>
      <c r="AJ2510" s="62">
        <f t="shared" ca="1" si="3565"/>
        <v>8256.042423443716</v>
      </c>
      <c r="AK2510" s="62">
        <f t="shared" ca="1" si="3565"/>
        <v>8002.4935769059766</v>
      </c>
      <c r="AL2510" s="62">
        <f t="shared" ca="1" si="3565"/>
        <v>7746.8318233137561</v>
      </c>
      <c r="AM2510" s="62">
        <f t="shared" ca="1" si="3565"/>
        <v>7489.0395551082675</v>
      </c>
      <c r="AN2510" s="62">
        <f t="shared" ca="1" si="3565"/>
        <v>7229.0990180010667</v>
      </c>
      <c r="AO2510" s="62">
        <f t="shared" ca="1" si="3565"/>
        <v>6966.9923097513056</v>
      </c>
      <c r="AP2510" s="62">
        <f t="shared" ca="1" si="3565"/>
        <v>6702.7013789327966</v>
      </c>
      <c r="AQ2510" s="62">
        <f t="shared" ca="1" si="3565"/>
        <v>6436.2080236908005</v>
      </c>
      <c r="AR2510" s="62">
        <f t="shared" ca="1" si="3565"/>
        <v>6167.4938904884539</v>
      </c>
      <c r="AS2510" s="62">
        <f t="shared" ca="1" si="3565"/>
        <v>5896.5404728427548</v>
      </c>
      <c r="AT2510" s="62">
        <f t="shared" ca="1" si="3565"/>
        <v>5623.3291100500082</v>
      </c>
      <c r="AU2510" s="62">
        <f t="shared" ca="1" si="3565"/>
        <v>5347.8409859006551</v>
      </c>
      <c r="AV2510" s="62">
        <f t="shared" ca="1" si="3565"/>
        <v>5070.0571273833903</v>
      </c>
      <c r="AW2510" s="62">
        <f t="shared" ca="1" si="3565"/>
        <v>4789.9584033784822</v>
      </c>
      <c r="AX2510" s="62">
        <f t="shared" ca="1" si="3565"/>
        <v>4507.5255233401995</v>
      </c>
      <c r="AY2510" s="62">
        <f t="shared" ca="1" si="3565"/>
        <v>4222.7390359682649</v>
      </c>
      <c r="AZ2510" s="62">
        <f t="shared" ref="AZ2510:CE2510" ca="1" si="3566">AY2514</f>
        <v>3935.5793278682304</v>
      </c>
      <c r="BA2510" s="62">
        <f t="shared" ca="1" si="3566"/>
        <v>3646.0266222006958</v>
      </c>
      <c r="BB2510" s="62">
        <f t="shared" ca="1" si="3566"/>
        <v>3354.060977319265</v>
      </c>
      <c r="BC2510" s="62">
        <f t="shared" ca="1" si="3566"/>
        <v>3059.6622853971558</v>
      </c>
      <c r="BD2510" s="62">
        <f t="shared" ca="1" si="3566"/>
        <v>2789.6995937038932</v>
      </c>
      <c r="BE2510" s="62">
        <f t="shared" ca="1" si="3566"/>
        <v>2544.3765355747182</v>
      </c>
      <c r="BF2510" s="62">
        <f t="shared" ca="1" si="3566"/>
        <v>2323.8984412893315</v>
      </c>
      <c r="BG2510" s="62">
        <f t="shared" ca="1" si="3566"/>
        <v>2128.1496803411592</v>
      </c>
      <c r="BH2510" s="62">
        <f t="shared" ca="1" si="3566"/>
        <v>1957.6590023799502</v>
      </c>
      <c r="BI2510" s="62">
        <f t="shared" ca="1" si="3566"/>
        <v>1812.6368914305956</v>
      </c>
      <c r="BJ2510" s="62">
        <f t="shared" ca="1" si="3566"/>
        <v>1693.2955855515277</v>
      </c>
      <c r="BK2510" s="62">
        <f t="shared" ca="1" si="3566"/>
        <v>1599.8490914516653</v>
      </c>
      <c r="BL2510" s="62">
        <f t="shared" ca="1" si="3566"/>
        <v>1532.5131992291688</v>
      </c>
      <c r="BM2510" s="62">
        <f t="shared" ca="1" si="3566"/>
        <v>1491.5054972330161</v>
      </c>
      <c r="BN2510" s="62">
        <f t="shared" ca="1" si="3566"/>
        <v>1477.0453870484266</v>
      </c>
      <c r="BO2510" s="62">
        <f t="shared" ca="1" si="3566"/>
        <v>1489.3540986071635</v>
      </c>
      <c r="BP2510" s="62">
        <f t="shared" ca="1" si="3566"/>
        <v>1501.7653827622232</v>
      </c>
      <c r="BQ2510" s="62">
        <f t="shared" ca="1" si="3566"/>
        <v>1514.2800942852418</v>
      </c>
      <c r="BR2510" s="62">
        <f t="shared" ca="1" si="3566"/>
        <v>1526.8990950709522</v>
      </c>
      <c r="BS2510" s="62">
        <f t="shared" ca="1" si="3566"/>
        <v>1539.6232541965435</v>
      </c>
      <c r="BT2510" s="62">
        <f t="shared" ca="1" si="3566"/>
        <v>1552.4534479815147</v>
      </c>
      <c r="BU2510" s="62">
        <f t="shared" ca="1" si="3566"/>
        <v>1565.3905600480273</v>
      </c>
      <c r="BV2510" s="62">
        <f t="shared" ca="1" si="3566"/>
        <v>1578.4354813817608</v>
      </c>
      <c r="BW2510" s="62">
        <f t="shared" ca="1" si="3566"/>
        <v>1591.5891103932754</v>
      </c>
      <c r="BX2510" s="62">
        <f t="shared" ca="1" si="3566"/>
        <v>1604.8523529798861</v>
      </c>
      <c r="BY2510" s="62">
        <f t="shared" ca="1" si="3566"/>
        <v>1618.2261225880518</v>
      </c>
      <c r="BZ2510" s="62">
        <f t="shared" ca="1" si="3566"/>
        <v>1631.7113402762855</v>
      </c>
      <c r="CA2510" s="62">
        <f t="shared" ca="1" si="3566"/>
        <v>1645.3089347785879</v>
      </c>
      <c r="CB2510" s="62">
        <f t="shared" ca="1" si="3566"/>
        <v>1659.0198425684093</v>
      </c>
      <c r="CC2510" s="62">
        <f t="shared" ca="1" si="3566"/>
        <v>1672.8450079231461</v>
      </c>
      <c r="CD2510" s="62">
        <f t="shared" ca="1" si="3566"/>
        <v>1686.7853829891724</v>
      </c>
      <c r="CE2510" s="62">
        <f t="shared" ca="1" si="3566"/>
        <v>1700.8419278474155</v>
      </c>
      <c r="CF2510" s="62">
        <f t="shared" ref="CF2510:CL2510" ca="1" si="3567">CE2514</f>
        <v>1715.0156105794772</v>
      </c>
      <c r="CG2510" s="62">
        <f t="shared" ca="1" si="3567"/>
        <v>1729.3074073343062</v>
      </c>
      <c r="CH2510" s="62">
        <f t="shared" ca="1" si="3567"/>
        <v>1743.7183023954253</v>
      </c>
      <c r="CI2510" s="62">
        <f t="shared" ca="1" si="3567"/>
        <v>1758.2492882487206</v>
      </c>
      <c r="CJ2510" s="62">
        <f t="shared" ca="1" si="3567"/>
        <v>1772.9013656507932</v>
      </c>
      <c r="CK2510" s="62">
        <f t="shared" ca="1" si="3567"/>
        <v>1787.6755436978831</v>
      </c>
      <c r="CL2510" s="62">
        <f t="shared" ca="1" si="3567"/>
        <v>1802.5728398953654</v>
      </c>
    </row>
    <row r="2511" spans="2:90" x14ac:dyDescent="0.4">
      <c r="B2511" s="154" t="str">
        <f>"New borrowing - "&amp;SUBSTITUTE(B2503,":","")</f>
        <v>New borrowing - Simple amortizing debt</v>
      </c>
      <c r="C2511" t="s">
        <v>236</v>
      </c>
      <c r="D2511" t="s">
        <v>426</v>
      </c>
      <c r="E2511" t="str">
        <f t="shared" si="3563"/>
        <v>2511 DAMORT-F</v>
      </c>
      <c r="G2511" t="str">
        <f>E2511</f>
        <v>2511 DAMORT-F</v>
      </c>
      <c r="K2511" s="23">
        <v>10000</v>
      </c>
      <c r="L2511" s="23">
        <v>0</v>
      </c>
      <c r="M2511" s="23">
        <v>0</v>
      </c>
      <c r="N2511" s="23">
        <v>0</v>
      </c>
      <c r="O2511" s="23">
        <v>0</v>
      </c>
      <c r="P2511" s="23">
        <v>0</v>
      </c>
      <c r="R2511"/>
      <c r="S2511" s="143" cm="1">
        <f t="array" ref="S2511">IFERROR(INDEX($K:$Q,ROW(),MATCH(S$3,$K$2:$Q$2,0))/12,0)</f>
        <v>833.33333333333337</v>
      </c>
      <c r="T2511" s="143" cm="1">
        <f t="array" ref="T2511">IFERROR(INDEX($K:$Q,ROW(),MATCH(T$3,$K$2:$Q$2,0))/12,0)</f>
        <v>833.33333333333337</v>
      </c>
      <c r="U2511" s="143" cm="1">
        <f t="array" ref="U2511">IFERROR(INDEX($K:$Q,ROW(),MATCH(U$3,$K$2:$Q$2,0))/12,0)</f>
        <v>833.33333333333337</v>
      </c>
      <c r="V2511" s="143" cm="1">
        <f t="array" ref="V2511">IFERROR(INDEX($K:$Q,ROW(),MATCH(V$3,$K$2:$Q$2,0))/12,0)</f>
        <v>833.33333333333337</v>
      </c>
      <c r="W2511" s="143" cm="1">
        <f t="array" ref="W2511">IFERROR(INDEX($K:$Q,ROW(),MATCH(W$3,$K$2:$Q$2,0))/12,0)</f>
        <v>833.33333333333337</v>
      </c>
      <c r="X2511" s="143" cm="1">
        <f t="array" ref="X2511">IFERROR(INDEX($K:$Q,ROW(),MATCH(X$3,$K$2:$Q$2,0))/12,0)</f>
        <v>833.33333333333337</v>
      </c>
      <c r="Y2511" s="143" cm="1">
        <f t="array" ref="Y2511">IFERROR(INDEX($K:$Q,ROW(),MATCH(Y$3,$K$2:$Q$2,0))/12,0)</f>
        <v>833.33333333333337</v>
      </c>
      <c r="Z2511" s="143" cm="1">
        <f t="array" ref="Z2511">IFERROR(INDEX($K:$Q,ROW(),MATCH(Z$3,$K$2:$Q$2,0))/12,0)</f>
        <v>833.33333333333337</v>
      </c>
      <c r="AA2511" s="143" cm="1">
        <f t="array" ref="AA2511">IFERROR(INDEX($K:$Q,ROW(),MATCH(AA$3,$K$2:$Q$2,0))/12,0)</f>
        <v>833.33333333333337</v>
      </c>
      <c r="AB2511" s="143" cm="1">
        <f t="array" ref="AB2511">IFERROR(INDEX($K:$Q,ROW(),MATCH(AB$3,$K$2:$Q$2,0))/12,0)</f>
        <v>833.33333333333337</v>
      </c>
      <c r="AC2511" s="143" cm="1">
        <f t="array" ref="AC2511">IFERROR(INDEX($K:$Q,ROW(),MATCH(AC$3,$K$2:$Q$2,0))/12,0)</f>
        <v>833.33333333333337</v>
      </c>
      <c r="AD2511" s="143" cm="1">
        <f t="array" ref="AD2511">IFERROR(INDEX($K:$Q,ROW(),MATCH(AD$3,$K$2:$Q$2,0))/12,0)</f>
        <v>833.33333333333337</v>
      </c>
      <c r="AE2511" s="143" cm="1">
        <f t="array" ref="AE2511">IFERROR(INDEX($K:$Q,ROW(),MATCH(AE$3,$K$2:$Q$2,0))/12,0)</f>
        <v>0</v>
      </c>
      <c r="AF2511" s="143" cm="1">
        <f t="array" ref="AF2511">IFERROR(INDEX($K:$Q,ROW(),MATCH(AF$3,$K$2:$Q$2,0))/12,0)</f>
        <v>0</v>
      </c>
      <c r="AG2511" s="143" cm="1">
        <f t="array" ref="AG2511">IFERROR(INDEX($K:$Q,ROW(),MATCH(AG$3,$K$2:$Q$2,0))/12,0)</f>
        <v>0</v>
      </c>
      <c r="AH2511" s="143" cm="1">
        <f t="array" ref="AH2511">IFERROR(INDEX($K:$Q,ROW(),MATCH(AH$3,$K$2:$Q$2,0))/12,0)</f>
        <v>0</v>
      </c>
      <c r="AI2511" s="143" cm="1">
        <f t="array" ref="AI2511">IFERROR(INDEX($K:$Q,ROW(),MATCH(AI$3,$K$2:$Q$2,0))/12,0)</f>
        <v>0</v>
      </c>
      <c r="AJ2511" s="143" cm="1">
        <f t="array" ref="AJ2511">IFERROR(INDEX($K:$Q,ROW(),MATCH(AJ$3,$K$2:$Q$2,0))/12,0)</f>
        <v>0</v>
      </c>
      <c r="AK2511" s="143" cm="1">
        <f t="array" ref="AK2511">IFERROR(INDEX($K:$Q,ROW(),MATCH(AK$3,$K$2:$Q$2,0))/12,0)</f>
        <v>0</v>
      </c>
      <c r="AL2511" s="143" cm="1">
        <f t="array" ref="AL2511">IFERROR(INDEX($K:$Q,ROW(),MATCH(AL$3,$K$2:$Q$2,0))/12,0)</f>
        <v>0</v>
      </c>
      <c r="AM2511" s="143" cm="1">
        <f t="array" ref="AM2511">IFERROR(INDEX($K:$Q,ROW(),MATCH(AM$3,$K$2:$Q$2,0))/12,0)</f>
        <v>0</v>
      </c>
      <c r="AN2511" s="143" cm="1">
        <f t="array" ref="AN2511">IFERROR(INDEX($K:$Q,ROW(),MATCH(AN$3,$K$2:$Q$2,0))/12,0)</f>
        <v>0</v>
      </c>
      <c r="AO2511" s="143" cm="1">
        <f t="array" ref="AO2511">IFERROR(INDEX($K:$Q,ROW(),MATCH(AO$3,$K$2:$Q$2,0))/12,0)</f>
        <v>0</v>
      </c>
      <c r="AP2511" s="143" cm="1">
        <f t="array" ref="AP2511">IFERROR(INDEX($K:$Q,ROW(),MATCH(AP$3,$K$2:$Q$2,0))/12,0)</f>
        <v>0</v>
      </c>
      <c r="AQ2511" s="143" cm="1">
        <f t="array" ref="AQ2511">IFERROR(INDEX($K:$Q,ROW(),MATCH(AQ$3,$K$2:$Q$2,0))/12,0)</f>
        <v>0</v>
      </c>
      <c r="AR2511" s="143" cm="1">
        <f t="array" ref="AR2511">IFERROR(INDEX($K:$Q,ROW(),MATCH(AR$3,$K$2:$Q$2,0))/12,0)</f>
        <v>0</v>
      </c>
      <c r="AS2511" s="143" cm="1">
        <f t="array" ref="AS2511">IFERROR(INDEX($K:$Q,ROW(),MATCH(AS$3,$K$2:$Q$2,0))/12,0)</f>
        <v>0</v>
      </c>
      <c r="AT2511" s="143" cm="1">
        <f t="array" ref="AT2511">IFERROR(INDEX($K:$Q,ROW(),MATCH(AT$3,$K$2:$Q$2,0))/12,0)</f>
        <v>0</v>
      </c>
      <c r="AU2511" s="143" cm="1">
        <f t="array" ref="AU2511">IFERROR(INDEX($K:$Q,ROW(),MATCH(AU$3,$K$2:$Q$2,0))/12,0)</f>
        <v>0</v>
      </c>
      <c r="AV2511" s="143" cm="1">
        <f t="array" ref="AV2511">IFERROR(INDEX($K:$Q,ROW(),MATCH(AV$3,$K$2:$Q$2,0))/12,0)</f>
        <v>0</v>
      </c>
      <c r="AW2511" s="143" cm="1">
        <f t="array" ref="AW2511">IFERROR(INDEX($K:$Q,ROW(),MATCH(AW$3,$K$2:$Q$2,0))/12,0)</f>
        <v>0</v>
      </c>
      <c r="AX2511" s="143" cm="1">
        <f t="array" ref="AX2511">IFERROR(INDEX($K:$Q,ROW(),MATCH(AX$3,$K$2:$Q$2,0))/12,0)</f>
        <v>0</v>
      </c>
      <c r="AY2511" s="143" cm="1">
        <f t="array" ref="AY2511">IFERROR(INDEX($K:$Q,ROW(),MATCH(AY$3,$K$2:$Q$2,0))/12,0)</f>
        <v>0</v>
      </c>
      <c r="AZ2511" s="143" cm="1">
        <f t="array" ref="AZ2511">IFERROR(INDEX($K:$Q,ROW(),MATCH(AZ$3,$K$2:$Q$2,0))/12,0)</f>
        <v>0</v>
      </c>
      <c r="BA2511" s="143" cm="1">
        <f t="array" ref="BA2511">IFERROR(INDEX($K:$Q,ROW(),MATCH(BA$3,$K$2:$Q$2,0))/12,0)</f>
        <v>0</v>
      </c>
      <c r="BB2511" s="143" cm="1">
        <f t="array" ref="BB2511">IFERROR(INDEX($K:$Q,ROW(),MATCH(BB$3,$K$2:$Q$2,0))/12,0)</f>
        <v>0</v>
      </c>
      <c r="BC2511" s="143" cm="1">
        <f t="array" ref="BC2511">IFERROR(INDEX($K:$Q,ROW(),MATCH(BC$3,$K$2:$Q$2,0))/12,0)</f>
        <v>0</v>
      </c>
      <c r="BD2511" s="143" cm="1">
        <f t="array" ref="BD2511">IFERROR(INDEX($K:$Q,ROW(),MATCH(BD$3,$K$2:$Q$2,0))/12,0)</f>
        <v>0</v>
      </c>
      <c r="BE2511" s="143" cm="1">
        <f t="array" ref="BE2511">IFERROR(INDEX($K:$Q,ROW(),MATCH(BE$3,$K$2:$Q$2,0))/12,0)</f>
        <v>0</v>
      </c>
      <c r="BF2511" s="143" cm="1">
        <f t="array" ref="BF2511">IFERROR(INDEX($K:$Q,ROW(),MATCH(BF$3,$K$2:$Q$2,0))/12,0)</f>
        <v>0</v>
      </c>
      <c r="BG2511" s="143" cm="1">
        <f t="array" ref="BG2511">IFERROR(INDEX($K:$Q,ROW(),MATCH(BG$3,$K$2:$Q$2,0))/12,0)</f>
        <v>0</v>
      </c>
      <c r="BH2511" s="143" cm="1">
        <f t="array" ref="BH2511">IFERROR(INDEX($K:$Q,ROW(),MATCH(BH$3,$K$2:$Q$2,0))/12,0)</f>
        <v>0</v>
      </c>
      <c r="BI2511" s="143" cm="1">
        <f t="array" ref="BI2511">IFERROR(INDEX($K:$Q,ROW(),MATCH(BI$3,$K$2:$Q$2,0))/12,0)</f>
        <v>0</v>
      </c>
      <c r="BJ2511" s="143" cm="1">
        <f t="array" ref="BJ2511">IFERROR(INDEX($K:$Q,ROW(),MATCH(BJ$3,$K$2:$Q$2,0))/12,0)</f>
        <v>0</v>
      </c>
      <c r="BK2511" s="143" cm="1">
        <f t="array" ref="BK2511">IFERROR(INDEX($K:$Q,ROW(),MATCH(BK$3,$K$2:$Q$2,0))/12,0)</f>
        <v>0</v>
      </c>
      <c r="BL2511" s="143" cm="1">
        <f t="array" ref="BL2511">IFERROR(INDEX($K:$Q,ROW(),MATCH(BL$3,$K$2:$Q$2,0))/12,0)</f>
        <v>0</v>
      </c>
      <c r="BM2511" s="143" cm="1">
        <f t="array" ref="BM2511">IFERROR(INDEX($K:$Q,ROW(),MATCH(BM$3,$K$2:$Q$2,0))/12,0)</f>
        <v>0</v>
      </c>
      <c r="BN2511" s="143" cm="1">
        <f t="array" ref="BN2511">IFERROR(INDEX($K:$Q,ROW(),MATCH(BN$3,$K$2:$Q$2,0))/12,0)</f>
        <v>0</v>
      </c>
      <c r="BO2511" s="143" cm="1">
        <f t="array" ref="BO2511">IFERROR(INDEX($K:$Q,ROW(),MATCH(BO$3,$K$2:$Q$2,0))/12,0)</f>
        <v>0</v>
      </c>
      <c r="BP2511" s="143" cm="1">
        <f t="array" ref="BP2511">IFERROR(INDEX($K:$Q,ROW(),MATCH(BP$3,$K$2:$Q$2,0))/12,0)</f>
        <v>0</v>
      </c>
      <c r="BQ2511" s="143" cm="1">
        <f t="array" ref="BQ2511">IFERROR(INDEX($K:$Q,ROW(),MATCH(BQ$3,$K$2:$Q$2,0))/12,0)</f>
        <v>0</v>
      </c>
      <c r="BR2511" s="143" cm="1">
        <f t="array" ref="BR2511">IFERROR(INDEX($K:$Q,ROW(),MATCH(BR$3,$K$2:$Q$2,0))/12,0)</f>
        <v>0</v>
      </c>
      <c r="BS2511" s="143" cm="1">
        <f t="array" ref="BS2511">IFERROR(INDEX($K:$Q,ROW(),MATCH(BS$3,$K$2:$Q$2,0))/12,0)</f>
        <v>0</v>
      </c>
      <c r="BT2511" s="143" cm="1">
        <f t="array" ref="BT2511">IFERROR(INDEX($K:$Q,ROW(),MATCH(BT$3,$K$2:$Q$2,0))/12,0)</f>
        <v>0</v>
      </c>
      <c r="BU2511" s="143" cm="1">
        <f t="array" ref="BU2511">IFERROR(INDEX($K:$Q,ROW(),MATCH(BU$3,$K$2:$Q$2,0))/12,0)</f>
        <v>0</v>
      </c>
      <c r="BV2511" s="143" cm="1">
        <f t="array" ref="BV2511">IFERROR(INDEX($K:$Q,ROW(),MATCH(BV$3,$K$2:$Q$2,0))/12,0)</f>
        <v>0</v>
      </c>
      <c r="BW2511" s="143" cm="1">
        <f t="array" ref="BW2511">IFERROR(INDEX($K:$Q,ROW(),MATCH(BW$3,$K$2:$Q$2,0))/12,0)</f>
        <v>0</v>
      </c>
      <c r="BX2511" s="143" cm="1">
        <f t="array" ref="BX2511">IFERROR(INDEX($K:$Q,ROW(),MATCH(BX$3,$K$2:$Q$2,0))/12,0)</f>
        <v>0</v>
      </c>
      <c r="BY2511" s="143" cm="1">
        <f t="array" ref="BY2511">IFERROR(INDEX($K:$Q,ROW(),MATCH(BY$3,$K$2:$Q$2,0))/12,0)</f>
        <v>0</v>
      </c>
      <c r="BZ2511" s="143" cm="1">
        <f t="array" ref="BZ2511">IFERROR(INDEX($K:$Q,ROW(),MATCH(BZ$3,$K$2:$Q$2,0))/12,0)</f>
        <v>0</v>
      </c>
      <c r="CA2511" s="143" cm="1">
        <f t="array" ref="CA2511">IFERROR(INDEX($K:$Q,ROW(),MATCH(CA$3,$K$2:$Q$2,0))/12,0)</f>
        <v>0</v>
      </c>
      <c r="CB2511" s="143" cm="1">
        <f t="array" ref="CB2511">IFERROR(INDEX($K:$Q,ROW(),MATCH(CB$3,$K$2:$Q$2,0))/12,0)</f>
        <v>0</v>
      </c>
      <c r="CC2511" s="143" cm="1">
        <f t="array" ref="CC2511">IFERROR(INDEX($K:$Q,ROW(),MATCH(CC$3,$K$2:$Q$2,0))/12,0)</f>
        <v>0</v>
      </c>
      <c r="CD2511" s="143" cm="1">
        <f t="array" ref="CD2511">IFERROR(INDEX($K:$Q,ROW(),MATCH(CD$3,$K$2:$Q$2,0))/12,0)</f>
        <v>0</v>
      </c>
      <c r="CE2511" s="143" cm="1">
        <f t="array" ref="CE2511">IFERROR(INDEX($K:$Q,ROW(),MATCH(CE$3,$K$2:$Q$2,0))/12,0)</f>
        <v>0</v>
      </c>
      <c r="CF2511" s="143" cm="1">
        <f t="array" ref="CF2511">IFERROR(INDEX($K:$Q,ROW(),MATCH(CF$3,$K$2:$Q$2,0))/12,0)</f>
        <v>0</v>
      </c>
      <c r="CG2511" s="143" cm="1">
        <f t="array" ref="CG2511">IFERROR(INDEX($K:$Q,ROW(),MATCH(CG$3,$K$2:$Q$2,0))/12,0)</f>
        <v>0</v>
      </c>
      <c r="CH2511" s="143" cm="1">
        <f t="array" ref="CH2511">IFERROR(INDEX($K:$Q,ROW(),MATCH(CH$3,$K$2:$Q$2,0))/12,0)</f>
        <v>0</v>
      </c>
      <c r="CI2511" s="143" cm="1">
        <f t="array" ref="CI2511">IFERROR(INDEX($K:$Q,ROW(),MATCH(CI$3,$K$2:$Q$2,0))/12,0)</f>
        <v>0</v>
      </c>
      <c r="CJ2511" s="143" cm="1">
        <f t="array" ref="CJ2511">IFERROR(INDEX($K:$Q,ROW(),MATCH(CJ$3,$K$2:$Q$2,0))/12,0)</f>
        <v>0</v>
      </c>
      <c r="CK2511" s="143" cm="1">
        <f t="array" ref="CK2511">IFERROR(INDEX($K:$Q,ROW(),MATCH(CK$3,$K$2:$Q$2,0))/12,0)</f>
        <v>0</v>
      </c>
      <c r="CL2511" s="143" cm="1">
        <f t="array" ref="CL2511">IFERROR(INDEX($K:$Q,ROW(),MATCH(CL$3,$K$2:$Q$2,0))/12,0)</f>
        <v>0</v>
      </c>
    </row>
    <row r="2512" spans="2:90" x14ac:dyDescent="0.4">
      <c r="B2512" s="154" t="str">
        <f>"Prepayment - "&amp;SUBSTITUTE(B2503,":","")</f>
        <v>Prepayment - Simple amortizing debt</v>
      </c>
      <c r="C2512" t="s">
        <v>236</v>
      </c>
      <c r="D2512" t="s">
        <v>426</v>
      </c>
      <c r="E2512" t="str">
        <f t="shared" si="3563"/>
        <v>2512 DAMORT-F</v>
      </c>
      <c r="G2512" t="str">
        <f>E2512</f>
        <v>2512 DAMORT-F</v>
      </c>
      <c r="K2512" s="24">
        <f t="shared" ref="K2512:P2513" si="3568">SUMIF($3:$3,K$2,2512:2512)</f>
        <v>-10</v>
      </c>
      <c r="L2512" s="24">
        <f t="shared" si="3568"/>
        <v>0</v>
      </c>
      <c r="M2512" s="24">
        <f t="shared" si="3568"/>
        <v>0</v>
      </c>
      <c r="N2512" s="24">
        <f t="shared" si="3568"/>
        <v>0</v>
      </c>
      <c r="O2512" s="24">
        <f t="shared" si="3568"/>
        <v>0</v>
      </c>
      <c r="P2512" s="24">
        <f t="shared" si="3568"/>
        <v>0</v>
      </c>
      <c r="R2512"/>
      <c r="S2512" s="129">
        <v>0</v>
      </c>
      <c r="T2512" s="129">
        <v>0</v>
      </c>
      <c r="U2512" s="129">
        <v>0</v>
      </c>
      <c r="V2512" s="74">
        <v>-10</v>
      </c>
      <c r="W2512" s="74">
        <v>0</v>
      </c>
      <c r="X2512" s="74">
        <v>0</v>
      </c>
      <c r="Y2512" s="74">
        <v>0</v>
      </c>
      <c r="Z2512" s="74">
        <v>0</v>
      </c>
      <c r="AA2512" s="74">
        <v>0</v>
      </c>
      <c r="AB2512" s="74">
        <v>0</v>
      </c>
      <c r="AC2512" s="74">
        <v>0</v>
      </c>
      <c r="AD2512" s="74">
        <v>0</v>
      </c>
      <c r="AE2512" s="74">
        <v>0</v>
      </c>
      <c r="AF2512" s="74">
        <v>0</v>
      </c>
      <c r="AG2512" s="74">
        <v>0</v>
      </c>
      <c r="AH2512" s="74">
        <v>0</v>
      </c>
      <c r="AI2512" s="74">
        <v>0</v>
      </c>
      <c r="AJ2512" s="74">
        <v>0</v>
      </c>
      <c r="AK2512" s="74">
        <v>0</v>
      </c>
      <c r="AL2512" s="74">
        <v>0</v>
      </c>
      <c r="AM2512" s="74">
        <v>0</v>
      </c>
      <c r="AN2512" s="74">
        <v>0</v>
      </c>
      <c r="AO2512" s="74">
        <v>0</v>
      </c>
      <c r="AP2512" s="74">
        <v>0</v>
      </c>
      <c r="AQ2512" s="74">
        <v>0</v>
      </c>
      <c r="AR2512" s="74">
        <v>0</v>
      </c>
      <c r="AS2512" s="74">
        <v>0</v>
      </c>
      <c r="AT2512" s="74">
        <v>0</v>
      </c>
      <c r="AU2512" s="74">
        <v>0</v>
      </c>
      <c r="AV2512" s="74">
        <v>0</v>
      </c>
      <c r="AW2512" s="74">
        <v>0</v>
      </c>
      <c r="AX2512" s="74">
        <v>0</v>
      </c>
      <c r="AY2512" s="74">
        <v>0</v>
      </c>
      <c r="AZ2512" s="74">
        <v>0</v>
      </c>
      <c r="BA2512" s="74">
        <v>0</v>
      </c>
      <c r="BB2512" s="74">
        <v>0</v>
      </c>
      <c r="BC2512" s="74">
        <v>0</v>
      </c>
      <c r="BD2512" s="74">
        <v>0</v>
      </c>
      <c r="BE2512" s="74">
        <v>0</v>
      </c>
      <c r="BF2512" s="74">
        <v>0</v>
      </c>
      <c r="BG2512" s="74">
        <v>0</v>
      </c>
      <c r="BH2512" s="74">
        <v>0</v>
      </c>
      <c r="BI2512" s="74">
        <v>0</v>
      </c>
      <c r="BJ2512" s="74">
        <v>0</v>
      </c>
      <c r="BK2512" s="74">
        <v>0</v>
      </c>
      <c r="BL2512" s="74">
        <v>0</v>
      </c>
      <c r="BM2512" s="74">
        <v>0</v>
      </c>
      <c r="BN2512" s="74">
        <v>0</v>
      </c>
      <c r="BO2512" s="74">
        <v>0</v>
      </c>
      <c r="BP2512" s="74">
        <v>0</v>
      </c>
      <c r="BQ2512" s="74">
        <v>0</v>
      </c>
      <c r="BR2512" s="74">
        <v>0</v>
      </c>
      <c r="BS2512" s="74">
        <v>0</v>
      </c>
      <c r="BT2512" s="74">
        <v>0</v>
      </c>
      <c r="BU2512" s="74">
        <v>0</v>
      </c>
      <c r="BV2512" s="74">
        <v>0</v>
      </c>
      <c r="BW2512" s="74">
        <v>0</v>
      </c>
      <c r="BX2512" s="74">
        <v>0</v>
      </c>
      <c r="BY2512" s="74">
        <v>0</v>
      </c>
      <c r="BZ2512" s="74">
        <v>0</v>
      </c>
      <c r="CA2512" s="74">
        <v>0</v>
      </c>
      <c r="CB2512" s="74">
        <v>0</v>
      </c>
      <c r="CC2512" s="74">
        <v>0</v>
      </c>
      <c r="CD2512" s="74">
        <v>0</v>
      </c>
      <c r="CE2512" s="74">
        <v>0</v>
      </c>
      <c r="CF2512" s="74">
        <v>0</v>
      </c>
      <c r="CG2512" s="74">
        <v>0</v>
      </c>
      <c r="CH2512" s="74">
        <v>0</v>
      </c>
      <c r="CI2512" s="74">
        <v>0</v>
      </c>
      <c r="CJ2512" s="74">
        <v>0</v>
      </c>
      <c r="CK2512" s="74">
        <v>0</v>
      </c>
      <c r="CL2512" s="74">
        <v>0</v>
      </c>
    </row>
    <row r="2513" spans="2:90" x14ac:dyDescent="0.4">
      <c r="B2513" s="154" t="str">
        <f>"Principal payments - "&amp;SUBSTITUTE(B2503,":","")</f>
        <v>Principal payments - Simple amortizing debt</v>
      </c>
      <c r="C2513" t="s">
        <v>236</v>
      </c>
      <c r="D2513" t="s">
        <v>426</v>
      </c>
      <c r="E2513" t="str">
        <f t="shared" si="3563"/>
        <v>2513 DAMORT-F</v>
      </c>
      <c r="K2513" s="134">
        <f t="shared" ca="1" si="3568"/>
        <v>-1497.3008042492038</v>
      </c>
      <c r="L2513" s="134">
        <f t="shared" ca="1" si="3568"/>
        <v>-3056.4911720599976</v>
      </c>
      <c r="M2513" s="134">
        <f t="shared" ca="1" si="3568"/>
        <v>-3376.5457382936456</v>
      </c>
      <c r="N2513" s="134">
        <f t="shared" ca="1" si="3568"/>
        <v>-1570.3081867899921</v>
      </c>
      <c r="O2513" s="134">
        <f t="shared" ca="1" si="3568"/>
        <v>155.9548361714244</v>
      </c>
      <c r="P2513" s="134">
        <f t="shared" ca="1" si="3568"/>
        <v>172.28534544923917</v>
      </c>
      <c r="R2513"/>
      <c r="S2513" s="62">
        <f t="shared" ref="S2513" ca="1" si="3569">S2520-S2516</f>
        <v>-11.611544883753458</v>
      </c>
      <c r="T2513" s="62">
        <f t="shared" ref="T2513:AX2513" ca="1" si="3570">T2520-T2516</f>
        <v>-31.653185974871533</v>
      </c>
      <c r="U2513" s="62">
        <f t="shared" ca="1" si="3570"/>
        <v>-51.861840741748921</v>
      </c>
      <c r="V2513" s="62">
        <f t="shared" ca="1" si="3570"/>
        <v>-71.999562426411899</v>
      </c>
      <c r="W2513" s="62">
        <f t="shared" ca="1" si="3570"/>
        <v>-92.544436997052145</v>
      </c>
      <c r="X2513" s="62">
        <f t="shared" ca="1" si="3570"/>
        <v>-113.26051885578107</v>
      </c>
      <c r="Y2513" s="62">
        <f t="shared" ca="1" si="3570"/>
        <v>-134.14923472999939</v>
      </c>
      <c r="Z2513" s="62">
        <f t="shared" ca="1" si="3570"/>
        <v>-155.21202323650286</v>
      </c>
      <c r="AA2513" s="62">
        <f t="shared" ca="1" si="3570"/>
        <v>-176.45033498056051</v>
      </c>
      <c r="AB2513" s="62">
        <f t="shared" ca="1" si="3570"/>
        <v>-197.86563265581867</v>
      </c>
      <c r="AC2513" s="62">
        <f t="shared" ca="1" si="3570"/>
        <v>-219.45939114503727</v>
      </c>
      <c r="AD2513" s="62">
        <f t="shared" ca="1" si="3570"/>
        <v>-241.23309762166608</v>
      </c>
      <c r="AE2513" s="62">
        <f t="shared" ca="1" si="3570"/>
        <v>-243.24337343517993</v>
      </c>
      <c r="AF2513" s="62">
        <f t="shared" ca="1" si="3570"/>
        <v>-245.27040154713978</v>
      </c>
      <c r="AG2513" s="62">
        <f t="shared" ca="1" si="3570"/>
        <v>-247.31432156003262</v>
      </c>
      <c r="AH2513" s="62">
        <f t="shared" ca="1" si="3570"/>
        <v>-249.37527423969954</v>
      </c>
      <c r="AI2513" s="62">
        <f t="shared" ca="1" si="3570"/>
        <v>-251.45340152503036</v>
      </c>
      <c r="AJ2513" s="62">
        <f t="shared" ca="1" si="3570"/>
        <v>-253.54884653773894</v>
      </c>
      <c r="AK2513" s="62">
        <f t="shared" ca="1" si="3570"/>
        <v>-255.66175359222012</v>
      </c>
      <c r="AL2513" s="62">
        <f t="shared" ca="1" si="3570"/>
        <v>-257.79226820548865</v>
      </c>
      <c r="AM2513" s="62">
        <f t="shared" ca="1" si="3570"/>
        <v>-259.94053710720101</v>
      </c>
      <c r="AN2513" s="62">
        <f t="shared" ca="1" si="3570"/>
        <v>-262.10670824976103</v>
      </c>
      <c r="AO2513" s="62">
        <f t="shared" ca="1" si="3570"/>
        <v>-264.29093081850903</v>
      </c>
      <c r="AP2513" s="62">
        <f t="shared" ca="1" si="3570"/>
        <v>-266.4933552419966</v>
      </c>
      <c r="AQ2513" s="62">
        <f t="shared" ca="1" si="3570"/>
        <v>-268.7141332023466</v>
      </c>
      <c r="AR2513" s="62">
        <f t="shared" ca="1" si="3570"/>
        <v>-270.95341764569946</v>
      </c>
      <c r="AS2513" s="62">
        <f t="shared" ca="1" si="3570"/>
        <v>-273.21136279274697</v>
      </c>
      <c r="AT2513" s="62">
        <f t="shared" ca="1" si="3570"/>
        <v>-275.48812414935321</v>
      </c>
      <c r="AU2513" s="62">
        <f t="shared" ca="1" si="3570"/>
        <v>-277.78385851726443</v>
      </c>
      <c r="AV2513" s="62">
        <f t="shared" ca="1" si="3570"/>
        <v>-280.09872400490832</v>
      </c>
      <c r="AW2513" s="62">
        <f t="shared" ca="1" si="3570"/>
        <v>-282.43288003828258</v>
      </c>
      <c r="AX2513" s="62">
        <f t="shared" ca="1" si="3570"/>
        <v>-284.78648737193492</v>
      </c>
      <c r="AY2513" s="62">
        <f t="shared" ref="AY2513:CD2513" ca="1" si="3571">AY2520-AY2516</f>
        <v>-287.15970810003438</v>
      </c>
      <c r="AZ2513" s="62">
        <f t="shared" ca="1" si="3571"/>
        <v>-289.55270566753467</v>
      </c>
      <c r="BA2513" s="62">
        <f t="shared" ca="1" si="3571"/>
        <v>-291.96564488143082</v>
      </c>
      <c r="BB2513" s="62">
        <f t="shared" ca="1" si="3571"/>
        <v>-294.39869192210938</v>
      </c>
      <c r="BC2513" s="62">
        <f t="shared" ca="1" si="3571"/>
        <v>-269.9626916932624</v>
      </c>
      <c r="BD2513" s="62">
        <f t="shared" ca="1" si="3571"/>
        <v>-245.32305812917497</v>
      </c>
      <c r="BE2513" s="62">
        <f t="shared" ca="1" si="3571"/>
        <v>-220.47809428538685</v>
      </c>
      <c r="BF2513" s="62">
        <f t="shared" ca="1" si="3571"/>
        <v>-195.74876094817219</v>
      </c>
      <c r="BG2513" s="62">
        <f t="shared" ca="1" si="3571"/>
        <v>-170.49067796120906</v>
      </c>
      <c r="BH2513" s="62">
        <f t="shared" ca="1" si="3571"/>
        <v>-145.02211094935456</v>
      </c>
      <c r="BI2513" s="62">
        <f t="shared" ca="1" si="3571"/>
        <v>-119.3413058790679</v>
      </c>
      <c r="BJ2513" s="62">
        <f t="shared" ca="1" si="3571"/>
        <v>-93.446494099862221</v>
      </c>
      <c r="BK2513" s="62">
        <f t="shared" ca="1" si="3571"/>
        <v>-67.335892222496511</v>
      </c>
      <c r="BL2513" s="62">
        <f t="shared" ca="1" si="3571"/>
        <v>-41.00770199615274</v>
      </c>
      <c r="BM2513" s="62">
        <f t="shared" ca="1" si="3571"/>
        <v>-14.460110184589437</v>
      </c>
      <c r="BN2513" s="62">
        <f t="shared" ca="1" si="3571"/>
        <v>12.308711558736888</v>
      </c>
      <c r="BO2513" s="62">
        <f t="shared" ca="1" si="3571"/>
        <v>12.411284155059697</v>
      </c>
      <c r="BP2513" s="62">
        <f t="shared" ca="1" si="3571"/>
        <v>12.514711523018526</v>
      </c>
      <c r="BQ2513" s="62">
        <f t="shared" ca="1" si="3571"/>
        <v>12.619000785710348</v>
      </c>
      <c r="BR2513" s="62">
        <f t="shared" ca="1" si="3571"/>
        <v>12.724159125591269</v>
      </c>
      <c r="BS2513" s="62">
        <f t="shared" ca="1" si="3571"/>
        <v>12.830193784971195</v>
      </c>
      <c r="BT2513" s="62">
        <f t="shared" ca="1" si="3571"/>
        <v>12.937112066512624</v>
      </c>
      <c r="BU2513" s="62">
        <f t="shared" ca="1" si="3571"/>
        <v>13.044921333733562</v>
      </c>
      <c r="BV2513" s="62">
        <f t="shared" ca="1" si="3571"/>
        <v>13.153629011514674</v>
      </c>
      <c r="BW2513" s="62">
        <f t="shared" ca="1" si="3571"/>
        <v>13.26324258661063</v>
      </c>
      <c r="BX2513" s="62">
        <f t="shared" ca="1" si="3571"/>
        <v>13.373769608165718</v>
      </c>
      <c r="BY2513" s="62">
        <f t="shared" ca="1" si="3571"/>
        <v>13.485217688233766</v>
      </c>
      <c r="BZ2513" s="62">
        <f t="shared" ca="1" si="3571"/>
        <v>13.59759450230238</v>
      </c>
      <c r="CA2513" s="62">
        <f t="shared" ca="1" si="3571"/>
        <v>13.710907789821567</v>
      </c>
      <c r="CB2513" s="62">
        <f t="shared" ca="1" si="3571"/>
        <v>13.825165354736745</v>
      </c>
      <c r="CC2513" s="62">
        <f t="shared" ca="1" si="3571"/>
        <v>13.940375066026219</v>
      </c>
      <c r="CD2513" s="62">
        <f t="shared" ca="1" si="3571"/>
        <v>14.056544858243106</v>
      </c>
      <c r="CE2513" s="62">
        <f t="shared" ref="CE2513:CK2513" ca="1" si="3572">CE2520-CE2516</f>
        <v>14.173682732061797</v>
      </c>
      <c r="CF2513" s="62">
        <f t="shared" ca="1" si="3572"/>
        <v>14.291796754828978</v>
      </c>
      <c r="CG2513" s="62">
        <f t="shared" ca="1" si="3572"/>
        <v>14.41089506111922</v>
      </c>
      <c r="CH2513" s="62">
        <f t="shared" ca="1" si="3572"/>
        <v>14.530985853295212</v>
      </c>
      <c r="CI2513" s="62">
        <f t="shared" ca="1" si="3572"/>
        <v>14.652077402072672</v>
      </c>
      <c r="CJ2513" s="62">
        <f t="shared" ca="1" si="3572"/>
        <v>14.774178047089945</v>
      </c>
      <c r="CK2513" s="62">
        <f t="shared" ca="1" si="3572"/>
        <v>14.89729619748236</v>
      </c>
      <c r="CL2513" s="62">
        <f t="shared" ref="CL2513" ca="1" si="3573">CL2520-CL2516</f>
        <v>15.021440332461379</v>
      </c>
    </row>
    <row r="2514" spans="2:90" x14ac:dyDescent="0.4">
      <c r="B2514" s="123" t="str">
        <f>"Debt - "&amp;SUBSTITUTE(B2503,":","")</f>
        <v>Debt - Simple amortizing debt</v>
      </c>
      <c r="C2514" t="s">
        <v>237</v>
      </c>
      <c r="D2514" t="s">
        <v>426</v>
      </c>
      <c r="E2514" t="str">
        <f t="shared" si="3563"/>
        <v>2514 DAMORT-F</v>
      </c>
      <c r="I2514" s="74"/>
      <c r="J2514" s="74"/>
      <c r="K2514" s="33">
        <f t="shared" ref="K2514:P2514" ca="1" si="3574">SUMIF($4:$4,K$2,2514:2514)</f>
        <v>9492.6991957507962</v>
      </c>
      <c r="L2514" s="33">
        <f t="shared" ca="1" si="3574"/>
        <v>6436.2080236908005</v>
      </c>
      <c r="M2514" s="33">
        <f t="shared" ca="1" si="3574"/>
        <v>3059.6622853971558</v>
      </c>
      <c r="N2514" s="33">
        <f t="shared" ca="1" si="3574"/>
        <v>1489.3540986071635</v>
      </c>
      <c r="O2514" s="33">
        <f t="shared" ca="1" si="3574"/>
        <v>1645.3089347785879</v>
      </c>
      <c r="P2514" s="33">
        <f t="shared" ca="1" si="3574"/>
        <v>1817.5942802278269</v>
      </c>
      <c r="R2514" s="53">
        <f ca="1">S2510</f>
        <v>1000</v>
      </c>
      <c r="S2514" s="93">
        <f t="shared" ref="S2514" ca="1" si="3575">SUM(S2510:S2513)</f>
        <v>1821.7217884495801</v>
      </c>
      <c r="T2514" s="93">
        <f t="shared" ref="T2514:AX2514" ca="1" si="3576">SUM(T2510:T2513)</f>
        <v>2623.4019358080418</v>
      </c>
      <c r="U2514" s="93">
        <f t="shared" ca="1" si="3576"/>
        <v>3404.8734283996264</v>
      </c>
      <c r="V2514" s="93">
        <f t="shared" ca="1" si="3576"/>
        <v>4156.2071993065474</v>
      </c>
      <c r="W2514" s="93">
        <f t="shared" ca="1" si="3576"/>
        <v>4896.9960956428285</v>
      </c>
      <c r="X2514" s="93">
        <f t="shared" ca="1" si="3576"/>
        <v>5617.0689101203807</v>
      </c>
      <c r="Y2514" s="93">
        <f t="shared" ca="1" si="3576"/>
        <v>6316.2530087237146</v>
      </c>
      <c r="Z2514" s="93">
        <f t="shared" ca="1" si="3576"/>
        <v>6994.3743188205444</v>
      </c>
      <c r="AA2514" s="93">
        <f t="shared" ca="1" si="3576"/>
        <v>7651.2573171733166</v>
      </c>
      <c r="AB2514" s="93">
        <f t="shared" ca="1" si="3576"/>
        <v>8286.7250178508311</v>
      </c>
      <c r="AC2514" s="93">
        <f t="shared" ca="1" si="3576"/>
        <v>8900.5989600391276</v>
      </c>
      <c r="AD2514" s="93">
        <f t="shared" ca="1" si="3576"/>
        <v>9492.6991957507962</v>
      </c>
      <c r="AE2514" s="93">
        <f t="shared" ca="1" si="3576"/>
        <v>9249.4558223156164</v>
      </c>
      <c r="AF2514" s="93">
        <f t="shared" ca="1" si="3576"/>
        <v>9004.1854207684773</v>
      </c>
      <c r="AG2514" s="93">
        <f t="shared" ca="1" si="3576"/>
        <v>8756.8710992084452</v>
      </c>
      <c r="AH2514" s="93">
        <f t="shared" ca="1" si="3576"/>
        <v>8507.4958249687461</v>
      </c>
      <c r="AI2514" s="93">
        <f t="shared" ca="1" si="3576"/>
        <v>8256.042423443716</v>
      </c>
      <c r="AJ2514" s="93">
        <f t="shared" ca="1" si="3576"/>
        <v>8002.4935769059766</v>
      </c>
      <c r="AK2514" s="93">
        <f t="shared" ca="1" si="3576"/>
        <v>7746.8318233137561</v>
      </c>
      <c r="AL2514" s="93">
        <f t="shared" ca="1" si="3576"/>
        <v>7489.0395551082675</v>
      </c>
      <c r="AM2514" s="93">
        <f t="shared" ca="1" si="3576"/>
        <v>7229.0990180010667</v>
      </c>
      <c r="AN2514" s="93">
        <f t="shared" ca="1" si="3576"/>
        <v>6966.9923097513056</v>
      </c>
      <c r="AO2514" s="93">
        <f t="shared" ca="1" si="3576"/>
        <v>6702.7013789327966</v>
      </c>
      <c r="AP2514" s="93">
        <f t="shared" ca="1" si="3576"/>
        <v>6436.2080236908005</v>
      </c>
      <c r="AQ2514" s="93">
        <f t="shared" ca="1" si="3576"/>
        <v>6167.4938904884539</v>
      </c>
      <c r="AR2514" s="93">
        <f t="shared" ca="1" si="3576"/>
        <v>5896.5404728427548</v>
      </c>
      <c r="AS2514" s="93">
        <f t="shared" ca="1" si="3576"/>
        <v>5623.3291100500082</v>
      </c>
      <c r="AT2514" s="93">
        <f t="shared" ca="1" si="3576"/>
        <v>5347.8409859006551</v>
      </c>
      <c r="AU2514" s="93">
        <f t="shared" ca="1" si="3576"/>
        <v>5070.0571273833903</v>
      </c>
      <c r="AV2514" s="93">
        <f t="shared" ca="1" si="3576"/>
        <v>4789.9584033784822</v>
      </c>
      <c r="AW2514" s="93">
        <f t="shared" ca="1" si="3576"/>
        <v>4507.5255233401995</v>
      </c>
      <c r="AX2514" s="93">
        <f t="shared" ca="1" si="3576"/>
        <v>4222.7390359682649</v>
      </c>
      <c r="AY2514" s="93">
        <f t="shared" ref="AY2514:CD2514" ca="1" si="3577">SUM(AY2510:AY2513)</f>
        <v>3935.5793278682304</v>
      </c>
      <c r="AZ2514" s="93">
        <f t="shared" ca="1" si="3577"/>
        <v>3646.0266222006958</v>
      </c>
      <c r="BA2514" s="93">
        <f t="shared" ca="1" si="3577"/>
        <v>3354.060977319265</v>
      </c>
      <c r="BB2514" s="93">
        <f t="shared" ca="1" si="3577"/>
        <v>3059.6622853971558</v>
      </c>
      <c r="BC2514" s="93">
        <f t="shared" ca="1" si="3577"/>
        <v>2789.6995937038932</v>
      </c>
      <c r="BD2514" s="93">
        <f t="shared" ca="1" si="3577"/>
        <v>2544.3765355747182</v>
      </c>
      <c r="BE2514" s="93">
        <f t="shared" ca="1" si="3577"/>
        <v>2323.8984412893315</v>
      </c>
      <c r="BF2514" s="93">
        <f t="shared" ca="1" si="3577"/>
        <v>2128.1496803411592</v>
      </c>
      <c r="BG2514" s="93">
        <f t="shared" ca="1" si="3577"/>
        <v>1957.6590023799502</v>
      </c>
      <c r="BH2514" s="93">
        <f t="shared" ca="1" si="3577"/>
        <v>1812.6368914305956</v>
      </c>
      <c r="BI2514" s="93">
        <f t="shared" ca="1" si="3577"/>
        <v>1693.2955855515277</v>
      </c>
      <c r="BJ2514" s="93">
        <f t="shared" ca="1" si="3577"/>
        <v>1599.8490914516653</v>
      </c>
      <c r="BK2514" s="93">
        <f t="shared" ca="1" si="3577"/>
        <v>1532.5131992291688</v>
      </c>
      <c r="BL2514" s="93">
        <f t="shared" ca="1" si="3577"/>
        <v>1491.5054972330161</v>
      </c>
      <c r="BM2514" s="93">
        <f t="shared" ca="1" si="3577"/>
        <v>1477.0453870484266</v>
      </c>
      <c r="BN2514" s="93">
        <f t="shared" ca="1" si="3577"/>
        <v>1489.3540986071635</v>
      </c>
      <c r="BO2514" s="93">
        <f t="shared" ca="1" si="3577"/>
        <v>1501.7653827622232</v>
      </c>
      <c r="BP2514" s="93">
        <f t="shared" ca="1" si="3577"/>
        <v>1514.2800942852418</v>
      </c>
      <c r="BQ2514" s="93">
        <f t="shared" ca="1" si="3577"/>
        <v>1526.8990950709522</v>
      </c>
      <c r="BR2514" s="93">
        <f t="shared" ca="1" si="3577"/>
        <v>1539.6232541965435</v>
      </c>
      <c r="BS2514" s="93">
        <f t="shared" ca="1" si="3577"/>
        <v>1552.4534479815147</v>
      </c>
      <c r="BT2514" s="93">
        <f t="shared" ca="1" si="3577"/>
        <v>1565.3905600480273</v>
      </c>
      <c r="BU2514" s="93">
        <f t="shared" ca="1" si="3577"/>
        <v>1578.4354813817608</v>
      </c>
      <c r="BV2514" s="93">
        <f t="shared" ca="1" si="3577"/>
        <v>1591.5891103932754</v>
      </c>
      <c r="BW2514" s="93">
        <f t="shared" ca="1" si="3577"/>
        <v>1604.8523529798861</v>
      </c>
      <c r="BX2514" s="93">
        <f t="shared" ca="1" si="3577"/>
        <v>1618.2261225880518</v>
      </c>
      <c r="BY2514" s="93">
        <f t="shared" ca="1" si="3577"/>
        <v>1631.7113402762855</v>
      </c>
      <c r="BZ2514" s="93">
        <f t="shared" ca="1" si="3577"/>
        <v>1645.3089347785879</v>
      </c>
      <c r="CA2514" s="93">
        <f t="shared" ca="1" si="3577"/>
        <v>1659.0198425684093</v>
      </c>
      <c r="CB2514" s="93">
        <f t="shared" ca="1" si="3577"/>
        <v>1672.8450079231461</v>
      </c>
      <c r="CC2514" s="93">
        <f t="shared" ca="1" si="3577"/>
        <v>1686.7853829891724</v>
      </c>
      <c r="CD2514" s="93">
        <f t="shared" ca="1" si="3577"/>
        <v>1700.8419278474155</v>
      </c>
      <c r="CE2514" s="93">
        <f t="shared" ref="CE2514:CK2514" ca="1" si="3578">SUM(CE2510:CE2513)</f>
        <v>1715.0156105794772</v>
      </c>
      <c r="CF2514" s="93">
        <f t="shared" ca="1" si="3578"/>
        <v>1729.3074073343062</v>
      </c>
      <c r="CG2514" s="93">
        <f t="shared" ca="1" si="3578"/>
        <v>1743.7183023954253</v>
      </c>
      <c r="CH2514" s="93">
        <f t="shared" ca="1" si="3578"/>
        <v>1758.2492882487206</v>
      </c>
      <c r="CI2514" s="93">
        <f t="shared" ca="1" si="3578"/>
        <v>1772.9013656507932</v>
      </c>
      <c r="CJ2514" s="93">
        <f t="shared" ca="1" si="3578"/>
        <v>1787.6755436978831</v>
      </c>
      <c r="CK2514" s="93">
        <f t="shared" ca="1" si="3578"/>
        <v>1802.5728398953654</v>
      </c>
      <c r="CL2514" s="93">
        <f t="shared" ref="CL2514" ca="1" si="3579">SUM(CL2510:CL2513)</f>
        <v>1817.5942802278269</v>
      </c>
    </row>
    <row r="2515" spans="2:90" x14ac:dyDescent="0.4">
      <c r="B2515" s="122"/>
      <c r="C2515" s="59"/>
      <c r="D2515" t="s">
        <v>426</v>
      </c>
      <c r="E2515" t="str">
        <f t="shared" si="3563"/>
        <v>2515 DAMORT-F</v>
      </c>
      <c r="G2515" s="59"/>
      <c r="R2515"/>
      <c r="S2515" s="62"/>
      <c r="T2515" s="62"/>
      <c r="U2515" s="62"/>
      <c r="V2515" s="62"/>
      <c r="W2515" s="62"/>
      <c r="X2515" s="62"/>
      <c r="Y2515" s="62"/>
      <c r="Z2515" s="62"/>
      <c r="AA2515" s="62"/>
      <c r="AB2515" s="62"/>
      <c r="AC2515" s="62"/>
      <c r="AD2515" s="62"/>
      <c r="AE2515" s="62"/>
      <c r="AF2515" s="62"/>
      <c r="AG2515" s="62"/>
      <c r="AH2515" s="62"/>
      <c r="AI2515" s="62"/>
      <c r="AJ2515" s="62"/>
      <c r="AK2515" s="62"/>
      <c r="AL2515" s="62"/>
      <c r="AM2515" s="62"/>
      <c r="AN2515" s="62"/>
      <c r="AO2515" s="62"/>
      <c r="AP2515" s="62"/>
      <c r="AQ2515" s="62"/>
      <c r="AR2515" s="62"/>
      <c r="AS2515" s="62"/>
      <c r="AT2515" s="62"/>
      <c r="AU2515" s="62"/>
      <c r="AV2515" s="62"/>
      <c r="AW2515" s="62"/>
      <c r="AX2515" s="62"/>
      <c r="AY2515" s="62"/>
      <c r="AZ2515" s="62"/>
      <c r="BA2515" s="62"/>
      <c r="BB2515" s="62"/>
      <c r="BC2515" s="62"/>
      <c r="BD2515" s="62"/>
      <c r="BE2515" s="62"/>
      <c r="BF2515" s="62"/>
      <c r="BG2515" s="62"/>
      <c r="BH2515" s="62"/>
      <c r="BI2515" s="62"/>
      <c r="BJ2515" s="62"/>
      <c r="BK2515" s="62"/>
      <c r="BL2515" s="62"/>
      <c r="BM2515" s="62"/>
      <c r="BN2515" s="62"/>
      <c r="BO2515" s="62"/>
      <c r="BP2515" s="62"/>
      <c r="BQ2515" s="62"/>
      <c r="BR2515" s="62"/>
      <c r="BS2515" s="62"/>
      <c r="BT2515" s="62"/>
      <c r="BU2515" s="62"/>
      <c r="BV2515" s="62"/>
      <c r="BW2515" s="62"/>
      <c r="BX2515" s="62"/>
      <c r="BY2515" s="62"/>
      <c r="BZ2515" s="62"/>
      <c r="CA2515" s="62"/>
      <c r="CB2515" s="62"/>
      <c r="CC2515" s="62"/>
      <c r="CD2515" s="62"/>
      <c r="CE2515" s="62"/>
      <c r="CF2515" s="62"/>
      <c r="CG2515" s="62"/>
      <c r="CH2515" s="62"/>
      <c r="CI2515" s="62"/>
      <c r="CJ2515" s="62"/>
      <c r="CK2515" s="62"/>
      <c r="CL2515" s="62"/>
    </row>
    <row r="2516" spans="2:90" x14ac:dyDescent="0.4">
      <c r="B2516" s="123" t="str">
        <f>"Interest expense - "&amp;SUBSTITUTE(B2503,":","")</f>
        <v>Interest expense - Simple amortizing debt</v>
      </c>
      <c r="C2516" t="s">
        <v>228</v>
      </c>
      <c r="D2516" t="s">
        <v>426</v>
      </c>
      <c r="E2516" t="str">
        <f t="shared" si="3563"/>
        <v>2516 DAMORT-F</v>
      </c>
      <c r="F2516" s="27"/>
      <c r="G2516" s="57"/>
      <c r="J2516" s="93">
        <f>SUMIF($5:$5,I$2,2514:2514)</f>
        <v>0</v>
      </c>
      <c r="K2516" s="28">
        <f t="shared" ref="K2516:P2516" ca="1" si="3580">SUMIF($3:$3,K$2,2516:2516)</f>
        <v>-597.1623165027878</v>
      </c>
      <c r="L2516" s="28">
        <f t="shared" ca="1" si="3580"/>
        <v>-811.69922873724147</v>
      </c>
      <c r="M2516" s="28">
        <f t="shared" ca="1" si="3580"/>
        <v>-491.64466250359339</v>
      </c>
      <c r="N2516" s="28">
        <f t="shared" ca="1" si="3580"/>
        <v>-203.41909325525506</v>
      </c>
      <c r="O2516" s="28">
        <f t="shared" ca="1" si="3580"/>
        <v>-155.9548361714244</v>
      </c>
      <c r="P2516" s="28">
        <f t="shared" ca="1" si="3580"/>
        <v>-172.28534544923917</v>
      </c>
      <c r="R2516" s="27"/>
      <c r="S2516" s="93">
        <f t="shared" ref="S2516" ca="1" si="3581">-SUM(S2510:S2512)*$H2506/12</f>
        <v>-15.27777777777778</v>
      </c>
      <c r="T2516" s="93">
        <f t="shared" ref="T2516:AX2516" ca="1" si="3582">-SUM(T2510:T2512)*$H2506/12</f>
        <v>-22.125459348190944</v>
      </c>
      <c r="U2516" s="93">
        <f t="shared" ca="1" si="3582"/>
        <v>-28.806127242844795</v>
      </c>
      <c r="V2516" s="93">
        <f t="shared" ca="1" si="3582"/>
        <v>-35.235056347774666</v>
      </c>
      <c r="W2516" s="93">
        <f t="shared" ca="1" si="3582"/>
        <v>-41.579504438665673</v>
      </c>
      <c r="X2516" s="93">
        <f t="shared" ca="1" si="3582"/>
        <v>-47.752745241468013</v>
      </c>
      <c r="Y2516" s="93">
        <f t="shared" ca="1" si="3582"/>
        <v>-53.753352028780945</v>
      </c>
      <c r="Z2516" s="93">
        <f t="shared" ca="1" si="3582"/>
        <v>-59.579886183808732</v>
      </c>
      <c r="AA2516" s="93">
        <f t="shared" ca="1" si="3582"/>
        <v>-65.230897101282309</v>
      </c>
      <c r="AB2516" s="93">
        <f t="shared" ca="1" si="3582"/>
        <v>-70.704922087555431</v>
      </c>
      <c r="AC2516" s="93">
        <f t="shared" ca="1" si="3582"/>
        <v>-76.000486259868055</v>
      </c>
      <c r="AD2516" s="93">
        <f t="shared" ca="1" si="3582"/>
        <v>-81.116102444770519</v>
      </c>
      <c r="AE2516" s="93">
        <f t="shared" ca="1" si="3582"/>
        <v>-79.105826631256647</v>
      </c>
      <c r="AF2516" s="93">
        <f t="shared" ca="1" si="3582"/>
        <v>-77.078798519296811</v>
      </c>
      <c r="AG2516" s="93">
        <f t="shared" ca="1" si="3582"/>
        <v>-75.034878506403984</v>
      </c>
      <c r="AH2516" s="93">
        <f t="shared" ca="1" si="3582"/>
        <v>-72.973925826737045</v>
      </c>
      <c r="AI2516" s="93">
        <f t="shared" ca="1" si="3582"/>
        <v>-70.895798541406222</v>
      </c>
      <c r="AJ2516" s="93">
        <f t="shared" ca="1" si="3582"/>
        <v>-68.800353528697642</v>
      </c>
      <c r="AK2516" s="93">
        <f t="shared" ca="1" si="3582"/>
        <v>-66.687446474216472</v>
      </c>
      <c r="AL2516" s="93">
        <f t="shared" ca="1" si="3582"/>
        <v>-64.556931860947969</v>
      </c>
      <c r="AM2516" s="93">
        <f t="shared" ca="1" si="3582"/>
        <v>-62.408662959235564</v>
      </c>
      <c r="AN2516" s="93">
        <f t="shared" ca="1" si="3582"/>
        <v>-60.24249181667556</v>
      </c>
      <c r="AO2516" s="93">
        <f t="shared" ca="1" si="3582"/>
        <v>-58.058269247927548</v>
      </c>
      <c r="AP2516" s="93">
        <f t="shared" ca="1" si="3582"/>
        <v>-55.855844824439977</v>
      </c>
      <c r="AQ2516" s="93">
        <f t="shared" ca="1" si="3582"/>
        <v>-53.635066864090014</v>
      </c>
      <c r="AR2516" s="93">
        <f t="shared" ca="1" si="3582"/>
        <v>-51.395782420737113</v>
      </c>
      <c r="AS2516" s="93">
        <f t="shared" ca="1" si="3582"/>
        <v>-49.137837273689627</v>
      </c>
      <c r="AT2516" s="93">
        <f t="shared" ca="1" si="3582"/>
        <v>-46.861075917083404</v>
      </c>
      <c r="AU2516" s="93">
        <f t="shared" ca="1" si="3582"/>
        <v>-44.565341549172132</v>
      </c>
      <c r="AV2516" s="93">
        <f t="shared" ca="1" si="3582"/>
        <v>-42.250476061528254</v>
      </c>
      <c r="AW2516" s="93">
        <f t="shared" ca="1" si="3582"/>
        <v>-39.916320028154018</v>
      </c>
      <c r="AX2516" s="93">
        <f t="shared" ca="1" si="3582"/>
        <v>-37.562712694501663</v>
      </c>
      <c r="AY2516" s="93">
        <f t="shared" ref="AY2516:CD2516" ca="1" si="3583">-SUM(AY2510:AY2512)*$H2506/12</f>
        <v>-35.189491966402208</v>
      </c>
      <c r="AZ2516" s="93">
        <f t="shared" ca="1" si="3583"/>
        <v>-32.79649439890192</v>
      </c>
      <c r="BA2516" s="93">
        <f t="shared" ca="1" si="3583"/>
        <v>-30.3835551850058</v>
      </c>
      <c r="BB2516" s="93">
        <f t="shared" ca="1" si="3583"/>
        <v>-27.950508144327213</v>
      </c>
      <c r="BC2516" s="93">
        <f t="shared" ca="1" si="3583"/>
        <v>-25.497185711642967</v>
      </c>
      <c r="BD2516" s="93">
        <f t="shared" ca="1" si="3583"/>
        <v>-23.247496614199111</v>
      </c>
      <c r="BE2516" s="93">
        <f t="shared" ca="1" si="3583"/>
        <v>-21.203137796455987</v>
      </c>
      <c r="BF2516" s="93">
        <f t="shared" ca="1" si="3583"/>
        <v>-19.365820344077765</v>
      </c>
      <c r="BG2516" s="93">
        <f t="shared" ca="1" si="3583"/>
        <v>-17.734580669509661</v>
      </c>
      <c r="BH2516" s="93">
        <f t="shared" ca="1" si="3583"/>
        <v>-16.313825019832919</v>
      </c>
      <c r="BI2516" s="93">
        <f t="shared" ca="1" si="3583"/>
        <v>-15.105307428588297</v>
      </c>
      <c r="BJ2516" s="93">
        <f t="shared" ca="1" si="3583"/>
        <v>-14.110796546262732</v>
      </c>
      <c r="BK2516" s="93">
        <f t="shared" ca="1" si="3583"/>
        <v>-13.332075762097212</v>
      </c>
      <c r="BL2516" s="93">
        <f t="shared" ca="1" si="3583"/>
        <v>-12.770943326909739</v>
      </c>
      <c r="BM2516" s="93">
        <f t="shared" ca="1" si="3583"/>
        <v>-12.429212476941801</v>
      </c>
      <c r="BN2516" s="93">
        <f t="shared" ca="1" si="3583"/>
        <v>-12.308711558736888</v>
      </c>
      <c r="BO2516" s="93">
        <f t="shared" ca="1" si="3583"/>
        <v>-12.411284155059697</v>
      </c>
      <c r="BP2516" s="93">
        <f t="shared" ca="1" si="3583"/>
        <v>-12.514711523018526</v>
      </c>
      <c r="BQ2516" s="93">
        <f t="shared" ca="1" si="3583"/>
        <v>-12.619000785710348</v>
      </c>
      <c r="BR2516" s="93">
        <f t="shared" ca="1" si="3583"/>
        <v>-12.724159125591269</v>
      </c>
      <c r="BS2516" s="93">
        <f t="shared" ca="1" si="3583"/>
        <v>-12.830193784971195</v>
      </c>
      <c r="BT2516" s="93">
        <f t="shared" ca="1" si="3583"/>
        <v>-12.937112066512624</v>
      </c>
      <c r="BU2516" s="93">
        <f t="shared" ca="1" si="3583"/>
        <v>-13.044921333733562</v>
      </c>
      <c r="BV2516" s="93">
        <f t="shared" ca="1" si="3583"/>
        <v>-13.153629011514674</v>
      </c>
      <c r="BW2516" s="93">
        <f t="shared" ca="1" si="3583"/>
        <v>-13.26324258661063</v>
      </c>
      <c r="BX2516" s="93">
        <f t="shared" ca="1" si="3583"/>
        <v>-13.373769608165718</v>
      </c>
      <c r="BY2516" s="93">
        <f t="shared" ca="1" si="3583"/>
        <v>-13.485217688233766</v>
      </c>
      <c r="BZ2516" s="93">
        <f t="shared" ca="1" si="3583"/>
        <v>-13.59759450230238</v>
      </c>
      <c r="CA2516" s="93">
        <f t="shared" ca="1" si="3583"/>
        <v>-13.710907789821567</v>
      </c>
      <c r="CB2516" s="93">
        <f t="shared" ca="1" si="3583"/>
        <v>-13.825165354736745</v>
      </c>
      <c r="CC2516" s="93">
        <f t="shared" ca="1" si="3583"/>
        <v>-13.940375066026219</v>
      </c>
      <c r="CD2516" s="93">
        <f t="shared" ca="1" si="3583"/>
        <v>-14.056544858243106</v>
      </c>
      <c r="CE2516" s="93">
        <f t="shared" ref="CE2516:CK2516" ca="1" si="3584">-SUM(CE2510:CE2512)*$H2506/12</f>
        <v>-14.173682732061797</v>
      </c>
      <c r="CF2516" s="93">
        <f t="shared" ca="1" si="3584"/>
        <v>-14.291796754828978</v>
      </c>
      <c r="CG2516" s="93">
        <f t="shared" ca="1" si="3584"/>
        <v>-14.41089506111922</v>
      </c>
      <c r="CH2516" s="93">
        <f t="shared" ca="1" si="3584"/>
        <v>-14.530985853295212</v>
      </c>
      <c r="CI2516" s="93">
        <f t="shared" ca="1" si="3584"/>
        <v>-14.652077402072672</v>
      </c>
      <c r="CJ2516" s="93">
        <f t="shared" ca="1" si="3584"/>
        <v>-14.774178047089945</v>
      </c>
      <c r="CK2516" s="93">
        <f t="shared" ca="1" si="3584"/>
        <v>-14.89729619748236</v>
      </c>
      <c r="CL2516" s="93">
        <f t="shared" ref="CL2516" ca="1" si="3585">-SUM(CL2510:CL2512)*$H2506/12</f>
        <v>-15.021440332461379</v>
      </c>
    </row>
    <row r="2517" spans="2:90" x14ac:dyDescent="0.4">
      <c r="B2517" s="122"/>
      <c r="C2517" s="57"/>
      <c r="D2517" t="s">
        <v>426</v>
      </c>
      <c r="E2517" t="str">
        <f t="shared" si="3563"/>
        <v>2517 DAMORT-F</v>
      </c>
      <c r="G2517" s="57" t="s">
        <v>244</v>
      </c>
      <c r="R2517"/>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c r="AR2517" s="1"/>
      <c r="AS2517" s="1"/>
      <c r="AT2517" s="1"/>
      <c r="AU2517" s="1"/>
      <c r="AV2517" s="1"/>
      <c r="AW2517" s="1"/>
      <c r="AX2517" s="1"/>
      <c r="AY2517" s="1"/>
      <c r="AZ2517" s="1"/>
      <c r="BA2517" s="1"/>
      <c r="BB2517" s="1"/>
      <c r="BC2517" s="1"/>
      <c r="BD2517" s="1"/>
      <c r="BE2517" s="1"/>
      <c r="BF2517" s="1"/>
      <c r="BG2517" s="1"/>
      <c r="BH2517" s="1"/>
      <c r="BI2517" s="1"/>
      <c r="BJ2517" s="1"/>
      <c r="BK2517" s="1"/>
      <c r="BL2517" s="1"/>
      <c r="BM2517" s="1"/>
      <c r="BN2517" s="1"/>
      <c r="BO2517" s="1"/>
      <c r="BP2517" s="1"/>
      <c r="BQ2517" s="1"/>
      <c r="BR2517" s="1"/>
      <c r="BS2517" s="1"/>
      <c r="BT2517" s="1"/>
      <c r="BU2517" s="1"/>
      <c r="BV2517" s="1"/>
      <c r="BW2517" s="1"/>
      <c r="BX2517" s="1"/>
      <c r="BY2517" s="1"/>
      <c r="BZ2517" s="1"/>
      <c r="CA2517" s="1"/>
      <c r="CB2517" s="1"/>
      <c r="CC2517" s="1"/>
      <c r="CD2517" s="1"/>
      <c r="CE2517" s="1"/>
      <c r="CF2517" s="1"/>
      <c r="CG2517" s="1"/>
      <c r="CH2517" s="1"/>
      <c r="CI2517" s="1"/>
      <c r="CJ2517" s="1"/>
      <c r="CK2517" s="1"/>
      <c r="CL2517" s="1"/>
    </row>
    <row r="2518" spans="2:90" x14ac:dyDescent="0.4">
      <c r="B2518" s="95" t="s">
        <v>291</v>
      </c>
      <c r="C2518" s="57"/>
      <c r="D2518" t="s">
        <v>426</v>
      </c>
      <c r="E2518" t="str">
        <f t="shared" si="3563"/>
        <v>2518 DAMORT-F</v>
      </c>
      <c r="G2518" s="57"/>
      <c r="R2518"/>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c r="AR2518" s="1"/>
      <c r="AS2518" s="1"/>
      <c r="AT2518" s="1"/>
      <c r="AU2518" s="1"/>
      <c r="AV2518" s="1"/>
      <c r="AW2518" s="1"/>
      <c r="AX2518" s="1"/>
      <c r="AY2518" s="1"/>
      <c r="AZ2518" s="1"/>
      <c r="BA2518" s="1"/>
      <c r="BB2518" s="1"/>
      <c r="BC2518" s="1"/>
      <c r="BD2518" s="1"/>
      <c r="BE2518" s="1"/>
      <c r="BF2518" s="1"/>
      <c r="BG2518" s="1"/>
      <c r="BH2518" s="1"/>
      <c r="BI2518" s="1"/>
      <c r="BJ2518" s="1"/>
      <c r="BK2518" s="1"/>
      <c r="BL2518" s="1"/>
      <c r="BM2518" s="1"/>
      <c r="BN2518" s="1"/>
      <c r="BO2518" s="1"/>
      <c r="BP2518" s="1"/>
      <c r="BQ2518" s="1"/>
      <c r="BR2518" s="1"/>
      <c r="BS2518" s="1"/>
      <c r="BT2518" s="1"/>
      <c r="BU2518" s="1"/>
      <c r="BV2518" s="1"/>
      <c r="BW2518" s="1"/>
      <c r="BX2518" s="1"/>
      <c r="BY2518" s="1"/>
      <c r="BZ2518" s="1"/>
      <c r="CA2518" s="1"/>
      <c r="CB2518" s="1"/>
      <c r="CC2518" s="1"/>
      <c r="CD2518" s="1"/>
      <c r="CE2518" s="1"/>
      <c r="CF2518" s="1"/>
      <c r="CG2518" s="1"/>
      <c r="CH2518" s="1"/>
      <c r="CI2518" s="1"/>
      <c r="CJ2518" s="1"/>
      <c r="CK2518" s="1"/>
      <c r="CL2518" s="1"/>
    </row>
    <row r="2519" spans="2:90" x14ac:dyDescent="0.4">
      <c r="B2519" s="154" t="s">
        <v>292</v>
      </c>
      <c r="C2519" s="57"/>
      <c r="D2519" t="s">
        <v>426</v>
      </c>
      <c r="E2519" t="str">
        <f t="shared" si="3563"/>
        <v>2519 DAMORT-F</v>
      </c>
      <c r="G2519" s="57"/>
      <c r="J2519" s="81">
        <f>SUMIF($5:$5,I$2,2517:2517)</f>
        <v>0</v>
      </c>
      <c r="K2519" s="37">
        <f t="shared" ref="K2519:P2519" si="3586">SUMIF($3:$3,K$2,2519:2519)</f>
        <v>-322.34920006643659</v>
      </c>
      <c r="L2519" s="37">
        <f t="shared" si="3586"/>
        <v>0</v>
      </c>
      <c r="M2519" s="37">
        <f t="shared" si="3586"/>
        <v>0</v>
      </c>
      <c r="N2519" s="37">
        <f t="shared" si="3586"/>
        <v>0</v>
      </c>
      <c r="O2519" s="37">
        <f t="shared" si="3586"/>
        <v>0</v>
      </c>
      <c r="P2519" s="37">
        <f t="shared" si="3586"/>
        <v>0</v>
      </c>
      <c r="R2519" s="53"/>
      <c r="S2519" s="94">
        <f t="shared" ref="S2519" si="3587">+PMT($H2506/12,$H2505,S2511+S2512,0)</f>
        <v>-26.889322661531239</v>
      </c>
      <c r="T2519" s="94">
        <f t="shared" ref="T2519:AY2519" si="3588">+PMT($H2506/12,$H2505,T2511+T2512,0)</f>
        <v>-26.889322661531239</v>
      </c>
      <c r="U2519" s="94">
        <f t="shared" si="3588"/>
        <v>-26.889322661531239</v>
      </c>
      <c r="V2519" s="94">
        <f t="shared" si="3588"/>
        <v>-26.566650789592863</v>
      </c>
      <c r="W2519" s="94">
        <f t="shared" si="3588"/>
        <v>-26.889322661531239</v>
      </c>
      <c r="X2519" s="94">
        <f t="shared" si="3588"/>
        <v>-26.889322661531239</v>
      </c>
      <c r="Y2519" s="94">
        <f t="shared" si="3588"/>
        <v>-26.889322661531239</v>
      </c>
      <c r="Z2519" s="94">
        <f t="shared" si="3588"/>
        <v>-26.889322661531239</v>
      </c>
      <c r="AA2519" s="94">
        <f t="shared" si="3588"/>
        <v>-26.889322661531239</v>
      </c>
      <c r="AB2519" s="94">
        <f t="shared" si="3588"/>
        <v>-26.889322661531239</v>
      </c>
      <c r="AC2519" s="94">
        <f t="shared" si="3588"/>
        <v>-26.889322661531239</v>
      </c>
      <c r="AD2519" s="94">
        <f t="shared" si="3588"/>
        <v>-26.889322661531239</v>
      </c>
      <c r="AE2519" s="94">
        <f t="shared" si="3588"/>
        <v>0</v>
      </c>
      <c r="AF2519" s="94">
        <f t="shared" si="3588"/>
        <v>0</v>
      </c>
      <c r="AG2519" s="94">
        <f t="shared" si="3588"/>
        <v>0</v>
      </c>
      <c r="AH2519" s="94">
        <f t="shared" si="3588"/>
        <v>0</v>
      </c>
      <c r="AI2519" s="94">
        <f t="shared" si="3588"/>
        <v>0</v>
      </c>
      <c r="AJ2519" s="94">
        <f t="shared" si="3588"/>
        <v>0</v>
      </c>
      <c r="AK2519" s="94">
        <f t="shared" si="3588"/>
        <v>0</v>
      </c>
      <c r="AL2519" s="94">
        <f t="shared" si="3588"/>
        <v>0</v>
      </c>
      <c r="AM2519" s="94">
        <f t="shared" si="3588"/>
        <v>0</v>
      </c>
      <c r="AN2519" s="94">
        <f t="shared" si="3588"/>
        <v>0</v>
      </c>
      <c r="AO2519" s="94">
        <f t="shared" si="3588"/>
        <v>0</v>
      </c>
      <c r="AP2519" s="94">
        <f t="shared" si="3588"/>
        <v>0</v>
      </c>
      <c r="AQ2519" s="94">
        <f t="shared" si="3588"/>
        <v>0</v>
      </c>
      <c r="AR2519" s="94">
        <f t="shared" si="3588"/>
        <v>0</v>
      </c>
      <c r="AS2519" s="94">
        <f t="shared" si="3588"/>
        <v>0</v>
      </c>
      <c r="AT2519" s="94">
        <f t="shared" si="3588"/>
        <v>0</v>
      </c>
      <c r="AU2519" s="94">
        <f t="shared" si="3588"/>
        <v>0</v>
      </c>
      <c r="AV2519" s="94">
        <f t="shared" si="3588"/>
        <v>0</v>
      </c>
      <c r="AW2519" s="94">
        <f t="shared" si="3588"/>
        <v>0</v>
      </c>
      <c r="AX2519" s="94">
        <f t="shared" si="3588"/>
        <v>0</v>
      </c>
      <c r="AY2519" s="94">
        <f t="shared" si="3588"/>
        <v>0</v>
      </c>
      <c r="AZ2519" s="94">
        <f t="shared" ref="AZ2519:CE2519" si="3589">+PMT($H2506/12,$H2505,AZ2511+AZ2512,0)</f>
        <v>0</v>
      </c>
      <c r="BA2519" s="94">
        <f t="shared" si="3589"/>
        <v>0</v>
      </c>
      <c r="BB2519" s="94">
        <f t="shared" si="3589"/>
        <v>0</v>
      </c>
      <c r="BC2519" s="94">
        <f t="shared" si="3589"/>
        <v>0</v>
      </c>
      <c r="BD2519" s="94">
        <f t="shared" si="3589"/>
        <v>0</v>
      </c>
      <c r="BE2519" s="94">
        <f t="shared" si="3589"/>
        <v>0</v>
      </c>
      <c r="BF2519" s="94">
        <f t="shared" si="3589"/>
        <v>0</v>
      </c>
      <c r="BG2519" s="94">
        <f t="shared" si="3589"/>
        <v>0</v>
      </c>
      <c r="BH2519" s="94">
        <f t="shared" si="3589"/>
        <v>0</v>
      </c>
      <c r="BI2519" s="94">
        <f t="shared" si="3589"/>
        <v>0</v>
      </c>
      <c r="BJ2519" s="94">
        <f t="shared" si="3589"/>
        <v>0</v>
      </c>
      <c r="BK2519" s="94">
        <f t="shared" si="3589"/>
        <v>0</v>
      </c>
      <c r="BL2519" s="94">
        <f t="shared" si="3589"/>
        <v>0</v>
      </c>
      <c r="BM2519" s="94">
        <f t="shared" si="3589"/>
        <v>0</v>
      </c>
      <c r="BN2519" s="94">
        <f t="shared" si="3589"/>
        <v>0</v>
      </c>
      <c r="BO2519" s="94">
        <f t="shared" si="3589"/>
        <v>0</v>
      </c>
      <c r="BP2519" s="94">
        <f t="shared" si="3589"/>
        <v>0</v>
      </c>
      <c r="BQ2519" s="94">
        <f t="shared" si="3589"/>
        <v>0</v>
      </c>
      <c r="BR2519" s="94">
        <f t="shared" si="3589"/>
        <v>0</v>
      </c>
      <c r="BS2519" s="94">
        <f t="shared" si="3589"/>
        <v>0</v>
      </c>
      <c r="BT2519" s="94">
        <f t="shared" si="3589"/>
        <v>0</v>
      </c>
      <c r="BU2519" s="94">
        <f t="shared" si="3589"/>
        <v>0</v>
      </c>
      <c r="BV2519" s="94">
        <f t="shared" si="3589"/>
        <v>0</v>
      </c>
      <c r="BW2519" s="94">
        <f t="shared" si="3589"/>
        <v>0</v>
      </c>
      <c r="BX2519" s="94">
        <f t="shared" si="3589"/>
        <v>0</v>
      </c>
      <c r="BY2519" s="94">
        <f t="shared" si="3589"/>
        <v>0</v>
      </c>
      <c r="BZ2519" s="94">
        <f t="shared" si="3589"/>
        <v>0</v>
      </c>
      <c r="CA2519" s="94">
        <f t="shared" si="3589"/>
        <v>0</v>
      </c>
      <c r="CB2519" s="94">
        <f t="shared" si="3589"/>
        <v>0</v>
      </c>
      <c r="CC2519" s="94">
        <f t="shared" si="3589"/>
        <v>0</v>
      </c>
      <c r="CD2519" s="94">
        <f t="shared" si="3589"/>
        <v>0</v>
      </c>
      <c r="CE2519" s="94">
        <f t="shared" si="3589"/>
        <v>0</v>
      </c>
      <c r="CF2519" s="94">
        <f t="shared" ref="CF2519:CK2519" si="3590">+PMT($H2506/12,$H2505,CF2511+CF2512,0)</f>
        <v>0</v>
      </c>
      <c r="CG2519" s="94">
        <f t="shared" si="3590"/>
        <v>0</v>
      </c>
      <c r="CH2519" s="94">
        <f t="shared" si="3590"/>
        <v>0</v>
      </c>
      <c r="CI2519" s="94">
        <f t="shared" si="3590"/>
        <v>0</v>
      </c>
      <c r="CJ2519" s="94">
        <f t="shared" si="3590"/>
        <v>0</v>
      </c>
      <c r="CK2519" s="94">
        <f t="shared" si="3590"/>
        <v>0</v>
      </c>
      <c r="CL2519" s="94">
        <f t="shared" ref="CL2519" si="3591">+PMT($H2506/12,$H2505,CL2511+CL2512,0)</f>
        <v>0</v>
      </c>
    </row>
    <row r="2520" spans="2:90" x14ac:dyDescent="0.4">
      <c r="B2520" s="123" t="s">
        <v>293</v>
      </c>
      <c r="C2520" s="281"/>
      <c r="D2520" t="s">
        <v>426</v>
      </c>
      <c r="E2520" t="str">
        <f t="shared" si="3563"/>
        <v>2520 DAMORT-F</v>
      </c>
      <c r="F2520" s="27"/>
      <c r="G2520" s="281"/>
      <c r="H2520" s="27"/>
      <c r="J2520" s="77">
        <f>SUMIF($5:$5,I$2,2518:2518)</f>
        <v>0</v>
      </c>
      <c r="K2520" s="33">
        <f t="shared" ref="K2520:P2520" si="3592">SUMIF($4:$4,K$2,2518:2518)</f>
        <v>0</v>
      </c>
      <c r="L2520" s="33">
        <f t="shared" si="3592"/>
        <v>0</v>
      </c>
      <c r="M2520" s="33">
        <f t="shared" si="3592"/>
        <v>0</v>
      </c>
      <c r="N2520" s="33">
        <f t="shared" si="3592"/>
        <v>0</v>
      </c>
      <c r="O2520" s="33">
        <f t="shared" si="3592"/>
        <v>0</v>
      </c>
      <c r="P2520" s="33">
        <f t="shared" si="3592"/>
        <v>0</v>
      </c>
      <c r="R2520" s="28"/>
      <c r="S2520" s="93" cm="1">
        <f t="array" ref="S2520">SUM(INDEX(2517:2517,1,MAX(COLUMN($R:$R),COLUMN()-($H2505-1))):S2519)</f>
        <v>-26.889322661531239</v>
      </c>
      <c r="T2520" s="93" cm="1">
        <f t="array" ref="T2520">SUM(INDEX(2517:2517,1,MAX(COLUMN($R:$R),COLUMN()-($H2505-1))):T2519)</f>
        <v>-53.778645323062477</v>
      </c>
      <c r="U2520" s="93" cm="1">
        <f t="array" ref="U2520">SUM(INDEX(2517:2517,1,MAX(COLUMN($R:$R),COLUMN()-($H2505-1))):U2519)</f>
        <v>-80.667967984593716</v>
      </c>
      <c r="V2520" s="93" cm="1">
        <f t="array" ref="V2520">SUM(INDEX(2517:2517,1,MAX(COLUMN($R:$R),COLUMN()-($H2505-1))):V2519)</f>
        <v>-107.23461877418657</v>
      </c>
      <c r="W2520" s="93" cm="1">
        <f t="array" ref="W2520">SUM(INDEX(2517:2517,1,MAX(COLUMN($R:$R),COLUMN()-($H2505-1))):W2519)</f>
        <v>-134.12394143571782</v>
      </c>
      <c r="X2520" s="93" cm="1">
        <f t="array" ref="X2520">SUM(INDEX(2517:2517,1,MAX(COLUMN($R:$R),COLUMN()-($H2505-1))):X2519)</f>
        <v>-161.01326409724908</v>
      </c>
      <c r="Y2520" s="93" cm="1">
        <f t="array" ref="Y2520">SUM(INDEX(2517:2517,1,MAX(COLUMN($R:$R),COLUMN()-($H2505-1))):Y2519)</f>
        <v>-187.90258675878033</v>
      </c>
      <c r="Z2520" s="93" cm="1">
        <f t="array" ref="Z2520">SUM(INDEX(2517:2517,1,MAX(COLUMN($R:$R),COLUMN()-($H2505-1))):Z2519)</f>
        <v>-214.79190942031158</v>
      </c>
      <c r="AA2520" s="93" cm="1">
        <f t="array" ref="AA2520">SUM(INDEX(2517:2517,1,MAX(COLUMN($R:$R),COLUMN()-($H2505-1))):AA2519)</f>
        <v>-241.68123208184284</v>
      </c>
      <c r="AB2520" s="93" cm="1">
        <f t="array" ref="AB2520">SUM(INDEX(2517:2517,1,MAX(COLUMN($R:$R),COLUMN()-($H2505-1))):AB2519)</f>
        <v>-268.57055474337409</v>
      </c>
      <c r="AC2520" s="93" cm="1">
        <f t="array" ref="AC2520">SUM(INDEX(2517:2517,1,MAX(COLUMN($R:$R),COLUMN()-($H2505-1))):AC2519)</f>
        <v>-295.45987740490534</v>
      </c>
      <c r="AD2520" s="93" cm="1">
        <f t="array" ref="AD2520">SUM(INDEX(2517:2517,1,MAX(COLUMN($R:$R),COLUMN()-($H2505-1))):AD2519)</f>
        <v>-322.34920006643659</v>
      </c>
      <c r="AE2520" s="93" cm="1">
        <f t="array" ref="AE2520">SUM(INDEX(2517:2517,1,MAX(COLUMN($R:$R),COLUMN()-($H2505-1))):AE2519)</f>
        <v>-322.34920006643659</v>
      </c>
      <c r="AF2520" s="93" cm="1">
        <f t="array" ref="AF2520">SUM(INDEX(2517:2517,1,MAX(COLUMN($R:$R),COLUMN()-($H2505-1))):AF2519)</f>
        <v>-322.34920006643659</v>
      </c>
      <c r="AG2520" s="93" cm="1">
        <f t="array" ref="AG2520">SUM(INDEX(2517:2517,1,MAX(COLUMN($R:$R),COLUMN()-($H2505-1))):AG2519)</f>
        <v>-322.34920006643659</v>
      </c>
      <c r="AH2520" s="93" cm="1">
        <f t="array" ref="AH2520">SUM(INDEX(2517:2517,1,MAX(COLUMN($R:$R),COLUMN()-($H2505-1))):AH2519)</f>
        <v>-322.34920006643659</v>
      </c>
      <c r="AI2520" s="93" cm="1">
        <f t="array" ref="AI2520">SUM(INDEX(2517:2517,1,MAX(COLUMN($R:$R),COLUMN()-($H2505-1))):AI2519)</f>
        <v>-322.34920006643659</v>
      </c>
      <c r="AJ2520" s="93" cm="1">
        <f t="array" ref="AJ2520">SUM(INDEX(2517:2517,1,MAX(COLUMN($R:$R),COLUMN()-($H2505-1))):AJ2519)</f>
        <v>-322.34920006643659</v>
      </c>
      <c r="AK2520" s="93" cm="1">
        <f t="array" ref="AK2520">SUM(INDEX(2517:2517,1,MAX(COLUMN($R:$R),COLUMN()-($H2505-1))):AK2519)</f>
        <v>-322.34920006643659</v>
      </c>
      <c r="AL2520" s="93" cm="1">
        <f t="array" ref="AL2520">SUM(INDEX(2517:2517,1,MAX(COLUMN($R:$R),COLUMN()-($H2505-1))):AL2519)</f>
        <v>-322.34920006643659</v>
      </c>
      <c r="AM2520" s="93" cm="1">
        <f t="array" ref="AM2520">SUM(INDEX(2517:2517,1,MAX(COLUMN($R:$R),COLUMN()-($H2505-1))):AM2519)</f>
        <v>-322.34920006643659</v>
      </c>
      <c r="AN2520" s="93" cm="1">
        <f t="array" ref="AN2520">SUM(INDEX(2517:2517,1,MAX(COLUMN($R:$R),COLUMN()-($H2505-1))):AN2519)</f>
        <v>-322.34920006643659</v>
      </c>
      <c r="AO2520" s="93" cm="1">
        <f t="array" ref="AO2520">SUM(INDEX(2517:2517,1,MAX(COLUMN($R:$R),COLUMN()-($H2505-1))):AO2519)</f>
        <v>-322.34920006643659</v>
      </c>
      <c r="AP2520" s="93" cm="1">
        <f t="array" ref="AP2520">SUM(INDEX(2517:2517,1,MAX(COLUMN($R:$R),COLUMN()-($H2505-1))):AP2519)</f>
        <v>-322.34920006643659</v>
      </c>
      <c r="AQ2520" s="93" cm="1">
        <f t="array" ref="AQ2520">SUM(INDEX(2517:2517,1,MAX(COLUMN($R:$R),COLUMN()-($H2505-1))):AQ2519)</f>
        <v>-322.34920006643659</v>
      </c>
      <c r="AR2520" s="93" cm="1">
        <f t="array" ref="AR2520">SUM(INDEX(2517:2517,1,MAX(COLUMN($R:$R),COLUMN()-($H2505-1))):AR2519)</f>
        <v>-322.34920006643659</v>
      </c>
      <c r="AS2520" s="93" cm="1">
        <f t="array" ref="AS2520">SUM(INDEX(2517:2517,1,MAX(COLUMN($R:$R),COLUMN()-($H2505-1))):AS2519)</f>
        <v>-322.34920006643659</v>
      </c>
      <c r="AT2520" s="93" cm="1">
        <f t="array" ref="AT2520">SUM(INDEX(2517:2517,1,MAX(COLUMN($R:$R),COLUMN()-($H2505-1))):AT2519)</f>
        <v>-322.34920006643659</v>
      </c>
      <c r="AU2520" s="93" cm="1">
        <f t="array" ref="AU2520">SUM(INDEX(2517:2517,1,MAX(COLUMN($R:$R),COLUMN()-($H2505-1))):AU2519)</f>
        <v>-322.34920006643659</v>
      </c>
      <c r="AV2520" s="93" cm="1">
        <f t="array" ref="AV2520">SUM(INDEX(2517:2517,1,MAX(COLUMN($R:$R),COLUMN()-($H2505-1))):AV2519)</f>
        <v>-322.34920006643659</v>
      </c>
      <c r="AW2520" s="93" cm="1">
        <f t="array" ref="AW2520">SUM(INDEX(2517:2517,1,MAX(COLUMN($R:$R),COLUMN()-($H2505-1))):AW2519)</f>
        <v>-322.34920006643659</v>
      </c>
      <c r="AX2520" s="93" cm="1">
        <f t="array" ref="AX2520">SUM(INDEX(2517:2517,1,MAX(COLUMN($R:$R),COLUMN()-($H2505-1))):AX2519)</f>
        <v>-322.34920006643659</v>
      </c>
      <c r="AY2520" s="93" cm="1">
        <f t="array" ref="AY2520">SUM(INDEX(2517:2517,1,MAX(COLUMN($R:$R),COLUMN()-($H2505-1))):AY2519)</f>
        <v>-322.34920006643659</v>
      </c>
      <c r="AZ2520" s="93" cm="1">
        <f t="array" ref="AZ2520">SUM(INDEX(2517:2517,1,MAX(COLUMN($R:$R),COLUMN()-($H2505-1))):AZ2519)</f>
        <v>-322.34920006643659</v>
      </c>
      <c r="BA2520" s="93" cm="1">
        <f t="array" ref="BA2520">SUM(INDEX(2517:2517,1,MAX(COLUMN($R:$R),COLUMN()-($H2505-1))):BA2519)</f>
        <v>-322.34920006643659</v>
      </c>
      <c r="BB2520" s="93" cm="1">
        <f t="array" ref="BB2520">SUM(INDEX(2517:2517,1,MAX(COLUMN($R:$R),COLUMN()-($H2505-1))):BB2519)</f>
        <v>-322.34920006643659</v>
      </c>
      <c r="BC2520" s="93" cm="1">
        <f t="array" ref="BC2520">SUM(INDEX(2517:2517,1,MAX(COLUMN($R:$R),COLUMN()-($H2505-1))):BC2519)</f>
        <v>-295.45987740490534</v>
      </c>
      <c r="BD2520" s="93" cm="1">
        <f t="array" ref="BD2520">SUM(INDEX(2517:2517,1,MAX(COLUMN($R:$R),COLUMN()-($H2505-1))):BD2519)</f>
        <v>-268.57055474337409</v>
      </c>
      <c r="BE2520" s="93" cm="1">
        <f t="array" ref="BE2520">SUM(INDEX(2517:2517,1,MAX(COLUMN($R:$R),COLUMN()-($H2505-1))):BE2519)</f>
        <v>-241.68123208184284</v>
      </c>
      <c r="BF2520" s="93" cm="1">
        <f t="array" ref="BF2520">SUM(INDEX(2517:2517,1,MAX(COLUMN($R:$R),COLUMN()-($H2505-1))):BF2519)</f>
        <v>-215.11458129224997</v>
      </c>
      <c r="BG2520" s="93" cm="1">
        <f t="array" ref="BG2520">SUM(INDEX(2517:2517,1,MAX(COLUMN($R:$R),COLUMN()-($H2505-1))):BG2519)</f>
        <v>-188.22525863071871</v>
      </c>
      <c r="BH2520" s="93" cm="1">
        <f t="array" ref="BH2520">SUM(INDEX(2517:2517,1,MAX(COLUMN($R:$R),COLUMN()-($H2505-1))):BH2519)</f>
        <v>-161.33593596918746</v>
      </c>
      <c r="BI2520" s="93" cm="1">
        <f t="array" ref="BI2520">SUM(INDEX(2517:2517,1,MAX(COLUMN($R:$R),COLUMN()-($H2505-1))):BI2519)</f>
        <v>-134.44661330765621</v>
      </c>
      <c r="BJ2520" s="93" cm="1">
        <f t="array" ref="BJ2520">SUM(INDEX(2517:2517,1,MAX(COLUMN($R:$R),COLUMN()-($H2505-1))):BJ2519)</f>
        <v>-107.55729064612495</v>
      </c>
      <c r="BK2520" s="93" cm="1">
        <f t="array" ref="BK2520">SUM(INDEX(2517:2517,1,MAX(COLUMN($R:$R),COLUMN()-($H2505-1))):BK2519)</f>
        <v>-80.667967984593716</v>
      </c>
      <c r="BL2520" s="93" cm="1">
        <f t="array" ref="BL2520">SUM(INDEX(2517:2517,1,MAX(COLUMN($R:$R),COLUMN()-($H2505-1))):BL2519)</f>
        <v>-53.778645323062477</v>
      </c>
      <c r="BM2520" s="93" cm="1">
        <f t="array" ref="BM2520">SUM(INDEX(2517:2517,1,MAX(COLUMN($R:$R),COLUMN()-($H2505-1))):BM2519)</f>
        <v>-26.889322661531239</v>
      </c>
      <c r="BN2520" s="93" cm="1">
        <f t="array" ref="BN2520">SUM(INDEX(2517:2517,1,MAX(COLUMN($R:$R),COLUMN()-($H2505-1))):BN2519)</f>
        <v>0</v>
      </c>
      <c r="BO2520" s="93" cm="1">
        <f t="array" ref="BO2520">SUM(INDEX(2517:2517,1,MAX(COLUMN($R:$R),COLUMN()-($H2505-1))):BO2519)</f>
        <v>0</v>
      </c>
      <c r="BP2520" s="93" cm="1">
        <f t="array" ref="BP2520">SUM(INDEX(2517:2517,1,MAX(COLUMN($R:$R),COLUMN()-($H2505-1))):BP2519)</f>
        <v>0</v>
      </c>
      <c r="BQ2520" s="93" cm="1">
        <f t="array" ref="BQ2520">SUM(INDEX(2517:2517,1,MAX(COLUMN($R:$R),COLUMN()-($H2505-1))):BQ2519)</f>
        <v>0</v>
      </c>
      <c r="BR2520" s="93" cm="1">
        <f t="array" ref="BR2520">SUM(INDEX(2517:2517,1,MAX(COLUMN($R:$R),COLUMN()-($H2505-1))):BR2519)</f>
        <v>0</v>
      </c>
      <c r="BS2520" s="93" cm="1">
        <f t="array" ref="BS2520">SUM(INDEX(2517:2517,1,MAX(COLUMN($R:$R),COLUMN()-($H2505-1))):BS2519)</f>
        <v>0</v>
      </c>
      <c r="BT2520" s="93" cm="1">
        <f t="array" ref="BT2520">SUM(INDEX(2517:2517,1,MAX(COLUMN($R:$R),COLUMN()-($H2505-1))):BT2519)</f>
        <v>0</v>
      </c>
      <c r="BU2520" s="93" cm="1">
        <f t="array" ref="BU2520">SUM(INDEX(2517:2517,1,MAX(COLUMN($R:$R),COLUMN()-($H2505-1))):BU2519)</f>
        <v>0</v>
      </c>
      <c r="BV2520" s="93" cm="1">
        <f t="array" ref="BV2520">SUM(INDEX(2517:2517,1,MAX(COLUMN($R:$R),COLUMN()-($H2505-1))):BV2519)</f>
        <v>0</v>
      </c>
      <c r="BW2520" s="93" cm="1">
        <f t="array" ref="BW2520">SUM(INDEX(2517:2517,1,MAX(COLUMN($R:$R),COLUMN()-($H2505-1))):BW2519)</f>
        <v>0</v>
      </c>
      <c r="BX2520" s="93" cm="1">
        <f t="array" ref="BX2520">SUM(INDEX(2517:2517,1,MAX(COLUMN($R:$R),COLUMN()-($H2505-1))):BX2519)</f>
        <v>0</v>
      </c>
      <c r="BY2520" s="93" cm="1">
        <f t="array" ref="BY2520">SUM(INDEX(2517:2517,1,MAX(COLUMN($R:$R),COLUMN()-($H2505-1))):BY2519)</f>
        <v>0</v>
      </c>
      <c r="BZ2520" s="93" cm="1">
        <f t="array" ref="BZ2520">SUM(INDEX(2517:2517,1,MAX(COLUMN($R:$R),COLUMN()-($H2505-1))):BZ2519)</f>
        <v>0</v>
      </c>
      <c r="CA2520" s="93" cm="1">
        <f t="array" ref="CA2520">SUM(INDEX(2517:2517,1,MAX(COLUMN($R:$R),COLUMN()-($H2505-1))):CA2519)</f>
        <v>0</v>
      </c>
      <c r="CB2520" s="93" cm="1">
        <f t="array" ref="CB2520">SUM(INDEX(2517:2517,1,MAX(COLUMN($R:$R),COLUMN()-($H2505-1))):CB2519)</f>
        <v>0</v>
      </c>
      <c r="CC2520" s="93" cm="1">
        <f t="array" ref="CC2520">SUM(INDEX(2517:2517,1,MAX(COLUMN($R:$R),COLUMN()-($H2505-1))):CC2519)</f>
        <v>0</v>
      </c>
      <c r="CD2520" s="93" cm="1">
        <f t="array" ref="CD2520">SUM(INDEX(2517:2517,1,MAX(COLUMN($R:$R),COLUMN()-($H2505-1))):CD2519)</f>
        <v>0</v>
      </c>
      <c r="CE2520" s="93" cm="1">
        <f t="array" ref="CE2520">SUM(INDEX(2517:2517,1,MAX(COLUMN($R:$R),COLUMN()-($H2505-1))):CE2519)</f>
        <v>0</v>
      </c>
      <c r="CF2520" s="93" cm="1">
        <f t="array" ref="CF2520">SUM(INDEX(2517:2517,1,MAX(COLUMN($R:$R),COLUMN()-($H2505-1))):CF2519)</f>
        <v>0</v>
      </c>
      <c r="CG2520" s="93" cm="1">
        <f t="array" ref="CG2520">SUM(INDEX(2517:2517,1,MAX(COLUMN($R:$R),COLUMN()-($H2505-1))):CG2519)</f>
        <v>0</v>
      </c>
      <c r="CH2520" s="93" cm="1">
        <f t="array" ref="CH2520">SUM(INDEX(2517:2517,1,MAX(COLUMN($R:$R),COLUMN()-($H2505-1))):CH2519)</f>
        <v>0</v>
      </c>
      <c r="CI2520" s="93" cm="1">
        <f t="array" ref="CI2520">SUM(INDEX(2517:2517,1,MAX(COLUMN($R:$R),COLUMN()-($H2505-1))):CI2519)</f>
        <v>0</v>
      </c>
      <c r="CJ2520" s="93" cm="1">
        <f t="array" ref="CJ2520">SUM(INDEX(2517:2517,1,MAX(COLUMN($R:$R),COLUMN()-($H2505-1))):CJ2519)</f>
        <v>0</v>
      </c>
      <c r="CK2520" s="93" cm="1">
        <f t="array" ref="CK2520">SUM(INDEX(2517:2517,1,MAX(COLUMN($R:$R),COLUMN()-($H2505-1))):CK2519)</f>
        <v>0</v>
      </c>
      <c r="CL2520" s="93" cm="1">
        <f t="array" ref="CL2520">SUM(INDEX(2517:2517,1,MAX(COLUMN($R:$R),COLUMN()-($H2505-1))):CL2519)</f>
        <v>0</v>
      </c>
    </row>
    <row r="2521" spans="2:90" x14ac:dyDescent="0.4">
      <c r="B2521" s="123"/>
      <c r="C2521" s="281"/>
      <c r="D2521" t="s">
        <v>426</v>
      </c>
      <c r="E2521" t="str">
        <f t="shared" ref="E2521" si="3593">ROW()&amp;" "&amp;D2521</f>
        <v>2521 DAMORT-F</v>
      </c>
      <c r="F2521" s="27"/>
      <c r="G2521" s="281"/>
      <c r="H2521" s="27"/>
      <c r="J2521" s="77"/>
      <c r="K2521" s="33"/>
      <c r="L2521" s="33"/>
      <c r="M2521" s="33"/>
      <c r="N2521" s="33"/>
      <c r="O2521" s="33"/>
      <c r="P2521" s="33"/>
      <c r="R2521" s="28"/>
      <c r="S2521" s="93"/>
      <c r="T2521" s="93"/>
      <c r="U2521" s="93"/>
      <c r="V2521" s="93"/>
      <c r="W2521" s="93"/>
      <c r="X2521" s="93"/>
      <c r="Y2521" s="93"/>
      <c r="Z2521" s="93"/>
      <c r="AA2521" s="93"/>
      <c r="AB2521" s="93"/>
      <c r="AC2521" s="93"/>
      <c r="AD2521" s="93"/>
      <c r="AE2521" s="93"/>
      <c r="AF2521" s="93"/>
      <c r="AG2521" s="93"/>
      <c r="AH2521" s="93"/>
      <c r="AI2521" s="93"/>
      <c r="AJ2521" s="93"/>
      <c r="AK2521" s="93"/>
      <c r="AL2521" s="93"/>
      <c r="AM2521" s="93"/>
      <c r="AN2521" s="93"/>
      <c r="AO2521" s="93"/>
      <c r="AP2521" s="93"/>
      <c r="AQ2521" s="93"/>
      <c r="AR2521" s="93"/>
      <c r="AS2521" s="93"/>
      <c r="AT2521" s="93"/>
      <c r="AU2521" s="93"/>
      <c r="AV2521" s="93"/>
      <c r="AW2521" s="93"/>
      <c r="AX2521" s="93"/>
      <c r="AY2521" s="93"/>
      <c r="AZ2521" s="93"/>
      <c r="BA2521" s="93"/>
      <c r="BB2521" s="93"/>
      <c r="BC2521" s="93"/>
      <c r="BD2521" s="93"/>
      <c r="BE2521" s="93"/>
      <c r="BF2521" s="93"/>
      <c r="BG2521" s="93"/>
      <c r="BH2521" s="93"/>
      <c r="BI2521" s="93"/>
      <c r="BJ2521" s="93"/>
      <c r="BK2521" s="93"/>
      <c r="BL2521" s="93"/>
      <c r="BM2521" s="93"/>
      <c r="BN2521" s="93"/>
      <c r="BO2521" s="93"/>
      <c r="BP2521" s="93"/>
      <c r="BQ2521" s="93"/>
      <c r="BR2521" s="93"/>
      <c r="BS2521" s="93"/>
      <c r="BT2521" s="93"/>
      <c r="BU2521" s="93"/>
      <c r="BV2521" s="93"/>
      <c r="BW2521" s="93"/>
      <c r="BX2521" s="93"/>
      <c r="BY2521" s="93"/>
      <c r="BZ2521" s="93"/>
      <c r="CA2521" s="93"/>
      <c r="CB2521" s="93"/>
      <c r="CC2521" s="93"/>
      <c r="CD2521" s="93"/>
      <c r="CE2521" s="93"/>
      <c r="CF2521" s="93"/>
      <c r="CG2521" s="93"/>
      <c r="CH2521" s="93"/>
      <c r="CI2521" s="93"/>
      <c r="CJ2521" s="93"/>
      <c r="CK2521" s="93"/>
      <c r="CL2521" s="93"/>
    </row>
    <row r="2522" spans="2:90" x14ac:dyDescent="0.4">
      <c r="B2522" s="132" t="str">
        <f>B2495</f>
        <v>(Primary label)</v>
      </c>
      <c r="D2522" t="s">
        <v>426</v>
      </c>
      <c r="E2522" s="8" t="str">
        <f t="shared" si="3563"/>
        <v>2522 DAMORT-F</v>
      </c>
      <c r="G2522" t="s">
        <v>332</v>
      </c>
      <c r="H2522" s="27"/>
      <c r="I2522" s="78"/>
      <c r="J2522" s="78"/>
      <c r="K2522" s="33"/>
      <c r="L2522" s="33"/>
      <c r="M2522" s="33"/>
      <c r="N2522" s="33"/>
      <c r="O2522" s="33"/>
      <c r="P2522" s="33"/>
      <c r="R2522" s="33"/>
      <c r="S2522" s="77"/>
      <c r="T2522" s="77"/>
      <c r="U2522" s="77"/>
      <c r="V2522" s="77"/>
      <c r="W2522" s="77"/>
      <c r="X2522" s="77"/>
      <c r="Y2522" s="77"/>
      <c r="Z2522" s="77"/>
      <c r="AA2522" s="77"/>
      <c r="AB2522" s="77"/>
      <c r="AC2522" s="77"/>
      <c r="AD2522" s="77"/>
      <c r="AE2522" s="77"/>
      <c r="AF2522" s="77"/>
      <c r="AG2522" s="77"/>
      <c r="AH2522" s="77"/>
      <c r="AI2522" s="77"/>
      <c r="AJ2522" s="77"/>
      <c r="AK2522" s="77"/>
      <c r="AL2522" s="77"/>
      <c r="AM2522" s="77"/>
      <c r="AN2522" s="77"/>
      <c r="AO2522" s="77"/>
      <c r="AP2522" s="77"/>
      <c r="AQ2522" s="77"/>
      <c r="AR2522" s="77"/>
      <c r="AS2522" s="77"/>
      <c r="AT2522" s="77"/>
      <c r="AU2522" s="77"/>
      <c r="AV2522" s="77"/>
      <c r="AW2522" s="77"/>
      <c r="AX2522" s="77"/>
      <c r="AY2522" s="77"/>
      <c r="AZ2522" s="77"/>
      <c r="BA2522" s="77"/>
      <c r="BB2522" s="77"/>
      <c r="BC2522" s="77"/>
      <c r="BD2522" s="77"/>
      <c r="BE2522" s="77"/>
      <c r="BF2522" s="77"/>
      <c r="BG2522" s="77"/>
      <c r="BH2522" s="77"/>
      <c r="BI2522" s="77"/>
      <c r="BJ2522" s="77"/>
      <c r="BK2522" s="77"/>
      <c r="BL2522" s="77"/>
      <c r="BM2522" s="77"/>
      <c r="BN2522" s="77"/>
      <c r="BO2522" s="77"/>
      <c r="BP2522" s="77"/>
      <c r="BQ2522" s="77"/>
      <c r="BR2522" s="77"/>
      <c r="BS2522" s="77"/>
      <c r="BT2522" s="77"/>
      <c r="BU2522" s="77"/>
      <c r="BV2522" s="77"/>
      <c r="BW2522" s="77"/>
      <c r="BX2522" s="77"/>
      <c r="BY2522" s="77"/>
      <c r="BZ2522" s="77"/>
      <c r="CA2522" s="77"/>
      <c r="CB2522" s="77"/>
      <c r="CC2522" s="77"/>
      <c r="CD2522" s="77"/>
      <c r="CE2522" s="77"/>
      <c r="CF2522" s="77"/>
      <c r="CG2522" s="77"/>
      <c r="CH2522" s="77"/>
      <c r="CI2522" s="77"/>
      <c r="CJ2522" s="77"/>
      <c r="CK2522" s="77"/>
      <c r="CL2522" s="77"/>
    </row>
    <row r="2523" spans="2:90" x14ac:dyDescent="0.4">
      <c r="B2523" s="132" t="str">
        <f>B2496</f>
        <v>primary unit</v>
      </c>
      <c r="D2523" t="s">
        <v>426</v>
      </c>
      <c r="E2523" s="8" t="str">
        <f t="shared" si="3563"/>
        <v>2523 DAMORT-F</v>
      </c>
      <c r="G2523" t="s">
        <v>332</v>
      </c>
      <c r="H2523" s="27"/>
      <c r="I2523" s="78"/>
      <c r="J2523" s="78"/>
      <c r="K2523" s="33"/>
      <c r="L2523" s="33"/>
      <c r="M2523" s="33"/>
      <c r="N2523" s="33"/>
      <c r="O2523" s="33"/>
      <c r="P2523" s="33"/>
      <c r="R2523" s="33"/>
      <c r="S2523" s="77"/>
      <c r="T2523" s="77"/>
      <c r="U2523" s="77"/>
      <c r="V2523" s="77"/>
      <c r="W2523" s="77"/>
      <c r="X2523" s="77"/>
      <c r="Y2523" s="77"/>
      <c r="Z2523" s="77"/>
      <c r="AA2523" s="77"/>
      <c r="AB2523" s="77"/>
      <c r="AC2523" s="77"/>
      <c r="AD2523" s="77"/>
      <c r="AE2523" s="77"/>
      <c r="AF2523" s="77"/>
      <c r="AG2523" s="77"/>
      <c r="AH2523" s="77"/>
      <c r="AI2523" s="77"/>
      <c r="AJ2523" s="77"/>
      <c r="AK2523" s="77"/>
      <c r="AL2523" s="77"/>
      <c r="AM2523" s="77"/>
      <c r="AN2523" s="77"/>
      <c r="AO2523" s="77"/>
      <c r="AP2523" s="77"/>
      <c r="AQ2523" s="77"/>
      <c r="AR2523" s="77"/>
      <c r="AS2523" s="77"/>
      <c r="AT2523" s="77"/>
      <c r="AU2523" s="77"/>
      <c r="AV2523" s="77"/>
      <c r="AW2523" s="77"/>
      <c r="AX2523" s="77"/>
      <c r="AY2523" s="77"/>
      <c r="AZ2523" s="77"/>
      <c r="BA2523" s="77"/>
      <c r="BB2523" s="77"/>
      <c r="BC2523" s="77"/>
      <c r="BD2523" s="77"/>
      <c r="BE2523" s="77"/>
      <c r="BF2523" s="77"/>
      <c r="BG2523" s="77"/>
      <c r="BH2523" s="77"/>
      <c r="BI2523" s="77"/>
      <c r="BJ2523" s="77"/>
      <c r="BK2523" s="77"/>
      <c r="BL2523" s="77"/>
      <c r="BM2523" s="77"/>
      <c r="BN2523" s="77"/>
      <c r="BO2523" s="77"/>
      <c r="BP2523" s="77"/>
      <c r="BQ2523" s="77"/>
      <c r="BR2523" s="77"/>
      <c r="BS2523" s="77"/>
      <c r="BT2523" s="77"/>
      <c r="BU2523" s="77"/>
      <c r="BV2523" s="77"/>
      <c r="BW2523" s="77"/>
      <c r="BX2523" s="77"/>
      <c r="BY2523" s="77"/>
      <c r="BZ2523" s="77"/>
      <c r="CA2523" s="77"/>
      <c r="CB2523" s="77"/>
      <c r="CC2523" s="77"/>
      <c r="CD2523" s="77"/>
      <c r="CE2523" s="77"/>
      <c r="CF2523" s="77"/>
      <c r="CG2523" s="77"/>
      <c r="CH2523" s="77"/>
      <c r="CI2523" s="77"/>
      <c r="CJ2523" s="77"/>
      <c r="CK2523" s="77"/>
      <c r="CL2523" s="77"/>
    </row>
    <row r="2524" spans="2:90" x14ac:dyDescent="0.4">
      <c r="B2524" s="132" t="str">
        <f>B2497</f>
        <v>Primary revenue driver</v>
      </c>
      <c r="D2524" t="s">
        <v>426</v>
      </c>
      <c r="E2524" s="8" t="str">
        <f t="shared" si="3563"/>
        <v>2524 DAMORT-F</v>
      </c>
      <c r="G2524" t="s">
        <v>332</v>
      </c>
      <c r="K2524" s="53"/>
      <c r="L2524" s="53"/>
      <c r="M2524" s="53"/>
      <c r="N2524" s="53"/>
      <c r="O2524" s="53"/>
      <c r="P2524" s="53"/>
      <c r="R2524" s="24"/>
      <c r="S2524" s="175" t="str">
        <f t="shared" ref="S2524" si="3594">S2497</f>
        <v>S$12</v>
      </c>
      <c r="T2524" s="175" t="str">
        <f t="shared" ref="T2524:AX2524" si="3595">T2497</f>
        <v>T$12</v>
      </c>
      <c r="U2524" s="175" t="str">
        <f t="shared" si="3595"/>
        <v>U$12</v>
      </c>
      <c r="V2524" s="175" t="str">
        <f t="shared" si="3595"/>
        <v>V$12</v>
      </c>
      <c r="W2524" s="175" t="str">
        <f t="shared" si="3595"/>
        <v>W$12</v>
      </c>
      <c r="X2524" s="175" t="str">
        <f t="shared" si="3595"/>
        <v>X$12</v>
      </c>
      <c r="Y2524" s="175" t="str">
        <f t="shared" si="3595"/>
        <v>Y$12</v>
      </c>
      <c r="Z2524" s="175" t="str">
        <f t="shared" si="3595"/>
        <v>Z$12</v>
      </c>
      <c r="AA2524" s="175" t="str">
        <f t="shared" si="3595"/>
        <v>AA$12</v>
      </c>
      <c r="AB2524" s="175" t="str">
        <f t="shared" si="3595"/>
        <v>AB$12</v>
      </c>
      <c r="AC2524" s="175" t="str">
        <f t="shared" si="3595"/>
        <v>AC$12</v>
      </c>
      <c r="AD2524" s="175" t="str">
        <f t="shared" si="3595"/>
        <v>AD$12</v>
      </c>
      <c r="AE2524" s="175" t="str">
        <f t="shared" si="3595"/>
        <v>AE$12</v>
      </c>
      <c r="AF2524" s="175" t="str">
        <f t="shared" si="3595"/>
        <v>AF$12</v>
      </c>
      <c r="AG2524" s="175" t="str">
        <f t="shared" si="3595"/>
        <v>AG$12</v>
      </c>
      <c r="AH2524" s="175" t="str">
        <f t="shared" si="3595"/>
        <v>AH$12</v>
      </c>
      <c r="AI2524" s="175" t="str">
        <f t="shared" si="3595"/>
        <v>AI$12</v>
      </c>
      <c r="AJ2524" s="175" t="str">
        <f t="shared" si="3595"/>
        <v>AJ$12</v>
      </c>
      <c r="AK2524" s="175" t="str">
        <f t="shared" si="3595"/>
        <v>AK$12</v>
      </c>
      <c r="AL2524" s="175" t="str">
        <f t="shared" si="3595"/>
        <v>AL$12</v>
      </c>
      <c r="AM2524" s="175" t="str">
        <f t="shared" si="3595"/>
        <v>AM$12</v>
      </c>
      <c r="AN2524" s="175" t="str">
        <f t="shared" si="3595"/>
        <v>AN$12</v>
      </c>
      <c r="AO2524" s="175" t="str">
        <f t="shared" si="3595"/>
        <v>AO$12</v>
      </c>
      <c r="AP2524" s="175" t="str">
        <f t="shared" si="3595"/>
        <v>AP$12</v>
      </c>
      <c r="AQ2524" s="175" t="str">
        <f t="shared" si="3595"/>
        <v>AQ$12</v>
      </c>
      <c r="AR2524" s="175" t="str">
        <f t="shared" si="3595"/>
        <v>AR$12</v>
      </c>
      <c r="AS2524" s="175" t="str">
        <f t="shared" si="3595"/>
        <v>AS$12</v>
      </c>
      <c r="AT2524" s="175" t="str">
        <f t="shared" si="3595"/>
        <v>AT$12</v>
      </c>
      <c r="AU2524" s="175" t="str">
        <f t="shared" si="3595"/>
        <v>AU$12</v>
      </c>
      <c r="AV2524" s="175" t="str">
        <f t="shared" si="3595"/>
        <v>AV$12</v>
      </c>
      <c r="AW2524" s="175" t="str">
        <f t="shared" si="3595"/>
        <v>AW$12</v>
      </c>
      <c r="AX2524" s="175" t="str">
        <f t="shared" si="3595"/>
        <v>AX$12</v>
      </c>
      <c r="AY2524" s="175" t="str">
        <f t="shared" ref="AY2524:CD2524" si="3596">AY2497</f>
        <v>AY$12</v>
      </c>
      <c r="AZ2524" s="175" t="str">
        <f t="shared" si="3596"/>
        <v>AZ$12</v>
      </c>
      <c r="BA2524" s="175" t="str">
        <f t="shared" si="3596"/>
        <v>BA$12</v>
      </c>
      <c r="BB2524" s="175" t="str">
        <f t="shared" si="3596"/>
        <v>BB$12</v>
      </c>
      <c r="BC2524" s="175" t="str">
        <f t="shared" si="3596"/>
        <v>BC$12</v>
      </c>
      <c r="BD2524" s="175" t="str">
        <f t="shared" si="3596"/>
        <v>BD$12</v>
      </c>
      <c r="BE2524" s="175" t="str">
        <f t="shared" si="3596"/>
        <v>BE$12</v>
      </c>
      <c r="BF2524" s="175" t="str">
        <f t="shared" si="3596"/>
        <v>BF$12</v>
      </c>
      <c r="BG2524" s="175" t="str">
        <f t="shared" si="3596"/>
        <v>BG$12</v>
      </c>
      <c r="BH2524" s="175" t="str">
        <f t="shared" si="3596"/>
        <v>BH$12</v>
      </c>
      <c r="BI2524" s="175" t="str">
        <f t="shared" si="3596"/>
        <v>BI$12</v>
      </c>
      <c r="BJ2524" s="175" t="str">
        <f t="shared" si="3596"/>
        <v>BJ$12</v>
      </c>
      <c r="BK2524" s="175" t="str">
        <f t="shared" si="3596"/>
        <v>BK$12</v>
      </c>
      <c r="BL2524" s="175" t="str">
        <f t="shared" si="3596"/>
        <v>BL$12</v>
      </c>
      <c r="BM2524" s="175" t="str">
        <f t="shared" si="3596"/>
        <v>BM$12</v>
      </c>
      <c r="BN2524" s="175" t="str">
        <f t="shared" si="3596"/>
        <v>BN$12</v>
      </c>
      <c r="BO2524" s="175" t="str">
        <f t="shared" si="3596"/>
        <v>BO$12</v>
      </c>
      <c r="BP2524" s="175" t="str">
        <f t="shared" si="3596"/>
        <v>BP$12</v>
      </c>
      <c r="BQ2524" s="175" t="str">
        <f t="shared" si="3596"/>
        <v>BQ$12</v>
      </c>
      <c r="BR2524" s="175" t="str">
        <f t="shared" si="3596"/>
        <v>BR$12</v>
      </c>
      <c r="BS2524" s="175" t="str">
        <f t="shared" si="3596"/>
        <v>BS$12</v>
      </c>
      <c r="BT2524" s="175" t="str">
        <f t="shared" si="3596"/>
        <v>BT$12</v>
      </c>
      <c r="BU2524" s="175" t="str">
        <f t="shared" si="3596"/>
        <v>BU$12</v>
      </c>
      <c r="BV2524" s="175" t="str">
        <f t="shared" si="3596"/>
        <v>BV$12</v>
      </c>
      <c r="BW2524" s="175" t="str">
        <f t="shared" si="3596"/>
        <v>BW$12</v>
      </c>
      <c r="BX2524" s="175" t="str">
        <f t="shared" si="3596"/>
        <v>BX$12</v>
      </c>
      <c r="BY2524" s="175" t="str">
        <f t="shared" si="3596"/>
        <v>BY$12</v>
      </c>
      <c r="BZ2524" s="175" t="str">
        <f t="shared" si="3596"/>
        <v>BZ$12</v>
      </c>
      <c r="CA2524" s="175" t="str">
        <f t="shared" si="3596"/>
        <v>CA$12</v>
      </c>
      <c r="CB2524" s="175" t="str">
        <f t="shared" si="3596"/>
        <v>CB$12</v>
      </c>
      <c r="CC2524" s="175" t="str">
        <f t="shared" si="3596"/>
        <v>CC$12</v>
      </c>
      <c r="CD2524" s="175" t="str">
        <f t="shared" si="3596"/>
        <v>CD$12</v>
      </c>
      <c r="CE2524" s="175" t="str">
        <f t="shared" ref="CE2524:CK2524" si="3597">CE2497</f>
        <v>CE$12</v>
      </c>
      <c r="CF2524" s="175" t="str">
        <f t="shared" si="3597"/>
        <v>CF$12</v>
      </c>
      <c r="CG2524" s="175" t="str">
        <f t="shared" si="3597"/>
        <v>CG$12</v>
      </c>
      <c r="CH2524" s="175" t="str">
        <f t="shared" si="3597"/>
        <v>CH$12</v>
      </c>
      <c r="CI2524" s="175" t="str">
        <f t="shared" si="3597"/>
        <v>CI$12</v>
      </c>
      <c r="CJ2524" s="175" t="str">
        <f t="shared" si="3597"/>
        <v>CJ$12</v>
      </c>
      <c r="CK2524" s="175" t="str">
        <f t="shared" si="3597"/>
        <v>CK$12</v>
      </c>
      <c r="CL2524" s="175" t="str">
        <f t="shared" ref="CL2524" si="3598">CL2497</f>
        <v>CL$12</v>
      </c>
    </row>
    <row r="2525" spans="2:90" x14ac:dyDescent="0.4">
      <c r="B2525" s="132" t="str">
        <f>B2498</f>
        <v>Primary volume driver</v>
      </c>
      <c r="D2525" t="s">
        <v>426</v>
      </c>
      <c r="E2525" s="8" t="str">
        <f t="shared" si="3563"/>
        <v>2525 DAMORT-F</v>
      </c>
      <c r="G2525" t="s">
        <v>332</v>
      </c>
      <c r="H2525" s="12"/>
      <c r="I2525" s="60"/>
      <c r="J2525" s="60"/>
      <c r="K2525" s="15"/>
      <c r="L2525" s="15"/>
      <c r="M2525" s="15"/>
      <c r="N2525" s="15"/>
      <c r="O2525" s="15"/>
      <c r="P2525" s="15"/>
      <c r="R2525" s="15"/>
      <c r="S2525" s="175" t="str">
        <f t="shared" ref="S2525" si="3599">S2498</f>
        <v>S$13</v>
      </c>
      <c r="T2525" s="175" t="str">
        <f t="shared" ref="T2525:AX2525" si="3600">T2498</f>
        <v>T$13</v>
      </c>
      <c r="U2525" s="175" t="str">
        <f t="shared" si="3600"/>
        <v>U$13</v>
      </c>
      <c r="V2525" s="175" t="str">
        <f t="shared" si="3600"/>
        <v>V$13</v>
      </c>
      <c r="W2525" s="175" t="str">
        <f t="shared" si="3600"/>
        <v>W$13</v>
      </c>
      <c r="X2525" s="175" t="str">
        <f t="shared" si="3600"/>
        <v>X$13</v>
      </c>
      <c r="Y2525" s="175" t="str">
        <f t="shared" si="3600"/>
        <v>Y$13</v>
      </c>
      <c r="Z2525" s="175" t="str">
        <f t="shared" si="3600"/>
        <v>Z$13</v>
      </c>
      <c r="AA2525" s="175" t="str">
        <f t="shared" si="3600"/>
        <v>AA$13</v>
      </c>
      <c r="AB2525" s="175" t="str">
        <f t="shared" si="3600"/>
        <v>AB$13</v>
      </c>
      <c r="AC2525" s="175" t="str">
        <f t="shared" si="3600"/>
        <v>AC$13</v>
      </c>
      <c r="AD2525" s="175" t="str">
        <f t="shared" si="3600"/>
        <v>AD$13</v>
      </c>
      <c r="AE2525" s="175" t="str">
        <f t="shared" si="3600"/>
        <v>AE$13</v>
      </c>
      <c r="AF2525" s="175" t="str">
        <f t="shared" si="3600"/>
        <v>AF$13</v>
      </c>
      <c r="AG2525" s="175" t="str">
        <f t="shared" si="3600"/>
        <v>AG$13</v>
      </c>
      <c r="AH2525" s="175" t="str">
        <f t="shared" si="3600"/>
        <v>AH$13</v>
      </c>
      <c r="AI2525" s="175" t="str">
        <f t="shared" si="3600"/>
        <v>AI$13</v>
      </c>
      <c r="AJ2525" s="175" t="str">
        <f t="shared" si="3600"/>
        <v>AJ$13</v>
      </c>
      <c r="AK2525" s="175" t="str">
        <f t="shared" si="3600"/>
        <v>AK$13</v>
      </c>
      <c r="AL2525" s="175" t="str">
        <f t="shared" si="3600"/>
        <v>AL$13</v>
      </c>
      <c r="AM2525" s="175" t="str">
        <f t="shared" si="3600"/>
        <v>AM$13</v>
      </c>
      <c r="AN2525" s="175" t="str">
        <f t="shared" si="3600"/>
        <v>AN$13</v>
      </c>
      <c r="AO2525" s="175" t="str">
        <f t="shared" si="3600"/>
        <v>AO$13</v>
      </c>
      <c r="AP2525" s="175" t="str">
        <f t="shared" si="3600"/>
        <v>AP$13</v>
      </c>
      <c r="AQ2525" s="175" t="str">
        <f t="shared" si="3600"/>
        <v>AQ$13</v>
      </c>
      <c r="AR2525" s="175" t="str">
        <f t="shared" si="3600"/>
        <v>AR$13</v>
      </c>
      <c r="AS2525" s="175" t="str">
        <f t="shared" si="3600"/>
        <v>AS$13</v>
      </c>
      <c r="AT2525" s="175" t="str">
        <f t="shared" si="3600"/>
        <v>AT$13</v>
      </c>
      <c r="AU2525" s="175" t="str">
        <f t="shared" si="3600"/>
        <v>AU$13</v>
      </c>
      <c r="AV2525" s="175" t="str">
        <f t="shared" si="3600"/>
        <v>AV$13</v>
      </c>
      <c r="AW2525" s="175" t="str">
        <f t="shared" si="3600"/>
        <v>AW$13</v>
      </c>
      <c r="AX2525" s="175" t="str">
        <f t="shared" si="3600"/>
        <v>AX$13</v>
      </c>
      <c r="AY2525" s="175" t="str">
        <f t="shared" ref="AY2525:CD2525" si="3601">AY2498</f>
        <v>AY$13</v>
      </c>
      <c r="AZ2525" s="175" t="str">
        <f t="shared" si="3601"/>
        <v>AZ$13</v>
      </c>
      <c r="BA2525" s="175" t="str">
        <f t="shared" si="3601"/>
        <v>BA$13</v>
      </c>
      <c r="BB2525" s="175" t="str">
        <f t="shared" si="3601"/>
        <v>BB$13</v>
      </c>
      <c r="BC2525" s="175" t="str">
        <f t="shared" si="3601"/>
        <v>BC$13</v>
      </c>
      <c r="BD2525" s="175" t="str">
        <f t="shared" si="3601"/>
        <v>BD$13</v>
      </c>
      <c r="BE2525" s="175" t="str">
        <f t="shared" si="3601"/>
        <v>BE$13</v>
      </c>
      <c r="BF2525" s="175" t="str">
        <f t="shared" si="3601"/>
        <v>BF$13</v>
      </c>
      <c r="BG2525" s="175" t="str">
        <f t="shared" si="3601"/>
        <v>BG$13</v>
      </c>
      <c r="BH2525" s="175" t="str">
        <f t="shared" si="3601"/>
        <v>BH$13</v>
      </c>
      <c r="BI2525" s="175" t="str">
        <f t="shared" si="3601"/>
        <v>BI$13</v>
      </c>
      <c r="BJ2525" s="175" t="str">
        <f t="shared" si="3601"/>
        <v>BJ$13</v>
      </c>
      <c r="BK2525" s="175" t="str">
        <f t="shared" si="3601"/>
        <v>BK$13</v>
      </c>
      <c r="BL2525" s="175" t="str">
        <f t="shared" si="3601"/>
        <v>BL$13</v>
      </c>
      <c r="BM2525" s="175" t="str">
        <f t="shared" si="3601"/>
        <v>BM$13</v>
      </c>
      <c r="BN2525" s="175" t="str">
        <f t="shared" si="3601"/>
        <v>BN$13</v>
      </c>
      <c r="BO2525" s="175" t="str">
        <f t="shared" si="3601"/>
        <v>BO$13</v>
      </c>
      <c r="BP2525" s="175" t="str">
        <f t="shared" si="3601"/>
        <v>BP$13</v>
      </c>
      <c r="BQ2525" s="175" t="str">
        <f t="shared" si="3601"/>
        <v>BQ$13</v>
      </c>
      <c r="BR2525" s="175" t="str">
        <f t="shared" si="3601"/>
        <v>BR$13</v>
      </c>
      <c r="BS2525" s="175" t="str">
        <f t="shared" si="3601"/>
        <v>BS$13</v>
      </c>
      <c r="BT2525" s="175" t="str">
        <f t="shared" si="3601"/>
        <v>BT$13</v>
      </c>
      <c r="BU2525" s="175" t="str">
        <f t="shared" si="3601"/>
        <v>BU$13</v>
      </c>
      <c r="BV2525" s="175" t="str">
        <f t="shared" si="3601"/>
        <v>BV$13</v>
      </c>
      <c r="BW2525" s="175" t="str">
        <f t="shared" si="3601"/>
        <v>BW$13</v>
      </c>
      <c r="BX2525" s="175" t="str">
        <f t="shared" si="3601"/>
        <v>BX$13</v>
      </c>
      <c r="BY2525" s="175" t="str">
        <f t="shared" si="3601"/>
        <v>BY$13</v>
      </c>
      <c r="BZ2525" s="175" t="str">
        <f t="shared" si="3601"/>
        <v>BZ$13</v>
      </c>
      <c r="CA2525" s="175" t="str">
        <f t="shared" si="3601"/>
        <v>CA$13</v>
      </c>
      <c r="CB2525" s="175" t="str">
        <f t="shared" si="3601"/>
        <v>CB$13</v>
      </c>
      <c r="CC2525" s="175" t="str">
        <f t="shared" si="3601"/>
        <v>CC$13</v>
      </c>
      <c r="CD2525" s="175" t="str">
        <f t="shared" si="3601"/>
        <v>CD$13</v>
      </c>
      <c r="CE2525" s="175" t="str">
        <f t="shared" ref="CE2525:CK2525" si="3602">CE2498</f>
        <v>CE$13</v>
      </c>
      <c r="CF2525" s="175" t="str">
        <f t="shared" si="3602"/>
        <v>CF$13</v>
      </c>
      <c r="CG2525" s="175" t="str">
        <f t="shared" si="3602"/>
        <v>CG$13</v>
      </c>
      <c r="CH2525" s="175" t="str">
        <f t="shared" si="3602"/>
        <v>CH$13</v>
      </c>
      <c r="CI2525" s="175" t="str">
        <f t="shared" si="3602"/>
        <v>CI$13</v>
      </c>
      <c r="CJ2525" s="175" t="str">
        <f t="shared" si="3602"/>
        <v>CJ$13</v>
      </c>
      <c r="CK2525" s="175" t="str">
        <f t="shared" si="3602"/>
        <v>CK$13</v>
      </c>
      <c r="CL2525" s="175" t="str">
        <f t="shared" ref="CL2525" si="3603">CL2498</f>
        <v>CL$13</v>
      </c>
    </row>
    <row r="2526" spans="2:90" x14ac:dyDescent="0.4">
      <c r="B2526" s="187" t="str">
        <f>B2503</f>
        <v>Simple amortizing debt:</v>
      </c>
      <c r="D2526" t="s">
        <v>426</v>
      </c>
      <c r="E2526" s="8" t="str">
        <f t="shared" si="3563"/>
        <v>2526 DAMORT-F</v>
      </c>
      <c r="G2526" t="s">
        <v>332</v>
      </c>
      <c r="H2526" s="12"/>
      <c r="I2526" s="60"/>
      <c r="J2526" s="60"/>
      <c r="K2526" s="15"/>
      <c r="L2526" s="15"/>
      <c r="M2526" s="15"/>
      <c r="N2526" s="15"/>
      <c r="O2526" s="15"/>
      <c r="P2526" s="15"/>
      <c r="R2526" s="15"/>
      <c r="S2526" s="175">
        <f t="shared" ref="S2526" si="3604">S2499</f>
        <v>0</v>
      </c>
      <c r="T2526" s="175">
        <f t="shared" ref="T2526:AX2526" si="3605">T2499</f>
        <v>0</v>
      </c>
      <c r="U2526" s="175">
        <f t="shared" si="3605"/>
        <v>0</v>
      </c>
      <c r="V2526" s="175">
        <f t="shared" si="3605"/>
        <v>0</v>
      </c>
      <c r="W2526" s="175">
        <f t="shared" si="3605"/>
        <v>0</v>
      </c>
      <c r="X2526" s="175">
        <f t="shared" si="3605"/>
        <v>0</v>
      </c>
      <c r="Y2526" s="175">
        <f t="shared" si="3605"/>
        <v>0</v>
      </c>
      <c r="Z2526" s="175">
        <f t="shared" si="3605"/>
        <v>0</v>
      </c>
      <c r="AA2526" s="175">
        <f t="shared" si="3605"/>
        <v>0</v>
      </c>
      <c r="AB2526" s="175">
        <f t="shared" si="3605"/>
        <v>0</v>
      </c>
      <c r="AC2526" s="175">
        <f t="shared" si="3605"/>
        <v>0</v>
      </c>
      <c r="AD2526" s="175">
        <f t="shared" si="3605"/>
        <v>0</v>
      </c>
      <c r="AE2526" s="175">
        <f t="shared" si="3605"/>
        <v>0</v>
      </c>
      <c r="AF2526" s="175">
        <f t="shared" si="3605"/>
        <v>0</v>
      </c>
      <c r="AG2526" s="175">
        <f t="shared" si="3605"/>
        <v>0</v>
      </c>
      <c r="AH2526" s="175">
        <f t="shared" si="3605"/>
        <v>0</v>
      </c>
      <c r="AI2526" s="175">
        <f t="shared" si="3605"/>
        <v>0</v>
      </c>
      <c r="AJ2526" s="175">
        <f t="shared" si="3605"/>
        <v>0</v>
      </c>
      <c r="AK2526" s="175">
        <f t="shared" si="3605"/>
        <v>0</v>
      </c>
      <c r="AL2526" s="175">
        <f t="shared" si="3605"/>
        <v>0</v>
      </c>
      <c r="AM2526" s="175">
        <f t="shared" si="3605"/>
        <v>0</v>
      </c>
      <c r="AN2526" s="175">
        <f t="shared" si="3605"/>
        <v>0</v>
      </c>
      <c r="AO2526" s="175">
        <f t="shared" si="3605"/>
        <v>0</v>
      </c>
      <c r="AP2526" s="175">
        <f t="shared" si="3605"/>
        <v>0</v>
      </c>
      <c r="AQ2526" s="175">
        <f t="shared" si="3605"/>
        <v>0</v>
      </c>
      <c r="AR2526" s="175">
        <f t="shared" si="3605"/>
        <v>0</v>
      </c>
      <c r="AS2526" s="175">
        <f t="shared" si="3605"/>
        <v>0</v>
      </c>
      <c r="AT2526" s="175">
        <f t="shared" si="3605"/>
        <v>0</v>
      </c>
      <c r="AU2526" s="175">
        <f t="shared" si="3605"/>
        <v>0</v>
      </c>
      <c r="AV2526" s="175">
        <f t="shared" si="3605"/>
        <v>0</v>
      </c>
      <c r="AW2526" s="175">
        <f t="shared" si="3605"/>
        <v>0</v>
      </c>
      <c r="AX2526" s="175">
        <f t="shared" si="3605"/>
        <v>0</v>
      </c>
      <c r="AY2526" s="175">
        <f t="shared" ref="AY2526:CD2526" si="3606">AY2499</f>
        <v>0</v>
      </c>
      <c r="AZ2526" s="175">
        <f t="shared" si="3606"/>
        <v>0</v>
      </c>
      <c r="BA2526" s="175">
        <f t="shared" si="3606"/>
        <v>0</v>
      </c>
      <c r="BB2526" s="175">
        <f t="shared" si="3606"/>
        <v>0</v>
      </c>
      <c r="BC2526" s="175">
        <f t="shared" si="3606"/>
        <v>0</v>
      </c>
      <c r="BD2526" s="175">
        <f t="shared" si="3606"/>
        <v>0</v>
      </c>
      <c r="BE2526" s="175">
        <f t="shared" si="3606"/>
        <v>0</v>
      </c>
      <c r="BF2526" s="175">
        <f t="shared" si="3606"/>
        <v>0</v>
      </c>
      <c r="BG2526" s="175">
        <f t="shared" si="3606"/>
        <v>0</v>
      </c>
      <c r="BH2526" s="175">
        <f t="shared" si="3606"/>
        <v>0</v>
      </c>
      <c r="BI2526" s="175">
        <f t="shared" si="3606"/>
        <v>0</v>
      </c>
      <c r="BJ2526" s="175">
        <f t="shared" si="3606"/>
        <v>0</v>
      </c>
      <c r="BK2526" s="175">
        <f t="shared" si="3606"/>
        <v>0</v>
      </c>
      <c r="BL2526" s="175">
        <f t="shared" si="3606"/>
        <v>0</v>
      </c>
      <c r="BM2526" s="175">
        <f t="shared" si="3606"/>
        <v>0</v>
      </c>
      <c r="BN2526" s="175">
        <f t="shared" si="3606"/>
        <v>0</v>
      </c>
      <c r="BO2526" s="175">
        <f t="shared" si="3606"/>
        <v>0</v>
      </c>
      <c r="BP2526" s="175">
        <f t="shared" si="3606"/>
        <v>0</v>
      </c>
      <c r="BQ2526" s="175">
        <f t="shared" si="3606"/>
        <v>0</v>
      </c>
      <c r="BR2526" s="175">
        <f t="shared" si="3606"/>
        <v>0</v>
      </c>
      <c r="BS2526" s="175">
        <f t="shared" si="3606"/>
        <v>0</v>
      </c>
      <c r="BT2526" s="175">
        <f t="shared" si="3606"/>
        <v>0</v>
      </c>
      <c r="BU2526" s="175">
        <f t="shared" si="3606"/>
        <v>0</v>
      </c>
      <c r="BV2526" s="175">
        <f t="shared" si="3606"/>
        <v>0</v>
      </c>
      <c r="BW2526" s="175">
        <f t="shared" si="3606"/>
        <v>0</v>
      </c>
      <c r="BX2526" s="175">
        <f t="shared" si="3606"/>
        <v>0</v>
      </c>
      <c r="BY2526" s="175">
        <f t="shared" si="3606"/>
        <v>0</v>
      </c>
      <c r="BZ2526" s="175">
        <f t="shared" si="3606"/>
        <v>0</v>
      </c>
      <c r="CA2526" s="175">
        <f t="shared" si="3606"/>
        <v>0</v>
      </c>
      <c r="CB2526" s="175">
        <f t="shared" si="3606"/>
        <v>0</v>
      </c>
      <c r="CC2526" s="175">
        <f t="shared" si="3606"/>
        <v>0</v>
      </c>
      <c r="CD2526" s="175">
        <f t="shared" si="3606"/>
        <v>0</v>
      </c>
      <c r="CE2526" s="175">
        <f t="shared" ref="CE2526:CK2526" si="3607">CE2499</f>
        <v>0</v>
      </c>
      <c r="CF2526" s="175">
        <f t="shared" si="3607"/>
        <v>0</v>
      </c>
      <c r="CG2526" s="175">
        <f t="shared" si="3607"/>
        <v>0</v>
      </c>
      <c r="CH2526" s="175">
        <f t="shared" si="3607"/>
        <v>0</v>
      </c>
      <c r="CI2526" s="175">
        <f t="shared" si="3607"/>
        <v>0</v>
      </c>
      <c r="CJ2526" s="175">
        <f t="shared" si="3607"/>
        <v>0</v>
      </c>
      <c r="CK2526" s="175">
        <f t="shared" si="3607"/>
        <v>0</v>
      </c>
      <c r="CL2526" s="175">
        <f t="shared" ref="CL2526" si="3608">CL2499</f>
        <v>0</v>
      </c>
    </row>
    <row r="2527" spans="2:90" x14ac:dyDescent="0.4">
      <c r="B2527" s="235" t="str">
        <f>IFERROR(SUBSTITUTE(TRIM(MID(B2503,SEARCH("-",B2503)+1,LEN(B2503))),":",""),"no unit")</f>
        <v>no unit</v>
      </c>
      <c r="D2527" t="s">
        <v>426</v>
      </c>
      <c r="E2527" s="8" t="str">
        <f t="shared" si="3563"/>
        <v>2527 DAMORT-F</v>
      </c>
      <c r="G2527" t="s">
        <v>332</v>
      </c>
      <c r="H2527" s="12"/>
      <c r="I2527" s="60"/>
      <c r="J2527" s="60"/>
      <c r="K2527" s="15"/>
      <c r="L2527" s="15"/>
      <c r="M2527" s="15"/>
      <c r="N2527" s="15"/>
      <c r="O2527" s="15"/>
      <c r="P2527" s="15"/>
      <c r="R2527" s="15"/>
      <c r="S2527" s="175"/>
      <c r="T2527" s="175"/>
      <c r="U2527" s="175"/>
      <c r="V2527" s="175"/>
      <c r="W2527" s="175"/>
      <c r="X2527" s="175"/>
      <c r="Y2527" s="175"/>
      <c r="Z2527" s="175"/>
      <c r="AA2527" s="175"/>
      <c r="AB2527" s="175"/>
      <c r="AC2527" s="175"/>
      <c r="AD2527" s="175"/>
      <c r="AE2527" s="175"/>
      <c r="AF2527" s="175"/>
      <c r="AG2527" s="175"/>
      <c r="AH2527" s="175"/>
      <c r="AI2527" s="175"/>
      <c r="AJ2527" s="175"/>
      <c r="AK2527" s="175"/>
      <c r="AL2527" s="175"/>
      <c r="AM2527" s="175"/>
      <c r="AN2527" s="175"/>
      <c r="AO2527" s="175"/>
      <c r="AP2527" s="175"/>
      <c r="AQ2527" s="175"/>
      <c r="AR2527" s="175"/>
      <c r="AS2527" s="175"/>
      <c r="AT2527" s="175"/>
      <c r="AU2527" s="175"/>
      <c r="AV2527" s="175"/>
      <c r="AW2527" s="175"/>
      <c r="AX2527" s="175"/>
      <c r="AY2527" s="175"/>
      <c r="AZ2527" s="175"/>
      <c r="BA2527" s="175"/>
      <c r="BB2527" s="175"/>
      <c r="BC2527" s="175"/>
      <c r="BD2527" s="175"/>
      <c r="BE2527" s="175"/>
      <c r="BF2527" s="175"/>
      <c r="BG2527" s="175"/>
      <c r="BH2527" s="175"/>
      <c r="BI2527" s="175"/>
      <c r="BJ2527" s="175"/>
      <c r="BK2527" s="175"/>
      <c r="BL2527" s="175"/>
      <c r="BM2527" s="175"/>
      <c r="BN2527" s="175"/>
      <c r="BO2527" s="175"/>
      <c r="BP2527" s="175"/>
      <c r="BQ2527" s="175"/>
      <c r="BR2527" s="175"/>
      <c r="BS2527" s="175"/>
      <c r="BT2527" s="175"/>
      <c r="BU2527" s="175"/>
      <c r="BV2527" s="175"/>
      <c r="BW2527" s="175"/>
      <c r="BX2527" s="175"/>
      <c r="BY2527" s="175"/>
      <c r="BZ2527" s="175"/>
      <c r="CA2527" s="175"/>
      <c r="CB2527" s="175"/>
      <c r="CC2527" s="175"/>
      <c r="CD2527" s="175"/>
      <c r="CE2527" s="175"/>
      <c r="CF2527" s="175"/>
      <c r="CG2527" s="175"/>
      <c r="CH2527" s="175"/>
      <c r="CI2527" s="175"/>
      <c r="CJ2527" s="175"/>
      <c r="CK2527" s="175"/>
      <c r="CL2527" s="175"/>
    </row>
    <row r="2528" spans="2:90" x14ac:dyDescent="0.4">
      <c r="B2528" s="187" t="str">
        <f>B2501</f>
        <v>Secondary revenue driver</v>
      </c>
      <c r="D2528" t="s">
        <v>426</v>
      </c>
      <c r="E2528" s="8" t="str">
        <f t="shared" si="3563"/>
        <v>2528 DAMORT-F</v>
      </c>
      <c r="G2528" t="s">
        <v>332</v>
      </c>
      <c r="H2528" s="90"/>
      <c r="I2528" s="209"/>
      <c r="J2528" s="209"/>
      <c r="K2528" s="210"/>
      <c r="L2528" s="210"/>
      <c r="M2528" s="210"/>
      <c r="N2528" s="210"/>
      <c r="O2528" s="210"/>
      <c r="P2528" s="210"/>
      <c r="R2528" s="210"/>
      <c r="S2528" s="4" t="str">
        <f t="shared" ref="S2528" si="3609">ADDRESS(ROW(S2514),COLUMN(S2514),2)</f>
        <v>S$2514</v>
      </c>
      <c r="T2528" s="4" t="str">
        <f t="shared" ref="T2528:AX2528" si="3610">ADDRESS(ROW(T2514),COLUMN(T2514),2)</f>
        <v>T$2514</v>
      </c>
      <c r="U2528" s="4" t="str">
        <f t="shared" si="3610"/>
        <v>U$2514</v>
      </c>
      <c r="V2528" s="4" t="str">
        <f t="shared" si="3610"/>
        <v>V$2514</v>
      </c>
      <c r="W2528" s="4" t="str">
        <f t="shared" si="3610"/>
        <v>W$2514</v>
      </c>
      <c r="X2528" s="4" t="str">
        <f t="shared" si="3610"/>
        <v>X$2514</v>
      </c>
      <c r="Y2528" s="4" t="str">
        <f t="shared" si="3610"/>
        <v>Y$2514</v>
      </c>
      <c r="Z2528" s="4" t="str">
        <f t="shared" si="3610"/>
        <v>Z$2514</v>
      </c>
      <c r="AA2528" s="4" t="str">
        <f t="shared" si="3610"/>
        <v>AA$2514</v>
      </c>
      <c r="AB2528" s="4" t="str">
        <f t="shared" si="3610"/>
        <v>AB$2514</v>
      </c>
      <c r="AC2528" s="4" t="str">
        <f t="shared" si="3610"/>
        <v>AC$2514</v>
      </c>
      <c r="AD2528" s="4" t="str">
        <f t="shared" si="3610"/>
        <v>AD$2514</v>
      </c>
      <c r="AE2528" s="4" t="str">
        <f t="shared" si="3610"/>
        <v>AE$2514</v>
      </c>
      <c r="AF2528" s="4" t="str">
        <f t="shared" si="3610"/>
        <v>AF$2514</v>
      </c>
      <c r="AG2528" s="4" t="str">
        <f t="shared" si="3610"/>
        <v>AG$2514</v>
      </c>
      <c r="AH2528" s="4" t="str">
        <f t="shared" si="3610"/>
        <v>AH$2514</v>
      </c>
      <c r="AI2528" s="4" t="str">
        <f t="shared" si="3610"/>
        <v>AI$2514</v>
      </c>
      <c r="AJ2528" s="4" t="str">
        <f t="shared" si="3610"/>
        <v>AJ$2514</v>
      </c>
      <c r="AK2528" s="4" t="str">
        <f t="shared" si="3610"/>
        <v>AK$2514</v>
      </c>
      <c r="AL2528" s="4" t="str">
        <f t="shared" si="3610"/>
        <v>AL$2514</v>
      </c>
      <c r="AM2528" s="4" t="str">
        <f t="shared" si="3610"/>
        <v>AM$2514</v>
      </c>
      <c r="AN2528" s="4" t="str">
        <f t="shared" si="3610"/>
        <v>AN$2514</v>
      </c>
      <c r="AO2528" s="4" t="str">
        <f t="shared" si="3610"/>
        <v>AO$2514</v>
      </c>
      <c r="AP2528" s="4" t="str">
        <f t="shared" si="3610"/>
        <v>AP$2514</v>
      </c>
      <c r="AQ2528" s="4" t="str">
        <f t="shared" si="3610"/>
        <v>AQ$2514</v>
      </c>
      <c r="AR2528" s="4" t="str">
        <f t="shared" si="3610"/>
        <v>AR$2514</v>
      </c>
      <c r="AS2528" s="4" t="str">
        <f t="shared" si="3610"/>
        <v>AS$2514</v>
      </c>
      <c r="AT2528" s="4" t="str">
        <f t="shared" si="3610"/>
        <v>AT$2514</v>
      </c>
      <c r="AU2528" s="4" t="str">
        <f t="shared" si="3610"/>
        <v>AU$2514</v>
      </c>
      <c r="AV2528" s="4" t="str">
        <f t="shared" si="3610"/>
        <v>AV$2514</v>
      </c>
      <c r="AW2528" s="4" t="str">
        <f t="shared" si="3610"/>
        <v>AW$2514</v>
      </c>
      <c r="AX2528" s="4" t="str">
        <f t="shared" si="3610"/>
        <v>AX$2514</v>
      </c>
      <c r="AY2528" s="4" t="str">
        <f t="shared" ref="AY2528:CD2528" si="3611">ADDRESS(ROW(AY2514),COLUMN(AY2514),2)</f>
        <v>AY$2514</v>
      </c>
      <c r="AZ2528" s="4" t="str">
        <f t="shared" si="3611"/>
        <v>AZ$2514</v>
      </c>
      <c r="BA2528" s="4" t="str">
        <f t="shared" si="3611"/>
        <v>BA$2514</v>
      </c>
      <c r="BB2528" s="4" t="str">
        <f t="shared" si="3611"/>
        <v>BB$2514</v>
      </c>
      <c r="BC2528" s="4" t="str">
        <f t="shared" si="3611"/>
        <v>BC$2514</v>
      </c>
      <c r="BD2528" s="4" t="str">
        <f t="shared" si="3611"/>
        <v>BD$2514</v>
      </c>
      <c r="BE2528" s="4" t="str">
        <f t="shared" si="3611"/>
        <v>BE$2514</v>
      </c>
      <c r="BF2528" s="4" t="str">
        <f t="shared" si="3611"/>
        <v>BF$2514</v>
      </c>
      <c r="BG2528" s="4" t="str">
        <f t="shared" si="3611"/>
        <v>BG$2514</v>
      </c>
      <c r="BH2528" s="4" t="str">
        <f t="shared" si="3611"/>
        <v>BH$2514</v>
      </c>
      <c r="BI2528" s="4" t="str">
        <f t="shared" si="3611"/>
        <v>BI$2514</v>
      </c>
      <c r="BJ2528" s="4" t="str">
        <f t="shared" si="3611"/>
        <v>BJ$2514</v>
      </c>
      <c r="BK2528" s="4" t="str">
        <f t="shared" si="3611"/>
        <v>BK$2514</v>
      </c>
      <c r="BL2528" s="4" t="str">
        <f t="shared" si="3611"/>
        <v>BL$2514</v>
      </c>
      <c r="BM2528" s="4" t="str">
        <f t="shared" si="3611"/>
        <v>BM$2514</v>
      </c>
      <c r="BN2528" s="4" t="str">
        <f t="shared" si="3611"/>
        <v>BN$2514</v>
      </c>
      <c r="BO2528" s="4" t="str">
        <f t="shared" si="3611"/>
        <v>BO$2514</v>
      </c>
      <c r="BP2528" s="4" t="str">
        <f t="shared" si="3611"/>
        <v>BP$2514</v>
      </c>
      <c r="BQ2528" s="4" t="str">
        <f t="shared" si="3611"/>
        <v>BQ$2514</v>
      </c>
      <c r="BR2528" s="4" t="str">
        <f t="shared" si="3611"/>
        <v>BR$2514</v>
      </c>
      <c r="BS2528" s="4" t="str">
        <f t="shared" si="3611"/>
        <v>BS$2514</v>
      </c>
      <c r="BT2528" s="4" t="str">
        <f t="shared" si="3611"/>
        <v>BT$2514</v>
      </c>
      <c r="BU2528" s="4" t="str">
        <f t="shared" si="3611"/>
        <v>BU$2514</v>
      </c>
      <c r="BV2528" s="4" t="str">
        <f t="shared" si="3611"/>
        <v>BV$2514</v>
      </c>
      <c r="BW2528" s="4" t="str">
        <f t="shared" si="3611"/>
        <v>BW$2514</v>
      </c>
      <c r="BX2528" s="4" t="str">
        <f t="shared" si="3611"/>
        <v>BX$2514</v>
      </c>
      <c r="BY2528" s="4" t="str">
        <f t="shared" si="3611"/>
        <v>BY$2514</v>
      </c>
      <c r="BZ2528" s="4" t="str">
        <f t="shared" si="3611"/>
        <v>BZ$2514</v>
      </c>
      <c r="CA2528" s="4" t="str">
        <f t="shared" si="3611"/>
        <v>CA$2514</v>
      </c>
      <c r="CB2528" s="4" t="str">
        <f t="shared" si="3611"/>
        <v>CB$2514</v>
      </c>
      <c r="CC2528" s="4" t="str">
        <f t="shared" si="3611"/>
        <v>CC$2514</v>
      </c>
      <c r="CD2528" s="4" t="str">
        <f t="shared" si="3611"/>
        <v>CD$2514</v>
      </c>
      <c r="CE2528" s="4" t="str">
        <f t="shared" ref="CE2528:CK2528" si="3612">ADDRESS(ROW(CE2514),COLUMN(CE2514),2)</f>
        <v>CE$2514</v>
      </c>
      <c r="CF2528" s="4" t="str">
        <f t="shared" si="3612"/>
        <v>CF$2514</v>
      </c>
      <c r="CG2528" s="4" t="str">
        <f t="shared" si="3612"/>
        <v>CG$2514</v>
      </c>
      <c r="CH2528" s="4" t="str">
        <f t="shared" si="3612"/>
        <v>CH$2514</v>
      </c>
      <c r="CI2528" s="4" t="str">
        <f t="shared" si="3612"/>
        <v>CI$2514</v>
      </c>
      <c r="CJ2528" s="4" t="str">
        <f t="shared" si="3612"/>
        <v>CJ$2514</v>
      </c>
      <c r="CK2528" s="4" t="str">
        <f t="shared" si="3612"/>
        <v>CK$2514</v>
      </c>
      <c r="CL2528" s="4" t="str">
        <f t="shared" ref="CL2528" si="3613">ADDRESS(ROW(CL2514),COLUMN(CL2514),2)</f>
        <v>CL$2514</v>
      </c>
    </row>
    <row r="2529" spans="2:90" x14ac:dyDescent="0.4">
      <c r="B2529" s="132" t="str">
        <f>B2502</f>
        <v>Secondary volume driver</v>
      </c>
      <c r="D2529" t="s">
        <v>426</v>
      </c>
      <c r="E2529" s="8" t="str">
        <f t="shared" si="3563"/>
        <v>2529 DAMORT-F</v>
      </c>
      <c r="G2529" t="s">
        <v>332</v>
      </c>
      <c r="H2529" s="12"/>
      <c r="I2529" s="60"/>
      <c r="J2529" s="60"/>
      <c r="K2529" s="15"/>
      <c r="L2529" s="15"/>
      <c r="M2529" s="15"/>
      <c r="N2529" s="15"/>
      <c r="O2529" s="15"/>
      <c r="P2529" s="15"/>
      <c r="R2529" s="15"/>
      <c r="S2529" s="175" t="str">
        <f t="shared" ref="S2529" si="3614">S2502</f>
        <v>S$15</v>
      </c>
      <c r="T2529" s="175" t="str">
        <f t="shared" ref="T2529:AX2529" si="3615">T2502</f>
        <v>T$15</v>
      </c>
      <c r="U2529" s="175" t="str">
        <f t="shared" si="3615"/>
        <v>U$15</v>
      </c>
      <c r="V2529" s="175" t="str">
        <f t="shared" si="3615"/>
        <v>V$15</v>
      </c>
      <c r="W2529" s="175" t="str">
        <f t="shared" si="3615"/>
        <v>W$15</v>
      </c>
      <c r="X2529" s="175" t="str">
        <f t="shared" si="3615"/>
        <v>X$15</v>
      </c>
      <c r="Y2529" s="175" t="str">
        <f t="shared" si="3615"/>
        <v>Y$15</v>
      </c>
      <c r="Z2529" s="175" t="str">
        <f t="shared" si="3615"/>
        <v>Z$15</v>
      </c>
      <c r="AA2529" s="175" t="str">
        <f t="shared" si="3615"/>
        <v>AA$15</v>
      </c>
      <c r="AB2529" s="175" t="str">
        <f t="shared" si="3615"/>
        <v>AB$15</v>
      </c>
      <c r="AC2529" s="175" t="str">
        <f t="shared" si="3615"/>
        <v>AC$15</v>
      </c>
      <c r="AD2529" s="175" t="str">
        <f t="shared" si="3615"/>
        <v>AD$15</v>
      </c>
      <c r="AE2529" s="175" t="str">
        <f t="shared" si="3615"/>
        <v>AE$15</v>
      </c>
      <c r="AF2529" s="175" t="str">
        <f t="shared" si="3615"/>
        <v>AF$15</v>
      </c>
      <c r="AG2529" s="175" t="str">
        <f t="shared" si="3615"/>
        <v>AG$15</v>
      </c>
      <c r="AH2529" s="175" t="str">
        <f t="shared" si="3615"/>
        <v>AH$15</v>
      </c>
      <c r="AI2529" s="175" t="str">
        <f t="shared" si="3615"/>
        <v>AI$15</v>
      </c>
      <c r="AJ2529" s="175" t="str">
        <f t="shared" si="3615"/>
        <v>AJ$15</v>
      </c>
      <c r="AK2529" s="175" t="str">
        <f t="shared" si="3615"/>
        <v>AK$15</v>
      </c>
      <c r="AL2529" s="175" t="str">
        <f t="shared" si="3615"/>
        <v>AL$15</v>
      </c>
      <c r="AM2529" s="175" t="str">
        <f t="shared" si="3615"/>
        <v>AM$15</v>
      </c>
      <c r="AN2529" s="175" t="str">
        <f t="shared" si="3615"/>
        <v>AN$15</v>
      </c>
      <c r="AO2529" s="175" t="str">
        <f t="shared" si="3615"/>
        <v>AO$15</v>
      </c>
      <c r="AP2529" s="175" t="str">
        <f t="shared" si="3615"/>
        <v>AP$15</v>
      </c>
      <c r="AQ2529" s="175" t="str">
        <f t="shared" si="3615"/>
        <v>AQ$15</v>
      </c>
      <c r="AR2529" s="175" t="str">
        <f t="shared" si="3615"/>
        <v>AR$15</v>
      </c>
      <c r="AS2529" s="175" t="str">
        <f t="shared" si="3615"/>
        <v>AS$15</v>
      </c>
      <c r="AT2529" s="175" t="str">
        <f t="shared" si="3615"/>
        <v>AT$15</v>
      </c>
      <c r="AU2529" s="175" t="str">
        <f t="shared" si="3615"/>
        <v>AU$15</v>
      </c>
      <c r="AV2529" s="175" t="str">
        <f t="shared" si="3615"/>
        <v>AV$15</v>
      </c>
      <c r="AW2529" s="175" t="str">
        <f t="shared" si="3615"/>
        <v>AW$15</v>
      </c>
      <c r="AX2529" s="175" t="str">
        <f t="shared" si="3615"/>
        <v>AX$15</v>
      </c>
      <c r="AY2529" s="175" t="str">
        <f t="shared" ref="AY2529:CD2529" si="3616">AY2502</f>
        <v>AY$15</v>
      </c>
      <c r="AZ2529" s="175" t="str">
        <f t="shared" si="3616"/>
        <v>AZ$15</v>
      </c>
      <c r="BA2529" s="175" t="str">
        <f t="shared" si="3616"/>
        <v>BA$15</v>
      </c>
      <c r="BB2529" s="175" t="str">
        <f t="shared" si="3616"/>
        <v>BB$15</v>
      </c>
      <c r="BC2529" s="175" t="str">
        <f t="shared" si="3616"/>
        <v>BC$15</v>
      </c>
      <c r="BD2529" s="175" t="str">
        <f t="shared" si="3616"/>
        <v>BD$15</v>
      </c>
      <c r="BE2529" s="175" t="str">
        <f t="shared" si="3616"/>
        <v>BE$15</v>
      </c>
      <c r="BF2529" s="175" t="str">
        <f t="shared" si="3616"/>
        <v>BF$15</v>
      </c>
      <c r="BG2529" s="175" t="str">
        <f t="shared" si="3616"/>
        <v>BG$15</v>
      </c>
      <c r="BH2529" s="175" t="str">
        <f t="shared" si="3616"/>
        <v>BH$15</v>
      </c>
      <c r="BI2529" s="175" t="str">
        <f t="shared" si="3616"/>
        <v>BI$15</v>
      </c>
      <c r="BJ2529" s="175" t="str">
        <f t="shared" si="3616"/>
        <v>BJ$15</v>
      </c>
      <c r="BK2529" s="175" t="str">
        <f t="shared" si="3616"/>
        <v>BK$15</v>
      </c>
      <c r="BL2529" s="175" t="str">
        <f t="shared" si="3616"/>
        <v>BL$15</v>
      </c>
      <c r="BM2529" s="175" t="str">
        <f t="shared" si="3616"/>
        <v>BM$15</v>
      </c>
      <c r="BN2529" s="175" t="str">
        <f t="shared" si="3616"/>
        <v>BN$15</v>
      </c>
      <c r="BO2529" s="175" t="str">
        <f t="shared" si="3616"/>
        <v>BO$15</v>
      </c>
      <c r="BP2529" s="175" t="str">
        <f t="shared" si="3616"/>
        <v>BP$15</v>
      </c>
      <c r="BQ2529" s="175" t="str">
        <f t="shared" si="3616"/>
        <v>BQ$15</v>
      </c>
      <c r="BR2529" s="175" t="str">
        <f t="shared" si="3616"/>
        <v>BR$15</v>
      </c>
      <c r="BS2529" s="175" t="str">
        <f t="shared" si="3616"/>
        <v>BS$15</v>
      </c>
      <c r="BT2529" s="175" t="str">
        <f t="shared" si="3616"/>
        <v>BT$15</v>
      </c>
      <c r="BU2529" s="175" t="str">
        <f t="shared" si="3616"/>
        <v>BU$15</v>
      </c>
      <c r="BV2529" s="175" t="str">
        <f t="shared" si="3616"/>
        <v>BV$15</v>
      </c>
      <c r="BW2529" s="175" t="str">
        <f t="shared" si="3616"/>
        <v>BW$15</v>
      </c>
      <c r="BX2529" s="175" t="str">
        <f t="shared" si="3616"/>
        <v>BX$15</v>
      </c>
      <c r="BY2529" s="175" t="str">
        <f t="shared" si="3616"/>
        <v>BY$15</v>
      </c>
      <c r="BZ2529" s="175" t="str">
        <f t="shared" si="3616"/>
        <v>BZ$15</v>
      </c>
      <c r="CA2529" s="175" t="str">
        <f t="shared" si="3616"/>
        <v>CA$15</v>
      </c>
      <c r="CB2529" s="175" t="str">
        <f t="shared" si="3616"/>
        <v>CB$15</v>
      </c>
      <c r="CC2529" s="175" t="str">
        <f t="shared" si="3616"/>
        <v>CC$15</v>
      </c>
      <c r="CD2529" s="175" t="str">
        <f t="shared" si="3616"/>
        <v>CD$15</v>
      </c>
      <c r="CE2529" s="175" t="str">
        <f t="shared" ref="CE2529:CK2529" si="3617">CE2502</f>
        <v>CE$15</v>
      </c>
      <c r="CF2529" s="175" t="str">
        <f t="shared" si="3617"/>
        <v>CF$15</v>
      </c>
      <c r="CG2529" s="175" t="str">
        <f t="shared" si="3617"/>
        <v>CG$15</v>
      </c>
      <c r="CH2529" s="175" t="str">
        <f t="shared" si="3617"/>
        <v>CH$15</v>
      </c>
      <c r="CI2529" s="175" t="str">
        <f t="shared" si="3617"/>
        <v>CI$15</v>
      </c>
      <c r="CJ2529" s="175" t="str">
        <f t="shared" si="3617"/>
        <v>CJ$15</v>
      </c>
      <c r="CK2529" s="175" t="str">
        <f t="shared" si="3617"/>
        <v>CK$15</v>
      </c>
      <c r="CL2529" s="175" t="str">
        <f t="shared" ref="CL2529" si="3618">CL2502</f>
        <v>CL$15</v>
      </c>
    </row>
    <row r="2530" spans="2:90" x14ac:dyDescent="0.4">
      <c r="E2530" s="8"/>
      <c r="H2530" s="12"/>
      <c r="I2530" s="60"/>
      <c r="J2530" s="60"/>
      <c r="K2530" s="15"/>
      <c r="L2530" s="15"/>
      <c r="M2530" s="15"/>
      <c r="N2530" s="15"/>
      <c r="O2530" s="15"/>
      <c r="P2530" s="15"/>
      <c r="R2530" s="15"/>
      <c r="S2530" s="76"/>
      <c r="T2530" s="76"/>
      <c r="U2530" s="76"/>
      <c r="V2530" s="76"/>
      <c r="W2530" s="76"/>
      <c r="X2530" s="76"/>
      <c r="Y2530" s="76"/>
      <c r="Z2530" s="76"/>
      <c r="AA2530" s="76"/>
      <c r="AB2530" s="76"/>
      <c r="AC2530" s="76"/>
      <c r="AD2530" s="76"/>
      <c r="AE2530" s="76"/>
      <c r="AF2530" s="76"/>
      <c r="AG2530" s="76"/>
      <c r="AH2530" s="76"/>
      <c r="AI2530" s="76"/>
      <c r="AJ2530" s="76"/>
      <c r="AK2530" s="76"/>
      <c r="AL2530" s="76"/>
      <c r="AM2530" s="76"/>
      <c r="AN2530" s="76"/>
      <c r="AO2530" s="76"/>
      <c r="AP2530" s="76"/>
      <c r="AQ2530" s="76"/>
      <c r="AR2530" s="76"/>
      <c r="AS2530" s="76"/>
      <c r="AT2530" s="76"/>
      <c r="AU2530" s="76"/>
      <c r="AV2530" s="76"/>
      <c r="AW2530" s="76"/>
      <c r="AX2530" s="76"/>
      <c r="AY2530" s="76"/>
      <c r="AZ2530" s="76"/>
      <c r="BA2530" s="76"/>
      <c r="BB2530" s="76"/>
      <c r="BC2530" s="76"/>
      <c r="BD2530" s="76"/>
      <c r="BE2530" s="76"/>
      <c r="BF2530" s="76"/>
      <c r="BG2530" s="76"/>
      <c r="BH2530" s="76"/>
      <c r="BI2530" s="76"/>
      <c r="BJ2530" s="76"/>
      <c r="BK2530" s="76"/>
      <c r="BL2530" s="76"/>
      <c r="BM2530" s="76"/>
      <c r="BN2530" s="76"/>
      <c r="BO2530" s="76"/>
      <c r="BP2530" s="76"/>
      <c r="BQ2530" s="76"/>
      <c r="BR2530" s="76"/>
      <c r="BS2530" s="76"/>
      <c r="BT2530" s="76"/>
      <c r="BU2530" s="76"/>
      <c r="BV2530" s="76"/>
      <c r="BW2530" s="76"/>
      <c r="BX2530" s="76"/>
      <c r="BY2530" s="76"/>
      <c r="BZ2530" s="76"/>
      <c r="CA2530" s="76"/>
      <c r="CB2530" s="76"/>
      <c r="CC2530" s="76"/>
      <c r="CD2530" s="76"/>
      <c r="CE2530" s="76"/>
      <c r="CF2530" s="76"/>
      <c r="CG2530" s="76"/>
      <c r="CH2530" s="76"/>
      <c r="CI2530" s="76"/>
      <c r="CJ2530" s="76"/>
      <c r="CK2530" s="76"/>
      <c r="CL2530" s="76"/>
    </row>
    <row r="2531" spans="2:90" x14ac:dyDescent="0.4">
      <c r="B2531" s="171" t="s">
        <v>490</v>
      </c>
      <c r="E2531" s="8"/>
      <c r="H2531" s="170"/>
      <c r="I2531" s="172"/>
      <c r="J2531" s="172"/>
      <c r="K2531" s="193"/>
      <c r="L2531" s="193"/>
      <c r="M2531" s="193"/>
      <c r="N2531" s="193"/>
      <c r="O2531" s="193"/>
      <c r="P2531" s="193"/>
      <c r="R2531" s="194"/>
      <c r="S2531" s="170"/>
      <c r="T2531" s="170"/>
      <c r="U2531" s="170"/>
      <c r="V2531" s="170"/>
      <c r="W2531" s="170"/>
      <c r="X2531" s="170"/>
      <c r="Y2531" s="170"/>
      <c r="Z2531" s="170"/>
      <c r="AA2531" s="170"/>
      <c r="AB2531" s="170"/>
      <c r="AC2531" s="170"/>
      <c r="AD2531" s="170"/>
      <c r="AE2531" s="170"/>
      <c r="AF2531" s="170"/>
      <c r="AG2531" s="170"/>
      <c r="AH2531" s="170"/>
      <c r="AI2531" s="170"/>
      <c r="AJ2531" s="170"/>
      <c r="AK2531" s="170"/>
      <c r="AL2531" s="170"/>
      <c r="AM2531" s="170"/>
      <c r="AN2531" s="170"/>
      <c r="AO2531" s="170"/>
      <c r="AP2531" s="170"/>
      <c r="AQ2531" s="170"/>
      <c r="AR2531" s="170"/>
      <c r="AS2531" s="170"/>
      <c r="AT2531" s="170"/>
      <c r="AU2531" s="170"/>
      <c r="AV2531" s="170"/>
      <c r="AW2531" s="170"/>
      <c r="AX2531" s="170"/>
      <c r="AY2531" s="170"/>
      <c r="AZ2531" s="170"/>
      <c r="BA2531" s="170"/>
      <c r="BB2531" s="170"/>
      <c r="BC2531" s="170"/>
      <c r="BD2531" s="170"/>
      <c r="BE2531" s="170"/>
      <c r="BF2531" s="170"/>
      <c r="BG2531" s="170"/>
      <c r="BH2531" s="170"/>
      <c r="BI2531" s="170"/>
      <c r="BJ2531" s="170"/>
      <c r="BK2531" s="170"/>
      <c r="BL2531" s="170"/>
      <c r="BM2531" s="170"/>
      <c r="BN2531" s="170"/>
      <c r="BO2531" s="170"/>
      <c r="BP2531" s="170"/>
      <c r="BQ2531" s="170"/>
      <c r="BR2531" s="170"/>
      <c r="BS2531" s="170"/>
      <c r="BT2531" s="170"/>
      <c r="BU2531" s="170"/>
      <c r="BV2531" s="170"/>
      <c r="BW2531" s="170"/>
      <c r="BX2531" s="170"/>
      <c r="BY2531" s="170"/>
      <c r="BZ2531" s="170"/>
      <c r="CA2531" s="170"/>
      <c r="CB2531" s="170"/>
      <c r="CC2531" s="170"/>
      <c r="CD2531" s="170"/>
      <c r="CE2531" s="170"/>
      <c r="CF2531" s="170"/>
      <c r="CG2531" s="170"/>
      <c r="CH2531" s="170"/>
      <c r="CI2531" s="170"/>
      <c r="CJ2531" s="170"/>
      <c r="CK2531" s="170"/>
      <c r="CL2531" s="170"/>
    </row>
    <row r="2532" spans="2:90" x14ac:dyDescent="0.4">
      <c r="B2532" s="171" t="s">
        <v>492</v>
      </c>
      <c r="E2532" s="8"/>
      <c r="H2532" s="170"/>
      <c r="I2532" s="172"/>
      <c r="J2532" s="172"/>
      <c r="K2532" s="193"/>
      <c r="L2532" s="193"/>
      <c r="M2532" s="193"/>
      <c r="N2532" s="193"/>
      <c r="O2532" s="193"/>
      <c r="P2532" s="193"/>
      <c r="R2532" s="194"/>
      <c r="S2532" s="170"/>
      <c r="T2532" s="170"/>
      <c r="U2532" s="170"/>
      <c r="V2532" s="170"/>
      <c r="W2532" s="170"/>
      <c r="X2532" s="170"/>
      <c r="Y2532" s="170"/>
      <c r="Z2532" s="170"/>
      <c r="AA2532" s="170"/>
      <c r="AB2532" s="170"/>
      <c r="AC2532" s="170"/>
      <c r="AD2532" s="170"/>
      <c r="AE2532" s="170"/>
      <c r="AF2532" s="170"/>
      <c r="AG2532" s="170"/>
      <c r="AH2532" s="170"/>
      <c r="AI2532" s="170"/>
      <c r="AJ2532" s="170"/>
      <c r="AK2532" s="170"/>
      <c r="AL2532" s="170"/>
      <c r="AM2532" s="170"/>
      <c r="AN2532" s="170"/>
      <c r="AO2532" s="170"/>
      <c r="AP2532" s="170"/>
      <c r="AQ2532" s="170"/>
      <c r="AR2532" s="170"/>
      <c r="AS2532" s="170"/>
      <c r="AT2532" s="170"/>
      <c r="AU2532" s="170"/>
      <c r="AV2532" s="170"/>
      <c r="AW2532" s="170"/>
      <c r="AX2532" s="170"/>
      <c r="AY2532" s="170"/>
      <c r="AZ2532" s="170"/>
      <c r="BA2532" s="170"/>
      <c r="BB2532" s="170"/>
      <c r="BC2532" s="170"/>
      <c r="BD2532" s="170"/>
      <c r="BE2532" s="170"/>
      <c r="BF2532" s="170"/>
      <c r="BG2532" s="170"/>
      <c r="BH2532" s="170"/>
      <c r="BI2532" s="170"/>
      <c r="BJ2532" s="170"/>
      <c r="BK2532" s="170"/>
      <c r="BL2532" s="170"/>
      <c r="BM2532" s="170"/>
      <c r="BN2532" s="170"/>
      <c r="BO2532" s="170"/>
      <c r="BP2532" s="170"/>
      <c r="BQ2532" s="170"/>
      <c r="BR2532" s="170"/>
      <c r="BS2532" s="170"/>
      <c r="BT2532" s="170"/>
      <c r="BU2532" s="170"/>
      <c r="BV2532" s="170"/>
      <c r="BW2532" s="170"/>
      <c r="BX2532" s="170"/>
      <c r="BY2532" s="170"/>
      <c r="BZ2532" s="170"/>
      <c r="CA2532" s="170"/>
      <c r="CB2532" s="170"/>
      <c r="CC2532" s="170"/>
      <c r="CD2532" s="170"/>
      <c r="CE2532" s="170"/>
      <c r="CF2532" s="170"/>
      <c r="CG2532" s="170"/>
      <c r="CH2532" s="170"/>
      <c r="CI2532" s="170"/>
      <c r="CJ2532" s="170"/>
      <c r="CK2532" s="170"/>
      <c r="CL2532" s="170"/>
    </row>
    <row r="2533" spans="2:90" x14ac:dyDescent="0.4">
      <c r="B2533" s="171" t="s">
        <v>461</v>
      </c>
      <c r="E2533" s="8"/>
      <c r="H2533" s="170"/>
      <c r="I2533" s="172"/>
      <c r="J2533" s="172"/>
      <c r="K2533" s="193"/>
      <c r="L2533" s="193"/>
      <c r="M2533" s="193"/>
      <c r="N2533" s="193"/>
      <c r="O2533" s="193"/>
      <c r="P2533" s="193"/>
      <c r="R2533" s="194"/>
      <c r="S2533" s="195" t="str">
        <f t="shared" ref="S2533:AX2533" si="3619">S$16</f>
        <v>S$12</v>
      </c>
      <c r="T2533" s="195" t="str">
        <f t="shared" si="3619"/>
        <v>T$12</v>
      </c>
      <c r="U2533" s="195" t="str">
        <f t="shared" si="3619"/>
        <v>U$12</v>
      </c>
      <c r="V2533" s="195" t="str">
        <f t="shared" si="3619"/>
        <v>V$12</v>
      </c>
      <c r="W2533" s="195" t="str">
        <f t="shared" si="3619"/>
        <v>W$12</v>
      </c>
      <c r="X2533" s="195" t="str">
        <f t="shared" si="3619"/>
        <v>X$12</v>
      </c>
      <c r="Y2533" s="195" t="str">
        <f t="shared" si="3619"/>
        <v>Y$12</v>
      </c>
      <c r="Z2533" s="195" t="str">
        <f t="shared" si="3619"/>
        <v>Z$12</v>
      </c>
      <c r="AA2533" s="195" t="str">
        <f t="shared" si="3619"/>
        <v>AA$12</v>
      </c>
      <c r="AB2533" s="195" t="str">
        <f t="shared" si="3619"/>
        <v>AB$12</v>
      </c>
      <c r="AC2533" s="195" t="str">
        <f t="shared" si="3619"/>
        <v>AC$12</v>
      </c>
      <c r="AD2533" s="195" t="str">
        <f t="shared" si="3619"/>
        <v>AD$12</v>
      </c>
      <c r="AE2533" s="195" t="str">
        <f t="shared" si="3619"/>
        <v>AE$12</v>
      </c>
      <c r="AF2533" s="195" t="str">
        <f t="shared" si="3619"/>
        <v>AF$12</v>
      </c>
      <c r="AG2533" s="195" t="str">
        <f t="shared" si="3619"/>
        <v>AG$12</v>
      </c>
      <c r="AH2533" s="195" t="str">
        <f t="shared" si="3619"/>
        <v>AH$12</v>
      </c>
      <c r="AI2533" s="195" t="str">
        <f t="shared" si="3619"/>
        <v>AI$12</v>
      </c>
      <c r="AJ2533" s="195" t="str">
        <f t="shared" si="3619"/>
        <v>AJ$12</v>
      </c>
      <c r="AK2533" s="195" t="str">
        <f t="shared" si="3619"/>
        <v>AK$12</v>
      </c>
      <c r="AL2533" s="195" t="str">
        <f t="shared" si="3619"/>
        <v>AL$12</v>
      </c>
      <c r="AM2533" s="195" t="str">
        <f t="shared" si="3619"/>
        <v>AM$12</v>
      </c>
      <c r="AN2533" s="195" t="str">
        <f t="shared" si="3619"/>
        <v>AN$12</v>
      </c>
      <c r="AO2533" s="195" t="str">
        <f t="shared" si="3619"/>
        <v>AO$12</v>
      </c>
      <c r="AP2533" s="195" t="str">
        <f t="shared" si="3619"/>
        <v>AP$12</v>
      </c>
      <c r="AQ2533" s="195" t="str">
        <f t="shared" si="3619"/>
        <v>AQ$12</v>
      </c>
      <c r="AR2533" s="195" t="str">
        <f t="shared" si="3619"/>
        <v>AR$12</v>
      </c>
      <c r="AS2533" s="195" t="str">
        <f t="shared" si="3619"/>
        <v>AS$12</v>
      </c>
      <c r="AT2533" s="195" t="str">
        <f t="shared" si="3619"/>
        <v>AT$12</v>
      </c>
      <c r="AU2533" s="195" t="str">
        <f t="shared" si="3619"/>
        <v>AU$12</v>
      </c>
      <c r="AV2533" s="195" t="str">
        <f t="shared" si="3619"/>
        <v>AV$12</v>
      </c>
      <c r="AW2533" s="195" t="str">
        <f t="shared" si="3619"/>
        <v>AW$12</v>
      </c>
      <c r="AX2533" s="195" t="str">
        <f t="shared" si="3619"/>
        <v>AX$12</v>
      </c>
      <c r="AY2533" s="195" t="str">
        <f t="shared" ref="AY2533:CD2533" si="3620">AY$16</f>
        <v>AY$12</v>
      </c>
      <c r="AZ2533" s="195" t="str">
        <f t="shared" si="3620"/>
        <v>AZ$12</v>
      </c>
      <c r="BA2533" s="195" t="str">
        <f t="shared" si="3620"/>
        <v>BA$12</v>
      </c>
      <c r="BB2533" s="195" t="str">
        <f t="shared" si="3620"/>
        <v>BB$12</v>
      </c>
      <c r="BC2533" s="195" t="str">
        <f t="shared" si="3620"/>
        <v>BC$12</v>
      </c>
      <c r="BD2533" s="195" t="str">
        <f t="shared" si="3620"/>
        <v>BD$12</v>
      </c>
      <c r="BE2533" s="195" t="str">
        <f t="shared" si="3620"/>
        <v>BE$12</v>
      </c>
      <c r="BF2533" s="195" t="str">
        <f t="shared" si="3620"/>
        <v>BF$12</v>
      </c>
      <c r="BG2533" s="195" t="str">
        <f t="shared" si="3620"/>
        <v>BG$12</v>
      </c>
      <c r="BH2533" s="195" t="str">
        <f t="shared" si="3620"/>
        <v>BH$12</v>
      </c>
      <c r="BI2533" s="195" t="str">
        <f t="shared" si="3620"/>
        <v>BI$12</v>
      </c>
      <c r="BJ2533" s="195" t="str">
        <f t="shared" si="3620"/>
        <v>BJ$12</v>
      </c>
      <c r="BK2533" s="195" t="str">
        <f t="shared" si="3620"/>
        <v>BK$12</v>
      </c>
      <c r="BL2533" s="195" t="str">
        <f t="shared" si="3620"/>
        <v>BL$12</v>
      </c>
      <c r="BM2533" s="195" t="str">
        <f t="shared" si="3620"/>
        <v>BM$12</v>
      </c>
      <c r="BN2533" s="195" t="str">
        <f t="shared" si="3620"/>
        <v>BN$12</v>
      </c>
      <c r="BO2533" s="195" t="str">
        <f t="shared" si="3620"/>
        <v>BO$12</v>
      </c>
      <c r="BP2533" s="195" t="str">
        <f t="shared" si="3620"/>
        <v>BP$12</v>
      </c>
      <c r="BQ2533" s="195" t="str">
        <f t="shared" si="3620"/>
        <v>BQ$12</v>
      </c>
      <c r="BR2533" s="195" t="str">
        <f t="shared" si="3620"/>
        <v>BR$12</v>
      </c>
      <c r="BS2533" s="195" t="str">
        <f t="shared" si="3620"/>
        <v>BS$12</v>
      </c>
      <c r="BT2533" s="195" t="str">
        <f t="shared" si="3620"/>
        <v>BT$12</v>
      </c>
      <c r="BU2533" s="195" t="str">
        <f t="shared" si="3620"/>
        <v>BU$12</v>
      </c>
      <c r="BV2533" s="195" t="str">
        <f t="shared" si="3620"/>
        <v>BV$12</v>
      </c>
      <c r="BW2533" s="195" t="str">
        <f t="shared" si="3620"/>
        <v>BW$12</v>
      </c>
      <c r="BX2533" s="195" t="str">
        <f t="shared" si="3620"/>
        <v>BX$12</v>
      </c>
      <c r="BY2533" s="195" t="str">
        <f t="shared" si="3620"/>
        <v>BY$12</v>
      </c>
      <c r="BZ2533" s="195" t="str">
        <f t="shared" si="3620"/>
        <v>BZ$12</v>
      </c>
      <c r="CA2533" s="195" t="str">
        <f t="shared" si="3620"/>
        <v>CA$12</v>
      </c>
      <c r="CB2533" s="195" t="str">
        <f t="shared" si="3620"/>
        <v>CB$12</v>
      </c>
      <c r="CC2533" s="195" t="str">
        <f t="shared" si="3620"/>
        <v>CC$12</v>
      </c>
      <c r="CD2533" s="195" t="str">
        <f t="shared" si="3620"/>
        <v>CD$12</v>
      </c>
      <c r="CE2533" s="195" t="str">
        <f t="shared" ref="CE2533:CL2533" si="3621">CE$16</f>
        <v>CE$12</v>
      </c>
      <c r="CF2533" s="195" t="str">
        <f t="shared" si="3621"/>
        <v>CF$12</v>
      </c>
      <c r="CG2533" s="195" t="str">
        <f t="shared" si="3621"/>
        <v>CG$12</v>
      </c>
      <c r="CH2533" s="195" t="str">
        <f t="shared" si="3621"/>
        <v>CH$12</v>
      </c>
      <c r="CI2533" s="195" t="str">
        <f t="shared" si="3621"/>
        <v>CI$12</v>
      </c>
      <c r="CJ2533" s="195" t="str">
        <f t="shared" si="3621"/>
        <v>CJ$12</v>
      </c>
      <c r="CK2533" s="195" t="str">
        <f t="shared" si="3621"/>
        <v>CK$12</v>
      </c>
      <c r="CL2533" s="195" t="str">
        <f t="shared" si="3621"/>
        <v>CL$12</v>
      </c>
    </row>
    <row r="2534" spans="2:90" x14ac:dyDescent="0.4">
      <c r="B2534" s="171" t="s">
        <v>462</v>
      </c>
      <c r="E2534" s="8"/>
      <c r="H2534" s="196"/>
      <c r="I2534" s="197"/>
      <c r="J2534" s="197"/>
      <c r="K2534" s="198"/>
      <c r="L2534" s="198"/>
      <c r="M2534" s="198"/>
      <c r="N2534" s="198"/>
      <c r="O2534" s="198"/>
      <c r="P2534" s="198"/>
      <c r="R2534" s="198"/>
      <c r="S2534" s="195" t="str">
        <f t="shared" ref="S2534:AX2534" si="3622">S$17</f>
        <v>S$13</v>
      </c>
      <c r="T2534" s="195" t="str">
        <f t="shared" si="3622"/>
        <v>T$13</v>
      </c>
      <c r="U2534" s="195" t="str">
        <f t="shared" si="3622"/>
        <v>U$13</v>
      </c>
      <c r="V2534" s="195" t="str">
        <f t="shared" si="3622"/>
        <v>V$13</v>
      </c>
      <c r="W2534" s="195" t="str">
        <f t="shared" si="3622"/>
        <v>W$13</v>
      </c>
      <c r="X2534" s="195" t="str">
        <f t="shared" si="3622"/>
        <v>X$13</v>
      </c>
      <c r="Y2534" s="195" t="str">
        <f t="shared" si="3622"/>
        <v>Y$13</v>
      </c>
      <c r="Z2534" s="195" t="str">
        <f t="shared" si="3622"/>
        <v>Z$13</v>
      </c>
      <c r="AA2534" s="195" t="str">
        <f t="shared" si="3622"/>
        <v>AA$13</v>
      </c>
      <c r="AB2534" s="195" t="str">
        <f t="shared" si="3622"/>
        <v>AB$13</v>
      </c>
      <c r="AC2534" s="195" t="str">
        <f t="shared" si="3622"/>
        <v>AC$13</v>
      </c>
      <c r="AD2534" s="195" t="str">
        <f t="shared" si="3622"/>
        <v>AD$13</v>
      </c>
      <c r="AE2534" s="195" t="str">
        <f t="shared" si="3622"/>
        <v>AE$13</v>
      </c>
      <c r="AF2534" s="195" t="str">
        <f t="shared" si="3622"/>
        <v>AF$13</v>
      </c>
      <c r="AG2534" s="195" t="str">
        <f t="shared" si="3622"/>
        <v>AG$13</v>
      </c>
      <c r="AH2534" s="195" t="str">
        <f t="shared" si="3622"/>
        <v>AH$13</v>
      </c>
      <c r="AI2534" s="195" t="str">
        <f t="shared" si="3622"/>
        <v>AI$13</v>
      </c>
      <c r="AJ2534" s="195" t="str">
        <f t="shared" si="3622"/>
        <v>AJ$13</v>
      </c>
      <c r="AK2534" s="195" t="str">
        <f t="shared" si="3622"/>
        <v>AK$13</v>
      </c>
      <c r="AL2534" s="195" t="str">
        <f t="shared" si="3622"/>
        <v>AL$13</v>
      </c>
      <c r="AM2534" s="195" t="str">
        <f t="shared" si="3622"/>
        <v>AM$13</v>
      </c>
      <c r="AN2534" s="195" t="str">
        <f t="shared" si="3622"/>
        <v>AN$13</v>
      </c>
      <c r="AO2534" s="195" t="str">
        <f t="shared" si="3622"/>
        <v>AO$13</v>
      </c>
      <c r="AP2534" s="195" t="str">
        <f t="shared" si="3622"/>
        <v>AP$13</v>
      </c>
      <c r="AQ2534" s="195" t="str">
        <f t="shared" si="3622"/>
        <v>AQ$13</v>
      </c>
      <c r="AR2534" s="195" t="str">
        <f t="shared" si="3622"/>
        <v>AR$13</v>
      </c>
      <c r="AS2534" s="195" t="str">
        <f t="shared" si="3622"/>
        <v>AS$13</v>
      </c>
      <c r="AT2534" s="195" t="str">
        <f t="shared" si="3622"/>
        <v>AT$13</v>
      </c>
      <c r="AU2534" s="195" t="str">
        <f t="shared" si="3622"/>
        <v>AU$13</v>
      </c>
      <c r="AV2534" s="195" t="str">
        <f t="shared" si="3622"/>
        <v>AV$13</v>
      </c>
      <c r="AW2534" s="195" t="str">
        <f t="shared" si="3622"/>
        <v>AW$13</v>
      </c>
      <c r="AX2534" s="195" t="str">
        <f t="shared" si="3622"/>
        <v>AX$13</v>
      </c>
      <c r="AY2534" s="195" t="str">
        <f t="shared" ref="AY2534:CD2534" si="3623">AY$17</f>
        <v>AY$13</v>
      </c>
      <c r="AZ2534" s="195" t="str">
        <f t="shared" si="3623"/>
        <v>AZ$13</v>
      </c>
      <c r="BA2534" s="195" t="str">
        <f t="shared" si="3623"/>
        <v>BA$13</v>
      </c>
      <c r="BB2534" s="195" t="str">
        <f t="shared" si="3623"/>
        <v>BB$13</v>
      </c>
      <c r="BC2534" s="195" t="str">
        <f t="shared" si="3623"/>
        <v>BC$13</v>
      </c>
      <c r="BD2534" s="195" t="str">
        <f t="shared" si="3623"/>
        <v>BD$13</v>
      </c>
      <c r="BE2534" s="195" t="str">
        <f t="shared" si="3623"/>
        <v>BE$13</v>
      </c>
      <c r="BF2534" s="195" t="str">
        <f t="shared" si="3623"/>
        <v>BF$13</v>
      </c>
      <c r="BG2534" s="195" t="str">
        <f t="shared" si="3623"/>
        <v>BG$13</v>
      </c>
      <c r="BH2534" s="195" t="str">
        <f t="shared" si="3623"/>
        <v>BH$13</v>
      </c>
      <c r="BI2534" s="195" t="str">
        <f t="shared" si="3623"/>
        <v>BI$13</v>
      </c>
      <c r="BJ2534" s="195" t="str">
        <f t="shared" si="3623"/>
        <v>BJ$13</v>
      </c>
      <c r="BK2534" s="195" t="str">
        <f t="shared" si="3623"/>
        <v>BK$13</v>
      </c>
      <c r="BL2534" s="195" t="str">
        <f t="shared" si="3623"/>
        <v>BL$13</v>
      </c>
      <c r="BM2534" s="195" t="str">
        <f t="shared" si="3623"/>
        <v>BM$13</v>
      </c>
      <c r="BN2534" s="195" t="str">
        <f t="shared" si="3623"/>
        <v>BN$13</v>
      </c>
      <c r="BO2534" s="195" t="str">
        <f t="shared" si="3623"/>
        <v>BO$13</v>
      </c>
      <c r="BP2534" s="195" t="str">
        <f t="shared" si="3623"/>
        <v>BP$13</v>
      </c>
      <c r="BQ2534" s="195" t="str">
        <f t="shared" si="3623"/>
        <v>BQ$13</v>
      </c>
      <c r="BR2534" s="195" t="str">
        <f t="shared" si="3623"/>
        <v>BR$13</v>
      </c>
      <c r="BS2534" s="195" t="str">
        <f t="shared" si="3623"/>
        <v>BS$13</v>
      </c>
      <c r="BT2534" s="195" t="str">
        <f t="shared" si="3623"/>
        <v>BT$13</v>
      </c>
      <c r="BU2534" s="195" t="str">
        <f t="shared" si="3623"/>
        <v>BU$13</v>
      </c>
      <c r="BV2534" s="195" t="str">
        <f t="shared" si="3623"/>
        <v>BV$13</v>
      </c>
      <c r="BW2534" s="195" t="str">
        <f t="shared" si="3623"/>
        <v>BW$13</v>
      </c>
      <c r="BX2534" s="195" t="str">
        <f t="shared" si="3623"/>
        <v>BX$13</v>
      </c>
      <c r="BY2534" s="195" t="str">
        <f t="shared" si="3623"/>
        <v>BY$13</v>
      </c>
      <c r="BZ2534" s="195" t="str">
        <f t="shared" si="3623"/>
        <v>BZ$13</v>
      </c>
      <c r="CA2534" s="195" t="str">
        <f t="shared" si="3623"/>
        <v>CA$13</v>
      </c>
      <c r="CB2534" s="195" t="str">
        <f t="shared" si="3623"/>
        <v>CB$13</v>
      </c>
      <c r="CC2534" s="195" t="str">
        <f t="shared" si="3623"/>
        <v>CC$13</v>
      </c>
      <c r="CD2534" s="195" t="str">
        <f t="shared" si="3623"/>
        <v>CD$13</v>
      </c>
      <c r="CE2534" s="195" t="str">
        <f t="shared" ref="CE2534:CL2534" si="3624">CE$17</f>
        <v>CE$13</v>
      </c>
      <c r="CF2534" s="195" t="str">
        <f t="shared" si="3624"/>
        <v>CF$13</v>
      </c>
      <c r="CG2534" s="195" t="str">
        <f t="shared" si="3624"/>
        <v>CG$13</v>
      </c>
      <c r="CH2534" s="195" t="str">
        <f t="shared" si="3624"/>
        <v>CH$13</v>
      </c>
      <c r="CI2534" s="195" t="str">
        <f t="shared" si="3624"/>
        <v>CI$13</v>
      </c>
      <c r="CJ2534" s="195" t="str">
        <f t="shared" si="3624"/>
        <v>CJ$13</v>
      </c>
      <c r="CK2534" s="195" t="str">
        <f t="shared" si="3624"/>
        <v>CK$13</v>
      </c>
      <c r="CL2534" s="195" t="str">
        <f t="shared" si="3624"/>
        <v>CL$13</v>
      </c>
    </row>
    <row r="2535" spans="2:90" x14ac:dyDescent="0.4">
      <c r="B2535" s="171" t="s">
        <v>491</v>
      </c>
      <c r="E2535" s="8"/>
      <c r="H2535" s="196"/>
      <c r="I2535" s="197"/>
      <c r="J2535" s="197"/>
      <c r="K2535" s="198"/>
      <c r="L2535" s="198"/>
      <c r="M2535" s="198"/>
      <c r="N2535" s="198"/>
      <c r="O2535" s="198"/>
      <c r="P2535" s="198"/>
      <c r="R2535" s="198"/>
      <c r="S2535" s="186"/>
      <c r="T2535" s="186"/>
      <c r="U2535" s="186"/>
      <c r="V2535" s="186"/>
      <c r="W2535" s="186"/>
      <c r="X2535" s="186"/>
      <c r="Y2535" s="186"/>
      <c r="Z2535" s="186"/>
      <c r="AA2535" s="186"/>
      <c r="AB2535" s="186"/>
      <c r="AC2535" s="186"/>
      <c r="AD2535" s="186"/>
      <c r="AE2535" s="186"/>
      <c r="AF2535" s="186"/>
      <c r="AG2535" s="186"/>
      <c r="AH2535" s="186"/>
      <c r="AI2535" s="186"/>
      <c r="AJ2535" s="186"/>
      <c r="AK2535" s="186"/>
      <c r="AL2535" s="186"/>
      <c r="AM2535" s="186"/>
      <c r="AN2535" s="186"/>
      <c r="AO2535" s="186"/>
      <c r="AP2535" s="186"/>
      <c r="AQ2535" s="186"/>
      <c r="AR2535" s="186"/>
      <c r="AS2535" s="186"/>
      <c r="AT2535" s="186"/>
      <c r="AU2535" s="186"/>
      <c r="AV2535" s="186"/>
      <c r="AW2535" s="186"/>
      <c r="AX2535" s="186"/>
      <c r="AY2535" s="186"/>
      <c r="AZ2535" s="186"/>
      <c r="BA2535" s="186"/>
      <c r="BB2535" s="186"/>
      <c r="BC2535" s="186"/>
      <c r="BD2535" s="186"/>
      <c r="BE2535" s="186"/>
      <c r="BF2535" s="186"/>
      <c r="BG2535" s="186"/>
      <c r="BH2535" s="186"/>
      <c r="BI2535" s="186"/>
      <c r="BJ2535" s="186"/>
      <c r="BK2535" s="186"/>
      <c r="BL2535" s="186"/>
      <c r="BM2535" s="186"/>
      <c r="BN2535" s="186"/>
      <c r="BO2535" s="186"/>
      <c r="BP2535" s="186"/>
      <c r="BQ2535" s="186"/>
      <c r="BR2535" s="186"/>
      <c r="BS2535" s="186"/>
      <c r="BT2535" s="186"/>
      <c r="BU2535" s="186"/>
      <c r="BV2535" s="186"/>
      <c r="BW2535" s="186"/>
      <c r="BX2535" s="186"/>
      <c r="BY2535" s="186"/>
      <c r="BZ2535" s="186"/>
      <c r="CA2535" s="186"/>
      <c r="CB2535" s="186"/>
      <c r="CC2535" s="186"/>
      <c r="CD2535" s="186"/>
      <c r="CE2535" s="186"/>
      <c r="CF2535" s="186"/>
      <c r="CG2535" s="186"/>
      <c r="CH2535" s="186"/>
      <c r="CI2535" s="186"/>
      <c r="CJ2535" s="186"/>
      <c r="CK2535" s="186"/>
      <c r="CL2535" s="186"/>
    </row>
    <row r="2536" spans="2:90" x14ac:dyDescent="0.4">
      <c r="B2536" s="171" t="s">
        <v>505</v>
      </c>
      <c r="E2536" s="8"/>
      <c r="H2536" s="196"/>
      <c r="I2536" s="197"/>
      <c r="J2536" s="197"/>
      <c r="K2536" s="198"/>
      <c r="L2536" s="198"/>
      <c r="M2536" s="198"/>
      <c r="N2536" s="198"/>
      <c r="O2536" s="198"/>
      <c r="P2536" s="198"/>
      <c r="R2536" s="198"/>
      <c r="S2536" s="186"/>
      <c r="T2536" s="186"/>
      <c r="U2536" s="186"/>
      <c r="V2536" s="186"/>
      <c r="W2536" s="186"/>
      <c r="X2536" s="186"/>
      <c r="Y2536" s="186"/>
      <c r="Z2536" s="186"/>
      <c r="AA2536" s="186"/>
      <c r="AB2536" s="186"/>
      <c r="AC2536" s="186"/>
      <c r="AD2536" s="186"/>
      <c r="AE2536" s="186"/>
      <c r="AF2536" s="186"/>
      <c r="AG2536" s="186"/>
      <c r="AH2536" s="186"/>
      <c r="AI2536" s="186"/>
      <c r="AJ2536" s="186"/>
      <c r="AK2536" s="186"/>
      <c r="AL2536" s="186"/>
      <c r="AM2536" s="186"/>
      <c r="AN2536" s="186"/>
      <c r="AO2536" s="186"/>
      <c r="AP2536" s="186"/>
      <c r="AQ2536" s="186"/>
      <c r="AR2536" s="186"/>
      <c r="AS2536" s="186"/>
      <c r="AT2536" s="186"/>
      <c r="AU2536" s="186"/>
      <c r="AV2536" s="186"/>
      <c r="AW2536" s="186"/>
      <c r="AX2536" s="186"/>
      <c r="AY2536" s="186"/>
      <c r="AZ2536" s="186"/>
      <c r="BA2536" s="186"/>
      <c r="BB2536" s="186"/>
      <c r="BC2536" s="186"/>
      <c r="BD2536" s="186"/>
      <c r="BE2536" s="186"/>
      <c r="BF2536" s="186"/>
      <c r="BG2536" s="186"/>
      <c r="BH2536" s="186"/>
      <c r="BI2536" s="186"/>
      <c r="BJ2536" s="186"/>
      <c r="BK2536" s="186"/>
      <c r="BL2536" s="186"/>
      <c r="BM2536" s="186"/>
      <c r="BN2536" s="186"/>
      <c r="BO2536" s="186"/>
      <c r="BP2536" s="186"/>
      <c r="BQ2536" s="186"/>
      <c r="BR2536" s="186"/>
      <c r="BS2536" s="186"/>
      <c r="BT2536" s="186"/>
      <c r="BU2536" s="186"/>
      <c r="BV2536" s="186"/>
      <c r="BW2536" s="186"/>
      <c r="BX2536" s="186"/>
      <c r="BY2536" s="186"/>
      <c r="BZ2536" s="186"/>
      <c r="CA2536" s="186"/>
      <c r="CB2536" s="186"/>
      <c r="CC2536" s="186"/>
      <c r="CD2536" s="186"/>
      <c r="CE2536" s="186"/>
      <c r="CF2536" s="186"/>
      <c r="CG2536" s="186"/>
      <c r="CH2536" s="186"/>
      <c r="CI2536" s="186"/>
      <c r="CJ2536" s="186"/>
      <c r="CK2536" s="186"/>
      <c r="CL2536" s="186"/>
    </row>
    <row r="2537" spans="2:90" x14ac:dyDescent="0.4">
      <c r="B2537" s="171" t="s">
        <v>463</v>
      </c>
      <c r="E2537" s="8"/>
      <c r="H2537" s="196"/>
      <c r="I2537" s="197"/>
      <c r="J2537" s="197"/>
      <c r="K2537" s="198"/>
      <c r="L2537" s="198"/>
      <c r="M2537" s="198"/>
      <c r="N2537" s="198"/>
      <c r="O2537" s="198"/>
      <c r="P2537" s="198"/>
      <c r="R2537" s="198"/>
      <c r="S2537" s="186" t="str">
        <f t="shared" ref="S2537:AX2537" si="3625">S$18</f>
        <v>S$14</v>
      </c>
      <c r="T2537" s="186" t="str">
        <f t="shared" si="3625"/>
        <v>T$14</v>
      </c>
      <c r="U2537" s="186" t="str">
        <f t="shared" si="3625"/>
        <v>U$14</v>
      </c>
      <c r="V2537" s="186" t="str">
        <f t="shared" si="3625"/>
        <v>V$14</v>
      </c>
      <c r="W2537" s="186" t="str">
        <f t="shared" si="3625"/>
        <v>W$14</v>
      </c>
      <c r="X2537" s="186" t="str">
        <f t="shared" si="3625"/>
        <v>X$14</v>
      </c>
      <c r="Y2537" s="186" t="str">
        <f t="shared" si="3625"/>
        <v>Y$14</v>
      </c>
      <c r="Z2537" s="186" t="str">
        <f t="shared" si="3625"/>
        <v>Z$14</v>
      </c>
      <c r="AA2537" s="186" t="str">
        <f t="shared" si="3625"/>
        <v>AA$14</v>
      </c>
      <c r="AB2537" s="186" t="str">
        <f t="shared" si="3625"/>
        <v>AB$14</v>
      </c>
      <c r="AC2537" s="186" t="str">
        <f t="shared" si="3625"/>
        <v>AC$14</v>
      </c>
      <c r="AD2537" s="186" t="str">
        <f t="shared" si="3625"/>
        <v>AD$14</v>
      </c>
      <c r="AE2537" s="186" t="str">
        <f t="shared" si="3625"/>
        <v>AE$14</v>
      </c>
      <c r="AF2537" s="186" t="str">
        <f t="shared" si="3625"/>
        <v>AF$14</v>
      </c>
      <c r="AG2537" s="186" t="str">
        <f t="shared" si="3625"/>
        <v>AG$14</v>
      </c>
      <c r="AH2537" s="186" t="str">
        <f t="shared" si="3625"/>
        <v>AH$14</v>
      </c>
      <c r="AI2537" s="186" t="str">
        <f t="shared" si="3625"/>
        <v>AI$14</v>
      </c>
      <c r="AJ2537" s="186" t="str">
        <f t="shared" si="3625"/>
        <v>AJ$14</v>
      </c>
      <c r="AK2537" s="186" t="str">
        <f t="shared" si="3625"/>
        <v>AK$14</v>
      </c>
      <c r="AL2537" s="186" t="str">
        <f t="shared" si="3625"/>
        <v>AL$14</v>
      </c>
      <c r="AM2537" s="186" t="str">
        <f t="shared" si="3625"/>
        <v>AM$14</v>
      </c>
      <c r="AN2537" s="186" t="str">
        <f t="shared" si="3625"/>
        <v>AN$14</v>
      </c>
      <c r="AO2537" s="186" t="str">
        <f t="shared" si="3625"/>
        <v>AO$14</v>
      </c>
      <c r="AP2537" s="186" t="str">
        <f t="shared" si="3625"/>
        <v>AP$14</v>
      </c>
      <c r="AQ2537" s="186" t="str">
        <f t="shared" si="3625"/>
        <v>AQ$14</v>
      </c>
      <c r="AR2537" s="186" t="str">
        <f t="shared" si="3625"/>
        <v>AR$14</v>
      </c>
      <c r="AS2537" s="186" t="str">
        <f t="shared" si="3625"/>
        <v>AS$14</v>
      </c>
      <c r="AT2537" s="186" t="str">
        <f t="shared" si="3625"/>
        <v>AT$14</v>
      </c>
      <c r="AU2537" s="186" t="str">
        <f t="shared" si="3625"/>
        <v>AU$14</v>
      </c>
      <c r="AV2537" s="186" t="str">
        <f t="shared" si="3625"/>
        <v>AV$14</v>
      </c>
      <c r="AW2537" s="186" t="str">
        <f t="shared" si="3625"/>
        <v>AW$14</v>
      </c>
      <c r="AX2537" s="186" t="str">
        <f t="shared" si="3625"/>
        <v>AX$14</v>
      </c>
      <c r="AY2537" s="186" t="str">
        <f t="shared" ref="AY2537:CD2537" si="3626">AY$18</f>
        <v>AY$14</v>
      </c>
      <c r="AZ2537" s="186" t="str">
        <f t="shared" si="3626"/>
        <v>AZ$14</v>
      </c>
      <c r="BA2537" s="186" t="str">
        <f t="shared" si="3626"/>
        <v>BA$14</v>
      </c>
      <c r="BB2537" s="186" t="str">
        <f t="shared" si="3626"/>
        <v>BB$14</v>
      </c>
      <c r="BC2537" s="186" t="str">
        <f t="shared" si="3626"/>
        <v>BC$14</v>
      </c>
      <c r="BD2537" s="186" t="str">
        <f t="shared" si="3626"/>
        <v>BD$14</v>
      </c>
      <c r="BE2537" s="186" t="str">
        <f t="shared" si="3626"/>
        <v>BE$14</v>
      </c>
      <c r="BF2537" s="186" t="str">
        <f t="shared" si="3626"/>
        <v>BF$14</v>
      </c>
      <c r="BG2537" s="186" t="str">
        <f t="shared" si="3626"/>
        <v>BG$14</v>
      </c>
      <c r="BH2537" s="186" t="str">
        <f t="shared" si="3626"/>
        <v>BH$14</v>
      </c>
      <c r="BI2537" s="186" t="str">
        <f t="shared" si="3626"/>
        <v>BI$14</v>
      </c>
      <c r="BJ2537" s="186" t="str">
        <f t="shared" si="3626"/>
        <v>BJ$14</v>
      </c>
      <c r="BK2537" s="186" t="str">
        <f t="shared" si="3626"/>
        <v>BK$14</v>
      </c>
      <c r="BL2537" s="186" t="str">
        <f t="shared" si="3626"/>
        <v>BL$14</v>
      </c>
      <c r="BM2537" s="186" t="str">
        <f t="shared" si="3626"/>
        <v>BM$14</v>
      </c>
      <c r="BN2537" s="186" t="str">
        <f t="shared" si="3626"/>
        <v>BN$14</v>
      </c>
      <c r="BO2537" s="186" t="str">
        <f t="shared" si="3626"/>
        <v>BO$14</v>
      </c>
      <c r="BP2537" s="186" t="str">
        <f t="shared" si="3626"/>
        <v>BP$14</v>
      </c>
      <c r="BQ2537" s="186" t="str">
        <f t="shared" si="3626"/>
        <v>BQ$14</v>
      </c>
      <c r="BR2537" s="186" t="str">
        <f t="shared" si="3626"/>
        <v>BR$14</v>
      </c>
      <c r="BS2537" s="186" t="str">
        <f t="shared" si="3626"/>
        <v>BS$14</v>
      </c>
      <c r="BT2537" s="186" t="str">
        <f t="shared" si="3626"/>
        <v>BT$14</v>
      </c>
      <c r="BU2537" s="186" t="str">
        <f t="shared" si="3626"/>
        <v>BU$14</v>
      </c>
      <c r="BV2537" s="186" t="str">
        <f t="shared" si="3626"/>
        <v>BV$14</v>
      </c>
      <c r="BW2537" s="186" t="str">
        <f t="shared" si="3626"/>
        <v>BW$14</v>
      </c>
      <c r="BX2537" s="186" t="str">
        <f t="shared" si="3626"/>
        <v>BX$14</v>
      </c>
      <c r="BY2537" s="186" t="str">
        <f t="shared" si="3626"/>
        <v>BY$14</v>
      </c>
      <c r="BZ2537" s="186" t="str">
        <f t="shared" si="3626"/>
        <v>BZ$14</v>
      </c>
      <c r="CA2537" s="186" t="str">
        <f t="shared" si="3626"/>
        <v>CA$14</v>
      </c>
      <c r="CB2537" s="186" t="str">
        <f t="shared" si="3626"/>
        <v>CB$14</v>
      </c>
      <c r="CC2537" s="186" t="str">
        <f t="shared" si="3626"/>
        <v>CC$14</v>
      </c>
      <c r="CD2537" s="186" t="str">
        <f t="shared" si="3626"/>
        <v>CD$14</v>
      </c>
      <c r="CE2537" s="186" t="str">
        <f t="shared" ref="CE2537:CL2537" si="3627">CE$18</f>
        <v>CE$14</v>
      </c>
      <c r="CF2537" s="186" t="str">
        <f t="shared" si="3627"/>
        <v>CF$14</v>
      </c>
      <c r="CG2537" s="186" t="str">
        <f t="shared" si="3627"/>
        <v>CG$14</v>
      </c>
      <c r="CH2537" s="186" t="str">
        <f t="shared" si="3627"/>
        <v>CH$14</v>
      </c>
      <c r="CI2537" s="186" t="str">
        <f t="shared" si="3627"/>
        <v>CI$14</v>
      </c>
      <c r="CJ2537" s="186" t="str">
        <f t="shared" si="3627"/>
        <v>CJ$14</v>
      </c>
      <c r="CK2537" s="186" t="str">
        <f t="shared" si="3627"/>
        <v>CK$14</v>
      </c>
      <c r="CL2537" s="186" t="str">
        <f t="shared" si="3627"/>
        <v>CL$14</v>
      </c>
    </row>
    <row r="2538" spans="2:90" x14ac:dyDescent="0.4">
      <c r="B2538" s="171" t="s">
        <v>464</v>
      </c>
      <c r="E2538" s="8"/>
      <c r="H2538" s="196"/>
      <c r="I2538" s="197"/>
      <c r="J2538" s="197"/>
      <c r="K2538" s="198"/>
      <c r="L2538" s="198"/>
      <c r="M2538" s="198"/>
      <c r="N2538" s="198"/>
      <c r="O2538" s="198"/>
      <c r="P2538" s="198"/>
      <c r="R2538" s="198"/>
      <c r="S2538" s="186" t="str">
        <f t="shared" ref="S2538:AX2538" si="3628">S$19</f>
        <v>S$15</v>
      </c>
      <c r="T2538" s="186" t="str">
        <f t="shared" si="3628"/>
        <v>T$15</v>
      </c>
      <c r="U2538" s="186" t="str">
        <f t="shared" si="3628"/>
        <v>U$15</v>
      </c>
      <c r="V2538" s="186" t="str">
        <f t="shared" si="3628"/>
        <v>V$15</v>
      </c>
      <c r="W2538" s="186" t="str">
        <f t="shared" si="3628"/>
        <v>W$15</v>
      </c>
      <c r="X2538" s="186" t="str">
        <f t="shared" si="3628"/>
        <v>X$15</v>
      </c>
      <c r="Y2538" s="186" t="str">
        <f t="shared" si="3628"/>
        <v>Y$15</v>
      </c>
      <c r="Z2538" s="186" t="str">
        <f t="shared" si="3628"/>
        <v>Z$15</v>
      </c>
      <c r="AA2538" s="186" t="str">
        <f t="shared" si="3628"/>
        <v>AA$15</v>
      </c>
      <c r="AB2538" s="186" t="str">
        <f t="shared" si="3628"/>
        <v>AB$15</v>
      </c>
      <c r="AC2538" s="186" t="str">
        <f t="shared" si="3628"/>
        <v>AC$15</v>
      </c>
      <c r="AD2538" s="186" t="str">
        <f t="shared" si="3628"/>
        <v>AD$15</v>
      </c>
      <c r="AE2538" s="186" t="str">
        <f t="shared" si="3628"/>
        <v>AE$15</v>
      </c>
      <c r="AF2538" s="186" t="str">
        <f t="shared" si="3628"/>
        <v>AF$15</v>
      </c>
      <c r="AG2538" s="186" t="str">
        <f t="shared" si="3628"/>
        <v>AG$15</v>
      </c>
      <c r="AH2538" s="186" t="str">
        <f t="shared" si="3628"/>
        <v>AH$15</v>
      </c>
      <c r="AI2538" s="186" t="str">
        <f t="shared" si="3628"/>
        <v>AI$15</v>
      </c>
      <c r="AJ2538" s="186" t="str">
        <f t="shared" si="3628"/>
        <v>AJ$15</v>
      </c>
      <c r="AK2538" s="186" t="str">
        <f t="shared" si="3628"/>
        <v>AK$15</v>
      </c>
      <c r="AL2538" s="186" t="str">
        <f t="shared" si="3628"/>
        <v>AL$15</v>
      </c>
      <c r="AM2538" s="186" t="str">
        <f t="shared" si="3628"/>
        <v>AM$15</v>
      </c>
      <c r="AN2538" s="186" t="str">
        <f t="shared" si="3628"/>
        <v>AN$15</v>
      </c>
      <c r="AO2538" s="186" t="str">
        <f t="shared" si="3628"/>
        <v>AO$15</v>
      </c>
      <c r="AP2538" s="186" t="str">
        <f t="shared" si="3628"/>
        <v>AP$15</v>
      </c>
      <c r="AQ2538" s="186" t="str">
        <f t="shared" si="3628"/>
        <v>AQ$15</v>
      </c>
      <c r="AR2538" s="186" t="str">
        <f t="shared" si="3628"/>
        <v>AR$15</v>
      </c>
      <c r="AS2538" s="186" t="str">
        <f t="shared" si="3628"/>
        <v>AS$15</v>
      </c>
      <c r="AT2538" s="186" t="str">
        <f t="shared" si="3628"/>
        <v>AT$15</v>
      </c>
      <c r="AU2538" s="186" t="str">
        <f t="shared" si="3628"/>
        <v>AU$15</v>
      </c>
      <c r="AV2538" s="186" t="str">
        <f t="shared" si="3628"/>
        <v>AV$15</v>
      </c>
      <c r="AW2538" s="186" t="str">
        <f t="shared" si="3628"/>
        <v>AW$15</v>
      </c>
      <c r="AX2538" s="186" t="str">
        <f t="shared" si="3628"/>
        <v>AX$15</v>
      </c>
      <c r="AY2538" s="186" t="str">
        <f t="shared" ref="AY2538:CD2538" si="3629">AY$19</f>
        <v>AY$15</v>
      </c>
      <c r="AZ2538" s="186" t="str">
        <f t="shared" si="3629"/>
        <v>AZ$15</v>
      </c>
      <c r="BA2538" s="186" t="str">
        <f t="shared" si="3629"/>
        <v>BA$15</v>
      </c>
      <c r="BB2538" s="186" t="str">
        <f t="shared" si="3629"/>
        <v>BB$15</v>
      </c>
      <c r="BC2538" s="186" t="str">
        <f t="shared" si="3629"/>
        <v>BC$15</v>
      </c>
      <c r="BD2538" s="186" t="str">
        <f t="shared" si="3629"/>
        <v>BD$15</v>
      </c>
      <c r="BE2538" s="186" t="str">
        <f t="shared" si="3629"/>
        <v>BE$15</v>
      </c>
      <c r="BF2538" s="186" t="str">
        <f t="shared" si="3629"/>
        <v>BF$15</v>
      </c>
      <c r="BG2538" s="186" t="str">
        <f t="shared" si="3629"/>
        <v>BG$15</v>
      </c>
      <c r="BH2538" s="186" t="str">
        <f t="shared" si="3629"/>
        <v>BH$15</v>
      </c>
      <c r="BI2538" s="186" t="str">
        <f t="shared" si="3629"/>
        <v>BI$15</v>
      </c>
      <c r="BJ2538" s="186" t="str">
        <f t="shared" si="3629"/>
        <v>BJ$15</v>
      </c>
      <c r="BK2538" s="186" t="str">
        <f t="shared" si="3629"/>
        <v>BK$15</v>
      </c>
      <c r="BL2538" s="186" t="str">
        <f t="shared" si="3629"/>
        <v>BL$15</v>
      </c>
      <c r="BM2538" s="186" t="str">
        <f t="shared" si="3629"/>
        <v>BM$15</v>
      </c>
      <c r="BN2538" s="186" t="str">
        <f t="shared" si="3629"/>
        <v>BN$15</v>
      </c>
      <c r="BO2538" s="186" t="str">
        <f t="shared" si="3629"/>
        <v>BO$15</v>
      </c>
      <c r="BP2538" s="186" t="str">
        <f t="shared" si="3629"/>
        <v>BP$15</v>
      </c>
      <c r="BQ2538" s="186" t="str">
        <f t="shared" si="3629"/>
        <v>BQ$15</v>
      </c>
      <c r="BR2538" s="186" t="str">
        <f t="shared" si="3629"/>
        <v>BR$15</v>
      </c>
      <c r="BS2538" s="186" t="str">
        <f t="shared" si="3629"/>
        <v>BS$15</v>
      </c>
      <c r="BT2538" s="186" t="str">
        <f t="shared" si="3629"/>
        <v>BT$15</v>
      </c>
      <c r="BU2538" s="186" t="str">
        <f t="shared" si="3629"/>
        <v>BU$15</v>
      </c>
      <c r="BV2538" s="186" t="str">
        <f t="shared" si="3629"/>
        <v>BV$15</v>
      </c>
      <c r="BW2538" s="186" t="str">
        <f t="shared" si="3629"/>
        <v>BW$15</v>
      </c>
      <c r="BX2538" s="186" t="str">
        <f t="shared" si="3629"/>
        <v>BX$15</v>
      </c>
      <c r="BY2538" s="186" t="str">
        <f t="shared" si="3629"/>
        <v>BY$15</v>
      </c>
      <c r="BZ2538" s="186" t="str">
        <f t="shared" si="3629"/>
        <v>BZ$15</v>
      </c>
      <c r="CA2538" s="186" t="str">
        <f t="shared" si="3629"/>
        <v>CA$15</v>
      </c>
      <c r="CB2538" s="186" t="str">
        <f t="shared" si="3629"/>
        <v>CB$15</v>
      </c>
      <c r="CC2538" s="186" t="str">
        <f t="shared" si="3629"/>
        <v>CC$15</v>
      </c>
      <c r="CD2538" s="186" t="str">
        <f t="shared" si="3629"/>
        <v>CD$15</v>
      </c>
      <c r="CE2538" s="186" t="str">
        <f t="shared" ref="CE2538:CL2538" si="3630">CE$19</f>
        <v>CE$15</v>
      </c>
      <c r="CF2538" s="186" t="str">
        <f t="shared" si="3630"/>
        <v>CF$15</v>
      </c>
      <c r="CG2538" s="186" t="str">
        <f t="shared" si="3630"/>
        <v>CG$15</v>
      </c>
      <c r="CH2538" s="186" t="str">
        <f t="shared" si="3630"/>
        <v>CH$15</v>
      </c>
      <c r="CI2538" s="186" t="str">
        <f t="shared" si="3630"/>
        <v>CI$15</v>
      </c>
      <c r="CJ2538" s="186" t="str">
        <f t="shared" si="3630"/>
        <v>CJ$15</v>
      </c>
      <c r="CK2538" s="186" t="str">
        <f t="shared" si="3630"/>
        <v>CK$15</v>
      </c>
      <c r="CL2538" s="186" t="str">
        <f t="shared" si="3630"/>
        <v>CL$15</v>
      </c>
    </row>
    <row r="2539" spans="2:90" x14ac:dyDescent="0.4">
      <c r="B2539" s="70" t="s">
        <v>297</v>
      </c>
      <c r="C2539" s="31"/>
      <c r="D2539" t="s">
        <v>427</v>
      </c>
      <c r="E2539" s="8" t="str">
        <f t="shared" ref="E2539:E2561" si="3631">ROW()&amp;" "&amp;D2539</f>
        <v>2539 DTERMY-F</v>
      </c>
      <c r="F2539" t="s">
        <v>350</v>
      </c>
      <c r="G2539" s="31" t="s">
        <v>243</v>
      </c>
      <c r="H2539" s="48"/>
      <c r="I2539" s="285"/>
      <c r="J2539" s="285"/>
      <c r="K2539" s="48"/>
      <c r="L2539" s="48"/>
      <c r="M2539" s="48"/>
      <c r="N2539" s="48"/>
      <c r="O2539" s="48"/>
      <c r="P2539" s="48"/>
      <c r="R2539" s="70"/>
      <c r="S2539" s="286"/>
      <c r="T2539" s="286"/>
      <c r="U2539" s="286"/>
      <c r="V2539" s="286"/>
      <c r="W2539" s="286"/>
      <c r="X2539" s="286"/>
      <c r="Y2539" s="286"/>
      <c r="Z2539" s="286"/>
      <c r="AA2539" s="286"/>
      <c r="AB2539" s="286"/>
      <c r="AC2539" s="286"/>
      <c r="AD2539" s="286"/>
      <c r="AE2539" s="286"/>
      <c r="AF2539" s="286"/>
      <c r="AG2539" s="286"/>
      <c r="AH2539" s="286"/>
      <c r="AI2539" s="286"/>
      <c r="AJ2539" s="286"/>
      <c r="AK2539" s="286"/>
      <c r="AL2539" s="286"/>
      <c r="AM2539" s="286"/>
      <c r="AN2539" s="286"/>
      <c r="AO2539" s="286"/>
      <c r="AP2539" s="286"/>
      <c r="AQ2539" s="286"/>
      <c r="AR2539" s="286"/>
      <c r="AS2539" s="286"/>
      <c r="AT2539" s="286"/>
      <c r="AU2539" s="286"/>
      <c r="AV2539" s="286"/>
      <c r="AW2539" s="286"/>
      <c r="AX2539" s="286"/>
      <c r="AY2539" s="286"/>
      <c r="AZ2539" s="286"/>
      <c r="BA2539" s="286"/>
      <c r="BB2539" s="286"/>
      <c r="BC2539" s="286"/>
      <c r="BD2539" s="286"/>
      <c r="BE2539" s="286"/>
      <c r="BF2539" s="286"/>
      <c r="BG2539" s="286"/>
      <c r="BH2539" s="286"/>
      <c r="BI2539" s="286"/>
      <c r="BJ2539" s="286"/>
      <c r="BK2539" s="286"/>
      <c r="BL2539" s="286"/>
      <c r="BM2539" s="286"/>
      <c r="BN2539" s="286"/>
      <c r="BO2539" s="286"/>
      <c r="BP2539" s="286"/>
      <c r="BQ2539" s="286"/>
      <c r="BR2539" s="286"/>
      <c r="BS2539" s="286"/>
      <c r="BT2539" s="286"/>
      <c r="BU2539" s="286"/>
      <c r="BV2539" s="286"/>
      <c r="BW2539" s="286"/>
      <c r="BX2539" s="286"/>
      <c r="BY2539" s="286"/>
      <c r="BZ2539" s="286"/>
      <c r="CA2539" s="286"/>
      <c r="CB2539" s="286"/>
      <c r="CC2539" s="286"/>
      <c r="CD2539" s="286"/>
      <c r="CE2539" s="286"/>
      <c r="CF2539" s="286"/>
      <c r="CG2539" s="286"/>
      <c r="CH2539" s="286"/>
      <c r="CI2539" s="286"/>
      <c r="CJ2539" s="286"/>
      <c r="CK2539" s="286"/>
      <c r="CL2539" s="286"/>
    </row>
    <row r="2540" spans="2:90" x14ac:dyDescent="0.4">
      <c r="B2540" s="95" t="str">
        <f>"Assumptions - "&amp;B2539</f>
        <v>Assumptions - Rolling fixed term debt - multiple borrowings w/ annual control:</v>
      </c>
      <c r="D2540" t="s">
        <v>427</v>
      </c>
      <c r="E2540" t="str">
        <f t="shared" ref="E2540" si="3632">ROW()&amp;" "&amp;D2540</f>
        <v>2540 DTERMY-F</v>
      </c>
      <c r="G2540" t="str">
        <f>E2540</f>
        <v>2540 DTERMY-F</v>
      </c>
      <c r="I2540"/>
      <c r="J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row>
    <row r="2541" spans="2:90" x14ac:dyDescent="0.4">
      <c r="B2541" s="155" t="s">
        <v>287</v>
      </c>
      <c r="D2541" t="s">
        <v>427</v>
      </c>
      <c r="E2541" t="str">
        <f t="shared" si="3631"/>
        <v>2541 DTERMY-F</v>
      </c>
      <c r="F2541" s="31"/>
      <c r="G2541" t="str">
        <f>E2541</f>
        <v>2541 DTERMY-F</v>
      </c>
      <c r="H2541" s="57">
        <v>4</v>
      </c>
      <c r="I2541" s="31"/>
      <c r="J2541" s="31"/>
      <c r="K2541" s="31"/>
      <c r="L2541" s="31"/>
      <c r="M2541" s="31"/>
      <c r="N2541" s="31"/>
      <c r="O2541" s="31"/>
      <c r="P2541" s="31"/>
      <c r="R2541" s="31"/>
      <c r="S2541" s="73"/>
      <c r="T2541" s="73"/>
      <c r="U2541" s="73"/>
      <c r="V2541" s="73"/>
      <c r="W2541" s="73"/>
      <c r="X2541" s="73"/>
      <c r="Y2541" s="73"/>
      <c r="Z2541" s="73"/>
      <c r="AA2541" s="73"/>
      <c r="AB2541" s="73"/>
      <c r="AC2541" s="73"/>
      <c r="AD2541" s="73"/>
      <c r="AE2541" s="73"/>
      <c r="AF2541" s="73"/>
      <c r="AG2541" s="73"/>
      <c r="AH2541" s="73"/>
      <c r="AI2541" s="73"/>
      <c r="AJ2541" s="73"/>
      <c r="AK2541" s="73"/>
      <c r="AL2541" s="73"/>
      <c r="AM2541" s="73"/>
      <c r="AN2541" s="73"/>
      <c r="AO2541" s="73"/>
      <c r="AP2541" s="73"/>
      <c r="AQ2541" s="73"/>
      <c r="AR2541" s="73"/>
      <c r="AS2541" s="73"/>
      <c r="AT2541" s="73"/>
      <c r="AU2541" s="73"/>
      <c r="AV2541" s="73"/>
      <c r="AW2541" s="73"/>
      <c r="AX2541" s="73"/>
      <c r="AY2541" s="73"/>
      <c r="AZ2541" s="73"/>
      <c r="BA2541" s="73"/>
      <c r="BB2541" s="73"/>
      <c r="BC2541" s="73"/>
      <c r="BD2541" s="73"/>
      <c r="BE2541" s="73"/>
      <c r="BF2541" s="73"/>
      <c r="BG2541" s="73"/>
      <c r="BH2541" s="73"/>
      <c r="BI2541" s="73"/>
      <c r="BJ2541" s="73"/>
      <c r="BK2541" s="73"/>
      <c r="BL2541" s="73"/>
      <c r="BM2541" s="73"/>
      <c r="BN2541" s="73"/>
      <c r="BO2541" s="73"/>
      <c r="BP2541" s="73"/>
      <c r="BQ2541" s="73"/>
      <c r="BR2541" s="73"/>
      <c r="BS2541" s="73"/>
      <c r="BT2541" s="73"/>
      <c r="BU2541" s="73"/>
      <c r="BV2541" s="73"/>
      <c r="BW2541" s="73"/>
      <c r="BX2541" s="73"/>
      <c r="BY2541" s="73"/>
      <c r="BZ2541" s="73"/>
      <c r="CA2541" s="73"/>
      <c r="CB2541" s="73"/>
      <c r="CC2541" s="73"/>
      <c r="CD2541" s="73"/>
      <c r="CE2541" s="73"/>
      <c r="CF2541" s="73"/>
      <c r="CG2541" s="73"/>
      <c r="CH2541" s="73"/>
      <c r="CI2541" s="73"/>
      <c r="CJ2541" s="73"/>
      <c r="CK2541" s="73"/>
      <c r="CL2541" s="73"/>
    </row>
    <row r="2542" spans="2:90" x14ac:dyDescent="0.4">
      <c r="B2542" s="155" t="s">
        <v>294</v>
      </c>
      <c r="D2542" t="s">
        <v>427</v>
      </c>
      <c r="E2542" t="str">
        <f t="shared" si="3631"/>
        <v>2542 DTERMY-F</v>
      </c>
      <c r="F2542" s="31"/>
      <c r="G2542" t="str">
        <f>E2542</f>
        <v>2542 DTERMY-F</v>
      </c>
      <c r="H2542" s="57">
        <v>3</v>
      </c>
      <c r="I2542" s="31"/>
      <c r="J2542" s="31"/>
      <c r="K2542" s="31"/>
      <c r="L2542" s="31"/>
      <c r="M2542" s="31"/>
      <c r="N2542" s="31"/>
      <c r="O2542" s="31"/>
      <c r="P2542" s="31"/>
      <c r="R2542" s="31"/>
      <c r="S2542" s="73"/>
      <c r="T2542" s="73"/>
      <c r="U2542" s="73"/>
      <c r="V2542" s="73"/>
      <c r="W2542" s="73"/>
      <c r="X2542" s="73"/>
      <c r="Y2542" s="73"/>
      <c r="Z2542" s="73"/>
      <c r="AA2542" s="73"/>
      <c r="AB2542" s="73"/>
      <c r="AC2542" s="73"/>
      <c r="AD2542" s="73"/>
      <c r="AE2542" s="73"/>
      <c r="AF2542" s="73"/>
      <c r="AG2542" s="73"/>
      <c r="AH2542" s="73"/>
      <c r="AI2542" s="73"/>
      <c r="AJ2542" s="73"/>
      <c r="AK2542" s="73"/>
      <c r="AL2542" s="73"/>
      <c r="AM2542" s="73"/>
      <c r="AN2542" s="73"/>
      <c r="AO2542" s="73"/>
      <c r="AP2542" s="73"/>
      <c r="AQ2542" s="73"/>
      <c r="AR2542" s="73"/>
      <c r="AS2542" s="73"/>
      <c r="AT2542" s="73"/>
      <c r="AU2542" s="73"/>
      <c r="AV2542" s="73"/>
      <c r="AW2542" s="73"/>
      <c r="AX2542" s="73"/>
      <c r="AY2542" s="73"/>
      <c r="AZ2542" s="73"/>
      <c r="BA2542" s="73"/>
      <c r="BB2542" s="73"/>
      <c r="BC2542" s="73"/>
      <c r="BD2542" s="73"/>
      <c r="BE2542" s="73"/>
      <c r="BF2542" s="73"/>
      <c r="BG2542" s="73"/>
      <c r="BH2542" s="73"/>
      <c r="BI2542" s="73"/>
      <c r="BJ2542" s="73"/>
      <c r="BK2542" s="73"/>
      <c r="BL2542" s="73"/>
      <c r="BM2542" s="73"/>
      <c r="BN2542" s="73"/>
      <c r="BO2542" s="73"/>
      <c r="BP2542" s="73"/>
      <c r="BQ2542" s="73"/>
      <c r="BR2542" s="73"/>
      <c r="BS2542" s="73"/>
      <c r="BT2542" s="73"/>
      <c r="BU2542" s="73"/>
      <c r="BV2542" s="73"/>
      <c r="BW2542" s="73"/>
      <c r="BX2542" s="73"/>
      <c r="BY2542" s="73"/>
      <c r="BZ2542" s="73"/>
      <c r="CA2542" s="73"/>
      <c r="CB2542" s="73"/>
      <c r="CC2542" s="73"/>
      <c r="CD2542" s="73"/>
      <c r="CE2542" s="73"/>
      <c r="CF2542" s="73"/>
      <c r="CG2542" s="73"/>
      <c r="CH2542" s="73"/>
      <c r="CI2542" s="73"/>
      <c r="CJ2542" s="73"/>
      <c r="CK2542" s="73"/>
      <c r="CL2542" s="73"/>
    </row>
    <row r="2543" spans="2:90" x14ac:dyDescent="0.4">
      <c r="B2543" s="155" t="s">
        <v>288</v>
      </c>
      <c r="D2543" t="s">
        <v>427</v>
      </c>
      <c r="E2543" t="str">
        <f t="shared" si="3631"/>
        <v>2543 DTERMY-F</v>
      </c>
      <c r="F2543" s="31"/>
      <c r="G2543" t="str">
        <f>E2543</f>
        <v>2543 DTERMY-F</v>
      </c>
      <c r="H2543" s="59">
        <v>0.1</v>
      </c>
      <c r="I2543" s="31"/>
      <c r="J2543" s="31"/>
      <c r="K2543" s="31"/>
      <c r="L2543" s="31"/>
      <c r="M2543" s="31"/>
      <c r="N2543" s="31"/>
      <c r="O2543" s="31"/>
      <c r="P2543" s="31"/>
      <c r="R2543" s="31"/>
      <c r="S2543" s="73"/>
      <c r="T2543" s="73"/>
      <c r="U2543" s="73"/>
      <c r="V2543" s="73"/>
      <c r="W2543" s="73"/>
      <c r="X2543" s="73"/>
      <c r="Y2543" s="73"/>
      <c r="Z2543" s="73"/>
      <c r="AA2543" s="73"/>
      <c r="AB2543" s="73"/>
      <c r="AC2543" s="73"/>
      <c r="AD2543" s="73"/>
      <c r="AE2543" s="73"/>
      <c r="AF2543" s="73"/>
      <c r="AG2543" s="73"/>
      <c r="AH2543" s="73"/>
      <c r="AI2543" s="73"/>
      <c r="AJ2543" s="73"/>
      <c r="AK2543" s="73"/>
      <c r="AL2543" s="73"/>
      <c r="AM2543" s="73"/>
      <c r="AN2543" s="73"/>
      <c r="AO2543" s="73"/>
      <c r="AP2543" s="73"/>
      <c r="AQ2543" s="73"/>
      <c r="AR2543" s="73"/>
      <c r="AS2543" s="73"/>
      <c r="AT2543" s="73"/>
      <c r="AU2543" s="73"/>
      <c r="AV2543" s="73"/>
      <c r="AW2543" s="73"/>
      <c r="AX2543" s="73"/>
      <c r="AY2543" s="73"/>
      <c r="AZ2543" s="73"/>
      <c r="BA2543" s="73"/>
      <c r="BB2543" s="73"/>
      <c r="BC2543" s="73"/>
      <c r="BD2543" s="73"/>
      <c r="BE2543" s="73"/>
      <c r="BF2543" s="73"/>
      <c r="BG2543" s="73"/>
      <c r="BH2543" s="73"/>
      <c r="BI2543" s="73"/>
      <c r="BJ2543" s="73"/>
      <c r="BK2543" s="73"/>
      <c r="BL2543" s="73"/>
      <c r="BM2543" s="73"/>
      <c r="BN2543" s="73"/>
      <c r="BO2543" s="73"/>
      <c r="BP2543" s="73"/>
      <c r="BQ2543" s="73"/>
      <c r="BR2543" s="73"/>
      <c r="BS2543" s="73"/>
      <c r="BT2543" s="73"/>
      <c r="BU2543" s="73"/>
      <c r="BV2543" s="73"/>
      <c r="BW2543" s="73"/>
      <c r="BX2543" s="73"/>
      <c r="BY2543" s="73"/>
      <c r="BZ2543" s="73"/>
      <c r="CA2543" s="73"/>
      <c r="CB2543" s="73"/>
      <c r="CC2543" s="73"/>
      <c r="CD2543" s="73"/>
      <c r="CE2543" s="73"/>
      <c r="CF2543" s="73"/>
      <c r="CG2543" s="73"/>
      <c r="CH2543" s="73"/>
      <c r="CI2543" s="73"/>
      <c r="CJ2543" s="73"/>
      <c r="CK2543" s="73"/>
      <c r="CL2543" s="73"/>
    </row>
    <row r="2544" spans="2:90" x14ac:dyDescent="0.4">
      <c r="B2544" s="154" t="s">
        <v>295</v>
      </c>
      <c r="D2544" t="s">
        <v>427</v>
      </c>
      <c r="E2544" t="str">
        <f t="shared" si="3631"/>
        <v>2544 DTERMY-F</v>
      </c>
      <c r="F2544" s="31"/>
      <c r="G2544" t="str">
        <f>E2544</f>
        <v>2544 DTERMY-F</v>
      </c>
      <c r="H2544" s="23">
        <v>1000</v>
      </c>
      <c r="I2544" s="31"/>
      <c r="J2544" s="31"/>
      <c r="K2544" s="31"/>
      <c r="L2544" s="31"/>
      <c r="M2544" s="31"/>
      <c r="N2544" s="31"/>
      <c r="O2544" s="31"/>
      <c r="P2544" s="31"/>
      <c r="R2544" s="31"/>
      <c r="S2544" s="73"/>
      <c r="T2544" s="73"/>
      <c r="U2544" s="73"/>
      <c r="V2544" s="73"/>
      <c r="W2544" s="73"/>
      <c r="X2544" s="73"/>
      <c r="Y2544" s="73"/>
      <c r="Z2544" s="73"/>
      <c r="AA2544" s="73"/>
      <c r="AB2544" s="73"/>
      <c r="AC2544" s="73"/>
      <c r="AD2544" s="73"/>
      <c r="AE2544" s="73"/>
      <c r="AF2544" s="73"/>
      <c r="AG2544" s="73"/>
      <c r="AH2544" s="73"/>
      <c r="AI2544" s="73"/>
      <c r="AJ2544" s="73"/>
      <c r="AK2544" s="73"/>
      <c r="AL2544" s="73"/>
      <c r="AM2544" s="73"/>
      <c r="AN2544" s="73"/>
      <c r="AO2544" s="73"/>
      <c r="AP2544" s="73"/>
      <c r="AQ2544" s="73"/>
      <c r="AR2544" s="73"/>
      <c r="AS2544" s="73"/>
      <c r="AT2544" s="73"/>
      <c r="AU2544" s="73"/>
      <c r="AV2544" s="73"/>
      <c r="AW2544" s="73"/>
      <c r="AX2544" s="73"/>
      <c r="AY2544" s="73"/>
      <c r="AZ2544" s="73"/>
      <c r="BA2544" s="73"/>
      <c r="BB2544" s="73"/>
      <c r="BC2544" s="73"/>
      <c r="BD2544" s="73"/>
      <c r="BE2544" s="73"/>
      <c r="BF2544" s="73"/>
      <c r="BG2544" s="73"/>
      <c r="BH2544" s="73"/>
      <c r="BI2544" s="73"/>
      <c r="BJ2544" s="73"/>
      <c r="BK2544" s="73"/>
      <c r="BL2544" s="73"/>
      <c r="BM2544" s="73"/>
      <c r="BN2544" s="73"/>
      <c r="BO2544" s="73"/>
      <c r="BP2544" s="73"/>
      <c r="BQ2544" s="73"/>
      <c r="BR2544" s="73"/>
      <c r="BS2544" s="73"/>
      <c r="BT2544" s="73"/>
      <c r="BU2544" s="73"/>
      <c r="BV2544" s="73"/>
      <c r="BW2544" s="73"/>
      <c r="BX2544" s="73"/>
      <c r="BY2544" s="73"/>
      <c r="BZ2544" s="73"/>
      <c r="CA2544" s="73"/>
      <c r="CB2544" s="73"/>
      <c r="CC2544" s="73"/>
      <c r="CD2544" s="73"/>
      <c r="CE2544" s="73"/>
      <c r="CF2544" s="73"/>
      <c r="CG2544" s="73"/>
      <c r="CH2544" s="73"/>
      <c r="CI2544" s="73"/>
      <c r="CJ2544" s="73"/>
      <c r="CK2544" s="73"/>
      <c r="CL2544" s="73"/>
    </row>
    <row r="2545" spans="2:90" x14ac:dyDescent="0.4">
      <c r="B2545" s="124"/>
      <c r="C2545" s="31"/>
      <c r="D2545" t="s">
        <v>427</v>
      </c>
      <c r="E2545" t="str">
        <f t="shared" si="3631"/>
        <v>2545 DTERMY-F</v>
      </c>
      <c r="F2545" s="31"/>
      <c r="G2545" s="31"/>
      <c r="H2545" s="31"/>
      <c r="I2545" s="31"/>
      <c r="J2545" s="31"/>
      <c r="K2545" s="31"/>
      <c r="L2545" s="31"/>
      <c r="M2545" s="31"/>
      <c r="N2545" s="31"/>
      <c r="O2545" s="31"/>
      <c r="P2545" s="31"/>
      <c r="R2545" s="31"/>
      <c r="S2545" s="73"/>
      <c r="T2545" s="73"/>
      <c r="U2545" s="73"/>
      <c r="V2545" s="73"/>
      <c r="W2545" s="73"/>
      <c r="X2545" s="73"/>
      <c r="Y2545" s="73"/>
      <c r="Z2545" s="73"/>
      <c r="AA2545" s="73"/>
      <c r="AB2545" s="73"/>
      <c r="AC2545" s="73"/>
      <c r="AD2545" s="73"/>
      <c r="AE2545" s="73"/>
      <c r="AF2545" s="73"/>
      <c r="AG2545" s="73"/>
      <c r="AH2545" s="73"/>
      <c r="AI2545" s="73"/>
      <c r="AJ2545" s="73"/>
      <c r="AK2545" s="73"/>
      <c r="AL2545" s="73"/>
      <c r="AM2545" s="73"/>
      <c r="AN2545" s="73"/>
      <c r="AO2545" s="73"/>
      <c r="AP2545" s="73"/>
      <c r="AQ2545" s="73"/>
      <c r="AR2545" s="73"/>
      <c r="AS2545" s="73"/>
      <c r="AT2545" s="73"/>
      <c r="AU2545" s="73"/>
      <c r="AV2545" s="73"/>
      <c r="AW2545" s="73"/>
      <c r="AX2545" s="73"/>
      <c r="AY2545" s="73"/>
      <c r="AZ2545" s="73"/>
      <c r="BA2545" s="73"/>
      <c r="BB2545" s="73"/>
      <c r="BC2545" s="73"/>
      <c r="BD2545" s="73"/>
      <c r="BE2545" s="73"/>
      <c r="BF2545" s="73"/>
      <c r="BG2545" s="73"/>
      <c r="BH2545" s="73"/>
      <c r="BI2545" s="73"/>
      <c r="BJ2545" s="73"/>
      <c r="BK2545" s="73"/>
      <c r="BL2545" s="73"/>
      <c r="BM2545" s="73"/>
      <c r="BN2545" s="73"/>
      <c r="BO2545" s="73"/>
      <c r="BP2545" s="73"/>
      <c r="BQ2545" s="73"/>
      <c r="BR2545" s="73"/>
      <c r="BS2545" s="73"/>
      <c r="BT2545" s="73"/>
      <c r="BU2545" s="73"/>
      <c r="BV2545" s="73"/>
      <c r="BW2545" s="73"/>
      <c r="BX2545" s="73"/>
      <c r="BY2545" s="73"/>
      <c r="BZ2545" s="73"/>
      <c r="CA2545" s="73"/>
      <c r="CB2545" s="73"/>
      <c r="CC2545" s="73"/>
      <c r="CD2545" s="73"/>
      <c r="CE2545" s="73"/>
      <c r="CF2545" s="73"/>
      <c r="CG2545" s="73"/>
      <c r="CH2545" s="73"/>
      <c r="CI2545" s="73"/>
      <c r="CJ2545" s="73"/>
      <c r="CK2545" s="73"/>
      <c r="CL2545" s="73"/>
    </row>
    <row r="2546" spans="2:90" x14ac:dyDescent="0.4">
      <c r="B2546" s="95" t="s">
        <v>290</v>
      </c>
      <c r="D2546" t="s">
        <v>427</v>
      </c>
      <c r="E2546" t="str">
        <f t="shared" si="3631"/>
        <v>2546 DTERMY-F</v>
      </c>
      <c r="F2546" s="280"/>
      <c r="R2546" s="92"/>
      <c r="S2546" s="150"/>
      <c r="T2546" s="150"/>
      <c r="U2546" s="150"/>
      <c r="V2546" s="150"/>
      <c r="W2546" s="150"/>
      <c r="X2546" s="150"/>
      <c r="Y2546" s="150"/>
      <c r="Z2546" s="150"/>
      <c r="AA2546" s="150"/>
      <c r="AB2546" s="150"/>
      <c r="AC2546" s="150"/>
      <c r="AD2546" s="150"/>
      <c r="AE2546" s="150"/>
      <c r="AF2546" s="150"/>
      <c r="AG2546" s="150"/>
      <c r="AH2546" s="150"/>
      <c r="AI2546" s="150"/>
      <c r="AJ2546" s="150"/>
      <c r="AK2546" s="150"/>
      <c r="AL2546" s="150"/>
      <c r="AM2546" s="150"/>
      <c r="AN2546" s="150"/>
      <c r="AO2546" s="150"/>
      <c r="AP2546" s="150"/>
      <c r="AQ2546" s="150"/>
      <c r="AR2546" s="150"/>
      <c r="AS2546" s="150"/>
      <c r="AT2546" s="150"/>
      <c r="AU2546" s="150"/>
      <c r="AV2546" s="150"/>
      <c r="AW2546" s="150"/>
      <c r="AX2546" s="150"/>
      <c r="AY2546" s="150"/>
      <c r="AZ2546" s="150"/>
      <c r="BA2546" s="150"/>
      <c r="BB2546" s="150"/>
      <c r="BC2546" s="150"/>
      <c r="BD2546" s="150"/>
      <c r="BE2546" s="150"/>
      <c r="BF2546" s="150"/>
      <c r="BG2546" s="150"/>
      <c r="BH2546" s="150"/>
      <c r="BI2546" s="150"/>
      <c r="BJ2546" s="150"/>
      <c r="BK2546" s="150"/>
      <c r="BL2546" s="150"/>
      <c r="BM2546" s="150"/>
      <c r="BN2546" s="150"/>
      <c r="BO2546" s="150"/>
      <c r="BP2546" s="150"/>
      <c r="BQ2546" s="150"/>
      <c r="BR2546" s="150"/>
      <c r="BS2546" s="150"/>
      <c r="BT2546" s="150"/>
      <c r="BU2546" s="150"/>
      <c r="BV2546" s="150"/>
      <c r="BW2546" s="150"/>
      <c r="BX2546" s="150"/>
      <c r="BY2546" s="150"/>
      <c r="BZ2546" s="150"/>
      <c r="CA2546" s="150"/>
      <c r="CB2546" s="150"/>
      <c r="CC2546" s="150"/>
      <c r="CD2546" s="150"/>
      <c r="CE2546" s="150"/>
      <c r="CF2546" s="150"/>
      <c r="CG2546" s="150"/>
      <c r="CH2546" s="150"/>
      <c r="CI2546" s="150"/>
      <c r="CJ2546" s="150"/>
      <c r="CK2546" s="150"/>
      <c r="CL2546" s="150"/>
    </row>
    <row r="2547" spans="2:90" x14ac:dyDescent="0.4">
      <c r="B2547" s="154" t="s">
        <v>289</v>
      </c>
      <c r="D2547" t="s">
        <v>427</v>
      </c>
      <c r="E2547" t="str">
        <f t="shared" si="3631"/>
        <v>2547 DTERMY-F</v>
      </c>
      <c r="F2547" s="280"/>
      <c r="K2547" s="24">
        <f>H2544</f>
        <v>1000</v>
      </c>
      <c r="L2547" s="24">
        <f ca="1">K2550</f>
        <v>2500.0000000000005</v>
      </c>
      <c r="M2547" s="24">
        <f ca="1">L2550</f>
        <v>0</v>
      </c>
      <c r="N2547" s="24">
        <f ca="1">M2550</f>
        <v>0</v>
      </c>
      <c r="O2547" s="24">
        <f ca="1">N2550</f>
        <v>0</v>
      </c>
      <c r="P2547" s="24">
        <f ca="1">O2550</f>
        <v>0</v>
      </c>
      <c r="R2547"/>
      <c r="S2547" s="62">
        <f t="shared" ref="S2547:AY2547" ca="1" si="3633">R2550</f>
        <v>1000</v>
      </c>
      <c r="T2547" s="62">
        <f t="shared" ca="1" si="3633"/>
        <v>1833.3333333333335</v>
      </c>
      <c r="U2547" s="62">
        <f t="shared" ca="1" si="3633"/>
        <v>2666.666666666667</v>
      </c>
      <c r="V2547" s="62">
        <f t="shared" ca="1" si="3633"/>
        <v>2500.0000000000005</v>
      </c>
      <c r="W2547" s="62">
        <f t="shared" ca="1" si="3633"/>
        <v>2500.0000000000005</v>
      </c>
      <c r="X2547" s="62">
        <f t="shared" ca="1" si="3633"/>
        <v>2500.0000000000005</v>
      </c>
      <c r="Y2547" s="62">
        <f t="shared" ca="1" si="3633"/>
        <v>2500.0000000000005</v>
      </c>
      <c r="Z2547" s="62">
        <f t="shared" ca="1" si="3633"/>
        <v>2500.0000000000005</v>
      </c>
      <c r="AA2547" s="62">
        <f t="shared" ca="1" si="3633"/>
        <v>2500.0000000000005</v>
      </c>
      <c r="AB2547" s="62">
        <f t="shared" ca="1" si="3633"/>
        <v>2500.0000000000005</v>
      </c>
      <c r="AC2547" s="62">
        <f t="shared" ca="1" si="3633"/>
        <v>2500.0000000000005</v>
      </c>
      <c r="AD2547" s="62">
        <f t="shared" ca="1" si="3633"/>
        <v>2500.0000000000005</v>
      </c>
      <c r="AE2547" s="62">
        <f t="shared" ca="1" si="3633"/>
        <v>2500.0000000000005</v>
      </c>
      <c r="AF2547" s="62">
        <f t="shared" ca="1" si="3633"/>
        <v>1666.666666666667</v>
      </c>
      <c r="AG2547" s="62">
        <f t="shared" ca="1" si="3633"/>
        <v>833.3333333333336</v>
      </c>
      <c r="AH2547" s="62">
        <f t="shared" ca="1" si="3633"/>
        <v>0</v>
      </c>
      <c r="AI2547" s="62">
        <f t="shared" ca="1" si="3633"/>
        <v>0</v>
      </c>
      <c r="AJ2547" s="62">
        <f t="shared" ca="1" si="3633"/>
        <v>0</v>
      </c>
      <c r="AK2547" s="62">
        <f t="shared" ca="1" si="3633"/>
        <v>0</v>
      </c>
      <c r="AL2547" s="62">
        <f t="shared" ca="1" si="3633"/>
        <v>0</v>
      </c>
      <c r="AM2547" s="62">
        <f t="shared" ca="1" si="3633"/>
        <v>0</v>
      </c>
      <c r="AN2547" s="62">
        <f t="shared" ca="1" si="3633"/>
        <v>0</v>
      </c>
      <c r="AO2547" s="62">
        <f t="shared" ca="1" si="3633"/>
        <v>0</v>
      </c>
      <c r="AP2547" s="62">
        <f t="shared" ca="1" si="3633"/>
        <v>0</v>
      </c>
      <c r="AQ2547" s="62">
        <f t="shared" ca="1" si="3633"/>
        <v>0</v>
      </c>
      <c r="AR2547" s="62">
        <f t="shared" ca="1" si="3633"/>
        <v>0</v>
      </c>
      <c r="AS2547" s="62">
        <f t="shared" ca="1" si="3633"/>
        <v>0</v>
      </c>
      <c r="AT2547" s="62">
        <f t="shared" ca="1" si="3633"/>
        <v>0</v>
      </c>
      <c r="AU2547" s="62">
        <f t="shared" ca="1" si="3633"/>
        <v>0</v>
      </c>
      <c r="AV2547" s="62">
        <f t="shared" ca="1" si="3633"/>
        <v>0</v>
      </c>
      <c r="AW2547" s="62">
        <f t="shared" ca="1" si="3633"/>
        <v>0</v>
      </c>
      <c r="AX2547" s="62">
        <f t="shared" ca="1" si="3633"/>
        <v>0</v>
      </c>
      <c r="AY2547" s="62">
        <f t="shared" ca="1" si="3633"/>
        <v>0</v>
      </c>
      <c r="AZ2547" s="62">
        <f t="shared" ref="AZ2547:CE2547" ca="1" si="3634">AY2550</f>
        <v>0</v>
      </c>
      <c r="BA2547" s="62">
        <f t="shared" ca="1" si="3634"/>
        <v>0</v>
      </c>
      <c r="BB2547" s="62">
        <f t="shared" ca="1" si="3634"/>
        <v>0</v>
      </c>
      <c r="BC2547" s="62">
        <f t="shared" ca="1" si="3634"/>
        <v>0</v>
      </c>
      <c r="BD2547" s="62">
        <f t="shared" ca="1" si="3634"/>
        <v>0</v>
      </c>
      <c r="BE2547" s="62">
        <f t="shared" ca="1" si="3634"/>
        <v>0</v>
      </c>
      <c r="BF2547" s="62">
        <f t="shared" ca="1" si="3634"/>
        <v>0</v>
      </c>
      <c r="BG2547" s="62">
        <f t="shared" ca="1" si="3634"/>
        <v>0</v>
      </c>
      <c r="BH2547" s="62">
        <f t="shared" ca="1" si="3634"/>
        <v>0</v>
      </c>
      <c r="BI2547" s="62">
        <f t="shared" ca="1" si="3634"/>
        <v>0</v>
      </c>
      <c r="BJ2547" s="62">
        <f t="shared" ca="1" si="3634"/>
        <v>0</v>
      </c>
      <c r="BK2547" s="62">
        <f t="shared" ca="1" si="3634"/>
        <v>0</v>
      </c>
      <c r="BL2547" s="62">
        <f t="shared" ca="1" si="3634"/>
        <v>0</v>
      </c>
      <c r="BM2547" s="62">
        <f t="shared" ca="1" si="3634"/>
        <v>0</v>
      </c>
      <c r="BN2547" s="62">
        <f t="shared" ca="1" si="3634"/>
        <v>0</v>
      </c>
      <c r="BO2547" s="62">
        <f t="shared" ca="1" si="3634"/>
        <v>0</v>
      </c>
      <c r="BP2547" s="62">
        <f t="shared" ca="1" si="3634"/>
        <v>0</v>
      </c>
      <c r="BQ2547" s="62">
        <f t="shared" ca="1" si="3634"/>
        <v>0</v>
      </c>
      <c r="BR2547" s="62">
        <f t="shared" ca="1" si="3634"/>
        <v>0</v>
      </c>
      <c r="BS2547" s="62">
        <f t="shared" ca="1" si="3634"/>
        <v>0</v>
      </c>
      <c r="BT2547" s="62">
        <f t="shared" ca="1" si="3634"/>
        <v>0</v>
      </c>
      <c r="BU2547" s="62">
        <f t="shared" ca="1" si="3634"/>
        <v>0</v>
      </c>
      <c r="BV2547" s="62">
        <f t="shared" ca="1" si="3634"/>
        <v>0</v>
      </c>
      <c r="BW2547" s="62">
        <f t="shared" ca="1" si="3634"/>
        <v>0</v>
      </c>
      <c r="BX2547" s="62">
        <f t="shared" ca="1" si="3634"/>
        <v>0</v>
      </c>
      <c r="BY2547" s="62">
        <f t="shared" ca="1" si="3634"/>
        <v>0</v>
      </c>
      <c r="BZ2547" s="62">
        <f t="shared" ca="1" si="3634"/>
        <v>0</v>
      </c>
      <c r="CA2547" s="62">
        <f t="shared" ca="1" si="3634"/>
        <v>0</v>
      </c>
      <c r="CB2547" s="62">
        <f t="shared" ca="1" si="3634"/>
        <v>0</v>
      </c>
      <c r="CC2547" s="62">
        <f t="shared" ca="1" si="3634"/>
        <v>0</v>
      </c>
      <c r="CD2547" s="62">
        <f t="shared" ca="1" si="3634"/>
        <v>0</v>
      </c>
      <c r="CE2547" s="62">
        <f t="shared" ca="1" si="3634"/>
        <v>0</v>
      </c>
      <c r="CF2547" s="62">
        <f t="shared" ref="CF2547:CL2547" ca="1" si="3635">CE2550</f>
        <v>0</v>
      </c>
      <c r="CG2547" s="62">
        <f t="shared" ca="1" si="3635"/>
        <v>0</v>
      </c>
      <c r="CH2547" s="62">
        <f t="shared" ca="1" si="3635"/>
        <v>0</v>
      </c>
      <c r="CI2547" s="62">
        <f t="shared" ca="1" si="3635"/>
        <v>0</v>
      </c>
      <c r="CJ2547" s="62">
        <f t="shared" ca="1" si="3635"/>
        <v>0</v>
      </c>
      <c r="CK2547" s="62">
        <f t="shared" ca="1" si="3635"/>
        <v>0</v>
      </c>
      <c r="CL2547" s="62">
        <f t="shared" ca="1" si="3635"/>
        <v>0</v>
      </c>
    </row>
    <row r="2548" spans="2:90" x14ac:dyDescent="0.4">
      <c r="B2548" s="154" t="str">
        <f>"New borrowing - "&amp;SUBSTITUTE(B2539,":","")</f>
        <v>New borrowing - Rolling fixed term debt - multiple borrowings w/ annual control</v>
      </c>
      <c r="C2548" t="s">
        <v>236</v>
      </c>
      <c r="D2548" t="s">
        <v>427</v>
      </c>
      <c r="E2548" t="str">
        <f t="shared" si="3631"/>
        <v>2548 DTERMY-F</v>
      </c>
      <c r="G2548" t="str">
        <f>E2548</f>
        <v>2548 DTERMY-F</v>
      </c>
      <c r="K2548" s="23">
        <v>10000</v>
      </c>
      <c r="L2548" s="23">
        <f>SUMIF($4:$4,L$2,2546:2546)</f>
        <v>0</v>
      </c>
      <c r="M2548" s="23">
        <f>SUMIF($4:$4,M$2,2546:2546)</f>
        <v>0</v>
      </c>
      <c r="N2548" s="23">
        <f>SUMIF($4:$4,N$2,2546:2546)</f>
        <v>0</v>
      </c>
      <c r="O2548" s="23">
        <f>SUMIF($4:$4,O$2,2546:2546)</f>
        <v>0</v>
      </c>
      <c r="P2548" s="23">
        <f>SUMIF($4:$4,P$2,2546:2546)</f>
        <v>0</v>
      </c>
      <c r="R2548" s="53">
        <f>H2544</f>
        <v>1000</v>
      </c>
      <c r="S2548" s="80" cm="1">
        <f t="array" ref="S2548">IFERROR(INDEX($K:$Q,ROW(),MATCH(S$3,$K$2:$Q$2,0))/12,0)</f>
        <v>833.33333333333337</v>
      </c>
      <c r="T2548" s="80" cm="1">
        <f t="array" ref="T2548">IFERROR(INDEX($K:$Q,ROW(),MATCH(T$3,$K$2:$Q$2,0))/12,0)</f>
        <v>833.33333333333337</v>
      </c>
      <c r="U2548" s="80" cm="1">
        <f t="array" ref="U2548">IFERROR(INDEX($K:$Q,ROW(),MATCH(U$3,$K$2:$Q$2,0))/12,0)</f>
        <v>833.33333333333337</v>
      </c>
      <c r="V2548" s="80" cm="1">
        <f t="array" ref="V2548">IFERROR(INDEX($K:$Q,ROW(),MATCH(V$3,$K$2:$Q$2,0))/12,0)</f>
        <v>833.33333333333337</v>
      </c>
      <c r="W2548" s="80" cm="1">
        <f t="array" ref="W2548">IFERROR(INDEX($K:$Q,ROW(),MATCH(W$3,$K$2:$Q$2,0))/12,0)</f>
        <v>833.33333333333337</v>
      </c>
      <c r="X2548" s="80" cm="1">
        <f t="array" ref="X2548">IFERROR(INDEX($K:$Q,ROW(),MATCH(X$3,$K$2:$Q$2,0))/12,0)</f>
        <v>833.33333333333337</v>
      </c>
      <c r="Y2548" s="80" cm="1">
        <f t="array" ref="Y2548">IFERROR(INDEX($K:$Q,ROW(),MATCH(Y$3,$K$2:$Q$2,0))/12,0)</f>
        <v>833.33333333333337</v>
      </c>
      <c r="Z2548" s="80" cm="1">
        <f t="array" ref="Z2548">IFERROR(INDEX($K:$Q,ROW(),MATCH(Z$3,$K$2:$Q$2,0))/12,0)</f>
        <v>833.33333333333337</v>
      </c>
      <c r="AA2548" s="80" cm="1">
        <f t="array" ref="AA2548">IFERROR(INDEX($K:$Q,ROW(),MATCH(AA$3,$K$2:$Q$2,0))/12,0)</f>
        <v>833.33333333333337</v>
      </c>
      <c r="AB2548" s="80" cm="1">
        <f t="array" ref="AB2548">IFERROR(INDEX($K:$Q,ROW(),MATCH(AB$3,$K$2:$Q$2,0))/12,0)</f>
        <v>833.33333333333337</v>
      </c>
      <c r="AC2548" s="80" cm="1">
        <f t="array" ref="AC2548">IFERROR(INDEX($K:$Q,ROW(),MATCH(AC$3,$K$2:$Q$2,0))/12,0)</f>
        <v>833.33333333333337</v>
      </c>
      <c r="AD2548" s="80" cm="1">
        <f t="array" ref="AD2548">IFERROR(INDEX($K:$Q,ROW(),MATCH(AD$3,$K$2:$Q$2,0))/12,0)</f>
        <v>833.33333333333337</v>
      </c>
      <c r="AE2548" s="80" cm="1">
        <f t="array" ref="AE2548">IFERROR(INDEX($K:$Q,ROW(),MATCH(AE$3,$K$2:$Q$2,0))/12,0)</f>
        <v>0</v>
      </c>
      <c r="AF2548" s="80" cm="1">
        <f t="array" ref="AF2548">IFERROR(INDEX($K:$Q,ROW(),MATCH(AF$3,$K$2:$Q$2,0))/12,0)</f>
        <v>0</v>
      </c>
      <c r="AG2548" s="80" cm="1">
        <f t="array" ref="AG2548">IFERROR(INDEX($K:$Q,ROW(),MATCH(AG$3,$K$2:$Q$2,0))/12,0)</f>
        <v>0</v>
      </c>
      <c r="AH2548" s="80" cm="1">
        <f t="array" ref="AH2548">IFERROR(INDEX($K:$Q,ROW(),MATCH(AH$3,$K$2:$Q$2,0))/12,0)</f>
        <v>0</v>
      </c>
      <c r="AI2548" s="80" cm="1">
        <f t="array" ref="AI2548">IFERROR(INDEX($K:$Q,ROW(),MATCH(AI$3,$K$2:$Q$2,0))/12,0)</f>
        <v>0</v>
      </c>
      <c r="AJ2548" s="80" cm="1">
        <f t="array" ref="AJ2548">IFERROR(INDEX($K:$Q,ROW(),MATCH(AJ$3,$K$2:$Q$2,0))/12,0)</f>
        <v>0</v>
      </c>
      <c r="AK2548" s="80" cm="1">
        <f t="array" ref="AK2548">IFERROR(INDEX($K:$Q,ROW(),MATCH(AK$3,$K$2:$Q$2,0))/12,0)</f>
        <v>0</v>
      </c>
      <c r="AL2548" s="80" cm="1">
        <f t="array" ref="AL2548">IFERROR(INDEX($K:$Q,ROW(),MATCH(AL$3,$K$2:$Q$2,0))/12,0)</f>
        <v>0</v>
      </c>
      <c r="AM2548" s="80" cm="1">
        <f t="array" ref="AM2548">IFERROR(INDEX($K:$Q,ROW(),MATCH(AM$3,$K$2:$Q$2,0))/12,0)</f>
        <v>0</v>
      </c>
      <c r="AN2548" s="80" cm="1">
        <f t="array" ref="AN2548">IFERROR(INDEX($K:$Q,ROW(),MATCH(AN$3,$K$2:$Q$2,0))/12,0)</f>
        <v>0</v>
      </c>
      <c r="AO2548" s="80" cm="1">
        <f t="array" ref="AO2548">IFERROR(INDEX($K:$Q,ROW(),MATCH(AO$3,$K$2:$Q$2,0))/12,0)</f>
        <v>0</v>
      </c>
      <c r="AP2548" s="80" cm="1">
        <f t="array" ref="AP2548">IFERROR(INDEX($K:$Q,ROW(),MATCH(AP$3,$K$2:$Q$2,0))/12,0)</f>
        <v>0</v>
      </c>
      <c r="AQ2548" s="80" cm="1">
        <f t="array" ref="AQ2548">IFERROR(INDEX($K:$Q,ROW(),MATCH(AQ$3,$K$2:$Q$2,0))/12,0)</f>
        <v>0</v>
      </c>
      <c r="AR2548" s="80" cm="1">
        <f t="array" ref="AR2548">IFERROR(INDEX($K:$Q,ROW(),MATCH(AR$3,$K$2:$Q$2,0))/12,0)</f>
        <v>0</v>
      </c>
      <c r="AS2548" s="80" cm="1">
        <f t="array" ref="AS2548">IFERROR(INDEX($K:$Q,ROW(),MATCH(AS$3,$K$2:$Q$2,0))/12,0)</f>
        <v>0</v>
      </c>
      <c r="AT2548" s="80" cm="1">
        <f t="array" ref="AT2548">IFERROR(INDEX($K:$Q,ROW(),MATCH(AT$3,$K$2:$Q$2,0))/12,0)</f>
        <v>0</v>
      </c>
      <c r="AU2548" s="80" cm="1">
        <f t="array" ref="AU2548">IFERROR(INDEX($K:$Q,ROW(),MATCH(AU$3,$K$2:$Q$2,0))/12,0)</f>
        <v>0</v>
      </c>
      <c r="AV2548" s="80" cm="1">
        <f t="array" ref="AV2548">IFERROR(INDEX($K:$Q,ROW(),MATCH(AV$3,$K$2:$Q$2,0))/12,0)</f>
        <v>0</v>
      </c>
      <c r="AW2548" s="80" cm="1">
        <f t="array" ref="AW2548">IFERROR(INDEX($K:$Q,ROW(),MATCH(AW$3,$K$2:$Q$2,0))/12,0)</f>
        <v>0</v>
      </c>
      <c r="AX2548" s="80" cm="1">
        <f t="array" ref="AX2548">IFERROR(INDEX($K:$Q,ROW(),MATCH(AX$3,$K$2:$Q$2,0))/12,0)</f>
        <v>0</v>
      </c>
      <c r="AY2548" s="80" cm="1">
        <f t="array" ref="AY2548">IFERROR(INDEX($K:$Q,ROW(),MATCH(AY$3,$K$2:$Q$2,0))/12,0)</f>
        <v>0</v>
      </c>
      <c r="AZ2548" s="80" cm="1">
        <f t="array" ref="AZ2548">IFERROR(INDEX($K:$Q,ROW(),MATCH(AZ$3,$K$2:$Q$2,0))/12,0)</f>
        <v>0</v>
      </c>
      <c r="BA2548" s="80" cm="1">
        <f t="array" ref="BA2548">IFERROR(INDEX($K:$Q,ROW(),MATCH(BA$3,$K$2:$Q$2,0))/12,0)</f>
        <v>0</v>
      </c>
      <c r="BB2548" s="80" cm="1">
        <f t="array" ref="BB2548">IFERROR(INDEX($K:$Q,ROW(),MATCH(BB$3,$K$2:$Q$2,0))/12,0)</f>
        <v>0</v>
      </c>
      <c r="BC2548" s="80" cm="1">
        <f t="array" ref="BC2548">IFERROR(INDEX($K:$Q,ROW(),MATCH(BC$3,$K$2:$Q$2,0))/12,0)</f>
        <v>0</v>
      </c>
      <c r="BD2548" s="80" cm="1">
        <f t="array" ref="BD2548">IFERROR(INDEX($K:$Q,ROW(),MATCH(BD$3,$K$2:$Q$2,0))/12,0)</f>
        <v>0</v>
      </c>
      <c r="BE2548" s="80" cm="1">
        <f t="array" ref="BE2548">IFERROR(INDEX($K:$Q,ROW(),MATCH(BE$3,$K$2:$Q$2,0))/12,0)</f>
        <v>0</v>
      </c>
      <c r="BF2548" s="80" cm="1">
        <f t="array" ref="BF2548">IFERROR(INDEX($K:$Q,ROW(),MATCH(BF$3,$K$2:$Q$2,0))/12,0)</f>
        <v>0</v>
      </c>
      <c r="BG2548" s="80" cm="1">
        <f t="array" ref="BG2548">IFERROR(INDEX($K:$Q,ROW(),MATCH(BG$3,$K$2:$Q$2,0))/12,0)</f>
        <v>0</v>
      </c>
      <c r="BH2548" s="80" cm="1">
        <f t="array" ref="BH2548">IFERROR(INDEX($K:$Q,ROW(),MATCH(BH$3,$K$2:$Q$2,0))/12,0)</f>
        <v>0</v>
      </c>
      <c r="BI2548" s="80" cm="1">
        <f t="array" ref="BI2548">IFERROR(INDEX($K:$Q,ROW(),MATCH(BI$3,$K$2:$Q$2,0))/12,0)</f>
        <v>0</v>
      </c>
      <c r="BJ2548" s="80" cm="1">
        <f t="array" ref="BJ2548">IFERROR(INDEX($K:$Q,ROW(),MATCH(BJ$3,$K$2:$Q$2,0))/12,0)</f>
        <v>0</v>
      </c>
      <c r="BK2548" s="80" cm="1">
        <f t="array" ref="BK2548">IFERROR(INDEX($K:$Q,ROW(),MATCH(BK$3,$K$2:$Q$2,0))/12,0)</f>
        <v>0</v>
      </c>
      <c r="BL2548" s="80" cm="1">
        <f t="array" ref="BL2548">IFERROR(INDEX($K:$Q,ROW(),MATCH(BL$3,$K$2:$Q$2,0))/12,0)</f>
        <v>0</v>
      </c>
      <c r="BM2548" s="80" cm="1">
        <f t="array" ref="BM2548">IFERROR(INDEX($K:$Q,ROW(),MATCH(BM$3,$K$2:$Q$2,0))/12,0)</f>
        <v>0</v>
      </c>
      <c r="BN2548" s="80" cm="1">
        <f t="array" ref="BN2548">IFERROR(INDEX($K:$Q,ROW(),MATCH(BN$3,$K$2:$Q$2,0))/12,0)</f>
        <v>0</v>
      </c>
      <c r="BO2548" s="80" cm="1">
        <f t="array" ref="BO2548">IFERROR(INDEX($K:$Q,ROW(),MATCH(BO$3,$K$2:$Q$2,0))/12,0)</f>
        <v>0</v>
      </c>
      <c r="BP2548" s="80" cm="1">
        <f t="array" ref="BP2548">IFERROR(INDEX($K:$Q,ROW(),MATCH(BP$3,$K$2:$Q$2,0))/12,0)</f>
        <v>0</v>
      </c>
      <c r="BQ2548" s="80" cm="1">
        <f t="array" ref="BQ2548">IFERROR(INDEX($K:$Q,ROW(),MATCH(BQ$3,$K$2:$Q$2,0))/12,0)</f>
        <v>0</v>
      </c>
      <c r="BR2548" s="80" cm="1">
        <f t="array" ref="BR2548">IFERROR(INDEX($K:$Q,ROW(),MATCH(BR$3,$K$2:$Q$2,0))/12,0)</f>
        <v>0</v>
      </c>
      <c r="BS2548" s="80" cm="1">
        <f t="array" ref="BS2548">IFERROR(INDEX($K:$Q,ROW(),MATCH(BS$3,$K$2:$Q$2,0))/12,0)</f>
        <v>0</v>
      </c>
      <c r="BT2548" s="80" cm="1">
        <f t="array" ref="BT2548">IFERROR(INDEX($K:$Q,ROW(),MATCH(BT$3,$K$2:$Q$2,0))/12,0)</f>
        <v>0</v>
      </c>
      <c r="BU2548" s="80" cm="1">
        <f t="array" ref="BU2548">IFERROR(INDEX($K:$Q,ROW(),MATCH(BU$3,$K$2:$Q$2,0))/12,0)</f>
        <v>0</v>
      </c>
      <c r="BV2548" s="80" cm="1">
        <f t="array" ref="BV2548">IFERROR(INDEX($K:$Q,ROW(),MATCH(BV$3,$K$2:$Q$2,0))/12,0)</f>
        <v>0</v>
      </c>
      <c r="BW2548" s="80" cm="1">
        <f t="array" ref="BW2548">IFERROR(INDEX($K:$Q,ROW(),MATCH(BW$3,$K$2:$Q$2,0))/12,0)</f>
        <v>0</v>
      </c>
      <c r="BX2548" s="80" cm="1">
        <f t="array" ref="BX2548">IFERROR(INDEX($K:$Q,ROW(),MATCH(BX$3,$K$2:$Q$2,0))/12,0)</f>
        <v>0</v>
      </c>
      <c r="BY2548" s="80" cm="1">
        <f t="array" ref="BY2548">IFERROR(INDEX($K:$Q,ROW(),MATCH(BY$3,$K$2:$Q$2,0))/12,0)</f>
        <v>0</v>
      </c>
      <c r="BZ2548" s="80" cm="1">
        <f t="array" ref="BZ2548">IFERROR(INDEX($K:$Q,ROW(),MATCH(BZ$3,$K$2:$Q$2,0))/12,0)</f>
        <v>0</v>
      </c>
      <c r="CA2548" s="80" cm="1">
        <f t="array" ref="CA2548">IFERROR(INDEX($K:$Q,ROW(),MATCH(CA$3,$K$2:$Q$2,0))/12,0)</f>
        <v>0</v>
      </c>
      <c r="CB2548" s="80" cm="1">
        <f t="array" ref="CB2548">IFERROR(INDEX($K:$Q,ROW(),MATCH(CB$3,$K$2:$Q$2,0))/12,0)</f>
        <v>0</v>
      </c>
      <c r="CC2548" s="80" cm="1">
        <f t="array" ref="CC2548">IFERROR(INDEX($K:$Q,ROW(),MATCH(CC$3,$K$2:$Q$2,0))/12,0)</f>
        <v>0</v>
      </c>
      <c r="CD2548" s="80" cm="1">
        <f t="array" ref="CD2548">IFERROR(INDEX($K:$Q,ROW(),MATCH(CD$3,$K$2:$Q$2,0))/12,0)</f>
        <v>0</v>
      </c>
      <c r="CE2548" s="80" cm="1">
        <f t="array" ref="CE2548">IFERROR(INDEX($K:$Q,ROW(),MATCH(CE$3,$K$2:$Q$2,0))/12,0)</f>
        <v>0</v>
      </c>
      <c r="CF2548" s="80" cm="1">
        <f t="array" ref="CF2548">IFERROR(INDEX($K:$Q,ROW(),MATCH(CF$3,$K$2:$Q$2,0))/12,0)</f>
        <v>0</v>
      </c>
      <c r="CG2548" s="80" cm="1">
        <f t="array" ref="CG2548">IFERROR(INDEX($K:$Q,ROW(),MATCH(CG$3,$K$2:$Q$2,0))/12,0)</f>
        <v>0</v>
      </c>
      <c r="CH2548" s="80" cm="1">
        <f t="array" ref="CH2548">IFERROR(INDEX($K:$Q,ROW(),MATCH(CH$3,$K$2:$Q$2,0))/12,0)</f>
        <v>0</v>
      </c>
      <c r="CI2548" s="80" cm="1">
        <f t="array" ref="CI2548">IFERROR(INDEX($K:$Q,ROW(),MATCH(CI$3,$K$2:$Q$2,0))/12,0)</f>
        <v>0</v>
      </c>
      <c r="CJ2548" s="80" cm="1">
        <f t="array" ref="CJ2548">IFERROR(INDEX($K:$Q,ROW(),MATCH(CJ$3,$K$2:$Q$2,0))/12,0)</f>
        <v>0</v>
      </c>
      <c r="CK2548" s="80" cm="1">
        <f t="array" ref="CK2548">IFERROR(INDEX($K:$Q,ROW(),MATCH(CK$3,$K$2:$Q$2,0))/12,0)</f>
        <v>0</v>
      </c>
      <c r="CL2548" s="80" cm="1">
        <f t="array" ref="CL2548">IFERROR(INDEX($K:$Q,ROW(),MATCH(CL$3,$K$2:$Q$2,0))/12,0)</f>
        <v>0</v>
      </c>
    </row>
    <row r="2549" spans="2:90" x14ac:dyDescent="0.4">
      <c r="B2549" s="154" t="str">
        <f>"Repayment - "&amp;SUBSTITUTE(B2539,":","")</f>
        <v>Repayment - Rolling fixed term debt - multiple borrowings w/ annual control</v>
      </c>
      <c r="C2549" t="s">
        <v>236</v>
      </c>
      <c r="D2549" t="s">
        <v>427</v>
      </c>
      <c r="E2549" t="str">
        <f t="shared" si="3631"/>
        <v>2549 DTERMY-F</v>
      </c>
      <c r="K2549" s="134">
        <f t="shared" ref="K2549:P2549" ca="1" si="3636">SUMIF($3:$3,K$2,2549:2549)</f>
        <v>-8500</v>
      </c>
      <c r="L2549" s="134">
        <f t="shared" ca="1" si="3636"/>
        <v>-2500</v>
      </c>
      <c r="M2549" s="134">
        <f t="shared" ca="1" si="3636"/>
        <v>0</v>
      </c>
      <c r="N2549" s="134">
        <f t="shared" ca="1" si="3636"/>
        <v>0</v>
      </c>
      <c r="O2549" s="134">
        <f t="shared" ca="1" si="3636"/>
        <v>0</v>
      </c>
      <c r="P2549" s="134">
        <f t="shared" ca="1" si="3636"/>
        <v>0</v>
      </c>
      <c r="R2549" s="220"/>
      <c r="S2549" s="221">
        <f ca="1">-IF(COUNT($R2548:S2548)&lt;$H2541,0,OFFSET(S2548,0,-$H2541+1))-$J$2517*(COUNT(R2548:$S2548)=($H2541-$H2542+1))</f>
        <v>0</v>
      </c>
      <c r="T2549" s="221">
        <f ca="1">-IF(COUNT($R2548:T2548)&lt;$H2541,0,OFFSET(T2548,0,-$H2541+1))-$J$2517*(COUNT(S2548:$S2548)=($H2541-$H2542+1))</f>
        <v>0</v>
      </c>
      <c r="U2549" s="221">
        <f ca="1">-IF(COUNT($R2548:U2548)&lt;$H2541,0,OFFSET(U2548,0,-$H2541+1))-$J$2517*(COUNT($S2548:T2548)=($H2541-$H2542+1))</f>
        <v>-1000</v>
      </c>
      <c r="V2549" s="221">
        <f ca="1">-IF(COUNT($R2548:V2548)&lt;$H2541,0,OFFSET(V2548,0,-$H2541+1))-$J$2517*(COUNT($S2548:U2548)=($H2541-$H2542+1))</f>
        <v>-833.33333333333337</v>
      </c>
      <c r="W2549" s="221">
        <f ca="1">-IF(COUNT($R2548:W2548)&lt;$H2541,0,OFFSET(W2548,0,-$H2541+1))-$J$2517*(COUNT($S2548:V2548)=($H2541-$H2542+1))</f>
        <v>-833.33333333333337</v>
      </c>
      <c r="X2549" s="221">
        <f ca="1">-IF(COUNT($R2548:X2548)&lt;$H2541,0,OFFSET(X2548,0,-$H2541+1))-$J$2517*(COUNT($S2548:W2548)=($H2541-$H2542+1))</f>
        <v>-833.33333333333337</v>
      </c>
      <c r="Y2549" s="221">
        <f ca="1">-IF(COUNT($R2548:Y2548)&lt;$H2541,0,OFFSET(Y2548,0,-$H2541+1))-$J$2517*(COUNT($S2548:X2548)=($H2541-$H2542+1))</f>
        <v>-833.33333333333337</v>
      </c>
      <c r="Z2549" s="221">
        <f ca="1">-IF(COUNT($R2548:Z2548)&lt;$H2541,0,OFFSET(Z2548,0,-$H2541+1))-$J$2517*(COUNT($S2548:Y2548)=($H2541-$H2542+1))</f>
        <v>-833.33333333333337</v>
      </c>
      <c r="AA2549" s="221">
        <f ca="1">-IF(COUNT($R2548:AA2548)&lt;$H2541,0,OFFSET(AA2548,0,-$H2541+1))-$J$2517*(COUNT($S2548:Z2548)=($H2541-$H2542+1))</f>
        <v>-833.33333333333337</v>
      </c>
      <c r="AB2549" s="221">
        <f ca="1">-IF(COUNT($R2548:AB2548)&lt;$H2541,0,OFFSET(AB2548,0,-$H2541+1))-$J$2517*(COUNT($S2548:AA2548)=($H2541-$H2542+1))</f>
        <v>-833.33333333333337</v>
      </c>
      <c r="AC2549" s="221">
        <f ca="1">-IF(COUNT($R2548:AC2548)&lt;$H2541,0,OFFSET(AC2548,0,-$H2541+1))-$J$2517*(COUNT($S2548:AB2548)=($H2541-$H2542+1))</f>
        <v>-833.33333333333337</v>
      </c>
      <c r="AD2549" s="221">
        <f ca="1">-IF(COUNT($R2548:AD2548)&lt;$H2541,0,OFFSET(AD2548,0,-$H2541+1))-$J$2517*(COUNT($S2548:AC2548)=($H2541-$H2542+1))</f>
        <v>-833.33333333333337</v>
      </c>
      <c r="AE2549" s="221">
        <f ca="1">-IF(COUNT($R2548:AE2548)&lt;$H2541,0,OFFSET(AE2548,0,-$H2541+1))-$J$2517*(COUNT($S2548:AD2548)=($H2541-$H2542+1))</f>
        <v>-833.33333333333337</v>
      </c>
      <c r="AF2549" s="221">
        <f ca="1">-IF(COUNT($R2548:AF2548)&lt;$H2541,0,OFFSET(AF2548,0,-$H2541+1))-$J$2517*(COUNT($S2548:AE2548)=($H2541-$H2542+1))</f>
        <v>-833.33333333333337</v>
      </c>
      <c r="AG2549" s="221">
        <f ca="1">-IF(COUNT($R2548:AG2548)&lt;$H2541,0,OFFSET(AG2548,0,-$H2541+1))-$J$2517*(COUNT($S2548:AF2548)=($H2541-$H2542+1))</f>
        <v>-833.33333333333337</v>
      </c>
      <c r="AH2549" s="221">
        <f ca="1">-IF(COUNT($R2548:AH2548)&lt;$H2541,0,OFFSET(AH2548,0,-$H2541+1))-$J$2517*(COUNT($S2548:AG2548)=($H2541-$H2542+1))</f>
        <v>0</v>
      </c>
      <c r="AI2549" s="221">
        <f ca="1">-IF(COUNT($R2548:AI2548)&lt;$H2541,0,OFFSET(AI2548,0,-$H2541+1))-$J$2517*(COUNT($S2548:AH2548)=($H2541-$H2542+1))</f>
        <v>0</v>
      </c>
      <c r="AJ2549" s="221">
        <f ca="1">-IF(COUNT($R2548:AJ2548)&lt;$H2541,0,OFFSET(AJ2548,0,-$H2541+1))-$J$2517*(COUNT($S2548:AI2548)=($H2541-$H2542+1))</f>
        <v>0</v>
      </c>
      <c r="AK2549" s="221">
        <f ca="1">-IF(COUNT($R2548:AK2548)&lt;$H2541,0,OFFSET(AK2548,0,-$H2541+1))-$J$2517*(COUNT($S2548:AJ2548)=($H2541-$H2542+1))</f>
        <v>0</v>
      </c>
      <c r="AL2549" s="221">
        <f ca="1">-IF(COUNT($R2548:AL2548)&lt;$H2541,0,OFFSET(AL2548,0,-$H2541+1))-$J$2517*(COUNT($S2548:AK2548)=($H2541-$H2542+1))</f>
        <v>0</v>
      </c>
      <c r="AM2549" s="221">
        <f ca="1">-IF(COUNT($R2548:AM2548)&lt;$H2541,0,OFFSET(AM2548,0,-$H2541+1))-$J$2517*(COUNT($S2548:AL2548)=($H2541-$H2542+1))</f>
        <v>0</v>
      </c>
      <c r="AN2549" s="221">
        <f ca="1">-IF(COUNT($R2548:AN2548)&lt;$H2541,0,OFFSET(AN2548,0,-$H2541+1))-$J$2517*(COUNT($S2548:AM2548)=($H2541-$H2542+1))</f>
        <v>0</v>
      </c>
      <c r="AO2549" s="221">
        <f ca="1">-IF(COUNT($R2548:AO2548)&lt;$H2541,0,OFFSET(AO2548,0,-$H2541+1))-$J$2517*(COUNT($S2548:AN2548)=($H2541-$H2542+1))</f>
        <v>0</v>
      </c>
      <c r="AP2549" s="221">
        <f ca="1">-IF(COUNT($R2548:AP2548)&lt;$H2541,0,OFFSET(AP2548,0,-$H2541+1))-$J$2517*(COUNT($S2548:AO2548)=($H2541-$H2542+1))</f>
        <v>0</v>
      </c>
      <c r="AQ2549" s="221">
        <f ca="1">-IF(COUNT($R2548:AQ2548)&lt;$H2541,0,OFFSET(AQ2548,0,-$H2541+1))-$J$2517*(COUNT($S2548:AP2548)=($H2541-$H2542+1))</f>
        <v>0</v>
      </c>
      <c r="AR2549" s="221">
        <f ca="1">-IF(COUNT($R2548:AR2548)&lt;$H2541,0,OFFSET(AR2548,0,-$H2541+1))-$J$2517*(COUNT($S2548:AQ2548)=($H2541-$H2542+1))</f>
        <v>0</v>
      </c>
      <c r="AS2549" s="221">
        <f ca="1">-IF(COUNT($R2548:AS2548)&lt;$H2541,0,OFFSET(AS2548,0,-$H2541+1))-$J$2517*(COUNT($S2548:AR2548)=($H2541-$H2542+1))</f>
        <v>0</v>
      </c>
      <c r="AT2549" s="221">
        <f ca="1">-IF(COUNT($R2548:AT2548)&lt;$H2541,0,OFFSET(AT2548,0,-$H2541+1))-$J$2517*(COUNT($S2548:AS2548)=($H2541-$H2542+1))</f>
        <v>0</v>
      </c>
      <c r="AU2549" s="221">
        <f ca="1">-IF(COUNT($R2548:AU2548)&lt;$H2541,0,OFFSET(AU2548,0,-$H2541+1))-$J$2517*(COUNT($S2548:AT2548)=($H2541-$H2542+1))</f>
        <v>0</v>
      </c>
      <c r="AV2549" s="221">
        <f ca="1">-IF(COUNT($R2548:AV2548)&lt;$H2541,0,OFFSET(AV2548,0,-$H2541+1))-$J$2517*(COUNT($S2548:AU2548)=($H2541-$H2542+1))</f>
        <v>0</v>
      </c>
      <c r="AW2549" s="221">
        <f ca="1">-IF(COUNT($R2548:AW2548)&lt;$H2541,0,OFFSET(AW2548,0,-$H2541+1))-$J$2517*(COUNT($S2548:AV2548)=($H2541-$H2542+1))</f>
        <v>0</v>
      </c>
      <c r="AX2549" s="221">
        <f ca="1">-IF(COUNT($R2548:AX2548)&lt;$H2541,0,OFFSET(AX2548,0,-$H2541+1))-$J$2517*(COUNT($S2548:AW2548)=($H2541-$H2542+1))</f>
        <v>0</v>
      </c>
      <c r="AY2549" s="221">
        <f ca="1">-IF(COUNT($R2548:AY2548)&lt;$H2541,0,OFFSET(AY2548,0,-$H2541+1))-$J$2517*(COUNT($S2548:AX2548)=($H2541-$H2542+1))</f>
        <v>0</v>
      </c>
      <c r="AZ2549" s="221">
        <f ca="1">-IF(COUNT($R2548:AZ2548)&lt;$H2541,0,OFFSET(AZ2548,0,-$H2541+1))-$J$2517*(COUNT($S2548:AY2548)=($H2541-$H2542+1))</f>
        <v>0</v>
      </c>
      <c r="BA2549" s="221">
        <f ca="1">-IF(COUNT($R2548:BA2548)&lt;$H2541,0,OFFSET(BA2548,0,-$H2541+1))-$J$2517*(COUNT($S2548:AZ2548)=($H2541-$H2542+1))</f>
        <v>0</v>
      </c>
      <c r="BB2549" s="221">
        <f ca="1">-IF(COUNT($R2548:BB2548)&lt;$H2541,0,OFFSET(BB2548,0,-$H2541+1))-$J$2517*(COUNT($S2548:BA2548)=($H2541-$H2542+1))</f>
        <v>0</v>
      </c>
      <c r="BC2549" s="221">
        <f ca="1">-IF(COUNT($R2548:BC2548)&lt;$H2541,0,OFFSET(BC2548,0,-$H2541+1))-$J$2517*(COUNT($S2548:BB2548)=($H2541-$H2542+1))</f>
        <v>0</v>
      </c>
      <c r="BD2549" s="221">
        <f ca="1">-IF(COUNT($R2548:BD2548)&lt;$H2541,0,OFFSET(BD2548,0,-$H2541+1))-$J$2517*(COUNT($S2548:BC2548)=($H2541-$H2542+1))</f>
        <v>0</v>
      </c>
      <c r="BE2549" s="221">
        <f ca="1">-IF(COUNT($R2548:BE2548)&lt;$H2541,0,OFFSET(BE2548,0,-$H2541+1))-$J$2517*(COUNT($S2548:BD2548)=($H2541-$H2542+1))</f>
        <v>0</v>
      </c>
      <c r="BF2549" s="221">
        <f ca="1">-IF(COUNT($R2548:BF2548)&lt;$H2541,0,OFFSET(BF2548,0,-$H2541+1))-$J$2517*(COUNT($S2548:BE2548)=($H2541-$H2542+1))</f>
        <v>0</v>
      </c>
      <c r="BG2549" s="221">
        <f ca="1">-IF(COUNT($R2548:BG2548)&lt;$H2541,0,OFFSET(BG2548,0,-$H2541+1))-$J$2517*(COUNT($S2548:BF2548)=($H2541-$H2542+1))</f>
        <v>0</v>
      </c>
      <c r="BH2549" s="221">
        <f ca="1">-IF(COUNT($R2548:BH2548)&lt;$H2541,0,OFFSET(BH2548,0,-$H2541+1))-$J$2517*(COUNT($S2548:BG2548)=($H2541-$H2542+1))</f>
        <v>0</v>
      </c>
      <c r="BI2549" s="221">
        <f ca="1">-IF(COUNT($R2548:BI2548)&lt;$H2541,0,OFFSET(BI2548,0,-$H2541+1))-$J$2517*(COUNT($S2548:BH2548)=($H2541-$H2542+1))</f>
        <v>0</v>
      </c>
      <c r="BJ2549" s="221">
        <f ca="1">-IF(COUNT($R2548:BJ2548)&lt;$H2541,0,OFFSET(BJ2548,0,-$H2541+1))-$J$2517*(COUNT($S2548:BI2548)=($H2541-$H2542+1))</f>
        <v>0</v>
      </c>
      <c r="BK2549" s="221">
        <f ca="1">-IF(COUNT($R2548:BK2548)&lt;$H2541,0,OFFSET(BK2548,0,-$H2541+1))-$J$2517*(COUNT($S2548:BJ2548)=($H2541-$H2542+1))</f>
        <v>0</v>
      </c>
      <c r="BL2549" s="221">
        <f ca="1">-IF(COUNT($R2548:BL2548)&lt;$H2541,0,OFFSET(BL2548,0,-$H2541+1))-$J$2517*(COUNT($S2548:BK2548)=($H2541-$H2542+1))</f>
        <v>0</v>
      </c>
      <c r="BM2549" s="221">
        <f ca="1">-IF(COUNT($R2548:BM2548)&lt;$H2541,0,OFFSET(BM2548,0,-$H2541+1))-$J$2517*(COUNT($S2548:BL2548)=($H2541-$H2542+1))</f>
        <v>0</v>
      </c>
      <c r="BN2549" s="221">
        <f ca="1">-IF(COUNT($R2548:BN2548)&lt;$H2541,0,OFFSET(BN2548,0,-$H2541+1))-$J$2517*(COUNT($S2548:BM2548)=($H2541-$H2542+1))</f>
        <v>0</v>
      </c>
      <c r="BO2549" s="221">
        <f ca="1">-IF(COUNT($R2548:BO2548)&lt;$H2541,0,OFFSET(BO2548,0,-$H2541+1))-$J$2517*(COUNT($S2548:BN2548)=($H2541-$H2542+1))</f>
        <v>0</v>
      </c>
      <c r="BP2549" s="221">
        <f ca="1">-IF(COUNT($R2548:BP2548)&lt;$H2541,0,OFFSET(BP2548,0,-$H2541+1))-$J$2517*(COUNT($S2548:BO2548)=($H2541-$H2542+1))</f>
        <v>0</v>
      </c>
      <c r="BQ2549" s="221">
        <f ca="1">-IF(COUNT($R2548:BQ2548)&lt;$H2541,0,OFFSET(BQ2548,0,-$H2541+1))-$J$2517*(COUNT($S2548:BP2548)=($H2541-$H2542+1))</f>
        <v>0</v>
      </c>
      <c r="BR2549" s="221">
        <f ca="1">-IF(COUNT($R2548:BR2548)&lt;$H2541,0,OFFSET(BR2548,0,-$H2541+1))-$J$2517*(COUNT($S2548:BQ2548)=($H2541-$H2542+1))</f>
        <v>0</v>
      </c>
      <c r="BS2549" s="221">
        <f ca="1">-IF(COUNT($R2548:BS2548)&lt;$H2541,0,OFFSET(BS2548,0,-$H2541+1))-$J$2517*(COUNT($S2548:BR2548)=($H2541-$H2542+1))</f>
        <v>0</v>
      </c>
      <c r="BT2549" s="221">
        <f ca="1">-IF(COUNT($R2548:BT2548)&lt;$H2541,0,OFFSET(BT2548,0,-$H2541+1))-$J$2517*(COUNT($S2548:BS2548)=($H2541-$H2542+1))</f>
        <v>0</v>
      </c>
      <c r="BU2549" s="221">
        <f ca="1">-IF(COUNT($R2548:BU2548)&lt;$H2541,0,OFFSET(BU2548,0,-$H2541+1))-$J$2517*(COUNT($S2548:BT2548)=($H2541-$H2542+1))</f>
        <v>0</v>
      </c>
      <c r="BV2549" s="221">
        <f ca="1">-IF(COUNT($R2548:BV2548)&lt;$H2541,0,OFFSET(BV2548,0,-$H2541+1))-$J$2517*(COUNT($S2548:BU2548)=($H2541-$H2542+1))</f>
        <v>0</v>
      </c>
      <c r="BW2549" s="221">
        <f ca="1">-IF(COUNT($R2548:BW2548)&lt;$H2541,0,OFFSET(BW2548,0,-$H2541+1))-$J$2517*(COUNT($S2548:BV2548)=($H2541-$H2542+1))</f>
        <v>0</v>
      </c>
      <c r="BX2549" s="221">
        <f ca="1">-IF(COUNT($R2548:BX2548)&lt;$H2541,0,OFFSET(BX2548,0,-$H2541+1))-$J$2517*(COUNT($S2548:BW2548)=($H2541-$H2542+1))</f>
        <v>0</v>
      </c>
      <c r="BY2549" s="221">
        <f ca="1">-IF(COUNT($R2548:BY2548)&lt;$H2541,0,OFFSET(BY2548,0,-$H2541+1))-$J$2517*(COUNT($S2548:BX2548)=($H2541-$H2542+1))</f>
        <v>0</v>
      </c>
      <c r="BZ2549" s="221">
        <f ca="1">-IF(COUNT($R2548:BZ2548)&lt;$H2541,0,OFFSET(BZ2548,0,-$H2541+1))-$J$2517*(COUNT($S2548:BY2548)=($H2541-$H2542+1))</f>
        <v>0</v>
      </c>
      <c r="CA2549" s="221">
        <f ca="1">-IF(COUNT($R2548:CA2548)&lt;$H2541,0,OFFSET(CA2548,0,-$H2541+1))-$J$2517*(COUNT($S2548:BZ2548)=($H2541-$H2542+1))</f>
        <v>0</v>
      </c>
      <c r="CB2549" s="221">
        <f ca="1">-IF(COUNT($R2548:CB2548)&lt;$H2541,0,OFFSET(CB2548,0,-$H2541+1))-$J$2517*(COUNT($S2548:CA2548)=($H2541-$H2542+1))</f>
        <v>0</v>
      </c>
      <c r="CC2549" s="221">
        <f ca="1">-IF(COUNT($R2548:CC2548)&lt;$H2541,0,OFFSET(CC2548,0,-$H2541+1))-$J$2517*(COUNT($S2548:CB2548)=($H2541-$H2542+1))</f>
        <v>0</v>
      </c>
      <c r="CD2549" s="221">
        <f ca="1">-IF(COUNT($R2548:CD2548)&lt;$H2541,0,OFFSET(CD2548,0,-$H2541+1))-$J$2517*(COUNT($S2548:CC2548)=($H2541-$H2542+1))</f>
        <v>0</v>
      </c>
      <c r="CE2549" s="221">
        <f ca="1">-IF(COUNT($R2548:CE2548)&lt;$H2541,0,OFFSET(CE2548,0,-$H2541+1))-$J$2517*(COUNT($S2548:CD2548)=($H2541-$H2542+1))</f>
        <v>0</v>
      </c>
      <c r="CF2549" s="221">
        <f ca="1">-IF(COUNT($R2548:CF2548)&lt;$H2541,0,OFFSET(CF2548,0,-$H2541+1))-$J$2517*(COUNT($S2548:CE2548)=($H2541-$H2542+1))</f>
        <v>0</v>
      </c>
      <c r="CG2549" s="221">
        <f ca="1">-IF(COUNT($R2548:CG2548)&lt;$H2541,0,OFFSET(CG2548,0,-$H2541+1))-$J$2517*(COUNT($S2548:CF2548)=($H2541-$H2542+1))</f>
        <v>0</v>
      </c>
      <c r="CH2549" s="221">
        <f ca="1">-IF(COUNT($R2548:CH2548)&lt;$H2541,0,OFFSET(CH2548,0,-$H2541+1))-$J$2517*(COUNT($S2548:CG2548)=($H2541-$H2542+1))</f>
        <v>0</v>
      </c>
      <c r="CI2549" s="221">
        <f ca="1">-IF(COUNT($R2548:CI2548)&lt;$H2541,0,OFFSET(CI2548,0,-$H2541+1))-$J$2517*(COUNT($S2548:CH2548)=($H2541-$H2542+1))</f>
        <v>0</v>
      </c>
      <c r="CJ2549" s="221">
        <f ca="1">-IF(COUNT($R2548:CJ2548)&lt;$H2541,0,OFFSET(CJ2548,0,-$H2541+1))-$J$2517*(COUNT($S2548:CI2548)=($H2541-$H2542+1))</f>
        <v>0</v>
      </c>
      <c r="CK2549" s="221">
        <f ca="1">-IF(COUNT($R2548:CK2548)&lt;$H2541,0,OFFSET(CK2548,0,-$H2541+1))-$J$2517*(COUNT($S2548:CJ2548)=($H2541-$H2542+1))</f>
        <v>0</v>
      </c>
      <c r="CL2549" s="221">
        <f ca="1">-IF(COUNT($R2548:CL2548)&lt;$H2541,0,OFFSET(CL2548,0,-$H2541+1))-$J$2517*(COUNT($S2548:CK2548)=($H2541-$H2542+1))</f>
        <v>0</v>
      </c>
    </row>
    <row r="2550" spans="2:90" x14ac:dyDescent="0.4">
      <c r="B2550" s="123" t="str">
        <f>"Debt - "&amp;SUBSTITUTE(B2539,":","")</f>
        <v>Debt - Rolling fixed term debt - multiple borrowings w/ annual control</v>
      </c>
      <c r="C2550" t="s">
        <v>237</v>
      </c>
      <c r="D2550" t="s">
        <v>427</v>
      </c>
      <c r="E2550" t="str">
        <f t="shared" si="3631"/>
        <v>2550 DTERMY-F</v>
      </c>
      <c r="I2550" s="80"/>
      <c r="J2550" s="80"/>
      <c r="K2550" s="33">
        <f t="shared" ref="K2550:P2550" ca="1" si="3637">SUMIF($4:$4,K$2,2550:2550)</f>
        <v>2500.0000000000005</v>
      </c>
      <c r="L2550" s="33">
        <f t="shared" ca="1" si="3637"/>
        <v>0</v>
      </c>
      <c r="M2550" s="33">
        <f t="shared" ca="1" si="3637"/>
        <v>0</v>
      </c>
      <c r="N2550" s="33">
        <f t="shared" ca="1" si="3637"/>
        <v>0</v>
      </c>
      <c r="O2550" s="33">
        <f t="shared" ca="1" si="3637"/>
        <v>0</v>
      </c>
      <c r="P2550" s="33">
        <f t="shared" ca="1" si="3637"/>
        <v>0</v>
      </c>
      <c r="R2550" s="53">
        <f ca="1">S2547</f>
        <v>1000</v>
      </c>
      <c r="S2550" s="93">
        <f t="shared" ref="S2550" ca="1" si="3638">SUM(S2547:S2549)</f>
        <v>1833.3333333333335</v>
      </c>
      <c r="T2550" s="93">
        <f t="shared" ref="T2550:AX2550" ca="1" si="3639">SUM(T2547:T2549)</f>
        <v>2666.666666666667</v>
      </c>
      <c r="U2550" s="93">
        <f t="shared" ca="1" si="3639"/>
        <v>2500.0000000000005</v>
      </c>
      <c r="V2550" s="93">
        <f t="shared" ca="1" si="3639"/>
        <v>2500.0000000000005</v>
      </c>
      <c r="W2550" s="93">
        <f t="shared" ca="1" si="3639"/>
        <v>2500.0000000000005</v>
      </c>
      <c r="X2550" s="93">
        <f t="shared" ca="1" si="3639"/>
        <v>2500.0000000000005</v>
      </c>
      <c r="Y2550" s="93">
        <f t="shared" ca="1" si="3639"/>
        <v>2500.0000000000005</v>
      </c>
      <c r="Z2550" s="93">
        <f t="shared" ca="1" si="3639"/>
        <v>2500.0000000000005</v>
      </c>
      <c r="AA2550" s="93">
        <f t="shared" ca="1" si="3639"/>
        <v>2500.0000000000005</v>
      </c>
      <c r="AB2550" s="93">
        <f t="shared" ca="1" si="3639"/>
        <v>2500.0000000000005</v>
      </c>
      <c r="AC2550" s="93">
        <f t="shared" ca="1" si="3639"/>
        <v>2500.0000000000005</v>
      </c>
      <c r="AD2550" s="93">
        <f t="shared" ca="1" si="3639"/>
        <v>2500.0000000000005</v>
      </c>
      <c r="AE2550" s="93">
        <f t="shared" ca="1" si="3639"/>
        <v>1666.666666666667</v>
      </c>
      <c r="AF2550" s="93">
        <f t="shared" ca="1" si="3639"/>
        <v>833.3333333333336</v>
      </c>
      <c r="AG2550" s="93">
        <f t="shared" ca="1" si="3639"/>
        <v>0</v>
      </c>
      <c r="AH2550" s="93">
        <f t="shared" ca="1" si="3639"/>
        <v>0</v>
      </c>
      <c r="AI2550" s="93">
        <f t="shared" ca="1" si="3639"/>
        <v>0</v>
      </c>
      <c r="AJ2550" s="93">
        <f t="shared" ca="1" si="3639"/>
        <v>0</v>
      </c>
      <c r="AK2550" s="93">
        <f t="shared" ca="1" si="3639"/>
        <v>0</v>
      </c>
      <c r="AL2550" s="93">
        <f t="shared" ca="1" si="3639"/>
        <v>0</v>
      </c>
      <c r="AM2550" s="93">
        <f t="shared" ca="1" si="3639"/>
        <v>0</v>
      </c>
      <c r="AN2550" s="93">
        <f t="shared" ca="1" si="3639"/>
        <v>0</v>
      </c>
      <c r="AO2550" s="93">
        <f t="shared" ca="1" si="3639"/>
        <v>0</v>
      </c>
      <c r="AP2550" s="93">
        <f t="shared" ca="1" si="3639"/>
        <v>0</v>
      </c>
      <c r="AQ2550" s="93">
        <f t="shared" ca="1" si="3639"/>
        <v>0</v>
      </c>
      <c r="AR2550" s="93">
        <f t="shared" ca="1" si="3639"/>
        <v>0</v>
      </c>
      <c r="AS2550" s="93">
        <f t="shared" ca="1" si="3639"/>
        <v>0</v>
      </c>
      <c r="AT2550" s="93">
        <f t="shared" ca="1" si="3639"/>
        <v>0</v>
      </c>
      <c r="AU2550" s="93">
        <f t="shared" ca="1" si="3639"/>
        <v>0</v>
      </c>
      <c r="AV2550" s="93">
        <f t="shared" ca="1" si="3639"/>
        <v>0</v>
      </c>
      <c r="AW2550" s="93">
        <f t="shared" ca="1" si="3639"/>
        <v>0</v>
      </c>
      <c r="AX2550" s="93">
        <f t="shared" ca="1" si="3639"/>
        <v>0</v>
      </c>
      <c r="AY2550" s="93">
        <f t="shared" ref="AY2550:CD2550" ca="1" si="3640">SUM(AY2547:AY2549)</f>
        <v>0</v>
      </c>
      <c r="AZ2550" s="93">
        <f t="shared" ca="1" si="3640"/>
        <v>0</v>
      </c>
      <c r="BA2550" s="93">
        <f t="shared" ca="1" si="3640"/>
        <v>0</v>
      </c>
      <c r="BB2550" s="93">
        <f t="shared" ca="1" si="3640"/>
        <v>0</v>
      </c>
      <c r="BC2550" s="93">
        <f t="shared" ca="1" si="3640"/>
        <v>0</v>
      </c>
      <c r="BD2550" s="93">
        <f t="shared" ca="1" si="3640"/>
        <v>0</v>
      </c>
      <c r="BE2550" s="93">
        <f t="shared" ca="1" si="3640"/>
        <v>0</v>
      </c>
      <c r="BF2550" s="93">
        <f t="shared" ca="1" si="3640"/>
        <v>0</v>
      </c>
      <c r="BG2550" s="93">
        <f t="shared" ca="1" si="3640"/>
        <v>0</v>
      </c>
      <c r="BH2550" s="93">
        <f t="shared" ca="1" si="3640"/>
        <v>0</v>
      </c>
      <c r="BI2550" s="93">
        <f t="shared" ca="1" si="3640"/>
        <v>0</v>
      </c>
      <c r="BJ2550" s="93">
        <f t="shared" ca="1" si="3640"/>
        <v>0</v>
      </c>
      <c r="BK2550" s="93">
        <f t="shared" ca="1" si="3640"/>
        <v>0</v>
      </c>
      <c r="BL2550" s="93">
        <f t="shared" ca="1" si="3640"/>
        <v>0</v>
      </c>
      <c r="BM2550" s="93">
        <f t="shared" ca="1" si="3640"/>
        <v>0</v>
      </c>
      <c r="BN2550" s="93">
        <f t="shared" ca="1" si="3640"/>
        <v>0</v>
      </c>
      <c r="BO2550" s="93">
        <f t="shared" ca="1" si="3640"/>
        <v>0</v>
      </c>
      <c r="BP2550" s="93">
        <f t="shared" ca="1" si="3640"/>
        <v>0</v>
      </c>
      <c r="BQ2550" s="93">
        <f t="shared" ca="1" si="3640"/>
        <v>0</v>
      </c>
      <c r="BR2550" s="93">
        <f t="shared" ca="1" si="3640"/>
        <v>0</v>
      </c>
      <c r="BS2550" s="93">
        <f t="shared" ca="1" si="3640"/>
        <v>0</v>
      </c>
      <c r="BT2550" s="93">
        <f t="shared" ca="1" si="3640"/>
        <v>0</v>
      </c>
      <c r="BU2550" s="93">
        <f t="shared" ca="1" si="3640"/>
        <v>0</v>
      </c>
      <c r="BV2550" s="93">
        <f t="shared" ca="1" si="3640"/>
        <v>0</v>
      </c>
      <c r="BW2550" s="93">
        <f t="shared" ca="1" si="3640"/>
        <v>0</v>
      </c>
      <c r="BX2550" s="93">
        <f t="shared" ca="1" si="3640"/>
        <v>0</v>
      </c>
      <c r="BY2550" s="93">
        <f t="shared" ca="1" si="3640"/>
        <v>0</v>
      </c>
      <c r="BZ2550" s="93">
        <f t="shared" ca="1" si="3640"/>
        <v>0</v>
      </c>
      <c r="CA2550" s="93">
        <f t="shared" ca="1" si="3640"/>
        <v>0</v>
      </c>
      <c r="CB2550" s="93">
        <f t="shared" ca="1" si="3640"/>
        <v>0</v>
      </c>
      <c r="CC2550" s="93">
        <f t="shared" ca="1" si="3640"/>
        <v>0</v>
      </c>
      <c r="CD2550" s="93">
        <f t="shared" ca="1" si="3640"/>
        <v>0</v>
      </c>
      <c r="CE2550" s="93">
        <f t="shared" ref="CE2550:CK2550" ca="1" si="3641">SUM(CE2547:CE2549)</f>
        <v>0</v>
      </c>
      <c r="CF2550" s="93">
        <f t="shared" ca="1" si="3641"/>
        <v>0</v>
      </c>
      <c r="CG2550" s="93">
        <f t="shared" ca="1" si="3641"/>
        <v>0</v>
      </c>
      <c r="CH2550" s="93">
        <f t="shared" ca="1" si="3641"/>
        <v>0</v>
      </c>
      <c r="CI2550" s="93">
        <f t="shared" ca="1" si="3641"/>
        <v>0</v>
      </c>
      <c r="CJ2550" s="93">
        <f t="shared" ca="1" si="3641"/>
        <v>0</v>
      </c>
      <c r="CK2550" s="93">
        <f t="shared" ca="1" si="3641"/>
        <v>0</v>
      </c>
      <c r="CL2550" s="93">
        <f t="shared" ref="CL2550" ca="1" si="3642">SUM(CL2547:CL2549)</f>
        <v>0</v>
      </c>
    </row>
    <row r="2551" spans="2:90" x14ac:dyDescent="0.4">
      <c r="B2551" s="122"/>
      <c r="C2551" s="59"/>
      <c r="D2551" t="s">
        <v>427</v>
      </c>
      <c r="E2551" t="str">
        <f t="shared" si="3631"/>
        <v>2551 DTERMY-F</v>
      </c>
      <c r="G2551" s="59"/>
      <c r="R2551"/>
      <c r="S2551" s="62"/>
      <c r="T2551" s="62"/>
      <c r="U2551" s="62"/>
      <c r="V2551" s="62"/>
      <c r="W2551" s="62"/>
      <c r="X2551" s="62"/>
      <c r="Y2551" s="62"/>
      <c r="Z2551" s="62"/>
      <c r="AA2551" s="62"/>
      <c r="AB2551" s="62"/>
      <c r="AC2551" s="62"/>
      <c r="AD2551" s="62"/>
      <c r="AE2551" s="62"/>
      <c r="AF2551" s="62"/>
      <c r="AG2551" s="62"/>
      <c r="AH2551" s="62"/>
      <c r="AI2551" s="62"/>
      <c r="AJ2551" s="62"/>
      <c r="AK2551" s="62"/>
      <c r="AL2551" s="62"/>
      <c r="AM2551" s="62"/>
      <c r="AN2551" s="62"/>
      <c r="AO2551" s="62"/>
      <c r="AP2551" s="62"/>
      <c r="AQ2551" s="62"/>
      <c r="AR2551" s="62"/>
      <c r="AS2551" s="62"/>
      <c r="AT2551" s="62"/>
      <c r="AU2551" s="62"/>
      <c r="AV2551" s="62"/>
      <c r="AW2551" s="62"/>
      <c r="AX2551" s="62"/>
      <c r="AY2551" s="62"/>
      <c r="AZ2551" s="62"/>
      <c r="BA2551" s="62"/>
      <c r="BB2551" s="62"/>
      <c r="BC2551" s="62"/>
      <c r="BD2551" s="62"/>
      <c r="BE2551" s="62"/>
      <c r="BF2551" s="62"/>
      <c r="BG2551" s="62"/>
      <c r="BH2551" s="62"/>
      <c r="BI2551" s="62"/>
      <c r="BJ2551" s="62"/>
      <c r="BK2551" s="62"/>
      <c r="BL2551" s="62"/>
      <c r="BM2551" s="62"/>
      <c r="BN2551" s="62"/>
      <c r="BO2551" s="62"/>
      <c r="BP2551" s="62"/>
      <c r="BQ2551" s="62"/>
      <c r="BR2551" s="62"/>
      <c r="BS2551" s="62"/>
      <c r="BT2551" s="62"/>
      <c r="BU2551" s="62"/>
      <c r="BV2551" s="62"/>
      <c r="BW2551" s="62"/>
      <c r="BX2551" s="62"/>
      <c r="BY2551" s="62"/>
      <c r="BZ2551" s="62"/>
      <c r="CA2551" s="62"/>
      <c r="CB2551" s="62"/>
      <c r="CC2551" s="62"/>
      <c r="CD2551" s="62"/>
      <c r="CE2551" s="62"/>
      <c r="CF2551" s="62"/>
      <c r="CG2551" s="62"/>
      <c r="CH2551" s="62"/>
      <c r="CI2551" s="62"/>
      <c r="CJ2551" s="62"/>
      <c r="CK2551" s="62"/>
      <c r="CL2551" s="62"/>
    </row>
    <row r="2552" spans="2:90" x14ac:dyDescent="0.4">
      <c r="B2552" s="123" t="str">
        <f>"Interest expense - "&amp;SUBSTITUTE(B2539,":","")</f>
        <v>Interest expense - Rolling fixed term debt - multiple borrowings w/ annual control</v>
      </c>
      <c r="C2552" t="s">
        <v>228</v>
      </c>
      <c r="D2552" t="s">
        <v>427</v>
      </c>
      <c r="E2552" t="str">
        <f t="shared" si="3631"/>
        <v>2552 DTERMY-F</v>
      </c>
      <c r="J2552" s="93">
        <f>SUMIF($5:$5,I$2,2550:2550)</f>
        <v>0</v>
      </c>
      <c r="K2552" s="28">
        <f t="shared" ref="K2552:P2552" ca="1" si="3643">SUMIF($3:$3,K$2,2552:2552)</f>
        <v>-316.66666666666669</v>
      </c>
      <c r="L2552" s="28">
        <f t="shared" ca="1" si="3643"/>
        <v>-41.666666666666679</v>
      </c>
      <c r="M2552" s="28">
        <f t="shared" ca="1" si="3643"/>
        <v>0</v>
      </c>
      <c r="N2552" s="28">
        <f t="shared" ca="1" si="3643"/>
        <v>0</v>
      </c>
      <c r="O2552" s="28">
        <f t="shared" ca="1" si="3643"/>
        <v>0</v>
      </c>
      <c r="P2552" s="28">
        <f t="shared" ca="1" si="3643"/>
        <v>0</v>
      </c>
      <c r="R2552" s="27"/>
      <c r="S2552" s="93">
        <f t="shared" ref="S2552" ca="1" si="3644">-SUM(S2546:S2548)*$H2543/12</f>
        <v>-15.27777777777778</v>
      </c>
      <c r="T2552" s="93">
        <f t="shared" ref="T2552:AX2552" ca="1" si="3645">-SUM(T2546:T2548)*$H2543/12</f>
        <v>-22.222222222222225</v>
      </c>
      <c r="U2552" s="93">
        <f t="shared" ca="1" si="3645"/>
        <v>-29.166666666666671</v>
      </c>
      <c r="V2552" s="93">
        <f t="shared" ca="1" si="3645"/>
        <v>-27.777777777777786</v>
      </c>
      <c r="W2552" s="93">
        <f t="shared" ca="1" si="3645"/>
        <v>-27.777777777777786</v>
      </c>
      <c r="X2552" s="93">
        <f t="shared" ca="1" si="3645"/>
        <v>-27.777777777777786</v>
      </c>
      <c r="Y2552" s="93">
        <f t="shared" ca="1" si="3645"/>
        <v>-27.777777777777786</v>
      </c>
      <c r="Z2552" s="93">
        <f t="shared" ca="1" si="3645"/>
        <v>-27.777777777777786</v>
      </c>
      <c r="AA2552" s="93">
        <f t="shared" ca="1" si="3645"/>
        <v>-27.777777777777786</v>
      </c>
      <c r="AB2552" s="93">
        <f t="shared" ca="1" si="3645"/>
        <v>-27.777777777777786</v>
      </c>
      <c r="AC2552" s="93">
        <f t="shared" ca="1" si="3645"/>
        <v>-27.777777777777786</v>
      </c>
      <c r="AD2552" s="93">
        <f t="shared" ca="1" si="3645"/>
        <v>-27.777777777777786</v>
      </c>
      <c r="AE2552" s="93">
        <f t="shared" ca="1" si="3645"/>
        <v>-20.833333333333339</v>
      </c>
      <c r="AF2552" s="93">
        <f t="shared" ca="1" si="3645"/>
        <v>-13.888888888888893</v>
      </c>
      <c r="AG2552" s="93">
        <f t="shared" ca="1" si="3645"/>
        <v>-6.9444444444444473</v>
      </c>
      <c r="AH2552" s="93">
        <f t="shared" ca="1" si="3645"/>
        <v>0</v>
      </c>
      <c r="AI2552" s="93">
        <f t="shared" ca="1" si="3645"/>
        <v>0</v>
      </c>
      <c r="AJ2552" s="93">
        <f t="shared" ca="1" si="3645"/>
        <v>0</v>
      </c>
      <c r="AK2552" s="93">
        <f t="shared" ca="1" si="3645"/>
        <v>0</v>
      </c>
      <c r="AL2552" s="93">
        <f t="shared" ca="1" si="3645"/>
        <v>0</v>
      </c>
      <c r="AM2552" s="93">
        <f t="shared" ca="1" si="3645"/>
        <v>0</v>
      </c>
      <c r="AN2552" s="93">
        <f t="shared" ca="1" si="3645"/>
        <v>0</v>
      </c>
      <c r="AO2552" s="93">
        <f t="shared" ca="1" si="3645"/>
        <v>0</v>
      </c>
      <c r="AP2552" s="93">
        <f t="shared" ca="1" si="3645"/>
        <v>0</v>
      </c>
      <c r="AQ2552" s="93">
        <f t="shared" ca="1" si="3645"/>
        <v>0</v>
      </c>
      <c r="AR2552" s="93">
        <f t="shared" ca="1" si="3645"/>
        <v>0</v>
      </c>
      <c r="AS2552" s="93">
        <f t="shared" ca="1" si="3645"/>
        <v>0</v>
      </c>
      <c r="AT2552" s="93">
        <f t="shared" ca="1" si="3645"/>
        <v>0</v>
      </c>
      <c r="AU2552" s="93">
        <f t="shared" ca="1" si="3645"/>
        <v>0</v>
      </c>
      <c r="AV2552" s="93">
        <f t="shared" ca="1" si="3645"/>
        <v>0</v>
      </c>
      <c r="AW2552" s="93">
        <f t="shared" ca="1" si="3645"/>
        <v>0</v>
      </c>
      <c r="AX2552" s="93">
        <f t="shared" ca="1" si="3645"/>
        <v>0</v>
      </c>
      <c r="AY2552" s="93">
        <f t="shared" ref="AY2552:CD2552" ca="1" si="3646">-SUM(AY2546:AY2548)*$H2543/12</f>
        <v>0</v>
      </c>
      <c r="AZ2552" s="93">
        <f t="shared" ca="1" si="3646"/>
        <v>0</v>
      </c>
      <c r="BA2552" s="93">
        <f t="shared" ca="1" si="3646"/>
        <v>0</v>
      </c>
      <c r="BB2552" s="93">
        <f t="shared" ca="1" si="3646"/>
        <v>0</v>
      </c>
      <c r="BC2552" s="93">
        <f t="shared" ca="1" si="3646"/>
        <v>0</v>
      </c>
      <c r="BD2552" s="93">
        <f t="shared" ca="1" si="3646"/>
        <v>0</v>
      </c>
      <c r="BE2552" s="93">
        <f t="shared" ca="1" si="3646"/>
        <v>0</v>
      </c>
      <c r="BF2552" s="93">
        <f t="shared" ca="1" si="3646"/>
        <v>0</v>
      </c>
      <c r="BG2552" s="93">
        <f t="shared" ca="1" si="3646"/>
        <v>0</v>
      </c>
      <c r="BH2552" s="93">
        <f t="shared" ca="1" si="3646"/>
        <v>0</v>
      </c>
      <c r="BI2552" s="93">
        <f t="shared" ca="1" si="3646"/>
        <v>0</v>
      </c>
      <c r="BJ2552" s="93">
        <f t="shared" ca="1" si="3646"/>
        <v>0</v>
      </c>
      <c r="BK2552" s="93">
        <f t="shared" ca="1" si="3646"/>
        <v>0</v>
      </c>
      <c r="BL2552" s="93">
        <f t="shared" ca="1" si="3646"/>
        <v>0</v>
      </c>
      <c r="BM2552" s="93">
        <f t="shared" ca="1" si="3646"/>
        <v>0</v>
      </c>
      <c r="BN2552" s="93">
        <f t="shared" ca="1" si="3646"/>
        <v>0</v>
      </c>
      <c r="BO2552" s="93">
        <f t="shared" ca="1" si="3646"/>
        <v>0</v>
      </c>
      <c r="BP2552" s="93">
        <f t="shared" ca="1" si="3646"/>
        <v>0</v>
      </c>
      <c r="BQ2552" s="93">
        <f t="shared" ca="1" si="3646"/>
        <v>0</v>
      </c>
      <c r="BR2552" s="93">
        <f t="shared" ca="1" si="3646"/>
        <v>0</v>
      </c>
      <c r="BS2552" s="93">
        <f t="shared" ca="1" si="3646"/>
        <v>0</v>
      </c>
      <c r="BT2552" s="93">
        <f t="shared" ca="1" si="3646"/>
        <v>0</v>
      </c>
      <c r="BU2552" s="93">
        <f t="shared" ca="1" si="3646"/>
        <v>0</v>
      </c>
      <c r="BV2552" s="93">
        <f t="shared" ca="1" si="3646"/>
        <v>0</v>
      </c>
      <c r="BW2552" s="93">
        <f t="shared" ca="1" si="3646"/>
        <v>0</v>
      </c>
      <c r="BX2552" s="93">
        <f t="shared" ca="1" si="3646"/>
        <v>0</v>
      </c>
      <c r="BY2552" s="93">
        <f t="shared" ca="1" si="3646"/>
        <v>0</v>
      </c>
      <c r="BZ2552" s="93">
        <f t="shared" ca="1" si="3646"/>
        <v>0</v>
      </c>
      <c r="CA2552" s="93">
        <f t="shared" ca="1" si="3646"/>
        <v>0</v>
      </c>
      <c r="CB2552" s="93">
        <f t="shared" ca="1" si="3646"/>
        <v>0</v>
      </c>
      <c r="CC2552" s="93">
        <f t="shared" ca="1" si="3646"/>
        <v>0</v>
      </c>
      <c r="CD2552" s="93">
        <f t="shared" ca="1" si="3646"/>
        <v>0</v>
      </c>
      <c r="CE2552" s="93">
        <f t="shared" ref="CE2552:CK2552" ca="1" si="3647">-SUM(CE2546:CE2548)*$H2543/12</f>
        <v>0</v>
      </c>
      <c r="CF2552" s="93">
        <f t="shared" ca="1" si="3647"/>
        <v>0</v>
      </c>
      <c r="CG2552" s="93">
        <f t="shared" ca="1" si="3647"/>
        <v>0</v>
      </c>
      <c r="CH2552" s="93">
        <f t="shared" ca="1" si="3647"/>
        <v>0</v>
      </c>
      <c r="CI2552" s="93">
        <f t="shared" ca="1" si="3647"/>
        <v>0</v>
      </c>
      <c r="CJ2552" s="93">
        <f t="shared" ca="1" si="3647"/>
        <v>0</v>
      </c>
      <c r="CK2552" s="93">
        <f t="shared" ca="1" si="3647"/>
        <v>0</v>
      </c>
      <c r="CL2552" s="93">
        <f t="shared" ref="CL2552" ca="1" si="3648">-SUM(CL2546:CL2548)*$H2543/12</f>
        <v>0</v>
      </c>
    </row>
    <row r="2553" spans="2:90" x14ac:dyDescent="0.4">
      <c r="B2553" s="123"/>
      <c r="D2553" t="s">
        <v>427</v>
      </c>
      <c r="E2553" t="str">
        <f t="shared" ref="E2553" si="3649">ROW()&amp;" "&amp;D2553</f>
        <v>2553 DTERMY-F</v>
      </c>
      <c r="J2553" s="93"/>
      <c r="K2553" s="28"/>
      <c r="L2553" s="28"/>
      <c r="M2553" s="28"/>
      <c r="N2553" s="28"/>
      <c r="O2553" s="28"/>
      <c r="P2553" s="28"/>
      <c r="R2553" s="27"/>
      <c r="S2553" s="93"/>
      <c r="T2553" s="93"/>
      <c r="U2553" s="93"/>
      <c r="V2553" s="93"/>
      <c r="W2553" s="93"/>
      <c r="X2553" s="93"/>
      <c r="Y2553" s="93"/>
      <c r="Z2553" s="93"/>
      <c r="AA2553" s="93"/>
      <c r="AB2553" s="93"/>
      <c r="AC2553" s="93"/>
      <c r="AD2553" s="93"/>
      <c r="AE2553" s="93"/>
      <c r="AF2553" s="93"/>
      <c r="AG2553" s="93"/>
      <c r="AH2553" s="93"/>
      <c r="AI2553" s="93"/>
      <c r="AJ2553" s="93"/>
      <c r="AK2553" s="93"/>
      <c r="AL2553" s="93"/>
      <c r="AM2553" s="93"/>
      <c r="AN2553" s="93"/>
      <c r="AO2553" s="93"/>
      <c r="AP2553" s="93"/>
      <c r="AQ2553" s="93"/>
      <c r="AR2553" s="93"/>
      <c r="AS2553" s="93"/>
      <c r="AT2553" s="93"/>
      <c r="AU2553" s="93"/>
      <c r="AV2553" s="93"/>
      <c r="AW2553" s="93"/>
      <c r="AX2553" s="93"/>
      <c r="AY2553" s="93"/>
      <c r="AZ2553" s="93"/>
      <c r="BA2553" s="93"/>
      <c r="BB2553" s="93"/>
      <c r="BC2553" s="93"/>
      <c r="BD2553" s="93"/>
      <c r="BE2553" s="93"/>
      <c r="BF2553" s="93"/>
      <c r="BG2553" s="93"/>
      <c r="BH2553" s="93"/>
      <c r="BI2553" s="93"/>
      <c r="BJ2553" s="93"/>
      <c r="BK2553" s="93"/>
      <c r="BL2553" s="93"/>
      <c r="BM2553" s="93"/>
      <c r="BN2553" s="93"/>
      <c r="BO2553" s="93"/>
      <c r="BP2553" s="93"/>
      <c r="BQ2553" s="93"/>
      <c r="BR2553" s="93"/>
      <c r="BS2553" s="93"/>
      <c r="BT2553" s="93"/>
      <c r="BU2553" s="93"/>
      <c r="BV2553" s="93"/>
      <c r="BW2553" s="93"/>
      <c r="BX2553" s="93"/>
      <c r="BY2553" s="93"/>
      <c r="BZ2553" s="93"/>
      <c r="CA2553" s="93"/>
      <c r="CB2553" s="93"/>
      <c r="CC2553" s="93"/>
      <c r="CD2553" s="93"/>
      <c r="CE2553" s="93"/>
      <c r="CF2553" s="93"/>
      <c r="CG2553" s="93"/>
      <c r="CH2553" s="93"/>
      <c r="CI2553" s="93"/>
      <c r="CJ2553" s="93"/>
      <c r="CK2553" s="93"/>
      <c r="CL2553" s="93"/>
    </row>
    <row r="2554" spans="2:90" x14ac:dyDescent="0.4">
      <c r="B2554" s="132" t="str">
        <f>B2531</f>
        <v>(Primary label)</v>
      </c>
      <c r="D2554" t="s">
        <v>427</v>
      </c>
      <c r="E2554" s="8" t="str">
        <f t="shared" si="3631"/>
        <v>2554 DTERMY-F</v>
      </c>
      <c r="G2554" t="s">
        <v>332</v>
      </c>
      <c r="H2554" s="27"/>
      <c r="I2554" s="78"/>
      <c r="J2554" s="78"/>
      <c r="K2554" s="33"/>
      <c r="L2554" s="33"/>
      <c r="M2554" s="33"/>
      <c r="N2554" s="33"/>
      <c r="O2554" s="33"/>
      <c r="P2554" s="33"/>
      <c r="R2554" s="33"/>
      <c r="S2554" s="77"/>
      <c r="T2554" s="77"/>
      <c r="U2554" s="77"/>
      <c r="V2554" s="77"/>
      <c r="W2554" s="77"/>
      <c r="X2554" s="77"/>
      <c r="Y2554" s="77"/>
      <c r="Z2554" s="77"/>
      <c r="AA2554" s="77"/>
      <c r="AB2554" s="77"/>
      <c r="AC2554" s="77"/>
      <c r="AD2554" s="77"/>
      <c r="AE2554" s="77"/>
      <c r="AF2554" s="77"/>
      <c r="AG2554" s="77"/>
      <c r="AH2554" s="77"/>
      <c r="AI2554" s="77"/>
      <c r="AJ2554" s="77"/>
      <c r="AK2554" s="77"/>
      <c r="AL2554" s="77"/>
      <c r="AM2554" s="77"/>
      <c r="AN2554" s="77"/>
      <c r="AO2554" s="77"/>
      <c r="AP2554" s="77"/>
      <c r="AQ2554" s="77"/>
      <c r="AR2554" s="77"/>
      <c r="AS2554" s="77"/>
      <c r="AT2554" s="77"/>
      <c r="AU2554" s="77"/>
      <c r="AV2554" s="77"/>
      <c r="AW2554" s="77"/>
      <c r="AX2554" s="77"/>
      <c r="AY2554" s="77"/>
      <c r="AZ2554" s="77"/>
      <c r="BA2554" s="77"/>
      <c r="BB2554" s="77"/>
      <c r="BC2554" s="77"/>
      <c r="BD2554" s="77"/>
      <c r="BE2554" s="77"/>
      <c r="BF2554" s="77"/>
      <c r="BG2554" s="77"/>
      <c r="BH2554" s="77"/>
      <c r="BI2554" s="77"/>
      <c r="BJ2554" s="77"/>
      <c r="BK2554" s="77"/>
      <c r="BL2554" s="77"/>
      <c r="BM2554" s="77"/>
      <c r="BN2554" s="77"/>
      <c r="BO2554" s="77"/>
      <c r="BP2554" s="77"/>
      <c r="BQ2554" s="77"/>
      <c r="BR2554" s="77"/>
      <c r="BS2554" s="77"/>
      <c r="BT2554" s="77"/>
      <c r="BU2554" s="77"/>
      <c r="BV2554" s="77"/>
      <c r="BW2554" s="77"/>
      <c r="BX2554" s="77"/>
      <c r="BY2554" s="77"/>
      <c r="BZ2554" s="77"/>
      <c r="CA2554" s="77"/>
      <c r="CB2554" s="77"/>
      <c r="CC2554" s="77"/>
      <c r="CD2554" s="77"/>
      <c r="CE2554" s="77"/>
      <c r="CF2554" s="77"/>
      <c r="CG2554" s="77"/>
      <c r="CH2554" s="77"/>
      <c r="CI2554" s="77"/>
      <c r="CJ2554" s="77"/>
      <c r="CK2554" s="77"/>
      <c r="CL2554" s="77"/>
    </row>
    <row r="2555" spans="2:90" x14ac:dyDescent="0.4">
      <c r="B2555" s="132" t="str">
        <f>B2532</f>
        <v>primary unit</v>
      </c>
      <c r="D2555" t="s">
        <v>427</v>
      </c>
      <c r="E2555" s="8" t="str">
        <f t="shared" si="3631"/>
        <v>2555 DTERMY-F</v>
      </c>
      <c r="G2555" t="s">
        <v>332</v>
      </c>
      <c r="H2555" s="27"/>
      <c r="I2555" s="78"/>
      <c r="J2555" s="78"/>
      <c r="K2555" s="33"/>
      <c r="L2555" s="33"/>
      <c r="M2555" s="33"/>
      <c r="N2555" s="33"/>
      <c r="O2555" s="33"/>
      <c r="P2555" s="33"/>
      <c r="R2555" s="33"/>
      <c r="S2555" s="77"/>
      <c r="T2555" s="77"/>
      <c r="U2555" s="77"/>
      <c r="V2555" s="77"/>
      <c r="W2555" s="77"/>
      <c r="X2555" s="77"/>
      <c r="Y2555" s="77"/>
      <c r="Z2555" s="77"/>
      <c r="AA2555" s="77"/>
      <c r="AB2555" s="77"/>
      <c r="AC2555" s="77"/>
      <c r="AD2555" s="77"/>
      <c r="AE2555" s="77"/>
      <c r="AF2555" s="77"/>
      <c r="AG2555" s="77"/>
      <c r="AH2555" s="77"/>
      <c r="AI2555" s="77"/>
      <c r="AJ2555" s="77"/>
      <c r="AK2555" s="77"/>
      <c r="AL2555" s="77"/>
      <c r="AM2555" s="77"/>
      <c r="AN2555" s="77"/>
      <c r="AO2555" s="77"/>
      <c r="AP2555" s="77"/>
      <c r="AQ2555" s="77"/>
      <c r="AR2555" s="77"/>
      <c r="AS2555" s="77"/>
      <c r="AT2555" s="77"/>
      <c r="AU2555" s="77"/>
      <c r="AV2555" s="77"/>
      <c r="AW2555" s="77"/>
      <c r="AX2555" s="77"/>
      <c r="AY2555" s="77"/>
      <c r="AZ2555" s="77"/>
      <c r="BA2555" s="77"/>
      <c r="BB2555" s="77"/>
      <c r="BC2555" s="77"/>
      <c r="BD2555" s="77"/>
      <c r="BE2555" s="77"/>
      <c r="BF2555" s="77"/>
      <c r="BG2555" s="77"/>
      <c r="BH2555" s="77"/>
      <c r="BI2555" s="77"/>
      <c r="BJ2555" s="77"/>
      <c r="BK2555" s="77"/>
      <c r="BL2555" s="77"/>
      <c r="BM2555" s="77"/>
      <c r="BN2555" s="77"/>
      <c r="BO2555" s="77"/>
      <c r="BP2555" s="77"/>
      <c r="BQ2555" s="77"/>
      <c r="BR2555" s="77"/>
      <c r="BS2555" s="77"/>
      <c r="BT2555" s="77"/>
      <c r="BU2555" s="77"/>
      <c r="BV2555" s="77"/>
      <c r="BW2555" s="77"/>
      <c r="BX2555" s="77"/>
      <c r="BY2555" s="77"/>
      <c r="BZ2555" s="77"/>
      <c r="CA2555" s="77"/>
      <c r="CB2555" s="77"/>
      <c r="CC2555" s="77"/>
      <c r="CD2555" s="77"/>
      <c r="CE2555" s="77"/>
      <c r="CF2555" s="77"/>
      <c r="CG2555" s="77"/>
      <c r="CH2555" s="77"/>
      <c r="CI2555" s="77"/>
      <c r="CJ2555" s="77"/>
      <c r="CK2555" s="77"/>
      <c r="CL2555" s="77"/>
    </row>
    <row r="2556" spans="2:90" x14ac:dyDescent="0.4">
      <c r="B2556" s="132" t="str">
        <f>B2533</f>
        <v>Primary revenue driver</v>
      </c>
      <c r="D2556" t="s">
        <v>427</v>
      </c>
      <c r="E2556" s="8" t="str">
        <f t="shared" si="3631"/>
        <v>2556 DTERMY-F</v>
      </c>
      <c r="G2556" t="s">
        <v>332</v>
      </c>
      <c r="K2556" s="53"/>
      <c r="L2556" s="53"/>
      <c r="M2556" s="53"/>
      <c r="N2556" s="53"/>
      <c r="O2556" s="53"/>
      <c r="P2556" s="53"/>
      <c r="R2556" s="24"/>
      <c r="S2556" s="175" t="str">
        <f t="shared" ref="S2556" si="3650">S2533</f>
        <v>S$12</v>
      </c>
      <c r="T2556" s="175" t="str">
        <f t="shared" ref="T2556:AX2556" si="3651">T2533</f>
        <v>T$12</v>
      </c>
      <c r="U2556" s="175" t="str">
        <f t="shared" si="3651"/>
        <v>U$12</v>
      </c>
      <c r="V2556" s="175" t="str">
        <f t="shared" si="3651"/>
        <v>V$12</v>
      </c>
      <c r="W2556" s="175" t="str">
        <f t="shared" si="3651"/>
        <v>W$12</v>
      </c>
      <c r="X2556" s="175" t="str">
        <f t="shared" si="3651"/>
        <v>X$12</v>
      </c>
      <c r="Y2556" s="175" t="str">
        <f t="shared" si="3651"/>
        <v>Y$12</v>
      </c>
      <c r="Z2556" s="175" t="str">
        <f t="shared" si="3651"/>
        <v>Z$12</v>
      </c>
      <c r="AA2556" s="175" t="str">
        <f t="shared" si="3651"/>
        <v>AA$12</v>
      </c>
      <c r="AB2556" s="175" t="str">
        <f t="shared" si="3651"/>
        <v>AB$12</v>
      </c>
      <c r="AC2556" s="175" t="str">
        <f t="shared" si="3651"/>
        <v>AC$12</v>
      </c>
      <c r="AD2556" s="175" t="str">
        <f t="shared" si="3651"/>
        <v>AD$12</v>
      </c>
      <c r="AE2556" s="175" t="str">
        <f t="shared" si="3651"/>
        <v>AE$12</v>
      </c>
      <c r="AF2556" s="175" t="str">
        <f t="shared" si="3651"/>
        <v>AF$12</v>
      </c>
      <c r="AG2556" s="175" t="str">
        <f t="shared" si="3651"/>
        <v>AG$12</v>
      </c>
      <c r="AH2556" s="175" t="str">
        <f t="shared" si="3651"/>
        <v>AH$12</v>
      </c>
      <c r="AI2556" s="175" t="str">
        <f t="shared" si="3651"/>
        <v>AI$12</v>
      </c>
      <c r="AJ2556" s="175" t="str">
        <f t="shared" si="3651"/>
        <v>AJ$12</v>
      </c>
      <c r="AK2556" s="175" t="str">
        <f t="shared" si="3651"/>
        <v>AK$12</v>
      </c>
      <c r="AL2556" s="175" t="str">
        <f t="shared" si="3651"/>
        <v>AL$12</v>
      </c>
      <c r="AM2556" s="175" t="str">
        <f t="shared" si="3651"/>
        <v>AM$12</v>
      </c>
      <c r="AN2556" s="175" t="str">
        <f t="shared" si="3651"/>
        <v>AN$12</v>
      </c>
      <c r="AO2556" s="175" t="str">
        <f t="shared" si="3651"/>
        <v>AO$12</v>
      </c>
      <c r="AP2556" s="175" t="str">
        <f t="shared" si="3651"/>
        <v>AP$12</v>
      </c>
      <c r="AQ2556" s="175" t="str">
        <f t="shared" si="3651"/>
        <v>AQ$12</v>
      </c>
      <c r="AR2556" s="175" t="str">
        <f t="shared" si="3651"/>
        <v>AR$12</v>
      </c>
      <c r="AS2556" s="175" t="str">
        <f t="shared" si="3651"/>
        <v>AS$12</v>
      </c>
      <c r="AT2556" s="175" t="str">
        <f t="shared" si="3651"/>
        <v>AT$12</v>
      </c>
      <c r="AU2556" s="175" t="str">
        <f t="shared" si="3651"/>
        <v>AU$12</v>
      </c>
      <c r="AV2556" s="175" t="str">
        <f t="shared" si="3651"/>
        <v>AV$12</v>
      </c>
      <c r="AW2556" s="175" t="str">
        <f t="shared" si="3651"/>
        <v>AW$12</v>
      </c>
      <c r="AX2556" s="175" t="str">
        <f t="shared" si="3651"/>
        <v>AX$12</v>
      </c>
      <c r="AY2556" s="175" t="str">
        <f t="shared" ref="AY2556:CD2556" si="3652">AY2533</f>
        <v>AY$12</v>
      </c>
      <c r="AZ2556" s="175" t="str">
        <f t="shared" si="3652"/>
        <v>AZ$12</v>
      </c>
      <c r="BA2556" s="175" t="str">
        <f t="shared" si="3652"/>
        <v>BA$12</v>
      </c>
      <c r="BB2556" s="175" t="str">
        <f t="shared" si="3652"/>
        <v>BB$12</v>
      </c>
      <c r="BC2556" s="175" t="str">
        <f t="shared" si="3652"/>
        <v>BC$12</v>
      </c>
      <c r="BD2556" s="175" t="str">
        <f t="shared" si="3652"/>
        <v>BD$12</v>
      </c>
      <c r="BE2556" s="175" t="str">
        <f t="shared" si="3652"/>
        <v>BE$12</v>
      </c>
      <c r="BF2556" s="175" t="str">
        <f t="shared" si="3652"/>
        <v>BF$12</v>
      </c>
      <c r="BG2556" s="175" t="str">
        <f t="shared" si="3652"/>
        <v>BG$12</v>
      </c>
      <c r="BH2556" s="175" t="str">
        <f t="shared" si="3652"/>
        <v>BH$12</v>
      </c>
      <c r="BI2556" s="175" t="str">
        <f t="shared" si="3652"/>
        <v>BI$12</v>
      </c>
      <c r="BJ2556" s="175" t="str">
        <f t="shared" si="3652"/>
        <v>BJ$12</v>
      </c>
      <c r="BK2556" s="175" t="str">
        <f t="shared" si="3652"/>
        <v>BK$12</v>
      </c>
      <c r="BL2556" s="175" t="str">
        <f t="shared" si="3652"/>
        <v>BL$12</v>
      </c>
      <c r="BM2556" s="175" t="str">
        <f t="shared" si="3652"/>
        <v>BM$12</v>
      </c>
      <c r="BN2556" s="175" t="str">
        <f t="shared" si="3652"/>
        <v>BN$12</v>
      </c>
      <c r="BO2556" s="175" t="str">
        <f t="shared" si="3652"/>
        <v>BO$12</v>
      </c>
      <c r="BP2556" s="175" t="str">
        <f t="shared" si="3652"/>
        <v>BP$12</v>
      </c>
      <c r="BQ2556" s="175" t="str">
        <f t="shared" si="3652"/>
        <v>BQ$12</v>
      </c>
      <c r="BR2556" s="175" t="str">
        <f t="shared" si="3652"/>
        <v>BR$12</v>
      </c>
      <c r="BS2556" s="175" t="str">
        <f t="shared" si="3652"/>
        <v>BS$12</v>
      </c>
      <c r="BT2556" s="175" t="str">
        <f t="shared" si="3652"/>
        <v>BT$12</v>
      </c>
      <c r="BU2556" s="175" t="str">
        <f t="shared" si="3652"/>
        <v>BU$12</v>
      </c>
      <c r="BV2556" s="175" t="str">
        <f t="shared" si="3652"/>
        <v>BV$12</v>
      </c>
      <c r="BW2556" s="175" t="str">
        <f t="shared" si="3652"/>
        <v>BW$12</v>
      </c>
      <c r="BX2556" s="175" t="str">
        <f t="shared" si="3652"/>
        <v>BX$12</v>
      </c>
      <c r="BY2556" s="175" t="str">
        <f t="shared" si="3652"/>
        <v>BY$12</v>
      </c>
      <c r="BZ2556" s="175" t="str">
        <f t="shared" si="3652"/>
        <v>BZ$12</v>
      </c>
      <c r="CA2556" s="175" t="str">
        <f t="shared" si="3652"/>
        <v>CA$12</v>
      </c>
      <c r="CB2556" s="175" t="str">
        <f t="shared" si="3652"/>
        <v>CB$12</v>
      </c>
      <c r="CC2556" s="175" t="str">
        <f t="shared" si="3652"/>
        <v>CC$12</v>
      </c>
      <c r="CD2556" s="175" t="str">
        <f t="shared" si="3652"/>
        <v>CD$12</v>
      </c>
      <c r="CE2556" s="175" t="str">
        <f t="shared" ref="CE2556:CK2556" si="3653">CE2533</f>
        <v>CE$12</v>
      </c>
      <c r="CF2556" s="175" t="str">
        <f t="shared" si="3653"/>
        <v>CF$12</v>
      </c>
      <c r="CG2556" s="175" t="str">
        <f t="shared" si="3653"/>
        <v>CG$12</v>
      </c>
      <c r="CH2556" s="175" t="str">
        <f t="shared" si="3653"/>
        <v>CH$12</v>
      </c>
      <c r="CI2556" s="175" t="str">
        <f t="shared" si="3653"/>
        <v>CI$12</v>
      </c>
      <c r="CJ2556" s="175" t="str">
        <f t="shared" si="3653"/>
        <v>CJ$12</v>
      </c>
      <c r="CK2556" s="175" t="str">
        <f t="shared" si="3653"/>
        <v>CK$12</v>
      </c>
      <c r="CL2556" s="175" t="str">
        <f t="shared" ref="CL2556" si="3654">CL2533</f>
        <v>CL$12</v>
      </c>
    </row>
    <row r="2557" spans="2:90" x14ac:dyDescent="0.4">
      <c r="B2557" s="132" t="str">
        <f>B2534</f>
        <v>Primary volume driver</v>
      </c>
      <c r="D2557" t="s">
        <v>427</v>
      </c>
      <c r="E2557" s="8" t="str">
        <f t="shared" si="3631"/>
        <v>2557 DTERMY-F</v>
      </c>
      <c r="G2557" t="s">
        <v>332</v>
      </c>
      <c r="H2557" s="12"/>
      <c r="I2557" s="60"/>
      <c r="J2557" s="60"/>
      <c r="K2557" s="15"/>
      <c r="L2557" s="15"/>
      <c r="M2557" s="15"/>
      <c r="N2557" s="15"/>
      <c r="O2557" s="15"/>
      <c r="P2557" s="15"/>
      <c r="R2557" s="15"/>
      <c r="S2557" s="175" t="str">
        <f t="shared" ref="S2557" si="3655">S2534</f>
        <v>S$13</v>
      </c>
      <c r="T2557" s="175" t="str">
        <f t="shared" ref="T2557:AX2557" si="3656">T2534</f>
        <v>T$13</v>
      </c>
      <c r="U2557" s="175" t="str">
        <f t="shared" si="3656"/>
        <v>U$13</v>
      </c>
      <c r="V2557" s="175" t="str">
        <f t="shared" si="3656"/>
        <v>V$13</v>
      </c>
      <c r="W2557" s="175" t="str">
        <f t="shared" si="3656"/>
        <v>W$13</v>
      </c>
      <c r="X2557" s="175" t="str">
        <f t="shared" si="3656"/>
        <v>X$13</v>
      </c>
      <c r="Y2557" s="175" t="str">
        <f t="shared" si="3656"/>
        <v>Y$13</v>
      </c>
      <c r="Z2557" s="175" t="str">
        <f t="shared" si="3656"/>
        <v>Z$13</v>
      </c>
      <c r="AA2557" s="175" t="str">
        <f t="shared" si="3656"/>
        <v>AA$13</v>
      </c>
      <c r="AB2557" s="175" t="str">
        <f t="shared" si="3656"/>
        <v>AB$13</v>
      </c>
      <c r="AC2557" s="175" t="str">
        <f t="shared" si="3656"/>
        <v>AC$13</v>
      </c>
      <c r="AD2557" s="175" t="str">
        <f t="shared" si="3656"/>
        <v>AD$13</v>
      </c>
      <c r="AE2557" s="175" t="str">
        <f t="shared" si="3656"/>
        <v>AE$13</v>
      </c>
      <c r="AF2557" s="175" t="str">
        <f t="shared" si="3656"/>
        <v>AF$13</v>
      </c>
      <c r="AG2557" s="175" t="str">
        <f t="shared" si="3656"/>
        <v>AG$13</v>
      </c>
      <c r="AH2557" s="175" t="str">
        <f t="shared" si="3656"/>
        <v>AH$13</v>
      </c>
      <c r="AI2557" s="175" t="str">
        <f t="shared" si="3656"/>
        <v>AI$13</v>
      </c>
      <c r="AJ2557" s="175" t="str">
        <f t="shared" si="3656"/>
        <v>AJ$13</v>
      </c>
      <c r="AK2557" s="175" t="str">
        <f t="shared" si="3656"/>
        <v>AK$13</v>
      </c>
      <c r="AL2557" s="175" t="str">
        <f t="shared" si="3656"/>
        <v>AL$13</v>
      </c>
      <c r="AM2557" s="175" t="str">
        <f t="shared" si="3656"/>
        <v>AM$13</v>
      </c>
      <c r="AN2557" s="175" t="str">
        <f t="shared" si="3656"/>
        <v>AN$13</v>
      </c>
      <c r="AO2557" s="175" t="str">
        <f t="shared" si="3656"/>
        <v>AO$13</v>
      </c>
      <c r="AP2557" s="175" t="str">
        <f t="shared" si="3656"/>
        <v>AP$13</v>
      </c>
      <c r="AQ2557" s="175" t="str">
        <f t="shared" si="3656"/>
        <v>AQ$13</v>
      </c>
      <c r="AR2557" s="175" t="str">
        <f t="shared" si="3656"/>
        <v>AR$13</v>
      </c>
      <c r="AS2557" s="175" t="str">
        <f t="shared" si="3656"/>
        <v>AS$13</v>
      </c>
      <c r="AT2557" s="175" t="str">
        <f t="shared" si="3656"/>
        <v>AT$13</v>
      </c>
      <c r="AU2557" s="175" t="str">
        <f t="shared" si="3656"/>
        <v>AU$13</v>
      </c>
      <c r="AV2557" s="175" t="str">
        <f t="shared" si="3656"/>
        <v>AV$13</v>
      </c>
      <c r="AW2557" s="175" t="str">
        <f t="shared" si="3656"/>
        <v>AW$13</v>
      </c>
      <c r="AX2557" s="175" t="str">
        <f t="shared" si="3656"/>
        <v>AX$13</v>
      </c>
      <c r="AY2557" s="175" t="str">
        <f t="shared" ref="AY2557:CD2557" si="3657">AY2534</f>
        <v>AY$13</v>
      </c>
      <c r="AZ2557" s="175" t="str">
        <f t="shared" si="3657"/>
        <v>AZ$13</v>
      </c>
      <c r="BA2557" s="175" t="str">
        <f t="shared" si="3657"/>
        <v>BA$13</v>
      </c>
      <c r="BB2557" s="175" t="str">
        <f t="shared" si="3657"/>
        <v>BB$13</v>
      </c>
      <c r="BC2557" s="175" t="str">
        <f t="shared" si="3657"/>
        <v>BC$13</v>
      </c>
      <c r="BD2557" s="175" t="str">
        <f t="shared" si="3657"/>
        <v>BD$13</v>
      </c>
      <c r="BE2557" s="175" t="str">
        <f t="shared" si="3657"/>
        <v>BE$13</v>
      </c>
      <c r="BF2557" s="175" t="str">
        <f t="shared" si="3657"/>
        <v>BF$13</v>
      </c>
      <c r="BG2557" s="175" t="str">
        <f t="shared" si="3657"/>
        <v>BG$13</v>
      </c>
      <c r="BH2557" s="175" t="str">
        <f t="shared" si="3657"/>
        <v>BH$13</v>
      </c>
      <c r="BI2557" s="175" t="str">
        <f t="shared" si="3657"/>
        <v>BI$13</v>
      </c>
      <c r="BJ2557" s="175" t="str">
        <f t="shared" si="3657"/>
        <v>BJ$13</v>
      </c>
      <c r="BK2557" s="175" t="str">
        <f t="shared" si="3657"/>
        <v>BK$13</v>
      </c>
      <c r="BL2557" s="175" t="str">
        <f t="shared" si="3657"/>
        <v>BL$13</v>
      </c>
      <c r="BM2557" s="175" t="str">
        <f t="shared" si="3657"/>
        <v>BM$13</v>
      </c>
      <c r="BN2557" s="175" t="str">
        <f t="shared" si="3657"/>
        <v>BN$13</v>
      </c>
      <c r="BO2557" s="175" t="str">
        <f t="shared" si="3657"/>
        <v>BO$13</v>
      </c>
      <c r="BP2557" s="175" t="str">
        <f t="shared" si="3657"/>
        <v>BP$13</v>
      </c>
      <c r="BQ2557" s="175" t="str">
        <f t="shared" si="3657"/>
        <v>BQ$13</v>
      </c>
      <c r="BR2557" s="175" t="str">
        <f t="shared" si="3657"/>
        <v>BR$13</v>
      </c>
      <c r="BS2557" s="175" t="str">
        <f t="shared" si="3657"/>
        <v>BS$13</v>
      </c>
      <c r="BT2557" s="175" t="str">
        <f t="shared" si="3657"/>
        <v>BT$13</v>
      </c>
      <c r="BU2557" s="175" t="str">
        <f t="shared" si="3657"/>
        <v>BU$13</v>
      </c>
      <c r="BV2557" s="175" t="str">
        <f t="shared" si="3657"/>
        <v>BV$13</v>
      </c>
      <c r="BW2557" s="175" t="str">
        <f t="shared" si="3657"/>
        <v>BW$13</v>
      </c>
      <c r="BX2557" s="175" t="str">
        <f t="shared" si="3657"/>
        <v>BX$13</v>
      </c>
      <c r="BY2557" s="175" t="str">
        <f t="shared" si="3657"/>
        <v>BY$13</v>
      </c>
      <c r="BZ2557" s="175" t="str">
        <f t="shared" si="3657"/>
        <v>BZ$13</v>
      </c>
      <c r="CA2557" s="175" t="str">
        <f t="shared" si="3657"/>
        <v>CA$13</v>
      </c>
      <c r="CB2557" s="175" t="str">
        <f t="shared" si="3657"/>
        <v>CB$13</v>
      </c>
      <c r="CC2557" s="175" t="str">
        <f t="shared" si="3657"/>
        <v>CC$13</v>
      </c>
      <c r="CD2557" s="175" t="str">
        <f t="shared" si="3657"/>
        <v>CD$13</v>
      </c>
      <c r="CE2557" s="175" t="str">
        <f t="shared" ref="CE2557:CK2557" si="3658">CE2534</f>
        <v>CE$13</v>
      </c>
      <c r="CF2557" s="175" t="str">
        <f t="shared" si="3658"/>
        <v>CF$13</v>
      </c>
      <c r="CG2557" s="175" t="str">
        <f t="shared" si="3658"/>
        <v>CG$13</v>
      </c>
      <c r="CH2557" s="175" t="str">
        <f t="shared" si="3658"/>
        <v>CH$13</v>
      </c>
      <c r="CI2557" s="175" t="str">
        <f t="shared" si="3658"/>
        <v>CI$13</v>
      </c>
      <c r="CJ2557" s="175" t="str">
        <f t="shared" si="3658"/>
        <v>CJ$13</v>
      </c>
      <c r="CK2557" s="175" t="str">
        <f t="shared" si="3658"/>
        <v>CK$13</v>
      </c>
      <c r="CL2557" s="175" t="str">
        <f t="shared" ref="CL2557" si="3659">CL2534</f>
        <v>CL$13</v>
      </c>
    </row>
    <row r="2558" spans="2:90" x14ac:dyDescent="0.4">
      <c r="B2558" s="187" t="str">
        <f>B2539</f>
        <v>Rolling fixed term debt - multiple borrowings w/ annual control:</v>
      </c>
      <c r="D2558" t="s">
        <v>427</v>
      </c>
      <c r="E2558" s="8" t="str">
        <f t="shared" si="3631"/>
        <v>2558 DTERMY-F</v>
      </c>
      <c r="G2558" t="s">
        <v>332</v>
      </c>
      <c r="H2558" s="12"/>
      <c r="I2558" s="60"/>
      <c r="J2558" s="60"/>
      <c r="K2558" s="15"/>
      <c r="L2558" s="15"/>
      <c r="M2558" s="15"/>
      <c r="N2558" s="15"/>
      <c r="O2558" s="15"/>
      <c r="P2558" s="15"/>
      <c r="R2558" s="15"/>
      <c r="S2558" s="175">
        <f t="shared" ref="S2558" si="3660">S2535</f>
        <v>0</v>
      </c>
      <c r="T2558" s="175">
        <f t="shared" ref="T2558:AX2558" si="3661">T2535</f>
        <v>0</v>
      </c>
      <c r="U2558" s="175">
        <f t="shared" si="3661"/>
        <v>0</v>
      </c>
      <c r="V2558" s="175">
        <f t="shared" si="3661"/>
        <v>0</v>
      </c>
      <c r="W2558" s="175">
        <f t="shared" si="3661"/>
        <v>0</v>
      </c>
      <c r="X2558" s="175">
        <f t="shared" si="3661"/>
        <v>0</v>
      </c>
      <c r="Y2558" s="175">
        <f t="shared" si="3661"/>
        <v>0</v>
      </c>
      <c r="Z2558" s="175">
        <f t="shared" si="3661"/>
        <v>0</v>
      </c>
      <c r="AA2558" s="175">
        <f t="shared" si="3661"/>
        <v>0</v>
      </c>
      <c r="AB2558" s="175">
        <f t="shared" si="3661"/>
        <v>0</v>
      </c>
      <c r="AC2558" s="175">
        <f t="shared" si="3661"/>
        <v>0</v>
      </c>
      <c r="AD2558" s="175">
        <f t="shared" si="3661"/>
        <v>0</v>
      </c>
      <c r="AE2558" s="175">
        <f t="shared" si="3661"/>
        <v>0</v>
      </c>
      <c r="AF2558" s="175">
        <f t="shared" si="3661"/>
        <v>0</v>
      </c>
      <c r="AG2558" s="175">
        <f t="shared" si="3661"/>
        <v>0</v>
      </c>
      <c r="AH2558" s="175">
        <f t="shared" si="3661"/>
        <v>0</v>
      </c>
      <c r="AI2558" s="175">
        <f t="shared" si="3661"/>
        <v>0</v>
      </c>
      <c r="AJ2558" s="175">
        <f t="shared" si="3661"/>
        <v>0</v>
      </c>
      <c r="AK2558" s="175">
        <f t="shared" si="3661"/>
        <v>0</v>
      </c>
      <c r="AL2558" s="175">
        <f t="shared" si="3661"/>
        <v>0</v>
      </c>
      <c r="AM2558" s="175">
        <f t="shared" si="3661"/>
        <v>0</v>
      </c>
      <c r="AN2558" s="175">
        <f t="shared" si="3661"/>
        <v>0</v>
      </c>
      <c r="AO2558" s="175">
        <f t="shared" si="3661"/>
        <v>0</v>
      </c>
      <c r="AP2558" s="175">
        <f t="shared" si="3661"/>
        <v>0</v>
      </c>
      <c r="AQ2558" s="175">
        <f t="shared" si="3661"/>
        <v>0</v>
      </c>
      <c r="AR2558" s="175">
        <f t="shared" si="3661"/>
        <v>0</v>
      </c>
      <c r="AS2558" s="175">
        <f t="shared" si="3661"/>
        <v>0</v>
      </c>
      <c r="AT2558" s="175">
        <f t="shared" si="3661"/>
        <v>0</v>
      </c>
      <c r="AU2558" s="175">
        <f t="shared" si="3661"/>
        <v>0</v>
      </c>
      <c r="AV2558" s="175">
        <f t="shared" si="3661"/>
        <v>0</v>
      </c>
      <c r="AW2558" s="175">
        <f t="shared" si="3661"/>
        <v>0</v>
      </c>
      <c r="AX2558" s="175">
        <f t="shared" si="3661"/>
        <v>0</v>
      </c>
      <c r="AY2558" s="175">
        <f t="shared" ref="AY2558:CD2558" si="3662">AY2535</f>
        <v>0</v>
      </c>
      <c r="AZ2558" s="175">
        <f t="shared" si="3662"/>
        <v>0</v>
      </c>
      <c r="BA2558" s="175">
        <f t="shared" si="3662"/>
        <v>0</v>
      </c>
      <c r="BB2558" s="175">
        <f t="shared" si="3662"/>
        <v>0</v>
      </c>
      <c r="BC2558" s="175">
        <f t="shared" si="3662"/>
        <v>0</v>
      </c>
      <c r="BD2558" s="175">
        <f t="shared" si="3662"/>
        <v>0</v>
      </c>
      <c r="BE2558" s="175">
        <f t="shared" si="3662"/>
        <v>0</v>
      </c>
      <c r="BF2558" s="175">
        <f t="shared" si="3662"/>
        <v>0</v>
      </c>
      <c r="BG2558" s="175">
        <f t="shared" si="3662"/>
        <v>0</v>
      </c>
      <c r="BH2558" s="175">
        <f t="shared" si="3662"/>
        <v>0</v>
      </c>
      <c r="BI2558" s="175">
        <f t="shared" si="3662"/>
        <v>0</v>
      </c>
      <c r="BJ2558" s="175">
        <f t="shared" si="3662"/>
        <v>0</v>
      </c>
      <c r="BK2558" s="175">
        <f t="shared" si="3662"/>
        <v>0</v>
      </c>
      <c r="BL2558" s="175">
        <f t="shared" si="3662"/>
        <v>0</v>
      </c>
      <c r="BM2558" s="175">
        <f t="shared" si="3662"/>
        <v>0</v>
      </c>
      <c r="BN2558" s="175">
        <f t="shared" si="3662"/>
        <v>0</v>
      </c>
      <c r="BO2558" s="175">
        <f t="shared" si="3662"/>
        <v>0</v>
      </c>
      <c r="BP2558" s="175">
        <f t="shared" si="3662"/>
        <v>0</v>
      </c>
      <c r="BQ2558" s="175">
        <f t="shared" si="3662"/>
        <v>0</v>
      </c>
      <c r="BR2558" s="175">
        <f t="shared" si="3662"/>
        <v>0</v>
      </c>
      <c r="BS2558" s="175">
        <f t="shared" si="3662"/>
        <v>0</v>
      </c>
      <c r="BT2558" s="175">
        <f t="shared" si="3662"/>
        <v>0</v>
      </c>
      <c r="BU2558" s="175">
        <f t="shared" si="3662"/>
        <v>0</v>
      </c>
      <c r="BV2558" s="175">
        <f t="shared" si="3662"/>
        <v>0</v>
      </c>
      <c r="BW2558" s="175">
        <f t="shared" si="3662"/>
        <v>0</v>
      </c>
      <c r="BX2558" s="175">
        <f t="shared" si="3662"/>
        <v>0</v>
      </c>
      <c r="BY2558" s="175">
        <f t="shared" si="3662"/>
        <v>0</v>
      </c>
      <c r="BZ2558" s="175">
        <f t="shared" si="3662"/>
        <v>0</v>
      </c>
      <c r="CA2558" s="175">
        <f t="shared" si="3662"/>
        <v>0</v>
      </c>
      <c r="CB2558" s="175">
        <f t="shared" si="3662"/>
        <v>0</v>
      </c>
      <c r="CC2558" s="175">
        <f t="shared" si="3662"/>
        <v>0</v>
      </c>
      <c r="CD2558" s="175">
        <f t="shared" si="3662"/>
        <v>0</v>
      </c>
      <c r="CE2558" s="175">
        <f t="shared" ref="CE2558:CK2558" si="3663">CE2535</f>
        <v>0</v>
      </c>
      <c r="CF2558" s="175">
        <f t="shared" si="3663"/>
        <v>0</v>
      </c>
      <c r="CG2558" s="175">
        <f t="shared" si="3663"/>
        <v>0</v>
      </c>
      <c r="CH2558" s="175">
        <f t="shared" si="3663"/>
        <v>0</v>
      </c>
      <c r="CI2558" s="175">
        <f t="shared" si="3663"/>
        <v>0</v>
      </c>
      <c r="CJ2558" s="175">
        <f t="shared" si="3663"/>
        <v>0</v>
      </c>
      <c r="CK2558" s="175">
        <f t="shared" si="3663"/>
        <v>0</v>
      </c>
      <c r="CL2558" s="175">
        <f t="shared" ref="CL2558" si="3664">CL2535</f>
        <v>0</v>
      </c>
    </row>
    <row r="2559" spans="2:90" x14ac:dyDescent="0.4">
      <c r="B2559" s="235" t="str">
        <f>IFERROR(SUBSTITUTE(TRIM(MID(B2539, SEARCH("-", B2539) + 1, LEN(B2539))),":",""),"no unit")</f>
        <v>multiple borrowings w/ annual control</v>
      </c>
      <c r="D2559" t="s">
        <v>427</v>
      </c>
      <c r="E2559" s="8" t="str">
        <f t="shared" si="3631"/>
        <v>2559 DTERMY-F</v>
      </c>
      <c r="G2559" t="s">
        <v>332</v>
      </c>
      <c r="H2559" s="12"/>
      <c r="I2559" s="60"/>
      <c r="J2559" s="60"/>
      <c r="K2559" s="15"/>
      <c r="L2559" s="15"/>
      <c r="M2559" s="15"/>
      <c r="N2559" s="15"/>
      <c r="O2559" s="15"/>
      <c r="P2559" s="15"/>
      <c r="R2559" s="15"/>
      <c r="S2559" s="175"/>
      <c r="T2559" s="175"/>
      <c r="U2559" s="175"/>
      <c r="V2559" s="175"/>
      <c r="W2559" s="175"/>
      <c r="X2559" s="175"/>
      <c r="Y2559" s="175"/>
      <c r="Z2559" s="175"/>
      <c r="AA2559" s="175"/>
      <c r="AB2559" s="175"/>
      <c r="AC2559" s="175"/>
      <c r="AD2559" s="175"/>
      <c r="AE2559" s="175"/>
      <c r="AF2559" s="175"/>
      <c r="AG2559" s="175"/>
      <c r="AH2559" s="175"/>
      <c r="AI2559" s="175"/>
      <c r="AJ2559" s="175"/>
      <c r="AK2559" s="175"/>
      <c r="AL2559" s="175"/>
      <c r="AM2559" s="175"/>
      <c r="AN2559" s="175"/>
      <c r="AO2559" s="175"/>
      <c r="AP2559" s="175"/>
      <c r="AQ2559" s="175"/>
      <c r="AR2559" s="175"/>
      <c r="AS2559" s="175"/>
      <c r="AT2559" s="175"/>
      <c r="AU2559" s="175"/>
      <c r="AV2559" s="175"/>
      <c r="AW2559" s="175"/>
      <c r="AX2559" s="175"/>
      <c r="AY2559" s="175"/>
      <c r="AZ2559" s="175"/>
      <c r="BA2559" s="175"/>
      <c r="BB2559" s="175"/>
      <c r="BC2559" s="175"/>
      <c r="BD2559" s="175"/>
      <c r="BE2559" s="175"/>
      <c r="BF2559" s="175"/>
      <c r="BG2559" s="175"/>
      <c r="BH2559" s="175"/>
      <c r="BI2559" s="175"/>
      <c r="BJ2559" s="175"/>
      <c r="BK2559" s="175"/>
      <c r="BL2559" s="175"/>
      <c r="BM2559" s="175"/>
      <c r="BN2559" s="175"/>
      <c r="BO2559" s="175"/>
      <c r="BP2559" s="175"/>
      <c r="BQ2559" s="175"/>
      <c r="BR2559" s="175"/>
      <c r="BS2559" s="175"/>
      <c r="BT2559" s="175"/>
      <c r="BU2559" s="175"/>
      <c r="BV2559" s="175"/>
      <c r="BW2559" s="175"/>
      <c r="BX2559" s="175"/>
      <c r="BY2559" s="175"/>
      <c r="BZ2559" s="175"/>
      <c r="CA2559" s="175"/>
      <c r="CB2559" s="175"/>
      <c r="CC2559" s="175"/>
      <c r="CD2559" s="175"/>
      <c r="CE2559" s="175"/>
      <c r="CF2559" s="175"/>
      <c r="CG2559" s="175"/>
      <c r="CH2559" s="175"/>
      <c r="CI2559" s="175"/>
      <c r="CJ2559" s="175"/>
      <c r="CK2559" s="175"/>
      <c r="CL2559" s="175"/>
    </row>
    <row r="2560" spans="2:90" x14ac:dyDescent="0.4">
      <c r="B2560" s="187" t="str">
        <f>B2537</f>
        <v>Secondary revenue driver</v>
      </c>
      <c r="D2560" t="s">
        <v>427</v>
      </c>
      <c r="E2560" s="8" t="str">
        <f t="shared" si="3631"/>
        <v>2560 DTERMY-F</v>
      </c>
      <c r="G2560" t="s">
        <v>332</v>
      </c>
      <c r="H2560" s="90"/>
      <c r="I2560" s="209"/>
      <c r="J2560" s="209"/>
      <c r="K2560" s="210"/>
      <c r="L2560" s="210"/>
      <c r="M2560" s="210"/>
      <c r="N2560" s="210"/>
      <c r="O2560" s="210"/>
      <c r="P2560" s="210"/>
      <c r="R2560" s="210"/>
      <c r="S2560" s="4" t="str">
        <f t="shared" ref="S2560" si="3665">ADDRESS(ROW(S2550),COLUMN(S2550),2)</f>
        <v>S$2550</v>
      </c>
      <c r="T2560" s="4" t="str">
        <f t="shared" ref="T2560:AX2560" si="3666">ADDRESS(ROW(T2550),COLUMN(T2550),2)</f>
        <v>T$2550</v>
      </c>
      <c r="U2560" s="4" t="str">
        <f t="shared" si="3666"/>
        <v>U$2550</v>
      </c>
      <c r="V2560" s="4" t="str">
        <f t="shared" si="3666"/>
        <v>V$2550</v>
      </c>
      <c r="W2560" s="4" t="str">
        <f t="shared" si="3666"/>
        <v>W$2550</v>
      </c>
      <c r="X2560" s="4" t="str">
        <f t="shared" si="3666"/>
        <v>X$2550</v>
      </c>
      <c r="Y2560" s="4" t="str">
        <f t="shared" si="3666"/>
        <v>Y$2550</v>
      </c>
      <c r="Z2560" s="4" t="str">
        <f t="shared" si="3666"/>
        <v>Z$2550</v>
      </c>
      <c r="AA2560" s="4" t="str">
        <f t="shared" si="3666"/>
        <v>AA$2550</v>
      </c>
      <c r="AB2560" s="4" t="str">
        <f t="shared" si="3666"/>
        <v>AB$2550</v>
      </c>
      <c r="AC2560" s="4" t="str">
        <f t="shared" si="3666"/>
        <v>AC$2550</v>
      </c>
      <c r="AD2560" s="4" t="str">
        <f t="shared" si="3666"/>
        <v>AD$2550</v>
      </c>
      <c r="AE2560" s="4" t="str">
        <f t="shared" si="3666"/>
        <v>AE$2550</v>
      </c>
      <c r="AF2560" s="4" t="str">
        <f t="shared" si="3666"/>
        <v>AF$2550</v>
      </c>
      <c r="AG2560" s="4" t="str">
        <f t="shared" si="3666"/>
        <v>AG$2550</v>
      </c>
      <c r="AH2560" s="4" t="str">
        <f t="shared" si="3666"/>
        <v>AH$2550</v>
      </c>
      <c r="AI2560" s="4" t="str">
        <f t="shared" si="3666"/>
        <v>AI$2550</v>
      </c>
      <c r="AJ2560" s="4" t="str">
        <f t="shared" si="3666"/>
        <v>AJ$2550</v>
      </c>
      <c r="AK2560" s="4" t="str">
        <f t="shared" si="3666"/>
        <v>AK$2550</v>
      </c>
      <c r="AL2560" s="4" t="str">
        <f t="shared" si="3666"/>
        <v>AL$2550</v>
      </c>
      <c r="AM2560" s="4" t="str">
        <f t="shared" si="3666"/>
        <v>AM$2550</v>
      </c>
      <c r="AN2560" s="4" t="str">
        <f t="shared" si="3666"/>
        <v>AN$2550</v>
      </c>
      <c r="AO2560" s="4" t="str">
        <f t="shared" si="3666"/>
        <v>AO$2550</v>
      </c>
      <c r="AP2560" s="4" t="str">
        <f t="shared" si="3666"/>
        <v>AP$2550</v>
      </c>
      <c r="AQ2560" s="4" t="str">
        <f t="shared" si="3666"/>
        <v>AQ$2550</v>
      </c>
      <c r="AR2560" s="4" t="str">
        <f t="shared" si="3666"/>
        <v>AR$2550</v>
      </c>
      <c r="AS2560" s="4" t="str">
        <f t="shared" si="3666"/>
        <v>AS$2550</v>
      </c>
      <c r="AT2560" s="4" t="str">
        <f t="shared" si="3666"/>
        <v>AT$2550</v>
      </c>
      <c r="AU2560" s="4" t="str">
        <f t="shared" si="3666"/>
        <v>AU$2550</v>
      </c>
      <c r="AV2560" s="4" t="str">
        <f t="shared" si="3666"/>
        <v>AV$2550</v>
      </c>
      <c r="AW2560" s="4" t="str">
        <f t="shared" si="3666"/>
        <v>AW$2550</v>
      </c>
      <c r="AX2560" s="4" t="str">
        <f t="shared" si="3666"/>
        <v>AX$2550</v>
      </c>
      <c r="AY2560" s="4" t="str">
        <f t="shared" ref="AY2560:CD2560" si="3667">ADDRESS(ROW(AY2550),COLUMN(AY2550),2)</f>
        <v>AY$2550</v>
      </c>
      <c r="AZ2560" s="4" t="str">
        <f t="shared" si="3667"/>
        <v>AZ$2550</v>
      </c>
      <c r="BA2560" s="4" t="str">
        <f t="shared" si="3667"/>
        <v>BA$2550</v>
      </c>
      <c r="BB2560" s="4" t="str">
        <f t="shared" si="3667"/>
        <v>BB$2550</v>
      </c>
      <c r="BC2560" s="4" t="str">
        <f t="shared" si="3667"/>
        <v>BC$2550</v>
      </c>
      <c r="BD2560" s="4" t="str">
        <f t="shared" si="3667"/>
        <v>BD$2550</v>
      </c>
      <c r="BE2560" s="4" t="str">
        <f t="shared" si="3667"/>
        <v>BE$2550</v>
      </c>
      <c r="BF2560" s="4" t="str">
        <f t="shared" si="3667"/>
        <v>BF$2550</v>
      </c>
      <c r="BG2560" s="4" t="str">
        <f t="shared" si="3667"/>
        <v>BG$2550</v>
      </c>
      <c r="BH2560" s="4" t="str">
        <f t="shared" si="3667"/>
        <v>BH$2550</v>
      </c>
      <c r="BI2560" s="4" t="str">
        <f t="shared" si="3667"/>
        <v>BI$2550</v>
      </c>
      <c r="BJ2560" s="4" t="str">
        <f t="shared" si="3667"/>
        <v>BJ$2550</v>
      </c>
      <c r="BK2560" s="4" t="str">
        <f t="shared" si="3667"/>
        <v>BK$2550</v>
      </c>
      <c r="BL2560" s="4" t="str">
        <f t="shared" si="3667"/>
        <v>BL$2550</v>
      </c>
      <c r="BM2560" s="4" t="str">
        <f t="shared" si="3667"/>
        <v>BM$2550</v>
      </c>
      <c r="BN2560" s="4" t="str">
        <f t="shared" si="3667"/>
        <v>BN$2550</v>
      </c>
      <c r="BO2560" s="4" t="str">
        <f t="shared" si="3667"/>
        <v>BO$2550</v>
      </c>
      <c r="BP2560" s="4" t="str">
        <f t="shared" si="3667"/>
        <v>BP$2550</v>
      </c>
      <c r="BQ2560" s="4" t="str">
        <f t="shared" si="3667"/>
        <v>BQ$2550</v>
      </c>
      <c r="BR2560" s="4" t="str">
        <f t="shared" si="3667"/>
        <v>BR$2550</v>
      </c>
      <c r="BS2560" s="4" t="str">
        <f t="shared" si="3667"/>
        <v>BS$2550</v>
      </c>
      <c r="BT2560" s="4" t="str">
        <f t="shared" si="3667"/>
        <v>BT$2550</v>
      </c>
      <c r="BU2560" s="4" t="str">
        <f t="shared" si="3667"/>
        <v>BU$2550</v>
      </c>
      <c r="BV2560" s="4" t="str">
        <f t="shared" si="3667"/>
        <v>BV$2550</v>
      </c>
      <c r="BW2560" s="4" t="str">
        <f t="shared" si="3667"/>
        <v>BW$2550</v>
      </c>
      <c r="BX2560" s="4" t="str">
        <f t="shared" si="3667"/>
        <v>BX$2550</v>
      </c>
      <c r="BY2560" s="4" t="str">
        <f t="shared" si="3667"/>
        <v>BY$2550</v>
      </c>
      <c r="BZ2560" s="4" t="str">
        <f t="shared" si="3667"/>
        <v>BZ$2550</v>
      </c>
      <c r="CA2560" s="4" t="str">
        <f t="shared" si="3667"/>
        <v>CA$2550</v>
      </c>
      <c r="CB2560" s="4" t="str">
        <f t="shared" si="3667"/>
        <v>CB$2550</v>
      </c>
      <c r="CC2560" s="4" t="str">
        <f t="shared" si="3667"/>
        <v>CC$2550</v>
      </c>
      <c r="CD2560" s="4" t="str">
        <f t="shared" si="3667"/>
        <v>CD$2550</v>
      </c>
      <c r="CE2560" s="4" t="str">
        <f t="shared" ref="CE2560:CK2560" si="3668">ADDRESS(ROW(CE2550),COLUMN(CE2550),2)</f>
        <v>CE$2550</v>
      </c>
      <c r="CF2560" s="4" t="str">
        <f t="shared" si="3668"/>
        <v>CF$2550</v>
      </c>
      <c r="CG2560" s="4" t="str">
        <f t="shared" si="3668"/>
        <v>CG$2550</v>
      </c>
      <c r="CH2560" s="4" t="str">
        <f t="shared" si="3668"/>
        <v>CH$2550</v>
      </c>
      <c r="CI2560" s="4" t="str">
        <f t="shared" si="3668"/>
        <v>CI$2550</v>
      </c>
      <c r="CJ2560" s="4" t="str">
        <f t="shared" si="3668"/>
        <v>CJ$2550</v>
      </c>
      <c r="CK2560" s="4" t="str">
        <f t="shared" si="3668"/>
        <v>CK$2550</v>
      </c>
      <c r="CL2560" s="4" t="str">
        <f t="shared" ref="CL2560" si="3669">ADDRESS(ROW(CL2550),COLUMN(CL2550),2)</f>
        <v>CL$2550</v>
      </c>
    </row>
    <row r="2561" spans="2:90" x14ac:dyDescent="0.4">
      <c r="B2561" s="132" t="str">
        <f>B2538</f>
        <v>Secondary volume driver</v>
      </c>
      <c r="D2561" t="s">
        <v>427</v>
      </c>
      <c r="E2561" s="8" t="str">
        <f t="shared" si="3631"/>
        <v>2561 DTERMY-F</v>
      </c>
      <c r="G2561" t="s">
        <v>332</v>
      </c>
      <c r="H2561" s="12"/>
      <c r="I2561" s="60"/>
      <c r="J2561" s="60"/>
      <c r="K2561" s="15"/>
      <c r="L2561" s="15"/>
      <c r="M2561" s="15"/>
      <c r="N2561" s="15"/>
      <c r="O2561" s="15"/>
      <c r="P2561" s="15"/>
      <c r="R2561" s="15"/>
      <c r="S2561" s="175" t="str">
        <f t="shared" ref="S2561" si="3670">S2538</f>
        <v>S$15</v>
      </c>
      <c r="T2561" s="175" t="str">
        <f t="shared" ref="T2561:AX2561" si="3671">T2538</f>
        <v>T$15</v>
      </c>
      <c r="U2561" s="175" t="str">
        <f t="shared" si="3671"/>
        <v>U$15</v>
      </c>
      <c r="V2561" s="175" t="str">
        <f t="shared" si="3671"/>
        <v>V$15</v>
      </c>
      <c r="W2561" s="175" t="str">
        <f t="shared" si="3671"/>
        <v>W$15</v>
      </c>
      <c r="X2561" s="175" t="str">
        <f t="shared" si="3671"/>
        <v>X$15</v>
      </c>
      <c r="Y2561" s="175" t="str">
        <f t="shared" si="3671"/>
        <v>Y$15</v>
      </c>
      <c r="Z2561" s="175" t="str">
        <f t="shared" si="3671"/>
        <v>Z$15</v>
      </c>
      <c r="AA2561" s="175" t="str">
        <f t="shared" si="3671"/>
        <v>AA$15</v>
      </c>
      <c r="AB2561" s="175" t="str">
        <f t="shared" si="3671"/>
        <v>AB$15</v>
      </c>
      <c r="AC2561" s="175" t="str">
        <f t="shared" si="3671"/>
        <v>AC$15</v>
      </c>
      <c r="AD2561" s="175" t="str">
        <f t="shared" si="3671"/>
        <v>AD$15</v>
      </c>
      <c r="AE2561" s="175" t="str">
        <f t="shared" si="3671"/>
        <v>AE$15</v>
      </c>
      <c r="AF2561" s="175" t="str">
        <f t="shared" si="3671"/>
        <v>AF$15</v>
      </c>
      <c r="AG2561" s="175" t="str">
        <f t="shared" si="3671"/>
        <v>AG$15</v>
      </c>
      <c r="AH2561" s="175" t="str">
        <f t="shared" si="3671"/>
        <v>AH$15</v>
      </c>
      <c r="AI2561" s="175" t="str">
        <f t="shared" si="3671"/>
        <v>AI$15</v>
      </c>
      <c r="AJ2561" s="175" t="str">
        <f t="shared" si="3671"/>
        <v>AJ$15</v>
      </c>
      <c r="AK2561" s="175" t="str">
        <f t="shared" si="3671"/>
        <v>AK$15</v>
      </c>
      <c r="AL2561" s="175" t="str">
        <f t="shared" si="3671"/>
        <v>AL$15</v>
      </c>
      <c r="AM2561" s="175" t="str">
        <f t="shared" si="3671"/>
        <v>AM$15</v>
      </c>
      <c r="AN2561" s="175" t="str">
        <f t="shared" si="3671"/>
        <v>AN$15</v>
      </c>
      <c r="AO2561" s="175" t="str">
        <f t="shared" si="3671"/>
        <v>AO$15</v>
      </c>
      <c r="AP2561" s="175" t="str">
        <f t="shared" si="3671"/>
        <v>AP$15</v>
      </c>
      <c r="AQ2561" s="175" t="str">
        <f t="shared" si="3671"/>
        <v>AQ$15</v>
      </c>
      <c r="AR2561" s="175" t="str">
        <f t="shared" si="3671"/>
        <v>AR$15</v>
      </c>
      <c r="AS2561" s="175" t="str">
        <f t="shared" si="3671"/>
        <v>AS$15</v>
      </c>
      <c r="AT2561" s="175" t="str">
        <f t="shared" si="3671"/>
        <v>AT$15</v>
      </c>
      <c r="AU2561" s="175" t="str">
        <f t="shared" si="3671"/>
        <v>AU$15</v>
      </c>
      <c r="AV2561" s="175" t="str">
        <f t="shared" si="3671"/>
        <v>AV$15</v>
      </c>
      <c r="AW2561" s="175" t="str">
        <f t="shared" si="3671"/>
        <v>AW$15</v>
      </c>
      <c r="AX2561" s="175" t="str">
        <f t="shared" si="3671"/>
        <v>AX$15</v>
      </c>
      <c r="AY2561" s="175" t="str">
        <f t="shared" ref="AY2561:CD2561" si="3672">AY2538</f>
        <v>AY$15</v>
      </c>
      <c r="AZ2561" s="175" t="str">
        <f t="shared" si="3672"/>
        <v>AZ$15</v>
      </c>
      <c r="BA2561" s="175" t="str">
        <f t="shared" si="3672"/>
        <v>BA$15</v>
      </c>
      <c r="BB2561" s="175" t="str">
        <f t="shared" si="3672"/>
        <v>BB$15</v>
      </c>
      <c r="BC2561" s="175" t="str">
        <f t="shared" si="3672"/>
        <v>BC$15</v>
      </c>
      <c r="BD2561" s="175" t="str">
        <f t="shared" si="3672"/>
        <v>BD$15</v>
      </c>
      <c r="BE2561" s="175" t="str">
        <f t="shared" si="3672"/>
        <v>BE$15</v>
      </c>
      <c r="BF2561" s="175" t="str">
        <f t="shared" si="3672"/>
        <v>BF$15</v>
      </c>
      <c r="BG2561" s="175" t="str">
        <f t="shared" si="3672"/>
        <v>BG$15</v>
      </c>
      <c r="BH2561" s="175" t="str">
        <f t="shared" si="3672"/>
        <v>BH$15</v>
      </c>
      <c r="BI2561" s="175" t="str">
        <f t="shared" si="3672"/>
        <v>BI$15</v>
      </c>
      <c r="BJ2561" s="175" t="str">
        <f t="shared" si="3672"/>
        <v>BJ$15</v>
      </c>
      <c r="BK2561" s="175" t="str">
        <f t="shared" si="3672"/>
        <v>BK$15</v>
      </c>
      <c r="BL2561" s="175" t="str">
        <f t="shared" si="3672"/>
        <v>BL$15</v>
      </c>
      <c r="BM2561" s="175" t="str">
        <f t="shared" si="3672"/>
        <v>BM$15</v>
      </c>
      <c r="BN2561" s="175" t="str">
        <f t="shared" si="3672"/>
        <v>BN$15</v>
      </c>
      <c r="BO2561" s="175" t="str">
        <f t="shared" si="3672"/>
        <v>BO$15</v>
      </c>
      <c r="BP2561" s="175" t="str">
        <f t="shared" si="3672"/>
        <v>BP$15</v>
      </c>
      <c r="BQ2561" s="175" t="str">
        <f t="shared" si="3672"/>
        <v>BQ$15</v>
      </c>
      <c r="BR2561" s="175" t="str">
        <f t="shared" si="3672"/>
        <v>BR$15</v>
      </c>
      <c r="BS2561" s="175" t="str">
        <f t="shared" si="3672"/>
        <v>BS$15</v>
      </c>
      <c r="BT2561" s="175" t="str">
        <f t="shared" si="3672"/>
        <v>BT$15</v>
      </c>
      <c r="BU2561" s="175" t="str">
        <f t="shared" si="3672"/>
        <v>BU$15</v>
      </c>
      <c r="BV2561" s="175" t="str">
        <f t="shared" si="3672"/>
        <v>BV$15</v>
      </c>
      <c r="BW2561" s="175" t="str">
        <f t="shared" si="3672"/>
        <v>BW$15</v>
      </c>
      <c r="BX2561" s="175" t="str">
        <f t="shared" si="3672"/>
        <v>BX$15</v>
      </c>
      <c r="BY2561" s="175" t="str">
        <f t="shared" si="3672"/>
        <v>BY$15</v>
      </c>
      <c r="BZ2561" s="175" t="str">
        <f t="shared" si="3672"/>
        <v>BZ$15</v>
      </c>
      <c r="CA2561" s="175" t="str">
        <f t="shared" si="3672"/>
        <v>CA$15</v>
      </c>
      <c r="CB2561" s="175" t="str">
        <f t="shared" si="3672"/>
        <v>CB$15</v>
      </c>
      <c r="CC2561" s="175" t="str">
        <f t="shared" si="3672"/>
        <v>CC$15</v>
      </c>
      <c r="CD2561" s="175" t="str">
        <f t="shared" si="3672"/>
        <v>CD$15</v>
      </c>
      <c r="CE2561" s="175" t="str">
        <f t="shared" ref="CE2561:CK2561" si="3673">CE2538</f>
        <v>CE$15</v>
      </c>
      <c r="CF2561" s="175" t="str">
        <f t="shared" si="3673"/>
        <v>CF$15</v>
      </c>
      <c r="CG2561" s="175" t="str">
        <f t="shared" si="3673"/>
        <v>CG$15</v>
      </c>
      <c r="CH2561" s="175" t="str">
        <f t="shared" si="3673"/>
        <v>CH$15</v>
      </c>
      <c r="CI2561" s="175" t="str">
        <f t="shared" si="3673"/>
        <v>CI$15</v>
      </c>
      <c r="CJ2561" s="175" t="str">
        <f t="shared" si="3673"/>
        <v>CJ$15</v>
      </c>
      <c r="CK2561" s="175" t="str">
        <f t="shared" si="3673"/>
        <v>CK$15</v>
      </c>
      <c r="CL2561" s="175" t="str">
        <f t="shared" ref="CL2561" si="3674">CL2538</f>
        <v>CL$15</v>
      </c>
    </row>
    <row r="2562" spans="2:90" x14ac:dyDescent="0.4">
      <c r="B2562" s="132"/>
      <c r="E2562" s="8"/>
      <c r="H2562" s="12"/>
      <c r="I2562" s="60"/>
      <c r="J2562" s="60"/>
      <c r="K2562" s="15"/>
      <c r="L2562" s="15"/>
      <c r="M2562" s="15"/>
      <c r="N2562" s="15"/>
      <c r="O2562" s="15"/>
      <c r="P2562" s="15"/>
      <c r="R2562" s="15"/>
      <c r="S2562" s="175"/>
      <c r="T2562" s="175"/>
      <c r="U2562" s="175"/>
      <c r="V2562" s="175"/>
      <c r="W2562" s="175"/>
      <c r="X2562" s="175"/>
      <c r="Y2562" s="175"/>
      <c r="Z2562" s="175"/>
      <c r="AA2562" s="175"/>
      <c r="AB2562" s="175"/>
      <c r="AC2562" s="175"/>
      <c r="AD2562" s="175"/>
      <c r="AE2562" s="175"/>
      <c r="AF2562" s="175"/>
      <c r="AG2562" s="175"/>
      <c r="AH2562" s="175"/>
      <c r="AI2562" s="175"/>
      <c r="AJ2562" s="175"/>
      <c r="AK2562" s="175"/>
      <c r="AL2562" s="175"/>
      <c r="AM2562" s="175"/>
      <c r="AN2562" s="175"/>
      <c r="AO2562" s="175"/>
      <c r="AP2562" s="175"/>
      <c r="AQ2562" s="175"/>
      <c r="AR2562" s="175"/>
      <c r="AS2562" s="175"/>
      <c r="AT2562" s="175"/>
      <c r="AU2562" s="175"/>
      <c r="AV2562" s="175"/>
      <c r="AW2562" s="175"/>
      <c r="AX2562" s="175"/>
      <c r="AY2562" s="175"/>
      <c r="AZ2562" s="175"/>
      <c r="BA2562" s="175"/>
      <c r="BB2562" s="175"/>
      <c r="BC2562" s="175"/>
      <c r="BD2562" s="175"/>
      <c r="BE2562" s="175"/>
      <c r="BF2562" s="175"/>
      <c r="BG2562" s="175"/>
      <c r="BH2562" s="175"/>
      <c r="BI2562" s="175"/>
      <c r="BJ2562" s="175"/>
      <c r="BK2562" s="175"/>
      <c r="BL2562" s="175"/>
      <c r="BM2562" s="175"/>
      <c r="BN2562" s="175"/>
      <c r="BO2562" s="175"/>
      <c r="BP2562" s="175"/>
      <c r="BQ2562" s="175"/>
      <c r="BR2562" s="175"/>
      <c r="BS2562" s="175"/>
      <c r="BT2562" s="175"/>
      <c r="BU2562" s="175"/>
      <c r="BV2562" s="175"/>
      <c r="BW2562" s="175"/>
      <c r="BX2562" s="175"/>
      <c r="BY2562" s="175"/>
      <c r="BZ2562" s="175"/>
      <c r="CA2562" s="175"/>
      <c r="CB2562" s="175"/>
      <c r="CC2562" s="175"/>
      <c r="CD2562" s="175"/>
      <c r="CE2562" s="175"/>
      <c r="CF2562" s="175"/>
      <c r="CG2562" s="175"/>
      <c r="CH2562" s="175"/>
      <c r="CI2562" s="175"/>
      <c r="CJ2562" s="175"/>
      <c r="CK2562" s="175"/>
      <c r="CL2562" s="175"/>
    </row>
    <row r="2563" spans="2:90" x14ac:dyDescent="0.4">
      <c r="B2563" s="171" t="s">
        <v>490</v>
      </c>
      <c r="E2563" s="8"/>
      <c r="H2563" s="170"/>
      <c r="I2563" s="172"/>
      <c r="J2563" s="172"/>
      <c r="K2563" s="193"/>
      <c r="L2563" s="193"/>
      <c r="M2563" s="193"/>
      <c r="N2563" s="193"/>
      <c r="O2563" s="193"/>
      <c r="P2563" s="193"/>
      <c r="R2563" s="194"/>
      <c r="S2563" s="170"/>
      <c r="T2563" s="170"/>
      <c r="U2563" s="170"/>
      <c r="V2563" s="170"/>
      <c r="W2563" s="170"/>
      <c r="X2563" s="170"/>
      <c r="Y2563" s="170"/>
      <c r="Z2563" s="170"/>
      <c r="AA2563" s="170"/>
      <c r="AB2563" s="170"/>
      <c r="AC2563" s="170"/>
      <c r="AD2563" s="170"/>
      <c r="AE2563" s="170"/>
      <c r="AF2563" s="170"/>
      <c r="AG2563" s="170"/>
      <c r="AH2563" s="170"/>
      <c r="AI2563" s="170"/>
      <c r="AJ2563" s="170"/>
      <c r="AK2563" s="170"/>
      <c r="AL2563" s="170"/>
      <c r="AM2563" s="170"/>
      <c r="AN2563" s="170"/>
      <c r="AO2563" s="170"/>
      <c r="AP2563" s="170"/>
      <c r="AQ2563" s="170"/>
      <c r="AR2563" s="170"/>
      <c r="AS2563" s="170"/>
      <c r="AT2563" s="170"/>
      <c r="AU2563" s="170"/>
      <c r="AV2563" s="170"/>
      <c r="AW2563" s="170"/>
      <c r="AX2563" s="170"/>
      <c r="AY2563" s="170"/>
      <c r="AZ2563" s="170"/>
      <c r="BA2563" s="170"/>
      <c r="BB2563" s="170"/>
      <c r="BC2563" s="170"/>
      <c r="BD2563" s="170"/>
      <c r="BE2563" s="170"/>
      <c r="BF2563" s="170"/>
      <c r="BG2563" s="170"/>
      <c r="BH2563" s="170"/>
      <c r="BI2563" s="170"/>
      <c r="BJ2563" s="170"/>
      <c r="BK2563" s="170"/>
      <c r="BL2563" s="170"/>
      <c r="BM2563" s="170"/>
      <c r="BN2563" s="170"/>
      <c r="BO2563" s="170"/>
      <c r="BP2563" s="170"/>
      <c r="BQ2563" s="170"/>
      <c r="BR2563" s="170"/>
      <c r="BS2563" s="170"/>
      <c r="BT2563" s="170"/>
      <c r="BU2563" s="170"/>
      <c r="BV2563" s="170"/>
      <c r="BW2563" s="170"/>
      <c r="BX2563" s="170"/>
      <c r="BY2563" s="170"/>
      <c r="BZ2563" s="170"/>
      <c r="CA2563" s="170"/>
      <c r="CB2563" s="170"/>
      <c r="CC2563" s="170"/>
      <c r="CD2563" s="170"/>
      <c r="CE2563" s="170"/>
      <c r="CF2563" s="170"/>
      <c r="CG2563" s="170"/>
      <c r="CH2563" s="170"/>
      <c r="CI2563" s="170"/>
      <c r="CJ2563" s="170"/>
      <c r="CK2563" s="170"/>
      <c r="CL2563" s="170"/>
    </row>
    <row r="2564" spans="2:90" x14ac:dyDescent="0.4">
      <c r="B2564" s="171" t="s">
        <v>492</v>
      </c>
      <c r="E2564" s="8"/>
      <c r="H2564" s="170"/>
      <c r="I2564" s="172"/>
      <c r="J2564" s="172"/>
      <c r="K2564" s="193"/>
      <c r="L2564" s="193"/>
      <c r="M2564" s="193"/>
      <c r="N2564" s="193"/>
      <c r="O2564" s="193"/>
      <c r="P2564" s="193"/>
      <c r="R2564" s="194"/>
      <c r="S2564" s="170"/>
      <c r="T2564" s="170"/>
      <c r="U2564" s="170"/>
      <c r="V2564" s="170"/>
      <c r="W2564" s="170"/>
      <c r="X2564" s="170"/>
      <c r="Y2564" s="170"/>
      <c r="Z2564" s="170"/>
      <c r="AA2564" s="170"/>
      <c r="AB2564" s="170"/>
      <c r="AC2564" s="170"/>
      <c r="AD2564" s="170"/>
      <c r="AE2564" s="170"/>
      <c r="AF2564" s="170"/>
      <c r="AG2564" s="170"/>
      <c r="AH2564" s="170"/>
      <c r="AI2564" s="170"/>
      <c r="AJ2564" s="170"/>
      <c r="AK2564" s="170"/>
      <c r="AL2564" s="170"/>
      <c r="AM2564" s="170"/>
      <c r="AN2564" s="170"/>
      <c r="AO2564" s="170"/>
      <c r="AP2564" s="170"/>
      <c r="AQ2564" s="170"/>
      <c r="AR2564" s="170"/>
      <c r="AS2564" s="170"/>
      <c r="AT2564" s="170"/>
      <c r="AU2564" s="170"/>
      <c r="AV2564" s="170"/>
      <c r="AW2564" s="170"/>
      <c r="AX2564" s="170"/>
      <c r="AY2564" s="170"/>
      <c r="AZ2564" s="170"/>
      <c r="BA2564" s="170"/>
      <c r="BB2564" s="170"/>
      <c r="BC2564" s="170"/>
      <c r="BD2564" s="170"/>
      <c r="BE2564" s="170"/>
      <c r="BF2564" s="170"/>
      <c r="BG2564" s="170"/>
      <c r="BH2564" s="170"/>
      <c r="BI2564" s="170"/>
      <c r="BJ2564" s="170"/>
      <c r="BK2564" s="170"/>
      <c r="BL2564" s="170"/>
      <c r="BM2564" s="170"/>
      <c r="BN2564" s="170"/>
      <c r="BO2564" s="170"/>
      <c r="BP2564" s="170"/>
      <c r="BQ2564" s="170"/>
      <c r="BR2564" s="170"/>
      <c r="BS2564" s="170"/>
      <c r="BT2564" s="170"/>
      <c r="BU2564" s="170"/>
      <c r="BV2564" s="170"/>
      <c r="BW2564" s="170"/>
      <c r="BX2564" s="170"/>
      <c r="BY2564" s="170"/>
      <c r="BZ2564" s="170"/>
      <c r="CA2564" s="170"/>
      <c r="CB2564" s="170"/>
      <c r="CC2564" s="170"/>
      <c r="CD2564" s="170"/>
      <c r="CE2564" s="170"/>
      <c r="CF2564" s="170"/>
      <c r="CG2564" s="170"/>
      <c r="CH2564" s="170"/>
      <c r="CI2564" s="170"/>
      <c r="CJ2564" s="170"/>
      <c r="CK2564" s="170"/>
      <c r="CL2564" s="170"/>
    </row>
    <row r="2565" spans="2:90" x14ac:dyDescent="0.4">
      <c r="B2565" s="171" t="s">
        <v>461</v>
      </c>
      <c r="E2565" s="8"/>
      <c r="H2565" s="170"/>
      <c r="I2565" s="172"/>
      <c r="J2565" s="172"/>
      <c r="K2565" s="193"/>
      <c r="L2565" s="193"/>
      <c r="M2565" s="193"/>
      <c r="N2565" s="193"/>
      <c r="O2565" s="193"/>
      <c r="P2565" s="193"/>
      <c r="R2565" s="194"/>
      <c r="S2565" s="195" t="str">
        <f t="shared" ref="S2565:AX2565" si="3675">S$16</f>
        <v>S$12</v>
      </c>
      <c r="T2565" s="195" t="str">
        <f t="shared" si="3675"/>
        <v>T$12</v>
      </c>
      <c r="U2565" s="195" t="str">
        <f t="shared" si="3675"/>
        <v>U$12</v>
      </c>
      <c r="V2565" s="195" t="str">
        <f t="shared" si="3675"/>
        <v>V$12</v>
      </c>
      <c r="W2565" s="195" t="str">
        <f t="shared" si="3675"/>
        <v>W$12</v>
      </c>
      <c r="X2565" s="195" t="str">
        <f t="shared" si="3675"/>
        <v>X$12</v>
      </c>
      <c r="Y2565" s="195" t="str">
        <f t="shared" si="3675"/>
        <v>Y$12</v>
      </c>
      <c r="Z2565" s="195" t="str">
        <f t="shared" si="3675"/>
        <v>Z$12</v>
      </c>
      <c r="AA2565" s="195" t="str">
        <f t="shared" si="3675"/>
        <v>AA$12</v>
      </c>
      <c r="AB2565" s="195" t="str">
        <f t="shared" si="3675"/>
        <v>AB$12</v>
      </c>
      <c r="AC2565" s="195" t="str">
        <f t="shared" si="3675"/>
        <v>AC$12</v>
      </c>
      <c r="AD2565" s="195" t="str">
        <f t="shared" si="3675"/>
        <v>AD$12</v>
      </c>
      <c r="AE2565" s="195" t="str">
        <f t="shared" si="3675"/>
        <v>AE$12</v>
      </c>
      <c r="AF2565" s="195" t="str">
        <f t="shared" si="3675"/>
        <v>AF$12</v>
      </c>
      <c r="AG2565" s="195" t="str">
        <f t="shared" si="3675"/>
        <v>AG$12</v>
      </c>
      <c r="AH2565" s="195" t="str">
        <f t="shared" si="3675"/>
        <v>AH$12</v>
      </c>
      <c r="AI2565" s="195" t="str">
        <f t="shared" si="3675"/>
        <v>AI$12</v>
      </c>
      <c r="AJ2565" s="195" t="str">
        <f t="shared" si="3675"/>
        <v>AJ$12</v>
      </c>
      <c r="AK2565" s="195" t="str">
        <f t="shared" si="3675"/>
        <v>AK$12</v>
      </c>
      <c r="AL2565" s="195" t="str">
        <f t="shared" si="3675"/>
        <v>AL$12</v>
      </c>
      <c r="AM2565" s="195" t="str">
        <f t="shared" si="3675"/>
        <v>AM$12</v>
      </c>
      <c r="AN2565" s="195" t="str">
        <f t="shared" si="3675"/>
        <v>AN$12</v>
      </c>
      <c r="AO2565" s="195" t="str">
        <f t="shared" si="3675"/>
        <v>AO$12</v>
      </c>
      <c r="AP2565" s="195" t="str">
        <f t="shared" si="3675"/>
        <v>AP$12</v>
      </c>
      <c r="AQ2565" s="195" t="str">
        <f t="shared" si="3675"/>
        <v>AQ$12</v>
      </c>
      <c r="AR2565" s="195" t="str">
        <f t="shared" si="3675"/>
        <v>AR$12</v>
      </c>
      <c r="AS2565" s="195" t="str">
        <f t="shared" si="3675"/>
        <v>AS$12</v>
      </c>
      <c r="AT2565" s="195" t="str">
        <f t="shared" si="3675"/>
        <v>AT$12</v>
      </c>
      <c r="AU2565" s="195" t="str">
        <f t="shared" si="3675"/>
        <v>AU$12</v>
      </c>
      <c r="AV2565" s="195" t="str">
        <f t="shared" si="3675"/>
        <v>AV$12</v>
      </c>
      <c r="AW2565" s="195" t="str">
        <f t="shared" si="3675"/>
        <v>AW$12</v>
      </c>
      <c r="AX2565" s="195" t="str">
        <f t="shared" si="3675"/>
        <v>AX$12</v>
      </c>
      <c r="AY2565" s="195" t="str">
        <f t="shared" ref="AY2565:CD2565" si="3676">AY$16</f>
        <v>AY$12</v>
      </c>
      <c r="AZ2565" s="195" t="str">
        <f t="shared" si="3676"/>
        <v>AZ$12</v>
      </c>
      <c r="BA2565" s="195" t="str">
        <f t="shared" si="3676"/>
        <v>BA$12</v>
      </c>
      <c r="BB2565" s="195" t="str">
        <f t="shared" si="3676"/>
        <v>BB$12</v>
      </c>
      <c r="BC2565" s="195" t="str">
        <f t="shared" si="3676"/>
        <v>BC$12</v>
      </c>
      <c r="BD2565" s="195" t="str">
        <f t="shared" si="3676"/>
        <v>BD$12</v>
      </c>
      <c r="BE2565" s="195" t="str">
        <f t="shared" si="3676"/>
        <v>BE$12</v>
      </c>
      <c r="BF2565" s="195" t="str">
        <f t="shared" si="3676"/>
        <v>BF$12</v>
      </c>
      <c r="BG2565" s="195" t="str">
        <f t="shared" si="3676"/>
        <v>BG$12</v>
      </c>
      <c r="BH2565" s="195" t="str">
        <f t="shared" si="3676"/>
        <v>BH$12</v>
      </c>
      <c r="BI2565" s="195" t="str">
        <f t="shared" si="3676"/>
        <v>BI$12</v>
      </c>
      <c r="BJ2565" s="195" t="str">
        <f t="shared" si="3676"/>
        <v>BJ$12</v>
      </c>
      <c r="BK2565" s="195" t="str">
        <f t="shared" si="3676"/>
        <v>BK$12</v>
      </c>
      <c r="BL2565" s="195" t="str">
        <f t="shared" si="3676"/>
        <v>BL$12</v>
      </c>
      <c r="BM2565" s="195" t="str">
        <f t="shared" si="3676"/>
        <v>BM$12</v>
      </c>
      <c r="BN2565" s="195" t="str">
        <f t="shared" si="3676"/>
        <v>BN$12</v>
      </c>
      <c r="BO2565" s="195" t="str">
        <f t="shared" si="3676"/>
        <v>BO$12</v>
      </c>
      <c r="BP2565" s="195" t="str">
        <f t="shared" si="3676"/>
        <v>BP$12</v>
      </c>
      <c r="BQ2565" s="195" t="str">
        <f t="shared" si="3676"/>
        <v>BQ$12</v>
      </c>
      <c r="BR2565" s="195" t="str">
        <f t="shared" si="3676"/>
        <v>BR$12</v>
      </c>
      <c r="BS2565" s="195" t="str">
        <f t="shared" si="3676"/>
        <v>BS$12</v>
      </c>
      <c r="BT2565" s="195" t="str">
        <f t="shared" si="3676"/>
        <v>BT$12</v>
      </c>
      <c r="BU2565" s="195" t="str">
        <f t="shared" si="3676"/>
        <v>BU$12</v>
      </c>
      <c r="BV2565" s="195" t="str">
        <f t="shared" si="3676"/>
        <v>BV$12</v>
      </c>
      <c r="BW2565" s="195" t="str">
        <f t="shared" si="3676"/>
        <v>BW$12</v>
      </c>
      <c r="BX2565" s="195" t="str">
        <f t="shared" si="3676"/>
        <v>BX$12</v>
      </c>
      <c r="BY2565" s="195" t="str">
        <f t="shared" si="3676"/>
        <v>BY$12</v>
      </c>
      <c r="BZ2565" s="195" t="str">
        <f t="shared" si="3676"/>
        <v>BZ$12</v>
      </c>
      <c r="CA2565" s="195" t="str">
        <f t="shared" si="3676"/>
        <v>CA$12</v>
      </c>
      <c r="CB2565" s="195" t="str">
        <f t="shared" si="3676"/>
        <v>CB$12</v>
      </c>
      <c r="CC2565" s="195" t="str">
        <f t="shared" si="3676"/>
        <v>CC$12</v>
      </c>
      <c r="CD2565" s="195" t="str">
        <f t="shared" si="3676"/>
        <v>CD$12</v>
      </c>
      <c r="CE2565" s="195" t="str">
        <f t="shared" ref="CE2565:CL2565" si="3677">CE$16</f>
        <v>CE$12</v>
      </c>
      <c r="CF2565" s="195" t="str">
        <f t="shared" si="3677"/>
        <v>CF$12</v>
      </c>
      <c r="CG2565" s="195" t="str">
        <f t="shared" si="3677"/>
        <v>CG$12</v>
      </c>
      <c r="CH2565" s="195" t="str">
        <f t="shared" si="3677"/>
        <v>CH$12</v>
      </c>
      <c r="CI2565" s="195" t="str">
        <f t="shared" si="3677"/>
        <v>CI$12</v>
      </c>
      <c r="CJ2565" s="195" t="str">
        <f t="shared" si="3677"/>
        <v>CJ$12</v>
      </c>
      <c r="CK2565" s="195" t="str">
        <f t="shared" si="3677"/>
        <v>CK$12</v>
      </c>
      <c r="CL2565" s="195" t="str">
        <f t="shared" si="3677"/>
        <v>CL$12</v>
      </c>
    </row>
    <row r="2566" spans="2:90" x14ac:dyDescent="0.4">
      <c r="B2566" s="171" t="s">
        <v>462</v>
      </c>
      <c r="E2566" s="8"/>
      <c r="H2566" s="196"/>
      <c r="I2566" s="197"/>
      <c r="J2566" s="197"/>
      <c r="K2566" s="198"/>
      <c r="L2566" s="198"/>
      <c r="M2566" s="198"/>
      <c r="N2566" s="198"/>
      <c r="O2566" s="198"/>
      <c r="P2566" s="198"/>
      <c r="R2566" s="198"/>
      <c r="S2566" s="195" t="str">
        <f t="shared" ref="S2566:AX2566" si="3678">S$17</f>
        <v>S$13</v>
      </c>
      <c r="T2566" s="195" t="str">
        <f t="shared" si="3678"/>
        <v>T$13</v>
      </c>
      <c r="U2566" s="195" t="str">
        <f t="shared" si="3678"/>
        <v>U$13</v>
      </c>
      <c r="V2566" s="195" t="str">
        <f t="shared" si="3678"/>
        <v>V$13</v>
      </c>
      <c r="W2566" s="195" t="str">
        <f t="shared" si="3678"/>
        <v>W$13</v>
      </c>
      <c r="X2566" s="195" t="str">
        <f t="shared" si="3678"/>
        <v>X$13</v>
      </c>
      <c r="Y2566" s="195" t="str">
        <f t="shared" si="3678"/>
        <v>Y$13</v>
      </c>
      <c r="Z2566" s="195" t="str">
        <f t="shared" si="3678"/>
        <v>Z$13</v>
      </c>
      <c r="AA2566" s="195" t="str">
        <f t="shared" si="3678"/>
        <v>AA$13</v>
      </c>
      <c r="AB2566" s="195" t="str">
        <f t="shared" si="3678"/>
        <v>AB$13</v>
      </c>
      <c r="AC2566" s="195" t="str">
        <f t="shared" si="3678"/>
        <v>AC$13</v>
      </c>
      <c r="AD2566" s="195" t="str">
        <f t="shared" si="3678"/>
        <v>AD$13</v>
      </c>
      <c r="AE2566" s="195" t="str">
        <f t="shared" si="3678"/>
        <v>AE$13</v>
      </c>
      <c r="AF2566" s="195" t="str">
        <f t="shared" si="3678"/>
        <v>AF$13</v>
      </c>
      <c r="AG2566" s="195" t="str">
        <f t="shared" si="3678"/>
        <v>AG$13</v>
      </c>
      <c r="AH2566" s="195" t="str">
        <f t="shared" si="3678"/>
        <v>AH$13</v>
      </c>
      <c r="AI2566" s="195" t="str">
        <f t="shared" si="3678"/>
        <v>AI$13</v>
      </c>
      <c r="AJ2566" s="195" t="str">
        <f t="shared" si="3678"/>
        <v>AJ$13</v>
      </c>
      <c r="AK2566" s="195" t="str">
        <f t="shared" si="3678"/>
        <v>AK$13</v>
      </c>
      <c r="AL2566" s="195" t="str">
        <f t="shared" si="3678"/>
        <v>AL$13</v>
      </c>
      <c r="AM2566" s="195" t="str">
        <f t="shared" si="3678"/>
        <v>AM$13</v>
      </c>
      <c r="AN2566" s="195" t="str">
        <f t="shared" si="3678"/>
        <v>AN$13</v>
      </c>
      <c r="AO2566" s="195" t="str">
        <f t="shared" si="3678"/>
        <v>AO$13</v>
      </c>
      <c r="AP2566" s="195" t="str">
        <f t="shared" si="3678"/>
        <v>AP$13</v>
      </c>
      <c r="AQ2566" s="195" t="str">
        <f t="shared" si="3678"/>
        <v>AQ$13</v>
      </c>
      <c r="AR2566" s="195" t="str">
        <f t="shared" si="3678"/>
        <v>AR$13</v>
      </c>
      <c r="AS2566" s="195" t="str">
        <f t="shared" si="3678"/>
        <v>AS$13</v>
      </c>
      <c r="AT2566" s="195" t="str">
        <f t="shared" si="3678"/>
        <v>AT$13</v>
      </c>
      <c r="AU2566" s="195" t="str">
        <f t="shared" si="3678"/>
        <v>AU$13</v>
      </c>
      <c r="AV2566" s="195" t="str">
        <f t="shared" si="3678"/>
        <v>AV$13</v>
      </c>
      <c r="AW2566" s="195" t="str">
        <f t="shared" si="3678"/>
        <v>AW$13</v>
      </c>
      <c r="AX2566" s="195" t="str">
        <f t="shared" si="3678"/>
        <v>AX$13</v>
      </c>
      <c r="AY2566" s="195" t="str">
        <f t="shared" ref="AY2566:CD2566" si="3679">AY$17</f>
        <v>AY$13</v>
      </c>
      <c r="AZ2566" s="195" t="str">
        <f t="shared" si="3679"/>
        <v>AZ$13</v>
      </c>
      <c r="BA2566" s="195" t="str">
        <f t="shared" si="3679"/>
        <v>BA$13</v>
      </c>
      <c r="BB2566" s="195" t="str">
        <f t="shared" si="3679"/>
        <v>BB$13</v>
      </c>
      <c r="BC2566" s="195" t="str">
        <f t="shared" si="3679"/>
        <v>BC$13</v>
      </c>
      <c r="BD2566" s="195" t="str">
        <f t="shared" si="3679"/>
        <v>BD$13</v>
      </c>
      <c r="BE2566" s="195" t="str">
        <f t="shared" si="3679"/>
        <v>BE$13</v>
      </c>
      <c r="BF2566" s="195" t="str">
        <f t="shared" si="3679"/>
        <v>BF$13</v>
      </c>
      <c r="BG2566" s="195" t="str">
        <f t="shared" si="3679"/>
        <v>BG$13</v>
      </c>
      <c r="BH2566" s="195" t="str">
        <f t="shared" si="3679"/>
        <v>BH$13</v>
      </c>
      <c r="BI2566" s="195" t="str">
        <f t="shared" si="3679"/>
        <v>BI$13</v>
      </c>
      <c r="BJ2566" s="195" t="str">
        <f t="shared" si="3679"/>
        <v>BJ$13</v>
      </c>
      <c r="BK2566" s="195" t="str">
        <f t="shared" si="3679"/>
        <v>BK$13</v>
      </c>
      <c r="BL2566" s="195" t="str">
        <f t="shared" si="3679"/>
        <v>BL$13</v>
      </c>
      <c r="BM2566" s="195" t="str">
        <f t="shared" si="3679"/>
        <v>BM$13</v>
      </c>
      <c r="BN2566" s="195" t="str">
        <f t="shared" si="3679"/>
        <v>BN$13</v>
      </c>
      <c r="BO2566" s="195" t="str">
        <f t="shared" si="3679"/>
        <v>BO$13</v>
      </c>
      <c r="BP2566" s="195" t="str">
        <f t="shared" si="3679"/>
        <v>BP$13</v>
      </c>
      <c r="BQ2566" s="195" t="str">
        <f t="shared" si="3679"/>
        <v>BQ$13</v>
      </c>
      <c r="BR2566" s="195" t="str">
        <f t="shared" si="3679"/>
        <v>BR$13</v>
      </c>
      <c r="BS2566" s="195" t="str">
        <f t="shared" si="3679"/>
        <v>BS$13</v>
      </c>
      <c r="BT2566" s="195" t="str">
        <f t="shared" si="3679"/>
        <v>BT$13</v>
      </c>
      <c r="BU2566" s="195" t="str">
        <f t="shared" si="3679"/>
        <v>BU$13</v>
      </c>
      <c r="BV2566" s="195" t="str">
        <f t="shared" si="3679"/>
        <v>BV$13</v>
      </c>
      <c r="BW2566" s="195" t="str">
        <f t="shared" si="3679"/>
        <v>BW$13</v>
      </c>
      <c r="BX2566" s="195" t="str">
        <f t="shared" si="3679"/>
        <v>BX$13</v>
      </c>
      <c r="BY2566" s="195" t="str">
        <f t="shared" si="3679"/>
        <v>BY$13</v>
      </c>
      <c r="BZ2566" s="195" t="str">
        <f t="shared" si="3679"/>
        <v>BZ$13</v>
      </c>
      <c r="CA2566" s="195" t="str">
        <f t="shared" si="3679"/>
        <v>CA$13</v>
      </c>
      <c r="CB2566" s="195" t="str">
        <f t="shared" si="3679"/>
        <v>CB$13</v>
      </c>
      <c r="CC2566" s="195" t="str">
        <f t="shared" si="3679"/>
        <v>CC$13</v>
      </c>
      <c r="CD2566" s="195" t="str">
        <f t="shared" si="3679"/>
        <v>CD$13</v>
      </c>
      <c r="CE2566" s="195" t="str">
        <f t="shared" ref="CE2566:CL2566" si="3680">CE$17</f>
        <v>CE$13</v>
      </c>
      <c r="CF2566" s="195" t="str">
        <f t="shared" si="3680"/>
        <v>CF$13</v>
      </c>
      <c r="CG2566" s="195" t="str">
        <f t="shared" si="3680"/>
        <v>CG$13</v>
      </c>
      <c r="CH2566" s="195" t="str">
        <f t="shared" si="3680"/>
        <v>CH$13</v>
      </c>
      <c r="CI2566" s="195" t="str">
        <f t="shared" si="3680"/>
        <v>CI$13</v>
      </c>
      <c r="CJ2566" s="195" t="str">
        <f t="shared" si="3680"/>
        <v>CJ$13</v>
      </c>
      <c r="CK2566" s="195" t="str">
        <f t="shared" si="3680"/>
        <v>CK$13</v>
      </c>
      <c r="CL2566" s="195" t="str">
        <f t="shared" si="3680"/>
        <v>CL$13</v>
      </c>
    </row>
    <row r="2567" spans="2:90" x14ac:dyDescent="0.4">
      <c r="B2567" s="171" t="s">
        <v>491</v>
      </c>
      <c r="E2567" s="8"/>
      <c r="H2567" s="196"/>
      <c r="I2567" s="197"/>
      <c r="J2567" s="197"/>
      <c r="K2567" s="198"/>
      <c r="L2567" s="198"/>
      <c r="M2567" s="198"/>
      <c r="N2567" s="198"/>
      <c r="O2567" s="198"/>
      <c r="P2567" s="198"/>
      <c r="R2567" s="198"/>
      <c r="S2567" s="186"/>
      <c r="T2567" s="186"/>
      <c r="U2567" s="186"/>
      <c r="V2567" s="186"/>
      <c r="W2567" s="186"/>
      <c r="X2567" s="186"/>
      <c r="Y2567" s="186"/>
      <c r="Z2567" s="186"/>
      <c r="AA2567" s="186"/>
      <c r="AB2567" s="186"/>
      <c r="AC2567" s="186"/>
      <c r="AD2567" s="186"/>
      <c r="AE2567" s="186"/>
      <c r="AF2567" s="186"/>
      <c r="AG2567" s="186"/>
      <c r="AH2567" s="186"/>
      <c r="AI2567" s="186"/>
      <c r="AJ2567" s="186"/>
      <c r="AK2567" s="186"/>
      <c r="AL2567" s="186"/>
      <c r="AM2567" s="186"/>
      <c r="AN2567" s="186"/>
      <c r="AO2567" s="186"/>
      <c r="AP2567" s="186"/>
      <c r="AQ2567" s="186"/>
      <c r="AR2567" s="186"/>
      <c r="AS2567" s="186"/>
      <c r="AT2567" s="186"/>
      <c r="AU2567" s="186"/>
      <c r="AV2567" s="186"/>
      <c r="AW2567" s="186"/>
      <c r="AX2567" s="186"/>
      <c r="AY2567" s="186"/>
      <c r="AZ2567" s="186"/>
      <c r="BA2567" s="186"/>
      <c r="BB2567" s="186"/>
      <c r="BC2567" s="186"/>
      <c r="BD2567" s="186"/>
      <c r="BE2567" s="186"/>
      <c r="BF2567" s="186"/>
      <c r="BG2567" s="186"/>
      <c r="BH2567" s="186"/>
      <c r="BI2567" s="186"/>
      <c r="BJ2567" s="186"/>
      <c r="BK2567" s="186"/>
      <c r="BL2567" s="186"/>
      <c r="BM2567" s="186"/>
      <c r="BN2567" s="186"/>
      <c r="BO2567" s="186"/>
      <c r="BP2567" s="186"/>
      <c r="BQ2567" s="186"/>
      <c r="BR2567" s="186"/>
      <c r="BS2567" s="186"/>
      <c r="BT2567" s="186"/>
      <c r="BU2567" s="186"/>
      <c r="BV2567" s="186"/>
      <c r="BW2567" s="186"/>
      <c r="BX2567" s="186"/>
      <c r="BY2567" s="186"/>
      <c r="BZ2567" s="186"/>
      <c r="CA2567" s="186"/>
      <c r="CB2567" s="186"/>
      <c r="CC2567" s="186"/>
      <c r="CD2567" s="186"/>
      <c r="CE2567" s="186"/>
      <c r="CF2567" s="186"/>
      <c r="CG2567" s="186"/>
      <c r="CH2567" s="186"/>
      <c r="CI2567" s="186"/>
      <c r="CJ2567" s="186"/>
      <c r="CK2567" s="186"/>
      <c r="CL2567" s="186"/>
    </row>
    <row r="2568" spans="2:90" x14ac:dyDescent="0.4">
      <c r="B2568" s="171" t="s">
        <v>505</v>
      </c>
      <c r="E2568" s="8"/>
      <c r="H2568" s="196"/>
      <c r="I2568" s="197"/>
      <c r="J2568" s="197"/>
      <c r="K2568" s="198"/>
      <c r="L2568" s="198"/>
      <c r="M2568" s="198"/>
      <c r="N2568" s="198"/>
      <c r="O2568" s="198"/>
      <c r="P2568" s="198"/>
      <c r="R2568" s="198"/>
      <c r="S2568" s="186"/>
      <c r="T2568" s="186"/>
      <c r="U2568" s="186"/>
      <c r="V2568" s="186"/>
      <c r="W2568" s="186"/>
      <c r="X2568" s="186"/>
      <c r="Y2568" s="186"/>
      <c r="Z2568" s="186"/>
      <c r="AA2568" s="186"/>
      <c r="AB2568" s="186"/>
      <c r="AC2568" s="186"/>
      <c r="AD2568" s="186"/>
      <c r="AE2568" s="186"/>
      <c r="AF2568" s="186"/>
      <c r="AG2568" s="186"/>
      <c r="AH2568" s="186"/>
      <c r="AI2568" s="186"/>
      <c r="AJ2568" s="186"/>
      <c r="AK2568" s="186"/>
      <c r="AL2568" s="186"/>
      <c r="AM2568" s="186"/>
      <c r="AN2568" s="186"/>
      <c r="AO2568" s="186"/>
      <c r="AP2568" s="186"/>
      <c r="AQ2568" s="186"/>
      <c r="AR2568" s="186"/>
      <c r="AS2568" s="186"/>
      <c r="AT2568" s="186"/>
      <c r="AU2568" s="186"/>
      <c r="AV2568" s="186"/>
      <c r="AW2568" s="186"/>
      <c r="AX2568" s="186"/>
      <c r="AY2568" s="186"/>
      <c r="AZ2568" s="186"/>
      <c r="BA2568" s="186"/>
      <c r="BB2568" s="186"/>
      <c r="BC2568" s="186"/>
      <c r="BD2568" s="186"/>
      <c r="BE2568" s="186"/>
      <c r="BF2568" s="186"/>
      <c r="BG2568" s="186"/>
      <c r="BH2568" s="186"/>
      <c r="BI2568" s="186"/>
      <c r="BJ2568" s="186"/>
      <c r="BK2568" s="186"/>
      <c r="BL2568" s="186"/>
      <c r="BM2568" s="186"/>
      <c r="BN2568" s="186"/>
      <c r="BO2568" s="186"/>
      <c r="BP2568" s="186"/>
      <c r="BQ2568" s="186"/>
      <c r="BR2568" s="186"/>
      <c r="BS2568" s="186"/>
      <c r="BT2568" s="186"/>
      <c r="BU2568" s="186"/>
      <c r="BV2568" s="186"/>
      <c r="BW2568" s="186"/>
      <c r="BX2568" s="186"/>
      <c r="BY2568" s="186"/>
      <c r="BZ2568" s="186"/>
      <c r="CA2568" s="186"/>
      <c r="CB2568" s="186"/>
      <c r="CC2568" s="186"/>
      <c r="CD2568" s="186"/>
      <c r="CE2568" s="186"/>
      <c r="CF2568" s="186"/>
      <c r="CG2568" s="186"/>
      <c r="CH2568" s="186"/>
      <c r="CI2568" s="186"/>
      <c r="CJ2568" s="186"/>
      <c r="CK2568" s="186"/>
      <c r="CL2568" s="186"/>
    </row>
    <row r="2569" spans="2:90" x14ac:dyDescent="0.4">
      <c r="B2569" s="171" t="s">
        <v>463</v>
      </c>
      <c r="E2569" s="8"/>
      <c r="H2569" s="196"/>
      <c r="I2569" s="197"/>
      <c r="J2569" s="197"/>
      <c r="K2569" s="198"/>
      <c r="L2569" s="198"/>
      <c r="M2569" s="198"/>
      <c r="N2569" s="198"/>
      <c r="O2569" s="198"/>
      <c r="P2569" s="198"/>
      <c r="R2569" s="198"/>
      <c r="S2569" s="186" t="str">
        <f t="shared" ref="S2569:AX2569" si="3681">S$18</f>
        <v>S$14</v>
      </c>
      <c r="T2569" s="186" t="str">
        <f t="shared" si="3681"/>
        <v>T$14</v>
      </c>
      <c r="U2569" s="186" t="str">
        <f t="shared" si="3681"/>
        <v>U$14</v>
      </c>
      <c r="V2569" s="186" t="str">
        <f t="shared" si="3681"/>
        <v>V$14</v>
      </c>
      <c r="W2569" s="186" t="str">
        <f t="shared" si="3681"/>
        <v>W$14</v>
      </c>
      <c r="X2569" s="186" t="str">
        <f t="shared" si="3681"/>
        <v>X$14</v>
      </c>
      <c r="Y2569" s="186" t="str">
        <f t="shared" si="3681"/>
        <v>Y$14</v>
      </c>
      <c r="Z2569" s="186" t="str">
        <f t="shared" si="3681"/>
        <v>Z$14</v>
      </c>
      <c r="AA2569" s="186" t="str">
        <f t="shared" si="3681"/>
        <v>AA$14</v>
      </c>
      <c r="AB2569" s="186" t="str">
        <f t="shared" si="3681"/>
        <v>AB$14</v>
      </c>
      <c r="AC2569" s="186" t="str">
        <f t="shared" si="3681"/>
        <v>AC$14</v>
      </c>
      <c r="AD2569" s="186" t="str">
        <f t="shared" si="3681"/>
        <v>AD$14</v>
      </c>
      <c r="AE2569" s="186" t="str">
        <f t="shared" si="3681"/>
        <v>AE$14</v>
      </c>
      <c r="AF2569" s="186" t="str">
        <f t="shared" si="3681"/>
        <v>AF$14</v>
      </c>
      <c r="AG2569" s="186" t="str">
        <f t="shared" si="3681"/>
        <v>AG$14</v>
      </c>
      <c r="AH2569" s="186" t="str">
        <f t="shared" si="3681"/>
        <v>AH$14</v>
      </c>
      <c r="AI2569" s="186" t="str">
        <f t="shared" si="3681"/>
        <v>AI$14</v>
      </c>
      <c r="AJ2569" s="186" t="str">
        <f t="shared" si="3681"/>
        <v>AJ$14</v>
      </c>
      <c r="AK2569" s="186" t="str">
        <f t="shared" si="3681"/>
        <v>AK$14</v>
      </c>
      <c r="AL2569" s="186" t="str">
        <f t="shared" si="3681"/>
        <v>AL$14</v>
      </c>
      <c r="AM2569" s="186" t="str">
        <f t="shared" si="3681"/>
        <v>AM$14</v>
      </c>
      <c r="AN2569" s="186" t="str">
        <f t="shared" si="3681"/>
        <v>AN$14</v>
      </c>
      <c r="AO2569" s="186" t="str">
        <f t="shared" si="3681"/>
        <v>AO$14</v>
      </c>
      <c r="AP2569" s="186" t="str">
        <f t="shared" si="3681"/>
        <v>AP$14</v>
      </c>
      <c r="AQ2569" s="186" t="str">
        <f t="shared" si="3681"/>
        <v>AQ$14</v>
      </c>
      <c r="AR2569" s="186" t="str">
        <f t="shared" si="3681"/>
        <v>AR$14</v>
      </c>
      <c r="AS2569" s="186" t="str">
        <f t="shared" si="3681"/>
        <v>AS$14</v>
      </c>
      <c r="AT2569" s="186" t="str">
        <f t="shared" si="3681"/>
        <v>AT$14</v>
      </c>
      <c r="AU2569" s="186" t="str">
        <f t="shared" si="3681"/>
        <v>AU$14</v>
      </c>
      <c r="AV2569" s="186" t="str">
        <f t="shared" si="3681"/>
        <v>AV$14</v>
      </c>
      <c r="AW2569" s="186" t="str">
        <f t="shared" si="3681"/>
        <v>AW$14</v>
      </c>
      <c r="AX2569" s="186" t="str">
        <f t="shared" si="3681"/>
        <v>AX$14</v>
      </c>
      <c r="AY2569" s="186" t="str">
        <f t="shared" ref="AY2569:CD2569" si="3682">AY$18</f>
        <v>AY$14</v>
      </c>
      <c r="AZ2569" s="186" t="str">
        <f t="shared" si="3682"/>
        <v>AZ$14</v>
      </c>
      <c r="BA2569" s="186" t="str">
        <f t="shared" si="3682"/>
        <v>BA$14</v>
      </c>
      <c r="BB2569" s="186" t="str">
        <f t="shared" si="3682"/>
        <v>BB$14</v>
      </c>
      <c r="BC2569" s="186" t="str">
        <f t="shared" si="3682"/>
        <v>BC$14</v>
      </c>
      <c r="BD2569" s="186" t="str">
        <f t="shared" si="3682"/>
        <v>BD$14</v>
      </c>
      <c r="BE2569" s="186" t="str">
        <f t="shared" si="3682"/>
        <v>BE$14</v>
      </c>
      <c r="BF2569" s="186" t="str">
        <f t="shared" si="3682"/>
        <v>BF$14</v>
      </c>
      <c r="BG2569" s="186" t="str">
        <f t="shared" si="3682"/>
        <v>BG$14</v>
      </c>
      <c r="BH2569" s="186" t="str">
        <f t="shared" si="3682"/>
        <v>BH$14</v>
      </c>
      <c r="BI2569" s="186" t="str">
        <f t="shared" si="3682"/>
        <v>BI$14</v>
      </c>
      <c r="BJ2569" s="186" t="str">
        <f t="shared" si="3682"/>
        <v>BJ$14</v>
      </c>
      <c r="BK2569" s="186" t="str">
        <f t="shared" si="3682"/>
        <v>BK$14</v>
      </c>
      <c r="BL2569" s="186" t="str">
        <f t="shared" si="3682"/>
        <v>BL$14</v>
      </c>
      <c r="BM2569" s="186" t="str">
        <f t="shared" si="3682"/>
        <v>BM$14</v>
      </c>
      <c r="BN2569" s="186" t="str">
        <f t="shared" si="3682"/>
        <v>BN$14</v>
      </c>
      <c r="BO2569" s="186" t="str">
        <f t="shared" si="3682"/>
        <v>BO$14</v>
      </c>
      <c r="BP2569" s="186" t="str">
        <f t="shared" si="3682"/>
        <v>BP$14</v>
      </c>
      <c r="BQ2569" s="186" t="str">
        <f t="shared" si="3682"/>
        <v>BQ$14</v>
      </c>
      <c r="BR2569" s="186" t="str">
        <f t="shared" si="3682"/>
        <v>BR$14</v>
      </c>
      <c r="BS2569" s="186" t="str">
        <f t="shared" si="3682"/>
        <v>BS$14</v>
      </c>
      <c r="BT2569" s="186" t="str">
        <f t="shared" si="3682"/>
        <v>BT$14</v>
      </c>
      <c r="BU2569" s="186" t="str">
        <f t="shared" si="3682"/>
        <v>BU$14</v>
      </c>
      <c r="BV2569" s="186" t="str">
        <f t="shared" si="3682"/>
        <v>BV$14</v>
      </c>
      <c r="BW2569" s="186" t="str">
        <f t="shared" si="3682"/>
        <v>BW$14</v>
      </c>
      <c r="BX2569" s="186" t="str">
        <f t="shared" si="3682"/>
        <v>BX$14</v>
      </c>
      <c r="BY2569" s="186" t="str">
        <f t="shared" si="3682"/>
        <v>BY$14</v>
      </c>
      <c r="BZ2569" s="186" t="str">
        <f t="shared" si="3682"/>
        <v>BZ$14</v>
      </c>
      <c r="CA2569" s="186" t="str">
        <f t="shared" si="3682"/>
        <v>CA$14</v>
      </c>
      <c r="CB2569" s="186" t="str">
        <f t="shared" si="3682"/>
        <v>CB$14</v>
      </c>
      <c r="CC2569" s="186" t="str">
        <f t="shared" si="3682"/>
        <v>CC$14</v>
      </c>
      <c r="CD2569" s="186" t="str">
        <f t="shared" si="3682"/>
        <v>CD$14</v>
      </c>
      <c r="CE2569" s="186" t="str">
        <f t="shared" ref="CE2569:CL2569" si="3683">CE$18</f>
        <v>CE$14</v>
      </c>
      <c r="CF2569" s="186" t="str">
        <f t="shared" si="3683"/>
        <v>CF$14</v>
      </c>
      <c r="CG2569" s="186" t="str">
        <f t="shared" si="3683"/>
        <v>CG$14</v>
      </c>
      <c r="CH2569" s="186" t="str">
        <f t="shared" si="3683"/>
        <v>CH$14</v>
      </c>
      <c r="CI2569" s="186" t="str">
        <f t="shared" si="3683"/>
        <v>CI$14</v>
      </c>
      <c r="CJ2569" s="186" t="str">
        <f t="shared" si="3683"/>
        <v>CJ$14</v>
      </c>
      <c r="CK2569" s="186" t="str">
        <f t="shared" si="3683"/>
        <v>CK$14</v>
      </c>
      <c r="CL2569" s="186" t="str">
        <f t="shared" si="3683"/>
        <v>CL$14</v>
      </c>
    </row>
    <row r="2570" spans="2:90" x14ac:dyDescent="0.4">
      <c r="B2570" s="171" t="s">
        <v>464</v>
      </c>
      <c r="E2570" s="8"/>
      <c r="H2570" s="196"/>
      <c r="I2570" s="197"/>
      <c r="J2570" s="197"/>
      <c r="K2570" s="198"/>
      <c r="L2570" s="198"/>
      <c r="M2570" s="198"/>
      <c r="N2570" s="198"/>
      <c r="O2570" s="198"/>
      <c r="P2570" s="198"/>
      <c r="R2570" s="198"/>
      <c r="S2570" s="186" t="str">
        <f t="shared" ref="S2570:AX2570" si="3684">S$19</f>
        <v>S$15</v>
      </c>
      <c r="T2570" s="186" t="str">
        <f t="shared" si="3684"/>
        <v>T$15</v>
      </c>
      <c r="U2570" s="186" t="str">
        <f t="shared" si="3684"/>
        <v>U$15</v>
      </c>
      <c r="V2570" s="186" t="str">
        <f t="shared" si="3684"/>
        <v>V$15</v>
      </c>
      <c r="W2570" s="186" t="str">
        <f t="shared" si="3684"/>
        <v>W$15</v>
      </c>
      <c r="X2570" s="186" t="str">
        <f t="shared" si="3684"/>
        <v>X$15</v>
      </c>
      <c r="Y2570" s="186" t="str">
        <f t="shared" si="3684"/>
        <v>Y$15</v>
      </c>
      <c r="Z2570" s="186" t="str">
        <f t="shared" si="3684"/>
        <v>Z$15</v>
      </c>
      <c r="AA2570" s="186" t="str">
        <f t="shared" si="3684"/>
        <v>AA$15</v>
      </c>
      <c r="AB2570" s="186" t="str">
        <f t="shared" si="3684"/>
        <v>AB$15</v>
      </c>
      <c r="AC2570" s="186" t="str">
        <f t="shared" si="3684"/>
        <v>AC$15</v>
      </c>
      <c r="AD2570" s="186" t="str">
        <f t="shared" si="3684"/>
        <v>AD$15</v>
      </c>
      <c r="AE2570" s="186" t="str">
        <f t="shared" si="3684"/>
        <v>AE$15</v>
      </c>
      <c r="AF2570" s="186" t="str">
        <f t="shared" si="3684"/>
        <v>AF$15</v>
      </c>
      <c r="AG2570" s="186" t="str">
        <f t="shared" si="3684"/>
        <v>AG$15</v>
      </c>
      <c r="AH2570" s="186" t="str">
        <f t="shared" si="3684"/>
        <v>AH$15</v>
      </c>
      <c r="AI2570" s="186" t="str">
        <f t="shared" si="3684"/>
        <v>AI$15</v>
      </c>
      <c r="AJ2570" s="186" t="str">
        <f t="shared" si="3684"/>
        <v>AJ$15</v>
      </c>
      <c r="AK2570" s="186" t="str">
        <f t="shared" si="3684"/>
        <v>AK$15</v>
      </c>
      <c r="AL2570" s="186" t="str">
        <f t="shared" si="3684"/>
        <v>AL$15</v>
      </c>
      <c r="AM2570" s="186" t="str">
        <f t="shared" si="3684"/>
        <v>AM$15</v>
      </c>
      <c r="AN2570" s="186" t="str">
        <f t="shared" si="3684"/>
        <v>AN$15</v>
      </c>
      <c r="AO2570" s="186" t="str">
        <f t="shared" si="3684"/>
        <v>AO$15</v>
      </c>
      <c r="AP2570" s="186" t="str">
        <f t="shared" si="3684"/>
        <v>AP$15</v>
      </c>
      <c r="AQ2570" s="186" t="str">
        <f t="shared" si="3684"/>
        <v>AQ$15</v>
      </c>
      <c r="AR2570" s="186" t="str">
        <f t="shared" si="3684"/>
        <v>AR$15</v>
      </c>
      <c r="AS2570" s="186" t="str">
        <f t="shared" si="3684"/>
        <v>AS$15</v>
      </c>
      <c r="AT2570" s="186" t="str">
        <f t="shared" si="3684"/>
        <v>AT$15</v>
      </c>
      <c r="AU2570" s="186" t="str">
        <f t="shared" si="3684"/>
        <v>AU$15</v>
      </c>
      <c r="AV2570" s="186" t="str">
        <f t="shared" si="3684"/>
        <v>AV$15</v>
      </c>
      <c r="AW2570" s="186" t="str">
        <f t="shared" si="3684"/>
        <v>AW$15</v>
      </c>
      <c r="AX2570" s="186" t="str">
        <f t="shared" si="3684"/>
        <v>AX$15</v>
      </c>
      <c r="AY2570" s="186" t="str">
        <f t="shared" ref="AY2570:CD2570" si="3685">AY$19</f>
        <v>AY$15</v>
      </c>
      <c r="AZ2570" s="186" t="str">
        <f t="shared" si="3685"/>
        <v>AZ$15</v>
      </c>
      <c r="BA2570" s="186" t="str">
        <f t="shared" si="3685"/>
        <v>BA$15</v>
      </c>
      <c r="BB2570" s="186" t="str">
        <f t="shared" si="3685"/>
        <v>BB$15</v>
      </c>
      <c r="BC2570" s="186" t="str">
        <f t="shared" si="3685"/>
        <v>BC$15</v>
      </c>
      <c r="BD2570" s="186" t="str">
        <f t="shared" si="3685"/>
        <v>BD$15</v>
      </c>
      <c r="BE2570" s="186" t="str">
        <f t="shared" si="3685"/>
        <v>BE$15</v>
      </c>
      <c r="BF2570" s="186" t="str">
        <f t="shared" si="3685"/>
        <v>BF$15</v>
      </c>
      <c r="BG2570" s="186" t="str">
        <f t="shared" si="3685"/>
        <v>BG$15</v>
      </c>
      <c r="BH2570" s="186" t="str">
        <f t="shared" si="3685"/>
        <v>BH$15</v>
      </c>
      <c r="BI2570" s="186" t="str">
        <f t="shared" si="3685"/>
        <v>BI$15</v>
      </c>
      <c r="BJ2570" s="186" t="str">
        <f t="shared" si="3685"/>
        <v>BJ$15</v>
      </c>
      <c r="BK2570" s="186" t="str">
        <f t="shared" si="3685"/>
        <v>BK$15</v>
      </c>
      <c r="BL2570" s="186" t="str">
        <f t="shared" si="3685"/>
        <v>BL$15</v>
      </c>
      <c r="BM2570" s="186" t="str">
        <f t="shared" si="3685"/>
        <v>BM$15</v>
      </c>
      <c r="BN2570" s="186" t="str">
        <f t="shared" si="3685"/>
        <v>BN$15</v>
      </c>
      <c r="BO2570" s="186" t="str">
        <f t="shared" si="3685"/>
        <v>BO$15</v>
      </c>
      <c r="BP2570" s="186" t="str">
        <f t="shared" si="3685"/>
        <v>BP$15</v>
      </c>
      <c r="BQ2570" s="186" t="str">
        <f t="shared" si="3685"/>
        <v>BQ$15</v>
      </c>
      <c r="BR2570" s="186" t="str">
        <f t="shared" si="3685"/>
        <v>BR$15</v>
      </c>
      <c r="BS2570" s="186" t="str">
        <f t="shared" si="3685"/>
        <v>BS$15</v>
      </c>
      <c r="BT2570" s="186" t="str">
        <f t="shared" si="3685"/>
        <v>BT$15</v>
      </c>
      <c r="BU2570" s="186" t="str">
        <f t="shared" si="3685"/>
        <v>BU$15</v>
      </c>
      <c r="BV2570" s="186" t="str">
        <f t="shared" si="3685"/>
        <v>BV$15</v>
      </c>
      <c r="BW2570" s="186" t="str">
        <f t="shared" si="3685"/>
        <v>BW$15</v>
      </c>
      <c r="BX2570" s="186" t="str">
        <f t="shared" si="3685"/>
        <v>BX$15</v>
      </c>
      <c r="BY2570" s="186" t="str">
        <f t="shared" si="3685"/>
        <v>BY$15</v>
      </c>
      <c r="BZ2570" s="186" t="str">
        <f t="shared" si="3685"/>
        <v>BZ$15</v>
      </c>
      <c r="CA2570" s="186" t="str">
        <f t="shared" si="3685"/>
        <v>CA$15</v>
      </c>
      <c r="CB2570" s="186" t="str">
        <f t="shared" si="3685"/>
        <v>CB$15</v>
      </c>
      <c r="CC2570" s="186" t="str">
        <f t="shared" si="3685"/>
        <v>CC$15</v>
      </c>
      <c r="CD2570" s="186" t="str">
        <f t="shared" si="3685"/>
        <v>CD$15</v>
      </c>
      <c r="CE2570" s="186" t="str">
        <f t="shared" ref="CE2570:CL2570" si="3686">CE$19</f>
        <v>CE$15</v>
      </c>
      <c r="CF2570" s="186" t="str">
        <f t="shared" si="3686"/>
        <v>CF$15</v>
      </c>
      <c r="CG2570" s="186" t="str">
        <f t="shared" si="3686"/>
        <v>CG$15</v>
      </c>
      <c r="CH2570" s="186" t="str">
        <f t="shared" si="3686"/>
        <v>CH$15</v>
      </c>
      <c r="CI2570" s="186" t="str">
        <f t="shared" si="3686"/>
        <v>CI$15</v>
      </c>
      <c r="CJ2570" s="186" t="str">
        <f t="shared" si="3686"/>
        <v>CJ$15</v>
      </c>
      <c r="CK2570" s="186" t="str">
        <f t="shared" si="3686"/>
        <v>CK$15</v>
      </c>
      <c r="CL2570" s="186" t="str">
        <f t="shared" si="3686"/>
        <v>CL$15</v>
      </c>
    </row>
    <row r="2571" spans="2:90" x14ac:dyDescent="0.4">
      <c r="B2571" s="70" t="s">
        <v>844</v>
      </c>
      <c r="C2571" s="31"/>
      <c r="D2571" t="s">
        <v>842</v>
      </c>
      <c r="E2571" s="8" t="str">
        <f t="shared" ref="E2571:E2597" si="3687">ROW()&amp;" "&amp;D2571</f>
        <v>2571 LTERMY-F</v>
      </c>
      <c r="F2571" t="s">
        <v>350</v>
      </c>
      <c r="G2571" s="31" t="s">
        <v>243</v>
      </c>
      <c r="H2571" s="48"/>
      <c r="I2571" s="285"/>
      <c r="J2571" s="285"/>
      <c r="K2571" s="48"/>
      <c r="L2571" s="48"/>
      <c r="M2571" s="48"/>
      <c r="N2571" s="48"/>
      <c r="O2571" s="48"/>
      <c r="P2571" s="48"/>
      <c r="R2571" s="70"/>
      <c r="S2571" s="286"/>
      <c r="T2571" s="286"/>
      <c r="U2571" s="286"/>
      <c r="V2571" s="286"/>
      <c r="W2571" s="286"/>
      <c r="X2571" s="286"/>
      <c r="Y2571" s="286"/>
      <c r="Z2571" s="286"/>
      <c r="AA2571" s="286"/>
      <c r="AB2571" s="286"/>
      <c r="AC2571" s="286"/>
      <c r="AD2571" s="286"/>
      <c r="AE2571" s="286"/>
      <c r="AF2571" s="286"/>
      <c r="AG2571" s="286"/>
      <c r="AH2571" s="286"/>
      <c r="AI2571" s="286"/>
      <c r="AJ2571" s="286"/>
      <c r="AK2571" s="286"/>
      <c r="AL2571" s="286"/>
      <c r="AM2571" s="286"/>
      <c r="AN2571" s="286"/>
      <c r="AO2571" s="286"/>
      <c r="AP2571" s="286"/>
      <c r="AQ2571" s="286"/>
      <c r="AR2571" s="286"/>
      <c r="AS2571" s="286"/>
      <c r="AT2571" s="286"/>
      <c r="AU2571" s="286"/>
      <c r="AV2571" s="286"/>
      <c r="AW2571" s="286"/>
      <c r="AX2571" s="286"/>
      <c r="AY2571" s="286"/>
      <c r="AZ2571" s="286"/>
      <c r="BA2571" s="286"/>
      <c r="BB2571" s="286"/>
      <c r="BC2571" s="286"/>
      <c r="BD2571" s="286"/>
      <c r="BE2571" s="286"/>
      <c r="BF2571" s="286"/>
      <c r="BG2571" s="286"/>
      <c r="BH2571" s="286"/>
      <c r="BI2571" s="286"/>
      <c r="BJ2571" s="286"/>
      <c r="BK2571" s="286"/>
      <c r="BL2571" s="286"/>
      <c r="BM2571" s="286"/>
      <c r="BN2571" s="286"/>
      <c r="BO2571" s="286"/>
      <c r="BP2571" s="286"/>
      <c r="BQ2571" s="286"/>
      <c r="BR2571" s="286"/>
      <c r="BS2571" s="286"/>
      <c r="BT2571" s="286"/>
      <c r="BU2571" s="286"/>
      <c r="BV2571" s="286"/>
      <c r="BW2571" s="286"/>
      <c r="BX2571" s="286"/>
      <c r="BY2571" s="286"/>
      <c r="BZ2571" s="286"/>
      <c r="CA2571" s="286"/>
      <c r="CB2571" s="286"/>
      <c r="CC2571" s="286"/>
      <c r="CD2571" s="286"/>
      <c r="CE2571" s="286"/>
      <c r="CF2571" s="286"/>
      <c r="CG2571" s="286"/>
      <c r="CH2571" s="286"/>
      <c r="CI2571" s="286"/>
      <c r="CJ2571" s="286"/>
      <c r="CK2571" s="286"/>
      <c r="CL2571" s="286"/>
    </row>
    <row r="2572" spans="2:90" x14ac:dyDescent="0.4">
      <c r="B2572" s="95" t="str">
        <f>"Assumptions - "&amp;B2571</f>
        <v>Assumptions - Rolling fixed term loan - multiple borrowings w/ annual control:</v>
      </c>
      <c r="D2572" t="s">
        <v>842</v>
      </c>
      <c r="E2572" t="str">
        <f t="shared" si="3687"/>
        <v>2572 LTERMY-F</v>
      </c>
      <c r="G2572" t="str">
        <f t="shared" ref="G2572:G2589" si="3688">E2572</f>
        <v>2572 LTERMY-F</v>
      </c>
      <c r="I2572"/>
      <c r="J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row>
    <row r="2573" spans="2:90" x14ac:dyDescent="0.4">
      <c r="B2573" s="155" t="s">
        <v>287</v>
      </c>
      <c r="D2573" t="s">
        <v>842</v>
      </c>
      <c r="E2573" t="str">
        <f t="shared" si="3687"/>
        <v>2573 LTERMY-F</v>
      </c>
      <c r="F2573" s="31"/>
      <c r="G2573" t="str">
        <f t="shared" si="3688"/>
        <v>2573 LTERMY-F</v>
      </c>
      <c r="H2573" s="57">
        <v>4</v>
      </c>
      <c r="I2573" s="31"/>
      <c r="J2573" s="31"/>
      <c r="K2573" s="31"/>
      <c r="L2573" s="31"/>
      <c r="M2573" s="31"/>
      <c r="N2573" s="31"/>
      <c r="O2573" s="31"/>
      <c r="P2573" s="31"/>
      <c r="R2573" s="31"/>
      <c r="S2573" s="73"/>
      <c r="T2573" s="73"/>
      <c r="U2573" s="73"/>
      <c r="V2573" s="73"/>
      <c r="W2573" s="73"/>
      <c r="X2573" s="73"/>
      <c r="Y2573" s="73"/>
      <c r="Z2573" s="73"/>
      <c r="AA2573" s="73"/>
      <c r="AB2573" s="73"/>
      <c r="AC2573" s="73"/>
      <c r="AD2573" s="73"/>
      <c r="AE2573" s="73"/>
      <c r="AF2573" s="73"/>
      <c r="AG2573" s="73"/>
      <c r="AH2573" s="73"/>
      <c r="AI2573" s="73"/>
      <c r="AJ2573" s="73"/>
      <c r="AK2573" s="73"/>
      <c r="AL2573" s="73"/>
      <c r="AM2573" s="73"/>
      <c r="AN2573" s="73"/>
      <c r="AO2573" s="73"/>
      <c r="AP2573" s="73"/>
      <c r="AQ2573" s="73"/>
      <c r="AR2573" s="73"/>
      <c r="AS2573" s="73"/>
      <c r="AT2573" s="73"/>
      <c r="AU2573" s="73"/>
      <c r="AV2573" s="73"/>
      <c r="AW2573" s="73"/>
      <c r="AX2573" s="73"/>
      <c r="AY2573" s="73"/>
      <c r="AZ2573" s="73"/>
      <c r="BA2573" s="73"/>
      <c r="BB2573" s="73"/>
      <c r="BC2573" s="73"/>
      <c r="BD2573" s="73"/>
      <c r="BE2573" s="73"/>
      <c r="BF2573" s="73"/>
      <c r="BG2573" s="73"/>
      <c r="BH2573" s="73"/>
      <c r="BI2573" s="73"/>
      <c r="BJ2573" s="73"/>
      <c r="BK2573" s="73"/>
      <c r="BL2573" s="73"/>
      <c r="BM2573" s="73"/>
      <c r="BN2573" s="73"/>
      <c r="BO2573" s="73"/>
      <c r="BP2573" s="73"/>
      <c r="BQ2573" s="73"/>
      <c r="BR2573" s="73"/>
      <c r="BS2573" s="73"/>
      <c r="BT2573" s="73"/>
      <c r="BU2573" s="73"/>
      <c r="BV2573" s="73"/>
      <c r="BW2573" s="73"/>
      <c r="BX2573" s="73"/>
      <c r="BY2573" s="73"/>
      <c r="BZ2573" s="73"/>
      <c r="CA2573" s="73"/>
      <c r="CB2573" s="73"/>
      <c r="CC2573" s="73"/>
      <c r="CD2573" s="73"/>
      <c r="CE2573" s="73"/>
      <c r="CF2573" s="73"/>
      <c r="CG2573" s="73"/>
      <c r="CH2573" s="73"/>
      <c r="CI2573" s="73"/>
      <c r="CJ2573" s="73"/>
      <c r="CK2573" s="73"/>
      <c r="CL2573" s="73"/>
    </row>
    <row r="2574" spans="2:90" x14ac:dyDescent="0.4">
      <c r="B2574" s="155" t="s">
        <v>294</v>
      </c>
      <c r="D2574" t="s">
        <v>842</v>
      </c>
      <c r="E2574" t="str">
        <f t="shared" si="3687"/>
        <v>2574 LTERMY-F</v>
      </c>
      <c r="F2574" s="31"/>
      <c r="G2574" t="str">
        <f t="shared" si="3688"/>
        <v>2574 LTERMY-F</v>
      </c>
      <c r="H2574" s="57">
        <v>3</v>
      </c>
      <c r="I2574" s="31"/>
      <c r="J2574" s="31"/>
      <c r="K2574" s="31"/>
      <c r="L2574" s="31"/>
      <c r="M2574" s="31"/>
      <c r="N2574" s="31"/>
      <c r="O2574" s="31"/>
      <c r="P2574" s="31"/>
      <c r="R2574" s="31"/>
      <c r="S2574" s="73"/>
      <c r="T2574" s="73"/>
      <c r="U2574" s="73"/>
      <c r="V2574" s="73"/>
      <c r="W2574" s="73"/>
      <c r="X2574" s="73"/>
      <c r="Y2574" s="73"/>
      <c r="Z2574" s="73"/>
      <c r="AA2574" s="73"/>
      <c r="AB2574" s="73"/>
      <c r="AC2574" s="73"/>
      <c r="AD2574" s="73"/>
      <c r="AE2574" s="73"/>
      <c r="AF2574" s="73"/>
      <c r="AG2574" s="73"/>
      <c r="AH2574" s="73"/>
      <c r="AI2574" s="73"/>
      <c r="AJ2574" s="73"/>
      <c r="AK2574" s="73"/>
      <c r="AL2574" s="73"/>
      <c r="AM2574" s="73"/>
      <c r="AN2574" s="73"/>
      <c r="AO2574" s="73"/>
      <c r="AP2574" s="73"/>
      <c r="AQ2574" s="73"/>
      <c r="AR2574" s="73"/>
      <c r="AS2574" s="73"/>
      <c r="AT2574" s="73"/>
      <c r="AU2574" s="73"/>
      <c r="AV2574" s="73"/>
      <c r="AW2574" s="73"/>
      <c r="AX2574" s="73"/>
      <c r="AY2574" s="73"/>
      <c r="AZ2574" s="73"/>
      <c r="BA2574" s="73"/>
      <c r="BB2574" s="73"/>
      <c r="BC2574" s="73"/>
      <c r="BD2574" s="73"/>
      <c r="BE2574" s="73"/>
      <c r="BF2574" s="73"/>
      <c r="BG2574" s="73"/>
      <c r="BH2574" s="73"/>
      <c r="BI2574" s="73"/>
      <c r="BJ2574" s="73"/>
      <c r="BK2574" s="73"/>
      <c r="BL2574" s="73"/>
      <c r="BM2574" s="73"/>
      <c r="BN2574" s="73"/>
      <c r="BO2574" s="73"/>
      <c r="BP2574" s="73"/>
      <c r="BQ2574" s="73"/>
      <c r="BR2574" s="73"/>
      <c r="BS2574" s="73"/>
      <c r="BT2574" s="73"/>
      <c r="BU2574" s="73"/>
      <c r="BV2574" s="73"/>
      <c r="BW2574" s="73"/>
      <c r="BX2574" s="73"/>
      <c r="BY2574" s="73"/>
      <c r="BZ2574" s="73"/>
      <c r="CA2574" s="73"/>
      <c r="CB2574" s="73"/>
      <c r="CC2574" s="73"/>
      <c r="CD2574" s="73"/>
      <c r="CE2574" s="73"/>
      <c r="CF2574" s="73"/>
      <c r="CG2574" s="73"/>
      <c r="CH2574" s="73"/>
      <c r="CI2574" s="73"/>
      <c r="CJ2574" s="73"/>
      <c r="CK2574" s="73"/>
      <c r="CL2574" s="73"/>
    </row>
    <row r="2575" spans="2:90" x14ac:dyDescent="0.4">
      <c r="B2575" s="155" t="s">
        <v>288</v>
      </c>
      <c r="D2575" t="s">
        <v>842</v>
      </c>
      <c r="E2575" t="str">
        <f t="shared" si="3687"/>
        <v>2575 LTERMY-F</v>
      </c>
      <c r="F2575" s="31"/>
      <c r="G2575" t="str">
        <f t="shared" si="3688"/>
        <v>2575 LTERMY-F</v>
      </c>
      <c r="H2575" s="59">
        <v>0.1</v>
      </c>
      <c r="I2575" s="31"/>
      <c r="J2575" s="31"/>
      <c r="K2575" s="31"/>
      <c r="L2575" s="31"/>
      <c r="M2575" s="31"/>
      <c r="N2575" s="31"/>
      <c r="O2575" s="31"/>
      <c r="P2575" s="31"/>
      <c r="R2575" s="31"/>
      <c r="S2575" s="73"/>
      <c r="T2575" s="73"/>
      <c r="U2575" s="73"/>
      <c r="V2575" s="73"/>
      <c r="W2575" s="73"/>
      <c r="X2575" s="73"/>
      <c r="Y2575" s="73"/>
      <c r="Z2575" s="73"/>
      <c r="AA2575" s="73"/>
      <c r="AB2575" s="73"/>
      <c r="AC2575" s="73"/>
      <c r="AD2575" s="73"/>
      <c r="AE2575" s="73"/>
      <c r="AF2575" s="73"/>
      <c r="AG2575" s="73"/>
      <c r="AH2575" s="73"/>
      <c r="AI2575" s="73"/>
      <c r="AJ2575" s="73"/>
      <c r="AK2575" s="73"/>
      <c r="AL2575" s="73"/>
      <c r="AM2575" s="73"/>
      <c r="AN2575" s="73"/>
      <c r="AO2575" s="73"/>
      <c r="AP2575" s="73"/>
      <c r="AQ2575" s="73"/>
      <c r="AR2575" s="73"/>
      <c r="AS2575" s="73"/>
      <c r="AT2575" s="73"/>
      <c r="AU2575" s="73"/>
      <c r="AV2575" s="73"/>
      <c r="AW2575" s="73"/>
      <c r="AX2575" s="73"/>
      <c r="AY2575" s="73"/>
      <c r="AZ2575" s="73"/>
      <c r="BA2575" s="73"/>
      <c r="BB2575" s="73"/>
      <c r="BC2575" s="73"/>
      <c r="BD2575" s="73"/>
      <c r="BE2575" s="73"/>
      <c r="BF2575" s="73"/>
      <c r="BG2575" s="73"/>
      <c r="BH2575" s="73"/>
      <c r="BI2575" s="73"/>
      <c r="BJ2575" s="73"/>
      <c r="BK2575" s="73"/>
      <c r="BL2575" s="73"/>
      <c r="BM2575" s="73"/>
      <c r="BN2575" s="73"/>
      <c r="BO2575" s="73"/>
      <c r="BP2575" s="73"/>
      <c r="BQ2575" s="73"/>
      <c r="BR2575" s="73"/>
      <c r="BS2575" s="73"/>
      <c r="BT2575" s="73"/>
      <c r="BU2575" s="73"/>
      <c r="BV2575" s="73"/>
      <c r="BW2575" s="73"/>
      <c r="BX2575" s="73"/>
      <c r="BY2575" s="73"/>
      <c r="BZ2575" s="73"/>
      <c r="CA2575" s="73"/>
      <c r="CB2575" s="73"/>
      <c r="CC2575" s="73"/>
      <c r="CD2575" s="73"/>
      <c r="CE2575" s="73"/>
      <c r="CF2575" s="73"/>
      <c r="CG2575" s="73"/>
      <c r="CH2575" s="73"/>
      <c r="CI2575" s="73"/>
      <c r="CJ2575" s="73"/>
      <c r="CK2575" s="73"/>
      <c r="CL2575" s="73"/>
    </row>
    <row r="2576" spans="2:90" x14ac:dyDescent="0.4">
      <c r="B2576" s="154" t="s">
        <v>289</v>
      </c>
      <c r="D2576" t="s">
        <v>842</v>
      </c>
      <c r="E2576" t="str">
        <f t="shared" si="3687"/>
        <v>2576 LTERMY-F</v>
      </c>
      <c r="F2576" s="31"/>
      <c r="G2576" t="str">
        <f t="shared" si="3688"/>
        <v>2576 LTERMY-F</v>
      </c>
      <c r="H2576" s="23">
        <v>1000</v>
      </c>
      <c r="I2576" s="31"/>
      <c r="J2576" s="31"/>
      <c r="K2576" s="31"/>
      <c r="L2576" s="31"/>
      <c r="M2576" s="31"/>
      <c r="N2576" s="31"/>
      <c r="O2576" s="31"/>
      <c r="P2576" s="31"/>
      <c r="R2576" s="31"/>
      <c r="S2576" s="73"/>
      <c r="T2576" s="73"/>
      <c r="U2576" s="73"/>
      <c r="V2576" s="73"/>
      <c r="W2576" s="73"/>
      <c r="X2576" s="73"/>
      <c r="Y2576" s="73"/>
      <c r="Z2576" s="73"/>
      <c r="AA2576" s="73"/>
      <c r="AB2576" s="73"/>
      <c r="AC2576" s="73"/>
      <c r="AD2576" s="73"/>
      <c r="AE2576" s="73"/>
      <c r="AF2576" s="73"/>
      <c r="AG2576" s="73"/>
      <c r="AH2576" s="73"/>
      <c r="AI2576" s="73"/>
      <c r="AJ2576" s="73"/>
      <c r="AK2576" s="73"/>
      <c r="AL2576" s="73"/>
      <c r="AM2576" s="73"/>
      <c r="AN2576" s="73"/>
      <c r="AO2576" s="73"/>
      <c r="AP2576" s="73"/>
      <c r="AQ2576" s="73"/>
      <c r="AR2576" s="73"/>
      <c r="AS2576" s="73"/>
      <c r="AT2576" s="73"/>
      <c r="AU2576" s="73"/>
      <c r="AV2576" s="73"/>
      <c r="AW2576" s="73"/>
      <c r="AX2576" s="73"/>
      <c r="AY2576" s="73"/>
      <c r="AZ2576" s="73"/>
      <c r="BA2576" s="73"/>
      <c r="BB2576" s="73"/>
      <c r="BC2576" s="73"/>
      <c r="BD2576" s="73"/>
      <c r="BE2576" s="73"/>
      <c r="BF2576" s="73"/>
      <c r="BG2576" s="73"/>
      <c r="BH2576" s="73"/>
      <c r="BI2576" s="73"/>
      <c r="BJ2576" s="73"/>
      <c r="BK2576" s="73"/>
      <c r="BL2576" s="73"/>
      <c r="BM2576" s="73"/>
      <c r="BN2576" s="73"/>
      <c r="BO2576" s="73"/>
      <c r="BP2576" s="73"/>
      <c r="BQ2576" s="73"/>
      <c r="BR2576" s="73"/>
      <c r="BS2576" s="73"/>
      <c r="BT2576" s="73"/>
      <c r="BU2576" s="73"/>
      <c r="BV2576" s="73"/>
      <c r="BW2576" s="73"/>
      <c r="BX2576" s="73"/>
      <c r="BY2576" s="73"/>
      <c r="BZ2576" s="73"/>
      <c r="CA2576" s="73"/>
      <c r="CB2576" s="73"/>
      <c r="CC2576" s="73"/>
      <c r="CD2576" s="73"/>
      <c r="CE2576" s="73"/>
      <c r="CF2576" s="73"/>
      <c r="CG2576" s="73"/>
      <c r="CH2576" s="73"/>
      <c r="CI2576" s="73"/>
      <c r="CJ2576" s="73"/>
      <c r="CK2576" s="73"/>
      <c r="CL2576" s="73"/>
    </row>
    <row r="2577" spans="2:90" x14ac:dyDescent="0.4">
      <c r="B2577" s="124"/>
      <c r="C2577" s="31"/>
      <c r="D2577" t="s">
        <v>842</v>
      </c>
      <c r="E2577" t="str">
        <f t="shared" si="3687"/>
        <v>2577 LTERMY-F</v>
      </c>
      <c r="F2577" s="31"/>
      <c r="G2577" t="str">
        <f t="shared" si="3688"/>
        <v>2577 LTERMY-F</v>
      </c>
      <c r="H2577" s="31"/>
      <c r="I2577" s="31"/>
      <c r="J2577" s="31"/>
      <c r="K2577" s="31"/>
      <c r="L2577" s="31"/>
      <c r="M2577" s="31"/>
      <c r="N2577" s="31"/>
      <c r="O2577" s="31"/>
      <c r="P2577" s="31"/>
      <c r="R2577" s="31"/>
      <c r="S2577" s="73"/>
      <c r="T2577" s="73"/>
      <c r="U2577" s="73"/>
      <c r="V2577" s="73"/>
      <c r="W2577" s="73"/>
      <c r="X2577" s="73"/>
      <c r="Y2577" s="73"/>
      <c r="Z2577" s="73"/>
      <c r="AA2577" s="73"/>
      <c r="AB2577" s="73"/>
      <c r="AC2577" s="73"/>
      <c r="AD2577" s="73"/>
      <c r="AE2577" s="73"/>
      <c r="AF2577" s="73"/>
      <c r="AG2577" s="73"/>
      <c r="AH2577" s="73"/>
      <c r="AI2577" s="73"/>
      <c r="AJ2577" s="73"/>
      <c r="AK2577" s="73"/>
      <c r="AL2577" s="73"/>
      <c r="AM2577" s="73"/>
      <c r="AN2577" s="73"/>
      <c r="AO2577" s="73"/>
      <c r="AP2577" s="73"/>
      <c r="AQ2577" s="73"/>
      <c r="AR2577" s="73"/>
      <c r="AS2577" s="73"/>
      <c r="AT2577" s="73"/>
      <c r="AU2577" s="73"/>
      <c r="AV2577" s="73"/>
      <c r="AW2577" s="73"/>
      <c r="AX2577" s="73"/>
      <c r="AY2577" s="73"/>
      <c r="AZ2577" s="73"/>
      <c r="BA2577" s="73"/>
      <c r="BB2577" s="73"/>
      <c r="BC2577" s="73"/>
      <c r="BD2577" s="73"/>
      <c r="BE2577" s="73"/>
      <c r="BF2577" s="73"/>
      <c r="BG2577" s="73"/>
      <c r="BH2577" s="73"/>
      <c r="BI2577" s="73"/>
      <c r="BJ2577" s="73"/>
      <c r="BK2577" s="73"/>
      <c r="BL2577" s="73"/>
      <c r="BM2577" s="73"/>
      <c r="BN2577" s="73"/>
      <c r="BO2577" s="73"/>
      <c r="BP2577" s="73"/>
      <c r="BQ2577" s="73"/>
      <c r="BR2577" s="73"/>
      <c r="BS2577" s="73"/>
      <c r="BT2577" s="73"/>
      <c r="BU2577" s="73"/>
      <c r="BV2577" s="73"/>
      <c r="BW2577" s="73"/>
      <c r="BX2577" s="73"/>
      <c r="BY2577" s="73"/>
      <c r="BZ2577" s="73"/>
      <c r="CA2577" s="73"/>
      <c r="CB2577" s="73"/>
      <c r="CC2577" s="73"/>
      <c r="CD2577" s="73"/>
      <c r="CE2577" s="73"/>
      <c r="CF2577" s="73"/>
      <c r="CG2577" s="73"/>
      <c r="CH2577" s="73"/>
      <c r="CI2577" s="73"/>
      <c r="CJ2577" s="73"/>
      <c r="CK2577" s="73"/>
      <c r="CL2577" s="73"/>
    </row>
    <row r="2578" spans="2:90" x14ac:dyDescent="0.4">
      <c r="B2578" s="95" t="s">
        <v>290</v>
      </c>
      <c r="D2578" t="s">
        <v>842</v>
      </c>
      <c r="E2578" t="str">
        <f t="shared" si="3687"/>
        <v>2578 LTERMY-F</v>
      </c>
      <c r="F2578" s="280"/>
      <c r="G2578" t="str">
        <f t="shared" si="3688"/>
        <v>2578 LTERMY-F</v>
      </c>
      <c r="R2578" s="92"/>
      <c r="S2578" s="150"/>
      <c r="T2578" s="150"/>
      <c r="U2578" s="150"/>
      <c r="V2578" s="150"/>
      <c r="W2578" s="150"/>
      <c r="X2578" s="150"/>
      <c r="Y2578" s="150"/>
      <c r="Z2578" s="150"/>
      <c r="AA2578" s="150"/>
      <c r="AB2578" s="150"/>
      <c r="AC2578" s="150"/>
      <c r="AD2578" s="150"/>
      <c r="AE2578" s="150"/>
      <c r="AF2578" s="150"/>
      <c r="AG2578" s="150"/>
      <c r="AH2578" s="150"/>
      <c r="AI2578" s="150"/>
      <c r="AJ2578" s="150"/>
      <c r="AK2578" s="150"/>
      <c r="AL2578" s="150"/>
      <c r="AM2578" s="150"/>
      <c r="AN2578" s="150"/>
      <c r="AO2578" s="150"/>
      <c r="AP2578" s="150"/>
      <c r="AQ2578" s="150"/>
      <c r="AR2578" s="150"/>
      <c r="AS2578" s="150"/>
      <c r="AT2578" s="150"/>
      <c r="AU2578" s="150"/>
      <c r="AV2578" s="150"/>
      <c r="AW2578" s="150"/>
      <c r="AX2578" s="150"/>
      <c r="AY2578" s="150"/>
      <c r="AZ2578" s="150"/>
      <c r="BA2578" s="150"/>
      <c r="BB2578" s="150"/>
      <c r="BC2578" s="150"/>
      <c r="BD2578" s="150"/>
      <c r="BE2578" s="150"/>
      <c r="BF2578" s="150"/>
      <c r="BG2578" s="150"/>
      <c r="BH2578" s="150"/>
      <c r="BI2578" s="150"/>
      <c r="BJ2578" s="150"/>
      <c r="BK2578" s="150"/>
      <c r="BL2578" s="150"/>
      <c r="BM2578" s="150"/>
      <c r="BN2578" s="150"/>
      <c r="BO2578" s="150"/>
      <c r="BP2578" s="150"/>
      <c r="BQ2578" s="150"/>
      <c r="BR2578" s="150"/>
      <c r="BS2578" s="150"/>
      <c r="BT2578" s="150"/>
      <c r="BU2578" s="150"/>
      <c r="BV2578" s="150"/>
      <c r="BW2578" s="150"/>
      <c r="BX2578" s="150"/>
      <c r="BY2578" s="150"/>
      <c r="BZ2578" s="150"/>
      <c r="CA2578" s="150"/>
      <c r="CB2578" s="150"/>
      <c r="CC2578" s="150"/>
      <c r="CD2578" s="150"/>
      <c r="CE2578" s="150"/>
      <c r="CF2578" s="150"/>
      <c r="CG2578" s="150"/>
      <c r="CH2578" s="150"/>
      <c r="CI2578" s="150"/>
      <c r="CJ2578" s="150"/>
      <c r="CK2578" s="150"/>
      <c r="CL2578" s="150"/>
    </row>
    <row r="2579" spans="2:90" x14ac:dyDescent="0.4">
      <c r="B2579" s="154" t="s">
        <v>289</v>
      </c>
      <c r="D2579" t="s">
        <v>842</v>
      </c>
      <c r="E2579" t="str">
        <f t="shared" si="3687"/>
        <v>2579 LTERMY-F</v>
      </c>
      <c r="F2579" s="280"/>
      <c r="G2579" t="str">
        <f t="shared" si="3688"/>
        <v>2579 LTERMY-F</v>
      </c>
      <c r="K2579" s="24">
        <f>H2576</f>
        <v>1000</v>
      </c>
      <c r="L2579" s="24">
        <f ca="1">K2582</f>
        <v>2500.0000000000005</v>
      </c>
      <c r="M2579" s="24">
        <f ca="1">L2582</f>
        <v>0</v>
      </c>
      <c r="N2579" s="24">
        <f ca="1">M2582</f>
        <v>0</v>
      </c>
      <c r="O2579" s="24">
        <f ca="1">N2582</f>
        <v>0</v>
      </c>
      <c r="P2579" s="24">
        <f ca="1">O2582</f>
        <v>0</v>
      </c>
      <c r="R2579"/>
      <c r="S2579" s="62">
        <f t="shared" ref="S2579:AY2579" ca="1" si="3689">R2582</f>
        <v>1000</v>
      </c>
      <c r="T2579" s="62">
        <f t="shared" ca="1" si="3689"/>
        <v>1833.3333333333335</v>
      </c>
      <c r="U2579" s="62">
        <f t="shared" ca="1" si="3689"/>
        <v>2666.666666666667</v>
      </c>
      <c r="V2579" s="62">
        <f t="shared" ca="1" si="3689"/>
        <v>2500.0000000000005</v>
      </c>
      <c r="W2579" s="62">
        <f t="shared" ca="1" si="3689"/>
        <v>2500.0000000000005</v>
      </c>
      <c r="X2579" s="62">
        <f t="shared" ca="1" si="3689"/>
        <v>2500.0000000000005</v>
      </c>
      <c r="Y2579" s="62">
        <f t="shared" ca="1" si="3689"/>
        <v>2500.0000000000005</v>
      </c>
      <c r="Z2579" s="62">
        <f t="shared" ca="1" si="3689"/>
        <v>2500.0000000000005</v>
      </c>
      <c r="AA2579" s="62">
        <f t="shared" ca="1" si="3689"/>
        <v>2500.0000000000005</v>
      </c>
      <c r="AB2579" s="62">
        <f t="shared" ca="1" si="3689"/>
        <v>2500.0000000000005</v>
      </c>
      <c r="AC2579" s="62">
        <f t="shared" ca="1" si="3689"/>
        <v>2500.0000000000005</v>
      </c>
      <c r="AD2579" s="62">
        <f t="shared" ca="1" si="3689"/>
        <v>2500.0000000000005</v>
      </c>
      <c r="AE2579" s="62">
        <f t="shared" ca="1" si="3689"/>
        <v>2500.0000000000005</v>
      </c>
      <c r="AF2579" s="62">
        <f t="shared" ca="1" si="3689"/>
        <v>1666.666666666667</v>
      </c>
      <c r="AG2579" s="62">
        <f t="shared" ca="1" si="3689"/>
        <v>833.3333333333336</v>
      </c>
      <c r="AH2579" s="62">
        <f t="shared" ca="1" si="3689"/>
        <v>0</v>
      </c>
      <c r="AI2579" s="62">
        <f t="shared" ca="1" si="3689"/>
        <v>0</v>
      </c>
      <c r="AJ2579" s="62">
        <f t="shared" ca="1" si="3689"/>
        <v>0</v>
      </c>
      <c r="AK2579" s="62">
        <f t="shared" ca="1" si="3689"/>
        <v>0</v>
      </c>
      <c r="AL2579" s="62">
        <f t="shared" ca="1" si="3689"/>
        <v>0</v>
      </c>
      <c r="AM2579" s="62">
        <f t="shared" ca="1" si="3689"/>
        <v>0</v>
      </c>
      <c r="AN2579" s="62">
        <f t="shared" ca="1" si="3689"/>
        <v>0</v>
      </c>
      <c r="AO2579" s="62">
        <f t="shared" ca="1" si="3689"/>
        <v>0</v>
      </c>
      <c r="AP2579" s="62">
        <f t="shared" ca="1" si="3689"/>
        <v>0</v>
      </c>
      <c r="AQ2579" s="62">
        <f t="shared" ca="1" si="3689"/>
        <v>0</v>
      </c>
      <c r="AR2579" s="62">
        <f t="shared" ca="1" si="3689"/>
        <v>0</v>
      </c>
      <c r="AS2579" s="62">
        <f t="shared" ca="1" si="3689"/>
        <v>0</v>
      </c>
      <c r="AT2579" s="62">
        <f t="shared" ca="1" si="3689"/>
        <v>0</v>
      </c>
      <c r="AU2579" s="62">
        <f t="shared" ca="1" si="3689"/>
        <v>0</v>
      </c>
      <c r="AV2579" s="62">
        <f t="shared" ca="1" si="3689"/>
        <v>0</v>
      </c>
      <c r="AW2579" s="62">
        <f t="shared" ca="1" si="3689"/>
        <v>0</v>
      </c>
      <c r="AX2579" s="62">
        <f t="shared" ca="1" si="3689"/>
        <v>0</v>
      </c>
      <c r="AY2579" s="62">
        <f t="shared" ca="1" si="3689"/>
        <v>0</v>
      </c>
      <c r="AZ2579" s="62">
        <f t="shared" ref="AZ2579:CE2579" ca="1" si="3690">AY2582</f>
        <v>0</v>
      </c>
      <c r="BA2579" s="62">
        <f t="shared" ca="1" si="3690"/>
        <v>0</v>
      </c>
      <c r="BB2579" s="62">
        <f t="shared" ca="1" si="3690"/>
        <v>0</v>
      </c>
      <c r="BC2579" s="62">
        <f t="shared" ca="1" si="3690"/>
        <v>0</v>
      </c>
      <c r="BD2579" s="62">
        <f t="shared" ca="1" si="3690"/>
        <v>0</v>
      </c>
      <c r="BE2579" s="62">
        <f t="shared" ca="1" si="3690"/>
        <v>0</v>
      </c>
      <c r="BF2579" s="62">
        <f t="shared" ca="1" si="3690"/>
        <v>0</v>
      </c>
      <c r="BG2579" s="62">
        <f t="shared" ca="1" si="3690"/>
        <v>0</v>
      </c>
      <c r="BH2579" s="62">
        <f t="shared" ca="1" si="3690"/>
        <v>0</v>
      </c>
      <c r="BI2579" s="62">
        <f t="shared" ca="1" si="3690"/>
        <v>0</v>
      </c>
      <c r="BJ2579" s="62">
        <f t="shared" ca="1" si="3690"/>
        <v>0</v>
      </c>
      <c r="BK2579" s="62">
        <f t="shared" ca="1" si="3690"/>
        <v>0</v>
      </c>
      <c r="BL2579" s="62">
        <f t="shared" ca="1" si="3690"/>
        <v>0</v>
      </c>
      <c r="BM2579" s="62">
        <f t="shared" ca="1" si="3690"/>
        <v>0</v>
      </c>
      <c r="BN2579" s="62">
        <f t="shared" ca="1" si="3690"/>
        <v>0</v>
      </c>
      <c r="BO2579" s="62">
        <f t="shared" ca="1" si="3690"/>
        <v>0</v>
      </c>
      <c r="BP2579" s="62">
        <f t="shared" ca="1" si="3690"/>
        <v>0</v>
      </c>
      <c r="BQ2579" s="62">
        <f t="shared" ca="1" si="3690"/>
        <v>0</v>
      </c>
      <c r="BR2579" s="62">
        <f t="shared" ca="1" si="3690"/>
        <v>0</v>
      </c>
      <c r="BS2579" s="62">
        <f t="shared" ca="1" si="3690"/>
        <v>0</v>
      </c>
      <c r="BT2579" s="62">
        <f t="shared" ca="1" si="3690"/>
        <v>0</v>
      </c>
      <c r="BU2579" s="62">
        <f t="shared" ca="1" si="3690"/>
        <v>0</v>
      </c>
      <c r="BV2579" s="62">
        <f t="shared" ca="1" si="3690"/>
        <v>0</v>
      </c>
      <c r="BW2579" s="62">
        <f t="shared" ca="1" si="3690"/>
        <v>0</v>
      </c>
      <c r="BX2579" s="62">
        <f t="shared" ca="1" si="3690"/>
        <v>0</v>
      </c>
      <c r="BY2579" s="62">
        <f t="shared" ca="1" si="3690"/>
        <v>0</v>
      </c>
      <c r="BZ2579" s="62">
        <f t="shared" ca="1" si="3690"/>
        <v>0</v>
      </c>
      <c r="CA2579" s="62">
        <f t="shared" ca="1" si="3690"/>
        <v>0</v>
      </c>
      <c r="CB2579" s="62">
        <f t="shared" ca="1" si="3690"/>
        <v>0</v>
      </c>
      <c r="CC2579" s="62">
        <f t="shared" ca="1" si="3690"/>
        <v>0</v>
      </c>
      <c r="CD2579" s="62">
        <f t="shared" ca="1" si="3690"/>
        <v>0</v>
      </c>
      <c r="CE2579" s="62">
        <f t="shared" ca="1" si="3690"/>
        <v>0</v>
      </c>
      <c r="CF2579" s="62">
        <f t="shared" ref="CF2579:CL2579" ca="1" si="3691">CE2582</f>
        <v>0</v>
      </c>
      <c r="CG2579" s="62">
        <f t="shared" ca="1" si="3691"/>
        <v>0</v>
      </c>
      <c r="CH2579" s="62">
        <f t="shared" ca="1" si="3691"/>
        <v>0</v>
      </c>
      <c r="CI2579" s="62">
        <f t="shared" ca="1" si="3691"/>
        <v>0</v>
      </c>
      <c r="CJ2579" s="62">
        <f t="shared" ca="1" si="3691"/>
        <v>0</v>
      </c>
      <c r="CK2579" s="62">
        <f t="shared" ca="1" si="3691"/>
        <v>0</v>
      </c>
      <c r="CL2579" s="62">
        <f t="shared" ca="1" si="3691"/>
        <v>0</v>
      </c>
    </row>
    <row r="2580" spans="2:90" x14ac:dyDescent="0.4">
      <c r="B2580" s="154" t="str">
        <f>"New borrowing - "&amp;SUBSTITUTE(B2571,":","")</f>
        <v>New borrowing - Rolling fixed term loan - multiple borrowings w/ annual control</v>
      </c>
      <c r="D2580" t="s">
        <v>842</v>
      </c>
      <c r="E2580" t="str">
        <f t="shared" si="3687"/>
        <v>2580 LTERMY-F</v>
      </c>
      <c r="G2580" t="str">
        <f t="shared" si="3688"/>
        <v>2580 LTERMY-F</v>
      </c>
      <c r="K2580" s="23">
        <v>10000</v>
      </c>
      <c r="L2580" s="23">
        <f>SUMIF($4:$4,L$2,2578:2578)</f>
        <v>0</v>
      </c>
      <c r="M2580" s="23">
        <f>SUMIF($4:$4,M$2,2578:2578)</f>
        <v>0</v>
      </c>
      <c r="N2580" s="23">
        <f>SUMIF($4:$4,N$2,2578:2578)</f>
        <v>0</v>
      </c>
      <c r="O2580" s="23">
        <f>SUMIF($4:$4,O$2,2578:2578)</f>
        <v>0</v>
      </c>
      <c r="P2580" s="23">
        <f>SUMIF($4:$4,P$2,2578:2578)</f>
        <v>0</v>
      </c>
      <c r="R2580" s="53">
        <f>H2576</f>
        <v>1000</v>
      </c>
      <c r="S2580" s="80" cm="1">
        <f t="array" ref="S2580">IFERROR(INDEX($K:$Q,ROW(),MATCH(S$3,$K$2:$Q$2,0))/12,0)</f>
        <v>833.33333333333337</v>
      </c>
      <c r="T2580" s="80" cm="1">
        <f t="array" ref="T2580">IFERROR(INDEX($K:$Q,ROW(),MATCH(T$3,$K$2:$Q$2,0))/12,0)</f>
        <v>833.33333333333337</v>
      </c>
      <c r="U2580" s="80" cm="1">
        <f t="array" ref="U2580">IFERROR(INDEX($K:$Q,ROW(),MATCH(U$3,$K$2:$Q$2,0))/12,0)</f>
        <v>833.33333333333337</v>
      </c>
      <c r="V2580" s="80" cm="1">
        <f t="array" ref="V2580">IFERROR(INDEX($K:$Q,ROW(),MATCH(V$3,$K$2:$Q$2,0))/12,0)</f>
        <v>833.33333333333337</v>
      </c>
      <c r="W2580" s="80" cm="1">
        <f t="array" ref="W2580">IFERROR(INDEX($K:$Q,ROW(),MATCH(W$3,$K$2:$Q$2,0))/12,0)</f>
        <v>833.33333333333337</v>
      </c>
      <c r="X2580" s="80" cm="1">
        <f t="array" ref="X2580">IFERROR(INDEX($K:$Q,ROW(),MATCH(X$3,$K$2:$Q$2,0))/12,0)</f>
        <v>833.33333333333337</v>
      </c>
      <c r="Y2580" s="80" cm="1">
        <f t="array" ref="Y2580">IFERROR(INDEX($K:$Q,ROW(),MATCH(Y$3,$K$2:$Q$2,0))/12,0)</f>
        <v>833.33333333333337</v>
      </c>
      <c r="Z2580" s="80" cm="1">
        <f t="array" ref="Z2580">IFERROR(INDEX($K:$Q,ROW(),MATCH(Z$3,$K$2:$Q$2,0))/12,0)</f>
        <v>833.33333333333337</v>
      </c>
      <c r="AA2580" s="80" cm="1">
        <f t="array" ref="AA2580">IFERROR(INDEX($K:$Q,ROW(),MATCH(AA$3,$K$2:$Q$2,0))/12,0)</f>
        <v>833.33333333333337</v>
      </c>
      <c r="AB2580" s="80" cm="1">
        <f t="array" ref="AB2580">IFERROR(INDEX($K:$Q,ROW(),MATCH(AB$3,$K$2:$Q$2,0))/12,0)</f>
        <v>833.33333333333337</v>
      </c>
      <c r="AC2580" s="80" cm="1">
        <f t="array" ref="AC2580">IFERROR(INDEX($K:$Q,ROW(),MATCH(AC$3,$K$2:$Q$2,0))/12,0)</f>
        <v>833.33333333333337</v>
      </c>
      <c r="AD2580" s="80" cm="1">
        <f t="array" ref="AD2580">IFERROR(INDEX($K:$Q,ROW(),MATCH(AD$3,$K$2:$Q$2,0))/12,0)</f>
        <v>833.33333333333337</v>
      </c>
      <c r="AE2580" s="80" cm="1">
        <f t="array" ref="AE2580">IFERROR(INDEX($K:$Q,ROW(),MATCH(AE$3,$K$2:$Q$2,0))/12,0)</f>
        <v>0</v>
      </c>
      <c r="AF2580" s="80" cm="1">
        <f t="array" ref="AF2580">IFERROR(INDEX($K:$Q,ROW(),MATCH(AF$3,$K$2:$Q$2,0))/12,0)</f>
        <v>0</v>
      </c>
      <c r="AG2580" s="80" cm="1">
        <f t="array" ref="AG2580">IFERROR(INDEX($K:$Q,ROW(),MATCH(AG$3,$K$2:$Q$2,0))/12,0)</f>
        <v>0</v>
      </c>
      <c r="AH2580" s="80" cm="1">
        <f t="array" ref="AH2580">IFERROR(INDEX($K:$Q,ROW(),MATCH(AH$3,$K$2:$Q$2,0))/12,0)</f>
        <v>0</v>
      </c>
      <c r="AI2580" s="80" cm="1">
        <f t="array" ref="AI2580">IFERROR(INDEX($K:$Q,ROW(),MATCH(AI$3,$K$2:$Q$2,0))/12,0)</f>
        <v>0</v>
      </c>
      <c r="AJ2580" s="80" cm="1">
        <f t="array" ref="AJ2580">IFERROR(INDEX($K:$Q,ROW(),MATCH(AJ$3,$K$2:$Q$2,0))/12,0)</f>
        <v>0</v>
      </c>
      <c r="AK2580" s="80" cm="1">
        <f t="array" ref="AK2580">IFERROR(INDEX($K:$Q,ROW(),MATCH(AK$3,$K$2:$Q$2,0))/12,0)</f>
        <v>0</v>
      </c>
      <c r="AL2580" s="80" cm="1">
        <f t="array" ref="AL2580">IFERROR(INDEX($K:$Q,ROW(),MATCH(AL$3,$K$2:$Q$2,0))/12,0)</f>
        <v>0</v>
      </c>
      <c r="AM2580" s="80" cm="1">
        <f t="array" ref="AM2580">IFERROR(INDEX($K:$Q,ROW(),MATCH(AM$3,$K$2:$Q$2,0))/12,0)</f>
        <v>0</v>
      </c>
      <c r="AN2580" s="80" cm="1">
        <f t="array" ref="AN2580">IFERROR(INDEX($K:$Q,ROW(),MATCH(AN$3,$K$2:$Q$2,0))/12,0)</f>
        <v>0</v>
      </c>
      <c r="AO2580" s="80" cm="1">
        <f t="array" ref="AO2580">IFERROR(INDEX($K:$Q,ROW(),MATCH(AO$3,$K$2:$Q$2,0))/12,0)</f>
        <v>0</v>
      </c>
      <c r="AP2580" s="80" cm="1">
        <f t="array" ref="AP2580">IFERROR(INDEX($K:$Q,ROW(),MATCH(AP$3,$K$2:$Q$2,0))/12,0)</f>
        <v>0</v>
      </c>
      <c r="AQ2580" s="80" cm="1">
        <f t="array" ref="AQ2580">IFERROR(INDEX($K:$Q,ROW(),MATCH(AQ$3,$K$2:$Q$2,0))/12,0)</f>
        <v>0</v>
      </c>
      <c r="AR2580" s="80" cm="1">
        <f t="array" ref="AR2580">IFERROR(INDEX($K:$Q,ROW(),MATCH(AR$3,$K$2:$Q$2,0))/12,0)</f>
        <v>0</v>
      </c>
      <c r="AS2580" s="80" cm="1">
        <f t="array" ref="AS2580">IFERROR(INDEX($K:$Q,ROW(),MATCH(AS$3,$K$2:$Q$2,0))/12,0)</f>
        <v>0</v>
      </c>
      <c r="AT2580" s="80" cm="1">
        <f t="array" ref="AT2580">IFERROR(INDEX($K:$Q,ROW(),MATCH(AT$3,$K$2:$Q$2,0))/12,0)</f>
        <v>0</v>
      </c>
      <c r="AU2580" s="80" cm="1">
        <f t="array" ref="AU2580">IFERROR(INDEX($K:$Q,ROW(),MATCH(AU$3,$K$2:$Q$2,0))/12,0)</f>
        <v>0</v>
      </c>
      <c r="AV2580" s="80" cm="1">
        <f t="array" ref="AV2580">IFERROR(INDEX($K:$Q,ROW(),MATCH(AV$3,$K$2:$Q$2,0))/12,0)</f>
        <v>0</v>
      </c>
      <c r="AW2580" s="80" cm="1">
        <f t="array" ref="AW2580">IFERROR(INDEX($K:$Q,ROW(),MATCH(AW$3,$K$2:$Q$2,0))/12,0)</f>
        <v>0</v>
      </c>
      <c r="AX2580" s="80" cm="1">
        <f t="array" ref="AX2580">IFERROR(INDEX($K:$Q,ROW(),MATCH(AX$3,$K$2:$Q$2,0))/12,0)</f>
        <v>0</v>
      </c>
      <c r="AY2580" s="80" cm="1">
        <f t="array" ref="AY2580">IFERROR(INDEX($K:$Q,ROW(),MATCH(AY$3,$K$2:$Q$2,0))/12,0)</f>
        <v>0</v>
      </c>
      <c r="AZ2580" s="80" cm="1">
        <f t="array" ref="AZ2580">IFERROR(INDEX($K:$Q,ROW(),MATCH(AZ$3,$K$2:$Q$2,0))/12,0)</f>
        <v>0</v>
      </c>
      <c r="BA2580" s="80" cm="1">
        <f t="array" ref="BA2580">IFERROR(INDEX($K:$Q,ROW(),MATCH(BA$3,$K$2:$Q$2,0))/12,0)</f>
        <v>0</v>
      </c>
      <c r="BB2580" s="80" cm="1">
        <f t="array" ref="BB2580">IFERROR(INDEX($K:$Q,ROW(),MATCH(BB$3,$K$2:$Q$2,0))/12,0)</f>
        <v>0</v>
      </c>
      <c r="BC2580" s="80" cm="1">
        <f t="array" ref="BC2580">IFERROR(INDEX($K:$Q,ROW(),MATCH(BC$3,$K$2:$Q$2,0))/12,0)</f>
        <v>0</v>
      </c>
      <c r="BD2580" s="80" cm="1">
        <f t="array" ref="BD2580">IFERROR(INDEX($K:$Q,ROW(),MATCH(BD$3,$K$2:$Q$2,0))/12,0)</f>
        <v>0</v>
      </c>
      <c r="BE2580" s="80" cm="1">
        <f t="array" ref="BE2580">IFERROR(INDEX($K:$Q,ROW(),MATCH(BE$3,$K$2:$Q$2,0))/12,0)</f>
        <v>0</v>
      </c>
      <c r="BF2580" s="80" cm="1">
        <f t="array" ref="BF2580">IFERROR(INDEX($K:$Q,ROW(),MATCH(BF$3,$K$2:$Q$2,0))/12,0)</f>
        <v>0</v>
      </c>
      <c r="BG2580" s="80" cm="1">
        <f t="array" ref="BG2580">IFERROR(INDEX($K:$Q,ROW(),MATCH(BG$3,$K$2:$Q$2,0))/12,0)</f>
        <v>0</v>
      </c>
      <c r="BH2580" s="80" cm="1">
        <f t="array" ref="BH2580">IFERROR(INDEX($K:$Q,ROW(),MATCH(BH$3,$K$2:$Q$2,0))/12,0)</f>
        <v>0</v>
      </c>
      <c r="BI2580" s="80" cm="1">
        <f t="array" ref="BI2580">IFERROR(INDEX($K:$Q,ROW(),MATCH(BI$3,$K$2:$Q$2,0))/12,0)</f>
        <v>0</v>
      </c>
      <c r="BJ2580" s="80" cm="1">
        <f t="array" ref="BJ2580">IFERROR(INDEX($K:$Q,ROW(),MATCH(BJ$3,$K$2:$Q$2,0))/12,0)</f>
        <v>0</v>
      </c>
      <c r="BK2580" s="80" cm="1">
        <f t="array" ref="BK2580">IFERROR(INDEX($K:$Q,ROW(),MATCH(BK$3,$K$2:$Q$2,0))/12,0)</f>
        <v>0</v>
      </c>
      <c r="BL2580" s="80" cm="1">
        <f t="array" ref="BL2580">IFERROR(INDEX($K:$Q,ROW(),MATCH(BL$3,$K$2:$Q$2,0))/12,0)</f>
        <v>0</v>
      </c>
      <c r="BM2580" s="80" cm="1">
        <f t="array" ref="BM2580">IFERROR(INDEX($K:$Q,ROW(),MATCH(BM$3,$K$2:$Q$2,0))/12,0)</f>
        <v>0</v>
      </c>
      <c r="BN2580" s="80" cm="1">
        <f t="array" ref="BN2580">IFERROR(INDEX($K:$Q,ROW(),MATCH(BN$3,$K$2:$Q$2,0))/12,0)</f>
        <v>0</v>
      </c>
      <c r="BO2580" s="80" cm="1">
        <f t="array" ref="BO2580">IFERROR(INDEX($K:$Q,ROW(),MATCH(BO$3,$K$2:$Q$2,0))/12,0)</f>
        <v>0</v>
      </c>
      <c r="BP2580" s="80" cm="1">
        <f t="array" ref="BP2580">IFERROR(INDEX($K:$Q,ROW(),MATCH(BP$3,$K$2:$Q$2,0))/12,0)</f>
        <v>0</v>
      </c>
      <c r="BQ2580" s="80" cm="1">
        <f t="array" ref="BQ2580">IFERROR(INDEX($K:$Q,ROW(),MATCH(BQ$3,$K$2:$Q$2,0))/12,0)</f>
        <v>0</v>
      </c>
      <c r="BR2580" s="80" cm="1">
        <f t="array" ref="BR2580">IFERROR(INDEX($K:$Q,ROW(),MATCH(BR$3,$K$2:$Q$2,0))/12,0)</f>
        <v>0</v>
      </c>
      <c r="BS2580" s="80" cm="1">
        <f t="array" ref="BS2580">IFERROR(INDEX($K:$Q,ROW(),MATCH(BS$3,$K$2:$Q$2,0))/12,0)</f>
        <v>0</v>
      </c>
      <c r="BT2580" s="80" cm="1">
        <f t="array" ref="BT2580">IFERROR(INDEX($K:$Q,ROW(),MATCH(BT$3,$K$2:$Q$2,0))/12,0)</f>
        <v>0</v>
      </c>
      <c r="BU2580" s="80" cm="1">
        <f t="array" ref="BU2580">IFERROR(INDEX($K:$Q,ROW(),MATCH(BU$3,$K$2:$Q$2,0))/12,0)</f>
        <v>0</v>
      </c>
      <c r="BV2580" s="80" cm="1">
        <f t="array" ref="BV2580">IFERROR(INDEX($K:$Q,ROW(),MATCH(BV$3,$K$2:$Q$2,0))/12,0)</f>
        <v>0</v>
      </c>
      <c r="BW2580" s="80" cm="1">
        <f t="array" ref="BW2580">IFERROR(INDEX($K:$Q,ROW(),MATCH(BW$3,$K$2:$Q$2,0))/12,0)</f>
        <v>0</v>
      </c>
      <c r="BX2580" s="80" cm="1">
        <f t="array" ref="BX2580">IFERROR(INDEX($K:$Q,ROW(),MATCH(BX$3,$K$2:$Q$2,0))/12,0)</f>
        <v>0</v>
      </c>
      <c r="BY2580" s="80" cm="1">
        <f t="array" ref="BY2580">IFERROR(INDEX($K:$Q,ROW(),MATCH(BY$3,$K$2:$Q$2,0))/12,0)</f>
        <v>0</v>
      </c>
      <c r="BZ2580" s="80" cm="1">
        <f t="array" ref="BZ2580">IFERROR(INDEX($K:$Q,ROW(),MATCH(BZ$3,$K$2:$Q$2,0))/12,0)</f>
        <v>0</v>
      </c>
      <c r="CA2580" s="80" cm="1">
        <f t="array" ref="CA2580">IFERROR(INDEX($K:$Q,ROW(),MATCH(CA$3,$K$2:$Q$2,0))/12,0)</f>
        <v>0</v>
      </c>
      <c r="CB2580" s="80" cm="1">
        <f t="array" ref="CB2580">IFERROR(INDEX($K:$Q,ROW(),MATCH(CB$3,$K$2:$Q$2,0))/12,0)</f>
        <v>0</v>
      </c>
      <c r="CC2580" s="80" cm="1">
        <f t="array" ref="CC2580">IFERROR(INDEX($K:$Q,ROW(),MATCH(CC$3,$K$2:$Q$2,0))/12,0)</f>
        <v>0</v>
      </c>
      <c r="CD2580" s="80" cm="1">
        <f t="array" ref="CD2580">IFERROR(INDEX($K:$Q,ROW(),MATCH(CD$3,$K$2:$Q$2,0))/12,0)</f>
        <v>0</v>
      </c>
      <c r="CE2580" s="80" cm="1">
        <f t="array" ref="CE2580">IFERROR(INDEX($K:$Q,ROW(),MATCH(CE$3,$K$2:$Q$2,0))/12,0)</f>
        <v>0</v>
      </c>
      <c r="CF2580" s="80" cm="1">
        <f t="array" ref="CF2580">IFERROR(INDEX($K:$Q,ROW(),MATCH(CF$3,$K$2:$Q$2,0))/12,0)</f>
        <v>0</v>
      </c>
      <c r="CG2580" s="80" cm="1">
        <f t="array" ref="CG2580">IFERROR(INDEX($K:$Q,ROW(),MATCH(CG$3,$K$2:$Q$2,0))/12,0)</f>
        <v>0</v>
      </c>
      <c r="CH2580" s="80" cm="1">
        <f t="array" ref="CH2580">IFERROR(INDEX($K:$Q,ROW(),MATCH(CH$3,$K$2:$Q$2,0))/12,0)</f>
        <v>0</v>
      </c>
      <c r="CI2580" s="80" cm="1">
        <f t="array" ref="CI2580">IFERROR(INDEX($K:$Q,ROW(),MATCH(CI$3,$K$2:$Q$2,0))/12,0)</f>
        <v>0</v>
      </c>
      <c r="CJ2580" s="80" cm="1">
        <f t="array" ref="CJ2580">IFERROR(INDEX($K:$Q,ROW(),MATCH(CJ$3,$K$2:$Q$2,0))/12,0)</f>
        <v>0</v>
      </c>
      <c r="CK2580" s="80" cm="1">
        <f t="array" ref="CK2580">IFERROR(INDEX($K:$Q,ROW(),MATCH(CK$3,$K$2:$Q$2,0))/12,0)</f>
        <v>0</v>
      </c>
      <c r="CL2580" s="80" cm="1">
        <f t="array" ref="CL2580">IFERROR(INDEX($K:$Q,ROW(),MATCH(CL$3,$K$2:$Q$2,0))/12,0)</f>
        <v>0</v>
      </c>
    </row>
    <row r="2581" spans="2:90" x14ac:dyDescent="0.4">
      <c r="B2581" s="154" t="str">
        <f>"Repayment - "&amp;SUBSTITUTE(B2571,":","")</f>
        <v>Repayment - Rolling fixed term loan - multiple borrowings w/ annual control</v>
      </c>
      <c r="D2581" t="s">
        <v>842</v>
      </c>
      <c r="E2581" t="str">
        <f t="shared" si="3687"/>
        <v>2581 LTERMY-F</v>
      </c>
      <c r="G2581" t="str">
        <f t="shared" si="3688"/>
        <v>2581 LTERMY-F</v>
      </c>
      <c r="K2581" s="134">
        <f t="shared" ref="K2581:P2581" ca="1" si="3692">SUMIF($3:$3,K$2,2581:2581)</f>
        <v>-8500</v>
      </c>
      <c r="L2581" s="134">
        <f t="shared" ca="1" si="3692"/>
        <v>-2500</v>
      </c>
      <c r="M2581" s="134">
        <f t="shared" ca="1" si="3692"/>
        <v>0</v>
      </c>
      <c r="N2581" s="134">
        <f t="shared" ca="1" si="3692"/>
        <v>0</v>
      </c>
      <c r="O2581" s="134">
        <f t="shared" ca="1" si="3692"/>
        <v>0</v>
      </c>
      <c r="P2581" s="134">
        <f t="shared" ca="1" si="3692"/>
        <v>0</v>
      </c>
      <c r="R2581" s="220"/>
      <c r="S2581" s="221">
        <f ca="1">-IF(COUNT($R2580:S2580)&lt;$H2573,0,OFFSET(S2580,0,-$H2573+1))-$J$2517*(COUNT(R2580:$S2580)=($H2573-$H2574+1))</f>
        <v>0</v>
      </c>
      <c r="T2581" s="221">
        <f ca="1">-IF(COUNT($R2580:T2580)&lt;$H2573,0,OFFSET(T2580,0,-$H2573+1))-$J$2517*(COUNT(S2580:$S2580)=($H2573-$H2574+1))</f>
        <v>0</v>
      </c>
      <c r="U2581" s="221">
        <f ca="1">-IF(COUNT($R2580:U2580)&lt;$H2573,0,OFFSET(U2580,0,-$H2573+1))-$J$2517*(COUNT($S2580:T2580)=($H2573-$H2574+1))</f>
        <v>-1000</v>
      </c>
      <c r="V2581" s="221">
        <f ca="1">-IF(COUNT($R2580:V2580)&lt;$H2573,0,OFFSET(V2580,0,-$H2573+1))-$J$2517*(COUNT($S2580:U2580)=($H2573-$H2574+1))</f>
        <v>-833.33333333333337</v>
      </c>
      <c r="W2581" s="221">
        <f ca="1">-IF(COUNT($R2580:W2580)&lt;$H2573,0,OFFSET(W2580,0,-$H2573+1))-$J$2517*(COUNT($S2580:V2580)=($H2573-$H2574+1))</f>
        <v>-833.33333333333337</v>
      </c>
      <c r="X2581" s="221">
        <f ca="1">-IF(COUNT($R2580:X2580)&lt;$H2573,0,OFFSET(X2580,0,-$H2573+1))-$J$2517*(COUNT($S2580:W2580)=($H2573-$H2574+1))</f>
        <v>-833.33333333333337</v>
      </c>
      <c r="Y2581" s="221">
        <f ca="1">-IF(COUNT($R2580:Y2580)&lt;$H2573,0,OFFSET(Y2580,0,-$H2573+1))-$J$2517*(COUNT($S2580:X2580)=($H2573-$H2574+1))</f>
        <v>-833.33333333333337</v>
      </c>
      <c r="Z2581" s="221">
        <f ca="1">-IF(COUNT($R2580:Z2580)&lt;$H2573,0,OFFSET(Z2580,0,-$H2573+1))-$J$2517*(COUNT($S2580:Y2580)=($H2573-$H2574+1))</f>
        <v>-833.33333333333337</v>
      </c>
      <c r="AA2581" s="221">
        <f ca="1">-IF(COUNT($R2580:AA2580)&lt;$H2573,0,OFFSET(AA2580,0,-$H2573+1))-$J$2517*(COUNT($S2580:Z2580)=($H2573-$H2574+1))</f>
        <v>-833.33333333333337</v>
      </c>
      <c r="AB2581" s="221">
        <f ca="1">-IF(COUNT($R2580:AB2580)&lt;$H2573,0,OFFSET(AB2580,0,-$H2573+1))-$J$2517*(COUNT($S2580:AA2580)=($H2573-$H2574+1))</f>
        <v>-833.33333333333337</v>
      </c>
      <c r="AC2581" s="221">
        <f ca="1">-IF(COUNT($R2580:AC2580)&lt;$H2573,0,OFFSET(AC2580,0,-$H2573+1))-$J$2517*(COUNT($S2580:AB2580)=($H2573-$H2574+1))</f>
        <v>-833.33333333333337</v>
      </c>
      <c r="AD2581" s="221">
        <f ca="1">-IF(COUNT($R2580:AD2580)&lt;$H2573,0,OFFSET(AD2580,0,-$H2573+1))-$J$2517*(COUNT($S2580:AC2580)=($H2573-$H2574+1))</f>
        <v>-833.33333333333337</v>
      </c>
      <c r="AE2581" s="221">
        <f ca="1">-IF(COUNT($R2580:AE2580)&lt;$H2573,0,OFFSET(AE2580,0,-$H2573+1))-$J$2517*(COUNT($S2580:AD2580)=($H2573-$H2574+1))</f>
        <v>-833.33333333333337</v>
      </c>
      <c r="AF2581" s="221">
        <f ca="1">-IF(COUNT($R2580:AF2580)&lt;$H2573,0,OFFSET(AF2580,0,-$H2573+1))-$J$2517*(COUNT($S2580:AE2580)=($H2573-$H2574+1))</f>
        <v>-833.33333333333337</v>
      </c>
      <c r="AG2581" s="221">
        <f ca="1">-IF(COUNT($R2580:AG2580)&lt;$H2573,0,OFFSET(AG2580,0,-$H2573+1))-$J$2517*(COUNT($S2580:AF2580)=($H2573-$H2574+1))</f>
        <v>-833.33333333333337</v>
      </c>
      <c r="AH2581" s="221">
        <f ca="1">-IF(COUNT($R2580:AH2580)&lt;$H2573,0,OFFSET(AH2580,0,-$H2573+1))-$J$2517*(COUNT($S2580:AG2580)=($H2573-$H2574+1))</f>
        <v>0</v>
      </c>
      <c r="AI2581" s="221">
        <f ca="1">-IF(COUNT($R2580:AI2580)&lt;$H2573,0,OFFSET(AI2580,0,-$H2573+1))-$J$2517*(COUNT($S2580:AH2580)=($H2573-$H2574+1))</f>
        <v>0</v>
      </c>
      <c r="AJ2581" s="221">
        <f ca="1">-IF(COUNT($R2580:AJ2580)&lt;$H2573,0,OFFSET(AJ2580,0,-$H2573+1))-$J$2517*(COUNT($S2580:AI2580)=($H2573-$H2574+1))</f>
        <v>0</v>
      </c>
      <c r="AK2581" s="221">
        <f ca="1">-IF(COUNT($R2580:AK2580)&lt;$H2573,0,OFFSET(AK2580,0,-$H2573+1))-$J$2517*(COUNT($S2580:AJ2580)=($H2573-$H2574+1))</f>
        <v>0</v>
      </c>
      <c r="AL2581" s="221">
        <f ca="1">-IF(COUNT($R2580:AL2580)&lt;$H2573,0,OFFSET(AL2580,0,-$H2573+1))-$J$2517*(COUNT($S2580:AK2580)=($H2573-$H2574+1))</f>
        <v>0</v>
      </c>
      <c r="AM2581" s="221">
        <f ca="1">-IF(COUNT($R2580:AM2580)&lt;$H2573,0,OFFSET(AM2580,0,-$H2573+1))-$J$2517*(COUNT($S2580:AL2580)=($H2573-$H2574+1))</f>
        <v>0</v>
      </c>
      <c r="AN2581" s="221">
        <f ca="1">-IF(COUNT($R2580:AN2580)&lt;$H2573,0,OFFSET(AN2580,0,-$H2573+1))-$J$2517*(COUNT($S2580:AM2580)=($H2573-$H2574+1))</f>
        <v>0</v>
      </c>
      <c r="AO2581" s="221">
        <f ca="1">-IF(COUNT($R2580:AO2580)&lt;$H2573,0,OFFSET(AO2580,0,-$H2573+1))-$J$2517*(COUNT($S2580:AN2580)=($H2573-$H2574+1))</f>
        <v>0</v>
      </c>
      <c r="AP2581" s="221">
        <f ca="1">-IF(COUNT($R2580:AP2580)&lt;$H2573,0,OFFSET(AP2580,0,-$H2573+1))-$J$2517*(COUNT($S2580:AO2580)=($H2573-$H2574+1))</f>
        <v>0</v>
      </c>
      <c r="AQ2581" s="221">
        <f ca="1">-IF(COUNT($R2580:AQ2580)&lt;$H2573,0,OFFSET(AQ2580,0,-$H2573+1))-$J$2517*(COUNT($S2580:AP2580)=($H2573-$H2574+1))</f>
        <v>0</v>
      </c>
      <c r="AR2581" s="221">
        <f ca="1">-IF(COUNT($R2580:AR2580)&lt;$H2573,0,OFFSET(AR2580,0,-$H2573+1))-$J$2517*(COUNT($S2580:AQ2580)=($H2573-$H2574+1))</f>
        <v>0</v>
      </c>
      <c r="AS2581" s="221">
        <f ca="1">-IF(COUNT($R2580:AS2580)&lt;$H2573,0,OFFSET(AS2580,0,-$H2573+1))-$J$2517*(COUNT($S2580:AR2580)=($H2573-$H2574+1))</f>
        <v>0</v>
      </c>
      <c r="AT2581" s="221">
        <f ca="1">-IF(COUNT($R2580:AT2580)&lt;$H2573,0,OFFSET(AT2580,0,-$H2573+1))-$J$2517*(COUNT($S2580:AS2580)=($H2573-$H2574+1))</f>
        <v>0</v>
      </c>
      <c r="AU2581" s="221">
        <f ca="1">-IF(COUNT($R2580:AU2580)&lt;$H2573,0,OFFSET(AU2580,0,-$H2573+1))-$J$2517*(COUNT($S2580:AT2580)=($H2573-$H2574+1))</f>
        <v>0</v>
      </c>
      <c r="AV2581" s="221">
        <f ca="1">-IF(COUNT($R2580:AV2580)&lt;$H2573,0,OFFSET(AV2580,0,-$H2573+1))-$J$2517*(COUNT($S2580:AU2580)=($H2573-$H2574+1))</f>
        <v>0</v>
      </c>
      <c r="AW2581" s="221">
        <f ca="1">-IF(COUNT($R2580:AW2580)&lt;$H2573,0,OFFSET(AW2580,0,-$H2573+1))-$J$2517*(COUNT($S2580:AV2580)=($H2573-$H2574+1))</f>
        <v>0</v>
      </c>
      <c r="AX2581" s="221">
        <f ca="1">-IF(COUNT($R2580:AX2580)&lt;$H2573,0,OFFSET(AX2580,0,-$H2573+1))-$J$2517*(COUNT($S2580:AW2580)=($H2573-$H2574+1))</f>
        <v>0</v>
      </c>
      <c r="AY2581" s="221">
        <f ca="1">-IF(COUNT($R2580:AY2580)&lt;$H2573,0,OFFSET(AY2580,0,-$H2573+1))-$J$2517*(COUNT($S2580:AX2580)=($H2573-$H2574+1))</f>
        <v>0</v>
      </c>
      <c r="AZ2581" s="221">
        <f ca="1">-IF(COUNT($R2580:AZ2580)&lt;$H2573,0,OFFSET(AZ2580,0,-$H2573+1))-$J$2517*(COUNT($S2580:AY2580)=($H2573-$H2574+1))</f>
        <v>0</v>
      </c>
      <c r="BA2581" s="221">
        <f ca="1">-IF(COUNT($R2580:BA2580)&lt;$H2573,0,OFFSET(BA2580,0,-$H2573+1))-$J$2517*(COUNT($S2580:AZ2580)=($H2573-$H2574+1))</f>
        <v>0</v>
      </c>
      <c r="BB2581" s="221">
        <f ca="1">-IF(COUNT($R2580:BB2580)&lt;$H2573,0,OFFSET(BB2580,0,-$H2573+1))-$J$2517*(COUNT($S2580:BA2580)=($H2573-$H2574+1))</f>
        <v>0</v>
      </c>
      <c r="BC2581" s="221">
        <f ca="1">-IF(COUNT($R2580:BC2580)&lt;$H2573,0,OFFSET(BC2580,0,-$H2573+1))-$J$2517*(COUNT($S2580:BB2580)=($H2573-$H2574+1))</f>
        <v>0</v>
      </c>
      <c r="BD2581" s="221">
        <f ca="1">-IF(COUNT($R2580:BD2580)&lt;$H2573,0,OFFSET(BD2580,0,-$H2573+1))-$J$2517*(COUNT($S2580:BC2580)=($H2573-$H2574+1))</f>
        <v>0</v>
      </c>
      <c r="BE2581" s="221">
        <f ca="1">-IF(COUNT($R2580:BE2580)&lt;$H2573,0,OFFSET(BE2580,0,-$H2573+1))-$J$2517*(COUNT($S2580:BD2580)=($H2573-$H2574+1))</f>
        <v>0</v>
      </c>
      <c r="BF2581" s="221">
        <f ca="1">-IF(COUNT($R2580:BF2580)&lt;$H2573,0,OFFSET(BF2580,0,-$H2573+1))-$J$2517*(COUNT($S2580:BE2580)=($H2573-$H2574+1))</f>
        <v>0</v>
      </c>
      <c r="BG2581" s="221">
        <f ca="1">-IF(COUNT($R2580:BG2580)&lt;$H2573,0,OFFSET(BG2580,0,-$H2573+1))-$J$2517*(COUNT($S2580:BF2580)=($H2573-$H2574+1))</f>
        <v>0</v>
      </c>
      <c r="BH2581" s="221">
        <f ca="1">-IF(COUNT($R2580:BH2580)&lt;$H2573,0,OFFSET(BH2580,0,-$H2573+1))-$J$2517*(COUNT($S2580:BG2580)=($H2573-$H2574+1))</f>
        <v>0</v>
      </c>
      <c r="BI2581" s="221">
        <f ca="1">-IF(COUNT($R2580:BI2580)&lt;$H2573,0,OFFSET(BI2580,0,-$H2573+1))-$J$2517*(COUNT($S2580:BH2580)=($H2573-$H2574+1))</f>
        <v>0</v>
      </c>
      <c r="BJ2581" s="221">
        <f ca="1">-IF(COUNT($R2580:BJ2580)&lt;$H2573,0,OFFSET(BJ2580,0,-$H2573+1))-$J$2517*(COUNT($S2580:BI2580)=($H2573-$H2574+1))</f>
        <v>0</v>
      </c>
      <c r="BK2581" s="221">
        <f ca="1">-IF(COUNT($R2580:BK2580)&lt;$H2573,0,OFFSET(BK2580,0,-$H2573+1))-$J$2517*(COUNT($S2580:BJ2580)=($H2573-$H2574+1))</f>
        <v>0</v>
      </c>
      <c r="BL2581" s="221">
        <f ca="1">-IF(COUNT($R2580:BL2580)&lt;$H2573,0,OFFSET(BL2580,0,-$H2573+1))-$J$2517*(COUNT($S2580:BK2580)=($H2573-$H2574+1))</f>
        <v>0</v>
      </c>
      <c r="BM2581" s="221">
        <f ca="1">-IF(COUNT($R2580:BM2580)&lt;$H2573,0,OFFSET(BM2580,0,-$H2573+1))-$J$2517*(COUNT($S2580:BL2580)=($H2573-$H2574+1))</f>
        <v>0</v>
      </c>
      <c r="BN2581" s="221">
        <f ca="1">-IF(COUNT($R2580:BN2580)&lt;$H2573,0,OFFSET(BN2580,0,-$H2573+1))-$J$2517*(COUNT($S2580:BM2580)=($H2573-$H2574+1))</f>
        <v>0</v>
      </c>
      <c r="BO2581" s="221">
        <f ca="1">-IF(COUNT($R2580:BO2580)&lt;$H2573,0,OFFSET(BO2580,0,-$H2573+1))-$J$2517*(COUNT($S2580:BN2580)=($H2573-$H2574+1))</f>
        <v>0</v>
      </c>
      <c r="BP2581" s="221">
        <f ca="1">-IF(COUNT($R2580:BP2580)&lt;$H2573,0,OFFSET(BP2580,0,-$H2573+1))-$J$2517*(COUNT($S2580:BO2580)=($H2573-$H2574+1))</f>
        <v>0</v>
      </c>
      <c r="BQ2581" s="221">
        <f ca="1">-IF(COUNT($R2580:BQ2580)&lt;$H2573,0,OFFSET(BQ2580,0,-$H2573+1))-$J$2517*(COUNT($S2580:BP2580)=($H2573-$H2574+1))</f>
        <v>0</v>
      </c>
      <c r="BR2581" s="221">
        <f ca="1">-IF(COUNT($R2580:BR2580)&lt;$H2573,0,OFFSET(BR2580,0,-$H2573+1))-$J$2517*(COUNT($S2580:BQ2580)=($H2573-$H2574+1))</f>
        <v>0</v>
      </c>
      <c r="BS2581" s="221">
        <f ca="1">-IF(COUNT($R2580:BS2580)&lt;$H2573,0,OFFSET(BS2580,0,-$H2573+1))-$J$2517*(COUNT($S2580:BR2580)=($H2573-$H2574+1))</f>
        <v>0</v>
      </c>
      <c r="BT2581" s="221">
        <f ca="1">-IF(COUNT($R2580:BT2580)&lt;$H2573,0,OFFSET(BT2580,0,-$H2573+1))-$J$2517*(COUNT($S2580:BS2580)=($H2573-$H2574+1))</f>
        <v>0</v>
      </c>
      <c r="BU2581" s="221">
        <f ca="1">-IF(COUNT($R2580:BU2580)&lt;$H2573,0,OFFSET(BU2580,0,-$H2573+1))-$J$2517*(COUNT($S2580:BT2580)=($H2573-$H2574+1))</f>
        <v>0</v>
      </c>
      <c r="BV2581" s="221">
        <f ca="1">-IF(COUNT($R2580:BV2580)&lt;$H2573,0,OFFSET(BV2580,0,-$H2573+1))-$J$2517*(COUNT($S2580:BU2580)=($H2573-$H2574+1))</f>
        <v>0</v>
      </c>
      <c r="BW2581" s="221">
        <f ca="1">-IF(COUNT($R2580:BW2580)&lt;$H2573,0,OFFSET(BW2580,0,-$H2573+1))-$J$2517*(COUNT($S2580:BV2580)=($H2573-$H2574+1))</f>
        <v>0</v>
      </c>
      <c r="BX2581" s="221">
        <f ca="1">-IF(COUNT($R2580:BX2580)&lt;$H2573,0,OFFSET(BX2580,0,-$H2573+1))-$J$2517*(COUNT($S2580:BW2580)=($H2573-$H2574+1))</f>
        <v>0</v>
      </c>
      <c r="BY2581" s="221">
        <f ca="1">-IF(COUNT($R2580:BY2580)&lt;$H2573,0,OFFSET(BY2580,0,-$H2573+1))-$J$2517*(COUNT($S2580:BX2580)=($H2573-$H2574+1))</f>
        <v>0</v>
      </c>
      <c r="BZ2581" s="221">
        <f ca="1">-IF(COUNT($R2580:BZ2580)&lt;$H2573,0,OFFSET(BZ2580,0,-$H2573+1))-$J$2517*(COUNT($S2580:BY2580)=($H2573-$H2574+1))</f>
        <v>0</v>
      </c>
      <c r="CA2581" s="221">
        <f ca="1">-IF(COUNT($R2580:CA2580)&lt;$H2573,0,OFFSET(CA2580,0,-$H2573+1))-$J$2517*(COUNT($S2580:BZ2580)=($H2573-$H2574+1))</f>
        <v>0</v>
      </c>
      <c r="CB2581" s="221">
        <f ca="1">-IF(COUNT($R2580:CB2580)&lt;$H2573,0,OFFSET(CB2580,0,-$H2573+1))-$J$2517*(COUNT($S2580:CA2580)=($H2573-$H2574+1))</f>
        <v>0</v>
      </c>
      <c r="CC2581" s="221">
        <f ca="1">-IF(COUNT($R2580:CC2580)&lt;$H2573,0,OFFSET(CC2580,0,-$H2573+1))-$J$2517*(COUNT($S2580:CB2580)=($H2573-$H2574+1))</f>
        <v>0</v>
      </c>
      <c r="CD2581" s="221">
        <f ca="1">-IF(COUNT($R2580:CD2580)&lt;$H2573,0,OFFSET(CD2580,0,-$H2573+1))-$J$2517*(COUNT($S2580:CC2580)=($H2573-$H2574+1))</f>
        <v>0</v>
      </c>
      <c r="CE2581" s="221">
        <f ca="1">-IF(COUNT($R2580:CE2580)&lt;$H2573,0,OFFSET(CE2580,0,-$H2573+1))-$J$2517*(COUNT($S2580:CD2580)=($H2573-$H2574+1))</f>
        <v>0</v>
      </c>
      <c r="CF2581" s="221">
        <f ca="1">-IF(COUNT($R2580:CF2580)&lt;$H2573,0,OFFSET(CF2580,0,-$H2573+1))-$J$2517*(COUNT($S2580:CE2580)=($H2573-$H2574+1))</f>
        <v>0</v>
      </c>
      <c r="CG2581" s="221">
        <f ca="1">-IF(COUNT($R2580:CG2580)&lt;$H2573,0,OFFSET(CG2580,0,-$H2573+1))-$J$2517*(COUNT($S2580:CF2580)=($H2573-$H2574+1))</f>
        <v>0</v>
      </c>
      <c r="CH2581" s="221">
        <f ca="1">-IF(COUNT($R2580:CH2580)&lt;$H2573,0,OFFSET(CH2580,0,-$H2573+1))-$J$2517*(COUNT($S2580:CG2580)=($H2573-$H2574+1))</f>
        <v>0</v>
      </c>
      <c r="CI2581" s="221">
        <f ca="1">-IF(COUNT($R2580:CI2580)&lt;$H2573,0,OFFSET(CI2580,0,-$H2573+1))-$J$2517*(COUNT($S2580:CH2580)=($H2573-$H2574+1))</f>
        <v>0</v>
      </c>
      <c r="CJ2581" s="221">
        <f ca="1">-IF(COUNT($R2580:CJ2580)&lt;$H2573,0,OFFSET(CJ2580,0,-$H2573+1))-$J$2517*(COUNT($S2580:CI2580)=($H2573-$H2574+1))</f>
        <v>0</v>
      </c>
      <c r="CK2581" s="221">
        <f ca="1">-IF(COUNT($R2580:CK2580)&lt;$H2573,0,OFFSET(CK2580,0,-$H2573+1))-$J$2517*(COUNT($S2580:CJ2580)=($H2573-$H2574+1))</f>
        <v>0</v>
      </c>
      <c r="CL2581" s="221">
        <f ca="1">-IF(COUNT($R2580:CL2580)&lt;$H2573,0,OFFSET(CL2580,0,-$H2573+1))-$J$2517*(COUNT($S2580:CK2580)=($H2573-$H2574+1))</f>
        <v>0</v>
      </c>
    </row>
    <row r="2582" spans="2:90" x14ac:dyDescent="0.4">
      <c r="B2582" s="123" t="str">
        <f>"Loan - "&amp;SUBSTITUTE(B2571,":","")</f>
        <v>Loan - Rolling fixed term loan - multiple borrowings w/ annual control</v>
      </c>
      <c r="C2582" t="s">
        <v>240</v>
      </c>
      <c r="D2582" t="s">
        <v>842</v>
      </c>
      <c r="E2582" t="str">
        <f t="shared" si="3687"/>
        <v>2582 LTERMY-F</v>
      </c>
      <c r="G2582" t="str">
        <f t="shared" si="3688"/>
        <v>2582 LTERMY-F</v>
      </c>
      <c r="I2582" s="80"/>
      <c r="J2582" s="80"/>
      <c r="K2582" s="33">
        <f t="shared" ref="K2582:P2582" ca="1" si="3693">SUMIF($4:$4,K$2,2582:2582)</f>
        <v>2500.0000000000005</v>
      </c>
      <c r="L2582" s="33">
        <f t="shared" ca="1" si="3693"/>
        <v>0</v>
      </c>
      <c r="M2582" s="33">
        <f t="shared" ca="1" si="3693"/>
        <v>0</v>
      </c>
      <c r="N2582" s="33">
        <f t="shared" ca="1" si="3693"/>
        <v>0</v>
      </c>
      <c r="O2582" s="33">
        <f t="shared" ca="1" si="3693"/>
        <v>0</v>
      </c>
      <c r="P2582" s="33">
        <f t="shared" ca="1" si="3693"/>
        <v>0</v>
      </c>
      <c r="R2582" s="53">
        <f ca="1">S2579</f>
        <v>1000</v>
      </c>
      <c r="S2582" s="93">
        <f t="shared" ref="S2582" ca="1" si="3694">SUM(S2579:S2581)</f>
        <v>1833.3333333333335</v>
      </c>
      <c r="T2582" s="93">
        <f t="shared" ref="T2582:AX2582" ca="1" si="3695">SUM(T2579:T2581)</f>
        <v>2666.666666666667</v>
      </c>
      <c r="U2582" s="93">
        <f t="shared" ca="1" si="3695"/>
        <v>2500.0000000000005</v>
      </c>
      <c r="V2582" s="93">
        <f t="shared" ca="1" si="3695"/>
        <v>2500.0000000000005</v>
      </c>
      <c r="W2582" s="93">
        <f t="shared" ca="1" si="3695"/>
        <v>2500.0000000000005</v>
      </c>
      <c r="X2582" s="93">
        <f t="shared" ca="1" si="3695"/>
        <v>2500.0000000000005</v>
      </c>
      <c r="Y2582" s="93">
        <f t="shared" ca="1" si="3695"/>
        <v>2500.0000000000005</v>
      </c>
      <c r="Z2582" s="93">
        <f t="shared" ca="1" si="3695"/>
        <v>2500.0000000000005</v>
      </c>
      <c r="AA2582" s="93">
        <f t="shared" ca="1" si="3695"/>
        <v>2500.0000000000005</v>
      </c>
      <c r="AB2582" s="93">
        <f t="shared" ca="1" si="3695"/>
        <v>2500.0000000000005</v>
      </c>
      <c r="AC2582" s="93">
        <f t="shared" ca="1" si="3695"/>
        <v>2500.0000000000005</v>
      </c>
      <c r="AD2582" s="93">
        <f t="shared" ca="1" si="3695"/>
        <v>2500.0000000000005</v>
      </c>
      <c r="AE2582" s="93">
        <f t="shared" ca="1" si="3695"/>
        <v>1666.666666666667</v>
      </c>
      <c r="AF2582" s="93">
        <f t="shared" ca="1" si="3695"/>
        <v>833.3333333333336</v>
      </c>
      <c r="AG2582" s="93">
        <f t="shared" ca="1" si="3695"/>
        <v>0</v>
      </c>
      <c r="AH2582" s="93">
        <f t="shared" ca="1" si="3695"/>
        <v>0</v>
      </c>
      <c r="AI2582" s="93">
        <f t="shared" ca="1" si="3695"/>
        <v>0</v>
      </c>
      <c r="AJ2582" s="93">
        <f t="shared" ca="1" si="3695"/>
        <v>0</v>
      </c>
      <c r="AK2582" s="93">
        <f t="shared" ca="1" si="3695"/>
        <v>0</v>
      </c>
      <c r="AL2582" s="93">
        <f t="shared" ca="1" si="3695"/>
        <v>0</v>
      </c>
      <c r="AM2582" s="93">
        <f t="shared" ca="1" si="3695"/>
        <v>0</v>
      </c>
      <c r="AN2582" s="93">
        <f t="shared" ca="1" si="3695"/>
        <v>0</v>
      </c>
      <c r="AO2582" s="93">
        <f t="shared" ca="1" si="3695"/>
        <v>0</v>
      </c>
      <c r="AP2582" s="93">
        <f t="shared" ca="1" si="3695"/>
        <v>0</v>
      </c>
      <c r="AQ2582" s="93">
        <f t="shared" ca="1" si="3695"/>
        <v>0</v>
      </c>
      <c r="AR2582" s="93">
        <f t="shared" ca="1" si="3695"/>
        <v>0</v>
      </c>
      <c r="AS2582" s="93">
        <f t="shared" ca="1" si="3695"/>
        <v>0</v>
      </c>
      <c r="AT2582" s="93">
        <f t="shared" ca="1" si="3695"/>
        <v>0</v>
      </c>
      <c r="AU2582" s="93">
        <f t="shared" ca="1" si="3695"/>
        <v>0</v>
      </c>
      <c r="AV2582" s="93">
        <f t="shared" ca="1" si="3695"/>
        <v>0</v>
      </c>
      <c r="AW2582" s="93">
        <f t="shared" ca="1" si="3695"/>
        <v>0</v>
      </c>
      <c r="AX2582" s="93">
        <f t="shared" ca="1" si="3695"/>
        <v>0</v>
      </c>
      <c r="AY2582" s="93">
        <f t="shared" ref="AY2582:CD2582" ca="1" si="3696">SUM(AY2579:AY2581)</f>
        <v>0</v>
      </c>
      <c r="AZ2582" s="93">
        <f t="shared" ca="1" si="3696"/>
        <v>0</v>
      </c>
      <c r="BA2582" s="93">
        <f t="shared" ca="1" si="3696"/>
        <v>0</v>
      </c>
      <c r="BB2582" s="93">
        <f t="shared" ca="1" si="3696"/>
        <v>0</v>
      </c>
      <c r="BC2582" s="93">
        <f t="shared" ca="1" si="3696"/>
        <v>0</v>
      </c>
      <c r="BD2582" s="93">
        <f t="shared" ca="1" si="3696"/>
        <v>0</v>
      </c>
      <c r="BE2582" s="93">
        <f t="shared" ca="1" si="3696"/>
        <v>0</v>
      </c>
      <c r="BF2582" s="93">
        <f t="shared" ca="1" si="3696"/>
        <v>0</v>
      </c>
      <c r="BG2582" s="93">
        <f t="shared" ca="1" si="3696"/>
        <v>0</v>
      </c>
      <c r="BH2582" s="93">
        <f t="shared" ca="1" si="3696"/>
        <v>0</v>
      </c>
      <c r="BI2582" s="93">
        <f t="shared" ca="1" si="3696"/>
        <v>0</v>
      </c>
      <c r="BJ2582" s="93">
        <f t="shared" ca="1" si="3696"/>
        <v>0</v>
      </c>
      <c r="BK2582" s="93">
        <f t="shared" ca="1" si="3696"/>
        <v>0</v>
      </c>
      <c r="BL2582" s="93">
        <f t="shared" ca="1" si="3696"/>
        <v>0</v>
      </c>
      <c r="BM2582" s="93">
        <f t="shared" ca="1" si="3696"/>
        <v>0</v>
      </c>
      <c r="BN2582" s="93">
        <f t="shared" ca="1" si="3696"/>
        <v>0</v>
      </c>
      <c r="BO2582" s="93">
        <f t="shared" ca="1" si="3696"/>
        <v>0</v>
      </c>
      <c r="BP2582" s="93">
        <f t="shared" ca="1" si="3696"/>
        <v>0</v>
      </c>
      <c r="BQ2582" s="93">
        <f t="shared" ca="1" si="3696"/>
        <v>0</v>
      </c>
      <c r="BR2582" s="93">
        <f t="shared" ca="1" si="3696"/>
        <v>0</v>
      </c>
      <c r="BS2582" s="93">
        <f t="shared" ca="1" si="3696"/>
        <v>0</v>
      </c>
      <c r="BT2582" s="93">
        <f t="shared" ca="1" si="3696"/>
        <v>0</v>
      </c>
      <c r="BU2582" s="93">
        <f t="shared" ca="1" si="3696"/>
        <v>0</v>
      </c>
      <c r="BV2582" s="93">
        <f t="shared" ca="1" si="3696"/>
        <v>0</v>
      </c>
      <c r="BW2582" s="93">
        <f t="shared" ca="1" si="3696"/>
        <v>0</v>
      </c>
      <c r="BX2582" s="93">
        <f t="shared" ca="1" si="3696"/>
        <v>0</v>
      </c>
      <c r="BY2582" s="93">
        <f t="shared" ca="1" si="3696"/>
        <v>0</v>
      </c>
      <c r="BZ2582" s="93">
        <f t="shared" ca="1" si="3696"/>
        <v>0</v>
      </c>
      <c r="CA2582" s="93">
        <f t="shared" ca="1" si="3696"/>
        <v>0</v>
      </c>
      <c r="CB2582" s="93">
        <f t="shared" ca="1" si="3696"/>
        <v>0</v>
      </c>
      <c r="CC2582" s="93">
        <f t="shared" ca="1" si="3696"/>
        <v>0</v>
      </c>
      <c r="CD2582" s="93">
        <f t="shared" ca="1" si="3696"/>
        <v>0</v>
      </c>
      <c r="CE2582" s="93">
        <f t="shared" ref="CE2582:CK2582" ca="1" si="3697">SUM(CE2579:CE2581)</f>
        <v>0</v>
      </c>
      <c r="CF2582" s="93">
        <f t="shared" ca="1" si="3697"/>
        <v>0</v>
      </c>
      <c r="CG2582" s="93">
        <f t="shared" ca="1" si="3697"/>
        <v>0</v>
      </c>
      <c r="CH2582" s="93">
        <f t="shared" ca="1" si="3697"/>
        <v>0</v>
      </c>
      <c r="CI2582" s="93">
        <f t="shared" ca="1" si="3697"/>
        <v>0</v>
      </c>
      <c r="CJ2582" s="93">
        <f t="shared" ca="1" si="3697"/>
        <v>0</v>
      </c>
      <c r="CK2582" s="93">
        <f t="shared" ca="1" si="3697"/>
        <v>0</v>
      </c>
      <c r="CL2582" s="93">
        <f t="shared" ref="CL2582" ca="1" si="3698">SUM(CL2579:CL2581)</f>
        <v>0</v>
      </c>
    </row>
    <row r="2583" spans="2:90" x14ac:dyDescent="0.4">
      <c r="B2583" s="122"/>
      <c r="C2583" s="59"/>
      <c r="D2583" t="s">
        <v>842</v>
      </c>
      <c r="E2583" t="str">
        <f t="shared" si="3687"/>
        <v>2583 LTERMY-F</v>
      </c>
      <c r="G2583" t="str">
        <f t="shared" si="3688"/>
        <v>2583 LTERMY-F</v>
      </c>
      <c r="R2583"/>
      <c r="S2583" s="62"/>
      <c r="T2583" s="62"/>
      <c r="U2583" s="62"/>
      <c r="V2583" s="62"/>
      <c r="W2583" s="62"/>
      <c r="X2583" s="62"/>
      <c r="Y2583" s="62"/>
      <c r="Z2583" s="62"/>
      <c r="AA2583" s="62"/>
      <c r="AB2583" s="62"/>
      <c r="AC2583" s="62"/>
      <c r="AD2583" s="62"/>
      <c r="AE2583" s="62"/>
      <c r="AF2583" s="62"/>
      <c r="AG2583" s="62"/>
      <c r="AH2583" s="62"/>
      <c r="AI2583" s="62"/>
      <c r="AJ2583" s="62"/>
      <c r="AK2583" s="62"/>
      <c r="AL2583" s="62"/>
      <c r="AM2583" s="62"/>
      <c r="AN2583" s="62"/>
      <c r="AO2583" s="62"/>
      <c r="AP2583" s="62"/>
      <c r="AQ2583" s="62"/>
      <c r="AR2583" s="62"/>
      <c r="AS2583" s="62"/>
      <c r="AT2583" s="62"/>
      <c r="AU2583" s="62"/>
      <c r="AV2583" s="62"/>
      <c r="AW2583" s="62"/>
      <c r="AX2583" s="62"/>
      <c r="AY2583" s="62"/>
      <c r="AZ2583" s="62"/>
      <c r="BA2583" s="62"/>
      <c r="BB2583" s="62"/>
      <c r="BC2583" s="62"/>
      <c r="BD2583" s="62"/>
      <c r="BE2583" s="62"/>
      <c r="BF2583" s="62"/>
      <c r="BG2583" s="62"/>
      <c r="BH2583" s="62"/>
      <c r="BI2583" s="62"/>
      <c r="BJ2583" s="62"/>
      <c r="BK2583" s="62"/>
      <c r="BL2583" s="62"/>
      <c r="BM2583" s="62"/>
      <c r="BN2583" s="62"/>
      <c r="BO2583" s="62"/>
      <c r="BP2583" s="62"/>
      <c r="BQ2583" s="62"/>
      <c r="BR2583" s="62"/>
      <c r="BS2583" s="62"/>
      <c r="BT2583" s="62"/>
      <c r="BU2583" s="62"/>
      <c r="BV2583" s="62"/>
      <c r="BW2583" s="62"/>
      <c r="BX2583" s="62"/>
      <c r="BY2583" s="62"/>
      <c r="BZ2583" s="62"/>
      <c r="CA2583" s="62"/>
      <c r="CB2583" s="62"/>
      <c r="CC2583" s="62"/>
      <c r="CD2583" s="62"/>
      <c r="CE2583" s="62"/>
      <c r="CF2583" s="62"/>
      <c r="CG2583" s="62"/>
      <c r="CH2583" s="62"/>
      <c r="CI2583" s="62"/>
      <c r="CJ2583" s="62"/>
      <c r="CK2583" s="62"/>
      <c r="CL2583" s="62"/>
    </row>
    <row r="2584" spans="2:90" x14ac:dyDescent="0.4">
      <c r="B2584" s="123" t="str">
        <f>"Interest income - "&amp;SUBSTITUTE(B2571,":","")</f>
        <v>Interest income - Rolling fixed term loan - multiple borrowings w/ annual control</v>
      </c>
      <c r="C2584" t="s">
        <v>228</v>
      </c>
      <c r="D2584" t="s">
        <v>842</v>
      </c>
      <c r="E2584" t="str">
        <f t="shared" si="3687"/>
        <v>2584 LTERMY-F</v>
      </c>
      <c r="G2584" t="str">
        <f t="shared" si="3688"/>
        <v>2584 LTERMY-F</v>
      </c>
      <c r="J2584" s="93">
        <f>SUMIF($5:$5,I$2,2582:2582)</f>
        <v>0</v>
      </c>
      <c r="K2584" s="28">
        <f t="shared" ref="K2584:P2584" ca="1" si="3699">SUMIF($3:$3,K$2,2584:2584)</f>
        <v>316.66666666666669</v>
      </c>
      <c r="L2584" s="28">
        <f t="shared" ca="1" si="3699"/>
        <v>41.666666666666679</v>
      </c>
      <c r="M2584" s="28">
        <f t="shared" ca="1" si="3699"/>
        <v>0</v>
      </c>
      <c r="N2584" s="28">
        <f t="shared" ca="1" si="3699"/>
        <v>0</v>
      </c>
      <c r="O2584" s="28">
        <f t="shared" ca="1" si="3699"/>
        <v>0</v>
      </c>
      <c r="P2584" s="28">
        <f t="shared" ca="1" si="3699"/>
        <v>0</v>
      </c>
      <c r="R2584" s="27"/>
      <c r="S2584" s="93">
        <f t="shared" ref="S2584" ca="1" si="3700">SUM(S2578:S2580)*$H2575/12</f>
        <v>15.27777777777778</v>
      </c>
      <c r="T2584" s="93">
        <f t="shared" ref="T2584:AX2584" ca="1" si="3701">SUM(T2578:T2580)*$H2575/12</f>
        <v>22.222222222222225</v>
      </c>
      <c r="U2584" s="93">
        <f t="shared" ca="1" si="3701"/>
        <v>29.166666666666671</v>
      </c>
      <c r="V2584" s="93">
        <f t="shared" ca="1" si="3701"/>
        <v>27.777777777777786</v>
      </c>
      <c r="W2584" s="93">
        <f t="shared" ca="1" si="3701"/>
        <v>27.777777777777786</v>
      </c>
      <c r="X2584" s="93">
        <f t="shared" ca="1" si="3701"/>
        <v>27.777777777777786</v>
      </c>
      <c r="Y2584" s="93">
        <f t="shared" ca="1" si="3701"/>
        <v>27.777777777777786</v>
      </c>
      <c r="Z2584" s="93">
        <f t="shared" ca="1" si="3701"/>
        <v>27.777777777777786</v>
      </c>
      <c r="AA2584" s="93">
        <f t="shared" ca="1" si="3701"/>
        <v>27.777777777777786</v>
      </c>
      <c r="AB2584" s="93">
        <f t="shared" ca="1" si="3701"/>
        <v>27.777777777777786</v>
      </c>
      <c r="AC2584" s="93">
        <f t="shared" ca="1" si="3701"/>
        <v>27.777777777777786</v>
      </c>
      <c r="AD2584" s="93">
        <f t="shared" ca="1" si="3701"/>
        <v>27.777777777777786</v>
      </c>
      <c r="AE2584" s="93">
        <f t="shared" ca="1" si="3701"/>
        <v>20.833333333333339</v>
      </c>
      <c r="AF2584" s="93">
        <f t="shared" ca="1" si="3701"/>
        <v>13.888888888888893</v>
      </c>
      <c r="AG2584" s="93">
        <f t="shared" ca="1" si="3701"/>
        <v>6.9444444444444473</v>
      </c>
      <c r="AH2584" s="93">
        <f t="shared" ca="1" si="3701"/>
        <v>0</v>
      </c>
      <c r="AI2584" s="93">
        <f t="shared" ca="1" si="3701"/>
        <v>0</v>
      </c>
      <c r="AJ2584" s="93">
        <f t="shared" ca="1" si="3701"/>
        <v>0</v>
      </c>
      <c r="AK2584" s="93">
        <f t="shared" ca="1" si="3701"/>
        <v>0</v>
      </c>
      <c r="AL2584" s="93">
        <f t="shared" ca="1" si="3701"/>
        <v>0</v>
      </c>
      <c r="AM2584" s="93">
        <f t="shared" ca="1" si="3701"/>
        <v>0</v>
      </c>
      <c r="AN2584" s="93">
        <f t="shared" ca="1" si="3701"/>
        <v>0</v>
      </c>
      <c r="AO2584" s="93">
        <f t="shared" ca="1" si="3701"/>
        <v>0</v>
      </c>
      <c r="AP2584" s="93">
        <f t="shared" ca="1" si="3701"/>
        <v>0</v>
      </c>
      <c r="AQ2584" s="93">
        <f t="shared" ca="1" si="3701"/>
        <v>0</v>
      </c>
      <c r="AR2584" s="93">
        <f t="shared" ca="1" si="3701"/>
        <v>0</v>
      </c>
      <c r="AS2584" s="93">
        <f t="shared" ca="1" si="3701"/>
        <v>0</v>
      </c>
      <c r="AT2584" s="93">
        <f t="shared" ca="1" si="3701"/>
        <v>0</v>
      </c>
      <c r="AU2584" s="93">
        <f t="shared" ca="1" si="3701"/>
        <v>0</v>
      </c>
      <c r="AV2584" s="93">
        <f t="shared" ca="1" si="3701"/>
        <v>0</v>
      </c>
      <c r="AW2584" s="93">
        <f t="shared" ca="1" si="3701"/>
        <v>0</v>
      </c>
      <c r="AX2584" s="93">
        <f t="shared" ca="1" si="3701"/>
        <v>0</v>
      </c>
      <c r="AY2584" s="93">
        <f t="shared" ref="AY2584:CD2584" ca="1" si="3702">SUM(AY2578:AY2580)*$H2575/12</f>
        <v>0</v>
      </c>
      <c r="AZ2584" s="93">
        <f t="shared" ca="1" si="3702"/>
        <v>0</v>
      </c>
      <c r="BA2584" s="93">
        <f t="shared" ca="1" si="3702"/>
        <v>0</v>
      </c>
      <c r="BB2584" s="93">
        <f t="shared" ca="1" si="3702"/>
        <v>0</v>
      </c>
      <c r="BC2584" s="93">
        <f t="shared" ca="1" si="3702"/>
        <v>0</v>
      </c>
      <c r="BD2584" s="93">
        <f t="shared" ca="1" si="3702"/>
        <v>0</v>
      </c>
      <c r="BE2584" s="93">
        <f t="shared" ca="1" si="3702"/>
        <v>0</v>
      </c>
      <c r="BF2584" s="93">
        <f t="shared" ca="1" si="3702"/>
        <v>0</v>
      </c>
      <c r="BG2584" s="93">
        <f t="shared" ca="1" si="3702"/>
        <v>0</v>
      </c>
      <c r="BH2584" s="93">
        <f t="shared" ca="1" si="3702"/>
        <v>0</v>
      </c>
      <c r="BI2584" s="93">
        <f t="shared" ca="1" si="3702"/>
        <v>0</v>
      </c>
      <c r="BJ2584" s="93">
        <f t="shared" ca="1" si="3702"/>
        <v>0</v>
      </c>
      <c r="BK2584" s="93">
        <f t="shared" ca="1" si="3702"/>
        <v>0</v>
      </c>
      <c r="BL2584" s="93">
        <f t="shared" ca="1" si="3702"/>
        <v>0</v>
      </c>
      <c r="BM2584" s="93">
        <f t="shared" ca="1" si="3702"/>
        <v>0</v>
      </c>
      <c r="BN2584" s="93">
        <f t="shared" ca="1" si="3702"/>
        <v>0</v>
      </c>
      <c r="BO2584" s="93">
        <f t="shared" ca="1" si="3702"/>
        <v>0</v>
      </c>
      <c r="BP2584" s="93">
        <f t="shared" ca="1" si="3702"/>
        <v>0</v>
      </c>
      <c r="BQ2584" s="93">
        <f t="shared" ca="1" si="3702"/>
        <v>0</v>
      </c>
      <c r="BR2584" s="93">
        <f t="shared" ca="1" si="3702"/>
        <v>0</v>
      </c>
      <c r="BS2584" s="93">
        <f t="shared" ca="1" si="3702"/>
        <v>0</v>
      </c>
      <c r="BT2584" s="93">
        <f t="shared" ca="1" si="3702"/>
        <v>0</v>
      </c>
      <c r="BU2584" s="93">
        <f t="shared" ca="1" si="3702"/>
        <v>0</v>
      </c>
      <c r="BV2584" s="93">
        <f t="shared" ca="1" si="3702"/>
        <v>0</v>
      </c>
      <c r="BW2584" s="93">
        <f t="shared" ca="1" si="3702"/>
        <v>0</v>
      </c>
      <c r="BX2584" s="93">
        <f t="shared" ca="1" si="3702"/>
        <v>0</v>
      </c>
      <c r="BY2584" s="93">
        <f t="shared" ca="1" si="3702"/>
        <v>0</v>
      </c>
      <c r="BZ2584" s="93">
        <f t="shared" ca="1" si="3702"/>
        <v>0</v>
      </c>
      <c r="CA2584" s="93">
        <f t="shared" ca="1" si="3702"/>
        <v>0</v>
      </c>
      <c r="CB2584" s="93">
        <f t="shared" ca="1" si="3702"/>
        <v>0</v>
      </c>
      <c r="CC2584" s="93">
        <f t="shared" ca="1" si="3702"/>
        <v>0</v>
      </c>
      <c r="CD2584" s="93">
        <f t="shared" ca="1" si="3702"/>
        <v>0</v>
      </c>
      <c r="CE2584" s="93">
        <f t="shared" ref="CE2584:CK2584" ca="1" si="3703">SUM(CE2578:CE2580)*$H2575/12</f>
        <v>0</v>
      </c>
      <c r="CF2584" s="93">
        <f t="shared" ca="1" si="3703"/>
        <v>0</v>
      </c>
      <c r="CG2584" s="93">
        <f t="shared" ca="1" si="3703"/>
        <v>0</v>
      </c>
      <c r="CH2584" s="93">
        <f t="shared" ca="1" si="3703"/>
        <v>0</v>
      </c>
      <c r="CI2584" s="93">
        <f t="shared" ca="1" si="3703"/>
        <v>0</v>
      </c>
      <c r="CJ2584" s="93">
        <f t="shared" ca="1" si="3703"/>
        <v>0</v>
      </c>
      <c r="CK2584" s="93">
        <f t="shared" ca="1" si="3703"/>
        <v>0</v>
      </c>
      <c r="CL2584" s="93">
        <f t="shared" ref="CL2584" ca="1" si="3704">SUM(CL2578:CL2580)*$H2575/12</f>
        <v>0</v>
      </c>
    </row>
    <row r="2585" spans="2:90" x14ac:dyDescent="0.4">
      <c r="B2585" s="123"/>
      <c r="D2585" t="s">
        <v>842</v>
      </c>
      <c r="E2585" t="str">
        <f t="shared" si="3687"/>
        <v>2585 LTERMY-F</v>
      </c>
      <c r="G2585" t="str">
        <f t="shared" si="3688"/>
        <v>2585 LTERMY-F</v>
      </c>
      <c r="J2585" s="93"/>
      <c r="K2585" s="28"/>
      <c r="L2585" s="28"/>
      <c r="M2585" s="28"/>
      <c r="N2585" s="28"/>
      <c r="O2585" s="28"/>
      <c r="P2585" s="28"/>
      <c r="Q2585" s="28"/>
      <c r="R2585" s="28"/>
      <c r="S2585" s="28"/>
      <c r="T2585" s="28"/>
      <c r="U2585" s="28"/>
      <c r="V2585" s="28"/>
      <c r="W2585" s="28"/>
      <c r="X2585" s="28"/>
      <c r="Y2585" s="28"/>
      <c r="Z2585" s="28"/>
      <c r="AA2585" s="28"/>
      <c r="AB2585" s="28"/>
      <c r="AC2585" s="28"/>
      <c r="AD2585" s="28"/>
      <c r="AE2585" s="28"/>
      <c r="AF2585" s="28"/>
      <c r="AG2585" s="28"/>
      <c r="AH2585" s="28"/>
      <c r="AI2585" s="28"/>
      <c r="AJ2585" s="28"/>
      <c r="AK2585" s="28"/>
      <c r="AL2585" s="28"/>
      <c r="AM2585" s="28"/>
      <c r="AN2585" s="28"/>
      <c r="AO2585" s="28"/>
      <c r="AP2585" s="28"/>
      <c r="AQ2585" s="28"/>
      <c r="AR2585" s="28"/>
      <c r="AS2585" s="28"/>
      <c r="AT2585" s="28"/>
      <c r="AU2585" s="28"/>
      <c r="AV2585" s="28"/>
      <c r="AW2585" s="28"/>
      <c r="AX2585" s="28"/>
      <c r="AY2585" s="28"/>
      <c r="AZ2585" s="28"/>
      <c r="BA2585" s="28"/>
      <c r="BB2585" s="28"/>
      <c r="BC2585" s="28"/>
      <c r="BD2585" s="28"/>
      <c r="BE2585" s="28"/>
      <c r="BF2585" s="28"/>
      <c r="BG2585" s="28"/>
      <c r="BH2585" s="28"/>
      <c r="BI2585" s="28"/>
      <c r="BJ2585" s="28"/>
      <c r="BK2585" s="28"/>
      <c r="BL2585" s="28"/>
      <c r="BM2585" s="28"/>
      <c r="BN2585" s="28"/>
      <c r="BO2585" s="28"/>
      <c r="BP2585" s="28"/>
      <c r="BQ2585" s="28"/>
      <c r="BR2585" s="28"/>
      <c r="BS2585" s="28"/>
      <c r="BT2585" s="28"/>
      <c r="BU2585" s="28"/>
      <c r="BV2585" s="28"/>
      <c r="BW2585" s="28"/>
      <c r="BX2585" s="28"/>
      <c r="BY2585" s="28"/>
      <c r="BZ2585" s="28"/>
      <c r="CA2585" s="28"/>
      <c r="CB2585" s="28"/>
      <c r="CC2585" s="28"/>
      <c r="CD2585" s="28"/>
      <c r="CE2585" s="28"/>
      <c r="CF2585" s="28"/>
      <c r="CG2585" s="28"/>
      <c r="CH2585" s="28"/>
      <c r="CI2585" s="28"/>
      <c r="CJ2585" s="28"/>
      <c r="CK2585" s="28"/>
      <c r="CL2585" s="28"/>
    </row>
    <row r="2586" spans="2:90" x14ac:dyDescent="0.4">
      <c r="B2586" s="124" t="s">
        <v>845</v>
      </c>
      <c r="D2586" t="s">
        <v>842</v>
      </c>
      <c r="E2586" t="str">
        <f t="shared" ref="E2586:E2588" si="3705">ROW()&amp;" "&amp;D2586</f>
        <v>2586 LTERMY-F</v>
      </c>
      <c r="G2586" t="str">
        <f t="shared" si="3688"/>
        <v>2586 LTERMY-F</v>
      </c>
      <c r="J2586" s="93"/>
      <c r="K2586" s="28"/>
      <c r="L2586" s="28"/>
      <c r="M2586" s="28"/>
      <c r="N2586" s="28"/>
      <c r="O2586" s="28"/>
      <c r="P2586" s="28"/>
      <c r="Q2586" s="28"/>
      <c r="R2586" s="28"/>
      <c r="S2586" s="28"/>
      <c r="T2586" s="28"/>
      <c r="U2586" s="28"/>
      <c r="V2586" s="28"/>
      <c r="W2586" s="28"/>
      <c r="X2586" s="28"/>
      <c r="Y2586" s="28"/>
      <c r="Z2586" s="28"/>
      <c r="AA2586" s="28"/>
      <c r="AB2586" s="28"/>
      <c r="AC2586" s="28"/>
      <c r="AD2586" s="28"/>
      <c r="AE2586" s="28"/>
      <c r="AF2586" s="28"/>
      <c r="AG2586" s="28"/>
      <c r="AH2586" s="28"/>
      <c r="AI2586" s="28"/>
      <c r="AJ2586" s="28"/>
      <c r="AK2586" s="28"/>
      <c r="AL2586" s="28"/>
      <c r="AM2586" s="28"/>
      <c r="AN2586" s="28"/>
      <c r="AO2586" s="28"/>
      <c r="AP2586" s="28"/>
      <c r="AQ2586" s="28"/>
      <c r="AR2586" s="28"/>
      <c r="AS2586" s="28"/>
      <c r="AT2586" s="28"/>
      <c r="AU2586" s="28"/>
      <c r="AV2586" s="28"/>
      <c r="AW2586" s="28"/>
      <c r="AX2586" s="28"/>
      <c r="AY2586" s="28"/>
      <c r="AZ2586" s="28"/>
      <c r="BA2586" s="28"/>
      <c r="BB2586" s="28"/>
      <c r="BC2586" s="28"/>
      <c r="BD2586" s="28"/>
      <c r="BE2586" s="28"/>
      <c r="BF2586" s="28"/>
      <c r="BG2586" s="28"/>
      <c r="BH2586" s="28"/>
      <c r="BI2586" s="28"/>
      <c r="BJ2586" s="28"/>
      <c r="BK2586" s="28"/>
      <c r="BL2586" s="28"/>
      <c r="BM2586" s="28"/>
      <c r="BN2586" s="28"/>
      <c r="BO2586" s="28"/>
      <c r="BP2586" s="28"/>
      <c r="BQ2586" s="28"/>
      <c r="BR2586" s="28"/>
      <c r="BS2586" s="28"/>
      <c r="BT2586" s="28"/>
      <c r="BU2586" s="28"/>
      <c r="BV2586" s="28"/>
      <c r="BW2586" s="28"/>
      <c r="BX2586" s="28"/>
      <c r="BY2586" s="28"/>
      <c r="BZ2586" s="28"/>
      <c r="CA2586" s="28"/>
      <c r="CB2586" s="28"/>
      <c r="CC2586" s="28"/>
      <c r="CD2586" s="28"/>
      <c r="CE2586" s="28"/>
      <c r="CF2586" s="28"/>
      <c r="CG2586" s="28"/>
      <c r="CH2586" s="28"/>
      <c r="CI2586" s="28"/>
      <c r="CJ2586" s="28"/>
      <c r="CK2586" s="28"/>
      <c r="CL2586" s="28"/>
    </row>
    <row r="2587" spans="2:90" x14ac:dyDescent="0.4">
      <c r="B2587" s="154" t="str">
        <f>"Loans issued - "&amp;SUBSTITUTE(B2571,":","")</f>
        <v>Loans issued - Rolling fixed term loan - multiple borrowings w/ annual control</v>
      </c>
      <c r="C2587" t="s">
        <v>235</v>
      </c>
      <c r="D2587" t="s">
        <v>842</v>
      </c>
      <c r="E2587" t="str">
        <f t="shared" si="3705"/>
        <v>2587 LTERMY-F</v>
      </c>
      <c r="G2587" t="str">
        <f t="shared" si="3688"/>
        <v>2587 LTERMY-F</v>
      </c>
      <c r="J2587" s="93"/>
      <c r="K2587" s="53">
        <f>-K2580</f>
        <v>-10000</v>
      </c>
      <c r="L2587" s="53">
        <f t="shared" ref="L2587:P2587" si="3706">-L2580</f>
        <v>0</v>
      </c>
      <c r="M2587" s="53">
        <f t="shared" si="3706"/>
        <v>0</v>
      </c>
      <c r="N2587" s="53">
        <f t="shared" si="3706"/>
        <v>0</v>
      </c>
      <c r="O2587" s="53">
        <f t="shared" si="3706"/>
        <v>0</v>
      </c>
      <c r="P2587" s="53">
        <f t="shared" si="3706"/>
        <v>0</v>
      </c>
      <c r="Q2587" s="53"/>
      <c r="R2587" s="53">
        <f t="shared" ref="R2587:S2587" si="3707">-R2580</f>
        <v>-1000</v>
      </c>
      <c r="S2587" s="53">
        <f t="shared" si="3707"/>
        <v>-833.33333333333337</v>
      </c>
      <c r="T2587" s="53">
        <f t="shared" ref="T2587:AX2587" si="3708">-T2580</f>
        <v>-833.33333333333337</v>
      </c>
      <c r="U2587" s="53">
        <f t="shared" si="3708"/>
        <v>-833.33333333333337</v>
      </c>
      <c r="V2587" s="53">
        <f t="shared" si="3708"/>
        <v>-833.33333333333337</v>
      </c>
      <c r="W2587" s="53">
        <f t="shared" si="3708"/>
        <v>-833.33333333333337</v>
      </c>
      <c r="X2587" s="53">
        <f t="shared" si="3708"/>
        <v>-833.33333333333337</v>
      </c>
      <c r="Y2587" s="53">
        <f t="shared" si="3708"/>
        <v>-833.33333333333337</v>
      </c>
      <c r="Z2587" s="53">
        <f t="shared" si="3708"/>
        <v>-833.33333333333337</v>
      </c>
      <c r="AA2587" s="53">
        <f t="shared" si="3708"/>
        <v>-833.33333333333337</v>
      </c>
      <c r="AB2587" s="53">
        <f t="shared" si="3708"/>
        <v>-833.33333333333337</v>
      </c>
      <c r="AC2587" s="53">
        <f t="shared" si="3708"/>
        <v>-833.33333333333337</v>
      </c>
      <c r="AD2587" s="53">
        <f t="shared" si="3708"/>
        <v>-833.33333333333337</v>
      </c>
      <c r="AE2587" s="53">
        <f t="shared" si="3708"/>
        <v>0</v>
      </c>
      <c r="AF2587" s="53">
        <f t="shared" si="3708"/>
        <v>0</v>
      </c>
      <c r="AG2587" s="53">
        <f t="shared" si="3708"/>
        <v>0</v>
      </c>
      <c r="AH2587" s="53">
        <f t="shared" si="3708"/>
        <v>0</v>
      </c>
      <c r="AI2587" s="53">
        <f t="shared" si="3708"/>
        <v>0</v>
      </c>
      <c r="AJ2587" s="53">
        <f t="shared" si="3708"/>
        <v>0</v>
      </c>
      <c r="AK2587" s="53">
        <f t="shared" si="3708"/>
        <v>0</v>
      </c>
      <c r="AL2587" s="53">
        <f t="shared" si="3708"/>
        <v>0</v>
      </c>
      <c r="AM2587" s="53">
        <f t="shared" si="3708"/>
        <v>0</v>
      </c>
      <c r="AN2587" s="53">
        <f t="shared" si="3708"/>
        <v>0</v>
      </c>
      <c r="AO2587" s="53">
        <f t="shared" si="3708"/>
        <v>0</v>
      </c>
      <c r="AP2587" s="53">
        <f t="shared" si="3708"/>
        <v>0</v>
      </c>
      <c r="AQ2587" s="53">
        <f t="shared" si="3708"/>
        <v>0</v>
      </c>
      <c r="AR2587" s="53">
        <f t="shared" si="3708"/>
        <v>0</v>
      </c>
      <c r="AS2587" s="53">
        <f t="shared" si="3708"/>
        <v>0</v>
      </c>
      <c r="AT2587" s="53">
        <f t="shared" si="3708"/>
        <v>0</v>
      </c>
      <c r="AU2587" s="53">
        <f t="shared" si="3708"/>
        <v>0</v>
      </c>
      <c r="AV2587" s="53">
        <f t="shared" si="3708"/>
        <v>0</v>
      </c>
      <c r="AW2587" s="53">
        <f t="shared" si="3708"/>
        <v>0</v>
      </c>
      <c r="AX2587" s="53">
        <f t="shared" si="3708"/>
        <v>0</v>
      </c>
      <c r="AY2587" s="53">
        <f t="shared" ref="AY2587:CD2587" si="3709">-AY2580</f>
        <v>0</v>
      </c>
      <c r="AZ2587" s="53">
        <f t="shared" si="3709"/>
        <v>0</v>
      </c>
      <c r="BA2587" s="53">
        <f t="shared" si="3709"/>
        <v>0</v>
      </c>
      <c r="BB2587" s="53">
        <f t="shared" si="3709"/>
        <v>0</v>
      </c>
      <c r="BC2587" s="53">
        <f t="shared" si="3709"/>
        <v>0</v>
      </c>
      <c r="BD2587" s="53">
        <f t="shared" si="3709"/>
        <v>0</v>
      </c>
      <c r="BE2587" s="53">
        <f t="shared" si="3709"/>
        <v>0</v>
      </c>
      <c r="BF2587" s="53">
        <f t="shared" si="3709"/>
        <v>0</v>
      </c>
      <c r="BG2587" s="53">
        <f t="shared" si="3709"/>
        <v>0</v>
      </c>
      <c r="BH2587" s="53">
        <f t="shared" si="3709"/>
        <v>0</v>
      </c>
      <c r="BI2587" s="53">
        <f t="shared" si="3709"/>
        <v>0</v>
      </c>
      <c r="BJ2587" s="53">
        <f t="shared" si="3709"/>
        <v>0</v>
      </c>
      <c r="BK2587" s="53">
        <f t="shared" si="3709"/>
        <v>0</v>
      </c>
      <c r="BL2587" s="53">
        <f t="shared" si="3709"/>
        <v>0</v>
      </c>
      <c r="BM2587" s="53">
        <f t="shared" si="3709"/>
        <v>0</v>
      </c>
      <c r="BN2587" s="53">
        <f t="shared" si="3709"/>
        <v>0</v>
      </c>
      <c r="BO2587" s="53">
        <f t="shared" si="3709"/>
        <v>0</v>
      </c>
      <c r="BP2587" s="53">
        <f t="shared" si="3709"/>
        <v>0</v>
      </c>
      <c r="BQ2587" s="53">
        <f t="shared" si="3709"/>
        <v>0</v>
      </c>
      <c r="BR2587" s="53">
        <f t="shared" si="3709"/>
        <v>0</v>
      </c>
      <c r="BS2587" s="53">
        <f t="shared" si="3709"/>
        <v>0</v>
      </c>
      <c r="BT2587" s="53">
        <f t="shared" si="3709"/>
        <v>0</v>
      </c>
      <c r="BU2587" s="53">
        <f t="shared" si="3709"/>
        <v>0</v>
      </c>
      <c r="BV2587" s="53">
        <f t="shared" si="3709"/>
        <v>0</v>
      </c>
      <c r="BW2587" s="53">
        <f t="shared" si="3709"/>
        <v>0</v>
      </c>
      <c r="BX2587" s="53">
        <f t="shared" si="3709"/>
        <v>0</v>
      </c>
      <c r="BY2587" s="53">
        <f t="shared" si="3709"/>
        <v>0</v>
      </c>
      <c r="BZ2587" s="53">
        <f t="shared" si="3709"/>
        <v>0</v>
      </c>
      <c r="CA2587" s="53">
        <f t="shared" si="3709"/>
        <v>0</v>
      </c>
      <c r="CB2587" s="53">
        <f t="shared" si="3709"/>
        <v>0</v>
      </c>
      <c r="CC2587" s="53">
        <f t="shared" si="3709"/>
        <v>0</v>
      </c>
      <c r="CD2587" s="53">
        <f t="shared" si="3709"/>
        <v>0</v>
      </c>
      <c r="CE2587" s="53">
        <f t="shared" ref="CE2587:CK2587" si="3710">-CE2580</f>
        <v>0</v>
      </c>
      <c r="CF2587" s="53">
        <f t="shared" si="3710"/>
        <v>0</v>
      </c>
      <c r="CG2587" s="53">
        <f t="shared" si="3710"/>
        <v>0</v>
      </c>
      <c r="CH2587" s="53">
        <f t="shared" si="3710"/>
        <v>0</v>
      </c>
      <c r="CI2587" s="53">
        <f t="shared" si="3710"/>
        <v>0</v>
      </c>
      <c r="CJ2587" s="53">
        <f t="shared" si="3710"/>
        <v>0</v>
      </c>
      <c r="CK2587" s="53">
        <f t="shared" si="3710"/>
        <v>0</v>
      </c>
      <c r="CL2587" s="53">
        <f t="shared" ref="CL2587" si="3711">-CL2580</f>
        <v>0</v>
      </c>
    </row>
    <row r="2588" spans="2:90" x14ac:dyDescent="0.4">
      <c r="B2588" s="154" t="str">
        <f>"Loans repaid- "&amp;SUBSTITUTE(B2571,":","")</f>
        <v>Loans repaid- Rolling fixed term loan - multiple borrowings w/ annual control</v>
      </c>
      <c r="C2588" t="s">
        <v>235</v>
      </c>
      <c r="D2588" t="s">
        <v>842</v>
      </c>
      <c r="E2588" t="str">
        <f t="shared" si="3705"/>
        <v>2588 LTERMY-F</v>
      </c>
      <c r="G2588" t="str">
        <f t="shared" si="3688"/>
        <v>2588 LTERMY-F</v>
      </c>
      <c r="J2588" s="93"/>
      <c r="K2588" s="53">
        <f ca="1">-K2581</f>
        <v>8500</v>
      </c>
      <c r="L2588" s="53">
        <f ca="1">-L2581</f>
        <v>2500</v>
      </c>
      <c r="M2588" s="53">
        <f ca="1">-M2581</f>
        <v>0</v>
      </c>
      <c r="N2588" s="53">
        <f ca="1">-N2581</f>
        <v>0</v>
      </c>
      <c r="O2588" s="53">
        <f ca="1">-O2581</f>
        <v>0</v>
      </c>
      <c r="P2588" s="53">
        <f ca="1">-P2581</f>
        <v>0</v>
      </c>
      <c r="Q2588" s="53"/>
      <c r="R2588" s="53">
        <f t="shared" ref="R2588:S2588" si="3712">-R2581</f>
        <v>0</v>
      </c>
      <c r="S2588" s="53">
        <f t="shared" ca="1" si="3712"/>
        <v>0</v>
      </c>
      <c r="T2588" s="53">
        <f t="shared" ref="T2588:AX2588" ca="1" si="3713">-T2581</f>
        <v>0</v>
      </c>
      <c r="U2588" s="53">
        <f t="shared" ca="1" si="3713"/>
        <v>1000</v>
      </c>
      <c r="V2588" s="53">
        <f t="shared" ca="1" si="3713"/>
        <v>833.33333333333337</v>
      </c>
      <c r="W2588" s="53">
        <f t="shared" ca="1" si="3713"/>
        <v>833.33333333333337</v>
      </c>
      <c r="X2588" s="53">
        <f t="shared" ca="1" si="3713"/>
        <v>833.33333333333337</v>
      </c>
      <c r="Y2588" s="53">
        <f t="shared" ca="1" si="3713"/>
        <v>833.33333333333337</v>
      </c>
      <c r="Z2588" s="53">
        <f t="shared" ca="1" si="3713"/>
        <v>833.33333333333337</v>
      </c>
      <c r="AA2588" s="53">
        <f t="shared" ca="1" si="3713"/>
        <v>833.33333333333337</v>
      </c>
      <c r="AB2588" s="53">
        <f t="shared" ca="1" si="3713"/>
        <v>833.33333333333337</v>
      </c>
      <c r="AC2588" s="53">
        <f t="shared" ca="1" si="3713"/>
        <v>833.33333333333337</v>
      </c>
      <c r="AD2588" s="53">
        <f t="shared" ca="1" si="3713"/>
        <v>833.33333333333337</v>
      </c>
      <c r="AE2588" s="53">
        <f t="shared" ca="1" si="3713"/>
        <v>833.33333333333337</v>
      </c>
      <c r="AF2588" s="53">
        <f t="shared" ca="1" si="3713"/>
        <v>833.33333333333337</v>
      </c>
      <c r="AG2588" s="53">
        <f t="shared" ca="1" si="3713"/>
        <v>833.33333333333337</v>
      </c>
      <c r="AH2588" s="53">
        <f t="shared" ca="1" si="3713"/>
        <v>0</v>
      </c>
      <c r="AI2588" s="53">
        <f t="shared" ca="1" si="3713"/>
        <v>0</v>
      </c>
      <c r="AJ2588" s="53">
        <f t="shared" ca="1" si="3713"/>
        <v>0</v>
      </c>
      <c r="AK2588" s="53">
        <f t="shared" ca="1" si="3713"/>
        <v>0</v>
      </c>
      <c r="AL2588" s="53">
        <f t="shared" ca="1" si="3713"/>
        <v>0</v>
      </c>
      <c r="AM2588" s="53">
        <f t="shared" ca="1" si="3713"/>
        <v>0</v>
      </c>
      <c r="AN2588" s="53">
        <f t="shared" ca="1" si="3713"/>
        <v>0</v>
      </c>
      <c r="AO2588" s="53">
        <f t="shared" ca="1" si="3713"/>
        <v>0</v>
      </c>
      <c r="AP2588" s="53">
        <f t="shared" ca="1" si="3713"/>
        <v>0</v>
      </c>
      <c r="AQ2588" s="53">
        <f t="shared" ca="1" si="3713"/>
        <v>0</v>
      </c>
      <c r="AR2588" s="53">
        <f t="shared" ca="1" si="3713"/>
        <v>0</v>
      </c>
      <c r="AS2588" s="53">
        <f t="shared" ca="1" si="3713"/>
        <v>0</v>
      </c>
      <c r="AT2588" s="53">
        <f t="shared" ca="1" si="3713"/>
        <v>0</v>
      </c>
      <c r="AU2588" s="53">
        <f t="shared" ca="1" si="3713"/>
        <v>0</v>
      </c>
      <c r="AV2588" s="53">
        <f t="shared" ca="1" si="3713"/>
        <v>0</v>
      </c>
      <c r="AW2588" s="53">
        <f t="shared" ca="1" si="3713"/>
        <v>0</v>
      </c>
      <c r="AX2588" s="53">
        <f t="shared" ca="1" si="3713"/>
        <v>0</v>
      </c>
      <c r="AY2588" s="53">
        <f t="shared" ref="AY2588:CD2588" ca="1" si="3714">-AY2581</f>
        <v>0</v>
      </c>
      <c r="AZ2588" s="53">
        <f t="shared" ca="1" si="3714"/>
        <v>0</v>
      </c>
      <c r="BA2588" s="53">
        <f t="shared" ca="1" si="3714"/>
        <v>0</v>
      </c>
      <c r="BB2588" s="53">
        <f t="shared" ca="1" si="3714"/>
        <v>0</v>
      </c>
      <c r="BC2588" s="53">
        <f t="shared" ca="1" si="3714"/>
        <v>0</v>
      </c>
      <c r="BD2588" s="53">
        <f t="shared" ca="1" si="3714"/>
        <v>0</v>
      </c>
      <c r="BE2588" s="53">
        <f t="shared" ca="1" si="3714"/>
        <v>0</v>
      </c>
      <c r="BF2588" s="53">
        <f t="shared" ca="1" si="3714"/>
        <v>0</v>
      </c>
      <c r="BG2588" s="53">
        <f t="shared" ca="1" si="3714"/>
        <v>0</v>
      </c>
      <c r="BH2588" s="53">
        <f t="shared" ca="1" si="3714"/>
        <v>0</v>
      </c>
      <c r="BI2588" s="53">
        <f t="shared" ca="1" si="3714"/>
        <v>0</v>
      </c>
      <c r="BJ2588" s="53">
        <f t="shared" ca="1" si="3714"/>
        <v>0</v>
      </c>
      <c r="BK2588" s="53">
        <f t="shared" ca="1" si="3714"/>
        <v>0</v>
      </c>
      <c r="BL2588" s="53">
        <f t="shared" ca="1" si="3714"/>
        <v>0</v>
      </c>
      <c r="BM2588" s="53">
        <f t="shared" ca="1" si="3714"/>
        <v>0</v>
      </c>
      <c r="BN2588" s="53">
        <f t="shared" ca="1" si="3714"/>
        <v>0</v>
      </c>
      <c r="BO2588" s="53">
        <f t="shared" ca="1" si="3714"/>
        <v>0</v>
      </c>
      <c r="BP2588" s="53">
        <f t="shared" ca="1" si="3714"/>
        <v>0</v>
      </c>
      <c r="BQ2588" s="53">
        <f t="shared" ca="1" si="3714"/>
        <v>0</v>
      </c>
      <c r="BR2588" s="53">
        <f t="shared" ca="1" si="3714"/>
        <v>0</v>
      </c>
      <c r="BS2588" s="53">
        <f t="shared" ca="1" si="3714"/>
        <v>0</v>
      </c>
      <c r="BT2588" s="53">
        <f t="shared" ca="1" si="3714"/>
        <v>0</v>
      </c>
      <c r="BU2588" s="53">
        <f t="shared" ca="1" si="3714"/>
        <v>0</v>
      </c>
      <c r="BV2588" s="53">
        <f t="shared" ca="1" si="3714"/>
        <v>0</v>
      </c>
      <c r="BW2588" s="53">
        <f t="shared" ca="1" si="3714"/>
        <v>0</v>
      </c>
      <c r="BX2588" s="53">
        <f t="shared" ca="1" si="3714"/>
        <v>0</v>
      </c>
      <c r="BY2588" s="53">
        <f t="shared" ca="1" si="3714"/>
        <v>0</v>
      </c>
      <c r="BZ2588" s="53">
        <f t="shared" ca="1" si="3714"/>
        <v>0</v>
      </c>
      <c r="CA2588" s="53">
        <f t="shared" ca="1" si="3714"/>
        <v>0</v>
      </c>
      <c r="CB2588" s="53">
        <f t="shared" ca="1" si="3714"/>
        <v>0</v>
      </c>
      <c r="CC2588" s="53">
        <f t="shared" ca="1" si="3714"/>
        <v>0</v>
      </c>
      <c r="CD2588" s="53">
        <f t="shared" ca="1" si="3714"/>
        <v>0</v>
      </c>
      <c r="CE2588" s="53">
        <f t="shared" ref="CE2588:CK2588" ca="1" si="3715">-CE2581</f>
        <v>0</v>
      </c>
      <c r="CF2588" s="53">
        <f t="shared" ca="1" si="3715"/>
        <v>0</v>
      </c>
      <c r="CG2588" s="53">
        <f t="shared" ca="1" si="3715"/>
        <v>0</v>
      </c>
      <c r="CH2588" s="53">
        <f t="shared" ca="1" si="3715"/>
        <v>0</v>
      </c>
      <c r="CI2588" s="53">
        <f t="shared" ca="1" si="3715"/>
        <v>0</v>
      </c>
      <c r="CJ2588" s="53">
        <f t="shared" ca="1" si="3715"/>
        <v>0</v>
      </c>
      <c r="CK2588" s="53">
        <f t="shared" ca="1" si="3715"/>
        <v>0</v>
      </c>
      <c r="CL2588" s="53">
        <f t="shared" ref="CL2588" ca="1" si="3716">-CL2581</f>
        <v>0</v>
      </c>
    </row>
    <row r="2589" spans="2:90" x14ac:dyDescent="0.4">
      <c r="B2589" s="154"/>
      <c r="D2589" t="s">
        <v>842</v>
      </c>
      <c r="E2589" t="str">
        <f t="shared" ref="E2589" si="3717">ROW()&amp;" "&amp;D2589</f>
        <v>2589 LTERMY-F</v>
      </c>
      <c r="G2589" t="str">
        <f t="shared" si="3688"/>
        <v>2589 LTERMY-F</v>
      </c>
      <c r="J2589" s="93"/>
      <c r="K2589" s="28"/>
      <c r="L2589" s="28"/>
      <c r="M2589" s="28"/>
      <c r="N2589" s="28"/>
      <c r="O2589" s="28"/>
      <c r="P2589" s="28"/>
      <c r="R2589" s="27"/>
      <c r="S2589" s="93"/>
      <c r="T2589" s="93"/>
      <c r="U2589" s="93"/>
      <c r="V2589" s="93"/>
      <c r="W2589" s="93"/>
      <c r="X2589" s="93"/>
      <c r="Y2589" s="93"/>
      <c r="Z2589" s="93"/>
      <c r="AA2589" s="93"/>
      <c r="AB2589" s="93"/>
      <c r="AC2589" s="93"/>
      <c r="AD2589" s="93"/>
      <c r="AE2589" s="93"/>
      <c r="AF2589" s="93"/>
      <c r="AG2589" s="93"/>
      <c r="AH2589" s="93"/>
      <c r="AI2589" s="93"/>
      <c r="AJ2589" s="93"/>
      <c r="AK2589" s="93"/>
      <c r="AL2589" s="93"/>
      <c r="AM2589" s="93"/>
      <c r="AN2589" s="93"/>
      <c r="AO2589" s="93"/>
      <c r="AP2589" s="93"/>
      <c r="AQ2589" s="93"/>
      <c r="AR2589" s="93"/>
      <c r="AS2589" s="93"/>
      <c r="AT2589" s="93"/>
      <c r="AU2589" s="93"/>
      <c r="AV2589" s="93"/>
      <c r="AW2589" s="93"/>
      <c r="AX2589" s="93"/>
      <c r="AY2589" s="93"/>
      <c r="AZ2589" s="93"/>
      <c r="BA2589" s="93"/>
      <c r="BB2589" s="93"/>
      <c r="BC2589" s="93"/>
      <c r="BD2589" s="93"/>
      <c r="BE2589" s="93"/>
      <c r="BF2589" s="93"/>
      <c r="BG2589" s="93"/>
      <c r="BH2589" s="93"/>
      <c r="BI2589" s="93"/>
      <c r="BJ2589" s="93"/>
      <c r="BK2589" s="93"/>
      <c r="BL2589" s="93"/>
      <c r="BM2589" s="93"/>
      <c r="BN2589" s="93"/>
      <c r="BO2589" s="93"/>
      <c r="BP2589" s="93"/>
      <c r="BQ2589" s="93"/>
      <c r="BR2589" s="93"/>
      <c r="BS2589" s="93"/>
      <c r="BT2589" s="93"/>
      <c r="BU2589" s="93"/>
      <c r="BV2589" s="93"/>
      <c r="BW2589" s="93"/>
      <c r="BX2589" s="93"/>
      <c r="BY2589" s="93"/>
      <c r="BZ2589" s="93"/>
      <c r="CA2589" s="93"/>
      <c r="CB2589" s="93"/>
      <c r="CC2589" s="93"/>
      <c r="CD2589" s="93"/>
      <c r="CE2589" s="93"/>
      <c r="CF2589" s="93"/>
      <c r="CG2589" s="93"/>
      <c r="CH2589" s="93"/>
      <c r="CI2589" s="93"/>
      <c r="CJ2589" s="93"/>
      <c r="CK2589" s="93"/>
      <c r="CL2589" s="93"/>
    </row>
    <row r="2590" spans="2:90" x14ac:dyDescent="0.4">
      <c r="B2590" s="132" t="str">
        <f>B2563</f>
        <v>(Primary label)</v>
      </c>
      <c r="D2590" t="s">
        <v>842</v>
      </c>
      <c r="E2590" s="8" t="str">
        <f t="shared" si="3687"/>
        <v>2590 LTERMY-F</v>
      </c>
      <c r="G2590" t="s">
        <v>332</v>
      </c>
      <c r="H2590" s="27"/>
      <c r="I2590" s="78"/>
      <c r="J2590" s="78"/>
      <c r="K2590" s="33"/>
      <c r="L2590" s="33"/>
      <c r="M2590" s="33"/>
      <c r="N2590" s="33"/>
      <c r="O2590" s="33"/>
      <c r="P2590" s="33"/>
      <c r="R2590" s="33"/>
      <c r="S2590" s="77"/>
      <c r="T2590" s="77"/>
      <c r="U2590" s="77"/>
      <c r="V2590" s="77"/>
      <c r="W2590" s="77"/>
      <c r="X2590" s="77"/>
      <c r="Y2590" s="77"/>
      <c r="Z2590" s="77"/>
      <c r="AA2590" s="77"/>
      <c r="AB2590" s="77"/>
      <c r="AC2590" s="77"/>
      <c r="AD2590" s="77"/>
      <c r="AE2590" s="77"/>
      <c r="AF2590" s="77"/>
      <c r="AG2590" s="77"/>
      <c r="AH2590" s="77"/>
      <c r="AI2590" s="77"/>
      <c r="AJ2590" s="77"/>
      <c r="AK2590" s="77"/>
      <c r="AL2590" s="77"/>
      <c r="AM2590" s="77"/>
      <c r="AN2590" s="77"/>
      <c r="AO2590" s="77"/>
      <c r="AP2590" s="77"/>
      <c r="AQ2590" s="77"/>
      <c r="AR2590" s="77"/>
      <c r="AS2590" s="77"/>
      <c r="AT2590" s="77"/>
      <c r="AU2590" s="77"/>
      <c r="AV2590" s="77"/>
      <c r="AW2590" s="77"/>
      <c r="AX2590" s="77"/>
      <c r="AY2590" s="77"/>
      <c r="AZ2590" s="77"/>
      <c r="BA2590" s="77"/>
      <c r="BB2590" s="77"/>
      <c r="BC2590" s="77"/>
      <c r="BD2590" s="77"/>
      <c r="BE2590" s="77"/>
      <c r="BF2590" s="77"/>
      <c r="BG2590" s="77"/>
      <c r="BH2590" s="77"/>
      <c r="BI2590" s="77"/>
      <c r="BJ2590" s="77"/>
      <c r="BK2590" s="77"/>
      <c r="BL2590" s="77"/>
      <c r="BM2590" s="77"/>
      <c r="BN2590" s="77"/>
      <c r="BO2590" s="77"/>
      <c r="BP2590" s="77"/>
      <c r="BQ2590" s="77"/>
      <c r="BR2590" s="77"/>
      <c r="BS2590" s="77"/>
      <c r="BT2590" s="77"/>
      <c r="BU2590" s="77"/>
      <c r="BV2590" s="77"/>
      <c r="BW2590" s="77"/>
      <c r="BX2590" s="77"/>
      <c r="BY2590" s="77"/>
      <c r="BZ2590" s="77"/>
      <c r="CA2590" s="77"/>
      <c r="CB2590" s="77"/>
      <c r="CC2590" s="77"/>
      <c r="CD2590" s="77"/>
      <c r="CE2590" s="77"/>
      <c r="CF2590" s="77"/>
      <c r="CG2590" s="77"/>
      <c r="CH2590" s="77"/>
      <c r="CI2590" s="77"/>
      <c r="CJ2590" s="77"/>
      <c r="CK2590" s="77"/>
      <c r="CL2590" s="77"/>
    </row>
    <row r="2591" spans="2:90" x14ac:dyDescent="0.4">
      <c r="B2591" s="132" t="str">
        <f>B2564</f>
        <v>primary unit</v>
      </c>
      <c r="D2591" t="s">
        <v>842</v>
      </c>
      <c r="E2591" s="8" t="str">
        <f t="shared" si="3687"/>
        <v>2591 LTERMY-F</v>
      </c>
      <c r="G2591" t="s">
        <v>332</v>
      </c>
      <c r="H2591" s="27"/>
      <c r="I2591" s="78"/>
      <c r="J2591" s="78"/>
      <c r="K2591" s="33"/>
      <c r="L2591" s="33"/>
      <c r="M2591" s="33"/>
      <c r="N2591" s="33"/>
      <c r="O2591" s="33"/>
      <c r="P2591" s="33"/>
      <c r="R2591" s="33"/>
      <c r="S2591" s="77"/>
      <c r="T2591" s="77"/>
      <c r="U2591" s="77"/>
      <c r="V2591" s="77"/>
      <c r="W2591" s="77"/>
      <c r="X2591" s="77"/>
      <c r="Y2591" s="77"/>
      <c r="Z2591" s="77"/>
      <c r="AA2591" s="77"/>
      <c r="AB2591" s="77"/>
      <c r="AC2591" s="77"/>
      <c r="AD2591" s="77"/>
      <c r="AE2591" s="77"/>
      <c r="AF2591" s="77"/>
      <c r="AG2591" s="77"/>
      <c r="AH2591" s="77"/>
      <c r="AI2591" s="77"/>
      <c r="AJ2591" s="77"/>
      <c r="AK2591" s="77"/>
      <c r="AL2591" s="77"/>
      <c r="AM2591" s="77"/>
      <c r="AN2591" s="77"/>
      <c r="AO2591" s="77"/>
      <c r="AP2591" s="77"/>
      <c r="AQ2591" s="77"/>
      <c r="AR2591" s="77"/>
      <c r="AS2591" s="77"/>
      <c r="AT2591" s="77"/>
      <c r="AU2591" s="77"/>
      <c r="AV2591" s="77"/>
      <c r="AW2591" s="77"/>
      <c r="AX2591" s="77"/>
      <c r="AY2591" s="77"/>
      <c r="AZ2591" s="77"/>
      <c r="BA2591" s="77"/>
      <c r="BB2591" s="77"/>
      <c r="BC2591" s="77"/>
      <c r="BD2591" s="77"/>
      <c r="BE2591" s="77"/>
      <c r="BF2591" s="77"/>
      <c r="BG2591" s="77"/>
      <c r="BH2591" s="77"/>
      <c r="BI2591" s="77"/>
      <c r="BJ2591" s="77"/>
      <c r="BK2591" s="77"/>
      <c r="BL2591" s="77"/>
      <c r="BM2591" s="77"/>
      <c r="BN2591" s="77"/>
      <c r="BO2591" s="77"/>
      <c r="BP2591" s="77"/>
      <c r="BQ2591" s="77"/>
      <c r="BR2591" s="77"/>
      <c r="BS2591" s="77"/>
      <c r="BT2591" s="77"/>
      <c r="BU2591" s="77"/>
      <c r="BV2591" s="77"/>
      <c r="BW2591" s="77"/>
      <c r="BX2591" s="77"/>
      <c r="BY2591" s="77"/>
      <c r="BZ2591" s="77"/>
      <c r="CA2591" s="77"/>
      <c r="CB2591" s="77"/>
      <c r="CC2591" s="77"/>
      <c r="CD2591" s="77"/>
      <c r="CE2591" s="77"/>
      <c r="CF2591" s="77"/>
      <c r="CG2591" s="77"/>
      <c r="CH2591" s="77"/>
      <c r="CI2591" s="77"/>
      <c r="CJ2591" s="77"/>
      <c r="CK2591" s="77"/>
      <c r="CL2591" s="77"/>
    </row>
    <row r="2592" spans="2:90" x14ac:dyDescent="0.4">
      <c r="B2592" s="132" t="str">
        <f>B2565</f>
        <v>Primary revenue driver</v>
      </c>
      <c r="D2592" t="s">
        <v>842</v>
      </c>
      <c r="E2592" s="8" t="str">
        <f t="shared" si="3687"/>
        <v>2592 LTERMY-F</v>
      </c>
      <c r="G2592" t="s">
        <v>332</v>
      </c>
      <c r="K2592" s="53"/>
      <c r="L2592" s="53"/>
      <c r="M2592" s="53"/>
      <c r="N2592" s="53"/>
      <c r="O2592" s="53"/>
      <c r="P2592" s="53"/>
      <c r="R2592" s="24"/>
      <c r="S2592" s="175">
        <f t="shared" ref="S2592" si="3718">S2564</f>
        <v>0</v>
      </c>
      <c r="T2592" s="175">
        <f t="shared" ref="T2592:AX2592" si="3719">T2564</f>
        <v>0</v>
      </c>
      <c r="U2592" s="175">
        <f t="shared" si="3719"/>
        <v>0</v>
      </c>
      <c r="V2592" s="175">
        <f t="shared" si="3719"/>
        <v>0</v>
      </c>
      <c r="W2592" s="175">
        <f t="shared" si="3719"/>
        <v>0</v>
      </c>
      <c r="X2592" s="175">
        <f t="shared" si="3719"/>
        <v>0</v>
      </c>
      <c r="Y2592" s="175">
        <f t="shared" si="3719"/>
        <v>0</v>
      </c>
      <c r="Z2592" s="175">
        <f t="shared" si="3719"/>
        <v>0</v>
      </c>
      <c r="AA2592" s="175">
        <f t="shared" si="3719"/>
        <v>0</v>
      </c>
      <c r="AB2592" s="175">
        <f t="shared" si="3719"/>
        <v>0</v>
      </c>
      <c r="AC2592" s="175">
        <f t="shared" si="3719"/>
        <v>0</v>
      </c>
      <c r="AD2592" s="175">
        <f t="shared" si="3719"/>
        <v>0</v>
      </c>
      <c r="AE2592" s="175">
        <f t="shared" si="3719"/>
        <v>0</v>
      </c>
      <c r="AF2592" s="175">
        <f t="shared" si="3719"/>
        <v>0</v>
      </c>
      <c r="AG2592" s="175">
        <f t="shared" si="3719"/>
        <v>0</v>
      </c>
      <c r="AH2592" s="175">
        <f t="shared" si="3719"/>
        <v>0</v>
      </c>
      <c r="AI2592" s="175">
        <f t="shared" si="3719"/>
        <v>0</v>
      </c>
      <c r="AJ2592" s="175">
        <f t="shared" si="3719"/>
        <v>0</v>
      </c>
      <c r="AK2592" s="175">
        <f t="shared" si="3719"/>
        <v>0</v>
      </c>
      <c r="AL2592" s="175">
        <f t="shared" si="3719"/>
        <v>0</v>
      </c>
      <c r="AM2592" s="175">
        <f t="shared" si="3719"/>
        <v>0</v>
      </c>
      <c r="AN2592" s="175">
        <f t="shared" si="3719"/>
        <v>0</v>
      </c>
      <c r="AO2592" s="175">
        <f t="shared" si="3719"/>
        <v>0</v>
      </c>
      <c r="AP2592" s="175">
        <f t="shared" si="3719"/>
        <v>0</v>
      </c>
      <c r="AQ2592" s="175">
        <f t="shared" si="3719"/>
        <v>0</v>
      </c>
      <c r="AR2592" s="175">
        <f t="shared" si="3719"/>
        <v>0</v>
      </c>
      <c r="AS2592" s="175">
        <f t="shared" si="3719"/>
        <v>0</v>
      </c>
      <c r="AT2592" s="175">
        <f t="shared" si="3719"/>
        <v>0</v>
      </c>
      <c r="AU2592" s="175">
        <f t="shared" si="3719"/>
        <v>0</v>
      </c>
      <c r="AV2592" s="175">
        <f t="shared" si="3719"/>
        <v>0</v>
      </c>
      <c r="AW2592" s="175">
        <f t="shared" si="3719"/>
        <v>0</v>
      </c>
      <c r="AX2592" s="175">
        <f t="shared" si="3719"/>
        <v>0</v>
      </c>
      <c r="AY2592" s="175">
        <f t="shared" ref="AY2592:CD2592" si="3720">AY2564</f>
        <v>0</v>
      </c>
      <c r="AZ2592" s="175">
        <f t="shared" si="3720"/>
        <v>0</v>
      </c>
      <c r="BA2592" s="175">
        <f t="shared" si="3720"/>
        <v>0</v>
      </c>
      <c r="BB2592" s="175">
        <f t="shared" si="3720"/>
        <v>0</v>
      </c>
      <c r="BC2592" s="175">
        <f t="shared" si="3720"/>
        <v>0</v>
      </c>
      <c r="BD2592" s="175">
        <f t="shared" si="3720"/>
        <v>0</v>
      </c>
      <c r="BE2592" s="175">
        <f t="shared" si="3720"/>
        <v>0</v>
      </c>
      <c r="BF2592" s="175">
        <f t="shared" si="3720"/>
        <v>0</v>
      </c>
      <c r="BG2592" s="175">
        <f t="shared" si="3720"/>
        <v>0</v>
      </c>
      <c r="BH2592" s="175">
        <f t="shared" si="3720"/>
        <v>0</v>
      </c>
      <c r="BI2592" s="175">
        <f t="shared" si="3720"/>
        <v>0</v>
      </c>
      <c r="BJ2592" s="175">
        <f t="shared" si="3720"/>
        <v>0</v>
      </c>
      <c r="BK2592" s="175">
        <f t="shared" si="3720"/>
        <v>0</v>
      </c>
      <c r="BL2592" s="175">
        <f t="shared" si="3720"/>
        <v>0</v>
      </c>
      <c r="BM2592" s="175">
        <f t="shared" si="3720"/>
        <v>0</v>
      </c>
      <c r="BN2592" s="175">
        <f t="shared" si="3720"/>
        <v>0</v>
      </c>
      <c r="BO2592" s="175">
        <f t="shared" si="3720"/>
        <v>0</v>
      </c>
      <c r="BP2592" s="175">
        <f t="shared" si="3720"/>
        <v>0</v>
      </c>
      <c r="BQ2592" s="175">
        <f t="shared" si="3720"/>
        <v>0</v>
      </c>
      <c r="BR2592" s="175">
        <f t="shared" si="3720"/>
        <v>0</v>
      </c>
      <c r="BS2592" s="175">
        <f t="shared" si="3720"/>
        <v>0</v>
      </c>
      <c r="BT2592" s="175">
        <f t="shared" si="3720"/>
        <v>0</v>
      </c>
      <c r="BU2592" s="175">
        <f t="shared" si="3720"/>
        <v>0</v>
      </c>
      <c r="BV2592" s="175">
        <f t="shared" si="3720"/>
        <v>0</v>
      </c>
      <c r="BW2592" s="175">
        <f t="shared" si="3720"/>
        <v>0</v>
      </c>
      <c r="BX2592" s="175">
        <f t="shared" si="3720"/>
        <v>0</v>
      </c>
      <c r="BY2592" s="175">
        <f t="shared" si="3720"/>
        <v>0</v>
      </c>
      <c r="BZ2592" s="175">
        <f t="shared" si="3720"/>
        <v>0</v>
      </c>
      <c r="CA2592" s="175">
        <f t="shared" si="3720"/>
        <v>0</v>
      </c>
      <c r="CB2592" s="175">
        <f t="shared" si="3720"/>
        <v>0</v>
      </c>
      <c r="CC2592" s="175">
        <f t="shared" si="3720"/>
        <v>0</v>
      </c>
      <c r="CD2592" s="175">
        <f t="shared" si="3720"/>
        <v>0</v>
      </c>
      <c r="CE2592" s="175">
        <f t="shared" ref="CE2592:CK2592" si="3721">CE2564</f>
        <v>0</v>
      </c>
      <c r="CF2592" s="175">
        <f t="shared" si="3721"/>
        <v>0</v>
      </c>
      <c r="CG2592" s="175">
        <f t="shared" si="3721"/>
        <v>0</v>
      </c>
      <c r="CH2592" s="175">
        <f t="shared" si="3721"/>
        <v>0</v>
      </c>
      <c r="CI2592" s="175">
        <f t="shared" si="3721"/>
        <v>0</v>
      </c>
      <c r="CJ2592" s="175">
        <f t="shared" si="3721"/>
        <v>0</v>
      </c>
      <c r="CK2592" s="175">
        <f t="shared" si="3721"/>
        <v>0</v>
      </c>
      <c r="CL2592" s="175">
        <f t="shared" ref="CL2592" si="3722">CL2564</f>
        <v>0</v>
      </c>
    </row>
    <row r="2593" spans="2:90" x14ac:dyDescent="0.4">
      <c r="B2593" s="132" t="str">
        <f>B2566</f>
        <v>Primary volume driver</v>
      </c>
      <c r="D2593" t="s">
        <v>842</v>
      </c>
      <c r="E2593" s="8" t="str">
        <f t="shared" si="3687"/>
        <v>2593 LTERMY-F</v>
      </c>
      <c r="G2593" t="s">
        <v>332</v>
      </c>
      <c r="H2593" s="12"/>
      <c r="I2593" s="60"/>
      <c r="J2593" s="60"/>
      <c r="K2593" s="15"/>
      <c r="L2593" s="15"/>
      <c r="M2593" s="15"/>
      <c r="N2593" s="15"/>
      <c r="O2593" s="15"/>
      <c r="P2593" s="15"/>
      <c r="R2593" s="15"/>
      <c r="S2593" s="175" t="str">
        <f t="shared" ref="S2593" si="3723">S2565</f>
        <v>S$12</v>
      </c>
      <c r="T2593" s="175" t="str">
        <f t="shared" ref="T2593:AX2593" si="3724">T2565</f>
        <v>T$12</v>
      </c>
      <c r="U2593" s="175" t="str">
        <f t="shared" si="3724"/>
        <v>U$12</v>
      </c>
      <c r="V2593" s="175" t="str">
        <f t="shared" si="3724"/>
        <v>V$12</v>
      </c>
      <c r="W2593" s="175" t="str">
        <f t="shared" si="3724"/>
        <v>W$12</v>
      </c>
      <c r="X2593" s="175" t="str">
        <f t="shared" si="3724"/>
        <v>X$12</v>
      </c>
      <c r="Y2593" s="175" t="str">
        <f t="shared" si="3724"/>
        <v>Y$12</v>
      </c>
      <c r="Z2593" s="175" t="str">
        <f t="shared" si="3724"/>
        <v>Z$12</v>
      </c>
      <c r="AA2593" s="175" t="str">
        <f t="shared" si="3724"/>
        <v>AA$12</v>
      </c>
      <c r="AB2593" s="175" t="str">
        <f t="shared" si="3724"/>
        <v>AB$12</v>
      </c>
      <c r="AC2593" s="175" t="str">
        <f t="shared" si="3724"/>
        <v>AC$12</v>
      </c>
      <c r="AD2593" s="175" t="str">
        <f t="shared" si="3724"/>
        <v>AD$12</v>
      </c>
      <c r="AE2593" s="175" t="str">
        <f t="shared" si="3724"/>
        <v>AE$12</v>
      </c>
      <c r="AF2593" s="175" t="str">
        <f t="shared" si="3724"/>
        <v>AF$12</v>
      </c>
      <c r="AG2593" s="175" t="str">
        <f t="shared" si="3724"/>
        <v>AG$12</v>
      </c>
      <c r="AH2593" s="175" t="str">
        <f t="shared" si="3724"/>
        <v>AH$12</v>
      </c>
      <c r="AI2593" s="175" t="str">
        <f t="shared" si="3724"/>
        <v>AI$12</v>
      </c>
      <c r="AJ2593" s="175" t="str">
        <f t="shared" si="3724"/>
        <v>AJ$12</v>
      </c>
      <c r="AK2593" s="175" t="str">
        <f t="shared" si="3724"/>
        <v>AK$12</v>
      </c>
      <c r="AL2593" s="175" t="str">
        <f t="shared" si="3724"/>
        <v>AL$12</v>
      </c>
      <c r="AM2593" s="175" t="str">
        <f t="shared" si="3724"/>
        <v>AM$12</v>
      </c>
      <c r="AN2593" s="175" t="str">
        <f t="shared" si="3724"/>
        <v>AN$12</v>
      </c>
      <c r="AO2593" s="175" t="str">
        <f t="shared" si="3724"/>
        <v>AO$12</v>
      </c>
      <c r="AP2593" s="175" t="str">
        <f t="shared" si="3724"/>
        <v>AP$12</v>
      </c>
      <c r="AQ2593" s="175" t="str">
        <f t="shared" si="3724"/>
        <v>AQ$12</v>
      </c>
      <c r="AR2593" s="175" t="str">
        <f t="shared" si="3724"/>
        <v>AR$12</v>
      </c>
      <c r="AS2593" s="175" t="str">
        <f t="shared" si="3724"/>
        <v>AS$12</v>
      </c>
      <c r="AT2593" s="175" t="str">
        <f t="shared" si="3724"/>
        <v>AT$12</v>
      </c>
      <c r="AU2593" s="175" t="str">
        <f t="shared" si="3724"/>
        <v>AU$12</v>
      </c>
      <c r="AV2593" s="175" t="str">
        <f t="shared" si="3724"/>
        <v>AV$12</v>
      </c>
      <c r="AW2593" s="175" t="str">
        <f t="shared" si="3724"/>
        <v>AW$12</v>
      </c>
      <c r="AX2593" s="175" t="str">
        <f t="shared" si="3724"/>
        <v>AX$12</v>
      </c>
      <c r="AY2593" s="175" t="str">
        <f t="shared" ref="AY2593:CD2593" si="3725">AY2565</f>
        <v>AY$12</v>
      </c>
      <c r="AZ2593" s="175" t="str">
        <f t="shared" si="3725"/>
        <v>AZ$12</v>
      </c>
      <c r="BA2593" s="175" t="str">
        <f t="shared" si="3725"/>
        <v>BA$12</v>
      </c>
      <c r="BB2593" s="175" t="str">
        <f t="shared" si="3725"/>
        <v>BB$12</v>
      </c>
      <c r="BC2593" s="175" t="str">
        <f t="shared" si="3725"/>
        <v>BC$12</v>
      </c>
      <c r="BD2593" s="175" t="str">
        <f t="shared" si="3725"/>
        <v>BD$12</v>
      </c>
      <c r="BE2593" s="175" t="str">
        <f t="shared" si="3725"/>
        <v>BE$12</v>
      </c>
      <c r="BF2593" s="175" t="str">
        <f t="shared" si="3725"/>
        <v>BF$12</v>
      </c>
      <c r="BG2593" s="175" t="str">
        <f t="shared" si="3725"/>
        <v>BG$12</v>
      </c>
      <c r="BH2593" s="175" t="str">
        <f t="shared" si="3725"/>
        <v>BH$12</v>
      </c>
      <c r="BI2593" s="175" t="str">
        <f t="shared" si="3725"/>
        <v>BI$12</v>
      </c>
      <c r="BJ2593" s="175" t="str">
        <f t="shared" si="3725"/>
        <v>BJ$12</v>
      </c>
      <c r="BK2593" s="175" t="str">
        <f t="shared" si="3725"/>
        <v>BK$12</v>
      </c>
      <c r="BL2593" s="175" t="str">
        <f t="shared" si="3725"/>
        <v>BL$12</v>
      </c>
      <c r="BM2593" s="175" t="str">
        <f t="shared" si="3725"/>
        <v>BM$12</v>
      </c>
      <c r="BN2593" s="175" t="str">
        <f t="shared" si="3725"/>
        <v>BN$12</v>
      </c>
      <c r="BO2593" s="175" t="str">
        <f t="shared" si="3725"/>
        <v>BO$12</v>
      </c>
      <c r="BP2593" s="175" t="str">
        <f t="shared" si="3725"/>
        <v>BP$12</v>
      </c>
      <c r="BQ2593" s="175" t="str">
        <f t="shared" si="3725"/>
        <v>BQ$12</v>
      </c>
      <c r="BR2593" s="175" t="str">
        <f t="shared" si="3725"/>
        <v>BR$12</v>
      </c>
      <c r="BS2593" s="175" t="str">
        <f t="shared" si="3725"/>
        <v>BS$12</v>
      </c>
      <c r="BT2593" s="175" t="str">
        <f t="shared" si="3725"/>
        <v>BT$12</v>
      </c>
      <c r="BU2593" s="175" t="str">
        <f t="shared" si="3725"/>
        <v>BU$12</v>
      </c>
      <c r="BV2593" s="175" t="str">
        <f t="shared" si="3725"/>
        <v>BV$12</v>
      </c>
      <c r="BW2593" s="175" t="str">
        <f t="shared" si="3725"/>
        <v>BW$12</v>
      </c>
      <c r="BX2593" s="175" t="str">
        <f t="shared" si="3725"/>
        <v>BX$12</v>
      </c>
      <c r="BY2593" s="175" t="str">
        <f t="shared" si="3725"/>
        <v>BY$12</v>
      </c>
      <c r="BZ2593" s="175" t="str">
        <f t="shared" si="3725"/>
        <v>BZ$12</v>
      </c>
      <c r="CA2593" s="175" t="str">
        <f t="shared" si="3725"/>
        <v>CA$12</v>
      </c>
      <c r="CB2593" s="175" t="str">
        <f t="shared" si="3725"/>
        <v>CB$12</v>
      </c>
      <c r="CC2593" s="175" t="str">
        <f t="shared" si="3725"/>
        <v>CC$12</v>
      </c>
      <c r="CD2593" s="175" t="str">
        <f t="shared" si="3725"/>
        <v>CD$12</v>
      </c>
      <c r="CE2593" s="175" t="str">
        <f t="shared" ref="CE2593:CK2593" si="3726">CE2565</f>
        <v>CE$12</v>
      </c>
      <c r="CF2593" s="175" t="str">
        <f t="shared" si="3726"/>
        <v>CF$12</v>
      </c>
      <c r="CG2593" s="175" t="str">
        <f t="shared" si="3726"/>
        <v>CG$12</v>
      </c>
      <c r="CH2593" s="175" t="str">
        <f t="shared" si="3726"/>
        <v>CH$12</v>
      </c>
      <c r="CI2593" s="175" t="str">
        <f t="shared" si="3726"/>
        <v>CI$12</v>
      </c>
      <c r="CJ2593" s="175" t="str">
        <f t="shared" si="3726"/>
        <v>CJ$12</v>
      </c>
      <c r="CK2593" s="175" t="str">
        <f t="shared" si="3726"/>
        <v>CK$12</v>
      </c>
      <c r="CL2593" s="175" t="str">
        <f t="shared" ref="CL2593" si="3727">CL2565</f>
        <v>CL$12</v>
      </c>
    </row>
    <row r="2594" spans="2:90" x14ac:dyDescent="0.4">
      <c r="B2594" s="187" t="str">
        <f>B2571</f>
        <v>Rolling fixed term loan - multiple borrowings w/ annual control:</v>
      </c>
      <c r="D2594" t="s">
        <v>842</v>
      </c>
      <c r="E2594" s="8" t="str">
        <f t="shared" si="3687"/>
        <v>2594 LTERMY-F</v>
      </c>
      <c r="G2594" t="s">
        <v>332</v>
      </c>
      <c r="H2594" s="12"/>
      <c r="I2594" s="60"/>
      <c r="J2594" s="60"/>
      <c r="K2594" s="15"/>
      <c r="L2594" s="15"/>
      <c r="M2594" s="15"/>
      <c r="N2594" s="15"/>
      <c r="O2594" s="15"/>
      <c r="P2594" s="15"/>
      <c r="R2594" s="15"/>
      <c r="S2594" s="175" t="str">
        <f t="shared" ref="S2594" si="3728">S2566</f>
        <v>S$13</v>
      </c>
      <c r="T2594" s="175" t="str">
        <f t="shared" ref="T2594:AX2594" si="3729">T2566</f>
        <v>T$13</v>
      </c>
      <c r="U2594" s="175" t="str">
        <f t="shared" si="3729"/>
        <v>U$13</v>
      </c>
      <c r="V2594" s="175" t="str">
        <f t="shared" si="3729"/>
        <v>V$13</v>
      </c>
      <c r="W2594" s="175" t="str">
        <f t="shared" si="3729"/>
        <v>W$13</v>
      </c>
      <c r="X2594" s="175" t="str">
        <f t="shared" si="3729"/>
        <v>X$13</v>
      </c>
      <c r="Y2594" s="175" t="str">
        <f t="shared" si="3729"/>
        <v>Y$13</v>
      </c>
      <c r="Z2594" s="175" t="str">
        <f t="shared" si="3729"/>
        <v>Z$13</v>
      </c>
      <c r="AA2594" s="175" t="str">
        <f t="shared" si="3729"/>
        <v>AA$13</v>
      </c>
      <c r="AB2594" s="175" t="str">
        <f t="shared" si="3729"/>
        <v>AB$13</v>
      </c>
      <c r="AC2594" s="175" t="str">
        <f t="shared" si="3729"/>
        <v>AC$13</v>
      </c>
      <c r="AD2594" s="175" t="str">
        <f t="shared" si="3729"/>
        <v>AD$13</v>
      </c>
      <c r="AE2594" s="175" t="str">
        <f t="shared" si="3729"/>
        <v>AE$13</v>
      </c>
      <c r="AF2594" s="175" t="str">
        <f t="shared" si="3729"/>
        <v>AF$13</v>
      </c>
      <c r="AG2594" s="175" t="str">
        <f t="shared" si="3729"/>
        <v>AG$13</v>
      </c>
      <c r="AH2594" s="175" t="str">
        <f t="shared" si="3729"/>
        <v>AH$13</v>
      </c>
      <c r="AI2594" s="175" t="str">
        <f t="shared" si="3729"/>
        <v>AI$13</v>
      </c>
      <c r="AJ2594" s="175" t="str">
        <f t="shared" si="3729"/>
        <v>AJ$13</v>
      </c>
      <c r="AK2594" s="175" t="str">
        <f t="shared" si="3729"/>
        <v>AK$13</v>
      </c>
      <c r="AL2594" s="175" t="str">
        <f t="shared" si="3729"/>
        <v>AL$13</v>
      </c>
      <c r="AM2594" s="175" t="str">
        <f t="shared" si="3729"/>
        <v>AM$13</v>
      </c>
      <c r="AN2594" s="175" t="str">
        <f t="shared" si="3729"/>
        <v>AN$13</v>
      </c>
      <c r="AO2594" s="175" t="str">
        <f t="shared" si="3729"/>
        <v>AO$13</v>
      </c>
      <c r="AP2594" s="175" t="str">
        <f t="shared" si="3729"/>
        <v>AP$13</v>
      </c>
      <c r="AQ2594" s="175" t="str">
        <f t="shared" si="3729"/>
        <v>AQ$13</v>
      </c>
      <c r="AR2594" s="175" t="str">
        <f t="shared" si="3729"/>
        <v>AR$13</v>
      </c>
      <c r="AS2594" s="175" t="str">
        <f t="shared" si="3729"/>
        <v>AS$13</v>
      </c>
      <c r="AT2594" s="175" t="str">
        <f t="shared" si="3729"/>
        <v>AT$13</v>
      </c>
      <c r="AU2594" s="175" t="str">
        <f t="shared" si="3729"/>
        <v>AU$13</v>
      </c>
      <c r="AV2594" s="175" t="str">
        <f t="shared" si="3729"/>
        <v>AV$13</v>
      </c>
      <c r="AW2594" s="175" t="str">
        <f t="shared" si="3729"/>
        <v>AW$13</v>
      </c>
      <c r="AX2594" s="175" t="str">
        <f t="shared" si="3729"/>
        <v>AX$13</v>
      </c>
      <c r="AY2594" s="175" t="str">
        <f t="shared" ref="AY2594:CD2594" si="3730">AY2566</f>
        <v>AY$13</v>
      </c>
      <c r="AZ2594" s="175" t="str">
        <f t="shared" si="3730"/>
        <v>AZ$13</v>
      </c>
      <c r="BA2594" s="175" t="str">
        <f t="shared" si="3730"/>
        <v>BA$13</v>
      </c>
      <c r="BB2594" s="175" t="str">
        <f t="shared" si="3730"/>
        <v>BB$13</v>
      </c>
      <c r="BC2594" s="175" t="str">
        <f t="shared" si="3730"/>
        <v>BC$13</v>
      </c>
      <c r="BD2594" s="175" t="str">
        <f t="shared" si="3730"/>
        <v>BD$13</v>
      </c>
      <c r="BE2594" s="175" t="str">
        <f t="shared" si="3730"/>
        <v>BE$13</v>
      </c>
      <c r="BF2594" s="175" t="str">
        <f t="shared" si="3730"/>
        <v>BF$13</v>
      </c>
      <c r="BG2594" s="175" t="str">
        <f t="shared" si="3730"/>
        <v>BG$13</v>
      </c>
      <c r="BH2594" s="175" t="str">
        <f t="shared" si="3730"/>
        <v>BH$13</v>
      </c>
      <c r="BI2594" s="175" t="str">
        <f t="shared" si="3730"/>
        <v>BI$13</v>
      </c>
      <c r="BJ2594" s="175" t="str">
        <f t="shared" si="3730"/>
        <v>BJ$13</v>
      </c>
      <c r="BK2594" s="175" t="str">
        <f t="shared" si="3730"/>
        <v>BK$13</v>
      </c>
      <c r="BL2594" s="175" t="str">
        <f t="shared" si="3730"/>
        <v>BL$13</v>
      </c>
      <c r="BM2594" s="175" t="str">
        <f t="shared" si="3730"/>
        <v>BM$13</v>
      </c>
      <c r="BN2594" s="175" t="str">
        <f t="shared" si="3730"/>
        <v>BN$13</v>
      </c>
      <c r="BO2594" s="175" t="str">
        <f t="shared" si="3730"/>
        <v>BO$13</v>
      </c>
      <c r="BP2594" s="175" t="str">
        <f t="shared" si="3730"/>
        <v>BP$13</v>
      </c>
      <c r="BQ2594" s="175" t="str">
        <f t="shared" si="3730"/>
        <v>BQ$13</v>
      </c>
      <c r="BR2594" s="175" t="str">
        <f t="shared" si="3730"/>
        <v>BR$13</v>
      </c>
      <c r="BS2594" s="175" t="str">
        <f t="shared" si="3730"/>
        <v>BS$13</v>
      </c>
      <c r="BT2594" s="175" t="str">
        <f t="shared" si="3730"/>
        <v>BT$13</v>
      </c>
      <c r="BU2594" s="175" t="str">
        <f t="shared" si="3730"/>
        <v>BU$13</v>
      </c>
      <c r="BV2594" s="175" t="str">
        <f t="shared" si="3730"/>
        <v>BV$13</v>
      </c>
      <c r="BW2594" s="175" t="str">
        <f t="shared" si="3730"/>
        <v>BW$13</v>
      </c>
      <c r="BX2594" s="175" t="str">
        <f t="shared" si="3730"/>
        <v>BX$13</v>
      </c>
      <c r="BY2594" s="175" t="str">
        <f t="shared" si="3730"/>
        <v>BY$13</v>
      </c>
      <c r="BZ2594" s="175" t="str">
        <f t="shared" si="3730"/>
        <v>BZ$13</v>
      </c>
      <c r="CA2594" s="175" t="str">
        <f t="shared" si="3730"/>
        <v>CA$13</v>
      </c>
      <c r="CB2594" s="175" t="str">
        <f t="shared" si="3730"/>
        <v>CB$13</v>
      </c>
      <c r="CC2594" s="175" t="str">
        <f t="shared" si="3730"/>
        <v>CC$13</v>
      </c>
      <c r="CD2594" s="175" t="str">
        <f t="shared" si="3730"/>
        <v>CD$13</v>
      </c>
      <c r="CE2594" s="175" t="str">
        <f t="shared" ref="CE2594:CK2594" si="3731">CE2566</f>
        <v>CE$13</v>
      </c>
      <c r="CF2594" s="175" t="str">
        <f t="shared" si="3731"/>
        <v>CF$13</v>
      </c>
      <c r="CG2594" s="175" t="str">
        <f t="shared" si="3731"/>
        <v>CG$13</v>
      </c>
      <c r="CH2594" s="175" t="str">
        <f t="shared" si="3731"/>
        <v>CH$13</v>
      </c>
      <c r="CI2594" s="175" t="str">
        <f t="shared" si="3731"/>
        <v>CI$13</v>
      </c>
      <c r="CJ2594" s="175" t="str">
        <f t="shared" si="3731"/>
        <v>CJ$13</v>
      </c>
      <c r="CK2594" s="175" t="str">
        <f t="shared" si="3731"/>
        <v>CK$13</v>
      </c>
      <c r="CL2594" s="175" t="str">
        <f t="shared" ref="CL2594" si="3732">CL2566</f>
        <v>CL$13</v>
      </c>
    </row>
    <row r="2595" spans="2:90" x14ac:dyDescent="0.4">
      <c r="B2595" s="235" t="str">
        <f>IFERROR(SUBSTITUTE(TRIM(MID(B2571, SEARCH("-", B2571) + 1, LEN(B2571))),":",""),"no unit")</f>
        <v>multiple borrowings w/ annual control</v>
      </c>
      <c r="D2595" t="s">
        <v>842</v>
      </c>
      <c r="E2595" s="8" t="str">
        <f t="shared" si="3687"/>
        <v>2595 LTERMY-F</v>
      </c>
      <c r="G2595" t="s">
        <v>332</v>
      </c>
      <c r="H2595" s="12"/>
      <c r="I2595" s="60"/>
      <c r="J2595" s="60"/>
      <c r="K2595" s="15"/>
      <c r="L2595" s="15"/>
      <c r="M2595" s="15"/>
      <c r="N2595" s="15"/>
      <c r="O2595" s="15"/>
      <c r="P2595" s="15"/>
      <c r="R2595" s="15"/>
      <c r="S2595" s="175"/>
      <c r="T2595" s="175"/>
      <c r="U2595" s="175"/>
      <c r="V2595" s="175"/>
      <c r="W2595" s="175"/>
      <c r="X2595" s="175"/>
      <c r="Y2595" s="175"/>
      <c r="Z2595" s="175"/>
      <c r="AA2595" s="175"/>
      <c r="AB2595" s="175"/>
      <c r="AC2595" s="175"/>
      <c r="AD2595" s="175"/>
      <c r="AE2595" s="175"/>
      <c r="AF2595" s="175"/>
      <c r="AG2595" s="175"/>
      <c r="AH2595" s="175"/>
      <c r="AI2595" s="175"/>
      <c r="AJ2595" s="175"/>
      <c r="AK2595" s="175"/>
      <c r="AL2595" s="175"/>
      <c r="AM2595" s="175"/>
      <c r="AN2595" s="175"/>
      <c r="AO2595" s="175"/>
      <c r="AP2595" s="175"/>
      <c r="AQ2595" s="175"/>
      <c r="AR2595" s="175"/>
      <c r="AS2595" s="175"/>
      <c r="AT2595" s="175"/>
      <c r="AU2595" s="175"/>
      <c r="AV2595" s="175"/>
      <c r="AW2595" s="175"/>
      <c r="AX2595" s="175"/>
      <c r="AY2595" s="175"/>
      <c r="AZ2595" s="175"/>
      <c r="BA2595" s="175"/>
      <c r="BB2595" s="175"/>
      <c r="BC2595" s="175"/>
      <c r="BD2595" s="175"/>
      <c r="BE2595" s="175"/>
      <c r="BF2595" s="175"/>
      <c r="BG2595" s="175"/>
      <c r="BH2595" s="175"/>
      <c r="BI2595" s="175"/>
      <c r="BJ2595" s="175"/>
      <c r="BK2595" s="175"/>
      <c r="BL2595" s="175"/>
      <c r="BM2595" s="175"/>
      <c r="BN2595" s="175"/>
      <c r="BO2595" s="175"/>
      <c r="BP2595" s="175"/>
      <c r="BQ2595" s="175"/>
      <c r="BR2595" s="175"/>
      <c r="BS2595" s="175"/>
      <c r="BT2595" s="175"/>
      <c r="BU2595" s="175"/>
      <c r="BV2595" s="175"/>
      <c r="BW2595" s="175"/>
      <c r="BX2595" s="175"/>
      <c r="BY2595" s="175"/>
      <c r="BZ2595" s="175"/>
      <c r="CA2595" s="175"/>
      <c r="CB2595" s="175"/>
      <c r="CC2595" s="175"/>
      <c r="CD2595" s="175"/>
      <c r="CE2595" s="175"/>
      <c r="CF2595" s="175"/>
      <c r="CG2595" s="175"/>
      <c r="CH2595" s="175"/>
      <c r="CI2595" s="175"/>
      <c r="CJ2595" s="175"/>
      <c r="CK2595" s="175"/>
      <c r="CL2595" s="175"/>
    </row>
    <row r="2596" spans="2:90" x14ac:dyDescent="0.4">
      <c r="B2596" s="187" t="str">
        <f>B2569</f>
        <v>Secondary revenue driver</v>
      </c>
      <c r="D2596" t="s">
        <v>842</v>
      </c>
      <c r="E2596" s="8" t="str">
        <f t="shared" si="3687"/>
        <v>2596 LTERMY-F</v>
      </c>
      <c r="G2596" t="s">
        <v>332</v>
      </c>
      <c r="H2596" s="90"/>
      <c r="I2596" s="209"/>
      <c r="J2596" s="209"/>
      <c r="K2596" s="210"/>
      <c r="L2596" s="210"/>
      <c r="M2596" s="210"/>
      <c r="N2596" s="210"/>
      <c r="O2596" s="210"/>
      <c r="P2596" s="210"/>
      <c r="R2596" s="210"/>
      <c r="S2596" s="4" t="str">
        <f t="shared" ref="S2596" si="3733">ADDRESS(ROW(S2581),COLUMN(S2581),2)</f>
        <v>S$2581</v>
      </c>
      <c r="T2596" s="4" t="str">
        <f t="shared" ref="T2596:AX2596" si="3734">ADDRESS(ROW(T2581),COLUMN(T2581),2)</f>
        <v>T$2581</v>
      </c>
      <c r="U2596" s="4" t="str">
        <f t="shared" si="3734"/>
        <v>U$2581</v>
      </c>
      <c r="V2596" s="4" t="str">
        <f t="shared" si="3734"/>
        <v>V$2581</v>
      </c>
      <c r="W2596" s="4" t="str">
        <f t="shared" si="3734"/>
        <v>W$2581</v>
      </c>
      <c r="X2596" s="4" t="str">
        <f t="shared" si="3734"/>
        <v>X$2581</v>
      </c>
      <c r="Y2596" s="4" t="str">
        <f t="shared" si="3734"/>
        <v>Y$2581</v>
      </c>
      <c r="Z2596" s="4" t="str">
        <f t="shared" si="3734"/>
        <v>Z$2581</v>
      </c>
      <c r="AA2596" s="4" t="str">
        <f t="shared" si="3734"/>
        <v>AA$2581</v>
      </c>
      <c r="AB2596" s="4" t="str">
        <f t="shared" si="3734"/>
        <v>AB$2581</v>
      </c>
      <c r="AC2596" s="4" t="str">
        <f t="shared" si="3734"/>
        <v>AC$2581</v>
      </c>
      <c r="AD2596" s="4" t="str">
        <f t="shared" si="3734"/>
        <v>AD$2581</v>
      </c>
      <c r="AE2596" s="4" t="str">
        <f t="shared" si="3734"/>
        <v>AE$2581</v>
      </c>
      <c r="AF2596" s="4" t="str">
        <f t="shared" si="3734"/>
        <v>AF$2581</v>
      </c>
      <c r="AG2596" s="4" t="str">
        <f t="shared" si="3734"/>
        <v>AG$2581</v>
      </c>
      <c r="AH2596" s="4" t="str">
        <f t="shared" si="3734"/>
        <v>AH$2581</v>
      </c>
      <c r="AI2596" s="4" t="str">
        <f t="shared" si="3734"/>
        <v>AI$2581</v>
      </c>
      <c r="AJ2596" s="4" t="str">
        <f t="shared" si="3734"/>
        <v>AJ$2581</v>
      </c>
      <c r="AK2596" s="4" t="str">
        <f t="shared" si="3734"/>
        <v>AK$2581</v>
      </c>
      <c r="AL2596" s="4" t="str">
        <f t="shared" si="3734"/>
        <v>AL$2581</v>
      </c>
      <c r="AM2596" s="4" t="str">
        <f t="shared" si="3734"/>
        <v>AM$2581</v>
      </c>
      <c r="AN2596" s="4" t="str">
        <f t="shared" si="3734"/>
        <v>AN$2581</v>
      </c>
      <c r="AO2596" s="4" t="str">
        <f t="shared" si="3734"/>
        <v>AO$2581</v>
      </c>
      <c r="AP2596" s="4" t="str">
        <f t="shared" si="3734"/>
        <v>AP$2581</v>
      </c>
      <c r="AQ2596" s="4" t="str">
        <f t="shared" si="3734"/>
        <v>AQ$2581</v>
      </c>
      <c r="AR2596" s="4" t="str">
        <f t="shared" si="3734"/>
        <v>AR$2581</v>
      </c>
      <c r="AS2596" s="4" t="str">
        <f t="shared" si="3734"/>
        <v>AS$2581</v>
      </c>
      <c r="AT2596" s="4" t="str">
        <f t="shared" si="3734"/>
        <v>AT$2581</v>
      </c>
      <c r="AU2596" s="4" t="str">
        <f t="shared" si="3734"/>
        <v>AU$2581</v>
      </c>
      <c r="AV2596" s="4" t="str">
        <f t="shared" si="3734"/>
        <v>AV$2581</v>
      </c>
      <c r="AW2596" s="4" t="str">
        <f t="shared" si="3734"/>
        <v>AW$2581</v>
      </c>
      <c r="AX2596" s="4" t="str">
        <f t="shared" si="3734"/>
        <v>AX$2581</v>
      </c>
      <c r="AY2596" s="4" t="str">
        <f t="shared" ref="AY2596:CD2596" si="3735">ADDRESS(ROW(AY2581),COLUMN(AY2581),2)</f>
        <v>AY$2581</v>
      </c>
      <c r="AZ2596" s="4" t="str">
        <f t="shared" si="3735"/>
        <v>AZ$2581</v>
      </c>
      <c r="BA2596" s="4" t="str">
        <f t="shared" si="3735"/>
        <v>BA$2581</v>
      </c>
      <c r="BB2596" s="4" t="str">
        <f t="shared" si="3735"/>
        <v>BB$2581</v>
      </c>
      <c r="BC2596" s="4" t="str">
        <f t="shared" si="3735"/>
        <v>BC$2581</v>
      </c>
      <c r="BD2596" s="4" t="str">
        <f t="shared" si="3735"/>
        <v>BD$2581</v>
      </c>
      <c r="BE2596" s="4" t="str">
        <f t="shared" si="3735"/>
        <v>BE$2581</v>
      </c>
      <c r="BF2596" s="4" t="str">
        <f t="shared" si="3735"/>
        <v>BF$2581</v>
      </c>
      <c r="BG2596" s="4" t="str">
        <f t="shared" si="3735"/>
        <v>BG$2581</v>
      </c>
      <c r="BH2596" s="4" t="str">
        <f t="shared" si="3735"/>
        <v>BH$2581</v>
      </c>
      <c r="BI2596" s="4" t="str">
        <f t="shared" si="3735"/>
        <v>BI$2581</v>
      </c>
      <c r="BJ2596" s="4" t="str">
        <f t="shared" si="3735"/>
        <v>BJ$2581</v>
      </c>
      <c r="BK2596" s="4" t="str">
        <f t="shared" si="3735"/>
        <v>BK$2581</v>
      </c>
      <c r="BL2596" s="4" t="str">
        <f t="shared" si="3735"/>
        <v>BL$2581</v>
      </c>
      <c r="BM2596" s="4" t="str">
        <f t="shared" si="3735"/>
        <v>BM$2581</v>
      </c>
      <c r="BN2596" s="4" t="str">
        <f t="shared" si="3735"/>
        <v>BN$2581</v>
      </c>
      <c r="BO2596" s="4" t="str">
        <f t="shared" si="3735"/>
        <v>BO$2581</v>
      </c>
      <c r="BP2596" s="4" t="str">
        <f t="shared" si="3735"/>
        <v>BP$2581</v>
      </c>
      <c r="BQ2596" s="4" t="str">
        <f t="shared" si="3735"/>
        <v>BQ$2581</v>
      </c>
      <c r="BR2596" s="4" t="str">
        <f t="shared" si="3735"/>
        <v>BR$2581</v>
      </c>
      <c r="BS2596" s="4" t="str">
        <f t="shared" si="3735"/>
        <v>BS$2581</v>
      </c>
      <c r="BT2596" s="4" t="str">
        <f t="shared" si="3735"/>
        <v>BT$2581</v>
      </c>
      <c r="BU2596" s="4" t="str">
        <f t="shared" si="3735"/>
        <v>BU$2581</v>
      </c>
      <c r="BV2596" s="4" t="str">
        <f t="shared" si="3735"/>
        <v>BV$2581</v>
      </c>
      <c r="BW2596" s="4" t="str">
        <f t="shared" si="3735"/>
        <v>BW$2581</v>
      </c>
      <c r="BX2596" s="4" t="str">
        <f t="shared" si="3735"/>
        <v>BX$2581</v>
      </c>
      <c r="BY2596" s="4" t="str">
        <f t="shared" si="3735"/>
        <v>BY$2581</v>
      </c>
      <c r="BZ2596" s="4" t="str">
        <f t="shared" si="3735"/>
        <v>BZ$2581</v>
      </c>
      <c r="CA2596" s="4" t="str">
        <f t="shared" si="3735"/>
        <v>CA$2581</v>
      </c>
      <c r="CB2596" s="4" t="str">
        <f t="shared" si="3735"/>
        <v>CB$2581</v>
      </c>
      <c r="CC2596" s="4" t="str">
        <f t="shared" si="3735"/>
        <v>CC$2581</v>
      </c>
      <c r="CD2596" s="4" t="str">
        <f t="shared" si="3735"/>
        <v>CD$2581</v>
      </c>
      <c r="CE2596" s="4" t="str">
        <f t="shared" ref="CE2596:CK2596" si="3736">ADDRESS(ROW(CE2581),COLUMN(CE2581),2)</f>
        <v>CE$2581</v>
      </c>
      <c r="CF2596" s="4" t="str">
        <f t="shared" si="3736"/>
        <v>CF$2581</v>
      </c>
      <c r="CG2596" s="4" t="str">
        <f t="shared" si="3736"/>
        <v>CG$2581</v>
      </c>
      <c r="CH2596" s="4" t="str">
        <f t="shared" si="3736"/>
        <v>CH$2581</v>
      </c>
      <c r="CI2596" s="4" t="str">
        <f t="shared" si="3736"/>
        <v>CI$2581</v>
      </c>
      <c r="CJ2596" s="4" t="str">
        <f t="shared" si="3736"/>
        <v>CJ$2581</v>
      </c>
      <c r="CK2596" s="4" t="str">
        <f t="shared" si="3736"/>
        <v>CK$2581</v>
      </c>
      <c r="CL2596" s="4" t="str">
        <f t="shared" ref="CL2596" si="3737">ADDRESS(ROW(CL2581),COLUMN(CL2581),2)</f>
        <v>CL$2581</v>
      </c>
    </row>
    <row r="2597" spans="2:90" x14ac:dyDescent="0.4">
      <c r="B2597" s="132" t="str">
        <f>B2570</f>
        <v>Secondary volume driver</v>
      </c>
      <c r="D2597" t="s">
        <v>842</v>
      </c>
      <c r="E2597" s="8" t="str">
        <f t="shared" si="3687"/>
        <v>2597 LTERMY-F</v>
      </c>
      <c r="G2597" t="s">
        <v>332</v>
      </c>
      <c r="H2597" s="12"/>
      <c r="I2597" s="60"/>
      <c r="J2597" s="60"/>
      <c r="K2597" s="15"/>
      <c r="L2597" s="15"/>
      <c r="M2597" s="15"/>
      <c r="N2597" s="15"/>
      <c r="O2597" s="15"/>
      <c r="P2597" s="15"/>
      <c r="R2597" s="15"/>
      <c r="S2597" s="175" t="str">
        <f t="shared" ref="S2597" si="3738">S2569</f>
        <v>S$14</v>
      </c>
      <c r="T2597" s="175" t="str">
        <f t="shared" ref="T2597:AX2597" si="3739">T2569</f>
        <v>T$14</v>
      </c>
      <c r="U2597" s="175" t="str">
        <f t="shared" si="3739"/>
        <v>U$14</v>
      </c>
      <c r="V2597" s="175" t="str">
        <f t="shared" si="3739"/>
        <v>V$14</v>
      </c>
      <c r="W2597" s="175" t="str">
        <f t="shared" si="3739"/>
        <v>W$14</v>
      </c>
      <c r="X2597" s="175" t="str">
        <f t="shared" si="3739"/>
        <v>X$14</v>
      </c>
      <c r="Y2597" s="175" t="str">
        <f t="shared" si="3739"/>
        <v>Y$14</v>
      </c>
      <c r="Z2597" s="175" t="str">
        <f t="shared" si="3739"/>
        <v>Z$14</v>
      </c>
      <c r="AA2597" s="175" t="str">
        <f t="shared" si="3739"/>
        <v>AA$14</v>
      </c>
      <c r="AB2597" s="175" t="str">
        <f t="shared" si="3739"/>
        <v>AB$14</v>
      </c>
      <c r="AC2597" s="175" t="str">
        <f t="shared" si="3739"/>
        <v>AC$14</v>
      </c>
      <c r="AD2597" s="175" t="str">
        <f t="shared" si="3739"/>
        <v>AD$14</v>
      </c>
      <c r="AE2597" s="175" t="str">
        <f t="shared" si="3739"/>
        <v>AE$14</v>
      </c>
      <c r="AF2597" s="175" t="str">
        <f t="shared" si="3739"/>
        <v>AF$14</v>
      </c>
      <c r="AG2597" s="175" t="str">
        <f t="shared" si="3739"/>
        <v>AG$14</v>
      </c>
      <c r="AH2597" s="175" t="str">
        <f t="shared" si="3739"/>
        <v>AH$14</v>
      </c>
      <c r="AI2597" s="175" t="str">
        <f t="shared" si="3739"/>
        <v>AI$14</v>
      </c>
      <c r="AJ2597" s="175" t="str">
        <f t="shared" si="3739"/>
        <v>AJ$14</v>
      </c>
      <c r="AK2597" s="175" t="str">
        <f t="shared" si="3739"/>
        <v>AK$14</v>
      </c>
      <c r="AL2597" s="175" t="str">
        <f t="shared" si="3739"/>
        <v>AL$14</v>
      </c>
      <c r="AM2597" s="175" t="str">
        <f t="shared" si="3739"/>
        <v>AM$14</v>
      </c>
      <c r="AN2597" s="175" t="str">
        <f t="shared" si="3739"/>
        <v>AN$14</v>
      </c>
      <c r="AO2597" s="175" t="str">
        <f t="shared" si="3739"/>
        <v>AO$14</v>
      </c>
      <c r="AP2597" s="175" t="str">
        <f t="shared" si="3739"/>
        <v>AP$14</v>
      </c>
      <c r="AQ2597" s="175" t="str">
        <f t="shared" si="3739"/>
        <v>AQ$14</v>
      </c>
      <c r="AR2597" s="175" t="str">
        <f t="shared" si="3739"/>
        <v>AR$14</v>
      </c>
      <c r="AS2597" s="175" t="str">
        <f t="shared" si="3739"/>
        <v>AS$14</v>
      </c>
      <c r="AT2597" s="175" t="str">
        <f t="shared" si="3739"/>
        <v>AT$14</v>
      </c>
      <c r="AU2597" s="175" t="str">
        <f t="shared" si="3739"/>
        <v>AU$14</v>
      </c>
      <c r="AV2597" s="175" t="str">
        <f t="shared" si="3739"/>
        <v>AV$14</v>
      </c>
      <c r="AW2597" s="175" t="str">
        <f t="shared" si="3739"/>
        <v>AW$14</v>
      </c>
      <c r="AX2597" s="175" t="str">
        <f t="shared" si="3739"/>
        <v>AX$14</v>
      </c>
      <c r="AY2597" s="175" t="str">
        <f t="shared" ref="AY2597:CD2597" si="3740">AY2569</f>
        <v>AY$14</v>
      </c>
      <c r="AZ2597" s="175" t="str">
        <f t="shared" si="3740"/>
        <v>AZ$14</v>
      </c>
      <c r="BA2597" s="175" t="str">
        <f t="shared" si="3740"/>
        <v>BA$14</v>
      </c>
      <c r="BB2597" s="175" t="str">
        <f t="shared" si="3740"/>
        <v>BB$14</v>
      </c>
      <c r="BC2597" s="175" t="str">
        <f t="shared" si="3740"/>
        <v>BC$14</v>
      </c>
      <c r="BD2597" s="175" t="str">
        <f t="shared" si="3740"/>
        <v>BD$14</v>
      </c>
      <c r="BE2597" s="175" t="str">
        <f t="shared" si="3740"/>
        <v>BE$14</v>
      </c>
      <c r="BF2597" s="175" t="str">
        <f t="shared" si="3740"/>
        <v>BF$14</v>
      </c>
      <c r="BG2597" s="175" t="str">
        <f t="shared" si="3740"/>
        <v>BG$14</v>
      </c>
      <c r="BH2597" s="175" t="str">
        <f t="shared" si="3740"/>
        <v>BH$14</v>
      </c>
      <c r="BI2597" s="175" t="str">
        <f t="shared" si="3740"/>
        <v>BI$14</v>
      </c>
      <c r="BJ2597" s="175" t="str">
        <f t="shared" si="3740"/>
        <v>BJ$14</v>
      </c>
      <c r="BK2597" s="175" t="str">
        <f t="shared" si="3740"/>
        <v>BK$14</v>
      </c>
      <c r="BL2597" s="175" t="str">
        <f t="shared" si="3740"/>
        <v>BL$14</v>
      </c>
      <c r="BM2597" s="175" t="str">
        <f t="shared" si="3740"/>
        <v>BM$14</v>
      </c>
      <c r="BN2597" s="175" t="str">
        <f t="shared" si="3740"/>
        <v>BN$14</v>
      </c>
      <c r="BO2597" s="175" t="str">
        <f t="shared" si="3740"/>
        <v>BO$14</v>
      </c>
      <c r="BP2597" s="175" t="str">
        <f t="shared" si="3740"/>
        <v>BP$14</v>
      </c>
      <c r="BQ2597" s="175" t="str">
        <f t="shared" si="3740"/>
        <v>BQ$14</v>
      </c>
      <c r="BR2597" s="175" t="str">
        <f t="shared" si="3740"/>
        <v>BR$14</v>
      </c>
      <c r="BS2597" s="175" t="str">
        <f t="shared" si="3740"/>
        <v>BS$14</v>
      </c>
      <c r="BT2597" s="175" t="str">
        <f t="shared" si="3740"/>
        <v>BT$14</v>
      </c>
      <c r="BU2597" s="175" t="str">
        <f t="shared" si="3740"/>
        <v>BU$14</v>
      </c>
      <c r="BV2597" s="175" t="str">
        <f t="shared" si="3740"/>
        <v>BV$14</v>
      </c>
      <c r="BW2597" s="175" t="str">
        <f t="shared" si="3740"/>
        <v>BW$14</v>
      </c>
      <c r="BX2597" s="175" t="str">
        <f t="shared" si="3740"/>
        <v>BX$14</v>
      </c>
      <c r="BY2597" s="175" t="str">
        <f t="shared" si="3740"/>
        <v>BY$14</v>
      </c>
      <c r="BZ2597" s="175" t="str">
        <f t="shared" si="3740"/>
        <v>BZ$14</v>
      </c>
      <c r="CA2597" s="175" t="str">
        <f t="shared" si="3740"/>
        <v>CA$14</v>
      </c>
      <c r="CB2597" s="175" t="str">
        <f t="shared" si="3740"/>
        <v>CB$14</v>
      </c>
      <c r="CC2597" s="175" t="str">
        <f t="shared" si="3740"/>
        <v>CC$14</v>
      </c>
      <c r="CD2597" s="175" t="str">
        <f t="shared" si="3740"/>
        <v>CD$14</v>
      </c>
      <c r="CE2597" s="175" t="str">
        <f t="shared" ref="CE2597:CK2597" si="3741">CE2569</f>
        <v>CE$14</v>
      </c>
      <c r="CF2597" s="175" t="str">
        <f t="shared" si="3741"/>
        <v>CF$14</v>
      </c>
      <c r="CG2597" s="175" t="str">
        <f t="shared" si="3741"/>
        <v>CG$14</v>
      </c>
      <c r="CH2597" s="175" t="str">
        <f t="shared" si="3741"/>
        <v>CH$14</v>
      </c>
      <c r="CI2597" s="175" t="str">
        <f t="shared" si="3741"/>
        <v>CI$14</v>
      </c>
      <c r="CJ2597" s="175" t="str">
        <f t="shared" si="3741"/>
        <v>CJ$14</v>
      </c>
      <c r="CK2597" s="175" t="str">
        <f t="shared" si="3741"/>
        <v>CK$14</v>
      </c>
      <c r="CL2597" s="175" t="str">
        <f t="shared" ref="CL2597" si="3742">CL2569</f>
        <v>CL$14</v>
      </c>
    </row>
    <row r="2598" spans="2:90" x14ac:dyDescent="0.4">
      <c r="E2598" s="8"/>
      <c r="H2598" s="12"/>
      <c r="I2598" s="60"/>
      <c r="J2598" s="60"/>
      <c r="K2598" s="15"/>
      <c r="L2598" s="15"/>
      <c r="M2598" s="15"/>
      <c r="N2598" s="15"/>
      <c r="O2598" s="15"/>
      <c r="P2598" s="15"/>
      <c r="R2598" s="15"/>
      <c r="S2598" s="76"/>
      <c r="T2598" s="76"/>
      <c r="U2598" s="76"/>
      <c r="V2598" s="76"/>
      <c r="W2598" s="76"/>
      <c r="X2598" s="76"/>
      <c r="Y2598" s="76"/>
      <c r="Z2598" s="76"/>
      <c r="AA2598" s="76"/>
      <c r="AB2598" s="76"/>
      <c r="AC2598" s="76"/>
      <c r="AD2598" s="76"/>
      <c r="AE2598" s="76"/>
      <c r="AF2598" s="76"/>
      <c r="AG2598" s="76"/>
      <c r="AH2598" s="76"/>
      <c r="AI2598" s="76"/>
      <c r="AJ2598" s="76"/>
      <c r="AK2598" s="76"/>
      <c r="AL2598" s="76"/>
      <c r="AM2598" s="76"/>
      <c r="AN2598" s="76"/>
      <c r="AO2598" s="76"/>
      <c r="AP2598" s="76"/>
      <c r="AQ2598" s="76"/>
      <c r="AR2598" s="76"/>
      <c r="AS2598" s="76"/>
      <c r="AT2598" s="76"/>
      <c r="AU2598" s="76"/>
      <c r="AV2598" s="76"/>
      <c r="AW2598" s="76"/>
      <c r="AX2598" s="76"/>
      <c r="AY2598" s="76"/>
      <c r="AZ2598" s="76"/>
      <c r="BA2598" s="76"/>
      <c r="BB2598" s="76"/>
      <c r="BC2598" s="76"/>
      <c r="BD2598" s="76"/>
      <c r="BE2598" s="76"/>
      <c r="BF2598" s="76"/>
      <c r="BG2598" s="76"/>
      <c r="BH2598" s="76"/>
      <c r="BI2598" s="76"/>
      <c r="BJ2598" s="76"/>
      <c r="BK2598" s="76"/>
      <c r="BL2598" s="76"/>
      <c r="BM2598" s="76"/>
      <c r="BN2598" s="76"/>
      <c r="BO2598" s="76"/>
      <c r="BP2598" s="76"/>
      <c r="BQ2598" s="76"/>
      <c r="BR2598" s="76"/>
      <c r="BS2598" s="76"/>
      <c r="BT2598" s="76"/>
      <c r="BU2598" s="76"/>
      <c r="BV2598" s="76"/>
      <c r="BW2598" s="76"/>
      <c r="BX2598" s="76"/>
      <c r="BY2598" s="76"/>
      <c r="BZ2598" s="76"/>
      <c r="CA2598" s="76"/>
      <c r="CB2598" s="76"/>
      <c r="CC2598" s="76"/>
      <c r="CD2598" s="76"/>
      <c r="CE2598" s="76"/>
      <c r="CF2598" s="76"/>
      <c r="CG2598" s="76"/>
      <c r="CH2598" s="76"/>
      <c r="CI2598" s="76"/>
      <c r="CJ2598" s="76"/>
      <c r="CK2598" s="76"/>
      <c r="CL2598" s="76"/>
    </row>
    <row r="2599" spans="2:90" x14ac:dyDescent="0.4">
      <c r="B2599" s="171" t="s">
        <v>490</v>
      </c>
      <c r="E2599" s="8"/>
      <c r="H2599" s="170"/>
      <c r="I2599" s="172"/>
      <c r="J2599" s="172"/>
      <c r="K2599" s="193"/>
      <c r="L2599" s="193"/>
      <c r="M2599" s="193"/>
      <c r="N2599" s="193"/>
      <c r="O2599" s="193"/>
      <c r="P2599" s="193"/>
      <c r="R2599" s="194"/>
      <c r="S2599" s="170"/>
      <c r="T2599" s="170"/>
      <c r="U2599" s="170"/>
      <c r="V2599" s="170"/>
      <c r="W2599" s="170"/>
      <c r="X2599" s="170"/>
      <c r="Y2599" s="170"/>
      <c r="Z2599" s="170"/>
      <c r="AA2599" s="170"/>
      <c r="AB2599" s="170"/>
      <c r="AC2599" s="170"/>
      <c r="AD2599" s="170"/>
      <c r="AE2599" s="170"/>
      <c r="AF2599" s="170"/>
      <c r="AG2599" s="170"/>
      <c r="AH2599" s="170"/>
      <c r="AI2599" s="170"/>
      <c r="AJ2599" s="170"/>
      <c r="AK2599" s="170"/>
      <c r="AL2599" s="170"/>
      <c r="AM2599" s="170"/>
      <c r="AN2599" s="170"/>
      <c r="AO2599" s="170"/>
      <c r="AP2599" s="170"/>
      <c r="AQ2599" s="170"/>
      <c r="AR2599" s="170"/>
      <c r="AS2599" s="170"/>
      <c r="AT2599" s="170"/>
      <c r="AU2599" s="170"/>
      <c r="AV2599" s="170"/>
      <c r="AW2599" s="170"/>
      <c r="AX2599" s="170"/>
      <c r="AY2599" s="170"/>
      <c r="AZ2599" s="170"/>
      <c r="BA2599" s="170"/>
      <c r="BB2599" s="170"/>
      <c r="BC2599" s="170"/>
      <c r="BD2599" s="170"/>
      <c r="BE2599" s="170"/>
      <c r="BF2599" s="170"/>
      <c r="BG2599" s="170"/>
      <c r="BH2599" s="170"/>
      <c r="BI2599" s="170"/>
      <c r="BJ2599" s="170"/>
      <c r="BK2599" s="170"/>
      <c r="BL2599" s="170"/>
      <c r="BM2599" s="170"/>
      <c r="BN2599" s="170"/>
      <c r="BO2599" s="170"/>
      <c r="BP2599" s="170"/>
      <c r="BQ2599" s="170"/>
      <c r="BR2599" s="170"/>
      <c r="BS2599" s="170"/>
      <c r="BT2599" s="170"/>
      <c r="BU2599" s="170"/>
      <c r="BV2599" s="170"/>
      <c r="BW2599" s="170"/>
      <c r="BX2599" s="170"/>
      <c r="BY2599" s="170"/>
      <c r="BZ2599" s="170"/>
      <c r="CA2599" s="170"/>
      <c r="CB2599" s="170"/>
      <c r="CC2599" s="170"/>
      <c r="CD2599" s="170"/>
      <c r="CE2599" s="170"/>
      <c r="CF2599" s="170"/>
      <c r="CG2599" s="170"/>
      <c r="CH2599" s="170"/>
      <c r="CI2599" s="170"/>
      <c r="CJ2599" s="170"/>
      <c r="CK2599" s="170"/>
      <c r="CL2599" s="170"/>
    </row>
    <row r="2600" spans="2:90" x14ac:dyDescent="0.4">
      <c r="B2600" s="171" t="s">
        <v>492</v>
      </c>
      <c r="E2600" s="8"/>
      <c r="H2600" s="170"/>
      <c r="I2600" s="172"/>
      <c r="J2600" s="172"/>
      <c r="K2600" s="193"/>
      <c r="L2600" s="193"/>
      <c r="M2600" s="193"/>
      <c r="N2600" s="193"/>
      <c r="O2600" s="193"/>
      <c r="P2600" s="193"/>
      <c r="R2600" s="194"/>
      <c r="S2600" s="170"/>
      <c r="T2600" s="170"/>
      <c r="U2600" s="170"/>
      <c r="V2600" s="170"/>
      <c r="W2600" s="170"/>
      <c r="X2600" s="170"/>
      <c r="Y2600" s="170"/>
      <c r="Z2600" s="170"/>
      <c r="AA2600" s="170"/>
      <c r="AB2600" s="170"/>
      <c r="AC2600" s="170"/>
      <c r="AD2600" s="170"/>
      <c r="AE2600" s="170"/>
      <c r="AF2600" s="170"/>
      <c r="AG2600" s="170"/>
      <c r="AH2600" s="170"/>
      <c r="AI2600" s="170"/>
      <c r="AJ2600" s="170"/>
      <c r="AK2600" s="170"/>
      <c r="AL2600" s="170"/>
      <c r="AM2600" s="170"/>
      <c r="AN2600" s="170"/>
      <c r="AO2600" s="170"/>
      <c r="AP2600" s="170"/>
      <c r="AQ2600" s="170"/>
      <c r="AR2600" s="170"/>
      <c r="AS2600" s="170"/>
      <c r="AT2600" s="170"/>
      <c r="AU2600" s="170"/>
      <c r="AV2600" s="170"/>
      <c r="AW2600" s="170"/>
      <c r="AX2600" s="170"/>
      <c r="AY2600" s="170"/>
      <c r="AZ2600" s="170"/>
      <c r="BA2600" s="170"/>
      <c r="BB2600" s="170"/>
      <c r="BC2600" s="170"/>
      <c r="BD2600" s="170"/>
      <c r="BE2600" s="170"/>
      <c r="BF2600" s="170"/>
      <c r="BG2600" s="170"/>
      <c r="BH2600" s="170"/>
      <c r="BI2600" s="170"/>
      <c r="BJ2600" s="170"/>
      <c r="BK2600" s="170"/>
      <c r="BL2600" s="170"/>
      <c r="BM2600" s="170"/>
      <c r="BN2600" s="170"/>
      <c r="BO2600" s="170"/>
      <c r="BP2600" s="170"/>
      <c r="BQ2600" s="170"/>
      <c r="BR2600" s="170"/>
      <c r="BS2600" s="170"/>
      <c r="BT2600" s="170"/>
      <c r="BU2600" s="170"/>
      <c r="BV2600" s="170"/>
      <c r="BW2600" s="170"/>
      <c r="BX2600" s="170"/>
      <c r="BY2600" s="170"/>
      <c r="BZ2600" s="170"/>
      <c r="CA2600" s="170"/>
      <c r="CB2600" s="170"/>
      <c r="CC2600" s="170"/>
      <c r="CD2600" s="170"/>
      <c r="CE2600" s="170"/>
      <c r="CF2600" s="170"/>
      <c r="CG2600" s="170"/>
      <c r="CH2600" s="170"/>
      <c r="CI2600" s="170"/>
      <c r="CJ2600" s="170"/>
      <c r="CK2600" s="170"/>
      <c r="CL2600" s="170"/>
    </row>
    <row r="2601" spans="2:90" x14ac:dyDescent="0.4">
      <c r="B2601" s="171" t="s">
        <v>461</v>
      </c>
      <c r="E2601" s="8"/>
      <c r="H2601" s="170"/>
      <c r="I2601" s="172"/>
      <c r="J2601" s="172"/>
      <c r="K2601" s="193"/>
      <c r="L2601" s="193"/>
      <c r="M2601" s="193"/>
      <c r="N2601" s="193"/>
      <c r="O2601" s="193"/>
      <c r="P2601" s="193"/>
      <c r="R2601" s="194"/>
      <c r="S2601" s="195" t="str">
        <f t="shared" ref="S2601:AX2601" si="3743">S$16</f>
        <v>S$12</v>
      </c>
      <c r="T2601" s="195" t="str">
        <f t="shared" si="3743"/>
        <v>T$12</v>
      </c>
      <c r="U2601" s="195" t="str">
        <f t="shared" si="3743"/>
        <v>U$12</v>
      </c>
      <c r="V2601" s="195" t="str">
        <f t="shared" si="3743"/>
        <v>V$12</v>
      </c>
      <c r="W2601" s="195" t="str">
        <f t="shared" si="3743"/>
        <v>W$12</v>
      </c>
      <c r="X2601" s="195" t="str">
        <f t="shared" si="3743"/>
        <v>X$12</v>
      </c>
      <c r="Y2601" s="195" t="str">
        <f t="shared" si="3743"/>
        <v>Y$12</v>
      </c>
      <c r="Z2601" s="195" t="str">
        <f t="shared" si="3743"/>
        <v>Z$12</v>
      </c>
      <c r="AA2601" s="195" t="str">
        <f t="shared" si="3743"/>
        <v>AA$12</v>
      </c>
      <c r="AB2601" s="195" t="str">
        <f t="shared" si="3743"/>
        <v>AB$12</v>
      </c>
      <c r="AC2601" s="195" t="str">
        <f t="shared" si="3743"/>
        <v>AC$12</v>
      </c>
      <c r="AD2601" s="195" t="str">
        <f t="shared" si="3743"/>
        <v>AD$12</v>
      </c>
      <c r="AE2601" s="195" t="str">
        <f t="shared" si="3743"/>
        <v>AE$12</v>
      </c>
      <c r="AF2601" s="195" t="str">
        <f t="shared" si="3743"/>
        <v>AF$12</v>
      </c>
      <c r="AG2601" s="195" t="str">
        <f t="shared" si="3743"/>
        <v>AG$12</v>
      </c>
      <c r="AH2601" s="195" t="str">
        <f t="shared" si="3743"/>
        <v>AH$12</v>
      </c>
      <c r="AI2601" s="195" t="str">
        <f t="shared" si="3743"/>
        <v>AI$12</v>
      </c>
      <c r="AJ2601" s="195" t="str">
        <f t="shared" si="3743"/>
        <v>AJ$12</v>
      </c>
      <c r="AK2601" s="195" t="str">
        <f t="shared" si="3743"/>
        <v>AK$12</v>
      </c>
      <c r="AL2601" s="195" t="str">
        <f t="shared" si="3743"/>
        <v>AL$12</v>
      </c>
      <c r="AM2601" s="195" t="str">
        <f t="shared" si="3743"/>
        <v>AM$12</v>
      </c>
      <c r="AN2601" s="195" t="str">
        <f t="shared" si="3743"/>
        <v>AN$12</v>
      </c>
      <c r="AO2601" s="195" t="str">
        <f t="shared" si="3743"/>
        <v>AO$12</v>
      </c>
      <c r="AP2601" s="195" t="str">
        <f t="shared" si="3743"/>
        <v>AP$12</v>
      </c>
      <c r="AQ2601" s="195" t="str">
        <f t="shared" si="3743"/>
        <v>AQ$12</v>
      </c>
      <c r="AR2601" s="195" t="str">
        <f t="shared" si="3743"/>
        <v>AR$12</v>
      </c>
      <c r="AS2601" s="195" t="str">
        <f t="shared" si="3743"/>
        <v>AS$12</v>
      </c>
      <c r="AT2601" s="195" t="str">
        <f t="shared" si="3743"/>
        <v>AT$12</v>
      </c>
      <c r="AU2601" s="195" t="str">
        <f t="shared" si="3743"/>
        <v>AU$12</v>
      </c>
      <c r="AV2601" s="195" t="str">
        <f t="shared" si="3743"/>
        <v>AV$12</v>
      </c>
      <c r="AW2601" s="195" t="str">
        <f t="shared" si="3743"/>
        <v>AW$12</v>
      </c>
      <c r="AX2601" s="195" t="str">
        <f t="shared" si="3743"/>
        <v>AX$12</v>
      </c>
      <c r="AY2601" s="195" t="str">
        <f t="shared" ref="AY2601:CD2601" si="3744">AY$16</f>
        <v>AY$12</v>
      </c>
      <c r="AZ2601" s="195" t="str">
        <f t="shared" si="3744"/>
        <v>AZ$12</v>
      </c>
      <c r="BA2601" s="195" t="str">
        <f t="shared" si="3744"/>
        <v>BA$12</v>
      </c>
      <c r="BB2601" s="195" t="str">
        <f t="shared" si="3744"/>
        <v>BB$12</v>
      </c>
      <c r="BC2601" s="195" t="str">
        <f t="shared" si="3744"/>
        <v>BC$12</v>
      </c>
      <c r="BD2601" s="195" t="str">
        <f t="shared" si="3744"/>
        <v>BD$12</v>
      </c>
      <c r="BE2601" s="195" t="str">
        <f t="shared" si="3744"/>
        <v>BE$12</v>
      </c>
      <c r="BF2601" s="195" t="str">
        <f t="shared" si="3744"/>
        <v>BF$12</v>
      </c>
      <c r="BG2601" s="195" t="str">
        <f t="shared" si="3744"/>
        <v>BG$12</v>
      </c>
      <c r="BH2601" s="195" t="str">
        <f t="shared" si="3744"/>
        <v>BH$12</v>
      </c>
      <c r="BI2601" s="195" t="str">
        <f t="shared" si="3744"/>
        <v>BI$12</v>
      </c>
      <c r="BJ2601" s="195" t="str">
        <f t="shared" si="3744"/>
        <v>BJ$12</v>
      </c>
      <c r="BK2601" s="195" t="str">
        <f t="shared" si="3744"/>
        <v>BK$12</v>
      </c>
      <c r="BL2601" s="195" t="str">
        <f t="shared" si="3744"/>
        <v>BL$12</v>
      </c>
      <c r="BM2601" s="195" t="str">
        <f t="shared" si="3744"/>
        <v>BM$12</v>
      </c>
      <c r="BN2601" s="195" t="str">
        <f t="shared" si="3744"/>
        <v>BN$12</v>
      </c>
      <c r="BO2601" s="195" t="str">
        <f t="shared" si="3744"/>
        <v>BO$12</v>
      </c>
      <c r="BP2601" s="195" t="str">
        <f t="shared" si="3744"/>
        <v>BP$12</v>
      </c>
      <c r="BQ2601" s="195" t="str">
        <f t="shared" si="3744"/>
        <v>BQ$12</v>
      </c>
      <c r="BR2601" s="195" t="str">
        <f t="shared" si="3744"/>
        <v>BR$12</v>
      </c>
      <c r="BS2601" s="195" t="str">
        <f t="shared" si="3744"/>
        <v>BS$12</v>
      </c>
      <c r="BT2601" s="195" t="str">
        <f t="shared" si="3744"/>
        <v>BT$12</v>
      </c>
      <c r="BU2601" s="195" t="str">
        <f t="shared" si="3744"/>
        <v>BU$12</v>
      </c>
      <c r="BV2601" s="195" t="str">
        <f t="shared" si="3744"/>
        <v>BV$12</v>
      </c>
      <c r="BW2601" s="195" t="str">
        <f t="shared" si="3744"/>
        <v>BW$12</v>
      </c>
      <c r="BX2601" s="195" t="str">
        <f t="shared" si="3744"/>
        <v>BX$12</v>
      </c>
      <c r="BY2601" s="195" t="str">
        <f t="shared" si="3744"/>
        <v>BY$12</v>
      </c>
      <c r="BZ2601" s="195" t="str">
        <f t="shared" si="3744"/>
        <v>BZ$12</v>
      </c>
      <c r="CA2601" s="195" t="str">
        <f t="shared" si="3744"/>
        <v>CA$12</v>
      </c>
      <c r="CB2601" s="195" t="str">
        <f t="shared" si="3744"/>
        <v>CB$12</v>
      </c>
      <c r="CC2601" s="195" t="str">
        <f t="shared" si="3744"/>
        <v>CC$12</v>
      </c>
      <c r="CD2601" s="195" t="str">
        <f t="shared" si="3744"/>
        <v>CD$12</v>
      </c>
      <c r="CE2601" s="195" t="str">
        <f t="shared" ref="CE2601:CL2601" si="3745">CE$16</f>
        <v>CE$12</v>
      </c>
      <c r="CF2601" s="195" t="str">
        <f t="shared" si="3745"/>
        <v>CF$12</v>
      </c>
      <c r="CG2601" s="195" t="str">
        <f t="shared" si="3745"/>
        <v>CG$12</v>
      </c>
      <c r="CH2601" s="195" t="str">
        <f t="shared" si="3745"/>
        <v>CH$12</v>
      </c>
      <c r="CI2601" s="195" t="str">
        <f t="shared" si="3745"/>
        <v>CI$12</v>
      </c>
      <c r="CJ2601" s="195" t="str">
        <f t="shared" si="3745"/>
        <v>CJ$12</v>
      </c>
      <c r="CK2601" s="195" t="str">
        <f t="shared" si="3745"/>
        <v>CK$12</v>
      </c>
      <c r="CL2601" s="195" t="str">
        <f t="shared" si="3745"/>
        <v>CL$12</v>
      </c>
    </row>
    <row r="2602" spans="2:90" x14ac:dyDescent="0.4">
      <c r="B2602" s="171" t="s">
        <v>462</v>
      </c>
      <c r="E2602" s="8"/>
      <c r="H2602" s="196"/>
      <c r="I2602" s="197"/>
      <c r="J2602" s="197"/>
      <c r="K2602" s="198"/>
      <c r="L2602" s="198"/>
      <c r="M2602" s="198"/>
      <c r="N2602" s="198"/>
      <c r="O2602" s="198"/>
      <c r="P2602" s="198"/>
      <c r="R2602" s="198"/>
      <c r="S2602" s="195" t="str">
        <f t="shared" ref="S2602:AX2602" si="3746">S$17</f>
        <v>S$13</v>
      </c>
      <c r="T2602" s="195" t="str">
        <f t="shared" si="3746"/>
        <v>T$13</v>
      </c>
      <c r="U2602" s="195" t="str">
        <f t="shared" si="3746"/>
        <v>U$13</v>
      </c>
      <c r="V2602" s="195" t="str">
        <f t="shared" si="3746"/>
        <v>V$13</v>
      </c>
      <c r="W2602" s="195" t="str">
        <f t="shared" si="3746"/>
        <v>W$13</v>
      </c>
      <c r="X2602" s="195" t="str">
        <f t="shared" si="3746"/>
        <v>X$13</v>
      </c>
      <c r="Y2602" s="195" t="str">
        <f t="shared" si="3746"/>
        <v>Y$13</v>
      </c>
      <c r="Z2602" s="195" t="str">
        <f t="shared" si="3746"/>
        <v>Z$13</v>
      </c>
      <c r="AA2602" s="195" t="str">
        <f t="shared" si="3746"/>
        <v>AA$13</v>
      </c>
      <c r="AB2602" s="195" t="str">
        <f t="shared" si="3746"/>
        <v>AB$13</v>
      </c>
      <c r="AC2602" s="195" t="str">
        <f t="shared" si="3746"/>
        <v>AC$13</v>
      </c>
      <c r="AD2602" s="195" t="str">
        <f t="shared" si="3746"/>
        <v>AD$13</v>
      </c>
      <c r="AE2602" s="195" t="str">
        <f t="shared" si="3746"/>
        <v>AE$13</v>
      </c>
      <c r="AF2602" s="195" t="str">
        <f t="shared" si="3746"/>
        <v>AF$13</v>
      </c>
      <c r="AG2602" s="195" t="str">
        <f t="shared" si="3746"/>
        <v>AG$13</v>
      </c>
      <c r="AH2602" s="195" t="str">
        <f t="shared" si="3746"/>
        <v>AH$13</v>
      </c>
      <c r="AI2602" s="195" t="str">
        <f t="shared" si="3746"/>
        <v>AI$13</v>
      </c>
      <c r="AJ2602" s="195" t="str">
        <f t="shared" si="3746"/>
        <v>AJ$13</v>
      </c>
      <c r="AK2602" s="195" t="str">
        <f t="shared" si="3746"/>
        <v>AK$13</v>
      </c>
      <c r="AL2602" s="195" t="str">
        <f t="shared" si="3746"/>
        <v>AL$13</v>
      </c>
      <c r="AM2602" s="195" t="str">
        <f t="shared" si="3746"/>
        <v>AM$13</v>
      </c>
      <c r="AN2602" s="195" t="str">
        <f t="shared" si="3746"/>
        <v>AN$13</v>
      </c>
      <c r="AO2602" s="195" t="str">
        <f t="shared" si="3746"/>
        <v>AO$13</v>
      </c>
      <c r="AP2602" s="195" t="str">
        <f t="shared" si="3746"/>
        <v>AP$13</v>
      </c>
      <c r="AQ2602" s="195" t="str">
        <f t="shared" si="3746"/>
        <v>AQ$13</v>
      </c>
      <c r="AR2602" s="195" t="str">
        <f t="shared" si="3746"/>
        <v>AR$13</v>
      </c>
      <c r="AS2602" s="195" t="str">
        <f t="shared" si="3746"/>
        <v>AS$13</v>
      </c>
      <c r="AT2602" s="195" t="str">
        <f t="shared" si="3746"/>
        <v>AT$13</v>
      </c>
      <c r="AU2602" s="195" t="str">
        <f t="shared" si="3746"/>
        <v>AU$13</v>
      </c>
      <c r="AV2602" s="195" t="str">
        <f t="shared" si="3746"/>
        <v>AV$13</v>
      </c>
      <c r="AW2602" s="195" t="str">
        <f t="shared" si="3746"/>
        <v>AW$13</v>
      </c>
      <c r="AX2602" s="195" t="str">
        <f t="shared" si="3746"/>
        <v>AX$13</v>
      </c>
      <c r="AY2602" s="195" t="str">
        <f t="shared" ref="AY2602:CD2602" si="3747">AY$17</f>
        <v>AY$13</v>
      </c>
      <c r="AZ2602" s="195" t="str">
        <f t="shared" si="3747"/>
        <v>AZ$13</v>
      </c>
      <c r="BA2602" s="195" t="str">
        <f t="shared" si="3747"/>
        <v>BA$13</v>
      </c>
      <c r="BB2602" s="195" t="str">
        <f t="shared" si="3747"/>
        <v>BB$13</v>
      </c>
      <c r="BC2602" s="195" t="str">
        <f t="shared" si="3747"/>
        <v>BC$13</v>
      </c>
      <c r="BD2602" s="195" t="str">
        <f t="shared" si="3747"/>
        <v>BD$13</v>
      </c>
      <c r="BE2602" s="195" t="str">
        <f t="shared" si="3747"/>
        <v>BE$13</v>
      </c>
      <c r="BF2602" s="195" t="str">
        <f t="shared" si="3747"/>
        <v>BF$13</v>
      </c>
      <c r="BG2602" s="195" t="str">
        <f t="shared" si="3747"/>
        <v>BG$13</v>
      </c>
      <c r="BH2602" s="195" t="str">
        <f t="shared" si="3747"/>
        <v>BH$13</v>
      </c>
      <c r="BI2602" s="195" t="str">
        <f t="shared" si="3747"/>
        <v>BI$13</v>
      </c>
      <c r="BJ2602" s="195" t="str">
        <f t="shared" si="3747"/>
        <v>BJ$13</v>
      </c>
      <c r="BK2602" s="195" t="str">
        <f t="shared" si="3747"/>
        <v>BK$13</v>
      </c>
      <c r="BL2602" s="195" t="str">
        <f t="shared" si="3747"/>
        <v>BL$13</v>
      </c>
      <c r="BM2602" s="195" t="str">
        <f t="shared" si="3747"/>
        <v>BM$13</v>
      </c>
      <c r="BN2602" s="195" t="str">
        <f t="shared" si="3747"/>
        <v>BN$13</v>
      </c>
      <c r="BO2602" s="195" t="str">
        <f t="shared" si="3747"/>
        <v>BO$13</v>
      </c>
      <c r="BP2602" s="195" t="str">
        <f t="shared" si="3747"/>
        <v>BP$13</v>
      </c>
      <c r="BQ2602" s="195" t="str">
        <f t="shared" si="3747"/>
        <v>BQ$13</v>
      </c>
      <c r="BR2602" s="195" t="str">
        <f t="shared" si="3747"/>
        <v>BR$13</v>
      </c>
      <c r="BS2602" s="195" t="str">
        <f t="shared" si="3747"/>
        <v>BS$13</v>
      </c>
      <c r="BT2602" s="195" t="str">
        <f t="shared" si="3747"/>
        <v>BT$13</v>
      </c>
      <c r="BU2602" s="195" t="str">
        <f t="shared" si="3747"/>
        <v>BU$13</v>
      </c>
      <c r="BV2602" s="195" t="str">
        <f t="shared" si="3747"/>
        <v>BV$13</v>
      </c>
      <c r="BW2602" s="195" t="str">
        <f t="shared" si="3747"/>
        <v>BW$13</v>
      </c>
      <c r="BX2602" s="195" t="str">
        <f t="shared" si="3747"/>
        <v>BX$13</v>
      </c>
      <c r="BY2602" s="195" t="str">
        <f t="shared" si="3747"/>
        <v>BY$13</v>
      </c>
      <c r="BZ2602" s="195" t="str">
        <f t="shared" si="3747"/>
        <v>BZ$13</v>
      </c>
      <c r="CA2602" s="195" t="str">
        <f t="shared" si="3747"/>
        <v>CA$13</v>
      </c>
      <c r="CB2602" s="195" t="str">
        <f t="shared" si="3747"/>
        <v>CB$13</v>
      </c>
      <c r="CC2602" s="195" t="str">
        <f t="shared" si="3747"/>
        <v>CC$13</v>
      </c>
      <c r="CD2602" s="195" t="str">
        <f t="shared" si="3747"/>
        <v>CD$13</v>
      </c>
      <c r="CE2602" s="195" t="str">
        <f t="shared" ref="CE2602:CL2602" si="3748">CE$17</f>
        <v>CE$13</v>
      </c>
      <c r="CF2602" s="195" t="str">
        <f t="shared" si="3748"/>
        <v>CF$13</v>
      </c>
      <c r="CG2602" s="195" t="str">
        <f t="shared" si="3748"/>
        <v>CG$13</v>
      </c>
      <c r="CH2602" s="195" t="str">
        <f t="shared" si="3748"/>
        <v>CH$13</v>
      </c>
      <c r="CI2602" s="195" t="str">
        <f t="shared" si="3748"/>
        <v>CI$13</v>
      </c>
      <c r="CJ2602" s="195" t="str">
        <f t="shared" si="3748"/>
        <v>CJ$13</v>
      </c>
      <c r="CK2602" s="195" t="str">
        <f t="shared" si="3748"/>
        <v>CK$13</v>
      </c>
      <c r="CL2602" s="195" t="str">
        <f t="shared" si="3748"/>
        <v>CL$13</v>
      </c>
    </row>
    <row r="2603" spans="2:90" x14ac:dyDescent="0.4">
      <c r="B2603" s="171" t="s">
        <v>491</v>
      </c>
      <c r="E2603" s="8"/>
      <c r="H2603" s="196"/>
      <c r="I2603" s="197"/>
      <c r="J2603" s="197"/>
      <c r="K2603" s="198"/>
      <c r="L2603" s="198"/>
      <c r="M2603" s="198"/>
      <c r="N2603" s="198"/>
      <c r="O2603" s="198"/>
      <c r="P2603" s="198"/>
      <c r="R2603" s="198"/>
      <c r="S2603" s="186"/>
      <c r="T2603" s="186"/>
      <c r="U2603" s="186"/>
      <c r="V2603" s="186"/>
      <c r="W2603" s="186"/>
      <c r="X2603" s="186"/>
      <c r="Y2603" s="186"/>
      <c r="Z2603" s="186"/>
      <c r="AA2603" s="186"/>
      <c r="AB2603" s="186"/>
      <c r="AC2603" s="186"/>
      <c r="AD2603" s="186"/>
      <c r="AE2603" s="186"/>
      <c r="AF2603" s="186"/>
      <c r="AG2603" s="186"/>
      <c r="AH2603" s="186"/>
      <c r="AI2603" s="186"/>
      <c r="AJ2603" s="186"/>
      <c r="AK2603" s="186"/>
      <c r="AL2603" s="186"/>
      <c r="AM2603" s="186"/>
      <c r="AN2603" s="186"/>
      <c r="AO2603" s="186"/>
      <c r="AP2603" s="186"/>
      <c r="AQ2603" s="186"/>
      <c r="AR2603" s="186"/>
      <c r="AS2603" s="186"/>
      <c r="AT2603" s="186"/>
      <c r="AU2603" s="186"/>
      <c r="AV2603" s="186"/>
      <c r="AW2603" s="186"/>
      <c r="AX2603" s="186"/>
      <c r="AY2603" s="186"/>
      <c r="AZ2603" s="186"/>
      <c r="BA2603" s="186"/>
      <c r="BB2603" s="186"/>
      <c r="BC2603" s="186"/>
      <c r="BD2603" s="186"/>
      <c r="BE2603" s="186"/>
      <c r="BF2603" s="186"/>
      <c r="BG2603" s="186"/>
      <c r="BH2603" s="186"/>
      <c r="BI2603" s="186"/>
      <c r="BJ2603" s="186"/>
      <c r="BK2603" s="186"/>
      <c r="BL2603" s="186"/>
      <c r="BM2603" s="186"/>
      <c r="BN2603" s="186"/>
      <c r="BO2603" s="186"/>
      <c r="BP2603" s="186"/>
      <c r="BQ2603" s="186"/>
      <c r="BR2603" s="186"/>
      <c r="BS2603" s="186"/>
      <c r="BT2603" s="186"/>
      <c r="BU2603" s="186"/>
      <c r="BV2603" s="186"/>
      <c r="BW2603" s="186"/>
      <c r="BX2603" s="186"/>
      <c r="BY2603" s="186"/>
      <c r="BZ2603" s="186"/>
      <c r="CA2603" s="186"/>
      <c r="CB2603" s="186"/>
      <c r="CC2603" s="186"/>
      <c r="CD2603" s="186"/>
      <c r="CE2603" s="186"/>
      <c r="CF2603" s="186"/>
      <c r="CG2603" s="186"/>
      <c r="CH2603" s="186"/>
      <c r="CI2603" s="186"/>
      <c r="CJ2603" s="186"/>
      <c r="CK2603" s="186"/>
      <c r="CL2603" s="186"/>
    </row>
    <row r="2604" spans="2:90" x14ac:dyDescent="0.4">
      <c r="B2604" s="171" t="s">
        <v>505</v>
      </c>
      <c r="E2604" s="8"/>
      <c r="H2604" s="196"/>
      <c r="I2604" s="197"/>
      <c r="J2604" s="197"/>
      <c r="K2604" s="198"/>
      <c r="L2604" s="198"/>
      <c r="M2604" s="198"/>
      <c r="N2604" s="198"/>
      <c r="O2604" s="198"/>
      <c r="P2604" s="198"/>
      <c r="R2604" s="198"/>
      <c r="S2604" s="186"/>
      <c r="T2604" s="186"/>
      <c r="U2604" s="186"/>
      <c r="V2604" s="186"/>
      <c r="W2604" s="186"/>
      <c r="X2604" s="186"/>
      <c r="Y2604" s="186"/>
      <c r="Z2604" s="186"/>
      <c r="AA2604" s="186"/>
      <c r="AB2604" s="186"/>
      <c r="AC2604" s="186"/>
      <c r="AD2604" s="186"/>
      <c r="AE2604" s="186"/>
      <c r="AF2604" s="186"/>
      <c r="AG2604" s="186"/>
      <c r="AH2604" s="186"/>
      <c r="AI2604" s="186"/>
      <c r="AJ2604" s="186"/>
      <c r="AK2604" s="186"/>
      <c r="AL2604" s="186"/>
      <c r="AM2604" s="186"/>
      <c r="AN2604" s="186"/>
      <c r="AO2604" s="186"/>
      <c r="AP2604" s="186"/>
      <c r="AQ2604" s="186"/>
      <c r="AR2604" s="186"/>
      <c r="AS2604" s="186"/>
      <c r="AT2604" s="186"/>
      <c r="AU2604" s="186"/>
      <c r="AV2604" s="186"/>
      <c r="AW2604" s="186"/>
      <c r="AX2604" s="186"/>
      <c r="AY2604" s="186"/>
      <c r="AZ2604" s="186"/>
      <c r="BA2604" s="186"/>
      <c r="BB2604" s="186"/>
      <c r="BC2604" s="186"/>
      <c r="BD2604" s="186"/>
      <c r="BE2604" s="186"/>
      <c r="BF2604" s="186"/>
      <c r="BG2604" s="186"/>
      <c r="BH2604" s="186"/>
      <c r="BI2604" s="186"/>
      <c r="BJ2604" s="186"/>
      <c r="BK2604" s="186"/>
      <c r="BL2604" s="186"/>
      <c r="BM2604" s="186"/>
      <c r="BN2604" s="186"/>
      <c r="BO2604" s="186"/>
      <c r="BP2604" s="186"/>
      <c r="BQ2604" s="186"/>
      <c r="BR2604" s="186"/>
      <c r="BS2604" s="186"/>
      <c r="BT2604" s="186"/>
      <c r="BU2604" s="186"/>
      <c r="BV2604" s="186"/>
      <c r="BW2604" s="186"/>
      <c r="BX2604" s="186"/>
      <c r="BY2604" s="186"/>
      <c r="BZ2604" s="186"/>
      <c r="CA2604" s="186"/>
      <c r="CB2604" s="186"/>
      <c r="CC2604" s="186"/>
      <c r="CD2604" s="186"/>
      <c r="CE2604" s="186"/>
      <c r="CF2604" s="186"/>
      <c r="CG2604" s="186"/>
      <c r="CH2604" s="186"/>
      <c r="CI2604" s="186"/>
      <c r="CJ2604" s="186"/>
      <c r="CK2604" s="186"/>
      <c r="CL2604" s="186"/>
    </row>
    <row r="2605" spans="2:90" x14ac:dyDescent="0.4">
      <c r="B2605" s="171" t="s">
        <v>463</v>
      </c>
      <c r="E2605" s="8"/>
      <c r="H2605" s="196"/>
      <c r="I2605" s="197"/>
      <c r="J2605" s="197"/>
      <c r="K2605" s="198"/>
      <c r="L2605" s="198"/>
      <c r="M2605" s="198"/>
      <c r="N2605" s="198"/>
      <c r="O2605" s="198"/>
      <c r="P2605" s="198"/>
      <c r="R2605" s="198"/>
      <c r="S2605" s="186" t="str">
        <f t="shared" ref="S2605:AX2605" si="3749">S$18</f>
        <v>S$14</v>
      </c>
      <c r="T2605" s="186" t="str">
        <f t="shared" si="3749"/>
        <v>T$14</v>
      </c>
      <c r="U2605" s="186" t="str">
        <f t="shared" si="3749"/>
        <v>U$14</v>
      </c>
      <c r="V2605" s="186" t="str">
        <f t="shared" si="3749"/>
        <v>V$14</v>
      </c>
      <c r="W2605" s="186" t="str">
        <f t="shared" si="3749"/>
        <v>W$14</v>
      </c>
      <c r="X2605" s="186" t="str">
        <f t="shared" si="3749"/>
        <v>X$14</v>
      </c>
      <c r="Y2605" s="186" t="str">
        <f t="shared" si="3749"/>
        <v>Y$14</v>
      </c>
      <c r="Z2605" s="186" t="str">
        <f t="shared" si="3749"/>
        <v>Z$14</v>
      </c>
      <c r="AA2605" s="186" t="str">
        <f t="shared" si="3749"/>
        <v>AA$14</v>
      </c>
      <c r="AB2605" s="186" t="str">
        <f t="shared" si="3749"/>
        <v>AB$14</v>
      </c>
      <c r="AC2605" s="186" t="str">
        <f t="shared" si="3749"/>
        <v>AC$14</v>
      </c>
      <c r="AD2605" s="186" t="str">
        <f t="shared" si="3749"/>
        <v>AD$14</v>
      </c>
      <c r="AE2605" s="186" t="str">
        <f t="shared" si="3749"/>
        <v>AE$14</v>
      </c>
      <c r="AF2605" s="186" t="str">
        <f t="shared" si="3749"/>
        <v>AF$14</v>
      </c>
      <c r="AG2605" s="186" t="str">
        <f t="shared" si="3749"/>
        <v>AG$14</v>
      </c>
      <c r="AH2605" s="186" t="str">
        <f t="shared" si="3749"/>
        <v>AH$14</v>
      </c>
      <c r="AI2605" s="186" t="str">
        <f t="shared" si="3749"/>
        <v>AI$14</v>
      </c>
      <c r="AJ2605" s="186" t="str">
        <f t="shared" si="3749"/>
        <v>AJ$14</v>
      </c>
      <c r="AK2605" s="186" t="str">
        <f t="shared" si="3749"/>
        <v>AK$14</v>
      </c>
      <c r="AL2605" s="186" t="str">
        <f t="shared" si="3749"/>
        <v>AL$14</v>
      </c>
      <c r="AM2605" s="186" t="str">
        <f t="shared" si="3749"/>
        <v>AM$14</v>
      </c>
      <c r="AN2605" s="186" t="str">
        <f t="shared" si="3749"/>
        <v>AN$14</v>
      </c>
      <c r="AO2605" s="186" t="str">
        <f t="shared" si="3749"/>
        <v>AO$14</v>
      </c>
      <c r="AP2605" s="186" t="str">
        <f t="shared" si="3749"/>
        <v>AP$14</v>
      </c>
      <c r="AQ2605" s="186" t="str">
        <f t="shared" si="3749"/>
        <v>AQ$14</v>
      </c>
      <c r="AR2605" s="186" t="str">
        <f t="shared" si="3749"/>
        <v>AR$14</v>
      </c>
      <c r="AS2605" s="186" t="str">
        <f t="shared" si="3749"/>
        <v>AS$14</v>
      </c>
      <c r="AT2605" s="186" t="str">
        <f t="shared" si="3749"/>
        <v>AT$14</v>
      </c>
      <c r="AU2605" s="186" t="str">
        <f t="shared" si="3749"/>
        <v>AU$14</v>
      </c>
      <c r="AV2605" s="186" t="str">
        <f t="shared" si="3749"/>
        <v>AV$14</v>
      </c>
      <c r="AW2605" s="186" t="str">
        <f t="shared" si="3749"/>
        <v>AW$14</v>
      </c>
      <c r="AX2605" s="186" t="str">
        <f t="shared" si="3749"/>
        <v>AX$14</v>
      </c>
      <c r="AY2605" s="186" t="str">
        <f t="shared" ref="AY2605:CD2605" si="3750">AY$18</f>
        <v>AY$14</v>
      </c>
      <c r="AZ2605" s="186" t="str">
        <f t="shared" si="3750"/>
        <v>AZ$14</v>
      </c>
      <c r="BA2605" s="186" t="str">
        <f t="shared" si="3750"/>
        <v>BA$14</v>
      </c>
      <c r="BB2605" s="186" t="str">
        <f t="shared" si="3750"/>
        <v>BB$14</v>
      </c>
      <c r="BC2605" s="186" t="str">
        <f t="shared" si="3750"/>
        <v>BC$14</v>
      </c>
      <c r="BD2605" s="186" t="str">
        <f t="shared" si="3750"/>
        <v>BD$14</v>
      </c>
      <c r="BE2605" s="186" t="str">
        <f t="shared" si="3750"/>
        <v>BE$14</v>
      </c>
      <c r="BF2605" s="186" t="str">
        <f t="shared" si="3750"/>
        <v>BF$14</v>
      </c>
      <c r="BG2605" s="186" t="str">
        <f t="shared" si="3750"/>
        <v>BG$14</v>
      </c>
      <c r="BH2605" s="186" t="str">
        <f t="shared" si="3750"/>
        <v>BH$14</v>
      </c>
      <c r="BI2605" s="186" t="str">
        <f t="shared" si="3750"/>
        <v>BI$14</v>
      </c>
      <c r="BJ2605" s="186" t="str">
        <f t="shared" si="3750"/>
        <v>BJ$14</v>
      </c>
      <c r="BK2605" s="186" t="str">
        <f t="shared" si="3750"/>
        <v>BK$14</v>
      </c>
      <c r="BL2605" s="186" t="str">
        <f t="shared" si="3750"/>
        <v>BL$14</v>
      </c>
      <c r="BM2605" s="186" t="str">
        <f t="shared" si="3750"/>
        <v>BM$14</v>
      </c>
      <c r="BN2605" s="186" t="str">
        <f t="shared" si="3750"/>
        <v>BN$14</v>
      </c>
      <c r="BO2605" s="186" t="str">
        <f t="shared" si="3750"/>
        <v>BO$14</v>
      </c>
      <c r="BP2605" s="186" t="str">
        <f t="shared" si="3750"/>
        <v>BP$14</v>
      </c>
      <c r="BQ2605" s="186" t="str">
        <f t="shared" si="3750"/>
        <v>BQ$14</v>
      </c>
      <c r="BR2605" s="186" t="str">
        <f t="shared" si="3750"/>
        <v>BR$14</v>
      </c>
      <c r="BS2605" s="186" t="str">
        <f t="shared" si="3750"/>
        <v>BS$14</v>
      </c>
      <c r="BT2605" s="186" t="str">
        <f t="shared" si="3750"/>
        <v>BT$14</v>
      </c>
      <c r="BU2605" s="186" t="str">
        <f t="shared" si="3750"/>
        <v>BU$14</v>
      </c>
      <c r="BV2605" s="186" t="str">
        <f t="shared" si="3750"/>
        <v>BV$14</v>
      </c>
      <c r="BW2605" s="186" t="str">
        <f t="shared" si="3750"/>
        <v>BW$14</v>
      </c>
      <c r="BX2605" s="186" t="str">
        <f t="shared" si="3750"/>
        <v>BX$14</v>
      </c>
      <c r="BY2605" s="186" t="str">
        <f t="shared" si="3750"/>
        <v>BY$14</v>
      </c>
      <c r="BZ2605" s="186" t="str">
        <f t="shared" si="3750"/>
        <v>BZ$14</v>
      </c>
      <c r="CA2605" s="186" t="str">
        <f t="shared" si="3750"/>
        <v>CA$14</v>
      </c>
      <c r="CB2605" s="186" t="str">
        <f t="shared" si="3750"/>
        <v>CB$14</v>
      </c>
      <c r="CC2605" s="186" t="str">
        <f t="shared" si="3750"/>
        <v>CC$14</v>
      </c>
      <c r="CD2605" s="186" t="str">
        <f t="shared" si="3750"/>
        <v>CD$14</v>
      </c>
      <c r="CE2605" s="186" t="str">
        <f t="shared" ref="CE2605:CL2605" si="3751">CE$18</f>
        <v>CE$14</v>
      </c>
      <c r="CF2605" s="186" t="str">
        <f t="shared" si="3751"/>
        <v>CF$14</v>
      </c>
      <c r="CG2605" s="186" t="str">
        <f t="shared" si="3751"/>
        <v>CG$14</v>
      </c>
      <c r="CH2605" s="186" t="str">
        <f t="shared" si="3751"/>
        <v>CH$14</v>
      </c>
      <c r="CI2605" s="186" t="str">
        <f t="shared" si="3751"/>
        <v>CI$14</v>
      </c>
      <c r="CJ2605" s="186" t="str">
        <f t="shared" si="3751"/>
        <v>CJ$14</v>
      </c>
      <c r="CK2605" s="186" t="str">
        <f t="shared" si="3751"/>
        <v>CK$14</v>
      </c>
      <c r="CL2605" s="186" t="str">
        <f t="shared" si="3751"/>
        <v>CL$14</v>
      </c>
    </row>
    <row r="2606" spans="2:90" x14ac:dyDescent="0.4">
      <c r="B2606" s="171" t="s">
        <v>464</v>
      </c>
      <c r="E2606" s="8"/>
      <c r="H2606" s="196"/>
      <c r="I2606" s="197"/>
      <c r="J2606" s="197"/>
      <c r="K2606" s="198"/>
      <c r="L2606" s="198"/>
      <c r="M2606" s="198"/>
      <c r="N2606" s="198"/>
      <c r="O2606" s="198"/>
      <c r="P2606" s="198"/>
      <c r="R2606" s="198"/>
      <c r="S2606" s="186" t="str">
        <f t="shared" ref="S2606:AX2606" si="3752">S$19</f>
        <v>S$15</v>
      </c>
      <c r="T2606" s="186" t="str">
        <f t="shared" si="3752"/>
        <v>T$15</v>
      </c>
      <c r="U2606" s="186" t="str">
        <f t="shared" si="3752"/>
        <v>U$15</v>
      </c>
      <c r="V2606" s="186" t="str">
        <f t="shared" si="3752"/>
        <v>V$15</v>
      </c>
      <c r="W2606" s="186" t="str">
        <f t="shared" si="3752"/>
        <v>W$15</v>
      </c>
      <c r="X2606" s="186" t="str">
        <f t="shared" si="3752"/>
        <v>X$15</v>
      </c>
      <c r="Y2606" s="186" t="str">
        <f t="shared" si="3752"/>
        <v>Y$15</v>
      </c>
      <c r="Z2606" s="186" t="str">
        <f t="shared" si="3752"/>
        <v>Z$15</v>
      </c>
      <c r="AA2606" s="186" t="str">
        <f t="shared" si="3752"/>
        <v>AA$15</v>
      </c>
      <c r="AB2606" s="186" t="str">
        <f t="shared" si="3752"/>
        <v>AB$15</v>
      </c>
      <c r="AC2606" s="186" t="str">
        <f t="shared" si="3752"/>
        <v>AC$15</v>
      </c>
      <c r="AD2606" s="186" t="str">
        <f t="shared" si="3752"/>
        <v>AD$15</v>
      </c>
      <c r="AE2606" s="186" t="str">
        <f t="shared" si="3752"/>
        <v>AE$15</v>
      </c>
      <c r="AF2606" s="186" t="str">
        <f t="shared" si="3752"/>
        <v>AF$15</v>
      </c>
      <c r="AG2606" s="186" t="str">
        <f t="shared" si="3752"/>
        <v>AG$15</v>
      </c>
      <c r="AH2606" s="186" t="str">
        <f t="shared" si="3752"/>
        <v>AH$15</v>
      </c>
      <c r="AI2606" s="186" t="str">
        <f t="shared" si="3752"/>
        <v>AI$15</v>
      </c>
      <c r="AJ2606" s="186" t="str">
        <f t="shared" si="3752"/>
        <v>AJ$15</v>
      </c>
      <c r="AK2606" s="186" t="str">
        <f t="shared" si="3752"/>
        <v>AK$15</v>
      </c>
      <c r="AL2606" s="186" t="str">
        <f t="shared" si="3752"/>
        <v>AL$15</v>
      </c>
      <c r="AM2606" s="186" t="str">
        <f t="shared" si="3752"/>
        <v>AM$15</v>
      </c>
      <c r="AN2606" s="186" t="str">
        <f t="shared" si="3752"/>
        <v>AN$15</v>
      </c>
      <c r="AO2606" s="186" t="str">
        <f t="shared" si="3752"/>
        <v>AO$15</v>
      </c>
      <c r="AP2606" s="186" t="str">
        <f t="shared" si="3752"/>
        <v>AP$15</v>
      </c>
      <c r="AQ2606" s="186" t="str">
        <f t="shared" si="3752"/>
        <v>AQ$15</v>
      </c>
      <c r="AR2606" s="186" t="str">
        <f t="shared" si="3752"/>
        <v>AR$15</v>
      </c>
      <c r="AS2606" s="186" t="str">
        <f t="shared" si="3752"/>
        <v>AS$15</v>
      </c>
      <c r="AT2606" s="186" t="str">
        <f t="shared" si="3752"/>
        <v>AT$15</v>
      </c>
      <c r="AU2606" s="186" t="str">
        <f t="shared" si="3752"/>
        <v>AU$15</v>
      </c>
      <c r="AV2606" s="186" t="str">
        <f t="shared" si="3752"/>
        <v>AV$15</v>
      </c>
      <c r="AW2606" s="186" t="str">
        <f t="shared" si="3752"/>
        <v>AW$15</v>
      </c>
      <c r="AX2606" s="186" t="str">
        <f t="shared" si="3752"/>
        <v>AX$15</v>
      </c>
      <c r="AY2606" s="186" t="str">
        <f t="shared" ref="AY2606:CD2606" si="3753">AY$19</f>
        <v>AY$15</v>
      </c>
      <c r="AZ2606" s="186" t="str">
        <f t="shared" si="3753"/>
        <v>AZ$15</v>
      </c>
      <c r="BA2606" s="186" t="str">
        <f t="shared" si="3753"/>
        <v>BA$15</v>
      </c>
      <c r="BB2606" s="186" t="str">
        <f t="shared" si="3753"/>
        <v>BB$15</v>
      </c>
      <c r="BC2606" s="186" t="str">
        <f t="shared" si="3753"/>
        <v>BC$15</v>
      </c>
      <c r="BD2606" s="186" t="str">
        <f t="shared" si="3753"/>
        <v>BD$15</v>
      </c>
      <c r="BE2606" s="186" t="str">
        <f t="shared" si="3753"/>
        <v>BE$15</v>
      </c>
      <c r="BF2606" s="186" t="str">
        <f t="shared" si="3753"/>
        <v>BF$15</v>
      </c>
      <c r="BG2606" s="186" t="str">
        <f t="shared" si="3753"/>
        <v>BG$15</v>
      </c>
      <c r="BH2606" s="186" t="str">
        <f t="shared" si="3753"/>
        <v>BH$15</v>
      </c>
      <c r="BI2606" s="186" t="str">
        <f t="shared" si="3753"/>
        <v>BI$15</v>
      </c>
      <c r="BJ2606" s="186" t="str">
        <f t="shared" si="3753"/>
        <v>BJ$15</v>
      </c>
      <c r="BK2606" s="186" t="str">
        <f t="shared" si="3753"/>
        <v>BK$15</v>
      </c>
      <c r="BL2606" s="186" t="str">
        <f t="shared" si="3753"/>
        <v>BL$15</v>
      </c>
      <c r="BM2606" s="186" t="str">
        <f t="shared" si="3753"/>
        <v>BM$15</v>
      </c>
      <c r="BN2606" s="186" t="str">
        <f t="shared" si="3753"/>
        <v>BN$15</v>
      </c>
      <c r="BO2606" s="186" t="str">
        <f t="shared" si="3753"/>
        <v>BO$15</v>
      </c>
      <c r="BP2606" s="186" t="str">
        <f t="shared" si="3753"/>
        <v>BP$15</v>
      </c>
      <c r="BQ2606" s="186" t="str">
        <f t="shared" si="3753"/>
        <v>BQ$15</v>
      </c>
      <c r="BR2606" s="186" t="str">
        <f t="shared" si="3753"/>
        <v>BR$15</v>
      </c>
      <c r="BS2606" s="186" t="str">
        <f t="shared" si="3753"/>
        <v>BS$15</v>
      </c>
      <c r="BT2606" s="186" t="str">
        <f t="shared" si="3753"/>
        <v>BT$15</v>
      </c>
      <c r="BU2606" s="186" t="str">
        <f t="shared" si="3753"/>
        <v>BU$15</v>
      </c>
      <c r="BV2606" s="186" t="str">
        <f t="shared" si="3753"/>
        <v>BV$15</v>
      </c>
      <c r="BW2606" s="186" t="str">
        <f t="shared" si="3753"/>
        <v>BW$15</v>
      </c>
      <c r="BX2606" s="186" t="str">
        <f t="shared" si="3753"/>
        <v>BX$15</v>
      </c>
      <c r="BY2606" s="186" t="str">
        <f t="shared" si="3753"/>
        <v>BY$15</v>
      </c>
      <c r="BZ2606" s="186" t="str">
        <f t="shared" si="3753"/>
        <v>BZ$15</v>
      </c>
      <c r="CA2606" s="186" t="str">
        <f t="shared" si="3753"/>
        <v>CA$15</v>
      </c>
      <c r="CB2606" s="186" t="str">
        <f t="shared" si="3753"/>
        <v>CB$15</v>
      </c>
      <c r="CC2606" s="186" t="str">
        <f t="shared" si="3753"/>
        <v>CC$15</v>
      </c>
      <c r="CD2606" s="186" t="str">
        <f t="shared" si="3753"/>
        <v>CD$15</v>
      </c>
      <c r="CE2606" s="186" t="str">
        <f t="shared" ref="CE2606:CL2606" si="3754">CE$19</f>
        <v>CE$15</v>
      </c>
      <c r="CF2606" s="186" t="str">
        <f t="shared" si="3754"/>
        <v>CF$15</v>
      </c>
      <c r="CG2606" s="186" t="str">
        <f t="shared" si="3754"/>
        <v>CG$15</v>
      </c>
      <c r="CH2606" s="186" t="str">
        <f t="shared" si="3754"/>
        <v>CH$15</v>
      </c>
      <c r="CI2606" s="186" t="str">
        <f t="shared" si="3754"/>
        <v>CI$15</v>
      </c>
      <c r="CJ2606" s="186" t="str">
        <f t="shared" si="3754"/>
        <v>CJ$15</v>
      </c>
      <c r="CK2606" s="186" t="str">
        <f t="shared" si="3754"/>
        <v>CK$15</v>
      </c>
      <c r="CL2606" s="186" t="str">
        <f t="shared" si="3754"/>
        <v>CL$15</v>
      </c>
    </row>
    <row r="2607" spans="2:90" x14ac:dyDescent="0.4">
      <c r="B2607" s="70" t="s">
        <v>300</v>
      </c>
      <c r="C2607" s="31"/>
      <c r="D2607" t="s">
        <v>428</v>
      </c>
      <c r="E2607" s="8" t="str">
        <f t="shared" ref="E2607:E2629" si="3755">ROW()&amp;" "&amp;D2607</f>
        <v>2607 DTERM1-F</v>
      </c>
      <c r="F2607" t="s">
        <v>410</v>
      </c>
      <c r="G2607" s="31" t="s">
        <v>243</v>
      </c>
      <c r="H2607" s="48"/>
      <c r="I2607" s="285"/>
      <c r="J2607" s="285"/>
      <c r="K2607" s="48"/>
      <c r="L2607" s="48"/>
      <c r="M2607" s="48"/>
      <c r="N2607" s="48"/>
      <c r="O2607" s="48"/>
      <c r="P2607" s="48"/>
      <c r="R2607" s="70"/>
      <c r="S2607" s="286"/>
      <c r="T2607" s="286"/>
      <c r="U2607" s="286"/>
      <c r="V2607" s="286"/>
      <c r="W2607" s="286"/>
      <c r="X2607" s="286"/>
      <c r="Y2607" s="286"/>
      <c r="Z2607" s="286"/>
      <c r="AA2607" s="286"/>
      <c r="AB2607" s="286"/>
      <c r="AC2607" s="286"/>
      <c r="AD2607" s="286"/>
      <c r="AE2607" s="286"/>
      <c r="AF2607" s="286"/>
      <c r="AG2607" s="286"/>
      <c r="AH2607" s="286"/>
      <c r="AI2607" s="286"/>
      <c r="AJ2607" s="286"/>
      <c r="AK2607" s="286"/>
      <c r="AL2607" s="286"/>
      <c r="AM2607" s="286"/>
      <c r="AN2607" s="286"/>
      <c r="AO2607" s="286"/>
      <c r="AP2607" s="286"/>
      <c r="AQ2607" s="286"/>
      <c r="AR2607" s="286"/>
      <c r="AS2607" s="286"/>
      <c r="AT2607" s="286"/>
      <c r="AU2607" s="286"/>
      <c r="AV2607" s="286"/>
      <c r="AW2607" s="286"/>
      <c r="AX2607" s="286"/>
      <c r="AY2607" s="286"/>
      <c r="AZ2607" s="286"/>
      <c r="BA2607" s="286"/>
      <c r="BB2607" s="286"/>
      <c r="BC2607" s="286"/>
      <c r="BD2607" s="286"/>
      <c r="BE2607" s="286"/>
      <c r="BF2607" s="286"/>
      <c r="BG2607" s="286"/>
      <c r="BH2607" s="286"/>
      <c r="BI2607" s="286"/>
      <c r="BJ2607" s="286"/>
      <c r="BK2607" s="286"/>
      <c r="BL2607" s="286"/>
      <c r="BM2607" s="286"/>
      <c r="BN2607" s="286"/>
      <c r="BO2607" s="286"/>
      <c r="BP2607" s="286"/>
      <c r="BQ2607" s="286"/>
      <c r="BR2607" s="286"/>
      <c r="BS2607" s="286"/>
      <c r="BT2607" s="286"/>
      <c r="BU2607" s="286"/>
      <c r="BV2607" s="286"/>
      <c r="BW2607" s="286"/>
      <c r="BX2607" s="286"/>
      <c r="BY2607" s="286"/>
      <c r="BZ2607" s="286"/>
      <c r="CA2607" s="286"/>
      <c r="CB2607" s="286"/>
      <c r="CC2607" s="286"/>
      <c r="CD2607" s="286"/>
      <c r="CE2607" s="286"/>
      <c r="CF2607" s="286"/>
      <c r="CG2607" s="286"/>
      <c r="CH2607" s="286"/>
      <c r="CI2607" s="286"/>
      <c r="CJ2607" s="286"/>
      <c r="CK2607" s="286"/>
      <c r="CL2607" s="286"/>
    </row>
    <row r="2608" spans="2:90" x14ac:dyDescent="0.4">
      <c r="B2608" s="95" t="str">
        <f>"Assumptions - "&amp;B2607</f>
        <v>Assumptions - Fixed term debt - one-time borrowing</v>
      </c>
      <c r="D2608" t="s">
        <v>428</v>
      </c>
      <c r="E2608" t="str">
        <f t="shared" ref="E2608" si="3756">ROW()&amp;" "&amp;D2608</f>
        <v>2608 DTERM1-F</v>
      </c>
      <c r="G2608" t="str">
        <f t="shared" ref="G2608:G2613" si="3757">E2608</f>
        <v>2608 DTERM1-F</v>
      </c>
      <c r="I2608"/>
      <c r="J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row>
    <row r="2609" spans="2:90" x14ac:dyDescent="0.4">
      <c r="B2609" s="155" t="s">
        <v>287</v>
      </c>
      <c r="D2609" t="s">
        <v>428</v>
      </c>
      <c r="E2609" t="str">
        <f t="shared" si="3755"/>
        <v>2609 DTERM1-F</v>
      </c>
      <c r="F2609" s="31"/>
      <c r="G2609" t="str">
        <f t="shared" si="3757"/>
        <v>2609 DTERM1-F</v>
      </c>
      <c r="H2609" s="57">
        <v>4</v>
      </c>
      <c r="I2609" s="31"/>
      <c r="J2609" s="31"/>
      <c r="K2609" s="31"/>
      <c r="L2609" s="31"/>
      <c r="M2609" s="31"/>
      <c r="N2609" s="31"/>
      <c r="O2609" s="31"/>
      <c r="P2609" s="31"/>
      <c r="R2609" s="31"/>
      <c r="S2609" s="73"/>
      <c r="T2609" s="73"/>
      <c r="U2609" s="73"/>
      <c r="V2609" s="73"/>
      <c r="W2609" s="73"/>
      <c r="X2609" s="73"/>
      <c r="Y2609" s="73"/>
      <c r="Z2609" s="73"/>
      <c r="AA2609" s="73"/>
      <c r="AB2609" s="73"/>
      <c r="AC2609" s="73"/>
      <c r="AD2609" s="73"/>
      <c r="AE2609" s="73"/>
      <c r="AF2609" s="73"/>
      <c r="AG2609" s="73"/>
      <c r="AH2609" s="73"/>
      <c r="AI2609" s="73"/>
      <c r="AJ2609" s="73"/>
      <c r="AK2609" s="73"/>
      <c r="AL2609" s="73"/>
      <c r="AM2609" s="73"/>
      <c r="AN2609" s="73"/>
      <c r="AO2609" s="73"/>
      <c r="AP2609" s="73"/>
      <c r="AQ2609" s="73"/>
      <c r="AR2609" s="73"/>
      <c r="AS2609" s="73"/>
      <c r="AT2609" s="73"/>
      <c r="AU2609" s="73"/>
      <c r="AV2609" s="73"/>
      <c r="AW2609" s="73"/>
      <c r="AX2609" s="73"/>
      <c r="AY2609" s="73"/>
      <c r="AZ2609" s="73"/>
      <c r="BA2609" s="73"/>
      <c r="BB2609" s="73"/>
      <c r="BC2609" s="73"/>
      <c r="BD2609" s="73"/>
      <c r="BE2609" s="73"/>
      <c r="BF2609" s="73"/>
      <c r="BG2609" s="73"/>
      <c r="BH2609" s="73"/>
      <c r="BI2609" s="73"/>
      <c r="BJ2609" s="73"/>
      <c r="BK2609" s="73"/>
      <c r="BL2609" s="73"/>
      <c r="BM2609" s="73"/>
      <c r="BN2609" s="73"/>
      <c r="BO2609" s="73"/>
      <c r="BP2609" s="73"/>
      <c r="BQ2609" s="73"/>
      <c r="BR2609" s="73"/>
      <c r="BS2609" s="73"/>
      <c r="BT2609" s="73"/>
      <c r="BU2609" s="73"/>
      <c r="BV2609" s="73"/>
      <c r="BW2609" s="73"/>
      <c r="BX2609" s="73"/>
      <c r="BY2609" s="73"/>
      <c r="BZ2609" s="73"/>
      <c r="CA2609" s="73"/>
      <c r="CB2609" s="73"/>
      <c r="CC2609" s="73"/>
      <c r="CD2609" s="73"/>
      <c r="CE2609" s="73"/>
      <c r="CF2609" s="73"/>
      <c r="CG2609" s="73"/>
      <c r="CH2609" s="73"/>
      <c r="CI2609" s="73"/>
      <c r="CJ2609" s="73"/>
      <c r="CK2609" s="73"/>
      <c r="CL2609" s="73"/>
    </row>
    <row r="2610" spans="2:90" x14ac:dyDescent="0.4">
      <c r="B2610" s="155" t="s">
        <v>288</v>
      </c>
      <c r="D2610" t="s">
        <v>428</v>
      </c>
      <c r="E2610" t="str">
        <f t="shared" si="3755"/>
        <v>2610 DTERM1-F</v>
      </c>
      <c r="F2610" s="31"/>
      <c r="G2610" t="str">
        <f t="shared" si="3757"/>
        <v>2610 DTERM1-F</v>
      </c>
      <c r="H2610" s="59">
        <v>0.1</v>
      </c>
      <c r="I2610" s="31"/>
      <c r="J2610" s="31"/>
      <c r="K2610" s="31"/>
      <c r="L2610" s="31"/>
      <c r="M2610" s="31"/>
      <c r="N2610" s="31"/>
      <c r="O2610" s="31"/>
      <c r="P2610" s="31"/>
      <c r="R2610" s="31"/>
      <c r="S2610" s="73"/>
      <c r="T2610" s="73"/>
      <c r="U2610" s="73"/>
      <c r="V2610" s="73"/>
      <c r="W2610" s="73"/>
      <c r="X2610" s="73"/>
      <c r="Y2610" s="73"/>
      <c r="Z2610" s="73"/>
      <c r="AA2610" s="73"/>
      <c r="AB2610" s="73"/>
      <c r="AC2610" s="73"/>
      <c r="AD2610" s="73"/>
      <c r="AE2610" s="73"/>
      <c r="AF2610" s="73"/>
      <c r="AG2610" s="73"/>
      <c r="AH2610" s="73"/>
      <c r="AI2610" s="73"/>
      <c r="AJ2610" s="73"/>
      <c r="AK2610" s="73"/>
      <c r="AL2610" s="73"/>
      <c r="AM2610" s="73"/>
      <c r="AN2610" s="73"/>
      <c r="AO2610" s="73"/>
      <c r="AP2610" s="73"/>
      <c r="AQ2610" s="73"/>
      <c r="AR2610" s="73"/>
      <c r="AS2610" s="73"/>
      <c r="AT2610" s="73"/>
      <c r="AU2610" s="73"/>
      <c r="AV2610" s="73"/>
      <c r="AW2610" s="73"/>
      <c r="AX2610" s="73"/>
      <c r="AY2610" s="73"/>
      <c r="AZ2610" s="73"/>
      <c r="BA2610" s="73"/>
      <c r="BB2610" s="73"/>
      <c r="BC2610" s="73"/>
      <c r="BD2610" s="73"/>
      <c r="BE2610" s="73"/>
      <c r="BF2610" s="73"/>
      <c r="BG2610" s="73"/>
      <c r="BH2610" s="73"/>
      <c r="BI2610" s="73"/>
      <c r="BJ2610" s="73"/>
      <c r="BK2610" s="73"/>
      <c r="BL2610" s="73"/>
      <c r="BM2610" s="73"/>
      <c r="BN2610" s="73"/>
      <c r="BO2610" s="73"/>
      <c r="BP2610" s="73"/>
      <c r="BQ2610" s="73"/>
      <c r="BR2610" s="73"/>
      <c r="BS2610" s="73"/>
      <c r="BT2610" s="73"/>
      <c r="BU2610" s="73"/>
      <c r="BV2610" s="73"/>
      <c r="BW2610" s="73"/>
      <c r="BX2610" s="73"/>
      <c r="BY2610" s="73"/>
      <c r="BZ2610" s="73"/>
      <c r="CA2610" s="73"/>
      <c r="CB2610" s="73"/>
      <c r="CC2610" s="73"/>
      <c r="CD2610" s="73"/>
      <c r="CE2610" s="73"/>
      <c r="CF2610" s="73"/>
      <c r="CG2610" s="73"/>
      <c r="CH2610" s="73"/>
      <c r="CI2610" s="73"/>
      <c r="CJ2610" s="73"/>
      <c r="CK2610" s="73"/>
      <c r="CL2610" s="73"/>
    </row>
    <row r="2611" spans="2:90" x14ac:dyDescent="0.4">
      <c r="B2611" s="154" t="s">
        <v>301</v>
      </c>
      <c r="D2611" t="s">
        <v>428</v>
      </c>
      <c r="E2611" t="str">
        <f t="shared" si="3755"/>
        <v>2611 DTERM1-F</v>
      </c>
      <c r="F2611" s="31"/>
      <c r="G2611" t="str">
        <f t="shared" si="3757"/>
        <v>2611 DTERM1-F</v>
      </c>
      <c r="H2611" s="23">
        <v>1000000</v>
      </c>
      <c r="I2611" s="31"/>
      <c r="J2611" s="31"/>
      <c r="K2611" s="31"/>
      <c r="L2611" s="31"/>
      <c r="M2611" s="31"/>
      <c r="N2611" s="31"/>
      <c r="O2611" s="31"/>
      <c r="P2611" s="31"/>
      <c r="R2611" s="31"/>
      <c r="S2611" s="73"/>
      <c r="T2611" s="73"/>
      <c r="U2611" s="73"/>
      <c r="V2611" s="73"/>
      <c r="W2611" s="73"/>
      <c r="X2611" s="73"/>
      <c r="Y2611" s="73"/>
      <c r="Z2611" s="73"/>
      <c r="AA2611" s="73"/>
      <c r="AB2611" s="73"/>
      <c r="AC2611" s="73"/>
      <c r="AD2611" s="73"/>
      <c r="AE2611" s="73"/>
      <c r="AF2611" s="73"/>
      <c r="AG2611" s="73"/>
      <c r="AH2611" s="73"/>
      <c r="AI2611" s="73"/>
      <c r="AJ2611" s="73"/>
      <c r="AK2611" s="73"/>
      <c r="AL2611" s="73"/>
      <c r="AM2611" s="73"/>
      <c r="AN2611" s="73"/>
      <c r="AO2611" s="73"/>
      <c r="AP2611" s="73"/>
      <c r="AQ2611" s="73"/>
      <c r="AR2611" s="73"/>
      <c r="AS2611" s="73"/>
      <c r="AT2611" s="73"/>
      <c r="AU2611" s="73"/>
      <c r="AV2611" s="73"/>
      <c r="AW2611" s="73"/>
      <c r="AX2611" s="73"/>
      <c r="AY2611" s="73"/>
      <c r="AZ2611" s="73"/>
      <c r="BA2611" s="73"/>
      <c r="BB2611" s="73"/>
      <c r="BC2611" s="73"/>
      <c r="BD2611" s="73"/>
      <c r="BE2611" s="73"/>
      <c r="BF2611" s="73"/>
      <c r="BG2611" s="73"/>
      <c r="BH2611" s="73"/>
      <c r="BI2611" s="73"/>
      <c r="BJ2611" s="73"/>
      <c r="BK2611" s="73"/>
      <c r="BL2611" s="73"/>
      <c r="BM2611" s="73"/>
      <c r="BN2611" s="73"/>
      <c r="BO2611" s="73"/>
      <c r="BP2611" s="73"/>
      <c r="BQ2611" s="73"/>
      <c r="BR2611" s="73"/>
      <c r="BS2611" s="73"/>
      <c r="BT2611" s="73"/>
      <c r="BU2611" s="73"/>
      <c r="BV2611" s="73"/>
      <c r="BW2611" s="73"/>
      <c r="BX2611" s="73"/>
      <c r="BY2611" s="73"/>
      <c r="BZ2611" s="73"/>
      <c r="CA2611" s="73"/>
      <c r="CB2611" s="73"/>
      <c r="CC2611" s="73"/>
      <c r="CD2611" s="73"/>
      <c r="CE2611" s="73"/>
      <c r="CF2611" s="73"/>
      <c r="CG2611" s="73"/>
      <c r="CH2611" s="73"/>
      <c r="CI2611" s="73"/>
      <c r="CJ2611" s="73"/>
      <c r="CK2611" s="73"/>
      <c r="CL2611" s="73"/>
    </row>
    <row r="2612" spans="2:90" x14ac:dyDescent="0.4">
      <c r="B2612" s="154" t="s">
        <v>296</v>
      </c>
      <c r="D2612" t="s">
        <v>428</v>
      </c>
      <c r="E2612" t="str">
        <f t="shared" si="3755"/>
        <v>2612 DTERM1-F</v>
      </c>
      <c r="F2612" s="31"/>
      <c r="G2612" t="str">
        <f t="shared" si="3757"/>
        <v>2612 DTERM1-F</v>
      </c>
      <c r="H2612" s="98">
        <v>45444</v>
      </c>
      <c r="I2612" s="31"/>
      <c r="J2612" s="31"/>
      <c r="K2612" s="31"/>
      <c r="L2612" s="31"/>
      <c r="M2612" s="31"/>
      <c r="N2612" s="31"/>
      <c r="O2612" s="31"/>
      <c r="P2612" s="31"/>
      <c r="R2612" s="31"/>
      <c r="S2612" s="73"/>
      <c r="T2612" s="73"/>
      <c r="U2612" s="73"/>
      <c r="V2612" s="73"/>
      <c r="W2612" s="73"/>
      <c r="X2612" s="73"/>
      <c r="Y2612" s="73"/>
      <c r="Z2612" s="73"/>
      <c r="AA2612" s="73"/>
      <c r="AB2612" s="73"/>
      <c r="AC2612" s="73"/>
      <c r="AD2612" s="73"/>
      <c r="AE2612" s="73"/>
      <c r="AF2612" s="73"/>
      <c r="AG2612" s="73"/>
      <c r="AH2612" s="73"/>
      <c r="AI2612" s="73"/>
      <c r="AJ2612" s="73"/>
      <c r="AK2612" s="73"/>
      <c r="AL2612" s="73"/>
      <c r="AM2612" s="73"/>
      <c r="AN2612" s="73"/>
      <c r="AO2612" s="73"/>
      <c r="AP2612" s="73"/>
      <c r="AQ2612" s="73"/>
      <c r="AR2612" s="73"/>
      <c r="AS2612" s="73"/>
      <c r="AT2612" s="73"/>
      <c r="AU2612" s="73"/>
      <c r="AV2612" s="73"/>
      <c r="AW2612" s="73"/>
      <c r="AX2612" s="73"/>
      <c r="AY2612" s="73"/>
      <c r="AZ2612" s="73"/>
      <c r="BA2612" s="73"/>
      <c r="BB2612" s="73"/>
      <c r="BC2612" s="73"/>
      <c r="BD2612" s="73"/>
      <c r="BE2612" s="73"/>
      <c r="BF2612" s="73"/>
      <c r="BG2612" s="73"/>
      <c r="BH2612" s="73"/>
      <c r="BI2612" s="73"/>
      <c r="BJ2612" s="73"/>
      <c r="BK2612" s="73"/>
      <c r="BL2612" s="73"/>
      <c r="BM2612" s="73"/>
      <c r="BN2612" s="73"/>
      <c r="BO2612" s="73"/>
      <c r="BP2612" s="73"/>
      <c r="BQ2612" s="73"/>
      <c r="BR2612" s="73"/>
      <c r="BS2612" s="73"/>
      <c r="BT2612" s="73"/>
      <c r="BU2612" s="73"/>
      <c r="BV2612" s="73"/>
      <c r="BW2612" s="73"/>
      <c r="BX2612" s="73"/>
      <c r="BY2612" s="73"/>
      <c r="BZ2612" s="73"/>
      <c r="CA2612" s="73"/>
      <c r="CB2612" s="73"/>
      <c r="CC2612" s="73"/>
      <c r="CD2612" s="73"/>
      <c r="CE2612" s="73"/>
      <c r="CF2612" s="73"/>
      <c r="CG2612" s="73"/>
      <c r="CH2612" s="73"/>
      <c r="CI2612" s="73"/>
      <c r="CJ2612" s="73"/>
      <c r="CK2612" s="73"/>
      <c r="CL2612" s="73"/>
    </row>
    <row r="2613" spans="2:90" x14ac:dyDescent="0.4">
      <c r="B2613" s="122"/>
      <c r="D2613" t="s">
        <v>428</v>
      </c>
      <c r="E2613" t="str">
        <f t="shared" si="3755"/>
        <v>2613 DTERM1-F</v>
      </c>
      <c r="F2613" s="31"/>
      <c r="G2613" t="str">
        <f t="shared" si="3757"/>
        <v>2613 DTERM1-F</v>
      </c>
      <c r="H2613" s="23"/>
      <c r="I2613" s="31"/>
      <c r="J2613" s="31"/>
      <c r="K2613" s="31"/>
      <c r="L2613" s="31"/>
      <c r="M2613" s="31"/>
      <c r="N2613" s="31"/>
      <c r="O2613" s="31"/>
      <c r="P2613" s="31"/>
      <c r="R2613" s="31"/>
      <c r="S2613" s="73"/>
      <c r="T2613" s="73"/>
      <c r="U2613" s="73"/>
      <c r="V2613" s="73"/>
      <c r="W2613" s="73"/>
      <c r="X2613" s="73"/>
      <c r="Y2613" s="73"/>
      <c r="Z2613" s="73"/>
      <c r="AA2613" s="73"/>
      <c r="AB2613" s="73"/>
      <c r="AC2613" s="73"/>
      <c r="AD2613" s="73"/>
      <c r="AE2613" s="73"/>
      <c r="AF2613" s="73"/>
      <c r="AG2613" s="73"/>
      <c r="AH2613" s="73"/>
      <c r="AI2613" s="73"/>
      <c r="AJ2613" s="73"/>
      <c r="AK2613" s="73"/>
      <c r="AL2613" s="73"/>
      <c r="AM2613" s="73"/>
      <c r="AN2613" s="73"/>
      <c r="AO2613" s="73"/>
      <c r="AP2613" s="73"/>
      <c r="AQ2613" s="73"/>
      <c r="AR2613" s="73"/>
      <c r="AS2613" s="73"/>
      <c r="AT2613" s="73"/>
      <c r="AU2613" s="73"/>
      <c r="AV2613" s="73"/>
      <c r="AW2613" s="73"/>
      <c r="AX2613" s="73"/>
      <c r="AY2613" s="73"/>
      <c r="AZ2613" s="73"/>
      <c r="BA2613" s="73"/>
      <c r="BB2613" s="73"/>
      <c r="BC2613" s="73"/>
      <c r="BD2613" s="73"/>
      <c r="BE2613" s="73"/>
      <c r="BF2613" s="73"/>
      <c r="BG2613" s="73"/>
      <c r="BH2613" s="73"/>
      <c r="BI2613" s="73"/>
      <c r="BJ2613" s="73"/>
      <c r="BK2613" s="73"/>
      <c r="BL2613" s="73"/>
      <c r="BM2613" s="73"/>
      <c r="BN2613" s="73"/>
      <c r="BO2613" s="73"/>
      <c r="BP2613" s="73"/>
      <c r="BQ2613" s="73"/>
      <c r="BR2613" s="73"/>
      <c r="BS2613" s="73"/>
      <c r="BT2613" s="73"/>
      <c r="BU2613" s="73"/>
      <c r="BV2613" s="73"/>
      <c r="BW2613" s="73"/>
      <c r="BX2613" s="73"/>
      <c r="BY2613" s="73"/>
      <c r="BZ2613" s="73"/>
      <c r="CA2613" s="73"/>
      <c r="CB2613" s="73"/>
      <c r="CC2613" s="73"/>
      <c r="CD2613" s="73"/>
      <c r="CE2613" s="73"/>
      <c r="CF2613" s="73"/>
      <c r="CG2613" s="73"/>
      <c r="CH2613" s="73"/>
      <c r="CI2613" s="73"/>
      <c r="CJ2613" s="73"/>
      <c r="CK2613" s="73"/>
      <c r="CL2613" s="73"/>
    </row>
    <row r="2614" spans="2:90" x14ac:dyDescent="0.4">
      <c r="B2614" s="95" t="s">
        <v>290</v>
      </c>
      <c r="D2614" t="s">
        <v>428</v>
      </c>
      <c r="E2614" t="str">
        <f t="shared" si="3755"/>
        <v>2614 DTERM1-F</v>
      </c>
      <c r="F2614" s="280"/>
      <c r="R2614" s="92"/>
      <c r="S2614" s="150"/>
      <c r="T2614" s="150"/>
      <c r="U2614" s="150"/>
      <c r="V2614" s="150"/>
      <c r="W2614" s="150"/>
      <c r="X2614" s="150"/>
      <c r="Y2614" s="150"/>
      <c r="Z2614" s="150"/>
      <c r="AA2614" s="150"/>
      <c r="AB2614" s="150"/>
      <c r="AC2614" s="150"/>
      <c r="AD2614" s="150"/>
      <c r="AE2614" s="150"/>
      <c r="AF2614" s="150"/>
      <c r="AG2614" s="150"/>
      <c r="AH2614" s="150"/>
      <c r="AI2614" s="150"/>
      <c r="AJ2614" s="150"/>
      <c r="AK2614" s="150"/>
      <c r="AL2614" s="150"/>
      <c r="AM2614" s="150"/>
      <c r="AN2614" s="150"/>
      <c r="AO2614" s="150"/>
      <c r="AP2614" s="150"/>
      <c r="AQ2614" s="150"/>
      <c r="AR2614" s="150"/>
      <c r="AS2614" s="150"/>
      <c r="AT2614" s="150"/>
      <c r="AU2614" s="150"/>
      <c r="AV2614" s="150"/>
      <c r="AW2614" s="150"/>
      <c r="AX2614" s="150"/>
      <c r="AY2614" s="150"/>
      <c r="AZ2614" s="150"/>
      <c r="BA2614" s="150"/>
      <c r="BB2614" s="150"/>
      <c r="BC2614" s="150"/>
      <c r="BD2614" s="150"/>
      <c r="BE2614" s="150"/>
      <c r="BF2614" s="150"/>
      <c r="BG2614" s="150"/>
      <c r="BH2614" s="150"/>
      <c r="BI2614" s="150"/>
      <c r="BJ2614" s="150"/>
      <c r="BK2614" s="150"/>
      <c r="BL2614" s="150"/>
      <c r="BM2614" s="150"/>
      <c r="BN2614" s="150"/>
      <c r="BO2614" s="150"/>
      <c r="BP2614" s="150"/>
      <c r="BQ2614" s="150"/>
      <c r="BR2614" s="150"/>
      <c r="BS2614" s="150"/>
      <c r="BT2614" s="150"/>
      <c r="BU2614" s="150"/>
      <c r="BV2614" s="150"/>
      <c r="BW2614" s="150"/>
      <c r="BX2614" s="150"/>
      <c r="BY2614" s="150"/>
      <c r="BZ2614" s="150"/>
      <c r="CA2614" s="150"/>
      <c r="CB2614" s="150"/>
      <c r="CC2614" s="150"/>
      <c r="CD2614" s="150"/>
      <c r="CE2614" s="150"/>
      <c r="CF2614" s="150"/>
      <c r="CG2614" s="150"/>
      <c r="CH2614" s="150"/>
      <c r="CI2614" s="150"/>
      <c r="CJ2614" s="150"/>
      <c r="CK2614" s="150"/>
      <c r="CL2614" s="150"/>
    </row>
    <row r="2615" spans="2:90" x14ac:dyDescent="0.4">
      <c r="B2615" s="154" t="s">
        <v>289</v>
      </c>
      <c r="D2615" t="s">
        <v>428</v>
      </c>
      <c r="E2615" t="str">
        <f t="shared" si="3755"/>
        <v>2615 DTERM1-F</v>
      </c>
      <c r="F2615" s="280"/>
      <c r="K2615" s="24">
        <v>0</v>
      </c>
      <c r="L2615" s="24">
        <f ca="1">K2618</f>
        <v>0</v>
      </c>
      <c r="M2615" s="24">
        <f ca="1">L2618</f>
        <v>0</v>
      </c>
      <c r="N2615" s="24">
        <f ca="1">M2618</f>
        <v>0</v>
      </c>
      <c r="O2615" s="24">
        <f ca="1">N2618</f>
        <v>0</v>
      </c>
      <c r="P2615" s="24">
        <f ca="1">O2618</f>
        <v>0</v>
      </c>
      <c r="R2615"/>
      <c r="S2615" s="62">
        <f t="shared" ref="S2615:AY2615" ca="1" si="3758">R2618</f>
        <v>0</v>
      </c>
      <c r="T2615" s="62">
        <f t="shared" ca="1" si="3758"/>
        <v>0</v>
      </c>
      <c r="U2615" s="62">
        <f t="shared" ca="1" si="3758"/>
        <v>0</v>
      </c>
      <c r="V2615" s="62">
        <f t="shared" ca="1" si="3758"/>
        <v>0</v>
      </c>
      <c r="W2615" s="62">
        <f t="shared" ca="1" si="3758"/>
        <v>0</v>
      </c>
      <c r="X2615" s="62">
        <f t="shared" ca="1" si="3758"/>
        <v>0</v>
      </c>
      <c r="Y2615" s="62">
        <f t="shared" ca="1" si="3758"/>
        <v>1000000</v>
      </c>
      <c r="Z2615" s="62">
        <f t="shared" ca="1" si="3758"/>
        <v>1000000</v>
      </c>
      <c r="AA2615" s="62">
        <f t="shared" ca="1" si="3758"/>
        <v>1000000</v>
      </c>
      <c r="AB2615" s="62">
        <f t="shared" ca="1" si="3758"/>
        <v>0</v>
      </c>
      <c r="AC2615" s="62">
        <f t="shared" ca="1" si="3758"/>
        <v>0</v>
      </c>
      <c r="AD2615" s="62">
        <f t="shared" ca="1" si="3758"/>
        <v>0</v>
      </c>
      <c r="AE2615" s="62">
        <f t="shared" ca="1" si="3758"/>
        <v>0</v>
      </c>
      <c r="AF2615" s="62">
        <f t="shared" ca="1" si="3758"/>
        <v>0</v>
      </c>
      <c r="AG2615" s="62">
        <f t="shared" ca="1" si="3758"/>
        <v>0</v>
      </c>
      <c r="AH2615" s="62">
        <f t="shared" ca="1" si="3758"/>
        <v>0</v>
      </c>
      <c r="AI2615" s="62">
        <f t="shared" ca="1" si="3758"/>
        <v>0</v>
      </c>
      <c r="AJ2615" s="62">
        <f t="shared" ca="1" si="3758"/>
        <v>0</v>
      </c>
      <c r="AK2615" s="62">
        <f t="shared" ca="1" si="3758"/>
        <v>0</v>
      </c>
      <c r="AL2615" s="62">
        <f t="shared" ca="1" si="3758"/>
        <v>0</v>
      </c>
      <c r="AM2615" s="62">
        <f t="shared" ca="1" si="3758"/>
        <v>0</v>
      </c>
      <c r="AN2615" s="62">
        <f t="shared" ca="1" si="3758"/>
        <v>0</v>
      </c>
      <c r="AO2615" s="62">
        <f t="shared" ca="1" si="3758"/>
        <v>0</v>
      </c>
      <c r="AP2615" s="62">
        <f t="shared" ca="1" si="3758"/>
        <v>0</v>
      </c>
      <c r="AQ2615" s="62">
        <f t="shared" ca="1" si="3758"/>
        <v>0</v>
      </c>
      <c r="AR2615" s="62">
        <f t="shared" ca="1" si="3758"/>
        <v>0</v>
      </c>
      <c r="AS2615" s="62">
        <f t="shared" ca="1" si="3758"/>
        <v>0</v>
      </c>
      <c r="AT2615" s="62">
        <f t="shared" ca="1" si="3758"/>
        <v>0</v>
      </c>
      <c r="AU2615" s="62">
        <f t="shared" ca="1" si="3758"/>
        <v>0</v>
      </c>
      <c r="AV2615" s="62">
        <f t="shared" ca="1" si="3758"/>
        <v>0</v>
      </c>
      <c r="AW2615" s="62">
        <f t="shared" ca="1" si="3758"/>
        <v>0</v>
      </c>
      <c r="AX2615" s="62">
        <f t="shared" ca="1" si="3758"/>
        <v>0</v>
      </c>
      <c r="AY2615" s="62">
        <f t="shared" ca="1" si="3758"/>
        <v>0</v>
      </c>
      <c r="AZ2615" s="62">
        <f t="shared" ref="AZ2615:CE2615" ca="1" si="3759">AY2618</f>
        <v>0</v>
      </c>
      <c r="BA2615" s="62">
        <f t="shared" ca="1" si="3759"/>
        <v>0</v>
      </c>
      <c r="BB2615" s="62">
        <f t="shared" ca="1" si="3759"/>
        <v>0</v>
      </c>
      <c r="BC2615" s="62">
        <f t="shared" ca="1" si="3759"/>
        <v>0</v>
      </c>
      <c r="BD2615" s="62">
        <f t="shared" ca="1" si="3759"/>
        <v>0</v>
      </c>
      <c r="BE2615" s="62">
        <f t="shared" ca="1" si="3759"/>
        <v>0</v>
      </c>
      <c r="BF2615" s="62">
        <f t="shared" ca="1" si="3759"/>
        <v>0</v>
      </c>
      <c r="BG2615" s="62">
        <f t="shared" ca="1" si="3759"/>
        <v>0</v>
      </c>
      <c r="BH2615" s="62">
        <f t="shared" ca="1" si="3759"/>
        <v>0</v>
      </c>
      <c r="BI2615" s="62">
        <f t="shared" ca="1" si="3759"/>
        <v>0</v>
      </c>
      <c r="BJ2615" s="62">
        <f t="shared" ca="1" si="3759"/>
        <v>0</v>
      </c>
      <c r="BK2615" s="62">
        <f t="shared" ca="1" si="3759"/>
        <v>0</v>
      </c>
      <c r="BL2615" s="62">
        <f t="shared" ca="1" si="3759"/>
        <v>0</v>
      </c>
      <c r="BM2615" s="62">
        <f t="shared" ca="1" si="3759"/>
        <v>0</v>
      </c>
      <c r="BN2615" s="62">
        <f t="shared" ca="1" si="3759"/>
        <v>0</v>
      </c>
      <c r="BO2615" s="62">
        <f t="shared" ca="1" si="3759"/>
        <v>0</v>
      </c>
      <c r="BP2615" s="62">
        <f t="shared" ca="1" si="3759"/>
        <v>0</v>
      </c>
      <c r="BQ2615" s="62">
        <f t="shared" ca="1" si="3759"/>
        <v>0</v>
      </c>
      <c r="BR2615" s="62">
        <f t="shared" ca="1" si="3759"/>
        <v>0</v>
      </c>
      <c r="BS2615" s="62">
        <f t="shared" ca="1" si="3759"/>
        <v>0</v>
      </c>
      <c r="BT2615" s="62">
        <f t="shared" ca="1" si="3759"/>
        <v>0</v>
      </c>
      <c r="BU2615" s="62">
        <f t="shared" ca="1" si="3759"/>
        <v>0</v>
      </c>
      <c r="BV2615" s="62">
        <f t="shared" ca="1" si="3759"/>
        <v>0</v>
      </c>
      <c r="BW2615" s="62">
        <f t="shared" ca="1" si="3759"/>
        <v>0</v>
      </c>
      <c r="BX2615" s="62">
        <f t="shared" ca="1" si="3759"/>
        <v>0</v>
      </c>
      <c r="BY2615" s="62">
        <f t="shared" ca="1" si="3759"/>
        <v>0</v>
      </c>
      <c r="BZ2615" s="62">
        <f t="shared" ca="1" si="3759"/>
        <v>0</v>
      </c>
      <c r="CA2615" s="62">
        <f t="shared" ca="1" si="3759"/>
        <v>0</v>
      </c>
      <c r="CB2615" s="62">
        <f t="shared" ca="1" si="3759"/>
        <v>0</v>
      </c>
      <c r="CC2615" s="62">
        <f t="shared" ca="1" si="3759"/>
        <v>0</v>
      </c>
      <c r="CD2615" s="62">
        <f t="shared" ca="1" si="3759"/>
        <v>0</v>
      </c>
      <c r="CE2615" s="62">
        <f t="shared" ca="1" si="3759"/>
        <v>0</v>
      </c>
      <c r="CF2615" s="62">
        <f t="shared" ref="CF2615:CL2615" ca="1" si="3760">CE2618</f>
        <v>0</v>
      </c>
      <c r="CG2615" s="62">
        <f t="shared" ca="1" si="3760"/>
        <v>0</v>
      </c>
      <c r="CH2615" s="62">
        <f t="shared" ca="1" si="3760"/>
        <v>0</v>
      </c>
      <c r="CI2615" s="62">
        <f t="shared" ca="1" si="3760"/>
        <v>0</v>
      </c>
      <c r="CJ2615" s="62">
        <f t="shared" ca="1" si="3760"/>
        <v>0</v>
      </c>
      <c r="CK2615" s="62">
        <f t="shared" ca="1" si="3760"/>
        <v>0</v>
      </c>
      <c r="CL2615" s="62">
        <f t="shared" ca="1" si="3760"/>
        <v>0</v>
      </c>
    </row>
    <row r="2616" spans="2:90" x14ac:dyDescent="0.4">
      <c r="B2616" s="154" t="str">
        <f>"New borrowing - "&amp;SUBSTITUTE(B2607,":","")</f>
        <v>New borrowing - Fixed term debt - one-time borrowing</v>
      </c>
      <c r="C2616" t="s">
        <v>236</v>
      </c>
      <c r="D2616" t="s">
        <v>428</v>
      </c>
      <c r="E2616" t="str">
        <f t="shared" si="3755"/>
        <v>2616 DTERM1-F</v>
      </c>
      <c r="G2616" t="str">
        <f>E2616</f>
        <v>2616 DTERM1-F</v>
      </c>
      <c r="K2616" s="23">
        <f t="shared" ref="K2616:P2617" si="3761">SUMIF($3:$3,K$2,2616:2616)</f>
        <v>1000000</v>
      </c>
      <c r="L2616" s="23">
        <f t="shared" si="3761"/>
        <v>0</v>
      </c>
      <c r="M2616" s="23">
        <f t="shared" si="3761"/>
        <v>0</v>
      </c>
      <c r="N2616" s="23">
        <f t="shared" si="3761"/>
        <v>0</v>
      </c>
      <c r="O2616" s="23">
        <f t="shared" si="3761"/>
        <v>0</v>
      </c>
      <c r="P2616" s="23">
        <f t="shared" si="3761"/>
        <v>0</v>
      </c>
      <c r="R2616" s="53">
        <f>$H2611*(S$2=EOMONTH($H2612,0))</f>
        <v>0</v>
      </c>
      <c r="S2616" s="62">
        <f t="shared" ref="S2616" si="3762">$H2611*(S$2=EOMONTH($H2612,0))</f>
        <v>0</v>
      </c>
      <c r="T2616" s="62">
        <f t="shared" ref="T2616:AW2616" si="3763">$H2611*(T$2=EOMONTH($H2612,0))</f>
        <v>0</v>
      </c>
      <c r="U2616" s="62">
        <f t="shared" si="3763"/>
        <v>0</v>
      </c>
      <c r="V2616" s="62">
        <f t="shared" si="3763"/>
        <v>0</v>
      </c>
      <c r="W2616" s="62">
        <f t="shared" si="3763"/>
        <v>0</v>
      </c>
      <c r="X2616" s="62">
        <f t="shared" si="3763"/>
        <v>1000000</v>
      </c>
      <c r="Y2616" s="62">
        <f t="shared" si="3763"/>
        <v>0</v>
      </c>
      <c r="Z2616" s="62">
        <f t="shared" si="3763"/>
        <v>0</v>
      </c>
      <c r="AA2616" s="62">
        <f t="shared" si="3763"/>
        <v>0</v>
      </c>
      <c r="AB2616" s="62">
        <f t="shared" si="3763"/>
        <v>0</v>
      </c>
      <c r="AC2616" s="62">
        <f t="shared" si="3763"/>
        <v>0</v>
      </c>
      <c r="AD2616" s="62">
        <f t="shared" si="3763"/>
        <v>0</v>
      </c>
      <c r="AE2616" s="62">
        <f t="shared" si="3763"/>
        <v>0</v>
      </c>
      <c r="AF2616" s="62">
        <f t="shared" si="3763"/>
        <v>0</v>
      </c>
      <c r="AG2616" s="62">
        <f t="shared" si="3763"/>
        <v>0</v>
      </c>
      <c r="AH2616" s="62">
        <f t="shared" si="3763"/>
        <v>0</v>
      </c>
      <c r="AI2616" s="62">
        <f t="shared" si="3763"/>
        <v>0</v>
      </c>
      <c r="AJ2616" s="62">
        <f t="shared" si="3763"/>
        <v>0</v>
      </c>
      <c r="AK2616" s="62">
        <f t="shared" si="3763"/>
        <v>0</v>
      </c>
      <c r="AL2616" s="62">
        <f t="shared" si="3763"/>
        <v>0</v>
      </c>
      <c r="AM2616" s="62">
        <f t="shared" si="3763"/>
        <v>0</v>
      </c>
      <c r="AN2616" s="62">
        <f t="shared" si="3763"/>
        <v>0</v>
      </c>
      <c r="AO2616" s="62">
        <f t="shared" si="3763"/>
        <v>0</v>
      </c>
      <c r="AP2616" s="62">
        <f t="shared" si="3763"/>
        <v>0</v>
      </c>
      <c r="AQ2616" s="62">
        <f t="shared" si="3763"/>
        <v>0</v>
      </c>
      <c r="AR2616" s="62">
        <f t="shared" si="3763"/>
        <v>0</v>
      </c>
      <c r="AS2616" s="62">
        <f t="shared" si="3763"/>
        <v>0</v>
      </c>
      <c r="AT2616" s="62">
        <f t="shared" si="3763"/>
        <v>0</v>
      </c>
      <c r="AU2616" s="62">
        <f t="shared" si="3763"/>
        <v>0</v>
      </c>
      <c r="AV2616" s="62">
        <f t="shared" si="3763"/>
        <v>0</v>
      </c>
      <c r="AW2616" s="62">
        <f t="shared" si="3763"/>
        <v>0</v>
      </c>
      <c r="AX2616" s="62">
        <f t="shared" ref="AX2616:CC2616" si="3764">$H2611*(AX$2=EOMONTH($H2612,0))</f>
        <v>0</v>
      </c>
      <c r="AY2616" s="62">
        <f t="shared" si="3764"/>
        <v>0</v>
      </c>
      <c r="AZ2616" s="62">
        <f t="shared" si="3764"/>
        <v>0</v>
      </c>
      <c r="BA2616" s="62">
        <f t="shared" si="3764"/>
        <v>0</v>
      </c>
      <c r="BB2616" s="62">
        <f t="shared" si="3764"/>
        <v>0</v>
      </c>
      <c r="BC2616" s="62">
        <f t="shared" si="3764"/>
        <v>0</v>
      </c>
      <c r="BD2616" s="62">
        <f t="shared" si="3764"/>
        <v>0</v>
      </c>
      <c r="BE2616" s="62">
        <f t="shared" si="3764"/>
        <v>0</v>
      </c>
      <c r="BF2616" s="62">
        <f t="shared" si="3764"/>
        <v>0</v>
      </c>
      <c r="BG2616" s="62">
        <f t="shared" si="3764"/>
        <v>0</v>
      </c>
      <c r="BH2616" s="62">
        <f t="shared" si="3764"/>
        <v>0</v>
      </c>
      <c r="BI2616" s="62">
        <f t="shared" si="3764"/>
        <v>0</v>
      </c>
      <c r="BJ2616" s="62">
        <f t="shared" si="3764"/>
        <v>0</v>
      </c>
      <c r="BK2616" s="62">
        <f t="shared" si="3764"/>
        <v>0</v>
      </c>
      <c r="BL2616" s="62">
        <f t="shared" si="3764"/>
        <v>0</v>
      </c>
      <c r="BM2616" s="62">
        <f t="shared" si="3764"/>
        <v>0</v>
      </c>
      <c r="BN2616" s="62">
        <f t="shared" si="3764"/>
        <v>0</v>
      </c>
      <c r="BO2616" s="62">
        <f t="shared" si="3764"/>
        <v>0</v>
      </c>
      <c r="BP2616" s="62">
        <f t="shared" si="3764"/>
        <v>0</v>
      </c>
      <c r="BQ2616" s="62">
        <f t="shared" si="3764"/>
        <v>0</v>
      </c>
      <c r="BR2616" s="62">
        <f t="shared" si="3764"/>
        <v>0</v>
      </c>
      <c r="BS2616" s="62">
        <f t="shared" si="3764"/>
        <v>0</v>
      </c>
      <c r="BT2616" s="62">
        <f t="shared" si="3764"/>
        <v>0</v>
      </c>
      <c r="BU2616" s="62">
        <f t="shared" si="3764"/>
        <v>0</v>
      </c>
      <c r="BV2616" s="62">
        <f t="shared" si="3764"/>
        <v>0</v>
      </c>
      <c r="BW2616" s="62">
        <f t="shared" si="3764"/>
        <v>0</v>
      </c>
      <c r="BX2616" s="62">
        <f t="shared" si="3764"/>
        <v>0</v>
      </c>
      <c r="BY2616" s="62">
        <f t="shared" si="3764"/>
        <v>0</v>
      </c>
      <c r="BZ2616" s="62">
        <f t="shared" si="3764"/>
        <v>0</v>
      </c>
      <c r="CA2616" s="62">
        <f t="shared" si="3764"/>
        <v>0</v>
      </c>
      <c r="CB2616" s="62">
        <f t="shared" si="3764"/>
        <v>0</v>
      </c>
      <c r="CC2616" s="62">
        <f t="shared" si="3764"/>
        <v>0</v>
      </c>
      <c r="CD2616" s="62">
        <f t="shared" ref="CD2616:CK2616" si="3765">$H2611*(CD$2=EOMONTH($H2612,0))</f>
        <v>0</v>
      </c>
      <c r="CE2616" s="62">
        <f t="shared" si="3765"/>
        <v>0</v>
      </c>
      <c r="CF2616" s="62">
        <f t="shared" si="3765"/>
        <v>0</v>
      </c>
      <c r="CG2616" s="62">
        <f t="shared" si="3765"/>
        <v>0</v>
      </c>
      <c r="CH2616" s="62">
        <f t="shared" si="3765"/>
        <v>0</v>
      </c>
      <c r="CI2616" s="62">
        <f t="shared" si="3765"/>
        <v>0</v>
      </c>
      <c r="CJ2616" s="62">
        <f t="shared" si="3765"/>
        <v>0</v>
      </c>
      <c r="CK2616" s="62">
        <f t="shared" si="3765"/>
        <v>0</v>
      </c>
      <c r="CL2616" s="62">
        <f t="shared" ref="CL2616" si="3766">$H2611*(CL$2=EOMONTH($H2612,0))</f>
        <v>0</v>
      </c>
    </row>
    <row r="2617" spans="2:90" x14ac:dyDescent="0.4">
      <c r="B2617" s="154" t="str">
        <f>"Repayment - "&amp;SUBSTITUTE(B2607,":","")</f>
        <v>Repayment - Fixed term debt - one-time borrowing</v>
      </c>
      <c r="C2617" t="s">
        <v>236</v>
      </c>
      <c r="D2617" t="s">
        <v>428</v>
      </c>
      <c r="E2617" t="str">
        <f t="shared" si="3755"/>
        <v>2617 DTERM1-F</v>
      </c>
      <c r="K2617" s="134">
        <f t="shared" ca="1" si="3761"/>
        <v>-1000000</v>
      </c>
      <c r="L2617" s="134">
        <f t="shared" ca="1" si="3761"/>
        <v>0</v>
      </c>
      <c r="M2617" s="134">
        <f t="shared" ca="1" si="3761"/>
        <v>0</v>
      </c>
      <c r="N2617" s="134">
        <f t="shared" ca="1" si="3761"/>
        <v>0</v>
      </c>
      <c r="O2617" s="134">
        <f t="shared" ca="1" si="3761"/>
        <v>0</v>
      </c>
      <c r="P2617" s="134">
        <f t="shared" ca="1" si="3761"/>
        <v>0</v>
      </c>
      <c r="R2617" s="220"/>
      <c r="S2617" s="221">
        <f ca="1">-IF(COUNT($R2616:S2616)&lt;$H2609,0,OFFSET(S2616,0,-$H2609+1))</f>
        <v>0</v>
      </c>
      <c r="T2617" s="221">
        <f ca="1">-IF(COUNT($R2616:T2616)&lt;$H2609,0,OFFSET(T2616,0,-$H2609+1))</f>
        <v>0</v>
      </c>
      <c r="U2617" s="221">
        <f ca="1">-IF(COUNT($R2616:U2616)&lt;$H2609,0,OFFSET(U2616,0,-$H2609+1))</f>
        <v>0</v>
      </c>
      <c r="V2617" s="221">
        <f ca="1">-IF(COUNT($R2616:V2616)&lt;$H2609,0,OFFSET(V2616,0,-$H2609+1))</f>
        <v>0</v>
      </c>
      <c r="W2617" s="221">
        <f ca="1">-IF(COUNT($R2616:W2616)&lt;$H2609,0,OFFSET(W2616,0,-$H2609+1))</f>
        <v>0</v>
      </c>
      <c r="X2617" s="221">
        <f ca="1">-IF(COUNT($R2616:X2616)&lt;$H2609,0,OFFSET(X2616,0,-$H2609+1))</f>
        <v>0</v>
      </c>
      <c r="Y2617" s="221">
        <f ca="1">-IF(COUNT($R2616:Y2616)&lt;$H2609,0,OFFSET(Y2616,0,-$H2609+1))</f>
        <v>0</v>
      </c>
      <c r="Z2617" s="221">
        <f ca="1">-IF(COUNT($R2616:Z2616)&lt;$H2609,0,OFFSET(Z2616,0,-$H2609+1))</f>
        <v>0</v>
      </c>
      <c r="AA2617" s="221">
        <f ca="1">-IF(COUNT($R2616:AA2616)&lt;$H2609,0,OFFSET(AA2616,0,-$H2609+1))</f>
        <v>-1000000</v>
      </c>
      <c r="AB2617" s="221">
        <f ca="1">-IF(COUNT($R2616:AB2616)&lt;$H2609,0,OFFSET(AB2616,0,-$H2609+1))</f>
        <v>0</v>
      </c>
      <c r="AC2617" s="221">
        <f ca="1">-IF(COUNT($R2616:AC2616)&lt;$H2609,0,OFFSET(AC2616,0,-$H2609+1))</f>
        <v>0</v>
      </c>
      <c r="AD2617" s="221">
        <f ca="1">-IF(COUNT($R2616:AD2616)&lt;$H2609,0,OFFSET(AD2616,0,-$H2609+1))</f>
        <v>0</v>
      </c>
      <c r="AE2617" s="221">
        <f ca="1">-IF(COUNT($R2616:AE2616)&lt;$H2609,0,OFFSET(AE2616,0,-$H2609+1))</f>
        <v>0</v>
      </c>
      <c r="AF2617" s="221">
        <f ca="1">-IF(COUNT($R2616:AF2616)&lt;$H2609,0,OFFSET(AF2616,0,-$H2609+1))</f>
        <v>0</v>
      </c>
      <c r="AG2617" s="221">
        <f ca="1">-IF(COUNT($R2616:AG2616)&lt;$H2609,0,OFFSET(AG2616,0,-$H2609+1))</f>
        <v>0</v>
      </c>
      <c r="AH2617" s="221">
        <f ca="1">-IF(COUNT($R2616:AH2616)&lt;$H2609,0,OFFSET(AH2616,0,-$H2609+1))</f>
        <v>0</v>
      </c>
      <c r="AI2617" s="221">
        <f ca="1">-IF(COUNT($R2616:AI2616)&lt;$H2609,0,OFFSET(AI2616,0,-$H2609+1))</f>
        <v>0</v>
      </c>
      <c r="AJ2617" s="221">
        <f ca="1">-IF(COUNT($R2616:AJ2616)&lt;$H2609,0,OFFSET(AJ2616,0,-$H2609+1))</f>
        <v>0</v>
      </c>
      <c r="AK2617" s="221">
        <f ca="1">-IF(COUNT($R2616:AK2616)&lt;$H2609,0,OFFSET(AK2616,0,-$H2609+1))</f>
        <v>0</v>
      </c>
      <c r="AL2617" s="221">
        <f ca="1">-IF(COUNT($R2616:AL2616)&lt;$H2609,0,OFFSET(AL2616,0,-$H2609+1))</f>
        <v>0</v>
      </c>
      <c r="AM2617" s="221">
        <f ca="1">-IF(COUNT($R2616:AM2616)&lt;$H2609,0,OFFSET(AM2616,0,-$H2609+1))</f>
        <v>0</v>
      </c>
      <c r="AN2617" s="221">
        <f ca="1">-IF(COUNT($R2616:AN2616)&lt;$H2609,0,OFFSET(AN2616,0,-$H2609+1))</f>
        <v>0</v>
      </c>
      <c r="AO2617" s="221">
        <f ca="1">-IF(COUNT($R2616:AO2616)&lt;$H2609,0,OFFSET(AO2616,0,-$H2609+1))</f>
        <v>0</v>
      </c>
      <c r="AP2617" s="221">
        <f ca="1">-IF(COUNT($R2616:AP2616)&lt;$H2609,0,OFFSET(AP2616,0,-$H2609+1))</f>
        <v>0</v>
      </c>
      <c r="AQ2617" s="221">
        <f ca="1">-IF(COUNT($R2616:AQ2616)&lt;$H2609,0,OFFSET(AQ2616,0,-$H2609+1))</f>
        <v>0</v>
      </c>
      <c r="AR2617" s="221">
        <f ca="1">-IF(COUNT($R2616:AR2616)&lt;$H2609,0,OFFSET(AR2616,0,-$H2609+1))</f>
        <v>0</v>
      </c>
      <c r="AS2617" s="221">
        <f ca="1">-IF(COUNT($R2616:AS2616)&lt;$H2609,0,OFFSET(AS2616,0,-$H2609+1))</f>
        <v>0</v>
      </c>
      <c r="AT2617" s="221">
        <f ca="1">-IF(COUNT($R2616:AT2616)&lt;$H2609,0,OFFSET(AT2616,0,-$H2609+1))</f>
        <v>0</v>
      </c>
      <c r="AU2617" s="221">
        <f ca="1">-IF(COUNT($R2616:AU2616)&lt;$H2609,0,OFFSET(AU2616,0,-$H2609+1))</f>
        <v>0</v>
      </c>
      <c r="AV2617" s="221">
        <f ca="1">-IF(COUNT($R2616:AV2616)&lt;$H2609,0,OFFSET(AV2616,0,-$H2609+1))</f>
        <v>0</v>
      </c>
      <c r="AW2617" s="221">
        <f ca="1">-IF(COUNT($R2616:AW2616)&lt;$H2609,0,OFFSET(AW2616,0,-$H2609+1))</f>
        <v>0</v>
      </c>
      <c r="AX2617" s="221">
        <f ca="1">-IF(COUNT($R2616:AX2616)&lt;$H2609,0,OFFSET(AX2616,0,-$H2609+1))</f>
        <v>0</v>
      </c>
      <c r="AY2617" s="221">
        <f ca="1">-IF(COUNT($R2616:AY2616)&lt;$H2609,0,OFFSET(AY2616,0,-$H2609+1))</f>
        <v>0</v>
      </c>
      <c r="AZ2617" s="221">
        <f ca="1">-IF(COUNT($R2616:AZ2616)&lt;$H2609,0,OFFSET(AZ2616,0,-$H2609+1))</f>
        <v>0</v>
      </c>
      <c r="BA2617" s="221">
        <f ca="1">-IF(COUNT($R2616:BA2616)&lt;$H2609,0,OFFSET(BA2616,0,-$H2609+1))</f>
        <v>0</v>
      </c>
      <c r="BB2617" s="221">
        <f ca="1">-IF(COUNT($R2616:BB2616)&lt;$H2609,0,OFFSET(BB2616,0,-$H2609+1))</f>
        <v>0</v>
      </c>
      <c r="BC2617" s="221">
        <f ca="1">-IF(COUNT($R2616:BC2616)&lt;$H2609,0,OFFSET(BC2616,0,-$H2609+1))</f>
        <v>0</v>
      </c>
      <c r="BD2617" s="221">
        <f ca="1">-IF(COUNT($R2616:BD2616)&lt;$H2609,0,OFFSET(BD2616,0,-$H2609+1))</f>
        <v>0</v>
      </c>
      <c r="BE2617" s="221">
        <f ca="1">-IF(COUNT($R2616:BE2616)&lt;$H2609,0,OFFSET(BE2616,0,-$H2609+1))</f>
        <v>0</v>
      </c>
      <c r="BF2617" s="221">
        <f ca="1">-IF(COUNT($R2616:BF2616)&lt;$H2609,0,OFFSET(BF2616,0,-$H2609+1))</f>
        <v>0</v>
      </c>
      <c r="BG2617" s="221">
        <f ca="1">-IF(COUNT($R2616:BG2616)&lt;$H2609,0,OFFSET(BG2616,0,-$H2609+1))</f>
        <v>0</v>
      </c>
      <c r="BH2617" s="221">
        <f ca="1">-IF(COUNT($R2616:BH2616)&lt;$H2609,0,OFFSET(BH2616,0,-$H2609+1))</f>
        <v>0</v>
      </c>
      <c r="BI2617" s="221">
        <f ca="1">-IF(COUNT($R2616:BI2616)&lt;$H2609,0,OFFSET(BI2616,0,-$H2609+1))</f>
        <v>0</v>
      </c>
      <c r="BJ2617" s="221">
        <f ca="1">-IF(COUNT($R2616:BJ2616)&lt;$H2609,0,OFFSET(BJ2616,0,-$H2609+1))</f>
        <v>0</v>
      </c>
      <c r="BK2617" s="221">
        <f ca="1">-IF(COUNT($R2616:BK2616)&lt;$H2609,0,OFFSET(BK2616,0,-$H2609+1))</f>
        <v>0</v>
      </c>
      <c r="BL2617" s="221">
        <f ca="1">-IF(COUNT($R2616:BL2616)&lt;$H2609,0,OFFSET(BL2616,0,-$H2609+1))</f>
        <v>0</v>
      </c>
      <c r="BM2617" s="221">
        <f ca="1">-IF(COUNT($R2616:BM2616)&lt;$H2609,0,OFFSET(BM2616,0,-$H2609+1))</f>
        <v>0</v>
      </c>
      <c r="BN2617" s="221">
        <f ca="1">-IF(COUNT($R2616:BN2616)&lt;$H2609,0,OFFSET(BN2616,0,-$H2609+1))</f>
        <v>0</v>
      </c>
      <c r="BO2617" s="221">
        <f ca="1">-IF(COUNT($R2616:BO2616)&lt;$H2609,0,OFFSET(BO2616,0,-$H2609+1))</f>
        <v>0</v>
      </c>
      <c r="BP2617" s="221">
        <f ca="1">-IF(COUNT($R2616:BP2616)&lt;$H2609,0,OFFSET(BP2616,0,-$H2609+1))</f>
        <v>0</v>
      </c>
      <c r="BQ2617" s="221">
        <f ca="1">-IF(COUNT($R2616:BQ2616)&lt;$H2609,0,OFFSET(BQ2616,0,-$H2609+1))</f>
        <v>0</v>
      </c>
      <c r="BR2617" s="221">
        <f ca="1">-IF(COUNT($R2616:BR2616)&lt;$H2609,0,OFFSET(BR2616,0,-$H2609+1))</f>
        <v>0</v>
      </c>
      <c r="BS2617" s="221">
        <f ca="1">-IF(COUNT($R2616:BS2616)&lt;$H2609,0,OFFSET(BS2616,0,-$H2609+1))</f>
        <v>0</v>
      </c>
      <c r="BT2617" s="221">
        <f ca="1">-IF(COUNT($R2616:BT2616)&lt;$H2609,0,OFFSET(BT2616,0,-$H2609+1))</f>
        <v>0</v>
      </c>
      <c r="BU2617" s="221">
        <f ca="1">-IF(COUNT($R2616:BU2616)&lt;$H2609,0,OFFSET(BU2616,0,-$H2609+1))</f>
        <v>0</v>
      </c>
      <c r="BV2617" s="221">
        <f ca="1">-IF(COUNT($R2616:BV2616)&lt;$H2609,0,OFFSET(BV2616,0,-$H2609+1))</f>
        <v>0</v>
      </c>
      <c r="BW2617" s="221">
        <f ca="1">-IF(COUNT($R2616:BW2616)&lt;$H2609,0,OFFSET(BW2616,0,-$H2609+1))</f>
        <v>0</v>
      </c>
      <c r="BX2617" s="221">
        <f ca="1">-IF(COUNT($R2616:BX2616)&lt;$H2609,0,OFFSET(BX2616,0,-$H2609+1))</f>
        <v>0</v>
      </c>
      <c r="BY2617" s="221">
        <f ca="1">-IF(COUNT($R2616:BY2616)&lt;$H2609,0,OFFSET(BY2616,0,-$H2609+1))</f>
        <v>0</v>
      </c>
      <c r="BZ2617" s="221">
        <f ca="1">-IF(COUNT($R2616:BZ2616)&lt;$H2609,0,OFFSET(BZ2616,0,-$H2609+1))</f>
        <v>0</v>
      </c>
      <c r="CA2617" s="221">
        <f ca="1">-IF(COUNT($R2616:CA2616)&lt;$H2609,0,OFFSET(CA2616,0,-$H2609+1))</f>
        <v>0</v>
      </c>
      <c r="CB2617" s="221">
        <f ca="1">-IF(COUNT($R2616:CB2616)&lt;$H2609,0,OFFSET(CB2616,0,-$H2609+1))</f>
        <v>0</v>
      </c>
      <c r="CC2617" s="221">
        <f ca="1">-IF(COUNT($R2616:CC2616)&lt;$H2609,0,OFFSET(CC2616,0,-$H2609+1))</f>
        <v>0</v>
      </c>
      <c r="CD2617" s="221">
        <f ca="1">-IF(COUNT($R2616:CD2616)&lt;$H2609,0,OFFSET(CD2616,0,-$H2609+1))</f>
        <v>0</v>
      </c>
      <c r="CE2617" s="221">
        <f ca="1">-IF(COUNT($R2616:CE2616)&lt;$H2609,0,OFFSET(CE2616,0,-$H2609+1))</f>
        <v>0</v>
      </c>
      <c r="CF2617" s="221">
        <f ca="1">-IF(COUNT($R2616:CF2616)&lt;$H2609,0,OFFSET(CF2616,0,-$H2609+1))</f>
        <v>0</v>
      </c>
      <c r="CG2617" s="221">
        <f ca="1">-IF(COUNT($R2616:CG2616)&lt;$H2609,0,OFFSET(CG2616,0,-$H2609+1))</f>
        <v>0</v>
      </c>
      <c r="CH2617" s="221">
        <f ca="1">-IF(COUNT($R2616:CH2616)&lt;$H2609,0,OFFSET(CH2616,0,-$H2609+1))</f>
        <v>0</v>
      </c>
      <c r="CI2617" s="221">
        <f ca="1">-IF(COUNT($R2616:CI2616)&lt;$H2609,0,OFFSET(CI2616,0,-$H2609+1))</f>
        <v>0</v>
      </c>
      <c r="CJ2617" s="221">
        <f ca="1">-IF(COUNT($R2616:CJ2616)&lt;$H2609,0,OFFSET(CJ2616,0,-$H2609+1))</f>
        <v>0</v>
      </c>
      <c r="CK2617" s="221">
        <f ca="1">-IF(COUNT($R2616:CK2616)&lt;$H2609,0,OFFSET(CK2616,0,-$H2609+1))</f>
        <v>0</v>
      </c>
      <c r="CL2617" s="221">
        <f ca="1">-IF(COUNT($R2616:CL2616)&lt;$H2609,0,OFFSET(CL2616,0,-$H2609+1))</f>
        <v>0</v>
      </c>
    </row>
    <row r="2618" spans="2:90" x14ac:dyDescent="0.4">
      <c r="B2618" s="123" t="str">
        <f>"Debt - "&amp;SUBSTITUTE(B2607,":","")</f>
        <v>Debt - Fixed term debt - one-time borrowing</v>
      </c>
      <c r="C2618" t="s">
        <v>237</v>
      </c>
      <c r="D2618" t="s">
        <v>428</v>
      </c>
      <c r="E2618" t="str">
        <f t="shared" si="3755"/>
        <v>2618 DTERM1-F</v>
      </c>
      <c r="I2618" s="80"/>
      <c r="J2618" s="80"/>
      <c r="K2618" s="33">
        <f t="shared" ref="K2618:P2618" ca="1" si="3767">SUMIF($4:$4,K$2,2618:2618)</f>
        <v>0</v>
      </c>
      <c r="L2618" s="33">
        <f t="shared" ca="1" si="3767"/>
        <v>0</v>
      </c>
      <c r="M2618" s="33">
        <f t="shared" ca="1" si="3767"/>
        <v>0</v>
      </c>
      <c r="N2618" s="33">
        <f t="shared" ca="1" si="3767"/>
        <v>0</v>
      </c>
      <c r="O2618" s="33">
        <f t="shared" ca="1" si="3767"/>
        <v>0</v>
      </c>
      <c r="P2618" s="33">
        <f t="shared" ca="1" si="3767"/>
        <v>0</v>
      </c>
      <c r="R2618" s="53">
        <f ca="1">S2615</f>
        <v>0</v>
      </c>
      <c r="S2618" s="93">
        <f t="shared" ref="S2618" ca="1" si="3768">SUM(S2615:S2617)</f>
        <v>0</v>
      </c>
      <c r="T2618" s="93">
        <f t="shared" ref="T2618:AX2618" ca="1" si="3769">SUM(T2615:T2617)</f>
        <v>0</v>
      </c>
      <c r="U2618" s="93">
        <f t="shared" ca="1" si="3769"/>
        <v>0</v>
      </c>
      <c r="V2618" s="93">
        <f t="shared" ca="1" si="3769"/>
        <v>0</v>
      </c>
      <c r="W2618" s="93">
        <f t="shared" ca="1" si="3769"/>
        <v>0</v>
      </c>
      <c r="X2618" s="93">
        <f t="shared" ca="1" si="3769"/>
        <v>1000000</v>
      </c>
      <c r="Y2618" s="93">
        <f t="shared" ca="1" si="3769"/>
        <v>1000000</v>
      </c>
      <c r="Z2618" s="93">
        <f t="shared" ca="1" si="3769"/>
        <v>1000000</v>
      </c>
      <c r="AA2618" s="93">
        <f t="shared" ca="1" si="3769"/>
        <v>0</v>
      </c>
      <c r="AB2618" s="93">
        <f t="shared" ca="1" si="3769"/>
        <v>0</v>
      </c>
      <c r="AC2618" s="93">
        <f t="shared" ca="1" si="3769"/>
        <v>0</v>
      </c>
      <c r="AD2618" s="93">
        <f t="shared" ca="1" si="3769"/>
        <v>0</v>
      </c>
      <c r="AE2618" s="93">
        <f t="shared" ca="1" si="3769"/>
        <v>0</v>
      </c>
      <c r="AF2618" s="93">
        <f t="shared" ca="1" si="3769"/>
        <v>0</v>
      </c>
      <c r="AG2618" s="93">
        <f t="shared" ca="1" si="3769"/>
        <v>0</v>
      </c>
      <c r="AH2618" s="93">
        <f t="shared" ca="1" si="3769"/>
        <v>0</v>
      </c>
      <c r="AI2618" s="93">
        <f t="shared" ca="1" si="3769"/>
        <v>0</v>
      </c>
      <c r="AJ2618" s="93">
        <f t="shared" ca="1" si="3769"/>
        <v>0</v>
      </c>
      <c r="AK2618" s="93">
        <f t="shared" ca="1" si="3769"/>
        <v>0</v>
      </c>
      <c r="AL2618" s="93">
        <f t="shared" ca="1" si="3769"/>
        <v>0</v>
      </c>
      <c r="AM2618" s="93">
        <f t="shared" ca="1" si="3769"/>
        <v>0</v>
      </c>
      <c r="AN2618" s="93">
        <f t="shared" ca="1" si="3769"/>
        <v>0</v>
      </c>
      <c r="AO2618" s="93">
        <f t="shared" ca="1" si="3769"/>
        <v>0</v>
      </c>
      <c r="AP2618" s="93">
        <f t="shared" ca="1" si="3769"/>
        <v>0</v>
      </c>
      <c r="AQ2618" s="93">
        <f t="shared" ca="1" si="3769"/>
        <v>0</v>
      </c>
      <c r="AR2618" s="93">
        <f t="shared" ca="1" si="3769"/>
        <v>0</v>
      </c>
      <c r="AS2618" s="93">
        <f t="shared" ca="1" si="3769"/>
        <v>0</v>
      </c>
      <c r="AT2618" s="93">
        <f t="shared" ca="1" si="3769"/>
        <v>0</v>
      </c>
      <c r="AU2618" s="93">
        <f t="shared" ca="1" si="3769"/>
        <v>0</v>
      </c>
      <c r="AV2618" s="93">
        <f t="shared" ca="1" si="3769"/>
        <v>0</v>
      </c>
      <c r="AW2618" s="93">
        <f t="shared" ca="1" si="3769"/>
        <v>0</v>
      </c>
      <c r="AX2618" s="93">
        <f t="shared" ca="1" si="3769"/>
        <v>0</v>
      </c>
      <c r="AY2618" s="93">
        <f t="shared" ref="AY2618:CD2618" ca="1" si="3770">SUM(AY2615:AY2617)</f>
        <v>0</v>
      </c>
      <c r="AZ2618" s="93">
        <f t="shared" ca="1" si="3770"/>
        <v>0</v>
      </c>
      <c r="BA2618" s="93">
        <f t="shared" ca="1" si="3770"/>
        <v>0</v>
      </c>
      <c r="BB2618" s="93">
        <f t="shared" ca="1" si="3770"/>
        <v>0</v>
      </c>
      <c r="BC2618" s="93">
        <f t="shared" ca="1" si="3770"/>
        <v>0</v>
      </c>
      <c r="BD2618" s="93">
        <f t="shared" ca="1" si="3770"/>
        <v>0</v>
      </c>
      <c r="BE2618" s="93">
        <f t="shared" ca="1" si="3770"/>
        <v>0</v>
      </c>
      <c r="BF2618" s="93">
        <f t="shared" ca="1" si="3770"/>
        <v>0</v>
      </c>
      <c r="BG2618" s="93">
        <f t="shared" ca="1" si="3770"/>
        <v>0</v>
      </c>
      <c r="BH2618" s="93">
        <f t="shared" ca="1" si="3770"/>
        <v>0</v>
      </c>
      <c r="BI2618" s="93">
        <f t="shared" ca="1" si="3770"/>
        <v>0</v>
      </c>
      <c r="BJ2618" s="93">
        <f t="shared" ca="1" si="3770"/>
        <v>0</v>
      </c>
      <c r="BK2618" s="93">
        <f t="shared" ca="1" si="3770"/>
        <v>0</v>
      </c>
      <c r="BL2618" s="93">
        <f t="shared" ca="1" si="3770"/>
        <v>0</v>
      </c>
      <c r="BM2618" s="93">
        <f t="shared" ca="1" si="3770"/>
        <v>0</v>
      </c>
      <c r="BN2618" s="93">
        <f t="shared" ca="1" si="3770"/>
        <v>0</v>
      </c>
      <c r="BO2618" s="93">
        <f t="shared" ca="1" si="3770"/>
        <v>0</v>
      </c>
      <c r="BP2618" s="93">
        <f t="shared" ca="1" si="3770"/>
        <v>0</v>
      </c>
      <c r="BQ2618" s="93">
        <f t="shared" ca="1" si="3770"/>
        <v>0</v>
      </c>
      <c r="BR2618" s="93">
        <f t="shared" ca="1" si="3770"/>
        <v>0</v>
      </c>
      <c r="BS2618" s="93">
        <f t="shared" ca="1" si="3770"/>
        <v>0</v>
      </c>
      <c r="BT2618" s="93">
        <f t="shared" ca="1" si="3770"/>
        <v>0</v>
      </c>
      <c r="BU2618" s="93">
        <f t="shared" ca="1" si="3770"/>
        <v>0</v>
      </c>
      <c r="BV2618" s="93">
        <f t="shared" ca="1" si="3770"/>
        <v>0</v>
      </c>
      <c r="BW2618" s="93">
        <f t="shared" ca="1" si="3770"/>
        <v>0</v>
      </c>
      <c r="BX2618" s="93">
        <f t="shared" ca="1" si="3770"/>
        <v>0</v>
      </c>
      <c r="BY2618" s="93">
        <f t="shared" ca="1" si="3770"/>
        <v>0</v>
      </c>
      <c r="BZ2618" s="93">
        <f t="shared" ca="1" si="3770"/>
        <v>0</v>
      </c>
      <c r="CA2618" s="93">
        <f t="shared" ca="1" si="3770"/>
        <v>0</v>
      </c>
      <c r="CB2618" s="93">
        <f t="shared" ca="1" si="3770"/>
        <v>0</v>
      </c>
      <c r="CC2618" s="93">
        <f t="shared" ca="1" si="3770"/>
        <v>0</v>
      </c>
      <c r="CD2618" s="93">
        <f t="shared" ca="1" si="3770"/>
        <v>0</v>
      </c>
      <c r="CE2618" s="93">
        <f t="shared" ref="CE2618:CK2618" ca="1" si="3771">SUM(CE2615:CE2617)</f>
        <v>0</v>
      </c>
      <c r="CF2618" s="93">
        <f t="shared" ca="1" si="3771"/>
        <v>0</v>
      </c>
      <c r="CG2618" s="93">
        <f t="shared" ca="1" si="3771"/>
        <v>0</v>
      </c>
      <c r="CH2618" s="93">
        <f t="shared" ca="1" si="3771"/>
        <v>0</v>
      </c>
      <c r="CI2618" s="93">
        <f t="shared" ca="1" si="3771"/>
        <v>0</v>
      </c>
      <c r="CJ2618" s="93">
        <f t="shared" ca="1" si="3771"/>
        <v>0</v>
      </c>
      <c r="CK2618" s="93">
        <f t="shared" ca="1" si="3771"/>
        <v>0</v>
      </c>
      <c r="CL2618" s="93">
        <f t="shared" ref="CL2618" ca="1" si="3772">SUM(CL2615:CL2617)</f>
        <v>0</v>
      </c>
    </row>
    <row r="2619" spans="2:90" x14ac:dyDescent="0.4">
      <c r="B2619" s="122"/>
      <c r="C2619" s="59"/>
      <c r="D2619" t="s">
        <v>428</v>
      </c>
      <c r="E2619" t="str">
        <f t="shared" si="3755"/>
        <v>2619 DTERM1-F</v>
      </c>
      <c r="G2619" s="59"/>
      <c r="R2619"/>
      <c r="S2619" s="62"/>
      <c r="T2619" s="62"/>
      <c r="U2619" s="62"/>
      <c r="V2619" s="62"/>
      <c r="W2619" s="62"/>
      <c r="X2619" s="62"/>
      <c r="Y2619" s="62"/>
      <c r="Z2619" s="62"/>
      <c r="AA2619" s="62"/>
      <c r="AB2619" s="62"/>
      <c r="AC2619" s="62"/>
      <c r="AD2619" s="62"/>
      <c r="AE2619" s="62"/>
      <c r="AF2619" s="62"/>
      <c r="AG2619" s="62"/>
      <c r="AH2619" s="62"/>
      <c r="AI2619" s="62"/>
      <c r="AJ2619" s="62"/>
      <c r="AK2619" s="62"/>
      <c r="AL2619" s="62"/>
      <c r="AM2619" s="62"/>
      <c r="AN2619" s="62"/>
      <c r="AO2619" s="62"/>
      <c r="AP2619" s="62"/>
      <c r="AQ2619" s="62"/>
      <c r="AR2619" s="62"/>
      <c r="AS2619" s="62"/>
      <c r="AT2619" s="62"/>
      <c r="AU2619" s="62"/>
      <c r="AV2619" s="62"/>
      <c r="AW2619" s="62"/>
      <c r="AX2619" s="62"/>
      <c r="AY2619" s="62"/>
      <c r="AZ2619" s="62"/>
      <c r="BA2619" s="62"/>
      <c r="BB2619" s="62"/>
      <c r="BC2619" s="62"/>
      <c r="BD2619" s="62"/>
      <c r="BE2619" s="62"/>
      <c r="BF2619" s="62"/>
      <c r="BG2619" s="62"/>
      <c r="BH2619" s="62"/>
      <c r="BI2619" s="62"/>
      <c r="BJ2619" s="62"/>
      <c r="BK2619" s="62"/>
      <c r="BL2619" s="62"/>
      <c r="BM2619" s="62"/>
      <c r="BN2619" s="62"/>
      <c r="BO2619" s="62"/>
      <c r="BP2619" s="62"/>
      <c r="BQ2619" s="62"/>
      <c r="BR2619" s="62"/>
      <c r="BS2619" s="62"/>
      <c r="BT2619" s="62"/>
      <c r="BU2619" s="62"/>
      <c r="BV2619" s="62"/>
      <c r="BW2619" s="62"/>
      <c r="BX2619" s="62"/>
      <c r="BY2619" s="62"/>
      <c r="BZ2619" s="62"/>
      <c r="CA2619" s="62"/>
      <c r="CB2619" s="62"/>
      <c r="CC2619" s="62"/>
      <c r="CD2619" s="62"/>
      <c r="CE2619" s="62"/>
      <c r="CF2619" s="62"/>
      <c r="CG2619" s="62"/>
      <c r="CH2619" s="62"/>
      <c r="CI2619" s="62"/>
      <c r="CJ2619" s="62"/>
      <c r="CK2619" s="62"/>
      <c r="CL2619" s="62"/>
    </row>
    <row r="2620" spans="2:90" x14ac:dyDescent="0.4">
      <c r="B2620" s="123" t="str">
        <f>"Interest expense - "&amp;SUBSTITUTE(B2607,":","")</f>
        <v>Interest expense - Fixed term debt - one-time borrowing</v>
      </c>
      <c r="C2620" t="s">
        <v>228</v>
      </c>
      <c r="D2620" t="s">
        <v>428</v>
      </c>
      <c r="E2620" t="str">
        <f t="shared" si="3755"/>
        <v>2620 DTERM1-F</v>
      </c>
      <c r="J2620" s="93">
        <f>SUMIF($5:$5,I$2,2618:2618)</f>
        <v>0</v>
      </c>
      <c r="K2620" s="28">
        <f t="shared" ref="K2620:P2620" ca="1" si="3773">SUMIF($3:$3,K$2,2620:2620)</f>
        <v>-33333.333333333336</v>
      </c>
      <c r="L2620" s="28">
        <f t="shared" ca="1" si="3773"/>
        <v>0</v>
      </c>
      <c r="M2620" s="28">
        <f t="shared" ca="1" si="3773"/>
        <v>0</v>
      </c>
      <c r="N2620" s="28">
        <f t="shared" ca="1" si="3773"/>
        <v>0</v>
      </c>
      <c r="O2620" s="28">
        <f t="shared" ca="1" si="3773"/>
        <v>0</v>
      </c>
      <c r="P2620" s="28">
        <f t="shared" ca="1" si="3773"/>
        <v>0</v>
      </c>
      <c r="R2620" s="27"/>
      <c r="S2620" s="93">
        <f t="shared" ref="S2620" ca="1" si="3774">-SUM(S2614:S2616)*$H2610/12</f>
        <v>0</v>
      </c>
      <c r="T2620" s="93">
        <f t="shared" ref="T2620:AY2620" ca="1" si="3775">-SUM(T2614:T2616)*$H2610/12</f>
        <v>0</v>
      </c>
      <c r="U2620" s="93">
        <f t="shared" ca="1" si="3775"/>
        <v>0</v>
      </c>
      <c r="V2620" s="93">
        <f t="shared" ca="1" si="3775"/>
        <v>0</v>
      </c>
      <c r="W2620" s="93">
        <f t="shared" ca="1" si="3775"/>
        <v>0</v>
      </c>
      <c r="X2620" s="93">
        <f t="shared" ca="1" si="3775"/>
        <v>-8333.3333333333339</v>
      </c>
      <c r="Y2620" s="93">
        <f t="shared" ca="1" si="3775"/>
        <v>-8333.3333333333339</v>
      </c>
      <c r="Z2620" s="93">
        <f t="shared" ca="1" si="3775"/>
        <v>-8333.3333333333339</v>
      </c>
      <c r="AA2620" s="93">
        <f t="shared" ca="1" si="3775"/>
        <v>-8333.3333333333339</v>
      </c>
      <c r="AB2620" s="93">
        <f t="shared" ca="1" si="3775"/>
        <v>0</v>
      </c>
      <c r="AC2620" s="93">
        <f t="shared" ca="1" si="3775"/>
        <v>0</v>
      </c>
      <c r="AD2620" s="93">
        <f t="shared" ca="1" si="3775"/>
        <v>0</v>
      </c>
      <c r="AE2620" s="93">
        <f t="shared" ca="1" si="3775"/>
        <v>0</v>
      </c>
      <c r="AF2620" s="93">
        <f t="shared" ca="1" si="3775"/>
        <v>0</v>
      </c>
      <c r="AG2620" s="93">
        <f t="shared" ca="1" si="3775"/>
        <v>0</v>
      </c>
      <c r="AH2620" s="93">
        <f t="shared" ca="1" si="3775"/>
        <v>0</v>
      </c>
      <c r="AI2620" s="93">
        <f t="shared" ca="1" si="3775"/>
        <v>0</v>
      </c>
      <c r="AJ2620" s="93">
        <f t="shared" ca="1" si="3775"/>
        <v>0</v>
      </c>
      <c r="AK2620" s="93">
        <f t="shared" ca="1" si="3775"/>
        <v>0</v>
      </c>
      <c r="AL2620" s="93">
        <f t="shared" ca="1" si="3775"/>
        <v>0</v>
      </c>
      <c r="AM2620" s="93">
        <f t="shared" ca="1" si="3775"/>
        <v>0</v>
      </c>
      <c r="AN2620" s="93">
        <f t="shared" ca="1" si="3775"/>
        <v>0</v>
      </c>
      <c r="AO2620" s="93">
        <f t="shared" ca="1" si="3775"/>
        <v>0</v>
      </c>
      <c r="AP2620" s="93">
        <f t="shared" ca="1" si="3775"/>
        <v>0</v>
      </c>
      <c r="AQ2620" s="93">
        <f t="shared" ca="1" si="3775"/>
        <v>0</v>
      </c>
      <c r="AR2620" s="93">
        <f t="shared" ca="1" si="3775"/>
        <v>0</v>
      </c>
      <c r="AS2620" s="93">
        <f t="shared" ca="1" si="3775"/>
        <v>0</v>
      </c>
      <c r="AT2620" s="93">
        <f t="shared" ca="1" si="3775"/>
        <v>0</v>
      </c>
      <c r="AU2620" s="93">
        <f t="shared" ca="1" si="3775"/>
        <v>0</v>
      </c>
      <c r="AV2620" s="93">
        <f t="shared" ca="1" si="3775"/>
        <v>0</v>
      </c>
      <c r="AW2620" s="93">
        <f t="shared" ca="1" si="3775"/>
        <v>0</v>
      </c>
      <c r="AX2620" s="93">
        <f t="shared" ca="1" si="3775"/>
        <v>0</v>
      </c>
      <c r="AY2620" s="93">
        <f t="shared" ca="1" si="3775"/>
        <v>0</v>
      </c>
      <c r="AZ2620" s="93">
        <f t="shared" ref="AZ2620:CE2620" ca="1" si="3776">-SUM(AZ2614:AZ2616)*$H2610/12</f>
        <v>0</v>
      </c>
      <c r="BA2620" s="93">
        <f t="shared" ca="1" si="3776"/>
        <v>0</v>
      </c>
      <c r="BB2620" s="93">
        <f t="shared" ca="1" si="3776"/>
        <v>0</v>
      </c>
      <c r="BC2620" s="93">
        <f t="shared" ca="1" si="3776"/>
        <v>0</v>
      </c>
      <c r="BD2620" s="93">
        <f t="shared" ca="1" si="3776"/>
        <v>0</v>
      </c>
      <c r="BE2620" s="93">
        <f t="shared" ca="1" si="3776"/>
        <v>0</v>
      </c>
      <c r="BF2620" s="93">
        <f t="shared" ca="1" si="3776"/>
        <v>0</v>
      </c>
      <c r="BG2620" s="93">
        <f t="shared" ca="1" si="3776"/>
        <v>0</v>
      </c>
      <c r="BH2620" s="93">
        <f t="shared" ca="1" si="3776"/>
        <v>0</v>
      </c>
      <c r="BI2620" s="93">
        <f t="shared" ca="1" si="3776"/>
        <v>0</v>
      </c>
      <c r="BJ2620" s="93">
        <f t="shared" ca="1" si="3776"/>
        <v>0</v>
      </c>
      <c r="BK2620" s="93">
        <f t="shared" ca="1" si="3776"/>
        <v>0</v>
      </c>
      <c r="BL2620" s="93">
        <f t="shared" ca="1" si="3776"/>
        <v>0</v>
      </c>
      <c r="BM2620" s="93">
        <f t="shared" ca="1" si="3776"/>
        <v>0</v>
      </c>
      <c r="BN2620" s="93">
        <f t="shared" ca="1" si="3776"/>
        <v>0</v>
      </c>
      <c r="BO2620" s="93">
        <f t="shared" ca="1" si="3776"/>
        <v>0</v>
      </c>
      <c r="BP2620" s="93">
        <f t="shared" ca="1" si="3776"/>
        <v>0</v>
      </c>
      <c r="BQ2620" s="93">
        <f t="shared" ca="1" si="3776"/>
        <v>0</v>
      </c>
      <c r="BR2620" s="93">
        <f t="shared" ca="1" si="3776"/>
        <v>0</v>
      </c>
      <c r="BS2620" s="93">
        <f t="shared" ca="1" si="3776"/>
        <v>0</v>
      </c>
      <c r="BT2620" s="93">
        <f t="shared" ca="1" si="3776"/>
        <v>0</v>
      </c>
      <c r="BU2620" s="93">
        <f t="shared" ca="1" si="3776"/>
        <v>0</v>
      </c>
      <c r="BV2620" s="93">
        <f t="shared" ca="1" si="3776"/>
        <v>0</v>
      </c>
      <c r="BW2620" s="93">
        <f t="shared" ca="1" si="3776"/>
        <v>0</v>
      </c>
      <c r="BX2620" s="93">
        <f t="shared" ca="1" si="3776"/>
        <v>0</v>
      </c>
      <c r="BY2620" s="93">
        <f t="shared" ca="1" si="3776"/>
        <v>0</v>
      </c>
      <c r="BZ2620" s="93">
        <f t="shared" ca="1" si="3776"/>
        <v>0</v>
      </c>
      <c r="CA2620" s="93">
        <f t="shared" ca="1" si="3776"/>
        <v>0</v>
      </c>
      <c r="CB2620" s="93">
        <f t="shared" ca="1" si="3776"/>
        <v>0</v>
      </c>
      <c r="CC2620" s="93">
        <f t="shared" ca="1" si="3776"/>
        <v>0</v>
      </c>
      <c r="CD2620" s="93">
        <f t="shared" ca="1" si="3776"/>
        <v>0</v>
      </c>
      <c r="CE2620" s="93">
        <f t="shared" ca="1" si="3776"/>
        <v>0</v>
      </c>
      <c r="CF2620" s="93">
        <f t="shared" ref="CF2620:CK2620" ca="1" si="3777">-SUM(CF2614:CF2616)*$H2610/12</f>
        <v>0</v>
      </c>
      <c r="CG2620" s="93">
        <f t="shared" ca="1" si="3777"/>
        <v>0</v>
      </c>
      <c r="CH2620" s="93">
        <f t="shared" ca="1" si="3777"/>
        <v>0</v>
      </c>
      <c r="CI2620" s="93">
        <f t="shared" ca="1" si="3777"/>
        <v>0</v>
      </c>
      <c r="CJ2620" s="93">
        <f t="shared" ca="1" si="3777"/>
        <v>0</v>
      </c>
      <c r="CK2620" s="93">
        <f t="shared" ca="1" si="3777"/>
        <v>0</v>
      </c>
      <c r="CL2620" s="93">
        <f t="shared" ref="CL2620" ca="1" si="3778">-SUM(CL2614:CL2616)*$H2610/12</f>
        <v>0</v>
      </c>
    </row>
    <row r="2621" spans="2:90" x14ac:dyDescent="0.4">
      <c r="B2621" s="123"/>
      <c r="D2621" t="s">
        <v>428</v>
      </c>
      <c r="E2621" t="str">
        <f t="shared" ref="E2621" si="3779">ROW()&amp;" "&amp;D2621</f>
        <v>2621 DTERM1-F</v>
      </c>
      <c r="J2621" s="93"/>
      <c r="K2621" s="28"/>
      <c r="L2621" s="28"/>
      <c r="M2621" s="28"/>
      <c r="N2621" s="28"/>
      <c r="O2621" s="28"/>
      <c r="P2621" s="28"/>
      <c r="R2621" s="27"/>
      <c r="S2621" s="93"/>
      <c r="T2621" s="93"/>
      <c r="U2621" s="93"/>
      <c r="V2621" s="93"/>
      <c r="W2621" s="93"/>
      <c r="X2621" s="93"/>
      <c r="Y2621" s="93"/>
      <c r="Z2621" s="93"/>
      <c r="AA2621" s="93"/>
      <c r="AB2621" s="93"/>
      <c r="AC2621" s="93"/>
      <c r="AD2621" s="93"/>
      <c r="AE2621" s="93"/>
      <c r="AF2621" s="93"/>
      <c r="AG2621" s="93"/>
      <c r="AH2621" s="93"/>
      <c r="AI2621" s="93"/>
      <c r="AJ2621" s="93"/>
      <c r="AK2621" s="93"/>
      <c r="AL2621" s="93"/>
      <c r="AM2621" s="93"/>
      <c r="AN2621" s="93"/>
      <c r="AO2621" s="93"/>
      <c r="AP2621" s="93"/>
      <c r="AQ2621" s="93"/>
      <c r="AR2621" s="93"/>
      <c r="AS2621" s="93"/>
      <c r="AT2621" s="93"/>
      <c r="AU2621" s="93"/>
      <c r="AV2621" s="93"/>
      <c r="AW2621" s="93"/>
      <c r="AX2621" s="93"/>
      <c r="AY2621" s="93"/>
      <c r="AZ2621" s="93"/>
      <c r="BA2621" s="93"/>
      <c r="BB2621" s="93"/>
      <c r="BC2621" s="93"/>
      <c r="BD2621" s="93"/>
      <c r="BE2621" s="93"/>
      <c r="BF2621" s="93"/>
      <c r="BG2621" s="93"/>
      <c r="BH2621" s="93"/>
      <c r="BI2621" s="93"/>
      <c r="BJ2621" s="93"/>
      <c r="BK2621" s="93"/>
      <c r="BL2621" s="93"/>
      <c r="BM2621" s="93"/>
      <c r="BN2621" s="93"/>
      <c r="BO2621" s="93"/>
      <c r="BP2621" s="93"/>
      <c r="BQ2621" s="93"/>
      <c r="BR2621" s="93"/>
      <c r="BS2621" s="93"/>
      <c r="BT2621" s="93"/>
      <c r="BU2621" s="93"/>
      <c r="BV2621" s="93"/>
      <c r="BW2621" s="93"/>
      <c r="BX2621" s="93"/>
      <c r="BY2621" s="93"/>
      <c r="BZ2621" s="93"/>
      <c r="CA2621" s="93"/>
      <c r="CB2621" s="93"/>
      <c r="CC2621" s="93"/>
      <c r="CD2621" s="93"/>
      <c r="CE2621" s="93"/>
      <c r="CF2621" s="93"/>
      <c r="CG2621" s="93"/>
      <c r="CH2621" s="93"/>
      <c r="CI2621" s="93"/>
      <c r="CJ2621" s="93"/>
      <c r="CK2621" s="93"/>
      <c r="CL2621" s="93"/>
    </row>
    <row r="2622" spans="2:90" x14ac:dyDescent="0.4">
      <c r="B2622" s="132" t="str">
        <f>B2599</f>
        <v>(Primary label)</v>
      </c>
      <c r="D2622" t="s">
        <v>428</v>
      </c>
      <c r="E2622" s="8" t="str">
        <f t="shared" si="3755"/>
        <v>2622 DTERM1-F</v>
      </c>
      <c r="G2622" t="s">
        <v>332</v>
      </c>
      <c r="H2622" s="27"/>
      <c r="I2622" s="78"/>
      <c r="J2622" s="78"/>
      <c r="K2622" s="33"/>
      <c r="L2622" s="33"/>
      <c r="M2622" s="33"/>
      <c r="N2622" s="33"/>
      <c r="O2622" s="33"/>
      <c r="P2622" s="33"/>
      <c r="R2622" s="33"/>
      <c r="S2622" s="77"/>
      <c r="T2622" s="77"/>
      <c r="U2622" s="77"/>
      <c r="V2622" s="77"/>
      <c r="W2622" s="77"/>
      <c r="X2622" s="77"/>
      <c r="Y2622" s="77"/>
      <c r="Z2622" s="77"/>
      <c r="AA2622" s="77"/>
      <c r="AB2622" s="77"/>
      <c r="AC2622" s="77"/>
      <c r="AD2622" s="77"/>
      <c r="AE2622" s="77"/>
      <c r="AF2622" s="77"/>
      <c r="AG2622" s="77"/>
      <c r="AH2622" s="77"/>
      <c r="AI2622" s="77"/>
      <c r="AJ2622" s="77"/>
      <c r="AK2622" s="77"/>
      <c r="AL2622" s="77"/>
      <c r="AM2622" s="77"/>
      <c r="AN2622" s="77"/>
      <c r="AO2622" s="77"/>
      <c r="AP2622" s="77"/>
      <c r="AQ2622" s="77"/>
      <c r="AR2622" s="77"/>
      <c r="AS2622" s="77"/>
      <c r="AT2622" s="77"/>
      <c r="AU2622" s="77"/>
      <c r="AV2622" s="77"/>
      <c r="AW2622" s="77"/>
      <c r="AX2622" s="77"/>
      <c r="AY2622" s="77"/>
      <c r="AZ2622" s="77"/>
      <c r="BA2622" s="77"/>
      <c r="BB2622" s="77"/>
      <c r="BC2622" s="77"/>
      <c r="BD2622" s="77"/>
      <c r="BE2622" s="77"/>
      <c r="BF2622" s="77"/>
      <c r="BG2622" s="77"/>
      <c r="BH2622" s="77"/>
      <c r="BI2622" s="77"/>
      <c r="BJ2622" s="77"/>
      <c r="BK2622" s="77"/>
      <c r="BL2622" s="77"/>
      <c r="BM2622" s="77"/>
      <c r="BN2622" s="77"/>
      <c r="BO2622" s="77"/>
      <c r="BP2622" s="77"/>
      <c r="BQ2622" s="77"/>
      <c r="BR2622" s="77"/>
      <c r="BS2622" s="77"/>
      <c r="BT2622" s="77"/>
      <c r="BU2622" s="77"/>
      <c r="BV2622" s="77"/>
      <c r="BW2622" s="77"/>
      <c r="BX2622" s="77"/>
      <c r="BY2622" s="77"/>
      <c r="BZ2622" s="77"/>
      <c r="CA2622" s="77"/>
      <c r="CB2622" s="77"/>
      <c r="CC2622" s="77"/>
      <c r="CD2622" s="77"/>
      <c r="CE2622" s="77"/>
      <c r="CF2622" s="77"/>
      <c r="CG2622" s="77"/>
      <c r="CH2622" s="77"/>
      <c r="CI2622" s="77"/>
      <c r="CJ2622" s="77"/>
      <c r="CK2622" s="77"/>
      <c r="CL2622" s="77"/>
    </row>
    <row r="2623" spans="2:90" x14ac:dyDescent="0.4">
      <c r="B2623" s="132" t="str">
        <f>B2600</f>
        <v>primary unit</v>
      </c>
      <c r="D2623" t="s">
        <v>428</v>
      </c>
      <c r="E2623" s="8" t="str">
        <f t="shared" si="3755"/>
        <v>2623 DTERM1-F</v>
      </c>
      <c r="G2623" t="s">
        <v>332</v>
      </c>
      <c r="H2623" s="27"/>
      <c r="I2623" s="78"/>
      <c r="J2623" s="78"/>
      <c r="K2623" s="33"/>
      <c r="L2623" s="33"/>
      <c r="M2623" s="33"/>
      <c r="N2623" s="33"/>
      <c r="O2623" s="33"/>
      <c r="P2623" s="33"/>
      <c r="R2623" s="33"/>
      <c r="S2623" s="77"/>
      <c r="T2623" s="77"/>
      <c r="U2623" s="77"/>
      <c r="V2623" s="77"/>
      <c r="W2623" s="77"/>
      <c r="X2623" s="77"/>
      <c r="Y2623" s="77"/>
      <c r="Z2623" s="77"/>
      <c r="AA2623" s="77"/>
      <c r="AB2623" s="77"/>
      <c r="AC2623" s="77"/>
      <c r="AD2623" s="77"/>
      <c r="AE2623" s="77"/>
      <c r="AF2623" s="77"/>
      <c r="AG2623" s="77"/>
      <c r="AH2623" s="77"/>
      <c r="AI2623" s="77"/>
      <c r="AJ2623" s="77"/>
      <c r="AK2623" s="77"/>
      <c r="AL2623" s="77"/>
      <c r="AM2623" s="77"/>
      <c r="AN2623" s="77"/>
      <c r="AO2623" s="77"/>
      <c r="AP2623" s="77"/>
      <c r="AQ2623" s="77"/>
      <c r="AR2623" s="77"/>
      <c r="AS2623" s="77"/>
      <c r="AT2623" s="77"/>
      <c r="AU2623" s="77"/>
      <c r="AV2623" s="77"/>
      <c r="AW2623" s="77"/>
      <c r="AX2623" s="77"/>
      <c r="AY2623" s="77"/>
      <c r="AZ2623" s="77"/>
      <c r="BA2623" s="77"/>
      <c r="BB2623" s="77"/>
      <c r="BC2623" s="77"/>
      <c r="BD2623" s="77"/>
      <c r="BE2623" s="77"/>
      <c r="BF2623" s="77"/>
      <c r="BG2623" s="77"/>
      <c r="BH2623" s="77"/>
      <c r="BI2623" s="77"/>
      <c r="BJ2623" s="77"/>
      <c r="BK2623" s="77"/>
      <c r="BL2623" s="77"/>
      <c r="BM2623" s="77"/>
      <c r="BN2623" s="77"/>
      <c r="BO2623" s="77"/>
      <c r="BP2623" s="77"/>
      <c r="BQ2623" s="77"/>
      <c r="BR2623" s="77"/>
      <c r="BS2623" s="77"/>
      <c r="BT2623" s="77"/>
      <c r="BU2623" s="77"/>
      <c r="BV2623" s="77"/>
      <c r="BW2623" s="77"/>
      <c r="BX2623" s="77"/>
      <c r="BY2623" s="77"/>
      <c r="BZ2623" s="77"/>
      <c r="CA2623" s="77"/>
      <c r="CB2623" s="77"/>
      <c r="CC2623" s="77"/>
      <c r="CD2623" s="77"/>
      <c r="CE2623" s="77"/>
      <c r="CF2623" s="77"/>
      <c r="CG2623" s="77"/>
      <c r="CH2623" s="77"/>
      <c r="CI2623" s="77"/>
      <c r="CJ2623" s="77"/>
      <c r="CK2623" s="77"/>
      <c r="CL2623" s="77"/>
    </row>
    <row r="2624" spans="2:90" x14ac:dyDescent="0.4">
      <c r="B2624" s="132" t="str">
        <f>B2601</f>
        <v>Primary revenue driver</v>
      </c>
      <c r="D2624" t="s">
        <v>428</v>
      </c>
      <c r="E2624" s="8" t="str">
        <f t="shared" si="3755"/>
        <v>2624 DTERM1-F</v>
      </c>
      <c r="G2624" t="s">
        <v>332</v>
      </c>
      <c r="K2624" s="53"/>
      <c r="L2624" s="53"/>
      <c r="M2624" s="53"/>
      <c r="N2624" s="53"/>
      <c r="O2624" s="53"/>
      <c r="P2624" s="53"/>
      <c r="R2624" s="24"/>
      <c r="S2624" s="80" t="str">
        <f t="shared" ref="S2624" si="3780">S2601</f>
        <v>S$12</v>
      </c>
      <c r="T2624" s="80" t="str">
        <f t="shared" ref="T2624:AX2624" si="3781">T2601</f>
        <v>T$12</v>
      </c>
      <c r="U2624" s="80" t="str">
        <f t="shared" si="3781"/>
        <v>U$12</v>
      </c>
      <c r="V2624" s="80" t="str">
        <f t="shared" si="3781"/>
        <v>V$12</v>
      </c>
      <c r="W2624" s="80" t="str">
        <f t="shared" si="3781"/>
        <v>W$12</v>
      </c>
      <c r="X2624" s="80" t="str">
        <f t="shared" si="3781"/>
        <v>X$12</v>
      </c>
      <c r="Y2624" s="80" t="str">
        <f t="shared" si="3781"/>
        <v>Y$12</v>
      </c>
      <c r="Z2624" s="80" t="str">
        <f t="shared" si="3781"/>
        <v>Z$12</v>
      </c>
      <c r="AA2624" s="80" t="str">
        <f t="shared" si="3781"/>
        <v>AA$12</v>
      </c>
      <c r="AB2624" s="80" t="str">
        <f t="shared" si="3781"/>
        <v>AB$12</v>
      </c>
      <c r="AC2624" s="80" t="str">
        <f t="shared" si="3781"/>
        <v>AC$12</v>
      </c>
      <c r="AD2624" s="80" t="str">
        <f t="shared" si="3781"/>
        <v>AD$12</v>
      </c>
      <c r="AE2624" s="80" t="str">
        <f t="shared" si="3781"/>
        <v>AE$12</v>
      </c>
      <c r="AF2624" s="80" t="str">
        <f t="shared" si="3781"/>
        <v>AF$12</v>
      </c>
      <c r="AG2624" s="80" t="str">
        <f t="shared" si="3781"/>
        <v>AG$12</v>
      </c>
      <c r="AH2624" s="80" t="str">
        <f t="shared" si="3781"/>
        <v>AH$12</v>
      </c>
      <c r="AI2624" s="80" t="str">
        <f t="shared" si="3781"/>
        <v>AI$12</v>
      </c>
      <c r="AJ2624" s="80" t="str">
        <f t="shared" si="3781"/>
        <v>AJ$12</v>
      </c>
      <c r="AK2624" s="80" t="str">
        <f t="shared" si="3781"/>
        <v>AK$12</v>
      </c>
      <c r="AL2624" s="80" t="str">
        <f t="shared" si="3781"/>
        <v>AL$12</v>
      </c>
      <c r="AM2624" s="80" t="str">
        <f t="shared" si="3781"/>
        <v>AM$12</v>
      </c>
      <c r="AN2624" s="80" t="str">
        <f t="shared" si="3781"/>
        <v>AN$12</v>
      </c>
      <c r="AO2624" s="80" t="str">
        <f t="shared" si="3781"/>
        <v>AO$12</v>
      </c>
      <c r="AP2624" s="80" t="str">
        <f t="shared" si="3781"/>
        <v>AP$12</v>
      </c>
      <c r="AQ2624" s="80" t="str">
        <f t="shared" si="3781"/>
        <v>AQ$12</v>
      </c>
      <c r="AR2624" s="80" t="str">
        <f t="shared" si="3781"/>
        <v>AR$12</v>
      </c>
      <c r="AS2624" s="80" t="str">
        <f t="shared" si="3781"/>
        <v>AS$12</v>
      </c>
      <c r="AT2624" s="80" t="str">
        <f t="shared" si="3781"/>
        <v>AT$12</v>
      </c>
      <c r="AU2624" s="80" t="str">
        <f t="shared" si="3781"/>
        <v>AU$12</v>
      </c>
      <c r="AV2624" s="80" t="str">
        <f t="shared" si="3781"/>
        <v>AV$12</v>
      </c>
      <c r="AW2624" s="80" t="str">
        <f t="shared" si="3781"/>
        <v>AW$12</v>
      </c>
      <c r="AX2624" s="80" t="str">
        <f t="shared" si="3781"/>
        <v>AX$12</v>
      </c>
      <c r="AY2624" s="80" t="str">
        <f t="shared" ref="AY2624:CD2624" si="3782">AY2601</f>
        <v>AY$12</v>
      </c>
      <c r="AZ2624" s="80" t="str">
        <f t="shared" si="3782"/>
        <v>AZ$12</v>
      </c>
      <c r="BA2624" s="80" t="str">
        <f t="shared" si="3782"/>
        <v>BA$12</v>
      </c>
      <c r="BB2624" s="80" t="str">
        <f t="shared" si="3782"/>
        <v>BB$12</v>
      </c>
      <c r="BC2624" s="80" t="str">
        <f t="shared" si="3782"/>
        <v>BC$12</v>
      </c>
      <c r="BD2624" s="80" t="str">
        <f t="shared" si="3782"/>
        <v>BD$12</v>
      </c>
      <c r="BE2624" s="80" t="str">
        <f t="shared" si="3782"/>
        <v>BE$12</v>
      </c>
      <c r="BF2624" s="80" t="str">
        <f t="shared" si="3782"/>
        <v>BF$12</v>
      </c>
      <c r="BG2624" s="80" t="str">
        <f t="shared" si="3782"/>
        <v>BG$12</v>
      </c>
      <c r="BH2624" s="80" t="str">
        <f t="shared" si="3782"/>
        <v>BH$12</v>
      </c>
      <c r="BI2624" s="80" t="str">
        <f t="shared" si="3782"/>
        <v>BI$12</v>
      </c>
      <c r="BJ2624" s="80" t="str">
        <f t="shared" si="3782"/>
        <v>BJ$12</v>
      </c>
      <c r="BK2624" s="80" t="str">
        <f t="shared" si="3782"/>
        <v>BK$12</v>
      </c>
      <c r="BL2624" s="80" t="str">
        <f t="shared" si="3782"/>
        <v>BL$12</v>
      </c>
      <c r="BM2624" s="80" t="str">
        <f t="shared" si="3782"/>
        <v>BM$12</v>
      </c>
      <c r="BN2624" s="80" t="str">
        <f t="shared" si="3782"/>
        <v>BN$12</v>
      </c>
      <c r="BO2624" s="80" t="str">
        <f t="shared" si="3782"/>
        <v>BO$12</v>
      </c>
      <c r="BP2624" s="80" t="str">
        <f t="shared" si="3782"/>
        <v>BP$12</v>
      </c>
      <c r="BQ2624" s="80" t="str">
        <f t="shared" si="3782"/>
        <v>BQ$12</v>
      </c>
      <c r="BR2624" s="80" t="str">
        <f t="shared" si="3782"/>
        <v>BR$12</v>
      </c>
      <c r="BS2624" s="80" t="str">
        <f t="shared" si="3782"/>
        <v>BS$12</v>
      </c>
      <c r="BT2624" s="80" t="str">
        <f t="shared" si="3782"/>
        <v>BT$12</v>
      </c>
      <c r="BU2624" s="80" t="str">
        <f t="shared" si="3782"/>
        <v>BU$12</v>
      </c>
      <c r="BV2624" s="80" t="str">
        <f t="shared" si="3782"/>
        <v>BV$12</v>
      </c>
      <c r="BW2624" s="80" t="str">
        <f t="shared" si="3782"/>
        <v>BW$12</v>
      </c>
      <c r="BX2624" s="80" t="str">
        <f t="shared" si="3782"/>
        <v>BX$12</v>
      </c>
      <c r="BY2624" s="80" t="str">
        <f t="shared" si="3782"/>
        <v>BY$12</v>
      </c>
      <c r="BZ2624" s="80" t="str">
        <f t="shared" si="3782"/>
        <v>BZ$12</v>
      </c>
      <c r="CA2624" s="80" t="str">
        <f t="shared" si="3782"/>
        <v>CA$12</v>
      </c>
      <c r="CB2624" s="80" t="str">
        <f t="shared" si="3782"/>
        <v>CB$12</v>
      </c>
      <c r="CC2624" s="80" t="str">
        <f t="shared" si="3782"/>
        <v>CC$12</v>
      </c>
      <c r="CD2624" s="80" t="str">
        <f t="shared" si="3782"/>
        <v>CD$12</v>
      </c>
      <c r="CE2624" s="80" t="str">
        <f t="shared" ref="CE2624:CK2624" si="3783">CE2601</f>
        <v>CE$12</v>
      </c>
      <c r="CF2624" s="80" t="str">
        <f t="shared" si="3783"/>
        <v>CF$12</v>
      </c>
      <c r="CG2624" s="80" t="str">
        <f t="shared" si="3783"/>
        <v>CG$12</v>
      </c>
      <c r="CH2624" s="80" t="str">
        <f t="shared" si="3783"/>
        <v>CH$12</v>
      </c>
      <c r="CI2624" s="80" t="str">
        <f t="shared" si="3783"/>
        <v>CI$12</v>
      </c>
      <c r="CJ2624" s="80" t="str">
        <f t="shared" si="3783"/>
        <v>CJ$12</v>
      </c>
      <c r="CK2624" s="80" t="str">
        <f t="shared" si="3783"/>
        <v>CK$12</v>
      </c>
      <c r="CL2624" s="80" t="str">
        <f t="shared" ref="CL2624" si="3784">CL2601</f>
        <v>CL$12</v>
      </c>
    </row>
    <row r="2625" spans="2:90" x14ac:dyDescent="0.4">
      <c r="B2625" s="132" t="str">
        <f>B2602</f>
        <v>Primary volume driver</v>
      </c>
      <c r="D2625" t="s">
        <v>428</v>
      </c>
      <c r="E2625" s="8" t="str">
        <f t="shared" si="3755"/>
        <v>2625 DTERM1-F</v>
      </c>
      <c r="G2625" t="s">
        <v>332</v>
      </c>
      <c r="H2625" s="12"/>
      <c r="I2625" s="60"/>
      <c r="J2625" s="60"/>
      <c r="K2625" s="15"/>
      <c r="L2625" s="15"/>
      <c r="M2625" s="15"/>
      <c r="N2625" s="15"/>
      <c r="O2625" s="15"/>
      <c r="P2625" s="15"/>
      <c r="R2625" s="15"/>
      <c r="S2625" s="80" t="str">
        <f t="shared" ref="S2625" si="3785">S2602</f>
        <v>S$13</v>
      </c>
      <c r="T2625" s="80" t="str">
        <f t="shared" ref="T2625:AX2625" si="3786">T2602</f>
        <v>T$13</v>
      </c>
      <c r="U2625" s="80" t="str">
        <f t="shared" si="3786"/>
        <v>U$13</v>
      </c>
      <c r="V2625" s="80" t="str">
        <f t="shared" si="3786"/>
        <v>V$13</v>
      </c>
      <c r="W2625" s="80" t="str">
        <f t="shared" si="3786"/>
        <v>W$13</v>
      </c>
      <c r="X2625" s="80" t="str">
        <f t="shared" si="3786"/>
        <v>X$13</v>
      </c>
      <c r="Y2625" s="80" t="str">
        <f t="shared" si="3786"/>
        <v>Y$13</v>
      </c>
      <c r="Z2625" s="80" t="str">
        <f t="shared" si="3786"/>
        <v>Z$13</v>
      </c>
      <c r="AA2625" s="80" t="str">
        <f t="shared" si="3786"/>
        <v>AA$13</v>
      </c>
      <c r="AB2625" s="80" t="str">
        <f t="shared" si="3786"/>
        <v>AB$13</v>
      </c>
      <c r="AC2625" s="80" t="str">
        <f t="shared" si="3786"/>
        <v>AC$13</v>
      </c>
      <c r="AD2625" s="80" t="str">
        <f t="shared" si="3786"/>
        <v>AD$13</v>
      </c>
      <c r="AE2625" s="80" t="str">
        <f t="shared" si="3786"/>
        <v>AE$13</v>
      </c>
      <c r="AF2625" s="80" t="str">
        <f t="shared" si="3786"/>
        <v>AF$13</v>
      </c>
      <c r="AG2625" s="80" t="str">
        <f t="shared" si="3786"/>
        <v>AG$13</v>
      </c>
      <c r="AH2625" s="80" t="str">
        <f t="shared" si="3786"/>
        <v>AH$13</v>
      </c>
      <c r="AI2625" s="80" t="str">
        <f t="shared" si="3786"/>
        <v>AI$13</v>
      </c>
      <c r="AJ2625" s="80" t="str">
        <f t="shared" si="3786"/>
        <v>AJ$13</v>
      </c>
      <c r="AK2625" s="80" t="str">
        <f t="shared" si="3786"/>
        <v>AK$13</v>
      </c>
      <c r="AL2625" s="80" t="str">
        <f t="shared" si="3786"/>
        <v>AL$13</v>
      </c>
      <c r="AM2625" s="80" t="str">
        <f t="shared" si="3786"/>
        <v>AM$13</v>
      </c>
      <c r="AN2625" s="80" t="str">
        <f t="shared" si="3786"/>
        <v>AN$13</v>
      </c>
      <c r="AO2625" s="80" t="str">
        <f t="shared" si="3786"/>
        <v>AO$13</v>
      </c>
      <c r="AP2625" s="80" t="str">
        <f t="shared" si="3786"/>
        <v>AP$13</v>
      </c>
      <c r="AQ2625" s="80" t="str">
        <f t="shared" si="3786"/>
        <v>AQ$13</v>
      </c>
      <c r="AR2625" s="80" t="str">
        <f t="shared" si="3786"/>
        <v>AR$13</v>
      </c>
      <c r="AS2625" s="80" t="str">
        <f t="shared" si="3786"/>
        <v>AS$13</v>
      </c>
      <c r="AT2625" s="80" t="str">
        <f t="shared" si="3786"/>
        <v>AT$13</v>
      </c>
      <c r="AU2625" s="80" t="str">
        <f t="shared" si="3786"/>
        <v>AU$13</v>
      </c>
      <c r="AV2625" s="80" t="str">
        <f t="shared" si="3786"/>
        <v>AV$13</v>
      </c>
      <c r="AW2625" s="80" t="str">
        <f t="shared" si="3786"/>
        <v>AW$13</v>
      </c>
      <c r="AX2625" s="80" t="str">
        <f t="shared" si="3786"/>
        <v>AX$13</v>
      </c>
      <c r="AY2625" s="80" t="str">
        <f t="shared" ref="AY2625:CD2625" si="3787">AY2602</f>
        <v>AY$13</v>
      </c>
      <c r="AZ2625" s="80" t="str">
        <f t="shared" si="3787"/>
        <v>AZ$13</v>
      </c>
      <c r="BA2625" s="80" t="str">
        <f t="shared" si="3787"/>
        <v>BA$13</v>
      </c>
      <c r="BB2625" s="80" t="str">
        <f t="shared" si="3787"/>
        <v>BB$13</v>
      </c>
      <c r="BC2625" s="80" t="str">
        <f t="shared" si="3787"/>
        <v>BC$13</v>
      </c>
      <c r="BD2625" s="80" t="str">
        <f t="shared" si="3787"/>
        <v>BD$13</v>
      </c>
      <c r="BE2625" s="80" t="str">
        <f t="shared" si="3787"/>
        <v>BE$13</v>
      </c>
      <c r="BF2625" s="80" t="str">
        <f t="shared" si="3787"/>
        <v>BF$13</v>
      </c>
      <c r="BG2625" s="80" t="str">
        <f t="shared" si="3787"/>
        <v>BG$13</v>
      </c>
      <c r="BH2625" s="80" t="str">
        <f t="shared" si="3787"/>
        <v>BH$13</v>
      </c>
      <c r="BI2625" s="80" t="str">
        <f t="shared" si="3787"/>
        <v>BI$13</v>
      </c>
      <c r="BJ2625" s="80" t="str">
        <f t="shared" si="3787"/>
        <v>BJ$13</v>
      </c>
      <c r="BK2625" s="80" t="str">
        <f t="shared" si="3787"/>
        <v>BK$13</v>
      </c>
      <c r="BL2625" s="80" t="str">
        <f t="shared" si="3787"/>
        <v>BL$13</v>
      </c>
      <c r="BM2625" s="80" t="str">
        <f t="shared" si="3787"/>
        <v>BM$13</v>
      </c>
      <c r="BN2625" s="80" t="str">
        <f t="shared" si="3787"/>
        <v>BN$13</v>
      </c>
      <c r="BO2625" s="80" t="str">
        <f t="shared" si="3787"/>
        <v>BO$13</v>
      </c>
      <c r="BP2625" s="80" t="str">
        <f t="shared" si="3787"/>
        <v>BP$13</v>
      </c>
      <c r="BQ2625" s="80" t="str">
        <f t="shared" si="3787"/>
        <v>BQ$13</v>
      </c>
      <c r="BR2625" s="80" t="str">
        <f t="shared" si="3787"/>
        <v>BR$13</v>
      </c>
      <c r="BS2625" s="80" t="str">
        <f t="shared" si="3787"/>
        <v>BS$13</v>
      </c>
      <c r="BT2625" s="80" t="str">
        <f t="shared" si="3787"/>
        <v>BT$13</v>
      </c>
      <c r="BU2625" s="80" t="str">
        <f t="shared" si="3787"/>
        <v>BU$13</v>
      </c>
      <c r="BV2625" s="80" t="str">
        <f t="shared" si="3787"/>
        <v>BV$13</v>
      </c>
      <c r="BW2625" s="80" t="str">
        <f t="shared" si="3787"/>
        <v>BW$13</v>
      </c>
      <c r="BX2625" s="80" t="str">
        <f t="shared" si="3787"/>
        <v>BX$13</v>
      </c>
      <c r="BY2625" s="80" t="str">
        <f t="shared" si="3787"/>
        <v>BY$13</v>
      </c>
      <c r="BZ2625" s="80" t="str">
        <f t="shared" si="3787"/>
        <v>BZ$13</v>
      </c>
      <c r="CA2625" s="80" t="str">
        <f t="shared" si="3787"/>
        <v>CA$13</v>
      </c>
      <c r="CB2625" s="80" t="str">
        <f t="shared" si="3787"/>
        <v>CB$13</v>
      </c>
      <c r="CC2625" s="80" t="str">
        <f t="shared" si="3787"/>
        <v>CC$13</v>
      </c>
      <c r="CD2625" s="80" t="str">
        <f t="shared" si="3787"/>
        <v>CD$13</v>
      </c>
      <c r="CE2625" s="80" t="str">
        <f t="shared" ref="CE2625:CK2625" si="3788">CE2602</f>
        <v>CE$13</v>
      </c>
      <c r="CF2625" s="80" t="str">
        <f t="shared" si="3788"/>
        <v>CF$13</v>
      </c>
      <c r="CG2625" s="80" t="str">
        <f t="shared" si="3788"/>
        <v>CG$13</v>
      </c>
      <c r="CH2625" s="80" t="str">
        <f t="shared" si="3788"/>
        <v>CH$13</v>
      </c>
      <c r="CI2625" s="80" t="str">
        <f t="shared" si="3788"/>
        <v>CI$13</v>
      </c>
      <c r="CJ2625" s="80" t="str">
        <f t="shared" si="3788"/>
        <v>CJ$13</v>
      </c>
      <c r="CK2625" s="80" t="str">
        <f t="shared" si="3788"/>
        <v>CK$13</v>
      </c>
      <c r="CL2625" s="80" t="str">
        <f t="shared" ref="CL2625" si="3789">CL2602</f>
        <v>CL$13</v>
      </c>
    </row>
    <row r="2626" spans="2:90" x14ac:dyDescent="0.4">
      <c r="B2626" s="187" t="str">
        <f>B2607</f>
        <v>Fixed term debt - one-time borrowing</v>
      </c>
      <c r="D2626" t="s">
        <v>428</v>
      </c>
      <c r="E2626" s="8" t="str">
        <f t="shared" si="3755"/>
        <v>2626 DTERM1-F</v>
      </c>
      <c r="G2626" t="s">
        <v>332</v>
      </c>
      <c r="H2626" s="12"/>
      <c r="I2626" s="60"/>
      <c r="J2626" s="60"/>
      <c r="K2626" s="15"/>
      <c r="L2626" s="15"/>
      <c r="M2626" s="15"/>
      <c r="N2626" s="15"/>
      <c r="O2626" s="15"/>
      <c r="P2626" s="15"/>
      <c r="R2626" s="15"/>
      <c r="S2626" s="175">
        <f t="shared" ref="S2626" si="3790">S2603</f>
        <v>0</v>
      </c>
      <c r="T2626" s="175">
        <f t="shared" ref="T2626:AX2626" si="3791">T2603</f>
        <v>0</v>
      </c>
      <c r="U2626" s="175">
        <f t="shared" si="3791"/>
        <v>0</v>
      </c>
      <c r="V2626" s="175">
        <f t="shared" si="3791"/>
        <v>0</v>
      </c>
      <c r="W2626" s="175">
        <f t="shared" si="3791"/>
        <v>0</v>
      </c>
      <c r="X2626" s="175">
        <f t="shared" si="3791"/>
        <v>0</v>
      </c>
      <c r="Y2626" s="175">
        <f t="shared" si="3791"/>
        <v>0</v>
      </c>
      <c r="Z2626" s="175">
        <f t="shared" si="3791"/>
        <v>0</v>
      </c>
      <c r="AA2626" s="175">
        <f t="shared" si="3791"/>
        <v>0</v>
      </c>
      <c r="AB2626" s="175">
        <f t="shared" si="3791"/>
        <v>0</v>
      </c>
      <c r="AC2626" s="175">
        <f t="shared" si="3791"/>
        <v>0</v>
      </c>
      <c r="AD2626" s="175">
        <f t="shared" si="3791"/>
        <v>0</v>
      </c>
      <c r="AE2626" s="175">
        <f t="shared" si="3791"/>
        <v>0</v>
      </c>
      <c r="AF2626" s="175">
        <f t="shared" si="3791"/>
        <v>0</v>
      </c>
      <c r="AG2626" s="175">
        <f t="shared" si="3791"/>
        <v>0</v>
      </c>
      <c r="AH2626" s="175">
        <f t="shared" si="3791"/>
        <v>0</v>
      </c>
      <c r="AI2626" s="175">
        <f t="shared" si="3791"/>
        <v>0</v>
      </c>
      <c r="AJ2626" s="175">
        <f t="shared" si="3791"/>
        <v>0</v>
      </c>
      <c r="AK2626" s="175">
        <f t="shared" si="3791"/>
        <v>0</v>
      </c>
      <c r="AL2626" s="175">
        <f t="shared" si="3791"/>
        <v>0</v>
      </c>
      <c r="AM2626" s="175">
        <f t="shared" si="3791"/>
        <v>0</v>
      </c>
      <c r="AN2626" s="175">
        <f t="shared" si="3791"/>
        <v>0</v>
      </c>
      <c r="AO2626" s="175">
        <f t="shared" si="3791"/>
        <v>0</v>
      </c>
      <c r="AP2626" s="175">
        <f t="shared" si="3791"/>
        <v>0</v>
      </c>
      <c r="AQ2626" s="175">
        <f t="shared" si="3791"/>
        <v>0</v>
      </c>
      <c r="AR2626" s="175">
        <f t="shared" si="3791"/>
        <v>0</v>
      </c>
      <c r="AS2626" s="175">
        <f t="shared" si="3791"/>
        <v>0</v>
      </c>
      <c r="AT2626" s="175">
        <f t="shared" si="3791"/>
        <v>0</v>
      </c>
      <c r="AU2626" s="175">
        <f t="shared" si="3791"/>
        <v>0</v>
      </c>
      <c r="AV2626" s="175">
        <f t="shared" si="3791"/>
        <v>0</v>
      </c>
      <c r="AW2626" s="175">
        <f t="shared" si="3791"/>
        <v>0</v>
      </c>
      <c r="AX2626" s="175">
        <f t="shared" si="3791"/>
        <v>0</v>
      </c>
      <c r="AY2626" s="175">
        <f t="shared" ref="AY2626:CD2626" si="3792">AY2603</f>
        <v>0</v>
      </c>
      <c r="AZ2626" s="175">
        <f t="shared" si="3792"/>
        <v>0</v>
      </c>
      <c r="BA2626" s="175">
        <f t="shared" si="3792"/>
        <v>0</v>
      </c>
      <c r="BB2626" s="175">
        <f t="shared" si="3792"/>
        <v>0</v>
      </c>
      <c r="BC2626" s="175">
        <f t="shared" si="3792"/>
        <v>0</v>
      </c>
      <c r="BD2626" s="175">
        <f t="shared" si="3792"/>
        <v>0</v>
      </c>
      <c r="BE2626" s="175">
        <f t="shared" si="3792"/>
        <v>0</v>
      </c>
      <c r="BF2626" s="175">
        <f t="shared" si="3792"/>
        <v>0</v>
      </c>
      <c r="BG2626" s="175">
        <f t="shared" si="3792"/>
        <v>0</v>
      </c>
      <c r="BH2626" s="175">
        <f t="shared" si="3792"/>
        <v>0</v>
      </c>
      <c r="BI2626" s="175">
        <f t="shared" si="3792"/>
        <v>0</v>
      </c>
      <c r="BJ2626" s="175">
        <f t="shared" si="3792"/>
        <v>0</v>
      </c>
      <c r="BK2626" s="175">
        <f t="shared" si="3792"/>
        <v>0</v>
      </c>
      <c r="BL2626" s="175">
        <f t="shared" si="3792"/>
        <v>0</v>
      </c>
      <c r="BM2626" s="175">
        <f t="shared" si="3792"/>
        <v>0</v>
      </c>
      <c r="BN2626" s="175">
        <f t="shared" si="3792"/>
        <v>0</v>
      </c>
      <c r="BO2626" s="175">
        <f t="shared" si="3792"/>
        <v>0</v>
      </c>
      <c r="BP2626" s="175">
        <f t="shared" si="3792"/>
        <v>0</v>
      </c>
      <c r="BQ2626" s="175">
        <f t="shared" si="3792"/>
        <v>0</v>
      </c>
      <c r="BR2626" s="175">
        <f t="shared" si="3792"/>
        <v>0</v>
      </c>
      <c r="BS2626" s="175">
        <f t="shared" si="3792"/>
        <v>0</v>
      </c>
      <c r="BT2626" s="175">
        <f t="shared" si="3792"/>
        <v>0</v>
      </c>
      <c r="BU2626" s="175">
        <f t="shared" si="3792"/>
        <v>0</v>
      </c>
      <c r="BV2626" s="175">
        <f t="shared" si="3792"/>
        <v>0</v>
      </c>
      <c r="BW2626" s="175">
        <f t="shared" si="3792"/>
        <v>0</v>
      </c>
      <c r="BX2626" s="175">
        <f t="shared" si="3792"/>
        <v>0</v>
      </c>
      <c r="BY2626" s="175">
        <f t="shared" si="3792"/>
        <v>0</v>
      </c>
      <c r="BZ2626" s="175">
        <f t="shared" si="3792"/>
        <v>0</v>
      </c>
      <c r="CA2626" s="175">
        <f t="shared" si="3792"/>
        <v>0</v>
      </c>
      <c r="CB2626" s="175">
        <f t="shared" si="3792"/>
        <v>0</v>
      </c>
      <c r="CC2626" s="175">
        <f t="shared" si="3792"/>
        <v>0</v>
      </c>
      <c r="CD2626" s="175">
        <f t="shared" si="3792"/>
        <v>0</v>
      </c>
      <c r="CE2626" s="175">
        <f t="shared" ref="CE2626:CK2626" si="3793">CE2603</f>
        <v>0</v>
      </c>
      <c r="CF2626" s="175">
        <f t="shared" si="3793"/>
        <v>0</v>
      </c>
      <c r="CG2626" s="175">
        <f t="shared" si="3793"/>
        <v>0</v>
      </c>
      <c r="CH2626" s="175">
        <f t="shared" si="3793"/>
        <v>0</v>
      </c>
      <c r="CI2626" s="175">
        <f t="shared" si="3793"/>
        <v>0</v>
      </c>
      <c r="CJ2626" s="175">
        <f t="shared" si="3793"/>
        <v>0</v>
      </c>
      <c r="CK2626" s="175">
        <f t="shared" si="3793"/>
        <v>0</v>
      </c>
      <c r="CL2626" s="175">
        <f t="shared" ref="CL2626" si="3794">CL2603</f>
        <v>0</v>
      </c>
    </row>
    <row r="2627" spans="2:90" x14ac:dyDescent="0.4">
      <c r="B2627" s="235" t="str">
        <f>IFERROR(SUBSTITUTE(TRIM(MID(B2607, SEARCH("-", B2607) + 1, LEN(B2607))),":",""),"no unit")</f>
        <v>one-time borrowing</v>
      </c>
      <c r="D2627" t="s">
        <v>428</v>
      </c>
      <c r="E2627" s="8" t="str">
        <f t="shared" si="3755"/>
        <v>2627 DTERM1-F</v>
      </c>
      <c r="G2627" t="s">
        <v>332</v>
      </c>
      <c r="H2627" s="12"/>
      <c r="I2627" s="60"/>
      <c r="J2627" s="60"/>
      <c r="K2627" s="15"/>
      <c r="L2627" s="15"/>
      <c r="M2627" s="15"/>
      <c r="N2627" s="15"/>
      <c r="O2627" s="15"/>
      <c r="P2627" s="15"/>
      <c r="R2627" s="15"/>
      <c r="S2627" s="175"/>
      <c r="T2627" s="175"/>
      <c r="U2627" s="175"/>
      <c r="V2627" s="175"/>
      <c r="W2627" s="175"/>
      <c r="X2627" s="175"/>
      <c r="Y2627" s="175"/>
      <c r="Z2627" s="175"/>
      <c r="AA2627" s="175"/>
      <c r="AB2627" s="175"/>
      <c r="AC2627" s="175"/>
      <c r="AD2627" s="175"/>
      <c r="AE2627" s="175"/>
      <c r="AF2627" s="175"/>
      <c r="AG2627" s="175"/>
      <c r="AH2627" s="175"/>
      <c r="AI2627" s="175"/>
      <c r="AJ2627" s="175"/>
      <c r="AK2627" s="175"/>
      <c r="AL2627" s="175"/>
      <c r="AM2627" s="175"/>
      <c r="AN2627" s="175"/>
      <c r="AO2627" s="175"/>
      <c r="AP2627" s="175"/>
      <c r="AQ2627" s="175"/>
      <c r="AR2627" s="175"/>
      <c r="AS2627" s="175"/>
      <c r="AT2627" s="175"/>
      <c r="AU2627" s="175"/>
      <c r="AV2627" s="175"/>
      <c r="AW2627" s="175"/>
      <c r="AX2627" s="175"/>
      <c r="AY2627" s="175"/>
      <c r="AZ2627" s="175"/>
      <c r="BA2627" s="175"/>
      <c r="BB2627" s="175"/>
      <c r="BC2627" s="175"/>
      <c r="BD2627" s="175"/>
      <c r="BE2627" s="175"/>
      <c r="BF2627" s="175"/>
      <c r="BG2627" s="175"/>
      <c r="BH2627" s="175"/>
      <c r="BI2627" s="175"/>
      <c r="BJ2627" s="175"/>
      <c r="BK2627" s="175"/>
      <c r="BL2627" s="175"/>
      <c r="BM2627" s="175"/>
      <c r="BN2627" s="175"/>
      <c r="BO2627" s="175"/>
      <c r="BP2627" s="175"/>
      <c r="BQ2627" s="175"/>
      <c r="BR2627" s="175"/>
      <c r="BS2627" s="175"/>
      <c r="BT2627" s="175"/>
      <c r="BU2627" s="175"/>
      <c r="BV2627" s="175"/>
      <c r="BW2627" s="175"/>
      <c r="BX2627" s="175"/>
      <c r="BY2627" s="175"/>
      <c r="BZ2627" s="175"/>
      <c r="CA2627" s="175"/>
      <c r="CB2627" s="175"/>
      <c r="CC2627" s="175"/>
      <c r="CD2627" s="175"/>
      <c r="CE2627" s="175"/>
      <c r="CF2627" s="175"/>
      <c r="CG2627" s="175"/>
      <c r="CH2627" s="175"/>
      <c r="CI2627" s="175"/>
      <c r="CJ2627" s="175"/>
      <c r="CK2627" s="175"/>
      <c r="CL2627" s="175"/>
    </row>
    <row r="2628" spans="2:90" x14ac:dyDescent="0.4">
      <c r="B2628" s="187" t="str">
        <f>B2605</f>
        <v>Secondary revenue driver</v>
      </c>
      <c r="D2628" t="s">
        <v>428</v>
      </c>
      <c r="E2628" s="8" t="str">
        <f t="shared" si="3755"/>
        <v>2628 DTERM1-F</v>
      </c>
      <c r="G2628" t="s">
        <v>332</v>
      </c>
      <c r="H2628" s="90"/>
      <c r="I2628" s="209"/>
      <c r="J2628" s="209"/>
      <c r="K2628" s="210"/>
      <c r="L2628" s="210"/>
      <c r="M2628" s="210"/>
      <c r="N2628" s="210"/>
      <c r="O2628" s="210"/>
      <c r="P2628" s="210"/>
      <c r="R2628" s="210"/>
      <c r="S2628" s="4" t="str">
        <f t="shared" ref="S2628" si="3795">ADDRESS(ROW(S2618),COLUMN(S2618),2)</f>
        <v>S$2618</v>
      </c>
      <c r="T2628" s="4" t="str">
        <f t="shared" ref="T2628:AX2628" si="3796">ADDRESS(ROW(T2618),COLUMN(T2618),2)</f>
        <v>T$2618</v>
      </c>
      <c r="U2628" s="4" t="str">
        <f t="shared" si="3796"/>
        <v>U$2618</v>
      </c>
      <c r="V2628" s="4" t="str">
        <f t="shared" si="3796"/>
        <v>V$2618</v>
      </c>
      <c r="W2628" s="4" t="str">
        <f t="shared" si="3796"/>
        <v>W$2618</v>
      </c>
      <c r="X2628" s="4" t="str">
        <f t="shared" si="3796"/>
        <v>X$2618</v>
      </c>
      <c r="Y2628" s="4" t="str">
        <f t="shared" si="3796"/>
        <v>Y$2618</v>
      </c>
      <c r="Z2628" s="4" t="str">
        <f t="shared" si="3796"/>
        <v>Z$2618</v>
      </c>
      <c r="AA2628" s="4" t="str">
        <f t="shared" si="3796"/>
        <v>AA$2618</v>
      </c>
      <c r="AB2628" s="4" t="str">
        <f t="shared" si="3796"/>
        <v>AB$2618</v>
      </c>
      <c r="AC2628" s="4" t="str">
        <f t="shared" si="3796"/>
        <v>AC$2618</v>
      </c>
      <c r="AD2628" s="4" t="str">
        <f t="shared" si="3796"/>
        <v>AD$2618</v>
      </c>
      <c r="AE2628" s="4" t="str">
        <f t="shared" si="3796"/>
        <v>AE$2618</v>
      </c>
      <c r="AF2628" s="4" t="str">
        <f t="shared" si="3796"/>
        <v>AF$2618</v>
      </c>
      <c r="AG2628" s="4" t="str">
        <f t="shared" si="3796"/>
        <v>AG$2618</v>
      </c>
      <c r="AH2628" s="4" t="str">
        <f t="shared" si="3796"/>
        <v>AH$2618</v>
      </c>
      <c r="AI2628" s="4" t="str">
        <f t="shared" si="3796"/>
        <v>AI$2618</v>
      </c>
      <c r="AJ2628" s="4" t="str">
        <f t="shared" si="3796"/>
        <v>AJ$2618</v>
      </c>
      <c r="AK2628" s="4" t="str">
        <f t="shared" si="3796"/>
        <v>AK$2618</v>
      </c>
      <c r="AL2628" s="4" t="str">
        <f t="shared" si="3796"/>
        <v>AL$2618</v>
      </c>
      <c r="AM2628" s="4" t="str">
        <f t="shared" si="3796"/>
        <v>AM$2618</v>
      </c>
      <c r="AN2628" s="4" t="str">
        <f t="shared" si="3796"/>
        <v>AN$2618</v>
      </c>
      <c r="AO2628" s="4" t="str">
        <f t="shared" si="3796"/>
        <v>AO$2618</v>
      </c>
      <c r="AP2628" s="4" t="str">
        <f t="shared" si="3796"/>
        <v>AP$2618</v>
      </c>
      <c r="AQ2628" s="4" t="str">
        <f t="shared" si="3796"/>
        <v>AQ$2618</v>
      </c>
      <c r="AR2628" s="4" t="str">
        <f t="shared" si="3796"/>
        <v>AR$2618</v>
      </c>
      <c r="AS2628" s="4" t="str">
        <f t="shared" si="3796"/>
        <v>AS$2618</v>
      </c>
      <c r="AT2628" s="4" t="str">
        <f t="shared" si="3796"/>
        <v>AT$2618</v>
      </c>
      <c r="AU2628" s="4" t="str">
        <f t="shared" si="3796"/>
        <v>AU$2618</v>
      </c>
      <c r="AV2628" s="4" t="str">
        <f t="shared" si="3796"/>
        <v>AV$2618</v>
      </c>
      <c r="AW2628" s="4" t="str">
        <f t="shared" si="3796"/>
        <v>AW$2618</v>
      </c>
      <c r="AX2628" s="4" t="str">
        <f t="shared" si="3796"/>
        <v>AX$2618</v>
      </c>
      <c r="AY2628" s="4" t="str">
        <f t="shared" ref="AY2628:CD2628" si="3797">ADDRESS(ROW(AY2618),COLUMN(AY2618),2)</f>
        <v>AY$2618</v>
      </c>
      <c r="AZ2628" s="4" t="str">
        <f t="shared" si="3797"/>
        <v>AZ$2618</v>
      </c>
      <c r="BA2628" s="4" t="str">
        <f t="shared" si="3797"/>
        <v>BA$2618</v>
      </c>
      <c r="BB2628" s="4" t="str">
        <f t="shared" si="3797"/>
        <v>BB$2618</v>
      </c>
      <c r="BC2628" s="4" t="str">
        <f t="shared" si="3797"/>
        <v>BC$2618</v>
      </c>
      <c r="BD2628" s="4" t="str">
        <f t="shared" si="3797"/>
        <v>BD$2618</v>
      </c>
      <c r="BE2628" s="4" t="str">
        <f t="shared" si="3797"/>
        <v>BE$2618</v>
      </c>
      <c r="BF2628" s="4" t="str">
        <f t="shared" si="3797"/>
        <v>BF$2618</v>
      </c>
      <c r="BG2628" s="4" t="str">
        <f t="shared" si="3797"/>
        <v>BG$2618</v>
      </c>
      <c r="BH2628" s="4" t="str">
        <f t="shared" si="3797"/>
        <v>BH$2618</v>
      </c>
      <c r="BI2628" s="4" t="str">
        <f t="shared" si="3797"/>
        <v>BI$2618</v>
      </c>
      <c r="BJ2628" s="4" t="str">
        <f t="shared" si="3797"/>
        <v>BJ$2618</v>
      </c>
      <c r="BK2628" s="4" t="str">
        <f t="shared" si="3797"/>
        <v>BK$2618</v>
      </c>
      <c r="BL2628" s="4" t="str">
        <f t="shared" si="3797"/>
        <v>BL$2618</v>
      </c>
      <c r="BM2628" s="4" t="str">
        <f t="shared" si="3797"/>
        <v>BM$2618</v>
      </c>
      <c r="BN2628" s="4" t="str">
        <f t="shared" si="3797"/>
        <v>BN$2618</v>
      </c>
      <c r="BO2628" s="4" t="str">
        <f t="shared" si="3797"/>
        <v>BO$2618</v>
      </c>
      <c r="BP2628" s="4" t="str">
        <f t="shared" si="3797"/>
        <v>BP$2618</v>
      </c>
      <c r="BQ2628" s="4" t="str">
        <f t="shared" si="3797"/>
        <v>BQ$2618</v>
      </c>
      <c r="BR2628" s="4" t="str">
        <f t="shared" si="3797"/>
        <v>BR$2618</v>
      </c>
      <c r="BS2628" s="4" t="str">
        <f t="shared" si="3797"/>
        <v>BS$2618</v>
      </c>
      <c r="BT2628" s="4" t="str">
        <f t="shared" si="3797"/>
        <v>BT$2618</v>
      </c>
      <c r="BU2628" s="4" t="str">
        <f t="shared" si="3797"/>
        <v>BU$2618</v>
      </c>
      <c r="BV2628" s="4" t="str">
        <f t="shared" si="3797"/>
        <v>BV$2618</v>
      </c>
      <c r="BW2628" s="4" t="str">
        <f t="shared" si="3797"/>
        <v>BW$2618</v>
      </c>
      <c r="BX2628" s="4" t="str">
        <f t="shared" si="3797"/>
        <v>BX$2618</v>
      </c>
      <c r="BY2628" s="4" t="str">
        <f t="shared" si="3797"/>
        <v>BY$2618</v>
      </c>
      <c r="BZ2628" s="4" t="str">
        <f t="shared" si="3797"/>
        <v>BZ$2618</v>
      </c>
      <c r="CA2628" s="4" t="str">
        <f t="shared" si="3797"/>
        <v>CA$2618</v>
      </c>
      <c r="CB2628" s="4" t="str">
        <f t="shared" si="3797"/>
        <v>CB$2618</v>
      </c>
      <c r="CC2628" s="4" t="str">
        <f t="shared" si="3797"/>
        <v>CC$2618</v>
      </c>
      <c r="CD2628" s="4" t="str">
        <f t="shared" si="3797"/>
        <v>CD$2618</v>
      </c>
      <c r="CE2628" s="4" t="str">
        <f t="shared" ref="CE2628:CK2628" si="3798">ADDRESS(ROW(CE2618),COLUMN(CE2618),2)</f>
        <v>CE$2618</v>
      </c>
      <c r="CF2628" s="4" t="str">
        <f t="shared" si="3798"/>
        <v>CF$2618</v>
      </c>
      <c r="CG2628" s="4" t="str">
        <f t="shared" si="3798"/>
        <v>CG$2618</v>
      </c>
      <c r="CH2628" s="4" t="str">
        <f t="shared" si="3798"/>
        <v>CH$2618</v>
      </c>
      <c r="CI2628" s="4" t="str">
        <f t="shared" si="3798"/>
        <v>CI$2618</v>
      </c>
      <c r="CJ2628" s="4" t="str">
        <f t="shared" si="3798"/>
        <v>CJ$2618</v>
      </c>
      <c r="CK2628" s="4" t="str">
        <f t="shared" si="3798"/>
        <v>CK$2618</v>
      </c>
      <c r="CL2628" s="4" t="str">
        <f t="shared" ref="CL2628" si="3799">ADDRESS(ROW(CL2618),COLUMN(CL2618),2)</f>
        <v>CL$2618</v>
      </c>
    </row>
    <row r="2629" spans="2:90" x14ac:dyDescent="0.4">
      <c r="B2629" s="132" t="str">
        <f>B2606</f>
        <v>Secondary volume driver</v>
      </c>
      <c r="D2629" t="s">
        <v>428</v>
      </c>
      <c r="E2629" s="8" t="str">
        <f t="shared" si="3755"/>
        <v>2629 DTERM1-F</v>
      </c>
      <c r="G2629" t="s">
        <v>332</v>
      </c>
      <c r="H2629" s="12"/>
      <c r="I2629" s="60"/>
      <c r="J2629" s="60"/>
      <c r="K2629" s="15"/>
      <c r="L2629" s="15"/>
      <c r="M2629" s="15"/>
      <c r="N2629" s="15"/>
      <c r="O2629" s="15"/>
      <c r="P2629" s="15"/>
      <c r="R2629" s="15"/>
      <c r="S2629" s="80" t="str">
        <f t="shared" ref="S2629" si="3800">S2606</f>
        <v>S$15</v>
      </c>
      <c r="T2629" s="80" t="str">
        <f t="shared" ref="T2629:AX2629" si="3801">T2606</f>
        <v>T$15</v>
      </c>
      <c r="U2629" s="80" t="str">
        <f t="shared" si="3801"/>
        <v>U$15</v>
      </c>
      <c r="V2629" s="80" t="str">
        <f t="shared" si="3801"/>
        <v>V$15</v>
      </c>
      <c r="W2629" s="80" t="str">
        <f t="shared" si="3801"/>
        <v>W$15</v>
      </c>
      <c r="X2629" s="80" t="str">
        <f t="shared" si="3801"/>
        <v>X$15</v>
      </c>
      <c r="Y2629" s="80" t="str">
        <f t="shared" si="3801"/>
        <v>Y$15</v>
      </c>
      <c r="Z2629" s="80" t="str">
        <f t="shared" si="3801"/>
        <v>Z$15</v>
      </c>
      <c r="AA2629" s="80" t="str">
        <f t="shared" si="3801"/>
        <v>AA$15</v>
      </c>
      <c r="AB2629" s="80" t="str">
        <f t="shared" si="3801"/>
        <v>AB$15</v>
      </c>
      <c r="AC2629" s="80" t="str">
        <f t="shared" si="3801"/>
        <v>AC$15</v>
      </c>
      <c r="AD2629" s="80" t="str">
        <f t="shared" si="3801"/>
        <v>AD$15</v>
      </c>
      <c r="AE2629" s="80" t="str">
        <f t="shared" si="3801"/>
        <v>AE$15</v>
      </c>
      <c r="AF2629" s="80" t="str">
        <f t="shared" si="3801"/>
        <v>AF$15</v>
      </c>
      <c r="AG2629" s="80" t="str">
        <f t="shared" si="3801"/>
        <v>AG$15</v>
      </c>
      <c r="AH2629" s="80" t="str">
        <f t="shared" si="3801"/>
        <v>AH$15</v>
      </c>
      <c r="AI2629" s="80" t="str">
        <f t="shared" si="3801"/>
        <v>AI$15</v>
      </c>
      <c r="AJ2629" s="80" t="str">
        <f t="shared" si="3801"/>
        <v>AJ$15</v>
      </c>
      <c r="AK2629" s="80" t="str">
        <f t="shared" si="3801"/>
        <v>AK$15</v>
      </c>
      <c r="AL2629" s="80" t="str">
        <f t="shared" si="3801"/>
        <v>AL$15</v>
      </c>
      <c r="AM2629" s="80" t="str">
        <f t="shared" si="3801"/>
        <v>AM$15</v>
      </c>
      <c r="AN2629" s="80" t="str">
        <f t="shared" si="3801"/>
        <v>AN$15</v>
      </c>
      <c r="AO2629" s="80" t="str">
        <f t="shared" si="3801"/>
        <v>AO$15</v>
      </c>
      <c r="AP2629" s="80" t="str">
        <f t="shared" si="3801"/>
        <v>AP$15</v>
      </c>
      <c r="AQ2629" s="80" t="str">
        <f t="shared" si="3801"/>
        <v>AQ$15</v>
      </c>
      <c r="AR2629" s="80" t="str">
        <f t="shared" si="3801"/>
        <v>AR$15</v>
      </c>
      <c r="AS2629" s="80" t="str">
        <f t="shared" si="3801"/>
        <v>AS$15</v>
      </c>
      <c r="AT2629" s="80" t="str">
        <f t="shared" si="3801"/>
        <v>AT$15</v>
      </c>
      <c r="AU2629" s="80" t="str">
        <f t="shared" si="3801"/>
        <v>AU$15</v>
      </c>
      <c r="AV2629" s="80" t="str">
        <f t="shared" si="3801"/>
        <v>AV$15</v>
      </c>
      <c r="AW2629" s="80" t="str">
        <f t="shared" si="3801"/>
        <v>AW$15</v>
      </c>
      <c r="AX2629" s="80" t="str">
        <f t="shared" si="3801"/>
        <v>AX$15</v>
      </c>
      <c r="AY2629" s="80" t="str">
        <f t="shared" ref="AY2629:CD2629" si="3802">AY2606</f>
        <v>AY$15</v>
      </c>
      <c r="AZ2629" s="80" t="str">
        <f t="shared" si="3802"/>
        <v>AZ$15</v>
      </c>
      <c r="BA2629" s="80" t="str">
        <f t="shared" si="3802"/>
        <v>BA$15</v>
      </c>
      <c r="BB2629" s="80" t="str">
        <f t="shared" si="3802"/>
        <v>BB$15</v>
      </c>
      <c r="BC2629" s="80" t="str">
        <f t="shared" si="3802"/>
        <v>BC$15</v>
      </c>
      <c r="BD2629" s="80" t="str">
        <f t="shared" si="3802"/>
        <v>BD$15</v>
      </c>
      <c r="BE2629" s="80" t="str">
        <f t="shared" si="3802"/>
        <v>BE$15</v>
      </c>
      <c r="BF2629" s="80" t="str">
        <f t="shared" si="3802"/>
        <v>BF$15</v>
      </c>
      <c r="BG2629" s="80" t="str">
        <f t="shared" si="3802"/>
        <v>BG$15</v>
      </c>
      <c r="BH2629" s="80" t="str">
        <f t="shared" si="3802"/>
        <v>BH$15</v>
      </c>
      <c r="BI2629" s="80" t="str">
        <f t="shared" si="3802"/>
        <v>BI$15</v>
      </c>
      <c r="BJ2629" s="80" t="str">
        <f t="shared" si="3802"/>
        <v>BJ$15</v>
      </c>
      <c r="BK2629" s="80" t="str">
        <f t="shared" si="3802"/>
        <v>BK$15</v>
      </c>
      <c r="BL2629" s="80" t="str">
        <f t="shared" si="3802"/>
        <v>BL$15</v>
      </c>
      <c r="BM2629" s="80" t="str">
        <f t="shared" si="3802"/>
        <v>BM$15</v>
      </c>
      <c r="BN2629" s="80" t="str">
        <f t="shared" si="3802"/>
        <v>BN$15</v>
      </c>
      <c r="BO2629" s="80" t="str">
        <f t="shared" si="3802"/>
        <v>BO$15</v>
      </c>
      <c r="BP2629" s="80" t="str">
        <f t="shared" si="3802"/>
        <v>BP$15</v>
      </c>
      <c r="BQ2629" s="80" t="str">
        <f t="shared" si="3802"/>
        <v>BQ$15</v>
      </c>
      <c r="BR2629" s="80" t="str">
        <f t="shared" si="3802"/>
        <v>BR$15</v>
      </c>
      <c r="BS2629" s="80" t="str">
        <f t="shared" si="3802"/>
        <v>BS$15</v>
      </c>
      <c r="BT2629" s="80" t="str">
        <f t="shared" si="3802"/>
        <v>BT$15</v>
      </c>
      <c r="BU2629" s="80" t="str">
        <f t="shared" si="3802"/>
        <v>BU$15</v>
      </c>
      <c r="BV2629" s="80" t="str">
        <f t="shared" si="3802"/>
        <v>BV$15</v>
      </c>
      <c r="BW2629" s="80" t="str">
        <f t="shared" si="3802"/>
        <v>BW$15</v>
      </c>
      <c r="BX2629" s="80" t="str">
        <f t="shared" si="3802"/>
        <v>BX$15</v>
      </c>
      <c r="BY2629" s="80" t="str">
        <f t="shared" si="3802"/>
        <v>BY$15</v>
      </c>
      <c r="BZ2629" s="80" t="str">
        <f t="shared" si="3802"/>
        <v>BZ$15</v>
      </c>
      <c r="CA2629" s="80" t="str">
        <f t="shared" si="3802"/>
        <v>CA$15</v>
      </c>
      <c r="CB2629" s="80" t="str">
        <f t="shared" si="3802"/>
        <v>CB$15</v>
      </c>
      <c r="CC2629" s="80" t="str">
        <f t="shared" si="3802"/>
        <v>CC$15</v>
      </c>
      <c r="CD2629" s="80" t="str">
        <f t="shared" si="3802"/>
        <v>CD$15</v>
      </c>
      <c r="CE2629" s="80" t="str">
        <f t="shared" ref="CE2629:CK2629" si="3803">CE2606</f>
        <v>CE$15</v>
      </c>
      <c r="CF2629" s="80" t="str">
        <f t="shared" si="3803"/>
        <v>CF$15</v>
      </c>
      <c r="CG2629" s="80" t="str">
        <f t="shared" si="3803"/>
        <v>CG$15</v>
      </c>
      <c r="CH2629" s="80" t="str">
        <f t="shared" si="3803"/>
        <v>CH$15</v>
      </c>
      <c r="CI2629" s="80" t="str">
        <f t="shared" si="3803"/>
        <v>CI$15</v>
      </c>
      <c r="CJ2629" s="80" t="str">
        <f t="shared" si="3803"/>
        <v>CJ$15</v>
      </c>
      <c r="CK2629" s="80" t="str">
        <f t="shared" si="3803"/>
        <v>CK$15</v>
      </c>
      <c r="CL2629" s="80" t="str">
        <f t="shared" ref="CL2629" si="3804">CL2606</f>
        <v>CL$15</v>
      </c>
    </row>
    <row r="2630" spans="2:90" x14ac:dyDescent="0.4">
      <c r="B2630" s="27"/>
      <c r="C2630" s="27"/>
      <c r="D2630" s="27"/>
      <c r="E2630" s="27"/>
      <c r="F2630" s="27"/>
      <c r="G2630" s="27"/>
      <c r="H2630" s="27"/>
      <c r="I2630" s="27"/>
      <c r="J2630" s="27"/>
      <c r="K2630" s="27"/>
      <c r="L2630" s="27"/>
      <c r="M2630" s="27"/>
      <c r="N2630" s="27"/>
      <c r="O2630" s="27"/>
      <c r="P2630" s="27"/>
    </row>
    <row r="2631" spans="2:90" x14ac:dyDescent="0.4">
      <c r="B2631" s="171" t="s">
        <v>490</v>
      </c>
      <c r="E2631" s="8"/>
      <c r="H2631" s="170"/>
      <c r="I2631" s="172"/>
      <c r="J2631" s="172"/>
      <c r="K2631" s="193"/>
      <c r="L2631" s="193"/>
      <c r="M2631" s="193"/>
      <c r="N2631" s="193"/>
      <c r="O2631" s="193"/>
      <c r="P2631" s="193"/>
      <c r="R2631" s="194"/>
      <c r="S2631" s="170"/>
      <c r="T2631" s="170"/>
      <c r="U2631" s="170"/>
      <c r="V2631" s="170"/>
      <c r="W2631" s="170"/>
      <c r="X2631" s="170"/>
      <c r="Y2631" s="170"/>
      <c r="Z2631" s="170"/>
      <c r="AA2631" s="170"/>
      <c r="AB2631" s="170"/>
      <c r="AC2631" s="170"/>
      <c r="AD2631" s="170"/>
      <c r="AE2631" s="170"/>
      <c r="AF2631" s="170"/>
      <c r="AG2631" s="170"/>
      <c r="AH2631" s="170"/>
      <c r="AI2631" s="170"/>
      <c r="AJ2631" s="170"/>
      <c r="AK2631" s="170"/>
      <c r="AL2631" s="170"/>
      <c r="AM2631" s="170"/>
      <c r="AN2631" s="170"/>
      <c r="AO2631" s="170"/>
      <c r="AP2631" s="170"/>
      <c r="AQ2631" s="170"/>
      <c r="AR2631" s="170"/>
      <c r="AS2631" s="170"/>
      <c r="AT2631" s="170"/>
      <c r="AU2631" s="170"/>
      <c r="AV2631" s="170"/>
      <c r="AW2631" s="170"/>
      <c r="AX2631" s="170"/>
      <c r="AY2631" s="170"/>
      <c r="AZ2631" s="170"/>
      <c r="BA2631" s="170"/>
      <c r="BB2631" s="170"/>
      <c r="BC2631" s="170"/>
      <c r="BD2631" s="170"/>
      <c r="BE2631" s="170"/>
      <c r="BF2631" s="170"/>
      <c r="BG2631" s="170"/>
      <c r="BH2631" s="170"/>
      <c r="BI2631" s="170"/>
      <c r="BJ2631" s="170"/>
      <c r="BK2631" s="170"/>
      <c r="BL2631" s="170"/>
      <c r="BM2631" s="170"/>
      <c r="BN2631" s="170"/>
      <c r="BO2631" s="170"/>
      <c r="BP2631" s="170"/>
      <c r="BQ2631" s="170"/>
      <c r="BR2631" s="170"/>
      <c r="BS2631" s="170"/>
      <c r="BT2631" s="170"/>
      <c r="BU2631" s="170"/>
      <c r="BV2631" s="170"/>
      <c r="BW2631" s="170"/>
      <c r="BX2631" s="170"/>
      <c r="BY2631" s="170"/>
      <c r="BZ2631" s="170"/>
      <c r="CA2631" s="170"/>
      <c r="CB2631" s="170"/>
      <c r="CC2631" s="170"/>
      <c r="CD2631" s="170"/>
      <c r="CE2631" s="170"/>
      <c r="CF2631" s="170"/>
      <c r="CG2631" s="170"/>
      <c r="CH2631" s="170"/>
      <c r="CI2631" s="170"/>
      <c r="CJ2631" s="170"/>
      <c r="CK2631" s="170"/>
      <c r="CL2631" s="170"/>
    </row>
    <row r="2632" spans="2:90" x14ac:dyDescent="0.4">
      <c r="B2632" s="171" t="s">
        <v>492</v>
      </c>
      <c r="E2632" s="8"/>
      <c r="H2632" s="170"/>
      <c r="I2632" s="172"/>
      <c r="J2632" s="172"/>
      <c r="K2632" s="193"/>
      <c r="L2632" s="193"/>
      <c r="M2632" s="193"/>
      <c r="N2632" s="193"/>
      <c r="O2632" s="193"/>
      <c r="P2632" s="193"/>
      <c r="R2632" s="194"/>
      <c r="S2632" s="170"/>
      <c r="T2632" s="170"/>
      <c r="U2632" s="170"/>
      <c r="V2632" s="170"/>
      <c r="W2632" s="170"/>
      <c r="X2632" s="170"/>
      <c r="Y2632" s="170"/>
      <c r="Z2632" s="170"/>
      <c r="AA2632" s="170"/>
      <c r="AB2632" s="170"/>
      <c r="AC2632" s="170"/>
      <c r="AD2632" s="170"/>
      <c r="AE2632" s="170"/>
      <c r="AF2632" s="170"/>
      <c r="AG2632" s="170"/>
      <c r="AH2632" s="170"/>
      <c r="AI2632" s="170"/>
      <c r="AJ2632" s="170"/>
      <c r="AK2632" s="170"/>
      <c r="AL2632" s="170"/>
      <c r="AM2632" s="170"/>
      <c r="AN2632" s="170"/>
      <c r="AO2632" s="170"/>
      <c r="AP2632" s="170"/>
      <c r="AQ2632" s="170"/>
      <c r="AR2632" s="170"/>
      <c r="AS2632" s="170"/>
      <c r="AT2632" s="170"/>
      <c r="AU2632" s="170"/>
      <c r="AV2632" s="170"/>
      <c r="AW2632" s="170"/>
      <c r="AX2632" s="170"/>
      <c r="AY2632" s="170"/>
      <c r="AZ2632" s="170"/>
      <c r="BA2632" s="170"/>
      <c r="BB2632" s="170"/>
      <c r="BC2632" s="170"/>
      <c r="BD2632" s="170"/>
      <c r="BE2632" s="170"/>
      <c r="BF2632" s="170"/>
      <c r="BG2632" s="170"/>
      <c r="BH2632" s="170"/>
      <c r="BI2632" s="170"/>
      <c r="BJ2632" s="170"/>
      <c r="BK2632" s="170"/>
      <c r="BL2632" s="170"/>
      <c r="BM2632" s="170"/>
      <c r="BN2632" s="170"/>
      <c r="BO2632" s="170"/>
      <c r="BP2632" s="170"/>
      <c r="BQ2632" s="170"/>
      <c r="BR2632" s="170"/>
      <c r="BS2632" s="170"/>
      <c r="BT2632" s="170"/>
      <c r="BU2632" s="170"/>
      <c r="BV2632" s="170"/>
      <c r="BW2632" s="170"/>
      <c r="BX2632" s="170"/>
      <c r="BY2632" s="170"/>
      <c r="BZ2632" s="170"/>
      <c r="CA2632" s="170"/>
      <c r="CB2632" s="170"/>
      <c r="CC2632" s="170"/>
      <c r="CD2632" s="170"/>
      <c r="CE2632" s="170"/>
      <c r="CF2632" s="170"/>
      <c r="CG2632" s="170"/>
      <c r="CH2632" s="170"/>
      <c r="CI2632" s="170"/>
      <c r="CJ2632" s="170"/>
      <c r="CK2632" s="170"/>
      <c r="CL2632" s="170"/>
    </row>
    <row r="2633" spans="2:90" x14ac:dyDescent="0.4">
      <c r="B2633" s="171" t="s">
        <v>461</v>
      </c>
      <c r="E2633" s="8"/>
      <c r="H2633" s="170"/>
      <c r="I2633" s="172"/>
      <c r="J2633" s="172"/>
      <c r="K2633" s="193"/>
      <c r="L2633" s="193"/>
      <c r="M2633" s="193"/>
      <c r="N2633" s="193"/>
      <c r="O2633" s="193"/>
      <c r="P2633" s="193"/>
      <c r="R2633" s="194"/>
      <c r="S2633" s="195" t="str">
        <f t="shared" ref="S2633:AX2633" si="3805">S$16</f>
        <v>S$12</v>
      </c>
      <c r="T2633" s="195" t="str">
        <f t="shared" si="3805"/>
        <v>T$12</v>
      </c>
      <c r="U2633" s="195" t="str">
        <f t="shared" si="3805"/>
        <v>U$12</v>
      </c>
      <c r="V2633" s="195" t="str">
        <f t="shared" si="3805"/>
        <v>V$12</v>
      </c>
      <c r="W2633" s="195" t="str">
        <f t="shared" si="3805"/>
        <v>W$12</v>
      </c>
      <c r="X2633" s="195" t="str">
        <f t="shared" si="3805"/>
        <v>X$12</v>
      </c>
      <c r="Y2633" s="195" t="str">
        <f t="shared" si="3805"/>
        <v>Y$12</v>
      </c>
      <c r="Z2633" s="195" t="str">
        <f t="shared" si="3805"/>
        <v>Z$12</v>
      </c>
      <c r="AA2633" s="195" t="str">
        <f t="shared" si="3805"/>
        <v>AA$12</v>
      </c>
      <c r="AB2633" s="195" t="str">
        <f t="shared" si="3805"/>
        <v>AB$12</v>
      </c>
      <c r="AC2633" s="195" t="str">
        <f t="shared" si="3805"/>
        <v>AC$12</v>
      </c>
      <c r="AD2633" s="195" t="str">
        <f t="shared" si="3805"/>
        <v>AD$12</v>
      </c>
      <c r="AE2633" s="195" t="str">
        <f t="shared" si="3805"/>
        <v>AE$12</v>
      </c>
      <c r="AF2633" s="195" t="str">
        <f t="shared" si="3805"/>
        <v>AF$12</v>
      </c>
      <c r="AG2633" s="195" t="str">
        <f t="shared" si="3805"/>
        <v>AG$12</v>
      </c>
      <c r="AH2633" s="195" t="str">
        <f t="shared" si="3805"/>
        <v>AH$12</v>
      </c>
      <c r="AI2633" s="195" t="str">
        <f t="shared" si="3805"/>
        <v>AI$12</v>
      </c>
      <c r="AJ2633" s="195" t="str">
        <f t="shared" si="3805"/>
        <v>AJ$12</v>
      </c>
      <c r="AK2633" s="195" t="str">
        <f t="shared" si="3805"/>
        <v>AK$12</v>
      </c>
      <c r="AL2633" s="195" t="str">
        <f t="shared" si="3805"/>
        <v>AL$12</v>
      </c>
      <c r="AM2633" s="195" t="str">
        <f t="shared" si="3805"/>
        <v>AM$12</v>
      </c>
      <c r="AN2633" s="195" t="str">
        <f t="shared" si="3805"/>
        <v>AN$12</v>
      </c>
      <c r="AO2633" s="195" t="str">
        <f t="shared" si="3805"/>
        <v>AO$12</v>
      </c>
      <c r="AP2633" s="195" t="str">
        <f t="shared" si="3805"/>
        <v>AP$12</v>
      </c>
      <c r="AQ2633" s="195" t="str">
        <f t="shared" si="3805"/>
        <v>AQ$12</v>
      </c>
      <c r="AR2633" s="195" t="str">
        <f t="shared" si="3805"/>
        <v>AR$12</v>
      </c>
      <c r="AS2633" s="195" t="str">
        <f t="shared" si="3805"/>
        <v>AS$12</v>
      </c>
      <c r="AT2633" s="195" t="str">
        <f t="shared" si="3805"/>
        <v>AT$12</v>
      </c>
      <c r="AU2633" s="195" t="str">
        <f t="shared" si="3805"/>
        <v>AU$12</v>
      </c>
      <c r="AV2633" s="195" t="str">
        <f t="shared" si="3805"/>
        <v>AV$12</v>
      </c>
      <c r="AW2633" s="195" t="str">
        <f t="shared" si="3805"/>
        <v>AW$12</v>
      </c>
      <c r="AX2633" s="195" t="str">
        <f t="shared" si="3805"/>
        <v>AX$12</v>
      </c>
      <c r="AY2633" s="195" t="str">
        <f t="shared" ref="AY2633:CD2633" si="3806">AY$16</f>
        <v>AY$12</v>
      </c>
      <c r="AZ2633" s="195" t="str">
        <f t="shared" si="3806"/>
        <v>AZ$12</v>
      </c>
      <c r="BA2633" s="195" t="str">
        <f t="shared" si="3806"/>
        <v>BA$12</v>
      </c>
      <c r="BB2633" s="195" t="str">
        <f t="shared" si="3806"/>
        <v>BB$12</v>
      </c>
      <c r="BC2633" s="195" t="str">
        <f t="shared" si="3806"/>
        <v>BC$12</v>
      </c>
      <c r="BD2633" s="195" t="str">
        <f t="shared" si="3806"/>
        <v>BD$12</v>
      </c>
      <c r="BE2633" s="195" t="str">
        <f t="shared" si="3806"/>
        <v>BE$12</v>
      </c>
      <c r="BF2633" s="195" t="str">
        <f t="shared" si="3806"/>
        <v>BF$12</v>
      </c>
      <c r="BG2633" s="195" t="str">
        <f t="shared" si="3806"/>
        <v>BG$12</v>
      </c>
      <c r="BH2633" s="195" t="str">
        <f t="shared" si="3806"/>
        <v>BH$12</v>
      </c>
      <c r="BI2633" s="195" t="str">
        <f t="shared" si="3806"/>
        <v>BI$12</v>
      </c>
      <c r="BJ2633" s="195" t="str">
        <f t="shared" si="3806"/>
        <v>BJ$12</v>
      </c>
      <c r="BK2633" s="195" t="str">
        <f t="shared" si="3806"/>
        <v>BK$12</v>
      </c>
      <c r="BL2633" s="195" t="str">
        <f t="shared" si="3806"/>
        <v>BL$12</v>
      </c>
      <c r="BM2633" s="195" t="str">
        <f t="shared" si="3806"/>
        <v>BM$12</v>
      </c>
      <c r="BN2633" s="195" t="str">
        <f t="shared" si="3806"/>
        <v>BN$12</v>
      </c>
      <c r="BO2633" s="195" t="str">
        <f t="shared" si="3806"/>
        <v>BO$12</v>
      </c>
      <c r="BP2633" s="195" t="str">
        <f t="shared" si="3806"/>
        <v>BP$12</v>
      </c>
      <c r="BQ2633" s="195" t="str">
        <f t="shared" si="3806"/>
        <v>BQ$12</v>
      </c>
      <c r="BR2633" s="195" t="str">
        <f t="shared" si="3806"/>
        <v>BR$12</v>
      </c>
      <c r="BS2633" s="195" t="str">
        <f t="shared" si="3806"/>
        <v>BS$12</v>
      </c>
      <c r="BT2633" s="195" t="str">
        <f t="shared" si="3806"/>
        <v>BT$12</v>
      </c>
      <c r="BU2633" s="195" t="str">
        <f t="shared" si="3806"/>
        <v>BU$12</v>
      </c>
      <c r="BV2633" s="195" t="str">
        <f t="shared" si="3806"/>
        <v>BV$12</v>
      </c>
      <c r="BW2633" s="195" t="str">
        <f t="shared" si="3806"/>
        <v>BW$12</v>
      </c>
      <c r="BX2633" s="195" t="str">
        <f t="shared" si="3806"/>
        <v>BX$12</v>
      </c>
      <c r="BY2633" s="195" t="str">
        <f t="shared" si="3806"/>
        <v>BY$12</v>
      </c>
      <c r="BZ2633" s="195" t="str">
        <f t="shared" si="3806"/>
        <v>BZ$12</v>
      </c>
      <c r="CA2633" s="195" t="str">
        <f t="shared" si="3806"/>
        <v>CA$12</v>
      </c>
      <c r="CB2633" s="195" t="str">
        <f t="shared" si="3806"/>
        <v>CB$12</v>
      </c>
      <c r="CC2633" s="195" t="str">
        <f t="shared" si="3806"/>
        <v>CC$12</v>
      </c>
      <c r="CD2633" s="195" t="str">
        <f t="shared" si="3806"/>
        <v>CD$12</v>
      </c>
      <c r="CE2633" s="195" t="str">
        <f t="shared" ref="CE2633:CL2633" si="3807">CE$16</f>
        <v>CE$12</v>
      </c>
      <c r="CF2633" s="195" t="str">
        <f t="shared" si="3807"/>
        <v>CF$12</v>
      </c>
      <c r="CG2633" s="195" t="str">
        <f t="shared" si="3807"/>
        <v>CG$12</v>
      </c>
      <c r="CH2633" s="195" t="str">
        <f t="shared" si="3807"/>
        <v>CH$12</v>
      </c>
      <c r="CI2633" s="195" t="str">
        <f t="shared" si="3807"/>
        <v>CI$12</v>
      </c>
      <c r="CJ2633" s="195" t="str">
        <f t="shared" si="3807"/>
        <v>CJ$12</v>
      </c>
      <c r="CK2633" s="195" t="str">
        <f t="shared" si="3807"/>
        <v>CK$12</v>
      </c>
      <c r="CL2633" s="195" t="str">
        <f t="shared" si="3807"/>
        <v>CL$12</v>
      </c>
    </row>
    <row r="2634" spans="2:90" x14ac:dyDescent="0.4">
      <c r="B2634" s="171" t="s">
        <v>462</v>
      </c>
      <c r="E2634" s="8"/>
      <c r="H2634" s="196"/>
      <c r="I2634" s="197"/>
      <c r="J2634" s="197"/>
      <c r="K2634" s="198"/>
      <c r="L2634" s="198"/>
      <c r="M2634" s="198"/>
      <c r="N2634" s="198"/>
      <c r="O2634" s="198"/>
      <c r="P2634" s="198"/>
      <c r="R2634" s="198"/>
      <c r="S2634" s="195" t="str">
        <f t="shared" ref="S2634:AX2634" si="3808">S$17</f>
        <v>S$13</v>
      </c>
      <c r="T2634" s="195" t="str">
        <f t="shared" si="3808"/>
        <v>T$13</v>
      </c>
      <c r="U2634" s="195" t="str">
        <f t="shared" si="3808"/>
        <v>U$13</v>
      </c>
      <c r="V2634" s="195" t="str">
        <f t="shared" si="3808"/>
        <v>V$13</v>
      </c>
      <c r="W2634" s="195" t="str">
        <f t="shared" si="3808"/>
        <v>W$13</v>
      </c>
      <c r="X2634" s="195" t="str">
        <f t="shared" si="3808"/>
        <v>X$13</v>
      </c>
      <c r="Y2634" s="195" t="str">
        <f t="shared" si="3808"/>
        <v>Y$13</v>
      </c>
      <c r="Z2634" s="195" t="str">
        <f t="shared" si="3808"/>
        <v>Z$13</v>
      </c>
      <c r="AA2634" s="195" t="str">
        <f t="shared" si="3808"/>
        <v>AA$13</v>
      </c>
      <c r="AB2634" s="195" t="str">
        <f t="shared" si="3808"/>
        <v>AB$13</v>
      </c>
      <c r="AC2634" s="195" t="str">
        <f t="shared" si="3808"/>
        <v>AC$13</v>
      </c>
      <c r="AD2634" s="195" t="str">
        <f t="shared" si="3808"/>
        <v>AD$13</v>
      </c>
      <c r="AE2634" s="195" t="str">
        <f t="shared" si="3808"/>
        <v>AE$13</v>
      </c>
      <c r="AF2634" s="195" t="str">
        <f t="shared" si="3808"/>
        <v>AF$13</v>
      </c>
      <c r="AG2634" s="195" t="str">
        <f t="shared" si="3808"/>
        <v>AG$13</v>
      </c>
      <c r="AH2634" s="195" t="str">
        <f t="shared" si="3808"/>
        <v>AH$13</v>
      </c>
      <c r="AI2634" s="195" t="str">
        <f t="shared" si="3808"/>
        <v>AI$13</v>
      </c>
      <c r="AJ2634" s="195" t="str">
        <f t="shared" si="3808"/>
        <v>AJ$13</v>
      </c>
      <c r="AK2634" s="195" t="str">
        <f t="shared" si="3808"/>
        <v>AK$13</v>
      </c>
      <c r="AL2634" s="195" t="str">
        <f t="shared" si="3808"/>
        <v>AL$13</v>
      </c>
      <c r="AM2634" s="195" t="str">
        <f t="shared" si="3808"/>
        <v>AM$13</v>
      </c>
      <c r="AN2634" s="195" t="str">
        <f t="shared" si="3808"/>
        <v>AN$13</v>
      </c>
      <c r="AO2634" s="195" t="str">
        <f t="shared" si="3808"/>
        <v>AO$13</v>
      </c>
      <c r="AP2634" s="195" t="str">
        <f t="shared" si="3808"/>
        <v>AP$13</v>
      </c>
      <c r="AQ2634" s="195" t="str">
        <f t="shared" si="3808"/>
        <v>AQ$13</v>
      </c>
      <c r="AR2634" s="195" t="str">
        <f t="shared" si="3808"/>
        <v>AR$13</v>
      </c>
      <c r="AS2634" s="195" t="str">
        <f t="shared" si="3808"/>
        <v>AS$13</v>
      </c>
      <c r="AT2634" s="195" t="str">
        <f t="shared" si="3808"/>
        <v>AT$13</v>
      </c>
      <c r="AU2634" s="195" t="str">
        <f t="shared" si="3808"/>
        <v>AU$13</v>
      </c>
      <c r="AV2634" s="195" t="str">
        <f t="shared" si="3808"/>
        <v>AV$13</v>
      </c>
      <c r="AW2634" s="195" t="str">
        <f t="shared" si="3808"/>
        <v>AW$13</v>
      </c>
      <c r="AX2634" s="195" t="str">
        <f t="shared" si="3808"/>
        <v>AX$13</v>
      </c>
      <c r="AY2634" s="195" t="str">
        <f t="shared" ref="AY2634:CD2634" si="3809">AY$17</f>
        <v>AY$13</v>
      </c>
      <c r="AZ2634" s="195" t="str">
        <f t="shared" si="3809"/>
        <v>AZ$13</v>
      </c>
      <c r="BA2634" s="195" t="str">
        <f t="shared" si="3809"/>
        <v>BA$13</v>
      </c>
      <c r="BB2634" s="195" t="str">
        <f t="shared" si="3809"/>
        <v>BB$13</v>
      </c>
      <c r="BC2634" s="195" t="str">
        <f t="shared" si="3809"/>
        <v>BC$13</v>
      </c>
      <c r="BD2634" s="195" t="str">
        <f t="shared" si="3809"/>
        <v>BD$13</v>
      </c>
      <c r="BE2634" s="195" t="str">
        <f t="shared" si="3809"/>
        <v>BE$13</v>
      </c>
      <c r="BF2634" s="195" t="str">
        <f t="shared" si="3809"/>
        <v>BF$13</v>
      </c>
      <c r="BG2634" s="195" t="str">
        <f t="shared" si="3809"/>
        <v>BG$13</v>
      </c>
      <c r="BH2634" s="195" t="str">
        <f t="shared" si="3809"/>
        <v>BH$13</v>
      </c>
      <c r="BI2634" s="195" t="str">
        <f t="shared" si="3809"/>
        <v>BI$13</v>
      </c>
      <c r="BJ2634" s="195" t="str">
        <f t="shared" si="3809"/>
        <v>BJ$13</v>
      </c>
      <c r="BK2634" s="195" t="str">
        <f t="shared" si="3809"/>
        <v>BK$13</v>
      </c>
      <c r="BL2634" s="195" t="str">
        <f t="shared" si="3809"/>
        <v>BL$13</v>
      </c>
      <c r="BM2634" s="195" t="str">
        <f t="shared" si="3809"/>
        <v>BM$13</v>
      </c>
      <c r="BN2634" s="195" t="str">
        <f t="shared" si="3809"/>
        <v>BN$13</v>
      </c>
      <c r="BO2634" s="195" t="str">
        <f t="shared" si="3809"/>
        <v>BO$13</v>
      </c>
      <c r="BP2634" s="195" t="str">
        <f t="shared" si="3809"/>
        <v>BP$13</v>
      </c>
      <c r="BQ2634" s="195" t="str">
        <f t="shared" si="3809"/>
        <v>BQ$13</v>
      </c>
      <c r="BR2634" s="195" t="str">
        <f t="shared" si="3809"/>
        <v>BR$13</v>
      </c>
      <c r="BS2634" s="195" t="str">
        <f t="shared" si="3809"/>
        <v>BS$13</v>
      </c>
      <c r="BT2634" s="195" t="str">
        <f t="shared" si="3809"/>
        <v>BT$13</v>
      </c>
      <c r="BU2634" s="195" t="str">
        <f t="shared" si="3809"/>
        <v>BU$13</v>
      </c>
      <c r="BV2634" s="195" t="str">
        <f t="shared" si="3809"/>
        <v>BV$13</v>
      </c>
      <c r="BW2634" s="195" t="str">
        <f t="shared" si="3809"/>
        <v>BW$13</v>
      </c>
      <c r="BX2634" s="195" t="str">
        <f t="shared" si="3809"/>
        <v>BX$13</v>
      </c>
      <c r="BY2634" s="195" t="str">
        <f t="shared" si="3809"/>
        <v>BY$13</v>
      </c>
      <c r="BZ2634" s="195" t="str">
        <f t="shared" si="3809"/>
        <v>BZ$13</v>
      </c>
      <c r="CA2634" s="195" t="str">
        <f t="shared" si="3809"/>
        <v>CA$13</v>
      </c>
      <c r="CB2634" s="195" t="str">
        <f t="shared" si="3809"/>
        <v>CB$13</v>
      </c>
      <c r="CC2634" s="195" t="str">
        <f t="shared" si="3809"/>
        <v>CC$13</v>
      </c>
      <c r="CD2634" s="195" t="str">
        <f t="shared" si="3809"/>
        <v>CD$13</v>
      </c>
      <c r="CE2634" s="195" t="str">
        <f t="shared" ref="CE2634:CL2634" si="3810">CE$17</f>
        <v>CE$13</v>
      </c>
      <c r="CF2634" s="195" t="str">
        <f t="shared" si="3810"/>
        <v>CF$13</v>
      </c>
      <c r="CG2634" s="195" t="str">
        <f t="shared" si="3810"/>
        <v>CG$13</v>
      </c>
      <c r="CH2634" s="195" t="str">
        <f t="shared" si="3810"/>
        <v>CH$13</v>
      </c>
      <c r="CI2634" s="195" t="str">
        <f t="shared" si="3810"/>
        <v>CI$13</v>
      </c>
      <c r="CJ2634" s="195" t="str">
        <f t="shared" si="3810"/>
        <v>CJ$13</v>
      </c>
      <c r="CK2634" s="195" t="str">
        <f t="shared" si="3810"/>
        <v>CK$13</v>
      </c>
      <c r="CL2634" s="195" t="str">
        <f t="shared" si="3810"/>
        <v>CL$13</v>
      </c>
    </row>
    <row r="2635" spans="2:90" x14ac:dyDescent="0.4">
      <c r="B2635" s="171" t="s">
        <v>491</v>
      </c>
      <c r="E2635" s="8"/>
      <c r="H2635" s="196"/>
      <c r="I2635" s="197"/>
      <c r="J2635" s="197"/>
      <c r="K2635" s="198"/>
      <c r="L2635" s="198"/>
      <c r="M2635" s="198"/>
      <c r="N2635" s="198"/>
      <c r="O2635" s="198"/>
      <c r="P2635" s="198"/>
      <c r="R2635" s="198"/>
      <c r="S2635" s="186"/>
      <c r="T2635" s="186"/>
      <c r="U2635" s="186"/>
      <c r="V2635" s="186"/>
      <c r="W2635" s="186"/>
      <c r="X2635" s="186"/>
      <c r="Y2635" s="186"/>
      <c r="Z2635" s="186"/>
      <c r="AA2635" s="186"/>
      <c r="AB2635" s="186"/>
      <c r="AC2635" s="186"/>
      <c r="AD2635" s="186"/>
      <c r="AE2635" s="186"/>
      <c r="AF2635" s="186"/>
      <c r="AG2635" s="186"/>
      <c r="AH2635" s="186"/>
      <c r="AI2635" s="186"/>
      <c r="AJ2635" s="186"/>
      <c r="AK2635" s="186"/>
      <c r="AL2635" s="186"/>
      <c r="AM2635" s="186"/>
      <c r="AN2635" s="186"/>
      <c r="AO2635" s="186"/>
      <c r="AP2635" s="186"/>
      <c r="AQ2635" s="186"/>
      <c r="AR2635" s="186"/>
      <c r="AS2635" s="186"/>
      <c r="AT2635" s="186"/>
      <c r="AU2635" s="186"/>
      <c r="AV2635" s="186"/>
      <c r="AW2635" s="186"/>
      <c r="AX2635" s="186"/>
      <c r="AY2635" s="186"/>
      <c r="AZ2635" s="186"/>
      <c r="BA2635" s="186"/>
      <c r="BB2635" s="186"/>
      <c r="BC2635" s="186"/>
      <c r="BD2635" s="186"/>
      <c r="BE2635" s="186"/>
      <c r="BF2635" s="186"/>
      <c r="BG2635" s="186"/>
      <c r="BH2635" s="186"/>
      <c r="BI2635" s="186"/>
      <c r="BJ2635" s="186"/>
      <c r="BK2635" s="186"/>
      <c r="BL2635" s="186"/>
      <c r="BM2635" s="186"/>
      <c r="BN2635" s="186"/>
      <c r="BO2635" s="186"/>
      <c r="BP2635" s="186"/>
      <c r="BQ2635" s="186"/>
      <c r="BR2635" s="186"/>
      <c r="BS2635" s="186"/>
      <c r="BT2635" s="186"/>
      <c r="BU2635" s="186"/>
      <c r="BV2635" s="186"/>
      <c r="BW2635" s="186"/>
      <c r="BX2635" s="186"/>
      <c r="BY2635" s="186"/>
      <c r="BZ2635" s="186"/>
      <c r="CA2635" s="186"/>
      <c r="CB2635" s="186"/>
      <c r="CC2635" s="186"/>
      <c r="CD2635" s="186"/>
      <c r="CE2635" s="186"/>
      <c r="CF2635" s="186"/>
      <c r="CG2635" s="186"/>
      <c r="CH2635" s="186"/>
      <c r="CI2635" s="186"/>
      <c r="CJ2635" s="186"/>
      <c r="CK2635" s="186"/>
      <c r="CL2635" s="186"/>
    </row>
    <row r="2636" spans="2:90" x14ac:dyDescent="0.4">
      <c r="B2636" s="171" t="s">
        <v>505</v>
      </c>
      <c r="E2636" s="8"/>
      <c r="H2636" s="196"/>
      <c r="I2636" s="197"/>
      <c r="J2636" s="197"/>
      <c r="K2636" s="198"/>
      <c r="L2636" s="198"/>
      <c r="M2636" s="198"/>
      <c r="N2636" s="198"/>
      <c r="O2636" s="198"/>
      <c r="P2636" s="198"/>
      <c r="R2636" s="198"/>
      <c r="S2636" s="186"/>
      <c r="T2636" s="186"/>
      <c r="U2636" s="186"/>
      <c r="V2636" s="186"/>
      <c r="W2636" s="186"/>
      <c r="X2636" s="186"/>
      <c r="Y2636" s="186"/>
      <c r="Z2636" s="186"/>
      <c r="AA2636" s="186"/>
      <c r="AB2636" s="186"/>
      <c r="AC2636" s="186"/>
      <c r="AD2636" s="186"/>
      <c r="AE2636" s="186"/>
      <c r="AF2636" s="186"/>
      <c r="AG2636" s="186"/>
      <c r="AH2636" s="186"/>
      <c r="AI2636" s="186"/>
      <c r="AJ2636" s="186"/>
      <c r="AK2636" s="186"/>
      <c r="AL2636" s="186"/>
      <c r="AM2636" s="186"/>
      <c r="AN2636" s="186"/>
      <c r="AO2636" s="186"/>
      <c r="AP2636" s="186"/>
      <c r="AQ2636" s="186"/>
      <c r="AR2636" s="186"/>
      <c r="AS2636" s="186"/>
      <c r="AT2636" s="186"/>
      <c r="AU2636" s="186"/>
      <c r="AV2636" s="186"/>
      <c r="AW2636" s="186"/>
      <c r="AX2636" s="186"/>
      <c r="AY2636" s="186"/>
      <c r="AZ2636" s="186"/>
      <c r="BA2636" s="186"/>
      <c r="BB2636" s="186"/>
      <c r="BC2636" s="186"/>
      <c r="BD2636" s="186"/>
      <c r="BE2636" s="186"/>
      <c r="BF2636" s="186"/>
      <c r="BG2636" s="186"/>
      <c r="BH2636" s="186"/>
      <c r="BI2636" s="186"/>
      <c r="BJ2636" s="186"/>
      <c r="BK2636" s="186"/>
      <c r="BL2636" s="186"/>
      <c r="BM2636" s="186"/>
      <c r="BN2636" s="186"/>
      <c r="BO2636" s="186"/>
      <c r="BP2636" s="186"/>
      <c r="BQ2636" s="186"/>
      <c r="BR2636" s="186"/>
      <c r="BS2636" s="186"/>
      <c r="BT2636" s="186"/>
      <c r="BU2636" s="186"/>
      <c r="BV2636" s="186"/>
      <c r="BW2636" s="186"/>
      <c r="BX2636" s="186"/>
      <c r="BY2636" s="186"/>
      <c r="BZ2636" s="186"/>
      <c r="CA2636" s="186"/>
      <c r="CB2636" s="186"/>
      <c r="CC2636" s="186"/>
      <c r="CD2636" s="186"/>
      <c r="CE2636" s="186"/>
      <c r="CF2636" s="186"/>
      <c r="CG2636" s="186"/>
      <c r="CH2636" s="186"/>
      <c r="CI2636" s="186"/>
      <c r="CJ2636" s="186"/>
      <c r="CK2636" s="186"/>
      <c r="CL2636" s="186"/>
    </row>
    <row r="2637" spans="2:90" x14ac:dyDescent="0.4">
      <c r="B2637" s="171" t="s">
        <v>463</v>
      </c>
      <c r="E2637" s="8"/>
      <c r="H2637" s="196"/>
      <c r="I2637" s="197"/>
      <c r="J2637" s="197"/>
      <c r="K2637" s="198"/>
      <c r="L2637" s="198"/>
      <c r="M2637" s="198"/>
      <c r="N2637" s="198"/>
      <c r="O2637" s="198"/>
      <c r="P2637" s="198"/>
      <c r="R2637" s="198"/>
      <c r="S2637" s="186" t="str">
        <f t="shared" ref="S2637:AX2637" si="3811">S$18</f>
        <v>S$14</v>
      </c>
      <c r="T2637" s="186" t="str">
        <f t="shared" si="3811"/>
        <v>T$14</v>
      </c>
      <c r="U2637" s="186" t="str">
        <f t="shared" si="3811"/>
        <v>U$14</v>
      </c>
      <c r="V2637" s="186" t="str">
        <f t="shared" si="3811"/>
        <v>V$14</v>
      </c>
      <c r="W2637" s="186" t="str">
        <f t="shared" si="3811"/>
        <v>W$14</v>
      </c>
      <c r="X2637" s="186" t="str">
        <f t="shared" si="3811"/>
        <v>X$14</v>
      </c>
      <c r="Y2637" s="186" t="str">
        <f t="shared" si="3811"/>
        <v>Y$14</v>
      </c>
      <c r="Z2637" s="186" t="str">
        <f t="shared" si="3811"/>
        <v>Z$14</v>
      </c>
      <c r="AA2637" s="186" t="str">
        <f t="shared" si="3811"/>
        <v>AA$14</v>
      </c>
      <c r="AB2637" s="186" t="str">
        <f t="shared" si="3811"/>
        <v>AB$14</v>
      </c>
      <c r="AC2637" s="186" t="str">
        <f t="shared" si="3811"/>
        <v>AC$14</v>
      </c>
      <c r="AD2637" s="186" t="str">
        <f t="shared" si="3811"/>
        <v>AD$14</v>
      </c>
      <c r="AE2637" s="186" t="str">
        <f t="shared" si="3811"/>
        <v>AE$14</v>
      </c>
      <c r="AF2637" s="186" t="str">
        <f t="shared" si="3811"/>
        <v>AF$14</v>
      </c>
      <c r="AG2637" s="186" t="str">
        <f t="shared" si="3811"/>
        <v>AG$14</v>
      </c>
      <c r="AH2637" s="186" t="str">
        <f t="shared" si="3811"/>
        <v>AH$14</v>
      </c>
      <c r="AI2637" s="186" t="str">
        <f t="shared" si="3811"/>
        <v>AI$14</v>
      </c>
      <c r="AJ2637" s="186" t="str">
        <f t="shared" si="3811"/>
        <v>AJ$14</v>
      </c>
      <c r="AK2637" s="186" t="str">
        <f t="shared" si="3811"/>
        <v>AK$14</v>
      </c>
      <c r="AL2637" s="186" t="str">
        <f t="shared" si="3811"/>
        <v>AL$14</v>
      </c>
      <c r="AM2637" s="186" t="str">
        <f t="shared" si="3811"/>
        <v>AM$14</v>
      </c>
      <c r="AN2637" s="186" t="str">
        <f t="shared" si="3811"/>
        <v>AN$14</v>
      </c>
      <c r="AO2637" s="186" t="str">
        <f t="shared" si="3811"/>
        <v>AO$14</v>
      </c>
      <c r="AP2637" s="186" t="str">
        <f t="shared" si="3811"/>
        <v>AP$14</v>
      </c>
      <c r="AQ2637" s="186" t="str">
        <f t="shared" si="3811"/>
        <v>AQ$14</v>
      </c>
      <c r="AR2637" s="186" t="str">
        <f t="shared" si="3811"/>
        <v>AR$14</v>
      </c>
      <c r="AS2637" s="186" t="str">
        <f t="shared" si="3811"/>
        <v>AS$14</v>
      </c>
      <c r="AT2637" s="186" t="str">
        <f t="shared" si="3811"/>
        <v>AT$14</v>
      </c>
      <c r="AU2637" s="186" t="str">
        <f t="shared" si="3811"/>
        <v>AU$14</v>
      </c>
      <c r="AV2637" s="186" t="str">
        <f t="shared" si="3811"/>
        <v>AV$14</v>
      </c>
      <c r="AW2637" s="186" t="str">
        <f t="shared" si="3811"/>
        <v>AW$14</v>
      </c>
      <c r="AX2637" s="186" t="str">
        <f t="shared" si="3811"/>
        <v>AX$14</v>
      </c>
      <c r="AY2637" s="186" t="str">
        <f t="shared" ref="AY2637:CD2637" si="3812">AY$18</f>
        <v>AY$14</v>
      </c>
      <c r="AZ2637" s="186" t="str">
        <f t="shared" si="3812"/>
        <v>AZ$14</v>
      </c>
      <c r="BA2637" s="186" t="str">
        <f t="shared" si="3812"/>
        <v>BA$14</v>
      </c>
      <c r="BB2637" s="186" t="str">
        <f t="shared" si="3812"/>
        <v>BB$14</v>
      </c>
      <c r="BC2637" s="186" t="str">
        <f t="shared" si="3812"/>
        <v>BC$14</v>
      </c>
      <c r="BD2637" s="186" t="str">
        <f t="shared" si="3812"/>
        <v>BD$14</v>
      </c>
      <c r="BE2637" s="186" t="str">
        <f t="shared" si="3812"/>
        <v>BE$14</v>
      </c>
      <c r="BF2637" s="186" t="str">
        <f t="shared" si="3812"/>
        <v>BF$14</v>
      </c>
      <c r="BG2637" s="186" t="str">
        <f t="shared" si="3812"/>
        <v>BG$14</v>
      </c>
      <c r="BH2637" s="186" t="str">
        <f t="shared" si="3812"/>
        <v>BH$14</v>
      </c>
      <c r="BI2637" s="186" t="str">
        <f t="shared" si="3812"/>
        <v>BI$14</v>
      </c>
      <c r="BJ2637" s="186" t="str">
        <f t="shared" si="3812"/>
        <v>BJ$14</v>
      </c>
      <c r="BK2637" s="186" t="str">
        <f t="shared" si="3812"/>
        <v>BK$14</v>
      </c>
      <c r="BL2637" s="186" t="str">
        <f t="shared" si="3812"/>
        <v>BL$14</v>
      </c>
      <c r="BM2637" s="186" t="str">
        <f t="shared" si="3812"/>
        <v>BM$14</v>
      </c>
      <c r="BN2637" s="186" t="str">
        <f t="shared" si="3812"/>
        <v>BN$14</v>
      </c>
      <c r="BO2637" s="186" t="str">
        <f t="shared" si="3812"/>
        <v>BO$14</v>
      </c>
      <c r="BP2637" s="186" t="str">
        <f t="shared" si="3812"/>
        <v>BP$14</v>
      </c>
      <c r="BQ2637" s="186" t="str">
        <f t="shared" si="3812"/>
        <v>BQ$14</v>
      </c>
      <c r="BR2637" s="186" t="str">
        <f t="shared" si="3812"/>
        <v>BR$14</v>
      </c>
      <c r="BS2637" s="186" t="str">
        <f t="shared" si="3812"/>
        <v>BS$14</v>
      </c>
      <c r="BT2637" s="186" t="str">
        <f t="shared" si="3812"/>
        <v>BT$14</v>
      </c>
      <c r="BU2637" s="186" t="str">
        <f t="shared" si="3812"/>
        <v>BU$14</v>
      </c>
      <c r="BV2637" s="186" t="str">
        <f t="shared" si="3812"/>
        <v>BV$14</v>
      </c>
      <c r="BW2637" s="186" t="str">
        <f t="shared" si="3812"/>
        <v>BW$14</v>
      </c>
      <c r="BX2637" s="186" t="str">
        <f t="shared" si="3812"/>
        <v>BX$14</v>
      </c>
      <c r="BY2637" s="186" t="str">
        <f t="shared" si="3812"/>
        <v>BY$14</v>
      </c>
      <c r="BZ2637" s="186" t="str">
        <f t="shared" si="3812"/>
        <v>BZ$14</v>
      </c>
      <c r="CA2637" s="186" t="str">
        <f t="shared" si="3812"/>
        <v>CA$14</v>
      </c>
      <c r="CB2637" s="186" t="str">
        <f t="shared" si="3812"/>
        <v>CB$14</v>
      </c>
      <c r="CC2637" s="186" t="str">
        <f t="shared" si="3812"/>
        <v>CC$14</v>
      </c>
      <c r="CD2637" s="186" t="str">
        <f t="shared" si="3812"/>
        <v>CD$14</v>
      </c>
      <c r="CE2637" s="186" t="str">
        <f t="shared" ref="CE2637:CL2637" si="3813">CE$18</f>
        <v>CE$14</v>
      </c>
      <c r="CF2637" s="186" t="str">
        <f t="shared" si="3813"/>
        <v>CF$14</v>
      </c>
      <c r="CG2637" s="186" t="str">
        <f t="shared" si="3813"/>
        <v>CG$14</v>
      </c>
      <c r="CH2637" s="186" t="str">
        <f t="shared" si="3813"/>
        <v>CH$14</v>
      </c>
      <c r="CI2637" s="186" t="str">
        <f t="shared" si="3813"/>
        <v>CI$14</v>
      </c>
      <c r="CJ2637" s="186" t="str">
        <f t="shared" si="3813"/>
        <v>CJ$14</v>
      </c>
      <c r="CK2637" s="186" t="str">
        <f t="shared" si="3813"/>
        <v>CK$14</v>
      </c>
      <c r="CL2637" s="186" t="str">
        <f t="shared" si="3813"/>
        <v>CL$14</v>
      </c>
    </row>
    <row r="2638" spans="2:90" x14ac:dyDescent="0.4">
      <c r="B2638" s="171" t="s">
        <v>464</v>
      </c>
      <c r="E2638" s="8"/>
      <c r="H2638" s="196"/>
      <c r="I2638" s="197"/>
      <c r="J2638" s="197"/>
      <c r="K2638" s="198"/>
      <c r="L2638" s="198"/>
      <c r="M2638" s="198"/>
      <c r="N2638" s="198"/>
      <c r="O2638" s="198"/>
      <c r="P2638" s="198"/>
      <c r="R2638" s="198"/>
      <c r="S2638" s="186" t="str">
        <f t="shared" ref="S2638:AX2638" si="3814">S$19</f>
        <v>S$15</v>
      </c>
      <c r="T2638" s="186" t="str">
        <f t="shared" si="3814"/>
        <v>T$15</v>
      </c>
      <c r="U2638" s="186" t="str">
        <f t="shared" si="3814"/>
        <v>U$15</v>
      </c>
      <c r="V2638" s="186" t="str">
        <f t="shared" si="3814"/>
        <v>V$15</v>
      </c>
      <c r="W2638" s="186" t="str">
        <f t="shared" si="3814"/>
        <v>W$15</v>
      </c>
      <c r="X2638" s="186" t="str">
        <f t="shared" si="3814"/>
        <v>X$15</v>
      </c>
      <c r="Y2638" s="186" t="str">
        <f t="shared" si="3814"/>
        <v>Y$15</v>
      </c>
      <c r="Z2638" s="186" t="str">
        <f t="shared" si="3814"/>
        <v>Z$15</v>
      </c>
      <c r="AA2638" s="186" t="str">
        <f t="shared" si="3814"/>
        <v>AA$15</v>
      </c>
      <c r="AB2638" s="186" t="str">
        <f t="shared" si="3814"/>
        <v>AB$15</v>
      </c>
      <c r="AC2638" s="186" t="str">
        <f t="shared" si="3814"/>
        <v>AC$15</v>
      </c>
      <c r="AD2638" s="186" t="str">
        <f t="shared" si="3814"/>
        <v>AD$15</v>
      </c>
      <c r="AE2638" s="186" t="str">
        <f t="shared" si="3814"/>
        <v>AE$15</v>
      </c>
      <c r="AF2638" s="186" t="str">
        <f t="shared" si="3814"/>
        <v>AF$15</v>
      </c>
      <c r="AG2638" s="186" t="str">
        <f t="shared" si="3814"/>
        <v>AG$15</v>
      </c>
      <c r="AH2638" s="186" t="str">
        <f t="shared" si="3814"/>
        <v>AH$15</v>
      </c>
      <c r="AI2638" s="186" t="str">
        <f t="shared" si="3814"/>
        <v>AI$15</v>
      </c>
      <c r="AJ2638" s="186" t="str">
        <f t="shared" si="3814"/>
        <v>AJ$15</v>
      </c>
      <c r="AK2638" s="186" t="str">
        <f t="shared" si="3814"/>
        <v>AK$15</v>
      </c>
      <c r="AL2638" s="186" t="str">
        <f t="shared" si="3814"/>
        <v>AL$15</v>
      </c>
      <c r="AM2638" s="186" t="str">
        <f t="shared" si="3814"/>
        <v>AM$15</v>
      </c>
      <c r="AN2638" s="186" t="str">
        <f t="shared" si="3814"/>
        <v>AN$15</v>
      </c>
      <c r="AO2638" s="186" t="str">
        <f t="shared" si="3814"/>
        <v>AO$15</v>
      </c>
      <c r="AP2638" s="186" t="str">
        <f t="shared" si="3814"/>
        <v>AP$15</v>
      </c>
      <c r="AQ2638" s="186" t="str">
        <f t="shared" si="3814"/>
        <v>AQ$15</v>
      </c>
      <c r="AR2638" s="186" t="str">
        <f t="shared" si="3814"/>
        <v>AR$15</v>
      </c>
      <c r="AS2638" s="186" t="str">
        <f t="shared" si="3814"/>
        <v>AS$15</v>
      </c>
      <c r="AT2638" s="186" t="str">
        <f t="shared" si="3814"/>
        <v>AT$15</v>
      </c>
      <c r="AU2638" s="186" t="str">
        <f t="shared" si="3814"/>
        <v>AU$15</v>
      </c>
      <c r="AV2638" s="186" t="str">
        <f t="shared" si="3814"/>
        <v>AV$15</v>
      </c>
      <c r="AW2638" s="186" t="str">
        <f t="shared" si="3814"/>
        <v>AW$15</v>
      </c>
      <c r="AX2638" s="186" t="str">
        <f t="shared" si="3814"/>
        <v>AX$15</v>
      </c>
      <c r="AY2638" s="186" t="str">
        <f t="shared" ref="AY2638:CD2638" si="3815">AY$19</f>
        <v>AY$15</v>
      </c>
      <c r="AZ2638" s="186" t="str">
        <f t="shared" si="3815"/>
        <v>AZ$15</v>
      </c>
      <c r="BA2638" s="186" t="str">
        <f t="shared" si="3815"/>
        <v>BA$15</v>
      </c>
      <c r="BB2638" s="186" t="str">
        <f t="shared" si="3815"/>
        <v>BB$15</v>
      </c>
      <c r="BC2638" s="186" t="str">
        <f t="shared" si="3815"/>
        <v>BC$15</v>
      </c>
      <c r="BD2638" s="186" t="str">
        <f t="shared" si="3815"/>
        <v>BD$15</v>
      </c>
      <c r="BE2638" s="186" t="str">
        <f t="shared" si="3815"/>
        <v>BE$15</v>
      </c>
      <c r="BF2638" s="186" t="str">
        <f t="shared" si="3815"/>
        <v>BF$15</v>
      </c>
      <c r="BG2638" s="186" t="str">
        <f t="shared" si="3815"/>
        <v>BG$15</v>
      </c>
      <c r="BH2638" s="186" t="str">
        <f t="shared" si="3815"/>
        <v>BH$15</v>
      </c>
      <c r="BI2638" s="186" t="str">
        <f t="shared" si="3815"/>
        <v>BI$15</v>
      </c>
      <c r="BJ2638" s="186" t="str">
        <f t="shared" si="3815"/>
        <v>BJ$15</v>
      </c>
      <c r="BK2638" s="186" t="str">
        <f t="shared" si="3815"/>
        <v>BK$15</v>
      </c>
      <c r="BL2638" s="186" t="str">
        <f t="shared" si="3815"/>
        <v>BL$15</v>
      </c>
      <c r="BM2638" s="186" t="str">
        <f t="shared" si="3815"/>
        <v>BM$15</v>
      </c>
      <c r="BN2638" s="186" t="str">
        <f t="shared" si="3815"/>
        <v>BN$15</v>
      </c>
      <c r="BO2638" s="186" t="str">
        <f t="shared" si="3815"/>
        <v>BO$15</v>
      </c>
      <c r="BP2638" s="186" t="str">
        <f t="shared" si="3815"/>
        <v>BP$15</v>
      </c>
      <c r="BQ2638" s="186" t="str">
        <f t="shared" si="3815"/>
        <v>BQ$15</v>
      </c>
      <c r="BR2638" s="186" t="str">
        <f t="shared" si="3815"/>
        <v>BR$15</v>
      </c>
      <c r="BS2638" s="186" t="str">
        <f t="shared" si="3815"/>
        <v>BS$15</v>
      </c>
      <c r="BT2638" s="186" t="str">
        <f t="shared" si="3815"/>
        <v>BT$15</v>
      </c>
      <c r="BU2638" s="186" t="str">
        <f t="shared" si="3815"/>
        <v>BU$15</v>
      </c>
      <c r="BV2638" s="186" t="str">
        <f t="shared" si="3815"/>
        <v>BV$15</v>
      </c>
      <c r="BW2638" s="186" t="str">
        <f t="shared" si="3815"/>
        <v>BW$15</v>
      </c>
      <c r="BX2638" s="186" t="str">
        <f t="shared" si="3815"/>
        <v>BX$15</v>
      </c>
      <c r="BY2638" s="186" t="str">
        <f t="shared" si="3815"/>
        <v>BY$15</v>
      </c>
      <c r="BZ2638" s="186" t="str">
        <f t="shared" si="3815"/>
        <v>BZ$15</v>
      </c>
      <c r="CA2638" s="186" t="str">
        <f t="shared" si="3815"/>
        <v>CA$15</v>
      </c>
      <c r="CB2638" s="186" t="str">
        <f t="shared" si="3815"/>
        <v>CB$15</v>
      </c>
      <c r="CC2638" s="186" t="str">
        <f t="shared" si="3815"/>
        <v>CC$15</v>
      </c>
      <c r="CD2638" s="186" t="str">
        <f t="shared" si="3815"/>
        <v>CD$15</v>
      </c>
      <c r="CE2638" s="186" t="str">
        <f t="shared" ref="CE2638:CL2638" si="3816">CE$19</f>
        <v>CE$15</v>
      </c>
      <c r="CF2638" s="186" t="str">
        <f t="shared" si="3816"/>
        <v>CF$15</v>
      </c>
      <c r="CG2638" s="186" t="str">
        <f t="shared" si="3816"/>
        <v>CG$15</v>
      </c>
      <c r="CH2638" s="186" t="str">
        <f t="shared" si="3816"/>
        <v>CH$15</v>
      </c>
      <c r="CI2638" s="186" t="str">
        <f t="shared" si="3816"/>
        <v>CI$15</v>
      </c>
      <c r="CJ2638" s="186" t="str">
        <f t="shared" si="3816"/>
        <v>CJ$15</v>
      </c>
      <c r="CK2638" s="186" t="str">
        <f t="shared" si="3816"/>
        <v>CK$15</v>
      </c>
      <c r="CL2638" s="186" t="str">
        <f t="shared" si="3816"/>
        <v>CL$15</v>
      </c>
    </row>
    <row r="2639" spans="2:90" x14ac:dyDescent="0.4">
      <c r="B2639" s="70" t="s">
        <v>281</v>
      </c>
      <c r="C2639" s="31"/>
      <c r="D2639" t="s">
        <v>425</v>
      </c>
      <c r="E2639" s="8" t="str">
        <f t="shared" ref="E2639:E2660" si="3817">ROW()&amp;" "&amp;D2639</f>
        <v>2639 FAPPE-F</v>
      </c>
      <c r="F2639" t="s">
        <v>348</v>
      </c>
      <c r="G2639" s="31" t="s">
        <v>243</v>
      </c>
      <c r="H2639" s="48"/>
      <c r="I2639" s="285"/>
      <c r="J2639" s="285"/>
      <c r="K2639" s="48"/>
      <c r="L2639" s="48"/>
      <c r="M2639" s="48"/>
      <c r="N2639" s="48"/>
      <c r="O2639" s="48"/>
      <c r="P2639" s="48"/>
      <c r="R2639" s="70"/>
      <c r="S2639" s="286"/>
      <c r="T2639" s="286"/>
      <c r="U2639" s="286"/>
      <c r="V2639" s="286"/>
      <c r="W2639" s="286"/>
      <c r="X2639" s="286"/>
      <c r="Y2639" s="286"/>
      <c r="Z2639" s="286"/>
      <c r="AA2639" s="286"/>
      <c r="AB2639" s="286"/>
      <c r="AC2639" s="286"/>
      <c r="AD2639" s="286"/>
      <c r="AE2639" s="286"/>
      <c r="AF2639" s="286"/>
      <c r="AG2639" s="286"/>
      <c r="AH2639" s="286"/>
      <c r="AI2639" s="286"/>
      <c r="AJ2639" s="286"/>
      <c r="AK2639" s="286"/>
      <c r="AL2639" s="286"/>
      <c r="AM2639" s="286"/>
      <c r="AN2639" s="286"/>
      <c r="AO2639" s="286"/>
      <c r="AP2639" s="286"/>
      <c r="AQ2639" s="286"/>
      <c r="AR2639" s="286"/>
      <c r="AS2639" s="286"/>
      <c r="AT2639" s="286"/>
      <c r="AU2639" s="286"/>
      <c r="AV2639" s="286"/>
      <c r="AW2639" s="286"/>
      <c r="AX2639" s="286"/>
      <c r="AY2639" s="286"/>
      <c r="AZ2639" s="286"/>
      <c r="BA2639" s="286"/>
      <c r="BB2639" s="286"/>
      <c r="BC2639" s="286"/>
      <c r="BD2639" s="286"/>
      <c r="BE2639" s="286"/>
      <c r="BF2639" s="286"/>
      <c r="BG2639" s="286"/>
      <c r="BH2639" s="286"/>
      <c r="BI2639" s="286"/>
      <c r="BJ2639" s="286"/>
      <c r="BK2639" s="286"/>
      <c r="BL2639" s="286"/>
      <c r="BM2639" s="286"/>
      <c r="BN2639" s="286"/>
      <c r="BO2639" s="286"/>
      <c r="BP2639" s="286"/>
      <c r="BQ2639" s="286"/>
      <c r="BR2639" s="286"/>
      <c r="BS2639" s="286"/>
      <c r="BT2639" s="286"/>
      <c r="BU2639" s="286"/>
      <c r="BV2639" s="286"/>
      <c r="BW2639" s="286"/>
      <c r="BX2639" s="286"/>
      <c r="BY2639" s="286"/>
      <c r="BZ2639" s="286"/>
      <c r="CA2639" s="286"/>
      <c r="CB2639" s="286"/>
      <c r="CC2639" s="286"/>
      <c r="CD2639" s="286"/>
      <c r="CE2639" s="286"/>
      <c r="CF2639" s="286"/>
      <c r="CG2639" s="286"/>
      <c r="CH2639" s="286"/>
      <c r="CI2639" s="286"/>
      <c r="CJ2639" s="286"/>
      <c r="CK2639" s="286"/>
      <c r="CL2639" s="286"/>
    </row>
    <row r="2640" spans="2:90" x14ac:dyDescent="0.4">
      <c r="B2640" s="95" t="str">
        <f>"Assumptions - "&amp;B2639</f>
        <v>Assumptions - Fixed secondary PPE:</v>
      </c>
      <c r="D2640" t="s">
        <v>425</v>
      </c>
      <c r="E2640" s="8" t="str">
        <f t="shared" ref="E2640" si="3818">ROW()&amp;" "&amp;D2640</f>
        <v>2640 FAPPE-F</v>
      </c>
      <c r="G2640" t="str">
        <f>E2640</f>
        <v>2640 FAPPE-F</v>
      </c>
      <c r="I2640"/>
      <c r="J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row>
    <row r="2641" spans="2:90" x14ac:dyDescent="0.4">
      <c r="B2641" s="141" t="s">
        <v>206</v>
      </c>
      <c r="D2641" t="s">
        <v>425</v>
      </c>
      <c r="E2641" s="8" t="str">
        <f t="shared" si="3817"/>
        <v>2641 FAPPE-F</v>
      </c>
      <c r="G2641" t="str">
        <f>E2641</f>
        <v>2641 FAPPE-F</v>
      </c>
      <c r="H2641" s="57">
        <v>5</v>
      </c>
      <c r="S2641" s="72"/>
      <c r="T2641" s="72"/>
      <c r="U2641" s="72"/>
      <c r="V2641" s="72"/>
      <c r="W2641" s="72"/>
      <c r="X2641" s="72"/>
      <c r="Y2641" s="72"/>
      <c r="Z2641" s="72"/>
      <c r="AA2641" s="72"/>
      <c r="AB2641" s="72"/>
      <c r="AC2641" s="72"/>
      <c r="AD2641" s="72"/>
      <c r="AE2641" s="72"/>
      <c r="AF2641" s="72"/>
      <c r="AG2641" s="72"/>
      <c r="AH2641" s="72"/>
      <c r="AI2641" s="72"/>
      <c r="AJ2641" s="72"/>
      <c r="AK2641" s="72"/>
      <c r="AL2641" s="72"/>
      <c r="AM2641" s="72"/>
      <c r="AN2641" s="72"/>
      <c r="AO2641" s="72"/>
      <c r="AP2641" s="72"/>
      <c r="AQ2641" s="72"/>
      <c r="AR2641" s="72"/>
      <c r="AS2641" s="72"/>
      <c r="AT2641" s="72"/>
      <c r="AU2641" s="72"/>
      <c r="AV2641" s="72"/>
      <c r="AW2641" s="72"/>
      <c r="AX2641" s="72"/>
      <c r="AY2641" s="72"/>
      <c r="AZ2641" s="72"/>
      <c r="BA2641" s="72"/>
      <c r="BB2641" s="72"/>
      <c r="BC2641" s="72"/>
      <c r="BD2641" s="72"/>
      <c r="BE2641" s="72"/>
      <c r="BF2641" s="72"/>
      <c r="BG2641" s="72"/>
      <c r="BH2641" s="72"/>
      <c r="BI2641" s="72"/>
      <c r="BJ2641" s="72"/>
      <c r="BK2641" s="72"/>
      <c r="BL2641" s="72"/>
      <c r="BM2641" s="72"/>
      <c r="BN2641" s="72"/>
      <c r="BO2641" s="72"/>
      <c r="BP2641" s="72"/>
      <c r="BQ2641" s="72"/>
      <c r="BR2641" s="72"/>
      <c r="BS2641" s="72"/>
      <c r="BT2641" s="72"/>
      <c r="BU2641" s="72"/>
      <c r="BV2641" s="72"/>
      <c r="BW2641" s="72"/>
      <c r="BX2641" s="72"/>
      <c r="BY2641" s="72"/>
      <c r="BZ2641" s="72"/>
      <c r="CA2641" s="72"/>
      <c r="CB2641" s="72"/>
      <c r="CC2641" s="72"/>
      <c r="CD2641" s="72"/>
      <c r="CE2641" s="72"/>
      <c r="CF2641" s="72"/>
      <c r="CG2641" s="72"/>
      <c r="CH2641" s="72"/>
      <c r="CI2641" s="72"/>
      <c r="CJ2641" s="72"/>
      <c r="CK2641" s="72"/>
      <c r="CL2641" s="72"/>
    </row>
    <row r="2642" spans="2:90" x14ac:dyDescent="0.4">
      <c r="B2642" s="141" t="s">
        <v>207</v>
      </c>
      <c r="D2642" t="s">
        <v>425</v>
      </c>
      <c r="E2642" s="8" t="str">
        <f t="shared" si="3817"/>
        <v>2642 FAPPE-F</v>
      </c>
      <c r="G2642" t="str">
        <f>E2642</f>
        <v>2642 FAPPE-F</v>
      </c>
      <c r="H2642" s="57">
        <v>3</v>
      </c>
      <c r="S2642" s="72"/>
      <c r="T2642" s="72"/>
      <c r="U2642" s="72"/>
      <c r="V2642" s="72"/>
      <c r="W2642" s="72"/>
      <c r="X2642" s="72"/>
      <c r="Y2642" s="72"/>
      <c r="Z2642" s="72"/>
      <c r="AA2642" s="72"/>
      <c r="AB2642" s="72"/>
      <c r="AC2642" s="72"/>
      <c r="AD2642" s="72"/>
      <c r="AE2642" s="72"/>
      <c r="AF2642" s="72"/>
      <c r="AG2642" s="72"/>
      <c r="AH2642" s="72"/>
      <c r="AI2642" s="72"/>
      <c r="AJ2642" s="72"/>
      <c r="AK2642" s="72"/>
      <c r="AL2642" s="72"/>
      <c r="AM2642" s="72"/>
      <c r="AN2642" s="72"/>
      <c r="AO2642" s="72"/>
      <c r="AP2642" s="72"/>
      <c r="AQ2642" s="72"/>
      <c r="AR2642" s="72"/>
      <c r="AS2642" s="72"/>
      <c r="AT2642" s="72"/>
      <c r="AU2642" s="72"/>
      <c r="AV2642" s="72"/>
      <c r="AW2642" s="72"/>
      <c r="AX2642" s="72"/>
      <c r="AY2642" s="72"/>
      <c r="AZ2642" s="72"/>
      <c r="BA2642" s="72"/>
      <c r="BB2642" s="72"/>
      <c r="BC2642" s="72"/>
      <c r="BD2642" s="72"/>
      <c r="BE2642" s="72"/>
      <c r="BF2642" s="72"/>
      <c r="BG2642" s="72"/>
      <c r="BH2642" s="72"/>
      <c r="BI2642" s="72"/>
      <c r="BJ2642" s="72"/>
      <c r="BK2642" s="72"/>
      <c r="BL2642" s="72"/>
      <c r="BM2642" s="72"/>
      <c r="BN2642" s="72"/>
      <c r="BO2642" s="72"/>
      <c r="BP2642" s="72"/>
      <c r="BQ2642" s="72"/>
      <c r="BR2642" s="72"/>
      <c r="BS2642" s="72"/>
      <c r="BT2642" s="72"/>
      <c r="BU2642" s="72"/>
      <c r="BV2642" s="72"/>
      <c r="BW2642" s="72"/>
      <c r="BX2642" s="72"/>
      <c r="BY2642" s="72"/>
      <c r="BZ2642" s="72"/>
      <c r="CA2642" s="72"/>
      <c r="CB2642" s="72"/>
      <c r="CC2642" s="72"/>
      <c r="CD2642" s="72"/>
      <c r="CE2642" s="72"/>
      <c r="CF2642" s="72"/>
      <c r="CG2642" s="72"/>
      <c r="CH2642" s="72"/>
      <c r="CI2642" s="72"/>
      <c r="CJ2642" s="72"/>
      <c r="CK2642" s="72"/>
      <c r="CL2642" s="72"/>
    </row>
    <row r="2643" spans="2:90" x14ac:dyDescent="0.4">
      <c r="D2643" t="s">
        <v>425</v>
      </c>
      <c r="E2643" s="8" t="str">
        <f t="shared" si="3817"/>
        <v>2643 FAPPE-F</v>
      </c>
      <c r="S2643" s="72"/>
      <c r="T2643" s="72"/>
      <c r="U2643" s="72"/>
      <c r="V2643" s="72"/>
      <c r="W2643" s="72"/>
      <c r="X2643" s="72"/>
      <c r="Y2643" s="72"/>
      <c r="Z2643" s="72"/>
      <c r="AA2643" s="72"/>
      <c r="AB2643" s="72"/>
      <c r="AC2643" s="72"/>
      <c r="AD2643" s="72"/>
      <c r="AE2643" s="72"/>
      <c r="AF2643" s="72"/>
      <c r="AG2643" s="72"/>
      <c r="AH2643" s="72"/>
      <c r="AI2643" s="72"/>
      <c r="AJ2643" s="72"/>
      <c r="AK2643" s="72"/>
      <c r="AL2643" s="72"/>
      <c r="AM2643" s="72"/>
      <c r="AN2643" s="72"/>
      <c r="AO2643" s="72"/>
      <c r="AP2643" s="72"/>
      <c r="AQ2643" s="72"/>
      <c r="AR2643" s="72"/>
      <c r="AS2643" s="72"/>
      <c r="AT2643" s="72"/>
      <c r="AU2643" s="72"/>
      <c r="AV2643" s="72"/>
      <c r="AW2643" s="72"/>
      <c r="AX2643" s="72"/>
      <c r="AY2643" s="72"/>
      <c r="AZ2643" s="72"/>
      <c r="BA2643" s="72"/>
      <c r="BB2643" s="72"/>
      <c r="BC2643" s="72"/>
      <c r="BD2643" s="72"/>
      <c r="BE2643" s="72"/>
      <c r="BF2643" s="72"/>
      <c r="BG2643" s="72"/>
      <c r="BH2643" s="72"/>
      <c r="BI2643" s="72"/>
      <c r="BJ2643" s="72"/>
      <c r="BK2643" s="72"/>
      <c r="BL2643" s="72"/>
      <c r="BM2643" s="72"/>
      <c r="BN2643" s="72"/>
      <c r="BO2643" s="72"/>
      <c r="BP2643" s="72"/>
      <c r="BQ2643" s="72"/>
      <c r="BR2643" s="72"/>
      <c r="BS2643" s="72"/>
      <c r="BT2643" s="72"/>
      <c r="BU2643" s="72"/>
      <c r="BV2643" s="72"/>
      <c r="BW2643" s="72"/>
      <c r="BX2643" s="72"/>
      <c r="BY2643" s="72"/>
      <c r="BZ2643" s="72"/>
      <c r="CA2643" s="72"/>
      <c r="CB2643" s="72"/>
      <c r="CC2643" s="72"/>
      <c r="CD2643" s="72"/>
      <c r="CE2643" s="72"/>
      <c r="CF2643" s="72"/>
      <c r="CG2643" s="72"/>
      <c r="CH2643" s="72"/>
      <c r="CI2643" s="72"/>
      <c r="CJ2643" s="72"/>
      <c r="CK2643" s="72"/>
      <c r="CL2643" s="72"/>
    </row>
    <row r="2644" spans="2:90" x14ac:dyDescent="0.4">
      <c r="B2644" s="122" t="str">
        <f>"Capital expenditures - "&amp;SUBSTITUTE(B2639,":","")</f>
        <v>Capital expenditures - Fixed secondary PPE</v>
      </c>
      <c r="C2644" t="s">
        <v>235</v>
      </c>
      <c r="D2644" t="s">
        <v>425</v>
      </c>
      <c r="E2644" s="8" t="str">
        <f t="shared" si="3817"/>
        <v>2644 FAPPE-F</v>
      </c>
      <c r="G2644" t="str">
        <f>E2644</f>
        <v>2644 FAPPE-F</v>
      </c>
      <c r="I2644" s="74"/>
      <c r="J2644" s="74"/>
      <c r="K2644" s="23">
        <v>-1000</v>
      </c>
      <c r="L2644" s="23">
        <v>-2000</v>
      </c>
      <c r="M2644" s="23">
        <v>-4000</v>
      </c>
      <c r="N2644" s="23">
        <v>-8000</v>
      </c>
      <c r="O2644" s="23">
        <v>-16000</v>
      </c>
      <c r="P2644" s="23">
        <v>-32000</v>
      </c>
      <c r="R2644" s="24"/>
      <c r="S2644" s="80" cm="1">
        <f t="array" ref="S2644">INDEX($K:$Q,ROW(),MATCH(S$3,$K$2:$Q$2,0))/12</f>
        <v>-83.333333333333329</v>
      </c>
      <c r="T2644" s="80" cm="1">
        <f t="array" ref="T2644">INDEX($K:$Q,ROW(),MATCH(T$3,$K$2:$Q$2,0))/12</f>
        <v>-83.333333333333329</v>
      </c>
      <c r="U2644" s="80" cm="1">
        <f t="array" ref="U2644">INDEX($K:$Q,ROW(),MATCH(U$3,$K$2:$Q$2,0))/12</f>
        <v>-83.333333333333329</v>
      </c>
      <c r="V2644" s="80" cm="1">
        <f t="array" ref="V2644">INDEX($K:$Q,ROW(),MATCH(V$3,$K$2:$Q$2,0))/12</f>
        <v>-83.333333333333329</v>
      </c>
      <c r="W2644" s="80" cm="1">
        <f t="array" ref="W2644">INDEX($K:$Q,ROW(),MATCH(W$3,$K$2:$Q$2,0))/12</f>
        <v>-83.333333333333329</v>
      </c>
      <c r="X2644" s="80" cm="1">
        <f t="array" ref="X2644">INDEX($K:$Q,ROW(),MATCH(X$3,$K$2:$Q$2,0))/12</f>
        <v>-83.333333333333329</v>
      </c>
      <c r="Y2644" s="80" cm="1">
        <f t="array" ref="Y2644">INDEX($K:$Q,ROW(),MATCH(Y$3,$K$2:$Q$2,0))/12</f>
        <v>-83.333333333333329</v>
      </c>
      <c r="Z2644" s="80" cm="1">
        <f t="array" ref="Z2644">INDEX($K:$Q,ROW(),MATCH(Z$3,$K$2:$Q$2,0))/12</f>
        <v>-83.333333333333329</v>
      </c>
      <c r="AA2644" s="80" cm="1">
        <f t="array" ref="AA2644">INDEX($K:$Q,ROW(),MATCH(AA$3,$K$2:$Q$2,0))/12</f>
        <v>-83.333333333333329</v>
      </c>
      <c r="AB2644" s="80" cm="1">
        <f t="array" ref="AB2644">INDEX($K:$Q,ROW(),MATCH(AB$3,$K$2:$Q$2,0))/12</f>
        <v>-83.333333333333329</v>
      </c>
      <c r="AC2644" s="80" cm="1">
        <f t="array" ref="AC2644">INDEX($K:$Q,ROW(),MATCH(AC$3,$K$2:$Q$2,0))/12</f>
        <v>-83.333333333333329</v>
      </c>
      <c r="AD2644" s="80" cm="1">
        <f t="array" ref="AD2644">INDEX($K:$Q,ROW(),MATCH(AD$3,$K$2:$Q$2,0))/12</f>
        <v>-83.333333333333329</v>
      </c>
      <c r="AE2644" s="80" cm="1">
        <f t="array" ref="AE2644">INDEX($K:$Q,ROW(),MATCH(AE$3,$K$2:$Q$2,0))/12</f>
        <v>-166.66666666666666</v>
      </c>
      <c r="AF2644" s="80" cm="1">
        <f t="array" ref="AF2644">INDEX($K:$Q,ROW(),MATCH(AF$3,$K$2:$Q$2,0))/12</f>
        <v>-166.66666666666666</v>
      </c>
      <c r="AG2644" s="80" cm="1">
        <f t="array" ref="AG2644">INDEX($K:$Q,ROW(),MATCH(AG$3,$K$2:$Q$2,0))/12</f>
        <v>-166.66666666666666</v>
      </c>
      <c r="AH2644" s="80" cm="1">
        <f t="array" ref="AH2644">INDEX($K:$Q,ROW(),MATCH(AH$3,$K$2:$Q$2,0))/12</f>
        <v>-166.66666666666666</v>
      </c>
      <c r="AI2644" s="80" cm="1">
        <f t="array" ref="AI2644">INDEX($K:$Q,ROW(),MATCH(AI$3,$K$2:$Q$2,0))/12</f>
        <v>-166.66666666666666</v>
      </c>
      <c r="AJ2644" s="80" cm="1">
        <f t="array" ref="AJ2644">INDEX($K:$Q,ROW(),MATCH(AJ$3,$K$2:$Q$2,0))/12</f>
        <v>-166.66666666666666</v>
      </c>
      <c r="AK2644" s="80" cm="1">
        <f t="array" ref="AK2644">INDEX($K:$Q,ROW(),MATCH(AK$3,$K$2:$Q$2,0))/12</f>
        <v>-166.66666666666666</v>
      </c>
      <c r="AL2644" s="80" cm="1">
        <f t="array" ref="AL2644">INDEX($K:$Q,ROW(),MATCH(AL$3,$K$2:$Q$2,0))/12</f>
        <v>-166.66666666666666</v>
      </c>
      <c r="AM2644" s="80" cm="1">
        <f t="array" ref="AM2644">INDEX($K:$Q,ROW(),MATCH(AM$3,$K$2:$Q$2,0))/12</f>
        <v>-166.66666666666666</v>
      </c>
      <c r="AN2644" s="80" cm="1">
        <f t="array" ref="AN2644">INDEX($K:$Q,ROW(),MATCH(AN$3,$K$2:$Q$2,0))/12</f>
        <v>-166.66666666666666</v>
      </c>
      <c r="AO2644" s="80" cm="1">
        <f t="array" ref="AO2644">INDEX($K:$Q,ROW(),MATCH(AO$3,$K$2:$Q$2,0))/12</f>
        <v>-166.66666666666666</v>
      </c>
      <c r="AP2644" s="80" cm="1">
        <f t="array" ref="AP2644">INDEX($K:$Q,ROW(),MATCH(AP$3,$K$2:$Q$2,0))/12</f>
        <v>-166.66666666666666</v>
      </c>
      <c r="AQ2644" s="80" cm="1">
        <f t="array" ref="AQ2644">INDEX($K:$Q,ROW(),MATCH(AQ$3,$K$2:$Q$2,0))/12</f>
        <v>-333.33333333333331</v>
      </c>
      <c r="AR2644" s="80" cm="1">
        <f t="array" ref="AR2644">INDEX($K:$Q,ROW(),MATCH(AR$3,$K$2:$Q$2,0))/12</f>
        <v>-333.33333333333331</v>
      </c>
      <c r="AS2644" s="80" cm="1">
        <f t="array" ref="AS2644">INDEX($K:$Q,ROW(),MATCH(AS$3,$K$2:$Q$2,0))/12</f>
        <v>-333.33333333333331</v>
      </c>
      <c r="AT2644" s="80" cm="1">
        <f t="array" ref="AT2644">INDEX($K:$Q,ROW(),MATCH(AT$3,$K$2:$Q$2,0))/12</f>
        <v>-333.33333333333331</v>
      </c>
      <c r="AU2644" s="80" cm="1">
        <f t="array" ref="AU2644">INDEX($K:$Q,ROW(),MATCH(AU$3,$K$2:$Q$2,0))/12</f>
        <v>-333.33333333333331</v>
      </c>
      <c r="AV2644" s="80" cm="1">
        <f t="array" ref="AV2644">INDEX($K:$Q,ROW(),MATCH(AV$3,$K$2:$Q$2,0))/12</f>
        <v>-333.33333333333331</v>
      </c>
      <c r="AW2644" s="80" cm="1">
        <f t="array" ref="AW2644">INDEX($K:$Q,ROW(),MATCH(AW$3,$K$2:$Q$2,0))/12</f>
        <v>-333.33333333333331</v>
      </c>
      <c r="AX2644" s="80" cm="1">
        <f t="array" ref="AX2644">INDEX($K:$Q,ROW(),MATCH(AX$3,$K$2:$Q$2,0))/12</f>
        <v>-333.33333333333331</v>
      </c>
      <c r="AY2644" s="80" cm="1">
        <f t="array" ref="AY2644">INDEX($K:$Q,ROW(),MATCH(AY$3,$K$2:$Q$2,0))/12</f>
        <v>-333.33333333333331</v>
      </c>
      <c r="AZ2644" s="80" cm="1">
        <f t="array" ref="AZ2644">INDEX($K:$Q,ROW(),MATCH(AZ$3,$K$2:$Q$2,0))/12</f>
        <v>-333.33333333333331</v>
      </c>
      <c r="BA2644" s="80" cm="1">
        <f t="array" ref="BA2644">INDEX($K:$Q,ROW(),MATCH(BA$3,$K$2:$Q$2,0))/12</f>
        <v>-333.33333333333331</v>
      </c>
      <c r="BB2644" s="80" cm="1">
        <f t="array" ref="BB2644">INDEX($K:$Q,ROW(),MATCH(BB$3,$K$2:$Q$2,0))/12</f>
        <v>-333.33333333333331</v>
      </c>
      <c r="BC2644" s="80" cm="1">
        <f t="array" ref="BC2644">INDEX($K:$Q,ROW(),MATCH(BC$3,$K$2:$Q$2,0))/12</f>
        <v>-666.66666666666663</v>
      </c>
      <c r="BD2644" s="80" cm="1">
        <f t="array" ref="BD2644">INDEX($K:$Q,ROW(),MATCH(BD$3,$K$2:$Q$2,0))/12</f>
        <v>-666.66666666666663</v>
      </c>
      <c r="BE2644" s="80" cm="1">
        <f t="array" ref="BE2644">INDEX($K:$Q,ROW(),MATCH(BE$3,$K$2:$Q$2,0))/12</f>
        <v>-666.66666666666663</v>
      </c>
      <c r="BF2644" s="80" cm="1">
        <f t="array" ref="BF2644">INDEX($K:$Q,ROW(),MATCH(BF$3,$K$2:$Q$2,0))/12</f>
        <v>-666.66666666666663</v>
      </c>
      <c r="BG2644" s="80" cm="1">
        <f t="array" ref="BG2644">INDEX($K:$Q,ROW(),MATCH(BG$3,$K$2:$Q$2,0))/12</f>
        <v>-666.66666666666663</v>
      </c>
      <c r="BH2644" s="80" cm="1">
        <f t="array" ref="BH2644">INDEX($K:$Q,ROW(),MATCH(BH$3,$K$2:$Q$2,0))/12</f>
        <v>-666.66666666666663</v>
      </c>
      <c r="BI2644" s="80" cm="1">
        <f t="array" ref="BI2644">INDEX($K:$Q,ROW(),MATCH(BI$3,$K$2:$Q$2,0))/12</f>
        <v>-666.66666666666663</v>
      </c>
      <c r="BJ2644" s="80" cm="1">
        <f t="array" ref="BJ2644">INDEX($K:$Q,ROW(),MATCH(BJ$3,$K$2:$Q$2,0))/12</f>
        <v>-666.66666666666663</v>
      </c>
      <c r="BK2644" s="80" cm="1">
        <f t="array" ref="BK2644">INDEX($K:$Q,ROW(),MATCH(BK$3,$K$2:$Q$2,0))/12</f>
        <v>-666.66666666666663</v>
      </c>
      <c r="BL2644" s="80" cm="1">
        <f t="array" ref="BL2644">INDEX($K:$Q,ROW(),MATCH(BL$3,$K$2:$Q$2,0))/12</f>
        <v>-666.66666666666663</v>
      </c>
      <c r="BM2644" s="80" cm="1">
        <f t="array" ref="BM2644">INDEX($K:$Q,ROW(),MATCH(BM$3,$K$2:$Q$2,0))/12</f>
        <v>-666.66666666666663</v>
      </c>
      <c r="BN2644" s="80" cm="1">
        <f t="array" ref="BN2644">INDEX($K:$Q,ROW(),MATCH(BN$3,$K$2:$Q$2,0))/12</f>
        <v>-666.66666666666663</v>
      </c>
      <c r="BO2644" s="80" cm="1">
        <f t="array" ref="BO2644">INDEX($K:$Q,ROW(),MATCH(BO$3,$K$2:$Q$2,0))/12</f>
        <v>-1333.3333333333333</v>
      </c>
      <c r="BP2644" s="80" cm="1">
        <f t="array" ref="BP2644">INDEX($K:$Q,ROW(),MATCH(BP$3,$K$2:$Q$2,0))/12</f>
        <v>-1333.3333333333333</v>
      </c>
      <c r="BQ2644" s="80" cm="1">
        <f t="array" ref="BQ2644">INDEX($K:$Q,ROW(),MATCH(BQ$3,$K$2:$Q$2,0))/12</f>
        <v>-1333.3333333333333</v>
      </c>
      <c r="BR2644" s="80" cm="1">
        <f t="array" ref="BR2644">INDEX($K:$Q,ROW(),MATCH(BR$3,$K$2:$Q$2,0))/12</f>
        <v>-1333.3333333333333</v>
      </c>
      <c r="BS2644" s="80" cm="1">
        <f t="array" ref="BS2644">INDEX($K:$Q,ROW(),MATCH(BS$3,$K$2:$Q$2,0))/12</f>
        <v>-1333.3333333333333</v>
      </c>
      <c r="BT2644" s="80" cm="1">
        <f t="array" ref="BT2644">INDEX($K:$Q,ROW(),MATCH(BT$3,$K$2:$Q$2,0))/12</f>
        <v>-1333.3333333333333</v>
      </c>
      <c r="BU2644" s="80" cm="1">
        <f t="array" ref="BU2644">INDEX($K:$Q,ROW(),MATCH(BU$3,$K$2:$Q$2,0))/12</f>
        <v>-1333.3333333333333</v>
      </c>
      <c r="BV2644" s="80" cm="1">
        <f t="array" ref="BV2644">INDEX($K:$Q,ROW(),MATCH(BV$3,$K$2:$Q$2,0))/12</f>
        <v>-1333.3333333333333</v>
      </c>
      <c r="BW2644" s="80" cm="1">
        <f t="array" ref="BW2644">INDEX($K:$Q,ROW(),MATCH(BW$3,$K$2:$Q$2,0))/12</f>
        <v>-1333.3333333333333</v>
      </c>
      <c r="BX2644" s="80" cm="1">
        <f t="array" ref="BX2644">INDEX($K:$Q,ROW(),MATCH(BX$3,$K$2:$Q$2,0))/12</f>
        <v>-1333.3333333333333</v>
      </c>
      <c r="BY2644" s="80" cm="1">
        <f t="array" ref="BY2644">INDEX($K:$Q,ROW(),MATCH(BY$3,$K$2:$Q$2,0))/12</f>
        <v>-1333.3333333333333</v>
      </c>
      <c r="BZ2644" s="80" cm="1">
        <f t="array" ref="BZ2644">INDEX($K:$Q,ROW(),MATCH(BZ$3,$K$2:$Q$2,0))/12</f>
        <v>-1333.3333333333333</v>
      </c>
      <c r="CA2644" s="80" cm="1">
        <f t="array" ref="CA2644">INDEX($K:$Q,ROW(),MATCH(CA$3,$K$2:$Q$2,0))/12</f>
        <v>-2666.6666666666665</v>
      </c>
      <c r="CB2644" s="80" cm="1">
        <f t="array" ref="CB2644">INDEX($K:$Q,ROW(),MATCH(CB$3,$K$2:$Q$2,0))/12</f>
        <v>-2666.6666666666665</v>
      </c>
      <c r="CC2644" s="80" cm="1">
        <f t="array" ref="CC2644">INDEX($K:$Q,ROW(),MATCH(CC$3,$K$2:$Q$2,0))/12</f>
        <v>-2666.6666666666665</v>
      </c>
      <c r="CD2644" s="80" cm="1">
        <f t="array" ref="CD2644">INDEX($K:$Q,ROW(),MATCH(CD$3,$K$2:$Q$2,0))/12</f>
        <v>-2666.6666666666665</v>
      </c>
      <c r="CE2644" s="80" cm="1">
        <f t="array" ref="CE2644">INDEX($K:$Q,ROW(),MATCH(CE$3,$K$2:$Q$2,0))/12</f>
        <v>-2666.6666666666665</v>
      </c>
      <c r="CF2644" s="80" cm="1">
        <f t="array" ref="CF2644">INDEX($K:$Q,ROW(),MATCH(CF$3,$K$2:$Q$2,0))/12</f>
        <v>-2666.6666666666665</v>
      </c>
      <c r="CG2644" s="80" cm="1">
        <f t="array" ref="CG2644">INDEX($K:$Q,ROW(),MATCH(CG$3,$K$2:$Q$2,0))/12</f>
        <v>-2666.6666666666665</v>
      </c>
      <c r="CH2644" s="80" cm="1">
        <f t="array" ref="CH2644">INDEX($K:$Q,ROW(),MATCH(CH$3,$K$2:$Q$2,0))/12</f>
        <v>-2666.6666666666665</v>
      </c>
      <c r="CI2644" s="80" cm="1">
        <f t="array" ref="CI2644">INDEX($K:$Q,ROW(),MATCH(CI$3,$K$2:$Q$2,0))/12</f>
        <v>-2666.6666666666665</v>
      </c>
      <c r="CJ2644" s="80" cm="1">
        <f t="array" ref="CJ2644">INDEX($K:$Q,ROW(),MATCH(CJ$3,$K$2:$Q$2,0))/12</f>
        <v>-2666.6666666666665</v>
      </c>
      <c r="CK2644" s="80" cm="1">
        <f t="array" ref="CK2644">INDEX($K:$Q,ROW(),MATCH(CK$3,$K$2:$Q$2,0))/12</f>
        <v>-2666.6666666666665</v>
      </c>
      <c r="CL2644" s="80" cm="1">
        <f t="array" ref="CL2644">INDEX($K:$Q,ROW(),MATCH(CL$3,$K$2:$Q$2,0))/12</f>
        <v>-2666.6666666666665</v>
      </c>
    </row>
    <row r="2645" spans="2:90" x14ac:dyDescent="0.4">
      <c r="B2645" s="122"/>
      <c r="D2645" t="s">
        <v>425</v>
      </c>
      <c r="E2645" s="8" t="str">
        <f t="shared" si="3817"/>
        <v>2645 FAPPE-F</v>
      </c>
      <c r="S2645" s="72"/>
      <c r="T2645" s="72"/>
      <c r="U2645" s="72"/>
      <c r="V2645" s="72"/>
      <c r="W2645" s="72"/>
      <c r="X2645" s="72"/>
      <c r="Y2645" s="72"/>
      <c r="Z2645" s="72"/>
      <c r="AA2645" s="72"/>
      <c r="AB2645" s="72"/>
      <c r="AC2645" s="72"/>
      <c r="AD2645" s="72"/>
      <c r="AE2645" s="72"/>
      <c r="AF2645" s="72"/>
      <c r="AG2645" s="72"/>
      <c r="AH2645" s="72"/>
      <c r="AI2645" s="72"/>
      <c r="AJ2645" s="72"/>
      <c r="AK2645" s="72"/>
      <c r="AL2645" s="72"/>
      <c r="AM2645" s="72"/>
      <c r="AN2645" s="72"/>
      <c r="AO2645" s="72"/>
      <c r="AP2645" s="72"/>
      <c r="AQ2645" s="72"/>
      <c r="AR2645" s="72"/>
      <c r="AS2645" s="72"/>
      <c r="AT2645" s="72"/>
      <c r="AU2645" s="72"/>
      <c r="AV2645" s="72"/>
      <c r="AW2645" s="72"/>
      <c r="AX2645" s="72"/>
      <c r="AY2645" s="72"/>
      <c r="AZ2645" s="72"/>
      <c r="BA2645" s="72"/>
      <c r="BB2645" s="72"/>
      <c r="BC2645" s="72"/>
      <c r="BD2645" s="72"/>
      <c r="BE2645" s="72"/>
      <c r="BF2645" s="72"/>
      <c r="BG2645" s="72"/>
      <c r="BH2645" s="72"/>
      <c r="BI2645" s="72"/>
      <c r="BJ2645" s="72"/>
      <c r="BK2645" s="72"/>
      <c r="BL2645" s="72"/>
      <c r="BM2645" s="72"/>
      <c r="BN2645" s="72"/>
      <c r="BO2645" s="72"/>
      <c r="BP2645" s="72"/>
      <c r="BQ2645" s="72"/>
      <c r="BR2645" s="72"/>
      <c r="BS2645" s="72"/>
      <c r="BT2645" s="72"/>
      <c r="BU2645" s="72"/>
      <c r="BV2645" s="72"/>
      <c r="BW2645" s="72"/>
      <c r="BX2645" s="72"/>
      <c r="BY2645" s="72"/>
      <c r="BZ2645" s="72"/>
      <c r="CA2645" s="72"/>
      <c r="CB2645" s="72"/>
      <c r="CC2645" s="72"/>
      <c r="CD2645" s="72"/>
      <c r="CE2645" s="72"/>
      <c r="CF2645" s="72"/>
      <c r="CG2645" s="72"/>
      <c r="CH2645" s="72"/>
      <c r="CI2645" s="72"/>
      <c r="CJ2645" s="72"/>
      <c r="CK2645" s="72"/>
      <c r="CL2645" s="72"/>
    </row>
    <row r="2646" spans="2:90" x14ac:dyDescent="0.4">
      <c r="B2646" s="95" t="s">
        <v>204</v>
      </c>
      <c r="D2646" t="s">
        <v>425</v>
      </c>
      <c r="E2646" s="8" t="str">
        <f t="shared" si="3817"/>
        <v>2646 FAPPE-F</v>
      </c>
      <c r="H2646" s="12"/>
      <c r="S2646" s="72"/>
      <c r="T2646" s="72"/>
      <c r="U2646" s="72"/>
      <c r="V2646" s="72"/>
      <c r="W2646" s="72"/>
      <c r="X2646" s="72"/>
      <c r="Y2646" s="72"/>
      <c r="Z2646" s="72"/>
      <c r="AA2646" s="72"/>
      <c r="AB2646" s="72"/>
      <c r="AC2646" s="72"/>
      <c r="AD2646" s="72"/>
      <c r="AE2646" s="72"/>
      <c r="AF2646" s="72"/>
      <c r="AG2646" s="72"/>
      <c r="AH2646" s="72"/>
      <c r="AI2646" s="72"/>
      <c r="AJ2646" s="72"/>
      <c r="AK2646" s="72"/>
      <c r="AL2646" s="72"/>
      <c r="AM2646" s="72"/>
      <c r="AN2646" s="72"/>
      <c r="AO2646" s="72"/>
      <c r="AP2646" s="72"/>
      <c r="AQ2646" s="72"/>
      <c r="AR2646" s="72"/>
      <c r="AS2646" s="72"/>
      <c r="AT2646" s="72"/>
      <c r="AU2646" s="72"/>
      <c r="AV2646" s="72"/>
      <c r="AW2646" s="72"/>
      <c r="AX2646" s="72"/>
      <c r="AY2646" s="72"/>
      <c r="AZ2646" s="72"/>
      <c r="BA2646" s="72"/>
      <c r="BB2646" s="72"/>
      <c r="BC2646" s="72"/>
      <c r="BD2646" s="72"/>
      <c r="BE2646" s="72"/>
      <c r="BF2646" s="72"/>
      <c r="BG2646" s="72"/>
      <c r="BH2646" s="72"/>
      <c r="BI2646" s="72"/>
      <c r="BJ2646" s="72"/>
      <c r="BK2646" s="72"/>
      <c r="BL2646" s="72"/>
      <c r="BM2646" s="72"/>
      <c r="BN2646" s="72"/>
      <c r="BO2646" s="72"/>
      <c r="BP2646" s="72"/>
      <c r="BQ2646" s="72"/>
      <c r="BR2646" s="72"/>
      <c r="BS2646" s="72"/>
      <c r="BT2646" s="72"/>
      <c r="BU2646" s="72"/>
      <c r="BV2646" s="72"/>
      <c r="BW2646" s="72"/>
      <c r="BX2646" s="72"/>
      <c r="BY2646" s="72"/>
      <c r="BZ2646" s="72"/>
      <c r="CA2646" s="72"/>
      <c r="CB2646" s="72"/>
      <c r="CC2646" s="72"/>
      <c r="CD2646" s="72"/>
      <c r="CE2646" s="72"/>
      <c r="CF2646" s="72"/>
      <c r="CG2646" s="72"/>
      <c r="CH2646" s="72"/>
      <c r="CI2646" s="72"/>
      <c r="CJ2646" s="72"/>
      <c r="CK2646" s="72"/>
      <c r="CL2646" s="72"/>
    </row>
    <row r="2647" spans="2:90" x14ac:dyDescent="0.4">
      <c r="B2647" s="154" t="str">
        <f>"Depreciation - "&amp;SUBSTITUTE(B2639,":","")</f>
        <v>Depreciation - Fixed secondary PPE</v>
      </c>
      <c r="C2647" t="s">
        <v>233</v>
      </c>
      <c r="D2647" t="s">
        <v>425</v>
      </c>
      <c r="E2647" s="8" t="str">
        <f t="shared" si="3817"/>
        <v>2647 FAPPE-F</v>
      </c>
      <c r="J2647" s="80">
        <f>SUMIF($5:$5,I$2,2645:2645)</f>
        <v>0</v>
      </c>
      <c r="K2647" s="24" t="e">
        <f t="shared" ref="K2647:P2647" ca="1" si="3819">SUMIF($3:$3,K$2,2647:2647)</f>
        <v>#REF!</v>
      </c>
      <c r="L2647" s="24" t="e">
        <f t="shared" ca="1" si="3819"/>
        <v>#REF!</v>
      </c>
      <c r="M2647" s="24" t="e">
        <f t="shared" ca="1" si="3819"/>
        <v>#REF!</v>
      </c>
      <c r="N2647" s="24" t="e">
        <f t="shared" ca="1" si="3819"/>
        <v>#REF!</v>
      </c>
      <c r="O2647" s="24" t="e">
        <f t="shared" ca="1" si="3819"/>
        <v>#REF!</v>
      </c>
      <c r="P2647" s="24" t="e">
        <f t="shared" ca="1" si="3819"/>
        <v>#REF!</v>
      </c>
      <c r="R2647" s="24"/>
      <c r="S2647" s="80" t="e" cm="1">
        <f t="array" aca="1" ref="S2647" ca="1">(SUM(INDEX(2642:2642,1,MAX(COLUMN($R:$R),COLUMN()-($H2641*12-1))):S2644)/($H2641*12)+IF($R2649=0,0,SUM(INDEX(2647:2647,1,MAX(COLUMN($R:$R),COLUMN()-(($H2641-$H2642)*12))):S2649)/(($H2641)*12)))</f>
        <v>#REF!</v>
      </c>
      <c r="T2647" s="80" t="e" cm="1">
        <f t="array" aca="1" ref="T2647" ca="1">(SUM(INDEX(2642:2642,1,MAX(COLUMN($R:$R),COLUMN()-($H2641*12-1))):T2644)/($H2641*12)+IF($R2649=0,0,SUM(INDEX(2647:2647,1,MAX(COLUMN($R:$R),COLUMN()-(($H2641-$H2642)*12))):T2649)/(($H2641)*12)))</f>
        <v>#REF!</v>
      </c>
      <c r="U2647" s="80" t="e" cm="1">
        <f t="array" aca="1" ref="U2647" ca="1">(SUM(INDEX(2642:2642,1,MAX(COLUMN($R:$R),COLUMN()-($H2641*12-1))):U2644)/($H2641*12)+IF($R2649=0,0,SUM(INDEX(2647:2647,1,MAX(COLUMN($R:$R),COLUMN()-(($H2641-$H2642)*12))):U2649)/(($H2641)*12)))</f>
        <v>#REF!</v>
      </c>
      <c r="V2647" s="80" t="e" cm="1">
        <f t="array" aca="1" ref="V2647" ca="1">(SUM(INDEX(2642:2642,1,MAX(COLUMN($R:$R),COLUMN()-($H2641*12-1))):V2644)/($H2641*12)+IF($R2649=0,0,SUM(INDEX(2647:2647,1,MAX(COLUMN($R:$R),COLUMN()-(($H2641-$H2642)*12))):V2649)/(($H2641)*12)))</f>
        <v>#REF!</v>
      </c>
      <c r="W2647" s="80" t="e" cm="1">
        <f t="array" aca="1" ref="W2647" ca="1">(SUM(INDEX(2642:2642,1,MAX(COLUMN($R:$R),COLUMN()-($H2641*12-1))):W2644)/($H2641*12)+IF($R2649=0,0,SUM(INDEX(2647:2647,1,MAX(COLUMN($R:$R),COLUMN()-(($H2641-$H2642)*12))):W2649)/(($H2641)*12)))</f>
        <v>#REF!</v>
      </c>
      <c r="X2647" s="80" t="e" cm="1">
        <f t="array" aca="1" ref="X2647" ca="1">(SUM(INDEX(2642:2642,1,MAX(COLUMN($R:$R),COLUMN()-($H2641*12-1))):X2644)/($H2641*12)+IF($R2649=0,0,SUM(INDEX(2647:2647,1,MAX(COLUMN($R:$R),COLUMN()-(($H2641-$H2642)*12))):X2649)/(($H2641)*12)))</f>
        <v>#REF!</v>
      </c>
      <c r="Y2647" s="80" t="e" cm="1">
        <f t="array" aca="1" ref="Y2647" ca="1">(SUM(INDEX(2642:2642,1,MAX(COLUMN($R:$R),COLUMN()-($H2641*12-1))):Y2644)/($H2641*12)+IF($R2649=0,0,SUM(INDEX(2647:2647,1,MAX(COLUMN($R:$R),COLUMN()-(($H2641-$H2642)*12))):Y2649)/(($H2641)*12)))</f>
        <v>#REF!</v>
      </c>
      <c r="Z2647" s="80" t="e" cm="1">
        <f t="array" aca="1" ref="Z2647" ca="1">(SUM(INDEX(2642:2642,1,MAX(COLUMN($R:$R),COLUMN()-($H2641*12-1))):Z2644)/($H2641*12)+IF($R2649=0,0,SUM(INDEX(2647:2647,1,MAX(COLUMN($R:$R),COLUMN()-(($H2641-$H2642)*12))):Z2649)/(($H2641)*12)))</f>
        <v>#REF!</v>
      </c>
      <c r="AA2647" s="80" t="e" cm="1">
        <f t="array" aca="1" ref="AA2647" ca="1">(SUM(INDEX(2642:2642,1,MAX(COLUMN($R:$R),COLUMN()-($H2641*12-1))):AA2644)/($H2641*12)+IF($R2649=0,0,SUM(INDEX(2647:2647,1,MAX(COLUMN($R:$R),COLUMN()-(($H2641-$H2642)*12))):AA2649)/(($H2641)*12)))</f>
        <v>#REF!</v>
      </c>
      <c r="AB2647" s="80" t="e" cm="1">
        <f t="array" aca="1" ref="AB2647" ca="1">(SUM(INDEX(2642:2642,1,MAX(COLUMN($R:$R),COLUMN()-($H2641*12-1))):AB2644)/($H2641*12)+IF($R2649=0,0,SUM(INDEX(2647:2647,1,MAX(COLUMN($R:$R),COLUMN()-(($H2641-$H2642)*12))):AB2649)/(($H2641)*12)))</f>
        <v>#REF!</v>
      </c>
      <c r="AC2647" s="80" t="e" cm="1">
        <f t="array" aca="1" ref="AC2647" ca="1">(SUM(INDEX(2642:2642,1,MAX(COLUMN($R:$R),COLUMN()-($H2641*12-1))):AC2644)/($H2641*12)+IF($R2649=0,0,SUM(INDEX(2647:2647,1,MAX(COLUMN($R:$R),COLUMN()-(($H2641-$H2642)*12))):AC2649)/(($H2641)*12)))</f>
        <v>#REF!</v>
      </c>
      <c r="AD2647" s="80" t="e" cm="1">
        <f t="array" aca="1" ref="AD2647" ca="1">(SUM(INDEX(2642:2642,1,MAX(COLUMN($R:$R),COLUMN()-($H2641*12-1))):AD2644)/($H2641*12)+IF($R2649=0,0,SUM(INDEX(2647:2647,1,MAX(COLUMN($R:$R),COLUMN()-(($H2641-$H2642)*12))):AD2649)/(($H2641)*12)))</f>
        <v>#REF!</v>
      </c>
      <c r="AE2647" s="80" t="e" cm="1">
        <f t="array" aca="1" ref="AE2647" ca="1">(SUM(INDEX(2642:2642,1,MAX(COLUMN($R:$R),COLUMN()-($H2641*12-1))):AE2644)/($H2641*12)+IF($R2649=0,0,SUM(INDEX(2647:2647,1,MAX(COLUMN($R:$R),COLUMN()-(($H2641-$H2642)*12))):AE2649)/(($H2641)*12)))</f>
        <v>#REF!</v>
      </c>
      <c r="AF2647" s="80" t="e" cm="1">
        <f t="array" aca="1" ref="AF2647" ca="1">(SUM(INDEX(2642:2642,1,MAX(COLUMN($R:$R),COLUMN()-($H2641*12-1))):AF2644)/($H2641*12)+IF($R2649=0,0,SUM(INDEX(2647:2647,1,MAX(COLUMN($R:$R),COLUMN()-(($H2641-$H2642)*12))):AF2649)/(($H2641)*12)))</f>
        <v>#REF!</v>
      </c>
      <c r="AG2647" s="80" t="e" cm="1">
        <f t="array" aca="1" ref="AG2647" ca="1">(SUM(INDEX(2642:2642,1,MAX(COLUMN($R:$R),COLUMN()-($H2641*12-1))):AG2644)/($H2641*12)+IF($R2649=0,0,SUM(INDEX(2647:2647,1,MAX(COLUMN($R:$R),COLUMN()-(($H2641-$H2642)*12))):AG2649)/(($H2641)*12)))</f>
        <v>#REF!</v>
      </c>
      <c r="AH2647" s="80" t="e" cm="1">
        <f t="array" aca="1" ref="AH2647" ca="1">(SUM(INDEX(2642:2642,1,MAX(COLUMN($R:$R),COLUMN()-($H2641*12-1))):AH2644)/($H2641*12)+IF($R2649=0,0,SUM(INDEX(2647:2647,1,MAX(COLUMN($R:$R),COLUMN()-(($H2641-$H2642)*12))):AH2649)/(($H2641)*12)))</f>
        <v>#REF!</v>
      </c>
      <c r="AI2647" s="80" t="e" cm="1">
        <f t="array" aca="1" ref="AI2647" ca="1">(SUM(INDEX(2642:2642,1,MAX(COLUMN($R:$R),COLUMN()-($H2641*12-1))):AI2644)/($H2641*12)+IF($R2649=0,0,SUM(INDEX(2647:2647,1,MAX(COLUMN($R:$R),COLUMN()-(($H2641-$H2642)*12))):AI2649)/(($H2641)*12)))</f>
        <v>#REF!</v>
      </c>
      <c r="AJ2647" s="80" t="e" cm="1">
        <f t="array" aca="1" ref="AJ2647" ca="1">(SUM(INDEX(2642:2642,1,MAX(COLUMN($R:$R),COLUMN()-($H2641*12-1))):AJ2644)/($H2641*12)+IF($R2649=0,0,SUM(INDEX(2647:2647,1,MAX(COLUMN($R:$R),COLUMN()-(($H2641-$H2642)*12))):AJ2649)/(($H2641)*12)))</f>
        <v>#REF!</v>
      </c>
      <c r="AK2647" s="80" t="e" cm="1">
        <f t="array" aca="1" ref="AK2647" ca="1">(SUM(INDEX(2642:2642,1,MAX(COLUMN($R:$R),COLUMN()-($H2641*12-1))):AK2644)/($H2641*12)+IF($R2649=0,0,SUM(INDEX(2647:2647,1,MAX(COLUMN($R:$R),COLUMN()-(($H2641-$H2642)*12))):AK2649)/(($H2641)*12)))</f>
        <v>#REF!</v>
      </c>
      <c r="AL2647" s="80" t="e" cm="1">
        <f t="array" aca="1" ref="AL2647" ca="1">(SUM(INDEX(2642:2642,1,MAX(COLUMN($R:$R),COLUMN()-($H2641*12-1))):AL2644)/($H2641*12)+IF($R2649=0,0,SUM(INDEX(2647:2647,1,MAX(COLUMN($R:$R),COLUMN()-(($H2641-$H2642)*12))):AL2649)/(($H2641)*12)))</f>
        <v>#REF!</v>
      </c>
      <c r="AM2647" s="80" t="e" cm="1">
        <f t="array" aca="1" ref="AM2647" ca="1">(SUM(INDEX(2642:2642,1,MAX(COLUMN($R:$R),COLUMN()-($H2641*12-1))):AM2644)/($H2641*12)+IF($R2649=0,0,SUM(INDEX(2647:2647,1,MAX(COLUMN($R:$R),COLUMN()-(($H2641-$H2642)*12))):AM2649)/(($H2641)*12)))</f>
        <v>#REF!</v>
      </c>
      <c r="AN2647" s="80" t="e" cm="1">
        <f t="array" aca="1" ref="AN2647" ca="1">(SUM(INDEX(2642:2642,1,MAX(COLUMN($R:$R),COLUMN()-($H2641*12-1))):AN2644)/($H2641*12)+IF($R2649=0,0,SUM(INDEX(2647:2647,1,MAX(COLUMN($R:$R),COLUMN()-(($H2641-$H2642)*12))):AN2649)/(($H2641)*12)))</f>
        <v>#REF!</v>
      </c>
      <c r="AO2647" s="80" t="e" cm="1">
        <f t="array" aca="1" ref="AO2647" ca="1">(SUM(INDEX(2642:2642,1,MAX(COLUMN($R:$R),COLUMN()-($H2641*12-1))):AO2644)/($H2641*12)+IF($R2649=0,0,SUM(INDEX(2647:2647,1,MAX(COLUMN($R:$R),COLUMN()-(($H2641-$H2642)*12))):AO2649)/(($H2641)*12)))</f>
        <v>#REF!</v>
      </c>
      <c r="AP2647" s="80" t="e" cm="1">
        <f t="array" aca="1" ref="AP2647" ca="1">(SUM(INDEX(2642:2642,1,MAX(COLUMN($R:$R),COLUMN()-($H2641*12-1))):AP2644)/($H2641*12)+IF($R2649=0,0,SUM(INDEX(2647:2647,1,MAX(COLUMN($R:$R),COLUMN()-(($H2641-$H2642)*12))):AP2649)/(($H2641)*12)))</f>
        <v>#REF!</v>
      </c>
      <c r="AQ2647" s="80" t="e" cm="1">
        <f t="array" aca="1" ref="AQ2647" ca="1">(SUM(INDEX(2642:2642,1,MAX(COLUMN($R:$R),COLUMN()-($H2641*12-1))):AQ2644)/($H2641*12)+IF($R2649=0,0,SUM(INDEX(2647:2647,1,MAX(COLUMN($R:$R),COLUMN()-(($H2641-$H2642)*12))):AQ2649)/(($H2641)*12)))</f>
        <v>#REF!</v>
      </c>
      <c r="AR2647" s="80" t="e" cm="1">
        <f t="array" aca="1" ref="AR2647" ca="1">(SUM(INDEX(2642:2642,1,MAX(COLUMN($R:$R),COLUMN()-($H2641*12-1))):AR2644)/($H2641*12)+IF($R2649=0,0,SUM(INDEX(2647:2647,1,MAX(COLUMN($R:$R),COLUMN()-(($H2641-$H2642)*12))):AR2649)/(($H2641)*12)))</f>
        <v>#REF!</v>
      </c>
      <c r="AS2647" s="80" t="e" cm="1">
        <f t="array" aca="1" ref="AS2647" ca="1">(SUM(INDEX(2642:2642,1,MAX(COLUMN($R:$R),COLUMN()-($H2641*12-1))):AS2644)/($H2641*12)+IF($R2649=0,0,SUM(INDEX(2647:2647,1,MAX(COLUMN($R:$R),COLUMN()-(($H2641-$H2642)*12))):AS2649)/(($H2641)*12)))</f>
        <v>#REF!</v>
      </c>
      <c r="AT2647" s="80" t="e" cm="1">
        <f t="array" aca="1" ref="AT2647" ca="1">(SUM(INDEX(2642:2642,1,MAX(COLUMN($R:$R),COLUMN()-($H2641*12-1))):AT2644)/($H2641*12)+IF($R2649=0,0,SUM(INDEX(2647:2647,1,MAX(COLUMN($R:$R),COLUMN()-(($H2641-$H2642)*12))):AT2649)/(($H2641)*12)))</f>
        <v>#REF!</v>
      </c>
      <c r="AU2647" s="80" t="e" cm="1">
        <f t="array" aca="1" ref="AU2647" ca="1">(SUM(INDEX(2642:2642,1,MAX(COLUMN($R:$R),COLUMN()-($H2641*12-1))):AU2644)/($H2641*12)+IF($R2649=0,0,SUM(INDEX(2647:2647,1,MAX(COLUMN($R:$R),COLUMN()-(($H2641-$H2642)*12))):AU2649)/(($H2641)*12)))</f>
        <v>#REF!</v>
      </c>
      <c r="AV2647" s="80" t="e" cm="1">
        <f t="array" aca="1" ref="AV2647" ca="1">(SUM(INDEX(2642:2642,1,MAX(COLUMN($R:$R),COLUMN()-($H2641*12-1))):AV2644)/($H2641*12)+IF($R2649=0,0,SUM(INDEX(2647:2647,1,MAX(COLUMN($R:$R),COLUMN()-(($H2641-$H2642)*12))):AV2649)/(($H2641)*12)))</f>
        <v>#REF!</v>
      </c>
      <c r="AW2647" s="80" t="e" cm="1">
        <f t="array" aca="1" ref="AW2647" ca="1">(SUM(INDEX(2642:2642,1,MAX(COLUMN($R:$R),COLUMN()-($H2641*12-1))):AW2644)/($H2641*12)+IF($R2649=0,0,SUM(INDEX(2647:2647,1,MAX(COLUMN($R:$R),COLUMN()-(($H2641-$H2642)*12))):AW2649)/(($H2641)*12)))</f>
        <v>#REF!</v>
      </c>
      <c r="AX2647" s="80" t="e" cm="1">
        <f t="array" aca="1" ref="AX2647" ca="1">(SUM(INDEX(2642:2642,1,MAX(COLUMN($R:$R),COLUMN()-($H2641*12-1))):AX2644)/($H2641*12)+IF($R2649=0,0,SUM(INDEX(2647:2647,1,MAX(COLUMN($R:$R),COLUMN()-(($H2641-$H2642)*12))):AX2649)/(($H2641)*12)))</f>
        <v>#REF!</v>
      </c>
      <c r="AY2647" s="80" t="e" cm="1">
        <f t="array" aca="1" ref="AY2647" ca="1">(SUM(INDEX(2642:2642,1,MAX(COLUMN($R:$R),COLUMN()-($H2641*12-1))):AY2644)/($H2641*12)+IF($R2649=0,0,SUM(INDEX(2647:2647,1,MAX(COLUMN($R:$R),COLUMN()-(($H2641-$H2642)*12))):AY2649)/(($H2641)*12)))</f>
        <v>#REF!</v>
      </c>
      <c r="AZ2647" s="80" t="e" cm="1">
        <f t="array" aca="1" ref="AZ2647" ca="1">(SUM(INDEX(2642:2642,1,MAX(COLUMN($R:$R),COLUMN()-($H2641*12-1))):AZ2644)/($H2641*12)+IF($R2649=0,0,SUM(INDEX(2647:2647,1,MAX(COLUMN($R:$R),COLUMN()-(($H2641-$H2642)*12))):AZ2649)/(($H2641)*12)))</f>
        <v>#REF!</v>
      </c>
      <c r="BA2647" s="80" t="e" cm="1">
        <f t="array" aca="1" ref="BA2647" ca="1">(SUM(INDEX(2642:2642,1,MAX(COLUMN($R:$R),COLUMN()-($H2641*12-1))):BA2644)/($H2641*12)+IF($R2649=0,0,SUM(INDEX(2647:2647,1,MAX(COLUMN($R:$R),COLUMN()-(($H2641-$H2642)*12))):BA2649)/(($H2641)*12)))</f>
        <v>#REF!</v>
      </c>
      <c r="BB2647" s="80" t="e" cm="1">
        <f t="array" aca="1" ref="BB2647" ca="1">(SUM(INDEX(2642:2642,1,MAX(COLUMN($R:$R),COLUMN()-($H2641*12-1))):BB2644)/($H2641*12)+IF($R2649=0,0,SUM(INDEX(2647:2647,1,MAX(COLUMN($R:$R),COLUMN()-(($H2641-$H2642)*12))):BB2649)/(($H2641)*12)))</f>
        <v>#REF!</v>
      </c>
      <c r="BC2647" s="80" t="e" cm="1">
        <f t="array" aca="1" ref="BC2647" ca="1">(SUM(INDEX(2642:2642,1,MAX(COLUMN($R:$R),COLUMN()-($H2641*12-1))):BC2644)/($H2641*12)+IF($R2649=0,0,SUM(INDEX(2647:2647,1,MAX(COLUMN($R:$R),COLUMN()-(($H2641-$H2642)*12))):BC2649)/(($H2641)*12)))</f>
        <v>#REF!</v>
      </c>
      <c r="BD2647" s="80" t="e" cm="1">
        <f t="array" aca="1" ref="BD2647" ca="1">(SUM(INDEX(2642:2642,1,MAX(COLUMN($R:$R),COLUMN()-($H2641*12-1))):BD2644)/($H2641*12)+IF($R2649=0,0,SUM(INDEX(2647:2647,1,MAX(COLUMN($R:$R),COLUMN()-(($H2641-$H2642)*12))):BD2649)/(($H2641)*12)))</f>
        <v>#REF!</v>
      </c>
      <c r="BE2647" s="80" t="e" cm="1">
        <f t="array" aca="1" ref="BE2647" ca="1">(SUM(INDEX(2642:2642,1,MAX(COLUMN($R:$R),COLUMN()-($H2641*12-1))):BE2644)/($H2641*12)+IF($R2649=0,0,SUM(INDEX(2647:2647,1,MAX(COLUMN($R:$R),COLUMN()-(($H2641-$H2642)*12))):BE2649)/(($H2641)*12)))</f>
        <v>#REF!</v>
      </c>
      <c r="BF2647" s="80" t="e" cm="1">
        <f t="array" aca="1" ref="BF2647" ca="1">(SUM(INDEX(2642:2642,1,MAX(COLUMN($R:$R),COLUMN()-($H2641*12-1))):BF2644)/($H2641*12)+IF($R2649=0,0,SUM(INDEX(2647:2647,1,MAX(COLUMN($R:$R),COLUMN()-(($H2641-$H2642)*12))):BF2649)/(($H2641)*12)))</f>
        <v>#REF!</v>
      </c>
      <c r="BG2647" s="80" t="e" cm="1">
        <f t="array" aca="1" ref="BG2647" ca="1">(SUM(INDEX(2642:2642,1,MAX(COLUMN($R:$R),COLUMN()-($H2641*12-1))):BG2644)/($H2641*12)+IF($R2649=0,0,SUM(INDEX(2647:2647,1,MAX(COLUMN($R:$R),COLUMN()-(($H2641-$H2642)*12))):BG2649)/(($H2641)*12)))</f>
        <v>#REF!</v>
      </c>
      <c r="BH2647" s="80" t="e" cm="1">
        <f t="array" aca="1" ref="BH2647" ca="1">(SUM(INDEX(2642:2642,1,MAX(COLUMN($R:$R),COLUMN()-($H2641*12-1))):BH2644)/($H2641*12)+IF($R2649=0,0,SUM(INDEX(2647:2647,1,MAX(COLUMN($R:$R),COLUMN()-(($H2641-$H2642)*12))):BH2649)/(($H2641)*12)))</f>
        <v>#REF!</v>
      </c>
      <c r="BI2647" s="80" t="e" cm="1">
        <f t="array" aca="1" ref="BI2647" ca="1">(SUM(INDEX(2642:2642,1,MAX(COLUMN($R:$R),COLUMN()-($H2641*12-1))):BI2644)/($H2641*12)+IF($R2649=0,0,SUM(INDEX(2647:2647,1,MAX(COLUMN($R:$R),COLUMN()-(($H2641-$H2642)*12))):BI2649)/(($H2641)*12)))</f>
        <v>#REF!</v>
      </c>
      <c r="BJ2647" s="80" t="e" cm="1">
        <f t="array" aca="1" ref="BJ2647" ca="1">(SUM(INDEX(2642:2642,1,MAX(COLUMN($R:$R),COLUMN()-($H2641*12-1))):BJ2644)/($H2641*12)+IF($R2649=0,0,SUM(INDEX(2647:2647,1,MAX(COLUMN($R:$R),COLUMN()-(($H2641-$H2642)*12))):BJ2649)/(($H2641)*12)))</f>
        <v>#REF!</v>
      </c>
      <c r="BK2647" s="80" t="e" cm="1">
        <f t="array" aca="1" ref="BK2647" ca="1">(SUM(INDEX(2642:2642,1,MAX(COLUMN($R:$R),COLUMN()-($H2641*12-1))):BK2644)/($H2641*12)+IF($R2649=0,0,SUM(INDEX(2647:2647,1,MAX(COLUMN($R:$R),COLUMN()-(($H2641-$H2642)*12))):BK2649)/(($H2641)*12)))</f>
        <v>#REF!</v>
      </c>
      <c r="BL2647" s="80" t="e" cm="1">
        <f t="array" aca="1" ref="BL2647" ca="1">(SUM(INDEX(2642:2642,1,MAX(COLUMN($R:$R),COLUMN()-($H2641*12-1))):BL2644)/($H2641*12)+IF($R2649=0,0,SUM(INDEX(2647:2647,1,MAX(COLUMN($R:$R),COLUMN()-(($H2641-$H2642)*12))):BL2649)/(($H2641)*12)))</f>
        <v>#REF!</v>
      </c>
      <c r="BM2647" s="80" t="e" cm="1">
        <f t="array" aca="1" ref="BM2647" ca="1">(SUM(INDEX(2642:2642,1,MAX(COLUMN($R:$R),COLUMN()-($H2641*12-1))):BM2644)/($H2641*12)+IF($R2649=0,0,SUM(INDEX(2647:2647,1,MAX(COLUMN($R:$R),COLUMN()-(($H2641-$H2642)*12))):BM2649)/(($H2641)*12)))</f>
        <v>#REF!</v>
      </c>
      <c r="BN2647" s="80" t="e" cm="1">
        <f t="array" aca="1" ref="BN2647" ca="1">(SUM(INDEX(2642:2642,1,MAX(COLUMN($R:$R),COLUMN()-($H2641*12-1))):BN2644)/($H2641*12)+IF($R2649=0,0,SUM(INDEX(2647:2647,1,MAX(COLUMN($R:$R),COLUMN()-(($H2641-$H2642)*12))):BN2649)/(($H2641)*12)))</f>
        <v>#REF!</v>
      </c>
      <c r="BO2647" s="80" t="e" cm="1">
        <f t="array" aca="1" ref="BO2647" ca="1">(SUM(INDEX(2642:2642,1,MAX(COLUMN($R:$R),COLUMN()-($H2641*12-1))):BO2644)/($H2641*12)+IF($R2649=0,0,SUM(INDEX(2647:2647,1,MAX(COLUMN($R:$R),COLUMN()-(($H2641-$H2642)*12))):BO2649)/(($H2641)*12)))</f>
        <v>#REF!</v>
      </c>
      <c r="BP2647" s="80" t="e" cm="1">
        <f t="array" aca="1" ref="BP2647" ca="1">(SUM(INDEX(2642:2642,1,MAX(COLUMN($R:$R),COLUMN()-($H2641*12-1))):BP2644)/($H2641*12)+IF($R2649=0,0,SUM(INDEX(2647:2647,1,MAX(COLUMN($R:$R),COLUMN()-(($H2641-$H2642)*12))):BP2649)/(($H2641)*12)))</f>
        <v>#REF!</v>
      </c>
      <c r="BQ2647" s="80" t="e" cm="1">
        <f t="array" aca="1" ref="BQ2647" ca="1">(SUM(INDEX(2642:2642,1,MAX(COLUMN($R:$R),COLUMN()-($H2641*12-1))):BQ2644)/($H2641*12)+IF($R2649=0,0,SUM(INDEX(2647:2647,1,MAX(COLUMN($R:$R),COLUMN()-(($H2641-$H2642)*12))):BQ2649)/(($H2641)*12)))</f>
        <v>#REF!</v>
      </c>
      <c r="BR2647" s="80" t="e" cm="1">
        <f t="array" aca="1" ref="BR2647" ca="1">(SUM(INDEX(2642:2642,1,MAX(COLUMN($R:$R),COLUMN()-($H2641*12-1))):BR2644)/($H2641*12)+IF($R2649=0,0,SUM(INDEX(2647:2647,1,MAX(COLUMN($R:$R),COLUMN()-(($H2641-$H2642)*12))):BR2649)/(($H2641)*12)))</f>
        <v>#REF!</v>
      </c>
      <c r="BS2647" s="80" t="e" cm="1">
        <f t="array" aca="1" ref="BS2647" ca="1">(SUM(INDEX(2642:2642,1,MAX(COLUMN($R:$R),COLUMN()-($H2641*12-1))):BS2644)/($H2641*12)+IF($R2649=0,0,SUM(INDEX(2647:2647,1,MAX(COLUMN($R:$R),COLUMN()-(($H2641-$H2642)*12))):BS2649)/(($H2641)*12)))</f>
        <v>#REF!</v>
      </c>
      <c r="BT2647" s="80" t="e" cm="1">
        <f t="array" aca="1" ref="BT2647" ca="1">(SUM(INDEX(2642:2642,1,MAX(COLUMN($R:$R),COLUMN()-($H2641*12-1))):BT2644)/($H2641*12)+IF($R2649=0,0,SUM(INDEX(2647:2647,1,MAX(COLUMN($R:$R),COLUMN()-(($H2641-$H2642)*12))):BT2649)/(($H2641)*12)))</f>
        <v>#REF!</v>
      </c>
      <c r="BU2647" s="80" t="e" cm="1">
        <f t="array" aca="1" ref="BU2647" ca="1">(SUM(INDEX(2642:2642,1,MAX(COLUMN($R:$R),COLUMN()-($H2641*12-1))):BU2644)/($H2641*12)+IF($R2649=0,0,SUM(INDEX(2647:2647,1,MAX(COLUMN($R:$R),COLUMN()-(($H2641-$H2642)*12))):BU2649)/(($H2641)*12)))</f>
        <v>#REF!</v>
      </c>
      <c r="BV2647" s="80" t="e" cm="1">
        <f t="array" aca="1" ref="BV2647" ca="1">(SUM(INDEX(2642:2642,1,MAX(COLUMN($R:$R),COLUMN()-($H2641*12-1))):BV2644)/($H2641*12)+IF($R2649=0,0,SUM(INDEX(2647:2647,1,MAX(COLUMN($R:$R),COLUMN()-(($H2641-$H2642)*12))):BV2649)/(($H2641)*12)))</f>
        <v>#REF!</v>
      </c>
      <c r="BW2647" s="80" t="e" cm="1">
        <f t="array" aca="1" ref="BW2647" ca="1">(SUM(INDEX(2642:2642,1,MAX(COLUMN($R:$R),COLUMN()-($H2641*12-1))):BW2644)/($H2641*12)+IF($R2649=0,0,SUM(INDEX(2647:2647,1,MAX(COLUMN($R:$R),COLUMN()-(($H2641-$H2642)*12))):BW2649)/(($H2641)*12)))</f>
        <v>#REF!</v>
      </c>
      <c r="BX2647" s="80" t="e" cm="1">
        <f t="array" aca="1" ref="BX2647" ca="1">(SUM(INDEX(2642:2642,1,MAX(COLUMN($R:$R),COLUMN()-($H2641*12-1))):BX2644)/($H2641*12)+IF($R2649=0,0,SUM(INDEX(2647:2647,1,MAX(COLUMN($R:$R),COLUMN()-(($H2641-$H2642)*12))):BX2649)/(($H2641)*12)))</f>
        <v>#REF!</v>
      </c>
      <c r="BY2647" s="80" t="e" cm="1">
        <f t="array" aca="1" ref="BY2647" ca="1">(SUM(INDEX(2642:2642,1,MAX(COLUMN($R:$R),COLUMN()-($H2641*12-1))):BY2644)/($H2641*12)+IF($R2649=0,0,SUM(INDEX(2647:2647,1,MAX(COLUMN($R:$R),COLUMN()-(($H2641-$H2642)*12))):BY2649)/(($H2641)*12)))</f>
        <v>#REF!</v>
      </c>
      <c r="BZ2647" s="80" t="e" cm="1">
        <f t="array" aca="1" ref="BZ2647" ca="1">(SUM(INDEX(2642:2642,1,MAX(COLUMN($R:$R),COLUMN()-($H2641*12-1))):BZ2644)/($H2641*12)+IF($R2649=0,0,SUM(INDEX(2647:2647,1,MAX(COLUMN($R:$R),COLUMN()-(($H2641-$H2642)*12))):BZ2649)/(($H2641)*12)))</f>
        <v>#REF!</v>
      </c>
      <c r="CA2647" s="80" t="e" cm="1">
        <f t="array" aca="1" ref="CA2647" ca="1">(SUM(INDEX(2642:2642,1,MAX(COLUMN($R:$R),COLUMN()-($H2641*12-1))):CA2644)/($H2641*12)+IF($R2649=0,0,SUM(INDEX(2647:2647,1,MAX(COLUMN($R:$R),COLUMN()-(($H2641-$H2642)*12))):CA2649)/(($H2641)*12)))</f>
        <v>#REF!</v>
      </c>
      <c r="CB2647" s="80" t="e" cm="1">
        <f t="array" aca="1" ref="CB2647" ca="1">(SUM(INDEX(2642:2642,1,MAX(COLUMN($R:$R),COLUMN()-($H2641*12-1))):CB2644)/($H2641*12)+IF($R2649=0,0,SUM(INDEX(2647:2647,1,MAX(COLUMN($R:$R),COLUMN()-(($H2641-$H2642)*12))):CB2649)/(($H2641)*12)))</f>
        <v>#REF!</v>
      </c>
      <c r="CC2647" s="80" t="e" cm="1">
        <f t="array" aca="1" ref="CC2647" ca="1">(SUM(INDEX(2642:2642,1,MAX(COLUMN($R:$R),COLUMN()-($H2641*12-1))):CC2644)/($H2641*12)+IF($R2649=0,0,SUM(INDEX(2647:2647,1,MAX(COLUMN($R:$R),COLUMN()-(($H2641-$H2642)*12))):CC2649)/(($H2641)*12)))</f>
        <v>#REF!</v>
      </c>
      <c r="CD2647" s="80" t="e" cm="1">
        <f t="array" aca="1" ref="CD2647" ca="1">(SUM(INDEX(2642:2642,1,MAX(COLUMN($R:$R),COLUMN()-($H2641*12-1))):CD2644)/($H2641*12)+IF($R2649=0,0,SUM(INDEX(2647:2647,1,MAX(COLUMN($R:$R),COLUMN()-(($H2641-$H2642)*12))):CD2649)/(($H2641)*12)))</f>
        <v>#REF!</v>
      </c>
      <c r="CE2647" s="80" t="e" cm="1">
        <f t="array" aca="1" ref="CE2647" ca="1">(SUM(INDEX(2642:2642,1,MAX(COLUMN($R:$R),COLUMN()-($H2641*12-1))):CE2644)/($H2641*12)+IF($R2649=0,0,SUM(INDEX(2647:2647,1,MAX(COLUMN($R:$R),COLUMN()-(($H2641-$H2642)*12))):CE2649)/(($H2641)*12)))</f>
        <v>#REF!</v>
      </c>
      <c r="CF2647" s="80" t="e" cm="1">
        <f t="array" aca="1" ref="CF2647" ca="1">(SUM(INDEX(2642:2642,1,MAX(COLUMN($R:$R),COLUMN()-($H2641*12-1))):CF2644)/($H2641*12)+IF($R2649=0,0,SUM(INDEX(2647:2647,1,MAX(COLUMN($R:$R),COLUMN()-(($H2641-$H2642)*12))):CF2649)/(($H2641)*12)))</f>
        <v>#REF!</v>
      </c>
      <c r="CG2647" s="80" t="e" cm="1">
        <f t="array" aca="1" ref="CG2647" ca="1">(SUM(INDEX(2642:2642,1,MAX(COLUMN($R:$R),COLUMN()-($H2641*12-1))):CG2644)/($H2641*12)+IF($R2649=0,0,SUM(INDEX(2647:2647,1,MAX(COLUMN($R:$R),COLUMN()-(($H2641-$H2642)*12))):CG2649)/(($H2641)*12)))</f>
        <v>#REF!</v>
      </c>
      <c r="CH2647" s="80" t="e" cm="1">
        <f t="array" aca="1" ref="CH2647" ca="1">(SUM(INDEX(2642:2642,1,MAX(COLUMN($R:$R),COLUMN()-($H2641*12-1))):CH2644)/($H2641*12)+IF($R2649=0,0,SUM(INDEX(2647:2647,1,MAX(COLUMN($R:$R),COLUMN()-(($H2641-$H2642)*12))):CH2649)/(($H2641)*12)))</f>
        <v>#REF!</v>
      </c>
      <c r="CI2647" s="80" t="e" cm="1">
        <f t="array" aca="1" ref="CI2647" ca="1">(SUM(INDEX(2642:2642,1,MAX(COLUMN($R:$R),COLUMN()-($H2641*12-1))):CI2644)/($H2641*12)+IF($R2649=0,0,SUM(INDEX(2647:2647,1,MAX(COLUMN($R:$R),COLUMN()-(($H2641-$H2642)*12))):CI2649)/(($H2641)*12)))</f>
        <v>#REF!</v>
      </c>
      <c r="CJ2647" s="80" t="e" cm="1">
        <f t="array" aca="1" ref="CJ2647" ca="1">(SUM(INDEX(2642:2642,1,MAX(COLUMN($R:$R),COLUMN()-($H2641*12-1))):CJ2644)/($H2641*12)+IF($R2649=0,0,SUM(INDEX(2647:2647,1,MAX(COLUMN($R:$R),COLUMN()-(($H2641-$H2642)*12))):CJ2649)/(($H2641)*12)))</f>
        <v>#REF!</v>
      </c>
      <c r="CK2647" s="80" t="e" cm="1">
        <f t="array" aca="1" ref="CK2647" ca="1">(SUM(INDEX(2642:2642,1,MAX(COLUMN($R:$R),COLUMN()-($H2641*12-1))):CK2644)/($H2641*12)+IF($R2649=0,0,SUM(INDEX(2647:2647,1,MAX(COLUMN($R:$R),COLUMN()-(($H2641-$H2642)*12))):CK2649)/(($H2641)*12)))</f>
        <v>#REF!</v>
      </c>
      <c r="CL2647" s="80" t="e" cm="1">
        <f t="array" aca="1" ref="CL2647" ca="1">(SUM(INDEX(2642:2642,1,MAX(COLUMN($R:$R),COLUMN()-($H2641*12-1))):CL2644)/($H2641*12)+IF($R2649=0,0,SUM(INDEX(2647:2647,1,MAX(COLUMN($R:$R),COLUMN()-(($H2641-$H2642)*12))):CL2649)/(($H2641)*12)))</f>
        <v>#REF!</v>
      </c>
    </row>
    <row r="2648" spans="2:90" x14ac:dyDescent="0.4">
      <c r="B2648" s="122"/>
      <c r="D2648" t="s">
        <v>425</v>
      </c>
      <c r="E2648" s="8" t="str">
        <f t="shared" si="3817"/>
        <v>2648 FAPPE-F</v>
      </c>
      <c r="J2648" s="62"/>
      <c r="K2648" s="53"/>
      <c r="L2648" s="53"/>
      <c r="M2648" s="53"/>
      <c r="N2648" s="53"/>
      <c r="O2648" s="53"/>
      <c r="P2648" s="53"/>
      <c r="R2648" s="82"/>
      <c r="S2648" s="149"/>
      <c r="T2648" s="149"/>
      <c r="U2648" s="149"/>
      <c r="V2648" s="149"/>
      <c r="W2648" s="149"/>
      <c r="X2648" s="149"/>
      <c r="Y2648" s="149"/>
      <c r="Z2648" s="149"/>
      <c r="AA2648" s="149"/>
      <c r="AB2648" s="149"/>
      <c r="AC2648" s="149"/>
      <c r="AD2648" s="149"/>
      <c r="AE2648" s="149"/>
      <c r="AF2648" s="149"/>
      <c r="AG2648" s="149"/>
      <c r="AH2648" s="149"/>
      <c r="AI2648" s="149"/>
      <c r="AJ2648" s="149"/>
      <c r="AK2648" s="149"/>
      <c r="AL2648" s="149"/>
      <c r="AM2648" s="149"/>
      <c r="AN2648" s="149"/>
      <c r="AO2648" s="149"/>
      <c r="AP2648" s="149"/>
      <c r="AQ2648" s="149"/>
      <c r="AR2648" s="149"/>
      <c r="AS2648" s="149"/>
      <c r="AT2648" s="149"/>
      <c r="AU2648" s="149"/>
      <c r="AV2648" s="149"/>
      <c r="AW2648" s="149"/>
      <c r="AX2648" s="149"/>
      <c r="AY2648" s="149"/>
      <c r="AZ2648" s="149"/>
      <c r="BA2648" s="149"/>
      <c r="BB2648" s="149"/>
      <c r="BC2648" s="149"/>
      <c r="BD2648" s="149"/>
      <c r="BE2648" s="149"/>
      <c r="BF2648" s="149"/>
      <c r="BG2648" s="149"/>
      <c r="BH2648" s="149"/>
      <c r="BI2648" s="149"/>
      <c r="BJ2648" s="149"/>
      <c r="BK2648" s="149"/>
      <c r="BL2648" s="149"/>
      <c r="BM2648" s="149"/>
      <c r="BN2648" s="149"/>
      <c r="BO2648" s="149"/>
      <c r="BP2648" s="149"/>
      <c r="BQ2648" s="149"/>
      <c r="BR2648" s="149"/>
      <c r="BS2648" s="149"/>
      <c r="BT2648" s="149"/>
      <c r="BU2648" s="149"/>
      <c r="BV2648" s="149"/>
      <c r="BW2648" s="149"/>
      <c r="BX2648" s="149"/>
      <c r="BY2648" s="149"/>
      <c r="BZ2648" s="149"/>
      <c r="CA2648" s="149"/>
      <c r="CB2648" s="149"/>
      <c r="CC2648" s="149"/>
      <c r="CD2648" s="149"/>
      <c r="CE2648" s="149"/>
      <c r="CF2648" s="149"/>
      <c r="CG2648" s="149"/>
      <c r="CH2648" s="149"/>
      <c r="CI2648" s="149"/>
      <c r="CJ2648" s="149"/>
      <c r="CK2648" s="149"/>
      <c r="CL2648" s="149"/>
    </row>
    <row r="2649" spans="2:90" x14ac:dyDescent="0.4">
      <c r="B2649" s="122" t="s">
        <v>219</v>
      </c>
      <c r="D2649" t="s">
        <v>425</v>
      </c>
      <c r="E2649" s="8" t="str">
        <f t="shared" si="3817"/>
        <v>2649 FAPPE-F</v>
      </c>
      <c r="G2649" t="str">
        <f>E2649</f>
        <v>2649 FAPPE-F</v>
      </c>
      <c r="J2649" s="74">
        <v>100</v>
      </c>
      <c r="K2649" s="53"/>
      <c r="L2649" s="53"/>
      <c r="M2649" s="53"/>
      <c r="N2649" s="53"/>
      <c r="O2649" s="53"/>
      <c r="P2649" s="53"/>
      <c r="R2649" s="82">
        <f>-$J2649</f>
        <v>-100</v>
      </c>
      <c r="S2649" s="149"/>
      <c r="T2649" s="149"/>
      <c r="U2649" s="149"/>
      <c r="V2649" s="149"/>
      <c r="W2649" s="149"/>
      <c r="X2649" s="149"/>
      <c r="Y2649" s="149"/>
      <c r="Z2649" s="149"/>
      <c r="AA2649" s="149"/>
      <c r="AB2649" s="149"/>
      <c r="AC2649" s="149"/>
      <c r="AD2649" s="149"/>
      <c r="AE2649" s="149"/>
      <c r="AF2649" s="149"/>
      <c r="AG2649" s="149"/>
      <c r="AH2649" s="149"/>
      <c r="AI2649" s="149"/>
      <c r="AJ2649" s="149"/>
      <c r="AK2649" s="149"/>
      <c r="AL2649" s="149"/>
      <c r="AM2649" s="149"/>
      <c r="AN2649" s="149"/>
      <c r="AO2649" s="149"/>
      <c r="AP2649" s="149"/>
      <c r="AQ2649" s="149"/>
      <c r="AR2649" s="149"/>
      <c r="AS2649" s="149"/>
      <c r="AT2649" s="149"/>
      <c r="AU2649" s="149"/>
      <c r="AV2649" s="149"/>
      <c r="AW2649" s="149"/>
      <c r="AX2649" s="149"/>
      <c r="AY2649" s="149"/>
      <c r="AZ2649" s="149"/>
      <c r="BA2649" s="149"/>
      <c r="BB2649" s="149"/>
      <c r="BC2649" s="149"/>
      <c r="BD2649" s="149"/>
      <c r="BE2649" s="149"/>
      <c r="BF2649" s="149"/>
      <c r="BG2649" s="149"/>
      <c r="BH2649" s="149"/>
      <c r="BI2649" s="149"/>
      <c r="BJ2649" s="149"/>
      <c r="BK2649" s="149"/>
      <c r="BL2649" s="149"/>
      <c r="BM2649" s="149"/>
      <c r="BN2649" s="149"/>
      <c r="BO2649" s="149"/>
      <c r="BP2649" s="149"/>
      <c r="BQ2649" s="149"/>
      <c r="BR2649" s="149"/>
      <c r="BS2649" s="149"/>
      <c r="BT2649" s="149"/>
      <c r="BU2649" s="149"/>
      <c r="BV2649" s="149"/>
      <c r="BW2649" s="149"/>
      <c r="BX2649" s="149"/>
      <c r="BY2649" s="149"/>
      <c r="BZ2649" s="149"/>
      <c r="CA2649" s="149"/>
      <c r="CB2649" s="149"/>
      <c r="CC2649" s="149"/>
      <c r="CD2649" s="149"/>
      <c r="CE2649" s="149"/>
      <c r="CF2649" s="149"/>
      <c r="CG2649" s="149"/>
      <c r="CH2649" s="149"/>
      <c r="CI2649" s="149"/>
      <c r="CJ2649" s="149"/>
      <c r="CK2649" s="149"/>
      <c r="CL2649" s="149"/>
    </row>
    <row r="2650" spans="2:90" x14ac:dyDescent="0.4">
      <c r="B2650" s="122"/>
      <c r="D2650" t="s">
        <v>425</v>
      </c>
      <c r="E2650" s="8" t="str">
        <f t="shared" si="3817"/>
        <v>2650 FAPPE-F</v>
      </c>
      <c r="S2650" s="72"/>
      <c r="T2650" s="72"/>
      <c r="U2650" s="72"/>
      <c r="V2650" s="72"/>
      <c r="W2650" s="72"/>
      <c r="X2650" s="72"/>
      <c r="Y2650" s="72"/>
      <c r="Z2650" s="72"/>
      <c r="AA2650" s="72"/>
      <c r="AB2650" s="72"/>
      <c r="AC2650" s="72"/>
      <c r="AD2650" s="72"/>
      <c r="AE2650" s="72"/>
      <c r="AF2650" s="72"/>
      <c r="AG2650" s="72"/>
      <c r="AH2650" s="72"/>
      <c r="AI2650" s="72"/>
      <c r="AJ2650" s="72"/>
      <c r="AK2650" s="72"/>
      <c r="AL2650" s="72"/>
      <c r="AM2650" s="72"/>
      <c r="AN2650" s="72"/>
      <c r="AO2650" s="72"/>
      <c r="AP2650" s="72"/>
      <c r="AQ2650" s="72"/>
      <c r="AR2650" s="72"/>
      <c r="AS2650" s="72"/>
      <c r="AT2650" s="72"/>
      <c r="AU2650" s="72"/>
      <c r="AV2650" s="72"/>
      <c r="AW2650" s="72"/>
      <c r="AX2650" s="72"/>
      <c r="AY2650" s="72"/>
      <c r="AZ2650" s="72"/>
      <c r="BA2650" s="72"/>
      <c r="BB2650" s="72"/>
      <c r="BC2650" s="72"/>
      <c r="BD2650" s="72"/>
      <c r="BE2650" s="72"/>
      <c r="BF2650" s="72"/>
      <c r="BG2650" s="72"/>
      <c r="BH2650" s="72"/>
      <c r="BI2650" s="72"/>
      <c r="BJ2650" s="72"/>
      <c r="BK2650" s="72"/>
      <c r="BL2650" s="72"/>
      <c r="BM2650" s="72"/>
      <c r="BN2650" s="72"/>
      <c r="BO2650" s="72"/>
      <c r="BP2650" s="72"/>
      <c r="BQ2650" s="72"/>
      <c r="BR2650" s="72"/>
      <c r="BS2650" s="72"/>
      <c r="BT2650" s="72"/>
      <c r="BU2650" s="72"/>
      <c r="BV2650" s="72"/>
      <c r="BW2650" s="72"/>
      <c r="BX2650" s="72"/>
      <c r="BY2650" s="72"/>
      <c r="BZ2650" s="72"/>
      <c r="CA2650" s="72"/>
      <c r="CB2650" s="72"/>
      <c r="CC2650" s="72"/>
      <c r="CD2650" s="72"/>
      <c r="CE2650" s="72"/>
      <c r="CF2650" s="72"/>
      <c r="CG2650" s="72"/>
      <c r="CH2650" s="72"/>
      <c r="CI2650" s="72"/>
      <c r="CJ2650" s="72"/>
      <c r="CK2650" s="72"/>
      <c r="CL2650" s="72"/>
    </row>
    <row r="2651" spans="2:90" x14ac:dyDescent="0.4">
      <c r="B2651" s="95" t="s">
        <v>205</v>
      </c>
      <c r="D2651" t="s">
        <v>425</v>
      </c>
      <c r="E2651" s="8" t="str">
        <f t="shared" si="3817"/>
        <v>2651 FAPPE-F</v>
      </c>
      <c r="H2651" s="12"/>
      <c r="S2651" s="72"/>
      <c r="T2651" s="72"/>
      <c r="U2651" s="72"/>
      <c r="V2651" s="72"/>
      <c r="W2651" s="72"/>
      <c r="X2651" s="72"/>
      <c r="Y2651" s="72"/>
      <c r="Z2651" s="72"/>
      <c r="AA2651" s="72"/>
      <c r="AB2651" s="72"/>
      <c r="AC2651" s="72"/>
      <c r="AD2651" s="72"/>
      <c r="AE2651" s="72"/>
      <c r="AF2651" s="72"/>
      <c r="AG2651" s="72"/>
      <c r="AH2651" s="72"/>
      <c r="AI2651" s="72"/>
      <c r="AJ2651" s="72"/>
      <c r="AK2651" s="72"/>
      <c r="AL2651" s="72"/>
      <c r="AM2651" s="72"/>
      <c r="AN2651" s="72"/>
      <c r="AO2651" s="72"/>
      <c r="AP2651" s="72"/>
      <c r="AQ2651" s="72"/>
      <c r="AR2651" s="72"/>
      <c r="AS2651" s="72"/>
      <c r="AT2651" s="72"/>
      <c r="AU2651" s="72"/>
      <c r="AV2651" s="72"/>
      <c r="AW2651" s="72"/>
      <c r="AX2651" s="72"/>
      <c r="AY2651" s="72"/>
      <c r="AZ2651" s="72"/>
      <c r="BA2651" s="72"/>
      <c r="BB2651" s="72"/>
      <c r="BC2651" s="72"/>
      <c r="BD2651" s="72"/>
      <c r="BE2651" s="72"/>
      <c r="BF2651" s="72"/>
      <c r="BG2651" s="72"/>
      <c r="BH2651" s="72"/>
      <c r="BI2651" s="72"/>
      <c r="BJ2651" s="72"/>
      <c r="BK2651" s="72"/>
      <c r="BL2651" s="72"/>
      <c r="BM2651" s="72"/>
      <c r="BN2651" s="72"/>
      <c r="BO2651" s="72"/>
      <c r="BP2651" s="72"/>
      <c r="BQ2651" s="72"/>
      <c r="BR2651" s="72"/>
      <c r="BS2651" s="72"/>
      <c r="BT2651" s="72"/>
      <c r="BU2651" s="72"/>
      <c r="BV2651" s="72"/>
      <c r="BW2651" s="72"/>
      <c r="BX2651" s="72"/>
      <c r="BY2651" s="72"/>
      <c r="BZ2651" s="72"/>
      <c r="CA2651" s="72"/>
      <c r="CB2651" s="72"/>
      <c r="CC2651" s="72"/>
      <c r="CD2651" s="72"/>
      <c r="CE2651" s="72"/>
      <c r="CF2651" s="72"/>
      <c r="CG2651" s="72"/>
      <c r="CH2651" s="72"/>
      <c r="CI2651" s="72"/>
      <c r="CJ2651" s="72"/>
      <c r="CK2651" s="72"/>
      <c r="CL2651" s="72"/>
    </row>
    <row r="2652" spans="2:90" x14ac:dyDescent="0.4">
      <c r="B2652" s="154" t="str">
        <f>"Gross PP&amp;E - "&amp;SUBSTITUTE(B2639,":","")</f>
        <v>Gross PP&amp;E - Fixed secondary PPE</v>
      </c>
      <c r="D2652" t="s">
        <v>425</v>
      </c>
      <c r="E2652" s="8" t="str">
        <f t="shared" si="3817"/>
        <v>2652 FAPPE-F</v>
      </c>
      <c r="J2652" s="80">
        <f>J2649</f>
        <v>100</v>
      </c>
      <c r="K2652" s="53">
        <f t="shared" ref="K2652:P2654" si="3820">SUMIF($4:$4,K$2,2652:2652)</f>
        <v>1100.0000000000002</v>
      </c>
      <c r="L2652" s="53">
        <f t="shared" si="3820"/>
        <v>3099.9999999999995</v>
      </c>
      <c r="M2652" s="53">
        <f t="shared" si="3820"/>
        <v>7099.9999999999973</v>
      </c>
      <c r="N2652" s="53">
        <f t="shared" si="3820"/>
        <v>15099.999999999991</v>
      </c>
      <c r="O2652" s="53">
        <f t="shared" si="3820"/>
        <v>31099.999999999978</v>
      </c>
      <c r="P2652" s="53">
        <f t="shared" si="3820"/>
        <v>63099.999999999949</v>
      </c>
      <c r="R2652" s="24">
        <f>$J2652</f>
        <v>100</v>
      </c>
      <c r="S2652" s="80">
        <f t="shared" ref="S2652:AX2652" si="3821">-S2644+R2652</f>
        <v>183.33333333333331</v>
      </c>
      <c r="T2652" s="80">
        <f t="shared" si="3821"/>
        <v>266.66666666666663</v>
      </c>
      <c r="U2652" s="80">
        <f t="shared" si="3821"/>
        <v>349.99999999999994</v>
      </c>
      <c r="V2652" s="80">
        <f t="shared" si="3821"/>
        <v>433.33333333333326</v>
      </c>
      <c r="W2652" s="80">
        <f t="shared" si="3821"/>
        <v>516.66666666666663</v>
      </c>
      <c r="X2652" s="80">
        <f t="shared" si="3821"/>
        <v>600</v>
      </c>
      <c r="Y2652" s="80">
        <f t="shared" si="3821"/>
        <v>683.33333333333337</v>
      </c>
      <c r="Z2652" s="80">
        <f t="shared" si="3821"/>
        <v>766.66666666666674</v>
      </c>
      <c r="AA2652" s="80">
        <f t="shared" si="3821"/>
        <v>850.00000000000011</v>
      </c>
      <c r="AB2652" s="80">
        <f t="shared" si="3821"/>
        <v>933.33333333333348</v>
      </c>
      <c r="AC2652" s="80">
        <f t="shared" si="3821"/>
        <v>1016.6666666666669</v>
      </c>
      <c r="AD2652" s="80">
        <f t="shared" si="3821"/>
        <v>1100.0000000000002</v>
      </c>
      <c r="AE2652" s="80">
        <f t="shared" si="3821"/>
        <v>1266.666666666667</v>
      </c>
      <c r="AF2652" s="80">
        <f t="shared" si="3821"/>
        <v>1433.3333333333337</v>
      </c>
      <c r="AG2652" s="80">
        <f t="shared" si="3821"/>
        <v>1600.0000000000005</v>
      </c>
      <c r="AH2652" s="80">
        <f t="shared" si="3821"/>
        <v>1766.6666666666672</v>
      </c>
      <c r="AI2652" s="80">
        <f t="shared" si="3821"/>
        <v>1933.3333333333339</v>
      </c>
      <c r="AJ2652" s="80">
        <f t="shared" si="3821"/>
        <v>2100.0000000000005</v>
      </c>
      <c r="AK2652" s="80">
        <f t="shared" si="3821"/>
        <v>2266.666666666667</v>
      </c>
      <c r="AL2652" s="80">
        <f t="shared" si="3821"/>
        <v>2433.3333333333335</v>
      </c>
      <c r="AM2652" s="80">
        <f t="shared" si="3821"/>
        <v>2600</v>
      </c>
      <c r="AN2652" s="80">
        <f t="shared" si="3821"/>
        <v>2766.6666666666665</v>
      </c>
      <c r="AO2652" s="80">
        <f t="shared" si="3821"/>
        <v>2933.333333333333</v>
      </c>
      <c r="AP2652" s="80">
        <f t="shared" si="3821"/>
        <v>3099.9999999999995</v>
      </c>
      <c r="AQ2652" s="80">
        <f t="shared" si="3821"/>
        <v>3433.333333333333</v>
      </c>
      <c r="AR2652" s="80">
        <f t="shared" si="3821"/>
        <v>3766.6666666666665</v>
      </c>
      <c r="AS2652" s="80">
        <f t="shared" si="3821"/>
        <v>4100</v>
      </c>
      <c r="AT2652" s="80">
        <f t="shared" si="3821"/>
        <v>4433.333333333333</v>
      </c>
      <c r="AU2652" s="80">
        <f t="shared" si="3821"/>
        <v>4766.6666666666661</v>
      </c>
      <c r="AV2652" s="80">
        <f t="shared" si="3821"/>
        <v>5099.9999999999991</v>
      </c>
      <c r="AW2652" s="80">
        <f t="shared" si="3821"/>
        <v>5433.3333333333321</v>
      </c>
      <c r="AX2652" s="80">
        <f t="shared" si="3821"/>
        <v>5766.6666666666652</v>
      </c>
      <c r="AY2652" s="80">
        <f t="shared" ref="AY2652:CD2652" si="3822">-AY2644+AX2652</f>
        <v>6099.9999999999982</v>
      </c>
      <c r="AZ2652" s="80">
        <f t="shared" si="3822"/>
        <v>6433.3333333333312</v>
      </c>
      <c r="BA2652" s="80">
        <f t="shared" si="3822"/>
        <v>6766.6666666666642</v>
      </c>
      <c r="BB2652" s="80">
        <f t="shared" si="3822"/>
        <v>7099.9999999999973</v>
      </c>
      <c r="BC2652" s="80">
        <f t="shared" si="3822"/>
        <v>7766.6666666666642</v>
      </c>
      <c r="BD2652" s="80">
        <f t="shared" si="3822"/>
        <v>8433.3333333333303</v>
      </c>
      <c r="BE2652" s="80">
        <f t="shared" si="3822"/>
        <v>9099.9999999999964</v>
      </c>
      <c r="BF2652" s="80">
        <f t="shared" si="3822"/>
        <v>9766.6666666666624</v>
      </c>
      <c r="BG2652" s="80">
        <f t="shared" si="3822"/>
        <v>10433.333333333328</v>
      </c>
      <c r="BH2652" s="80">
        <f t="shared" si="3822"/>
        <v>11099.999999999995</v>
      </c>
      <c r="BI2652" s="80">
        <f t="shared" si="3822"/>
        <v>11766.666666666661</v>
      </c>
      <c r="BJ2652" s="80">
        <f t="shared" si="3822"/>
        <v>12433.333333333327</v>
      </c>
      <c r="BK2652" s="80">
        <f t="shared" si="3822"/>
        <v>13099.999999999993</v>
      </c>
      <c r="BL2652" s="80">
        <f t="shared" si="3822"/>
        <v>13766.666666666659</v>
      </c>
      <c r="BM2652" s="80">
        <f t="shared" si="3822"/>
        <v>14433.333333333325</v>
      </c>
      <c r="BN2652" s="80">
        <f t="shared" si="3822"/>
        <v>15099.999999999991</v>
      </c>
      <c r="BO2652" s="80">
        <f t="shared" si="3822"/>
        <v>16433.333333333325</v>
      </c>
      <c r="BP2652" s="80">
        <f t="shared" si="3822"/>
        <v>17766.666666666657</v>
      </c>
      <c r="BQ2652" s="80">
        <f t="shared" si="3822"/>
        <v>19099.999999999989</v>
      </c>
      <c r="BR2652" s="80">
        <f t="shared" si="3822"/>
        <v>20433.333333333321</v>
      </c>
      <c r="BS2652" s="80">
        <f t="shared" si="3822"/>
        <v>21766.666666666653</v>
      </c>
      <c r="BT2652" s="80">
        <f t="shared" si="3822"/>
        <v>23099.999999999985</v>
      </c>
      <c r="BU2652" s="80">
        <f t="shared" si="3822"/>
        <v>24433.333333333318</v>
      </c>
      <c r="BV2652" s="80">
        <f t="shared" si="3822"/>
        <v>25766.66666666665</v>
      </c>
      <c r="BW2652" s="80">
        <f t="shared" si="3822"/>
        <v>27099.999999999982</v>
      </c>
      <c r="BX2652" s="80">
        <f t="shared" si="3822"/>
        <v>28433.333333333314</v>
      </c>
      <c r="BY2652" s="80">
        <f t="shared" si="3822"/>
        <v>29766.666666666646</v>
      </c>
      <c r="BZ2652" s="80">
        <f t="shared" si="3822"/>
        <v>31099.999999999978</v>
      </c>
      <c r="CA2652" s="80">
        <f t="shared" si="3822"/>
        <v>33766.666666666642</v>
      </c>
      <c r="CB2652" s="80">
        <f t="shared" si="3822"/>
        <v>36433.333333333307</v>
      </c>
      <c r="CC2652" s="80">
        <f t="shared" si="3822"/>
        <v>39099.999999999971</v>
      </c>
      <c r="CD2652" s="80">
        <f t="shared" si="3822"/>
        <v>41766.666666666635</v>
      </c>
      <c r="CE2652" s="80">
        <f t="shared" ref="CE2652:CL2652" si="3823">-CE2644+CD2652</f>
        <v>44433.333333333299</v>
      </c>
      <c r="CF2652" s="80">
        <f t="shared" si="3823"/>
        <v>47099.999999999964</v>
      </c>
      <c r="CG2652" s="80">
        <f t="shared" si="3823"/>
        <v>49766.666666666628</v>
      </c>
      <c r="CH2652" s="80">
        <f t="shared" si="3823"/>
        <v>52433.333333333292</v>
      </c>
      <c r="CI2652" s="80">
        <f t="shared" si="3823"/>
        <v>55099.999999999956</v>
      </c>
      <c r="CJ2652" s="80">
        <f t="shared" si="3823"/>
        <v>57766.666666666621</v>
      </c>
      <c r="CK2652" s="80">
        <f t="shared" si="3823"/>
        <v>60433.333333333285</v>
      </c>
      <c r="CL2652" s="80">
        <f t="shared" si="3823"/>
        <v>63099.999999999949</v>
      </c>
    </row>
    <row r="2653" spans="2:90" x14ac:dyDescent="0.4">
      <c r="B2653" s="154" t="str">
        <f>"Accumulated depreciation - "&amp;SUBSTITUTE(B2639,":","")</f>
        <v>Accumulated depreciation - Fixed secondary PPE</v>
      </c>
      <c r="D2653" t="s">
        <v>425</v>
      </c>
      <c r="E2653" s="8" t="str">
        <f t="shared" si="3817"/>
        <v>2653 FAPPE-F</v>
      </c>
      <c r="J2653" s="81">
        <f>-H2642/H2641*J2652</f>
        <v>-60</v>
      </c>
      <c r="K2653" s="43" t="e">
        <f t="shared" ca="1" si="3820"/>
        <v>#REF!</v>
      </c>
      <c r="L2653" s="43" t="e">
        <f t="shared" ca="1" si="3820"/>
        <v>#REF!</v>
      </c>
      <c r="M2653" s="43" t="e">
        <f t="shared" ca="1" si="3820"/>
        <v>#REF!</v>
      </c>
      <c r="N2653" s="43" t="e">
        <f t="shared" ca="1" si="3820"/>
        <v>#REF!</v>
      </c>
      <c r="O2653" s="43" t="e">
        <f t="shared" ca="1" si="3820"/>
        <v>#REF!</v>
      </c>
      <c r="P2653" s="43" t="e">
        <f t="shared" ca="1" si="3820"/>
        <v>#REF!</v>
      </c>
      <c r="R2653" s="37">
        <f>$J2653</f>
        <v>-60</v>
      </c>
      <c r="S2653" s="81" t="e">
        <f t="shared" ref="S2653:AX2653" ca="1" si="3824">R2653+S2647</f>
        <v>#REF!</v>
      </c>
      <c r="T2653" s="81" t="e">
        <f t="shared" ca="1" si="3824"/>
        <v>#REF!</v>
      </c>
      <c r="U2653" s="81" t="e">
        <f t="shared" ca="1" si="3824"/>
        <v>#REF!</v>
      </c>
      <c r="V2653" s="81" t="e">
        <f t="shared" ca="1" si="3824"/>
        <v>#REF!</v>
      </c>
      <c r="W2653" s="81" t="e">
        <f t="shared" ca="1" si="3824"/>
        <v>#REF!</v>
      </c>
      <c r="X2653" s="81" t="e">
        <f t="shared" ca="1" si="3824"/>
        <v>#REF!</v>
      </c>
      <c r="Y2653" s="81" t="e">
        <f t="shared" ca="1" si="3824"/>
        <v>#REF!</v>
      </c>
      <c r="Z2653" s="81" t="e">
        <f t="shared" ca="1" si="3824"/>
        <v>#REF!</v>
      </c>
      <c r="AA2653" s="81" t="e">
        <f t="shared" ca="1" si="3824"/>
        <v>#REF!</v>
      </c>
      <c r="AB2653" s="81" t="e">
        <f t="shared" ca="1" si="3824"/>
        <v>#REF!</v>
      </c>
      <c r="AC2653" s="81" t="e">
        <f t="shared" ca="1" si="3824"/>
        <v>#REF!</v>
      </c>
      <c r="AD2653" s="81" t="e">
        <f t="shared" ca="1" si="3824"/>
        <v>#REF!</v>
      </c>
      <c r="AE2653" s="81" t="e">
        <f t="shared" ca="1" si="3824"/>
        <v>#REF!</v>
      </c>
      <c r="AF2653" s="81" t="e">
        <f t="shared" ca="1" si="3824"/>
        <v>#REF!</v>
      </c>
      <c r="AG2653" s="81" t="e">
        <f t="shared" ca="1" si="3824"/>
        <v>#REF!</v>
      </c>
      <c r="AH2653" s="81" t="e">
        <f t="shared" ca="1" si="3824"/>
        <v>#REF!</v>
      </c>
      <c r="AI2653" s="81" t="e">
        <f t="shared" ca="1" si="3824"/>
        <v>#REF!</v>
      </c>
      <c r="AJ2653" s="81" t="e">
        <f t="shared" ca="1" si="3824"/>
        <v>#REF!</v>
      </c>
      <c r="AK2653" s="81" t="e">
        <f t="shared" ca="1" si="3824"/>
        <v>#REF!</v>
      </c>
      <c r="AL2653" s="81" t="e">
        <f t="shared" ca="1" si="3824"/>
        <v>#REF!</v>
      </c>
      <c r="AM2653" s="81" t="e">
        <f t="shared" ca="1" si="3824"/>
        <v>#REF!</v>
      </c>
      <c r="AN2653" s="81" t="e">
        <f t="shared" ca="1" si="3824"/>
        <v>#REF!</v>
      </c>
      <c r="AO2653" s="81" t="e">
        <f t="shared" ca="1" si="3824"/>
        <v>#REF!</v>
      </c>
      <c r="AP2653" s="81" t="e">
        <f t="shared" ca="1" si="3824"/>
        <v>#REF!</v>
      </c>
      <c r="AQ2653" s="81" t="e">
        <f t="shared" ca="1" si="3824"/>
        <v>#REF!</v>
      </c>
      <c r="AR2653" s="81" t="e">
        <f t="shared" ca="1" si="3824"/>
        <v>#REF!</v>
      </c>
      <c r="AS2653" s="81" t="e">
        <f t="shared" ca="1" si="3824"/>
        <v>#REF!</v>
      </c>
      <c r="AT2653" s="81" t="e">
        <f t="shared" ca="1" si="3824"/>
        <v>#REF!</v>
      </c>
      <c r="AU2653" s="81" t="e">
        <f t="shared" ca="1" si="3824"/>
        <v>#REF!</v>
      </c>
      <c r="AV2653" s="81" t="e">
        <f t="shared" ca="1" si="3824"/>
        <v>#REF!</v>
      </c>
      <c r="AW2653" s="81" t="e">
        <f t="shared" ca="1" si="3824"/>
        <v>#REF!</v>
      </c>
      <c r="AX2653" s="81" t="e">
        <f t="shared" ca="1" si="3824"/>
        <v>#REF!</v>
      </c>
      <c r="AY2653" s="81" t="e">
        <f t="shared" ref="AY2653:CD2653" ca="1" si="3825">AX2653+AY2647</f>
        <v>#REF!</v>
      </c>
      <c r="AZ2653" s="81" t="e">
        <f t="shared" ca="1" si="3825"/>
        <v>#REF!</v>
      </c>
      <c r="BA2653" s="81" t="e">
        <f t="shared" ca="1" si="3825"/>
        <v>#REF!</v>
      </c>
      <c r="BB2653" s="81" t="e">
        <f t="shared" ca="1" si="3825"/>
        <v>#REF!</v>
      </c>
      <c r="BC2653" s="81" t="e">
        <f t="shared" ca="1" si="3825"/>
        <v>#REF!</v>
      </c>
      <c r="BD2653" s="81" t="e">
        <f t="shared" ca="1" si="3825"/>
        <v>#REF!</v>
      </c>
      <c r="BE2653" s="81" t="e">
        <f t="shared" ca="1" si="3825"/>
        <v>#REF!</v>
      </c>
      <c r="BF2653" s="81" t="e">
        <f t="shared" ca="1" si="3825"/>
        <v>#REF!</v>
      </c>
      <c r="BG2653" s="81" t="e">
        <f t="shared" ca="1" si="3825"/>
        <v>#REF!</v>
      </c>
      <c r="BH2653" s="81" t="e">
        <f t="shared" ca="1" si="3825"/>
        <v>#REF!</v>
      </c>
      <c r="BI2653" s="81" t="e">
        <f t="shared" ca="1" si="3825"/>
        <v>#REF!</v>
      </c>
      <c r="BJ2653" s="81" t="e">
        <f t="shared" ca="1" si="3825"/>
        <v>#REF!</v>
      </c>
      <c r="BK2653" s="81" t="e">
        <f t="shared" ca="1" si="3825"/>
        <v>#REF!</v>
      </c>
      <c r="BL2653" s="81" t="e">
        <f t="shared" ca="1" si="3825"/>
        <v>#REF!</v>
      </c>
      <c r="BM2653" s="81" t="e">
        <f t="shared" ca="1" si="3825"/>
        <v>#REF!</v>
      </c>
      <c r="BN2653" s="81" t="e">
        <f t="shared" ca="1" si="3825"/>
        <v>#REF!</v>
      </c>
      <c r="BO2653" s="81" t="e">
        <f t="shared" ca="1" si="3825"/>
        <v>#REF!</v>
      </c>
      <c r="BP2653" s="81" t="e">
        <f t="shared" ca="1" si="3825"/>
        <v>#REF!</v>
      </c>
      <c r="BQ2653" s="81" t="e">
        <f t="shared" ca="1" si="3825"/>
        <v>#REF!</v>
      </c>
      <c r="BR2653" s="81" t="e">
        <f t="shared" ca="1" si="3825"/>
        <v>#REF!</v>
      </c>
      <c r="BS2653" s="81" t="e">
        <f t="shared" ca="1" si="3825"/>
        <v>#REF!</v>
      </c>
      <c r="BT2653" s="81" t="e">
        <f t="shared" ca="1" si="3825"/>
        <v>#REF!</v>
      </c>
      <c r="BU2653" s="81" t="e">
        <f t="shared" ca="1" si="3825"/>
        <v>#REF!</v>
      </c>
      <c r="BV2653" s="81" t="e">
        <f t="shared" ca="1" si="3825"/>
        <v>#REF!</v>
      </c>
      <c r="BW2653" s="81" t="e">
        <f t="shared" ca="1" si="3825"/>
        <v>#REF!</v>
      </c>
      <c r="BX2653" s="81" t="e">
        <f t="shared" ca="1" si="3825"/>
        <v>#REF!</v>
      </c>
      <c r="BY2653" s="81" t="e">
        <f t="shared" ca="1" si="3825"/>
        <v>#REF!</v>
      </c>
      <c r="BZ2653" s="81" t="e">
        <f t="shared" ca="1" si="3825"/>
        <v>#REF!</v>
      </c>
      <c r="CA2653" s="81" t="e">
        <f t="shared" ca="1" si="3825"/>
        <v>#REF!</v>
      </c>
      <c r="CB2653" s="81" t="e">
        <f t="shared" ca="1" si="3825"/>
        <v>#REF!</v>
      </c>
      <c r="CC2653" s="81" t="e">
        <f t="shared" ca="1" si="3825"/>
        <v>#REF!</v>
      </c>
      <c r="CD2653" s="81" t="e">
        <f t="shared" ca="1" si="3825"/>
        <v>#REF!</v>
      </c>
      <c r="CE2653" s="81" t="e">
        <f t="shared" ref="CE2653:CL2653" ca="1" si="3826">CD2653+CE2647</f>
        <v>#REF!</v>
      </c>
      <c r="CF2653" s="81" t="e">
        <f t="shared" ca="1" si="3826"/>
        <v>#REF!</v>
      </c>
      <c r="CG2653" s="81" t="e">
        <f t="shared" ca="1" si="3826"/>
        <v>#REF!</v>
      </c>
      <c r="CH2653" s="81" t="e">
        <f t="shared" ca="1" si="3826"/>
        <v>#REF!</v>
      </c>
      <c r="CI2653" s="81" t="e">
        <f t="shared" ca="1" si="3826"/>
        <v>#REF!</v>
      </c>
      <c r="CJ2653" s="81" t="e">
        <f t="shared" ca="1" si="3826"/>
        <v>#REF!</v>
      </c>
      <c r="CK2653" s="81" t="e">
        <f t="shared" ca="1" si="3826"/>
        <v>#REF!</v>
      </c>
      <c r="CL2653" s="81" t="e">
        <f t="shared" ca="1" si="3826"/>
        <v>#REF!</v>
      </c>
    </row>
    <row r="2654" spans="2:90" x14ac:dyDescent="0.4">
      <c r="B2654" s="123" t="str">
        <f>"Net PP&amp;E - "&amp;SUBSTITUTE(B2639,":","")</f>
        <v>Net PP&amp;E - Fixed secondary PPE</v>
      </c>
      <c r="C2654" t="s">
        <v>240</v>
      </c>
      <c r="D2654" t="s">
        <v>425</v>
      </c>
      <c r="E2654" s="8" t="str">
        <f t="shared" si="3817"/>
        <v>2654 FAPPE-F</v>
      </c>
      <c r="H2654" s="27"/>
      <c r="J2654" s="77">
        <f>SUM(J2652:J2653)</f>
        <v>40</v>
      </c>
      <c r="K2654" s="28" t="e">
        <f t="shared" ca="1" si="3820"/>
        <v>#REF!</v>
      </c>
      <c r="L2654" s="28" t="e">
        <f t="shared" ca="1" si="3820"/>
        <v>#REF!</v>
      </c>
      <c r="M2654" s="28" t="e">
        <f t="shared" ca="1" si="3820"/>
        <v>#REF!</v>
      </c>
      <c r="N2654" s="28" t="e">
        <f t="shared" ca="1" si="3820"/>
        <v>#REF!</v>
      </c>
      <c r="O2654" s="28" t="e">
        <f t="shared" ca="1" si="3820"/>
        <v>#REF!</v>
      </c>
      <c r="P2654" s="28" t="e">
        <f t="shared" ca="1" si="3820"/>
        <v>#REF!</v>
      </c>
      <c r="R2654" s="33">
        <f>$J2654</f>
        <v>40</v>
      </c>
      <c r="S2654" s="77" t="e">
        <f t="shared" ref="S2654" ca="1" si="3827">SUM(S2652:S2653)</f>
        <v>#REF!</v>
      </c>
      <c r="T2654" s="77" t="e">
        <f t="shared" ref="T2654:AX2654" ca="1" si="3828">SUM(T2652:T2653)</f>
        <v>#REF!</v>
      </c>
      <c r="U2654" s="77" t="e">
        <f t="shared" ca="1" si="3828"/>
        <v>#REF!</v>
      </c>
      <c r="V2654" s="77" t="e">
        <f t="shared" ca="1" si="3828"/>
        <v>#REF!</v>
      </c>
      <c r="W2654" s="77" t="e">
        <f t="shared" ca="1" si="3828"/>
        <v>#REF!</v>
      </c>
      <c r="X2654" s="77" t="e">
        <f t="shared" ca="1" si="3828"/>
        <v>#REF!</v>
      </c>
      <c r="Y2654" s="77" t="e">
        <f t="shared" ca="1" si="3828"/>
        <v>#REF!</v>
      </c>
      <c r="Z2654" s="77" t="e">
        <f t="shared" ca="1" si="3828"/>
        <v>#REF!</v>
      </c>
      <c r="AA2654" s="77" t="e">
        <f t="shared" ca="1" si="3828"/>
        <v>#REF!</v>
      </c>
      <c r="AB2654" s="77" t="e">
        <f t="shared" ca="1" si="3828"/>
        <v>#REF!</v>
      </c>
      <c r="AC2654" s="77" t="e">
        <f t="shared" ca="1" si="3828"/>
        <v>#REF!</v>
      </c>
      <c r="AD2654" s="77" t="e">
        <f t="shared" ca="1" si="3828"/>
        <v>#REF!</v>
      </c>
      <c r="AE2654" s="77" t="e">
        <f t="shared" ca="1" si="3828"/>
        <v>#REF!</v>
      </c>
      <c r="AF2654" s="77" t="e">
        <f t="shared" ca="1" si="3828"/>
        <v>#REF!</v>
      </c>
      <c r="AG2654" s="77" t="e">
        <f t="shared" ca="1" si="3828"/>
        <v>#REF!</v>
      </c>
      <c r="AH2654" s="77" t="e">
        <f t="shared" ca="1" si="3828"/>
        <v>#REF!</v>
      </c>
      <c r="AI2654" s="77" t="e">
        <f t="shared" ca="1" si="3828"/>
        <v>#REF!</v>
      </c>
      <c r="AJ2654" s="77" t="e">
        <f t="shared" ca="1" si="3828"/>
        <v>#REF!</v>
      </c>
      <c r="AK2654" s="77" t="e">
        <f t="shared" ca="1" si="3828"/>
        <v>#REF!</v>
      </c>
      <c r="AL2654" s="77" t="e">
        <f t="shared" ca="1" si="3828"/>
        <v>#REF!</v>
      </c>
      <c r="AM2654" s="77" t="e">
        <f t="shared" ca="1" si="3828"/>
        <v>#REF!</v>
      </c>
      <c r="AN2654" s="77" t="e">
        <f t="shared" ca="1" si="3828"/>
        <v>#REF!</v>
      </c>
      <c r="AO2654" s="77" t="e">
        <f t="shared" ca="1" si="3828"/>
        <v>#REF!</v>
      </c>
      <c r="AP2654" s="77" t="e">
        <f t="shared" ca="1" si="3828"/>
        <v>#REF!</v>
      </c>
      <c r="AQ2654" s="77" t="e">
        <f t="shared" ca="1" si="3828"/>
        <v>#REF!</v>
      </c>
      <c r="AR2654" s="77" t="e">
        <f t="shared" ca="1" si="3828"/>
        <v>#REF!</v>
      </c>
      <c r="AS2654" s="77" t="e">
        <f t="shared" ca="1" si="3828"/>
        <v>#REF!</v>
      </c>
      <c r="AT2654" s="77" t="e">
        <f t="shared" ca="1" si="3828"/>
        <v>#REF!</v>
      </c>
      <c r="AU2654" s="77" t="e">
        <f t="shared" ca="1" si="3828"/>
        <v>#REF!</v>
      </c>
      <c r="AV2654" s="77" t="e">
        <f t="shared" ca="1" si="3828"/>
        <v>#REF!</v>
      </c>
      <c r="AW2654" s="77" t="e">
        <f t="shared" ca="1" si="3828"/>
        <v>#REF!</v>
      </c>
      <c r="AX2654" s="77" t="e">
        <f t="shared" ca="1" si="3828"/>
        <v>#REF!</v>
      </c>
      <c r="AY2654" s="77" t="e">
        <f t="shared" ref="AY2654:CD2654" ca="1" si="3829">SUM(AY2652:AY2653)</f>
        <v>#REF!</v>
      </c>
      <c r="AZ2654" s="77" t="e">
        <f t="shared" ca="1" si="3829"/>
        <v>#REF!</v>
      </c>
      <c r="BA2654" s="77" t="e">
        <f t="shared" ca="1" si="3829"/>
        <v>#REF!</v>
      </c>
      <c r="BB2654" s="77" t="e">
        <f t="shared" ca="1" si="3829"/>
        <v>#REF!</v>
      </c>
      <c r="BC2654" s="77" t="e">
        <f t="shared" ca="1" si="3829"/>
        <v>#REF!</v>
      </c>
      <c r="BD2654" s="77" t="e">
        <f t="shared" ca="1" si="3829"/>
        <v>#REF!</v>
      </c>
      <c r="BE2654" s="77" t="e">
        <f t="shared" ca="1" si="3829"/>
        <v>#REF!</v>
      </c>
      <c r="BF2654" s="77" t="e">
        <f t="shared" ca="1" si="3829"/>
        <v>#REF!</v>
      </c>
      <c r="BG2654" s="77" t="e">
        <f t="shared" ca="1" si="3829"/>
        <v>#REF!</v>
      </c>
      <c r="BH2654" s="77" t="e">
        <f t="shared" ca="1" si="3829"/>
        <v>#REF!</v>
      </c>
      <c r="BI2654" s="77" t="e">
        <f t="shared" ca="1" si="3829"/>
        <v>#REF!</v>
      </c>
      <c r="BJ2654" s="77" t="e">
        <f t="shared" ca="1" si="3829"/>
        <v>#REF!</v>
      </c>
      <c r="BK2654" s="77" t="e">
        <f t="shared" ca="1" si="3829"/>
        <v>#REF!</v>
      </c>
      <c r="BL2654" s="77" t="e">
        <f t="shared" ca="1" si="3829"/>
        <v>#REF!</v>
      </c>
      <c r="BM2654" s="77" t="e">
        <f t="shared" ca="1" si="3829"/>
        <v>#REF!</v>
      </c>
      <c r="BN2654" s="77" t="e">
        <f t="shared" ca="1" si="3829"/>
        <v>#REF!</v>
      </c>
      <c r="BO2654" s="77" t="e">
        <f t="shared" ca="1" si="3829"/>
        <v>#REF!</v>
      </c>
      <c r="BP2654" s="77" t="e">
        <f t="shared" ca="1" si="3829"/>
        <v>#REF!</v>
      </c>
      <c r="BQ2654" s="77" t="e">
        <f t="shared" ca="1" si="3829"/>
        <v>#REF!</v>
      </c>
      <c r="BR2654" s="77" t="e">
        <f t="shared" ca="1" si="3829"/>
        <v>#REF!</v>
      </c>
      <c r="BS2654" s="77" t="e">
        <f t="shared" ca="1" si="3829"/>
        <v>#REF!</v>
      </c>
      <c r="BT2654" s="77" t="e">
        <f t="shared" ca="1" si="3829"/>
        <v>#REF!</v>
      </c>
      <c r="BU2654" s="77" t="e">
        <f t="shared" ca="1" si="3829"/>
        <v>#REF!</v>
      </c>
      <c r="BV2654" s="77" t="e">
        <f t="shared" ca="1" si="3829"/>
        <v>#REF!</v>
      </c>
      <c r="BW2654" s="77" t="e">
        <f t="shared" ca="1" si="3829"/>
        <v>#REF!</v>
      </c>
      <c r="BX2654" s="77" t="e">
        <f t="shared" ca="1" si="3829"/>
        <v>#REF!</v>
      </c>
      <c r="BY2654" s="77" t="e">
        <f t="shared" ca="1" si="3829"/>
        <v>#REF!</v>
      </c>
      <c r="BZ2654" s="77" t="e">
        <f t="shared" ca="1" si="3829"/>
        <v>#REF!</v>
      </c>
      <c r="CA2654" s="77" t="e">
        <f t="shared" ca="1" si="3829"/>
        <v>#REF!</v>
      </c>
      <c r="CB2654" s="77" t="e">
        <f t="shared" ca="1" si="3829"/>
        <v>#REF!</v>
      </c>
      <c r="CC2654" s="77" t="e">
        <f t="shared" ca="1" si="3829"/>
        <v>#REF!</v>
      </c>
      <c r="CD2654" s="77" t="e">
        <f t="shared" ca="1" si="3829"/>
        <v>#REF!</v>
      </c>
      <c r="CE2654" s="77" t="e">
        <f t="shared" ref="CE2654:CK2654" ca="1" si="3830">SUM(CE2652:CE2653)</f>
        <v>#REF!</v>
      </c>
      <c r="CF2654" s="77" t="e">
        <f t="shared" ca="1" si="3830"/>
        <v>#REF!</v>
      </c>
      <c r="CG2654" s="77" t="e">
        <f t="shared" ca="1" si="3830"/>
        <v>#REF!</v>
      </c>
      <c r="CH2654" s="77" t="e">
        <f t="shared" ca="1" si="3830"/>
        <v>#REF!</v>
      </c>
      <c r="CI2654" s="77" t="e">
        <f t="shared" ca="1" si="3830"/>
        <v>#REF!</v>
      </c>
      <c r="CJ2654" s="77" t="e">
        <f t="shared" ca="1" si="3830"/>
        <v>#REF!</v>
      </c>
      <c r="CK2654" s="77" t="e">
        <f t="shared" ca="1" si="3830"/>
        <v>#REF!</v>
      </c>
      <c r="CL2654" s="77" t="e">
        <f t="shared" ref="CL2654" ca="1" si="3831">SUM(CL2652:CL2653)</f>
        <v>#REF!</v>
      </c>
    </row>
    <row r="2655" spans="2:90" x14ac:dyDescent="0.4">
      <c r="B2655" s="123"/>
      <c r="D2655" t="s">
        <v>425</v>
      </c>
      <c r="E2655" s="8" t="str">
        <f t="shared" ref="E2655" si="3832">ROW()&amp;" "&amp;D2655</f>
        <v>2655 FAPPE-F</v>
      </c>
      <c r="H2655" s="27"/>
      <c r="J2655" s="77"/>
      <c r="K2655" s="28"/>
      <c r="L2655" s="28"/>
      <c r="M2655" s="28"/>
      <c r="N2655" s="28"/>
      <c r="O2655" s="28"/>
      <c r="P2655" s="28"/>
      <c r="R2655" s="33"/>
      <c r="S2655" s="77"/>
      <c r="T2655" s="77"/>
      <c r="U2655" s="77"/>
      <c r="V2655" s="77"/>
      <c r="W2655" s="77"/>
      <c r="X2655" s="77"/>
      <c r="Y2655" s="77"/>
      <c r="Z2655" s="77"/>
      <c r="AA2655" s="77"/>
      <c r="AB2655" s="77"/>
      <c r="AC2655" s="77"/>
      <c r="AD2655" s="77"/>
      <c r="AE2655" s="77"/>
      <c r="AF2655" s="77"/>
      <c r="AG2655" s="77"/>
      <c r="AH2655" s="77"/>
      <c r="AI2655" s="77"/>
      <c r="AJ2655" s="77"/>
      <c r="AK2655" s="77"/>
      <c r="AL2655" s="77"/>
      <c r="AM2655" s="77"/>
      <c r="AN2655" s="77"/>
      <c r="AO2655" s="77"/>
      <c r="AP2655" s="77"/>
      <c r="AQ2655" s="77"/>
      <c r="AR2655" s="77"/>
      <c r="AS2655" s="77"/>
      <c r="AT2655" s="77"/>
      <c r="AU2655" s="77"/>
      <c r="AV2655" s="77"/>
      <c r="AW2655" s="77"/>
      <c r="AX2655" s="77"/>
      <c r="AY2655" s="77"/>
      <c r="AZ2655" s="77"/>
      <c r="BA2655" s="77"/>
      <c r="BB2655" s="77"/>
      <c r="BC2655" s="77"/>
      <c r="BD2655" s="77"/>
      <c r="BE2655" s="77"/>
      <c r="BF2655" s="77"/>
      <c r="BG2655" s="77"/>
      <c r="BH2655" s="77"/>
      <c r="BI2655" s="77"/>
      <c r="BJ2655" s="77"/>
      <c r="BK2655" s="77"/>
      <c r="BL2655" s="77"/>
      <c r="BM2655" s="77"/>
      <c r="BN2655" s="77"/>
      <c r="BO2655" s="77"/>
      <c r="BP2655" s="77"/>
      <c r="BQ2655" s="77"/>
      <c r="BR2655" s="77"/>
      <c r="BS2655" s="77"/>
      <c r="BT2655" s="77"/>
      <c r="BU2655" s="77"/>
      <c r="BV2655" s="77"/>
      <c r="BW2655" s="77"/>
      <c r="BX2655" s="77"/>
      <c r="BY2655" s="77"/>
      <c r="BZ2655" s="77"/>
      <c r="CA2655" s="77"/>
      <c r="CB2655" s="77"/>
      <c r="CC2655" s="77"/>
      <c r="CD2655" s="77"/>
      <c r="CE2655" s="77"/>
      <c r="CF2655" s="77"/>
      <c r="CG2655" s="77"/>
      <c r="CH2655" s="77"/>
      <c r="CI2655" s="77"/>
      <c r="CJ2655" s="77"/>
      <c r="CK2655" s="77"/>
      <c r="CL2655" s="77"/>
    </row>
    <row r="2656" spans="2:90" x14ac:dyDescent="0.4">
      <c r="B2656" s="132" t="str">
        <f>B2631</f>
        <v>(Primary label)</v>
      </c>
      <c r="D2656" t="s">
        <v>425</v>
      </c>
      <c r="E2656" s="8" t="str">
        <f t="shared" si="3817"/>
        <v>2656 FAPPE-F</v>
      </c>
      <c r="G2656" t="s">
        <v>332</v>
      </c>
      <c r="H2656" s="27"/>
      <c r="I2656" s="78"/>
      <c r="J2656" s="78"/>
      <c r="K2656" s="33"/>
      <c r="L2656" s="33"/>
      <c r="M2656" s="33"/>
      <c r="N2656" s="33"/>
      <c r="O2656" s="33"/>
      <c r="P2656" s="33"/>
      <c r="R2656" s="33"/>
      <c r="S2656" s="77"/>
      <c r="T2656" s="77"/>
      <c r="U2656" s="77"/>
      <c r="V2656" s="77"/>
      <c r="W2656" s="77"/>
      <c r="X2656" s="77"/>
      <c r="Y2656" s="77"/>
      <c r="Z2656" s="77"/>
      <c r="AA2656" s="77"/>
      <c r="AB2656" s="77"/>
      <c r="AC2656" s="77"/>
      <c r="AD2656" s="77"/>
      <c r="AE2656" s="77"/>
      <c r="AF2656" s="77"/>
      <c r="AG2656" s="77"/>
      <c r="AH2656" s="77"/>
      <c r="AI2656" s="77"/>
      <c r="AJ2656" s="77"/>
      <c r="AK2656" s="77"/>
      <c r="AL2656" s="77"/>
      <c r="AM2656" s="77"/>
      <c r="AN2656" s="77"/>
      <c r="AO2656" s="77"/>
      <c r="AP2656" s="77"/>
      <c r="AQ2656" s="77"/>
      <c r="AR2656" s="77"/>
      <c r="AS2656" s="77"/>
      <c r="AT2656" s="77"/>
      <c r="AU2656" s="77"/>
      <c r="AV2656" s="77"/>
      <c r="AW2656" s="77"/>
      <c r="AX2656" s="77"/>
      <c r="AY2656" s="77"/>
      <c r="AZ2656" s="77"/>
      <c r="BA2656" s="77"/>
      <c r="BB2656" s="77"/>
      <c r="BC2656" s="77"/>
      <c r="BD2656" s="77"/>
      <c r="BE2656" s="77"/>
      <c r="BF2656" s="77"/>
      <c r="BG2656" s="77"/>
      <c r="BH2656" s="77"/>
      <c r="BI2656" s="77"/>
      <c r="BJ2656" s="77"/>
      <c r="BK2656" s="77"/>
      <c r="BL2656" s="77"/>
      <c r="BM2656" s="77"/>
      <c r="BN2656" s="77"/>
      <c r="BO2656" s="77"/>
      <c r="BP2656" s="77"/>
      <c r="BQ2656" s="77"/>
      <c r="BR2656" s="77"/>
      <c r="BS2656" s="77"/>
      <c r="BT2656" s="77"/>
      <c r="BU2656" s="77"/>
      <c r="BV2656" s="77"/>
      <c r="BW2656" s="77"/>
      <c r="BX2656" s="77"/>
      <c r="BY2656" s="77"/>
      <c r="BZ2656" s="77"/>
      <c r="CA2656" s="77"/>
      <c r="CB2656" s="77"/>
      <c r="CC2656" s="77"/>
      <c r="CD2656" s="77"/>
      <c r="CE2656" s="77"/>
      <c r="CF2656" s="77"/>
      <c r="CG2656" s="77"/>
      <c r="CH2656" s="77"/>
      <c r="CI2656" s="77"/>
      <c r="CJ2656" s="77"/>
      <c r="CK2656" s="77"/>
      <c r="CL2656" s="77"/>
    </row>
    <row r="2657" spans="2:90" x14ac:dyDescent="0.4">
      <c r="B2657" s="132" t="str">
        <f>B2632</f>
        <v>primary unit</v>
      </c>
      <c r="D2657" t="s">
        <v>425</v>
      </c>
      <c r="E2657" s="8" t="str">
        <f t="shared" si="3817"/>
        <v>2657 FAPPE-F</v>
      </c>
      <c r="G2657" t="s">
        <v>332</v>
      </c>
      <c r="H2657" s="27"/>
      <c r="I2657" s="78"/>
      <c r="J2657" s="78"/>
      <c r="K2657" s="33"/>
      <c r="L2657" s="33"/>
      <c r="M2657" s="33"/>
      <c r="N2657" s="33"/>
      <c r="O2657" s="33"/>
      <c r="P2657" s="33"/>
      <c r="R2657" s="33"/>
      <c r="S2657" s="77"/>
      <c r="T2657" s="77"/>
      <c r="U2657" s="77"/>
      <c r="V2657" s="77"/>
      <c r="W2657" s="77"/>
      <c r="X2657" s="77"/>
      <c r="Y2657" s="77"/>
      <c r="Z2657" s="77"/>
      <c r="AA2657" s="77"/>
      <c r="AB2657" s="77"/>
      <c r="AC2657" s="77"/>
      <c r="AD2657" s="77"/>
      <c r="AE2657" s="77"/>
      <c r="AF2657" s="77"/>
      <c r="AG2657" s="77"/>
      <c r="AH2657" s="77"/>
      <c r="AI2657" s="77"/>
      <c r="AJ2657" s="77"/>
      <c r="AK2657" s="77"/>
      <c r="AL2657" s="77"/>
      <c r="AM2657" s="77"/>
      <c r="AN2657" s="77"/>
      <c r="AO2657" s="77"/>
      <c r="AP2657" s="77"/>
      <c r="AQ2657" s="77"/>
      <c r="AR2657" s="77"/>
      <c r="AS2657" s="77"/>
      <c r="AT2657" s="77"/>
      <c r="AU2657" s="77"/>
      <c r="AV2657" s="77"/>
      <c r="AW2657" s="77"/>
      <c r="AX2657" s="77"/>
      <c r="AY2657" s="77"/>
      <c r="AZ2657" s="77"/>
      <c r="BA2657" s="77"/>
      <c r="BB2657" s="77"/>
      <c r="BC2657" s="77"/>
      <c r="BD2657" s="77"/>
      <c r="BE2657" s="77"/>
      <c r="BF2657" s="77"/>
      <c r="BG2657" s="77"/>
      <c r="BH2657" s="77"/>
      <c r="BI2657" s="77"/>
      <c r="BJ2657" s="77"/>
      <c r="BK2657" s="77"/>
      <c r="BL2657" s="77"/>
      <c r="BM2657" s="77"/>
      <c r="BN2657" s="77"/>
      <c r="BO2657" s="77"/>
      <c r="BP2657" s="77"/>
      <c r="BQ2657" s="77"/>
      <c r="BR2657" s="77"/>
      <c r="BS2657" s="77"/>
      <c r="BT2657" s="77"/>
      <c r="BU2657" s="77"/>
      <c r="BV2657" s="77"/>
      <c r="BW2657" s="77"/>
      <c r="BX2657" s="77"/>
      <c r="BY2657" s="77"/>
      <c r="BZ2657" s="77"/>
      <c r="CA2657" s="77"/>
      <c r="CB2657" s="77"/>
      <c r="CC2657" s="77"/>
      <c r="CD2657" s="77"/>
      <c r="CE2657" s="77"/>
      <c r="CF2657" s="77"/>
      <c r="CG2657" s="77"/>
      <c r="CH2657" s="77"/>
      <c r="CI2657" s="77"/>
      <c r="CJ2657" s="77"/>
      <c r="CK2657" s="77"/>
      <c r="CL2657" s="77"/>
    </row>
    <row r="2658" spans="2:90" x14ac:dyDescent="0.4">
      <c r="B2658" s="132" t="str">
        <f>B2633</f>
        <v>Primary revenue driver</v>
      </c>
      <c r="D2658" t="s">
        <v>425</v>
      </c>
      <c r="E2658" s="8" t="str">
        <f t="shared" si="3817"/>
        <v>2658 FAPPE-F</v>
      </c>
      <c r="G2658" t="s">
        <v>332</v>
      </c>
      <c r="K2658" s="53"/>
      <c r="L2658" s="53"/>
      <c r="M2658" s="53"/>
      <c r="N2658" s="53"/>
      <c r="O2658" s="53"/>
      <c r="P2658" s="53"/>
      <c r="R2658" s="24"/>
      <c r="S2658" s="175" t="str">
        <f t="shared" ref="S2658" si="3833">S2633</f>
        <v>S$12</v>
      </c>
      <c r="T2658" s="175" t="str">
        <f t="shared" ref="T2658:AX2658" si="3834">T2633</f>
        <v>T$12</v>
      </c>
      <c r="U2658" s="175" t="str">
        <f t="shared" si="3834"/>
        <v>U$12</v>
      </c>
      <c r="V2658" s="175" t="str">
        <f t="shared" si="3834"/>
        <v>V$12</v>
      </c>
      <c r="W2658" s="175" t="str">
        <f t="shared" si="3834"/>
        <v>W$12</v>
      </c>
      <c r="X2658" s="175" t="str">
        <f t="shared" si="3834"/>
        <v>X$12</v>
      </c>
      <c r="Y2658" s="175" t="str">
        <f t="shared" si="3834"/>
        <v>Y$12</v>
      </c>
      <c r="Z2658" s="175" t="str">
        <f t="shared" si="3834"/>
        <v>Z$12</v>
      </c>
      <c r="AA2658" s="175" t="str">
        <f t="shared" si="3834"/>
        <v>AA$12</v>
      </c>
      <c r="AB2658" s="175" t="str">
        <f t="shared" si="3834"/>
        <v>AB$12</v>
      </c>
      <c r="AC2658" s="175" t="str">
        <f t="shared" si="3834"/>
        <v>AC$12</v>
      </c>
      <c r="AD2658" s="175" t="str">
        <f t="shared" si="3834"/>
        <v>AD$12</v>
      </c>
      <c r="AE2658" s="175" t="str">
        <f t="shared" si="3834"/>
        <v>AE$12</v>
      </c>
      <c r="AF2658" s="175" t="str">
        <f t="shared" si="3834"/>
        <v>AF$12</v>
      </c>
      <c r="AG2658" s="175" t="str">
        <f t="shared" si="3834"/>
        <v>AG$12</v>
      </c>
      <c r="AH2658" s="175" t="str">
        <f t="shared" si="3834"/>
        <v>AH$12</v>
      </c>
      <c r="AI2658" s="175" t="str">
        <f t="shared" si="3834"/>
        <v>AI$12</v>
      </c>
      <c r="AJ2658" s="175" t="str">
        <f t="shared" si="3834"/>
        <v>AJ$12</v>
      </c>
      <c r="AK2658" s="175" t="str">
        <f t="shared" si="3834"/>
        <v>AK$12</v>
      </c>
      <c r="AL2658" s="175" t="str">
        <f t="shared" si="3834"/>
        <v>AL$12</v>
      </c>
      <c r="AM2658" s="175" t="str">
        <f t="shared" si="3834"/>
        <v>AM$12</v>
      </c>
      <c r="AN2658" s="175" t="str">
        <f t="shared" si="3834"/>
        <v>AN$12</v>
      </c>
      <c r="AO2658" s="175" t="str">
        <f t="shared" si="3834"/>
        <v>AO$12</v>
      </c>
      <c r="AP2658" s="175" t="str">
        <f t="shared" si="3834"/>
        <v>AP$12</v>
      </c>
      <c r="AQ2658" s="175" t="str">
        <f t="shared" si="3834"/>
        <v>AQ$12</v>
      </c>
      <c r="AR2658" s="175" t="str">
        <f t="shared" si="3834"/>
        <v>AR$12</v>
      </c>
      <c r="AS2658" s="175" t="str">
        <f t="shared" si="3834"/>
        <v>AS$12</v>
      </c>
      <c r="AT2658" s="175" t="str">
        <f t="shared" si="3834"/>
        <v>AT$12</v>
      </c>
      <c r="AU2658" s="175" t="str">
        <f t="shared" si="3834"/>
        <v>AU$12</v>
      </c>
      <c r="AV2658" s="175" t="str">
        <f t="shared" si="3834"/>
        <v>AV$12</v>
      </c>
      <c r="AW2658" s="175" t="str">
        <f t="shared" si="3834"/>
        <v>AW$12</v>
      </c>
      <c r="AX2658" s="175" t="str">
        <f t="shared" si="3834"/>
        <v>AX$12</v>
      </c>
      <c r="AY2658" s="175" t="str">
        <f t="shared" ref="AY2658:CD2658" si="3835">AY2633</f>
        <v>AY$12</v>
      </c>
      <c r="AZ2658" s="175" t="str">
        <f t="shared" si="3835"/>
        <v>AZ$12</v>
      </c>
      <c r="BA2658" s="175" t="str">
        <f t="shared" si="3835"/>
        <v>BA$12</v>
      </c>
      <c r="BB2658" s="175" t="str">
        <f t="shared" si="3835"/>
        <v>BB$12</v>
      </c>
      <c r="BC2658" s="175" t="str">
        <f t="shared" si="3835"/>
        <v>BC$12</v>
      </c>
      <c r="BD2658" s="175" t="str">
        <f t="shared" si="3835"/>
        <v>BD$12</v>
      </c>
      <c r="BE2658" s="175" t="str">
        <f t="shared" si="3835"/>
        <v>BE$12</v>
      </c>
      <c r="BF2658" s="175" t="str">
        <f t="shared" si="3835"/>
        <v>BF$12</v>
      </c>
      <c r="BG2658" s="175" t="str">
        <f t="shared" si="3835"/>
        <v>BG$12</v>
      </c>
      <c r="BH2658" s="175" t="str">
        <f t="shared" si="3835"/>
        <v>BH$12</v>
      </c>
      <c r="BI2658" s="175" t="str">
        <f t="shared" si="3835"/>
        <v>BI$12</v>
      </c>
      <c r="BJ2658" s="175" t="str">
        <f t="shared" si="3835"/>
        <v>BJ$12</v>
      </c>
      <c r="BK2658" s="175" t="str">
        <f t="shared" si="3835"/>
        <v>BK$12</v>
      </c>
      <c r="BL2658" s="175" t="str">
        <f t="shared" si="3835"/>
        <v>BL$12</v>
      </c>
      <c r="BM2658" s="175" t="str">
        <f t="shared" si="3835"/>
        <v>BM$12</v>
      </c>
      <c r="BN2658" s="175" t="str">
        <f t="shared" si="3835"/>
        <v>BN$12</v>
      </c>
      <c r="BO2658" s="175" t="str">
        <f t="shared" si="3835"/>
        <v>BO$12</v>
      </c>
      <c r="BP2658" s="175" t="str">
        <f t="shared" si="3835"/>
        <v>BP$12</v>
      </c>
      <c r="BQ2658" s="175" t="str">
        <f t="shared" si="3835"/>
        <v>BQ$12</v>
      </c>
      <c r="BR2658" s="175" t="str">
        <f t="shared" si="3835"/>
        <v>BR$12</v>
      </c>
      <c r="BS2658" s="175" t="str">
        <f t="shared" si="3835"/>
        <v>BS$12</v>
      </c>
      <c r="BT2658" s="175" t="str">
        <f t="shared" si="3835"/>
        <v>BT$12</v>
      </c>
      <c r="BU2658" s="175" t="str">
        <f t="shared" si="3835"/>
        <v>BU$12</v>
      </c>
      <c r="BV2658" s="175" t="str">
        <f t="shared" si="3835"/>
        <v>BV$12</v>
      </c>
      <c r="BW2658" s="175" t="str">
        <f t="shared" si="3835"/>
        <v>BW$12</v>
      </c>
      <c r="BX2658" s="175" t="str">
        <f t="shared" si="3835"/>
        <v>BX$12</v>
      </c>
      <c r="BY2658" s="175" t="str">
        <f t="shared" si="3835"/>
        <v>BY$12</v>
      </c>
      <c r="BZ2658" s="175" t="str">
        <f t="shared" si="3835"/>
        <v>BZ$12</v>
      </c>
      <c r="CA2658" s="175" t="str">
        <f t="shared" si="3835"/>
        <v>CA$12</v>
      </c>
      <c r="CB2658" s="175" t="str">
        <f t="shared" si="3835"/>
        <v>CB$12</v>
      </c>
      <c r="CC2658" s="175" t="str">
        <f t="shared" si="3835"/>
        <v>CC$12</v>
      </c>
      <c r="CD2658" s="175" t="str">
        <f t="shared" si="3835"/>
        <v>CD$12</v>
      </c>
      <c r="CE2658" s="175" t="str">
        <f t="shared" ref="CE2658:CK2658" si="3836">CE2633</f>
        <v>CE$12</v>
      </c>
      <c r="CF2658" s="175" t="str">
        <f t="shared" si="3836"/>
        <v>CF$12</v>
      </c>
      <c r="CG2658" s="175" t="str">
        <f t="shared" si="3836"/>
        <v>CG$12</v>
      </c>
      <c r="CH2658" s="175" t="str">
        <f t="shared" si="3836"/>
        <v>CH$12</v>
      </c>
      <c r="CI2658" s="175" t="str">
        <f t="shared" si="3836"/>
        <v>CI$12</v>
      </c>
      <c r="CJ2658" s="175" t="str">
        <f t="shared" si="3836"/>
        <v>CJ$12</v>
      </c>
      <c r="CK2658" s="175" t="str">
        <f t="shared" si="3836"/>
        <v>CK$12</v>
      </c>
      <c r="CL2658" s="175" t="str">
        <f t="shared" ref="CL2658" si="3837">CL2633</f>
        <v>CL$12</v>
      </c>
    </row>
    <row r="2659" spans="2:90" x14ac:dyDescent="0.4">
      <c r="B2659" s="132" t="str">
        <f>B2634</f>
        <v>Primary volume driver</v>
      </c>
      <c r="D2659" t="s">
        <v>425</v>
      </c>
      <c r="E2659" s="8" t="str">
        <f t="shared" si="3817"/>
        <v>2659 FAPPE-F</v>
      </c>
      <c r="G2659" t="s">
        <v>332</v>
      </c>
      <c r="H2659" s="12"/>
      <c r="I2659" s="60"/>
      <c r="J2659" s="60"/>
      <c r="K2659" s="15"/>
      <c r="L2659" s="15"/>
      <c r="M2659" s="15"/>
      <c r="N2659" s="15"/>
      <c r="O2659" s="15"/>
      <c r="P2659" s="15"/>
      <c r="R2659" s="15"/>
      <c r="S2659" s="175" t="str">
        <f t="shared" ref="S2659" si="3838">S2634</f>
        <v>S$13</v>
      </c>
      <c r="T2659" s="175" t="str">
        <f t="shared" ref="T2659:AX2659" si="3839">T2634</f>
        <v>T$13</v>
      </c>
      <c r="U2659" s="175" t="str">
        <f t="shared" si="3839"/>
        <v>U$13</v>
      </c>
      <c r="V2659" s="175" t="str">
        <f t="shared" si="3839"/>
        <v>V$13</v>
      </c>
      <c r="W2659" s="175" t="str">
        <f t="shared" si="3839"/>
        <v>W$13</v>
      </c>
      <c r="X2659" s="175" t="str">
        <f t="shared" si="3839"/>
        <v>X$13</v>
      </c>
      <c r="Y2659" s="175" t="str">
        <f t="shared" si="3839"/>
        <v>Y$13</v>
      </c>
      <c r="Z2659" s="175" t="str">
        <f t="shared" si="3839"/>
        <v>Z$13</v>
      </c>
      <c r="AA2659" s="175" t="str">
        <f t="shared" si="3839"/>
        <v>AA$13</v>
      </c>
      <c r="AB2659" s="175" t="str">
        <f t="shared" si="3839"/>
        <v>AB$13</v>
      </c>
      <c r="AC2659" s="175" t="str">
        <f t="shared" si="3839"/>
        <v>AC$13</v>
      </c>
      <c r="AD2659" s="175" t="str">
        <f t="shared" si="3839"/>
        <v>AD$13</v>
      </c>
      <c r="AE2659" s="175" t="str">
        <f t="shared" si="3839"/>
        <v>AE$13</v>
      </c>
      <c r="AF2659" s="175" t="str">
        <f t="shared" si="3839"/>
        <v>AF$13</v>
      </c>
      <c r="AG2659" s="175" t="str">
        <f t="shared" si="3839"/>
        <v>AG$13</v>
      </c>
      <c r="AH2659" s="175" t="str">
        <f t="shared" si="3839"/>
        <v>AH$13</v>
      </c>
      <c r="AI2659" s="175" t="str">
        <f t="shared" si="3839"/>
        <v>AI$13</v>
      </c>
      <c r="AJ2659" s="175" t="str">
        <f t="shared" si="3839"/>
        <v>AJ$13</v>
      </c>
      <c r="AK2659" s="175" t="str">
        <f t="shared" si="3839"/>
        <v>AK$13</v>
      </c>
      <c r="AL2659" s="175" t="str">
        <f t="shared" si="3839"/>
        <v>AL$13</v>
      </c>
      <c r="AM2659" s="175" t="str">
        <f t="shared" si="3839"/>
        <v>AM$13</v>
      </c>
      <c r="AN2659" s="175" t="str">
        <f t="shared" si="3839"/>
        <v>AN$13</v>
      </c>
      <c r="AO2659" s="175" t="str">
        <f t="shared" si="3839"/>
        <v>AO$13</v>
      </c>
      <c r="AP2659" s="175" t="str">
        <f t="shared" si="3839"/>
        <v>AP$13</v>
      </c>
      <c r="AQ2659" s="175" t="str">
        <f t="shared" si="3839"/>
        <v>AQ$13</v>
      </c>
      <c r="AR2659" s="175" t="str">
        <f t="shared" si="3839"/>
        <v>AR$13</v>
      </c>
      <c r="AS2659" s="175" t="str">
        <f t="shared" si="3839"/>
        <v>AS$13</v>
      </c>
      <c r="AT2659" s="175" t="str">
        <f t="shared" si="3839"/>
        <v>AT$13</v>
      </c>
      <c r="AU2659" s="175" t="str">
        <f t="shared" si="3839"/>
        <v>AU$13</v>
      </c>
      <c r="AV2659" s="175" t="str">
        <f t="shared" si="3839"/>
        <v>AV$13</v>
      </c>
      <c r="AW2659" s="175" t="str">
        <f t="shared" si="3839"/>
        <v>AW$13</v>
      </c>
      <c r="AX2659" s="175" t="str">
        <f t="shared" si="3839"/>
        <v>AX$13</v>
      </c>
      <c r="AY2659" s="175" t="str">
        <f t="shared" ref="AY2659:CD2659" si="3840">AY2634</f>
        <v>AY$13</v>
      </c>
      <c r="AZ2659" s="175" t="str">
        <f t="shared" si="3840"/>
        <v>AZ$13</v>
      </c>
      <c r="BA2659" s="175" t="str">
        <f t="shared" si="3840"/>
        <v>BA$13</v>
      </c>
      <c r="BB2659" s="175" t="str">
        <f t="shared" si="3840"/>
        <v>BB$13</v>
      </c>
      <c r="BC2659" s="175" t="str">
        <f t="shared" si="3840"/>
        <v>BC$13</v>
      </c>
      <c r="BD2659" s="175" t="str">
        <f t="shared" si="3840"/>
        <v>BD$13</v>
      </c>
      <c r="BE2659" s="175" t="str">
        <f t="shared" si="3840"/>
        <v>BE$13</v>
      </c>
      <c r="BF2659" s="175" t="str">
        <f t="shared" si="3840"/>
        <v>BF$13</v>
      </c>
      <c r="BG2659" s="175" t="str">
        <f t="shared" si="3840"/>
        <v>BG$13</v>
      </c>
      <c r="BH2659" s="175" t="str">
        <f t="shared" si="3840"/>
        <v>BH$13</v>
      </c>
      <c r="BI2659" s="175" t="str">
        <f t="shared" si="3840"/>
        <v>BI$13</v>
      </c>
      <c r="BJ2659" s="175" t="str">
        <f t="shared" si="3840"/>
        <v>BJ$13</v>
      </c>
      <c r="BK2659" s="175" t="str">
        <f t="shared" si="3840"/>
        <v>BK$13</v>
      </c>
      <c r="BL2659" s="175" t="str">
        <f t="shared" si="3840"/>
        <v>BL$13</v>
      </c>
      <c r="BM2659" s="175" t="str">
        <f t="shared" si="3840"/>
        <v>BM$13</v>
      </c>
      <c r="BN2659" s="175" t="str">
        <f t="shared" si="3840"/>
        <v>BN$13</v>
      </c>
      <c r="BO2659" s="175" t="str">
        <f t="shared" si="3840"/>
        <v>BO$13</v>
      </c>
      <c r="BP2659" s="175" t="str">
        <f t="shared" si="3840"/>
        <v>BP$13</v>
      </c>
      <c r="BQ2659" s="175" t="str">
        <f t="shared" si="3840"/>
        <v>BQ$13</v>
      </c>
      <c r="BR2659" s="175" t="str">
        <f t="shared" si="3840"/>
        <v>BR$13</v>
      </c>
      <c r="BS2659" s="175" t="str">
        <f t="shared" si="3840"/>
        <v>BS$13</v>
      </c>
      <c r="BT2659" s="175" t="str">
        <f t="shared" si="3840"/>
        <v>BT$13</v>
      </c>
      <c r="BU2659" s="175" t="str">
        <f t="shared" si="3840"/>
        <v>BU$13</v>
      </c>
      <c r="BV2659" s="175" t="str">
        <f t="shared" si="3840"/>
        <v>BV$13</v>
      </c>
      <c r="BW2659" s="175" t="str">
        <f t="shared" si="3840"/>
        <v>BW$13</v>
      </c>
      <c r="BX2659" s="175" t="str">
        <f t="shared" si="3840"/>
        <v>BX$13</v>
      </c>
      <c r="BY2659" s="175" t="str">
        <f t="shared" si="3840"/>
        <v>BY$13</v>
      </c>
      <c r="BZ2659" s="175" t="str">
        <f t="shared" si="3840"/>
        <v>BZ$13</v>
      </c>
      <c r="CA2659" s="175" t="str">
        <f t="shared" si="3840"/>
        <v>CA$13</v>
      </c>
      <c r="CB2659" s="175" t="str">
        <f t="shared" si="3840"/>
        <v>CB$13</v>
      </c>
      <c r="CC2659" s="175" t="str">
        <f t="shared" si="3840"/>
        <v>CC$13</v>
      </c>
      <c r="CD2659" s="175" t="str">
        <f t="shared" si="3840"/>
        <v>CD$13</v>
      </c>
      <c r="CE2659" s="175" t="str">
        <f t="shared" ref="CE2659:CK2659" si="3841">CE2634</f>
        <v>CE$13</v>
      </c>
      <c r="CF2659" s="175" t="str">
        <f t="shared" si="3841"/>
        <v>CF$13</v>
      </c>
      <c r="CG2659" s="175" t="str">
        <f t="shared" si="3841"/>
        <v>CG$13</v>
      </c>
      <c r="CH2659" s="175" t="str">
        <f t="shared" si="3841"/>
        <v>CH$13</v>
      </c>
      <c r="CI2659" s="175" t="str">
        <f t="shared" si="3841"/>
        <v>CI$13</v>
      </c>
      <c r="CJ2659" s="175" t="str">
        <f t="shared" si="3841"/>
        <v>CJ$13</v>
      </c>
      <c r="CK2659" s="175" t="str">
        <f t="shared" si="3841"/>
        <v>CK$13</v>
      </c>
      <c r="CL2659" s="175" t="str">
        <f t="shared" ref="CL2659" si="3842">CL2634</f>
        <v>CL$13</v>
      </c>
    </row>
    <row r="2660" spans="2:90" x14ac:dyDescent="0.4">
      <c r="B2660" s="187" t="str">
        <f>B2639</f>
        <v>Fixed secondary PPE:</v>
      </c>
      <c r="D2660" t="s">
        <v>425</v>
      </c>
      <c r="E2660" s="8" t="str">
        <f t="shared" si="3817"/>
        <v>2660 FAPPE-F</v>
      </c>
      <c r="G2660" t="s">
        <v>332</v>
      </c>
      <c r="H2660" s="12"/>
      <c r="I2660" s="60"/>
      <c r="J2660" s="60"/>
      <c r="K2660" s="15"/>
      <c r="L2660" s="15"/>
      <c r="M2660" s="15"/>
      <c r="N2660" s="15"/>
      <c r="O2660" s="15"/>
      <c r="P2660" s="15"/>
      <c r="R2660" s="15"/>
      <c r="S2660" s="175">
        <f t="shared" ref="S2660" si="3843">S2635</f>
        <v>0</v>
      </c>
      <c r="T2660" s="175">
        <f t="shared" ref="T2660:AX2660" si="3844">T2635</f>
        <v>0</v>
      </c>
      <c r="U2660" s="175">
        <f t="shared" si="3844"/>
        <v>0</v>
      </c>
      <c r="V2660" s="175">
        <f t="shared" si="3844"/>
        <v>0</v>
      </c>
      <c r="W2660" s="175">
        <f t="shared" si="3844"/>
        <v>0</v>
      </c>
      <c r="X2660" s="175">
        <f t="shared" si="3844"/>
        <v>0</v>
      </c>
      <c r="Y2660" s="175">
        <f t="shared" si="3844"/>
        <v>0</v>
      </c>
      <c r="Z2660" s="175">
        <f t="shared" si="3844"/>
        <v>0</v>
      </c>
      <c r="AA2660" s="175">
        <f t="shared" si="3844"/>
        <v>0</v>
      </c>
      <c r="AB2660" s="175">
        <f t="shared" si="3844"/>
        <v>0</v>
      </c>
      <c r="AC2660" s="175">
        <f t="shared" si="3844"/>
        <v>0</v>
      </c>
      <c r="AD2660" s="175">
        <f t="shared" si="3844"/>
        <v>0</v>
      </c>
      <c r="AE2660" s="175">
        <f t="shared" si="3844"/>
        <v>0</v>
      </c>
      <c r="AF2660" s="175">
        <f t="shared" si="3844"/>
        <v>0</v>
      </c>
      <c r="AG2660" s="175">
        <f t="shared" si="3844"/>
        <v>0</v>
      </c>
      <c r="AH2660" s="175">
        <f t="shared" si="3844"/>
        <v>0</v>
      </c>
      <c r="AI2660" s="175">
        <f t="shared" si="3844"/>
        <v>0</v>
      </c>
      <c r="AJ2660" s="175">
        <f t="shared" si="3844"/>
        <v>0</v>
      </c>
      <c r="AK2660" s="175">
        <f t="shared" si="3844"/>
        <v>0</v>
      </c>
      <c r="AL2660" s="175">
        <f t="shared" si="3844"/>
        <v>0</v>
      </c>
      <c r="AM2660" s="175">
        <f t="shared" si="3844"/>
        <v>0</v>
      </c>
      <c r="AN2660" s="175">
        <f t="shared" si="3844"/>
        <v>0</v>
      </c>
      <c r="AO2660" s="175">
        <f t="shared" si="3844"/>
        <v>0</v>
      </c>
      <c r="AP2660" s="175">
        <f t="shared" si="3844"/>
        <v>0</v>
      </c>
      <c r="AQ2660" s="175">
        <f t="shared" si="3844"/>
        <v>0</v>
      </c>
      <c r="AR2660" s="175">
        <f t="shared" si="3844"/>
        <v>0</v>
      </c>
      <c r="AS2660" s="175">
        <f t="shared" si="3844"/>
        <v>0</v>
      </c>
      <c r="AT2660" s="175">
        <f t="shared" si="3844"/>
        <v>0</v>
      </c>
      <c r="AU2660" s="175">
        <f t="shared" si="3844"/>
        <v>0</v>
      </c>
      <c r="AV2660" s="175">
        <f t="shared" si="3844"/>
        <v>0</v>
      </c>
      <c r="AW2660" s="175">
        <f t="shared" si="3844"/>
        <v>0</v>
      </c>
      <c r="AX2660" s="175">
        <f t="shared" si="3844"/>
        <v>0</v>
      </c>
      <c r="AY2660" s="175">
        <f t="shared" ref="AY2660:CD2660" si="3845">AY2635</f>
        <v>0</v>
      </c>
      <c r="AZ2660" s="175">
        <f t="shared" si="3845"/>
        <v>0</v>
      </c>
      <c r="BA2660" s="175">
        <f t="shared" si="3845"/>
        <v>0</v>
      </c>
      <c r="BB2660" s="175">
        <f t="shared" si="3845"/>
        <v>0</v>
      </c>
      <c r="BC2660" s="175">
        <f t="shared" si="3845"/>
        <v>0</v>
      </c>
      <c r="BD2660" s="175">
        <f t="shared" si="3845"/>
        <v>0</v>
      </c>
      <c r="BE2660" s="175">
        <f t="shared" si="3845"/>
        <v>0</v>
      </c>
      <c r="BF2660" s="175">
        <f t="shared" si="3845"/>
        <v>0</v>
      </c>
      <c r="BG2660" s="175">
        <f t="shared" si="3845"/>
        <v>0</v>
      </c>
      <c r="BH2660" s="175">
        <f t="shared" si="3845"/>
        <v>0</v>
      </c>
      <c r="BI2660" s="175">
        <f t="shared" si="3845"/>
        <v>0</v>
      </c>
      <c r="BJ2660" s="175">
        <f t="shared" si="3845"/>
        <v>0</v>
      </c>
      <c r="BK2660" s="175">
        <f t="shared" si="3845"/>
        <v>0</v>
      </c>
      <c r="BL2660" s="175">
        <f t="shared" si="3845"/>
        <v>0</v>
      </c>
      <c r="BM2660" s="175">
        <f t="shared" si="3845"/>
        <v>0</v>
      </c>
      <c r="BN2660" s="175">
        <f t="shared" si="3845"/>
        <v>0</v>
      </c>
      <c r="BO2660" s="175">
        <f t="shared" si="3845"/>
        <v>0</v>
      </c>
      <c r="BP2660" s="175">
        <f t="shared" si="3845"/>
        <v>0</v>
      </c>
      <c r="BQ2660" s="175">
        <f t="shared" si="3845"/>
        <v>0</v>
      </c>
      <c r="BR2660" s="175">
        <f t="shared" si="3845"/>
        <v>0</v>
      </c>
      <c r="BS2660" s="175">
        <f t="shared" si="3845"/>
        <v>0</v>
      </c>
      <c r="BT2660" s="175">
        <f t="shared" si="3845"/>
        <v>0</v>
      </c>
      <c r="BU2660" s="175">
        <f t="shared" si="3845"/>
        <v>0</v>
      </c>
      <c r="BV2660" s="175">
        <f t="shared" si="3845"/>
        <v>0</v>
      </c>
      <c r="BW2660" s="175">
        <f t="shared" si="3845"/>
        <v>0</v>
      </c>
      <c r="BX2660" s="175">
        <f t="shared" si="3845"/>
        <v>0</v>
      </c>
      <c r="BY2660" s="175">
        <f t="shared" si="3845"/>
        <v>0</v>
      </c>
      <c r="BZ2660" s="175">
        <f t="shared" si="3845"/>
        <v>0</v>
      </c>
      <c r="CA2660" s="175">
        <f t="shared" si="3845"/>
        <v>0</v>
      </c>
      <c r="CB2660" s="175">
        <f t="shared" si="3845"/>
        <v>0</v>
      </c>
      <c r="CC2660" s="175">
        <f t="shared" si="3845"/>
        <v>0</v>
      </c>
      <c r="CD2660" s="175">
        <f t="shared" si="3845"/>
        <v>0</v>
      </c>
      <c r="CE2660" s="175">
        <f t="shared" ref="CE2660:CK2660" si="3846">CE2635</f>
        <v>0</v>
      </c>
      <c r="CF2660" s="175">
        <f t="shared" si="3846"/>
        <v>0</v>
      </c>
      <c r="CG2660" s="175">
        <f t="shared" si="3846"/>
        <v>0</v>
      </c>
      <c r="CH2660" s="175">
        <f t="shared" si="3846"/>
        <v>0</v>
      </c>
      <c r="CI2660" s="175">
        <f t="shared" si="3846"/>
        <v>0</v>
      </c>
      <c r="CJ2660" s="175">
        <f t="shared" si="3846"/>
        <v>0</v>
      </c>
      <c r="CK2660" s="175">
        <f t="shared" si="3846"/>
        <v>0</v>
      </c>
      <c r="CL2660" s="175">
        <f t="shared" ref="CL2660" si="3847">CL2635</f>
        <v>0</v>
      </c>
    </row>
    <row r="2661" spans="2:90" x14ac:dyDescent="0.4">
      <c r="B2661" s="235" t="str">
        <f>IFERROR(SUBSTITUTE(TRIM(MID(B2639, SEARCH("-", B2639) + 1, LEN(B2639))),":",""),"no unit")</f>
        <v>no unit</v>
      </c>
      <c r="D2661" t="s">
        <v>425</v>
      </c>
      <c r="E2661" s="8" t="str">
        <f t="shared" ref="E2661" si="3848">ROW()&amp;" "&amp;D2661</f>
        <v>2661 FAPPE-F</v>
      </c>
      <c r="G2661" t="s">
        <v>332</v>
      </c>
      <c r="H2661" s="12"/>
      <c r="I2661" s="60"/>
      <c r="J2661" s="60"/>
      <c r="K2661" s="15"/>
      <c r="L2661" s="15"/>
      <c r="M2661" s="15"/>
      <c r="N2661" s="15"/>
      <c r="O2661" s="15"/>
      <c r="P2661" s="15"/>
      <c r="R2661" s="15"/>
      <c r="S2661" s="175"/>
      <c r="T2661" s="175"/>
      <c r="U2661" s="175"/>
      <c r="V2661" s="175"/>
      <c r="W2661" s="175"/>
      <c r="X2661" s="175"/>
      <c r="Y2661" s="175"/>
      <c r="Z2661" s="175"/>
      <c r="AA2661" s="175"/>
      <c r="AB2661" s="175"/>
      <c r="AC2661" s="175"/>
      <c r="AD2661" s="175"/>
      <c r="AE2661" s="175"/>
      <c r="AF2661" s="175"/>
      <c r="AG2661" s="175"/>
      <c r="AH2661" s="175"/>
      <c r="AI2661" s="175"/>
      <c r="AJ2661" s="175"/>
      <c r="AK2661" s="175"/>
      <c r="AL2661" s="175"/>
      <c r="AM2661" s="175"/>
      <c r="AN2661" s="175"/>
      <c r="AO2661" s="175"/>
      <c r="AP2661" s="175"/>
      <c r="AQ2661" s="175"/>
      <c r="AR2661" s="175"/>
      <c r="AS2661" s="175"/>
      <c r="AT2661" s="175"/>
      <c r="AU2661" s="175"/>
      <c r="AV2661" s="175"/>
      <c r="AW2661" s="175"/>
      <c r="AX2661" s="175"/>
      <c r="AY2661" s="175"/>
      <c r="AZ2661" s="175"/>
      <c r="BA2661" s="175"/>
      <c r="BB2661" s="175"/>
      <c r="BC2661" s="175"/>
      <c r="BD2661" s="175"/>
      <c r="BE2661" s="175"/>
      <c r="BF2661" s="175"/>
      <c r="BG2661" s="175"/>
      <c r="BH2661" s="175"/>
      <c r="BI2661" s="175"/>
      <c r="BJ2661" s="175"/>
      <c r="BK2661" s="175"/>
      <c r="BL2661" s="175"/>
      <c r="BM2661" s="175"/>
      <c r="BN2661" s="175"/>
      <c r="BO2661" s="175"/>
      <c r="BP2661" s="175"/>
      <c r="BQ2661" s="175"/>
      <c r="BR2661" s="175"/>
      <c r="BS2661" s="175"/>
      <c r="BT2661" s="175"/>
      <c r="BU2661" s="175"/>
      <c r="BV2661" s="175"/>
      <c r="BW2661" s="175"/>
      <c r="BX2661" s="175"/>
      <c r="BY2661" s="175"/>
      <c r="BZ2661" s="175"/>
      <c r="CA2661" s="175"/>
      <c r="CB2661" s="175"/>
      <c r="CC2661" s="175"/>
      <c r="CD2661" s="175"/>
      <c r="CE2661" s="175"/>
      <c r="CF2661" s="175"/>
      <c r="CG2661" s="175"/>
      <c r="CH2661" s="175"/>
      <c r="CI2661" s="175"/>
      <c r="CJ2661" s="175"/>
      <c r="CK2661" s="175"/>
      <c r="CL2661" s="175"/>
    </row>
    <row r="2662" spans="2:90" x14ac:dyDescent="0.4">
      <c r="B2662" s="187" t="str">
        <f>B2637</f>
        <v>Secondary revenue driver</v>
      </c>
      <c r="D2662" t="s">
        <v>425</v>
      </c>
      <c r="E2662" s="8" t="str">
        <f>ROW()&amp;" "&amp;D2662</f>
        <v>2662 FAPPE-F</v>
      </c>
      <c r="G2662" t="s">
        <v>332</v>
      </c>
      <c r="H2662" s="90"/>
      <c r="I2662" s="209"/>
      <c r="J2662" s="209"/>
      <c r="K2662" s="210"/>
      <c r="L2662" s="210"/>
      <c r="M2662" s="210"/>
      <c r="N2662" s="210"/>
      <c r="O2662" s="210"/>
      <c r="P2662" s="210"/>
      <c r="R2662" s="210"/>
      <c r="S2662" s="4" t="str">
        <f t="shared" ref="S2662" si="3849">ADDRESS(ROW(S2654),COLUMN(S2654),2)</f>
        <v>S$2654</v>
      </c>
      <c r="T2662" s="4" t="str">
        <f t="shared" ref="T2662:AX2662" si="3850">ADDRESS(ROW(T2654),COLUMN(T2654),2)</f>
        <v>T$2654</v>
      </c>
      <c r="U2662" s="4" t="str">
        <f t="shared" si="3850"/>
        <v>U$2654</v>
      </c>
      <c r="V2662" s="4" t="str">
        <f t="shared" si="3850"/>
        <v>V$2654</v>
      </c>
      <c r="W2662" s="4" t="str">
        <f t="shared" si="3850"/>
        <v>W$2654</v>
      </c>
      <c r="X2662" s="4" t="str">
        <f t="shared" si="3850"/>
        <v>X$2654</v>
      </c>
      <c r="Y2662" s="4" t="str">
        <f t="shared" si="3850"/>
        <v>Y$2654</v>
      </c>
      <c r="Z2662" s="4" t="str">
        <f t="shared" si="3850"/>
        <v>Z$2654</v>
      </c>
      <c r="AA2662" s="4" t="str">
        <f t="shared" si="3850"/>
        <v>AA$2654</v>
      </c>
      <c r="AB2662" s="4" t="str">
        <f t="shared" si="3850"/>
        <v>AB$2654</v>
      </c>
      <c r="AC2662" s="4" t="str">
        <f t="shared" si="3850"/>
        <v>AC$2654</v>
      </c>
      <c r="AD2662" s="4" t="str">
        <f t="shared" si="3850"/>
        <v>AD$2654</v>
      </c>
      <c r="AE2662" s="4" t="str">
        <f t="shared" si="3850"/>
        <v>AE$2654</v>
      </c>
      <c r="AF2662" s="4" t="str">
        <f t="shared" si="3850"/>
        <v>AF$2654</v>
      </c>
      <c r="AG2662" s="4" t="str">
        <f t="shared" si="3850"/>
        <v>AG$2654</v>
      </c>
      <c r="AH2662" s="4" t="str">
        <f t="shared" si="3850"/>
        <v>AH$2654</v>
      </c>
      <c r="AI2662" s="4" t="str">
        <f t="shared" si="3850"/>
        <v>AI$2654</v>
      </c>
      <c r="AJ2662" s="4" t="str">
        <f t="shared" si="3850"/>
        <v>AJ$2654</v>
      </c>
      <c r="AK2662" s="4" t="str">
        <f t="shared" si="3850"/>
        <v>AK$2654</v>
      </c>
      <c r="AL2662" s="4" t="str">
        <f t="shared" si="3850"/>
        <v>AL$2654</v>
      </c>
      <c r="AM2662" s="4" t="str">
        <f t="shared" si="3850"/>
        <v>AM$2654</v>
      </c>
      <c r="AN2662" s="4" t="str">
        <f t="shared" si="3850"/>
        <v>AN$2654</v>
      </c>
      <c r="AO2662" s="4" t="str">
        <f t="shared" si="3850"/>
        <v>AO$2654</v>
      </c>
      <c r="AP2662" s="4" t="str">
        <f t="shared" si="3850"/>
        <v>AP$2654</v>
      </c>
      <c r="AQ2662" s="4" t="str">
        <f t="shared" si="3850"/>
        <v>AQ$2654</v>
      </c>
      <c r="AR2662" s="4" t="str">
        <f t="shared" si="3850"/>
        <v>AR$2654</v>
      </c>
      <c r="AS2662" s="4" t="str">
        <f t="shared" si="3850"/>
        <v>AS$2654</v>
      </c>
      <c r="AT2662" s="4" t="str">
        <f t="shared" si="3850"/>
        <v>AT$2654</v>
      </c>
      <c r="AU2662" s="4" t="str">
        <f t="shared" si="3850"/>
        <v>AU$2654</v>
      </c>
      <c r="AV2662" s="4" t="str">
        <f t="shared" si="3850"/>
        <v>AV$2654</v>
      </c>
      <c r="AW2662" s="4" t="str">
        <f t="shared" si="3850"/>
        <v>AW$2654</v>
      </c>
      <c r="AX2662" s="4" t="str">
        <f t="shared" si="3850"/>
        <v>AX$2654</v>
      </c>
      <c r="AY2662" s="4" t="str">
        <f t="shared" ref="AY2662:CD2662" si="3851">ADDRESS(ROW(AY2654),COLUMN(AY2654),2)</f>
        <v>AY$2654</v>
      </c>
      <c r="AZ2662" s="4" t="str">
        <f t="shared" si="3851"/>
        <v>AZ$2654</v>
      </c>
      <c r="BA2662" s="4" t="str">
        <f t="shared" si="3851"/>
        <v>BA$2654</v>
      </c>
      <c r="BB2662" s="4" t="str">
        <f t="shared" si="3851"/>
        <v>BB$2654</v>
      </c>
      <c r="BC2662" s="4" t="str">
        <f t="shared" si="3851"/>
        <v>BC$2654</v>
      </c>
      <c r="BD2662" s="4" t="str">
        <f t="shared" si="3851"/>
        <v>BD$2654</v>
      </c>
      <c r="BE2662" s="4" t="str">
        <f t="shared" si="3851"/>
        <v>BE$2654</v>
      </c>
      <c r="BF2662" s="4" t="str">
        <f t="shared" si="3851"/>
        <v>BF$2654</v>
      </c>
      <c r="BG2662" s="4" t="str">
        <f t="shared" si="3851"/>
        <v>BG$2654</v>
      </c>
      <c r="BH2662" s="4" t="str">
        <f t="shared" si="3851"/>
        <v>BH$2654</v>
      </c>
      <c r="BI2662" s="4" t="str">
        <f t="shared" si="3851"/>
        <v>BI$2654</v>
      </c>
      <c r="BJ2662" s="4" t="str">
        <f t="shared" si="3851"/>
        <v>BJ$2654</v>
      </c>
      <c r="BK2662" s="4" t="str">
        <f t="shared" si="3851"/>
        <v>BK$2654</v>
      </c>
      <c r="BL2662" s="4" t="str">
        <f t="shared" si="3851"/>
        <v>BL$2654</v>
      </c>
      <c r="BM2662" s="4" t="str">
        <f t="shared" si="3851"/>
        <v>BM$2654</v>
      </c>
      <c r="BN2662" s="4" t="str">
        <f t="shared" si="3851"/>
        <v>BN$2654</v>
      </c>
      <c r="BO2662" s="4" t="str">
        <f t="shared" si="3851"/>
        <v>BO$2654</v>
      </c>
      <c r="BP2662" s="4" t="str">
        <f t="shared" si="3851"/>
        <v>BP$2654</v>
      </c>
      <c r="BQ2662" s="4" t="str">
        <f t="shared" si="3851"/>
        <v>BQ$2654</v>
      </c>
      <c r="BR2662" s="4" t="str">
        <f t="shared" si="3851"/>
        <v>BR$2654</v>
      </c>
      <c r="BS2662" s="4" t="str">
        <f t="shared" si="3851"/>
        <v>BS$2654</v>
      </c>
      <c r="BT2662" s="4" t="str">
        <f t="shared" si="3851"/>
        <v>BT$2654</v>
      </c>
      <c r="BU2662" s="4" t="str">
        <f t="shared" si="3851"/>
        <v>BU$2654</v>
      </c>
      <c r="BV2662" s="4" t="str">
        <f t="shared" si="3851"/>
        <v>BV$2654</v>
      </c>
      <c r="BW2662" s="4" t="str">
        <f t="shared" si="3851"/>
        <v>BW$2654</v>
      </c>
      <c r="BX2662" s="4" t="str">
        <f t="shared" si="3851"/>
        <v>BX$2654</v>
      </c>
      <c r="BY2662" s="4" t="str">
        <f t="shared" si="3851"/>
        <v>BY$2654</v>
      </c>
      <c r="BZ2662" s="4" t="str">
        <f t="shared" si="3851"/>
        <v>BZ$2654</v>
      </c>
      <c r="CA2662" s="4" t="str">
        <f t="shared" si="3851"/>
        <v>CA$2654</v>
      </c>
      <c r="CB2662" s="4" t="str">
        <f t="shared" si="3851"/>
        <v>CB$2654</v>
      </c>
      <c r="CC2662" s="4" t="str">
        <f t="shared" si="3851"/>
        <v>CC$2654</v>
      </c>
      <c r="CD2662" s="4" t="str">
        <f t="shared" si="3851"/>
        <v>CD$2654</v>
      </c>
      <c r="CE2662" s="4" t="str">
        <f t="shared" ref="CE2662:CK2662" si="3852">ADDRESS(ROW(CE2654),COLUMN(CE2654),2)</f>
        <v>CE$2654</v>
      </c>
      <c r="CF2662" s="4" t="str">
        <f t="shared" si="3852"/>
        <v>CF$2654</v>
      </c>
      <c r="CG2662" s="4" t="str">
        <f t="shared" si="3852"/>
        <v>CG$2654</v>
      </c>
      <c r="CH2662" s="4" t="str">
        <f t="shared" si="3852"/>
        <v>CH$2654</v>
      </c>
      <c r="CI2662" s="4" t="str">
        <f t="shared" si="3852"/>
        <v>CI$2654</v>
      </c>
      <c r="CJ2662" s="4" t="str">
        <f t="shared" si="3852"/>
        <v>CJ$2654</v>
      </c>
      <c r="CK2662" s="4" t="str">
        <f t="shared" si="3852"/>
        <v>CK$2654</v>
      </c>
      <c r="CL2662" s="4" t="str">
        <f t="shared" ref="CL2662" si="3853">ADDRESS(ROW(CL2654),COLUMN(CL2654),2)</f>
        <v>CL$2654</v>
      </c>
    </row>
    <row r="2663" spans="2:90" x14ac:dyDescent="0.4">
      <c r="B2663" s="132" t="str">
        <f>B2638</f>
        <v>Secondary volume driver</v>
      </c>
      <c r="D2663" t="s">
        <v>425</v>
      </c>
      <c r="E2663" s="8" t="str">
        <f>ROW()&amp;" "&amp;D2663</f>
        <v>2663 FAPPE-F</v>
      </c>
      <c r="G2663" t="s">
        <v>332</v>
      </c>
      <c r="H2663" s="12"/>
      <c r="I2663" s="60"/>
      <c r="J2663" s="60"/>
      <c r="K2663" s="15"/>
      <c r="L2663" s="15"/>
      <c r="M2663" s="15"/>
      <c r="N2663" s="15"/>
      <c r="O2663" s="15"/>
      <c r="P2663" s="15"/>
      <c r="R2663" s="15"/>
      <c r="S2663" s="175" t="str">
        <f t="shared" ref="S2663" si="3854">S2638</f>
        <v>S$15</v>
      </c>
      <c r="T2663" s="175" t="str">
        <f t="shared" ref="T2663:AX2663" si="3855">T2638</f>
        <v>T$15</v>
      </c>
      <c r="U2663" s="175" t="str">
        <f t="shared" si="3855"/>
        <v>U$15</v>
      </c>
      <c r="V2663" s="175" t="str">
        <f t="shared" si="3855"/>
        <v>V$15</v>
      </c>
      <c r="W2663" s="175" t="str">
        <f t="shared" si="3855"/>
        <v>W$15</v>
      </c>
      <c r="X2663" s="175" t="str">
        <f t="shared" si="3855"/>
        <v>X$15</v>
      </c>
      <c r="Y2663" s="175" t="str">
        <f t="shared" si="3855"/>
        <v>Y$15</v>
      </c>
      <c r="Z2663" s="175" t="str">
        <f t="shared" si="3855"/>
        <v>Z$15</v>
      </c>
      <c r="AA2663" s="175" t="str">
        <f t="shared" si="3855"/>
        <v>AA$15</v>
      </c>
      <c r="AB2663" s="175" t="str">
        <f t="shared" si="3855"/>
        <v>AB$15</v>
      </c>
      <c r="AC2663" s="175" t="str">
        <f t="shared" si="3855"/>
        <v>AC$15</v>
      </c>
      <c r="AD2663" s="175" t="str">
        <f t="shared" si="3855"/>
        <v>AD$15</v>
      </c>
      <c r="AE2663" s="175" t="str">
        <f t="shared" si="3855"/>
        <v>AE$15</v>
      </c>
      <c r="AF2663" s="175" t="str">
        <f t="shared" si="3855"/>
        <v>AF$15</v>
      </c>
      <c r="AG2663" s="175" t="str">
        <f t="shared" si="3855"/>
        <v>AG$15</v>
      </c>
      <c r="AH2663" s="175" t="str">
        <f t="shared" si="3855"/>
        <v>AH$15</v>
      </c>
      <c r="AI2663" s="175" t="str">
        <f t="shared" si="3855"/>
        <v>AI$15</v>
      </c>
      <c r="AJ2663" s="175" t="str">
        <f t="shared" si="3855"/>
        <v>AJ$15</v>
      </c>
      <c r="AK2663" s="175" t="str">
        <f t="shared" si="3855"/>
        <v>AK$15</v>
      </c>
      <c r="AL2663" s="175" t="str">
        <f t="shared" si="3855"/>
        <v>AL$15</v>
      </c>
      <c r="AM2663" s="175" t="str">
        <f t="shared" si="3855"/>
        <v>AM$15</v>
      </c>
      <c r="AN2663" s="175" t="str">
        <f t="shared" si="3855"/>
        <v>AN$15</v>
      </c>
      <c r="AO2663" s="175" t="str">
        <f t="shared" si="3855"/>
        <v>AO$15</v>
      </c>
      <c r="AP2663" s="175" t="str">
        <f t="shared" si="3855"/>
        <v>AP$15</v>
      </c>
      <c r="AQ2663" s="175" t="str">
        <f t="shared" si="3855"/>
        <v>AQ$15</v>
      </c>
      <c r="AR2663" s="175" t="str">
        <f t="shared" si="3855"/>
        <v>AR$15</v>
      </c>
      <c r="AS2663" s="175" t="str">
        <f t="shared" si="3855"/>
        <v>AS$15</v>
      </c>
      <c r="AT2663" s="175" t="str">
        <f t="shared" si="3855"/>
        <v>AT$15</v>
      </c>
      <c r="AU2663" s="175" t="str">
        <f t="shared" si="3855"/>
        <v>AU$15</v>
      </c>
      <c r="AV2663" s="175" t="str">
        <f t="shared" si="3855"/>
        <v>AV$15</v>
      </c>
      <c r="AW2663" s="175" t="str">
        <f t="shared" si="3855"/>
        <v>AW$15</v>
      </c>
      <c r="AX2663" s="175" t="str">
        <f t="shared" si="3855"/>
        <v>AX$15</v>
      </c>
      <c r="AY2663" s="175" t="str">
        <f t="shared" ref="AY2663:CD2663" si="3856">AY2638</f>
        <v>AY$15</v>
      </c>
      <c r="AZ2663" s="175" t="str">
        <f t="shared" si="3856"/>
        <v>AZ$15</v>
      </c>
      <c r="BA2663" s="175" t="str">
        <f t="shared" si="3856"/>
        <v>BA$15</v>
      </c>
      <c r="BB2663" s="175" t="str">
        <f t="shared" si="3856"/>
        <v>BB$15</v>
      </c>
      <c r="BC2663" s="175" t="str">
        <f t="shared" si="3856"/>
        <v>BC$15</v>
      </c>
      <c r="BD2663" s="175" t="str">
        <f t="shared" si="3856"/>
        <v>BD$15</v>
      </c>
      <c r="BE2663" s="175" t="str">
        <f t="shared" si="3856"/>
        <v>BE$15</v>
      </c>
      <c r="BF2663" s="175" t="str">
        <f t="shared" si="3856"/>
        <v>BF$15</v>
      </c>
      <c r="BG2663" s="175" t="str">
        <f t="shared" si="3856"/>
        <v>BG$15</v>
      </c>
      <c r="BH2663" s="175" t="str">
        <f t="shared" si="3856"/>
        <v>BH$15</v>
      </c>
      <c r="BI2663" s="175" t="str">
        <f t="shared" si="3856"/>
        <v>BI$15</v>
      </c>
      <c r="BJ2663" s="175" t="str">
        <f t="shared" si="3856"/>
        <v>BJ$15</v>
      </c>
      <c r="BK2663" s="175" t="str">
        <f t="shared" si="3856"/>
        <v>BK$15</v>
      </c>
      <c r="BL2663" s="175" t="str">
        <f t="shared" si="3856"/>
        <v>BL$15</v>
      </c>
      <c r="BM2663" s="175" t="str">
        <f t="shared" si="3856"/>
        <v>BM$15</v>
      </c>
      <c r="BN2663" s="175" t="str">
        <f t="shared" si="3856"/>
        <v>BN$15</v>
      </c>
      <c r="BO2663" s="175" t="str">
        <f t="shared" si="3856"/>
        <v>BO$15</v>
      </c>
      <c r="BP2663" s="175" t="str">
        <f t="shared" si="3856"/>
        <v>BP$15</v>
      </c>
      <c r="BQ2663" s="175" t="str">
        <f t="shared" si="3856"/>
        <v>BQ$15</v>
      </c>
      <c r="BR2663" s="175" t="str">
        <f t="shared" si="3856"/>
        <v>BR$15</v>
      </c>
      <c r="BS2663" s="175" t="str">
        <f t="shared" si="3856"/>
        <v>BS$15</v>
      </c>
      <c r="BT2663" s="175" t="str">
        <f t="shared" si="3856"/>
        <v>BT$15</v>
      </c>
      <c r="BU2663" s="175" t="str">
        <f t="shared" si="3856"/>
        <v>BU$15</v>
      </c>
      <c r="BV2663" s="175" t="str">
        <f t="shared" si="3856"/>
        <v>BV$15</v>
      </c>
      <c r="BW2663" s="175" t="str">
        <f t="shared" si="3856"/>
        <v>BW$15</v>
      </c>
      <c r="BX2663" s="175" t="str">
        <f t="shared" si="3856"/>
        <v>BX$15</v>
      </c>
      <c r="BY2663" s="175" t="str">
        <f t="shared" si="3856"/>
        <v>BY$15</v>
      </c>
      <c r="BZ2663" s="175" t="str">
        <f t="shared" si="3856"/>
        <v>BZ$15</v>
      </c>
      <c r="CA2663" s="175" t="str">
        <f t="shared" si="3856"/>
        <v>CA$15</v>
      </c>
      <c r="CB2663" s="175" t="str">
        <f t="shared" si="3856"/>
        <v>CB$15</v>
      </c>
      <c r="CC2663" s="175" t="str">
        <f t="shared" si="3856"/>
        <v>CC$15</v>
      </c>
      <c r="CD2663" s="175" t="str">
        <f t="shared" si="3856"/>
        <v>CD$15</v>
      </c>
      <c r="CE2663" s="175" t="str">
        <f t="shared" ref="CE2663:CK2663" si="3857">CE2638</f>
        <v>CE$15</v>
      </c>
      <c r="CF2663" s="175" t="str">
        <f t="shared" si="3857"/>
        <v>CF$15</v>
      </c>
      <c r="CG2663" s="175" t="str">
        <f t="shared" si="3857"/>
        <v>CG$15</v>
      </c>
      <c r="CH2663" s="175" t="str">
        <f t="shared" si="3857"/>
        <v>CH$15</v>
      </c>
      <c r="CI2663" s="175" t="str">
        <f t="shared" si="3857"/>
        <v>CI$15</v>
      </c>
      <c r="CJ2663" s="175" t="str">
        <f t="shared" si="3857"/>
        <v>CJ$15</v>
      </c>
      <c r="CK2663" s="175" t="str">
        <f t="shared" si="3857"/>
        <v>CK$15</v>
      </c>
      <c r="CL2663" s="175" t="str">
        <f t="shared" ref="CL2663" si="3858">CL2638</f>
        <v>CL$15</v>
      </c>
    </row>
    <row r="2664" spans="2:90" x14ac:dyDescent="0.4">
      <c r="B2664" s="27"/>
      <c r="C2664" s="27"/>
      <c r="D2664" s="27"/>
      <c r="E2664" s="27"/>
      <c r="F2664" s="27"/>
      <c r="G2664" s="27"/>
      <c r="H2664" s="27"/>
      <c r="I2664" s="27"/>
      <c r="J2664" s="27"/>
      <c r="K2664" s="27"/>
      <c r="L2664" s="27"/>
      <c r="M2664" s="27"/>
      <c r="N2664" s="27"/>
      <c r="O2664" s="27"/>
      <c r="P2664" s="27"/>
    </row>
    <row r="2665" spans="2:90" x14ac:dyDescent="0.4">
      <c r="B2665" s="171" t="s">
        <v>490</v>
      </c>
      <c r="E2665" s="8"/>
      <c r="H2665" s="170"/>
      <c r="I2665" s="172"/>
      <c r="J2665" s="172"/>
      <c r="K2665" s="193"/>
      <c r="L2665" s="193"/>
      <c r="M2665" s="193"/>
      <c r="N2665" s="193"/>
      <c r="O2665" s="193"/>
      <c r="P2665" s="193"/>
      <c r="R2665" s="194"/>
      <c r="S2665" s="170"/>
      <c r="T2665" s="170"/>
      <c r="U2665" s="170"/>
      <c r="V2665" s="170"/>
      <c r="W2665" s="170"/>
      <c r="X2665" s="170"/>
      <c r="Y2665" s="170"/>
      <c r="Z2665" s="170"/>
      <c r="AA2665" s="170"/>
      <c r="AB2665" s="170"/>
      <c r="AC2665" s="170"/>
      <c r="AD2665" s="170"/>
      <c r="AE2665" s="170"/>
      <c r="AF2665" s="170"/>
      <c r="AG2665" s="170"/>
      <c r="AH2665" s="170"/>
      <c r="AI2665" s="170"/>
      <c r="AJ2665" s="170"/>
      <c r="AK2665" s="170"/>
      <c r="AL2665" s="170"/>
      <c r="AM2665" s="170"/>
      <c r="AN2665" s="170"/>
      <c r="AO2665" s="170"/>
      <c r="AP2665" s="170"/>
      <c r="AQ2665" s="170"/>
      <c r="AR2665" s="170"/>
      <c r="AS2665" s="170"/>
      <c r="AT2665" s="170"/>
      <c r="AU2665" s="170"/>
      <c r="AV2665" s="170"/>
      <c r="AW2665" s="170"/>
      <c r="AX2665" s="170"/>
      <c r="AY2665" s="170"/>
      <c r="AZ2665" s="170"/>
      <c r="BA2665" s="170"/>
      <c r="BB2665" s="170"/>
      <c r="BC2665" s="170"/>
      <c r="BD2665" s="170"/>
      <c r="BE2665" s="170"/>
      <c r="BF2665" s="170"/>
      <c r="BG2665" s="170"/>
      <c r="BH2665" s="170"/>
      <c r="BI2665" s="170"/>
      <c r="BJ2665" s="170"/>
      <c r="BK2665" s="170"/>
      <c r="BL2665" s="170"/>
      <c r="BM2665" s="170"/>
      <c r="BN2665" s="170"/>
      <c r="BO2665" s="170"/>
      <c r="BP2665" s="170"/>
      <c r="BQ2665" s="170"/>
      <c r="BR2665" s="170"/>
      <c r="BS2665" s="170"/>
      <c r="BT2665" s="170"/>
      <c r="BU2665" s="170"/>
      <c r="BV2665" s="170"/>
      <c r="BW2665" s="170"/>
      <c r="BX2665" s="170"/>
      <c r="BY2665" s="170"/>
      <c r="BZ2665" s="170"/>
      <c r="CA2665" s="170"/>
      <c r="CB2665" s="170"/>
      <c r="CC2665" s="170"/>
      <c r="CD2665" s="170"/>
      <c r="CE2665" s="170"/>
      <c r="CF2665" s="170"/>
      <c r="CG2665" s="170"/>
      <c r="CH2665" s="170"/>
      <c r="CI2665" s="170"/>
      <c r="CJ2665" s="170"/>
      <c r="CK2665" s="170"/>
      <c r="CL2665" s="170"/>
    </row>
    <row r="2666" spans="2:90" x14ac:dyDescent="0.4">
      <c r="B2666" s="171" t="s">
        <v>492</v>
      </c>
      <c r="E2666" s="8"/>
      <c r="H2666" s="170"/>
      <c r="I2666" s="172"/>
      <c r="J2666" s="172"/>
      <c r="K2666" s="193"/>
      <c r="L2666" s="193"/>
      <c r="M2666" s="193"/>
      <c r="N2666" s="193"/>
      <c r="O2666" s="193"/>
      <c r="P2666" s="193"/>
      <c r="R2666" s="194"/>
      <c r="S2666" s="170"/>
      <c r="T2666" s="170"/>
      <c r="U2666" s="170"/>
      <c r="V2666" s="170"/>
      <c r="W2666" s="170"/>
      <c r="X2666" s="170"/>
      <c r="Y2666" s="170"/>
      <c r="Z2666" s="170"/>
      <c r="AA2666" s="170"/>
      <c r="AB2666" s="170"/>
      <c r="AC2666" s="170"/>
      <c r="AD2666" s="170"/>
      <c r="AE2666" s="170"/>
      <c r="AF2666" s="170"/>
      <c r="AG2666" s="170"/>
      <c r="AH2666" s="170"/>
      <c r="AI2666" s="170"/>
      <c r="AJ2666" s="170"/>
      <c r="AK2666" s="170"/>
      <c r="AL2666" s="170"/>
      <c r="AM2666" s="170"/>
      <c r="AN2666" s="170"/>
      <c r="AO2666" s="170"/>
      <c r="AP2666" s="170"/>
      <c r="AQ2666" s="170"/>
      <c r="AR2666" s="170"/>
      <c r="AS2666" s="170"/>
      <c r="AT2666" s="170"/>
      <c r="AU2666" s="170"/>
      <c r="AV2666" s="170"/>
      <c r="AW2666" s="170"/>
      <c r="AX2666" s="170"/>
      <c r="AY2666" s="170"/>
      <c r="AZ2666" s="170"/>
      <c r="BA2666" s="170"/>
      <c r="BB2666" s="170"/>
      <c r="BC2666" s="170"/>
      <c r="BD2666" s="170"/>
      <c r="BE2666" s="170"/>
      <c r="BF2666" s="170"/>
      <c r="BG2666" s="170"/>
      <c r="BH2666" s="170"/>
      <c r="BI2666" s="170"/>
      <c r="BJ2666" s="170"/>
      <c r="BK2666" s="170"/>
      <c r="BL2666" s="170"/>
      <c r="BM2666" s="170"/>
      <c r="BN2666" s="170"/>
      <c r="BO2666" s="170"/>
      <c r="BP2666" s="170"/>
      <c r="BQ2666" s="170"/>
      <c r="BR2666" s="170"/>
      <c r="BS2666" s="170"/>
      <c r="BT2666" s="170"/>
      <c r="BU2666" s="170"/>
      <c r="BV2666" s="170"/>
      <c r="BW2666" s="170"/>
      <c r="BX2666" s="170"/>
      <c r="BY2666" s="170"/>
      <c r="BZ2666" s="170"/>
      <c r="CA2666" s="170"/>
      <c r="CB2666" s="170"/>
      <c r="CC2666" s="170"/>
      <c r="CD2666" s="170"/>
      <c r="CE2666" s="170"/>
      <c r="CF2666" s="170"/>
      <c r="CG2666" s="170"/>
      <c r="CH2666" s="170"/>
      <c r="CI2666" s="170"/>
      <c r="CJ2666" s="170"/>
      <c r="CK2666" s="170"/>
      <c r="CL2666" s="170"/>
    </row>
    <row r="2667" spans="2:90" x14ac:dyDescent="0.4">
      <c r="B2667" s="171" t="s">
        <v>461</v>
      </c>
      <c r="E2667" s="8"/>
      <c r="H2667" s="170"/>
      <c r="I2667" s="172"/>
      <c r="J2667" s="172"/>
      <c r="K2667" s="193"/>
      <c r="L2667" s="193"/>
      <c r="M2667" s="193"/>
      <c r="N2667" s="193"/>
      <c r="O2667" s="193"/>
      <c r="P2667" s="193"/>
      <c r="R2667" s="194"/>
      <c r="S2667" s="195" t="str">
        <f t="shared" ref="S2667:AX2667" si="3859">S$16</f>
        <v>S$12</v>
      </c>
      <c r="T2667" s="195" t="str">
        <f t="shared" si="3859"/>
        <v>T$12</v>
      </c>
      <c r="U2667" s="195" t="str">
        <f t="shared" si="3859"/>
        <v>U$12</v>
      </c>
      <c r="V2667" s="195" t="str">
        <f t="shared" si="3859"/>
        <v>V$12</v>
      </c>
      <c r="W2667" s="195" t="str">
        <f t="shared" si="3859"/>
        <v>W$12</v>
      </c>
      <c r="X2667" s="195" t="str">
        <f t="shared" si="3859"/>
        <v>X$12</v>
      </c>
      <c r="Y2667" s="195" t="str">
        <f t="shared" si="3859"/>
        <v>Y$12</v>
      </c>
      <c r="Z2667" s="195" t="str">
        <f t="shared" si="3859"/>
        <v>Z$12</v>
      </c>
      <c r="AA2667" s="195" t="str">
        <f t="shared" si="3859"/>
        <v>AA$12</v>
      </c>
      <c r="AB2667" s="195" t="str">
        <f t="shared" si="3859"/>
        <v>AB$12</v>
      </c>
      <c r="AC2667" s="195" t="str">
        <f t="shared" si="3859"/>
        <v>AC$12</v>
      </c>
      <c r="AD2667" s="195" t="str">
        <f t="shared" si="3859"/>
        <v>AD$12</v>
      </c>
      <c r="AE2667" s="195" t="str">
        <f t="shared" si="3859"/>
        <v>AE$12</v>
      </c>
      <c r="AF2667" s="195" t="str">
        <f t="shared" si="3859"/>
        <v>AF$12</v>
      </c>
      <c r="AG2667" s="195" t="str">
        <f t="shared" si="3859"/>
        <v>AG$12</v>
      </c>
      <c r="AH2667" s="195" t="str">
        <f t="shared" si="3859"/>
        <v>AH$12</v>
      </c>
      <c r="AI2667" s="195" t="str">
        <f t="shared" si="3859"/>
        <v>AI$12</v>
      </c>
      <c r="AJ2667" s="195" t="str">
        <f t="shared" si="3859"/>
        <v>AJ$12</v>
      </c>
      <c r="AK2667" s="195" t="str">
        <f t="shared" si="3859"/>
        <v>AK$12</v>
      </c>
      <c r="AL2667" s="195" t="str">
        <f t="shared" si="3859"/>
        <v>AL$12</v>
      </c>
      <c r="AM2667" s="195" t="str">
        <f t="shared" si="3859"/>
        <v>AM$12</v>
      </c>
      <c r="AN2667" s="195" t="str">
        <f t="shared" si="3859"/>
        <v>AN$12</v>
      </c>
      <c r="AO2667" s="195" t="str">
        <f t="shared" si="3859"/>
        <v>AO$12</v>
      </c>
      <c r="AP2667" s="195" t="str">
        <f t="shared" si="3859"/>
        <v>AP$12</v>
      </c>
      <c r="AQ2667" s="195" t="str">
        <f t="shared" si="3859"/>
        <v>AQ$12</v>
      </c>
      <c r="AR2667" s="195" t="str">
        <f t="shared" si="3859"/>
        <v>AR$12</v>
      </c>
      <c r="AS2667" s="195" t="str">
        <f t="shared" si="3859"/>
        <v>AS$12</v>
      </c>
      <c r="AT2667" s="195" t="str">
        <f t="shared" si="3859"/>
        <v>AT$12</v>
      </c>
      <c r="AU2667" s="195" t="str">
        <f t="shared" si="3859"/>
        <v>AU$12</v>
      </c>
      <c r="AV2667" s="195" t="str">
        <f t="shared" si="3859"/>
        <v>AV$12</v>
      </c>
      <c r="AW2667" s="195" t="str">
        <f t="shared" si="3859"/>
        <v>AW$12</v>
      </c>
      <c r="AX2667" s="195" t="str">
        <f t="shared" si="3859"/>
        <v>AX$12</v>
      </c>
      <c r="AY2667" s="195" t="str">
        <f t="shared" ref="AY2667:CD2667" si="3860">AY$16</f>
        <v>AY$12</v>
      </c>
      <c r="AZ2667" s="195" t="str">
        <f t="shared" si="3860"/>
        <v>AZ$12</v>
      </c>
      <c r="BA2667" s="195" t="str">
        <f t="shared" si="3860"/>
        <v>BA$12</v>
      </c>
      <c r="BB2667" s="195" t="str">
        <f t="shared" si="3860"/>
        <v>BB$12</v>
      </c>
      <c r="BC2667" s="195" t="str">
        <f t="shared" si="3860"/>
        <v>BC$12</v>
      </c>
      <c r="BD2667" s="195" t="str">
        <f t="shared" si="3860"/>
        <v>BD$12</v>
      </c>
      <c r="BE2667" s="195" t="str">
        <f t="shared" si="3860"/>
        <v>BE$12</v>
      </c>
      <c r="BF2667" s="195" t="str">
        <f t="shared" si="3860"/>
        <v>BF$12</v>
      </c>
      <c r="BG2667" s="195" t="str">
        <f t="shared" si="3860"/>
        <v>BG$12</v>
      </c>
      <c r="BH2667" s="195" t="str">
        <f t="shared" si="3860"/>
        <v>BH$12</v>
      </c>
      <c r="BI2667" s="195" t="str">
        <f t="shared" si="3860"/>
        <v>BI$12</v>
      </c>
      <c r="BJ2667" s="195" t="str">
        <f t="shared" si="3860"/>
        <v>BJ$12</v>
      </c>
      <c r="BK2667" s="195" t="str">
        <f t="shared" si="3860"/>
        <v>BK$12</v>
      </c>
      <c r="BL2667" s="195" t="str">
        <f t="shared" si="3860"/>
        <v>BL$12</v>
      </c>
      <c r="BM2667" s="195" t="str">
        <f t="shared" si="3860"/>
        <v>BM$12</v>
      </c>
      <c r="BN2667" s="195" t="str">
        <f t="shared" si="3860"/>
        <v>BN$12</v>
      </c>
      <c r="BO2667" s="195" t="str">
        <f t="shared" si="3860"/>
        <v>BO$12</v>
      </c>
      <c r="BP2667" s="195" t="str">
        <f t="shared" si="3860"/>
        <v>BP$12</v>
      </c>
      <c r="BQ2667" s="195" t="str">
        <f t="shared" si="3860"/>
        <v>BQ$12</v>
      </c>
      <c r="BR2667" s="195" t="str">
        <f t="shared" si="3860"/>
        <v>BR$12</v>
      </c>
      <c r="BS2667" s="195" t="str">
        <f t="shared" si="3860"/>
        <v>BS$12</v>
      </c>
      <c r="BT2667" s="195" t="str">
        <f t="shared" si="3860"/>
        <v>BT$12</v>
      </c>
      <c r="BU2667" s="195" t="str">
        <f t="shared" si="3860"/>
        <v>BU$12</v>
      </c>
      <c r="BV2667" s="195" t="str">
        <f t="shared" si="3860"/>
        <v>BV$12</v>
      </c>
      <c r="BW2667" s="195" t="str">
        <f t="shared" si="3860"/>
        <v>BW$12</v>
      </c>
      <c r="BX2667" s="195" t="str">
        <f t="shared" si="3860"/>
        <v>BX$12</v>
      </c>
      <c r="BY2667" s="195" t="str">
        <f t="shared" si="3860"/>
        <v>BY$12</v>
      </c>
      <c r="BZ2667" s="195" t="str">
        <f t="shared" si="3860"/>
        <v>BZ$12</v>
      </c>
      <c r="CA2667" s="195" t="str">
        <f t="shared" si="3860"/>
        <v>CA$12</v>
      </c>
      <c r="CB2667" s="195" t="str">
        <f t="shared" si="3860"/>
        <v>CB$12</v>
      </c>
      <c r="CC2667" s="195" t="str">
        <f t="shared" si="3860"/>
        <v>CC$12</v>
      </c>
      <c r="CD2667" s="195" t="str">
        <f t="shared" si="3860"/>
        <v>CD$12</v>
      </c>
      <c r="CE2667" s="195" t="str">
        <f t="shared" ref="CE2667:CL2667" si="3861">CE$16</f>
        <v>CE$12</v>
      </c>
      <c r="CF2667" s="195" t="str">
        <f t="shared" si="3861"/>
        <v>CF$12</v>
      </c>
      <c r="CG2667" s="195" t="str">
        <f t="shared" si="3861"/>
        <v>CG$12</v>
      </c>
      <c r="CH2667" s="195" t="str">
        <f t="shared" si="3861"/>
        <v>CH$12</v>
      </c>
      <c r="CI2667" s="195" t="str">
        <f t="shared" si="3861"/>
        <v>CI$12</v>
      </c>
      <c r="CJ2667" s="195" t="str">
        <f t="shared" si="3861"/>
        <v>CJ$12</v>
      </c>
      <c r="CK2667" s="195" t="str">
        <f t="shared" si="3861"/>
        <v>CK$12</v>
      </c>
      <c r="CL2667" s="195" t="str">
        <f t="shared" si="3861"/>
        <v>CL$12</v>
      </c>
    </row>
    <row r="2668" spans="2:90" x14ac:dyDescent="0.4">
      <c r="B2668" s="171" t="s">
        <v>462</v>
      </c>
      <c r="E2668" s="8"/>
      <c r="H2668" s="196"/>
      <c r="I2668" s="197"/>
      <c r="J2668" s="197"/>
      <c r="K2668" s="198"/>
      <c r="L2668" s="198"/>
      <c r="M2668" s="198"/>
      <c r="N2668" s="198"/>
      <c r="O2668" s="198"/>
      <c r="P2668" s="198"/>
      <c r="R2668" s="198"/>
      <c r="S2668" s="195" t="str">
        <f t="shared" ref="S2668:AX2668" si="3862">S$17</f>
        <v>S$13</v>
      </c>
      <c r="T2668" s="195" t="str">
        <f t="shared" si="3862"/>
        <v>T$13</v>
      </c>
      <c r="U2668" s="195" t="str">
        <f t="shared" si="3862"/>
        <v>U$13</v>
      </c>
      <c r="V2668" s="195" t="str">
        <f t="shared" si="3862"/>
        <v>V$13</v>
      </c>
      <c r="W2668" s="195" t="str">
        <f t="shared" si="3862"/>
        <v>W$13</v>
      </c>
      <c r="X2668" s="195" t="str">
        <f t="shared" si="3862"/>
        <v>X$13</v>
      </c>
      <c r="Y2668" s="195" t="str">
        <f t="shared" si="3862"/>
        <v>Y$13</v>
      </c>
      <c r="Z2668" s="195" t="str">
        <f t="shared" si="3862"/>
        <v>Z$13</v>
      </c>
      <c r="AA2668" s="195" t="str">
        <f t="shared" si="3862"/>
        <v>AA$13</v>
      </c>
      <c r="AB2668" s="195" t="str">
        <f t="shared" si="3862"/>
        <v>AB$13</v>
      </c>
      <c r="AC2668" s="195" t="str">
        <f t="shared" si="3862"/>
        <v>AC$13</v>
      </c>
      <c r="AD2668" s="195" t="str">
        <f t="shared" si="3862"/>
        <v>AD$13</v>
      </c>
      <c r="AE2668" s="195" t="str">
        <f t="shared" si="3862"/>
        <v>AE$13</v>
      </c>
      <c r="AF2668" s="195" t="str">
        <f t="shared" si="3862"/>
        <v>AF$13</v>
      </c>
      <c r="AG2668" s="195" t="str">
        <f t="shared" si="3862"/>
        <v>AG$13</v>
      </c>
      <c r="AH2668" s="195" t="str">
        <f t="shared" si="3862"/>
        <v>AH$13</v>
      </c>
      <c r="AI2668" s="195" t="str">
        <f t="shared" si="3862"/>
        <v>AI$13</v>
      </c>
      <c r="AJ2668" s="195" t="str">
        <f t="shared" si="3862"/>
        <v>AJ$13</v>
      </c>
      <c r="AK2668" s="195" t="str">
        <f t="shared" si="3862"/>
        <v>AK$13</v>
      </c>
      <c r="AL2668" s="195" t="str">
        <f t="shared" si="3862"/>
        <v>AL$13</v>
      </c>
      <c r="AM2668" s="195" t="str">
        <f t="shared" si="3862"/>
        <v>AM$13</v>
      </c>
      <c r="AN2668" s="195" t="str">
        <f t="shared" si="3862"/>
        <v>AN$13</v>
      </c>
      <c r="AO2668" s="195" t="str">
        <f t="shared" si="3862"/>
        <v>AO$13</v>
      </c>
      <c r="AP2668" s="195" t="str">
        <f t="shared" si="3862"/>
        <v>AP$13</v>
      </c>
      <c r="AQ2668" s="195" t="str">
        <f t="shared" si="3862"/>
        <v>AQ$13</v>
      </c>
      <c r="AR2668" s="195" t="str">
        <f t="shared" si="3862"/>
        <v>AR$13</v>
      </c>
      <c r="AS2668" s="195" t="str">
        <f t="shared" si="3862"/>
        <v>AS$13</v>
      </c>
      <c r="AT2668" s="195" t="str">
        <f t="shared" si="3862"/>
        <v>AT$13</v>
      </c>
      <c r="AU2668" s="195" t="str">
        <f t="shared" si="3862"/>
        <v>AU$13</v>
      </c>
      <c r="AV2668" s="195" t="str">
        <f t="shared" si="3862"/>
        <v>AV$13</v>
      </c>
      <c r="AW2668" s="195" t="str">
        <f t="shared" si="3862"/>
        <v>AW$13</v>
      </c>
      <c r="AX2668" s="195" t="str">
        <f t="shared" si="3862"/>
        <v>AX$13</v>
      </c>
      <c r="AY2668" s="195" t="str">
        <f t="shared" ref="AY2668:CD2668" si="3863">AY$17</f>
        <v>AY$13</v>
      </c>
      <c r="AZ2668" s="195" t="str">
        <f t="shared" si="3863"/>
        <v>AZ$13</v>
      </c>
      <c r="BA2668" s="195" t="str">
        <f t="shared" si="3863"/>
        <v>BA$13</v>
      </c>
      <c r="BB2668" s="195" t="str">
        <f t="shared" si="3863"/>
        <v>BB$13</v>
      </c>
      <c r="BC2668" s="195" t="str">
        <f t="shared" si="3863"/>
        <v>BC$13</v>
      </c>
      <c r="BD2668" s="195" t="str">
        <f t="shared" si="3863"/>
        <v>BD$13</v>
      </c>
      <c r="BE2668" s="195" t="str">
        <f t="shared" si="3863"/>
        <v>BE$13</v>
      </c>
      <c r="BF2668" s="195" t="str">
        <f t="shared" si="3863"/>
        <v>BF$13</v>
      </c>
      <c r="BG2668" s="195" t="str">
        <f t="shared" si="3863"/>
        <v>BG$13</v>
      </c>
      <c r="BH2668" s="195" t="str">
        <f t="shared" si="3863"/>
        <v>BH$13</v>
      </c>
      <c r="BI2668" s="195" t="str">
        <f t="shared" si="3863"/>
        <v>BI$13</v>
      </c>
      <c r="BJ2668" s="195" t="str">
        <f t="shared" si="3863"/>
        <v>BJ$13</v>
      </c>
      <c r="BK2668" s="195" t="str">
        <f t="shared" si="3863"/>
        <v>BK$13</v>
      </c>
      <c r="BL2668" s="195" t="str">
        <f t="shared" si="3863"/>
        <v>BL$13</v>
      </c>
      <c r="BM2668" s="195" t="str">
        <f t="shared" si="3863"/>
        <v>BM$13</v>
      </c>
      <c r="BN2668" s="195" t="str">
        <f t="shared" si="3863"/>
        <v>BN$13</v>
      </c>
      <c r="BO2668" s="195" t="str">
        <f t="shared" si="3863"/>
        <v>BO$13</v>
      </c>
      <c r="BP2668" s="195" t="str">
        <f t="shared" si="3863"/>
        <v>BP$13</v>
      </c>
      <c r="BQ2668" s="195" t="str">
        <f t="shared" si="3863"/>
        <v>BQ$13</v>
      </c>
      <c r="BR2668" s="195" t="str">
        <f t="shared" si="3863"/>
        <v>BR$13</v>
      </c>
      <c r="BS2668" s="195" t="str">
        <f t="shared" si="3863"/>
        <v>BS$13</v>
      </c>
      <c r="BT2668" s="195" t="str">
        <f t="shared" si="3863"/>
        <v>BT$13</v>
      </c>
      <c r="BU2668" s="195" t="str">
        <f t="shared" si="3863"/>
        <v>BU$13</v>
      </c>
      <c r="BV2668" s="195" t="str">
        <f t="shared" si="3863"/>
        <v>BV$13</v>
      </c>
      <c r="BW2668" s="195" t="str">
        <f t="shared" si="3863"/>
        <v>BW$13</v>
      </c>
      <c r="BX2668" s="195" t="str">
        <f t="shared" si="3863"/>
        <v>BX$13</v>
      </c>
      <c r="BY2668" s="195" t="str">
        <f t="shared" si="3863"/>
        <v>BY$13</v>
      </c>
      <c r="BZ2668" s="195" t="str">
        <f t="shared" si="3863"/>
        <v>BZ$13</v>
      </c>
      <c r="CA2668" s="195" t="str">
        <f t="shared" si="3863"/>
        <v>CA$13</v>
      </c>
      <c r="CB2668" s="195" t="str">
        <f t="shared" si="3863"/>
        <v>CB$13</v>
      </c>
      <c r="CC2668" s="195" t="str">
        <f t="shared" si="3863"/>
        <v>CC$13</v>
      </c>
      <c r="CD2668" s="195" t="str">
        <f t="shared" si="3863"/>
        <v>CD$13</v>
      </c>
      <c r="CE2668" s="195" t="str">
        <f t="shared" ref="CE2668:CL2668" si="3864">CE$17</f>
        <v>CE$13</v>
      </c>
      <c r="CF2668" s="195" t="str">
        <f t="shared" si="3864"/>
        <v>CF$13</v>
      </c>
      <c r="CG2668" s="195" t="str">
        <f t="shared" si="3864"/>
        <v>CG$13</v>
      </c>
      <c r="CH2668" s="195" t="str">
        <f t="shared" si="3864"/>
        <v>CH$13</v>
      </c>
      <c r="CI2668" s="195" t="str">
        <f t="shared" si="3864"/>
        <v>CI$13</v>
      </c>
      <c r="CJ2668" s="195" t="str">
        <f t="shared" si="3864"/>
        <v>CJ$13</v>
      </c>
      <c r="CK2668" s="195" t="str">
        <f t="shared" si="3864"/>
        <v>CK$13</v>
      </c>
      <c r="CL2668" s="195" t="str">
        <f t="shared" si="3864"/>
        <v>CL$13</v>
      </c>
    </row>
    <row r="2669" spans="2:90" x14ac:dyDescent="0.4">
      <c r="B2669" s="171" t="s">
        <v>491</v>
      </c>
      <c r="E2669" s="8"/>
      <c r="H2669" s="196"/>
      <c r="I2669" s="197"/>
      <c r="J2669" s="197"/>
      <c r="K2669" s="198"/>
      <c r="L2669" s="198"/>
      <c r="M2669" s="198"/>
      <c r="N2669" s="198"/>
      <c r="O2669" s="198"/>
      <c r="P2669" s="198"/>
      <c r="R2669" s="198"/>
      <c r="S2669" s="186"/>
      <c r="T2669" s="186"/>
      <c r="U2669" s="186"/>
      <c r="V2669" s="186"/>
      <c r="W2669" s="186"/>
      <c r="X2669" s="186"/>
      <c r="Y2669" s="186"/>
      <c r="Z2669" s="186"/>
      <c r="AA2669" s="186"/>
      <c r="AB2669" s="186"/>
      <c r="AC2669" s="186"/>
      <c r="AD2669" s="186"/>
      <c r="AE2669" s="186"/>
      <c r="AF2669" s="186"/>
      <c r="AG2669" s="186"/>
      <c r="AH2669" s="186"/>
      <c r="AI2669" s="186"/>
      <c r="AJ2669" s="186"/>
      <c r="AK2669" s="186"/>
      <c r="AL2669" s="186"/>
      <c r="AM2669" s="186"/>
      <c r="AN2669" s="186"/>
      <c r="AO2669" s="186"/>
      <c r="AP2669" s="186"/>
      <c r="AQ2669" s="186"/>
      <c r="AR2669" s="186"/>
      <c r="AS2669" s="186"/>
      <c r="AT2669" s="186"/>
      <c r="AU2669" s="186"/>
      <c r="AV2669" s="186"/>
      <c r="AW2669" s="186"/>
      <c r="AX2669" s="186"/>
      <c r="AY2669" s="186"/>
      <c r="AZ2669" s="186"/>
      <c r="BA2669" s="186"/>
      <c r="BB2669" s="186"/>
      <c r="BC2669" s="186"/>
      <c r="BD2669" s="186"/>
      <c r="BE2669" s="186"/>
      <c r="BF2669" s="186"/>
      <c r="BG2669" s="186"/>
      <c r="BH2669" s="186"/>
      <c r="BI2669" s="186"/>
      <c r="BJ2669" s="186"/>
      <c r="BK2669" s="186"/>
      <c r="BL2669" s="186"/>
      <c r="BM2669" s="186"/>
      <c r="BN2669" s="186"/>
      <c r="BO2669" s="186"/>
      <c r="BP2669" s="186"/>
      <c r="BQ2669" s="186"/>
      <c r="BR2669" s="186"/>
      <c r="BS2669" s="186"/>
      <c r="BT2669" s="186"/>
      <c r="BU2669" s="186"/>
      <c r="BV2669" s="186"/>
      <c r="BW2669" s="186"/>
      <c r="BX2669" s="186"/>
      <c r="BY2669" s="186"/>
      <c r="BZ2669" s="186"/>
      <c r="CA2669" s="186"/>
      <c r="CB2669" s="186"/>
      <c r="CC2669" s="186"/>
      <c r="CD2669" s="186"/>
      <c r="CE2669" s="186"/>
      <c r="CF2669" s="186"/>
      <c r="CG2669" s="186"/>
      <c r="CH2669" s="186"/>
      <c r="CI2669" s="186"/>
      <c r="CJ2669" s="186"/>
      <c r="CK2669" s="186"/>
      <c r="CL2669" s="186"/>
    </row>
    <row r="2670" spans="2:90" x14ac:dyDescent="0.4">
      <c r="B2670" s="171" t="s">
        <v>505</v>
      </c>
      <c r="E2670" s="8"/>
      <c r="H2670" s="196"/>
      <c r="I2670" s="197"/>
      <c r="J2670" s="197"/>
      <c r="K2670" s="198"/>
      <c r="L2670" s="198"/>
      <c r="M2670" s="198"/>
      <c r="N2670" s="198"/>
      <c r="O2670" s="198"/>
      <c r="P2670" s="198"/>
      <c r="R2670" s="198"/>
      <c r="S2670" s="186"/>
      <c r="T2670" s="186"/>
      <c r="U2670" s="186"/>
      <c r="V2670" s="186"/>
      <c r="W2670" s="186"/>
      <c r="X2670" s="186"/>
      <c r="Y2670" s="186"/>
      <c r="Z2670" s="186"/>
      <c r="AA2670" s="186"/>
      <c r="AB2670" s="186"/>
      <c r="AC2670" s="186"/>
      <c r="AD2670" s="186"/>
      <c r="AE2670" s="186"/>
      <c r="AF2670" s="186"/>
      <c r="AG2670" s="186"/>
      <c r="AH2670" s="186"/>
      <c r="AI2670" s="186"/>
      <c r="AJ2670" s="186"/>
      <c r="AK2670" s="186"/>
      <c r="AL2670" s="186"/>
      <c r="AM2670" s="186"/>
      <c r="AN2670" s="186"/>
      <c r="AO2670" s="186"/>
      <c r="AP2670" s="186"/>
      <c r="AQ2670" s="186"/>
      <c r="AR2670" s="186"/>
      <c r="AS2670" s="186"/>
      <c r="AT2670" s="186"/>
      <c r="AU2670" s="186"/>
      <c r="AV2670" s="186"/>
      <c r="AW2670" s="186"/>
      <c r="AX2670" s="186"/>
      <c r="AY2670" s="186"/>
      <c r="AZ2670" s="186"/>
      <c r="BA2670" s="186"/>
      <c r="BB2670" s="186"/>
      <c r="BC2670" s="186"/>
      <c r="BD2670" s="186"/>
      <c r="BE2670" s="186"/>
      <c r="BF2670" s="186"/>
      <c r="BG2670" s="186"/>
      <c r="BH2670" s="186"/>
      <c r="BI2670" s="186"/>
      <c r="BJ2670" s="186"/>
      <c r="BK2670" s="186"/>
      <c r="BL2670" s="186"/>
      <c r="BM2670" s="186"/>
      <c r="BN2670" s="186"/>
      <c r="BO2670" s="186"/>
      <c r="BP2670" s="186"/>
      <c r="BQ2670" s="186"/>
      <c r="BR2670" s="186"/>
      <c r="BS2670" s="186"/>
      <c r="BT2670" s="186"/>
      <c r="BU2670" s="186"/>
      <c r="BV2670" s="186"/>
      <c r="BW2670" s="186"/>
      <c r="BX2670" s="186"/>
      <c r="BY2670" s="186"/>
      <c r="BZ2670" s="186"/>
      <c r="CA2670" s="186"/>
      <c r="CB2670" s="186"/>
      <c r="CC2670" s="186"/>
      <c r="CD2670" s="186"/>
      <c r="CE2670" s="186"/>
      <c r="CF2670" s="186"/>
      <c r="CG2670" s="186"/>
      <c r="CH2670" s="186"/>
      <c r="CI2670" s="186"/>
      <c r="CJ2670" s="186"/>
      <c r="CK2670" s="186"/>
      <c r="CL2670" s="186"/>
    </row>
    <row r="2671" spans="2:90" x14ac:dyDescent="0.4">
      <c r="B2671" s="171" t="s">
        <v>463</v>
      </c>
      <c r="E2671" s="8"/>
      <c r="H2671" s="196"/>
      <c r="I2671" s="197"/>
      <c r="J2671" s="197"/>
      <c r="K2671" s="198"/>
      <c r="L2671" s="198"/>
      <c r="M2671" s="198"/>
      <c r="N2671" s="198"/>
      <c r="O2671" s="198"/>
      <c r="P2671" s="198"/>
      <c r="R2671" s="198"/>
      <c r="S2671" s="186" t="str">
        <f t="shared" ref="S2671:AX2671" si="3865">S$18</f>
        <v>S$14</v>
      </c>
      <c r="T2671" s="186" t="str">
        <f t="shared" si="3865"/>
        <v>T$14</v>
      </c>
      <c r="U2671" s="186" t="str">
        <f t="shared" si="3865"/>
        <v>U$14</v>
      </c>
      <c r="V2671" s="186" t="str">
        <f t="shared" si="3865"/>
        <v>V$14</v>
      </c>
      <c r="W2671" s="186" t="str">
        <f t="shared" si="3865"/>
        <v>W$14</v>
      </c>
      <c r="X2671" s="186" t="str">
        <f t="shared" si="3865"/>
        <v>X$14</v>
      </c>
      <c r="Y2671" s="186" t="str">
        <f t="shared" si="3865"/>
        <v>Y$14</v>
      </c>
      <c r="Z2671" s="186" t="str">
        <f t="shared" si="3865"/>
        <v>Z$14</v>
      </c>
      <c r="AA2671" s="186" t="str">
        <f t="shared" si="3865"/>
        <v>AA$14</v>
      </c>
      <c r="AB2671" s="186" t="str">
        <f t="shared" si="3865"/>
        <v>AB$14</v>
      </c>
      <c r="AC2671" s="186" t="str">
        <f t="shared" si="3865"/>
        <v>AC$14</v>
      </c>
      <c r="AD2671" s="186" t="str">
        <f t="shared" si="3865"/>
        <v>AD$14</v>
      </c>
      <c r="AE2671" s="186" t="str">
        <f t="shared" si="3865"/>
        <v>AE$14</v>
      </c>
      <c r="AF2671" s="186" t="str">
        <f t="shared" si="3865"/>
        <v>AF$14</v>
      </c>
      <c r="AG2671" s="186" t="str">
        <f t="shared" si="3865"/>
        <v>AG$14</v>
      </c>
      <c r="AH2671" s="186" t="str">
        <f t="shared" si="3865"/>
        <v>AH$14</v>
      </c>
      <c r="AI2671" s="186" t="str">
        <f t="shared" si="3865"/>
        <v>AI$14</v>
      </c>
      <c r="AJ2671" s="186" t="str">
        <f t="shared" si="3865"/>
        <v>AJ$14</v>
      </c>
      <c r="AK2671" s="186" t="str">
        <f t="shared" si="3865"/>
        <v>AK$14</v>
      </c>
      <c r="AL2671" s="186" t="str">
        <f t="shared" si="3865"/>
        <v>AL$14</v>
      </c>
      <c r="AM2671" s="186" t="str">
        <f t="shared" si="3865"/>
        <v>AM$14</v>
      </c>
      <c r="AN2671" s="186" t="str">
        <f t="shared" si="3865"/>
        <v>AN$14</v>
      </c>
      <c r="AO2671" s="186" t="str">
        <f t="shared" si="3865"/>
        <v>AO$14</v>
      </c>
      <c r="AP2671" s="186" t="str">
        <f t="shared" si="3865"/>
        <v>AP$14</v>
      </c>
      <c r="AQ2671" s="186" t="str">
        <f t="shared" si="3865"/>
        <v>AQ$14</v>
      </c>
      <c r="AR2671" s="186" t="str">
        <f t="shared" si="3865"/>
        <v>AR$14</v>
      </c>
      <c r="AS2671" s="186" t="str">
        <f t="shared" si="3865"/>
        <v>AS$14</v>
      </c>
      <c r="AT2671" s="186" t="str">
        <f t="shared" si="3865"/>
        <v>AT$14</v>
      </c>
      <c r="AU2671" s="186" t="str">
        <f t="shared" si="3865"/>
        <v>AU$14</v>
      </c>
      <c r="AV2671" s="186" t="str">
        <f t="shared" si="3865"/>
        <v>AV$14</v>
      </c>
      <c r="AW2671" s="186" t="str">
        <f t="shared" si="3865"/>
        <v>AW$14</v>
      </c>
      <c r="AX2671" s="186" t="str">
        <f t="shared" si="3865"/>
        <v>AX$14</v>
      </c>
      <c r="AY2671" s="186" t="str">
        <f t="shared" ref="AY2671:CD2671" si="3866">AY$18</f>
        <v>AY$14</v>
      </c>
      <c r="AZ2671" s="186" t="str">
        <f t="shared" si="3866"/>
        <v>AZ$14</v>
      </c>
      <c r="BA2671" s="186" t="str">
        <f t="shared" si="3866"/>
        <v>BA$14</v>
      </c>
      <c r="BB2671" s="186" t="str">
        <f t="shared" si="3866"/>
        <v>BB$14</v>
      </c>
      <c r="BC2671" s="186" t="str">
        <f t="shared" si="3866"/>
        <v>BC$14</v>
      </c>
      <c r="BD2671" s="186" t="str">
        <f t="shared" si="3866"/>
        <v>BD$14</v>
      </c>
      <c r="BE2671" s="186" t="str">
        <f t="shared" si="3866"/>
        <v>BE$14</v>
      </c>
      <c r="BF2671" s="186" t="str">
        <f t="shared" si="3866"/>
        <v>BF$14</v>
      </c>
      <c r="BG2671" s="186" t="str">
        <f t="shared" si="3866"/>
        <v>BG$14</v>
      </c>
      <c r="BH2671" s="186" t="str">
        <f t="shared" si="3866"/>
        <v>BH$14</v>
      </c>
      <c r="BI2671" s="186" t="str">
        <f t="shared" si="3866"/>
        <v>BI$14</v>
      </c>
      <c r="BJ2671" s="186" t="str">
        <f t="shared" si="3866"/>
        <v>BJ$14</v>
      </c>
      <c r="BK2671" s="186" t="str">
        <f t="shared" si="3866"/>
        <v>BK$14</v>
      </c>
      <c r="BL2671" s="186" t="str">
        <f t="shared" si="3866"/>
        <v>BL$14</v>
      </c>
      <c r="BM2671" s="186" t="str">
        <f t="shared" si="3866"/>
        <v>BM$14</v>
      </c>
      <c r="BN2671" s="186" t="str">
        <f t="shared" si="3866"/>
        <v>BN$14</v>
      </c>
      <c r="BO2671" s="186" t="str">
        <f t="shared" si="3866"/>
        <v>BO$14</v>
      </c>
      <c r="BP2671" s="186" t="str">
        <f t="shared" si="3866"/>
        <v>BP$14</v>
      </c>
      <c r="BQ2671" s="186" t="str">
        <f t="shared" si="3866"/>
        <v>BQ$14</v>
      </c>
      <c r="BR2671" s="186" t="str">
        <f t="shared" si="3866"/>
        <v>BR$14</v>
      </c>
      <c r="BS2671" s="186" t="str">
        <f t="shared" si="3866"/>
        <v>BS$14</v>
      </c>
      <c r="BT2671" s="186" t="str">
        <f t="shared" si="3866"/>
        <v>BT$14</v>
      </c>
      <c r="BU2671" s="186" t="str">
        <f t="shared" si="3866"/>
        <v>BU$14</v>
      </c>
      <c r="BV2671" s="186" t="str">
        <f t="shared" si="3866"/>
        <v>BV$14</v>
      </c>
      <c r="BW2671" s="186" t="str">
        <f t="shared" si="3866"/>
        <v>BW$14</v>
      </c>
      <c r="BX2671" s="186" t="str">
        <f t="shared" si="3866"/>
        <v>BX$14</v>
      </c>
      <c r="BY2671" s="186" t="str">
        <f t="shared" si="3866"/>
        <v>BY$14</v>
      </c>
      <c r="BZ2671" s="186" t="str">
        <f t="shared" si="3866"/>
        <v>BZ$14</v>
      </c>
      <c r="CA2671" s="186" t="str">
        <f t="shared" si="3866"/>
        <v>CA$14</v>
      </c>
      <c r="CB2671" s="186" t="str">
        <f t="shared" si="3866"/>
        <v>CB$14</v>
      </c>
      <c r="CC2671" s="186" t="str">
        <f t="shared" si="3866"/>
        <v>CC$14</v>
      </c>
      <c r="CD2671" s="186" t="str">
        <f t="shared" si="3866"/>
        <v>CD$14</v>
      </c>
      <c r="CE2671" s="186" t="str">
        <f t="shared" ref="CE2671:CL2671" si="3867">CE$18</f>
        <v>CE$14</v>
      </c>
      <c r="CF2671" s="186" t="str">
        <f t="shared" si="3867"/>
        <v>CF$14</v>
      </c>
      <c r="CG2671" s="186" t="str">
        <f t="shared" si="3867"/>
        <v>CG$14</v>
      </c>
      <c r="CH2671" s="186" t="str">
        <f t="shared" si="3867"/>
        <v>CH$14</v>
      </c>
      <c r="CI2671" s="186" t="str">
        <f t="shared" si="3867"/>
        <v>CI$14</v>
      </c>
      <c r="CJ2671" s="186" t="str">
        <f t="shared" si="3867"/>
        <v>CJ$14</v>
      </c>
      <c r="CK2671" s="186" t="str">
        <f t="shared" si="3867"/>
        <v>CK$14</v>
      </c>
      <c r="CL2671" s="186" t="str">
        <f t="shared" si="3867"/>
        <v>CL$14</v>
      </c>
    </row>
    <row r="2672" spans="2:90" x14ac:dyDescent="0.4">
      <c r="B2672" s="171" t="s">
        <v>464</v>
      </c>
      <c r="E2672" s="8"/>
      <c r="H2672" s="196"/>
      <c r="I2672" s="197"/>
      <c r="J2672" s="197"/>
      <c r="K2672" s="198"/>
      <c r="L2672" s="198"/>
      <c r="M2672" s="198"/>
      <c r="N2672" s="198"/>
      <c r="O2672" s="198"/>
      <c r="P2672" s="198"/>
      <c r="R2672" s="198"/>
      <c r="S2672" s="186" t="str">
        <f t="shared" ref="S2672:AX2672" si="3868">S$19</f>
        <v>S$15</v>
      </c>
      <c r="T2672" s="186" t="str">
        <f t="shared" si="3868"/>
        <v>T$15</v>
      </c>
      <c r="U2672" s="186" t="str">
        <f t="shared" si="3868"/>
        <v>U$15</v>
      </c>
      <c r="V2672" s="186" t="str">
        <f t="shared" si="3868"/>
        <v>V$15</v>
      </c>
      <c r="W2672" s="186" t="str">
        <f t="shared" si="3868"/>
        <v>W$15</v>
      </c>
      <c r="X2672" s="186" t="str">
        <f t="shared" si="3868"/>
        <v>X$15</v>
      </c>
      <c r="Y2672" s="186" t="str">
        <f t="shared" si="3868"/>
        <v>Y$15</v>
      </c>
      <c r="Z2672" s="186" t="str">
        <f t="shared" si="3868"/>
        <v>Z$15</v>
      </c>
      <c r="AA2672" s="186" t="str">
        <f t="shared" si="3868"/>
        <v>AA$15</v>
      </c>
      <c r="AB2672" s="186" t="str">
        <f t="shared" si="3868"/>
        <v>AB$15</v>
      </c>
      <c r="AC2672" s="186" t="str">
        <f t="shared" si="3868"/>
        <v>AC$15</v>
      </c>
      <c r="AD2672" s="186" t="str">
        <f t="shared" si="3868"/>
        <v>AD$15</v>
      </c>
      <c r="AE2672" s="186" t="str">
        <f t="shared" si="3868"/>
        <v>AE$15</v>
      </c>
      <c r="AF2672" s="186" t="str">
        <f t="shared" si="3868"/>
        <v>AF$15</v>
      </c>
      <c r="AG2672" s="186" t="str">
        <f t="shared" si="3868"/>
        <v>AG$15</v>
      </c>
      <c r="AH2672" s="186" t="str">
        <f t="shared" si="3868"/>
        <v>AH$15</v>
      </c>
      <c r="AI2672" s="186" t="str">
        <f t="shared" si="3868"/>
        <v>AI$15</v>
      </c>
      <c r="AJ2672" s="186" t="str">
        <f t="shared" si="3868"/>
        <v>AJ$15</v>
      </c>
      <c r="AK2672" s="186" t="str">
        <f t="shared" si="3868"/>
        <v>AK$15</v>
      </c>
      <c r="AL2672" s="186" t="str">
        <f t="shared" si="3868"/>
        <v>AL$15</v>
      </c>
      <c r="AM2672" s="186" t="str">
        <f t="shared" si="3868"/>
        <v>AM$15</v>
      </c>
      <c r="AN2672" s="186" t="str">
        <f t="shared" si="3868"/>
        <v>AN$15</v>
      </c>
      <c r="AO2672" s="186" t="str">
        <f t="shared" si="3868"/>
        <v>AO$15</v>
      </c>
      <c r="AP2672" s="186" t="str">
        <f t="shared" si="3868"/>
        <v>AP$15</v>
      </c>
      <c r="AQ2672" s="186" t="str">
        <f t="shared" si="3868"/>
        <v>AQ$15</v>
      </c>
      <c r="AR2672" s="186" t="str">
        <f t="shared" si="3868"/>
        <v>AR$15</v>
      </c>
      <c r="AS2672" s="186" t="str">
        <f t="shared" si="3868"/>
        <v>AS$15</v>
      </c>
      <c r="AT2672" s="186" t="str">
        <f t="shared" si="3868"/>
        <v>AT$15</v>
      </c>
      <c r="AU2672" s="186" t="str">
        <f t="shared" si="3868"/>
        <v>AU$15</v>
      </c>
      <c r="AV2672" s="186" t="str">
        <f t="shared" si="3868"/>
        <v>AV$15</v>
      </c>
      <c r="AW2672" s="186" t="str">
        <f t="shared" si="3868"/>
        <v>AW$15</v>
      </c>
      <c r="AX2672" s="186" t="str">
        <f t="shared" si="3868"/>
        <v>AX$15</v>
      </c>
      <c r="AY2672" s="186" t="str">
        <f t="shared" ref="AY2672:CD2672" si="3869">AY$19</f>
        <v>AY$15</v>
      </c>
      <c r="AZ2672" s="186" t="str">
        <f t="shared" si="3869"/>
        <v>AZ$15</v>
      </c>
      <c r="BA2672" s="186" t="str">
        <f t="shared" si="3869"/>
        <v>BA$15</v>
      </c>
      <c r="BB2672" s="186" t="str">
        <f t="shared" si="3869"/>
        <v>BB$15</v>
      </c>
      <c r="BC2672" s="186" t="str">
        <f t="shared" si="3869"/>
        <v>BC$15</v>
      </c>
      <c r="BD2672" s="186" t="str">
        <f t="shared" si="3869"/>
        <v>BD$15</v>
      </c>
      <c r="BE2672" s="186" t="str">
        <f t="shared" si="3869"/>
        <v>BE$15</v>
      </c>
      <c r="BF2672" s="186" t="str">
        <f t="shared" si="3869"/>
        <v>BF$15</v>
      </c>
      <c r="BG2672" s="186" t="str">
        <f t="shared" si="3869"/>
        <v>BG$15</v>
      </c>
      <c r="BH2672" s="186" t="str">
        <f t="shared" si="3869"/>
        <v>BH$15</v>
      </c>
      <c r="BI2672" s="186" t="str">
        <f t="shared" si="3869"/>
        <v>BI$15</v>
      </c>
      <c r="BJ2672" s="186" t="str">
        <f t="shared" si="3869"/>
        <v>BJ$15</v>
      </c>
      <c r="BK2672" s="186" t="str">
        <f t="shared" si="3869"/>
        <v>BK$15</v>
      </c>
      <c r="BL2672" s="186" t="str">
        <f t="shared" si="3869"/>
        <v>BL$15</v>
      </c>
      <c r="BM2672" s="186" t="str">
        <f t="shared" si="3869"/>
        <v>BM$15</v>
      </c>
      <c r="BN2672" s="186" t="str">
        <f t="shared" si="3869"/>
        <v>BN$15</v>
      </c>
      <c r="BO2672" s="186" t="str">
        <f t="shared" si="3869"/>
        <v>BO$15</v>
      </c>
      <c r="BP2672" s="186" t="str">
        <f t="shared" si="3869"/>
        <v>BP$15</v>
      </c>
      <c r="BQ2672" s="186" t="str">
        <f t="shared" si="3869"/>
        <v>BQ$15</v>
      </c>
      <c r="BR2672" s="186" t="str">
        <f t="shared" si="3869"/>
        <v>BR$15</v>
      </c>
      <c r="BS2672" s="186" t="str">
        <f t="shared" si="3869"/>
        <v>BS$15</v>
      </c>
      <c r="BT2672" s="186" t="str">
        <f t="shared" si="3869"/>
        <v>BT$15</v>
      </c>
      <c r="BU2672" s="186" t="str">
        <f t="shared" si="3869"/>
        <v>BU$15</v>
      </c>
      <c r="BV2672" s="186" t="str">
        <f t="shared" si="3869"/>
        <v>BV$15</v>
      </c>
      <c r="BW2672" s="186" t="str">
        <f t="shared" si="3869"/>
        <v>BW$15</v>
      </c>
      <c r="BX2672" s="186" t="str">
        <f t="shared" si="3869"/>
        <v>BX$15</v>
      </c>
      <c r="BY2672" s="186" t="str">
        <f t="shared" si="3869"/>
        <v>BY$15</v>
      </c>
      <c r="BZ2672" s="186" t="str">
        <f t="shared" si="3869"/>
        <v>BZ$15</v>
      </c>
      <c r="CA2672" s="186" t="str">
        <f t="shared" si="3869"/>
        <v>CA$15</v>
      </c>
      <c r="CB2672" s="186" t="str">
        <f t="shared" si="3869"/>
        <v>CB$15</v>
      </c>
      <c r="CC2672" s="186" t="str">
        <f t="shared" si="3869"/>
        <v>CC$15</v>
      </c>
      <c r="CD2672" s="186" t="str">
        <f t="shared" si="3869"/>
        <v>CD$15</v>
      </c>
      <c r="CE2672" s="186" t="str">
        <f t="shared" ref="CE2672:CL2672" si="3870">CE$19</f>
        <v>CE$15</v>
      </c>
      <c r="CF2672" s="186" t="str">
        <f t="shared" si="3870"/>
        <v>CF$15</v>
      </c>
      <c r="CG2672" s="186" t="str">
        <f t="shared" si="3870"/>
        <v>CG$15</v>
      </c>
      <c r="CH2672" s="186" t="str">
        <f t="shared" si="3870"/>
        <v>CH$15</v>
      </c>
      <c r="CI2672" s="186" t="str">
        <f t="shared" si="3870"/>
        <v>CI$15</v>
      </c>
      <c r="CJ2672" s="186" t="str">
        <f t="shared" si="3870"/>
        <v>CJ$15</v>
      </c>
      <c r="CK2672" s="186" t="str">
        <f t="shared" si="3870"/>
        <v>CK$15</v>
      </c>
      <c r="CL2672" s="186" t="str">
        <f t="shared" si="3870"/>
        <v>CL$15</v>
      </c>
    </row>
    <row r="2673" spans="2:90" x14ac:dyDescent="0.4">
      <c r="B2673" s="70" t="s">
        <v>282</v>
      </c>
      <c r="C2673" s="31"/>
      <c r="D2673" t="s">
        <v>424</v>
      </c>
      <c r="E2673" s="8" t="str">
        <f t="shared" ref="E2673:E2697" si="3871">ROW()&amp;" "&amp;D2673</f>
        <v>2673 FAINT-F</v>
      </c>
      <c r="F2673" t="s">
        <v>347</v>
      </c>
      <c r="G2673" s="31" t="s">
        <v>243</v>
      </c>
      <c r="H2673" s="48"/>
      <c r="I2673" s="285"/>
      <c r="J2673" s="285"/>
      <c r="K2673" s="48"/>
      <c r="L2673" s="48"/>
      <c r="M2673" s="48"/>
      <c r="N2673" s="48"/>
      <c r="O2673" s="48"/>
      <c r="P2673" s="48"/>
      <c r="R2673" s="70"/>
      <c r="S2673" s="286"/>
      <c r="T2673" s="286"/>
      <c r="U2673" s="286"/>
      <c r="V2673" s="286"/>
      <c r="W2673" s="286"/>
      <c r="X2673" s="286"/>
      <c r="Y2673" s="286"/>
      <c r="Z2673" s="286"/>
      <c r="AA2673" s="286"/>
      <c r="AB2673" s="286"/>
      <c r="AC2673" s="286"/>
      <c r="AD2673" s="286"/>
      <c r="AE2673" s="286"/>
      <c r="AF2673" s="286"/>
      <c r="AG2673" s="286"/>
      <c r="AH2673" s="286"/>
      <c r="AI2673" s="286"/>
      <c r="AJ2673" s="286"/>
      <c r="AK2673" s="286"/>
      <c r="AL2673" s="286"/>
      <c r="AM2673" s="286"/>
      <c r="AN2673" s="286"/>
      <c r="AO2673" s="286"/>
      <c r="AP2673" s="286"/>
      <c r="AQ2673" s="286"/>
      <c r="AR2673" s="286"/>
      <c r="AS2673" s="286"/>
      <c r="AT2673" s="286"/>
      <c r="AU2673" s="286"/>
      <c r="AV2673" s="286"/>
      <c r="AW2673" s="286"/>
      <c r="AX2673" s="286"/>
      <c r="AY2673" s="286"/>
      <c r="AZ2673" s="286"/>
      <c r="BA2673" s="286"/>
      <c r="BB2673" s="286"/>
      <c r="BC2673" s="286"/>
      <c r="BD2673" s="286"/>
      <c r="BE2673" s="286"/>
      <c r="BF2673" s="286"/>
      <c r="BG2673" s="286"/>
      <c r="BH2673" s="286"/>
      <c r="BI2673" s="286"/>
      <c r="BJ2673" s="286"/>
      <c r="BK2673" s="286"/>
      <c r="BL2673" s="286"/>
      <c r="BM2673" s="286"/>
      <c r="BN2673" s="286"/>
      <c r="BO2673" s="286"/>
      <c r="BP2673" s="286"/>
      <c r="BQ2673" s="286"/>
      <c r="BR2673" s="286"/>
      <c r="BS2673" s="286"/>
      <c r="BT2673" s="286"/>
      <c r="BU2673" s="286"/>
      <c r="BV2673" s="286"/>
      <c r="BW2673" s="286"/>
      <c r="BX2673" s="286"/>
      <c r="BY2673" s="286"/>
      <c r="BZ2673" s="286"/>
      <c r="CA2673" s="286"/>
      <c r="CB2673" s="286"/>
      <c r="CC2673" s="286"/>
      <c r="CD2673" s="286"/>
      <c r="CE2673" s="286"/>
      <c r="CF2673" s="286"/>
      <c r="CG2673" s="286"/>
      <c r="CH2673" s="286"/>
      <c r="CI2673" s="286"/>
      <c r="CJ2673" s="286"/>
      <c r="CK2673" s="286"/>
      <c r="CL2673" s="286"/>
    </row>
    <row r="2674" spans="2:90" x14ac:dyDescent="0.4">
      <c r="B2674" s="95" t="str">
        <f>"Assumptions - "&amp;B2673</f>
        <v>Assumptions - Fixed secondary intangible assets:</v>
      </c>
      <c r="D2674" t="s">
        <v>424</v>
      </c>
      <c r="E2674" s="8" t="str">
        <f t="shared" ref="E2674" si="3872">ROW()&amp;" "&amp;D2674</f>
        <v>2674 FAINT-F</v>
      </c>
      <c r="G2674" t="str">
        <f>E2674</f>
        <v>2674 FAINT-F</v>
      </c>
      <c r="H2674" s="31"/>
      <c r="I2674" s="73"/>
      <c r="J2674" s="73"/>
      <c r="K2674" s="31"/>
      <c r="L2674" s="31"/>
      <c r="M2674" s="31"/>
      <c r="N2674" s="31"/>
      <c r="O2674" s="31"/>
      <c r="P2674" s="31"/>
      <c r="R2674" s="67"/>
      <c r="S2674" s="152"/>
      <c r="T2674" s="152"/>
      <c r="U2674" s="152"/>
      <c r="V2674" s="152"/>
      <c r="W2674" s="152"/>
      <c r="X2674" s="152"/>
      <c r="Y2674" s="152"/>
      <c r="Z2674" s="152"/>
      <c r="AA2674" s="152"/>
      <c r="AB2674" s="152"/>
      <c r="AC2674" s="152"/>
      <c r="AD2674" s="152"/>
      <c r="AE2674" s="152"/>
      <c r="AF2674" s="152"/>
      <c r="AG2674" s="152"/>
      <c r="AH2674" s="152"/>
      <c r="AI2674" s="152"/>
      <c r="AJ2674" s="152"/>
      <c r="AK2674" s="152"/>
      <c r="AL2674" s="152"/>
      <c r="AM2674" s="152"/>
      <c r="AN2674" s="152"/>
      <c r="AO2674" s="152"/>
      <c r="AP2674" s="152"/>
      <c r="AQ2674" s="152"/>
      <c r="AR2674" s="152"/>
      <c r="AS2674" s="152"/>
      <c r="AT2674" s="152"/>
      <c r="AU2674" s="152"/>
      <c r="AV2674" s="152"/>
      <c r="AW2674" s="152"/>
      <c r="AX2674" s="152"/>
      <c r="AY2674" s="152"/>
      <c r="AZ2674" s="152"/>
      <c r="BA2674" s="152"/>
      <c r="BB2674" s="152"/>
      <c r="BC2674" s="152"/>
      <c r="BD2674" s="152"/>
      <c r="BE2674" s="152"/>
      <c r="BF2674" s="152"/>
      <c r="BG2674" s="152"/>
      <c r="BH2674" s="152"/>
      <c r="BI2674" s="152"/>
      <c r="BJ2674" s="152"/>
      <c r="BK2674" s="152"/>
      <c r="BL2674" s="152"/>
      <c r="BM2674" s="152"/>
      <c r="BN2674" s="152"/>
      <c r="BO2674" s="152"/>
      <c r="BP2674" s="152"/>
      <c r="BQ2674" s="152"/>
      <c r="BR2674" s="152"/>
      <c r="BS2674" s="152"/>
      <c r="BT2674" s="152"/>
      <c r="BU2674" s="152"/>
      <c r="BV2674" s="152"/>
      <c r="BW2674" s="152"/>
      <c r="BX2674" s="152"/>
      <c r="BY2674" s="152"/>
      <c r="BZ2674" s="152"/>
      <c r="CA2674" s="152"/>
      <c r="CB2674" s="152"/>
      <c r="CC2674" s="152"/>
      <c r="CD2674" s="152"/>
      <c r="CE2674" s="152"/>
      <c r="CF2674" s="152"/>
      <c r="CG2674" s="152"/>
      <c r="CH2674" s="152"/>
      <c r="CI2674" s="152"/>
      <c r="CJ2674" s="152"/>
      <c r="CK2674" s="152"/>
      <c r="CL2674" s="152"/>
    </row>
    <row r="2675" spans="2:90" x14ac:dyDescent="0.4">
      <c r="B2675" s="141" t="s">
        <v>206</v>
      </c>
      <c r="D2675" t="s">
        <v>424</v>
      </c>
      <c r="E2675" s="8" t="str">
        <f t="shared" si="3871"/>
        <v>2675 FAINT-F</v>
      </c>
      <c r="G2675" t="str">
        <f>E2675</f>
        <v>2675 FAINT-F</v>
      </c>
      <c r="H2675" s="57">
        <v>5</v>
      </c>
      <c r="S2675" s="72"/>
      <c r="T2675" s="72"/>
      <c r="U2675" s="72"/>
      <c r="V2675" s="72"/>
      <c r="W2675" s="72"/>
      <c r="X2675" s="72"/>
      <c r="Y2675" s="72"/>
      <c r="Z2675" s="72"/>
      <c r="AA2675" s="72"/>
      <c r="AB2675" s="72"/>
      <c r="AC2675" s="72"/>
      <c r="AD2675" s="72"/>
      <c r="AE2675" s="72"/>
      <c r="AF2675" s="72"/>
      <c r="AG2675" s="72"/>
      <c r="AH2675" s="72"/>
      <c r="AI2675" s="72"/>
      <c r="AJ2675" s="72"/>
      <c r="AK2675" s="72"/>
      <c r="AL2675" s="72"/>
      <c r="AM2675" s="72"/>
      <c r="AN2675" s="72"/>
      <c r="AO2675" s="72"/>
      <c r="AP2675" s="72"/>
      <c r="AQ2675" s="72"/>
      <c r="AR2675" s="72"/>
      <c r="AS2675" s="72"/>
      <c r="AT2675" s="72"/>
      <c r="AU2675" s="72"/>
      <c r="AV2675" s="72"/>
      <c r="AW2675" s="72"/>
      <c r="AX2675" s="72"/>
      <c r="AY2675" s="72"/>
      <c r="AZ2675" s="72"/>
      <c r="BA2675" s="72"/>
      <c r="BB2675" s="72"/>
      <c r="BC2675" s="72"/>
      <c r="BD2675" s="72"/>
      <c r="BE2675" s="72"/>
      <c r="BF2675" s="72"/>
      <c r="BG2675" s="72"/>
      <c r="BH2675" s="72"/>
      <c r="BI2675" s="72"/>
      <c r="BJ2675" s="72"/>
      <c r="BK2675" s="72"/>
      <c r="BL2675" s="72"/>
      <c r="BM2675" s="72"/>
      <c r="BN2675" s="72"/>
      <c r="BO2675" s="72"/>
      <c r="BP2675" s="72"/>
      <c r="BQ2675" s="72"/>
      <c r="BR2675" s="72"/>
      <c r="BS2675" s="72"/>
      <c r="BT2675" s="72"/>
      <c r="BU2675" s="72"/>
      <c r="BV2675" s="72"/>
      <c r="BW2675" s="72"/>
      <c r="BX2675" s="72"/>
      <c r="BY2675" s="72"/>
      <c r="BZ2675" s="72"/>
      <c r="CA2675" s="72"/>
      <c r="CB2675" s="72"/>
      <c r="CC2675" s="72"/>
      <c r="CD2675" s="72"/>
      <c r="CE2675" s="72"/>
      <c r="CF2675" s="72"/>
      <c r="CG2675" s="72"/>
      <c r="CH2675" s="72"/>
      <c r="CI2675" s="72"/>
      <c r="CJ2675" s="72"/>
      <c r="CK2675" s="72"/>
      <c r="CL2675" s="72"/>
    </row>
    <row r="2676" spans="2:90" x14ac:dyDescent="0.4">
      <c r="B2676" s="141" t="s">
        <v>207</v>
      </c>
      <c r="D2676" t="s">
        <v>424</v>
      </c>
      <c r="E2676" s="8" t="str">
        <f t="shared" si="3871"/>
        <v>2676 FAINT-F</v>
      </c>
      <c r="G2676" t="str">
        <f>E2676</f>
        <v>2676 FAINT-F</v>
      </c>
      <c r="H2676" s="57">
        <v>3</v>
      </c>
      <c r="S2676" s="72"/>
      <c r="T2676" s="72"/>
      <c r="U2676" s="72"/>
      <c r="V2676" s="72"/>
      <c r="W2676" s="72"/>
      <c r="X2676" s="72"/>
      <c r="Y2676" s="72"/>
      <c r="Z2676" s="72"/>
      <c r="AA2676" s="72"/>
      <c r="AB2676" s="72"/>
      <c r="AC2676" s="72"/>
      <c r="AD2676" s="72"/>
      <c r="AE2676" s="72"/>
      <c r="AF2676" s="72"/>
      <c r="AG2676" s="72"/>
      <c r="AH2676" s="72"/>
      <c r="AI2676" s="72"/>
      <c r="AJ2676" s="72"/>
      <c r="AK2676" s="72"/>
      <c r="AL2676" s="72"/>
      <c r="AM2676" s="72"/>
      <c r="AN2676" s="72"/>
      <c r="AO2676" s="72"/>
      <c r="AP2676" s="72"/>
      <c r="AQ2676" s="72"/>
      <c r="AR2676" s="72"/>
      <c r="AS2676" s="72"/>
      <c r="AT2676" s="72"/>
      <c r="AU2676" s="72"/>
      <c r="AV2676" s="72"/>
      <c r="AW2676" s="72"/>
      <c r="AX2676" s="72"/>
      <c r="AY2676" s="72"/>
      <c r="AZ2676" s="72"/>
      <c r="BA2676" s="72"/>
      <c r="BB2676" s="72"/>
      <c r="BC2676" s="72"/>
      <c r="BD2676" s="72"/>
      <c r="BE2676" s="72"/>
      <c r="BF2676" s="72"/>
      <c r="BG2676" s="72"/>
      <c r="BH2676" s="72"/>
      <c r="BI2676" s="72"/>
      <c r="BJ2676" s="72"/>
      <c r="BK2676" s="72"/>
      <c r="BL2676" s="72"/>
      <c r="BM2676" s="72"/>
      <c r="BN2676" s="72"/>
      <c r="BO2676" s="72"/>
      <c r="BP2676" s="72"/>
      <c r="BQ2676" s="72"/>
      <c r="BR2676" s="72"/>
      <c r="BS2676" s="72"/>
      <c r="BT2676" s="72"/>
      <c r="BU2676" s="72"/>
      <c r="BV2676" s="72"/>
      <c r="BW2676" s="72"/>
      <c r="BX2676" s="72"/>
      <c r="BY2676" s="72"/>
      <c r="BZ2676" s="72"/>
      <c r="CA2676" s="72"/>
      <c r="CB2676" s="72"/>
      <c r="CC2676" s="72"/>
      <c r="CD2676" s="72"/>
      <c r="CE2676" s="72"/>
      <c r="CF2676" s="72"/>
      <c r="CG2676" s="72"/>
      <c r="CH2676" s="72"/>
      <c r="CI2676" s="72"/>
      <c r="CJ2676" s="72"/>
      <c r="CK2676" s="72"/>
      <c r="CL2676" s="72"/>
    </row>
    <row r="2677" spans="2:90" x14ac:dyDescent="0.4">
      <c r="B2677" s="8" t="s">
        <v>339</v>
      </c>
      <c r="D2677" t="s">
        <v>424</v>
      </c>
      <c r="E2677" s="8" t="str">
        <f t="shared" si="3871"/>
        <v>2677 FAINT-F</v>
      </c>
      <c r="S2677" s="72"/>
      <c r="T2677" s="72"/>
      <c r="U2677" s="72"/>
      <c r="V2677" s="72"/>
      <c r="W2677" s="72"/>
      <c r="X2677" s="72"/>
      <c r="Y2677" s="72"/>
      <c r="Z2677" s="72"/>
      <c r="AA2677" s="72"/>
      <c r="AB2677" s="72"/>
      <c r="AC2677" s="72"/>
      <c r="AD2677" s="72"/>
      <c r="AE2677" s="72"/>
      <c r="AF2677" s="72"/>
      <c r="AG2677" s="72"/>
      <c r="AH2677" s="72"/>
      <c r="AI2677" s="72"/>
      <c r="AJ2677" s="72"/>
      <c r="AK2677" s="72"/>
      <c r="AL2677" s="72"/>
      <c r="AM2677" s="72"/>
      <c r="AN2677" s="72"/>
      <c r="AO2677" s="72"/>
      <c r="AP2677" s="72"/>
      <c r="AQ2677" s="72"/>
      <c r="AR2677" s="72"/>
      <c r="AS2677" s="72"/>
      <c r="AT2677" s="72"/>
      <c r="AU2677" s="72"/>
      <c r="AV2677" s="72"/>
      <c r="AW2677" s="72"/>
      <c r="AX2677" s="72"/>
      <c r="AY2677" s="72"/>
      <c r="AZ2677" s="72"/>
      <c r="BA2677" s="72"/>
      <c r="BB2677" s="72"/>
      <c r="BC2677" s="72"/>
      <c r="BD2677" s="72"/>
      <c r="BE2677" s="72"/>
      <c r="BF2677" s="72"/>
      <c r="BG2677" s="72"/>
      <c r="BH2677" s="72"/>
      <c r="BI2677" s="72"/>
      <c r="BJ2677" s="72"/>
      <c r="BK2677" s="72"/>
      <c r="BL2677" s="72"/>
      <c r="BM2677" s="72"/>
      <c r="BN2677" s="72"/>
      <c r="BO2677" s="72"/>
      <c r="BP2677" s="72"/>
      <c r="BQ2677" s="72"/>
      <c r="BR2677" s="72"/>
      <c r="BS2677" s="72"/>
      <c r="BT2677" s="72"/>
      <c r="BU2677" s="72"/>
      <c r="BV2677" s="72"/>
      <c r="BW2677" s="72"/>
      <c r="BX2677" s="72"/>
      <c r="BY2677" s="72"/>
      <c r="BZ2677" s="72"/>
      <c r="CA2677" s="72"/>
      <c r="CB2677" s="72"/>
      <c r="CC2677" s="72"/>
      <c r="CD2677" s="72"/>
      <c r="CE2677" s="72"/>
      <c r="CF2677" s="72"/>
      <c r="CG2677" s="72"/>
      <c r="CH2677" s="72"/>
      <c r="CI2677" s="72"/>
      <c r="CJ2677" s="72"/>
      <c r="CK2677" s="72"/>
      <c r="CL2677" s="72"/>
    </row>
    <row r="2678" spans="2:90" x14ac:dyDescent="0.4">
      <c r="B2678" s="122" t="str">
        <f>"Investment in intangibles - "&amp;SUBSTITUTE(B2673,":","")</f>
        <v>Investment in intangibles - Fixed secondary intangible assets</v>
      </c>
      <c r="C2678" t="s">
        <v>235</v>
      </c>
      <c r="D2678" t="s">
        <v>424</v>
      </c>
      <c r="E2678" s="8" t="str">
        <f t="shared" si="3871"/>
        <v>2678 FAINT-F</v>
      </c>
      <c r="G2678" t="str">
        <f>E2678</f>
        <v>2678 FAINT-F</v>
      </c>
      <c r="I2678" s="74"/>
      <c r="J2678" s="74"/>
      <c r="K2678" s="23">
        <v>-1000</v>
      </c>
      <c r="L2678" s="23">
        <v>-1000</v>
      </c>
      <c r="M2678" s="23">
        <v>-1000</v>
      </c>
      <c r="N2678" s="23">
        <v>-1000</v>
      </c>
      <c r="O2678" s="23">
        <v>-1000</v>
      </c>
      <c r="P2678" s="23">
        <v>-1000</v>
      </c>
      <c r="R2678" s="24"/>
      <c r="S2678" s="80" cm="1">
        <f t="array" ref="S2678">INDEX($K:$Q,ROW(),MATCH(S$3,$K$2:$Q$2,0))/12</f>
        <v>-83.333333333333329</v>
      </c>
      <c r="T2678" s="80" cm="1">
        <f t="array" ref="T2678">INDEX($K:$Q,ROW(),MATCH(T$3,$K$2:$Q$2,0))/12</f>
        <v>-83.333333333333329</v>
      </c>
      <c r="U2678" s="80" cm="1">
        <f t="array" ref="U2678">INDEX($K:$Q,ROW(),MATCH(U$3,$K$2:$Q$2,0))/12</f>
        <v>-83.333333333333329</v>
      </c>
      <c r="V2678" s="80" cm="1">
        <f t="array" ref="V2678">INDEX($K:$Q,ROW(),MATCH(V$3,$K$2:$Q$2,0))/12</f>
        <v>-83.333333333333329</v>
      </c>
      <c r="W2678" s="80" cm="1">
        <f t="array" ref="W2678">INDEX($K:$Q,ROW(),MATCH(W$3,$K$2:$Q$2,0))/12</f>
        <v>-83.333333333333329</v>
      </c>
      <c r="X2678" s="80" cm="1">
        <f t="array" ref="X2678">INDEX($K:$Q,ROW(),MATCH(X$3,$K$2:$Q$2,0))/12</f>
        <v>-83.333333333333329</v>
      </c>
      <c r="Y2678" s="80" cm="1">
        <f t="array" ref="Y2678">INDEX($K:$Q,ROW(),MATCH(Y$3,$K$2:$Q$2,0))/12</f>
        <v>-83.333333333333329</v>
      </c>
      <c r="Z2678" s="80" cm="1">
        <f t="array" ref="Z2678">INDEX($K:$Q,ROW(),MATCH(Z$3,$K$2:$Q$2,0))/12</f>
        <v>-83.333333333333329</v>
      </c>
      <c r="AA2678" s="80" cm="1">
        <f t="array" ref="AA2678">INDEX($K:$Q,ROW(),MATCH(AA$3,$K$2:$Q$2,0))/12</f>
        <v>-83.333333333333329</v>
      </c>
      <c r="AB2678" s="80" cm="1">
        <f t="array" ref="AB2678">INDEX($K:$Q,ROW(),MATCH(AB$3,$K$2:$Q$2,0))/12</f>
        <v>-83.333333333333329</v>
      </c>
      <c r="AC2678" s="80" cm="1">
        <f t="array" ref="AC2678">INDEX($K:$Q,ROW(),MATCH(AC$3,$K$2:$Q$2,0))/12</f>
        <v>-83.333333333333329</v>
      </c>
      <c r="AD2678" s="80" cm="1">
        <f t="array" ref="AD2678">INDEX($K:$Q,ROW(),MATCH(AD$3,$K$2:$Q$2,0))/12</f>
        <v>-83.333333333333329</v>
      </c>
      <c r="AE2678" s="80" cm="1">
        <f t="array" ref="AE2678">INDEX($K:$Q,ROW(),MATCH(AE$3,$K$2:$Q$2,0))/12</f>
        <v>-83.333333333333329</v>
      </c>
      <c r="AF2678" s="80" cm="1">
        <f t="array" ref="AF2678">INDEX($K:$Q,ROW(),MATCH(AF$3,$K$2:$Q$2,0))/12</f>
        <v>-83.333333333333329</v>
      </c>
      <c r="AG2678" s="80" cm="1">
        <f t="array" ref="AG2678">INDEX($K:$Q,ROW(),MATCH(AG$3,$K$2:$Q$2,0))/12</f>
        <v>-83.333333333333329</v>
      </c>
      <c r="AH2678" s="80" cm="1">
        <f t="array" ref="AH2678">INDEX($K:$Q,ROW(),MATCH(AH$3,$K$2:$Q$2,0))/12</f>
        <v>-83.333333333333329</v>
      </c>
      <c r="AI2678" s="80" cm="1">
        <f t="array" ref="AI2678">INDEX($K:$Q,ROW(),MATCH(AI$3,$K$2:$Q$2,0))/12</f>
        <v>-83.333333333333329</v>
      </c>
      <c r="AJ2678" s="80" cm="1">
        <f t="array" ref="AJ2678">INDEX($K:$Q,ROW(),MATCH(AJ$3,$K$2:$Q$2,0))/12</f>
        <v>-83.333333333333329</v>
      </c>
      <c r="AK2678" s="80" cm="1">
        <f t="array" ref="AK2678">INDEX($K:$Q,ROW(),MATCH(AK$3,$K$2:$Q$2,0))/12</f>
        <v>-83.333333333333329</v>
      </c>
      <c r="AL2678" s="80" cm="1">
        <f t="array" ref="AL2678">INDEX($K:$Q,ROW(),MATCH(AL$3,$K$2:$Q$2,0))/12</f>
        <v>-83.333333333333329</v>
      </c>
      <c r="AM2678" s="80" cm="1">
        <f t="array" ref="AM2678">INDEX($K:$Q,ROW(),MATCH(AM$3,$K$2:$Q$2,0))/12</f>
        <v>-83.333333333333329</v>
      </c>
      <c r="AN2678" s="80" cm="1">
        <f t="array" ref="AN2678">INDEX($K:$Q,ROW(),MATCH(AN$3,$K$2:$Q$2,0))/12</f>
        <v>-83.333333333333329</v>
      </c>
      <c r="AO2678" s="80" cm="1">
        <f t="array" ref="AO2678">INDEX($K:$Q,ROW(),MATCH(AO$3,$K$2:$Q$2,0))/12</f>
        <v>-83.333333333333329</v>
      </c>
      <c r="AP2678" s="80" cm="1">
        <f t="array" ref="AP2678">INDEX($K:$Q,ROW(),MATCH(AP$3,$K$2:$Q$2,0))/12</f>
        <v>-83.333333333333329</v>
      </c>
      <c r="AQ2678" s="80" cm="1">
        <f t="array" ref="AQ2678">INDEX($K:$Q,ROW(),MATCH(AQ$3,$K$2:$Q$2,0))/12</f>
        <v>-83.333333333333329</v>
      </c>
      <c r="AR2678" s="80" cm="1">
        <f t="array" ref="AR2678">INDEX($K:$Q,ROW(),MATCH(AR$3,$K$2:$Q$2,0))/12</f>
        <v>-83.333333333333329</v>
      </c>
      <c r="AS2678" s="80" cm="1">
        <f t="array" ref="AS2678">INDEX($K:$Q,ROW(),MATCH(AS$3,$K$2:$Q$2,0))/12</f>
        <v>-83.333333333333329</v>
      </c>
      <c r="AT2678" s="80" cm="1">
        <f t="array" ref="AT2678">INDEX($K:$Q,ROW(),MATCH(AT$3,$K$2:$Q$2,0))/12</f>
        <v>-83.333333333333329</v>
      </c>
      <c r="AU2678" s="80" cm="1">
        <f t="array" ref="AU2678">INDEX($K:$Q,ROW(),MATCH(AU$3,$K$2:$Q$2,0))/12</f>
        <v>-83.333333333333329</v>
      </c>
      <c r="AV2678" s="80" cm="1">
        <f t="array" ref="AV2678">INDEX($K:$Q,ROW(),MATCH(AV$3,$K$2:$Q$2,0))/12</f>
        <v>-83.333333333333329</v>
      </c>
      <c r="AW2678" s="80" cm="1">
        <f t="array" ref="AW2678">INDEX($K:$Q,ROW(),MATCH(AW$3,$K$2:$Q$2,0))/12</f>
        <v>-83.333333333333329</v>
      </c>
      <c r="AX2678" s="80" cm="1">
        <f t="array" ref="AX2678">INDEX($K:$Q,ROW(),MATCH(AX$3,$K$2:$Q$2,0))/12</f>
        <v>-83.333333333333329</v>
      </c>
      <c r="AY2678" s="80" cm="1">
        <f t="array" ref="AY2678">INDEX($K:$Q,ROW(),MATCH(AY$3,$K$2:$Q$2,0))/12</f>
        <v>-83.333333333333329</v>
      </c>
      <c r="AZ2678" s="80" cm="1">
        <f t="array" ref="AZ2678">INDEX($K:$Q,ROW(),MATCH(AZ$3,$K$2:$Q$2,0))/12</f>
        <v>-83.333333333333329</v>
      </c>
      <c r="BA2678" s="80" cm="1">
        <f t="array" ref="BA2678">INDEX($K:$Q,ROW(),MATCH(BA$3,$K$2:$Q$2,0))/12</f>
        <v>-83.333333333333329</v>
      </c>
      <c r="BB2678" s="80" cm="1">
        <f t="array" ref="BB2678">INDEX($K:$Q,ROW(),MATCH(BB$3,$K$2:$Q$2,0))/12</f>
        <v>-83.333333333333329</v>
      </c>
      <c r="BC2678" s="80" cm="1">
        <f t="array" ref="BC2678">INDEX($K:$Q,ROW(),MATCH(BC$3,$K$2:$Q$2,0))/12</f>
        <v>-83.333333333333329</v>
      </c>
      <c r="BD2678" s="80" cm="1">
        <f t="array" ref="BD2678">INDEX($K:$Q,ROW(),MATCH(BD$3,$K$2:$Q$2,0))/12</f>
        <v>-83.333333333333329</v>
      </c>
      <c r="BE2678" s="80" cm="1">
        <f t="array" ref="BE2678">INDEX($K:$Q,ROW(),MATCH(BE$3,$K$2:$Q$2,0))/12</f>
        <v>-83.333333333333329</v>
      </c>
      <c r="BF2678" s="80" cm="1">
        <f t="array" ref="BF2678">INDEX($K:$Q,ROW(),MATCH(BF$3,$K$2:$Q$2,0))/12</f>
        <v>-83.333333333333329</v>
      </c>
      <c r="BG2678" s="80" cm="1">
        <f t="array" ref="BG2678">INDEX($K:$Q,ROW(),MATCH(BG$3,$K$2:$Q$2,0))/12</f>
        <v>-83.333333333333329</v>
      </c>
      <c r="BH2678" s="80" cm="1">
        <f t="array" ref="BH2678">INDEX($K:$Q,ROW(),MATCH(BH$3,$K$2:$Q$2,0))/12</f>
        <v>-83.333333333333329</v>
      </c>
      <c r="BI2678" s="80" cm="1">
        <f t="array" ref="BI2678">INDEX($K:$Q,ROW(),MATCH(BI$3,$K$2:$Q$2,0))/12</f>
        <v>-83.333333333333329</v>
      </c>
      <c r="BJ2678" s="80" cm="1">
        <f t="array" ref="BJ2678">INDEX($K:$Q,ROW(),MATCH(BJ$3,$K$2:$Q$2,0))/12</f>
        <v>-83.333333333333329</v>
      </c>
      <c r="BK2678" s="80" cm="1">
        <f t="array" ref="BK2678">INDEX($K:$Q,ROW(),MATCH(BK$3,$K$2:$Q$2,0))/12</f>
        <v>-83.333333333333329</v>
      </c>
      <c r="BL2678" s="80" cm="1">
        <f t="array" ref="BL2678">INDEX($K:$Q,ROW(),MATCH(BL$3,$K$2:$Q$2,0))/12</f>
        <v>-83.333333333333329</v>
      </c>
      <c r="BM2678" s="80" cm="1">
        <f t="array" ref="BM2678">INDEX($K:$Q,ROW(),MATCH(BM$3,$K$2:$Q$2,0))/12</f>
        <v>-83.333333333333329</v>
      </c>
      <c r="BN2678" s="80" cm="1">
        <f t="array" ref="BN2678">INDEX($K:$Q,ROW(),MATCH(BN$3,$K$2:$Q$2,0))/12</f>
        <v>-83.333333333333329</v>
      </c>
      <c r="BO2678" s="80" cm="1">
        <f t="array" ref="BO2678">INDEX($K:$Q,ROW(),MATCH(BO$3,$K$2:$Q$2,0))/12</f>
        <v>-83.333333333333329</v>
      </c>
      <c r="BP2678" s="80" cm="1">
        <f t="array" ref="BP2678">INDEX($K:$Q,ROW(),MATCH(BP$3,$K$2:$Q$2,0))/12</f>
        <v>-83.333333333333329</v>
      </c>
      <c r="BQ2678" s="80" cm="1">
        <f t="array" ref="BQ2678">INDEX($K:$Q,ROW(),MATCH(BQ$3,$K$2:$Q$2,0))/12</f>
        <v>-83.333333333333329</v>
      </c>
      <c r="BR2678" s="80" cm="1">
        <f t="array" ref="BR2678">INDEX($K:$Q,ROW(),MATCH(BR$3,$K$2:$Q$2,0))/12</f>
        <v>-83.333333333333329</v>
      </c>
      <c r="BS2678" s="80" cm="1">
        <f t="array" ref="BS2678">INDEX($K:$Q,ROW(),MATCH(BS$3,$K$2:$Q$2,0))/12</f>
        <v>-83.333333333333329</v>
      </c>
      <c r="BT2678" s="80" cm="1">
        <f t="array" ref="BT2678">INDEX($K:$Q,ROW(),MATCH(BT$3,$K$2:$Q$2,0))/12</f>
        <v>-83.333333333333329</v>
      </c>
      <c r="BU2678" s="80" cm="1">
        <f t="array" ref="BU2678">INDEX($K:$Q,ROW(),MATCH(BU$3,$K$2:$Q$2,0))/12</f>
        <v>-83.333333333333329</v>
      </c>
      <c r="BV2678" s="80" cm="1">
        <f t="array" ref="BV2678">INDEX($K:$Q,ROW(),MATCH(BV$3,$K$2:$Q$2,0))/12</f>
        <v>-83.333333333333329</v>
      </c>
      <c r="BW2678" s="80" cm="1">
        <f t="array" ref="BW2678">INDEX($K:$Q,ROW(),MATCH(BW$3,$K$2:$Q$2,0))/12</f>
        <v>-83.333333333333329</v>
      </c>
      <c r="BX2678" s="80" cm="1">
        <f t="array" ref="BX2678">INDEX($K:$Q,ROW(),MATCH(BX$3,$K$2:$Q$2,0))/12</f>
        <v>-83.333333333333329</v>
      </c>
      <c r="BY2678" s="80" cm="1">
        <f t="array" ref="BY2678">INDEX($K:$Q,ROW(),MATCH(BY$3,$K$2:$Q$2,0))/12</f>
        <v>-83.333333333333329</v>
      </c>
      <c r="BZ2678" s="80" cm="1">
        <f t="array" ref="BZ2678">INDEX($K:$Q,ROW(),MATCH(BZ$3,$K$2:$Q$2,0))/12</f>
        <v>-83.333333333333329</v>
      </c>
      <c r="CA2678" s="80" cm="1">
        <f t="array" ref="CA2678">INDEX($K:$Q,ROW(),MATCH(CA$3,$K$2:$Q$2,0))/12</f>
        <v>-83.333333333333329</v>
      </c>
      <c r="CB2678" s="80" cm="1">
        <f t="array" ref="CB2678">INDEX($K:$Q,ROW(),MATCH(CB$3,$K$2:$Q$2,0))/12</f>
        <v>-83.333333333333329</v>
      </c>
      <c r="CC2678" s="80" cm="1">
        <f t="array" ref="CC2678">INDEX($K:$Q,ROW(),MATCH(CC$3,$K$2:$Q$2,0))/12</f>
        <v>-83.333333333333329</v>
      </c>
      <c r="CD2678" s="80" cm="1">
        <f t="array" ref="CD2678">INDEX($K:$Q,ROW(),MATCH(CD$3,$K$2:$Q$2,0))/12</f>
        <v>-83.333333333333329</v>
      </c>
      <c r="CE2678" s="80" cm="1">
        <f t="array" ref="CE2678">INDEX($K:$Q,ROW(),MATCH(CE$3,$K$2:$Q$2,0))/12</f>
        <v>-83.333333333333329</v>
      </c>
      <c r="CF2678" s="80" cm="1">
        <f t="array" ref="CF2678">INDEX($K:$Q,ROW(),MATCH(CF$3,$K$2:$Q$2,0))/12</f>
        <v>-83.333333333333329</v>
      </c>
      <c r="CG2678" s="80" cm="1">
        <f t="array" ref="CG2678">INDEX($K:$Q,ROW(),MATCH(CG$3,$K$2:$Q$2,0))/12</f>
        <v>-83.333333333333329</v>
      </c>
      <c r="CH2678" s="80" cm="1">
        <f t="array" ref="CH2678">INDEX($K:$Q,ROW(),MATCH(CH$3,$K$2:$Q$2,0))/12</f>
        <v>-83.333333333333329</v>
      </c>
      <c r="CI2678" s="80" cm="1">
        <f t="array" ref="CI2678">INDEX($K:$Q,ROW(),MATCH(CI$3,$K$2:$Q$2,0))/12</f>
        <v>-83.333333333333329</v>
      </c>
      <c r="CJ2678" s="80" cm="1">
        <f t="array" ref="CJ2678">INDEX($K:$Q,ROW(),MATCH(CJ$3,$K$2:$Q$2,0))/12</f>
        <v>-83.333333333333329</v>
      </c>
      <c r="CK2678" s="80" cm="1">
        <f t="array" ref="CK2678">INDEX($K:$Q,ROW(),MATCH(CK$3,$K$2:$Q$2,0))/12</f>
        <v>-83.333333333333329</v>
      </c>
      <c r="CL2678" s="80" cm="1">
        <f t="array" ref="CL2678">INDEX($K:$Q,ROW(),MATCH(CL$3,$K$2:$Q$2,0))/12</f>
        <v>-83.333333333333329</v>
      </c>
    </row>
    <row r="2679" spans="2:90" x14ac:dyDescent="0.4">
      <c r="B2679" s="122"/>
      <c r="D2679" t="s">
        <v>424</v>
      </c>
      <c r="E2679" s="8" t="str">
        <f t="shared" si="3871"/>
        <v>2679 FAINT-F</v>
      </c>
      <c r="S2679" s="72"/>
      <c r="T2679" s="72"/>
      <c r="U2679" s="72"/>
      <c r="V2679" s="72"/>
      <c r="W2679" s="72"/>
      <c r="X2679" s="72"/>
      <c r="Y2679" s="72"/>
      <c r="Z2679" s="72"/>
      <c r="AA2679" s="72"/>
      <c r="AB2679" s="72"/>
      <c r="AC2679" s="72"/>
      <c r="AD2679" s="72"/>
      <c r="AE2679" s="72"/>
      <c r="AF2679" s="72"/>
      <c r="AG2679" s="72"/>
      <c r="AH2679" s="72"/>
      <c r="AI2679" s="72"/>
      <c r="AJ2679" s="72"/>
      <c r="AK2679" s="72"/>
      <c r="AL2679" s="72"/>
      <c r="AM2679" s="72"/>
      <c r="AN2679" s="72"/>
      <c r="AO2679" s="72"/>
      <c r="AP2679" s="72"/>
      <c r="AQ2679" s="72"/>
      <c r="AR2679" s="72"/>
      <c r="AS2679" s="72"/>
      <c r="AT2679" s="72"/>
      <c r="AU2679" s="72"/>
      <c r="AV2679" s="72"/>
      <c r="AW2679" s="72"/>
      <c r="AX2679" s="72"/>
      <c r="AY2679" s="72"/>
      <c r="AZ2679" s="72"/>
      <c r="BA2679" s="72"/>
      <c r="BB2679" s="72"/>
      <c r="BC2679" s="72"/>
      <c r="BD2679" s="72"/>
      <c r="BE2679" s="72"/>
      <c r="BF2679" s="72"/>
      <c r="BG2679" s="72"/>
      <c r="BH2679" s="72"/>
      <c r="BI2679" s="72"/>
      <c r="BJ2679" s="72"/>
      <c r="BK2679" s="72"/>
      <c r="BL2679" s="72"/>
      <c r="BM2679" s="72"/>
      <c r="BN2679" s="72"/>
      <c r="BO2679" s="72"/>
      <c r="BP2679" s="72"/>
      <c r="BQ2679" s="72"/>
      <c r="BR2679" s="72"/>
      <c r="BS2679" s="72"/>
      <c r="BT2679" s="72"/>
      <c r="BU2679" s="72"/>
      <c r="BV2679" s="72"/>
      <c r="BW2679" s="72"/>
      <c r="BX2679" s="72"/>
      <c r="BY2679" s="72"/>
      <c r="BZ2679" s="72"/>
      <c r="CA2679" s="72"/>
      <c r="CB2679" s="72"/>
      <c r="CC2679" s="72"/>
      <c r="CD2679" s="72"/>
      <c r="CE2679" s="72"/>
      <c r="CF2679" s="72"/>
      <c r="CG2679" s="72"/>
      <c r="CH2679" s="72"/>
      <c r="CI2679" s="72"/>
      <c r="CJ2679" s="72"/>
      <c r="CK2679" s="72"/>
      <c r="CL2679" s="72"/>
    </row>
    <row r="2680" spans="2:90" x14ac:dyDescent="0.4">
      <c r="B2680" s="95" t="s">
        <v>204</v>
      </c>
      <c r="D2680" t="s">
        <v>424</v>
      </c>
      <c r="E2680" s="8" t="str">
        <f t="shared" si="3871"/>
        <v>2680 FAINT-F</v>
      </c>
      <c r="H2680" s="12"/>
      <c r="S2680" s="72"/>
      <c r="T2680" s="72"/>
      <c r="U2680" s="72"/>
      <c r="V2680" s="72"/>
      <c r="W2680" s="72"/>
      <c r="X2680" s="72"/>
      <c r="Y2680" s="72"/>
      <c r="Z2680" s="72"/>
      <c r="AA2680" s="72"/>
      <c r="AB2680" s="72"/>
      <c r="AC2680" s="72"/>
      <c r="AD2680" s="72"/>
      <c r="AE2680" s="72"/>
      <c r="AF2680" s="72"/>
      <c r="AG2680" s="72"/>
      <c r="AH2680" s="72"/>
      <c r="AI2680" s="72"/>
      <c r="AJ2680" s="72"/>
      <c r="AK2680" s="72"/>
      <c r="AL2680" s="72"/>
      <c r="AM2680" s="72"/>
      <c r="AN2680" s="72"/>
      <c r="AO2680" s="72"/>
      <c r="AP2680" s="72"/>
      <c r="AQ2680" s="72"/>
      <c r="AR2680" s="72"/>
      <c r="AS2680" s="72"/>
      <c r="AT2680" s="72"/>
      <c r="AU2680" s="72"/>
      <c r="AV2680" s="72"/>
      <c r="AW2680" s="72"/>
      <c r="AX2680" s="72"/>
      <c r="AY2680" s="72"/>
      <c r="AZ2680" s="72"/>
      <c r="BA2680" s="72"/>
      <c r="BB2680" s="72"/>
      <c r="BC2680" s="72"/>
      <c r="BD2680" s="72"/>
      <c r="BE2680" s="72"/>
      <c r="BF2680" s="72"/>
      <c r="BG2680" s="72"/>
      <c r="BH2680" s="72"/>
      <c r="BI2680" s="72"/>
      <c r="BJ2680" s="72"/>
      <c r="BK2680" s="72"/>
      <c r="BL2680" s="72"/>
      <c r="BM2680" s="72"/>
      <c r="BN2680" s="72"/>
      <c r="BO2680" s="72"/>
      <c r="BP2680" s="72"/>
      <c r="BQ2680" s="72"/>
      <c r="BR2680" s="72"/>
      <c r="BS2680" s="72"/>
      <c r="BT2680" s="72"/>
      <c r="BU2680" s="72"/>
      <c r="BV2680" s="72"/>
      <c r="BW2680" s="72"/>
      <c r="BX2680" s="72"/>
      <c r="BY2680" s="72"/>
      <c r="BZ2680" s="72"/>
      <c r="CA2680" s="72"/>
      <c r="CB2680" s="72"/>
      <c r="CC2680" s="72"/>
      <c r="CD2680" s="72"/>
      <c r="CE2680" s="72"/>
      <c r="CF2680" s="72"/>
      <c r="CG2680" s="72"/>
      <c r="CH2680" s="72"/>
      <c r="CI2680" s="72"/>
      <c r="CJ2680" s="72"/>
      <c r="CK2680" s="72"/>
      <c r="CL2680" s="72"/>
    </row>
    <row r="2681" spans="2:90" x14ac:dyDescent="0.4">
      <c r="B2681" s="122" t="str">
        <f>"Amortization - "&amp;SUBSTITUTE(B2673,":","")</f>
        <v>Amortization - Fixed secondary intangible assets</v>
      </c>
      <c r="C2681" t="s">
        <v>233</v>
      </c>
      <c r="D2681" t="s">
        <v>424</v>
      </c>
      <c r="E2681" s="8" t="str">
        <f t="shared" si="3871"/>
        <v>2681 FAINT-F</v>
      </c>
      <c r="J2681" s="80">
        <f>SUMIF($3:$3,I$2,2679:2679)</f>
        <v>0</v>
      </c>
      <c r="K2681" s="80">
        <f t="shared" ref="K2681:P2681" si="3873">SUMIF($3:$3,K$2,2679:2679)</f>
        <v>0</v>
      </c>
      <c r="L2681" s="80">
        <f t="shared" si="3873"/>
        <v>0</v>
      </c>
      <c r="M2681" s="80">
        <f t="shared" si="3873"/>
        <v>0</v>
      </c>
      <c r="N2681" s="80">
        <f t="shared" si="3873"/>
        <v>0</v>
      </c>
      <c r="O2681" s="80">
        <f t="shared" si="3873"/>
        <v>0</v>
      </c>
      <c r="P2681" s="80">
        <f t="shared" si="3873"/>
        <v>0</v>
      </c>
      <c r="R2681" s="24"/>
      <c r="S2681" s="80" t="e" cm="1">
        <f t="array" aca="1" ref="S2681" ca="1">(SUM(INDEX(2676:2676,1,MAX(COLUMN($R:$R),COLUMN()-($H2675*12-1))):S2678)/($H2675*12)+IF($R2683=0,0,SUM(INDEX(2681:2681,1,MAX(COLUMN($R:$R),COLUMN()-(($H2675-$H2676)*12))):S2683)/(($H2675)*12)))</f>
        <v>#REF!</v>
      </c>
      <c r="T2681" s="80" t="e" cm="1">
        <f t="array" aca="1" ref="T2681" ca="1">(SUM(INDEX(2676:2676,1,MAX(COLUMN($R:$R),COLUMN()-($H2675*12-1))):T2678)/($H2675*12)+IF($R2683=0,0,SUM(INDEX(2681:2681,1,MAX(COLUMN($R:$R),COLUMN()-(($H2675-$H2676)*12))):T2683)/(($H2675)*12)))</f>
        <v>#REF!</v>
      </c>
      <c r="U2681" s="80" t="e" cm="1">
        <f t="array" aca="1" ref="U2681" ca="1">(SUM(INDEX(2676:2676,1,MAX(COLUMN($R:$R),COLUMN()-($H2675*12-1))):U2678)/($H2675*12)+IF($R2683=0,0,SUM(INDEX(2681:2681,1,MAX(COLUMN($R:$R),COLUMN()-(($H2675-$H2676)*12))):U2683)/(($H2675)*12)))</f>
        <v>#REF!</v>
      </c>
      <c r="V2681" s="80" t="e" cm="1">
        <f t="array" aca="1" ref="V2681" ca="1">(SUM(INDEX(2676:2676,1,MAX(COLUMN($R:$R),COLUMN()-($H2675*12-1))):V2678)/($H2675*12)+IF($R2683=0,0,SUM(INDEX(2681:2681,1,MAX(COLUMN($R:$R),COLUMN()-(($H2675-$H2676)*12))):V2683)/(($H2675)*12)))</f>
        <v>#REF!</v>
      </c>
      <c r="W2681" s="80" t="e" cm="1">
        <f t="array" aca="1" ref="W2681" ca="1">(SUM(INDEX(2676:2676,1,MAX(COLUMN($R:$R),COLUMN()-($H2675*12-1))):W2678)/($H2675*12)+IF($R2683=0,0,SUM(INDEX(2681:2681,1,MAX(COLUMN($R:$R),COLUMN()-(($H2675-$H2676)*12))):W2683)/(($H2675)*12)))</f>
        <v>#REF!</v>
      </c>
      <c r="X2681" s="80" t="e" cm="1">
        <f t="array" aca="1" ref="X2681" ca="1">(SUM(INDEX(2676:2676,1,MAX(COLUMN($R:$R),COLUMN()-($H2675*12-1))):X2678)/($H2675*12)+IF($R2683=0,0,SUM(INDEX(2681:2681,1,MAX(COLUMN($R:$R),COLUMN()-(($H2675-$H2676)*12))):X2683)/(($H2675)*12)))</f>
        <v>#REF!</v>
      </c>
      <c r="Y2681" s="80" t="e" cm="1">
        <f t="array" aca="1" ref="Y2681" ca="1">(SUM(INDEX(2676:2676,1,MAX(COLUMN($R:$R),COLUMN()-($H2675*12-1))):Y2678)/($H2675*12)+IF($R2683=0,0,SUM(INDEX(2681:2681,1,MAX(COLUMN($R:$R),COLUMN()-(($H2675-$H2676)*12))):Y2683)/(($H2675)*12)))</f>
        <v>#REF!</v>
      </c>
      <c r="Z2681" s="80" t="e" cm="1">
        <f t="array" aca="1" ref="Z2681" ca="1">(SUM(INDEX(2676:2676,1,MAX(COLUMN($R:$R),COLUMN()-($H2675*12-1))):Z2678)/($H2675*12)+IF($R2683=0,0,SUM(INDEX(2681:2681,1,MAX(COLUMN($R:$R),COLUMN()-(($H2675-$H2676)*12))):Z2683)/(($H2675)*12)))</f>
        <v>#REF!</v>
      </c>
      <c r="AA2681" s="80" t="e" cm="1">
        <f t="array" aca="1" ref="AA2681" ca="1">(SUM(INDEX(2676:2676,1,MAX(COLUMN($R:$R),COLUMN()-($H2675*12-1))):AA2678)/($H2675*12)+IF($R2683=0,0,SUM(INDEX(2681:2681,1,MAX(COLUMN($R:$R),COLUMN()-(($H2675-$H2676)*12))):AA2683)/(($H2675)*12)))</f>
        <v>#REF!</v>
      </c>
      <c r="AB2681" s="80" t="e" cm="1">
        <f t="array" aca="1" ref="AB2681" ca="1">(SUM(INDEX(2676:2676,1,MAX(COLUMN($R:$R),COLUMN()-($H2675*12-1))):AB2678)/($H2675*12)+IF($R2683=0,0,SUM(INDEX(2681:2681,1,MAX(COLUMN($R:$R),COLUMN()-(($H2675-$H2676)*12))):AB2683)/(($H2675)*12)))</f>
        <v>#REF!</v>
      </c>
      <c r="AC2681" s="80" t="e" cm="1">
        <f t="array" aca="1" ref="AC2681" ca="1">(SUM(INDEX(2676:2676,1,MAX(COLUMN($R:$R),COLUMN()-($H2675*12-1))):AC2678)/($H2675*12)+IF($R2683=0,0,SUM(INDEX(2681:2681,1,MAX(COLUMN($R:$R),COLUMN()-(($H2675-$H2676)*12))):AC2683)/(($H2675)*12)))</f>
        <v>#REF!</v>
      </c>
      <c r="AD2681" s="80" t="e" cm="1">
        <f t="array" aca="1" ref="AD2681" ca="1">(SUM(INDEX(2676:2676,1,MAX(COLUMN($R:$R),COLUMN()-($H2675*12-1))):AD2678)/($H2675*12)+IF($R2683=0,0,SUM(INDEX(2681:2681,1,MAX(COLUMN($R:$R),COLUMN()-(($H2675-$H2676)*12))):AD2683)/(($H2675)*12)))</f>
        <v>#REF!</v>
      </c>
      <c r="AE2681" s="80" t="e" cm="1">
        <f t="array" aca="1" ref="AE2681" ca="1">(SUM(INDEX(2676:2676,1,MAX(COLUMN($R:$R),COLUMN()-($H2675*12-1))):AE2678)/($H2675*12)+IF($R2683=0,0,SUM(INDEX(2681:2681,1,MAX(COLUMN($R:$R),COLUMN()-(($H2675-$H2676)*12))):AE2683)/(($H2675)*12)))</f>
        <v>#REF!</v>
      </c>
      <c r="AF2681" s="80" t="e" cm="1">
        <f t="array" aca="1" ref="AF2681" ca="1">(SUM(INDEX(2676:2676,1,MAX(COLUMN($R:$R),COLUMN()-($H2675*12-1))):AF2678)/($H2675*12)+IF($R2683=0,0,SUM(INDEX(2681:2681,1,MAX(COLUMN($R:$R),COLUMN()-(($H2675-$H2676)*12))):AF2683)/(($H2675)*12)))</f>
        <v>#REF!</v>
      </c>
      <c r="AG2681" s="80" t="e" cm="1">
        <f t="array" aca="1" ref="AG2681" ca="1">(SUM(INDEX(2676:2676,1,MAX(COLUMN($R:$R),COLUMN()-($H2675*12-1))):AG2678)/($H2675*12)+IF($R2683=0,0,SUM(INDEX(2681:2681,1,MAX(COLUMN($R:$R),COLUMN()-(($H2675-$H2676)*12))):AG2683)/(($H2675)*12)))</f>
        <v>#REF!</v>
      </c>
      <c r="AH2681" s="80" t="e" cm="1">
        <f t="array" aca="1" ref="AH2681" ca="1">(SUM(INDEX(2676:2676,1,MAX(COLUMN($R:$R),COLUMN()-($H2675*12-1))):AH2678)/($H2675*12)+IF($R2683=0,0,SUM(INDEX(2681:2681,1,MAX(COLUMN($R:$R),COLUMN()-(($H2675-$H2676)*12))):AH2683)/(($H2675)*12)))</f>
        <v>#REF!</v>
      </c>
      <c r="AI2681" s="80" t="e" cm="1">
        <f t="array" aca="1" ref="AI2681" ca="1">(SUM(INDEX(2676:2676,1,MAX(COLUMN($R:$R),COLUMN()-($H2675*12-1))):AI2678)/($H2675*12)+IF($R2683=0,0,SUM(INDEX(2681:2681,1,MAX(COLUMN($R:$R),COLUMN()-(($H2675-$H2676)*12))):AI2683)/(($H2675)*12)))</f>
        <v>#REF!</v>
      </c>
      <c r="AJ2681" s="80" t="e" cm="1">
        <f t="array" aca="1" ref="AJ2681" ca="1">(SUM(INDEX(2676:2676,1,MAX(COLUMN($R:$R),COLUMN()-($H2675*12-1))):AJ2678)/($H2675*12)+IF($R2683=0,0,SUM(INDEX(2681:2681,1,MAX(COLUMN($R:$R),COLUMN()-(($H2675-$H2676)*12))):AJ2683)/(($H2675)*12)))</f>
        <v>#REF!</v>
      </c>
      <c r="AK2681" s="80" t="e" cm="1">
        <f t="array" aca="1" ref="AK2681" ca="1">(SUM(INDEX(2676:2676,1,MAX(COLUMN($R:$R),COLUMN()-($H2675*12-1))):AK2678)/($H2675*12)+IF($R2683=0,0,SUM(INDEX(2681:2681,1,MAX(COLUMN($R:$R),COLUMN()-(($H2675-$H2676)*12))):AK2683)/(($H2675)*12)))</f>
        <v>#REF!</v>
      </c>
      <c r="AL2681" s="80" t="e" cm="1">
        <f t="array" aca="1" ref="AL2681" ca="1">(SUM(INDEX(2676:2676,1,MAX(COLUMN($R:$R),COLUMN()-($H2675*12-1))):AL2678)/($H2675*12)+IF($R2683=0,0,SUM(INDEX(2681:2681,1,MAX(COLUMN($R:$R),COLUMN()-(($H2675-$H2676)*12))):AL2683)/(($H2675)*12)))</f>
        <v>#REF!</v>
      </c>
      <c r="AM2681" s="80" t="e" cm="1">
        <f t="array" aca="1" ref="AM2681" ca="1">(SUM(INDEX(2676:2676,1,MAX(COLUMN($R:$R),COLUMN()-($H2675*12-1))):AM2678)/($H2675*12)+IF($R2683=0,0,SUM(INDEX(2681:2681,1,MAX(COLUMN($R:$R),COLUMN()-(($H2675-$H2676)*12))):AM2683)/(($H2675)*12)))</f>
        <v>#REF!</v>
      </c>
      <c r="AN2681" s="80" t="e" cm="1">
        <f t="array" aca="1" ref="AN2681" ca="1">(SUM(INDEX(2676:2676,1,MAX(COLUMN($R:$R),COLUMN()-($H2675*12-1))):AN2678)/($H2675*12)+IF($R2683=0,0,SUM(INDEX(2681:2681,1,MAX(COLUMN($R:$R),COLUMN()-(($H2675-$H2676)*12))):AN2683)/(($H2675)*12)))</f>
        <v>#REF!</v>
      </c>
      <c r="AO2681" s="80" t="e" cm="1">
        <f t="array" aca="1" ref="AO2681" ca="1">(SUM(INDEX(2676:2676,1,MAX(COLUMN($R:$R),COLUMN()-($H2675*12-1))):AO2678)/($H2675*12)+IF($R2683=0,0,SUM(INDEX(2681:2681,1,MAX(COLUMN($R:$R),COLUMN()-(($H2675-$H2676)*12))):AO2683)/(($H2675)*12)))</f>
        <v>#REF!</v>
      </c>
      <c r="AP2681" s="80" t="e" cm="1">
        <f t="array" aca="1" ref="AP2681" ca="1">(SUM(INDEX(2676:2676,1,MAX(COLUMN($R:$R),COLUMN()-($H2675*12-1))):AP2678)/($H2675*12)+IF($R2683=0,0,SUM(INDEX(2681:2681,1,MAX(COLUMN($R:$R),COLUMN()-(($H2675-$H2676)*12))):AP2683)/(($H2675)*12)))</f>
        <v>#REF!</v>
      </c>
      <c r="AQ2681" s="80" t="e" cm="1">
        <f t="array" aca="1" ref="AQ2681" ca="1">(SUM(INDEX(2676:2676,1,MAX(COLUMN($R:$R),COLUMN()-($H2675*12-1))):AQ2678)/($H2675*12)+IF($R2683=0,0,SUM(INDEX(2681:2681,1,MAX(COLUMN($R:$R),COLUMN()-(($H2675-$H2676)*12))):AQ2683)/(($H2675)*12)))</f>
        <v>#REF!</v>
      </c>
      <c r="AR2681" s="80" t="e" cm="1">
        <f t="array" aca="1" ref="AR2681" ca="1">(SUM(INDEX(2676:2676,1,MAX(COLUMN($R:$R),COLUMN()-($H2675*12-1))):AR2678)/($H2675*12)+IF($R2683=0,0,SUM(INDEX(2681:2681,1,MAX(COLUMN($R:$R),COLUMN()-(($H2675-$H2676)*12))):AR2683)/(($H2675)*12)))</f>
        <v>#REF!</v>
      </c>
      <c r="AS2681" s="80" t="e" cm="1">
        <f t="array" aca="1" ref="AS2681" ca="1">(SUM(INDEX(2676:2676,1,MAX(COLUMN($R:$R),COLUMN()-($H2675*12-1))):AS2678)/($H2675*12)+IF($R2683=0,0,SUM(INDEX(2681:2681,1,MAX(COLUMN($R:$R),COLUMN()-(($H2675-$H2676)*12))):AS2683)/(($H2675)*12)))</f>
        <v>#REF!</v>
      </c>
      <c r="AT2681" s="80" t="e" cm="1">
        <f t="array" aca="1" ref="AT2681" ca="1">(SUM(INDEX(2676:2676,1,MAX(COLUMN($R:$R),COLUMN()-($H2675*12-1))):AT2678)/($H2675*12)+IF($R2683=0,0,SUM(INDEX(2681:2681,1,MAX(COLUMN($R:$R),COLUMN()-(($H2675-$H2676)*12))):AT2683)/(($H2675)*12)))</f>
        <v>#REF!</v>
      </c>
      <c r="AU2681" s="80" t="e" cm="1">
        <f t="array" aca="1" ref="AU2681" ca="1">(SUM(INDEX(2676:2676,1,MAX(COLUMN($R:$R),COLUMN()-($H2675*12-1))):AU2678)/($H2675*12)+IF($R2683=0,0,SUM(INDEX(2681:2681,1,MAX(COLUMN($R:$R),COLUMN()-(($H2675-$H2676)*12))):AU2683)/(($H2675)*12)))</f>
        <v>#REF!</v>
      </c>
      <c r="AV2681" s="80" t="e" cm="1">
        <f t="array" aca="1" ref="AV2681" ca="1">(SUM(INDEX(2676:2676,1,MAX(COLUMN($R:$R),COLUMN()-($H2675*12-1))):AV2678)/($H2675*12)+IF($R2683=0,0,SUM(INDEX(2681:2681,1,MAX(COLUMN($R:$R),COLUMN()-(($H2675-$H2676)*12))):AV2683)/(($H2675)*12)))</f>
        <v>#REF!</v>
      </c>
      <c r="AW2681" s="80" t="e" cm="1">
        <f t="array" aca="1" ref="AW2681" ca="1">(SUM(INDEX(2676:2676,1,MAX(COLUMN($R:$R),COLUMN()-($H2675*12-1))):AW2678)/($H2675*12)+IF($R2683=0,0,SUM(INDEX(2681:2681,1,MAX(COLUMN($R:$R),COLUMN()-(($H2675-$H2676)*12))):AW2683)/(($H2675)*12)))</f>
        <v>#REF!</v>
      </c>
      <c r="AX2681" s="80" t="e" cm="1">
        <f t="array" aca="1" ref="AX2681" ca="1">(SUM(INDEX(2676:2676,1,MAX(COLUMN($R:$R),COLUMN()-($H2675*12-1))):AX2678)/($H2675*12)+IF($R2683=0,0,SUM(INDEX(2681:2681,1,MAX(COLUMN($R:$R),COLUMN()-(($H2675-$H2676)*12))):AX2683)/(($H2675)*12)))</f>
        <v>#REF!</v>
      </c>
      <c r="AY2681" s="80" t="e" cm="1">
        <f t="array" aca="1" ref="AY2681" ca="1">(SUM(INDEX(2676:2676,1,MAX(COLUMN($R:$R),COLUMN()-($H2675*12-1))):AY2678)/($H2675*12)+IF($R2683=0,0,SUM(INDEX(2681:2681,1,MAX(COLUMN($R:$R),COLUMN()-(($H2675-$H2676)*12))):AY2683)/(($H2675)*12)))</f>
        <v>#REF!</v>
      </c>
      <c r="AZ2681" s="80" t="e" cm="1">
        <f t="array" aca="1" ref="AZ2681" ca="1">(SUM(INDEX(2676:2676,1,MAX(COLUMN($R:$R),COLUMN()-($H2675*12-1))):AZ2678)/($H2675*12)+IF($R2683=0,0,SUM(INDEX(2681:2681,1,MAX(COLUMN($R:$R),COLUMN()-(($H2675-$H2676)*12))):AZ2683)/(($H2675)*12)))</f>
        <v>#REF!</v>
      </c>
      <c r="BA2681" s="80" t="e" cm="1">
        <f t="array" aca="1" ref="BA2681" ca="1">(SUM(INDEX(2676:2676,1,MAX(COLUMN($R:$R),COLUMN()-($H2675*12-1))):BA2678)/($H2675*12)+IF($R2683=0,0,SUM(INDEX(2681:2681,1,MAX(COLUMN($R:$R),COLUMN()-(($H2675-$H2676)*12))):BA2683)/(($H2675)*12)))</f>
        <v>#REF!</v>
      </c>
      <c r="BB2681" s="80" t="e" cm="1">
        <f t="array" aca="1" ref="BB2681" ca="1">(SUM(INDEX(2676:2676,1,MAX(COLUMN($R:$R),COLUMN()-($H2675*12-1))):BB2678)/($H2675*12)+IF($R2683=0,0,SUM(INDEX(2681:2681,1,MAX(COLUMN($R:$R),COLUMN()-(($H2675-$H2676)*12))):BB2683)/(($H2675)*12)))</f>
        <v>#REF!</v>
      </c>
      <c r="BC2681" s="80" t="e" cm="1">
        <f t="array" aca="1" ref="BC2681" ca="1">(SUM(INDEX(2676:2676,1,MAX(COLUMN($R:$R),COLUMN()-($H2675*12-1))):BC2678)/($H2675*12)+IF($R2683=0,0,SUM(INDEX(2681:2681,1,MAX(COLUMN($R:$R),COLUMN()-(($H2675-$H2676)*12))):BC2683)/(($H2675)*12)))</f>
        <v>#REF!</v>
      </c>
      <c r="BD2681" s="80" t="e" cm="1">
        <f t="array" aca="1" ref="BD2681" ca="1">(SUM(INDEX(2676:2676,1,MAX(COLUMN($R:$R),COLUMN()-($H2675*12-1))):BD2678)/($H2675*12)+IF($R2683=0,0,SUM(INDEX(2681:2681,1,MAX(COLUMN($R:$R),COLUMN()-(($H2675-$H2676)*12))):BD2683)/(($H2675)*12)))</f>
        <v>#REF!</v>
      </c>
      <c r="BE2681" s="80" t="e" cm="1">
        <f t="array" aca="1" ref="BE2681" ca="1">(SUM(INDEX(2676:2676,1,MAX(COLUMN($R:$R),COLUMN()-($H2675*12-1))):BE2678)/($H2675*12)+IF($R2683=0,0,SUM(INDEX(2681:2681,1,MAX(COLUMN($R:$R),COLUMN()-(($H2675-$H2676)*12))):BE2683)/(($H2675)*12)))</f>
        <v>#REF!</v>
      </c>
      <c r="BF2681" s="80" t="e" cm="1">
        <f t="array" aca="1" ref="BF2681" ca="1">(SUM(INDEX(2676:2676,1,MAX(COLUMN($R:$R),COLUMN()-($H2675*12-1))):BF2678)/($H2675*12)+IF($R2683=0,0,SUM(INDEX(2681:2681,1,MAX(COLUMN($R:$R),COLUMN()-(($H2675-$H2676)*12))):BF2683)/(($H2675)*12)))</f>
        <v>#REF!</v>
      </c>
      <c r="BG2681" s="80" t="e" cm="1">
        <f t="array" aca="1" ref="BG2681" ca="1">(SUM(INDEX(2676:2676,1,MAX(COLUMN($R:$R),COLUMN()-($H2675*12-1))):BG2678)/($H2675*12)+IF($R2683=0,0,SUM(INDEX(2681:2681,1,MAX(COLUMN($R:$R),COLUMN()-(($H2675-$H2676)*12))):BG2683)/(($H2675)*12)))</f>
        <v>#REF!</v>
      </c>
      <c r="BH2681" s="80" t="e" cm="1">
        <f t="array" aca="1" ref="BH2681" ca="1">(SUM(INDEX(2676:2676,1,MAX(COLUMN($R:$R),COLUMN()-($H2675*12-1))):BH2678)/($H2675*12)+IF($R2683=0,0,SUM(INDEX(2681:2681,1,MAX(COLUMN($R:$R),COLUMN()-(($H2675-$H2676)*12))):BH2683)/(($H2675)*12)))</f>
        <v>#REF!</v>
      </c>
      <c r="BI2681" s="80" t="e" cm="1">
        <f t="array" aca="1" ref="BI2681" ca="1">(SUM(INDEX(2676:2676,1,MAX(COLUMN($R:$R),COLUMN()-($H2675*12-1))):BI2678)/($H2675*12)+IF($R2683=0,0,SUM(INDEX(2681:2681,1,MAX(COLUMN($R:$R),COLUMN()-(($H2675-$H2676)*12))):BI2683)/(($H2675)*12)))</f>
        <v>#REF!</v>
      </c>
      <c r="BJ2681" s="80" t="e" cm="1">
        <f t="array" aca="1" ref="BJ2681" ca="1">(SUM(INDEX(2676:2676,1,MAX(COLUMN($R:$R),COLUMN()-($H2675*12-1))):BJ2678)/($H2675*12)+IF($R2683=0,0,SUM(INDEX(2681:2681,1,MAX(COLUMN($R:$R),COLUMN()-(($H2675-$H2676)*12))):BJ2683)/(($H2675)*12)))</f>
        <v>#REF!</v>
      </c>
      <c r="BK2681" s="80" t="e" cm="1">
        <f t="array" aca="1" ref="BK2681" ca="1">(SUM(INDEX(2676:2676,1,MAX(COLUMN($R:$R),COLUMN()-($H2675*12-1))):BK2678)/($H2675*12)+IF($R2683=0,0,SUM(INDEX(2681:2681,1,MAX(COLUMN($R:$R),COLUMN()-(($H2675-$H2676)*12))):BK2683)/(($H2675)*12)))</f>
        <v>#REF!</v>
      </c>
      <c r="BL2681" s="80" t="e" cm="1">
        <f t="array" aca="1" ref="BL2681" ca="1">(SUM(INDEX(2676:2676,1,MAX(COLUMN($R:$R),COLUMN()-($H2675*12-1))):BL2678)/($H2675*12)+IF($R2683=0,0,SUM(INDEX(2681:2681,1,MAX(COLUMN($R:$R),COLUMN()-(($H2675-$H2676)*12))):BL2683)/(($H2675)*12)))</f>
        <v>#REF!</v>
      </c>
      <c r="BM2681" s="80" t="e" cm="1">
        <f t="array" aca="1" ref="BM2681" ca="1">(SUM(INDEX(2676:2676,1,MAX(COLUMN($R:$R),COLUMN()-($H2675*12-1))):BM2678)/($H2675*12)+IF($R2683=0,0,SUM(INDEX(2681:2681,1,MAX(COLUMN($R:$R),COLUMN()-(($H2675-$H2676)*12))):BM2683)/(($H2675)*12)))</f>
        <v>#REF!</v>
      </c>
      <c r="BN2681" s="80" t="e" cm="1">
        <f t="array" aca="1" ref="BN2681" ca="1">(SUM(INDEX(2676:2676,1,MAX(COLUMN($R:$R),COLUMN()-($H2675*12-1))):BN2678)/($H2675*12)+IF($R2683=0,0,SUM(INDEX(2681:2681,1,MAX(COLUMN($R:$R),COLUMN()-(($H2675-$H2676)*12))):BN2683)/(($H2675)*12)))</f>
        <v>#REF!</v>
      </c>
      <c r="BO2681" s="80" t="e" cm="1">
        <f t="array" aca="1" ref="BO2681" ca="1">(SUM(INDEX(2676:2676,1,MAX(COLUMN($R:$R),COLUMN()-($H2675*12-1))):BO2678)/($H2675*12)+IF($R2683=0,0,SUM(INDEX(2681:2681,1,MAX(COLUMN($R:$R),COLUMN()-(($H2675-$H2676)*12))):BO2683)/(($H2675)*12)))</f>
        <v>#REF!</v>
      </c>
      <c r="BP2681" s="80" t="e" cm="1">
        <f t="array" aca="1" ref="BP2681" ca="1">(SUM(INDEX(2676:2676,1,MAX(COLUMN($R:$R),COLUMN()-($H2675*12-1))):BP2678)/($H2675*12)+IF($R2683=0,0,SUM(INDEX(2681:2681,1,MAX(COLUMN($R:$R),COLUMN()-(($H2675-$H2676)*12))):BP2683)/(($H2675)*12)))</f>
        <v>#REF!</v>
      </c>
      <c r="BQ2681" s="80" t="e" cm="1">
        <f t="array" aca="1" ref="BQ2681" ca="1">(SUM(INDEX(2676:2676,1,MAX(COLUMN($R:$R),COLUMN()-($H2675*12-1))):BQ2678)/($H2675*12)+IF($R2683=0,0,SUM(INDEX(2681:2681,1,MAX(COLUMN($R:$R),COLUMN()-(($H2675-$H2676)*12))):BQ2683)/(($H2675)*12)))</f>
        <v>#REF!</v>
      </c>
      <c r="BR2681" s="80" t="e" cm="1">
        <f t="array" aca="1" ref="BR2681" ca="1">(SUM(INDEX(2676:2676,1,MAX(COLUMN($R:$R),COLUMN()-($H2675*12-1))):BR2678)/($H2675*12)+IF($R2683=0,0,SUM(INDEX(2681:2681,1,MAX(COLUMN($R:$R),COLUMN()-(($H2675-$H2676)*12))):BR2683)/(($H2675)*12)))</f>
        <v>#REF!</v>
      </c>
      <c r="BS2681" s="80" t="e" cm="1">
        <f t="array" aca="1" ref="BS2681" ca="1">(SUM(INDEX(2676:2676,1,MAX(COLUMN($R:$R),COLUMN()-($H2675*12-1))):BS2678)/($H2675*12)+IF($R2683=0,0,SUM(INDEX(2681:2681,1,MAX(COLUMN($R:$R),COLUMN()-(($H2675-$H2676)*12))):BS2683)/(($H2675)*12)))</f>
        <v>#REF!</v>
      </c>
      <c r="BT2681" s="80" t="e" cm="1">
        <f t="array" aca="1" ref="BT2681" ca="1">(SUM(INDEX(2676:2676,1,MAX(COLUMN($R:$R),COLUMN()-($H2675*12-1))):BT2678)/($H2675*12)+IF($R2683=0,0,SUM(INDEX(2681:2681,1,MAX(COLUMN($R:$R),COLUMN()-(($H2675-$H2676)*12))):BT2683)/(($H2675)*12)))</f>
        <v>#REF!</v>
      </c>
      <c r="BU2681" s="80" t="e" cm="1">
        <f t="array" aca="1" ref="BU2681" ca="1">(SUM(INDEX(2676:2676,1,MAX(COLUMN($R:$R),COLUMN()-($H2675*12-1))):BU2678)/($H2675*12)+IF($R2683=0,0,SUM(INDEX(2681:2681,1,MAX(COLUMN($R:$R),COLUMN()-(($H2675-$H2676)*12))):BU2683)/(($H2675)*12)))</f>
        <v>#REF!</v>
      </c>
      <c r="BV2681" s="80" t="e" cm="1">
        <f t="array" aca="1" ref="BV2681" ca="1">(SUM(INDEX(2676:2676,1,MAX(COLUMN($R:$R),COLUMN()-($H2675*12-1))):BV2678)/($H2675*12)+IF($R2683=0,0,SUM(INDEX(2681:2681,1,MAX(COLUMN($R:$R),COLUMN()-(($H2675-$H2676)*12))):BV2683)/(($H2675)*12)))</f>
        <v>#REF!</v>
      </c>
      <c r="BW2681" s="80" t="e" cm="1">
        <f t="array" aca="1" ref="BW2681" ca="1">(SUM(INDEX(2676:2676,1,MAX(COLUMN($R:$R),COLUMN()-($H2675*12-1))):BW2678)/($H2675*12)+IF($R2683=0,0,SUM(INDEX(2681:2681,1,MAX(COLUMN($R:$R),COLUMN()-(($H2675-$H2676)*12))):BW2683)/(($H2675)*12)))</f>
        <v>#REF!</v>
      </c>
      <c r="BX2681" s="80" t="e" cm="1">
        <f t="array" aca="1" ref="BX2681" ca="1">(SUM(INDEX(2676:2676,1,MAX(COLUMN($R:$R),COLUMN()-($H2675*12-1))):BX2678)/($H2675*12)+IF($R2683=0,0,SUM(INDEX(2681:2681,1,MAX(COLUMN($R:$R),COLUMN()-(($H2675-$H2676)*12))):BX2683)/(($H2675)*12)))</f>
        <v>#REF!</v>
      </c>
      <c r="BY2681" s="80" t="e" cm="1">
        <f t="array" aca="1" ref="BY2681" ca="1">(SUM(INDEX(2676:2676,1,MAX(COLUMN($R:$R),COLUMN()-($H2675*12-1))):BY2678)/($H2675*12)+IF($R2683=0,0,SUM(INDEX(2681:2681,1,MAX(COLUMN($R:$R),COLUMN()-(($H2675-$H2676)*12))):BY2683)/(($H2675)*12)))</f>
        <v>#REF!</v>
      </c>
      <c r="BZ2681" s="80" t="e" cm="1">
        <f t="array" aca="1" ref="BZ2681" ca="1">(SUM(INDEX(2676:2676,1,MAX(COLUMN($R:$R),COLUMN()-($H2675*12-1))):BZ2678)/($H2675*12)+IF($R2683=0,0,SUM(INDEX(2681:2681,1,MAX(COLUMN($R:$R),COLUMN()-(($H2675-$H2676)*12))):BZ2683)/(($H2675)*12)))</f>
        <v>#REF!</v>
      </c>
      <c r="CA2681" s="80" t="e" cm="1">
        <f t="array" aca="1" ref="CA2681" ca="1">(SUM(INDEX(2676:2676,1,MAX(COLUMN($R:$R),COLUMN()-($H2675*12-1))):CA2678)/($H2675*12)+IF($R2683=0,0,SUM(INDEX(2681:2681,1,MAX(COLUMN($R:$R),COLUMN()-(($H2675-$H2676)*12))):CA2683)/(($H2675)*12)))</f>
        <v>#REF!</v>
      </c>
      <c r="CB2681" s="80" t="e" cm="1">
        <f t="array" aca="1" ref="CB2681" ca="1">(SUM(INDEX(2676:2676,1,MAX(COLUMN($R:$R),COLUMN()-($H2675*12-1))):CB2678)/($H2675*12)+IF($R2683=0,0,SUM(INDEX(2681:2681,1,MAX(COLUMN($R:$R),COLUMN()-(($H2675-$H2676)*12))):CB2683)/(($H2675)*12)))</f>
        <v>#REF!</v>
      </c>
      <c r="CC2681" s="80" t="e" cm="1">
        <f t="array" aca="1" ref="CC2681" ca="1">(SUM(INDEX(2676:2676,1,MAX(COLUMN($R:$R),COLUMN()-($H2675*12-1))):CC2678)/($H2675*12)+IF($R2683=0,0,SUM(INDEX(2681:2681,1,MAX(COLUMN($R:$R),COLUMN()-(($H2675-$H2676)*12))):CC2683)/(($H2675)*12)))</f>
        <v>#REF!</v>
      </c>
      <c r="CD2681" s="80" t="e" cm="1">
        <f t="array" aca="1" ref="CD2681" ca="1">(SUM(INDEX(2676:2676,1,MAX(COLUMN($R:$R),COLUMN()-($H2675*12-1))):CD2678)/($H2675*12)+IF($R2683=0,0,SUM(INDEX(2681:2681,1,MAX(COLUMN($R:$R),COLUMN()-(($H2675-$H2676)*12))):CD2683)/(($H2675)*12)))</f>
        <v>#REF!</v>
      </c>
      <c r="CE2681" s="80" t="e" cm="1">
        <f t="array" aca="1" ref="CE2681" ca="1">(SUM(INDEX(2676:2676,1,MAX(COLUMN($R:$R),COLUMN()-($H2675*12-1))):CE2678)/($H2675*12)+IF($R2683=0,0,SUM(INDEX(2681:2681,1,MAX(COLUMN($R:$R),COLUMN()-(($H2675-$H2676)*12))):CE2683)/(($H2675)*12)))</f>
        <v>#REF!</v>
      </c>
      <c r="CF2681" s="80" t="e" cm="1">
        <f t="array" aca="1" ref="CF2681" ca="1">(SUM(INDEX(2676:2676,1,MAX(COLUMN($R:$R),COLUMN()-($H2675*12-1))):CF2678)/($H2675*12)+IF($R2683=0,0,SUM(INDEX(2681:2681,1,MAX(COLUMN($R:$R),COLUMN()-(($H2675-$H2676)*12))):CF2683)/(($H2675)*12)))</f>
        <v>#REF!</v>
      </c>
      <c r="CG2681" s="80" t="e" cm="1">
        <f t="array" aca="1" ref="CG2681" ca="1">(SUM(INDEX(2676:2676,1,MAX(COLUMN($R:$R),COLUMN()-($H2675*12-1))):CG2678)/($H2675*12)+IF($R2683=0,0,SUM(INDEX(2681:2681,1,MAX(COLUMN($R:$R),COLUMN()-(($H2675-$H2676)*12))):CG2683)/(($H2675)*12)))</f>
        <v>#REF!</v>
      </c>
      <c r="CH2681" s="80" t="e" cm="1">
        <f t="array" aca="1" ref="CH2681" ca="1">(SUM(INDEX(2676:2676,1,MAX(COLUMN($R:$R),COLUMN()-($H2675*12-1))):CH2678)/($H2675*12)+IF($R2683=0,0,SUM(INDEX(2681:2681,1,MAX(COLUMN($R:$R),COLUMN()-(($H2675-$H2676)*12))):CH2683)/(($H2675)*12)))</f>
        <v>#REF!</v>
      </c>
      <c r="CI2681" s="80" t="e" cm="1">
        <f t="array" aca="1" ref="CI2681" ca="1">(SUM(INDEX(2676:2676,1,MAX(COLUMN($R:$R),COLUMN()-($H2675*12-1))):CI2678)/($H2675*12)+IF($R2683=0,0,SUM(INDEX(2681:2681,1,MAX(COLUMN($R:$R),COLUMN()-(($H2675-$H2676)*12))):CI2683)/(($H2675)*12)))</f>
        <v>#REF!</v>
      </c>
      <c r="CJ2681" s="80" t="e" cm="1">
        <f t="array" aca="1" ref="CJ2681" ca="1">(SUM(INDEX(2676:2676,1,MAX(COLUMN($R:$R),COLUMN()-($H2675*12-1))):CJ2678)/($H2675*12)+IF($R2683=0,0,SUM(INDEX(2681:2681,1,MAX(COLUMN($R:$R),COLUMN()-(($H2675-$H2676)*12))):CJ2683)/(($H2675)*12)))</f>
        <v>#REF!</v>
      </c>
      <c r="CK2681" s="80" t="e" cm="1">
        <f t="array" aca="1" ref="CK2681" ca="1">(SUM(INDEX(2676:2676,1,MAX(COLUMN($R:$R),COLUMN()-($H2675*12-1))):CK2678)/($H2675*12)+IF($R2683=0,0,SUM(INDEX(2681:2681,1,MAX(COLUMN($R:$R),COLUMN()-(($H2675-$H2676)*12))):CK2683)/(($H2675)*12)))</f>
        <v>#REF!</v>
      </c>
      <c r="CL2681" s="80" t="e" cm="1">
        <f t="array" aca="1" ref="CL2681" ca="1">(SUM(INDEX(2676:2676,1,MAX(COLUMN($R:$R),COLUMN()-($H2675*12-1))):CL2678)/($H2675*12)+IF($R2683=0,0,SUM(INDEX(2681:2681,1,MAX(COLUMN($R:$R),COLUMN()-(($H2675-$H2676)*12))):CL2683)/(($H2675)*12)))</f>
        <v>#REF!</v>
      </c>
    </row>
    <row r="2682" spans="2:90" x14ac:dyDescent="0.4">
      <c r="B2682" s="122"/>
      <c r="D2682" t="s">
        <v>424</v>
      </c>
      <c r="E2682" s="8" t="str">
        <f t="shared" si="3871"/>
        <v>2682 FAINT-F</v>
      </c>
      <c r="J2682" s="62"/>
      <c r="K2682" s="53"/>
      <c r="L2682" s="53"/>
      <c r="M2682" s="53"/>
      <c r="N2682" s="53"/>
      <c r="O2682" s="53"/>
      <c r="P2682" s="53"/>
      <c r="R2682" s="82"/>
      <c r="S2682" s="149"/>
      <c r="T2682" s="149"/>
      <c r="U2682" s="149"/>
      <c r="V2682" s="149"/>
      <c r="W2682" s="149"/>
      <c r="X2682" s="149"/>
      <c r="Y2682" s="149"/>
      <c r="Z2682" s="149"/>
      <c r="AA2682" s="149"/>
      <c r="AB2682" s="149"/>
      <c r="AC2682" s="149"/>
      <c r="AD2682" s="149"/>
      <c r="AE2682" s="149"/>
      <c r="AF2682" s="149"/>
      <c r="AG2682" s="149"/>
      <c r="AH2682" s="149"/>
      <c r="AI2682" s="149"/>
      <c r="AJ2682" s="149"/>
      <c r="AK2682" s="149"/>
      <c r="AL2682" s="149"/>
      <c r="AM2682" s="149"/>
      <c r="AN2682" s="149"/>
      <c r="AO2682" s="149"/>
      <c r="AP2682" s="149"/>
      <c r="AQ2682" s="149"/>
      <c r="AR2682" s="149"/>
      <c r="AS2682" s="149"/>
      <c r="AT2682" s="149"/>
      <c r="AU2682" s="149"/>
      <c r="AV2682" s="149"/>
      <c r="AW2682" s="149"/>
      <c r="AX2682" s="149"/>
      <c r="AY2682" s="149"/>
      <c r="AZ2682" s="149"/>
      <c r="BA2682" s="149"/>
      <c r="BB2682" s="149"/>
      <c r="BC2682" s="149"/>
      <c r="BD2682" s="149"/>
      <c r="BE2682" s="149"/>
      <c r="BF2682" s="149"/>
      <c r="BG2682" s="149"/>
      <c r="BH2682" s="149"/>
      <c r="BI2682" s="149"/>
      <c r="BJ2682" s="149"/>
      <c r="BK2682" s="149"/>
      <c r="BL2682" s="149"/>
      <c r="BM2682" s="149"/>
      <c r="BN2682" s="149"/>
      <c r="BO2682" s="149"/>
      <c r="BP2682" s="149"/>
      <c r="BQ2682" s="149"/>
      <c r="BR2682" s="149"/>
      <c r="BS2682" s="149"/>
      <c r="BT2682" s="149"/>
      <c r="BU2682" s="149"/>
      <c r="BV2682" s="149"/>
      <c r="BW2682" s="149"/>
      <c r="BX2682" s="149"/>
      <c r="BY2682" s="149"/>
      <c r="BZ2682" s="149"/>
      <c r="CA2682" s="149"/>
      <c r="CB2682" s="149"/>
      <c r="CC2682" s="149"/>
      <c r="CD2682" s="149"/>
      <c r="CE2682" s="149"/>
      <c r="CF2682" s="149"/>
      <c r="CG2682" s="149"/>
      <c r="CH2682" s="149"/>
      <c r="CI2682" s="149"/>
      <c r="CJ2682" s="149"/>
      <c r="CK2682" s="149"/>
      <c r="CL2682" s="149"/>
    </row>
    <row r="2683" spans="2:90" x14ac:dyDescent="0.4">
      <c r="B2683" s="122" t="s">
        <v>219</v>
      </c>
      <c r="D2683" t="s">
        <v>424</v>
      </c>
      <c r="E2683" s="8" t="str">
        <f t="shared" si="3871"/>
        <v>2683 FAINT-F</v>
      </c>
      <c r="G2683" t="str">
        <f>E2683</f>
        <v>2683 FAINT-F</v>
      </c>
      <c r="J2683" s="74">
        <v>100</v>
      </c>
      <c r="K2683" s="53"/>
      <c r="L2683" s="53"/>
      <c r="M2683" s="53"/>
      <c r="N2683" s="53"/>
      <c r="O2683" s="53"/>
      <c r="P2683" s="53"/>
      <c r="R2683" s="82">
        <f>-$J2683</f>
        <v>-100</v>
      </c>
      <c r="S2683" s="149"/>
      <c r="T2683" s="149"/>
      <c r="U2683" s="149"/>
      <c r="V2683" s="149"/>
      <c r="W2683" s="149"/>
      <c r="X2683" s="149"/>
      <c r="Y2683" s="149"/>
      <c r="Z2683" s="149"/>
      <c r="AA2683" s="149"/>
      <c r="AB2683" s="149"/>
      <c r="AC2683" s="149"/>
      <c r="AD2683" s="149"/>
      <c r="AE2683" s="149"/>
      <c r="AF2683" s="149"/>
      <c r="AG2683" s="149"/>
      <c r="AH2683" s="149"/>
      <c r="AI2683" s="149"/>
      <c r="AJ2683" s="149"/>
      <c r="AK2683" s="149"/>
      <c r="AL2683" s="149"/>
      <c r="AM2683" s="149"/>
      <c r="AN2683" s="149"/>
      <c r="AO2683" s="149"/>
      <c r="AP2683" s="149"/>
      <c r="AQ2683" s="149"/>
      <c r="AR2683" s="149"/>
      <c r="AS2683" s="149"/>
      <c r="AT2683" s="149"/>
      <c r="AU2683" s="149"/>
      <c r="AV2683" s="149"/>
      <c r="AW2683" s="149"/>
      <c r="AX2683" s="149"/>
      <c r="AY2683" s="149"/>
      <c r="AZ2683" s="149"/>
      <c r="BA2683" s="149"/>
      <c r="BB2683" s="149"/>
      <c r="BC2683" s="149"/>
      <c r="BD2683" s="149"/>
      <c r="BE2683" s="149"/>
      <c r="BF2683" s="149"/>
      <c r="BG2683" s="149"/>
      <c r="BH2683" s="149"/>
      <c r="BI2683" s="149"/>
      <c r="BJ2683" s="149"/>
      <c r="BK2683" s="149"/>
      <c r="BL2683" s="149"/>
      <c r="BM2683" s="149"/>
      <c r="BN2683" s="149"/>
      <c r="BO2683" s="149"/>
      <c r="BP2683" s="149"/>
      <c r="BQ2683" s="149"/>
      <c r="BR2683" s="149"/>
      <c r="BS2683" s="149"/>
      <c r="BT2683" s="149"/>
      <c r="BU2683" s="149"/>
      <c r="BV2683" s="149"/>
      <c r="BW2683" s="149"/>
      <c r="BX2683" s="149"/>
      <c r="BY2683" s="149"/>
      <c r="BZ2683" s="149"/>
      <c r="CA2683" s="149"/>
      <c r="CB2683" s="149"/>
      <c r="CC2683" s="149"/>
      <c r="CD2683" s="149"/>
      <c r="CE2683" s="149"/>
      <c r="CF2683" s="149"/>
      <c r="CG2683" s="149"/>
      <c r="CH2683" s="149"/>
      <c r="CI2683" s="149"/>
      <c r="CJ2683" s="149"/>
      <c r="CK2683" s="149"/>
      <c r="CL2683" s="149"/>
    </row>
    <row r="2684" spans="2:90" x14ac:dyDescent="0.4">
      <c r="B2684" s="122"/>
      <c r="D2684" t="s">
        <v>424</v>
      </c>
      <c r="E2684" s="8" t="str">
        <f t="shared" si="3871"/>
        <v>2684 FAINT-F</v>
      </c>
      <c r="S2684" s="72"/>
      <c r="T2684" s="72"/>
      <c r="U2684" s="72"/>
      <c r="V2684" s="72"/>
      <c r="W2684" s="72"/>
      <c r="X2684" s="72"/>
      <c r="Y2684" s="72"/>
      <c r="Z2684" s="72"/>
      <c r="AA2684" s="72"/>
      <c r="AB2684" s="72"/>
      <c r="AC2684" s="72"/>
      <c r="AD2684" s="72"/>
      <c r="AE2684" s="72"/>
      <c r="AF2684" s="72"/>
      <c r="AG2684" s="72"/>
      <c r="AH2684" s="72"/>
      <c r="AI2684" s="72"/>
      <c r="AJ2684" s="72"/>
      <c r="AK2684" s="72"/>
      <c r="AL2684" s="72"/>
      <c r="AM2684" s="72"/>
      <c r="AN2684" s="72"/>
      <c r="AO2684" s="72"/>
      <c r="AP2684" s="72"/>
      <c r="AQ2684" s="72"/>
      <c r="AR2684" s="72"/>
      <c r="AS2684" s="72"/>
      <c r="AT2684" s="72"/>
      <c r="AU2684" s="72"/>
      <c r="AV2684" s="72"/>
      <c r="AW2684" s="72"/>
      <c r="AX2684" s="72"/>
      <c r="AY2684" s="72"/>
      <c r="AZ2684" s="72"/>
      <c r="BA2684" s="72"/>
      <c r="BB2684" s="72"/>
      <c r="BC2684" s="72"/>
      <c r="BD2684" s="72"/>
      <c r="BE2684" s="72"/>
      <c r="BF2684" s="72"/>
      <c r="BG2684" s="72"/>
      <c r="BH2684" s="72"/>
      <c r="BI2684" s="72"/>
      <c r="BJ2684" s="72"/>
      <c r="BK2684" s="72"/>
      <c r="BL2684" s="72"/>
      <c r="BM2684" s="72"/>
      <c r="BN2684" s="72"/>
      <c r="BO2684" s="72"/>
      <c r="BP2684" s="72"/>
      <c r="BQ2684" s="72"/>
      <c r="BR2684" s="72"/>
      <c r="BS2684" s="72"/>
      <c r="BT2684" s="72"/>
      <c r="BU2684" s="72"/>
      <c r="BV2684" s="72"/>
      <c r="BW2684" s="72"/>
      <c r="BX2684" s="72"/>
      <c r="BY2684" s="72"/>
      <c r="BZ2684" s="72"/>
      <c r="CA2684" s="72"/>
      <c r="CB2684" s="72"/>
      <c r="CC2684" s="72"/>
      <c r="CD2684" s="72"/>
      <c r="CE2684" s="72"/>
      <c r="CF2684" s="72"/>
      <c r="CG2684" s="72"/>
      <c r="CH2684" s="72"/>
      <c r="CI2684" s="72"/>
      <c r="CJ2684" s="72"/>
      <c r="CK2684" s="72"/>
      <c r="CL2684" s="72"/>
    </row>
    <row r="2685" spans="2:90" x14ac:dyDescent="0.4">
      <c r="B2685" s="95" t="s">
        <v>205</v>
      </c>
      <c r="D2685" t="s">
        <v>424</v>
      </c>
      <c r="E2685" s="8" t="str">
        <f t="shared" si="3871"/>
        <v>2685 FAINT-F</v>
      </c>
      <c r="H2685" s="12"/>
      <c r="S2685" s="72"/>
      <c r="T2685" s="72"/>
      <c r="U2685" s="72"/>
      <c r="V2685" s="72"/>
      <c r="W2685" s="72"/>
      <c r="X2685" s="72"/>
      <c r="Y2685" s="72"/>
      <c r="Z2685" s="72"/>
      <c r="AA2685" s="72"/>
      <c r="AB2685" s="72"/>
      <c r="AC2685" s="72"/>
      <c r="AD2685" s="72"/>
      <c r="AE2685" s="72"/>
      <c r="AF2685" s="72"/>
      <c r="AG2685" s="72"/>
      <c r="AH2685" s="72"/>
      <c r="AI2685" s="72"/>
      <c r="AJ2685" s="72"/>
      <c r="AK2685" s="72"/>
      <c r="AL2685" s="72"/>
      <c r="AM2685" s="72"/>
      <c r="AN2685" s="72"/>
      <c r="AO2685" s="72"/>
      <c r="AP2685" s="72"/>
      <c r="AQ2685" s="72"/>
      <c r="AR2685" s="72"/>
      <c r="AS2685" s="72"/>
      <c r="AT2685" s="72"/>
      <c r="AU2685" s="72"/>
      <c r="AV2685" s="72"/>
      <c r="AW2685" s="72"/>
      <c r="AX2685" s="72"/>
      <c r="AY2685" s="72"/>
      <c r="AZ2685" s="72"/>
      <c r="BA2685" s="72"/>
      <c r="BB2685" s="72"/>
      <c r="BC2685" s="72"/>
      <c r="BD2685" s="72"/>
      <c r="BE2685" s="72"/>
      <c r="BF2685" s="72"/>
      <c r="BG2685" s="72"/>
      <c r="BH2685" s="72"/>
      <c r="BI2685" s="72"/>
      <c r="BJ2685" s="72"/>
      <c r="BK2685" s="72"/>
      <c r="BL2685" s="72"/>
      <c r="BM2685" s="72"/>
      <c r="BN2685" s="72"/>
      <c r="BO2685" s="72"/>
      <c r="BP2685" s="72"/>
      <c r="BQ2685" s="72"/>
      <c r="BR2685" s="72"/>
      <c r="BS2685" s="72"/>
      <c r="BT2685" s="72"/>
      <c r="BU2685" s="72"/>
      <c r="BV2685" s="72"/>
      <c r="BW2685" s="72"/>
      <c r="BX2685" s="72"/>
      <c r="BY2685" s="72"/>
      <c r="BZ2685" s="72"/>
      <c r="CA2685" s="72"/>
      <c r="CB2685" s="72"/>
      <c r="CC2685" s="72"/>
      <c r="CD2685" s="72"/>
      <c r="CE2685" s="72"/>
      <c r="CF2685" s="72"/>
      <c r="CG2685" s="72"/>
      <c r="CH2685" s="72"/>
      <c r="CI2685" s="72"/>
      <c r="CJ2685" s="72"/>
      <c r="CK2685" s="72"/>
      <c r="CL2685" s="72"/>
    </row>
    <row r="2686" spans="2:90" x14ac:dyDescent="0.4">
      <c r="B2686" s="122" t="str">
        <f>"Gross Intangibles - "&amp;SUBSTITUTE(B2673,":","")</f>
        <v>Gross Intangibles - Fixed secondary intangible assets</v>
      </c>
      <c r="D2686" t="s">
        <v>424</v>
      </c>
      <c r="E2686" s="8" t="str">
        <f t="shared" ref="E2686:E2688" si="3874">ROW()&amp;" "&amp;D2686</f>
        <v>2686 FAINT-F</v>
      </c>
      <c r="J2686" s="80">
        <f>J2683</f>
        <v>100</v>
      </c>
      <c r="K2686" s="53">
        <f t="shared" ref="K2686:P2687" si="3875">SUMIF($4:$4,K$2,2684:2684)</f>
        <v>0</v>
      </c>
      <c r="L2686" s="53">
        <f t="shared" si="3875"/>
        <v>0</v>
      </c>
      <c r="M2686" s="53">
        <f t="shared" si="3875"/>
        <v>0</v>
      </c>
      <c r="N2686" s="53">
        <f t="shared" si="3875"/>
        <v>0</v>
      </c>
      <c r="O2686" s="53">
        <f t="shared" si="3875"/>
        <v>0</v>
      </c>
      <c r="P2686" s="53">
        <f t="shared" si="3875"/>
        <v>0</v>
      </c>
      <c r="R2686" s="24">
        <f>$J2686</f>
        <v>100</v>
      </c>
      <c r="S2686" s="80">
        <f t="shared" ref="S2686:AX2686" si="3876">-S2678+R2686</f>
        <v>183.33333333333331</v>
      </c>
      <c r="T2686" s="80">
        <f t="shared" si="3876"/>
        <v>266.66666666666663</v>
      </c>
      <c r="U2686" s="80">
        <f t="shared" si="3876"/>
        <v>349.99999999999994</v>
      </c>
      <c r="V2686" s="80">
        <f t="shared" si="3876"/>
        <v>433.33333333333326</v>
      </c>
      <c r="W2686" s="80">
        <f t="shared" si="3876"/>
        <v>516.66666666666663</v>
      </c>
      <c r="X2686" s="80">
        <f t="shared" si="3876"/>
        <v>600</v>
      </c>
      <c r="Y2686" s="80">
        <f t="shared" si="3876"/>
        <v>683.33333333333337</v>
      </c>
      <c r="Z2686" s="80">
        <f t="shared" si="3876"/>
        <v>766.66666666666674</v>
      </c>
      <c r="AA2686" s="80">
        <f t="shared" si="3876"/>
        <v>850.00000000000011</v>
      </c>
      <c r="AB2686" s="80">
        <f t="shared" si="3876"/>
        <v>933.33333333333348</v>
      </c>
      <c r="AC2686" s="80">
        <f t="shared" si="3876"/>
        <v>1016.6666666666669</v>
      </c>
      <c r="AD2686" s="80">
        <f t="shared" si="3876"/>
        <v>1100.0000000000002</v>
      </c>
      <c r="AE2686" s="80">
        <f t="shared" si="3876"/>
        <v>1183.3333333333335</v>
      </c>
      <c r="AF2686" s="80">
        <f t="shared" si="3876"/>
        <v>1266.6666666666667</v>
      </c>
      <c r="AG2686" s="80">
        <f t="shared" si="3876"/>
        <v>1350</v>
      </c>
      <c r="AH2686" s="80">
        <f t="shared" si="3876"/>
        <v>1433.3333333333333</v>
      </c>
      <c r="AI2686" s="80">
        <f t="shared" si="3876"/>
        <v>1516.6666666666665</v>
      </c>
      <c r="AJ2686" s="80">
        <f t="shared" si="3876"/>
        <v>1599.9999999999998</v>
      </c>
      <c r="AK2686" s="80">
        <f t="shared" si="3876"/>
        <v>1683.333333333333</v>
      </c>
      <c r="AL2686" s="80">
        <f t="shared" si="3876"/>
        <v>1766.6666666666663</v>
      </c>
      <c r="AM2686" s="80">
        <f t="shared" si="3876"/>
        <v>1849.9999999999995</v>
      </c>
      <c r="AN2686" s="80">
        <f t="shared" si="3876"/>
        <v>1933.3333333333328</v>
      </c>
      <c r="AO2686" s="80">
        <f t="shared" si="3876"/>
        <v>2016.6666666666661</v>
      </c>
      <c r="AP2686" s="80">
        <f t="shared" si="3876"/>
        <v>2099.9999999999995</v>
      </c>
      <c r="AQ2686" s="80">
        <f t="shared" si="3876"/>
        <v>2183.333333333333</v>
      </c>
      <c r="AR2686" s="80">
        <f t="shared" si="3876"/>
        <v>2266.6666666666665</v>
      </c>
      <c r="AS2686" s="80">
        <f t="shared" si="3876"/>
        <v>2350</v>
      </c>
      <c r="AT2686" s="80">
        <f t="shared" si="3876"/>
        <v>2433.3333333333335</v>
      </c>
      <c r="AU2686" s="80">
        <f t="shared" si="3876"/>
        <v>2516.666666666667</v>
      </c>
      <c r="AV2686" s="80">
        <f t="shared" si="3876"/>
        <v>2600.0000000000005</v>
      </c>
      <c r="AW2686" s="80">
        <f t="shared" si="3876"/>
        <v>2683.3333333333339</v>
      </c>
      <c r="AX2686" s="80">
        <f t="shared" si="3876"/>
        <v>2766.6666666666674</v>
      </c>
      <c r="AY2686" s="80">
        <f t="shared" ref="AY2686:CD2686" si="3877">-AY2678+AX2686</f>
        <v>2850.0000000000009</v>
      </c>
      <c r="AZ2686" s="80">
        <f t="shared" si="3877"/>
        <v>2933.3333333333344</v>
      </c>
      <c r="BA2686" s="80">
        <f t="shared" si="3877"/>
        <v>3016.6666666666679</v>
      </c>
      <c r="BB2686" s="80">
        <f t="shared" si="3877"/>
        <v>3100.0000000000014</v>
      </c>
      <c r="BC2686" s="80">
        <f t="shared" si="3877"/>
        <v>3183.3333333333348</v>
      </c>
      <c r="BD2686" s="80">
        <f t="shared" si="3877"/>
        <v>3266.6666666666683</v>
      </c>
      <c r="BE2686" s="80">
        <f t="shared" si="3877"/>
        <v>3350.0000000000018</v>
      </c>
      <c r="BF2686" s="80">
        <f t="shared" si="3877"/>
        <v>3433.3333333333353</v>
      </c>
      <c r="BG2686" s="80">
        <f t="shared" si="3877"/>
        <v>3516.6666666666688</v>
      </c>
      <c r="BH2686" s="80">
        <f t="shared" si="3877"/>
        <v>3600.0000000000023</v>
      </c>
      <c r="BI2686" s="80">
        <f t="shared" si="3877"/>
        <v>3683.3333333333358</v>
      </c>
      <c r="BJ2686" s="80">
        <f t="shared" si="3877"/>
        <v>3766.6666666666692</v>
      </c>
      <c r="BK2686" s="80">
        <f t="shared" si="3877"/>
        <v>3850.0000000000027</v>
      </c>
      <c r="BL2686" s="80">
        <f t="shared" si="3877"/>
        <v>3933.3333333333362</v>
      </c>
      <c r="BM2686" s="80">
        <f t="shared" si="3877"/>
        <v>4016.6666666666697</v>
      </c>
      <c r="BN2686" s="80">
        <f t="shared" si="3877"/>
        <v>4100.0000000000027</v>
      </c>
      <c r="BO2686" s="80">
        <f t="shared" si="3877"/>
        <v>4183.3333333333358</v>
      </c>
      <c r="BP2686" s="80">
        <f t="shared" si="3877"/>
        <v>4266.6666666666688</v>
      </c>
      <c r="BQ2686" s="80">
        <f t="shared" si="3877"/>
        <v>4350.0000000000018</v>
      </c>
      <c r="BR2686" s="80">
        <f t="shared" si="3877"/>
        <v>4433.3333333333348</v>
      </c>
      <c r="BS2686" s="80">
        <f t="shared" si="3877"/>
        <v>4516.6666666666679</v>
      </c>
      <c r="BT2686" s="80">
        <f t="shared" si="3877"/>
        <v>4600.0000000000009</v>
      </c>
      <c r="BU2686" s="80">
        <f t="shared" si="3877"/>
        <v>4683.3333333333339</v>
      </c>
      <c r="BV2686" s="80">
        <f t="shared" si="3877"/>
        <v>4766.666666666667</v>
      </c>
      <c r="BW2686" s="80">
        <f t="shared" si="3877"/>
        <v>4850</v>
      </c>
      <c r="BX2686" s="80">
        <f t="shared" si="3877"/>
        <v>4933.333333333333</v>
      </c>
      <c r="BY2686" s="80">
        <f t="shared" si="3877"/>
        <v>5016.6666666666661</v>
      </c>
      <c r="BZ2686" s="80">
        <f t="shared" si="3877"/>
        <v>5099.9999999999991</v>
      </c>
      <c r="CA2686" s="80">
        <f t="shared" si="3877"/>
        <v>5183.3333333333321</v>
      </c>
      <c r="CB2686" s="80">
        <f t="shared" si="3877"/>
        <v>5266.6666666666652</v>
      </c>
      <c r="CC2686" s="80">
        <f t="shared" si="3877"/>
        <v>5349.9999999999982</v>
      </c>
      <c r="CD2686" s="80">
        <f t="shared" si="3877"/>
        <v>5433.3333333333312</v>
      </c>
      <c r="CE2686" s="80">
        <f t="shared" ref="CE2686:CL2686" si="3878">-CE2678+CD2686</f>
        <v>5516.6666666666642</v>
      </c>
      <c r="CF2686" s="80">
        <f t="shared" si="3878"/>
        <v>5599.9999999999973</v>
      </c>
      <c r="CG2686" s="80">
        <f t="shared" si="3878"/>
        <v>5683.3333333333303</v>
      </c>
      <c r="CH2686" s="80">
        <f t="shared" si="3878"/>
        <v>5766.6666666666633</v>
      </c>
      <c r="CI2686" s="80">
        <f t="shared" si="3878"/>
        <v>5849.9999999999964</v>
      </c>
      <c r="CJ2686" s="80">
        <f t="shared" si="3878"/>
        <v>5933.3333333333294</v>
      </c>
      <c r="CK2686" s="80">
        <f t="shared" si="3878"/>
        <v>6016.6666666666624</v>
      </c>
      <c r="CL2686" s="80">
        <f t="shared" si="3878"/>
        <v>6099.9999999999955</v>
      </c>
    </row>
    <row r="2687" spans="2:90" x14ac:dyDescent="0.4">
      <c r="B2687" s="122" t="str">
        <f>"Accumulated amortization - "&amp;SUBSTITUTE(B2673,":","")</f>
        <v>Accumulated amortization - Fixed secondary intangible assets</v>
      </c>
      <c r="D2687" t="s">
        <v>424</v>
      </c>
      <c r="E2687" s="8" t="str">
        <f t="shared" si="3874"/>
        <v>2687 FAINT-F</v>
      </c>
      <c r="J2687" s="81">
        <f>-H2676/H2675*J2686</f>
        <v>-60</v>
      </c>
      <c r="K2687" s="43">
        <f t="shared" si="3875"/>
        <v>0</v>
      </c>
      <c r="L2687" s="43">
        <f t="shared" si="3875"/>
        <v>0</v>
      </c>
      <c r="M2687" s="43">
        <f t="shared" si="3875"/>
        <v>0</v>
      </c>
      <c r="N2687" s="43">
        <f t="shared" si="3875"/>
        <v>0</v>
      </c>
      <c r="O2687" s="43">
        <f t="shared" si="3875"/>
        <v>0</v>
      </c>
      <c r="P2687" s="43">
        <f t="shared" si="3875"/>
        <v>0</v>
      </c>
      <c r="R2687" s="37">
        <f>$J2687</f>
        <v>-60</v>
      </c>
      <c r="S2687" s="81" t="e">
        <f t="shared" ref="S2687:AX2687" ca="1" si="3879">R2687+S2681</f>
        <v>#REF!</v>
      </c>
      <c r="T2687" s="81" t="e">
        <f t="shared" ca="1" si="3879"/>
        <v>#REF!</v>
      </c>
      <c r="U2687" s="81" t="e">
        <f t="shared" ca="1" si="3879"/>
        <v>#REF!</v>
      </c>
      <c r="V2687" s="81" t="e">
        <f t="shared" ca="1" si="3879"/>
        <v>#REF!</v>
      </c>
      <c r="W2687" s="81" t="e">
        <f t="shared" ca="1" si="3879"/>
        <v>#REF!</v>
      </c>
      <c r="X2687" s="81" t="e">
        <f t="shared" ca="1" si="3879"/>
        <v>#REF!</v>
      </c>
      <c r="Y2687" s="81" t="e">
        <f t="shared" ca="1" si="3879"/>
        <v>#REF!</v>
      </c>
      <c r="Z2687" s="81" t="e">
        <f t="shared" ca="1" si="3879"/>
        <v>#REF!</v>
      </c>
      <c r="AA2687" s="81" t="e">
        <f t="shared" ca="1" si="3879"/>
        <v>#REF!</v>
      </c>
      <c r="AB2687" s="81" t="e">
        <f t="shared" ca="1" si="3879"/>
        <v>#REF!</v>
      </c>
      <c r="AC2687" s="81" t="e">
        <f t="shared" ca="1" si="3879"/>
        <v>#REF!</v>
      </c>
      <c r="AD2687" s="81" t="e">
        <f t="shared" ca="1" si="3879"/>
        <v>#REF!</v>
      </c>
      <c r="AE2687" s="81" t="e">
        <f t="shared" ca="1" si="3879"/>
        <v>#REF!</v>
      </c>
      <c r="AF2687" s="81" t="e">
        <f t="shared" ca="1" si="3879"/>
        <v>#REF!</v>
      </c>
      <c r="AG2687" s="81" t="e">
        <f t="shared" ca="1" si="3879"/>
        <v>#REF!</v>
      </c>
      <c r="AH2687" s="81" t="e">
        <f t="shared" ca="1" si="3879"/>
        <v>#REF!</v>
      </c>
      <c r="AI2687" s="81" t="e">
        <f t="shared" ca="1" si="3879"/>
        <v>#REF!</v>
      </c>
      <c r="AJ2687" s="81" t="e">
        <f t="shared" ca="1" si="3879"/>
        <v>#REF!</v>
      </c>
      <c r="AK2687" s="81" t="e">
        <f t="shared" ca="1" si="3879"/>
        <v>#REF!</v>
      </c>
      <c r="AL2687" s="81" t="e">
        <f t="shared" ca="1" si="3879"/>
        <v>#REF!</v>
      </c>
      <c r="AM2687" s="81" t="e">
        <f t="shared" ca="1" si="3879"/>
        <v>#REF!</v>
      </c>
      <c r="AN2687" s="81" t="e">
        <f t="shared" ca="1" si="3879"/>
        <v>#REF!</v>
      </c>
      <c r="AO2687" s="81" t="e">
        <f t="shared" ca="1" si="3879"/>
        <v>#REF!</v>
      </c>
      <c r="AP2687" s="81" t="e">
        <f t="shared" ca="1" si="3879"/>
        <v>#REF!</v>
      </c>
      <c r="AQ2687" s="81" t="e">
        <f t="shared" ca="1" si="3879"/>
        <v>#REF!</v>
      </c>
      <c r="AR2687" s="81" t="e">
        <f t="shared" ca="1" si="3879"/>
        <v>#REF!</v>
      </c>
      <c r="AS2687" s="81" t="e">
        <f t="shared" ca="1" si="3879"/>
        <v>#REF!</v>
      </c>
      <c r="AT2687" s="81" t="e">
        <f t="shared" ca="1" si="3879"/>
        <v>#REF!</v>
      </c>
      <c r="AU2687" s="81" t="e">
        <f t="shared" ca="1" si="3879"/>
        <v>#REF!</v>
      </c>
      <c r="AV2687" s="81" t="e">
        <f t="shared" ca="1" si="3879"/>
        <v>#REF!</v>
      </c>
      <c r="AW2687" s="81" t="e">
        <f t="shared" ca="1" si="3879"/>
        <v>#REF!</v>
      </c>
      <c r="AX2687" s="81" t="e">
        <f t="shared" ca="1" si="3879"/>
        <v>#REF!</v>
      </c>
      <c r="AY2687" s="81" t="e">
        <f t="shared" ref="AY2687:CD2687" ca="1" si="3880">AX2687+AY2681</f>
        <v>#REF!</v>
      </c>
      <c r="AZ2687" s="81" t="e">
        <f t="shared" ca="1" si="3880"/>
        <v>#REF!</v>
      </c>
      <c r="BA2687" s="81" t="e">
        <f t="shared" ca="1" si="3880"/>
        <v>#REF!</v>
      </c>
      <c r="BB2687" s="81" t="e">
        <f t="shared" ca="1" si="3880"/>
        <v>#REF!</v>
      </c>
      <c r="BC2687" s="81" t="e">
        <f t="shared" ca="1" si="3880"/>
        <v>#REF!</v>
      </c>
      <c r="BD2687" s="81" t="e">
        <f t="shared" ca="1" si="3880"/>
        <v>#REF!</v>
      </c>
      <c r="BE2687" s="81" t="e">
        <f t="shared" ca="1" si="3880"/>
        <v>#REF!</v>
      </c>
      <c r="BF2687" s="81" t="e">
        <f t="shared" ca="1" si="3880"/>
        <v>#REF!</v>
      </c>
      <c r="BG2687" s="81" t="e">
        <f t="shared" ca="1" si="3880"/>
        <v>#REF!</v>
      </c>
      <c r="BH2687" s="81" t="e">
        <f t="shared" ca="1" si="3880"/>
        <v>#REF!</v>
      </c>
      <c r="BI2687" s="81" t="e">
        <f t="shared" ca="1" si="3880"/>
        <v>#REF!</v>
      </c>
      <c r="BJ2687" s="81" t="e">
        <f t="shared" ca="1" si="3880"/>
        <v>#REF!</v>
      </c>
      <c r="BK2687" s="81" t="e">
        <f t="shared" ca="1" si="3880"/>
        <v>#REF!</v>
      </c>
      <c r="BL2687" s="81" t="e">
        <f t="shared" ca="1" si="3880"/>
        <v>#REF!</v>
      </c>
      <c r="BM2687" s="81" t="e">
        <f t="shared" ca="1" si="3880"/>
        <v>#REF!</v>
      </c>
      <c r="BN2687" s="81" t="e">
        <f t="shared" ca="1" si="3880"/>
        <v>#REF!</v>
      </c>
      <c r="BO2687" s="81" t="e">
        <f t="shared" ca="1" si="3880"/>
        <v>#REF!</v>
      </c>
      <c r="BP2687" s="81" t="e">
        <f t="shared" ca="1" si="3880"/>
        <v>#REF!</v>
      </c>
      <c r="BQ2687" s="81" t="e">
        <f t="shared" ca="1" si="3880"/>
        <v>#REF!</v>
      </c>
      <c r="BR2687" s="81" t="e">
        <f t="shared" ca="1" si="3880"/>
        <v>#REF!</v>
      </c>
      <c r="BS2687" s="81" t="e">
        <f t="shared" ca="1" si="3880"/>
        <v>#REF!</v>
      </c>
      <c r="BT2687" s="81" t="e">
        <f t="shared" ca="1" si="3880"/>
        <v>#REF!</v>
      </c>
      <c r="BU2687" s="81" t="e">
        <f t="shared" ca="1" si="3880"/>
        <v>#REF!</v>
      </c>
      <c r="BV2687" s="81" t="e">
        <f t="shared" ca="1" si="3880"/>
        <v>#REF!</v>
      </c>
      <c r="BW2687" s="81" t="e">
        <f t="shared" ca="1" si="3880"/>
        <v>#REF!</v>
      </c>
      <c r="BX2687" s="81" t="e">
        <f t="shared" ca="1" si="3880"/>
        <v>#REF!</v>
      </c>
      <c r="BY2687" s="81" t="e">
        <f t="shared" ca="1" si="3880"/>
        <v>#REF!</v>
      </c>
      <c r="BZ2687" s="81" t="e">
        <f t="shared" ca="1" si="3880"/>
        <v>#REF!</v>
      </c>
      <c r="CA2687" s="81" t="e">
        <f t="shared" ca="1" si="3880"/>
        <v>#REF!</v>
      </c>
      <c r="CB2687" s="81" t="e">
        <f t="shared" ca="1" si="3880"/>
        <v>#REF!</v>
      </c>
      <c r="CC2687" s="81" t="e">
        <f t="shared" ca="1" si="3880"/>
        <v>#REF!</v>
      </c>
      <c r="CD2687" s="81" t="e">
        <f t="shared" ca="1" si="3880"/>
        <v>#REF!</v>
      </c>
      <c r="CE2687" s="81" t="e">
        <f t="shared" ref="CE2687:CL2687" ca="1" si="3881">CD2687+CE2681</f>
        <v>#REF!</v>
      </c>
      <c r="CF2687" s="81" t="e">
        <f t="shared" ca="1" si="3881"/>
        <v>#REF!</v>
      </c>
      <c r="CG2687" s="81" t="e">
        <f t="shared" ca="1" si="3881"/>
        <v>#REF!</v>
      </c>
      <c r="CH2687" s="81" t="e">
        <f t="shared" ca="1" si="3881"/>
        <v>#REF!</v>
      </c>
      <c r="CI2687" s="81" t="e">
        <f t="shared" ca="1" si="3881"/>
        <v>#REF!</v>
      </c>
      <c r="CJ2687" s="81" t="e">
        <f t="shared" ca="1" si="3881"/>
        <v>#REF!</v>
      </c>
      <c r="CK2687" s="81" t="e">
        <f t="shared" ca="1" si="3881"/>
        <v>#REF!</v>
      </c>
      <c r="CL2687" s="81" t="e">
        <f t="shared" ca="1" si="3881"/>
        <v>#REF!</v>
      </c>
    </row>
    <row r="2688" spans="2:90" x14ac:dyDescent="0.4">
      <c r="B2688" s="123" t="str">
        <f>"Net Intangibles - "&amp;SUBSTITUTE(B2673,":","")</f>
        <v>Net Intangibles - Fixed secondary intangible assets</v>
      </c>
      <c r="C2688" t="s">
        <v>240</v>
      </c>
      <c r="D2688" t="s">
        <v>424</v>
      </c>
      <c r="E2688" s="8" t="str">
        <f t="shared" si="3874"/>
        <v>2688 FAINT-F</v>
      </c>
      <c r="H2688" s="27"/>
      <c r="J2688" s="77">
        <f>SUM(J2686:J2687)</f>
        <v>40</v>
      </c>
      <c r="K2688" s="28" t="e">
        <f t="shared" ref="K2688:P2688" ca="1" si="3882">SUMIF($4:$4,K$2,2688:2688)</f>
        <v>#REF!</v>
      </c>
      <c r="L2688" s="28" t="e">
        <f t="shared" ca="1" si="3882"/>
        <v>#REF!</v>
      </c>
      <c r="M2688" s="28" t="e">
        <f t="shared" ca="1" si="3882"/>
        <v>#REF!</v>
      </c>
      <c r="N2688" s="28" t="e">
        <f t="shared" ca="1" si="3882"/>
        <v>#REF!</v>
      </c>
      <c r="O2688" s="28" t="e">
        <f t="shared" ca="1" si="3882"/>
        <v>#REF!</v>
      </c>
      <c r="P2688" s="28" t="e">
        <f t="shared" ca="1" si="3882"/>
        <v>#REF!</v>
      </c>
      <c r="R2688" s="33">
        <f>$J2688</f>
        <v>40</v>
      </c>
      <c r="S2688" s="77" t="e">
        <f t="shared" ref="S2688" ca="1" si="3883">SUM(S2686:S2687)</f>
        <v>#REF!</v>
      </c>
      <c r="T2688" s="77" t="e">
        <f t="shared" ref="T2688:AX2688" ca="1" si="3884">SUM(T2686:T2687)</f>
        <v>#REF!</v>
      </c>
      <c r="U2688" s="77" t="e">
        <f t="shared" ca="1" si="3884"/>
        <v>#REF!</v>
      </c>
      <c r="V2688" s="77" t="e">
        <f t="shared" ca="1" si="3884"/>
        <v>#REF!</v>
      </c>
      <c r="W2688" s="77" t="e">
        <f t="shared" ca="1" si="3884"/>
        <v>#REF!</v>
      </c>
      <c r="X2688" s="77" t="e">
        <f t="shared" ca="1" si="3884"/>
        <v>#REF!</v>
      </c>
      <c r="Y2688" s="77" t="e">
        <f t="shared" ca="1" si="3884"/>
        <v>#REF!</v>
      </c>
      <c r="Z2688" s="77" t="e">
        <f t="shared" ca="1" si="3884"/>
        <v>#REF!</v>
      </c>
      <c r="AA2688" s="77" t="e">
        <f t="shared" ca="1" si="3884"/>
        <v>#REF!</v>
      </c>
      <c r="AB2688" s="77" t="e">
        <f t="shared" ca="1" si="3884"/>
        <v>#REF!</v>
      </c>
      <c r="AC2688" s="77" t="e">
        <f t="shared" ca="1" si="3884"/>
        <v>#REF!</v>
      </c>
      <c r="AD2688" s="77" t="e">
        <f t="shared" ca="1" si="3884"/>
        <v>#REF!</v>
      </c>
      <c r="AE2688" s="77" t="e">
        <f t="shared" ca="1" si="3884"/>
        <v>#REF!</v>
      </c>
      <c r="AF2688" s="77" t="e">
        <f t="shared" ca="1" si="3884"/>
        <v>#REF!</v>
      </c>
      <c r="AG2688" s="77" t="e">
        <f t="shared" ca="1" si="3884"/>
        <v>#REF!</v>
      </c>
      <c r="AH2688" s="77" t="e">
        <f t="shared" ca="1" si="3884"/>
        <v>#REF!</v>
      </c>
      <c r="AI2688" s="77" t="e">
        <f t="shared" ca="1" si="3884"/>
        <v>#REF!</v>
      </c>
      <c r="AJ2688" s="77" t="e">
        <f t="shared" ca="1" si="3884"/>
        <v>#REF!</v>
      </c>
      <c r="AK2688" s="77" t="e">
        <f t="shared" ca="1" si="3884"/>
        <v>#REF!</v>
      </c>
      <c r="AL2688" s="77" t="e">
        <f t="shared" ca="1" si="3884"/>
        <v>#REF!</v>
      </c>
      <c r="AM2688" s="77" t="e">
        <f t="shared" ca="1" si="3884"/>
        <v>#REF!</v>
      </c>
      <c r="AN2688" s="77" t="e">
        <f t="shared" ca="1" si="3884"/>
        <v>#REF!</v>
      </c>
      <c r="AO2688" s="77" t="e">
        <f t="shared" ca="1" si="3884"/>
        <v>#REF!</v>
      </c>
      <c r="AP2688" s="77" t="e">
        <f t="shared" ca="1" si="3884"/>
        <v>#REF!</v>
      </c>
      <c r="AQ2688" s="77" t="e">
        <f t="shared" ca="1" si="3884"/>
        <v>#REF!</v>
      </c>
      <c r="AR2688" s="77" t="e">
        <f t="shared" ca="1" si="3884"/>
        <v>#REF!</v>
      </c>
      <c r="AS2688" s="77" t="e">
        <f t="shared" ca="1" si="3884"/>
        <v>#REF!</v>
      </c>
      <c r="AT2688" s="77" t="e">
        <f t="shared" ca="1" si="3884"/>
        <v>#REF!</v>
      </c>
      <c r="AU2688" s="77" t="e">
        <f t="shared" ca="1" si="3884"/>
        <v>#REF!</v>
      </c>
      <c r="AV2688" s="77" t="e">
        <f t="shared" ca="1" si="3884"/>
        <v>#REF!</v>
      </c>
      <c r="AW2688" s="77" t="e">
        <f t="shared" ca="1" si="3884"/>
        <v>#REF!</v>
      </c>
      <c r="AX2688" s="77" t="e">
        <f t="shared" ca="1" si="3884"/>
        <v>#REF!</v>
      </c>
      <c r="AY2688" s="77" t="e">
        <f t="shared" ref="AY2688:CD2688" ca="1" si="3885">SUM(AY2686:AY2687)</f>
        <v>#REF!</v>
      </c>
      <c r="AZ2688" s="77" t="e">
        <f t="shared" ca="1" si="3885"/>
        <v>#REF!</v>
      </c>
      <c r="BA2688" s="77" t="e">
        <f t="shared" ca="1" si="3885"/>
        <v>#REF!</v>
      </c>
      <c r="BB2688" s="77" t="e">
        <f t="shared" ca="1" si="3885"/>
        <v>#REF!</v>
      </c>
      <c r="BC2688" s="77" t="e">
        <f t="shared" ca="1" si="3885"/>
        <v>#REF!</v>
      </c>
      <c r="BD2688" s="77" t="e">
        <f t="shared" ca="1" si="3885"/>
        <v>#REF!</v>
      </c>
      <c r="BE2688" s="77" t="e">
        <f t="shared" ca="1" si="3885"/>
        <v>#REF!</v>
      </c>
      <c r="BF2688" s="77" t="e">
        <f t="shared" ca="1" si="3885"/>
        <v>#REF!</v>
      </c>
      <c r="BG2688" s="77" t="e">
        <f t="shared" ca="1" si="3885"/>
        <v>#REF!</v>
      </c>
      <c r="BH2688" s="77" t="e">
        <f t="shared" ca="1" si="3885"/>
        <v>#REF!</v>
      </c>
      <c r="BI2688" s="77" t="e">
        <f t="shared" ca="1" si="3885"/>
        <v>#REF!</v>
      </c>
      <c r="BJ2688" s="77" t="e">
        <f t="shared" ca="1" si="3885"/>
        <v>#REF!</v>
      </c>
      <c r="BK2688" s="77" t="e">
        <f t="shared" ca="1" si="3885"/>
        <v>#REF!</v>
      </c>
      <c r="BL2688" s="77" t="e">
        <f t="shared" ca="1" si="3885"/>
        <v>#REF!</v>
      </c>
      <c r="BM2688" s="77" t="e">
        <f t="shared" ca="1" si="3885"/>
        <v>#REF!</v>
      </c>
      <c r="BN2688" s="77" t="e">
        <f t="shared" ca="1" si="3885"/>
        <v>#REF!</v>
      </c>
      <c r="BO2688" s="77" t="e">
        <f t="shared" ca="1" si="3885"/>
        <v>#REF!</v>
      </c>
      <c r="BP2688" s="77" t="e">
        <f t="shared" ca="1" si="3885"/>
        <v>#REF!</v>
      </c>
      <c r="BQ2688" s="77" t="e">
        <f t="shared" ca="1" si="3885"/>
        <v>#REF!</v>
      </c>
      <c r="BR2688" s="77" t="e">
        <f t="shared" ca="1" si="3885"/>
        <v>#REF!</v>
      </c>
      <c r="BS2688" s="77" t="e">
        <f t="shared" ca="1" si="3885"/>
        <v>#REF!</v>
      </c>
      <c r="BT2688" s="77" t="e">
        <f t="shared" ca="1" si="3885"/>
        <v>#REF!</v>
      </c>
      <c r="BU2688" s="77" t="e">
        <f t="shared" ca="1" si="3885"/>
        <v>#REF!</v>
      </c>
      <c r="BV2688" s="77" t="e">
        <f t="shared" ca="1" si="3885"/>
        <v>#REF!</v>
      </c>
      <c r="BW2688" s="77" t="e">
        <f t="shared" ca="1" si="3885"/>
        <v>#REF!</v>
      </c>
      <c r="BX2688" s="77" t="e">
        <f t="shared" ca="1" si="3885"/>
        <v>#REF!</v>
      </c>
      <c r="BY2688" s="77" t="e">
        <f t="shared" ca="1" si="3885"/>
        <v>#REF!</v>
      </c>
      <c r="BZ2688" s="77" t="e">
        <f t="shared" ca="1" si="3885"/>
        <v>#REF!</v>
      </c>
      <c r="CA2688" s="77" t="e">
        <f t="shared" ca="1" si="3885"/>
        <v>#REF!</v>
      </c>
      <c r="CB2688" s="77" t="e">
        <f t="shared" ca="1" si="3885"/>
        <v>#REF!</v>
      </c>
      <c r="CC2688" s="77" t="e">
        <f t="shared" ca="1" si="3885"/>
        <v>#REF!</v>
      </c>
      <c r="CD2688" s="77" t="e">
        <f t="shared" ca="1" si="3885"/>
        <v>#REF!</v>
      </c>
      <c r="CE2688" s="77" t="e">
        <f t="shared" ref="CE2688:CK2688" ca="1" si="3886">SUM(CE2686:CE2687)</f>
        <v>#REF!</v>
      </c>
      <c r="CF2688" s="77" t="e">
        <f t="shared" ca="1" si="3886"/>
        <v>#REF!</v>
      </c>
      <c r="CG2688" s="77" t="e">
        <f t="shared" ca="1" si="3886"/>
        <v>#REF!</v>
      </c>
      <c r="CH2688" s="77" t="e">
        <f t="shared" ca="1" si="3886"/>
        <v>#REF!</v>
      </c>
      <c r="CI2688" s="77" t="e">
        <f t="shared" ca="1" si="3886"/>
        <v>#REF!</v>
      </c>
      <c r="CJ2688" s="77" t="e">
        <f t="shared" ca="1" si="3886"/>
        <v>#REF!</v>
      </c>
      <c r="CK2688" s="77" t="e">
        <f t="shared" ca="1" si="3886"/>
        <v>#REF!</v>
      </c>
      <c r="CL2688" s="77" t="e">
        <f t="shared" ref="CL2688" ca="1" si="3887">SUM(CL2686:CL2687)</f>
        <v>#REF!</v>
      </c>
    </row>
    <row r="2689" spans="2:90" x14ac:dyDescent="0.4">
      <c r="B2689" s="123"/>
      <c r="D2689" t="s">
        <v>424</v>
      </c>
      <c r="E2689" s="8" t="str">
        <f t="shared" ref="E2689" si="3888">ROW()&amp;" "&amp;D2689</f>
        <v>2689 FAINT-F</v>
      </c>
      <c r="H2689" s="27"/>
      <c r="J2689" s="77"/>
      <c r="K2689" s="28"/>
      <c r="L2689" s="28"/>
      <c r="M2689" s="28"/>
      <c r="N2689" s="28"/>
      <c r="O2689" s="28"/>
      <c r="P2689" s="28"/>
      <c r="R2689" s="33"/>
      <c r="S2689" s="77"/>
      <c r="T2689" s="77"/>
      <c r="U2689" s="77"/>
      <c r="V2689" s="77"/>
      <c r="W2689" s="77"/>
      <c r="X2689" s="77"/>
      <c r="Y2689" s="77"/>
      <c r="Z2689" s="77"/>
      <c r="AA2689" s="77"/>
      <c r="AB2689" s="77"/>
      <c r="AC2689" s="77"/>
      <c r="AD2689" s="77"/>
      <c r="AE2689" s="77"/>
      <c r="AF2689" s="77"/>
      <c r="AG2689" s="77"/>
      <c r="AH2689" s="77"/>
      <c r="AI2689" s="77"/>
      <c r="AJ2689" s="77"/>
      <c r="AK2689" s="77"/>
      <c r="AL2689" s="77"/>
      <c r="AM2689" s="77"/>
      <c r="AN2689" s="77"/>
      <c r="AO2689" s="77"/>
      <c r="AP2689" s="77"/>
      <c r="AQ2689" s="77"/>
      <c r="AR2689" s="77"/>
      <c r="AS2689" s="77"/>
      <c r="AT2689" s="77"/>
      <c r="AU2689" s="77"/>
      <c r="AV2689" s="77"/>
      <c r="AW2689" s="77"/>
      <c r="AX2689" s="77"/>
      <c r="AY2689" s="77"/>
      <c r="AZ2689" s="77"/>
      <c r="BA2689" s="77"/>
      <c r="BB2689" s="77"/>
      <c r="BC2689" s="77"/>
      <c r="BD2689" s="77"/>
      <c r="BE2689" s="77"/>
      <c r="BF2689" s="77"/>
      <c r="BG2689" s="77"/>
      <c r="BH2689" s="77"/>
      <c r="BI2689" s="77"/>
      <c r="BJ2689" s="77"/>
      <c r="BK2689" s="77"/>
      <c r="BL2689" s="77"/>
      <c r="BM2689" s="77"/>
      <c r="BN2689" s="77"/>
      <c r="BO2689" s="77"/>
      <c r="BP2689" s="77"/>
      <c r="BQ2689" s="77"/>
      <c r="BR2689" s="77"/>
      <c r="BS2689" s="77"/>
      <c r="BT2689" s="77"/>
      <c r="BU2689" s="77"/>
      <c r="BV2689" s="77"/>
      <c r="BW2689" s="77"/>
      <c r="BX2689" s="77"/>
      <c r="BY2689" s="77"/>
      <c r="BZ2689" s="77"/>
      <c r="CA2689" s="77"/>
      <c r="CB2689" s="77"/>
      <c r="CC2689" s="77"/>
      <c r="CD2689" s="77"/>
      <c r="CE2689" s="77"/>
      <c r="CF2689" s="77"/>
      <c r="CG2689" s="77"/>
      <c r="CH2689" s="77"/>
      <c r="CI2689" s="77"/>
      <c r="CJ2689" s="77"/>
      <c r="CK2689" s="77"/>
      <c r="CL2689" s="77"/>
    </row>
    <row r="2690" spans="2:90" x14ac:dyDescent="0.4">
      <c r="B2690" s="132" t="str">
        <f>B2665</f>
        <v>(Primary label)</v>
      </c>
      <c r="D2690" t="s">
        <v>424</v>
      </c>
      <c r="E2690" s="8" t="str">
        <f t="shared" si="3871"/>
        <v>2690 FAINT-F</v>
      </c>
      <c r="G2690" t="s">
        <v>332</v>
      </c>
      <c r="H2690" s="27"/>
      <c r="I2690" s="78"/>
      <c r="J2690" s="78"/>
      <c r="K2690" s="33"/>
      <c r="L2690" s="33"/>
      <c r="M2690" s="33"/>
      <c r="N2690" s="33"/>
      <c r="O2690" s="33"/>
      <c r="P2690" s="33"/>
      <c r="R2690" s="33"/>
      <c r="S2690" s="77"/>
      <c r="T2690" s="77"/>
      <c r="U2690" s="77"/>
      <c r="V2690" s="77"/>
      <c r="W2690" s="77"/>
      <c r="X2690" s="77"/>
      <c r="Y2690" s="77"/>
      <c r="Z2690" s="77"/>
      <c r="AA2690" s="77"/>
      <c r="AB2690" s="77"/>
      <c r="AC2690" s="77"/>
      <c r="AD2690" s="77"/>
      <c r="AE2690" s="77"/>
      <c r="AF2690" s="77"/>
      <c r="AG2690" s="77"/>
      <c r="AH2690" s="77"/>
      <c r="AI2690" s="77"/>
      <c r="AJ2690" s="77"/>
      <c r="AK2690" s="77"/>
      <c r="AL2690" s="77"/>
      <c r="AM2690" s="77"/>
      <c r="AN2690" s="77"/>
      <c r="AO2690" s="77"/>
      <c r="AP2690" s="77"/>
      <c r="AQ2690" s="77"/>
      <c r="AR2690" s="77"/>
      <c r="AS2690" s="77"/>
      <c r="AT2690" s="77"/>
      <c r="AU2690" s="77"/>
      <c r="AV2690" s="77"/>
      <c r="AW2690" s="77"/>
      <c r="AX2690" s="77"/>
      <c r="AY2690" s="77"/>
      <c r="AZ2690" s="77"/>
      <c r="BA2690" s="77"/>
      <c r="BB2690" s="77"/>
      <c r="BC2690" s="77"/>
      <c r="BD2690" s="77"/>
      <c r="BE2690" s="77"/>
      <c r="BF2690" s="77"/>
      <c r="BG2690" s="77"/>
      <c r="BH2690" s="77"/>
      <c r="BI2690" s="77"/>
      <c r="BJ2690" s="77"/>
      <c r="BK2690" s="77"/>
      <c r="BL2690" s="77"/>
      <c r="BM2690" s="77"/>
      <c r="BN2690" s="77"/>
      <c r="BO2690" s="77"/>
      <c r="BP2690" s="77"/>
      <c r="BQ2690" s="77"/>
      <c r="BR2690" s="77"/>
      <c r="BS2690" s="77"/>
      <c r="BT2690" s="77"/>
      <c r="BU2690" s="77"/>
      <c r="BV2690" s="77"/>
      <c r="BW2690" s="77"/>
      <c r="BX2690" s="77"/>
      <c r="BY2690" s="77"/>
      <c r="BZ2690" s="77"/>
      <c r="CA2690" s="77"/>
      <c r="CB2690" s="77"/>
      <c r="CC2690" s="77"/>
      <c r="CD2690" s="77"/>
      <c r="CE2690" s="77"/>
      <c r="CF2690" s="77"/>
      <c r="CG2690" s="77"/>
      <c r="CH2690" s="77"/>
      <c r="CI2690" s="77"/>
      <c r="CJ2690" s="77"/>
      <c r="CK2690" s="77"/>
      <c r="CL2690" s="77"/>
    </row>
    <row r="2691" spans="2:90" x14ac:dyDescent="0.4">
      <c r="B2691" s="132" t="str">
        <f>B2666</f>
        <v>primary unit</v>
      </c>
      <c r="D2691" t="s">
        <v>424</v>
      </c>
      <c r="E2691" s="8" t="str">
        <f>ROW()&amp;" "&amp;D2691</f>
        <v>2691 FAINT-F</v>
      </c>
      <c r="G2691" t="s">
        <v>332</v>
      </c>
      <c r="S2691" s="72"/>
      <c r="T2691" s="72"/>
      <c r="U2691" s="72"/>
      <c r="V2691" s="72"/>
      <c r="W2691" s="72"/>
      <c r="X2691" s="72"/>
      <c r="Y2691" s="72"/>
      <c r="Z2691" s="72"/>
      <c r="AA2691" s="72"/>
      <c r="AB2691" s="72"/>
      <c r="AC2691" s="72"/>
      <c r="AD2691" s="72"/>
      <c r="AE2691" s="72"/>
      <c r="AF2691" s="72"/>
      <c r="AG2691" s="72"/>
      <c r="AH2691" s="72"/>
      <c r="AI2691" s="72"/>
      <c r="AJ2691" s="72"/>
      <c r="AK2691" s="72"/>
      <c r="AL2691" s="72"/>
      <c r="AM2691" s="72"/>
      <c r="AN2691" s="72"/>
      <c r="AO2691" s="72"/>
      <c r="AP2691" s="72"/>
      <c r="AQ2691" s="72"/>
      <c r="AR2691" s="72"/>
      <c r="AS2691" s="72"/>
      <c r="AT2691" s="72"/>
      <c r="AU2691" s="72"/>
      <c r="AV2691" s="72"/>
      <c r="AW2691" s="72"/>
      <c r="AX2691" s="72"/>
      <c r="AY2691" s="72"/>
      <c r="AZ2691" s="72"/>
      <c r="BA2691" s="72"/>
      <c r="BB2691" s="72"/>
      <c r="BC2691" s="72"/>
      <c r="BD2691" s="72"/>
      <c r="BE2691" s="72"/>
      <c r="BF2691" s="72"/>
      <c r="BG2691" s="72"/>
      <c r="BH2691" s="72"/>
      <c r="BI2691" s="72"/>
      <c r="BJ2691" s="72"/>
      <c r="BK2691" s="72"/>
      <c r="BL2691" s="72"/>
      <c r="BM2691" s="72"/>
      <c r="BN2691" s="72"/>
      <c r="BO2691" s="72"/>
      <c r="BP2691" s="72"/>
      <c r="BQ2691" s="72"/>
      <c r="BR2691" s="72"/>
      <c r="BS2691" s="72"/>
      <c r="BT2691" s="72"/>
      <c r="BU2691" s="72"/>
      <c r="BV2691" s="72"/>
      <c r="BW2691" s="72"/>
      <c r="BX2691" s="72"/>
      <c r="BY2691" s="72"/>
      <c r="BZ2691" s="72"/>
      <c r="CA2691" s="72"/>
      <c r="CB2691" s="72"/>
      <c r="CC2691" s="72"/>
      <c r="CD2691" s="72"/>
      <c r="CE2691" s="72"/>
      <c r="CF2691" s="72"/>
      <c r="CG2691" s="72"/>
      <c r="CH2691" s="72"/>
      <c r="CI2691" s="72"/>
      <c r="CJ2691" s="72"/>
      <c r="CK2691" s="72"/>
      <c r="CL2691" s="72"/>
    </row>
    <row r="2692" spans="2:90" x14ac:dyDescent="0.4">
      <c r="B2692" s="132" t="str">
        <f>B2667</f>
        <v>Primary revenue driver</v>
      </c>
      <c r="D2692" t="s">
        <v>424</v>
      </c>
      <c r="E2692" s="8" t="str">
        <f t="shared" si="3871"/>
        <v>2692 FAINT-F</v>
      </c>
      <c r="G2692" t="s">
        <v>332</v>
      </c>
      <c r="K2692" s="53"/>
      <c r="L2692" s="53"/>
      <c r="M2692" s="53"/>
      <c r="N2692" s="53"/>
      <c r="O2692" s="53"/>
      <c r="P2692" s="53"/>
      <c r="R2692" s="24"/>
      <c r="S2692" s="175" t="str">
        <f t="shared" ref="S2692" si="3889">S2667</f>
        <v>S$12</v>
      </c>
      <c r="T2692" s="175" t="str">
        <f t="shared" ref="T2692:AX2692" si="3890">T2667</f>
        <v>T$12</v>
      </c>
      <c r="U2692" s="175" t="str">
        <f t="shared" si="3890"/>
        <v>U$12</v>
      </c>
      <c r="V2692" s="175" t="str">
        <f t="shared" si="3890"/>
        <v>V$12</v>
      </c>
      <c r="W2692" s="175" t="str">
        <f t="shared" si="3890"/>
        <v>W$12</v>
      </c>
      <c r="X2692" s="175" t="str">
        <f t="shared" si="3890"/>
        <v>X$12</v>
      </c>
      <c r="Y2692" s="175" t="str">
        <f t="shared" si="3890"/>
        <v>Y$12</v>
      </c>
      <c r="Z2692" s="175" t="str">
        <f t="shared" si="3890"/>
        <v>Z$12</v>
      </c>
      <c r="AA2692" s="175" t="str">
        <f t="shared" si="3890"/>
        <v>AA$12</v>
      </c>
      <c r="AB2692" s="175" t="str">
        <f t="shared" si="3890"/>
        <v>AB$12</v>
      </c>
      <c r="AC2692" s="175" t="str">
        <f t="shared" si="3890"/>
        <v>AC$12</v>
      </c>
      <c r="AD2692" s="175" t="str">
        <f t="shared" si="3890"/>
        <v>AD$12</v>
      </c>
      <c r="AE2692" s="175" t="str">
        <f t="shared" si="3890"/>
        <v>AE$12</v>
      </c>
      <c r="AF2692" s="175" t="str">
        <f t="shared" si="3890"/>
        <v>AF$12</v>
      </c>
      <c r="AG2692" s="175" t="str">
        <f t="shared" si="3890"/>
        <v>AG$12</v>
      </c>
      <c r="AH2692" s="175" t="str">
        <f t="shared" si="3890"/>
        <v>AH$12</v>
      </c>
      <c r="AI2692" s="175" t="str">
        <f t="shared" si="3890"/>
        <v>AI$12</v>
      </c>
      <c r="AJ2692" s="175" t="str">
        <f t="shared" si="3890"/>
        <v>AJ$12</v>
      </c>
      <c r="AK2692" s="175" t="str">
        <f t="shared" si="3890"/>
        <v>AK$12</v>
      </c>
      <c r="AL2692" s="175" t="str">
        <f t="shared" si="3890"/>
        <v>AL$12</v>
      </c>
      <c r="AM2692" s="175" t="str">
        <f t="shared" si="3890"/>
        <v>AM$12</v>
      </c>
      <c r="AN2692" s="175" t="str">
        <f t="shared" si="3890"/>
        <v>AN$12</v>
      </c>
      <c r="AO2692" s="175" t="str">
        <f t="shared" si="3890"/>
        <v>AO$12</v>
      </c>
      <c r="AP2692" s="175" t="str">
        <f t="shared" si="3890"/>
        <v>AP$12</v>
      </c>
      <c r="AQ2692" s="175" t="str">
        <f t="shared" si="3890"/>
        <v>AQ$12</v>
      </c>
      <c r="AR2692" s="175" t="str">
        <f t="shared" si="3890"/>
        <v>AR$12</v>
      </c>
      <c r="AS2692" s="175" t="str">
        <f t="shared" si="3890"/>
        <v>AS$12</v>
      </c>
      <c r="AT2692" s="175" t="str">
        <f t="shared" si="3890"/>
        <v>AT$12</v>
      </c>
      <c r="AU2692" s="175" t="str">
        <f t="shared" si="3890"/>
        <v>AU$12</v>
      </c>
      <c r="AV2692" s="175" t="str">
        <f t="shared" si="3890"/>
        <v>AV$12</v>
      </c>
      <c r="AW2692" s="175" t="str">
        <f t="shared" si="3890"/>
        <v>AW$12</v>
      </c>
      <c r="AX2692" s="175" t="str">
        <f t="shared" si="3890"/>
        <v>AX$12</v>
      </c>
      <c r="AY2692" s="175" t="str">
        <f t="shared" ref="AY2692:CD2692" si="3891">AY2667</f>
        <v>AY$12</v>
      </c>
      <c r="AZ2692" s="175" t="str">
        <f t="shared" si="3891"/>
        <v>AZ$12</v>
      </c>
      <c r="BA2692" s="175" t="str">
        <f t="shared" si="3891"/>
        <v>BA$12</v>
      </c>
      <c r="BB2692" s="175" t="str">
        <f t="shared" si="3891"/>
        <v>BB$12</v>
      </c>
      <c r="BC2692" s="175" t="str">
        <f t="shared" si="3891"/>
        <v>BC$12</v>
      </c>
      <c r="BD2692" s="175" t="str">
        <f t="shared" si="3891"/>
        <v>BD$12</v>
      </c>
      <c r="BE2692" s="175" t="str">
        <f t="shared" si="3891"/>
        <v>BE$12</v>
      </c>
      <c r="BF2692" s="175" t="str">
        <f t="shared" si="3891"/>
        <v>BF$12</v>
      </c>
      <c r="BG2692" s="175" t="str">
        <f t="shared" si="3891"/>
        <v>BG$12</v>
      </c>
      <c r="BH2692" s="175" t="str">
        <f t="shared" si="3891"/>
        <v>BH$12</v>
      </c>
      <c r="BI2692" s="175" t="str">
        <f t="shared" si="3891"/>
        <v>BI$12</v>
      </c>
      <c r="BJ2692" s="175" t="str">
        <f t="shared" si="3891"/>
        <v>BJ$12</v>
      </c>
      <c r="BK2692" s="175" t="str">
        <f t="shared" si="3891"/>
        <v>BK$12</v>
      </c>
      <c r="BL2692" s="175" t="str">
        <f t="shared" si="3891"/>
        <v>BL$12</v>
      </c>
      <c r="BM2692" s="175" t="str">
        <f t="shared" si="3891"/>
        <v>BM$12</v>
      </c>
      <c r="BN2692" s="175" t="str">
        <f t="shared" si="3891"/>
        <v>BN$12</v>
      </c>
      <c r="BO2692" s="175" t="str">
        <f t="shared" si="3891"/>
        <v>BO$12</v>
      </c>
      <c r="BP2692" s="175" t="str">
        <f t="shared" si="3891"/>
        <v>BP$12</v>
      </c>
      <c r="BQ2692" s="175" t="str">
        <f t="shared" si="3891"/>
        <v>BQ$12</v>
      </c>
      <c r="BR2692" s="175" t="str">
        <f t="shared" si="3891"/>
        <v>BR$12</v>
      </c>
      <c r="BS2692" s="175" t="str">
        <f t="shared" si="3891"/>
        <v>BS$12</v>
      </c>
      <c r="BT2692" s="175" t="str">
        <f t="shared" si="3891"/>
        <v>BT$12</v>
      </c>
      <c r="BU2692" s="175" t="str">
        <f t="shared" si="3891"/>
        <v>BU$12</v>
      </c>
      <c r="BV2692" s="175" t="str">
        <f t="shared" si="3891"/>
        <v>BV$12</v>
      </c>
      <c r="BW2692" s="175" t="str">
        <f t="shared" si="3891"/>
        <v>BW$12</v>
      </c>
      <c r="BX2692" s="175" t="str">
        <f t="shared" si="3891"/>
        <v>BX$12</v>
      </c>
      <c r="BY2692" s="175" t="str">
        <f t="shared" si="3891"/>
        <v>BY$12</v>
      </c>
      <c r="BZ2692" s="175" t="str">
        <f t="shared" si="3891"/>
        <v>BZ$12</v>
      </c>
      <c r="CA2692" s="175" t="str">
        <f t="shared" si="3891"/>
        <v>CA$12</v>
      </c>
      <c r="CB2692" s="175" t="str">
        <f t="shared" si="3891"/>
        <v>CB$12</v>
      </c>
      <c r="CC2692" s="175" t="str">
        <f t="shared" si="3891"/>
        <v>CC$12</v>
      </c>
      <c r="CD2692" s="175" t="str">
        <f t="shared" si="3891"/>
        <v>CD$12</v>
      </c>
      <c r="CE2692" s="175" t="str">
        <f t="shared" ref="CE2692:CK2692" si="3892">CE2667</f>
        <v>CE$12</v>
      </c>
      <c r="CF2692" s="175" t="str">
        <f t="shared" si="3892"/>
        <v>CF$12</v>
      </c>
      <c r="CG2692" s="175" t="str">
        <f t="shared" si="3892"/>
        <v>CG$12</v>
      </c>
      <c r="CH2692" s="175" t="str">
        <f t="shared" si="3892"/>
        <v>CH$12</v>
      </c>
      <c r="CI2692" s="175" t="str">
        <f t="shared" si="3892"/>
        <v>CI$12</v>
      </c>
      <c r="CJ2692" s="175" t="str">
        <f t="shared" si="3892"/>
        <v>CJ$12</v>
      </c>
      <c r="CK2692" s="175" t="str">
        <f t="shared" si="3892"/>
        <v>CK$12</v>
      </c>
      <c r="CL2692" s="175" t="str">
        <f t="shared" ref="CL2692" si="3893">CL2667</f>
        <v>CL$12</v>
      </c>
    </row>
    <row r="2693" spans="2:90" x14ac:dyDescent="0.4">
      <c r="B2693" s="132" t="str">
        <f>B2668</f>
        <v>Primary volume driver</v>
      </c>
      <c r="D2693" t="s">
        <v>424</v>
      </c>
      <c r="E2693" s="8" t="str">
        <f t="shared" si="3871"/>
        <v>2693 FAINT-F</v>
      </c>
      <c r="G2693" t="s">
        <v>332</v>
      </c>
      <c r="H2693" s="12"/>
      <c r="I2693" s="60"/>
      <c r="J2693" s="60"/>
      <c r="K2693" s="15"/>
      <c r="L2693" s="15"/>
      <c r="M2693" s="15"/>
      <c r="N2693" s="15"/>
      <c r="O2693" s="15"/>
      <c r="P2693" s="15"/>
      <c r="R2693" s="15"/>
      <c r="S2693" s="175" t="str">
        <f t="shared" ref="S2693" si="3894">S2668</f>
        <v>S$13</v>
      </c>
      <c r="T2693" s="175" t="str">
        <f t="shared" ref="T2693:AX2693" si="3895">T2668</f>
        <v>T$13</v>
      </c>
      <c r="U2693" s="175" t="str">
        <f t="shared" si="3895"/>
        <v>U$13</v>
      </c>
      <c r="V2693" s="175" t="str">
        <f t="shared" si="3895"/>
        <v>V$13</v>
      </c>
      <c r="W2693" s="175" t="str">
        <f t="shared" si="3895"/>
        <v>W$13</v>
      </c>
      <c r="X2693" s="175" t="str">
        <f t="shared" si="3895"/>
        <v>X$13</v>
      </c>
      <c r="Y2693" s="175" t="str">
        <f t="shared" si="3895"/>
        <v>Y$13</v>
      </c>
      <c r="Z2693" s="175" t="str">
        <f t="shared" si="3895"/>
        <v>Z$13</v>
      </c>
      <c r="AA2693" s="175" t="str">
        <f t="shared" si="3895"/>
        <v>AA$13</v>
      </c>
      <c r="AB2693" s="175" t="str">
        <f t="shared" si="3895"/>
        <v>AB$13</v>
      </c>
      <c r="AC2693" s="175" t="str">
        <f t="shared" si="3895"/>
        <v>AC$13</v>
      </c>
      <c r="AD2693" s="175" t="str">
        <f t="shared" si="3895"/>
        <v>AD$13</v>
      </c>
      <c r="AE2693" s="175" t="str">
        <f t="shared" si="3895"/>
        <v>AE$13</v>
      </c>
      <c r="AF2693" s="175" t="str">
        <f t="shared" si="3895"/>
        <v>AF$13</v>
      </c>
      <c r="AG2693" s="175" t="str">
        <f t="shared" si="3895"/>
        <v>AG$13</v>
      </c>
      <c r="AH2693" s="175" t="str">
        <f t="shared" si="3895"/>
        <v>AH$13</v>
      </c>
      <c r="AI2693" s="175" t="str">
        <f t="shared" si="3895"/>
        <v>AI$13</v>
      </c>
      <c r="AJ2693" s="175" t="str">
        <f t="shared" si="3895"/>
        <v>AJ$13</v>
      </c>
      <c r="AK2693" s="175" t="str">
        <f t="shared" si="3895"/>
        <v>AK$13</v>
      </c>
      <c r="AL2693" s="175" t="str">
        <f t="shared" si="3895"/>
        <v>AL$13</v>
      </c>
      <c r="AM2693" s="175" t="str">
        <f t="shared" si="3895"/>
        <v>AM$13</v>
      </c>
      <c r="AN2693" s="175" t="str">
        <f t="shared" si="3895"/>
        <v>AN$13</v>
      </c>
      <c r="AO2693" s="175" t="str">
        <f t="shared" si="3895"/>
        <v>AO$13</v>
      </c>
      <c r="AP2693" s="175" t="str">
        <f t="shared" si="3895"/>
        <v>AP$13</v>
      </c>
      <c r="AQ2693" s="175" t="str">
        <f t="shared" si="3895"/>
        <v>AQ$13</v>
      </c>
      <c r="AR2693" s="175" t="str">
        <f t="shared" si="3895"/>
        <v>AR$13</v>
      </c>
      <c r="AS2693" s="175" t="str">
        <f t="shared" si="3895"/>
        <v>AS$13</v>
      </c>
      <c r="AT2693" s="175" t="str">
        <f t="shared" si="3895"/>
        <v>AT$13</v>
      </c>
      <c r="AU2693" s="175" t="str">
        <f t="shared" si="3895"/>
        <v>AU$13</v>
      </c>
      <c r="AV2693" s="175" t="str">
        <f t="shared" si="3895"/>
        <v>AV$13</v>
      </c>
      <c r="AW2693" s="175" t="str">
        <f t="shared" si="3895"/>
        <v>AW$13</v>
      </c>
      <c r="AX2693" s="175" t="str">
        <f t="shared" si="3895"/>
        <v>AX$13</v>
      </c>
      <c r="AY2693" s="175" t="str">
        <f t="shared" ref="AY2693:CD2693" si="3896">AY2668</f>
        <v>AY$13</v>
      </c>
      <c r="AZ2693" s="175" t="str">
        <f t="shared" si="3896"/>
        <v>AZ$13</v>
      </c>
      <c r="BA2693" s="175" t="str">
        <f t="shared" si="3896"/>
        <v>BA$13</v>
      </c>
      <c r="BB2693" s="175" t="str">
        <f t="shared" si="3896"/>
        <v>BB$13</v>
      </c>
      <c r="BC2693" s="175" t="str">
        <f t="shared" si="3896"/>
        <v>BC$13</v>
      </c>
      <c r="BD2693" s="175" t="str">
        <f t="shared" si="3896"/>
        <v>BD$13</v>
      </c>
      <c r="BE2693" s="175" t="str">
        <f t="shared" si="3896"/>
        <v>BE$13</v>
      </c>
      <c r="BF2693" s="175" t="str">
        <f t="shared" si="3896"/>
        <v>BF$13</v>
      </c>
      <c r="BG2693" s="175" t="str">
        <f t="shared" si="3896"/>
        <v>BG$13</v>
      </c>
      <c r="BH2693" s="175" t="str">
        <f t="shared" si="3896"/>
        <v>BH$13</v>
      </c>
      <c r="BI2693" s="175" t="str">
        <f t="shared" si="3896"/>
        <v>BI$13</v>
      </c>
      <c r="BJ2693" s="175" t="str">
        <f t="shared" si="3896"/>
        <v>BJ$13</v>
      </c>
      <c r="BK2693" s="175" t="str">
        <f t="shared" si="3896"/>
        <v>BK$13</v>
      </c>
      <c r="BL2693" s="175" t="str">
        <f t="shared" si="3896"/>
        <v>BL$13</v>
      </c>
      <c r="BM2693" s="175" t="str">
        <f t="shared" si="3896"/>
        <v>BM$13</v>
      </c>
      <c r="BN2693" s="175" t="str">
        <f t="shared" si="3896"/>
        <v>BN$13</v>
      </c>
      <c r="BO2693" s="175" t="str">
        <f t="shared" si="3896"/>
        <v>BO$13</v>
      </c>
      <c r="BP2693" s="175" t="str">
        <f t="shared" si="3896"/>
        <v>BP$13</v>
      </c>
      <c r="BQ2693" s="175" t="str">
        <f t="shared" si="3896"/>
        <v>BQ$13</v>
      </c>
      <c r="BR2693" s="175" t="str">
        <f t="shared" si="3896"/>
        <v>BR$13</v>
      </c>
      <c r="BS2693" s="175" t="str">
        <f t="shared" si="3896"/>
        <v>BS$13</v>
      </c>
      <c r="BT2693" s="175" t="str">
        <f t="shared" si="3896"/>
        <v>BT$13</v>
      </c>
      <c r="BU2693" s="175" t="str">
        <f t="shared" si="3896"/>
        <v>BU$13</v>
      </c>
      <c r="BV2693" s="175" t="str">
        <f t="shared" si="3896"/>
        <v>BV$13</v>
      </c>
      <c r="BW2693" s="175" t="str">
        <f t="shared" si="3896"/>
        <v>BW$13</v>
      </c>
      <c r="BX2693" s="175" t="str">
        <f t="shared" si="3896"/>
        <v>BX$13</v>
      </c>
      <c r="BY2693" s="175" t="str">
        <f t="shared" si="3896"/>
        <v>BY$13</v>
      </c>
      <c r="BZ2693" s="175" t="str">
        <f t="shared" si="3896"/>
        <v>BZ$13</v>
      </c>
      <c r="CA2693" s="175" t="str">
        <f t="shared" si="3896"/>
        <v>CA$13</v>
      </c>
      <c r="CB2693" s="175" t="str">
        <f t="shared" si="3896"/>
        <v>CB$13</v>
      </c>
      <c r="CC2693" s="175" t="str">
        <f t="shared" si="3896"/>
        <v>CC$13</v>
      </c>
      <c r="CD2693" s="175" t="str">
        <f t="shared" si="3896"/>
        <v>CD$13</v>
      </c>
      <c r="CE2693" s="175" t="str">
        <f t="shared" ref="CE2693:CK2693" si="3897">CE2668</f>
        <v>CE$13</v>
      </c>
      <c r="CF2693" s="175" t="str">
        <f t="shared" si="3897"/>
        <v>CF$13</v>
      </c>
      <c r="CG2693" s="175" t="str">
        <f t="shared" si="3897"/>
        <v>CG$13</v>
      </c>
      <c r="CH2693" s="175" t="str">
        <f t="shared" si="3897"/>
        <v>CH$13</v>
      </c>
      <c r="CI2693" s="175" t="str">
        <f t="shared" si="3897"/>
        <v>CI$13</v>
      </c>
      <c r="CJ2693" s="175" t="str">
        <f t="shared" si="3897"/>
        <v>CJ$13</v>
      </c>
      <c r="CK2693" s="175" t="str">
        <f t="shared" si="3897"/>
        <v>CK$13</v>
      </c>
      <c r="CL2693" s="175" t="str">
        <f t="shared" ref="CL2693" si="3898">CL2668</f>
        <v>CL$13</v>
      </c>
    </row>
    <row r="2694" spans="2:90" x14ac:dyDescent="0.4">
      <c r="B2694" s="132" t="str">
        <f>B2673</f>
        <v>Fixed secondary intangible assets:</v>
      </c>
      <c r="D2694" t="s">
        <v>424</v>
      </c>
      <c r="E2694" s="8" t="str">
        <f t="shared" si="3871"/>
        <v>2694 FAINT-F</v>
      </c>
      <c r="G2694" t="s">
        <v>332</v>
      </c>
      <c r="H2694" s="12"/>
      <c r="I2694" s="60"/>
      <c r="J2694" s="60"/>
      <c r="K2694" s="15"/>
      <c r="L2694" s="15"/>
      <c r="M2694" s="15"/>
      <c r="N2694" s="15"/>
      <c r="O2694" s="15"/>
      <c r="P2694" s="15"/>
      <c r="R2694" s="15"/>
      <c r="S2694" s="175">
        <f t="shared" ref="S2694" si="3899">S2669</f>
        <v>0</v>
      </c>
      <c r="T2694" s="175">
        <f t="shared" ref="T2694:AX2694" si="3900">T2669</f>
        <v>0</v>
      </c>
      <c r="U2694" s="175">
        <f t="shared" si="3900"/>
        <v>0</v>
      </c>
      <c r="V2694" s="175">
        <f t="shared" si="3900"/>
        <v>0</v>
      </c>
      <c r="W2694" s="175">
        <f t="shared" si="3900"/>
        <v>0</v>
      </c>
      <c r="X2694" s="175">
        <f t="shared" si="3900"/>
        <v>0</v>
      </c>
      <c r="Y2694" s="175">
        <f t="shared" si="3900"/>
        <v>0</v>
      </c>
      <c r="Z2694" s="175">
        <f t="shared" si="3900"/>
        <v>0</v>
      </c>
      <c r="AA2694" s="175">
        <f t="shared" si="3900"/>
        <v>0</v>
      </c>
      <c r="AB2694" s="175">
        <f t="shared" si="3900"/>
        <v>0</v>
      </c>
      <c r="AC2694" s="175">
        <f t="shared" si="3900"/>
        <v>0</v>
      </c>
      <c r="AD2694" s="175">
        <f t="shared" si="3900"/>
        <v>0</v>
      </c>
      <c r="AE2694" s="175">
        <f t="shared" si="3900"/>
        <v>0</v>
      </c>
      <c r="AF2694" s="175">
        <f t="shared" si="3900"/>
        <v>0</v>
      </c>
      <c r="AG2694" s="175">
        <f t="shared" si="3900"/>
        <v>0</v>
      </c>
      <c r="AH2694" s="175">
        <f t="shared" si="3900"/>
        <v>0</v>
      </c>
      <c r="AI2694" s="175">
        <f t="shared" si="3900"/>
        <v>0</v>
      </c>
      <c r="AJ2694" s="175">
        <f t="shared" si="3900"/>
        <v>0</v>
      </c>
      <c r="AK2694" s="175">
        <f t="shared" si="3900"/>
        <v>0</v>
      </c>
      <c r="AL2694" s="175">
        <f t="shared" si="3900"/>
        <v>0</v>
      </c>
      <c r="AM2694" s="175">
        <f t="shared" si="3900"/>
        <v>0</v>
      </c>
      <c r="AN2694" s="175">
        <f t="shared" si="3900"/>
        <v>0</v>
      </c>
      <c r="AO2694" s="175">
        <f t="shared" si="3900"/>
        <v>0</v>
      </c>
      <c r="AP2694" s="175">
        <f t="shared" si="3900"/>
        <v>0</v>
      </c>
      <c r="AQ2694" s="175">
        <f t="shared" si="3900"/>
        <v>0</v>
      </c>
      <c r="AR2694" s="175">
        <f t="shared" si="3900"/>
        <v>0</v>
      </c>
      <c r="AS2694" s="175">
        <f t="shared" si="3900"/>
        <v>0</v>
      </c>
      <c r="AT2694" s="175">
        <f t="shared" si="3900"/>
        <v>0</v>
      </c>
      <c r="AU2694" s="175">
        <f t="shared" si="3900"/>
        <v>0</v>
      </c>
      <c r="AV2694" s="175">
        <f t="shared" si="3900"/>
        <v>0</v>
      </c>
      <c r="AW2694" s="175">
        <f t="shared" si="3900"/>
        <v>0</v>
      </c>
      <c r="AX2694" s="175">
        <f t="shared" si="3900"/>
        <v>0</v>
      </c>
      <c r="AY2694" s="175">
        <f t="shared" ref="AY2694:CD2694" si="3901">AY2669</f>
        <v>0</v>
      </c>
      <c r="AZ2694" s="175">
        <f t="shared" si="3901"/>
        <v>0</v>
      </c>
      <c r="BA2694" s="175">
        <f t="shared" si="3901"/>
        <v>0</v>
      </c>
      <c r="BB2694" s="175">
        <f t="shared" si="3901"/>
        <v>0</v>
      </c>
      <c r="BC2694" s="175">
        <f t="shared" si="3901"/>
        <v>0</v>
      </c>
      <c r="BD2694" s="175">
        <f t="shared" si="3901"/>
        <v>0</v>
      </c>
      <c r="BE2694" s="175">
        <f t="shared" si="3901"/>
        <v>0</v>
      </c>
      <c r="BF2694" s="175">
        <f t="shared" si="3901"/>
        <v>0</v>
      </c>
      <c r="BG2694" s="175">
        <f t="shared" si="3901"/>
        <v>0</v>
      </c>
      <c r="BH2694" s="175">
        <f t="shared" si="3901"/>
        <v>0</v>
      </c>
      <c r="BI2694" s="175">
        <f t="shared" si="3901"/>
        <v>0</v>
      </c>
      <c r="BJ2694" s="175">
        <f t="shared" si="3901"/>
        <v>0</v>
      </c>
      <c r="BK2694" s="175">
        <f t="shared" si="3901"/>
        <v>0</v>
      </c>
      <c r="BL2694" s="175">
        <f t="shared" si="3901"/>
        <v>0</v>
      </c>
      <c r="BM2694" s="175">
        <f t="shared" si="3901"/>
        <v>0</v>
      </c>
      <c r="BN2694" s="175">
        <f t="shared" si="3901"/>
        <v>0</v>
      </c>
      <c r="BO2694" s="175">
        <f t="shared" si="3901"/>
        <v>0</v>
      </c>
      <c r="BP2694" s="175">
        <f t="shared" si="3901"/>
        <v>0</v>
      </c>
      <c r="BQ2694" s="175">
        <f t="shared" si="3901"/>
        <v>0</v>
      </c>
      <c r="BR2694" s="175">
        <f t="shared" si="3901"/>
        <v>0</v>
      </c>
      <c r="BS2694" s="175">
        <f t="shared" si="3901"/>
        <v>0</v>
      </c>
      <c r="BT2694" s="175">
        <f t="shared" si="3901"/>
        <v>0</v>
      </c>
      <c r="BU2694" s="175">
        <f t="shared" si="3901"/>
        <v>0</v>
      </c>
      <c r="BV2694" s="175">
        <f t="shared" si="3901"/>
        <v>0</v>
      </c>
      <c r="BW2694" s="175">
        <f t="shared" si="3901"/>
        <v>0</v>
      </c>
      <c r="BX2694" s="175">
        <f t="shared" si="3901"/>
        <v>0</v>
      </c>
      <c r="BY2694" s="175">
        <f t="shared" si="3901"/>
        <v>0</v>
      </c>
      <c r="BZ2694" s="175">
        <f t="shared" si="3901"/>
        <v>0</v>
      </c>
      <c r="CA2694" s="175">
        <f t="shared" si="3901"/>
        <v>0</v>
      </c>
      <c r="CB2694" s="175">
        <f t="shared" si="3901"/>
        <v>0</v>
      </c>
      <c r="CC2694" s="175">
        <f t="shared" si="3901"/>
        <v>0</v>
      </c>
      <c r="CD2694" s="175">
        <f t="shared" si="3901"/>
        <v>0</v>
      </c>
      <c r="CE2694" s="175">
        <f t="shared" ref="CE2694:CK2694" si="3902">CE2669</f>
        <v>0</v>
      </c>
      <c r="CF2694" s="175">
        <f t="shared" si="3902"/>
        <v>0</v>
      </c>
      <c r="CG2694" s="175">
        <f t="shared" si="3902"/>
        <v>0</v>
      </c>
      <c r="CH2694" s="175">
        <f t="shared" si="3902"/>
        <v>0</v>
      </c>
      <c r="CI2694" s="175">
        <f t="shared" si="3902"/>
        <v>0</v>
      </c>
      <c r="CJ2694" s="175">
        <f t="shared" si="3902"/>
        <v>0</v>
      </c>
      <c r="CK2694" s="175">
        <f t="shared" si="3902"/>
        <v>0</v>
      </c>
      <c r="CL2694" s="175">
        <f t="shared" ref="CL2694" si="3903">CL2669</f>
        <v>0</v>
      </c>
    </row>
    <row r="2695" spans="2:90" x14ac:dyDescent="0.4">
      <c r="B2695" s="235" t="str">
        <f>IFERROR(SUBSTITUTE(TRIM(MID(B2673, SEARCH("-", B2673) + 1, LEN(B2673))),":",""),"no unit")</f>
        <v>no unit</v>
      </c>
      <c r="D2695" t="s">
        <v>424</v>
      </c>
      <c r="E2695" s="8" t="str">
        <f t="shared" ref="E2695" si="3904">ROW()&amp;" "&amp;D2695</f>
        <v>2695 FAINT-F</v>
      </c>
      <c r="G2695" t="s">
        <v>332</v>
      </c>
      <c r="H2695" s="12"/>
      <c r="I2695" s="60"/>
      <c r="J2695" s="60"/>
      <c r="K2695" s="15"/>
      <c r="L2695" s="15"/>
      <c r="M2695" s="15"/>
      <c r="N2695" s="15"/>
      <c r="O2695" s="15"/>
      <c r="P2695" s="15"/>
      <c r="R2695" s="15"/>
      <c r="S2695" s="175"/>
      <c r="T2695" s="175"/>
      <c r="U2695" s="175"/>
      <c r="V2695" s="175"/>
      <c r="W2695" s="175"/>
      <c r="X2695" s="175"/>
      <c r="Y2695" s="175"/>
      <c r="Z2695" s="175"/>
      <c r="AA2695" s="175"/>
      <c r="AB2695" s="175"/>
      <c r="AC2695" s="175"/>
      <c r="AD2695" s="175"/>
      <c r="AE2695" s="175"/>
      <c r="AF2695" s="175"/>
      <c r="AG2695" s="175"/>
      <c r="AH2695" s="175"/>
      <c r="AI2695" s="175"/>
      <c r="AJ2695" s="175"/>
      <c r="AK2695" s="175"/>
      <c r="AL2695" s="175"/>
      <c r="AM2695" s="175"/>
      <c r="AN2695" s="175"/>
      <c r="AO2695" s="175"/>
      <c r="AP2695" s="175"/>
      <c r="AQ2695" s="175"/>
      <c r="AR2695" s="175"/>
      <c r="AS2695" s="175"/>
      <c r="AT2695" s="175"/>
      <c r="AU2695" s="175"/>
      <c r="AV2695" s="175"/>
      <c r="AW2695" s="175"/>
      <c r="AX2695" s="175"/>
      <c r="AY2695" s="175"/>
      <c r="AZ2695" s="175"/>
      <c r="BA2695" s="175"/>
      <c r="BB2695" s="175"/>
      <c r="BC2695" s="175"/>
      <c r="BD2695" s="175"/>
      <c r="BE2695" s="175"/>
      <c r="BF2695" s="175"/>
      <c r="BG2695" s="175"/>
      <c r="BH2695" s="175"/>
      <c r="BI2695" s="175"/>
      <c r="BJ2695" s="175"/>
      <c r="BK2695" s="175"/>
      <c r="BL2695" s="175"/>
      <c r="BM2695" s="175"/>
      <c r="BN2695" s="175"/>
      <c r="BO2695" s="175"/>
      <c r="BP2695" s="175"/>
      <c r="BQ2695" s="175"/>
      <c r="BR2695" s="175"/>
      <c r="BS2695" s="175"/>
      <c r="BT2695" s="175"/>
      <c r="BU2695" s="175"/>
      <c r="BV2695" s="175"/>
      <c r="BW2695" s="175"/>
      <c r="BX2695" s="175"/>
      <c r="BY2695" s="175"/>
      <c r="BZ2695" s="175"/>
      <c r="CA2695" s="175"/>
      <c r="CB2695" s="175"/>
      <c r="CC2695" s="175"/>
      <c r="CD2695" s="175"/>
      <c r="CE2695" s="175"/>
      <c r="CF2695" s="175"/>
      <c r="CG2695" s="175"/>
      <c r="CH2695" s="175"/>
      <c r="CI2695" s="175"/>
      <c r="CJ2695" s="175"/>
      <c r="CK2695" s="175"/>
      <c r="CL2695" s="175"/>
    </row>
    <row r="2696" spans="2:90" x14ac:dyDescent="0.4">
      <c r="B2696" s="187" t="str">
        <f>B2671</f>
        <v>Secondary revenue driver</v>
      </c>
      <c r="D2696" t="s">
        <v>424</v>
      </c>
      <c r="E2696" s="8" t="str">
        <f t="shared" si="3871"/>
        <v>2696 FAINT-F</v>
      </c>
      <c r="G2696" t="s">
        <v>332</v>
      </c>
      <c r="H2696" s="90"/>
      <c r="I2696" s="209"/>
      <c r="J2696" s="209"/>
      <c r="K2696" s="210"/>
      <c r="L2696" s="210"/>
      <c r="M2696" s="210"/>
      <c r="N2696" s="210"/>
      <c r="O2696" s="210"/>
      <c r="P2696" s="210"/>
      <c r="R2696" s="210"/>
      <c r="S2696" s="4" t="str">
        <f t="shared" ref="S2696" si="3905">ADDRESS(ROW(S2688),COLUMN(S2688),2)</f>
        <v>S$2688</v>
      </c>
      <c r="T2696" s="4" t="str">
        <f t="shared" ref="T2696:AX2696" si="3906">ADDRESS(ROW(T2688),COLUMN(T2688),2)</f>
        <v>T$2688</v>
      </c>
      <c r="U2696" s="4" t="str">
        <f t="shared" si="3906"/>
        <v>U$2688</v>
      </c>
      <c r="V2696" s="4" t="str">
        <f t="shared" si="3906"/>
        <v>V$2688</v>
      </c>
      <c r="W2696" s="4" t="str">
        <f t="shared" si="3906"/>
        <v>W$2688</v>
      </c>
      <c r="X2696" s="4" t="str">
        <f t="shared" si="3906"/>
        <v>X$2688</v>
      </c>
      <c r="Y2696" s="4" t="str">
        <f t="shared" si="3906"/>
        <v>Y$2688</v>
      </c>
      <c r="Z2696" s="4" t="str">
        <f t="shared" si="3906"/>
        <v>Z$2688</v>
      </c>
      <c r="AA2696" s="4" t="str">
        <f t="shared" si="3906"/>
        <v>AA$2688</v>
      </c>
      <c r="AB2696" s="4" t="str">
        <f t="shared" si="3906"/>
        <v>AB$2688</v>
      </c>
      <c r="AC2696" s="4" t="str">
        <f t="shared" si="3906"/>
        <v>AC$2688</v>
      </c>
      <c r="AD2696" s="4" t="str">
        <f t="shared" si="3906"/>
        <v>AD$2688</v>
      </c>
      <c r="AE2696" s="4" t="str">
        <f t="shared" si="3906"/>
        <v>AE$2688</v>
      </c>
      <c r="AF2696" s="4" t="str">
        <f t="shared" si="3906"/>
        <v>AF$2688</v>
      </c>
      <c r="AG2696" s="4" t="str">
        <f t="shared" si="3906"/>
        <v>AG$2688</v>
      </c>
      <c r="AH2696" s="4" t="str">
        <f t="shared" si="3906"/>
        <v>AH$2688</v>
      </c>
      <c r="AI2696" s="4" t="str">
        <f t="shared" si="3906"/>
        <v>AI$2688</v>
      </c>
      <c r="AJ2696" s="4" t="str">
        <f t="shared" si="3906"/>
        <v>AJ$2688</v>
      </c>
      <c r="AK2696" s="4" t="str">
        <f t="shared" si="3906"/>
        <v>AK$2688</v>
      </c>
      <c r="AL2696" s="4" t="str">
        <f t="shared" si="3906"/>
        <v>AL$2688</v>
      </c>
      <c r="AM2696" s="4" t="str">
        <f t="shared" si="3906"/>
        <v>AM$2688</v>
      </c>
      <c r="AN2696" s="4" t="str">
        <f t="shared" si="3906"/>
        <v>AN$2688</v>
      </c>
      <c r="AO2696" s="4" t="str">
        <f t="shared" si="3906"/>
        <v>AO$2688</v>
      </c>
      <c r="AP2696" s="4" t="str">
        <f t="shared" si="3906"/>
        <v>AP$2688</v>
      </c>
      <c r="AQ2696" s="4" t="str">
        <f t="shared" si="3906"/>
        <v>AQ$2688</v>
      </c>
      <c r="AR2696" s="4" t="str">
        <f t="shared" si="3906"/>
        <v>AR$2688</v>
      </c>
      <c r="AS2696" s="4" t="str">
        <f t="shared" si="3906"/>
        <v>AS$2688</v>
      </c>
      <c r="AT2696" s="4" t="str">
        <f t="shared" si="3906"/>
        <v>AT$2688</v>
      </c>
      <c r="AU2696" s="4" t="str">
        <f t="shared" si="3906"/>
        <v>AU$2688</v>
      </c>
      <c r="AV2696" s="4" t="str">
        <f t="shared" si="3906"/>
        <v>AV$2688</v>
      </c>
      <c r="AW2696" s="4" t="str">
        <f t="shared" si="3906"/>
        <v>AW$2688</v>
      </c>
      <c r="AX2696" s="4" t="str">
        <f t="shared" si="3906"/>
        <v>AX$2688</v>
      </c>
      <c r="AY2696" s="4" t="str">
        <f t="shared" ref="AY2696:CD2696" si="3907">ADDRESS(ROW(AY2688),COLUMN(AY2688),2)</f>
        <v>AY$2688</v>
      </c>
      <c r="AZ2696" s="4" t="str">
        <f t="shared" si="3907"/>
        <v>AZ$2688</v>
      </c>
      <c r="BA2696" s="4" t="str">
        <f t="shared" si="3907"/>
        <v>BA$2688</v>
      </c>
      <c r="BB2696" s="4" t="str">
        <f t="shared" si="3907"/>
        <v>BB$2688</v>
      </c>
      <c r="BC2696" s="4" t="str">
        <f t="shared" si="3907"/>
        <v>BC$2688</v>
      </c>
      <c r="BD2696" s="4" t="str">
        <f t="shared" si="3907"/>
        <v>BD$2688</v>
      </c>
      <c r="BE2696" s="4" t="str">
        <f t="shared" si="3907"/>
        <v>BE$2688</v>
      </c>
      <c r="BF2696" s="4" t="str">
        <f t="shared" si="3907"/>
        <v>BF$2688</v>
      </c>
      <c r="BG2696" s="4" t="str">
        <f t="shared" si="3907"/>
        <v>BG$2688</v>
      </c>
      <c r="BH2696" s="4" t="str">
        <f t="shared" si="3907"/>
        <v>BH$2688</v>
      </c>
      <c r="BI2696" s="4" t="str">
        <f t="shared" si="3907"/>
        <v>BI$2688</v>
      </c>
      <c r="BJ2696" s="4" t="str">
        <f t="shared" si="3907"/>
        <v>BJ$2688</v>
      </c>
      <c r="BK2696" s="4" t="str">
        <f t="shared" si="3907"/>
        <v>BK$2688</v>
      </c>
      <c r="BL2696" s="4" t="str">
        <f t="shared" si="3907"/>
        <v>BL$2688</v>
      </c>
      <c r="BM2696" s="4" t="str">
        <f t="shared" si="3907"/>
        <v>BM$2688</v>
      </c>
      <c r="BN2696" s="4" t="str">
        <f t="shared" si="3907"/>
        <v>BN$2688</v>
      </c>
      <c r="BO2696" s="4" t="str">
        <f t="shared" si="3907"/>
        <v>BO$2688</v>
      </c>
      <c r="BP2696" s="4" t="str">
        <f t="shared" si="3907"/>
        <v>BP$2688</v>
      </c>
      <c r="BQ2696" s="4" t="str">
        <f t="shared" si="3907"/>
        <v>BQ$2688</v>
      </c>
      <c r="BR2696" s="4" t="str">
        <f t="shared" si="3907"/>
        <v>BR$2688</v>
      </c>
      <c r="BS2696" s="4" t="str">
        <f t="shared" si="3907"/>
        <v>BS$2688</v>
      </c>
      <c r="BT2696" s="4" t="str">
        <f t="shared" si="3907"/>
        <v>BT$2688</v>
      </c>
      <c r="BU2696" s="4" t="str">
        <f t="shared" si="3907"/>
        <v>BU$2688</v>
      </c>
      <c r="BV2696" s="4" t="str">
        <f t="shared" si="3907"/>
        <v>BV$2688</v>
      </c>
      <c r="BW2696" s="4" t="str">
        <f t="shared" si="3907"/>
        <v>BW$2688</v>
      </c>
      <c r="BX2696" s="4" t="str">
        <f t="shared" si="3907"/>
        <v>BX$2688</v>
      </c>
      <c r="BY2696" s="4" t="str">
        <f t="shared" si="3907"/>
        <v>BY$2688</v>
      </c>
      <c r="BZ2696" s="4" t="str">
        <f t="shared" si="3907"/>
        <v>BZ$2688</v>
      </c>
      <c r="CA2696" s="4" t="str">
        <f t="shared" si="3907"/>
        <v>CA$2688</v>
      </c>
      <c r="CB2696" s="4" t="str">
        <f t="shared" si="3907"/>
        <v>CB$2688</v>
      </c>
      <c r="CC2696" s="4" t="str">
        <f t="shared" si="3907"/>
        <v>CC$2688</v>
      </c>
      <c r="CD2696" s="4" t="str">
        <f t="shared" si="3907"/>
        <v>CD$2688</v>
      </c>
      <c r="CE2696" s="4" t="str">
        <f t="shared" ref="CE2696:CK2696" si="3908">ADDRESS(ROW(CE2688),COLUMN(CE2688),2)</f>
        <v>CE$2688</v>
      </c>
      <c r="CF2696" s="4" t="str">
        <f t="shared" si="3908"/>
        <v>CF$2688</v>
      </c>
      <c r="CG2696" s="4" t="str">
        <f t="shared" si="3908"/>
        <v>CG$2688</v>
      </c>
      <c r="CH2696" s="4" t="str">
        <f t="shared" si="3908"/>
        <v>CH$2688</v>
      </c>
      <c r="CI2696" s="4" t="str">
        <f t="shared" si="3908"/>
        <v>CI$2688</v>
      </c>
      <c r="CJ2696" s="4" t="str">
        <f t="shared" si="3908"/>
        <v>CJ$2688</v>
      </c>
      <c r="CK2696" s="4" t="str">
        <f t="shared" si="3908"/>
        <v>CK$2688</v>
      </c>
      <c r="CL2696" s="4" t="str">
        <f t="shared" ref="CL2696" si="3909">ADDRESS(ROW(CL2688),COLUMN(CL2688),2)</f>
        <v>CL$2688</v>
      </c>
    </row>
    <row r="2697" spans="2:90" x14ac:dyDescent="0.4">
      <c r="B2697" s="132" t="str">
        <f>B2672</f>
        <v>Secondary volume driver</v>
      </c>
      <c r="D2697" t="s">
        <v>424</v>
      </c>
      <c r="E2697" s="8" t="str">
        <f t="shared" si="3871"/>
        <v>2697 FAINT-F</v>
      </c>
      <c r="G2697" t="s">
        <v>332</v>
      </c>
      <c r="H2697" s="12"/>
      <c r="I2697" s="60"/>
      <c r="J2697" s="60"/>
      <c r="K2697" s="15"/>
      <c r="L2697" s="15"/>
      <c r="M2697" s="15"/>
      <c r="N2697" s="15"/>
      <c r="O2697" s="15"/>
      <c r="P2697" s="15"/>
      <c r="R2697" s="15"/>
      <c r="S2697" s="175" t="str">
        <f t="shared" ref="S2697" si="3910">S2672</f>
        <v>S$15</v>
      </c>
      <c r="T2697" s="175" t="str">
        <f t="shared" ref="T2697:AX2697" si="3911">T2672</f>
        <v>T$15</v>
      </c>
      <c r="U2697" s="175" t="str">
        <f t="shared" si="3911"/>
        <v>U$15</v>
      </c>
      <c r="V2697" s="175" t="str">
        <f t="shared" si="3911"/>
        <v>V$15</v>
      </c>
      <c r="W2697" s="175" t="str">
        <f t="shared" si="3911"/>
        <v>W$15</v>
      </c>
      <c r="X2697" s="175" t="str">
        <f t="shared" si="3911"/>
        <v>X$15</v>
      </c>
      <c r="Y2697" s="175" t="str">
        <f t="shared" si="3911"/>
        <v>Y$15</v>
      </c>
      <c r="Z2697" s="175" t="str">
        <f t="shared" si="3911"/>
        <v>Z$15</v>
      </c>
      <c r="AA2697" s="175" t="str">
        <f t="shared" si="3911"/>
        <v>AA$15</v>
      </c>
      <c r="AB2697" s="175" t="str">
        <f t="shared" si="3911"/>
        <v>AB$15</v>
      </c>
      <c r="AC2697" s="175" t="str">
        <f t="shared" si="3911"/>
        <v>AC$15</v>
      </c>
      <c r="AD2697" s="175" t="str">
        <f t="shared" si="3911"/>
        <v>AD$15</v>
      </c>
      <c r="AE2697" s="175" t="str">
        <f t="shared" si="3911"/>
        <v>AE$15</v>
      </c>
      <c r="AF2697" s="175" t="str">
        <f t="shared" si="3911"/>
        <v>AF$15</v>
      </c>
      <c r="AG2697" s="175" t="str">
        <f t="shared" si="3911"/>
        <v>AG$15</v>
      </c>
      <c r="AH2697" s="175" t="str">
        <f t="shared" si="3911"/>
        <v>AH$15</v>
      </c>
      <c r="AI2697" s="175" t="str">
        <f t="shared" si="3911"/>
        <v>AI$15</v>
      </c>
      <c r="AJ2697" s="175" t="str">
        <f t="shared" si="3911"/>
        <v>AJ$15</v>
      </c>
      <c r="AK2697" s="175" t="str">
        <f t="shared" si="3911"/>
        <v>AK$15</v>
      </c>
      <c r="AL2697" s="175" t="str">
        <f t="shared" si="3911"/>
        <v>AL$15</v>
      </c>
      <c r="AM2697" s="175" t="str">
        <f t="shared" si="3911"/>
        <v>AM$15</v>
      </c>
      <c r="AN2697" s="175" t="str">
        <f t="shared" si="3911"/>
        <v>AN$15</v>
      </c>
      <c r="AO2697" s="175" t="str">
        <f t="shared" si="3911"/>
        <v>AO$15</v>
      </c>
      <c r="AP2697" s="175" t="str">
        <f t="shared" si="3911"/>
        <v>AP$15</v>
      </c>
      <c r="AQ2697" s="175" t="str">
        <f t="shared" si="3911"/>
        <v>AQ$15</v>
      </c>
      <c r="AR2697" s="175" t="str">
        <f t="shared" si="3911"/>
        <v>AR$15</v>
      </c>
      <c r="AS2697" s="175" t="str">
        <f t="shared" si="3911"/>
        <v>AS$15</v>
      </c>
      <c r="AT2697" s="175" t="str">
        <f t="shared" si="3911"/>
        <v>AT$15</v>
      </c>
      <c r="AU2697" s="175" t="str">
        <f t="shared" si="3911"/>
        <v>AU$15</v>
      </c>
      <c r="AV2697" s="175" t="str">
        <f t="shared" si="3911"/>
        <v>AV$15</v>
      </c>
      <c r="AW2697" s="175" t="str">
        <f t="shared" si="3911"/>
        <v>AW$15</v>
      </c>
      <c r="AX2697" s="175" t="str">
        <f t="shared" si="3911"/>
        <v>AX$15</v>
      </c>
      <c r="AY2697" s="175" t="str">
        <f t="shared" ref="AY2697:CD2697" si="3912">AY2672</f>
        <v>AY$15</v>
      </c>
      <c r="AZ2697" s="175" t="str">
        <f t="shared" si="3912"/>
        <v>AZ$15</v>
      </c>
      <c r="BA2697" s="175" t="str">
        <f t="shared" si="3912"/>
        <v>BA$15</v>
      </c>
      <c r="BB2697" s="175" t="str">
        <f t="shared" si="3912"/>
        <v>BB$15</v>
      </c>
      <c r="BC2697" s="175" t="str">
        <f t="shared" si="3912"/>
        <v>BC$15</v>
      </c>
      <c r="BD2697" s="175" t="str">
        <f t="shared" si="3912"/>
        <v>BD$15</v>
      </c>
      <c r="BE2697" s="175" t="str">
        <f t="shared" si="3912"/>
        <v>BE$15</v>
      </c>
      <c r="BF2697" s="175" t="str">
        <f t="shared" si="3912"/>
        <v>BF$15</v>
      </c>
      <c r="BG2697" s="175" t="str">
        <f t="shared" si="3912"/>
        <v>BG$15</v>
      </c>
      <c r="BH2697" s="175" t="str">
        <f t="shared" si="3912"/>
        <v>BH$15</v>
      </c>
      <c r="BI2697" s="175" t="str">
        <f t="shared" si="3912"/>
        <v>BI$15</v>
      </c>
      <c r="BJ2697" s="175" t="str">
        <f t="shared" si="3912"/>
        <v>BJ$15</v>
      </c>
      <c r="BK2697" s="175" t="str">
        <f t="shared" si="3912"/>
        <v>BK$15</v>
      </c>
      <c r="BL2697" s="175" t="str">
        <f t="shared" si="3912"/>
        <v>BL$15</v>
      </c>
      <c r="BM2697" s="175" t="str">
        <f t="shared" si="3912"/>
        <v>BM$15</v>
      </c>
      <c r="BN2697" s="175" t="str">
        <f t="shared" si="3912"/>
        <v>BN$15</v>
      </c>
      <c r="BO2697" s="175" t="str">
        <f t="shared" si="3912"/>
        <v>BO$15</v>
      </c>
      <c r="BP2697" s="175" t="str">
        <f t="shared" si="3912"/>
        <v>BP$15</v>
      </c>
      <c r="BQ2697" s="175" t="str">
        <f t="shared" si="3912"/>
        <v>BQ$15</v>
      </c>
      <c r="BR2697" s="175" t="str">
        <f t="shared" si="3912"/>
        <v>BR$15</v>
      </c>
      <c r="BS2697" s="175" t="str">
        <f t="shared" si="3912"/>
        <v>BS$15</v>
      </c>
      <c r="BT2697" s="175" t="str">
        <f t="shared" si="3912"/>
        <v>BT$15</v>
      </c>
      <c r="BU2697" s="175" t="str">
        <f t="shared" si="3912"/>
        <v>BU$15</v>
      </c>
      <c r="BV2697" s="175" t="str">
        <f t="shared" si="3912"/>
        <v>BV$15</v>
      </c>
      <c r="BW2697" s="175" t="str">
        <f t="shared" si="3912"/>
        <v>BW$15</v>
      </c>
      <c r="BX2697" s="175" t="str">
        <f t="shared" si="3912"/>
        <v>BX$15</v>
      </c>
      <c r="BY2697" s="175" t="str">
        <f t="shared" si="3912"/>
        <v>BY$15</v>
      </c>
      <c r="BZ2697" s="175" t="str">
        <f t="shared" si="3912"/>
        <v>BZ$15</v>
      </c>
      <c r="CA2697" s="175" t="str">
        <f t="shared" si="3912"/>
        <v>CA$15</v>
      </c>
      <c r="CB2697" s="175" t="str">
        <f t="shared" si="3912"/>
        <v>CB$15</v>
      </c>
      <c r="CC2697" s="175" t="str">
        <f t="shared" si="3912"/>
        <v>CC$15</v>
      </c>
      <c r="CD2697" s="175" t="str">
        <f t="shared" si="3912"/>
        <v>CD$15</v>
      </c>
      <c r="CE2697" s="175" t="str">
        <f t="shared" ref="CE2697:CK2697" si="3913">CE2672</f>
        <v>CE$15</v>
      </c>
      <c r="CF2697" s="175" t="str">
        <f t="shared" si="3913"/>
        <v>CF$15</v>
      </c>
      <c r="CG2697" s="175" t="str">
        <f t="shared" si="3913"/>
        <v>CG$15</v>
      </c>
      <c r="CH2697" s="175" t="str">
        <f t="shared" si="3913"/>
        <v>CH$15</v>
      </c>
      <c r="CI2697" s="175" t="str">
        <f t="shared" si="3913"/>
        <v>CI$15</v>
      </c>
      <c r="CJ2697" s="175" t="str">
        <f t="shared" si="3913"/>
        <v>CJ$15</v>
      </c>
      <c r="CK2697" s="175" t="str">
        <f t="shared" si="3913"/>
        <v>CK$15</v>
      </c>
      <c r="CL2697" s="175" t="str">
        <f t="shared" ref="CL2697" si="3914">CL2672</f>
        <v>CL$15</v>
      </c>
    </row>
    <row r="2698" spans="2:90" x14ac:dyDescent="0.4">
      <c r="B2698" s="27"/>
      <c r="C2698" s="27"/>
      <c r="D2698" s="27"/>
      <c r="E2698" s="27"/>
      <c r="F2698" s="27"/>
      <c r="G2698" s="27"/>
      <c r="H2698" s="27"/>
      <c r="I2698" s="27"/>
      <c r="J2698" s="27"/>
      <c r="K2698" s="27"/>
      <c r="L2698" s="27"/>
      <c r="M2698" s="27"/>
      <c r="N2698" s="27"/>
      <c r="O2698" s="27"/>
      <c r="P2698" s="27"/>
    </row>
    <row r="2699" spans="2:90" x14ac:dyDescent="0.4">
      <c r="B2699" s="171" t="s">
        <v>490</v>
      </c>
      <c r="E2699" s="8"/>
      <c r="H2699" s="170"/>
      <c r="I2699" s="172"/>
      <c r="J2699" s="172"/>
      <c r="K2699" s="193"/>
      <c r="L2699" s="193"/>
      <c r="M2699" s="193"/>
      <c r="N2699" s="193"/>
      <c r="O2699" s="193"/>
      <c r="P2699" s="193"/>
      <c r="R2699" s="194"/>
      <c r="S2699" s="170"/>
      <c r="T2699" s="170"/>
      <c r="U2699" s="170"/>
      <c r="V2699" s="170"/>
      <c r="W2699" s="170"/>
      <c r="X2699" s="170"/>
      <c r="Y2699" s="170"/>
      <c r="Z2699" s="170"/>
      <c r="AA2699" s="170"/>
      <c r="AB2699" s="170"/>
      <c r="AC2699" s="170"/>
      <c r="AD2699" s="170"/>
      <c r="AE2699" s="170"/>
      <c r="AF2699" s="170"/>
      <c r="AG2699" s="170"/>
      <c r="AH2699" s="170"/>
      <c r="AI2699" s="170"/>
      <c r="AJ2699" s="170"/>
      <c r="AK2699" s="170"/>
      <c r="AL2699" s="170"/>
      <c r="AM2699" s="170"/>
      <c r="AN2699" s="170"/>
      <c r="AO2699" s="170"/>
      <c r="AP2699" s="170"/>
      <c r="AQ2699" s="170"/>
      <c r="AR2699" s="170"/>
      <c r="AS2699" s="170"/>
      <c r="AT2699" s="170"/>
      <c r="AU2699" s="170"/>
      <c r="AV2699" s="170"/>
      <c r="AW2699" s="170"/>
      <c r="AX2699" s="170"/>
      <c r="AY2699" s="170"/>
      <c r="AZ2699" s="170"/>
      <c r="BA2699" s="170"/>
      <c r="BB2699" s="170"/>
      <c r="BC2699" s="170"/>
      <c r="BD2699" s="170"/>
      <c r="BE2699" s="170"/>
      <c r="BF2699" s="170"/>
      <c r="BG2699" s="170"/>
      <c r="BH2699" s="170"/>
      <c r="BI2699" s="170"/>
      <c r="BJ2699" s="170"/>
      <c r="BK2699" s="170"/>
      <c r="BL2699" s="170"/>
      <c r="BM2699" s="170"/>
      <c r="BN2699" s="170"/>
      <c r="BO2699" s="170"/>
      <c r="BP2699" s="170"/>
      <c r="BQ2699" s="170"/>
      <c r="BR2699" s="170"/>
      <c r="BS2699" s="170"/>
      <c r="BT2699" s="170"/>
      <c r="BU2699" s="170"/>
      <c r="BV2699" s="170"/>
      <c r="BW2699" s="170"/>
      <c r="BX2699" s="170"/>
      <c r="BY2699" s="170"/>
      <c r="BZ2699" s="170"/>
      <c r="CA2699" s="170"/>
      <c r="CB2699" s="170"/>
      <c r="CC2699" s="170"/>
      <c r="CD2699" s="170"/>
      <c r="CE2699" s="170"/>
      <c r="CF2699" s="170"/>
      <c r="CG2699" s="170"/>
      <c r="CH2699" s="170"/>
      <c r="CI2699" s="170"/>
      <c r="CJ2699" s="170"/>
      <c r="CK2699" s="170"/>
      <c r="CL2699" s="170"/>
    </row>
    <row r="2700" spans="2:90" x14ac:dyDescent="0.4">
      <c r="B2700" s="171" t="s">
        <v>492</v>
      </c>
      <c r="E2700" s="8"/>
      <c r="H2700" s="170"/>
      <c r="I2700" s="172"/>
      <c r="J2700" s="172"/>
      <c r="K2700" s="193"/>
      <c r="L2700" s="193"/>
      <c r="M2700" s="193"/>
      <c r="N2700" s="193"/>
      <c r="O2700" s="193"/>
      <c r="P2700" s="193"/>
      <c r="R2700" s="194"/>
      <c r="S2700" s="170"/>
      <c r="T2700" s="170"/>
      <c r="U2700" s="170"/>
      <c r="V2700" s="170"/>
      <c r="W2700" s="170"/>
      <c r="X2700" s="170"/>
      <c r="Y2700" s="170"/>
      <c r="Z2700" s="170"/>
      <c r="AA2700" s="170"/>
      <c r="AB2700" s="170"/>
      <c r="AC2700" s="170"/>
      <c r="AD2700" s="170"/>
      <c r="AE2700" s="170"/>
      <c r="AF2700" s="170"/>
      <c r="AG2700" s="170"/>
      <c r="AH2700" s="170"/>
      <c r="AI2700" s="170"/>
      <c r="AJ2700" s="170"/>
      <c r="AK2700" s="170"/>
      <c r="AL2700" s="170"/>
      <c r="AM2700" s="170"/>
      <c r="AN2700" s="170"/>
      <c r="AO2700" s="170"/>
      <c r="AP2700" s="170"/>
      <c r="AQ2700" s="170"/>
      <c r="AR2700" s="170"/>
      <c r="AS2700" s="170"/>
      <c r="AT2700" s="170"/>
      <c r="AU2700" s="170"/>
      <c r="AV2700" s="170"/>
      <c r="AW2700" s="170"/>
      <c r="AX2700" s="170"/>
      <c r="AY2700" s="170"/>
      <c r="AZ2700" s="170"/>
      <c r="BA2700" s="170"/>
      <c r="BB2700" s="170"/>
      <c r="BC2700" s="170"/>
      <c r="BD2700" s="170"/>
      <c r="BE2700" s="170"/>
      <c r="BF2700" s="170"/>
      <c r="BG2700" s="170"/>
      <c r="BH2700" s="170"/>
      <c r="BI2700" s="170"/>
      <c r="BJ2700" s="170"/>
      <c r="BK2700" s="170"/>
      <c r="BL2700" s="170"/>
      <c r="BM2700" s="170"/>
      <c r="BN2700" s="170"/>
      <c r="BO2700" s="170"/>
      <c r="BP2700" s="170"/>
      <c r="BQ2700" s="170"/>
      <c r="BR2700" s="170"/>
      <c r="BS2700" s="170"/>
      <c r="BT2700" s="170"/>
      <c r="BU2700" s="170"/>
      <c r="BV2700" s="170"/>
      <c r="BW2700" s="170"/>
      <c r="BX2700" s="170"/>
      <c r="BY2700" s="170"/>
      <c r="BZ2700" s="170"/>
      <c r="CA2700" s="170"/>
      <c r="CB2700" s="170"/>
      <c r="CC2700" s="170"/>
      <c r="CD2700" s="170"/>
      <c r="CE2700" s="170"/>
      <c r="CF2700" s="170"/>
      <c r="CG2700" s="170"/>
      <c r="CH2700" s="170"/>
      <c r="CI2700" s="170"/>
      <c r="CJ2700" s="170"/>
      <c r="CK2700" s="170"/>
      <c r="CL2700" s="170"/>
    </row>
    <row r="2701" spans="2:90" x14ac:dyDescent="0.4">
      <c r="B2701" s="171" t="s">
        <v>461</v>
      </c>
      <c r="E2701" s="8"/>
      <c r="H2701" s="170"/>
      <c r="I2701" s="172"/>
      <c r="J2701" s="172"/>
      <c r="K2701" s="193"/>
      <c r="L2701" s="193"/>
      <c r="M2701" s="193"/>
      <c r="N2701" s="193"/>
      <c r="O2701" s="193"/>
      <c r="P2701" s="193"/>
      <c r="R2701" s="194"/>
      <c r="S2701" s="195" t="str">
        <f t="shared" ref="S2701:AX2701" si="3915">S$16</f>
        <v>S$12</v>
      </c>
      <c r="T2701" s="195" t="str">
        <f t="shared" si="3915"/>
        <v>T$12</v>
      </c>
      <c r="U2701" s="195" t="str">
        <f t="shared" si="3915"/>
        <v>U$12</v>
      </c>
      <c r="V2701" s="195" t="str">
        <f t="shared" si="3915"/>
        <v>V$12</v>
      </c>
      <c r="W2701" s="195" t="str">
        <f t="shared" si="3915"/>
        <v>W$12</v>
      </c>
      <c r="X2701" s="195" t="str">
        <f t="shared" si="3915"/>
        <v>X$12</v>
      </c>
      <c r="Y2701" s="195" t="str">
        <f t="shared" si="3915"/>
        <v>Y$12</v>
      </c>
      <c r="Z2701" s="195" t="str">
        <f t="shared" si="3915"/>
        <v>Z$12</v>
      </c>
      <c r="AA2701" s="195" t="str">
        <f t="shared" si="3915"/>
        <v>AA$12</v>
      </c>
      <c r="AB2701" s="195" t="str">
        <f t="shared" si="3915"/>
        <v>AB$12</v>
      </c>
      <c r="AC2701" s="195" t="str">
        <f t="shared" si="3915"/>
        <v>AC$12</v>
      </c>
      <c r="AD2701" s="195" t="str">
        <f t="shared" si="3915"/>
        <v>AD$12</v>
      </c>
      <c r="AE2701" s="195" t="str">
        <f t="shared" si="3915"/>
        <v>AE$12</v>
      </c>
      <c r="AF2701" s="195" t="str">
        <f t="shared" si="3915"/>
        <v>AF$12</v>
      </c>
      <c r="AG2701" s="195" t="str">
        <f t="shared" si="3915"/>
        <v>AG$12</v>
      </c>
      <c r="AH2701" s="195" t="str">
        <f t="shared" si="3915"/>
        <v>AH$12</v>
      </c>
      <c r="AI2701" s="195" t="str">
        <f t="shared" si="3915"/>
        <v>AI$12</v>
      </c>
      <c r="AJ2701" s="195" t="str">
        <f t="shared" si="3915"/>
        <v>AJ$12</v>
      </c>
      <c r="AK2701" s="195" t="str">
        <f t="shared" si="3915"/>
        <v>AK$12</v>
      </c>
      <c r="AL2701" s="195" t="str">
        <f t="shared" si="3915"/>
        <v>AL$12</v>
      </c>
      <c r="AM2701" s="195" t="str">
        <f t="shared" si="3915"/>
        <v>AM$12</v>
      </c>
      <c r="AN2701" s="195" t="str">
        <f t="shared" si="3915"/>
        <v>AN$12</v>
      </c>
      <c r="AO2701" s="195" t="str">
        <f t="shared" si="3915"/>
        <v>AO$12</v>
      </c>
      <c r="AP2701" s="195" t="str">
        <f t="shared" si="3915"/>
        <v>AP$12</v>
      </c>
      <c r="AQ2701" s="195" t="str">
        <f t="shared" si="3915"/>
        <v>AQ$12</v>
      </c>
      <c r="AR2701" s="195" t="str">
        <f t="shared" si="3915"/>
        <v>AR$12</v>
      </c>
      <c r="AS2701" s="195" t="str">
        <f t="shared" si="3915"/>
        <v>AS$12</v>
      </c>
      <c r="AT2701" s="195" t="str">
        <f t="shared" si="3915"/>
        <v>AT$12</v>
      </c>
      <c r="AU2701" s="195" t="str">
        <f t="shared" si="3915"/>
        <v>AU$12</v>
      </c>
      <c r="AV2701" s="195" t="str">
        <f t="shared" si="3915"/>
        <v>AV$12</v>
      </c>
      <c r="AW2701" s="195" t="str">
        <f t="shared" si="3915"/>
        <v>AW$12</v>
      </c>
      <c r="AX2701" s="195" t="str">
        <f t="shared" si="3915"/>
        <v>AX$12</v>
      </c>
      <c r="AY2701" s="195" t="str">
        <f t="shared" ref="AY2701:CD2701" si="3916">AY$16</f>
        <v>AY$12</v>
      </c>
      <c r="AZ2701" s="195" t="str">
        <f t="shared" si="3916"/>
        <v>AZ$12</v>
      </c>
      <c r="BA2701" s="195" t="str">
        <f t="shared" si="3916"/>
        <v>BA$12</v>
      </c>
      <c r="BB2701" s="195" t="str">
        <f t="shared" si="3916"/>
        <v>BB$12</v>
      </c>
      <c r="BC2701" s="195" t="str">
        <f t="shared" si="3916"/>
        <v>BC$12</v>
      </c>
      <c r="BD2701" s="195" t="str">
        <f t="shared" si="3916"/>
        <v>BD$12</v>
      </c>
      <c r="BE2701" s="195" t="str">
        <f t="shared" si="3916"/>
        <v>BE$12</v>
      </c>
      <c r="BF2701" s="195" t="str">
        <f t="shared" si="3916"/>
        <v>BF$12</v>
      </c>
      <c r="BG2701" s="195" t="str">
        <f t="shared" si="3916"/>
        <v>BG$12</v>
      </c>
      <c r="BH2701" s="195" t="str">
        <f t="shared" si="3916"/>
        <v>BH$12</v>
      </c>
      <c r="BI2701" s="195" t="str">
        <f t="shared" si="3916"/>
        <v>BI$12</v>
      </c>
      <c r="BJ2701" s="195" t="str">
        <f t="shared" si="3916"/>
        <v>BJ$12</v>
      </c>
      <c r="BK2701" s="195" t="str">
        <f t="shared" si="3916"/>
        <v>BK$12</v>
      </c>
      <c r="BL2701" s="195" t="str">
        <f t="shared" si="3916"/>
        <v>BL$12</v>
      </c>
      <c r="BM2701" s="195" t="str">
        <f t="shared" si="3916"/>
        <v>BM$12</v>
      </c>
      <c r="BN2701" s="195" t="str">
        <f t="shared" si="3916"/>
        <v>BN$12</v>
      </c>
      <c r="BO2701" s="195" t="str">
        <f t="shared" si="3916"/>
        <v>BO$12</v>
      </c>
      <c r="BP2701" s="195" t="str">
        <f t="shared" si="3916"/>
        <v>BP$12</v>
      </c>
      <c r="BQ2701" s="195" t="str">
        <f t="shared" si="3916"/>
        <v>BQ$12</v>
      </c>
      <c r="BR2701" s="195" t="str">
        <f t="shared" si="3916"/>
        <v>BR$12</v>
      </c>
      <c r="BS2701" s="195" t="str">
        <f t="shared" si="3916"/>
        <v>BS$12</v>
      </c>
      <c r="BT2701" s="195" t="str">
        <f t="shared" si="3916"/>
        <v>BT$12</v>
      </c>
      <c r="BU2701" s="195" t="str">
        <f t="shared" si="3916"/>
        <v>BU$12</v>
      </c>
      <c r="BV2701" s="195" t="str">
        <f t="shared" si="3916"/>
        <v>BV$12</v>
      </c>
      <c r="BW2701" s="195" t="str">
        <f t="shared" si="3916"/>
        <v>BW$12</v>
      </c>
      <c r="BX2701" s="195" t="str">
        <f t="shared" si="3916"/>
        <v>BX$12</v>
      </c>
      <c r="BY2701" s="195" t="str">
        <f t="shared" si="3916"/>
        <v>BY$12</v>
      </c>
      <c r="BZ2701" s="195" t="str">
        <f t="shared" si="3916"/>
        <v>BZ$12</v>
      </c>
      <c r="CA2701" s="195" t="str">
        <f t="shared" si="3916"/>
        <v>CA$12</v>
      </c>
      <c r="CB2701" s="195" t="str">
        <f t="shared" si="3916"/>
        <v>CB$12</v>
      </c>
      <c r="CC2701" s="195" t="str">
        <f t="shared" si="3916"/>
        <v>CC$12</v>
      </c>
      <c r="CD2701" s="195" t="str">
        <f t="shared" si="3916"/>
        <v>CD$12</v>
      </c>
      <c r="CE2701" s="195" t="str">
        <f t="shared" ref="CE2701:CL2701" si="3917">CE$16</f>
        <v>CE$12</v>
      </c>
      <c r="CF2701" s="195" t="str">
        <f t="shared" si="3917"/>
        <v>CF$12</v>
      </c>
      <c r="CG2701" s="195" t="str">
        <f t="shared" si="3917"/>
        <v>CG$12</v>
      </c>
      <c r="CH2701" s="195" t="str">
        <f t="shared" si="3917"/>
        <v>CH$12</v>
      </c>
      <c r="CI2701" s="195" t="str">
        <f t="shared" si="3917"/>
        <v>CI$12</v>
      </c>
      <c r="CJ2701" s="195" t="str">
        <f t="shared" si="3917"/>
        <v>CJ$12</v>
      </c>
      <c r="CK2701" s="195" t="str">
        <f t="shared" si="3917"/>
        <v>CK$12</v>
      </c>
      <c r="CL2701" s="195" t="str">
        <f t="shared" si="3917"/>
        <v>CL$12</v>
      </c>
    </row>
    <row r="2702" spans="2:90" x14ac:dyDescent="0.4">
      <c r="B2702" s="171" t="s">
        <v>462</v>
      </c>
      <c r="E2702" s="8"/>
      <c r="H2702" s="196"/>
      <c r="I2702" s="197"/>
      <c r="J2702" s="197"/>
      <c r="K2702" s="198"/>
      <c r="L2702" s="198"/>
      <c r="M2702" s="198"/>
      <c r="N2702" s="198"/>
      <c r="O2702" s="198"/>
      <c r="P2702" s="198"/>
      <c r="R2702" s="198"/>
      <c r="S2702" s="195" t="str">
        <f t="shared" ref="S2702:AX2702" si="3918">S$17</f>
        <v>S$13</v>
      </c>
      <c r="T2702" s="195" t="str">
        <f t="shared" si="3918"/>
        <v>T$13</v>
      </c>
      <c r="U2702" s="195" t="str">
        <f t="shared" si="3918"/>
        <v>U$13</v>
      </c>
      <c r="V2702" s="195" t="str">
        <f t="shared" si="3918"/>
        <v>V$13</v>
      </c>
      <c r="W2702" s="195" t="str">
        <f t="shared" si="3918"/>
        <v>W$13</v>
      </c>
      <c r="X2702" s="195" t="str">
        <f t="shared" si="3918"/>
        <v>X$13</v>
      </c>
      <c r="Y2702" s="195" t="str">
        <f t="shared" si="3918"/>
        <v>Y$13</v>
      </c>
      <c r="Z2702" s="195" t="str">
        <f t="shared" si="3918"/>
        <v>Z$13</v>
      </c>
      <c r="AA2702" s="195" t="str">
        <f t="shared" si="3918"/>
        <v>AA$13</v>
      </c>
      <c r="AB2702" s="195" t="str">
        <f t="shared" si="3918"/>
        <v>AB$13</v>
      </c>
      <c r="AC2702" s="195" t="str">
        <f t="shared" si="3918"/>
        <v>AC$13</v>
      </c>
      <c r="AD2702" s="195" t="str">
        <f t="shared" si="3918"/>
        <v>AD$13</v>
      </c>
      <c r="AE2702" s="195" t="str">
        <f t="shared" si="3918"/>
        <v>AE$13</v>
      </c>
      <c r="AF2702" s="195" t="str">
        <f t="shared" si="3918"/>
        <v>AF$13</v>
      </c>
      <c r="AG2702" s="195" t="str">
        <f t="shared" si="3918"/>
        <v>AG$13</v>
      </c>
      <c r="AH2702" s="195" t="str">
        <f t="shared" si="3918"/>
        <v>AH$13</v>
      </c>
      <c r="AI2702" s="195" t="str">
        <f t="shared" si="3918"/>
        <v>AI$13</v>
      </c>
      <c r="AJ2702" s="195" t="str">
        <f t="shared" si="3918"/>
        <v>AJ$13</v>
      </c>
      <c r="AK2702" s="195" t="str">
        <f t="shared" si="3918"/>
        <v>AK$13</v>
      </c>
      <c r="AL2702" s="195" t="str">
        <f t="shared" si="3918"/>
        <v>AL$13</v>
      </c>
      <c r="AM2702" s="195" t="str">
        <f t="shared" si="3918"/>
        <v>AM$13</v>
      </c>
      <c r="AN2702" s="195" t="str">
        <f t="shared" si="3918"/>
        <v>AN$13</v>
      </c>
      <c r="AO2702" s="195" t="str">
        <f t="shared" si="3918"/>
        <v>AO$13</v>
      </c>
      <c r="AP2702" s="195" t="str">
        <f t="shared" si="3918"/>
        <v>AP$13</v>
      </c>
      <c r="AQ2702" s="195" t="str">
        <f t="shared" si="3918"/>
        <v>AQ$13</v>
      </c>
      <c r="AR2702" s="195" t="str">
        <f t="shared" si="3918"/>
        <v>AR$13</v>
      </c>
      <c r="AS2702" s="195" t="str">
        <f t="shared" si="3918"/>
        <v>AS$13</v>
      </c>
      <c r="AT2702" s="195" t="str">
        <f t="shared" si="3918"/>
        <v>AT$13</v>
      </c>
      <c r="AU2702" s="195" t="str">
        <f t="shared" si="3918"/>
        <v>AU$13</v>
      </c>
      <c r="AV2702" s="195" t="str">
        <f t="shared" si="3918"/>
        <v>AV$13</v>
      </c>
      <c r="AW2702" s="195" t="str">
        <f t="shared" si="3918"/>
        <v>AW$13</v>
      </c>
      <c r="AX2702" s="195" t="str">
        <f t="shared" si="3918"/>
        <v>AX$13</v>
      </c>
      <c r="AY2702" s="195" t="str">
        <f t="shared" ref="AY2702:CD2702" si="3919">AY$17</f>
        <v>AY$13</v>
      </c>
      <c r="AZ2702" s="195" t="str">
        <f t="shared" si="3919"/>
        <v>AZ$13</v>
      </c>
      <c r="BA2702" s="195" t="str">
        <f t="shared" si="3919"/>
        <v>BA$13</v>
      </c>
      <c r="BB2702" s="195" t="str">
        <f t="shared" si="3919"/>
        <v>BB$13</v>
      </c>
      <c r="BC2702" s="195" t="str">
        <f t="shared" si="3919"/>
        <v>BC$13</v>
      </c>
      <c r="BD2702" s="195" t="str">
        <f t="shared" si="3919"/>
        <v>BD$13</v>
      </c>
      <c r="BE2702" s="195" t="str">
        <f t="shared" si="3919"/>
        <v>BE$13</v>
      </c>
      <c r="BF2702" s="195" t="str">
        <f t="shared" si="3919"/>
        <v>BF$13</v>
      </c>
      <c r="BG2702" s="195" t="str">
        <f t="shared" si="3919"/>
        <v>BG$13</v>
      </c>
      <c r="BH2702" s="195" t="str">
        <f t="shared" si="3919"/>
        <v>BH$13</v>
      </c>
      <c r="BI2702" s="195" t="str">
        <f t="shared" si="3919"/>
        <v>BI$13</v>
      </c>
      <c r="BJ2702" s="195" t="str">
        <f t="shared" si="3919"/>
        <v>BJ$13</v>
      </c>
      <c r="BK2702" s="195" t="str">
        <f t="shared" si="3919"/>
        <v>BK$13</v>
      </c>
      <c r="BL2702" s="195" t="str">
        <f t="shared" si="3919"/>
        <v>BL$13</v>
      </c>
      <c r="BM2702" s="195" t="str">
        <f t="shared" si="3919"/>
        <v>BM$13</v>
      </c>
      <c r="BN2702" s="195" t="str">
        <f t="shared" si="3919"/>
        <v>BN$13</v>
      </c>
      <c r="BO2702" s="195" t="str">
        <f t="shared" si="3919"/>
        <v>BO$13</v>
      </c>
      <c r="BP2702" s="195" t="str">
        <f t="shared" si="3919"/>
        <v>BP$13</v>
      </c>
      <c r="BQ2702" s="195" t="str">
        <f t="shared" si="3919"/>
        <v>BQ$13</v>
      </c>
      <c r="BR2702" s="195" t="str">
        <f t="shared" si="3919"/>
        <v>BR$13</v>
      </c>
      <c r="BS2702" s="195" t="str">
        <f t="shared" si="3919"/>
        <v>BS$13</v>
      </c>
      <c r="BT2702" s="195" t="str">
        <f t="shared" si="3919"/>
        <v>BT$13</v>
      </c>
      <c r="BU2702" s="195" t="str">
        <f t="shared" si="3919"/>
        <v>BU$13</v>
      </c>
      <c r="BV2702" s="195" t="str">
        <f t="shared" si="3919"/>
        <v>BV$13</v>
      </c>
      <c r="BW2702" s="195" t="str">
        <f t="shared" si="3919"/>
        <v>BW$13</v>
      </c>
      <c r="BX2702" s="195" t="str">
        <f t="shared" si="3919"/>
        <v>BX$13</v>
      </c>
      <c r="BY2702" s="195" t="str">
        <f t="shared" si="3919"/>
        <v>BY$13</v>
      </c>
      <c r="BZ2702" s="195" t="str">
        <f t="shared" si="3919"/>
        <v>BZ$13</v>
      </c>
      <c r="CA2702" s="195" t="str">
        <f t="shared" si="3919"/>
        <v>CA$13</v>
      </c>
      <c r="CB2702" s="195" t="str">
        <f t="shared" si="3919"/>
        <v>CB$13</v>
      </c>
      <c r="CC2702" s="195" t="str">
        <f t="shared" si="3919"/>
        <v>CC$13</v>
      </c>
      <c r="CD2702" s="195" t="str">
        <f t="shared" si="3919"/>
        <v>CD$13</v>
      </c>
      <c r="CE2702" s="195" t="str">
        <f t="shared" ref="CE2702:CL2702" si="3920">CE$17</f>
        <v>CE$13</v>
      </c>
      <c r="CF2702" s="195" t="str">
        <f t="shared" si="3920"/>
        <v>CF$13</v>
      </c>
      <c r="CG2702" s="195" t="str">
        <f t="shared" si="3920"/>
        <v>CG$13</v>
      </c>
      <c r="CH2702" s="195" t="str">
        <f t="shared" si="3920"/>
        <v>CH$13</v>
      </c>
      <c r="CI2702" s="195" t="str">
        <f t="shared" si="3920"/>
        <v>CI$13</v>
      </c>
      <c r="CJ2702" s="195" t="str">
        <f t="shared" si="3920"/>
        <v>CJ$13</v>
      </c>
      <c r="CK2702" s="195" t="str">
        <f t="shared" si="3920"/>
        <v>CK$13</v>
      </c>
      <c r="CL2702" s="195" t="str">
        <f t="shared" si="3920"/>
        <v>CL$13</v>
      </c>
    </row>
    <row r="2703" spans="2:90" x14ac:dyDescent="0.4">
      <c r="B2703" s="171" t="s">
        <v>491</v>
      </c>
      <c r="E2703" s="8"/>
      <c r="H2703" s="196"/>
      <c r="I2703" s="197"/>
      <c r="J2703" s="197"/>
      <c r="K2703" s="198"/>
      <c r="L2703" s="198"/>
      <c r="M2703" s="198"/>
      <c r="N2703" s="198"/>
      <c r="O2703" s="198"/>
      <c r="P2703" s="198"/>
      <c r="R2703" s="198"/>
      <c r="S2703" s="186"/>
      <c r="T2703" s="186"/>
      <c r="U2703" s="186"/>
      <c r="V2703" s="186"/>
      <c r="W2703" s="186"/>
      <c r="X2703" s="186"/>
      <c r="Y2703" s="186"/>
      <c r="Z2703" s="186"/>
      <c r="AA2703" s="186"/>
      <c r="AB2703" s="186"/>
      <c r="AC2703" s="186"/>
      <c r="AD2703" s="186"/>
      <c r="AE2703" s="186"/>
      <c r="AF2703" s="186"/>
      <c r="AG2703" s="186"/>
      <c r="AH2703" s="186"/>
      <c r="AI2703" s="186"/>
      <c r="AJ2703" s="186"/>
      <c r="AK2703" s="186"/>
      <c r="AL2703" s="186"/>
      <c r="AM2703" s="186"/>
      <c r="AN2703" s="186"/>
      <c r="AO2703" s="186"/>
      <c r="AP2703" s="186"/>
      <c r="AQ2703" s="186"/>
      <c r="AR2703" s="186"/>
      <c r="AS2703" s="186"/>
      <c r="AT2703" s="186"/>
      <c r="AU2703" s="186"/>
      <c r="AV2703" s="186"/>
      <c r="AW2703" s="186"/>
      <c r="AX2703" s="186"/>
      <c r="AY2703" s="186"/>
      <c r="AZ2703" s="186"/>
      <c r="BA2703" s="186"/>
      <c r="BB2703" s="186"/>
      <c r="BC2703" s="186"/>
      <c r="BD2703" s="186"/>
      <c r="BE2703" s="186"/>
      <c r="BF2703" s="186"/>
      <c r="BG2703" s="186"/>
      <c r="BH2703" s="186"/>
      <c r="BI2703" s="186"/>
      <c r="BJ2703" s="186"/>
      <c r="BK2703" s="186"/>
      <c r="BL2703" s="186"/>
      <c r="BM2703" s="186"/>
      <c r="BN2703" s="186"/>
      <c r="BO2703" s="186"/>
      <c r="BP2703" s="186"/>
      <c r="BQ2703" s="186"/>
      <c r="BR2703" s="186"/>
      <c r="BS2703" s="186"/>
      <c r="BT2703" s="186"/>
      <c r="BU2703" s="186"/>
      <c r="BV2703" s="186"/>
      <c r="BW2703" s="186"/>
      <c r="BX2703" s="186"/>
      <c r="BY2703" s="186"/>
      <c r="BZ2703" s="186"/>
      <c r="CA2703" s="186"/>
      <c r="CB2703" s="186"/>
      <c r="CC2703" s="186"/>
      <c r="CD2703" s="186"/>
      <c r="CE2703" s="186"/>
      <c r="CF2703" s="186"/>
      <c r="CG2703" s="186"/>
      <c r="CH2703" s="186"/>
      <c r="CI2703" s="186"/>
      <c r="CJ2703" s="186"/>
      <c r="CK2703" s="186"/>
      <c r="CL2703" s="186"/>
    </row>
    <row r="2704" spans="2:90" x14ac:dyDescent="0.4">
      <c r="B2704" s="171" t="s">
        <v>505</v>
      </c>
      <c r="E2704" s="8"/>
      <c r="H2704" s="196"/>
      <c r="I2704" s="197"/>
      <c r="J2704" s="197"/>
      <c r="K2704" s="198"/>
      <c r="L2704" s="198"/>
      <c r="M2704" s="198"/>
      <c r="N2704" s="198"/>
      <c r="O2704" s="198"/>
      <c r="P2704" s="198"/>
      <c r="R2704" s="198"/>
      <c r="S2704" s="186"/>
      <c r="T2704" s="186"/>
      <c r="U2704" s="186"/>
      <c r="V2704" s="186"/>
      <c r="W2704" s="186"/>
      <c r="X2704" s="186"/>
      <c r="Y2704" s="186"/>
      <c r="Z2704" s="186"/>
      <c r="AA2704" s="186"/>
      <c r="AB2704" s="186"/>
      <c r="AC2704" s="186"/>
      <c r="AD2704" s="186"/>
      <c r="AE2704" s="186"/>
      <c r="AF2704" s="186"/>
      <c r="AG2704" s="186"/>
      <c r="AH2704" s="186"/>
      <c r="AI2704" s="186"/>
      <c r="AJ2704" s="186"/>
      <c r="AK2704" s="186"/>
      <c r="AL2704" s="186"/>
      <c r="AM2704" s="186"/>
      <c r="AN2704" s="186"/>
      <c r="AO2704" s="186"/>
      <c r="AP2704" s="186"/>
      <c r="AQ2704" s="186"/>
      <c r="AR2704" s="186"/>
      <c r="AS2704" s="186"/>
      <c r="AT2704" s="186"/>
      <c r="AU2704" s="186"/>
      <c r="AV2704" s="186"/>
      <c r="AW2704" s="186"/>
      <c r="AX2704" s="186"/>
      <c r="AY2704" s="186"/>
      <c r="AZ2704" s="186"/>
      <c r="BA2704" s="186"/>
      <c r="BB2704" s="186"/>
      <c r="BC2704" s="186"/>
      <c r="BD2704" s="186"/>
      <c r="BE2704" s="186"/>
      <c r="BF2704" s="186"/>
      <c r="BG2704" s="186"/>
      <c r="BH2704" s="186"/>
      <c r="BI2704" s="186"/>
      <c r="BJ2704" s="186"/>
      <c r="BK2704" s="186"/>
      <c r="BL2704" s="186"/>
      <c r="BM2704" s="186"/>
      <c r="BN2704" s="186"/>
      <c r="BO2704" s="186"/>
      <c r="BP2704" s="186"/>
      <c r="BQ2704" s="186"/>
      <c r="BR2704" s="186"/>
      <c r="BS2704" s="186"/>
      <c r="BT2704" s="186"/>
      <c r="BU2704" s="186"/>
      <c r="BV2704" s="186"/>
      <c r="BW2704" s="186"/>
      <c r="BX2704" s="186"/>
      <c r="BY2704" s="186"/>
      <c r="BZ2704" s="186"/>
      <c r="CA2704" s="186"/>
      <c r="CB2704" s="186"/>
      <c r="CC2704" s="186"/>
      <c r="CD2704" s="186"/>
      <c r="CE2704" s="186"/>
      <c r="CF2704" s="186"/>
      <c r="CG2704" s="186"/>
      <c r="CH2704" s="186"/>
      <c r="CI2704" s="186"/>
      <c r="CJ2704" s="186"/>
      <c r="CK2704" s="186"/>
      <c r="CL2704" s="186"/>
    </row>
    <row r="2705" spans="2:90" x14ac:dyDescent="0.4">
      <c r="B2705" s="171" t="s">
        <v>463</v>
      </c>
      <c r="E2705" s="8"/>
      <c r="H2705" s="196"/>
      <c r="I2705" s="197"/>
      <c r="J2705" s="197"/>
      <c r="K2705" s="198"/>
      <c r="L2705" s="198"/>
      <c r="M2705" s="198"/>
      <c r="N2705" s="198"/>
      <c r="O2705" s="198"/>
      <c r="P2705" s="198"/>
      <c r="R2705" s="198"/>
      <c r="S2705" s="186" t="str">
        <f t="shared" ref="S2705:AX2705" si="3921">S$18</f>
        <v>S$14</v>
      </c>
      <c r="T2705" s="186" t="str">
        <f t="shared" si="3921"/>
        <v>T$14</v>
      </c>
      <c r="U2705" s="186" t="str">
        <f t="shared" si="3921"/>
        <v>U$14</v>
      </c>
      <c r="V2705" s="186" t="str">
        <f t="shared" si="3921"/>
        <v>V$14</v>
      </c>
      <c r="W2705" s="186" t="str">
        <f t="shared" si="3921"/>
        <v>W$14</v>
      </c>
      <c r="X2705" s="186" t="str">
        <f t="shared" si="3921"/>
        <v>X$14</v>
      </c>
      <c r="Y2705" s="186" t="str">
        <f t="shared" si="3921"/>
        <v>Y$14</v>
      </c>
      <c r="Z2705" s="186" t="str">
        <f t="shared" si="3921"/>
        <v>Z$14</v>
      </c>
      <c r="AA2705" s="186" t="str">
        <f t="shared" si="3921"/>
        <v>AA$14</v>
      </c>
      <c r="AB2705" s="186" t="str">
        <f t="shared" si="3921"/>
        <v>AB$14</v>
      </c>
      <c r="AC2705" s="186" t="str">
        <f t="shared" si="3921"/>
        <v>AC$14</v>
      </c>
      <c r="AD2705" s="186" t="str">
        <f t="shared" si="3921"/>
        <v>AD$14</v>
      </c>
      <c r="AE2705" s="186" t="str">
        <f t="shared" si="3921"/>
        <v>AE$14</v>
      </c>
      <c r="AF2705" s="186" t="str">
        <f t="shared" si="3921"/>
        <v>AF$14</v>
      </c>
      <c r="AG2705" s="186" t="str">
        <f t="shared" si="3921"/>
        <v>AG$14</v>
      </c>
      <c r="AH2705" s="186" t="str">
        <f t="shared" si="3921"/>
        <v>AH$14</v>
      </c>
      <c r="AI2705" s="186" t="str">
        <f t="shared" si="3921"/>
        <v>AI$14</v>
      </c>
      <c r="AJ2705" s="186" t="str">
        <f t="shared" si="3921"/>
        <v>AJ$14</v>
      </c>
      <c r="AK2705" s="186" t="str">
        <f t="shared" si="3921"/>
        <v>AK$14</v>
      </c>
      <c r="AL2705" s="186" t="str">
        <f t="shared" si="3921"/>
        <v>AL$14</v>
      </c>
      <c r="AM2705" s="186" t="str">
        <f t="shared" si="3921"/>
        <v>AM$14</v>
      </c>
      <c r="AN2705" s="186" t="str">
        <f t="shared" si="3921"/>
        <v>AN$14</v>
      </c>
      <c r="AO2705" s="186" t="str">
        <f t="shared" si="3921"/>
        <v>AO$14</v>
      </c>
      <c r="AP2705" s="186" t="str">
        <f t="shared" si="3921"/>
        <v>AP$14</v>
      </c>
      <c r="AQ2705" s="186" t="str">
        <f t="shared" si="3921"/>
        <v>AQ$14</v>
      </c>
      <c r="AR2705" s="186" t="str">
        <f t="shared" si="3921"/>
        <v>AR$14</v>
      </c>
      <c r="AS2705" s="186" t="str">
        <f t="shared" si="3921"/>
        <v>AS$14</v>
      </c>
      <c r="AT2705" s="186" t="str">
        <f t="shared" si="3921"/>
        <v>AT$14</v>
      </c>
      <c r="AU2705" s="186" t="str">
        <f t="shared" si="3921"/>
        <v>AU$14</v>
      </c>
      <c r="AV2705" s="186" t="str">
        <f t="shared" si="3921"/>
        <v>AV$14</v>
      </c>
      <c r="AW2705" s="186" t="str">
        <f t="shared" si="3921"/>
        <v>AW$14</v>
      </c>
      <c r="AX2705" s="186" t="str">
        <f t="shared" si="3921"/>
        <v>AX$14</v>
      </c>
      <c r="AY2705" s="186" t="str">
        <f t="shared" ref="AY2705:CD2705" si="3922">AY$18</f>
        <v>AY$14</v>
      </c>
      <c r="AZ2705" s="186" t="str">
        <f t="shared" si="3922"/>
        <v>AZ$14</v>
      </c>
      <c r="BA2705" s="186" t="str">
        <f t="shared" si="3922"/>
        <v>BA$14</v>
      </c>
      <c r="BB2705" s="186" t="str">
        <f t="shared" si="3922"/>
        <v>BB$14</v>
      </c>
      <c r="BC2705" s="186" t="str">
        <f t="shared" si="3922"/>
        <v>BC$14</v>
      </c>
      <c r="BD2705" s="186" t="str">
        <f t="shared" si="3922"/>
        <v>BD$14</v>
      </c>
      <c r="BE2705" s="186" t="str">
        <f t="shared" si="3922"/>
        <v>BE$14</v>
      </c>
      <c r="BF2705" s="186" t="str">
        <f t="shared" si="3922"/>
        <v>BF$14</v>
      </c>
      <c r="BG2705" s="186" t="str">
        <f t="shared" si="3922"/>
        <v>BG$14</v>
      </c>
      <c r="BH2705" s="186" t="str">
        <f t="shared" si="3922"/>
        <v>BH$14</v>
      </c>
      <c r="BI2705" s="186" t="str">
        <f t="shared" si="3922"/>
        <v>BI$14</v>
      </c>
      <c r="BJ2705" s="186" t="str">
        <f t="shared" si="3922"/>
        <v>BJ$14</v>
      </c>
      <c r="BK2705" s="186" t="str">
        <f t="shared" si="3922"/>
        <v>BK$14</v>
      </c>
      <c r="BL2705" s="186" t="str">
        <f t="shared" si="3922"/>
        <v>BL$14</v>
      </c>
      <c r="BM2705" s="186" t="str">
        <f t="shared" si="3922"/>
        <v>BM$14</v>
      </c>
      <c r="BN2705" s="186" t="str">
        <f t="shared" si="3922"/>
        <v>BN$14</v>
      </c>
      <c r="BO2705" s="186" t="str">
        <f t="shared" si="3922"/>
        <v>BO$14</v>
      </c>
      <c r="BP2705" s="186" t="str">
        <f t="shared" si="3922"/>
        <v>BP$14</v>
      </c>
      <c r="BQ2705" s="186" t="str">
        <f t="shared" si="3922"/>
        <v>BQ$14</v>
      </c>
      <c r="BR2705" s="186" t="str">
        <f t="shared" si="3922"/>
        <v>BR$14</v>
      </c>
      <c r="BS2705" s="186" t="str">
        <f t="shared" si="3922"/>
        <v>BS$14</v>
      </c>
      <c r="BT2705" s="186" t="str">
        <f t="shared" si="3922"/>
        <v>BT$14</v>
      </c>
      <c r="BU2705" s="186" t="str">
        <f t="shared" si="3922"/>
        <v>BU$14</v>
      </c>
      <c r="BV2705" s="186" t="str">
        <f t="shared" si="3922"/>
        <v>BV$14</v>
      </c>
      <c r="BW2705" s="186" t="str">
        <f t="shared" si="3922"/>
        <v>BW$14</v>
      </c>
      <c r="BX2705" s="186" t="str">
        <f t="shared" si="3922"/>
        <v>BX$14</v>
      </c>
      <c r="BY2705" s="186" t="str">
        <f t="shared" si="3922"/>
        <v>BY$14</v>
      </c>
      <c r="BZ2705" s="186" t="str">
        <f t="shared" si="3922"/>
        <v>BZ$14</v>
      </c>
      <c r="CA2705" s="186" t="str">
        <f t="shared" si="3922"/>
        <v>CA$14</v>
      </c>
      <c r="CB2705" s="186" t="str">
        <f t="shared" si="3922"/>
        <v>CB$14</v>
      </c>
      <c r="CC2705" s="186" t="str">
        <f t="shared" si="3922"/>
        <v>CC$14</v>
      </c>
      <c r="CD2705" s="186" t="str">
        <f t="shared" si="3922"/>
        <v>CD$14</v>
      </c>
      <c r="CE2705" s="186" t="str">
        <f t="shared" ref="CE2705:CL2705" si="3923">CE$18</f>
        <v>CE$14</v>
      </c>
      <c r="CF2705" s="186" t="str">
        <f t="shared" si="3923"/>
        <v>CF$14</v>
      </c>
      <c r="CG2705" s="186" t="str">
        <f t="shared" si="3923"/>
        <v>CG$14</v>
      </c>
      <c r="CH2705" s="186" t="str">
        <f t="shared" si="3923"/>
        <v>CH$14</v>
      </c>
      <c r="CI2705" s="186" t="str">
        <f t="shared" si="3923"/>
        <v>CI$14</v>
      </c>
      <c r="CJ2705" s="186" t="str">
        <f t="shared" si="3923"/>
        <v>CJ$14</v>
      </c>
      <c r="CK2705" s="186" t="str">
        <f t="shared" si="3923"/>
        <v>CK$14</v>
      </c>
      <c r="CL2705" s="186" t="str">
        <f t="shared" si="3923"/>
        <v>CL$14</v>
      </c>
    </row>
    <row r="2706" spans="2:90" x14ac:dyDescent="0.4">
      <c r="B2706" s="171" t="s">
        <v>464</v>
      </c>
      <c r="E2706" s="8"/>
      <c r="H2706" s="196"/>
      <c r="I2706" s="197"/>
      <c r="J2706" s="197"/>
      <c r="K2706" s="198"/>
      <c r="L2706" s="198"/>
      <c r="M2706" s="198"/>
      <c r="N2706" s="198"/>
      <c r="O2706" s="198"/>
      <c r="P2706" s="198"/>
      <c r="R2706" s="198"/>
      <c r="S2706" s="186" t="str">
        <f t="shared" ref="S2706:AX2706" si="3924">S$19</f>
        <v>S$15</v>
      </c>
      <c r="T2706" s="186" t="str">
        <f t="shared" si="3924"/>
        <v>T$15</v>
      </c>
      <c r="U2706" s="186" t="str">
        <f t="shared" si="3924"/>
        <v>U$15</v>
      </c>
      <c r="V2706" s="186" t="str">
        <f t="shared" si="3924"/>
        <v>V$15</v>
      </c>
      <c r="W2706" s="186" t="str">
        <f t="shared" si="3924"/>
        <v>W$15</v>
      </c>
      <c r="X2706" s="186" t="str">
        <f t="shared" si="3924"/>
        <v>X$15</v>
      </c>
      <c r="Y2706" s="186" t="str">
        <f t="shared" si="3924"/>
        <v>Y$15</v>
      </c>
      <c r="Z2706" s="186" t="str">
        <f t="shared" si="3924"/>
        <v>Z$15</v>
      </c>
      <c r="AA2706" s="186" t="str">
        <f t="shared" si="3924"/>
        <v>AA$15</v>
      </c>
      <c r="AB2706" s="186" t="str">
        <f t="shared" si="3924"/>
        <v>AB$15</v>
      </c>
      <c r="AC2706" s="186" t="str">
        <f t="shared" si="3924"/>
        <v>AC$15</v>
      </c>
      <c r="AD2706" s="186" t="str">
        <f t="shared" si="3924"/>
        <v>AD$15</v>
      </c>
      <c r="AE2706" s="186" t="str">
        <f t="shared" si="3924"/>
        <v>AE$15</v>
      </c>
      <c r="AF2706" s="186" t="str">
        <f t="shared" si="3924"/>
        <v>AF$15</v>
      </c>
      <c r="AG2706" s="186" t="str">
        <f t="shared" si="3924"/>
        <v>AG$15</v>
      </c>
      <c r="AH2706" s="186" t="str">
        <f t="shared" si="3924"/>
        <v>AH$15</v>
      </c>
      <c r="AI2706" s="186" t="str">
        <f t="shared" si="3924"/>
        <v>AI$15</v>
      </c>
      <c r="AJ2706" s="186" t="str">
        <f t="shared" si="3924"/>
        <v>AJ$15</v>
      </c>
      <c r="AK2706" s="186" t="str">
        <f t="shared" si="3924"/>
        <v>AK$15</v>
      </c>
      <c r="AL2706" s="186" t="str">
        <f t="shared" si="3924"/>
        <v>AL$15</v>
      </c>
      <c r="AM2706" s="186" t="str">
        <f t="shared" si="3924"/>
        <v>AM$15</v>
      </c>
      <c r="AN2706" s="186" t="str">
        <f t="shared" si="3924"/>
        <v>AN$15</v>
      </c>
      <c r="AO2706" s="186" t="str">
        <f t="shared" si="3924"/>
        <v>AO$15</v>
      </c>
      <c r="AP2706" s="186" t="str">
        <f t="shared" si="3924"/>
        <v>AP$15</v>
      </c>
      <c r="AQ2706" s="186" t="str">
        <f t="shared" si="3924"/>
        <v>AQ$15</v>
      </c>
      <c r="AR2706" s="186" t="str">
        <f t="shared" si="3924"/>
        <v>AR$15</v>
      </c>
      <c r="AS2706" s="186" t="str">
        <f t="shared" si="3924"/>
        <v>AS$15</v>
      </c>
      <c r="AT2706" s="186" t="str">
        <f t="shared" si="3924"/>
        <v>AT$15</v>
      </c>
      <c r="AU2706" s="186" t="str">
        <f t="shared" si="3924"/>
        <v>AU$15</v>
      </c>
      <c r="AV2706" s="186" t="str">
        <f t="shared" si="3924"/>
        <v>AV$15</v>
      </c>
      <c r="AW2706" s="186" t="str">
        <f t="shared" si="3924"/>
        <v>AW$15</v>
      </c>
      <c r="AX2706" s="186" t="str">
        <f t="shared" si="3924"/>
        <v>AX$15</v>
      </c>
      <c r="AY2706" s="186" t="str">
        <f t="shared" ref="AY2706:CD2706" si="3925">AY$19</f>
        <v>AY$15</v>
      </c>
      <c r="AZ2706" s="186" t="str">
        <f t="shared" si="3925"/>
        <v>AZ$15</v>
      </c>
      <c r="BA2706" s="186" t="str">
        <f t="shared" si="3925"/>
        <v>BA$15</v>
      </c>
      <c r="BB2706" s="186" t="str">
        <f t="shared" si="3925"/>
        <v>BB$15</v>
      </c>
      <c r="BC2706" s="186" t="str">
        <f t="shared" si="3925"/>
        <v>BC$15</v>
      </c>
      <c r="BD2706" s="186" t="str">
        <f t="shared" si="3925"/>
        <v>BD$15</v>
      </c>
      <c r="BE2706" s="186" t="str">
        <f t="shared" si="3925"/>
        <v>BE$15</v>
      </c>
      <c r="BF2706" s="186" t="str">
        <f t="shared" si="3925"/>
        <v>BF$15</v>
      </c>
      <c r="BG2706" s="186" t="str">
        <f t="shared" si="3925"/>
        <v>BG$15</v>
      </c>
      <c r="BH2706" s="186" t="str">
        <f t="shared" si="3925"/>
        <v>BH$15</v>
      </c>
      <c r="BI2706" s="186" t="str">
        <f t="shared" si="3925"/>
        <v>BI$15</v>
      </c>
      <c r="BJ2706" s="186" t="str">
        <f t="shared" si="3925"/>
        <v>BJ$15</v>
      </c>
      <c r="BK2706" s="186" t="str">
        <f t="shared" si="3925"/>
        <v>BK$15</v>
      </c>
      <c r="BL2706" s="186" t="str">
        <f t="shared" si="3925"/>
        <v>BL$15</v>
      </c>
      <c r="BM2706" s="186" t="str">
        <f t="shared" si="3925"/>
        <v>BM$15</v>
      </c>
      <c r="BN2706" s="186" t="str">
        <f t="shared" si="3925"/>
        <v>BN$15</v>
      </c>
      <c r="BO2706" s="186" t="str">
        <f t="shared" si="3925"/>
        <v>BO$15</v>
      </c>
      <c r="BP2706" s="186" t="str">
        <f t="shared" si="3925"/>
        <v>BP$15</v>
      </c>
      <c r="BQ2706" s="186" t="str">
        <f t="shared" si="3925"/>
        <v>BQ$15</v>
      </c>
      <c r="BR2706" s="186" t="str">
        <f t="shared" si="3925"/>
        <v>BR$15</v>
      </c>
      <c r="BS2706" s="186" t="str">
        <f t="shared" si="3925"/>
        <v>BS$15</v>
      </c>
      <c r="BT2706" s="186" t="str">
        <f t="shared" si="3925"/>
        <v>BT$15</v>
      </c>
      <c r="BU2706" s="186" t="str">
        <f t="shared" si="3925"/>
        <v>BU$15</v>
      </c>
      <c r="BV2706" s="186" t="str">
        <f t="shared" si="3925"/>
        <v>BV$15</v>
      </c>
      <c r="BW2706" s="186" t="str">
        <f t="shared" si="3925"/>
        <v>BW$15</v>
      </c>
      <c r="BX2706" s="186" t="str">
        <f t="shared" si="3925"/>
        <v>BX$15</v>
      </c>
      <c r="BY2706" s="186" t="str">
        <f t="shared" si="3925"/>
        <v>BY$15</v>
      </c>
      <c r="BZ2706" s="186" t="str">
        <f t="shared" si="3925"/>
        <v>BZ$15</v>
      </c>
      <c r="CA2706" s="186" t="str">
        <f t="shared" si="3925"/>
        <v>CA$15</v>
      </c>
      <c r="CB2706" s="186" t="str">
        <f t="shared" si="3925"/>
        <v>CB$15</v>
      </c>
      <c r="CC2706" s="186" t="str">
        <f t="shared" si="3925"/>
        <v>CC$15</v>
      </c>
      <c r="CD2706" s="186" t="str">
        <f t="shared" si="3925"/>
        <v>CD$15</v>
      </c>
      <c r="CE2706" s="186" t="str">
        <f t="shared" ref="CE2706:CL2706" si="3926">CE$19</f>
        <v>CE$15</v>
      </c>
      <c r="CF2706" s="186" t="str">
        <f t="shared" si="3926"/>
        <v>CF$15</v>
      </c>
      <c r="CG2706" s="186" t="str">
        <f t="shared" si="3926"/>
        <v>CG$15</v>
      </c>
      <c r="CH2706" s="186" t="str">
        <f t="shared" si="3926"/>
        <v>CH$15</v>
      </c>
      <c r="CI2706" s="186" t="str">
        <f t="shared" si="3926"/>
        <v>CI$15</v>
      </c>
      <c r="CJ2706" s="186" t="str">
        <f t="shared" si="3926"/>
        <v>CJ$15</v>
      </c>
      <c r="CK2706" s="186" t="str">
        <f t="shared" si="3926"/>
        <v>CK$15</v>
      </c>
      <c r="CL2706" s="186" t="str">
        <f t="shared" si="3926"/>
        <v>CL$15</v>
      </c>
    </row>
    <row r="2707" spans="2:90" x14ac:dyDescent="0.4">
      <c r="B2707" s="70" t="s">
        <v>281</v>
      </c>
      <c r="C2707" s="31"/>
      <c r="D2707" t="s">
        <v>564</v>
      </c>
      <c r="E2707" s="8" t="str">
        <f t="shared" ref="E2707:E2739" si="3927">ROW()&amp;" "&amp;D2707</f>
        <v>2707 FAPPELIST-F</v>
      </c>
      <c r="F2707" t="s">
        <v>570</v>
      </c>
      <c r="G2707" s="31" t="s">
        <v>243</v>
      </c>
      <c r="H2707" s="48"/>
      <c r="I2707" s="285"/>
      <c r="J2707" s="285"/>
      <c r="K2707" s="48"/>
      <c r="L2707" s="48"/>
      <c r="M2707" s="48"/>
      <c r="N2707" s="48"/>
      <c r="O2707" s="48"/>
      <c r="P2707" s="48"/>
      <c r="R2707" s="70"/>
      <c r="S2707" s="286"/>
      <c r="T2707" s="286"/>
      <c r="U2707" s="286"/>
      <c r="V2707" s="286"/>
      <c r="W2707" s="286"/>
      <c r="X2707" s="286"/>
      <c r="Y2707" s="286"/>
      <c r="Z2707" s="286"/>
      <c r="AA2707" s="286"/>
      <c r="AB2707" s="286"/>
      <c r="AC2707" s="286"/>
      <c r="AD2707" s="286"/>
      <c r="AE2707" s="286"/>
      <c r="AF2707" s="286"/>
      <c r="AG2707" s="286"/>
      <c r="AH2707" s="286"/>
      <c r="AI2707" s="286"/>
      <c r="AJ2707" s="286"/>
      <c r="AK2707" s="286"/>
      <c r="AL2707" s="286"/>
      <c r="AM2707" s="286"/>
      <c r="AN2707" s="286"/>
      <c r="AO2707" s="286"/>
      <c r="AP2707" s="286"/>
      <c r="AQ2707" s="286"/>
      <c r="AR2707" s="286"/>
      <c r="AS2707" s="286"/>
      <c r="AT2707" s="286"/>
      <c r="AU2707" s="286"/>
      <c r="AV2707" s="286"/>
      <c r="AW2707" s="286"/>
      <c r="AX2707" s="286"/>
      <c r="AY2707" s="286"/>
      <c r="AZ2707" s="286"/>
      <c r="BA2707" s="286"/>
      <c r="BB2707" s="286"/>
      <c r="BC2707" s="286"/>
      <c r="BD2707" s="286"/>
      <c r="BE2707" s="286"/>
      <c r="BF2707" s="286"/>
      <c r="BG2707" s="286"/>
      <c r="BH2707" s="286"/>
      <c r="BI2707" s="286"/>
      <c r="BJ2707" s="286"/>
      <c r="BK2707" s="286"/>
      <c r="BL2707" s="286"/>
      <c r="BM2707" s="286"/>
      <c r="BN2707" s="286"/>
      <c r="BO2707" s="286"/>
      <c r="BP2707" s="286"/>
      <c r="BQ2707" s="286"/>
      <c r="BR2707" s="286"/>
      <c r="BS2707" s="286"/>
      <c r="BT2707" s="286"/>
      <c r="BU2707" s="286"/>
      <c r="BV2707" s="286"/>
      <c r="BW2707" s="286"/>
      <c r="BX2707" s="286"/>
      <c r="BY2707" s="286"/>
      <c r="BZ2707" s="286"/>
      <c r="CA2707" s="286"/>
      <c r="CB2707" s="286"/>
      <c r="CC2707" s="286"/>
      <c r="CD2707" s="286"/>
      <c r="CE2707" s="286"/>
      <c r="CF2707" s="286"/>
      <c r="CG2707" s="286"/>
      <c r="CH2707" s="286"/>
      <c r="CI2707" s="286"/>
      <c r="CJ2707" s="286"/>
      <c r="CK2707" s="286"/>
      <c r="CL2707" s="286"/>
    </row>
    <row r="2708" spans="2:90" x14ac:dyDescent="0.4">
      <c r="B2708" s="95" t="str">
        <f>"Assumptions - "&amp;B2707</f>
        <v>Assumptions - Fixed secondary PPE:</v>
      </c>
      <c r="D2708" t="s">
        <v>564</v>
      </c>
      <c r="E2708" s="8" t="str">
        <f t="shared" ref="E2708" si="3928">ROW()&amp;" "&amp;D2708</f>
        <v>2708 FAPPELIST-F</v>
      </c>
      <c r="G2708" t="str">
        <f>E2708</f>
        <v>2708 FAPPELIST-F</v>
      </c>
      <c r="I2708"/>
      <c r="J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row>
    <row r="2709" spans="2:90" x14ac:dyDescent="0.4">
      <c r="B2709" s="141" t="s">
        <v>206</v>
      </c>
      <c r="D2709" t="s">
        <v>564</v>
      </c>
      <c r="E2709" s="8" t="str">
        <f t="shared" si="3927"/>
        <v>2709 FAPPELIST-F</v>
      </c>
      <c r="G2709" t="str">
        <f>E2709</f>
        <v>2709 FAPPELIST-F</v>
      </c>
      <c r="H2709" s="57">
        <v>5</v>
      </c>
      <c r="S2709" s="72"/>
      <c r="T2709" s="72"/>
      <c r="U2709" s="72"/>
      <c r="V2709" s="72"/>
      <c r="W2709" s="72"/>
      <c r="X2709" s="72"/>
      <c r="Y2709" s="72"/>
      <c r="Z2709" s="72"/>
      <c r="AA2709" s="72"/>
      <c r="AB2709" s="72"/>
      <c r="AC2709" s="72"/>
      <c r="AD2709" s="72"/>
      <c r="AE2709" s="72"/>
      <c r="AF2709" s="72"/>
      <c r="AG2709" s="72"/>
      <c r="AH2709" s="72"/>
      <c r="AI2709" s="72"/>
      <c r="AJ2709" s="72"/>
      <c r="AK2709" s="72"/>
      <c r="AL2709" s="72"/>
      <c r="AM2709" s="72"/>
      <c r="AN2709" s="72"/>
      <c r="AO2709" s="72"/>
      <c r="AP2709" s="72"/>
      <c r="AQ2709" s="72"/>
      <c r="AR2709" s="72"/>
      <c r="AS2709" s="72"/>
      <c r="AT2709" s="72"/>
      <c r="AU2709" s="72"/>
      <c r="AV2709" s="72"/>
      <c r="AW2709" s="72"/>
      <c r="AX2709" s="72"/>
      <c r="AY2709" s="72"/>
      <c r="AZ2709" s="72"/>
      <c r="BA2709" s="72"/>
      <c r="BB2709" s="72"/>
      <c r="BC2709" s="72"/>
      <c r="BD2709" s="72"/>
      <c r="BE2709" s="72"/>
      <c r="BF2709" s="72"/>
      <c r="BG2709" s="72"/>
      <c r="BH2709" s="72"/>
      <c r="BI2709" s="72"/>
      <c r="BJ2709" s="72"/>
      <c r="BK2709" s="72"/>
      <c r="BL2709" s="72"/>
      <c r="BM2709" s="72"/>
      <c r="BN2709" s="72"/>
      <c r="BO2709" s="72"/>
      <c r="BP2709" s="72"/>
      <c r="BQ2709" s="72"/>
      <c r="BR2709" s="72"/>
      <c r="BS2709" s="72"/>
      <c r="BT2709" s="72"/>
      <c r="BU2709" s="72"/>
      <c r="BV2709" s="72"/>
      <c r="BW2709" s="72"/>
      <c r="BX2709" s="72"/>
      <c r="BY2709" s="72"/>
      <c r="BZ2709" s="72"/>
      <c r="CA2709" s="72"/>
      <c r="CB2709" s="72"/>
      <c r="CC2709" s="72"/>
      <c r="CD2709" s="72"/>
      <c r="CE2709" s="72"/>
      <c r="CF2709" s="72"/>
      <c r="CG2709" s="72"/>
      <c r="CH2709" s="72"/>
      <c r="CI2709" s="72"/>
      <c r="CJ2709" s="72"/>
      <c r="CK2709" s="72"/>
      <c r="CL2709" s="72"/>
    </row>
    <row r="2710" spans="2:90" x14ac:dyDescent="0.4">
      <c r="B2710" s="141" t="s">
        <v>207</v>
      </c>
      <c r="D2710" t="s">
        <v>564</v>
      </c>
      <c r="E2710" s="8" t="str">
        <f t="shared" si="3927"/>
        <v>2710 FAPPELIST-F</v>
      </c>
      <c r="G2710" t="str">
        <f>E2710</f>
        <v>2710 FAPPELIST-F</v>
      </c>
      <c r="H2710" s="57">
        <v>3</v>
      </c>
      <c r="S2710" s="72"/>
      <c r="T2710" s="72"/>
      <c r="U2710" s="72"/>
      <c r="V2710" s="72"/>
      <c r="W2710" s="72"/>
      <c r="X2710" s="72"/>
      <c r="Y2710" s="72"/>
      <c r="Z2710" s="72"/>
      <c r="AA2710" s="72"/>
      <c r="AB2710" s="72"/>
      <c r="AC2710" s="72"/>
      <c r="AD2710" s="72"/>
      <c r="AE2710" s="72"/>
      <c r="AF2710" s="72"/>
      <c r="AG2710" s="72"/>
      <c r="AH2710" s="72"/>
      <c r="AI2710" s="72"/>
      <c r="AJ2710" s="72"/>
      <c r="AK2710" s="72"/>
      <c r="AL2710" s="72"/>
      <c r="AM2710" s="72"/>
      <c r="AN2710" s="72"/>
      <c r="AO2710" s="72"/>
      <c r="AP2710" s="72"/>
      <c r="AQ2710" s="72"/>
      <c r="AR2710" s="72"/>
      <c r="AS2710" s="72"/>
      <c r="AT2710" s="72"/>
      <c r="AU2710" s="72"/>
      <c r="AV2710" s="72"/>
      <c r="AW2710" s="72"/>
      <c r="AX2710" s="72"/>
      <c r="AY2710" s="72"/>
      <c r="AZ2710" s="72"/>
      <c r="BA2710" s="72"/>
      <c r="BB2710" s="72"/>
      <c r="BC2710" s="72"/>
      <c r="BD2710" s="72"/>
      <c r="BE2710" s="72"/>
      <c r="BF2710" s="72"/>
      <c r="BG2710" s="72"/>
      <c r="BH2710" s="72"/>
      <c r="BI2710" s="72"/>
      <c r="BJ2710" s="72"/>
      <c r="BK2710" s="72"/>
      <c r="BL2710" s="72"/>
      <c r="BM2710" s="72"/>
      <c r="BN2710" s="72"/>
      <c r="BO2710" s="72"/>
      <c r="BP2710" s="72"/>
      <c r="BQ2710" s="72"/>
      <c r="BR2710" s="72"/>
      <c r="BS2710" s="72"/>
      <c r="BT2710" s="72"/>
      <c r="BU2710" s="72"/>
      <c r="BV2710" s="72"/>
      <c r="BW2710" s="72"/>
      <c r="BX2710" s="72"/>
      <c r="BY2710" s="72"/>
      <c r="BZ2710" s="72"/>
      <c r="CA2710" s="72"/>
      <c r="CB2710" s="72"/>
      <c r="CC2710" s="72"/>
      <c r="CD2710" s="72"/>
      <c r="CE2710" s="72"/>
      <c r="CF2710" s="72"/>
      <c r="CG2710" s="72"/>
      <c r="CH2710" s="72"/>
      <c r="CI2710" s="72"/>
      <c r="CJ2710" s="72"/>
      <c r="CK2710" s="72"/>
      <c r="CL2710" s="72"/>
    </row>
    <row r="2711" spans="2:90" x14ac:dyDescent="0.4">
      <c r="D2711" t="s">
        <v>564</v>
      </c>
      <c r="E2711" s="8" t="str">
        <f t="shared" si="3927"/>
        <v>2711 FAPPELIST-F</v>
      </c>
      <c r="S2711" s="72"/>
      <c r="T2711" s="72"/>
      <c r="U2711" s="72"/>
      <c r="V2711" s="72"/>
      <c r="W2711" s="72"/>
      <c r="X2711" s="72"/>
      <c r="Y2711" s="72"/>
      <c r="Z2711" s="72"/>
      <c r="AA2711" s="72"/>
      <c r="AB2711" s="72"/>
      <c r="AC2711" s="72"/>
      <c r="AD2711" s="72"/>
      <c r="AE2711" s="72"/>
      <c r="AF2711" s="72"/>
      <c r="AG2711" s="72"/>
      <c r="AH2711" s="72"/>
      <c r="AI2711" s="72"/>
      <c r="AJ2711" s="72"/>
      <c r="AK2711" s="72"/>
      <c r="AL2711" s="72"/>
      <c r="AM2711" s="72"/>
      <c r="AN2711" s="72"/>
      <c r="AO2711" s="72"/>
      <c r="AP2711" s="72"/>
      <c r="AQ2711" s="72"/>
      <c r="AR2711" s="72"/>
      <c r="AS2711" s="72"/>
      <c r="AT2711" s="72"/>
      <c r="AU2711" s="72"/>
      <c r="AV2711" s="72"/>
      <c r="AW2711" s="72"/>
      <c r="AX2711" s="72"/>
      <c r="AY2711" s="72"/>
      <c r="AZ2711" s="72"/>
      <c r="BA2711" s="72"/>
      <c r="BB2711" s="72"/>
      <c r="BC2711" s="72"/>
      <c r="BD2711" s="72"/>
      <c r="BE2711" s="72"/>
      <c r="BF2711" s="72"/>
      <c r="BG2711" s="72"/>
      <c r="BH2711" s="72"/>
      <c r="BI2711" s="72"/>
      <c r="BJ2711" s="72"/>
      <c r="BK2711" s="72"/>
      <c r="BL2711" s="72"/>
      <c r="BM2711" s="72"/>
      <c r="BN2711" s="72"/>
      <c r="BO2711" s="72"/>
      <c r="BP2711" s="72"/>
      <c r="BQ2711" s="72"/>
      <c r="BR2711" s="72"/>
      <c r="BS2711" s="72"/>
      <c r="BT2711" s="72"/>
      <c r="BU2711" s="72"/>
      <c r="BV2711" s="72"/>
      <c r="BW2711" s="72"/>
      <c r="BX2711" s="72"/>
      <c r="BY2711" s="72"/>
      <c r="BZ2711" s="72"/>
      <c r="CA2711" s="72"/>
      <c r="CB2711" s="72"/>
      <c r="CC2711" s="72"/>
      <c r="CD2711" s="72"/>
      <c r="CE2711" s="72"/>
      <c r="CF2711" s="72"/>
      <c r="CG2711" s="72"/>
      <c r="CH2711" s="72"/>
      <c r="CI2711" s="72"/>
      <c r="CJ2711" s="72"/>
      <c r="CK2711" s="72"/>
      <c r="CL2711" s="72"/>
    </row>
    <row r="2712" spans="2:90" x14ac:dyDescent="0.4">
      <c r="B2712" s="13" t="str">
        <f>"Capital expenditures - "&amp;B2707</f>
        <v>Capital expenditures - Fixed secondary PPE:</v>
      </c>
      <c r="D2712" t="s">
        <v>564</v>
      </c>
      <c r="E2712" s="8" t="str">
        <f t="shared" ref="E2712:E2721" si="3929">ROW()&amp;" "&amp;D2712</f>
        <v>2712 FAPPELIST-F</v>
      </c>
      <c r="S2712" s="72"/>
      <c r="T2712" s="72"/>
      <c r="U2712" s="72"/>
      <c r="V2712" s="72"/>
      <c r="W2712" s="72"/>
      <c r="X2712" s="72"/>
      <c r="Y2712" s="72"/>
      <c r="Z2712" s="72"/>
      <c r="AA2712" s="72"/>
      <c r="AB2712" s="72"/>
      <c r="AC2712" s="72"/>
      <c r="AD2712" s="72"/>
      <c r="AE2712" s="72"/>
      <c r="AF2712" s="72"/>
      <c r="AG2712" s="72"/>
      <c r="AH2712" s="72"/>
      <c r="AI2712" s="72"/>
      <c r="AJ2712" s="72"/>
      <c r="AK2712" s="72"/>
      <c r="AL2712" s="72"/>
      <c r="AM2712" s="72"/>
      <c r="AN2712" s="72"/>
      <c r="AO2712" s="72"/>
      <c r="AP2712" s="72"/>
      <c r="AQ2712" s="72"/>
      <c r="AR2712" s="72"/>
      <c r="AS2712" s="72"/>
      <c r="AT2712" s="72"/>
      <c r="AU2712" s="72"/>
      <c r="AV2712" s="72"/>
      <c r="AW2712" s="72"/>
      <c r="AX2712" s="72"/>
      <c r="AY2712" s="72"/>
      <c r="AZ2712" s="72"/>
      <c r="BA2712" s="72"/>
      <c r="BB2712" s="72"/>
      <c r="BC2712" s="72"/>
      <c r="BD2712" s="72"/>
      <c r="BE2712" s="72"/>
      <c r="BF2712" s="72"/>
      <c r="BG2712" s="72"/>
      <c r="BH2712" s="72"/>
      <c r="BI2712" s="72"/>
      <c r="BJ2712" s="72"/>
      <c r="BK2712" s="72"/>
      <c r="BL2712" s="72"/>
      <c r="BM2712" s="72"/>
      <c r="BN2712" s="72"/>
      <c r="BO2712" s="72"/>
      <c r="BP2712" s="72"/>
      <c r="BQ2712" s="72"/>
      <c r="BR2712" s="72"/>
      <c r="BS2712" s="72"/>
      <c r="BT2712" s="72"/>
      <c r="BU2712" s="72"/>
      <c r="BV2712" s="72"/>
      <c r="BW2712" s="72"/>
      <c r="BX2712" s="72"/>
      <c r="BY2712" s="72"/>
      <c r="BZ2712" s="72"/>
      <c r="CA2712" s="72"/>
      <c r="CB2712" s="72"/>
      <c r="CC2712" s="72"/>
      <c r="CD2712" s="72"/>
      <c r="CE2712" s="72"/>
      <c r="CF2712" s="72"/>
      <c r="CG2712" s="72"/>
      <c r="CH2712" s="72"/>
      <c r="CI2712" s="72"/>
      <c r="CJ2712" s="72"/>
      <c r="CK2712" s="72"/>
      <c r="CL2712" s="72"/>
    </row>
    <row r="2713" spans="2:90" x14ac:dyDescent="0.4">
      <c r="B2713" s="137" t="s">
        <v>320</v>
      </c>
      <c r="D2713" t="s">
        <v>564</v>
      </c>
      <c r="E2713" s="8" t="str">
        <f t="shared" si="3929"/>
        <v>2713 FAPPELIST-F</v>
      </c>
      <c r="K2713" s="23">
        <v>-1000</v>
      </c>
      <c r="L2713" s="23">
        <v>-1000</v>
      </c>
      <c r="M2713" s="23">
        <v>-1000</v>
      </c>
      <c r="N2713" s="23">
        <v>-1000</v>
      </c>
      <c r="O2713" s="23">
        <v>-1000</v>
      </c>
      <c r="P2713" s="23">
        <v>-1000</v>
      </c>
      <c r="S2713" s="80" cm="1">
        <f t="array" ref="S2713">INDEX($K:$Q,ROW(),MATCH(S$3,$K$2:$Q$2,0))/12</f>
        <v>-83.333333333333329</v>
      </c>
      <c r="T2713" s="80" cm="1">
        <f t="array" ref="T2713">INDEX($K:$Q,ROW(),MATCH(T$3,$K$2:$Q$2,0))/12</f>
        <v>-83.333333333333329</v>
      </c>
      <c r="U2713" s="80" cm="1">
        <f t="array" ref="U2713">INDEX($K:$Q,ROW(),MATCH(U$3,$K$2:$Q$2,0))/12</f>
        <v>-83.333333333333329</v>
      </c>
      <c r="V2713" s="80" cm="1">
        <f t="array" ref="V2713">INDEX($K:$Q,ROW(),MATCH(V$3,$K$2:$Q$2,0))/12</f>
        <v>-83.333333333333329</v>
      </c>
      <c r="W2713" s="80" cm="1">
        <f t="array" ref="W2713">INDEX($K:$Q,ROW(),MATCH(W$3,$K$2:$Q$2,0))/12</f>
        <v>-83.333333333333329</v>
      </c>
      <c r="X2713" s="80" cm="1">
        <f t="array" ref="X2713">INDEX($K:$Q,ROW(),MATCH(X$3,$K$2:$Q$2,0))/12</f>
        <v>-83.333333333333329</v>
      </c>
      <c r="Y2713" s="80" cm="1">
        <f t="array" ref="Y2713">INDEX($K:$Q,ROW(),MATCH(Y$3,$K$2:$Q$2,0))/12</f>
        <v>-83.333333333333329</v>
      </c>
      <c r="Z2713" s="80" cm="1">
        <f t="array" ref="Z2713">INDEX($K:$Q,ROW(),MATCH(Z$3,$K$2:$Q$2,0))/12</f>
        <v>-83.333333333333329</v>
      </c>
      <c r="AA2713" s="80" cm="1">
        <f t="array" ref="AA2713">INDEX($K:$Q,ROW(),MATCH(AA$3,$K$2:$Q$2,0))/12</f>
        <v>-83.333333333333329</v>
      </c>
      <c r="AB2713" s="80" cm="1">
        <f t="array" ref="AB2713">INDEX($K:$Q,ROW(),MATCH(AB$3,$K$2:$Q$2,0))/12</f>
        <v>-83.333333333333329</v>
      </c>
      <c r="AC2713" s="80" cm="1">
        <f t="array" ref="AC2713">INDEX($K:$Q,ROW(),MATCH(AC$3,$K$2:$Q$2,0))/12</f>
        <v>-83.333333333333329</v>
      </c>
      <c r="AD2713" s="80" cm="1">
        <f t="array" ref="AD2713">INDEX($K:$Q,ROW(),MATCH(AD$3,$K$2:$Q$2,0))/12</f>
        <v>-83.333333333333329</v>
      </c>
      <c r="AE2713" s="80" cm="1">
        <f t="array" ref="AE2713">INDEX($K:$Q,ROW(),MATCH(AE$3,$K$2:$Q$2,0))/12</f>
        <v>-83.333333333333329</v>
      </c>
      <c r="AF2713" s="80" cm="1">
        <f t="array" ref="AF2713">INDEX($K:$Q,ROW(),MATCH(AF$3,$K$2:$Q$2,0))/12</f>
        <v>-83.333333333333329</v>
      </c>
      <c r="AG2713" s="80" cm="1">
        <f t="array" ref="AG2713">INDEX($K:$Q,ROW(),MATCH(AG$3,$K$2:$Q$2,0))/12</f>
        <v>-83.333333333333329</v>
      </c>
      <c r="AH2713" s="80" cm="1">
        <f t="array" ref="AH2713">INDEX($K:$Q,ROW(),MATCH(AH$3,$K$2:$Q$2,0))/12</f>
        <v>-83.333333333333329</v>
      </c>
      <c r="AI2713" s="80" cm="1">
        <f t="array" ref="AI2713">INDEX($K:$Q,ROW(),MATCH(AI$3,$K$2:$Q$2,0))/12</f>
        <v>-83.333333333333329</v>
      </c>
      <c r="AJ2713" s="80" cm="1">
        <f t="array" ref="AJ2713">INDEX($K:$Q,ROW(),MATCH(AJ$3,$K$2:$Q$2,0))/12</f>
        <v>-83.333333333333329</v>
      </c>
      <c r="AK2713" s="80" cm="1">
        <f t="array" ref="AK2713">INDEX($K:$Q,ROW(),MATCH(AK$3,$K$2:$Q$2,0))/12</f>
        <v>-83.333333333333329</v>
      </c>
      <c r="AL2713" s="80" cm="1">
        <f t="array" ref="AL2713">INDEX($K:$Q,ROW(),MATCH(AL$3,$K$2:$Q$2,0))/12</f>
        <v>-83.333333333333329</v>
      </c>
      <c r="AM2713" s="80" cm="1">
        <f t="array" ref="AM2713">INDEX($K:$Q,ROW(),MATCH(AM$3,$K$2:$Q$2,0))/12</f>
        <v>-83.333333333333329</v>
      </c>
      <c r="AN2713" s="80" cm="1">
        <f t="array" ref="AN2713">INDEX($K:$Q,ROW(),MATCH(AN$3,$K$2:$Q$2,0))/12</f>
        <v>-83.333333333333329</v>
      </c>
      <c r="AO2713" s="80" cm="1">
        <f t="array" ref="AO2713">INDEX($K:$Q,ROW(),MATCH(AO$3,$K$2:$Q$2,0))/12</f>
        <v>-83.333333333333329</v>
      </c>
      <c r="AP2713" s="80" cm="1">
        <f t="array" ref="AP2713">INDEX($K:$Q,ROW(),MATCH(AP$3,$K$2:$Q$2,0))/12</f>
        <v>-83.333333333333329</v>
      </c>
      <c r="AQ2713" s="80" cm="1">
        <f t="array" ref="AQ2713">INDEX($K:$Q,ROW(),MATCH(AQ$3,$K$2:$Q$2,0))/12</f>
        <v>-83.333333333333329</v>
      </c>
      <c r="AR2713" s="80" cm="1">
        <f t="array" ref="AR2713">INDEX($K:$Q,ROW(),MATCH(AR$3,$K$2:$Q$2,0))/12</f>
        <v>-83.333333333333329</v>
      </c>
      <c r="AS2713" s="80" cm="1">
        <f t="array" ref="AS2713">INDEX($K:$Q,ROW(),MATCH(AS$3,$K$2:$Q$2,0))/12</f>
        <v>-83.333333333333329</v>
      </c>
      <c r="AT2713" s="80" cm="1">
        <f t="array" ref="AT2713">INDEX($K:$Q,ROW(),MATCH(AT$3,$K$2:$Q$2,0))/12</f>
        <v>-83.333333333333329</v>
      </c>
      <c r="AU2713" s="80" cm="1">
        <f t="array" ref="AU2713">INDEX($K:$Q,ROW(),MATCH(AU$3,$K$2:$Q$2,0))/12</f>
        <v>-83.333333333333329</v>
      </c>
      <c r="AV2713" s="80" cm="1">
        <f t="array" ref="AV2713">INDEX($K:$Q,ROW(),MATCH(AV$3,$K$2:$Q$2,0))/12</f>
        <v>-83.333333333333329</v>
      </c>
      <c r="AW2713" s="80" cm="1">
        <f t="array" ref="AW2713">INDEX($K:$Q,ROW(),MATCH(AW$3,$K$2:$Q$2,0))/12</f>
        <v>-83.333333333333329</v>
      </c>
      <c r="AX2713" s="80" cm="1">
        <f t="array" ref="AX2713">INDEX($K:$Q,ROW(),MATCH(AX$3,$K$2:$Q$2,0))/12</f>
        <v>-83.333333333333329</v>
      </c>
      <c r="AY2713" s="80" cm="1">
        <f t="array" ref="AY2713">INDEX($K:$Q,ROW(),MATCH(AY$3,$K$2:$Q$2,0))/12</f>
        <v>-83.333333333333329</v>
      </c>
      <c r="AZ2713" s="80" cm="1">
        <f t="array" ref="AZ2713">INDEX($K:$Q,ROW(),MATCH(AZ$3,$K$2:$Q$2,0))/12</f>
        <v>-83.333333333333329</v>
      </c>
      <c r="BA2713" s="80" cm="1">
        <f t="array" ref="BA2713">INDEX($K:$Q,ROW(),MATCH(BA$3,$K$2:$Q$2,0))/12</f>
        <v>-83.333333333333329</v>
      </c>
      <c r="BB2713" s="80" cm="1">
        <f t="array" ref="BB2713">INDEX($K:$Q,ROW(),MATCH(BB$3,$K$2:$Q$2,0))/12</f>
        <v>-83.333333333333329</v>
      </c>
      <c r="BC2713" s="80" cm="1">
        <f t="array" ref="BC2713">INDEX($K:$Q,ROW(),MATCH(BC$3,$K$2:$Q$2,0))/12</f>
        <v>-83.333333333333329</v>
      </c>
      <c r="BD2713" s="80" cm="1">
        <f t="array" ref="BD2713">INDEX($K:$Q,ROW(),MATCH(BD$3,$K$2:$Q$2,0))/12</f>
        <v>-83.333333333333329</v>
      </c>
      <c r="BE2713" s="80" cm="1">
        <f t="array" ref="BE2713">INDEX($K:$Q,ROW(),MATCH(BE$3,$K$2:$Q$2,0))/12</f>
        <v>-83.333333333333329</v>
      </c>
      <c r="BF2713" s="80" cm="1">
        <f t="array" ref="BF2713">INDEX($K:$Q,ROW(),MATCH(BF$3,$K$2:$Q$2,0))/12</f>
        <v>-83.333333333333329</v>
      </c>
      <c r="BG2713" s="80" cm="1">
        <f t="array" ref="BG2713">INDEX($K:$Q,ROW(),MATCH(BG$3,$K$2:$Q$2,0))/12</f>
        <v>-83.333333333333329</v>
      </c>
      <c r="BH2713" s="80" cm="1">
        <f t="array" ref="BH2713">INDEX($K:$Q,ROW(),MATCH(BH$3,$K$2:$Q$2,0))/12</f>
        <v>-83.333333333333329</v>
      </c>
      <c r="BI2713" s="80" cm="1">
        <f t="array" ref="BI2713">INDEX($K:$Q,ROW(),MATCH(BI$3,$K$2:$Q$2,0))/12</f>
        <v>-83.333333333333329</v>
      </c>
      <c r="BJ2713" s="80" cm="1">
        <f t="array" ref="BJ2713">INDEX($K:$Q,ROW(),MATCH(BJ$3,$K$2:$Q$2,0))/12</f>
        <v>-83.333333333333329</v>
      </c>
      <c r="BK2713" s="80" cm="1">
        <f t="array" ref="BK2713">INDEX($K:$Q,ROW(),MATCH(BK$3,$K$2:$Q$2,0))/12</f>
        <v>-83.333333333333329</v>
      </c>
      <c r="BL2713" s="80" cm="1">
        <f t="array" ref="BL2713">INDEX($K:$Q,ROW(),MATCH(BL$3,$K$2:$Q$2,0))/12</f>
        <v>-83.333333333333329</v>
      </c>
      <c r="BM2713" s="80" cm="1">
        <f t="array" ref="BM2713">INDEX($K:$Q,ROW(),MATCH(BM$3,$K$2:$Q$2,0))/12</f>
        <v>-83.333333333333329</v>
      </c>
      <c r="BN2713" s="80" cm="1">
        <f t="array" ref="BN2713">INDEX($K:$Q,ROW(),MATCH(BN$3,$K$2:$Q$2,0))/12</f>
        <v>-83.333333333333329</v>
      </c>
      <c r="BO2713" s="80" cm="1">
        <f t="array" ref="BO2713">INDEX($K:$Q,ROW(),MATCH(BO$3,$K$2:$Q$2,0))/12</f>
        <v>-83.333333333333329</v>
      </c>
      <c r="BP2713" s="80" cm="1">
        <f t="array" ref="BP2713">INDEX($K:$Q,ROW(),MATCH(BP$3,$K$2:$Q$2,0))/12</f>
        <v>-83.333333333333329</v>
      </c>
      <c r="BQ2713" s="80" cm="1">
        <f t="array" ref="BQ2713">INDEX($K:$Q,ROW(),MATCH(BQ$3,$K$2:$Q$2,0))/12</f>
        <v>-83.333333333333329</v>
      </c>
      <c r="BR2713" s="80" cm="1">
        <f t="array" ref="BR2713">INDEX($K:$Q,ROW(),MATCH(BR$3,$K$2:$Q$2,0))/12</f>
        <v>-83.333333333333329</v>
      </c>
      <c r="BS2713" s="80" cm="1">
        <f t="array" ref="BS2713">INDEX($K:$Q,ROW(),MATCH(BS$3,$K$2:$Q$2,0))/12</f>
        <v>-83.333333333333329</v>
      </c>
      <c r="BT2713" s="80" cm="1">
        <f t="array" ref="BT2713">INDEX($K:$Q,ROW(),MATCH(BT$3,$K$2:$Q$2,0))/12</f>
        <v>-83.333333333333329</v>
      </c>
      <c r="BU2713" s="80" cm="1">
        <f t="array" ref="BU2713">INDEX($K:$Q,ROW(),MATCH(BU$3,$K$2:$Q$2,0))/12</f>
        <v>-83.333333333333329</v>
      </c>
      <c r="BV2713" s="80" cm="1">
        <f t="array" ref="BV2713">INDEX($K:$Q,ROW(),MATCH(BV$3,$K$2:$Q$2,0))/12</f>
        <v>-83.333333333333329</v>
      </c>
      <c r="BW2713" s="80" cm="1">
        <f t="array" ref="BW2713">INDEX($K:$Q,ROW(),MATCH(BW$3,$K$2:$Q$2,0))/12</f>
        <v>-83.333333333333329</v>
      </c>
      <c r="BX2713" s="80" cm="1">
        <f t="array" ref="BX2713">INDEX($K:$Q,ROW(),MATCH(BX$3,$K$2:$Q$2,0))/12</f>
        <v>-83.333333333333329</v>
      </c>
      <c r="BY2713" s="80" cm="1">
        <f t="array" ref="BY2713">INDEX($K:$Q,ROW(),MATCH(BY$3,$K$2:$Q$2,0))/12</f>
        <v>-83.333333333333329</v>
      </c>
      <c r="BZ2713" s="80" cm="1">
        <f t="array" ref="BZ2713">INDEX($K:$Q,ROW(),MATCH(BZ$3,$K$2:$Q$2,0))/12</f>
        <v>-83.333333333333329</v>
      </c>
      <c r="CA2713" s="80" cm="1">
        <f t="array" ref="CA2713">INDEX($K:$Q,ROW(),MATCH(CA$3,$K$2:$Q$2,0))/12</f>
        <v>-83.333333333333329</v>
      </c>
      <c r="CB2713" s="80" cm="1">
        <f t="array" ref="CB2713">INDEX($K:$Q,ROW(),MATCH(CB$3,$K$2:$Q$2,0))/12</f>
        <v>-83.333333333333329</v>
      </c>
      <c r="CC2713" s="80" cm="1">
        <f t="array" ref="CC2713">INDEX($K:$Q,ROW(),MATCH(CC$3,$K$2:$Q$2,0))/12</f>
        <v>-83.333333333333329</v>
      </c>
      <c r="CD2713" s="80" cm="1">
        <f t="array" ref="CD2713">INDEX($K:$Q,ROW(),MATCH(CD$3,$K$2:$Q$2,0))/12</f>
        <v>-83.333333333333329</v>
      </c>
      <c r="CE2713" s="80" cm="1">
        <f t="array" ref="CE2713">INDEX($K:$Q,ROW(),MATCH(CE$3,$K$2:$Q$2,0))/12</f>
        <v>-83.333333333333329</v>
      </c>
      <c r="CF2713" s="80" cm="1">
        <f t="array" ref="CF2713">INDEX($K:$Q,ROW(),MATCH(CF$3,$K$2:$Q$2,0))/12</f>
        <v>-83.333333333333329</v>
      </c>
      <c r="CG2713" s="80" cm="1">
        <f t="array" ref="CG2713">INDEX($K:$Q,ROW(),MATCH(CG$3,$K$2:$Q$2,0))/12</f>
        <v>-83.333333333333329</v>
      </c>
      <c r="CH2713" s="80" cm="1">
        <f t="array" ref="CH2713">INDEX($K:$Q,ROW(),MATCH(CH$3,$K$2:$Q$2,0))/12</f>
        <v>-83.333333333333329</v>
      </c>
      <c r="CI2713" s="80" cm="1">
        <f t="array" ref="CI2713">INDEX($K:$Q,ROW(),MATCH(CI$3,$K$2:$Q$2,0))/12</f>
        <v>-83.333333333333329</v>
      </c>
      <c r="CJ2713" s="80" cm="1">
        <f t="array" ref="CJ2713">INDEX($K:$Q,ROW(),MATCH(CJ$3,$K$2:$Q$2,0))/12</f>
        <v>-83.333333333333329</v>
      </c>
      <c r="CK2713" s="80" cm="1">
        <f t="array" ref="CK2713">INDEX($K:$Q,ROW(),MATCH(CK$3,$K$2:$Q$2,0))/12</f>
        <v>-83.333333333333329</v>
      </c>
      <c r="CL2713" s="80" cm="1">
        <f t="array" ref="CL2713">INDEX($K:$Q,ROW(),MATCH(CL$3,$K$2:$Q$2,0))/12</f>
        <v>-83.333333333333329</v>
      </c>
    </row>
    <row r="2714" spans="2:90" x14ac:dyDescent="0.4">
      <c r="B2714" s="137" t="s">
        <v>321</v>
      </c>
      <c r="D2714" t="s">
        <v>564</v>
      </c>
      <c r="E2714" s="8" t="str">
        <f t="shared" si="3929"/>
        <v>2714 FAPPELIST-F</v>
      </c>
      <c r="K2714" s="23">
        <v>-2000</v>
      </c>
      <c r="L2714" s="23">
        <v>-2000</v>
      </c>
      <c r="M2714" s="23">
        <v>-2000</v>
      </c>
      <c r="N2714" s="23">
        <v>-2000</v>
      </c>
      <c r="O2714" s="23">
        <v>-2000</v>
      </c>
      <c r="P2714" s="23">
        <v>-2000</v>
      </c>
      <c r="S2714" s="80" cm="1">
        <f t="array" ref="S2714">INDEX($K:$Q,ROW(),MATCH(S$3,$K$2:$Q$2,0))/12</f>
        <v>-166.66666666666666</v>
      </c>
      <c r="T2714" s="80" cm="1">
        <f t="array" ref="T2714">INDEX($K:$Q,ROW(),MATCH(T$3,$K$2:$Q$2,0))/12</f>
        <v>-166.66666666666666</v>
      </c>
      <c r="U2714" s="80" cm="1">
        <f t="array" ref="U2714">INDEX($K:$Q,ROW(),MATCH(U$3,$K$2:$Q$2,0))/12</f>
        <v>-166.66666666666666</v>
      </c>
      <c r="V2714" s="80" cm="1">
        <f t="array" ref="V2714">INDEX($K:$Q,ROW(),MATCH(V$3,$K$2:$Q$2,0))/12</f>
        <v>-166.66666666666666</v>
      </c>
      <c r="W2714" s="80" cm="1">
        <f t="array" ref="W2714">INDEX($K:$Q,ROW(),MATCH(W$3,$K$2:$Q$2,0))/12</f>
        <v>-166.66666666666666</v>
      </c>
      <c r="X2714" s="80" cm="1">
        <f t="array" ref="X2714">INDEX($K:$Q,ROW(),MATCH(X$3,$K$2:$Q$2,0))/12</f>
        <v>-166.66666666666666</v>
      </c>
      <c r="Y2714" s="80" cm="1">
        <f t="array" ref="Y2714">INDEX($K:$Q,ROW(),MATCH(Y$3,$K$2:$Q$2,0))/12</f>
        <v>-166.66666666666666</v>
      </c>
      <c r="Z2714" s="80" cm="1">
        <f t="array" ref="Z2714">INDEX($K:$Q,ROW(),MATCH(Z$3,$K$2:$Q$2,0))/12</f>
        <v>-166.66666666666666</v>
      </c>
      <c r="AA2714" s="80" cm="1">
        <f t="array" ref="AA2714">INDEX($K:$Q,ROW(),MATCH(AA$3,$K$2:$Q$2,0))/12</f>
        <v>-166.66666666666666</v>
      </c>
      <c r="AB2714" s="80" cm="1">
        <f t="array" ref="AB2714">INDEX($K:$Q,ROW(),MATCH(AB$3,$K$2:$Q$2,0))/12</f>
        <v>-166.66666666666666</v>
      </c>
      <c r="AC2714" s="80" cm="1">
        <f t="array" ref="AC2714">INDEX($K:$Q,ROW(),MATCH(AC$3,$K$2:$Q$2,0))/12</f>
        <v>-166.66666666666666</v>
      </c>
      <c r="AD2714" s="80" cm="1">
        <f t="array" ref="AD2714">INDEX($K:$Q,ROW(),MATCH(AD$3,$K$2:$Q$2,0))/12</f>
        <v>-166.66666666666666</v>
      </c>
      <c r="AE2714" s="80" cm="1">
        <f t="array" ref="AE2714">INDEX($K:$Q,ROW(),MATCH(AE$3,$K$2:$Q$2,0))/12</f>
        <v>-166.66666666666666</v>
      </c>
      <c r="AF2714" s="80" cm="1">
        <f t="array" ref="AF2714">INDEX($K:$Q,ROW(),MATCH(AF$3,$K$2:$Q$2,0))/12</f>
        <v>-166.66666666666666</v>
      </c>
      <c r="AG2714" s="80" cm="1">
        <f t="array" ref="AG2714">INDEX($K:$Q,ROW(),MATCH(AG$3,$K$2:$Q$2,0))/12</f>
        <v>-166.66666666666666</v>
      </c>
      <c r="AH2714" s="80" cm="1">
        <f t="array" ref="AH2714">INDEX($K:$Q,ROW(),MATCH(AH$3,$K$2:$Q$2,0))/12</f>
        <v>-166.66666666666666</v>
      </c>
      <c r="AI2714" s="80" cm="1">
        <f t="array" ref="AI2714">INDEX($K:$Q,ROW(),MATCH(AI$3,$K$2:$Q$2,0))/12</f>
        <v>-166.66666666666666</v>
      </c>
      <c r="AJ2714" s="80" cm="1">
        <f t="array" ref="AJ2714">INDEX($K:$Q,ROW(),MATCH(AJ$3,$K$2:$Q$2,0))/12</f>
        <v>-166.66666666666666</v>
      </c>
      <c r="AK2714" s="80" cm="1">
        <f t="array" ref="AK2714">INDEX($K:$Q,ROW(),MATCH(AK$3,$K$2:$Q$2,0))/12</f>
        <v>-166.66666666666666</v>
      </c>
      <c r="AL2714" s="80" cm="1">
        <f t="array" ref="AL2714">INDEX($K:$Q,ROW(),MATCH(AL$3,$K$2:$Q$2,0))/12</f>
        <v>-166.66666666666666</v>
      </c>
      <c r="AM2714" s="80" cm="1">
        <f t="array" ref="AM2714">INDEX($K:$Q,ROW(),MATCH(AM$3,$K$2:$Q$2,0))/12</f>
        <v>-166.66666666666666</v>
      </c>
      <c r="AN2714" s="80" cm="1">
        <f t="array" ref="AN2714">INDEX($K:$Q,ROW(),MATCH(AN$3,$K$2:$Q$2,0))/12</f>
        <v>-166.66666666666666</v>
      </c>
      <c r="AO2714" s="80" cm="1">
        <f t="array" ref="AO2714">INDEX($K:$Q,ROW(),MATCH(AO$3,$K$2:$Q$2,0))/12</f>
        <v>-166.66666666666666</v>
      </c>
      <c r="AP2714" s="80" cm="1">
        <f t="array" ref="AP2714">INDEX($K:$Q,ROW(),MATCH(AP$3,$K$2:$Q$2,0))/12</f>
        <v>-166.66666666666666</v>
      </c>
      <c r="AQ2714" s="80" cm="1">
        <f t="array" ref="AQ2714">INDEX($K:$Q,ROW(),MATCH(AQ$3,$K$2:$Q$2,0))/12</f>
        <v>-166.66666666666666</v>
      </c>
      <c r="AR2714" s="80" cm="1">
        <f t="array" ref="AR2714">INDEX($K:$Q,ROW(),MATCH(AR$3,$K$2:$Q$2,0))/12</f>
        <v>-166.66666666666666</v>
      </c>
      <c r="AS2714" s="80" cm="1">
        <f t="array" ref="AS2714">INDEX($K:$Q,ROW(),MATCH(AS$3,$K$2:$Q$2,0))/12</f>
        <v>-166.66666666666666</v>
      </c>
      <c r="AT2714" s="80" cm="1">
        <f t="array" ref="AT2714">INDEX($K:$Q,ROW(),MATCH(AT$3,$K$2:$Q$2,0))/12</f>
        <v>-166.66666666666666</v>
      </c>
      <c r="AU2714" s="80" cm="1">
        <f t="array" ref="AU2714">INDEX($K:$Q,ROW(),MATCH(AU$3,$K$2:$Q$2,0))/12</f>
        <v>-166.66666666666666</v>
      </c>
      <c r="AV2714" s="80" cm="1">
        <f t="array" ref="AV2714">INDEX($K:$Q,ROW(),MATCH(AV$3,$K$2:$Q$2,0))/12</f>
        <v>-166.66666666666666</v>
      </c>
      <c r="AW2714" s="80" cm="1">
        <f t="array" ref="AW2714">INDEX($K:$Q,ROW(),MATCH(AW$3,$K$2:$Q$2,0))/12</f>
        <v>-166.66666666666666</v>
      </c>
      <c r="AX2714" s="80" cm="1">
        <f t="array" ref="AX2714">INDEX($K:$Q,ROW(),MATCH(AX$3,$K$2:$Q$2,0))/12</f>
        <v>-166.66666666666666</v>
      </c>
      <c r="AY2714" s="80" cm="1">
        <f t="array" ref="AY2714">INDEX($K:$Q,ROW(),MATCH(AY$3,$K$2:$Q$2,0))/12</f>
        <v>-166.66666666666666</v>
      </c>
      <c r="AZ2714" s="80" cm="1">
        <f t="array" ref="AZ2714">INDEX($K:$Q,ROW(),MATCH(AZ$3,$K$2:$Q$2,0))/12</f>
        <v>-166.66666666666666</v>
      </c>
      <c r="BA2714" s="80" cm="1">
        <f t="array" ref="BA2714">INDEX($K:$Q,ROW(),MATCH(BA$3,$K$2:$Q$2,0))/12</f>
        <v>-166.66666666666666</v>
      </c>
      <c r="BB2714" s="80" cm="1">
        <f t="array" ref="BB2714">INDEX($K:$Q,ROW(),MATCH(BB$3,$K$2:$Q$2,0))/12</f>
        <v>-166.66666666666666</v>
      </c>
      <c r="BC2714" s="80" cm="1">
        <f t="array" ref="BC2714">INDEX($K:$Q,ROW(),MATCH(BC$3,$K$2:$Q$2,0))/12</f>
        <v>-166.66666666666666</v>
      </c>
      <c r="BD2714" s="80" cm="1">
        <f t="array" ref="BD2714">INDEX($K:$Q,ROW(),MATCH(BD$3,$K$2:$Q$2,0))/12</f>
        <v>-166.66666666666666</v>
      </c>
      <c r="BE2714" s="80" cm="1">
        <f t="array" ref="BE2714">INDEX($K:$Q,ROW(),MATCH(BE$3,$K$2:$Q$2,0))/12</f>
        <v>-166.66666666666666</v>
      </c>
      <c r="BF2714" s="80" cm="1">
        <f t="array" ref="BF2714">INDEX($K:$Q,ROW(),MATCH(BF$3,$K$2:$Q$2,0))/12</f>
        <v>-166.66666666666666</v>
      </c>
      <c r="BG2714" s="80" cm="1">
        <f t="array" ref="BG2714">INDEX($K:$Q,ROW(),MATCH(BG$3,$K$2:$Q$2,0))/12</f>
        <v>-166.66666666666666</v>
      </c>
      <c r="BH2714" s="80" cm="1">
        <f t="array" ref="BH2714">INDEX($K:$Q,ROW(),MATCH(BH$3,$K$2:$Q$2,0))/12</f>
        <v>-166.66666666666666</v>
      </c>
      <c r="BI2714" s="80" cm="1">
        <f t="array" ref="BI2714">INDEX($K:$Q,ROW(),MATCH(BI$3,$K$2:$Q$2,0))/12</f>
        <v>-166.66666666666666</v>
      </c>
      <c r="BJ2714" s="80" cm="1">
        <f t="array" ref="BJ2714">INDEX($K:$Q,ROW(),MATCH(BJ$3,$K$2:$Q$2,0))/12</f>
        <v>-166.66666666666666</v>
      </c>
      <c r="BK2714" s="80" cm="1">
        <f t="array" ref="BK2714">INDEX($K:$Q,ROW(),MATCH(BK$3,$K$2:$Q$2,0))/12</f>
        <v>-166.66666666666666</v>
      </c>
      <c r="BL2714" s="80" cm="1">
        <f t="array" ref="BL2714">INDEX($K:$Q,ROW(),MATCH(BL$3,$K$2:$Q$2,0))/12</f>
        <v>-166.66666666666666</v>
      </c>
      <c r="BM2714" s="80" cm="1">
        <f t="array" ref="BM2714">INDEX($K:$Q,ROW(),MATCH(BM$3,$K$2:$Q$2,0))/12</f>
        <v>-166.66666666666666</v>
      </c>
      <c r="BN2714" s="80" cm="1">
        <f t="array" ref="BN2714">INDEX($K:$Q,ROW(),MATCH(BN$3,$K$2:$Q$2,0))/12</f>
        <v>-166.66666666666666</v>
      </c>
      <c r="BO2714" s="80" cm="1">
        <f t="array" ref="BO2714">INDEX($K:$Q,ROW(),MATCH(BO$3,$K$2:$Q$2,0))/12</f>
        <v>-166.66666666666666</v>
      </c>
      <c r="BP2714" s="80" cm="1">
        <f t="array" ref="BP2714">INDEX($K:$Q,ROW(),MATCH(BP$3,$K$2:$Q$2,0))/12</f>
        <v>-166.66666666666666</v>
      </c>
      <c r="BQ2714" s="80" cm="1">
        <f t="array" ref="BQ2714">INDEX($K:$Q,ROW(),MATCH(BQ$3,$K$2:$Q$2,0))/12</f>
        <v>-166.66666666666666</v>
      </c>
      <c r="BR2714" s="80" cm="1">
        <f t="array" ref="BR2714">INDEX($K:$Q,ROW(),MATCH(BR$3,$K$2:$Q$2,0))/12</f>
        <v>-166.66666666666666</v>
      </c>
      <c r="BS2714" s="80" cm="1">
        <f t="array" ref="BS2714">INDEX($K:$Q,ROW(),MATCH(BS$3,$K$2:$Q$2,0))/12</f>
        <v>-166.66666666666666</v>
      </c>
      <c r="BT2714" s="80" cm="1">
        <f t="array" ref="BT2714">INDEX($K:$Q,ROW(),MATCH(BT$3,$K$2:$Q$2,0))/12</f>
        <v>-166.66666666666666</v>
      </c>
      <c r="BU2714" s="80" cm="1">
        <f t="array" ref="BU2714">INDEX($K:$Q,ROW(),MATCH(BU$3,$K$2:$Q$2,0))/12</f>
        <v>-166.66666666666666</v>
      </c>
      <c r="BV2714" s="80" cm="1">
        <f t="array" ref="BV2714">INDEX($K:$Q,ROW(),MATCH(BV$3,$K$2:$Q$2,0))/12</f>
        <v>-166.66666666666666</v>
      </c>
      <c r="BW2714" s="80" cm="1">
        <f t="array" ref="BW2714">INDEX($K:$Q,ROW(),MATCH(BW$3,$K$2:$Q$2,0))/12</f>
        <v>-166.66666666666666</v>
      </c>
      <c r="BX2714" s="80" cm="1">
        <f t="array" ref="BX2714">INDEX($K:$Q,ROW(),MATCH(BX$3,$K$2:$Q$2,0))/12</f>
        <v>-166.66666666666666</v>
      </c>
      <c r="BY2714" s="80" cm="1">
        <f t="array" ref="BY2714">INDEX($K:$Q,ROW(),MATCH(BY$3,$K$2:$Q$2,0))/12</f>
        <v>-166.66666666666666</v>
      </c>
      <c r="BZ2714" s="80" cm="1">
        <f t="array" ref="BZ2714">INDEX($K:$Q,ROW(),MATCH(BZ$3,$K$2:$Q$2,0))/12</f>
        <v>-166.66666666666666</v>
      </c>
      <c r="CA2714" s="80" cm="1">
        <f t="array" ref="CA2714">INDEX($K:$Q,ROW(),MATCH(CA$3,$K$2:$Q$2,0))/12</f>
        <v>-166.66666666666666</v>
      </c>
      <c r="CB2714" s="80" cm="1">
        <f t="array" ref="CB2714">INDEX($K:$Q,ROW(),MATCH(CB$3,$K$2:$Q$2,0))/12</f>
        <v>-166.66666666666666</v>
      </c>
      <c r="CC2714" s="80" cm="1">
        <f t="array" ref="CC2714">INDEX($K:$Q,ROW(),MATCH(CC$3,$K$2:$Q$2,0))/12</f>
        <v>-166.66666666666666</v>
      </c>
      <c r="CD2714" s="80" cm="1">
        <f t="array" ref="CD2714">INDEX($K:$Q,ROW(),MATCH(CD$3,$K$2:$Q$2,0))/12</f>
        <v>-166.66666666666666</v>
      </c>
      <c r="CE2714" s="80" cm="1">
        <f t="array" ref="CE2714">INDEX($K:$Q,ROW(),MATCH(CE$3,$K$2:$Q$2,0))/12</f>
        <v>-166.66666666666666</v>
      </c>
      <c r="CF2714" s="80" cm="1">
        <f t="array" ref="CF2714">INDEX($K:$Q,ROW(),MATCH(CF$3,$K$2:$Q$2,0))/12</f>
        <v>-166.66666666666666</v>
      </c>
      <c r="CG2714" s="80" cm="1">
        <f t="array" ref="CG2714">INDEX($K:$Q,ROW(),MATCH(CG$3,$K$2:$Q$2,0))/12</f>
        <v>-166.66666666666666</v>
      </c>
      <c r="CH2714" s="80" cm="1">
        <f t="array" ref="CH2714">INDEX($K:$Q,ROW(),MATCH(CH$3,$K$2:$Q$2,0))/12</f>
        <v>-166.66666666666666</v>
      </c>
      <c r="CI2714" s="80" cm="1">
        <f t="array" ref="CI2714">INDEX($K:$Q,ROW(),MATCH(CI$3,$K$2:$Q$2,0))/12</f>
        <v>-166.66666666666666</v>
      </c>
      <c r="CJ2714" s="80" cm="1">
        <f t="array" ref="CJ2714">INDEX($K:$Q,ROW(),MATCH(CJ$3,$K$2:$Q$2,0))/12</f>
        <v>-166.66666666666666</v>
      </c>
      <c r="CK2714" s="80" cm="1">
        <f t="array" ref="CK2714">INDEX($K:$Q,ROW(),MATCH(CK$3,$K$2:$Q$2,0))/12</f>
        <v>-166.66666666666666</v>
      </c>
      <c r="CL2714" s="80" cm="1">
        <f t="array" ref="CL2714">INDEX($K:$Q,ROW(),MATCH(CL$3,$K$2:$Q$2,0))/12</f>
        <v>-166.66666666666666</v>
      </c>
    </row>
    <row r="2715" spans="2:90" x14ac:dyDescent="0.4">
      <c r="B2715" s="137" t="s">
        <v>322</v>
      </c>
      <c r="D2715" t="s">
        <v>564</v>
      </c>
      <c r="E2715" s="8" t="str">
        <f t="shared" si="3929"/>
        <v>2715 FAPPELIST-F</v>
      </c>
      <c r="K2715" s="23">
        <v>-4000</v>
      </c>
      <c r="L2715" s="23">
        <v>-4000</v>
      </c>
      <c r="M2715" s="23">
        <v>-4000</v>
      </c>
      <c r="N2715" s="23">
        <v>-4000</v>
      </c>
      <c r="O2715" s="23">
        <v>-4000</v>
      </c>
      <c r="P2715" s="23">
        <v>-4000</v>
      </c>
      <c r="S2715" s="80" cm="1">
        <f t="array" ref="S2715">INDEX($K:$Q,ROW(),MATCH(S$3,$K$2:$Q$2,0))/12</f>
        <v>-333.33333333333331</v>
      </c>
      <c r="T2715" s="80" cm="1">
        <f t="array" ref="T2715">INDEX($K:$Q,ROW(),MATCH(T$3,$K$2:$Q$2,0))/12</f>
        <v>-333.33333333333331</v>
      </c>
      <c r="U2715" s="80" cm="1">
        <f t="array" ref="U2715">INDEX($K:$Q,ROW(),MATCH(U$3,$K$2:$Q$2,0))/12</f>
        <v>-333.33333333333331</v>
      </c>
      <c r="V2715" s="80" cm="1">
        <f t="array" ref="V2715">INDEX($K:$Q,ROW(),MATCH(V$3,$K$2:$Q$2,0))/12</f>
        <v>-333.33333333333331</v>
      </c>
      <c r="W2715" s="80" cm="1">
        <f t="array" ref="W2715">INDEX($K:$Q,ROW(),MATCH(W$3,$K$2:$Q$2,0))/12</f>
        <v>-333.33333333333331</v>
      </c>
      <c r="X2715" s="80" cm="1">
        <f t="array" ref="X2715">INDEX($K:$Q,ROW(),MATCH(X$3,$K$2:$Q$2,0))/12</f>
        <v>-333.33333333333331</v>
      </c>
      <c r="Y2715" s="80" cm="1">
        <f t="array" ref="Y2715">INDEX($K:$Q,ROW(),MATCH(Y$3,$K$2:$Q$2,0))/12</f>
        <v>-333.33333333333331</v>
      </c>
      <c r="Z2715" s="80" cm="1">
        <f t="array" ref="Z2715">INDEX($K:$Q,ROW(),MATCH(Z$3,$K$2:$Q$2,0))/12</f>
        <v>-333.33333333333331</v>
      </c>
      <c r="AA2715" s="80" cm="1">
        <f t="array" ref="AA2715">INDEX($K:$Q,ROW(),MATCH(AA$3,$K$2:$Q$2,0))/12</f>
        <v>-333.33333333333331</v>
      </c>
      <c r="AB2715" s="80" cm="1">
        <f t="array" ref="AB2715">INDEX($K:$Q,ROW(),MATCH(AB$3,$K$2:$Q$2,0))/12</f>
        <v>-333.33333333333331</v>
      </c>
      <c r="AC2715" s="80" cm="1">
        <f t="array" ref="AC2715">INDEX($K:$Q,ROW(),MATCH(AC$3,$K$2:$Q$2,0))/12</f>
        <v>-333.33333333333331</v>
      </c>
      <c r="AD2715" s="80" cm="1">
        <f t="array" ref="AD2715">INDEX($K:$Q,ROW(),MATCH(AD$3,$K$2:$Q$2,0))/12</f>
        <v>-333.33333333333331</v>
      </c>
      <c r="AE2715" s="80" cm="1">
        <f t="array" ref="AE2715">INDEX($K:$Q,ROW(),MATCH(AE$3,$K$2:$Q$2,0))/12</f>
        <v>-333.33333333333331</v>
      </c>
      <c r="AF2715" s="80" cm="1">
        <f t="array" ref="AF2715">INDEX($K:$Q,ROW(),MATCH(AF$3,$K$2:$Q$2,0))/12</f>
        <v>-333.33333333333331</v>
      </c>
      <c r="AG2715" s="80" cm="1">
        <f t="array" ref="AG2715">INDEX($K:$Q,ROW(),MATCH(AG$3,$K$2:$Q$2,0))/12</f>
        <v>-333.33333333333331</v>
      </c>
      <c r="AH2715" s="80" cm="1">
        <f t="array" ref="AH2715">INDEX($K:$Q,ROW(),MATCH(AH$3,$K$2:$Q$2,0))/12</f>
        <v>-333.33333333333331</v>
      </c>
      <c r="AI2715" s="80" cm="1">
        <f t="array" ref="AI2715">INDEX($K:$Q,ROW(),MATCH(AI$3,$K$2:$Q$2,0))/12</f>
        <v>-333.33333333333331</v>
      </c>
      <c r="AJ2715" s="80" cm="1">
        <f t="array" ref="AJ2715">INDEX($K:$Q,ROW(),MATCH(AJ$3,$K$2:$Q$2,0))/12</f>
        <v>-333.33333333333331</v>
      </c>
      <c r="AK2715" s="80" cm="1">
        <f t="array" ref="AK2715">INDEX($K:$Q,ROW(),MATCH(AK$3,$K$2:$Q$2,0))/12</f>
        <v>-333.33333333333331</v>
      </c>
      <c r="AL2715" s="80" cm="1">
        <f t="array" ref="AL2715">INDEX($K:$Q,ROW(),MATCH(AL$3,$K$2:$Q$2,0))/12</f>
        <v>-333.33333333333331</v>
      </c>
      <c r="AM2715" s="80" cm="1">
        <f t="array" ref="AM2715">INDEX($K:$Q,ROW(),MATCH(AM$3,$K$2:$Q$2,0))/12</f>
        <v>-333.33333333333331</v>
      </c>
      <c r="AN2715" s="80" cm="1">
        <f t="array" ref="AN2715">INDEX($K:$Q,ROW(),MATCH(AN$3,$K$2:$Q$2,0))/12</f>
        <v>-333.33333333333331</v>
      </c>
      <c r="AO2715" s="80" cm="1">
        <f t="array" ref="AO2715">INDEX($K:$Q,ROW(),MATCH(AO$3,$K$2:$Q$2,0))/12</f>
        <v>-333.33333333333331</v>
      </c>
      <c r="AP2715" s="80" cm="1">
        <f t="array" ref="AP2715">INDEX($K:$Q,ROW(),MATCH(AP$3,$K$2:$Q$2,0))/12</f>
        <v>-333.33333333333331</v>
      </c>
      <c r="AQ2715" s="80" cm="1">
        <f t="array" ref="AQ2715">INDEX($K:$Q,ROW(),MATCH(AQ$3,$K$2:$Q$2,0))/12</f>
        <v>-333.33333333333331</v>
      </c>
      <c r="AR2715" s="80" cm="1">
        <f t="array" ref="AR2715">INDEX($K:$Q,ROW(),MATCH(AR$3,$K$2:$Q$2,0))/12</f>
        <v>-333.33333333333331</v>
      </c>
      <c r="AS2715" s="80" cm="1">
        <f t="array" ref="AS2715">INDEX($K:$Q,ROW(),MATCH(AS$3,$K$2:$Q$2,0))/12</f>
        <v>-333.33333333333331</v>
      </c>
      <c r="AT2715" s="80" cm="1">
        <f t="array" ref="AT2715">INDEX($K:$Q,ROW(),MATCH(AT$3,$K$2:$Q$2,0))/12</f>
        <v>-333.33333333333331</v>
      </c>
      <c r="AU2715" s="80" cm="1">
        <f t="array" ref="AU2715">INDEX($K:$Q,ROW(),MATCH(AU$3,$K$2:$Q$2,0))/12</f>
        <v>-333.33333333333331</v>
      </c>
      <c r="AV2715" s="80" cm="1">
        <f t="array" ref="AV2715">INDEX($K:$Q,ROW(),MATCH(AV$3,$K$2:$Q$2,0))/12</f>
        <v>-333.33333333333331</v>
      </c>
      <c r="AW2715" s="80" cm="1">
        <f t="array" ref="AW2715">INDEX($K:$Q,ROW(),MATCH(AW$3,$K$2:$Q$2,0))/12</f>
        <v>-333.33333333333331</v>
      </c>
      <c r="AX2715" s="80" cm="1">
        <f t="array" ref="AX2715">INDEX($K:$Q,ROW(),MATCH(AX$3,$K$2:$Q$2,0))/12</f>
        <v>-333.33333333333331</v>
      </c>
      <c r="AY2715" s="80" cm="1">
        <f t="array" ref="AY2715">INDEX($K:$Q,ROW(),MATCH(AY$3,$K$2:$Q$2,0))/12</f>
        <v>-333.33333333333331</v>
      </c>
      <c r="AZ2715" s="80" cm="1">
        <f t="array" ref="AZ2715">INDEX($K:$Q,ROW(),MATCH(AZ$3,$K$2:$Q$2,0))/12</f>
        <v>-333.33333333333331</v>
      </c>
      <c r="BA2715" s="80" cm="1">
        <f t="array" ref="BA2715">INDEX($K:$Q,ROW(),MATCH(BA$3,$K$2:$Q$2,0))/12</f>
        <v>-333.33333333333331</v>
      </c>
      <c r="BB2715" s="80" cm="1">
        <f t="array" ref="BB2715">INDEX($K:$Q,ROW(),MATCH(BB$3,$K$2:$Q$2,0))/12</f>
        <v>-333.33333333333331</v>
      </c>
      <c r="BC2715" s="80" cm="1">
        <f t="array" ref="BC2715">INDEX($K:$Q,ROW(),MATCH(BC$3,$K$2:$Q$2,0))/12</f>
        <v>-333.33333333333331</v>
      </c>
      <c r="BD2715" s="80" cm="1">
        <f t="array" ref="BD2715">INDEX($K:$Q,ROW(),MATCH(BD$3,$K$2:$Q$2,0))/12</f>
        <v>-333.33333333333331</v>
      </c>
      <c r="BE2715" s="80" cm="1">
        <f t="array" ref="BE2715">INDEX($K:$Q,ROW(),MATCH(BE$3,$K$2:$Q$2,0))/12</f>
        <v>-333.33333333333331</v>
      </c>
      <c r="BF2715" s="80" cm="1">
        <f t="array" ref="BF2715">INDEX($K:$Q,ROW(),MATCH(BF$3,$K$2:$Q$2,0))/12</f>
        <v>-333.33333333333331</v>
      </c>
      <c r="BG2715" s="80" cm="1">
        <f t="array" ref="BG2715">INDEX($K:$Q,ROW(),MATCH(BG$3,$K$2:$Q$2,0))/12</f>
        <v>-333.33333333333331</v>
      </c>
      <c r="BH2715" s="80" cm="1">
        <f t="array" ref="BH2715">INDEX($K:$Q,ROW(),MATCH(BH$3,$K$2:$Q$2,0))/12</f>
        <v>-333.33333333333331</v>
      </c>
      <c r="BI2715" s="80" cm="1">
        <f t="array" ref="BI2715">INDEX($K:$Q,ROW(),MATCH(BI$3,$K$2:$Q$2,0))/12</f>
        <v>-333.33333333333331</v>
      </c>
      <c r="BJ2715" s="80" cm="1">
        <f t="array" ref="BJ2715">INDEX($K:$Q,ROW(),MATCH(BJ$3,$K$2:$Q$2,0))/12</f>
        <v>-333.33333333333331</v>
      </c>
      <c r="BK2715" s="80" cm="1">
        <f t="array" ref="BK2715">INDEX($K:$Q,ROW(),MATCH(BK$3,$K$2:$Q$2,0))/12</f>
        <v>-333.33333333333331</v>
      </c>
      <c r="BL2715" s="80" cm="1">
        <f t="array" ref="BL2715">INDEX($K:$Q,ROW(),MATCH(BL$3,$K$2:$Q$2,0))/12</f>
        <v>-333.33333333333331</v>
      </c>
      <c r="BM2715" s="80" cm="1">
        <f t="array" ref="BM2715">INDEX($K:$Q,ROW(),MATCH(BM$3,$K$2:$Q$2,0))/12</f>
        <v>-333.33333333333331</v>
      </c>
      <c r="BN2715" s="80" cm="1">
        <f t="array" ref="BN2715">INDEX($K:$Q,ROW(),MATCH(BN$3,$K$2:$Q$2,0))/12</f>
        <v>-333.33333333333331</v>
      </c>
      <c r="BO2715" s="80" cm="1">
        <f t="array" ref="BO2715">INDEX($K:$Q,ROW(),MATCH(BO$3,$K$2:$Q$2,0))/12</f>
        <v>-333.33333333333331</v>
      </c>
      <c r="BP2715" s="80" cm="1">
        <f t="array" ref="BP2715">INDEX($K:$Q,ROW(),MATCH(BP$3,$K$2:$Q$2,0))/12</f>
        <v>-333.33333333333331</v>
      </c>
      <c r="BQ2715" s="80" cm="1">
        <f t="array" ref="BQ2715">INDEX($K:$Q,ROW(),MATCH(BQ$3,$K$2:$Q$2,0))/12</f>
        <v>-333.33333333333331</v>
      </c>
      <c r="BR2715" s="80" cm="1">
        <f t="array" ref="BR2715">INDEX($K:$Q,ROW(),MATCH(BR$3,$K$2:$Q$2,0))/12</f>
        <v>-333.33333333333331</v>
      </c>
      <c r="BS2715" s="80" cm="1">
        <f t="array" ref="BS2715">INDEX($K:$Q,ROW(),MATCH(BS$3,$K$2:$Q$2,0))/12</f>
        <v>-333.33333333333331</v>
      </c>
      <c r="BT2715" s="80" cm="1">
        <f t="array" ref="BT2715">INDEX($K:$Q,ROW(),MATCH(BT$3,$K$2:$Q$2,0))/12</f>
        <v>-333.33333333333331</v>
      </c>
      <c r="BU2715" s="80" cm="1">
        <f t="array" ref="BU2715">INDEX($K:$Q,ROW(),MATCH(BU$3,$K$2:$Q$2,0))/12</f>
        <v>-333.33333333333331</v>
      </c>
      <c r="BV2715" s="80" cm="1">
        <f t="array" ref="BV2715">INDEX($K:$Q,ROW(),MATCH(BV$3,$K$2:$Q$2,0))/12</f>
        <v>-333.33333333333331</v>
      </c>
      <c r="BW2715" s="80" cm="1">
        <f t="array" ref="BW2715">INDEX($K:$Q,ROW(),MATCH(BW$3,$K$2:$Q$2,0))/12</f>
        <v>-333.33333333333331</v>
      </c>
      <c r="BX2715" s="80" cm="1">
        <f t="array" ref="BX2715">INDEX($K:$Q,ROW(),MATCH(BX$3,$K$2:$Q$2,0))/12</f>
        <v>-333.33333333333331</v>
      </c>
      <c r="BY2715" s="80" cm="1">
        <f t="array" ref="BY2715">INDEX($K:$Q,ROW(),MATCH(BY$3,$K$2:$Q$2,0))/12</f>
        <v>-333.33333333333331</v>
      </c>
      <c r="BZ2715" s="80" cm="1">
        <f t="array" ref="BZ2715">INDEX($K:$Q,ROW(),MATCH(BZ$3,$K$2:$Q$2,0))/12</f>
        <v>-333.33333333333331</v>
      </c>
      <c r="CA2715" s="80" cm="1">
        <f t="array" ref="CA2715">INDEX($K:$Q,ROW(),MATCH(CA$3,$K$2:$Q$2,0))/12</f>
        <v>-333.33333333333331</v>
      </c>
      <c r="CB2715" s="80" cm="1">
        <f t="array" ref="CB2715">INDEX($K:$Q,ROW(),MATCH(CB$3,$K$2:$Q$2,0))/12</f>
        <v>-333.33333333333331</v>
      </c>
      <c r="CC2715" s="80" cm="1">
        <f t="array" ref="CC2715">INDEX($K:$Q,ROW(),MATCH(CC$3,$K$2:$Q$2,0))/12</f>
        <v>-333.33333333333331</v>
      </c>
      <c r="CD2715" s="80" cm="1">
        <f t="array" ref="CD2715">INDEX($K:$Q,ROW(),MATCH(CD$3,$K$2:$Q$2,0))/12</f>
        <v>-333.33333333333331</v>
      </c>
      <c r="CE2715" s="80" cm="1">
        <f t="array" ref="CE2715">INDEX($K:$Q,ROW(),MATCH(CE$3,$K$2:$Q$2,0))/12</f>
        <v>-333.33333333333331</v>
      </c>
      <c r="CF2715" s="80" cm="1">
        <f t="array" ref="CF2715">INDEX($K:$Q,ROW(),MATCH(CF$3,$K$2:$Q$2,0))/12</f>
        <v>-333.33333333333331</v>
      </c>
      <c r="CG2715" s="80" cm="1">
        <f t="array" ref="CG2715">INDEX($K:$Q,ROW(),MATCH(CG$3,$K$2:$Q$2,0))/12</f>
        <v>-333.33333333333331</v>
      </c>
      <c r="CH2715" s="80" cm="1">
        <f t="array" ref="CH2715">INDEX($K:$Q,ROW(),MATCH(CH$3,$K$2:$Q$2,0))/12</f>
        <v>-333.33333333333331</v>
      </c>
      <c r="CI2715" s="80" cm="1">
        <f t="array" ref="CI2715">INDEX($K:$Q,ROW(),MATCH(CI$3,$K$2:$Q$2,0))/12</f>
        <v>-333.33333333333331</v>
      </c>
      <c r="CJ2715" s="80" cm="1">
        <f t="array" ref="CJ2715">INDEX($K:$Q,ROW(),MATCH(CJ$3,$K$2:$Q$2,0))/12</f>
        <v>-333.33333333333331</v>
      </c>
      <c r="CK2715" s="80" cm="1">
        <f t="array" ref="CK2715">INDEX($K:$Q,ROW(),MATCH(CK$3,$K$2:$Q$2,0))/12</f>
        <v>-333.33333333333331</v>
      </c>
      <c r="CL2715" s="80" cm="1">
        <f t="array" ref="CL2715">INDEX($K:$Q,ROW(),MATCH(CL$3,$K$2:$Q$2,0))/12</f>
        <v>-333.33333333333331</v>
      </c>
    </row>
    <row r="2716" spans="2:90" x14ac:dyDescent="0.4">
      <c r="B2716" s="137" t="s">
        <v>323</v>
      </c>
      <c r="D2716" t="s">
        <v>564</v>
      </c>
      <c r="E2716" s="8" t="str">
        <f t="shared" si="3929"/>
        <v>2716 FAPPELIST-F</v>
      </c>
      <c r="K2716" s="23">
        <v>-8000</v>
      </c>
      <c r="L2716" s="23">
        <v>-8000</v>
      </c>
      <c r="M2716" s="23">
        <v>-8000</v>
      </c>
      <c r="N2716" s="23">
        <v>-8000</v>
      </c>
      <c r="O2716" s="23">
        <v>-8000</v>
      </c>
      <c r="P2716" s="23">
        <v>-8000</v>
      </c>
      <c r="S2716" s="80" cm="1">
        <f t="array" ref="S2716">INDEX($K:$Q,ROW(),MATCH(S$3,$K$2:$Q$2,0))/12</f>
        <v>-666.66666666666663</v>
      </c>
      <c r="T2716" s="80" cm="1">
        <f t="array" ref="T2716">INDEX($K:$Q,ROW(),MATCH(T$3,$K$2:$Q$2,0))/12</f>
        <v>-666.66666666666663</v>
      </c>
      <c r="U2716" s="80" cm="1">
        <f t="array" ref="U2716">INDEX($K:$Q,ROW(),MATCH(U$3,$K$2:$Q$2,0))/12</f>
        <v>-666.66666666666663</v>
      </c>
      <c r="V2716" s="80" cm="1">
        <f t="array" ref="V2716">INDEX($K:$Q,ROW(),MATCH(V$3,$K$2:$Q$2,0))/12</f>
        <v>-666.66666666666663</v>
      </c>
      <c r="W2716" s="80" cm="1">
        <f t="array" ref="W2716">INDEX($K:$Q,ROW(),MATCH(W$3,$K$2:$Q$2,0))/12</f>
        <v>-666.66666666666663</v>
      </c>
      <c r="X2716" s="80" cm="1">
        <f t="array" ref="X2716">INDEX($K:$Q,ROW(),MATCH(X$3,$K$2:$Q$2,0))/12</f>
        <v>-666.66666666666663</v>
      </c>
      <c r="Y2716" s="80" cm="1">
        <f t="array" ref="Y2716">INDEX($K:$Q,ROW(),MATCH(Y$3,$K$2:$Q$2,0))/12</f>
        <v>-666.66666666666663</v>
      </c>
      <c r="Z2716" s="80" cm="1">
        <f t="array" ref="Z2716">INDEX($K:$Q,ROW(),MATCH(Z$3,$K$2:$Q$2,0))/12</f>
        <v>-666.66666666666663</v>
      </c>
      <c r="AA2716" s="80" cm="1">
        <f t="array" ref="AA2716">INDEX($K:$Q,ROW(),MATCH(AA$3,$K$2:$Q$2,0))/12</f>
        <v>-666.66666666666663</v>
      </c>
      <c r="AB2716" s="80" cm="1">
        <f t="array" ref="AB2716">INDEX($K:$Q,ROW(),MATCH(AB$3,$K$2:$Q$2,0))/12</f>
        <v>-666.66666666666663</v>
      </c>
      <c r="AC2716" s="80" cm="1">
        <f t="array" ref="AC2716">INDEX($K:$Q,ROW(),MATCH(AC$3,$K$2:$Q$2,0))/12</f>
        <v>-666.66666666666663</v>
      </c>
      <c r="AD2716" s="80" cm="1">
        <f t="array" ref="AD2716">INDEX($K:$Q,ROW(),MATCH(AD$3,$K$2:$Q$2,0))/12</f>
        <v>-666.66666666666663</v>
      </c>
      <c r="AE2716" s="80" cm="1">
        <f t="array" ref="AE2716">INDEX($K:$Q,ROW(),MATCH(AE$3,$K$2:$Q$2,0))/12</f>
        <v>-666.66666666666663</v>
      </c>
      <c r="AF2716" s="80" cm="1">
        <f t="array" ref="AF2716">INDEX($K:$Q,ROW(),MATCH(AF$3,$K$2:$Q$2,0))/12</f>
        <v>-666.66666666666663</v>
      </c>
      <c r="AG2716" s="80" cm="1">
        <f t="array" ref="AG2716">INDEX($K:$Q,ROW(),MATCH(AG$3,$K$2:$Q$2,0))/12</f>
        <v>-666.66666666666663</v>
      </c>
      <c r="AH2716" s="80" cm="1">
        <f t="array" ref="AH2716">INDEX($K:$Q,ROW(),MATCH(AH$3,$K$2:$Q$2,0))/12</f>
        <v>-666.66666666666663</v>
      </c>
      <c r="AI2716" s="80" cm="1">
        <f t="array" ref="AI2716">INDEX($K:$Q,ROW(),MATCH(AI$3,$K$2:$Q$2,0))/12</f>
        <v>-666.66666666666663</v>
      </c>
      <c r="AJ2716" s="80" cm="1">
        <f t="array" ref="AJ2716">INDEX($K:$Q,ROW(),MATCH(AJ$3,$K$2:$Q$2,0))/12</f>
        <v>-666.66666666666663</v>
      </c>
      <c r="AK2716" s="80" cm="1">
        <f t="array" ref="AK2716">INDEX($K:$Q,ROW(),MATCH(AK$3,$K$2:$Q$2,0))/12</f>
        <v>-666.66666666666663</v>
      </c>
      <c r="AL2716" s="80" cm="1">
        <f t="array" ref="AL2716">INDEX($K:$Q,ROW(),MATCH(AL$3,$K$2:$Q$2,0))/12</f>
        <v>-666.66666666666663</v>
      </c>
      <c r="AM2716" s="80" cm="1">
        <f t="array" ref="AM2716">INDEX($K:$Q,ROW(),MATCH(AM$3,$K$2:$Q$2,0))/12</f>
        <v>-666.66666666666663</v>
      </c>
      <c r="AN2716" s="80" cm="1">
        <f t="array" ref="AN2716">INDEX($K:$Q,ROW(),MATCH(AN$3,$K$2:$Q$2,0))/12</f>
        <v>-666.66666666666663</v>
      </c>
      <c r="AO2716" s="80" cm="1">
        <f t="array" ref="AO2716">INDEX($K:$Q,ROW(),MATCH(AO$3,$K$2:$Q$2,0))/12</f>
        <v>-666.66666666666663</v>
      </c>
      <c r="AP2716" s="80" cm="1">
        <f t="array" ref="AP2716">INDEX($K:$Q,ROW(),MATCH(AP$3,$K$2:$Q$2,0))/12</f>
        <v>-666.66666666666663</v>
      </c>
      <c r="AQ2716" s="80" cm="1">
        <f t="array" ref="AQ2716">INDEX($K:$Q,ROW(),MATCH(AQ$3,$K$2:$Q$2,0))/12</f>
        <v>-666.66666666666663</v>
      </c>
      <c r="AR2716" s="80" cm="1">
        <f t="array" ref="AR2716">INDEX($K:$Q,ROW(),MATCH(AR$3,$K$2:$Q$2,0))/12</f>
        <v>-666.66666666666663</v>
      </c>
      <c r="AS2716" s="80" cm="1">
        <f t="array" ref="AS2716">INDEX($K:$Q,ROW(),MATCH(AS$3,$K$2:$Q$2,0))/12</f>
        <v>-666.66666666666663</v>
      </c>
      <c r="AT2716" s="80" cm="1">
        <f t="array" ref="AT2716">INDEX($K:$Q,ROW(),MATCH(AT$3,$K$2:$Q$2,0))/12</f>
        <v>-666.66666666666663</v>
      </c>
      <c r="AU2716" s="80" cm="1">
        <f t="array" ref="AU2716">INDEX($K:$Q,ROW(),MATCH(AU$3,$K$2:$Q$2,0))/12</f>
        <v>-666.66666666666663</v>
      </c>
      <c r="AV2716" s="80" cm="1">
        <f t="array" ref="AV2716">INDEX($K:$Q,ROW(),MATCH(AV$3,$K$2:$Q$2,0))/12</f>
        <v>-666.66666666666663</v>
      </c>
      <c r="AW2716" s="80" cm="1">
        <f t="array" ref="AW2716">INDEX($K:$Q,ROW(),MATCH(AW$3,$K$2:$Q$2,0))/12</f>
        <v>-666.66666666666663</v>
      </c>
      <c r="AX2716" s="80" cm="1">
        <f t="array" ref="AX2716">INDEX($K:$Q,ROW(),MATCH(AX$3,$K$2:$Q$2,0))/12</f>
        <v>-666.66666666666663</v>
      </c>
      <c r="AY2716" s="80" cm="1">
        <f t="array" ref="AY2716">INDEX($K:$Q,ROW(),MATCH(AY$3,$K$2:$Q$2,0))/12</f>
        <v>-666.66666666666663</v>
      </c>
      <c r="AZ2716" s="80" cm="1">
        <f t="array" ref="AZ2716">INDEX($K:$Q,ROW(),MATCH(AZ$3,$K$2:$Q$2,0))/12</f>
        <v>-666.66666666666663</v>
      </c>
      <c r="BA2716" s="80" cm="1">
        <f t="array" ref="BA2716">INDEX($K:$Q,ROW(),MATCH(BA$3,$K$2:$Q$2,0))/12</f>
        <v>-666.66666666666663</v>
      </c>
      <c r="BB2716" s="80" cm="1">
        <f t="array" ref="BB2716">INDEX($K:$Q,ROW(),MATCH(BB$3,$K$2:$Q$2,0))/12</f>
        <v>-666.66666666666663</v>
      </c>
      <c r="BC2716" s="80" cm="1">
        <f t="array" ref="BC2716">INDEX($K:$Q,ROW(),MATCH(BC$3,$K$2:$Q$2,0))/12</f>
        <v>-666.66666666666663</v>
      </c>
      <c r="BD2716" s="80" cm="1">
        <f t="array" ref="BD2716">INDEX($K:$Q,ROW(),MATCH(BD$3,$K$2:$Q$2,0))/12</f>
        <v>-666.66666666666663</v>
      </c>
      <c r="BE2716" s="80" cm="1">
        <f t="array" ref="BE2716">INDEX($K:$Q,ROW(),MATCH(BE$3,$K$2:$Q$2,0))/12</f>
        <v>-666.66666666666663</v>
      </c>
      <c r="BF2716" s="80" cm="1">
        <f t="array" ref="BF2716">INDEX($K:$Q,ROW(),MATCH(BF$3,$K$2:$Q$2,0))/12</f>
        <v>-666.66666666666663</v>
      </c>
      <c r="BG2716" s="80" cm="1">
        <f t="array" ref="BG2716">INDEX($K:$Q,ROW(),MATCH(BG$3,$K$2:$Q$2,0))/12</f>
        <v>-666.66666666666663</v>
      </c>
      <c r="BH2716" s="80" cm="1">
        <f t="array" ref="BH2716">INDEX($K:$Q,ROW(),MATCH(BH$3,$K$2:$Q$2,0))/12</f>
        <v>-666.66666666666663</v>
      </c>
      <c r="BI2716" s="80" cm="1">
        <f t="array" ref="BI2716">INDEX($K:$Q,ROW(),MATCH(BI$3,$K$2:$Q$2,0))/12</f>
        <v>-666.66666666666663</v>
      </c>
      <c r="BJ2716" s="80" cm="1">
        <f t="array" ref="BJ2716">INDEX($K:$Q,ROW(),MATCH(BJ$3,$K$2:$Q$2,0))/12</f>
        <v>-666.66666666666663</v>
      </c>
      <c r="BK2716" s="80" cm="1">
        <f t="array" ref="BK2716">INDEX($K:$Q,ROW(),MATCH(BK$3,$K$2:$Q$2,0))/12</f>
        <v>-666.66666666666663</v>
      </c>
      <c r="BL2716" s="80" cm="1">
        <f t="array" ref="BL2716">INDEX($K:$Q,ROW(),MATCH(BL$3,$K$2:$Q$2,0))/12</f>
        <v>-666.66666666666663</v>
      </c>
      <c r="BM2716" s="80" cm="1">
        <f t="array" ref="BM2716">INDEX($K:$Q,ROW(),MATCH(BM$3,$K$2:$Q$2,0))/12</f>
        <v>-666.66666666666663</v>
      </c>
      <c r="BN2716" s="80" cm="1">
        <f t="array" ref="BN2716">INDEX($K:$Q,ROW(),MATCH(BN$3,$K$2:$Q$2,0))/12</f>
        <v>-666.66666666666663</v>
      </c>
      <c r="BO2716" s="80" cm="1">
        <f t="array" ref="BO2716">INDEX($K:$Q,ROW(),MATCH(BO$3,$K$2:$Q$2,0))/12</f>
        <v>-666.66666666666663</v>
      </c>
      <c r="BP2716" s="80" cm="1">
        <f t="array" ref="BP2716">INDEX($K:$Q,ROW(),MATCH(BP$3,$K$2:$Q$2,0))/12</f>
        <v>-666.66666666666663</v>
      </c>
      <c r="BQ2716" s="80" cm="1">
        <f t="array" ref="BQ2716">INDEX($K:$Q,ROW(),MATCH(BQ$3,$K$2:$Q$2,0))/12</f>
        <v>-666.66666666666663</v>
      </c>
      <c r="BR2716" s="80" cm="1">
        <f t="array" ref="BR2716">INDEX($K:$Q,ROW(),MATCH(BR$3,$K$2:$Q$2,0))/12</f>
        <v>-666.66666666666663</v>
      </c>
      <c r="BS2716" s="80" cm="1">
        <f t="array" ref="BS2716">INDEX($K:$Q,ROW(),MATCH(BS$3,$K$2:$Q$2,0))/12</f>
        <v>-666.66666666666663</v>
      </c>
      <c r="BT2716" s="80" cm="1">
        <f t="array" ref="BT2716">INDEX($K:$Q,ROW(),MATCH(BT$3,$K$2:$Q$2,0))/12</f>
        <v>-666.66666666666663</v>
      </c>
      <c r="BU2716" s="80" cm="1">
        <f t="array" ref="BU2716">INDEX($K:$Q,ROW(),MATCH(BU$3,$K$2:$Q$2,0))/12</f>
        <v>-666.66666666666663</v>
      </c>
      <c r="BV2716" s="80" cm="1">
        <f t="array" ref="BV2716">INDEX($K:$Q,ROW(),MATCH(BV$3,$K$2:$Q$2,0))/12</f>
        <v>-666.66666666666663</v>
      </c>
      <c r="BW2716" s="80" cm="1">
        <f t="array" ref="BW2716">INDEX($K:$Q,ROW(),MATCH(BW$3,$K$2:$Q$2,0))/12</f>
        <v>-666.66666666666663</v>
      </c>
      <c r="BX2716" s="80" cm="1">
        <f t="array" ref="BX2716">INDEX($K:$Q,ROW(),MATCH(BX$3,$K$2:$Q$2,0))/12</f>
        <v>-666.66666666666663</v>
      </c>
      <c r="BY2716" s="80" cm="1">
        <f t="array" ref="BY2716">INDEX($K:$Q,ROW(),MATCH(BY$3,$K$2:$Q$2,0))/12</f>
        <v>-666.66666666666663</v>
      </c>
      <c r="BZ2716" s="80" cm="1">
        <f t="array" ref="BZ2716">INDEX($K:$Q,ROW(),MATCH(BZ$3,$K$2:$Q$2,0))/12</f>
        <v>-666.66666666666663</v>
      </c>
      <c r="CA2716" s="80" cm="1">
        <f t="array" ref="CA2716">INDEX($K:$Q,ROW(),MATCH(CA$3,$K$2:$Q$2,0))/12</f>
        <v>-666.66666666666663</v>
      </c>
      <c r="CB2716" s="80" cm="1">
        <f t="array" ref="CB2716">INDEX($K:$Q,ROW(),MATCH(CB$3,$K$2:$Q$2,0))/12</f>
        <v>-666.66666666666663</v>
      </c>
      <c r="CC2716" s="80" cm="1">
        <f t="array" ref="CC2716">INDEX($K:$Q,ROW(),MATCH(CC$3,$K$2:$Q$2,0))/12</f>
        <v>-666.66666666666663</v>
      </c>
      <c r="CD2716" s="80" cm="1">
        <f t="array" ref="CD2716">INDEX($K:$Q,ROW(),MATCH(CD$3,$K$2:$Q$2,0))/12</f>
        <v>-666.66666666666663</v>
      </c>
      <c r="CE2716" s="80" cm="1">
        <f t="array" ref="CE2716">INDEX($K:$Q,ROW(),MATCH(CE$3,$K$2:$Q$2,0))/12</f>
        <v>-666.66666666666663</v>
      </c>
      <c r="CF2716" s="80" cm="1">
        <f t="array" ref="CF2716">INDEX($K:$Q,ROW(),MATCH(CF$3,$K$2:$Q$2,0))/12</f>
        <v>-666.66666666666663</v>
      </c>
      <c r="CG2716" s="80" cm="1">
        <f t="array" ref="CG2716">INDEX($K:$Q,ROW(),MATCH(CG$3,$K$2:$Q$2,0))/12</f>
        <v>-666.66666666666663</v>
      </c>
      <c r="CH2716" s="80" cm="1">
        <f t="array" ref="CH2716">INDEX($K:$Q,ROW(),MATCH(CH$3,$K$2:$Q$2,0))/12</f>
        <v>-666.66666666666663</v>
      </c>
      <c r="CI2716" s="80" cm="1">
        <f t="array" ref="CI2716">INDEX($K:$Q,ROW(),MATCH(CI$3,$K$2:$Q$2,0))/12</f>
        <v>-666.66666666666663</v>
      </c>
      <c r="CJ2716" s="80" cm="1">
        <f t="array" ref="CJ2716">INDEX($K:$Q,ROW(),MATCH(CJ$3,$K$2:$Q$2,0))/12</f>
        <v>-666.66666666666663</v>
      </c>
      <c r="CK2716" s="80" cm="1">
        <f t="array" ref="CK2716">INDEX($K:$Q,ROW(),MATCH(CK$3,$K$2:$Q$2,0))/12</f>
        <v>-666.66666666666663</v>
      </c>
      <c r="CL2716" s="80" cm="1">
        <f t="array" ref="CL2716">INDEX($K:$Q,ROW(),MATCH(CL$3,$K$2:$Q$2,0))/12</f>
        <v>-666.66666666666663</v>
      </c>
    </row>
    <row r="2717" spans="2:90" x14ac:dyDescent="0.4">
      <c r="B2717" s="137" t="s">
        <v>566</v>
      </c>
      <c r="D2717" t="s">
        <v>564</v>
      </c>
      <c r="E2717" s="8" t="str">
        <f t="shared" si="3929"/>
        <v>2717 FAPPELIST-F</v>
      </c>
      <c r="K2717" s="23">
        <v>-16000</v>
      </c>
      <c r="L2717" s="23">
        <v>-16000</v>
      </c>
      <c r="M2717" s="23">
        <v>-16000</v>
      </c>
      <c r="N2717" s="23">
        <v>-16000</v>
      </c>
      <c r="O2717" s="23">
        <v>-16000</v>
      </c>
      <c r="P2717" s="23">
        <v>-16000</v>
      </c>
      <c r="S2717" s="80" cm="1">
        <f t="array" ref="S2717">INDEX($K:$Q,ROW(),MATCH(S$3,$K$2:$Q$2,0))/12</f>
        <v>-1333.3333333333333</v>
      </c>
      <c r="T2717" s="80" cm="1">
        <f t="array" ref="T2717">INDEX($K:$Q,ROW(),MATCH(T$3,$K$2:$Q$2,0))/12</f>
        <v>-1333.3333333333333</v>
      </c>
      <c r="U2717" s="80" cm="1">
        <f t="array" ref="U2717">INDEX($K:$Q,ROW(),MATCH(U$3,$K$2:$Q$2,0))/12</f>
        <v>-1333.3333333333333</v>
      </c>
      <c r="V2717" s="80" cm="1">
        <f t="array" ref="V2717">INDEX($K:$Q,ROW(),MATCH(V$3,$K$2:$Q$2,0))/12</f>
        <v>-1333.3333333333333</v>
      </c>
      <c r="W2717" s="80" cm="1">
        <f t="array" ref="W2717">INDEX($K:$Q,ROW(),MATCH(W$3,$K$2:$Q$2,0))/12</f>
        <v>-1333.3333333333333</v>
      </c>
      <c r="X2717" s="80" cm="1">
        <f t="array" ref="X2717">INDEX($K:$Q,ROW(),MATCH(X$3,$K$2:$Q$2,0))/12</f>
        <v>-1333.3333333333333</v>
      </c>
      <c r="Y2717" s="80" cm="1">
        <f t="array" ref="Y2717">INDEX($K:$Q,ROW(),MATCH(Y$3,$K$2:$Q$2,0))/12</f>
        <v>-1333.3333333333333</v>
      </c>
      <c r="Z2717" s="80" cm="1">
        <f t="array" ref="Z2717">INDEX($K:$Q,ROW(),MATCH(Z$3,$K$2:$Q$2,0))/12</f>
        <v>-1333.3333333333333</v>
      </c>
      <c r="AA2717" s="80" cm="1">
        <f t="array" ref="AA2717">INDEX($K:$Q,ROW(),MATCH(AA$3,$K$2:$Q$2,0))/12</f>
        <v>-1333.3333333333333</v>
      </c>
      <c r="AB2717" s="80" cm="1">
        <f t="array" ref="AB2717">INDEX($K:$Q,ROW(),MATCH(AB$3,$K$2:$Q$2,0))/12</f>
        <v>-1333.3333333333333</v>
      </c>
      <c r="AC2717" s="80" cm="1">
        <f t="array" ref="AC2717">INDEX($K:$Q,ROW(),MATCH(AC$3,$K$2:$Q$2,0))/12</f>
        <v>-1333.3333333333333</v>
      </c>
      <c r="AD2717" s="80" cm="1">
        <f t="array" ref="AD2717">INDEX($K:$Q,ROW(),MATCH(AD$3,$K$2:$Q$2,0))/12</f>
        <v>-1333.3333333333333</v>
      </c>
      <c r="AE2717" s="80" cm="1">
        <f t="array" ref="AE2717">INDEX($K:$Q,ROW(),MATCH(AE$3,$K$2:$Q$2,0))/12</f>
        <v>-1333.3333333333333</v>
      </c>
      <c r="AF2717" s="80" cm="1">
        <f t="array" ref="AF2717">INDEX($K:$Q,ROW(),MATCH(AF$3,$K$2:$Q$2,0))/12</f>
        <v>-1333.3333333333333</v>
      </c>
      <c r="AG2717" s="80" cm="1">
        <f t="array" ref="AG2717">INDEX($K:$Q,ROW(),MATCH(AG$3,$K$2:$Q$2,0))/12</f>
        <v>-1333.3333333333333</v>
      </c>
      <c r="AH2717" s="80" cm="1">
        <f t="array" ref="AH2717">INDEX($K:$Q,ROW(),MATCH(AH$3,$K$2:$Q$2,0))/12</f>
        <v>-1333.3333333333333</v>
      </c>
      <c r="AI2717" s="80" cm="1">
        <f t="array" ref="AI2717">INDEX($K:$Q,ROW(),MATCH(AI$3,$K$2:$Q$2,0))/12</f>
        <v>-1333.3333333333333</v>
      </c>
      <c r="AJ2717" s="80" cm="1">
        <f t="array" ref="AJ2717">INDEX($K:$Q,ROW(),MATCH(AJ$3,$K$2:$Q$2,0))/12</f>
        <v>-1333.3333333333333</v>
      </c>
      <c r="AK2717" s="80" cm="1">
        <f t="array" ref="AK2717">INDEX($K:$Q,ROW(),MATCH(AK$3,$K$2:$Q$2,0))/12</f>
        <v>-1333.3333333333333</v>
      </c>
      <c r="AL2717" s="80" cm="1">
        <f t="array" ref="AL2717">INDEX($K:$Q,ROW(),MATCH(AL$3,$K$2:$Q$2,0))/12</f>
        <v>-1333.3333333333333</v>
      </c>
      <c r="AM2717" s="80" cm="1">
        <f t="array" ref="AM2717">INDEX($K:$Q,ROW(),MATCH(AM$3,$K$2:$Q$2,0))/12</f>
        <v>-1333.3333333333333</v>
      </c>
      <c r="AN2717" s="80" cm="1">
        <f t="array" ref="AN2717">INDEX($K:$Q,ROW(),MATCH(AN$3,$K$2:$Q$2,0))/12</f>
        <v>-1333.3333333333333</v>
      </c>
      <c r="AO2717" s="80" cm="1">
        <f t="array" ref="AO2717">INDEX($K:$Q,ROW(),MATCH(AO$3,$K$2:$Q$2,0))/12</f>
        <v>-1333.3333333333333</v>
      </c>
      <c r="AP2717" s="80" cm="1">
        <f t="array" ref="AP2717">INDEX($K:$Q,ROW(),MATCH(AP$3,$K$2:$Q$2,0))/12</f>
        <v>-1333.3333333333333</v>
      </c>
      <c r="AQ2717" s="80" cm="1">
        <f t="array" ref="AQ2717">INDEX($K:$Q,ROW(),MATCH(AQ$3,$K$2:$Q$2,0))/12</f>
        <v>-1333.3333333333333</v>
      </c>
      <c r="AR2717" s="80" cm="1">
        <f t="array" ref="AR2717">INDEX($K:$Q,ROW(),MATCH(AR$3,$K$2:$Q$2,0))/12</f>
        <v>-1333.3333333333333</v>
      </c>
      <c r="AS2717" s="80" cm="1">
        <f t="array" ref="AS2717">INDEX($K:$Q,ROW(),MATCH(AS$3,$K$2:$Q$2,0))/12</f>
        <v>-1333.3333333333333</v>
      </c>
      <c r="AT2717" s="80" cm="1">
        <f t="array" ref="AT2717">INDEX($K:$Q,ROW(),MATCH(AT$3,$K$2:$Q$2,0))/12</f>
        <v>-1333.3333333333333</v>
      </c>
      <c r="AU2717" s="80" cm="1">
        <f t="array" ref="AU2717">INDEX($K:$Q,ROW(),MATCH(AU$3,$K$2:$Q$2,0))/12</f>
        <v>-1333.3333333333333</v>
      </c>
      <c r="AV2717" s="80" cm="1">
        <f t="array" ref="AV2717">INDEX($K:$Q,ROW(),MATCH(AV$3,$K$2:$Q$2,0))/12</f>
        <v>-1333.3333333333333</v>
      </c>
      <c r="AW2717" s="80" cm="1">
        <f t="array" ref="AW2717">INDEX($K:$Q,ROW(),MATCH(AW$3,$K$2:$Q$2,0))/12</f>
        <v>-1333.3333333333333</v>
      </c>
      <c r="AX2717" s="80" cm="1">
        <f t="array" ref="AX2717">INDEX($K:$Q,ROW(),MATCH(AX$3,$K$2:$Q$2,0))/12</f>
        <v>-1333.3333333333333</v>
      </c>
      <c r="AY2717" s="80" cm="1">
        <f t="array" ref="AY2717">INDEX($K:$Q,ROW(),MATCH(AY$3,$K$2:$Q$2,0))/12</f>
        <v>-1333.3333333333333</v>
      </c>
      <c r="AZ2717" s="80" cm="1">
        <f t="array" ref="AZ2717">INDEX($K:$Q,ROW(),MATCH(AZ$3,$K$2:$Q$2,0))/12</f>
        <v>-1333.3333333333333</v>
      </c>
      <c r="BA2717" s="80" cm="1">
        <f t="array" ref="BA2717">INDEX($K:$Q,ROW(),MATCH(BA$3,$K$2:$Q$2,0))/12</f>
        <v>-1333.3333333333333</v>
      </c>
      <c r="BB2717" s="80" cm="1">
        <f t="array" ref="BB2717">INDEX($K:$Q,ROW(),MATCH(BB$3,$K$2:$Q$2,0))/12</f>
        <v>-1333.3333333333333</v>
      </c>
      <c r="BC2717" s="80" cm="1">
        <f t="array" ref="BC2717">INDEX($K:$Q,ROW(),MATCH(BC$3,$K$2:$Q$2,0))/12</f>
        <v>-1333.3333333333333</v>
      </c>
      <c r="BD2717" s="80" cm="1">
        <f t="array" ref="BD2717">INDEX($K:$Q,ROW(),MATCH(BD$3,$K$2:$Q$2,0))/12</f>
        <v>-1333.3333333333333</v>
      </c>
      <c r="BE2717" s="80" cm="1">
        <f t="array" ref="BE2717">INDEX($K:$Q,ROW(),MATCH(BE$3,$K$2:$Q$2,0))/12</f>
        <v>-1333.3333333333333</v>
      </c>
      <c r="BF2717" s="80" cm="1">
        <f t="array" ref="BF2717">INDEX($K:$Q,ROW(),MATCH(BF$3,$K$2:$Q$2,0))/12</f>
        <v>-1333.3333333333333</v>
      </c>
      <c r="BG2717" s="80" cm="1">
        <f t="array" ref="BG2717">INDEX($K:$Q,ROW(),MATCH(BG$3,$K$2:$Q$2,0))/12</f>
        <v>-1333.3333333333333</v>
      </c>
      <c r="BH2717" s="80" cm="1">
        <f t="array" ref="BH2717">INDEX($K:$Q,ROW(),MATCH(BH$3,$K$2:$Q$2,0))/12</f>
        <v>-1333.3333333333333</v>
      </c>
      <c r="BI2717" s="80" cm="1">
        <f t="array" ref="BI2717">INDEX($K:$Q,ROW(),MATCH(BI$3,$K$2:$Q$2,0))/12</f>
        <v>-1333.3333333333333</v>
      </c>
      <c r="BJ2717" s="80" cm="1">
        <f t="array" ref="BJ2717">INDEX($K:$Q,ROW(),MATCH(BJ$3,$K$2:$Q$2,0))/12</f>
        <v>-1333.3333333333333</v>
      </c>
      <c r="BK2717" s="80" cm="1">
        <f t="array" ref="BK2717">INDEX($K:$Q,ROW(),MATCH(BK$3,$K$2:$Q$2,0))/12</f>
        <v>-1333.3333333333333</v>
      </c>
      <c r="BL2717" s="80" cm="1">
        <f t="array" ref="BL2717">INDEX($K:$Q,ROW(),MATCH(BL$3,$K$2:$Q$2,0))/12</f>
        <v>-1333.3333333333333</v>
      </c>
      <c r="BM2717" s="80" cm="1">
        <f t="array" ref="BM2717">INDEX($K:$Q,ROW(),MATCH(BM$3,$K$2:$Q$2,0))/12</f>
        <v>-1333.3333333333333</v>
      </c>
      <c r="BN2717" s="80" cm="1">
        <f t="array" ref="BN2717">INDEX($K:$Q,ROW(),MATCH(BN$3,$K$2:$Q$2,0))/12</f>
        <v>-1333.3333333333333</v>
      </c>
      <c r="BO2717" s="80" cm="1">
        <f t="array" ref="BO2717">INDEX($K:$Q,ROW(),MATCH(BO$3,$K$2:$Q$2,0))/12</f>
        <v>-1333.3333333333333</v>
      </c>
      <c r="BP2717" s="80" cm="1">
        <f t="array" ref="BP2717">INDEX($K:$Q,ROW(),MATCH(BP$3,$K$2:$Q$2,0))/12</f>
        <v>-1333.3333333333333</v>
      </c>
      <c r="BQ2717" s="80" cm="1">
        <f t="array" ref="BQ2717">INDEX($K:$Q,ROW(),MATCH(BQ$3,$K$2:$Q$2,0))/12</f>
        <v>-1333.3333333333333</v>
      </c>
      <c r="BR2717" s="80" cm="1">
        <f t="array" ref="BR2717">INDEX($K:$Q,ROW(),MATCH(BR$3,$K$2:$Q$2,0))/12</f>
        <v>-1333.3333333333333</v>
      </c>
      <c r="BS2717" s="80" cm="1">
        <f t="array" ref="BS2717">INDEX($K:$Q,ROW(),MATCH(BS$3,$K$2:$Q$2,0))/12</f>
        <v>-1333.3333333333333</v>
      </c>
      <c r="BT2717" s="80" cm="1">
        <f t="array" ref="BT2717">INDEX($K:$Q,ROW(),MATCH(BT$3,$K$2:$Q$2,0))/12</f>
        <v>-1333.3333333333333</v>
      </c>
      <c r="BU2717" s="80" cm="1">
        <f t="array" ref="BU2717">INDEX($K:$Q,ROW(),MATCH(BU$3,$K$2:$Q$2,0))/12</f>
        <v>-1333.3333333333333</v>
      </c>
      <c r="BV2717" s="80" cm="1">
        <f t="array" ref="BV2717">INDEX($K:$Q,ROW(),MATCH(BV$3,$K$2:$Q$2,0))/12</f>
        <v>-1333.3333333333333</v>
      </c>
      <c r="BW2717" s="80" cm="1">
        <f t="array" ref="BW2717">INDEX($K:$Q,ROW(),MATCH(BW$3,$K$2:$Q$2,0))/12</f>
        <v>-1333.3333333333333</v>
      </c>
      <c r="BX2717" s="80" cm="1">
        <f t="array" ref="BX2717">INDEX($K:$Q,ROW(),MATCH(BX$3,$K$2:$Q$2,0))/12</f>
        <v>-1333.3333333333333</v>
      </c>
      <c r="BY2717" s="80" cm="1">
        <f t="array" ref="BY2717">INDEX($K:$Q,ROW(),MATCH(BY$3,$K$2:$Q$2,0))/12</f>
        <v>-1333.3333333333333</v>
      </c>
      <c r="BZ2717" s="80" cm="1">
        <f t="array" ref="BZ2717">INDEX($K:$Q,ROW(),MATCH(BZ$3,$K$2:$Q$2,0))/12</f>
        <v>-1333.3333333333333</v>
      </c>
      <c r="CA2717" s="80" cm="1">
        <f t="array" ref="CA2717">INDEX($K:$Q,ROW(),MATCH(CA$3,$K$2:$Q$2,0))/12</f>
        <v>-1333.3333333333333</v>
      </c>
      <c r="CB2717" s="80" cm="1">
        <f t="array" ref="CB2717">INDEX($K:$Q,ROW(),MATCH(CB$3,$K$2:$Q$2,0))/12</f>
        <v>-1333.3333333333333</v>
      </c>
      <c r="CC2717" s="80" cm="1">
        <f t="array" ref="CC2717">INDEX($K:$Q,ROW(),MATCH(CC$3,$K$2:$Q$2,0))/12</f>
        <v>-1333.3333333333333</v>
      </c>
      <c r="CD2717" s="80" cm="1">
        <f t="array" ref="CD2717">INDEX($K:$Q,ROW(),MATCH(CD$3,$K$2:$Q$2,0))/12</f>
        <v>-1333.3333333333333</v>
      </c>
      <c r="CE2717" s="80" cm="1">
        <f t="array" ref="CE2717">INDEX($K:$Q,ROW(),MATCH(CE$3,$K$2:$Q$2,0))/12</f>
        <v>-1333.3333333333333</v>
      </c>
      <c r="CF2717" s="80" cm="1">
        <f t="array" ref="CF2717">INDEX($K:$Q,ROW(),MATCH(CF$3,$K$2:$Q$2,0))/12</f>
        <v>-1333.3333333333333</v>
      </c>
      <c r="CG2717" s="80" cm="1">
        <f t="array" ref="CG2717">INDEX($K:$Q,ROW(),MATCH(CG$3,$K$2:$Q$2,0))/12</f>
        <v>-1333.3333333333333</v>
      </c>
      <c r="CH2717" s="80" cm="1">
        <f t="array" ref="CH2717">INDEX($K:$Q,ROW(),MATCH(CH$3,$K$2:$Q$2,0))/12</f>
        <v>-1333.3333333333333</v>
      </c>
      <c r="CI2717" s="80" cm="1">
        <f t="array" ref="CI2717">INDEX($K:$Q,ROW(),MATCH(CI$3,$K$2:$Q$2,0))/12</f>
        <v>-1333.3333333333333</v>
      </c>
      <c r="CJ2717" s="80" cm="1">
        <f t="array" ref="CJ2717">INDEX($K:$Q,ROW(),MATCH(CJ$3,$K$2:$Q$2,0))/12</f>
        <v>-1333.3333333333333</v>
      </c>
      <c r="CK2717" s="80" cm="1">
        <f t="array" ref="CK2717">INDEX($K:$Q,ROW(),MATCH(CK$3,$K$2:$Q$2,0))/12</f>
        <v>-1333.3333333333333</v>
      </c>
      <c r="CL2717" s="80" cm="1">
        <f t="array" ref="CL2717">INDEX($K:$Q,ROW(),MATCH(CL$3,$K$2:$Q$2,0))/12</f>
        <v>-1333.3333333333333</v>
      </c>
    </row>
    <row r="2718" spans="2:90" x14ac:dyDescent="0.4">
      <c r="B2718" s="137" t="s">
        <v>567</v>
      </c>
      <c r="D2718" t="s">
        <v>564</v>
      </c>
      <c r="E2718" s="8" t="str">
        <f t="shared" si="3929"/>
        <v>2718 FAPPELIST-F</v>
      </c>
      <c r="K2718" s="23">
        <v>-32000</v>
      </c>
      <c r="L2718" s="23">
        <v>-32000</v>
      </c>
      <c r="M2718" s="23">
        <v>-32000</v>
      </c>
      <c r="N2718" s="23">
        <v>-32000</v>
      </c>
      <c r="O2718" s="23">
        <v>-32000</v>
      </c>
      <c r="P2718" s="23">
        <v>-32000</v>
      </c>
      <c r="S2718" s="80" cm="1">
        <f t="array" ref="S2718">INDEX($K:$Q,ROW(),MATCH(S$3,$K$2:$Q$2,0))/12</f>
        <v>-2666.6666666666665</v>
      </c>
      <c r="T2718" s="80" cm="1">
        <f t="array" ref="T2718">INDEX($K:$Q,ROW(),MATCH(T$3,$K$2:$Q$2,0))/12</f>
        <v>-2666.6666666666665</v>
      </c>
      <c r="U2718" s="80" cm="1">
        <f t="array" ref="U2718">INDEX($K:$Q,ROW(),MATCH(U$3,$K$2:$Q$2,0))/12</f>
        <v>-2666.6666666666665</v>
      </c>
      <c r="V2718" s="80" cm="1">
        <f t="array" ref="V2718">INDEX($K:$Q,ROW(),MATCH(V$3,$K$2:$Q$2,0))/12</f>
        <v>-2666.6666666666665</v>
      </c>
      <c r="W2718" s="80" cm="1">
        <f t="array" ref="W2718">INDEX($K:$Q,ROW(),MATCH(W$3,$K$2:$Q$2,0))/12</f>
        <v>-2666.6666666666665</v>
      </c>
      <c r="X2718" s="80" cm="1">
        <f t="array" ref="X2718">INDEX($K:$Q,ROW(),MATCH(X$3,$K$2:$Q$2,0))/12</f>
        <v>-2666.6666666666665</v>
      </c>
      <c r="Y2718" s="80" cm="1">
        <f t="array" ref="Y2718">INDEX($K:$Q,ROW(),MATCH(Y$3,$K$2:$Q$2,0))/12</f>
        <v>-2666.6666666666665</v>
      </c>
      <c r="Z2718" s="80" cm="1">
        <f t="array" ref="Z2718">INDEX($K:$Q,ROW(),MATCH(Z$3,$K$2:$Q$2,0))/12</f>
        <v>-2666.6666666666665</v>
      </c>
      <c r="AA2718" s="80" cm="1">
        <f t="array" ref="AA2718">INDEX($K:$Q,ROW(),MATCH(AA$3,$K$2:$Q$2,0))/12</f>
        <v>-2666.6666666666665</v>
      </c>
      <c r="AB2718" s="80" cm="1">
        <f t="array" ref="AB2718">INDEX($K:$Q,ROW(),MATCH(AB$3,$K$2:$Q$2,0))/12</f>
        <v>-2666.6666666666665</v>
      </c>
      <c r="AC2718" s="80" cm="1">
        <f t="array" ref="AC2718">INDEX($K:$Q,ROW(),MATCH(AC$3,$K$2:$Q$2,0))/12</f>
        <v>-2666.6666666666665</v>
      </c>
      <c r="AD2718" s="80" cm="1">
        <f t="array" ref="AD2718">INDEX($K:$Q,ROW(),MATCH(AD$3,$K$2:$Q$2,0))/12</f>
        <v>-2666.6666666666665</v>
      </c>
      <c r="AE2718" s="80" cm="1">
        <f t="array" ref="AE2718">INDEX($K:$Q,ROW(),MATCH(AE$3,$K$2:$Q$2,0))/12</f>
        <v>-2666.6666666666665</v>
      </c>
      <c r="AF2718" s="80" cm="1">
        <f t="array" ref="AF2718">INDEX($K:$Q,ROW(),MATCH(AF$3,$K$2:$Q$2,0))/12</f>
        <v>-2666.6666666666665</v>
      </c>
      <c r="AG2718" s="80" cm="1">
        <f t="array" ref="AG2718">INDEX($K:$Q,ROW(),MATCH(AG$3,$K$2:$Q$2,0))/12</f>
        <v>-2666.6666666666665</v>
      </c>
      <c r="AH2718" s="80" cm="1">
        <f t="array" ref="AH2718">INDEX($K:$Q,ROW(),MATCH(AH$3,$K$2:$Q$2,0))/12</f>
        <v>-2666.6666666666665</v>
      </c>
      <c r="AI2718" s="80" cm="1">
        <f t="array" ref="AI2718">INDEX($K:$Q,ROW(),MATCH(AI$3,$K$2:$Q$2,0))/12</f>
        <v>-2666.6666666666665</v>
      </c>
      <c r="AJ2718" s="80" cm="1">
        <f t="array" ref="AJ2718">INDEX($K:$Q,ROW(),MATCH(AJ$3,$K$2:$Q$2,0))/12</f>
        <v>-2666.6666666666665</v>
      </c>
      <c r="AK2718" s="80" cm="1">
        <f t="array" ref="AK2718">INDEX($K:$Q,ROW(),MATCH(AK$3,$K$2:$Q$2,0))/12</f>
        <v>-2666.6666666666665</v>
      </c>
      <c r="AL2718" s="80" cm="1">
        <f t="array" ref="AL2718">INDEX($K:$Q,ROW(),MATCH(AL$3,$K$2:$Q$2,0))/12</f>
        <v>-2666.6666666666665</v>
      </c>
      <c r="AM2718" s="80" cm="1">
        <f t="array" ref="AM2718">INDEX($K:$Q,ROW(),MATCH(AM$3,$K$2:$Q$2,0))/12</f>
        <v>-2666.6666666666665</v>
      </c>
      <c r="AN2718" s="80" cm="1">
        <f t="array" ref="AN2718">INDEX($K:$Q,ROW(),MATCH(AN$3,$K$2:$Q$2,0))/12</f>
        <v>-2666.6666666666665</v>
      </c>
      <c r="AO2718" s="80" cm="1">
        <f t="array" ref="AO2718">INDEX($K:$Q,ROW(),MATCH(AO$3,$K$2:$Q$2,0))/12</f>
        <v>-2666.6666666666665</v>
      </c>
      <c r="AP2718" s="80" cm="1">
        <f t="array" ref="AP2718">INDEX($K:$Q,ROW(),MATCH(AP$3,$K$2:$Q$2,0))/12</f>
        <v>-2666.6666666666665</v>
      </c>
      <c r="AQ2718" s="80" cm="1">
        <f t="array" ref="AQ2718">INDEX($K:$Q,ROW(),MATCH(AQ$3,$K$2:$Q$2,0))/12</f>
        <v>-2666.6666666666665</v>
      </c>
      <c r="AR2718" s="80" cm="1">
        <f t="array" ref="AR2718">INDEX($K:$Q,ROW(),MATCH(AR$3,$K$2:$Q$2,0))/12</f>
        <v>-2666.6666666666665</v>
      </c>
      <c r="AS2718" s="80" cm="1">
        <f t="array" ref="AS2718">INDEX($K:$Q,ROW(),MATCH(AS$3,$K$2:$Q$2,0))/12</f>
        <v>-2666.6666666666665</v>
      </c>
      <c r="AT2718" s="80" cm="1">
        <f t="array" ref="AT2718">INDEX($K:$Q,ROW(),MATCH(AT$3,$K$2:$Q$2,0))/12</f>
        <v>-2666.6666666666665</v>
      </c>
      <c r="AU2718" s="80" cm="1">
        <f t="array" ref="AU2718">INDEX($K:$Q,ROW(),MATCH(AU$3,$K$2:$Q$2,0))/12</f>
        <v>-2666.6666666666665</v>
      </c>
      <c r="AV2718" s="80" cm="1">
        <f t="array" ref="AV2718">INDEX($K:$Q,ROW(),MATCH(AV$3,$K$2:$Q$2,0))/12</f>
        <v>-2666.6666666666665</v>
      </c>
      <c r="AW2718" s="80" cm="1">
        <f t="array" ref="AW2718">INDEX($K:$Q,ROW(),MATCH(AW$3,$K$2:$Q$2,0))/12</f>
        <v>-2666.6666666666665</v>
      </c>
      <c r="AX2718" s="80" cm="1">
        <f t="array" ref="AX2718">INDEX($K:$Q,ROW(),MATCH(AX$3,$K$2:$Q$2,0))/12</f>
        <v>-2666.6666666666665</v>
      </c>
      <c r="AY2718" s="80" cm="1">
        <f t="array" ref="AY2718">INDEX($K:$Q,ROW(),MATCH(AY$3,$K$2:$Q$2,0))/12</f>
        <v>-2666.6666666666665</v>
      </c>
      <c r="AZ2718" s="80" cm="1">
        <f t="array" ref="AZ2718">INDEX($K:$Q,ROW(),MATCH(AZ$3,$K$2:$Q$2,0))/12</f>
        <v>-2666.6666666666665</v>
      </c>
      <c r="BA2718" s="80" cm="1">
        <f t="array" ref="BA2718">INDEX($K:$Q,ROW(),MATCH(BA$3,$K$2:$Q$2,0))/12</f>
        <v>-2666.6666666666665</v>
      </c>
      <c r="BB2718" s="80" cm="1">
        <f t="array" ref="BB2718">INDEX($K:$Q,ROW(),MATCH(BB$3,$K$2:$Q$2,0))/12</f>
        <v>-2666.6666666666665</v>
      </c>
      <c r="BC2718" s="80" cm="1">
        <f t="array" ref="BC2718">INDEX($K:$Q,ROW(),MATCH(BC$3,$K$2:$Q$2,0))/12</f>
        <v>-2666.6666666666665</v>
      </c>
      <c r="BD2718" s="80" cm="1">
        <f t="array" ref="BD2718">INDEX($K:$Q,ROW(),MATCH(BD$3,$K$2:$Q$2,0))/12</f>
        <v>-2666.6666666666665</v>
      </c>
      <c r="BE2718" s="80" cm="1">
        <f t="array" ref="BE2718">INDEX($K:$Q,ROW(),MATCH(BE$3,$K$2:$Q$2,0))/12</f>
        <v>-2666.6666666666665</v>
      </c>
      <c r="BF2718" s="80" cm="1">
        <f t="array" ref="BF2718">INDEX($K:$Q,ROW(),MATCH(BF$3,$K$2:$Q$2,0))/12</f>
        <v>-2666.6666666666665</v>
      </c>
      <c r="BG2718" s="80" cm="1">
        <f t="array" ref="BG2718">INDEX($K:$Q,ROW(),MATCH(BG$3,$K$2:$Q$2,0))/12</f>
        <v>-2666.6666666666665</v>
      </c>
      <c r="BH2718" s="80" cm="1">
        <f t="array" ref="BH2718">INDEX($K:$Q,ROW(),MATCH(BH$3,$K$2:$Q$2,0))/12</f>
        <v>-2666.6666666666665</v>
      </c>
      <c r="BI2718" s="80" cm="1">
        <f t="array" ref="BI2718">INDEX($K:$Q,ROW(),MATCH(BI$3,$K$2:$Q$2,0))/12</f>
        <v>-2666.6666666666665</v>
      </c>
      <c r="BJ2718" s="80" cm="1">
        <f t="array" ref="BJ2718">INDEX($K:$Q,ROW(),MATCH(BJ$3,$K$2:$Q$2,0))/12</f>
        <v>-2666.6666666666665</v>
      </c>
      <c r="BK2718" s="80" cm="1">
        <f t="array" ref="BK2718">INDEX($K:$Q,ROW(),MATCH(BK$3,$K$2:$Q$2,0))/12</f>
        <v>-2666.6666666666665</v>
      </c>
      <c r="BL2718" s="80" cm="1">
        <f t="array" ref="BL2718">INDEX($K:$Q,ROW(),MATCH(BL$3,$K$2:$Q$2,0))/12</f>
        <v>-2666.6666666666665</v>
      </c>
      <c r="BM2718" s="80" cm="1">
        <f t="array" ref="BM2718">INDEX($K:$Q,ROW(),MATCH(BM$3,$K$2:$Q$2,0))/12</f>
        <v>-2666.6666666666665</v>
      </c>
      <c r="BN2718" s="80" cm="1">
        <f t="array" ref="BN2718">INDEX($K:$Q,ROW(),MATCH(BN$3,$K$2:$Q$2,0))/12</f>
        <v>-2666.6666666666665</v>
      </c>
      <c r="BO2718" s="80" cm="1">
        <f t="array" ref="BO2718">INDEX($K:$Q,ROW(),MATCH(BO$3,$K$2:$Q$2,0))/12</f>
        <v>-2666.6666666666665</v>
      </c>
      <c r="BP2718" s="80" cm="1">
        <f t="array" ref="BP2718">INDEX($K:$Q,ROW(),MATCH(BP$3,$K$2:$Q$2,0))/12</f>
        <v>-2666.6666666666665</v>
      </c>
      <c r="BQ2718" s="80" cm="1">
        <f t="array" ref="BQ2718">INDEX($K:$Q,ROW(),MATCH(BQ$3,$K$2:$Q$2,0))/12</f>
        <v>-2666.6666666666665</v>
      </c>
      <c r="BR2718" s="80" cm="1">
        <f t="array" ref="BR2718">INDEX($K:$Q,ROW(),MATCH(BR$3,$K$2:$Q$2,0))/12</f>
        <v>-2666.6666666666665</v>
      </c>
      <c r="BS2718" s="80" cm="1">
        <f t="array" ref="BS2718">INDEX($K:$Q,ROW(),MATCH(BS$3,$K$2:$Q$2,0))/12</f>
        <v>-2666.6666666666665</v>
      </c>
      <c r="BT2718" s="80" cm="1">
        <f t="array" ref="BT2718">INDEX($K:$Q,ROW(),MATCH(BT$3,$K$2:$Q$2,0))/12</f>
        <v>-2666.6666666666665</v>
      </c>
      <c r="BU2718" s="80" cm="1">
        <f t="array" ref="BU2718">INDEX($K:$Q,ROW(),MATCH(BU$3,$K$2:$Q$2,0))/12</f>
        <v>-2666.6666666666665</v>
      </c>
      <c r="BV2718" s="80" cm="1">
        <f t="array" ref="BV2718">INDEX($K:$Q,ROW(),MATCH(BV$3,$K$2:$Q$2,0))/12</f>
        <v>-2666.6666666666665</v>
      </c>
      <c r="BW2718" s="80" cm="1">
        <f t="array" ref="BW2718">INDEX($K:$Q,ROW(),MATCH(BW$3,$K$2:$Q$2,0))/12</f>
        <v>-2666.6666666666665</v>
      </c>
      <c r="BX2718" s="80" cm="1">
        <f t="array" ref="BX2718">INDEX($K:$Q,ROW(),MATCH(BX$3,$K$2:$Q$2,0))/12</f>
        <v>-2666.6666666666665</v>
      </c>
      <c r="BY2718" s="80" cm="1">
        <f t="array" ref="BY2718">INDEX($K:$Q,ROW(),MATCH(BY$3,$K$2:$Q$2,0))/12</f>
        <v>-2666.6666666666665</v>
      </c>
      <c r="BZ2718" s="80" cm="1">
        <f t="array" ref="BZ2718">INDEX($K:$Q,ROW(),MATCH(BZ$3,$K$2:$Q$2,0))/12</f>
        <v>-2666.6666666666665</v>
      </c>
      <c r="CA2718" s="80" cm="1">
        <f t="array" ref="CA2718">INDEX($K:$Q,ROW(),MATCH(CA$3,$K$2:$Q$2,0))/12</f>
        <v>-2666.6666666666665</v>
      </c>
      <c r="CB2718" s="80" cm="1">
        <f t="array" ref="CB2718">INDEX($K:$Q,ROW(),MATCH(CB$3,$K$2:$Q$2,0))/12</f>
        <v>-2666.6666666666665</v>
      </c>
      <c r="CC2718" s="80" cm="1">
        <f t="array" ref="CC2718">INDEX($K:$Q,ROW(),MATCH(CC$3,$K$2:$Q$2,0))/12</f>
        <v>-2666.6666666666665</v>
      </c>
      <c r="CD2718" s="80" cm="1">
        <f t="array" ref="CD2718">INDEX($K:$Q,ROW(),MATCH(CD$3,$K$2:$Q$2,0))/12</f>
        <v>-2666.6666666666665</v>
      </c>
      <c r="CE2718" s="80" cm="1">
        <f t="array" ref="CE2718">INDEX($K:$Q,ROW(),MATCH(CE$3,$K$2:$Q$2,0))/12</f>
        <v>-2666.6666666666665</v>
      </c>
      <c r="CF2718" s="80" cm="1">
        <f t="array" ref="CF2718">INDEX($K:$Q,ROW(),MATCH(CF$3,$K$2:$Q$2,0))/12</f>
        <v>-2666.6666666666665</v>
      </c>
      <c r="CG2718" s="80" cm="1">
        <f t="array" ref="CG2718">INDEX($K:$Q,ROW(),MATCH(CG$3,$K$2:$Q$2,0))/12</f>
        <v>-2666.6666666666665</v>
      </c>
      <c r="CH2718" s="80" cm="1">
        <f t="array" ref="CH2718">INDEX($K:$Q,ROW(),MATCH(CH$3,$K$2:$Q$2,0))/12</f>
        <v>-2666.6666666666665</v>
      </c>
      <c r="CI2718" s="80" cm="1">
        <f t="array" ref="CI2718">INDEX($K:$Q,ROW(),MATCH(CI$3,$K$2:$Q$2,0))/12</f>
        <v>-2666.6666666666665</v>
      </c>
      <c r="CJ2718" s="80" cm="1">
        <f t="array" ref="CJ2718">INDEX($K:$Q,ROW(),MATCH(CJ$3,$K$2:$Q$2,0))/12</f>
        <v>-2666.6666666666665</v>
      </c>
      <c r="CK2718" s="80" cm="1">
        <f t="array" ref="CK2718">INDEX($K:$Q,ROW(),MATCH(CK$3,$K$2:$Q$2,0))/12</f>
        <v>-2666.6666666666665</v>
      </c>
      <c r="CL2718" s="80" cm="1">
        <f t="array" ref="CL2718">INDEX($K:$Q,ROW(),MATCH(CL$3,$K$2:$Q$2,0))/12</f>
        <v>-2666.6666666666665</v>
      </c>
    </row>
    <row r="2719" spans="2:90" x14ac:dyDescent="0.4">
      <c r="B2719" s="137" t="s">
        <v>568</v>
      </c>
      <c r="D2719" t="s">
        <v>564</v>
      </c>
      <c r="E2719" s="8" t="str">
        <f t="shared" si="3929"/>
        <v>2719 FAPPELIST-F</v>
      </c>
      <c r="K2719" s="23">
        <v>-64000</v>
      </c>
      <c r="L2719" s="23">
        <v>-64000</v>
      </c>
      <c r="M2719" s="23">
        <v>-64000</v>
      </c>
      <c r="N2719" s="23">
        <v>-64000</v>
      </c>
      <c r="O2719" s="23">
        <v>-64000</v>
      </c>
      <c r="P2719" s="23">
        <v>-64000</v>
      </c>
      <c r="S2719" s="80" cm="1">
        <f t="array" ref="S2719">INDEX($K:$Q,ROW(),MATCH(S$3,$K$2:$Q$2,0))/12</f>
        <v>-5333.333333333333</v>
      </c>
      <c r="T2719" s="80" cm="1">
        <f t="array" ref="T2719">INDEX($K:$Q,ROW(),MATCH(T$3,$K$2:$Q$2,0))/12</f>
        <v>-5333.333333333333</v>
      </c>
      <c r="U2719" s="80" cm="1">
        <f t="array" ref="U2719">INDEX($K:$Q,ROW(),MATCH(U$3,$K$2:$Q$2,0))/12</f>
        <v>-5333.333333333333</v>
      </c>
      <c r="V2719" s="80" cm="1">
        <f t="array" ref="V2719">INDEX($K:$Q,ROW(),MATCH(V$3,$K$2:$Q$2,0))/12</f>
        <v>-5333.333333333333</v>
      </c>
      <c r="W2719" s="80" cm="1">
        <f t="array" ref="W2719">INDEX($K:$Q,ROW(),MATCH(W$3,$K$2:$Q$2,0))/12</f>
        <v>-5333.333333333333</v>
      </c>
      <c r="X2719" s="80" cm="1">
        <f t="array" ref="X2719">INDEX($K:$Q,ROW(),MATCH(X$3,$K$2:$Q$2,0))/12</f>
        <v>-5333.333333333333</v>
      </c>
      <c r="Y2719" s="80" cm="1">
        <f t="array" ref="Y2719">INDEX($K:$Q,ROW(),MATCH(Y$3,$K$2:$Q$2,0))/12</f>
        <v>-5333.333333333333</v>
      </c>
      <c r="Z2719" s="80" cm="1">
        <f t="array" ref="Z2719">INDEX($K:$Q,ROW(),MATCH(Z$3,$K$2:$Q$2,0))/12</f>
        <v>-5333.333333333333</v>
      </c>
      <c r="AA2719" s="80" cm="1">
        <f t="array" ref="AA2719">INDEX($K:$Q,ROW(),MATCH(AA$3,$K$2:$Q$2,0))/12</f>
        <v>-5333.333333333333</v>
      </c>
      <c r="AB2719" s="80" cm="1">
        <f t="array" ref="AB2719">INDEX($K:$Q,ROW(),MATCH(AB$3,$K$2:$Q$2,0))/12</f>
        <v>-5333.333333333333</v>
      </c>
      <c r="AC2719" s="80" cm="1">
        <f t="array" ref="AC2719">INDEX($K:$Q,ROW(),MATCH(AC$3,$K$2:$Q$2,0))/12</f>
        <v>-5333.333333333333</v>
      </c>
      <c r="AD2719" s="80" cm="1">
        <f t="array" ref="AD2719">INDEX($K:$Q,ROW(),MATCH(AD$3,$K$2:$Q$2,0))/12</f>
        <v>-5333.333333333333</v>
      </c>
      <c r="AE2719" s="80" cm="1">
        <f t="array" ref="AE2719">INDEX($K:$Q,ROW(),MATCH(AE$3,$K$2:$Q$2,0))/12</f>
        <v>-5333.333333333333</v>
      </c>
      <c r="AF2719" s="80" cm="1">
        <f t="array" ref="AF2719">INDEX($K:$Q,ROW(),MATCH(AF$3,$K$2:$Q$2,0))/12</f>
        <v>-5333.333333333333</v>
      </c>
      <c r="AG2719" s="80" cm="1">
        <f t="array" ref="AG2719">INDEX($K:$Q,ROW(),MATCH(AG$3,$K$2:$Q$2,0))/12</f>
        <v>-5333.333333333333</v>
      </c>
      <c r="AH2719" s="80" cm="1">
        <f t="array" ref="AH2719">INDEX($K:$Q,ROW(),MATCH(AH$3,$K$2:$Q$2,0))/12</f>
        <v>-5333.333333333333</v>
      </c>
      <c r="AI2719" s="80" cm="1">
        <f t="array" ref="AI2719">INDEX($K:$Q,ROW(),MATCH(AI$3,$K$2:$Q$2,0))/12</f>
        <v>-5333.333333333333</v>
      </c>
      <c r="AJ2719" s="80" cm="1">
        <f t="array" ref="AJ2719">INDEX($K:$Q,ROW(),MATCH(AJ$3,$K$2:$Q$2,0))/12</f>
        <v>-5333.333333333333</v>
      </c>
      <c r="AK2719" s="80" cm="1">
        <f t="array" ref="AK2719">INDEX($K:$Q,ROW(),MATCH(AK$3,$K$2:$Q$2,0))/12</f>
        <v>-5333.333333333333</v>
      </c>
      <c r="AL2719" s="80" cm="1">
        <f t="array" ref="AL2719">INDEX($K:$Q,ROW(),MATCH(AL$3,$K$2:$Q$2,0))/12</f>
        <v>-5333.333333333333</v>
      </c>
      <c r="AM2719" s="80" cm="1">
        <f t="array" ref="AM2719">INDEX($K:$Q,ROW(),MATCH(AM$3,$K$2:$Q$2,0))/12</f>
        <v>-5333.333333333333</v>
      </c>
      <c r="AN2719" s="80" cm="1">
        <f t="array" ref="AN2719">INDEX($K:$Q,ROW(),MATCH(AN$3,$K$2:$Q$2,0))/12</f>
        <v>-5333.333333333333</v>
      </c>
      <c r="AO2719" s="80" cm="1">
        <f t="array" ref="AO2719">INDEX($K:$Q,ROW(),MATCH(AO$3,$K$2:$Q$2,0))/12</f>
        <v>-5333.333333333333</v>
      </c>
      <c r="AP2719" s="80" cm="1">
        <f t="array" ref="AP2719">INDEX($K:$Q,ROW(),MATCH(AP$3,$K$2:$Q$2,0))/12</f>
        <v>-5333.333333333333</v>
      </c>
      <c r="AQ2719" s="80" cm="1">
        <f t="array" ref="AQ2719">INDEX($K:$Q,ROW(),MATCH(AQ$3,$K$2:$Q$2,0))/12</f>
        <v>-5333.333333333333</v>
      </c>
      <c r="AR2719" s="80" cm="1">
        <f t="array" ref="AR2719">INDEX($K:$Q,ROW(),MATCH(AR$3,$K$2:$Q$2,0))/12</f>
        <v>-5333.333333333333</v>
      </c>
      <c r="AS2719" s="80" cm="1">
        <f t="array" ref="AS2719">INDEX($K:$Q,ROW(),MATCH(AS$3,$K$2:$Q$2,0))/12</f>
        <v>-5333.333333333333</v>
      </c>
      <c r="AT2719" s="80" cm="1">
        <f t="array" ref="AT2719">INDEX($K:$Q,ROW(),MATCH(AT$3,$K$2:$Q$2,0))/12</f>
        <v>-5333.333333333333</v>
      </c>
      <c r="AU2719" s="80" cm="1">
        <f t="array" ref="AU2719">INDEX($K:$Q,ROW(),MATCH(AU$3,$K$2:$Q$2,0))/12</f>
        <v>-5333.333333333333</v>
      </c>
      <c r="AV2719" s="80" cm="1">
        <f t="array" ref="AV2719">INDEX($K:$Q,ROW(),MATCH(AV$3,$K$2:$Q$2,0))/12</f>
        <v>-5333.333333333333</v>
      </c>
      <c r="AW2719" s="80" cm="1">
        <f t="array" ref="AW2719">INDEX($K:$Q,ROW(),MATCH(AW$3,$K$2:$Q$2,0))/12</f>
        <v>-5333.333333333333</v>
      </c>
      <c r="AX2719" s="80" cm="1">
        <f t="array" ref="AX2719">INDEX($K:$Q,ROW(),MATCH(AX$3,$K$2:$Q$2,0))/12</f>
        <v>-5333.333333333333</v>
      </c>
      <c r="AY2719" s="80" cm="1">
        <f t="array" ref="AY2719">INDEX($K:$Q,ROW(),MATCH(AY$3,$K$2:$Q$2,0))/12</f>
        <v>-5333.333333333333</v>
      </c>
      <c r="AZ2719" s="80" cm="1">
        <f t="array" ref="AZ2719">INDEX($K:$Q,ROW(),MATCH(AZ$3,$K$2:$Q$2,0))/12</f>
        <v>-5333.333333333333</v>
      </c>
      <c r="BA2719" s="80" cm="1">
        <f t="array" ref="BA2719">INDEX($K:$Q,ROW(),MATCH(BA$3,$K$2:$Q$2,0))/12</f>
        <v>-5333.333333333333</v>
      </c>
      <c r="BB2719" s="80" cm="1">
        <f t="array" ref="BB2719">INDEX($K:$Q,ROW(),MATCH(BB$3,$K$2:$Q$2,0))/12</f>
        <v>-5333.333333333333</v>
      </c>
      <c r="BC2719" s="80" cm="1">
        <f t="array" ref="BC2719">INDEX($K:$Q,ROW(),MATCH(BC$3,$K$2:$Q$2,0))/12</f>
        <v>-5333.333333333333</v>
      </c>
      <c r="BD2719" s="80" cm="1">
        <f t="array" ref="BD2719">INDEX($K:$Q,ROW(),MATCH(BD$3,$K$2:$Q$2,0))/12</f>
        <v>-5333.333333333333</v>
      </c>
      <c r="BE2719" s="80" cm="1">
        <f t="array" ref="BE2719">INDEX($K:$Q,ROW(),MATCH(BE$3,$K$2:$Q$2,0))/12</f>
        <v>-5333.333333333333</v>
      </c>
      <c r="BF2719" s="80" cm="1">
        <f t="array" ref="BF2719">INDEX($K:$Q,ROW(),MATCH(BF$3,$K$2:$Q$2,0))/12</f>
        <v>-5333.333333333333</v>
      </c>
      <c r="BG2719" s="80" cm="1">
        <f t="array" ref="BG2719">INDEX($K:$Q,ROW(),MATCH(BG$3,$K$2:$Q$2,0))/12</f>
        <v>-5333.333333333333</v>
      </c>
      <c r="BH2719" s="80" cm="1">
        <f t="array" ref="BH2719">INDEX($K:$Q,ROW(),MATCH(BH$3,$K$2:$Q$2,0))/12</f>
        <v>-5333.333333333333</v>
      </c>
      <c r="BI2719" s="80" cm="1">
        <f t="array" ref="BI2719">INDEX($K:$Q,ROW(),MATCH(BI$3,$K$2:$Q$2,0))/12</f>
        <v>-5333.333333333333</v>
      </c>
      <c r="BJ2719" s="80" cm="1">
        <f t="array" ref="BJ2719">INDEX($K:$Q,ROW(),MATCH(BJ$3,$K$2:$Q$2,0))/12</f>
        <v>-5333.333333333333</v>
      </c>
      <c r="BK2719" s="80" cm="1">
        <f t="array" ref="BK2719">INDEX($K:$Q,ROW(),MATCH(BK$3,$K$2:$Q$2,0))/12</f>
        <v>-5333.333333333333</v>
      </c>
      <c r="BL2719" s="80" cm="1">
        <f t="array" ref="BL2719">INDEX($K:$Q,ROW(),MATCH(BL$3,$K$2:$Q$2,0))/12</f>
        <v>-5333.333333333333</v>
      </c>
      <c r="BM2719" s="80" cm="1">
        <f t="array" ref="BM2719">INDEX($K:$Q,ROW(),MATCH(BM$3,$K$2:$Q$2,0))/12</f>
        <v>-5333.333333333333</v>
      </c>
      <c r="BN2719" s="80" cm="1">
        <f t="array" ref="BN2719">INDEX($K:$Q,ROW(),MATCH(BN$3,$K$2:$Q$2,0))/12</f>
        <v>-5333.333333333333</v>
      </c>
      <c r="BO2719" s="80" cm="1">
        <f t="array" ref="BO2719">INDEX($K:$Q,ROW(),MATCH(BO$3,$K$2:$Q$2,0))/12</f>
        <v>-5333.333333333333</v>
      </c>
      <c r="BP2719" s="80" cm="1">
        <f t="array" ref="BP2719">INDEX($K:$Q,ROW(),MATCH(BP$3,$K$2:$Q$2,0))/12</f>
        <v>-5333.333333333333</v>
      </c>
      <c r="BQ2719" s="80" cm="1">
        <f t="array" ref="BQ2719">INDEX($K:$Q,ROW(),MATCH(BQ$3,$K$2:$Q$2,0))/12</f>
        <v>-5333.333333333333</v>
      </c>
      <c r="BR2719" s="80" cm="1">
        <f t="array" ref="BR2719">INDEX($K:$Q,ROW(),MATCH(BR$3,$K$2:$Q$2,0))/12</f>
        <v>-5333.333333333333</v>
      </c>
      <c r="BS2719" s="80" cm="1">
        <f t="array" ref="BS2719">INDEX($K:$Q,ROW(),MATCH(BS$3,$K$2:$Q$2,0))/12</f>
        <v>-5333.333333333333</v>
      </c>
      <c r="BT2719" s="80" cm="1">
        <f t="array" ref="BT2719">INDEX($K:$Q,ROW(),MATCH(BT$3,$K$2:$Q$2,0))/12</f>
        <v>-5333.333333333333</v>
      </c>
      <c r="BU2719" s="80" cm="1">
        <f t="array" ref="BU2719">INDEX($K:$Q,ROW(),MATCH(BU$3,$K$2:$Q$2,0))/12</f>
        <v>-5333.333333333333</v>
      </c>
      <c r="BV2719" s="80" cm="1">
        <f t="array" ref="BV2719">INDEX($K:$Q,ROW(),MATCH(BV$3,$K$2:$Q$2,0))/12</f>
        <v>-5333.333333333333</v>
      </c>
      <c r="BW2719" s="80" cm="1">
        <f t="array" ref="BW2719">INDEX($K:$Q,ROW(),MATCH(BW$3,$K$2:$Q$2,0))/12</f>
        <v>-5333.333333333333</v>
      </c>
      <c r="BX2719" s="80" cm="1">
        <f t="array" ref="BX2719">INDEX($K:$Q,ROW(),MATCH(BX$3,$K$2:$Q$2,0))/12</f>
        <v>-5333.333333333333</v>
      </c>
      <c r="BY2719" s="80" cm="1">
        <f t="array" ref="BY2719">INDEX($K:$Q,ROW(),MATCH(BY$3,$K$2:$Q$2,0))/12</f>
        <v>-5333.333333333333</v>
      </c>
      <c r="BZ2719" s="80" cm="1">
        <f t="array" ref="BZ2719">INDEX($K:$Q,ROW(),MATCH(BZ$3,$K$2:$Q$2,0))/12</f>
        <v>-5333.333333333333</v>
      </c>
      <c r="CA2719" s="80" cm="1">
        <f t="array" ref="CA2719">INDEX($K:$Q,ROW(),MATCH(CA$3,$K$2:$Q$2,0))/12</f>
        <v>-5333.333333333333</v>
      </c>
      <c r="CB2719" s="80" cm="1">
        <f t="array" ref="CB2719">INDEX($K:$Q,ROW(),MATCH(CB$3,$K$2:$Q$2,0))/12</f>
        <v>-5333.333333333333</v>
      </c>
      <c r="CC2719" s="80" cm="1">
        <f t="array" ref="CC2719">INDEX($K:$Q,ROW(),MATCH(CC$3,$K$2:$Q$2,0))/12</f>
        <v>-5333.333333333333</v>
      </c>
      <c r="CD2719" s="80" cm="1">
        <f t="array" ref="CD2719">INDEX($K:$Q,ROW(),MATCH(CD$3,$K$2:$Q$2,0))/12</f>
        <v>-5333.333333333333</v>
      </c>
      <c r="CE2719" s="80" cm="1">
        <f t="array" ref="CE2719">INDEX($K:$Q,ROW(),MATCH(CE$3,$K$2:$Q$2,0))/12</f>
        <v>-5333.333333333333</v>
      </c>
      <c r="CF2719" s="80" cm="1">
        <f t="array" ref="CF2719">INDEX($K:$Q,ROW(),MATCH(CF$3,$K$2:$Q$2,0))/12</f>
        <v>-5333.333333333333</v>
      </c>
      <c r="CG2719" s="80" cm="1">
        <f t="array" ref="CG2719">INDEX($K:$Q,ROW(),MATCH(CG$3,$K$2:$Q$2,0))/12</f>
        <v>-5333.333333333333</v>
      </c>
      <c r="CH2719" s="80" cm="1">
        <f t="array" ref="CH2719">INDEX($K:$Q,ROW(),MATCH(CH$3,$K$2:$Q$2,0))/12</f>
        <v>-5333.333333333333</v>
      </c>
      <c r="CI2719" s="80" cm="1">
        <f t="array" ref="CI2719">INDEX($K:$Q,ROW(),MATCH(CI$3,$K$2:$Q$2,0))/12</f>
        <v>-5333.333333333333</v>
      </c>
      <c r="CJ2719" s="80" cm="1">
        <f t="array" ref="CJ2719">INDEX($K:$Q,ROW(),MATCH(CJ$3,$K$2:$Q$2,0))/12</f>
        <v>-5333.333333333333</v>
      </c>
      <c r="CK2719" s="80" cm="1">
        <f t="array" ref="CK2719">INDEX($K:$Q,ROW(),MATCH(CK$3,$K$2:$Q$2,0))/12</f>
        <v>-5333.333333333333</v>
      </c>
      <c r="CL2719" s="80" cm="1">
        <f t="array" ref="CL2719">INDEX($K:$Q,ROW(),MATCH(CL$3,$K$2:$Q$2,0))/12</f>
        <v>-5333.333333333333</v>
      </c>
    </row>
    <row r="2720" spans="2:90" x14ac:dyDescent="0.4">
      <c r="B2720" s="137" t="s">
        <v>569</v>
      </c>
      <c r="D2720" t="s">
        <v>564</v>
      </c>
      <c r="E2720" s="8" t="str">
        <f t="shared" si="3929"/>
        <v>2720 FAPPELIST-F</v>
      </c>
      <c r="K2720" s="23">
        <v>-128000</v>
      </c>
      <c r="L2720" s="23">
        <v>-128000</v>
      </c>
      <c r="M2720" s="23">
        <v>-128000</v>
      </c>
      <c r="N2720" s="23">
        <v>-128000</v>
      </c>
      <c r="O2720" s="23">
        <v>-128000</v>
      </c>
      <c r="P2720" s="23">
        <v>-128000</v>
      </c>
      <c r="S2720" s="80" cm="1">
        <f t="array" ref="S2720">INDEX($K:$Q,ROW(),MATCH(S$3,$K$2:$Q$2,0))/12</f>
        <v>-10666.666666666666</v>
      </c>
      <c r="T2720" s="80" cm="1">
        <f t="array" ref="T2720">INDEX($K:$Q,ROW(),MATCH(T$3,$K$2:$Q$2,0))/12</f>
        <v>-10666.666666666666</v>
      </c>
      <c r="U2720" s="80" cm="1">
        <f t="array" ref="U2720">INDEX($K:$Q,ROW(),MATCH(U$3,$K$2:$Q$2,0))/12</f>
        <v>-10666.666666666666</v>
      </c>
      <c r="V2720" s="80" cm="1">
        <f t="array" ref="V2720">INDEX($K:$Q,ROW(),MATCH(V$3,$K$2:$Q$2,0))/12</f>
        <v>-10666.666666666666</v>
      </c>
      <c r="W2720" s="80" cm="1">
        <f t="array" ref="W2720">INDEX($K:$Q,ROW(),MATCH(W$3,$K$2:$Q$2,0))/12</f>
        <v>-10666.666666666666</v>
      </c>
      <c r="X2720" s="80" cm="1">
        <f t="array" ref="X2720">INDEX($K:$Q,ROW(),MATCH(X$3,$K$2:$Q$2,0))/12</f>
        <v>-10666.666666666666</v>
      </c>
      <c r="Y2720" s="80" cm="1">
        <f t="array" ref="Y2720">INDEX($K:$Q,ROW(),MATCH(Y$3,$K$2:$Q$2,0))/12</f>
        <v>-10666.666666666666</v>
      </c>
      <c r="Z2720" s="80" cm="1">
        <f t="array" ref="Z2720">INDEX($K:$Q,ROW(),MATCH(Z$3,$K$2:$Q$2,0))/12</f>
        <v>-10666.666666666666</v>
      </c>
      <c r="AA2720" s="80" cm="1">
        <f t="array" ref="AA2720">INDEX($K:$Q,ROW(),MATCH(AA$3,$K$2:$Q$2,0))/12</f>
        <v>-10666.666666666666</v>
      </c>
      <c r="AB2720" s="80" cm="1">
        <f t="array" ref="AB2720">INDEX($K:$Q,ROW(),MATCH(AB$3,$K$2:$Q$2,0))/12</f>
        <v>-10666.666666666666</v>
      </c>
      <c r="AC2720" s="80" cm="1">
        <f t="array" ref="AC2720">INDEX($K:$Q,ROW(),MATCH(AC$3,$K$2:$Q$2,0))/12</f>
        <v>-10666.666666666666</v>
      </c>
      <c r="AD2720" s="80" cm="1">
        <f t="array" ref="AD2720">INDEX($K:$Q,ROW(),MATCH(AD$3,$K$2:$Q$2,0))/12</f>
        <v>-10666.666666666666</v>
      </c>
      <c r="AE2720" s="80" cm="1">
        <f t="array" ref="AE2720">INDEX($K:$Q,ROW(),MATCH(AE$3,$K$2:$Q$2,0))/12</f>
        <v>-10666.666666666666</v>
      </c>
      <c r="AF2720" s="80" cm="1">
        <f t="array" ref="AF2720">INDEX($K:$Q,ROW(),MATCH(AF$3,$K$2:$Q$2,0))/12</f>
        <v>-10666.666666666666</v>
      </c>
      <c r="AG2720" s="80" cm="1">
        <f t="array" ref="AG2720">INDEX($K:$Q,ROW(),MATCH(AG$3,$K$2:$Q$2,0))/12</f>
        <v>-10666.666666666666</v>
      </c>
      <c r="AH2720" s="80" cm="1">
        <f t="array" ref="AH2720">INDEX($K:$Q,ROW(),MATCH(AH$3,$K$2:$Q$2,0))/12</f>
        <v>-10666.666666666666</v>
      </c>
      <c r="AI2720" s="80" cm="1">
        <f t="array" ref="AI2720">INDEX($K:$Q,ROW(),MATCH(AI$3,$K$2:$Q$2,0))/12</f>
        <v>-10666.666666666666</v>
      </c>
      <c r="AJ2720" s="80" cm="1">
        <f t="array" ref="AJ2720">INDEX($K:$Q,ROW(),MATCH(AJ$3,$K$2:$Q$2,0))/12</f>
        <v>-10666.666666666666</v>
      </c>
      <c r="AK2720" s="80" cm="1">
        <f t="array" ref="AK2720">INDEX($K:$Q,ROW(),MATCH(AK$3,$K$2:$Q$2,0))/12</f>
        <v>-10666.666666666666</v>
      </c>
      <c r="AL2720" s="80" cm="1">
        <f t="array" ref="AL2720">INDEX($K:$Q,ROW(),MATCH(AL$3,$K$2:$Q$2,0))/12</f>
        <v>-10666.666666666666</v>
      </c>
      <c r="AM2720" s="80" cm="1">
        <f t="array" ref="AM2720">INDEX($K:$Q,ROW(),MATCH(AM$3,$K$2:$Q$2,0))/12</f>
        <v>-10666.666666666666</v>
      </c>
      <c r="AN2720" s="80" cm="1">
        <f t="array" ref="AN2720">INDEX($K:$Q,ROW(),MATCH(AN$3,$K$2:$Q$2,0))/12</f>
        <v>-10666.666666666666</v>
      </c>
      <c r="AO2720" s="80" cm="1">
        <f t="array" ref="AO2720">INDEX($K:$Q,ROW(),MATCH(AO$3,$K$2:$Q$2,0))/12</f>
        <v>-10666.666666666666</v>
      </c>
      <c r="AP2720" s="80" cm="1">
        <f t="array" ref="AP2720">INDEX($K:$Q,ROW(),MATCH(AP$3,$K$2:$Q$2,0))/12</f>
        <v>-10666.666666666666</v>
      </c>
      <c r="AQ2720" s="80" cm="1">
        <f t="array" ref="AQ2720">INDEX($K:$Q,ROW(),MATCH(AQ$3,$K$2:$Q$2,0))/12</f>
        <v>-10666.666666666666</v>
      </c>
      <c r="AR2720" s="80" cm="1">
        <f t="array" ref="AR2720">INDEX($K:$Q,ROW(),MATCH(AR$3,$K$2:$Q$2,0))/12</f>
        <v>-10666.666666666666</v>
      </c>
      <c r="AS2720" s="80" cm="1">
        <f t="array" ref="AS2720">INDEX($K:$Q,ROW(),MATCH(AS$3,$K$2:$Q$2,0))/12</f>
        <v>-10666.666666666666</v>
      </c>
      <c r="AT2720" s="80" cm="1">
        <f t="array" ref="AT2720">INDEX($K:$Q,ROW(),MATCH(AT$3,$K$2:$Q$2,0))/12</f>
        <v>-10666.666666666666</v>
      </c>
      <c r="AU2720" s="80" cm="1">
        <f t="array" ref="AU2720">INDEX($K:$Q,ROW(),MATCH(AU$3,$K$2:$Q$2,0))/12</f>
        <v>-10666.666666666666</v>
      </c>
      <c r="AV2720" s="80" cm="1">
        <f t="array" ref="AV2720">INDEX($K:$Q,ROW(),MATCH(AV$3,$K$2:$Q$2,0))/12</f>
        <v>-10666.666666666666</v>
      </c>
      <c r="AW2720" s="80" cm="1">
        <f t="array" ref="AW2720">INDEX($K:$Q,ROW(),MATCH(AW$3,$K$2:$Q$2,0))/12</f>
        <v>-10666.666666666666</v>
      </c>
      <c r="AX2720" s="80" cm="1">
        <f t="array" ref="AX2720">INDEX($K:$Q,ROW(),MATCH(AX$3,$K$2:$Q$2,0))/12</f>
        <v>-10666.666666666666</v>
      </c>
      <c r="AY2720" s="80" cm="1">
        <f t="array" ref="AY2720">INDEX($K:$Q,ROW(),MATCH(AY$3,$K$2:$Q$2,0))/12</f>
        <v>-10666.666666666666</v>
      </c>
      <c r="AZ2720" s="80" cm="1">
        <f t="array" ref="AZ2720">INDEX($K:$Q,ROW(),MATCH(AZ$3,$K$2:$Q$2,0))/12</f>
        <v>-10666.666666666666</v>
      </c>
      <c r="BA2720" s="80" cm="1">
        <f t="array" ref="BA2720">INDEX($K:$Q,ROW(),MATCH(BA$3,$K$2:$Q$2,0))/12</f>
        <v>-10666.666666666666</v>
      </c>
      <c r="BB2720" s="80" cm="1">
        <f t="array" ref="BB2720">INDEX($K:$Q,ROW(),MATCH(BB$3,$K$2:$Q$2,0))/12</f>
        <v>-10666.666666666666</v>
      </c>
      <c r="BC2720" s="80" cm="1">
        <f t="array" ref="BC2720">INDEX($K:$Q,ROW(),MATCH(BC$3,$K$2:$Q$2,0))/12</f>
        <v>-10666.666666666666</v>
      </c>
      <c r="BD2720" s="80" cm="1">
        <f t="array" ref="BD2720">INDEX($K:$Q,ROW(),MATCH(BD$3,$K$2:$Q$2,0))/12</f>
        <v>-10666.666666666666</v>
      </c>
      <c r="BE2720" s="80" cm="1">
        <f t="array" ref="BE2720">INDEX($K:$Q,ROW(),MATCH(BE$3,$K$2:$Q$2,0))/12</f>
        <v>-10666.666666666666</v>
      </c>
      <c r="BF2720" s="80" cm="1">
        <f t="array" ref="BF2720">INDEX($K:$Q,ROW(),MATCH(BF$3,$K$2:$Q$2,0))/12</f>
        <v>-10666.666666666666</v>
      </c>
      <c r="BG2720" s="80" cm="1">
        <f t="array" ref="BG2720">INDEX($K:$Q,ROW(),MATCH(BG$3,$K$2:$Q$2,0))/12</f>
        <v>-10666.666666666666</v>
      </c>
      <c r="BH2720" s="80" cm="1">
        <f t="array" ref="BH2720">INDEX($K:$Q,ROW(),MATCH(BH$3,$K$2:$Q$2,0))/12</f>
        <v>-10666.666666666666</v>
      </c>
      <c r="BI2720" s="80" cm="1">
        <f t="array" ref="BI2720">INDEX($K:$Q,ROW(),MATCH(BI$3,$K$2:$Q$2,0))/12</f>
        <v>-10666.666666666666</v>
      </c>
      <c r="BJ2720" s="80" cm="1">
        <f t="array" ref="BJ2720">INDEX($K:$Q,ROW(),MATCH(BJ$3,$K$2:$Q$2,0))/12</f>
        <v>-10666.666666666666</v>
      </c>
      <c r="BK2720" s="80" cm="1">
        <f t="array" ref="BK2720">INDEX($K:$Q,ROW(),MATCH(BK$3,$K$2:$Q$2,0))/12</f>
        <v>-10666.666666666666</v>
      </c>
      <c r="BL2720" s="80" cm="1">
        <f t="array" ref="BL2720">INDEX($K:$Q,ROW(),MATCH(BL$3,$K$2:$Q$2,0))/12</f>
        <v>-10666.666666666666</v>
      </c>
      <c r="BM2720" s="80" cm="1">
        <f t="array" ref="BM2720">INDEX($K:$Q,ROW(),MATCH(BM$3,$K$2:$Q$2,0))/12</f>
        <v>-10666.666666666666</v>
      </c>
      <c r="BN2720" s="80" cm="1">
        <f t="array" ref="BN2720">INDEX($K:$Q,ROW(),MATCH(BN$3,$K$2:$Q$2,0))/12</f>
        <v>-10666.666666666666</v>
      </c>
      <c r="BO2720" s="80" cm="1">
        <f t="array" ref="BO2720">INDEX($K:$Q,ROW(),MATCH(BO$3,$K$2:$Q$2,0))/12</f>
        <v>-10666.666666666666</v>
      </c>
      <c r="BP2720" s="80" cm="1">
        <f t="array" ref="BP2720">INDEX($K:$Q,ROW(),MATCH(BP$3,$K$2:$Q$2,0))/12</f>
        <v>-10666.666666666666</v>
      </c>
      <c r="BQ2720" s="80" cm="1">
        <f t="array" ref="BQ2720">INDEX($K:$Q,ROW(),MATCH(BQ$3,$K$2:$Q$2,0))/12</f>
        <v>-10666.666666666666</v>
      </c>
      <c r="BR2720" s="80" cm="1">
        <f t="array" ref="BR2720">INDEX($K:$Q,ROW(),MATCH(BR$3,$K$2:$Q$2,0))/12</f>
        <v>-10666.666666666666</v>
      </c>
      <c r="BS2720" s="80" cm="1">
        <f t="array" ref="BS2720">INDEX($K:$Q,ROW(),MATCH(BS$3,$K$2:$Q$2,0))/12</f>
        <v>-10666.666666666666</v>
      </c>
      <c r="BT2720" s="80" cm="1">
        <f t="array" ref="BT2720">INDEX($K:$Q,ROW(),MATCH(BT$3,$K$2:$Q$2,0))/12</f>
        <v>-10666.666666666666</v>
      </c>
      <c r="BU2720" s="80" cm="1">
        <f t="array" ref="BU2720">INDEX($K:$Q,ROW(),MATCH(BU$3,$K$2:$Q$2,0))/12</f>
        <v>-10666.666666666666</v>
      </c>
      <c r="BV2720" s="80" cm="1">
        <f t="array" ref="BV2720">INDEX($K:$Q,ROW(),MATCH(BV$3,$K$2:$Q$2,0))/12</f>
        <v>-10666.666666666666</v>
      </c>
      <c r="BW2720" s="80" cm="1">
        <f t="array" ref="BW2720">INDEX($K:$Q,ROW(),MATCH(BW$3,$K$2:$Q$2,0))/12</f>
        <v>-10666.666666666666</v>
      </c>
      <c r="BX2720" s="80" cm="1">
        <f t="array" ref="BX2720">INDEX($K:$Q,ROW(),MATCH(BX$3,$K$2:$Q$2,0))/12</f>
        <v>-10666.666666666666</v>
      </c>
      <c r="BY2720" s="80" cm="1">
        <f t="array" ref="BY2720">INDEX($K:$Q,ROW(),MATCH(BY$3,$K$2:$Q$2,0))/12</f>
        <v>-10666.666666666666</v>
      </c>
      <c r="BZ2720" s="80" cm="1">
        <f t="array" ref="BZ2720">INDEX($K:$Q,ROW(),MATCH(BZ$3,$K$2:$Q$2,0))/12</f>
        <v>-10666.666666666666</v>
      </c>
      <c r="CA2720" s="80" cm="1">
        <f t="array" ref="CA2720">INDEX($K:$Q,ROW(),MATCH(CA$3,$K$2:$Q$2,0))/12</f>
        <v>-10666.666666666666</v>
      </c>
      <c r="CB2720" s="80" cm="1">
        <f t="array" ref="CB2720">INDEX($K:$Q,ROW(),MATCH(CB$3,$K$2:$Q$2,0))/12</f>
        <v>-10666.666666666666</v>
      </c>
      <c r="CC2720" s="80" cm="1">
        <f t="array" ref="CC2720">INDEX($K:$Q,ROW(),MATCH(CC$3,$K$2:$Q$2,0))/12</f>
        <v>-10666.666666666666</v>
      </c>
      <c r="CD2720" s="80" cm="1">
        <f t="array" ref="CD2720">INDEX($K:$Q,ROW(),MATCH(CD$3,$K$2:$Q$2,0))/12</f>
        <v>-10666.666666666666</v>
      </c>
      <c r="CE2720" s="80" cm="1">
        <f t="array" ref="CE2720">INDEX($K:$Q,ROW(),MATCH(CE$3,$K$2:$Q$2,0))/12</f>
        <v>-10666.666666666666</v>
      </c>
      <c r="CF2720" s="80" cm="1">
        <f t="array" ref="CF2720">INDEX($K:$Q,ROW(),MATCH(CF$3,$K$2:$Q$2,0))/12</f>
        <v>-10666.666666666666</v>
      </c>
      <c r="CG2720" s="80" cm="1">
        <f t="array" ref="CG2720">INDEX($K:$Q,ROW(),MATCH(CG$3,$K$2:$Q$2,0))/12</f>
        <v>-10666.666666666666</v>
      </c>
      <c r="CH2720" s="80" cm="1">
        <f t="array" ref="CH2720">INDEX($K:$Q,ROW(),MATCH(CH$3,$K$2:$Q$2,0))/12</f>
        <v>-10666.666666666666</v>
      </c>
      <c r="CI2720" s="80" cm="1">
        <f t="array" ref="CI2720">INDEX($K:$Q,ROW(),MATCH(CI$3,$K$2:$Q$2,0))/12</f>
        <v>-10666.666666666666</v>
      </c>
      <c r="CJ2720" s="80" cm="1">
        <f t="array" ref="CJ2720">INDEX($K:$Q,ROW(),MATCH(CJ$3,$K$2:$Q$2,0))/12</f>
        <v>-10666.666666666666</v>
      </c>
      <c r="CK2720" s="80" cm="1">
        <f t="array" ref="CK2720">INDEX($K:$Q,ROW(),MATCH(CK$3,$K$2:$Q$2,0))/12</f>
        <v>-10666.666666666666</v>
      </c>
      <c r="CL2720" s="80" cm="1">
        <f t="array" ref="CL2720">INDEX($K:$Q,ROW(),MATCH(CL$3,$K$2:$Q$2,0))/12</f>
        <v>-10666.666666666666</v>
      </c>
    </row>
    <row r="2721" spans="2:90" x14ac:dyDescent="0.4">
      <c r="B2721" s="137" t="s">
        <v>565</v>
      </c>
      <c r="D2721" t="s">
        <v>564</v>
      </c>
      <c r="E2721" s="8" t="str">
        <f t="shared" si="3929"/>
        <v>2721 FAPPELIST-F</v>
      </c>
      <c r="K2721" s="23">
        <v>-256000</v>
      </c>
      <c r="L2721" s="23">
        <v>-256000</v>
      </c>
      <c r="M2721" s="23">
        <v>-256000</v>
      </c>
      <c r="N2721" s="23">
        <v>-256000</v>
      </c>
      <c r="O2721" s="23">
        <v>-256000</v>
      </c>
      <c r="P2721" s="23">
        <v>-256000</v>
      </c>
      <c r="S2721" s="80" cm="1">
        <f t="array" ref="S2721">INDEX($K:$Q,ROW(),MATCH(S$3,$K$2:$Q$2,0))/12</f>
        <v>-21333.333333333332</v>
      </c>
      <c r="T2721" s="80" cm="1">
        <f t="array" ref="T2721">INDEX($K:$Q,ROW(),MATCH(T$3,$K$2:$Q$2,0))/12</f>
        <v>-21333.333333333332</v>
      </c>
      <c r="U2721" s="80" cm="1">
        <f t="array" ref="U2721">INDEX($K:$Q,ROW(),MATCH(U$3,$K$2:$Q$2,0))/12</f>
        <v>-21333.333333333332</v>
      </c>
      <c r="V2721" s="80" cm="1">
        <f t="array" ref="V2721">INDEX($K:$Q,ROW(),MATCH(V$3,$K$2:$Q$2,0))/12</f>
        <v>-21333.333333333332</v>
      </c>
      <c r="W2721" s="80" cm="1">
        <f t="array" ref="W2721">INDEX($K:$Q,ROW(),MATCH(W$3,$K$2:$Q$2,0))/12</f>
        <v>-21333.333333333332</v>
      </c>
      <c r="X2721" s="80" cm="1">
        <f t="array" ref="X2721">INDEX($K:$Q,ROW(),MATCH(X$3,$K$2:$Q$2,0))/12</f>
        <v>-21333.333333333332</v>
      </c>
      <c r="Y2721" s="80" cm="1">
        <f t="array" ref="Y2721">INDEX($K:$Q,ROW(),MATCH(Y$3,$K$2:$Q$2,0))/12</f>
        <v>-21333.333333333332</v>
      </c>
      <c r="Z2721" s="80" cm="1">
        <f t="array" ref="Z2721">INDEX($K:$Q,ROW(),MATCH(Z$3,$K$2:$Q$2,0))/12</f>
        <v>-21333.333333333332</v>
      </c>
      <c r="AA2721" s="80" cm="1">
        <f t="array" ref="AA2721">INDEX($K:$Q,ROW(),MATCH(AA$3,$K$2:$Q$2,0))/12</f>
        <v>-21333.333333333332</v>
      </c>
      <c r="AB2721" s="80" cm="1">
        <f t="array" ref="AB2721">INDEX($K:$Q,ROW(),MATCH(AB$3,$K$2:$Q$2,0))/12</f>
        <v>-21333.333333333332</v>
      </c>
      <c r="AC2721" s="80" cm="1">
        <f t="array" ref="AC2721">INDEX($K:$Q,ROW(),MATCH(AC$3,$K$2:$Q$2,0))/12</f>
        <v>-21333.333333333332</v>
      </c>
      <c r="AD2721" s="80" cm="1">
        <f t="array" ref="AD2721">INDEX($K:$Q,ROW(),MATCH(AD$3,$K$2:$Q$2,0))/12</f>
        <v>-21333.333333333332</v>
      </c>
      <c r="AE2721" s="80" cm="1">
        <f t="array" ref="AE2721">INDEX($K:$Q,ROW(),MATCH(AE$3,$K$2:$Q$2,0))/12</f>
        <v>-21333.333333333332</v>
      </c>
      <c r="AF2721" s="80" cm="1">
        <f t="array" ref="AF2721">INDEX($K:$Q,ROW(),MATCH(AF$3,$K$2:$Q$2,0))/12</f>
        <v>-21333.333333333332</v>
      </c>
      <c r="AG2721" s="80" cm="1">
        <f t="array" ref="AG2721">INDEX($K:$Q,ROW(),MATCH(AG$3,$K$2:$Q$2,0))/12</f>
        <v>-21333.333333333332</v>
      </c>
      <c r="AH2721" s="80" cm="1">
        <f t="array" ref="AH2721">INDEX($K:$Q,ROW(),MATCH(AH$3,$K$2:$Q$2,0))/12</f>
        <v>-21333.333333333332</v>
      </c>
      <c r="AI2721" s="80" cm="1">
        <f t="array" ref="AI2721">INDEX($K:$Q,ROW(),MATCH(AI$3,$K$2:$Q$2,0))/12</f>
        <v>-21333.333333333332</v>
      </c>
      <c r="AJ2721" s="80" cm="1">
        <f t="array" ref="AJ2721">INDEX($K:$Q,ROW(),MATCH(AJ$3,$K$2:$Q$2,0))/12</f>
        <v>-21333.333333333332</v>
      </c>
      <c r="AK2721" s="80" cm="1">
        <f t="array" ref="AK2721">INDEX($K:$Q,ROW(),MATCH(AK$3,$K$2:$Q$2,0))/12</f>
        <v>-21333.333333333332</v>
      </c>
      <c r="AL2721" s="80" cm="1">
        <f t="array" ref="AL2721">INDEX($K:$Q,ROW(),MATCH(AL$3,$K$2:$Q$2,0))/12</f>
        <v>-21333.333333333332</v>
      </c>
      <c r="AM2721" s="80" cm="1">
        <f t="array" ref="AM2721">INDEX($K:$Q,ROW(),MATCH(AM$3,$K$2:$Q$2,0))/12</f>
        <v>-21333.333333333332</v>
      </c>
      <c r="AN2721" s="80" cm="1">
        <f t="array" ref="AN2721">INDEX($K:$Q,ROW(),MATCH(AN$3,$K$2:$Q$2,0))/12</f>
        <v>-21333.333333333332</v>
      </c>
      <c r="AO2721" s="80" cm="1">
        <f t="array" ref="AO2721">INDEX($K:$Q,ROW(),MATCH(AO$3,$K$2:$Q$2,0))/12</f>
        <v>-21333.333333333332</v>
      </c>
      <c r="AP2721" s="80" cm="1">
        <f t="array" ref="AP2721">INDEX($K:$Q,ROW(),MATCH(AP$3,$K$2:$Q$2,0))/12</f>
        <v>-21333.333333333332</v>
      </c>
      <c r="AQ2721" s="80" cm="1">
        <f t="array" ref="AQ2721">INDEX($K:$Q,ROW(),MATCH(AQ$3,$K$2:$Q$2,0))/12</f>
        <v>-21333.333333333332</v>
      </c>
      <c r="AR2721" s="80" cm="1">
        <f t="array" ref="AR2721">INDEX($K:$Q,ROW(),MATCH(AR$3,$K$2:$Q$2,0))/12</f>
        <v>-21333.333333333332</v>
      </c>
      <c r="AS2721" s="80" cm="1">
        <f t="array" ref="AS2721">INDEX($K:$Q,ROW(),MATCH(AS$3,$K$2:$Q$2,0))/12</f>
        <v>-21333.333333333332</v>
      </c>
      <c r="AT2721" s="80" cm="1">
        <f t="array" ref="AT2721">INDEX($K:$Q,ROW(),MATCH(AT$3,$K$2:$Q$2,0))/12</f>
        <v>-21333.333333333332</v>
      </c>
      <c r="AU2721" s="80" cm="1">
        <f t="array" ref="AU2721">INDEX($K:$Q,ROW(),MATCH(AU$3,$K$2:$Q$2,0))/12</f>
        <v>-21333.333333333332</v>
      </c>
      <c r="AV2721" s="80" cm="1">
        <f t="array" ref="AV2721">INDEX($K:$Q,ROW(),MATCH(AV$3,$K$2:$Q$2,0))/12</f>
        <v>-21333.333333333332</v>
      </c>
      <c r="AW2721" s="80" cm="1">
        <f t="array" ref="AW2721">INDEX($K:$Q,ROW(),MATCH(AW$3,$K$2:$Q$2,0))/12</f>
        <v>-21333.333333333332</v>
      </c>
      <c r="AX2721" s="80" cm="1">
        <f t="array" ref="AX2721">INDEX($K:$Q,ROW(),MATCH(AX$3,$K$2:$Q$2,0))/12</f>
        <v>-21333.333333333332</v>
      </c>
      <c r="AY2721" s="80" cm="1">
        <f t="array" ref="AY2721">INDEX($K:$Q,ROW(),MATCH(AY$3,$K$2:$Q$2,0))/12</f>
        <v>-21333.333333333332</v>
      </c>
      <c r="AZ2721" s="80" cm="1">
        <f t="array" ref="AZ2721">INDEX($K:$Q,ROW(),MATCH(AZ$3,$K$2:$Q$2,0))/12</f>
        <v>-21333.333333333332</v>
      </c>
      <c r="BA2721" s="80" cm="1">
        <f t="array" ref="BA2721">INDEX($K:$Q,ROW(),MATCH(BA$3,$K$2:$Q$2,0))/12</f>
        <v>-21333.333333333332</v>
      </c>
      <c r="BB2721" s="80" cm="1">
        <f t="array" ref="BB2721">INDEX($K:$Q,ROW(),MATCH(BB$3,$K$2:$Q$2,0))/12</f>
        <v>-21333.333333333332</v>
      </c>
      <c r="BC2721" s="80" cm="1">
        <f t="array" ref="BC2721">INDEX($K:$Q,ROW(),MATCH(BC$3,$K$2:$Q$2,0))/12</f>
        <v>-21333.333333333332</v>
      </c>
      <c r="BD2721" s="80" cm="1">
        <f t="array" ref="BD2721">INDEX($K:$Q,ROW(),MATCH(BD$3,$K$2:$Q$2,0))/12</f>
        <v>-21333.333333333332</v>
      </c>
      <c r="BE2721" s="80" cm="1">
        <f t="array" ref="BE2721">INDEX($K:$Q,ROW(),MATCH(BE$3,$K$2:$Q$2,0))/12</f>
        <v>-21333.333333333332</v>
      </c>
      <c r="BF2721" s="80" cm="1">
        <f t="array" ref="BF2721">INDEX($K:$Q,ROW(),MATCH(BF$3,$K$2:$Q$2,0))/12</f>
        <v>-21333.333333333332</v>
      </c>
      <c r="BG2721" s="80" cm="1">
        <f t="array" ref="BG2721">INDEX($K:$Q,ROW(),MATCH(BG$3,$K$2:$Q$2,0))/12</f>
        <v>-21333.333333333332</v>
      </c>
      <c r="BH2721" s="80" cm="1">
        <f t="array" ref="BH2721">INDEX($K:$Q,ROW(),MATCH(BH$3,$K$2:$Q$2,0))/12</f>
        <v>-21333.333333333332</v>
      </c>
      <c r="BI2721" s="80" cm="1">
        <f t="array" ref="BI2721">INDEX($K:$Q,ROW(),MATCH(BI$3,$K$2:$Q$2,0))/12</f>
        <v>-21333.333333333332</v>
      </c>
      <c r="BJ2721" s="80" cm="1">
        <f t="array" ref="BJ2721">INDEX($K:$Q,ROW(),MATCH(BJ$3,$K$2:$Q$2,0))/12</f>
        <v>-21333.333333333332</v>
      </c>
      <c r="BK2721" s="80" cm="1">
        <f t="array" ref="BK2721">INDEX($K:$Q,ROW(),MATCH(BK$3,$K$2:$Q$2,0))/12</f>
        <v>-21333.333333333332</v>
      </c>
      <c r="BL2721" s="80" cm="1">
        <f t="array" ref="BL2721">INDEX($K:$Q,ROW(),MATCH(BL$3,$K$2:$Q$2,0))/12</f>
        <v>-21333.333333333332</v>
      </c>
      <c r="BM2721" s="80" cm="1">
        <f t="array" ref="BM2721">INDEX($K:$Q,ROW(),MATCH(BM$3,$K$2:$Q$2,0))/12</f>
        <v>-21333.333333333332</v>
      </c>
      <c r="BN2721" s="80" cm="1">
        <f t="array" ref="BN2721">INDEX($K:$Q,ROW(),MATCH(BN$3,$K$2:$Q$2,0))/12</f>
        <v>-21333.333333333332</v>
      </c>
      <c r="BO2721" s="80" cm="1">
        <f t="array" ref="BO2721">INDEX($K:$Q,ROW(),MATCH(BO$3,$K$2:$Q$2,0))/12</f>
        <v>-21333.333333333332</v>
      </c>
      <c r="BP2721" s="80" cm="1">
        <f t="array" ref="BP2721">INDEX($K:$Q,ROW(),MATCH(BP$3,$K$2:$Q$2,0))/12</f>
        <v>-21333.333333333332</v>
      </c>
      <c r="BQ2721" s="80" cm="1">
        <f t="array" ref="BQ2721">INDEX($K:$Q,ROW(),MATCH(BQ$3,$K$2:$Q$2,0))/12</f>
        <v>-21333.333333333332</v>
      </c>
      <c r="BR2721" s="80" cm="1">
        <f t="array" ref="BR2721">INDEX($K:$Q,ROW(),MATCH(BR$3,$K$2:$Q$2,0))/12</f>
        <v>-21333.333333333332</v>
      </c>
      <c r="BS2721" s="80" cm="1">
        <f t="array" ref="BS2721">INDEX($K:$Q,ROW(),MATCH(BS$3,$K$2:$Q$2,0))/12</f>
        <v>-21333.333333333332</v>
      </c>
      <c r="BT2721" s="80" cm="1">
        <f t="array" ref="BT2721">INDEX($K:$Q,ROW(),MATCH(BT$3,$K$2:$Q$2,0))/12</f>
        <v>-21333.333333333332</v>
      </c>
      <c r="BU2721" s="80" cm="1">
        <f t="array" ref="BU2721">INDEX($K:$Q,ROW(),MATCH(BU$3,$K$2:$Q$2,0))/12</f>
        <v>-21333.333333333332</v>
      </c>
      <c r="BV2721" s="80" cm="1">
        <f t="array" ref="BV2721">INDEX($K:$Q,ROW(),MATCH(BV$3,$K$2:$Q$2,0))/12</f>
        <v>-21333.333333333332</v>
      </c>
      <c r="BW2721" s="80" cm="1">
        <f t="array" ref="BW2721">INDEX($K:$Q,ROW(),MATCH(BW$3,$K$2:$Q$2,0))/12</f>
        <v>-21333.333333333332</v>
      </c>
      <c r="BX2721" s="80" cm="1">
        <f t="array" ref="BX2721">INDEX($K:$Q,ROW(),MATCH(BX$3,$K$2:$Q$2,0))/12</f>
        <v>-21333.333333333332</v>
      </c>
      <c r="BY2721" s="80" cm="1">
        <f t="array" ref="BY2721">INDEX($K:$Q,ROW(),MATCH(BY$3,$K$2:$Q$2,0))/12</f>
        <v>-21333.333333333332</v>
      </c>
      <c r="BZ2721" s="80" cm="1">
        <f t="array" ref="BZ2721">INDEX($K:$Q,ROW(),MATCH(BZ$3,$K$2:$Q$2,0))/12</f>
        <v>-21333.333333333332</v>
      </c>
      <c r="CA2721" s="80" cm="1">
        <f t="array" ref="CA2721">INDEX($K:$Q,ROW(),MATCH(CA$3,$K$2:$Q$2,0))/12</f>
        <v>-21333.333333333332</v>
      </c>
      <c r="CB2721" s="80" cm="1">
        <f t="array" ref="CB2721">INDEX($K:$Q,ROW(),MATCH(CB$3,$K$2:$Q$2,0))/12</f>
        <v>-21333.333333333332</v>
      </c>
      <c r="CC2721" s="80" cm="1">
        <f t="array" ref="CC2721">INDEX($K:$Q,ROW(),MATCH(CC$3,$K$2:$Q$2,0))/12</f>
        <v>-21333.333333333332</v>
      </c>
      <c r="CD2721" s="80" cm="1">
        <f t="array" ref="CD2721">INDEX($K:$Q,ROW(),MATCH(CD$3,$K$2:$Q$2,0))/12</f>
        <v>-21333.333333333332</v>
      </c>
      <c r="CE2721" s="80" cm="1">
        <f t="array" ref="CE2721">INDEX($K:$Q,ROW(),MATCH(CE$3,$K$2:$Q$2,0))/12</f>
        <v>-21333.333333333332</v>
      </c>
      <c r="CF2721" s="80" cm="1">
        <f t="array" ref="CF2721">INDEX($K:$Q,ROW(),MATCH(CF$3,$K$2:$Q$2,0))/12</f>
        <v>-21333.333333333332</v>
      </c>
      <c r="CG2721" s="80" cm="1">
        <f t="array" ref="CG2721">INDEX($K:$Q,ROW(),MATCH(CG$3,$K$2:$Q$2,0))/12</f>
        <v>-21333.333333333332</v>
      </c>
      <c r="CH2721" s="80" cm="1">
        <f t="array" ref="CH2721">INDEX($K:$Q,ROW(),MATCH(CH$3,$K$2:$Q$2,0))/12</f>
        <v>-21333.333333333332</v>
      </c>
      <c r="CI2721" s="80" cm="1">
        <f t="array" ref="CI2721">INDEX($K:$Q,ROW(),MATCH(CI$3,$K$2:$Q$2,0))/12</f>
        <v>-21333.333333333332</v>
      </c>
      <c r="CJ2721" s="80" cm="1">
        <f t="array" ref="CJ2721">INDEX($K:$Q,ROW(),MATCH(CJ$3,$K$2:$Q$2,0))/12</f>
        <v>-21333.333333333332</v>
      </c>
      <c r="CK2721" s="80" cm="1">
        <f t="array" ref="CK2721">INDEX($K:$Q,ROW(),MATCH(CK$3,$K$2:$Q$2,0))/12</f>
        <v>-21333.333333333332</v>
      </c>
      <c r="CL2721" s="80" cm="1">
        <f t="array" ref="CL2721">INDEX($K:$Q,ROW(),MATCH(CL$3,$K$2:$Q$2,0))/12</f>
        <v>-21333.333333333332</v>
      </c>
    </row>
    <row r="2722" spans="2:90" x14ac:dyDescent="0.4">
      <c r="B2722" s="123" t="str">
        <f>"Total capital expenditures - "&amp;SUBSTITUTE(B2707,":","")</f>
        <v>Total capital expenditures - Fixed secondary PPE</v>
      </c>
      <c r="C2722" t="s">
        <v>235</v>
      </c>
      <c r="D2722" t="s">
        <v>564</v>
      </c>
      <c r="E2722" s="8" t="str">
        <f t="shared" si="3927"/>
        <v>2722 FAPPELIST-F</v>
      </c>
      <c r="G2722" t="str">
        <f>E2722</f>
        <v>2722 FAPPELIST-F</v>
      </c>
      <c r="I2722" s="74"/>
      <c r="J2722" s="74"/>
      <c r="K2722" s="115">
        <f t="shared" ref="K2722:P2722" si="3930">SUMIF($3:$3,K$2,2722:2722)</f>
        <v>-510999.99999999983</v>
      </c>
      <c r="L2722" s="115">
        <f t="shared" si="3930"/>
        <v>-510999.99999999983</v>
      </c>
      <c r="M2722" s="115">
        <f t="shared" si="3930"/>
        <v>-510999.99999999983</v>
      </c>
      <c r="N2722" s="115">
        <f t="shared" si="3930"/>
        <v>-510999.99999999983</v>
      </c>
      <c r="O2722" s="115">
        <f t="shared" si="3930"/>
        <v>-510999.99999999983</v>
      </c>
      <c r="P2722" s="115">
        <f t="shared" si="3930"/>
        <v>-510999.99999999983</v>
      </c>
      <c r="R2722" s="24"/>
      <c r="S2722" s="144">
        <f t="shared" ref="S2722" si="3931">SUM(S2713:S2721)</f>
        <v>-42583.333333333328</v>
      </c>
      <c r="T2722" s="144">
        <f t="shared" ref="T2722:AX2722" si="3932">SUM(T2713:T2721)</f>
        <v>-42583.333333333328</v>
      </c>
      <c r="U2722" s="144">
        <f t="shared" si="3932"/>
        <v>-42583.333333333328</v>
      </c>
      <c r="V2722" s="144">
        <f t="shared" si="3932"/>
        <v>-42583.333333333328</v>
      </c>
      <c r="W2722" s="144">
        <f t="shared" si="3932"/>
        <v>-42583.333333333328</v>
      </c>
      <c r="X2722" s="144">
        <f t="shared" si="3932"/>
        <v>-42583.333333333328</v>
      </c>
      <c r="Y2722" s="144">
        <f t="shared" si="3932"/>
        <v>-42583.333333333328</v>
      </c>
      <c r="Z2722" s="144">
        <f t="shared" si="3932"/>
        <v>-42583.333333333328</v>
      </c>
      <c r="AA2722" s="144">
        <f t="shared" si="3932"/>
        <v>-42583.333333333328</v>
      </c>
      <c r="AB2722" s="144">
        <f t="shared" si="3932"/>
        <v>-42583.333333333328</v>
      </c>
      <c r="AC2722" s="144">
        <f t="shared" si="3932"/>
        <v>-42583.333333333328</v>
      </c>
      <c r="AD2722" s="144">
        <f t="shared" si="3932"/>
        <v>-42583.333333333328</v>
      </c>
      <c r="AE2722" s="144">
        <f t="shared" si="3932"/>
        <v>-42583.333333333328</v>
      </c>
      <c r="AF2722" s="144">
        <f t="shared" si="3932"/>
        <v>-42583.333333333328</v>
      </c>
      <c r="AG2722" s="144">
        <f t="shared" si="3932"/>
        <v>-42583.333333333328</v>
      </c>
      <c r="AH2722" s="144">
        <f t="shared" si="3932"/>
        <v>-42583.333333333328</v>
      </c>
      <c r="AI2722" s="144">
        <f t="shared" si="3932"/>
        <v>-42583.333333333328</v>
      </c>
      <c r="AJ2722" s="144">
        <f t="shared" si="3932"/>
        <v>-42583.333333333328</v>
      </c>
      <c r="AK2722" s="144">
        <f t="shared" si="3932"/>
        <v>-42583.333333333328</v>
      </c>
      <c r="AL2722" s="144">
        <f t="shared" si="3932"/>
        <v>-42583.333333333328</v>
      </c>
      <c r="AM2722" s="144">
        <f t="shared" si="3932"/>
        <v>-42583.333333333328</v>
      </c>
      <c r="AN2722" s="144">
        <f t="shared" si="3932"/>
        <v>-42583.333333333328</v>
      </c>
      <c r="AO2722" s="144">
        <f t="shared" si="3932"/>
        <v>-42583.333333333328</v>
      </c>
      <c r="AP2722" s="144">
        <f t="shared" si="3932"/>
        <v>-42583.333333333328</v>
      </c>
      <c r="AQ2722" s="144">
        <f t="shared" si="3932"/>
        <v>-42583.333333333328</v>
      </c>
      <c r="AR2722" s="144">
        <f t="shared" si="3932"/>
        <v>-42583.333333333328</v>
      </c>
      <c r="AS2722" s="144">
        <f t="shared" si="3932"/>
        <v>-42583.333333333328</v>
      </c>
      <c r="AT2722" s="144">
        <f t="shared" si="3932"/>
        <v>-42583.333333333328</v>
      </c>
      <c r="AU2722" s="144">
        <f t="shared" si="3932"/>
        <v>-42583.333333333328</v>
      </c>
      <c r="AV2722" s="144">
        <f t="shared" si="3932"/>
        <v>-42583.333333333328</v>
      </c>
      <c r="AW2722" s="144">
        <f t="shared" si="3932"/>
        <v>-42583.333333333328</v>
      </c>
      <c r="AX2722" s="144">
        <f t="shared" si="3932"/>
        <v>-42583.333333333328</v>
      </c>
      <c r="AY2722" s="144">
        <f t="shared" ref="AY2722:CD2722" si="3933">SUM(AY2713:AY2721)</f>
        <v>-42583.333333333328</v>
      </c>
      <c r="AZ2722" s="144">
        <f t="shared" si="3933"/>
        <v>-42583.333333333328</v>
      </c>
      <c r="BA2722" s="144">
        <f t="shared" si="3933"/>
        <v>-42583.333333333328</v>
      </c>
      <c r="BB2722" s="144">
        <f t="shared" si="3933"/>
        <v>-42583.333333333328</v>
      </c>
      <c r="BC2722" s="144">
        <f t="shared" si="3933"/>
        <v>-42583.333333333328</v>
      </c>
      <c r="BD2722" s="144">
        <f t="shared" si="3933"/>
        <v>-42583.333333333328</v>
      </c>
      <c r="BE2722" s="144">
        <f t="shared" si="3933"/>
        <v>-42583.333333333328</v>
      </c>
      <c r="BF2722" s="144">
        <f t="shared" si="3933"/>
        <v>-42583.333333333328</v>
      </c>
      <c r="BG2722" s="144">
        <f t="shared" si="3933"/>
        <v>-42583.333333333328</v>
      </c>
      <c r="BH2722" s="144">
        <f t="shared" si="3933"/>
        <v>-42583.333333333328</v>
      </c>
      <c r="BI2722" s="144">
        <f t="shared" si="3933"/>
        <v>-42583.333333333328</v>
      </c>
      <c r="BJ2722" s="144">
        <f t="shared" si="3933"/>
        <v>-42583.333333333328</v>
      </c>
      <c r="BK2722" s="144">
        <f t="shared" si="3933"/>
        <v>-42583.333333333328</v>
      </c>
      <c r="BL2722" s="144">
        <f t="shared" si="3933"/>
        <v>-42583.333333333328</v>
      </c>
      <c r="BM2722" s="144">
        <f t="shared" si="3933"/>
        <v>-42583.333333333328</v>
      </c>
      <c r="BN2722" s="144">
        <f t="shared" si="3933"/>
        <v>-42583.333333333328</v>
      </c>
      <c r="BO2722" s="144">
        <f t="shared" si="3933"/>
        <v>-42583.333333333328</v>
      </c>
      <c r="BP2722" s="144">
        <f t="shared" si="3933"/>
        <v>-42583.333333333328</v>
      </c>
      <c r="BQ2722" s="144">
        <f t="shared" si="3933"/>
        <v>-42583.333333333328</v>
      </c>
      <c r="BR2722" s="144">
        <f t="shared" si="3933"/>
        <v>-42583.333333333328</v>
      </c>
      <c r="BS2722" s="144">
        <f t="shared" si="3933"/>
        <v>-42583.333333333328</v>
      </c>
      <c r="BT2722" s="144">
        <f t="shared" si="3933"/>
        <v>-42583.333333333328</v>
      </c>
      <c r="BU2722" s="144">
        <f t="shared" si="3933"/>
        <v>-42583.333333333328</v>
      </c>
      <c r="BV2722" s="144">
        <f t="shared" si="3933"/>
        <v>-42583.333333333328</v>
      </c>
      <c r="BW2722" s="144">
        <f t="shared" si="3933"/>
        <v>-42583.333333333328</v>
      </c>
      <c r="BX2722" s="144">
        <f t="shared" si="3933"/>
        <v>-42583.333333333328</v>
      </c>
      <c r="BY2722" s="144">
        <f t="shared" si="3933"/>
        <v>-42583.333333333328</v>
      </c>
      <c r="BZ2722" s="144">
        <f t="shared" si="3933"/>
        <v>-42583.333333333328</v>
      </c>
      <c r="CA2722" s="144">
        <f t="shared" si="3933"/>
        <v>-42583.333333333328</v>
      </c>
      <c r="CB2722" s="144">
        <f t="shared" si="3933"/>
        <v>-42583.333333333328</v>
      </c>
      <c r="CC2722" s="144">
        <f t="shared" si="3933"/>
        <v>-42583.333333333328</v>
      </c>
      <c r="CD2722" s="144">
        <f t="shared" si="3933"/>
        <v>-42583.333333333328</v>
      </c>
      <c r="CE2722" s="144">
        <f t="shared" ref="CE2722:CK2722" si="3934">SUM(CE2713:CE2721)</f>
        <v>-42583.333333333328</v>
      </c>
      <c r="CF2722" s="144">
        <f t="shared" si="3934"/>
        <v>-42583.333333333328</v>
      </c>
      <c r="CG2722" s="144">
        <f t="shared" si="3934"/>
        <v>-42583.333333333328</v>
      </c>
      <c r="CH2722" s="144">
        <f t="shared" si="3934"/>
        <v>-42583.333333333328</v>
      </c>
      <c r="CI2722" s="144">
        <f t="shared" si="3934"/>
        <v>-42583.333333333328</v>
      </c>
      <c r="CJ2722" s="144">
        <f t="shared" si="3934"/>
        <v>-42583.333333333328</v>
      </c>
      <c r="CK2722" s="144">
        <f t="shared" si="3934"/>
        <v>-42583.333333333328</v>
      </c>
      <c r="CL2722" s="144">
        <f t="shared" ref="CL2722" si="3935">SUM(CL2713:CL2721)</f>
        <v>-42583.333333333328</v>
      </c>
    </row>
    <row r="2723" spans="2:90" x14ac:dyDescent="0.4">
      <c r="B2723" s="122"/>
      <c r="D2723" t="s">
        <v>564</v>
      </c>
      <c r="E2723" s="8" t="str">
        <f t="shared" si="3927"/>
        <v>2723 FAPPELIST-F</v>
      </c>
      <c r="S2723" s="72"/>
      <c r="T2723" s="72"/>
      <c r="U2723" s="72"/>
      <c r="V2723" s="72"/>
      <c r="W2723" s="72"/>
      <c r="X2723" s="72"/>
      <c r="Y2723" s="72"/>
      <c r="Z2723" s="72"/>
      <c r="AA2723" s="72"/>
      <c r="AB2723" s="72"/>
      <c r="AC2723" s="72"/>
      <c r="AD2723" s="72"/>
      <c r="AE2723" s="72"/>
      <c r="AF2723" s="72"/>
      <c r="AG2723" s="72"/>
      <c r="AH2723" s="72"/>
      <c r="AI2723" s="72"/>
      <c r="AJ2723" s="72"/>
      <c r="AK2723" s="72"/>
      <c r="AL2723" s="72"/>
      <c r="AM2723" s="72"/>
      <c r="AN2723" s="72"/>
      <c r="AO2723" s="72"/>
      <c r="AP2723" s="72"/>
      <c r="AQ2723" s="72"/>
      <c r="AR2723" s="72"/>
      <c r="AS2723" s="72"/>
      <c r="AT2723" s="72"/>
      <c r="AU2723" s="72"/>
      <c r="AV2723" s="72"/>
      <c r="AW2723" s="72"/>
      <c r="AX2723" s="72"/>
      <c r="AY2723" s="72"/>
      <c r="AZ2723" s="72"/>
      <c r="BA2723" s="72"/>
      <c r="BB2723" s="72"/>
      <c r="BC2723" s="72"/>
      <c r="BD2723" s="72"/>
      <c r="BE2723" s="72"/>
      <c r="BF2723" s="72"/>
      <c r="BG2723" s="72"/>
      <c r="BH2723" s="72"/>
      <c r="BI2723" s="72"/>
      <c r="BJ2723" s="72"/>
      <c r="BK2723" s="72"/>
      <c r="BL2723" s="72"/>
      <c r="BM2723" s="72"/>
      <c r="BN2723" s="72"/>
      <c r="BO2723" s="72"/>
      <c r="BP2723" s="72"/>
      <c r="BQ2723" s="72"/>
      <c r="BR2723" s="72"/>
      <c r="BS2723" s="72"/>
      <c r="BT2723" s="72"/>
      <c r="BU2723" s="72"/>
      <c r="BV2723" s="72"/>
      <c r="BW2723" s="72"/>
      <c r="BX2723" s="72"/>
      <c r="BY2723" s="72"/>
      <c r="BZ2723" s="72"/>
      <c r="CA2723" s="72"/>
      <c r="CB2723" s="72"/>
      <c r="CC2723" s="72"/>
      <c r="CD2723" s="72"/>
      <c r="CE2723" s="72"/>
      <c r="CF2723" s="72"/>
      <c r="CG2723" s="72"/>
      <c r="CH2723" s="72"/>
      <c r="CI2723" s="72"/>
      <c r="CJ2723" s="72"/>
      <c r="CK2723" s="72"/>
      <c r="CL2723" s="72"/>
    </row>
    <row r="2724" spans="2:90" x14ac:dyDescent="0.4">
      <c r="B2724" s="95" t="s">
        <v>204</v>
      </c>
      <c r="D2724" t="s">
        <v>564</v>
      </c>
      <c r="E2724" s="8" t="str">
        <f t="shared" si="3927"/>
        <v>2724 FAPPELIST-F</v>
      </c>
      <c r="H2724" s="12"/>
      <c r="S2724" s="72"/>
      <c r="T2724" s="72"/>
      <c r="U2724" s="72"/>
      <c r="V2724" s="72"/>
      <c r="W2724" s="72"/>
      <c r="X2724" s="72"/>
      <c r="Y2724" s="72"/>
      <c r="Z2724" s="72"/>
      <c r="AA2724" s="72"/>
      <c r="AB2724" s="72"/>
      <c r="AC2724" s="72"/>
      <c r="AD2724" s="72"/>
      <c r="AE2724" s="72"/>
      <c r="AF2724" s="72"/>
      <c r="AG2724" s="72"/>
      <c r="AH2724" s="72"/>
      <c r="AI2724" s="72"/>
      <c r="AJ2724" s="72"/>
      <c r="AK2724" s="72"/>
      <c r="AL2724" s="72"/>
      <c r="AM2724" s="72"/>
      <c r="AN2724" s="72"/>
      <c r="AO2724" s="72"/>
      <c r="AP2724" s="72"/>
      <c r="AQ2724" s="72"/>
      <c r="AR2724" s="72"/>
      <c r="AS2724" s="72"/>
      <c r="AT2724" s="72"/>
      <c r="AU2724" s="72"/>
      <c r="AV2724" s="72"/>
      <c r="AW2724" s="72"/>
      <c r="AX2724" s="72"/>
      <c r="AY2724" s="72"/>
      <c r="AZ2724" s="72"/>
      <c r="BA2724" s="72"/>
      <c r="BB2724" s="72"/>
      <c r="BC2724" s="72"/>
      <c r="BD2724" s="72"/>
      <c r="BE2724" s="72"/>
      <c r="BF2724" s="72"/>
      <c r="BG2724" s="72"/>
      <c r="BH2724" s="72"/>
      <c r="BI2724" s="72"/>
      <c r="BJ2724" s="72"/>
      <c r="BK2724" s="72"/>
      <c r="BL2724" s="72"/>
      <c r="BM2724" s="72"/>
      <c r="BN2724" s="72"/>
      <c r="BO2724" s="72"/>
      <c r="BP2724" s="72"/>
      <c r="BQ2724" s="72"/>
      <c r="BR2724" s="72"/>
      <c r="BS2724" s="72"/>
      <c r="BT2724" s="72"/>
      <c r="BU2724" s="72"/>
      <c r="BV2724" s="72"/>
      <c r="BW2724" s="72"/>
      <c r="BX2724" s="72"/>
      <c r="BY2724" s="72"/>
      <c r="BZ2724" s="72"/>
      <c r="CA2724" s="72"/>
      <c r="CB2724" s="72"/>
      <c r="CC2724" s="72"/>
      <c r="CD2724" s="72"/>
      <c r="CE2724" s="72"/>
      <c r="CF2724" s="72"/>
      <c r="CG2724" s="72"/>
      <c r="CH2724" s="72"/>
      <c r="CI2724" s="72"/>
      <c r="CJ2724" s="72"/>
      <c r="CK2724" s="72"/>
      <c r="CL2724" s="72"/>
    </row>
    <row r="2725" spans="2:90" x14ac:dyDescent="0.4">
      <c r="B2725" s="154" t="str">
        <f>"Depreciation - "&amp;SUBSTITUTE(B2707,":","")</f>
        <v>Depreciation - Fixed secondary PPE</v>
      </c>
      <c r="C2725" t="s">
        <v>233</v>
      </c>
      <c r="D2725" t="s">
        <v>564</v>
      </c>
      <c r="E2725" s="8" t="str">
        <f t="shared" si="3927"/>
        <v>2725 FAPPELIST-F</v>
      </c>
      <c r="J2725" s="80">
        <f>SUMIF($5:$5,I$2,2723:2723)</f>
        <v>0</v>
      </c>
      <c r="K2725" s="24" t="e">
        <f t="shared" ref="K2725:P2725" ca="1" si="3936">SUMIF($3:$3,K$2,2725:2725)</f>
        <v>#REF!</v>
      </c>
      <c r="L2725" s="24" t="e">
        <f t="shared" ca="1" si="3936"/>
        <v>#REF!</v>
      </c>
      <c r="M2725" s="24" t="e">
        <f t="shared" ca="1" si="3936"/>
        <v>#REF!</v>
      </c>
      <c r="N2725" s="24" t="e">
        <f t="shared" ca="1" si="3936"/>
        <v>#REF!</v>
      </c>
      <c r="O2725" s="24" t="e">
        <f t="shared" ca="1" si="3936"/>
        <v>#REF!</v>
      </c>
      <c r="P2725" s="24" t="e">
        <f t="shared" ca="1" si="3936"/>
        <v>#REF!</v>
      </c>
      <c r="R2725" s="24"/>
      <c r="S2725" s="80" t="e" cm="1">
        <f t="array" aca="1" ref="S2725" ca="1">(SUM(INDEX(2720:2720,1,MAX(COLUMN($R:$R),COLUMN()-($H2709*12-1))):S2722)/($H2709*12)+IF($R2727=0,0,SUM(INDEX(2725:2725,1,MAX(COLUMN($R:$R),COLUMN()-(($H2709-$H2710)*12))):S2727)/(($H2709)*12)))</f>
        <v>#REF!</v>
      </c>
      <c r="T2725" s="80" t="e" cm="1">
        <f t="array" aca="1" ref="T2725" ca="1">(SUM(INDEX(2720:2720,1,MAX(COLUMN($R:$R),COLUMN()-($H2709*12-1))):T2722)/($H2709*12)+IF($R2727=0,0,SUM(INDEX(2725:2725,1,MAX(COLUMN($R:$R),COLUMN()-(($H2709-$H2710)*12))):T2727)/(($H2709)*12)))</f>
        <v>#REF!</v>
      </c>
      <c r="U2725" s="80" t="e" cm="1">
        <f t="array" aca="1" ref="U2725" ca="1">(SUM(INDEX(2720:2720,1,MAX(COLUMN($R:$R),COLUMN()-($H2709*12-1))):U2722)/($H2709*12)+IF($R2727=0,0,SUM(INDEX(2725:2725,1,MAX(COLUMN($R:$R),COLUMN()-(($H2709-$H2710)*12))):U2727)/(($H2709)*12)))</f>
        <v>#REF!</v>
      </c>
      <c r="V2725" s="80" t="e" cm="1">
        <f t="array" aca="1" ref="V2725" ca="1">(SUM(INDEX(2720:2720,1,MAX(COLUMN($R:$R),COLUMN()-($H2709*12-1))):V2722)/($H2709*12)+IF($R2727=0,0,SUM(INDEX(2725:2725,1,MAX(COLUMN($R:$R),COLUMN()-(($H2709-$H2710)*12))):V2727)/(($H2709)*12)))</f>
        <v>#REF!</v>
      </c>
      <c r="W2725" s="80" t="e" cm="1">
        <f t="array" aca="1" ref="W2725" ca="1">(SUM(INDEX(2720:2720,1,MAX(COLUMN($R:$R),COLUMN()-($H2709*12-1))):W2722)/($H2709*12)+IF($R2727=0,0,SUM(INDEX(2725:2725,1,MAX(COLUMN($R:$R),COLUMN()-(($H2709-$H2710)*12))):W2727)/(($H2709)*12)))</f>
        <v>#REF!</v>
      </c>
      <c r="X2725" s="80" t="e" cm="1">
        <f t="array" aca="1" ref="X2725" ca="1">(SUM(INDEX(2720:2720,1,MAX(COLUMN($R:$R),COLUMN()-($H2709*12-1))):X2722)/($H2709*12)+IF($R2727=0,0,SUM(INDEX(2725:2725,1,MAX(COLUMN($R:$R),COLUMN()-(($H2709-$H2710)*12))):X2727)/(($H2709)*12)))</f>
        <v>#REF!</v>
      </c>
      <c r="Y2725" s="80" t="e" cm="1">
        <f t="array" aca="1" ref="Y2725" ca="1">(SUM(INDEX(2720:2720,1,MAX(COLUMN($R:$R),COLUMN()-($H2709*12-1))):Y2722)/($H2709*12)+IF($R2727=0,0,SUM(INDEX(2725:2725,1,MAX(COLUMN($R:$R),COLUMN()-(($H2709-$H2710)*12))):Y2727)/(($H2709)*12)))</f>
        <v>#REF!</v>
      </c>
      <c r="Z2725" s="80" t="e" cm="1">
        <f t="array" aca="1" ref="Z2725" ca="1">(SUM(INDEX(2720:2720,1,MAX(COLUMN($R:$R),COLUMN()-($H2709*12-1))):Z2722)/($H2709*12)+IF($R2727=0,0,SUM(INDEX(2725:2725,1,MAX(COLUMN($R:$R),COLUMN()-(($H2709-$H2710)*12))):Z2727)/(($H2709)*12)))</f>
        <v>#REF!</v>
      </c>
      <c r="AA2725" s="80" t="e" cm="1">
        <f t="array" aca="1" ref="AA2725" ca="1">(SUM(INDEX(2720:2720,1,MAX(COLUMN($R:$R),COLUMN()-($H2709*12-1))):AA2722)/($H2709*12)+IF($R2727=0,0,SUM(INDEX(2725:2725,1,MAX(COLUMN($R:$R),COLUMN()-(($H2709-$H2710)*12))):AA2727)/(($H2709)*12)))</f>
        <v>#REF!</v>
      </c>
      <c r="AB2725" s="80" t="e" cm="1">
        <f t="array" aca="1" ref="AB2725" ca="1">(SUM(INDEX(2720:2720,1,MAX(COLUMN($R:$R),COLUMN()-($H2709*12-1))):AB2722)/($H2709*12)+IF($R2727=0,0,SUM(INDEX(2725:2725,1,MAX(COLUMN($R:$R),COLUMN()-(($H2709-$H2710)*12))):AB2727)/(($H2709)*12)))</f>
        <v>#REF!</v>
      </c>
      <c r="AC2725" s="80" t="e" cm="1">
        <f t="array" aca="1" ref="AC2725" ca="1">(SUM(INDEX(2720:2720,1,MAX(COLUMN($R:$R),COLUMN()-($H2709*12-1))):AC2722)/($H2709*12)+IF($R2727=0,0,SUM(INDEX(2725:2725,1,MAX(COLUMN($R:$R),COLUMN()-(($H2709-$H2710)*12))):AC2727)/(($H2709)*12)))</f>
        <v>#REF!</v>
      </c>
      <c r="AD2725" s="80" t="e" cm="1">
        <f t="array" aca="1" ref="AD2725" ca="1">(SUM(INDEX(2720:2720,1,MAX(COLUMN($R:$R),COLUMN()-($H2709*12-1))):AD2722)/($H2709*12)+IF($R2727=0,0,SUM(INDEX(2725:2725,1,MAX(COLUMN($R:$R),COLUMN()-(($H2709-$H2710)*12))):AD2727)/(($H2709)*12)))</f>
        <v>#REF!</v>
      </c>
      <c r="AE2725" s="80" t="e" cm="1">
        <f t="array" aca="1" ref="AE2725" ca="1">(SUM(INDEX(2720:2720,1,MAX(COLUMN($R:$R),COLUMN()-($H2709*12-1))):AE2722)/($H2709*12)+IF($R2727=0,0,SUM(INDEX(2725:2725,1,MAX(COLUMN($R:$R),COLUMN()-(($H2709-$H2710)*12))):AE2727)/(($H2709)*12)))</f>
        <v>#REF!</v>
      </c>
      <c r="AF2725" s="80" t="e" cm="1">
        <f t="array" aca="1" ref="AF2725" ca="1">(SUM(INDEX(2720:2720,1,MAX(COLUMN($R:$R),COLUMN()-($H2709*12-1))):AF2722)/($H2709*12)+IF($R2727=0,0,SUM(INDEX(2725:2725,1,MAX(COLUMN($R:$R),COLUMN()-(($H2709-$H2710)*12))):AF2727)/(($H2709)*12)))</f>
        <v>#REF!</v>
      </c>
      <c r="AG2725" s="80" t="e" cm="1">
        <f t="array" aca="1" ref="AG2725" ca="1">(SUM(INDEX(2720:2720,1,MAX(COLUMN($R:$R),COLUMN()-($H2709*12-1))):AG2722)/($H2709*12)+IF($R2727=0,0,SUM(INDEX(2725:2725,1,MAX(COLUMN($R:$R),COLUMN()-(($H2709-$H2710)*12))):AG2727)/(($H2709)*12)))</f>
        <v>#REF!</v>
      </c>
      <c r="AH2725" s="80" t="e" cm="1">
        <f t="array" aca="1" ref="AH2725" ca="1">(SUM(INDEX(2720:2720,1,MAX(COLUMN($R:$R),COLUMN()-($H2709*12-1))):AH2722)/($H2709*12)+IF($R2727=0,0,SUM(INDEX(2725:2725,1,MAX(COLUMN($R:$R),COLUMN()-(($H2709-$H2710)*12))):AH2727)/(($H2709)*12)))</f>
        <v>#REF!</v>
      </c>
      <c r="AI2725" s="80" t="e" cm="1">
        <f t="array" aca="1" ref="AI2725" ca="1">(SUM(INDEX(2720:2720,1,MAX(COLUMN($R:$R),COLUMN()-($H2709*12-1))):AI2722)/($H2709*12)+IF($R2727=0,0,SUM(INDEX(2725:2725,1,MAX(COLUMN($R:$R),COLUMN()-(($H2709-$H2710)*12))):AI2727)/(($H2709)*12)))</f>
        <v>#REF!</v>
      </c>
      <c r="AJ2725" s="80" t="e" cm="1">
        <f t="array" aca="1" ref="AJ2725" ca="1">(SUM(INDEX(2720:2720,1,MAX(COLUMN($R:$R),COLUMN()-($H2709*12-1))):AJ2722)/($H2709*12)+IF($R2727=0,0,SUM(INDEX(2725:2725,1,MAX(COLUMN($R:$R),COLUMN()-(($H2709-$H2710)*12))):AJ2727)/(($H2709)*12)))</f>
        <v>#REF!</v>
      </c>
      <c r="AK2725" s="80" t="e" cm="1">
        <f t="array" aca="1" ref="AK2725" ca="1">(SUM(INDEX(2720:2720,1,MAX(COLUMN($R:$R),COLUMN()-($H2709*12-1))):AK2722)/($H2709*12)+IF($R2727=0,0,SUM(INDEX(2725:2725,1,MAX(COLUMN($R:$R),COLUMN()-(($H2709-$H2710)*12))):AK2727)/(($H2709)*12)))</f>
        <v>#REF!</v>
      </c>
      <c r="AL2725" s="80" t="e" cm="1">
        <f t="array" aca="1" ref="AL2725" ca="1">(SUM(INDEX(2720:2720,1,MAX(COLUMN($R:$R),COLUMN()-($H2709*12-1))):AL2722)/($H2709*12)+IF($R2727=0,0,SUM(INDEX(2725:2725,1,MAX(COLUMN($R:$R),COLUMN()-(($H2709-$H2710)*12))):AL2727)/(($H2709)*12)))</f>
        <v>#REF!</v>
      </c>
      <c r="AM2725" s="80" t="e" cm="1">
        <f t="array" aca="1" ref="AM2725" ca="1">(SUM(INDEX(2720:2720,1,MAX(COLUMN($R:$R),COLUMN()-($H2709*12-1))):AM2722)/($H2709*12)+IF($R2727=0,0,SUM(INDEX(2725:2725,1,MAX(COLUMN($R:$R),COLUMN()-(($H2709-$H2710)*12))):AM2727)/(($H2709)*12)))</f>
        <v>#REF!</v>
      </c>
      <c r="AN2725" s="80" t="e" cm="1">
        <f t="array" aca="1" ref="AN2725" ca="1">(SUM(INDEX(2720:2720,1,MAX(COLUMN($R:$R),COLUMN()-($H2709*12-1))):AN2722)/($H2709*12)+IF($R2727=0,0,SUM(INDEX(2725:2725,1,MAX(COLUMN($R:$R),COLUMN()-(($H2709-$H2710)*12))):AN2727)/(($H2709)*12)))</f>
        <v>#REF!</v>
      </c>
      <c r="AO2725" s="80" t="e" cm="1">
        <f t="array" aca="1" ref="AO2725" ca="1">(SUM(INDEX(2720:2720,1,MAX(COLUMN($R:$R),COLUMN()-($H2709*12-1))):AO2722)/($H2709*12)+IF($R2727=0,0,SUM(INDEX(2725:2725,1,MAX(COLUMN($R:$R),COLUMN()-(($H2709-$H2710)*12))):AO2727)/(($H2709)*12)))</f>
        <v>#REF!</v>
      </c>
      <c r="AP2725" s="80" t="e" cm="1">
        <f t="array" aca="1" ref="AP2725" ca="1">(SUM(INDEX(2720:2720,1,MAX(COLUMN($R:$R),COLUMN()-($H2709*12-1))):AP2722)/($H2709*12)+IF($R2727=0,0,SUM(INDEX(2725:2725,1,MAX(COLUMN($R:$R),COLUMN()-(($H2709-$H2710)*12))):AP2727)/(($H2709)*12)))</f>
        <v>#REF!</v>
      </c>
      <c r="AQ2725" s="80" t="e" cm="1">
        <f t="array" aca="1" ref="AQ2725" ca="1">(SUM(INDEX(2720:2720,1,MAX(COLUMN($R:$R),COLUMN()-($H2709*12-1))):AQ2722)/($H2709*12)+IF($R2727=0,0,SUM(INDEX(2725:2725,1,MAX(COLUMN($R:$R),COLUMN()-(($H2709-$H2710)*12))):AQ2727)/(($H2709)*12)))</f>
        <v>#REF!</v>
      </c>
      <c r="AR2725" s="80" t="e" cm="1">
        <f t="array" aca="1" ref="AR2725" ca="1">(SUM(INDEX(2720:2720,1,MAX(COLUMN($R:$R),COLUMN()-($H2709*12-1))):AR2722)/($H2709*12)+IF($R2727=0,0,SUM(INDEX(2725:2725,1,MAX(COLUMN($R:$R),COLUMN()-(($H2709-$H2710)*12))):AR2727)/(($H2709)*12)))</f>
        <v>#REF!</v>
      </c>
      <c r="AS2725" s="80" t="e" cm="1">
        <f t="array" aca="1" ref="AS2725" ca="1">(SUM(INDEX(2720:2720,1,MAX(COLUMN($R:$R),COLUMN()-($H2709*12-1))):AS2722)/($H2709*12)+IF($R2727=0,0,SUM(INDEX(2725:2725,1,MAX(COLUMN($R:$R),COLUMN()-(($H2709-$H2710)*12))):AS2727)/(($H2709)*12)))</f>
        <v>#REF!</v>
      </c>
      <c r="AT2725" s="80" t="e" cm="1">
        <f t="array" aca="1" ref="AT2725" ca="1">(SUM(INDEX(2720:2720,1,MAX(COLUMN($R:$R),COLUMN()-($H2709*12-1))):AT2722)/($H2709*12)+IF($R2727=0,0,SUM(INDEX(2725:2725,1,MAX(COLUMN($R:$R),COLUMN()-(($H2709-$H2710)*12))):AT2727)/(($H2709)*12)))</f>
        <v>#REF!</v>
      </c>
      <c r="AU2725" s="80" t="e" cm="1">
        <f t="array" aca="1" ref="AU2725" ca="1">(SUM(INDEX(2720:2720,1,MAX(COLUMN($R:$R),COLUMN()-($H2709*12-1))):AU2722)/($H2709*12)+IF($R2727=0,0,SUM(INDEX(2725:2725,1,MAX(COLUMN($R:$R),COLUMN()-(($H2709-$H2710)*12))):AU2727)/(($H2709)*12)))</f>
        <v>#REF!</v>
      </c>
      <c r="AV2725" s="80" t="e" cm="1">
        <f t="array" aca="1" ref="AV2725" ca="1">(SUM(INDEX(2720:2720,1,MAX(COLUMN($R:$R),COLUMN()-($H2709*12-1))):AV2722)/($H2709*12)+IF($R2727=0,0,SUM(INDEX(2725:2725,1,MAX(COLUMN($R:$R),COLUMN()-(($H2709-$H2710)*12))):AV2727)/(($H2709)*12)))</f>
        <v>#REF!</v>
      </c>
      <c r="AW2725" s="80" t="e" cm="1">
        <f t="array" aca="1" ref="AW2725" ca="1">(SUM(INDEX(2720:2720,1,MAX(COLUMN($R:$R),COLUMN()-($H2709*12-1))):AW2722)/($H2709*12)+IF($R2727=0,0,SUM(INDEX(2725:2725,1,MAX(COLUMN($R:$R),COLUMN()-(($H2709-$H2710)*12))):AW2727)/(($H2709)*12)))</f>
        <v>#REF!</v>
      </c>
      <c r="AX2725" s="80" t="e" cm="1">
        <f t="array" aca="1" ref="AX2725" ca="1">(SUM(INDEX(2720:2720,1,MAX(COLUMN($R:$R),COLUMN()-($H2709*12-1))):AX2722)/($H2709*12)+IF($R2727=0,0,SUM(INDEX(2725:2725,1,MAX(COLUMN($R:$R),COLUMN()-(($H2709-$H2710)*12))):AX2727)/(($H2709)*12)))</f>
        <v>#REF!</v>
      </c>
      <c r="AY2725" s="80" t="e" cm="1">
        <f t="array" aca="1" ref="AY2725" ca="1">(SUM(INDEX(2720:2720,1,MAX(COLUMN($R:$R),COLUMN()-($H2709*12-1))):AY2722)/($H2709*12)+IF($R2727=0,0,SUM(INDEX(2725:2725,1,MAX(COLUMN($R:$R),COLUMN()-(($H2709-$H2710)*12))):AY2727)/(($H2709)*12)))</f>
        <v>#REF!</v>
      </c>
      <c r="AZ2725" s="80" t="e" cm="1">
        <f t="array" aca="1" ref="AZ2725" ca="1">(SUM(INDEX(2720:2720,1,MAX(COLUMN($R:$R),COLUMN()-($H2709*12-1))):AZ2722)/($H2709*12)+IF($R2727=0,0,SUM(INDEX(2725:2725,1,MAX(COLUMN($R:$R),COLUMN()-(($H2709-$H2710)*12))):AZ2727)/(($H2709)*12)))</f>
        <v>#REF!</v>
      </c>
      <c r="BA2725" s="80" t="e" cm="1">
        <f t="array" aca="1" ref="BA2725" ca="1">(SUM(INDEX(2720:2720,1,MAX(COLUMN($R:$R),COLUMN()-($H2709*12-1))):BA2722)/($H2709*12)+IF($R2727=0,0,SUM(INDEX(2725:2725,1,MAX(COLUMN($R:$R),COLUMN()-(($H2709-$H2710)*12))):BA2727)/(($H2709)*12)))</f>
        <v>#REF!</v>
      </c>
      <c r="BB2725" s="80" t="e" cm="1">
        <f t="array" aca="1" ref="BB2725" ca="1">(SUM(INDEX(2720:2720,1,MAX(COLUMN($R:$R),COLUMN()-($H2709*12-1))):BB2722)/($H2709*12)+IF($R2727=0,0,SUM(INDEX(2725:2725,1,MAX(COLUMN($R:$R),COLUMN()-(($H2709-$H2710)*12))):BB2727)/(($H2709)*12)))</f>
        <v>#REF!</v>
      </c>
      <c r="BC2725" s="80" t="e" cm="1">
        <f t="array" aca="1" ref="BC2725" ca="1">(SUM(INDEX(2720:2720,1,MAX(COLUMN($R:$R),COLUMN()-($H2709*12-1))):BC2722)/($H2709*12)+IF($R2727=0,0,SUM(INDEX(2725:2725,1,MAX(COLUMN($R:$R),COLUMN()-(($H2709-$H2710)*12))):BC2727)/(($H2709)*12)))</f>
        <v>#REF!</v>
      </c>
      <c r="BD2725" s="80" t="e" cm="1">
        <f t="array" aca="1" ref="BD2725" ca="1">(SUM(INDEX(2720:2720,1,MAX(COLUMN($R:$R),COLUMN()-($H2709*12-1))):BD2722)/($H2709*12)+IF($R2727=0,0,SUM(INDEX(2725:2725,1,MAX(COLUMN($R:$R),COLUMN()-(($H2709-$H2710)*12))):BD2727)/(($H2709)*12)))</f>
        <v>#REF!</v>
      </c>
      <c r="BE2725" s="80" t="e" cm="1">
        <f t="array" aca="1" ref="BE2725" ca="1">(SUM(INDEX(2720:2720,1,MAX(COLUMN($R:$R),COLUMN()-($H2709*12-1))):BE2722)/($H2709*12)+IF($R2727=0,0,SUM(INDEX(2725:2725,1,MAX(COLUMN($R:$R),COLUMN()-(($H2709-$H2710)*12))):BE2727)/(($H2709)*12)))</f>
        <v>#REF!</v>
      </c>
      <c r="BF2725" s="80" t="e" cm="1">
        <f t="array" aca="1" ref="BF2725" ca="1">(SUM(INDEX(2720:2720,1,MAX(COLUMN($R:$R),COLUMN()-($H2709*12-1))):BF2722)/($H2709*12)+IF($R2727=0,0,SUM(INDEX(2725:2725,1,MAX(COLUMN($R:$R),COLUMN()-(($H2709-$H2710)*12))):BF2727)/(($H2709)*12)))</f>
        <v>#REF!</v>
      </c>
      <c r="BG2725" s="80" t="e" cm="1">
        <f t="array" aca="1" ref="BG2725" ca="1">(SUM(INDEX(2720:2720,1,MAX(COLUMN($R:$R),COLUMN()-($H2709*12-1))):BG2722)/($H2709*12)+IF($R2727=0,0,SUM(INDEX(2725:2725,1,MAX(COLUMN($R:$R),COLUMN()-(($H2709-$H2710)*12))):BG2727)/(($H2709)*12)))</f>
        <v>#REF!</v>
      </c>
      <c r="BH2725" s="80" t="e" cm="1">
        <f t="array" aca="1" ref="BH2725" ca="1">(SUM(INDEX(2720:2720,1,MAX(COLUMN($R:$R),COLUMN()-($H2709*12-1))):BH2722)/($H2709*12)+IF($R2727=0,0,SUM(INDEX(2725:2725,1,MAX(COLUMN($R:$R),COLUMN()-(($H2709-$H2710)*12))):BH2727)/(($H2709)*12)))</f>
        <v>#REF!</v>
      </c>
      <c r="BI2725" s="80" t="e" cm="1">
        <f t="array" aca="1" ref="BI2725" ca="1">(SUM(INDEX(2720:2720,1,MAX(COLUMN($R:$R),COLUMN()-($H2709*12-1))):BI2722)/($H2709*12)+IF($R2727=0,0,SUM(INDEX(2725:2725,1,MAX(COLUMN($R:$R),COLUMN()-(($H2709-$H2710)*12))):BI2727)/(($H2709)*12)))</f>
        <v>#REF!</v>
      </c>
      <c r="BJ2725" s="80" t="e" cm="1">
        <f t="array" aca="1" ref="BJ2725" ca="1">(SUM(INDEX(2720:2720,1,MAX(COLUMN($R:$R),COLUMN()-($H2709*12-1))):BJ2722)/($H2709*12)+IF($R2727=0,0,SUM(INDEX(2725:2725,1,MAX(COLUMN($R:$R),COLUMN()-(($H2709-$H2710)*12))):BJ2727)/(($H2709)*12)))</f>
        <v>#REF!</v>
      </c>
      <c r="BK2725" s="80" t="e" cm="1">
        <f t="array" aca="1" ref="BK2725" ca="1">(SUM(INDEX(2720:2720,1,MAX(COLUMN($R:$R),COLUMN()-($H2709*12-1))):BK2722)/($H2709*12)+IF($R2727=0,0,SUM(INDEX(2725:2725,1,MAX(COLUMN($R:$R),COLUMN()-(($H2709-$H2710)*12))):BK2727)/(($H2709)*12)))</f>
        <v>#REF!</v>
      </c>
      <c r="BL2725" s="80" t="e" cm="1">
        <f t="array" aca="1" ref="BL2725" ca="1">(SUM(INDEX(2720:2720,1,MAX(COLUMN($R:$R),COLUMN()-($H2709*12-1))):BL2722)/($H2709*12)+IF($R2727=0,0,SUM(INDEX(2725:2725,1,MAX(COLUMN($R:$R),COLUMN()-(($H2709-$H2710)*12))):BL2727)/(($H2709)*12)))</f>
        <v>#REF!</v>
      </c>
      <c r="BM2725" s="80" t="e" cm="1">
        <f t="array" aca="1" ref="BM2725" ca="1">(SUM(INDEX(2720:2720,1,MAX(COLUMN($R:$R),COLUMN()-($H2709*12-1))):BM2722)/($H2709*12)+IF($R2727=0,0,SUM(INDEX(2725:2725,1,MAX(COLUMN($R:$R),COLUMN()-(($H2709-$H2710)*12))):BM2727)/(($H2709)*12)))</f>
        <v>#REF!</v>
      </c>
      <c r="BN2725" s="80" t="e" cm="1">
        <f t="array" aca="1" ref="BN2725" ca="1">(SUM(INDEX(2720:2720,1,MAX(COLUMN($R:$R),COLUMN()-($H2709*12-1))):BN2722)/($H2709*12)+IF($R2727=0,0,SUM(INDEX(2725:2725,1,MAX(COLUMN($R:$R),COLUMN()-(($H2709-$H2710)*12))):BN2727)/(($H2709)*12)))</f>
        <v>#REF!</v>
      </c>
      <c r="BO2725" s="80" t="e" cm="1">
        <f t="array" aca="1" ref="BO2725" ca="1">(SUM(INDEX(2720:2720,1,MAX(COLUMN($R:$R),COLUMN()-($H2709*12-1))):BO2722)/($H2709*12)+IF($R2727=0,0,SUM(INDEX(2725:2725,1,MAX(COLUMN($R:$R),COLUMN()-(($H2709-$H2710)*12))):BO2727)/(($H2709)*12)))</f>
        <v>#REF!</v>
      </c>
      <c r="BP2725" s="80" t="e" cm="1">
        <f t="array" aca="1" ref="BP2725" ca="1">(SUM(INDEX(2720:2720,1,MAX(COLUMN($R:$R),COLUMN()-($H2709*12-1))):BP2722)/($H2709*12)+IF($R2727=0,0,SUM(INDEX(2725:2725,1,MAX(COLUMN($R:$R),COLUMN()-(($H2709-$H2710)*12))):BP2727)/(($H2709)*12)))</f>
        <v>#REF!</v>
      </c>
      <c r="BQ2725" s="80" t="e" cm="1">
        <f t="array" aca="1" ref="BQ2725" ca="1">(SUM(INDEX(2720:2720,1,MAX(COLUMN($R:$R),COLUMN()-($H2709*12-1))):BQ2722)/($H2709*12)+IF($R2727=0,0,SUM(INDEX(2725:2725,1,MAX(COLUMN($R:$R),COLUMN()-(($H2709-$H2710)*12))):BQ2727)/(($H2709)*12)))</f>
        <v>#REF!</v>
      </c>
      <c r="BR2725" s="80" t="e" cm="1">
        <f t="array" aca="1" ref="BR2725" ca="1">(SUM(INDEX(2720:2720,1,MAX(COLUMN($R:$R),COLUMN()-($H2709*12-1))):BR2722)/($H2709*12)+IF($R2727=0,0,SUM(INDEX(2725:2725,1,MAX(COLUMN($R:$R),COLUMN()-(($H2709-$H2710)*12))):BR2727)/(($H2709)*12)))</f>
        <v>#REF!</v>
      </c>
      <c r="BS2725" s="80" t="e" cm="1">
        <f t="array" aca="1" ref="BS2725" ca="1">(SUM(INDEX(2720:2720,1,MAX(COLUMN($R:$R),COLUMN()-($H2709*12-1))):BS2722)/($H2709*12)+IF($R2727=0,0,SUM(INDEX(2725:2725,1,MAX(COLUMN($R:$R),COLUMN()-(($H2709-$H2710)*12))):BS2727)/(($H2709)*12)))</f>
        <v>#REF!</v>
      </c>
      <c r="BT2725" s="80" t="e" cm="1">
        <f t="array" aca="1" ref="BT2725" ca="1">(SUM(INDEX(2720:2720,1,MAX(COLUMN($R:$R),COLUMN()-($H2709*12-1))):BT2722)/($H2709*12)+IF($R2727=0,0,SUM(INDEX(2725:2725,1,MAX(COLUMN($R:$R),COLUMN()-(($H2709-$H2710)*12))):BT2727)/(($H2709)*12)))</f>
        <v>#REF!</v>
      </c>
      <c r="BU2725" s="80" t="e" cm="1">
        <f t="array" aca="1" ref="BU2725" ca="1">(SUM(INDEX(2720:2720,1,MAX(COLUMN($R:$R),COLUMN()-($H2709*12-1))):BU2722)/($H2709*12)+IF($R2727=0,0,SUM(INDEX(2725:2725,1,MAX(COLUMN($R:$R),COLUMN()-(($H2709-$H2710)*12))):BU2727)/(($H2709)*12)))</f>
        <v>#REF!</v>
      </c>
      <c r="BV2725" s="80" t="e" cm="1">
        <f t="array" aca="1" ref="BV2725" ca="1">(SUM(INDEX(2720:2720,1,MAX(COLUMN($R:$R),COLUMN()-($H2709*12-1))):BV2722)/($H2709*12)+IF($R2727=0,0,SUM(INDEX(2725:2725,1,MAX(COLUMN($R:$R),COLUMN()-(($H2709-$H2710)*12))):BV2727)/(($H2709)*12)))</f>
        <v>#REF!</v>
      </c>
      <c r="BW2725" s="80" t="e" cm="1">
        <f t="array" aca="1" ref="BW2725" ca="1">(SUM(INDEX(2720:2720,1,MAX(COLUMN($R:$R),COLUMN()-($H2709*12-1))):BW2722)/($H2709*12)+IF($R2727=0,0,SUM(INDEX(2725:2725,1,MAX(COLUMN($R:$R),COLUMN()-(($H2709-$H2710)*12))):BW2727)/(($H2709)*12)))</f>
        <v>#REF!</v>
      </c>
      <c r="BX2725" s="80" t="e" cm="1">
        <f t="array" aca="1" ref="BX2725" ca="1">(SUM(INDEX(2720:2720,1,MAX(COLUMN($R:$R),COLUMN()-($H2709*12-1))):BX2722)/($H2709*12)+IF($R2727=0,0,SUM(INDEX(2725:2725,1,MAX(COLUMN($R:$R),COLUMN()-(($H2709-$H2710)*12))):BX2727)/(($H2709)*12)))</f>
        <v>#REF!</v>
      </c>
      <c r="BY2725" s="80" t="e" cm="1">
        <f t="array" aca="1" ref="BY2725" ca="1">(SUM(INDEX(2720:2720,1,MAX(COLUMN($R:$R),COLUMN()-($H2709*12-1))):BY2722)/($H2709*12)+IF($R2727=0,0,SUM(INDEX(2725:2725,1,MAX(COLUMN($R:$R),COLUMN()-(($H2709-$H2710)*12))):BY2727)/(($H2709)*12)))</f>
        <v>#REF!</v>
      </c>
      <c r="BZ2725" s="80" t="e" cm="1">
        <f t="array" aca="1" ref="BZ2725" ca="1">(SUM(INDEX(2720:2720,1,MAX(COLUMN($R:$R),COLUMN()-($H2709*12-1))):BZ2722)/($H2709*12)+IF($R2727=0,0,SUM(INDEX(2725:2725,1,MAX(COLUMN($R:$R),COLUMN()-(($H2709-$H2710)*12))):BZ2727)/(($H2709)*12)))</f>
        <v>#REF!</v>
      </c>
      <c r="CA2725" s="80" t="e" cm="1">
        <f t="array" aca="1" ref="CA2725" ca="1">(SUM(INDEX(2720:2720,1,MAX(COLUMN($R:$R),COLUMN()-($H2709*12-1))):CA2722)/($H2709*12)+IF($R2727=0,0,SUM(INDEX(2725:2725,1,MAX(COLUMN($R:$R),COLUMN()-(($H2709-$H2710)*12))):CA2727)/(($H2709)*12)))</f>
        <v>#REF!</v>
      </c>
      <c r="CB2725" s="80" t="e" cm="1">
        <f t="array" aca="1" ref="CB2725" ca="1">(SUM(INDEX(2720:2720,1,MAX(COLUMN($R:$R),COLUMN()-($H2709*12-1))):CB2722)/($H2709*12)+IF($R2727=0,0,SUM(INDEX(2725:2725,1,MAX(COLUMN($R:$R),COLUMN()-(($H2709-$H2710)*12))):CB2727)/(($H2709)*12)))</f>
        <v>#REF!</v>
      </c>
      <c r="CC2725" s="80" t="e" cm="1">
        <f t="array" aca="1" ref="CC2725" ca="1">(SUM(INDEX(2720:2720,1,MAX(COLUMN($R:$R),COLUMN()-($H2709*12-1))):CC2722)/($H2709*12)+IF($R2727=0,0,SUM(INDEX(2725:2725,1,MAX(COLUMN($R:$R),COLUMN()-(($H2709-$H2710)*12))):CC2727)/(($H2709)*12)))</f>
        <v>#REF!</v>
      </c>
      <c r="CD2725" s="80" t="e" cm="1">
        <f t="array" aca="1" ref="CD2725" ca="1">(SUM(INDEX(2720:2720,1,MAX(COLUMN($R:$R),COLUMN()-($H2709*12-1))):CD2722)/($H2709*12)+IF($R2727=0,0,SUM(INDEX(2725:2725,1,MAX(COLUMN($R:$R),COLUMN()-(($H2709-$H2710)*12))):CD2727)/(($H2709)*12)))</f>
        <v>#REF!</v>
      </c>
      <c r="CE2725" s="80" t="e" cm="1">
        <f t="array" aca="1" ref="CE2725" ca="1">(SUM(INDEX(2720:2720,1,MAX(COLUMN($R:$R),COLUMN()-($H2709*12-1))):CE2722)/($H2709*12)+IF($R2727=0,0,SUM(INDEX(2725:2725,1,MAX(COLUMN($R:$R),COLUMN()-(($H2709-$H2710)*12))):CE2727)/(($H2709)*12)))</f>
        <v>#REF!</v>
      </c>
      <c r="CF2725" s="80" t="e" cm="1">
        <f t="array" aca="1" ref="CF2725" ca="1">(SUM(INDEX(2720:2720,1,MAX(COLUMN($R:$R),COLUMN()-($H2709*12-1))):CF2722)/($H2709*12)+IF($R2727=0,0,SUM(INDEX(2725:2725,1,MAX(COLUMN($R:$R),COLUMN()-(($H2709-$H2710)*12))):CF2727)/(($H2709)*12)))</f>
        <v>#REF!</v>
      </c>
      <c r="CG2725" s="80" t="e" cm="1">
        <f t="array" aca="1" ref="CG2725" ca="1">(SUM(INDEX(2720:2720,1,MAX(COLUMN($R:$R),COLUMN()-($H2709*12-1))):CG2722)/($H2709*12)+IF($R2727=0,0,SUM(INDEX(2725:2725,1,MAX(COLUMN($R:$R),COLUMN()-(($H2709-$H2710)*12))):CG2727)/(($H2709)*12)))</f>
        <v>#REF!</v>
      </c>
      <c r="CH2725" s="80" t="e" cm="1">
        <f t="array" aca="1" ref="CH2725" ca="1">(SUM(INDEX(2720:2720,1,MAX(COLUMN($R:$R),COLUMN()-($H2709*12-1))):CH2722)/($H2709*12)+IF($R2727=0,0,SUM(INDEX(2725:2725,1,MAX(COLUMN($R:$R),COLUMN()-(($H2709-$H2710)*12))):CH2727)/(($H2709)*12)))</f>
        <v>#REF!</v>
      </c>
      <c r="CI2725" s="80" t="e" cm="1">
        <f t="array" aca="1" ref="CI2725" ca="1">(SUM(INDEX(2720:2720,1,MAX(COLUMN($R:$R),COLUMN()-($H2709*12-1))):CI2722)/($H2709*12)+IF($R2727=0,0,SUM(INDEX(2725:2725,1,MAX(COLUMN($R:$R),COLUMN()-(($H2709-$H2710)*12))):CI2727)/(($H2709)*12)))</f>
        <v>#REF!</v>
      </c>
      <c r="CJ2725" s="80" t="e" cm="1">
        <f t="array" aca="1" ref="CJ2725" ca="1">(SUM(INDEX(2720:2720,1,MAX(COLUMN($R:$R),COLUMN()-($H2709*12-1))):CJ2722)/($H2709*12)+IF($R2727=0,0,SUM(INDEX(2725:2725,1,MAX(COLUMN($R:$R),COLUMN()-(($H2709-$H2710)*12))):CJ2727)/(($H2709)*12)))</f>
        <v>#REF!</v>
      </c>
      <c r="CK2725" s="80" t="e" cm="1">
        <f t="array" aca="1" ref="CK2725" ca="1">(SUM(INDEX(2720:2720,1,MAX(COLUMN($R:$R),COLUMN()-($H2709*12-1))):CK2722)/($H2709*12)+IF($R2727=0,0,SUM(INDEX(2725:2725,1,MAX(COLUMN($R:$R),COLUMN()-(($H2709-$H2710)*12))):CK2727)/(($H2709)*12)))</f>
        <v>#REF!</v>
      </c>
      <c r="CL2725" s="80" t="e" cm="1">
        <f t="array" aca="1" ref="CL2725" ca="1">(SUM(INDEX(2720:2720,1,MAX(COLUMN($R:$R),COLUMN()-($H2709*12-1))):CL2722)/($H2709*12)+IF($R2727=0,0,SUM(INDEX(2725:2725,1,MAX(COLUMN($R:$R),COLUMN()-(($H2709-$H2710)*12))):CL2727)/(($H2709)*12)))</f>
        <v>#REF!</v>
      </c>
    </row>
    <row r="2726" spans="2:90" x14ac:dyDescent="0.4">
      <c r="B2726" s="122"/>
      <c r="D2726" t="s">
        <v>564</v>
      </c>
      <c r="E2726" s="8" t="str">
        <f t="shared" si="3927"/>
        <v>2726 FAPPELIST-F</v>
      </c>
      <c r="J2726" s="62"/>
      <c r="K2726" s="53"/>
      <c r="L2726" s="53"/>
      <c r="M2726" s="53"/>
      <c r="N2726" s="53"/>
      <c r="O2726" s="53"/>
      <c r="P2726" s="53"/>
      <c r="R2726" s="82"/>
      <c r="S2726" s="149"/>
      <c r="T2726" s="149"/>
      <c r="U2726" s="149"/>
      <c r="V2726" s="149"/>
      <c r="W2726" s="149"/>
      <c r="X2726" s="149"/>
      <c r="Y2726" s="149"/>
      <c r="Z2726" s="149"/>
      <c r="AA2726" s="149"/>
      <c r="AB2726" s="149"/>
      <c r="AC2726" s="149"/>
      <c r="AD2726" s="149"/>
      <c r="AE2726" s="149"/>
      <c r="AF2726" s="149"/>
      <c r="AG2726" s="149"/>
      <c r="AH2726" s="149"/>
      <c r="AI2726" s="149"/>
      <c r="AJ2726" s="149"/>
      <c r="AK2726" s="149"/>
      <c r="AL2726" s="149"/>
      <c r="AM2726" s="149"/>
      <c r="AN2726" s="149"/>
      <c r="AO2726" s="149"/>
      <c r="AP2726" s="149"/>
      <c r="AQ2726" s="149"/>
      <c r="AR2726" s="149"/>
      <c r="AS2726" s="149"/>
      <c r="AT2726" s="149"/>
      <c r="AU2726" s="149"/>
      <c r="AV2726" s="149"/>
      <c r="AW2726" s="149"/>
      <c r="AX2726" s="149"/>
      <c r="AY2726" s="149"/>
      <c r="AZ2726" s="149"/>
      <c r="BA2726" s="149"/>
      <c r="BB2726" s="149"/>
      <c r="BC2726" s="149"/>
      <c r="BD2726" s="149"/>
      <c r="BE2726" s="149"/>
      <c r="BF2726" s="149"/>
      <c r="BG2726" s="149"/>
      <c r="BH2726" s="149"/>
      <c r="BI2726" s="149"/>
      <c r="BJ2726" s="149"/>
      <c r="BK2726" s="149"/>
      <c r="BL2726" s="149"/>
      <c r="BM2726" s="149"/>
      <c r="BN2726" s="149"/>
      <c r="BO2726" s="149"/>
      <c r="BP2726" s="149"/>
      <c r="BQ2726" s="149"/>
      <c r="BR2726" s="149"/>
      <c r="BS2726" s="149"/>
      <c r="BT2726" s="149"/>
      <c r="BU2726" s="149"/>
      <c r="BV2726" s="149"/>
      <c r="BW2726" s="149"/>
      <c r="BX2726" s="149"/>
      <c r="BY2726" s="149"/>
      <c r="BZ2726" s="149"/>
      <c r="CA2726" s="149"/>
      <c r="CB2726" s="149"/>
      <c r="CC2726" s="149"/>
      <c r="CD2726" s="149"/>
      <c r="CE2726" s="149"/>
      <c r="CF2726" s="149"/>
      <c r="CG2726" s="149"/>
      <c r="CH2726" s="149"/>
      <c r="CI2726" s="149"/>
      <c r="CJ2726" s="149"/>
      <c r="CK2726" s="149"/>
      <c r="CL2726" s="149"/>
    </row>
    <row r="2727" spans="2:90" x14ac:dyDescent="0.4">
      <c r="B2727" s="122" t="s">
        <v>219</v>
      </c>
      <c r="D2727" t="s">
        <v>564</v>
      </c>
      <c r="E2727" s="8" t="str">
        <f t="shared" si="3927"/>
        <v>2727 FAPPELIST-F</v>
      </c>
      <c r="G2727" t="str">
        <f>E2727</f>
        <v>2727 FAPPELIST-F</v>
      </c>
      <c r="J2727" s="74">
        <v>100</v>
      </c>
      <c r="K2727" s="53"/>
      <c r="L2727" s="53"/>
      <c r="M2727" s="53"/>
      <c r="N2727" s="53"/>
      <c r="O2727" s="53"/>
      <c r="P2727" s="53"/>
      <c r="R2727" s="82">
        <f>-$J2727</f>
        <v>-100</v>
      </c>
      <c r="S2727" s="149"/>
      <c r="T2727" s="149"/>
      <c r="U2727" s="149"/>
      <c r="V2727" s="149"/>
      <c r="W2727" s="149"/>
      <c r="X2727" s="149"/>
      <c r="Y2727" s="149"/>
      <c r="Z2727" s="149"/>
      <c r="AA2727" s="149"/>
      <c r="AB2727" s="149"/>
      <c r="AC2727" s="149"/>
      <c r="AD2727" s="149"/>
      <c r="AE2727" s="149"/>
      <c r="AF2727" s="149"/>
      <c r="AG2727" s="149"/>
      <c r="AH2727" s="149"/>
      <c r="AI2727" s="149"/>
      <c r="AJ2727" s="149"/>
      <c r="AK2727" s="149"/>
      <c r="AL2727" s="149"/>
      <c r="AM2727" s="149"/>
      <c r="AN2727" s="149"/>
      <c r="AO2727" s="149"/>
      <c r="AP2727" s="149"/>
      <c r="AQ2727" s="149"/>
      <c r="AR2727" s="149"/>
      <c r="AS2727" s="149"/>
      <c r="AT2727" s="149"/>
      <c r="AU2727" s="149"/>
      <c r="AV2727" s="149"/>
      <c r="AW2727" s="149"/>
      <c r="AX2727" s="149"/>
      <c r="AY2727" s="149"/>
      <c r="AZ2727" s="149"/>
      <c r="BA2727" s="149"/>
      <c r="BB2727" s="149"/>
      <c r="BC2727" s="149"/>
      <c r="BD2727" s="149"/>
      <c r="BE2727" s="149"/>
      <c r="BF2727" s="149"/>
      <c r="BG2727" s="149"/>
      <c r="BH2727" s="149"/>
      <c r="BI2727" s="149"/>
      <c r="BJ2727" s="149"/>
      <c r="BK2727" s="149"/>
      <c r="BL2727" s="149"/>
      <c r="BM2727" s="149"/>
      <c r="BN2727" s="149"/>
      <c r="BO2727" s="149"/>
      <c r="BP2727" s="149"/>
      <c r="BQ2727" s="149"/>
      <c r="BR2727" s="149"/>
      <c r="BS2727" s="149"/>
      <c r="BT2727" s="149"/>
      <c r="BU2727" s="149"/>
      <c r="BV2727" s="149"/>
      <c r="BW2727" s="149"/>
      <c r="BX2727" s="149"/>
      <c r="BY2727" s="149"/>
      <c r="BZ2727" s="149"/>
      <c r="CA2727" s="149"/>
      <c r="CB2727" s="149"/>
      <c r="CC2727" s="149"/>
      <c r="CD2727" s="149"/>
      <c r="CE2727" s="149"/>
      <c r="CF2727" s="149"/>
      <c r="CG2727" s="149"/>
      <c r="CH2727" s="149"/>
      <c r="CI2727" s="149"/>
      <c r="CJ2727" s="149"/>
      <c r="CK2727" s="149"/>
      <c r="CL2727" s="149"/>
    </row>
    <row r="2728" spans="2:90" x14ac:dyDescent="0.4">
      <c r="B2728" s="122"/>
      <c r="D2728" t="s">
        <v>564</v>
      </c>
      <c r="E2728" s="8" t="str">
        <f t="shared" si="3927"/>
        <v>2728 FAPPELIST-F</v>
      </c>
      <c r="S2728" s="72"/>
      <c r="T2728" s="72"/>
      <c r="U2728" s="72"/>
      <c r="V2728" s="72"/>
      <c r="W2728" s="72"/>
      <c r="X2728" s="72"/>
      <c r="Y2728" s="72"/>
      <c r="Z2728" s="72"/>
      <c r="AA2728" s="72"/>
      <c r="AB2728" s="72"/>
      <c r="AC2728" s="72"/>
      <c r="AD2728" s="72"/>
      <c r="AE2728" s="72"/>
      <c r="AF2728" s="72"/>
      <c r="AG2728" s="72"/>
      <c r="AH2728" s="72"/>
      <c r="AI2728" s="72"/>
      <c r="AJ2728" s="72"/>
      <c r="AK2728" s="72"/>
      <c r="AL2728" s="72"/>
      <c r="AM2728" s="72"/>
      <c r="AN2728" s="72"/>
      <c r="AO2728" s="72"/>
      <c r="AP2728" s="72"/>
      <c r="AQ2728" s="72"/>
      <c r="AR2728" s="72"/>
      <c r="AS2728" s="72"/>
      <c r="AT2728" s="72"/>
      <c r="AU2728" s="72"/>
      <c r="AV2728" s="72"/>
      <c r="AW2728" s="72"/>
      <c r="AX2728" s="72"/>
      <c r="AY2728" s="72"/>
      <c r="AZ2728" s="72"/>
      <c r="BA2728" s="72"/>
      <c r="BB2728" s="72"/>
      <c r="BC2728" s="72"/>
      <c r="BD2728" s="72"/>
      <c r="BE2728" s="72"/>
      <c r="BF2728" s="72"/>
      <c r="BG2728" s="72"/>
      <c r="BH2728" s="72"/>
      <c r="BI2728" s="72"/>
      <c r="BJ2728" s="72"/>
      <c r="BK2728" s="72"/>
      <c r="BL2728" s="72"/>
      <c r="BM2728" s="72"/>
      <c r="BN2728" s="72"/>
      <c r="BO2728" s="72"/>
      <c r="BP2728" s="72"/>
      <c r="BQ2728" s="72"/>
      <c r="BR2728" s="72"/>
      <c r="BS2728" s="72"/>
      <c r="BT2728" s="72"/>
      <c r="BU2728" s="72"/>
      <c r="BV2728" s="72"/>
      <c r="BW2728" s="72"/>
      <c r="BX2728" s="72"/>
      <c r="BY2728" s="72"/>
      <c r="BZ2728" s="72"/>
      <c r="CA2728" s="72"/>
      <c r="CB2728" s="72"/>
      <c r="CC2728" s="72"/>
      <c r="CD2728" s="72"/>
      <c r="CE2728" s="72"/>
      <c r="CF2728" s="72"/>
      <c r="CG2728" s="72"/>
      <c r="CH2728" s="72"/>
      <c r="CI2728" s="72"/>
      <c r="CJ2728" s="72"/>
      <c r="CK2728" s="72"/>
      <c r="CL2728" s="72"/>
    </row>
    <row r="2729" spans="2:90" x14ac:dyDescent="0.4">
      <c r="B2729" s="95" t="s">
        <v>205</v>
      </c>
      <c r="D2729" t="s">
        <v>564</v>
      </c>
      <c r="E2729" s="8" t="str">
        <f t="shared" si="3927"/>
        <v>2729 FAPPELIST-F</v>
      </c>
      <c r="H2729" s="12"/>
      <c r="S2729" s="72"/>
      <c r="T2729" s="72"/>
      <c r="U2729" s="72"/>
      <c r="V2729" s="72"/>
      <c r="W2729" s="72"/>
      <c r="X2729" s="72"/>
      <c r="Y2729" s="72"/>
      <c r="Z2729" s="72"/>
      <c r="AA2729" s="72"/>
      <c r="AB2729" s="72"/>
      <c r="AC2729" s="72"/>
      <c r="AD2729" s="72"/>
      <c r="AE2729" s="72"/>
      <c r="AF2729" s="72"/>
      <c r="AG2729" s="72"/>
      <c r="AH2729" s="72"/>
      <c r="AI2729" s="72"/>
      <c r="AJ2729" s="72"/>
      <c r="AK2729" s="72"/>
      <c r="AL2729" s="72"/>
      <c r="AM2729" s="72"/>
      <c r="AN2729" s="72"/>
      <c r="AO2729" s="72"/>
      <c r="AP2729" s="72"/>
      <c r="AQ2729" s="72"/>
      <c r="AR2729" s="72"/>
      <c r="AS2729" s="72"/>
      <c r="AT2729" s="72"/>
      <c r="AU2729" s="72"/>
      <c r="AV2729" s="72"/>
      <c r="AW2729" s="72"/>
      <c r="AX2729" s="72"/>
      <c r="AY2729" s="72"/>
      <c r="AZ2729" s="72"/>
      <c r="BA2729" s="72"/>
      <c r="BB2729" s="72"/>
      <c r="BC2729" s="72"/>
      <c r="BD2729" s="72"/>
      <c r="BE2729" s="72"/>
      <c r="BF2729" s="72"/>
      <c r="BG2729" s="72"/>
      <c r="BH2729" s="72"/>
      <c r="BI2729" s="72"/>
      <c r="BJ2729" s="72"/>
      <c r="BK2729" s="72"/>
      <c r="BL2729" s="72"/>
      <c r="BM2729" s="72"/>
      <c r="BN2729" s="72"/>
      <c r="BO2729" s="72"/>
      <c r="BP2729" s="72"/>
      <c r="BQ2729" s="72"/>
      <c r="BR2729" s="72"/>
      <c r="BS2729" s="72"/>
      <c r="BT2729" s="72"/>
      <c r="BU2729" s="72"/>
      <c r="BV2729" s="72"/>
      <c r="BW2729" s="72"/>
      <c r="BX2729" s="72"/>
      <c r="BY2729" s="72"/>
      <c r="BZ2729" s="72"/>
      <c r="CA2729" s="72"/>
      <c r="CB2729" s="72"/>
      <c r="CC2729" s="72"/>
      <c r="CD2729" s="72"/>
      <c r="CE2729" s="72"/>
      <c r="CF2729" s="72"/>
      <c r="CG2729" s="72"/>
      <c r="CH2729" s="72"/>
      <c r="CI2729" s="72"/>
      <c r="CJ2729" s="72"/>
      <c r="CK2729" s="72"/>
      <c r="CL2729" s="72"/>
    </row>
    <row r="2730" spans="2:90" x14ac:dyDescent="0.4">
      <c r="B2730" s="154" t="str">
        <f>"Gross PP&amp;E - "&amp;SUBSTITUTE(B2707,":","")</f>
        <v>Gross PP&amp;E - Fixed secondary PPE</v>
      </c>
      <c r="D2730" t="s">
        <v>564</v>
      </c>
      <c r="E2730" s="8" t="str">
        <f t="shared" si="3927"/>
        <v>2730 FAPPELIST-F</v>
      </c>
      <c r="J2730" s="80">
        <f>J2727</f>
        <v>100</v>
      </c>
      <c r="K2730" s="53">
        <f t="shared" ref="K2730:P2732" si="3937">SUMIF($4:$4,K$2,2730:2730)</f>
        <v>511099.99999999983</v>
      </c>
      <c r="L2730" s="53">
        <f t="shared" si="3937"/>
        <v>1022100.0000000002</v>
      </c>
      <c r="M2730" s="53">
        <f t="shared" si="3937"/>
        <v>1533099.9999999993</v>
      </c>
      <c r="N2730" s="53">
        <f t="shared" si="3937"/>
        <v>2044099.9999999984</v>
      </c>
      <c r="O2730" s="53">
        <f t="shared" si="3937"/>
        <v>2555100</v>
      </c>
      <c r="P2730" s="53">
        <f t="shared" si="3937"/>
        <v>3066100.0000000019</v>
      </c>
      <c r="R2730" s="24">
        <f>$J2730</f>
        <v>100</v>
      </c>
      <c r="S2730" s="80">
        <f t="shared" ref="S2730:AX2730" si="3938">-S2722+R2730</f>
        <v>42683.333333333328</v>
      </c>
      <c r="T2730" s="80">
        <f t="shared" si="3938"/>
        <v>85266.666666666657</v>
      </c>
      <c r="U2730" s="80">
        <f t="shared" si="3938"/>
        <v>127849.99999999999</v>
      </c>
      <c r="V2730" s="80">
        <f t="shared" si="3938"/>
        <v>170433.33333333331</v>
      </c>
      <c r="W2730" s="80">
        <f t="shared" si="3938"/>
        <v>213016.66666666663</v>
      </c>
      <c r="X2730" s="80">
        <f t="shared" si="3938"/>
        <v>255599.99999999994</v>
      </c>
      <c r="Y2730" s="80">
        <f t="shared" si="3938"/>
        <v>298183.33333333326</v>
      </c>
      <c r="Z2730" s="80">
        <f t="shared" si="3938"/>
        <v>340766.66666666657</v>
      </c>
      <c r="AA2730" s="80">
        <f t="shared" si="3938"/>
        <v>383349.99999999988</v>
      </c>
      <c r="AB2730" s="80">
        <f t="shared" si="3938"/>
        <v>425933.3333333332</v>
      </c>
      <c r="AC2730" s="80">
        <f t="shared" si="3938"/>
        <v>468516.66666666651</v>
      </c>
      <c r="AD2730" s="80">
        <f t="shared" si="3938"/>
        <v>511099.99999999983</v>
      </c>
      <c r="AE2730" s="80">
        <f t="shared" si="3938"/>
        <v>553683.33333333314</v>
      </c>
      <c r="AF2730" s="80">
        <f t="shared" si="3938"/>
        <v>596266.66666666651</v>
      </c>
      <c r="AG2730" s="80">
        <f t="shared" si="3938"/>
        <v>638849.99999999988</v>
      </c>
      <c r="AH2730" s="80">
        <f t="shared" si="3938"/>
        <v>681433.33333333326</v>
      </c>
      <c r="AI2730" s="80">
        <f t="shared" si="3938"/>
        <v>724016.66666666663</v>
      </c>
      <c r="AJ2730" s="80">
        <f t="shared" si="3938"/>
        <v>766600</v>
      </c>
      <c r="AK2730" s="80">
        <f t="shared" si="3938"/>
        <v>809183.33333333337</v>
      </c>
      <c r="AL2730" s="80">
        <f t="shared" si="3938"/>
        <v>851766.66666666674</v>
      </c>
      <c r="AM2730" s="80">
        <f t="shared" si="3938"/>
        <v>894350.00000000012</v>
      </c>
      <c r="AN2730" s="80">
        <f t="shared" si="3938"/>
        <v>936933.33333333349</v>
      </c>
      <c r="AO2730" s="80">
        <f t="shared" si="3938"/>
        <v>979516.66666666686</v>
      </c>
      <c r="AP2730" s="80">
        <f t="shared" si="3938"/>
        <v>1022100.0000000002</v>
      </c>
      <c r="AQ2730" s="80">
        <f t="shared" si="3938"/>
        <v>1064683.3333333335</v>
      </c>
      <c r="AR2730" s="80">
        <f t="shared" si="3938"/>
        <v>1107266.6666666667</v>
      </c>
      <c r="AS2730" s="80">
        <f t="shared" si="3938"/>
        <v>1149850</v>
      </c>
      <c r="AT2730" s="80">
        <f t="shared" si="3938"/>
        <v>1192433.3333333333</v>
      </c>
      <c r="AU2730" s="80">
        <f t="shared" si="3938"/>
        <v>1235016.6666666665</v>
      </c>
      <c r="AV2730" s="80">
        <f t="shared" si="3938"/>
        <v>1277599.9999999998</v>
      </c>
      <c r="AW2730" s="80">
        <f t="shared" si="3938"/>
        <v>1320183.333333333</v>
      </c>
      <c r="AX2730" s="80">
        <f t="shared" si="3938"/>
        <v>1362766.6666666663</v>
      </c>
      <c r="AY2730" s="80">
        <f t="shared" ref="AY2730:CD2730" si="3939">-AY2722+AX2730</f>
        <v>1405349.9999999995</v>
      </c>
      <c r="AZ2730" s="80">
        <f t="shared" si="3939"/>
        <v>1447933.3333333328</v>
      </c>
      <c r="BA2730" s="80">
        <f t="shared" si="3939"/>
        <v>1490516.666666666</v>
      </c>
      <c r="BB2730" s="80">
        <f t="shared" si="3939"/>
        <v>1533099.9999999993</v>
      </c>
      <c r="BC2730" s="80">
        <f t="shared" si="3939"/>
        <v>1575683.3333333326</v>
      </c>
      <c r="BD2730" s="80">
        <f t="shared" si="3939"/>
        <v>1618266.6666666658</v>
      </c>
      <c r="BE2730" s="80">
        <f t="shared" si="3939"/>
        <v>1660849.9999999991</v>
      </c>
      <c r="BF2730" s="80">
        <f t="shared" si="3939"/>
        <v>1703433.3333333323</v>
      </c>
      <c r="BG2730" s="80">
        <f t="shared" si="3939"/>
        <v>1746016.6666666656</v>
      </c>
      <c r="BH2730" s="80">
        <f t="shared" si="3939"/>
        <v>1788599.9999999988</v>
      </c>
      <c r="BI2730" s="80">
        <f t="shared" si="3939"/>
        <v>1831183.3333333321</v>
      </c>
      <c r="BJ2730" s="80">
        <f t="shared" si="3939"/>
        <v>1873766.6666666653</v>
      </c>
      <c r="BK2730" s="80">
        <f t="shared" si="3939"/>
        <v>1916349.9999999986</v>
      </c>
      <c r="BL2730" s="80">
        <f t="shared" si="3939"/>
        <v>1958933.3333333319</v>
      </c>
      <c r="BM2730" s="80">
        <f t="shared" si="3939"/>
        <v>2001516.6666666651</v>
      </c>
      <c r="BN2730" s="80">
        <f t="shared" si="3939"/>
        <v>2044099.9999999984</v>
      </c>
      <c r="BO2730" s="80">
        <f t="shared" si="3939"/>
        <v>2086683.3333333316</v>
      </c>
      <c r="BP2730" s="80">
        <f t="shared" si="3939"/>
        <v>2129266.6666666651</v>
      </c>
      <c r="BQ2730" s="80">
        <f t="shared" si="3939"/>
        <v>2171849.9999999986</v>
      </c>
      <c r="BR2730" s="80">
        <f t="shared" si="3939"/>
        <v>2214433.3333333321</v>
      </c>
      <c r="BS2730" s="80">
        <f t="shared" si="3939"/>
        <v>2257016.6666666656</v>
      </c>
      <c r="BT2730" s="80">
        <f t="shared" si="3939"/>
        <v>2299599.9999999991</v>
      </c>
      <c r="BU2730" s="80">
        <f t="shared" si="3939"/>
        <v>2342183.3333333326</v>
      </c>
      <c r="BV2730" s="80">
        <f t="shared" si="3939"/>
        <v>2384766.666666666</v>
      </c>
      <c r="BW2730" s="80">
        <f t="shared" si="3939"/>
        <v>2427349.9999999995</v>
      </c>
      <c r="BX2730" s="80">
        <f t="shared" si="3939"/>
        <v>2469933.333333333</v>
      </c>
      <c r="BY2730" s="80">
        <f t="shared" si="3939"/>
        <v>2512516.6666666665</v>
      </c>
      <c r="BZ2730" s="80">
        <f t="shared" si="3939"/>
        <v>2555100</v>
      </c>
      <c r="CA2730" s="80">
        <f t="shared" si="3939"/>
        <v>2597683.3333333335</v>
      </c>
      <c r="CB2730" s="80">
        <f t="shared" si="3939"/>
        <v>2640266.666666667</v>
      </c>
      <c r="CC2730" s="80">
        <f t="shared" si="3939"/>
        <v>2682850.0000000005</v>
      </c>
      <c r="CD2730" s="80">
        <f t="shared" si="3939"/>
        <v>2725433.333333334</v>
      </c>
      <c r="CE2730" s="80">
        <f t="shared" ref="CE2730:CL2730" si="3940">-CE2722+CD2730</f>
        <v>2768016.6666666674</v>
      </c>
      <c r="CF2730" s="80">
        <f t="shared" si="3940"/>
        <v>2810600.0000000009</v>
      </c>
      <c r="CG2730" s="80">
        <f t="shared" si="3940"/>
        <v>2853183.3333333344</v>
      </c>
      <c r="CH2730" s="80">
        <f t="shared" si="3940"/>
        <v>2895766.6666666679</v>
      </c>
      <c r="CI2730" s="80">
        <f t="shared" si="3940"/>
        <v>2938350.0000000014</v>
      </c>
      <c r="CJ2730" s="80">
        <f t="shared" si="3940"/>
        <v>2980933.3333333349</v>
      </c>
      <c r="CK2730" s="80">
        <f t="shared" si="3940"/>
        <v>3023516.6666666684</v>
      </c>
      <c r="CL2730" s="80">
        <f t="shared" si="3940"/>
        <v>3066100.0000000019</v>
      </c>
    </row>
    <row r="2731" spans="2:90" x14ac:dyDescent="0.4">
      <c r="B2731" s="154" t="str">
        <f>"Accumulated depreciation - "&amp;SUBSTITUTE(B2707,":","")</f>
        <v>Accumulated depreciation - Fixed secondary PPE</v>
      </c>
      <c r="D2731" t="s">
        <v>564</v>
      </c>
      <c r="E2731" s="8" t="str">
        <f t="shared" si="3927"/>
        <v>2731 FAPPELIST-F</v>
      </c>
      <c r="J2731" s="81">
        <f>-H2710/H2709*J2730</f>
        <v>-60</v>
      </c>
      <c r="K2731" s="43" t="e">
        <f t="shared" ca="1" si="3937"/>
        <v>#REF!</v>
      </c>
      <c r="L2731" s="43" t="e">
        <f t="shared" ca="1" si="3937"/>
        <v>#REF!</v>
      </c>
      <c r="M2731" s="43" t="e">
        <f t="shared" ca="1" si="3937"/>
        <v>#REF!</v>
      </c>
      <c r="N2731" s="43" t="e">
        <f t="shared" ca="1" si="3937"/>
        <v>#REF!</v>
      </c>
      <c r="O2731" s="43" t="e">
        <f t="shared" ca="1" si="3937"/>
        <v>#REF!</v>
      </c>
      <c r="P2731" s="43" t="e">
        <f t="shared" ca="1" si="3937"/>
        <v>#REF!</v>
      </c>
      <c r="R2731" s="37">
        <f>$J2731</f>
        <v>-60</v>
      </c>
      <c r="S2731" s="81" t="e">
        <f t="shared" ref="S2731:AX2731" ca="1" si="3941">R2731+S2725</f>
        <v>#REF!</v>
      </c>
      <c r="T2731" s="81" t="e">
        <f t="shared" ca="1" si="3941"/>
        <v>#REF!</v>
      </c>
      <c r="U2731" s="81" t="e">
        <f t="shared" ca="1" si="3941"/>
        <v>#REF!</v>
      </c>
      <c r="V2731" s="81" t="e">
        <f t="shared" ca="1" si="3941"/>
        <v>#REF!</v>
      </c>
      <c r="W2731" s="81" t="e">
        <f t="shared" ca="1" si="3941"/>
        <v>#REF!</v>
      </c>
      <c r="X2731" s="81" t="e">
        <f t="shared" ca="1" si="3941"/>
        <v>#REF!</v>
      </c>
      <c r="Y2731" s="81" t="e">
        <f t="shared" ca="1" si="3941"/>
        <v>#REF!</v>
      </c>
      <c r="Z2731" s="81" t="e">
        <f t="shared" ca="1" si="3941"/>
        <v>#REF!</v>
      </c>
      <c r="AA2731" s="81" t="e">
        <f t="shared" ca="1" si="3941"/>
        <v>#REF!</v>
      </c>
      <c r="AB2731" s="81" t="e">
        <f t="shared" ca="1" si="3941"/>
        <v>#REF!</v>
      </c>
      <c r="AC2731" s="81" t="e">
        <f t="shared" ca="1" si="3941"/>
        <v>#REF!</v>
      </c>
      <c r="AD2731" s="81" t="e">
        <f t="shared" ca="1" si="3941"/>
        <v>#REF!</v>
      </c>
      <c r="AE2731" s="81" t="e">
        <f t="shared" ca="1" si="3941"/>
        <v>#REF!</v>
      </c>
      <c r="AF2731" s="81" t="e">
        <f t="shared" ca="1" si="3941"/>
        <v>#REF!</v>
      </c>
      <c r="AG2731" s="81" t="e">
        <f t="shared" ca="1" si="3941"/>
        <v>#REF!</v>
      </c>
      <c r="AH2731" s="81" t="e">
        <f t="shared" ca="1" si="3941"/>
        <v>#REF!</v>
      </c>
      <c r="AI2731" s="81" t="e">
        <f t="shared" ca="1" si="3941"/>
        <v>#REF!</v>
      </c>
      <c r="AJ2731" s="81" t="e">
        <f t="shared" ca="1" si="3941"/>
        <v>#REF!</v>
      </c>
      <c r="AK2731" s="81" t="e">
        <f t="shared" ca="1" si="3941"/>
        <v>#REF!</v>
      </c>
      <c r="AL2731" s="81" t="e">
        <f t="shared" ca="1" si="3941"/>
        <v>#REF!</v>
      </c>
      <c r="AM2731" s="81" t="e">
        <f t="shared" ca="1" si="3941"/>
        <v>#REF!</v>
      </c>
      <c r="AN2731" s="81" t="e">
        <f t="shared" ca="1" si="3941"/>
        <v>#REF!</v>
      </c>
      <c r="AO2731" s="81" t="e">
        <f t="shared" ca="1" si="3941"/>
        <v>#REF!</v>
      </c>
      <c r="AP2731" s="81" t="e">
        <f t="shared" ca="1" si="3941"/>
        <v>#REF!</v>
      </c>
      <c r="AQ2731" s="81" t="e">
        <f t="shared" ca="1" si="3941"/>
        <v>#REF!</v>
      </c>
      <c r="AR2731" s="81" t="e">
        <f t="shared" ca="1" si="3941"/>
        <v>#REF!</v>
      </c>
      <c r="AS2731" s="81" t="e">
        <f t="shared" ca="1" si="3941"/>
        <v>#REF!</v>
      </c>
      <c r="AT2731" s="81" t="e">
        <f t="shared" ca="1" si="3941"/>
        <v>#REF!</v>
      </c>
      <c r="AU2731" s="81" t="e">
        <f t="shared" ca="1" si="3941"/>
        <v>#REF!</v>
      </c>
      <c r="AV2731" s="81" t="e">
        <f t="shared" ca="1" si="3941"/>
        <v>#REF!</v>
      </c>
      <c r="AW2731" s="81" t="e">
        <f t="shared" ca="1" si="3941"/>
        <v>#REF!</v>
      </c>
      <c r="AX2731" s="81" t="e">
        <f t="shared" ca="1" si="3941"/>
        <v>#REF!</v>
      </c>
      <c r="AY2731" s="81" t="e">
        <f t="shared" ref="AY2731:CD2731" ca="1" si="3942">AX2731+AY2725</f>
        <v>#REF!</v>
      </c>
      <c r="AZ2731" s="81" t="e">
        <f t="shared" ca="1" si="3942"/>
        <v>#REF!</v>
      </c>
      <c r="BA2731" s="81" t="e">
        <f t="shared" ca="1" si="3942"/>
        <v>#REF!</v>
      </c>
      <c r="BB2731" s="81" t="e">
        <f t="shared" ca="1" si="3942"/>
        <v>#REF!</v>
      </c>
      <c r="BC2731" s="81" t="e">
        <f t="shared" ca="1" si="3942"/>
        <v>#REF!</v>
      </c>
      <c r="BD2731" s="81" t="e">
        <f t="shared" ca="1" si="3942"/>
        <v>#REF!</v>
      </c>
      <c r="BE2731" s="81" t="e">
        <f t="shared" ca="1" si="3942"/>
        <v>#REF!</v>
      </c>
      <c r="BF2731" s="81" t="e">
        <f t="shared" ca="1" si="3942"/>
        <v>#REF!</v>
      </c>
      <c r="BG2731" s="81" t="e">
        <f t="shared" ca="1" si="3942"/>
        <v>#REF!</v>
      </c>
      <c r="BH2731" s="81" t="e">
        <f t="shared" ca="1" si="3942"/>
        <v>#REF!</v>
      </c>
      <c r="BI2731" s="81" t="e">
        <f t="shared" ca="1" si="3942"/>
        <v>#REF!</v>
      </c>
      <c r="BJ2731" s="81" t="e">
        <f t="shared" ca="1" si="3942"/>
        <v>#REF!</v>
      </c>
      <c r="BK2731" s="81" t="e">
        <f t="shared" ca="1" si="3942"/>
        <v>#REF!</v>
      </c>
      <c r="BL2731" s="81" t="e">
        <f t="shared" ca="1" si="3942"/>
        <v>#REF!</v>
      </c>
      <c r="BM2731" s="81" t="e">
        <f t="shared" ca="1" si="3942"/>
        <v>#REF!</v>
      </c>
      <c r="BN2731" s="81" t="e">
        <f t="shared" ca="1" si="3942"/>
        <v>#REF!</v>
      </c>
      <c r="BO2731" s="81" t="e">
        <f t="shared" ca="1" si="3942"/>
        <v>#REF!</v>
      </c>
      <c r="BP2731" s="81" t="e">
        <f t="shared" ca="1" si="3942"/>
        <v>#REF!</v>
      </c>
      <c r="BQ2731" s="81" t="e">
        <f t="shared" ca="1" si="3942"/>
        <v>#REF!</v>
      </c>
      <c r="BR2731" s="81" t="e">
        <f t="shared" ca="1" si="3942"/>
        <v>#REF!</v>
      </c>
      <c r="BS2731" s="81" t="e">
        <f t="shared" ca="1" si="3942"/>
        <v>#REF!</v>
      </c>
      <c r="BT2731" s="81" t="e">
        <f t="shared" ca="1" si="3942"/>
        <v>#REF!</v>
      </c>
      <c r="BU2731" s="81" t="e">
        <f t="shared" ca="1" si="3942"/>
        <v>#REF!</v>
      </c>
      <c r="BV2731" s="81" t="e">
        <f t="shared" ca="1" si="3942"/>
        <v>#REF!</v>
      </c>
      <c r="BW2731" s="81" t="e">
        <f t="shared" ca="1" si="3942"/>
        <v>#REF!</v>
      </c>
      <c r="BX2731" s="81" t="e">
        <f t="shared" ca="1" si="3942"/>
        <v>#REF!</v>
      </c>
      <c r="BY2731" s="81" t="e">
        <f t="shared" ca="1" si="3942"/>
        <v>#REF!</v>
      </c>
      <c r="BZ2731" s="81" t="e">
        <f t="shared" ca="1" si="3942"/>
        <v>#REF!</v>
      </c>
      <c r="CA2731" s="81" t="e">
        <f t="shared" ca="1" si="3942"/>
        <v>#REF!</v>
      </c>
      <c r="CB2731" s="81" t="e">
        <f t="shared" ca="1" si="3942"/>
        <v>#REF!</v>
      </c>
      <c r="CC2731" s="81" t="e">
        <f t="shared" ca="1" si="3942"/>
        <v>#REF!</v>
      </c>
      <c r="CD2731" s="81" t="e">
        <f t="shared" ca="1" si="3942"/>
        <v>#REF!</v>
      </c>
      <c r="CE2731" s="81" t="e">
        <f t="shared" ref="CE2731:CL2731" ca="1" si="3943">CD2731+CE2725</f>
        <v>#REF!</v>
      </c>
      <c r="CF2731" s="81" t="e">
        <f t="shared" ca="1" si="3943"/>
        <v>#REF!</v>
      </c>
      <c r="CG2731" s="81" t="e">
        <f t="shared" ca="1" si="3943"/>
        <v>#REF!</v>
      </c>
      <c r="CH2731" s="81" t="e">
        <f t="shared" ca="1" si="3943"/>
        <v>#REF!</v>
      </c>
      <c r="CI2731" s="81" t="e">
        <f t="shared" ca="1" si="3943"/>
        <v>#REF!</v>
      </c>
      <c r="CJ2731" s="81" t="e">
        <f t="shared" ca="1" si="3943"/>
        <v>#REF!</v>
      </c>
      <c r="CK2731" s="81" t="e">
        <f t="shared" ca="1" si="3943"/>
        <v>#REF!</v>
      </c>
      <c r="CL2731" s="81" t="e">
        <f t="shared" ca="1" si="3943"/>
        <v>#REF!</v>
      </c>
    </row>
    <row r="2732" spans="2:90" x14ac:dyDescent="0.4">
      <c r="B2732" s="123" t="str">
        <f>"Net PP&amp;E - "&amp;SUBSTITUTE(B2707,":","")</f>
        <v>Net PP&amp;E - Fixed secondary PPE</v>
      </c>
      <c r="C2732" t="s">
        <v>240</v>
      </c>
      <c r="D2732" t="s">
        <v>564</v>
      </c>
      <c r="E2732" s="8" t="str">
        <f t="shared" si="3927"/>
        <v>2732 FAPPELIST-F</v>
      </c>
      <c r="H2732" s="27"/>
      <c r="J2732" s="77">
        <f>SUM(J2730:J2731)</f>
        <v>40</v>
      </c>
      <c r="K2732" s="28" t="e">
        <f t="shared" ca="1" si="3937"/>
        <v>#REF!</v>
      </c>
      <c r="L2732" s="28" t="e">
        <f t="shared" ca="1" si="3937"/>
        <v>#REF!</v>
      </c>
      <c r="M2732" s="28" t="e">
        <f t="shared" ca="1" si="3937"/>
        <v>#REF!</v>
      </c>
      <c r="N2732" s="28" t="e">
        <f t="shared" ca="1" si="3937"/>
        <v>#REF!</v>
      </c>
      <c r="O2732" s="28" t="e">
        <f t="shared" ca="1" si="3937"/>
        <v>#REF!</v>
      </c>
      <c r="P2732" s="28" t="e">
        <f t="shared" ca="1" si="3937"/>
        <v>#REF!</v>
      </c>
      <c r="R2732" s="33">
        <f>$J2732</f>
        <v>40</v>
      </c>
      <c r="S2732" s="77" t="e">
        <f t="shared" ref="S2732" ca="1" si="3944">SUM(S2730:S2731)</f>
        <v>#REF!</v>
      </c>
      <c r="T2732" s="77" t="e">
        <f t="shared" ref="T2732:AX2732" ca="1" si="3945">SUM(T2730:T2731)</f>
        <v>#REF!</v>
      </c>
      <c r="U2732" s="77" t="e">
        <f t="shared" ca="1" si="3945"/>
        <v>#REF!</v>
      </c>
      <c r="V2732" s="77" t="e">
        <f t="shared" ca="1" si="3945"/>
        <v>#REF!</v>
      </c>
      <c r="W2732" s="77" t="e">
        <f t="shared" ca="1" si="3945"/>
        <v>#REF!</v>
      </c>
      <c r="X2732" s="77" t="e">
        <f t="shared" ca="1" si="3945"/>
        <v>#REF!</v>
      </c>
      <c r="Y2732" s="77" t="e">
        <f t="shared" ca="1" si="3945"/>
        <v>#REF!</v>
      </c>
      <c r="Z2732" s="77" t="e">
        <f t="shared" ca="1" si="3945"/>
        <v>#REF!</v>
      </c>
      <c r="AA2732" s="77" t="e">
        <f t="shared" ca="1" si="3945"/>
        <v>#REF!</v>
      </c>
      <c r="AB2732" s="77" t="e">
        <f t="shared" ca="1" si="3945"/>
        <v>#REF!</v>
      </c>
      <c r="AC2732" s="77" t="e">
        <f t="shared" ca="1" si="3945"/>
        <v>#REF!</v>
      </c>
      <c r="AD2732" s="77" t="e">
        <f t="shared" ca="1" si="3945"/>
        <v>#REF!</v>
      </c>
      <c r="AE2732" s="77" t="e">
        <f t="shared" ca="1" si="3945"/>
        <v>#REF!</v>
      </c>
      <c r="AF2732" s="77" t="e">
        <f t="shared" ca="1" si="3945"/>
        <v>#REF!</v>
      </c>
      <c r="AG2732" s="77" t="e">
        <f t="shared" ca="1" si="3945"/>
        <v>#REF!</v>
      </c>
      <c r="AH2732" s="77" t="e">
        <f t="shared" ca="1" si="3945"/>
        <v>#REF!</v>
      </c>
      <c r="AI2732" s="77" t="e">
        <f t="shared" ca="1" si="3945"/>
        <v>#REF!</v>
      </c>
      <c r="AJ2732" s="77" t="e">
        <f t="shared" ca="1" si="3945"/>
        <v>#REF!</v>
      </c>
      <c r="AK2732" s="77" t="e">
        <f t="shared" ca="1" si="3945"/>
        <v>#REF!</v>
      </c>
      <c r="AL2732" s="77" t="e">
        <f t="shared" ca="1" si="3945"/>
        <v>#REF!</v>
      </c>
      <c r="AM2732" s="77" t="e">
        <f t="shared" ca="1" si="3945"/>
        <v>#REF!</v>
      </c>
      <c r="AN2732" s="77" t="e">
        <f t="shared" ca="1" si="3945"/>
        <v>#REF!</v>
      </c>
      <c r="AO2732" s="77" t="e">
        <f t="shared" ca="1" si="3945"/>
        <v>#REF!</v>
      </c>
      <c r="AP2732" s="77" t="e">
        <f t="shared" ca="1" si="3945"/>
        <v>#REF!</v>
      </c>
      <c r="AQ2732" s="77" t="e">
        <f t="shared" ca="1" si="3945"/>
        <v>#REF!</v>
      </c>
      <c r="AR2732" s="77" t="e">
        <f t="shared" ca="1" si="3945"/>
        <v>#REF!</v>
      </c>
      <c r="AS2732" s="77" t="e">
        <f t="shared" ca="1" si="3945"/>
        <v>#REF!</v>
      </c>
      <c r="AT2732" s="77" t="e">
        <f t="shared" ca="1" si="3945"/>
        <v>#REF!</v>
      </c>
      <c r="AU2732" s="77" t="e">
        <f t="shared" ca="1" si="3945"/>
        <v>#REF!</v>
      </c>
      <c r="AV2732" s="77" t="e">
        <f t="shared" ca="1" si="3945"/>
        <v>#REF!</v>
      </c>
      <c r="AW2732" s="77" t="e">
        <f t="shared" ca="1" si="3945"/>
        <v>#REF!</v>
      </c>
      <c r="AX2732" s="77" t="e">
        <f t="shared" ca="1" si="3945"/>
        <v>#REF!</v>
      </c>
      <c r="AY2732" s="77" t="e">
        <f t="shared" ref="AY2732:CD2732" ca="1" si="3946">SUM(AY2730:AY2731)</f>
        <v>#REF!</v>
      </c>
      <c r="AZ2732" s="77" t="e">
        <f t="shared" ca="1" si="3946"/>
        <v>#REF!</v>
      </c>
      <c r="BA2732" s="77" t="e">
        <f t="shared" ca="1" si="3946"/>
        <v>#REF!</v>
      </c>
      <c r="BB2732" s="77" t="e">
        <f t="shared" ca="1" si="3946"/>
        <v>#REF!</v>
      </c>
      <c r="BC2732" s="77" t="e">
        <f t="shared" ca="1" si="3946"/>
        <v>#REF!</v>
      </c>
      <c r="BD2732" s="77" t="e">
        <f t="shared" ca="1" si="3946"/>
        <v>#REF!</v>
      </c>
      <c r="BE2732" s="77" t="e">
        <f t="shared" ca="1" si="3946"/>
        <v>#REF!</v>
      </c>
      <c r="BF2732" s="77" t="e">
        <f t="shared" ca="1" si="3946"/>
        <v>#REF!</v>
      </c>
      <c r="BG2732" s="77" t="e">
        <f t="shared" ca="1" si="3946"/>
        <v>#REF!</v>
      </c>
      <c r="BH2732" s="77" t="e">
        <f t="shared" ca="1" si="3946"/>
        <v>#REF!</v>
      </c>
      <c r="BI2732" s="77" t="e">
        <f t="shared" ca="1" si="3946"/>
        <v>#REF!</v>
      </c>
      <c r="BJ2732" s="77" t="e">
        <f t="shared" ca="1" si="3946"/>
        <v>#REF!</v>
      </c>
      <c r="BK2732" s="77" t="e">
        <f t="shared" ca="1" si="3946"/>
        <v>#REF!</v>
      </c>
      <c r="BL2732" s="77" t="e">
        <f t="shared" ca="1" si="3946"/>
        <v>#REF!</v>
      </c>
      <c r="BM2732" s="77" t="e">
        <f t="shared" ca="1" si="3946"/>
        <v>#REF!</v>
      </c>
      <c r="BN2732" s="77" t="e">
        <f t="shared" ca="1" si="3946"/>
        <v>#REF!</v>
      </c>
      <c r="BO2732" s="77" t="e">
        <f t="shared" ca="1" si="3946"/>
        <v>#REF!</v>
      </c>
      <c r="BP2732" s="77" t="e">
        <f t="shared" ca="1" si="3946"/>
        <v>#REF!</v>
      </c>
      <c r="BQ2732" s="77" t="e">
        <f t="shared" ca="1" si="3946"/>
        <v>#REF!</v>
      </c>
      <c r="BR2732" s="77" t="e">
        <f t="shared" ca="1" si="3946"/>
        <v>#REF!</v>
      </c>
      <c r="BS2732" s="77" t="e">
        <f t="shared" ca="1" si="3946"/>
        <v>#REF!</v>
      </c>
      <c r="BT2732" s="77" t="e">
        <f t="shared" ca="1" si="3946"/>
        <v>#REF!</v>
      </c>
      <c r="BU2732" s="77" t="e">
        <f t="shared" ca="1" si="3946"/>
        <v>#REF!</v>
      </c>
      <c r="BV2732" s="77" t="e">
        <f t="shared" ca="1" si="3946"/>
        <v>#REF!</v>
      </c>
      <c r="BW2732" s="77" t="e">
        <f t="shared" ca="1" si="3946"/>
        <v>#REF!</v>
      </c>
      <c r="BX2732" s="77" t="e">
        <f t="shared" ca="1" si="3946"/>
        <v>#REF!</v>
      </c>
      <c r="BY2732" s="77" t="e">
        <f t="shared" ca="1" si="3946"/>
        <v>#REF!</v>
      </c>
      <c r="BZ2732" s="77" t="e">
        <f t="shared" ca="1" si="3946"/>
        <v>#REF!</v>
      </c>
      <c r="CA2732" s="77" t="e">
        <f t="shared" ca="1" si="3946"/>
        <v>#REF!</v>
      </c>
      <c r="CB2732" s="77" t="e">
        <f t="shared" ca="1" si="3946"/>
        <v>#REF!</v>
      </c>
      <c r="CC2732" s="77" t="e">
        <f t="shared" ca="1" si="3946"/>
        <v>#REF!</v>
      </c>
      <c r="CD2732" s="77" t="e">
        <f t="shared" ca="1" si="3946"/>
        <v>#REF!</v>
      </c>
      <c r="CE2732" s="77" t="e">
        <f t="shared" ref="CE2732:CK2732" ca="1" si="3947">SUM(CE2730:CE2731)</f>
        <v>#REF!</v>
      </c>
      <c r="CF2732" s="77" t="e">
        <f t="shared" ca="1" si="3947"/>
        <v>#REF!</v>
      </c>
      <c r="CG2732" s="77" t="e">
        <f t="shared" ca="1" si="3947"/>
        <v>#REF!</v>
      </c>
      <c r="CH2732" s="77" t="e">
        <f t="shared" ca="1" si="3947"/>
        <v>#REF!</v>
      </c>
      <c r="CI2732" s="77" t="e">
        <f t="shared" ca="1" si="3947"/>
        <v>#REF!</v>
      </c>
      <c r="CJ2732" s="77" t="e">
        <f t="shared" ca="1" si="3947"/>
        <v>#REF!</v>
      </c>
      <c r="CK2732" s="77" t="e">
        <f t="shared" ca="1" si="3947"/>
        <v>#REF!</v>
      </c>
      <c r="CL2732" s="77" t="e">
        <f t="shared" ref="CL2732" ca="1" si="3948">SUM(CL2730:CL2731)</f>
        <v>#REF!</v>
      </c>
    </row>
    <row r="2733" spans="2:90" x14ac:dyDescent="0.4">
      <c r="B2733" s="123"/>
      <c r="D2733" t="s">
        <v>564</v>
      </c>
      <c r="E2733" s="8" t="str">
        <f t="shared" ref="E2733" si="3949">ROW()&amp;" "&amp;D2733</f>
        <v>2733 FAPPELIST-F</v>
      </c>
      <c r="H2733" s="27"/>
      <c r="J2733" s="77"/>
      <c r="K2733" s="28"/>
      <c r="L2733" s="28"/>
      <c r="M2733" s="28"/>
      <c r="N2733" s="28"/>
      <c r="O2733" s="28"/>
      <c r="P2733" s="28"/>
      <c r="R2733" s="33"/>
      <c r="S2733" s="77"/>
      <c r="T2733" s="77"/>
      <c r="U2733" s="77"/>
      <c r="V2733" s="77"/>
      <c r="W2733" s="77"/>
      <c r="X2733" s="77"/>
      <c r="Y2733" s="77"/>
      <c r="Z2733" s="77"/>
      <c r="AA2733" s="77"/>
      <c r="AB2733" s="77"/>
      <c r="AC2733" s="77"/>
      <c r="AD2733" s="77"/>
      <c r="AE2733" s="77"/>
      <c r="AF2733" s="77"/>
      <c r="AG2733" s="77"/>
      <c r="AH2733" s="77"/>
      <c r="AI2733" s="77"/>
      <c r="AJ2733" s="77"/>
      <c r="AK2733" s="77"/>
      <c r="AL2733" s="77"/>
      <c r="AM2733" s="77"/>
      <c r="AN2733" s="77"/>
      <c r="AO2733" s="77"/>
      <c r="AP2733" s="77"/>
      <c r="AQ2733" s="77"/>
      <c r="AR2733" s="77"/>
      <c r="AS2733" s="77"/>
      <c r="AT2733" s="77"/>
      <c r="AU2733" s="77"/>
      <c r="AV2733" s="77"/>
      <c r="AW2733" s="77"/>
      <c r="AX2733" s="77"/>
      <c r="AY2733" s="77"/>
      <c r="AZ2733" s="77"/>
      <c r="BA2733" s="77"/>
      <c r="BB2733" s="77"/>
      <c r="BC2733" s="77"/>
      <c r="BD2733" s="77"/>
      <c r="BE2733" s="77"/>
      <c r="BF2733" s="77"/>
      <c r="BG2733" s="77"/>
      <c r="BH2733" s="77"/>
      <c r="BI2733" s="77"/>
      <c r="BJ2733" s="77"/>
      <c r="BK2733" s="77"/>
      <c r="BL2733" s="77"/>
      <c r="BM2733" s="77"/>
      <c r="BN2733" s="77"/>
      <c r="BO2733" s="77"/>
      <c r="BP2733" s="77"/>
      <c r="BQ2733" s="77"/>
      <c r="BR2733" s="77"/>
      <c r="BS2733" s="77"/>
      <c r="BT2733" s="77"/>
      <c r="BU2733" s="77"/>
      <c r="BV2733" s="77"/>
      <c r="BW2733" s="77"/>
      <c r="BX2733" s="77"/>
      <c r="BY2733" s="77"/>
      <c r="BZ2733" s="77"/>
      <c r="CA2733" s="77"/>
      <c r="CB2733" s="77"/>
      <c r="CC2733" s="77"/>
      <c r="CD2733" s="77"/>
      <c r="CE2733" s="77"/>
      <c r="CF2733" s="77"/>
      <c r="CG2733" s="77"/>
      <c r="CH2733" s="77"/>
      <c r="CI2733" s="77"/>
      <c r="CJ2733" s="77"/>
      <c r="CK2733" s="77"/>
      <c r="CL2733" s="77"/>
    </row>
    <row r="2734" spans="2:90" x14ac:dyDescent="0.4">
      <c r="B2734" s="132" t="str">
        <f t="shared" ref="B2734:B2741" si="3950">B2699</f>
        <v>(Primary label)</v>
      </c>
      <c r="D2734" t="s">
        <v>564</v>
      </c>
      <c r="E2734" s="8" t="str">
        <f t="shared" si="3927"/>
        <v>2734 FAPPELIST-F</v>
      </c>
      <c r="G2734" t="s">
        <v>332</v>
      </c>
      <c r="H2734" s="27"/>
      <c r="I2734" s="78"/>
      <c r="J2734" s="78"/>
      <c r="K2734" s="33"/>
      <c r="L2734" s="33"/>
      <c r="M2734" s="33"/>
      <c r="N2734" s="33"/>
      <c r="O2734" s="33"/>
      <c r="P2734" s="33"/>
      <c r="R2734" s="33"/>
      <c r="S2734" s="77"/>
      <c r="T2734" s="77"/>
      <c r="U2734" s="77"/>
      <c r="V2734" s="77"/>
      <c r="W2734" s="77"/>
      <c r="X2734" s="77"/>
      <c r="Y2734" s="77"/>
      <c r="Z2734" s="77"/>
      <c r="AA2734" s="77"/>
      <c r="AB2734" s="77"/>
      <c r="AC2734" s="77"/>
      <c r="AD2734" s="77"/>
      <c r="AE2734" s="77"/>
      <c r="AF2734" s="77"/>
      <c r="AG2734" s="77"/>
      <c r="AH2734" s="77"/>
      <c r="AI2734" s="77"/>
      <c r="AJ2734" s="77"/>
      <c r="AK2734" s="77"/>
      <c r="AL2734" s="77"/>
      <c r="AM2734" s="77"/>
      <c r="AN2734" s="77"/>
      <c r="AO2734" s="77"/>
      <c r="AP2734" s="77"/>
      <c r="AQ2734" s="77"/>
      <c r="AR2734" s="77"/>
      <c r="AS2734" s="77"/>
      <c r="AT2734" s="77"/>
      <c r="AU2734" s="77"/>
      <c r="AV2734" s="77"/>
      <c r="AW2734" s="77"/>
      <c r="AX2734" s="77"/>
      <c r="AY2734" s="77"/>
      <c r="AZ2734" s="77"/>
      <c r="BA2734" s="77"/>
      <c r="BB2734" s="77"/>
      <c r="BC2734" s="77"/>
      <c r="BD2734" s="77"/>
      <c r="BE2734" s="77"/>
      <c r="BF2734" s="77"/>
      <c r="BG2734" s="77"/>
      <c r="BH2734" s="77"/>
      <c r="BI2734" s="77"/>
      <c r="BJ2734" s="77"/>
      <c r="BK2734" s="77"/>
      <c r="BL2734" s="77"/>
      <c r="BM2734" s="77"/>
      <c r="BN2734" s="77"/>
      <c r="BO2734" s="77"/>
      <c r="BP2734" s="77"/>
      <c r="BQ2734" s="77"/>
      <c r="BR2734" s="77"/>
      <c r="BS2734" s="77"/>
      <c r="BT2734" s="77"/>
      <c r="BU2734" s="77"/>
      <c r="BV2734" s="77"/>
      <c r="BW2734" s="77"/>
      <c r="BX2734" s="77"/>
      <c r="BY2734" s="77"/>
      <c r="BZ2734" s="77"/>
      <c r="CA2734" s="77"/>
      <c r="CB2734" s="77"/>
      <c r="CC2734" s="77"/>
      <c r="CD2734" s="77"/>
      <c r="CE2734" s="77"/>
      <c r="CF2734" s="77"/>
      <c r="CG2734" s="77"/>
      <c r="CH2734" s="77"/>
      <c r="CI2734" s="77"/>
      <c r="CJ2734" s="77"/>
      <c r="CK2734" s="77"/>
      <c r="CL2734" s="77"/>
    </row>
    <row r="2735" spans="2:90" x14ac:dyDescent="0.4">
      <c r="B2735" s="132" t="str">
        <f t="shared" si="3950"/>
        <v>primary unit</v>
      </c>
      <c r="D2735" t="s">
        <v>564</v>
      </c>
      <c r="E2735" s="8" t="str">
        <f t="shared" si="3927"/>
        <v>2735 FAPPELIST-F</v>
      </c>
      <c r="G2735" t="s">
        <v>332</v>
      </c>
      <c r="H2735" s="27"/>
      <c r="I2735" s="78"/>
      <c r="J2735" s="78"/>
      <c r="K2735" s="33"/>
      <c r="L2735" s="33"/>
      <c r="M2735" s="33"/>
      <c r="N2735" s="33"/>
      <c r="O2735" s="33"/>
      <c r="P2735" s="33"/>
      <c r="R2735" s="33"/>
    </row>
    <row r="2736" spans="2:90" x14ac:dyDescent="0.4">
      <c r="B2736" s="132" t="str">
        <f t="shared" si="3950"/>
        <v>Primary revenue driver</v>
      </c>
      <c r="D2736" t="s">
        <v>564</v>
      </c>
      <c r="E2736" s="8" t="str">
        <f t="shared" si="3927"/>
        <v>2736 FAPPELIST-F</v>
      </c>
      <c r="G2736" t="s">
        <v>332</v>
      </c>
      <c r="K2736" s="53"/>
      <c r="L2736" s="53"/>
      <c r="M2736" s="53"/>
      <c r="N2736" s="53"/>
      <c r="O2736" s="53"/>
      <c r="P2736" s="53"/>
      <c r="R2736" s="24"/>
      <c r="S2736" s="80" t="str">
        <f t="shared" ref="S2736" si="3951">S2701</f>
        <v>S$12</v>
      </c>
      <c r="T2736" s="80" t="str">
        <f t="shared" ref="T2736:AX2736" si="3952">T2701</f>
        <v>T$12</v>
      </c>
      <c r="U2736" s="80" t="str">
        <f t="shared" si="3952"/>
        <v>U$12</v>
      </c>
      <c r="V2736" s="80" t="str">
        <f t="shared" si="3952"/>
        <v>V$12</v>
      </c>
      <c r="W2736" s="80" t="str">
        <f t="shared" si="3952"/>
        <v>W$12</v>
      </c>
      <c r="X2736" s="80" t="str">
        <f t="shared" si="3952"/>
        <v>X$12</v>
      </c>
      <c r="Y2736" s="80" t="str">
        <f t="shared" si="3952"/>
        <v>Y$12</v>
      </c>
      <c r="Z2736" s="80" t="str">
        <f t="shared" si="3952"/>
        <v>Z$12</v>
      </c>
      <c r="AA2736" s="80" t="str">
        <f t="shared" si="3952"/>
        <v>AA$12</v>
      </c>
      <c r="AB2736" s="80" t="str">
        <f t="shared" si="3952"/>
        <v>AB$12</v>
      </c>
      <c r="AC2736" s="80" t="str">
        <f t="shared" si="3952"/>
        <v>AC$12</v>
      </c>
      <c r="AD2736" s="80" t="str">
        <f t="shared" si="3952"/>
        <v>AD$12</v>
      </c>
      <c r="AE2736" s="80" t="str">
        <f t="shared" si="3952"/>
        <v>AE$12</v>
      </c>
      <c r="AF2736" s="80" t="str">
        <f t="shared" si="3952"/>
        <v>AF$12</v>
      </c>
      <c r="AG2736" s="80" t="str">
        <f t="shared" si="3952"/>
        <v>AG$12</v>
      </c>
      <c r="AH2736" s="80" t="str">
        <f t="shared" si="3952"/>
        <v>AH$12</v>
      </c>
      <c r="AI2736" s="80" t="str">
        <f t="shared" si="3952"/>
        <v>AI$12</v>
      </c>
      <c r="AJ2736" s="80" t="str">
        <f t="shared" si="3952"/>
        <v>AJ$12</v>
      </c>
      <c r="AK2736" s="80" t="str">
        <f t="shared" si="3952"/>
        <v>AK$12</v>
      </c>
      <c r="AL2736" s="80" t="str">
        <f t="shared" si="3952"/>
        <v>AL$12</v>
      </c>
      <c r="AM2736" s="80" t="str">
        <f t="shared" si="3952"/>
        <v>AM$12</v>
      </c>
      <c r="AN2736" s="80" t="str">
        <f t="shared" si="3952"/>
        <v>AN$12</v>
      </c>
      <c r="AO2736" s="80" t="str">
        <f t="shared" si="3952"/>
        <v>AO$12</v>
      </c>
      <c r="AP2736" s="80" t="str">
        <f t="shared" si="3952"/>
        <v>AP$12</v>
      </c>
      <c r="AQ2736" s="80" t="str">
        <f t="shared" si="3952"/>
        <v>AQ$12</v>
      </c>
      <c r="AR2736" s="80" t="str">
        <f t="shared" si="3952"/>
        <v>AR$12</v>
      </c>
      <c r="AS2736" s="80" t="str">
        <f t="shared" si="3952"/>
        <v>AS$12</v>
      </c>
      <c r="AT2736" s="80" t="str">
        <f t="shared" si="3952"/>
        <v>AT$12</v>
      </c>
      <c r="AU2736" s="80" t="str">
        <f t="shared" si="3952"/>
        <v>AU$12</v>
      </c>
      <c r="AV2736" s="80" t="str">
        <f t="shared" si="3952"/>
        <v>AV$12</v>
      </c>
      <c r="AW2736" s="80" t="str">
        <f t="shared" si="3952"/>
        <v>AW$12</v>
      </c>
      <c r="AX2736" s="80" t="str">
        <f t="shared" si="3952"/>
        <v>AX$12</v>
      </c>
      <c r="AY2736" s="80" t="str">
        <f t="shared" ref="AY2736:CD2736" si="3953">AY2701</f>
        <v>AY$12</v>
      </c>
      <c r="AZ2736" s="80" t="str">
        <f t="shared" si="3953"/>
        <v>AZ$12</v>
      </c>
      <c r="BA2736" s="80" t="str">
        <f t="shared" si="3953"/>
        <v>BA$12</v>
      </c>
      <c r="BB2736" s="80" t="str">
        <f t="shared" si="3953"/>
        <v>BB$12</v>
      </c>
      <c r="BC2736" s="80" t="str">
        <f t="shared" si="3953"/>
        <v>BC$12</v>
      </c>
      <c r="BD2736" s="80" t="str">
        <f t="shared" si="3953"/>
        <v>BD$12</v>
      </c>
      <c r="BE2736" s="80" t="str">
        <f t="shared" si="3953"/>
        <v>BE$12</v>
      </c>
      <c r="BF2736" s="80" t="str">
        <f t="shared" si="3953"/>
        <v>BF$12</v>
      </c>
      <c r="BG2736" s="80" t="str">
        <f t="shared" si="3953"/>
        <v>BG$12</v>
      </c>
      <c r="BH2736" s="80" t="str">
        <f t="shared" si="3953"/>
        <v>BH$12</v>
      </c>
      <c r="BI2736" s="80" t="str">
        <f t="shared" si="3953"/>
        <v>BI$12</v>
      </c>
      <c r="BJ2736" s="80" t="str">
        <f t="shared" si="3953"/>
        <v>BJ$12</v>
      </c>
      <c r="BK2736" s="80" t="str">
        <f t="shared" si="3953"/>
        <v>BK$12</v>
      </c>
      <c r="BL2736" s="80" t="str">
        <f t="shared" si="3953"/>
        <v>BL$12</v>
      </c>
      <c r="BM2736" s="80" t="str">
        <f t="shared" si="3953"/>
        <v>BM$12</v>
      </c>
      <c r="BN2736" s="80" t="str">
        <f t="shared" si="3953"/>
        <v>BN$12</v>
      </c>
      <c r="BO2736" s="80" t="str">
        <f t="shared" si="3953"/>
        <v>BO$12</v>
      </c>
      <c r="BP2736" s="80" t="str">
        <f t="shared" si="3953"/>
        <v>BP$12</v>
      </c>
      <c r="BQ2736" s="80" t="str">
        <f t="shared" si="3953"/>
        <v>BQ$12</v>
      </c>
      <c r="BR2736" s="80" t="str">
        <f t="shared" si="3953"/>
        <v>BR$12</v>
      </c>
      <c r="BS2736" s="80" t="str">
        <f t="shared" si="3953"/>
        <v>BS$12</v>
      </c>
      <c r="BT2736" s="80" t="str">
        <f t="shared" si="3953"/>
        <v>BT$12</v>
      </c>
      <c r="BU2736" s="80" t="str">
        <f t="shared" si="3953"/>
        <v>BU$12</v>
      </c>
      <c r="BV2736" s="80" t="str">
        <f t="shared" si="3953"/>
        <v>BV$12</v>
      </c>
      <c r="BW2736" s="80" t="str">
        <f t="shared" si="3953"/>
        <v>BW$12</v>
      </c>
      <c r="BX2736" s="80" t="str">
        <f t="shared" si="3953"/>
        <v>BX$12</v>
      </c>
      <c r="BY2736" s="80" t="str">
        <f t="shared" si="3953"/>
        <v>BY$12</v>
      </c>
      <c r="BZ2736" s="80" t="str">
        <f t="shared" si="3953"/>
        <v>BZ$12</v>
      </c>
      <c r="CA2736" s="80" t="str">
        <f t="shared" si="3953"/>
        <v>CA$12</v>
      </c>
      <c r="CB2736" s="80" t="str">
        <f t="shared" si="3953"/>
        <v>CB$12</v>
      </c>
      <c r="CC2736" s="80" t="str">
        <f t="shared" si="3953"/>
        <v>CC$12</v>
      </c>
      <c r="CD2736" s="80" t="str">
        <f t="shared" si="3953"/>
        <v>CD$12</v>
      </c>
      <c r="CE2736" s="80" t="str">
        <f t="shared" ref="CE2736:CK2736" si="3954">CE2701</f>
        <v>CE$12</v>
      </c>
      <c r="CF2736" s="80" t="str">
        <f t="shared" si="3954"/>
        <v>CF$12</v>
      </c>
      <c r="CG2736" s="80" t="str">
        <f t="shared" si="3954"/>
        <v>CG$12</v>
      </c>
      <c r="CH2736" s="80" t="str">
        <f t="shared" si="3954"/>
        <v>CH$12</v>
      </c>
      <c r="CI2736" s="80" t="str">
        <f t="shared" si="3954"/>
        <v>CI$12</v>
      </c>
      <c r="CJ2736" s="80" t="str">
        <f t="shared" si="3954"/>
        <v>CJ$12</v>
      </c>
      <c r="CK2736" s="80" t="str">
        <f t="shared" si="3954"/>
        <v>CK$12</v>
      </c>
      <c r="CL2736" s="80" t="str">
        <f t="shared" ref="CL2736" si="3955">CL2701</f>
        <v>CL$12</v>
      </c>
    </row>
    <row r="2737" spans="2:90" x14ac:dyDescent="0.4">
      <c r="B2737" s="132" t="str">
        <f t="shared" si="3950"/>
        <v>Primary volume driver</v>
      </c>
      <c r="D2737" t="s">
        <v>564</v>
      </c>
      <c r="E2737" s="8" t="str">
        <f t="shared" si="3927"/>
        <v>2737 FAPPELIST-F</v>
      </c>
      <c r="G2737" t="s">
        <v>332</v>
      </c>
      <c r="H2737" s="12"/>
      <c r="I2737" s="60"/>
      <c r="J2737" s="60"/>
      <c r="K2737" s="15"/>
      <c r="L2737" s="15"/>
      <c r="M2737" s="15"/>
      <c r="N2737" s="15"/>
      <c r="O2737" s="15"/>
      <c r="P2737" s="15"/>
      <c r="R2737" s="15"/>
      <c r="S2737" s="80" t="str">
        <f t="shared" ref="S2737" si="3956">S2702</f>
        <v>S$13</v>
      </c>
      <c r="T2737" s="80" t="str">
        <f t="shared" ref="T2737:AX2737" si="3957">T2702</f>
        <v>T$13</v>
      </c>
      <c r="U2737" s="80" t="str">
        <f t="shared" si="3957"/>
        <v>U$13</v>
      </c>
      <c r="V2737" s="80" t="str">
        <f t="shared" si="3957"/>
        <v>V$13</v>
      </c>
      <c r="W2737" s="80" t="str">
        <f t="shared" si="3957"/>
        <v>W$13</v>
      </c>
      <c r="X2737" s="80" t="str">
        <f t="shared" si="3957"/>
        <v>X$13</v>
      </c>
      <c r="Y2737" s="80" t="str">
        <f t="shared" si="3957"/>
        <v>Y$13</v>
      </c>
      <c r="Z2737" s="80" t="str">
        <f t="shared" si="3957"/>
        <v>Z$13</v>
      </c>
      <c r="AA2737" s="80" t="str">
        <f t="shared" si="3957"/>
        <v>AA$13</v>
      </c>
      <c r="AB2737" s="80" t="str">
        <f t="shared" si="3957"/>
        <v>AB$13</v>
      </c>
      <c r="AC2737" s="80" t="str">
        <f t="shared" si="3957"/>
        <v>AC$13</v>
      </c>
      <c r="AD2737" s="80" t="str">
        <f t="shared" si="3957"/>
        <v>AD$13</v>
      </c>
      <c r="AE2737" s="80" t="str">
        <f t="shared" si="3957"/>
        <v>AE$13</v>
      </c>
      <c r="AF2737" s="80" t="str">
        <f t="shared" si="3957"/>
        <v>AF$13</v>
      </c>
      <c r="AG2737" s="80" t="str">
        <f t="shared" si="3957"/>
        <v>AG$13</v>
      </c>
      <c r="AH2737" s="80" t="str">
        <f t="shared" si="3957"/>
        <v>AH$13</v>
      </c>
      <c r="AI2737" s="80" t="str">
        <f t="shared" si="3957"/>
        <v>AI$13</v>
      </c>
      <c r="AJ2737" s="80" t="str">
        <f t="shared" si="3957"/>
        <v>AJ$13</v>
      </c>
      <c r="AK2737" s="80" t="str">
        <f t="shared" si="3957"/>
        <v>AK$13</v>
      </c>
      <c r="AL2737" s="80" t="str">
        <f t="shared" si="3957"/>
        <v>AL$13</v>
      </c>
      <c r="AM2737" s="80" t="str">
        <f t="shared" si="3957"/>
        <v>AM$13</v>
      </c>
      <c r="AN2737" s="80" t="str">
        <f t="shared" si="3957"/>
        <v>AN$13</v>
      </c>
      <c r="AO2737" s="80" t="str">
        <f t="shared" si="3957"/>
        <v>AO$13</v>
      </c>
      <c r="AP2737" s="80" t="str">
        <f t="shared" si="3957"/>
        <v>AP$13</v>
      </c>
      <c r="AQ2737" s="80" t="str">
        <f t="shared" si="3957"/>
        <v>AQ$13</v>
      </c>
      <c r="AR2737" s="80" t="str">
        <f t="shared" si="3957"/>
        <v>AR$13</v>
      </c>
      <c r="AS2737" s="80" t="str">
        <f t="shared" si="3957"/>
        <v>AS$13</v>
      </c>
      <c r="AT2737" s="80" t="str">
        <f t="shared" si="3957"/>
        <v>AT$13</v>
      </c>
      <c r="AU2737" s="80" t="str">
        <f t="shared" si="3957"/>
        <v>AU$13</v>
      </c>
      <c r="AV2737" s="80" t="str">
        <f t="shared" si="3957"/>
        <v>AV$13</v>
      </c>
      <c r="AW2737" s="80" t="str">
        <f t="shared" si="3957"/>
        <v>AW$13</v>
      </c>
      <c r="AX2737" s="80" t="str">
        <f t="shared" si="3957"/>
        <v>AX$13</v>
      </c>
      <c r="AY2737" s="80" t="str">
        <f t="shared" ref="AY2737:CD2737" si="3958">AY2702</f>
        <v>AY$13</v>
      </c>
      <c r="AZ2737" s="80" t="str">
        <f t="shared" si="3958"/>
        <v>AZ$13</v>
      </c>
      <c r="BA2737" s="80" t="str">
        <f t="shared" si="3958"/>
        <v>BA$13</v>
      </c>
      <c r="BB2737" s="80" t="str">
        <f t="shared" si="3958"/>
        <v>BB$13</v>
      </c>
      <c r="BC2737" s="80" t="str">
        <f t="shared" si="3958"/>
        <v>BC$13</v>
      </c>
      <c r="BD2737" s="80" t="str">
        <f t="shared" si="3958"/>
        <v>BD$13</v>
      </c>
      <c r="BE2737" s="80" t="str">
        <f t="shared" si="3958"/>
        <v>BE$13</v>
      </c>
      <c r="BF2737" s="80" t="str">
        <f t="shared" si="3958"/>
        <v>BF$13</v>
      </c>
      <c r="BG2737" s="80" t="str">
        <f t="shared" si="3958"/>
        <v>BG$13</v>
      </c>
      <c r="BH2737" s="80" t="str">
        <f t="shared" si="3958"/>
        <v>BH$13</v>
      </c>
      <c r="BI2737" s="80" t="str">
        <f t="shared" si="3958"/>
        <v>BI$13</v>
      </c>
      <c r="BJ2737" s="80" t="str">
        <f t="shared" si="3958"/>
        <v>BJ$13</v>
      </c>
      <c r="BK2737" s="80" t="str">
        <f t="shared" si="3958"/>
        <v>BK$13</v>
      </c>
      <c r="BL2737" s="80" t="str">
        <f t="shared" si="3958"/>
        <v>BL$13</v>
      </c>
      <c r="BM2737" s="80" t="str">
        <f t="shared" si="3958"/>
        <v>BM$13</v>
      </c>
      <c r="BN2737" s="80" t="str">
        <f t="shared" si="3958"/>
        <v>BN$13</v>
      </c>
      <c r="BO2737" s="80" t="str">
        <f t="shared" si="3958"/>
        <v>BO$13</v>
      </c>
      <c r="BP2737" s="80" t="str">
        <f t="shared" si="3958"/>
        <v>BP$13</v>
      </c>
      <c r="BQ2737" s="80" t="str">
        <f t="shared" si="3958"/>
        <v>BQ$13</v>
      </c>
      <c r="BR2737" s="80" t="str">
        <f t="shared" si="3958"/>
        <v>BR$13</v>
      </c>
      <c r="BS2737" s="80" t="str">
        <f t="shared" si="3958"/>
        <v>BS$13</v>
      </c>
      <c r="BT2737" s="80" t="str">
        <f t="shared" si="3958"/>
        <v>BT$13</v>
      </c>
      <c r="BU2737" s="80" t="str">
        <f t="shared" si="3958"/>
        <v>BU$13</v>
      </c>
      <c r="BV2737" s="80" t="str">
        <f t="shared" si="3958"/>
        <v>BV$13</v>
      </c>
      <c r="BW2737" s="80" t="str">
        <f t="shared" si="3958"/>
        <v>BW$13</v>
      </c>
      <c r="BX2737" s="80" t="str">
        <f t="shared" si="3958"/>
        <v>BX$13</v>
      </c>
      <c r="BY2737" s="80" t="str">
        <f t="shared" si="3958"/>
        <v>BY$13</v>
      </c>
      <c r="BZ2737" s="80" t="str">
        <f t="shared" si="3958"/>
        <v>BZ$13</v>
      </c>
      <c r="CA2737" s="80" t="str">
        <f t="shared" si="3958"/>
        <v>CA$13</v>
      </c>
      <c r="CB2737" s="80" t="str">
        <f t="shared" si="3958"/>
        <v>CB$13</v>
      </c>
      <c r="CC2737" s="80" t="str">
        <f t="shared" si="3958"/>
        <v>CC$13</v>
      </c>
      <c r="CD2737" s="80" t="str">
        <f t="shared" si="3958"/>
        <v>CD$13</v>
      </c>
      <c r="CE2737" s="80" t="str">
        <f t="shared" ref="CE2737:CK2737" si="3959">CE2702</f>
        <v>CE$13</v>
      </c>
      <c r="CF2737" s="80" t="str">
        <f t="shared" si="3959"/>
        <v>CF$13</v>
      </c>
      <c r="CG2737" s="80" t="str">
        <f t="shared" si="3959"/>
        <v>CG$13</v>
      </c>
      <c r="CH2737" s="80" t="str">
        <f t="shared" si="3959"/>
        <v>CH$13</v>
      </c>
      <c r="CI2737" s="80" t="str">
        <f t="shared" si="3959"/>
        <v>CI$13</v>
      </c>
      <c r="CJ2737" s="80" t="str">
        <f t="shared" si="3959"/>
        <v>CJ$13</v>
      </c>
      <c r="CK2737" s="80" t="str">
        <f t="shared" si="3959"/>
        <v>CK$13</v>
      </c>
      <c r="CL2737" s="80" t="str">
        <f t="shared" ref="CL2737" si="3960">CL2702</f>
        <v>CL$13</v>
      </c>
    </row>
    <row r="2738" spans="2:90" x14ac:dyDescent="0.4">
      <c r="B2738" s="132" t="str">
        <f t="shared" si="3950"/>
        <v>(Secondary label)</v>
      </c>
      <c r="D2738" t="s">
        <v>564</v>
      </c>
      <c r="E2738" s="8" t="str">
        <f t="shared" si="3927"/>
        <v>2738 FAPPELIST-F</v>
      </c>
      <c r="G2738" t="s">
        <v>332</v>
      </c>
      <c r="H2738" s="12"/>
      <c r="I2738" s="60"/>
      <c r="J2738" s="60"/>
      <c r="K2738" s="15"/>
      <c r="L2738" s="15"/>
      <c r="M2738" s="15"/>
      <c r="N2738" s="15"/>
      <c r="O2738" s="15"/>
      <c r="P2738" s="15"/>
      <c r="R2738" s="15"/>
      <c r="S2738" s="175"/>
      <c r="T2738" s="175"/>
      <c r="U2738" s="175"/>
      <c r="V2738" s="175"/>
      <c r="W2738" s="175"/>
      <c r="X2738" s="175"/>
      <c r="Y2738" s="175"/>
      <c r="Z2738" s="175"/>
      <c r="AA2738" s="175"/>
      <c r="AB2738" s="175"/>
      <c r="AC2738" s="175"/>
      <c r="AD2738" s="175"/>
      <c r="AE2738" s="175"/>
      <c r="AF2738" s="175"/>
      <c r="AG2738" s="175"/>
      <c r="AH2738" s="175"/>
      <c r="AI2738" s="175"/>
      <c r="AJ2738" s="175"/>
      <c r="AK2738" s="175"/>
      <c r="AL2738" s="175"/>
      <c r="AM2738" s="175"/>
      <c r="AN2738" s="175"/>
      <c r="AO2738" s="175"/>
      <c r="AP2738" s="175"/>
      <c r="AQ2738" s="175"/>
      <c r="AR2738" s="175"/>
      <c r="AS2738" s="175"/>
      <c r="AT2738" s="175"/>
      <c r="AU2738" s="175"/>
      <c r="AV2738" s="175"/>
      <c r="AW2738" s="175"/>
      <c r="AX2738" s="175"/>
      <c r="AY2738" s="175"/>
      <c r="AZ2738" s="175"/>
      <c r="BA2738" s="175"/>
      <c r="BB2738" s="175"/>
      <c r="BC2738" s="175"/>
      <c r="BD2738" s="175"/>
      <c r="BE2738" s="175"/>
      <c r="BF2738" s="175"/>
      <c r="BG2738" s="175"/>
      <c r="BH2738" s="175"/>
      <c r="BI2738" s="175"/>
      <c r="BJ2738" s="175"/>
      <c r="BK2738" s="175"/>
      <c r="BL2738" s="175"/>
      <c r="BM2738" s="175"/>
      <c r="BN2738" s="175"/>
      <c r="BO2738" s="175"/>
      <c r="BP2738" s="175"/>
      <c r="BQ2738" s="175"/>
      <c r="BR2738" s="175"/>
      <c r="BS2738" s="175"/>
      <c r="BT2738" s="175"/>
      <c r="BU2738" s="175"/>
      <c r="BV2738" s="175"/>
      <c r="BW2738" s="175"/>
      <c r="BX2738" s="175"/>
      <c r="BY2738" s="175"/>
      <c r="BZ2738" s="175"/>
      <c r="CA2738" s="175"/>
      <c r="CB2738" s="175"/>
      <c r="CC2738" s="175"/>
      <c r="CD2738" s="175"/>
      <c r="CE2738" s="175"/>
      <c r="CF2738" s="175"/>
      <c r="CG2738" s="175"/>
      <c r="CH2738" s="175"/>
      <c r="CI2738" s="175"/>
      <c r="CJ2738" s="175"/>
      <c r="CK2738" s="175"/>
      <c r="CL2738" s="175"/>
    </row>
    <row r="2739" spans="2:90" x14ac:dyDescent="0.4">
      <c r="B2739" s="132" t="str">
        <f t="shared" si="3950"/>
        <v xml:space="preserve">secondary unit </v>
      </c>
      <c r="D2739" t="s">
        <v>564</v>
      </c>
      <c r="E2739" s="8" t="str">
        <f t="shared" si="3927"/>
        <v>2739 FAPPELIST-F</v>
      </c>
      <c r="G2739" t="s">
        <v>332</v>
      </c>
      <c r="H2739" s="12"/>
      <c r="I2739" s="60"/>
      <c r="J2739" s="60"/>
      <c r="K2739" s="15"/>
      <c r="L2739" s="15"/>
      <c r="M2739" s="15"/>
      <c r="N2739" s="15"/>
      <c r="O2739" s="15"/>
      <c r="P2739" s="15"/>
      <c r="R2739" s="15"/>
      <c r="S2739" s="80"/>
      <c r="T2739" s="80"/>
      <c r="U2739" s="80"/>
      <c r="V2739" s="80"/>
      <c r="W2739" s="80"/>
      <c r="X2739" s="80"/>
      <c r="Y2739" s="80"/>
      <c r="Z2739" s="80"/>
      <c r="AA2739" s="80"/>
      <c r="AB2739" s="80"/>
      <c r="AC2739" s="80"/>
      <c r="AD2739" s="80"/>
      <c r="AE2739" s="80"/>
      <c r="AF2739" s="80"/>
      <c r="AG2739" s="80"/>
      <c r="AH2739" s="80"/>
      <c r="AI2739" s="80"/>
      <c r="AJ2739" s="80"/>
      <c r="AK2739" s="80"/>
      <c r="AL2739" s="80"/>
      <c r="AM2739" s="80"/>
      <c r="AN2739" s="80"/>
      <c r="AO2739" s="80"/>
      <c r="AP2739" s="80"/>
      <c r="AQ2739" s="80"/>
      <c r="AR2739" s="80"/>
      <c r="AS2739" s="80"/>
      <c r="AT2739" s="80"/>
      <c r="AU2739" s="80"/>
      <c r="AV2739" s="80"/>
      <c r="AW2739" s="80"/>
      <c r="AX2739" s="80"/>
      <c r="AY2739" s="80"/>
      <c r="AZ2739" s="80"/>
      <c r="BA2739" s="80"/>
      <c r="BB2739" s="80"/>
      <c r="BC2739" s="80"/>
      <c r="BD2739" s="80"/>
      <c r="BE2739" s="80"/>
      <c r="BF2739" s="80"/>
      <c r="BG2739" s="80"/>
      <c r="BH2739" s="80"/>
      <c r="BI2739" s="80"/>
      <c r="BJ2739" s="80"/>
      <c r="BK2739" s="80"/>
      <c r="BL2739" s="80"/>
      <c r="BM2739" s="80"/>
      <c r="BN2739" s="80"/>
      <c r="BO2739" s="80"/>
      <c r="BP2739" s="80"/>
      <c r="BQ2739" s="80"/>
      <c r="BR2739" s="80"/>
      <c r="BS2739" s="80"/>
      <c r="BT2739" s="80"/>
      <c r="BU2739" s="80"/>
      <c r="BV2739" s="80"/>
      <c r="BW2739" s="80"/>
      <c r="BX2739" s="80"/>
      <c r="BY2739" s="80"/>
      <c r="BZ2739" s="80"/>
      <c r="CA2739" s="80"/>
      <c r="CB2739" s="80"/>
      <c r="CC2739" s="80"/>
      <c r="CD2739" s="80"/>
      <c r="CE2739" s="80"/>
      <c r="CF2739" s="80"/>
      <c r="CG2739" s="80"/>
      <c r="CH2739" s="80"/>
      <c r="CI2739" s="80"/>
      <c r="CJ2739" s="80"/>
      <c r="CK2739" s="80"/>
      <c r="CL2739" s="80"/>
    </row>
    <row r="2740" spans="2:90" x14ac:dyDescent="0.4">
      <c r="B2740" s="132" t="str">
        <f t="shared" si="3950"/>
        <v>Secondary revenue driver</v>
      </c>
      <c r="D2740" t="s">
        <v>564</v>
      </c>
      <c r="E2740" s="8" t="str">
        <f>ROW()&amp;" "&amp;D2740</f>
        <v>2740 FAPPELIST-F</v>
      </c>
      <c r="G2740" t="s">
        <v>332</v>
      </c>
      <c r="H2740" s="12"/>
      <c r="I2740" s="60"/>
      <c r="J2740" s="60"/>
      <c r="K2740" s="15"/>
      <c r="L2740" s="15"/>
      <c r="M2740" s="15"/>
      <c r="N2740" s="15"/>
      <c r="O2740" s="15"/>
      <c r="P2740" s="15"/>
      <c r="R2740" s="15"/>
      <c r="S2740" s="80" t="str">
        <f t="shared" ref="S2740" si="3961">S2705</f>
        <v>S$14</v>
      </c>
      <c r="T2740" s="80" t="str">
        <f t="shared" ref="T2740:AX2740" si="3962">T2705</f>
        <v>T$14</v>
      </c>
      <c r="U2740" s="80" t="str">
        <f t="shared" si="3962"/>
        <v>U$14</v>
      </c>
      <c r="V2740" s="80" t="str">
        <f t="shared" si="3962"/>
        <v>V$14</v>
      </c>
      <c r="W2740" s="80" t="str">
        <f t="shared" si="3962"/>
        <v>W$14</v>
      </c>
      <c r="X2740" s="80" t="str">
        <f t="shared" si="3962"/>
        <v>X$14</v>
      </c>
      <c r="Y2740" s="80" t="str">
        <f t="shared" si="3962"/>
        <v>Y$14</v>
      </c>
      <c r="Z2740" s="80" t="str">
        <f t="shared" si="3962"/>
        <v>Z$14</v>
      </c>
      <c r="AA2740" s="80" t="str">
        <f t="shared" si="3962"/>
        <v>AA$14</v>
      </c>
      <c r="AB2740" s="80" t="str">
        <f t="shared" si="3962"/>
        <v>AB$14</v>
      </c>
      <c r="AC2740" s="80" t="str">
        <f t="shared" si="3962"/>
        <v>AC$14</v>
      </c>
      <c r="AD2740" s="80" t="str">
        <f t="shared" si="3962"/>
        <v>AD$14</v>
      </c>
      <c r="AE2740" s="80" t="str">
        <f t="shared" si="3962"/>
        <v>AE$14</v>
      </c>
      <c r="AF2740" s="80" t="str">
        <f t="shared" si="3962"/>
        <v>AF$14</v>
      </c>
      <c r="AG2740" s="80" t="str">
        <f t="shared" si="3962"/>
        <v>AG$14</v>
      </c>
      <c r="AH2740" s="80" t="str">
        <f t="shared" si="3962"/>
        <v>AH$14</v>
      </c>
      <c r="AI2740" s="80" t="str">
        <f t="shared" si="3962"/>
        <v>AI$14</v>
      </c>
      <c r="AJ2740" s="80" t="str">
        <f t="shared" si="3962"/>
        <v>AJ$14</v>
      </c>
      <c r="AK2740" s="80" t="str">
        <f t="shared" si="3962"/>
        <v>AK$14</v>
      </c>
      <c r="AL2740" s="80" t="str">
        <f t="shared" si="3962"/>
        <v>AL$14</v>
      </c>
      <c r="AM2740" s="80" t="str">
        <f t="shared" si="3962"/>
        <v>AM$14</v>
      </c>
      <c r="AN2740" s="80" t="str">
        <f t="shared" si="3962"/>
        <v>AN$14</v>
      </c>
      <c r="AO2740" s="80" t="str">
        <f t="shared" si="3962"/>
        <v>AO$14</v>
      </c>
      <c r="AP2740" s="80" t="str">
        <f t="shared" si="3962"/>
        <v>AP$14</v>
      </c>
      <c r="AQ2740" s="80" t="str">
        <f t="shared" si="3962"/>
        <v>AQ$14</v>
      </c>
      <c r="AR2740" s="80" t="str">
        <f t="shared" si="3962"/>
        <v>AR$14</v>
      </c>
      <c r="AS2740" s="80" t="str">
        <f t="shared" si="3962"/>
        <v>AS$14</v>
      </c>
      <c r="AT2740" s="80" t="str">
        <f t="shared" si="3962"/>
        <v>AT$14</v>
      </c>
      <c r="AU2740" s="80" t="str">
        <f t="shared" si="3962"/>
        <v>AU$14</v>
      </c>
      <c r="AV2740" s="80" t="str">
        <f t="shared" si="3962"/>
        <v>AV$14</v>
      </c>
      <c r="AW2740" s="80" t="str">
        <f t="shared" si="3962"/>
        <v>AW$14</v>
      </c>
      <c r="AX2740" s="80" t="str">
        <f t="shared" si="3962"/>
        <v>AX$14</v>
      </c>
      <c r="AY2740" s="80" t="str">
        <f t="shared" ref="AY2740:CD2740" si="3963">AY2705</f>
        <v>AY$14</v>
      </c>
      <c r="AZ2740" s="80" t="str">
        <f t="shared" si="3963"/>
        <v>AZ$14</v>
      </c>
      <c r="BA2740" s="80" t="str">
        <f t="shared" si="3963"/>
        <v>BA$14</v>
      </c>
      <c r="BB2740" s="80" t="str">
        <f t="shared" si="3963"/>
        <v>BB$14</v>
      </c>
      <c r="BC2740" s="80" t="str">
        <f t="shared" si="3963"/>
        <v>BC$14</v>
      </c>
      <c r="BD2740" s="80" t="str">
        <f t="shared" si="3963"/>
        <v>BD$14</v>
      </c>
      <c r="BE2740" s="80" t="str">
        <f t="shared" si="3963"/>
        <v>BE$14</v>
      </c>
      <c r="BF2740" s="80" t="str">
        <f t="shared" si="3963"/>
        <v>BF$14</v>
      </c>
      <c r="BG2740" s="80" t="str">
        <f t="shared" si="3963"/>
        <v>BG$14</v>
      </c>
      <c r="BH2740" s="80" t="str">
        <f t="shared" si="3963"/>
        <v>BH$14</v>
      </c>
      <c r="BI2740" s="80" t="str">
        <f t="shared" si="3963"/>
        <v>BI$14</v>
      </c>
      <c r="BJ2740" s="80" t="str">
        <f t="shared" si="3963"/>
        <v>BJ$14</v>
      </c>
      <c r="BK2740" s="80" t="str">
        <f t="shared" si="3963"/>
        <v>BK$14</v>
      </c>
      <c r="BL2740" s="80" t="str">
        <f t="shared" si="3963"/>
        <v>BL$14</v>
      </c>
      <c r="BM2740" s="80" t="str">
        <f t="shared" si="3963"/>
        <v>BM$14</v>
      </c>
      <c r="BN2740" s="80" t="str">
        <f t="shared" si="3963"/>
        <v>BN$14</v>
      </c>
      <c r="BO2740" s="80" t="str">
        <f t="shared" si="3963"/>
        <v>BO$14</v>
      </c>
      <c r="BP2740" s="80" t="str">
        <f t="shared" si="3963"/>
        <v>BP$14</v>
      </c>
      <c r="BQ2740" s="80" t="str">
        <f t="shared" si="3963"/>
        <v>BQ$14</v>
      </c>
      <c r="BR2740" s="80" t="str">
        <f t="shared" si="3963"/>
        <v>BR$14</v>
      </c>
      <c r="BS2740" s="80" t="str">
        <f t="shared" si="3963"/>
        <v>BS$14</v>
      </c>
      <c r="BT2740" s="80" t="str">
        <f t="shared" si="3963"/>
        <v>BT$14</v>
      </c>
      <c r="BU2740" s="80" t="str">
        <f t="shared" si="3963"/>
        <v>BU$14</v>
      </c>
      <c r="BV2740" s="80" t="str">
        <f t="shared" si="3963"/>
        <v>BV$14</v>
      </c>
      <c r="BW2740" s="80" t="str">
        <f t="shared" si="3963"/>
        <v>BW$14</v>
      </c>
      <c r="BX2740" s="80" t="str">
        <f t="shared" si="3963"/>
        <v>BX$14</v>
      </c>
      <c r="BY2740" s="80" t="str">
        <f t="shared" si="3963"/>
        <v>BY$14</v>
      </c>
      <c r="BZ2740" s="80" t="str">
        <f t="shared" si="3963"/>
        <v>BZ$14</v>
      </c>
      <c r="CA2740" s="80" t="str">
        <f t="shared" si="3963"/>
        <v>CA$14</v>
      </c>
      <c r="CB2740" s="80" t="str">
        <f t="shared" si="3963"/>
        <v>CB$14</v>
      </c>
      <c r="CC2740" s="80" t="str">
        <f t="shared" si="3963"/>
        <v>CC$14</v>
      </c>
      <c r="CD2740" s="80" t="str">
        <f t="shared" si="3963"/>
        <v>CD$14</v>
      </c>
      <c r="CE2740" s="80" t="str">
        <f t="shared" ref="CE2740:CK2740" si="3964">CE2705</f>
        <v>CE$14</v>
      </c>
      <c r="CF2740" s="80" t="str">
        <f t="shared" si="3964"/>
        <v>CF$14</v>
      </c>
      <c r="CG2740" s="80" t="str">
        <f t="shared" si="3964"/>
        <v>CG$14</v>
      </c>
      <c r="CH2740" s="80" t="str">
        <f t="shared" si="3964"/>
        <v>CH$14</v>
      </c>
      <c r="CI2740" s="80" t="str">
        <f t="shared" si="3964"/>
        <v>CI$14</v>
      </c>
      <c r="CJ2740" s="80" t="str">
        <f t="shared" si="3964"/>
        <v>CJ$14</v>
      </c>
      <c r="CK2740" s="80" t="str">
        <f t="shared" si="3964"/>
        <v>CK$14</v>
      </c>
      <c r="CL2740" s="80" t="str">
        <f t="shared" ref="CL2740" si="3965">CL2705</f>
        <v>CL$14</v>
      </c>
    </row>
    <row r="2741" spans="2:90" x14ac:dyDescent="0.4">
      <c r="B2741" s="132" t="str">
        <f t="shared" si="3950"/>
        <v>Secondary volume driver</v>
      </c>
      <c r="D2741" t="s">
        <v>564</v>
      </c>
      <c r="E2741" s="8" t="str">
        <f>ROW()&amp;" "&amp;D2741</f>
        <v>2741 FAPPELIST-F</v>
      </c>
      <c r="G2741" t="s">
        <v>332</v>
      </c>
      <c r="H2741" s="12"/>
      <c r="I2741" s="60"/>
      <c r="J2741" s="60"/>
      <c r="K2741" s="15"/>
      <c r="L2741" s="15"/>
      <c r="M2741" s="15"/>
      <c r="N2741" s="15"/>
      <c r="O2741" s="15"/>
      <c r="P2741" s="15"/>
      <c r="R2741" s="15"/>
      <c r="S2741" s="80" t="str">
        <f t="shared" ref="S2741" si="3966">S2706</f>
        <v>S$15</v>
      </c>
      <c r="T2741" s="80" t="str">
        <f t="shared" ref="T2741:AX2741" si="3967">T2706</f>
        <v>T$15</v>
      </c>
      <c r="U2741" s="80" t="str">
        <f t="shared" si="3967"/>
        <v>U$15</v>
      </c>
      <c r="V2741" s="80" t="str">
        <f t="shared" si="3967"/>
        <v>V$15</v>
      </c>
      <c r="W2741" s="80" t="str">
        <f t="shared" si="3967"/>
        <v>W$15</v>
      </c>
      <c r="X2741" s="80" t="str">
        <f t="shared" si="3967"/>
        <v>X$15</v>
      </c>
      <c r="Y2741" s="80" t="str">
        <f t="shared" si="3967"/>
        <v>Y$15</v>
      </c>
      <c r="Z2741" s="80" t="str">
        <f t="shared" si="3967"/>
        <v>Z$15</v>
      </c>
      <c r="AA2741" s="80" t="str">
        <f t="shared" si="3967"/>
        <v>AA$15</v>
      </c>
      <c r="AB2741" s="80" t="str">
        <f t="shared" si="3967"/>
        <v>AB$15</v>
      </c>
      <c r="AC2741" s="80" t="str">
        <f t="shared" si="3967"/>
        <v>AC$15</v>
      </c>
      <c r="AD2741" s="80" t="str">
        <f t="shared" si="3967"/>
        <v>AD$15</v>
      </c>
      <c r="AE2741" s="80" t="str">
        <f t="shared" si="3967"/>
        <v>AE$15</v>
      </c>
      <c r="AF2741" s="80" t="str">
        <f t="shared" si="3967"/>
        <v>AF$15</v>
      </c>
      <c r="AG2741" s="80" t="str">
        <f t="shared" si="3967"/>
        <v>AG$15</v>
      </c>
      <c r="AH2741" s="80" t="str">
        <f t="shared" si="3967"/>
        <v>AH$15</v>
      </c>
      <c r="AI2741" s="80" t="str">
        <f t="shared" si="3967"/>
        <v>AI$15</v>
      </c>
      <c r="AJ2741" s="80" t="str">
        <f t="shared" si="3967"/>
        <v>AJ$15</v>
      </c>
      <c r="AK2741" s="80" t="str">
        <f t="shared" si="3967"/>
        <v>AK$15</v>
      </c>
      <c r="AL2741" s="80" t="str">
        <f t="shared" si="3967"/>
        <v>AL$15</v>
      </c>
      <c r="AM2741" s="80" t="str">
        <f t="shared" si="3967"/>
        <v>AM$15</v>
      </c>
      <c r="AN2741" s="80" t="str">
        <f t="shared" si="3967"/>
        <v>AN$15</v>
      </c>
      <c r="AO2741" s="80" t="str">
        <f t="shared" si="3967"/>
        <v>AO$15</v>
      </c>
      <c r="AP2741" s="80" t="str">
        <f t="shared" si="3967"/>
        <v>AP$15</v>
      </c>
      <c r="AQ2741" s="80" t="str">
        <f t="shared" si="3967"/>
        <v>AQ$15</v>
      </c>
      <c r="AR2741" s="80" t="str">
        <f t="shared" si="3967"/>
        <v>AR$15</v>
      </c>
      <c r="AS2741" s="80" t="str">
        <f t="shared" si="3967"/>
        <v>AS$15</v>
      </c>
      <c r="AT2741" s="80" t="str">
        <f t="shared" si="3967"/>
        <v>AT$15</v>
      </c>
      <c r="AU2741" s="80" t="str">
        <f t="shared" si="3967"/>
        <v>AU$15</v>
      </c>
      <c r="AV2741" s="80" t="str">
        <f t="shared" si="3967"/>
        <v>AV$15</v>
      </c>
      <c r="AW2741" s="80" t="str">
        <f t="shared" si="3967"/>
        <v>AW$15</v>
      </c>
      <c r="AX2741" s="80" t="str">
        <f t="shared" si="3967"/>
        <v>AX$15</v>
      </c>
      <c r="AY2741" s="80" t="str">
        <f t="shared" ref="AY2741:CD2741" si="3968">AY2706</f>
        <v>AY$15</v>
      </c>
      <c r="AZ2741" s="80" t="str">
        <f t="shared" si="3968"/>
        <v>AZ$15</v>
      </c>
      <c r="BA2741" s="80" t="str">
        <f t="shared" si="3968"/>
        <v>BA$15</v>
      </c>
      <c r="BB2741" s="80" t="str">
        <f t="shared" si="3968"/>
        <v>BB$15</v>
      </c>
      <c r="BC2741" s="80" t="str">
        <f t="shared" si="3968"/>
        <v>BC$15</v>
      </c>
      <c r="BD2741" s="80" t="str">
        <f t="shared" si="3968"/>
        <v>BD$15</v>
      </c>
      <c r="BE2741" s="80" t="str">
        <f t="shared" si="3968"/>
        <v>BE$15</v>
      </c>
      <c r="BF2741" s="80" t="str">
        <f t="shared" si="3968"/>
        <v>BF$15</v>
      </c>
      <c r="BG2741" s="80" t="str">
        <f t="shared" si="3968"/>
        <v>BG$15</v>
      </c>
      <c r="BH2741" s="80" t="str">
        <f t="shared" si="3968"/>
        <v>BH$15</v>
      </c>
      <c r="BI2741" s="80" t="str">
        <f t="shared" si="3968"/>
        <v>BI$15</v>
      </c>
      <c r="BJ2741" s="80" t="str">
        <f t="shared" si="3968"/>
        <v>BJ$15</v>
      </c>
      <c r="BK2741" s="80" t="str">
        <f t="shared" si="3968"/>
        <v>BK$15</v>
      </c>
      <c r="BL2741" s="80" t="str">
        <f t="shared" si="3968"/>
        <v>BL$15</v>
      </c>
      <c r="BM2741" s="80" t="str">
        <f t="shared" si="3968"/>
        <v>BM$15</v>
      </c>
      <c r="BN2741" s="80" t="str">
        <f t="shared" si="3968"/>
        <v>BN$15</v>
      </c>
      <c r="BO2741" s="80" t="str">
        <f t="shared" si="3968"/>
        <v>BO$15</v>
      </c>
      <c r="BP2741" s="80" t="str">
        <f t="shared" si="3968"/>
        <v>BP$15</v>
      </c>
      <c r="BQ2741" s="80" t="str">
        <f t="shared" si="3968"/>
        <v>BQ$15</v>
      </c>
      <c r="BR2741" s="80" t="str">
        <f t="shared" si="3968"/>
        <v>BR$15</v>
      </c>
      <c r="BS2741" s="80" t="str">
        <f t="shared" si="3968"/>
        <v>BS$15</v>
      </c>
      <c r="BT2741" s="80" t="str">
        <f t="shared" si="3968"/>
        <v>BT$15</v>
      </c>
      <c r="BU2741" s="80" t="str">
        <f t="shared" si="3968"/>
        <v>BU$15</v>
      </c>
      <c r="BV2741" s="80" t="str">
        <f t="shared" si="3968"/>
        <v>BV$15</v>
      </c>
      <c r="BW2741" s="80" t="str">
        <f t="shared" si="3968"/>
        <v>BW$15</v>
      </c>
      <c r="BX2741" s="80" t="str">
        <f t="shared" si="3968"/>
        <v>BX$15</v>
      </c>
      <c r="BY2741" s="80" t="str">
        <f t="shared" si="3968"/>
        <v>BY$15</v>
      </c>
      <c r="BZ2741" s="80" t="str">
        <f t="shared" si="3968"/>
        <v>BZ$15</v>
      </c>
      <c r="CA2741" s="80" t="str">
        <f t="shared" si="3968"/>
        <v>CA$15</v>
      </c>
      <c r="CB2741" s="80" t="str">
        <f t="shared" si="3968"/>
        <v>CB$15</v>
      </c>
      <c r="CC2741" s="80" t="str">
        <f t="shared" si="3968"/>
        <v>CC$15</v>
      </c>
      <c r="CD2741" s="80" t="str">
        <f t="shared" si="3968"/>
        <v>CD$15</v>
      </c>
      <c r="CE2741" s="80" t="str">
        <f t="shared" ref="CE2741:CK2741" si="3969">CE2706</f>
        <v>CE$15</v>
      </c>
      <c r="CF2741" s="80" t="str">
        <f t="shared" si="3969"/>
        <v>CF$15</v>
      </c>
      <c r="CG2741" s="80" t="str">
        <f t="shared" si="3969"/>
        <v>CG$15</v>
      </c>
      <c r="CH2741" s="80" t="str">
        <f t="shared" si="3969"/>
        <v>CH$15</v>
      </c>
      <c r="CI2741" s="80" t="str">
        <f t="shared" si="3969"/>
        <v>CI$15</v>
      </c>
      <c r="CJ2741" s="80" t="str">
        <f t="shared" si="3969"/>
        <v>CJ$15</v>
      </c>
      <c r="CK2741" s="80" t="str">
        <f t="shared" si="3969"/>
        <v>CK$15</v>
      </c>
      <c r="CL2741" s="80" t="str">
        <f t="shared" ref="CL2741" si="3970">CL2706</f>
        <v>CL$15</v>
      </c>
    </row>
    <row r="2742" spans="2:90" x14ac:dyDescent="0.4">
      <c r="B2742" s="132"/>
      <c r="E2742" s="8"/>
      <c r="H2742" s="12"/>
      <c r="I2742" s="60"/>
      <c r="J2742" s="60"/>
      <c r="K2742" s="15"/>
      <c r="L2742" s="15"/>
      <c r="M2742" s="15"/>
      <c r="N2742" s="15"/>
      <c r="O2742" s="15"/>
      <c r="P2742" s="15"/>
      <c r="R2742" s="15"/>
      <c r="S2742" s="80"/>
      <c r="T2742" s="80"/>
      <c r="U2742" s="80"/>
      <c r="V2742" s="80"/>
      <c r="W2742" s="80"/>
      <c r="X2742" s="80"/>
      <c r="Y2742" s="80"/>
      <c r="Z2742" s="80"/>
      <c r="AA2742" s="80"/>
      <c r="AB2742" s="80"/>
      <c r="AC2742" s="80"/>
      <c r="AD2742" s="80"/>
      <c r="AE2742" s="80"/>
      <c r="AF2742" s="80"/>
      <c r="AG2742" s="80"/>
      <c r="AH2742" s="80"/>
      <c r="AI2742" s="80"/>
      <c r="AJ2742" s="80"/>
      <c r="AK2742" s="80"/>
      <c r="AL2742" s="80"/>
      <c r="AM2742" s="80"/>
      <c r="AN2742" s="80"/>
      <c r="AO2742" s="80"/>
      <c r="AP2742" s="80"/>
      <c r="AQ2742" s="80"/>
      <c r="AR2742" s="80"/>
      <c r="AS2742" s="80"/>
      <c r="AT2742" s="80"/>
      <c r="AU2742" s="80"/>
      <c r="AV2742" s="80"/>
      <c r="AW2742" s="80"/>
      <c r="AX2742" s="80"/>
      <c r="AY2742" s="80"/>
      <c r="AZ2742" s="80"/>
      <c r="BA2742" s="80"/>
      <c r="BB2742" s="80"/>
      <c r="BC2742" s="80"/>
      <c r="BD2742" s="80"/>
      <c r="BE2742" s="80"/>
      <c r="BF2742" s="80"/>
      <c r="BG2742" s="80"/>
      <c r="BH2742" s="80"/>
      <c r="BI2742" s="80"/>
      <c r="BJ2742" s="80"/>
      <c r="BK2742" s="80"/>
      <c r="BL2742" s="80"/>
      <c r="BM2742" s="80"/>
      <c r="BN2742" s="80"/>
      <c r="BO2742" s="80"/>
      <c r="BP2742" s="80"/>
      <c r="BQ2742" s="80"/>
      <c r="BR2742" s="80"/>
      <c r="BS2742" s="80"/>
      <c r="BT2742" s="80"/>
      <c r="BU2742" s="80"/>
      <c r="BV2742" s="80"/>
      <c r="BW2742" s="80"/>
      <c r="BX2742" s="80"/>
      <c r="BY2742" s="80"/>
      <c r="BZ2742" s="80"/>
      <c r="CA2742" s="80"/>
      <c r="CB2742" s="80"/>
      <c r="CC2742" s="80"/>
      <c r="CD2742" s="80"/>
      <c r="CE2742" s="80"/>
      <c r="CF2742" s="80"/>
      <c r="CG2742" s="80"/>
      <c r="CH2742" s="80"/>
      <c r="CI2742" s="80"/>
      <c r="CJ2742" s="80"/>
      <c r="CK2742" s="80"/>
      <c r="CL2742" s="80"/>
    </row>
    <row r="2743" spans="2:90" x14ac:dyDescent="0.4">
      <c r="B2743" s="171" t="s">
        <v>490</v>
      </c>
      <c r="E2743" s="8"/>
      <c r="H2743" s="170"/>
      <c r="I2743" s="172"/>
      <c r="J2743" s="172"/>
      <c r="K2743" s="193"/>
      <c r="L2743" s="193"/>
      <c r="M2743" s="193"/>
      <c r="N2743" s="193"/>
      <c r="O2743" s="193"/>
      <c r="P2743" s="193"/>
      <c r="R2743" s="194"/>
      <c r="S2743" s="170"/>
      <c r="T2743" s="170"/>
      <c r="U2743" s="170"/>
      <c r="V2743" s="170"/>
      <c r="W2743" s="170"/>
      <c r="X2743" s="170"/>
      <c r="Y2743" s="170"/>
      <c r="Z2743" s="170"/>
      <c r="AA2743" s="170"/>
      <c r="AB2743" s="170"/>
      <c r="AC2743" s="170"/>
      <c r="AD2743" s="170"/>
      <c r="AE2743" s="170"/>
      <c r="AF2743" s="170"/>
      <c r="AG2743" s="170"/>
      <c r="AH2743" s="170"/>
      <c r="AI2743" s="170"/>
      <c r="AJ2743" s="170"/>
      <c r="AK2743" s="170"/>
      <c r="AL2743" s="170"/>
      <c r="AM2743" s="170"/>
      <c r="AN2743" s="170"/>
      <c r="AO2743" s="170"/>
      <c r="AP2743" s="170"/>
      <c r="AQ2743" s="170"/>
      <c r="AR2743" s="170"/>
      <c r="AS2743" s="170"/>
      <c r="AT2743" s="170"/>
      <c r="AU2743" s="170"/>
      <c r="AV2743" s="170"/>
      <c r="AW2743" s="170"/>
      <c r="AX2743" s="170"/>
      <c r="AY2743" s="170"/>
      <c r="AZ2743" s="170"/>
      <c r="BA2743" s="170"/>
      <c r="BB2743" s="170"/>
      <c r="BC2743" s="170"/>
      <c r="BD2743" s="170"/>
      <c r="BE2743" s="170"/>
      <c r="BF2743" s="170"/>
      <c r="BG2743" s="170"/>
      <c r="BH2743" s="170"/>
      <c r="BI2743" s="170"/>
      <c r="BJ2743" s="170"/>
      <c r="BK2743" s="170"/>
      <c r="BL2743" s="170"/>
      <c r="BM2743" s="170"/>
      <c r="BN2743" s="170"/>
      <c r="BO2743" s="170"/>
      <c r="BP2743" s="170"/>
      <c r="BQ2743" s="170"/>
      <c r="BR2743" s="170"/>
      <c r="BS2743" s="170"/>
      <c r="BT2743" s="170"/>
      <c r="BU2743" s="170"/>
      <c r="BV2743" s="170"/>
      <c r="BW2743" s="170"/>
      <c r="BX2743" s="170"/>
      <c r="BY2743" s="170"/>
      <c r="BZ2743" s="170"/>
      <c r="CA2743" s="170"/>
      <c r="CB2743" s="170"/>
      <c r="CC2743" s="170"/>
      <c r="CD2743" s="170"/>
      <c r="CE2743" s="170"/>
      <c r="CF2743" s="170"/>
      <c r="CG2743" s="170"/>
      <c r="CH2743" s="170"/>
      <c r="CI2743" s="170"/>
      <c r="CJ2743" s="170"/>
      <c r="CK2743" s="170"/>
      <c r="CL2743" s="170"/>
    </row>
    <row r="2744" spans="2:90" x14ac:dyDescent="0.4">
      <c r="B2744" s="171" t="s">
        <v>492</v>
      </c>
      <c r="E2744" s="8"/>
      <c r="H2744" s="170"/>
      <c r="I2744" s="172"/>
      <c r="J2744" s="172"/>
      <c r="K2744" s="193"/>
      <c r="L2744" s="193"/>
      <c r="M2744" s="193"/>
      <c r="N2744" s="193"/>
      <c r="O2744" s="193"/>
      <c r="P2744" s="193"/>
      <c r="R2744" s="194"/>
      <c r="S2744" s="170"/>
      <c r="T2744" s="170"/>
      <c r="U2744" s="170"/>
      <c r="V2744" s="170"/>
      <c r="W2744" s="170"/>
      <c r="X2744" s="170"/>
      <c r="Y2744" s="170"/>
      <c r="Z2744" s="170"/>
      <c r="AA2744" s="170"/>
      <c r="AB2744" s="170"/>
      <c r="AC2744" s="170"/>
      <c r="AD2744" s="170"/>
      <c r="AE2744" s="170"/>
      <c r="AF2744" s="170"/>
      <c r="AG2744" s="170"/>
      <c r="AH2744" s="170"/>
      <c r="AI2744" s="170"/>
      <c r="AJ2744" s="170"/>
      <c r="AK2744" s="170"/>
      <c r="AL2744" s="170"/>
      <c r="AM2744" s="170"/>
      <c r="AN2744" s="170"/>
      <c r="AO2744" s="170"/>
      <c r="AP2744" s="170"/>
      <c r="AQ2744" s="170"/>
      <c r="AR2744" s="170"/>
      <c r="AS2744" s="170"/>
      <c r="AT2744" s="170"/>
      <c r="AU2744" s="170"/>
      <c r="AV2744" s="170"/>
      <c r="AW2744" s="170"/>
      <c r="AX2744" s="170"/>
      <c r="AY2744" s="170"/>
      <c r="AZ2744" s="170"/>
      <c r="BA2744" s="170"/>
      <c r="BB2744" s="170"/>
      <c r="BC2744" s="170"/>
      <c r="BD2744" s="170"/>
      <c r="BE2744" s="170"/>
      <c r="BF2744" s="170"/>
      <c r="BG2744" s="170"/>
      <c r="BH2744" s="170"/>
      <c r="BI2744" s="170"/>
      <c r="BJ2744" s="170"/>
      <c r="BK2744" s="170"/>
      <c r="BL2744" s="170"/>
      <c r="BM2744" s="170"/>
      <c r="BN2744" s="170"/>
      <c r="BO2744" s="170"/>
      <c r="BP2744" s="170"/>
      <c r="BQ2744" s="170"/>
      <c r="BR2744" s="170"/>
      <c r="BS2744" s="170"/>
      <c r="BT2744" s="170"/>
      <c r="BU2744" s="170"/>
      <c r="BV2744" s="170"/>
      <c r="BW2744" s="170"/>
      <c r="BX2744" s="170"/>
      <c r="BY2744" s="170"/>
      <c r="BZ2744" s="170"/>
      <c r="CA2744" s="170"/>
      <c r="CB2744" s="170"/>
      <c r="CC2744" s="170"/>
      <c r="CD2744" s="170"/>
      <c r="CE2744" s="170"/>
      <c r="CF2744" s="170"/>
      <c r="CG2744" s="170"/>
      <c r="CH2744" s="170"/>
      <c r="CI2744" s="170"/>
      <c r="CJ2744" s="170"/>
      <c r="CK2744" s="170"/>
      <c r="CL2744" s="170"/>
    </row>
    <row r="2745" spans="2:90" x14ac:dyDescent="0.4">
      <c r="B2745" s="171" t="s">
        <v>461</v>
      </c>
      <c r="E2745" s="8"/>
      <c r="H2745" s="170"/>
      <c r="I2745" s="172"/>
      <c r="J2745" s="172"/>
      <c r="K2745" s="193"/>
      <c r="L2745" s="193"/>
      <c r="M2745" s="193"/>
      <c r="N2745" s="193"/>
      <c r="O2745" s="193"/>
      <c r="P2745" s="193"/>
      <c r="R2745" s="194"/>
      <c r="S2745" s="195" t="str">
        <f t="shared" ref="S2745:AX2745" si="3971">S$16</f>
        <v>S$12</v>
      </c>
      <c r="T2745" s="195" t="str">
        <f t="shared" si="3971"/>
        <v>T$12</v>
      </c>
      <c r="U2745" s="195" t="str">
        <f t="shared" si="3971"/>
        <v>U$12</v>
      </c>
      <c r="V2745" s="195" t="str">
        <f t="shared" si="3971"/>
        <v>V$12</v>
      </c>
      <c r="W2745" s="195" t="str">
        <f t="shared" si="3971"/>
        <v>W$12</v>
      </c>
      <c r="X2745" s="195" t="str">
        <f t="shared" si="3971"/>
        <v>X$12</v>
      </c>
      <c r="Y2745" s="195" t="str">
        <f t="shared" si="3971"/>
        <v>Y$12</v>
      </c>
      <c r="Z2745" s="195" t="str">
        <f t="shared" si="3971"/>
        <v>Z$12</v>
      </c>
      <c r="AA2745" s="195" t="str">
        <f t="shared" si="3971"/>
        <v>AA$12</v>
      </c>
      <c r="AB2745" s="195" t="str">
        <f t="shared" si="3971"/>
        <v>AB$12</v>
      </c>
      <c r="AC2745" s="195" t="str">
        <f t="shared" si="3971"/>
        <v>AC$12</v>
      </c>
      <c r="AD2745" s="195" t="str">
        <f t="shared" si="3971"/>
        <v>AD$12</v>
      </c>
      <c r="AE2745" s="195" t="str">
        <f t="shared" si="3971"/>
        <v>AE$12</v>
      </c>
      <c r="AF2745" s="195" t="str">
        <f t="shared" si="3971"/>
        <v>AF$12</v>
      </c>
      <c r="AG2745" s="195" t="str">
        <f t="shared" si="3971"/>
        <v>AG$12</v>
      </c>
      <c r="AH2745" s="195" t="str">
        <f t="shared" si="3971"/>
        <v>AH$12</v>
      </c>
      <c r="AI2745" s="195" t="str">
        <f t="shared" si="3971"/>
        <v>AI$12</v>
      </c>
      <c r="AJ2745" s="195" t="str">
        <f t="shared" si="3971"/>
        <v>AJ$12</v>
      </c>
      <c r="AK2745" s="195" t="str">
        <f t="shared" si="3971"/>
        <v>AK$12</v>
      </c>
      <c r="AL2745" s="195" t="str">
        <f t="shared" si="3971"/>
        <v>AL$12</v>
      </c>
      <c r="AM2745" s="195" t="str">
        <f t="shared" si="3971"/>
        <v>AM$12</v>
      </c>
      <c r="AN2745" s="195" t="str">
        <f t="shared" si="3971"/>
        <v>AN$12</v>
      </c>
      <c r="AO2745" s="195" t="str">
        <f t="shared" si="3971"/>
        <v>AO$12</v>
      </c>
      <c r="AP2745" s="195" t="str">
        <f t="shared" si="3971"/>
        <v>AP$12</v>
      </c>
      <c r="AQ2745" s="195" t="str">
        <f t="shared" si="3971"/>
        <v>AQ$12</v>
      </c>
      <c r="AR2745" s="195" t="str">
        <f t="shared" si="3971"/>
        <v>AR$12</v>
      </c>
      <c r="AS2745" s="195" t="str">
        <f t="shared" si="3971"/>
        <v>AS$12</v>
      </c>
      <c r="AT2745" s="195" t="str">
        <f t="shared" si="3971"/>
        <v>AT$12</v>
      </c>
      <c r="AU2745" s="195" t="str">
        <f t="shared" si="3971"/>
        <v>AU$12</v>
      </c>
      <c r="AV2745" s="195" t="str">
        <f t="shared" si="3971"/>
        <v>AV$12</v>
      </c>
      <c r="AW2745" s="195" t="str">
        <f t="shared" si="3971"/>
        <v>AW$12</v>
      </c>
      <c r="AX2745" s="195" t="str">
        <f t="shared" si="3971"/>
        <v>AX$12</v>
      </c>
      <c r="AY2745" s="195" t="str">
        <f t="shared" ref="AY2745:CD2745" si="3972">AY$16</f>
        <v>AY$12</v>
      </c>
      <c r="AZ2745" s="195" t="str">
        <f t="shared" si="3972"/>
        <v>AZ$12</v>
      </c>
      <c r="BA2745" s="195" t="str">
        <f t="shared" si="3972"/>
        <v>BA$12</v>
      </c>
      <c r="BB2745" s="195" t="str">
        <f t="shared" si="3972"/>
        <v>BB$12</v>
      </c>
      <c r="BC2745" s="195" t="str">
        <f t="shared" si="3972"/>
        <v>BC$12</v>
      </c>
      <c r="BD2745" s="195" t="str">
        <f t="shared" si="3972"/>
        <v>BD$12</v>
      </c>
      <c r="BE2745" s="195" t="str">
        <f t="shared" si="3972"/>
        <v>BE$12</v>
      </c>
      <c r="BF2745" s="195" t="str">
        <f t="shared" si="3972"/>
        <v>BF$12</v>
      </c>
      <c r="BG2745" s="195" t="str">
        <f t="shared" si="3972"/>
        <v>BG$12</v>
      </c>
      <c r="BH2745" s="195" t="str">
        <f t="shared" si="3972"/>
        <v>BH$12</v>
      </c>
      <c r="BI2745" s="195" t="str">
        <f t="shared" si="3972"/>
        <v>BI$12</v>
      </c>
      <c r="BJ2745" s="195" t="str">
        <f t="shared" si="3972"/>
        <v>BJ$12</v>
      </c>
      <c r="BK2745" s="195" t="str">
        <f t="shared" si="3972"/>
        <v>BK$12</v>
      </c>
      <c r="BL2745" s="195" t="str">
        <f t="shared" si="3972"/>
        <v>BL$12</v>
      </c>
      <c r="BM2745" s="195" t="str">
        <f t="shared" si="3972"/>
        <v>BM$12</v>
      </c>
      <c r="BN2745" s="195" t="str">
        <f t="shared" si="3972"/>
        <v>BN$12</v>
      </c>
      <c r="BO2745" s="195" t="str">
        <f t="shared" si="3972"/>
        <v>BO$12</v>
      </c>
      <c r="BP2745" s="195" t="str">
        <f t="shared" si="3972"/>
        <v>BP$12</v>
      </c>
      <c r="BQ2745" s="195" t="str">
        <f t="shared" si="3972"/>
        <v>BQ$12</v>
      </c>
      <c r="BR2745" s="195" t="str">
        <f t="shared" si="3972"/>
        <v>BR$12</v>
      </c>
      <c r="BS2745" s="195" t="str">
        <f t="shared" si="3972"/>
        <v>BS$12</v>
      </c>
      <c r="BT2745" s="195" t="str">
        <f t="shared" si="3972"/>
        <v>BT$12</v>
      </c>
      <c r="BU2745" s="195" t="str">
        <f t="shared" si="3972"/>
        <v>BU$12</v>
      </c>
      <c r="BV2745" s="195" t="str">
        <f t="shared" si="3972"/>
        <v>BV$12</v>
      </c>
      <c r="BW2745" s="195" t="str">
        <f t="shared" si="3972"/>
        <v>BW$12</v>
      </c>
      <c r="BX2745" s="195" t="str">
        <f t="shared" si="3972"/>
        <v>BX$12</v>
      </c>
      <c r="BY2745" s="195" t="str">
        <f t="shared" si="3972"/>
        <v>BY$12</v>
      </c>
      <c r="BZ2745" s="195" t="str">
        <f t="shared" si="3972"/>
        <v>BZ$12</v>
      </c>
      <c r="CA2745" s="195" t="str">
        <f t="shared" si="3972"/>
        <v>CA$12</v>
      </c>
      <c r="CB2745" s="195" t="str">
        <f t="shared" si="3972"/>
        <v>CB$12</v>
      </c>
      <c r="CC2745" s="195" t="str">
        <f t="shared" si="3972"/>
        <v>CC$12</v>
      </c>
      <c r="CD2745" s="195" t="str">
        <f t="shared" si="3972"/>
        <v>CD$12</v>
      </c>
      <c r="CE2745" s="195" t="str">
        <f t="shared" ref="CE2745:CL2745" si="3973">CE$16</f>
        <v>CE$12</v>
      </c>
      <c r="CF2745" s="195" t="str">
        <f t="shared" si="3973"/>
        <v>CF$12</v>
      </c>
      <c r="CG2745" s="195" t="str">
        <f t="shared" si="3973"/>
        <v>CG$12</v>
      </c>
      <c r="CH2745" s="195" t="str">
        <f t="shared" si="3973"/>
        <v>CH$12</v>
      </c>
      <c r="CI2745" s="195" t="str">
        <f t="shared" si="3973"/>
        <v>CI$12</v>
      </c>
      <c r="CJ2745" s="195" t="str">
        <f t="shared" si="3973"/>
        <v>CJ$12</v>
      </c>
      <c r="CK2745" s="195" t="str">
        <f t="shared" si="3973"/>
        <v>CK$12</v>
      </c>
      <c r="CL2745" s="195" t="str">
        <f t="shared" si="3973"/>
        <v>CL$12</v>
      </c>
    </row>
    <row r="2746" spans="2:90" x14ac:dyDescent="0.4">
      <c r="B2746" s="171" t="s">
        <v>462</v>
      </c>
      <c r="E2746" s="8"/>
      <c r="H2746" s="196"/>
      <c r="I2746" s="197"/>
      <c r="J2746" s="197"/>
      <c r="K2746" s="198"/>
      <c r="L2746" s="198"/>
      <c r="M2746" s="198"/>
      <c r="N2746" s="198"/>
      <c r="O2746" s="198"/>
      <c r="P2746" s="198"/>
      <c r="R2746" s="198"/>
      <c r="S2746" s="195" t="str">
        <f t="shared" ref="S2746:AX2746" si="3974">S$17</f>
        <v>S$13</v>
      </c>
      <c r="T2746" s="195" t="str">
        <f t="shared" si="3974"/>
        <v>T$13</v>
      </c>
      <c r="U2746" s="195" t="str">
        <f t="shared" si="3974"/>
        <v>U$13</v>
      </c>
      <c r="V2746" s="195" t="str">
        <f t="shared" si="3974"/>
        <v>V$13</v>
      </c>
      <c r="W2746" s="195" t="str">
        <f t="shared" si="3974"/>
        <v>W$13</v>
      </c>
      <c r="X2746" s="195" t="str">
        <f t="shared" si="3974"/>
        <v>X$13</v>
      </c>
      <c r="Y2746" s="195" t="str">
        <f t="shared" si="3974"/>
        <v>Y$13</v>
      </c>
      <c r="Z2746" s="195" t="str">
        <f t="shared" si="3974"/>
        <v>Z$13</v>
      </c>
      <c r="AA2746" s="195" t="str">
        <f t="shared" si="3974"/>
        <v>AA$13</v>
      </c>
      <c r="AB2746" s="195" t="str">
        <f t="shared" si="3974"/>
        <v>AB$13</v>
      </c>
      <c r="AC2746" s="195" t="str">
        <f t="shared" si="3974"/>
        <v>AC$13</v>
      </c>
      <c r="AD2746" s="195" t="str">
        <f t="shared" si="3974"/>
        <v>AD$13</v>
      </c>
      <c r="AE2746" s="195" t="str">
        <f t="shared" si="3974"/>
        <v>AE$13</v>
      </c>
      <c r="AF2746" s="195" t="str">
        <f t="shared" si="3974"/>
        <v>AF$13</v>
      </c>
      <c r="AG2746" s="195" t="str">
        <f t="shared" si="3974"/>
        <v>AG$13</v>
      </c>
      <c r="AH2746" s="195" t="str">
        <f t="shared" si="3974"/>
        <v>AH$13</v>
      </c>
      <c r="AI2746" s="195" t="str">
        <f t="shared" si="3974"/>
        <v>AI$13</v>
      </c>
      <c r="AJ2746" s="195" t="str">
        <f t="shared" si="3974"/>
        <v>AJ$13</v>
      </c>
      <c r="AK2746" s="195" t="str">
        <f t="shared" si="3974"/>
        <v>AK$13</v>
      </c>
      <c r="AL2746" s="195" t="str">
        <f t="shared" si="3974"/>
        <v>AL$13</v>
      </c>
      <c r="AM2746" s="195" t="str">
        <f t="shared" si="3974"/>
        <v>AM$13</v>
      </c>
      <c r="AN2746" s="195" t="str">
        <f t="shared" si="3974"/>
        <v>AN$13</v>
      </c>
      <c r="AO2746" s="195" t="str">
        <f t="shared" si="3974"/>
        <v>AO$13</v>
      </c>
      <c r="AP2746" s="195" t="str">
        <f t="shared" si="3974"/>
        <v>AP$13</v>
      </c>
      <c r="AQ2746" s="195" t="str">
        <f t="shared" si="3974"/>
        <v>AQ$13</v>
      </c>
      <c r="AR2746" s="195" t="str">
        <f t="shared" si="3974"/>
        <v>AR$13</v>
      </c>
      <c r="AS2746" s="195" t="str">
        <f t="shared" si="3974"/>
        <v>AS$13</v>
      </c>
      <c r="AT2746" s="195" t="str">
        <f t="shared" si="3974"/>
        <v>AT$13</v>
      </c>
      <c r="AU2746" s="195" t="str">
        <f t="shared" si="3974"/>
        <v>AU$13</v>
      </c>
      <c r="AV2746" s="195" t="str">
        <f t="shared" si="3974"/>
        <v>AV$13</v>
      </c>
      <c r="AW2746" s="195" t="str">
        <f t="shared" si="3974"/>
        <v>AW$13</v>
      </c>
      <c r="AX2746" s="195" t="str">
        <f t="shared" si="3974"/>
        <v>AX$13</v>
      </c>
      <c r="AY2746" s="195" t="str">
        <f t="shared" ref="AY2746:CD2746" si="3975">AY$17</f>
        <v>AY$13</v>
      </c>
      <c r="AZ2746" s="195" t="str">
        <f t="shared" si="3975"/>
        <v>AZ$13</v>
      </c>
      <c r="BA2746" s="195" t="str">
        <f t="shared" si="3975"/>
        <v>BA$13</v>
      </c>
      <c r="BB2746" s="195" t="str">
        <f t="shared" si="3975"/>
        <v>BB$13</v>
      </c>
      <c r="BC2746" s="195" t="str">
        <f t="shared" si="3975"/>
        <v>BC$13</v>
      </c>
      <c r="BD2746" s="195" t="str">
        <f t="shared" si="3975"/>
        <v>BD$13</v>
      </c>
      <c r="BE2746" s="195" t="str">
        <f t="shared" si="3975"/>
        <v>BE$13</v>
      </c>
      <c r="BF2746" s="195" t="str">
        <f t="shared" si="3975"/>
        <v>BF$13</v>
      </c>
      <c r="BG2746" s="195" t="str">
        <f t="shared" si="3975"/>
        <v>BG$13</v>
      </c>
      <c r="BH2746" s="195" t="str">
        <f t="shared" si="3975"/>
        <v>BH$13</v>
      </c>
      <c r="BI2746" s="195" t="str">
        <f t="shared" si="3975"/>
        <v>BI$13</v>
      </c>
      <c r="BJ2746" s="195" t="str">
        <f t="shared" si="3975"/>
        <v>BJ$13</v>
      </c>
      <c r="BK2746" s="195" t="str">
        <f t="shared" si="3975"/>
        <v>BK$13</v>
      </c>
      <c r="BL2746" s="195" t="str">
        <f t="shared" si="3975"/>
        <v>BL$13</v>
      </c>
      <c r="BM2746" s="195" t="str">
        <f t="shared" si="3975"/>
        <v>BM$13</v>
      </c>
      <c r="BN2746" s="195" t="str">
        <f t="shared" si="3975"/>
        <v>BN$13</v>
      </c>
      <c r="BO2746" s="195" t="str">
        <f t="shared" si="3975"/>
        <v>BO$13</v>
      </c>
      <c r="BP2746" s="195" t="str">
        <f t="shared" si="3975"/>
        <v>BP$13</v>
      </c>
      <c r="BQ2746" s="195" t="str">
        <f t="shared" si="3975"/>
        <v>BQ$13</v>
      </c>
      <c r="BR2746" s="195" t="str">
        <f t="shared" si="3975"/>
        <v>BR$13</v>
      </c>
      <c r="BS2746" s="195" t="str">
        <f t="shared" si="3975"/>
        <v>BS$13</v>
      </c>
      <c r="BT2746" s="195" t="str">
        <f t="shared" si="3975"/>
        <v>BT$13</v>
      </c>
      <c r="BU2746" s="195" t="str">
        <f t="shared" si="3975"/>
        <v>BU$13</v>
      </c>
      <c r="BV2746" s="195" t="str">
        <f t="shared" si="3975"/>
        <v>BV$13</v>
      </c>
      <c r="BW2746" s="195" t="str">
        <f t="shared" si="3975"/>
        <v>BW$13</v>
      </c>
      <c r="BX2746" s="195" t="str">
        <f t="shared" si="3975"/>
        <v>BX$13</v>
      </c>
      <c r="BY2746" s="195" t="str">
        <f t="shared" si="3975"/>
        <v>BY$13</v>
      </c>
      <c r="BZ2746" s="195" t="str">
        <f t="shared" si="3975"/>
        <v>BZ$13</v>
      </c>
      <c r="CA2746" s="195" t="str">
        <f t="shared" si="3975"/>
        <v>CA$13</v>
      </c>
      <c r="CB2746" s="195" t="str">
        <f t="shared" si="3975"/>
        <v>CB$13</v>
      </c>
      <c r="CC2746" s="195" t="str">
        <f t="shared" si="3975"/>
        <v>CC$13</v>
      </c>
      <c r="CD2746" s="195" t="str">
        <f t="shared" si="3975"/>
        <v>CD$13</v>
      </c>
      <c r="CE2746" s="195" t="str">
        <f t="shared" ref="CE2746:CL2746" si="3976">CE$17</f>
        <v>CE$13</v>
      </c>
      <c r="CF2746" s="195" t="str">
        <f t="shared" si="3976"/>
        <v>CF$13</v>
      </c>
      <c r="CG2746" s="195" t="str">
        <f t="shared" si="3976"/>
        <v>CG$13</v>
      </c>
      <c r="CH2746" s="195" t="str">
        <f t="shared" si="3976"/>
        <v>CH$13</v>
      </c>
      <c r="CI2746" s="195" t="str">
        <f t="shared" si="3976"/>
        <v>CI$13</v>
      </c>
      <c r="CJ2746" s="195" t="str">
        <f t="shared" si="3976"/>
        <v>CJ$13</v>
      </c>
      <c r="CK2746" s="195" t="str">
        <f t="shared" si="3976"/>
        <v>CK$13</v>
      </c>
      <c r="CL2746" s="195" t="str">
        <f t="shared" si="3976"/>
        <v>CL$13</v>
      </c>
    </row>
    <row r="2747" spans="2:90" x14ac:dyDescent="0.4">
      <c r="B2747" s="171" t="s">
        <v>491</v>
      </c>
      <c r="E2747" s="8"/>
      <c r="H2747" s="196"/>
      <c r="I2747" s="197"/>
      <c r="J2747" s="197"/>
      <c r="K2747" s="198"/>
      <c r="L2747" s="198"/>
      <c r="M2747" s="198"/>
      <c r="N2747" s="198"/>
      <c r="O2747" s="198"/>
      <c r="P2747" s="198"/>
      <c r="R2747" s="198"/>
      <c r="S2747" s="186"/>
      <c r="T2747" s="186"/>
      <c r="U2747" s="186"/>
      <c r="V2747" s="186"/>
      <c r="W2747" s="186"/>
      <c r="X2747" s="186"/>
      <c r="Y2747" s="186"/>
      <c r="Z2747" s="186"/>
      <c r="AA2747" s="186"/>
      <c r="AB2747" s="186"/>
      <c r="AC2747" s="186"/>
      <c r="AD2747" s="186"/>
      <c r="AE2747" s="186"/>
      <c r="AF2747" s="186"/>
      <c r="AG2747" s="186"/>
      <c r="AH2747" s="186"/>
      <c r="AI2747" s="186"/>
      <c r="AJ2747" s="186"/>
      <c r="AK2747" s="186"/>
      <c r="AL2747" s="186"/>
      <c r="AM2747" s="186"/>
      <c r="AN2747" s="186"/>
      <c r="AO2747" s="186"/>
      <c r="AP2747" s="186"/>
      <c r="AQ2747" s="186"/>
      <c r="AR2747" s="186"/>
      <c r="AS2747" s="186"/>
      <c r="AT2747" s="186"/>
      <c r="AU2747" s="186"/>
      <c r="AV2747" s="186"/>
      <c r="AW2747" s="186"/>
      <c r="AX2747" s="186"/>
      <c r="AY2747" s="186"/>
      <c r="AZ2747" s="186"/>
      <c r="BA2747" s="186"/>
      <c r="BB2747" s="186"/>
      <c r="BC2747" s="186"/>
      <c r="BD2747" s="186"/>
      <c r="BE2747" s="186"/>
      <c r="BF2747" s="186"/>
      <c r="BG2747" s="186"/>
      <c r="BH2747" s="186"/>
      <c r="BI2747" s="186"/>
      <c r="BJ2747" s="186"/>
      <c r="BK2747" s="186"/>
      <c r="BL2747" s="186"/>
      <c r="BM2747" s="186"/>
      <c r="BN2747" s="186"/>
      <c r="BO2747" s="186"/>
      <c r="BP2747" s="186"/>
      <c r="BQ2747" s="186"/>
      <c r="BR2747" s="186"/>
      <c r="BS2747" s="186"/>
      <c r="BT2747" s="186"/>
      <c r="BU2747" s="186"/>
      <c r="BV2747" s="186"/>
      <c r="BW2747" s="186"/>
      <c r="BX2747" s="186"/>
      <c r="BY2747" s="186"/>
      <c r="BZ2747" s="186"/>
      <c r="CA2747" s="186"/>
      <c r="CB2747" s="186"/>
      <c r="CC2747" s="186"/>
      <c r="CD2747" s="186"/>
      <c r="CE2747" s="186"/>
      <c r="CF2747" s="186"/>
      <c r="CG2747" s="186"/>
      <c r="CH2747" s="186"/>
      <c r="CI2747" s="186"/>
      <c r="CJ2747" s="186"/>
      <c r="CK2747" s="186"/>
      <c r="CL2747" s="186"/>
    </row>
    <row r="2748" spans="2:90" x14ac:dyDescent="0.4">
      <c r="B2748" s="171" t="s">
        <v>505</v>
      </c>
      <c r="E2748" s="8"/>
      <c r="H2748" s="196"/>
      <c r="I2748" s="197"/>
      <c r="J2748" s="197"/>
      <c r="K2748" s="198"/>
      <c r="L2748" s="198"/>
      <c r="M2748" s="198"/>
      <c r="N2748" s="198"/>
      <c r="O2748" s="198"/>
      <c r="P2748" s="198"/>
      <c r="R2748" s="198"/>
      <c r="S2748" s="186"/>
      <c r="T2748" s="186"/>
      <c r="U2748" s="186"/>
      <c r="V2748" s="186"/>
      <c r="W2748" s="186"/>
      <c r="X2748" s="186"/>
      <c r="Y2748" s="186"/>
      <c r="Z2748" s="186"/>
      <c r="AA2748" s="186"/>
      <c r="AB2748" s="186"/>
      <c r="AC2748" s="186"/>
      <c r="AD2748" s="186"/>
      <c r="AE2748" s="186"/>
      <c r="AF2748" s="186"/>
      <c r="AG2748" s="186"/>
      <c r="AH2748" s="186"/>
      <c r="AI2748" s="186"/>
      <c r="AJ2748" s="186"/>
      <c r="AK2748" s="186"/>
      <c r="AL2748" s="186"/>
      <c r="AM2748" s="186"/>
      <c r="AN2748" s="186"/>
      <c r="AO2748" s="186"/>
      <c r="AP2748" s="186"/>
      <c r="AQ2748" s="186"/>
      <c r="AR2748" s="186"/>
      <c r="AS2748" s="186"/>
      <c r="AT2748" s="186"/>
      <c r="AU2748" s="186"/>
      <c r="AV2748" s="186"/>
      <c r="AW2748" s="186"/>
      <c r="AX2748" s="186"/>
      <c r="AY2748" s="186"/>
      <c r="AZ2748" s="186"/>
      <c r="BA2748" s="186"/>
      <c r="BB2748" s="186"/>
      <c r="BC2748" s="186"/>
      <c r="BD2748" s="186"/>
      <c r="BE2748" s="186"/>
      <c r="BF2748" s="186"/>
      <c r="BG2748" s="186"/>
      <c r="BH2748" s="186"/>
      <c r="BI2748" s="186"/>
      <c r="BJ2748" s="186"/>
      <c r="BK2748" s="186"/>
      <c r="BL2748" s="186"/>
      <c r="BM2748" s="186"/>
      <c r="BN2748" s="186"/>
      <c r="BO2748" s="186"/>
      <c r="BP2748" s="186"/>
      <c r="BQ2748" s="186"/>
      <c r="BR2748" s="186"/>
      <c r="BS2748" s="186"/>
      <c r="BT2748" s="186"/>
      <c r="BU2748" s="186"/>
      <c r="BV2748" s="186"/>
      <c r="BW2748" s="186"/>
      <c r="BX2748" s="186"/>
      <c r="BY2748" s="186"/>
      <c r="BZ2748" s="186"/>
      <c r="CA2748" s="186"/>
      <c r="CB2748" s="186"/>
      <c r="CC2748" s="186"/>
      <c r="CD2748" s="186"/>
      <c r="CE2748" s="186"/>
      <c r="CF2748" s="186"/>
      <c r="CG2748" s="186"/>
      <c r="CH2748" s="186"/>
      <c r="CI2748" s="186"/>
      <c r="CJ2748" s="186"/>
      <c r="CK2748" s="186"/>
      <c r="CL2748" s="186"/>
    </row>
    <row r="2749" spans="2:90" x14ac:dyDescent="0.4">
      <c r="B2749" s="171" t="s">
        <v>463</v>
      </c>
      <c r="E2749" s="8"/>
      <c r="H2749" s="196"/>
      <c r="I2749" s="197"/>
      <c r="J2749" s="197"/>
      <c r="K2749" s="198"/>
      <c r="L2749" s="198"/>
      <c r="M2749" s="198"/>
      <c r="N2749" s="198"/>
      <c r="O2749" s="198"/>
      <c r="P2749" s="198"/>
      <c r="R2749" s="198"/>
      <c r="S2749" s="186" t="str">
        <f t="shared" ref="S2749:AX2749" si="3977">S$18</f>
        <v>S$14</v>
      </c>
      <c r="T2749" s="186" t="str">
        <f t="shared" si="3977"/>
        <v>T$14</v>
      </c>
      <c r="U2749" s="186" t="str">
        <f t="shared" si="3977"/>
        <v>U$14</v>
      </c>
      <c r="V2749" s="186" t="str">
        <f t="shared" si="3977"/>
        <v>V$14</v>
      </c>
      <c r="W2749" s="186" t="str">
        <f t="shared" si="3977"/>
        <v>W$14</v>
      </c>
      <c r="X2749" s="186" t="str">
        <f t="shared" si="3977"/>
        <v>X$14</v>
      </c>
      <c r="Y2749" s="186" t="str">
        <f t="shared" si="3977"/>
        <v>Y$14</v>
      </c>
      <c r="Z2749" s="186" t="str">
        <f t="shared" si="3977"/>
        <v>Z$14</v>
      </c>
      <c r="AA2749" s="186" t="str">
        <f t="shared" si="3977"/>
        <v>AA$14</v>
      </c>
      <c r="AB2749" s="186" t="str">
        <f t="shared" si="3977"/>
        <v>AB$14</v>
      </c>
      <c r="AC2749" s="186" t="str">
        <f t="shared" si="3977"/>
        <v>AC$14</v>
      </c>
      <c r="AD2749" s="186" t="str">
        <f t="shared" si="3977"/>
        <v>AD$14</v>
      </c>
      <c r="AE2749" s="186" t="str">
        <f t="shared" si="3977"/>
        <v>AE$14</v>
      </c>
      <c r="AF2749" s="186" t="str">
        <f t="shared" si="3977"/>
        <v>AF$14</v>
      </c>
      <c r="AG2749" s="186" t="str">
        <f t="shared" si="3977"/>
        <v>AG$14</v>
      </c>
      <c r="AH2749" s="186" t="str">
        <f t="shared" si="3977"/>
        <v>AH$14</v>
      </c>
      <c r="AI2749" s="186" t="str">
        <f t="shared" si="3977"/>
        <v>AI$14</v>
      </c>
      <c r="AJ2749" s="186" t="str">
        <f t="shared" si="3977"/>
        <v>AJ$14</v>
      </c>
      <c r="AK2749" s="186" t="str">
        <f t="shared" si="3977"/>
        <v>AK$14</v>
      </c>
      <c r="AL2749" s="186" t="str">
        <f t="shared" si="3977"/>
        <v>AL$14</v>
      </c>
      <c r="AM2749" s="186" t="str">
        <f t="shared" si="3977"/>
        <v>AM$14</v>
      </c>
      <c r="AN2749" s="186" t="str">
        <f t="shared" si="3977"/>
        <v>AN$14</v>
      </c>
      <c r="AO2749" s="186" t="str">
        <f t="shared" si="3977"/>
        <v>AO$14</v>
      </c>
      <c r="AP2749" s="186" t="str">
        <f t="shared" si="3977"/>
        <v>AP$14</v>
      </c>
      <c r="AQ2749" s="186" t="str">
        <f t="shared" si="3977"/>
        <v>AQ$14</v>
      </c>
      <c r="AR2749" s="186" t="str">
        <f t="shared" si="3977"/>
        <v>AR$14</v>
      </c>
      <c r="AS2749" s="186" t="str">
        <f t="shared" si="3977"/>
        <v>AS$14</v>
      </c>
      <c r="AT2749" s="186" t="str">
        <f t="shared" si="3977"/>
        <v>AT$14</v>
      </c>
      <c r="AU2749" s="186" t="str">
        <f t="shared" si="3977"/>
        <v>AU$14</v>
      </c>
      <c r="AV2749" s="186" t="str">
        <f t="shared" si="3977"/>
        <v>AV$14</v>
      </c>
      <c r="AW2749" s="186" t="str">
        <f t="shared" si="3977"/>
        <v>AW$14</v>
      </c>
      <c r="AX2749" s="186" t="str">
        <f t="shared" si="3977"/>
        <v>AX$14</v>
      </c>
      <c r="AY2749" s="186" t="str">
        <f t="shared" ref="AY2749:CD2749" si="3978">AY$18</f>
        <v>AY$14</v>
      </c>
      <c r="AZ2749" s="186" t="str">
        <f t="shared" si="3978"/>
        <v>AZ$14</v>
      </c>
      <c r="BA2749" s="186" t="str">
        <f t="shared" si="3978"/>
        <v>BA$14</v>
      </c>
      <c r="BB2749" s="186" t="str">
        <f t="shared" si="3978"/>
        <v>BB$14</v>
      </c>
      <c r="BC2749" s="186" t="str">
        <f t="shared" si="3978"/>
        <v>BC$14</v>
      </c>
      <c r="BD2749" s="186" t="str">
        <f t="shared" si="3978"/>
        <v>BD$14</v>
      </c>
      <c r="BE2749" s="186" t="str">
        <f t="shared" si="3978"/>
        <v>BE$14</v>
      </c>
      <c r="BF2749" s="186" t="str">
        <f t="shared" si="3978"/>
        <v>BF$14</v>
      </c>
      <c r="BG2749" s="186" t="str">
        <f t="shared" si="3978"/>
        <v>BG$14</v>
      </c>
      <c r="BH2749" s="186" t="str">
        <f t="shared" si="3978"/>
        <v>BH$14</v>
      </c>
      <c r="BI2749" s="186" t="str">
        <f t="shared" si="3978"/>
        <v>BI$14</v>
      </c>
      <c r="BJ2749" s="186" t="str">
        <f t="shared" si="3978"/>
        <v>BJ$14</v>
      </c>
      <c r="BK2749" s="186" t="str">
        <f t="shared" si="3978"/>
        <v>BK$14</v>
      </c>
      <c r="BL2749" s="186" t="str">
        <f t="shared" si="3978"/>
        <v>BL$14</v>
      </c>
      <c r="BM2749" s="186" t="str">
        <f t="shared" si="3978"/>
        <v>BM$14</v>
      </c>
      <c r="BN2749" s="186" t="str">
        <f t="shared" si="3978"/>
        <v>BN$14</v>
      </c>
      <c r="BO2749" s="186" t="str">
        <f t="shared" si="3978"/>
        <v>BO$14</v>
      </c>
      <c r="BP2749" s="186" t="str">
        <f t="shared" si="3978"/>
        <v>BP$14</v>
      </c>
      <c r="BQ2749" s="186" t="str">
        <f t="shared" si="3978"/>
        <v>BQ$14</v>
      </c>
      <c r="BR2749" s="186" t="str">
        <f t="shared" si="3978"/>
        <v>BR$14</v>
      </c>
      <c r="BS2749" s="186" t="str">
        <f t="shared" si="3978"/>
        <v>BS$14</v>
      </c>
      <c r="BT2749" s="186" t="str">
        <f t="shared" si="3978"/>
        <v>BT$14</v>
      </c>
      <c r="BU2749" s="186" t="str">
        <f t="shared" si="3978"/>
        <v>BU$14</v>
      </c>
      <c r="BV2749" s="186" t="str">
        <f t="shared" si="3978"/>
        <v>BV$14</v>
      </c>
      <c r="BW2749" s="186" t="str">
        <f t="shared" si="3978"/>
        <v>BW$14</v>
      </c>
      <c r="BX2749" s="186" t="str">
        <f t="shared" si="3978"/>
        <v>BX$14</v>
      </c>
      <c r="BY2749" s="186" t="str">
        <f t="shared" si="3978"/>
        <v>BY$14</v>
      </c>
      <c r="BZ2749" s="186" t="str">
        <f t="shared" si="3978"/>
        <v>BZ$14</v>
      </c>
      <c r="CA2749" s="186" t="str">
        <f t="shared" si="3978"/>
        <v>CA$14</v>
      </c>
      <c r="CB2749" s="186" t="str">
        <f t="shared" si="3978"/>
        <v>CB$14</v>
      </c>
      <c r="CC2749" s="186" t="str">
        <f t="shared" si="3978"/>
        <v>CC$14</v>
      </c>
      <c r="CD2749" s="186" t="str">
        <f t="shared" si="3978"/>
        <v>CD$14</v>
      </c>
      <c r="CE2749" s="186" t="str">
        <f t="shared" ref="CE2749:CL2749" si="3979">CE$18</f>
        <v>CE$14</v>
      </c>
      <c r="CF2749" s="186" t="str">
        <f t="shared" si="3979"/>
        <v>CF$14</v>
      </c>
      <c r="CG2749" s="186" t="str">
        <f t="shared" si="3979"/>
        <v>CG$14</v>
      </c>
      <c r="CH2749" s="186" t="str">
        <f t="shared" si="3979"/>
        <v>CH$14</v>
      </c>
      <c r="CI2749" s="186" t="str">
        <f t="shared" si="3979"/>
        <v>CI$14</v>
      </c>
      <c r="CJ2749" s="186" t="str">
        <f t="shared" si="3979"/>
        <v>CJ$14</v>
      </c>
      <c r="CK2749" s="186" t="str">
        <f t="shared" si="3979"/>
        <v>CK$14</v>
      </c>
      <c r="CL2749" s="186" t="str">
        <f t="shared" si="3979"/>
        <v>CL$14</v>
      </c>
    </row>
    <row r="2750" spans="2:90" x14ac:dyDescent="0.4">
      <c r="B2750" s="171" t="s">
        <v>464</v>
      </c>
      <c r="E2750" s="8"/>
      <c r="H2750" s="196"/>
      <c r="I2750" s="197"/>
      <c r="J2750" s="197"/>
      <c r="K2750" s="198"/>
      <c r="L2750" s="198"/>
      <c r="M2750" s="198"/>
      <c r="N2750" s="198"/>
      <c r="O2750" s="198"/>
      <c r="P2750" s="198"/>
      <c r="R2750" s="198"/>
      <c r="S2750" s="186" t="str">
        <f t="shared" ref="S2750:AX2750" si="3980">S$19</f>
        <v>S$15</v>
      </c>
      <c r="T2750" s="186" t="str">
        <f t="shared" si="3980"/>
        <v>T$15</v>
      </c>
      <c r="U2750" s="186" t="str">
        <f t="shared" si="3980"/>
        <v>U$15</v>
      </c>
      <c r="V2750" s="186" t="str">
        <f t="shared" si="3980"/>
        <v>V$15</v>
      </c>
      <c r="W2750" s="186" t="str">
        <f t="shared" si="3980"/>
        <v>W$15</v>
      </c>
      <c r="X2750" s="186" t="str">
        <f t="shared" si="3980"/>
        <v>X$15</v>
      </c>
      <c r="Y2750" s="186" t="str">
        <f t="shared" si="3980"/>
        <v>Y$15</v>
      </c>
      <c r="Z2750" s="186" t="str">
        <f t="shared" si="3980"/>
        <v>Z$15</v>
      </c>
      <c r="AA2750" s="186" t="str">
        <f t="shared" si="3980"/>
        <v>AA$15</v>
      </c>
      <c r="AB2750" s="186" t="str">
        <f t="shared" si="3980"/>
        <v>AB$15</v>
      </c>
      <c r="AC2750" s="186" t="str">
        <f t="shared" si="3980"/>
        <v>AC$15</v>
      </c>
      <c r="AD2750" s="186" t="str">
        <f t="shared" si="3980"/>
        <v>AD$15</v>
      </c>
      <c r="AE2750" s="186" t="str">
        <f t="shared" si="3980"/>
        <v>AE$15</v>
      </c>
      <c r="AF2750" s="186" t="str">
        <f t="shared" si="3980"/>
        <v>AF$15</v>
      </c>
      <c r="AG2750" s="186" t="str">
        <f t="shared" si="3980"/>
        <v>AG$15</v>
      </c>
      <c r="AH2750" s="186" t="str">
        <f t="shared" si="3980"/>
        <v>AH$15</v>
      </c>
      <c r="AI2750" s="186" t="str">
        <f t="shared" si="3980"/>
        <v>AI$15</v>
      </c>
      <c r="AJ2750" s="186" t="str">
        <f t="shared" si="3980"/>
        <v>AJ$15</v>
      </c>
      <c r="AK2750" s="186" t="str">
        <f t="shared" si="3980"/>
        <v>AK$15</v>
      </c>
      <c r="AL2750" s="186" t="str">
        <f t="shared" si="3980"/>
        <v>AL$15</v>
      </c>
      <c r="AM2750" s="186" t="str">
        <f t="shared" si="3980"/>
        <v>AM$15</v>
      </c>
      <c r="AN2750" s="186" t="str">
        <f t="shared" si="3980"/>
        <v>AN$15</v>
      </c>
      <c r="AO2750" s="186" t="str">
        <f t="shared" si="3980"/>
        <v>AO$15</v>
      </c>
      <c r="AP2750" s="186" t="str">
        <f t="shared" si="3980"/>
        <v>AP$15</v>
      </c>
      <c r="AQ2750" s="186" t="str">
        <f t="shared" si="3980"/>
        <v>AQ$15</v>
      </c>
      <c r="AR2750" s="186" t="str">
        <f t="shared" si="3980"/>
        <v>AR$15</v>
      </c>
      <c r="AS2750" s="186" t="str">
        <f t="shared" si="3980"/>
        <v>AS$15</v>
      </c>
      <c r="AT2750" s="186" t="str">
        <f t="shared" si="3980"/>
        <v>AT$15</v>
      </c>
      <c r="AU2750" s="186" t="str">
        <f t="shared" si="3980"/>
        <v>AU$15</v>
      </c>
      <c r="AV2750" s="186" t="str">
        <f t="shared" si="3980"/>
        <v>AV$15</v>
      </c>
      <c r="AW2750" s="186" t="str">
        <f t="shared" si="3980"/>
        <v>AW$15</v>
      </c>
      <c r="AX2750" s="186" t="str">
        <f t="shared" si="3980"/>
        <v>AX$15</v>
      </c>
      <c r="AY2750" s="186" t="str">
        <f t="shared" ref="AY2750:CD2750" si="3981">AY$19</f>
        <v>AY$15</v>
      </c>
      <c r="AZ2750" s="186" t="str">
        <f t="shared" si="3981"/>
        <v>AZ$15</v>
      </c>
      <c r="BA2750" s="186" t="str">
        <f t="shared" si="3981"/>
        <v>BA$15</v>
      </c>
      <c r="BB2750" s="186" t="str">
        <f t="shared" si="3981"/>
        <v>BB$15</v>
      </c>
      <c r="BC2750" s="186" t="str">
        <f t="shared" si="3981"/>
        <v>BC$15</v>
      </c>
      <c r="BD2750" s="186" t="str">
        <f t="shared" si="3981"/>
        <v>BD$15</v>
      </c>
      <c r="BE2750" s="186" t="str">
        <f t="shared" si="3981"/>
        <v>BE$15</v>
      </c>
      <c r="BF2750" s="186" t="str">
        <f t="shared" si="3981"/>
        <v>BF$15</v>
      </c>
      <c r="BG2750" s="186" t="str">
        <f t="shared" si="3981"/>
        <v>BG$15</v>
      </c>
      <c r="BH2750" s="186" t="str">
        <f t="shared" si="3981"/>
        <v>BH$15</v>
      </c>
      <c r="BI2750" s="186" t="str">
        <f t="shared" si="3981"/>
        <v>BI$15</v>
      </c>
      <c r="BJ2750" s="186" t="str">
        <f t="shared" si="3981"/>
        <v>BJ$15</v>
      </c>
      <c r="BK2750" s="186" t="str">
        <f t="shared" si="3981"/>
        <v>BK$15</v>
      </c>
      <c r="BL2750" s="186" t="str">
        <f t="shared" si="3981"/>
        <v>BL$15</v>
      </c>
      <c r="BM2750" s="186" t="str">
        <f t="shared" si="3981"/>
        <v>BM$15</v>
      </c>
      <c r="BN2750" s="186" t="str">
        <f t="shared" si="3981"/>
        <v>BN$15</v>
      </c>
      <c r="BO2750" s="186" t="str">
        <f t="shared" si="3981"/>
        <v>BO$15</v>
      </c>
      <c r="BP2750" s="186" t="str">
        <f t="shared" si="3981"/>
        <v>BP$15</v>
      </c>
      <c r="BQ2750" s="186" t="str">
        <f t="shared" si="3981"/>
        <v>BQ$15</v>
      </c>
      <c r="BR2750" s="186" t="str">
        <f t="shared" si="3981"/>
        <v>BR$15</v>
      </c>
      <c r="BS2750" s="186" t="str">
        <f t="shared" si="3981"/>
        <v>BS$15</v>
      </c>
      <c r="BT2750" s="186" t="str">
        <f t="shared" si="3981"/>
        <v>BT$15</v>
      </c>
      <c r="BU2750" s="186" t="str">
        <f t="shared" si="3981"/>
        <v>BU$15</v>
      </c>
      <c r="BV2750" s="186" t="str">
        <f t="shared" si="3981"/>
        <v>BV$15</v>
      </c>
      <c r="BW2750" s="186" t="str">
        <f t="shared" si="3981"/>
        <v>BW$15</v>
      </c>
      <c r="BX2750" s="186" t="str">
        <f t="shared" si="3981"/>
        <v>BX$15</v>
      </c>
      <c r="BY2750" s="186" t="str">
        <f t="shared" si="3981"/>
        <v>BY$15</v>
      </c>
      <c r="BZ2750" s="186" t="str">
        <f t="shared" si="3981"/>
        <v>BZ$15</v>
      </c>
      <c r="CA2750" s="186" t="str">
        <f t="shared" si="3981"/>
        <v>CA$15</v>
      </c>
      <c r="CB2750" s="186" t="str">
        <f t="shared" si="3981"/>
        <v>CB$15</v>
      </c>
      <c r="CC2750" s="186" t="str">
        <f t="shared" si="3981"/>
        <v>CC$15</v>
      </c>
      <c r="CD2750" s="186" t="str">
        <f t="shared" si="3981"/>
        <v>CD$15</v>
      </c>
      <c r="CE2750" s="186" t="str">
        <f t="shared" ref="CE2750:CL2750" si="3982">CE$19</f>
        <v>CE$15</v>
      </c>
      <c r="CF2750" s="186" t="str">
        <f t="shared" si="3982"/>
        <v>CF$15</v>
      </c>
      <c r="CG2750" s="186" t="str">
        <f t="shared" si="3982"/>
        <v>CG$15</v>
      </c>
      <c r="CH2750" s="186" t="str">
        <f t="shared" si="3982"/>
        <v>CH$15</v>
      </c>
      <c r="CI2750" s="186" t="str">
        <f t="shared" si="3982"/>
        <v>CI$15</v>
      </c>
      <c r="CJ2750" s="186" t="str">
        <f t="shared" si="3982"/>
        <v>CJ$15</v>
      </c>
      <c r="CK2750" s="186" t="str">
        <f t="shared" si="3982"/>
        <v>CK$15</v>
      </c>
      <c r="CL2750" s="186" t="str">
        <f t="shared" si="3982"/>
        <v>CL$15</v>
      </c>
    </row>
    <row r="2751" spans="2:90" x14ac:dyDescent="0.4">
      <c r="B2751" s="132"/>
      <c r="E2751" s="8"/>
      <c r="H2751" s="12"/>
      <c r="I2751" s="60"/>
      <c r="J2751" s="60"/>
      <c r="K2751" s="15"/>
      <c r="L2751" s="15"/>
      <c r="M2751" s="15"/>
      <c r="N2751" s="15"/>
      <c r="O2751" s="15"/>
      <c r="P2751" s="15"/>
      <c r="R2751" s="15"/>
      <c r="S2751" s="80"/>
      <c r="T2751" s="80"/>
      <c r="U2751" s="80"/>
      <c r="V2751" s="80"/>
      <c r="W2751" s="80"/>
      <c r="X2751" s="80"/>
      <c r="Y2751" s="80"/>
      <c r="Z2751" s="80"/>
      <c r="AA2751" s="80"/>
      <c r="AB2751" s="80"/>
      <c r="AC2751" s="80"/>
      <c r="AD2751" s="80"/>
      <c r="AE2751" s="80"/>
      <c r="AF2751" s="80"/>
      <c r="AG2751" s="80"/>
      <c r="AH2751" s="80"/>
      <c r="AI2751" s="80"/>
      <c r="AJ2751" s="80"/>
      <c r="AK2751" s="80"/>
      <c r="AL2751" s="80"/>
      <c r="AM2751" s="80"/>
      <c r="AN2751" s="80"/>
      <c r="AO2751" s="80"/>
      <c r="AP2751" s="80"/>
      <c r="AQ2751" s="80"/>
      <c r="AR2751" s="80"/>
      <c r="AS2751" s="80"/>
      <c r="AT2751" s="80"/>
      <c r="AU2751" s="80"/>
      <c r="AV2751" s="80"/>
      <c r="AW2751" s="80"/>
      <c r="AX2751" s="80"/>
      <c r="AY2751" s="80"/>
      <c r="AZ2751" s="80"/>
      <c r="BA2751" s="80"/>
      <c r="BB2751" s="80"/>
      <c r="BC2751" s="80"/>
      <c r="BD2751" s="80"/>
      <c r="BE2751" s="80"/>
      <c r="BF2751" s="80"/>
      <c r="BG2751" s="80"/>
      <c r="BH2751" s="80"/>
      <c r="BI2751" s="80"/>
      <c r="BJ2751" s="80"/>
      <c r="BK2751" s="80"/>
      <c r="BL2751" s="80"/>
      <c r="BM2751" s="80"/>
      <c r="BN2751" s="80"/>
      <c r="BO2751" s="80"/>
      <c r="BP2751" s="80"/>
      <c r="BQ2751" s="80"/>
      <c r="BR2751" s="80"/>
      <c r="BS2751" s="80"/>
      <c r="BT2751" s="80"/>
      <c r="BU2751" s="80"/>
      <c r="BV2751" s="80"/>
      <c r="BW2751" s="80"/>
      <c r="BX2751" s="80"/>
      <c r="BY2751" s="80"/>
      <c r="BZ2751" s="80"/>
      <c r="CA2751" s="80"/>
      <c r="CB2751" s="80"/>
      <c r="CC2751" s="80"/>
      <c r="CD2751" s="80"/>
      <c r="CE2751" s="80"/>
      <c r="CF2751" s="80"/>
      <c r="CG2751" s="80"/>
      <c r="CH2751" s="80"/>
      <c r="CI2751" s="80"/>
      <c r="CJ2751" s="80"/>
      <c r="CK2751" s="80"/>
      <c r="CL2751" s="80"/>
    </row>
    <row r="2752" spans="2:90" x14ac:dyDescent="0.4">
      <c r="B2752" s="132"/>
      <c r="E2752" s="8"/>
      <c r="H2752" s="12"/>
      <c r="I2752" s="60"/>
      <c r="J2752" s="60"/>
      <c r="K2752" s="15"/>
      <c r="L2752" s="15"/>
      <c r="M2752" s="15"/>
      <c r="N2752" s="15"/>
      <c r="O2752" s="15"/>
      <c r="P2752" s="15"/>
      <c r="R2752" s="15"/>
      <c r="S2752" s="80"/>
      <c r="T2752" s="80"/>
      <c r="U2752" s="80"/>
      <c r="V2752" s="80"/>
      <c r="W2752" s="80"/>
      <c r="X2752" s="80"/>
      <c r="Y2752" s="80"/>
      <c r="Z2752" s="80"/>
      <c r="AA2752" s="80"/>
      <c r="AB2752" s="80"/>
      <c r="AC2752" s="80"/>
      <c r="AD2752" s="80"/>
      <c r="AE2752" s="80"/>
      <c r="AF2752" s="80"/>
      <c r="AG2752" s="80"/>
      <c r="AH2752" s="80"/>
      <c r="AI2752" s="80"/>
      <c r="AJ2752" s="80"/>
      <c r="AK2752" s="80"/>
      <c r="AL2752" s="80"/>
      <c r="AM2752" s="80"/>
      <c r="AN2752" s="80"/>
      <c r="AO2752" s="80"/>
      <c r="AP2752" s="80"/>
      <c r="AQ2752" s="80"/>
      <c r="AR2752" s="80"/>
      <c r="AS2752" s="80"/>
      <c r="AT2752" s="80"/>
      <c r="AU2752" s="80"/>
      <c r="AV2752" s="80"/>
      <c r="AW2752" s="80"/>
      <c r="AX2752" s="80"/>
      <c r="AY2752" s="80"/>
      <c r="AZ2752" s="80"/>
      <c r="BA2752" s="80"/>
      <c r="BB2752" s="80"/>
      <c r="BC2752" s="80"/>
      <c r="BD2752" s="80"/>
      <c r="BE2752" s="80"/>
      <c r="BF2752" s="80"/>
      <c r="BG2752" s="80"/>
      <c r="BH2752" s="80"/>
      <c r="BI2752" s="80"/>
      <c r="BJ2752" s="80"/>
      <c r="BK2752" s="80"/>
      <c r="BL2752" s="80"/>
      <c r="BM2752" s="80"/>
      <c r="BN2752" s="80"/>
      <c r="BO2752" s="80"/>
      <c r="BP2752" s="80"/>
      <c r="BQ2752" s="80"/>
      <c r="BR2752" s="80"/>
      <c r="BS2752" s="80"/>
      <c r="BT2752" s="80"/>
      <c r="BU2752" s="80"/>
      <c r="BV2752" s="80"/>
      <c r="BW2752" s="80"/>
      <c r="BX2752" s="80"/>
      <c r="BY2752" s="80"/>
      <c r="BZ2752" s="80"/>
      <c r="CA2752" s="80"/>
      <c r="CB2752" s="80"/>
      <c r="CC2752" s="80"/>
      <c r="CD2752" s="80"/>
      <c r="CE2752" s="80"/>
      <c r="CF2752" s="80"/>
      <c r="CG2752" s="80"/>
      <c r="CH2752" s="80"/>
      <c r="CI2752" s="80"/>
      <c r="CJ2752" s="80"/>
      <c r="CK2752" s="80"/>
      <c r="CL2752" s="80"/>
    </row>
    <row r="2753" spans="2:90" x14ac:dyDescent="0.4">
      <c r="B2753" s="132"/>
      <c r="E2753" s="8"/>
      <c r="H2753" s="12"/>
      <c r="I2753" s="60"/>
      <c r="J2753" s="60"/>
      <c r="K2753" s="15"/>
      <c r="L2753" s="15"/>
      <c r="M2753" s="15"/>
      <c r="N2753" s="15"/>
      <c r="O2753" s="15"/>
      <c r="P2753" s="15"/>
      <c r="R2753" s="15"/>
      <c r="S2753" s="80"/>
      <c r="T2753" s="80"/>
      <c r="U2753" s="80"/>
      <c r="V2753" s="80"/>
      <c r="W2753" s="80"/>
      <c r="X2753" s="80"/>
      <c r="Y2753" s="80"/>
      <c r="Z2753" s="80"/>
      <c r="AA2753" s="80"/>
      <c r="AB2753" s="80"/>
      <c r="AC2753" s="80"/>
      <c r="AD2753" s="80"/>
      <c r="AE2753" s="80"/>
      <c r="AF2753" s="80"/>
      <c r="AG2753" s="80"/>
      <c r="AH2753" s="80"/>
      <c r="AI2753" s="80"/>
      <c r="AJ2753" s="80"/>
      <c r="AK2753" s="80"/>
      <c r="AL2753" s="80"/>
      <c r="AM2753" s="80"/>
      <c r="AN2753" s="80"/>
      <c r="AO2753" s="80"/>
      <c r="AP2753" s="80"/>
      <c r="AQ2753" s="80"/>
      <c r="AR2753" s="80"/>
      <c r="AS2753" s="80"/>
      <c r="AT2753" s="80"/>
      <c r="AU2753" s="80"/>
      <c r="AV2753" s="80"/>
      <c r="AW2753" s="80"/>
      <c r="AX2753" s="80"/>
      <c r="AY2753" s="80"/>
      <c r="AZ2753" s="80"/>
      <c r="BA2753" s="80"/>
      <c r="BB2753" s="80"/>
      <c r="BC2753" s="80"/>
      <c r="BD2753" s="80"/>
      <c r="BE2753" s="80"/>
      <c r="BF2753" s="80"/>
      <c r="BG2753" s="80"/>
      <c r="BH2753" s="80"/>
      <c r="BI2753" s="80"/>
      <c r="BJ2753" s="80"/>
      <c r="BK2753" s="80"/>
      <c r="BL2753" s="80"/>
      <c r="BM2753" s="80"/>
      <c r="BN2753" s="80"/>
      <c r="BO2753" s="80"/>
      <c r="BP2753" s="80"/>
      <c r="BQ2753" s="80"/>
      <c r="BR2753" s="80"/>
      <c r="BS2753" s="80"/>
      <c r="BT2753" s="80"/>
      <c r="BU2753" s="80"/>
      <c r="BV2753" s="80"/>
      <c r="BW2753" s="80"/>
      <c r="BX2753" s="80"/>
      <c r="BY2753" s="80"/>
      <c r="BZ2753" s="80"/>
      <c r="CA2753" s="80"/>
      <c r="CB2753" s="80"/>
      <c r="CC2753" s="80"/>
      <c r="CD2753" s="80"/>
      <c r="CE2753" s="80"/>
      <c r="CF2753" s="80"/>
      <c r="CG2753" s="80"/>
      <c r="CH2753" s="80"/>
      <c r="CI2753" s="80"/>
      <c r="CJ2753" s="80"/>
      <c r="CK2753" s="80"/>
      <c r="CL2753" s="80"/>
    </row>
    <row r="2754" spans="2:90" x14ac:dyDescent="0.4">
      <c r="B2754" s="132"/>
      <c r="E2754" s="8"/>
      <c r="H2754" s="12"/>
      <c r="I2754" s="60"/>
      <c r="J2754" s="60"/>
      <c r="K2754" s="15"/>
      <c r="L2754" s="15"/>
      <c r="M2754" s="15"/>
      <c r="N2754" s="15"/>
      <c r="O2754" s="15"/>
      <c r="P2754" s="15"/>
      <c r="R2754" s="15"/>
      <c r="S2754" s="80"/>
      <c r="T2754" s="80"/>
      <c r="U2754" s="80"/>
      <c r="V2754" s="80"/>
      <c r="W2754" s="80"/>
      <c r="X2754" s="80"/>
      <c r="Y2754" s="80"/>
      <c r="Z2754" s="80"/>
      <c r="AA2754" s="80"/>
      <c r="AB2754" s="80"/>
      <c r="AC2754" s="80"/>
      <c r="AD2754" s="80"/>
      <c r="AE2754" s="80"/>
      <c r="AF2754" s="80"/>
      <c r="AG2754" s="80"/>
      <c r="AH2754" s="80"/>
      <c r="AI2754" s="80"/>
      <c r="AJ2754" s="80"/>
      <c r="AK2754" s="80"/>
      <c r="AL2754" s="80"/>
      <c r="AM2754" s="80"/>
      <c r="AN2754" s="80"/>
      <c r="AO2754" s="80"/>
      <c r="AP2754" s="80"/>
      <c r="AQ2754" s="80"/>
      <c r="AR2754" s="80"/>
      <c r="AS2754" s="80"/>
      <c r="AT2754" s="80"/>
      <c r="AU2754" s="80"/>
      <c r="AV2754" s="80"/>
      <c r="AW2754" s="80"/>
      <c r="AX2754" s="80"/>
      <c r="AY2754" s="80"/>
      <c r="AZ2754" s="80"/>
      <c r="BA2754" s="80"/>
      <c r="BB2754" s="80"/>
      <c r="BC2754" s="80"/>
      <c r="BD2754" s="80"/>
      <c r="BE2754" s="80"/>
      <c r="BF2754" s="80"/>
      <c r="BG2754" s="80"/>
      <c r="BH2754" s="80"/>
      <c r="BI2754" s="80"/>
      <c r="BJ2754" s="80"/>
      <c r="BK2754" s="80"/>
      <c r="BL2754" s="80"/>
      <c r="BM2754" s="80"/>
      <c r="BN2754" s="80"/>
      <c r="BO2754" s="80"/>
      <c r="BP2754" s="80"/>
      <c r="BQ2754" s="80"/>
      <c r="BR2754" s="80"/>
      <c r="BS2754" s="80"/>
      <c r="BT2754" s="80"/>
      <c r="BU2754" s="80"/>
      <c r="BV2754" s="80"/>
      <c r="BW2754" s="80"/>
      <c r="BX2754" s="80"/>
      <c r="BY2754" s="80"/>
      <c r="BZ2754" s="80"/>
      <c r="CA2754" s="80"/>
      <c r="CB2754" s="80"/>
      <c r="CC2754" s="80"/>
      <c r="CD2754" s="80"/>
      <c r="CE2754" s="80"/>
      <c r="CF2754" s="80"/>
      <c r="CG2754" s="80"/>
      <c r="CH2754" s="80"/>
      <c r="CI2754" s="80"/>
      <c r="CJ2754" s="80"/>
      <c r="CK2754" s="80"/>
      <c r="CL2754" s="80"/>
    </row>
    <row r="2755" spans="2:90" x14ac:dyDescent="0.4">
      <c r="B2755" s="132"/>
      <c r="E2755" s="8"/>
      <c r="H2755" s="12"/>
      <c r="I2755" s="60"/>
      <c r="J2755" s="60"/>
      <c r="K2755" s="15"/>
      <c r="L2755" s="15"/>
      <c r="M2755" s="15"/>
      <c r="N2755" s="15"/>
      <c r="O2755" s="15"/>
      <c r="P2755" s="15"/>
      <c r="R2755" s="15"/>
      <c r="S2755" s="80"/>
      <c r="T2755" s="80"/>
      <c r="U2755" s="80"/>
      <c r="V2755" s="80"/>
      <c r="W2755" s="80"/>
      <c r="X2755" s="80"/>
      <c r="Y2755" s="80"/>
      <c r="Z2755" s="80"/>
      <c r="AA2755" s="80"/>
      <c r="AB2755" s="80"/>
      <c r="AC2755" s="80"/>
      <c r="AD2755" s="80"/>
      <c r="AE2755" s="80"/>
      <c r="AF2755" s="80"/>
      <c r="AG2755" s="80"/>
      <c r="AH2755" s="80"/>
      <c r="AI2755" s="80"/>
      <c r="AJ2755" s="80"/>
      <c r="AK2755" s="80"/>
      <c r="AL2755" s="80"/>
      <c r="AM2755" s="80"/>
      <c r="AN2755" s="80"/>
      <c r="AO2755" s="80"/>
      <c r="AP2755" s="80"/>
      <c r="AQ2755" s="80"/>
      <c r="AR2755" s="80"/>
      <c r="AS2755" s="80"/>
      <c r="AT2755" s="80"/>
      <c r="AU2755" s="80"/>
      <c r="AV2755" s="80"/>
      <c r="AW2755" s="80"/>
      <c r="AX2755" s="80"/>
      <c r="AY2755" s="80"/>
      <c r="AZ2755" s="80"/>
      <c r="BA2755" s="80"/>
      <c r="BB2755" s="80"/>
      <c r="BC2755" s="80"/>
      <c r="BD2755" s="80"/>
      <c r="BE2755" s="80"/>
      <c r="BF2755" s="80"/>
      <c r="BG2755" s="80"/>
      <c r="BH2755" s="80"/>
      <c r="BI2755" s="80"/>
      <c r="BJ2755" s="80"/>
      <c r="BK2755" s="80"/>
      <c r="BL2755" s="80"/>
      <c r="BM2755" s="80"/>
      <c r="BN2755" s="80"/>
      <c r="BO2755" s="80"/>
      <c r="BP2755" s="80"/>
      <c r="BQ2755" s="80"/>
      <c r="BR2755" s="80"/>
      <c r="BS2755" s="80"/>
      <c r="BT2755" s="80"/>
      <c r="BU2755" s="80"/>
      <c r="BV2755" s="80"/>
      <c r="BW2755" s="80"/>
      <c r="BX2755" s="80"/>
      <c r="BY2755" s="80"/>
      <c r="BZ2755" s="80"/>
      <c r="CA2755" s="80"/>
      <c r="CB2755" s="80"/>
      <c r="CC2755" s="80"/>
      <c r="CD2755" s="80"/>
      <c r="CE2755" s="80"/>
      <c r="CF2755" s="80"/>
      <c r="CG2755" s="80"/>
      <c r="CH2755" s="80"/>
      <c r="CI2755" s="80"/>
      <c r="CJ2755" s="80"/>
      <c r="CK2755" s="80"/>
      <c r="CL2755" s="80"/>
    </row>
    <row r="2756" spans="2:90" x14ac:dyDescent="0.4">
      <c r="B2756" s="132"/>
      <c r="E2756" s="8"/>
      <c r="H2756" s="12"/>
      <c r="I2756" s="60"/>
      <c r="J2756" s="60"/>
      <c r="K2756" s="15"/>
      <c r="L2756" s="15"/>
      <c r="M2756" s="15"/>
      <c r="N2756" s="15"/>
      <c r="O2756" s="15"/>
      <c r="P2756" s="15"/>
      <c r="R2756" s="15"/>
      <c r="S2756" s="80"/>
      <c r="T2756" s="80"/>
      <c r="U2756" s="80"/>
      <c r="V2756" s="80"/>
      <c r="W2756" s="80"/>
      <c r="X2756" s="80"/>
      <c r="Y2756" s="80"/>
      <c r="Z2756" s="80"/>
      <c r="AA2756" s="80"/>
      <c r="AB2756" s="80"/>
      <c r="AC2756" s="80"/>
      <c r="AD2756" s="80"/>
      <c r="AE2756" s="80"/>
      <c r="AF2756" s="80"/>
      <c r="AG2756" s="80"/>
      <c r="AH2756" s="80"/>
      <c r="AI2756" s="80"/>
      <c r="AJ2756" s="80"/>
      <c r="AK2756" s="80"/>
      <c r="AL2756" s="80"/>
      <c r="AM2756" s="80"/>
      <c r="AN2756" s="80"/>
      <c r="AO2756" s="80"/>
      <c r="AP2756" s="80"/>
      <c r="AQ2756" s="80"/>
      <c r="AR2756" s="80"/>
      <c r="AS2756" s="80"/>
      <c r="AT2756" s="80"/>
      <c r="AU2756" s="80"/>
      <c r="AV2756" s="80"/>
      <c r="AW2756" s="80"/>
      <c r="AX2756" s="80"/>
      <c r="AY2756" s="80"/>
      <c r="AZ2756" s="80"/>
      <c r="BA2756" s="80"/>
      <c r="BB2756" s="80"/>
      <c r="BC2756" s="80"/>
      <c r="BD2756" s="80"/>
      <c r="BE2756" s="80"/>
      <c r="BF2756" s="80"/>
      <c r="BG2756" s="80"/>
      <c r="BH2756" s="80"/>
      <c r="BI2756" s="80"/>
      <c r="BJ2756" s="80"/>
      <c r="BK2756" s="80"/>
      <c r="BL2756" s="80"/>
      <c r="BM2756" s="80"/>
      <c r="BN2756" s="80"/>
      <c r="BO2756" s="80"/>
      <c r="BP2756" s="80"/>
      <c r="BQ2756" s="80"/>
      <c r="BR2756" s="80"/>
      <c r="BS2756" s="80"/>
      <c r="BT2756" s="80"/>
      <c r="BU2756" s="80"/>
      <c r="BV2756" s="80"/>
      <c r="BW2756" s="80"/>
      <c r="BX2756" s="80"/>
      <c r="BY2756" s="80"/>
      <c r="BZ2756" s="80"/>
      <c r="CA2756" s="80"/>
      <c r="CB2756" s="80"/>
      <c r="CC2756" s="80"/>
      <c r="CD2756" s="80"/>
      <c r="CE2756" s="80"/>
      <c r="CF2756" s="80"/>
      <c r="CG2756" s="80"/>
      <c r="CH2756" s="80"/>
      <c r="CI2756" s="80"/>
      <c r="CJ2756" s="80"/>
      <c r="CK2756" s="80"/>
      <c r="CL2756" s="80"/>
    </row>
    <row r="2757" spans="2:90" x14ac:dyDescent="0.4">
      <c r="B2757" s="132"/>
      <c r="E2757" s="8"/>
      <c r="H2757" s="12"/>
      <c r="I2757" s="60"/>
      <c r="J2757" s="60"/>
      <c r="K2757" s="15"/>
      <c r="L2757" s="15"/>
      <c r="M2757" s="15"/>
      <c r="N2757" s="15"/>
      <c r="O2757" s="15"/>
      <c r="P2757" s="15"/>
      <c r="R2757" s="15"/>
      <c r="S2757" s="80"/>
      <c r="T2757" s="80"/>
      <c r="U2757" s="80"/>
      <c r="V2757" s="80"/>
      <c r="W2757" s="80"/>
      <c r="X2757" s="80"/>
      <c r="Y2757" s="80"/>
      <c r="Z2757" s="80"/>
      <c r="AA2757" s="80"/>
      <c r="AB2757" s="80"/>
      <c r="AC2757" s="80"/>
      <c r="AD2757" s="80"/>
      <c r="AE2757" s="80"/>
      <c r="AF2757" s="80"/>
      <c r="AG2757" s="80"/>
      <c r="AH2757" s="80"/>
      <c r="AI2757" s="80"/>
      <c r="AJ2757" s="80"/>
      <c r="AK2757" s="80"/>
      <c r="AL2757" s="80"/>
      <c r="AM2757" s="80"/>
      <c r="AN2757" s="80"/>
      <c r="AO2757" s="80"/>
      <c r="AP2757" s="80"/>
      <c r="AQ2757" s="80"/>
      <c r="AR2757" s="80"/>
      <c r="AS2757" s="80"/>
      <c r="AT2757" s="80"/>
      <c r="AU2757" s="80"/>
      <c r="AV2757" s="80"/>
      <c r="AW2757" s="80"/>
      <c r="AX2757" s="80"/>
      <c r="AY2757" s="80"/>
      <c r="AZ2757" s="80"/>
      <c r="BA2757" s="80"/>
      <c r="BB2757" s="80"/>
      <c r="BC2757" s="80"/>
      <c r="BD2757" s="80"/>
      <c r="BE2757" s="80"/>
      <c r="BF2757" s="80"/>
      <c r="BG2757" s="80"/>
      <c r="BH2757" s="80"/>
      <c r="BI2757" s="80"/>
      <c r="BJ2757" s="80"/>
      <c r="BK2757" s="80"/>
      <c r="BL2757" s="80"/>
      <c r="BM2757" s="80"/>
      <c r="BN2757" s="80"/>
      <c r="BO2757" s="80"/>
      <c r="BP2757" s="80"/>
      <c r="BQ2757" s="80"/>
      <c r="BR2757" s="80"/>
      <c r="BS2757" s="80"/>
      <c r="BT2757" s="80"/>
      <c r="BU2757" s="80"/>
      <c r="BV2757" s="80"/>
      <c r="BW2757" s="80"/>
      <c r="BX2757" s="80"/>
      <c r="BY2757" s="80"/>
      <c r="BZ2757" s="80"/>
      <c r="CA2757" s="80"/>
      <c r="CB2757" s="80"/>
      <c r="CC2757" s="80"/>
      <c r="CD2757" s="80"/>
      <c r="CE2757" s="80"/>
      <c r="CF2757" s="80"/>
      <c r="CG2757" s="80"/>
      <c r="CH2757" s="80"/>
      <c r="CI2757" s="80"/>
      <c r="CJ2757" s="80"/>
      <c r="CK2757" s="80"/>
      <c r="CL2757" s="80"/>
    </row>
    <row r="2758" spans="2:90" x14ac:dyDescent="0.4">
      <c r="B2758" s="132"/>
      <c r="E2758" s="8"/>
      <c r="H2758" s="12"/>
      <c r="I2758" s="60"/>
      <c r="J2758" s="60"/>
      <c r="K2758" s="15"/>
      <c r="L2758" s="15"/>
      <c r="M2758" s="15"/>
      <c r="N2758" s="15"/>
      <c r="O2758" s="15"/>
      <c r="P2758" s="15"/>
      <c r="R2758" s="15"/>
      <c r="S2758" s="80"/>
      <c r="T2758" s="80"/>
      <c r="U2758" s="80"/>
      <c r="V2758" s="80"/>
      <c r="W2758" s="80"/>
      <c r="X2758" s="80"/>
      <c r="Y2758" s="80"/>
      <c r="Z2758" s="80"/>
      <c r="AA2758" s="80"/>
      <c r="AB2758" s="80"/>
      <c r="AC2758" s="80"/>
      <c r="AD2758" s="80"/>
      <c r="AE2758" s="80"/>
      <c r="AF2758" s="80"/>
      <c r="AG2758" s="80"/>
      <c r="AH2758" s="80"/>
      <c r="AI2758" s="80"/>
      <c r="AJ2758" s="80"/>
      <c r="AK2758" s="80"/>
      <c r="AL2758" s="80"/>
      <c r="AM2758" s="80"/>
      <c r="AN2758" s="80"/>
      <c r="AO2758" s="80"/>
      <c r="AP2758" s="80"/>
      <c r="AQ2758" s="80"/>
      <c r="AR2758" s="80"/>
      <c r="AS2758" s="80"/>
      <c r="AT2758" s="80"/>
      <c r="AU2758" s="80"/>
      <c r="AV2758" s="80"/>
      <c r="AW2758" s="80"/>
      <c r="AX2758" s="80"/>
      <c r="AY2758" s="80"/>
      <c r="AZ2758" s="80"/>
      <c r="BA2758" s="80"/>
      <c r="BB2758" s="80"/>
      <c r="BC2758" s="80"/>
      <c r="BD2758" s="80"/>
      <c r="BE2758" s="80"/>
      <c r="BF2758" s="80"/>
      <c r="BG2758" s="80"/>
      <c r="BH2758" s="80"/>
      <c r="BI2758" s="80"/>
      <c r="BJ2758" s="80"/>
      <c r="BK2758" s="80"/>
      <c r="BL2758" s="80"/>
      <c r="BM2758" s="80"/>
      <c r="BN2758" s="80"/>
      <c r="BO2758" s="80"/>
      <c r="BP2758" s="80"/>
      <c r="BQ2758" s="80"/>
      <c r="BR2758" s="80"/>
      <c r="BS2758" s="80"/>
      <c r="BT2758" s="80"/>
      <c r="BU2758" s="80"/>
      <c r="BV2758" s="80"/>
      <c r="BW2758" s="80"/>
      <c r="BX2758" s="80"/>
      <c r="BY2758" s="80"/>
      <c r="BZ2758" s="80"/>
      <c r="CA2758" s="80"/>
      <c r="CB2758" s="80"/>
      <c r="CC2758" s="80"/>
      <c r="CD2758" s="80"/>
      <c r="CE2758" s="80"/>
      <c r="CF2758" s="80"/>
      <c r="CG2758" s="80"/>
      <c r="CH2758" s="80"/>
      <c r="CI2758" s="80"/>
      <c r="CJ2758" s="80"/>
      <c r="CK2758" s="80"/>
      <c r="CL2758" s="80"/>
    </row>
    <row r="2759" spans="2:90" x14ac:dyDescent="0.4">
      <c r="B2759" s="132"/>
      <c r="E2759" s="8"/>
      <c r="H2759" s="12"/>
      <c r="I2759" s="60"/>
      <c r="J2759" s="60"/>
      <c r="K2759" s="15"/>
      <c r="L2759" s="15"/>
      <c r="M2759" s="15"/>
      <c r="N2759" s="15"/>
      <c r="O2759" s="15"/>
      <c r="P2759" s="15"/>
      <c r="R2759" s="15"/>
      <c r="S2759" s="80"/>
      <c r="T2759" s="80"/>
      <c r="U2759" s="80"/>
      <c r="V2759" s="80"/>
      <c r="W2759" s="80"/>
      <c r="X2759" s="80"/>
      <c r="Y2759" s="80"/>
      <c r="Z2759" s="80"/>
      <c r="AA2759" s="80"/>
      <c r="AB2759" s="80"/>
      <c r="AC2759" s="80"/>
      <c r="AD2759" s="80"/>
      <c r="AE2759" s="80"/>
      <c r="AF2759" s="80"/>
      <c r="AG2759" s="80"/>
      <c r="AH2759" s="80"/>
      <c r="AI2759" s="80"/>
      <c r="AJ2759" s="80"/>
      <c r="AK2759" s="80"/>
      <c r="AL2759" s="80"/>
      <c r="AM2759" s="80"/>
      <c r="AN2759" s="80"/>
      <c r="AO2759" s="80"/>
      <c r="AP2759" s="80"/>
      <c r="AQ2759" s="80"/>
      <c r="AR2759" s="80"/>
      <c r="AS2759" s="80"/>
      <c r="AT2759" s="80"/>
      <c r="AU2759" s="80"/>
      <c r="AV2759" s="80"/>
      <c r="AW2759" s="80"/>
      <c r="AX2759" s="80"/>
      <c r="AY2759" s="80"/>
      <c r="AZ2759" s="80"/>
      <c r="BA2759" s="80"/>
      <c r="BB2759" s="80"/>
      <c r="BC2759" s="80"/>
      <c r="BD2759" s="80"/>
      <c r="BE2759" s="80"/>
      <c r="BF2759" s="80"/>
      <c r="BG2759" s="80"/>
      <c r="BH2759" s="80"/>
      <c r="BI2759" s="80"/>
      <c r="BJ2759" s="80"/>
      <c r="BK2759" s="80"/>
      <c r="BL2759" s="80"/>
      <c r="BM2759" s="80"/>
      <c r="BN2759" s="80"/>
      <c r="BO2759" s="80"/>
      <c r="BP2759" s="80"/>
      <c r="BQ2759" s="80"/>
      <c r="BR2759" s="80"/>
      <c r="BS2759" s="80"/>
      <c r="BT2759" s="80"/>
      <c r="BU2759" s="80"/>
      <c r="BV2759" s="80"/>
      <c r="BW2759" s="80"/>
      <c r="BX2759" s="80"/>
      <c r="BY2759" s="80"/>
      <c r="BZ2759" s="80"/>
      <c r="CA2759" s="80"/>
      <c r="CB2759" s="80"/>
      <c r="CC2759" s="80"/>
      <c r="CD2759" s="80"/>
      <c r="CE2759" s="80"/>
      <c r="CF2759" s="80"/>
      <c r="CG2759" s="80"/>
      <c r="CH2759" s="80"/>
      <c r="CI2759" s="80"/>
      <c r="CJ2759" s="80"/>
      <c r="CK2759" s="80"/>
      <c r="CL2759" s="80"/>
    </row>
    <row r="2760" spans="2:90" x14ac:dyDescent="0.4">
      <c r="B2760" s="132"/>
      <c r="E2760" s="8"/>
      <c r="H2760" s="12"/>
      <c r="I2760" s="60"/>
      <c r="J2760" s="60"/>
      <c r="K2760" s="15"/>
      <c r="L2760" s="15"/>
      <c r="M2760" s="15"/>
      <c r="N2760" s="15"/>
      <c r="O2760" s="15"/>
      <c r="P2760" s="15"/>
      <c r="R2760" s="15"/>
      <c r="S2760" s="80"/>
      <c r="T2760" s="80"/>
      <c r="U2760" s="80"/>
      <c r="V2760" s="80"/>
      <c r="W2760" s="80"/>
      <c r="X2760" s="80"/>
      <c r="Y2760" s="80"/>
      <c r="Z2760" s="80"/>
      <c r="AA2760" s="80"/>
      <c r="AB2760" s="80"/>
      <c r="AC2760" s="80"/>
      <c r="AD2760" s="80"/>
      <c r="AE2760" s="80"/>
      <c r="AF2760" s="80"/>
      <c r="AG2760" s="80"/>
      <c r="AH2760" s="80"/>
      <c r="AI2760" s="80"/>
      <c r="AJ2760" s="80"/>
      <c r="AK2760" s="80"/>
      <c r="AL2760" s="80"/>
      <c r="AM2760" s="80"/>
      <c r="AN2760" s="80"/>
      <c r="AO2760" s="80"/>
      <c r="AP2760" s="80"/>
      <c r="AQ2760" s="80"/>
      <c r="AR2760" s="80"/>
      <c r="AS2760" s="80"/>
      <c r="AT2760" s="80"/>
      <c r="AU2760" s="80"/>
      <c r="AV2760" s="80"/>
      <c r="AW2760" s="80"/>
      <c r="AX2760" s="80"/>
      <c r="AY2760" s="80"/>
      <c r="AZ2760" s="80"/>
      <c r="BA2760" s="80"/>
      <c r="BB2760" s="80"/>
      <c r="BC2760" s="80"/>
      <c r="BD2760" s="80"/>
      <c r="BE2760" s="80"/>
      <c r="BF2760" s="80"/>
      <c r="BG2760" s="80"/>
      <c r="BH2760" s="80"/>
      <c r="BI2760" s="80"/>
      <c r="BJ2760" s="80"/>
      <c r="BK2760" s="80"/>
      <c r="BL2760" s="80"/>
      <c r="BM2760" s="80"/>
      <c r="BN2760" s="80"/>
      <c r="BO2760" s="80"/>
      <c r="BP2760" s="80"/>
      <c r="BQ2760" s="80"/>
      <c r="BR2760" s="80"/>
      <c r="BS2760" s="80"/>
      <c r="BT2760" s="80"/>
      <c r="BU2760" s="80"/>
      <c r="BV2760" s="80"/>
      <c r="BW2760" s="80"/>
      <c r="BX2760" s="80"/>
      <c r="BY2760" s="80"/>
      <c r="BZ2760" s="80"/>
      <c r="CA2760" s="80"/>
      <c r="CB2760" s="80"/>
      <c r="CC2760" s="80"/>
      <c r="CD2760" s="80"/>
      <c r="CE2760" s="80"/>
      <c r="CF2760" s="80"/>
      <c r="CG2760" s="80"/>
      <c r="CH2760" s="80"/>
      <c r="CI2760" s="80"/>
      <c r="CJ2760" s="80"/>
      <c r="CK2760" s="80"/>
      <c r="CL2760" s="80"/>
    </row>
    <row r="2761" spans="2:90" x14ac:dyDescent="0.4">
      <c r="B2761" s="27"/>
      <c r="C2761" s="27"/>
      <c r="D2761" s="27"/>
      <c r="E2761" s="27"/>
      <c r="F2761" s="27"/>
      <c r="G2761" s="27"/>
      <c r="H2761" s="27"/>
      <c r="I2761" s="27"/>
      <c r="J2761" s="27"/>
      <c r="K2761" s="27"/>
      <c r="L2761" s="27"/>
      <c r="M2761" s="27"/>
      <c r="N2761" s="27"/>
      <c r="O2761" s="27"/>
      <c r="P2761" s="27"/>
    </row>
    <row r="2768" spans="2:90" x14ac:dyDescent="0.4">
      <c r="B2768" s="27"/>
      <c r="C2768" s="27"/>
      <c r="D2768" s="27"/>
      <c r="E2768" s="27"/>
      <c r="F2768" s="27"/>
      <c r="G2768" s="27"/>
      <c r="H2768" s="27"/>
      <c r="I2768" s="27"/>
      <c r="J2768" s="27"/>
      <c r="K2768" s="27"/>
      <c r="L2768" s="27"/>
      <c r="M2768" s="27"/>
      <c r="N2768" s="27"/>
      <c r="O2768" s="27"/>
      <c r="P2768" s="27"/>
    </row>
    <row r="2769" spans="2:90" x14ac:dyDescent="0.4">
      <c r="B2769" s="27"/>
      <c r="C2769" s="27"/>
      <c r="D2769" s="27"/>
      <c r="E2769" s="27"/>
      <c r="F2769" s="27"/>
      <c r="G2769" s="27"/>
      <c r="H2769" s="27"/>
      <c r="I2769" s="27"/>
      <c r="J2769" s="27"/>
      <c r="K2769" s="27"/>
      <c r="L2769" s="27"/>
      <c r="M2769" s="27"/>
      <c r="N2769" s="27"/>
      <c r="O2769" s="27"/>
      <c r="P2769" s="27"/>
    </row>
    <row r="2770" spans="2:90" x14ac:dyDescent="0.4">
      <c r="B2770" s="27"/>
      <c r="C2770" s="27"/>
      <c r="D2770" s="27"/>
      <c r="E2770" s="27"/>
      <c r="F2770" s="27"/>
      <c r="G2770" s="27"/>
      <c r="H2770" s="27"/>
      <c r="I2770" s="27"/>
      <c r="J2770" s="27"/>
      <c r="K2770" s="27"/>
      <c r="L2770" s="27"/>
      <c r="M2770" s="27"/>
      <c r="N2770" s="27"/>
      <c r="O2770" s="27"/>
      <c r="P2770" s="27"/>
    </row>
    <row r="2771" spans="2:90" x14ac:dyDescent="0.4">
      <c r="B2771" s="27"/>
      <c r="C2771" s="27"/>
      <c r="D2771" s="27"/>
      <c r="E2771" s="27"/>
      <c r="F2771" s="27"/>
      <c r="G2771" s="27"/>
      <c r="H2771" s="27"/>
      <c r="I2771" s="27"/>
      <c r="J2771" s="27"/>
      <c r="K2771" s="27"/>
      <c r="L2771" s="27"/>
      <c r="M2771" s="27"/>
      <c r="N2771" s="27"/>
      <c r="O2771" s="27"/>
      <c r="P2771" s="27"/>
    </row>
    <row r="2772" spans="2:90" x14ac:dyDescent="0.4">
      <c r="B2772" s="27"/>
      <c r="C2772" s="27"/>
      <c r="D2772" s="27"/>
      <c r="E2772" s="27"/>
      <c r="F2772" s="27"/>
      <c r="G2772" s="27"/>
      <c r="H2772" s="27"/>
      <c r="I2772" s="27"/>
      <c r="J2772" s="27"/>
      <c r="K2772" s="27"/>
      <c r="L2772" s="27"/>
      <c r="M2772" s="27"/>
      <c r="N2772" s="27"/>
      <c r="O2772" s="27"/>
      <c r="P2772" s="27"/>
    </row>
    <row r="2773" spans="2:90" x14ac:dyDescent="0.4">
      <c r="B2773" s="27"/>
      <c r="C2773" s="27"/>
      <c r="D2773" s="27"/>
      <c r="E2773" s="27"/>
      <c r="F2773" s="27"/>
      <c r="G2773" s="27"/>
      <c r="H2773" s="27"/>
      <c r="I2773" s="27"/>
      <c r="J2773" s="27"/>
      <c r="K2773" s="27"/>
      <c r="L2773" s="27"/>
      <c r="M2773" s="27"/>
      <c r="N2773" s="27"/>
      <c r="O2773" s="27"/>
      <c r="P2773" s="27"/>
    </row>
    <row r="2774" spans="2:90" x14ac:dyDescent="0.4">
      <c r="B2774" s="27"/>
      <c r="C2774" s="27"/>
      <c r="D2774" s="27"/>
      <c r="E2774" s="27"/>
      <c r="F2774" s="27"/>
      <c r="G2774" s="27"/>
      <c r="H2774" s="27"/>
      <c r="I2774" s="27"/>
      <c r="J2774" s="27"/>
      <c r="K2774" s="27"/>
      <c r="L2774" s="27"/>
      <c r="M2774" s="27"/>
      <c r="N2774" s="27"/>
      <c r="O2774" s="27"/>
      <c r="P2774" s="27"/>
    </row>
    <row r="2775" spans="2:90" x14ac:dyDescent="0.4">
      <c r="B2775" s="27"/>
      <c r="C2775" s="27"/>
      <c r="D2775" s="27"/>
      <c r="E2775" s="27"/>
      <c r="F2775" s="27"/>
      <c r="G2775" s="27"/>
      <c r="H2775" s="27"/>
      <c r="I2775" s="27"/>
      <c r="J2775" s="27"/>
      <c r="K2775" s="27"/>
      <c r="L2775" s="27"/>
      <c r="M2775" s="27"/>
      <c r="N2775" s="27"/>
      <c r="O2775" s="27"/>
      <c r="P2775" s="27"/>
    </row>
    <row r="2776" spans="2:90" x14ac:dyDescent="0.4">
      <c r="B2776" s="27"/>
      <c r="C2776" s="27"/>
      <c r="D2776" s="27"/>
      <c r="E2776" s="27"/>
      <c r="F2776" s="27"/>
      <c r="G2776" s="27"/>
      <c r="H2776" s="27"/>
      <c r="I2776" s="27"/>
      <c r="J2776" s="27"/>
      <c r="K2776" s="27"/>
      <c r="L2776" s="27"/>
      <c r="M2776" s="27"/>
      <c r="N2776" s="27"/>
      <c r="O2776" s="27"/>
      <c r="P2776" s="27"/>
    </row>
    <row r="2777" spans="2:90" x14ac:dyDescent="0.4">
      <c r="B2777" s="27"/>
      <c r="C2777" s="27"/>
      <c r="D2777" s="27"/>
      <c r="E2777" s="27"/>
      <c r="F2777" s="27"/>
      <c r="G2777" s="27"/>
      <c r="H2777" s="27"/>
      <c r="I2777" s="27"/>
      <c r="J2777" s="27"/>
      <c r="K2777" s="27"/>
      <c r="L2777" s="27"/>
      <c r="M2777" s="27"/>
      <c r="N2777" s="27"/>
      <c r="O2777" s="27"/>
      <c r="P2777" s="27"/>
    </row>
    <row r="2778" spans="2:90" x14ac:dyDescent="0.4">
      <c r="B2778" s="27"/>
      <c r="C2778" s="27"/>
      <c r="D2778" s="27"/>
      <c r="E2778" s="27"/>
      <c r="F2778" s="27"/>
      <c r="G2778" s="27"/>
      <c r="H2778" s="27"/>
      <c r="I2778" s="27"/>
      <c r="J2778" s="27"/>
      <c r="K2778" s="27"/>
      <c r="L2778" s="27"/>
      <c r="M2778" s="27"/>
      <c r="N2778" s="27"/>
      <c r="O2778" s="27"/>
      <c r="P2778" s="27"/>
    </row>
    <row r="2779" spans="2:90" x14ac:dyDescent="0.4">
      <c r="B2779" s="132"/>
      <c r="E2779" s="8"/>
      <c r="H2779" s="12"/>
      <c r="I2779" s="60"/>
      <c r="J2779" s="60"/>
      <c r="K2779" s="15"/>
      <c r="L2779" s="15"/>
      <c r="M2779" s="15"/>
      <c r="N2779" s="15"/>
      <c r="O2779" s="15"/>
      <c r="P2779" s="15"/>
      <c r="R2779" s="15"/>
      <c r="S2779" s="175"/>
      <c r="T2779" s="175"/>
      <c r="U2779" s="175"/>
      <c r="V2779" s="175"/>
      <c r="W2779" s="175"/>
      <c r="X2779" s="175"/>
      <c r="Y2779" s="175"/>
      <c r="Z2779" s="175"/>
      <c r="AA2779" s="175"/>
      <c r="AB2779" s="175"/>
      <c r="AC2779" s="175"/>
      <c r="AD2779" s="175"/>
      <c r="AE2779" s="175"/>
      <c r="AF2779" s="175"/>
      <c r="AG2779" s="175"/>
      <c r="AH2779" s="175"/>
      <c r="AI2779" s="175"/>
      <c r="AJ2779" s="175"/>
      <c r="AK2779" s="175"/>
      <c r="AL2779" s="175"/>
      <c r="AM2779" s="175"/>
      <c r="AN2779" s="175"/>
      <c r="AO2779" s="175"/>
      <c r="AP2779" s="175"/>
      <c r="AQ2779" s="175"/>
      <c r="AR2779" s="175"/>
      <c r="AS2779" s="175"/>
      <c r="AT2779" s="175"/>
      <c r="AU2779" s="175"/>
      <c r="AV2779" s="175"/>
      <c r="AW2779" s="175"/>
      <c r="AX2779" s="175"/>
      <c r="AY2779" s="175"/>
      <c r="AZ2779" s="175"/>
      <c r="BA2779" s="175"/>
      <c r="BB2779" s="175"/>
      <c r="BC2779" s="175"/>
      <c r="BD2779" s="175"/>
      <c r="BE2779" s="175"/>
      <c r="BF2779" s="175"/>
      <c r="BG2779" s="175"/>
      <c r="BH2779" s="175"/>
      <c r="BI2779" s="175"/>
      <c r="BJ2779" s="175"/>
      <c r="BK2779" s="175"/>
      <c r="BL2779" s="175"/>
      <c r="BM2779" s="175"/>
      <c r="BN2779" s="175"/>
      <c r="BO2779" s="175"/>
      <c r="BP2779" s="175"/>
      <c r="BQ2779" s="175"/>
      <c r="BR2779" s="175"/>
      <c r="BS2779" s="175"/>
      <c r="BT2779" s="175"/>
      <c r="BU2779" s="175"/>
      <c r="BV2779" s="175"/>
      <c r="BW2779" s="175"/>
      <c r="BX2779" s="175"/>
      <c r="BY2779" s="175"/>
      <c r="BZ2779" s="175"/>
      <c r="CA2779" s="175"/>
      <c r="CB2779" s="175"/>
      <c r="CC2779" s="175"/>
      <c r="CD2779" s="175"/>
      <c r="CE2779" s="175"/>
      <c r="CF2779" s="175"/>
      <c r="CG2779" s="175"/>
      <c r="CH2779" s="175"/>
      <c r="CI2779" s="175"/>
      <c r="CJ2779" s="175"/>
      <c r="CK2779" s="175"/>
      <c r="CL2779" s="175"/>
    </row>
    <row r="2780" spans="2:90" x14ac:dyDescent="0.4">
      <c r="B2780" s="132"/>
      <c r="E2780" s="8"/>
      <c r="H2780" s="12"/>
      <c r="I2780" s="60"/>
      <c r="J2780" s="60"/>
      <c r="K2780" s="15"/>
      <c r="L2780" s="15"/>
      <c r="M2780" s="15"/>
      <c r="N2780" s="15"/>
      <c r="O2780" s="15"/>
      <c r="P2780" s="15"/>
      <c r="R2780" s="15"/>
      <c r="S2780" s="175"/>
      <c r="T2780" s="175"/>
      <c r="U2780" s="175"/>
      <c r="V2780" s="175"/>
      <c r="W2780" s="175"/>
      <c r="X2780" s="175"/>
      <c r="Y2780" s="175"/>
      <c r="Z2780" s="175"/>
      <c r="AA2780" s="175"/>
      <c r="AB2780" s="175"/>
      <c r="AC2780" s="175"/>
      <c r="AD2780" s="175"/>
      <c r="AE2780" s="175"/>
      <c r="AF2780" s="175"/>
      <c r="AG2780" s="175"/>
      <c r="AH2780" s="175"/>
      <c r="AI2780" s="175"/>
      <c r="AJ2780" s="175"/>
      <c r="AK2780" s="175"/>
      <c r="AL2780" s="175"/>
      <c r="AM2780" s="175"/>
      <c r="AN2780" s="175"/>
      <c r="AO2780" s="175"/>
      <c r="AP2780" s="175"/>
      <c r="AQ2780" s="175"/>
      <c r="AR2780" s="175"/>
      <c r="AS2780" s="175"/>
      <c r="AT2780" s="175"/>
      <c r="AU2780" s="175"/>
      <c r="AV2780" s="175"/>
      <c r="AW2780" s="175"/>
      <c r="AX2780" s="175"/>
      <c r="AY2780" s="175"/>
      <c r="AZ2780" s="175"/>
      <c r="BA2780" s="175"/>
      <c r="BB2780" s="175"/>
      <c r="BC2780" s="175"/>
      <c r="BD2780" s="175"/>
      <c r="BE2780" s="175"/>
      <c r="BF2780" s="175"/>
      <c r="BG2780" s="175"/>
      <c r="BH2780" s="175"/>
      <c r="BI2780" s="175"/>
      <c r="BJ2780" s="175"/>
      <c r="BK2780" s="175"/>
      <c r="BL2780" s="175"/>
      <c r="BM2780" s="175"/>
      <c r="BN2780" s="175"/>
      <c r="BO2780" s="175"/>
      <c r="BP2780" s="175"/>
      <c r="BQ2780" s="175"/>
      <c r="BR2780" s="175"/>
      <c r="BS2780" s="175"/>
      <c r="BT2780" s="175"/>
      <c r="BU2780" s="175"/>
      <c r="BV2780" s="175"/>
      <c r="BW2780" s="175"/>
      <c r="BX2780" s="175"/>
      <c r="BY2780" s="175"/>
      <c r="BZ2780" s="175"/>
      <c r="CA2780" s="175"/>
      <c r="CB2780" s="175"/>
      <c r="CC2780" s="175"/>
      <c r="CD2780" s="175"/>
      <c r="CE2780" s="175"/>
      <c r="CF2780" s="175"/>
      <c r="CG2780" s="175"/>
      <c r="CH2780" s="175"/>
      <c r="CI2780" s="175"/>
      <c r="CJ2780" s="175"/>
      <c r="CK2780" s="175"/>
      <c r="CL2780" s="175"/>
    </row>
    <row r="2781" spans="2:90" x14ac:dyDescent="0.4">
      <c r="B2781" s="132"/>
      <c r="E2781" s="8"/>
      <c r="H2781" s="12"/>
      <c r="I2781" s="60"/>
      <c r="J2781" s="60"/>
      <c r="K2781" s="15"/>
      <c r="L2781" s="15"/>
      <c r="M2781" s="15"/>
      <c r="N2781" s="15"/>
      <c r="O2781" s="15"/>
      <c r="P2781" s="15"/>
      <c r="R2781" s="15"/>
      <c r="S2781" s="175"/>
      <c r="T2781" s="175"/>
      <c r="U2781" s="175"/>
      <c r="V2781" s="175"/>
      <c r="W2781" s="175"/>
      <c r="X2781" s="175"/>
      <c r="Y2781" s="175"/>
      <c r="Z2781" s="175"/>
      <c r="AA2781" s="175"/>
      <c r="AB2781" s="175"/>
      <c r="AC2781" s="175"/>
      <c r="AD2781" s="175"/>
      <c r="AE2781" s="175"/>
      <c r="AF2781" s="175"/>
      <c r="AG2781" s="175"/>
      <c r="AH2781" s="175"/>
      <c r="AI2781" s="175"/>
      <c r="AJ2781" s="175"/>
      <c r="AK2781" s="175"/>
      <c r="AL2781" s="175"/>
      <c r="AM2781" s="175"/>
      <c r="AN2781" s="175"/>
      <c r="AO2781" s="175"/>
      <c r="AP2781" s="175"/>
      <c r="AQ2781" s="175"/>
      <c r="AR2781" s="175"/>
      <c r="AS2781" s="175"/>
      <c r="AT2781" s="175"/>
      <c r="AU2781" s="175"/>
      <c r="AV2781" s="175"/>
      <c r="AW2781" s="175"/>
      <c r="AX2781" s="175"/>
      <c r="AY2781" s="175"/>
      <c r="AZ2781" s="175"/>
      <c r="BA2781" s="175"/>
      <c r="BB2781" s="175"/>
      <c r="BC2781" s="175"/>
      <c r="BD2781" s="175"/>
      <c r="BE2781" s="175"/>
      <c r="BF2781" s="175"/>
      <c r="BG2781" s="175"/>
      <c r="BH2781" s="175"/>
      <c r="BI2781" s="175"/>
      <c r="BJ2781" s="175"/>
      <c r="BK2781" s="175"/>
      <c r="BL2781" s="175"/>
      <c r="BM2781" s="175"/>
      <c r="BN2781" s="175"/>
      <c r="BO2781" s="175"/>
      <c r="BP2781" s="175"/>
      <c r="BQ2781" s="175"/>
      <c r="BR2781" s="175"/>
      <c r="BS2781" s="175"/>
      <c r="BT2781" s="175"/>
      <c r="BU2781" s="175"/>
      <c r="BV2781" s="175"/>
      <c r="BW2781" s="175"/>
      <c r="BX2781" s="175"/>
      <c r="BY2781" s="175"/>
      <c r="BZ2781" s="175"/>
      <c r="CA2781" s="175"/>
      <c r="CB2781" s="175"/>
      <c r="CC2781" s="175"/>
      <c r="CD2781" s="175"/>
      <c r="CE2781" s="175"/>
      <c r="CF2781" s="175"/>
      <c r="CG2781" s="175"/>
      <c r="CH2781" s="175"/>
      <c r="CI2781" s="175"/>
      <c r="CJ2781" s="175"/>
      <c r="CK2781" s="175"/>
      <c r="CL2781" s="175"/>
    </row>
    <row r="2782" spans="2:90" x14ac:dyDescent="0.4">
      <c r="B2782" s="132"/>
      <c r="E2782" s="8"/>
      <c r="H2782" s="12"/>
      <c r="I2782" s="60"/>
      <c r="J2782" s="60"/>
      <c r="K2782" s="15"/>
      <c r="L2782" s="15"/>
      <c r="M2782" s="15"/>
      <c r="N2782" s="15"/>
      <c r="O2782" s="15"/>
      <c r="P2782" s="15"/>
      <c r="R2782" s="15"/>
      <c r="S2782" s="175"/>
      <c r="T2782" s="175"/>
      <c r="U2782" s="175"/>
      <c r="V2782" s="175"/>
      <c r="W2782" s="175"/>
      <c r="X2782" s="175"/>
      <c r="Y2782" s="175"/>
      <c r="Z2782" s="175"/>
      <c r="AA2782" s="175"/>
      <c r="AB2782" s="175"/>
      <c r="AC2782" s="175"/>
      <c r="AD2782" s="175"/>
      <c r="AE2782" s="175"/>
      <c r="AF2782" s="175"/>
      <c r="AG2782" s="175"/>
      <c r="AH2782" s="175"/>
      <c r="AI2782" s="175"/>
      <c r="AJ2782" s="175"/>
      <c r="AK2782" s="175"/>
      <c r="AL2782" s="175"/>
      <c r="AM2782" s="175"/>
      <c r="AN2782" s="175"/>
      <c r="AO2782" s="175"/>
      <c r="AP2782" s="175"/>
      <c r="AQ2782" s="175"/>
      <c r="AR2782" s="175"/>
      <c r="AS2782" s="175"/>
      <c r="AT2782" s="175"/>
      <c r="AU2782" s="175"/>
      <c r="AV2782" s="175"/>
      <c r="AW2782" s="175"/>
      <c r="AX2782" s="175"/>
      <c r="AY2782" s="175"/>
      <c r="AZ2782" s="175"/>
      <c r="BA2782" s="175"/>
      <c r="BB2782" s="175"/>
      <c r="BC2782" s="175"/>
      <c r="BD2782" s="175"/>
      <c r="BE2782" s="175"/>
      <c r="BF2782" s="175"/>
      <c r="BG2782" s="175"/>
      <c r="BH2782" s="175"/>
      <c r="BI2782" s="175"/>
      <c r="BJ2782" s="175"/>
      <c r="BK2782" s="175"/>
      <c r="BL2782" s="175"/>
      <c r="BM2782" s="175"/>
      <c r="BN2782" s="175"/>
      <c r="BO2782" s="175"/>
      <c r="BP2782" s="175"/>
      <c r="BQ2782" s="175"/>
      <c r="BR2782" s="175"/>
      <c r="BS2782" s="175"/>
      <c r="BT2782" s="175"/>
      <c r="BU2782" s="175"/>
      <c r="BV2782" s="175"/>
      <c r="BW2782" s="175"/>
      <c r="BX2782" s="175"/>
      <c r="BY2782" s="175"/>
      <c r="BZ2782" s="175"/>
      <c r="CA2782" s="175"/>
      <c r="CB2782" s="175"/>
      <c r="CC2782" s="175"/>
      <c r="CD2782" s="175"/>
      <c r="CE2782" s="175"/>
      <c r="CF2782" s="175"/>
      <c r="CG2782" s="175"/>
      <c r="CH2782" s="175"/>
      <c r="CI2782" s="175"/>
      <c r="CJ2782" s="175"/>
      <c r="CK2782" s="175"/>
      <c r="CL2782" s="175"/>
    </row>
    <row r="2783" spans="2:90" x14ac:dyDescent="0.4">
      <c r="B2783" s="132"/>
      <c r="E2783" s="8"/>
      <c r="H2783" s="12"/>
      <c r="I2783" s="60"/>
      <c r="J2783" s="60"/>
      <c r="K2783" s="15"/>
      <c r="L2783" s="15"/>
      <c r="M2783" s="15"/>
      <c r="N2783" s="15"/>
      <c r="O2783" s="15"/>
      <c r="P2783" s="15"/>
      <c r="R2783" s="15"/>
      <c r="S2783" s="175"/>
      <c r="T2783" s="175"/>
      <c r="U2783" s="175"/>
      <c r="V2783" s="175"/>
      <c r="W2783" s="175"/>
      <c r="X2783" s="175"/>
      <c r="Y2783" s="175"/>
      <c r="Z2783" s="175"/>
      <c r="AA2783" s="175"/>
      <c r="AB2783" s="175"/>
      <c r="AC2783" s="175"/>
      <c r="AD2783" s="175"/>
      <c r="AE2783" s="175"/>
      <c r="AF2783" s="175"/>
      <c r="AG2783" s="175"/>
      <c r="AH2783" s="175"/>
      <c r="AI2783" s="175"/>
      <c r="AJ2783" s="175"/>
      <c r="AK2783" s="175"/>
      <c r="AL2783" s="175"/>
      <c r="AM2783" s="175"/>
      <c r="AN2783" s="175"/>
      <c r="AO2783" s="175"/>
      <c r="AP2783" s="175"/>
      <c r="AQ2783" s="175"/>
      <c r="AR2783" s="175"/>
      <c r="AS2783" s="175"/>
      <c r="AT2783" s="175"/>
      <c r="AU2783" s="175"/>
      <c r="AV2783" s="175"/>
      <c r="AW2783" s="175"/>
      <c r="AX2783" s="175"/>
      <c r="AY2783" s="175"/>
      <c r="AZ2783" s="175"/>
      <c r="BA2783" s="175"/>
      <c r="BB2783" s="175"/>
      <c r="BC2783" s="175"/>
      <c r="BD2783" s="175"/>
      <c r="BE2783" s="175"/>
      <c r="BF2783" s="175"/>
      <c r="BG2783" s="175"/>
      <c r="BH2783" s="175"/>
      <c r="BI2783" s="175"/>
      <c r="BJ2783" s="175"/>
      <c r="BK2783" s="175"/>
      <c r="BL2783" s="175"/>
      <c r="BM2783" s="175"/>
      <c r="BN2783" s="175"/>
      <c r="BO2783" s="175"/>
      <c r="BP2783" s="175"/>
      <c r="BQ2783" s="175"/>
      <c r="BR2783" s="175"/>
      <c r="BS2783" s="175"/>
      <c r="BT2783" s="175"/>
      <c r="BU2783" s="175"/>
      <c r="BV2783" s="175"/>
      <c r="BW2783" s="175"/>
      <c r="BX2783" s="175"/>
      <c r="BY2783" s="175"/>
      <c r="BZ2783" s="175"/>
      <c r="CA2783" s="175"/>
      <c r="CB2783" s="175"/>
      <c r="CC2783" s="175"/>
      <c r="CD2783" s="175"/>
      <c r="CE2783" s="175"/>
      <c r="CF2783" s="175"/>
      <c r="CG2783" s="175"/>
      <c r="CH2783" s="175"/>
      <c r="CI2783" s="175"/>
      <c r="CJ2783" s="175"/>
      <c r="CK2783" s="175"/>
      <c r="CL2783" s="175"/>
    </row>
    <row r="2784" spans="2:90" x14ac:dyDescent="0.4">
      <c r="B2784" s="132"/>
      <c r="E2784" s="8"/>
      <c r="H2784" s="12"/>
      <c r="I2784" s="60"/>
      <c r="J2784" s="60"/>
      <c r="K2784" s="15"/>
      <c r="L2784" s="15"/>
      <c r="M2784" s="15"/>
      <c r="N2784" s="15"/>
      <c r="O2784" s="15"/>
      <c r="P2784" s="15"/>
      <c r="R2784" s="15"/>
      <c r="S2784" s="175"/>
      <c r="T2784" s="175"/>
      <c r="U2784" s="175"/>
      <c r="V2784" s="175"/>
      <c r="W2784" s="175"/>
      <c r="X2784" s="175"/>
      <c r="Y2784" s="175"/>
      <c r="Z2784" s="175"/>
      <c r="AA2784" s="175"/>
      <c r="AB2784" s="175"/>
      <c r="AC2784" s="175"/>
      <c r="AD2784" s="175"/>
      <c r="AE2784" s="175"/>
      <c r="AF2784" s="175"/>
      <c r="AG2784" s="175"/>
      <c r="AH2784" s="175"/>
      <c r="AI2784" s="175"/>
      <c r="AJ2784" s="175"/>
      <c r="AK2784" s="175"/>
      <c r="AL2784" s="175"/>
      <c r="AM2784" s="175"/>
      <c r="AN2784" s="175"/>
      <c r="AO2784" s="175"/>
      <c r="AP2784" s="175"/>
      <c r="AQ2784" s="175"/>
      <c r="AR2784" s="175"/>
      <c r="AS2784" s="175"/>
      <c r="AT2784" s="175"/>
      <c r="AU2784" s="175"/>
      <c r="AV2784" s="175"/>
      <c r="AW2784" s="175"/>
      <c r="AX2784" s="175"/>
      <c r="AY2784" s="175"/>
      <c r="AZ2784" s="175"/>
      <c r="BA2784" s="175"/>
      <c r="BB2784" s="175"/>
      <c r="BC2784" s="175"/>
      <c r="BD2784" s="175"/>
      <c r="BE2784" s="175"/>
      <c r="BF2784" s="175"/>
      <c r="BG2784" s="175"/>
      <c r="BH2784" s="175"/>
      <c r="BI2784" s="175"/>
      <c r="BJ2784" s="175"/>
      <c r="BK2784" s="175"/>
      <c r="BL2784" s="175"/>
      <c r="BM2784" s="175"/>
      <c r="BN2784" s="175"/>
      <c r="BO2784" s="175"/>
      <c r="BP2784" s="175"/>
      <c r="BQ2784" s="175"/>
      <c r="BR2784" s="175"/>
      <c r="BS2784" s="175"/>
      <c r="BT2784" s="175"/>
      <c r="BU2784" s="175"/>
      <c r="BV2784" s="175"/>
      <c r="BW2784" s="175"/>
      <c r="BX2784" s="175"/>
      <c r="BY2784" s="175"/>
      <c r="BZ2784" s="175"/>
      <c r="CA2784" s="175"/>
      <c r="CB2784" s="175"/>
      <c r="CC2784" s="175"/>
      <c r="CD2784" s="175"/>
      <c r="CE2784" s="175"/>
      <c r="CF2784" s="175"/>
      <c r="CG2784" s="175"/>
      <c r="CH2784" s="175"/>
      <c r="CI2784" s="175"/>
      <c r="CJ2784" s="175"/>
      <c r="CK2784" s="175"/>
      <c r="CL2784" s="175"/>
    </row>
    <row r="2785" spans="2:90" x14ac:dyDescent="0.4">
      <c r="B2785" s="132"/>
      <c r="E2785" s="8"/>
      <c r="H2785" s="12"/>
      <c r="I2785" s="60"/>
      <c r="J2785" s="60"/>
      <c r="K2785" s="15"/>
      <c r="L2785" s="15"/>
      <c r="M2785" s="15"/>
      <c r="N2785" s="15"/>
      <c r="O2785" s="15"/>
      <c r="P2785" s="15"/>
      <c r="R2785" s="15"/>
      <c r="S2785" s="175"/>
      <c r="T2785" s="175"/>
      <c r="U2785" s="175"/>
      <c r="V2785" s="175"/>
      <c r="W2785" s="175"/>
      <c r="X2785" s="175"/>
      <c r="Y2785" s="175"/>
      <c r="Z2785" s="175"/>
      <c r="AA2785" s="175"/>
      <c r="AB2785" s="175"/>
      <c r="AC2785" s="175"/>
      <c r="AD2785" s="175"/>
      <c r="AE2785" s="175"/>
      <c r="AF2785" s="175"/>
      <c r="AG2785" s="175"/>
      <c r="AH2785" s="175"/>
      <c r="AI2785" s="175"/>
      <c r="AJ2785" s="175"/>
      <c r="AK2785" s="175"/>
      <c r="AL2785" s="175"/>
      <c r="AM2785" s="175"/>
      <c r="AN2785" s="175"/>
      <c r="AO2785" s="175"/>
      <c r="AP2785" s="175"/>
      <c r="AQ2785" s="175"/>
      <c r="AR2785" s="175"/>
      <c r="AS2785" s="175"/>
      <c r="AT2785" s="175"/>
      <c r="AU2785" s="175"/>
      <c r="AV2785" s="175"/>
      <c r="AW2785" s="175"/>
      <c r="AX2785" s="175"/>
      <c r="AY2785" s="175"/>
      <c r="AZ2785" s="175"/>
      <c r="BA2785" s="175"/>
      <c r="BB2785" s="175"/>
      <c r="BC2785" s="175"/>
      <c r="BD2785" s="175"/>
      <c r="BE2785" s="175"/>
      <c r="BF2785" s="175"/>
      <c r="BG2785" s="175"/>
      <c r="BH2785" s="175"/>
      <c r="BI2785" s="175"/>
      <c r="BJ2785" s="175"/>
      <c r="BK2785" s="175"/>
      <c r="BL2785" s="175"/>
      <c r="BM2785" s="175"/>
      <c r="BN2785" s="175"/>
      <c r="BO2785" s="175"/>
      <c r="BP2785" s="175"/>
      <c r="BQ2785" s="175"/>
      <c r="BR2785" s="175"/>
      <c r="BS2785" s="175"/>
      <c r="BT2785" s="175"/>
      <c r="BU2785" s="175"/>
      <c r="BV2785" s="175"/>
      <c r="BW2785" s="175"/>
      <c r="BX2785" s="175"/>
      <c r="BY2785" s="175"/>
      <c r="BZ2785" s="175"/>
      <c r="CA2785" s="175"/>
      <c r="CB2785" s="175"/>
      <c r="CC2785" s="175"/>
      <c r="CD2785" s="175"/>
      <c r="CE2785" s="175"/>
      <c r="CF2785" s="175"/>
      <c r="CG2785" s="175"/>
      <c r="CH2785" s="175"/>
      <c r="CI2785" s="175"/>
      <c r="CJ2785" s="175"/>
      <c r="CK2785" s="175"/>
      <c r="CL2785" s="175"/>
    </row>
    <row r="2786" spans="2:90" x14ac:dyDescent="0.4">
      <c r="B2786" s="132"/>
      <c r="E2786" s="8"/>
      <c r="H2786" s="12"/>
      <c r="I2786" s="60"/>
      <c r="J2786" s="60"/>
      <c r="K2786" s="15"/>
      <c r="L2786" s="15"/>
      <c r="M2786" s="15"/>
      <c r="N2786" s="15"/>
      <c r="O2786" s="15"/>
      <c r="P2786" s="15"/>
      <c r="R2786" s="15"/>
      <c r="S2786" s="175"/>
      <c r="T2786" s="175"/>
      <c r="U2786" s="175"/>
      <c r="V2786" s="175"/>
      <c r="W2786" s="175"/>
      <c r="X2786" s="175"/>
      <c r="Y2786" s="175"/>
      <c r="Z2786" s="175"/>
      <c r="AA2786" s="175"/>
      <c r="AB2786" s="175"/>
      <c r="AC2786" s="175"/>
      <c r="AD2786" s="175"/>
      <c r="AE2786" s="175"/>
      <c r="AF2786" s="175"/>
      <c r="AG2786" s="175"/>
      <c r="AH2786" s="175"/>
      <c r="AI2786" s="175"/>
      <c r="AJ2786" s="175"/>
      <c r="AK2786" s="175"/>
      <c r="AL2786" s="175"/>
      <c r="AM2786" s="175"/>
      <c r="AN2786" s="175"/>
      <c r="AO2786" s="175"/>
      <c r="AP2786" s="175"/>
      <c r="AQ2786" s="175"/>
      <c r="AR2786" s="175"/>
      <c r="AS2786" s="175"/>
      <c r="AT2786" s="175"/>
      <c r="AU2786" s="175"/>
      <c r="AV2786" s="175"/>
      <c r="AW2786" s="175"/>
      <c r="AX2786" s="175"/>
      <c r="AY2786" s="175"/>
      <c r="AZ2786" s="175"/>
      <c r="BA2786" s="175"/>
      <c r="BB2786" s="175"/>
      <c r="BC2786" s="175"/>
      <c r="BD2786" s="175"/>
      <c r="BE2786" s="175"/>
      <c r="BF2786" s="175"/>
      <c r="BG2786" s="175"/>
      <c r="BH2786" s="175"/>
      <c r="BI2786" s="175"/>
      <c r="BJ2786" s="175"/>
      <c r="BK2786" s="175"/>
      <c r="BL2786" s="175"/>
      <c r="BM2786" s="175"/>
      <c r="BN2786" s="175"/>
      <c r="BO2786" s="175"/>
      <c r="BP2786" s="175"/>
      <c r="BQ2786" s="175"/>
      <c r="BR2786" s="175"/>
      <c r="BS2786" s="175"/>
      <c r="BT2786" s="175"/>
      <c r="BU2786" s="175"/>
      <c r="BV2786" s="175"/>
      <c r="BW2786" s="175"/>
      <c r="BX2786" s="175"/>
      <c r="BY2786" s="175"/>
      <c r="BZ2786" s="175"/>
      <c r="CA2786" s="175"/>
      <c r="CB2786" s="175"/>
      <c r="CC2786" s="175"/>
      <c r="CD2786" s="175"/>
      <c r="CE2786" s="175"/>
      <c r="CF2786" s="175"/>
      <c r="CG2786" s="175"/>
      <c r="CH2786" s="175"/>
      <c r="CI2786" s="175"/>
      <c r="CJ2786" s="175"/>
      <c r="CK2786" s="175"/>
      <c r="CL2786" s="175"/>
    </row>
    <row r="2792" spans="2:90" x14ac:dyDescent="0.4">
      <c r="B2792" s="202" t="s">
        <v>480</v>
      </c>
      <c r="C2792" s="27"/>
      <c r="D2792" s="27"/>
      <c r="E2792" s="27" t="s">
        <v>480</v>
      </c>
      <c r="F2792" s="27" t="s">
        <v>480</v>
      </c>
      <c r="G2792" s="27" t="s">
        <v>480</v>
      </c>
      <c r="H2792" s="202" t="s">
        <v>480</v>
      </c>
      <c r="I2792" s="203" t="s">
        <v>480</v>
      </c>
      <c r="J2792" s="203"/>
      <c r="K2792" s="202" t="s">
        <v>480</v>
      </c>
      <c r="L2792" s="202" t="s">
        <v>480</v>
      </c>
      <c r="M2792" s="202" t="s">
        <v>480</v>
      </c>
      <c r="N2792" s="202" t="s">
        <v>480</v>
      </c>
      <c r="O2792" s="202" t="s">
        <v>480</v>
      </c>
      <c r="P2792" s="202" t="s">
        <v>480</v>
      </c>
      <c r="R2792" s="202" t="s">
        <v>480</v>
      </c>
      <c r="S2792" s="202" t="s">
        <v>480</v>
      </c>
      <c r="T2792" s="202" t="s">
        <v>480</v>
      </c>
      <c r="U2792" s="202" t="s">
        <v>480</v>
      </c>
      <c r="V2792" s="202" t="s">
        <v>480</v>
      </c>
      <c r="W2792" s="202" t="s">
        <v>480</v>
      </c>
      <c r="X2792" s="202" t="s">
        <v>480</v>
      </c>
      <c r="Y2792" s="202" t="s">
        <v>480</v>
      </c>
      <c r="Z2792" s="202" t="s">
        <v>480</v>
      </c>
      <c r="AA2792" s="202" t="s">
        <v>480</v>
      </c>
      <c r="AB2792" s="202" t="s">
        <v>480</v>
      </c>
      <c r="AC2792" s="202" t="s">
        <v>480</v>
      </c>
      <c r="AD2792" s="202" t="s">
        <v>480</v>
      </c>
      <c r="AE2792" s="202" t="s">
        <v>480</v>
      </c>
      <c r="AF2792" s="202" t="s">
        <v>480</v>
      </c>
      <c r="AG2792" s="202" t="s">
        <v>480</v>
      </c>
      <c r="AH2792" s="202" t="s">
        <v>480</v>
      </c>
      <c r="AI2792" s="202" t="s">
        <v>480</v>
      </c>
      <c r="AJ2792" s="202" t="s">
        <v>480</v>
      </c>
      <c r="AK2792" s="202" t="s">
        <v>480</v>
      </c>
      <c r="AL2792" s="202" t="s">
        <v>480</v>
      </c>
      <c r="AM2792" s="202" t="s">
        <v>480</v>
      </c>
      <c r="AN2792" s="202" t="s">
        <v>480</v>
      </c>
      <c r="AO2792" s="202" t="s">
        <v>480</v>
      </c>
      <c r="AP2792" s="202" t="s">
        <v>480</v>
      </c>
      <c r="AQ2792" s="202" t="s">
        <v>480</v>
      </c>
      <c r="AR2792" s="202" t="s">
        <v>480</v>
      </c>
      <c r="AS2792" s="202" t="s">
        <v>480</v>
      </c>
      <c r="AT2792" s="202" t="s">
        <v>480</v>
      </c>
      <c r="AU2792" s="202" t="s">
        <v>480</v>
      </c>
      <c r="AV2792" s="202" t="s">
        <v>480</v>
      </c>
      <c r="AW2792" s="202" t="s">
        <v>480</v>
      </c>
      <c r="AX2792" s="202" t="s">
        <v>480</v>
      </c>
      <c r="AY2792" s="202" t="s">
        <v>480</v>
      </c>
      <c r="AZ2792" s="202" t="s">
        <v>480</v>
      </c>
      <c r="BA2792" s="202" t="s">
        <v>480</v>
      </c>
      <c r="BB2792" s="202" t="s">
        <v>480</v>
      </c>
      <c r="BC2792" s="202" t="s">
        <v>480</v>
      </c>
      <c r="BD2792" s="202" t="s">
        <v>480</v>
      </c>
      <c r="BE2792" s="202" t="s">
        <v>480</v>
      </c>
      <c r="BF2792" s="202" t="s">
        <v>480</v>
      </c>
      <c r="BG2792" s="202" t="s">
        <v>480</v>
      </c>
      <c r="BH2792" s="202" t="s">
        <v>480</v>
      </c>
      <c r="BI2792" s="202" t="s">
        <v>480</v>
      </c>
      <c r="BJ2792" s="202" t="s">
        <v>480</v>
      </c>
      <c r="BK2792" s="202" t="s">
        <v>480</v>
      </c>
      <c r="BL2792" s="202" t="s">
        <v>480</v>
      </c>
      <c r="BM2792" s="202" t="s">
        <v>480</v>
      </c>
      <c r="BN2792" s="202" t="s">
        <v>480</v>
      </c>
      <c r="BO2792" s="202" t="s">
        <v>480</v>
      </c>
      <c r="BP2792" s="202" t="s">
        <v>480</v>
      </c>
      <c r="BQ2792" s="202" t="s">
        <v>480</v>
      </c>
      <c r="BR2792" s="202" t="s">
        <v>480</v>
      </c>
      <c r="BS2792" s="202" t="s">
        <v>480</v>
      </c>
      <c r="BT2792" s="202" t="s">
        <v>480</v>
      </c>
      <c r="BU2792" s="202" t="s">
        <v>480</v>
      </c>
      <c r="BV2792" s="202" t="s">
        <v>480</v>
      </c>
      <c r="BW2792" s="202" t="s">
        <v>480</v>
      </c>
      <c r="BX2792" s="202" t="s">
        <v>480</v>
      </c>
      <c r="BY2792" s="202" t="s">
        <v>480</v>
      </c>
      <c r="BZ2792" s="202" t="s">
        <v>480</v>
      </c>
      <c r="CA2792" s="202" t="s">
        <v>480</v>
      </c>
      <c r="CB2792" s="202" t="s">
        <v>480</v>
      </c>
      <c r="CC2792" s="202" t="s">
        <v>480</v>
      </c>
      <c r="CD2792" s="202" t="s">
        <v>480</v>
      </c>
      <c r="CE2792" s="202" t="s">
        <v>480</v>
      </c>
      <c r="CF2792" s="202" t="s">
        <v>480</v>
      </c>
      <c r="CG2792" s="202" t="s">
        <v>480</v>
      </c>
      <c r="CH2792" s="202" t="s">
        <v>480</v>
      </c>
      <c r="CI2792" s="202" t="s">
        <v>480</v>
      </c>
      <c r="CJ2792" s="202" t="s">
        <v>480</v>
      </c>
      <c r="CK2792" s="202" t="s">
        <v>480</v>
      </c>
      <c r="CL2792" s="202" t="s">
        <v>480</v>
      </c>
    </row>
    <row r="2794" spans="2:90" x14ac:dyDescent="0.4">
      <c r="B2794" s="171" t="s">
        <v>490</v>
      </c>
      <c r="E2794" s="8"/>
      <c r="H2794" s="170"/>
      <c r="I2794" s="172"/>
      <c r="J2794" s="172"/>
      <c r="K2794" s="193"/>
      <c r="L2794" s="193"/>
      <c r="M2794" s="193"/>
      <c r="N2794" s="193"/>
      <c r="O2794" s="193"/>
      <c r="P2794" s="193"/>
      <c r="R2794" s="194"/>
      <c r="S2794" s="170"/>
      <c r="T2794" s="170"/>
      <c r="U2794" s="170"/>
      <c r="V2794" s="170"/>
      <c r="W2794" s="170"/>
      <c r="X2794" s="170"/>
      <c r="Y2794" s="170"/>
      <c r="Z2794" s="170"/>
      <c r="AA2794" s="170"/>
      <c r="AB2794" s="170"/>
      <c r="AC2794" s="170"/>
      <c r="AD2794" s="170"/>
      <c r="AE2794" s="170"/>
      <c r="AF2794" s="170"/>
      <c r="AG2794" s="170"/>
      <c r="AH2794" s="170"/>
      <c r="AI2794" s="170"/>
      <c r="AJ2794" s="170"/>
      <c r="AK2794" s="170"/>
      <c r="AL2794" s="170"/>
      <c r="AM2794" s="170"/>
      <c r="AN2794" s="170"/>
      <c r="AO2794" s="170"/>
      <c r="AP2794" s="170"/>
      <c r="AQ2794" s="170"/>
      <c r="AR2794" s="170"/>
      <c r="AS2794" s="170"/>
      <c r="AT2794" s="170"/>
      <c r="AU2794" s="170"/>
      <c r="AV2794" s="170"/>
      <c r="AW2794" s="170"/>
      <c r="AX2794" s="170"/>
      <c r="AY2794" s="170"/>
      <c r="AZ2794" s="170"/>
      <c r="BA2794" s="170"/>
      <c r="BB2794" s="170"/>
      <c r="BC2794" s="170"/>
      <c r="BD2794" s="170"/>
      <c r="BE2794" s="170"/>
      <c r="BF2794" s="170"/>
      <c r="BG2794" s="170"/>
      <c r="BH2794" s="170"/>
      <c r="BI2794" s="170"/>
      <c r="BJ2794" s="170"/>
      <c r="BK2794" s="170"/>
      <c r="BL2794" s="170"/>
      <c r="BM2794" s="170"/>
      <c r="BN2794" s="170"/>
      <c r="BO2794" s="170"/>
      <c r="BP2794" s="170"/>
      <c r="BQ2794" s="170"/>
      <c r="BR2794" s="170"/>
      <c r="BS2794" s="170"/>
      <c r="BT2794" s="170"/>
      <c r="BU2794" s="170"/>
      <c r="BV2794" s="170"/>
      <c r="BW2794" s="170"/>
      <c r="BX2794" s="170"/>
      <c r="BY2794" s="170"/>
      <c r="BZ2794" s="170"/>
      <c r="CA2794" s="170"/>
      <c r="CB2794" s="170"/>
      <c r="CC2794" s="170"/>
      <c r="CD2794" s="170"/>
      <c r="CE2794" s="170"/>
      <c r="CF2794" s="170"/>
      <c r="CG2794" s="170"/>
      <c r="CH2794" s="170"/>
      <c r="CI2794" s="170"/>
      <c r="CJ2794" s="170"/>
      <c r="CK2794" s="170"/>
      <c r="CL2794" s="170"/>
    </row>
    <row r="2795" spans="2:90" x14ac:dyDescent="0.4">
      <c r="B2795" s="171" t="s">
        <v>492</v>
      </c>
      <c r="E2795" s="8"/>
      <c r="H2795" s="170"/>
      <c r="I2795" s="172"/>
      <c r="J2795" s="172"/>
      <c r="K2795" s="193"/>
      <c r="L2795" s="193"/>
      <c r="M2795" s="193"/>
      <c r="N2795" s="193"/>
      <c r="O2795" s="193"/>
      <c r="P2795" s="193"/>
      <c r="R2795" s="194"/>
      <c r="S2795" s="170"/>
      <c r="T2795" s="170"/>
      <c r="U2795" s="170"/>
      <c r="V2795" s="170"/>
      <c r="W2795" s="170"/>
      <c r="X2795" s="170"/>
      <c r="Y2795" s="170"/>
      <c r="Z2795" s="170"/>
      <c r="AA2795" s="170"/>
      <c r="AB2795" s="170"/>
      <c r="AC2795" s="170"/>
      <c r="AD2795" s="170"/>
      <c r="AE2795" s="170"/>
      <c r="AF2795" s="170"/>
      <c r="AG2795" s="170"/>
      <c r="AH2795" s="170"/>
      <c r="AI2795" s="170"/>
      <c r="AJ2795" s="170"/>
      <c r="AK2795" s="170"/>
      <c r="AL2795" s="170"/>
      <c r="AM2795" s="170"/>
      <c r="AN2795" s="170"/>
      <c r="AO2795" s="170"/>
      <c r="AP2795" s="170"/>
      <c r="AQ2795" s="170"/>
      <c r="AR2795" s="170"/>
      <c r="AS2795" s="170"/>
      <c r="AT2795" s="170"/>
      <c r="AU2795" s="170"/>
      <c r="AV2795" s="170"/>
      <c r="AW2795" s="170"/>
      <c r="AX2795" s="170"/>
      <c r="AY2795" s="170"/>
      <c r="AZ2795" s="170"/>
      <c r="BA2795" s="170"/>
      <c r="BB2795" s="170"/>
      <c r="BC2795" s="170"/>
      <c r="BD2795" s="170"/>
      <c r="BE2795" s="170"/>
      <c r="BF2795" s="170"/>
      <c r="BG2795" s="170"/>
      <c r="BH2795" s="170"/>
      <c r="BI2795" s="170"/>
      <c r="BJ2795" s="170"/>
      <c r="BK2795" s="170"/>
      <c r="BL2795" s="170"/>
      <c r="BM2795" s="170"/>
      <c r="BN2795" s="170"/>
      <c r="BO2795" s="170"/>
      <c r="BP2795" s="170"/>
      <c r="BQ2795" s="170"/>
      <c r="BR2795" s="170"/>
      <c r="BS2795" s="170"/>
      <c r="BT2795" s="170"/>
      <c r="BU2795" s="170"/>
      <c r="BV2795" s="170"/>
      <c r="BW2795" s="170"/>
      <c r="BX2795" s="170"/>
      <c r="BY2795" s="170"/>
      <c r="BZ2795" s="170"/>
      <c r="CA2795" s="170"/>
      <c r="CB2795" s="170"/>
      <c r="CC2795" s="170"/>
      <c r="CD2795" s="170"/>
      <c r="CE2795" s="170"/>
      <c r="CF2795" s="170"/>
      <c r="CG2795" s="170"/>
      <c r="CH2795" s="170"/>
      <c r="CI2795" s="170"/>
      <c r="CJ2795" s="170"/>
      <c r="CK2795" s="170"/>
      <c r="CL2795" s="170"/>
    </row>
    <row r="2796" spans="2:90" x14ac:dyDescent="0.4">
      <c r="B2796" s="171" t="s">
        <v>461</v>
      </c>
      <c r="E2796" s="8"/>
      <c r="H2796" s="170"/>
      <c r="I2796" s="172"/>
      <c r="J2796" s="172"/>
      <c r="K2796" s="193"/>
      <c r="L2796" s="193"/>
      <c r="M2796" s="193"/>
      <c r="N2796" s="193"/>
      <c r="O2796" s="193"/>
      <c r="P2796" s="193"/>
      <c r="R2796" s="194"/>
      <c r="S2796" s="195" t="str">
        <f t="shared" ref="S2796:AX2796" si="3983">S$16</f>
        <v>S$12</v>
      </c>
      <c r="T2796" s="195" t="str">
        <f t="shared" si="3983"/>
        <v>T$12</v>
      </c>
      <c r="U2796" s="195" t="str">
        <f t="shared" si="3983"/>
        <v>U$12</v>
      </c>
      <c r="V2796" s="195" t="str">
        <f t="shared" si="3983"/>
        <v>V$12</v>
      </c>
      <c r="W2796" s="195" t="str">
        <f t="shared" si="3983"/>
        <v>W$12</v>
      </c>
      <c r="X2796" s="195" t="str">
        <f t="shared" si="3983"/>
        <v>X$12</v>
      </c>
      <c r="Y2796" s="195" t="str">
        <f t="shared" si="3983"/>
        <v>Y$12</v>
      </c>
      <c r="Z2796" s="195" t="str">
        <f t="shared" si="3983"/>
        <v>Z$12</v>
      </c>
      <c r="AA2796" s="195" t="str">
        <f t="shared" si="3983"/>
        <v>AA$12</v>
      </c>
      <c r="AB2796" s="195" t="str">
        <f t="shared" si="3983"/>
        <v>AB$12</v>
      </c>
      <c r="AC2796" s="195" t="str">
        <f t="shared" si="3983"/>
        <v>AC$12</v>
      </c>
      <c r="AD2796" s="195" t="str">
        <f t="shared" si="3983"/>
        <v>AD$12</v>
      </c>
      <c r="AE2796" s="195" t="str">
        <f t="shared" si="3983"/>
        <v>AE$12</v>
      </c>
      <c r="AF2796" s="195" t="str">
        <f t="shared" si="3983"/>
        <v>AF$12</v>
      </c>
      <c r="AG2796" s="195" t="str">
        <f t="shared" si="3983"/>
        <v>AG$12</v>
      </c>
      <c r="AH2796" s="195" t="str">
        <f t="shared" si="3983"/>
        <v>AH$12</v>
      </c>
      <c r="AI2796" s="195" t="str">
        <f t="shared" si="3983"/>
        <v>AI$12</v>
      </c>
      <c r="AJ2796" s="195" t="str">
        <f t="shared" si="3983"/>
        <v>AJ$12</v>
      </c>
      <c r="AK2796" s="195" t="str">
        <f t="shared" si="3983"/>
        <v>AK$12</v>
      </c>
      <c r="AL2796" s="195" t="str">
        <f t="shared" si="3983"/>
        <v>AL$12</v>
      </c>
      <c r="AM2796" s="195" t="str">
        <f t="shared" si="3983"/>
        <v>AM$12</v>
      </c>
      <c r="AN2796" s="195" t="str">
        <f t="shared" si="3983"/>
        <v>AN$12</v>
      </c>
      <c r="AO2796" s="195" t="str">
        <f t="shared" si="3983"/>
        <v>AO$12</v>
      </c>
      <c r="AP2796" s="195" t="str">
        <f t="shared" si="3983"/>
        <v>AP$12</v>
      </c>
      <c r="AQ2796" s="195" t="str">
        <f t="shared" si="3983"/>
        <v>AQ$12</v>
      </c>
      <c r="AR2796" s="195" t="str">
        <f t="shared" si="3983"/>
        <v>AR$12</v>
      </c>
      <c r="AS2796" s="195" t="str">
        <f t="shared" si="3983"/>
        <v>AS$12</v>
      </c>
      <c r="AT2796" s="195" t="str">
        <f t="shared" si="3983"/>
        <v>AT$12</v>
      </c>
      <c r="AU2796" s="195" t="str">
        <f t="shared" si="3983"/>
        <v>AU$12</v>
      </c>
      <c r="AV2796" s="195" t="str">
        <f t="shared" si="3983"/>
        <v>AV$12</v>
      </c>
      <c r="AW2796" s="195" t="str">
        <f t="shared" si="3983"/>
        <v>AW$12</v>
      </c>
      <c r="AX2796" s="195" t="str">
        <f t="shared" si="3983"/>
        <v>AX$12</v>
      </c>
      <c r="AY2796" s="195" t="str">
        <f t="shared" ref="AY2796:CD2796" si="3984">AY$16</f>
        <v>AY$12</v>
      </c>
      <c r="AZ2796" s="195" t="str">
        <f t="shared" si="3984"/>
        <v>AZ$12</v>
      </c>
      <c r="BA2796" s="195" t="str">
        <f t="shared" si="3984"/>
        <v>BA$12</v>
      </c>
      <c r="BB2796" s="195" t="str">
        <f t="shared" si="3984"/>
        <v>BB$12</v>
      </c>
      <c r="BC2796" s="195" t="str">
        <f t="shared" si="3984"/>
        <v>BC$12</v>
      </c>
      <c r="BD2796" s="195" t="str">
        <f t="shared" si="3984"/>
        <v>BD$12</v>
      </c>
      <c r="BE2796" s="195" t="str">
        <f t="shared" si="3984"/>
        <v>BE$12</v>
      </c>
      <c r="BF2796" s="195" t="str">
        <f t="shared" si="3984"/>
        <v>BF$12</v>
      </c>
      <c r="BG2796" s="195" t="str">
        <f t="shared" si="3984"/>
        <v>BG$12</v>
      </c>
      <c r="BH2796" s="195" t="str">
        <f t="shared" si="3984"/>
        <v>BH$12</v>
      </c>
      <c r="BI2796" s="195" t="str">
        <f t="shared" si="3984"/>
        <v>BI$12</v>
      </c>
      <c r="BJ2796" s="195" t="str">
        <f t="shared" si="3984"/>
        <v>BJ$12</v>
      </c>
      <c r="BK2796" s="195" t="str">
        <f t="shared" si="3984"/>
        <v>BK$12</v>
      </c>
      <c r="BL2796" s="195" t="str">
        <f t="shared" si="3984"/>
        <v>BL$12</v>
      </c>
      <c r="BM2796" s="195" t="str">
        <f t="shared" si="3984"/>
        <v>BM$12</v>
      </c>
      <c r="BN2796" s="195" t="str">
        <f t="shared" si="3984"/>
        <v>BN$12</v>
      </c>
      <c r="BO2796" s="195" t="str">
        <f t="shared" si="3984"/>
        <v>BO$12</v>
      </c>
      <c r="BP2796" s="195" t="str">
        <f t="shared" si="3984"/>
        <v>BP$12</v>
      </c>
      <c r="BQ2796" s="195" t="str">
        <f t="shared" si="3984"/>
        <v>BQ$12</v>
      </c>
      <c r="BR2796" s="195" t="str">
        <f t="shared" si="3984"/>
        <v>BR$12</v>
      </c>
      <c r="BS2796" s="195" t="str">
        <f t="shared" si="3984"/>
        <v>BS$12</v>
      </c>
      <c r="BT2796" s="195" t="str">
        <f t="shared" si="3984"/>
        <v>BT$12</v>
      </c>
      <c r="BU2796" s="195" t="str">
        <f t="shared" si="3984"/>
        <v>BU$12</v>
      </c>
      <c r="BV2796" s="195" t="str">
        <f t="shared" si="3984"/>
        <v>BV$12</v>
      </c>
      <c r="BW2796" s="195" t="str">
        <f t="shared" si="3984"/>
        <v>BW$12</v>
      </c>
      <c r="BX2796" s="195" t="str">
        <f t="shared" si="3984"/>
        <v>BX$12</v>
      </c>
      <c r="BY2796" s="195" t="str">
        <f t="shared" si="3984"/>
        <v>BY$12</v>
      </c>
      <c r="BZ2796" s="195" t="str">
        <f t="shared" si="3984"/>
        <v>BZ$12</v>
      </c>
      <c r="CA2796" s="195" t="str">
        <f t="shared" si="3984"/>
        <v>CA$12</v>
      </c>
      <c r="CB2796" s="195" t="str">
        <f t="shared" si="3984"/>
        <v>CB$12</v>
      </c>
      <c r="CC2796" s="195" t="str">
        <f t="shared" si="3984"/>
        <v>CC$12</v>
      </c>
      <c r="CD2796" s="195" t="str">
        <f t="shared" si="3984"/>
        <v>CD$12</v>
      </c>
      <c r="CE2796" s="195" t="str">
        <f t="shared" ref="CE2796:CL2796" si="3985">CE$16</f>
        <v>CE$12</v>
      </c>
      <c r="CF2796" s="195" t="str">
        <f t="shared" si="3985"/>
        <v>CF$12</v>
      </c>
      <c r="CG2796" s="195" t="str">
        <f t="shared" si="3985"/>
        <v>CG$12</v>
      </c>
      <c r="CH2796" s="195" t="str">
        <f t="shared" si="3985"/>
        <v>CH$12</v>
      </c>
      <c r="CI2796" s="195" t="str">
        <f t="shared" si="3985"/>
        <v>CI$12</v>
      </c>
      <c r="CJ2796" s="195" t="str">
        <f t="shared" si="3985"/>
        <v>CJ$12</v>
      </c>
      <c r="CK2796" s="195" t="str">
        <f t="shared" si="3985"/>
        <v>CK$12</v>
      </c>
      <c r="CL2796" s="195" t="str">
        <f t="shared" si="3985"/>
        <v>CL$12</v>
      </c>
    </row>
    <row r="2797" spans="2:90" x14ac:dyDescent="0.4">
      <c r="B2797" s="171" t="s">
        <v>462</v>
      </c>
      <c r="E2797" s="8"/>
      <c r="H2797" s="196"/>
      <c r="I2797" s="197"/>
      <c r="J2797" s="197"/>
      <c r="K2797" s="198"/>
      <c r="L2797" s="198"/>
      <c r="M2797" s="198"/>
      <c r="N2797" s="198"/>
      <c r="O2797" s="198"/>
      <c r="P2797" s="198"/>
      <c r="R2797" s="198"/>
      <c r="S2797" s="195" t="str">
        <f t="shared" ref="S2797:AX2797" si="3986">S$17</f>
        <v>S$13</v>
      </c>
      <c r="T2797" s="195" t="str">
        <f t="shared" si="3986"/>
        <v>T$13</v>
      </c>
      <c r="U2797" s="195" t="str">
        <f t="shared" si="3986"/>
        <v>U$13</v>
      </c>
      <c r="V2797" s="195" t="str">
        <f t="shared" si="3986"/>
        <v>V$13</v>
      </c>
      <c r="W2797" s="195" t="str">
        <f t="shared" si="3986"/>
        <v>W$13</v>
      </c>
      <c r="X2797" s="195" t="str">
        <f t="shared" si="3986"/>
        <v>X$13</v>
      </c>
      <c r="Y2797" s="195" t="str">
        <f t="shared" si="3986"/>
        <v>Y$13</v>
      </c>
      <c r="Z2797" s="195" t="str">
        <f t="shared" si="3986"/>
        <v>Z$13</v>
      </c>
      <c r="AA2797" s="195" t="str">
        <f t="shared" si="3986"/>
        <v>AA$13</v>
      </c>
      <c r="AB2797" s="195" t="str">
        <f t="shared" si="3986"/>
        <v>AB$13</v>
      </c>
      <c r="AC2797" s="195" t="str">
        <f t="shared" si="3986"/>
        <v>AC$13</v>
      </c>
      <c r="AD2797" s="195" t="str">
        <f t="shared" si="3986"/>
        <v>AD$13</v>
      </c>
      <c r="AE2797" s="195" t="str">
        <f t="shared" si="3986"/>
        <v>AE$13</v>
      </c>
      <c r="AF2797" s="195" t="str">
        <f t="shared" si="3986"/>
        <v>AF$13</v>
      </c>
      <c r="AG2797" s="195" t="str">
        <f t="shared" si="3986"/>
        <v>AG$13</v>
      </c>
      <c r="AH2797" s="195" t="str">
        <f t="shared" si="3986"/>
        <v>AH$13</v>
      </c>
      <c r="AI2797" s="195" t="str">
        <f t="shared" si="3986"/>
        <v>AI$13</v>
      </c>
      <c r="AJ2797" s="195" t="str">
        <f t="shared" si="3986"/>
        <v>AJ$13</v>
      </c>
      <c r="AK2797" s="195" t="str">
        <f t="shared" si="3986"/>
        <v>AK$13</v>
      </c>
      <c r="AL2797" s="195" t="str">
        <f t="shared" si="3986"/>
        <v>AL$13</v>
      </c>
      <c r="AM2797" s="195" t="str">
        <f t="shared" si="3986"/>
        <v>AM$13</v>
      </c>
      <c r="AN2797" s="195" t="str">
        <f t="shared" si="3986"/>
        <v>AN$13</v>
      </c>
      <c r="AO2797" s="195" t="str">
        <f t="shared" si="3986"/>
        <v>AO$13</v>
      </c>
      <c r="AP2797" s="195" t="str">
        <f t="shared" si="3986"/>
        <v>AP$13</v>
      </c>
      <c r="AQ2797" s="195" t="str">
        <f t="shared" si="3986"/>
        <v>AQ$13</v>
      </c>
      <c r="AR2797" s="195" t="str">
        <f t="shared" si="3986"/>
        <v>AR$13</v>
      </c>
      <c r="AS2797" s="195" t="str">
        <f t="shared" si="3986"/>
        <v>AS$13</v>
      </c>
      <c r="AT2797" s="195" t="str">
        <f t="shared" si="3986"/>
        <v>AT$13</v>
      </c>
      <c r="AU2797" s="195" t="str">
        <f t="shared" si="3986"/>
        <v>AU$13</v>
      </c>
      <c r="AV2797" s="195" t="str">
        <f t="shared" si="3986"/>
        <v>AV$13</v>
      </c>
      <c r="AW2797" s="195" t="str">
        <f t="shared" si="3986"/>
        <v>AW$13</v>
      </c>
      <c r="AX2797" s="195" t="str">
        <f t="shared" si="3986"/>
        <v>AX$13</v>
      </c>
      <c r="AY2797" s="195" t="str">
        <f t="shared" ref="AY2797:CD2797" si="3987">AY$17</f>
        <v>AY$13</v>
      </c>
      <c r="AZ2797" s="195" t="str">
        <f t="shared" si="3987"/>
        <v>AZ$13</v>
      </c>
      <c r="BA2797" s="195" t="str">
        <f t="shared" si="3987"/>
        <v>BA$13</v>
      </c>
      <c r="BB2797" s="195" t="str">
        <f t="shared" si="3987"/>
        <v>BB$13</v>
      </c>
      <c r="BC2797" s="195" t="str">
        <f t="shared" si="3987"/>
        <v>BC$13</v>
      </c>
      <c r="BD2797" s="195" t="str">
        <f t="shared" si="3987"/>
        <v>BD$13</v>
      </c>
      <c r="BE2797" s="195" t="str">
        <f t="shared" si="3987"/>
        <v>BE$13</v>
      </c>
      <c r="BF2797" s="195" t="str">
        <f t="shared" si="3987"/>
        <v>BF$13</v>
      </c>
      <c r="BG2797" s="195" t="str">
        <f t="shared" si="3987"/>
        <v>BG$13</v>
      </c>
      <c r="BH2797" s="195" t="str">
        <f t="shared" si="3987"/>
        <v>BH$13</v>
      </c>
      <c r="BI2797" s="195" t="str">
        <f t="shared" si="3987"/>
        <v>BI$13</v>
      </c>
      <c r="BJ2797" s="195" t="str">
        <f t="shared" si="3987"/>
        <v>BJ$13</v>
      </c>
      <c r="BK2797" s="195" t="str">
        <f t="shared" si="3987"/>
        <v>BK$13</v>
      </c>
      <c r="BL2797" s="195" t="str">
        <f t="shared" si="3987"/>
        <v>BL$13</v>
      </c>
      <c r="BM2797" s="195" t="str">
        <f t="shared" si="3987"/>
        <v>BM$13</v>
      </c>
      <c r="BN2797" s="195" t="str">
        <f t="shared" si="3987"/>
        <v>BN$13</v>
      </c>
      <c r="BO2797" s="195" t="str">
        <f t="shared" si="3987"/>
        <v>BO$13</v>
      </c>
      <c r="BP2797" s="195" t="str">
        <f t="shared" si="3987"/>
        <v>BP$13</v>
      </c>
      <c r="BQ2797" s="195" t="str">
        <f t="shared" si="3987"/>
        <v>BQ$13</v>
      </c>
      <c r="BR2797" s="195" t="str">
        <f t="shared" si="3987"/>
        <v>BR$13</v>
      </c>
      <c r="BS2797" s="195" t="str">
        <f t="shared" si="3987"/>
        <v>BS$13</v>
      </c>
      <c r="BT2797" s="195" t="str">
        <f t="shared" si="3987"/>
        <v>BT$13</v>
      </c>
      <c r="BU2797" s="195" t="str">
        <f t="shared" si="3987"/>
        <v>BU$13</v>
      </c>
      <c r="BV2797" s="195" t="str">
        <f t="shared" si="3987"/>
        <v>BV$13</v>
      </c>
      <c r="BW2797" s="195" t="str">
        <f t="shared" si="3987"/>
        <v>BW$13</v>
      </c>
      <c r="BX2797" s="195" t="str">
        <f t="shared" si="3987"/>
        <v>BX$13</v>
      </c>
      <c r="BY2797" s="195" t="str">
        <f t="shared" si="3987"/>
        <v>BY$13</v>
      </c>
      <c r="BZ2797" s="195" t="str">
        <f t="shared" si="3987"/>
        <v>BZ$13</v>
      </c>
      <c r="CA2797" s="195" t="str">
        <f t="shared" si="3987"/>
        <v>CA$13</v>
      </c>
      <c r="CB2797" s="195" t="str">
        <f t="shared" si="3987"/>
        <v>CB$13</v>
      </c>
      <c r="CC2797" s="195" t="str">
        <f t="shared" si="3987"/>
        <v>CC$13</v>
      </c>
      <c r="CD2797" s="195" t="str">
        <f t="shared" si="3987"/>
        <v>CD$13</v>
      </c>
      <c r="CE2797" s="195" t="str">
        <f t="shared" ref="CE2797:CL2797" si="3988">CE$17</f>
        <v>CE$13</v>
      </c>
      <c r="CF2797" s="195" t="str">
        <f t="shared" si="3988"/>
        <v>CF$13</v>
      </c>
      <c r="CG2797" s="195" t="str">
        <f t="shared" si="3988"/>
        <v>CG$13</v>
      </c>
      <c r="CH2797" s="195" t="str">
        <f t="shared" si="3988"/>
        <v>CH$13</v>
      </c>
      <c r="CI2797" s="195" t="str">
        <f t="shared" si="3988"/>
        <v>CI$13</v>
      </c>
      <c r="CJ2797" s="195" t="str">
        <f t="shared" si="3988"/>
        <v>CJ$13</v>
      </c>
      <c r="CK2797" s="195" t="str">
        <f t="shared" si="3988"/>
        <v>CK$13</v>
      </c>
      <c r="CL2797" s="195" t="str">
        <f t="shared" si="3988"/>
        <v>CL$13</v>
      </c>
    </row>
    <row r="2798" spans="2:90" x14ac:dyDescent="0.4">
      <c r="B2798" s="171" t="s">
        <v>491</v>
      </c>
      <c r="E2798" s="8"/>
      <c r="H2798" s="196"/>
      <c r="I2798" s="197"/>
      <c r="J2798" s="197"/>
      <c r="K2798" s="198"/>
      <c r="L2798" s="198"/>
      <c r="M2798" s="198"/>
      <c r="N2798" s="198"/>
      <c r="O2798" s="198"/>
      <c r="P2798" s="198"/>
      <c r="R2798" s="198"/>
      <c r="S2798" s="186"/>
      <c r="T2798" s="186"/>
      <c r="U2798" s="186"/>
      <c r="V2798" s="186"/>
      <c r="W2798" s="186"/>
      <c r="X2798" s="186"/>
      <c r="Y2798" s="186"/>
      <c r="Z2798" s="186"/>
      <c r="AA2798" s="186"/>
      <c r="AB2798" s="186"/>
      <c r="AC2798" s="186"/>
      <c r="AD2798" s="186"/>
      <c r="AE2798" s="186"/>
      <c r="AF2798" s="186"/>
      <c r="AG2798" s="186"/>
      <c r="AH2798" s="186"/>
      <c r="AI2798" s="186"/>
      <c r="AJ2798" s="186"/>
      <c r="AK2798" s="186"/>
      <c r="AL2798" s="186"/>
      <c r="AM2798" s="186"/>
      <c r="AN2798" s="186"/>
      <c r="AO2798" s="186"/>
      <c r="AP2798" s="186"/>
      <c r="AQ2798" s="186"/>
      <c r="AR2798" s="186"/>
      <c r="AS2798" s="186"/>
      <c r="AT2798" s="186"/>
      <c r="AU2798" s="186"/>
      <c r="AV2798" s="186"/>
      <c r="AW2798" s="186"/>
      <c r="AX2798" s="186"/>
      <c r="AY2798" s="186"/>
      <c r="AZ2798" s="186"/>
      <c r="BA2798" s="186"/>
      <c r="BB2798" s="186"/>
      <c r="BC2798" s="186"/>
      <c r="BD2798" s="186"/>
      <c r="BE2798" s="186"/>
      <c r="BF2798" s="186"/>
      <c r="BG2798" s="186"/>
      <c r="BH2798" s="186"/>
      <c r="BI2798" s="186"/>
      <c r="BJ2798" s="186"/>
      <c r="BK2798" s="186"/>
      <c r="BL2798" s="186"/>
      <c r="BM2798" s="186"/>
      <c r="BN2798" s="186"/>
      <c r="BO2798" s="186"/>
      <c r="BP2798" s="186"/>
      <c r="BQ2798" s="186"/>
      <c r="BR2798" s="186"/>
      <c r="BS2798" s="186"/>
      <c r="BT2798" s="186"/>
      <c r="BU2798" s="186"/>
      <c r="BV2798" s="186"/>
      <c r="BW2798" s="186"/>
      <c r="BX2798" s="186"/>
      <c r="BY2798" s="186"/>
      <c r="BZ2798" s="186"/>
      <c r="CA2798" s="186"/>
      <c r="CB2798" s="186"/>
      <c r="CC2798" s="186"/>
      <c r="CD2798" s="186"/>
      <c r="CE2798" s="186"/>
      <c r="CF2798" s="186"/>
      <c r="CG2798" s="186"/>
      <c r="CH2798" s="186"/>
      <c r="CI2798" s="186"/>
      <c r="CJ2798" s="186"/>
      <c r="CK2798" s="186"/>
      <c r="CL2798" s="186"/>
    </row>
    <row r="2799" spans="2:90" x14ac:dyDescent="0.4">
      <c r="B2799" s="171" t="s">
        <v>505</v>
      </c>
      <c r="E2799" s="8"/>
      <c r="H2799" s="196"/>
      <c r="I2799" s="197"/>
      <c r="J2799" s="197"/>
      <c r="K2799" s="198"/>
      <c r="L2799" s="198"/>
      <c r="M2799" s="198"/>
      <c r="N2799" s="198"/>
      <c r="O2799" s="198"/>
      <c r="P2799" s="198"/>
      <c r="R2799" s="198"/>
      <c r="S2799" s="186"/>
      <c r="T2799" s="186"/>
      <c r="U2799" s="186"/>
      <c r="V2799" s="186"/>
      <c r="W2799" s="186"/>
      <c r="X2799" s="186"/>
      <c r="Y2799" s="186"/>
      <c r="Z2799" s="186"/>
      <c r="AA2799" s="186"/>
      <c r="AB2799" s="186"/>
      <c r="AC2799" s="186"/>
      <c r="AD2799" s="186"/>
      <c r="AE2799" s="186"/>
      <c r="AF2799" s="186"/>
      <c r="AG2799" s="186"/>
      <c r="AH2799" s="186"/>
      <c r="AI2799" s="186"/>
      <c r="AJ2799" s="186"/>
      <c r="AK2799" s="186"/>
      <c r="AL2799" s="186"/>
      <c r="AM2799" s="186"/>
      <c r="AN2799" s="186"/>
      <c r="AO2799" s="186"/>
      <c r="AP2799" s="186"/>
      <c r="AQ2799" s="186"/>
      <c r="AR2799" s="186"/>
      <c r="AS2799" s="186"/>
      <c r="AT2799" s="186"/>
      <c r="AU2799" s="186"/>
      <c r="AV2799" s="186"/>
      <c r="AW2799" s="186"/>
      <c r="AX2799" s="186"/>
      <c r="AY2799" s="186"/>
      <c r="AZ2799" s="186"/>
      <c r="BA2799" s="186"/>
      <c r="BB2799" s="186"/>
      <c r="BC2799" s="186"/>
      <c r="BD2799" s="186"/>
      <c r="BE2799" s="186"/>
      <c r="BF2799" s="186"/>
      <c r="BG2799" s="186"/>
      <c r="BH2799" s="186"/>
      <c r="BI2799" s="186"/>
      <c r="BJ2799" s="186"/>
      <c r="BK2799" s="186"/>
      <c r="BL2799" s="186"/>
      <c r="BM2799" s="186"/>
      <c r="BN2799" s="186"/>
      <c r="BO2799" s="186"/>
      <c r="BP2799" s="186"/>
      <c r="BQ2799" s="186"/>
      <c r="BR2799" s="186"/>
      <c r="BS2799" s="186"/>
      <c r="BT2799" s="186"/>
      <c r="BU2799" s="186"/>
      <c r="BV2799" s="186"/>
      <c r="BW2799" s="186"/>
      <c r="BX2799" s="186"/>
      <c r="BY2799" s="186"/>
      <c r="BZ2799" s="186"/>
      <c r="CA2799" s="186"/>
      <c r="CB2799" s="186"/>
      <c r="CC2799" s="186"/>
      <c r="CD2799" s="186"/>
      <c r="CE2799" s="186"/>
      <c r="CF2799" s="186"/>
      <c r="CG2799" s="186"/>
      <c r="CH2799" s="186"/>
      <c r="CI2799" s="186"/>
      <c r="CJ2799" s="186"/>
      <c r="CK2799" s="186"/>
      <c r="CL2799" s="186"/>
    </row>
    <row r="2800" spans="2:90" x14ac:dyDescent="0.4">
      <c r="B2800" s="171" t="s">
        <v>463</v>
      </c>
      <c r="E2800" s="8"/>
      <c r="H2800" s="196"/>
      <c r="I2800" s="197"/>
      <c r="J2800" s="197"/>
      <c r="K2800" s="198"/>
      <c r="L2800" s="198"/>
      <c r="M2800" s="198"/>
      <c r="N2800" s="198"/>
      <c r="O2800" s="198"/>
      <c r="P2800" s="198"/>
      <c r="R2800" s="198"/>
      <c r="S2800" s="186" t="str">
        <f t="shared" ref="S2800:AX2800" si="3989">S$18</f>
        <v>S$14</v>
      </c>
      <c r="T2800" s="186" t="str">
        <f t="shared" si="3989"/>
        <v>T$14</v>
      </c>
      <c r="U2800" s="186" t="str">
        <f t="shared" si="3989"/>
        <v>U$14</v>
      </c>
      <c r="V2800" s="186" t="str">
        <f t="shared" si="3989"/>
        <v>V$14</v>
      </c>
      <c r="W2800" s="186" t="str">
        <f t="shared" si="3989"/>
        <v>W$14</v>
      </c>
      <c r="X2800" s="186" t="str">
        <f t="shared" si="3989"/>
        <v>X$14</v>
      </c>
      <c r="Y2800" s="186" t="str">
        <f t="shared" si="3989"/>
        <v>Y$14</v>
      </c>
      <c r="Z2800" s="186" t="str">
        <f t="shared" si="3989"/>
        <v>Z$14</v>
      </c>
      <c r="AA2800" s="186" t="str">
        <f t="shared" si="3989"/>
        <v>AA$14</v>
      </c>
      <c r="AB2800" s="186" t="str">
        <f t="shared" si="3989"/>
        <v>AB$14</v>
      </c>
      <c r="AC2800" s="186" t="str">
        <f t="shared" si="3989"/>
        <v>AC$14</v>
      </c>
      <c r="AD2800" s="186" t="str">
        <f t="shared" si="3989"/>
        <v>AD$14</v>
      </c>
      <c r="AE2800" s="186" t="str">
        <f t="shared" si="3989"/>
        <v>AE$14</v>
      </c>
      <c r="AF2800" s="186" t="str">
        <f t="shared" si="3989"/>
        <v>AF$14</v>
      </c>
      <c r="AG2800" s="186" t="str">
        <f t="shared" si="3989"/>
        <v>AG$14</v>
      </c>
      <c r="AH2800" s="186" t="str">
        <f t="shared" si="3989"/>
        <v>AH$14</v>
      </c>
      <c r="AI2800" s="186" t="str">
        <f t="shared" si="3989"/>
        <v>AI$14</v>
      </c>
      <c r="AJ2800" s="186" t="str">
        <f t="shared" si="3989"/>
        <v>AJ$14</v>
      </c>
      <c r="AK2800" s="186" t="str">
        <f t="shared" si="3989"/>
        <v>AK$14</v>
      </c>
      <c r="AL2800" s="186" t="str">
        <f t="shared" si="3989"/>
        <v>AL$14</v>
      </c>
      <c r="AM2800" s="186" t="str">
        <f t="shared" si="3989"/>
        <v>AM$14</v>
      </c>
      <c r="AN2800" s="186" t="str">
        <f t="shared" si="3989"/>
        <v>AN$14</v>
      </c>
      <c r="AO2800" s="186" t="str">
        <f t="shared" si="3989"/>
        <v>AO$14</v>
      </c>
      <c r="AP2800" s="186" t="str">
        <f t="shared" si="3989"/>
        <v>AP$14</v>
      </c>
      <c r="AQ2800" s="186" t="str">
        <f t="shared" si="3989"/>
        <v>AQ$14</v>
      </c>
      <c r="AR2800" s="186" t="str">
        <f t="shared" si="3989"/>
        <v>AR$14</v>
      </c>
      <c r="AS2800" s="186" t="str">
        <f t="shared" si="3989"/>
        <v>AS$14</v>
      </c>
      <c r="AT2800" s="186" t="str">
        <f t="shared" si="3989"/>
        <v>AT$14</v>
      </c>
      <c r="AU2800" s="186" t="str">
        <f t="shared" si="3989"/>
        <v>AU$14</v>
      </c>
      <c r="AV2800" s="186" t="str">
        <f t="shared" si="3989"/>
        <v>AV$14</v>
      </c>
      <c r="AW2800" s="186" t="str">
        <f t="shared" si="3989"/>
        <v>AW$14</v>
      </c>
      <c r="AX2800" s="186" t="str">
        <f t="shared" si="3989"/>
        <v>AX$14</v>
      </c>
      <c r="AY2800" s="186" t="str">
        <f t="shared" ref="AY2800:CD2800" si="3990">AY$18</f>
        <v>AY$14</v>
      </c>
      <c r="AZ2800" s="186" t="str">
        <f t="shared" si="3990"/>
        <v>AZ$14</v>
      </c>
      <c r="BA2800" s="186" t="str">
        <f t="shared" si="3990"/>
        <v>BA$14</v>
      </c>
      <c r="BB2800" s="186" t="str">
        <f t="shared" si="3990"/>
        <v>BB$14</v>
      </c>
      <c r="BC2800" s="186" t="str">
        <f t="shared" si="3990"/>
        <v>BC$14</v>
      </c>
      <c r="BD2800" s="186" t="str">
        <f t="shared" si="3990"/>
        <v>BD$14</v>
      </c>
      <c r="BE2800" s="186" t="str">
        <f t="shared" si="3990"/>
        <v>BE$14</v>
      </c>
      <c r="BF2800" s="186" t="str">
        <f t="shared" si="3990"/>
        <v>BF$14</v>
      </c>
      <c r="BG2800" s="186" t="str">
        <f t="shared" si="3990"/>
        <v>BG$14</v>
      </c>
      <c r="BH2800" s="186" t="str">
        <f t="shared" si="3990"/>
        <v>BH$14</v>
      </c>
      <c r="BI2800" s="186" t="str">
        <f t="shared" si="3990"/>
        <v>BI$14</v>
      </c>
      <c r="BJ2800" s="186" t="str">
        <f t="shared" si="3990"/>
        <v>BJ$14</v>
      </c>
      <c r="BK2800" s="186" t="str">
        <f t="shared" si="3990"/>
        <v>BK$14</v>
      </c>
      <c r="BL2800" s="186" t="str">
        <f t="shared" si="3990"/>
        <v>BL$14</v>
      </c>
      <c r="BM2800" s="186" t="str">
        <f t="shared" si="3990"/>
        <v>BM$14</v>
      </c>
      <c r="BN2800" s="186" t="str">
        <f t="shared" si="3990"/>
        <v>BN$14</v>
      </c>
      <c r="BO2800" s="186" t="str">
        <f t="shared" si="3990"/>
        <v>BO$14</v>
      </c>
      <c r="BP2800" s="186" t="str">
        <f t="shared" si="3990"/>
        <v>BP$14</v>
      </c>
      <c r="BQ2800" s="186" t="str">
        <f t="shared" si="3990"/>
        <v>BQ$14</v>
      </c>
      <c r="BR2800" s="186" t="str">
        <f t="shared" si="3990"/>
        <v>BR$14</v>
      </c>
      <c r="BS2800" s="186" t="str">
        <f t="shared" si="3990"/>
        <v>BS$14</v>
      </c>
      <c r="BT2800" s="186" t="str">
        <f t="shared" si="3990"/>
        <v>BT$14</v>
      </c>
      <c r="BU2800" s="186" t="str">
        <f t="shared" si="3990"/>
        <v>BU$14</v>
      </c>
      <c r="BV2800" s="186" t="str">
        <f t="shared" si="3990"/>
        <v>BV$14</v>
      </c>
      <c r="BW2800" s="186" t="str">
        <f t="shared" si="3990"/>
        <v>BW$14</v>
      </c>
      <c r="BX2800" s="186" t="str">
        <f t="shared" si="3990"/>
        <v>BX$14</v>
      </c>
      <c r="BY2800" s="186" t="str">
        <f t="shared" si="3990"/>
        <v>BY$14</v>
      </c>
      <c r="BZ2800" s="186" t="str">
        <f t="shared" si="3990"/>
        <v>BZ$14</v>
      </c>
      <c r="CA2800" s="186" t="str">
        <f t="shared" si="3990"/>
        <v>CA$14</v>
      </c>
      <c r="CB2800" s="186" t="str">
        <f t="shared" si="3990"/>
        <v>CB$14</v>
      </c>
      <c r="CC2800" s="186" t="str">
        <f t="shared" si="3990"/>
        <v>CC$14</v>
      </c>
      <c r="CD2800" s="186" t="str">
        <f t="shared" si="3990"/>
        <v>CD$14</v>
      </c>
      <c r="CE2800" s="186" t="str">
        <f t="shared" ref="CE2800:CL2800" si="3991">CE$18</f>
        <v>CE$14</v>
      </c>
      <c r="CF2800" s="186" t="str">
        <f t="shared" si="3991"/>
        <v>CF$14</v>
      </c>
      <c r="CG2800" s="186" t="str">
        <f t="shared" si="3991"/>
        <v>CG$14</v>
      </c>
      <c r="CH2800" s="186" t="str">
        <f t="shared" si="3991"/>
        <v>CH$14</v>
      </c>
      <c r="CI2800" s="186" t="str">
        <f t="shared" si="3991"/>
        <v>CI$14</v>
      </c>
      <c r="CJ2800" s="186" t="str">
        <f t="shared" si="3991"/>
        <v>CJ$14</v>
      </c>
      <c r="CK2800" s="186" t="str">
        <f t="shared" si="3991"/>
        <v>CK$14</v>
      </c>
      <c r="CL2800" s="186" t="str">
        <f t="shared" si="3991"/>
        <v>CL$14</v>
      </c>
    </row>
    <row r="2801" spans="2:90" x14ac:dyDescent="0.4">
      <c r="B2801" s="171" t="s">
        <v>464</v>
      </c>
      <c r="E2801" s="8"/>
      <c r="H2801" s="196"/>
      <c r="I2801" s="197"/>
      <c r="J2801" s="197"/>
      <c r="K2801" s="198"/>
      <c r="L2801" s="198"/>
      <c r="M2801" s="198"/>
      <c r="N2801" s="198"/>
      <c r="O2801" s="198"/>
      <c r="P2801" s="198"/>
      <c r="R2801" s="198"/>
      <c r="S2801" s="186" t="str">
        <f t="shared" ref="S2801:AX2801" si="3992">S$19</f>
        <v>S$15</v>
      </c>
      <c r="T2801" s="186" t="str">
        <f t="shared" si="3992"/>
        <v>T$15</v>
      </c>
      <c r="U2801" s="186" t="str">
        <f t="shared" si="3992"/>
        <v>U$15</v>
      </c>
      <c r="V2801" s="186" t="str">
        <f t="shared" si="3992"/>
        <v>V$15</v>
      </c>
      <c r="W2801" s="186" t="str">
        <f t="shared" si="3992"/>
        <v>W$15</v>
      </c>
      <c r="X2801" s="186" t="str">
        <f t="shared" si="3992"/>
        <v>X$15</v>
      </c>
      <c r="Y2801" s="186" t="str">
        <f t="shared" si="3992"/>
        <v>Y$15</v>
      </c>
      <c r="Z2801" s="186" t="str">
        <f t="shared" si="3992"/>
        <v>Z$15</v>
      </c>
      <c r="AA2801" s="186" t="str">
        <f t="shared" si="3992"/>
        <v>AA$15</v>
      </c>
      <c r="AB2801" s="186" t="str">
        <f t="shared" si="3992"/>
        <v>AB$15</v>
      </c>
      <c r="AC2801" s="186" t="str">
        <f t="shared" si="3992"/>
        <v>AC$15</v>
      </c>
      <c r="AD2801" s="186" t="str">
        <f t="shared" si="3992"/>
        <v>AD$15</v>
      </c>
      <c r="AE2801" s="186" t="str">
        <f t="shared" si="3992"/>
        <v>AE$15</v>
      </c>
      <c r="AF2801" s="186" t="str">
        <f t="shared" si="3992"/>
        <v>AF$15</v>
      </c>
      <c r="AG2801" s="186" t="str">
        <f t="shared" si="3992"/>
        <v>AG$15</v>
      </c>
      <c r="AH2801" s="186" t="str">
        <f t="shared" si="3992"/>
        <v>AH$15</v>
      </c>
      <c r="AI2801" s="186" t="str">
        <f t="shared" si="3992"/>
        <v>AI$15</v>
      </c>
      <c r="AJ2801" s="186" t="str">
        <f t="shared" si="3992"/>
        <v>AJ$15</v>
      </c>
      <c r="AK2801" s="186" t="str">
        <f t="shared" si="3992"/>
        <v>AK$15</v>
      </c>
      <c r="AL2801" s="186" t="str">
        <f t="shared" si="3992"/>
        <v>AL$15</v>
      </c>
      <c r="AM2801" s="186" t="str">
        <f t="shared" si="3992"/>
        <v>AM$15</v>
      </c>
      <c r="AN2801" s="186" t="str">
        <f t="shared" si="3992"/>
        <v>AN$15</v>
      </c>
      <c r="AO2801" s="186" t="str">
        <f t="shared" si="3992"/>
        <v>AO$15</v>
      </c>
      <c r="AP2801" s="186" t="str">
        <f t="shared" si="3992"/>
        <v>AP$15</v>
      </c>
      <c r="AQ2801" s="186" t="str">
        <f t="shared" si="3992"/>
        <v>AQ$15</v>
      </c>
      <c r="AR2801" s="186" t="str">
        <f t="shared" si="3992"/>
        <v>AR$15</v>
      </c>
      <c r="AS2801" s="186" t="str">
        <f t="shared" si="3992"/>
        <v>AS$15</v>
      </c>
      <c r="AT2801" s="186" t="str">
        <f t="shared" si="3992"/>
        <v>AT$15</v>
      </c>
      <c r="AU2801" s="186" t="str">
        <f t="shared" si="3992"/>
        <v>AU$15</v>
      </c>
      <c r="AV2801" s="186" t="str">
        <f t="shared" si="3992"/>
        <v>AV$15</v>
      </c>
      <c r="AW2801" s="186" t="str">
        <f t="shared" si="3992"/>
        <v>AW$15</v>
      </c>
      <c r="AX2801" s="186" t="str">
        <f t="shared" si="3992"/>
        <v>AX$15</v>
      </c>
      <c r="AY2801" s="186" t="str">
        <f t="shared" ref="AY2801:CD2801" si="3993">AY$19</f>
        <v>AY$15</v>
      </c>
      <c r="AZ2801" s="186" t="str">
        <f t="shared" si="3993"/>
        <v>AZ$15</v>
      </c>
      <c r="BA2801" s="186" t="str">
        <f t="shared" si="3993"/>
        <v>BA$15</v>
      </c>
      <c r="BB2801" s="186" t="str">
        <f t="shared" si="3993"/>
        <v>BB$15</v>
      </c>
      <c r="BC2801" s="186" t="str">
        <f t="shared" si="3993"/>
        <v>BC$15</v>
      </c>
      <c r="BD2801" s="186" t="str">
        <f t="shared" si="3993"/>
        <v>BD$15</v>
      </c>
      <c r="BE2801" s="186" t="str">
        <f t="shared" si="3993"/>
        <v>BE$15</v>
      </c>
      <c r="BF2801" s="186" t="str">
        <f t="shared" si="3993"/>
        <v>BF$15</v>
      </c>
      <c r="BG2801" s="186" t="str">
        <f t="shared" si="3993"/>
        <v>BG$15</v>
      </c>
      <c r="BH2801" s="186" t="str">
        <f t="shared" si="3993"/>
        <v>BH$15</v>
      </c>
      <c r="BI2801" s="186" t="str">
        <f t="shared" si="3993"/>
        <v>BI$15</v>
      </c>
      <c r="BJ2801" s="186" t="str">
        <f t="shared" si="3993"/>
        <v>BJ$15</v>
      </c>
      <c r="BK2801" s="186" t="str">
        <f t="shared" si="3993"/>
        <v>BK$15</v>
      </c>
      <c r="BL2801" s="186" t="str">
        <f t="shared" si="3993"/>
        <v>BL$15</v>
      </c>
      <c r="BM2801" s="186" t="str">
        <f t="shared" si="3993"/>
        <v>BM$15</v>
      </c>
      <c r="BN2801" s="186" t="str">
        <f t="shared" si="3993"/>
        <v>BN$15</v>
      </c>
      <c r="BO2801" s="186" t="str">
        <f t="shared" si="3993"/>
        <v>BO$15</v>
      </c>
      <c r="BP2801" s="186" t="str">
        <f t="shared" si="3993"/>
        <v>BP$15</v>
      </c>
      <c r="BQ2801" s="186" t="str">
        <f t="shared" si="3993"/>
        <v>BQ$15</v>
      </c>
      <c r="BR2801" s="186" t="str">
        <f t="shared" si="3993"/>
        <v>BR$15</v>
      </c>
      <c r="BS2801" s="186" t="str">
        <f t="shared" si="3993"/>
        <v>BS$15</v>
      </c>
      <c r="BT2801" s="186" t="str">
        <f t="shared" si="3993"/>
        <v>BT$15</v>
      </c>
      <c r="BU2801" s="186" t="str">
        <f t="shared" si="3993"/>
        <v>BU$15</v>
      </c>
      <c r="BV2801" s="186" t="str">
        <f t="shared" si="3993"/>
        <v>BV$15</v>
      </c>
      <c r="BW2801" s="186" t="str">
        <f t="shared" si="3993"/>
        <v>BW$15</v>
      </c>
      <c r="BX2801" s="186" t="str">
        <f t="shared" si="3993"/>
        <v>BX$15</v>
      </c>
      <c r="BY2801" s="186" t="str">
        <f t="shared" si="3993"/>
        <v>BY$15</v>
      </c>
      <c r="BZ2801" s="186" t="str">
        <f t="shared" si="3993"/>
        <v>BZ$15</v>
      </c>
      <c r="CA2801" s="186" t="str">
        <f t="shared" si="3993"/>
        <v>CA$15</v>
      </c>
      <c r="CB2801" s="186" t="str">
        <f t="shared" si="3993"/>
        <v>CB$15</v>
      </c>
      <c r="CC2801" s="186" t="str">
        <f t="shared" si="3993"/>
        <v>CC$15</v>
      </c>
      <c r="CD2801" s="186" t="str">
        <f t="shared" si="3993"/>
        <v>CD$15</v>
      </c>
      <c r="CE2801" s="186" t="str">
        <f t="shared" ref="CE2801:CL2801" si="3994">CE$19</f>
        <v>CE$15</v>
      </c>
      <c r="CF2801" s="186" t="str">
        <f t="shared" si="3994"/>
        <v>CF$15</v>
      </c>
      <c r="CG2801" s="186" t="str">
        <f t="shared" si="3994"/>
        <v>CG$15</v>
      </c>
      <c r="CH2801" s="186" t="str">
        <f t="shared" si="3994"/>
        <v>CH$15</v>
      </c>
      <c r="CI2801" s="186" t="str">
        <f t="shared" si="3994"/>
        <v>CI$15</v>
      </c>
      <c r="CJ2801" s="186" t="str">
        <f t="shared" si="3994"/>
        <v>CJ$15</v>
      </c>
      <c r="CK2801" s="186" t="str">
        <f t="shared" si="3994"/>
        <v>CK$15</v>
      </c>
      <c r="CL2801" s="186" t="str">
        <f t="shared" si="3994"/>
        <v>CL$15</v>
      </c>
    </row>
    <row r="2802" spans="2:90" x14ac:dyDescent="0.4">
      <c r="B2802" s="70" t="s">
        <v>437</v>
      </c>
      <c r="C2802" s="31"/>
      <c r="D2802" t="s">
        <v>479</v>
      </c>
      <c r="E2802" s="8" t="str">
        <f>ROW()&amp;" "&amp;D2802</f>
        <v>2802 AOV-TR-RV</v>
      </c>
      <c r="F2802" t="s">
        <v>416</v>
      </c>
      <c r="G2802" s="31" t="s">
        <v>81</v>
      </c>
      <c r="H2802" s="48"/>
      <c r="I2802" s="285"/>
      <c r="J2802" s="285"/>
      <c r="K2802" s="48"/>
      <c r="L2802" s="48"/>
      <c r="M2802" s="48"/>
      <c r="N2802" s="48"/>
      <c r="O2802" s="48"/>
      <c r="P2802" s="48"/>
      <c r="R2802" s="70"/>
      <c r="S2802" s="286"/>
      <c r="T2802" s="286"/>
      <c r="U2802" s="286"/>
      <c r="V2802" s="286"/>
      <c r="W2802" s="286"/>
      <c r="X2802" s="286"/>
      <c r="Y2802" s="286"/>
      <c r="Z2802" s="286"/>
      <c r="AA2802" s="286"/>
      <c r="AB2802" s="286"/>
      <c r="AC2802" s="286"/>
      <c r="AD2802" s="286"/>
      <c r="AE2802" s="286"/>
      <c r="AF2802" s="286"/>
      <c r="AG2802" s="286"/>
      <c r="AH2802" s="286"/>
      <c r="AI2802" s="286"/>
      <c r="AJ2802" s="286"/>
      <c r="AK2802" s="286"/>
      <c r="AL2802" s="286"/>
      <c r="AM2802" s="286"/>
      <c r="AN2802" s="286"/>
      <c r="AO2802" s="286"/>
      <c r="AP2802" s="286"/>
      <c r="AQ2802" s="286"/>
      <c r="AR2802" s="286"/>
      <c r="AS2802" s="286"/>
      <c r="AT2802" s="286"/>
      <c r="AU2802" s="286"/>
      <c r="AV2802" s="286"/>
      <c r="AW2802" s="286"/>
      <c r="AX2802" s="286"/>
      <c r="AY2802" s="286"/>
      <c r="AZ2802" s="286"/>
      <c r="BA2802" s="286"/>
      <c r="BB2802" s="286"/>
      <c r="BC2802" s="286"/>
      <c r="BD2802" s="286"/>
      <c r="BE2802" s="286"/>
      <c r="BF2802" s="286"/>
      <c r="BG2802" s="286"/>
      <c r="BH2802" s="286"/>
      <c r="BI2802" s="286"/>
      <c r="BJ2802" s="286"/>
      <c r="BK2802" s="286"/>
      <c r="BL2802" s="286"/>
      <c r="BM2802" s="286"/>
      <c r="BN2802" s="286"/>
      <c r="BO2802" s="286"/>
      <c r="BP2802" s="286"/>
      <c r="BQ2802" s="286"/>
      <c r="BR2802" s="286"/>
      <c r="BS2802" s="286"/>
      <c r="BT2802" s="286"/>
      <c r="BU2802" s="286"/>
      <c r="BV2802" s="286"/>
      <c r="BW2802" s="286"/>
      <c r="BX2802" s="286"/>
      <c r="BY2802" s="286"/>
      <c r="BZ2802" s="286"/>
      <c r="CA2802" s="286"/>
      <c r="CB2802" s="286"/>
      <c r="CC2802" s="286"/>
      <c r="CD2802" s="286"/>
      <c r="CE2802" s="286"/>
      <c r="CF2802" s="286"/>
      <c r="CG2802" s="286"/>
      <c r="CH2802" s="286"/>
      <c r="CI2802" s="286"/>
      <c r="CJ2802" s="286"/>
      <c r="CK2802" s="286"/>
      <c r="CL2802" s="286"/>
    </row>
    <row r="2803" spans="2:90" x14ac:dyDescent="0.4">
      <c r="B2803" s="95" t="s">
        <v>343</v>
      </c>
      <c r="D2803" t="s">
        <v>479</v>
      </c>
      <c r="E2803" s="8" t="str">
        <f t="shared" ref="E2803:E2805" si="3995">ROW()&amp;" "&amp;D2803</f>
        <v>2803 AOV-TR-RV</v>
      </c>
      <c r="G2803" t="str">
        <f>E2803</f>
        <v>2803 AOV-TR-RV</v>
      </c>
      <c r="H2803" s="27"/>
      <c r="I2803" s="78"/>
      <c r="J2803" s="78"/>
      <c r="K2803" s="33"/>
      <c r="L2803" s="33"/>
      <c r="M2803" s="33"/>
      <c r="N2803" s="33"/>
      <c r="O2803" s="33"/>
      <c r="P2803" s="33"/>
      <c r="R2803" s="33"/>
      <c r="S2803" s="77"/>
      <c r="T2803" s="77"/>
      <c r="U2803" s="77"/>
      <c r="V2803" s="77"/>
      <c r="W2803" s="77"/>
      <c r="X2803" s="77"/>
      <c r="Y2803" s="77"/>
      <c r="Z2803" s="77"/>
      <c r="AA2803" s="77"/>
      <c r="AB2803" s="77"/>
      <c r="AC2803" s="77"/>
      <c r="AD2803" s="77"/>
      <c r="AE2803" s="77"/>
      <c r="AF2803" s="77"/>
      <c r="AG2803" s="77"/>
      <c r="AH2803" s="77"/>
      <c r="AI2803" s="77"/>
      <c r="AJ2803" s="77"/>
      <c r="AK2803" s="77"/>
      <c r="AL2803" s="77"/>
      <c r="AM2803" s="77"/>
      <c r="AN2803" s="77"/>
      <c r="AO2803" s="77"/>
      <c r="AP2803" s="77"/>
      <c r="AQ2803" s="77"/>
      <c r="AR2803" s="77"/>
      <c r="AS2803" s="77"/>
      <c r="AT2803" s="77"/>
      <c r="AU2803" s="77"/>
      <c r="AV2803" s="77"/>
      <c r="AW2803" s="77"/>
      <c r="AX2803" s="77"/>
      <c r="AY2803" s="77"/>
      <c r="AZ2803" s="77"/>
      <c r="BA2803" s="77"/>
      <c r="BB2803" s="77"/>
      <c r="BC2803" s="77"/>
      <c r="BD2803" s="77"/>
      <c r="BE2803" s="77"/>
      <c r="BF2803" s="77"/>
      <c r="BG2803" s="77"/>
      <c r="BH2803" s="77"/>
      <c r="BI2803" s="77"/>
      <c r="BJ2803" s="77"/>
      <c r="BK2803" s="77"/>
      <c r="BL2803" s="77"/>
      <c r="BM2803" s="77"/>
      <c r="BN2803" s="77"/>
      <c r="BO2803" s="77"/>
      <c r="BP2803" s="77"/>
      <c r="BQ2803" s="77"/>
      <c r="BR2803" s="77"/>
      <c r="BS2803" s="77"/>
      <c r="BT2803" s="77"/>
      <c r="BU2803" s="77"/>
      <c r="BV2803" s="77"/>
      <c r="BW2803" s="77"/>
      <c r="BX2803" s="77"/>
      <c r="BY2803" s="77"/>
      <c r="BZ2803" s="77"/>
      <c r="CA2803" s="77"/>
      <c r="CB2803" s="77"/>
      <c r="CC2803" s="77"/>
      <c r="CD2803" s="77"/>
      <c r="CE2803" s="77"/>
      <c r="CF2803" s="77"/>
      <c r="CG2803" s="77"/>
      <c r="CH2803" s="77"/>
      <c r="CI2803" s="77"/>
      <c r="CJ2803" s="77"/>
      <c r="CK2803" s="77"/>
      <c r="CL2803" s="77"/>
    </row>
    <row r="2804" spans="2:90" x14ac:dyDescent="0.4">
      <c r="B2804" s="141" t="s">
        <v>76</v>
      </c>
      <c r="C2804" t="s">
        <v>80</v>
      </c>
      <c r="D2804" t="s">
        <v>479</v>
      </c>
      <c r="E2804" s="8" t="str">
        <f t="shared" si="3995"/>
        <v>2804 AOV-TR-RV</v>
      </c>
      <c r="G2804" t="str">
        <f>E2804</f>
        <v>2804 AOV-TR-RV</v>
      </c>
      <c r="H2804" s="12"/>
      <c r="I2804" s="60"/>
      <c r="J2804" s="60"/>
      <c r="K2804" s="15">
        <f t="shared" ref="K2804:P2804" ca="1" si="3996">SUMIF($3:$3,K$2,2804:2804)</f>
        <v>12000</v>
      </c>
      <c r="L2804" s="15">
        <f t="shared" ca="1" si="3996"/>
        <v>12000</v>
      </c>
      <c r="M2804" s="15">
        <f t="shared" ca="1" si="3996"/>
        <v>12000</v>
      </c>
      <c r="N2804" s="15">
        <f t="shared" ca="1" si="3996"/>
        <v>12000</v>
      </c>
      <c r="O2804" s="15">
        <f t="shared" ca="1" si="3996"/>
        <v>12000</v>
      </c>
      <c r="P2804" s="15">
        <f t="shared" ca="1" si="3996"/>
        <v>12000</v>
      </c>
      <c r="R2804" s="15"/>
      <c r="S2804" s="76" cm="1">
        <f t="array" aca="1" ref="S2804" ca="1">INDIRECT(S2808)/S2805</f>
        <v>1000</v>
      </c>
      <c r="T2804" s="76" cm="1">
        <f t="array" aca="1" ref="T2804" ca="1">INDIRECT(T2808)/T2805</f>
        <v>1000</v>
      </c>
      <c r="U2804" s="76" cm="1">
        <f t="array" aca="1" ref="U2804" ca="1">INDIRECT(U2808)/U2805</f>
        <v>1000</v>
      </c>
      <c r="V2804" s="76" cm="1">
        <f t="array" aca="1" ref="V2804" ca="1">INDIRECT(V2808)/V2805</f>
        <v>1000</v>
      </c>
      <c r="W2804" s="76" cm="1">
        <f t="array" aca="1" ref="W2804" ca="1">INDIRECT(W2808)/W2805</f>
        <v>1000</v>
      </c>
      <c r="X2804" s="76" cm="1">
        <f t="array" aca="1" ref="X2804" ca="1">INDIRECT(X2808)/X2805</f>
        <v>1000</v>
      </c>
      <c r="Y2804" s="76" cm="1">
        <f t="array" aca="1" ref="Y2804" ca="1">INDIRECT(Y2808)/Y2805</f>
        <v>1000</v>
      </c>
      <c r="Z2804" s="76" cm="1">
        <f t="array" aca="1" ref="Z2804" ca="1">INDIRECT(Z2808)/Z2805</f>
        <v>1000</v>
      </c>
      <c r="AA2804" s="76" cm="1">
        <f t="array" aca="1" ref="AA2804" ca="1">INDIRECT(AA2808)/AA2805</f>
        <v>1000</v>
      </c>
      <c r="AB2804" s="76" cm="1">
        <f t="array" aca="1" ref="AB2804" ca="1">INDIRECT(AB2808)/AB2805</f>
        <v>1000</v>
      </c>
      <c r="AC2804" s="76" cm="1">
        <f t="array" aca="1" ref="AC2804" ca="1">INDIRECT(AC2808)/AC2805</f>
        <v>1000</v>
      </c>
      <c r="AD2804" s="76" cm="1">
        <f t="array" aca="1" ref="AD2804" ca="1">INDIRECT(AD2808)/AD2805</f>
        <v>1000</v>
      </c>
      <c r="AE2804" s="76" cm="1">
        <f t="array" aca="1" ref="AE2804" ca="1">INDIRECT(AE2808)/AE2805</f>
        <v>1000</v>
      </c>
      <c r="AF2804" s="76" cm="1">
        <f t="array" aca="1" ref="AF2804" ca="1">INDIRECT(AF2808)/AF2805</f>
        <v>1000</v>
      </c>
      <c r="AG2804" s="76" cm="1">
        <f t="array" aca="1" ref="AG2804" ca="1">INDIRECT(AG2808)/AG2805</f>
        <v>1000</v>
      </c>
      <c r="AH2804" s="76" cm="1">
        <f t="array" aca="1" ref="AH2804" ca="1">INDIRECT(AH2808)/AH2805</f>
        <v>1000</v>
      </c>
      <c r="AI2804" s="76" cm="1">
        <f t="array" aca="1" ref="AI2804" ca="1">INDIRECT(AI2808)/AI2805</f>
        <v>1000</v>
      </c>
      <c r="AJ2804" s="76" cm="1">
        <f t="array" aca="1" ref="AJ2804" ca="1">INDIRECT(AJ2808)/AJ2805</f>
        <v>1000</v>
      </c>
      <c r="AK2804" s="76" cm="1">
        <f t="array" aca="1" ref="AK2804" ca="1">INDIRECT(AK2808)/AK2805</f>
        <v>1000</v>
      </c>
      <c r="AL2804" s="76" cm="1">
        <f t="array" aca="1" ref="AL2804" ca="1">INDIRECT(AL2808)/AL2805</f>
        <v>1000</v>
      </c>
      <c r="AM2804" s="76" cm="1">
        <f t="array" aca="1" ref="AM2804" ca="1">INDIRECT(AM2808)/AM2805</f>
        <v>1000</v>
      </c>
      <c r="AN2804" s="76" cm="1">
        <f t="array" aca="1" ref="AN2804" ca="1">INDIRECT(AN2808)/AN2805</f>
        <v>1000</v>
      </c>
      <c r="AO2804" s="76" cm="1">
        <f t="array" aca="1" ref="AO2804" ca="1">INDIRECT(AO2808)/AO2805</f>
        <v>1000</v>
      </c>
      <c r="AP2804" s="76" cm="1">
        <f t="array" aca="1" ref="AP2804" ca="1">INDIRECT(AP2808)/AP2805</f>
        <v>1000</v>
      </c>
      <c r="AQ2804" s="76" cm="1">
        <f t="array" aca="1" ref="AQ2804" ca="1">INDIRECT(AQ2808)/AQ2805</f>
        <v>1000</v>
      </c>
      <c r="AR2804" s="76" cm="1">
        <f t="array" aca="1" ref="AR2804" ca="1">INDIRECT(AR2808)/AR2805</f>
        <v>1000</v>
      </c>
      <c r="AS2804" s="76" cm="1">
        <f t="array" aca="1" ref="AS2804" ca="1">INDIRECT(AS2808)/AS2805</f>
        <v>1000</v>
      </c>
      <c r="AT2804" s="76" cm="1">
        <f t="array" aca="1" ref="AT2804" ca="1">INDIRECT(AT2808)/AT2805</f>
        <v>1000</v>
      </c>
      <c r="AU2804" s="76" cm="1">
        <f t="array" aca="1" ref="AU2804" ca="1">INDIRECT(AU2808)/AU2805</f>
        <v>1000</v>
      </c>
      <c r="AV2804" s="76" cm="1">
        <f t="array" aca="1" ref="AV2804" ca="1">INDIRECT(AV2808)/AV2805</f>
        <v>1000</v>
      </c>
      <c r="AW2804" s="76" cm="1">
        <f t="array" aca="1" ref="AW2804" ca="1">INDIRECT(AW2808)/AW2805</f>
        <v>1000</v>
      </c>
      <c r="AX2804" s="76" cm="1">
        <f t="array" aca="1" ref="AX2804" ca="1">INDIRECT(AX2808)/AX2805</f>
        <v>1000</v>
      </c>
      <c r="AY2804" s="76" cm="1">
        <f t="array" aca="1" ref="AY2804" ca="1">INDIRECT(AY2808)/AY2805</f>
        <v>1000</v>
      </c>
      <c r="AZ2804" s="76" cm="1">
        <f t="array" aca="1" ref="AZ2804" ca="1">INDIRECT(AZ2808)/AZ2805</f>
        <v>1000</v>
      </c>
      <c r="BA2804" s="76" cm="1">
        <f t="array" aca="1" ref="BA2804" ca="1">INDIRECT(BA2808)/BA2805</f>
        <v>1000</v>
      </c>
      <c r="BB2804" s="76" cm="1">
        <f t="array" aca="1" ref="BB2804" ca="1">INDIRECT(BB2808)/BB2805</f>
        <v>1000</v>
      </c>
      <c r="BC2804" s="76" cm="1">
        <f t="array" aca="1" ref="BC2804" ca="1">INDIRECT(BC2808)/BC2805</f>
        <v>1000</v>
      </c>
      <c r="BD2804" s="76" cm="1">
        <f t="array" aca="1" ref="BD2804" ca="1">INDIRECT(BD2808)/BD2805</f>
        <v>1000</v>
      </c>
      <c r="BE2804" s="76" cm="1">
        <f t="array" aca="1" ref="BE2804" ca="1">INDIRECT(BE2808)/BE2805</f>
        <v>1000</v>
      </c>
      <c r="BF2804" s="76" cm="1">
        <f t="array" aca="1" ref="BF2804" ca="1">INDIRECT(BF2808)/BF2805</f>
        <v>1000</v>
      </c>
      <c r="BG2804" s="76" cm="1">
        <f t="array" aca="1" ref="BG2804" ca="1">INDIRECT(BG2808)/BG2805</f>
        <v>1000</v>
      </c>
      <c r="BH2804" s="76" cm="1">
        <f t="array" aca="1" ref="BH2804" ca="1">INDIRECT(BH2808)/BH2805</f>
        <v>1000</v>
      </c>
      <c r="BI2804" s="76" cm="1">
        <f t="array" aca="1" ref="BI2804" ca="1">INDIRECT(BI2808)/BI2805</f>
        <v>1000</v>
      </c>
      <c r="BJ2804" s="76" cm="1">
        <f t="array" aca="1" ref="BJ2804" ca="1">INDIRECT(BJ2808)/BJ2805</f>
        <v>1000</v>
      </c>
      <c r="BK2804" s="76" cm="1">
        <f t="array" aca="1" ref="BK2804" ca="1">INDIRECT(BK2808)/BK2805</f>
        <v>1000</v>
      </c>
      <c r="BL2804" s="76" cm="1">
        <f t="array" aca="1" ref="BL2804" ca="1">INDIRECT(BL2808)/BL2805</f>
        <v>1000</v>
      </c>
      <c r="BM2804" s="76" cm="1">
        <f t="array" aca="1" ref="BM2804" ca="1">INDIRECT(BM2808)/BM2805</f>
        <v>1000</v>
      </c>
      <c r="BN2804" s="76" cm="1">
        <f t="array" aca="1" ref="BN2804" ca="1">INDIRECT(BN2808)/BN2805</f>
        <v>1000</v>
      </c>
      <c r="BO2804" s="76" cm="1">
        <f t="array" aca="1" ref="BO2804" ca="1">INDIRECT(BO2808)/BO2805</f>
        <v>1000</v>
      </c>
      <c r="BP2804" s="76" cm="1">
        <f t="array" aca="1" ref="BP2804" ca="1">INDIRECT(BP2808)/BP2805</f>
        <v>1000</v>
      </c>
      <c r="BQ2804" s="76" cm="1">
        <f t="array" aca="1" ref="BQ2804" ca="1">INDIRECT(BQ2808)/BQ2805</f>
        <v>1000</v>
      </c>
      <c r="BR2804" s="76" cm="1">
        <f t="array" aca="1" ref="BR2804" ca="1">INDIRECT(BR2808)/BR2805</f>
        <v>1000</v>
      </c>
      <c r="BS2804" s="76" cm="1">
        <f t="array" aca="1" ref="BS2804" ca="1">INDIRECT(BS2808)/BS2805</f>
        <v>1000</v>
      </c>
      <c r="BT2804" s="76" cm="1">
        <f t="array" aca="1" ref="BT2804" ca="1">INDIRECT(BT2808)/BT2805</f>
        <v>1000</v>
      </c>
      <c r="BU2804" s="76" cm="1">
        <f t="array" aca="1" ref="BU2804" ca="1">INDIRECT(BU2808)/BU2805</f>
        <v>1000</v>
      </c>
      <c r="BV2804" s="76" cm="1">
        <f t="array" aca="1" ref="BV2804" ca="1">INDIRECT(BV2808)/BV2805</f>
        <v>1000</v>
      </c>
      <c r="BW2804" s="76" cm="1">
        <f t="array" aca="1" ref="BW2804" ca="1">INDIRECT(BW2808)/BW2805</f>
        <v>1000</v>
      </c>
      <c r="BX2804" s="76" cm="1">
        <f t="array" aca="1" ref="BX2804" ca="1">INDIRECT(BX2808)/BX2805</f>
        <v>1000</v>
      </c>
      <c r="BY2804" s="76" cm="1">
        <f t="array" aca="1" ref="BY2804" ca="1">INDIRECT(BY2808)/BY2805</f>
        <v>1000</v>
      </c>
      <c r="BZ2804" s="76" cm="1">
        <f t="array" aca="1" ref="BZ2804" ca="1">INDIRECT(BZ2808)/BZ2805</f>
        <v>1000</v>
      </c>
      <c r="CA2804" s="76" cm="1">
        <f t="array" aca="1" ref="CA2804" ca="1">INDIRECT(CA2808)/CA2805</f>
        <v>1000</v>
      </c>
      <c r="CB2804" s="76" cm="1">
        <f t="array" aca="1" ref="CB2804" ca="1">INDIRECT(CB2808)/CB2805</f>
        <v>1000</v>
      </c>
      <c r="CC2804" s="76" cm="1">
        <f t="array" aca="1" ref="CC2804" ca="1">INDIRECT(CC2808)/CC2805</f>
        <v>1000</v>
      </c>
      <c r="CD2804" s="76" cm="1">
        <f t="array" aca="1" ref="CD2804" ca="1">INDIRECT(CD2808)/CD2805</f>
        <v>1000</v>
      </c>
      <c r="CE2804" s="76" cm="1">
        <f t="array" aca="1" ref="CE2804" ca="1">INDIRECT(CE2808)/CE2805</f>
        <v>1000</v>
      </c>
      <c r="CF2804" s="76" cm="1">
        <f t="array" aca="1" ref="CF2804" ca="1">INDIRECT(CF2808)/CF2805</f>
        <v>1000</v>
      </c>
      <c r="CG2804" s="76" cm="1">
        <f t="array" aca="1" ref="CG2804" ca="1">INDIRECT(CG2808)/CG2805</f>
        <v>1000</v>
      </c>
      <c r="CH2804" s="76" cm="1">
        <f t="array" aca="1" ref="CH2804" ca="1">INDIRECT(CH2808)/CH2805</f>
        <v>1000</v>
      </c>
      <c r="CI2804" s="76" cm="1">
        <f t="array" aca="1" ref="CI2804" ca="1">INDIRECT(CI2808)/CI2805</f>
        <v>1000</v>
      </c>
      <c r="CJ2804" s="76" cm="1">
        <f t="array" aca="1" ref="CJ2804" ca="1">INDIRECT(CJ2808)/CJ2805</f>
        <v>1000</v>
      </c>
      <c r="CK2804" s="76" cm="1">
        <f t="array" aca="1" ref="CK2804" ca="1">INDIRECT(CK2808)/CK2805</f>
        <v>1000</v>
      </c>
      <c r="CL2804" s="76" cm="1">
        <f t="array" aca="1" ref="CL2804" ca="1">INDIRECT(CL2808)/CL2805</f>
        <v>1000</v>
      </c>
    </row>
    <row r="2805" spans="2:90" x14ac:dyDescent="0.4">
      <c r="B2805" s="141" t="s">
        <v>77</v>
      </c>
      <c r="D2805" t="s">
        <v>479</v>
      </c>
      <c r="E2805" s="8" t="str">
        <f t="shared" si="3995"/>
        <v>2805 AOV-TR-RV</v>
      </c>
      <c r="G2805" t="str">
        <f>E2805</f>
        <v>2805 AOV-TR-RV</v>
      </c>
      <c r="H2805" s="12"/>
      <c r="I2805" s="60"/>
      <c r="J2805" s="60"/>
      <c r="K2805" s="18">
        <v>10</v>
      </c>
      <c r="L2805" s="18">
        <v>10</v>
      </c>
      <c r="M2805" s="18">
        <v>10</v>
      </c>
      <c r="N2805" s="18">
        <v>10</v>
      </c>
      <c r="O2805" s="18">
        <v>10</v>
      </c>
      <c r="P2805" s="18">
        <v>10</v>
      </c>
      <c r="R2805" s="19"/>
      <c r="S2805" s="143" cm="1">
        <f t="array" ref="S2805">INDEX($K:$P,ROW(),MATCH(S$3,$K$2:$P$2,0))</f>
        <v>10</v>
      </c>
      <c r="T2805" s="143" cm="1">
        <f t="array" ref="T2805">INDEX($K:$P,ROW(),MATCH(T$3,$K$2:$P$2,0))</f>
        <v>10</v>
      </c>
      <c r="U2805" s="143" cm="1">
        <f t="array" ref="U2805">INDEX($K:$P,ROW(),MATCH(U$3,$K$2:$P$2,0))</f>
        <v>10</v>
      </c>
      <c r="V2805" s="143" cm="1">
        <f t="array" ref="V2805">INDEX($K:$P,ROW(),MATCH(V$3,$K$2:$P$2,0))</f>
        <v>10</v>
      </c>
      <c r="W2805" s="143" cm="1">
        <f t="array" ref="W2805">INDEX($K:$P,ROW(),MATCH(W$3,$K$2:$P$2,0))</f>
        <v>10</v>
      </c>
      <c r="X2805" s="143" cm="1">
        <f t="array" ref="X2805">INDEX($K:$P,ROW(),MATCH(X$3,$K$2:$P$2,0))</f>
        <v>10</v>
      </c>
      <c r="Y2805" s="143" cm="1">
        <f t="array" ref="Y2805">INDEX($K:$P,ROW(),MATCH(Y$3,$K$2:$P$2,0))</f>
        <v>10</v>
      </c>
      <c r="Z2805" s="143" cm="1">
        <f t="array" ref="Z2805">INDEX($K:$P,ROW(),MATCH(Z$3,$K$2:$P$2,0))</f>
        <v>10</v>
      </c>
      <c r="AA2805" s="143" cm="1">
        <f t="array" ref="AA2805">INDEX($K:$P,ROW(),MATCH(AA$3,$K$2:$P$2,0))</f>
        <v>10</v>
      </c>
      <c r="AB2805" s="143" cm="1">
        <f t="array" ref="AB2805">INDEX($K:$P,ROW(),MATCH(AB$3,$K$2:$P$2,0))</f>
        <v>10</v>
      </c>
      <c r="AC2805" s="143" cm="1">
        <f t="array" ref="AC2805">INDEX($K:$P,ROW(),MATCH(AC$3,$K$2:$P$2,0))</f>
        <v>10</v>
      </c>
      <c r="AD2805" s="143" cm="1">
        <f t="array" ref="AD2805">INDEX($K:$P,ROW(),MATCH(AD$3,$K$2:$P$2,0))</f>
        <v>10</v>
      </c>
      <c r="AE2805" s="143" cm="1">
        <f t="array" ref="AE2805">INDEX($K:$P,ROW(),MATCH(AE$3,$K$2:$P$2,0))</f>
        <v>10</v>
      </c>
      <c r="AF2805" s="143" cm="1">
        <f t="array" ref="AF2805">INDEX($K:$P,ROW(),MATCH(AF$3,$K$2:$P$2,0))</f>
        <v>10</v>
      </c>
      <c r="AG2805" s="143" cm="1">
        <f t="array" ref="AG2805">INDEX($K:$P,ROW(),MATCH(AG$3,$K$2:$P$2,0))</f>
        <v>10</v>
      </c>
      <c r="AH2805" s="143" cm="1">
        <f t="array" ref="AH2805">INDEX($K:$P,ROW(),MATCH(AH$3,$K$2:$P$2,0))</f>
        <v>10</v>
      </c>
      <c r="AI2805" s="143" cm="1">
        <f t="array" ref="AI2805">INDEX($K:$P,ROW(),MATCH(AI$3,$K$2:$P$2,0))</f>
        <v>10</v>
      </c>
      <c r="AJ2805" s="143" cm="1">
        <f t="array" ref="AJ2805">INDEX($K:$P,ROW(),MATCH(AJ$3,$K$2:$P$2,0))</f>
        <v>10</v>
      </c>
      <c r="AK2805" s="143" cm="1">
        <f t="array" ref="AK2805">INDEX($K:$P,ROW(),MATCH(AK$3,$K$2:$P$2,0))</f>
        <v>10</v>
      </c>
      <c r="AL2805" s="143" cm="1">
        <f t="array" ref="AL2805">INDEX($K:$P,ROW(),MATCH(AL$3,$K$2:$P$2,0))</f>
        <v>10</v>
      </c>
      <c r="AM2805" s="143" cm="1">
        <f t="array" ref="AM2805">INDEX($K:$P,ROW(),MATCH(AM$3,$K$2:$P$2,0))</f>
        <v>10</v>
      </c>
      <c r="AN2805" s="143" cm="1">
        <f t="array" ref="AN2805">INDEX($K:$P,ROW(),MATCH(AN$3,$K$2:$P$2,0))</f>
        <v>10</v>
      </c>
      <c r="AO2805" s="143" cm="1">
        <f t="array" ref="AO2805">INDEX($K:$P,ROW(),MATCH(AO$3,$K$2:$P$2,0))</f>
        <v>10</v>
      </c>
      <c r="AP2805" s="143" cm="1">
        <f t="array" ref="AP2805">INDEX($K:$P,ROW(),MATCH(AP$3,$K$2:$P$2,0))</f>
        <v>10</v>
      </c>
      <c r="AQ2805" s="143" cm="1">
        <f t="array" ref="AQ2805">INDEX($K:$P,ROW(),MATCH(AQ$3,$K$2:$P$2,0))</f>
        <v>10</v>
      </c>
      <c r="AR2805" s="143" cm="1">
        <f t="array" ref="AR2805">INDEX($K:$P,ROW(),MATCH(AR$3,$K$2:$P$2,0))</f>
        <v>10</v>
      </c>
      <c r="AS2805" s="143" cm="1">
        <f t="array" ref="AS2805">INDEX($K:$P,ROW(),MATCH(AS$3,$K$2:$P$2,0))</f>
        <v>10</v>
      </c>
      <c r="AT2805" s="143" cm="1">
        <f t="array" ref="AT2805">INDEX($K:$P,ROW(),MATCH(AT$3,$K$2:$P$2,0))</f>
        <v>10</v>
      </c>
      <c r="AU2805" s="143" cm="1">
        <f t="array" ref="AU2805">INDEX($K:$P,ROW(),MATCH(AU$3,$K$2:$P$2,0))</f>
        <v>10</v>
      </c>
      <c r="AV2805" s="143" cm="1">
        <f t="array" ref="AV2805">INDEX($K:$P,ROW(),MATCH(AV$3,$K$2:$P$2,0))</f>
        <v>10</v>
      </c>
      <c r="AW2805" s="143" cm="1">
        <f t="array" ref="AW2805">INDEX($K:$P,ROW(),MATCH(AW$3,$K$2:$P$2,0))</f>
        <v>10</v>
      </c>
      <c r="AX2805" s="143" cm="1">
        <f t="array" ref="AX2805">INDEX($K:$P,ROW(),MATCH(AX$3,$K$2:$P$2,0))</f>
        <v>10</v>
      </c>
      <c r="AY2805" s="143" cm="1">
        <f t="array" ref="AY2805">INDEX($K:$P,ROW(),MATCH(AY$3,$K$2:$P$2,0))</f>
        <v>10</v>
      </c>
      <c r="AZ2805" s="143" cm="1">
        <f t="array" ref="AZ2805">INDEX($K:$P,ROW(),MATCH(AZ$3,$K$2:$P$2,0))</f>
        <v>10</v>
      </c>
      <c r="BA2805" s="143" cm="1">
        <f t="array" ref="BA2805">INDEX($K:$P,ROW(),MATCH(BA$3,$K$2:$P$2,0))</f>
        <v>10</v>
      </c>
      <c r="BB2805" s="143" cm="1">
        <f t="array" ref="BB2805">INDEX($K:$P,ROW(),MATCH(BB$3,$K$2:$P$2,0))</f>
        <v>10</v>
      </c>
      <c r="BC2805" s="143" cm="1">
        <f t="array" ref="BC2805">INDEX($K:$P,ROW(),MATCH(BC$3,$K$2:$P$2,0))</f>
        <v>10</v>
      </c>
      <c r="BD2805" s="143" cm="1">
        <f t="array" ref="BD2805">INDEX($K:$P,ROW(),MATCH(BD$3,$K$2:$P$2,0))</f>
        <v>10</v>
      </c>
      <c r="BE2805" s="143" cm="1">
        <f t="array" ref="BE2805">INDEX($K:$P,ROW(),MATCH(BE$3,$K$2:$P$2,0))</f>
        <v>10</v>
      </c>
      <c r="BF2805" s="143" cm="1">
        <f t="array" ref="BF2805">INDEX($K:$P,ROW(),MATCH(BF$3,$K$2:$P$2,0))</f>
        <v>10</v>
      </c>
      <c r="BG2805" s="143" cm="1">
        <f t="array" ref="BG2805">INDEX($K:$P,ROW(),MATCH(BG$3,$K$2:$P$2,0))</f>
        <v>10</v>
      </c>
      <c r="BH2805" s="143" cm="1">
        <f t="array" ref="BH2805">INDEX($K:$P,ROW(),MATCH(BH$3,$K$2:$P$2,0))</f>
        <v>10</v>
      </c>
      <c r="BI2805" s="143" cm="1">
        <f t="array" ref="BI2805">INDEX($K:$P,ROW(),MATCH(BI$3,$K$2:$P$2,0))</f>
        <v>10</v>
      </c>
      <c r="BJ2805" s="143" cm="1">
        <f t="array" ref="BJ2805">INDEX($K:$P,ROW(),MATCH(BJ$3,$K$2:$P$2,0))</f>
        <v>10</v>
      </c>
      <c r="BK2805" s="143" cm="1">
        <f t="array" ref="BK2805">INDEX($K:$P,ROW(),MATCH(BK$3,$K$2:$P$2,0))</f>
        <v>10</v>
      </c>
      <c r="BL2805" s="143" cm="1">
        <f t="array" ref="BL2805">INDEX($K:$P,ROW(),MATCH(BL$3,$K$2:$P$2,0))</f>
        <v>10</v>
      </c>
      <c r="BM2805" s="143" cm="1">
        <f t="array" ref="BM2805">INDEX($K:$P,ROW(),MATCH(BM$3,$K$2:$P$2,0))</f>
        <v>10</v>
      </c>
      <c r="BN2805" s="143" cm="1">
        <f t="array" ref="BN2805">INDEX($K:$P,ROW(),MATCH(BN$3,$K$2:$P$2,0))</f>
        <v>10</v>
      </c>
      <c r="BO2805" s="143" cm="1">
        <f t="array" ref="BO2805">INDEX($K:$P,ROW(),MATCH(BO$3,$K$2:$P$2,0))</f>
        <v>10</v>
      </c>
      <c r="BP2805" s="143" cm="1">
        <f t="array" ref="BP2805">INDEX($K:$P,ROW(),MATCH(BP$3,$K$2:$P$2,0))</f>
        <v>10</v>
      </c>
      <c r="BQ2805" s="143" cm="1">
        <f t="array" ref="BQ2805">INDEX($K:$P,ROW(),MATCH(BQ$3,$K$2:$P$2,0))</f>
        <v>10</v>
      </c>
      <c r="BR2805" s="143" cm="1">
        <f t="array" ref="BR2805">INDEX($K:$P,ROW(),MATCH(BR$3,$K$2:$P$2,0))</f>
        <v>10</v>
      </c>
      <c r="BS2805" s="143" cm="1">
        <f t="array" ref="BS2805">INDEX($K:$P,ROW(),MATCH(BS$3,$K$2:$P$2,0))</f>
        <v>10</v>
      </c>
      <c r="BT2805" s="143" cm="1">
        <f t="array" ref="BT2805">INDEX($K:$P,ROW(),MATCH(BT$3,$K$2:$P$2,0))</f>
        <v>10</v>
      </c>
      <c r="BU2805" s="143" cm="1">
        <f t="array" ref="BU2805">INDEX($K:$P,ROW(),MATCH(BU$3,$K$2:$P$2,0))</f>
        <v>10</v>
      </c>
      <c r="BV2805" s="143" cm="1">
        <f t="array" ref="BV2805">INDEX($K:$P,ROW(),MATCH(BV$3,$K$2:$P$2,0))</f>
        <v>10</v>
      </c>
      <c r="BW2805" s="143" cm="1">
        <f t="array" ref="BW2805">INDEX($K:$P,ROW(),MATCH(BW$3,$K$2:$P$2,0))</f>
        <v>10</v>
      </c>
      <c r="BX2805" s="143" cm="1">
        <f t="array" ref="BX2805">INDEX($K:$P,ROW(),MATCH(BX$3,$K$2:$P$2,0))</f>
        <v>10</v>
      </c>
      <c r="BY2805" s="143" cm="1">
        <f t="array" ref="BY2805">INDEX($K:$P,ROW(),MATCH(BY$3,$K$2:$P$2,0))</f>
        <v>10</v>
      </c>
      <c r="BZ2805" s="143" cm="1">
        <f t="array" ref="BZ2805">INDEX($K:$P,ROW(),MATCH(BZ$3,$K$2:$P$2,0))</f>
        <v>10</v>
      </c>
      <c r="CA2805" s="143" cm="1">
        <f t="array" ref="CA2805">INDEX($K:$P,ROW(),MATCH(CA$3,$K$2:$P$2,0))</f>
        <v>10</v>
      </c>
      <c r="CB2805" s="143" cm="1">
        <f t="array" ref="CB2805">INDEX($K:$P,ROW(),MATCH(CB$3,$K$2:$P$2,0))</f>
        <v>10</v>
      </c>
      <c r="CC2805" s="143" cm="1">
        <f t="array" ref="CC2805">INDEX($K:$P,ROW(),MATCH(CC$3,$K$2:$P$2,0))</f>
        <v>10</v>
      </c>
      <c r="CD2805" s="143" cm="1">
        <f t="array" ref="CD2805">INDEX($K:$P,ROW(),MATCH(CD$3,$K$2:$P$2,0))</f>
        <v>10</v>
      </c>
      <c r="CE2805" s="143" cm="1">
        <f t="array" ref="CE2805">INDEX($K:$P,ROW(),MATCH(CE$3,$K$2:$P$2,0))</f>
        <v>10</v>
      </c>
      <c r="CF2805" s="143" cm="1">
        <f t="array" ref="CF2805">INDEX($K:$P,ROW(),MATCH(CF$3,$K$2:$P$2,0))</f>
        <v>10</v>
      </c>
      <c r="CG2805" s="143" cm="1">
        <f t="array" ref="CG2805">INDEX($K:$P,ROW(),MATCH(CG$3,$K$2:$P$2,0))</f>
        <v>10</v>
      </c>
      <c r="CH2805" s="143" cm="1">
        <f t="array" ref="CH2805">INDEX($K:$P,ROW(),MATCH(CH$3,$K$2:$P$2,0))</f>
        <v>10</v>
      </c>
      <c r="CI2805" s="143" cm="1">
        <f t="array" ref="CI2805">INDEX($K:$P,ROW(),MATCH(CI$3,$K$2:$P$2,0))</f>
        <v>10</v>
      </c>
      <c r="CJ2805" s="143" cm="1">
        <f t="array" ref="CJ2805">INDEX($K:$P,ROW(),MATCH(CJ$3,$K$2:$P$2,0))</f>
        <v>10</v>
      </c>
      <c r="CK2805" s="143" cm="1">
        <f t="array" ref="CK2805">INDEX($K:$P,ROW(),MATCH(CK$3,$K$2:$P$2,0))</f>
        <v>10</v>
      </c>
      <c r="CL2805" s="143" cm="1">
        <f t="array" ref="CL2805">INDEX($K:$P,ROW(),MATCH(CL$3,$K$2:$P$2,0))</f>
        <v>10</v>
      </c>
    </row>
    <row r="2806" spans="2:90" x14ac:dyDescent="0.4">
      <c r="B2806" s="132" t="str">
        <f>B2794</f>
        <v>(Primary label)</v>
      </c>
      <c r="D2806" t="s">
        <v>479</v>
      </c>
      <c r="E2806" s="8" t="str">
        <f t="shared" ref="E2806:E2813" si="3997">ROW()&amp;" "&amp;D2806</f>
        <v>2806 AOV-TR-RV</v>
      </c>
      <c r="G2806" t="s">
        <v>332</v>
      </c>
      <c r="H2806" s="27"/>
      <c r="I2806" s="78"/>
      <c r="J2806" s="78"/>
      <c r="K2806" s="33"/>
      <c r="L2806" s="33"/>
      <c r="M2806" s="33"/>
      <c r="N2806" s="33"/>
      <c r="O2806" s="33"/>
      <c r="P2806" s="33"/>
      <c r="R2806" s="33"/>
      <c r="S2806" s="77"/>
      <c r="T2806" s="77"/>
      <c r="U2806" s="77"/>
      <c r="V2806" s="77"/>
      <c r="W2806" s="77"/>
      <c r="X2806" s="77"/>
      <c r="Y2806" s="77"/>
      <c r="Z2806" s="77"/>
      <c r="AA2806" s="77"/>
      <c r="AB2806" s="77"/>
      <c r="AC2806" s="77"/>
      <c r="AD2806" s="77"/>
      <c r="AE2806" s="77"/>
      <c r="AF2806" s="77"/>
      <c r="AG2806" s="77"/>
      <c r="AH2806" s="77"/>
      <c r="AI2806" s="77"/>
      <c r="AJ2806" s="77"/>
      <c r="AK2806" s="77"/>
      <c r="AL2806" s="77"/>
      <c r="AM2806" s="77"/>
      <c r="AN2806" s="77"/>
      <c r="AO2806" s="77"/>
      <c r="AP2806" s="77"/>
      <c r="AQ2806" s="77"/>
      <c r="AR2806" s="77"/>
      <c r="AS2806" s="77"/>
      <c r="AT2806" s="77"/>
      <c r="AU2806" s="77"/>
      <c r="AV2806" s="77"/>
      <c r="AW2806" s="77"/>
      <c r="AX2806" s="77"/>
      <c r="AY2806" s="77"/>
      <c r="AZ2806" s="77"/>
      <c r="BA2806" s="77"/>
      <c r="BB2806" s="77"/>
      <c r="BC2806" s="77"/>
      <c r="BD2806" s="77"/>
      <c r="BE2806" s="77"/>
      <c r="BF2806" s="77"/>
      <c r="BG2806" s="77"/>
      <c r="BH2806" s="77"/>
      <c r="BI2806" s="77"/>
      <c r="BJ2806" s="77"/>
      <c r="BK2806" s="77"/>
      <c r="BL2806" s="77"/>
      <c r="BM2806" s="77"/>
      <c r="BN2806" s="77"/>
      <c r="BO2806" s="77"/>
      <c r="BP2806" s="77"/>
      <c r="BQ2806" s="77"/>
      <c r="BR2806" s="77"/>
      <c r="BS2806" s="77"/>
      <c r="BT2806" s="77"/>
      <c r="BU2806" s="77"/>
      <c r="BV2806" s="77"/>
      <c r="BW2806" s="77"/>
      <c r="BX2806" s="77"/>
      <c r="BY2806" s="77"/>
      <c r="BZ2806" s="77"/>
      <c r="CA2806" s="77"/>
      <c r="CB2806" s="77"/>
      <c r="CC2806" s="77"/>
      <c r="CD2806" s="77"/>
      <c r="CE2806" s="77"/>
      <c r="CF2806" s="77"/>
      <c r="CG2806" s="77"/>
      <c r="CH2806" s="77"/>
      <c r="CI2806" s="77"/>
      <c r="CJ2806" s="77"/>
      <c r="CK2806" s="77"/>
      <c r="CL2806" s="77"/>
    </row>
    <row r="2807" spans="2:90" x14ac:dyDescent="0.4">
      <c r="B2807" s="132" t="str">
        <f>B2795</f>
        <v>primary unit</v>
      </c>
      <c r="D2807" t="s">
        <v>479</v>
      </c>
      <c r="E2807" s="8" t="str">
        <f>ROW()&amp;" "&amp;D2807</f>
        <v>2807 AOV-TR-RV</v>
      </c>
      <c r="G2807" t="s">
        <v>332</v>
      </c>
      <c r="H2807" s="27"/>
      <c r="I2807" s="78"/>
      <c r="J2807" s="78"/>
      <c r="K2807" s="33"/>
      <c r="L2807" s="33"/>
      <c r="M2807" s="33"/>
      <c r="N2807" s="33"/>
      <c r="O2807" s="33"/>
      <c r="P2807" s="33"/>
      <c r="R2807" s="33"/>
      <c r="S2807" s="77"/>
      <c r="T2807" s="77"/>
      <c r="U2807" s="77"/>
      <c r="V2807" s="77"/>
      <c r="W2807" s="77"/>
      <c r="X2807" s="77"/>
      <c r="Y2807" s="77"/>
      <c r="Z2807" s="77"/>
      <c r="AA2807" s="77"/>
      <c r="AB2807" s="77"/>
      <c r="AC2807" s="77"/>
      <c r="AD2807" s="77"/>
      <c r="AE2807" s="77"/>
      <c r="AF2807" s="77"/>
      <c r="AG2807" s="77"/>
      <c r="AH2807" s="77"/>
      <c r="AI2807" s="77"/>
      <c r="AJ2807" s="77"/>
      <c r="AK2807" s="77"/>
      <c r="AL2807" s="77"/>
      <c r="AM2807" s="77"/>
      <c r="AN2807" s="77"/>
      <c r="AO2807" s="77"/>
      <c r="AP2807" s="77"/>
      <c r="AQ2807" s="77"/>
      <c r="AR2807" s="77"/>
      <c r="AS2807" s="77"/>
      <c r="AT2807" s="77"/>
      <c r="AU2807" s="77"/>
      <c r="AV2807" s="77"/>
      <c r="AW2807" s="77"/>
      <c r="AX2807" s="77"/>
      <c r="AY2807" s="77"/>
      <c r="AZ2807" s="77"/>
      <c r="BA2807" s="77"/>
      <c r="BB2807" s="77"/>
      <c r="BC2807" s="77"/>
      <c r="BD2807" s="77"/>
      <c r="BE2807" s="77"/>
      <c r="BF2807" s="77"/>
      <c r="BG2807" s="77"/>
      <c r="BH2807" s="77"/>
      <c r="BI2807" s="77"/>
      <c r="BJ2807" s="77"/>
      <c r="BK2807" s="77"/>
      <c r="BL2807" s="77"/>
      <c r="BM2807" s="77"/>
      <c r="BN2807" s="77"/>
      <c r="BO2807" s="77"/>
      <c r="BP2807" s="77"/>
      <c r="BQ2807" s="77"/>
      <c r="BR2807" s="77"/>
      <c r="BS2807" s="77"/>
      <c r="BT2807" s="77"/>
      <c r="BU2807" s="77"/>
      <c r="BV2807" s="77"/>
      <c r="BW2807" s="77"/>
      <c r="BX2807" s="77"/>
      <c r="BY2807" s="77"/>
      <c r="BZ2807" s="77"/>
      <c r="CA2807" s="77"/>
      <c r="CB2807" s="77"/>
      <c r="CC2807" s="77"/>
      <c r="CD2807" s="77"/>
      <c r="CE2807" s="77"/>
      <c r="CF2807" s="77"/>
      <c r="CG2807" s="77"/>
      <c r="CH2807" s="77"/>
      <c r="CI2807" s="77"/>
      <c r="CJ2807" s="77"/>
      <c r="CK2807" s="77"/>
      <c r="CL2807" s="77"/>
    </row>
    <row r="2808" spans="2:90" x14ac:dyDescent="0.4">
      <c r="B2808" s="132" t="str">
        <f>B2796</f>
        <v>Primary revenue driver</v>
      </c>
      <c r="C2808" t="s">
        <v>964</v>
      </c>
      <c r="D2808" t="s">
        <v>479</v>
      </c>
      <c r="E2808" s="8" t="str">
        <f t="shared" si="3997"/>
        <v>2808 AOV-TR-RV</v>
      </c>
      <c r="G2808" t="s">
        <v>332</v>
      </c>
      <c r="K2808" s="53"/>
      <c r="L2808" s="53"/>
      <c r="M2808" s="53"/>
      <c r="N2808" s="53"/>
      <c r="O2808" s="53"/>
      <c r="P2808" s="53"/>
      <c r="R2808" s="24"/>
      <c r="S2808" s="76" t="str">
        <f t="shared" ref="S2808" si="3998">S2796</f>
        <v>S$12</v>
      </c>
      <c r="T2808" s="76" t="str">
        <f t="shared" ref="T2808:AX2808" si="3999">T2796</f>
        <v>T$12</v>
      </c>
      <c r="U2808" s="76" t="str">
        <f t="shared" si="3999"/>
        <v>U$12</v>
      </c>
      <c r="V2808" s="76" t="str">
        <f t="shared" si="3999"/>
        <v>V$12</v>
      </c>
      <c r="W2808" s="76" t="str">
        <f t="shared" si="3999"/>
        <v>W$12</v>
      </c>
      <c r="X2808" s="76" t="str">
        <f t="shared" si="3999"/>
        <v>X$12</v>
      </c>
      <c r="Y2808" s="76" t="str">
        <f t="shared" si="3999"/>
        <v>Y$12</v>
      </c>
      <c r="Z2808" s="76" t="str">
        <f t="shared" si="3999"/>
        <v>Z$12</v>
      </c>
      <c r="AA2808" s="76" t="str">
        <f t="shared" si="3999"/>
        <v>AA$12</v>
      </c>
      <c r="AB2808" s="76" t="str">
        <f t="shared" si="3999"/>
        <v>AB$12</v>
      </c>
      <c r="AC2808" s="76" t="str">
        <f t="shared" si="3999"/>
        <v>AC$12</v>
      </c>
      <c r="AD2808" s="76" t="str">
        <f t="shared" si="3999"/>
        <v>AD$12</v>
      </c>
      <c r="AE2808" s="76" t="str">
        <f t="shared" si="3999"/>
        <v>AE$12</v>
      </c>
      <c r="AF2808" s="76" t="str">
        <f t="shared" si="3999"/>
        <v>AF$12</v>
      </c>
      <c r="AG2808" s="76" t="str">
        <f t="shared" si="3999"/>
        <v>AG$12</v>
      </c>
      <c r="AH2808" s="76" t="str">
        <f t="shared" si="3999"/>
        <v>AH$12</v>
      </c>
      <c r="AI2808" s="76" t="str">
        <f t="shared" si="3999"/>
        <v>AI$12</v>
      </c>
      <c r="AJ2808" s="76" t="str">
        <f t="shared" si="3999"/>
        <v>AJ$12</v>
      </c>
      <c r="AK2808" s="76" t="str">
        <f t="shared" si="3999"/>
        <v>AK$12</v>
      </c>
      <c r="AL2808" s="76" t="str">
        <f t="shared" si="3999"/>
        <v>AL$12</v>
      </c>
      <c r="AM2808" s="76" t="str">
        <f t="shared" si="3999"/>
        <v>AM$12</v>
      </c>
      <c r="AN2808" s="76" t="str">
        <f t="shared" si="3999"/>
        <v>AN$12</v>
      </c>
      <c r="AO2808" s="76" t="str">
        <f t="shared" si="3999"/>
        <v>AO$12</v>
      </c>
      <c r="AP2808" s="76" t="str">
        <f t="shared" si="3999"/>
        <v>AP$12</v>
      </c>
      <c r="AQ2808" s="76" t="str">
        <f t="shared" si="3999"/>
        <v>AQ$12</v>
      </c>
      <c r="AR2808" s="76" t="str">
        <f t="shared" si="3999"/>
        <v>AR$12</v>
      </c>
      <c r="AS2808" s="76" t="str">
        <f t="shared" si="3999"/>
        <v>AS$12</v>
      </c>
      <c r="AT2808" s="76" t="str">
        <f t="shared" si="3999"/>
        <v>AT$12</v>
      </c>
      <c r="AU2808" s="76" t="str">
        <f t="shared" si="3999"/>
        <v>AU$12</v>
      </c>
      <c r="AV2808" s="76" t="str">
        <f t="shared" si="3999"/>
        <v>AV$12</v>
      </c>
      <c r="AW2808" s="76" t="str">
        <f t="shared" si="3999"/>
        <v>AW$12</v>
      </c>
      <c r="AX2808" s="76" t="str">
        <f t="shared" si="3999"/>
        <v>AX$12</v>
      </c>
      <c r="AY2808" s="76" t="str">
        <f t="shared" ref="AY2808:CD2808" si="4000">AY2796</f>
        <v>AY$12</v>
      </c>
      <c r="AZ2808" s="76" t="str">
        <f t="shared" si="4000"/>
        <v>AZ$12</v>
      </c>
      <c r="BA2808" s="76" t="str">
        <f t="shared" si="4000"/>
        <v>BA$12</v>
      </c>
      <c r="BB2808" s="76" t="str">
        <f t="shared" si="4000"/>
        <v>BB$12</v>
      </c>
      <c r="BC2808" s="76" t="str">
        <f t="shared" si="4000"/>
        <v>BC$12</v>
      </c>
      <c r="BD2808" s="76" t="str">
        <f t="shared" si="4000"/>
        <v>BD$12</v>
      </c>
      <c r="BE2808" s="76" t="str">
        <f t="shared" si="4000"/>
        <v>BE$12</v>
      </c>
      <c r="BF2808" s="76" t="str">
        <f t="shared" si="4000"/>
        <v>BF$12</v>
      </c>
      <c r="BG2808" s="76" t="str">
        <f t="shared" si="4000"/>
        <v>BG$12</v>
      </c>
      <c r="BH2808" s="76" t="str">
        <f t="shared" si="4000"/>
        <v>BH$12</v>
      </c>
      <c r="BI2808" s="76" t="str">
        <f t="shared" si="4000"/>
        <v>BI$12</v>
      </c>
      <c r="BJ2808" s="76" t="str">
        <f t="shared" si="4000"/>
        <v>BJ$12</v>
      </c>
      <c r="BK2808" s="76" t="str">
        <f t="shared" si="4000"/>
        <v>BK$12</v>
      </c>
      <c r="BL2808" s="76" t="str">
        <f t="shared" si="4000"/>
        <v>BL$12</v>
      </c>
      <c r="BM2808" s="76" t="str">
        <f t="shared" si="4000"/>
        <v>BM$12</v>
      </c>
      <c r="BN2808" s="76" t="str">
        <f t="shared" si="4000"/>
        <v>BN$12</v>
      </c>
      <c r="BO2808" s="76" t="str">
        <f t="shared" si="4000"/>
        <v>BO$12</v>
      </c>
      <c r="BP2808" s="76" t="str">
        <f t="shared" si="4000"/>
        <v>BP$12</v>
      </c>
      <c r="BQ2808" s="76" t="str">
        <f t="shared" si="4000"/>
        <v>BQ$12</v>
      </c>
      <c r="BR2808" s="76" t="str">
        <f t="shared" si="4000"/>
        <v>BR$12</v>
      </c>
      <c r="BS2808" s="76" t="str">
        <f t="shared" si="4000"/>
        <v>BS$12</v>
      </c>
      <c r="BT2808" s="76" t="str">
        <f t="shared" si="4000"/>
        <v>BT$12</v>
      </c>
      <c r="BU2808" s="76" t="str">
        <f t="shared" si="4000"/>
        <v>BU$12</v>
      </c>
      <c r="BV2808" s="76" t="str">
        <f t="shared" si="4000"/>
        <v>BV$12</v>
      </c>
      <c r="BW2808" s="76" t="str">
        <f t="shared" si="4000"/>
        <v>BW$12</v>
      </c>
      <c r="BX2808" s="76" t="str">
        <f t="shared" si="4000"/>
        <v>BX$12</v>
      </c>
      <c r="BY2808" s="76" t="str">
        <f t="shared" si="4000"/>
        <v>BY$12</v>
      </c>
      <c r="BZ2808" s="76" t="str">
        <f t="shared" si="4000"/>
        <v>BZ$12</v>
      </c>
      <c r="CA2808" s="76" t="str">
        <f t="shared" si="4000"/>
        <v>CA$12</v>
      </c>
      <c r="CB2808" s="76" t="str">
        <f t="shared" si="4000"/>
        <v>CB$12</v>
      </c>
      <c r="CC2808" s="76" t="str">
        <f t="shared" si="4000"/>
        <v>CC$12</v>
      </c>
      <c r="CD2808" s="76" t="str">
        <f t="shared" si="4000"/>
        <v>CD$12</v>
      </c>
      <c r="CE2808" s="76" t="str">
        <f t="shared" ref="CE2808:CK2808" si="4001">CE2796</f>
        <v>CE$12</v>
      </c>
      <c r="CF2808" s="76" t="str">
        <f t="shared" si="4001"/>
        <v>CF$12</v>
      </c>
      <c r="CG2808" s="76" t="str">
        <f t="shared" si="4001"/>
        <v>CG$12</v>
      </c>
      <c r="CH2808" s="76" t="str">
        <f t="shared" si="4001"/>
        <v>CH$12</v>
      </c>
      <c r="CI2808" s="76" t="str">
        <f t="shared" si="4001"/>
        <v>CI$12</v>
      </c>
      <c r="CJ2808" s="76" t="str">
        <f t="shared" si="4001"/>
        <v>CJ$12</v>
      </c>
      <c r="CK2808" s="76" t="str">
        <f t="shared" si="4001"/>
        <v>CK$12</v>
      </c>
      <c r="CL2808" s="76" t="str">
        <f t="shared" ref="CL2808" si="4002">CL2796</f>
        <v>CL$12</v>
      </c>
    </row>
    <row r="2809" spans="2:90" x14ac:dyDescent="0.4">
      <c r="B2809" s="132" t="str">
        <f>B2797</f>
        <v>Primary volume driver</v>
      </c>
      <c r="D2809" t="s">
        <v>479</v>
      </c>
      <c r="E2809" s="8" t="str">
        <f t="shared" si="3997"/>
        <v>2809 AOV-TR-RV</v>
      </c>
      <c r="G2809" t="s">
        <v>332</v>
      </c>
      <c r="H2809" s="12"/>
      <c r="I2809" s="60"/>
      <c r="J2809" s="60"/>
      <c r="K2809" s="15"/>
      <c r="L2809" s="15"/>
      <c r="M2809" s="15"/>
      <c r="N2809" s="15"/>
      <c r="O2809" s="15"/>
      <c r="P2809" s="15"/>
      <c r="R2809" s="15"/>
      <c r="S2809" s="76" t="str">
        <f t="shared" ref="S2809" si="4003">S2797</f>
        <v>S$13</v>
      </c>
      <c r="T2809" s="76" t="str">
        <f t="shared" ref="T2809:AX2809" si="4004">T2797</f>
        <v>T$13</v>
      </c>
      <c r="U2809" s="76" t="str">
        <f t="shared" si="4004"/>
        <v>U$13</v>
      </c>
      <c r="V2809" s="76" t="str">
        <f t="shared" si="4004"/>
        <v>V$13</v>
      </c>
      <c r="W2809" s="76" t="str">
        <f t="shared" si="4004"/>
        <v>W$13</v>
      </c>
      <c r="X2809" s="76" t="str">
        <f t="shared" si="4004"/>
        <v>X$13</v>
      </c>
      <c r="Y2809" s="76" t="str">
        <f t="shared" si="4004"/>
        <v>Y$13</v>
      </c>
      <c r="Z2809" s="76" t="str">
        <f t="shared" si="4004"/>
        <v>Z$13</v>
      </c>
      <c r="AA2809" s="76" t="str">
        <f t="shared" si="4004"/>
        <v>AA$13</v>
      </c>
      <c r="AB2809" s="76" t="str">
        <f t="shared" si="4004"/>
        <v>AB$13</v>
      </c>
      <c r="AC2809" s="76" t="str">
        <f t="shared" si="4004"/>
        <v>AC$13</v>
      </c>
      <c r="AD2809" s="76" t="str">
        <f t="shared" si="4004"/>
        <v>AD$13</v>
      </c>
      <c r="AE2809" s="76" t="str">
        <f t="shared" si="4004"/>
        <v>AE$13</v>
      </c>
      <c r="AF2809" s="76" t="str">
        <f t="shared" si="4004"/>
        <v>AF$13</v>
      </c>
      <c r="AG2809" s="76" t="str">
        <f t="shared" si="4004"/>
        <v>AG$13</v>
      </c>
      <c r="AH2809" s="76" t="str">
        <f t="shared" si="4004"/>
        <v>AH$13</v>
      </c>
      <c r="AI2809" s="76" t="str">
        <f t="shared" si="4004"/>
        <v>AI$13</v>
      </c>
      <c r="AJ2809" s="76" t="str">
        <f t="shared" si="4004"/>
        <v>AJ$13</v>
      </c>
      <c r="AK2809" s="76" t="str">
        <f t="shared" si="4004"/>
        <v>AK$13</v>
      </c>
      <c r="AL2809" s="76" t="str">
        <f t="shared" si="4004"/>
        <v>AL$13</v>
      </c>
      <c r="AM2809" s="76" t="str">
        <f t="shared" si="4004"/>
        <v>AM$13</v>
      </c>
      <c r="AN2809" s="76" t="str">
        <f t="shared" si="4004"/>
        <v>AN$13</v>
      </c>
      <c r="AO2809" s="76" t="str">
        <f t="shared" si="4004"/>
        <v>AO$13</v>
      </c>
      <c r="AP2809" s="76" t="str">
        <f t="shared" si="4004"/>
        <v>AP$13</v>
      </c>
      <c r="AQ2809" s="76" t="str">
        <f t="shared" si="4004"/>
        <v>AQ$13</v>
      </c>
      <c r="AR2809" s="76" t="str">
        <f t="shared" si="4004"/>
        <v>AR$13</v>
      </c>
      <c r="AS2809" s="76" t="str">
        <f t="shared" si="4004"/>
        <v>AS$13</v>
      </c>
      <c r="AT2809" s="76" t="str">
        <f t="shared" si="4004"/>
        <v>AT$13</v>
      </c>
      <c r="AU2809" s="76" t="str">
        <f t="shared" si="4004"/>
        <v>AU$13</v>
      </c>
      <c r="AV2809" s="76" t="str">
        <f t="shared" si="4004"/>
        <v>AV$13</v>
      </c>
      <c r="AW2809" s="76" t="str">
        <f t="shared" si="4004"/>
        <v>AW$13</v>
      </c>
      <c r="AX2809" s="76" t="str">
        <f t="shared" si="4004"/>
        <v>AX$13</v>
      </c>
      <c r="AY2809" s="76" t="str">
        <f t="shared" ref="AY2809:CD2809" si="4005">AY2797</f>
        <v>AY$13</v>
      </c>
      <c r="AZ2809" s="76" t="str">
        <f t="shared" si="4005"/>
        <v>AZ$13</v>
      </c>
      <c r="BA2809" s="76" t="str">
        <f t="shared" si="4005"/>
        <v>BA$13</v>
      </c>
      <c r="BB2809" s="76" t="str">
        <f t="shared" si="4005"/>
        <v>BB$13</v>
      </c>
      <c r="BC2809" s="76" t="str">
        <f t="shared" si="4005"/>
        <v>BC$13</v>
      </c>
      <c r="BD2809" s="76" t="str">
        <f t="shared" si="4005"/>
        <v>BD$13</v>
      </c>
      <c r="BE2809" s="76" t="str">
        <f t="shared" si="4005"/>
        <v>BE$13</v>
      </c>
      <c r="BF2809" s="76" t="str">
        <f t="shared" si="4005"/>
        <v>BF$13</v>
      </c>
      <c r="BG2809" s="76" t="str">
        <f t="shared" si="4005"/>
        <v>BG$13</v>
      </c>
      <c r="BH2809" s="76" t="str">
        <f t="shared" si="4005"/>
        <v>BH$13</v>
      </c>
      <c r="BI2809" s="76" t="str">
        <f t="shared" si="4005"/>
        <v>BI$13</v>
      </c>
      <c r="BJ2809" s="76" t="str">
        <f t="shared" si="4005"/>
        <v>BJ$13</v>
      </c>
      <c r="BK2809" s="76" t="str">
        <f t="shared" si="4005"/>
        <v>BK$13</v>
      </c>
      <c r="BL2809" s="76" t="str">
        <f t="shared" si="4005"/>
        <v>BL$13</v>
      </c>
      <c r="BM2809" s="76" t="str">
        <f t="shared" si="4005"/>
        <v>BM$13</v>
      </c>
      <c r="BN2809" s="76" t="str">
        <f t="shared" si="4005"/>
        <v>BN$13</v>
      </c>
      <c r="BO2809" s="76" t="str">
        <f t="shared" si="4005"/>
        <v>BO$13</v>
      </c>
      <c r="BP2809" s="76" t="str">
        <f t="shared" si="4005"/>
        <v>BP$13</v>
      </c>
      <c r="BQ2809" s="76" t="str">
        <f t="shared" si="4005"/>
        <v>BQ$13</v>
      </c>
      <c r="BR2809" s="76" t="str">
        <f t="shared" si="4005"/>
        <v>BR$13</v>
      </c>
      <c r="BS2809" s="76" t="str">
        <f t="shared" si="4005"/>
        <v>BS$13</v>
      </c>
      <c r="BT2809" s="76" t="str">
        <f t="shared" si="4005"/>
        <v>BT$13</v>
      </c>
      <c r="BU2809" s="76" t="str">
        <f t="shared" si="4005"/>
        <v>BU$13</v>
      </c>
      <c r="BV2809" s="76" t="str">
        <f t="shared" si="4005"/>
        <v>BV$13</v>
      </c>
      <c r="BW2809" s="76" t="str">
        <f t="shared" si="4005"/>
        <v>BW$13</v>
      </c>
      <c r="BX2809" s="76" t="str">
        <f t="shared" si="4005"/>
        <v>BX$13</v>
      </c>
      <c r="BY2809" s="76" t="str">
        <f t="shared" si="4005"/>
        <v>BY$13</v>
      </c>
      <c r="BZ2809" s="76" t="str">
        <f t="shared" si="4005"/>
        <v>BZ$13</v>
      </c>
      <c r="CA2809" s="76" t="str">
        <f t="shared" si="4005"/>
        <v>CA$13</v>
      </c>
      <c r="CB2809" s="76" t="str">
        <f t="shared" si="4005"/>
        <v>CB$13</v>
      </c>
      <c r="CC2809" s="76" t="str">
        <f t="shared" si="4005"/>
        <v>CC$13</v>
      </c>
      <c r="CD2809" s="76" t="str">
        <f t="shared" si="4005"/>
        <v>CD$13</v>
      </c>
      <c r="CE2809" s="76" t="str">
        <f t="shared" ref="CE2809:CK2809" si="4006">CE2797</f>
        <v>CE$13</v>
      </c>
      <c r="CF2809" s="76" t="str">
        <f t="shared" si="4006"/>
        <v>CF$13</v>
      </c>
      <c r="CG2809" s="76" t="str">
        <f t="shared" si="4006"/>
        <v>CG$13</v>
      </c>
      <c r="CH2809" s="76" t="str">
        <f t="shared" si="4006"/>
        <v>CH$13</v>
      </c>
      <c r="CI2809" s="76" t="str">
        <f t="shared" si="4006"/>
        <v>CI$13</v>
      </c>
      <c r="CJ2809" s="76" t="str">
        <f t="shared" si="4006"/>
        <v>CJ$13</v>
      </c>
      <c r="CK2809" s="76" t="str">
        <f t="shared" si="4006"/>
        <v>CK$13</v>
      </c>
      <c r="CL2809" s="76" t="str">
        <f t="shared" ref="CL2809" si="4007">CL2797</f>
        <v>CL$13</v>
      </c>
    </row>
    <row r="2810" spans="2:90" x14ac:dyDescent="0.4">
      <c r="B2810" s="187" t="str">
        <f>B2802</f>
        <v>Average Order Value - Secondary volume driver:</v>
      </c>
      <c r="D2810" t="s">
        <v>479</v>
      </c>
      <c r="E2810" s="8" t="str">
        <f t="shared" si="3997"/>
        <v>2810 AOV-TR-RV</v>
      </c>
      <c r="G2810" t="s">
        <v>332</v>
      </c>
      <c r="H2810" s="12"/>
      <c r="I2810" s="60"/>
      <c r="J2810" s="60"/>
      <c r="K2810" s="15"/>
      <c r="L2810" s="15"/>
      <c r="M2810" s="15"/>
      <c r="N2810" s="15"/>
      <c r="O2810" s="15"/>
      <c r="P2810" s="15"/>
      <c r="R2810" s="15"/>
      <c r="S2810" s="76">
        <f t="shared" ref="S2810" si="4008">S2798</f>
        <v>0</v>
      </c>
      <c r="T2810" s="76">
        <f t="shared" ref="T2810:AX2810" si="4009">T2798</f>
        <v>0</v>
      </c>
      <c r="U2810" s="76">
        <f t="shared" si="4009"/>
        <v>0</v>
      </c>
      <c r="V2810" s="76">
        <f t="shared" si="4009"/>
        <v>0</v>
      </c>
      <c r="W2810" s="76">
        <f t="shared" si="4009"/>
        <v>0</v>
      </c>
      <c r="X2810" s="76">
        <f t="shared" si="4009"/>
        <v>0</v>
      </c>
      <c r="Y2810" s="76">
        <f t="shared" si="4009"/>
        <v>0</v>
      </c>
      <c r="Z2810" s="76">
        <f t="shared" si="4009"/>
        <v>0</v>
      </c>
      <c r="AA2810" s="76">
        <f t="shared" si="4009"/>
        <v>0</v>
      </c>
      <c r="AB2810" s="76">
        <f t="shared" si="4009"/>
        <v>0</v>
      </c>
      <c r="AC2810" s="76">
        <f t="shared" si="4009"/>
        <v>0</v>
      </c>
      <c r="AD2810" s="76">
        <f t="shared" si="4009"/>
        <v>0</v>
      </c>
      <c r="AE2810" s="76">
        <f t="shared" si="4009"/>
        <v>0</v>
      </c>
      <c r="AF2810" s="76">
        <f t="shared" si="4009"/>
        <v>0</v>
      </c>
      <c r="AG2810" s="76">
        <f t="shared" si="4009"/>
        <v>0</v>
      </c>
      <c r="AH2810" s="76">
        <f t="shared" si="4009"/>
        <v>0</v>
      </c>
      <c r="AI2810" s="76">
        <f t="shared" si="4009"/>
        <v>0</v>
      </c>
      <c r="AJ2810" s="76">
        <f t="shared" si="4009"/>
        <v>0</v>
      </c>
      <c r="AK2810" s="76">
        <f t="shared" si="4009"/>
        <v>0</v>
      </c>
      <c r="AL2810" s="76">
        <f t="shared" si="4009"/>
        <v>0</v>
      </c>
      <c r="AM2810" s="76">
        <f t="shared" si="4009"/>
        <v>0</v>
      </c>
      <c r="AN2810" s="76">
        <f t="shared" si="4009"/>
        <v>0</v>
      </c>
      <c r="AO2810" s="76">
        <f t="shared" si="4009"/>
        <v>0</v>
      </c>
      <c r="AP2810" s="76">
        <f t="shared" si="4009"/>
        <v>0</v>
      </c>
      <c r="AQ2810" s="76">
        <f t="shared" si="4009"/>
        <v>0</v>
      </c>
      <c r="AR2810" s="76">
        <f t="shared" si="4009"/>
        <v>0</v>
      </c>
      <c r="AS2810" s="76">
        <f t="shared" si="4009"/>
        <v>0</v>
      </c>
      <c r="AT2810" s="76">
        <f t="shared" si="4009"/>
        <v>0</v>
      </c>
      <c r="AU2810" s="76">
        <f t="shared" si="4009"/>
        <v>0</v>
      </c>
      <c r="AV2810" s="76">
        <f t="shared" si="4009"/>
        <v>0</v>
      </c>
      <c r="AW2810" s="76">
        <f t="shared" si="4009"/>
        <v>0</v>
      </c>
      <c r="AX2810" s="76">
        <f t="shared" si="4009"/>
        <v>0</v>
      </c>
      <c r="AY2810" s="76">
        <f t="shared" ref="AY2810:CD2810" si="4010">AY2798</f>
        <v>0</v>
      </c>
      <c r="AZ2810" s="76">
        <f t="shared" si="4010"/>
        <v>0</v>
      </c>
      <c r="BA2810" s="76">
        <f t="shared" si="4010"/>
        <v>0</v>
      </c>
      <c r="BB2810" s="76">
        <f t="shared" si="4010"/>
        <v>0</v>
      </c>
      <c r="BC2810" s="76">
        <f t="shared" si="4010"/>
        <v>0</v>
      </c>
      <c r="BD2810" s="76">
        <f t="shared" si="4010"/>
        <v>0</v>
      </c>
      <c r="BE2810" s="76">
        <f t="shared" si="4010"/>
        <v>0</v>
      </c>
      <c r="BF2810" s="76">
        <f t="shared" si="4010"/>
        <v>0</v>
      </c>
      <c r="BG2810" s="76">
        <f t="shared" si="4010"/>
        <v>0</v>
      </c>
      <c r="BH2810" s="76">
        <f t="shared" si="4010"/>
        <v>0</v>
      </c>
      <c r="BI2810" s="76">
        <f t="shared" si="4010"/>
        <v>0</v>
      </c>
      <c r="BJ2810" s="76">
        <f t="shared" si="4010"/>
        <v>0</v>
      </c>
      <c r="BK2810" s="76">
        <f t="shared" si="4010"/>
        <v>0</v>
      </c>
      <c r="BL2810" s="76">
        <f t="shared" si="4010"/>
        <v>0</v>
      </c>
      <c r="BM2810" s="76">
        <f t="shared" si="4010"/>
        <v>0</v>
      </c>
      <c r="BN2810" s="76">
        <f t="shared" si="4010"/>
        <v>0</v>
      </c>
      <c r="BO2810" s="76">
        <f t="shared" si="4010"/>
        <v>0</v>
      </c>
      <c r="BP2810" s="76">
        <f t="shared" si="4010"/>
        <v>0</v>
      </c>
      <c r="BQ2810" s="76">
        <f t="shared" si="4010"/>
        <v>0</v>
      </c>
      <c r="BR2810" s="76">
        <f t="shared" si="4010"/>
        <v>0</v>
      </c>
      <c r="BS2810" s="76">
        <f t="shared" si="4010"/>
        <v>0</v>
      </c>
      <c r="BT2810" s="76">
        <f t="shared" si="4010"/>
        <v>0</v>
      </c>
      <c r="BU2810" s="76">
        <f t="shared" si="4010"/>
        <v>0</v>
      </c>
      <c r="BV2810" s="76">
        <f t="shared" si="4010"/>
        <v>0</v>
      </c>
      <c r="BW2810" s="76">
        <f t="shared" si="4010"/>
        <v>0</v>
      </c>
      <c r="BX2810" s="76">
        <f t="shared" si="4010"/>
        <v>0</v>
      </c>
      <c r="BY2810" s="76">
        <f t="shared" si="4010"/>
        <v>0</v>
      </c>
      <c r="BZ2810" s="76">
        <f t="shared" si="4010"/>
        <v>0</v>
      </c>
      <c r="CA2810" s="76">
        <f t="shared" si="4010"/>
        <v>0</v>
      </c>
      <c r="CB2810" s="76">
        <f t="shared" si="4010"/>
        <v>0</v>
      </c>
      <c r="CC2810" s="76">
        <f t="shared" si="4010"/>
        <v>0</v>
      </c>
      <c r="CD2810" s="76">
        <f t="shared" si="4010"/>
        <v>0</v>
      </c>
      <c r="CE2810" s="76">
        <f t="shared" ref="CE2810:CK2810" si="4011">CE2798</f>
        <v>0</v>
      </c>
      <c r="CF2810" s="76">
        <f t="shared" si="4011"/>
        <v>0</v>
      </c>
      <c r="CG2810" s="76">
        <f t="shared" si="4011"/>
        <v>0</v>
      </c>
      <c r="CH2810" s="76">
        <f t="shared" si="4011"/>
        <v>0</v>
      </c>
      <c r="CI2810" s="76">
        <f t="shared" si="4011"/>
        <v>0</v>
      </c>
      <c r="CJ2810" s="76">
        <f t="shared" si="4011"/>
        <v>0</v>
      </c>
      <c r="CK2810" s="76">
        <f t="shared" si="4011"/>
        <v>0</v>
      </c>
      <c r="CL2810" s="76">
        <f t="shared" ref="CL2810" si="4012">CL2798</f>
        <v>0</v>
      </c>
    </row>
    <row r="2811" spans="2:90" x14ac:dyDescent="0.4">
      <c r="B2811" s="235" t="str">
        <f>IFERROR(SUBSTITUTE(TRIM(MID(B2802, SEARCH("-", B2802) + 1, LEN(B2802))),":",""),"no unit")</f>
        <v>Secondary volume driver</v>
      </c>
      <c r="D2811" t="s">
        <v>479</v>
      </c>
      <c r="E2811" s="8" t="str">
        <f t="shared" ref="E2811" si="4013">ROW()&amp;" "&amp;D2811</f>
        <v>2811 AOV-TR-RV</v>
      </c>
      <c r="G2811" t="s">
        <v>332</v>
      </c>
      <c r="H2811" s="12"/>
      <c r="I2811" s="60"/>
      <c r="J2811" s="60"/>
      <c r="K2811" s="15"/>
      <c r="L2811" s="15"/>
      <c r="M2811" s="15"/>
      <c r="N2811" s="15"/>
      <c r="O2811" s="15"/>
      <c r="P2811" s="15"/>
      <c r="R2811" s="15"/>
      <c r="S2811" s="76"/>
      <c r="T2811" s="76"/>
      <c r="U2811" s="76"/>
      <c r="V2811" s="76"/>
      <c r="W2811" s="76"/>
      <c r="X2811" s="76"/>
      <c r="Y2811" s="76"/>
      <c r="Z2811" s="76"/>
      <c r="AA2811" s="76"/>
      <c r="AB2811" s="76"/>
      <c r="AC2811" s="76"/>
      <c r="AD2811" s="76"/>
      <c r="AE2811" s="76"/>
      <c r="AF2811" s="76"/>
      <c r="AG2811" s="76"/>
      <c r="AH2811" s="76"/>
      <c r="AI2811" s="76"/>
      <c r="AJ2811" s="76"/>
      <c r="AK2811" s="76"/>
      <c r="AL2811" s="76"/>
      <c r="AM2811" s="76"/>
      <c r="AN2811" s="76"/>
      <c r="AO2811" s="76"/>
      <c r="AP2811" s="76"/>
      <c r="AQ2811" s="76"/>
      <c r="AR2811" s="76"/>
      <c r="AS2811" s="76"/>
      <c r="AT2811" s="76"/>
      <c r="AU2811" s="76"/>
      <c r="AV2811" s="76"/>
      <c r="AW2811" s="76"/>
      <c r="AX2811" s="76"/>
      <c r="AY2811" s="76"/>
      <c r="AZ2811" s="76"/>
      <c r="BA2811" s="76"/>
      <c r="BB2811" s="76"/>
      <c r="BC2811" s="76"/>
      <c r="BD2811" s="76"/>
      <c r="BE2811" s="76"/>
      <c r="BF2811" s="76"/>
      <c r="BG2811" s="76"/>
      <c r="BH2811" s="76"/>
      <c r="BI2811" s="76"/>
      <c r="BJ2811" s="76"/>
      <c r="BK2811" s="76"/>
      <c r="BL2811" s="76"/>
      <c r="BM2811" s="76"/>
      <c r="BN2811" s="76"/>
      <c r="BO2811" s="76"/>
      <c r="BP2811" s="76"/>
      <c r="BQ2811" s="76"/>
      <c r="BR2811" s="76"/>
      <c r="BS2811" s="76"/>
      <c r="BT2811" s="76"/>
      <c r="BU2811" s="76"/>
      <c r="BV2811" s="76"/>
      <c r="BW2811" s="76"/>
      <c r="BX2811" s="76"/>
      <c r="BY2811" s="76"/>
      <c r="BZ2811" s="76"/>
      <c r="CA2811" s="76"/>
      <c r="CB2811" s="76"/>
      <c r="CC2811" s="76"/>
      <c r="CD2811" s="76"/>
      <c r="CE2811" s="76"/>
      <c r="CF2811" s="76"/>
      <c r="CG2811" s="76"/>
      <c r="CH2811" s="76"/>
      <c r="CI2811" s="76"/>
      <c r="CJ2811" s="76"/>
      <c r="CK2811" s="76"/>
      <c r="CL2811" s="76"/>
    </row>
    <row r="2812" spans="2:90" x14ac:dyDescent="0.4">
      <c r="B2812" s="132" t="str">
        <f>B2800</f>
        <v>Secondary revenue driver</v>
      </c>
      <c r="D2812" t="s">
        <v>479</v>
      </c>
      <c r="E2812" s="8" t="str">
        <f t="shared" si="3997"/>
        <v>2812 AOV-TR-RV</v>
      </c>
      <c r="G2812" t="s">
        <v>332</v>
      </c>
      <c r="H2812" s="12"/>
      <c r="I2812" s="60"/>
      <c r="J2812" s="60"/>
      <c r="K2812" s="15"/>
      <c r="L2812" s="15"/>
      <c r="M2812" s="15"/>
      <c r="N2812" s="15"/>
      <c r="O2812" s="15"/>
      <c r="P2812" s="15"/>
      <c r="R2812" s="15"/>
      <c r="S2812" s="208" t="str">
        <f t="shared" ref="S2812" si="4014">ADDRESS(ROW(S2805),COLUMN(S2805),2)</f>
        <v>S$2805</v>
      </c>
      <c r="T2812" s="208" t="str">
        <f t="shared" ref="T2812:AX2812" si="4015">ADDRESS(ROW(T2805),COLUMN(T2805),2)</f>
        <v>T$2805</v>
      </c>
      <c r="U2812" s="208" t="str">
        <f t="shared" si="4015"/>
        <v>U$2805</v>
      </c>
      <c r="V2812" s="208" t="str">
        <f t="shared" si="4015"/>
        <v>V$2805</v>
      </c>
      <c r="W2812" s="208" t="str">
        <f t="shared" si="4015"/>
        <v>W$2805</v>
      </c>
      <c r="X2812" s="208" t="str">
        <f t="shared" si="4015"/>
        <v>X$2805</v>
      </c>
      <c r="Y2812" s="208" t="str">
        <f t="shared" si="4015"/>
        <v>Y$2805</v>
      </c>
      <c r="Z2812" s="208" t="str">
        <f t="shared" si="4015"/>
        <v>Z$2805</v>
      </c>
      <c r="AA2812" s="208" t="str">
        <f t="shared" si="4015"/>
        <v>AA$2805</v>
      </c>
      <c r="AB2812" s="208" t="str">
        <f t="shared" si="4015"/>
        <v>AB$2805</v>
      </c>
      <c r="AC2812" s="208" t="str">
        <f t="shared" si="4015"/>
        <v>AC$2805</v>
      </c>
      <c r="AD2812" s="208" t="str">
        <f t="shared" si="4015"/>
        <v>AD$2805</v>
      </c>
      <c r="AE2812" s="208" t="str">
        <f t="shared" si="4015"/>
        <v>AE$2805</v>
      </c>
      <c r="AF2812" s="208" t="str">
        <f t="shared" si="4015"/>
        <v>AF$2805</v>
      </c>
      <c r="AG2812" s="208" t="str">
        <f t="shared" si="4015"/>
        <v>AG$2805</v>
      </c>
      <c r="AH2812" s="208" t="str">
        <f t="shared" si="4015"/>
        <v>AH$2805</v>
      </c>
      <c r="AI2812" s="208" t="str">
        <f t="shared" si="4015"/>
        <v>AI$2805</v>
      </c>
      <c r="AJ2812" s="208" t="str">
        <f t="shared" si="4015"/>
        <v>AJ$2805</v>
      </c>
      <c r="AK2812" s="208" t="str">
        <f t="shared" si="4015"/>
        <v>AK$2805</v>
      </c>
      <c r="AL2812" s="208" t="str">
        <f t="shared" si="4015"/>
        <v>AL$2805</v>
      </c>
      <c r="AM2812" s="208" t="str">
        <f t="shared" si="4015"/>
        <v>AM$2805</v>
      </c>
      <c r="AN2812" s="208" t="str">
        <f t="shared" si="4015"/>
        <v>AN$2805</v>
      </c>
      <c r="AO2812" s="208" t="str">
        <f t="shared" si="4015"/>
        <v>AO$2805</v>
      </c>
      <c r="AP2812" s="208" t="str">
        <f t="shared" si="4015"/>
        <v>AP$2805</v>
      </c>
      <c r="AQ2812" s="208" t="str">
        <f t="shared" si="4015"/>
        <v>AQ$2805</v>
      </c>
      <c r="AR2812" s="208" t="str">
        <f t="shared" si="4015"/>
        <v>AR$2805</v>
      </c>
      <c r="AS2812" s="208" t="str">
        <f t="shared" si="4015"/>
        <v>AS$2805</v>
      </c>
      <c r="AT2812" s="208" t="str">
        <f t="shared" si="4015"/>
        <v>AT$2805</v>
      </c>
      <c r="AU2812" s="208" t="str">
        <f t="shared" si="4015"/>
        <v>AU$2805</v>
      </c>
      <c r="AV2812" s="208" t="str">
        <f t="shared" si="4015"/>
        <v>AV$2805</v>
      </c>
      <c r="AW2812" s="208" t="str">
        <f t="shared" si="4015"/>
        <v>AW$2805</v>
      </c>
      <c r="AX2812" s="208" t="str">
        <f t="shared" si="4015"/>
        <v>AX$2805</v>
      </c>
      <c r="AY2812" s="208" t="str">
        <f t="shared" ref="AY2812:CD2812" si="4016">ADDRESS(ROW(AY2805),COLUMN(AY2805),2)</f>
        <v>AY$2805</v>
      </c>
      <c r="AZ2812" s="208" t="str">
        <f t="shared" si="4016"/>
        <v>AZ$2805</v>
      </c>
      <c r="BA2812" s="208" t="str">
        <f t="shared" si="4016"/>
        <v>BA$2805</v>
      </c>
      <c r="BB2812" s="208" t="str">
        <f t="shared" si="4016"/>
        <v>BB$2805</v>
      </c>
      <c r="BC2812" s="208" t="str">
        <f t="shared" si="4016"/>
        <v>BC$2805</v>
      </c>
      <c r="BD2812" s="208" t="str">
        <f t="shared" si="4016"/>
        <v>BD$2805</v>
      </c>
      <c r="BE2812" s="208" t="str">
        <f t="shared" si="4016"/>
        <v>BE$2805</v>
      </c>
      <c r="BF2812" s="208" t="str">
        <f t="shared" si="4016"/>
        <v>BF$2805</v>
      </c>
      <c r="BG2812" s="208" t="str">
        <f t="shared" si="4016"/>
        <v>BG$2805</v>
      </c>
      <c r="BH2812" s="208" t="str">
        <f t="shared" si="4016"/>
        <v>BH$2805</v>
      </c>
      <c r="BI2812" s="208" t="str">
        <f t="shared" si="4016"/>
        <v>BI$2805</v>
      </c>
      <c r="BJ2812" s="208" t="str">
        <f t="shared" si="4016"/>
        <v>BJ$2805</v>
      </c>
      <c r="BK2812" s="208" t="str">
        <f t="shared" si="4016"/>
        <v>BK$2805</v>
      </c>
      <c r="BL2812" s="208" t="str">
        <f t="shared" si="4016"/>
        <v>BL$2805</v>
      </c>
      <c r="BM2812" s="208" t="str">
        <f t="shared" si="4016"/>
        <v>BM$2805</v>
      </c>
      <c r="BN2812" s="208" t="str">
        <f t="shared" si="4016"/>
        <v>BN$2805</v>
      </c>
      <c r="BO2812" s="208" t="str">
        <f t="shared" si="4016"/>
        <v>BO$2805</v>
      </c>
      <c r="BP2812" s="208" t="str">
        <f t="shared" si="4016"/>
        <v>BP$2805</v>
      </c>
      <c r="BQ2812" s="208" t="str">
        <f t="shared" si="4016"/>
        <v>BQ$2805</v>
      </c>
      <c r="BR2812" s="208" t="str">
        <f t="shared" si="4016"/>
        <v>BR$2805</v>
      </c>
      <c r="BS2812" s="208" t="str">
        <f t="shared" si="4016"/>
        <v>BS$2805</v>
      </c>
      <c r="BT2812" s="208" t="str">
        <f t="shared" si="4016"/>
        <v>BT$2805</v>
      </c>
      <c r="BU2812" s="208" t="str">
        <f t="shared" si="4016"/>
        <v>BU$2805</v>
      </c>
      <c r="BV2812" s="208" t="str">
        <f t="shared" si="4016"/>
        <v>BV$2805</v>
      </c>
      <c r="BW2812" s="208" t="str">
        <f t="shared" si="4016"/>
        <v>BW$2805</v>
      </c>
      <c r="BX2812" s="208" t="str">
        <f t="shared" si="4016"/>
        <v>BX$2805</v>
      </c>
      <c r="BY2812" s="208" t="str">
        <f t="shared" si="4016"/>
        <v>BY$2805</v>
      </c>
      <c r="BZ2812" s="208" t="str">
        <f t="shared" si="4016"/>
        <v>BZ$2805</v>
      </c>
      <c r="CA2812" s="208" t="str">
        <f t="shared" si="4016"/>
        <v>CA$2805</v>
      </c>
      <c r="CB2812" s="208" t="str">
        <f t="shared" si="4016"/>
        <v>CB$2805</v>
      </c>
      <c r="CC2812" s="208" t="str">
        <f t="shared" si="4016"/>
        <v>CC$2805</v>
      </c>
      <c r="CD2812" s="208" t="str">
        <f t="shared" si="4016"/>
        <v>CD$2805</v>
      </c>
      <c r="CE2812" s="208" t="str">
        <f t="shared" ref="CE2812:CK2812" si="4017">ADDRESS(ROW(CE2805),COLUMN(CE2805),2)</f>
        <v>CE$2805</v>
      </c>
      <c r="CF2812" s="208" t="str">
        <f t="shared" si="4017"/>
        <v>CF$2805</v>
      </c>
      <c r="CG2812" s="208" t="str">
        <f t="shared" si="4017"/>
        <v>CG$2805</v>
      </c>
      <c r="CH2812" s="208" t="str">
        <f t="shared" si="4017"/>
        <v>CH$2805</v>
      </c>
      <c r="CI2812" s="208" t="str">
        <f t="shared" si="4017"/>
        <v>CI$2805</v>
      </c>
      <c r="CJ2812" s="208" t="str">
        <f t="shared" si="4017"/>
        <v>CJ$2805</v>
      </c>
      <c r="CK2812" s="208" t="str">
        <f t="shared" si="4017"/>
        <v>CK$2805</v>
      </c>
      <c r="CL2812" s="208" t="str">
        <f t="shared" ref="CL2812" si="4018">ADDRESS(ROW(CL2805),COLUMN(CL2805),2)</f>
        <v>CL$2805</v>
      </c>
    </row>
    <row r="2813" spans="2:90" x14ac:dyDescent="0.4">
      <c r="B2813" s="132" t="str">
        <f>B2801</f>
        <v>Secondary volume driver</v>
      </c>
      <c r="D2813" t="s">
        <v>479</v>
      </c>
      <c r="E2813" s="8" t="str">
        <f t="shared" si="3997"/>
        <v>2813 AOV-TR-RV</v>
      </c>
      <c r="G2813" t="s">
        <v>332</v>
      </c>
      <c r="H2813" s="12"/>
      <c r="I2813" s="60"/>
      <c r="J2813" s="60"/>
      <c r="K2813" s="15"/>
      <c r="L2813" s="15"/>
      <c r="M2813" s="15"/>
      <c r="N2813" s="15"/>
      <c r="O2813" s="15"/>
      <c r="P2813" s="15"/>
      <c r="R2813" s="15"/>
      <c r="S2813" s="208" t="str">
        <f t="shared" ref="S2813" si="4019">ADDRESS(ROW(S2804),COLUMN(S2804),2)</f>
        <v>S$2804</v>
      </c>
      <c r="T2813" s="208" t="str">
        <f t="shared" ref="T2813:AX2813" si="4020">ADDRESS(ROW(T2804),COLUMN(T2804),2)</f>
        <v>T$2804</v>
      </c>
      <c r="U2813" s="208" t="str">
        <f t="shared" si="4020"/>
        <v>U$2804</v>
      </c>
      <c r="V2813" s="208" t="str">
        <f t="shared" si="4020"/>
        <v>V$2804</v>
      </c>
      <c r="W2813" s="208" t="str">
        <f t="shared" si="4020"/>
        <v>W$2804</v>
      </c>
      <c r="X2813" s="208" t="str">
        <f t="shared" si="4020"/>
        <v>X$2804</v>
      </c>
      <c r="Y2813" s="208" t="str">
        <f t="shared" si="4020"/>
        <v>Y$2804</v>
      </c>
      <c r="Z2813" s="208" t="str">
        <f t="shared" si="4020"/>
        <v>Z$2804</v>
      </c>
      <c r="AA2813" s="208" t="str">
        <f t="shared" si="4020"/>
        <v>AA$2804</v>
      </c>
      <c r="AB2813" s="208" t="str">
        <f t="shared" si="4020"/>
        <v>AB$2804</v>
      </c>
      <c r="AC2813" s="208" t="str">
        <f t="shared" si="4020"/>
        <v>AC$2804</v>
      </c>
      <c r="AD2813" s="208" t="str">
        <f t="shared" si="4020"/>
        <v>AD$2804</v>
      </c>
      <c r="AE2813" s="208" t="str">
        <f t="shared" si="4020"/>
        <v>AE$2804</v>
      </c>
      <c r="AF2813" s="208" t="str">
        <f t="shared" si="4020"/>
        <v>AF$2804</v>
      </c>
      <c r="AG2813" s="208" t="str">
        <f t="shared" si="4020"/>
        <v>AG$2804</v>
      </c>
      <c r="AH2813" s="208" t="str">
        <f t="shared" si="4020"/>
        <v>AH$2804</v>
      </c>
      <c r="AI2813" s="208" t="str">
        <f t="shared" si="4020"/>
        <v>AI$2804</v>
      </c>
      <c r="AJ2813" s="208" t="str">
        <f t="shared" si="4020"/>
        <v>AJ$2804</v>
      </c>
      <c r="AK2813" s="208" t="str">
        <f t="shared" si="4020"/>
        <v>AK$2804</v>
      </c>
      <c r="AL2813" s="208" t="str">
        <f t="shared" si="4020"/>
        <v>AL$2804</v>
      </c>
      <c r="AM2813" s="208" t="str">
        <f t="shared" si="4020"/>
        <v>AM$2804</v>
      </c>
      <c r="AN2813" s="208" t="str">
        <f t="shared" si="4020"/>
        <v>AN$2804</v>
      </c>
      <c r="AO2813" s="208" t="str">
        <f t="shared" si="4020"/>
        <v>AO$2804</v>
      </c>
      <c r="AP2813" s="208" t="str">
        <f t="shared" si="4020"/>
        <v>AP$2804</v>
      </c>
      <c r="AQ2813" s="208" t="str">
        <f t="shared" si="4020"/>
        <v>AQ$2804</v>
      </c>
      <c r="AR2813" s="208" t="str">
        <f t="shared" si="4020"/>
        <v>AR$2804</v>
      </c>
      <c r="AS2813" s="208" t="str">
        <f t="shared" si="4020"/>
        <v>AS$2804</v>
      </c>
      <c r="AT2813" s="208" t="str">
        <f t="shared" si="4020"/>
        <v>AT$2804</v>
      </c>
      <c r="AU2813" s="208" t="str">
        <f t="shared" si="4020"/>
        <v>AU$2804</v>
      </c>
      <c r="AV2813" s="208" t="str">
        <f t="shared" si="4020"/>
        <v>AV$2804</v>
      </c>
      <c r="AW2813" s="208" t="str">
        <f t="shared" si="4020"/>
        <v>AW$2804</v>
      </c>
      <c r="AX2813" s="208" t="str">
        <f t="shared" si="4020"/>
        <v>AX$2804</v>
      </c>
      <c r="AY2813" s="208" t="str">
        <f t="shared" ref="AY2813:CD2813" si="4021">ADDRESS(ROW(AY2804),COLUMN(AY2804),2)</f>
        <v>AY$2804</v>
      </c>
      <c r="AZ2813" s="208" t="str">
        <f t="shared" si="4021"/>
        <v>AZ$2804</v>
      </c>
      <c r="BA2813" s="208" t="str">
        <f t="shared" si="4021"/>
        <v>BA$2804</v>
      </c>
      <c r="BB2813" s="208" t="str">
        <f t="shared" si="4021"/>
        <v>BB$2804</v>
      </c>
      <c r="BC2813" s="208" t="str">
        <f t="shared" si="4021"/>
        <v>BC$2804</v>
      </c>
      <c r="BD2813" s="208" t="str">
        <f t="shared" si="4021"/>
        <v>BD$2804</v>
      </c>
      <c r="BE2813" s="208" t="str">
        <f t="shared" si="4021"/>
        <v>BE$2804</v>
      </c>
      <c r="BF2813" s="208" t="str">
        <f t="shared" si="4021"/>
        <v>BF$2804</v>
      </c>
      <c r="BG2813" s="208" t="str">
        <f t="shared" si="4021"/>
        <v>BG$2804</v>
      </c>
      <c r="BH2813" s="208" t="str">
        <f t="shared" si="4021"/>
        <v>BH$2804</v>
      </c>
      <c r="BI2813" s="208" t="str">
        <f t="shared" si="4021"/>
        <v>BI$2804</v>
      </c>
      <c r="BJ2813" s="208" t="str">
        <f t="shared" si="4021"/>
        <v>BJ$2804</v>
      </c>
      <c r="BK2813" s="208" t="str">
        <f t="shared" si="4021"/>
        <v>BK$2804</v>
      </c>
      <c r="BL2813" s="208" t="str">
        <f t="shared" si="4021"/>
        <v>BL$2804</v>
      </c>
      <c r="BM2813" s="208" t="str">
        <f t="shared" si="4021"/>
        <v>BM$2804</v>
      </c>
      <c r="BN2813" s="208" t="str">
        <f t="shared" si="4021"/>
        <v>BN$2804</v>
      </c>
      <c r="BO2813" s="208" t="str">
        <f t="shared" si="4021"/>
        <v>BO$2804</v>
      </c>
      <c r="BP2813" s="208" t="str">
        <f t="shared" si="4021"/>
        <v>BP$2804</v>
      </c>
      <c r="BQ2813" s="208" t="str">
        <f t="shared" si="4021"/>
        <v>BQ$2804</v>
      </c>
      <c r="BR2813" s="208" t="str">
        <f t="shared" si="4021"/>
        <v>BR$2804</v>
      </c>
      <c r="BS2813" s="208" t="str">
        <f t="shared" si="4021"/>
        <v>BS$2804</v>
      </c>
      <c r="BT2813" s="208" t="str">
        <f t="shared" si="4021"/>
        <v>BT$2804</v>
      </c>
      <c r="BU2813" s="208" t="str">
        <f t="shared" si="4021"/>
        <v>BU$2804</v>
      </c>
      <c r="BV2813" s="208" t="str">
        <f t="shared" si="4021"/>
        <v>BV$2804</v>
      </c>
      <c r="BW2813" s="208" t="str">
        <f t="shared" si="4021"/>
        <v>BW$2804</v>
      </c>
      <c r="BX2813" s="208" t="str">
        <f t="shared" si="4021"/>
        <v>BX$2804</v>
      </c>
      <c r="BY2813" s="208" t="str">
        <f t="shared" si="4021"/>
        <v>BY$2804</v>
      </c>
      <c r="BZ2813" s="208" t="str">
        <f t="shared" si="4021"/>
        <v>BZ$2804</v>
      </c>
      <c r="CA2813" s="208" t="str">
        <f t="shared" si="4021"/>
        <v>CA$2804</v>
      </c>
      <c r="CB2813" s="208" t="str">
        <f t="shared" si="4021"/>
        <v>CB$2804</v>
      </c>
      <c r="CC2813" s="208" t="str">
        <f t="shared" si="4021"/>
        <v>CC$2804</v>
      </c>
      <c r="CD2813" s="208" t="str">
        <f t="shared" si="4021"/>
        <v>CD$2804</v>
      </c>
      <c r="CE2813" s="208" t="str">
        <f t="shared" ref="CE2813:CK2813" si="4022">ADDRESS(ROW(CE2804),COLUMN(CE2804),2)</f>
        <v>CE$2804</v>
      </c>
      <c r="CF2813" s="208" t="str">
        <f t="shared" si="4022"/>
        <v>CF$2804</v>
      </c>
      <c r="CG2813" s="208" t="str">
        <f t="shared" si="4022"/>
        <v>CG$2804</v>
      </c>
      <c r="CH2813" s="208" t="str">
        <f t="shared" si="4022"/>
        <v>CH$2804</v>
      </c>
      <c r="CI2813" s="208" t="str">
        <f t="shared" si="4022"/>
        <v>CI$2804</v>
      </c>
      <c r="CJ2813" s="208" t="str">
        <f t="shared" si="4022"/>
        <v>CJ$2804</v>
      </c>
      <c r="CK2813" s="208" t="str">
        <f t="shared" si="4022"/>
        <v>CK$2804</v>
      </c>
      <c r="CL2813" s="208" t="str">
        <f t="shared" ref="CL2813" si="4023">ADDRESS(ROW(CL2804),COLUMN(CL2804),2)</f>
        <v>CL$2804</v>
      </c>
    </row>
    <row r="2815" spans="2:90" x14ac:dyDescent="0.4">
      <c r="B2815" s="171" t="s">
        <v>503</v>
      </c>
      <c r="E2815" s="8"/>
      <c r="H2815" s="170"/>
      <c r="I2815" s="172"/>
      <c r="J2815" s="172"/>
      <c r="K2815" s="193"/>
      <c r="L2815" s="193"/>
      <c r="M2815" s="193"/>
      <c r="N2815" s="193"/>
      <c r="O2815" s="193"/>
      <c r="P2815" s="193"/>
      <c r="R2815" s="194"/>
      <c r="S2815" s="170"/>
      <c r="T2815" s="170"/>
      <c r="U2815" s="170"/>
      <c r="V2815" s="170"/>
      <c r="W2815" s="170"/>
      <c r="X2815" s="170"/>
      <c r="Y2815" s="170"/>
      <c r="Z2815" s="170"/>
      <c r="AA2815" s="170"/>
      <c r="AB2815" s="170"/>
      <c r="AC2815" s="170"/>
      <c r="AD2815" s="170"/>
      <c r="AE2815" s="170"/>
      <c r="AF2815" s="170"/>
      <c r="AG2815" s="170"/>
      <c r="AH2815" s="170"/>
      <c r="AI2815" s="170"/>
      <c r="AJ2815" s="170"/>
      <c r="AK2815" s="170"/>
      <c r="AL2815" s="170"/>
      <c r="AM2815" s="170"/>
      <c r="AN2815" s="170"/>
      <c r="AO2815" s="170"/>
      <c r="AP2815" s="170"/>
      <c r="AQ2815" s="170"/>
      <c r="AR2815" s="170"/>
      <c r="AS2815" s="170"/>
      <c r="AT2815" s="170"/>
      <c r="AU2815" s="170"/>
      <c r="AV2815" s="170"/>
      <c r="AW2815" s="170"/>
      <c r="AX2815" s="170"/>
      <c r="AY2815" s="170"/>
      <c r="AZ2815" s="170"/>
      <c r="BA2815" s="170"/>
      <c r="BB2815" s="170"/>
      <c r="BC2815" s="170"/>
      <c r="BD2815" s="170"/>
      <c r="BE2815" s="170"/>
      <c r="BF2815" s="170"/>
      <c r="BG2815" s="170"/>
      <c r="BH2815" s="170"/>
      <c r="BI2815" s="170"/>
      <c r="BJ2815" s="170"/>
      <c r="BK2815" s="170"/>
      <c r="BL2815" s="170"/>
      <c r="BM2815" s="170"/>
      <c r="BN2815" s="170"/>
      <c r="BO2815" s="170"/>
      <c r="BP2815" s="170"/>
      <c r="BQ2815" s="170"/>
      <c r="BR2815" s="170"/>
      <c r="BS2815" s="170"/>
      <c r="BT2815" s="170"/>
      <c r="BU2815" s="170"/>
      <c r="BV2815" s="170"/>
      <c r="BW2815" s="170"/>
      <c r="BX2815" s="170"/>
      <c r="BY2815" s="170"/>
      <c r="BZ2815" s="170"/>
      <c r="CA2815" s="170"/>
      <c r="CB2815" s="170"/>
      <c r="CC2815" s="170"/>
      <c r="CD2815" s="170"/>
      <c r="CE2815" s="170"/>
      <c r="CF2815" s="170"/>
      <c r="CG2815" s="170"/>
      <c r="CH2815" s="170"/>
      <c r="CI2815" s="170"/>
      <c r="CJ2815" s="170"/>
      <c r="CK2815" s="170"/>
      <c r="CL2815" s="170"/>
    </row>
    <row r="2816" spans="2:90" x14ac:dyDescent="0.4">
      <c r="B2816" s="171" t="s">
        <v>504</v>
      </c>
      <c r="E2816" s="8"/>
      <c r="H2816" s="170"/>
      <c r="I2816" s="172"/>
      <c r="J2816" s="172"/>
      <c r="K2816" s="193"/>
      <c r="L2816" s="193"/>
      <c r="M2816" s="193"/>
      <c r="N2816" s="193"/>
      <c r="O2816" s="193"/>
      <c r="P2816" s="193"/>
      <c r="R2816" s="194"/>
      <c r="S2816" s="170"/>
      <c r="T2816" s="170"/>
      <c r="U2816" s="170"/>
      <c r="V2816" s="170"/>
      <c r="W2816" s="170"/>
      <c r="X2816" s="170"/>
      <c r="Y2816" s="170"/>
      <c r="Z2816" s="170"/>
      <c r="AA2816" s="170"/>
      <c r="AB2816" s="170"/>
      <c r="AC2816" s="170"/>
      <c r="AD2816" s="170"/>
      <c r="AE2816" s="170"/>
      <c r="AF2816" s="170"/>
      <c r="AG2816" s="170"/>
      <c r="AH2816" s="170"/>
      <c r="AI2816" s="170"/>
      <c r="AJ2816" s="170"/>
      <c r="AK2816" s="170"/>
      <c r="AL2816" s="170"/>
      <c r="AM2816" s="170"/>
      <c r="AN2816" s="170"/>
      <c r="AO2816" s="170"/>
      <c r="AP2816" s="170"/>
      <c r="AQ2816" s="170"/>
      <c r="AR2816" s="170"/>
      <c r="AS2816" s="170"/>
      <c r="AT2816" s="170"/>
      <c r="AU2816" s="170"/>
      <c r="AV2816" s="170"/>
      <c r="AW2816" s="170"/>
      <c r="AX2816" s="170"/>
      <c r="AY2816" s="170"/>
      <c r="AZ2816" s="170"/>
      <c r="BA2816" s="170"/>
      <c r="BB2816" s="170"/>
      <c r="BC2816" s="170"/>
      <c r="BD2816" s="170"/>
      <c r="BE2816" s="170"/>
      <c r="BF2816" s="170"/>
      <c r="BG2816" s="170"/>
      <c r="BH2816" s="170"/>
      <c r="BI2816" s="170"/>
      <c r="BJ2816" s="170"/>
      <c r="BK2816" s="170"/>
      <c r="BL2816" s="170"/>
      <c r="BM2816" s="170"/>
      <c r="BN2816" s="170"/>
      <c r="BO2816" s="170"/>
      <c r="BP2816" s="170"/>
      <c r="BQ2816" s="170"/>
      <c r="BR2816" s="170"/>
      <c r="BS2816" s="170"/>
      <c r="BT2816" s="170"/>
      <c r="BU2816" s="170"/>
      <c r="BV2816" s="170"/>
      <c r="BW2816" s="170"/>
      <c r="BX2816" s="170"/>
      <c r="BY2816" s="170"/>
      <c r="BZ2816" s="170"/>
      <c r="CA2816" s="170"/>
      <c r="CB2816" s="170"/>
      <c r="CC2816" s="170"/>
      <c r="CD2816" s="170"/>
      <c r="CE2816" s="170"/>
      <c r="CF2816" s="170"/>
      <c r="CG2816" s="170"/>
      <c r="CH2816" s="170"/>
      <c r="CI2816" s="170"/>
      <c r="CJ2816" s="170"/>
      <c r="CK2816" s="170"/>
      <c r="CL2816" s="170"/>
    </row>
    <row r="2817" spans="2:90" x14ac:dyDescent="0.4">
      <c r="B2817" s="171" t="s">
        <v>461</v>
      </c>
      <c r="E2817" s="8"/>
      <c r="H2817" s="170"/>
      <c r="I2817" s="172"/>
      <c r="J2817" s="172"/>
      <c r="K2817" s="193"/>
      <c r="L2817" s="193"/>
      <c r="M2817" s="193"/>
      <c r="N2817" s="193"/>
      <c r="O2817" s="193"/>
      <c r="P2817" s="193"/>
      <c r="R2817" s="194"/>
      <c r="S2817" s="195" t="str">
        <f t="shared" ref="S2817:AX2817" si="4024">S$16</f>
        <v>S$12</v>
      </c>
      <c r="T2817" s="195" t="str">
        <f t="shared" si="4024"/>
        <v>T$12</v>
      </c>
      <c r="U2817" s="195" t="str">
        <f t="shared" si="4024"/>
        <v>U$12</v>
      </c>
      <c r="V2817" s="195" t="str">
        <f t="shared" si="4024"/>
        <v>V$12</v>
      </c>
      <c r="W2817" s="195" t="str">
        <f t="shared" si="4024"/>
        <v>W$12</v>
      </c>
      <c r="X2817" s="195" t="str">
        <f t="shared" si="4024"/>
        <v>X$12</v>
      </c>
      <c r="Y2817" s="195" t="str">
        <f t="shared" si="4024"/>
        <v>Y$12</v>
      </c>
      <c r="Z2817" s="195" t="str">
        <f t="shared" si="4024"/>
        <v>Z$12</v>
      </c>
      <c r="AA2817" s="195" t="str">
        <f t="shared" si="4024"/>
        <v>AA$12</v>
      </c>
      <c r="AB2817" s="195" t="str">
        <f t="shared" si="4024"/>
        <v>AB$12</v>
      </c>
      <c r="AC2817" s="195" t="str">
        <f t="shared" si="4024"/>
        <v>AC$12</v>
      </c>
      <c r="AD2817" s="195" t="str">
        <f t="shared" si="4024"/>
        <v>AD$12</v>
      </c>
      <c r="AE2817" s="195" t="str">
        <f t="shared" si="4024"/>
        <v>AE$12</v>
      </c>
      <c r="AF2817" s="195" t="str">
        <f t="shared" si="4024"/>
        <v>AF$12</v>
      </c>
      <c r="AG2817" s="195" t="str">
        <f t="shared" si="4024"/>
        <v>AG$12</v>
      </c>
      <c r="AH2817" s="195" t="str">
        <f t="shared" si="4024"/>
        <v>AH$12</v>
      </c>
      <c r="AI2817" s="195" t="str">
        <f t="shared" si="4024"/>
        <v>AI$12</v>
      </c>
      <c r="AJ2817" s="195" t="str">
        <f t="shared" si="4024"/>
        <v>AJ$12</v>
      </c>
      <c r="AK2817" s="195" t="str">
        <f t="shared" si="4024"/>
        <v>AK$12</v>
      </c>
      <c r="AL2817" s="195" t="str">
        <f t="shared" si="4024"/>
        <v>AL$12</v>
      </c>
      <c r="AM2817" s="195" t="str">
        <f t="shared" si="4024"/>
        <v>AM$12</v>
      </c>
      <c r="AN2817" s="195" t="str">
        <f t="shared" si="4024"/>
        <v>AN$12</v>
      </c>
      <c r="AO2817" s="195" t="str">
        <f t="shared" si="4024"/>
        <v>AO$12</v>
      </c>
      <c r="AP2817" s="195" t="str">
        <f t="shared" si="4024"/>
        <v>AP$12</v>
      </c>
      <c r="AQ2817" s="195" t="str">
        <f t="shared" si="4024"/>
        <v>AQ$12</v>
      </c>
      <c r="AR2817" s="195" t="str">
        <f t="shared" si="4024"/>
        <v>AR$12</v>
      </c>
      <c r="AS2817" s="195" t="str">
        <f t="shared" si="4024"/>
        <v>AS$12</v>
      </c>
      <c r="AT2817" s="195" t="str">
        <f t="shared" si="4024"/>
        <v>AT$12</v>
      </c>
      <c r="AU2817" s="195" t="str">
        <f t="shared" si="4024"/>
        <v>AU$12</v>
      </c>
      <c r="AV2817" s="195" t="str">
        <f t="shared" si="4024"/>
        <v>AV$12</v>
      </c>
      <c r="AW2817" s="195" t="str">
        <f t="shared" si="4024"/>
        <v>AW$12</v>
      </c>
      <c r="AX2817" s="195" t="str">
        <f t="shared" si="4024"/>
        <v>AX$12</v>
      </c>
      <c r="AY2817" s="195" t="str">
        <f t="shared" ref="AY2817:CD2817" si="4025">AY$16</f>
        <v>AY$12</v>
      </c>
      <c r="AZ2817" s="195" t="str">
        <f t="shared" si="4025"/>
        <v>AZ$12</v>
      </c>
      <c r="BA2817" s="195" t="str">
        <f t="shared" si="4025"/>
        <v>BA$12</v>
      </c>
      <c r="BB2817" s="195" t="str">
        <f t="shared" si="4025"/>
        <v>BB$12</v>
      </c>
      <c r="BC2817" s="195" t="str">
        <f t="shared" si="4025"/>
        <v>BC$12</v>
      </c>
      <c r="BD2817" s="195" t="str">
        <f t="shared" si="4025"/>
        <v>BD$12</v>
      </c>
      <c r="BE2817" s="195" t="str">
        <f t="shared" si="4025"/>
        <v>BE$12</v>
      </c>
      <c r="BF2817" s="195" t="str">
        <f t="shared" si="4025"/>
        <v>BF$12</v>
      </c>
      <c r="BG2817" s="195" t="str">
        <f t="shared" si="4025"/>
        <v>BG$12</v>
      </c>
      <c r="BH2817" s="195" t="str">
        <f t="shared" si="4025"/>
        <v>BH$12</v>
      </c>
      <c r="BI2817" s="195" t="str">
        <f t="shared" si="4025"/>
        <v>BI$12</v>
      </c>
      <c r="BJ2817" s="195" t="str">
        <f t="shared" si="4025"/>
        <v>BJ$12</v>
      </c>
      <c r="BK2817" s="195" t="str">
        <f t="shared" si="4025"/>
        <v>BK$12</v>
      </c>
      <c r="BL2817" s="195" t="str">
        <f t="shared" si="4025"/>
        <v>BL$12</v>
      </c>
      <c r="BM2817" s="195" t="str">
        <f t="shared" si="4025"/>
        <v>BM$12</v>
      </c>
      <c r="BN2817" s="195" t="str">
        <f t="shared" si="4025"/>
        <v>BN$12</v>
      </c>
      <c r="BO2817" s="195" t="str">
        <f t="shared" si="4025"/>
        <v>BO$12</v>
      </c>
      <c r="BP2817" s="195" t="str">
        <f t="shared" si="4025"/>
        <v>BP$12</v>
      </c>
      <c r="BQ2817" s="195" t="str">
        <f t="shared" si="4025"/>
        <v>BQ$12</v>
      </c>
      <c r="BR2817" s="195" t="str">
        <f t="shared" si="4025"/>
        <v>BR$12</v>
      </c>
      <c r="BS2817" s="195" t="str">
        <f t="shared" si="4025"/>
        <v>BS$12</v>
      </c>
      <c r="BT2817" s="195" t="str">
        <f t="shared" si="4025"/>
        <v>BT$12</v>
      </c>
      <c r="BU2817" s="195" t="str">
        <f t="shared" si="4025"/>
        <v>BU$12</v>
      </c>
      <c r="BV2817" s="195" t="str">
        <f t="shared" si="4025"/>
        <v>BV$12</v>
      </c>
      <c r="BW2817" s="195" t="str">
        <f t="shared" si="4025"/>
        <v>BW$12</v>
      </c>
      <c r="BX2817" s="195" t="str">
        <f t="shared" si="4025"/>
        <v>BX$12</v>
      </c>
      <c r="BY2817" s="195" t="str">
        <f t="shared" si="4025"/>
        <v>BY$12</v>
      </c>
      <c r="BZ2817" s="195" t="str">
        <f t="shared" si="4025"/>
        <v>BZ$12</v>
      </c>
      <c r="CA2817" s="195" t="str">
        <f t="shared" si="4025"/>
        <v>CA$12</v>
      </c>
      <c r="CB2817" s="195" t="str">
        <f t="shared" si="4025"/>
        <v>CB$12</v>
      </c>
      <c r="CC2817" s="195" t="str">
        <f t="shared" si="4025"/>
        <v>CC$12</v>
      </c>
      <c r="CD2817" s="195" t="str">
        <f t="shared" si="4025"/>
        <v>CD$12</v>
      </c>
      <c r="CE2817" s="195" t="str">
        <f t="shared" ref="CE2817:CL2817" si="4026">CE$16</f>
        <v>CE$12</v>
      </c>
      <c r="CF2817" s="195" t="str">
        <f t="shared" si="4026"/>
        <v>CF$12</v>
      </c>
      <c r="CG2817" s="195" t="str">
        <f t="shared" si="4026"/>
        <v>CG$12</v>
      </c>
      <c r="CH2817" s="195" t="str">
        <f t="shared" si="4026"/>
        <v>CH$12</v>
      </c>
      <c r="CI2817" s="195" t="str">
        <f t="shared" si="4026"/>
        <v>CI$12</v>
      </c>
      <c r="CJ2817" s="195" t="str">
        <f t="shared" si="4026"/>
        <v>CJ$12</v>
      </c>
      <c r="CK2817" s="195" t="str">
        <f t="shared" si="4026"/>
        <v>CK$12</v>
      </c>
      <c r="CL2817" s="195" t="str">
        <f t="shared" si="4026"/>
        <v>CL$12</v>
      </c>
    </row>
    <row r="2818" spans="2:90" x14ac:dyDescent="0.4">
      <c r="B2818" s="171" t="s">
        <v>462</v>
      </c>
      <c r="E2818" s="8"/>
      <c r="H2818" s="196"/>
      <c r="I2818" s="197"/>
      <c r="J2818" s="197"/>
      <c r="K2818" s="198"/>
      <c r="L2818" s="198"/>
      <c r="M2818" s="198"/>
      <c r="N2818" s="198"/>
      <c r="O2818" s="198"/>
      <c r="P2818" s="198"/>
      <c r="R2818" s="198"/>
      <c r="S2818" s="195" t="str">
        <f t="shared" ref="S2818:AX2818" si="4027">S$17</f>
        <v>S$13</v>
      </c>
      <c r="T2818" s="195" t="str">
        <f t="shared" si="4027"/>
        <v>T$13</v>
      </c>
      <c r="U2818" s="195" t="str">
        <f t="shared" si="4027"/>
        <v>U$13</v>
      </c>
      <c r="V2818" s="195" t="str">
        <f t="shared" si="4027"/>
        <v>V$13</v>
      </c>
      <c r="W2818" s="195" t="str">
        <f t="shared" si="4027"/>
        <v>W$13</v>
      </c>
      <c r="X2818" s="195" t="str">
        <f t="shared" si="4027"/>
        <v>X$13</v>
      </c>
      <c r="Y2818" s="195" t="str">
        <f t="shared" si="4027"/>
        <v>Y$13</v>
      </c>
      <c r="Z2818" s="195" t="str">
        <f t="shared" si="4027"/>
        <v>Z$13</v>
      </c>
      <c r="AA2818" s="195" t="str">
        <f t="shared" si="4027"/>
        <v>AA$13</v>
      </c>
      <c r="AB2818" s="195" t="str">
        <f t="shared" si="4027"/>
        <v>AB$13</v>
      </c>
      <c r="AC2818" s="195" t="str">
        <f t="shared" si="4027"/>
        <v>AC$13</v>
      </c>
      <c r="AD2818" s="195" t="str">
        <f t="shared" si="4027"/>
        <v>AD$13</v>
      </c>
      <c r="AE2818" s="195" t="str">
        <f t="shared" si="4027"/>
        <v>AE$13</v>
      </c>
      <c r="AF2818" s="195" t="str">
        <f t="shared" si="4027"/>
        <v>AF$13</v>
      </c>
      <c r="AG2818" s="195" t="str">
        <f t="shared" si="4027"/>
        <v>AG$13</v>
      </c>
      <c r="AH2818" s="195" t="str">
        <f t="shared" si="4027"/>
        <v>AH$13</v>
      </c>
      <c r="AI2818" s="195" t="str">
        <f t="shared" si="4027"/>
        <v>AI$13</v>
      </c>
      <c r="AJ2818" s="195" t="str">
        <f t="shared" si="4027"/>
        <v>AJ$13</v>
      </c>
      <c r="AK2818" s="195" t="str">
        <f t="shared" si="4027"/>
        <v>AK$13</v>
      </c>
      <c r="AL2818" s="195" t="str">
        <f t="shared" si="4027"/>
        <v>AL$13</v>
      </c>
      <c r="AM2818" s="195" t="str">
        <f t="shared" si="4027"/>
        <v>AM$13</v>
      </c>
      <c r="AN2818" s="195" t="str">
        <f t="shared" si="4027"/>
        <v>AN$13</v>
      </c>
      <c r="AO2818" s="195" t="str">
        <f t="shared" si="4027"/>
        <v>AO$13</v>
      </c>
      <c r="AP2818" s="195" t="str">
        <f t="shared" si="4027"/>
        <v>AP$13</v>
      </c>
      <c r="AQ2818" s="195" t="str">
        <f t="shared" si="4027"/>
        <v>AQ$13</v>
      </c>
      <c r="AR2818" s="195" t="str">
        <f t="shared" si="4027"/>
        <v>AR$13</v>
      </c>
      <c r="AS2818" s="195" t="str">
        <f t="shared" si="4027"/>
        <v>AS$13</v>
      </c>
      <c r="AT2818" s="195" t="str">
        <f t="shared" si="4027"/>
        <v>AT$13</v>
      </c>
      <c r="AU2818" s="195" t="str">
        <f t="shared" si="4027"/>
        <v>AU$13</v>
      </c>
      <c r="AV2818" s="195" t="str">
        <f t="shared" si="4027"/>
        <v>AV$13</v>
      </c>
      <c r="AW2818" s="195" t="str">
        <f t="shared" si="4027"/>
        <v>AW$13</v>
      </c>
      <c r="AX2818" s="195" t="str">
        <f t="shared" si="4027"/>
        <v>AX$13</v>
      </c>
      <c r="AY2818" s="195" t="str">
        <f t="shared" ref="AY2818:CD2818" si="4028">AY$17</f>
        <v>AY$13</v>
      </c>
      <c r="AZ2818" s="195" t="str">
        <f t="shared" si="4028"/>
        <v>AZ$13</v>
      </c>
      <c r="BA2818" s="195" t="str">
        <f t="shared" si="4028"/>
        <v>BA$13</v>
      </c>
      <c r="BB2818" s="195" t="str">
        <f t="shared" si="4028"/>
        <v>BB$13</v>
      </c>
      <c r="BC2818" s="195" t="str">
        <f t="shared" si="4028"/>
        <v>BC$13</v>
      </c>
      <c r="BD2818" s="195" t="str">
        <f t="shared" si="4028"/>
        <v>BD$13</v>
      </c>
      <c r="BE2818" s="195" t="str">
        <f t="shared" si="4028"/>
        <v>BE$13</v>
      </c>
      <c r="BF2818" s="195" t="str">
        <f t="shared" si="4028"/>
        <v>BF$13</v>
      </c>
      <c r="BG2818" s="195" t="str">
        <f t="shared" si="4028"/>
        <v>BG$13</v>
      </c>
      <c r="BH2818" s="195" t="str">
        <f t="shared" si="4028"/>
        <v>BH$13</v>
      </c>
      <c r="BI2818" s="195" t="str">
        <f t="shared" si="4028"/>
        <v>BI$13</v>
      </c>
      <c r="BJ2818" s="195" t="str">
        <f t="shared" si="4028"/>
        <v>BJ$13</v>
      </c>
      <c r="BK2818" s="195" t="str">
        <f t="shared" si="4028"/>
        <v>BK$13</v>
      </c>
      <c r="BL2818" s="195" t="str">
        <f t="shared" si="4028"/>
        <v>BL$13</v>
      </c>
      <c r="BM2818" s="195" t="str">
        <f t="shared" si="4028"/>
        <v>BM$13</v>
      </c>
      <c r="BN2818" s="195" t="str">
        <f t="shared" si="4028"/>
        <v>BN$13</v>
      </c>
      <c r="BO2818" s="195" t="str">
        <f t="shared" si="4028"/>
        <v>BO$13</v>
      </c>
      <c r="BP2818" s="195" t="str">
        <f t="shared" si="4028"/>
        <v>BP$13</v>
      </c>
      <c r="BQ2818" s="195" t="str">
        <f t="shared" si="4028"/>
        <v>BQ$13</v>
      </c>
      <c r="BR2818" s="195" t="str">
        <f t="shared" si="4028"/>
        <v>BR$13</v>
      </c>
      <c r="BS2818" s="195" t="str">
        <f t="shared" si="4028"/>
        <v>BS$13</v>
      </c>
      <c r="BT2818" s="195" t="str">
        <f t="shared" si="4028"/>
        <v>BT$13</v>
      </c>
      <c r="BU2818" s="195" t="str">
        <f t="shared" si="4028"/>
        <v>BU$13</v>
      </c>
      <c r="BV2818" s="195" t="str">
        <f t="shared" si="4028"/>
        <v>BV$13</v>
      </c>
      <c r="BW2818" s="195" t="str">
        <f t="shared" si="4028"/>
        <v>BW$13</v>
      </c>
      <c r="BX2818" s="195" t="str">
        <f t="shared" si="4028"/>
        <v>BX$13</v>
      </c>
      <c r="BY2818" s="195" t="str">
        <f t="shared" si="4028"/>
        <v>BY$13</v>
      </c>
      <c r="BZ2818" s="195" t="str">
        <f t="shared" si="4028"/>
        <v>BZ$13</v>
      </c>
      <c r="CA2818" s="195" t="str">
        <f t="shared" si="4028"/>
        <v>CA$13</v>
      </c>
      <c r="CB2818" s="195" t="str">
        <f t="shared" si="4028"/>
        <v>CB$13</v>
      </c>
      <c r="CC2818" s="195" t="str">
        <f t="shared" si="4028"/>
        <v>CC$13</v>
      </c>
      <c r="CD2818" s="195" t="str">
        <f t="shared" si="4028"/>
        <v>CD$13</v>
      </c>
      <c r="CE2818" s="195" t="str">
        <f t="shared" ref="CE2818:CL2818" si="4029">CE$17</f>
        <v>CE$13</v>
      </c>
      <c r="CF2818" s="195" t="str">
        <f t="shared" si="4029"/>
        <v>CF$13</v>
      </c>
      <c r="CG2818" s="195" t="str">
        <f t="shared" si="4029"/>
        <v>CG$13</v>
      </c>
      <c r="CH2818" s="195" t="str">
        <f t="shared" si="4029"/>
        <v>CH$13</v>
      </c>
      <c r="CI2818" s="195" t="str">
        <f t="shared" si="4029"/>
        <v>CI$13</v>
      </c>
      <c r="CJ2818" s="195" t="str">
        <f t="shared" si="4029"/>
        <v>CJ$13</v>
      </c>
      <c r="CK2818" s="195" t="str">
        <f t="shared" si="4029"/>
        <v>CK$13</v>
      </c>
      <c r="CL2818" s="195" t="str">
        <f t="shared" si="4029"/>
        <v>CL$13</v>
      </c>
    </row>
    <row r="2819" spans="2:90" x14ac:dyDescent="0.4">
      <c r="B2819" s="171" t="s">
        <v>491</v>
      </c>
      <c r="E2819" s="8"/>
      <c r="H2819" s="196"/>
      <c r="I2819" s="197"/>
      <c r="J2819" s="197"/>
      <c r="K2819" s="198"/>
      <c r="L2819" s="198"/>
      <c r="M2819" s="198"/>
      <c r="N2819" s="198"/>
      <c r="O2819" s="198"/>
      <c r="P2819" s="198"/>
      <c r="R2819" s="198"/>
      <c r="S2819" s="186"/>
      <c r="T2819" s="186"/>
      <c r="U2819" s="186"/>
      <c r="V2819" s="186"/>
      <c r="W2819" s="186"/>
      <c r="X2819" s="186"/>
      <c r="Y2819" s="186"/>
      <c r="Z2819" s="186"/>
      <c r="AA2819" s="186"/>
      <c r="AB2819" s="186"/>
      <c r="AC2819" s="186"/>
      <c r="AD2819" s="186"/>
      <c r="AE2819" s="186"/>
      <c r="AF2819" s="186"/>
      <c r="AG2819" s="186"/>
      <c r="AH2819" s="186"/>
      <c r="AI2819" s="186"/>
      <c r="AJ2819" s="186"/>
      <c r="AK2819" s="186"/>
      <c r="AL2819" s="186"/>
      <c r="AM2819" s="186"/>
      <c r="AN2819" s="186"/>
      <c r="AO2819" s="186"/>
      <c r="AP2819" s="186"/>
      <c r="AQ2819" s="186"/>
      <c r="AR2819" s="186"/>
      <c r="AS2819" s="186"/>
      <c r="AT2819" s="186"/>
      <c r="AU2819" s="186"/>
      <c r="AV2819" s="186"/>
      <c r="AW2819" s="186"/>
      <c r="AX2819" s="186"/>
      <c r="AY2819" s="186"/>
      <c r="AZ2819" s="186"/>
      <c r="BA2819" s="186"/>
      <c r="BB2819" s="186"/>
      <c r="BC2819" s="186"/>
      <c r="BD2819" s="186"/>
      <c r="BE2819" s="186"/>
      <c r="BF2819" s="186"/>
      <c r="BG2819" s="186"/>
      <c r="BH2819" s="186"/>
      <c r="BI2819" s="186"/>
      <c r="BJ2819" s="186"/>
      <c r="BK2819" s="186"/>
      <c r="BL2819" s="186"/>
      <c r="BM2819" s="186"/>
      <c r="BN2819" s="186"/>
      <c r="BO2819" s="186"/>
      <c r="BP2819" s="186"/>
      <c r="BQ2819" s="186"/>
      <c r="BR2819" s="186"/>
      <c r="BS2819" s="186"/>
      <c r="BT2819" s="186"/>
      <c r="BU2819" s="186"/>
      <c r="BV2819" s="186"/>
      <c r="BW2819" s="186"/>
      <c r="BX2819" s="186"/>
      <c r="BY2819" s="186"/>
      <c r="BZ2819" s="186"/>
      <c r="CA2819" s="186"/>
      <c r="CB2819" s="186"/>
      <c r="CC2819" s="186"/>
      <c r="CD2819" s="186"/>
      <c r="CE2819" s="186"/>
      <c r="CF2819" s="186"/>
      <c r="CG2819" s="186"/>
      <c r="CH2819" s="186"/>
      <c r="CI2819" s="186"/>
      <c r="CJ2819" s="186"/>
      <c r="CK2819" s="186"/>
      <c r="CL2819" s="186"/>
    </row>
    <row r="2820" spans="2:90" x14ac:dyDescent="0.4">
      <c r="B2820" s="171" t="s">
        <v>505</v>
      </c>
      <c r="E2820" s="8"/>
      <c r="H2820" s="196"/>
      <c r="I2820" s="197"/>
      <c r="J2820" s="197"/>
      <c r="K2820" s="198"/>
      <c r="L2820" s="198"/>
      <c r="M2820" s="198"/>
      <c r="N2820" s="198"/>
      <c r="O2820" s="198"/>
      <c r="P2820" s="198"/>
      <c r="R2820" s="198"/>
      <c r="S2820" s="186"/>
      <c r="T2820" s="186"/>
      <c r="U2820" s="186"/>
      <c r="V2820" s="186"/>
      <c r="W2820" s="186"/>
      <c r="X2820" s="186"/>
      <c r="Y2820" s="186"/>
      <c r="Z2820" s="186"/>
      <c r="AA2820" s="186"/>
      <c r="AB2820" s="186"/>
      <c r="AC2820" s="186"/>
      <c r="AD2820" s="186"/>
      <c r="AE2820" s="186"/>
      <c r="AF2820" s="186"/>
      <c r="AG2820" s="186"/>
      <c r="AH2820" s="186"/>
      <c r="AI2820" s="186"/>
      <c r="AJ2820" s="186"/>
      <c r="AK2820" s="186"/>
      <c r="AL2820" s="186"/>
      <c r="AM2820" s="186"/>
      <c r="AN2820" s="186"/>
      <c r="AO2820" s="186"/>
      <c r="AP2820" s="186"/>
      <c r="AQ2820" s="186"/>
      <c r="AR2820" s="186"/>
      <c r="AS2820" s="186"/>
      <c r="AT2820" s="186"/>
      <c r="AU2820" s="186"/>
      <c r="AV2820" s="186"/>
      <c r="AW2820" s="186"/>
      <c r="AX2820" s="186"/>
      <c r="AY2820" s="186"/>
      <c r="AZ2820" s="186"/>
      <c r="BA2820" s="186"/>
      <c r="BB2820" s="186"/>
      <c r="BC2820" s="186"/>
      <c r="BD2820" s="186"/>
      <c r="BE2820" s="186"/>
      <c r="BF2820" s="186"/>
      <c r="BG2820" s="186"/>
      <c r="BH2820" s="186"/>
      <c r="BI2820" s="186"/>
      <c r="BJ2820" s="186"/>
      <c r="BK2820" s="186"/>
      <c r="BL2820" s="186"/>
      <c r="BM2820" s="186"/>
      <c r="BN2820" s="186"/>
      <c r="BO2820" s="186"/>
      <c r="BP2820" s="186"/>
      <c r="BQ2820" s="186"/>
      <c r="BR2820" s="186"/>
      <c r="BS2820" s="186"/>
      <c r="BT2820" s="186"/>
      <c r="BU2820" s="186"/>
      <c r="BV2820" s="186"/>
      <c r="BW2820" s="186"/>
      <c r="BX2820" s="186"/>
      <c r="BY2820" s="186"/>
      <c r="BZ2820" s="186"/>
      <c r="CA2820" s="186"/>
      <c r="CB2820" s="186"/>
      <c r="CC2820" s="186"/>
      <c r="CD2820" s="186"/>
      <c r="CE2820" s="186"/>
      <c r="CF2820" s="186"/>
      <c r="CG2820" s="186"/>
      <c r="CH2820" s="186"/>
      <c r="CI2820" s="186"/>
      <c r="CJ2820" s="186"/>
      <c r="CK2820" s="186"/>
      <c r="CL2820" s="186"/>
    </row>
    <row r="2821" spans="2:90" x14ac:dyDescent="0.4">
      <c r="B2821" s="171" t="s">
        <v>463</v>
      </c>
      <c r="E2821" s="8"/>
      <c r="H2821" s="196"/>
      <c r="I2821" s="197"/>
      <c r="J2821" s="197"/>
      <c r="K2821" s="198"/>
      <c r="L2821" s="198"/>
      <c r="M2821" s="198"/>
      <c r="N2821" s="198"/>
      <c r="O2821" s="198"/>
      <c r="P2821" s="198"/>
      <c r="R2821" s="198"/>
      <c r="S2821" s="186" t="str">
        <f t="shared" ref="S2821:AX2821" si="4030">S$18</f>
        <v>S$14</v>
      </c>
      <c r="T2821" s="186" t="str">
        <f t="shared" si="4030"/>
        <v>T$14</v>
      </c>
      <c r="U2821" s="186" t="str">
        <f t="shared" si="4030"/>
        <v>U$14</v>
      </c>
      <c r="V2821" s="186" t="str">
        <f t="shared" si="4030"/>
        <v>V$14</v>
      </c>
      <c r="W2821" s="186" t="str">
        <f t="shared" si="4030"/>
        <v>W$14</v>
      </c>
      <c r="X2821" s="186" t="str">
        <f t="shared" si="4030"/>
        <v>X$14</v>
      </c>
      <c r="Y2821" s="186" t="str">
        <f t="shared" si="4030"/>
        <v>Y$14</v>
      </c>
      <c r="Z2821" s="186" t="str">
        <f t="shared" si="4030"/>
        <v>Z$14</v>
      </c>
      <c r="AA2821" s="186" t="str">
        <f t="shared" si="4030"/>
        <v>AA$14</v>
      </c>
      <c r="AB2821" s="186" t="str">
        <f t="shared" si="4030"/>
        <v>AB$14</v>
      </c>
      <c r="AC2821" s="186" t="str">
        <f t="shared" si="4030"/>
        <v>AC$14</v>
      </c>
      <c r="AD2821" s="186" t="str">
        <f t="shared" si="4030"/>
        <v>AD$14</v>
      </c>
      <c r="AE2821" s="186" t="str">
        <f t="shared" si="4030"/>
        <v>AE$14</v>
      </c>
      <c r="AF2821" s="186" t="str">
        <f t="shared" si="4030"/>
        <v>AF$14</v>
      </c>
      <c r="AG2821" s="186" t="str">
        <f t="shared" si="4030"/>
        <v>AG$14</v>
      </c>
      <c r="AH2821" s="186" t="str">
        <f t="shared" si="4030"/>
        <v>AH$14</v>
      </c>
      <c r="AI2821" s="186" t="str">
        <f t="shared" si="4030"/>
        <v>AI$14</v>
      </c>
      <c r="AJ2821" s="186" t="str">
        <f t="shared" si="4030"/>
        <v>AJ$14</v>
      </c>
      <c r="AK2821" s="186" t="str">
        <f t="shared" si="4030"/>
        <v>AK$14</v>
      </c>
      <c r="AL2821" s="186" t="str">
        <f t="shared" si="4030"/>
        <v>AL$14</v>
      </c>
      <c r="AM2821" s="186" t="str">
        <f t="shared" si="4030"/>
        <v>AM$14</v>
      </c>
      <c r="AN2821" s="186" t="str">
        <f t="shared" si="4030"/>
        <v>AN$14</v>
      </c>
      <c r="AO2821" s="186" t="str">
        <f t="shared" si="4030"/>
        <v>AO$14</v>
      </c>
      <c r="AP2821" s="186" t="str">
        <f t="shared" si="4030"/>
        <v>AP$14</v>
      </c>
      <c r="AQ2821" s="186" t="str">
        <f t="shared" si="4030"/>
        <v>AQ$14</v>
      </c>
      <c r="AR2821" s="186" t="str">
        <f t="shared" si="4030"/>
        <v>AR$14</v>
      </c>
      <c r="AS2821" s="186" t="str">
        <f t="shared" si="4030"/>
        <v>AS$14</v>
      </c>
      <c r="AT2821" s="186" t="str">
        <f t="shared" si="4030"/>
        <v>AT$14</v>
      </c>
      <c r="AU2821" s="186" t="str">
        <f t="shared" si="4030"/>
        <v>AU$14</v>
      </c>
      <c r="AV2821" s="186" t="str">
        <f t="shared" si="4030"/>
        <v>AV$14</v>
      </c>
      <c r="AW2821" s="186" t="str">
        <f t="shared" si="4030"/>
        <v>AW$14</v>
      </c>
      <c r="AX2821" s="186" t="str">
        <f t="shared" si="4030"/>
        <v>AX$14</v>
      </c>
      <c r="AY2821" s="186" t="str">
        <f t="shared" ref="AY2821:CD2821" si="4031">AY$18</f>
        <v>AY$14</v>
      </c>
      <c r="AZ2821" s="186" t="str">
        <f t="shared" si="4031"/>
        <v>AZ$14</v>
      </c>
      <c r="BA2821" s="186" t="str">
        <f t="shared" si="4031"/>
        <v>BA$14</v>
      </c>
      <c r="BB2821" s="186" t="str">
        <f t="shared" si="4031"/>
        <v>BB$14</v>
      </c>
      <c r="BC2821" s="186" t="str">
        <f t="shared" si="4031"/>
        <v>BC$14</v>
      </c>
      <c r="BD2821" s="186" t="str">
        <f t="shared" si="4031"/>
        <v>BD$14</v>
      </c>
      <c r="BE2821" s="186" t="str">
        <f t="shared" si="4031"/>
        <v>BE$14</v>
      </c>
      <c r="BF2821" s="186" t="str">
        <f t="shared" si="4031"/>
        <v>BF$14</v>
      </c>
      <c r="BG2821" s="186" t="str">
        <f t="shared" si="4031"/>
        <v>BG$14</v>
      </c>
      <c r="BH2821" s="186" t="str">
        <f t="shared" si="4031"/>
        <v>BH$14</v>
      </c>
      <c r="BI2821" s="186" t="str">
        <f t="shared" si="4031"/>
        <v>BI$14</v>
      </c>
      <c r="BJ2821" s="186" t="str">
        <f t="shared" si="4031"/>
        <v>BJ$14</v>
      </c>
      <c r="BK2821" s="186" t="str">
        <f t="shared" si="4031"/>
        <v>BK$14</v>
      </c>
      <c r="BL2821" s="186" t="str">
        <f t="shared" si="4031"/>
        <v>BL$14</v>
      </c>
      <c r="BM2821" s="186" t="str">
        <f t="shared" si="4031"/>
        <v>BM$14</v>
      </c>
      <c r="BN2821" s="186" t="str">
        <f t="shared" si="4031"/>
        <v>BN$14</v>
      </c>
      <c r="BO2821" s="186" t="str">
        <f t="shared" si="4031"/>
        <v>BO$14</v>
      </c>
      <c r="BP2821" s="186" t="str">
        <f t="shared" si="4031"/>
        <v>BP$14</v>
      </c>
      <c r="BQ2821" s="186" t="str">
        <f t="shared" si="4031"/>
        <v>BQ$14</v>
      </c>
      <c r="BR2821" s="186" t="str">
        <f t="shared" si="4031"/>
        <v>BR$14</v>
      </c>
      <c r="BS2821" s="186" t="str">
        <f t="shared" si="4031"/>
        <v>BS$14</v>
      </c>
      <c r="BT2821" s="186" t="str">
        <f t="shared" si="4031"/>
        <v>BT$14</v>
      </c>
      <c r="BU2821" s="186" t="str">
        <f t="shared" si="4031"/>
        <v>BU$14</v>
      </c>
      <c r="BV2821" s="186" t="str">
        <f t="shared" si="4031"/>
        <v>BV$14</v>
      </c>
      <c r="BW2821" s="186" t="str">
        <f t="shared" si="4031"/>
        <v>BW$14</v>
      </c>
      <c r="BX2821" s="186" t="str">
        <f t="shared" si="4031"/>
        <v>BX$14</v>
      </c>
      <c r="BY2821" s="186" t="str">
        <f t="shared" si="4031"/>
        <v>BY$14</v>
      </c>
      <c r="BZ2821" s="186" t="str">
        <f t="shared" si="4031"/>
        <v>BZ$14</v>
      </c>
      <c r="CA2821" s="186" t="str">
        <f t="shared" si="4031"/>
        <v>CA$14</v>
      </c>
      <c r="CB2821" s="186" t="str">
        <f t="shared" si="4031"/>
        <v>CB$14</v>
      </c>
      <c r="CC2821" s="186" t="str">
        <f t="shared" si="4031"/>
        <v>CC$14</v>
      </c>
      <c r="CD2821" s="186" t="str">
        <f t="shared" si="4031"/>
        <v>CD$14</v>
      </c>
      <c r="CE2821" s="186" t="str">
        <f t="shared" ref="CE2821:CL2821" si="4032">CE$18</f>
        <v>CE$14</v>
      </c>
      <c r="CF2821" s="186" t="str">
        <f t="shared" si="4032"/>
        <v>CF$14</v>
      </c>
      <c r="CG2821" s="186" t="str">
        <f t="shared" si="4032"/>
        <v>CG$14</v>
      </c>
      <c r="CH2821" s="186" t="str">
        <f t="shared" si="4032"/>
        <v>CH$14</v>
      </c>
      <c r="CI2821" s="186" t="str">
        <f t="shared" si="4032"/>
        <v>CI$14</v>
      </c>
      <c r="CJ2821" s="186" t="str">
        <f t="shared" si="4032"/>
        <v>CJ$14</v>
      </c>
      <c r="CK2821" s="186" t="str">
        <f t="shared" si="4032"/>
        <v>CK$14</v>
      </c>
      <c r="CL2821" s="186" t="str">
        <f t="shared" si="4032"/>
        <v>CL$14</v>
      </c>
    </row>
    <row r="2822" spans="2:90" x14ac:dyDescent="0.4">
      <c r="B2822" s="171" t="s">
        <v>464</v>
      </c>
      <c r="E2822" s="8"/>
      <c r="H2822" s="196"/>
      <c r="I2822" s="197"/>
      <c r="J2822" s="197"/>
      <c r="K2822" s="198"/>
      <c r="L2822" s="198"/>
      <c r="M2822" s="198"/>
      <c r="N2822" s="198"/>
      <c r="O2822" s="198"/>
      <c r="P2822" s="198"/>
      <c r="R2822" s="198"/>
      <c r="S2822" s="186" t="str">
        <f t="shared" ref="S2822:AX2822" si="4033">S$19</f>
        <v>S$15</v>
      </c>
      <c r="T2822" s="186" t="str">
        <f t="shared" si="4033"/>
        <v>T$15</v>
      </c>
      <c r="U2822" s="186" t="str">
        <f t="shared" si="4033"/>
        <v>U$15</v>
      </c>
      <c r="V2822" s="186" t="str">
        <f t="shared" si="4033"/>
        <v>V$15</v>
      </c>
      <c r="W2822" s="186" t="str">
        <f t="shared" si="4033"/>
        <v>W$15</v>
      </c>
      <c r="X2822" s="186" t="str">
        <f t="shared" si="4033"/>
        <v>X$15</v>
      </c>
      <c r="Y2822" s="186" t="str">
        <f t="shared" si="4033"/>
        <v>Y$15</v>
      </c>
      <c r="Z2822" s="186" t="str">
        <f t="shared" si="4033"/>
        <v>Z$15</v>
      </c>
      <c r="AA2822" s="186" t="str">
        <f t="shared" si="4033"/>
        <v>AA$15</v>
      </c>
      <c r="AB2822" s="186" t="str">
        <f t="shared" si="4033"/>
        <v>AB$15</v>
      </c>
      <c r="AC2822" s="186" t="str">
        <f t="shared" si="4033"/>
        <v>AC$15</v>
      </c>
      <c r="AD2822" s="186" t="str">
        <f t="shared" si="4033"/>
        <v>AD$15</v>
      </c>
      <c r="AE2822" s="186" t="str">
        <f t="shared" si="4033"/>
        <v>AE$15</v>
      </c>
      <c r="AF2822" s="186" t="str">
        <f t="shared" si="4033"/>
        <v>AF$15</v>
      </c>
      <c r="AG2822" s="186" t="str">
        <f t="shared" si="4033"/>
        <v>AG$15</v>
      </c>
      <c r="AH2822" s="186" t="str">
        <f t="shared" si="4033"/>
        <v>AH$15</v>
      </c>
      <c r="AI2822" s="186" t="str">
        <f t="shared" si="4033"/>
        <v>AI$15</v>
      </c>
      <c r="AJ2822" s="186" t="str">
        <f t="shared" si="4033"/>
        <v>AJ$15</v>
      </c>
      <c r="AK2822" s="186" t="str">
        <f t="shared" si="4033"/>
        <v>AK$15</v>
      </c>
      <c r="AL2822" s="186" t="str">
        <f t="shared" si="4033"/>
        <v>AL$15</v>
      </c>
      <c r="AM2822" s="186" t="str">
        <f t="shared" si="4033"/>
        <v>AM$15</v>
      </c>
      <c r="AN2822" s="186" t="str">
        <f t="shared" si="4033"/>
        <v>AN$15</v>
      </c>
      <c r="AO2822" s="186" t="str">
        <f t="shared" si="4033"/>
        <v>AO$15</v>
      </c>
      <c r="AP2822" s="186" t="str">
        <f t="shared" si="4033"/>
        <v>AP$15</v>
      </c>
      <c r="AQ2822" s="186" t="str">
        <f t="shared" si="4033"/>
        <v>AQ$15</v>
      </c>
      <c r="AR2822" s="186" t="str">
        <f t="shared" si="4033"/>
        <v>AR$15</v>
      </c>
      <c r="AS2822" s="186" t="str">
        <f t="shared" si="4033"/>
        <v>AS$15</v>
      </c>
      <c r="AT2822" s="186" t="str">
        <f t="shared" si="4033"/>
        <v>AT$15</v>
      </c>
      <c r="AU2822" s="186" t="str">
        <f t="shared" si="4033"/>
        <v>AU$15</v>
      </c>
      <c r="AV2822" s="186" t="str">
        <f t="shared" si="4033"/>
        <v>AV$15</v>
      </c>
      <c r="AW2822" s="186" t="str">
        <f t="shared" si="4033"/>
        <v>AW$15</v>
      </c>
      <c r="AX2822" s="186" t="str">
        <f t="shared" si="4033"/>
        <v>AX$15</v>
      </c>
      <c r="AY2822" s="186" t="str">
        <f t="shared" ref="AY2822:CD2822" si="4034">AY$19</f>
        <v>AY$15</v>
      </c>
      <c r="AZ2822" s="186" t="str">
        <f t="shared" si="4034"/>
        <v>AZ$15</v>
      </c>
      <c r="BA2822" s="186" t="str">
        <f t="shared" si="4034"/>
        <v>BA$15</v>
      </c>
      <c r="BB2822" s="186" t="str">
        <f t="shared" si="4034"/>
        <v>BB$15</v>
      </c>
      <c r="BC2822" s="186" t="str">
        <f t="shared" si="4034"/>
        <v>BC$15</v>
      </c>
      <c r="BD2822" s="186" t="str">
        <f t="shared" si="4034"/>
        <v>BD$15</v>
      </c>
      <c r="BE2822" s="186" t="str">
        <f t="shared" si="4034"/>
        <v>BE$15</v>
      </c>
      <c r="BF2822" s="186" t="str">
        <f t="shared" si="4034"/>
        <v>BF$15</v>
      </c>
      <c r="BG2822" s="186" t="str">
        <f t="shared" si="4034"/>
        <v>BG$15</v>
      </c>
      <c r="BH2822" s="186" t="str">
        <f t="shared" si="4034"/>
        <v>BH$15</v>
      </c>
      <c r="BI2822" s="186" t="str">
        <f t="shared" si="4034"/>
        <v>BI$15</v>
      </c>
      <c r="BJ2822" s="186" t="str">
        <f t="shared" si="4034"/>
        <v>BJ$15</v>
      </c>
      <c r="BK2822" s="186" t="str">
        <f t="shared" si="4034"/>
        <v>BK$15</v>
      </c>
      <c r="BL2822" s="186" t="str">
        <f t="shared" si="4034"/>
        <v>BL$15</v>
      </c>
      <c r="BM2822" s="186" t="str">
        <f t="shared" si="4034"/>
        <v>BM$15</v>
      </c>
      <c r="BN2822" s="186" t="str">
        <f t="shared" si="4034"/>
        <v>BN$15</v>
      </c>
      <c r="BO2822" s="186" t="str">
        <f t="shared" si="4034"/>
        <v>BO$15</v>
      </c>
      <c r="BP2822" s="186" t="str">
        <f t="shared" si="4034"/>
        <v>BP$15</v>
      </c>
      <c r="BQ2822" s="186" t="str">
        <f t="shared" si="4034"/>
        <v>BQ$15</v>
      </c>
      <c r="BR2822" s="186" t="str">
        <f t="shared" si="4034"/>
        <v>BR$15</v>
      </c>
      <c r="BS2822" s="186" t="str">
        <f t="shared" si="4034"/>
        <v>BS$15</v>
      </c>
      <c r="BT2822" s="186" t="str">
        <f t="shared" si="4034"/>
        <v>BT$15</v>
      </c>
      <c r="BU2822" s="186" t="str">
        <f t="shared" si="4034"/>
        <v>BU$15</v>
      </c>
      <c r="BV2822" s="186" t="str">
        <f t="shared" si="4034"/>
        <v>BV$15</v>
      </c>
      <c r="BW2822" s="186" t="str">
        <f t="shared" si="4034"/>
        <v>BW$15</v>
      </c>
      <c r="BX2822" s="186" t="str">
        <f t="shared" si="4034"/>
        <v>BX$15</v>
      </c>
      <c r="BY2822" s="186" t="str">
        <f t="shared" si="4034"/>
        <v>BY$15</v>
      </c>
      <c r="BZ2822" s="186" t="str">
        <f t="shared" si="4034"/>
        <v>BZ$15</v>
      </c>
      <c r="CA2822" s="186" t="str">
        <f t="shared" si="4034"/>
        <v>CA$15</v>
      </c>
      <c r="CB2822" s="186" t="str">
        <f t="shared" si="4034"/>
        <v>CB$15</v>
      </c>
      <c r="CC2822" s="186" t="str">
        <f t="shared" si="4034"/>
        <v>CC$15</v>
      </c>
      <c r="CD2822" s="186" t="str">
        <f t="shared" si="4034"/>
        <v>CD$15</v>
      </c>
      <c r="CE2822" s="186" t="str">
        <f t="shared" ref="CE2822:CL2822" si="4035">CE$19</f>
        <v>CE$15</v>
      </c>
      <c r="CF2822" s="186" t="str">
        <f t="shared" si="4035"/>
        <v>CF$15</v>
      </c>
      <c r="CG2822" s="186" t="str">
        <f t="shared" si="4035"/>
        <v>CG$15</v>
      </c>
      <c r="CH2822" s="186" t="str">
        <f t="shared" si="4035"/>
        <v>CH$15</v>
      </c>
      <c r="CI2822" s="186" t="str">
        <f t="shared" si="4035"/>
        <v>CI$15</v>
      </c>
      <c r="CJ2822" s="186" t="str">
        <f t="shared" si="4035"/>
        <v>CJ$15</v>
      </c>
      <c r="CK2822" s="186" t="str">
        <f t="shared" si="4035"/>
        <v>CK$15</v>
      </c>
      <c r="CL2822" s="186" t="str">
        <f t="shared" si="4035"/>
        <v>CL$15</v>
      </c>
    </row>
    <row r="2823" spans="2:90" x14ac:dyDescent="0.4">
      <c r="B2823" s="139" t="s">
        <v>509</v>
      </c>
      <c r="C2823" s="31"/>
      <c r="D2823" t="s">
        <v>510</v>
      </c>
      <c r="E2823" s="8" t="str">
        <f t="shared" ref="E2823:E2826" si="4036">ROW()&amp;" "&amp;D2823</f>
        <v>2823 VOV-TV-V</v>
      </c>
      <c r="F2823" t="s">
        <v>511</v>
      </c>
      <c r="G2823" s="31" t="s">
        <v>81</v>
      </c>
      <c r="H2823" s="138"/>
      <c r="I2823" s="140"/>
      <c r="J2823" s="140"/>
      <c r="K2823" s="138"/>
      <c r="L2823" s="138"/>
      <c r="M2823" s="138"/>
      <c r="N2823" s="138"/>
      <c r="O2823" s="138"/>
      <c r="P2823" s="138"/>
      <c r="R2823" s="139"/>
      <c r="S2823" s="164"/>
      <c r="T2823" s="164"/>
      <c r="U2823" s="164"/>
      <c r="V2823" s="164"/>
      <c r="W2823" s="164"/>
      <c r="X2823" s="164"/>
      <c r="Y2823" s="164"/>
      <c r="Z2823" s="164"/>
      <c r="AA2823" s="164"/>
      <c r="AB2823" s="164"/>
      <c r="AC2823" s="164"/>
      <c r="AD2823" s="164"/>
      <c r="AE2823" s="164"/>
      <c r="AF2823" s="164"/>
      <c r="AG2823" s="164"/>
      <c r="AH2823" s="164"/>
      <c r="AI2823" s="164"/>
      <c r="AJ2823" s="164"/>
      <c r="AK2823" s="164"/>
      <c r="AL2823" s="164"/>
      <c r="AM2823" s="164"/>
      <c r="AN2823" s="164"/>
      <c r="AO2823" s="164"/>
      <c r="AP2823" s="164"/>
      <c r="AQ2823" s="164"/>
      <c r="AR2823" s="164"/>
      <c r="AS2823" s="164"/>
      <c r="AT2823" s="164"/>
      <c r="AU2823" s="164"/>
      <c r="AV2823" s="164"/>
      <c r="AW2823" s="164"/>
      <c r="AX2823" s="164"/>
      <c r="AY2823" s="164"/>
      <c r="AZ2823" s="164"/>
      <c r="BA2823" s="164"/>
      <c r="BB2823" s="164"/>
      <c r="BC2823" s="164"/>
      <c r="BD2823" s="164"/>
      <c r="BE2823" s="164"/>
      <c r="BF2823" s="164"/>
      <c r="BG2823" s="164"/>
      <c r="BH2823" s="164"/>
      <c r="BI2823" s="164"/>
      <c r="BJ2823" s="164"/>
      <c r="BK2823" s="164"/>
      <c r="BL2823" s="164"/>
      <c r="BM2823" s="164"/>
      <c r="BN2823" s="164"/>
      <c r="BO2823" s="164"/>
      <c r="BP2823" s="164"/>
      <c r="BQ2823" s="164"/>
      <c r="BR2823" s="164"/>
      <c r="BS2823" s="164"/>
      <c r="BT2823" s="164"/>
      <c r="BU2823" s="164"/>
      <c r="BV2823" s="164"/>
      <c r="BW2823" s="164"/>
      <c r="BX2823" s="164"/>
      <c r="BY2823" s="164"/>
      <c r="BZ2823" s="164"/>
      <c r="CA2823" s="164"/>
      <c r="CB2823" s="164"/>
      <c r="CC2823" s="164"/>
      <c r="CD2823" s="164"/>
      <c r="CE2823" s="164"/>
      <c r="CF2823" s="164"/>
      <c r="CG2823" s="164"/>
      <c r="CH2823" s="164"/>
      <c r="CI2823" s="164"/>
      <c r="CJ2823" s="164"/>
      <c r="CK2823" s="164"/>
      <c r="CL2823" s="164"/>
    </row>
    <row r="2824" spans="2:90" x14ac:dyDescent="0.4">
      <c r="B2824" s="95" t="str">
        <f>"# of "&amp;B2816&amp;"s"</f>
        <v># of procedures</v>
      </c>
      <c r="C2824" s="12"/>
      <c r="D2824" t="s">
        <v>510</v>
      </c>
      <c r="E2824" s="8" t="str">
        <f t="shared" si="4036"/>
        <v>2824 VOV-TV-V</v>
      </c>
      <c r="G2824" s="12" t="s">
        <v>332</v>
      </c>
      <c r="H2824" s="12"/>
      <c r="I2824" s="60"/>
      <c r="J2824" s="60"/>
      <c r="K2824" s="12"/>
      <c r="L2824" s="12"/>
      <c r="M2824" s="12"/>
      <c r="N2824" s="12"/>
      <c r="O2824" s="12"/>
      <c r="P2824" s="12"/>
      <c r="R2824" s="13"/>
      <c r="S2824" s="76"/>
      <c r="T2824" s="76"/>
      <c r="U2824" s="76"/>
      <c r="V2824" s="76"/>
      <c r="W2824" s="76"/>
      <c r="X2824" s="76"/>
      <c r="Y2824" s="76"/>
      <c r="Z2824" s="76"/>
      <c r="AA2824" s="76"/>
      <c r="AB2824" s="76"/>
      <c r="AC2824" s="76"/>
      <c r="AD2824" s="76"/>
      <c r="AE2824" s="76"/>
      <c r="AF2824" s="76"/>
      <c r="AG2824" s="76"/>
      <c r="AH2824" s="76"/>
      <c r="AI2824" s="76"/>
      <c r="AJ2824" s="76"/>
      <c r="AK2824" s="76"/>
      <c r="AL2824" s="76"/>
      <c r="AM2824" s="76"/>
      <c r="AN2824" s="76"/>
      <c r="AO2824" s="76"/>
      <c r="AP2824" s="76"/>
      <c r="AQ2824" s="76"/>
      <c r="AR2824" s="76"/>
      <c r="AS2824" s="76"/>
      <c r="AT2824" s="76"/>
      <c r="AU2824" s="76"/>
      <c r="AV2824" s="76"/>
      <c r="AW2824" s="76"/>
      <c r="AX2824" s="76"/>
      <c r="AY2824" s="76"/>
      <c r="AZ2824" s="76"/>
      <c r="BA2824" s="76"/>
      <c r="BB2824" s="76"/>
      <c r="BC2824" s="76"/>
      <c r="BD2824" s="76"/>
      <c r="BE2824" s="76"/>
      <c r="BF2824" s="76"/>
      <c r="BG2824" s="76"/>
      <c r="BH2824" s="76"/>
      <c r="BI2824" s="76"/>
      <c r="BJ2824" s="76"/>
      <c r="BK2824" s="76"/>
      <c r="BL2824" s="76"/>
      <c r="BM2824" s="76"/>
      <c r="BN2824" s="76"/>
      <c r="BO2824" s="76"/>
      <c r="BP2824" s="76"/>
      <c r="BQ2824" s="76"/>
      <c r="BR2824" s="76"/>
      <c r="BS2824" s="76"/>
      <c r="BT2824" s="76"/>
      <c r="BU2824" s="76"/>
      <c r="BV2824" s="76"/>
      <c r="BW2824" s="76"/>
      <c r="BX2824" s="76"/>
      <c r="BY2824" s="76"/>
      <c r="BZ2824" s="76"/>
      <c r="CA2824" s="76"/>
      <c r="CB2824" s="76"/>
      <c r="CC2824" s="76"/>
      <c r="CD2824" s="76"/>
      <c r="CE2824" s="76"/>
      <c r="CF2824" s="76"/>
      <c r="CG2824" s="76"/>
      <c r="CH2824" s="76"/>
      <c r="CI2824" s="76"/>
      <c r="CJ2824" s="76"/>
      <c r="CK2824" s="76"/>
      <c r="CL2824" s="76"/>
    </row>
    <row r="2825" spans="2:90" x14ac:dyDescent="0.4">
      <c r="B2825" s="141" t="str">
        <f>"# of "&amp;B2828&amp;"s/"&amp;B2816</f>
        <v># of implants/procedure</v>
      </c>
      <c r="C2825" s="31"/>
      <c r="D2825" t="s">
        <v>510</v>
      </c>
      <c r="E2825" s="8" t="str">
        <f t="shared" si="4036"/>
        <v>2825 VOV-TV-V</v>
      </c>
      <c r="G2825" s="31"/>
      <c r="H2825" s="31"/>
      <c r="I2825" s="73"/>
      <c r="J2825" s="73"/>
      <c r="K2825" s="12">
        <v>2</v>
      </c>
      <c r="L2825" s="12">
        <v>2</v>
      </c>
      <c r="M2825" s="12">
        <v>2</v>
      </c>
      <c r="N2825" s="12">
        <v>2</v>
      </c>
      <c r="O2825" s="12">
        <v>2</v>
      </c>
      <c r="P2825" s="12">
        <v>2</v>
      </c>
      <c r="R2825" s="67"/>
      <c r="S2825" s="76" cm="1">
        <f t="array" ref="S2825">INDEX($K:$P,ROW(),MATCH(S$3,$K$2:$P$2,0))</f>
        <v>2</v>
      </c>
      <c r="T2825" s="76" cm="1">
        <f t="array" ref="T2825">INDEX($K:$P,ROW(),MATCH(T$3,$K$2:$P$2,0))</f>
        <v>2</v>
      </c>
      <c r="U2825" s="76" cm="1">
        <f t="array" ref="U2825">INDEX($K:$P,ROW(),MATCH(U$3,$K$2:$P$2,0))</f>
        <v>2</v>
      </c>
      <c r="V2825" s="76" cm="1">
        <f t="array" ref="V2825">INDEX($K:$P,ROW(),MATCH(V$3,$K$2:$P$2,0))</f>
        <v>2</v>
      </c>
      <c r="W2825" s="76" cm="1">
        <f t="array" ref="W2825">INDEX($K:$P,ROW(),MATCH(W$3,$K$2:$P$2,0))</f>
        <v>2</v>
      </c>
      <c r="X2825" s="76" cm="1">
        <f t="array" ref="X2825">INDEX($K:$P,ROW(),MATCH(X$3,$K$2:$P$2,0))</f>
        <v>2</v>
      </c>
      <c r="Y2825" s="76" cm="1">
        <f t="array" ref="Y2825">INDEX($K:$P,ROW(),MATCH(Y$3,$K$2:$P$2,0))</f>
        <v>2</v>
      </c>
      <c r="Z2825" s="76" cm="1">
        <f t="array" ref="Z2825">INDEX($K:$P,ROW(),MATCH(Z$3,$K$2:$P$2,0))</f>
        <v>2</v>
      </c>
      <c r="AA2825" s="76" cm="1">
        <f t="array" ref="AA2825">INDEX($K:$P,ROW(),MATCH(AA$3,$K$2:$P$2,0))</f>
        <v>2</v>
      </c>
      <c r="AB2825" s="76" cm="1">
        <f t="array" ref="AB2825">INDEX($K:$P,ROW(),MATCH(AB$3,$K$2:$P$2,0))</f>
        <v>2</v>
      </c>
      <c r="AC2825" s="76" cm="1">
        <f t="array" ref="AC2825">INDEX($K:$P,ROW(),MATCH(AC$3,$K$2:$P$2,0))</f>
        <v>2</v>
      </c>
      <c r="AD2825" s="76" cm="1">
        <f t="array" ref="AD2825">INDEX($K:$P,ROW(),MATCH(AD$3,$K$2:$P$2,0))</f>
        <v>2</v>
      </c>
      <c r="AE2825" s="76" cm="1">
        <f t="array" ref="AE2825">INDEX($K:$P,ROW(),MATCH(AE$3,$K$2:$P$2,0))</f>
        <v>2</v>
      </c>
      <c r="AF2825" s="76" cm="1">
        <f t="array" ref="AF2825">INDEX($K:$P,ROW(),MATCH(AF$3,$K$2:$P$2,0))</f>
        <v>2</v>
      </c>
      <c r="AG2825" s="76" cm="1">
        <f t="array" ref="AG2825">INDEX($K:$P,ROW(),MATCH(AG$3,$K$2:$P$2,0))</f>
        <v>2</v>
      </c>
      <c r="AH2825" s="76" cm="1">
        <f t="array" ref="AH2825">INDEX($K:$P,ROW(),MATCH(AH$3,$K$2:$P$2,0))</f>
        <v>2</v>
      </c>
      <c r="AI2825" s="76" cm="1">
        <f t="array" ref="AI2825">INDEX($K:$P,ROW(),MATCH(AI$3,$K$2:$P$2,0))</f>
        <v>2</v>
      </c>
      <c r="AJ2825" s="76" cm="1">
        <f t="array" ref="AJ2825">INDEX($K:$P,ROW(),MATCH(AJ$3,$K$2:$P$2,0))</f>
        <v>2</v>
      </c>
      <c r="AK2825" s="76" cm="1">
        <f t="array" ref="AK2825">INDEX($K:$P,ROW(),MATCH(AK$3,$K$2:$P$2,0))</f>
        <v>2</v>
      </c>
      <c r="AL2825" s="76" cm="1">
        <f t="array" ref="AL2825">INDEX($K:$P,ROW(),MATCH(AL$3,$K$2:$P$2,0))</f>
        <v>2</v>
      </c>
      <c r="AM2825" s="76" cm="1">
        <f t="array" ref="AM2825">INDEX($K:$P,ROW(),MATCH(AM$3,$K$2:$P$2,0))</f>
        <v>2</v>
      </c>
      <c r="AN2825" s="76" cm="1">
        <f t="array" ref="AN2825">INDEX($K:$P,ROW(),MATCH(AN$3,$K$2:$P$2,0))</f>
        <v>2</v>
      </c>
      <c r="AO2825" s="76" cm="1">
        <f t="array" ref="AO2825">INDEX($K:$P,ROW(),MATCH(AO$3,$K$2:$P$2,0))</f>
        <v>2</v>
      </c>
      <c r="AP2825" s="76" cm="1">
        <f t="array" ref="AP2825">INDEX($K:$P,ROW(),MATCH(AP$3,$K$2:$P$2,0))</f>
        <v>2</v>
      </c>
      <c r="AQ2825" s="76" cm="1">
        <f t="array" ref="AQ2825">INDEX($K:$P,ROW(),MATCH(AQ$3,$K$2:$P$2,0))</f>
        <v>2</v>
      </c>
      <c r="AR2825" s="76" cm="1">
        <f t="array" ref="AR2825">INDEX($K:$P,ROW(),MATCH(AR$3,$K$2:$P$2,0))</f>
        <v>2</v>
      </c>
      <c r="AS2825" s="76" cm="1">
        <f t="array" ref="AS2825">INDEX($K:$P,ROW(),MATCH(AS$3,$K$2:$P$2,0))</f>
        <v>2</v>
      </c>
      <c r="AT2825" s="76" cm="1">
        <f t="array" ref="AT2825">INDEX($K:$P,ROW(),MATCH(AT$3,$K$2:$P$2,0))</f>
        <v>2</v>
      </c>
      <c r="AU2825" s="76" cm="1">
        <f t="array" ref="AU2825">INDEX($K:$P,ROW(),MATCH(AU$3,$K$2:$P$2,0))</f>
        <v>2</v>
      </c>
      <c r="AV2825" s="76" cm="1">
        <f t="array" ref="AV2825">INDEX($K:$P,ROW(),MATCH(AV$3,$K$2:$P$2,0))</f>
        <v>2</v>
      </c>
      <c r="AW2825" s="76" cm="1">
        <f t="array" ref="AW2825">INDEX($K:$P,ROW(),MATCH(AW$3,$K$2:$P$2,0))</f>
        <v>2</v>
      </c>
      <c r="AX2825" s="76" cm="1">
        <f t="array" ref="AX2825">INDEX($K:$P,ROW(),MATCH(AX$3,$K$2:$P$2,0))</f>
        <v>2</v>
      </c>
      <c r="AY2825" s="76" cm="1">
        <f t="array" ref="AY2825">INDEX($K:$P,ROW(),MATCH(AY$3,$K$2:$P$2,0))</f>
        <v>2</v>
      </c>
      <c r="AZ2825" s="76" cm="1">
        <f t="array" ref="AZ2825">INDEX($K:$P,ROW(),MATCH(AZ$3,$K$2:$P$2,0))</f>
        <v>2</v>
      </c>
      <c r="BA2825" s="76" cm="1">
        <f t="array" ref="BA2825">INDEX($K:$P,ROW(),MATCH(BA$3,$K$2:$P$2,0))</f>
        <v>2</v>
      </c>
      <c r="BB2825" s="76" cm="1">
        <f t="array" ref="BB2825">INDEX($K:$P,ROW(),MATCH(BB$3,$K$2:$P$2,0))</f>
        <v>2</v>
      </c>
      <c r="BC2825" s="76" cm="1">
        <f t="array" ref="BC2825">INDEX($K:$P,ROW(),MATCH(BC$3,$K$2:$P$2,0))</f>
        <v>2</v>
      </c>
      <c r="BD2825" s="76" cm="1">
        <f t="array" ref="BD2825">INDEX($K:$P,ROW(),MATCH(BD$3,$K$2:$P$2,0))</f>
        <v>2</v>
      </c>
      <c r="BE2825" s="76" cm="1">
        <f t="array" ref="BE2825">INDEX($K:$P,ROW(),MATCH(BE$3,$K$2:$P$2,0))</f>
        <v>2</v>
      </c>
      <c r="BF2825" s="76" cm="1">
        <f t="array" ref="BF2825">INDEX($K:$P,ROW(),MATCH(BF$3,$K$2:$P$2,0))</f>
        <v>2</v>
      </c>
      <c r="BG2825" s="76" cm="1">
        <f t="array" ref="BG2825">INDEX($K:$P,ROW(),MATCH(BG$3,$K$2:$P$2,0))</f>
        <v>2</v>
      </c>
      <c r="BH2825" s="76" cm="1">
        <f t="array" ref="BH2825">INDEX($K:$P,ROW(),MATCH(BH$3,$K$2:$P$2,0))</f>
        <v>2</v>
      </c>
      <c r="BI2825" s="76" cm="1">
        <f t="array" ref="BI2825">INDEX($K:$P,ROW(),MATCH(BI$3,$K$2:$P$2,0))</f>
        <v>2</v>
      </c>
      <c r="BJ2825" s="76" cm="1">
        <f t="array" ref="BJ2825">INDEX($K:$P,ROW(),MATCH(BJ$3,$K$2:$P$2,0))</f>
        <v>2</v>
      </c>
      <c r="BK2825" s="76" cm="1">
        <f t="array" ref="BK2825">INDEX($K:$P,ROW(),MATCH(BK$3,$K$2:$P$2,0))</f>
        <v>2</v>
      </c>
      <c r="BL2825" s="76" cm="1">
        <f t="array" ref="BL2825">INDEX($K:$P,ROW(),MATCH(BL$3,$K$2:$P$2,0))</f>
        <v>2</v>
      </c>
      <c r="BM2825" s="76" cm="1">
        <f t="array" ref="BM2825">INDEX($K:$P,ROW(),MATCH(BM$3,$K$2:$P$2,0))</f>
        <v>2</v>
      </c>
      <c r="BN2825" s="76" cm="1">
        <f t="array" ref="BN2825">INDEX($K:$P,ROW(),MATCH(BN$3,$K$2:$P$2,0))</f>
        <v>2</v>
      </c>
      <c r="BO2825" s="76" cm="1">
        <f t="array" ref="BO2825">INDEX($K:$P,ROW(),MATCH(BO$3,$K$2:$P$2,0))</f>
        <v>2</v>
      </c>
      <c r="BP2825" s="76" cm="1">
        <f t="array" ref="BP2825">INDEX($K:$P,ROW(),MATCH(BP$3,$K$2:$P$2,0))</f>
        <v>2</v>
      </c>
      <c r="BQ2825" s="76" cm="1">
        <f t="array" ref="BQ2825">INDEX($K:$P,ROW(),MATCH(BQ$3,$K$2:$P$2,0))</f>
        <v>2</v>
      </c>
      <c r="BR2825" s="76" cm="1">
        <f t="array" ref="BR2825">INDEX($K:$P,ROW(),MATCH(BR$3,$K$2:$P$2,0))</f>
        <v>2</v>
      </c>
      <c r="BS2825" s="76" cm="1">
        <f t="array" ref="BS2825">INDEX($K:$P,ROW(),MATCH(BS$3,$K$2:$P$2,0))</f>
        <v>2</v>
      </c>
      <c r="BT2825" s="76" cm="1">
        <f t="array" ref="BT2825">INDEX($K:$P,ROW(),MATCH(BT$3,$K$2:$P$2,0))</f>
        <v>2</v>
      </c>
      <c r="BU2825" s="76" cm="1">
        <f t="array" ref="BU2825">INDEX($K:$P,ROW(),MATCH(BU$3,$K$2:$P$2,0))</f>
        <v>2</v>
      </c>
      <c r="BV2825" s="76" cm="1">
        <f t="array" ref="BV2825">INDEX($K:$P,ROW(),MATCH(BV$3,$K$2:$P$2,0))</f>
        <v>2</v>
      </c>
      <c r="BW2825" s="76" cm="1">
        <f t="array" ref="BW2825">INDEX($K:$P,ROW(),MATCH(BW$3,$K$2:$P$2,0))</f>
        <v>2</v>
      </c>
      <c r="BX2825" s="76" cm="1">
        <f t="array" ref="BX2825">INDEX($K:$P,ROW(),MATCH(BX$3,$K$2:$P$2,0))</f>
        <v>2</v>
      </c>
      <c r="BY2825" s="76" cm="1">
        <f t="array" ref="BY2825">INDEX($K:$P,ROW(),MATCH(BY$3,$K$2:$P$2,0))</f>
        <v>2</v>
      </c>
      <c r="BZ2825" s="76" cm="1">
        <f t="array" ref="BZ2825">INDEX($K:$P,ROW(),MATCH(BZ$3,$K$2:$P$2,0))</f>
        <v>2</v>
      </c>
      <c r="CA2825" s="76" cm="1">
        <f t="array" ref="CA2825">INDEX($K:$P,ROW(),MATCH(CA$3,$K$2:$P$2,0))</f>
        <v>2</v>
      </c>
      <c r="CB2825" s="76" cm="1">
        <f t="array" ref="CB2825">INDEX($K:$P,ROW(),MATCH(CB$3,$K$2:$P$2,0))</f>
        <v>2</v>
      </c>
      <c r="CC2825" s="76" cm="1">
        <f t="array" ref="CC2825">INDEX($K:$P,ROW(),MATCH(CC$3,$K$2:$P$2,0))</f>
        <v>2</v>
      </c>
      <c r="CD2825" s="76" cm="1">
        <f t="array" ref="CD2825">INDEX($K:$P,ROW(),MATCH(CD$3,$K$2:$P$2,0))</f>
        <v>2</v>
      </c>
      <c r="CE2825" s="76" cm="1">
        <f t="array" ref="CE2825">INDEX($K:$P,ROW(),MATCH(CE$3,$K$2:$P$2,0))</f>
        <v>2</v>
      </c>
      <c r="CF2825" s="76" cm="1">
        <f t="array" ref="CF2825">INDEX($K:$P,ROW(),MATCH(CF$3,$K$2:$P$2,0))</f>
        <v>2</v>
      </c>
      <c r="CG2825" s="76" cm="1">
        <f t="array" ref="CG2825">INDEX($K:$P,ROW(),MATCH(CG$3,$K$2:$P$2,0))</f>
        <v>2</v>
      </c>
      <c r="CH2825" s="76" cm="1">
        <f t="array" ref="CH2825">INDEX($K:$P,ROW(),MATCH(CH$3,$K$2:$P$2,0))</f>
        <v>2</v>
      </c>
      <c r="CI2825" s="76" cm="1">
        <f t="array" ref="CI2825">INDEX($K:$P,ROW(),MATCH(CI$3,$K$2:$P$2,0))</f>
        <v>2</v>
      </c>
      <c r="CJ2825" s="76" cm="1">
        <f t="array" ref="CJ2825">INDEX($K:$P,ROW(),MATCH(CJ$3,$K$2:$P$2,0))</f>
        <v>2</v>
      </c>
      <c r="CK2825" s="76" cm="1">
        <f t="array" ref="CK2825">INDEX($K:$P,ROW(),MATCH(CK$3,$K$2:$P$2,0))</f>
        <v>2</v>
      </c>
      <c r="CL2825" s="76" cm="1">
        <f t="array" ref="CL2825">INDEX($K:$P,ROW(),MATCH(CL$3,$K$2:$P$2,0))</f>
        <v>2</v>
      </c>
    </row>
    <row r="2826" spans="2:90" x14ac:dyDescent="0.4">
      <c r="B2826" s="124" t="str">
        <f>"# of "&amp;B2828&amp;"s"</f>
        <v># of implants</v>
      </c>
      <c r="D2826" t="s">
        <v>510</v>
      </c>
      <c r="E2826" s="8" t="str">
        <f t="shared" si="4036"/>
        <v>2826 VOV-TV-V</v>
      </c>
      <c r="H2826" s="12"/>
      <c r="I2826" s="60"/>
      <c r="J2826" s="60"/>
      <c r="K2826" s="114">
        <f t="shared" ref="K2826:P2826" ca="1" si="4037">SUMIF($3:$3,K$2,2826:2826)</f>
        <v>120000</v>
      </c>
      <c r="L2826" s="114">
        <f t="shared" ca="1" si="4037"/>
        <v>120000</v>
      </c>
      <c r="M2826" s="114">
        <f t="shared" ca="1" si="4037"/>
        <v>120000</v>
      </c>
      <c r="N2826" s="114">
        <f t="shared" ca="1" si="4037"/>
        <v>120000</v>
      </c>
      <c r="O2826" s="114">
        <f t="shared" ca="1" si="4037"/>
        <v>120000</v>
      </c>
      <c r="P2826" s="114">
        <f t="shared" ca="1" si="4037"/>
        <v>120000</v>
      </c>
      <c r="R2826" s="15"/>
      <c r="S2826" s="147" cm="1">
        <f t="array" aca="1" ref="S2826" ca="1">INDIRECT(S2818)*S2825</f>
        <v>10000</v>
      </c>
      <c r="T2826" s="147" cm="1">
        <f t="array" aca="1" ref="T2826" ca="1">INDIRECT(T2818)*T2825</f>
        <v>10000</v>
      </c>
      <c r="U2826" s="147" cm="1">
        <f t="array" aca="1" ref="U2826" ca="1">INDIRECT(U2818)*U2825</f>
        <v>10000</v>
      </c>
      <c r="V2826" s="147" cm="1">
        <f t="array" aca="1" ref="V2826" ca="1">INDIRECT(V2818)*V2825</f>
        <v>10000</v>
      </c>
      <c r="W2826" s="147" cm="1">
        <f t="array" aca="1" ref="W2826" ca="1">INDIRECT(W2818)*W2825</f>
        <v>10000</v>
      </c>
      <c r="X2826" s="147" cm="1">
        <f t="array" aca="1" ref="X2826" ca="1">INDIRECT(X2818)*X2825</f>
        <v>10000</v>
      </c>
      <c r="Y2826" s="147" cm="1">
        <f t="array" aca="1" ref="Y2826" ca="1">INDIRECT(Y2818)*Y2825</f>
        <v>10000</v>
      </c>
      <c r="Z2826" s="147" cm="1">
        <f t="array" aca="1" ref="Z2826" ca="1">INDIRECT(Z2818)*Z2825</f>
        <v>10000</v>
      </c>
      <c r="AA2826" s="147" cm="1">
        <f t="array" aca="1" ref="AA2826" ca="1">INDIRECT(AA2818)*AA2825</f>
        <v>10000</v>
      </c>
      <c r="AB2826" s="147" cm="1">
        <f t="array" aca="1" ref="AB2826" ca="1">INDIRECT(AB2818)*AB2825</f>
        <v>10000</v>
      </c>
      <c r="AC2826" s="147" cm="1">
        <f t="array" aca="1" ref="AC2826" ca="1">INDIRECT(AC2818)*AC2825</f>
        <v>10000</v>
      </c>
      <c r="AD2826" s="147" cm="1">
        <f t="array" aca="1" ref="AD2826" ca="1">INDIRECT(AD2818)*AD2825</f>
        <v>10000</v>
      </c>
      <c r="AE2826" s="147" cm="1">
        <f t="array" aca="1" ref="AE2826" ca="1">INDIRECT(AE2818)*AE2825</f>
        <v>10000</v>
      </c>
      <c r="AF2826" s="147" cm="1">
        <f t="array" aca="1" ref="AF2826" ca="1">INDIRECT(AF2818)*AF2825</f>
        <v>10000</v>
      </c>
      <c r="AG2826" s="147" cm="1">
        <f t="array" aca="1" ref="AG2826" ca="1">INDIRECT(AG2818)*AG2825</f>
        <v>10000</v>
      </c>
      <c r="AH2826" s="147" cm="1">
        <f t="array" aca="1" ref="AH2826" ca="1">INDIRECT(AH2818)*AH2825</f>
        <v>10000</v>
      </c>
      <c r="AI2826" s="147" cm="1">
        <f t="array" aca="1" ref="AI2826" ca="1">INDIRECT(AI2818)*AI2825</f>
        <v>10000</v>
      </c>
      <c r="AJ2826" s="147" cm="1">
        <f t="array" aca="1" ref="AJ2826" ca="1">INDIRECT(AJ2818)*AJ2825</f>
        <v>10000</v>
      </c>
      <c r="AK2826" s="147" cm="1">
        <f t="array" aca="1" ref="AK2826" ca="1">INDIRECT(AK2818)*AK2825</f>
        <v>10000</v>
      </c>
      <c r="AL2826" s="147" cm="1">
        <f t="array" aca="1" ref="AL2826" ca="1">INDIRECT(AL2818)*AL2825</f>
        <v>10000</v>
      </c>
      <c r="AM2826" s="147" cm="1">
        <f t="array" aca="1" ref="AM2826" ca="1">INDIRECT(AM2818)*AM2825</f>
        <v>10000</v>
      </c>
      <c r="AN2826" s="147" cm="1">
        <f t="array" aca="1" ref="AN2826" ca="1">INDIRECT(AN2818)*AN2825</f>
        <v>10000</v>
      </c>
      <c r="AO2826" s="147" cm="1">
        <f t="array" aca="1" ref="AO2826" ca="1">INDIRECT(AO2818)*AO2825</f>
        <v>10000</v>
      </c>
      <c r="AP2826" s="147" cm="1">
        <f t="array" aca="1" ref="AP2826" ca="1">INDIRECT(AP2818)*AP2825</f>
        <v>10000</v>
      </c>
      <c r="AQ2826" s="147" cm="1">
        <f t="array" aca="1" ref="AQ2826" ca="1">INDIRECT(AQ2818)*AQ2825</f>
        <v>10000</v>
      </c>
      <c r="AR2826" s="147" cm="1">
        <f t="array" aca="1" ref="AR2826" ca="1">INDIRECT(AR2818)*AR2825</f>
        <v>10000</v>
      </c>
      <c r="AS2826" s="147" cm="1">
        <f t="array" aca="1" ref="AS2826" ca="1">INDIRECT(AS2818)*AS2825</f>
        <v>10000</v>
      </c>
      <c r="AT2826" s="147" cm="1">
        <f t="array" aca="1" ref="AT2826" ca="1">INDIRECT(AT2818)*AT2825</f>
        <v>10000</v>
      </c>
      <c r="AU2826" s="147" cm="1">
        <f t="array" aca="1" ref="AU2826" ca="1">INDIRECT(AU2818)*AU2825</f>
        <v>10000</v>
      </c>
      <c r="AV2826" s="147" cm="1">
        <f t="array" aca="1" ref="AV2826" ca="1">INDIRECT(AV2818)*AV2825</f>
        <v>10000</v>
      </c>
      <c r="AW2826" s="147" cm="1">
        <f t="array" aca="1" ref="AW2826" ca="1">INDIRECT(AW2818)*AW2825</f>
        <v>10000</v>
      </c>
      <c r="AX2826" s="147" cm="1">
        <f t="array" aca="1" ref="AX2826" ca="1">INDIRECT(AX2818)*AX2825</f>
        <v>10000</v>
      </c>
      <c r="AY2826" s="147" cm="1">
        <f t="array" aca="1" ref="AY2826" ca="1">INDIRECT(AY2818)*AY2825</f>
        <v>10000</v>
      </c>
      <c r="AZ2826" s="147" cm="1">
        <f t="array" aca="1" ref="AZ2826" ca="1">INDIRECT(AZ2818)*AZ2825</f>
        <v>10000</v>
      </c>
      <c r="BA2826" s="147" cm="1">
        <f t="array" aca="1" ref="BA2826" ca="1">INDIRECT(BA2818)*BA2825</f>
        <v>10000</v>
      </c>
      <c r="BB2826" s="147" cm="1">
        <f t="array" aca="1" ref="BB2826" ca="1">INDIRECT(BB2818)*BB2825</f>
        <v>10000</v>
      </c>
      <c r="BC2826" s="147" cm="1">
        <f t="array" aca="1" ref="BC2826" ca="1">INDIRECT(BC2818)*BC2825</f>
        <v>10000</v>
      </c>
      <c r="BD2826" s="147" cm="1">
        <f t="array" aca="1" ref="BD2826" ca="1">INDIRECT(BD2818)*BD2825</f>
        <v>10000</v>
      </c>
      <c r="BE2826" s="147" cm="1">
        <f t="array" aca="1" ref="BE2826" ca="1">INDIRECT(BE2818)*BE2825</f>
        <v>10000</v>
      </c>
      <c r="BF2826" s="147" cm="1">
        <f t="array" aca="1" ref="BF2826" ca="1">INDIRECT(BF2818)*BF2825</f>
        <v>10000</v>
      </c>
      <c r="BG2826" s="147" cm="1">
        <f t="array" aca="1" ref="BG2826" ca="1">INDIRECT(BG2818)*BG2825</f>
        <v>10000</v>
      </c>
      <c r="BH2826" s="147" cm="1">
        <f t="array" aca="1" ref="BH2826" ca="1">INDIRECT(BH2818)*BH2825</f>
        <v>10000</v>
      </c>
      <c r="BI2826" s="147" cm="1">
        <f t="array" aca="1" ref="BI2826" ca="1">INDIRECT(BI2818)*BI2825</f>
        <v>10000</v>
      </c>
      <c r="BJ2826" s="147" cm="1">
        <f t="array" aca="1" ref="BJ2826" ca="1">INDIRECT(BJ2818)*BJ2825</f>
        <v>10000</v>
      </c>
      <c r="BK2826" s="147" cm="1">
        <f t="array" aca="1" ref="BK2826" ca="1">INDIRECT(BK2818)*BK2825</f>
        <v>10000</v>
      </c>
      <c r="BL2826" s="147" cm="1">
        <f t="array" aca="1" ref="BL2826" ca="1">INDIRECT(BL2818)*BL2825</f>
        <v>10000</v>
      </c>
      <c r="BM2826" s="147" cm="1">
        <f t="array" aca="1" ref="BM2826" ca="1">INDIRECT(BM2818)*BM2825</f>
        <v>10000</v>
      </c>
      <c r="BN2826" s="147" cm="1">
        <f t="array" aca="1" ref="BN2826" ca="1">INDIRECT(BN2818)*BN2825</f>
        <v>10000</v>
      </c>
      <c r="BO2826" s="147" cm="1">
        <f t="array" aca="1" ref="BO2826" ca="1">INDIRECT(BO2818)*BO2825</f>
        <v>10000</v>
      </c>
      <c r="BP2826" s="147" cm="1">
        <f t="array" aca="1" ref="BP2826" ca="1">INDIRECT(BP2818)*BP2825</f>
        <v>10000</v>
      </c>
      <c r="BQ2826" s="147" cm="1">
        <f t="array" aca="1" ref="BQ2826" ca="1">INDIRECT(BQ2818)*BQ2825</f>
        <v>10000</v>
      </c>
      <c r="BR2826" s="147" cm="1">
        <f t="array" aca="1" ref="BR2826" ca="1">INDIRECT(BR2818)*BR2825</f>
        <v>10000</v>
      </c>
      <c r="BS2826" s="147" cm="1">
        <f t="array" aca="1" ref="BS2826" ca="1">INDIRECT(BS2818)*BS2825</f>
        <v>10000</v>
      </c>
      <c r="BT2826" s="147" cm="1">
        <f t="array" aca="1" ref="BT2826" ca="1">INDIRECT(BT2818)*BT2825</f>
        <v>10000</v>
      </c>
      <c r="BU2826" s="147" cm="1">
        <f t="array" aca="1" ref="BU2826" ca="1">INDIRECT(BU2818)*BU2825</f>
        <v>10000</v>
      </c>
      <c r="BV2826" s="147" cm="1">
        <f t="array" aca="1" ref="BV2826" ca="1">INDIRECT(BV2818)*BV2825</f>
        <v>10000</v>
      </c>
      <c r="BW2826" s="147" cm="1">
        <f t="array" aca="1" ref="BW2826" ca="1">INDIRECT(BW2818)*BW2825</f>
        <v>10000</v>
      </c>
      <c r="BX2826" s="147" cm="1">
        <f t="array" aca="1" ref="BX2826" ca="1">INDIRECT(BX2818)*BX2825</f>
        <v>10000</v>
      </c>
      <c r="BY2826" s="147" cm="1">
        <f t="array" aca="1" ref="BY2826" ca="1">INDIRECT(BY2818)*BY2825</f>
        <v>10000</v>
      </c>
      <c r="BZ2826" s="147" cm="1">
        <f t="array" aca="1" ref="BZ2826" ca="1">INDIRECT(BZ2818)*BZ2825</f>
        <v>10000</v>
      </c>
      <c r="CA2826" s="147" cm="1">
        <f t="array" aca="1" ref="CA2826" ca="1">INDIRECT(CA2818)*CA2825</f>
        <v>10000</v>
      </c>
      <c r="CB2826" s="147" cm="1">
        <f t="array" aca="1" ref="CB2826" ca="1">INDIRECT(CB2818)*CB2825</f>
        <v>10000</v>
      </c>
      <c r="CC2826" s="147" cm="1">
        <f t="array" aca="1" ref="CC2826" ca="1">INDIRECT(CC2818)*CC2825</f>
        <v>10000</v>
      </c>
      <c r="CD2826" s="147" cm="1">
        <f t="array" aca="1" ref="CD2826" ca="1">INDIRECT(CD2818)*CD2825</f>
        <v>10000</v>
      </c>
      <c r="CE2826" s="147" cm="1">
        <f t="array" aca="1" ref="CE2826" ca="1">INDIRECT(CE2818)*CE2825</f>
        <v>10000</v>
      </c>
      <c r="CF2826" s="147" cm="1">
        <f t="array" aca="1" ref="CF2826" ca="1">INDIRECT(CF2818)*CF2825</f>
        <v>10000</v>
      </c>
      <c r="CG2826" s="147" cm="1">
        <f t="array" aca="1" ref="CG2826" ca="1">INDIRECT(CG2818)*CG2825</f>
        <v>10000</v>
      </c>
      <c r="CH2826" s="147" cm="1">
        <f t="array" aca="1" ref="CH2826" ca="1">INDIRECT(CH2818)*CH2825</f>
        <v>10000</v>
      </c>
      <c r="CI2826" s="147" cm="1">
        <f t="array" aca="1" ref="CI2826" ca="1">INDIRECT(CI2818)*CI2825</f>
        <v>10000</v>
      </c>
      <c r="CJ2826" s="147" cm="1">
        <f t="array" aca="1" ref="CJ2826" ca="1">INDIRECT(CJ2818)*CJ2825</f>
        <v>10000</v>
      </c>
      <c r="CK2826" s="147" cm="1">
        <f t="array" aca="1" ref="CK2826" ca="1">INDIRECT(CK2818)*CK2825</f>
        <v>10000</v>
      </c>
      <c r="CL2826" s="147" cm="1">
        <f t="array" aca="1" ref="CL2826" ca="1">INDIRECT(CL2818)*CL2825</f>
        <v>10000</v>
      </c>
    </row>
    <row r="2827" spans="2:90" x14ac:dyDescent="0.4">
      <c r="B2827" s="132" t="str">
        <f>B2815</f>
        <v>Surgical procedures</v>
      </c>
      <c r="D2827" t="s">
        <v>510</v>
      </c>
      <c r="E2827" s="8" t="str">
        <f t="shared" ref="E2827" si="4038">ROW()&amp;" "&amp;D2827</f>
        <v>2827 VOV-TV-V</v>
      </c>
      <c r="G2827" t="s">
        <v>332</v>
      </c>
      <c r="H2827" s="12"/>
      <c r="I2827" s="60"/>
      <c r="J2827" s="60"/>
      <c r="K2827" s="38"/>
      <c r="L2827" s="38"/>
      <c r="M2827" s="38"/>
      <c r="N2827" s="38"/>
      <c r="O2827" s="38"/>
      <c r="P2827" s="38"/>
      <c r="R2827" s="15"/>
      <c r="S2827" s="234"/>
      <c r="T2827" s="234"/>
      <c r="U2827" s="234"/>
      <c r="V2827" s="234"/>
      <c r="W2827" s="234"/>
      <c r="X2827" s="234"/>
      <c r="Y2827" s="234"/>
      <c r="Z2827" s="234"/>
      <c r="AA2827" s="234"/>
      <c r="AB2827" s="234"/>
      <c r="AC2827" s="234"/>
      <c r="AD2827" s="234"/>
      <c r="AE2827" s="234"/>
      <c r="AF2827" s="234"/>
      <c r="AG2827" s="234"/>
      <c r="AH2827" s="234"/>
      <c r="AI2827" s="234"/>
      <c r="AJ2827" s="234"/>
      <c r="AK2827" s="234"/>
      <c r="AL2827" s="234"/>
      <c r="AM2827" s="234"/>
      <c r="AN2827" s="234"/>
      <c r="AO2827" s="234"/>
      <c r="AP2827" s="234"/>
      <c r="AQ2827" s="234"/>
      <c r="AR2827" s="234"/>
      <c r="AS2827" s="234"/>
      <c r="AT2827" s="234"/>
      <c r="AU2827" s="234"/>
      <c r="AV2827" s="234"/>
      <c r="AW2827" s="234"/>
      <c r="AX2827" s="234"/>
      <c r="AY2827" s="234"/>
      <c r="AZ2827" s="234"/>
      <c r="BA2827" s="234"/>
      <c r="BB2827" s="234"/>
      <c r="BC2827" s="234"/>
      <c r="BD2827" s="234"/>
      <c r="BE2827" s="234"/>
      <c r="BF2827" s="234"/>
      <c r="BG2827" s="234"/>
      <c r="BH2827" s="234"/>
      <c r="BI2827" s="234"/>
      <c r="BJ2827" s="234"/>
      <c r="BK2827" s="234"/>
      <c r="BL2827" s="234"/>
      <c r="BM2827" s="234"/>
      <c r="BN2827" s="234"/>
      <c r="BO2827" s="234"/>
      <c r="BP2827" s="234"/>
      <c r="BQ2827" s="234"/>
      <c r="BR2827" s="234"/>
      <c r="BS2827" s="234"/>
      <c r="BT2827" s="234"/>
      <c r="BU2827" s="234"/>
      <c r="BV2827" s="234"/>
      <c r="BW2827" s="234"/>
      <c r="BX2827" s="234"/>
      <c r="BY2827" s="234"/>
      <c r="BZ2827" s="234"/>
      <c r="CA2827" s="234"/>
      <c r="CB2827" s="234"/>
      <c r="CC2827" s="234"/>
      <c r="CD2827" s="234"/>
      <c r="CE2827" s="234"/>
      <c r="CF2827" s="234"/>
      <c r="CG2827" s="234"/>
      <c r="CH2827" s="234"/>
      <c r="CI2827" s="234"/>
      <c r="CJ2827" s="234"/>
      <c r="CK2827" s="234"/>
      <c r="CL2827" s="234"/>
    </row>
    <row r="2828" spans="2:90" x14ac:dyDescent="0.4">
      <c r="B2828" s="187" t="str">
        <f>IFERROR(SUBSTITUTE(TRIM(MID(B2823, SEARCH("-", B2823) + 1, LEN(B2823))),":",""),"no unit")</f>
        <v>implant</v>
      </c>
      <c r="D2828" t="s">
        <v>510</v>
      </c>
      <c r="E2828" s="8" t="str">
        <f>ROW()&amp;" "&amp;D2828</f>
        <v>2828 VOV-TV-V</v>
      </c>
      <c r="G2828" t="s">
        <v>332</v>
      </c>
      <c r="H2828" s="27"/>
      <c r="I2828" s="78"/>
      <c r="J2828" s="78"/>
      <c r="K2828" s="33"/>
      <c r="L2828" s="33"/>
      <c r="M2828" s="33"/>
      <c r="N2828" s="33"/>
      <c r="O2828" s="33"/>
      <c r="P2828" s="33"/>
      <c r="R2828" s="33"/>
      <c r="S2828" s="80"/>
      <c r="T2828" s="80"/>
      <c r="U2828" s="80"/>
      <c r="V2828" s="80"/>
      <c r="W2828" s="80"/>
      <c r="X2828" s="80"/>
      <c r="Y2828" s="80"/>
      <c r="Z2828" s="80"/>
      <c r="AA2828" s="80"/>
      <c r="AB2828" s="80"/>
      <c r="AC2828" s="80"/>
      <c r="AD2828" s="80"/>
      <c r="AE2828" s="80"/>
      <c r="AF2828" s="80"/>
      <c r="AG2828" s="80"/>
      <c r="AH2828" s="80"/>
      <c r="AI2828" s="80"/>
      <c r="AJ2828" s="80"/>
      <c r="AK2828" s="80"/>
      <c r="AL2828" s="80"/>
      <c r="AM2828" s="80"/>
      <c r="AN2828" s="80"/>
      <c r="AO2828" s="80"/>
      <c r="AP2828" s="80"/>
      <c r="AQ2828" s="80"/>
      <c r="AR2828" s="80"/>
      <c r="AS2828" s="80"/>
      <c r="AT2828" s="80"/>
      <c r="AU2828" s="80"/>
      <c r="AV2828" s="80"/>
      <c r="AW2828" s="80"/>
      <c r="AX2828" s="80"/>
      <c r="AY2828" s="80"/>
      <c r="AZ2828" s="80"/>
      <c r="BA2828" s="80"/>
      <c r="BB2828" s="80"/>
      <c r="BC2828" s="80"/>
      <c r="BD2828" s="80"/>
      <c r="BE2828" s="80"/>
      <c r="BF2828" s="80"/>
      <c r="BG2828" s="80"/>
      <c r="BH2828" s="80"/>
      <c r="BI2828" s="80"/>
      <c r="BJ2828" s="80"/>
      <c r="BK2828" s="80"/>
      <c r="BL2828" s="80"/>
      <c r="BM2828" s="80"/>
      <c r="BN2828" s="80"/>
      <c r="BO2828" s="80"/>
      <c r="BP2828" s="80"/>
      <c r="BQ2828" s="80"/>
      <c r="BR2828" s="80"/>
      <c r="BS2828" s="80"/>
      <c r="BT2828" s="80"/>
      <c r="BU2828" s="80"/>
      <c r="BV2828" s="80"/>
      <c r="BW2828" s="80"/>
      <c r="BX2828" s="80"/>
      <c r="BY2828" s="80"/>
      <c r="BZ2828" s="80"/>
      <c r="CA2828" s="80"/>
      <c r="CB2828" s="80"/>
      <c r="CC2828" s="80"/>
      <c r="CD2828" s="80"/>
      <c r="CE2828" s="80"/>
      <c r="CF2828" s="80"/>
      <c r="CG2828" s="80"/>
      <c r="CH2828" s="80"/>
      <c r="CI2828" s="80"/>
      <c r="CJ2828" s="80"/>
      <c r="CK2828" s="80"/>
      <c r="CL2828" s="80"/>
    </row>
    <row r="2829" spans="2:90" x14ac:dyDescent="0.4">
      <c r="B2829" s="132" t="s">
        <v>461</v>
      </c>
      <c r="D2829" t="s">
        <v>510</v>
      </c>
      <c r="E2829" s="8" t="str">
        <f t="shared" ref="E2829:E2834" si="4039">ROW()&amp;" "&amp;D2829</f>
        <v>2829 VOV-TV-V</v>
      </c>
      <c r="G2829" t="s">
        <v>332</v>
      </c>
      <c r="H2829" s="27"/>
      <c r="I2829" s="78"/>
      <c r="J2829" s="78"/>
      <c r="K2829" s="33"/>
      <c r="L2829" s="33"/>
      <c r="M2829" s="33"/>
      <c r="N2829" s="33"/>
      <c r="O2829" s="33"/>
      <c r="P2829" s="33"/>
      <c r="R2829" s="33"/>
      <c r="S2829" s="80" t="str">
        <f t="shared" ref="S2829" si="4040">S2817</f>
        <v>S$12</v>
      </c>
      <c r="T2829" s="80" t="str">
        <f t="shared" ref="T2829:CE2829" si="4041">T2817</f>
        <v>T$12</v>
      </c>
      <c r="U2829" s="80" t="str">
        <f t="shared" si="4041"/>
        <v>U$12</v>
      </c>
      <c r="V2829" s="80" t="str">
        <f t="shared" si="4041"/>
        <v>V$12</v>
      </c>
      <c r="W2829" s="80" t="str">
        <f t="shared" si="4041"/>
        <v>W$12</v>
      </c>
      <c r="X2829" s="80" t="str">
        <f t="shared" si="4041"/>
        <v>X$12</v>
      </c>
      <c r="Y2829" s="80" t="str">
        <f t="shared" si="4041"/>
        <v>Y$12</v>
      </c>
      <c r="Z2829" s="80" t="str">
        <f t="shared" si="4041"/>
        <v>Z$12</v>
      </c>
      <c r="AA2829" s="80" t="str">
        <f t="shared" si="4041"/>
        <v>AA$12</v>
      </c>
      <c r="AB2829" s="80" t="str">
        <f t="shared" si="4041"/>
        <v>AB$12</v>
      </c>
      <c r="AC2829" s="80" t="str">
        <f t="shared" si="4041"/>
        <v>AC$12</v>
      </c>
      <c r="AD2829" s="80" t="str">
        <f t="shared" si="4041"/>
        <v>AD$12</v>
      </c>
      <c r="AE2829" s="80" t="str">
        <f t="shared" si="4041"/>
        <v>AE$12</v>
      </c>
      <c r="AF2829" s="80" t="str">
        <f t="shared" si="4041"/>
        <v>AF$12</v>
      </c>
      <c r="AG2829" s="80" t="str">
        <f t="shared" si="4041"/>
        <v>AG$12</v>
      </c>
      <c r="AH2829" s="80" t="str">
        <f t="shared" si="4041"/>
        <v>AH$12</v>
      </c>
      <c r="AI2829" s="80" t="str">
        <f t="shared" si="4041"/>
        <v>AI$12</v>
      </c>
      <c r="AJ2829" s="80" t="str">
        <f t="shared" si="4041"/>
        <v>AJ$12</v>
      </c>
      <c r="AK2829" s="80" t="str">
        <f t="shared" si="4041"/>
        <v>AK$12</v>
      </c>
      <c r="AL2829" s="80" t="str">
        <f t="shared" si="4041"/>
        <v>AL$12</v>
      </c>
      <c r="AM2829" s="80" t="str">
        <f t="shared" si="4041"/>
        <v>AM$12</v>
      </c>
      <c r="AN2829" s="80" t="str">
        <f t="shared" si="4041"/>
        <v>AN$12</v>
      </c>
      <c r="AO2829" s="80" t="str">
        <f t="shared" si="4041"/>
        <v>AO$12</v>
      </c>
      <c r="AP2829" s="80" t="str">
        <f t="shared" si="4041"/>
        <v>AP$12</v>
      </c>
      <c r="AQ2829" s="80" t="str">
        <f t="shared" si="4041"/>
        <v>AQ$12</v>
      </c>
      <c r="AR2829" s="80" t="str">
        <f t="shared" si="4041"/>
        <v>AR$12</v>
      </c>
      <c r="AS2829" s="80" t="str">
        <f t="shared" si="4041"/>
        <v>AS$12</v>
      </c>
      <c r="AT2829" s="80" t="str">
        <f t="shared" si="4041"/>
        <v>AT$12</v>
      </c>
      <c r="AU2829" s="80" t="str">
        <f t="shared" si="4041"/>
        <v>AU$12</v>
      </c>
      <c r="AV2829" s="80" t="str">
        <f t="shared" si="4041"/>
        <v>AV$12</v>
      </c>
      <c r="AW2829" s="80" t="str">
        <f t="shared" si="4041"/>
        <v>AW$12</v>
      </c>
      <c r="AX2829" s="80" t="str">
        <f t="shared" si="4041"/>
        <v>AX$12</v>
      </c>
      <c r="AY2829" s="80" t="str">
        <f t="shared" si="4041"/>
        <v>AY$12</v>
      </c>
      <c r="AZ2829" s="80" t="str">
        <f t="shared" si="4041"/>
        <v>AZ$12</v>
      </c>
      <c r="BA2829" s="80" t="str">
        <f t="shared" si="4041"/>
        <v>BA$12</v>
      </c>
      <c r="BB2829" s="80" t="str">
        <f t="shared" si="4041"/>
        <v>BB$12</v>
      </c>
      <c r="BC2829" s="80" t="str">
        <f t="shared" si="4041"/>
        <v>BC$12</v>
      </c>
      <c r="BD2829" s="80" t="str">
        <f t="shared" si="4041"/>
        <v>BD$12</v>
      </c>
      <c r="BE2829" s="80" t="str">
        <f t="shared" si="4041"/>
        <v>BE$12</v>
      </c>
      <c r="BF2829" s="80" t="str">
        <f t="shared" si="4041"/>
        <v>BF$12</v>
      </c>
      <c r="BG2829" s="80" t="str">
        <f t="shared" si="4041"/>
        <v>BG$12</v>
      </c>
      <c r="BH2829" s="80" t="str">
        <f t="shared" si="4041"/>
        <v>BH$12</v>
      </c>
      <c r="BI2829" s="80" t="str">
        <f t="shared" si="4041"/>
        <v>BI$12</v>
      </c>
      <c r="BJ2829" s="80" t="str">
        <f t="shared" si="4041"/>
        <v>BJ$12</v>
      </c>
      <c r="BK2829" s="80" t="str">
        <f t="shared" si="4041"/>
        <v>BK$12</v>
      </c>
      <c r="BL2829" s="80" t="str">
        <f t="shared" si="4041"/>
        <v>BL$12</v>
      </c>
      <c r="BM2829" s="80" t="str">
        <f t="shared" si="4041"/>
        <v>BM$12</v>
      </c>
      <c r="BN2829" s="80" t="str">
        <f t="shared" si="4041"/>
        <v>BN$12</v>
      </c>
      <c r="BO2829" s="80" t="str">
        <f t="shared" si="4041"/>
        <v>BO$12</v>
      </c>
      <c r="BP2829" s="80" t="str">
        <f t="shared" si="4041"/>
        <v>BP$12</v>
      </c>
      <c r="BQ2829" s="80" t="str">
        <f t="shared" si="4041"/>
        <v>BQ$12</v>
      </c>
      <c r="BR2829" s="80" t="str">
        <f t="shared" si="4041"/>
        <v>BR$12</v>
      </c>
      <c r="BS2829" s="80" t="str">
        <f t="shared" si="4041"/>
        <v>BS$12</v>
      </c>
      <c r="BT2829" s="80" t="str">
        <f t="shared" si="4041"/>
        <v>BT$12</v>
      </c>
      <c r="BU2829" s="80" t="str">
        <f t="shared" si="4041"/>
        <v>BU$12</v>
      </c>
      <c r="BV2829" s="80" t="str">
        <f t="shared" si="4041"/>
        <v>BV$12</v>
      </c>
      <c r="BW2829" s="80" t="str">
        <f t="shared" si="4041"/>
        <v>BW$12</v>
      </c>
      <c r="BX2829" s="80" t="str">
        <f t="shared" si="4041"/>
        <v>BX$12</v>
      </c>
      <c r="BY2829" s="80" t="str">
        <f t="shared" si="4041"/>
        <v>BY$12</v>
      </c>
      <c r="BZ2829" s="80" t="str">
        <f t="shared" si="4041"/>
        <v>BZ$12</v>
      </c>
      <c r="CA2829" s="80" t="str">
        <f t="shared" si="4041"/>
        <v>CA$12</v>
      </c>
      <c r="CB2829" s="80" t="str">
        <f t="shared" si="4041"/>
        <v>CB$12</v>
      </c>
      <c r="CC2829" s="80" t="str">
        <f t="shared" si="4041"/>
        <v>CC$12</v>
      </c>
      <c r="CD2829" s="80" t="str">
        <f t="shared" si="4041"/>
        <v>CD$12</v>
      </c>
      <c r="CE2829" s="80" t="str">
        <f t="shared" si="4041"/>
        <v>CE$12</v>
      </c>
      <c r="CF2829" s="80" t="str">
        <f t="shared" ref="CF2829:CK2829" si="4042">CF2817</f>
        <v>CF$12</v>
      </c>
      <c r="CG2829" s="80" t="str">
        <f t="shared" si="4042"/>
        <v>CG$12</v>
      </c>
      <c r="CH2829" s="80" t="str">
        <f t="shared" si="4042"/>
        <v>CH$12</v>
      </c>
      <c r="CI2829" s="80" t="str">
        <f t="shared" si="4042"/>
        <v>CI$12</v>
      </c>
      <c r="CJ2829" s="80" t="str">
        <f t="shared" si="4042"/>
        <v>CJ$12</v>
      </c>
      <c r="CK2829" s="80" t="str">
        <f t="shared" si="4042"/>
        <v>CK$12</v>
      </c>
      <c r="CL2829" s="80" t="str">
        <f t="shared" ref="CL2829" si="4043">CL2817</f>
        <v>CL$12</v>
      </c>
    </row>
    <row r="2830" spans="2:90" x14ac:dyDescent="0.4">
      <c r="B2830" s="187" t="s">
        <v>462</v>
      </c>
      <c r="D2830" t="s">
        <v>510</v>
      </c>
      <c r="E2830" s="8" t="str">
        <f t="shared" si="4039"/>
        <v>2830 VOV-TV-V</v>
      </c>
      <c r="G2830" t="s">
        <v>332</v>
      </c>
      <c r="K2830" s="53"/>
      <c r="L2830" s="53"/>
      <c r="M2830" s="53"/>
      <c r="N2830" s="53"/>
      <c r="O2830" s="53"/>
      <c r="P2830" s="53"/>
      <c r="R2830" s="24"/>
      <c r="S2830" s="208" t="str">
        <f t="shared" ref="S2830" si="4044">ADDRESS(ROW(S2826),COLUMN(S2826),2)</f>
        <v>S$2826</v>
      </c>
      <c r="T2830" s="208" t="str">
        <f t="shared" ref="T2830:CE2830" si="4045">ADDRESS(ROW(T2826),COLUMN(T2826),2)</f>
        <v>T$2826</v>
      </c>
      <c r="U2830" s="208" t="str">
        <f t="shared" si="4045"/>
        <v>U$2826</v>
      </c>
      <c r="V2830" s="208" t="str">
        <f t="shared" si="4045"/>
        <v>V$2826</v>
      </c>
      <c r="W2830" s="208" t="str">
        <f t="shared" si="4045"/>
        <v>W$2826</v>
      </c>
      <c r="X2830" s="208" t="str">
        <f t="shared" si="4045"/>
        <v>X$2826</v>
      </c>
      <c r="Y2830" s="208" t="str">
        <f t="shared" si="4045"/>
        <v>Y$2826</v>
      </c>
      <c r="Z2830" s="208" t="str">
        <f t="shared" si="4045"/>
        <v>Z$2826</v>
      </c>
      <c r="AA2830" s="208" t="str">
        <f t="shared" si="4045"/>
        <v>AA$2826</v>
      </c>
      <c r="AB2830" s="208" t="str">
        <f t="shared" si="4045"/>
        <v>AB$2826</v>
      </c>
      <c r="AC2830" s="208" t="str">
        <f t="shared" si="4045"/>
        <v>AC$2826</v>
      </c>
      <c r="AD2830" s="208" t="str">
        <f t="shared" si="4045"/>
        <v>AD$2826</v>
      </c>
      <c r="AE2830" s="208" t="str">
        <f t="shared" si="4045"/>
        <v>AE$2826</v>
      </c>
      <c r="AF2830" s="208" t="str">
        <f t="shared" si="4045"/>
        <v>AF$2826</v>
      </c>
      <c r="AG2830" s="208" t="str">
        <f t="shared" si="4045"/>
        <v>AG$2826</v>
      </c>
      <c r="AH2830" s="208" t="str">
        <f t="shared" si="4045"/>
        <v>AH$2826</v>
      </c>
      <c r="AI2830" s="208" t="str">
        <f t="shared" si="4045"/>
        <v>AI$2826</v>
      </c>
      <c r="AJ2830" s="208" t="str">
        <f t="shared" si="4045"/>
        <v>AJ$2826</v>
      </c>
      <c r="AK2830" s="208" t="str">
        <f t="shared" si="4045"/>
        <v>AK$2826</v>
      </c>
      <c r="AL2830" s="208" t="str">
        <f t="shared" si="4045"/>
        <v>AL$2826</v>
      </c>
      <c r="AM2830" s="208" t="str">
        <f t="shared" si="4045"/>
        <v>AM$2826</v>
      </c>
      <c r="AN2830" s="208" t="str">
        <f t="shared" si="4045"/>
        <v>AN$2826</v>
      </c>
      <c r="AO2830" s="208" t="str">
        <f t="shared" si="4045"/>
        <v>AO$2826</v>
      </c>
      <c r="AP2830" s="208" t="str">
        <f t="shared" si="4045"/>
        <v>AP$2826</v>
      </c>
      <c r="AQ2830" s="208" t="str">
        <f t="shared" si="4045"/>
        <v>AQ$2826</v>
      </c>
      <c r="AR2830" s="208" t="str">
        <f t="shared" si="4045"/>
        <v>AR$2826</v>
      </c>
      <c r="AS2830" s="208" t="str">
        <f t="shared" si="4045"/>
        <v>AS$2826</v>
      </c>
      <c r="AT2830" s="208" t="str">
        <f t="shared" si="4045"/>
        <v>AT$2826</v>
      </c>
      <c r="AU2830" s="208" t="str">
        <f t="shared" si="4045"/>
        <v>AU$2826</v>
      </c>
      <c r="AV2830" s="208" t="str">
        <f t="shared" si="4045"/>
        <v>AV$2826</v>
      </c>
      <c r="AW2830" s="208" t="str">
        <f t="shared" si="4045"/>
        <v>AW$2826</v>
      </c>
      <c r="AX2830" s="208" t="str">
        <f t="shared" si="4045"/>
        <v>AX$2826</v>
      </c>
      <c r="AY2830" s="208" t="str">
        <f t="shared" si="4045"/>
        <v>AY$2826</v>
      </c>
      <c r="AZ2830" s="208" t="str">
        <f t="shared" si="4045"/>
        <v>AZ$2826</v>
      </c>
      <c r="BA2830" s="208" t="str">
        <f t="shared" si="4045"/>
        <v>BA$2826</v>
      </c>
      <c r="BB2830" s="208" t="str">
        <f t="shared" si="4045"/>
        <v>BB$2826</v>
      </c>
      <c r="BC2830" s="208" t="str">
        <f t="shared" si="4045"/>
        <v>BC$2826</v>
      </c>
      <c r="BD2830" s="208" t="str">
        <f t="shared" si="4045"/>
        <v>BD$2826</v>
      </c>
      <c r="BE2830" s="208" t="str">
        <f t="shared" si="4045"/>
        <v>BE$2826</v>
      </c>
      <c r="BF2830" s="208" t="str">
        <f t="shared" si="4045"/>
        <v>BF$2826</v>
      </c>
      <c r="BG2830" s="208" t="str">
        <f t="shared" si="4045"/>
        <v>BG$2826</v>
      </c>
      <c r="BH2830" s="208" t="str">
        <f t="shared" si="4045"/>
        <v>BH$2826</v>
      </c>
      <c r="BI2830" s="208" t="str">
        <f t="shared" si="4045"/>
        <v>BI$2826</v>
      </c>
      <c r="BJ2830" s="208" t="str">
        <f t="shared" si="4045"/>
        <v>BJ$2826</v>
      </c>
      <c r="BK2830" s="208" t="str">
        <f t="shared" si="4045"/>
        <v>BK$2826</v>
      </c>
      <c r="BL2830" s="208" t="str">
        <f t="shared" si="4045"/>
        <v>BL$2826</v>
      </c>
      <c r="BM2830" s="208" t="str">
        <f t="shared" si="4045"/>
        <v>BM$2826</v>
      </c>
      <c r="BN2830" s="208" t="str">
        <f t="shared" si="4045"/>
        <v>BN$2826</v>
      </c>
      <c r="BO2830" s="208" t="str">
        <f t="shared" si="4045"/>
        <v>BO$2826</v>
      </c>
      <c r="BP2830" s="208" t="str">
        <f t="shared" si="4045"/>
        <v>BP$2826</v>
      </c>
      <c r="BQ2830" s="208" t="str">
        <f t="shared" si="4045"/>
        <v>BQ$2826</v>
      </c>
      <c r="BR2830" s="208" t="str">
        <f t="shared" si="4045"/>
        <v>BR$2826</v>
      </c>
      <c r="BS2830" s="208" t="str">
        <f t="shared" si="4045"/>
        <v>BS$2826</v>
      </c>
      <c r="BT2830" s="208" t="str">
        <f t="shared" si="4045"/>
        <v>BT$2826</v>
      </c>
      <c r="BU2830" s="208" t="str">
        <f t="shared" si="4045"/>
        <v>BU$2826</v>
      </c>
      <c r="BV2830" s="208" t="str">
        <f t="shared" si="4045"/>
        <v>BV$2826</v>
      </c>
      <c r="BW2830" s="208" t="str">
        <f t="shared" si="4045"/>
        <v>BW$2826</v>
      </c>
      <c r="BX2830" s="208" t="str">
        <f t="shared" si="4045"/>
        <v>BX$2826</v>
      </c>
      <c r="BY2830" s="208" t="str">
        <f t="shared" si="4045"/>
        <v>BY$2826</v>
      </c>
      <c r="BZ2830" s="208" t="str">
        <f t="shared" si="4045"/>
        <v>BZ$2826</v>
      </c>
      <c r="CA2830" s="208" t="str">
        <f t="shared" si="4045"/>
        <v>CA$2826</v>
      </c>
      <c r="CB2830" s="208" t="str">
        <f t="shared" si="4045"/>
        <v>CB$2826</v>
      </c>
      <c r="CC2830" s="208" t="str">
        <f t="shared" si="4045"/>
        <v>CC$2826</v>
      </c>
      <c r="CD2830" s="208" t="str">
        <f t="shared" si="4045"/>
        <v>CD$2826</v>
      </c>
      <c r="CE2830" s="208" t="str">
        <f t="shared" si="4045"/>
        <v>CE$2826</v>
      </c>
      <c r="CF2830" s="208" t="str">
        <f t="shared" ref="CF2830:CK2830" si="4046">ADDRESS(ROW(CF2826),COLUMN(CF2826),2)</f>
        <v>CF$2826</v>
      </c>
      <c r="CG2830" s="208" t="str">
        <f t="shared" si="4046"/>
        <v>CG$2826</v>
      </c>
      <c r="CH2830" s="208" t="str">
        <f t="shared" si="4046"/>
        <v>CH$2826</v>
      </c>
      <c r="CI2830" s="208" t="str">
        <f t="shared" si="4046"/>
        <v>CI$2826</v>
      </c>
      <c r="CJ2830" s="208" t="str">
        <f t="shared" si="4046"/>
        <v>CJ$2826</v>
      </c>
      <c r="CK2830" s="208" t="str">
        <f t="shared" si="4046"/>
        <v>CK$2826</v>
      </c>
      <c r="CL2830" s="208" t="str">
        <f t="shared" ref="CL2830" si="4047">ADDRESS(ROW(CL2826),COLUMN(CL2826),2)</f>
        <v>CL$2826</v>
      </c>
    </row>
    <row r="2831" spans="2:90" x14ac:dyDescent="0.4">
      <c r="B2831" s="187" t="str">
        <f>B2823</f>
        <v>Volume of a volume modifier - implant</v>
      </c>
      <c r="D2831" t="s">
        <v>510</v>
      </c>
      <c r="E2831" s="8" t="str">
        <f t="shared" si="4039"/>
        <v>2831 VOV-TV-V</v>
      </c>
      <c r="G2831" t="s">
        <v>332</v>
      </c>
      <c r="H2831" s="12"/>
      <c r="I2831" s="60"/>
      <c r="J2831" s="60"/>
      <c r="K2831" s="15"/>
      <c r="L2831" s="15"/>
      <c r="M2831" s="15"/>
      <c r="N2831" s="15"/>
      <c r="O2831" s="15"/>
      <c r="P2831" s="15"/>
      <c r="R2831" s="15"/>
      <c r="S2831" s="80"/>
      <c r="T2831" s="80"/>
      <c r="U2831" s="80"/>
      <c r="V2831" s="80"/>
      <c r="W2831" s="80"/>
      <c r="X2831" s="80"/>
      <c r="Y2831" s="80"/>
      <c r="Z2831" s="80"/>
      <c r="AA2831" s="80"/>
      <c r="AB2831" s="80"/>
      <c r="AC2831" s="80"/>
      <c r="AD2831" s="80"/>
      <c r="AE2831" s="80"/>
      <c r="AF2831" s="80"/>
      <c r="AG2831" s="80"/>
      <c r="AH2831" s="80"/>
      <c r="AI2831" s="80"/>
      <c r="AJ2831" s="80"/>
      <c r="AK2831" s="80"/>
      <c r="AL2831" s="80"/>
      <c r="AM2831" s="80"/>
      <c r="AN2831" s="80"/>
      <c r="AO2831" s="80"/>
      <c r="AP2831" s="80"/>
      <c r="AQ2831" s="80"/>
      <c r="AR2831" s="80"/>
      <c r="AS2831" s="80"/>
      <c r="AT2831" s="80"/>
      <c r="AU2831" s="80"/>
      <c r="AV2831" s="80"/>
      <c r="AW2831" s="80"/>
      <c r="AX2831" s="80"/>
      <c r="AY2831" s="80"/>
      <c r="AZ2831" s="80"/>
      <c r="BA2831" s="80"/>
      <c r="BB2831" s="80"/>
      <c r="BC2831" s="80"/>
      <c r="BD2831" s="80"/>
      <c r="BE2831" s="80"/>
      <c r="BF2831" s="80"/>
      <c r="BG2831" s="80"/>
      <c r="BH2831" s="80"/>
      <c r="BI2831" s="80"/>
      <c r="BJ2831" s="80"/>
      <c r="BK2831" s="80"/>
      <c r="BL2831" s="80"/>
      <c r="BM2831" s="80"/>
      <c r="BN2831" s="80"/>
      <c r="BO2831" s="80"/>
      <c r="BP2831" s="80"/>
      <c r="BQ2831" s="80"/>
      <c r="BR2831" s="80"/>
      <c r="BS2831" s="80"/>
      <c r="BT2831" s="80"/>
      <c r="BU2831" s="80"/>
      <c r="BV2831" s="80"/>
      <c r="BW2831" s="80"/>
      <c r="BX2831" s="80"/>
      <c r="BY2831" s="80"/>
      <c r="BZ2831" s="80"/>
      <c r="CA2831" s="80"/>
      <c r="CB2831" s="80"/>
      <c r="CC2831" s="80"/>
      <c r="CD2831" s="80"/>
      <c r="CE2831" s="80"/>
      <c r="CF2831" s="80"/>
      <c r="CG2831" s="80"/>
      <c r="CH2831" s="80"/>
      <c r="CI2831" s="80"/>
      <c r="CJ2831" s="80"/>
      <c r="CK2831" s="80"/>
      <c r="CL2831" s="80"/>
    </row>
    <row r="2832" spans="2:90" x14ac:dyDescent="0.4">
      <c r="B2832" s="132" t="str">
        <f>B2820</f>
        <v xml:space="preserve">secondary unit </v>
      </c>
      <c r="D2832" t="s">
        <v>510</v>
      </c>
      <c r="E2832" s="8" t="str">
        <f t="shared" si="4039"/>
        <v>2832 VOV-TV-V</v>
      </c>
      <c r="G2832" t="s">
        <v>332</v>
      </c>
      <c r="H2832" s="12"/>
      <c r="I2832" s="60"/>
      <c r="J2832" s="60"/>
      <c r="K2832" s="15"/>
      <c r="L2832" s="15"/>
      <c r="M2832" s="15"/>
      <c r="N2832" s="15"/>
      <c r="O2832" s="15"/>
      <c r="P2832" s="15"/>
      <c r="R2832" s="15"/>
      <c r="S2832" s="76"/>
      <c r="T2832" s="76"/>
      <c r="U2832" s="76"/>
      <c r="V2832" s="76"/>
      <c r="W2832" s="76"/>
      <c r="X2832" s="76"/>
      <c r="Y2832" s="76"/>
      <c r="Z2832" s="76"/>
      <c r="AA2832" s="76"/>
      <c r="AB2832" s="76"/>
      <c r="AC2832" s="76"/>
      <c r="AD2832" s="76"/>
      <c r="AE2832" s="76"/>
      <c r="AF2832" s="76"/>
      <c r="AG2832" s="76"/>
      <c r="AH2832" s="76"/>
      <c r="AI2832" s="76"/>
      <c r="AJ2832" s="76"/>
      <c r="AK2832" s="76"/>
      <c r="AL2832" s="76"/>
      <c r="AM2832" s="76"/>
      <c r="AN2832" s="76"/>
      <c r="AO2832" s="76"/>
      <c r="AP2832" s="76"/>
      <c r="AQ2832" s="76"/>
      <c r="AR2832" s="76"/>
      <c r="AS2832" s="76"/>
      <c r="AT2832" s="76"/>
      <c r="AU2832" s="76"/>
      <c r="AV2832" s="76"/>
      <c r="AW2832" s="76"/>
      <c r="AX2832" s="76"/>
      <c r="AY2832" s="76"/>
      <c r="AZ2832" s="76"/>
      <c r="BA2832" s="76"/>
      <c r="BB2832" s="76"/>
      <c r="BC2832" s="76"/>
      <c r="BD2832" s="76"/>
      <c r="BE2832" s="76"/>
      <c r="BF2832" s="76"/>
      <c r="BG2832" s="76"/>
      <c r="BH2832" s="76"/>
      <c r="BI2832" s="76"/>
      <c r="BJ2832" s="76"/>
      <c r="BK2832" s="76"/>
      <c r="BL2832" s="76"/>
      <c r="BM2832" s="76"/>
      <c r="BN2832" s="76"/>
      <c r="BO2832" s="76"/>
      <c r="BP2832" s="76"/>
      <c r="BQ2832" s="76"/>
      <c r="BR2832" s="76"/>
      <c r="BS2832" s="76"/>
      <c r="BT2832" s="76"/>
      <c r="BU2832" s="76"/>
      <c r="BV2832" s="76"/>
      <c r="BW2832" s="76"/>
      <c r="BX2832" s="76"/>
      <c r="BY2832" s="76"/>
      <c r="BZ2832" s="76"/>
      <c r="CA2832" s="76"/>
      <c r="CB2832" s="76"/>
      <c r="CC2832" s="76"/>
      <c r="CD2832" s="76"/>
      <c r="CE2832" s="76"/>
      <c r="CF2832" s="76"/>
      <c r="CG2832" s="76"/>
      <c r="CH2832" s="76"/>
      <c r="CI2832" s="76"/>
      <c r="CJ2832" s="76"/>
      <c r="CK2832" s="76"/>
      <c r="CL2832" s="76"/>
    </row>
    <row r="2833" spans="2:90" x14ac:dyDescent="0.4">
      <c r="B2833" s="132" t="str">
        <f>B2821</f>
        <v>Secondary revenue driver</v>
      </c>
      <c r="D2833" t="s">
        <v>510</v>
      </c>
      <c r="E2833" s="8" t="str">
        <f t="shared" si="4039"/>
        <v>2833 VOV-TV-V</v>
      </c>
      <c r="G2833" t="s">
        <v>332</v>
      </c>
      <c r="H2833" s="12"/>
      <c r="I2833" s="60"/>
      <c r="J2833" s="60"/>
      <c r="K2833" s="15"/>
      <c r="L2833" s="15"/>
      <c r="M2833" s="15"/>
      <c r="N2833" s="15"/>
      <c r="O2833" s="15"/>
      <c r="P2833" s="15"/>
      <c r="R2833" s="15"/>
      <c r="S2833" s="76"/>
      <c r="T2833" s="76"/>
      <c r="U2833" s="76"/>
      <c r="V2833" s="76"/>
      <c r="W2833" s="76"/>
      <c r="X2833" s="76"/>
      <c r="Y2833" s="76"/>
      <c r="Z2833" s="76"/>
      <c r="AA2833" s="76"/>
      <c r="AB2833" s="76"/>
      <c r="AC2833" s="76"/>
      <c r="AD2833" s="76"/>
      <c r="AE2833" s="76"/>
      <c r="AF2833" s="76"/>
      <c r="AG2833" s="76"/>
      <c r="AH2833" s="76"/>
      <c r="AI2833" s="76"/>
      <c r="AJ2833" s="76"/>
      <c r="AK2833" s="76"/>
      <c r="AL2833" s="76"/>
      <c r="AM2833" s="76"/>
      <c r="AN2833" s="76"/>
      <c r="AO2833" s="76"/>
      <c r="AP2833" s="76"/>
      <c r="AQ2833" s="76"/>
      <c r="AR2833" s="76"/>
      <c r="AS2833" s="76"/>
      <c r="AT2833" s="76"/>
      <c r="AU2833" s="76"/>
      <c r="AV2833" s="76"/>
      <c r="AW2833" s="76"/>
      <c r="AX2833" s="76"/>
      <c r="AY2833" s="76"/>
      <c r="AZ2833" s="76"/>
      <c r="BA2833" s="76"/>
      <c r="BB2833" s="76"/>
      <c r="BC2833" s="76"/>
      <c r="BD2833" s="76"/>
      <c r="BE2833" s="76"/>
      <c r="BF2833" s="76"/>
      <c r="BG2833" s="76"/>
      <c r="BH2833" s="76"/>
      <c r="BI2833" s="76"/>
      <c r="BJ2833" s="76"/>
      <c r="BK2833" s="76"/>
      <c r="BL2833" s="76"/>
      <c r="BM2833" s="76"/>
      <c r="BN2833" s="76"/>
      <c r="BO2833" s="76"/>
      <c r="BP2833" s="76"/>
      <c r="BQ2833" s="76"/>
      <c r="BR2833" s="76"/>
      <c r="BS2833" s="76"/>
      <c r="BT2833" s="76"/>
      <c r="BU2833" s="76"/>
      <c r="BV2833" s="76"/>
      <c r="BW2833" s="76"/>
      <c r="BX2833" s="76"/>
      <c r="BY2833" s="76"/>
      <c r="BZ2833" s="76"/>
      <c r="CA2833" s="76"/>
      <c r="CB2833" s="76"/>
      <c r="CC2833" s="76"/>
      <c r="CD2833" s="76"/>
      <c r="CE2833" s="76"/>
      <c r="CF2833" s="76"/>
      <c r="CG2833" s="76"/>
      <c r="CH2833" s="76"/>
      <c r="CI2833" s="76"/>
      <c r="CJ2833" s="76"/>
      <c r="CK2833" s="76"/>
      <c r="CL2833" s="76"/>
    </row>
    <row r="2834" spans="2:90" x14ac:dyDescent="0.4">
      <c r="B2834" s="132" t="str">
        <f>B2822</f>
        <v>Secondary volume driver</v>
      </c>
      <c r="D2834" t="s">
        <v>510</v>
      </c>
      <c r="E2834" s="8" t="str">
        <f t="shared" si="4039"/>
        <v>2834 VOV-TV-V</v>
      </c>
      <c r="G2834" t="s">
        <v>332</v>
      </c>
      <c r="H2834" s="12"/>
      <c r="I2834" s="60"/>
      <c r="J2834" s="60"/>
      <c r="K2834" s="15"/>
      <c r="L2834" s="15"/>
      <c r="M2834" s="15"/>
      <c r="N2834" s="15"/>
      <c r="O2834" s="15"/>
      <c r="P2834" s="15"/>
      <c r="R2834" s="15"/>
      <c r="S2834" s="175"/>
      <c r="T2834" s="175"/>
      <c r="U2834" s="175"/>
      <c r="V2834" s="175"/>
      <c r="W2834" s="175"/>
      <c r="X2834" s="175"/>
      <c r="Y2834" s="175"/>
      <c r="Z2834" s="175"/>
      <c r="AA2834" s="175"/>
      <c r="AB2834" s="175"/>
      <c r="AC2834" s="175"/>
      <c r="AD2834" s="175"/>
      <c r="AE2834" s="175"/>
      <c r="AF2834" s="175"/>
      <c r="AG2834" s="175"/>
      <c r="AH2834" s="175"/>
      <c r="AI2834" s="175"/>
      <c r="AJ2834" s="175"/>
      <c r="AK2834" s="175"/>
      <c r="AL2834" s="175"/>
      <c r="AM2834" s="175"/>
      <c r="AN2834" s="175"/>
      <c r="AO2834" s="175"/>
      <c r="AP2834" s="175"/>
      <c r="AQ2834" s="175"/>
      <c r="AR2834" s="175"/>
      <c r="AS2834" s="175"/>
      <c r="AT2834" s="175"/>
      <c r="AU2834" s="175"/>
      <c r="AV2834" s="175"/>
      <c r="AW2834" s="175"/>
      <c r="AX2834" s="175"/>
      <c r="AY2834" s="175"/>
      <c r="AZ2834" s="175"/>
      <c r="BA2834" s="175"/>
      <c r="BB2834" s="175"/>
      <c r="BC2834" s="175"/>
      <c r="BD2834" s="175"/>
      <c r="BE2834" s="175"/>
      <c r="BF2834" s="175"/>
      <c r="BG2834" s="175"/>
      <c r="BH2834" s="175"/>
      <c r="BI2834" s="175"/>
      <c r="BJ2834" s="175"/>
      <c r="BK2834" s="175"/>
      <c r="BL2834" s="175"/>
      <c r="BM2834" s="175"/>
      <c r="BN2834" s="175"/>
      <c r="BO2834" s="175"/>
      <c r="BP2834" s="175"/>
      <c r="BQ2834" s="175"/>
      <c r="BR2834" s="175"/>
      <c r="BS2834" s="175"/>
      <c r="BT2834" s="175"/>
      <c r="BU2834" s="175"/>
      <c r="BV2834" s="175"/>
      <c r="BW2834" s="175"/>
      <c r="BX2834" s="175"/>
      <c r="BY2834" s="175"/>
      <c r="BZ2834" s="175"/>
      <c r="CA2834" s="175"/>
      <c r="CB2834" s="175"/>
      <c r="CC2834" s="175"/>
      <c r="CD2834" s="175"/>
      <c r="CE2834" s="175"/>
      <c r="CF2834" s="175"/>
      <c r="CG2834" s="175"/>
      <c r="CH2834" s="175"/>
      <c r="CI2834" s="175"/>
      <c r="CJ2834" s="175"/>
      <c r="CK2834" s="175"/>
      <c r="CL2834" s="175"/>
    </row>
    <row r="2835" spans="2:90" x14ac:dyDescent="0.4">
      <c r="B2835" s="132"/>
      <c r="E2835" s="8"/>
      <c r="H2835" s="12"/>
      <c r="I2835" s="60"/>
      <c r="J2835" s="60"/>
      <c r="K2835" s="15"/>
      <c r="L2835" s="15"/>
      <c r="M2835" s="15"/>
      <c r="N2835" s="15"/>
      <c r="O2835" s="15"/>
      <c r="P2835" s="15"/>
      <c r="R2835" s="15"/>
      <c r="S2835" s="175"/>
      <c r="T2835" s="175"/>
      <c r="U2835" s="175"/>
      <c r="V2835" s="175"/>
      <c r="W2835" s="175"/>
      <c r="X2835" s="175"/>
      <c r="Y2835" s="175"/>
      <c r="Z2835" s="175"/>
      <c r="AA2835" s="175"/>
      <c r="AB2835" s="175"/>
      <c r="AC2835" s="175"/>
      <c r="AD2835" s="175"/>
      <c r="AE2835" s="175"/>
      <c r="AF2835" s="175"/>
      <c r="AG2835" s="175"/>
      <c r="AH2835" s="175"/>
      <c r="AI2835" s="175"/>
      <c r="AJ2835" s="175"/>
      <c r="AK2835" s="175"/>
      <c r="AL2835" s="175"/>
      <c r="AM2835" s="175"/>
      <c r="AN2835" s="175"/>
      <c r="AO2835" s="175"/>
      <c r="AP2835" s="175"/>
      <c r="AQ2835" s="175"/>
      <c r="AR2835" s="175"/>
      <c r="AS2835" s="175"/>
      <c r="AT2835" s="175"/>
      <c r="AU2835" s="175"/>
      <c r="AV2835" s="175"/>
      <c r="AW2835" s="175"/>
      <c r="AX2835" s="175"/>
      <c r="AY2835" s="175"/>
      <c r="AZ2835" s="175"/>
      <c r="BA2835" s="175"/>
      <c r="BB2835" s="175"/>
      <c r="BC2835" s="175"/>
      <c r="BD2835" s="175"/>
      <c r="BE2835" s="175"/>
      <c r="BF2835" s="175"/>
      <c r="BG2835" s="175"/>
      <c r="BH2835" s="175"/>
      <c r="BI2835" s="175"/>
      <c r="BJ2835" s="175"/>
      <c r="BK2835" s="175"/>
      <c r="BL2835" s="175"/>
      <c r="BM2835" s="175"/>
      <c r="BN2835" s="175"/>
      <c r="BO2835" s="175"/>
      <c r="BP2835" s="175"/>
      <c r="BQ2835" s="175"/>
      <c r="BR2835" s="175"/>
      <c r="BS2835" s="175"/>
      <c r="BT2835" s="175"/>
      <c r="BU2835" s="175"/>
      <c r="BV2835" s="175"/>
      <c r="BW2835" s="175"/>
      <c r="BX2835" s="175"/>
      <c r="BY2835" s="175"/>
      <c r="BZ2835" s="175"/>
      <c r="CA2835" s="175"/>
      <c r="CB2835" s="175"/>
      <c r="CC2835" s="175"/>
      <c r="CD2835" s="175"/>
      <c r="CE2835" s="175"/>
      <c r="CF2835" s="175"/>
      <c r="CG2835" s="175"/>
      <c r="CH2835" s="175"/>
      <c r="CI2835" s="175"/>
      <c r="CJ2835" s="175"/>
      <c r="CK2835" s="175"/>
      <c r="CL2835" s="175"/>
    </row>
    <row r="2836" spans="2:90" x14ac:dyDescent="0.4">
      <c r="B2836" s="171" t="s">
        <v>503</v>
      </c>
      <c r="E2836" s="8"/>
      <c r="H2836" s="170"/>
      <c r="I2836" s="172"/>
      <c r="J2836" s="172"/>
      <c r="K2836" s="193"/>
      <c r="L2836" s="193"/>
      <c r="M2836" s="193"/>
      <c r="N2836" s="193"/>
      <c r="O2836" s="193"/>
      <c r="P2836" s="193"/>
      <c r="R2836" s="194"/>
      <c r="S2836" s="170"/>
      <c r="T2836" s="170"/>
      <c r="U2836" s="170"/>
      <c r="V2836" s="170"/>
      <c r="W2836" s="170"/>
      <c r="X2836" s="170"/>
      <c r="Y2836" s="170"/>
      <c r="Z2836" s="170"/>
      <c r="AA2836" s="170"/>
      <c r="AB2836" s="170"/>
      <c r="AC2836" s="170"/>
      <c r="AD2836" s="170"/>
      <c r="AE2836" s="170"/>
      <c r="AF2836" s="170"/>
      <c r="AG2836" s="170"/>
      <c r="AH2836" s="170"/>
      <c r="AI2836" s="170"/>
      <c r="AJ2836" s="170"/>
      <c r="AK2836" s="170"/>
      <c r="AL2836" s="170"/>
      <c r="AM2836" s="170"/>
      <c r="AN2836" s="170"/>
      <c r="AO2836" s="170"/>
      <c r="AP2836" s="170"/>
      <c r="AQ2836" s="170"/>
      <c r="AR2836" s="170"/>
      <c r="AS2836" s="170"/>
      <c r="AT2836" s="170"/>
      <c r="AU2836" s="170"/>
      <c r="AV2836" s="170"/>
      <c r="AW2836" s="170"/>
      <c r="AX2836" s="170"/>
      <c r="AY2836" s="170"/>
      <c r="AZ2836" s="170"/>
      <c r="BA2836" s="170"/>
      <c r="BB2836" s="170"/>
      <c r="BC2836" s="170"/>
      <c r="BD2836" s="170"/>
      <c r="BE2836" s="170"/>
      <c r="BF2836" s="170"/>
      <c r="BG2836" s="170"/>
      <c r="BH2836" s="170"/>
      <c r="BI2836" s="170"/>
      <c r="BJ2836" s="170"/>
      <c r="BK2836" s="170"/>
      <c r="BL2836" s="170"/>
      <c r="BM2836" s="170"/>
      <c r="BN2836" s="170"/>
      <c r="BO2836" s="170"/>
      <c r="BP2836" s="170"/>
      <c r="BQ2836" s="170"/>
      <c r="BR2836" s="170"/>
      <c r="BS2836" s="170"/>
      <c r="BT2836" s="170"/>
      <c r="BU2836" s="170"/>
      <c r="BV2836" s="170"/>
      <c r="BW2836" s="170"/>
      <c r="BX2836" s="170"/>
      <c r="BY2836" s="170"/>
      <c r="BZ2836" s="170"/>
      <c r="CA2836" s="170"/>
      <c r="CB2836" s="170"/>
      <c r="CC2836" s="170"/>
      <c r="CD2836" s="170"/>
      <c r="CE2836" s="170"/>
      <c r="CF2836" s="170"/>
      <c r="CG2836" s="170"/>
      <c r="CH2836" s="170"/>
      <c r="CI2836" s="170"/>
      <c r="CJ2836" s="170"/>
      <c r="CK2836" s="170"/>
      <c r="CL2836" s="170"/>
    </row>
    <row r="2837" spans="2:90" x14ac:dyDescent="0.4">
      <c r="B2837" s="171" t="s">
        <v>504</v>
      </c>
      <c r="E2837" s="8"/>
      <c r="H2837" s="170"/>
      <c r="I2837" s="172"/>
      <c r="J2837" s="172"/>
      <c r="K2837" s="193"/>
      <c r="L2837" s="193"/>
      <c r="M2837" s="193"/>
      <c r="N2837" s="193"/>
      <c r="O2837" s="193"/>
      <c r="P2837" s="193"/>
      <c r="R2837" s="194"/>
      <c r="S2837" s="170"/>
      <c r="T2837" s="170"/>
      <c r="U2837" s="170"/>
      <c r="V2837" s="170"/>
      <c r="W2837" s="170"/>
      <c r="X2837" s="170"/>
      <c r="Y2837" s="170"/>
      <c r="Z2837" s="170"/>
      <c r="AA2837" s="170"/>
      <c r="AB2837" s="170"/>
      <c r="AC2837" s="170"/>
      <c r="AD2837" s="170"/>
      <c r="AE2837" s="170"/>
      <c r="AF2837" s="170"/>
      <c r="AG2837" s="170"/>
      <c r="AH2837" s="170"/>
      <c r="AI2837" s="170"/>
      <c r="AJ2837" s="170"/>
      <c r="AK2837" s="170"/>
      <c r="AL2837" s="170"/>
      <c r="AM2837" s="170"/>
      <c r="AN2837" s="170"/>
      <c r="AO2837" s="170"/>
      <c r="AP2837" s="170"/>
      <c r="AQ2837" s="170"/>
      <c r="AR2837" s="170"/>
      <c r="AS2837" s="170"/>
      <c r="AT2837" s="170"/>
      <c r="AU2837" s="170"/>
      <c r="AV2837" s="170"/>
      <c r="AW2837" s="170"/>
      <c r="AX2837" s="170"/>
      <c r="AY2837" s="170"/>
      <c r="AZ2837" s="170"/>
      <c r="BA2837" s="170"/>
      <c r="BB2837" s="170"/>
      <c r="BC2837" s="170"/>
      <c r="BD2837" s="170"/>
      <c r="BE2837" s="170"/>
      <c r="BF2837" s="170"/>
      <c r="BG2837" s="170"/>
      <c r="BH2837" s="170"/>
      <c r="BI2837" s="170"/>
      <c r="BJ2837" s="170"/>
      <c r="BK2837" s="170"/>
      <c r="BL2837" s="170"/>
      <c r="BM2837" s="170"/>
      <c r="BN2837" s="170"/>
      <c r="BO2837" s="170"/>
      <c r="BP2837" s="170"/>
      <c r="BQ2837" s="170"/>
      <c r="BR2837" s="170"/>
      <c r="BS2837" s="170"/>
      <c r="BT2837" s="170"/>
      <c r="BU2837" s="170"/>
      <c r="BV2837" s="170"/>
      <c r="BW2837" s="170"/>
      <c r="BX2837" s="170"/>
      <c r="BY2837" s="170"/>
      <c r="BZ2837" s="170"/>
      <c r="CA2837" s="170"/>
      <c r="CB2837" s="170"/>
      <c r="CC2837" s="170"/>
      <c r="CD2837" s="170"/>
      <c r="CE2837" s="170"/>
      <c r="CF2837" s="170"/>
      <c r="CG2837" s="170"/>
      <c r="CH2837" s="170"/>
      <c r="CI2837" s="170"/>
      <c r="CJ2837" s="170"/>
      <c r="CK2837" s="170"/>
      <c r="CL2837" s="170"/>
    </row>
    <row r="2838" spans="2:90" x14ac:dyDescent="0.4">
      <c r="B2838" s="171" t="s">
        <v>461</v>
      </c>
      <c r="E2838" s="8"/>
      <c r="H2838" s="170"/>
      <c r="I2838" s="172"/>
      <c r="J2838" s="172"/>
      <c r="K2838" s="193"/>
      <c r="L2838" s="193"/>
      <c r="M2838" s="193"/>
      <c r="N2838" s="193"/>
      <c r="O2838" s="193"/>
      <c r="P2838" s="193"/>
      <c r="R2838" s="194"/>
      <c r="S2838" s="195" t="str">
        <f t="shared" ref="S2838:CD2838" si="4048">S$16</f>
        <v>S$12</v>
      </c>
      <c r="T2838" s="195" t="str">
        <f t="shared" si="4048"/>
        <v>T$12</v>
      </c>
      <c r="U2838" s="195" t="str">
        <f t="shared" si="4048"/>
        <v>U$12</v>
      </c>
      <c r="V2838" s="195" t="str">
        <f t="shared" si="4048"/>
        <v>V$12</v>
      </c>
      <c r="W2838" s="195" t="str">
        <f t="shared" si="4048"/>
        <v>W$12</v>
      </c>
      <c r="X2838" s="195" t="str">
        <f t="shared" si="4048"/>
        <v>X$12</v>
      </c>
      <c r="Y2838" s="195" t="str">
        <f t="shared" si="4048"/>
        <v>Y$12</v>
      </c>
      <c r="Z2838" s="195" t="str">
        <f t="shared" si="4048"/>
        <v>Z$12</v>
      </c>
      <c r="AA2838" s="195" t="str">
        <f t="shared" si="4048"/>
        <v>AA$12</v>
      </c>
      <c r="AB2838" s="195" t="str">
        <f t="shared" si="4048"/>
        <v>AB$12</v>
      </c>
      <c r="AC2838" s="195" t="str">
        <f t="shared" si="4048"/>
        <v>AC$12</v>
      </c>
      <c r="AD2838" s="195" t="str">
        <f t="shared" si="4048"/>
        <v>AD$12</v>
      </c>
      <c r="AE2838" s="195" t="str">
        <f t="shared" si="4048"/>
        <v>AE$12</v>
      </c>
      <c r="AF2838" s="195" t="str">
        <f t="shared" si="4048"/>
        <v>AF$12</v>
      </c>
      <c r="AG2838" s="195" t="str">
        <f t="shared" si="4048"/>
        <v>AG$12</v>
      </c>
      <c r="AH2838" s="195" t="str">
        <f t="shared" si="4048"/>
        <v>AH$12</v>
      </c>
      <c r="AI2838" s="195" t="str">
        <f t="shared" si="4048"/>
        <v>AI$12</v>
      </c>
      <c r="AJ2838" s="195" t="str">
        <f t="shared" si="4048"/>
        <v>AJ$12</v>
      </c>
      <c r="AK2838" s="195" t="str">
        <f t="shared" si="4048"/>
        <v>AK$12</v>
      </c>
      <c r="AL2838" s="195" t="str">
        <f t="shared" si="4048"/>
        <v>AL$12</v>
      </c>
      <c r="AM2838" s="195" t="str">
        <f t="shared" si="4048"/>
        <v>AM$12</v>
      </c>
      <c r="AN2838" s="195" t="str">
        <f t="shared" si="4048"/>
        <v>AN$12</v>
      </c>
      <c r="AO2838" s="195" t="str">
        <f t="shared" si="4048"/>
        <v>AO$12</v>
      </c>
      <c r="AP2838" s="195" t="str">
        <f t="shared" si="4048"/>
        <v>AP$12</v>
      </c>
      <c r="AQ2838" s="195" t="str">
        <f t="shared" si="4048"/>
        <v>AQ$12</v>
      </c>
      <c r="AR2838" s="195" t="str">
        <f t="shared" si="4048"/>
        <v>AR$12</v>
      </c>
      <c r="AS2838" s="195" t="str">
        <f t="shared" si="4048"/>
        <v>AS$12</v>
      </c>
      <c r="AT2838" s="195" t="str">
        <f t="shared" si="4048"/>
        <v>AT$12</v>
      </c>
      <c r="AU2838" s="195" t="str">
        <f t="shared" si="4048"/>
        <v>AU$12</v>
      </c>
      <c r="AV2838" s="195" t="str">
        <f t="shared" si="4048"/>
        <v>AV$12</v>
      </c>
      <c r="AW2838" s="195" t="str">
        <f t="shared" si="4048"/>
        <v>AW$12</v>
      </c>
      <c r="AX2838" s="195" t="str">
        <f t="shared" si="4048"/>
        <v>AX$12</v>
      </c>
      <c r="AY2838" s="195" t="str">
        <f t="shared" si="4048"/>
        <v>AY$12</v>
      </c>
      <c r="AZ2838" s="195" t="str">
        <f t="shared" si="4048"/>
        <v>AZ$12</v>
      </c>
      <c r="BA2838" s="195" t="str">
        <f t="shared" si="4048"/>
        <v>BA$12</v>
      </c>
      <c r="BB2838" s="195" t="str">
        <f t="shared" si="4048"/>
        <v>BB$12</v>
      </c>
      <c r="BC2838" s="195" t="str">
        <f t="shared" si="4048"/>
        <v>BC$12</v>
      </c>
      <c r="BD2838" s="195" t="str">
        <f t="shared" si="4048"/>
        <v>BD$12</v>
      </c>
      <c r="BE2838" s="195" t="str">
        <f t="shared" si="4048"/>
        <v>BE$12</v>
      </c>
      <c r="BF2838" s="195" t="str">
        <f t="shared" si="4048"/>
        <v>BF$12</v>
      </c>
      <c r="BG2838" s="195" t="str">
        <f t="shared" si="4048"/>
        <v>BG$12</v>
      </c>
      <c r="BH2838" s="195" t="str">
        <f t="shared" si="4048"/>
        <v>BH$12</v>
      </c>
      <c r="BI2838" s="195" t="str">
        <f t="shared" si="4048"/>
        <v>BI$12</v>
      </c>
      <c r="BJ2838" s="195" t="str">
        <f t="shared" si="4048"/>
        <v>BJ$12</v>
      </c>
      <c r="BK2838" s="195" t="str">
        <f t="shared" si="4048"/>
        <v>BK$12</v>
      </c>
      <c r="BL2838" s="195" t="str">
        <f t="shared" si="4048"/>
        <v>BL$12</v>
      </c>
      <c r="BM2838" s="195" t="str">
        <f t="shared" si="4048"/>
        <v>BM$12</v>
      </c>
      <c r="BN2838" s="195" t="str">
        <f t="shared" si="4048"/>
        <v>BN$12</v>
      </c>
      <c r="BO2838" s="195" t="str">
        <f t="shared" si="4048"/>
        <v>BO$12</v>
      </c>
      <c r="BP2838" s="195" t="str">
        <f t="shared" si="4048"/>
        <v>BP$12</v>
      </c>
      <c r="BQ2838" s="195" t="str">
        <f t="shared" si="4048"/>
        <v>BQ$12</v>
      </c>
      <c r="BR2838" s="195" t="str">
        <f t="shared" si="4048"/>
        <v>BR$12</v>
      </c>
      <c r="BS2838" s="195" t="str">
        <f t="shared" si="4048"/>
        <v>BS$12</v>
      </c>
      <c r="BT2838" s="195" t="str">
        <f t="shared" si="4048"/>
        <v>BT$12</v>
      </c>
      <c r="BU2838" s="195" t="str">
        <f t="shared" si="4048"/>
        <v>BU$12</v>
      </c>
      <c r="BV2838" s="195" t="str">
        <f t="shared" si="4048"/>
        <v>BV$12</v>
      </c>
      <c r="BW2838" s="195" t="str">
        <f t="shared" si="4048"/>
        <v>BW$12</v>
      </c>
      <c r="BX2838" s="195" t="str">
        <f t="shared" si="4048"/>
        <v>BX$12</v>
      </c>
      <c r="BY2838" s="195" t="str">
        <f t="shared" si="4048"/>
        <v>BY$12</v>
      </c>
      <c r="BZ2838" s="195" t="str">
        <f t="shared" si="4048"/>
        <v>BZ$12</v>
      </c>
      <c r="CA2838" s="195" t="str">
        <f t="shared" si="4048"/>
        <v>CA$12</v>
      </c>
      <c r="CB2838" s="195" t="str">
        <f t="shared" si="4048"/>
        <v>CB$12</v>
      </c>
      <c r="CC2838" s="195" t="str">
        <f t="shared" si="4048"/>
        <v>CC$12</v>
      </c>
      <c r="CD2838" s="195" t="str">
        <f t="shared" si="4048"/>
        <v>CD$12</v>
      </c>
      <c r="CE2838" s="195" t="str">
        <f t="shared" ref="CE2838:CL2838" si="4049">CE$16</f>
        <v>CE$12</v>
      </c>
      <c r="CF2838" s="195" t="str">
        <f t="shared" si="4049"/>
        <v>CF$12</v>
      </c>
      <c r="CG2838" s="195" t="str">
        <f t="shared" si="4049"/>
        <v>CG$12</v>
      </c>
      <c r="CH2838" s="195" t="str">
        <f t="shared" si="4049"/>
        <v>CH$12</v>
      </c>
      <c r="CI2838" s="195" t="str">
        <f t="shared" si="4049"/>
        <v>CI$12</v>
      </c>
      <c r="CJ2838" s="195" t="str">
        <f t="shared" si="4049"/>
        <v>CJ$12</v>
      </c>
      <c r="CK2838" s="195" t="str">
        <f t="shared" si="4049"/>
        <v>CK$12</v>
      </c>
      <c r="CL2838" s="195" t="str">
        <f t="shared" si="4049"/>
        <v>CL$12</v>
      </c>
    </row>
    <row r="2839" spans="2:90" x14ac:dyDescent="0.4">
      <c r="B2839" s="171" t="s">
        <v>462</v>
      </c>
      <c r="E2839" s="8"/>
      <c r="H2839" s="196"/>
      <c r="I2839" s="197"/>
      <c r="J2839" s="197"/>
      <c r="K2839" s="198"/>
      <c r="L2839" s="198"/>
      <c r="M2839" s="198"/>
      <c r="N2839" s="198"/>
      <c r="O2839" s="198"/>
      <c r="P2839" s="198"/>
      <c r="R2839" s="198"/>
      <c r="S2839" s="195" t="str">
        <f t="shared" ref="S2839:CD2839" si="4050">S$17</f>
        <v>S$13</v>
      </c>
      <c r="T2839" s="195" t="str">
        <f t="shared" si="4050"/>
        <v>T$13</v>
      </c>
      <c r="U2839" s="195" t="str">
        <f t="shared" si="4050"/>
        <v>U$13</v>
      </c>
      <c r="V2839" s="195" t="str">
        <f t="shared" si="4050"/>
        <v>V$13</v>
      </c>
      <c r="W2839" s="195" t="str">
        <f t="shared" si="4050"/>
        <v>W$13</v>
      </c>
      <c r="X2839" s="195" t="str">
        <f t="shared" si="4050"/>
        <v>X$13</v>
      </c>
      <c r="Y2839" s="195" t="str">
        <f t="shared" si="4050"/>
        <v>Y$13</v>
      </c>
      <c r="Z2839" s="195" t="str">
        <f t="shared" si="4050"/>
        <v>Z$13</v>
      </c>
      <c r="AA2839" s="195" t="str">
        <f t="shared" si="4050"/>
        <v>AA$13</v>
      </c>
      <c r="AB2839" s="195" t="str">
        <f t="shared" si="4050"/>
        <v>AB$13</v>
      </c>
      <c r="AC2839" s="195" t="str">
        <f t="shared" si="4050"/>
        <v>AC$13</v>
      </c>
      <c r="AD2839" s="195" t="str">
        <f t="shared" si="4050"/>
        <v>AD$13</v>
      </c>
      <c r="AE2839" s="195" t="str">
        <f t="shared" si="4050"/>
        <v>AE$13</v>
      </c>
      <c r="AF2839" s="195" t="str">
        <f t="shared" si="4050"/>
        <v>AF$13</v>
      </c>
      <c r="AG2839" s="195" t="str">
        <f t="shared" si="4050"/>
        <v>AG$13</v>
      </c>
      <c r="AH2839" s="195" t="str">
        <f t="shared" si="4050"/>
        <v>AH$13</v>
      </c>
      <c r="AI2839" s="195" t="str">
        <f t="shared" si="4050"/>
        <v>AI$13</v>
      </c>
      <c r="AJ2839" s="195" t="str">
        <f t="shared" si="4050"/>
        <v>AJ$13</v>
      </c>
      <c r="AK2839" s="195" t="str">
        <f t="shared" si="4050"/>
        <v>AK$13</v>
      </c>
      <c r="AL2839" s="195" t="str">
        <f t="shared" si="4050"/>
        <v>AL$13</v>
      </c>
      <c r="AM2839" s="195" t="str">
        <f t="shared" si="4050"/>
        <v>AM$13</v>
      </c>
      <c r="AN2839" s="195" t="str">
        <f t="shared" si="4050"/>
        <v>AN$13</v>
      </c>
      <c r="AO2839" s="195" t="str">
        <f t="shared" si="4050"/>
        <v>AO$13</v>
      </c>
      <c r="AP2839" s="195" t="str">
        <f t="shared" si="4050"/>
        <v>AP$13</v>
      </c>
      <c r="AQ2839" s="195" t="str">
        <f t="shared" si="4050"/>
        <v>AQ$13</v>
      </c>
      <c r="AR2839" s="195" t="str">
        <f t="shared" si="4050"/>
        <v>AR$13</v>
      </c>
      <c r="AS2839" s="195" t="str">
        <f t="shared" si="4050"/>
        <v>AS$13</v>
      </c>
      <c r="AT2839" s="195" t="str">
        <f t="shared" si="4050"/>
        <v>AT$13</v>
      </c>
      <c r="AU2839" s="195" t="str">
        <f t="shared" si="4050"/>
        <v>AU$13</v>
      </c>
      <c r="AV2839" s="195" t="str">
        <f t="shared" si="4050"/>
        <v>AV$13</v>
      </c>
      <c r="AW2839" s="195" t="str">
        <f t="shared" si="4050"/>
        <v>AW$13</v>
      </c>
      <c r="AX2839" s="195" t="str">
        <f t="shared" si="4050"/>
        <v>AX$13</v>
      </c>
      <c r="AY2839" s="195" t="str">
        <f t="shared" si="4050"/>
        <v>AY$13</v>
      </c>
      <c r="AZ2839" s="195" t="str">
        <f t="shared" si="4050"/>
        <v>AZ$13</v>
      </c>
      <c r="BA2839" s="195" t="str">
        <f t="shared" si="4050"/>
        <v>BA$13</v>
      </c>
      <c r="BB2839" s="195" t="str">
        <f t="shared" si="4050"/>
        <v>BB$13</v>
      </c>
      <c r="BC2839" s="195" t="str">
        <f t="shared" si="4050"/>
        <v>BC$13</v>
      </c>
      <c r="BD2839" s="195" t="str">
        <f t="shared" si="4050"/>
        <v>BD$13</v>
      </c>
      <c r="BE2839" s="195" t="str">
        <f t="shared" si="4050"/>
        <v>BE$13</v>
      </c>
      <c r="BF2839" s="195" t="str">
        <f t="shared" si="4050"/>
        <v>BF$13</v>
      </c>
      <c r="BG2839" s="195" t="str">
        <f t="shared" si="4050"/>
        <v>BG$13</v>
      </c>
      <c r="BH2839" s="195" t="str">
        <f t="shared" si="4050"/>
        <v>BH$13</v>
      </c>
      <c r="BI2839" s="195" t="str">
        <f t="shared" si="4050"/>
        <v>BI$13</v>
      </c>
      <c r="BJ2839" s="195" t="str">
        <f t="shared" si="4050"/>
        <v>BJ$13</v>
      </c>
      <c r="BK2839" s="195" t="str">
        <f t="shared" si="4050"/>
        <v>BK$13</v>
      </c>
      <c r="BL2839" s="195" t="str">
        <f t="shared" si="4050"/>
        <v>BL$13</v>
      </c>
      <c r="BM2839" s="195" t="str">
        <f t="shared" si="4050"/>
        <v>BM$13</v>
      </c>
      <c r="BN2839" s="195" t="str">
        <f t="shared" si="4050"/>
        <v>BN$13</v>
      </c>
      <c r="BO2839" s="195" t="str">
        <f t="shared" si="4050"/>
        <v>BO$13</v>
      </c>
      <c r="BP2839" s="195" t="str">
        <f t="shared" si="4050"/>
        <v>BP$13</v>
      </c>
      <c r="BQ2839" s="195" t="str">
        <f t="shared" si="4050"/>
        <v>BQ$13</v>
      </c>
      <c r="BR2839" s="195" t="str">
        <f t="shared" si="4050"/>
        <v>BR$13</v>
      </c>
      <c r="BS2839" s="195" t="str">
        <f t="shared" si="4050"/>
        <v>BS$13</v>
      </c>
      <c r="BT2839" s="195" t="str">
        <f t="shared" si="4050"/>
        <v>BT$13</v>
      </c>
      <c r="BU2839" s="195" t="str">
        <f t="shared" si="4050"/>
        <v>BU$13</v>
      </c>
      <c r="BV2839" s="195" t="str">
        <f t="shared" si="4050"/>
        <v>BV$13</v>
      </c>
      <c r="BW2839" s="195" t="str">
        <f t="shared" si="4050"/>
        <v>BW$13</v>
      </c>
      <c r="BX2839" s="195" t="str">
        <f t="shared" si="4050"/>
        <v>BX$13</v>
      </c>
      <c r="BY2839" s="195" t="str">
        <f t="shared" si="4050"/>
        <v>BY$13</v>
      </c>
      <c r="BZ2839" s="195" t="str">
        <f t="shared" si="4050"/>
        <v>BZ$13</v>
      </c>
      <c r="CA2839" s="195" t="str">
        <f t="shared" si="4050"/>
        <v>CA$13</v>
      </c>
      <c r="CB2839" s="195" t="str">
        <f t="shared" si="4050"/>
        <v>CB$13</v>
      </c>
      <c r="CC2839" s="195" t="str">
        <f t="shared" si="4050"/>
        <v>CC$13</v>
      </c>
      <c r="CD2839" s="195" t="str">
        <f t="shared" si="4050"/>
        <v>CD$13</v>
      </c>
      <c r="CE2839" s="195" t="str">
        <f t="shared" ref="CE2839:CL2839" si="4051">CE$17</f>
        <v>CE$13</v>
      </c>
      <c r="CF2839" s="195" t="str">
        <f t="shared" si="4051"/>
        <v>CF$13</v>
      </c>
      <c r="CG2839" s="195" t="str">
        <f t="shared" si="4051"/>
        <v>CG$13</v>
      </c>
      <c r="CH2839" s="195" t="str">
        <f t="shared" si="4051"/>
        <v>CH$13</v>
      </c>
      <c r="CI2839" s="195" t="str">
        <f t="shared" si="4051"/>
        <v>CI$13</v>
      </c>
      <c r="CJ2839" s="195" t="str">
        <f t="shared" si="4051"/>
        <v>CJ$13</v>
      </c>
      <c r="CK2839" s="195" t="str">
        <f t="shared" si="4051"/>
        <v>CK$13</v>
      </c>
      <c r="CL2839" s="195" t="str">
        <f t="shared" si="4051"/>
        <v>CL$13</v>
      </c>
    </row>
    <row r="2840" spans="2:90" x14ac:dyDescent="0.4">
      <c r="B2840" s="171" t="s">
        <v>491</v>
      </c>
      <c r="E2840" s="8"/>
      <c r="H2840" s="196"/>
      <c r="I2840" s="197"/>
      <c r="J2840" s="197"/>
      <c r="K2840" s="198"/>
      <c r="L2840" s="198"/>
      <c r="M2840" s="198"/>
      <c r="N2840" s="198"/>
      <c r="O2840" s="198"/>
      <c r="P2840" s="198"/>
      <c r="R2840" s="198"/>
      <c r="S2840" s="186"/>
      <c r="T2840" s="186"/>
      <c r="U2840" s="186"/>
      <c r="V2840" s="186"/>
      <c r="W2840" s="186"/>
      <c r="X2840" s="186"/>
      <c r="Y2840" s="186"/>
      <c r="Z2840" s="186"/>
      <c r="AA2840" s="186"/>
      <c r="AB2840" s="186"/>
      <c r="AC2840" s="186"/>
      <c r="AD2840" s="186"/>
      <c r="AE2840" s="186"/>
      <c r="AF2840" s="186"/>
      <c r="AG2840" s="186"/>
      <c r="AH2840" s="186"/>
      <c r="AI2840" s="186"/>
      <c r="AJ2840" s="186"/>
      <c r="AK2840" s="186"/>
      <c r="AL2840" s="186"/>
      <c r="AM2840" s="186"/>
      <c r="AN2840" s="186"/>
      <c r="AO2840" s="186"/>
      <c r="AP2840" s="186"/>
      <c r="AQ2840" s="186"/>
      <c r="AR2840" s="186"/>
      <c r="AS2840" s="186"/>
      <c r="AT2840" s="186"/>
      <c r="AU2840" s="186"/>
      <c r="AV2840" s="186"/>
      <c r="AW2840" s="186"/>
      <c r="AX2840" s="186"/>
      <c r="AY2840" s="186"/>
      <c r="AZ2840" s="186"/>
      <c r="BA2840" s="186"/>
      <c r="BB2840" s="186"/>
      <c r="BC2840" s="186"/>
      <c r="BD2840" s="186"/>
      <c r="BE2840" s="186"/>
      <c r="BF2840" s="186"/>
      <c r="BG2840" s="186"/>
      <c r="BH2840" s="186"/>
      <c r="BI2840" s="186"/>
      <c r="BJ2840" s="186"/>
      <c r="BK2840" s="186"/>
      <c r="BL2840" s="186"/>
      <c r="BM2840" s="186"/>
      <c r="BN2840" s="186"/>
      <c r="BO2840" s="186"/>
      <c r="BP2840" s="186"/>
      <c r="BQ2840" s="186"/>
      <c r="BR2840" s="186"/>
      <c r="BS2840" s="186"/>
      <c r="BT2840" s="186"/>
      <c r="BU2840" s="186"/>
      <c r="BV2840" s="186"/>
      <c r="BW2840" s="186"/>
      <c r="BX2840" s="186"/>
      <c r="BY2840" s="186"/>
      <c r="BZ2840" s="186"/>
      <c r="CA2840" s="186"/>
      <c r="CB2840" s="186"/>
      <c r="CC2840" s="186"/>
      <c r="CD2840" s="186"/>
      <c r="CE2840" s="186"/>
      <c r="CF2840" s="186"/>
      <c r="CG2840" s="186"/>
      <c r="CH2840" s="186"/>
      <c r="CI2840" s="186"/>
      <c r="CJ2840" s="186"/>
      <c r="CK2840" s="186"/>
      <c r="CL2840" s="186"/>
    </row>
    <row r="2841" spans="2:90" x14ac:dyDescent="0.4">
      <c r="B2841" s="171" t="s">
        <v>505</v>
      </c>
      <c r="E2841" s="8"/>
      <c r="H2841" s="196"/>
      <c r="I2841" s="197"/>
      <c r="J2841" s="197"/>
      <c r="K2841" s="198"/>
      <c r="L2841" s="198"/>
      <c r="M2841" s="198"/>
      <c r="N2841" s="198"/>
      <c r="O2841" s="198"/>
      <c r="P2841" s="198"/>
      <c r="R2841" s="198"/>
      <c r="S2841" s="186"/>
      <c r="T2841" s="186"/>
      <c r="U2841" s="186"/>
      <c r="V2841" s="186"/>
      <c r="W2841" s="186"/>
      <c r="X2841" s="186"/>
      <c r="Y2841" s="186"/>
      <c r="Z2841" s="186"/>
      <c r="AA2841" s="186"/>
      <c r="AB2841" s="186"/>
      <c r="AC2841" s="186"/>
      <c r="AD2841" s="186"/>
      <c r="AE2841" s="186"/>
      <c r="AF2841" s="186"/>
      <c r="AG2841" s="186"/>
      <c r="AH2841" s="186"/>
      <c r="AI2841" s="186"/>
      <c r="AJ2841" s="186"/>
      <c r="AK2841" s="186"/>
      <c r="AL2841" s="186"/>
      <c r="AM2841" s="186"/>
      <c r="AN2841" s="186"/>
      <c r="AO2841" s="186"/>
      <c r="AP2841" s="186"/>
      <c r="AQ2841" s="186"/>
      <c r="AR2841" s="186"/>
      <c r="AS2841" s="186"/>
      <c r="AT2841" s="186"/>
      <c r="AU2841" s="186"/>
      <c r="AV2841" s="186"/>
      <c r="AW2841" s="186"/>
      <c r="AX2841" s="186"/>
      <c r="AY2841" s="186"/>
      <c r="AZ2841" s="186"/>
      <c r="BA2841" s="186"/>
      <c r="BB2841" s="186"/>
      <c r="BC2841" s="186"/>
      <c r="BD2841" s="186"/>
      <c r="BE2841" s="186"/>
      <c r="BF2841" s="186"/>
      <c r="BG2841" s="186"/>
      <c r="BH2841" s="186"/>
      <c r="BI2841" s="186"/>
      <c r="BJ2841" s="186"/>
      <c r="BK2841" s="186"/>
      <c r="BL2841" s="186"/>
      <c r="BM2841" s="186"/>
      <c r="BN2841" s="186"/>
      <c r="BO2841" s="186"/>
      <c r="BP2841" s="186"/>
      <c r="BQ2841" s="186"/>
      <c r="BR2841" s="186"/>
      <c r="BS2841" s="186"/>
      <c r="BT2841" s="186"/>
      <c r="BU2841" s="186"/>
      <c r="BV2841" s="186"/>
      <c r="BW2841" s="186"/>
      <c r="BX2841" s="186"/>
      <c r="BY2841" s="186"/>
      <c r="BZ2841" s="186"/>
      <c r="CA2841" s="186"/>
      <c r="CB2841" s="186"/>
      <c r="CC2841" s="186"/>
      <c r="CD2841" s="186"/>
      <c r="CE2841" s="186"/>
      <c r="CF2841" s="186"/>
      <c r="CG2841" s="186"/>
      <c r="CH2841" s="186"/>
      <c r="CI2841" s="186"/>
      <c r="CJ2841" s="186"/>
      <c r="CK2841" s="186"/>
      <c r="CL2841" s="186"/>
    </row>
    <row r="2842" spans="2:90" x14ac:dyDescent="0.4">
      <c r="B2842" s="171" t="s">
        <v>463</v>
      </c>
      <c r="E2842" s="8"/>
      <c r="H2842" s="196"/>
      <c r="I2842" s="197"/>
      <c r="J2842" s="197"/>
      <c r="K2842" s="198"/>
      <c r="L2842" s="198"/>
      <c r="M2842" s="198"/>
      <c r="N2842" s="198"/>
      <c r="O2842" s="198"/>
      <c r="P2842" s="198"/>
      <c r="R2842" s="198"/>
      <c r="S2842" s="186" t="str">
        <f t="shared" ref="S2842:CD2842" si="4052">S$18</f>
        <v>S$14</v>
      </c>
      <c r="T2842" s="186" t="str">
        <f t="shared" si="4052"/>
        <v>T$14</v>
      </c>
      <c r="U2842" s="186" t="str">
        <f t="shared" si="4052"/>
        <v>U$14</v>
      </c>
      <c r="V2842" s="186" t="str">
        <f t="shared" si="4052"/>
        <v>V$14</v>
      </c>
      <c r="W2842" s="186" t="str">
        <f t="shared" si="4052"/>
        <v>W$14</v>
      </c>
      <c r="X2842" s="186" t="str">
        <f t="shared" si="4052"/>
        <v>X$14</v>
      </c>
      <c r="Y2842" s="186" t="str">
        <f t="shared" si="4052"/>
        <v>Y$14</v>
      </c>
      <c r="Z2842" s="186" t="str">
        <f t="shared" si="4052"/>
        <v>Z$14</v>
      </c>
      <c r="AA2842" s="186" t="str">
        <f t="shared" si="4052"/>
        <v>AA$14</v>
      </c>
      <c r="AB2842" s="186" t="str">
        <f t="shared" si="4052"/>
        <v>AB$14</v>
      </c>
      <c r="AC2842" s="186" t="str">
        <f t="shared" si="4052"/>
        <v>AC$14</v>
      </c>
      <c r="AD2842" s="186" t="str">
        <f t="shared" si="4052"/>
        <v>AD$14</v>
      </c>
      <c r="AE2842" s="186" t="str">
        <f t="shared" si="4052"/>
        <v>AE$14</v>
      </c>
      <c r="AF2842" s="186" t="str">
        <f t="shared" si="4052"/>
        <v>AF$14</v>
      </c>
      <c r="AG2842" s="186" t="str">
        <f t="shared" si="4052"/>
        <v>AG$14</v>
      </c>
      <c r="AH2842" s="186" t="str">
        <f t="shared" si="4052"/>
        <v>AH$14</v>
      </c>
      <c r="AI2842" s="186" t="str">
        <f t="shared" si="4052"/>
        <v>AI$14</v>
      </c>
      <c r="AJ2842" s="186" t="str">
        <f t="shared" si="4052"/>
        <v>AJ$14</v>
      </c>
      <c r="AK2842" s="186" t="str">
        <f t="shared" si="4052"/>
        <v>AK$14</v>
      </c>
      <c r="AL2842" s="186" t="str">
        <f t="shared" si="4052"/>
        <v>AL$14</v>
      </c>
      <c r="AM2842" s="186" t="str">
        <f t="shared" si="4052"/>
        <v>AM$14</v>
      </c>
      <c r="AN2842" s="186" t="str">
        <f t="shared" si="4052"/>
        <v>AN$14</v>
      </c>
      <c r="AO2842" s="186" t="str">
        <f t="shared" si="4052"/>
        <v>AO$14</v>
      </c>
      <c r="AP2842" s="186" t="str">
        <f t="shared" si="4052"/>
        <v>AP$14</v>
      </c>
      <c r="AQ2842" s="186" t="str">
        <f t="shared" si="4052"/>
        <v>AQ$14</v>
      </c>
      <c r="AR2842" s="186" t="str">
        <f t="shared" si="4052"/>
        <v>AR$14</v>
      </c>
      <c r="AS2842" s="186" t="str">
        <f t="shared" si="4052"/>
        <v>AS$14</v>
      </c>
      <c r="AT2842" s="186" t="str">
        <f t="shared" si="4052"/>
        <v>AT$14</v>
      </c>
      <c r="AU2842" s="186" t="str">
        <f t="shared" si="4052"/>
        <v>AU$14</v>
      </c>
      <c r="AV2842" s="186" t="str">
        <f t="shared" si="4052"/>
        <v>AV$14</v>
      </c>
      <c r="AW2842" s="186" t="str">
        <f t="shared" si="4052"/>
        <v>AW$14</v>
      </c>
      <c r="AX2842" s="186" t="str">
        <f t="shared" si="4052"/>
        <v>AX$14</v>
      </c>
      <c r="AY2842" s="186" t="str">
        <f t="shared" si="4052"/>
        <v>AY$14</v>
      </c>
      <c r="AZ2842" s="186" t="str">
        <f t="shared" si="4052"/>
        <v>AZ$14</v>
      </c>
      <c r="BA2842" s="186" t="str">
        <f t="shared" si="4052"/>
        <v>BA$14</v>
      </c>
      <c r="BB2842" s="186" t="str">
        <f t="shared" si="4052"/>
        <v>BB$14</v>
      </c>
      <c r="BC2842" s="186" t="str">
        <f t="shared" si="4052"/>
        <v>BC$14</v>
      </c>
      <c r="BD2842" s="186" t="str">
        <f t="shared" si="4052"/>
        <v>BD$14</v>
      </c>
      <c r="BE2842" s="186" t="str">
        <f t="shared" si="4052"/>
        <v>BE$14</v>
      </c>
      <c r="BF2842" s="186" t="str">
        <f t="shared" si="4052"/>
        <v>BF$14</v>
      </c>
      <c r="BG2842" s="186" t="str">
        <f t="shared" si="4052"/>
        <v>BG$14</v>
      </c>
      <c r="BH2842" s="186" t="str">
        <f t="shared" si="4052"/>
        <v>BH$14</v>
      </c>
      <c r="BI2842" s="186" t="str">
        <f t="shared" si="4052"/>
        <v>BI$14</v>
      </c>
      <c r="BJ2842" s="186" t="str">
        <f t="shared" si="4052"/>
        <v>BJ$14</v>
      </c>
      <c r="BK2842" s="186" t="str">
        <f t="shared" si="4052"/>
        <v>BK$14</v>
      </c>
      <c r="BL2842" s="186" t="str">
        <f t="shared" si="4052"/>
        <v>BL$14</v>
      </c>
      <c r="BM2842" s="186" t="str">
        <f t="shared" si="4052"/>
        <v>BM$14</v>
      </c>
      <c r="BN2842" s="186" t="str">
        <f t="shared" si="4052"/>
        <v>BN$14</v>
      </c>
      <c r="BO2842" s="186" t="str">
        <f t="shared" si="4052"/>
        <v>BO$14</v>
      </c>
      <c r="BP2842" s="186" t="str">
        <f t="shared" si="4052"/>
        <v>BP$14</v>
      </c>
      <c r="BQ2842" s="186" t="str">
        <f t="shared" si="4052"/>
        <v>BQ$14</v>
      </c>
      <c r="BR2842" s="186" t="str">
        <f t="shared" si="4052"/>
        <v>BR$14</v>
      </c>
      <c r="BS2842" s="186" t="str">
        <f t="shared" si="4052"/>
        <v>BS$14</v>
      </c>
      <c r="BT2842" s="186" t="str">
        <f t="shared" si="4052"/>
        <v>BT$14</v>
      </c>
      <c r="BU2842" s="186" t="str">
        <f t="shared" si="4052"/>
        <v>BU$14</v>
      </c>
      <c r="BV2842" s="186" t="str">
        <f t="shared" si="4052"/>
        <v>BV$14</v>
      </c>
      <c r="BW2842" s="186" t="str">
        <f t="shared" si="4052"/>
        <v>BW$14</v>
      </c>
      <c r="BX2842" s="186" t="str">
        <f t="shared" si="4052"/>
        <v>BX$14</v>
      </c>
      <c r="BY2842" s="186" t="str">
        <f t="shared" si="4052"/>
        <v>BY$14</v>
      </c>
      <c r="BZ2842" s="186" t="str">
        <f t="shared" si="4052"/>
        <v>BZ$14</v>
      </c>
      <c r="CA2842" s="186" t="str">
        <f t="shared" si="4052"/>
        <v>CA$14</v>
      </c>
      <c r="CB2842" s="186" t="str">
        <f t="shared" si="4052"/>
        <v>CB$14</v>
      </c>
      <c r="CC2842" s="186" t="str">
        <f t="shared" si="4052"/>
        <v>CC$14</v>
      </c>
      <c r="CD2842" s="186" t="str">
        <f t="shared" si="4052"/>
        <v>CD$14</v>
      </c>
      <c r="CE2842" s="186" t="str">
        <f t="shared" ref="CE2842:CL2842" si="4053">CE$18</f>
        <v>CE$14</v>
      </c>
      <c r="CF2842" s="186" t="str">
        <f t="shared" si="4053"/>
        <v>CF$14</v>
      </c>
      <c r="CG2842" s="186" t="str">
        <f t="shared" si="4053"/>
        <v>CG$14</v>
      </c>
      <c r="CH2842" s="186" t="str">
        <f t="shared" si="4053"/>
        <v>CH$14</v>
      </c>
      <c r="CI2842" s="186" t="str">
        <f t="shared" si="4053"/>
        <v>CI$14</v>
      </c>
      <c r="CJ2842" s="186" t="str">
        <f t="shared" si="4053"/>
        <v>CJ$14</v>
      </c>
      <c r="CK2842" s="186" t="str">
        <f t="shared" si="4053"/>
        <v>CK$14</v>
      </c>
      <c r="CL2842" s="186" t="str">
        <f t="shared" si="4053"/>
        <v>CL$14</v>
      </c>
    </row>
    <row r="2843" spans="2:90" x14ac:dyDescent="0.4">
      <c r="B2843" s="171" t="s">
        <v>464</v>
      </c>
      <c r="E2843" s="8"/>
      <c r="H2843" s="196"/>
      <c r="I2843" s="197"/>
      <c r="J2843" s="197"/>
      <c r="K2843" s="198"/>
      <c r="L2843" s="198"/>
      <c r="M2843" s="198"/>
      <c r="N2843" s="198"/>
      <c r="O2843" s="198"/>
      <c r="P2843" s="198"/>
      <c r="R2843" s="198"/>
      <c r="S2843" s="186" t="str">
        <f t="shared" ref="S2843:CD2843" si="4054">S$19</f>
        <v>S$15</v>
      </c>
      <c r="T2843" s="186" t="str">
        <f t="shared" si="4054"/>
        <v>T$15</v>
      </c>
      <c r="U2843" s="186" t="str">
        <f t="shared" si="4054"/>
        <v>U$15</v>
      </c>
      <c r="V2843" s="186" t="str">
        <f t="shared" si="4054"/>
        <v>V$15</v>
      </c>
      <c r="W2843" s="186" t="str">
        <f t="shared" si="4054"/>
        <v>W$15</v>
      </c>
      <c r="X2843" s="186" t="str">
        <f t="shared" si="4054"/>
        <v>X$15</v>
      </c>
      <c r="Y2843" s="186" t="str">
        <f t="shared" si="4054"/>
        <v>Y$15</v>
      </c>
      <c r="Z2843" s="186" t="str">
        <f t="shared" si="4054"/>
        <v>Z$15</v>
      </c>
      <c r="AA2843" s="186" t="str">
        <f t="shared" si="4054"/>
        <v>AA$15</v>
      </c>
      <c r="AB2843" s="186" t="str">
        <f t="shared" si="4054"/>
        <v>AB$15</v>
      </c>
      <c r="AC2843" s="186" t="str">
        <f t="shared" si="4054"/>
        <v>AC$15</v>
      </c>
      <c r="AD2843" s="186" t="str">
        <f t="shared" si="4054"/>
        <v>AD$15</v>
      </c>
      <c r="AE2843" s="186" t="str">
        <f t="shared" si="4054"/>
        <v>AE$15</v>
      </c>
      <c r="AF2843" s="186" t="str">
        <f t="shared" si="4054"/>
        <v>AF$15</v>
      </c>
      <c r="AG2843" s="186" t="str">
        <f t="shared" si="4054"/>
        <v>AG$15</v>
      </c>
      <c r="AH2843" s="186" t="str">
        <f t="shared" si="4054"/>
        <v>AH$15</v>
      </c>
      <c r="AI2843" s="186" t="str">
        <f t="shared" si="4054"/>
        <v>AI$15</v>
      </c>
      <c r="AJ2843" s="186" t="str">
        <f t="shared" si="4054"/>
        <v>AJ$15</v>
      </c>
      <c r="AK2843" s="186" t="str">
        <f t="shared" si="4054"/>
        <v>AK$15</v>
      </c>
      <c r="AL2843" s="186" t="str">
        <f t="shared" si="4054"/>
        <v>AL$15</v>
      </c>
      <c r="AM2843" s="186" t="str">
        <f t="shared" si="4054"/>
        <v>AM$15</v>
      </c>
      <c r="AN2843" s="186" t="str">
        <f t="shared" si="4054"/>
        <v>AN$15</v>
      </c>
      <c r="AO2843" s="186" t="str">
        <f t="shared" si="4054"/>
        <v>AO$15</v>
      </c>
      <c r="AP2843" s="186" t="str">
        <f t="shared" si="4054"/>
        <v>AP$15</v>
      </c>
      <c r="AQ2843" s="186" t="str">
        <f t="shared" si="4054"/>
        <v>AQ$15</v>
      </c>
      <c r="AR2843" s="186" t="str">
        <f t="shared" si="4054"/>
        <v>AR$15</v>
      </c>
      <c r="AS2843" s="186" t="str">
        <f t="shared" si="4054"/>
        <v>AS$15</v>
      </c>
      <c r="AT2843" s="186" t="str">
        <f t="shared" si="4054"/>
        <v>AT$15</v>
      </c>
      <c r="AU2843" s="186" t="str">
        <f t="shared" si="4054"/>
        <v>AU$15</v>
      </c>
      <c r="AV2843" s="186" t="str">
        <f t="shared" si="4054"/>
        <v>AV$15</v>
      </c>
      <c r="AW2843" s="186" t="str">
        <f t="shared" si="4054"/>
        <v>AW$15</v>
      </c>
      <c r="AX2843" s="186" t="str">
        <f t="shared" si="4054"/>
        <v>AX$15</v>
      </c>
      <c r="AY2843" s="186" t="str">
        <f t="shared" si="4054"/>
        <v>AY$15</v>
      </c>
      <c r="AZ2843" s="186" t="str">
        <f t="shared" si="4054"/>
        <v>AZ$15</v>
      </c>
      <c r="BA2843" s="186" t="str">
        <f t="shared" si="4054"/>
        <v>BA$15</v>
      </c>
      <c r="BB2843" s="186" t="str">
        <f t="shared" si="4054"/>
        <v>BB$15</v>
      </c>
      <c r="BC2843" s="186" t="str">
        <f t="shared" si="4054"/>
        <v>BC$15</v>
      </c>
      <c r="BD2843" s="186" t="str">
        <f t="shared" si="4054"/>
        <v>BD$15</v>
      </c>
      <c r="BE2843" s="186" t="str">
        <f t="shared" si="4054"/>
        <v>BE$15</v>
      </c>
      <c r="BF2843" s="186" t="str">
        <f t="shared" si="4054"/>
        <v>BF$15</v>
      </c>
      <c r="BG2843" s="186" t="str">
        <f t="shared" si="4054"/>
        <v>BG$15</v>
      </c>
      <c r="BH2843" s="186" t="str">
        <f t="shared" si="4054"/>
        <v>BH$15</v>
      </c>
      <c r="BI2843" s="186" t="str">
        <f t="shared" si="4054"/>
        <v>BI$15</v>
      </c>
      <c r="BJ2843" s="186" t="str">
        <f t="shared" si="4054"/>
        <v>BJ$15</v>
      </c>
      <c r="BK2843" s="186" t="str">
        <f t="shared" si="4054"/>
        <v>BK$15</v>
      </c>
      <c r="BL2843" s="186" t="str">
        <f t="shared" si="4054"/>
        <v>BL$15</v>
      </c>
      <c r="BM2843" s="186" t="str">
        <f t="shared" si="4054"/>
        <v>BM$15</v>
      </c>
      <c r="BN2843" s="186" t="str">
        <f t="shared" si="4054"/>
        <v>BN$15</v>
      </c>
      <c r="BO2843" s="186" t="str">
        <f t="shared" si="4054"/>
        <v>BO$15</v>
      </c>
      <c r="BP2843" s="186" t="str">
        <f t="shared" si="4054"/>
        <v>BP$15</v>
      </c>
      <c r="BQ2843" s="186" t="str">
        <f t="shared" si="4054"/>
        <v>BQ$15</v>
      </c>
      <c r="BR2843" s="186" t="str">
        <f t="shared" si="4054"/>
        <v>BR$15</v>
      </c>
      <c r="BS2843" s="186" t="str">
        <f t="shared" si="4054"/>
        <v>BS$15</v>
      </c>
      <c r="BT2843" s="186" t="str">
        <f t="shared" si="4054"/>
        <v>BT$15</v>
      </c>
      <c r="BU2843" s="186" t="str">
        <f t="shared" si="4054"/>
        <v>BU$15</v>
      </c>
      <c r="BV2843" s="186" t="str">
        <f t="shared" si="4054"/>
        <v>BV$15</v>
      </c>
      <c r="BW2843" s="186" t="str">
        <f t="shared" si="4054"/>
        <v>BW$15</v>
      </c>
      <c r="BX2843" s="186" t="str">
        <f t="shared" si="4054"/>
        <v>BX$15</v>
      </c>
      <c r="BY2843" s="186" t="str">
        <f t="shared" si="4054"/>
        <v>BY$15</v>
      </c>
      <c r="BZ2843" s="186" t="str">
        <f t="shared" si="4054"/>
        <v>BZ$15</v>
      </c>
      <c r="CA2843" s="186" t="str">
        <f t="shared" si="4054"/>
        <v>CA$15</v>
      </c>
      <c r="CB2843" s="186" t="str">
        <f t="shared" si="4054"/>
        <v>CB$15</v>
      </c>
      <c r="CC2843" s="186" t="str">
        <f t="shared" si="4054"/>
        <v>CC$15</v>
      </c>
      <c r="CD2843" s="186" t="str">
        <f t="shared" si="4054"/>
        <v>CD$15</v>
      </c>
      <c r="CE2843" s="186" t="str">
        <f t="shared" ref="CE2843:CL2843" si="4055">CE$19</f>
        <v>CE$15</v>
      </c>
      <c r="CF2843" s="186" t="str">
        <f t="shared" si="4055"/>
        <v>CF$15</v>
      </c>
      <c r="CG2843" s="186" t="str">
        <f t="shared" si="4055"/>
        <v>CG$15</v>
      </c>
      <c r="CH2843" s="186" t="str">
        <f t="shared" si="4055"/>
        <v>CH$15</v>
      </c>
      <c r="CI2843" s="186" t="str">
        <f t="shared" si="4055"/>
        <v>CI$15</v>
      </c>
      <c r="CJ2843" s="186" t="str">
        <f t="shared" si="4055"/>
        <v>CJ$15</v>
      </c>
      <c r="CK2843" s="186" t="str">
        <f t="shared" si="4055"/>
        <v>CK$15</v>
      </c>
      <c r="CL2843" s="186" t="str">
        <f t="shared" si="4055"/>
        <v>CL$15</v>
      </c>
    </row>
    <row r="2844" spans="2:90" x14ac:dyDescent="0.4">
      <c r="B2844" s="124"/>
      <c r="C2844" s="31"/>
      <c r="D2844" t="s">
        <v>1039</v>
      </c>
      <c r="E2844" t="s">
        <v>1039</v>
      </c>
      <c r="F2844" t="s">
        <v>511</v>
      </c>
      <c r="G2844" s="31" t="s">
        <v>81</v>
      </c>
      <c r="H2844" s="138"/>
      <c r="I2844" s="140"/>
      <c r="J2844" s="140"/>
      <c r="K2844" s="138"/>
      <c r="L2844" s="138"/>
      <c r="M2844" s="138"/>
      <c r="N2844" s="138"/>
      <c r="O2844" s="138"/>
      <c r="P2844" s="138"/>
      <c r="R2844" s="139"/>
      <c r="S2844" s="164"/>
      <c r="T2844" s="164"/>
      <c r="U2844" s="164"/>
      <c r="V2844" s="164"/>
      <c r="W2844" s="164"/>
      <c r="X2844" s="164"/>
      <c r="Y2844" s="164"/>
      <c r="Z2844" s="164"/>
      <c r="AA2844" s="164"/>
      <c r="AB2844" s="164"/>
      <c r="AC2844" s="164"/>
      <c r="AD2844" s="164"/>
      <c r="AE2844" s="164"/>
      <c r="AF2844" s="164"/>
      <c r="AG2844" s="164"/>
      <c r="AH2844" s="164"/>
      <c r="AI2844" s="164"/>
      <c r="AJ2844" s="164"/>
      <c r="AK2844" s="164"/>
      <c r="AL2844" s="164"/>
      <c r="AM2844" s="164"/>
      <c r="AN2844" s="164"/>
      <c r="AO2844" s="164"/>
      <c r="AP2844" s="164"/>
      <c r="AQ2844" s="164"/>
      <c r="AR2844" s="164"/>
      <c r="AS2844" s="164"/>
      <c r="AT2844" s="164"/>
      <c r="AU2844" s="164"/>
      <c r="AV2844" s="164"/>
      <c r="AW2844" s="164"/>
      <c r="AX2844" s="164"/>
      <c r="AY2844" s="164"/>
      <c r="AZ2844" s="164"/>
      <c r="BA2844" s="164"/>
      <c r="BB2844" s="164"/>
      <c r="BC2844" s="164"/>
      <c r="BD2844" s="164"/>
      <c r="BE2844" s="164"/>
      <c r="BF2844" s="164"/>
      <c r="BG2844" s="164"/>
      <c r="BH2844" s="164"/>
      <c r="BI2844" s="164"/>
      <c r="BJ2844" s="164"/>
      <c r="BK2844" s="164"/>
      <c r="BL2844" s="164"/>
      <c r="BM2844" s="164"/>
      <c r="BN2844" s="164"/>
      <c r="BO2844" s="164"/>
      <c r="BP2844" s="164"/>
      <c r="BQ2844" s="164"/>
      <c r="BR2844" s="164"/>
      <c r="BS2844" s="164"/>
      <c r="BT2844" s="164"/>
      <c r="BU2844" s="164"/>
      <c r="BV2844" s="164"/>
      <c r="BW2844" s="164"/>
      <c r="BX2844" s="164"/>
      <c r="BY2844" s="164"/>
      <c r="BZ2844" s="164"/>
      <c r="CA2844" s="164"/>
      <c r="CB2844" s="164"/>
      <c r="CC2844" s="164"/>
      <c r="CD2844" s="164"/>
      <c r="CE2844" s="164"/>
      <c r="CF2844" s="164"/>
      <c r="CG2844" s="164"/>
      <c r="CH2844" s="164"/>
      <c r="CI2844" s="164"/>
      <c r="CJ2844" s="164"/>
      <c r="CK2844" s="164"/>
      <c r="CL2844" s="164"/>
    </row>
    <row r="2845" spans="2:90" s="27" customFormat="1" x14ac:dyDescent="0.4">
      <c r="B2845" s="124" t="s">
        <v>833</v>
      </c>
      <c r="D2845" s="27" t="s">
        <v>1039</v>
      </c>
      <c r="E2845" s="9"/>
      <c r="H2845" s="31"/>
      <c r="I2845" s="73"/>
      <c r="J2845" s="73"/>
      <c r="K2845" s="38">
        <f t="shared" ref="K2845:P2845" ca="1" si="4056">SUMIF($4:$4,K$2,2845:2845)</f>
        <v>5000</v>
      </c>
      <c r="L2845" s="38">
        <f t="shared" ca="1" si="4056"/>
        <v>5000</v>
      </c>
      <c r="M2845" s="38">
        <f t="shared" ca="1" si="4056"/>
        <v>5000</v>
      </c>
      <c r="N2845" s="38">
        <f t="shared" ca="1" si="4056"/>
        <v>5000</v>
      </c>
      <c r="O2845" s="38">
        <f t="shared" ca="1" si="4056"/>
        <v>5000</v>
      </c>
      <c r="P2845" s="38">
        <f t="shared" ca="1" si="4056"/>
        <v>5000</v>
      </c>
      <c r="R2845" s="38"/>
      <c r="S2845" s="234" cm="1">
        <f t="array" aca="1" ref="S2845" ca="1">INDIRECT(S2839)</f>
        <v>5000</v>
      </c>
      <c r="T2845" s="234" cm="1">
        <f t="array" aca="1" ref="T2845" ca="1">INDIRECT(T2839)</f>
        <v>5000</v>
      </c>
      <c r="U2845" s="234" cm="1">
        <f t="array" aca="1" ref="U2845" ca="1">INDIRECT(U2839)</f>
        <v>5000</v>
      </c>
      <c r="V2845" s="234" cm="1">
        <f t="array" aca="1" ref="V2845" ca="1">INDIRECT(V2839)</f>
        <v>5000</v>
      </c>
      <c r="W2845" s="234" cm="1">
        <f t="array" aca="1" ref="W2845" ca="1">INDIRECT(W2839)</f>
        <v>5000</v>
      </c>
      <c r="X2845" s="234" cm="1">
        <f t="array" aca="1" ref="X2845" ca="1">INDIRECT(X2839)</f>
        <v>5000</v>
      </c>
      <c r="Y2845" s="234" cm="1">
        <f t="array" aca="1" ref="Y2845" ca="1">INDIRECT(Y2839)</f>
        <v>5000</v>
      </c>
      <c r="Z2845" s="234" cm="1">
        <f t="array" aca="1" ref="Z2845" ca="1">INDIRECT(Z2839)</f>
        <v>5000</v>
      </c>
      <c r="AA2845" s="234" cm="1">
        <f t="array" aca="1" ref="AA2845" ca="1">INDIRECT(AA2839)</f>
        <v>5000</v>
      </c>
      <c r="AB2845" s="234" cm="1">
        <f t="array" aca="1" ref="AB2845" ca="1">INDIRECT(AB2839)</f>
        <v>5000</v>
      </c>
      <c r="AC2845" s="234" cm="1">
        <f t="array" aca="1" ref="AC2845" ca="1">INDIRECT(AC2839)</f>
        <v>5000</v>
      </c>
      <c r="AD2845" s="234" cm="1">
        <f t="array" aca="1" ref="AD2845" ca="1">INDIRECT(AD2839)</f>
        <v>5000</v>
      </c>
      <c r="AE2845" s="234" cm="1">
        <f t="array" aca="1" ref="AE2845" ca="1">INDIRECT(AE2839)</f>
        <v>5000</v>
      </c>
      <c r="AF2845" s="234" cm="1">
        <f t="array" aca="1" ref="AF2845" ca="1">INDIRECT(AF2839)</f>
        <v>5000</v>
      </c>
      <c r="AG2845" s="234" cm="1">
        <f t="array" aca="1" ref="AG2845" ca="1">INDIRECT(AG2839)</f>
        <v>5000</v>
      </c>
      <c r="AH2845" s="234" cm="1">
        <f t="array" aca="1" ref="AH2845" ca="1">INDIRECT(AH2839)</f>
        <v>5000</v>
      </c>
      <c r="AI2845" s="234" cm="1">
        <f t="array" aca="1" ref="AI2845" ca="1">INDIRECT(AI2839)</f>
        <v>5000</v>
      </c>
      <c r="AJ2845" s="234" cm="1">
        <f t="array" aca="1" ref="AJ2845" ca="1">INDIRECT(AJ2839)</f>
        <v>5000</v>
      </c>
      <c r="AK2845" s="234" cm="1">
        <f t="array" aca="1" ref="AK2845" ca="1">INDIRECT(AK2839)</f>
        <v>5000</v>
      </c>
      <c r="AL2845" s="234" cm="1">
        <f t="array" aca="1" ref="AL2845" ca="1">INDIRECT(AL2839)</f>
        <v>5000</v>
      </c>
      <c r="AM2845" s="234" cm="1">
        <f t="array" aca="1" ref="AM2845" ca="1">INDIRECT(AM2839)</f>
        <v>5000</v>
      </c>
      <c r="AN2845" s="234" cm="1">
        <f t="array" aca="1" ref="AN2845" ca="1">INDIRECT(AN2839)</f>
        <v>5000</v>
      </c>
      <c r="AO2845" s="234" cm="1">
        <f t="array" aca="1" ref="AO2845" ca="1">INDIRECT(AO2839)</f>
        <v>5000</v>
      </c>
      <c r="AP2845" s="234" cm="1">
        <f t="array" aca="1" ref="AP2845" ca="1">INDIRECT(AP2839)</f>
        <v>5000</v>
      </c>
      <c r="AQ2845" s="234" cm="1">
        <f t="array" aca="1" ref="AQ2845" ca="1">INDIRECT(AQ2839)</f>
        <v>5000</v>
      </c>
      <c r="AR2845" s="234" cm="1">
        <f t="array" aca="1" ref="AR2845" ca="1">INDIRECT(AR2839)</f>
        <v>5000</v>
      </c>
      <c r="AS2845" s="234" cm="1">
        <f t="array" aca="1" ref="AS2845" ca="1">INDIRECT(AS2839)</f>
        <v>5000</v>
      </c>
      <c r="AT2845" s="234" cm="1">
        <f t="array" aca="1" ref="AT2845" ca="1">INDIRECT(AT2839)</f>
        <v>5000</v>
      </c>
      <c r="AU2845" s="234" cm="1">
        <f t="array" aca="1" ref="AU2845" ca="1">INDIRECT(AU2839)</f>
        <v>5000</v>
      </c>
      <c r="AV2845" s="234" cm="1">
        <f t="array" aca="1" ref="AV2845" ca="1">INDIRECT(AV2839)</f>
        <v>5000</v>
      </c>
      <c r="AW2845" s="234" cm="1">
        <f t="array" aca="1" ref="AW2845" ca="1">INDIRECT(AW2839)</f>
        <v>5000</v>
      </c>
      <c r="AX2845" s="234" cm="1">
        <f t="array" aca="1" ref="AX2845" ca="1">INDIRECT(AX2839)</f>
        <v>5000</v>
      </c>
      <c r="AY2845" s="234" cm="1">
        <f t="array" aca="1" ref="AY2845" ca="1">INDIRECT(AY2839)</f>
        <v>5000</v>
      </c>
      <c r="AZ2845" s="234" cm="1">
        <f t="array" aca="1" ref="AZ2845" ca="1">INDIRECT(AZ2839)</f>
        <v>5000</v>
      </c>
      <c r="BA2845" s="234" cm="1">
        <f t="array" aca="1" ref="BA2845" ca="1">INDIRECT(BA2839)</f>
        <v>5000</v>
      </c>
      <c r="BB2845" s="234" cm="1">
        <f t="array" aca="1" ref="BB2845" ca="1">INDIRECT(BB2839)</f>
        <v>5000</v>
      </c>
      <c r="BC2845" s="234" cm="1">
        <f t="array" aca="1" ref="BC2845" ca="1">INDIRECT(BC2839)</f>
        <v>5000</v>
      </c>
      <c r="BD2845" s="234" cm="1">
        <f t="array" aca="1" ref="BD2845" ca="1">INDIRECT(BD2839)</f>
        <v>5000</v>
      </c>
      <c r="BE2845" s="234" cm="1">
        <f t="array" aca="1" ref="BE2845" ca="1">INDIRECT(BE2839)</f>
        <v>5000</v>
      </c>
      <c r="BF2845" s="234" cm="1">
        <f t="array" aca="1" ref="BF2845" ca="1">INDIRECT(BF2839)</f>
        <v>5000</v>
      </c>
      <c r="BG2845" s="234" cm="1">
        <f t="array" aca="1" ref="BG2845" ca="1">INDIRECT(BG2839)</f>
        <v>5000</v>
      </c>
      <c r="BH2845" s="234" cm="1">
        <f t="array" aca="1" ref="BH2845" ca="1">INDIRECT(BH2839)</f>
        <v>5000</v>
      </c>
      <c r="BI2845" s="234" cm="1">
        <f t="array" aca="1" ref="BI2845" ca="1">INDIRECT(BI2839)</f>
        <v>5000</v>
      </c>
      <c r="BJ2845" s="234" cm="1">
        <f t="array" aca="1" ref="BJ2845" ca="1">INDIRECT(BJ2839)</f>
        <v>5000</v>
      </c>
      <c r="BK2845" s="234" cm="1">
        <f t="array" aca="1" ref="BK2845" ca="1">INDIRECT(BK2839)</f>
        <v>5000</v>
      </c>
      <c r="BL2845" s="234" cm="1">
        <f t="array" aca="1" ref="BL2845" ca="1">INDIRECT(BL2839)</f>
        <v>5000</v>
      </c>
      <c r="BM2845" s="234" cm="1">
        <f t="array" aca="1" ref="BM2845" ca="1">INDIRECT(BM2839)</f>
        <v>5000</v>
      </c>
      <c r="BN2845" s="234" cm="1">
        <f t="array" aca="1" ref="BN2845" ca="1">INDIRECT(BN2839)</f>
        <v>5000</v>
      </c>
      <c r="BO2845" s="234" cm="1">
        <f t="array" aca="1" ref="BO2845" ca="1">INDIRECT(BO2839)</f>
        <v>5000</v>
      </c>
      <c r="BP2845" s="234" cm="1">
        <f t="array" aca="1" ref="BP2845" ca="1">INDIRECT(BP2839)</f>
        <v>5000</v>
      </c>
      <c r="BQ2845" s="234" cm="1">
        <f t="array" aca="1" ref="BQ2845" ca="1">INDIRECT(BQ2839)</f>
        <v>5000</v>
      </c>
      <c r="BR2845" s="234" cm="1">
        <f t="array" aca="1" ref="BR2845" ca="1">INDIRECT(BR2839)</f>
        <v>5000</v>
      </c>
      <c r="BS2845" s="234" cm="1">
        <f t="array" aca="1" ref="BS2845" ca="1">INDIRECT(BS2839)</f>
        <v>5000</v>
      </c>
      <c r="BT2845" s="234" cm="1">
        <f t="array" aca="1" ref="BT2845" ca="1">INDIRECT(BT2839)</f>
        <v>5000</v>
      </c>
      <c r="BU2845" s="234" cm="1">
        <f t="array" aca="1" ref="BU2845" ca="1">INDIRECT(BU2839)</f>
        <v>5000</v>
      </c>
      <c r="BV2845" s="234" cm="1">
        <f t="array" aca="1" ref="BV2845" ca="1">INDIRECT(BV2839)</f>
        <v>5000</v>
      </c>
      <c r="BW2845" s="234" cm="1">
        <f t="array" aca="1" ref="BW2845" ca="1">INDIRECT(BW2839)</f>
        <v>5000</v>
      </c>
      <c r="BX2845" s="234" cm="1">
        <f t="array" aca="1" ref="BX2845" ca="1">INDIRECT(BX2839)</f>
        <v>5000</v>
      </c>
      <c r="BY2845" s="234" cm="1">
        <f t="array" aca="1" ref="BY2845" ca="1">INDIRECT(BY2839)</f>
        <v>5000</v>
      </c>
      <c r="BZ2845" s="234" cm="1">
        <f t="array" aca="1" ref="BZ2845" ca="1">INDIRECT(BZ2839)</f>
        <v>5000</v>
      </c>
      <c r="CA2845" s="234" cm="1">
        <f t="array" aca="1" ref="CA2845" ca="1">INDIRECT(CA2839)</f>
        <v>5000</v>
      </c>
      <c r="CB2845" s="234" cm="1">
        <f t="array" aca="1" ref="CB2845" ca="1">INDIRECT(CB2839)</f>
        <v>5000</v>
      </c>
      <c r="CC2845" s="234" cm="1">
        <f t="array" aca="1" ref="CC2845" ca="1">INDIRECT(CC2839)</f>
        <v>5000</v>
      </c>
      <c r="CD2845" s="234" cm="1">
        <f t="array" aca="1" ref="CD2845" ca="1">INDIRECT(CD2839)</f>
        <v>5000</v>
      </c>
      <c r="CE2845" s="234" cm="1">
        <f t="array" aca="1" ref="CE2845" ca="1">INDIRECT(CE2839)</f>
        <v>5000</v>
      </c>
      <c r="CF2845" s="234" cm="1">
        <f t="array" aca="1" ref="CF2845" ca="1">INDIRECT(CF2839)</f>
        <v>5000</v>
      </c>
      <c r="CG2845" s="234" cm="1">
        <f t="array" aca="1" ref="CG2845" ca="1">INDIRECT(CG2839)</f>
        <v>5000</v>
      </c>
      <c r="CH2845" s="234" cm="1">
        <f t="array" aca="1" ref="CH2845" ca="1">INDIRECT(CH2839)</f>
        <v>5000</v>
      </c>
      <c r="CI2845" s="234" cm="1">
        <f t="array" aca="1" ref="CI2845" ca="1">INDIRECT(CI2839)</f>
        <v>5000</v>
      </c>
      <c r="CJ2845" s="234" cm="1">
        <f t="array" aca="1" ref="CJ2845" ca="1">INDIRECT(CJ2839)</f>
        <v>5000</v>
      </c>
      <c r="CK2845" s="234" cm="1">
        <f t="array" aca="1" ref="CK2845" ca="1">INDIRECT(CK2839)</f>
        <v>5000</v>
      </c>
      <c r="CL2845" s="234" cm="1">
        <f t="array" aca="1" ref="CL2845" ca="1">INDIRECT(CL2839)</f>
        <v>5000</v>
      </c>
    </row>
    <row r="2846" spans="2:90" x14ac:dyDescent="0.4">
      <c r="B2846" s="141" t="str">
        <f>"Quota - # of "&amp;B2850&amp;"s/year"</f>
        <v>Quota - # of 0s/year</v>
      </c>
      <c r="D2846" s="27" t="s">
        <v>1039</v>
      </c>
      <c r="E2846" s="8"/>
      <c r="H2846" s="12"/>
      <c r="I2846" s="60"/>
      <c r="J2846" s="60"/>
      <c r="K2846" s="17">
        <v>10</v>
      </c>
      <c r="L2846" s="17">
        <v>10</v>
      </c>
      <c r="M2846" s="17">
        <v>10</v>
      </c>
      <c r="N2846" s="17">
        <v>10</v>
      </c>
      <c r="O2846" s="17">
        <v>10</v>
      </c>
      <c r="P2846" s="17">
        <v>10</v>
      </c>
      <c r="Q2846" s="64"/>
      <c r="R2846" s="15"/>
      <c r="S2846" s="76" cm="1">
        <f t="array" ref="S2846">INDEX($K:$P,ROW(),MATCH(S$3,$K$2:$P$2,0))/12</f>
        <v>0.83333333333333337</v>
      </c>
      <c r="T2846" s="76" cm="1">
        <f t="array" ref="T2846">INDEX($K:$P,ROW(),MATCH(T$3,$K$2:$P$2,0))/12</f>
        <v>0.83333333333333337</v>
      </c>
      <c r="U2846" s="76" cm="1">
        <f t="array" ref="U2846">INDEX($K:$P,ROW(),MATCH(U$3,$K$2:$P$2,0))/12</f>
        <v>0.83333333333333337</v>
      </c>
      <c r="V2846" s="76" cm="1">
        <f t="array" ref="V2846">INDEX($K:$P,ROW(),MATCH(V$3,$K$2:$P$2,0))/12</f>
        <v>0.83333333333333337</v>
      </c>
      <c r="W2846" s="76" cm="1">
        <f t="array" ref="W2846">INDEX($K:$P,ROW(),MATCH(W$3,$K$2:$P$2,0))/12</f>
        <v>0.83333333333333337</v>
      </c>
      <c r="X2846" s="76" cm="1">
        <f t="array" ref="X2846">INDEX($K:$P,ROW(),MATCH(X$3,$K$2:$P$2,0))/12</f>
        <v>0.83333333333333337</v>
      </c>
      <c r="Y2846" s="76" cm="1">
        <f t="array" ref="Y2846">INDEX($K:$P,ROW(),MATCH(Y$3,$K$2:$P$2,0))/12</f>
        <v>0.83333333333333337</v>
      </c>
      <c r="Z2846" s="76" cm="1">
        <f t="array" ref="Z2846">INDEX($K:$P,ROW(),MATCH(Z$3,$K$2:$P$2,0))/12</f>
        <v>0.83333333333333337</v>
      </c>
      <c r="AA2846" s="76" cm="1">
        <f t="array" ref="AA2846">INDEX($K:$P,ROW(),MATCH(AA$3,$K$2:$P$2,0))/12</f>
        <v>0.83333333333333337</v>
      </c>
      <c r="AB2846" s="76" cm="1">
        <f t="array" ref="AB2846">INDEX($K:$P,ROW(),MATCH(AB$3,$K$2:$P$2,0))/12</f>
        <v>0.83333333333333337</v>
      </c>
      <c r="AC2846" s="76" cm="1">
        <f t="array" ref="AC2846">INDEX($K:$P,ROW(),MATCH(AC$3,$K$2:$P$2,0))/12</f>
        <v>0.83333333333333337</v>
      </c>
      <c r="AD2846" s="76" cm="1">
        <f t="array" ref="AD2846">INDEX($K:$P,ROW(),MATCH(AD$3,$K$2:$P$2,0))/12</f>
        <v>0.83333333333333337</v>
      </c>
      <c r="AE2846" s="76" cm="1">
        <f t="array" ref="AE2846">INDEX($K:$P,ROW(),MATCH(AE$3,$K$2:$P$2,0))/12</f>
        <v>0.83333333333333337</v>
      </c>
      <c r="AF2846" s="76" cm="1">
        <f t="array" ref="AF2846">INDEX($K:$P,ROW(),MATCH(AF$3,$K$2:$P$2,0))/12</f>
        <v>0.83333333333333337</v>
      </c>
      <c r="AG2846" s="76" cm="1">
        <f t="array" ref="AG2846">INDEX($K:$P,ROW(),MATCH(AG$3,$K$2:$P$2,0))/12</f>
        <v>0.83333333333333337</v>
      </c>
      <c r="AH2846" s="76" cm="1">
        <f t="array" ref="AH2846">INDEX($K:$P,ROW(),MATCH(AH$3,$K$2:$P$2,0))/12</f>
        <v>0.83333333333333337</v>
      </c>
      <c r="AI2846" s="76" cm="1">
        <f t="array" ref="AI2846">INDEX($K:$P,ROW(),MATCH(AI$3,$K$2:$P$2,0))/12</f>
        <v>0.83333333333333337</v>
      </c>
      <c r="AJ2846" s="76" cm="1">
        <f t="array" ref="AJ2846">INDEX($K:$P,ROW(),MATCH(AJ$3,$K$2:$P$2,0))/12</f>
        <v>0.83333333333333337</v>
      </c>
      <c r="AK2846" s="76" cm="1">
        <f t="array" ref="AK2846">INDEX($K:$P,ROW(),MATCH(AK$3,$K$2:$P$2,0))/12</f>
        <v>0.83333333333333337</v>
      </c>
      <c r="AL2846" s="76" cm="1">
        <f t="array" ref="AL2846">INDEX($K:$P,ROW(),MATCH(AL$3,$K$2:$P$2,0))/12</f>
        <v>0.83333333333333337</v>
      </c>
      <c r="AM2846" s="76" cm="1">
        <f t="array" ref="AM2846">INDEX($K:$P,ROW(),MATCH(AM$3,$K$2:$P$2,0))/12</f>
        <v>0.83333333333333337</v>
      </c>
      <c r="AN2846" s="76" cm="1">
        <f t="array" ref="AN2846">INDEX($K:$P,ROW(),MATCH(AN$3,$K$2:$P$2,0))/12</f>
        <v>0.83333333333333337</v>
      </c>
      <c r="AO2846" s="76" cm="1">
        <f t="array" ref="AO2846">INDEX($K:$P,ROW(),MATCH(AO$3,$K$2:$P$2,0))/12</f>
        <v>0.83333333333333337</v>
      </c>
      <c r="AP2846" s="76" cm="1">
        <f t="array" ref="AP2846">INDEX($K:$P,ROW(),MATCH(AP$3,$K$2:$P$2,0))/12</f>
        <v>0.83333333333333337</v>
      </c>
      <c r="AQ2846" s="76" cm="1">
        <f t="array" ref="AQ2846">INDEX($K:$P,ROW(),MATCH(AQ$3,$K$2:$P$2,0))/12</f>
        <v>0.83333333333333337</v>
      </c>
      <c r="AR2846" s="76" cm="1">
        <f t="array" ref="AR2846">INDEX($K:$P,ROW(),MATCH(AR$3,$K$2:$P$2,0))/12</f>
        <v>0.83333333333333337</v>
      </c>
      <c r="AS2846" s="76" cm="1">
        <f t="array" ref="AS2846">INDEX($K:$P,ROW(),MATCH(AS$3,$K$2:$P$2,0))/12</f>
        <v>0.83333333333333337</v>
      </c>
      <c r="AT2846" s="76" cm="1">
        <f t="array" ref="AT2846">INDEX($K:$P,ROW(),MATCH(AT$3,$K$2:$P$2,0))/12</f>
        <v>0.83333333333333337</v>
      </c>
      <c r="AU2846" s="76" cm="1">
        <f t="array" ref="AU2846">INDEX($K:$P,ROW(),MATCH(AU$3,$K$2:$P$2,0))/12</f>
        <v>0.83333333333333337</v>
      </c>
      <c r="AV2846" s="76" cm="1">
        <f t="array" ref="AV2846">INDEX($K:$P,ROW(),MATCH(AV$3,$K$2:$P$2,0))/12</f>
        <v>0.83333333333333337</v>
      </c>
      <c r="AW2846" s="76" cm="1">
        <f t="array" ref="AW2846">INDEX($K:$P,ROW(),MATCH(AW$3,$K$2:$P$2,0))/12</f>
        <v>0.83333333333333337</v>
      </c>
      <c r="AX2846" s="76" cm="1">
        <f t="array" ref="AX2846">INDEX($K:$P,ROW(),MATCH(AX$3,$K$2:$P$2,0))/12</f>
        <v>0.83333333333333337</v>
      </c>
      <c r="AY2846" s="76" cm="1">
        <f t="array" ref="AY2846">INDEX($K:$P,ROW(),MATCH(AY$3,$K$2:$P$2,0))/12</f>
        <v>0.83333333333333337</v>
      </c>
      <c r="AZ2846" s="76" cm="1">
        <f t="array" ref="AZ2846">INDEX($K:$P,ROW(),MATCH(AZ$3,$K$2:$P$2,0))/12</f>
        <v>0.83333333333333337</v>
      </c>
      <c r="BA2846" s="76" cm="1">
        <f t="array" ref="BA2846">INDEX($K:$P,ROW(),MATCH(BA$3,$K$2:$P$2,0))/12</f>
        <v>0.83333333333333337</v>
      </c>
      <c r="BB2846" s="76" cm="1">
        <f t="array" ref="BB2846">INDEX($K:$P,ROW(),MATCH(BB$3,$K$2:$P$2,0))/12</f>
        <v>0.83333333333333337</v>
      </c>
      <c r="BC2846" s="76" cm="1">
        <f t="array" ref="BC2846">INDEX($K:$P,ROW(),MATCH(BC$3,$K$2:$P$2,0))/12</f>
        <v>0.83333333333333337</v>
      </c>
      <c r="BD2846" s="76" cm="1">
        <f t="array" ref="BD2846">INDEX($K:$P,ROW(),MATCH(BD$3,$K$2:$P$2,0))/12</f>
        <v>0.83333333333333337</v>
      </c>
      <c r="BE2846" s="76" cm="1">
        <f t="array" ref="BE2846">INDEX($K:$P,ROW(),MATCH(BE$3,$K$2:$P$2,0))/12</f>
        <v>0.83333333333333337</v>
      </c>
      <c r="BF2846" s="76" cm="1">
        <f t="array" ref="BF2846">INDEX($K:$P,ROW(),MATCH(BF$3,$K$2:$P$2,0))/12</f>
        <v>0.83333333333333337</v>
      </c>
      <c r="BG2846" s="76" cm="1">
        <f t="array" ref="BG2846">INDEX($K:$P,ROW(),MATCH(BG$3,$K$2:$P$2,0))/12</f>
        <v>0.83333333333333337</v>
      </c>
      <c r="BH2846" s="76" cm="1">
        <f t="array" ref="BH2846">INDEX($K:$P,ROW(),MATCH(BH$3,$K$2:$P$2,0))/12</f>
        <v>0.83333333333333337</v>
      </c>
      <c r="BI2846" s="76" cm="1">
        <f t="array" ref="BI2846">INDEX($K:$P,ROW(),MATCH(BI$3,$K$2:$P$2,0))/12</f>
        <v>0.83333333333333337</v>
      </c>
      <c r="BJ2846" s="76" cm="1">
        <f t="array" ref="BJ2846">INDEX($K:$P,ROW(),MATCH(BJ$3,$K$2:$P$2,0))/12</f>
        <v>0.83333333333333337</v>
      </c>
      <c r="BK2846" s="76" cm="1">
        <f t="array" ref="BK2846">INDEX($K:$P,ROW(),MATCH(BK$3,$K$2:$P$2,0))/12</f>
        <v>0.83333333333333337</v>
      </c>
      <c r="BL2846" s="76" cm="1">
        <f t="array" ref="BL2846">INDEX($K:$P,ROW(),MATCH(BL$3,$K$2:$P$2,0))/12</f>
        <v>0.83333333333333337</v>
      </c>
      <c r="BM2846" s="76" cm="1">
        <f t="array" ref="BM2846">INDEX($K:$P,ROW(),MATCH(BM$3,$K$2:$P$2,0))/12</f>
        <v>0.83333333333333337</v>
      </c>
      <c r="BN2846" s="76" cm="1">
        <f t="array" ref="BN2846">INDEX($K:$P,ROW(),MATCH(BN$3,$K$2:$P$2,0))/12</f>
        <v>0.83333333333333337</v>
      </c>
      <c r="BO2846" s="76" cm="1">
        <f t="array" ref="BO2846">INDEX($K:$P,ROW(),MATCH(BO$3,$K$2:$P$2,0))/12</f>
        <v>0.83333333333333337</v>
      </c>
      <c r="BP2846" s="76" cm="1">
        <f t="array" ref="BP2846">INDEX($K:$P,ROW(),MATCH(BP$3,$K$2:$P$2,0))/12</f>
        <v>0.83333333333333337</v>
      </c>
      <c r="BQ2846" s="76" cm="1">
        <f t="array" ref="BQ2846">INDEX($K:$P,ROW(),MATCH(BQ$3,$K$2:$P$2,0))/12</f>
        <v>0.83333333333333337</v>
      </c>
      <c r="BR2846" s="76" cm="1">
        <f t="array" ref="BR2846">INDEX($K:$P,ROW(),MATCH(BR$3,$K$2:$P$2,0))/12</f>
        <v>0.83333333333333337</v>
      </c>
      <c r="BS2846" s="76" cm="1">
        <f t="array" ref="BS2846">INDEX($K:$P,ROW(),MATCH(BS$3,$K$2:$P$2,0))/12</f>
        <v>0.83333333333333337</v>
      </c>
      <c r="BT2846" s="76" cm="1">
        <f t="array" ref="BT2846">INDEX($K:$P,ROW(),MATCH(BT$3,$K$2:$P$2,0))/12</f>
        <v>0.83333333333333337</v>
      </c>
      <c r="BU2846" s="76" cm="1">
        <f t="array" ref="BU2846">INDEX($K:$P,ROW(),MATCH(BU$3,$K$2:$P$2,0))/12</f>
        <v>0.83333333333333337</v>
      </c>
      <c r="BV2846" s="76" cm="1">
        <f t="array" ref="BV2846">INDEX($K:$P,ROW(),MATCH(BV$3,$K$2:$P$2,0))/12</f>
        <v>0.83333333333333337</v>
      </c>
      <c r="BW2846" s="76" cm="1">
        <f t="array" ref="BW2846">INDEX($K:$P,ROW(),MATCH(BW$3,$K$2:$P$2,0))/12</f>
        <v>0.83333333333333337</v>
      </c>
      <c r="BX2846" s="76" cm="1">
        <f t="array" ref="BX2846">INDEX($K:$P,ROW(),MATCH(BX$3,$K$2:$P$2,0))/12</f>
        <v>0.83333333333333337</v>
      </c>
      <c r="BY2846" s="76" cm="1">
        <f t="array" ref="BY2846">INDEX($K:$P,ROW(),MATCH(BY$3,$K$2:$P$2,0))/12</f>
        <v>0.83333333333333337</v>
      </c>
      <c r="BZ2846" s="76" cm="1">
        <f t="array" ref="BZ2846">INDEX($K:$P,ROW(),MATCH(BZ$3,$K$2:$P$2,0))/12</f>
        <v>0.83333333333333337</v>
      </c>
      <c r="CA2846" s="76" cm="1">
        <f t="array" ref="CA2846">INDEX($K:$P,ROW(),MATCH(CA$3,$K$2:$P$2,0))/12</f>
        <v>0.83333333333333337</v>
      </c>
      <c r="CB2846" s="76" cm="1">
        <f t="array" ref="CB2846">INDEX($K:$P,ROW(),MATCH(CB$3,$K$2:$P$2,0))/12</f>
        <v>0.83333333333333337</v>
      </c>
      <c r="CC2846" s="76" cm="1">
        <f t="array" ref="CC2846">INDEX($K:$P,ROW(),MATCH(CC$3,$K$2:$P$2,0))/12</f>
        <v>0.83333333333333337</v>
      </c>
      <c r="CD2846" s="76" cm="1">
        <f t="array" ref="CD2846">INDEX($K:$P,ROW(),MATCH(CD$3,$K$2:$P$2,0))/12</f>
        <v>0.83333333333333337</v>
      </c>
      <c r="CE2846" s="76" cm="1">
        <f t="array" ref="CE2846">INDEX($K:$P,ROW(),MATCH(CE$3,$K$2:$P$2,0))/12</f>
        <v>0.83333333333333337</v>
      </c>
      <c r="CF2846" s="76" cm="1">
        <f t="array" ref="CF2846">INDEX($K:$P,ROW(),MATCH(CF$3,$K$2:$P$2,0))/12</f>
        <v>0.83333333333333337</v>
      </c>
      <c r="CG2846" s="76" cm="1">
        <f t="array" ref="CG2846">INDEX($K:$P,ROW(),MATCH(CG$3,$K$2:$P$2,0))/12</f>
        <v>0.83333333333333337</v>
      </c>
      <c r="CH2846" s="76" cm="1">
        <f t="array" ref="CH2846">INDEX($K:$P,ROW(),MATCH(CH$3,$K$2:$P$2,0))/12</f>
        <v>0.83333333333333337</v>
      </c>
      <c r="CI2846" s="76" cm="1">
        <f t="array" ref="CI2846">INDEX($K:$P,ROW(),MATCH(CI$3,$K$2:$P$2,0))/12</f>
        <v>0.83333333333333337</v>
      </c>
      <c r="CJ2846" s="76" cm="1">
        <f t="array" ref="CJ2846">INDEX($K:$P,ROW(),MATCH(CJ$3,$K$2:$P$2,0))/12</f>
        <v>0.83333333333333337</v>
      </c>
      <c r="CK2846" s="76" cm="1">
        <f t="array" ref="CK2846">INDEX($K:$P,ROW(),MATCH(CK$3,$K$2:$P$2,0))/12</f>
        <v>0.83333333333333337</v>
      </c>
      <c r="CL2846" s="76" cm="1">
        <f t="array" ref="CL2846">INDEX($K:$P,ROW(),MATCH(CL$3,$K$2:$P$2,0))/12</f>
        <v>0.83333333333333337</v>
      </c>
    </row>
    <row r="2847" spans="2:90" x14ac:dyDescent="0.4">
      <c r="B2847" s="141" t="s">
        <v>830</v>
      </c>
      <c r="D2847" s="27" t="s">
        <v>1039</v>
      </c>
      <c r="E2847" s="8"/>
      <c r="H2847" s="12"/>
      <c r="I2847" s="60"/>
      <c r="J2847" s="60"/>
      <c r="K2847" s="16">
        <v>0.8</v>
      </c>
      <c r="L2847" s="16">
        <v>0.8</v>
      </c>
      <c r="M2847" s="16">
        <v>0.8</v>
      </c>
      <c r="N2847" s="16">
        <v>0.8</v>
      </c>
      <c r="O2847" s="16">
        <v>0.8</v>
      </c>
      <c r="P2847" s="16">
        <v>0.8</v>
      </c>
      <c r="Q2847" s="64"/>
      <c r="R2847" s="15"/>
      <c r="S2847" s="178" cm="1">
        <f t="array" ref="S2847">INDEX($K:$P,ROW(),MATCH(S$3,$K$2:$P$2,0))</f>
        <v>0.8</v>
      </c>
      <c r="T2847" s="178" cm="1">
        <f t="array" ref="T2847">INDEX($K:$P,ROW(),MATCH(T$3,$K$2:$P$2,0))</f>
        <v>0.8</v>
      </c>
      <c r="U2847" s="178" cm="1">
        <f t="array" ref="U2847">INDEX($K:$P,ROW(),MATCH(U$3,$K$2:$P$2,0))</f>
        <v>0.8</v>
      </c>
      <c r="V2847" s="178" cm="1">
        <f t="array" ref="V2847">INDEX($K:$P,ROW(),MATCH(V$3,$K$2:$P$2,0))</f>
        <v>0.8</v>
      </c>
      <c r="W2847" s="178" cm="1">
        <f t="array" ref="W2847">INDEX($K:$P,ROW(),MATCH(W$3,$K$2:$P$2,0))</f>
        <v>0.8</v>
      </c>
      <c r="X2847" s="178" cm="1">
        <f t="array" ref="X2847">INDEX($K:$P,ROW(),MATCH(X$3,$K$2:$P$2,0))</f>
        <v>0.8</v>
      </c>
      <c r="Y2847" s="178" cm="1">
        <f t="array" ref="Y2847">INDEX($K:$P,ROW(),MATCH(Y$3,$K$2:$P$2,0))</f>
        <v>0.8</v>
      </c>
      <c r="Z2847" s="178" cm="1">
        <f t="array" ref="Z2847">INDEX($K:$P,ROW(),MATCH(Z$3,$K$2:$P$2,0))</f>
        <v>0.8</v>
      </c>
      <c r="AA2847" s="178" cm="1">
        <f t="array" ref="AA2847">INDEX($K:$P,ROW(),MATCH(AA$3,$K$2:$P$2,0))</f>
        <v>0.8</v>
      </c>
      <c r="AB2847" s="178" cm="1">
        <f t="array" ref="AB2847">INDEX($K:$P,ROW(),MATCH(AB$3,$K$2:$P$2,0))</f>
        <v>0.8</v>
      </c>
      <c r="AC2847" s="178" cm="1">
        <f t="array" ref="AC2847">INDEX($K:$P,ROW(),MATCH(AC$3,$K$2:$P$2,0))</f>
        <v>0.8</v>
      </c>
      <c r="AD2847" s="178" cm="1">
        <f t="array" ref="AD2847">INDEX($K:$P,ROW(),MATCH(AD$3,$K$2:$P$2,0))</f>
        <v>0.8</v>
      </c>
      <c r="AE2847" s="178" cm="1">
        <f t="array" ref="AE2847">INDEX($K:$P,ROW(),MATCH(AE$3,$K$2:$P$2,0))</f>
        <v>0.8</v>
      </c>
      <c r="AF2847" s="178" cm="1">
        <f t="array" ref="AF2847">INDEX($K:$P,ROW(),MATCH(AF$3,$K$2:$P$2,0))</f>
        <v>0.8</v>
      </c>
      <c r="AG2847" s="178" cm="1">
        <f t="array" ref="AG2847">INDEX($K:$P,ROW(),MATCH(AG$3,$K$2:$P$2,0))</f>
        <v>0.8</v>
      </c>
      <c r="AH2847" s="178" cm="1">
        <f t="array" ref="AH2847">INDEX($K:$P,ROW(),MATCH(AH$3,$K$2:$P$2,0))</f>
        <v>0.8</v>
      </c>
      <c r="AI2847" s="178" cm="1">
        <f t="array" ref="AI2847">INDEX($K:$P,ROW(),MATCH(AI$3,$K$2:$P$2,0))</f>
        <v>0.8</v>
      </c>
      <c r="AJ2847" s="178" cm="1">
        <f t="array" ref="AJ2847">INDEX($K:$P,ROW(),MATCH(AJ$3,$K$2:$P$2,0))</f>
        <v>0.8</v>
      </c>
      <c r="AK2847" s="178" cm="1">
        <f t="array" ref="AK2847">INDEX($K:$P,ROW(),MATCH(AK$3,$K$2:$P$2,0))</f>
        <v>0.8</v>
      </c>
      <c r="AL2847" s="178" cm="1">
        <f t="array" ref="AL2847">INDEX($K:$P,ROW(),MATCH(AL$3,$K$2:$P$2,0))</f>
        <v>0.8</v>
      </c>
      <c r="AM2847" s="178" cm="1">
        <f t="array" ref="AM2847">INDEX($K:$P,ROW(),MATCH(AM$3,$K$2:$P$2,0))</f>
        <v>0.8</v>
      </c>
      <c r="AN2847" s="178" cm="1">
        <f t="array" ref="AN2847">INDEX($K:$P,ROW(),MATCH(AN$3,$K$2:$P$2,0))</f>
        <v>0.8</v>
      </c>
      <c r="AO2847" s="178" cm="1">
        <f t="array" ref="AO2847">INDEX($K:$P,ROW(),MATCH(AO$3,$K$2:$P$2,0))</f>
        <v>0.8</v>
      </c>
      <c r="AP2847" s="178" cm="1">
        <f t="array" ref="AP2847">INDEX($K:$P,ROW(),MATCH(AP$3,$K$2:$P$2,0))</f>
        <v>0.8</v>
      </c>
      <c r="AQ2847" s="178" cm="1">
        <f t="array" ref="AQ2847">INDEX($K:$P,ROW(),MATCH(AQ$3,$K$2:$P$2,0))</f>
        <v>0.8</v>
      </c>
      <c r="AR2847" s="178" cm="1">
        <f t="array" ref="AR2847">INDEX($K:$P,ROW(),MATCH(AR$3,$K$2:$P$2,0))</f>
        <v>0.8</v>
      </c>
      <c r="AS2847" s="178" cm="1">
        <f t="array" ref="AS2847">INDEX($K:$P,ROW(),MATCH(AS$3,$K$2:$P$2,0))</f>
        <v>0.8</v>
      </c>
      <c r="AT2847" s="178" cm="1">
        <f t="array" ref="AT2847">INDEX($K:$P,ROW(),MATCH(AT$3,$K$2:$P$2,0))</f>
        <v>0.8</v>
      </c>
      <c r="AU2847" s="178" cm="1">
        <f t="array" ref="AU2847">INDEX($K:$P,ROW(),MATCH(AU$3,$K$2:$P$2,0))</f>
        <v>0.8</v>
      </c>
      <c r="AV2847" s="178" cm="1">
        <f t="array" ref="AV2847">INDEX($K:$P,ROW(),MATCH(AV$3,$K$2:$P$2,0))</f>
        <v>0.8</v>
      </c>
      <c r="AW2847" s="178" cm="1">
        <f t="array" ref="AW2847">INDEX($K:$P,ROW(),MATCH(AW$3,$K$2:$P$2,0))</f>
        <v>0.8</v>
      </c>
      <c r="AX2847" s="178" cm="1">
        <f t="array" ref="AX2847">INDEX($K:$P,ROW(),MATCH(AX$3,$K$2:$P$2,0))</f>
        <v>0.8</v>
      </c>
      <c r="AY2847" s="178" cm="1">
        <f t="array" ref="AY2847">INDEX($K:$P,ROW(),MATCH(AY$3,$K$2:$P$2,0))</f>
        <v>0.8</v>
      </c>
      <c r="AZ2847" s="178" cm="1">
        <f t="array" ref="AZ2847">INDEX($K:$P,ROW(),MATCH(AZ$3,$K$2:$P$2,0))</f>
        <v>0.8</v>
      </c>
      <c r="BA2847" s="178" cm="1">
        <f t="array" ref="BA2847">INDEX($K:$P,ROW(),MATCH(BA$3,$K$2:$P$2,0))</f>
        <v>0.8</v>
      </c>
      <c r="BB2847" s="178" cm="1">
        <f t="array" ref="BB2847">INDEX($K:$P,ROW(),MATCH(BB$3,$K$2:$P$2,0))</f>
        <v>0.8</v>
      </c>
      <c r="BC2847" s="178" cm="1">
        <f t="array" ref="BC2847">INDEX($K:$P,ROW(),MATCH(BC$3,$K$2:$P$2,0))</f>
        <v>0.8</v>
      </c>
      <c r="BD2847" s="178" cm="1">
        <f t="array" ref="BD2847">INDEX($K:$P,ROW(),MATCH(BD$3,$K$2:$P$2,0))</f>
        <v>0.8</v>
      </c>
      <c r="BE2847" s="178" cm="1">
        <f t="array" ref="BE2847">INDEX($K:$P,ROW(),MATCH(BE$3,$K$2:$P$2,0))</f>
        <v>0.8</v>
      </c>
      <c r="BF2847" s="178" cm="1">
        <f t="array" ref="BF2847">INDEX($K:$P,ROW(),MATCH(BF$3,$K$2:$P$2,0))</f>
        <v>0.8</v>
      </c>
      <c r="BG2847" s="178" cm="1">
        <f t="array" ref="BG2847">INDEX($K:$P,ROW(),MATCH(BG$3,$K$2:$P$2,0))</f>
        <v>0.8</v>
      </c>
      <c r="BH2847" s="178" cm="1">
        <f t="array" ref="BH2847">INDEX($K:$P,ROW(),MATCH(BH$3,$K$2:$P$2,0))</f>
        <v>0.8</v>
      </c>
      <c r="BI2847" s="178" cm="1">
        <f t="array" ref="BI2847">INDEX($K:$P,ROW(),MATCH(BI$3,$K$2:$P$2,0))</f>
        <v>0.8</v>
      </c>
      <c r="BJ2847" s="178" cm="1">
        <f t="array" ref="BJ2847">INDEX($K:$P,ROW(),MATCH(BJ$3,$K$2:$P$2,0))</f>
        <v>0.8</v>
      </c>
      <c r="BK2847" s="178" cm="1">
        <f t="array" ref="BK2847">INDEX($K:$P,ROW(),MATCH(BK$3,$K$2:$P$2,0))</f>
        <v>0.8</v>
      </c>
      <c r="BL2847" s="178" cm="1">
        <f t="array" ref="BL2847">INDEX($K:$P,ROW(),MATCH(BL$3,$K$2:$P$2,0))</f>
        <v>0.8</v>
      </c>
      <c r="BM2847" s="178" cm="1">
        <f t="array" ref="BM2847">INDEX($K:$P,ROW(),MATCH(BM$3,$K$2:$P$2,0))</f>
        <v>0.8</v>
      </c>
      <c r="BN2847" s="178" cm="1">
        <f t="array" ref="BN2847">INDEX($K:$P,ROW(),MATCH(BN$3,$K$2:$P$2,0))</f>
        <v>0.8</v>
      </c>
      <c r="BO2847" s="178" cm="1">
        <f t="array" ref="BO2847">INDEX($K:$P,ROW(),MATCH(BO$3,$K$2:$P$2,0))</f>
        <v>0.8</v>
      </c>
      <c r="BP2847" s="178" cm="1">
        <f t="array" ref="BP2847">INDEX($K:$P,ROW(),MATCH(BP$3,$K$2:$P$2,0))</f>
        <v>0.8</v>
      </c>
      <c r="BQ2847" s="178" cm="1">
        <f t="array" ref="BQ2847">INDEX($K:$P,ROW(),MATCH(BQ$3,$K$2:$P$2,0))</f>
        <v>0.8</v>
      </c>
      <c r="BR2847" s="178" cm="1">
        <f t="array" ref="BR2847">INDEX($K:$P,ROW(),MATCH(BR$3,$K$2:$P$2,0))</f>
        <v>0.8</v>
      </c>
      <c r="BS2847" s="178" cm="1">
        <f t="array" ref="BS2847">INDEX($K:$P,ROW(),MATCH(BS$3,$K$2:$P$2,0))</f>
        <v>0.8</v>
      </c>
      <c r="BT2847" s="178" cm="1">
        <f t="array" ref="BT2847">INDEX($K:$P,ROW(),MATCH(BT$3,$K$2:$P$2,0))</f>
        <v>0.8</v>
      </c>
      <c r="BU2847" s="178" cm="1">
        <f t="array" ref="BU2847">INDEX($K:$P,ROW(),MATCH(BU$3,$K$2:$P$2,0))</f>
        <v>0.8</v>
      </c>
      <c r="BV2847" s="178" cm="1">
        <f t="array" ref="BV2847">INDEX($K:$P,ROW(),MATCH(BV$3,$K$2:$P$2,0))</f>
        <v>0.8</v>
      </c>
      <c r="BW2847" s="178" cm="1">
        <f t="array" ref="BW2847">INDEX($K:$P,ROW(),MATCH(BW$3,$K$2:$P$2,0))</f>
        <v>0.8</v>
      </c>
      <c r="BX2847" s="178" cm="1">
        <f t="array" ref="BX2847">INDEX($K:$P,ROW(),MATCH(BX$3,$K$2:$P$2,0))</f>
        <v>0.8</v>
      </c>
      <c r="BY2847" s="178" cm="1">
        <f t="array" ref="BY2847">INDEX($K:$P,ROW(),MATCH(BY$3,$K$2:$P$2,0))</f>
        <v>0.8</v>
      </c>
      <c r="BZ2847" s="178" cm="1">
        <f t="array" ref="BZ2847">INDEX($K:$P,ROW(),MATCH(BZ$3,$K$2:$P$2,0))</f>
        <v>0.8</v>
      </c>
      <c r="CA2847" s="178" cm="1">
        <f t="array" ref="CA2847">INDEX($K:$P,ROW(),MATCH(CA$3,$K$2:$P$2,0))</f>
        <v>0.8</v>
      </c>
      <c r="CB2847" s="178" cm="1">
        <f t="array" ref="CB2847">INDEX($K:$P,ROW(),MATCH(CB$3,$K$2:$P$2,0))</f>
        <v>0.8</v>
      </c>
      <c r="CC2847" s="178" cm="1">
        <f t="array" ref="CC2847">INDEX($K:$P,ROW(),MATCH(CC$3,$K$2:$P$2,0))</f>
        <v>0.8</v>
      </c>
      <c r="CD2847" s="178" cm="1">
        <f t="array" ref="CD2847">INDEX($K:$P,ROW(),MATCH(CD$3,$K$2:$P$2,0))</f>
        <v>0.8</v>
      </c>
      <c r="CE2847" s="178" cm="1">
        <f t="array" ref="CE2847">INDEX($K:$P,ROW(),MATCH(CE$3,$K$2:$P$2,0))</f>
        <v>0.8</v>
      </c>
      <c r="CF2847" s="178" cm="1">
        <f t="array" ref="CF2847">INDEX($K:$P,ROW(),MATCH(CF$3,$K$2:$P$2,0))</f>
        <v>0.8</v>
      </c>
      <c r="CG2847" s="178" cm="1">
        <f t="array" ref="CG2847">INDEX($K:$P,ROW(),MATCH(CG$3,$K$2:$P$2,0))</f>
        <v>0.8</v>
      </c>
      <c r="CH2847" s="178" cm="1">
        <f t="array" ref="CH2847">INDEX($K:$P,ROW(),MATCH(CH$3,$K$2:$P$2,0))</f>
        <v>0.8</v>
      </c>
      <c r="CI2847" s="178" cm="1">
        <f t="array" ref="CI2847">INDEX($K:$P,ROW(),MATCH(CI$3,$K$2:$P$2,0))</f>
        <v>0.8</v>
      </c>
      <c r="CJ2847" s="178" cm="1">
        <f t="array" ref="CJ2847">INDEX($K:$P,ROW(),MATCH(CJ$3,$K$2:$P$2,0))</f>
        <v>0.8</v>
      </c>
      <c r="CK2847" s="178" cm="1">
        <f t="array" ref="CK2847">INDEX($K:$P,ROW(),MATCH(CK$3,$K$2:$P$2,0))</f>
        <v>0.8</v>
      </c>
      <c r="CL2847" s="178" cm="1">
        <f t="array" ref="CL2847">INDEX($K:$P,ROW(),MATCH(CL$3,$K$2:$P$2,0))</f>
        <v>0.8</v>
      </c>
    </row>
    <row r="2848" spans="2:90" x14ac:dyDescent="0.4">
      <c r="B2848" s="124" t="str">
        <f ca="1">OFFSET(B2848,10,0)</f>
        <v>procedure</v>
      </c>
      <c r="D2848" s="27" t="s">
        <v>1039</v>
      </c>
      <c r="E2848" s="8"/>
      <c r="H2848" s="12"/>
      <c r="I2848" s="60"/>
      <c r="J2848" s="60"/>
      <c r="K2848" s="331">
        <f t="shared" ref="K2848:P2848" ca="1" si="4057">SUMIF($3:$3,K$2,2848:2848)</f>
        <v>40000.000000000022</v>
      </c>
      <c r="L2848" s="331">
        <f t="shared" ca="1" si="4057"/>
        <v>40000.000000000022</v>
      </c>
      <c r="M2848" s="331">
        <f t="shared" ca="1" si="4057"/>
        <v>40000.000000000022</v>
      </c>
      <c r="N2848" s="331">
        <f t="shared" ca="1" si="4057"/>
        <v>40000.000000000022</v>
      </c>
      <c r="O2848" s="331">
        <f t="shared" ca="1" si="4057"/>
        <v>40000.000000000022</v>
      </c>
      <c r="P2848" s="331">
        <f t="shared" ca="1" si="4057"/>
        <v>40000.000000000022</v>
      </c>
      <c r="R2848" s="15"/>
      <c r="S2848" s="234">
        <f ca="1">+S2845*S2846*S2847</f>
        <v>3333.3333333333339</v>
      </c>
      <c r="T2848" s="234">
        <f t="shared" ref="T2848:CE2848" ca="1" si="4058">+T2845*T2846*T2847</f>
        <v>3333.3333333333339</v>
      </c>
      <c r="U2848" s="234">
        <f t="shared" ca="1" si="4058"/>
        <v>3333.3333333333339</v>
      </c>
      <c r="V2848" s="234">
        <f t="shared" ca="1" si="4058"/>
        <v>3333.3333333333339</v>
      </c>
      <c r="W2848" s="234">
        <f t="shared" ca="1" si="4058"/>
        <v>3333.3333333333339</v>
      </c>
      <c r="X2848" s="234">
        <f t="shared" ca="1" si="4058"/>
        <v>3333.3333333333339</v>
      </c>
      <c r="Y2848" s="234">
        <f t="shared" ca="1" si="4058"/>
        <v>3333.3333333333339</v>
      </c>
      <c r="Z2848" s="234">
        <f t="shared" ca="1" si="4058"/>
        <v>3333.3333333333339</v>
      </c>
      <c r="AA2848" s="234">
        <f t="shared" ca="1" si="4058"/>
        <v>3333.3333333333339</v>
      </c>
      <c r="AB2848" s="234">
        <f t="shared" ca="1" si="4058"/>
        <v>3333.3333333333339</v>
      </c>
      <c r="AC2848" s="234">
        <f t="shared" ca="1" si="4058"/>
        <v>3333.3333333333339</v>
      </c>
      <c r="AD2848" s="234">
        <f t="shared" ca="1" si="4058"/>
        <v>3333.3333333333339</v>
      </c>
      <c r="AE2848" s="234">
        <f t="shared" ca="1" si="4058"/>
        <v>3333.3333333333339</v>
      </c>
      <c r="AF2848" s="234">
        <f t="shared" ca="1" si="4058"/>
        <v>3333.3333333333339</v>
      </c>
      <c r="AG2848" s="234">
        <f t="shared" ca="1" si="4058"/>
        <v>3333.3333333333339</v>
      </c>
      <c r="AH2848" s="234">
        <f t="shared" ca="1" si="4058"/>
        <v>3333.3333333333339</v>
      </c>
      <c r="AI2848" s="234">
        <f t="shared" ca="1" si="4058"/>
        <v>3333.3333333333339</v>
      </c>
      <c r="AJ2848" s="234">
        <f t="shared" ca="1" si="4058"/>
        <v>3333.3333333333339</v>
      </c>
      <c r="AK2848" s="234">
        <f t="shared" ca="1" si="4058"/>
        <v>3333.3333333333339</v>
      </c>
      <c r="AL2848" s="234">
        <f t="shared" ca="1" si="4058"/>
        <v>3333.3333333333339</v>
      </c>
      <c r="AM2848" s="234">
        <f t="shared" ca="1" si="4058"/>
        <v>3333.3333333333339</v>
      </c>
      <c r="AN2848" s="234">
        <f t="shared" ca="1" si="4058"/>
        <v>3333.3333333333339</v>
      </c>
      <c r="AO2848" s="234">
        <f t="shared" ca="1" si="4058"/>
        <v>3333.3333333333339</v>
      </c>
      <c r="AP2848" s="234">
        <f t="shared" ca="1" si="4058"/>
        <v>3333.3333333333339</v>
      </c>
      <c r="AQ2848" s="234">
        <f t="shared" ca="1" si="4058"/>
        <v>3333.3333333333339</v>
      </c>
      <c r="AR2848" s="234">
        <f t="shared" ca="1" si="4058"/>
        <v>3333.3333333333339</v>
      </c>
      <c r="AS2848" s="234">
        <f t="shared" ca="1" si="4058"/>
        <v>3333.3333333333339</v>
      </c>
      <c r="AT2848" s="234">
        <f t="shared" ca="1" si="4058"/>
        <v>3333.3333333333339</v>
      </c>
      <c r="AU2848" s="234">
        <f t="shared" ca="1" si="4058"/>
        <v>3333.3333333333339</v>
      </c>
      <c r="AV2848" s="234">
        <f t="shared" ca="1" si="4058"/>
        <v>3333.3333333333339</v>
      </c>
      <c r="AW2848" s="234">
        <f t="shared" ca="1" si="4058"/>
        <v>3333.3333333333339</v>
      </c>
      <c r="AX2848" s="234">
        <f t="shared" ca="1" si="4058"/>
        <v>3333.3333333333339</v>
      </c>
      <c r="AY2848" s="234">
        <f t="shared" ca="1" si="4058"/>
        <v>3333.3333333333339</v>
      </c>
      <c r="AZ2848" s="234">
        <f t="shared" ca="1" si="4058"/>
        <v>3333.3333333333339</v>
      </c>
      <c r="BA2848" s="234">
        <f t="shared" ca="1" si="4058"/>
        <v>3333.3333333333339</v>
      </c>
      <c r="BB2848" s="234">
        <f t="shared" ca="1" si="4058"/>
        <v>3333.3333333333339</v>
      </c>
      <c r="BC2848" s="234">
        <f t="shared" ca="1" si="4058"/>
        <v>3333.3333333333339</v>
      </c>
      <c r="BD2848" s="234">
        <f t="shared" ca="1" si="4058"/>
        <v>3333.3333333333339</v>
      </c>
      <c r="BE2848" s="234">
        <f t="shared" ca="1" si="4058"/>
        <v>3333.3333333333339</v>
      </c>
      <c r="BF2848" s="234">
        <f t="shared" ca="1" si="4058"/>
        <v>3333.3333333333339</v>
      </c>
      <c r="BG2848" s="234">
        <f t="shared" ca="1" si="4058"/>
        <v>3333.3333333333339</v>
      </c>
      <c r="BH2848" s="234">
        <f t="shared" ca="1" si="4058"/>
        <v>3333.3333333333339</v>
      </c>
      <c r="BI2848" s="234">
        <f t="shared" ca="1" si="4058"/>
        <v>3333.3333333333339</v>
      </c>
      <c r="BJ2848" s="234">
        <f t="shared" ca="1" si="4058"/>
        <v>3333.3333333333339</v>
      </c>
      <c r="BK2848" s="234">
        <f t="shared" ca="1" si="4058"/>
        <v>3333.3333333333339</v>
      </c>
      <c r="BL2848" s="234">
        <f t="shared" ca="1" si="4058"/>
        <v>3333.3333333333339</v>
      </c>
      <c r="BM2848" s="234">
        <f t="shared" ca="1" si="4058"/>
        <v>3333.3333333333339</v>
      </c>
      <c r="BN2848" s="234">
        <f t="shared" ca="1" si="4058"/>
        <v>3333.3333333333339</v>
      </c>
      <c r="BO2848" s="234">
        <f t="shared" ca="1" si="4058"/>
        <v>3333.3333333333339</v>
      </c>
      <c r="BP2848" s="234">
        <f t="shared" ca="1" si="4058"/>
        <v>3333.3333333333339</v>
      </c>
      <c r="BQ2848" s="234">
        <f t="shared" ca="1" si="4058"/>
        <v>3333.3333333333339</v>
      </c>
      <c r="BR2848" s="234">
        <f t="shared" ca="1" si="4058"/>
        <v>3333.3333333333339</v>
      </c>
      <c r="BS2848" s="234">
        <f t="shared" ca="1" si="4058"/>
        <v>3333.3333333333339</v>
      </c>
      <c r="BT2848" s="234">
        <f t="shared" ca="1" si="4058"/>
        <v>3333.3333333333339</v>
      </c>
      <c r="BU2848" s="234">
        <f t="shared" ca="1" si="4058"/>
        <v>3333.3333333333339</v>
      </c>
      <c r="BV2848" s="234">
        <f t="shared" ca="1" si="4058"/>
        <v>3333.3333333333339</v>
      </c>
      <c r="BW2848" s="234">
        <f t="shared" ca="1" si="4058"/>
        <v>3333.3333333333339</v>
      </c>
      <c r="BX2848" s="234">
        <f t="shared" ca="1" si="4058"/>
        <v>3333.3333333333339</v>
      </c>
      <c r="BY2848" s="234">
        <f t="shared" ca="1" si="4058"/>
        <v>3333.3333333333339</v>
      </c>
      <c r="BZ2848" s="234">
        <f t="shared" ca="1" si="4058"/>
        <v>3333.3333333333339</v>
      </c>
      <c r="CA2848" s="234">
        <f t="shared" ca="1" si="4058"/>
        <v>3333.3333333333339</v>
      </c>
      <c r="CB2848" s="234">
        <f t="shared" ca="1" si="4058"/>
        <v>3333.3333333333339</v>
      </c>
      <c r="CC2848" s="234">
        <f t="shared" ca="1" si="4058"/>
        <v>3333.3333333333339</v>
      </c>
      <c r="CD2848" s="234">
        <f t="shared" ca="1" si="4058"/>
        <v>3333.3333333333339</v>
      </c>
      <c r="CE2848" s="234">
        <f t="shared" ca="1" si="4058"/>
        <v>3333.3333333333339</v>
      </c>
      <c r="CF2848" s="234">
        <f t="shared" ref="CF2848:CL2848" ca="1" si="4059">+CF2845*CF2846*CF2847</f>
        <v>3333.3333333333339</v>
      </c>
      <c r="CG2848" s="234">
        <f t="shared" ca="1" si="4059"/>
        <v>3333.3333333333339</v>
      </c>
      <c r="CH2848" s="234">
        <f t="shared" ca="1" si="4059"/>
        <v>3333.3333333333339</v>
      </c>
      <c r="CI2848" s="234">
        <f t="shared" ca="1" si="4059"/>
        <v>3333.3333333333339</v>
      </c>
      <c r="CJ2848" s="234">
        <f t="shared" ca="1" si="4059"/>
        <v>3333.3333333333339</v>
      </c>
      <c r="CK2848" s="234">
        <f t="shared" ca="1" si="4059"/>
        <v>3333.3333333333339</v>
      </c>
      <c r="CL2848" s="234">
        <f t="shared" ca="1" si="4059"/>
        <v>3333.3333333333339</v>
      </c>
    </row>
    <row r="2849" spans="2:90" x14ac:dyDescent="0.4">
      <c r="B2849" s="132" t="str">
        <f>B2836</f>
        <v>Surgical procedures</v>
      </c>
      <c r="D2849" t="s">
        <v>1039</v>
      </c>
      <c r="E2849" s="8"/>
      <c r="G2849" t="s">
        <v>332</v>
      </c>
      <c r="H2849" s="12"/>
      <c r="I2849" s="60"/>
      <c r="J2849" s="60"/>
      <c r="K2849" s="38"/>
      <c r="L2849" s="38"/>
      <c r="M2849" s="38"/>
      <c r="N2849" s="38"/>
      <c r="O2849" s="38"/>
      <c r="P2849" s="38"/>
      <c r="R2849" s="15"/>
      <c r="S2849" s="234"/>
      <c r="T2849" s="234"/>
      <c r="U2849" s="234"/>
      <c r="V2849" s="234"/>
      <c r="W2849" s="234"/>
      <c r="X2849" s="234"/>
      <c r="Y2849" s="234"/>
      <c r="Z2849" s="234"/>
      <c r="AA2849" s="234"/>
      <c r="AB2849" s="234"/>
      <c r="AC2849" s="234"/>
      <c r="AD2849" s="234"/>
      <c r="AE2849" s="234"/>
      <c r="AF2849" s="234"/>
      <c r="AG2849" s="234"/>
      <c r="AH2849" s="234"/>
      <c r="AI2849" s="234"/>
      <c r="AJ2849" s="234"/>
      <c r="AK2849" s="234"/>
      <c r="AL2849" s="234"/>
      <c r="AM2849" s="234"/>
      <c r="AN2849" s="234"/>
      <c r="AO2849" s="234"/>
      <c r="AP2849" s="234"/>
      <c r="AQ2849" s="234"/>
      <c r="AR2849" s="234"/>
      <c r="AS2849" s="234"/>
      <c r="AT2849" s="234"/>
      <c r="AU2849" s="234"/>
      <c r="AV2849" s="234"/>
      <c r="AW2849" s="234"/>
      <c r="AX2849" s="234"/>
      <c r="AY2849" s="234"/>
      <c r="AZ2849" s="234"/>
      <c r="BA2849" s="234"/>
      <c r="BB2849" s="234"/>
      <c r="BC2849" s="234"/>
      <c r="BD2849" s="234"/>
      <c r="BE2849" s="234"/>
      <c r="BF2849" s="234"/>
      <c r="BG2849" s="234"/>
      <c r="BH2849" s="234"/>
      <c r="BI2849" s="234"/>
      <c r="BJ2849" s="234"/>
      <c r="BK2849" s="234"/>
      <c r="BL2849" s="234"/>
      <c r="BM2849" s="234"/>
      <c r="BN2849" s="234"/>
      <c r="BO2849" s="234"/>
      <c r="BP2849" s="234"/>
      <c r="BQ2849" s="234"/>
      <c r="BR2849" s="234"/>
      <c r="BS2849" s="234"/>
      <c r="BT2849" s="234"/>
      <c r="BU2849" s="234"/>
      <c r="BV2849" s="234"/>
      <c r="BW2849" s="234"/>
      <c r="BX2849" s="234"/>
      <c r="BY2849" s="234"/>
      <c r="BZ2849" s="234"/>
      <c r="CA2849" s="234"/>
      <c r="CB2849" s="234"/>
      <c r="CC2849" s="234"/>
      <c r="CD2849" s="234"/>
      <c r="CE2849" s="234"/>
      <c r="CF2849" s="234"/>
      <c r="CG2849" s="234"/>
      <c r="CH2849" s="234"/>
      <c r="CI2849" s="234"/>
      <c r="CJ2849" s="234"/>
      <c r="CK2849" s="234"/>
      <c r="CL2849" s="234"/>
    </row>
    <row r="2850" spans="2:90" x14ac:dyDescent="0.4">
      <c r="B2850" s="187">
        <f>+B2844</f>
        <v>0</v>
      </c>
      <c r="D2850" t="s">
        <v>1039</v>
      </c>
      <c r="E2850" s="8"/>
      <c r="G2850" t="s">
        <v>332</v>
      </c>
      <c r="H2850" s="27"/>
      <c r="I2850" s="78"/>
      <c r="J2850" s="78"/>
      <c r="K2850" s="33"/>
      <c r="L2850" s="33"/>
      <c r="M2850" s="33"/>
      <c r="N2850" s="33"/>
      <c r="O2850" s="33"/>
      <c r="P2850" s="33"/>
      <c r="R2850" s="33"/>
      <c r="S2850" s="80"/>
      <c r="T2850" s="80"/>
      <c r="U2850" s="80"/>
      <c r="V2850" s="80"/>
      <c r="W2850" s="80"/>
      <c r="X2850" s="80"/>
      <c r="Y2850" s="80"/>
      <c r="Z2850" s="80"/>
      <c r="AA2850" s="80"/>
      <c r="AB2850" s="80"/>
      <c r="AC2850" s="80"/>
      <c r="AD2850" s="80"/>
      <c r="AE2850" s="80"/>
      <c r="AF2850" s="80"/>
      <c r="AG2850" s="80"/>
      <c r="AH2850" s="80"/>
      <c r="AI2850" s="80"/>
      <c r="AJ2850" s="80"/>
      <c r="AK2850" s="80"/>
      <c r="AL2850" s="80"/>
      <c r="AM2850" s="80"/>
      <c r="AN2850" s="80"/>
      <c r="AO2850" s="80"/>
      <c r="AP2850" s="80"/>
      <c r="AQ2850" s="80"/>
      <c r="AR2850" s="80"/>
      <c r="AS2850" s="80"/>
      <c r="AT2850" s="80"/>
      <c r="AU2850" s="80"/>
      <c r="AV2850" s="80"/>
      <c r="AW2850" s="80"/>
      <c r="AX2850" s="80"/>
      <c r="AY2850" s="80"/>
      <c r="AZ2850" s="80"/>
      <c r="BA2850" s="80"/>
      <c r="BB2850" s="80"/>
      <c r="BC2850" s="80"/>
      <c r="BD2850" s="80"/>
      <c r="BE2850" s="80"/>
      <c r="BF2850" s="80"/>
      <c r="BG2850" s="80"/>
      <c r="BH2850" s="80"/>
      <c r="BI2850" s="80"/>
      <c r="BJ2850" s="80"/>
      <c r="BK2850" s="80"/>
      <c r="BL2850" s="80"/>
      <c r="BM2850" s="80"/>
      <c r="BN2850" s="80"/>
      <c r="BO2850" s="80"/>
      <c r="BP2850" s="80"/>
      <c r="BQ2850" s="80"/>
      <c r="BR2850" s="80"/>
      <c r="BS2850" s="80"/>
      <c r="BT2850" s="80"/>
      <c r="BU2850" s="80"/>
      <c r="BV2850" s="80"/>
      <c r="BW2850" s="80"/>
      <c r="BX2850" s="80"/>
      <c r="BY2850" s="80"/>
      <c r="BZ2850" s="80"/>
      <c r="CA2850" s="80"/>
      <c r="CB2850" s="80"/>
      <c r="CC2850" s="80"/>
      <c r="CD2850" s="80"/>
      <c r="CE2850" s="80"/>
      <c r="CF2850" s="80"/>
      <c r="CG2850" s="80"/>
      <c r="CH2850" s="80"/>
      <c r="CI2850" s="80"/>
      <c r="CJ2850" s="80"/>
      <c r="CK2850" s="80"/>
      <c r="CL2850" s="80"/>
    </row>
    <row r="2851" spans="2:90" x14ac:dyDescent="0.4">
      <c r="B2851" s="132" t="s">
        <v>461</v>
      </c>
      <c r="D2851" t="s">
        <v>1039</v>
      </c>
      <c r="E2851" s="8"/>
      <c r="G2851" t="s">
        <v>332</v>
      </c>
      <c r="H2851" s="27"/>
      <c r="I2851" s="78"/>
      <c r="J2851" s="78"/>
      <c r="K2851" s="33"/>
      <c r="L2851" s="33"/>
      <c r="M2851" s="33"/>
      <c r="N2851" s="33"/>
      <c r="O2851" s="33"/>
      <c r="P2851" s="33"/>
      <c r="R2851" s="33"/>
      <c r="S2851" s="80" t="str">
        <f t="shared" ref="S2851:AX2851" si="4060">S2838</f>
        <v>S$12</v>
      </c>
      <c r="T2851" s="80" t="str">
        <f t="shared" si="4060"/>
        <v>T$12</v>
      </c>
      <c r="U2851" s="80" t="str">
        <f t="shared" si="4060"/>
        <v>U$12</v>
      </c>
      <c r="V2851" s="80" t="str">
        <f t="shared" si="4060"/>
        <v>V$12</v>
      </c>
      <c r="W2851" s="80" t="str">
        <f t="shared" si="4060"/>
        <v>W$12</v>
      </c>
      <c r="X2851" s="80" t="str">
        <f t="shared" si="4060"/>
        <v>X$12</v>
      </c>
      <c r="Y2851" s="80" t="str">
        <f t="shared" si="4060"/>
        <v>Y$12</v>
      </c>
      <c r="Z2851" s="80" t="str">
        <f t="shared" si="4060"/>
        <v>Z$12</v>
      </c>
      <c r="AA2851" s="80" t="str">
        <f t="shared" si="4060"/>
        <v>AA$12</v>
      </c>
      <c r="AB2851" s="80" t="str">
        <f t="shared" si="4060"/>
        <v>AB$12</v>
      </c>
      <c r="AC2851" s="80" t="str">
        <f t="shared" si="4060"/>
        <v>AC$12</v>
      </c>
      <c r="AD2851" s="80" t="str">
        <f t="shared" si="4060"/>
        <v>AD$12</v>
      </c>
      <c r="AE2851" s="80" t="str">
        <f t="shared" si="4060"/>
        <v>AE$12</v>
      </c>
      <c r="AF2851" s="80" t="str">
        <f t="shared" si="4060"/>
        <v>AF$12</v>
      </c>
      <c r="AG2851" s="80" t="str">
        <f t="shared" si="4060"/>
        <v>AG$12</v>
      </c>
      <c r="AH2851" s="80" t="str">
        <f t="shared" si="4060"/>
        <v>AH$12</v>
      </c>
      <c r="AI2851" s="80" t="str">
        <f t="shared" si="4060"/>
        <v>AI$12</v>
      </c>
      <c r="AJ2851" s="80" t="str">
        <f t="shared" si="4060"/>
        <v>AJ$12</v>
      </c>
      <c r="AK2851" s="80" t="str">
        <f t="shared" si="4060"/>
        <v>AK$12</v>
      </c>
      <c r="AL2851" s="80" t="str">
        <f t="shared" si="4060"/>
        <v>AL$12</v>
      </c>
      <c r="AM2851" s="80" t="str">
        <f t="shared" si="4060"/>
        <v>AM$12</v>
      </c>
      <c r="AN2851" s="80" t="str">
        <f t="shared" si="4060"/>
        <v>AN$12</v>
      </c>
      <c r="AO2851" s="80" t="str">
        <f t="shared" si="4060"/>
        <v>AO$12</v>
      </c>
      <c r="AP2851" s="80" t="str">
        <f t="shared" si="4060"/>
        <v>AP$12</v>
      </c>
      <c r="AQ2851" s="80" t="str">
        <f t="shared" si="4060"/>
        <v>AQ$12</v>
      </c>
      <c r="AR2851" s="80" t="str">
        <f t="shared" si="4060"/>
        <v>AR$12</v>
      </c>
      <c r="AS2851" s="80" t="str">
        <f t="shared" si="4060"/>
        <v>AS$12</v>
      </c>
      <c r="AT2851" s="80" t="str">
        <f t="shared" si="4060"/>
        <v>AT$12</v>
      </c>
      <c r="AU2851" s="80" t="str">
        <f t="shared" si="4060"/>
        <v>AU$12</v>
      </c>
      <c r="AV2851" s="80" t="str">
        <f t="shared" si="4060"/>
        <v>AV$12</v>
      </c>
      <c r="AW2851" s="80" t="str">
        <f t="shared" si="4060"/>
        <v>AW$12</v>
      </c>
      <c r="AX2851" s="80" t="str">
        <f t="shared" si="4060"/>
        <v>AX$12</v>
      </c>
      <c r="AY2851" s="80" t="str">
        <f t="shared" ref="AY2851:CD2851" si="4061">AY2838</f>
        <v>AY$12</v>
      </c>
      <c r="AZ2851" s="80" t="str">
        <f t="shared" si="4061"/>
        <v>AZ$12</v>
      </c>
      <c r="BA2851" s="80" t="str">
        <f t="shared" si="4061"/>
        <v>BA$12</v>
      </c>
      <c r="BB2851" s="80" t="str">
        <f t="shared" si="4061"/>
        <v>BB$12</v>
      </c>
      <c r="BC2851" s="80" t="str">
        <f t="shared" si="4061"/>
        <v>BC$12</v>
      </c>
      <c r="BD2851" s="80" t="str">
        <f t="shared" si="4061"/>
        <v>BD$12</v>
      </c>
      <c r="BE2851" s="80" t="str">
        <f t="shared" si="4061"/>
        <v>BE$12</v>
      </c>
      <c r="BF2851" s="80" t="str">
        <f t="shared" si="4061"/>
        <v>BF$12</v>
      </c>
      <c r="BG2851" s="80" t="str">
        <f t="shared" si="4061"/>
        <v>BG$12</v>
      </c>
      <c r="BH2851" s="80" t="str">
        <f t="shared" si="4061"/>
        <v>BH$12</v>
      </c>
      <c r="BI2851" s="80" t="str">
        <f t="shared" si="4061"/>
        <v>BI$12</v>
      </c>
      <c r="BJ2851" s="80" t="str">
        <f t="shared" si="4061"/>
        <v>BJ$12</v>
      </c>
      <c r="BK2851" s="80" t="str">
        <f t="shared" si="4061"/>
        <v>BK$12</v>
      </c>
      <c r="BL2851" s="80" t="str">
        <f t="shared" si="4061"/>
        <v>BL$12</v>
      </c>
      <c r="BM2851" s="80" t="str">
        <f t="shared" si="4061"/>
        <v>BM$12</v>
      </c>
      <c r="BN2851" s="80" t="str">
        <f t="shared" si="4061"/>
        <v>BN$12</v>
      </c>
      <c r="BO2851" s="80" t="str">
        <f t="shared" si="4061"/>
        <v>BO$12</v>
      </c>
      <c r="BP2851" s="80" t="str">
        <f t="shared" si="4061"/>
        <v>BP$12</v>
      </c>
      <c r="BQ2851" s="80" t="str">
        <f t="shared" si="4061"/>
        <v>BQ$12</v>
      </c>
      <c r="BR2851" s="80" t="str">
        <f t="shared" si="4061"/>
        <v>BR$12</v>
      </c>
      <c r="BS2851" s="80" t="str">
        <f t="shared" si="4061"/>
        <v>BS$12</v>
      </c>
      <c r="BT2851" s="80" t="str">
        <f t="shared" si="4061"/>
        <v>BT$12</v>
      </c>
      <c r="BU2851" s="80" t="str">
        <f t="shared" si="4061"/>
        <v>BU$12</v>
      </c>
      <c r="BV2851" s="80" t="str">
        <f t="shared" si="4061"/>
        <v>BV$12</v>
      </c>
      <c r="BW2851" s="80" t="str">
        <f t="shared" si="4061"/>
        <v>BW$12</v>
      </c>
      <c r="BX2851" s="80" t="str">
        <f t="shared" si="4061"/>
        <v>BX$12</v>
      </c>
      <c r="BY2851" s="80" t="str">
        <f t="shared" si="4061"/>
        <v>BY$12</v>
      </c>
      <c r="BZ2851" s="80" t="str">
        <f t="shared" si="4061"/>
        <v>BZ$12</v>
      </c>
      <c r="CA2851" s="80" t="str">
        <f t="shared" si="4061"/>
        <v>CA$12</v>
      </c>
      <c r="CB2851" s="80" t="str">
        <f t="shared" si="4061"/>
        <v>CB$12</v>
      </c>
      <c r="CC2851" s="80" t="str">
        <f t="shared" si="4061"/>
        <v>CC$12</v>
      </c>
      <c r="CD2851" s="80" t="str">
        <f t="shared" si="4061"/>
        <v>CD$12</v>
      </c>
      <c r="CE2851" s="80" t="str">
        <f t="shared" ref="CE2851:CL2851" si="4062">CE2838</f>
        <v>CE$12</v>
      </c>
      <c r="CF2851" s="80" t="str">
        <f t="shared" si="4062"/>
        <v>CF$12</v>
      </c>
      <c r="CG2851" s="80" t="str">
        <f t="shared" si="4062"/>
        <v>CG$12</v>
      </c>
      <c r="CH2851" s="80" t="str">
        <f t="shared" si="4062"/>
        <v>CH$12</v>
      </c>
      <c r="CI2851" s="80" t="str">
        <f t="shared" si="4062"/>
        <v>CI$12</v>
      </c>
      <c r="CJ2851" s="80" t="str">
        <f t="shared" si="4062"/>
        <v>CJ$12</v>
      </c>
      <c r="CK2851" s="80" t="str">
        <f t="shared" si="4062"/>
        <v>CK$12</v>
      </c>
      <c r="CL2851" s="80" t="str">
        <f t="shared" si="4062"/>
        <v>CL$12</v>
      </c>
    </row>
    <row r="2852" spans="2:90" x14ac:dyDescent="0.4">
      <c r="B2852" s="187" t="s">
        <v>462</v>
      </c>
      <c r="D2852" t="s">
        <v>1039</v>
      </c>
      <c r="E2852" s="8"/>
      <c r="G2852" t="s">
        <v>332</v>
      </c>
      <c r="K2852" s="53"/>
      <c r="L2852" s="53"/>
      <c r="M2852" s="53"/>
      <c r="N2852" s="53"/>
      <c r="O2852" s="53"/>
      <c r="P2852" s="53"/>
      <c r="R2852" s="24"/>
      <c r="S2852" s="208" t="str">
        <f t="shared" ref="S2852:AX2852" si="4063">ADDRESS(ROW(S2848),COLUMN(S2848),2)</f>
        <v>S$2848</v>
      </c>
      <c r="T2852" s="208" t="str">
        <f t="shared" si="4063"/>
        <v>T$2848</v>
      </c>
      <c r="U2852" s="208" t="str">
        <f t="shared" si="4063"/>
        <v>U$2848</v>
      </c>
      <c r="V2852" s="208" t="str">
        <f t="shared" si="4063"/>
        <v>V$2848</v>
      </c>
      <c r="W2852" s="208" t="str">
        <f t="shared" si="4063"/>
        <v>W$2848</v>
      </c>
      <c r="X2852" s="208" t="str">
        <f t="shared" si="4063"/>
        <v>X$2848</v>
      </c>
      <c r="Y2852" s="208" t="str">
        <f t="shared" si="4063"/>
        <v>Y$2848</v>
      </c>
      <c r="Z2852" s="208" t="str">
        <f t="shared" si="4063"/>
        <v>Z$2848</v>
      </c>
      <c r="AA2852" s="208" t="str">
        <f t="shared" si="4063"/>
        <v>AA$2848</v>
      </c>
      <c r="AB2852" s="208" t="str">
        <f t="shared" si="4063"/>
        <v>AB$2848</v>
      </c>
      <c r="AC2852" s="208" t="str">
        <f t="shared" si="4063"/>
        <v>AC$2848</v>
      </c>
      <c r="AD2852" s="208" t="str">
        <f t="shared" si="4063"/>
        <v>AD$2848</v>
      </c>
      <c r="AE2852" s="208" t="str">
        <f t="shared" si="4063"/>
        <v>AE$2848</v>
      </c>
      <c r="AF2852" s="208" t="str">
        <f t="shared" si="4063"/>
        <v>AF$2848</v>
      </c>
      <c r="AG2852" s="208" t="str">
        <f t="shared" si="4063"/>
        <v>AG$2848</v>
      </c>
      <c r="AH2852" s="208" t="str">
        <f t="shared" si="4063"/>
        <v>AH$2848</v>
      </c>
      <c r="AI2852" s="208" t="str">
        <f t="shared" si="4063"/>
        <v>AI$2848</v>
      </c>
      <c r="AJ2852" s="208" t="str">
        <f t="shared" si="4063"/>
        <v>AJ$2848</v>
      </c>
      <c r="AK2852" s="208" t="str">
        <f t="shared" si="4063"/>
        <v>AK$2848</v>
      </c>
      <c r="AL2852" s="208" t="str">
        <f t="shared" si="4063"/>
        <v>AL$2848</v>
      </c>
      <c r="AM2852" s="208" t="str">
        <f t="shared" si="4063"/>
        <v>AM$2848</v>
      </c>
      <c r="AN2852" s="208" t="str">
        <f t="shared" si="4063"/>
        <v>AN$2848</v>
      </c>
      <c r="AO2852" s="208" t="str">
        <f t="shared" si="4063"/>
        <v>AO$2848</v>
      </c>
      <c r="AP2852" s="208" t="str">
        <f t="shared" si="4063"/>
        <v>AP$2848</v>
      </c>
      <c r="AQ2852" s="208" t="str">
        <f t="shared" si="4063"/>
        <v>AQ$2848</v>
      </c>
      <c r="AR2852" s="208" t="str">
        <f t="shared" si="4063"/>
        <v>AR$2848</v>
      </c>
      <c r="AS2852" s="208" t="str">
        <f t="shared" si="4063"/>
        <v>AS$2848</v>
      </c>
      <c r="AT2852" s="208" t="str">
        <f t="shared" si="4063"/>
        <v>AT$2848</v>
      </c>
      <c r="AU2852" s="208" t="str">
        <f t="shared" si="4063"/>
        <v>AU$2848</v>
      </c>
      <c r="AV2852" s="208" t="str">
        <f t="shared" si="4063"/>
        <v>AV$2848</v>
      </c>
      <c r="AW2852" s="208" t="str">
        <f t="shared" si="4063"/>
        <v>AW$2848</v>
      </c>
      <c r="AX2852" s="208" t="str">
        <f t="shared" si="4063"/>
        <v>AX$2848</v>
      </c>
      <c r="AY2852" s="208" t="str">
        <f t="shared" ref="AY2852:CD2852" si="4064">ADDRESS(ROW(AY2848),COLUMN(AY2848),2)</f>
        <v>AY$2848</v>
      </c>
      <c r="AZ2852" s="208" t="str">
        <f t="shared" si="4064"/>
        <v>AZ$2848</v>
      </c>
      <c r="BA2852" s="208" t="str">
        <f t="shared" si="4064"/>
        <v>BA$2848</v>
      </c>
      <c r="BB2852" s="208" t="str">
        <f t="shared" si="4064"/>
        <v>BB$2848</v>
      </c>
      <c r="BC2852" s="208" t="str">
        <f t="shared" si="4064"/>
        <v>BC$2848</v>
      </c>
      <c r="BD2852" s="208" t="str">
        <f t="shared" si="4064"/>
        <v>BD$2848</v>
      </c>
      <c r="BE2852" s="208" t="str">
        <f t="shared" si="4064"/>
        <v>BE$2848</v>
      </c>
      <c r="BF2852" s="208" t="str">
        <f t="shared" si="4064"/>
        <v>BF$2848</v>
      </c>
      <c r="BG2852" s="208" t="str">
        <f t="shared" si="4064"/>
        <v>BG$2848</v>
      </c>
      <c r="BH2852" s="208" t="str">
        <f t="shared" si="4064"/>
        <v>BH$2848</v>
      </c>
      <c r="BI2852" s="208" t="str">
        <f t="shared" si="4064"/>
        <v>BI$2848</v>
      </c>
      <c r="BJ2852" s="208" t="str">
        <f t="shared" si="4064"/>
        <v>BJ$2848</v>
      </c>
      <c r="BK2852" s="208" t="str">
        <f t="shared" si="4064"/>
        <v>BK$2848</v>
      </c>
      <c r="BL2852" s="208" t="str">
        <f t="shared" si="4064"/>
        <v>BL$2848</v>
      </c>
      <c r="BM2852" s="208" t="str">
        <f t="shared" si="4064"/>
        <v>BM$2848</v>
      </c>
      <c r="BN2852" s="208" t="str">
        <f t="shared" si="4064"/>
        <v>BN$2848</v>
      </c>
      <c r="BO2852" s="208" t="str">
        <f t="shared" si="4064"/>
        <v>BO$2848</v>
      </c>
      <c r="BP2852" s="208" t="str">
        <f t="shared" si="4064"/>
        <v>BP$2848</v>
      </c>
      <c r="BQ2852" s="208" t="str">
        <f t="shared" si="4064"/>
        <v>BQ$2848</v>
      </c>
      <c r="BR2852" s="208" t="str">
        <f t="shared" si="4064"/>
        <v>BR$2848</v>
      </c>
      <c r="BS2852" s="208" t="str">
        <f t="shared" si="4064"/>
        <v>BS$2848</v>
      </c>
      <c r="BT2852" s="208" t="str">
        <f t="shared" si="4064"/>
        <v>BT$2848</v>
      </c>
      <c r="BU2852" s="208" t="str">
        <f t="shared" si="4064"/>
        <v>BU$2848</v>
      </c>
      <c r="BV2852" s="208" t="str">
        <f t="shared" si="4064"/>
        <v>BV$2848</v>
      </c>
      <c r="BW2852" s="208" t="str">
        <f t="shared" si="4064"/>
        <v>BW$2848</v>
      </c>
      <c r="BX2852" s="208" t="str">
        <f t="shared" si="4064"/>
        <v>BX$2848</v>
      </c>
      <c r="BY2852" s="208" t="str">
        <f t="shared" si="4064"/>
        <v>BY$2848</v>
      </c>
      <c r="BZ2852" s="208" t="str">
        <f t="shared" si="4064"/>
        <v>BZ$2848</v>
      </c>
      <c r="CA2852" s="208" t="str">
        <f t="shared" si="4064"/>
        <v>CA$2848</v>
      </c>
      <c r="CB2852" s="208" t="str">
        <f t="shared" si="4064"/>
        <v>CB$2848</v>
      </c>
      <c r="CC2852" s="208" t="str">
        <f t="shared" si="4064"/>
        <v>CC$2848</v>
      </c>
      <c r="CD2852" s="208" t="str">
        <f t="shared" si="4064"/>
        <v>CD$2848</v>
      </c>
      <c r="CE2852" s="208" t="str">
        <f t="shared" ref="CE2852:CL2852" si="4065">ADDRESS(ROW(CE2848),COLUMN(CE2848),2)</f>
        <v>CE$2848</v>
      </c>
      <c r="CF2852" s="208" t="str">
        <f t="shared" si="4065"/>
        <v>CF$2848</v>
      </c>
      <c r="CG2852" s="208" t="str">
        <f t="shared" si="4065"/>
        <v>CG$2848</v>
      </c>
      <c r="CH2852" s="208" t="str">
        <f t="shared" si="4065"/>
        <v>CH$2848</v>
      </c>
      <c r="CI2852" s="208" t="str">
        <f t="shared" si="4065"/>
        <v>CI$2848</v>
      </c>
      <c r="CJ2852" s="208" t="str">
        <f t="shared" si="4065"/>
        <v>CJ$2848</v>
      </c>
      <c r="CK2852" s="208" t="str">
        <f t="shared" si="4065"/>
        <v>CK$2848</v>
      </c>
      <c r="CL2852" s="208" t="str">
        <f t="shared" si="4065"/>
        <v>CL$2848</v>
      </c>
    </row>
    <row r="2853" spans="2:90" x14ac:dyDescent="0.4">
      <c r="B2853" s="187">
        <f>B2844</f>
        <v>0</v>
      </c>
      <c r="D2853" t="s">
        <v>1039</v>
      </c>
      <c r="E2853" s="8"/>
      <c r="G2853" t="s">
        <v>332</v>
      </c>
      <c r="H2853" s="12"/>
      <c r="I2853" s="60"/>
      <c r="J2853" s="60"/>
      <c r="K2853" s="15"/>
      <c r="L2853" s="15"/>
      <c r="M2853" s="15"/>
      <c r="N2853" s="15"/>
      <c r="O2853" s="15"/>
      <c r="P2853" s="15"/>
      <c r="R2853" s="15"/>
      <c r="S2853" s="80"/>
      <c r="T2853" s="80"/>
      <c r="U2853" s="80"/>
      <c r="V2853" s="80"/>
      <c r="W2853" s="80"/>
      <c r="X2853" s="80"/>
      <c r="Y2853" s="80"/>
      <c r="Z2853" s="80"/>
      <c r="AA2853" s="80"/>
      <c r="AB2853" s="80"/>
      <c r="AC2853" s="80"/>
      <c r="AD2853" s="80"/>
      <c r="AE2853" s="80"/>
      <c r="AF2853" s="80"/>
      <c r="AG2853" s="80"/>
      <c r="AH2853" s="80"/>
      <c r="AI2853" s="80"/>
      <c r="AJ2853" s="80"/>
      <c r="AK2853" s="80"/>
      <c r="AL2853" s="80"/>
      <c r="AM2853" s="80"/>
      <c r="AN2853" s="80"/>
      <c r="AO2853" s="80"/>
      <c r="AP2853" s="80"/>
      <c r="AQ2853" s="80"/>
      <c r="AR2853" s="80"/>
      <c r="AS2853" s="80"/>
      <c r="AT2853" s="80"/>
      <c r="AU2853" s="80"/>
      <c r="AV2853" s="80"/>
      <c r="AW2853" s="80"/>
      <c r="AX2853" s="80"/>
      <c r="AY2853" s="80"/>
      <c r="AZ2853" s="80"/>
      <c r="BA2853" s="80"/>
      <c r="BB2853" s="80"/>
      <c r="BC2853" s="80"/>
      <c r="BD2853" s="80"/>
      <c r="BE2853" s="80"/>
      <c r="BF2853" s="80"/>
      <c r="BG2853" s="80"/>
      <c r="BH2853" s="80"/>
      <c r="BI2853" s="80"/>
      <c r="BJ2853" s="80"/>
      <c r="BK2853" s="80"/>
      <c r="BL2853" s="80"/>
      <c r="BM2853" s="80"/>
      <c r="BN2853" s="80"/>
      <c r="BO2853" s="80"/>
      <c r="BP2853" s="80"/>
      <c r="BQ2853" s="80"/>
      <c r="BR2853" s="80"/>
      <c r="BS2853" s="80"/>
      <c r="BT2853" s="80"/>
      <c r="BU2853" s="80"/>
      <c r="BV2853" s="80"/>
      <c r="BW2853" s="80"/>
      <c r="BX2853" s="80"/>
      <c r="BY2853" s="80"/>
      <c r="BZ2853" s="80"/>
      <c r="CA2853" s="80"/>
      <c r="CB2853" s="80"/>
      <c r="CC2853" s="80"/>
      <c r="CD2853" s="80"/>
      <c r="CE2853" s="80"/>
      <c r="CF2853" s="80"/>
      <c r="CG2853" s="80"/>
      <c r="CH2853" s="80"/>
      <c r="CI2853" s="80"/>
      <c r="CJ2853" s="80"/>
      <c r="CK2853" s="80"/>
      <c r="CL2853" s="80"/>
    </row>
    <row r="2854" spans="2:90" x14ac:dyDescent="0.4">
      <c r="B2854" s="132" t="str">
        <f>B2841</f>
        <v xml:space="preserve">secondary unit </v>
      </c>
      <c r="D2854" t="s">
        <v>1039</v>
      </c>
      <c r="E2854" s="8"/>
      <c r="G2854" t="s">
        <v>332</v>
      </c>
      <c r="H2854" s="12"/>
      <c r="I2854" s="60"/>
      <c r="J2854" s="60"/>
      <c r="K2854" s="15"/>
      <c r="L2854" s="15"/>
      <c r="M2854" s="15"/>
      <c r="N2854" s="15"/>
      <c r="O2854" s="15"/>
      <c r="P2854" s="15"/>
      <c r="R2854" s="15"/>
      <c r="S2854" s="76"/>
      <c r="T2854" s="76"/>
      <c r="U2854" s="76"/>
      <c r="V2854" s="76"/>
      <c r="W2854" s="76"/>
      <c r="X2854" s="76"/>
      <c r="Y2854" s="76"/>
      <c r="Z2854" s="76"/>
      <c r="AA2854" s="76"/>
      <c r="AB2854" s="76"/>
      <c r="AC2854" s="76"/>
      <c r="AD2854" s="76"/>
      <c r="AE2854" s="76"/>
      <c r="AF2854" s="76"/>
      <c r="AG2854" s="76"/>
      <c r="AH2854" s="76"/>
      <c r="AI2854" s="76"/>
      <c r="AJ2854" s="76"/>
      <c r="AK2854" s="76"/>
      <c r="AL2854" s="76"/>
      <c r="AM2854" s="76"/>
      <c r="AN2854" s="76"/>
      <c r="AO2854" s="76"/>
      <c r="AP2854" s="76"/>
      <c r="AQ2854" s="76"/>
      <c r="AR2854" s="76"/>
      <c r="AS2854" s="76"/>
      <c r="AT2854" s="76"/>
      <c r="AU2854" s="76"/>
      <c r="AV2854" s="76"/>
      <c r="AW2854" s="76"/>
      <c r="AX2854" s="76"/>
      <c r="AY2854" s="76"/>
      <c r="AZ2854" s="76"/>
      <c r="BA2854" s="76"/>
      <c r="BB2854" s="76"/>
      <c r="BC2854" s="76"/>
      <c r="BD2854" s="76"/>
      <c r="BE2854" s="76"/>
      <c r="BF2854" s="76"/>
      <c r="BG2854" s="76"/>
      <c r="BH2854" s="76"/>
      <c r="BI2854" s="76"/>
      <c r="BJ2854" s="76"/>
      <c r="BK2854" s="76"/>
      <c r="BL2854" s="76"/>
      <c r="BM2854" s="76"/>
      <c r="BN2854" s="76"/>
      <c r="BO2854" s="76"/>
      <c r="BP2854" s="76"/>
      <c r="BQ2854" s="76"/>
      <c r="BR2854" s="76"/>
      <c r="BS2854" s="76"/>
      <c r="BT2854" s="76"/>
      <c r="BU2854" s="76"/>
      <c r="BV2854" s="76"/>
      <c r="BW2854" s="76"/>
      <c r="BX2854" s="76"/>
      <c r="BY2854" s="76"/>
      <c r="BZ2854" s="76"/>
      <c r="CA2854" s="76"/>
      <c r="CB2854" s="76"/>
      <c r="CC2854" s="76"/>
      <c r="CD2854" s="76"/>
      <c r="CE2854" s="76"/>
      <c r="CF2854" s="76"/>
      <c r="CG2854" s="76"/>
      <c r="CH2854" s="76"/>
      <c r="CI2854" s="76"/>
      <c r="CJ2854" s="76"/>
      <c r="CK2854" s="76"/>
      <c r="CL2854" s="76"/>
    </row>
    <row r="2855" spans="2:90" x14ac:dyDescent="0.4">
      <c r="B2855" s="132" t="str">
        <f>B2842</f>
        <v>Secondary revenue driver</v>
      </c>
      <c r="D2855" t="s">
        <v>1039</v>
      </c>
      <c r="E2855" s="8"/>
      <c r="G2855" t="s">
        <v>332</v>
      </c>
      <c r="H2855" s="12"/>
      <c r="I2855" s="60"/>
      <c r="J2855" s="60"/>
      <c r="K2855" s="15"/>
      <c r="L2855" s="15"/>
      <c r="M2855" s="15"/>
      <c r="N2855" s="15"/>
      <c r="O2855" s="15"/>
      <c r="P2855" s="15"/>
      <c r="R2855" s="15"/>
      <c r="S2855" s="76"/>
      <c r="T2855" s="76"/>
      <c r="U2855" s="76"/>
      <c r="V2855" s="76"/>
      <c r="W2855" s="76"/>
      <c r="X2855" s="76"/>
      <c r="Y2855" s="76"/>
      <c r="Z2855" s="76"/>
      <c r="AA2855" s="76"/>
      <c r="AB2855" s="76"/>
      <c r="AC2855" s="76"/>
      <c r="AD2855" s="76"/>
      <c r="AE2855" s="76"/>
      <c r="AF2855" s="76"/>
      <c r="AG2855" s="76"/>
      <c r="AH2855" s="76"/>
      <c r="AI2855" s="76"/>
      <c r="AJ2855" s="76"/>
      <c r="AK2855" s="76"/>
      <c r="AL2855" s="76"/>
      <c r="AM2855" s="76"/>
      <c r="AN2855" s="76"/>
      <c r="AO2855" s="76"/>
      <c r="AP2855" s="76"/>
      <c r="AQ2855" s="76"/>
      <c r="AR2855" s="76"/>
      <c r="AS2855" s="76"/>
      <c r="AT2855" s="76"/>
      <c r="AU2855" s="76"/>
      <c r="AV2855" s="76"/>
      <c r="AW2855" s="76"/>
      <c r="AX2855" s="76"/>
      <c r="AY2855" s="76"/>
      <c r="AZ2855" s="76"/>
      <c r="BA2855" s="76"/>
      <c r="BB2855" s="76"/>
      <c r="BC2855" s="76"/>
      <c r="BD2855" s="76"/>
      <c r="BE2855" s="76"/>
      <c r="BF2855" s="76"/>
      <c r="BG2855" s="76"/>
      <c r="BH2855" s="76"/>
      <c r="BI2855" s="76"/>
      <c r="BJ2855" s="76"/>
      <c r="BK2855" s="76"/>
      <c r="BL2855" s="76"/>
      <c r="BM2855" s="76"/>
      <c r="BN2855" s="76"/>
      <c r="BO2855" s="76"/>
      <c r="BP2855" s="76"/>
      <c r="BQ2855" s="76"/>
      <c r="BR2855" s="76"/>
      <c r="BS2855" s="76"/>
      <c r="BT2855" s="76"/>
      <c r="BU2855" s="76"/>
      <c r="BV2855" s="76"/>
      <c r="BW2855" s="76"/>
      <c r="BX2855" s="76"/>
      <c r="BY2855" s="76"/>
      <c r="BZ2855" s="76"/>
      <c r="CA2855" s="76"/>
      <c r="CB2855" s="76"/>
      <c r="CC2855" s="76"/>
      <c r="CD2855" s="76"/>
      <c r="CE2855" s="76"/>
      <c r="CF2855" s="76"/>
      <c r="CG2855" s="76"/>
      <c r="CH2855" s="76"/>
      <c r="CI2855" s="76"/>
      <c r="CJ2855" s="76"/>
      <c r="CK2855" s="76"/>
      <c r="CL2855" s="76"/>
    </row>
    <row r="2856" spans="2:90" x14ac:dyDescent="0.4">
      <c r="B2856" s="132" t="str">
        <f>B2843</f>
        <v>Secondary volume driver</v>
      </c>
      <c r="D2856" t="s">
        <v>1039</v>
      </c>
      <c r="E2856" s="8"/>
      <c r="G2856" t="s">
        <v>332</v>
      </c>
      <c r="H2856" s="12"/>
      <c r="I2856" s="60"/>
      <c r="J2856" s="60"/>
      <c r="K2856" s="15"/>
      <c r="L2856" s="15"/>
      <c r="M2856" s="15"/>
      <c r="N2856" s="15"/>
      <c r="O2856" s="15"/>
      <c r="P2856" s="15"/>
      <c r="R2856" s="15"/>
      <c r="S2856" s="175"/>
      <c r="T2856" s="175"/>
      <c r="U2856" s="175"/>
      <c r="V2856" s="175"/>
      <c r="W2856" s="175"/>
      <c r="X2856" s="175"/>
      <c r="Y2856" s="175"/>
      <c r="Z2856" s="175"/>
      <c r="AA2856" s="175"/>
      <c r="AB2856" s="175"/>
      <c r="AC2856" s="175"/>
      <c r="AD2856" s="175"/>
      <c r="AE2856" s="175"/>
      <c r="AF2856" s="175"/>
      <c r="AG2856" s="175"/>
      <c r="AH2856" s="175"/>
      <c r="AI2856" s="175"/>
      <c r="AJ2856" s="175"/>
      <c r="AK2856" s="175"/>
      <c r="AL2856" s="175"/>
      <c r="AM2856" s="175"/>
      <c r="AN2856" s="175"/>
      <c r="AO2856" s="175"/>
      <c r="AP2856" s="175"/>
      <c r="AQ2856" s="175"/>
      <c r="AR2856" s="175"/>
      <c r="AS2856" s="175"/>
      <c r="AT2856" s="175"/>
      <c r="AU2856" s="175"/>
      <c r="AV2856" s="175"/>
      <c r="AW2856" s="175"/>
      <c r="AX2856" s="175"/>
      <c r="AY2856" s="175"/>
      <c r="AZ2856" s="175"/>
      <c r="BA2856" s="175"/>
      <c r="BB2856" s="175"/>
      <c r="BC2856" s="175"/>
      <c r="BD2856" s="175"/>
      <c r="BE2856" s="175"/>
      <c r="BF2856" s="175"/>
      <c r="BG2856" s="175"/>
      <c r="BH2856" s="175"/>
      <c r="BI2856" s="175"/>
      <c r="BJ2856" s="175"/>
      <c r="BK2856" s="175"/>
      <c r="BL2856" s="175"/>
      <c r="BM2856" s="175"/>
      <c r="BN2856" s="175"/>
      <c r="BO2856" s="175"/>
      <c r="BP2856" s="175"/>
      <c r="BQ2856" s="175"/>
      <c r="BR2856" s="175"/>
      <c r="BS2856" s="175"/>
      <c r="BT2856" s="175"/>
      <c r="BU2856" s="175"/>
      <c r="BV2856" s="175"/>
      <c r="BW2856" s="175"/>
      <c r="BX2856" s="175"/>
      <c r="BY2856" s="175"/>
      <c r="BZ2856" s="175"/>
      <c r="CA2856" s="175"/>
      <c r="CB2856" s="175"/>
      <c r="CC2856" s="175"/>
      <c r="CD2856" s="175"/>
      <c r="CE2856" s="175"/>
      <c r="CF2856" s="175"/>
      <c r="CG2856" s="175"/>
      <c r="CH2856" s="175"/>
      <c r="CI2856" s="175"/>
      <c r="CJ2856" s="175"/>
      <c r="CK2856" s="175"/>
      <c r="CL2856" s="175"/>
    </row>
    <row r="2857" spans="2:90" x14ac:dyDescent="0.4">
      <c r="B2857" s="171" t="s">
        <v>503</v>
      </c>
      <c r="E2857" s="8"/>
      <c r="H2857" s="170"/>
      <c r="I2857" s="172"/>
      <c r="J2857" s="172"/>
      <c r="K2857" s="193"/>
      <c r="L2857" s="193"/>
      <c r="M2857" s="193"/>
      <c r="N2857" s="193"/>
      <c r="O2857" s="193"/>
      <c r="P2857" s="193"/>
      <c r="R2857" s="194"/>
      <c r="S2857" s="170"/>
      <c r="T2857" s="170"/>
      <c r="U2857" s="170"/>
      <c r="V2857" s="170"/>
      <c r="W2857" s="170"/>
      <c r="X2857" s="170"/>
      <c r="Y2857" s="170"/>
      <c r="Z2857" s="170"/>
      <c r="AA2857" s="170"/>
      <c r="AB2857" s="170"/>
      <c r="AC2857" s="170"/>
      <c r="AD2857" s="170"/>
      <c r="AE2857" s="170"/>
      <c r="AF2857" s="170"/>
      <c r="AG2857" s="170"/>
      <c r="AH2857" s="170"/>
      <c r="AI2857" s="170"/>
      <c r="AJ2857" s="170"/>
      <c r="AK2857" s="170"/>
      <c r="AL2857" s="170"/>
      <c r="AM2857" s="170"/>
      <c r="AN2857" s="170"/>
      <c r="AO2857" s="170"/>
      <c r="AP2857" s="170"/>
      <c r="AQ2857" s="170"/>
      <c r="AR2857" s="170"/>
      <c r="AS2857" s="170"/>
      <c r="AT2857" s="170"/>
      <c r="AU2857" s="170"/>
      <c r="AV2857" s="170"/>
      <c r="AW2857" s="170"/>
      <c r="AX2857" s="170"/>
      <c r="AY2857" s="170"/>
      <c r="AZ2857" s="170"/>
      <c r="BA2857" s="170"/>
      <c r="BB2857" s="170"/>
      <c r="BC2857" s="170"/>
      <c r="BD2857" s="170"/>
      <c r="BE2857" s="170"/>
      <c r="BF2857" s="170"/>
      <c r="BG2857" s="170"/>
      <c r="BH2857" s="170"/>
      <c r="BI2857" s="170"/>
      <c r="BJ2857" s="170"/>
      <c r="BK2857" s="170"/>
      <c r="BL2857" s="170"/>
      <c r="BM2857" s="170"/>
      <c r="BN2857" s="170"/>
      <c r="BO2857" s="170"/>
      <c r="BP2857" s="170"/>
      <c r="BQ2857" s="170"/>
      <c r="BR2857" s="170"/>
      <c r="BS2857" s="170"/>
      <c r="BT2857" s="170"/>
      <c r="BU2857" s="170"/>
      <c r="BV2857" s="170"/>
      <c r="BW2857" s="170"/>
      <c r="BX2857" s="170"/>
      <c r="BY2857" s="170"/>
      <c r="BZ2857" s="170"/>
      <c r="CA2857" s="170"/>
      <c r="CB2857" s="170"/>
      <c r="CC2857" s="170"/>
      <c r="CD2857" s="170"/>
      <c r="CE2857" s="170"/>
      <c r="CF2857" s="170"/>
      <c r="CG2857" s="170"/>
      <c r="CH2857" s="170"/>
      <c r="CI2857" s="170"/>
      <c r="CJ2857" s="170"/>
      <c r="CK2857" s="170"/>
      <c r="CL2857" s="170"/>
    </row>
    <row r="2858" spans="2:90" x14ac:dyDescent="0.4">
      <c r="B2858" s="171" t="s">
        <v>504</v>
      </c>
      <c r="E2858" s="8"/>
      <c r="H2858" s="170"/>
      <c r="I2858" s="172"/>
      <c r="J2858" s="172"/>
      <c r="K2858" s="193"/>
      <c r="L2858" s="193"/>
      <c r="M2858" s="193"/>
      <c r="N2858" s="193"/>
      <c r="O2858" s="193"/>
      <c r="P2858" s="193"/>
      <c r="R2858" s="194"/>
      <c r="S2858" s="170"/>
      <c r="T2858" s="170"/>
      <c r="U2858" s="170"/>
      <c r="V2858" s="170"/>
      <c r="W2858" s="170"/>
      <c r="X2858" s="170"/>
      <c r="Y2858" s="170"/>
      <c r="Z2858" s="170"/>
      <c r="AA2858" s="170"/>
      <c r="AB2858" s="170"/>
      <c r="AC2858" s="170"/>
      <c r="AD2858" s="170"/>
      <c r="AE2858" s="170"/>
      <c r="AF2858" s="170"/>
      <c r="AG2858" s="170"/>
      <c r="AH2858" s="170"/>
      <c r="AI2858" s="170"/>
      <c r="AJ2858" s="170"/>
      <c r="AK2858" s="170"/>
      <c r="AL2858" s="170"/>
      <c r="AM2858" s="170"/>
      <c r="AN2858" s="170"/>
      <c r="AO2858" s="170"/>
      <c r="AP2858" s="170"/>
      <c r="AQ2858" s="170"/>
      <c r="AR2858" s="170"/>
      <c r="AS2858" s="170"/>
      <c r="AT2858" s="170"/>
      <c r="AU2858" s="170"/>
      <c r="AV2858" s="170"/>
      <c r="AW2858" s="170"/>
      <c r="AX2858" s="170"/>
      <c r="AY2858" s="170"/>
      <c r="AZ2858" s="170"/>
      <c r="BA2858" s="170"/>
      <c r="BB2858" s="170"/>
      <c r="BC2858" s="170"/>
      <c r="BD2858" s="170"/>
      <c r="BE2858" s="170"/>
      <c r="BF2858" s="170"/>
      <c r="BG2858" s="170"/>
      <c r="BH2858" s="170"/>
      <c r="BI2858" s="170"/>
      <c r="BJ2858" s="170"/>
      <c r="BK2858" s="170"/>
      <c r="BL2858" s="170"/>
      <c r="BM2858" s="170"/>
      <c r="BN2858" s="170"/>
      <c r="BO2858" s="170"/>
      <c r="BP2858" s="170"/>
      <c r="BQ2858" s="170"/>
      <c r="BR2858" s="170"/>
      <c r="BS2858" s="170"/>
      <c r="BT2858" s="170"/>
      <c r="BU2858" s="170"/>
      <c r="BV2858" s="170"/>
      <c r="BW2858" s="170"/>
      <c r="BX2858" s="170"/>
      <c r="BY2858" s="170"/>
      <c r="BZ2858" s="170"/>
      <c r="CA2858" s="170"/>
      <c r="CB2858" s="170"/>
      <c r="CC2858" s="170"/>
      <c r="CD2858" s="170"/>
      <c r="CE2858" s="170"/>
      <c r="CF2858" s="170"/>
      <c r="CG2858" s="170"/>
      <c r="CH2858" s="170"/>
      <c r="CI2858" s="170"/>
      <c r="CJ2858" s="170"/>
      <c r="CK2858" s="170"/>
      <c r="CL2858" s="170"/>
    </row>
    <row r="2859" spans="2:90" x14ac:dyDescent="0.4">
      <c r="B2859" s="171" t="s">
        <v>461</v>
      </c>
      <c r="E2859" s="8"/>
      <c r="H2859" s="170"/>
      <c r="I2859" s="172"/>
      <c r="J2859" s="172"/>
      <c r="K2859" s="193"/>
      <c r="L2859" s="193"/>
      <c r="M2859" s="193"/>
      <c r="N2859" s="193"/>
      <c r="O2859" s="193"/>
      <c r="P2859" s="193"/>
      <c r="R2859" s="194"/>
      <c r="S2859" s="195" t="str">
        <f t="shared" ref="S2859:AX2859" si="4066">S$16</f>
        <v>S$12</v>
      </c>
      <c r="T2859" s="195" t="str">
        <f t="shared" si="4066"/>
        <v>T$12</v>
      </c>
      <c r="U2859" s="195" t="str">
        <f t="shared" si="4066"/>
        <v>U$12</v>
      </c>
      <c r="V2859" s="195" t="str">
        <f t="shared" si="4066"/>
        <v>V$12</v>
      </c>
      <c r="W2859" s="195" t="str">
        <f t="shared" si="4066"/>
        <v>W$12</v>
      </c>
      <c r="X2859" s="195" t="str">
        <f t="shared" si="4066"/>
        <v>X$12</v>
      </c>
      <c r="Y2859" s="195" t="str">
        <f t="shared" si="4066"/>
        <v>Y$12</v>
      </c>
      <c r="Z2859" s="195" t="str">
        <f t="shared" si="4066"/>
        <v>Z$12</v>
      </c>
      <c r="AA2859" s="195" t="str">
        <f t="shared" si="4066"/>
        <v>AA$12</v>
      </c>
      <c r="AB2859" s="195" t="str">
        <f t="shared" si="4066"/>
        <v>AB$12</v>
      </c>
      <c r="AC2859" s="195" t="str">
        <f t="shared" si="4066"/>
        <v>AC$12</v>
      </c>
      <c r="AD2859" s="195" t="str">
        <f t="shared" si="4066"/>
        <v>AD$12</v>
      </c>
      <c r="AE2859" s="195" t="str">
        <f t="shared" si="4066"/>
        <v>AE$12</v>
      </c>
      <c r="AF2859" s="195" t="str">
        <f t="shared" si="4066"/>
        <v>AF$12</v>
      </c>
      <c r="AG2859" s="195" t="str">
        <f t="shared" si="4066"/>
        <v>AG$12</v>
      </c>
      <c r="AH2859" s="195" t="str">
        <f t="shared" si="4066"/>
        <v>AH$12</v>
      </c>
      <c r="AI2859" s="195" t="str">
        <f t="shared" si="4066"/>
        <v>AI$12</v>
      </c>
      <c r="AJ2859" s="195" t="str">
        <f t="shared" si="4066"/>
        <v>AJ$12</v>
      </c>
      <c r="AK2859" s="195" t="str">
        <f t="shared" si="4066"/>
        <v>AK$12</v>
      </c>
      <c r="AL2859" s="195" t="str">
        <f t="shared" si="4066"/>
        <v>AL$12</v>
      </c>
      <c r="AM2859" s="195" t="str">
        <f t="shared" si="4066"/>
        <v>AM$12</v>
      </c>
      <c r="AN2859" s="195" t="str">
        <f t="shared" si="4066"/>
        <v>AN$12</v>
      </c>
      <c r="AO2859" s="195" t="str">
        <f t="shared" si="4066"/>
        <v>AO$12</v>
      </c>
      <c r="AP2859" s="195" t="str">
        <f t="shared" si="4066"/>
        <v>AP$12</v>
      </c>
      <c r="AQ2859" s="195" t="str">
        <f t="shared" si="4066"/>
        <v>AQ$12</v>
      </c>
      <c r="AR2859" s="195" t="str">
        <f t="shared" si="4066"/>
        <v>AR$12</v>
      </c>
      <c r="AS2859" s="195" t="str">
        <f t="shared" si="4066"/>
        <v>AS$12</v>
      </c>
      <c r="AT2859" s="195" t="str">
        <f t="shared" si="4066"/>
        <v>AT$12</v>
      </c>
      <c r="AU2859" s="195" t="str">
        <f t="shared" si="4066"/>
        <v>AU$12</v>
      </c>
      <c r="AV2859" s="195" t="str">
        <f t="shared" si="4066"/>
        <v>AV$12</v>
      </c>
      <c r="AW2859" s="195" t="str">
        <f t="shared" si="4066"/>
        <v>AW$12</v>
      </c>
      <c r="AX2859" s="195" t="str">
        <f t="shared" si="4066"/>
        <v>AX$12</v>
      </c>
      <c r="AY2859" s="195" t="str">
        <f t="shared" ref="AY2859:CD2859" si="4067">AY$16</f>
        <v>AY$12</v>
      </c>
      <c r="AZ2859" s="195" t="str">
        <f t="shared" si="4067"/>
        <v>AZ$12</v>
      </c>
      <c r="BA2859" s="195" t="str">
        <f t="shared" si="4067"/>
        <v>BA$12</v>
      </c>
      <c r="BB2859" s="195" t="str">
        <f t="shared" si="4067"/>
        <v>BB$12</v>
      </c>
      <c r="BC2859" s="195" t="str">
        <f t="shared" si="4067"/>
        <v>BC$12</v>
      </c>
      <c r="BD2859" s="195" t="str">
        <f t="shared" si="4067"/>
        <v>BD$12</v>
      </c>
      <c r="BE2859" s="195" t="str">
        <f t="shared" si="4067"/>
        <v>BE$12</v>
      </c>
      <c r="BF2859" s="195" t="str">
        <f t="shared" si="4067"/>
        <v>BF$12</v>
      </c>
      <c r="BG2859" s="195" t="str">
        <f t="shared" si="4067"/>
        <v>BG$12</v>
      </c>
      <c r="BH2859" s="195" t="str">
        <f t="shared" si="4067"/>
        <v>BH$12</v>
      </c>
      <c r="BI2859" s="195" t="str">
        <f t="shared" si="4067"/>
        <v>BI$12</v>
      </c>
      <c r="BJ2859" s="195" t="str">
        <f t="shared" si="4067"/>
        <v>BJ$12</v>
      </c>
      <c r="BK2859" s="195" t="str">
        <f t="shared" si="4067"/>
        <v>BK$12</v>
      </c>
      <c r="BL2859" s="195" t="str">
        <f t="shared" si="4067"/>
        <v>BL$12</v>
      </c>
      <c r="BM2859" s="195" t="str">
        <f t="shared" si="4067"/>
        <v>BM$12</v>
      </c>
      <c r="BN2859" s="195" t="str">
        <f t="shared" si="4067"/>
        <v>BN$12</v>
      </c>
      <c r="BO2859" s="195" t="str">
        <f t="shared" si="4067"/>
        <v>BO$12</v>
      </c>
      <c r="BP2859" s="195" t="str">
        <f t="shared" si="4067"/>
        <v>BP$12</v>
      </c>
      <c r="BQ2859" s="195" t="str">
        <f t="shared" si="4067"/>
        <v>BQ$12</v>
      </c>
      <c r="BR2859" s="195" t="str">
        <f t="shared" si="4067"/>
        <v>BR$12</v>
      </c>
      <c r="BS2859" s="195" t="str">
        <f t="shared" si="4067"/>
        <v>BS$12</v>
      </c>
      <c r="BT2859" s="195" t="str">
        <f t="shared" si="4067"/>
        <v>BT$12</v>
      </c>
      <c r="BU2859" s="195" t="str">
        <f t="shared" si="4067"/>
        <v>BU$12</v>
      </c>
      <c r="BV2859" s="195" t="str">
        <f t="shared" si="4067"/>
        <v>BV$12</v>
      </c>
      <c r="BW2859" s="195" t="str">
        <f t="shared" si="4067"/>
        <v>BW$12</v>
      </c>
      <c r="BX2859" s="195" t="str">
        <f t="shared" si="4067"/>
        <v>BX$12</v>
      </c>
      <c r="BY2859" s="195" t="str">
        <f t="shared" si="4067"/>
        <v>BY$12</v>
      </c>
      <c r="BZ2859" s="195" t="str">
        <f t="shared" si="4067"/>
        <v>BZ$12</v>
      </c>
      <c r="CA2859" s="195" t="str">
        <f t="shared" si="4067"/>
        <v>CA$12</v>
      </c>
      <c r="CB2859" s="195" t="str">
        <f t="shared" si="4067"/>
        <v>CB$12</v>
      </c>
      <c r="CC2859" s="195" t="str">
        <f t="shared" si="4067"/>
        <v>CC$12</v>
      </c>
      <c r="CD2859" s="195" t="str">
        <f t="shared" si="4067"/>
        <v>CD$12</v>
      </c>
      <c r="CE2859" s="195" t="str">
        <f t="shared" ref="CE2859:CL2859" si="4068">CE$16</f>
        <v>CE$12</v>
      </c>
      <c r="CF2859" s="195" t="str">
        <f t="shared" si="4068"/>
        <v>CF$12</v>
      </c>
      <c r="CG2859" s="195" t="str">
        <f t="shared" si="4068"/>
        <v>CG$12</v>
      </c>
      <c r="CH2859" s="195" t="str">
        <f t="shared" si="4068"/>
        <v>CH$12</v>
      </c>
      <c r="CI2859" s="195" t="str">
        <f t="shared" si="4068"/>
        <v>CI$12</v>
      </c>
      <c r="CJ2859" s="195" t="str">
        <f t="shared" si="4068"/>
        <v>CJ$12</v>
      </c>
      <c r="CK2859" s="195" t="str">
        <f t="shared" si="4068"/>
        <v>CK$12</v>
      </c>
      <c r="CL2859" s="195" t="str">
        <f t="shared" si="4068"/>
        <v>CL$12</v>
      </c>
    </row>
    <row r="2860" spans="2:90" x14ac:dyDescent="0.4">
      <c r="B2860" s="171" t="s">
        <v>462</v>
      </c>
      <c r="E2860" s="8"/>
      <c r="H2860" s="196"/>
      <c r="I2860" s="197"/>
      <c r="J2860" s="197"/>
      <c r="K2860" s="198"/>
      <c r="L2860" s="198"/>
      <c r="M2860" s="198"/>
      <c r="N2860" s="198"/>
      <c r="O2860" s="198"/>
      <c r="P2860" s="198"/>
      <c r="R2860" s="198"/>
      <c r="S2860" s="195" t="str">
        <f t="shared" ref="S2860:AX2860" si="4069">S$17</f>
        <v>S$13</v>
      </c>
      <c r="T2860" s="195" t="str">
        <f t="shared" si="4069"/>
        <v>T$13</v>
      </c>
      <c r="U2860" s="195" t="str">
        <f t="shared" si="4069"/>
        <v>U$13</v>
      </c>
      <c r="V2860" s="195" t="str">
        <f t="shared" si="4069"/>
        <v>V$13</v>
      </c>
      <c r="W2860" s="195" t="str">
        <f t="shared" si="4069"/>
        <v>W$13</v>
      </c>
      <c r="X2860" s="195" t="str">
        <f t="shared" si="4069"/>
        <v>X$13</v>
      </c>
      <c r="Y2860" s="195" t="str">
        <f t="shared" si="4069"/>
        <v>Y$13</v>
      </c>
      <c r="Z2860" s="195" t="str">
        <f t="shared" si="4069"/>
        <v>Z$13</v>
      </c>
      <c r="AA2860" s="195" t="str">
        <f t="shared" si="4069"/>
        <v>AA$13</v>
      </c>
      <c r="AB2860" s="195" t="str">
        <f t="shared" si="4069"/>
        <v>AB$13</v>
      </c>
      <c r="AC2860" s="195" t="str">
        <f t="shared" si="4069"/>
        <v>AC$13</v>
      </c>
      <c r="AD2860" s="195" t="str">
        <f t="shared" si="4069"/>
        <v>AD$13</v>
      </c>
      <c r="AE2860" s="195" t="str">
        <f t="shared" si="4069"/>
        <v>AE$13</v>
      </c>
      <c r="AF2860" s="195" t="str">
        <f t="shared" si="4069"/>
        <v>AF$13</v>
      </c>
      <c r="AG2860" s="195" t="str">
        <f t="shared" si="4069"/>
        <v>AG$13</v>
      </c>
      <c r="AH2860" s="195" t="str">
        <f t="shared" si="4069"/>
        <v>AH$13</v>
      </c>
      <c r="AI2860" s="195" t="str">
        <f t="shared" si="4069"/>
        <v>AI$13</v>
      </c>
      <c r="AJ2860" s="195" t="str">
        <f t="shared" si="4069"/>
        <v>AJ$13</v>
      </c>
      <c r="AK2860" s="195" t="str">
        <f t="shared" si="4069"/>
        <v>AK$13</v>
      </c>
      <c r="AL2860" s="195" t="str">
        <f t="shared" si="4069"/>
        <v>AL$13</v>
      </c>
      <c r="AM2860" s="195" t="str">
        <f t="shared" si="4069"/>
        <v>AM$13</v>
      </c>
      <c r="AN2860" s="195" t="str">
        <f t="shared" si="4069"/>
        <v>AN$13</v>
      </c>
      <c r="AO2860" s="195" t="str">
        <f t="shared" si="4069"/>
        <v>AO$13</v>
      </c>
      <c r="AP2860" s="195" t="str">
        <f t="shared" si="4069"/>
        <v>AP$13</v>
      </c>
      <c r="AQ2860" s="195" t="str">
        <f t="shared" si="4069"/>
        <v>AQ$13</v>
      </c>
      <c r="AR2860" s="195" t="str">
        <f t="shared" si="4069"/>
        <v>AR$13</v>
      </c>
      <c r="AS2860" s="195" t="str">
        <f t="shared" si="4069"/>
        <v>AS$13</v>
      </c>
      <c r="AT2860" s="195" t="str">
        <f t="shared" si="4069"/>
        <v>AT$13</v>
      </c>
      <c r="AU2860" s="195" t="str">
        <f t="shared" si="4069"/>
        <v>AU$13</v>
      </c>
      <c r="AV2860" s="195" t="str">
        <f t="shared" si="4069"/>
        <v>AV$13</v>
      </c>
      <c r="AW2860" s="195" t="str">
        <f t="shared" si="4069"/>
        <v>AW$13</v>
      </c>
      <c r="AX2860" s="195" t="str">
        <f t="shared" si="4069"/>
        <v>AX$13</v>
      </c>
      <c r="AY2860" s="195" t="str">
        <f t="shared" ref="AY2860:CD2860" si="4070">AY$17</f>
        <v>AY$13</v>
      </c>
      <c r="AZ2860" s="195" t="str">
        <f t="shared" si="4070"/>
        <v>AZ$13</v>
      </c>
      <c r="BA2860" s="195" t="str">
        <f t="shared" si="4070"/>
        <v>BA$13</v>
      </c>
      <c r="BB2860" s="195" t="str">
        <f t="shared" si="4070"/>
        <v>BB$13</v>
      </c>
      <c r="BC2860" s="195" t="str">
        <f t="shared" si="4070"/>
        <v>BC$13</v>
      </c>
      <c r="BD2860" s="195" t="str">
        <f t="shared" si="4070"/>
        <v>BD$13</v>
      </c>
      <c r="BE2860" s="195" t="str">
        <f t="shared" si="4070"/>
        <v>BE$13</v>
      </c>
      <c r="BF2860" s="195" t="str">
        <f t="shared" si="4070"/>
        <v>BF$13</v>
      </c>
      <c r="BG2860" s="195" t="str">
        <f t="shared" si="4070"/>
        <v>BG$13</v>
      </c>
      <c r="BH2860" s="195" t="str">
        <f t="shared" si="4070"/>
        <v>BH$13</v>
      </c>
      <c r="BI2860" s="195" t="str">
        <f t="shared" si="4070"/>
        <v>BI$13</v>
      </c>
      <c r="BJ2860" s="195" t="str">
        <f t="shared" si="4070"/>
        <v>BJ$13</v>
      </c>
      <c r="BK2860" s="195" t="str">
        <f t="shared" si="4070"/>
        <v>BK$13</v>
      </c>
      <c r="BL2860" s="195" t="str">
        <f t="shared" si="4070"/>
        <v>BL$13</v>
      </c>
      <c r="BM2860" s="195" t="str">
        <f t="shared" si="4070"/>
        <v>BM$13</v>
      </c>
      <c r="BN2860" s="195" t="str">
        <f t="shared" si="4070"/>
        <v>BN$13</v>
      </c>
      <c r="BO2860" s="195" t="str">
        <f t="shared" si="4070"/>
        <v>BO$13</v>
      </c>
      <c r="BP2860" s="195" t="str">
        <f t="shared" si="4070"/>
        <v>BP$13</v>
      </c>
      <c r="BQ2860" s="195" t="str">
        <f t="shared" si="4070"/>
        <v>BQ$13</v>
      </c>
      <c r="BR2860" s="195" t="str">
        <f t="shared" si="4070"/>
        <v>BR$13</v>
      </c>
      <c r="BS2860" s="195" t="str">
        <f t="shared" si="4070"/>
        <v>BS$13</v>
      </c>
      <c r="BT2860" s="195" t="str">
        <f t="shared" si="4070"/>
        <v>BT$13</v>
      </c>
      <c r="BU2860" s="195" t="str">
        <f t="shared" si="4070"/>
        <v>BU$13</v>
      </c>
      <c r="BV2860" s="195" t="str">
        <f t="shared" si="4070"/>
        <v>BV$13</v>
      </c>
      <c r="BW2860" s="195" t="str">
        <f t="shared" si="4070"/>
        <v>BW$13</v>
      </c>
      <c r="BX2860" s="195" t="str">
        <f t="shared" si="4070"/>
        <v>BX$13</v>
      </c>
      <c r="BY2860" s="195" t="str">
        <f t="shared" si="4070"/>
        <v>BY$13</v>
      </c>
      <c r="BZ2860" s="195" t="str">
        <f t="shared" si="4070"/>
        <v>BZ$13</v>
      </c>
      <c r="CA2860" s="195" t="str">
        <f t="shared" si="4070"/>
        <v>CA$13</v>
      </c>
      <c r="CB2860" s="195" t="str">
        <f t="shared" si="4070"/>
        <v>CB$13</v>
      </c>
      <c r="CC2860" s="195" t="str">
        <f t="shared" si="4070"/>
        <v>CC$13</v>
      </c>
      <c r="CD2860" s="195" t="str">
        <f t="shared" si="4070"/>
        <v>CD$13</v>
      </c>
      <c r="CE2860" s="195" t="str">
        <f t="shared" ref="CE2860:CL2860" si="4071">CE$17</f>
        <v>CE$13</v>
      </c>
      <c r="CF2860" s="195" t="str">
        <f t="shared" si="4071"/>
        <v>CF$13</v>
      </c>
      <c r="CG2860" s="195" t="str">
        <f t="shared" si="4071"/>
        <v>CG$13</v>
      </c>
      <c r="CH2860" s="195" t="str">
        <f t="shared" si="4071"/>
        <v>CH$13</v>
      </c>
      <c r="CI2860" s="195" t="str">
        <f t="shared" si="4071"/>
        <v>CI$13</v>
      </c>
      <c r="CJ2860" s="195" t="str">
        <f t="shared" si="4071"/>
        <v>CJ$13</v>
      </c>
      <c r="CK2860" s="195" t="str">
        <f t="shared" si="4071"/>
        <v>CK$13</v>
      </c>
      <c r="CL2860" s="195" t="str">
        <f t="shared" si="4071"/>
        <v>CL$13</v>
      </c>
    </row>
    <row r="2861" spans="2:90" x14ac:dyDescent="0.4">
      <c r="B2861" s="171" t="s">
        <v>491</v>
      </c>
      <c r="E2861" s="8"/>
      <c r="H2861" s="196"/>
      <c r="I2861" s="197"/>
      <c r="J2861" s="197"/>
      <c r="K2861" s="198"/>
      <c r="L2861" s="198"/>
      <c r="M2861" s="198"/>
      <c r="N2861" s="198"/>
      <c r="O2861" s="198"/>
      <c r="P2861" s="198"/>
      <c r="R2861" s="198"/>
      <c r="S2861" s="186"/>
      <c r="T2861" s="186"/>
      <c r="U2861" s="186"/>
      <c r="V2861" s="186"/>
      <c r="W2861" s="186"/>
      <c r="X2861" s="186"/>
      <c r="Y2861" s="186"/>
      <c r="Z2861" s="186"/>
      <c r="AA2861" s="186"/>
      <c r="AB2861" s="186"/>
      <c r="AC2861" s="186"/>
      <c r="AD2861" s="186"/>
      <c r="AE2861" s="186"/>
      <c r="AF2861" s="186"/>
      <c r="AG2861" s="186"/>
      <c r="AH2861" s="186"/>
      <c r="AI2861" s="186"/>
      <c r="AJ2861" s="186"/>
      <c r="AK2861" s="186"/>
      <c r="AL2861" s="186"/>
      <c r="AM2861" s="186"/>
      <c r="AN2861" s="186"/>
      <c r="AO2861" s="186"/>
      <c r="AP2861" s="186"/>
      <c r="AQ2861" s="186"/>
      <c r="AR2861" s="186"/>
      <c r="AS2861" s="186"/>
      <c r="AT2861" s="186"/>
      <c r="AU2861" s="186"/>
      <c r="AV2861" s="186"/>
      <c r="AW2861" s="186"/>
      <c r="AX2861" s="186"/>
      <c r="AY2861" s="186"/>
      <c r="AZ2861" s="186"/>
      <c r="BA2861" s="186"/>
      <c r="BB2861" s="186"/>
      <c r="BC2861" s="186"/>
      <c r="BD2861" s="186"/>
      <c r="BE2861" s="186"/>
      <c r="BF2861" s="186"/>
      <c r="BG2861" s="186"/>
      <c r="BH2861" s="186"/>
      <c r="BI2861" s="186"/>
      <c r="BJ2861" s="186"/>
      <c r="BK2861" s="186"/>
      <c r="BL2861" s="186"/>
      <c r="BM2861" s="186"/>
      <c r="BN2861" s="186"/>
      <c r="BO2861" s="186"/>
      <c r="BP2861" s="186"/>
      <c r="BQ2861" s="186"/>
      <c r="BR2861" s="186"/>
      <c r="BS2861" s="186"/>
      <c r="BT2861" s="186"/>
      <c r="BU2861" s="186"/>
      <c r="BV2861" s="186"/>
      <c r="BW2861" s="186"/>
      <c r="BX2861" s="186"/>
      <c r="BY2861" s="186"/>
      <c r="BZ2861" s="186"/>
      <c r="CA2861" s="186"/>
      <c r="CB2861" s="186"/>
      <c r="CC2861" s="186"/>
      <c r="CD2861" s="186"/>
      <c r="CE2861" s="186"/>
      <c r="CF2861" s="186"/>
      <c r="CG2861" s="186"/>
      <c r="CH2861" s="186"/>
      <c r="CI2861" s="186"/>
      <c r="CJ2861" s="186"/>
      <c r="CK2861" s="186"/>
      <c r="CL2861" s="186"/>
    </row>
    <row r="2862" spans="2:90" x14ac:dyDescent="0.4">
      <c r="B2862" s="171" t="s">
        <v>505</v>
      </c>
      <c r="E2862" s="8"/>
      <c r="H2862" s="196"/>
      <c r="I2862" s="197"/>
      <c r="J2862" s="197"/>
      <c r="K2862" s="198"/>
      <c r="L2862" s="198"/>
      <c r="M2862" s="198"/>
      <c r="N2862" s="198"/>
      <c r="O2862" s="198"/>
      <c r="P2862" s="198"/>
      <c r="R2862" s="198"/>
      <c r="S2862" s="186"/>
      <c r="T2862" s="186"/>
      <c r="U2862" s="186"/>
      <c r="V2862" s="186"/>
      <c r="W2862" s="186"/>
      <c r="X2862" s="186"/>
      <c r="Y2862" s="186"/>
      <c r="Z2862" s="186"/>
      <c r="AA2862" s="186"/>
      <c r="AB2862" s="186"/>
      <c r="AC2862" s="186"/>
      <c r="AD2862" s="186"/>
      <c r="AE2862" s="186"/>
      <c r="AF2862" s="186"/>
      <c r="AG2862" s="186"/>
      <c r="AH2862" s="186"/>
      <c r="AI2862" s="186"/>
      <c r="AJ2862" s="186"/>
      <c r="AK2862" s="186"/>
      <c r="AL2862" s="186"/>
      <c r="AM2862" s="186"/>
      <c r="AN2862" s="186"/>
      <c r="AO2862" s="186"/>
      <c r="AP2862" s="186"/>
      <c r="AQ2862" s="186"/>
      <c r="AR2862" s="186"/>
      <c r="AS2862" s="186"/>
      <c r="AT2862" s="186"/>
      <c r="AU2862" s="186"/>
      <c r="AV2862" s="186"/>
      <c r="AW2862" s="186"/>
      <c r="AX2862" s="186"/>
      <c r="AY2862" s="186"/>
      <c r="AZ2862" s="186"/>
      <c r="BA2862" s="186"/>
      <c r="BB2862" s="186"/>
      <c r="BC2862" s="186"/>
      <c r="BD2862" s="186"/>
      <c r="BE2862" s="186"/>
      <c r="BF2862" s="186"/>
      <c r="BG2862" s="186"/>
      <c r="BH2862" s="186"/>
      <c r="BI2862" s="186"/>
      <c r="BJ2862" s="186"/>
      <c r="BK2862" s="186"/>
      <c r="BL2862" s="186"/>
      <c r="BM2862" s="186"/>
      <c r="BN2862" s="186"/>
      <c r="BO2862" s="186"/>
      <c r="BP2862" s="186"/>
      <c r="BQ2862" s="186"/>
      <c r="BR2862" s="186"/>
      <c r="BS2862" s="186"/>
      <c r="BT2862" s="186"/>
      <c r="BU2862" s="186"/>
      <c r="BV2862" s="186"/>
      <c r="BW2862" s="186"/>
      <c r="BX2862" s="186"/>
      <c r="BY2862" s="186"/>
      <c r="BZ2862" s="186"/>
      <c r="CA2862" s="186"/>
      <c r="CB2862" s="186"/>
      <c r="CC2862" s="186"/>
      <c r="CD2862" s="186"/>
      <c r="CE2862" s="186"/>
      <c r="CF2862" s="186"/>
      <c r="CG2862" s="186"/>
      <c r="CH2862" s="186"/>
      <c r="CI2862" s="186"/>
      <c r="CJ2862" s="186"/>
      <c r="CK2862" s="186"/>
      <c r="CL2862" s="186"/>
    </row>
    <row r="2863" spans="2:90" x14ac:dyDescent="0.4">
      <c r="B2863" s="171" t="s">
        <v>463</v>
      </c>
      <c r="E2863" s="8"/>
      <c r="H2863" s="196"/>
      <c r="I2863" s="197"/>
      <c r="J2863" s="197"/>
      <c r="K2863" s="198"/>
      <c r="L2863" s="198"/>
      <c r="M2863" s="198"/>
      <c r="N2863" s="198"/>
      <c r="O2863" s="198"/>
      <c r="P2863" s="198"/>
      <c r="R2863" s="198"/>
      <c r="S2863" s="186" t="str">
        <f t="shared" ref="S2863:AX2863" si="4072">S$18</f>
        <v>S$14</v>
      </c>
      <c r="T2863" s="186" t="str">
        <f t="shared" si="4072"/>
        <v>T$14</v>
      </c>
      <c r="U2863" s="186" t="str">
        <f t="shared" si="4072"/>
        <v>U$14</v>
      </c>
      <c r="V2863" s="186" t="str">
        <f t="shared" si="4072"/>
        <v>V$14</v>
      </c>
      <c r="W2863" s="186" t="str">
        <f t="shared" si="4072"/>
        <v>W$14</v>
      </c>
      <c r="X2863" s="186" t="str">
        <f t="shared" si="4072"/>
        <v>X$14</v>
      </c>
      <c r="Y2863" s="186" t="str">
        <f t="shared" si="4072"/>
        <v>Y$14</v>
      </c>
      <c r="Z2863" s="186" t="str">
        <f t="shared" si="4072"/>
        <v>Z$14</v>
      </c>
      <c r="AA2863" s="186" t="str">
        <f t="shared" si="4072"/>
        <v>AA$14</v>
      </c>
      <c r="AB2863" s="186" t="str">
        <f t="shared" si="4072"/>
        <v>AB$14</v>
      </c>
      <c r="AC2863" s="186" t="str">
        <f t="shared" si="4072"/>
        <v>AC$14</v>
      </c>
      <c r="AD2863" s="186" t="str">
        <f t="shared" si="4072"/>
        <v>AD$14</v>
      </c>
      <c r="AE2863" s="186" t="str">
        <f t="shared" si="4072"/>
        <v>AE$14</v>
      </c>
      <c r="AF2863" s="186" t="str">
        <f t="shared" si="4072"/>
        <v>AF$14</v>
      </c>
      <c r="AG2863" s="186" t="str">
        <f t="shared" si="4072"/>
        <v>AG$14</v>
      </c>
      <c r="AH2863" s="186" t="str">
        <f t="shared" si="4072"/>
        <v>AH$14</v>
      </c>
      <c r="AI2863" s="186" t="str">
        <f t="shared" si="4072"/>
        <v>AI$14</v>
      </c>
      <c r="AJ2863" s="186" t="str">
        <f t="shared" si="4072"/>
        <v>AJ$14</v>
      </c>
      <c r="AK2863" s="186" t="str">
        <f t="shared" si="4072"/>
        <v>AK$14</v>
      </c>
      <c r="AL2863" s="186" t="str">
        <f t="shared" si="4072"/>
        <v>AL$14</v>
      </c>
      <c r="AM2863" s="186" t="str">
        <f t="shared" si="4072"/>
        <v>AM$14</v>
      </c>
      <c r="AN2863" s="186" t="str">
        <f t="shared" si="4072"/>
        <v>AN$14</v>
      </c>
      <c r="AO2863" s="186" t="str">
        <f t="shared" si="4072"/>
        <v>AO$14</v>
      </c>
      <c r="AP2863" s="186" t="str">
        <f t="shared" si="4072"/>
        <v>AP$14</v>
      </c>
      <c r="AQ2863" s="186" t="str">
        <f t="shared" si="4072"/>
        <v>AQ$14</v>
      </c>
      <c r="AR2863" s="186" t="str">
        <f t="shared" si="4072"/>
        <v>AR$14</v>
      </c>
      <c r="AS2863" s="186" t="str">
        <f t="shared" si="4072"/>
        <v>AS$14</v>
      </c>
      <c r="AT2863" s="186" t="str">
        <f t="shared" si="4072"/>
        <v>AT$14</v>
      </c>
      <c r="AU2863" s="186" t="str">
        <f t="shared" si="4072"/>
        <v>AU$14</v>
      </c>
      <c r="AV2863" s="186" t="str">
        <f t="shared" si="4072"/>
        <v>AV$14</v>
      </c>
      <c r="AW2863" s="186" t="str">
        <f t="shared" si="4072"/>
        <v>AW$14</v>
      </c>
      <c r="AX2863" s="186" t="str">
        <f t="shared" si="4072"/>
        <v>AX$14</v>
      </c>
      <c r="AY2863" s="186" t="str">
        <f t="shared" ref="AY2863:CD2863" si="4073">AY$18</f>
        <v>AY$14</v>
      </c>
      <c r="AZ2863" s="186" t="str">
        <f t="shared" si="4073"/>
        <v>AZ$14</v>
      </c>
      <c r="BA2863" s="186" t="str">
        <f t="shared" si="4073"/>
        <v>BA$14</v>
      </c>
      <c r="BB2863" s="186" t="str">
        <f t="shared" si="4073"/>
        <v>BB$14</v>
      </c>
      <c r="BC2863" s="186" t="str">
        <f t="shared" si="4073"/>
        <v>BC$14</v>
      </c>
      <c r="BD2863" s="186" t="str">
        <f t="shared" si="4073"/>
        <v>BD$14</v>
      </c>
      <c r="BE2863" s="186" t="str">
        <f t="shared" si="4073"/>
        <v>BE$14</v>
      </c>
      <c r="BF2863" s="186" t="str">
        <f t="shared" si="4073"/>
        <v>BF$14</v>
      </c>
      <c r="BG2863" s="186" t="str">
        <f t="shared" si="4073"/>
        <v>BG$14</v>
      </c>
      <c r="BH2863" s="186" t="str">
        <f t="shared" si="4073"/>
        <v>BH$14</v>
      </c>
      <c r="BI2863" s="186" t="str">
        <f t="shared" si="4073"/>
        <v>BI$14</v>
      </c>
      <c r="BJ2863" s="186" t="str">
        <f t="shared" si="4073"/>
        <v>BJ$14</v>
      </c>
      <c r="BK2863" s="186" t="str">
        <f t="shared" si="4073"/>
        <v>BK$14</v>
      </c>
      <c r="BL2863" s="186" t="str">
        <f t="shared" si="4073"/>
        <v>BL$14</v>
      </c>
      <c r="BM2863" s="186" t="str">
        <f t="shared" si="4073"/>
        <v>BM$14</v>
      </c>
      <c r="BN2863" s="186" t="str">
        <f t="shared" si="4073"/>
        <v>BN$14</v>
      </c>
      <c r="BO2863" s="186" t="str">
        <f t="shared" si="4073"/>
        <v>BO$14</v>
      </c>
      <c r="BP2863" s="186" t="str">
        <f t="shared" si="4073"/>
        <v>BP$14</v>
      </c>
      <c r="BQ2863" s="186" t="str">
        <f t="shared" si="4073"/>
        <v>BQ$14</v>
      </c>
      <c r="BR2863" s="186" t="str">
        <f t="shared" si="4073"/>
        <v>BR$14</v>
      </c>
      <c r="BS2863" s="186" t="str">
        <f t="shared" si="4073"/>
        <v>BS$14</v>
      </c>
      <c r="BT2863" s="186" t="str">
        <f t="shared" si="4073"/>
        <v>BT$14</v>
      </c>
      <c r="BU2863" s="186" t="str">
        <f t="shared" si="4073"/>
        <v>BU$14</v>
      </c>
      <c r="BV2863" s="186" t="str">
        <f t="shared" si="4073"/>
        <v>BV$14</v>
      </c>
      <c r="BW2863" s="186" t="str">
        <f t="shared" si="4073"/>
        <v>BW$14</v>
      </c>
      <c r="BX2863" s="186" t="str">
        <f t="shared" si="4073"/>
        <v>BX$14</v>
      </c>
      <c r="BY2863" s="186" t="str">
        <f t="shared" si="4073"/>
        <v>BY$14</v>
      </c>
      <c r="BZ2863" s="186" t="str">
        <f t="shared" si="4073"/>
        <v>BZ$14</v>
      </c>
      <c r="CA2863" s="186" t="str">
        <f t="shared" si="4073"/>
        <v>CA$14</v>
      </c>
      <c r="CB2863" s="186" t="str">
        <f t="shared" si="4073"/>
        <v>CB$14</v>
      </c>
      <c r="CC2863" s="186" t="str">
        <f t="shared" si="4073"/>
        <v>CC$14</v>
      </c>
      <c r="CD2863" s="186" t="str">
        <f t="shared" si="4073"/>
        <v>CD$14</v>
      </c>
      <c r="CE2863" s="186" t="str">
        <f t="shared" ref="CE2863:CL2863" si="4074">CE$18</f>
        <v>CE$14</v>
      </c>
      <c r="CF2863" s="186" t="str">
        <f t="shared" si="4074"/>
        <v>CF$14</v>
      </c>
      <c r="CG2863" s="186" t="str">
        <f t="shared" si="4074"/>
        <v>CG$14</v>
      </c>
      <c r="CH2863" s="186" t="str">
        <f t="shared" si="4074"/>
        <v>CH$14</v>
      </c>
      <c r="CI2863" s="186" t="str">
        <f t="shared" si="4074"/>
        <v>CI$14</v>
      </c>
      <c r="CJ2863" s="186" t="str">
        <f t="shared" si="4074"/>
        <v>CJ$14</v>
      </c>
      <c r="CK2863" s="186" t="str">
        <f t="shared" si="4074"/>
        <v>CK$14</v>
      </c>
      <c r="CL2863" s="186" t="str">
        <f t="shared" si="4074"/>
        <v>CL$14</v>
      </c>
    </row>
    <row r="2864" spans="2:90" x14ac:dyDescent="0.4">
      <c r="B2864" s="171" t="s">
        <v>464</v>
      </c>
      <c r="E2864" s="8"/>
      <c r="H2864" s="196"/>
      <c r="I2864" s="197"/>
      <c r="J2864" s="197"/>
      <c r="K2864" s="198"/>
      <c r="L2864" s="198"/>
      <c r="M2864" s="198"/>
      <c r="N2864" s="198"/>
      <c r="O2864" s="198"/>
      <c r="P2864" s="198"/>
      <c r="R2864" s="198"/>
      <c r="S2864" s="186" t="str">
        <f t="shared" ref="S2864:AX2864" si="4075">S$19</f>
        <v>S$15</v>
      </c>
      <c r="T2864" s="186" t="str">
        <f t="shared" si="4075"/>
        <v>T$15</v>
      </c>
      <c r="U2864" s="186" t="str">
        <f t="shared" si="4075"/>
        <v>U$15</v>
      </c>
      <c r="V2864" s="186" t="str">
        <f t="shared" si="4075"/>
        <v>V$15</v>
      </c>
      <c r="W2864" s="186" t="str">
        <f t="shared" si="4075"/>
        <v>W$15</v>
      </c>
      <c r="X2864" s="186" t="str">
        <f t="shared" si="4075"/>
        <v>X$15</v>
      </c>
      <c r="Y2864" s="186" t="str">
        <f t="shared" si="4075"/>
        <v>Y$15</v>
      </c>
      <c r="Z2864" s="186" t="str">
        <f t="shared" si="4075"/>
        <v>Z$15</v>
      </c>
      <c r="AA2864" s="186" t="str">
        <f t="shared" si="4075"/>
        <v>AA$15</v>
      </c>
      <c r="AB2864" s="186" t="str">
        <f t="shared" si="4075"/>
        <v>AB$15</v>
      </c>
      <c r="AC2864" s="186" t="str">
        <f t="shared" si="4075"/>
        <v>AC$15</v>
      </c>
      <c r="AD2864" s="186" t="str">
        <f t="shared" si="4075"/>
        <v>AD$15</v>
      </c>
      <c r="AE2864" s="186" t="str">
        <f t="shared" si="4075"/>
        <v>AE$15</v>
      </c>
      <c r="AF2864" s="186" t="str">
        <f t="shared" si="4075"/>
        <v>AF$15</v>
      </c>
      <c r="AG2864" s="186" t="str">
        <f t="shared" si="4075"/>
        <v>AG$15</v>
      </c>
      <c r="AH2864" s="186" t="str">
        <f t="shared" si="4075"/>
        <v>AH$15</v>
      </c>
      <c r="AI2864" s="186" t="str">
        <f t="shared" si="4075"/>
        <v>AI$15</v>
      </c>
      <c r="AJ2864" s="186" t="str">
        <f t="shared" si="4075"/>
        <v>AJ$15</v>
      </c>
      <c r="AK2864" s="186" t="str">
        <f t="shared" si="4075"/>
        <v>AK$15</v>
      </c>
      <c r="AL2864" s="186" t="str">
        <f t="shared" si="4075"/>
        <v>AL$15</v>
      </c>
      <c r="AM2864" s="186" t="str">
        <f t="shared" si="4075"/>
        <v>AM$15</v>
      </c>
      <c r="AN2864" s="186" t="str">
        <f t="shared" si="4075"/>
        <v>AN$15</v>
      </c>
      <c r="AO2864" s="186" t="str">
        <f t="shared" si="4075"/>
        <v>AO$15</v>
      </c>
      <c r="AP2864" s="186" t="str">
        <f t="shared" si="4075"/>
        <v>AP$15</v>
      </c>
      <c r="AQ2864" s="186" t="str">
        <f t="shared" si="4075"/>
        <v>AQ$15</v>
      </c>
      <c r="AR2864" s="186" t="str">
        <f t="shared" si="4075"/>
        <v>AR$15</v>
      </c>
      <c r="AS2864" s="186" t="str">
        <f t="shared" si="4075"/>
        <v>AS$15</v>
      </c>
      <c r="AT2864" s="186" t="str">
        <f t="shared" si="4075"/>
        <v>AT$15</v>
      </c>
      <c r="AU2864" s="186" t="str">
        <f t="shared" si="4075"/>
        <v>AU$15</v>
      </c>
      <c r="AV2864" s="186" t="str">
        <f t="shared" si="4075"/>
        <v>AV$15</v>
      </c>
      <c r="AW2864" s="186" t="str">
        <f t="shared" si="4075"/>
        <v>AW$15</v>
      </c>
      <c r="AX2864" s="186" t="str">
        <f t="shared" si="4075"/>
        <v>AX$15</v>
      </c>
      <c r="AY2864" s="186" t="str">
        <f t="shared" ref="AY2864:CD2864" si="4076">AY$19</f>
        <v>AY$15</v>
      </c>
      <c r="AZ2864" s="186" t="str">
        <f t="shared" si="4076"/>
        <v>AZ$15</v>
      </c>
      <c r="BA2864" s="186" t="str">
        <f t="shared" si="4076"/>
        <v>BA$15</v>
      </c>
      <c r="BB2864" s="186" t="str">
        <f t="shared" si="4076"/>
        <v>BB$15</v>
      </c>
      <c r="BC2864" s="186" t="str">
        <f t="shared" si="4076"/>
        <v>BC$15</v>
      </c>
      <c r="BD2864" s="186" t="str">
        <f t="shared" si="4076"/>
        <v>BD$15</v>
      </c>
      <c r="BE2864" s="186" t="str">
        <f t="shared" si="4076"/>
        <v>BE$15</v>
      </c>
      <c r="BF2864" s="186" t="str">
        <f t="shared" si="4076"/>
        <v>BF$15</v>
      </c>
      <c r="BG2864" s="186" t="str">
        <f t="shared" si="4076"/>
        <v>BG$15</v>
      </c>
      <c r="BH2864" s="186" t="str">
        <f t="shared" si="4076"/>
        <v>BH$15</v>
      </c>
      <c r="BI2864" s="186" t="str">
        <f t="shared" si="4076"/>
        <v>BI$15</v>
      </c>
      <c r="BJ2864" s="186" t="str">
        <f t="shared" si="4076"/>
        <v>BJ$15</v>
      </c>
      <c r="BK2864" s="186" t="str">
        <f t="shared" si="4076"/>
        <v>BK$15</v>
      </c>
      <c r="BL2864" s="186" t="str">
        <f t="shared" si="4076"/>
        <v>BL$15</v>
      </c>
      <c r="BM2864" s="186" t="str">
        <f t="shared" si="4076"/>
        <v>BM$15</v>
      </c>
      <c r="BN2864" s="186" t="str">
        <f t="shared" si="4076"/>
        <v>BN$15</v>
      </c>
      <c r="BO2864" s="186" t="str">
        <f t="shared" si="4076"/>
        <v>BO$15</v>
      </c>
      <c r="BP2864" s="186" t="str">
        <f t="shared" si="4076"/>
        <v>BP$15</v>
      </c>
      <c r="BQ2864" s="186" t="str">
        <f t="shared" si="4076"/>
        <v>BQ$15</v>
      </c>
      <c r="BR2864" s="186" t="str">
        <f t="shared" si="4076"/>
        <v>BR$15</v>
      </c>
      <c r="BS2864" s="186" t="str">
        <f t="shared" si="4076"/>
        <v>BS$15</v>
      </c>
      <c r="BT2864" s="186" t="str">
        <f t="shared" si="4076"/>
        <v>BT$15</v>
      </c>
      <c r="BU2864" s="186" t="str">
        <f t="shared" si="4076"/>
        <v>BU$15</v>
      </c>
      <c r="BV2864" s="186" t="str">
        <f t="shared" si="4076"/>
        <v>BV$15</v>
      </c>
      <c r="BW2864" s="186" t="str">
        <f t="shared" si="4076"/>
        <v>BW$15</v>
      </c>
      <c r="BX2864" s="186" t="str">
        <f t="shared" si="4076"/>
        <v>BX$15</v>
      </c>
      <c r="BY2864" s="186" t="str">
        <f t="shared" si="4076"/>
        <v>BY$15</v>
      </c>
      <c r="BZ2864" s="186" t="str">
        <f t="shared" si="4076"/>
        <v>BZ$15</v>
      </c>
      <c r="CA2864" s="186" t="str">
        <f t="shared" si="4076"/>
        <v>CA$15</v>
      </c>
      <c r="CB2864" s="186" t="str">
        <f t="shared" si="4076"/>
        <v>CB$15</v>
      </c>
      <c r="CC2864" s="186" t="str">
        <f t="shared" si="4076"/>
        <v>CC$15</v>
      </c>
      <c r="CD2864" s="186" t="str">
        <f t="shared" si="4076"/>
        <v>CD$15</v>
      </c>
      <c r="CE2864" s="186" t="str">
        <f t="shared" ref="CE2864:CL2864" si="4077">CE$19</f>
        <v>CE$15</v>
      </c>
      <c r="CF2864" s="186" t="str">
        <f t="shared" si="4077"/>
        <v>CF$15</v>
      </c>
      <c r="CG2864" s="186" t="str">
        <f t="shared" si="4077"/>
        <v>CG$15</v>
      </c>
      <c r="CH2864" s="186" t="str">
        <f t="shared" si="4077"/>
        <v>CH$15</v>
      </c>
      <c r="CI2864" s="186" t="str">
        <f t="shared" si="4077"/>
        <v>CI$15</v>
      </c>
      <c r="CJ2864" s="186" t="str">
        <f t="shared" si="4077"/>
        <v>CJ$15</v>
      </c>
      <c r="CK2864" s="186" t="str">
        <f t="shared" si="4077"/>
        <v>CK$15</v>
      </c>
      <c r="CL2864" s="186" t="str">
        <f t="shared" si="4077"/>
        <v>CL$15</v>
      </c>
    </row>
    <row r="2865" spans="2:90" x14ac:dyDescent="0.4">
      <c r="B2865" s="139" t="s">
        <v>514</v>
      </c>
      <c r="C2865" s="31"/>
      <c r="D2865" t="s">
        <v>516</v>
      </c>
      <c r="E2865" s="8" t="str">
        <f t="shared" ref="E2865:E2869" si="4078">ROW()&amp;" "&amp;D2865</f>
        <v>2865 FAIL-TV-V</v>
      </c>
      <c r="F2865" t="s">
        <v>513</v>
      </c>
      <c r="G2865" s="31" t="s">
        <v>81</v>
      </c>
      <c r="H2865" s="138"/>
      <c r="I2865" s="140"/>
      <c r="J2865" s="140"/>
      <c r="K2865" s="138"/>
      <c r="L2865" s="138"/>
      <c r="M2865" s="138"/>
      <c r="N2865" s="138"/>
      <c r="O2865" s="138"/>
      <c r="P2865" s="138"/>
      <c r="R2865" s="139"/>
      <c r="S2865" s="164"/>
      <c r="T2865" s="164"/>
      <c r="U2865" s="164"/>
      <c r="V2865" s="164"/>
      <c r="W2865" s="164"/>
      <c r="X2865" s="164"/>
      <c r="Y2865" s="164"/>
      <c r="Z2865" s="164"/>
      <c r="AA2865" s="164"/>
      <c r="AB2865" s="164"/>
      <c r="AC2865" s="164"/>
      <c r="AD2865" s="164"/>
      <c r="AE2865" s="164"/>
      <c r="AF2865" s="164"/>
      <c r="AG2865" s="164"/>
      <c r="AH2865" s="164"/>
      <c r="AI2865" s="164"/>
      <c r="AJ2865" s="164"/>
      <c r="AK2865" s="164"/>
      <c r="AL2865" s="164"/>
      <c r="AM2865" s="164"/>
      <c r="AN2865" s="164"/>
      <c r="AO2865" s="164"/>
      <c r="AP2865" s="164"/>
      <c r="AQ2865" s="164"/>
      <c r="AR2865" s="164"/>
      <c r="AS2865" s="164"/>
      <c r="AT2865" s="164"/>
      <c r="AU2865" s="164"/>
      <c r="AV2865" s="164"/>
      <c r="AW2865" s="164"/>
      <c r="AX2865" s="164"/>
      <c r="AY2865" s="164"/>
      <c r="AZ2865" s="164"/>
      <c r="BA2865" s="164"/>
      <c r="BB2865" s="164"/>
      <c r="BC2865" s="164"/>
      <c r="BD2865" s="164"/>
      <c r="BE2865" s="164"/>
      <c r="BF2865" s="164"/>
      <c r="BG2865" s="164"/>
      <c r="BH2865" s="164"/>
      <c r="BI2865" s="164"/>
      <c r="BJ2865" s="164"/>
      <c r="BK2865" s="164"/>
      <c r="BL2865" s="164"/>
      <c r="BM2865" s="164"/>
      <c r="BN2865" s="164"/>
      <c r="BO2865" s="164"/>
      <c r="BP2865" s="164"/>
      <c r="BQ2865" s="164"/>
      <c r="BR2865" s="164"/>
      <c r="BS2865" s="164"/>
      <c r="BT2865" s="164"/>
      <c r="BU2865" s="164"/>
      <c r="BV2865" s="164"/>
      <c r="BW2865" s="164"/>
      <c r="BX2865" s="164"/>
      <c r="BY2865" s="164"/>
      <c r="BZ2865" s="164"/>
      <c r="CA2865" s="164"/>
      <c r="CB2865" s="164"/>
      <c r="CC2865" s="164"/>
      <c r="CD2865" s="164"/>
      <c r="CE2865" s="164"/>
      <c r="CF2865" s="164"/>
      <c r="CG2865" s="164"/>
      <c r="CH2865" s="164"/>
      <c r="CI2865" s="164"/>
      <c r="CJ2865" s="164"/>
      <c r="CK2865" s="164"/>
      <c r="CL2865" s="164"/>
    </row>
    <row r="2866" spans="2:90" x14ac:dyDescent="0.4">
      <c r="B2866" s="95" t="str">
        <f>B2860</f>
        <v>Primary volume driver</v>
      </c>
      <c r="C2866" s="12"/>
      <c r="D2866" t="s">
        <v>516</v>
      </c>
      <c r="E2866" s="8" t="str">
        <f t="shared" si="4078"/>
        <v>2866 FAIL-TV-V</v>
      </c>
      <c r="G2866" s="12" t="s">
        <v>332</v>
      </c>
      <c r="H2866" s="12"/>
      <c r="I2866" s="60"/>
      <c r="J2866" s="60"/>
      <c r="K2866" s="12"/>
      <c r="L2866" s="12"/>
      <c r="M2866" s="12"/>
      <c r="N2866" s="12"/>
      <c r="O2866" s="12"/>
      <c r="P2866" s="12"/>
      <c r="R2866" s="13"/>
      <c r="S2866" s="76"/>
      <c r="T2866" s="76"/>
      <c r="U2866" s="76"/>
      <c r="V2866" s="76"/>
      <c r="W2866" s="76"/>
      <c r="X2866" s="76"/>
      <c r="Y2866" s="76"/>
      <c r="Z2866" s="76"/>
      <c r="AA2866" s="76"/>
      <c r="AB2866" s="76"/>
      <c r="AC2866" s="76"/>
      <c r="AD2866" s="76"/>
      <c r="AE2866" s="76"/>
      <c r="AF2866" s="76"/>
      <c r="AG2866" s="76"/>
      <c r="AH2866" s="76"/>
      <c r="AI2866" s="76"/>
      <c r="AJ2866" s="76"/>
      <c r="AK2866" s="76"/>
      <c r="AL2866" s="76"/>
      <c r="AM2866" s="76"/>
      <c r="AN2866" s="76"/>
      <c r="AO2866" s="76"/>
      <c r="AP2866" s="76"/>
      <c r="AQ2866" s="76"/>
      <c r="AR2866" s="76"/>
      <c r="AS2866" s="76"/>
      <c r="AT2866" s="76"/>
      <c r="AU2866" s="76"/>
      <c r="AV2866" s="76"/>
      <c r="AW2866" s="76"/>
      <c r="AX2866" s="76"/>
      <c r="AY2866" s="76"/>
      <c r="AZ2866" s="76"/>
      <c r="BA2866" s="76"/>
      <c r="BB2866" s="76"/>
      <c r="BC2866" s="76"/>
      <c r="BD2866" s="76"/>
      <c r="BE2866" s="76"/>
      <c r="BF2866" s="76"/>
      <c r="BG2866" s="76"/>
      <c r="BH2866" s="76"/>
      <c r="BI2866" s="76"/>
      <c r="BJ2866" s="76"/>
      <c r="BK2866" s="76"/>
      <c r="BL2866" s="76"/>
      <c r="BM2866" s="76"/>
      <c r="BN2866" s="76"/>
      <c r="BO2866" s="76"/>
      <c r="BP2866" s="76"/>
      <c r="BQ2866" s="76"/>
      <c r="BR2866" s="76"/>
      <c r="BS2866" s="76"/>
      <c r="BT2866" s="76"/>
      <c r="BU2866" s="76"/>
      <c r="BV2866" s="76"/>
      <c r="BW2866" s="76"/>
      <c r="BX2866" s="76"/>
      <c r="BY2866" s="76"/>
      <c r="BZ2866" s="76"/>
      <c r="CA2866" s="76"/>
      <c r="CB2866" s="76"/>
      <c r="CC2866" s="76"/>
      <c r="CD2866" s="76"/>
      <c r="CE2866" s="76"/>
      <c r="CF2866" s="76"/>
      <c r="CG2866" s="76"/>
      <c r="CH2866" s="76"/>
      <c r="CI2866" s="76"/>
      <c r="CJ2866" s="76"/>
      <c r="CK2866" s="76"/>
      <c r="CL2866" s="76"/>
    </row>
    <row r="2867" spans="2:90" x14ac:dyDescent="0.4">
      <c r="B2867" s="141" t="s">
        <v>515</v>
      </c>
      <c r="C2867" s="31"/>
      <c r="D2867" t="s">
        <v>516</v>
      </c>
      <c r="E2867" s="8" t="str">
        <f t="shared" si="4078"/>
        <v>2867 FAIL-TV-V</v>
      </c>
      <c r="G2867" s="31"/>
      <c r="H2867" s="31"/>
      <c r="I2867" s="73"/>
      <c r="J2867" s="73"/>
      <c r="K2867" s="21">
        <v>0.5</v>
      </c>
      <c r="L2867" s="21">
        <v>0.5</v>
      </c>
      <c r="M2867" s="21">
        <v>0.5</v>
      </c>
      <c r="N2867" s="21">
        <v>0.5</v>
      </c>
      <c r="O2867" s="21">
        <v>0.5</v>
      </c>
      <c r="P2867" s="21">
        <v>0.5</v>
      </c>
      <c r="R2867" s="67"/>
      <c r="S2867" s="146" cm="1">
        <f t="array" ref="S2867">INDEX($K:$P,ROW(),MATCH(S$3,$K$2:$P$2,0))</f>
        <v>0.5</v>
      </c>
      <c r="T2867" s="146" cm="1">
        <f t="array" ref="T2867">INDEX($K:$P,ROW(),MATCH(T$3,$K$2:$P$2,0))</f>
        <v>0.5</v>
      </c>
      <c r="U2867" s="146" cm="1">
        <f t="array" ref="U2867">INDEX($K:$P,ROW(),MATCH(U$3,$K$2:$P$2,0))</f>
        <v>0.5</v>
      </c>
      <c r="V2867" s="146" cm="1">
        <f t="array" ref="V2867">INDEX($K:$P,ROW(),MATCH(V$3,$K$2:$P$2,0))</f>
        <v>0.5</v>
      </c>
      <c r="W2867" s="146" cm="1">
        <f t="array" ref="W2867">INDEX($K:$P,ROW(),MATCH(W$3,$K$2:$P$2,0))</f>
        <v>0.5</v>
      </c>
      <c r="X2867" s="146" cm="1">
        <f t="array" ref="X2867">INDEX($K:$P,ROW(),MATCH(X$3,$K$2:$P$2,0))</f>
        <v>0.5</v>
      </c>
      <c r="Y2867" s="146" cm="1">
        <f t="array" ref="Y2867">INDEX($K:$P,ROW(),MATCH(Y$3,$K$2:$P$2,0))</f>
        <v>0.5</v>
      </c>
      <c r="Z2867" s="146" cm="1">
        <f t="array" ref="Z2867">INDEX($K:$P,ROW(),MATCH(Z$3,$K$2:$P$2,0))</f>
        <v>0.5</v>
      </c>
      <c r="AA2867" s="146" cm="1">
        <f t="array" ref="AA2867">INDEX($K:$P,ROW(),MATCH(AA$3,$K$2:$P$2,0))</f>
        <v>0.5</v>
      </c>
      <c r="AB2867" s="146" cm="1">
        <f t="array" ref="AB2867">INDEX($K:$P,ROW(),MATCH(AB$3,$K$2:$P$2,0))</f>
        <v>0.5</v>
      </c>
      <c r="AC2867" s="146" cm="1">
        <f t="array" ref="AC2867">INDEX($K:$P,ROW(),MATCH(AC$3,$K$2:$P$2,0))</f>
        <v>0.5</v>
      </c>
      <c r="AD2867" s="146" cm="1">
        <f t="array" ref="AD2867">INDEX($K:$P,ROW(),MATCH(AD$3,$K$2:$P$2,0))</f>
        <v>0.5</v>
      </c>
      <c r="AE2867" s="146" cm="1">
        <f t="array" ref="AE2867">INDEX($K:$P,ROW(),MATCH(AE$3,$K$2:$P$2,0))</f>
        <v>0.5</v>
      </c>
      <c r="AF2867" s="146" cm="1">
        <f t="array" ref="AF2867">INDEX($K:$P,ROW(),MATCH(AF$3,$K$2:$P$2,0))</f>
        <v>0.5</v>
      </c>
      <c r="AG2867" s="146" cm="1">
        <f t="array" ref="AG2867">INDEX($K:$P,ROW(),MATCH(AG$3,$K$2:$P$2,0))</f>
        <v>0.5</v>
      </c>
      <c r="AH2867" s="146" cm="1">
        <f t="array" ref="AH2867">INDEX($K:$P,ROW(),MATCH(AH$3,$K$2:$P$2,0))</f>
        <v>0.5</v>
      </c>
      <c r="AI2867" s="146" cm="1">
        <f t="array" ref="AI2867">INDEX($K:$P,ROW(),MATCH(AI$3,$K$2:$P$2,0))</f>
        <v>0.5</v>
      </c>
      <c r="AJ2867" s="146" cm="1">
        <f t="array" ref="AJ2867">INDEX($K:$P,ROW(),MATCH(AJ$3,$K$2:$P$2,0))</f>
        <v>0.5</v>
      </c>
      <c r="AK2867" s="146" cm="1">
        <f t="array" ref="AK2867">INDEX($K:$P,ROW(),MATCH(AK$3,$K$2:$P$2,0))</f>
        <v>0.5</v>
      </c>
      <c r="AL2867" s="146" cm="1">
        <f t="array" ref="AL2867">INDEX($K:$P,ROW(),MATCH(AL$3,$K$2:$P$2,0))</f>
        <v>0.5</v>
      </c>
      <c r="AM2867" s="146" cm="1">
        <f t="array" ref="AM2867">INDEX($K:$P,ROW(),MATCH(AM$3,$K$2:$P$2,0))</f>
        <v>0.5</v>
      </c>
      <c r="AN2867" s="146" cm="1">
        <f t="array" ref="AN2867">INDEX($K:$P,ROW(),MATCH(AN$3,$K$2:$P$2,0))</f>
        <v>0.5</v>
      </c>
      <c r="AO2867" s="146" cm="1">
        <f t="array" ref="AO2867">INDEX($K:$P,ROW(),MATCH(AO$3,$K$2:$P$2,0))</f>
        <v>0.5</v>
      </c>
      <c r="AP2867" s="146" cm="1">
        <f t="array" ref="AP2867">INDEX($K:$P,ROW(),MATCH(AP$3,$K$2:$P$2,0))</f>
        <v>0.5</v>
      </c>
      <c r="AQ2867" s="146" cm="1">
        <f t="array" ref="AQ2867">INDEX($K:$P,ROW(),MATCH(AQ$3,$K$2:$P$2,0))</f>
        <v>0.5</v>
      </c>
      <c r="AR2867" s="146" cm="1">
        <f t="array" ref="AR2867">INDEX($K:$P,ROW(),MATCH(AR$3,$K$2:$P$2,0))</f>
        <v>0.5</v>
      </c>
      <c r="AS2867" s="146" cm="1">
        <f t="array" ref="AS2867">INDEX($K:$P,ROW(),MATCH(AS$3,$K$2:$P$2,0))</f>
        <v>0.5</v>
      </c>
      <c r="AT2867" s="146" cm="1">
        <f t="array" ref="AT2867">INDEX($K:$P,ROW(),MATCH(AT$3,$K$2:$P$2,0))</f>
        <v>0.5</v>
      </c>
      <c r="AU2867" s="146" cm="1">
        <f t="array" ref="AU2867">INDEX($K:$P,ROW(),MATCH(AU$3,$K$2:$P$2,0))</f>
        <v>0.5</v>
      </c>
      <c r="AV2867" s="146" cm="1">
        <f t="array" ref="AV2867">INDEX($K:$P,ROW(),MATCH(AV$3,$K$2:$P$2,0))</f>
        <v>0.5</v>
      </c>
      <c r="AW2867" s="146" cm="1">
        <f t="array" ref="AW2867">INDEX($K:$P,ROW(),MATCH(AW$3,$K$2:$P$2,0))</f>
        <v>0.5</v>
      </c>
      <c r="AX2867" s="146" cm="1">
        <f t="array" ref="AX2867">INDEX($K:$P,ROW(),MATCH(AX$3,$K$2:$P$2,0))</f>
        <v>0.5</v>
      </c>
      <c r="AY2867" s="146" cm="1">
        <f t="array" ref="AY2867">INDEX($K:$P,ROW(),MATCH(AY$3,$K$2:$P$2,0))</f>
        <v>0.5</v>
      </c>
      <c r="AZ2867" s="146" cm="1">
        <f t="array" ref="AZ2867">INDEX($K:$P,ROW(),MATCH(AZ$3,$K$2:$P$2,0))</f>
        <v>0.5</v>
      </c>
      <c r="BA2867" s="146" cm="1">
        <f t="array" ref="BA2867">INDEX($K:$P,ROW(),MATCH(BA$3,$K$2:$P$2,0))</f>
        <v>0.5</v>
      </c>
      <c r="BB2867" s="146" cm="1">
        <f t="array" ref="BB2867">INDEX($K:$P,ROW(),MATCH(BB$3,$K$2:$P$2,0))</f>
        <v>0.5</v>
      </c>
      <c r="BC2867" s="146" cm="1">
        <f t="array" ref="BC2867">INDEX($K:$P,ROW(),MATCH(BC$3,$K$2:$P$2,0))</f>
        <v>0.5</v>
      </c>
      <c r="BD2867" s="146" cm="1">
        <f t="array" ref="BD2867">INDEX($K:$P,ROW(),MATCH(BD$3,$K$2:$P$2,0))</f>
        <v>0.5</v>
      </c>
      <c r="BE2867" s="146" cm="1">
        <f t="array" ref="BE2867">INDEX($K:$P,ROW(),MATCH(BE$3,$K$2:$P$2,0))</f>
        <v>0.5</v>
      </c>
      <c r="BF2867" s="146" cm="1">
        <f t="array" ref="BF2867">INDEX($K:$P,ROW(),MATCH(BF$3,$K$2:$P$2,0))</f>
        <v>0.5</v>
      </c>
      <c r="BG2867" s="146" cm="1">
        <f t="array" ref="BG2867">INDEX($K:$P,ROW(),MATCH(BG$3,$K$2:$P$2,0))</f>
        <v>0.5</v>
      </c>
      <c r="BH2867" s="146" cm="1">
        <f t="array" ref="BH2867">INDEX($K:$P,ROW(),MATCH(BH$3,$K$2:$P$2,0))</f>
        <v>0.5</v>
      </c>
      <c r="BI2867" s="146" cm="1">
        <f t="array" ref="BI2867">INDEX($K:$P,ROW(),MATCH(BI$3,$K$2:$P$2,0))</f>
        <v>0.5</v>
      </c>
      <c r="BJ2867" s="146" cm="1">
        <f t="array" ref="BJ2867">INDEX($K:$P,ROW(),MATCH(BJ$3,$K$2:$P$2,0))</f>
        <v>0.5</v>
      </c>
      <c r="BK2867" s="146" cm="1">
        <f t="array" ref="BK2867">INDEX($K:$P,ROW(),MATCH(BK$3,$K$2:$P$2,0))</f>
        <v>0.5</v>
      </c>
      <c r="BL2867" s="146" cm="1">
        <f t="array" ref="BL2867">INDEX($K:$P,ROW(),MATCH(BL$3,$K$2:$P$2,0))</f>
        <v>0.5</v>
      </c>
      <c r="BM2867" s="146" cm="1">
        <f t="array" ref="BM2867">INDEX($K:$P,ROW(),MATCH(BM$3,$K$2:$P$2,0))</f>
        <v>0.5</v>
      </c>
      <c r="BN2867" s="146" cm="1">
        <f t="array" ref="BN2867">INDEX($K:$P,ROW(),MATCH(BN$3,$K$2:$P$2,0))</f>
        <v>0.5</v>
      </c>
      <c r="BO2867" s="146" cm="1">
        <f t="array" ref="BO2867">INDEX($K:$P,ROW(),MATCH(BO$3,$K$2:$P$2,0))</f>
        <v>0.5</v>
      </c>
      <c r="BP2867" s="146" cm="1">
        <f t="array" ref="BP2867">INDEX($K:$P,ROW(),MATCH(BP$3,$K$2:$P$2,0))</f>
        <v>0.5</v>
      </c>
      <c r="BQ2867" s="146" cm="1">
        <f t="array" ref="BQ2867">INDEX($K:$P,ROW(),MATCH(BQ$3,$K$2:$P$2,0))</f>
        <v>0.5</v>
      </c>
      <c r="BR2867" s="146" cm="1">
        <f t="array" ref="BR2867">INDEX($K:$P,ROW(),MATCH(BR$3,$K$2:$P$2,0))</f>
        <v>0.5</v>
      </c>
      <c r="BS2867" s="146" cm="1">
        <f t="array" ref="BS2867">INDEX($K:$P,ROW(),MATCH(BS$3,$K$2:$P$2,0))</f>
        <v>0.5</v>
      </c>
      <c r="BT2867" s="146" cm="1">
        <f t="array" ref="BT2867">INDEX($K:$P,ROW(),MATCH(BT$3,$K$2:$P$2,0))</f>
        <v>0.5</v>
      </c>
      <c r="BU2867" s="146" cm="1">
        <f t="array" ref="BU2867">INDEX($K:$P,ROW(),MATCH(BU$3,$K$2:$P$2,0))</f>
        <v>0.5</v>
      </c>
      <c r="BV2867" s="146" cm="1">
        <f t="array" ref="BV2867">INDEX($K:$P,ROW(),MATCH(BV$3,$K$2:$P$2,0))</f>
        <v>0.5</v>
      </c>
      <c r="BW2867" s="146" cm="1">
        <f t="array" ref="BW2867">INDEX($K:$P,ROW(),MATCH(BW$3,$K$2:$P$2,0))</f>
        <v>0.5</v>
      </c>
      <c r="BX2867" s="146" cm="1">
        <f t="array" ref="BX2867">INDEX($K:$P,ROW(),MATCH(BX$3,$K$2:$P$2,0))</f>
        <v>0.5</v>
      </c>
      <c r="BY2867" s="146" cm="1">
        <f t="array" ref="BY2867">INDEX($K:$P,ROW(),MATCH(BY$3,$K$2:$P$2,0))</f>
        <v>0.5</v>
      </c>
      <c r="BZ2867" s="146" cm="1">
        <f t="array" ref="BZ2867">INDEX($K:$P,ROW(),MATCH(BZ$3,$K$2:$P$2,0))</f>
        <v>0.5</v>
      </c>
      <c r="CA2867" s="146" cm="1">
        <f t="array" ref="CA2867">INDEX($K:$P,ROW(),MATCH(CA$3,$K$2:$P$2,0))</f>
        <v>0.5</v>
      </c>
      <c r="CB2867" s="146" cm="1">
        <f t="array" ref="CB2867">INDEX($K:$P,ROW(),MATCH(CB$3,$K$2:$P$2,0))</f>
        <v>0.5</v>
      </c>
      <c r="CC2867" s="146" cm="1">
        <f t="array" ref="CC2867">INDEX($K:$P,ROW(),MATCH(CC$3,$K$2:$P$2,0))</f>
        <v>0.5</v>
      </c>
      <c r="CD2867" s="146" cm="1">
        <f t="array" ref="CD2867">INDEX($K:$P,ROW(),MATCH(CD$3,$K$2:$P$2,0))</f>
        <v>0.5</v>
      </c>
      <c r="CE2867" s="146" cm="1">
        <f t="array" ref="CE2867">INDEX($K:$P,ROW(),MATCH(CE$3,$K$2:$P$2,0))</f>
        <v>0.5</v>
      </c>
      <c r="CF2867" s="146" cm="1">
        <f t="array" ref="CF2867">INDEX($K:$P,ROW(),MATCH(CF$3,$K$2:$P$2,0))</f>
        <v>0.5</v>
      </c>
      <c r="CG2867" s="146" cm="1">
        <f t="array" ref="CG2867">INDEX($K:$P,ROW(),MATCH(CG$3,$K$2:$P$2,0))</f>
        <v>0.5</v>
      </c>
      <c r="CH2867" s="146" cm="1">
        <f t="array" ref="CH2867">INDEX($K:$P,ROW(),MATCH(CH$3,$K$2:$P$2,0))</f>
        <v>0.5</v>
      </c>
      <c r="CI2867" s="146" cm="1">
        <f t="array" ref="CI2867">INDEX($K:$P,ROW(),MATCH(CI$3,$K$2:$P$2,0))</f>
        <v>0.5</v>
      </c>
      <c r="CJ2867" s="146" cm="1">
        <f t="array" ref="CJ2867">INDEX($K:$P,ROW(),MATCH(CJ$3,$K$2:$P$2,0))</f>
        <v>0.5</v>
      </c>
      <c r="CK2867" s="146" cm="1">
        <f t="array" ref="CK2867">INDEX($K:$P,ROW(),MATCH(CK$3,$K$2:$P$2,0))</f>
        <v>0.5</v>
      </c>
      <c r="CL2867" s="146" cm="1">
        <f t="array" ref="CL2867">INDEX($K:$P,ROW(),MATCH(CL$3,$K$2:$P$2,0))</f>
        <v>0.5</v>
      </c>
    </row>
    <row r="2868" spans="2:90" x14ac:dyDescent="0.4">
      <c r="B2868" s="124" t="str">
        <f>"# of "&amp;B2870&amp;"s"</f>
        <v># of in and outs (charged)s</v>
      </c>
      <c r="D2868" t="s">
        <v>516</v>
      </c>
      <c r="E2868" s="8" t="str">
        <f t="shared" si="4078"/>
        <v>2868 FAIL-TV-V</v>
      </c>
      <c r="H2868" s="12"/>
      <c r="I2868" s="60"/>
      <c r="J2868" s="60"/>
      <c r="K2868" s="114">
        <f t="shared" ref="K2868:P2868" ca="1" si="4079">SUMIF($3:$3,K$2,2868:2868)</f>
        <v>30000</v>
      </c>
      <c r="L2868" s="114">
        <f t="shared" ca="1" si="4079"/>
        <v>30000</v>
      </c>
      <c r="M2868" s="114">
        <f t="shared" ca="1" si="4079"/>
        <v>30000</v>
      </c>
      <c r="N2868" s="114">
        <f t="shared" ca="1" si="4079"/>
        <v>30000</v>
      </c>
      <c r="O2868" s="114">
        <f t="shared" ca="1" si="4079"/>
        <v>30000</v>
      </c>
      <c r="P2868" s="114">
        <f t="shared" ca="1" si="4079"/>
        <v>30000</v>
      </c>
      <c r="R2868" s="15"/>
      <c r="S2868" s="147" cm="1">
        <f t="array" aca="1" ref="S2868" ca="1">INDIRECT(S2860)*S2867</f>
        <v>2500</v>
      </c>
      <c r="T2868" s="147" cm="1">
        <f t="array" aca="1" ref="T2868" ca="1">INDIRECT(T2860)*T2867</f>
        <v>2500</v>
      </c>
      <c r="U2868" s="147" cm="1">
        <f t="array" aca="1" ref="U2868" ca="1">INDIRECT(U2860)*U2867</f>
        <v>2500</v>
      </c>
      <c r="V2868" s="147" cm="1">
        <f t="array" aca="1" ref="V2868" ca="1">INDIRECT(V2860)*V2867</f>
        <v>2500</v>
      </c>
      <c r="W2868" s="147" cm="1">
        <f t="array" aca="1" ref="W2868" ca="1">INDIRECT(W2860)*W2867</f>
        <v>2500</v>
      </c>
      <c r="X2868" s="147" cm="1">
        <f t="array" aca="1" ref="X2868" ca="1">INDIRECT(X2860)*X2867</f>
        <v>2500</v>
      </c>
      <c r="Y2868" s="147" cm="1">
        <f t="array" aca="1" ref="Y2868" ca="1">INDIRECT(Y2860)*Y2867</f>
        <v>2500</v>
      </c>
      <c r="Z2868" s="147" cm="1">
        <f t="array" aca="1" ref="Z2868" ca="1">INDIRECT(Z2860)*Z2867</f>
        <v>2500</v>
      </c>
      <c r="AA2868" s="147" cm="1">
        <f t="array" aca="1" ref="AA2868" ca="1">INDIRECT(AA2860)*AA2867</f>
        <v>2500</v>
      </c>
      <c r="AB2868" s="147" cm="1">
        <f t="array" aca="1" ref="AB2868" ca="1">INDIRECT(AB2860)*AB2867</f>
        <v>2500</v>
      </c>
      <c r="AC2868" s="147" cm="1">
        <f t="array" aca="1" ref="AC2868" ca="1">INDIRECT(AC2860)*AC2867</f>
        <v>2500</v>
      </c>
      <c r="AD2868" s="147" cm="1">
        <f t="array" aca="1" ref="AD2868" ca="1">INDIRECT(AD2860)*AD2867</f>
        <v>2500</v>
      </c>
      <c r="AE2868" s="147" cm="1">
        <f t="array" aca="1" ref="AE2868" ca="1">INDIRECT(AE2860)*AE2867</f>
        <v>2500</v>
      </c>
      <c r="AF2868" s="147" cm="1">
        <f t="array" aca="1" ref="AF2868" ca="1">INDIRECT(AF2860)*AF2867</f>
        <v>2500</v>
      </c>
      <c r="AG2868" s="147" cm="1">
        <f t="array" aca="1" ref="AG2868" ca="1">INDIRECT(AG2860)*AG2867</f>
        <v>2500</v>
      </c>
      <c r="AH2868" s="147" cm="1">
        <f t="array" aca="1" ref="AH2868" ca="1">INDIRECT(AH2860)*AH2867</f>
        <v>2500</v>
      </c>
      <c r="AI2868" s="147" cm="1">
        <f t="array" aca="1" ref="AI2868" ca="1">INDIRECT(AI2860)*AI2867</f>
        <v>2500</v>
      </c>
      <c r="AJ2868" s="147" cm="1">
        <f t="array" aca="1" ref="AJ2868" ca="1">INDIRECT(AJ2860)*AJ2867</f>
        <v>2500</v>
      </c>
      <c r="AK2868" s="147" cm="1">
        <f t="array" aca="1" ref="AK2868" ca="1">INDIRECT(AK2860)*AK2867</f>
        <v>2500</v>
      </c>
      <c r="AL2868" s="147" cm="1">
        <f t="array" aca="1" ref="AL2868" ca="1">INDIRECT(AL2860)*AL2867</f>
        <v>2500</v>
      </c>
      <c r="AM2868" s="147" cm="1">
        <f t="array" aca="1" ref="AM2868" ca="1">INDIRECT(AM2860)*AM2867</f>
        <v>2500</v>
      </c>
      <c r="AN2868" s="147" cm="1">
        <f t="array" aca="1" ref="AN2868" ca="1">INDIRECT(AN2860)*AN2867</f>
        <v>2500</v>
      </c>
      <c r="AO2868" s="147" cm="1">
        <f t="array" aca="1" ref="AO2868" ca="1">INDIRECT(AO2860)*AO2867</f>
        <v>2500</v>
      </c>
      <c r="AP2868" s="147" cm="1">
        <f t="array" aca="1" ref="AP2868" ca="1">INDIRECT(AP2860)*AP2867</f>
        <v>2500</v>
      </c>
      <c r="AQ2868" s="147" cm="1">
        <f t="array" aca="1" ref="AQ2868" ca="1">INDIRECT(AQ2860)*AQ2867</f>
        <v>2500</v>
      </c>
      <c r="AR2868" s="147" cm="1">
        <f t="array" aca="1" ref="AR2868" ca="1">INDIRECT(AR2860)*AR2867</f>
        <v>2500</v>
      </c>
      <c r="AS2868" s="147" cm="1">
        <f t="array" aca="1" ref="AS2868" ca="1">INDIRECT(AS2860)*AS2867</f>
        <v>2500</v>
      </c>
      <c r="AT2868" s="147" cm="1">
        <f t="array" aca="1" ref="AT2868" ca="1">INDIRECT(AT2860)*AT2867</f>
        <v>2500</v>
      </c>
      <c r="AU2868" s="147" cm="1">
        <f t="array" aca="1" ref="AU2868" ca="1">INDIRECT(AU2860)*AU2867</f>
        <v>2500</v>
      </c>
      <c r="AV2868" s="147" cm="1">
        <f t="array" aca="1" ref="AV2868" ca="1">INDIRECT(AV2860)*AV2867</f>
        <v>2500</v>
      </c>
      <c r="AW2868" s="147" cm="1">
        <f t="array" aca="1" ref="AW2868" ca="1">INDIRECT(AW2860)*AW2867</f>
        <v>2500</v>
      </c>
      <c r="AX2868" s="147" cm="1">
        <f t="array" aca="1" ref="AX2868" ca="1">INDIRECT(AX2860)*AX2867</f>
        <v>2500</v>
      </c>
      <c r="AY2868" s="147" cm="1">
        <f t="array" aca="1" ref="AY2868" ca="1">INDIRECT(AY2860)*AY2867</f>
        <v>2500</v>
      </c>
      <c r="AZ2868" s="147" cm="1">
        <f t="array" aca="1" ref="AZ2868" ca="1">INDIRECT(AZ2860)*AZ2867</f>
        <v>2500</v>
      </c>
      <c r="BA2868" s="147" cm="1">
        <f t="array" aca="1" ref="BA2868" ca="1">INDIRECT(BA2860)*BA2867</f>
        <v>2500</v>
      </c>
      <c r="BB2868" s="147" cm="1">
        <f t="array" aca="1" ref="BB2868" ca="1">INDIRECT(BB2860)*BB2867</f>
        <v>2500</v>
      </c>
      <c r="BC2868" s="147" cm="1">
        <f t="array" aca="1" ref="BC2868" ca="1">INDIRECT(BC2860)*BC2867</f>
        <v>2500</v>
      </c>
      <c r="BD2868" s="147" cm="1">
        <f t="array" aca="1" ref="BD2868" ca="1">INDIRECT(BD2860)*BD2867</f>
        <v>2500</v>
      </c>
      <c r="BE2868" s="147" cm="1">
        <f t="array" aca="1" ref="BE2868" ca="1">INDIRECT(BE2860)*BE2867</f>
        <v>2500</v>
      </c>
      <c r="BF2868" s="147" cm="1">
        <f t="array" aca="1" ref="BF2868" ca="1">INDIRECT(BF2860)*BF2867</f>
        <v>2500</v>
      </c>
      <c r="BG2868" s="147" cm="1">
        <f t="array" aca="1" ref="BG2868" ca="1">INDIRECT(BG2860)*BG2867</f>
        <v>2500</v>
      </c>
      <c r="BH2868" s="147" cm="1">
        <f t="array" aca="1" ref="BH2868" ca="1">INDIRECT(BH2860)*BH2867</f>
        <v>2500</v>
      </c>
      <c r="BI2868" s="147" cm="1">
        <f t="array" aca="1" ref="BI2868" ca="1">INDIRECT(BI2860)*BI2867</f>
        <v>2500</v>
      </c>
      <c r="BJ2868" s="147" cm="1">
        <f t="array" aca="1" ref="BJ2868" ca="1">INDIRECT(BJ2860)*BJ2867</f>
        <v>2500</v>
      </c>
      <c r="BK2868" s="147" cm="1">
        <f t="array" aca="1" ref="BK2868" ca="1">INDIRECT(BK2860)*BK2867</f>
        <v>2500</v>
      </c>
      <c r="BL2868" s="147" cm="1">
        <f t="array" aca="1" ref="BL2868" ca="1">INDIRECT(BL2860)*BL2867</f>
        <v>2500</v>
      </c>
      <c r="BM2868" s="147" cm="1">
        <f t="array" aca="1" ref="BM2868" ca="1">INDIRECT(BM2860)*BM2867</f>
        <v>2500</v>
      </c>
      <c r="BN2868" s="147" cm="1">
        <f t="array" aca="1" ref="BN2868" ca="1">INDIRECT(BN2860)*BN2867</f>
        <v>2500</v>
      </c>
      <c r="BO2868" s="147" cm="1">
        <f t="array" aca="1" ref="BO2868" ca="1">INDIRECT(BO2860)*BO2867</f>
        <v>2500</v>
      </c>
      <c r="BP2868" s="147" cm="1">
        <f t="array" aca="1" ref="BP2868" ca="1">INDIRECT(BP2860)*BP2867</f>
        <v>2500</v>
      </c>
      <c r="BQ2868" s="147" cm="1">
        <f t="array" aca="1" ref="BQ2868" ca="1">INDIRECT(BQ2860)*BQ2867</f>
        <v>2500</v>
      </c>
      <c r="BR2868" s="147" cm="1">
        <f t="array" aca="1" ref="BR2868" ca="1">INDIRECT(BR2860)*BR2867</f>
        <v>2500</v>
      </c>
      <c r="BS2868" s="147" cm="1">
        <f t="array" aca="1" ref="BS2868" ca="1">INDIRECT(BS2860)*BS2867</f>
        <v>2500</v>
      </c>
      <c r="BT2868" s="147" cm="1">
        <f t="array" aca="1" ref="BT2868" ca="1">INDIRECT(BT2860)*BT2867</f>
        <v>2500</v>
      </c>
      <c r="BU2868" s="147" cm="1">
        <f t="array" aca="1" ref="BU2868" ca="1">INDIRECT(BU2860)*BU2867</f>
        <v>2500</v>
      </c>
      <c r="BV2868" s="147" cm="1">
        <f t="array" aca="1" ref="BV2868" ca="1">INDIRECT(BV2860)*BV2867</f>
        <v>2500</v>
      </c>
      <c r="BW2868" s="147" cm="1">
        <f t="array" aca="1" ref="BW2868" ca="1">INDIRECT(BW2860)*BW2867</f>
        <v>2500</v>
      </c>
      <c r="BX2868" s="147" cm="1">
        <f t="array" aca="1" ref="BX2868" ca="1">INDIRECT(BX2860)*BX2867</f>
        <v>2500</v>
      </c>
      <c r="BY2868" s="147" cm="1">
        <f t="array" aca="1" ref="BY2868" ca="1">INDIRECT(BY2860)*BY2867</f>
        <v>2500</v>
      </c>
      <c r="BZ2868" s="147" cm="1">
        <f t="array" aca="1" ref="BZ2868" ca="1">INDIRECT(BZ2860)*BZ2867</f>
        <v>2500</v>
      </c>
      <c r="CA2868" s="147" cm="1">
        <f t="array" aca="1" ref="CA2868" ca="1">INDIRECT(CA2860)*CA2867</f>
        <v>2500</v>
      </c>
      <c r="CB2868" s="147" cm="1">
        <f t="array" aca="1" ref="CB2868" ca="1">INDIRECT(CB2860)*CB2867</f>
        <v>2500</v>
      </c>
      <c r="CC2868" s="147" cm="1">
        <f t="array" aca="1" ref="CC2868" ca="1">INDIRECT(CC2860)*CC2867</f>
        <v>2500</v>
      </c>
      <c r="CD2868" s="147" cm="1">
        <f t="array" aca="1" ref="CD2868" ca="1">INDIRECT(CD2860)*CD2867</f>
        <v>2500</v>
      </c>
      <c r="CE2868" s="147" cm="1">
        <f t="array" aca="1" ref="CE2868" ca="1">INDIRECT(CE2860)*CE2867</f>
        <v>2500</v>
      </c>
      <c r="CF2868" s="147" cm="1">
        <f t="array" aca="1" ref="CF2868" ca="1">INDIRECT(CF2860)*CF2867</f>
        <v>2500</v>
      </c>
      <c r="CG2868" s="147" cm="1">
        <f t="array" aca="1" ref="CG2868" ca="1">INDIRECT(CG2860)*CG2867</f>
        <v>2500</v>
      </c>
      <c r="CH2868" s="147" cm="1">
        <f t="array" aca="1" ref="CH2868" ca="1">INDIRECT(CH2860)*CH2867</f>
        <v>2500</v>
      </c>
      <c r="CI2868" s="147" cm="1">
        <f t="array" aca="1" ref="CI2868" ca="1">INDIRECT(CI2860)*CI2867</f>
        <v>2500</v>
      </c>
      <c r="CJ2868" s="147" cm="1">
        <f t="array" aca="1" ref="CJ2868" ca="1">INDIRECT(CJ2860)*CJ2867</f>
        <v>2500</v>
      </c>
      <c r="CK2868" s="147" cm="1">
        <f t="array" aca="1" ref="CK2868" ca="1">INDIRECT(CK2860)*CK2867</f>
        <v>2500</v>
      </c>
      <c r="CL2868" s="147" cm="1">
        <f t="array" aca="1" ref="CL2868" ca="1">INDIRECT(CL2860)*CL2867</f>
        <v>2500</v>
      </c>
    </row>
    <row r="2869" spans="2:90" x14ac:dyDescent="0.4">
      <c r="B2869" s="132" t="str">
        <f>B2857</f>
        <v>Surgical procedures</v>
      </c>
      <c r="D2869" t="s">
        <v>516</v>
      </c>
      <c r="E2869" s="8" t="str">
        <f t="shared" si="4078"/>
        <v>2869 FAIL-TV-V</v>
      </c>
      <c r="G2869" t="s">
        <v>332</v>
      </c>
      <c r="H2869" s="12"/>
      <c r="I2869" s="60"/>
      <c r="J2869" s="60"/>
      <c r="K2869" s="38"/>
      <c r="L2869" s="38"/>
      <c r="M2869" s="38"/>
      <c r="N2869" s="38"/>
      <c r="O2869" s="38"/>
      <c r="P2869" s="38"/>
      <c r="R2869" s="15"/>
      <c r="S2869" s="234"/>
      <c r="T2869" s="234"/>
      <c r="U2869" s="234"/>
      <c r="V2869" s="234"/>
      <c r="W2869" s="234"/>
      <c r="X2869" s="234"/>
      <c r="Y2869" s="234"/>
      <c r="Z2869" s="234"/>
      <c r="AA2869" s="234"/>
      <c r="AB2869" s="234"/>
      <c r="AC2869" s="234"/>
      <c r="AD2869" s="234"/>
      <c r="AE2869" s="234"/>
      <c r="AF2869" s="234"/>
      <c r="AG2869" s="234"/>
      <c r="AH2869" s="234"/>
      <c r="AI2869" s="234"/>
      <c r="AJ2869" s="234"/>
      <c r="AK2869" s="234"/>
      <c r="AL2869" s="234"/>
      <c r="AM2869" s="234"/>
      <c r="AN2869" s="234"/>
      <c r="AO2869" s="234"/>
      <c r="AP2869" s="234"/>
      <c r="AQ2869" s="234"/>
      <c r="AR2869" s="234"/>
      <c r="AS2869" s="234"/>
      <c r="AT2869" s="234"/>
      <c r="AU2869" s="234"/>
      <c r="AV2869" s="234"/>
      <c r="AW2869" s="234"/>
      <c r="AX2869" s="234"/>
      <c r="AY2869" s="234"/>
      <c r="AZ2869" s="234"/>
      <c r="BA2869" s="234"/>
      <c r="BB2869" s="234"/>
      <c r="BC2869" s="234"/>
      <c r="BD2869" s="234"/>
      <c r="BE2869" s="234"/>
      <c r="BF2869" s="234"/>
      <c r="BG2869" s="234"/>
      <c r="BH2869" s="234"/>
      <c r="BI2869" s="234"/>
      <c r="BJ2869" s="234"/>
      <c r="BK2869" s="234"/>
      <c r="BL2869" s="234"/>
      <c r="BM2869" s="234"/>
      <c r="BN2869" s="234"/>
      <c r="BO2869" s="234"/>
      <c r="BP2869" s="234"/>
      <c r="BQ2869" s="234"/>
      <c r="BR2869" s="234"/>
      <c r="BS2869" s="234"/>
      <c r="BT2869" s="234"/>
      <c r="BU2869" s="234"/>
      <c r="BV2869" s="234"/>
      <c r="BW2869" s="234"/>
      <c r="BX2869" s="234"/>
      <c r="BY2869" s="234"/>
      <c r="BZ2869" s="234"/>
      <c r="CA2869" s="234"/>
      <c r="CB2869" s="234"/>
      <c r="CC2869" s="234"/>
      <c r="CD2869" s="234"/>
      <c r="CE2869" s="234"/>
      <c r="CF2869" s="234"/>
      <c r="CG2869" s="234"/>
      <c r="CH2869" s="234"/>
      <c r="CI2869" s="234"/>
      <c r="CJ2869" s="234"/>
      <c r="CK2869" s="234"/>
      <c r="CL2869" s="234"/>
    </row>
    <row r="2870" spans="2:90" x14ac:dyDescent="0.4">
      <c r="B2870" s="187" t="str">
        <f>SUBSTITUTE(TRIM(MID(B2865, SEARCH("-", B2865) + 1, LEN(B2865))),":","")</f>
        <v>in and outs (charged)</v>
      </c>
      <c r="D2870" t="s">
        <v>516</v>
      </c>
      <c r="E2870" s="8" t="str">
        <f>ROW()&amp;" "&amp;D2870</f>
        <v>2870 FAIL-TV-V</v>
      </c>
      <c r="G2870" t="s">
        <v>332</v>
      </c>
      <c r="H2870" s="27"/>
      <c r="I2870" s="78"/>
      <c r="J2870" s="78"/>
      <c r="K2870" s="33"/>
      <c r="L2870" s="33"/>
      <c r="M2870" s="33"/>
      <c r="N2870" s="33"/>
      <c r="O2870" s="33"/>
      <c r="P2870" s="33"/>
      <c r="R2870" s="33"/>
      <c r="S2870" s="80"/>
      <c r="T2870" s="80"/>
      <c r="U2870" s="80"/>
      <c r="V2870" s="80"/>
      <c r="W2870" s="80"/>
      <c r="X2870" s="80"/>
      <c r="Y2870" s="80"/>
      <c r="Z2870" s="80"/>
      <c r="AA2870" s="80"/>
      <c r="AB2870" s="80"/>
      <c r="AC2870" s="80"/>
      <c r="AD2870" s="80"/>
      <c r="AE2870" s="80"/>
      <c r="AF2870" s="80"/>
      <c r="AG2870" s="80"/>
      <c r="AH2870" s="80"/>
      <c r="AI2870" s="80"/>
      <c r="AJ2870" s="80"/>
      <c r="AK2870" s="80"/>
      <c r="AL2870" s="80"/>
      <c r="AM2870" s="80"/>
      <c r="AN2870" s="80"/>
      <c r="AO2870" s="80"/>
      <c r="AP2870" s="80"/>
      <c r="AQ2870" s="80"/>
      <c r="AR2870" s="80"/>
      <c r="AS2870" s="80"/>
      <c r="AT2870" s="80"/>
      <c r="AU2870" s="80"/>
      <c r="AV2870" s="80"/>
      <c r="AW2870" s="80"/>
      <c r="AX2870" s="80"/>
      <c r="AY2870" s="80"/>
      <c r="AZ2870" s="80"/>
      <c r="BA2870" s="80"/>
      <c r="BB2870" s="80"/>
      <c r="BC2870" s="80"/>
      <c r="BD2870" s="80"/>
      <c r="BE2870" s="80"/>
      <c r="BF2870" s="80"/>
      <c r="BG2870" s="80"/>
      <c r="BH2870" s="80"/>
      <c r="BI2870" s="80"/>
      <c r="BJ2870" s="80"/>
      <c r="BK2870" s="80"/>
      <c r="BL2870" s="80"/>
      <c r="BM2870" s="80"/>
      <c r="BN2870" s="80"/>
      <c r="BO2870" s="80"/>
      <c r="BP2870" s="80"/>
      <c r="BQ2870" s="80"/>
      <c r="BR2870" s="80"/>
      <c r="BS2870" s="80"/>
      <c r="BT2870" s="80"/>
      <c r="BU2870" s="80"/>
      <c r="BV2870" s="80"/>
      <c r="BW2870" s="80"/>
      <c r="BX2870" s="80"/>
      <c r="BY2870" s="80"/>
      <c r="BZ2870" s="80"/>
      <c r="CA2870" s="80"/>
      <c r="CB2870" s="80"/>
      <c r="CC2870" s="80"/>
      <c r="CD2870" s="80"/>
      <c r="CE2870" s="80"/>
      <c r="CF2870" s="80"/>
      <c r="CG2870" s="80"/>
      <c r="CH2870" s="80"/>
      <c r="CI2870" s="80"/>
      <c r="CJ2870" s="80"/>
      <c r="CK2870" s="80"/>
      <c r="CL2870" s="80"/>
    </row>
    <row r="2871" spans="2:90" x14ac:dyDescent="0.4">
      <c r="B2871" s="132" t="s">
        <v>461</v>
      </c>
      <c r="D2871" t="s">
        <v>516</v>
      </c>
      <c r="E2871" s="8" t="str">
        <f t="shared" ref="E2871:E2876" si="4080">ROW()&amp;" "&amp;D2871</f>
        <v>2871 FAIL-TV-V</v>
      </c>
      <c r="G2871" t="s">
        <v>332</v>
      </c>
      <c r="H2871" s="27"/>
      <c r="I2871" s="78"/>
      <c r="J2871" s="78"/>
      <c r="K2871" s="33"/>
      <c r="L2871" s="33"/>
      <c r="M2871" s="33"/>
      <c r="N2871" s="33"/>
      <c r="O2871" s="33"/>
      <c r="P2871" s="33"/>
      <c r="R2871" s="33"/>
      <c r="S2871" s="80" t="str">
        <f t="shared" ref="S2871" si="4081">S2859</f>
        <v>S$12</v>
      </c>
      <c r="T2871" s="80" t="str">
        <f t="shared" ref="T2871:AX2871" si="4082">T2859</f>
        <v>T$12</v>
      </c>
      <c r="U2871" s="80" t="str">
        <f t="shared" si="4082"/>
        <v>U$12</v>
      </c>
      <c r="V2871" s="80" t="str">
        <f t="shared" si="4082"/>
        <v>V$12</v>
      </c>
      <c r="W2871" s="80" t="str">
        <f t="shared" si="4082"/>
        <v>W$12</v>
      </c>
      <c r="X2871" s="80" t="str">
        <f t="shared" si="4082"/>
        <v>X$12</v>
      </c>
      <c r="Y2871" s="80" t="str">
        <f t="shared" si="4082"/>
        <v>Y$12</v>
      </c>
      <c r="Z2871" s="80" t="str">
        <f t="shared" si="4082"/>
        <v>Z$12</v>
      </c>
      <c r="AA2871" s="80" t="str">
        <f t="shared" si="4082"/>
        <v>AA$12</v>
      </c>
      <c r="AB2871" s="80" t="str">
        <f t="shared" si="4082"/>
        <v>AB$12</v>
      </c>
      <c r="AC2871" s="80" t="str">
        <f t="shared" si="4082"/>
        <v>AC$12</v>
      </c>
      <c r="AD2871" s="80" t="str">
        <f t="shared" si="4082"/>
        <v>AD$12</v>
      </c>
      <c r="AE2871" s="80" t="str">
        <f t="shared" si="4082"/>
        <v>AE$12</v>
      </c>
      <c r="AF2871" s="80" t="str">
        <f t="shared" si="4082"/>
        <v>AF$12</v>
      </c>
      <c r="AG2871" s="80" t="str">
        <f t="shared" si="4082"/>
        <v>AG$12</v>
      </c>
      <c r="AH2871" s="80" t="str">
        <f t="shared" si="4082"/>
        <v>AH$12</v>
      </c>
      <c r="AI2871" s="80" t="str">
        <f t="shared" si="4082"/>
        <v>AI$12</v>
      </c>
      <c r="AJ2871" s="80" t="str">
        <f t="shared" si="4082"/>
        <v>AJ$12</v>
      </c>
      <c r="AK2871" s="80" t="str">
        <f t="shared" si="4082"/>
        <v>AK$12</v>
      </c>
      <c r="AL2871" s="80" t="str">
        <f t="shared" si="4082"/>
        <v>AL$12</v>
      </c>
      <c r="AM2871" s="80" t="str">
        <f t="shared" si="4082"/>
        <v>AM$12</v>
      </c>
      <c r="AN2871" s="80" t="str">
        <f t="shared" si="4082"/>
        <v>AN$12</v>
      </c>
      <c r="AO2871" s="80" t="str">
        <f t="shared" si="4082"/>
        <v>AO$12</v>
      </c>
      <c r="AP2871" s="80" t="str">
        <f t="shared" si="4082"/>
        <v>AP$12</v>
      </c>
      <c r="AQ2871" s="80" t="str">
        <f t="shared" si="4082"/>
        <v>AQ$12</v>
      </c>
      <c r="AR2871" s="80" t="str">
        <f t="shared" si="4082"/>
        <v>AR$12</v>
      </c>
      <c r="AS2871" s="80" t="str">
        <f t="shared" si="4082"/>
        <v>AS$12</v>
      </c>
      <c r="AT2871" s="80" t="str">
        <f t="shared" si="4082"/>
        <v>AT$12</v>
      </c>
      <c r="AU2871" s="80" t="str">
        <f t="shared" si="4082"/>
        <v>AU$12</v>
      </c>
      <c r="AV2871" s="80" t="str">
        <f t="shared" si="4082"/>
        <v>AV$12</v>
      </c>
      <c r="AW2871" s="80" t="str">
        <f t="shared" si="4082"/>
        <v>AW$12</v>
      </c>
      <c r="AX2871" s="80" t="str">
        <f t="shared" si="4082"/>
        <v>AX$12</v>
      </c>
      <c r="AY2871" s="80" t="str">
        <f t="shared" ref="AY2871:CD2871" si="4083">AY2859</f>
        <v>AY$12</v>
      </c>
      <c r="AZ2871" s="80" t="str">
        <f t="shared" si="4083"/>
        <v>AZ$12</v>
      </c>
      <c r="BA2871" s="80" t="str">
        <f t="shared" si="4083"/>
        <v>BA$12</v>
      </c>
      <c r="BB2871" s="80" t="str">
        <f t="shared" si="4083"/>
        <v>BB$12</v>
      </c>
      <c r="BC2871" s="80" t="str">
        <f t="shared" si="4083"/>
        <v>BC$12</v>
      </c>
      <c r="BD2871" s="80" t="str">
        <f t="shared" si="4083"/>
        <v>BD$12</v>
      </c>
      <c r="BE2871" s="80" t="str">
        <f t="shared" si="4083"/>
        <v>BE$12</v>
      </c>
      <c r="BF2871" s="80" t="str">
        <f t="shared" si="4083"/>
        <v>BF$12</v>
      </c>
      <c r="BG2871" s="80" t="str">
        <f t="shared" si="4083"/>
        <v>BG$12</v>
      </c>
      <c r="BH2871" s="80" t="str">
        <f t="shared" si="4083"/>
        <v>BH$12</v>
      </c>
      <c r="BI2871" s="80" t="str">
        <f t="shared" si="4083"/>
        <v>BI$12</v>
      </c>
      <c r="BJ2871" s="80" t="str">
        <f t="shared" si="4083"/>
        <v>BJ$12</v>
      </c>
      <c r="BK2871" s="80" t="str">
        <f t="shared" si="4083"/>
        <v>BK$12</v>
      </c>
      <c r="BL2871" s="80" t="str">
        <f t="shared" si="4083"/>
        <v>BL$12</v>
      </c>
      <c r="BM2871" s="80" t="str">
        <f t="shared" si="4083"/>
        <v>BM$12</v>
      </c>
      <c r="BN2871" s="80" t="str">
        <f t="shared" si="4083"/>
        <v>BN$12</v>
      </c>
      <c r="BO2871" s="80" t="str">
        <f t="shared" si="4083"/>
        <v>BO$12</v>
      </c>
      <c r="BP2871" s="80" t="str">
        <f t="shared" si="4083"/>
        <v>BP$12</v>
      </c>
      <c r="BQ2871" s="80" t="str">
        <f t="shared" si="4083"/>
        <v>BQ$12</v>
      </c>
      <c r="BR2871" s="80" t="str">
        <f t="shared" si="4083"/>
        <v>BR$12</v>
      </c>
      <c r="BS2871" s="80" t="str">
        <f t="shared" si="4083"/>
        <v>BS$12</v>
      </c>
      <c r="BT2871" s="80" t="str">
        <f t="shared" si="4083"/>
        <v>BT$12</v>
      </c>
      <c r="BU2871" s="80" t="str">
        <f t="shared" si="4083"/>
        <v>BU$12</v>
      </c>
      <c r="BV2871" s="80" t="str">
        <f t="shared" si="4083"/>
        <v>BV$12</v>
      </c>
      <c r="BW2871" s="80" t="str">
        <f t="shared" si="4083"/>
        <v>BW$12</v>
      </c>
      <c r="BX2871" s="80" t="str">
        <f t="shared" si="4083"/>
        <v>BX$12</v>
      </c>
      <c r="BY2871" s="80" t="str">
        <f t="shared" si="4083"/>
        <v>BY$12</v>
      </c>
      <c r="BZ2871" s="80" t="str">
        <f t="shared" si="4083"/>
        <v>BZ$12</v>
      </c>
      <c r="CA2871" s="80" t="str">
        <f t="shared" si="4083"/>
        <v>CA$12</v>
      </c>
      <c r="CB2871" s="80" t="str">
        <f t="shared" si="4083"/>
        <v>CB$12</v>
      </c>
      <c r="CC2871" s="80" t="str">
        <f t="shared" si="4083"/>
        <v>CC$12</v>
      </c>
      <c r="CD2871" s="80" t="str">
        <f t="shared" si="4083"/>
        <v>CD$12</v>
      </c>
      <c r="CE2871" s="80" t="str">
        <f t="shared" ref="CE2871:CK2871" si="4084">CE2859</f>
        <v>CE$12</v>
      </c>
      <c r="CF2871" s="80" t="str">
        <f t="shared" si="4084"/>
        <v>CF$12</v>
      </c>
      <c r="CG2871" s="80" t="str">
        <f t="shared" si="4084"/>
        <v>CG$12</v>
      </c>
      <c r="CH2871" s="80" t="str">
        <f t="shared" si="4084"/>
        <v>CH$12</v>
      </c>
      <c r="CI2871" s="80" t="str">
        <f t="shared" si="4084"/>
        <v>CI$12</v>
      </c>
      <c r="CJ2871" s="80" t="str">
        <f t="shared" si="4084"/>
        <v>CJ$12</v>
      </c>
      <c r="CK2871" s="80" t="str">
        <f t="shared" si="4084"/>
        <v>CK$12</v>
      </c>
      <c r="CL2871" s="80" t="str">
        <f t="shared" ref="CL2871" si="4085">CL2859</f>
        <v>CL$12</v>
      </c>
    </row>
    <row r="2872" spans="2:90" x14ac:dyDescent="0.4">
      <c r="B2872" s="187" t="s">
        <v>462</v>
      </c>
      <c r="D2872" t="s">
        <v>516</v>
      </c>
      <c r="E2872" s="8" t="str">
        <f t="shared" si="4080"/>
        <v>2872 FAIL-TV-V</v>
      </c>
      <c r="G2872" t="s">
        <v>332</v>
      </c>
      <c r="K2872" s="53"/>
      <c r="L2872" s="53"/>
      <c r="M2872" s="53"/>
      <c r="N2872" s="53"/>
      <c r="O2872" s="53"/>
      <c r="P2872" s="53"/>
      <c r="R2872" s="24"/>
      <c r="S2872" s="208" t="str">
        <f t="shared" ref="S2872" si="4086">ADDRESS(ROW(S2868),COLUMN(S2868),2)</f>
        <v>S$2868</v>
      </c>
      <c r="T2872" s="208" t="str">
        <f t="shared" ref="T2872:CE2872" si="4087">ADDRESS(ROW(T2868),COLUMN(T2868),2)</f>
        <v>T$2868</v>
      </c>
      <c r="U2872" s="208" t="str">
        <f t="shared" si="4087"/>
        <v>U$2868</v>
      </c>
      <c r="V2872" s="208" t="str">
        <f t="shared" si="4087"/>
        <v>V$2868</v>
      </c>
      <c r="W2872" s="208" t="str">
        <f t="shared" si="4087"/>
        <v>W$2868</v>
      </c>
      <c r="X2872" s="208" t="str">
        <f t="shared" si="4087"/>
        <v>X$2868</v>
      </c>
      <c r="Y2872" s="208" t="str">
        <f t="shared" si="4087"/>
        <v>Y$2868</v>
      </c>
      <c r="Z2872" s="208" t="str">
        <f t="shared" si="4087"/>
        <v>Z$2868</v>
      </c>
      <c r="AA2872" s="208" t="str">
        <f t="shared" si="4087"/>
        <v>AA$2868</v>
      </c>
      <c r="AB2872" s="208" t="str">
        <f t="shared" si="4087"/>
        <v>AB$2868</v>
      </c>
      <c r="AC2872" s="208" t="str">
        <f t="shared" si="4087"/>
        <v>AC$2868</v>
      </c>
      <c r="AD2872" s="208" t="str">
        <f t="shared" si="4087"/>
        <v>AD$2868</v>
      </c>
      <c r="AE2872" s="208" t="str">
        <f t="shared" si="4087"/>
        <v>AE$2868</v>
      </c>
      <c r="AF2872" s="208" t="str">
        <f t="shared" si="4087"/>
        <v>AF$2868</v>
      </c>
      <c r="AG2872" s="208" t="str">
        <f t="shared" si="4087"/>
        <v>AG$2868</v>
      </c>
      <c r="AH2872" s="208" t="str">
        <f t="shared" si="4087"/>
        <v>AH$2868</v>
      </c>
      <c r="AI2872" s="208" t="str">
        <f t="shared" si="4087"/>
        <v>AI$2868</v>
      </c>
      <c r="AJ2872" s="208" t="str">
        <f t="shared" si="4087"/>
        <v>AJ$2868</v>
      </c>
      <c r="AK2872" s="208" t="str">
        <f t="shared" si="4087"/>
        <v>AK$2868</v>
      </c>
      <c r="AL2872" s="208" t="str">
        <f t="shared" si="4087"/>
        <v>AL$2868</v>
      </c>
      <c r="AM2872" s="208" t="str">
        <f t="shared" si="4087"/>
        <v>AM$2868</v>
      </c>
      <c r="AN2872" s="208" t="str">
        <f t="shared" si="4087"/>
        <v>AN$2868</v>
      </c>
      <c r="AO2872" s="208" t="str">
        <f t="shared" si="4087"/>
        <v>AO$2868</v>
      </c>
      <c r="AP2872" s="208" t="str">
        <f t="shared" si="4087"/>
        <v>AP$2868</v>
      </c>
      <c r="AQ2872" s="208" t="str">
        <f t="shared" si="4087"/>
        <v>AQ$2868</v>
      </c>
      <c r="AR2872" s="208" t="str">
        <f t="shared" si="4087"/>
        <v>AR$2868</v>
      </c>
      <c r="AS2872" s="208" t="str">
        <f t="shared" si="4087"/>
        <v>AS$2868</v>
      </c>
      <c r="AT2872" s="208" t="str">
        <f t="shared" si="4087"/>
        <v>AT$2868</v>
      </c>
      <c r="AU2872" s="208" t="str">
        <f t="shared" si="4087"/>
        <v>AU$2868</v>
      </c>
      <c r="AV2872" s="208" t="str">
        <f t="shared" si="4087"/>
        <v>AV$2868</v>
      </c>
      <c r="AW2872" s="208" t="str">
        <f t="shared" si="4087"/>
        <v>AW$2868</v>
      </c>
      <c r="AX2872" s="208" t="str">
        <f t="shared" si="4087"/>
        <v>AX$2868</v>
      </c>
      <c r="AY2872" s="208" t="str">
        <f t="shared" si="4087"/>
        <v>AY$2868</v>
      </c>
      <c r="AZ2872" s="208" t="str">
        <f t="shared" si="4087"/>
        <v>AZ$2868</v>
      </c>
      <c r="BA2872" s="208" t="str">
        <f t="shared" si="4087"/>
        <v>BA$2868</v>
      </c>
      <c r="BB2872" s="208" t="str">
        <f t="shared" si="4087"/>
        <v>BB$2868</v>
      </c>
      <c r="BC2872" s="208" t="str">
        <f t="shared" si="4087"/>
        <v>BC$2868</v>
      </c>
      <c r="BD2872" s="208" t="str">
        <f t="shared" si="4087"/>
        <v>BD$2868</v>
      </c>
      <c r="BE2872" s="208" t="str">
        <f t="shared" si="4087"/>
        <v>BE$2868</v>
      </c>
      <c r="BF2872" s="208" t="str">
        <f t="shared" si="4087"/>
        <v>BF$2868</v>
      </c>
      <c r="BG2872" s="208" t="str">
        <f t="shared" si="4087"/>
        <v>BG$2868</v>
      </c>
      <c r="BH2872" s="208" t="str">
        <f t="shared" si="4087"/>
        <v>BH$2868</v>
      </c>
      <c r="BI2872" s="208" t="str">
        <f t="shared" si="4087"/>
        <v>BI$2868</v>
      </c>
      <c r="BJ2872" s="208" t="str">
        <f t="shared" si="4087"/>
        <v>BJ$2868</v>
      </c>
      <c r="BK2872" s="208" t="str">
        <f t="shared" si="4087"/>
        <v>BK$2868</v>
      </c>
      <c r="BL2872" s="208" t="str">
        <f t="shared" si="4087"/>
        <v>BL$2868</v>
      </c>
      <c r="BM2872" s="208" t="str">
        <f t="shared" si="4087"/>
        <v>BM$2868</v>
      </c>
      <c r="BN2872" s="208" t="str">
        <f t="shared" si="4087"/>
        <v>BN$2868</v>
      </c>
      <c r="BO2872" s="208" t="str">
        <f t="shared" si="4087"/>
        <v>BO$2868</v>
      </c>
      <c r="BP2872" s="208" t="str">
        <f t="shared" si="4087"/>
        <v>BP$2868</v>
      </c>
      <c r="BQ2872" s="208" t="str">
        <f t="shared" si="4087"/>
        <v>BQ$2868</v>
      </c>
      <c r="BR2872" s="208" t="str">
        <f t="shared" si="4087"/>
        <v>BR$2868</v>
      </c>
      <c r="BS2872" s="208" t="str">
        <f t="shared" si="4087"/>
        <v>BS$2868</v>
      </c>
      <c r="BT2872" s="208" t="str">
        <f t="shared" si="4087"/>
        <v>BT$2868</v>
      </c>
      <c r="BU2872" s="208" t="str">
        <f t="shared" si="4087"/>
        <v>BU$2868</v>
      </c>
      <c r="BV2872" s="208" t="str">
        <f t="shared" si="4087"/>
        <v>BV$2868</v>
      </c>
      <c r="BW2872" s="208" t="str">
        <f t="shared" si="4087"/>
        <v>BW$2868</v>
      </c>
      <c r="BX2872" s="208" t="str">
        <f t="shared" si="4087"/>
        <v>BX$2868</v>
      </c>
      <c r="BY2872" s="208" t="str">
        <f t="shared" si="4087"/>
        <v>BY$2868</v>
      </c>
      <c r="BZ2872" s="208" t="str">
        <f t="shared" si="4087"/>
        <v>BZ$2868</v>
      </c>
      <c r="CA2872" s="208" t="str">
        <f t="shared" si="4087"/>
        <v>CA$2868</v>
      </c>
      <c r="CB2872" s="208" t="str">
        <f t="shared" si="4087"/>
        <v>CB$2868</v>
      </c>
      <c r="CC2872" s="208" t="str">
        <f t="shared" si="4087"/>
        <v>CC$2868</v>
      </c>
      <c r="CD2872" s="208" t="str">
        <f t="shared" si="4087"/>
        <v>CD$2868</v>
      </c>
      <c r="CE2872" s="208" t="str">
        <f t="shared" si="4087"/>
        <v>CE$2868</v>
      </c>
      <c r="CF2872" s="208" t="str">
        <f t="shared" ref="CF2872:CK2872" si="4088">ADDRESS(ROW(CF2868),COLUMN(CF2868),2)</f>
        <v>CF$2868</v>
      </c>
      <c r="CG2872" s="208" t="str">
        <f t="shared" si="4088"/>
        <v>CG$2868</v>
      </c>
      <c r="CH2872" s="208" t="str">
        <f t="shared" si="4088"/>
        <v>CH$2868</v>
      </c>
      <c r="CI2872" s="208" t="str">
        <f t="shared" si="4088"/>
        <v>CI$2868</v>
      </c>
      <c r="CJ2872" s="208" t="str">
        <f t="shared" si="4088"/>
        <v>CJ$2868</v>
      </c>
      <c r="CK2872" s="208" t="str">
        <f t="shared" si="4088"/>
        <v>CK$2868</v>
      </c>
      <c r="CL2872" s="208" t="str">
        <f t="shared" ref="CL2872" si="4089">ADDRESS(ROW(CL2868),COLUMN(CL2868),2)</f>
        <v>CL$2868</v>
      </c>
    </row>
    <row r="2873" spans="2:90" x14ac:dyDescent="0.4">
      <c r="B2873" s="187" t="str">
        <f>B2865</f>
        <v>% failure - in and outs (charged)</v>
      </c>
      <c r="D2873" t="s">
        <v>516</v>
      </c>
      <c r="E2873" s="8" t="str">
        <f t="shared" si="4080"/>
        <v>2873 FAIL-TV-V</v>
      </c>
      <c r="G2873" t="s">
        <v>332</v>
      </c>
      <c r="H2873" s="12"/>
      <c r="I2873" s="60"/>
      <c r="J2873" s="60"/>
      <c r="K2873" s="15"/>
      <c r="L2873" s="15"/>
      <c r="M2873" s="15"/>
      <c r="N2873" s="15"/>
      <c r="O2873" s="15"/>
      <c r="P2873" s="15"/>
      <c r="R2873" s="15"/>
      <c r="S2873" s="80"/>
      <c r="T2873" s="80"/>
      <c r="U2873" s="80"/>
      <c r="V2873" s="80"/>
      <c r="W2873" s="80"/>
      <c r="X2873" s="80"/>
      <c r="Y2873" s="80"/>
      <c r="Z2873" s="80"/>
      <c r="AA2873" s="80"/>
      <c r="AB2873" s="80"/>
      <c r="AC2873" s="80"/>
      <c r="AD2873" s="80"/>
      <c r="AE2873" s="80"/>
      <c r="AF2873" s="80"/>
      <c r="AG2873" s="80"/>
      <c r="AH2873" s="80"/>
      <c r="AI2873" s="80"/>
      <c r="AJ2873" s="80"/>
      <c r="AK2873" s="80"/>
      <c r="AL2873" s="80"/>
      <c r="AM2873" s="80"/>
      <c r="AN2873" s="80"/>
      <c r="AO2873" s="80"/>
      <c r="AP2873" s="80"/>
      <c r="AQ2873" s="80"/>
      <c r="AR2873" s="80"/>
      <c r="AS2873" s="80"/>
      <c r="AT2873" s="80"/>
      <c r="AU2873" s="80"/>
      <c r="AV2873" s="80"/>
      <c r="AW2873" s="80"/>
      <c r="AX2873" s="80"/>
      <c r="AY2873" s="80"/>
      <c r="AZ2873" s="80"/>
      <c r="BA2873" s="80"/>
      <c r="BB2873" s="80"/>
      <c r="BC2873" s="80"/>
      <c r="BD2873" s="80"/>
      <c r="BE2873" s="80"/>
      <c r="BF2873" s="80"/>
      <c r="BG2873" s="80"/>
      <c r="BH2873" s="80"/>
      <c r="BI2873" s="80"/>
      <c r="BJ2873" s="80"/>
      <c r="BK2873" s="80"/>
      <c r="BL2873" s="80"/>
      <c r="BM2873" s="80"/>
      <c r="BN2873" s="80"/>
      <c r="BO2873" s="80"/>
      <c r="BP2873" s="80"/>
      <c r="BQ2873" s="80"/>
      <c r="BR2873" s="80"/>
      <c r="BS2873" s="80"/>
      <c r="BT2873" s="80"/>
      <c r="BU2873" s="80"/>
      <c r="BV2873" s="80"/>
      <c r="BW2873" s="80"/>
      <c r="BX2873" s="80"/>
      <c r="BY2873" s="80"/>
      <c r="BZ2873" s="80"/>
      <c r="CA2873" s="80"/>
      <c r="CB2873" s="80"/>
      <c r="CC2873" s="80"/>
      <c r="CD2873" s="80"/>
      <c r="CE2873" s="80"/>
      <c r="CF2873" s="80"/>
      <c r="CG2873" s="80"/>
      <c r="CH2873" s="80"/>
      <c r="CI2873" s="80"/>
      <c r="CJ2873" s="80"/>
      <c r="CK2873" s="80"/>
      <c r="CL2873" s="80"/>
    </row>
    <row r="2874" spans="2:90" x14ac:dyDescent="0.4">
      <c r="B2874" s="132" t="str">
        <f>B2862</f>
        <v xml:space="preserve">secondary unit </v>
      </c>
      <c r="D2874" t="s">
        <v>516</v>
      </c>
      <c r="E2874" s="8" t="str">
        <f t="shared" si="4080"/>
        <v>2874 FAIL-TV-V</v>
      </c>
      <c r="G2874" t="s">
        <v>332</v>
      </c>
      <c r="H2874" s="12"/>
      <c r="I2874" s="60"/>
      <c r="J2874" s="60"/>
      <c r="K2874" s="15"/>
      <c r="L2874" s="15"/>
      <c r="M2874" s="15"/>
      <c r="N2874" s="15"/>
      <c r="O2874" s="15"/>
      <c r="P2874" s="15"/>
      <c r="R2874" s="15"/>
      <c r="S2874" s="76"/>
      <c r="T2874" s="76"/>
      <c r="U2874" s="76"/>
      <c r="V2874" s="76"/>
      <c r="W2874" s="76"/>
      <c r="X2874" s="76"/>
      <c r="Y2874" s="76"/>
      <c r="Z2874" s="76"/>
      <c r="AA2874" s="76"/>
      <c r="AB2874" s="76"/>
      <c r="AC2874" s="76"/>
      <c r="AD2874" s="76"/>
      <c r="AE2874" s="76"/>
      <c r="AF2874" s="76"/>
      <c r="AG2874" s="76"/>
      <c r="AH2874" s="76"/>
      <c r="AI2874" s="76"/>
      <c r="AJ2874" s="76"/>
      <c r="AK2874" s="76"/>
      <c r="AL2874" s="76"/>
      <c r="AM2874" s="76"/>
      <c r="AN2874" s="76"/>
      <c r="AO2874" s="76"/>
      <c r="AP2874" s="76"/>
      <c r="AQ2874" s="76"/>
      <c r="AR2874" s="76"/>
      <c r="AS2874" s="76"/>
      <c r="AT2874" s="76"/>
      <c r="AU2874" s="76"/>
      <c r="AV2874" s="76"/>
      <c r="AW2874" s="76"/>
      <c r="AX2874" s="76"/>
      <c r="AY2874" s="76"/>
      <c r="AZ2874" s="76"/>
      <c r="BA2874" s="76"/>
      <c r="BB2874" s="76"/>
      <c r="BC2874" s="76"/>
      <c r="BD2874" s="76"/>
      <c r="BE2874" s="76"/>
      <c r="BF2874" s="76"/>
      <c r="BG2874" s="76"/>
      <c r="BH2874" s="76"/>
      <c r="BI2874" s="76"/>
      <c r="BJ2874" s="76"/>
      <c r="BK2874" s="76"/>
      <c r="BL2874" s="76"/>
      <c r="BM2874" s="76"/>
      <c r="BN2874" s="76"/>
      <c r="BO2874" s="76"/>
      <c r="BP2874" s="76"/>
      <c r="BQ2874" s="76"/>
      <c r="BR2874" s="76"/>
      <c r="BS2874" s="76"/>
      <c r="BT2874" s="76"/>
      <c r="BU2874" s="76"/>
      <c r="BV2874" s="76"/>
      <c r="BW2874" s="76"/>
      <c r="BX2874" s="76"/>
      <c r="BY2874" s="76"/>
      <c r="BZ2874" s="76"/>
      <c r="CA2874" s="76"/>
      <c r="CB2874" s="76"/>
      <c r="CC2874" s="76"/>
      <c r="CD2874" s="76"/>
      <c r="CE2874" s="76"/>
      <c r="CF2874" s="76"/>
      <c r="CG2874" s="76"/>
      <c r="CH2874" s="76"/>
      <c r="CI2874" s="76"/>
      <c r="CJ2874" s="76"/>
      <c r="CK2874" s="76"/>
      <c r="CL2874" s="76"/>
    </row>
    <row r="2875" spans="2:90" x14ac:dyDescent="0.4">
      <c r="B2875" s="132" t="str">
        <f>B2863</f>
        <v>Secondary revenue driver</v>
      </c>
      <c r="D2875" t="s">
        <v>516</v>
      </c>
      <c r="E2875" s="8" t="str">
        <f t="shared" si="4080"/>
        <v>2875 FAIL-TV-V</v>
      </c>
      <c r="G2875" t="s">
        <v>332</v>
      </c>
      <c r="H2875" s="12"/>
      <c r="I2875" s="60"/>
      <c r="J2875" s="60"/>
      <c r="K2875" s="15"/>
      <c r="L2875" s="15"/>
      <c r="M2875" s="15"/>
      <c r="N2875" s="15"/>
      <c r="O2875" s="15"/>
      <c r="P2875" s="15"/>
      <c r="R2875" s="15"/>
      <c r="S2875" s="76"/>
      <c r="T2875" s="76"/>
      <c r="U2875" s="76"/>
      <c r="V2875" s="76"/>
      <c r="W2875" s="76"/>
      <c r="X2875" s="76"/>
      <c r="Y2875" s="76"/>
      <c r="Z2875" s="76"/>
      <c r="AA2875" s="76"/>
      <c r="AB2875" s="76"/>
      <c r="AC2875" s="76"/>
      <c r="AD2875" s="76"/>
      <c r="AE2875" s="76"/>
      <c r="AF2875" s="76"/>
      <c r="AG2875" s="76"/>
      <c r="AH2875" s="76"/>
      <c r="AI2875" s="76"/>
      <c r="AJ2875" s="76"/>
      <c r="AK2875" s="76"/>
      <c r="AL2875" s="76"/>
      <c r="AM2875" s="76"/>
      <c r="AN2875" s="76"/>
      <c r="AO2875" s="76"/>
      <c r="AP2875" s="76"/>
      <c r="AQ2875" s="76"/>
      <c r="AR2875" s="76"/>
      <c r="AS2875" s="76"/>
      <c r="AT2875" s="76"/>
      <c r="AU2875" s="76"/>
      <c r="AV2875" s="76"/>
      <c r="AW2875" s="76"/>
      <c r="AX2875" s="76"/>
      <c r="AY2875" s="76"/>
      <c r="AZ2875" s="76"/>
      <c r="BA2875" s="76"/>
      <c r="BB2875" s="76"/>
      <c r="BC2875" s="76"/>
      <c r="BD2875" s="76"/>
      <c r="BE2875" s="76"/>
      <c r="BF2875" s="76"/>
      <c r="BG2875" s="76"/>
      <c r="BH2875" s="76"/>
      <c r="BI2875" s="76"/>
      <c r="BJ2875" s="76"/>
      <c r="BK2875" s="76"/>
      <c r="BL2875" s="76"/>
      <c r="BM2875" s="76"/>
      <c r="BN2875" s="76"/>
      <c r="BO2875" s="76"/>
      <c r="BP2875" s="76"/>
      <c r="BQ2875" s="76"/>
      <c r="BR2875" s="76"/>
      <c r="BS2875" s="76"/>
      <c r="BT2875" s="76"/>
      <c r="BU2875" s="76"/>
      <c r="BV2875" s="76"/>
      <c r="BW2875" s="76"/>
      <c r="BX2875" s="76"/>
      <c r="BY2875" s="76"/>
      <c r="BZ2875" s="76"/>
      <c r="CA2875" s="76"/>
      <c r="CB2875" s="76"/>
      <c r="CC2875" s="76"/>
      <c r="CD2875" s="76"/>
      <c r="CE2875" s="76"/>
      <c r="CF2875" s="76"/>
      <c r="CG2875" s="76"/>
      <c r="CH2875" s="76"/>
      <c r="CI2875" s="76"/>
      <c r="CJ2875" s="76"/>
      <c r="CK2875" s="76"/>
      <c r="CL2875" s="76"/>
    </row>
    <row r="2876" spans="2:90" x14ac:dyDescent="0.4">
      <c r="B2876" s="132" t="str">
        <f>B2864</f>
        <v>Secondary volume driver</v>
      </c>
      <c r="D2876" t="s">
        <v>516</v>
      </c>
      <c r="E2876" s="8" t="str">
        <f t="shared" si="4080"/>
        <v>2876 FAIL-TV-V</v>
      </c>
      <c r="G2876" t="s">
        <v>332</v>
      </c>
      <c r="H2876" s="12"/>
      <c r="I2876" s="60"/>
      <c r="J2876" s="60"/>
      <c r="K2876" s="15"/>
      <c r="L2876" s="15"/>
      <c r="M2876" s="15"/>
      <c r="N2876" s="15"/>
      <c r="O2876" s="15"/>
      <c r="P2876" s="15"/>
      <c r="R2876" s="15"/>
      <c r="S2876" s="175"/>
      <c r="T2876" s="175"/>
      <c r="U2876" s="175"/>
      <c r="V2876" s="175"/>
      <c r="W2876" s="175"/>
      <c r="X2876" s="175"/>
      <c r="Y2876" s="175"/>
      <c r="Z2876" s="175"/>
      <c r="AA2876" s="175"/>
      <c r="AB2876" s="175"/>
      <c r="AC2876" s="175"/>
      <c r="AD2876" s="175"/>
      <c r="AE2876" s="175"/>
      <c r="AF2876" s="175"/>
      <c r="AG2876" s="175"/>
      <c r="AH2876" s="175"/>
      <c r="AI2876" s="175"/>
      <c r="AJ2876" s="175"/>
      <c r="AK2876" s="175"/>
      <c r="AL2876" s="175"/>
      <c r="AM2876" s="175"/>
      <c r="AN2876" s="175"/>
      <c r="AO2876" s="175"/>
      <c r="AP2876" s="175"/>
      <c r="AQ2876" s="175"/>
      <c r="AR2876" s="175"/>
      <c r="AS2876" s="175"/>
      <c r="AT2876" s="175"/>
      <c r="AU2876" s="175"/>
      <c r="AV2876" s="175"/>
      <c r="AW2876" s="175"/>
      <c r="AX2876" s="175"/>
      <c r="AY2876" s="175"/>
      <c r="AZ2876" s="175"/>
      <c r="BA2876" s="175"/>
      <c r="BB2876" s="175"/>
      <c r="BC2876" s="175"/>
      <c r="BD2876" s="175"/>
      <c r="BE2876" s="175"/>
      <c r="BF2876" s="175"/>
      <c r="BG2876" s="175"/>
      <c r="BH2876" s="175"/>
      <c r="BI2876" s="175"/>
      <c r="BJ2876" s="175"/>
      <c r="BK2876" s="175"/>
      <c r="BL2876" s="175"/>
      <c r="BM2876" s="175"/>
      <c r="BN2876" s="175"/>
      <c r="BO2876" s="175"/>
      <c r="BP2876" s="175"/>
      <c r="BQ2876" s="175"/>
      <c r="BR2876" s="175"/>
      <c r="BS2876" s="175"/>
      <c r="BT2876" s="175"/>
      <c r="BU2876" s="175"/>
      <c r="BV2876" s="175"/>
      <c r="BW2876" s="175"/>
      <c r="BX2876" s="175"/>
      <c r="BY2876" s="175"/>
      <c r="BZ2876" s="175"/>
      <c r="CA2876" s="175"/>
      <c r="CB2876" s="175"/>
      <c r="CC2876" s="175"/>
      <c r="CD2876" s="175"/>
      <c r="CE2876" s="175"/>
      <c r="CF2876" s="175"/>
      <c r="CG2876" s="175"/>
      <c r="CH2876" s="175"/>
      <c r="CI2876" s="175"/>
      <c r="CJ2876" s="175"/>
      <c r="CK2876" s="175"/>
      <c r="CL2876" s="175"/>
    </row>
    <row r="2878" spans="2:90" x14ac:dyDescent="0.4">
      <c r="B2878" s="171" t="s">
        <v>503</v>
      </c>
      <c r="E2878" s="8"/>
      <c r="H2878" s="170"/>
      <c r="I2878" s="172"/>
      <c r="J2878" s="172"/>
      <c r="K2878" s="193"/>
      <c r="L2878" s="193"/>
      <c r="M2878" s="193"/>
      <c r="N2878" s="193"/>
      <c r="O2878" s="193"/>
      <c r="P2878" s="193"/>
      <c r="R2878" s="194"/>
      <c r="S2878" s="170"/>
      <c r="T2878" s="170"/>
      <c r="U2878" s="170"/>
      <c r="V2878" s="170"/>
      <c r="W2878" s="170"/>
      <c r="X2878" s="170"/>
      <c r="Y2878" s="170"/>
      <c r="Z2878" s="170"/>
      <c r="AA2878" s="170"/>
      <c r="AB2878" s="170"/>
      <c r="AC2878" s="170"/>
      <c r="AD2878" s="170"/>
      <c r="AE2878" s="170"/>
      <c r="AF2878" s="170"/>
      <c r="AG2878" s="170"/>
      <c r="AH2878" s="170"/>
      <c r="AI2878" s="170"/>
      <c r="AJ2878" s="170"/>
      <c r="AK2878" s="170"/>
      <c r="AL2878" s="170"/>
      <c r="AM2878" s="170"/>
      <c r="AN2878" s="170"/>
      <c r="AO2878" s="170"/>
      <c r="AP2878" s="170"/>
      <c r="AQ2878" s="170"/>
      <c r="AR2878" s="170"/>
      <c r="AS2878" s="170"/>
      <c r="AT2878" s="170"/>
      <c r="AU2878" s="170"/>
      <c r="AV2878" s="170"/>
      <c r="AW2878" s="170"/>
      <c r="AX2878" s="170"/>
      <c r="AY2878" s="170"/>
      <c r="AZ2878" s="170"/>
      <c r="BA2878" s="170"/>
      <c r="BB2878" s="170"/>
      <c r="BC2878" s="170"/>
      <c r="BD2878" s="170"/>
      <c r="BE2878" s="170"/>
      <c r="BF2878" s="170"/>
      <c r="BG2878" s="170"/>
      <c r="BH2878" s="170"/>
      <c r="BI2878" s="170"/>
      <c r="BJ2878" s="170"/>
      <c r="BK2878" s="170"/>
      <c r="BL2878" s="170"/>
      <c r="BM2878" s="170"/>
      <c r="BN2878" s="170"/>
      <c r="BO2878" s="170"/>
      <c r="BP2878" s="170"/>
      <c r="BQ2878" s="170"/>
      <c r="BR2878" s="170"/>
      <c r="BS2878" s="170"/>
      <c r="BT2878" s="170"/>
      <c r="BU2878" s="170"/>
      <c r="BV2878" s="170"/>
      <c r="BW2878" s="170"/>
      <c r="BX2878" s="170"/>
      <c r="BY2878" s="170"/>
      <c r="BZ2878" s="170"/>
      <c r="CA2878" s="170"/>
      <c r="CB2878" s="170"/>
      <c r="CC2878" s="170"/>
      <c r="CD2878" s="170"/>
      <c r="CE2878" s="170"/>
      <c r="CF2878" s="170"/>
      <c r="CG2878" s="170"/>
      <c r="CH2878" s="170"/>
      <c r="CI2878" s="170"/>
      <c r="CJ2878" s="170"/>
      <c r="CK2878" s="170"/>
      <c r="CL2878" s="170"/>
    </row>
    <row r="2879" spans="2:90" x14ac:dyDescent="0.4">
      <c r="B2879" s="171" t="s">
        <v>504</v>
      </c>
      <c r="E2879" s="8"/>
      <c r="H2879" s="170"/>
      <c r="I2879" s="172"/>
      <c r="J2879" s="172"/>
      <c r="K2879" s="193"/>
      <c r="L2879" s="193"/>
      <c r="M2879" s="193"/>
      <c r="N2879" s="193"/>
      <c r="O2879" s="193"/>
      <c r="P2879" s="193"/>
      <c r="R2879" s="194"/>
      <c r="S2879" s="170"/>
      <c r="T2879" s="170"/>
      <c r="U2879" s="170"/>
      <c r="V2879" s="170"/>
      <c r="W2879" s="170"/>
      <c r="X2879" s="170"/>
      <c r="Y2879" s="170"/>
      <c r="Z2879" s="170"/>
      <c r="AA2879" s="170"/>
      <c r="AB2879" s="170"/>
      <c r="AC2879" s="170"/>
      <c r="AD2879" s="170"/>
      <c r="AE2879" s="170"/>
      <c r="AF2879" s="170"/>
      <c r="AG2879" s="170"/>
      <c r="AH2879" s="170"/>
      <c r="AI2879" s="170"/>
      <c r="AJ2879" s="170"/>
      <c r="AK2879" s="170"/>
      <c r="AL2879" s="170"/>
      <c r="AM2879" s="170"/>
      <c r="AN2879" s="170"/>
      <c r="AO2879" s="170"/>
      <c r="AP2879" s="170"/>
      <c r="AQ2879" s="170"/>
      <c r="AR2879" s="170"/>
      <c r="AS2879" s="170"/>
      <c r="AT2879" s="170"/>
      <c r="AU2879" s="170"/>
      <c r="AV2879" s="170"/>
      <c r="AW2879" s="170"/>
      <c r="AX2879" s="170"/>
      <c r="AY2879" s="170"/>
      <c r="AZ2879" s="170"/>
      <c r="BA2879" s="170"/>
      <c r="BB2879" s="170"/>
      <c r="BC2879" s="170"/>
      <c r="BD2879" s="170"/>
      <c r="BE2879" s="170"/>
      <c r="BF2879" s="170"/>
      <c r="BG2879" s="170"/>
      <c r="BH2879" s="170"/>
      <c r="BI2879" s="170"/>
      <c r="BJ2879" s="170"/>
      <c r="BK2879" s="170"/>
      <c r="BL2879" s="170"/>
      <c r="BM2879" s="170"/>
      <c r="BN2879" s="170"/>
      <c r="BO2879" s="170"/>
      <c r="BP2879" s="170"/>
      <c r="BQ2879" s="170"/>
      <c r="BR2879" s="170"/>
      <c r="BS2879" s="170"/>
      <c r="BT2879" s="170"/>
      <c r="BU2879" s="170"/>
      <c r="BV2879" s="170"/>
      <c r="BW2879" s="170"/>
      <c r="BX2879" s="170"/>
      <c r="BY2879" s="170"/>
      <c r="BZ2879" s="170"/>
      <c r="CA2879" s="170"/>
      <c r="CB2879" s="170"/>
      <c r="CC2879" s="170"/>
      <c r="CD2879" s="170"/>
      <c r="CE2879" s="170"/>
      <c r="CF2879" s="170"/>
      <c r="CG2879" s="170"/>
      <c r="CH2879" s="170"/>
      <c r="CI2879" s="170"/>
      <c r="CJ2879" s="170"/>
      <c r="CK2879" s="170"/>
      <c r="CL2879" s="170"/>
    </row>
    <row r="2880" spans="2:90" x14ac:dyDescent="0.4">
      <c r="B2880" s="171" t="s">
        <v>461</v>
      </c>
      <c r="E2880" s="8"/>
      <c r="H2880" s="170"/>
      <c r="I2880" s="172"/>
      <c r="J2880" s="172"/>
      <c r="K2880" s="193"/>
      <c r="L2880" s="193"/>
      <c r="M2880" s="193"/>
      <c r="N2880" s="193"/>
      <c r="O2880" s="193"/>
      <c r="P2880" s="193"/>
      <c r="R2880" s="194"/>
      <c r="S2880" s="195" t="str">
        <f t="shared" ref="S2880:AX2880" si="4090">S$16</f>
        <v>S$12</v>
      </c>
      <c r="T2880" s="195" t="str">
        <f t="shared" si="4090"/>
        <v>T$12</v>
      </c>
      <c r="U2880" s="195" t="str">
        <f t="shared" si="4090"/>
        <v>U$12</v>
      </c>
      <c r="V2880" s="195" t="str">
        <f t="shared" si="4090"/>
        <v>V$12</v>
      </c>
      <c r="W2880" s="195" t="str">
        <f t="shared" si="4090"/>
        <v>W$12</v>
      </c>
      <c r="X2880" s="195" t="str">
        <f t="shared" si="4090"/>
        <v>X$12</v>
      </c>
      <c r="Y2880" s="195" t="str">
        <f t="shared" si="4090"/>
        <v>Y$12</v>
      </c>
      <c r="Z2880" s="195" t="str">
        <f t="shared" si="4090"/>
        <v>Z$12</v>
      </c>
      <c r="AA2880" s="195" t="str">
        <f t="shared" si="4090"/>
        <v>AA$12</v>
      </c>
      <c r="AB2880" s="195" t="str">
        <f t="shared" si="4090"/>
        <v>AB$12</v>
      </c>
      <c r="AC2880" s="195" t="str">
        <f t="shared" si="4090"/>
        <v>AC$12</v>
      </c>
      <c r="AD2880" s="195" t="str">
        <f t="shared" si="4090"/>
        <v>AD$12</v>
      </c>
      <c r="AE2880" s="195" t="str">
        <f t="shared" si="4090"/>
        <v>AE$12</v>
      </c>
      <c r="AF2880" s="195" t="str">
        <f t="shared" si="4090"/>
        <v>AF$12</v>
      </c>
      <c r="AG2880" s="195" t="str">
        <f t="shared" si="4090"/>
        <v>AG$12</v>
      </c>
      <c r="AH2880" s="195" t="str">
        <f t="shared" si="4090"/>
        <v>AH$12</v>
      </c>
      <c r="AI2880" s="195" t="str">
        <f t="shared" si="4090"/>
        <v>AI$12</v>
      </c>
      <c r="AJ2880" s="195" t="str">
        <f t="shared" si="4090"/>
        <v>AJ$12</v>
      </c>
      <c r="AK2880" s="195" t="str">
        <f t="shared" si="4090"/>
        <v>AK$12</v>
      </c>
      <c r="AL2880" s="195" t="str">
        <f t="shared" si="4090"/>
        <v>AL$12</v>
      </c>
      <c r="AM2880" s="195" t="str">
        <f t="shared" si="4090"/>
        <v>AM$12</v>
      </c>
      <c r="AN2880" s="195" t="str">
        <f t="shared" si="4090"/>
        <v>AN$12</v>
      </c>
      <c r="AO2880" s="195" t="str">
        <f t="shared" si="4090"/>
        <v>AO$12</v>
      </c>
      <c r="AP2880" s="195" t="str">
        <f t="shared" si="4090"/>
        <v>AP$12</v>
      </c>
      <c r="AQ2880" s="195" t="str">
        <f t="shared" si="4090"/>
        <v>AQ$12</v>
      </c>
      <c r="AR2880" s="195" t="str">
        <f t="shared" si="4090"/>
        <v>AR$12</v>
      </c>
      <c r="AS2880" s="195" t="str">
        <f t="shared" si="4090"/>
        <v>AS$12</v>
      </c>
      <c r="AT2880" s="195" t="str">
        <f t="shared" si="4090"/>
        <v>AT$12</v>
      </c>
      <c r="AU2880" s="195" t="str">
        <f t="shared" si="4090"/>
        <v>AU$12</v>
      </c>
      <c r="AV2880" s="195" t="str">
        <f t="shared" si="4090"/>
        <v>AV$12</v>
      </c>
      <c r="AW2880" s="195" t="str">
        <f t="shared" si="4090"/>
        <v>AW$12</v>
      </c>
      <c r="AX2880" s="195" t="str">
        <f t="shared" si="4090"/>
        <v>AX$12</v>
      </c>
      <c r="AY2880" s="195" t="str">
        <f t="shared" ref="AY2880:CD2880" si="4091">AY$16</f>
        <v>AY$12</v>
      </c>
      <c r="AZ2880" s="195" t="str">
        <f t="shared" si="4091"/>
        <v>AZ$12</v>
      </c>
      <c r="BA2880" s="195" t="str">
        <f t="shared" si="4091"/>
        <v>BA$12</v>
      </c>
      <c r="BB2880" s="195" t="str">
        <f t="shared" si="4091"/>
        <v>BB$12</v>
      </c>
      <c r="BC2880" s="195" t="str">
        <f t="shared" si="4091"/>
        <v>BC$12</v>
      </c>
      <c r="BD2880" s="195" t="str">
        <f t="shared" si="4091"/>
        <v>BD$12</v>
      </c>
      <c r="BE2880" s="195" t="str">
        <f t="shared" si="4091"/>
        <v>BE$12</v>
      </c>
      <c r="BF2880" s="195" t="str">
        <f t="shared" si="4091"/>
        <v>BF$12</v>
      </c>
      <c r="BG2880" s="195" t="str">
        <f t="shared" si="4091"/>
        <v>BG$12</v>
      </c>
      <c r="BH2880" s="195" t="str">
        <f t="shared" si="4091"/>
        <v>BH$12</v>
      </c>
      <c r="BI2880" s="195" t="str">
        <f t="shared" si="4091"/>
        <v>BI$12</v>
      </c>
      <c r="BJ2880" s="195" t="str">
        <f t="shared" si="4091"/>
        <v>BJ$12</v>
      </c>
      <c r="BK2880" s="195" t="str">
        <f t="shared" si="4091"/>
        <v>BK$12</v>
      </c>
      <c r="BL2880" s="195" t="str">
        <f t="shared" si="4091"/>
        <v>BL$12</v>
      </c>
      <c r="BM2880" s="195" t="str">
        <f t="shared" si="4091"/>
        <v>BM$12</v>
      </c>
      <c r="BN2880" s="195" t="str">
        <f t="shared" si="4091"/>
        <v>BN$12</v>
      </c>
      <c r="BO2880" s="195" t="str">
        <f t="shared" si="4091"/>
        <v>BO$12</v>
      </c>
      <c r="BP2880" s="195" t="str">
        <f t="shared" si="4091"/>
        <v>BP$12</v>
      </c>
      <c r="BQ2880" s="195" t="str">
        <f t="shared" si="4091"/>
        <v>BQ$12</v>
      </c>
      <c r="BR2880" s="195" t="str">
        <f t="shared" si="4091"/>
        <v>BR$12</v>
      </c>
      <c r="BS2880" s="195" t="str">
        <f t="shared" si="4091"/>
        <v>BS$12</v>
      </c>
      <c r="BT2880" s="195" t="str">
        <f t="shared" si="4091"/>
        <v>BT$12</v>
      </c>
      <c r="BU2880" s="195" t="str">
        <f t="shared" si="4091"/>
        <v>BU$12</v>
      </c>
      <c r="BV2880" s="195" t="str">
        <f t="shared" si="4091"/>
        <v>BV$12</v>
      </c>
      <c r="BW2880" s="195" t="str">
        <f t="shared" si="4091"/>
        <v>BW$12</v>
      </c>
      <c r="BX2880" s="195" t="str">
        <f t="shared" si="4091"/>
        <v>BX$12</v>
      </c>
      <c r="BY2880" s="195" t="str">
        <f t="shared" si="4091"/>
        <v>BY$12</v>
      </c>
      <c r="BZ2880" s="195" t="str">
        <f t="shared" si="4091"/>
        <v>BZ$12</v>
      </c>
      <c r="CA2880" s="195" t="str">
        <f t="shared" si="4091"/>
        <v>CA$12</v>
      </c>
      <c r="CB2880" s="195" t="str">
        <f t="shared" si="4091"/>
        <v>CB$12</v>
      </c>
      <c r="CC2880" s="195" t="str">
        <f t="shared" si="4091"/>
        <v>CC$12</v>
      </c>
      <c r="CD2880" s="195" t="str">
        <f t="shared" si="4091"/>
        <v>CD$12</v>
      </c>
      <c r="CE2880" s="195" t="str">
        <f t="shared" ref="CE2880:CL2880" si="4092">CE$16</f>
        <v>CE$12</v>
      </c>
      <c r="CF2880" s="195" t="str">
        <f t="shared" si="4092"/>
        <v>CF$12</v>
      </c>
      <c r="CG2880" s="195" t="str">
        <f t="shared" si="4092"/>
        <v>CG$12</v>
      </c>
      <c r="CH2880" s="195" t="str">
        <f t="shared" si="4092"/>
        <v>CH$12</v>
      </c>
      <c r="CI2880" s="195" t="str">
        <f t="shared" si="4092"/>
        <v>CI$12</v>
      </c>
      <c r="CJ2880" s="195" t="str">
        <f t="shared" si="4092"/>
        <v>CJ$12</v>
      </c>
      <c r="CK2880" s="195" t="str">
        <f t="shared" si="4092"/>
        <v>CK$12</v>
      </c>
      <c r="CL2880" s="195" t="str">
        <f t="shared" si="4092"/>
        <v>CL$12</v>
      </c>
    </row>
    <row r="2881" spans="2:90" x14ac:dyDescent="0.4">
      <c r="B2881" s="171" t="s">
        <v>462</v>
      </c>
      <c r="E2881" s="8"/>
      <c r="H2881" s="196"/>
      <c r="I2881" s="197"/>
      <c r="J2881" s="197"/>
      <c r="K2881" s="198"/>
      <c r="L2881" s="198"/>
      <c r="M2881" s="198"/>
      <c r="N2881" s="198"/>
      <c r="O2881" s="198"/>
      <c r="P2881" s="198"/>
      <c r="R2881" s="198"/>
      <c r="S2881" s="195" t="str">
        <f t="shared" ref="S2881:AX2881" si="4093">S$17</f>
        <v>S$13</v>
      </c>
      <c r="T2881" s="195" t="str">
        <f t="shared" si="4093"/>
        <v>T$13</v>
      </c>
      <c r="U2881" s="195" t="str">
        <f t="shared" si="4093"/>
        <v>U$13</v>
      </c>
      <c r="V2881" s="195" t="str">
        <f t="shared" si="4093"/>
        <v>V$13</v>
      </c>
      <c r="W2881" s="195" t="str">
        <f t="shared" si="4093"/>
        <v>W$13</v>
      </c>
      <c r="X2881" s="195" t="str">
        <f t="shared" si="4093"/>
        <v>X$13</v>
      </c>
      <c r="Y2881" s="195" t="str">
        <f t="shared" si="4093"/>
        <v>Y$13</v>
      </c>
      <c r="Z2881" s="195" t="str">
        <f t="shared" si="4093"/>
        <v>Z$13</v>
      </c>
      <c r="AA2881" s="195" t="str">
        <f t="shared" si="4093"/>
        <v>AA$13</v>
      </c>
      <c r="AB2881" s="195" t="str">
        <f t="shared" si="4093"/>
        <v>AB$13</v>
      </c>
      <c r="AC2881" s="195" t="str">
        <f t="shared" si="4093"/>
        <v>AC$13</v>
      </c>
      <c r="AD2881" s="195" t="str">
        <f t="shared" si="4093"/>
        <v>AD$13</v>
      </c>
      <c r="AE2881" s="195" t="str">
        <f t="shared" si="4093"/>
        <v>AE$13</v>
      </c>
      <c r="AF2881" s="195" t="str">
        <f t="shared" si="4093"/>
        <v>AF$13</v>
      </c>
      <c r="AG2881" s="195" t="str">
        <f t="shared" si="4093"/>
        <v>AG$13</v>
      </c>
      <c r="AH2881" s="195" t="str">
        <f t="shared" si="4093"/>
        <v>AH$13</v>
      </c>
      <c r="AI2881" s="195" t="str">
        <f t="shared" si="4093"/>
        <v>AI$13</v>
      </c>
      <c r="AJ2881" s="195" t="str">
        <f t="shared" si="4093"/>
        <v>AJ$13</v>
      </c>
      <c r="AK2881" s="195" t="str">
        <f t="shared" si="4093"/>
        <v>AK$13</v>
      </c>
      <c r="AL2881" s="195" t="str">
        <f t="shared" si="4093"/>
        <v>AL$13</v>
      </c>
      <c r="AM2881" s="195" t="str">
        <f t="shared" si="4093"/>
        <v>AM$13</v>
      </c>
      <c r="AN2881" s="195" t="str">
        <f t="shared" si="4093"/>
        <v>AN$13</v>
      </c>
      <c r="AO2881" s="195" t="str">
        <f t="shared" si="4093"/>
        <v>AO$13</v>
      </c>
      <c r="AP2881" s="195" t="str">
        <f t="shared" si="4093"/>
        <v>AP$13</v>
      </c>
      <c r="AQ2881" s="195" t="str">
        <f t="shared" si="4093"/>
        <v>AQ$13</v>
      </c>
      <c r="AR2881" s="195" t="str">
        <f t="shared" si="4093"/>
        <v>AR$13</v>
      </c>
      <c r="AS2881" s="195" t="str">
        <f t="shared" si="4093"/>
        <v>AS$13</v>
      </c>
      <c r="AT2881" s="195" t="str">
        <f t="shared" si="4093"/>
        <v>AT$13</v>
      </c>
      <c r="AU2881" s="195" t="str">
        <f t="shared" si="4093"/>
        <v>AU$13</v>
      </c>
      <c r="AV2881" s="195" t="str">
        <f t="shared" si="4093"/>
        <v>AV$13</v>
      </c>
      <c r="AW2881" s="195" t="str">
        <f t="shared" si="4093"/>
        <v>AW$13</v>
      </c>
      <c r="AX2881" s="195" t="str">
        <f t="shared" si="4093"/>
        <v>AX$13</v>
      </c>
      <c r="AY2881" s="195" t="str">
        <f t="shared" ref="AY2881:CD2881" si="4094">AY$17</f>
        <v>AY$13</v>
      </c>
      <c r="AZ2881" s="195" t="str">
        <f t="shared" si="4094"/>
        <v>AZ$13</v>
      </c>
      <c r="BA2881" s="195" t="str">
        <f t="shared" si="4094"/>
        <v>BA$13</v>
      </c>
      <c r="BB2881" s="195" t="str">
        <f t="shared" si="4094"/>
        <v>BB$13</v>
      </c>
      <c r="BC2881" s="195" t="str">
        <f t="shared" si="4094"/>
        <v>BC$13</v>
      </c>
      <c r="BD2881" s="195" t="str">
        <f t="shared" si="4094"/>
        <v>BD$13</v>
      </c>
      <c r="BE2881" s="195" t="str">
        <f t="shared" si="4094"/>
        <v>BE$13</v>
      </c>
      <c r="BF2881" s="195" t="str">
        <f t="shared" si="4094"/>
        <v>BF$13</v>
      </c>
      <c r="BG2881" s="195" t="str">
        <f t="shared" si="4094"/>
        <v>BG$13</v>
      </c>
      <c r="BH2881" s="195" t="str">
        <f t="shared" si="4094"/>
        <v>BH$13</v>
      </c>
      <c r="BI2881" s="195" t="str">
        <f t="shared" si="4094"/>
        <v>BI$13</v>
      </c>
      <c r="BJ2881" s="195" t="str">
        <f t="shared" si="4094"/>
        <v>BJ$13</v>
      </c>
      <c r="BK2881" s="195" t="str">
        <f t="shared" si="4094"/>
        <v>BK$13</v>
      </c>
      <c r="BL2881" s="195" t="str">
        <f t="shared" si="4094"/>
        <v>BL$13</v>
      </c>
      <c r="BM2881" s="195" t="str">
        <f t="shared" si="4094"/>
        <v>BM$13</v>
      </c>
      <c r="BN2881" s="195" t="str">
        <f t="shared" si="4094"/>
        <v>BN$13</v>
      </c>
      <c r="BO2881" s="195" t="str">
        <f t="shared" si="4094"/>
        <v>BO$13</v>
      </c>
      <c r="BP2881" s="195" t="str">
        <f t="shared" si="4094"/>
        <v>BP$13</v>
      </c>
      <c r="BQ2881" s="195" t="str">
        <f t="shared" si="4094"/>
        <v>BQ$13</v>
      </c>
      <c r="BR2881" s="195" t="str">
        <f t="shared" si="4094"/>
        <v>BR$13</v>
      </c>
      <c r="BS2881" s="195" t="str">
        <f t="shared" si="4094"/>
        <v>BS$13</v>
      </c>
      <c r="BT2881" s="195" t="str">
        <f t="shared" si="4094"/>
        <v>BT$13</v>
      </c>
      <c r="BU2881" s="195" t="str">
        <f t="shared" si="4094"/>
        <v>BU$13</v>
      </c>
      <c r="BV2881" s="195" t="str">
        <f t="shared" si="4094"/>
        <v>BV$13</v>
      </c>
      <c r="BW2881" s="195" t="str">
        <f t="shared" si="4094"/>
        <v>BW$13</v>
      </c>
      <c r="BX2881" s="195" t="str">
        <f t="shared" si="4094"/>
        <v>BX$13</v>
      </c>
      <c r="BY2881" s="195" t="str">
        <f t="shared" si="4094"/>
        <v>BY$13</v>
      </c>
      <c r="BZ2881" s="195" t="str">
        <f t="shared" si="4094"/>
        <v>BZ$13</v>
      </c>
      <c r="CA2881" s="195" t="str">
        <f t="shared" si="4094"/>
        <v>CA$13</v>
      </c>
      <c r="CB2881" s="195" t="str">
        <f t="shared" si="4094"/>
        <v>CB$13</v>
      </c>
      <c r="CC2881" s="195" t="str">
        <f t="shared" si="4094"/>
        <v>CC$13</v>
      </c>
      <c r="CD2881" s="195" t="str">
        <f t="shared" si="4094"/>
        <v>CD$13</v>
      </c>
      <c r="CE2881" s="195" t="str">
        <f t="shared" ref="CE2881:CL2881" si="4095">CE$17</f>
        <v>CE$13</v>
      </c>
      <c r="CF2881" s="195" t="str">
        <f t="shared" si="4095"/>
        <v>CF$13</v>
      </c>
      <c r="CG2881" s="195" t="str">
        <f t="shared" si="4095"/>
        <v>CG$13</v>
      </c>
      <c r="CH2881" s="195" t="str">
        <f t="shared" si="4095"/>
        <v>CH$13</v>
      </c>
      <c r="CI2881" s="195" t="str">
        <f t="shared" si="4095"/>
        <v>CI$13</v>
      </c>
      <c r="CJ2881" s="195" t="str">
        <f t="shared" si="4095"/>
        <v>CJ$13</v>
      </c>
      <c r="CK2881" s="195" t="str">
        <f t="shared" si="4095"/>
        <v>CK$13</v>
      </c>
      <c r="CL2881" s="195" t="str">
        <f t="shared" si="4095"/>
        <v>CL$13</v>
      </c>
    </row>
    <row r="2882" spans="2:90" x14ac:dyDescent="0.4">
      <c r="B2882" s="171" t="s">
        <v>491</v>
      </c>
      <c r="E2882" s="8"/>
      <c r="H2882" s="196"/>
      <c r="I2882" s="197"/>
      <c r="J2882" s="197"/>
      <c r="K2882" s="198"/>
      <c r="L2882" s="198"/>
      <c r="M2882" s="198"/>
      <c r="N2882" s="198"/>
      <c r="O2882" s="198"/>
      <c r="P2882" s="198"/>
      <c r="R2882" s="198"/>
      <c r="S2882" s="186"/>
      <c r="T2882" s="186"/>
      <c r="U2882" s="186"/>
      <c r="V2882" s="186"/>
      <c r="W2882" s="186"/>
      <c r="X2882" s="186"/>
      <c r="Y2882" s="186"/>
      <c r="Z2882" s="186"/>
      <c r="AA2882" s="186"/>
      <c r="AB2882" s="186"/>
      <c r="AC2882" s="186"/>
      <c r="AD2882" s="186"/>
      <c r="AE2882" s="186"/>
      <c r="AF2882" s="186"/>
      <c r="AG2882" s="186"/>
      <c r="AH2882" s="186"/>
      <c r="AI2882" s="186"/>
      <c r="AJ2882" s="186"/>
      <c r="AK2882" s="186"/>
      <c r="AL2882" s="186"/>
      <c r="AM2882" s="186"/>
      <c r="AN2882" s="186"/>
      <c r="AO2882" s="186"/>
      <c r="AP2882" s="186"/>
      <c r="AQ2882" s="186"/>
      <c r="AR2882" s="186"/>
      <c r="AS2882" s="186"/>
      <c r="AT2882" s="186"/>
      <c r="AU2882" s="186"/>
      <c r="AV2882" s="186"/>
      <c r="AW2882" s="186"/>
      <c r="AX2882" s="186"/>
      <c r="AY2882" s="186"/>
      <c r="AZ2882" s="186"/>
      <c r="BA2882" s="186"/>
      <c r="BB2882" s="186"/>
      <c r="BC2882" s="186"/>
      <c r="BD2882" s="186"/>
      <c r="BE2882" s="186"/>
      <c r="BF2882" s="186"/>
      <c r="BG2882" s="186"/>
      <c r="BH2882" s="186"/>
      <c r="BI2882" s="186"/>
      <c r="BJ2882" s="186"/>
      <c r="BK2882" s="186"/>
      <c r="BL2882" s="186"/>
      <c r="BM2882" s="186"/>
      <c r="BN2882" s="186"/>
      <c r="BO2882" s="186"/>
      <c r="BP2882" s="186"/>
      <c r="BQ2882" s="186"/>
      <c r="BR2882" s="186"/>
      <c r="BS2882" s="186"/>
      <c r="BT2882" s="186"/>
      <c r="BU2882" s="186"/>
      <c r="BV2882" s="186"/>
      <c r="BW2882" s="186"/>
      <c r="BX2882" s="186"/>
      <c r="BY2882" s="186"/>
      <c r="BZ2882" s="186"/>
      <c r="CA2882" s="186"/>
      <c r="CB2882" s="186"/>
      <c r="CC2882" s="186"/>
      <c r="CD2882" s="186"/>
      <c r="CE2882" s="186"/>
      <c r="CF2882" s="186"/>
      <c r="CG2882" s="186"/>
      <c r="CH2882" s="186"/>
      <c r="CI2882" s="186"/>
      <c r="CJ2882" s="186"/>
      <c r="CK2882" s="186"/>
      <c r="CL2882" s="186"/>
    </row>
    <row r="2883" spans="2:90" x14ac:dyDescent="0.4">
      <c r="B2883" s="171" t="s">
        <v>505</v>
      </c>
      <c r="E2883" s="8"/>
      <c r="H2883" s="196"/>
      <c r="I2883" s="197"/>
      <c r="J2883" s="197"/>
      <c r="K2883" s="198"/>
      <c r="L2883" s="198"/>
      <c r="M2883" s="198"/>
      <c r="N2883" s="198"/>
      <c r="O2883" s="198"/>
      <c r="P2883" s="198"/>
      <c r="R2883" s="198"/>
      <c r="S2883" s="186"/>
      <c r="T2883" s="186"/>
      <c r="U2883" s="186"/>
      <c r="V2883" s="186"/>
      <c r="W2883" s="186"/>
      <c r="X2883" s="186"/>
      <c r="Y2883" s="186"/>
      <c r="Z2883" s="186"/>
      <c r="AA2883" s="186"/>
      <c r="AB2883" s="186"/>
      <c r="AC2883" s="186"/>
      <c r="AD2883" s="186"/>
      <c r="AE2883" s="186"/>
      <c r="AF2883" s="186"/>
      <c r="AG2883" s="186"/>
      <c r="AH2883" s="186"/>
      <c r="AI2883" s="186"/>
      <c r="AJ2883" s="186"/>
      <c r="AK2883" s="186"/>
      <c r="AL2883" s="186"/>
      <c r="AM2883" s="186"/>
      <c r="AN2883" s="186"/>
      <c r="AO2883" s="186"/>
      <c r="AP2883" s="186"/>
      <c r="AQ2883" s="186"/>
      <c r="AR2883" s="186"/>
      <c r="AS2883" s="186"/>
      <c r="AT2883" s="186"/>
      <c r="AU2883" s="186"/>
      <c r="AV2883" s="186"/>
      <c r="AW2883" s="186"/>
      <c r="AX2883" s="186"/>
      <c r="AY2883" s="186"/>
      <c r="AZ2883" s="186"/>
      <c r="BA2883" s="186"/>
      <c r="BB2883" s="186"/>
      <c r="BC2883" s="186"/>
      <c r="BD2883" s="186"/>
      <c r="BE2883" s="186"/>
      <c r="BF2883" s="186"/>
      <c r="BG2883" s="186"/>
      <c r="BH2883" s="186"/>
      <c r="BI2883" s="186"/>
      <c r="BJ2883" s="186"/>
      <c r="BK2883" s="186"/>
      <c r="BL2883" s="186"/>
      <c r="BM2883" s="186"/>
      <c r="BN2883" s="186"/>
      <c r="BO2883" s="186"/>
      <c r="BP2883" s="186"/>
      <c r="BQ2883" s="186"/>
      <c r="BR2883" s="186"/>
      <c r="BS2883" s="186"/>
      <c r="BT2883" s="186"/>
      <c r="BU2883" s="186"/>
      <c r="BV2883" s="186"/>
      <c r="BW2883" s="186"/>
      <c r="BX2883" s="186"/>
      <c r="BY2883" s="186"/>
      <c r="BZ2883" s="186"/>
      <c r="CA2883" s="186"/>
      <c r="CB2883" s="186"/>
      <c r="CC2883" s="186"/>
      <c r="CD2883" s="186"/>
      <c r="CE2883" s="186"/>
      <c r="CF2883" s="186"/>
      <c r="CG2883" s="186"/>
      <c r="CH2883" s="186"/>
      <c r="CI2883" s="186"/>
      <c r="CJ2883" s="186"/>
      <c r="CK2883" s="186"/>
      <c r="CL2883" s="186"/>
    </row>
    <row r="2884" spans="2:90" x14ac:dyDescent="0.4">
      <c r="B2884" s="171" t="s">
        <v>463</v>
      </c>
      <c r="E2884" s="8"/>
      <c r="H2884" s="196"/>
      <c r="I2884" s="197"/>
      <c r="J2884" s="197"/>
      <c r="K2884" s="198"/>
      <c r="L2884" s="198"/>
      <c r="M2884" s="198"/>
      <c r="N2884" s="198"/>
      <c r="O2884" s="198"/>
      <c r="P2884" s="198"/>
      <c r="R2884" s="198"/>
      <c r="S2884" s="186" t="str">
        <f t="shared" ref="S2884:AX2884" si="4096">S$18</f>
        <v>S$14</v>
      </c>
      <c r="T2884" s="186" t="str">
        <f t="shared" si="4096"/>
        <v>T$14</v>
      </c>
      <c r="U2884" s="186" t="str">
        <f t="shared" si="4096"/>
        <v>U$14</v>
      </c>
      <c r="V2884" s="186" t="str">
        <f t="shared" si="4096"/>
        <v>V$14</v>
      </c>
      <c r="W2884" s="186" t="str">
        <f t="shared" si="4096"/>
        <v>W$14</v>
      </c>
      <c r="X2884" s="186" t="str">
        <f t="shared" si="4096"/>
        <v>X$14</v>
      </c>
      <c r="Y2884" s="186" t="str">
        <f t="shared" si="4096"/>
        <v>Y$14</v>
      </c>
      <c r="Z2884" s="186" t="str">
        <f t="shared" si="4096"/>
        <v>Z$14</v>
      </c>
      <c r="AA2884" s="186" t="str">
        <f t="shared" si="4096"/>
        <v>AA$14</v>
      </c>
      <c r="AB2884" s="186" t="str">
        <f t="shared" si="4096"/>
        <v>AB$14</v>
      </c>
      <c r="AC2884" s="186" t="str">
        <f t="shared" si="4096"/>
        <v>AC$14</v>
      </c>
      <c r="AD2884" s="186" t="str">
        <f t="shared" si="4096"/>
        <v>AD$14</v>
      </c>
      <c r="AE2884" s="186" t="str">
        <f t="shared" si="4096"/>
        <v>AE$14</v>
      </c>
      <c r="AF2884" s="186" t="str">
        <f t="shared" si="4096"/>
        <v>AF$14</v>
      </c>
      <c r="AG2884" s="186" t="str">
        <f t="shared" si="4096"/>
        <v>AG$14</v>
      </c>
      <c r="AH2884" s="186" t="str">
        <f t="shared" si="4096"/>
        <v>AH$14</v>
      </c>
      <c r="AI2884" s="186" t="str">
        <f t="shared" si="4096"/>
        <v>AI$14</v>
      </c>
      <c r="AJ2884" s="186" t="str">
        <f t="shared" si="4096"/>
        <v>AJ$14</v>
      </c>
      <c r="AK2884" s="186" t="str">
        <f t="shared" si="4096"/>
        <v>AK$14</v>
      </c>
      <c r="AL2884" s="186" t="str">
        <f t="shared" si="4096"/>
        <v>AL$14</v>
      </c>
      <c r="AM2884" s="186" t="str">
        <f t="shared" si="4096"/>
        <v>AM$14</v>
      </c>
      <c r="AN2884" s="186" t="str">
        <f t="shared" si="4096"/>
        <v>AN$14</v>
      </c>
      <c r="AO2884" s="186" t="str">
        <f t="shared" si="4096"/>
        <v>AO$14</v>
      </c>
      <c r="AP2884" s="186" t="str">
        <f t="shared" si="4096"/>
        <v>AP$14</v>
      </c>
      <c r="AQ2884" s="186" t="str">
        <f t="shared" si="4096"/>
        <v>AQ$14</v>
      </c>
      <c r="AR2884" s="186" t="str">
        <f t="shared" si="4096"/>
        <v>AR$14</v>
      </c>
      <c r="AS2884" s="186" t="str">
        <f t="shared" si="4096"/>
        <v>AS$14</v>
      </c>
      <c r="AT2884" s="186" t="str">
        <f t="shared" si="4096"/>
        <v>AT$14</v>
      </c>
      <c r="AU2884" s="186" t="str">
        <f t="shared" si="4096"/>
        <v>AU$14</v>
      </c>
      <c r="AV2884" s="186" t="str">
        <f t="shared" si="4096"/>
        <v>AV$14</v>
      </c>
      <c r="AW2884" s="186" t="str">
        <f t="shared" si="4096"/>
        <v>AW$14</v>
      </c>
      <c r="AX2884" s="186" t="str">
        <f t="shared" si="4096"/>
        <v>AX$14</v>
      </c>
      <c r="AY2884" s="186" t="str">
        <f t="shared" ref="AY2884:CD2884" si="4097">AY$18</f>
        <v>AY$14</v>
      </c>
      <c r="AZ2884" s="186" t="str">
        <f t="shared" si="4097"/>
        <v>AZ$14</v>
      </c>
      <c r="BA2884" s="186" t="str">
        <f t="shared" si="4097"/>
        <v>BA$14</v>
      </c>
      <c r="BB2884" s="186" t="str">
        <f t="shared" si="4097"/>
        <v>BB$14</v>
      </c>
      <c r="BC2884" s="186" t="str">
        <f t="shared" si="4097"/>
        <v>BC$14</v>
      </c>
      <c r="BD2884" s="186" t="str">
        <f t="shared" si="4097"/>
        <v>BD$14</v>
      </c>
      <c r="BE2884" s="186" t="str">
        <f t="shared" si="4097"/>
        <v>BE$14</v>
      </c>
      <c r="BF2884" s="186" t="str">
        <f t="shared" si="4097"/>
        <v>BF$14</v>
      </c>
      <c r="BG2884" s="186" t="str">
        <f t="shared" si="4097"/>
        <v>BG$14</v>
      </c>
      <c r="BH2884" s="186" t="str">
        <f t="shared" si="4097"/>
        <v>BH$14</v>
      </c>
      <c r="BI2884" s="186" t="str">
        <f t="shared" si="4097"/>
        <v>BI$14</v>
      </c>
      <c r="BJ2884" s="186" t="str">
        <f t="shared" si="4097"/>
        <v>BJ$14</v>
      </c>
      <c r="BK2884" s="186" t="str">
        <f t="shared" si="4097"/>
        <v>BK$14</v>
      </c>
      <c r="BL2884" s="186" t="str">
        <f t="shared" si="4097"/>
        <v>BL$14</v>
      </c>
      <c r="BM2884" s="186" t="str">
        <f t="shared" si="4097"/>
        <v>BM$14</v>
      </c>
      <c r="BN2884" s="186" t="str">
        <f t="shared" si="4097"/>
        <v>BN$14</v>
      </c>
      <c r="BO2884" s="186" t="str">
        <f t="shared" si="4097"/>
        <v>BO$14</v>
      </c>
      <c r="BP2884" s="186" t="str">
        <f t="shared" si="4097"/>
        <v>BP$14</v>
      </c>
      <c r="BQ2884" s="186" t="str">
        <f t="shared" si="4097"/>
        <v>BQ$14</v>
      </c>
      <c r="BR2884" s="186" t="str">
        <f t="shared" si="4097"/>
        <v>BR$14</v>
      </c>
      <c r="BS2884" s="186" t="str">
        <f t="shared" si="4097"/>
        <v>BS$14</v>
      </c>
      <c r="BT2884" s="186" t="str">
        <f t="shared" si="4097"/>
        <v>BT$14</v>
      </c>
      <c r="BU2884" s="186" t="str">
        <f t="shared" si="4097"/>
        <v>BU$14</v>
      </c>
      <c r="BV2884" s="186" t="str">
        <f t="shared" si="4097"/>
        <v>BV$14</v>
      </c>
      <c r="BW2884" s="186" t="str">
        <f t="shared" si="4097"/>
        <v>BW$14</v>
      </c>
      <c r="BX2884" s="186" t="str">
        <f t="shared" si="4097"/>
        <v>BX$14</v>
      </c>
      <c r="BY2884" s="186" t="str">
        <f t="shared" si="4097"/>
        <v>BY$14</v>
      </c>
      <c r="BZ2884" s="186" t="str">
        <f t="shared" si="4097"/>
        <v>BZ$14</v>
      </c>
      <c r="CA2884" s="186" t="str">
        <f t="shared" si="4097"/>
        <v>CA$14</v>
      </c>
      <c r="CB2884" s="186" t="str">
        <f t="shared" si="4097"/>
        <v>CB$14</v>
      </c>
      <c r="CC2884" s="186" t="str">
        <f t="shared" si="4097"/>
        <v>CC$14</v>
      </c>
      <c r="CD2884" s="186" t="str">
        <f t="shared" si="4097"/>
        <v>CD$14</v>
      </c>
      <c r="CE2884" s="186" t="str">
        <f t="shared" ref="CE2884:CL2884" si="4098">CE$18</f>
        <v>CE$14</v>
      </c>
      <c r="CF2884" s="186" t="str">
        <f t="shared" si="4098"/>
        <v>CF$14</v>
      </c>
      <c r="CG2884" s="186" t="str">
        <f t="shared" si="4098"/>
        <v>CG$14</v>
      </c>
      <c r="CH2884" s="186" t="str">
        <f t="shared" si="4098"/>
        <v>CH$14</v>
      </c>
      <c r="CI2884" s="186" t="str">
        <f t="shared" si="4098"/>
        <v>CI$14</v>
      </c>
      <c r="CJ2884" s="186" t="str">
        <f t="shared" si="4098"/>
        <v>CJ$14</v>
      </c>
      <c r="CK2884" s="186" t="str">
        <f t="shared" si="4098"/>
        <v>CK$14</v>
      </c>
      <c r="CL2884" s="186" t="str">
        <f t="shared" si="4098"/>
        <v>CL$14</v>
      </c>
    </row>
    <row r="2885" spans="2:90" x14ac:dyDescent="0.4">
      <c r="B2885" s="171" t="s">
        <v>464</v>
      </c>
      <c r="E2885" s="8"/>
      <c r="H2885" s="196"/>
      <c r="I2885" s="197"/>
      <c r="J2885" s="197"/>
      <c r="K2885" s="198"/>
      <c r="L2885" s="198"/>
      <c r="M2885" s="198"/>
      <c r="N2885" s="198"/>
      <c r="O2885" s="198"/>
      <c r="P2885" s="198"/>
      <c r="R2885" s="198"/>
      <c r="S2885" s="186" t="str">
        <f t="shared" ref="S2885:AX2885" si="4099">S$19</f>
        <v>S$15</v>
      </c>
      <c r="T2885" s="186" t="str">
        <f t="shared" si="4099"/>
        <v>T$15</v>
      </c>
      <c r="U2885" s="186" t="str">
        <f t="shared" si="4099"/>
        <v>U$15</v>
      </c>
      <c r="V2885" s="186" t="str">
        <f t="shared" si="4099"/>
        <v>V$15</v>
      </c>
      <c r="W2885" s="186" t="str">
        <f t="shared" si="4099"/>
        <v>W$15</v>
      </c>
      <c r="X2885" s="186" t="str">
        <f t="shared" si="4099"/>
        <v>X$15</v>
      </c>
      <c r="Y2885" s="186" t="str">
        <f t="shared" si="4099"/>
        <v>Y$15</v>
      </c>
      <c r="Z2885" s="186" t="str">
        <f t="shared" si="4099"/>
        <v>Z$15</v>
      </c>
      <c r="AA2885" s="186" t="str">
        <f t="shared" si="4099"/>
        <v>AA$15</v>
      </c>
      <c r="AB2885" s="186" t="str">
        <f t="shared" si="4099"/>
        <v>AB$15</v>
      </c>
      <c r="AC2885" s="186" t="str">
        <f t="shared" si="4099"/>
        <v>AC$15</v>
      </c>
      <c r="AD2885" s="186" t="str">
        <f t="shared" si="4099"/>
        <v>AD$15</v>
      </c>
      <c r="AE2885" s="186" t="str">
        <f t="shared" si="4099"/>
        <v>AE$15</v>
      </c>
      <c r="AF2885" s="186" t="str">
        <f t="shared" si="4099"/>
        <v>AF$15</v>
      </c>
      <c r="AG2885" s="186" t="str">
        <f t="shared" si="4099"/>
        <v>AG$15</v>
      </c>
      <c r="AH2885" s="186" t="str">
        <f t="shared" si="4099"/>
        <v>AH$15</v>
      </c>
      <c r="AI2885" s="186" t="str">
        <f t="shared" si="4099"/>
        <v>AI$15</v>
      </c>
      <c r="AJ2885" s="186" t="str">
        <f t="shared" si="4099"/>
        <v>AJ$15</v>
      </c>
      <c r="AK2885" s="186" t="str">
        <f t="shared" si="4099"/>
        <v>AK$15</v>
      </c>
      <c r="AL2885" s="186" t="str">
        <f t="shared" si="4099"/>
        <v>AL$15</v>
      </c>
      <c r="AM2885" s="186" t="str">
        <f t="shared" si="4099"/>
        <v>AM$15</v>
      </c>
      <c r="AN2885" s="186" t="str">
        <f t="shared" si="4099"/>
        <v>AN$15</v>
      </c>
      <c r="AO2885" s="186" t="str">
        <f t="shared" si="4099"/>
        <v>AO$15</v>
      </c>
      <c r="AP2885" s="186" t="str">
        <f t="shared" si="4099"/>
        <v>AP$15</v>
      </c>
      <c r="AQ2885" s="186" t="str">
        <f t="shared" si="4099"/>
        <v>AQ$15</v>
      </c>
      <c r="AR2885" s="186" t="str">
        <f t="shared" si="4099"/>
        <v>AR$15</v>
      </c>
      <c r="AS2885" s="186" t="str">
        <f t="shared" si="4099"/>
        <v>AS$15</v>
      </c>
      <c r="AT2885" s="186" t="str">
        <f t="shared" si="4099"/>
        <v>AT$15</v>
      </c>
      <c r="AU2885" s="186" t="str">
        <f t="shared" si="4099"/>
        <v>AU$15</v>
      </c>
      <c r="AV2885" s="186" t="str">
        <f t="shared" si="4099"/>
        <v>AV$15</v>
      </c>
      <c r="AW2885" s="186" t="str">
        <f t="shared" si="4099"/>
        <v>AW$15</v>
      </c>
      <c r="AX2885" s="186" t="str">
        <f t="shared" si="4099"/>
        <v>AX$15</v>
      </c>
      <c r="AY2885" s="186" t="str">
        <f t="shared" ref="AY2885:CD2885" si="4100">AY$19</f>
        <v>AY$15</v>
      </c>
      <c r="AZ2885" s="186" t="str">
        <f t="shared" si="4100"/>
        <v>AZ$15</v>
      </c>
      <c r="BA2885" s="186" t="str">
        <f t="shared" si="4100"/>
        <v>BA$15</v>
      </c>
      <c r="BB2885" s="186" t="str">
        <f t="shared" si="4100"/>
        <v>BB$15</v>
      </c>
      <c r="BC2885" s="186" t="str">
        <f t="shared" si="4100"/>
        <v>BC$15</v>
      </c>
      <c r="BD2885" s="186" t="str">
        <f t="shared" si="4100"/>
        <v>BD$15</v>
      </c>
      <c r="BE2885" s="186" t="str">
        <f t="shared" si="4100"/>
        <v>BE$15</v>
      </c>
      <c r="BF2885" s="186" t="str">
        <f t="shared" si="4100"/>
        <v>BF$15</v>
      </c>
      <c r="BG2885" s="186" t="str">
        <f t="shared" si="4100"/>
        <v>BG$15</v>
      </c>
      <c r="BH2885" s="186" t="str">
        <f t="shared" si="4100"/>
        <v>BH$15</v>
      </c>
      <c r="BI2885" s="186" t="str">
        <f t="shared" si="4100"/>
        <v>BI$15</v>
      </c>
      <c r="BJ2885" s="186" t="str">
        <f t="shared" si="4100"/>
        <v>BJ$15</v>
      </c>
      <c r="BK2885" s="186" t="str">
        <f t="shared" si="4100"/>
        <v>BK$15</v>
      </c>
      <c r="BL2885" s="186" t="str">
        <f t="shared" si="4100"/>
        <v>BL$15</v>
      </c>
      <c r="BM2885" s="186" t="str">
        <f t="shared" si="4100"/>
        <v>BM$15</v>
      </c>
      <c r="BN2885" s="186" t="str">
        <f t="shared" si="4100"/>
        <v>BN$15</v>
      </c>
      <c r="BO2885" s="186" t="str">
        <f t="shared" si="4100"/>
        <v>BO$15</v>
      </c>
      <c r="BP2885" s="186" t="str">
        <f t="shared" si="4100"/>
        <v>BP$15</v>
      </c>
      <c r="BQ2885" s="186" t="str">
        <f t="shared" si="4100"/>
        <v>BQ$15</v>
      </c>
      <c r="BR2885" s="186" t="str">
        <f t="shared" si="4100"/>
        <v>BR$15</v>
      </c>
      <c r="BS2885" s="186" t="str">
        <f t="shared" si="4100"/>
        <v>BS$15</v>
      </c>
      <c r="BT2885" s="186" t="str">
        <f t="shared" si="4100"/>
        <v>BT$15</v>
      </c>
      <c r="BU2885" s="186" t="str">
        <f t="shared" si="4100"/>
        <v>BU$15</v>
      </c>
      <c r="BV2885" s="186" t="str">
        <f t="shared" si="4100"/>
        <v>BV$15</v>
      </c>
      <c r="BW2885" s="186" t="str">
        <f t="shared" si="4100"/>
        <v>BW$15</v>
      </c>
      <c r="BX2885" s="186" t="str">
        <f t="shared" si="4100"/>
        <v>BX$15</v>
      </c>
      <c r="BY2885" s="186" t="str">
        <f t="shared" si="4100"/>
        <v>BY$15</v>
      </c>
      <c r="BZ2885" s="186" t="str">
        <f t="shared" si="4100"/>
        <v>BZ$15</v>
      </c>
      <c r="CA2885" s="186" t="str">
        <f t="shared" si="4100"/>
        <v>CA$15</v>
      </c>
      <c r="CB2885" s="186" t="str">
        <f t="shared" si="4100"/>
        <v>CB$15</v>
      </c>
      <c r="CC2885" s="186" t="str">
        <f t="shared" si="4100"/>
        <v>CC$15</v>
      </c>
      <c r="CD2885" s="186" t="str">
        <f t="shared" si="4100"/>
        <v>CD$15</v>
      </c>
      <c r="CE2885" s="186" t="str">
        <f t="shared" ref="CE2885:CL2885" si="4101">CE$19</f>
        <v>CE$15</v>
      </c>
      <c r="CF2885" s="186" t="str">
        <f t="shared" si="4101"/>
        <v>CF$15</v>
      </c>
      <c r="CG2885" s="186" t="str">
        <f t="shared" si="4101"/>
        <v>CG$15</v>
      </c>
      <c r="CH2885" s="186" t="str">
        <f t="shared" si="4101"/>
        <v>CH$15</v>
      </c>
      <c r="CI2885" s="186" t="str">
        <f t="shared" si="4101"/>
        <v>CI$15</v>
      </c>
      <c r="CJ2885" s="186" t="str">
        <f t="shared" si="4101"/>
        <v>CJ$15</v>
      </c>
      <c r="CK2885" s="186" t="str">
        <f t="shared" si="4101"/>
        <v>CK$15</v>
      </c>
      <c r="CL2885" s="186" t="str">
        <f t="shared" si="4101"/>
        <v>CL$15</v>
      </c>
    </row>
    <row r="2886" spans="2:90" x14ac:dyDescent="0.4">
      <c r="B2886" s="139" t="s">
        <v>543</v>
      </c>
      <c r="C2886" s="31"/>
      <c r="D2886" t="s">
        <v>541</v>
      </c>
      <c r="E2886" s="8" t="str">
        <f t="shared" ref="E2886:E2904" si="4102">ROW()&amp;" "&amp;D2886</f>
        <v>2886 SEASON MONTHL-TV-V</v>
      </c>
      <c r="F2886" t="s">
        <v>553</v>
      </c>
      <c r="G2886" s="31" t="s">
        <v>81</v>
      </c>
      <c r="H2886" s="138"/>
      <c r="I2886" s="140"/>
      <c r="J2886" s="140"/>
      <c r="K2886" s="138"/>
      <c r="L2886" s="138"/>
      <c r="M2886" s="138"/>
      <c r="N2886" s="138"/>
      <c r="O2886" s="138"/>
      <c r="P2886" s="138"/>
      <c r="R2886" s="139"/>
      <c r="S2886" s="164"/>
      <c r="T2886" s="164"/>
      <c r="U2886" s="164"/>
      <c r="V2886" s="164"/>
      <c r="W2886" s="164"/>
      <c r="X2886" s="164"/>
      <c r="Y2886" s="164"/>
      <c r="Z2886" s="164"/>
      <c r="AA2886" s="164"/>
      <c r="AB2886" s="164"/>
      <c r="AC2886" s="164"/>
      <c r="AD2886" s="164"/>
      <c r="AE2886" s="164"/>
      <c r="AF2886" s="164"/>
      <c r="AG2886" s="164"/>
      <c r="AH2886" s="164"/>
      <c r="AI2886" s="164"/>
      <c r="AJ2886" s="164"/>
      <c r="AK2886" s="164"/>
      <c r="AL2886" s="164"/>
      <c r="AM2886" s="164"/>
      <c r="AN2886" s="164"/>
      <c r="AO2886" s="164"/>
      <c r="AP2886" s="164"/>
      <c r="AQ2886" s="164"/>
      <c r="AR2886" s="164"/>
      <c r="AS2886" s="164"/>
      <c r="AT2886" s="164"/>
      <c r="AU2886" s="164"/>
      <c r="AV2886" s="164"/>
      <c r="AW2886" s="164"/>
      <c r="AX2886" s="164"/>
      <c r="AY2886" s="164"/>
      <c r="AZ2886" s="164"/>
      <c r="BA2886" s="164"/>
      <c r="BB2886" s="164"/>
      <c r="BC2886" s="164"/>
      <c r="BD2886" s="164"/>
      <c r="BE2886" s="164"/>
      <c r="BF2886" s="164"/>
      <c r="BG2886" s="164"/>
      <c r="BH2886" s="164"/>
      <c r="BI2886" s="164"/>
      <c r="BJ2886" s="164"/>
      <c r="BK2886" s="164"/>
      <c r="BL2886" s="164"/>
      <c r="BM2886" s="164"/>
      <c r="BN2886" s="164"/>
      <c r="BO2886" s="164"/>
      <c r="BP2886" s="164"/>
      <c r="BQ2886" s="164"/>
      <c r="BR2886" s="164"/>
      <c r="BS2886" s="164"/>
      <c r="BT2886" s="164"/>
      <c r="BU2886" s="164"/>
      <c r="BV2886" s="164"/>
      <c r="BW2886" s="164"/>
      <c r="BX2886" s="164"/>
      <c r="BY2886" s="164"/>
      <c r="BZ2886" s="164"/>
      <c r="CA2886" s="164"/>
      <c r="CB2886" s="164"/>
      <c r="CC2886" s="164"/>
      <c r="CD2886" s="164"/>
      <c r="CE2886" s="164"/>
      <c r="CF2886" s="164"/>
      <c r="CG2886" s="164"/>
      <c r="CH2886" s="164"/>
      <c r="CI2886" s="164"/>
      <c r="CJ2886" s="164"/>
      <c r="CK2886" s="164"/>
      <c r="CL2886" s="164"/>
    </row>
    <row r="2887" spans="2:90" x14ac:dyDescent="0.4">
      <c r="B2887" s="95" t="str">
        <f>B2881</f>
        <v>Primary volume driver</v>
      </c>
      <c r="C2887" s="12"/>
      <c r="D2887" t="s">
        <v>541</v>
      </c>
      <c r="E2887" s="8" t="str">
        <f t="shared" si="4102"/>
        <v>2887 SEASON MONTHL-TV-V</v>
      </c>
      <c r="G2887" s="12" t="s">
        <v>332</v>
      </c>
      <c r="H2887" s="12"/>
      <c r="I2887" s="60"/>
      <c r="J2887" s="60"/>
      <c r="K2887" s="12"/>
      <c r="L2887" s="12"/>
      <c r="M2887" s="12"/>
      <c r="N2887" s="12"/>
      <c r="O2887" s="12"/>
      <c r="P2887" s="12"/>
      <c r="R2887" s="13"/>
      <c r="S2887" s="76"/>
      <c r="T2887" s="76"/>
      <c r="U2887" s="76"/>
      <c r="V2887" s="76"/>
      <c r="W2887" s="76"/>
      <c r="X2887" s="76"/>
      <c r="Y2887" s="76"/>
      <c r="Z2887" s="76"/>
      <c r="AA2887" s="76"/>
      <c r="AB2887" s="76"/>
      <c r="AC2887" s="76"/>
      <c r="AD2887" s="76"/>
      <c r="AE2887" s="76"/>
      <c r="AF2887" s="76"/>
      <c r="AG2887" s="76"/>
      <c r="AH2887" s="76"/>
      <c r="AI2887" s="76"/>
      <c r="AJ2887" s="76"/>
      <c r="AK2887" s="76"/>
      <c r="AL2887" s="76"/>
      <c r="AM2887" s="76"/>
      <c r="AN2887" s="76"/>
      <c r="AO2887" s="76"/>
      <c r="AP2887" s="76"/>
      <c r="AQ2887" s="76"/>
      <c r="AR2887" s="76"/>
      <c r="AS2887" s="76"/>
      <c r="AT2887" s="76"/>
      <c r="AU2887" s="76"/>
      <c r="AV2887" s="76"/>
      <c r="AW2887" s="76"/>
      <c r="AX2887" s="76"/>
      <c r="AY2887" s="76"/>
      <c r="AZ2887" s="76"/>
      <c r="BA2887" s="76"/>
      <c r="BB2887" s="76"/>
      <c r="BC2887" s="76"/>
      <c r="BD2887" s="76"/>
      <c r="BE2887" s="76"/>
      <c r="BF2887" s="76"/>
      <c r="BG2887" s="76"/>
      <c r="BH2887" s="76"/>
      <c r="BI2887" s="76"/>
      <c r="BJ2887" s="76"/>
      <c r="BK2887" s="76"/>
      <c r="BL2887" s="76"/>
      <c r="BM2887" s="76"/>
      <c r="BN2887" s="76"/>
      <c r="BO2887" s="76"/>
      <c r="BP2887" s="76"/>
      <c r="BQ2887" s="76"/>
      <c r="BR2887" s="76"/>
      <c r="BS2887" s="76"/>
      <c r="BT2887" s="76"/>
      <c r="BU2887" s="76"/>
      <c r="BV2887" s="76"/>
      <c r="BW2887" s="76"/>
      <c r="BX2887" s="76"/>
      <c r="BY2887" s="76"/>
      <c r="BZ2887" s="76"/>
      <c r="CA2887" s="76"/>
      <c r="CB2887" s="76"/>
      <c r="CC2887" s="76"/>
      <c r="CD2887" s="76"/>
      <c r="CE2887" s="76"/>
      <c r="CF2887" s="76"/>
      <c r="CG2887" s="76"/>
      <c r="CH2887" s="76"/>
      <c r="CI2887" s="76"/>
      <c r="CJ2887" s="76"/>
      <c r="CK2887" s="76"/>
      <c r="CL2887" s="76"/>
    </row>
    <row r="2888" spans="2:90" x14ac:dyDescent="0.4">
      <c r="B2888" s="95" t="str">
        <f>"Seasonally adjusted # of "&amp;B2879&amp;"s"</f>
        <v>Seasonally adjusted # of procedures</v>
      </c>
      <c r="C2888" s="12"/>
      <c r="D2888" t="s">
        <v>541</v>
      </c>
      <c r="E2888" s="8"/>
      <c r="G2888" s="12"/>
      <c r="H2888" s="12"/>
      <c r="I2888" s="60"/>
      <c r="J2888" s="60"/>
      <c r="K2888" s="12"/>
      <c r="L2888" s="12"/>
      <c r="M2888" s="12"/>
      <c r="N2888" s="12"/>
      <c r="O2888" s="12"/>
      <c r="P2888" s="12"/>
      <c r="R2888" s="13"/>
      <c r="S2888" s="76" cm="1">
        <f t="array" aca="1" ref="S2888" ca="1">INDIRECT(S2881)*INDEX($H2891:$I2902,MATCH(S$7,$I2891:$I2902,0),1)*12</f>
        <v>5000</v>
      </c>
      <c r="T2888" s="76" cm="1">
        <f t="array" aca="1" ref="T2888" ca="1">INDIRECT(T2881)*INDEX($H2891:$I2902,MATCH(T$7,$I2891:$I2902,0),1)*12</f>
        <v>7500</v>
      </c>
      <c r="U2888" s="76" cm="1">
        <f t="array" aca="1" ref="U2888" ca="1">INDIRECT(U2881)*INDEX($H2891:$I2902,MATCH(U$7,$I2891:$I2902,0),1)*12</f>
        <v>2500</v>
      </c>
      <c r="V2888" s="76" cm="1">
        <f t="array" aca="1" ref="V2888" ca="1">INDIRECT(V2881)*INDEX($H2891:$I2902,MATCH(V$7,$I2891:$I2902,0),1)*12</f>
        <v>7500</v>
      </c>
      <c r="W2888" s="76" cm="1">
        <f t="array" aca="1" ref="W2888" ca="1">INDIRECT(W2881)*INDEX($H2891:$I2902,MATCH(W$7,$I2891:$I2902,0),1)*12</f>
        <v>2500</v>
      </c>
      <c r="X2888" s="76" cm="1">
        <f t="array" aca="1" ref="X2888" ca="1">INDIRECT(X2881)*INDEX($H2891:$I2902,MATCH(X$7,$I2891:$I2902,0),1)*12</f>
        <v>7500</v>
      </c>
      <c r="Y2888" s="76" cm="1">
        <f t="array" aca="1" ref="Y2888" ca="1">INDIRECT(Y2881)*INDEX($H2891:$I2902,MATCH(Y$7,$I2891:$I2902,0),1)*12</f>
        <v>2500</v>
      </c>
      <c r="Z2888" s="76" cm="1">
        <f t="array" aca="1" ref="Z2888" ca="1">INDIRECT(Z2881)*INDEX($H2891:$I2902,MATCH(Z$7,$I2891:$I2902,0),1)*12</f>
        <v>7500</v>
      </c>
      <c r="AA2888" s="76" cm="1">
        <f t="array" aca="1" ref="AA2888" ca="1">INDIRECT(AA2881)*INDEX($H2891:$I2902,MATCH(AA$7,$I2891:$I2902,0),1)*12</f>
        <v>2500</v>
      </c>
      <c r="AB2888" s="76" cm="1">
        <f t="array" aca="1" ref="AB2888" ca="1">INDIRECT(AB2881)*INDEX($H2891:$I2902,MATCH(AB$7,$I2891:$I2902,0),1)*12</f>
        <v>7500</v>
      </c>
      <c r="AC2888" s="76" cm="1">
        <f t="array" aca="1" ref="AC2888" ca="1">INDIRECT(AC2881)*INDEX($H2891:$I2902,MATCH(AC$7,$I2891:$I2902,0),1)*12</f>
        <v>2500</v>
      </c>
      <c r="AD2888" s="76" cm="1">
        <f t="array" aca="1" ref="AD2888" ca="1">INDIRECT(AD2881)*INDEX($H2891:$I2902,MATCH(AD$7,$I2891:$I2902,0),1)*12</f>
        <v>4980</v>
      </c>
      <c r="AE2888" s="76" cm="1">
        <f t="array" aca="1" ref="AE2888" ca="1">INDIRECT(AE2881)*INDEX($H2891:$I2902,MATCH(AE$7,$I2891:$I2902,0),1)*12</f>
        <v>5000</v>
      </c>
      <c r="AF2888" s="76" cm="1">
        <f t="array" aca="1" ref="AF2888" ca="1">INDIRECT(AF2881)*INDEX($H2891:$I2902,MATCH(AF$7,$I2891:$I2902,0),1)*12</f>
        <v>7500</v>
      </c>
      <c r="AG2888" s="76" cm="1">
        <f t="array" aca="1" ref="AG2888" ca="1">INDIRECT(AG2881)*INDEX($H2891:$I2902,MATCH(AG$7,$I2891:$I2902,0),1)*12</f>
        <v>2500</v>
      </c>
      <c r="AH2888" s="76" cm="1">
        <f t="array" aca="1" ref="AH2888" ca="1">INDIRECT(AH2881)*INDEX($H2891:$I2902,MATCH(AH$7,$I2891:$I2902,0),1)*12</f>
        <v>7500</v>
      </c>
      <c r="AI2888" s="76" cm="1">
        <f t="array" aca="1" ref="AI2888" ca="1">INDIRECT(AI2881)*INDEX($H2891:$I2902,MATCH(AI$7,$I2891:$I2902,0),1)*12</f>
        <v>2500</v>
      </c>
      <c r="AJ2888" s="76" cm="1">
        <f t="array" aca="1" ref="AJ2888" ca="1">INDIRECT(AJ2881)*INDEX($H2891:$I2902,MATCH(AJ$7,$I2891:$I2902,0),1)*12</f>
        <v>7500</v>
      </c>
      <c r="AK2888" s="76" cm="1">
        <f t="array" aca="1" ref="AK2888" ca="1">INDIRECT(AK2881)*INDEX($H2891:$I2902,MATCH(AK$7,$I2891:$I2902,0),1)*12</f>
        <v>2500</v>
      </c>
      <c r="AL2888" s="76" cm="1">
        <f t="array" aca="1" ref="AL2888" ca="1">INDIRECT(AL2881)*INDEX($H2891:$I2902,MATCH(AL$7,$I2891:$I2902,0),1)*12</f>
        <v>7500</v>
      </c>
      <c r="AM2888" s="76" cm="1">
        <f t="array" aca="1" ref="AM2888" ca="1">INDIRECT(AM2881)*INDEX($H2891:$I2902,MATCH(AM$7,$I2891:$I2902,0),1)*12</f>
        <v>2500</v>
      </c>
      <c r="AN2888" s="76" cm="1">
        <f t="array" aca="1" ref="AN2888" ca="1">INDIRECT(AN2881)*INDEX($H2891:$I2902,MATCH(AN$7,$I2891:$I2902,0),1)*12</f>
        <v>7500</v>
      </c>
      <c r="AO2888" s="76" cm="1">
        <f t="array" aca="1" ref="AO2888" ca="1">INDIRECT(AO2881)*INDEX($H2891:$I2902,MATCH(AO$7,$I2891:$I2902,0),1)*12</f>
        <v>2500</v>
      </c>
      <c r="AP2888" s="76" cm="1">
        <f t="array" aca="1" ref="AP2888" ca="1">INDIRECT(AP2881)*INDEX($H2891:$I2902,MATCH(AP$7,$I2891:$I2902,0),1)*12</f>
        <v>4980</v>
      </c>
      <c r="AQ2888" s="76" cm="1">
        <f t="array" aca="1" ref="AQ2888" ca="1">INDIRECT(AQ2881)*INDEX($H2891:$I2902,MATCH(AQ$7,$I2891:$I2902,0),1)*12</f>
        <v>5000</v>
      </c>
      <c r="AR2888" s="76" cm="1">
        <f t="array" aca="1" ref="AR2888" ca="1">INDIRECT(AR2881)*INDEX($H2891:$I2902,MATCH(AR$7,$I2891:$I2902,0),1)*12</f>
        <v>7500</v>
      </c>
      <c r="AS2888" s="76" cm="1">
        <f t="array" aca="1" ref="AS2888" ca="1">INDIRECT(AS2881)*INDEX($H2891:$I2902,MATCH(AS$7,$I2891:$I2902,0),1)*12</f>
        <v>2500</v>
      </c>
      <c r="AT2888" s="76" cm="1">
        <f t="array" aca="1" ref="AT2888" ca="1">INDIRECT(AT2881)*INDEX($H2891:$I2902,MATCH(AT$7,$I2891:$I2902,0),1)*12</f>
        <v>7500</v>
      </c>
      <c r="AU2888" s="76" cm="1">
        <f t="array" aca="1" ref="AU2888" ca="1">INDIRECT(AU2881)*INDEX($H2891:$I2902,MATCH(AU$7,$I2891:$I2902,0),1)*12</f>
        <v>2500</v>
      </c>
      <c r="AV2888" s="76" cm="1">
        <f t="array" aca="1" ref="AV2888" ca="1">INDIRECT(AV2881)*INDEX($H2891:$I2902,MATCH(AV$7,$I2891:$I2902,0),1)*12</f>
        <v>7500</v>
      </c>
      <c r="AW2888" s="76" cm="1">
        <f t="array" aca="1" ref="AW2888" ca="1">INDIRECT(AW2881)*INDEX($H2891:$I2902,MATCH(AW$7,$I2891:$I2902,0),1)*12</f>
        <v>2500</v>
      </c>
      <c r="AX2888" s="76" cm="1">
        <f t="array" aca="1" ref="AX2888" ca="1">INDIRECT(AX2881)*INDEX($H2891:$I2902,MATCH(AX$7,$I2891:$I2902,0),1)*12</f>
        <v>7500</v>
      </c>
      <c r="AY2888" s="76" cm="1">
        <f t="array" aca="1" ref="AY2888" ca="1">INDIRECT(AY2881)*INDEX($H2891:$I2902,MATCH(AY$7,$I2891:$I2902,0),1)*12</f>
        <v>2500</v>
      </c>
      <c r="AZ2888" s="76" cm="1">
        <f t="array" aca="1" ref="AZ2888" ca="1">INDIRECT(AZ2881)*INDEX($H2891:$I2902,MATCH(AZ$7,$I2891:$I2902,0),1)*12</f>
        <v>7500</v>
      </c>
      <c r="BA2888" s="76" cm="1">
        <f t="array" aca="1" ref="BA2888" ca="1">INDIRECT(BA2881)*INDEX($H2891:$I2902,MATCH(BA$7,$I2891:$I2902,0),1)*12</f>
        <v>2500</v>
      </c>
      <c r="BB2888" s="76" cm="1">
        <f t="array" aca="1" ref="BB2888" ca="1">INDIRECT(BB2881)*INDEX($H2891:$I2902,MATCH(BB$7,$I2891:$I2902,0),1)*12</f>
        <v>4980</v>
      </c>
      <c r="BC2888" s="76" cm="1">
        <f t="array" aca="1" ref="BC2888" ca="1">INDIRECT(BC2881)*INDEX($H2891:$I2902,MATCH(BC$7,$I2891:$I2902,0),1)*12</f>
        <v>5000</v>
      </c>
      <c r="BD2888" s="76" cm="1">
        <f t="array" aca="1" ref="BD2888" ca="1">INDIRECT(BD2881)*INDEX($H2891:$I2902,MATCH(BD$7,$I2891:$I2902,0),1)*12</f>
        <v>7500</v>
      </c>
      <c r="BE2888" s="76" cm="1">
        <f t="array" aca="1" ref="BE2888" ca="1">INDIRECT(BE2881)*INDEX($H2891:$I2902,MATCH(BE$7,$I2891:$I2902,0),1)*12</f>
        <v>2500</v>
      </c>
      <c r="BF2888" s="76" cm="1">
        <f t="array" aca="1" ref="BF2888" ca="1">INDIRECT(BF2881)*INDEX($H2891:$I2902,MATCH(BF$7,$I2891:$I2902,0),1)*12</f>
        <v>7500</v>
      </c>
      <c r="BG2888" s="76" cm="1">
        <f t="array" aca="1" ref="BG2888" ca="1">INDIRECT(BG2881)*INDEX($H2891:$I2902,MATCH(BG$7,$I2891:$I2902,0),1)*12</f>
        <v>2500</v>
      </c>
      <c r="BH2888" s="76" cm="1">
        <f t="array" aca="1" ref="BH2888" ca="1">INDIRECT(BH2881)*INDEX($H2891:$I2902,MATCH(BH$7,$I2891:$I2902,0),1)*12</f>
        <v>7500</v>
      </c>
      <c r="BI2888" s="76" cm="1">
        <f t="array" aca="1" ref="BI2888" ca="1">INDIRECT(BI2881)*INDEX($H2891:$I2902,MATCH(BI$7,$I2891:$I2902,0),1)*12</f>
        <v>2500</v>
      </c>
      <c r="BJ2888" s="76" cm="1">
        <f t="array" aca="1" ref="BJ2888" ca="1">INDIRECT(BJ2881)*INDEX($H2891:$I2902,MATCH(BJ$7,$I2891:$I2902,0),1)*12</f>
        <v>7500</v>
      </c>
      <c r="BK2888" s="76" cm="1">
        <f t="array" aca="1" ref="BK2888" ca="1">INDIRECT(BK2881)*INDEX($H2891:$I2902,MATCH(BK$7,$I2891:$I2902,0),1)*12</f>
        <v>2500</v>
      </c>
      <c r="BL2888" s="76" cm="1">
        <f t="array" aca="1" ref="BL2888" ca="1">INDIRECT(BL2881)*INDEX($H2891:$I2902,MATCH(BL$7,$I2891:$I2902,0),1)*12</f>
        <v>7500</v>
      </c>
      <c r="BM2888" s="76" cm="1">
        <f t="array" aca="1" ref="BM2888" ca="1">INDIRECT(BM2881)*INDEX($H2891:$I2902,MATCH(BM$7,$I2891:$I2902,0),1)*12</f>
        <v>2500</v>
      </c>
      <c r="BN2888" s="76" cm="1">
        <f t="array" aca="1" ref="BN2888" ca="1">INDIRECT(BN2881)*INDEX($H2891:$I2902,MATCH(BN$7,$I2891:$I2902,0),1)*12</f>
        <v>4980</v>
      </c>
      <c r="BO2888" s="76" cm="1">
        <f t="array" aca="1" ref="BO2888" ca="1">INDIRECT(BO2881)*INDEX($H2891:$I2902,MATCH(BO$7,$I2891:$I2902,0),1)*12</f>
        <v>5000</v>
      </c>
      <c r="BP2888" s="76" cm="1">
        <f t="array" aca="1" ref="BP2888" ca="1">INDIRECT(BP2881)*INDEX($H2891:$I2902,MATCH(BP$7,$I2891:$I2902,0),1)*12</f>
        <v>7500</v>
      </c>
      <c r="BQ2888" s="76" cm="1">
        <f t="array" aca="1" ref="BQ2888" ca="1">INDIRECT(BQ2881)*INDEX($H2891:$I2902,MATCH(BQ$7,$I2891:$I2902,0),1)*12</f>
        <v>2500</v>
      </c>
      <c r="BR2888" s="76" cm="1">
        <f t="array" aca="1" ref="BR2888" ca="1">INDIRECT(BR2881)*INDEX($H2891:$I2902,MATCH(BR$7,$I2891:$I2902,0),1)*12</f>
        <v>7500</v>
      </c>
      <c r="BS2888" s="76" cm="1">
        <f t="array" aca="1" ref="BS2888" ca="1">INDIRECT(BS2881)*INDEX($H2891:$I2902,MATCH(BS$7,$I2891:$I2902,0),1)*12</f>
        <v>2500</v>
      </c>
      <c r="BT2888" s="76" cm="1">
        <f t="array" aca="1" ref="BT2888" ca="1">INDIRECT(BT2881)*INDEX($H2891:$I2902,MATCH(BT$7,$I2891:$I2902,0),1)*12</f>
        <v>7500</v>
      </c>
      <c r="BU2888" s="76" cm="1">
        <f t="array" aca="1" ref="BU2888" ca="1">INDIRECT(BU2881)*INDEX($H2891:$I2902,MATCH(BU$7,$I2891:$I2902,0),1)*12</f>
        <v>2500</v>
      </c>
      <c r="BV2888" s="76" cm="1">
        <f t="array" aca="1" ref="BV2888" ca="1">INDIRECT(BV2881)*INDEX($H2891:$I2902,MATCH(BV$7,$I2891:$I2902,0),1)*12</f>
        <v>7500</v>
      </c>
      <c r="BW2888" s="76" cm="1">
        <f t="array" aca="1" ref="BW2888" ca="1">INDIRECT(BW2881)*INDEX($H2891:$I2902,MATCH(BW$7,$I2891:$I2902,0),1)*12</f>
        <v>2500</v>
      </c>
      <c r="BX2888" s="76" cm="1">
        <f t="array" aca="1" ref="BX2888" ca="1">INDIRECT(BX2881)*INDEX($H2891:$I2902,MATCH(BX$7,$I2891:$I2902,0),1)*12</f>
        <v>7500</v>
      </c>
      <c r="BY2888" s="76" cm="1">
        <f t="array" aca="1" ref="BY2888" ca="1">INDIRECT(BY2881)*INDEX($H2891:$I2902,MATCH(BY$7,$I2891:$I2902,0),1)*12</f>
        <v>2500</v>
      </c>
      <c r="BZ2888" s="76" cm="1">
        <f t="array" aca="1" ref="BZ2888" ca="1">INDIRECT(BZ2881)*INDEX($H2891:$I2902,MATCH(BZ$7,$I2891:$I2902,0),1)*12</f>
        <v>4980</v>
      </c>
      <c r="CA2888" s="76" cm="1">
        <f t="array" aca="1" ref="CA2888" ca="1">INDIRECT(CA2881)*INDEX($H2891:$I2902,MATCH(CA$7,$I2891:$I2902,0),1)*12</f>
        <v>5000</v>
      </c>
      <c r="CB2888" s="76" cm="1">
        <f t="array" aca="1" ref="CB2888" ca="1">INDIRECT(CB2881)*INDEX($H2891:$I2902,MATCH(CB$7,$I2891:$I2902,0),1)*12</f>
        <v>7500</v>
      </c>
      <c r="CC2888" s="76" cm="1">
        <f t="array" aca="1" ref="CC2888" ca="1">INDIRECT(CC2881)*INDEX($H2891:$I2902,MATCH(CC$7,$I2891:$I2902,0),1)*12</f>
        <v>2500</v>
      </c>
      <c r="CD2888" s="76" cm="1">
        <f t="array" aca="1" ref="CD2888" ca="1">INDIRECT(CD2881)*INDEX($H2891:$I2902,MATCH(CD$7,$I2891:$I2902,0),1)*12</f>
        <v>7500</v>
      </c>
      <c r="CE2888" s="76" cm="1">
        <f t="array" aca="1" ref="CE2888" ca="1">INDIRECT(CE2881)*INDEX($H2891:$I2902,MATCH(CE$7,$I2891:$I2902,0),1)*12</f>
        <v>2500</v>
      </c>
      <c r="CF2888" s="76" cm="1">
        <f t="array" aca="1" ref="CF2888" ca="1">INDIRECT(CF2881)*INDEX($H2891:$I2902,MATCH(CF$7,$I2891:$I2902,0),1)*12</f>
        <v>7500</v>
      </c>
      <c r="CG2888" s="76" cm="1">
        <f t="array" aca="1" ref="CG2888" ca="1">INDIRECT(CG2881)*INDEX($H2891:$I2902,MATCH(CG$7,$I2891:$I2902,0),1)*12</f>
        <v>2500</v>
      </c>
      <c r="CH2888" s="76" cm="1">
        <f t="array" aca="1" ref="CH2888" ca="1">INDIRECT(CH2881)*INDEX($H2891:$I2902,MATCH(CH$7,$I2891:$I2902,0),1)*12</f>
        <v>7500</v>
      </c>
      <c r="CI2888" s="76" cm="1">
        <f t="array" aca="1" ref="CI2888" ca="1">INDIRECT(CI2881)*INDEX($H2891:$I2902,MATCH(CI$7,$I2891:$I2902,0),1)*12</f>
        <v>2500</v>
      </c>
      <c r="CJ2888" s="76" cm="1">
        <f t="array" aca="1" ref="CJ2888" ca="1">INDIRECT(CJ2881)*INDEX($H2891:$I2902,MATCH(CJ$7,$I2891:$I2902,0),1)*12</f>
        <v>7500</v>
      </c>
      <c r="CK2888" s="76" cm="1">
        <f t="array" aca="1" ref="CK2888" ca="1">INDIRECT(CK2881)*INDEX($H2891:$I2902,MATCH(CK$7,$I2891:$I2902,0),1)*12</f>
        <v>2500</v>
      </c>
      <c r="CL2888" s="76" cm="1">
        <f t="array" aca="1" ref="CL2888" ca="1">INDIRECT(CL2881)*INDEX($H2891:$I2902,MATCH(CL$7,$I2891:$I2902,0),1)*12</f>
        <v>4980</v>
      </c>
    </row>
    <row r="2889" spans="2:90" x14ac:dyDescent="0.4">
      <c r="B2889" s="124"/>
      <c r="D2889" t="s">
        <v>541</v>
      </c>
      <c r="E2889" s="8"/>
      <c r="H2889" s="12"/>
      <c r="I2889" s="60"/>
      <c r="J2889" s="60"/>
      <c r="K2889" s="38"/>
      <c r="L2889" s="38"/>
      <c r="M2889" s="38"/>
      <c r="N2889" s="38"/>
      <c r="O2889" s="38"/>
      <c r="P2889" s="38"/>
      <c r="R2889" s="15"/>
      <c r="S2889" s="234"/>
      <c r="T2889" s="234"/>
      <c r="U2889" s="234"/>
      <c r="V2889" s="234"/>
      <c r="W2889" s="234"/>
      <c r="X2889" s="234"/>
      <c r="Y2889" s="234"/>
      <c r="Z2889" s="234"/>
      <c r="AA2889" s="234"/>
      <c r="AB2889" s="234"/>
      <c r="AC2889" s="234"/>
      <c r="AD2889" s="234"/>
      <c r="AE2889" s="234"/>
      <c r="AF2889" s="234"/>
      <c r="AG2889" s="234"/>
      <c r="AH2889" s="234"/>
      <c r="AI2889" s="234"/>
      <c r="AJ2889" s="234"/>
      <c r="AK2889" s="234"/>
      <c r="AL2889" s="234"/>
      <c r="AM2889" s="234"/>
      <c r="AN2889" s="234"/>
      <c r="AO2889" s="234"/>
      <c r="AP2889" s="234"/>
      <c r="AQ2889" s="234"/>
      <c r="AR2889" s="234"/>
      <c r="AS2889" s="234"/>
      <c r="AT2889" s="234"/>
      <c r="AU2889" s="234"/>
      <c r="AV2889" s="234"/>
      <c r="AW2889" s="234"/>
      <c r="AX2889" s="234"/>
      <c r="AY2889" s="234"/>
      <c r="AZ2889" s="234"/>
      <c r="BA2889" s="234"/>
      <c r="BB2889" s="234"/>
      <c r="BC2889" s="234"/>
      <c r="BD2889" s="234"/>
      <c r="BE2889" s="234"/>
      <c r="BF2889" s="234"/>
      <c r="BG2889" s="234"/>
      <c r="BH2889" s="234"/>
      <c r="BI2889" s="234"/>
      <c r="BJ2889" s="234"/>
      <c r="BK2889" s="234"/>
      <c r="BL2889" s="234"/>
      <c r="BM2889" s="234"/>
      <c r="BN2889" s="234"/>
      <c r="BO2889" s="234"/>
      <c r="BP2889" s="234"/>
      <c r="BQ2889" s="234"/>
      <c r="BR2889" s="234"/>
      <c r="BS2889" s="234"/>
      <c r="BT2889" s="234"/>
      <c r="BU2889" s="234"/>
      <c r="BV2889" s="234"/>
      <c r="BW2889" s="234"/>
      <c r="BX2889" s="234"/>
      <c r="BY2889" s="234"/>
      <c r="BZ2889" s="234"/>
      <c r="CA2889" s="234"/>
      <c r="CB2889" s="234"/>
      <c r="CC2889" s="234"/>
      <c r="CD2889" s="234"/>
      <c r="CE2889" s="234"/>
      <c r="CF2889" s="234"/>
      <c r="CG2889" s="234"/>
      <c r="CH2889" s="234"/>
      <c r="CI2889" s="234"/>
      <c r="CJ2889" s="234"/>
      <c r="CK2889" s="234"/>
      <c r="CL2889" s="234"/>
    </row>
    <row r="2890" spans="2:90" x14ac:dyDescent="0.4">
      <c r="B2890" s="124" t="s">
        <v>542</v>
      </c>
      <c r="D2890" t="s">
        <v>541</v>
      </c>
      <c r="E2890" s="8"/>
      <c r="H2890" s="12"/>
      <c r="I2890" s="60"/>
      <c r="J2890" s="60"/>
      <c r="K2890" s="38"/>
      <c r="L2890" s="38"/>
      <c r="M2890" s="38"/>
      <c r="N2890" s="38"/>
      <c r="O2890" s="38"/>
      <c r="P2890" s="38"/>
      <c r="R2890" s="15"/>
      <c r="S2890" s="234"/>
      <c r="T2890" s="234"/>
      <c r="U2890" s="234"/>
      <c r="V2890" s="234"/>
      <c r="W2890" s="234"/>
      <c r="X2890" s="234"/>
      <c r="Y2890" s="234"/>
      <c r="Z2890" s="234"/>
      <c r="AA2890" s="234"/>
      <c r="AB2890" s="234"/>
      <c r="AC2890" s="234"/>
      <c r="AD2890" s="234"/>
      <c r="AE2890" s="234"/>
      <c r="AF2890" s="234"/>
      <c r="AG2890" s="234"/>
      <c r="AH2890" s="234"/>
      <c r="AI2890" s="234"/>
      <c r="AJ2890" s="234"/>
      <c r="AK2890" s="234"/>
      <c r="AL2890" s="234"/>
      <c r="AM2890" s="234"/>
      <c r="AN2890" s="234"/>
      <c r="AO2890" s="234"/>
      <c r="AP2890" s="234"/>
      <c r="AQ2890" s="234"/>
      <c r="AR2890" s="234"/>
      <c r="AS2890" s="234"/>
      <c r="AT2890" s="234"/>
      <c r="AU2890" s="234"/>
      <c r="AV2890" s="234"/>
      <c r="AW2890" s="234"/>
      <c r="AX2890" s="234"/>
      <c r="AY2890" s="234"/>
      <c r="AZ2890" s="234"/>
      <c r="BA2890" s="234"/>
      <c r="BB2890" s="234"/>
      <c r="BC2890" s="234"/>
      <c r="BD2890" s="234"/>
      <c r="BE2890" s="234"/>
      <c r="BF2890" s="234"/>
      <c r="BG2890" s="234"/>
      <c r="BH2890" s="234"/>
      <c r="BI2890" s="234"/>
      <c r="BJ2890" s="234"/>
      <c r="BK2890" s="234"/>
      <c r="BL2890" s="234"/>
      <c r="BM2890" s="234"/>
      <c r="BN2890" s="234"/>
      <c r="BO2890" s="234"/>
      <c r="BP2890" s="234"/>
      <c r="BQ2890" s="234"/>
      <c r="BR2890" s="234"/>
      <c r="BS2890" s="234"/>
      <c r="BT2890" s="234"/>
      <c r="BU2890" s="234"/>
      <c r="BV2890" s="234"/>
      <c r="BW2890" s="234"/>
      <c r="BX2890" s="234"/>
      <c r="BY2890" s="234"/>
      <c r="BZ2890" s="234"/>
      <c r="CA2890" s="234"/>
      <c r="CB2890" s="234"/>
      <c r="CC2890" s="234"/>
      <c r="CD2890" s="234"/>
      <c r="CE2890" s="234"/>
      <c r="CF2890" s="234"/>
      <c r="CG2890" s="234"/>
      <c r="CH2890" s="234"/>
      <c r="CI2890" s="234"/>
      <c r="CJ2890" s="234"/>
      <c r="CK2890" s="234"/>
      <c r="CL2890" s="234"/>
    </row>
    <row r="2891" spans="2:90" x14ac:dyDescent="0.4">
      <c r="B2891" s="310">
        <v>45292</v>
      </c>
      <c r="D2891" t="s">
        <v>541</v>
      </c>
      <c r="E2891" s="8"/>
      <c r="H2891" s="16">
        <v>8.3333333333333329E-2</v>
      </c>
      <c r="I2891" s="60">
        <v>1</v>
      </c>
      <c r="J2891" s="60"/>
      <c r="K2891" s="38"/>
      <c r="L2891" s="38"/>
      <c r="M2891" s="38"/>
      <c r="N2891" s="38"/>
      <c r="O2891" s="38"/>
      <c r="P2891" s="38"/>
      <c r="R2891" s="15"/>
      <c r="S2891" s="234"/>
      <c r="T2891" s="234"/>
      <c r="U2891" s="234"/>
      <c r="V2891" s="234"/>
      <c r="W2891" s="234"/>
      <c r="X2891" s="234"/>
      <c r="Y2891" s="234"/>
      <c r="Z2891" s="234"/>
      <c r="AA2891" s="234"/>
      <c r="AB2891" s="234"/>
      <c r="AC2891" s="234"/>
      <c r="AD2891" s="234"/>
      <c r="AE2891" s="234"/>
      <c r="AF2891" s="234"/>
      <c r="AG2891" s="234"/>
      <c r="AH2891" s="234"/>
      <c r="AI2891" s="234"/>
      <c r="AJ2891" s="234"/>
      <c r="AK2891" s="234"/>
      <c r="AL2891" s="234"/>
      <c r="AM2891" s="234"/>
      <c r="AN2891" s="234"/>
      <c r="AO2891" s="234"/>
      <c r="AP2891" s="234"/>
      <c r="AQ2891" s="234"/>
      <c r="AR2891" s="234"/>
      <c r="AS2891" s="234"/>
      <c r="AT2891" s="234"/>
      <c r="AU2891" s="234"/>
      <c r="AV2891" s="234"/>
      <c r="AW2891" s="234"/>
      <c r="AX2891" s="234"/>
      <c r="AY2891" s="234"/>
      <c r="AZ2891" s="234"/>
      <c r="BA2891" s="234"/>
      <c r="BB2891" s="234"/>
      <c r="BC2891" s="234"/>
      <c r="BD2891" s="234"/>
      <c r="BE2891" s="234"/>
      <c r="BF2891" s="234"/>
      <c r="BG2891" s="234"/>
      <c r="BH2891" s="234"/>
      <c r="BI2891" s="234"/>
      <c r="BJ2891" s="234"/>
      <c r="BK2891" s="234"/>
      <c r="BL2891" s="234"/>
      <c r="BM2891" s="234"/>
      <c r="BN2891" s="234"/>
      <c r="BO2891" s="234"/>
      <c r="BP2891" s="234"/>
      <c r="BQ2891" s="234"/>
      <c r="BR2891" s="234"/>
      <c r="BS2891" s="234"/>
      <c r="BT2891" s="234"/>
      <c r="BU2891" s="234"/>
      <c r="BV2891" s="234"/>
      <c r="BW2891" s="234"/>
      <c r="BX2891" s="234"/>
      <c r="BY2891" s="234"/>
      <c r="BZ2891" s="234"/>
      <c r="CA2891" s="234"/>
      <c r="CB2891" s="234"/>
      <c r="CC2891" s="234"/>
      <c r="CD2891" s="234"/>
      <c r="CE2891" s="234"/>
      <c r="CF2891" s="234"/>
      <c r="CG2891" s="234"/>
      <c r="CH2891" s="234"/>
      <c r="CI2891" s="234"/>
      <c r="CJ2891" s="234"/>
      <c r="CK2891" s="234"/>
      <c r="CL2891" s="234"/>
    </row>
    <row r="2892" spans="2:90" x14ac:dyDescent="0.4">
      <c r="B2892" s="310">
        <f>EOMONTH(B2891,1)</f>
        <v>45351</v>
      </c>
      <c r="D2892" t="s">
        <v>541</v>
      </c>
      <c r="E2892" s="8"/>
      <c r="H2892" s="16">
        <v>0.125</v>
      </c>
      <c r="I2892" s="60">
        <f>I2891+1</f>
        <v>2</v>
      </c>
      <c r="J2892" s="60"/>
      <c r="K2892" s="38"/>
      <c r="L2892" s="38"/>
      <c r="M2892" s="38"/>
      <c r="N2892" s="38"/>
      <c r="O2892" s="38"/>
      <c r="P2892" s="38"/>
      <c r="R2892" s="15"/>
      <c r="S2892" s="234"/>
      <c r="T2892" s="234"/>
      <c r="U2892" s="234"/>
      <c r="V2892" s="234"/>
      <c r="W2892" s="234"/>
      <c r="X2892" s="234"/>
      <c r="Y2892" s="234"/>
      <c r="Z2892" s="234"/>
      <c r="AA2892" s="234"/>
      <c r="AB2892" s="234"/>
      <c r="AC2892" s="234"/>
      <c r="AD2892" s="234"/>
      <c r="AE2892" s="234"/>
      <c r="AF2892" s="234"/>
      <c r="AG2892" s="234"/>
      <c r="AH2892" s="234"/>
      <c r="AI2892" s="234"/>
      <c r="AJ2892" s="234"/>
      <c r="AK2892" s="234"/>
      <c r="AL2892" s="234"/>
      <c r="AM2892" s="234"/>
      <c r="AN2892" s="234"/>
      <c r="AO2892" s="234"/>
      <c r="AP2892" s="234"/>
      <c r="AQ2892" s="234"/>
      <c r="AR2892" s="234"/>
      <c r="AS2892" s="234"/>
      <c r="AT2892" s="234"/>
      <c r="AU2892" s="234"/>
      <c r="AV2892" s="234"/>
      <c r="AW2892" s="234"/>
      <c r="AX2892" s="234"/>
      <c r="AY2892" s="234"/>
      <c r="AZ2892" s="234"/>
      <c r="BA2892" s="234"/>
      <c r="BB2892" s="234"/>
      <c r="BC2892" s="234"/>
      <c r="BD2892" s="234"/>
      <c r="BE2892" s="234"/>
      <c r="BF2892" s="234"/>
      <c r="BG2892" s="234"/>
      <c r="BH2892" s="234"/>
      <c r="BI2892" s="234"/>
      <c r="BJ2892" s="234"/>
      <c r="BK2892" s="234"/>
      <c r="BL2892" s="234"/>
      <c r="BM2892" s="234"/>
      <c r="BN2892" s="234"/>
      <c r="BO2892" s="234"/>
      <c r="BP2892" s="234"/>
      <c r="BQ2892" s="234"/>
      <c r="BR2892" s="234"/>
      <c r="BS2892" s="234"/>
      <c r="BT2892" s="234"/>
      <c r="BU2892" s="234"/>
      <c r="BV2892" s="234"/>
      <c r="BW2892" s="234"/>
      <c r="BX2892" s="234"/>
      <c r="BY2892" s="234"/>
      <c r="BZ2892" s="234"/>
      <c r="CA2892" s="234"/>
      <c r="CB2892" s="234"/>
      <c r="CC2892" s="234"/>
      <c r="CD2892" s="234"/>
      <c r="CE2892" s="234"/>
      <c r="CF2892" s="234"/>
      <c r="CG2892" s="234"/>
      <c r="CH2892" s="234"/>
      <c r="CI2892" s="234"/>
      <c r="CJ2892" s="234"/>
      <c r="CK2892" s="234"/>
      <c r="CL2892" s="234"/>
    </row>
    <row r="2893" spans="2:90" x14ac:dyDescent="0.4">
      <c r="B2893" s="310">
        <f t="shared" ref="B2893:B2902" si="4103">EOMONTH(B2892,1)</f>
        <v>45382</v>
      </c>
      <c r="D2893" t="s">
        <v>541</v>
      </c>
      <c r="E2893" s="8"/>
      <c r="H2893" s="16">
        <v>4.1666666666666664E-2</v>
      </c>
      <c r="I2893" s="60">
        <f t="shared" ref="I2893:I2902" si="4104">I2892+1</f>
        <v>3</v>
      </c>
      <c r="J2893" s="60"/>
      <c r="K2893" s="38"/>
      <c r="L2893" s="38"/>
      <c r="M2893" s="38"/>
      <c r="N2893" s="38"/>
      <c r="O2893" s="38"/>
      <c r="P2893" s="38"/>
      <c r="R2893" s="15"/>
      <c r="S2893" s="234"/>
      <c r="T2893" s="234"/>
      <c r="U2893" s="234"/>
      <c r="V2893" s="234"/>
      <c r="W2893" s="234"/>
      <c r="X2893" s="234"/>
      <c r="Y2893" s="234"/>
      <c r="Z2893" s="234"/>
      <c r="AA2893" s="234"/>
      <c r="AB2893" s="234"/>
      <c r="AC2893" s="234"/>
      <c r="AD2893" s="234"/>
      <c r="AE2893" s="234"/>
      <c r="AF2893" s="234"/>
      <c r="AG2893" s="234"/>
      <c r="AH2893" s="234"/>
      <c r="AI2893" s="234"/>
      <c r="AJ2893" s="234"/>
      <c r="AK2893" s="234"/>
      <c r="AL2893" s="234"/>
      <c r="AM2893" s="234"/>
      <c r="AN2893" s="234"/>
      <c r="AO2893" s="234"/>
      <c r="AP2893" s="234"/>
      <c r="AQ2893" s="234"/>
      <c r="AR2893" s="234"/>
      <c r="AS2893" s="234"/>
      <c r="AT2893" s="234"/>
      <c r="AU2893" s="234"/>
      <c r="AV2893" s="234"/>
      <c r="AW2893" s="234"/>
      <c r="AX2893" s="234"/>
      <c r="AY2893" s="234"/>
      <c r="AZ2893" s="234"/>
      <c r="BA2893" s="234"/>
      <c r="BB2893" s="234"/>
      <c r="BC2893" s="234"/>
      <c r="BD2893" s="234"/>
      <c r="BE2893" s="234"/>
      <c r="BF2893" s="234"/>
      <c r="BG2893" s="234"/>
      <c r="BH2893" s="234"/>
      <c r="BI2893" s="234"/>
      <c r="BJ2893" s="234"/>
      <c r="BK2893" s="234"/>
      <c r="BL2893" s="234"/>
      <c r="BM2893" s="234"/>
      <c r="BN2893" s="234"/>
      <c r="BO2893" s="234"/>
      <c r="BP2893" s="234"/>
      <c r="BQ2893" s="234"/>
      <c r="BR2893" s="234"/>
      <c r="BS2893" s="234"/>
      <c r="BT2893" s="234"/>
      <c r="BU2893" s="234"/>
      <c r="BV2893" s="234"/>
      <c r="BW2893" s="234"/>
      <c r="BX2893" s="234"/>
      <c r="BY2893" s="234"/>
      <c r="BZ2893" s="234"/>
      <c r="CA2893" s="234"/>
      <c r="CB2893" s="234"/>
      <c r="CC2893" s="234"/>
      <c r="CD2893" s="234"/>
      <c r="CE2893" s="234"/>
      <c r="CF2893" s="234"/>
      <c r="CG2893" s="234"/>
      <c r="CH2893" s="234"/>
      <c r="CI2893" s="234"/>
      <c r="CJ2893" s="234"/>
      <c r="CK2893" s="234"/>
      <c r="CL2893" s="234"/>
    </row>
    <row r="2894" spans="2:90" x14ac:dyDescent="0.4">
      <c r="B2894" s="310">
        <f t="shared" si="4103"/>
        <v>45412</v>
      </c>
      <c r="D2894" t="s">
        <v>541</v>
      </c>
      <c r="E2894" s="8"/>
      <c r="H2894" s="16">
        <v>0.125</v>
      </c>
      <c r="I2894" s="60">
        <f t="shared" si="4104"/>
        <v>4</v>
      </c>
      <c r="J2894" s="60"/>
      <c r="K2894" s="38"/>
      <c r="L2894" s="38"/>
      <c r="M2894" s="38"/>
      <c r="N2894" s="38"/>
      <c r="O2894" s="38"/>
      <c r="P2894" s="38"/>
      <c r="R2894" s="15"/>
      <c r="S2894" s="234"/>
      <c r="T2894" s="234"/>
      <c r="U2894" s="234"/>
      <c r="V2894" s="234"/>
      <c r="W2894" s="234"/>
      <c r="X2894" s="234"/>
      <c r="Y2894" s="234"/>
      <c r="Z2894" s="234"/>
      <c r="AA2894" s="234"/>
      <c r="AB2894" s="234"/>
      <c r="AC2894" s="234"/>
      <c r="AD2894" s="234"/>
      <c r="AE2894" s="234"/>
      <c r="AF2894" s="234"/>
      <c r="AG2894" s="234"/>
      <c r="AH2894" s="234"/>
      <c r="AI2894" s="234"/>
      <c r="AJ2894" s="234"/>
      <c r="AK2894" s="234"/>
      <c r="AL2894" s="234"/>
      <c r="AM2894" s="234"/>
      <c r="AN2894" s="234"/>
      <c r="AO2894" s="234"/>
      <c r="AP2894" s="234"/>
      <c r="AQ2894" s="234"/>
      <c r="AR2894" s="234"/>
      <c r="AS2894" s="234"/>
      <c r="AT2894" s="234"/>
      <c r="AU2894" s="234"/>
      <c r="AV2894" s="234"/>
      <c r="AW2894" s="234"/>
      <c r="AX2894" s="234"/>
      <c r="AY2894" s="234"/>
      <c r="AZ2894" s="234"/>
      <c r="BA2894" s="234"/>
      <c r="BB2894" s="234"/>
      <c r="BC2894" s="234"/>
      <c r="BD2894" s="234"/>
      <c r="BE2894" s="234"/>
      <c r="BF2894" s="234"/>
      <c r="BG2894" s="234"/>
      <c r="BH2894" s="234"/>
      <c r="BI2894" s="234"/>
      <c r="BJ2894" s="234"/>
      <c r="BK2894" s="234"/>
      <c r="BL2894" s="234"/>
      <c r="BM2894" s="234"/>
      <c r="BN2894" s="234"/>
      <c r="BO2894" s="234"/>
      <c r="BP2894" s="234"/>
      <c r="BQ2894" s="234"/>
      <c r="BR2894" s="234"/>
      <c r="BS2894" s="234"/>
      <c r="BT2894" s="234"/>
      <c r="BU2894" s="234"/>
      <c r="BV2894" s="234"/>
      <c r="BW2894" s="234"/>
      <c r="BX2894" s="234"/>
      <c r="BY2894" s="234"/>
      <c r="BZ2894" s="234"/>
      <c r="CA2894" s="234"/>
      <c r="CB2894" s="234"/>
      <c r="CC2894" s="234"/>
      <c r="CD2894" s="234"/>
      <c r="CE2894" s="234"/>
      <c r="CF2894" s="234"/>
      <c r="CG2894" s="234"/>
      <c r="CH2894" s="234"/>
      <c r="CI2894" s="234"/>
      <c r="CJ2894" s="234"/>
      <c r="CK2894" s="234"/>
      <c r="CL2894" s="234"/>
    </row>
    <row r="2895" spans="2:90" x14ac:dyDescent="0.4">
      <c r="B2895" s="310">
        <f t="shared" si="4103"/>
        <v>45443</v>
      </c>
      <c r="D2895" t="s">
        <v>541</v>
      </c>
      <c r="E2895" s="8"/>
      <c r="H2895" s="16">
        <v>4.1666666666666664E-2</v>
      </c>
      <c r="I2895" s="60">
        <f t="shared" si="4104"/>
        <v>5</v>
      </c>
      <c r="J2895" s="60"/>
      <c r="K2895" s="38"/>
      <c r="L2895" s="38"/>
      <c r="M2895" s="38"/>
      <c r="N2895" s="38"/>
      <c r="O2895" s="38"/>
      <c r="P2895" s="38"/>
      <c r="R2895" s="15"/>
      <c r="S2895" s="234"/>
      <c r="T2895" s="234"/>
      <c r="U2895" s="234"/>
      <c r="V2895" s="234"/>
      <c r="W2895" s="234"/>
      <c r="X2895" s="234"/>
      <c r="Y2895" s="234"/>
      <c r="Z2895" s="234"/>
      <c r="AA2895" s="234"/>
      <c r="AB2895" s="234"/>
      <c r="AC2895" s="234"/>
      <c r="AD2895" s="234"/>
      <c r="AE2895" s="234"/>
      <c r="AF2895" s="234"/>
      <c r="AG2895" s="234"/>
      <c r="AH2895" s="234"/>
      <c r="AI2895" s="234"/>
      <c r="AJ2895" s="234"/>
      <c r="AK2895" s="234"/>
      <c r="AL2895" s="234"/>
      <c r="AM2895" s="234"/>
      <c r="AN2895" s="234"/>
      <c r="AO2895" s="234"/>
      <c r="AP2895" s="234"/>
      <c r="AQ2895" s="234"/>
      <c r="AR2895" s="234"/>
      <c r="AS2895" s="234"/>
      <c r="AT2895" s="234"/>
      <c r="AU2895" s="234"/>
      <c r="AV2895" s="234"/>
      <c r="AW2895" s="234"/>
      <c r="AX2895" s="234"/>
      <c r="AY2895" s="234"/>
      <c r="AZ2895" s="234"/>
      <c r="BA2895" s="234"/>
      <c r="BB2895" s="234"/>
      <c r="BC2895" s="234"/>
      <c r="BD2895" s="234"/>
      <c r="BE2895" s="234"/>
      <c r="BF2895" s="234"/>
      <c r="BG2895" s="234"/>
      <c r="BH2895" s="234"/>
      <c r="BI2895" s="234"/>
      <c r="BJ2895" s="234"/>
      <c r="BK2895" s="234"/>
      <c r="BL2895" s="234"/>
      <c r="BM2895" s="234"/>
      <c r="BN2895" s="234"/>
      <c r="BO2895" s="234"/>
      <c r="BP2895" s="234"/>
      <c r="BQ2895" s="234"/>
      <c r="BR2895" s="234"/>
      <c r="BS2895" s="234"/>
      <c r="BT2895" s="234"/>
      <c r="BU2895" s="234"/>
      <c r="BV2895" s="234"/>
      <c r="BW2895" s="234"/>
      <c r="BX2895" s="234"/>
      <c r="BY2895" s="234"/>
      <c r="BZ2895" s="234"/>
      <c r="CA2895" s="234"/>
      <c r="CB2895" s="234"/>
      <c r="CC2895" s="234"/>
      <c r="CD2895" s="234"/>
      <c r="CE2895" s="234"/>
      <c r="CF2895" s="234"/>
      <c r="CG2895" s="234"/>
      <c r="CH2895" s="234"/>
      <c r="CI2895" s="234"/>
      <c r="CJ2895" s="234"/>
      <c r="CK2895" s="234"/>
      <c r="CL2895" s="234"/>
    </row>
    <row r="2896" spans="2:90" x14ac:dyDescent="0.4">
      <c r="B2896" s="310">
        <f t="shared" si="4103"/>
        <v>45473</v>
      </c>
      <c r="D2896" t="s">
        <v>541</v>
      </c>
      <c r="E2896" s="8"/>
      <c r="H2896" s="16">
        <v>0.125</v>
      </c>
      <c r="I2896" s="60">
        <f t="shared" si="4104"/>
        <v>6</v>
      </c>
      <c r="J2896" s="60"/>
      <c r="K2896" s="38"/>
      <c r="L2896" s="38"/>
      <c r="M2896" s="38"/>
      <c r="N2896" s="38"/>
      <c r="O2896" s="38"/>
      <c r="P2896" s="38"/>
      <c r="R2896" s="15"/>
      <c r="S2896" s="234"/>
      <c r="T2896" s="234"/>
      <c r="U2896" s="234"/>
      <c r="V2896" s="234"/>
      <c r="W2896" s="234"/>
      <c r="X2896" s="234"/>
      <c r="Y2896" s="234"/>
      <c r="Z2896" s="234"/>
      <c r="AA2896" s="234"/>
      <c r="AB2896" s="234"/>
      <c r="AC2896" s="234"/>
      <c r="AD2896" s="234"/>
      <c r="AE2896" s="234"/>
      <c r="AF2896" s="234"/>
      <c r="AG2896" s="234"/>
      <c r="AH2896" s="234"/>
      <c r="AI2896" s="234"/>
      <c r="AJ2896" s="234"/>
      <c r="AK2896" s="234"/>
      <c r="AL2896" s="234"/>
      <c r="AM2896" s="234"/>
      <c r="AN2896" s="234"/>
      <c r="AO2896" s="234"/>
      <c r="AP2896" s="234"/>
      <c r="AQ2896" s="234"/>
      <c r="AR2896" s="234"/>
      <c r="AS2896" s="234"/>
      <c r="AT2896" s="234"/>
      <c r="AU2896" s="234"/>
      <c r="AV2896" s="234"/>
      <c r="AW2896" s="234"/>
      <c r="AX2896" s="234"/>
      <c r="AY2896" s="234"/>
      <c r="AZ2896" s="234"/>
      <c r="BA2896" s="234"/>
      <c r="BB2896" s="234"/>
      <c r="BC2896" s="234"/>
      <c r="BD2896" s="234"/>
      <c r="BE2896" s="234"/>
      <c r="BF2896" s="234"/>
      <c r="BG2896" s="234"/>
      <c r="BH2896" s="234"/>
      <c r="BI2896" s="234"/>
      <c r="BJ2896" s="234"/>
      <c r="BK2896" s="234"/>
      <c r="BL2896" s="234"/>
      <c r="BM2896" s="234"/>
      <c r="BN2896" s="234"/>
      <c r="BO2896" s="234"/>
      <c r="BP2896" s="234"/>
      <c r="BQ2896" s="234"/>
      <c r="BR2896" s="234"/>
      <c r="BS2896" s="234"/>
      <c r="BT2896" s="234"/>
      <c r="BU2896" s="234"/>
      <c r="BV2896" s="234"/>
      <c r="BW2896" s="234"/>
      <c r="BX2896" s="234"/>
      <c r="BY2896" s="234"/>
      <c r="BZ2896" s="234"/>
      <c r="CA2896" s="234"/>
      <c r="CB2896" s="234"/>
      <c r="CC2896" s="234"/>
      <c r="CD2896" s="234"/>
      <c r="CE2896" s="234"/>
      <c r="CF2896" s="234"/>
      <c r="CG2896" s="234"/>
      <c r="CH2896" s="234"/>
      <c r="CI2896" s="234"/>
      <c r="CJ2896" s="234"/>
      <c r="CK2896" s="234"/>
      <c r="CL2896" s="234"/>
    </row>
    <row r="2897" spans="2:90" x14ac:dyDescent="0.4">
      <c r="B2897" s="310">
        <f t="shared" si="4103"/>
        <v>45504</v>
      </c>
      <c r="D2897" t="s">
        <v>541</v>
      </c>
      <c r="E2897" s="8"/>
      <c r="H2897" s="16">
        <v>4.1666666666666664E-2</v>
      </c>
      <c r="I2897" s="60">
        <f t="shared" si="4104"/>
        <v>7</v>
      </c>
      <c r="J2897" s="60"/>
      <c r="K2897" s="38"/>
      <c r="L2897" s="38"/>
      <c r="M2897" s="38"/>
      <c r="N2897" s="38"/>
      <c r="O2897" s="38"/>
      <c r="P2897" s="38"/>
      <c r="R2897" s="15"/>
      <c r="S2897" s="234"/>
      <c r="T2897" s="234"/>
      <c r="U2897" s="234"/>
      <c r="V2897" s="234"/>
      <c r="W2897" s="234"/>
      <c r="X2897" s="234"/>
      <c r="Y2897" s="234"/>
      <c r="Z2897" s="234"/>
      <c r="AA2897" s="234"/>
      <c r="AB2897" s="234"/>
      <c r="AC2897" s="234"/>
      <c r="AD2897" s="234"/>
      <c r="AE2897" s="234"/>
      <c r="AF2897" s="234"/>
      <c r="AG2897" s="234"/>
      <c r="AH2897" s="234"/>
      <c r="AI2897" s="234"/>
      <c r="AJ2897" s="234"/>
      <c r="AK2897" s="234"/>
      <c r="AL2897" s="234"/>
      <c r="AM2897" s="234"/>
      <c r="AN2897" s="234"/>
      <c r="AO2897" s="234"/>
      <c r="AP2897" s="234"/>
      <c r="AQ2897" s="234"/>
      <c r="AR2897" s="234"/>
      <c r="AS2897" s="234"/>
      <c r="AT2897" s="234"/>
      <c r="AU2897" s="234"/>
      <c r="AV2897" s="234"/>
      <c r="AW2897" s="234"/>
      <c r="AX2897" s="234"/>
      <c r="AY2897" s="234"/>
      <c r="AZ2897" s="234"/>
      <c r="BA2897" s="234"/>
      <c r="BB2897" s="234"/>
      <c r="BC2897" s="234"/>
      <c r="BD2897" s="234"/>
      <c r="BE2897" s="234"/>
      <c r="BF2897" s="234"/>
      <c r="BG2897" s="234"/>
      <c r="BH2897" s="234"/>
      <c r="BI2897" s="234"/>
      <c r="BJ2897" s="234"/>
      <c r="BK2897" s="234"/>
      <c r="BL2897" s="234"/>
      <c r="BM2897" s="234"/>
      <c r="BN2897" s="234"/>
      <c r="BO2897" s="234"/>
      <c r="BP2897" s="234"/>
      <c r="BQ2897" s="234"/>
      <c r="BR2897" s="234"/>
      <c r="BS2897" s="234"/>
      <c r="BT2897" s="234"/>
      <c r="BU2897" s="234"/>
      <c r="BV2897" s="234"/>
      <c r="BW2897" s="234"/>
      <c r="BX2897" s="234"/>
      <c r="BY2897" s="234"/>
      <c r="BZ2897" s="234"/>
      <c r="CA2897" s="234"/>
      <c r="CB2897" s="234"/>
      <c r="CC2897" s="234"/>
      <c r="CD2897" s="234"/>
      <c r="CE2897" s="234"/>
      <c r="CF2897" s="234"/>
      <c r="CG2897" s="234"/>
      <c r="CH2897" s="234"/>
      <c r="CI2897" s="234"/>
      <c r="CJ2897" s="234"/>
      <c r="CK2897" s="234"/>
      <c r="CL2897" s="234"/>
    </row>
    <row r="2898" spans="2:90" x14ac:dyDescent="0.4">
      <c r="B2898" s="310">
        <f t="shared" si="4103"/>
        <v>45535</v>
      </c>
      <c r="D2898" t="s">
        <v>541</v>
      </c>
      <c r="E2898" s="8"/>
      <c r="H2898" s="16">
        <v>0.125</v>
      </c>
      <c r="I2898" s="60">
        <f t="shared" si="4104"/>
        <v>8</v>
      </c>
      <c r="J2898" s="60"/>
      <c r="K2898" s="38"/>
      <c r="L2898" s="38"/>
      <c r="M2898" s="38"/>
      <c r="N2898" s="38"/>
      <c r="O2898" s="38"/>
      <c r="P2898" s="38"/>
      <c r="R2898" s="15"/>
      <c r="S2898" s="234"/>
      <c r="T2898" s="234"/>
      <c r="U2898" s="234"/>
      <c r="V2898" s="234"/>
      <c r="W2898" s="234"/>
      <c r="X2898" s="234"/>
      <c r="Y2898" s="234"/>
      <c r="Z2898" s="234"/>
      <c r="AA2898" s="234"/>
      <c r="AB2898" s="234"/>
      <c r="AC2898" s="234"/>
      <c r="AD2898" s="234"/>
      <c r="AE2898" s="234"/>
      <c r="AF2898" s="234"/>
      <c r="AG2898" s="234"/>
      <c r="AH2898" s="234"/>
      <c r="AI2898" s="234"/>
      <c r="AJ2898" s="234"/>
      <c r="AK2898" s="234"/>
      <c r="AL2898" s="234"/>
      <c r="AM2898" s="234"/>
      <c r="AN2898" s="234"/>
      <c r="AO2898" s="234"/>
      <c r="AP2898" s="234"/>
      <c r="AQ2898" s="234"/>
      <c r="AR2898" s="234"/>
      <c r="AS2898" s="234"/>
      <c r="AT2898" s="234"/>
      <c r="AU2898" s="234"/>
      <c r="AV2898" s="234"/>
      <c r="AW2898" s="234"/>
      <c r="AX2898" s="234"/>
      <c r="AY2898" s="234"/>
      <c r="AZ2898" s="234"/>
      <c r="BA2898" s="234"/>
      <c r="BB2898" s="234"/>
      <c r="BC2898" s="234"/>
      <c r="BD2898" s="234"/>
      <c r="BE2898" s="234"/>
      <c r="BF2898" s="234"/>
      <c r="BG2898" s="234"/>
      <c r="BH2898" s="234"/>
      <c r="BI2898" s="234"/>
      <c r="BJ2898" s="234"/>
      <c r="BK2898" s="234"/>
      <c r="BL2898" s="234"/>
      <c r="BM2898" s="234"/>
      <c r="BN2898" s="234"/>
      <c r="BO2898" s="234"/>
      <c r="BP2898" s="234"/>
      <c r="BQ2898" s="234"/>
      <c r="BR2898" s="234"/>
      <c r="BS2898" s="234"/>
      <c r="BT2898" s="234"/>
      <c r="BU2898" s="234"/>
      <c r="BV2898" s="234"/>
      <c r="BW2898" s="234"/>
      <c r="BX2898" s="234"/>
      <c r="BY2898" s="234"/>
      <c r="BZ2898" s="234"/>
      <c r="CA2898" s="234"/>
      <c r="CB2898" s="234"/>
      <c r="CC2898" s="234"/>
      <c r="CD2898" s="234"/>
      <c r="CE2898" s="234"/>
      <c r="CF2898" s="234"/>
      <c r="CG2898" s="234"/>
      <c r="CH2898" s="234"/>
      <c r="CI2898" s="234"/>
      <c r="CJ2898" s="234"/>
      <c r="CK2898" s="234"/>
      <c r="CL2898" s="234"/>
    </row>
    <row r="2899" spans="2:90" x14ac:dyDescent="0.4">
      <c r="B2899" s="310">
        <f t="shared" si="4103"/>
        <v>45565</v>
      </c>
      <c r="D2899" t="s">
        <v>541</v>
      </c>
      <c r="E2899" s="8"/>
      <c r="H2899" s="16">
        <v>4.1666666666666664E-2</v>
      </c>
      <c r="I2899" s="60">
        <f t="shared" si="4104"/>
        <v>9</v>
      </c>
      <c r="J2899" s="60"/>
      <c r="K2899" s="38"/>
      <c r="L2899" s="38"/>
      <c r="M2899" s="38"/>
      <c r="N2899" s="38"/>
      <c r="O2899" s="38"/>
      <c r="P2899" s="38"/>
      <c r="R2899" s="15"/>
      <c r="S2899" s="234"/>
      <c r="T2899" s="234"/>
      <c r="U2899" s="234"/>
      <c r="V2899" s="234"/>
      <c r="W2899" s="234"/>
      <c r="X2899" s="234"/>
      <c r="Y2899" s="234"/>
      <c r="Z2899" s="234"/>
      <c r="AA2899" s="234"/>
      <c r="AB2899" s="234"/>
      <c r="AC2899" s="234"/>
      <c r="AD2899" s="234"/>
      <c r="AE2899" s="234"/>
      <c r="AF2899" s="234"/>
      <c r="AG2899" s="234"/>
      <c r="AH2899" s="234"/>
      <c r="AI2899" s="234"/>
      <c r="AJ2899" s="234"/>
      <c r="AK2899" s="234"/>
      <c r="AL2899" s="234"/>
      <c r="AM2899" s="234"/>
      <c r="AN2899" s="234"/>
      <c r="AO2899" s="234"/>
      <c r="AP2899" s="234"/>
      <c r="AQ2899" s="234"/>
      <c r="AR2899" s="234"/>
      <c r="AS2899" s="234"/>
      <c r="AT2899" s="234"/>
      <c r="AU2899" s="234"/>
      <c r="AV2899" s="234"/>
      <c r="AW2899" s="234"/>
      <c r="AX2899" s="234"/>
      <c r="AY2899" s="234"/>
      <c r="AZ2899" s="234"/>
      <c r="BA2899" s="234"/>
      <c r="BB2899" s="234"/>
      <c r="BC2899" s="234"/>
      <c r="BD2899" s="234"/>
      <c r="BE2899" s="234"/>
      <c r="BF2899" s="234"/>
      <c r="BG2899" s="234"/>
      <c r="BH2899" s="234"/>
      <c r="BI2899" s="234"/>
      <c r="BJ2899" s="234"/>
      <c r="BK2899" s="234"/>
      <c r="BL2899" s="234"/>
      <c r="BM2899" s="234"/>
      <c r="BN2899" s="234"/>
      <c r="BO2899" s="234"/>
      <c r="BP2899" s="234"/>
      <c r="BQ2899" s="234"/>
      <c r="BR2899" s="234"/>
      <c r="BS2899" s="234"/>
      <c r="BT2899" s="234"/>
      <c r="BU2899" s="234"/>
      <c r="BV2899" s="234"/>
      <c r="BW2899" s="234"/>
      <c r="BX2899" s="234"/>
      <c r="BY2899" s="234"/>
      <c r="BZ2899" s="234"/>
      <c r="CA2899" s="234"/>
      <c r="CB2899" s="234"/>
      <c r="CC2899" s="234"/>
      <c r="CD2899" s="234"/>
      <c r="CE2899" s="234"/>
      <c r="CF2899" s="234"/>
      <c r="CG2899" s="234"/>
      <c r="CH2899" s="234"/>
      <c r="CI2899" s="234"/>
      <c r="CJ2899" s="234"/>
      <c r="CK2899" s="234"/>
      <c r="CL2899" s="234"/>
    </row>
    <row r="2900" spans="2:90" x14ac:dyDescent="0.4">
      <c r="B2900" s="310">
        <f t="shared" si="4103"/>
        <v>45596</v>
      </c>
      <c r="D2900" t="s">
        <v>541</v>
      </c>
      <c r="E2900" s="8"/>
      <c r="H2900" s="16">
        <v>0.125</v>
      </c>
      <c r="I2900" s="60">
        <f t="shared" si="4104"/>
        <v>10</v>
      </c>
      <c r="J2900" s="60"/>
      <c r="K2900" s="38"/>
      <c r="L2900" s="38"/>
      <c r="M2900" s="38"/>
      <c r="N2900" s="38"/>
      <c r="O2900" s="38"/>
      <c r="P2900" s="38"/>
      <c r="R2900" s="15"/>
      <c r="S2900" s="234"/>
      <c r="T2900" s="234"/>
      <c r="U2900" s="234"/>
      <c r="V2900" s="234"/>
      <c r="W2900" s="234"/>
      <c r="X2900" s="234"/>
      <c r="Y2900" s="234"/>
      <c r="Z2900" s="234"/>
      <c r="AA2900" s="234"/>
      <c r="AB2900" s="234"/>
      <c r="AC2900" s="234"/>
      <c r="AD2900" s="234"/>
      <c r="AE2900" s="234"/>
      <c r="AF2900" s="234"/>
      <c r="AG2900" s="234"/>
      <c r="AH2900" s="234"/>
      <c r="AI2900" s="234"/>
      <c r="AJ2900" s="234"/>
      <c r="AK2900" s="234"/>
      <c r="AL2900" s="234"/>
      <c r="AM2900" s="234"/>
      <c r="AN2900" s="234"/>
      <c r="AO2900" s="234"/>
      <c r="AP2900" s="234"/>
      <c r="AQ2900" s="234"/>
      <c r="AR2900" s="234"/>
      <c r="AS2900" s="234"/>
      <c r="AT2900" s="234"/>
      <c r="AU2900" s="234"/>
      <c r="AV2900" s="234"/>
      <c r="AW2900" s="234"/>
      <c r="AX2900" s="234"/>
      <c r="AY2900" s="234"/>
      <c r="AZ2900" s="234"/>
      <c r="BA2900" s="234"/>
      <c r="BB2900" s="234"/>
      <c r="BC2900" s="234"/>
      <c r="BD2900" s="234"/>
      <c r="BE2900" s="234"/>
      <c r="BF2900" s="234"/>
      <c r="BG2900" s="234"/>
      <c r="BH2900" s="234"/>
      <c r="BI2900" s="234"/>
      <c r="BJ2900" s="234"/>
      <c r="BK2900" s="234"/>
      <c r="BL2900" s="234"/>
      <c r="BM2900" s="234"/>
      <c r="BN2900" s="234"/>
      <c r="BO2900" s="234"/>
      <c r="BP2900" s="234"/>
      <c r="BQ2900" s="234"/>
      <c r="BR2900" s="234"/>
      <c r="BS2900" s="234"/>
      <c r="BT2900" s="234"/>
      <c r="BU2900" s="234"/>
      <c r="BV2900" s="234"/>
      <c r="BW2900" s="234"/>
      <c r="BX2900" s="234"/>
      <c r="BY2900" s="234"/>
      <c r="BZ2900" s="234"/>
      <c r="CA2900" s="234"/>
      <c r="CB2900" s="234"/>
      <c r="CC2900" s="234"/>
      <c r="CD2900" s="234"/>
      <c r="CE2900" s="234"/>
      <c r="CF2900" s="234"/>
      <c r="CG2900" s="234"/>
      <c r="CH2900" s="234"/>
      <c r="CI2900" s="234"/>
      <c r="CJ2900" s="234"/>
      <c r="CK2900" s="234"/>
      <c r="CL2900" s="234"/>
    </row>
    <row r="2901" spans="2:90" x14ac:dyDescent="0.4">
      <c r="B2901" s="310">
        <f t="shared" si="4103"/>
        <v>45626</v>
      </c>
      <c r="D2901" t="s">
        <v>541</v>
      </c>
      <c r="E2901" s="8"/>
      <c r="H2901" s="16">
        <v>4.1666666666666664E-2</v>
      </c>
      <c r="I2901" s="60">
        <f t="shared" si="4104"/>
        <v>11</v>
      </c>
      <c r="J2901" s="60"/>
      <c r="K2901" s="38"/>
      <c r="L2901" s="38"/>
      <c r="M2901" s="38"/>
      <c r="N2901" s="38"/>
      <c r="O2901" s="38"/>
      <c r="P2901" s="38"/>
      <c r="R2901" s="15"/>
      <c r="S2901" s="234"/>
      <c r="T2901" s="234"/>
      <c r="U2901" s="234"/>
      <c r="V2901" s="234"/>
      <c r="W2901" s="234"/>
      <c r="X2901" s="234"/>
      <c r="Y2901" s="234"/>
      <c r="Z2901" s="234"/>
      <c r="AA2901" s="234"/>
      <c r="AB2901" s="234"/>
      <c r="AC2901" s="234"/>
      <c r="AD2901" s="234"/>
      <c r="AE2901" s="234"/>
      <c r="AF2901" s="234"/>
      <c r="AG2901" s="234"/>
      <c r="AH2901" s="234"/>
      <c r="AI2901" s="234"/>
      <c r="AJ2901" s="234"/>
      <c r="AK2901" s="234"/>
      <c r="AL2901" s="234"/>
      <c r="AM2901" s="234"/>
      <c r="AN2901" s="234"/>
      <c r="AO2901" s="234"/>
      <c r="AP2901" s="234"/>
      <c r="AQ2901" s="234"/>
      <c r="AR2901" s="234"/>
      <c r="AS2901" s="234"/>
      <c r="AT2901" s="234"/>
      <c r="AU2901" s="234"/>
      <c r="AV2901" s="234"/>
      <c r="AW2901" s="234"/>
      <c r="AX2901" s="234"/>
      <c r="AY2901" s="234"/>
      <c r="AZ2901" s="234"/>
      <c r="BA2901" s="234"/>
      <c r="BB2901" s="234"/>
      <c r="BC2901" s="234"/>
      <c r="BD2901" s="234"/>
      <c r="BE2901" s="234"/>
      <c r="BF2901" s="234"/>
      <c r="BG2901" s="234"/>
      <c r="BH2901" s="234"/>
      <c r="BI2901" s="234"/>
      <c r="BJ2901" s="234"/>
      <c r="BK2901" s="234"/>
      <c r="BL2901" s="234"/>
      <c r="BM2901" s="234"/>
      <c r="BN2901" s="234"/>
      <c r="BO2901" s="234"/>
      <c r="BP2901" s="234"/>
      <c r="BQ2901" s="234"/>
      <c r="BR2901" s="234"/>
      <c r="BS2901" s="234"/>
      <c r="BT2901" s="234"/>
      <c r="BU2901" s="234"/>
      <c r="BV2901" s="234"/>
      <c r="BW2901" s="234"/>
      <c r="BX2901" s="234"/>
      <c r="BY2901" s="234"/>
      <c r="BZ2901" s="234"/>
      <c r="CA2901" s="234"/>
      <c r="CB2901" s="234"/>
      <c r="CC2901" s="234"/>
      <c r="CD2901" s="234"/>
      <c r="CE2901" s="234"/>
      <c r="CF2901" s="234"/>
      <c r="CG2901" s="234"/>
      <c r="CH2901" s="234"/>
      <c r="CI2901" s="234"/>
      <c r="CJ2901" s="234"/>
      <c r="CK2901" s="234"/>
      <c r="CL2901" s="234"/>
    </row>
    <row r="2902" spans="2:90" x14ac:dyDescent="0.4">
      <c r="B2902" s="310">
        <f t="shared" si="4103"/>
        <v>45657</v>
      </c>
      <c r="D2902" t="s">
        <v>541</v>
      </c>
      <c r="E2902" s="8"/>
      <c r="H2902" s="16">
        <v>8.3000000000000004E-2</v>
      </c>
      <c r="I2902" s="60">
        <f t="shared" si="4104"/>
        <v>12</v>
      </c>
      <c r="J2902" s="60"/>
      <c r="K2902" s="38"/>
      <c r="L2902" s="38"/>
      <c r="M2902" s="38"/>
      <c r="N2902" s="38"/>
      <c r="O2902" s="38"/>
      <c r="P2902" s="38"/>
      <c r="R2902" s="15"/>
      <c r="S2902" s="234"/>
      <c r="T2902" s="234"/>
      <c r="U2902" s="234"/>
      <c r="V2902" s="234"/>
      <c r="W2902" s="234"/>
      <c r="X2902" s="234"/>
      <c r="Y2902" s="234"/>
      <c r="Z2902" s="234"/>
      <c r="AA2902" s="234"/>
      <c r="AB2902" s="234"/>
      <c r="AC2902" s="234"/>
      <c r="AD2902" s="234"/>
      <c r="AE2902" s="234"/>
      <c r="AF2902" s="234"/>
      <c r="AG2902" s="234"/>
      <c r="AH2902" s="234"/>
      <c r="AI2902" s="234"/>
      <c r="AJ2902" s="234"/>
      <c r="AK2902" s="234"/>
      <c r="AL2902" s="234"/>
      <c r="AM2902" s="234"/>
      <c r="AN2902" s="234"/>
      <c r="AO2902" s="234"/>
      <c r="AP2902" s="234"/>
      <c r="AQ2902" s="234"/>
      <c r="AR2902" s="234"/>
      <c r="AS2902" s="234"/>
      <c r="AT2902" s="234"/>
      <c r="AU2902" s="234"/>
      <c r="AV2902" s="234"/>
      <c r="AW2902" s="234"/>
      <c r="AX2902" s="234"/>
      <c r="AY2902" s="234"/>
      <c r="AZ2902" s="234"/>
      <c r="BA2902" s="234"/>
      <c r="BB2902" s="234"/>
      <c r="BC2902" s="234"/>
      <c r="BD2902" s="234"/>
      <c r="BE2902" s="234"/>
      <c r="BF2902" s="234"/>
      <c r="BG2902" s="234"/>
      <c r="BH2902" s="234"/>
      <c r="BI2902" s="234"/>
      <c r="BJ2902" s="234"/>
      <c r="BK2902" s="234"/>
      <c r="BL2902" s="234"/>
      <c r="BM2902" s="234"/>
      <c r="BN2902" s="234"/>
      <c r="BO2902" s="234"/>
      <c r="BP2902" s="234"/>
      <c r="BQ2902" s="234"/>
      <c r="BR2902" s="234"/>
      <c r="BS2902" s="234"/>
      <c r="BT2902" s="234"/>
      <c r="BU2902" s="234"/>
      <c r="BV2902" s="234"/>
      <c r="BW2902" s="234"/>
      <c r="BX2902" s="234"/>
      <c r="BY2902" s="234"/>
      <c r="BZ2902" s="234"/>
      <c r="CA2902" s="234"/>
      <c r="CB2902" s="234"/>
      <c r="CC2902" s="234"/>
      <c r="CD2902" s="234"/>
      <c r="CE2902" s="234"/>
      <c r="CF2902" s="234"/>
      <c r="CG2902" s="234"/>
      <c r="CH2902" s="234"/>
      <c r="CI2902" s="234"/>
      <c r="CJ2902" s="234"/>
      <c r="CK2902" s="234"/>
      <c r="CL2902" s="234"/>
    </row>
    <row r="2903" spans="2:90" x14ac:dyDescent="0.4">
      <c r="B2903" s="141" t="s">
        <v>62</v>
      </c>
      <c r="D2903" t="s">
        <v>541</v>
      </c>
      <c r="E2903" s="8"/>
      <c r="H2903" s="34">
        <f>1-SUM(H2891:H2902)</f>
        <v>3.3333333333340764E-4</v>
      </c>
      <c r="I2903" s="60"/>
      <c r="J2903" s="60"/>
      <c r="K2903" s="38"/>
      <c r="L2903" s="38"/>
      <c r="M2903" s="38"/>
      <c r="N2903" s="38"/>
      <c r="O2903" s="38"/>
      <c r="P2903" s="38"/>
      <c r="R2903" s="15"/>
      <c r="S2903" s="234"/>
      <c r="T2903" s="234"/>
      <c r="U2903" s="234"/>
      <c r="V2903" s="234"/>
      <c r="W2903" s="234"/>
      <c r="X2903" s="234"/>
      <c r="Y2903" s="234"/>
      <c r="Z2903" s="234"/>
      <c r="AA2903" s="234"/>
      <c r="AB2903" s="234"/>
      <c r="AC2903" s="234"/>
      <c r="AD2903" s="234"/>
      <c r="AE2903" s="234"/>
      <c r="AF2903" s="234"/>
      <c r="AG2903" s="234"/>
      <c r="AH2903" s="234"/>
      <c r="AI2903" s="234"/>
      <c r="AJ2903" s="234"/>
      <c r="AK2903" s="234"/>
      <c r="AL2903" s="234"/>
      <c r="AM2903" s="234"/>
      <c r="AN2903" s="234"/>
      <c r="AO2903" s="234"/>
      <c r="AP2903" s="234"/>
      <c r="AQ2903" s="234"/>
      <c r="AR2903" s="234"/>
      <c r="AS2903" s="234"/>
      <c r="AT2903" s="234"/>
      <c r="AU2903" s="234"/>
      <c r="AV2903" s="234"/>
      <c r="AW2903" s="234"/>
      <c r="AX2903" s="234"/>
      <c r="AY2903" s="234"/>
      <c r="AZ2903" s="234"/>
      <c r="BA2903" s="234"/>
      <c r="BB2903" s="234"/>
      <c r="BC2903" s="234"/>
      <c r="BD2903" s="234"/>
      <c r="BE2903" s="234"/>
      <c r="BF2903" s="234"/>
      <c r="BG2903" s="234"/>
      <c r="BH2903" s="234"/>
      <c r="BI2903" s="234"/>
      <c r="BJ2903" s="234"/>
      <c r="BK2903" s="234"/>
      <c r="BL2903" s="234"/>
      <c r="BM2903" s="234"/>
      <c r="BN2903" s="234"/>
      <c r="BO2903" s="234"/>
      <c r="BP2903" s="234"/>
      <c r="BQ2903" s="234"/>
      <c r="BR2903" s="234"/>
      <c r="BS2903" s="234"/>
      <c r="BT2903" s="234"/>
      <c r="BU2903" s="234"/>
      <c r="BV2903" s="234"/>
      <c r="BW2903" s="234"/>
      <c r="BX2903" s="234"/>
      <c r="BY2903" s="234"/>
      <c r="BZ2903" s="234"/>
      <c r="CA2903" s="234"/>
      <c r="CB2903" s="234"/>
      <c r="CC2903" s="234"/>
      <c r="CD2903" s="234"/>
      <c r="CE2903" s="234"/>
      <c r="CF2903" s="234"/>
      <c r="CG2903" s="234"/>
      <c r="CH2903" s="234"/>
      <c r="CI2903" s="234"/>
      <c r="CJ2903" s="234"/>
      <c r="CK2903" s="234"/>
      <c r="CL2903" s="234"/>
    </row>
    <row r="2904" spans="2:90" x14ac:dyDescent="0.4">
      <c r="B2904" s="132" t="str">
        <f>B2878</f>
        <v>Surgical procedures</v>
      </c>
      <c r="D2904" t="s">
        <v>541</v>
      </c>
      <c r="E2904" s="8" t="str">
        <f t="shared" si="4102"/>
        <v>2904 SEASON MONTHL-TV-V</v>
      </c>
      <c r="G2904" t="s">
        <v>332</v>
      </c>
      <c r="H2904" s="12"/>
      <c r="I2904" s="60"/>
      <c r="J2904" s="60"/>
      <c r="K2904" s="38"/>
      <c r="L2904" s="38"/>
      <c r="M2904" s="38"/>
      <c r="N2904" s="38"/>
      <c r="O2904" s="38"/>
      <c r="P2904" s="38"/>
      <c r="R2904" s="15"/>
      <c r="S2904" s="234"/>
      <c r="T2904" s="234"/>
      <c r="U2904" s="234"/>
      <c r="V2904" s="234"/>
      <c r="W2904" s="234"/>
      <c r="X2904" s="234"/>
      <c r="Y2904" s="234"/>
      <c r="Z2904" s="234"/>
      <c r="AA2904" s="234"/>
      <c r="AB2904" s="234"/>
      <c r="AC2904" s="234"/>
      <c r="AD2904" s="234"/>
      <c r="AE2904" s="234"/>
      <c r="AF2904" s="234"/>
      <c r="AG2904" s="234"/>
      <c r="AH2904" s="234"/>
      <c r="AI2904" s="234"/>
      <c r="AJ2904" s="234"/>
      <c r="AK2904" s="234"/>
      <c r="AL2904" s="234"/>
      <c r="AM2904" s="234"/>
      <c r="AN2904" s="234"/>
      <c r="AO2904" s="234"/>
      <c r="AP2904" s="234"/>
      <c r="AQ2904" s="234"/>
      <c r="AR2904" s="234"/>
      <c r="AS2904" s="234"/>
      <c r="AT2904" s="234"/>
      <c r="AU2904" s="234"/>
      <c r="AV2904" s="234"/>
      <c r="AW2904" s="234"/>
      <c r="AX2904" s="234"/>
      <c r="AY2904" s="234"/>
      <c r="AZ2904" s="234"/>
      <c r="BA2904" s="234"/>
      <c r="BB2904" s="234"/>
      <c r="BC2904" s="234"/>
      <c r="BD2904" s="234"/>
      <c r="BE2904" s="234"/>
      <c r="BF2904" s="234"/>
      <c r="BG2904" s="234"/>
      <c r="BH2904" s="234"/>
      <c r="BI2904" s="234"/>
      <c r="BJ2904" s="234"/>
      <c r="BK2904" s="234"/>
      <c r="BL2904" s="234"/>
      <c r="BM2904" s="234"/>
      <c r="BN2904" s="234"/>
      <c r="BO2904" s="234"/>
      <c r="BP2904" s="234"/>
      <c r="BQ2904" s="234"/>
      <c r="BR2904" s="234"/>
      <c r="BS2904" s="234"/>
      <c r="BT2904" s="234"/>
      <c r="BU2904" s="234"/>
      <c r="BV2904" s="234"/>
      <c r="BW2904" s="234"/>
      <c r="BX2904" s="234"/>
      <c r="BY2904" s="234"/>
      <c r="BZ2904" s="234"/>
      <c r="CA2904" s="234"/>
      <c r="CB2904" s="234"/>
      <c r="CC2904" s="234"/>
      <c r="CD2904" s="234"/>
      <c r="CE2904" s="234"/>
      <c r="CF2904" s="234"/>
      <c r="CG2904" s="234"/>
      <c r="CH2904" s="234"/>
      <c r="CI2904" s="234"/>
      <c r="CJ2904" s="234"/>
      <c r="CK2904" s="234"/>
      <c r="CL2904" s="234"/>
    </row>
    <row r="2905" spans="2:90" x14ac:dyDescent="0.4">
      <c r="B2905" s="132" t="str">
        <f t="shared" ref="B2905:B2911" si="4105">B2879</f>
        <v>procedure</v>
      </c>
      <c r="D2905" t="s">
        <v>541</v>
      </c>
      <c r="E2905" s="8" t="str">
        <f>ROW()&amp;" "&amp;D2905</f>
        <v>2905 SEASON MONTHL-TV-V</v>
      </c>
      <c r="G2905" t="s">
        <v>332</v>
      </c>
      <c r="H2905" s="27"/>
      <c r="I2905" s="78"/>
      <c r="J2905" s="78"/>
      <c r="K2905" s="33"/>
      <c r="L2905" s="33"/>
      <c r="M2905" s="33"/>
      <c r="N2905" s="33"/>
      <c r="O2905" s="33"/>
      <c r="P2905" s="33"/>
      <c r="R2905" s="33"/>
      <c r="S2905" s="80"/>
      <c r="T2905" s="80"/>
      <c r="U2905" s="80"/>
      <c r="V2905" s="80"/>
      <c r="W2905" s="80"/>
      <c r="X2905" s="80"/>
      <c r="Y2905" s="80"/>
      <c r="Z2905" s="80"/>
      <c r="AA2905" s="80"/>
      <c r="AB2905" s="80"/>
      <c r="AC2905" s="80"/>
      <c r="AD2905" s="80"/>
      <c r="AE2905" s="80"/>
      <c r="AF2905" s="80"/>
      <c r="AG2905" s="80"/>
      <c r="AH2905" s="80"/>
      <c r="AI2905" s="80"/>
      <c r="AJ2905" s="80"/>
      <c r="AK2905" s="80"/>
      <c r="AL2905" s="80"/>
      <c r="AM2905" s="80"/>
      <c r="AN2905" s="80"/>
      <c r="AO2905" s="80"/>
      <c r="AP2905" s="80"/>
      <c r="AQ2905" s="80"/>
      <c r="AR2905" s="80"/>
      <c r="AS2905" s="80"/>
      <c r="AT2905" s="80"/>
      <c r="AU2905" s="80"/>
      <c r="AV2905" s="80"/>
      <c r="AW2905" s="80"/>
      <c r="AX2905" s="80"/>
      <c r="AY2905" s="80"/>
      <c r="AZ2905" s="80"/>
      <c r="BA2905" s="80"/>
      <c r="BB2905" s="80"/>
      <c r="BC2905" s="80"/>
      <c r="BD2905" s="80"/>
      <c r="BE2905" s="80"/>
      <c r="BF2905" s="80"/>
      <c r="BG2905" s="80"/>
      <c r="BH2905" s="80"/>
      <c r="BI2905" s="80"/>
      <c r="BJ2905" s="80"/>
      <c r="BK2905" s="80"/>
      <c r="BL2905" s="80"/>
      <c r="BM2905" s="80"/>
      <c r="BN2905" s="80"/>
      <c r="BO2905" s="80"/>
      <c r="BP2905" s="80"/>
      <c r="BQ2905" s="80"/>
      <c r="BR2905" s="80"/>
      <c r="BS2905" s="80"/>
      <c r="BT2905" s="80"/>
      <c r="BU2905" s="80"/>
      <c r="BV2905" s="80"/>
      <c r="BW2905" s="80"/>
      <c r="BX2905" s="80"/>
      <c r="BY2905" s="80"/>
      <c r="BZ2905" s="80"/>
      <c r="CA2905" s="80"/>
      <c r="CB2905" s="80"/>
      <c r="CC2905" s="80"/>
      <c r="CD2905" s="80"/>
      <c r="CE2905" s="80"/>
      <c r="CF2905" s="80"/>
      <c r="CG2905" s="80"/>
      <c r="CH2905" s="80"/>
      <c r="CI2905" s="80"/>
      <c r="CJ2905" s="80"/>
      <c r="CK2905" s="80"/>
      <c r="CL2905" s="80"/>
    </row>
    <row r="2906" spans="2:90" x14ac:dyDescent="0.4">
      <c r="B2906" s="132" t="str">
        <f t="shared" si="4105"/>
        <v>Primary revenue driver</v>
      </c>
      <c r="D2906" t="s">
        <v>541</v>
      </c>
      <c r="E2906" s="8" t="str">
        <f t="shared" ref="E2906:E2911" si="4106">ROW()&amp;" "&amp;D2906</f>
        <v>2906 SEASON MONTHL-TV-V</v>
      </c>
      <c r="G2906" t="s">
        <v>332</v>
      </c>
      <c r="H2906" s="27"/>
      <c r="I2906" s="78"/>
      <c r="J2906" s="78"/>
      <c r="K2906" s="33"/>
      <c r="L2906" s="33"/>
      <c r="M2906" s="33"/>
      <c r="N2906" s="33"/>
      <c r="O2906" s="33"/>
      <c r="P2906" s="33"/>
      <c r="R2906" s="33"/>
      <c r="S2906" s="80" t="str">
        <f t="shared" ref="S2906" si="4107">S2880</f>
        <v>S$12</v>
      </c>
      <c r="T2906" s="80" t="str">
        <f t="shared" ref="T2906:CE2906" si="4108">T2880</f>
        <v>T$12</v>
      </c>
      <c r="U2906" s="80" t="str">
        <f t="shared" si="4108"/>
        <v>U$12</v>
      </c>
      <c r="V2906" s="80" t="str">
        <f t="shared" si="4108"/>
        <v>V$12</v>
      </c>
      <c r="W2906" s="80" t="str">
        <f t="shared" si="4108"/>
        <v>W$12</v>
      </c>
      <c r="X2906" s="80" t="str">
        <f t="shared" si="4108"/>
        <v>X$12</v>
      </c>
      <c r="Y2906" s="80" t="str">
        <f t="shared" si="4108"/>
        <v>Y$12</v>
      </c>
      <c r="Z2906" s="80" t="str">
        <f t="shared" si="4108"/>
        <v>Z$12</v>
      </c>
      <c r="AA2906" s="80" t="str">
        <f t="shared" si="4108"/>
        <v>AA$12</v>
      </c>
      <c r="AB2906" s="80" t="str">
        <f t="shared" si="4108"/>
        <v>AB$12</v>
      </c>
      <c r="AC2906" s="80" t="str">
        <f t="shared" si="4108"/>
        <v>AC$12</v>
      </c>
      <c r="AD2906" s="80" t="str">
        <f t="shared" si="4108"/>
        <v>AD$12</v>
      </c>
      <c r="AE2906" s="80" t="str">
        <f t="shared" si="4108"/>
        <v>AE$12</v>
      </c>
      <c r="AF2906" s="80" t="str">
        <f t="shared" si="4108"/>
        <v>AF$12</v>
      </c>
      <c r="AG2906" s="80" t="str">
        <f t="shared" si="4108"/>
        <v>AG$12</v>
      </c>
      <c r="AH2906" s="80" t="str">
        <f t="shared" si="4108"/>
        <v>AH$12</v>
      </c>
      <c r="AI2906" s="80" t="str">
        <f t="shared" si="4108"/>
        <v>AI$12</v>
      </c>
      <c r="AJ2906" s="80" t="str">
        <f t="shared" si="4108"/>
        <v>AJ$12</v>
      </c>
      <c r="AK2906" s="80" t="str">
        <f t="shared" si="4108"/>
        <v>AK$12</v>
      </c>
      <c r="AL2906" s="80" t="str">
        <f t="shared" si="4108"/>
        <v>AL$12</v>
      </c>
      <c r="AM2906" s="80" t="str">
        <f t="shared" si="4108"/>
        <v>AM$12</v>
      </c>
      <c r="AN2906" s="80" t="str">
        <f t="shared" si="4108"/>
        <v>AN$12</v>
      </c>
      <c r="AO2906" s="80" t="str">
        <f t="shared" si="4108"/>
        <v>AO$12</v>
      </c>
      <c r="AP2906" s="80" t="str">
        <f t="shared" si="4108"/>
        <v>AP$12</v>
      </c>
      <c r="AQ2906" s="80" t="str">
        <f t="shared" si="4108"/>
        <v>AQ$12</v>
      </c>
      <c r="AR2906" s="80" t="str">
        <f t="shared" si="4108"/>
        <v>AR$12</v>
      </c>
      <c r="AS2906" s="80" t="str">
        <f t="shared" si="4108"/>
        <v>AS$12</v>
      </c>
      <c r="AT2906" s="80" t="str">
        <f t="shared" si="4108"/>
        <v>AT$12</v>
      </c>
      <c r="AU2906" s="80" t="str">
        <f t="shared" si="4108"/>
        <v>AU$12</v>
      </c>
      <c r="AV2906" s="80" t="str">
        <f t="shared" si="4108"/>
        <v>AV$12</v>
      </c>
      <c r="AW2906" s="80" t="str">
        <f t="shared" si="4108"/>
        <v>AW$12</v>
      </c>
      <c r="AX2906" s="80" t="str">
        <f t="shared" si="4108"/>
        <v>AX$12</v>
      </c>
      <c r="AY2906" s="80" t="str">
        <f t="shared" si="4108"/>
        <v>AY$12</v>
      </c>
      <c r="AZ2906" s="80" t="str">
        <f t="shared" si="4108"/>
        <v>AZ$12</v>
      </c>
      <c r="BA2906" s="80" t="str">
        <f t="shared" si="4108"/>
        <v>BA$12</v>
      </c>
      <c r="BB2906" s="80" t="str">
        <f t="shared" si="4108"/>
        <v>BB$12</v>
      </c>
      <c r="BC2906" s="80" t="str">
        <f t="shared" si="4108"/>
        <v>BC$12</v>
      </c>
      <c r="BD2906" s="80" t="str">
        <f t="shared" si="4108"/>
        <v>BD$12</v>
      </c>
      <c r="BE2906" s="80" t="str">
        <f t="shared" si="4108"/>
        <v>BE$12</v>
      </c>
      <c r="BF2906" s="80" t="str">
        <f t="shared" si="4108"/>
        <v>BF$12</v>
      </c>
      <c r="BG2906" s="80" t="str">
        <f t="shared" si="4108"/>
        <v>BG$12</v>
      </c>
      <c r="BH2906" s="80" t="str">
        <f t="shared" si="4108"/>
        <v>BH$12</v>
      </c>
      <c r="BI2906" s="80" t="str">
        <f t="shared" si="4108"/>
        <v>BI$12</v>
      </c>
      <c r="BJ2906" s="80" t="str">
        <f t="shared" si="4108"/>
        <v>BJ$12</v>
      </c>
      <c r="BK2906" s="80" t="str">
        <f t="shared" si="4108"/>
        <v>BK$12</v>
      </c>
      <c r="BL2906" s="80" t="str">
        <f t="shared" si="4108"/>
        <v>BL$12</v>
      </c>
      <c r="BM2906" s="80" t="str">
        <f t="shared" si="4108"/>
        <v>BM$12</v>
      </c>
      <c r="BN2906" s="80" t="str">
        <f t="shared" si="4108"/>
        <v>BN$12</v>
      </c>
      <c r="BO2906" s="80" t="str">
        <f t="shared" si="4108"/>
        <v>BO$12</v>
      </c>
      <c r="BP2906" s="80" t="str">
        <f t="shared" si="4108"/>
        <v>BP$12</v>
      </c>
      <c r="BQ2906" s="80" t="str">
        <f t="shared" si="4108"/>
        <v>BQ$12</v>
      </c>
      <c r="BR2906" s="80" t="str">
        <f t="shared" si="4108"/>
        <v>BR$12</v>
      </c>
      <c r="BS2906" s="80" t="str">
        <f t="shared" si="4108"/>
        <v>BS$12</v>
      </c>
      <c r="BT2906" s="80" t="str">
        <f t="shared" si="4108"/>
        <v>BT$12</v>
      </c>
      <c r="BU2906" s="80" t="str">
        <f t="shared" si="4108"/>
        <v>BU$12</v>
      </c>
      <c r="BV2906" s="80" t="str">
        <f t="shared" si="4108"/>
        <v>BV$12</v>
      </c>
      <c r="BW2906" s="80" t="str">
        <f t="shared" si="4108"/>
        <v>BW$12</v>
      </c>
      <c r="BX2906" s="80" t="str">
        <f t="shared" si="4108"/>
        <v>BX$12</v>
      </c>
      <c r="BY2906" s="80" t="str">
        <f t="shared" si="4108"/>
        <v>BY$12</v>
      </c>
      <c r="BZ2906" s="80" t="str">
        <f t="shared" si="4108"/>
        <v>BZ$12</v>
      </c>
      <c r="CA2906" s="80" t="str">
        <f t="shared" si="4108"/>
        <v>CA$12</v>
      </c>
      <c r="CB2906" s="80" t="str">
        <f t="shared" si="4108"/>
        <v>CB$12</v>
      </c>
      <c r="CC2906" s="80" t="str">
        <f t="shared" si="4108"/>
        <v>CC$12</v>
      </c>
      <c r="CD2906" s="80" t="str">
        <f t="shared" si="4108"/>
        <v>CD$12</v>
      </c>
      <c r="CE2906" s="80" t="str">
        <f t="shared" si="4108"/>
        <v>CE$12</v>
      </c>
      <c r="CF2906" s="80" t="str">
        <f t="shared" ref="CF2906:CK2906" si="4109">CF2880</f>
        <v>CF$12</v>
      </c>
      <c r="CG2906" s="80" t="str">
        <f t="shared" si="4109"/>
        <v>CG$12</v>
      </c>
      <c r="CH2906" s="80" t="str">
        <f t="shared" si="4109"/>
        <v>CH$12</v>
      </c>
      <c r="CI2906" s="80" t="str">
        <f t="shared" si="4109"/>
        <v>CI$12</v>
      </c>
      <c r="CJ2906" s="80" t="str">
        <f t="shared" si="4109"/>
        <v>CJ$12</v>
      </c>
      <c r="CK2906" s="80" t="str">
        <f t="shared" si="4109"/>
        <v>CK$12</v>
      </c>
      <c r="CL2906" s="80" t="str">
        <f t="shared" ref="CL2906" si="4110">CL2880</f>
        <v>CL$12</v>
      </c>
    </row>
    <row r="2907" spans="2:90" x14ac:dyDescent="0.4">
      <c r="B2907" s="132" t="str">
        <f t="shared" si="4105"/>
        <v>Primary volume driver</v>
      </c>
      <c r="D2907" t="s">
        <v>541</v>
      </c>
      <c r="E2907" s="8" t="str">
        <f t="shared" si="4106"/>
        <v>2907 SEASON MONTHL-TV-V</v>
      </c>
      <c r="G2907" t="s">
        <v>332</v>
      </c>
      <c r="K2907" s="53"/>
      <c r="L2907" s="53"/>
      <c r="M2907" s="53"/>
      <c r="N2907" s="53"/>
      <c r="O2907" s="53"/>
      <c r="P2907" s="53"/>
      <c r="R2907" s="24"/>
      <c r="S2907" s="4" t="str">
        <f t="shared" ref="S2907" si="4111">ADDRESS(ROW(S2888),COLUMN(S2888),2)</f>
        <v>S$2888</v>
      </c>
      <c r="T2907" s="4" t="str">
        <f t="shared" ref="T2907:CE2907" si="4112">ADDRESS(ROW(T2888),COLUMN(T2888),2)</f>
        <v>T$2888</v>
      </c>
      <c r="U2907" s="4" t="str">
        <f t="shared" si="4112"/>
        <v>U$2888</v>
      </c>
      <c r="V2907" s="4" t="str">
        <f t="shared" si="4112"/>
        <v>V$2888</v>
      </c>
      <c r="W2907" s="4" t="str">
        <f t="shared" si="4112"/>
        <v>W$2888</v>
      </c>
      <c r="X2907" s="4" t="str">
        <f t="shared" si="4112"/>
        <v>X$2888</v>
      </c>
      <c r="Y2907" s="4" t="str">
        <f t="shared" si="4112"/>
        <v>Y$2888</v>
      </c>
      <c r="Z2907" s="4" t="str">
        <f t="shared" si="4112"/>
        <v>Z$2888</v>
      </c>
      <c r="AA2907" s="4" t="str">
        <f t="shared" si="4112"/>
        <v>AA$2888</v>
      </c>
      <c r="AB2907" s="4" t="str">
        <f t="shared" si="4112"/>
        <v>AB$2888</v>
      </c>
      <c r="AC2907" s="4" t="str">
        <f t="shared" si="4112"/>
        <v>AC$2888</v>
      </c>
      <c r="AD2907" s="4" t="str">
        <f t="shared" si="4112"/>
        <v>AD$2888</v>
      </c>
      <c r="AE2907" s="4" t="str">
        <f t="shared" si="4112"/>
        <v>AE$2888</v>
      </c>
      <c r="AF2907" s="4" t="str">
        <f t="shared" si="4112"/>
        <v>AF$2888</v>
      </c>
      <c r="AG2907" s="4" t="str">
        <f t="shared" si="4112"/>
        <v>AG$2888</v>
      </c>
      <c r="AH2907" s="4" t="str">
        <f t="shared" si="4112"/>
        <v>AH$2888</v>
      </c>
      <c r="AI2907" s="4" t="str">
        <f t="shared" si="4112"/>
        <v>AI$2888</v>
      </c>
      <c r="AJ2907" s="4" t="str">
        <f t="shared" si="4112"/>
        <v>AJ$2888</v>
      </c>
      <c r="AK2907" s="4" t="str">
        <f t="shared" si="4112"/>
        <v>AK$2888</v>
      </c>
      <c r="AL2907" s="4" t="str">
        <f t="shared" si="4112"/>
        <v>AL$2888</v>
      </c>
      <c r="AM2907" s="4" t="str">
        <f t="shared" si="4112"/>
        <v>AM$2888</v>
      </c>
      <c r="AN2907" s="4" t="str">
        <f t="shared" si="4112"/>
        <v>AN$2888</v>
      </c>
      <c r="AO2907" s="4" t="str">
        <f t="shared" si="4112"/>
        <v>AO$2888</v>
      </c>
      <c r="AP2907" s="4" t="str">
        <f t="shared" si="4112"/>
        <v>AP$2888</v>
      </c>
      <c r="AQ2907" s="4" t="str">
        <f t="shared" si="4112"/>
        <v>AQ$2888</v>
      </c>
      <c r="AR2907" s="4" t="str">
        <f t="shared" si="4112"/>
        <v>AR$2888</v>
      </c>
      <c r="AS2907" s="4" t="str">
        <f t="shared" si="4112"/>
        <v>AS$2888</v>
      </c>
      <c r="AT2907" s="4" t="str">
        <f t="shared" si="4112"/>
        <v>AT$2888</v>
      </c>
      <c r="AU2907" s="4" t="str">
        <f t="shared" si="4112"/>
        <v>AU$2888</v>
      </c>
      <c r="AV2907" s="4" t="str">
        <f t="shared" si="4112"/>
        <v>AV$2888</v>
      </c>
      <c r="AW2907" s="4" t="str">
        <f t="shared" si="4112"/>
        <v>AW$2888</v>
      </c>
      <c r="AX2907" s="4" t="str">
        <f t="shared" si="4112"/>
        <v>AX$2888</v>
      </c>
      <c r="AY2907" s="4" t="str">
        <f t="shared" si="4112"/>
        <v>AY$2888</v>
      </c>
      <c r="AZ2907" s="4" t="str">
        <f t="shared" si="4112"/>
        <v>AZ$2888</v>
      </c>
      <c r="BA2907" s="4" t="str">
        <f t="shared" si="4112"/>
        <v>BA$2888</v>
      </c>
      <c r="BB2907" s="4" t="str">
        <f t="shared" si="4112"/>
        <v>BB$2888</v>
      </c>
      <c r="BC2907" s="4" t="str">
        <f t="shared" si="4112"/>
        <v>BC$2888</v>
      </c>
      <c r="BD2907" s="4" t="str">
        <f t="shared" si="4112"/>
        <v>BD$2888</v>
      </c>
      <c r="BE2907" s="4" t="str">
        <f t="shared" si="4112"/>
        <v>BE$2888</v>
      </c>
      <c r="BF2907" s="4" t="str">
        <f t="shared" si="4112"/>
        <v>BF$2888</v>
      </c>
      <c r="BG2907" s="4" t="str">
        <f t="shared" si="4112"/>
        <v>BG$2888</v>
      </c>
      <c r="BH2907" s="4" t="str">
        <f t="shared" si="4112"/>
        <v>BH$2888</v>
      </c>
      <c r="BI2907" s="4" t="str">
        <f t="shared" si="4112"/>
        <v>BI$2888</v>
      </c>
      <c r="BJ2907" s="4" t="str">
        <f t="shared" si="4112"/>
        <v>BJ$2888</v>
      </c>
      <c r="BK2907" s="4" t="str">
        <f t="shared" si="4112"/>
        <v>BK$2888</v>
      </c>
      <c r="BL2907" s="4" t="str">
        <f t="shared" si="4112"/>
        <v>BL$2888</v>
      </c>
      <c r="BM2907" s="4" t="str">
        <f t="shared" si="4112"/>
        <v>BM$2888</v>
      </c>
      <c r="BN2907" s="4" t="str">
        <f t="shared" si="4112"/>
        <v>BN$2888</v>
      </c>
      <c r="BO2907" s="4" t="str">
        <f t="shared" si="4112"/>
        <v>BO$2888</v>
      </c>
      <c r="BP2907" s="4" t="str">
        <f t="shared" si="4112"/>
        <v>BP$2888</v>
      </c>
      <c r="BQ2907" s="4" t="str">
        <f t="shared" si="4112"/>
        <v>BQ$2888</v>
      </c>
      <c r="BR2907" s="4" t="str">
        <f t="shared" si="4112"/>
        <v>BR$2888</v>
      </c>
      <c r="BS2907" s="4" t="str">
        <f t="shared" si="4112"/>
        <v>BS$2888</v>
      </c>
      <c r="BT2907" s="4" t="str">
        <f t="shared" si="4112"/>
        <v>BT$2888</v>
      </c>
      <c r="BU2907" s="4" t="str">
        <f t="shared" si="4112"/>
        <v>BU$2888</v>
      </c>
      <c r="BV2907" s="4" t="str">
        <f t="shared" si="4112"/>
        <v>BV$2888</v>
      </c>
      <c r="BW2907" s="4" t="str">
        <f t="shared" si="4112"/>
        <v>BW$2888</v>
      </c>
      <c r="BX2907" s="4" t="str">
        <f t="shared" si="4112"/>
        <v>BX$2888</v>
      </c>
      <c r="BY2907" s="4" t="str">
        <f t="shared" si="4112"/>
        <v>BY$2888</v>
      </c>
      <c r="BZ2907" s="4" t="str">
        <f t="shared" si="4112"/>
        <v>BZ$2888</v>
      </c>
      <c r="CA2907" s="4" t="str">
        <f t="shared" si="4112"/>
        <v>CA$2888</v>
      </c>
      <c r="CB2907" s="4" t="str">
        <f t="shared" si="4112"/>
        <v>CB$2888</v>
      </c>
      <c r="CC2907" s="4" t="str">
        <f t="shared" si="4112"/>
        <v>CC$2888</v>
      </c>
      <c r="CD2907" s="4" t="str">
        <f t="shared" si="4112"/>
        <v>CD$2888</v>
      </c>
      <c r="CE2907" s="4" t="str">
        <f t="shared" si="4112"/>
        <v>CE$2888</v>
      </c>
      <c r="CF2907" s="4" t="str">
        <f t="shared" ref="CF2907:CK2907" si="4113">ADDRESS(ROW(CF2888),COLUMN(CF2888),2)</f>
        <v>CF$2888</v>
      </c>
      <c r="CG2907" s="4" t="str">
        <f t="shared" si="4113"/>
        <v>CG$2888</v>
      </c>
      <c r="CH2907" s="4" t="str">
        <f t="shared" si="4113"/>
        <v>CH$2888</v>
      </c>
      <c r="CI2907" s="4" t="str">
        <f t="shared" si="4113"/>
        <v>CI$2888</v>
      </c>
      <c r="CJ2907" s="4" t="str">
        <f t="shared" si="4113"/>
        <v>CJ$2888</v>
      </c>
      <c r="CK2907" s="4" t="str">
        <f t="shared" si="4113"/>
        <v>CK$2888</v>
      </c>
      <c r="CL2907" s="4" t="str">
        <f t="shared" ref="CL2907" si="4114">ADDRESS(ROW(CL2888),COLUMN(CL2888),2)</f>
        <v>CL$2888</v>
      </c>
    </row>
    <row r="2908" spans="2:90" x14ac:dyDescent="0.4">
      <c r="B2908" s="132" t="str">
        <f t="shared" si="4105"/>
        <v>(Secondary label)</v>
      </c>
      <c r="D2908" t="s">
        <v>541</v>
      </c>
      <c r="E2908" s="8" t="str">
        <f t="shared" si="4106"/>
        <v>2908 SEASON MONTHL-TV-V</v>
      </c>
      <c r="G2908" t="s">
        <v>332</v>
      </c>
      <c r="H2908" s="12"/>
      <c r="I2908" s="60"/>
      <c r="J2908" s="60"/>
      <c r="K2908" s="15"/>
      <c r="L2908" s="15"/>
      <c r="M2908" s="15"/>
      <c r="N2908" s="15"/>
      <c r="O2908" s="15"/>
      <c r="P2908" s="15"/>
      <c r="R2908" s="15"/>
      <c r="S2908" s="80"/>
      <c r="T2908" s="80"/>
      <c r="U2908" s="80"/>
      <c r="V2908" s="80"/>
      <c r="W2908" s="80"/>
      <c r="X2908" s="80"/>
      <c r="Y2908" s="80"/>
      <c r="Z2908" s="80"/>
      <c r="AA2908" s="80"/>
      <c r="AB2908" s="80"/>
      <c r="AC2908" s="80"/>
      <c r="AD2908" s="80"/>
      <c r="AE2908" s="80"/>
      <c r="AF2908" s="80"/>
      <c r="AG2908" s="80"/>
      <c r="AH2908" s="80"/>
      <c r="AI2908" s="80"/>
      <c r="AJ2908" s="80"/>
      <c r="AK2908" s="80"/>
      <c r="AL2908" s="80"/>
      <c r="AM2908" s="80"/>
      <c r="AN2908" s="80"/>
      <c r="AO2908" s="80"/>
      <c r="AP2908" s="80"/>
      <c r="AQ2908" s="80"/>
      <c r="AR2908" s="80"/>
      <c r="AS2908" s="80"/>
      <c r="AT2908" s="80"/>
      <c r="AU2908" s="80"/>
      <c r="AV2908" s="80"/>
      <c r="AW2908" s="80"/>
      <c r="AX2908" s="80"/>
      <c r="AY2908" s="80"/>
      <c r="AZ2908" s="80"/>
      <c r="BA2908" s="80"/>
      <c r="BB2908" s="80"/>
      <c r="BC2908" s="80"/>
      <c r="BD2908" s="80"/>
      <c r="BE2908" s="80"/>
      <c r="BF2908" s="80"/>
      <c r="BG2908" s="80"/>
      <c r="BH2908" s="80"/>
      <c r="BI2908" s="80"/>
      <c r="BJ2908" s="80"/>
      <c r="BK2908" s="80"/>
      <c r="BL2908" s="80"/>
      <c r="BM2908" s="80"/>
      <c r="BN2908" s="80"/>
      <c r="BO2908" s="80"/>
      <c r="BP2908" s="80"/>
      <c r="BQ2908" s="80"/>
      <c r="BR2908" s="80"/>
      <c r="BS2908" s="80"/>
      <c r="BT2908" s="80"/>
      <c r="BU2908" s="80"/>
      <c r="BV2908" s="80"/>
      <c r="BW2908" s="80"/>
      <c r="BX2908" s="80"/>
      <c r="BY2908" s="80"/>
      <c r="BZ2908" s="80"/>
      <c r="CA2908" s="80"/>
      <c r="CB2908" s="80"/>
      <c r="CC2908" s="80"/>
      <c r="CD2908" s="80"/>
      <c r="CE2908" s="80"/>
      <c r="CF2908" s="80"/>
      <c r="CG2908" s="80"/>
      <c r="CH2908" s="80"/>
      <c r="CI2908" s="80"/>
      <c r="CJ2908" s="80"/>
      <c r="CK2908" s="80"/>
      <c r="CL2908" s="80"/>
    </row>
    <row r="2909" spans="2:90" x14ac:dyDescent="0.4">
      <c r="B2909" s="132" t="str">
        <f t="shared" si="4105"/>
        <v xml:space="preserve">secondary unit </v>
      </c>
      <c r="D2909" t="s">
        <v>541</v>
      </c>
      <c r="E2909" s="8" t="str">
        <f t="shared" si="4106"/>
        <v>2909 SEASON MONTHL-TV-V</v>
      </c>
      <c r="G2909" t="s">
        <v>332</v>
      </c>
      <c r="H2909" s="12"/>
      <c r="I2909" s="60"/>
      <c r="J2909" s="60"/>
      <c r="K2909" s="15"/>
      <c r="L2909" s="15"/>
      <c r="M2909" s="15"/>
      <c r="N2909" s="15"/>
      <c r="O2909" s="15"/>
      <c r="P2909" s="15"/>
      <c r="R2909" s="15"/>
      <c r="S2909" s="76"/>
      <c r="T2909" s="76"/>
      <c r="U2909" s="76"/>
      <c r="V2909" s="76"/>
      <c r="W2909" s="76"/>
      <c r="X2909" s="76"/>
      <c r="Y2909" s="76"/>
      <c r="Z2909" s="76"/>
      <c r="AA2909" s="76"/>
      <c r="AB2909" s="76"/>
      <c r="AC2909" s="76"/>
      <c r="AD2909" s="76"/>
      <c r="AE2909" s="76"/>
      <c r="AF2909" s="76"/>
      <c r="AG2909" s="76"/>
      <c r="AH2909" s="76"/>
      <c r="AI2909" s="76"/>
      <c r="AJ2909" s="76"/>
      <c r="AK2909" s="76"/>
      <c r="AL2909" s="76"/>
      <c r="AM2909" s="76"/>
      <c r="AN2909" s="76"/>
      <c r="AO2909" s="76"/>
      <c r="AP2909" s="76"/>
      <c r="AQ2909" s="76"/>
      <c r="AR2909" s="76"/>
      <c r="AS2909" s="76"/>
      <c r="AT2909" s="76"/>
      <c r="AU2909" s="76"/>
      <c r="AV2909" s="76"/>
      <c r="AW2909" s="76"/>
      <c r="AX2909" s="76"/>
      <c r="AY2909" s="76"/>
      <c r="AZ2909" s="76"/>
      <c r="BA2909" s="76"/>
      <c r="BB2909" s="76"/>
      <c r="BC2909" s="76"/>
      <c r="BD2909" s="76"/>
      <c r="BE2909" s="76"/>
      <c r="BF2909" s="76"/>
      <c r="BG2909" s="76"/>
      <c r="BH2909" s="76"/>
      <c r="BI2909" s="76"/>
      <c r="BJ2909" s="76"/>
      <c r="BK2909" s="76"/>
      <c r="BL2909" s="76"/>
      <c r="BM2909" s="76"/>
      <c r="BN2909" s="76"/>
      <c r="BO2909" s="76"/>
      <c r="BP2909" s="76"/>
      <c r="BQ2909" s="76"/>
      <c r="BR2909" s="76"/>
      <c r="BS2909" s="76"/>
      <c r="BT2909" s="76"/>
      <c r="BU2909" s="76"/>
      <c r="BV2909" s="76"/>
      <c r="BW2909" s="76"/>
      <c r="BX2909" s="76"/>
      <c r="BY2909" s="76"/>
      <c r="BZ2909" s="76"/>
      <c r="CA2909" s="76"/>
      <c r="CB2909" s="76"/>
      <c r="CC2909" s="76"/>
      <c r="CD2909" s="76"/>
      <c r="CE2909" s="76"/>
      <c r="CF2909" s="76"/>
      <c r="CG2909" s="76"/>
      <c r="CH2909" s="76"/>
      <c r="CI2909" s="76"/>
      <c r="CJ2909" s="76"/>
      <c r="CK2909" s="76"/>
      <c r="CL2909" s="76"/>
    </row>
    <row r="2910" spans="2:90" x14ac:dyDescent="0.4">
      <c r="B2910" s="132" t="str">
        <f t="shared" si="4105"/>
        <v>Secondary revenue driver</v>
      </c>
      <c r="D2910" t="s">
        <v>541</v>
      </c>
      <c r="E2910" s="8" t="str">
        <f t="shared" si="4106"/>
        <v>2910 SEASON MONTHL-TV-V</v>
      </c>
      <c r="G2910" t="s">
        <v>332</v>
      </c>
      <c r="H2910" s="12"/>
      <c r="I2910" s="60"/>
      <c r="J2910" s="60"/>
      <c r="K2910" s="15"/>
      <c r="L2910" s="15"/>
      <c r="M2910" s="15"/>
      <c r="N2910" s="15"/>
      <c r="O2910" s="15"/>
      <c r="P2910" s="15"/>
      <c r="R2910" s="15"/>
      <c r="S2910" s="80" t="str">
        <f t="shared" ref="S2910" si="4115">S2884</f>
        <v>S$14</v>
      </c>
      <c r="T2910" s="80" t="str">
        <f t="shared" ref="T2910:CE2910" si="4116">T2884</f>
        <v>T$14</v>
      </c>
      <c r="U2910" s="80" t="str">
        <f t="shared" si="4116"/>
        <v>U$14</v>
      </c>
      <c r="V2910" s="80" t="str">
        <f t="shared" si="4116"/>
        <v>V$14</v>
      </c>
      <c r="W2910" s="80" t="str">
        <f t="shared" si="4116"/>
        <v>W$14</v>
      </c>
      <c r="X2910" s="80" t="str">
        <f t="shared" si="4116"/>
        <v>X$14</v>
      </c>
      <c r="Y2910" s="80" t="str">
        <f t="shared" si="4116"/>
        <v>Y$14</v>
      </c>
      <c r="Z2910" s="80" t="str">
        <f t="shared" si="4116"/>
        <v>Z$14</v>
      </c>
      <c r="AA2910" s="80" t="str">
        <f t="shared" si="4116"/>
        <v>AA$14</v>
      </c>
      <c r="AB2910" s="80" t="str">
        <f t="shared" si="4116"/>
        <v>AB$14</v>
      </c>
      <c r="AC2910" s="80" t="str">
        <f t="shared" si="4116"/>
        <v>AC$14</v>
      </c>
      <c r="AD2910" s="80" t="str">
        <f t="shared" si="4116"/>
        <v>AD$14</v>
      </c>
      <c r="AE2910" s="80" t="str">
        <f t="shared" si="4116"/>
        <v>AE$14</v>
      </c>
      <c r="AF2910" s="80" t="str">
        <f t="shared" si="4116"/>
        <v>AF$14</v>
      </c>
      <c r="AG2910" s="80" t="str">
        <f t="shared" si="4116"/>
        <v>AG$14</v>
      </c>
      <c r="AH2910" s="80" t="str">
        <f t="shared" si="4116"/>
        <v>AH$14</v>
      </c>
      <c r="AI2910" s="80" t="str">
        <f t="shared" si="4116"/>
        <v>AI$14</v>
      </c>
      <c r="AJ2910" s="80" t="str">
        <f t="shared" si="4116"/>
        <v>AJ$14</v>
      </c>
      <c r="AK2910" s="80" t="str">
        <f t="shared" si="4116"/>
        <v>AK$14</v>
      </c>
      <c r="AL2910" s="80" t="str">
        <f t="shared" si="4116"/>
        <v>AL$14</v>
      </c>
      <c r="AM2910" s="80" t="str">
        <f t="shared" si="4116"/>
        <v>AM$14</v>
      </c>
      <c r="AN2910" s="80" t="str">
        <f t="shared" si="4116"/>
        <v>AN$14</v>
      </c>
      <c r="AO2910" s="80" t="str">
        <f t="shared" si="4116"/>
        <v>AO$14</v>
      </c>
      <c r="AP2910" s="80" t="str">
        <f t="shared" si="4116"/>
        <v>AP$14</v>
      </c>
      <c r="AQ2910" s="80" t="str">
        <f t="shared" si="4116"/>
        <v>AQ$14</v>
      </c>
      <c r="AR2910" s="80" t="str">
        <f t="shared" si="4116"/>
        <v>AR$14</v>
      </c>
      <c r="AS2910" s="80" t="str">
        <f t="shared" si="4116"/>
        <v>AS$14</v>
      </c>
      <c r="AT2910" s="80" t="str">
        <f t="shared" si="4116"/>
        <v>AT$14</v>
      </c>
      <c r="AU2910" s="80" t="str">
        <f t="shared" si="4116"/>
        <v>AU$14</v>
      </c>
      <c r="AV2910" s="80" t="str">
        <f t="shared" si="4116"/>
        <v>AV$14</v>
      </c>
      <c r="AW2910" s="80" t="str">
        <f t="shared" si="4116"/>
        <v>AW$14</v>
      </c>
      <c r="AX2910" s="80" t="str">
        <f t="shared" si="4116"/>
        <v>AX$14</v>
      </c>
      <c r="AY2910" s="80" t="str">
        <f t="shared" si="4116"/>
        <v>AY$14</v>
      </c>
      <c r="AZ2910" s="80" t="str">
        <f t="shared" si="4116"/>
        <v>AZ$14</v>
      </c>
      <c r="BA2910" s="80" t="str">
        <f t="shared" si="4116"/>
        <v>BA$14</v>
      </c>
      <c r="BB2910" s="80" t="str">
        <f t="shared" si="4116"/>
        <v>BB$14</v>
      </c>
      <c r="BC2910" s="80" t="str">
        <f t="shared" si="4116"/>
        <v>BC$14</v>
      </c>
      <c r="BD2910" s="80" t="str">
        <f t="shared" si="4116"/>
        <v>BD$14</v>
      </c>
      <c r="BE2910" s="80" t="str">
        <f t="shared" si="4116"/>
        <v>BE$14</v>
      </c>
      <c r="BF2910" s="80" t="str">
        <f t="shared" si="4116"/>
        <v>BF$14</v>
      </c>
      <c r="BG2910" s="80" t="str">
        <f t="shared" si="4116"/>
        <v>BG$14</v>
      </c>
      <c r="BH2910" s="80" t="str">
        <f t="shared" si="4116"/>
        <v>BH$14</v>
      </c>
      <c r="BI2910" s="80" t="str">
        <f t="shared" si="4116"/>
        <v>BI$14</v>
      </c>
      <c r="BJ2910" s="80" t="str">
        <f t="shared" si="4116"/>
        <v>BJ$14</v>
      </c>
      <c r="BK2910" s="80" t="str">
        <f t="shared" si="4116"/>
        <v>BK$14</v>
      </c>
      <c r="BL2910" s="80" t="str">
        <f t="shared" si="4116"/>
        <v>BL$14</v>
      </c>
      <c r="BM2910" s="80" t="str">
        <f t="shared" si="4116"/>
        <v>BM$14</v>
      </c>
      <c r="BN2910" s="80" t="str">
        <f t="shared" si="4116"/>
        <v>BN$14</v>
      </c>
      <c r="BO2910" s="80" t="str">
        <f t="shared" si="4116"/>
        <v>BO$14</v>
      </c>
      <c r="BP2910" s="80" t="str">
        <f t="shared" si="4116"/>
        <v>BP$14</v>
      </c>
      <c r="BQ2910" s="80" t="str">
        <f t="shared" si="4116"/>
        <v>BQ$14</v>
      </c>
      <c r="BR2910" s="80" t="str">
        <f t="shared" si="4116"/>
        <v>BR$14</v>
      </c>
      <c r="BS2910" s="80" t="str">
        <f t="shared" si="4116"/>
        <v>BS$14</v>
      </c>
      <c r="BT2910" s="80" t="str">
        <f t="shared" si="4116"/>
        <v>BT$14</v>
      </c>
      <c r="BU2910" s="80" t="str">
        <f t="shared" si="4116"/>
        <v>BU$14</v>
      </c>
      <c r="BV2910" s="80" t="str">
        <f t="shared" si="4116"/>
        <v>BV$14</v>
      </c>
      <c r="BW2910" s="80" t="str">
        <f t="shared" si="4116"/>
        <v>BW$14</v>
      </c>
      <c r="BX2910" s="80" t="str">
        <f t="shared" si="4116"/>
        <v>BX$14</v>
      </c>
      <c r="BY2910" s="80" t="str">
        <f t="shared" si="4116"/>
        <v>BY$14</v>
      </c>
      <c r="BZ2910" s="80" t="str">
        <f t="shared" si="4116"/>
        <v>BZ$14</v>
      </c>
      <c r="CA2910" s="80" t="str">
        <f t="shared" si="4116"/>
        <v>CA$14</v>
      </c>
      <c r="CB2910" s="80" t="str">
        <f t="shared" si="4116"/>
        <v>CB$14</v>
      </c>
      <c r="CC2910" s="80" t="str">
        <f t="shared" si="4116"/>
        <v>CC$14</v>
      </c>
      <c r="CD2910" s="80" t="str">
        <f t="shared" si="4116"/>
        <v>CD$14</v>
      </c>
      <c r="CE2910" s="80" t="str">
        <f t="shared" si="4116"/>
        <v>CE$14</v>
      </c>
      <c r="CF2910" s="80" t="str">
        <f t="shared" ref="CF2910:CK2910" si="4117">CF2884</f>
        <v>CF$14</v>
      </c>
      <c r="CG2910" s="80" t="str">
        <f t="shared" si="4117"/>
        <v>CG$14</v>
      </c>
      <c r="CH2910" s="80" t="str">
        <f t="shared" si="4117"/>
        <v>CH$14</v>
      </c>
      <c r="CI2910" s="80" t="str">
        <f t="shared" si="4117"/>
        <v>CI$14</v>
      </c>
      <c r="CJ2910" s="80" t="str">
        <f t="shared" si="4117"/>
        <v>CJ$14</v>
      </c>
      <c r="CK2910" s="80" t="str">
        <f t="shared" si="4117"/>
        <v>CK$14</v>
      </c>
      <c r="CL2910" s="80" t="str">
        <f t="shared" ref="CL2910" si="4118">CL2884</f>
        <v>CL$14</v>
      </c>
    </row>
    <row r="2911" spans="2:90" x14ac:dyDescent="0.4">
      <c r="B2911" s="132" t="str">
        <f t="shared" si="4105"/>
        <v>Secondary volume driver</v>
      </c>
      <c r="D2911" t="s">
        <v>541</v>
      </c>
      <c r="E2911" s="8" t="str">
        <f t="shared" si="4106"/>
        <v>2911 SEASON MONTHL-TV-V</v>
      </c>
      <c r="G2911" t="s">
        <v>332</v>
      </c>
      <c r="H2911" s="12"/>
      <c r="I2911" s="60"/>
      <c r="J2911" s="60"/>
      <c r="K2911" s="15"/>
      <c r="L2911" s="15"/>
      <c r="M2911" s="15"/>
      <c r="N2911" s="15"/>
      <c r="O2911" s="15"/>
      <c r="P2911" s="15"/>
      <c r="R2911" s="15"/>
      <c r="S2911" s="80" t="str">
        <f t="shared" ref="S2911" si="4119">S2885</f>
        <v>S$15</v>
      </c>
      <c r="T2911" s="80" t="str">
        <f t="shared" ref="T2911:CE2911" si="4120">T2885</f>
        <v>T$15</v>
      </c>
      <c r="U2911" s="80" t="str">
        <f t="shared" si="4120"/>
        <v>U$15</v>
      </c>
      <c r="V2911" s="80" t="str">
        <f t="shared" si="4120"/>
        <v>V$15</v>
      </c>
      <c r="W2911" s="80" t="str">
        <f t="shared" si="4120"/>
        <v>W$15</v>
      </c>
      <c r="X2911" s="80" t="str">
        <f t="shared" si="4120"/>
        <v>X$15</v>
      </c>
      <c r="Y2911" s="80" t="str">
        <f t="shared" si="4120"/>
        <v>Y$15</v>
      </c>
      <c r="Z2911" s="80" t="str">
        <f t="shared" si="4120"/>
        <v>Z$15</v>
      </c>
      <c r="AA2911" s="80" t="str">
        <f t="shared" si="4120"/>
        <v>AA$15</v>
      </c>
      <c r="AB2911" s="80" t="str">
        <f t="shared" si="4120"/>
        <v>AB$15</v>
      </c>
      <c r="AC2911" s="80" t="str">
        <f t="shared" si="4120"/>
        <v>AC$15</v>
      </c>
      <c r="AD2911" s="80" t="str">
        <f t="shared" si="4120"/>
        <v>AD$15</v>
      </c>
      <c r="AE2911" s="80" t="str">
        <f t="shared" si="4120"/>
        <v>AE$15</v>
      </c>
      <c r="AF2911" s="80" t="str">
        <f t="shared" si="4120"/>
        <v>AF$15</v>
      </c>
      <c r="AG2911" s="80" t="str">
        <f t="shared" si="4120"/>
        <v>AG$15</v>
      </c>
      <c r="AH2911" s="80" t="str">
        <f t="shared" si="4120"/>
        <v>AH$15</v>
      </c>
      <c r="AI2911" s="80" t="str">
        <f t="shared" si="4120"/>
        <v>AI$15</v>
      </c>
      <c r="AJ2911" s="80" t="str">
        <f t="shared" si="4120"/>
        <v>AJ$15</v>
      </c>
      <c r="AK2911" s="80" t="str">
        <f t="shared" si="4120"/>
        <v>AK$15</v>
      </c>
      <c r="AL2911" s="80" t="str">
        <f t="shared" si="4120"/>
        <v>AL$15</v>
      </c>
      <c r="AM2911" s="80" t="str">
        <f t="shared" si="4120"/>
        <v>AM$15</v>
      </c>
      <c r="AN2911" s="80" t="str">
        <f t="shared" si="4120"/>
        <v>AN$15</v>
      </c>
      <c r="AO2911" s="80" t="str">
        <f t="shared" si="4120"/>
        <v>AO$15</v>
      </c>
      <c r="AP2911" s="80" t="str">
        <f t="shared" si="4120"/>
        <v>AP$15</v>
      </c>
      <c r="AQ2911" s="80" t="str">
        <f t="shared" si="4120"/>
        <v>AQ$15</v>
      </c>
      <c r="AR2911" s="80" t="str">
        <f t="shared" si="4120"/>
        <v>AR$15</v>
      </c>
      <c r="AS2911" s="80" t="str">
        <f t="shared" si="4120"/>
        <v>AS$15</v>
      </c>
      <c r="AT2911" s="80" t="str">
        <f t="shared" si="4120"/>
        <v>AT$15</v>
      </c>
      <c r="AU2911" s="80" t="str">
        <f t="shared" si="4120"/>
        <v>AU$15</v>
      </c>
      <c r="AV2911" s="80" t="str">
        <f t="shared" si="4120"/>
        <v>AV$15</v>
      </c>
      <c r="AW2911" s="80" t="str">
        <f t="shared" si="4120"/>
        <v>AW$15</v>
      </c>
      <c r="AX2911" s="80" t="str">
        <f t="shared" si="4120"/>
        <v>AX$15</v>
      </c>
      <c r="AY2911" s="80" t="str">
        <f t="shared" si="4120"/>
        <v>AY$15</v>
      </c>
      <c r="AZ2911" s="80" t="str">
        <f t="shared" si="4120"/>
        <v>AZ$15</v>
      </c>
      <c r="BA2911" s="80" t="str">
        <f t="shared" si="4120"/>
        <v>BA$15</v>
      </c>
      <c r="BB2911" s="80" t="str">
        <f t="shared" si="4120"/>
        <v>BB$15</v>
      </c>
      <c r="BC2911" s="80" t="str">
        <f t="shared" si="4120"/>
        <v>BC$15</v>
      </c>
      <c r="BD2911" s="80" t="str">
        <f t="shared" si="4120"/>
        <v>BD$15</v>
      </c>
      <c r="BE2911" s="80" t="str">
        <f t="shared" si="4120"/>
        <v>BE$15</v>
      </c>
      <c r="BF2911" s="80" t="str">
        <f t="shared" si="4120"/>
        <v>BF$15</v>
      </c>
      <c r="BG2911" s="80" t="str">
        <f t="shared" si="4120"/>
        <v>BG$15</v>
      </c>
      <c r="BH2911" s="80" t="str">
        <f t="shared" si="4120"/>
        <v>BH$15</v>
      </c>
      <c r="BI2911" s="80" t="str">
        <f t="shared" si="4120"/>
        <v>BI$15</v>
      </c>
      <c r="BJ2911" s="80" t="str">
        <f t="shared" si="4120"/>
        <v>BJ$15</v>
      </c>
      <c r="BK2911" s="80" t="str">
        <f t="shared" si="4120"/>
        <v>BK$15</v>
      </c>
      <c r="BL2911" s="80" t="str">
        <f t="shared" si="4120"/>
        <v>BL$15</v>
      </c>
      <c r="BM2911" s="80" t="str">
        <f t="shared" si="4120"/>
        <v>BM$15</v>
      </c>
      <c r="BN2911" s="80" t="str">
        <f t="shared" si="4120"/>
        <v>BN$15</v>
      </c>
      <c r="BO2911" s="80" t="str">
        <f t="shared" si="4120"/>
        <v>BO$15</v>
      </c>
      <c r="BP2911" s="80" t="str">
        <f t="shared" si="4120"/>
        <v>BP$15</v>
      </c>
      <c r="BQ2911" s="80" t="str">
        <f t="shared" si="4120"/>
        <v>BQ$15</v>
      </c>
      <c r="BR2911" s="80" t="str">
        <f t="shared" si="4120"/>
        <v>BR$15</v>
      </c>
      <c r="BS2911" s="80" t="str">
        <f t="shared" si="4120"/>
        <v>BS$15</v>
      </c>
      <c r="BT2911" s="80" t="str">
        <f t="shared" si="4120"/>
        <v>BT$15</v>
      </c>
      <c r="BU2911" s="80" t="str">
        <f t="shared" si="4120"/>
        <v>BU$15</v>
      </c>
      <c r="BV2911" s="80" t="str">
        <f t="shared" si="4120"/>
        <v>BV$15</v>
      </c>
      <c r="BW2911" s="80" t="str">
        <f t="shared" si="4120"/>
        <v>BW$15</v>
      </c>
      <c r="BX2911" s="80" t="str">
        <f t="shared" si="4120"/>
        <v>BX$15</v>
      </c>
      <c r="BY2911" s="80" t="str">
        <f t="shared" si="4120"/>
        <v>BY$15</v>
      </c>
      <c r="BZ2911" s="80" t="str">
        <f t="shared" si="4120"/>
        <v>BZ$15</v>
      </c>
      <c r="CA2911" s="80" t="str">
        <f t="shared" si="4120"/>
        <v>CA$15</v>
      </c>
      <c r="CB2911" s="80" t="str">
        <f t="shared" si="4120"/>
        <v>CB$15</v>
      </c>
      <c r="CC2911" s="80" t="str">
        <f t="shared" si="4120"/>
        <v>CC$15</v>
      </c>
      <c r="CD2911" s="80" t="str">
        <f t="shared" si="4120"/>
        <v>CD$15</v>
      </c>
      <c r="CE2911" s="80" t="str">
        <f t="shared" si="4120"/>
        <v>CE$15</v>
      </c>
      <c r="CF2911" s="80" t="str">
        <f t="shared" ref="CF2911:CK2911" si="4121">CF2885</f>
        <v>CF$15</v>
      </c>
      <c r="CG2911" s="80" t="str">
        <f t="shared" si="4121"/>
        <v>CG$15</v>
      </c>
      <c r="CH2911" s="80" t="str">
        <f t="shared" si="4121"/>
        <v>CH$15</v>
      </c>
      <c r="CI2911" s="80" t="str">
        <f t="shared" si="4121"/>
        <v>CI$15</v>
      </c>
      <c r="CJ2911" s="80" t="str">
        <f t="shared" si="4121"/>
        <v>CJ$15</v>
      </c>
      <c r="CK2911" s="80" t="str">
        <f t="shared" si="4121"/>
        <v>CK$15</v>
      </c>
      <c r="CL2911" s="80" t="str">
        <f t="shared" ref="CL2911" si="4122">CL2885</f>
        <v>CL$15</v>
      </c>
    </row>
    <row r="2912" spans="2:90" x14ac:dyDescent="0.4">
      <c r="B2912" s="171" t="s">
        <v>503</v>
      </c>
      <c r="E2912" s="8"/>
      <c r="H2912" s="170"/>
      <c r="I2912" s="172"/>
      <c r="J2912" s="172"/>
      <c r="K2912" s="193"/>
      <c r="L2912" s="193"/>
      <c r="M2912" s="193"/>
      <c r="N2912" s="193"/>
      <c r="O2912" s="193"/>
      <c r="P2912" s="193"/>
      <c r="R2912" s="194"/>
      <c r="S2912" s="170"/>
      <c r="T2912" s="170"/>
      <c r="U2912" s="170"/>
      <c r="V2912" s="170"/>
      <c r="W2912" s="170"/>
      <c r="X2912" s="170"/>
      <c r="Y2912" s="170"/>
      <c r="Z2912" s="170"/>
      <c r="AA2912" s="170"/>
      <c r="AB2912" s="170"/>
      <c r="AC2912" s="170"/>
      <c r="AD2912" s="170"/>
      <c r="AE2912" s="170"/>
      <c r="AF2912" s="170"/>
      <c r="AG2912" s="170"/>
      <c r="AH2912" s="170"/>
      <c r="AI2912" s="170"/>
      <c r="AJ2912" s="170"/>
      <c r="AK2912" s="170"/>
      <c r="AL2912" s="170"/>
      <c r="AM2912" s="170"/>
      <c r="AN2912" s="170"/>
      <c r="AO2912" s="170"/>
      <c r="AP2912" s="170"/>
      <c r="AQ2912" s="170"/>
      <c r="AR2912" s="170"/>
      <c r="AS2912" s="170"/>
      <c r="AT2912" s="170"/>
      <c r="AU2912" s="170"/>
      <c r="AV2912" s="170"/>
      <c r="AW2912" s="170"/>
      <c r="AX2912" s="170"/>
      <c r="AY2912" s="170"/>
      <c r="AZ2912" s="170"/>
      <c r="BA2912" s="170"/>
      <c r="BB2912" s="170"/>
      <c r="BC2912" s="170"/>
      <c r="BD2912" s="170"/>
      <c r="BE2912" s="170"/>
      <c r="BF2912" s="170"/>
      <c r="BG2912" s="170"/>
      <c r="BH2912" s="170"/>
      <c r="BI2912" s="170"/>
      <c r="BJ2912" s="170"/>
      <c r="BK2912" s="170"/>
      <c r="BL2912" s="170"/>
      <c r="BM2912" s="170"/>
      <c r="BN2912" s="170"/>
      <c r="BO2912" s="170"/>
      <c r="BP2912" s="170"/>
      <c r="BQ2912" s="170"/>
      <c r="BR2912" s="170"/>
      <c r="BS2912" s="170"/>
      <c r="BT2912" s="170"/>
      <c r="BU2912" s="170"/>
      <c r="BV2912" s="170"/>
      <c r="BW2912" s="170"/>
      <c r="BX2912" s="170"/>
      <c r="BY2912" s="170"/>
      <c r="BZ2912" s="170"/>
      <c r="CA2912" s="170"/>
      <c r="CB2912" s="170"/>
      <c r="CC2912" s="170"/>
      <c r="CD2912" s="170"/>
      <c r="CE2912" s="170"/>
      <c r="CF2912" s="170"/>
      <c r="CG2912" s="170"/>
      <c r="CH2912" s="170"/>
      <c r="CI2912" s="170"/>
      <c r="CJ2912" s="170"/>
      <c r="CK2912" s="170"/>
      <c r="CL2912" s="170"/>
    </row>
    <row r="2913" spans="2:90" x14ac:dyDescent="0.4">
      <c r="B2913" s="171" t="s">
        <v>504</v>
      </c>
      <c r="E2913" s="8"/>
      <c r="H2913" s="170"/>
      <c r="I2913" s="172"/>
      <c r="J2913" s="172"/>
      <c r="K2913" s="193"/>
      <c r="L2913" s="193"/>
      <c r="M2913" s="193"/>
      <c r="N2913" s="193"/>
      <c r="O2913" s="193"/>
      <c r="P2913" s="193"/>
      <c r="R2913" s="194"/>
      <c r="S2913" s="170"/>
      <c r="T2913" s="170"/>
      <c r="U2913" s="170"/>
      <c r="V2913" s="170"/>
      <c r="W2913" s="170"/>
      <c r="X2913" s="170"/>
      <c r="Y2913" s="170"/>
      <c r="Z2913" s="170"/>
      <c r="AA2913" s="170"/>
      <c r="AB2913" s="170"/>
      <c r="AC2913" s="170"/>
      <c r="AD2913" s="170"/>
      <c r="AE2913" s="170"/>
      <c r="AF2913" s="170"/>
      <c r="AG2913" s="170"/>
      <c r="AH2913" s="170"/>
      <c r="AI2913" s="170"/>
      <c r="AJ2913" s="170"/>
      <c r="AK2913" s="170"/>
      <c r="AL2913" s="170"/>
      <c r="AM2913" s="170"/>
      <c r="AN2913" s="170"/>
      <c r="AO2913" s="170"/>
      <c r="AP2913" s="170"/>
      <c r="AQ2913" s="170"/>
      <c r="AR2913" s="170"/>
      <c r="AS2913" s="170"/>
      <c r="AT2913" s="170"/>
      <c r="AU2913" s="170"/>
      <c r="AV2913" s="170"/>
      <c r="AW2913" s="170"/>
      <c r="AX2913" s="170"/>
      <c r="AY2913" s="170"/>
      <c r="AZ2913" s="170"/>
      <c r="BA2913" s="170"/>
      <c r="BB2913" s="170"/>
      <c r="BC2913" s="170"/>
      <c r="BD2913" s="170"/>
      <c r="BE2913" s="170"/>
      <c r="BF2913" s="170"/>
      <c r="BG2913" s="170"/>
      <c r="BH2913" s="170"/>
      <c r="BI2913" s="170"/>
      <c r="BJ2913" s="170"/>
      <c r="BK2913" s="170"/>
      <c r="BL2913" s="170"/>
      <c r="BM2913" s="170"/>
      <c r="BN2913" s="170"/>
      <c r="BO2913" s="170"/>
      <c r="BP2913" s="170"/>
      <c r="BQ2913" s="170"/>
      <c r="BR2913" s="170"/>
      <c r="BS2913" s="170"/>
      <c r="BT2913" s="170"/>
      <c r="BU2913" s="170"/>
      <c r="BV2913" s="170"/>
      <c r="BW2913" s="170"/>
      <c r="BX2913" s="170"/>
      <c r="BY2913" s="170"/>
      <c r="BZ2913" s="170"/>
      <c r="CA2913" s="170"/>
      <c r="CB2913" s="170"/>
      <c r="CC2913" s="170"/>
      <c r="CD2913" s="170"/>
      <c r="CE2913" s="170"/>
      <c r="CF2913" s="170"/>
      <c r="CG2913" s="170"/>
      <c r="CH2913" s="170"/>
      <c r="CI2913" s="170"/>
      <c r="CJ2913" s="170"/>
      <c r="CK2913" s="170"/>
      <c r="CL2913" s="170"/>
    </row>
    <row r="2914" spans="2:90" x14ac:dyDescent="0.4">
      <c r="B2914" s="171" t="s">
        <v>461</v>
      </c>
      <c r="E2914" s="8"/>
      <c r="H2914" s="170"/>
      <c r="I2914" s="172"/>
      <c r="J2914" s="172"/>
      <c r="K2914" s="193"/>
      <c r="L2914" s="193"/>
      <c r="M2914" s="193"/>
      <c r="N2914" s="193"/>
      <c r="O2914" s="193"/>
      <c r="P2914" s="193"/>
      <c r="R2914" s="194"/>
      <c r="S2914" s="195" t="str">
        <f t="shared" ref="S2914:AX2914" si="4123">S$16</f>
        <v>S$12</v>
      </c>
      <c r="T2914" s="195" t="str">
        <f t="shared" si="4123"/>
        <v>T$12</v>
      </c>
      <c r="U2914" s="195" t="str">
        <f t="shared" si="4123"/>
        <v>U$12</v>
      </c>
      <c r="V2914" s="195" t="str">
        <f t="shared" si="4123"/>
        <v>V$12</v>
      </c>
      <c r="W2914" s="195" t="str">
        <f t="shared" si="4123"/>
        <v>W$12</v>
      </c>
      <c r="X2914" s="195" t="str">
        <f t="shared" si="4123"/>
        <v>X$12</v>
      </c>
      <c r="Y2914" s="195" t="str">
        <f t="shared" si="4123"/>
        <v>Y$12</v>
      </c>
      <c r="Z2914" s="195" t="str">
        <f t="shared" si="4123"/>
        <v>Z$12</v>
      </c>
      <c r="AA2914" s="195" t="str">
        <f t="shared" si="4123"/>
        <v>AA$12</v>
      </c>
      <c r="AB2914" s="195" t="str">
        <f t="shared" si="4123"/>
        <v>AB$12</v>
      </c>
      <c r="AC2914" s="195" t="str">
        <f t="shared" si="4123"/>
        <v>AC$12</v>
      </c>
      <c r="AD2914" s="195" t="str">
        <f t="shared" si="4123"/>
        <v>AD$12</v>
      </c>
      <c r="AE2914" s="195" t="str">
        <f t="shared" si="4123"/>
        <v>AE$12</v>
      </c>
      <c r="AF2914" s="195" t="str">
        <f t="shared" si="4123"/>
        <v>AF$12</v>
      </c>
      <c r="AG2914" s="195" t="str">
        <f t="shared" si="4123"/>
        <v>AG$12</v>
      </c>
      <c r="AH2914" s="195" t="str">
        <f t="shared" si="4123"/>
        <v>AH$12</v>
      </c>
      <c r="AI2914" s="195" t="str">
        <f t="shared" si="4123"/>
        <v>AI$12</v>
      </c>
      <c r="AJ2914" s="195" t="str">
        <f t="shared" si="4123"/>
        <v>AJ$12</v>
      </c>
      <c r="AK2914" s="195" t="str">
        <f t="shared" si="4123"/>
        <v>AK$12</v>
      </c>
      <c r="AL2914" s="195" t="str">
        <f t="shared" si="4123"/>
        <v>AL$12</v>
      </c>
      <c r="AM2914" s="195" t="str">
        <f t="shared" si="4123"/>
        <v>AM$12</v>
      </c>
      <c r="AN2914" s="195" t="str">
        <f t="shared" si="4123"/>
        <v>AN$12</v>
      </c>
      <c r="AO2914" s="195" t="str">
        <f t="shared" si="4123"/>
        <v>AO$12</v>
      </c>
      <c r="AP2914" s="195" t="str">
        <f t="shared" si="4123"/>
        <v>AP$12</v>
      </c>
      <c r="AQ2914" s="195" t="str">
        <f t="shared" si="4123"/>
        <v>AQ$12</v>
      </c>
      <c r="AR2914" s="195" t="str">
        <f t="shared" si="4123"/>
        <v>AR$12</v>
      </c>
      <c r="AS2914" s="195" t="str">
        <f t="shared" si="4123"/>
        <v>AS$12</v>
      </c>
      <c r="AT2914" s="195" t="str">
        <f t="shared" si="4123"/>
        <v>AT$12</v>
      </c>
      <c r="AU2914" s="195" t="str">
        <f t="shared" si="4123"/>
        <v>AU$12</v>
      </c>
      <c r="AV2914" s="195" t="str">
        <f t="shared" si="4123"/>
        <v>AV$12</v>
      </c>
      <c r="AW2914" s="195" t="str">
        <f t="shared" si="4123"/>
        <v>AW$12</v>
      </c>
      <c r="AX2914" s="195" t="str">
        <f t="shared" si="4123"/>
        <v>AX$12</v>
      </c>
      <c r="AY2914" s="195" t="str">
        <f t="shared" ref="AY2914:CD2914" si="4124">AY$16</f>
        <v>AY$12</v>
      </c>
      <c r="AZ2914" s="195" t="str">
        <f t="shared" si="4124"/>
        <v>AZ$12</v>
      </c>
      <c r="BA2914" s="195" t="str">
        <f t="shared" si="4124"/>
        <v>BA$12</v>
      </c>
      <c r="BB2914" s="195" t="str">
        <f t="shared" si="4124"/>
        <v>BB$12</v>
      </c>
      <c r="BC2914" s="195" t="str">
        <f t="shared" si="4124"/>
        <v>BC$12</v>
      </c>
      <c r="BD2914" s="195" t="str">
        <f t="shared" si="4124"/>
        <v>BD$12</v>
      </c>
      <c r="BE2914" s="195" t="str">
        <f t="shared" si="4124"/>
        <v>BE$12</v>
      </c>
      <c r="BF2914" s="195" t="str">
        <f t="shared" si="4124"/>
        <v>BF$12</v>
      </c>
      <c r="BG2914" s="195" t="str">
        <f t="shared" si="4124"/>
        <v>BG$12</v>
      </c>
      <c r="BH2914" s="195" t="str">
        <f t="shared" si="4124"/>
        <v>BH$12</v>
      </c>
      <c r="BI2914" s="195" t="str">
        <f t="shared" si="4124"/>
        <v>BI$12</v>
      </c>
      <c r="BJ2914" s="195" t="str">
        <f t="shared" si="4124"/>
        <v>BJ$12</v>
      </c>
      <c r="BK2914" s="195" t="str">
        <f t="shared" si="4124"/>
        <v>BK$12</v>
      </c>
      <c r="BL2914" s="195" t="str">
        <f t="shared" si="4124"/>
        <v>BL$12</v>
      </c>
      <c r="BM2914" s="195" t="str">
        <f t="shared" si="4124"/>
        <v>BM$12</v>
      </c>
      <c r="BN2914" s="195" t="str">
        <f t="shared" si="4124"/>
        <v>BN$12</v>
      </c>
      <c r="BO2914" s="195" t="str">
        <f t="shared" si="4124"/>
        <v>BO$12</v>
      </c>
      <c r="BP2914" s="195" t="str">
        <f t="shared" si="4124"/>
        <v>BP$12</v>
      </c>
      <c r="BQ2914" s="195" t="str">
        <f t="shared" si="4124"/>
        <v>BQ$12</v>
      </c>
      <c r="BR2914" s="195" t="str">
        <f t="shared" si="4124"/>
        <v>BR$12</v>
      </c>
      <c r="BS2914" s="195" t="str">
        <f t="shared" si="4124"/>
        <v>BS$12</v>
      </c>
      <c r="BT2914" s="195" t="str">
        <f t="shared" si="4124"/>
        <v>BT$12</v>
      </c>
      <c r="BU2914" s="195" t="str">
        <f t="shared" si="4124"/>
        <v>BU$12</v>
      </c>
      <c r="BV2914" s="195" t="str">
        <f t="shared" si="4124"/>
        <v>BV$12</v>
      </c>
      <c r="BW2914" s="195" t="str">
        <f t="shared" si="4124"/>
        <v>BW$12</v>
      </c>
      <c r="BX2914" s="195" t="str">
        <f t="shared" si="4124"/>
        <v>BX$12</v>
      </c>
      <c r="BY2914" s="195" t="str">
        <f t="shared" si="4124"/>
        <v>BY$12</v>
      </c>
      <c r="BZ2914" s="195" t="str">
        <f t="shared" si="4124"/>
        <v>BZ$12</v>
      </c>
      <c r="CA2914" s="195" t="str">
        <f t="shared" si="4124"/>
        <v>CA$12</v>
      </c>
      <c r="CB2914" s="195" t="str">
        <f t="shared" si="4124"/>
        <v>CB$12</v>
      </c>
      <c r="CC2914" s="195" t="str">
        <f t="shared" si="4124"/>
        <v>CC$12</v>
      </c>
      <c r="CD2914" s="195" t="str">
        <f t="shared" si="4124"/>
        <v>CD$12</v>
      </c>
      <c r="CE2914" s="195" t="str">
        <f t="shared" ref="CE2914:CL2914" si="4125">CE$16</f>
        <v>CE$12</v>
      </c>
      <c r="CF2914" s="195" t="str">
        <f t="shared" si="4125"/>
        <v>CF$12</v>
      </c>
      <c r="CG2914" s="195" t="str">
        <f t="shared" si="4125"/>
        <v>CG$12</v>
      </c>
      <c r="CH2914" s="195" t="str">
        <f t="shared" si="4125"/>
        <v>CH$12</v>
      </c>
      <c r="CI2914" s="195" t="str">
        <f t="shared" si="4125"/>
        <v>CI$12</v>
      </c>
      <c r="CJ2914" s="195" t="str">
        <f t="shared" si="4125"/>
        <v>CJ$12</v>
      </c>
      <c r="CK2914" s="195" t="str">
        <f t="shared" si="4125"/>
        <v>CK$12</v>
      </c>
      <c r="CL2914" s="195" t="str">
        <f t="shared" si="4125"/>
        <v>CL$12</v>
      </c>
    </row>
    <row r="2915" spans="2:90" x14ac:dyDescent="0.4">
      <c r="B2915" s="171" t="s">
        <v>462</v>
      </c>
      <c r="E2915" s="8"/>
      <c r="H2915" s="196"/>
      <c r="I2915" s="197"/>
      <c r="J2915" s="197"/>
      <c r="K2915" s="198"/>
      <c r="L2915" s="198"/>
      <c r="M2915" s="198"/>
      <c r="N2915" s="198"/>
      <c r="O2915" s="198"/>
      <c r="P2915" s="198"/>
      <c r="R2915" s="198"/>
      <c r="S2915" s="195" t="str">
        <f t="shared" ref="S2915:AX2915" si="4126">S$17</f>
        <v>S$13</v>
      </c>
      <c r="T2915" s="195" t="str">
        <f t="shared" si="4126"/>
        <v>T$13</v>
      </c>
      <c r="U2915" s="195" t="str">
        <f t="shared" si="4126"/>
        <v>U$13</v>
      </c>
      <c r="V2915" s="195" t="str">
        <f t="shared" si="4126"/>
        <v>V$13</v>
      </c>
      <c r="W2915" s="195" t="str">
        <f t="shared" si="4126"/>
        <v>W$13</v>
      </c>
      <c r="X2915" s="195" t="str">
        <f t="shared" si="4126"/>
        <v>X$13</v>
      </c>
      <c r="Y2915" s="195" t="str">
        <f t="shared" si="4126"/>
        <v>Y$13</v>
      </c>
      <c r="Z2915" s="195" t="str">
        <f t="shared" si="4126"/>
        <v>Z$13</v>
      </c>
      <c r="AA2915" s="195" t="str">
        <f t="shared" si="4126"/>
        <v>AA$13</v>
      </c>
      <c r="AB2915" s="195" t="str">
        <f t="shared" si="4126"/>
        <v>AB$13</v>
      </c>
      <c r="AC2915" s="195" t="str">
        <f t="shared" si="4126"/>
        <v>AC$13</v>
      </c>
      <c r="AD2915" s="195" t="str">
        <f t="shared" si="4126"/>
        <v>AD$13</v>
      </c>
      <c r="AE2915" s="195" t="str">
        <f t="shared" si="4126"/>
        <v>AE$13</v>
      </c>
      <c r="AF2915" s="195" t="str">
        <f t="shared" si="4126"/>
        <v>AF$13</v>
      </c>
      <c r="AG2915" s="195" t="str">
        <f t="shared" si="4126"/>
        <v>AG$13</v>
      </c>
      <c r="AH2915" s="195" t="str">
        <f t="shared" si="4126"/>
        <v>AH$13</v>
      </c>
      <c r="AI2915" s="195" t="str">
        <f t="shared" si="4126"/>
        <v>AI$13</v>
      </c>
      <c r="AJ2915" s="195" t="str">
        <f t="shared" si="4126"/>
        <v>AJ$13</v>
      </c>
      <c r="AK2915" s="195" t="str">
        <f t="shared" si="4126"/>
        <v>AK$13</v>
      </c>
      <c r="AL2915" s="195" t="str">
        <f t="shared" si="4126"/>
        <v>AL$13</v>
      </c>
      <c r="AM2915" s="195" t="str">
        <f t="shared" si="4126"/>
        <v>AM$13</v>
      </c>
      <c r="AN2915" s="195" t="str">
        <f t="shared" si="4126"/>
        <v>AN$13</v>
      </c>
      <c r="AO2915" s="195" t="str">
        <f t="shared" si="4126"/>
        <v>AO$13</v>
      </c>
      <c r="AP2915" s="195" t="str">
        <f t="shared" si="4126"/>
        <v>AP$13</v>
      </c>
      <c r="AQ2915" s="195" t="str">
        <f t="shared" si="4126"/>
        <v>AQ$13</v>
      </c>
      <c r="AR2915" s="195" t="str">
        <f t="shared" si="4126"/>
        <v>AR$13</v>
      </c>
      <c r="AS2915" s="195" t="str">
        <f t="shared" si="4126"/>
        <v>AS$13</v>
      </c>
      <c r="AT2915" s="195" t="str">
        <f t="shared" si="4126"/>
        <v>AT$13</v>
      </c>
      <c r="AU2915" s="195" t="str">
        <f t="shared" si="4126"/>
        <v>AU$13</v>
      </c>
      <c r="AV2915" s="195" t="str">
        <f t="shared" si="4126"/>
        <v>AV$13</v>
      </c>
      <c r="AW2915" s="195" t="str">
        <f t="shared" si="4126"/>
        <v>AW$13</v>
      </c>
      <c r="AX2915" s="195" t="str">
        <f t="shared" si="4126"/>
        <v>AX$13</v>
      </c>
      <c r="AY2915" s="195" t="str">
        <f t="shared" ref="AY2915:CD2915" si="4127">AY$17</f>
        <v>AY$13</v>
      </c>
      <c r="AZ2915" s="195" t="str">
        <f t="shared" si="4127"/>
        <v>AZ$13</v>
      </c>
      <c r="BA2915" s="195" t="str">
        <f t="shared" si="4127"/>
        <v>BA$13</v>
      </c>
      <c r="BB2915" s="195" t="str">
        <f t="shared" si="4127"/>
        <v>BB$13</v>
      </c>
      <c r="BC2915" s="195" t="str">
        <f t="shared" si="4127"/>
        <v>BC$13</v>
      </c>
      <c r="BD2915" s="195" t="str">
        <f t="shared" si="4127"/>
        <v>BD$13</v>
      </c>
      <c r="BE2915" s="195" t="str">
        <f t="shared" si="4127"/>
        <v>BE$13</v>
      </c>
      <c r="BF2915" s="195" t="str">
        <f t="shared" si="4127"/>
        <v>BF$13</v>
      </c>
      <c r="BG2915" s="195" t="str">
        <f t="shared" si="4127"/>
        <v>BG$13</v>
      </c>
      <c r="BH2915" s="195" t="str">
        <f t="shared" si="4127"/>
        <v>BH$13</v>
      </c>
      <c r="BI2915" s="195" t="str">
        <f t="shared" si="4127"/>
        <v>BI$13</v>
      </c>
      <c r="BJ2915" s="195" t="str">
        <f t="shared" si="4127"/>
        <v>BJ$13</v>
      </c>
      <c r="BK2915" s="195" t="str">
        <f t="shared" si="4127"/>
        <v>BK$13</v>
      </c>
      <c r="BL2915" s="195" t="str">
        <f t="shared" si="4127"/>
        <v>BL$13</v>
      </c>
      <c r="BM2915" s="195" t="str">
        <f t="shared" si="4127"/>
        <v>BM$13</v>
      </c>
      <c r="BN2915" s="195" t="str">
        <f t="shared" si="4127"/>
        <v>BN$13</v>
      </c>
      <c r="BO2915" s="195" t="str">
        <f t="shared" si="4127"/>
        <v>BO$13</v>
      </c>
      <c r="BP2915" s="195" t="str">
        <f t="shared" si="4127"/>
        <v>BP$13</v>
      </c>
      <c r="BQ2915" s="195" t="str">
        <f t="shared" si="4127"/>
        <v>BQ$13</v>
      </c>
      <c r="BR2915" s="195" t="str">
        <f t="shared" si="4127"/>
        <v>BR$13</v>
      </c>
      <c r="BS2915" s="195" t="str">
        <f t="shared" si="4127"/>
        <v>BS$13</v>
      </c>
      <c r="BT2915" s="195" t="str">
        <f t="shared" si="4127"/>
        <v>BT$13</v>
      </c>
      <c r="BU2915" s="195" t="str">
        <f t="shared" si="4127"/>
        <v>BU$13</v>
      </c>
      <c r="BV2915" s="195" t="str">
        <f t="shared" si="4127"/>
        <v>BV$13</v>
      </c>
      <c r="BW2915" s="195" t="str">
        <f t="shared" si="4127"/>
        <v>BW$13</v>
      </c>
      <c r="BX2915" s="195" t="str">
        <f t="shared" si="4127"/>
        <v>BX$13</v>
      </c>
      <c r="BY2915" s="195" t="str">
        <f t="shared" si="4127"/>
        <v>BY$13</v>
      </c>
      <c r="BZ2915" s="195" t="str">
        <f t="shared" si="4127"/>
        <v>BZ$13</v>
      </c>
      <c r="CA2915" s="195" t="str">
        <f t="shared" si="4127"/>
        <v>CA$13</v>
      </c>
      <c r="CB2915" s="195" t="str">
        <f t="shared" si="4127"/>
        <v>CB$13</v>
      </c>
      <c r="CC2915" s="195" t="str">
        <f t="shared" si="4127"/>
        <v>CC$13</v>
      </c>
      <c r="CD2915" s="195" t="str">
        <f t="shared" si="4127"/>
        <v>CD$13</v>
      </c>
      <c r="CE2915" s="195" t="str">
        <f t="shared" ref="CE2915:CL2915" si="4128">CE$17</f>
        <v>CE$13</v>
      </c>
      <c r="CF2915" s="195" t="str">
        <f t="shared" si="4128"/>
        <v>CF$13</v>
      </c>
      <c r="CG2915" s="195" t="str">
        <f t="shared" si="4128"/>
        <v>CG$13</v>
      </c>
      <c r="CH2915" s="195" t="str">
        <f t="shared" si="4128"/>
        <v>CH$13</v>
      </c>
      <c r="CI2915" s="195" t="str">
        <f t="shared" si="4128"/>
        <v>CI$13</v>
      </c>
      <c r="CJ2915" s="195" t="str">
        <f t="shared" si="4128"/>
        <v>CJ$13</v>
      </c>
      <c r="CK2915" s="195" t="str">
        <f t="shared" si="4128"/>
        <v>CK$13</v>
      </c>
      <c r="CL2915" s="195" t="str">
        <f t="shared" si="4128"/>
        <v>CL$13</v>
      </c>
    </row>
    <row r="2916" spans="2:90" x14ac:dyDescent="0.4">
      <c r="B2916" s="171" t="s">
        <v>491</v>
      </c>
      <c r="E2916" s="8"/>
      <c r="H2916" s="196"/>
      <c r="I2916" s="197"/>
      <c r="J2916" s="197"/>
      <c r="K2916" s="198"/>
      <c r="L2916" s="198"/>
      <c r="M2916" s="198"/>
      <c r="N2916" s="198"/>
      <c r="O2916" s="198"/>
      <c r="P2916" s="198"/>
      <c r="R2916" s="198"/>
      <c r="S2916" s="186"/>
      <c r="T2916" s="186"/>
      <c r="U2916" s="186"/>
      <c r="V2916" s="186"/>
      <c r="W2916" s="186"/>
      <c r="X2916" s="186"/>
      <c r="Y2916" s="186"/>
      <c r="Z2916" s="186"/>
      <c r="AA2916" s="186"/>
      <c r="AB2916" s="186"/>
      <c r="AC2916" s="186"/>
      <c r="AD2916" s="186"/>
      <c r="AE2916" s="186"/>
      <c r="AF2916" s="186"/>
      <c r="AG2916" s="186"/>
      <c r="AH2916" s="186"/>
      <c r="AI2916" s="186"/>
      <c r="AJ2916" s="186"/>
      <c r="AK2916" s="186"/>
      <c r="AL2916" s="186"/>
      <c r="AM2916" s="186"/>
      <c r="AN2916" s="186"/>
      <c r="AO2916" s="186"/>
      <c r="AP2916" s="186"/>
      <c r="AQ2916" s="186"/>
      <c r="AR2916" s="186"/>
      <c r="AS2916" s="186"/>
      <c r="AT2916" s="186"/>
      <c r="AU2916" s="186"/>
      <c r="AV2916" s="186"/>
      <c r="AW2916" s="186"/>
      <c r="AX2916" s="186"/>
      <c r="AY2916" s="186"/>
      <c r="AZ2916" s="186"/>
      <c r="BA2916" s="186"/>
      <c r="BB2916" s="186"/>
      <c r="BC2916" s="186"/>
      <c r="BD2916" s="186"/>
      <c r="BE2916" s="186"/>
      <c r="BF2916" s="186"/>
      <c r="BG2916" s="186"/>
      <c r="BH2916" s="186"/>
      <c r="BI2916" s="186"/>
      <c r="BJ2916" s="186"/>
      <c r="BK2916" s="186"/>
      <c r="BL2916" s="186"/>
      <c r="BM2916" s="186"/>
      <c r="BN2916" s="186"/>
      <c r="BO2916" s="186"/>
      <c r="BP2916" s="186"/>
      <c r="BQ2916" s="186"/>
      <c r="BR2916" s="186"/>
      <c r="BS2916" s="186"/>
      <c r="BT2916" s="186"/>
      <c r="BU2916" s="186"/>
      <c r="BV2916" s="186"/>
      <c r="BW2916" s="186"/>
      <c r="BX2916" s="186"/>
      <c r="BY2916" s="186"/>
      <c r="BZ2916" s="186"/>
      <c r="CA2916" s="186"/>
      <c r="CB2916" s="186"/>
      <c r="CC2916" s="186"/>
      <c r="CD2916" s="186"/>
      <c r="CE2916" s="186"/>
      <c r="CF2916" s="186"/>
      <c r="CG2916" s="186"/>
      <c r="CH2916" s="186"/>
      <c r="CI2916" s="186"/>
      <c r="CJ2916" s="186"/>
      <c r="CK2916" s="186"/>
      <c r="CL2916" s="186"/>
    </row>
    <row r="2917" spans="2:90" x14ac:dyDescent="0.4">
      <c r="B2917" s="171" t="s">
        <v>505</v>
      </c>
      <c r="E2917" s="8"/>
      <c r="H2917" s="196"/>
      <c r="I2917" s="197"/>
      <c r="J2917" s="197"/>
      <c r="K2917" s="198"/>
      <c r="L2917" s="198"/>
      <c r="M2917" s="198"/>
      <c r="N2917" s="198"/>
      <c r="O2917" s="198"/>
      <c r="P2917" s="198"/>
      <c r="R2917" s="198"/>
      <c r="S2917" s="186"/>
      <c r="T2917" s="186"/>
      <c r="U2917" s="186"/>
      <c r="V2917" s="186"/>
      <c r="W2917" s="186"/>
      <c r="X2917" s="186"/>
      <c r="Y2917" s="186"/>
      <c r="Z2917" s="186"/>
      <c r="AA2917" s="186"/>
      <c r="AB2917" s="186"/>
      <c r="AC2917" s="186"/>
      <c r="AD2917" s="186"/>
      <c r="AE2917" s="186"/>
      <c r="AF2917" s="186"/>
      <c r="AG2917" s="186"/>
      <c r="AH2917" s="186"/>
      <c r="AI2917" s="186"/>
      <c r="AJ2917" s="186"/>
      <c r="AK2917" s="186"/>
      <c r="AL2917" s="186"/>
      <c r="AM2917" s="186"/>
      <c r="AN2917" s="186"/>
      <c r="AO2917" s="186"/>
      <c r="AP2917" s="186"/>
      <c r="AQ2917" s="186"/>
      <c r="AR2917" s="186"/>
      <c r="AS2917" s="186"/>
      <c r="AT2917" s="186"/>
      <c r="AU2917" s="186"/>
      <c r="AV2917" s="186"/>
      <c r="AW2917" s="186"/>
      <c r="AX2917" s="186"/>
      <c r="AY2917" s="186"/>
      <c r="AZ2917" s="186"/>
      <c r="BA2917" s="186"/>
      <c r="BB2917" s="186"/>
      <c r="BC2917" s="186"/>
      <c r="BD2917" s="186"/>
      <c r="BE2917" s="186"/>
      <c r="BF2917" s="186"/>
      <c r="BG2917" s="186"/>
      <c r="BH2917" s="186"/>
      <c r="BI2917" s="186"/>
      <c r="BJ2917" s="186"/>
      <c r="BK2917" s="186"/>
      <c r="BL2917" s="186"/>
      <c r="BM2917" s="186"/>
      <c r="BN2917" s="186"/>
      <c r="BO2917" s="186"/>
      <c r="BP2917" s="186"/>
      <c r="BQ2917" s="186"/>
      <c r="BR2917" s="186"/>
      <c r="BS2917" s="186"/>
      <c r="BT2917" s="186"/>
      <c r="BU2917" s="186"/>
      <c r="BV2917" s="186"/>
      <c r="BW2917" s="186"/>
      <c r="BX2917" s="186"/>
      <c r="BY2917" s="186"/>
      <c r="BZ2917" s="186"/>
      <c r="CA2917" s="186"/>
      <c r="CB2917" s="186"/>
      <c r="CC2917" s="186"/>
      <c r="CD2917" s="186"/>
      <c r="CE2917" s="186"/>
      <c r="CF2917" s="186"/>
      <c r="CG2917" s="186"/>
      <c r="CH2917" s="186"/>
      <c r="CI2917" s="186"/>
      <c r="CJ2917" s="186"/>
      <c r="CK2917" s="186"/>
      <c r="CL2917" s="186"/>
    </row>
    <row r="2918" spans="2:90" x14ac:dyDescent="0.4">
      <c r="B2918" s="171" t="s">
        <v>463</v>
      </c>
      <c r="E2918" s="8"/>
      <c r="H2918" s="196"/>
      <c r="I2918" s="197"/>
      <c r="J2918" s="197"/>
      <c r="K2918" s="198"/>
      <c r="L2918" s="198"/>
      <c r="M2918" s="198"/>
      <c r="N2918" s="198"/>
      <c r="O2918" s="198"/>
      <c r="P2918" s="198"/>
      <c r="R2918" s="198"/>
      <c r="S2918" s="186" t="str">
        <f t="shared" ref="S2918:AX2918" si="4129">S$18</f>
        <v>S$14</v>
      </c>
      <c r="T2918" s="186" t="str">
        <f t="shared" si="4129"/>
        <v>T$14</v>
      </c>
      <c r="U2918" s="186" t="str">
        <f t="shared" si="4129"/>
        <v>U$14</v>
      </c>
      <c r="V2918" s="186" t="str">
        <f t="shared" si="4129"/>
        <v>V$14</v>
      </c>
      <c r="W2918" s="186" t="str">
        <f t="shared" si="4129"/>
        <v>W$14</v>
      </c>
      <c r="X2918" s="186" t="str">
        <f t="shared" si="4129"/>
        <v>X$14</v>
      </c>
      <c r="Y2918" s="186" t="str">
        <f t="shared" si="4129"/>
        <v>Y$14</v>
      </c>
      <c r="Z2918" s="186" t="str">
        <f t="shared" si="4129"/>
        <v>Z$14</v>
      </c>
      <c r="AA2918" s="186" t="str">
        <f t="shared" si="4129"/>
        <v>AA$14</v>
      </c>
      <c r="AB2918" s="186" t="str">
        <f t="shared" si="4129"/>
        <v>AB$14</v>
      </c>
      <c r="AC2918" s="186" t="str">
        <f t="shared" si="4129"/>
        <v>AC$14</v>
      </c>
      <c r="AD2918" s="186" t="str">
        <f t="shared" si="4129"/>
        <v>AD$14</v>
      </c>
      <c r="AE2918" s="186" t="str">
        <f t="shared" si="4129"/>
        <v>AE$14</v>
      </c>
      <c r="AF2918" s="186" t="str">
        <f t="shared" si="4129"/>
        <v>AF$14</v>
      </c>
      <c r="AG2918" s="186" t="str">
        <f t="shared" si="4129"/>
        <v>AG$14</v>
      </c>
      <c r="AH2918" s="186" t="str">
        <f t="shared" si="4129"/>
        <v>AH$14</v>
      </c>
      <c r="AI2918" s="186" t="str">
        <f t="shared" si="4129"/>
        <v>AI$14</v>
      </c>
      <c r="AJ2918" s="186" t="str">
        <f t="shared" si="4129"/>
        <v>AJ$14</v>
      </c>
      <c r="AK2918" s="186" t="str">
        <f t="shared" si="4129"/>
        <v>AK$14</v>
      </c>
      <c r="AL2918" s="186" t="str">
        <f t="shared" si="4129"/>
        <v>AL$14</v>
      </c>
      <c r="AM2918" s="186" t="str">
        <f t="shared" si="4129"/>
        <v>AM$14</v>
      </c>
      <c r="AN2918" s="186" t="str">
        <f t="shared" si="4129"/>
        <v>AN$14</v>
      </c>
      <c r="AO2918" s="186" t="str">
        <f t="shared" si="4129"/>
        <v>AO$14</v>
      </c>
      <c r="AP2918" s="186" t="str">
        <f t="shared" si="4129"/>
        <v>AP$14</v>
      </c>
      <c r="AQ2918" s="186" t="str">
        <f t="shared" si="4129"/>
        <v>AQ$14</v>
      </c>
      <c r="AR2918" s="186" t="str">
        <f t="shared" si="4129"/>
        <v>AR$14</v>
      </c>
      <c r="AS2918" s="186" t="str">
        <f t="shared" si="4129"/>
        <v>AS$14</v>
      </c>
      <c r="AT2918" s="186" t="str">
        <f t="shared" si="4129"/>
        <v>AT$14</v>
      </c>
      <c r="AU2918" s="186" t="str">
        <f t="shared" si="4129"/>
        <v>AU$14</v>
      </c>
      <c r="AV2918" s="186" t="str">
        <f t="shared" si="4129"/>
        <v>AV$14</v>
      </c>
      <c r="AW2918" s="186" t="str">
        <f t="shared" si="4129"/>
        <v>AW$14</v>
      </c>
      <c r="AX2918" s="186" t="str">
        <f t="shared" si="4129"/>
        <v>AX$14</v>
      </c>
      <c r="AY2918" s="186" t="str">
        <f t="shared" ref="AY2918:CD2918" si="4130">AY$18</f>
        <v>AY$14</v>
      </c>
      <c r="AZ2918" s="186" t="str">
        <f t="shared" si="4130"/>
        <v>AZ$14</v>
      </c>
      <c r="BA2918" s="186" t="str">
        <f t="shared" si="4130"/>
        <v>BA$14</v>
      </c>
      <c r="BB2918" s="186" t="str">
        <f t="shared" si="4130"/>
        <v>BB$14</v>
      </c>
      <c r="BC2918" s="186" t="str">
        <f t="shared" si="4130"/>
        <v>BC$14</v>
      </c>
      <c r="BD2918" s="186" t="str">
        <f t="shared" si="4130"/>
        <v>BD$14</v>
      </c>
      <c r="BE2918" s="186" t="str">
        <f t="shared" si="4130"/>
        <v>BE$14</v>
      </c>
      <c r="BF2918" s="186" t="str">
        <f t="shared" si="4130"/>
        <v>BF$14</v>
      </c>
      <c r="BG2918" s="186" t="str">
        <f t="shared" si="4130"/>
        <v>BG$14</v>
      </c>
      <c r="BH2918" s="186" t="str">
        <f t="shared" si="4130"/>
        <v>BH$14</v>
      </c>
      <c r="BI2918" s="186" t="str">
        <f t="shared" si="4130"/>
        <v>BI$14</v>
      </c>
      <c r="BJ2918" s="186" t="str">
        <f t="shared" si="4130"/>
        <v>BJ$14</v>
      </c>
      <c r="BK2918" s="186" t="str">
        <f t="shared" si="4130"/>
        <v>BK$14</v>
      </c>
      <c r="BL2918" s="186" t="str">
        <f t="shared" si="4130"/>
        <v>BL$14</v>
      </c>
      <c r="BM2918" s="186" t="str">
        <f t="shared" si="4130"/>
        <v>BM$14</v>
      </c>
      <c r="BN2918" s="186" t="str">
        <f t="shared" si="4130"/>
        <v>BN$14</v>
      </c>
      <c r="BO2918" s="186" t="str">
        <f t="shared" si="4130"/>
        <v>BO$14</v>
      </c>
      <c r="BP2918" s="186" t="str">
        <f t="shared" si="4130"/>
        <v>BP$14</v>
      </c>
      <c r="BQ2918" s="186" t="str">
        <f t="shared" si="4130"/>
        <v>BQ$14</v>
      </c>
      <c r="BR2918" s="186" t="str">
        <f t="shared" si="4130"/>
        <v>BR$14</v>
      </c>
      <c r="BS2918" s="186" t="str">
        <f t="shared" si="4130"/>
        <v>BS$14</v>
      </c>
      <c r="BT2918" s="186" t="str">
        <f t="shared" si="4130"/>
        <v>BT$14</v>
      </c>
      <c r="BU2918" s="186" t="str">
        <f t="shared" si="4130"/>
        <v>BU$14</v>
      </c>
      <c r="BV2918" s="186" t="str">
        <f t="shared" si="4130"/>
        <v>BV$14</v>
      </c>
      <c r="BW2918" s="186" t="str">
        <f t="shared" si="4130"/>
        <v>BW$14</v>
      </c>
      <c r="BX2918" s="186" t="str">
        <f t="shared" si="4130"/>
        <v>BX$14</v>
      </c>
      <c r="BY2918" s="186" t="str">
        <f t="shared" si="4130"/>
        <v>BY$14</v>
      </c>
      <c r="BZ2918" s="186" t="str">
        <f t="shared" si="4130"/>
        <v>BZ$14</v>
      </c>
      <c r="CA2918" s="186" t="str">
        <f t="shared" si="4130"/>
        <v>CA$14</v>
      </c>
      <c r="CB2918" s="186" t="str">
        <f t="shared" si="4130"/>
        <v>CB$14</v>
      </c>
      <c r="CC2918" s="186" t="str">
        <f t="shared" si="4130"/>
        <v>CC$14</v>
      </c>
      <c r="CD2918" s="186" t="str">
        <f t="shared" si="4130"/>
        <v>CD$14</v>
      </c>
      <c r="CE2918" s="186" t="str">
        <f t="shared" ref="CE2918:CL2918" si="4131">CE$18</f>
        <v>CE$14</v>
      </c>
      <c r="CF2918" s="186" t="str">
        <f t="shared" si="4131"/>
        <v>CF$14</v>
      </c>
      <c r="CG2918" s="186" t="str">
        <f t="shared" si="4131"/>
        <v>CG$14</v>
      </c>
      <c r="CH2918" s="186" t="str">
        <f t="shared" si="4131"/>
        <v>CH$14</v>
      </c>
      <c r="CI2918" s="186" t="str">
        <f t="shared" si="4131"/>
        <v>CI$14</v>
      </c>
      <c r="CJ2918" s="186" t="str">
        <f t="shared" si="4131"/>
        <v>CJ$14</v>
      </c>
      <c r="CK2918" s="186" t="str">
        <f t="shared" si="4131"/>
        <v>CK$14</v>
      </c>
      <c r="CL2918" s="186" t="str">
        <f t="shared" si="4131"/>
        <v>CL$14</v>
      </c>
    </row>
    <row r="2919" spans="2:90" x14ac:dyDescent="0.4">
      <c r="B2919" s="171" t="s">
        <v>464</v>
      </c>
      <c r="E2919" s="8"/>
      <c r="H2919" s="196"/>
      <c r="I2919" s="197"/>
      <c r="J2919" s="197"/>
      <c r="K2919" s="198"/>
      <c r="L2919" s="198"/>
      <c r="M2919" s="198"/>
      <c r="N2919" s="198"/>
      <c r="O2919" s="198"/>
      <c r="P2919" s="198"/>
      <c r="R2919" s="198"/>
      <c r="S2919" s="186" t="str">
        <f t="shared" ref="S2919:AX2919" si="4132">S$19</f>
        <v>S$15</v>
      </c>
      <c r="T2919" s="186" t="str">
        <f t="shared" si="4132"/>
        <v>T$15</v>
      </c>
      <c r="U2919" s="186" t="str">
        <f t="shared" si="4132"/>
        <v>U$15</v>
      </c>
      <c r="V2919" s="186" t="str">
        <f t="shared" si="4132"/>
        <v>V$15</v>
      </c>
      <c r="W2919" s="186" t="str">
        <f t="shared" si="4132"/>
        <v>W$15</v>
      </c>
      <c r="X2919" s="186" t="str">
        <f t="shared" si="4132"/>
        <v>X$15</v>
      </c>
      <c r="Y2919" s="186" t="str">
        <f t="shared" si="4132"/>
        <v>Y$15</v>
      </c>
      <c r="Z2919" s="186" t="str">
        <f t="shared" si="4132"/>
        <v>Z$15</v>
      </c>
      <c r="AA2919" s="186" t="str">
        <f t="shared" si="4132"/>
        <v>AA$15</v>
      </c>
      <c r="AB2919" s="186" t="str">
        <f t="shared" si="4132"/>
        <v>AB$15</v>
      </c>
      <c r="AC2919" s="186" t="str">
        <f t="shared" si="4132"/>
        <v>AC$15</v>
      </c>
      <c r="AD2919" s="186" t="str">
        <f t="shared" si="4132"/>
        <v>AD$15</v>
      </c>
      <c r="AE2919" s="186" t="str">
        <f t="shared" si="4132"/>
        <v>AE$15</v>
      </c>
      <c r="AF2919" s="186" t="str">
        <f t="shared" si="4132"/>
        <v>AF$15</v>
      </c>
      <c r="AG2919" s="186" t="str">
        <f t="shared" si="4132"/>
        <v>AG$15</v>
      </c>
      <c r="AH2919" s="186" t="str">
        <f t="shared" si="4132"/>
        <v>AH$15</v>
      </c>
      <c r="AI2919" s="186" t="str">
        <f t="shared" si="4132"/>
        <v>AI$15</v>
      </c>
      <c r="AJ2919" s="186" t="str">
        <f t="shared" si="4132"/>
        <v>AJ$15</v>
      </c>
      <c r="AK2919" s="186" t="str">
        <f t="shared" si="4132"/>
        <v>AK$15</v>
      </c>
      <c r="AL2919" s="186" t="str">
        <f t="shared" si="4132"/>
        <v>AL$15</v>
      </c>
      <c r="AM2919" s="186" t="str">
        <f t="shared" si="4132"/>
        <v>AM$15</v>
      </c>
      <c r="AN2919" s="186" t="str">
        <f t="shared" si="4132"/>
        <v>AN$15</v>
      </c>
      <c r="AO2919" s="186" t="str">
        <f t="shared" si="4132"/>
        <v>AO$15</v>
      </c>
      <c r="AP2919" s="186" t="str">
        <f t="shared" si="4132"/>
        <v>AP$15</v>
      </c>
      <c r="AQ2919" s="186" t="str">
        <f t="shared" si="4132"/>
        <v>AQ$15</v>
      </c>
      <c r="AR2919" s="186" t="str">
        <f t="shared" si="4132"/>
        <v>AR$15</v>
      </c>
      <c r="AS2919" s="186" t="str">
        <f t="shared" si="4132"/>
        <v>AS$15</v>
      </c>
      <c r="AT2919" s="186" t="str">
        <f t="shared" si="4132"/>
        <v>AT$15</v>
      </c>
      <c r="AU2919" s="186" t="str">
        <f t="shared" si="4132"/>
        <v>AU$15</v>
      </c>
      <c r="AV2919" s="186" t="str">
        <f t="shared" si="4132"/>
        <v>AV$15</v>
      </c>
      <c r="AW2919" s="186" t="str">
        <f t="shared" si="4132"/>
        <v>AW$15</v>
      </c>
      <c r="AX2919" s="186" t="str">
        <f t="shared" si="4132"/>
        <v>AX$15</v>
      </c>
      <c r="AY2919" s="186" t="str">
        <f t="shared" ref="AY2919:CD2919" si="4133">AY$19</f>
        <v>AY$15</v>
      </c>
      <c r="AZ2919" s="186" t="str">
        <f t="shared" si="4133"/>
        <v>AZ$15</v>
      </c>
      <c r="BA2919" s="186" t="str">
        <f t="shared" si="4133"/>
        <v>BA$15</v>
      </c>
      <c r="BB2919" s="186" t="str">
        <f t="shared" si="4133"/>
        <v>BB$15</v>
      </c>
      <c r="BC2919" s="186" t="str">
        <f t="shared" si="4133"/>
        <v>BC$15</v>
      </c>
      <c r="BD2919" s="186" t="str">
        <f t="shared" si="4133"/>
        <v>BD$15</v>
      </c>
      <c r="BE2919" s="186" t="str">
        <f t="shared" si="4133"/>
        <v>BE$15</v>
      </c>
      <c r="BF2919" s="186" t="str">
        <f t="shared" si="4133"/>
        <v>BF$15</v>
      </c>
      <c r="BG2919" s="186" t="str">
        <f t="shared" si="4133"/>
        <v>BG$15</v>
      </c>
      <c r="BH2919" s="186" t="str">
        <f t="shared" si="4133"/>
        <v>BH$15</v>
      </c>
      <c r="BI2919" s="186" t="str">
        <f t="shared" si="4133"/>
        <v>BI$15</v>
      </c>
      <c r="BJ2919" s="186" t="str">
        <f t="shared" si="4133"/>
        <v>BJ$15</v>
      </c>
      <c r="BK2919" s="186" t="str">
        <f t="shared" si="4133"/>
        <v>BK$15</v>
      </c>
      <c r="BL2919" s="186" t="str">
        <f t="shared" si="4133"/>
        <v>BL$15</v>
      </c>
      <c r="BM2919" s="186" t="str">
        <f t="shared" si="4133"/>
        <v>BM$15</v>
      </c>
      <c r="BN2919" s="186" t="str">
        <f t="shared" si="4133"/>
        <v>BN$15</v>
      </c>
      <c r="BO2919" s="186" t="str">
        <f t="shared" si="4133"/>
        <v>BO$15</v>
      </c>
      <c r="BP2919" s="186" t="str">
        <f t="shared" si="4133"/>
        <v>BP$15</v>
      </c>
      <c r="BQ2919" s="186" t="str">
        <f t="shared" si="4133"/>
        <v>BQ$15</v>
      </c>
      <c r="BR2919" s="186" t="str">
        <f t="shared" si="4133"/>
        <v>BR$15</v>
      </c>
      <c r="BS2919" s="186" t="str">
        <f t="shared" si="4133"/>
        <v>BS$15</v>
      </c>
      <c r="BT2919" s="186" t="str">
        <f t="shared" si="4133"/>
        <v>BT$15</v>
      </c>
      <c r="BU2919" s="186" t="str">
        <f t="shared" si="4133"/>
        <v>BU$15</v>
      </c>
      <c r="BV2919" s="186" t="str">
        <f t="shared" si="4133"/>
        <v>BV$15</v>
      </c>
      <c r="BW2919" s="186" t="str">
        <f t="shared" si="4133"/>
        <v>BW$15</v>
      </c>
      <c r="BX2919" s="186" t="str">
        <f t="shared" si="4133"/>
        <v>BX$15</v>
      </c>
      <c r="BY2919" s="186" t="str">
        <f t="shared" si="4133"/>
        <v>BY$15</v>
      </c>
      <c r="BZ2919" s="186" t="str">
        <f t="shared" si="4133"/>
        <v>BZ$15</v>
      </c>
      <c r="CA2919" s="186" t="str">
        <f t="shared" si="4133"/>
        <v>CA$15</v>
      </c>
      <c r="CB2919" s="186" t="str">
        <f t="shared" si="4133"/>
        <v>CB$15</v>
      </c>
      <c r="CC2919" s="186" t="str">
        <f t="shared" si="4133"/>
        <v>CC$15</v>
      </c>
      <c r="CD2919" s="186" t="str">
        <f t="shared" si="4133"/>
        <v>CD$15</v>
      </c>
      <c r="CE2919" s="186" t="str">
        <f t="shared" ref="CE2919:CL2919" si="4134">CE$19</f>
        <v>CE$15</v>
      </c>
      <c r="CF2919" s="186" t="str">
        <f t="shared" si="4134"/>
        <v>CF$15</v>
      </c>
      <c r="CG2919" s="186" t="str">
        <f t="shared" si="4134"/>
        <v>CG$15</v>
      </c>
      <c r="CH2919" s="186" t="str">
        <f t="shared" si="4134"/>
        <v>CH$15</v>
      </c>
      <c r="CI2919" s="186" t="str">
        <f t="shared" si="4134"/>
        <v>CI$15</v>
      </c>
      <c r="CJ2919" s="186" t="str">
        <f t="shared" si="4134"/>
        <v>CJ$15</v>
      </c>
      <c r="CK2919" s="186" t="str">
        <f t="shared" si="4134"/>
        <v>CK$15</v>
      </c>
      <c r="CL2919" s="186" t="str">
        <f t="shared" si="4134"/>
        <v>CL$15</v>
      </c>
    </row>
    <row r="2920" spans="2:90" x14ac:dyDescent="0.4">
      <c r="B2920" s="139" t="s">
        <v>544</v>
      </c>
      <c r="C2920" s="31"/>
      <c r="D2920" t="s">
        <v>545</v>
      </c>
      <c r="E2920" s="8" t="str">
        <f t="shared" ref="E2920:E2921" si="4135">ROW()&amp;" "&amp;D2920</f>
        <v>2920 SEASON MONTHL-TR-R</v>
      </c>
      <c r="F2920" t="s">
        <v>552</v>
      </c>
      <c r="G2920" s="31" t="s">
        <v>81</v>
      </c>
      <c r="H2920" s="138"/>
      <c r="I2920" s="140"/>
      <c r="J2920" s="140"/>
      <c r="K2920" s="138"/>
      <c r="L2920" s="138"/>
      <c r="M2920" s="138"/>
      <c r="N2920" s="138"/>
      <c r="O2920" s="138"/>
      <c r="P2920" s="138"/>
      <c r="R2920" s="139"/>
      <c r="S2920" s="164"/>
      <c r="T2920" s="164"/>
      <c r="U2920" s="164"/>
      <c r="V2920" s="164"/>
      <c r="W2920" s="164"/>
      <c r="X2920" s="164"/>
      <c r="Y2920" s="164"/>
      <c r="Z2920" s="164"/>
      <c r="AA2920" s="164"/>
      <c r="AB2920" s="164"/>
      <c r="AC2920" s="164"/>
      <c r="AD2920" s="164"/>
      <c r="AE2920" s="164"/>
      <c r="AF2920" s="164"/>
      <c r="AG2920" s="164"/>
      <c r="AH2920" s="164"/>
      <c r="AI2920" s="164"/>
      <c r="AJ2920" s="164"/>
      <c r="AK2920" s="164"/>
      <c r="AL2920" s="164"/>
      <c r="AM2920" s="164"/>
      <c r="AN2920" s="164"/>
      <c r="AO2920" s="164"/>
      <c r="AP2920" s="164"/>
      <c r="AQ2920" s="164"/>
      <c r="AR2920" s="164"/>
      <c r="AS2920" s="164"/>
      <c r="AT2920" s="164"/>
      <c r="AU2920" s="164"/>
      <c r="AV2920" s="164"/>
      <c r="AW2920" s="164"/>
      <c r="AX2920" s="164"/>
      <c r="AY2920" s="164"/>
      <c r="AZ2920" s="164"/>
      <c r="BA2920" s="164"/>
      <c r="BB2920" s="164"/>
      <c r="BC2920" s="164"/>
      <c r="BD2920" s="164"/>
      <c r="BE2920" s="164"/>
      <c r="BF2920" s="164"/>
      <c r="BG2920" s="164"/>
      <c r="BH2920" s="164"/>
      <c r="BI2920" s="164"/>
      <c r="BJ2920" s="164"/>
      <c r="BK2920" s="164"/>
      <c r="BL2920" s="164"/>
      <c r="BM2920" s="164"/>
      <c r="BN2920" s="164"/>
      <c r="BO2920" s="164"/>
      <c r="BP2920" s="164"/>
      <c r="BQ2920" s="164"/>
      <c r="BR2920" s="164"/>
      <c r="BS2920" s="164"/>
      <c r="BT2920" s="164"/>
      <c r="BU2920" s="164"/>
      <c r="BV2920" s="164"/>
      <c r="BW2920" s="164"/>
      <c r="BX2920" s="164"/>
      <c r="BY2920" s="164"/>
      <c r="BZ2920" s="164"/>
      <c r="CA2920" s="164"/>
      <c r="CB2920" s="164"/>
      <c r="CC2920" s="164"/>
      <c r="CD2920" s="164"/>
      <c r="CE2920" s="164"/>
      <c r="CF2920" s="164"/>
      <c r="CG2920" s="164"/>
      <c r="CH2920" s="164"/>
      <c r="CI2920" s="164"/>
      <c r="CJ2920" s="164"/>
      <c r="CK2920" s="164"/>
      <c r="CL2920" s="164"/>
    </row>
    <row r="2921" spans="2:90" x14ac:dyDescent="0.4">
      <c r="B2921" s="95" t="str">
        <f>B2915</f>
        <v>Primary volume driver</v>
      </c>
      <c r="C2921" s="12"/>
      <c r="D2921" t="s">
        <v>545</v>
      </c>
      <c r="E2921" s="8" t="str">
        <f t="shared" si="4135"/>
        <v>2921 SEASON MONTHL-TR-R</v>
      </c>
      <c r="G2921" s="12" t="s">
        <v>332</v>
      </c>
      <c r="H2921" s="12"/>
      <c r="I2921" s="60"/>
      <c r="J2921" s="60"/>
      <c r="K2921" s="12"/>
      <c r="L2921" s="12"/>
      <c r="M2921" s="12"/>
      <c r="N2921" s="12"/>
      <c r="O2921" s="12"/>
      <c r="P2921" s="12"/>
      <c r="R2921" s="13"/>
      <c r="S2921" s="76"/>
      <c r="T2921" s="76"/>
      <c r="U2921" s="76"/>
      <c r="V2921" s="76"/>
      <c r="W2921" s="76"/>
      <c r="X2921" s="76"/>
      <c r="Y2921" s="76"/>
      <c r="Z2921" s="76"/>
      <c r="AA2921" s="76"/>
      <c r="AB2921" s="76"/>
      <c r="AC2921" s="76"/>
      <c r="AD2921" s="76"/>
      <c r="AE2921" s="76"/>
      <c r="AF2921" s="76"/>
      <c r="AG2921" s="76"/>
      <c r="AH2921" s="76"/>
      <c r="AI2921" s="76"/>
      <c r="AJ2921" s="76"/>
      <c r="AK2921" s="76"/>
      <c r="AL2921" s="76"/>
      <c r="AM2921" s="76"/>
      <c r="AN2921" s="76"/>
      <c r="AO2921" s="76"/>
      <c r="AP2921" s="76"/>
      <c r="AQ2921" s="76"/>
      <c r="AR2921" s="76"/>
      <c r="AS2921" s="76"/>
      <c r="AT2921" s="76"/>
      <c r="AU2921" s="76"/>
      <c r="AV2921" s="76"/>
      <c r="AW2921" s="76"/>
      <c r="AX2921" s="76"/>
      <c r="AY2921" s="76"/>
      <c r="AZ2921" s="76"/>
      <c r="BA2921" s="76"/>
      <c r="BB2921" s="76"/>
      <c r="BC2921" s="76"/>
      <c r="BD2921" s="76"/>
      <c r="BE2921" s="76"/>
      <c r="BF2921" s="76"/>
      <c r="BG2921" s="76"/>
      <c r="BH2921" s="76"/>
      <c r="BI2921" s="76"/>
      <c r="BJ2921" s="76"/>
      <c r="BK2921" s="76"/>
      <c r="BL2921" s="76"/>
      <c r="BM2921" s="76"/>
      <c r="BN2921" s="76"/>
      <c r="BO2921" s="76"/>
      <c r="BP2921" s="76"/>
      <c r="BQ2921" s="76"/>
      <c r="BR2921" s="76"/>
      <c r="BS2921" s="76"/>
      <c r="BT2921" s="76"/>
      <c r="BU2921" s="76"/>
      <c r="BV2921" s="76"/>
      <c r="BW2921" s="76"/>
      <c r="BX2921" s="76"/>
      <c r="BY2921" s="76"/>
      <c r="BZ2921" s="76"/>
      <c r="CA2921" s="76"/>
      <c r="CB2921" s="76"/>
      <c r="CC2921" s="76"/>
      <c r="CD2921" s="76"/>
      <c r="CE2921" s="76"/>
      <c r="CF2921" s="76"/>
      <c r="CG2921" s="76"/>
      <c r="CH2921" s="76"/>
      <c r="CI2921" s="76"/>
      <c r="CJ2921" s="76"/>
      <c r="CK2921" s="76"/>
      <c r="CL2921" s="76"/>
    </row>
    <row r="2922" spans="2:90" x14ac:dyDescent="0.4">
      <c r="B2922" s="123" t="str">
        <f>"Seasonally adjusted revenue - "&amp;B2912</f>
        <v>Seasonally adjusted revenue - Surgical procedures</v>
      </c>
      <c r="C2922" s="12"/>
      <c r="D2922" t="s">
        <v>545</v>
      </c>
      <c r="E2922" s="8"/>
      <c r="G2922" s="12"/>
      <c r="H2922" s="12"/>
      <c r="I2922" s="60"/>
      <c r="J2922" s="60"/>
      <c r="K2922" s="12"/>
      <c r="L2922" s="12"/>
      <c r="M2922" s="12"/>
      <c r="N2922" s="12"/>
      <c r="O2922" s="12"/>
      <c r="P2922" s="12"/>
      <c r="R2922" s="13"/>
      <c r="S2922" s="77" cm="1">
        <f t="array" aca="1" ref="S2922" ca="1">INDIRECT(S2914)*INDEX($H2925:$I2936,MATCH(S$7,$I2925:$I2936,0),1)*12</f>
        <v>10000</v>
      </c>
      <c r="T2922" s="77" cm="1">
        <f t="array" aca="1" ref="T2922" ca="1">INDIRECT(T2914)*INDEX($H2925:$I2936,MATCH(T$7,$I2925:$I2936,0),1)*12</f>
        <v>15000</v>
      </c>
      <c r="U2922" s="77" cm="1">
        <f t="array" aca="1" ref="U2922" ca="1">INDIRECT(U2914)*INDEX($H2925:$I2936,MATCH(U$7,$I2925:$I2936,0),1)*12</f>
        <v>5000</v>
      </c>
      <c r="V2922" s="77" cm="1">
        <f t="array" aca="1" ref="V2922" ca="1">INDIRECT(V2914)*INDEX($H2925:$I2936,MATCH(V$7,$I2925:$I2936,0),1)*12</f>
        <v>15000</v>
      </c>
      <c r="W2922" s="77" cm="1">
        <f t="array" aca="1" ref="W2922" ca="1">INDIRECT(W2914)*INDEX($H2925:$I2936,MATCH(W$7,$I2925:$I2936,0),1)*12</f>
        <v>5000</v>
      </c>
      <c r="X2922" s="77" cm="1">
        <f t="array" aca="1" ref="X2922" ca="1">INDIRECT(X2914)*INDEX($H2925:$I2936,MATCH(X$7,$I2925:$I2936,0),1)*12</f>
        <v>15000</v>
      </c>
      <c r="Y2922" s="77" cm="1">
        <f t="array" aca="1" ref="Y2922" ca="1">INDIRECT(Y2914)*INDEX($H2925:$I2936,MATCH(Y$7,$I2925:$I2936,0),1)*12</f>
        <v>5000</v>
      </c>
      <c r="Z2922" s="77" cm="1">
        <f t="array" aca="1" ref="Z2922" ca="1">INDIRECT(Z2914)*INDEX($H2925:$I2936,MATCH(Z$7,$I2925:$I2936,0),1)*12</f>
        <v>15000</v>
      </c>
      <c r="AA2922" s="77" cm="1">
        <f t="array" aca="1" ref="AA2922" ca="1">INDIRECT(AA2914)*INDEX($H2925:$I2936,MATCH(AA$7,$I2925:$I2936,0),1)*12</f>
        <v>5000</v>
      </c>
      <c r="AB2922" s="77" cm="1">
        <f t="array" aca="1" ref="AB2922" ca="1">INDIRECT(AB2914)*INDEX($H2925:$I2936,MATCH(AB$7,$I2925:$I2936,0),1)*12</f>
        <v>15000</v>
      </c>
      <c r="AC2922" s="77" cm="1">
        <f t="array" aca="1" ref="AC2922" ca="1">INDIRECT(AC2914)*INDEX($H2925:$I2936,MATCH(AC$7,$I2925:$I2936,0),1)*12</f>
        <v>5000</v>
      </c>
      <c r="AD2922" s="77" cm="1">
        <f t="array" aca="1" ref="AD2922" ca="1">INDIRECT(AD2914)*INDEX($H2925:$I2936,MATCH(AD$7,$I2925:$I2936,0),1)*12</f>
        <v>9960</v>
      </c>
      <c r="AE2922" s="77" cm="1">
        <f t="array" aca="1" ref="AE2922" ca="1">INDIRECT(AE2914)*INDEX($H2925:$I2936,MATCH(AE$7,$I2925:$I2936,0),1)*12</f>
        <v>10000</v>
      </c>
      <c r="AF2922" s="77" cm="1">
        <f t="array" aca="1" ref="AF2922" ca="1">INDIRECT(AF2914)*INDEX($H2925:$I2936,MATCH(AF$7,$I2925:$I2936,0),1)*12</f>
        <v>15000</v>
      </c>
      <c r="AG2922" s="77" cm="1">
        <f t="array" aca="1" ref="AG2922" ca="1">INDIRECT(AG2914)*INDEX($H2925:$I2936,MATCH(AG$7,$I2925:$I2936,0),1)*12</f>
        <v>5000</v>
      </c>
      <c r="AH2922" s="77" cm="1">
        <f t="array" aca="1" ref="AH2922" ca="1">INDIRECT(AH2914)*INDEX($H2925:$I2936,MATCH(AH$7,$I2925:$I2936,0),1)*12</f>
        <v>15000</v>
      </c>
      <c r="AI2922" s="77" cm="1">
        <f t="array" aca="1" ref="AI2922" ca="1">INDIRECT(AI2914)*INDEX($H2925:$I2936,MATCH(AI$7,$I2925:$I2936,0),1)*12</f>
        <v>5000</v>
      </c>
      <c r="AJ2922" s="77" cm="1">
        <f t="array" aca="1" ref="AJ2922" ca="1">INDIRECT(AJ2914)*INDEX($H2925:$I2936,MATCH(AJ$7,$I2925:$I2936,0),1)*12</f>
        <v>15000</v>
      </c>
      <c r="AK2922" s="77" cm="1">
        <f t="array" aca="1" ref="AK2922" ca="1">INDIRECT(AK2914)*INDEX($H2925:$I2936,MATCH(AK$7,$I2925:$I2936,0),1)*12</f>
        <v>5000</v>
      </c>
      <c r="AL2922" s="77" cm="1">
        <f t="array" aca="1" ref="AL2922" ca="1">INDIRECT(AL2914)*INDEX($H2925:$I2936,MATCH(AL$7,$I2925:$I2936,0),1)*12</f>
        <v>15000</v>
      </c>
      <c r="AM2922" s="77" cm="1">
        <f t="array" aca="1" ref="AM2922" ca="1">INDIRECT(AM2914)*INDEX($H2925:$I2936,MATCH(AM$7,$I2925:$I2936,0),1)*12</f>
        <v>5000</v>
      </c>
      <c r="AN2922" s="77" cm="1">
        <f t="array" aca="1" ref="AN2922" ca="1">INDIRECT(AN2914)*INDEX($H2925:$I2936,MATCH(AN$7,$I2925:$I2936,0),1)*12</f>
        <v>15000</v>
      </c>
      <c r="AO2922" s="77" cm="1">
        <f t="array" aca="1" ref="AO2922" ca="1">INDIRECT(AO2914)*INDEX($H2925:$I2936,MATCH(AO$7,$I2925:$I2936,0),1)*12</f>
        <v>5000</v>
      </c>
      <c r="AP2922" s="77" cm="1">
        <f t="array" aca="1" ref="AP2922" ca="1">INDIRECT(AP2914)*INDEX($H2925:$I2936,MATCH(AP$7,$I2925:$I2936,0),1)*12</f>
        <v>9960</v>
      </c>
      <c r="AQ2922" s="77" cm="1">
        <f t="array" aca="1" ref="AQ2922" ca="1">INDIRECT(AQ2914)*INDEX($H2925:$I2936,MATCH(AQ$7,$I2925:$I2936,0),1)*12</f>
        <v>10000</v>
      </c>
      <c r="AR2922" s="77" cm="1">
        <f t="array" aca="1" ref="AR2922" ca="1">INDIRECT(AR2914)*INDEX($H2925:$I2936,MATCH(AR$7,$I2925:$I2936,0),1)*12</f>
        <v>15000</v>
      </c>
      <c r="AS2922" s="77" cm="1">
        <f t="array" aca="1" ref="AS2922" ca="1">INDIRECT(AS2914)*INDEX($H2925:$I2936,MATCH(AS$7,$I2925:$I2936,0),1)*12</f>
        <v>5000</v>
      </c>
      <c r="AT2922" s="77" cm="1">
        <f t="array" aca="1" ref="AT2922" ca="1">INDIRECT(AT2914)*INDEX($H2925:$I2936,MATCH(AT$7,$I2925:$I2936,0),1)*12</f>
        <v>15000</v>
      </c>
      <c r="AU2922" s="77" cm="1">
        <f t="array" aca="1" ref="AU2922" ca="1">INDIRECT(AU2914)*INDEX($H2925:$I2936,MATCH(AU$7,$I2925:$I2936,0),1)*12</f>
        <v>5000</v>
      </c>
      <c r="AV2922" s="77" cm="1">
        <f t="array" aca="1" ref="AV2922" ca="1">INDIRECT(AV2914)*INDEX($H2925:$I2936,MATCH(AV$7,$I2925:$I2936,0),1)*12</f>
        <v>15000</v>
      </c>
      <c r="AW2922" s="77" cm="1">
        <f t="array" aca="1" ref="AW2922" ca="1">INDIRECT(AW2914)*INDEX($H2925:$I2936,MATCH(AW$7,$I2925:$I2936,0),1)*12</f>
        <v>5000</v>
      </c>
      <c r="AX2922" s="77" cm="1">
        <f t="array" aca="1" ref="AX2922" ca="1">INDIRECT(AX2914)*INDEX($H2925:$I2936,MATCH(AX$7,$I2925:$I2936,0),1)*12</f>
        <v>15000</v>
      </c>
      <c r="AY2922" s="77" cm="1">
        <f t="array" aca="1" ref="AY2922" ca="1">INDIRECT(AY2914)*INDEX($H2925:$I2936,MATCH(AY$7,$I2925:$I2936,0),1)*12</f>
        <v>5000</v>
      </c>
      <c r="AZ2922" s="77" cm="1">
        <f t="array" aca="1" ref="AZ2922" ca="1">INDIRECT(AZ2914)*INDEX($H2925:$I2936,MATCH(AZ$7,$I2925:$I2936,0),1)*12</f>
        <v>15000</v>
      </c>
      <c r="BA2922" s="77" cm="1">
        <f t="array" aca="1" ref="BA2922" ca="1">INDIRECT(BA2914)*INDEX($H2925:$I2936,MATCH(BA$7,$I2925:$I2936,0),1)*12</f>
        <v>5000</v>
      </c>
      <c r="BB2922" s="77" cm="1">
        <f t="array" aca="1" ref="BB2922" ca="1">INDIRECT(BB2914)*INDEX($H2925:$I2936,MATCH(BB$7,$I2925:$I2936,0),1)*12</f>
        <v>9960</v>
      </c>
      <c r="BC2922" s="77" cm="1">
        <f t="array" aca="1" ref="BC2922" ca="1">INDIRECT(BC2914)*INDEX($H2925:$I2936,MATCH(BC$7,$I2925:$I2936,0),1)*12</f>
        <v>10000</v>
      </c>
      <c r="BD2922" s="77" cm="1">
        <f t="array" aca="1" ref="BD2922" ca="1">INDIRECT(BD2914)*INDEX($H2925:$I2936,MATCH(BD$7,$I2925:$I2936,0),1)*12</f>
        <v>15000</v>
      </c>
      <c r="BE2922" s="77" cm="1">
        <f t="array" aca="1" ref="BE2922" ca="1">INDIRECT(BE2914)*INDEX($H2925:$I2936,MATCH(BE$7,$I2925:$I2936,0),1)*12</f>
        <v>5000</v>
      </c>
      <c r="BF2922" s="77" cm="1">
        <f t="array" aca="1" ref="BF2922" ca="1">INDIRECT(BF2914)*INDEX($H2925:$I2936,MATCH(BF$7,$I2925:$I2936,0),1)*12</f>
        <v>15000</v>
      </c>
      <c r="BG2922" s="77" cm="1">
        <f t="array" aca="1" ref="BG2922" ca="1">INDIRECT(BG2914)*INDEX($H2925:$I2936,MATCH(BG$7,$I2925:$I2936,0),1)*12</f>
        <v>5000</v>
      </c>
      <c r="BH2922" s="77" cm="1">
        <f t="array" aca="1" ref="BH2922" ca="1">INDIRECT(BH2914)*INDEX($H2925:$I2936,MATCH(BH$7,$I2925:$I2936,0),1)*12</f>
        <v>15000</v>
      </c>
      <c r="BI2922" s="77" cm="1">
        <f t="array" aca="1" ref="BI2922" ca="1">INDIRECT(BI2914)*INDEX($H2925:$I2936,MATCH(BI$7,$I2925:$I2936,0),1)*12</f>
        <v>5000</v>
      </c>
      <c r="BJ2922" s="77" cm="1">
        <f t="array" aca="1" ref="BJ2922" ca="1">INDIRECT(BJ2914)*INDEX($H2925:$I2936,MATCH(BJ$7,$I2925:$I2936,0),1)*12</f>
        <v>15000</v>
      </c>
      <c r="BK2922" s="77" cm="1">
        <f t="array" aca="1" ref="BK2922" ca="1">INDIRECT(BK2914)*INDEX($H2925:$I2936,MATCH(BK$7,$I2925:$I2936,0),1)*12</f>
        <v>5000</v>
      </c>
      <c r="BL2922" s="77" cm="1">
        <f t="array" aca="1" ref="BL2922" ca="1">INDIRECT(BL2914)*INDEX($H2925:$I2936,MATCH(BL$7,$I2925:$I2936,0),1)*12</f>
        <v>15000</v>
      </c>
      <c r="BM2922" s="77" cm="1">
        <f t="array" aca="1" ref="BM2922" ca="1">INDIRECT(BM2914)*INDEX($H2925:$I2936,MATCH(BM$7,$I2925:$I2936,0),1)*12</f>
        <v>5000</v>
      </c>
      <c r="BN2922" s="77" cm="1">
        <f t="array" aca="1" ref="BN2922" ca="1">INDIRECT(BN2914)*INDEX($H2925:$I2936,MATCH(BN$7,$I2925:$I2936,0),1)*12</f>
        <v>9960</v>
      </c>
      <c r="BO2922" s="77" cm="1">
        <f t="array" aca="1" ref="BO2922" ca="1">INDIRECT(BO2914)*INDEX($H2925:$I2936,MATCH(BO$7,$I2925:$I2936,0),1)*12</f>
        <v>10000</v>
      </c>
      <c r="BP2922" s="77" cm="1">
        <f t="array" aca="1" ref="BP2922" ca="1">INDIRECT(BP2914)*INDEX($H2925:$I2936,MATCH(BP$7,$I2925:$I2936,0),1)*12</f>
        <v>15000</v>
      </c>
      <c r="BQ2922" s="77" cm="1">
        <f t="array" aca="1" ref="BQ2922" ca="1">INDIRECT(BQ2914)*INDEX($H2925:$I2936,MATCH(BQ$7,$I2925:$I2936,0),1)*12</f>
        <v>5000</v>
      </c>
      <c r="BR2922" s="77" cm="1">
        <f t="array" aca="1" ref="BR2922" ca="1">INDIRECT(BR2914)*INDEX($H2925:$I2936,MATCH(BR$7,$I2925:$I2936,0),1)*12</f>
        <v>15000</v>
      </c>
      <c r="BS2922" s="77" cm="1">
        <f t="array" aca="1" ref="BS2922" ca="1">INDIRECT(BS2914)*INDEX($H2925:$I2936,MATCH(BS$7,$I2925:$I2936,0),1)*12</f>
        <v>5000</v>
      </c>
      <c r="BT2922" s="77" cm="1">
        <f t="array" aca="1" ref="BT2922" ca="1">INDIRECT(BT2914)*INDEX($H2925:$I2936,MATCH(BT$7,$I2925:$I2936,0),1)*12</f>
        <v>15000</v>
      </c>
      <c r="BU2922" s="77" cm="1">
        <f t="array" aca="1" ref="BU2922" ca="1">INDIRECT(BU2914)*INDEX($H2925:$I2936,MATCH(BU$7,$I2925:$I2936,0),1)*12</f>
        <v>5000</v>
      </c>
      <c r="BV2922" s="77" cm="1">
        <f t="array" aca="1" ref="BV2922" ca="1">INDIRECT(BV2914)*INDEX($H2925:$I2936,MATCH(BV$7,$I2925:$I2936,0),1)*12</f>
        <v>15000</v>
      </c>
      <c r="BW2922" s="77" cm="1">
        <f t="array" aca="1" ref="BW2922" ca="1">INDIRECT(BW2914)*INDEX($H2925:$I2936,MATCH(BW$7,$I2925:$I2936,0),1)*12</f>
        <v>5000</v>
      </c>
      <c r="BX2922" s="77" cm="1">
        <f t="array" aca="1" ref="BX2922" ca="1">INDIRECT(BX2914)*INDEX($H2925:$I2936,MATCH(BX$7,$I2925:$I2936,0),1)*12</f>
        <v>15000</v>
      </c>
      <c r="BY2922" s="77" cm="1">
        <f t="array" aca="1" ref="BY2922" ca="1">INDIRECT(BY2914)*INDEX($H2925:$I2936,MATCH(BY$7,$I2925:$I2936,0),1)*12</f>
        <v>5000</v>
      </c>
      <c r="BZ2922" s="77" cm="1">
        <f t="array" aca="1" ref="BZ2922" ca="1">INDIRECT(BZ2914)*INDEX($H2925:$I2936,MATCH(BZ$7,$I2925:$I2936,0),1)*12</f>
        <v>9960</v>
      </c>
      <c r="CA2922" s="77" cm="1">
        <f t="array" aca="1" ref="CA2922" ca="1">INDIRECT(CA2914)*INDEX($H2925:$I2936,MATCH(CA$7,$I2925:$I2936,0),1)*12</f>
        <v>10000</v>
      </c>
      <c r="CB2922" s="77" cm="1">
        <f t="array" aca="1" ref="CB2922" ca="1">INDIRECT(CB2914)*INDEX($H2925:$I2936,MATCH(CB$7,$I2925:$I2936,0),1)*12</f>
        <v>15000</v>
      </c>
      <c r="CC2922" s="77" cm="1">
        <f t="array" aca="1" ref="CC2922" ca="1">INDIRECT(CC2914)*INDEX($H2925:$I2936,MATCH(CC$7,$I2925:$I2936,0),1)*12</f>
        <v>5000</v>
      </c>
      <c r="CD2922" s="77" cm="1">
        <f t="array" aca="1" ref="CD2922" ca="1">INDIRECT(CD2914)*INDEX($H2925:$I2936,MATCH(CD$7,$I2925:$I2936,0),1)*12</f>
        <v>15000</v>
      </c>
      <c r="CE2922" s="77" cm="1">
        <f t="array" aca="1" ref="CE2922" ca="1">INDIRECT(CE2914)*INDEX($H2925:$I2936,MATCH(CE$7,$I2925:$I2936,0),1)*12</f>
        <v>5000</v>
      </c>
      <c r="CF2922" s="77" cm="1">
        <f t="array" aca="1" ref="CF2922" ca="1">INDIRECT(CF2914)*INDEX($H2925:$I2936,MATCH(CF$7,$I2925:$I2936,0),1)*12</f>
        <v>15000</v>
      </c>
      <c r="CG2922" s="77" cm="1">
        <f t="array" aca="1" ref="CG2922" ca="1">INDIRECT(CG2914)*INDEX($H2925:$I2936,MATCH(CG$7,$I2925:$I2936,0),1)*12</f>
        <v>5000</v>
      </c>
      <c r="CH2922" s="77" cm="1">
        <f t="array" aca="1" ref="CH2922" ca="1">INDIRECT(CH2914)*INDEX($H2925:$I2936,MATCH(CH$7,$I2925:$I2936,0),1)*12</f>
        <v>15000</v>
      </c>
      <c r="CI2922" s="77" cm="1">
        <f t="array" aca="1" ref="CI2922" ca="1">INDIRECT(CI2914)*INDEX($H2925:$I2936,MATCH(CI$7,$I2925:$I2936,0),1)*12</f>
        <v>5000</v>
      </c>
      <c r="CJ2922" s="77" cm="1">
        <f t="array" aca="1" ref="CJ2922" ca="1">INDIRECT(CJ2914)*INDEX($H2925:$I2936,MATCH(CJ$7,$I2925:$I2936,0),1)*12</f>
        <v>15000</v>
      </c>
      <c r="CK2922" s="77" cm="1">
        <f t="array" aca="1" ref="CK2922" ca="1">INDIRECT(CK2914)*INDEX($H2925:$I2936,MATCH(CK$7,$I2925:$I2936,0),1)*12</f>
        <v>5000</v>
      </c>
      <c r="CL2922" s="77" cm="1">
        <f t="array" aca="1" ref="CL2922" ca="1">INDIRECT(CL2914)*INDEX($H2925:$I2936,MATCH(CL$7,$I2925:$I2936,0),1)*12</f>
        <v>9960</v>
      </c>
    </row>
    <row r="2923" spans="2:90" x14ac:dyDescent="0.4">
      <c r="B2923" s="124"/>
      <c r="D2923" t="s">
        <v>545</v>
      </c>
      <c r="E2923" s="8"/>
      <c r="H2923" s="12"/>
      <c r="I2923" s="60"/>
      <c r="J2923" s="60"/>
      <c r="K2923" s="38"/>
      <c r="L2923" s="38"/>
      <c r="M2923" s="38"/>
      <c r="N2923" s="38"/>
      <c r="O2923" s="38"/>
      <c r="P2923" s="38"/>
      <c r="R2923" s="15"/>
      <c r="S2923" s="234"/>
      <c r="T2923" s="234"/>
      <c r="U2923" s="234"/>
      <c r="V2923" s="234"/>
      <c r="W2923" s="234"/>
      <c r="X2923" s="234"/>
      <c r="Y2923" s="234"/>
      <c r="Z2923" s="234"/>
      <c r="AA2923" s="234"/>
      <c r="AB2923" s="234"/>
      <c r="AC2923" s="234"/>
      <c r="AD2923" s="234"/>
      <c r="AE2923" s="234"/>
      <c r="AF2923" s="234"/>
      <c r="AG2923" s="234"/>
      <c r="AH2923" s="234"/>
      <c r="AI2923" s="234"/>
      <c r="AJ2923" s="234"/>
      <c r="AK2923" s="234"/>
      <c r="AL2923" s="234"/>
      <c r="AM2923" s="234"/>
      <c r="AN2923" s="234"/>
      <c r="AO2923" s="234"/>
      <c r="AP2923" s="234"/>
      <c r="AQ2923" s="234"/>
      <c r="AR2923" s="234"/>
      <c r="AS2923" s="234"/>
      <c r="AT2923" s="234"/>
      <c r="AU2923" s="234"/>
      <c r="AV2923" s="234"/>
      <c r="AW2923" s="234"/>
      <c r="AX2923" s="234"/>
      <c r="AY2923" s="234"/>
      <c r="AZ2923" s="234"/>
      <c r="BA2923" s="234"/>
      <c r="BB2923" s="234"/>
      <c r="BC2923" s="234"/>
      <c r="BD2923" s="234"/>
      <c r="BE2923" s="234"/>
      <c r="BF2923" s="234"/>
      <c r="BG2923" s="234"/>
      <c r="BH2923" s="234"/>
      <c r="BI2923" s="234"/>
      <c r="BJ2923" s="234"/>
      <c r="BK2923" s="234"/>
      <c r="BL2923" s="234"/>
      <c r="BM2923" s="234"/>
      <c r="BN2923" s="234"/>
      <c r="BO2923" s="234"/>
      <c r="BP2923" s="234"/>
      <c r="BQ2923" s="234"/>
      <c r="BR2923" s="234"/>
      <c r="BS2923" s="234"/>
      <c r="BT2923" s="234"/>
      <c r="BU2923" s="234"/>
      <c r="BV2923" s="234"/>
      <c r="BW2923" s="234"/>
      <c r="BX2923" s="234"/>
      <c r="BY2923" s="234"/>
      <c r="BZ2923" s="234"/>
      <c r="CA2923" s="234"/>
      <c r="CB2923" s="234"/>
      <c r="CC2923" s="234"/>
      <c r="CD2923" s="234"/>
      <c r="CE2923" s="234"/>
      <c r="CF2923" s="234"/>
      <c r="CG2923" s="234"/>
      <c r="CH2923" s="234"/>
      <c r="CI2923" s="234"/>
      <c r="CJ2923" s="234"/>
      <c r="CK2923" s="234"/>
      <c r="CL2923" s="234"/>
    </row>
    <row r="2924" spans="2:90" x14ac:dyDescent="0.4">
      <c r="B2924" s="124" t="s">
        <v>542</v>
      </c>
      <c r="D2924" t="s">
        <v>545</v>
      </c>
      <c r="E2924" s="8"/>
      <c r="H2924" s="12"/>
      <c r="I2924" s="60"/>
      <c r="J2924" s="60"/>
      <c r="K2924" s="38"/>
      <c r="L2924" s="38"/>
      <c r="M2924" s="38"/>
      <c r="N2924" s="38"/>
      <c r="O2924" s="38"/>
      <c r="P2924" s="38"/>
      <c r="R2924" s="15"/>
      <c r="S2924" s="234"/>
      <c r="T2924" s="234"/>
      <c r="U2924" s="234"/>
      <c r="V2924" s="234"/>
      <c r="W2924" s="234"/>
      <c r="X2924" s="234"/>
      <c r="Y2924" s="234"/>
      <c r="Z2924" s="234"/>
      <c r="AA2924" s="234"/>
      <c r="AB2924" s="234"/>
      <c r="AC2924" s="234"/>
      <c r="AD2924" s="234"/>
      <c r="AE2924" s="234"/>
      <c r="AF2924" s="234"/>
      <c r="AG2924" s="234"/>
      <c r="AH2924" s="234"/>
      <c r="AI2924" s="234"/>
      <c r="AJ2924" s="234"/>
      <c r="AK2924" s="234"/>
      <c r="AL2924" s="234"/>
      <c r="AM2924" s="234"/>
      <c r="AN2924" s="234"/>
      <c r="AO2924" s="234"/>
      <c r="AP2924" s="234"/>
      <c r="AQ2924" s="234"/>
      <c r="AR2924" s="234"/>
      <c r="AS2924" s="234"/>
      <c r="AT2924" s="234"/>
      <c r="AU2924" s="234"/>
      <c r="AV2924" s="234"/>
      <c r="AW2924" s="234"/>
      <c r="AX2924" s="234"/>
      <c r="AY2924" s="234"/>
      <c r="AZ2924" s="234"/>
      <c r="BA2924" s="234"/>
      <c r="BB2924" s="234"/>
      <c r="BC2924" s="234"/>
      <c r="BD2924" s="234"/>
      <c r="BE2924" s="234"/>
      <c r="BF2924" s="234"/>
      <c r="BG2924" s="234"/>
      <c r="BH2924" s="234"/>
      <c r="BI2924" s="234"/>
      <c r="BJ2924" s="234"/>
      <c r="BK2924" s="234"/>
      <c r="BL2924" s="234"/>
      <c r="BM2924" s="234"/>
      <c r="BN2924" s="234"/>
      <c r="BO2924" s="234"/>
      <c r="BP2924" s="234"/>
      <c r="BQ2924" s="234"/>
      <c r="BR2924" s="234"/>
      <c r="BS2924" s="234"/>
      <c r="BT2924" s="234"/>
      <c r="BU2924" s="234"/>
      <c r="BV2924" s="234"/>
      <c r="BW2924" s="234"/>
      <c r="BX2924" s="234"/>
      <c r="BY2924" s="234"/>
      <c r="BZ2924" s="234"/>
      <c r="CA2924" s="234"/>
      <c r="CB2924" s="234"/>
      <c r="CC2924" s="234"/>
      <c r="CD2924" s="234"/>
      <c r="CE2924" s="234"/>
      <c r="CF2924" s="234"/>
      <c r="CG2924" s="234"/>
      <c r="CH2924" s="234"/>
      <c r="CI2924" s="234"/>
      <c r="CJ2924" s="234"/>
      <c r="CK2924" s="234"/>
      <c r="CL2924" s="234"/>
    </row>
    <row r="2925" spans="2:90" x14ac:dyDescent="0.4">
      <c r="B2925" s="310">
        <v>45292</v>
      </c>
      <c r="D2925" t="s">
        <v>545</v>
      </c>
      <c r="E2925" s="8"/>
      <c r="H2925" s="16">
        <v>8.3333333333333329E-2</v>
      </c>
      <c r="I2925" s="60">
        <v>1</v>
      </c>
      <c r="J2925" s="60"/>
      <c r="K2925" s="38"/>
      <c r="L2925" s="38"/>
      <c r="M2925" s="38"/>
      <c r="N2925" s="38"/>
      <c r="O2925" s="38"/>
      <c r="P2925" s="38"/>
      <c r="R2925" s="15"/>
      <c r="S2925" s="234"/>
      <c r="T2925" s="234"/>
      <c r="U2925" s="234"/>
      <c r="V2925" s="234"/>
      <c r="W2925" s="234"/>
      <c r="X2925" s="234"/>
      <c r="Y2925" s="234"/>
      <c r="Z2925" s="234"/>
      <c r="AA2925" s="234"/>
      <c r="AB2925" s="234"/>
      <c r="AC2925" s="234"/>
      <c r="AD2925" s="234"/>
      <c r="AE2925" s="234"/>
      <c r="AF2925" s="234"/>
      <c r="AG2925" s="234"/>
      <c r="AH2925" s="234"/>
      <c r="AI2925" s="234"/>
      <c r="AJ2925" s="234"/>
      <c r="AK2925" s="234"/>
      <c r="AL2925" s="234"/>
      <c r="AM2925" s="234"/>
      <c r="AN2925" s="234"/>
      <c r="AO2925" s="234"/>
      <c r="AP2925" s="234"/>
      <c r="AQ2925" s="234"/>
      <c r="AR2925" s="234"/>
      <c r="AS2925" s="234"/>
      <c r="AT2925" s="234"/>
      <c r="AU2925" s="234"/>
      <c r="AV2925" s="234"/>
      <c r="AW2925" s="234"/>
      <c r="AX2925" s="234"/>
      <c r="AY2925" s="234"/>
      <c r="AZ2925" s="234"/>
      <c r="BA2925" s="234"/>
      <c r="BB2925" s="234"/>
      <c r="BC2925" s="234"/>
      <c r="BD2925" s="234"/>
      <c r="BE2925" s="234"/>
      <c r="BF2925" s="234"/>
      <c r="BG2925" s="234"/>
      <c r="BH2925" s="234"/>
      <c r="BI2925" s="234"/>
      <c r="BJ2925" s="234"/>
      <c r="BK2925" s="234"/>
      <c r="BL2925" s="234"/>
      <c r="BM2925" s="234"/>
      <c r="BN2925" s="234"/>
      <c r="BO2925" s="234"/>
      <c r="BP2925" s="234"/>
      <c r="BQ2925" s="234"/>
      <c r="BR2925" s="234"/>
      <c r="BS2925" s="234"/>
      <c r="BT2925" s="234"/>
      <c r="BU2925" s="234"/>
      <c r="BV2925" s="234"/>
      <c r="BW2925" s="234"/>
      <c r="BX2925" s="234"/>
      <c r="BY2925" s="234"/>
      <c r="BZ2925" s="234"/>
      <c r="CA2925" s="234"/>
      <c r="CB2925" s="234"/>
      <c r="CC2925" s="234"/>
      <c r="CD2925" s="234"/>
      <c r="CE2925" s="234"/>
      <c r="CF2925" s="234"/>
      <c r="CG2925" s="234"/>
      <c r="CH2925" s="234"/>
      <c r="CI2925" s="234"/>
      <c r="CJ2925" s="234"/>
      <c r="CK2925" s="234"/>
      <c r="CL2925" s="234"/>
    </row>
    <row r="2926" spans="2:90" x14ac:dyDescent="0.4">
      <c r="B2926" s="310">
        <f>EOMONTH(B2925,1)</f>
        <v>45351</v>
      </c>
      <c r="D2926" t="s">
        <v>545</v>
      </c>
      <c r="E2926" s="8"/>
      <c r="H2926" s="16">
        <v>0.125</v>
      </c>
      <c r="I2926" s="60">
        <f>I2925+1</f>
        <v>2</v>
      </c>
      <c r="J2926" s="60"/>
      <c r="K2926" s="38"/>
      <c r="L2926" s="38"/>
      <c r="M2926" s="38"/>
      <c r="N2926" s="38"/>
      <c r="O2926" s="38"/>
      <c r="P2926" s="38"/>
      <c r="R2926" s="15"/>
      <c r="S2926" s="234"/>
      <c r="T2926" s="234"/>
      <c r="U2926" s="234"/>
      <c r="V2926" s="234"/>
      <c r="W2926" s="234"/>
      <c r="X2926" s="234"/>
      <c r="Y2926" s="234"/>
      <c r="Z2926" s="234"/>
      <c r="AA2926" s="234"/>
      <c r="AB2926" s="234"/>
      <c r="AC2926" s="234"/>
      <c r="AD2926" s="234"/>
      <c r="AE2926" s="234"/>
      <c r="AF2926" s="234"/>
      <c r="AG2926" s="234"/>
      <c r="AH2926" s="234"/>
      <c r="AI2926" s="234"/>
      <c r="AJ2926" s="234"/>
      <c r="AK2926" s="234"/>
      <c r="AL2926" s="234"/>
      <c r="AM2926" s="234"/>
      <c r="AN2926" s="234"/>
      <c r="AO2926" s="234"/>
      <c r="AP2926" s="234"/>
      <c r="AQ2926" s="234"/>
      <c r="AR2926" s="234"/>
      <c r="AS2926" s="234"/>
      <c r="AT2926" s="234"/>
      <c r="AU2926" s="234"/>
      <c r="AV2926" s="234"/>
      <c r="AW2926" s="234"/>
      <c r="AX2926" s="234"/>
      <c r="AY2926" s="234"/>
      <c r="AZ2926" s="234"/>
      <c r="BA2926" s="234"/>
      <c r="BB2926" s="234"/>
      <c r="BC2926" s="234"/>
      <c r="BD2926" s="234"/>
      <c r="BE2926" s="234"/>
      <c r="BF2926" s="234"/>
      <c r="BG2926" s="234"/>
      <c r="BH2926" s="234"/>
      <c r="BI2926" s="234"/>
      <c r="BJ2926" s="234"/>
      <c r="BK2926" s="234"/>
      <c r="BL2926" s="234"/>
      <c r="BM2926" s="234"/>
      <c r="BN2926" s="234"/>
      <c r="BO2926" s="234"/>
      <c r="BP2926" s="234"/>
      <c r="BQ2926" s="234"/>
      <c r="BR2926" s="234"/>
      <c r="BS2926" s="234"/>
      <c r="BT2926" s="234"/>
      <c r="BU2926" s="234"/>
      <c r="BV2926" s="234"/>
      <c r="BW2926" s="234"/>
      <c r="BX2926" s="234"/>
      <c r="BY2926" s="234"/>
      <c r="BZ2926" s="234"/>
      <c r="CA2926" s="234"/>
      <c r="CB2926" s="234"/>
      <c r="CC2926" s="234"/>
      <c r="CD2926" s="234"/>
      <c r="CE2926" s="234"/>
      <c r="CF2926" s="234"/>
      <c r="CG2926" s="234"/>
      <c r="CH2926" s="234"/>
      <c r="CI2926" s="234"/>
      <c r="CJ2926" s="234"/>
      <c r="CK2926" s="234"/>
      <c r="CL2926" s="234"/>
    </row>
    <row r="2927" spans="2:90" x14ac:dyDescent="0.4">
      <c r="B2927" s="310">
        <f t="shared" ref="B2927:B2936" si="4136">EOMONTH(B2926,1)</f>
        <v>45382</v>
      </c>
      <c r="D2927" t="s">
        <v>545</v>
      </c>
      <c r="E2927" s="8"/>
      <c r="H2927" s="16">
        <v>4.1666666666666664E-2</v>
      </c>
      <c r="I2927" s="60">
        <f t="shared" ref="I2927:I2936" si="4137">I2926+1</f>
        <v>3</v>
      </c>
      <c r="J2927" s="60"/>
      <c r="K2927" s="38"/>
      <c r="L2927" s="38"/>
      <c r="M2927" s="38"/>
      <c r="N2927" s="38"/>
      <c r="O2927" s="38"/>
      <c r="P2927" s="38"/>
      <c r="R2927" s="15"/>
      <c r="S2927" s="234"/>
      <c r="T2927" s="234"/>
      <c r="U2927" s="234"/>
      <c r="V2927" s="234"/>
      <c r="W2927" s="234"/>
      <c r="X2927" s="234"/>
      <c r="Y2927" s="234"/>
      <c r="Z2927" s="234"/>
      <c r="AA2927" s="234"/>
      <c r="AB2927" s="234"/>
      <c r="AC2927" s="234"/>
      <c r="AD2927" s="234"/>
      <c r="AE2927" s="234"/>
      <c r="AF2927" s="234"/>
      <c r="AG2927" s="234"/>
      <c r="AH2927" s="234"/>
      <c r="AI2927" s="234"/>
      <c r="AJ2927" s="234"/>
      <c r="AK2927" s="234"/>
      <c r="AL2927" s="234"/>
      <c r="AM2927" s="234"/>
      <c r="AN2927" s="234"/>
      <c r="AO2927" s="234"/>
      <c r="AP2927" s="234"/>
      <c r="AQ2927" s="234"/>
      <c r="AR2927" s="234"/>
      <c r="AS2927" s="234"/>
      <c r="AT2927" s="234"/>
      <c r="AU2927" s="234"/>
      <c r="AV2927" s="234"/>
      <c r="AW2927" s="234"/>
      <c r="AX2927" s="234"/>
      <c r="AY2927" s="234"/>
      <c r="AZ2927" s="234"/>
      <c r="BA2927" s="234"/>
      <c r="BB2927" s="234"/>
      <c r="BC2927" s="234"/>
      <c r="BD2927" s="234"/>
      <c r="BE2927" s="234"/>
      <c r="BF2927" s="234"/>
      <c r="BG2927" s="234"/>
      <c r="BH2927" s="234"/>
      <c r="BI2927" s="234"/>
      <c r="BJ2927" s="234"/>
      <c r="BK2927" s="234"/>
      <c r="BL2927" s="234"/>
      <c r="BM2927" s="234"/>
      <c r="BN2927" s="234"/>
      <c r="BO2927" s="234"/>
      <c r="BP2927" s="234"/>
      <c r="BQ2927" s="234"/>
      <c r="BR2927" s="234"/>
      <c r="BS2927" s="234"/>
      <c r="BT2927" s="234"/>
      <c r="BU2927" s="234"/>
      <c r="BV2927" s="234"/>
      <c r="BW2927" s="234"/>
      <c r="BX2927" s="234"/>
      <c r="BY2927" s="234"/>
      <c r="BZ2927" s="234"/>
      <c r="CA2927" s="234"/>
      <c r="CB2927" s="234"/>
      <c r="CC2927" s="234"/>
      <c r="CD2927" s="234"/>
      <c r="CE2927" s="234"/>
      <c r="CF2927" s="234"/>
      <c r="CG2927" s="234"/>
      <c r="CH2927" s="234"/>
      <c r="CI2927" s="234"/>
      <c r="CJ2927" s="234"/>
      <c r="CK2927" s="234"/>
      <c r="CL2927" s="234"/>
    </row>
    <row r="2928" spans="2:90" x14ac:dyDescent="0.4">
      <c r="B2928" s="310">
        <f t="shared" si="4136"/>
        <v>45412</v>
      </c>
      <c r="D2928" t="s">
        <v>545</v>
      </c>
      <c r="E2928" s="8"/>
      <c r="H2928" s="16">
        <v>0.125</v>
      </c>
      <c r="I2928" s="60">
        <f t="shared" si="4137"/>
        <v>4</v>
      </c>
      <c r="J2928" s="60"/>
      <c r="K2928" s="38"/>
      <c r="L2928" s="38"/>
      <c r="M2928" s="38"/>
      <c r="N2928" s="38"/>
      <c r="O2928" s="38"/>
      <c r="P2928" s="38"/>
      <c r="R2928" s="15"/>
      <c r="S2928" s="234"/>
      <c r="T2928" s="234"/>
      <c r="U2928" s="234"/>
      <c r="V2928" s="234"/>
      <c r="W2928" s="234"/>
      <c r="X2928" s="234"/>
      <c r="Y2928" s="234"/>
      <c r="Z2928" s="234"/>
      <c r="AA2928" s="234"/>
      <c r="AB2928" s="234"/>
      <c r="AC2928" s="234"/>
      <c r="AD2928" s="234"/>
      <c r="AE2928" s="234"/>
      <c r="AF2928" s="234"/>
      <c r="AG2928" s="234"/>
      <c r="AH2928" s="234"/>
      <c r="AI2928" s="234"/>
      <c r="AJ2928" s="234"/>
      <c r="AK2928" s="234"/>
      <c r="AL2928" s="234"/>
      <c r="AM2928" s="234"/>
      <c r="AN2928" s="234"/>
      <c r="AO2928" s="234"/>
      <c r="AP2928" s="234"/>
      <c r="AQ2928" s="234"/>
      <c r="AR2928" s="234"/>
      <c r="AS2928" s="234"/>
      <c r="AT2928" s="234"/>
      <c r="AU2928" s="234"/>
      <c r="AV2928" s="234"/>
      <c r="AW2928" s="234"/>
      <c r="AX2928" s="234"/>
      <c r="AY2928" s="234"/>
      <c r="AZ2928" s="234"/>
      <c r="BA2928" s="234"/>
      <c r="BB2928" s="234"/>
      <c r="BC2928" s="234"/>
      <c r="BD2928" s="234"/>
      <c r="BE2928" s="234"/>
      <c r="BF2928" s="234"/>
      <c r="BG2928" s="234"/>
      <c r="BH2928" s="234"/>
      <c r="BI2928" s="234"/>
      <c r="BJ2928" s="234"/>
      <c r="BK2928" s="234"/>
      <c r="BL2928" s="234"/>
      <c r="BM2928" s="234"/>
      <c r="BN2928" s="234"/>
      <c r="BO2928" s="234"/>
      <c r="BP2928" s="234"/>
      <c r="BQ2928" s="234"/>
      <c r="BR2928" s="234"/>
      <c r="BS2928" s="234"/>
      <c r="BT2928" s="234"/>
      <c r="BU2928" s="234"/>
      <c r="BV2928" s="234"/>
      <c r="BW2928" s="234"/>
      <c r="BX2928" s="234"/>
      <c r="BY2928" s="234"/>
      <c r="BZ2928" s="234"/>
      <c r="CA2928" s="234"/>
      <c r="CB2928" s="234"/>
      <c r="CC2928" s="234"/>
      <c r="CD2928" s="234"/>
      <c r="CE2928" s="234"/>
      <c r="CF2928" s="234"/>
      <c r="CG2928" s="234"/>
      <c r="CH2928" s="234"/>
      <c r="CI2928" s="234"/>
      <c r="CJ2928" s="234"/>
      <c r="CK2928" s="234"/>
      <c r="CL2928" s="234"/>
    </row>
    <row r="2929" spans="2:90" x14ac:dyDescent="0.4">
      <c r="B2929" s="310">
        <f t="shared" si="4136"/>
        <v>45443</v>
      </c>
      <c r="D2929" t="s">
        <v>545</v>
      </c>
      <c r="E2929" s="8"/>
      <c r="H2929" s="16">
        <v>4.1666666666666664E-2</v>
      </c>
      <c r="I2929" s="60">
        <f t="shared" si="4137"/>
        <v>5</v>
      </c>
      <c r="J2929" s="60"/>
      <c r="K2929" s="38"/>
      <c r="L2929" s="38"/>
      <c r="M2929" s="38"/>
      <c r="N2929" s="38"/>
      <c r="O2929" s="38"/>
      <c r="P2929" s="38"/>
      <c r="R2929" s="15"/>
      <c r="S2929" s="234"/>
      <c r="T2929" s="234"/>
      <c r="U2929" s="234"/>
      <c r="V2929" s="234"/>
      <c r="W2929" s="234"/>
      <c r="X2929" s="234"/>
      <c r="Y2929" s="234"/>
      <c r="Z2929" s="234"/>
      <c r="AA2929" s="234"/>
      <c r="AB2929" s="234"/>
      <c r="AC2929" s="234"/>
      <c r="AD2929" s="234"/>
      <c r="AE2929" s="234"/>
      <c r="AF2929" s="234"/>
      <c r="AG2929" s="234"/>
      <c r="AH2929" s="234"/>
      <c r="AI2929" s="234"/>
      <c r="AJ2929" s="234"/>
      <c r="AK2929" s="234"/>
      <c r="AL2929" s="234"/>
      <c r="AM2929" s="234"/>
      <c r="AN2929" s="234"/>
      <c r="AO2929" s="234"/>
      <c r="AP2929" s="234"/>
      <c r="AQ2929" s="234"/>
      <c r="AR2929" s="234"/>
      <c r="AS2929" s="234"/>
      <c r="AT2929" s="234"/>
      <c r="AU2929" s="234"/>
      <c r="AV2929" s="234"/>
      <c r="AW2929" s="234"/>
      <c r="AX2929" s="234"/>
      <c r="AY2929" s="234"/>
      <c r="AZ2929" s="234"/>
      <c r="BA2929" s="234"/>
      <c r="BB2929" s="234"/>
      <c r="BC2929" s="234"/>
      <c r="BD2929" s="234"/>
      <c r="BE2929" s="234"/>
      <c r="BF2929" s="234"/>
      <c r="BG2929" s="234"/>
      <c r="BH2929" s="234"/>
      <c r="BI2929" s="234"/>
      <c r="BJ2929" s="234"/>
      <c r="BK2929" s="234"/>
      <c r="BL2929" s="234"/>
      <c r="BM2929" s="234"/>
      <c r="BN2929" s="234"/>
      <c r="BO2929" s="234"/>
      <c r="BP2929" s="234"/>
      <c r="BQ2929" s="234"/>
      <c r="BR2929" s="234"/>
      <c r="BS2929" s="234"/>
      <c r="BT2929" s="234"/>
      <c r="BU2929" s="234"/>
      <c r="BV2929" s="234"/>
      <c r="BW2929" s="234"/>
      <c r="BX2929" s="234"/>
      <c r="BY2929" s="234"/>
      <c r="BZ2929" s="234"/>
      <c r="CA2929" s="234"/>
      <c r="CB2929" s="234"/>
      <c r="CC2929" s="234"/>
      <c r="CD2929" s="234"/>
      <c r="CE2929" s="234"/>
      <c r="CF2929" s="234"/>
      <c r="CG2929" s="234"/>
      <c r="CH2929" s="234"/>
      <c r="CI2929" s="234"/>
      <c r="CJ2929" s="234"/>
      <c r="CK2929" s="234"/>
      <c r="CL2929" s="234"/>
    </row>
    <row r="2930" spans="2:90" x14ac:dyDescent="0.4">
      <c r="B2930" s="310">
        <f t="shared" si="4136"/>
        <v>45473</v>
      </c>
      <c r="D2930" t="s">
        <v>545</v>
      </c>
      <c r="E2930" s="8"/>
      <c r="H2930" s="16">
        <v>0.125</v>
      </c>
      <c r="I2930" s="60">
        <f t="shared" si="4137"/>
        <v>6</v>
      </c>
      <c r="J2930" s="60"/>
      <c r="K2930" s="38"/>
      <c r="L2930" s="38"/>
      <c r="M2930" s="38"/>
      <c r="N2930" s="38"/>
      <c r="O2930" s="38"/>
      <c r="P2930" s="38"/>
      <c r="R2930" s="15"/>
      <c r="S2930" s="234"/>
      <c r="T2930" s="234"/>
      <c r="U2930" s="234"/>
      <c r="V2930" s="234"/>
      <c r="W2930" s="234"/>
      <c r="X2930" s="234"/>
      <c r="Y2930" s="234"/>
      <c r="Z2930" s="234"/>
      <c r="AA2930" s="234"/>
      <c r="AB2930" s="234"/>
      <c r="AC2930" s="234"/>
      <c r="AD2930" s="234"/>
      <c r="AE2930" s="234"/>
      <c r="AF2930" s="234"/>
      <c r="AG2930" s="234"/>
      <c r="AH2930" s="234"/>
      <c r="AI2930" s="234"/>
      <c r="AJ2930" s="234"/>
      <c r="AK2930" s="234"/>
      <c r="AL2930" s="234"/>
      <c r="AM2930" s="234"/>
      <c r="AN2930" s="234"/>
      <c r="AO2930" s="234"/>
      <c r="AP2930" s="234"/>
      <c r="AQ2930" s="234"/>
      <c r="AR2930" s="234"/>
      <c r="AS2930" s="234"/>
      <c r="AT2930" s="234"/>
      <c r="AU2930" s="234"/>
      <c r="AV2930" s="234"/>
      <c r="AW2930" s="234"/>
      <c r="AX2930" s="234"/>
      <c r="AY2930" s="234"/>
      <c r="AZ2930" s="234"/>
      <c r="BA2930" s="234"/>
      <c r="BB2930" s="234"/>
      <c r="BC2930" s="234"/>
      <c r="BD2930" s="234"/>
      <c r="BE2930" s="234"/>
      <c r="BF2930" s="234"/>
      <c r="BG2930" s="234"/>
      <c r="BH2930" s="234"/>
      <c r="BI2930" s="234"/>
      <c r="BJ2930" s="234"/>
      <c r="BK2930" s="234"/>
      <c r="BL2930" s="234"/>
      <c r="BM2930" s="234"/>
      <c r="BN2930" s="234"/>
      <c r="BO2930" s="234"/>
      <c r="BP2930" s="234"/>
      <c r="BQ2930" s="234"/>
      <c r="BR2930" s="234"/>
      <c r="BS2930" s="234"/>
      <c r="BT2930" s="234"/>
      <c r="BU2930" s="234"/>
      <c r="BV2930" s="234"/>
      <c r="BW2930" s="234"/>
      <c r="BX2930" s="234"/>
      <c r="BY2930" s="234"/>
      <c r="BZ2930" s="234"/>
      <c r="CA2930" s="234"/>
      <c r="CB2930" s="234"/>
      <c r="CC2930" s="234"/>
      <c r="CD2930" s="234"/>
      <c r="CE2930" s="234"/>
      <c r="CF2930" s="234"/>
      <c r="CG2930" s="234"/>
      <c r="CH2930" s="234"/>
      <c r="CI2930" s="234"/>
      <c r="CJ2930" s="234"/>
      <c r="CK2930" s="234"/>
      <c r="CL2930" s="234"/>
    </row>
    <row r="2931" spans="2:90" x14ac:dyDescent="0.4">
      <c r="B2931" s="310">
        <f t="shared" si="4136"/>
        <v>45504</v>
      </c>
      <c r="D2931" t="s">
        <v>545</v>
      </c>
      <c r="E2931" s="8"/>
      <c r="H2931" s="16">
        <v>4.1666666666666664E-2</v>
      </c>
      <c r="I2931" s="60">
        <f t="shared" si="4137"/>
        <v>7</v>
      </c>
      <c r="J2931" s="60"/>
      <c r="K2931" s="38"/>
      <c r="L2931" s="38"/>
      <c r="M2931" s="38"/>
      <c r="N2931" s="38"/>
      <c r="O2931" s="38"/>
      <c r="P2931" s="38"/>
      <c r="R2931" s="15"/>
      <c r="S2931" s="234"/>
      <c r="T2931" s="234"/>
      <c r="U2931" s="234"/>
      <c r="V2931" s="234"/>
      <c r="W2931" s="234"/>
      <c r="X2931" s="234"/>
      <c r="Y2931" s="234"/>
      <c r="Z2931" s="234"/>
      <c r="AA2931" s="234"/>
      <c r="AB2931" s="234"/>
      <c r="AC2931" s="234"/>
      <c r="AD2931" s="234"/>
      <c r="AE2931" s="234"/>
      <c r="AF2931" s="234"/>
      <c r="AG2931" s="234"/>
      <c r="AH2931" s="234"/>
      <c r="AI2931" s="234"/>
      <c r="AJ2931" s="234"/>
      <c r="AK2931" s="234"/>
      <c r="AL2931" s="234"/>
      <c r="AM2931" s="234"/>
      <c r="AN2931" s="234"/>
      <c r="AO2931" s="234"/>
      <c r="AP2931" s="234"/>
      <c r="AQ2931" s="234"/>
      <c r="AR2931" s="234"/>
      <c r="AS2931" s="234"/>
      <c r="AT2931" s="234"/>
      <c r="AU2931" s="234"/>
      <c r="AV2931" s="234"/>
      <c r="AW2931" s="234"/>
      <c r="AX2931" s="234"/>
      <c r="AY2931" s="234"/>
      <c r="AZ2931" s="234"/>
      <c r="BA2931" s="234"/>
      <c r="BB2931" s="234"/>
      <c r="BC2931" s="234"/>
      <c r="BD2931" s="234"/>
      <c r="BE2931" s="234"/>
      <c r="BF2931" s="234"/>
      <c r="BG2931" s="234"/>
      <c r="BH2931" s="234"/>
      <c r="BI2931" s="234"/>
      <c r="BJ2931" s="234"/>
      <c r="BK2931" s="234"/>
      <c r="BL2931" s="234"/>
      <c r="BM2931" s="234"/>
      <c r="BN2931" s="234"/>
      <c r="BO2931" s="234"/>
      <c r="BP2931" s="234"/>
      <c r="BQ2931" s="234"/>
      <c r="BR2931" s="234"/>
      <c r="BS2931" s="234"/>
      <c r="BT2931" s="234"/>
      <c r="BU2931" s="234"/>
      <c r="BV2931" s="234"/>
      <c r="BW2931" s="234"/>
      <c r="BX2931" s="234"/>
      <c r="BY2931" s="234"/>
      <c r="BZ2931" s="234"/>
      <c r="CA2931" s="234"/>
      <c r="CB2931" s="234"/>
      <c r="CC2931" s="234"/>
      <c r="CD2931" s="234"/>
      <c r="CE2931" s="234"/>
      <c r="CF2931" s="234"/>
      <c r="CG2931" s="234"/>
      <c r="CH2931" s="234"/>
      <c r="CI2931" s="234"/>
      <c r="CJ2931" s="234"/>
      <c r="CK2931" s="234"/>
      <c r="CL2931" s="234"/>
    </row>
    <row r="2932" spans="2:90" x14ac:dyDescent="0.4">
      <c r="B2932" s="310">
        <f t="shared" si="4136"/>
        <v>45535</v>
      </c>
      <c r="D2932" t="s">
        <v>545</v>
      </c>
      <c r="E2932" s="8"/>
      <c r="H2932" s="16">
        <v>0.125</v>
      </c>
      <c r="I2932" s="60">
        <f t="shared" si="4137"/>
        <v>8</v>
      </c>
      <c r="J2932" s="60"/>
      <c r="K2932" s="38"/>
      <c r="L2932" s="38"/>
      <c r="M2932" s="38"/>
      <c r="N2932" s="38"/>
      <c r="O2932" s="38"/>
      <c r="P2932" s="38"/>
      <c r="R2932" s="15"/>
      <c r="S2932" s="234"/>
      <c r="T2932" s="234"/>
      <c r="U2932" s="234"/>
      <c r="V2932" s="234"/>
      <c r="W2932" s="234"/>
      <c r="X2932" s="234"/>
      <c r="Y2932" s="234"/>
      <c r="Z2932" s="234"/>
      <c r="AA2932" s="234"/>
      <c r="AB2932" s="234"/>
      <c r="AC2932" s="234"/>
      <c r="AD2932" s="234"/>
      <c r="AE2932" s="234"/>
      <c r="AF2932" s="234"/>
      <c r="AG2932" s="234"/>
      <c r="AH2932" s="234"/>
      <c r="AI2932" s="234"/>
      <c r="AJ2932" s="234"/>
      <c r="AK2932" s="234"/>
      <c r="AL2932" s="234"/>
      <c r="AM2932" s="234"/>
      <c r="AN2932" s="234"/>
      <c r="AO2932" s="234"/>
      <c r="AP2932" s="234"/>
      <c r="AQ2932" s="234"/>
      <c r="AR2932" s="234"/>
      <c r="AS2932" s="234"/>
      <c r="AT2932" s="234"/>
      <c r="AU2932" s="234"/>
      <c r="AV2932" s="234"/>
      <c r="AW2932" s="234"/>
      <c r="AX2932" s="234"/>
      <c r="AY2932" s="234"/>
      <c r="AZ2932" s="234"/>
      <c r="BA2932" s="234"/>
      <c r="BB2932" s="234"/>
      <c r="BC2932" s="234"/>
      <c r="BD2932" s="234"/>
      <c r="BE2932" s="234"/>
      <c r="BF2932" s="234"/>
      <c r="BG2932" s="234"/>
      <c r="BH2932" s="234"/>
      <c r="BI2932" s="234"/>
      <c r="BJ2932" s="234"/>
      <c r="BK2932" s="234"/>
      <c r="BL2932" s="234"/>
      <c r="BM2932" s="234"/>
      <c r="BN2932" s="234"/>
      <c r="BO2932" s="234"/>
      <c r="BP2932" s="234"/>
      <c r="BQ2932" s="234"/>
      <c r="BR2932" s="234"/>
      <c r="BS2932" s="234"/>
      <c r="BT2932" s="234"/>
      <c r="BU2932" s="234"/>
      <c r="BV2932" s="234"/>
      <c r="BW2932" s="234"/>
      <c r="BX2932" s="234"/>
      <c r="BY2932" s="234"/>
      <c r="BZ2932" s="234"/>
      <c r="CA2932" s="234"/>
      <c r="CB2932" s="234"/>
      <c r="CC2932" s="234"/>
      <c r="CD2932" s="234"/>
      <c r="CE2932" s="234"/>
      <c r="CF2932" s="234"/>
      <c r="CG2932" s="234"/>
      <c r="CH2932" s="234"/>
      <c r="CI2932" s="234"/>
      <c r="CJ2932" s="234"/>
      <c r="CK2932" s="234"/>
      <c r="CL2932" s="234"/>
    </row>
    <row r="2933" spans="2:90" x14ac:dyDescent="0.4">
      <c r="B2933" s="310">
        <f t="shared" si="4136"/>
        <v>45565</v>
      </c>
      <c r="D2933" t="s">
        <v>545</v>
      </c>
      <c r="E2933" s="8"/>
      <c r="H2933" s="16">
        <v>4.1666666666666664E-2</v>
      </c>
      <c r="I2933" s="60">
        <f t="shared" si="4137"/>
        <v>9</v>
      </c>
      <c r="J2933" s="60"/>
      <c r="K2933" s="38"/>
      <c r="L2933" s="38"/>
      <c r="M2933" s="38"/>
      <c r="N2933" s="38"/>
      <c r="O2933" s="38"/>
      <c r="P2933" s="38"/>
      <c r="R2933" s="15"/>
      <c r="S2933" s="234"/>
      <c r="T2933" s="234"/>
      <c r="U2933" s="234"/>
      <c r="V2933" s="234"/>
      <c r="W2933" s="234"/>
      <c r="X2933" s="234"/>
      <c r="Y2933" s="234"/>
      <c r="Z2933" s="234"/>
      <c r="AA2933" s="234"/>
      <c r="AB2933" s="234"/>
      <c r="AC2933" s="234"/>
      <c r="AD2933" s="234"/>
      <c r="AE2933" s="234"/>
      <c r="AF2933" s="234"/>
      <c r="AG2933" s="234"/>
      <c r="AH2933" s="234"/>
      <c r="AI2933" s="234"/>
      <c r="AJ2933" s="234"/>
      <c r="AK2933" s="234"/>
      <c r="AL2933" s="234"/>
      <c r="AM2933" s="234"/>
      <c r="AN2933" s="234"/>
      <c r="AO2933" s="234"/>
      <c r="AP2933" s="234"/>
      <c r="AQ2933" s="234"/>
      <c r="AR2933" s="234"/>
      <c r="AS2933" s="234"/>
      <c r="AT2933" s="234"/>
      <c r="AU2933" s="234"/>
      <c r="AV2933" s="234"/>
      <c r="AW2933" s="234"/>
      <c r="AX2933" s="234"/>
      <c r="AY2933" s="234"/>
      <c r="AZ2933" s="234"/>
      <c r="BA2933" s="234"/>
      <c r="BB2933" s="234"/>
      <c r="BC2933" s="234"/>
      <c r="BD2933" s="234"/>
      <c r="BE2933" s="234"/>
      <c r="BF2933" s="234"/>
      <c r="BG2933" s="234"/>
      <c r="BH2933" s="234"/>
      <c r="BI2933" s="234"/>
      <c r="BJ2933" s="234"/>
      <c r="BK2933" s="234"/>
      <c r="BL2933" s="234"/>
      <c r="BM2933" s="234"/>
      <c r="BN2933" s="234"/>
      <c r="BO2933" s="234"/>
      <c r="BP2933" s="234"/>
      <c r="BQ2933" s="234"/>
      <c r="BR2933" s="234"/>
      <c r="BS2933" s="234"/>
      <c r="BT2933" s="234"/>
      <c r="BU2933" s="234"/>
      <c r="BV2933" s="234"/>
      <c r="BW2933" s="234"/>
      <c r="BX2933" s="234"/>
      <c r="BY2933" s="234"/>
      <c r="BZ2933" s="234"/>
      <c r="CA2933" s="234"/>
      <c r="CB2933" s="234"/>
      <c r="CC2933" s="234"/>
      <c r="CD2933" s="234"/>
      <c r="CE2933" s="234"/>
      <c r="CF2933" s="234"/>
      <c r="CG2933" s="234"/>
      <c r="CH2933" s="234"/>
      <c r="CI2933" s="234"/>
      <c r="CJ2933" s="234"/>
      <c r="CK2933" s="234"/>
      <c r="CL2933" s="234"/>
    </row>
    <row r="2934" spans="2:90" x14ac:dyDescent="0.4">
      <c r="B2934" s="310">
        <f t="shared" si="4136"/>
        <v>45596</v>
      </c>
      <c r="D2934" t="s">
        <v>545</v>
      </c>
      <c r="E2934" s="8"/>
      <c r="H2934" s="16">
        <v>0.125</v>
      </c>
      <c r="I2934" s="60">
        <f t="shared" si="4137"/>
        <v>10</v>
      </c>
      <c r="J2934" s="60"/>
      <c r="K2934" s="38"/>
      <c r="L2934" s="38"/>
      <c r="M2934" s="38"/>
      <c r="N2934" s="38"/>
      <c r="O2934" s="38"/>
      <c r="P2934" s="38"/>
      <c r="R2934" s="15"/>
      <c r="S2934" s="234"/>
      <c r="T2934" s="234"/>
      <c r="U2934" s="234"/>
      <c r="V2934" s="234"/>
      <c r="W2934" s="234"/>
      <c r="X2934" s="234"/>
      <c r="Y2934" s="234"/>
      <c r="Z2934" s="234"/>
      <c r="AA2934" s="234"/>
      <c r="AB2934" s="234"/>
      <c r="AC2934" s="234"/>
      <c r="AD2934" s="234"/>
      <c r="AE2934" s="234"/>
      <c r="AF2934" s="234"/>
      <c r="AG2934" s="234"/>
      <c r="AH2934" s="234"/>
      <c r="AI2934" s="234"/>
      <c r="AJ2934" s="234"/>
      <c r="AK2934" s="234"/>
      <c r="AL2934" s="234"/>
      <c r="AM2934" s="234"/>
      <c r="AN2934" s="234"/>
      <c r="AO2934" s="234"/>
      <c r="AP2934" s="234"/>
      <c r="AQ2934" s="234"/>
      <c r="AR2934" s="234"/>
      <c r="AS2934" s="234"/>
      <c r="AT2934" s="234"/>
      <c r="AU2934" s="234"/>
      <c r="AV2934" s="234"/>
      <c r="AW2934" s="234"/>
      <c r="AX2934" s="234"/>
      <c r="AY2934" s="234"/>
      <c r="AZ2934" s="234"/>
      <c r="BA2934" s="234"/>
      <c r="BB2934" s="234"/>
      <c r="BC2934" s="234"/>
      <c r="BD2934" s="234"/>
      <c r="BE2934" s="234"/>
      <c r="BF2934" s="234"/>
      <c r="BG2934" s="234"/>
      <c r="BH2934" s="234"/>
      <c r="BI2934" s="234"/>
      <c r="BJ2934" s="234"/>
      <c r="BK2934" s="234"/>
      <c r="BL2934" s="234"/>
      <c r="BM2934" s="234"/>
      <c r="BN2934" s="234"/>
      <c r="BO2934" s="234"/>
      <c r="BP2934" s="234"/>
      <c r="BQ2934" s="234"/>
      <c r="BR2934" s="234"/>
      <c r="BS2934" s="234"/>
      <c r="BT2934" s="234"/>
      <c r="BU2934" s="234"/>
      <c r="BV2934" s="234"/>
      <c r="BW2934" s="234"/>
      <c r="BX2934" s="234"/>
      <c r="BY2934" s="234"/>
      <c r="BZ2934" s="234"/>
      <c r="CA2934" s="234"/>
      <c r="CB2934" s="234"/>
      <c r="CC2934" s="234"/>
      <c r="CD2934" s="234"/>
      <c r="CE2934" s="234"/>
      <c r="CF2934" s="234"/>
      <c r="CG2934" s="234"/>
      <c r="CH2934" s="234"/>
      <c r="CI2934" s="234"/>
      <c r="CJ2934" s="234"/>
      <c r="CK2934" s="234"/>
      <c r="CL2934" s="234"/>
    </row>
    <row r="2935" spans="2:90" x14ac:dyDescent="0.4">
      <c r="B2935" s="310">
        <f t="shared" si="4136"/>
        <v>45626</v>
      </c>
      <c r="D2935" t="s">
        <v>545</v>
      </c>
      <c r="E2935" s="8"/>
      <c r="H2935" s="16">
        <v>4.1666666666666664E-2</v>
      </c>
      <c r="I2935" s="60">
        <f t="shared" si="4137"/>
        <v>11</v>
      </c>
      <c r="J2935" s="60"/>
      <c r="K2935" s="38"/>
      <c r="L2935" s="38"/>
      <c r="M2935" s="38"/>
      <c r="N2935" s="38"/>
      <c r="O2935" s="38"/>
      <c r="P2935" s="38"/>
      <c r="R2935" s="15"/>
      <c r="S2935" s="234"/>
      <c r="T2935" s="234"/>
      <c r="U2935" s="234"/>
      <c r="V2935" s="234"/>
      <c r="W2935" s="234"/>
      <c r="X2935" s="234"/>
      <c r="Y2935" s="234"/>
      <c r="Z2935" s="234"/>
      <c r="AA2935" s="234"/>
      <c r="AB2935" s="234"/>
      <c r="AC2935" s="234"/>
      <c r="AD2935" s="234"/>
      <c r="AE2935" s="234"/>
      <c r="AF2935" s="234"/>
      <c r="AG2935" s="234"/>
      <c r="AH2935" s="234"/>
      <c r="AI2935" s="234"/>
      <c r="AJ2935" s="234"/>
      <c r="AK2935" s="234"/>
      <c r="AL2935" s="234"/>
      <c r="AM2935" s="234"/>
      <c r="AN2935" s="234"/>
      <c r="AO2935" s="234"/>
      <c r="AP2935" s="234"/>
      <c r="AQ2935" s="234"/>
      <c r="AR2935" s="234"/>
      <c r="AS2935" s="234"/>
      <c r="AT2935" s="234"/>
      <c r="AU2935" s="234"/>
      <c r="AV2935" s="234"/>
      <c r="AW2935" s="234"/>
      <c r="AX2935" s="234"/>
      <c r="AY2935" s="234"/>
      <c r="AZ2935" s="234"/>
      <c r="BA2935" s="234"/>
      <c r="BB2935" s="234"/>
      <c r="BC2935" s="234"/>
      <c r="BD2935" s="234"/>
      <c r="BE2935" s="234"/>
      <c r="BF2935" s="234"/>
      <c r="BG2935" s="234"/>
      <c r="BH2935" s="234"/>
      <c r="BI2935" s="234"/>
      <c r="BJ2935" s="234"/>
      <c r="BK2935" s="234"/>
      <c r="BL2935" s="234"/>
      <c r="BM2935" s="234"/>
      <c r="BN2935" s="234"/>
      <c r="BO2935" s="234"/>
      <c r="BP2935" s="234"/>
      <c r="BQ2935" s="234"/>
      <c r="BR2935" s="234"/>
      <c r="BS2935" s="234"/>
      <c r="BT2935" s="234"/>
      <c r="BU2935" s="234"/>
      <c r="BV2935" s="234"/>
      <c r="BW2935" s="234"/>
      <c r="BX2935" s="234"/>
      <c r="BY2935" s="234"/>
      <c r="BZ2935" s="234"/>
      <c r="CA2935" s="234"/>
      <c r="CB2935" s="234"/>
      <c r="CC2935" s="234"/>
      <c r="CD2935" s="234"/>
      <c r="CE2935" s="234"/>
      <c r="CF2935" s="234"/>
      <c r="CG2935" s="234"/>
      <c r="CH2935" s="234"/>
      <c r="CI2935" s="234"/>
      <c r="CJ2935" s="234"/>
      <c r="CK2935" s="234"/>
      <c r="CL2935" s="234"/>
    </row>
    <row r="2936" spans="2:90" x14ac:dyDescent="0.4">
      <c r="B2936" s="310">
        <f t="shared" si="4136"/>
        <v>45657</v>
      </c>
      <c r="D2936" t="s">
        <v>545</v>
      </c>
      <c r="E2936" s="8"/>
      <c r="H2936" s="16">
        <v>8.3000000000000004E-2</v>
      </c>
      <c r="I2936" s="60">
        <f t="shared" si="4137"/>
        <v>12</v>
      </c>
      <c r="J2936" s="60"/>
      <c r="K2936" s="38"/>
      <c r="L2936" s="38"/>
      <c r="M2936" s="38"/>
      <c r="N2936" s="38"/>
      <c r="O2936" s="38"/>
      <c r="P2936" s="38"/>
      <c r="R2936" s="15"/>
      <c r="S2936" s="234"/>
      <c r="T2936" s="234"/>
      <c r="U2936" s="234"/>
      <c r="V2936" s="234"/>
      <c r="W2936" s="234"/>
      <c r="X2936" s="234"/>
      <c r="Y2936" s="234"/>
      <c r="Z2936" s="234"/>
      <c r="AA2936" s="234"/>
      <c r="AB2936" s="234"/>
      <c r="AC2936" s="234"/>
      <c r="AD2936" s="234"/>
      <c r="AE2936" s="234"/>
      <c r="AF2936" s="234"/>
      <c r="AG2936" s="234"/>
      <c r="AH2936" s="234"/>
      <c r="AI2936" s="234"/>
      <c r="AJ2936" s="234"/>
      <c r="AK2936" s="234"/>
      <c r="AL2936" s="234"/>
      <c r="AM2936" s="234"/>
      <c r="AN2936" s="234"/>
      <c r="AO2936" s="234"/>
      <c r="AP2936" s="234"/>
      <c r="AQ2936" s="234"/>
      <c r="AR2936" s="234"/>
      <c r="AS2936" s="234"/>
      <c r="AT2936" s="234"/>
      <c r="AU2936" s="234"/>
      <c r="AV2936" s="234"/>
      <c r="AW2936" s="234"/>
      <c r="AX2936" s="234"/>
      <c r="AY2936" s="234"/>
      <c r="AZ2936" s="234"/>
      <c r="BA2936" s="234"/>
      <c r="BB2936" s="234"/>
      <c r="BC2936" s="234"/>
      <c r="BD2936" s="234"/>
      <c r="BE2936" s="234"/>
      <c r="BF2936" s="234"/>
      <c r="BG2936" s="234"/>
      <c r="BH2936" s="234"/>
      <c r="BI2936" s="234"/>
      <c r="BJ2936" s="234"/>
      <c r="BK2936" s="234"/>
      <c r="BL2936" s="234"/>
      <c r="BM2936" s="234"/>
      <c r="BN2936" s="234"/>
      <c r="BO2936" s="234"/>
      <c r="BP2936" s="234"/>
      <c r="BQ2936" s="234"/>
      <c r="BR2936" s="234"/>
      <c r="BS2936" s="234"/>
      <c r="BT2936" s="234"/>
      <c r="BU2936" s="234"/>
      <c r="BV2936" s="234"/>
      <c r="BW2936" s="234"/>
      <c r="BX2936" s="234"/>
      <c r="BY2936" s="234"/>
      <c r="BZ2936" s="234"/>
      <c r="CA2936" s="234"/>
      <c r="CB2936" s="234"/>
      <c r="CC2936" s="234"/>
      <c r="CD2936" s="234"/>
      <c r="CE2936" s="234"/>
      <c r="CF2936" s="234"/>
      <c r="CG2936" s="234"/>
      <c r="CH2936" s="234"/>
      <c r="CI2936" s="234"/>
      <c r="CJ2936" s="234"/>
      <c r="CK2936" s="234"/>
      <c r="CL2936" s="234"/>
    </row>
    <row r="2937" spans="2:90" x14ac:dyDescent="0.4">
      <c r="B2937" s="141" t="s">
        <v>62</v>
      </c>
      <c r="D2937" t="s">
        <v>545</v>
      </c>
      <c r="E2937" s="8"/>
      <c r="H2937" s="34">
        <f>1-SUM(H2925:H2936)</f>
        <v>3.3333333333340764E-4</v>
      </c>
      <c r="I2937" s="60"/>
      <c r="J2937" s="60"/>
      <c r="K2937" s="38"/>
      <c r="L2937" s="38"/>
      <c r="M2937" s="38"/>
      <c r="N2937" s="38"/>
      <c r="O2937" s="38"/>
      <c r="P2937" s="38"/>
      <c r="R2937" s="15"/>
      <c r="S2937" s="234"/>
      <c r="T2937" s="234"/>
      <c r="U2937" s="234"/>
      <c r="V2937" s="234"/>
      <c r="W2937" s="234"/>
      <c r="X2937" s="234"/>
      <c r="Y2937" s="234"/>
      <c r="Z2937" s="234"/>
      <c r="AA2937" s="234"/>
      <c r="AB2937" s="234"/>
      <c r="AC2937" s="234"/>
      <c r="AD2937" s="234"/>
      <c r="AE2937" s="234"/>
      <c r="AF2937" s="234"/>
      <c r="AG2937" s="234"/>
      <c r="AH2937" s="234"/>
      <c r="AI2937" s="234"/>
      <c r="AJ2937" s="234"/>
      <c r="AK2937" s="234"/>
      <c r="AL2937" s="234"/>
      <c r="AM2937" s="234"/>
      <c r="AN2937" s="234"/>
      <c r="AO2937" s="234"/>
      <c r="AP2937" s="234"/>
      <c r="AQ2937" s="234"/>
      <c r="AR2937" s="234"/>
      <c r="AS2937" s="234"/>
      <c r="AT2937" s="234"/>
      <c r="AU2937" s="234"/>
      <c r="AV2937" s="234"/>
      <c r="AW2937" s="234"/>
      <c r="AX2937" s="234"/>
      <c r="AY2937" s="234"/>
      <c r="AZ2937" s="234"/>
      <c r="BA2937" s="234"/>
      <c r="BB2937" s="234"/>
      <c r="BC2937" s="234"/>
      <c r="BD2937" s="234"/>
      <c r="BE2937" s="234"/>
      <c r="BF2937" s="234"/>
      <c r="BG2937" s="234"/>
      <c r="BH2937" s="234"/>
      <c r="BI2937" s="234"/>
      <c r="BJ2937" s="234"/>
      <c r="BK2937" s="234"/>
      <c r="BL2937" s="234"/>
      <c r="BM2937" s="234"/>
      <c r="BN2937" s="234"/>
      <c r="BO2937" s="234"/>
      <c r="BP2937" s="234"/>
      <c r="BQ2937" s="234"/>
      <c r="BR2937" s="234"/>
      <c r="BS2937" s="234"/>
      <c r="BT2937" s="234"/>
      <c r="BU2937" s="234"/>
      <c r="BV2937" s="234"/>
      <c r="BW2937" s="234"/>
      <c r="BX2937" s="234"/>
      <c r="BY2937" s="234"/>
      <c r="BZ2937" s="234"/>
      <c r="CA2937" s="234"/>
      <c r="CB2937" s="234"/>
      <c r="CC2937" s="234"/>
      <c r="CD2937" s="234"/>
      <c r="CE2937" s="234"/>
      <c r="CF2937" s="234"/>
      <c r="CG2937" s="234"/>
      <c r="CH2937" s="234"/>
      <c r="CI2937" s="234"/>
      <c r="CJ2937" s="234"/>
      <c r="CK2937" s="234"/>
      <c r="CL2937" s="234"/>
    </row>
    <row r="2938" spans="2:90" x14ac:dyDescent="0.4">
      <c r="B2938" s="132" t="str">
        <f>B2912</f>
        <v>Surgical procedures</v>
      </c>
      <c r="D2938" t="s">
        <v>545</v>
      </c>
      <c r="E2938" s="8" t="str">
        <f t="shared" ref="E2938" si="4138">ROW()&amp;" "&amp;D2938</f>
        <v>2938 SEASON MONTHL-TR-R</v>
      </c>
      <c r="G2938" t="s">
        <v>332</v>
      </c>
      <c r="H2938" s="12"/>
      <c r="I2938" s="60"/>
      <c r="J2938" s="60"/>
      <c r="K2938" s="38"/>
      <c r="L2938" s="38"/>
      <c r="M2938" s="38"/>
      <c r="N2938" s="38"/>
      <c r="O2938" s="38"/>
      <c r="P2938" s="38"/>
      <c r="R2938" s="15"/>
      <c r="S2938" s="234"/>
      <c r="T2938" s="234"/>
      <c r="U2938" s="234"/>
      <c r="V2938" s="234"/>
      <c r="W2938" s="234"/>
      <c r="X2938" s="234"/>
      <c r="Y2938" s="234"/>
      <c r="Z2938" s="234"/>
      <c r="AA2938" s="234"/>
      <c r="AB2938" s="234"/>
      <c r="AC2938" s="234"/>
      <c r="AD2938" s="234"/>
      <c r="AE2938" s="234"/>
      <c r="AF2938" s="234"/>
      <c r="AG2938" s="234"/>
      <c r="AH2938" s="234"/>
      <c r="AI2938" s="234"/>
      <c r="AJ2938" s="234"/>
      <c r="AK2938" s="234"/>
      <c r="AL2938" s="234"/>
      <c r="AM2938" s="234"/>
      <c r="AN2938" s="234"/>
      <c r="AO2938" s="234"/>
      <c r="AP2938" s="234"/>
      <c r="AQ2938" s="234"/>
      <c r="AR2938" s="234"/>
      <c r="AS2938" s="234"/>
      <c r="AT2938" s="234"/>
      <c r="AU2938" s="234"/>
      <c r="AV2938" s="234"/>
      <c r="AW2938" s="234"/>
      <c r="AX2938" s="234"/>
      <c r="AY2938" s="234"/>
      <c r="AZ2938" s="234"/>
      <c r="BA2938" s="234"/>
      <c r="BB2938" s="234"/>
      <c r="BC2938" s="234"/>
      <c r="BD2938" s="234"/>
      <c r="BE2938" s="234"/>
      <c r="BF2938" s="234"/>
      <c r="BG2938" s="234"/>
      <c r="BH2938" s="234"/>
      <c r="BI2938" s="234"/>
      <c r="BJ2938" s="234"/>
      <c r="BK2938" s="234"/>
      <c r="BL2938" s="234"/>
      <c r="BM2938" s="234"/>
      <c r="BN2938" s="234"/>
      <c r="BO2938" s="234"/>
      <c r="BP2938" s="234"/>
      <c r="BQ2938" s="234"/>
      <c r="BR2938" s="234"/>
      <c r="BS2938" s="234"/>
      <c r="BT2938" s="234"/>
      <c r="BU2938" s="234"/>
      <c r="BV2938" s="234"/>
      <c r="BW2938" s="234"/>
      <c r="BX2938" s="234"/>
      <c r="BY2938" s="234"/>
      <c r="BZ2938" s="234"/>
      <c r="CA2938" s="234"/>
      <c r="CB2938" s="234"/>
      <c r="CC2938" s="234"/>
      <c r="CD2938" s="234"/>
      <c r="CE2938" s="234"/>
      <c r="CF2938" s="234"/>
      <c r="CG2938" s="234"/>
      <c r="CH2938" s="234"/>
      <c r="CI2938" s="234"/>
      <c r="CJ2938" s="234"/>
      <c r="CK2938" s="234"/>
      <c r="CL2938" s="234"/>
    </row>
    <row r="2939" spans="2:90" x14ac:dyDescent="0.4">
      <c r="B2939" s="132" t="str">
        <f t="shared" ref="B2939:B2945" si="4139">B2913</f>
        <v>procedure</v>
      </c>
      <c r="D2939" t="s">
        <v>545</v>
      </c>
      <c r="E2939" s="8" t="str">
        <f>ROW()&amp;" "&amp;D2939</f>
        <v>2939 SEASON MONTHL-TR-R</v>
      </c>
      <c r="G2939" t="s">
        <v>332</v>
      </c>
      <c r="H2939" s="27"/>
      <c r="I2939" s="78"/>
      <c r="J2939" s="78"/>
      <c r="K2939" s="33"/>
      <c r="L2939" s="33"/>
      <c r="M2939" s="33"/>
      <c r="N2939" s="33"/>
      <c r="O2939" s="33"/>
      <c r="P2939" s="33"/>
      <c r="R2939" s="33"/>
      <c r="S2939" s="80"/>
      <c r="T2939" s="80"/>
      <c r="U2939" s="80"/>
      <c r="V2939" s="80"/>
      <c r="W2939" s="80"/>
      <c r="X2939" s="80"/>
      <c r="Y2939" s="80"/>
      <c r="Z2939" s="80"/>
      <c r="AA2939" s="80"/>
      <c r="AB2939" s="80"/>
      <c r="AC2939" s="80"/>
      <c r="AD2939" s="80"/>
      <c r="AE2939" s="80"/>
      <c r="AF2939" s="80"/>
      <c r="AG2939" s="80"/>
      <c r="AH2939" s="80"/>
      <c r="AI2939" s="80"/>
      <c r="AJ2939" s="80"/>
      <c r="AK2939" s="80"/>
      <c r="AL2939" s="80"/>
      <c r="AM2939" s="80"/>
      <c r="AN2939" s="80"/>
      <c r="AO2939" s="80"/>
      <c r="AP2939" s="80"/>
      <c r="AQ2939" s="80"/>
      <c r="AR2939" s="80"/>
      <c r="AS2939" s="80"/>
      <c r="AT2939" s="80"/>
      <c r="AU2939" s="80"/>
      <c r="AV2939" s="80"/>
      <c r="AW2939" s="80"/>
      <c r="AX2939" s="80"/>
      <c r="AY2939" s="80"/>
      <c r="AZ2939" s="80"/>
      <c r="BA2939" s="80"/>
      <c r="BB2939" s="80"/>
      <c r="BC2939" s="80"/>
      <c r="BD2939" s="80"/>
      <c r="BE2939" s="80"/>
      <c r="BF2939" s="80"/>
      <c r="BG2939" s="80"/>
      <c r="BH2939" s="80"/>
      <c r="BI2939" s="80"/>
      <c r="BJ2939" s="80"/>
      <c r="BK2939" s="80"/>
      <c r="BL2939" s="80"/>
      <c r="BM2939" s="80"/>
      <c r="BN2939" s="80"/>
      <c r="BO2939" s="80"/>
      <c r="BP2939" s="80"/>
      <c r="BQ2939" s="80"/>
      <c r="BR2939" s="80"/>
      <c r="BS2939" s="80"/>
      <c r="BT2939" s="80"/>
      <c r="BU2939" s="80"/>
      <c r="BV2939" s="80"/>
      <c r="BW2939" s="80"/>
      <c r="BX2939" s="80"/>
      <c r="BY2939" s="80"/>
      <c r="BZ2939" s="80"/>
      <c r="CA2939" s="80"/>
      <c r="CB2939" s="80"/>
      <c r="CC2939" s="80"/>
      <c r="CD2939" s="80"/>
      <c r="CE2939" s="80"/>
      <c r="CF2939" s="80"/>
      <c r="CG2939" s="80"/>
      <c r="CH2939" s="80"/>
      <c r="CI2939" s="80"/>
      <c r="CJ2939" s="80"/>
      <c r="CK2939" s="80"/>
      <c r="CL2939" s="80"/>
    </row>
    <row r="2940" spans="2:90" x14ac:dyDescent="0.4">
      <c r="B2940" s="132" t="str">
        <f t="shared" si="4139"/>
        <v>Primary revenue driver</v>
      </c>
      <c r="D2940" t="s">
        <v>545</v>
      </c>
      <c r="E2940" s="8" t="str">
        <f t="shared" ref="E2940:E2945" si="4140">ROW()&amp;" "&amp;D2940</f>
        <v>2940 SEASON MONTHL-TR-R</v>
      </c>
      <c r="G2940" t="s">
        <v>332</v>
      </c>
      <c r="H2940" s="27"/>
      <c r="I2940" s="78"/>
      <c r="J2940" s="78"/>
      <c r="K2940" s="33"/>
      <c r="L2940" s="33"/>
      <c r="M2940" s="33"/>
      <c r="N2940" s="33"/>
      <c r="O2940" s="33"/>
      <c r="P2940" s="33"/>
      <c r="R2940" s="33"/>
      <c r="S2940" s="4" t="str">
        <f t="shared" ref="S2940" si="4141">ADDRESS(ROW(S2922),COLUMN(S2922),2)</f>
        <v>S$2922</v>
      </c>
      <c r="T2940" s="4" t="str">
        <f t="shared" ref="T2940:CE2940" si="4142">ADDRESS(ROW(T2922),COLUMN(T2922),2)</f>
        <v>T$2922</v>
      </c>
      <c r="U2940" s="4" t="str">
        <f t="shared" si="4142"/>
        <v>U$2922</v>
      </c>
      <c r="V2940" s="4" t="str">
        <f t="shared" si="4142"/>
        <v>V$2922</v>
      </c>
      <c r="W2940" s="4" t="str">
        <f t="shared" si="4142"/>
        <v>W$2922</v>
      </c>
      <c r="X2940" s="4" t="str">
        <f t="shared" si="4142"/>
        <v>X$2922</v>
      </c>
      <c r="Y2940" s="4" t="str">
        <f t="shared" si="4142"/>
        <v>Y$2922</v>
      </c>
      <c r="Z2940" s="4" t="str">
        <f t="shared" si="4142"/>
        <v>Z$2922</v>
      </c>
      <c r="AA2940" s="4" t="str">
        <f t="shared" si="4142"/>
        <v>AA$2922</v>
      </c>
      <c r="AB2940" s="4" t="str">
        <f t="shared" si="4142"/>
        <v>AB$2922</v>
      </c>
      <c r="AC2940" s="4" t="str">
        <f t="shared" si="4142"/>
        <v>AC$2922</v>
      </c>
      <c r="AD2940" s="4" t="str">
        <f t="shared" si="4142"/>
        <v>AD$2922</v>
      </c>
      <c r="AE2940" s="4" t="str">
        <f t="shared" si="4142"/>
        <v>AE$2922</v>
      </c>
      <c r="AF2940" s="4" t="str">
        <f t="shared" si="4142"/>
        <v>AF$2922</v>
      </c>
      <c r="AG2940" s="4" t="str">
        <f t="shared" si="4142"/>
        <v>AG$2922</v>
      </c>
      <c r="AH2940" s="4" t="str">
        <f t="shared" si="4142"/>
        <v>AH$2922</v>
      </c>
      <c r="AI2940" s="4" t="str">
        <f t="shared" si="4142"/>
        <v>AI$2922</v>
      </c>
      <c r="AJ2940" s="4" t="str">
        <f t="shared" si="4142"/>
        <v>AJ$2922</v>
      </c>
      <c r="AK2940" s="4" t="str">
        <f t="shared" si="4142"/>
        <v>AK$2922</v>
      </c>
      <c r="AL2940" s="4" t="str">
        <f t="shared" si="4142"/>
        <v>AL$2922</v>
      </c>
      <c r="AM2940" s="4" t="str">
        <f t="shared" si="4142"/>
        <v>AM$2922</v>
      </c>
      <c r="AN2940" s="4" t="str">
        <f t="shared" si="4142"/>
        <v>AN$2922</v>
      </c>
      <c r="AO2940" s="4" t="str">
        <f t="shared" si="4142"/>
        <v>AO$2922</v>
      </c>
      <c r="AP2940" s="4" t="str">
        <f t="shared" si="4142"/>
        <v>AP$2922</v>
      </c>
      <c r="AQ2940" s="4" t="str">
        <f t="shared" si="4142"/>
        <v>AQ$2922</v>
      </c>
      <c r="AR2940" s="4" t="str">
        <f t="shared" si="4142"/>
        <v>AR$2922</v>
      </c>
      <c r="AS2940" s="4" t="str">
        <f t="shared" si="4142"/>
        <v>AS$2922</v>
      </c>
      <c r="AT2940" s="4" t="str">
        <f t="shared" si="4142"/>
        <v>AT$2922</v>
      </c>
      <c r="AU2940" s="4" t="str">
        <f t="shared" si="4142"/>
        <v>AU$2922</v>
      </c>
      <c r="AV2940" s="4" t="str">
        <f t="shared" si="4142"/>
        <v>AV$2922</v>
      </c>
      <c r="AW2940" s="4" t="str">
        <f t="shared" si="4142"/>
        <v>AW$2922</v>
      </c>
      <c r="AX2940" s="4" t="str">
        <f t="shared" si="4142"/>
        <v>AX$2922</v>
      </c>
      <c r="AY2940" s="4" t="str">
        <f t="shared" si="4142"/>
        <v>AY$2922</v>
      </c>
      <c r="AZ2940" s="4" t="str">
        <f t="shared" si="4142"/>
        <v>AZ$2922</v>
      </c>
      <c r="BA2940" s="4" t="str">
        <f t="shared" si="4142"/>
        <v>BA$2922</v>
      </c>
      <c r="BB2940" s="4" t="str">
        <f t="shared" si="4142"/>
        <v>BB$2922</v>
      </c>
      <c r="BC2940" s="4" t="str">
        <f t="shared" si="4142"/>
        <v>BC$2922</v>
      </c>
      <c r="BD2940" s="4" t="str">
        <f t="shared" si="4142"/>
        <v>BD$2922</v>
      </c>
      <c r="BE2940" s="4" t="str">
        <f t="shared" si="4142"/>
        <v>BE$2922</v>
      </c>
      <c r="BF2940" s="4" t="str">
        <f t="shared" si="4142"/>
        <v>BF$2922</v>
      </c>
      <c r="BG2940" s="4" t="str">
        <f t="shared" si="4142"/>
        <v>BG$2922</v>
      </c>
      <c r="BH2940" s="4" t="str">
        <f t="shared" si="4142"/>
        <v>BH$2922</v>
      </c>
      <c r="BI2940" s="4" t="str">
        <f t="shared" si="4142"/>
        <v>BI$2922</v>
      </c>
      <c r="BJ2940" s="4" t="str">
        <f t="shared" si="4142"/>
        <v>BJ$2922</v>
      </c>
      <c r="BK2940" s="4" t="str">
        <f t="shared" si="4142"/>
        <v>BK$2922</v>
      </c>
      <c r="BL2940" s="4" t="str">
        <f t="shared" si="4142"/>
        <v>BL$2922</v>
      </c>
      <c r="BM2940" s="4" t="str">
        <f t="shared" si="4142"/>
        <v>BM$2922</v>
      </c>
      <c r="BN2940" s="4" t="str">
        <f t="shared" si="4142"/>
        <v>BN$2922</v>
      </c>
      <c r="BO2940" s="4" t="str">
        <f t="shared" si="4142"/>
        <v>BO$2922</v>
      </c>
      <c r="BP2940" s="4" t="str">
        <f t="shared" si="4142"/>
        <v>BP$2922</v>
      </c>
      <c r="BQ2940" s="4" t="str">
        <f t="shared" si="4142"/>
        <v>BQ$2922</v>
      </c>
      <c r="BR2940" s="4" t="str">
        <f t="shared" si="4142"/>
        <v>BR$2922</v>
      </c>
      <c r="BS2940" s="4" t="str">
        <f t="shared" si="4142"/>
        <v>BS$2922</v>
      </c>
      <c r="BT2940" s="4" t="str">
        <f t="shared" si="4142"/>
        <v>BT$2922</v>
      </c>
      <c r="BU2940" s="4" t="str">
        <f t="shared" si="4142"/>
        <v>BU$2922</v>
      </c>
      <c r="BV2940" s="4" t="str">
        <f t="shared" si="4142"/>
        <v>BV$2922</v>
      </c>
      <c r="BW2940" s="4" t="str">
        <f t="shared" si="4142"/>
        <v>BW$2922</v>
      </c>
      <c r="BX2940" s="4" t="str">
        <f t="shared" si="4142"/>
        <v>BX$2922</v>
      </c>
      <c r="BY2940" s="4" t="str">
        <f t="shared" si="4142"/>
        <v>BY$2922</v>
      </c>
      <c r="BZ2940" s="4" t="str">
        <f t="shared" si="4142"/>
        <v>BZ$2922</v>
      </c>
      <c r="CA2940" s="4" t="str">
        <f t="shared" si="4142"/>
        <v>CA$2922</v>
      </c>
      <c r="CB2940" s="4" t="str">
        <f t="shared" si="4142"/>
        <v>CB$2922</v>
      </c>
      <c r="CC2940" s="4" t="str">
        <f t="shared" si="4142"/>
        <v>CC$2922</v>
      </c>
      <c r="CD2940" s="4" t="str">
        <f t="shared" si="4142"/>
        <v>CD$2922</v>
      </c>
      <c r="CE2940" s="4" t="str">
        <f t="shared" si="4142"/>
        <v>CE$2922</v>
      </c>
      <c r="CF2940" s="4" t="str">
        <f t="shared" ref="CF2940:CK2940" si="4143">ADDRESS(ROW(CF2922),COLUMN(CF2922),2)</f>
        <v>CF$2922</v>
      </c>
      <c r="CG2940" s="4" t="str">
        <f t="shared" si="4143"/>
        <v>CG$2922</v>
      </c>
      <c r="CH2940" s="4" t="str">
        <f t="shared" si="4143"/>
        <v>CH$2922</v>
      </c>
      <c r="CI2940" s="4" t="str">
        <f t="shared" si="4143"/>
        <v>CI$2922</v>
      </c>
      <c r="CJ2940" s="4" t="str">
        <f t="shared" si="4143"/>
        <v>CJ$2922</v>
      </c>
      <c r="CK2940" s="4" t="str">
        <f t="shared" si="4143"/>
        <v>CK$2922</v>
      </c>
      <c r="CL2940" s="4" t="str">
        <f t="shared" ref="CL2940" si="4144">ADDRESS(ROW(CL2922),COLUMN(CL2922),2)</f>
        <v>CL$2922</v>
      </c>
    </row>
    <row r="2941" spans="2:90" x14ac:dyDescent="0.4">
      <c r="B2941" s="132" t="str">
        <f t="shared" si="4139"/>
        <v>Primary volume driver</v>
      </c>
      <c r="D2941" t="s">
        <v>545</v>
      </c>
      <c r="E2941" s="8" t="str">
        <f t="shared" si="4140"/>
        <v>2941 SEASON MONTHL-TR-R</v>
      </c>
      <c r="G2941" t="s">
        <v>332</v>
      </c>
      <c r="K2941" s="53"/>
      <c r="L2941" s="53"/>
      <c r="M2941" s="53"/>
      <c r="N2941" s="53"/>
      <c r="O2941" s="53"/>
      <c r="P2941" s="53"/>
      <c r="R2941" s="24"/>
      <c r="S2941" s="80" t="str">
        <f t="shared" ref="S2941" si="4145">S2915</f>
        <v>S$13</v>
      </c>
      <c r="T2941" s="80" t="str">
        <f t="shared" ref="T2941:CE2941" si="4146">T2915</f>
        <v>T$13</v>
      </c>
      <c r="U2941" s="80" t="str">
        <f t="shared" si="4146"/>
        <v>U$13</v>
      </c>
      <c r="V2941" s="80" t="str">
        <f t="shared" si="4146"/>
        <v>V$13</v>
      </c>
      <c r="W2941" s="80" t="str">
        <f t="shared" si="4146"/>
        <v>W$13</v>
      </c>
      <c r="X2941" s="80" t="str">
        <f t="shared" si="4146"/>
        <v>X$13</v>
      </c>
      <c r="Y2941" s="80" t="str">
        <f t="shared" si="4146"/>
        <v>Y$13</v>
      </c>
      <c r="Z2941" s="80" t="str">
        <f t="shared" si="4146"/>
        <v>Z$13</v>
      </c>
      <c r="AA2941" s="80" t="str">
        <f t="shared" si="4146"/>
        <v>AA$13</v>
      </c>
      <c r="AB2941" s="80" t="str">
        <f t="shared" si="4146"/>
        <v>AB$13</v>
      </c>
      <c r="AC2941" s="80" t="str">
        <f t="shared" si="4146"/>
        <v>AC$13</v>
      </c>
      <c r="AD2941" s="80" t="str">
        <f t="shared" si="4146"/>
        <v>AD$13</v>
      </c>
      <c r="AE2941" s="80" t="str">
        <f t="shared" si="4146"/>
        <v>AE$13</v>
      </c>
      <c r="AF2941" s="80" t="str">
        <f t="shared" si="4146"/>
        <v>AF$13</v>
      </c>
      <c r="AG2941" s="80" t="str">
        <f t="shared" si="4146"/>
        <v>AG$13</v>
      </c>
      <c r="AH2941" s="80" t="str">
        <f t="shared" si="4146"/>
        <v>AH$13</v>
      </c>
      <c r="AI2941" s="80" t="str">
        <f t="shared" si="4146"/>
        <v>AI$13</v>
      </c>
      <c r="AJ2941" s="80" t="str">
        <f t="shared" si="4146"/>
        <v>AJ$13</v>
      </c>
      <c r="AK2941" s="80" t="str">
        <f t="shared" si="4146"/>
        <v>AK$13</v>
      </c>
      <c r="AL2941" s="80" t="str">
        <f t="shared" si="4146"/>
        <v>AL$13</v>
      </c>
      <c r="AM2941" s="80" t="str">
        <f t="shared" si="4146"/>
        <v>AM$13</v>
      </c>
      <c r="AN2941" s="80" t="str">
        <f t="shared" si="4146"/>
        <v>AN$13</v>
      </c>
      <c r="AO2941" s="80" t="str">
        <f t="shared" si="4146"/>
        <v>AO$13</v>
      </c>
      <c r="AP2941" s="80" t="str">
        <f t="shared" si="4146"/>
        <v>AP$13</v>
      </c>
      <c r="AQ2941" s="80" t="str">
        <f t="shared" si="4146"/>
        <v>AQ$13</v>
      </c>
      <c r="AR2941" s="80" t="str">
        <f t="shared" si="4146"/>
        <v>AR$13</v>
      </c>
      <c r="AS2941" s="80" t="str">
        <f t="shared" si="4146"/>
        <v>AS$13</v>
      </c>
      <c r="AT2941" s="80" t="str">
        <f t="shared" si="4146"/>
        <v>AT$13</v>
      </c>
      <c r="AU2941" s="80" t="str">
        <f t="shared" si="4146"/>
        <v>AU$13</v>
      </c>
      <c r="AV2941" s="80" t="str">
        <f t="shared" si="4146"/>
        <v>AV$13</v>
      </c>
      <c r="AW2941" s="80" t="str">
        <f t="shared" si="4146"/>
        <v>AW$13</v>
      </c>
      <c r="AX2941" s="80" t="str">
        <f t="shared" si="4146"/>
        <v>AX$13</v>
      </c>
      <c r="AY2941" s="80" t="str">
        <f t="shared" si="4146"/>
        <v>AY$13</v>
      </c>
      <c r="AZ2941" s="80" t="str">
        <f t="shared" si="4146"/>
        <v>AZ$13</v>
      </c>
      <c r="BA2941" s="80" t="str">
        <f t="shared" si="4146"/>
        <v>BA$13</v>
      </c>
      <c r="BB2941" s="80" t="str">
        <f t="shared" si="4146"/>
        <v>BB$13</v>
      </c>
      <c r="BC2941" s="80" t="str">
        <f t="shared" si="4146"/>
        <v>BC$13</v>
      </c>
      <c r="BD2941" s="80" t="str">
        <f t="shared" si="4146"/>
        <v>BD$13</v>
      </c>
      <c r="BE2941" s="80" t="str">
        <f t="shared" si="4146"/>
        <v>BE$13</v>
      </c>
      <c r="BF2941" s="80" t="str">
        <f t="shared" si="4146"/>
        <v>BF$13</v>
      </c>
      <c r="BG2941" s="80" t="str">
        <f t="shared" si="4146"/>
        <v>BG$13</v>
      </c>
      <c r="BH2941" s="80" t="str">
        <f t="shared" si="4146"/>
        <v>BH$13</v>
      </c>
      <c r="BI2941" s="80" t="str">
        <f t="shared" si="4146"/>
        <v>BI$13</v>
      </c>
      <c r="BJ2941" s="80" t="str">
        <f t="shared" si="4146"/>
        <v>BJ$13</v>
      </c>
      <c r="BK2941" s="80" t="str">
        <f t="shared" si="4146"/>
        <v>BK$13</v>
      </c>
      <c r="BL2941" s="80" t="str">
        <f t="shared" si="4146"/>
        <v>BL$13</v>
      </c>
      <c r="BM2941" s="80" t="str">
        <f t="shared" si="4146"/>
        <v>BM$13</v>
      </c>
      <c r="BN2941" s="80" t="str">
        <f t="shared" si="4146"/>
        <v>BN$13</v>
      </c>
      <c r="BO2941" s="80" t="str">
        <f t="shared" si="4146"/>
        <v>BO$13</v>
      </c>
      <c r="BP2941" s="80" t="str">
        <f t="shared" si="4146"/>
        <v>BP$13</v>
      </c>
      <c r="BQ2941" s="80" t="str">
        <f t="shared" si="4146"/>
        <v>BQ$13</v>
      </c>
      <c r="BR2941" s="80" t="str">
        <f t="shared" si="4146"/>
        <v>BR$13</v>
      </c>
      <c r="BS2941" s="80" t="str">
        <f t="shared" si="4146"/>
        <v>BS$13</v>
      </c>
      <c r="BT2941" s="80" t="str">
        <f t="shared" si="4146"/>
        <v>BT$13</v>
      </c>
      <c r="BU2941" s="80" t="str">
        <f t="shared" si="4146"/>
        <v>BU$13</v>
      </c>
      <c r="BV2941" s="80" t="str">
        <f t="shared" si="4146"/>
        <v>BV$13</v>
      </c>
      <c r="BW2941" s="80" t="str">
        <f t="shared" si="4146"/>
        <v>BW$13</v>
      </c>
      <c r="BX2941" s="80" t="str">
        <f t="shared" si="4146"/>
        <v>BX$13</v>
      </c>
      <c r="BY2941" s="80" t="str">
        <f t="shared" si="4146"/>
        <v>BY$13</v>
      </c>
      <c r="BZ2941" s="80" t="str">
        <f t="shared" si="4146"/>
        <v>BZ$13</v>
      </c>
      <c r="CA2941" s="80" t="str">
        <f t="shared" si="4146"/>
        <v>CA$13</v>
      </c>
      <c r="CB2941" s="80" t="str">
        <f t="shared" si="4146"/>
        <v>CB$13</v>
      </c>
      <c r="CC2941" s="80" t="str">
        <f t="shared" si="4146"/>
        <v>CC$13</v>
      </c>
      <c r="CD2941" s="80" t="str">
        <f t="shared" si="4146"/>
        <v>CD$13</v>
      </c>
      <c r="CE2941" s="80" t="str">
        <f t="shared" si="4146"/>
        <v>CE$13</v>
      </c>
      <c r="CF2941" s="80" t="str">
        <f t="shared" ref="CF2941:CK2941" si="4147">CF2915</f>
        <v>CF$13</v>
      </c>
      <c r="CG2941" s="80" t="str">
        <f t="shared" si="4147"/>
        <v>CG$13</v>
      </c>
      <c r="CH2941" s="80" t="str">
        <f t="shared" si="4147"/>
        <v>CH$13</v>
      </c>
      <c r="CI2941" s="80" t="str">
        <f t="shared" si="4147"/>
        <v>CI$13</v>
      </c>
      <c r="CJ2941" s="80" t="str">
        <f t="shared" si="4147"/>
        <v>CJ$13</v>
      </c>
      <c r="CK2941" s="80" t="str">
        <f t="shared" si="4147"/>
        <v>CK$13</v>
      </c>
      <c r="CL2941" s="80" t="str">
        <f t="shared" ref="CL2941" si="4148">CL2915</f>
        <v>CL$13</v>
      </c>
    </row>
    <row r="2942" spans="2:90" x14ac:dyDescent="0.4">
      <c r="B2942" s="132" t="str">
        <f t="shared" si="4139"/>
        <v>(Secondary label)</v>
      </c>
      <c r="D2942" t="s">
        <v>545</v>
      </c>
      <c r="E2942" s="8" t="str">
        <f t="shared" si="4140"/>
        <v>2942 SEASON MONTHL-TR-R</v>
      </c>
      <c r="G2942" t="s">
        <v>332</v>
      </c>
      <c r="H2942" s="12"/>
      <c r="I2942" s="60"/>
      <c r="J2942" s="60"/>
      <c r="K2942" s="15"/>
      <c r="L2942" s="15"/>
      <c r="M2942" s="15"/>
      <c r="N2942" s="15"/>
      <c r="O2942" s="15"/>
      <c r="P2942" s="15"/>
      <c r="R2942" s="15"/>
      <c r="S2942" s="80"/>
      <c r="T2942" s="80"/>
      <c r="U2942" s="80"/>
      <c r="V2942" s="80"/>
      <c r="W2942" s="80"/>
      <c r="X2942" s="80"/>
      <c r="Y2942" s="80"/>
      <c r="Z2942" s="80"/>
      <c r="AA2942" s="80"/>
      <c r="AB2942" s="80"/>
      <c r="AC2942" s="80"/>
      <c r="AD2942" s="80"/>
      <c r="AE2942" s="80"/>
      <c r="AF2942" s="80"/>
      <c r="AG2942" s="80"/>
      <c r="AH2942" s="80"/>
      <c r="AI2942" s="80"/>
      <c r="AJ2942" s="80"/>
      <c r="AK2942" s="80"/>
      <c r="AL2942" s="80"/>
      <c r="AM2942" s="80"/>
      <c r="AN2942" s="80"/>
      <c r="AO2942" s="80"/>
      <c r="AP2942" s="80"/>
      <c r="AQ2942" s="80"/>
      <c r="AR2942" s="80"/>
      <c r="AS2942" s="80"/>
      <c r="AT2942" s="80"/>
      <c r="AU2942" s="80"/>
      <c r="AV2942" s="80"/>
      <c r="AW2942" s="80"/>
      <c r="AX2942" s="80"/>
      <c r="AY2942" s="80"/>
      <c r="AZ2942" s="80"/>
      <c r="BA2942" s="80"/>
      <c r="BB2942" s="80"/>
      <c r="BC2942" s="80"/>
      <c r="BD2942" s="80"/>
      <c r="BE2942" s="80"/>
      <c r="BF2942" s="80"/>
      <c r="BG2942" s="80"/>
      <c r="BH2942" s="80"/>
      <c r="BI2942" s="80"/>
      <c r="BJ2942" s="80"/>
      <c r="BK2942" s="80"/>
      <c r="BL2942" s="80"/>
      <c r="BM2942" s="80"/>
      <c r="BN2942" s="80"/>
      <c r="BO2942" s="80"/>
      <c r="BP2942" s="80"/>
      <c r="BQ2942" s="80"/>
      <c r="BR2942" s="80"/>
      <c r="BS2942" s="80"/>
      <c r="BT2942" s="80"/>
      <c r="BU2942" s="80"/>
      <c r="BV2942" s="80"/>
      <c r="BW2942" s="80"/>
      <c r="BX2942" s="80"/>
      <c r="BY2942" s="80"/>
      <c r="BZ2942" s="80"/>
      <c r="CA2942" s="80"/>
      <c r="CB2942" s="80"/>
      <c r="CC2942" s="80"/>
      <c r="CD2942" s="80"/>
      <c r="CE2942" s="80"/>
      <c r="CF2942" s="80"/>
      <c r="CG2942" s="80"/>
      <c r="CH2942" s="80"/>
      <c r="CI2942" s="80"/>
      <c r="CJ2942" s="80"/>
      <c r="CK2942" s="80"/>
      <c r="CL2942" s="80"/>
    </row>
    <row r="2943" spans="2:90" x14ac:dyDescent="0.4">
      <c r="B2943" s="132" t="str">
        <f t="shared" si="4139"/>
        <v xml:space="preserve">secondary unit </v>
      </c>
      <c r="D2943" t="s">
        <v>545</v>
      </c>
      <c r="E2943" s="8" t="str">
        <f t="shared" si="4140"/>
        <v>2943 SEASON MONTHL-TR-R</v>
      </c>
      <c r="G2943" t="s">
        <v>332</v>
      </c>
      <c r="H2943" s="12"/>
      <c r="I2943" s="60"/>
      <c r="J2943" s="60"/>
      <c r="K2943" s="15"/>
      <c r="L2943" s="15"/>
      <c r="M2943" s="15"/>
      <c r="N2943" s="15"/>
      <c r="O2943" s="15"/>
      <c r="P2943" s="15"/>
      <c r="R2943" s="15"/>
      <c r="S2943" s="76"/>
      <c r="T2943" s="76"/>
      <c r="U2943" s="76"/>
      <c r="V2943" s="76"/>
      <c r="W2943" s="76"/>
      <c r="X2943" s="76"/>
      <c r="Y2943" s="76"/>
      <c r="Z2943" s="76"/>
      <c r="AA2943" s="76"/>
      <c r="AB2943" s="76"/>
      <c r="AC2943" s="76"/>
      <c r="AD2943" s="76"/>
      <c r="AE2943" s="76"/>
      <c r="AF2943" s="76"/>
      <c r="AG2943" s="76"/>
      <c r="AH2943" s="76"/>
      <c r="AI2943" s="76"/>
      <c r="AJ2943" s="76"/>
      <c r="AK2943" s="76"/>
      <c r="AL2943" s="76"/>
      <c r="AM2943" s="76"/>
      <c r="AN2943" s="76"/>
      <c r="AO2943" s="76"/>
      <c r="AP2943" s="76"/>
      <c r="AQ2943" s="76"/>
      <c r="AR2943" s="76"/>
      <c r="AS2943" s="76"/>
      <c r="AT2943" s="76"/>
      <c r="AU2943" s="76"/>
      <c r="AV2943" s="76"/>
      <c r="AW2943" s="76"/>
      <c r="AX2943" s="76"/>
      <c r="AY2943" s="76"/>
      <c r="AZ2943" s="76"/>
      <c r="BA2943" s="76"/>
      <c r="BB2943" s="76"/>
      <c r="BC2943" s="76"/>
      <c r="BD2943" s="76"/>
      <c r="BE2943" s="76"/>
      <c r="BF2943" s="76"/>
      <c r="BG2943" s="76"/>
      <c r="BH2943" s="76"/>
      <c r="BI2943" s="76"/>
      <c r="BJ2943" s="76"/>
      <c r="BK2943" s="76"/>
      <c r="BL2943" s="76"/>
      <c r="BM2943" s="76"/>
      <c r="BN2943" s="76"/>
      <c r="BO2943" s="76"/>
      <c r="BP2943" s="76"/>
      <c r="BQ2943" s="76"/>
      <c r="BR2943" s="76"/>
      <c r="BS2943" s="76"/>
      <c r="BT2943" s="76"/>
      <c r="BU2943" s="76"/>
      <c r="BV2943" s="76"/>
      <c r="BW2943" s="76"/>
      <c r="BX2943" s="76"/>
      <c r="BY2943" s="76"/>
      <c r="BZ2943" s="76"/>
      <c r="CA2943" s="76"/>
      <c r="CB2943" s="76"/>
      <c r="CC2943" s="76"/>
      <c r="CD2943" s="76"/>
      <c r="CE2943" s="76"/>
      <c r="CF2943" s="76"/>
      <c r="CG2943" s="76"/>
      <c r="CH2943" s="76"/>
      <c r="CI2943" s="76"/>
      <c r="CJ2943" s="76"/>
      <c r="CK2943" s="76"/>
      <c r="CL2943" s="76"/>
    </row>
    <row r="2944" spans="2:90" x14ac:dyDescent="0.4">
      <c r="B2944" s="132" t="str">
        <f t="shared" si="4139"/>
        <v>Secondary revenue driver</v>
      </c>
      <c r="D2944" t="s">
        <v>545</v>
      </c>
      <c r="E2944" s="8" t="str">
        <f t="shared" si="4140"/>
        <v>2944 SEASON MONTHL-TR-R</v>
      </c>
      <c r="G2944" t="s">
        <v>332</v>
      </c>
      <c r="H2944" s="12"/>
      <c r="I2944" s="60"/>
      <c r="J2944" s="60"/>
      <c r="K2944" s="15"/>
      <c r="L2944" s="15"/>
      <c r="M2944" s="15"/>
      <c r="N2944" s="15"/>
      <c r="O2944" s="15"/>
      <c r="P2944" s="15"/>
      <c r="R2944" s="15"/>
      <c r="S2944" s="80" t="str">
        <f t="shared" ref="S2944" si="4149">S2918</f>
        <v>S$14</v>
      </c>
      <c r="T2944" s="80" t="str">
        <f t="shared" ref="T2944:CE2944" si="4150">T2918</f>
        <v>T$14</v>
      </c>
      <c r="U2944" s="80" t="str">
        <f t="shared" si="4150"/>
        <v>U$14</v>
      </c>
      <c r="V2944" s="80" t="str">
        <f t="shared" si="4150"/>
        <v>V$14</v>
      </c>
      <c r="W2944" s="80" t="str">
        <f t="shared" si="4150"/>
        <v>W$14</v>
      </c>
      <c r="X2944" s="80" t="str">
        <f t="shared" si="4150"/>
        <v>X$14</v>
      </c>
      <c r="Y2944" s="80" t="str">
        <f t="shared" si="4150"/>
        <v>Y$14</v>
      </c>
      <c r="Z2944" s="80" t="str">
        <f t="shared" si="4150"/>
        <v>Z$14</v>
      </c>
      <c r="AA2944" s="80" t="str">
        <f t="shared" si="4150"/>
        <v>AA$14</v>
      </c>
      <c r="AB2944" s="80" t="str">
        <f t="shared" si="4150"/>
        <v>AB$14</v>
      </c>
      <c r="AC2944" s="80" t="str">
        <f t="shared" si="4150"/>
        <v>AC$14</v>
      </c>
      <c r="AD2944" s="80" t="str">
        <f t="shared" si="4150"/>
        <v>AD$14</v>
      </c>
      <c r="AE2944" s="80" t="str">
        <f t="shared" si="4150"/>
        <v>AE$14</v>
      </c>
      <c r="AF2944" s="80" t="str">
        <f t="shared" si="4150"/>
        <v>AF$14</v>
      </c>
      <c r="AG2944" s="80" t="str">
        <f t="shared" si="4150"/>
        <v>AG$14</v>
      </c>
      <c r="AH2944" s="80" t="str">
        <f t="shared" si="4150"/>
        <v>AH$14</v>
      </c>
      <c r="AI2944" s="80" t="str">
        <f t="shared" si="4150"/>
        <v>AI$14</v>
      </c>
      <c r="AJ2944" s="80" t="str">
        <f t="shared" si="4150"/>
        <v>AJ$14</v>
      </c>
      <c r="AK2944" s="80" t="str">
        <f t="shared" si="4150"/>
        <v>AK$14</v>
      </c>
      <c r="AL2944" s="80" t="str">
        <f t="shared" si="4150"/>
        <v>AL$14</v>
      </c>
      <c r="AM2944" s="80" t="str">
        <f t="shared" si="4150"/>
        <v>AM$14</v>
      </c>
      <c r="AN2944" s="80" t="str">
        <f t="shared" si="4150"/>
        <v>AN$14</v>
      </c>
      <c r="AO2944" s="80" t="str">
        <f t="shared" si="4150"/>
        <v>AO$14</v>
      </c>
      <c r="AP2944" s="80" t="str">
        <f t="shared" si="4150"/>
        <v>AP$14</v>
      </c>
      <c r="AQ2944" s="80" t="str">
        <f t="shared" si="4150"/>
        <v>AQ$14</v>
      </c>
      <c r="AR2944" s="80" t="str">
        <f t="shared" si="4150"/>
        <v>AR$14</v>
      </c>
      <c r="AS2944" s="80" t="str">
        <f t="shared" si="4150"/>
        <v>AS$14</v>
      </c>
      <c r="AT2944" s="80" t="str">
        <f t="shared" si="4150"/>
        <v>AT$14</v>
      </c>
      <c r="AU2944" s="80" t="str">
        <f t="shared" si="4150"/>
        <v>AU$14</v>
      </c>
      <c r="AV2944" s="80" t="str">
        <f t="shared" si="4150"/>
        <v>AV$14</v>
      </c>
      <c r="AW2944" s="80" t="str">
        <f t="shared" si="4150"/>
        <v>AW$14</v>
      </c>
      <c r="AX2944" s="80" t="str">
        <f t="shared" si="4150"/>
        <v>AX$14</v>
      </c>
      <c r="AY2944" s="80" t="str">
        <f t="shared" si="4150"/>
        <v>AY$14</v>
      </c>
      <c r="AZ2944" s="80" t="str">
        <f t="shared" si="4150"/>
        <v>AZ$14</v>
      </c>
      <c r="BA2944" s="80" t="str">
        <f t="shared" si="4150"/>
        <v>BA$14</v>
      </c>
      <c r="BB2944" s="80" t="str">
        <f t="shared" si="4150"/>
        <v>BB$14</v>
      </c>
      <c r="BC2944" s="80" t="str">
        <f t="shared" si="4150"/>
        <v>BC$14</v>
      </c>
      <c r="BD2944" s="80" t="str">
        <f t="shared" si="4150"/>
        <v>BD$14</v>
      </c>
      <c r="BE2944" s="80" t="str">
        <f t="shared" si="4150"/>
        <v>BE$14</v>
      </c>
      <c r="BF2944" s="80" t="str">
        <f t="shared" si="4150"/>
        <v>BF$14</v>
      </c>
      <c r="BG2944" s="80" t="str">
        <f t="shared" si="4150"/>
        <v>BG$14</v>
      </c>
      <c r="BH2944" s="80" t="str">
        <f t="shared" si="4150"/>
        <v>BH$14</v>
      </c>
      <c r="BI2944" s="80" t="str">
        <f t="shared" si="4150"/>
        <v>BI$14</v>
      </c>
      <c r="BJ2944" s="80" t="str">
        <f t="shared" si="4150"/>
        <v>BJ$14</v>
      </c>
      <c r="BK2944" s="80" t="str">
        <f t="shared" si="4150"/>
        <v>BK$14</v>
      </c>
      <c r="BL2944" s="80" t="str">
        <f t="shared" si="4150"/>
        <v>BL$14</v>
      </c>
      <c r="BM2944" s="80" t="str">
        <f t="shared" si="4150"/>
        <v>BM$14</v>
      </c>
      <c r="BN2944" s="80" t="str">
        <f t="shared" si="4150"/>
        <v>BN$14</v>
      </c>
      <c r="BO2944" s="80" t="str">
        <f t="shared" si="4150"/>
        <v>BO$14</v>
      </c>
      <c r="BP2944" s="80" t="str">
        <f t="shared" si="4150"/>
        <v>BP$14</v>
      </c>
      <c r="BQ2944" s="80" t="str">
        <f t="shared" si="4150"/>
        <v>BQ$14</v>
      </c>
      <c r="BR2944" s="80" t="str">
        <f t="shared" si="4150"/>
        <v>BR$14</v>
      </c>
      <c r="BS2944" s="80" t="str">
        <f t="shared" si="4150"/>
        <v>BS$14</v>
      </c>
      <c r="BT2944" s="80" t="str">
        <f t="shared" si="4150"/>
        <v>BT$14</v>
      </c>
      <c r="BU2944" s="80" t="str">
        <f t="shared" si="4150"/>
        <v>BU$14</v>
      </c>
      <c r="BV2944" s="80" t="str">
        <f t="shared" si="4150"/>
        <v>BV$14</v>
      </c>
      <c r="BW2944" s="80" t="str">
        <f t="shared" si="4150"/>
        <v>BW$14</v>
      </c>
      <c r="BX2944" s="80" t="str">
        <f t="shared" si="4150"/>
        <v>BX$14</v>
      </c>
      <c r="BY2944" s="80" t="str">
        <f t="shared" si="4150"/>
        <v>BY$14</v>
      </c>
      <c r="BZ2944" s="80" t="str">
        <f t="shared" si="4150"/>
        <v>BZ$14</v>
      </c>
      <c r="CA2944" s="80" t="str">
        <f t="shared" si="4150"/>
        <v>CA$14</v>
      </c>
      <c r="CB2944" s="80" t="str">
        <f t="shared" si="4150"/>
        <v>CB$14</v>
      </c>
      <c r="CC2944" s="80" t="str">
        <f t="shared" si="4150"/>
        <v>CC$14</v>
      </c>
      <c r="CD2944" s="80" t="str">
        <f t="shared" si="4150"/>
        <v>CD$14</v>
      </c>
      <c r="CE2944" s="80" t="str">
        <f t="shared" si="4150"/>
        <v>CE$14</v>
      </c>
      <c r="CF2944" s="80" t="str">
        <f t="shared" ref="CF2944:CK2944" si="4151">CF2918</f>
        <v>CF$14</v>
      </c>
      <c r="CG2944" s="80" t="str">
        <f t="shared" si="4151"/>
        <v>CG$14</v>
      </c>
      <c r="CH2944" s="80" t="str">
        <f t="shared" si="4151"/>
        <v>CH$14</v>
      </c>
      <c r="CI2944" s="80" t="str">
        <f t="shared" si="4151"/>
        <v>CI$14</v>
      </c>
      <c r="CJ2944" s="80" t="str">
        <f t="shared" si="4151"/>
        <v>CJ$14</v>
      </c>
      <c r="CK2944" s="80" t="str">
        <f t="shared" si="4151"/>
        <v>CK$14</v>
      </c>
      <c r="CL2944" s="80" t="str">
        <f t="shared" ref="CL2944" si="4152">CL2918</f>
        <v>CL$14</v>
      </c>
    </row>
    <row r="2945" spans="2:90" x14ac:dyDescent="0.4">
      <c r="B2945" s="132" t="str">
        <f t="shared" si="4139"/>
        <v>Secondary volume driver</v>
      </c>
      <c r="D2945" t="s">
        <v>545</v>
      </c>
      <c r="E2945" s="8" t="str">
        <f t="shared" si="4140"/>
        <v>2945 SEASON MONTHL-TR-R</v>
      </c>
      <c r="G2945" t="s">
        <v>332</v>
      </c>
      <c r="H2945" s="12"/>
      <c r="I2945" s="60"/>
      <c r="J2945" s="60"/>
      <c r="K2945" s="15"/>
      <c r="L2945" s="15"/>
      <c r="M2945" s="15"/>
      <c r="N2945" s="15"/>
      <c r="O2945" s="15"/>
      <c r="P2945" s="15"/>
      <c r="R2945" s="15"/>
      <c r="S2945" s="80" t="str">
        <f t="shared" ref="S2945" si="4153">S2919</f>
        <v>S$15</v>
      </c>
      <c r="T2945" s="80" t="str">
        <f t="shared" ref="T2945:CE2945" si="4154">T2919</f>
        <v>T$15</v>
      </c>
      <c r="U2945" s="80" t="str">
        <f t="shared" si="4154"/>
        <v>U$15</v>
      </c>
      <c r="V2945" s="80" t="str">
        <f t="shared" si="4154"/>
        <v>V$15</v>
      </c>
      <c r="W2945" s="80" t="str">
        <f t="shared" si="4154"/>
        <v>W$15</v>
      </c>
      <c r="X2945" s="80" t="str">
        <f t="shared" si="4154"/>
        <v>X$15</v>
      </c>
      <c r="Y2945" s="80" t="str">
        <f t="shared" si="4154"/>
        <v>Y$15</v>
      </c>
      <c r="Z2945" s="80" t="str">
        <f t="shared" si="4154"/>
        <v>Z$15</v>
      </c>
      <c r="AA2945" s="80" t="str">
        <f t="shared" si="4154"/>
        <v>AA$15</v>
      </c>
      <c r="AB2945" s="80" t="str">
        <f t="shared" si="4154"/>
        <v>AB$15</v>
      </c>
      <c r="AC2945" s="80" t="str">
        <f t="shared" si="4154"/>
        <v>AC$15</v>
      </c>
      <c r="AD2945" s="80" t="str">
        <f t="shared" si="4154"/>
        <v>AD$15</v>
      </c>
      <c r="AE2945" s="80" t="str">
        <f t="shared" si="4154"/>
        <v>AE$15</v>
      </c>
      <c r="AF2945" s="80" t="str">
        <f t="shared" si="4154"/>
        <v>AF$15</v>
      </c>
      <c r="AG2945" s="80" t="str">
        <f t="shared" si="4154"/>
        <v>AG$15</v>
      </c>
      <c r="AH2945" s="80" t="str">
        <f t="shared" si="4154"/>
        <v>AH$15</v>
      </c>
      <c r="AI2945" s="80" t="str">
        <f t="shared" si="4154"/>
        <v>AI$15</v>
      </c>
      <c r="AJ2945" s="80" t="str">
        <f t="shared" si="4154"/>
        <v>AJ$15</v>
      </c>
      <c r="AK2945" s="80" t="str">
        <f t="shared" si="4154"/>
        <v>AK$15</v>
      </c>
      <c r="AL2945" s="80" t="str">
        <f t="shared" si="4154"/>
        <v>AL$15</v>
      </c>
      <c r="AM2945" s="80" t="str">
        <f t="shared" si="4154"/>
        <v>AM$15</v>
      </c>
      <c r="AN2945" s="80" t="str">
        <f t="shared" si="4154"/>
        <v>AN$15</v>
      </c>
      <c r="AO2945" s="80" t="str">
        <f t="shared" si="4154"/>
        <v>AO$15</v>
      </c>
      <c r="AP2945" s="80" t="str">
        <f t="shared" si="4154"/>
        <v>AP$15</v>
      </c>
      <c r="AQ2945" s="80" t="str">
        <f t="shared" si="4154"/>
        <v>AQ$15</v>
      </c>
      <c r="AR2945" s="80" t="str">
        <f t="shared" si="4154"/>
        <v>AR$15</v>
      </c>
      <c r="AS2945" s="80" t="str">
        <f t="shared" si="4154"/>
        <v>AS$15</v>
      </c>
      <c r="AT2945" s="80" t="str">
        <f t="shared" si="4154"/>
        <v>AT$15</v>
      </c>
      <c r="AU2945" s="80" t="str">
        <f t="shared" si="4154"/>
        <v>AU$15</v>
      </c>
      <c r="AV2945" s="80" t="str">
        <f t="shared" si="4154"/>
        <v>AV$15</v>
      </c>
      <c r="AW2945" s="80" t="str">
        <f t="shared" si="4154"/>
        <v>AW$15</v>
      </c>
      <c r="AX2945" s="80" t="str">
        <f t="shared" si="4154"/>
        <v>AX$15</v>
      </c>
      <c r="AY2945" s="80" t="str">
        <f t="shared" si="4154"/>
        <v>AY$15</v>
      </c>
      <c r="AZ2945" s="80" t="str">
        <f t="shared" si="4154"/>
        <v>AZ$15</v>
      </c>
      <c r="BA2945" s="80" t="str">
        <f t="shared" si="4154"/>
        <v>BA$15</v>
      </c>
      <c r="BB2945" s="80" t="str">
        <f t="shared" si="4154"/>
        <v>BB$15</v>
      </c>
      <c r="BC2945" s="80" t="str">
        <f t="shared" si="4154"/>
        <v>BC$15</v>
      </c>
      <c r="BD2945" s="80" t="str">
        <f t="shared" si="4154"/>
        <v>BD$15</v>
      </c>
      <c r="BE2945" s="80" t="str">
        <f t="shared" si="4154"/>
        <v>BE$15</v>
      </c>
      <c r="BF2945" s="80" t="str">
        <f t="shared" si="4154"/>
        <v>BF$15</v>
      </c>
      <c r="BG2945" s="80" t="str">
        <f t="shared" si="4154"/>
        <v>BG$15</v>
      </c>
      <c r="BH2945" s="80" t="str">
        <f t="shared" si="4154"/>
        <v>BH$15</v>
      </c>
      <c r="BI2945" s="80" t="str">
        <f t="shared" si="4154"/>
        <v>BI$15</v>
      </c>
      <c r="BJ2945" s="80" t="str">
        <f t="shared" si="4154"/>
        <v>BJ$15</v>
      </c>
      <c r="BK2945" s="80" t="str">
        <f t="shared" si="4154"/>
        <v>BK$15</v>
      </c>
      <c r="BL2945" s="80" t="str">
        <f t="shared" si="4154"/>
        <v>BL$15</v>
      </c>
      <c r="BM2945" s="80" t="str">
        <f t="shared" si="4154"/>
        <v>BM$15</v>
      </c>
      <c r="BN2945" s="80" t="str">
        <f t="shared" si="4154"/>
        <v>BN$15</v>
      </c>
      <c r="BO2945" s="80" t="str">
        <f t="shared" si="4154"/>
        <v>BO$15</v>
      </c>
      <c r="BP2945" s="80" t="str">
        <f t="shared" si="4154"/>
        <v>BP$15</v>
      </c>
      <c r="BQ2945" s="80" t="str">
        <f t="shared" si="4154"/>
        <v>BQ$15</v>
      </c>
      <c r="BR2945" s="80" t="str">
        <f t="shared" si="4154"/>
        <v>BR$15</v>
      </c>
      <c r="BS2945" s="80" t="str">
        <f t="shared" si="4154"/>
        <v>BS$15</v>
      </c>
      <c r="BT2945" s="80" t="str">
        <f t="shared" si="4154"/>
        <v>BT$15</v>
      </c>
      <c r="BU2945" s="80" t="str">
        <f t="shared" si="4154"/>
        <v>BU$15</v>
      </c>
      <c r="BV2945" s="80" t="str">
        <f t="shared" si="4154"/>
        <v>BV$15</v>
      </c>
      <c r="BW2945" s="80" t="str">
        <f t="shared" si="4154"/>
        <v>BW$15</v>
      </c>
      <c r="BX2945" s="80" t="str">
        <f t="shared" si="4154"/>
        <v>BX$15</v>
      </c>
      <c r="BY2945" s="80" t="str">
        <f t="shared" si="4154"/>
        <v>BY$15</v>
      </c>
      <c r="BZ2945" s="80" t="str">
        <f t="shared" si="4154"/>
        <v>BZ$15</v>
      </c>
      <c r="CA2945" s="80" t="str">
        <f t="shared" si="4154"/>
        <v>CA$15</v>
      </c>
      <c r="CB2945" s="80" t="str">
        <f t="shared" si="4154"/>
        <v>CB$15</v>
      </c>
      <c r="CC2945" s="80" t="str">
        <f t="shared" si="4154"/>
        <v>CC$15</v>
      </c>
      <c r="CD2945" s="80" t="str">
        <f t="shared" si="4154"/>
        <v>CD$15</v>
      </c>
      <c r="CE2945" s="80" t="str">
        <f t="shared" si="4154"/>
        <v>CE$15</v>
      </c>
      <c r="CF2945" s="80" t="str">
        <f t="shared" ref="CF2945:CK2945" si="4155">CF2919</f>
        <v>CF$15</v>
      </c>
      <c r="CG2945" s="80" t="str">
        <f t="shared" si="4155"/>
        <v>CG$15</v>
      </c>
      <c r="CH2945" s="80" t="str">
        <f t="shared" si="4155"/>
        <v>CH$15</v>
      </c>
      <c r="CI2945" s="80" t="str">
        <f t="shared" si="4155"/>
        <v>CI$15</v>
      </c>
      <c r="CJ2945" s="80" t="str">
        <f t="shared" si="4155"/>
        <v>CJ$15</v>
      </c>
      <c r="CK2945" s="80" t="str">
        <f t="shared" si="4155"/>
        <v>CK$15</v>
      </c>
      <c r="CL2945" s="80" t="str">
        <f t="shared" ref="CL2945" si="4156">CL2919</f>
        <v>CL$15</v>
      </c>
    </row>
    <row r="2946" spans="2:90" x14ac:dyDescent="0.4">
      <c r="B2946" s="132"/>
      <c r="E2946" s="8"/>
      <c r="H2946" s="12"/>
      <c r="I2946" s="60"/>
      <c r="J2946" s="60"/>
      <c r="K2946" s="15"/>
      <c r="L2946" s="15"/>
      <c r="M2946" s="15"/>
      <c r="N2946" s="15"/>
      <c r="O2946" s="15"/>
      <c r="P2946" s="15"/>
      <c r="R2946" s="15"/>
      <c r="S2946" s="80"/>
      <c r="T2946" s="80"/>
      <c r="U2946" s="80"/>
      <c r="V2946" s="80"/>
      <c r="W2946" s="80"/>
      <c r="X2946" s="80"/>
      <c r="Y2946" s="80"/>
      <c r="Z2946" s="80"/>
      <c r="AA2946" s="80"/>
      <c r="AB2946" s="80"/>
      <c r="AC2946" s="80"/>
      <c r="AD2946" s="80"/>
      <c r="AE2946" s="80"/>
      <c r="AF2946" s="80"/>
      <c r="AG2946" s="80"/>
      <c r="AH2946" s="80"/>
      <c r="AI2946" s="80"/>
      <c r="AJ2946" s="80"/>
      <c r="AK2946" s="80"/>
      <c r="AL2946" s="80"/>
      <c r="AM2946" s="80"/>
      <c r="AN2946" s="80"/>
      <c r="AO2946" s="80"/>
      <c r="AP2946" s="80"/>
      <c r="AQ2946" s="80"/>
      <c r="AR2946" s="80"/>
      <c r="AS2946" s="80"/>
      <c r="AT2946" s="80"/>
      <c r="AU2946" s="80"/>
      <c r="AV2946" s="80"/>
      <c r="AW2946" s="80"/>
      <c r="AX2946" s="80"/>
      <c r="AY2946" s="80"/>
      <c r="AZ2946" s="80"/>
      <c r="BA2946" s="80"/>
      <c r="BB2946" s="80"/>
      <c r="BC2946" s="80"/>
      <c r="BD2946" s="80"/>
      <c r="BE2946" s="80"/>
      <c r="BF2946" s="80"/>
      <c r="BG2946" s="80"/>
      <c r="BH2946" s="80"/>
      <c r="BI2946" s="80"/>
      <c r="BJ2946" s="80"/>
      <c r="BK2946" s="80"/>
      <c r="BL2946" s="80"/>
      <c r="BM2946" s="80"/>
      <c r="BN2946" s="80"/>
      <c r="BO2946" s="80"/>
      <c r="BP2946" s="80"/>
      <c r="BQ2946" s="80"/>
      <c r="BR2946" s="80"/>
      <c r="BS2946" s="80"/>
      <c r="BT2946" s="80"/>
      <c r="BU2946" s="80"/>
      <c r="BV2946" s="80"/>
      <c r="BW2946" s="80"/>
      <c r="BX2946" s="80"/>
      <c r="BY2946" s="80"/>
      <c r="BZ2946" s="80"/>
      <c r="CA2946" s="80"/>
      <c r="CB2946" s="80"/>
      <c r="CC2946" s="80"/>
      <c r="CD2946" s="80"/>
      <c r="CE2946" s="80"/>
      <c r="CF2946" s="80"/>
      <c r="CG2946" s="80"/>
      <c r="CH2946" s="80"/>
      <c r="CI2946" s="80"/>
      <c r="CJ2946" s="80"/>
      <c r="CK2946" s="80"/>
      <c r="CL2946" s="80"/>
    </row>
    <row r="2947" spans="2:90" x14ac:dyDescent="0.4">
      <c r="B2947" s="171" t="s">
        <v>503</v>
      </c>
      <c r="E2947" s="8"/>
      <c r="H2947" s="170"/>
      <c r="I2947" s="172"/>
      <c r="J2947" s="172"/>
      <c r="K2947" s="193"/>
      <c r="L2947" s="193"/>
      <c r="M2947" s="193"/>
      <c r="N2947" s="193"/>
      <c r="O2947" s="193"/>
      <c r="P2947" s="193"/>
      <c r="R2947" s="194"/>
      <c r="S2947" s="170"/>
      <c r="T2947" s="170"/>
      <c r="U2947" s="170"/>
      <c r="V2947" s="170"/>
      <c r="W2947" s="170"/>
      <c r="X2947" s="170"/>
      <c r="Y2947" s="170"/>
      <c r="Z2947" s="170"/>
      <c r="AA2947" s="170"/>
      <c r="AB2947" s="170"/>
      <c r="AC2947" s="170"/>
      <c r="AD2947" s="170"/>
      <c r="AE2947" s="170"/>
      <c r="AF2947" s="170"/>
      <c r="AG2947" s="170"/>
      <c r="AH2947" s="170"/>
      <c r="AI2947" s="170"/>
      <c r="AJ2947" s="170"/>
      <c r="AK2947" s="170"/>
      <c r="AL2947" s="170"/>
      <c r="AM2947" s="170"/>
      <c r="AN2947" s="170"/>
      <c r="AO2947" s="170"/>
      <c r="AP2947" s="170"/>
      <c r="AQ2947" s="170"/>
      <c r="AR2947" s="170"/>
      <c r="AS2947" s="170"/>
      <c r="AT2947" s="170"/>
      <c r="AU2947" s="170"/>
      <c r="AV2947" s="170"/>
      <c r="AW2947" s="170"/>
      <c r="AX2947" s="170"/>
      <c r="AY2947" s="170"/>
      <c r="AZ2947" s="170"/>
      <c r="BA2947" s="170"/>
      <c r="BB2947" s="170"/>
      <c r="BC2947" s="170"/>
      <c r="BD2947" s="170"/>
      <c r="BE2947" s="170"/>
      <c r="BF2947" s="170"/>
      <c r="BG2947" s="170"/>
      <c r="BH2947" s="170"/>
      <c r="BI2947" s="170"/>
      <c r="BJ2947" s="170"/>
      <c r="BK2947" s="170"/>
      <c r="BL2947" s="170"/>
      <c r="BM2947" s="170"/>
      <c r="BN2947" s="170"/>
      <c r="BO2947" s="170"/>
      <c r="BP2947" s="170"/>
      <c r="BQ2947" s="170"/>
      <c r="BR2947" s="170"/>
      <c r="BS2947" s="170"/>
      <c r="BT2947" s="170"/>
      <c r="BU2947" s="170"/>
      <c r="BV2947" s="170"/>
      <c r="BW2947" s="170"/>
      <c r="BX2947" s="170"/>
      <c r="BY2947" s="170"/>
      <c r="BZ2947" s="170"/>
      <c r="CA2947" s="170"/>
      <c r="CB2947" s="170"/>
      <c r="CC2947" s="170"/>
      <c r="CD2947" s="170"/>
      <c r="CE2947" s="170"/>
      <c r="CF2947" s="170"/>
      <c r="CG2947" s="170"/>
      <c r="CH2947" s="170"/>
      <c r="CI2947" s="170"/>
      <c r="CJ2947" s="170"/>
      <c r="CK2947" s="170"/>
      <c r="CL2947" s="170"/>
    </row>
    <row r="2948" spans="2:90" x14ac:dyDescent="0.4">
      <c r="B2948" s="171" t="s">
        <v>504</v>
      </c>
      <c r="E2948" s="8"/>
      <c r="H2948" s="170"/>
      <c r="I2948" s="172"/>
      <c r="J2948" s="172"/>
      <c r="K2948" s="193"/>
      <c r="L2948" s="193"/>
      <c r="M2948" s="193"/>
      <c r="N2948" s="193"/>
      <c r="O2948" s="193"/>
      <c r="P2948" s="193"/>
      <c r="R2948" s="194"/>
      <c r="S2948" s="170"/>
      <c r="T2948" s="170"/>
      <c r="U2948" s="170"/>
      <c r="V2948" s="170"/>
      <c r="W2948" s="170"/>
      <c r="X2948" s="170"/>
      <c r="Y2948" s="170"/>
      <c r="Z2948" s="170"/>
      <c r="AA2948" s="170"/>
      <c r="AB2948" s="170"/>
      <c r="AC2948" s="170"/>
      <c r="AD2948" s="170"/>
      <c r="AE2948" s="170"/>
      <c r="AF2948" s="170"/>
      <c r="AG2948" s="170"/>
      <c r="AH2948" s="170"/>
      <c r="AI2948" s="170"/>
      <c r="AJ2948" s="170"/>
      <c r="AK2948" s="170"/>
      <c r="AL2948" s="170"/>
      <c r="AM2948" s="170"/>
      <c r="AN2948" s="170"/>
      <c r="AO2948" s="170"/>
      <c r="AP2948" s="170"/>
      <c r="AQ2948" s="170"/>
      <c r="AR2948" s="170"/>
      <c r="AS2948" s="170"/>
      <c r="AT2948" s="170"/>
      <c r="AU2948" s="170"/>
      <c r="AV2948" s="170"/>
      <c r="AW2948" s="170"/>
      <c r="AX2948" s="170"/>
      <c r="AY2948" s="170"/>
      <c r="AZ2948" s="170"/>
      <c r="BA2948" s="170"/>
      <c r="BB2948" s="170"/>
      <c r="BC2948" s="170"/>
      <c r="BD2948" s="170"/>
      <c r="BE2948" s="170"/>
      <c r="BF2948" s="170"/>
      <c r="BG2948" s="170"/>
      <c r="BH2948" s="170"/>
      <c r="BI2948" s="170"/>
      <c r="BJ2948" s="170"/>
      <c r="BK2948" s="170"/>
      <c r="BL2948" s="170"/>
      <c r="BM2948" s="170"/>
      <c r="BN2948" s="170"/>
      <c r="BO2948" s="170"/>
      <c r="BP2948" s="170"/>
      <c r="BQ2948" s="170"/>
      <c r="BR2948" s="170"/>
      <c r="BS2948" s="170"/>
      <c r="BT2948" s="170"/>
      <c r="BU2948" s="170"/>
      <c r="BV2948" s="170"/>
      <c r="BW2948" s="170"/>
      <c r="BX2948" s="170"/>
      <c r="BY2948" s="170"/>
      <c r="BZ2948" s="170"/>
      <c r="CA2948" s="170"/>
      <c r="CB2948" s="170"/>
      <c r="CC2948" s="170"/>
      <c r="CD2948" s="170"/>
      <c r="CE2948" s="170"/>
      <c r="CF2948" s="170"/>
      <c r="CG2948" s="170"/>
      <c r="CH2948" s="170"/>
      <c r="CI2948" s="170"/>
      <c r="CJ2948" s="170"/>
      <c r="CK2948" s="170"/>
      <c r="CL2948" s="170"/>
    </row>
    <row r="2949" spans="2:90" x14ac:dyDescent="0.4">
      <c r="B2949" s="171" t="s">
        <v>461</v>
      </c>
      <c r="E2949" s="8"/>
      <c r="H2949" s="170"/>
      <c r="I2949" s="172"/>
      <c r="J2949" s="172"/>
      <c r="K2949" s="193"/>
      <c r="L2949" s="193"/>
      <c r="M2949" s="193"/>
      <c r="N2949" s="193"/>
      <c r="O2949" s="193"/>
      <c r="P2949" s="193"/>
      <c r="R2949" s="194"/>
      <c r="S2949" s="195" t="str">
        <f t="shared" ref="S2949:AX2949" si="4157">S$16</f>
        <v>S$12</v>
      </c>
      <c r="T2949" s="195" t="str">
        <f t="shared" si="4157"/>
        <v>T$12</v>
      </c>
      <c r="U2949" s="195" t="str">
        <f t="shared" si="4157"/>
        <v>U$12</v>
      </c>
      <c r="V2949" s="195" t="str">
        <f t="shared" si="4157"/>
        <v>V$12</v>
      </c>
      <c r="W2949" s="195" t="str">
        <f t="shared" si="4157"/>
        <v>W$12</v>
      </c>
      <c r="X2949" s="195" t="str">
        <f t="shared" si="4157"/>
        <v>X$12</v>
      </c>
      <c r="Y2949" s="195" t="str">
        <f t="shared" si="4157"/>
        <v>Y$12</v>
      </c>
      <c r="Z2949" s="195" t="str">
        <f t="shared" si="4157"/>
        <v>Z$12</v>
      </c>
      <c r="AA2949" s="195" t="str">
        <f t="shared" si="4157"/>
        <v>AA$12</v>
      </c>
      <c r="AB2949" s="195" t="str">
        <f t="shared" si="4157"/>
        <v>AB$12</v>
      </c>
      <c r="AC2949" s="195" t="str">
        <f t="shared" si="4157"/>
        <v>AC$12</v>
      </c>
      <c r="AD2949" s="195" t="str">
        <f t="shared" si="4157"/>
        <v>AD$12</v>
      </c>
      <c r="AE2949" s="195" t="str">
        <f t="shared" si="4157"/>
        <v>AE$12</v>
      </c>
      <c r="AF2949" s="195" t="str">
        <f t="shared" si="4157"/>
        <v>AF$12</v>
      </c>
      <c r="AG2949" s="195" t="str">
        <f t="shared" si="4157"/>
        <v>AG$12</v>
      </c>
      <c r="AH2949" s="195" t="str">
        <f t="shared" si="4157"/>
        <v>AH$12</v>
      </c>
      <c r="AI2949" s="195" t="str">
        <f t="shared" si="4157"/>
        <v>AI$12</v>
      </c>
      <c r="AJ2949" s="195" t="str">
        <f t="shared" si="4157"/>
        <v>AJ$12</v>
      </c>
      <c r="AK2949" s="195" t="str">
        <f t="shared" si="4157"/>
        <v>AK$12</v>
      </c>
      <c r="AL2949" s="195" t="str">
        <f t="shared" si="4157"/>
        <v>AL$12</v>
      </c>
      <c r="AM2949" s="195" t="str">
        <f t="shared" si="4157"/>
        <v>AM$12</v>
      </c>
      <c r="AN2949" s="195" t="str">
        <f t="shared" si="4157"/>
        <v>AN$12</v>
      </c>
      <c r="AO2949" s="195" t="str">
        <f t="shared" si="4157"/>
        <v>AO$12</v>
      </c>
      <c r="AP2949" s="195" t="str">
        <f t="shared" si="4157"/>
        <v>AP$12</v>
      </c>
      <c r="AQ2949" s="195" t="str">
        <f t="shared" si="4157"/>
        <v>AQ$12</v>
      </c>
      <c r="AR2949" s="195" t="str">
        <f t="shared" si="4157"/>
        <v>AR$12</v>
      </c>
      <c r="AS2949" s="195" t="str">
        <f t="shared" si="4157"/>
        <v>AS$12</v>
      </c>
      <c r="AT2949" s="195" t="str">
        <f t="shared" si="4157"/>
        <v>AT$12</v>
      </c>
      <c r="AU2949" s="195" t="str">
        <f t="shared" si="4157"/>
        <v>AU$12</v>
      </c>
      <c r="AV2949" s="195" t="str">
        <f t="shared" si="4157"/>
        <v>AV$12</v>
      </c>
      <c r="AW2949" s="195" t="str">
        <f t="shared" si="4157"/>
        <v>AW$12</v>
      </c>
      <c r="AX2949" s="195" t="str">
        <f t="shared" si="4157"/>
        <v>AX$12</v>
      </c>
      <c r="AY2949" s="195" t="str">
        <f t="shared" ref="AY2949:CD2949" si="4158">AY$16</f>
        <v>AY$12</v>
      </c>
      <c r="AZ2949" s="195" t="str">
        <f t="shared" si="4158"/>
        <v>AZ$12</v>
      </c>
      <c r="BA2949" s="195" t="str">
        <f t="shared" si="4158"/>
        <v>BA$12</v>
      </c>
      <c r="BB2949" s="195" t="str">
        <f t="shared" si="4158"/>
        <v>BB$12</v>
      </c>
      <c r="BC2949" s="195" t="str">
        <f t="shared" si="4158"/>
        <v>BC$12</v>
      </c>
      <c r="BD2949" s="195" t="str">
        <f t="shared" si="4158"/>
        <v>BD$12</v>
      </c>
      <c r="BE2949" s="195" t="str">
        <f t="shared" si="4158"/>
        <v>BE$12</v>
      </c>
      <c r="BF2949" s="195" t="str">
        <f t="shared" si="4158"/>
        <v>BF$12</v>
      </c>
      <c r="BG2949" s="195" t="str">
        <f t="shared" si="4158"/>
        <v>BG$12</v>
      </c>
      <c r="BH2949" s="195" t="str">
        <f t="shared" si="4158"/>
        <v>BH$12</v>
      </c>
      <c r="BI2949" s="195" t="str">
        <f t="shared" si="4158"/>
        <v>BI$12</v>
      </c>
      <c r="BJ2949" s="195" t="str">
        <f t="shared" si="4158"/>
        <v>BJ$12</v>
      </c>
      <c r="BK2949" s="195" t="str">
        <f t="shared" si="4158"/>
        <v>BK$12</v>
      </c>
      <c r="BL2949" s="195" t="str">
        <f t="shared" si="4158"/>
        <v>BL$12</v>
      </c>
      <c r="BM2949" s="195" t="str">
        <f t="shared" si="4158"/>
        <v>BM$12</v>
      </c>
      <c r="BN2949" s="195" t="str">
        <f t="shared" si="4158"/>
        <v>BN$12</v>
      </c>
      <c r="BO2949" s="195" t="str">
        <f t="shared" si="4158"/>
        <v>BO$12</v>
      </c>
      <c r="BP2949" s="195" t="str">
        <f t="shared" si="4158"/>
        <v>BP$12</v>
      </c>
      <c r="BQ2949" s="195" t="str">
        <f t="shared" si="4158"/>
        <v>BQ$12</v>
      </c>
      <c r="BR2949" s="195" t="str">
        <f t="shared" si="4158"/>
        <v>BR$12</v>
      </c>
      <c r="BS2949" s="195" t="str">
        <f t="shared" si="4158"/>
        <v>BS$12</v>
      </c>
      <c r="BT2949" s="195" t="str">
        <f t="shared" si="4158"/>
        <v>BT$12</v>
      </c>
      <c r="BU2949" s="195" t="str">
        <f t="shared" si="4158"/>
        <v>BU$12</v>
      </c>
      <c r="BV2949" s="195" t="str">
        <f t="shared" si="4158"/>
        <v>BV$12</v>
      </c>
      <c r="BW2949" s="195" t="str">
        <f t="shared" si="4158"/>
        <v>BW$12</v>
      </c>
      <c r="BX2949" s="195" t="str">
        <f t="shared" si="4158"/>
        <v>BX$12</v>
      </c>
      <c r="BY2949" s="195" t="str">
        <f t="shared" si="4158"/>
        <v>BY$12</v>
      </c>
      <c r="BZ2949" s="195" t="str">
        <f t="shared" si="4158"/>
        <v>BZ$12</v>
      </c>
      <c r="CA2949" s="195" t="str">
        <f t="shared" si="4158"/>
        <v>CA$12</v>
      </c>
      <c r="CB2949" s="195" t="str">
        <f t="shared" si="4158"/>
        <v>CB$12</v>
      </c>
      <c r="CC2949" s="195" t="str">
        <f t="shared" si="4158"/>
        <v>CC$12</v>
      </c>
      <c r="CD2949" s="195" t="str">
        <f t="shared" si="4158"/>
        <v>CD$12</v>
      </c>
      <c r="CE2949" s="195" t="str">
        <f t="shared" ref="CE2949:CL2949" si="4159">CE$16</f>
        <v>CE$12</v>
      </c>
      <c r="CF2949" s="195" t="str">
        <f t="shared" si="4159"/>
        <v>CF$12</v>
      </c>
      <c r="CG2949" s="195" t="str">
        <f t="shared" si="4159"/>
        <v>CG$12</v>
      </c>
      <c r="CH2949" s="195" t="str">
        <f t="shared" si="4159"/>
        <v>CH$12</v>
      </c>
      <c r="CI2949" s="195" t="str">
        <f t="shared" si="4159"/>
        <v>CI$12</v>
      </c>
      <c r="CJ2949" s="195" t="str">
        <f t="shared" si="4159"/>
        <v>CJ$12</v>
      </c>
      <c r="CK2949" s="195" t="str">
        <f t="shared" si="4159"/>
        <v>CK$12</v>
      </c>
      <c r="CL2949" s="195" t="str">
        <f t="shared" si="4159"/>
        <v>CL$12</v>
      </c>
    </row>
    <row r="2950" spans="2:90" x14ac:dyDescent="0.4">
      <c r="B2950" s="171" t="s">
        <v>462</v>
      </c>
      <c r="E2950" s="8"/>
      <c r="H2950" s="196"/>
      <c r="I2950" s="197"/>
      <c r="J2950" s="197"/>
      <c r="K2950" s="198"/>
      <c r="L2950" s="198"/>
      <c r="M2950" s="198"/>
      <c r="N2950" s="198"/>
      <c r="O2950" s="198"/>
      <c r="P2950" s="198"/>
      <c r="R2950" s="198"/>
      <c r="S2950" s="195" t="str">
        <f t="shared" ref="S2950:AX2950" si="4160">S$17</f>
        <v>S$13</v>
      </c>
      <c r="T2950" s="195" t="str">
        <f t="shared" si="4160"/>
        <v>T$13</v>
      </c>
      <c r="U2950" s="195" t="str">
        <f t="shared" si="4160"/>
        <v>U$13</v>
      </c>
      <c r="V2950" s="195" t="str">
        <f t="shared" si="4160"/>
        <v>V$13</v>
      </c>
      <c r="W2950" s="195" t="str">
        <f t="shared" si="4160"/>
        <v>W$13</v>
      </c>
      <c r="X2950" s="195" t="str">
        <f t="shared" si="4160"/>
        <v>X$13</v>
      </c>
      <c r="Y2950" s="195" t="str">
        <f t="shared" si="4160"/>
        <v>Y$13</v>
      </c>
      <c r="Z2950" s="195" t="str">
        <f t="shared" si="4160"/>
        <v>Z$13</v>
      </c>
      <c r="AA2950" s="195" t="str">
        <f t="shared" si="4160"/>
        <v>AA$13</v>
      </c>
      <c r="AB2950" s="195" t="str">
        <f t="shared" si="4160"/>
        <v>AB$13</v>
      </c>
      <c r="AC2950" s="195" t="str">
        <f t="shared" si="4160"/>
        <v>AC$13</v>
      </c>
      <c r="AD2950" s="195" t="str">
        <f t="shared" si="4160"/>
        <v>AD$13</v>
      </c>
      <c r="AE2950" s="195" t="str">
        <f t="shared" si="4160"/>
        <v>AE$13</v>
      </c>
      <c r="AF2950" s="195" t="str">
        <f t="shared" si="4160"/>
        <v>AF$13</v>
      </c>
      <c r="AG2950" s="195" t="str">
        <f t="shared" si="4160"/>
        <v>AG$13</v>
      </c>
      <c r="AH2950" s="195" t="str">
        <f t="shared" si="4160"/>
        <v>AH$13</v>
      </c>
      <c r="AI2950" s="195" t="str">
        <f t="shared" si="4160"/>
        <v>AI$13</v>
      </c>
      <c r="AJ2950" s="195" t="str">
        <f t="shared" si="4160"/>
        <v>AJ$13</v>
      </c>
      <c r="AK2950" s="195" t="str">
        <f t="shared" si="4160"/>
        <v>AK$13</v>
      </c>
      <c r="AL2950" s="195" t="str">
        <f t="shared" si="4160"/>
        <v>AL$13</v>
      </c>
      <c r="AM2950" s="195" t="str">
        <f t="shared" si="4160"/>
        <v>AM$13</v>
      </c>
      <c r="AN2950" s="195" t="str">
        <f t="shared" si="4160"/>
        <v>AN$13</v>
      </c>
      <c r="AO2950" s="195" t="str">
        <f t="shared" si="4160"/>
        <v>AO$13</v>
      </c>
      <c r="AP2950" s="195" t="str">
        <f t="shared" si="4160"/>
        <v>AP$13</v>
      </c>
      <c r="AQ2950" s="195" t="str">
        <f t="shared" si="4160"/>
        <v>AQ$13</v>
      </c>
      <c r="AR2950" s="195" t="str">
        <f t="shared" si="4160"/>
        <v>AR$13</v>
      </c>
      <c r="AS2950" s="195" t="str">
        <f t="shared" si="4160"/>
        <v>AS$13</v>
      </c>
      <c r="AT2950" s="195" t="str">
        <f t="shared" si="4160"/>
        <v>AT$13</v>
      </c>
      <c r="AU2950" s="195" t="str">
        <f t="shared" si="4160"/>
        <v>AU$13</v>
      </c>
      <c r="AV2950" s="195" t="str">
        <f t="shared" si="4160"/>
        <v>AV$13</v>
      </c>
      <c r="AW2950" s="195" t="str">
        <f t="shared" si="4160"/>
        <v>AW$13</v>
      </c>
      <c r="AX2950" s="195" t="str">
        <f t="shared" si="4160"/>
        <v>AX$13</v>
      </c>
      <c r="AY2950" s="195" t="str">
        <f t="shared" ref="AY2950:CD2950" si="4161">AY$17</f>
        <v>AY$13</v>
      </c>
      <c r="AZ2950" s="195" t="str">
        <f t="shared" si="4161"/>
        <v>AZ$13</v>
      </c>
      <c r="BA2950" s="195" t="str">
        <f t="shared" si="4161"/>
        <v>BA$13</v>
      </c>
      <c r="BB2950" s="195" t="str">
        <f t="shared" si="4161"/>
        <v>BB$13</v>
      </c>
      <c r="BC2950" s="195" t="str">
        <f t="shared" si="4161"/>
        <v>BC$13</v>
      </c>
      <c r="BD2950" s="195" t="str">
        <f t="shared" si="4161"/>
        <v>BD$13</v>
      </c>
      <c r="BE2950" s="195" t="str">
        <f t="shared" si="4161"/>
        <v>BE$13</v>
      </c>
      <c r="BF2950" s="195" t="str">
        <f t="shared" si="4161"/>
        <v>BF$13</v>
      </c>
      <c r="BG2950" s="195" t="str">
        <f t="shared" si="4161"/>
        <v>BG$13</v>
      </c>
      <c r="BH2950" s="195" t="str">
        <f t="shared" si="4161"/>
        <v>BH$13</v>
      </c>
      <c r="BI2950" s="195" t="str">
        <f t="shared" si="4161"/>
        <v>BI$13</v>
      </c>
      <c r="BJ2950" s="195" t="str">
        <f t="shared" si="4161"/>
        <v>BJ$13</v>
      </c>
      <c r="BK2950" s="195" t="str">
        <f t="shared" si="4161"/>
        <v>BK$13</v>
      </c>
      <c r="BL2950" s="195" t="str">
        <f t="shared" si="4161"/>
        <v>BL$13</v>
      </c>
      <c r="BM2950" s="195" t="str">
        <f t="shared" si="4161"/>
        <v>BM$13</v>
      </c>
      <c r="BN2950" s="195" t="str">
        <f t="shared" si="4161"/>
        <v>BN$13</v>
      </c>
      <c r="BO2950" s="195" t="str">
        <f t="shared" si="4161"/>
        <v>BO$13</v>
      </c>
      <c r="BP2950" s="195" t="str">
        <f t="shared" si="4161"/>
        <v>BP$13</v>
      </c>
      <c r="BQ2950" s="195" t="str">
        <f t="shared" si="4161"/>
        <v>BQ$13</v>
      </c>
      <c r="BR2950" s="195" t="str">
        <f t="shared" si="4161"/>
        <v>BR$13</v>
      </c>
      <c r="BS2950" s="195" t="str">
        <f t="shared" si="4161"/>
        <v>BS$13</v>
      </c>
      <c r="BT2950" s="195" t="str">
        <f t="shared" si="4161"/>
        <v>BT$13</v>
      </c>
      <c r="BU2950" s="195" t="str">
        <f t="shared" si="4161"/>
        <v>BU$13</v>
      </c>
      <c r="BV2950" s="195" t="str">
        <f t="shared" si="4161"/>
        <v>BV$13</v>
      </c>
      <c r="BW2950" s="195" t="str">
        <f t="shared" si="4161"/>
        <v>BW$13</v>
      </c>
      <c r="BX2950" s="195" t="str">
        <f t="shared" si="4161"/>
        <v>BX$13</v>
      </c>
      <c r="BY2950" s="195" t="str">
        <f t="shared" si="4161"/>
        <v>BY$13</v>
      </c>
      <c r="BZ2950" s="195" t="str">
        <f t="shared" si="4161"/>
        <v>BZ$13</v>
      </c>
      <c r="CA2950" s="195" t="str">
        <f t="shared" si="4161"/>
        <v>CA$13</v>
      </c>
      <c r="CB2950" s="195" t="str">
        <f t="shared" si="4161"/>
        <v>CB$13</v>
      </c>
      <c r="CC2950" s="195" t="str">
        <f t="shared" si="4161"/>
        <v>CC$13</v>
      </c>
      <c r="CD2950" s="195" t="str">
        <f t="shared" si="4161"/>
        <v>CD$13</v>
      </c>
      <c r="CE2950" s="195" t="str">
        <f t="shared" ref="CE2950:CL2950" si="4162">CE$17</f>
        <v>CE$13</v>
      </c>
      <c r="CF2950" s="195" t="str">
        <f t="shared" si="4162"/>
        <v>CF$13</v>
      </c>
      <c r="CG2950" s="195" t="str">
        <f t="shared" si="4162"/>
        <v>CG$13</v>
      </c>
      <c r="CH2950" s="195" t="str">
        <f t="shared" si="4162"/>
        <v>CH$13</v>
      </c>
      <c r="CI2950" s="195" t="str">
        <f t="shared" si="4162"/>
        <v>CI$13</v>
      </c>
      <c r="CJ2950" s="195" t="str">
        <f t="shared" si="4162"/>
        <v>CJ$13</v>
      </c>
      <c r="CK2950" s="195" t="str">
        <f t="shared" si="4162"/>
        <v>CK$13</v>
      </c>
      <c r="CL2950" s="195" t="str">
        <f t="shared" si="4162"/>
        <v>CL$13</v>
      </c>
    </row>
    <row r="2951" spans="2:90" x14ac:dyDescent="0.4">
      <c r="B2951" s="171" t="s">
        <v>491</v>
      </c>
      <c r="E2951" s="8"/>
      <c r="H2951" s="196"/>
      <c r="I2951" s="197"/>
      <c r="J2951" s="197"/>
      <c r="K2951" s="198"/>
      <c r="L2951" s="198"/>
      <c r="M2951" s="198"/>
      <c r="N2951" s="198"/>
      <c r="O2951" s="198"/>
      <c r="P2951" s="198"/>
      <c r="R2951" s="198"/>
      <c r="S2951" s="186"/>
      <c r="T2951" s="186"/>
      <c r="U2951" s="186"/>
      <c r="V2951" s="186"/>
      <c r="W2951" s="186"/>
      <c r="X2951" s="186"/>
      <c r="Y2951" s="186"/>
      <c r="Z2951" s="186"/>
      <c r="AA2951" s="186"/>
      <c r="AB2951" s="186"/>
      <c r="AC2951" s="186"/>
      <c r="AD2951" s="186"/>
      <c r="AE2951" s="186"/>
      <c r="AF2951" s="186"/>
      <c r="AG2951" s="186"/>
      <c r="AH2951" s="186"/>
      <c r="AI2951" s="186"/>
      <c r="AJ2951" s="186"/>
      <c r="AK2951" s="186"/>
      <c r="AL2951" s="186"/>
      <c r="AM2951" s="186"/>
      <c r="AN2951" s="186"/>
      <c r="AO2951" s="186"/>
      <c r="AP2951" s="186"/>
      <c r="AQ2951" s="186"/>
      <c r="AR2951" s="186"/>
      <c r="AS2951" s="186"/>
      <c r="AT2951" s="186"/>
      <c r="AU2951" s="186"/>
      <c r="AV2951" s="186"/>
      <c r="AW2951" s="186"/>
      <c r="AX2951" s="186"/>
      <c r="AY2951" s="186"/>
      <c r="AZ2951" s="186"/>
      <c r="BA2951" s="186"/>
      <c r="BB2951" s="186"/>
      <c r="BC2951" s="186"/>
      <c r="BD2951" s="186"/>
      <c r="BE2951" s="186"/>
      <c r="BF2951" s="186"/>
      <c r="BG2951" s="186"/>
      <c r="BH2951" s="186"/>
      <c r="BI2951" s="186"/>
      <c r="BJ2951" s="186"/>
      <c r="BK2951" s="186"/>
      <c r="BL2951" s="186"/>
      <c r="BM2951" s="186"/>
      <c r="BN2951" s="186"/>
      <c r="BO2951" s="186"/>
      <c r="BP2951" s="186"/>
      <c r="BQ2951" s="186"/>
      <c r="BR2951" s="186"/>
      <c r="BS2951" s="186"/>
      <c r="BT2951" s="186"/>
      <c r="BU2951" s="186"/>
      <c r="BV2951" s="186"/>
      <c r="BW2951" s="186"/>
      <c r="BX2951" s="186"/>
      <c r="BY2951" s="186"/>
      <c r="BZ2951" s="186"/>
      <c r="CA2951" s="186"/>
      <c r="CB2951" s="186"/>
      <c r="CC2951" s="186"/>
      <c r="CD2951" s="186"/>
      <c r="CE2951" s="186"/>
      <c r="CF2951" s="186"/>
      <c r="CG2951" s="186"/>
      <c r="CH2951" s="186"/>
      <c r="CI2951" s="186"/>
      <c r="CJ2951" s="186"/>
      <c r="CK2951" s="186"/>
      <c r="CL2951" s="186"/>
    </row>
    <row r="2952" spans="2:90" x14ac:dyDescent="0.4">
      <c r="B2952" s="171" t="s">
        <v>505</v>
      </c>
      <c r="E2952" s="8"/>
      <c r="H2952" s="196"/>
      <c r="I2952" s="197"/>
      <c r="J2952" s="197"/>
      <c r="K2952" s="198"/>
      <c r="L2952" s="198"/>
      <c r="M2952" s="198"/>
      <c r="N2952" s="198"/>
      <c r="O2952" s="198"/>
      <c r="P2952" s="198"/>
      <c r="R2952" s="198"/>
      <c r="S2952" s="186"/>
      <c r="T2952" s="186"/>
      <c r="U2952" s="186"/>
      <c r="V2952" s="186"/>
      <c r="W2952" s="186"/>
      <c r="X2952" s="186"/>
      <c r="Y2952" s="186"/>
      <c r="Z2952" s="186"/>
      <c r="AA2952" s="186"/>
      <c r="AB2952" s="186"/>
      <c r="AC2952" s="186"/>
      <c r="AD2952" s="186"/>
      <c r="AE2952" s="186"/>
      <c r="AF2952" s="186"/>
      <c r="AG2952" s="186"/>
      <c r="AH2952" s="186"/>
      <c r="AI2952" s="186"/>
      <c r="AJ2952" s="186"/>
      <c r="AK2952" s="186"/>
      <c r="AL2952" s="186"/>
      <c r="AM2952" s="186"/>
      <c r="AN2952" s="186"/>
      <c r="AO2952" s="186"/>
      <c r="AP2952" s="186"/>
      <c r="AQ2952" s="186"/>
      <c r="AR2952" s="186"/>
      <c r="AS2952" s="186"/>
      <c r="AT2952" s="186"/>
      <c r="AU2952" s="186"/>
      <c r="AV2952" s="186"/>
      <c r="AW2952" s="186"/>
      <c r="AX2952" s="186"/>
      <c r="AY2952" s="186"/>
      <c r="AZ2952" s="186"/>
      <c r="BA2952" s="186"/>
      <c r="BB2952" s="186"/>
      <c r="BC2952" s="186"/>
      <c r="BD2952" s="186"/>
      <c r="BE2952" s="186"/>
      <c r="BF2952" s="186"/>
      <c r="BG2952" s="186"/>
      <c r="BH2952" s="186"/>
      <c r="BI2952" s="186"/>
      <c r="BJ2952" s="186"/>
      <c r="BK2952" s="186"/>
      <c r="BL2952" s="186"/>
      <c r="BM2952" s="186"/>
      <c r="BN2952" s="186"/>
      <c r="BO2952" s="186"/>
      <c r="BP2952" s="186"/>
      <c r="BQ2952" s="186"/>
      <c r="BR2952" s="186"/>
      <c r="BS2952" s="186"/>
      <c r="BT2952" s="186"/>
      <c r="BU2952" s="186"/>
      <c r="BV2952" s="186"/>
      <c r="BW2952" s="186"/>
      <c r="BX2952" s="186"/>
      <c r="BY2952" s="186"/>
      <c r="BZ2952" s="186"/>
      <c r="CA2952" s="186"/>
      <c r="CB2952" s="186"/>
      <c r="CC2952" s="186"/>
      <c r="CD2952" s="186"/>
      <c r="CE2952" s="186"/>
      <c r="CF2952" s="186"/>
      <c r="CG2952" s="186"/>
      <c r="CH2952" s="186"/>
      <c r="CI2952" s="186"/>
      <c r="CJ2952" s="186"/>
      <c r="CK2952" s="186"/>
      <c r="CL2952" s="186"/>
    </row>
    <row r="2953" spans="2:90" x14ac:dyDescent="0.4">
      <c r="B2953" s="171" t="s">
        <v>463</v>
      </c>
      <c r="E2953" s="8"/>
      <c r="H2953" s="196"/>
      <c r="I2953" s="197"/>
      <c r="J2953" s="197"/>
      <c r="K2953" s="198"/>
      <c r="L2953" s="198"/>
      <c r="M2953" s="198"/>
      <c r="N2953" s="198"/>
      <c r="O2953" s="198"/>
      <c r="P2953" s="198"/>
      <c r="R2953" s="198"/>
      <c r="S2953" s="186" t="str">
        <f t="shared" ref="S2953:AX2953" si="4163">S$18</f>
        <v>S$14</v>
      </c>
      <c r="T2953" s="186" t="str">
        <f t="shared" si="4163"/>
        <v>T$14</v>
      </c>
      <c r="U2953" s="186" t="str">
        <f t="shared" si="4163"/>
        <v>U$14</v>
      </c>
      <c r="V2953" s="186" t="str">
        <f t="shared" si="4163"/>
        <v>V$14</v>
      </c>
      <c r="W2953" s="186" t="str">
        <f t="shared" si="4163"/>
        <v>W$14</v>
      </c>
      <c r="X2953" s="186" t="str">
        <f t="shared" si="4163"/>
        <v>X$14</v>
      </c>
      <c r="Y2953" s="186" t="str">
        <f t="shared" si="4163"/>
        <v>Y$14</v>
      </c>
      <c r="Z2953" s="186" t="str">
        <f t="shared" si="4163"/>
        <v>Z$14</v>
      </c>
      <c r="AA2953" s="186" t="str">
        <f t="shared" si="4163"/>
        <v>AA$14</v>
      </c>
      <c r="AB2953" s="186" t="str">
        <f t="shared" si="4163"/>
        <v>AB$14</v>
      </c>
      <c r="AC2953" s="186" t="str">
        <f t="shared" si="4163"/>
        <v>AC$14</v>
      </c>
      <c r="AD2953" s="186" t="str">
        <f t="shared" si="4163"/>
        <v>AD$14</v>
      </c>
      <c r="AE2953" s="186" t="str">
        <f t="shared" si="4163"/>
        <v>AE$14</v>
      </c>
      <c r="AF2953" s="186" t="str">
        <f t="shared" si="4163"/>
        <v>AF$14</v>
      </c>
      <c r="AG2953" s="186" t="str">
        <f t="shared" si="4163"/>
        <v>AG$14</v>
      </c>
      <c r="AH2953" s="186" t="str">
        <f t="shared" si="4163"/>
        <v>AH$14</v>
      </c>
      <c r="AI2953" s="186" t="str">
        <f t="shared" si="4163"/>
        <v>AI$14</v>
      </c>
      <c r="AJ2953" s="186" t="str">
        <f t="shared" si="4163"/>
        <v>AJ$14</v>
      </c>
      <c r="AK2953" s="186" t="str">
        <f t="shared" si="4163"/>
        <v>AK$14</v>
      </c>
      <c r="AL2953" s="186" t="str">
        <f t="shared" si="4163"/>
        <v>AL$14</v>
      </c>
      <c r="AM2953" s="186" t="str">
        <f t="shared" si="4163"/>
        <v>AM$14</v>
      </c>
      <c r="AN2953" s="186" t="str">
        <f t="shared" si="4163"/>
        <v>AN$14</v>
      </c>
      <c r="AO2953" s="186" t="str">
        <f t="shared" si="4163"/>
        <v>AO$14</v>
      </c>
      <c r="AP2953" s="186" t="str">
        <f t="shared" si="4163"/>
        <v>AP$14</v>
      </c>
      <c r="AQ2953" s="186" t="str">
        <f t="shared" si="4163"/>
        <v>AQ$14</v>
      </c>
      <c r="AR2953" s="186" t="str">
        <f t="shared" si="4163"/>
        <v>AR$14</v>
      </c>
      <c r="AS2953" s="186" t="str">
        <f t="shared" si="4163"/>
        <v>AS$14</v>
      </c>
      <c r="AT2953" s="186" t="str">
        <f t="shared" si="4163"/>
        <v>AT$14</v>
      </c>
      <c r="AU2953" s="186" t="str">
        <f t="shared" si="4163"/>
        <v>AU$14</v>
      </c>
      <c r="AV2953" s="186" t="str">
        <f t="shared" si="4163"/>
        <v>AV$14</v>
      </c>
      <c r="AW2953" s="186" t="str">
        <f t="shared" si="4163"/>
        <v>AW$14</v>
      </c>
      <c r="AX2953" s="186" t="str">
        <f t="shared" si="4163"/>
        <v>AX$14</v>
      </c>
      <c r="AY2953" s="186" t="str">
        <f t="shared" ref="AY2953:CD2953" si="4164">AY$18</f>
        <v>AY$14</v>
      </c>
      <c r="AZ2953" s="186" t="str">
        <f t="shared" si="4164"/>
        <v>AZ$14</v>
      </c>
      <c r="BA2953" s="186" t="str">
        <f t="shared" si="4164"/>
        <v>BA$14</v>
      </c>
      <c r="BB2953" s="186" t="str">
        <f t="shared" si="4164"/>
        <v>BB$14</v>
      </c>
      <c r="BC2953" s="186" t="str">
        <f t="shared" si="4164"/>
        <v>BC$14</v>
      </c>
      <c r="BD2953" s="186" t="str">
        <f t="shared" si="4164"/>
        <v>BD$14</v>
      </c>
      <c r="BE2953" s="186" t="str">
        <f t="shared" si="4164"/>
        <v>BE$14</v>
      </c>
      <c r="BF2953" s="186" t="str">
        <f t="shared" si="4164"/>
        <v>BF$14</v>
      </c>
      <c r="BG2953" s="186" t="str">
        <f t="shared" si="4164"/>
        <v>BG$14</v>
      </c>
      <c r="BH2953" s="186" t="str">
        <f t="shared" si="4164"/>
        <v>BH$14</v>
      </c>
      <c r="BI2953" s="186" t="str">
        <f t="shared" si="4164"/>
        <v>BI$14</v>
      </c>
      <c r="BJ2953" s="186" t="str">
        <f t="shared" si="4164"/>
        <v>BJ$14</v>
      </c>
      <c r="BK2953" s="186" t="str">
        <f t="shared" si="4164"/>
        <v>BK$14</v>
      </c>
      <c r="BL2953" s="186" t="str">
        <f t="shared" si="4164"/>
        <v>BL$14</v>
      </c>
      <c r="BM2953" s="186" t="str">
        <f t="shared" si="4164"/>
        <v>BM$14</v>
      </c>
      <c r="BN2953" s="186" t="str">
        <f t="shared" si="4164"/>
        <v>BN$14</v>
      </c>
      <c r="BO2953" s="186" t="str">
        <f t="shared" si="4164"/>
        <v>BO$14</v>
      </c>
      <c r="BP2953" s="186" t="str">
        <f t="shared" si="4164"/>
        <v>BP$14</v>
      </c>
      <c r="BQ2953" s="186" t="str">
        <f t="shared" si="4164"/>
        <v>BQ$14</v>
      </c>
      <c r="BR2953" s="186" t="str">
        <f t="shared" si="4164"/>
        <v>BR$14</v>
      </c>
      <c r="BS2953" s="186" t="str">
        <f t="shared" si="4164"/>
        <v>BS$14</v>
      </c>
      <c r="BT2953" s="186" t="str">
        <f t="shared" si="4164"/>
        <v>BT$14</v>
      </c>
      <c r="BU2953" s="186" t="str">
        <f t="shared" si="4164"/>
        <v>BU$14</v>
      </c>
      <c r="BV2953" s="186" t="str">
        <f t="shared" si="4164"/>
        <v>BV$14</v>
      </c>
      <c r="BW2953" s="186" t="str">
        <f t="shared" si="4164"/>
        <v>BW$14</v>
      </c>
      <c r="BX2953" s="186" t="str">
        <f t="shared" si="4164"/>
        <v>BX$14</v>
      </c>
      <c r="BY2953" s="186" t="str">
        <f t="shared" si="4164"/>
        <v>BY$14</v>
      </c>
      <c r="BZ2953" s="186" t="str">
        <f t="shared" si="4164"/>
        <v>BZ$14</v>
      </c>
      <c r="CA2953" s="186" t="str">
        <f t="shared" si="4164"/>
        <v>CA$14</v>
      </c>
      <c r="CB2953" s="186" t="str">
        <f t="shared" si="4164"/>
        <v>CB$14</v>
      </c>
      <c r="CC2953" s="186" t="str">
        <f t="shared" si="4164"/>
        <v>CC$14</v>
      </c>
      <c r="CD2953" s="186" t="str">
        <f t="shared" si="4164"/>
        <v>CD$14</v>
      </c>
      <c r="CE2953" s="186" t="str">
        <f t="shared" ref="CE2953:CL2953" si="4165">CE$18</f>
        <v>CE$14</v>
      </c>
      <c r="CF2953" s="186" t="str">
        <f t="shared" si="4165"/>
        <v>CF$14</v>
      </c>
      <c r="CG2953" s="186" t="str">
        <f t="shared" si="4165"/>
        <v>CG$14</v>
      </c>
      <c r="CH2953" s="186" t="str">
        <f t="shared" si="4165"/>
        <v>CH$14</v>
      </c>
      <c r="CI2953" s="186" t="str">
        <f t="shared" si="4165"/>
        <v>CI$14</v>
      </c>
      <c r="CJ2953" s="186" t="str">
        <f t="shared" si="4165"/>
        <v>CJ$14</v>
      </c>
      <c r="CK2953" s="186" t="str">
        <f t="shared" si="4165"/>
        <v>CK$14</v>
      </c>
      <c r="CL2953" s="186" t="str">
        <f t="shared" si="4165"/>
        <v>CL$14</v>
      </c>
    </row>
    <row r="2954" spans="2:90" x14ac:dyDescent="0.4">
      <c r="B2954" s="171" t="s">
        <v>464</v>
      </c>
      <c r="E2954" s="8"/>
      <c r="H2954" s="196"/>
      <c r="I2954" s="197"/>
      <c r="J2954" s="197"/>
      <c r="K2954" s="198"/>
      <c r="L2954" s="198"/>
      <c r="M2954" s="198"/>
      <c r="N2954" s="198"/>
      <c r="O2954" s="198"/>
      <c r="P2954" s="198"/>
      <c r="R2954" s="198"/>
      <c r="S2954" s="186" t="str">
        <f t="shared" ref="S2954:AX2954" si="4166">S$19</f>
        <v>S$15</v>
      </c>
      <c r="T2954" s="186" t="str">
        <f t="shared" si="4166"/>
        <v>T$15</v>
      </c>
      <c r="U2954" s="186" t="str">
        <f t="shared" si="4166"/>
        <v>U$15</v>
      </c>
      <c r="V2954" s="186" t="str">
        <f t="shared" si="4166"/>
        <v>V$15</v>
      </c>
      <c r="W2954" s="186" t="str">
        <f t="shared" si="4166"/>
        <v>W$15</v>
      </c>
      <c r="X2954" s="186" t="str">
        <f t="shared" si="4166"/>
        <v>X$15</v>
      </c>
      <c r="Y2954" s="186" t="str">
        <f t="shared" si="4166"/>
        <v>Y$15</v>
      </c>
      <c r="Z2954" s="186" t="str">
        <f t="shared" si="4166"/>
        <v>Z$15</v>
      </c>
      <c r="AA2954" s="186" t="str">
        <f t="shared" si="4166"/>
        <v>AA$15</v>
      </c>
      <c r="AB2954" s="186" t="str">
        <f t="shared" si="4166"/>
        <v>AB$15</v>
      </c>
      <c r="AC2954" s="186" t="str">
        <f t="shared" si="4166"/>
        <v>AC$15</v>
      </c>
      <c r="AD2954" s="186" t="str">
        <f t="shared" si="4166"/>
        <v>AD$15</v>
      </c>
      <c r="AE2954" s="186" t="str">
        <f t="shared" si="4166"/>
        <v>AE$15</v>
      </c>
      <c r="AF2954" s="186" t="str">
        <f t="shared" si="4166"/>
        <v>AF$15</v>
      </c>
      <c r="AG2954" s="186" t="str">
        <f t="shared" si="4166"/>
        <v>AG$15</v>
      </c>
      <c r="AH2954" s="186" t="str">
        <f t="shared" si="4166"/>
        <v>AH$15</v>
      </c>
      <c r="AI2954" s="186" t="str">
        <f t="shared" si="4166"/>
        <v>AI$15</v>
      </c>
      <c r="AJ2954" s="186" t="str">
        <f t="shared" si="4166"/>
        <v>AJ$15</v>
      </c>
      <c r="AK2954" s="186" t="str">
        <f t="shared" si="4166"/>
        <v>AK$15</v>
      </c>
      <c r="AL2954" s="186" t="str">
        <f t="shared" si="4166"/>
        <v>AL$15</v>
      </c>
      <c r="AM2954" s="186" t="str">
        <f t="shared" si="4166"/>
        <v>AM$15</v>
      </c>
      <c r="AN2954" s="186" t="str">
        <f t="shared" si="4166"/>
        <v>AN$15</v>
      </c>
      <c r="AO2954" s="186" t="str">
        <f t="shared" si="4166"/>
        <v>AO$15</v>
      </c>
      <c r="AP2954" s="186" t="str">
        <f t="shared" si="4166"/>
        <v>AP$15</v>
      </c>
      <c r="AQ2954" s="186" t="str">
        <f t="shared" si="4166"/>
        <v>AQ$15</v>
      </c>
      <c r="AR2954" s="186" t="str">
        <f t="shared" si="4166"/>
        <v>AR$15</v>
      </c>
      <c r="AS2954" s="186" t="str">
        <f t="shared" si="4166"/>
        <v>AS$15</v>
      </c>
      <c r="AT2954" s="186" t="str">
        <f t="shared" si="4166"/>
        <v>AT$15</v>
      </c>
      <c r="AU2954" s="186" t="str">
        <f t="shared" si="4166"/>
        <v>AU$15</v>
      </c>
      <c r="AV2954" s="186" t="str">
        <f t="shared" si="4166"/>
        <v>AV$15</v>
      </c>
      <c r="AW2954" s="186" t="str">
        <f t="shared" si="4166"/>
        <v>AW$15</v>
      </c>
      <c r="AX2954" s="186" t="str">
        <f t="shared" si="4166"/>
        <v>AX$15</v>
      </c>
      <c r="AY2954" s="186" t="str">
        <f t="shared" ref="AY2954:CD2954" si="4167">AY$19</f>
        <v>AY$15</v>
      </c>
      <c r="AZ2954" s="186" t="str">
        <f t="shared" si="4167"/>
        <v>AZ$15</v>
      </c>
      <c r="BA2954" s="186" t="str">
        <f t="shared" si="4167"/>
        <v>BA$15</v>
      </c>
      <c r="BB2954" s="186" t="str">
        <f t="shared" si="4167"/>
        <v>BB$15</v>
      </c>
      <c r="BC2954" s="186" t="str">
        <f t="shared" si="4167"/>
        <v>BC$15</v>
      </c>
      <c r="BD2954" s="186" t="str">
        <f t="shared" si="4167"/>
        <v>BD$15</v>
      </c>
      <c r="BE2954" s="186" t="str">
        <f t="shared" si="4167"/>
        <v>BE$15</v>
      </c>
      <c r="BF2954" s="186" t="str">
        <f t="shared" si="4167"/>
        <v>BF$15</v>
      </c>
      <c r="BG2954" s="186" t="str">
        <f t="shared" si="4167"/>
        <v>BG$15</v>
      </c>
      <c r="BH2954" s="186" t="str">
        <f t="shared" si="4167"/>
        <v>BH$15</v>
      </c>
      <c r="BI2954" s="186" t="str">
        <f t="shared" si="4167"/>
        <v>BI$15</v>
      </c>
      <c r="BJ2954" s="186" t="str">
        <f t="shared" si="4167"/>
        <v>BJ$15</v>
      </c>
      <c r="BK2954" s="186" t="str">
        <f t="shared" si="4167"/>
        <v>BK$15</v>
      </c>
      <c r="BL2954" s="186" t="str">
        <f t="shared" si="4167"/>
        <v>BL$15</v>
      </c>
      <c r="BM2954" s="186" t="str">
        <f t="shared" si="4167"/>
        <v>BM$15</v>
      </c>
      <c r="BN2954" s="186" t="str">
        <f t="shared" si="4167"/>
        <v>BN$15</v>
      </c>
      <c r="BO2954" s="186" t="str">
        <f t="shared" si="4167"/>
        <v>BO$15</v>
      </c>
      <c r="BP2954" s="186" t="str">
        <f t="shared" si="4167"/>
        <v>BP$15</v>
      </c>
      <c r="BQ2954" s="186" t="str">
        <f t="shared" si="4167"/>
        <v>BQ$15</v>
      </c>
      <c r="BR2954" s="186" t="str">
        <f t="shared" si="4167"/>
        <v>BR$15</v>
      </c>
      <c r="BS2954" s="186" t="str">
        <f t="shared" si="4167"/>
        <v>BS$15</v>
      </c>
      <c r="BT2954" s="186" t="str">
        <f t="shared" si="4167"/>
        <v>BT$15</v>
      </c>
      <c r="BU2954" s="186" t="str">
        <f t="shared" si="4167"/>
        <v>BU$15</v>
      </c>
      <c r="BV2954" s="186" t="str">
        <f t="shared" si="4167"/>
        <v>BV$15</v>
      </c>
      <c r="BW2954" s="186" t="str">
        <f t="shared" si="4167"/>
        <v>BW$15</v>
      </c>
      <c r="BX2954" s="186" t="str">
        <f t="shared" si="4167"/>
        <v>BX$15</v>
      </c>
      <c r="BY2954" s="186" t="str">
        <f t="shared" si="4167"/>
        <v>BY$15</v>
      </c>
      <c r="BZ2954" s="186" t="str">
        <f t="shared" si="4167"/>
        <v>BZ$15</v>
      </c>
      <c r="CA2954" s="186" t="str">
        <f t="shared" si="4167"/>
        <v>CA$15</v>
      </c>
      <c r="CB2954" s="186" t="str">
        <f t="shared" si="4167"/>
        <v>CB$15</v>
      </c>
      <c r="CC2954" s="186" t="str">
        <f t="shared" si="4167"/>
        <v>CC$15</v>
      </c>
      <c r="CD2954" s="186" t="str">
        <f t="shared" si="4167"/>
        <v>CD$15</v>
      </c>
      <c r="CE2954" s="186" t="str">
        <f t="shared" ref="CE2954:CL2954" si="4168">CE$19</f>
        <v>CE$15</v>
      </c>
      <c r="CF2954" s="186" t="str">
        <f t="shared" si="4168"/>
        <v>CF$15</v>
      </c>
      <c r="CG2954" s="186" t="str">
        <f t="shared" si="4168"/>
        <v>CG$15</v>
      </c>
      <c r="CH2954" s="186" t="str">
        <f t="shared" si="4168"/>
        <v>CH$15</v>
      </c>
      <c r="CI2954" s="186" t="str">
        <f t="shared" si="4168"/>
        <v>CI$15</v>
      </c>
      <c r="CJ2954" s="186" t="str">
        <f t="shared" si="4168"/>
        <v>CJ$15</v>
      </c>
      <c r="CK2954" s="186" t="str">
        <f t="shared" si="4168"/>
        <v>CK$15</v>
      </c>
      <c r="CL2954" s="186" t="str">
        <f t="shared" si="4168"/>
        <v>CL$15</v>
      </c>
    </row>
    <row r="2955" spans="2:90" x14ac:dyDescent="0.4">
      <c r="B2955" s="139" t="s">
        <v>544</v>
      </c>
      <c r="C2955" s="31"/>
      <c r="D2955" t="s">
        <v>554</v>
      </c>
      <c r="E2955" s="8" t="str">
        <f t="shared" ref="E2955:E2956" si="4169">ROW()&amp;" "&amp;D2955</f>
        <v>2955 SEASON QUARTER-TR-R</v>
      </c>
      <c r="F2955" t="s">
        <v>551</v>
      </c>
      <c r="G2955" s="31" t="s">
        <v>81</v>
      </c>
      <c r="H2955" s="138"/>
      <c r="I2955" s="140"/>
      <c r="J2955" s="140"/>
      <c r="K2955" s="138"/>
      <c r="L2955" s="138"/>
      <c r="M2955" s="138"/>
      <c r="N2955" s="138"/>
      <c r="O2955" s="138"/>
      <c r="P2955" s="138"/>
      <c r="R2955" s="139"/>
      <c r="S2955" s="164"/>
      <c r="T2955" s="164"/>
      <c r="U2955" s="164"/>
      <c r="V2955" s="164"/>
      <c r="W2955" s="164"/>
      <c r="X2955" s="164"/>
      <c r="Y2955" s="164"/>
      <c r="Z2955" s="164"/>
      <c r="AA2955" s="164"/>
      <c r="AB2955" s="164"/>
      <c r="AC2955" s="164"/>
      <c r="AD2955" s="164"/>
      <c r="AE2955" s="164"/>
      <c r="AF2955" s="164"/>
      <c r="AG2955" s="164"/>
      <c r="AH2955" s="164"/>
      <c r="AI2955" s="164"/>
      <c r="AJ2955" s="164"/>
      <c r="AK2955" s="164"/>
      <c r="AL2955" s="164"/>
      <c r="AM2955" s="164"/>
      <c r="AN2955" s="164"/>
      <c r="AO2955" s="164"/>
      <c r="AP2955" s="164"/>
      <c r="AQ2955" s="164"/>
      <c r="AR2955" s="164"/>
      <c r="AS2955" s="164"/>
      <c r="AT2955" s="164"/>
      <c r="AU2955" s="164"/>
      <c r="AV2955" s="164"/>
      <c r="AW2955" s="164"/>
      <c r="AX2955" s="164"/>
      <c r="AY2955" s="164"/>
      <c r="AZ2955" s="164"/>
      <c r="BA2955" s="164"/>
      <c r="BB2955" s="164"/>
      <c r="BC2955" s="164"/>
      <c r="BD2955" s="164"/>
      <c r="BE2955" s="164"/>
      <c r="BF2955" s="164"/>
      <c r="BG2955" s="164"/>
      <c r="BH2955" s="164"/>
      <c r="BI2955" s="164"/>
      <c r="BJ2955" s="164"/>
      <c r="BK2955" s="164"/>
      <c r="BL2955" s="164"/>
      <c r="BM2955" s="164"/>
      <c r="BN2955" s="164"/>
      <c r="BO2955" s="164"/>
      <c r="BP2955" s="164"/>
      <c r="BQ2955" s="164"/>
      <c r="BR2955" s="164"/>
      <c r="BS2955" s="164"/>
      <c r="BT2955" s="164"/>
      <c r="BU2955" s="164"/>
      <c r="BV2955" s="164"/>
      <c r="BW2955" s="164"/>
      <c r="BX2955" s="164"/>
      <c r="BY2955" s="164"/>
      <c r="BZ2955" s="164"/>
      <c r="CA2955" s="164"/>
      <c r="CB2955" s="164"/>
      <c r="CC2955" s="164"/>
      <c r="CD2955" s="164"/>
      <c r="CE2955" s="164"/>
      <c r="CF2955" s="164"/>
      <c r="CG2955" s="164"/>
      <c r="CH2955" s="164"/>
      <c r="CI2955" s="164"/>
      <c r="CJ2955" s="164"/>
      <c r="CK2955" s="164"/>
      <c r="CL2955" s="164"/>
    </row>
    <row r="2956" spans="2:90" x14ac:dyDescent="0.4">
      <c r="B2956" s="95" t="str">
        <f>B2950</f>
        <v>Primary volume driver</v>
      </c>
      <c r="C2956" s="12"/>
      <c r="D2956" t="s">
        <v>554</v>
      </c>
      <c r="E2956" s="8" t="str">
        <f t="shared" si="4169"/>
        <v>2956 SEASON QUARTER-TR-R</v>
      </c>
      <c r="G2956" s="12" t="s">
        <v>332</v>
      </c>
      <c r="H2956" s="12"/>
      <c r="I2956" s="60"/>
      <c r="J2956" s="60"/>
      <c r="K2956" s="12"/>
      <c r="L2956" s="12"/>
      <c r="M2956" s="12"/>
      <c r="N2956" s="12"/>
      <c r="O2956" s="12"/>
      <c r="P2956" s="12"/>
      <c r="R2956" s="13"/>
      <c r="S2956" s="76"/>
      <c r="T2956" s="76"/>
      <c r="U2956" s="76"/>
      <c r="V2956" s="76"/>
      <c r="W2956" s="76"/>
      <c r="X2956" s="76"/>
      <c r="Y2956" s="76"/>
      <c r="Z2956" s="76"/>
      <c r="AA2956" s="76"/>
      <c r="AB2956" s="76"/>
      <c r="AC2956" s="76"/>
      <c r="AD2956" s="76"/>
      <c r="AE2956" s="76"/>
      <c r="AF2956" s="76"/>
      <c r="AG2956" s="76"/>
      <c r="AH2956" s="76"/>
      <c r="AI2956" s="76"/>
      <c r="AJ2956" s="76"/>
      <c r="AK2956" s="76"/>
      <c r="AL2956" s="76"/>
      <c r="AM2956" s="76"/>
      <c r="AN2956" s="76"/>
      <c r="AO2956" s="76"/>
      <c r="AP2956" s="76"/>
      <c r="AQ2956" s="76"/>
      <c r="AR2956" s="76"/>
      <c r="AS2956" s="76"/>
      <c r="AT2956" s="76"/>
      <c r="AU2956" s="76"/>
      <c r="AV2956" s="76"/>
      <c r="AW2956" s="76"/>
      <c r="AX2956" s="76"/>
      <c r="AY2956" s="76"/>
      <c r="AZ2956" s="76"/>
      <c r="BA2956" s="76"/>
      <c r="BB2956" s="76"/>
      <c r="BC2956" s="76"/>
      <c r="BD2956" s="76"/>
      <c r="BE2956" s="76"/>
      <c r="BF2956" s="76"/>
      <c r="BG2956" s="76"/>
      <c r="BH2956" s="76"/>
      <c r="BI2956" s="76"/>
      <c r="BJ2956" s="76"/>
      <c r="BK2956" s="76"/>
      <c r="BL2956" s="76"/>
      <c r="BM2956" s="76"/>
      <c r="BN2956" s="76"/>
      <c r="BO2956" s="76"/>
      <c r="BP2956" s="76"/>
      <c r="BQ2956" s="76"/>
      <c r="BR2956" s="76"/>
      <c r="BS2956" s="76"/>
      <c r="BT2956" s="76"/>
      <c r="BU2956" s="76"/>
      <c r="BV2956" s="76"/>
      <c r="BW2956" s="76"/>
      <c r="BX2956" s="76"/>
      <c r="BY2956" s="76"/>
      <c r="BZ2956" s="76"/>
      <c r="CA2956" s="76"/>
      <c r="CB2956" s="76"/>
      <c r="CC2956" s="76"/>
      <c r="CD2956" s="76"/>
      <c r="CE2956" s="76"/>
      <c r="CF2956" s="76"/>
      <c r="CG2956" s="76"/>
      <c r="CH2956" s="76"/>
      <c r="CI2956" s="76"/>
      <c r="CJ2956" s="76"/>
      <c r="CK2956" s="76"/>
      <c r="CL2956" s="76"/>
    </row>
    <row r="2957" spans="2:90" x14ac:dyDescent="0.4">
      <c r="B2957" s="123" t="str">
        <f>"Seasonally adjusted revenue - "&amp;B2947</f>
        <v>Seasonally adjusted revenue - Surgical procedures</v>
      </c>
      <c r="C2957" s="12"/>
      <c r="D2957" t="s">
        <v>554</v>
      </c>
      <c r="E2957" s="8"/>
      <c r="G2957" s="12"/>
      <c r="H2957" s="12"/>
      <c r="I2957" s="60"/>
      <c r="J2957" s="60"/>
      <c r="K2957" s="12"/>
      <c r="L2957" s="12"/>
      <c r="M2957" s="12"/>
      <c r="N2957" s="12"/>
      <c r="O2957" s="12"/>
      <c r="P2957" s="12"/>
      <c r="R2957" s="13"/>
      <c r="S2957" s="76"/>
      <c r="T2957" s="76"/>
      <c r="U2957" s="76"/>
      <c r="V2957" s="76"/>
      <c r="W2957" s="76"/>
      <c r="X2957" s="76"/>
      <c r="Y2957" s="76"/>
      <c r="Z2957" s="76"/>
      <c r="AA2957" s="76"/>
      <c r="AB2957" s="76"/>
      <c r="AC2957" s="76"/>
      <c r="AD2957" s="76"/>
      <c r="AE2957" s="76"/>
      <c r="AF2957" s="76"/>
      <c r="AG2957" s="76"/>
      <c r="AH2957" s="76"/>
      <c r="AI2957" s="76"/>
      <c r="AJ2957" s="76"/>
      <c r="AK2957" s="76"/>
      <c r="AL2957" s="76"/>
      <c r="AM2957" s="76"/>
      <c r="AN2957" s="76"/>
      <c r="AO2957" s="76"/>
      <c r="AP2957" s="76"/>
      <c r="AQ2957" s="76"/>
      <c r="AR2957" s="76"/>
      <c r="AS2957" s="76"/>
      <c r="AT2957" s="76"/>
      <c r="AU2957" s="76"/>
      <c r="AV2957" s="76"/>
      <c r="AW2957" s="76"/>
      <c r="AX2957" s="76"/>
      <c r="AY2957" s="76"/>
      <c r="AZ2957" s="76"/>
      <c r="BA2957" s="76"/>
      <c r="BB2957" s="76"/>
      <c r="BC2957" s="76"/>
      <c r="BD2957" s="76"/>
      <c r="BE2957" s="76"/>
      <c r="BF2957" s="76"/>
      <c r="BG2957" s="76"/>
      <c r="BH2957" s="76"/>
      <c r="BI2957" s="76"/>
      <c r="BJ2957" s="76"/>
      <c r="BK2957" s="76"/>
      <c r="BL2957" s="76"/>
      <c r="BM2957" s="76"/>
      <c r="BN2957" s="76"/>
      <c r="BO2957" s="76"/>
      <c r="BP2957" s="76"/>
      <c r="BQ2957" s="76"/>
      <c r="BR2957" s="76"/>
      <c r="BS2957" s="76"/>
      <c r="BT2957" s="76"/>
      <c r="BU2957" s="76"/>
      <c r="BV2957" s="76"/>
      <c r="BW2957" s="76"/>
      <c r="BX2957" s="76"/>
      <c r="BY2957" s="76"/>
      <c r="BZ2957" s="76"/>
      <c r="CA2957" s="76"/>
      <c r="CB2957" s="76"/>
      <c r="CC2957" s="76"/>
      <c r="CD2957" s="76"/>
      <c r="CE2957" s="76"/>
      <c r="CF2957" s="76"/>
      <c r="CG2957" s="76"/>
      <c r="CH2957" s="76"/>
      <c r="CI2957" s="76"/>
      <c r="CJ2957" s="76"/>
      <c r="CK2957" s="76"/>
      <c r="CL2957" s="76"/>
    </row>
    <row r="2958" spans="2:90" x14ac:dyDescent="0.4">
      <c r="B2958" s="124"/>
      <c r="D2958" t="s">
        <v>554</v>
      </c>
      <c r="E2958" s="8"/>
      <c r="H2958" s="12"/>
      <c r="I2958" s="60"/>
      <c r="J2958" s="60"/>
      <c r="K2958" s="38"/>
      <c r="L2958" s="38"/>
      <c r="M2958" s="38"/>
      <c r="N2958" s="38"/>
      <c r="O2958" s="38"/>
      <c r="P2958" s="38"/>
      <c r="R2958" s="15"/>
      <c r="S2958" s="234"/>
      <c r="T2958" s="234"/>
      <c r="U2958" s="234"/>
      <c r="V2958" s="234"/>
      <c r="W2958" s="234"/>
      <c r="X2958" s="234"/>
      <c r="Y2958" s="234"/>
      <c r="Z2958" s="234"/>
      <c r="AA2958" s="234"/>
      <c r="AB2958" s="234"/>
      <c r="AC2958" s="234"/>
      <c r="AD2958" s="234"/>
      <c r="AE2958" s="234"/>
      <c r="AF2958" s="234"/>
      <c r="AG2958" s="234"/>
      <c r="AH2958" s="234"/>
      <c r="AI2958" s="234"/>
      <c r="AJ2958" s="234"/>
      <c r="AK2958" s="234"/>
      <c r="AL2958" s="234"/>
      <c r="AM2958" s="234"/>
      <c r="AN2958" s="234"/>
      <c r="AO2958" s="234"/>
      <c r="AP2958" s="234"/>
      <c r="AQ2958" s="234"/>
      <c r="AR2958" s="234"/>
      <c r="AS2958" s="234"/>
      <c r="AT2958" s="234"/>
      <c r="AU2958" s="234"/>
      <c r="AV2958" s="234"/>
      <c r="AW2958" s="234"/>
      <c r="AX2958" s="234"/>
      <c r="AY2958" s="234"/>
      <c r="AZ2958" s="234"/>
      <c r="BA2958" s="234"/>
      <c r="BB2958" s="234"/>
      <c r="BC2958" s="234"/>
      <c r="BD2958" s="234"/>
      <c r="BE2958" s="234"/>
      <c r="BF2958" s="234"/>
      <c r="BG2958" s="234"/>
      <c r="BH2958" s="234"/>
      <c r="BI2958" s="234"/>
      <c r="BJ2958" s="234"/>
      <c r="BK2958" s="234"/>
      <c r="BL2958" s="234"/>
      <c r="BM2958" s="234"/>
      <c r="BN2958" s="234"/>
      <c r="BO2958" s="234"/>
      <c r="BP2958" s="234"/>
      <c r="BQ2958" s="234"/>
      <c r="BR2958" s="234"/>
      <c r="BS2958" s="234"/>
      <c r="BT2958" s="234"/>
      <c r="BU2958" s="234"/>
      <c r="BV2958" s="234"/>
      <c r="BW2958" s="234"/>
      <c r="BX2958" s="234"/>
      <c r="BY2958" s="234"/>
      <c r="BZ2958" s="234"/>
      <c r="CA2958" s="234"/>
      <c r="CB2958" s="234"/>
      <c r="CC2958" s="234"/>
      <c r="CD2958" s="234"/>
      <c r="CE2958" s="234"/>
      <c r="CF2958" s="234"/>
      <c r="CG2958" s="234"/>
      <c r="CH2958" s="234"/>
      <c r="CI2958" s="234"/>
      <c r="CJ2958" s="234"/>
      <c r="CK2958" s="234"/>
      <c r="CL2958" s="234"/>
    </row>
    <row r="2959" spans="2:90" x14ac:dyDescent="0.4">
      <c r="B2959" s="124" t="s">
        <v>542</v>
      </c>
      <c r="D2959" t="s">
        <v>554</v>
      </c>
      <c r="E2959" s="8"/>
      <c r="H2959" s="12"/>
      <c r="I2959" s="60"/>
      <c r="J2959" s="60"/>
      <c r="K2959" s="38"/>
      <c r="L2959" s="38"/>
      <c r="M2959" s="38"/>
      <c r="N2959" s="38"/>
      <c r="O2959" s="38"/>
      <c r="P2959" s="38"/>
      <c r="R2959" s="15"/>
      <c r="S2959" s="234"/>
      <c r="T2959" s="234"/>
      <c r="U2959" s="234"/>
      <c r="V2959" s="234"/>
      <c r="W2959" s="234"/>
      <c r="X2959" s="234"/>
      <c r="Y2959" s="234"/>
      <c r="Z2959" s="234"/>
      <c r="AA2959" s="234"/>
      <c r="AB2959" s="234"/>
      <c r="AC2959" s="234"/>
      <c r="AD2959" s="234"/>
      <c r="AE2959" s="234"/>
      <c r="AF2959" s="234"/>
      <c r="AG2959" s="234"/>
      <c r="AH2959" s="234"/>
      <c r="AI2959" s="234"/>
      <c r="AJ2959" s="234"/>
      <c r="AK2959" s="234"/>
      <c r="AL2959" s="234"/>
      <c r="AM2959" s="234"/>
      <c r="AN2959" s="234"/>
      <c r="AO2959" s="234"/>
      <c r="AP2959" s="234"/>
      <c r="AQ2959" s="234"/>
      <c r="AR2959" s="234"/>
      <c r="AS2959" s="234"/>
      <c r="AT2959" s="234"/>
      <c r="AU2959" s="234"/>
      <c r="AV2959" s="234"/>
      <c r="AW2959" s="234"/>
      <c r="AX2959" s="234"/>
      <c r="AY2959" s="234"/>
      <c r="AZ2959" s="234"/>
      <c r="BA2959" s="234"/>
      <c r="BB2959" s="234"/>
      <c r="BC2959" s="234"/>
      <c r="BD2959" s="234"/>
      <c r="BE2959" s="234"/>
      <c r="BF2959" s="234"/>
      <c r="BG2959" s="234"/>
      <c r="BH2959" s="234"/>
      <c r="BI2959" s="234"/>
      <c r="BJ2959" s="234"/>
      <c r="BK2959" s="234"/>
      <c r="BL2959" s="234"/>
      <c r="BM2959" s="234"/>
      <c r="BN2959" s="234"/>
      <c r="BO2959" s="234"/>
      <c r="BP2959" s="234"/>
      <c r="BQ2959" s="234"/>
      <c r="BR2959" s="234"/>
      <c r="BS2959" s="234"/>
      <c r="BT2959" s="234"/>
      <c r="BU2959" s="234"/>
      <c r="BV2959" s="234"/>
      <c r="BW2959" s="234"/>
      <c r="BX2959" s="234"/>
      <c r="BY2959" s="234"/>
      <c r="BZ2959" s="234"/>
      <c r="CA2959" s="234"/>
      <c r="CB2959" s="234"/>
      <c r="CC2959" s="234"/>
      <c r="CD2959" s="234"/>
      <c r="CE2959" s="234"/>
      <c r="CF2959" s="234"/>
      <c r="CG2959" s="234"/>
      <c r="CH2959" s="234"/>
      <c r="CI2959" s="234"/>
      <c r="CJ2959" s="234"/>
      <c r="CK2959" s="234"/>
      <c r="CL2959" s="234"/>
    </row>
    <row r="2960" spans="2:90" x14ac:dyDescent="0.4">
      <c r="B2960" s="310" t="s">
        <v>547</v>
      </c>
      <c r="D2960" t="s">
        <v>554</v>
      </c>
      <c r="E2960" s="8"/>
      <c r="H2960" s="16">
        <v>0.1</v>
      </c>
      <c r="I2960">
        <v>1</v>
      </c>
      <c r="J2960"/>
      <c r="K2960" s="38"/>
      <c r="L2960" s="38"/>
      <c r="M2960" s="38"/>
      <c r="N2960" s="38"/>
      <c r="O2960" s="38"/>
      <c r="P2960" s="38"/>
      <c r="R2960" s="15"/>
      <c r="S2960" s="234"/>
      <c r="T2960" s="234"/>
      <c r="U2960" s="234"/>
      <c r="V2960" s="234"/>
      <c r="W2960" s="234"/>
      <c r="X2960" s="234"/>
      <c r="Y2960" s="234"/>
      <c r="Z2960" s="234"/>
      <c r="AA2960" s="234"/>
      <c r="AB2960" s="234"/>
      <c r="AC2960" s="234"/>
      <c r="AD2960" s="234"/>
      <c r="AE2960" s="234"/>
      <c r="AF2960" s="234"/>
      <c r="AG2960" s="234"/>
      <c r="AH2960" s="234"/>
      <c r="AI2960" s="234"/>
      <c r="AJ2960" s="234"/>
      <c r="AK2960" s="234"/>
      <c r="AL2960" s="234"/>
      <c r="AM2960" s="234"/>
      <c r="AN2960" s="234"/>
      <c r="AO2960" s="234"/>
      <c r="AP2960" s="234"/>
      <c r="AQ2960" s="234"/>
      <c r="AR2960" s="234"/>
      <c r="AS2960" s="234"/>
      <c r="AT2960" s="234"/>
      <c r="AU2960" s="234"/>
      <c r="AV2960" s="234"/>
      <c r="AW2960" s="234"/>
      <c r="AX2960" s="234"/>
      <c r="AY2960" s="234"/>
      <c r="AZ2960" s="234"/>
      <c r="BA2960" s="234"/>
      <c r="BB2960" s="234"/>
      <c r="BC2960" s="234"/>
      <c r="BD2960" s="234"/>
      <c r="BE2960" s="234"/>
      <c r="BF2960" s="234"/>
      <c r="BG2960" s="234"/>
      <c r="BH2960" s="234"/>
      <c r="BI2960" s="234"/>
      <c r="BJ2960" s="234"/>
      <c r="BK2960" s="234"/>
      <c r="BL2960" s="234"/>
      <c r="BM2960" s="234"/>
      <c r="BN2960" s="234"/>
      <c r="BO2960" s="234"/>
      <c r="BP2960" s="234"/>
      <c r="BQ2960" s="234"/>
      <c r="BR2960" s="234"/>
      <c r="BS2960" s="234"/>
      <c r="BT2960" s="234"/>
      <c r="BU2960" s="234"/>
      <c r="BV2960" s="234"/>
      <c r="BW2960" s="234"/>
      <c r="BX2960" s="234"/>
      <c r="BY2960" s="234"/>
      <c r="BZ2960" s="234"/>
      <c r="CA2960" s="234"/>
      <c r="CB2960" s="234"/>
      <c r="CC2960" s="234"/>
      <c r="CD2960" s="234"/>
      <c r="CE2960" s="234"/>
      <c r="CF2960" s="234"/>
      <c r="CG2960" s="234"/>
      <c r="CH2960" s="234"/>
      <c r="CI2960" s="234"/>
      <c r="CJ2960" s="234"/>
      <c r="CK2960" s="234"/>
      <c r="CL2960" s="234"/>
    </row>
    <row r="2961" spans="2:90" x14ac:dyDescent="0.4">
      <c r="B2961" s="310" t="s">
        <v>548</v>
      </c>
      <c r="D2961" t="s">
        <v>554</v>
      </c>
      <c r="E2961" s="8"/>
      <c r="H2961" s="16">
        <v>0.35</v>
      </c>
      <c r="I2961">
        <f>I2960+1</f>
        <v>2</v>
      </c>
      <c r="J2961"/>
      <c r="K2961" s="38"/>
      <c r="L2961" s="38"/>
      <c r="M2961" s="38"/>
      <c r="N2961" s="38"/>
      <c r="O2961" s="38"/>
      <c r="P2961" s="38"/>
      <c r="R2961" s="15"/>
      <c r="S2961" s="234"/>
      <c r="T2961" s="234"/>
      <c r="U2961" s="234"/>
      <c r="V2961" s="234"/>
      <c r="W2961" s="234"/>
      <c r="X2961" s="234"/>
      <c r="Y2961" s="234"/>
      <c r="Z2961" s="234"/>
      <c r="AA2961" s="234"/>
      <c r="AB2961" s="234"/>
      <c r="AC2961" s="234"/>
      <c r="AD2961" s="234"/>
      <c r="AE2961" s="234"/>
      <c r="AF2961" s="234"/>
      <c r="AG2961" s="234"/>
      <c r="AH2961" s="234"/>
      <c r="AI2961" s="234"/>
      <c r="AJ2961" s="234"/>
      <c r="AK2961" s="234"/>
      <c r="AL2961" s="234"/>
      <c r="AM2961" s="234"/>
      <c r="AN2961" s="234"/>
      <c r="AO2961" s="234"/>
      <c r="AP2961" s="234"/>
      <c r="AQ2961" s="234"/>
      <c r="AR2961" s="234"/>
      <c r="AS2961" s="234"/>
      <c r="AT2961" s="234"/>
      <c r="AU2961" s="234"/>
      <c r="AV2961" s="234"/>
      <c r="AW2961" s="234"/>
      <c r="AX2961" s="234"/>
      <c r="AY2961" s="234"/>
      <c r="AZ2961" s="234"/>
      <c r="BA2961" s="234"/>
      <c r="BB2961" s="234"/>
      <c r="BC2961" s="234"/>
      <c r="BD2961" s="234"/>
      <c r="BE2961" s="234"/>
      <c r="BF2961" s="234"/>
      <c r="BG2961" s="234"/>
      <c r="BH2961" s="234"/>
      <c r="BI2961" s="234"/>
      <c r="BJ2961" s="234"/>
      <c r="BK2961" s="234"/>
      <c r="BL2961" s="234"/>
      <c r="BM2961" s="234"/>
      <c r="BN2961" s="234"/>
      <c r="BO2961" s="234"/>
      <c r="BP2961" s="234"/>
      <c r="BQ2961" s="234"/>
      <c r="BR2961" s="234"/>
      <c r="BS2961" s="234"/>
      <c r="BT2961" s="234"/>
      <c r="BU2961" s="234"/>
      <c r="BV2961" s="234"/>
      <c r="BW2961" s="234"/>
      <c r="BX2961" s="234"/>
      <c r="BY2961" s="234"/>
      <c r="BZ2961" s="234"/>
      <c r="CA2961" s="234"/>
      <c r="CB2961" s="234"/>
      <c r="CC2961" s="234"/>
      <c r="CD2961" s="234"/>
      <c r="CE2961" s="234"/>
      <c r="CF2961" s="234"/>
      <c r="CG2961" s="234"/>
      <c r="CH2961" s="234"/>
      <c r="CI2961" s="234"/>
      <c r="CJ2961" s="234"/>
      <c r="CK2961" s="234"/>
      <c r="CL2961" s="234"/>
    </row>
    <row r="2962" spans="2:90" x14ac:dyDescent="0.4">
      <c r="B2962" s="310" t="s">
        <v>550</v>
      </c>
      <c r="D2962" t="s">
        <v>554</v>
      </c>
      <c r="E2962" s="8"/>
      <c r="H2962" s="16">
        <v>0.05</v>
      </c>
      <c r="I2962">
        <f t="shared" ref="I2962:I2963" si="4170">I2961+1</f>
        <v>3</v>
      </c>
      <c r="J2962"/>
      <c r="K2962" s="38"/>
      <c r="L2962" s="38"/>
      <c r="M2962" s="38"/>
      <c r="N2962" s="38"/>
      <c r="O2962" s="38"/>
      <c r="P2962" s="38"/>
      <c r="R2962" s="15"/>
      <c r="S2962" s="234"/>
      <c r="T2962" s="234"/>
      <c r="U2962" s="234"/>
      <c r="V2962" s="234"/>
      <c r="W2962" s="234"/>
      <c r="X2962" s="234"/>
      <c r="Y2962" s="234"/>
      <c r="Z2962" s="234"/>
      <c r="AA2962" s="234"/>
      <c r="AB2962" s="234"/>
      <c r="AC2962" s="234"/>
      <c r="AD2962" s="234"/>
      <c r="AE2962" s="234"/>
      <c r="AF2962" s="234"/>
      <c r="AG2962" s="234"/>
      <c r="AH2962" s="234"/>
      <c r="AI2962" s="234"/>
      <c r="AJ2962" s="234"/>
      <c r="AK2962" s="234"/>
      <c r="AL2962" s="234"/>
      <c r="AM2962" s="234"/>
      <c r="AN2962" s="234"/>
      <c r="AO2962" s="234"/>
      <c r="AP2962" s="234"/>
      <c r="AQ2962" s="234"/>
      <c r="AR2962" s="234"/>
      <c r="AS2962" s="234"/>
      <c r="AT2962" s="234"/>
      <c r="AU2962" s="234"/>
      <c r="AV2962" s="234"/>
      <c r="AW2962" s="234"/>
      <c r="AX2962" s="234"/>
      <c r="AY2962" s="234"/>
      <c r="AZ2962" s="234"/>
      <c r="BA2962" s="234"/>
      <c r="BB2962" s="234"/>
      <c r="BC2962" s="234"/>
      <c r="BD2962" s="234"/>
      <c r="BE2962" s="234"/>
      <c r="BF2962" s="234"/>
      <c r="BG2962" s="234"/>
      <c r="BH2962" s="234"/>
      <c r="BI2962" s="234"/>
      <c r="BJ2962" s="234"/>
      <c r="BK2962" s="234"/>
      <c r="BL2962" s="234"/>
      <c r="BM2962" s="234"/>
      <c r="BN2962" s="234"/>
      <c r="BO2962" s="234"/>
      <c r="BP2962" s="234"/>
      <c r="BQ2962" s="234"/>
      <c r="BR2962" s="234"/>
      <c r="BS2962" s="234"/>
      <c r="BT2962" s="234"/>
      <c r="BU2962" s="234"/>
      <c r="BV2962" s="234"/>
      <c r="BW2962" s="234"/>
      <c r="BX2962" s="234"/>
      <c r="BY2962" s="234"/>
      <c r="BZ2962" s="234"/>
      <c r="CA2962" s="234"/>
      <c r="CB2962" s="234"/>
      <c r="CC2962" s="234"/>
      <c r="CD2962" s="234"/>
      <c r="CE2962" s="234"/>
      <c r="CF2962" s="234"/>
      <c r="CG2962" s="234"/>
      <c r="CH2962" s="234"/>
      <c r="CI2962" s="234"/>
      <c r="CJ2962" s="234"/>
      <c r="CK2962" s="234"/>
      <c r="CL2962" s="234"/>
    </row>
    <row r="2963" spans="2:90" x14ac:dyDescent="0.4">
      <c r="B2963" s="310" t="s">
        <v>549</v>
      </c>
      <c r="D2963" t="s">
        <v>554</v>
      </c>
      <c r="E2963" s="8"/>
      <c r="H2963" s="16">
        <v>0.45</v>
      </c>
      <c r="I2963">
        <f t="shared" si="4170"/>
        <v>4</v>
      </c>
      <c r="J2963"/>
      <c r="K2963" s="38"/>
      <c r="L2963" s="38"/>
      <c r="M2963" s="38"/>
      <c r="N2963" s="38"/>
      <c r="O2963" s="38"/>
      <c r="P2963" s="38"/>
      <c r="R2963" s="15"/>
      <c r="S2963" s="234"/>
      <c r="T2963" s="234"/>
      <c r="U2963" s="234"/>
      <c r="V2963" s="234"/>
      <c r="W2963" s="234"/>
      <c r="X2963" s="234"/>
      <c r="Y2963" s="234"/>
      <c r="Z2963" s="234"/>
      <c r="AA2963" s="234"/>
      <c r="AB2963" s="234"/>
      <c r="AC2963" s="234"/>
      <c r="AD2963" s="234"/>
      <c r="AE2963" s="234"/>
      <c r="AF2963" s="234"/>
      <c r="AG2963" s="234"/>
      <c r="AH2963" s="234"/>
      <c r="AI2963" s="234"/>
      <c r="AJ2963" s="234"/>
      <c r="AK2963" s="234"/>
      <c r="AL2963" s="234"/>
      <c r="AM2963" s="234"/>
      <c r="AN2963" s="234"/>
      <c r="AO2963" s="234"/>
      <c r="AP2963" s="234"/>
      <c r="AQ2963" s="234"/>
      <c r="AR2963" s="234"/>
      <c r="AS2963" s="234"/>
      <c r="AT2963" s="234"/>
      <c r="AU2963" s="234"/>
      <c r="AV2963" s="234"/>
      <c r="AW2963" s="234"/>
      <c r="AX2963" s="234"/>
      <c r="AY2963" s="234"/>
      <c r="AZ2963" s="234"/>
      <c r="BA2963" s="234"/>
      <c r="BB2963" s="234"/>
      <c r="BC2963" s="234"/>
      <c r="BD2963" s="234"/>
      <c r="BE2963" s="234"/>
      <c r="BF2963" s="234"/>
      <c r="BG2963" s="234"/>
      <c r="BH2963" s="234"/>
      <c r="BI2963" s="234"/>
      <c r="BJ2963" s="234"/>
      <c r="BK2963" s="234"/>
      <c r="BL2963" s="234"/>
      <c r="BM2963" s="234"/>
      <c r="BN2963" s="234"/>
      <c r="BO2963" s="234"/>
      <c r="BP2963" s="234"/>
      <c r="BQ2963" s="234"/>
      <c r="BR2963" s="234"/>
      <c r="BS2963" s="234"/>
      <c r="BT2963" s="234"/>
      <c r="BU2963" s="234"/>
      <c r="BV2963" s="234"/>
      <c r="BW2963" s="234"/>
      <c r="BX2963" s="234"/>
      <c r="BY2963" s="234"/>
      <c r="BZ2963" s="234"/>
      <c r="CA2963" s="234"/>
      <c r="CB2963" s="234"/>
      <c r="CC2963" s="234"/>
      <c r="CD2963" s="234"/>
      <c r="CE2963" s="234"/>
      <c r="CF2963" s="234"/>
      <c r="CG2963" s="234"/>
      <c r="CH2963" s="234"/>
      <c r="CI2963" s="234"/>
      <c r="CJ2963" s="234"/>
      <c r="CK2963" s="234"/>
      <c r="CL2963" s="234"/>
    </row>
    <row r="2964" spans="2:90" x14ac:dyDescent="0.4">
      <c r="B2964" s="141" t="s">
        <v>62</v>
      </c>
      <c r="D2964" t="s">
        <v>554</v>
      </c>
      <c r="E2964" s="8"/>
      <c r="H2964" s="34">
        <f>1-SUM(H2960:H2963)</f>
        <v>5.0000000000000044E-2</v>
      </c>
      <c r="I2964" s="60"/>
      <c r="J2964" s="60"/>
      <c r="K2964" s="38"/>
      <c r="L2964" s="38"/>
      <c r="M2964" s="38"/>
      <c r="N2964" s="38"/>
      <c r="O2964" s="38"/>
      <c r="P2964" s="38"/>
      <c r="R2964" s="15"/>
      <c r="S2964" s="234"/>
      <c r="T2964" s="234"/>
      <c r="U2964" s="234"/>
      <c r="V2964" s="234"/>
      <c r="W2964" s="234"/>
      <c r="X2964" s="234"/>
      <c r="Y2964" s="234"/>
      <c r="Z2964" s="234"/>
      <c r="AA2964" s="234"/>
      <c r="AB2964" s="234"/>
      <c r="AC2964" s="234"/>
      <c r="AD2964" s="234"/>
      <c r="AE2964" s="234"/>
      <c r="AF2964" s="234"/>
      <c r="AG2964" s="234"/>
      <c r="AH2964" s="234"/>
      <c r="AI2964" s="234"/>
      <c r="AJ2964" s="234"/>
      <c r="AK2964" s="234"/>
      <c r="AL2964" s="234"/>
      <c r="AM2964" s="234"/>
      <c r="AN2964" s="234"/>
      <c r="AO2964" s="234"/>
      <c r="AP2964" s="234"/>
      <c r="AQ2964" s="234"/>
      <c r="AR2964" s="234"/>
      <c r="AS2964" s="234"/>
      <c r="AT2964" s="234"/>
      <c r="AU2964" s="234"/>
      <c r="AV2964" s="234"/>
      <c r="AW2964" s="234"/>
      <c r="AX2964" s="234"/>
      <c r="AY2964" s="234"/>
      <c r="AZ2964" s="234"/>
      <c r="BA2964" s="234"/>
      <c r="BB2964" s="234"/>
      <c r="BC2964" s="234"/>
      <c r="BD2964" s="234"/>
      <c r="BE2964" s="234"/>
      <c r="BF2964" s="234"/>
      <c r="BG2964" s="234"/>
      <c r="BH2964" s="234"/>
      <c r="BI2964" s="234"/>
      <c r="BJ2964" s="234"/>
      <c r="BK2964" s="234"/>
      <c r="BL2964" s="234"/>
      <c r="BM2964" s="234"/>
      <c r="BN2964" s="234"/>
      <c r="BO2964" s="234"/>
      <c r="BP2964" s="234"/>
      <c r="BQ2964" s="234"/>
      <c r="BR2964" s="234"/>
      <c r="BS2964" s="234"/>
      <c r="BT2964" s="234"/>
      <c r="BU2964" s="234"/>
      <c r="BV2964" s="234"/>
      <c r="BW2964" s="234"/>
      <c r="BX2964" s="234"/>
      <c r="BY2964" s="234"/>
      <c r="BZ2964" s="234"/>
      <c r="CA2964" s="234"/>
      <c r="CB2964" s="234"/>
      <c r="CC2964" s="234"/>
      <c r="CD2964" s="234"/>
      <c r="CE2964" s="234"/>
      <c r="CF2964" s="234"/>
      <c r="CG2964" s="234"/>
      <c r="CH2964" s="234"/>
      <c r="CI2964" s="234"/>
      <c r="CJ2964" s="234"/>
      <c r="CK2964" s="234"/>
      <c r="CL2964" s="234"/>
    </row>
    <row r="2965" spans="2:90" x14ac:dyDescent="0.4">
      <c r="B2965" s="132" t="str">
        <f t="shared" ref="B2965:B2972" si="4171">B2947</f>
        <v>Surgical procedures</v>
      </c>
      <c r="D2965" t="s">
        <v>554</v>
      </c>
      <c r="E2965" s="8" t="str">
        <f t="shared" ref="E2965" si="4172">ROW()&amp;" "&amp;D2965</f>
        <v>2965 SEASON QUARTER-TR-R</v>
      </c>
      <c r="G2965" t="s">
        <v>332</v>
      </c>
      <c r="H2965" s="12"/>
      <c r="I2965" s="60"/>
      <c r="J2965" s="60"/>
      <c r="K2965" s="38"/>
      <c r="L2965" s="38"/>
      <c r="M2965" s="38"/>
      <c r="N2965" s="38"/>
      <c r="O2965" s="38"/>
      <c r="P2965" s="38"/>
      <c r="R2965" s="15"/>
      <c r="S2965" s="234"/>
      <c r="T2965" s="234"/>
      <c r="U2965" s="234"/>
      <c r="V2965" s="234"/>
      <c r="W2965" s="234"/>
      <c r="X2965" s="234"/>
      <c r="Y2965" s="234"/>
      <c r="Z2965" s="234"/>
      <c r="AA2965" s="234"/>
      <c r="AB2965" s="234"/>
      <c r="AC2965" s="234"/>
      <c r="AD2965" s="234"/>
      <c r="AE2965" s="234"/>
      <c r="AF2965" s="234"/>
      <c r="AG2965" s="234"/>
      <c r="AH2965" s="234"/>
      <c r="AI2965" s="234"/>
      <c r="AJ2965" s="234"/>
      <c r="AK2965" s="234"/>
      <c r="AL2965" s="234"/>
      <c r="AM2965" s="234"/>
      <c r="AN2965" s="234"/>
      <c r="AO2965" s="234"/>
      <c r="AP2965" s="234"/>
      <c r="AQ2965" s="234"/>
      <c r="AR2965" s="234"/>
      <c r="AS2965" s="234"/>
      <c r="AT2965" s="234"/>
      <c r="AU2965" s="234"/>
      <c r="AV2965" s="234"/>
      <c r="AW2965" s="234"/>
      <c r="AX2965" s="234"/>
      <c r="AY2965" s="234"/>
      <c r="AZ2965" s="234"/>
      <c r="BA2965" s="234"/>
      <c r="BB2965" s="234"/>
      <c r="BC2965" s="234"/>
      <c r="BD2965" s="234"/>
      <c r="BE2965" s="234"/>
      <c r="BF2965" s="234"/>
      <c r="BG2965" s="234"/>
      <c r="BH2965" s="234"/>
      <c r="BI2965" s="234"/>
      <c r="BJ2965" s="234"/>
      <c r="BK2965" s="234"/>
      <c r="BL2965" s="234"/>
      <c r="BM2965" s="234"/>
      <c r="BN2965" s="234"/>
      <c r="BO2965" s="234"/>
      <c r="BP2965" s="234"/>
      <c r="BQ2965" s="234"/>
      <c r="BR2965" s="234"/>
      <c r="BS2965" s="234"/>
      <c r="BT2965" s="234"/>
      <c r="BU2965" s="234"/>
      <c r="BV2965" s="234"/>
      <c r="BW2965" s="234"/>
      <c r="BX2965" s="234"/>
      <c r="BY2965" s="234"/>
      <c r="BZ2965" s="234"/>
      <c r="CA2965" s="234"/>
      <c r="CB2965" s="234"/>
      <c r="CC2965" s="234"/>
      <c r="CD2965" s="234"/>
      <c r="CE2965" s="234"/>
      <c r="CF2965" s="234"/>
      <c r="CG2965" s="234"/>
      <c r="CH2965" s="234"/>
      <c r="CI2965" s="234"/>
      <c r="CJ2965" s="234"/>
      <c r="CK2965" s="234"/>
      <c r="CL2965" s="234"/>
    </row>
    <row r="2966" spans="2:90" x14ac:dyDescent="0.4">
      <c r="B2966" s="132" t="str">
        <f t="shared" si="4171"/>
        <v>procedure</v>
      </c>
      <c r="D2966" t="s">
        <v>554</v>
      </c>
      <c r="E2966" s="8" t="str">
        <f>ROW()&amp;" "&amp;D2966</f>
        <v>2966 SEASON QUARTER-TR-R</v>
      </c>
      <c r="G2966" t="s">
        <v>332</v>
      </c>
      <c r="H2966" s="27"/>
      <c r="I2966" s="78"/>
      <c r="J2966" s="78"/>
      <c r="K2966" s="33"/>
      <c r="L2966" s="33"/>
      <c r="M2966" s="33"/>
      <c r="N2966" s="33"/>
      <c r="O2966" s="33"/>
      <c r="P2966" s="33"/>
      <c r="R2966" s="33"/>
      <c r="S2966" s="80"/>
      <c r="T2966" s="80"/>
      <c r="U2966" s="80"/>
      <c r="V2966" s="80"/>
      <c r="W2966" s="80"/>
      <c r="X2966" s="80"/>
      <c r="Y2966" s="80"/>
      <c r="Z2966" s="80"/>
      <c r="AA2966" s="80"/>
      <c r="AB2966" s="80"/>
      <c r="AC2966" s="80"/>
      <c r="AD2966" s="80"/>
      <c r="AE2966" s="80"/>
      <c r="AF2966" s="80"/>
      <c r="AG2966" s="80"/>
      <c r="AH2966" s="80"/>
      <c r="AI2966" s="80"/>
      <c r="AJ2966" s="80"/>
      <c r="AK2966" s="80"/>
      <c r="AL2966" s="80"/>
      <c r="AM2966" s="80"/>
      <c r="AN2966" s="80"/>
      <c r="AO2966" s="80"/>
      <c r="AP2966" s="80"/>
      <c r="AQ2966" s="80"/>
      <c r="AR2966" s="80"/>
      <c r="AS2966" s="80"/>
      <c r="AT2966" s="80"/>
      <c r="AU2966" s="80"/>
      <c r="AV2966" s="80"/>
      <c r="AW2966" s="80"/>
      <c r="AX2966" s="80"/>
      <c r="AY2966" s="80"/>
      <c r="AZ2966" s="80"/>
      <c r="BA2966" s="80"/>
      <c r="BB2966" s="80"/>
      <c r="BC2966" s="80"/>
      <c r="BD2966" s="80"/>
      <c r="BE2966" s="80"/>
      <c r="BF2966" s="80"/>
      <c r="BG2966" s="80"/>
      <c r="BH2966" s="80"/>
      <c r="BI2966" s="80"/>
      <c r="BJ2966" s="80"/>
      <c r="BK2966" s="80"/>
      <c r="BL2966" s="80"/>
      <c r="BM2966" s="80"/>
      <c r="BN2966" s="80"/>
      <c r="BO2966" s="80"/>
      <c r="BP2966" s="80"/>
      <c r="BQ2966" s="80"/>
      <c r="BR2966" s="80"/>
      <c r="BS2966" s="80"/>
      <c r="BT2966" s="80"/>
      <c r="BU2966" s="80"/>
      <c r="BV2966" s="80"/>
      <c r="BW2966" s="80"/>
      <c r="BX2966" s="80"/>
      <c r="BY2966" s="80"/>
      <c r="BZ2966" s="80"/>
      <c r="CA2966" s="80"/>
      <c r="CB2966" s="80"/>
      <c r="CC2966" s="80"/>
      <c r="CD2966" s="80"/>
      <c r="CE2966" s="80"/>
      <c r="CF2966" s="80"/>
      <c r="CG2966" s="80"/>
      <c r="CH2966" s="80"/>
      <c r="CI2966" s="80"/>
      <c r="CJ2966" s="80"/>
      <c r="CK2966" s="80"/>
      <c r="CL2966" s="80"/>
    </row>
    <row r="2967" spans="2:90" x14ac:dyDescent="0.4">
      <c r="B2967" s="132" t="str">
        <f t="shared" si="4171"/>
        <v>Primary revenue driver</v>
      </c>
      <c r="D2967" t="s">
        <v>554</v>
      </c>
      <c r="E2967" s="8" t="str">
        <f t="shared" ref="E2967:E2972" si="4173">ROW()&amp;" "&amp;D2967</f>
        <v>2967 SEASON QUARTER-TR-R</v>
      </c>
      <c r="G2967" t="s">
        <v>332</v>
      </c>
      <c r="H2967" s="27"/>
      <c r="I2967" s="78"/>
      <c r="J2967" s="78"/>
      <c r="K2967" s="33"/>
      <c r="L2967" s="33"/>
      <c r="M2967" s="33"/>
      <c r="N2967" s="33"/>
      <c r="O2967" s="33"/>
      <c r="P2967" s="33"/>
      <c r="R2967" s="33"/>
      <c r="S2967" s="80"/>
      <c r="T2967" s="80"/>
      <c r="U2967" s="80"/>
      <c r="V2967" s="80"/>
      <c r="W2967" s="80"/>
      <c r="X2967" s="80"/>
      <c r="Y2967" s="80"/>
      <c r="Z2967" s="80"/>
      <c r="AA2967" s="80"/>
      <c r="AB2967" s="80"/>
      <c r="AC2967" s="80"/>
      <c r="AD2967" s="80"/>
      <c r="AE2967" s="80"/>
      <c r="AF2967" s="80"/>
      <c r="AG2967" s="80"/>
      <c r="AH2967" s="80"/>
      <c r="AI2967" s="80"/>
      <c r="AJ2967" s="80"/>
      <c r="AK2967" s="80"/>
      <c r="AL2967" s="80"/>
      <c r="AM2967" s="80"/>
      <c r="AN2967" s="80"/>
      <c r="AO2967" s="80"/>
      <c r="AP2967" s="80"/>
      <c r="AQ2967" s="80"/>
      <c r="AR2967" s="80"/>
      <c r="AS2967" s="80"/>
      <c r="AT2967" s="80"/>
      <c r="AU2967" s="80"/>
      <c r="AV2967" s="80"/>
      <c r="AW2967" s="80"/>
      <c r="AX2967" s="80"/>
      <c r="AY2967" s="80"/>
      <c r="AZ2967" s="80"/>
      <c r="BA2967" s="80"/>
      <c r="BB2967" s="80"/>
      <c r="BC2967" s="80"/>
      <c r="BD2967" s="80"/>
      <c r="BE2967" s="80"/>
      <c r="BF2967" s="80"/>
      <c r="BG2967" s="80"/>
      <c r="BH2967" s="80"/>
      <c r="BI2967" s="80"/>
      <c r="BJ2967" s="80"/>
      <c r="BK2967" s="80"/>
      <c r="BL2967" s="80"/>
      <c r="BM2967" s="80"/>
      <c r="BN2967" s="80"/>
      <c r="BO2967" s="80"/>
      <c r="BP2967" s="80"/>
      <c r="BQ2967" s="80"/>
      <c r="BR2967" s="80"/>
      <c r="BS2967" s="80"/>
      <c r="BT2967" s="80"/>
      <c r="BU2967" s="80"/>
      <c r="BV2967" s="80"/>
      <c r="BW2967" s="80"/>
      <c r="BX2967" s="80"/>
      <c r="BY2967" s="80"/>
      <c r="BZ2967" s="80"/>
      <c r="CA2967" s="80"/>
      <c r="CB2967" s="80"/>
      <c r="CC2967" s="80"/>
      <c r="CD2967" s="80"/>
      <c r="CE2967" s="80"/>
      <c r="CF2967" s="80"/>
      <c r="CG2967" s="80"/>
      <c r="CH2967" s="80"/>
      <c r="CI2967" s="80"/>
      <c r="CJ2967" s="80"/>
      <c r="CK2967" s="80"/>
      <c r="CL2967" s="80"/>
    </row>
    <row r="2968" spans="2:90" x14ac:dyDescent="0.4">
      <c r="B2968" s="132" t="str">
        <f t="shared" si="4171"/>
        <v>Primary volume driver</v>
      </c>
      <c r="D2968" t="s">
        <v>554</v>
      </c>
      <c r="E2968" s="8" t="str">
        <f t="shared" si="4173"/>
        <v>2968 SEASON QUARTER-TR-R</v>
      </c>
      <c r="G2968" t="s">
        <v>332</v>
      </c>
      <c r="K2968" s="53"/>
      <c r="L2968" s="53"/>
      <c r="M2968" s="53"/>
      <c r="N2968" s="53"/>
      <c r="O2968" s="53"/>
      <c r="P2968" s="53"/>
      <c r="R2968" s="24"/>
      <c r="S2968" s="80"/>
      <c r="T2968" s="80"/>
      <c r="U2968" s="80"/>
      <c r="V2968" s="80"/>
      <c r="W2968" s="80"/>
      <c r="X2968" s="80"/>
      <c r="Y2968" s="80"/>
      <c r="Z2968" s="80"/>
      <c r="AA2968" s="80"/>
      <c r="AB2968" s="80"/>
      <c r="AC2968" s="80"/>
      <c r="AD2968" s="80"/>
      <c r="AE2968" s="80"/>
      <c r="AF2968" s="80"/>
      <c r="AG2968" s="80"/>
      <c r="AH2968" s="80"/>
      <c r="AI2968" s="80"/>
      <c r="AJ2968" s="80"/>
      <c r="AK2968" s="80"/>
      <c r="AL2968" s="80"/>
      <c r="AM2968" s="80"/>
      <c r="AN2968" s="80"/>
      <c r="AO2968" s="80"/>
      <c r="AP2968" s="80"/>
      <c r="AQ2968" s="80"/>
      <c r="AR2968" s="80"/>
      <c r="AS2968" s="80"/>
      <c r="AT2968" s="80"/>
      <c r="AU2968" s="80"/>
      <c r="AV2968" s="80"/>
      <c r="AW2968" s="80"/>
      <c r="AX2968" s="80"/>
      <c r="AY2968" s="80"/>
      <c r="AZ2968" s="80"/>
      <c r="BA2968" s="80"/>
      <c r="BB2968" s="80"/>
      <c r="BC2968" s="80"/>
      <c r="BD2968" s="80"/>
      <c r="BE2968" s="80"/>
      <c r="BF2968" s="80"/>
      <c r="BG2968" s="80"/>
      <c r="BH2968" s="80"/>
      <c r="BI2968" s="80"/>
      <c r="BJ2968" s="80"/>
      <c r="BK2968" s="80"/>
      <c r="BL2968" s="80"/>
      <c r="BM2968" s="80"/>
      <c r="BN2968" s="80"/>
      <c r="BO2968" s="80"/>
      <c r="BP2968" s="80"/>
      <c r="BQ2968" s="80"/>
      <c r="BR2968" s="80"/>
      <c r="BS2968" s="80"/>
      <c r="BT2968" s="80"/>
      <c r="BU2968" s="80"/>
      <c r="BV2968" s="80"/>
      <c r="BW2968" s="80"/>
      <c r="BX2968" s="80"/>
      <c r="BY2968" s="80"/>
      <c r="BZ2968" s="80"/>
      <c r="CA2968" s="80"/>
      <c r="CB2968" s="80"/>
      <c r="CC2968" s="80"/>
      <c r="CD2968" s="80"/>
      <c r="CE2968" s="80"/>
      <c r="CF2968" s="80"/>
      <c r="CG2968" s="80"/>
      <c r="CH2968" s="80"/>
      <c r="CI2968" s="80"/>
      <c r="CJ2968" s="80"/>
      <c r="CK2968" s="80"/>
      <c r="CL2968" s="80"/>
    </row>
    <row r="2969" spans="2:90" x14ac:dyDescent="0.4">
      <c r="B2969" s="132" t="str">
        <f t="shared" si="4171"/>
        <v>(Secondary label)</v>
      </c>
      <c r="D2969" t="s">
        <v>554</v>
      </c>
      <c r="E2969" s="8" t="str">
        <f t="shared" si="4173"/>
        <v>2969 SEASON QUARTER-TR-R</v>
      </c>
      <c r="G2969" t="s">
        <v>332</v>
      </c>
      <c r="H2969" s="12"/>
      <c r="I2969" s="60"/>
      <c r="J2969" s="60"/>
      <c r="K2969" s="15"/>
      <c r="L2969" s="15"/>
      <c r="M2969" s="15"/>
      <c r="N2969" s="15"/>
      <c r="O2969" s="15"/>
      <c r="P2969" s="15"/>
      <c r="R2969" s="15"/>
      <c r="S2969" s="80"/>
      <c r="T2969" s="80"/>
      <c r="U2969" s="80"/>
      <c r="V2969" s="80"/>
      <c r="W2969" s="80"/>
      <c r="X2969" s="80"/>
      <c r="Y2969" s="80"/>
      <c r="Z2969" s="80"/>
      <c r="AA2969" s="80"/>
      <c r="AB2969" s="80"/>
      <c r="AC2969" s="80"/>
      <c r="AD2969" s="80"/>
      <c r="AE2969" s="80"/>
      <c r="AF2969" s="80"/>
      <c r="AG2969" s="80"/>
      <c r="AH2969" s="80"/>
      <c r="AI2969" s="80"/>
      <c r="AJ2969" s="80"/>
      <c r="AK2969" s="80"/>
      <c r="AL2969" s="80"/>
      <c r="AM2969" s="80"/>
      <c r="AN2969" s="80"/>
      <c r="AO2969" s="80"/>
      <c r="AP2969" s="80"/>
      <c r="AQ2969" s="80"/>
      <c r="AR2969" s="80"/>
      <c r="AS2969" s="80"/>
      <c r="AT2969" s="80"/>
      <c r="AU2969" s="80"/>
      <c r="AV2969" s="80"/>
      <c r="AW2969" s="80"/>
      <c r="AX2969" s="80"/>
      <c r="AY2969" s="80"/>
      <c r="AZ2969" s="80"/>
      <c r="BA2969" s="80"/>
      <c r="BB2969" s="80"/>
      <c r="BC2969" s="80"/>
      <c r="BD2969" s="80"/>
      <c r="BE2969" s="80"/>
      <c r="BF2969" s="80"/>
      <c r="BG2969" s="80"/>
      <c r="BH2969" s="80"/>
      <c r="BI2969" s="80"/>
      <c r="BJ2969" s="80"/>
      <c r="BK2969" s="80"/>
      <c r="BL2969" s="80"/>
      <c r="BM2969" s="80"/>
      <c r="BN2969" s="80"/>
      <c r="BO2969" s="80"/>
      <c r="BP2969" s="80"/>
      <c r="BQ2969" s="80"/>
      <c r="BR2969" s="80"/>
      <c r="BS2969" s="80"/>
      <c r="BT2969" s="80"/>
      <c r="BU2969" s="80"/>
      <c r="BV2969" s="80"/>
      <c r="BW2969" s="80"/>
      <c r="BX2969" s="80"/>
      <c r="BY2969" s="80"/>
      <c r="BZ2969" s="80"/>
      <c r="CA2969" s="80"/>
      <c r="CB2969" s="80"/>
      <c r="CC2969" s="80"/>
      <c r="CD2969" s="80"/>
      <c r="CE2969" s="80"/>
      <c r="CF2969" s="80"/>
      <c r="CG2969" s="80"/>
      <c r="CH2969" s="80"/>
      <c r="CI2969" s="80"/>
      <c r="CJ2969" s="80"/>
      <c r="CK2969" s="80"/>
      <c r="CL2969" s="80"/>
    </row>
    <row r="2970" spans="2:90" x14ac:dyDescent="0.4">
      <c r="B2970" s="132" t="str">
        <f t="shared" si="4171"/>
        <v xml:space="preserve">secondary unit </v>
      </c>
      <c r="D2970" t="s">
        <v>554</v>
      </c>
      <c r="E2970" s="8" t="str">
        <f t="shared" si="4173"/>
        <v>2970 SEASON QUARTER-TR-R</v>
      </c>
      <c r="G2970" t="s">
        <v>332</v>
      </c>
      <c r="H2970" s="12"/>
      <c r="I2970" s="60"/>
      <c r="J2970" s="60"/>
      <c r="K2970" s="15"/>
      <c r="L2970" s="15"/>
      <c r="M2970" s="15"/>
      <c r="N2970" s="15"/>
      <c r="O2970" s="15"/>
      <c r="P2970" s="15"/>
      <c r="R2970" s="15"/>
      <c r="S2970" s="76"/>
      <c r="T2970" s="76"/>
      <c r="U2970" s="76"/>
      <c r="V2970" s="76"/>
      <c r="W2970" s="76"/>
      <c r="X2970" s="76"/>
      <c r="Y2970" s="76"/>
      <c r="Z2970" s="76"/>
      <c r="AA2970" s="76"/>
      <c r="AB2970" s="76"/>
      <c r="AC2970" s="76"/>
      <c r="AD2970" s="76"/>
      <c r="AE2970" s="76"/>
      <c r="AF2970" s="76"/>
      <c r="AG2970" s="76"/>
      <c r="AH2970" s="76"/>
      <c r="AI2970" s="76"/>
      <c r="AJ2970" s="76"/>
      <c r="AK2970" s="76"/>
      <c r="AL2970" s="76"/>
      <c r="AM2970" s="76"/>
      <c r="AN2970" s="76"/>
      <c r="AO2970" s="76"/>
      <c r="AP2970" s="76"/>
      <c r="AQ2970" s="76"/>
      <c r="AR2970" s="76"/>
      <c r="AS2970" s="76"/>
      <c r="AT2970" s="76"/>
      <c r="AU2970" s="76"/>
      <c r="AV2970" s="76"/>
      <c r="AW2970" s="76"/>
      <c r="AX2970" s="76"/>
      <c r="AY2970" s="76"/>
      <c r="AZ2970" s="76"/>
      <c r="BA2970" s="76"/>
      <c r="BB2970" s="76"/>
      <c r="BC2970" s="76"/>
      <c r="BD2970" s="76"/>
      <c r="BE2970" s="76"/>
      <c r="BF2970" s="76"/>
      <c r="BG2970" s="76"/>
      <c r="BH2970" s="76"/>
      <c r="BI2970" s="76"/>
      <c r="BJ2970" s="76"/>
      <c r="BK2970" s="76"/>
      <c r="BL2970" s="76"/>
      <c r="BM2970" s="76"/>
      <c r="BN2970" s="76"/>
      <c r="BO2970" s="76"/>
      <c r="BP2970" s="76"/>
      <c r="BQ2970" s="76"/>
      <c r="BR2970" s="76"/>
      <c r="BS2970" s="76"/>
      <c r="BT2970" s="76"/>
      <c r="BU2970" s="76"/>
      <c r="BV2970" s="76"/>
      <c r="BW2970" s="76"/>
      <c r="BX2970" s="76"/>
      <c r="BY2970" s="76"/>
      <c r="BZ2970" s="76"/>
      <c r="CA2970" s="76"/>
      <c r="CB2970" s="76"/>
      <c r="CC2970" s="76"/>
      <c r="CD2970" s="76"/>
      <c r="CE2970" s="76"/>
      <c r="CF2970" s="76"/>
      <c r="CG2970" s="76"/>
      <c r="CH2970" s="76"/>
      <c r="CI2970" s="76"/>
      <c r="CJ2970" s="76"/>
      <c r="CK2970" s="76"/>
      <c r="CL2970" s="76"/>
    </row>
    <row r="2971" spans="2:90" x14ac:dyDescent="0.4">
      <c r="B2971" s="132" t="str">
        <f t="shared" si="4171"/>
        <v>Secondary revenue driver</v>
      </c>
      <c r="D2971" t="s">
        <v>554</v>
      </c>
      <c r="E2971" s="8" t="str">
        <f t="shared" si="4173"/>
        <v>2971 SEASON QUARTER-TR-R</v>
      </c>
      <c r="G2971" t="s">
        <v>332</v>
      </c>
      <c r="H2971" s="12"/>
      <c r="I2971" s="60"/>
      <c r="J2971" s="60"/>
      <c r="K2971" s="15"/>
      <c r="L2971" s="15"/>
      <c r="M2971" s="15"/>
      <c r="N2971" s="15"/>
      <c r="O2971" s="15"/>
      <c r="P2971" s="15"/>
      <c r="R2971" s="15"/>
      <c r="S2971" s="80"/>
      <c r="T2971" s="80"/>
      <c r="U2971" s="80"/>
      <c r="V2971" s="80"/>
      <c r="W2971" s="80"/>
      <c r="X2971" s="80"/>
      <c r="Y2971" s="80"/>
      <c r="Z2971" s="80"/>
      <c r="AA2971" s="80"/>
      <c r="AB2971" s="80"/>
      <c r="AC2971" s="80"/>
      <c r="AD2971" s="80"/>
      <c r="AE2971" s="80"/>
      <c r="AF2971" s="80"/>
      <c r="AG2971" s="80"/>
      <c r="AH2971" s="80"/>
      <c r="AI2971" s="80"/>
      <c r="AJ2971" s="80"/>
      <c r="AK2971" s="80"/>
      <c r="AL2971" s="80"/>
      <c r="AM2971" s="80"/>
      <c r="AN2971" s="80"/>
      <c r="AO2971" s="80"/>
      <c r="AP2971" s="80"/>
      <c r="AQ2971" s="80"/>
      <c r="AR2971" s="80"/>
      <c r="AS2971" s="80"/>
      <c r="AT2971" s="80"/>
      <c r="AU2971" s="80"/>
      <c r="AV2971" s="80"/>
      <c r="AW2971" s="80"/>
      <c r="AX2971" s="80"/>
      <c r="AY2971" s="80"/>
      <c r="AZ2971" s="80"/>
      <c r="BA2971" s="80"/>
      <c r="BB2971" s="80"/>
      <c r="BC2971" s="80"/>
      <c r="BD2971" s="80"/>
      <c r="BE2971" s="80"/>
      <c r="BF2971" s="80"/>
      <c r="BG2971" s="80"/>
      <c r="BH2971" s="80"/>
      <c r="BI2971" s="80"/>
      <c r="BJ2971" s="80"/>
      <c r="BK2971" s="80"/>
      <c r="BL2971" s="80"/>
      <c r="BM2971" s="80"/>
      <c r="BN2971" s="80"/>
      <c r="BO2971" s="80"/>
      <c r="BP2971" s="80"/>
      <c r="BQ2971" s="80"/>
      <c r="BR2971" s="80"/>
      <c r="BS2971" s="80"/>
      <c r="BT2971" s="80"/>
      <c r="BU2971" s="80"/>
      <c r="BV2971" s="80"/>
      <c r="BW2971" s="80"/>
      <c r="BX2971" s="80"/>
      <c r="BY2971" s="80"/>
      <c r="BZ2971" s="80"/>
      <c r="CA2971" s="80"/>
      <c r="CB2971" s="80"/>
      <c r="CC2971" s="80"/>
      <c r="CD2971" s="80"/>
      <c r="CE2971" s="80"/>
      <c r="CF2971" s="80"/>
      <c r="CG2971" s="80"/>
      <c r="CH2971" s="80"/>
      <c r="CI2971" s="80"/>
      <c r="CJ2971" s="80"/>
      <c r="CK2971" s="80"/>
      <c r="CL2971" s="80"/>
    </row>
    <row r="2972" spans="2:90" x14ac:dyDescent="0.4">
      <c r="B2972" s="132" t="str">
        <f t="shared" si="4171"/>
        <v>Secondary volume driver</v>
      </c>
      <c r="D2972" t="s">
        <v>554</v>
      </c>
      <c r="E2972" s="8" t="str">
        <f t="shared" si="4173"/>
        <v>2972 SEASON QUARTER-TR-R</v>
      </c>
      <c r="G2972" t="s">
        <v>332</v>
      </c>
      <c r="H2972" s="12"/>
      <c r="I2972" s="60"/>
      <c r="J2972" s="60"/>
      <c r="K2972" s="15"/>
      <c r="L2972" s="15"/>
      <c r="M2972" s="15"/>
      <c r="N2972" s="15"/>
      <c r="O2972" s="15"/>
      <c r="P2972" s="15"/>
      <c r="R2972" s="15"/>
      <c r="S2972" s="80"/>
      <c r="T2972" s="80"/>
      <c r="U2972" s="80"/>
      <c r="V2972" s="80"/>
      <c r="W2972" s="80"/>
      <c r="X2972" s="80"/>
      <c r="Y2972" s="80"/>
      <c r="Z2972" s="80"/>
      <c r="AA2972" s="80"/>
      <c r="AB2972" s="80"/>
      <c r="AC2972" s="80"/>
      <c r="AD2972" s="80"/>
      <c r="AE2972" s="80"/>
      <c r="AF2972" s="80"/>
      <c r="AG2972" s="80"/>
      <c r="AH2972" s="80"/>
      <c r="AI2972" s="80"/>
      <c r="AJ2972" s="80"/>
      <c r="AK2972" s="80"/>
      <c r="AL2972" s="80"/>
      <c r="AM2972" s="80"/>
      <c r="AN2972" s="80"/>
      <c r="AO2972" s="80"/>
      <c r="AP2972" s="80"/>
      <c r="AQ2972" s="80"/>
      <c r="AR2972" s="80"/>
      <c r="AS2972" s="80"/>
      <c r="AT2972" s="80"/>
      <c r="AU2972" s="80"/>
      <c r="AV2972" s="80"/>
      <c r="AW2972" s="80"/>
      <c r="AX2972" s="80"/>
      <c r="AY2972" s="80"/>
      <c r="AZ2972" s="80"/>
      <c r="BA2972" s="80"/>
      <c r="BB2972" s="80"/>
      <c r="BC2972" s="80"/>
      <c r="BD2972" s="80"/>
      <c r="BE2972" s="80"/>
      <c r="BF2972" s="80"/>
      <c r="BG2972" s="80"/>
      <c r="BH2972" s="80"/>
      <c r="BI2972" s="80"/>
      <c r="BJ2972" s="80"/>
      <c r="BK2972" s="80"/>
      <c r="BL2972" s="80"/>
      <c r="BM2972" s="80"/>
      <c r="BN2972" s="80"/>
      <c r="BO2972" s="80"/>
      <c r="BP2972" s="80"/>
      <c r="BQ2972" s="80"/>
      <c r="BR2972" s="80"/>
      <c r="BS2972" s="80"/>
      <c r="BT2972" s="80"/>
      <c r="BU2972" s="80"/>
      <c r="BV2972" s="80"/>
      <c r="BW2972" s="80"/>
      <c r="BX2972" s="80"/>
      <c r="BY2972" s="80"/>
      <c r="BZ2972" s="80"/>
      <c r="CA2972" s="80"/>
      <c r="CB2972" s="80"/>
      <c r="CC2972" s="80"/>
      <c r="CD2972" s="80"/>
      <c r="CE2972" s="80"/>
      <c r="CF2972" s="80"/>
      <c r="CG2972" s="80"/>
      <c r="CH2972" s="80"/>
      <c r="CI2972" s="80"/>
      <c r="CJ2972" s="80"/>
      <c r="CK2972" s="80"/>
      <c r="CL2972" s="80"/>
    </row>
    <row r="2973" spans="2:90" x14ac:dyDescent="0.4">
      <c r="B2973" s="132"/>
      <c r="E2973" s="8"/>
      <c r="H2973" s="12"/>
      <c r="I2973" s="60"/>
      <c r="J2973" s="60"/>
      <c r="K2973" s="15"/>
      <c r="L2973" s="15"/>
      <c r="M2973" s="15"/>
      <c r="N2973" s="15"/>
      <c r="O2973" s="15"/>
      <c r="P2973" s="15"/>
      <c r="R2973" s="15"/>
      <c r="S2973" s="80"/>
      <c r="T2973" s="80"/>
      <c r="U2973" s="80"/>
      <c r="V2973" s="80"/>
      <c r="W2973" s="80"/>
      <c r="X2973" s="80"/>
      <c r="Y2973" s="80"/>
      <c r="Z2973" s="80"/>
      <c r="AA2973" s="80"/>
      <c r="AB2973" s="80"/>
      <c r="AC2973" s="80"/>
      <c r="AD2973" s="80"/>
      <c r="AE2973" s="80"/>
      <c r="AF2973" s="80"/>
      <c r="AG2973" s="80"/>
      <c r="AH2973" s="80"/>
      <c r="AI2973" s="80"/>
      <c r="AJ2973" s="80"/>
      <c r="AK2973" s="80"/>
      <c r="AL2973" s="80"/>
      <c r="AM2973" s="80"/>
      <c r="AN2973" s="80"/>
      <c r="AO2973" s="80"/>
      <c r="AP2973" s="80"/>
      <c r="AQ2973" s="80"/>
      <c r="AR2973" s="80"/>
      <c r="AS2973" s="80"/>
      <c r="AT2973" s="80"/>
      <c r="AU2973" s="80"/>
      <c r="AV2973" s="80"/>
      <c r="AW2973" s="80"/>
      <c r="AX2973" s="80"/>
      <c r="AY2973" s="80"/>
      <c r="AZ2973" s="80"/>
      <c r="BA2973" s="80"/>
      <c r="BB2973" s="80"/>
      <c r="BC2973" s="80"/>
      <c r="BD2973" s="80"/>
      <c r="BE2973" s="80"/>
      <c r="BF2973" s="80"/>
      <c r="BG2973" s="80"/>
      <c r="BH2973" s="80"/>
      <c r="BI2973" s="80"/>
      <c r="BJ2973" s="80"/>
      <c r="BK2973" s="80"/>
      <c r="BL2973" s="80"/>
      <c r="BM2973" s="80"/>
      <c r="BN2973" s="80"/>
      <c r="BO2973" s="80"/>
      <c r="BP2973" s="80"/>
      <c r="BQ2973" s="80"/>
      <c r="BR2973" s="80"/>
      <c r="BS2973" s="80"/>
      <c r="BT2973" s="80"/>
      <c r="BU2973" s="80"/>
      <c r="BV2973" s="80"/>
      <c r="BW2973" s="80"/>
      <c r="BX2973" s="80"/>
      <c r="BY2973" s="80"/>
      <c r="BZ2973" s="80"/>
      <c r="CA2973" s="80"/>
      <c r="CB2973" s="80"/>
      <c r="CC2973" s="80"/>
      <c r="CD2973" s="80"/>
      <c r="CE2973" s="80"/>
      <c r="CF2973" s="80"/>
      <c r="CG2973" s="80"/>
      <c r="CH2973" s="80"/>
      <c r="CI2973" s="80"/>
      <c r="CJ2973" s="80"/>
      <c r="CK2973" s="80"/>
      <c r="CL2973" s="80"/>
    </row>
    <row r="2974" spans="2:90" x14ac:dyDescent="0.4">
      <c r="B2974" s="171" t="s">
        <v>503</v>
      </c>
      <c r="E2974" s="8"/>
      <c r="H2974" s="170"/>
      <c r="I2974" s="172"/>
      <c r="J2974" s="172"/>
      <c r="K2974" s="193"/>
      <c r="L2974" s="193"/>
      <c r="M2974" s="193"/>
      <c r="N2974" s="193"/>
      <c r="O2974" s="193"/>
      <c r="P2974" s="193"/>
      <c r="R2974" s="194"/>
      <c r="S2974" s="170"/>
      <c r="T2974" s="170"/>
      <c r="U2974" s="170"/>
      <c r="V2974" s="170"/>
      <c r="W2974" s="170"/>
      <c r="X2974" s="170"/>
      <c r="Y2974" s="170"/>
      <c r="Z2974" s="170"/>
      <c r="AA2974" s="170"/>
      <c r="AB2974" s="170"/>
      <c r="AC2974" s="170"/>
      <c r="AD2974" s="170"/>
      <c r="AE2974" s="170"/>
      <c r="AF2974" s="170"/>
      <c r="AG2974" s="170"/>
      <c r="AH2974" s="170"/>
      <c r="AI2974" s="170"/>
      <c r="AJ2974" s="170"/>
      <c r="AK2974" s="170"/>
      <c r="AL2974" s="170"/>
      <c r="AM2974" s="170"/>
      <c r="AN2974" s="170"/>
      <c r="AO2974" s="170"/>
      <c r="AP2974" s="170"/>
      <c r="AQ2974" s="170"/>
      <c r="AR2974" s="170"/>
      <c r="AS2974" s="170"/>
      <c r="AT2974" s="170"/>
      <c r="AU2974" s="170"/>
      <c r="AV2974" s="170"/>
      <c r="AW2974" s="170"/>
      <c r="AX2974" s="170"/>
      <c r="AY2974" s="170"/>
      <c r="AZ2974" s="170"/>
      <c r="BA2974" s="170"/>
      <c r="BB2974" s="170"/>
      <c r="BC2974" s="170"/>
      <c r="BD2974" s="170"/>
      <c r="BE2974" s="170"/>
      <c r="BF2974" s="170"/>
      <c r="BG2974" s="170"/>
      <c r="BH2974" s="170"/>
      <c r="BI2974" s="170"/>
      <c r="BJ2974" s="170"/>
      <c r="BK2974" s="170"/>
      <c r="BL2974" s="170"/>
      <c r="BM2974" s="170"/>
      <c r="BN2974" s="170"/>
      <c r="BO2974" s="170"/>
      <c r="BP2974" s="170"/>
      <c r="BQ2974" s="170"/>
      <c r="BR2974" s="170"/>
      <c r="BS2974" s="170"/>
      <c r="BT2974" s="170"/>
      <c r="BU2974" s="170"/>
      <c r="BV2974" s="170"/>
      <c r="BW2974" s="170"/>
      <c r="BX2974" s="170"/>
      <c r="BY2974" s="170"/>
      <c r="BZ2974" s="170"/>
      <c r="CA2974" s="170"/>
      <c r="CB2974" s="170"/>
      <c r="CC2974" s="170"/>
      <c r="CD2974" s="170"/>
      <c r="CE2974" s="170"/>
      <c r="CF2974" s="170"/>
      <c r="CG2974" s="170"/>
      <c r="CH2974" s="170"/>
      <c r="CI2974" s="170"/>
      <c r="CJ2974" s="170"/>
      <c r="CK2974" s="170"/>
      <c r="CL2974" s="170"/>
    </row>
    <row r="2975" spans="2:90" x14ac:dyDescent="0.4">
      <c r="B2975" s="171" t="s">
        <v>504</v>
      </c>
      <c r="E2975" s="8"/>
      <c r="H2975" s="170"/>
      <c r="I2975" s="172"/>
      <c r="J2975" s="172"/>
      <c r="K2975" s="193"/>
      <c r="L2975" s="193"/>
      <c r="M2975" s="193"/>
      <c r="N2975" s="193"/>
      <c r="O2975" s="193"/>
      <c r="P2975" s="193"/>
      <c r="R2975" s="194"/>
      <c r="S2975" s="170"/>
      <c r="T2975" s="170"/>
      <c r="U2975" s="170"/>
      <c r="V2975" s="170"/>
      <c r="W2975" s="170"/>
      <c r="X2975" s="170"/>
      <c r="Y2975" s="170"/>
      <c r="Z2975" s="170"/>
      <c r="AA2975" s="170"/>
      <c r="AB2975" s="170"/>
      <c r="AC2975" s="170"/>
      <c r="AD2975" s="170"/>
      <c r="AE2975" s="170"/>
      <c r="AF2975" s="170"/>
      <c r="AG2975" s="170"/>
      <c r="AH2975" s="170"/>
      <c r="AI2975" s="170"/>
      <c r="AJ2975" s="170"/>
      <c r="AK2975" s="170"/>
      <c r="AL2975" s="170"/>
      <c r="AM2975" s="170"/>
      <c r="AN2975" s="170"/>
      <c r="AO2975" s="170"/>
      <c r="AP2975" s="170"/>
      <c r="AQ2975" s="170"/>
      <c r="AR2975" s="170"/>
      <c r="AS2975" s="170"/>
      <c r="AT2975" s="170"/>
      <c r="AU2975" s="170"/>
      <c r="AV2975" s="170"/>
      <c r="AW2975" s="170"/>
      <c r="AX2975" s="170"/>
      <c r="AY2975" s="170"/>
      <c r="AZ2975" s="170"/>
      <c r="BA2975" s="170"/>
      <c r="BB2975" s="170"/>
      <c r="BC2975" s="170"/>
      <c r="BD2975" s="170"/>
      <c r="BE2975" s="170"/>
      <c r="BF2975" s="170"/>
      <c r="BG2975" s="170"/>
      <c r="BH2975" s="170"/>
      <c r="BI2975" s="170"/>
      <c r="BJ2975" s="170"/>
      <c r="BK2975" s="170"/>
      <c r="BL2975" s="170"/>
      <c r="BM2975" s="170"/>
      <c r="BN2975" s="170"/>
      <c r="BO2975" s="170"/>
      <c r="BP2975" s="170"/>
      <c r="BQ2975" s="170"/>
      <c r="BR2975" s="170"/>
      <c r="BS2975" s="170"/>
      <c r="BT2975" s="170"/>
      <c r="BU2975" s="170"/>
      <c r="BV2975" s="170"/>
      <c r="BW2975" s="170"/>
      <c r="BX2975" s="170"/>
      <c r="BY2975" s="170"/>
      <c r="BZ2975" s="170"/>
      <c r="CA2975" s="170"/>
      <c r="CB2975" s="170"/>
      <c r="CC2975" s="170"/>
      <c r="CD2975" s="170"/>
      <c r="CE2975" s="170"/>
      <c r="CF2975" s="170"/>
      <c r="CG2975" s="170"/>
      <c r="CH2975" s="170"/>
      <c r="CI2975" s="170"/>
      <c r="CJ2975" s="170"/>
      <c r="CK2975" s="170"/>
      <c r="CL2975" s="170"/>
    </row>
    <row r="2976" spans="2:90" x14ac:dyDescent="0.4">
      <c r="B2976" s="171" t="s">
        <v>461</v>
      </c>
      <c r="E2976" s="8"/>
      <c r="H2976" s="170"/>
      <c r="I2976" s="172"/>
      <c r="J2976" s="172"/>
      <c r="K2976" s="193"/>
      <c r="L2976" s="193"/>
      <c r="M2976" s="193"/>
      <c r="N2976" s="193"/>
      <c r="O2976" s="193"/>
      <c r="P2976" s="193"/>
      <c r="R2976" s="194"/>
      <c r="S2976" s="195" t="str">
        <f t="shared" ref="S2976:AX2976" si="4174">S$16</f>
        <v>S$12</v>
      </c>
      <c r="T2976" s="195" t="str">
        <f t="shared" si="4174"/>
        <v>T$12</v>
      </c>
      <c r="U2976" s="195" t="str">
        <f t="shared" si="4174"/>
        <v>U$12</v>
      </c>
      <c r="V2976" s="195" t="str">
        <f t="shared" si="4174"/>
        <v>V$12</v>
      </c>
      <c r="W2976" s="195" t="str">
        <f t="shared" si="4174"/>
        <v>W$12</v>
      </c>
      <c r="X2976" s="195" t="str">
        <f t="shared" si="4174"/>
        <v>X$12</v>
      </c>
      <c r="Y2976" s="195" t="str">
        <f t="shared" si="4174"/>
        <v>Y$12</v>
      </c>
      <c r="Z2976" s="195" t="str">
        <f t="shared" si="4174"/>
        <v>Z$12</v>
      </c>
      <c r="AA2976" s="195" t="str">
        <f t="shared" si="4174"/>
        <v>AA$12</v>
      </c>
      <c r="AB2976" s="195" t="str">
        <f t="shared" si="4174"/>
        <v>AB$12</v>
      </c>
      <c r="AC2976" s="195" t="str">
        <f t="shared" si="4174"/>
        <v>AC$12</v>
      </c>
      <c r="AD2976" s="195" t="str">
        <f t="shared" si="4174"/>
        <v>AD$12</v>
      </c>
      <c r="AE2976" s="195" t="str">
        <f t="shared" si="4174"/>
        <v>AE$12</v>
      </c>
      <c r="AF2976" s="195" t="str">
        <f t="shared" si="4174"/>
        <v>AF$12</v>
      </c>
      <c r="AG2976" s="195" t="str">
        <f t="shared" si="4174"/>
        <v>AG$12</v>
      </c>
      <c r="AH2976" s="195" t="str">
        <f t="shared" si="4174"/>
        <v>AH$12</v>
      </c>
      <c r="AI2976" s="195" t="str">
        <f t="shared" si="4174"/>
        <v>AI$12</v>
      </c>
      <c r="AJ2976" s="195" t="str">
        <f t="shared" si="4174"/>
        <v>AJ$12</v>
      </c>
      <c r="AK2976" s="195" t="str">
        <f t="shared" si="4174"/>
        <v>AK$12</v>
      </c>
      <c r="AL2976" s="195" t="str">
        <f t="shared" si="4174"/>
        <v>AL$12</v>
      </c>
      <c r="AM2976" s="195" t="str">
        <f t="shared" si="4174"/>
        <v>AM$12</v>
      </c>
      <c r="AN2976" s="195" t="str">
        <f t="shared" si="4174"/>
        <v>AN$12</v>
      </c>
      <c r="AO2976" s="195" t="str">
        <f t="shared" si="4174"/>
        <v>AO$12</v>
      </c>
      <c r="AP2976" s="195" t="str">
        <f t="shared" si="4174"/>
        <v>AP$12</v>
      </c>
      <c r="AQ2976" s="195" t="str">
        <f t="shared" si="4174"/>
        <v>AQ$12</v>
      </c>
      <c r="AR2976" s="195" t="str">
        <f t="shared" si="4174"/>
        <v>AR$12</v>
      </c>
      <c r="AS2976" s="195" t="str">
        <f t="shared" si="4174"/>
        <v>AS$12</v>
      </c>
      <c r="AT2976" s="195" t="str">
        <f t="shared" si="4174"/>
        <v>AT$12</v>
      </c>
      <c r="AU2976" s="195" t="str">
        <f t="shared" si="4174"/>
        <v>AU$12</v>
      </c>
      <c r="AV2976" s="195" t="str">
        <f t="shared" si="4174"/>
        <v>AV$12</v>
      </c>
      <c r="AW2976" s="195" t="str">
        <f t="shared" si="4174"/>
        <v>AW$12</v>
      </c>
      <c r="AX2976" s="195" t="str">
        <f t="shared" si="4174"/>
        <v>AX$12</v>
      </c>
      <c r="AY2976" s="195" t="str">
        <f t="shared" ref="AY2976:CD2976" si="4175">AY$16</f>
        <v>AY$12</v>
      </c>
      <c r="AZ2976" s="195" t="str">
        <f t="shared" si="4175"/>
        <v>AZ$12</v>
      </c>
      <c r="BA2976" s="195" t="str">
        <f t="shared" si="4175"/>
        <v>BA$12</v>
      </c>
      <c r="BB2976" s="195" t="str">
        <f t="shared" si="4175"/>
        <v>BB$12</v>
      </c>
      <c r="BC2976" s="195" t="str">
        <f t="shared" si="4175"/>
        <v>BC$12</v>
      </c>
      <c r="BD2976" s="195" t="str">
        <f t="shared" si="4175"/>
        <v>BD$12</v>
      </c>
      <c r="BE2976" s="195" t="str">
        <f t="shared" si="4175"/>
        <v>BE$12</v>
      </c>
      <c r="BF2976" s="195" t="str">
        <f t="shared" si="4175"/>
        <v>BF$12</v>
      </c>
      <c r="BG2976" s="195" t="str">
        <f t="shared" si="4175"/>
        <v>BG$12</v>
      </c>
      <c r="BH2976" s="195" t="str">
        <f t="shared" si="4175"/>
        <v>BH$12</v>
      </c>
      <c r="BI2976" s="195" t="str">
        <f t="shared" si="4175"/>
        <v>BI$12</v>
      </c>
      <c r="BJ2976" s="195" t="str">
        <f t="shared" si="4175"/>
        <v>BJ$12</v>
      </c>
      <c r="BK2976" s="195" t="str">
        <f t="shared" si="4175"/>
        <v>BK$12</v>
      </c>
      <c r="BL2976" s="195" t="str">
        <f t="shared" si="4175"/>
        <v>BL$12</v>
      </c>
      <c r="BM2976" s="195" t="str">
        <f t="shared" si="4175"/>
        <v>BM$12</v>
      </c>
      <c r="BN2976" s="195" t="str">
        <f t="shared" si="4175"/>
        <v>BN$12</v>
      </c>
      <c r="BO2976" s="195" t="str">
        <f t="shared" si="4175"/>
        <v>BO$12</v>
      </c>
      <c r="BP2976" s="195" t="str">
        <f t="shared" si="4175"/>
        <v>BP$12</v>
      </c>
      <c r="BQ2976" s="195" t="str">
        <f t="shared" si="4175"/>
        <v>BQ$12</v>
      </c>
      <c r="BR2976" s="195" t="str">
        <f t="shared" si="4175"/>
        <v>BR$12</v>
      </c>
      <c r="BS2976" s="195" t="str">
        <f t="shared" si="4175"/>
        <v>BS$12</v>
      </c>
      <c r="BT2976" s="195" t="str">
        <f t="shared" si="4175"/>
        <v>BT$12</v>
      </c>
      <c r="BU2976" s="195" t="str">
        <f t="shared" si="4175"/>
        <v>BU$12</v>
      </c>
      <c r="BV2976" s="195" t="str">
        <f t="shared" si="4175"/>
        <v>BV$12</v>
      </c>
      <c r="BW2976" s="195" t="str">
        <f t="shared" si="4175"/>
        <v>BW$12</v>
      </c>
      <c r="BX2976" s="195" t="str">
        <f t="shared" si="4175"/>
        <v>BX$12</v>
      </c>
      <c r="BY2976" s="195" t="str">
        <f t="shared" si="4175"/>
        <v>BY$12</v>
      </c>
      <c r="BZ2976" s="195" t="str">
        <f t="shared" si="4175"/>
        <v>BZ$12</v>
      </c>
      <c r="CA2976" s="195" t="str">
        <f t="shared" si="4175"/>
        <v>CA$12</v>
      </c>
      <c r="CB2976" s="195" t="str">
        <f t="shared" si="4175"/>
        <v>CB$12</v>
      </c>
      <c r="CC2976" s="195" t="str">
        <f t="shared" si="4175"/>
        <v>CC$12</v>
      </c>
      <c r="CD2976" s="195" t="str">
        <f t="shared" si="4175"/>
        <v>CD$12</v>
      </c>
      <c r="CE2976" s="195" t="str">
        <f t="shared" ref="CE2976:CL2976" si="4176">CE$16</f>
        <v>CE$12</v>
      </c>
      <c r="CF2976" s="195" t="str">
        <f t="shared" si="4176"/>
        <v>CF$12</v>
      </c>
      <c r="CG2976" s="195" t="str">
        <f t="shared" si="4176"/>
        <v>CG$12</v>
      </c>
      <c r="CH2976" s="195" t="str">
        <f t="shared" si="4176"/>
        <v>CH$12</v>
      </c>
      <c r="CI2976" s="195" t="str">
        <f t="shared" si="4176"/>
        <v>CI$12</v>
      </c>
      <c r="CJ2976" s="195" t="str">
        <f t="shared" si="4176"/>
        <v>CJ$12</v>
      </c>
      <c r="CK2976" s="195" t="str">
        <f t="shared" si="4176"/>
        <v>CK$12</v>
      </c>
      <c r="CL2976" s="195" t="str">
        <f t="shared" si="4176"/>
        <v>CL$12</v>
      </c>
    </row>
    <row r="2977" spans="2:90" x14ac:dyDescent="0.4">
      <c r="B2977" s="171" t="s">
        <v>462</v>
      </c>
      <c r="E2977" s="8"/>
      <c r="H2977" s="196"/>
      <c r="I2977" s="197"/>
      <c r="J2977" s="197"/>
      <c r="K2977" s="198"/>
      <c r="L2977" s="198"/>
      <c r="M2977" s="198"/>
      <c r="N2977" s="198"/>
      <c r="O2977" s="198"/>
      <c r="P2977" s="198"/>
      <c r="R2977" s="198"/>
      <c r="S2977" s="195" t="str">
        <f t="shared" ref="S2977:AX2977" si="4177">S$17</f>
        <v>S$13</v>
      </c>
      <c r="T2977" s="195" t="str">
        <f t="shared" si="4177"/>
        <v>T$13</v>
      </c>
      <c r="U2977" s="195" t="str">
        <f t="shared" si="4177"/>
        <v>U$13</v>
      </c>
      <c r="V2977" s="195" t="str">
        <f t="shared" si="4177"/>
        <v>V$13</v>
      </c>
      <c r="W2977" s="195" t="str">
        <f t="shared" si="4177"/>
        <v>W$13</v>
      </c>
      <c r="X2977" s="195" t="str">
        <f t="shared" si="4177"/>
        <v>X$13</v>
      </c>
      <c r="Y2977" s="195" t="str">
        <f t="shared" si="4177"/>
        <v>Y$13</v>
      </c>
      <c r="Z2977" s="195" t="str">
        <f t="shared" si="4177"/>
        <v>Z$13</v>
      </c>
      <c r="AA2977" s="195" t="str">
        <f t="shared" si="4177"/>
        <v>AA$13</v>
      </c>
      <c r="AB2977" s="195" t="str">
        <f t="shared" si="4177"/>
        <v>AB$13</v>
      </c>
      <c r="AC2977" s="195" t="str">
        <f t="shared" si="4177"/>
        <v>AC$13</v>
      </c>
      <c r="AD2977" s="195" t="str">
        <f t="shared" si="4177"/>
        <v>AD$13</v>
      </c>
      <c r="AE2977" s="195" t="str">
        <f t="shared" si="4177"/>
        <v>AE$13</v>
      </c>
      <c r="AF2977" s="195" t="str">
        <f t="shared" si="4177"/>
        <v>AF$13</v>
      </c>
      <c r="AG2977" s="195" t="str">
        <f t="shared" si="4177"/>
        <v>AG$13</v>
      </c>
      <c r="AH2977" s="195" t="str">
        <f t="shared" si="4177"/>
        <v>AH$13</v>
      </c>
      <c r="AI2977" s="195" t="str">
        <f t="shared" si="4177"/>
        <v>AI$13</v>
      </c>
      <c r="AJ2977" s="195" t="str">
        <f t="shared" si="4177"/>
        <v>AJ$13</v>
      </c>
      <c r="AK2977" s="195" t="str">
        <f t="shared" si="4177"/>
        <v>AK$13</v>
      </c>
      <c r="AL2977" s="195" t="str">
        <f t="shared" si="4177"/>
        <v>AL$13</v>
      </c>
      <c r="AM2977" s="195" t="str">
        <f t="shared" si="4177"/>
        <v>AM$13</v>
      </c>
      <c r="AN2977" s="195" t="str">
        <f t="shared" si="4177"/>
        <v>AN$13</v>
      </c>
      <c r="AO2977" s="195" t="str">
        <f t="shared" si="4177"/>
        <v>AO$13</v>
      </c>
      <c r="AP2977" s="195" t="str">
        <f t="shared" si="4177"/>
        <v>AP$13</v>
      </c>
      <c r="AQ2977" s="195" t="str">
        <f t="shared" si="4177"/>
        <v>AQ$13</v>
      </c>
      <c r="AR2977" s="195" t="str">
        <f t="shared" si="4177"/>
        <v>AR$13</v>
      </c>
      <c r="AS2977" s="195" t="str">
        <f t="shared" si="4177"/>
        <v>AS$13</v>
      </c>
      <c r="AT2977" s="195" t="str">
        <f t="shared" si="4177"/>
        <v>AT$13</v>
      </c>
      <c r="AU2977" s="195" t="str">
        <f t="shared" si="4177"/>
        <v>AU$13</v>
      </c>
      <c r="AV2977" s="195" t="str">
        <f t="shared" si="4177"/>
        <v>AV$13</v>
      </c>
      <c r="AW2977" s="195" t="str">
        <f t="shared" si="4177"/>
        <v>AW$13</v>
      </c>
      <c r="AX2977" s="195" t="str">
        <f t="shared" si="4177"/>
        <v>AX$13</v>
      </c>
      <c r="AY2977" s="195" t="str">
        <f t="shared" ref="AY2977:CD2977" si="4178">AY$17</f>
        <v>AY$13</v>
      </c>
      <c r="AZ2977" s="195" t="str">
        <f t="shared" si="4178"/>
        <v>AZ$13</v>
      </c>
      <c r="BA2977" s="195" t="str">
        <f t="shared" si="4178"/>
        <v>BA$13</v>
      </c>
      <c r="BB2977" s="195" t="str">
        <f t="shared" si="4178"/>
        <v>BB$13</v>
      </c>
      <c r="BC2977" s="195" t="str">
        <f t="shared" si="4178"/>
        <v>BC$13</v>
      </c>
      <c r="BD2977" s="195" t="str">
        <f t="shared" si="4178"/>
        <v>BD$13</v>
      </c>
      <c r="BE2977" s="195" t="str">
        <f t="shared" si="4178"/>
        <v>BE$13</v>
      </c>
      <c r="BF2977" s="195" t="str">
        <f t="shared" si="4178"/>
        <v>BF$13</v>
      </c>
      <c r="BG2977" s="195" t="str">
        <f t="shared" si="4178"/>
        <v>BG$13</v>
      </c>
      <c r="BH2977" s="195" t="str">
        <f t="shared" si="4178"/>
        <v>BH$13</v>
      </c>
      <c r="BI2977" s="195" t="str">
        <f t="shared" si="4178"/>
        <v>BI$13</v>
      </c>
      <c r="BJ2977" s="195" t="str">
        <f t="shared" si="4178"/>
        <v>BJ$13</v>
      </c>
      <c r="BK2977" s="195" t="str">
        <f t="shared" si="4178"/>
        <v>BK$13</v>
      </c>
      <c r="BL2977" s="195" t="str">
        <f t="shared" si="4178"/>
        <v>BL$13</v>
      </c>
      <c r="BM2977" s="195" t="str">
        <f t="shared" si="4178"/>
        <v>BM$13</v>
      </c>
      <c r="BN2977" s="195" t="str">
        <f t="shared" si="4178"/>
        <v>BN$13</v>
      </c>
      <c r="BO2977" s="195" t="str">
        <f t="shared" si="4178"/>
        <v>BO$13</v>
      </c>
      <c r="BP2977" s="195" t="str">
        <f t="shared" si="4178"/>
        <v>BP$13</v>
      </c>
      <c r="BQ2977" s="195" t="str">
        <f t="shared" si="4178"/>
        <v>BQ$13</v>
      </c>
      <c r="BR2977" s="195" t="str">
        <f t="shared" si="4178"/>
        <v>BR$13</v>
      </c>
      <c r="BS2977" s="195" t="str">
        <f t="shared" si="4178"/>
        <v>BS$13</v>
      </c>
      <c r="BT2977" s="195" t="str">
        <f t="shared" si="4178"/>
        <v>BT$13</v>
      </c>
      <c r="BU2977" s="195" t="str">
        <f t="shared" si="4178"/>
        <v>BU$13</v>
      </c>
      <c r="BV2977" s="195" t="str">
        <f t="shared" si="4178"/>
        <v>BV$13</v>
      </c>
      <c r="BW2977" s="195" t="str">
        <f t="shared" si="4178"/>
        <v>BW$13</v>
      </c>
      <c r="BX2977" s="195" t="str">
        <f t="shared" si="4178"/>
        <v>BX$13</v>
      </c>
      <c r="BY2977" s="195" t="str">
        <f t="shared" si="4178"/>
        <v>BY$13</v>
      </c>
      <c r="BZ2977" s="195" t="str">
        <f t="shared" si="4178"/>
        <v>BZ$13</v>
      </c>
      <c r="CA2977" s="195" t="str">
        <f t="shared" si="4178"/>
        <v>CA$13</v>
      </c>
      <c r="CB2977" s="195" t="str">
        <f t="shared" si="4178"/>
        <v>CB$13</v>
      </c>
      <c r="CC2977" s="195" t="str">
        <f t="shared" si="4178"/>
        <v>CC$13</v>
      </c>
      <c r="CD2977" s="195" t="str">
        <f t="shared" si="4178"/>
        <v>CD$13</v>
      </c>
      <c r="CE2977" s="195" t="str">
        <f t="shared" ref="CE2977:CL2977" si="4179">CE$17</f>
        <v>CE$13</v>
      </c>
      <c r="CF2977" s="195" t="str">
        <f t="shared" si="4179"/>
        <v>CF$13</v>
      </c>
      <c r="CG2977" s="195" t="str">
        <f t="shared" si="4179"/>
        <v>CG$13</v>
      </c>
      <c r="CH2977" s="195" t="str">
        <f t="shared" si="4179"/>
        <v>CH$13</v>
      </c>
      <c r="CI2977" s="195" t="str">
        <f t="shared" si="4179"/>
        <v>CI$13</v>
      </c>
      <c r="CJ2977" s="195" t="str">
        <f t="shared" si="4179"/>
        <v>CJ$13</v>
      </c>
      <c r="CK2977" s="195" t="str">
        <f t="shared" si="4179"/>
        <v>CK$13</v>
      </c>
      <c r="CL2977" s="195" t="str">
        <f t="shared" si="4179"/>
        <v>CL$13</v>
      </c>
    </row>
    <row r="2978" spans="2:90" x14ac:dyDescent="0.4">
      <c r="B2978" s="171" t="s">
        <v>491</v>
      </c>
      <c r="E2978" s="8"/>
      <c r="H2978" s="196"/>
      <c r="I2978" s="197"/>
      <c r="J2978" s="197"/>
      <c r="K2978" s="198"/>
      <c r="L2978" s="198"/>
      <c r="M2978" s="198"/>
      <c r="N2978" s="198"/>
      <c r="O2978" s="198"/>
      <c r="P2978" s="198"/>
      <c r="R2978" s="198"/>
      <c r="S2978" s="186"/>
      <c r="T2978" s="186"/>
      <c r="U2978" s="186"/>
      <c r="V2978" s="186"/>
      <c r="W2978" s="186"/>
      <c r="X2978" s="186"/>
      <c r="Y2978" s="186"/>
      <c r="Z2978" s="186"/>
      <c r="AA2978" s="186"/>
      <c r="AB2978" s="186"/>
      <c r="AC2978" s="186"/>
      <c r="AD2978" s="186"/>
      <c r="AE2978" s="186"/>
      <c r="AF2978" s="186"/>
      <c r="AG2978" s="186"/>
      <c r="AH2978" s="186"/>
      <c r="AI2978" s="186"/>
      <c r="AJ2978" s="186"/>
      <c r="AK2978" s="186"/>
      <c r="AL2978" s="186"/>
      <c r="AM2978" s="186"/>
      <c r="AN2978" s="186"/>
      <c r="AO2978" s="186"/>
      <c r="AP2978" s="186"/>
      <c r="AQ2978" s="186"/>
      <c r="AR2978" s="186"/>
      <c r="AS2978" s="186"/>
      <c r="AT2978" s="186"/>
      <c r="AU2978" s="186"/>
      <c r="AV2978" s="186"/>
      <c r="AW2978" s="186"/>
      <c r="AX2978" s="186"/>
      <c r="AY2978" s="186"/>
      <c r="AZ2978" s="186"/>
      <c r="BA2978" s="186"/>
      <c r="BB2978" s="186"/>
      <c r="BC2978" s="186"/>
      <c r="BD2978" s="186"/>
      <c r="BE2978" s="186"/>
      <c r="BF2978" s="186"/>
      <c r="BG2978" s="186"/>
      <c r="BH2978" s="186"/>
      <c r="BI2978" s="186"/>
      <c r="BJ2978" s="186"/>
      <c r="BK2978" s="186"/>
      <c r="BL2978" s="186"/>
      <c r="BM2978" s="186"/>
      <c r="BN2978" s="186"/>
      <c r="BO2978" s="186"/>
      <c r="BP2978" s="186"/>
      <c r="BQ2978" s="186"/>
      <c r="BR2978" s="186"/>
      <c r="BS2978" s="186"/>
      <c r="BT2978" s="186"/>
      <c r="BU2978" s="186"/>
      <c r="BV2978" s="186"/>
      <c r="BW2978" s="186"/>
      <c r="BX2978" s="186"/>
      <c r="BY2978" s="186"/>
      <c r="BZ2978" s="186"/>
      <c r="CA2978" s="186"/>
      <c r="CB2978" s="186"/>
      <c r="CC2978" s="186"/>
      <c r="CD2978" s="186"/>
      <c r="CE2978" s="186"/>
      <c r="CF2978" s="186"/>
      <c r="CG2978" s="186"/>
      <c r="CH2978" s="186"/>
      <c r="CI2978" s="186"/>
      <c r="CJ2978" s="186"/>
      <c r="CK2978" s="186"/>
      <c r="CL2978" s="186"/>
    </row>
    <row r="2979" spans="2:90" x14ac:dyDescent="0.4">
      <c r="B2979" s="171" t="s">
        <v>505</v>
      </c>
      <c r="E2979" s="8"/>
      <c r="H2979" s="196"/>
      <c r="I2979" s="197"/>
      <c r="J2979" s="197"/>
      <c r="K2979" s="198"/>
      <c r="L2979" s="198"/>
      <c r="M2979" s="198"/>
      <c r="N2979" s="198"/>
      <c r="O2979" s="198"/>
      <c r="P2979" s="198"/>
      <c r="R2979" s="198"/>
      <c r="S2979" s="186"/>
      <c r="T2979" s="186"/>
      <c r="U2979" s="186"/>
      <c r="V2979" s="186"/>
      <c r="W2979" s="186"/>
      <c r="X2979" s="186"/>
      <c r="Y2979" s="186"/>
      <c r="Z2979" s="186"/>
      <c r="AA2979" s="186"/>
      <c r="AB2979" s="186"/>
      <c r="AC2979" s="186"/>
      <c r="AD2979" s="186"/>
      <c r="AE2979" s="186"/>
      <c r="AF2979" s="186"/>
      <c r="AG2979" s="186"/>
      <c r="AH2979" s="186"/>
      <c r="AI2979" s="186"/>
      <c r="AJ2979" s="186"/>
      <c r="AK2979" s="186"/>
      <c r="AL2979" s="186"/>
      <c r="AM2979" s="186"/>
      <c r="AN2979" s="186"/>
      <c r="AO2979" s="186"/>
      <c r="AP2979" s="186"/>
      <c r="AQ2979" s="186"/>
      <c r="AR2979" s="186"/>
      <c r="AS2979" s="186"/>
      <c r="AT2979" s="186"/>
      <c r="AU2979" s="186"/>
      <c r="AV2979" s="186"/>
      <c r="AW2979" s="186"/>
      <c r="AX2979" s="186"/>
      <c r="AY2979" s="186"/>
      <c r="AZ2979" s="186"/>
      <c r="BA2979" s="186"/>
      <c r="BB2979" s="186"/>
      <c r="BC2979" s="186"/>
      <c r="BD2979" s="186"/>
      <c r="BE2979" s="186"/>
      <c r="BF2979" s="186"/>
      <c r="BG2979" s="186"/>
      <c r="BH2979" s="186"/>
      <c r="BI2979" s="186"/>
      <c r="BJ2979" s="186"/>
      <c r="BK2979" s="186"/>
      <c r="BL2979" s="186"/>
      <c r="BM2979" s="186"/>
      <c r="BN2979" s="186"/>
      <c r="BO2979" s="186"/>
      <c r="BP2979" s="186"/>
      <c r="BQ2979" s="186"/>
      <c r="BR2979" s="186"/>
      <c r="BS2979" s="186"/>
      <c r="BT2979" s="186"/>
      <c r="BU2979" s="186"/>
      <c r="BV2979" s="186"/>
      <c r="BW2979" s="186"/>
      <c r="BX2979" s="186"/>
      <c r="BY2979" s="186"/>
      <c r="BZ2979" s="186"/>
      <c r="CA2979" s="186"/>
      <c r="CB2979" s="186"/>
      <c r="CC2979" s="186"/>
      <c r="CD2979" s="186"/>
      <c r="CE2979" s="186"/>
      <c r="CF2979" s="186"/>
      <c r="CG2979" s="186"/>
      <c r="CH2979" s="186"/>
      <c r="CI2979" s="186"/>
      <c r="CJ2979" s="186"/>
      <c r="CK2979" s="186"/>
      <c r="CL2979" s="186"/>
    </row>
    <row r="2980" spans="2:90" x14ac:dyDescent="0.4">
      <c r="B2980" s="171" t="s">
        <v>463</v>
      </c>
      <c r="E2980" s="8"/>
      <c r="H2980" s="196"/>
      <c r="I2980" s="197"/>
      <c r="J2980" s="197"/>
      <c r="K2980" s="198"/>
      <c r="L2980" s="198"/>
      <c r="M2980" s="198"/>
      <c r="N2980" s="198"/>
      <c r="O2980" s="198"/>
      <c r="P2980" s="198"/>
      <c r="R2980" s="198"/>
      <c r="S2980" s="186" t="str">
        <f t="shared" ref="S2980:AX2980" si="4180">S$18</f>
        <v>S$14</v>
      </c>
      <c r="T2980" s="186" t="str">
        <f t="shared" si="4180"/>
        <v>T$14</v>
      </c>
      <c r="U2980" s="186" t="str">
        <f t="shared" si="4180"/>
        <v>U$14</v>
      </c>
      <c r="V2980" s="186" t="str">
        <f t="shared" si="4180"/>
        <v>V$14</v>
      </c>
      <c r="W2980" s="186" t="str">
        <f t="shared" si="4180"/>
        <v>W$14</v>
      </c>
      <c r="X2980" s="186" t="str">
        <f t="shared" si="4180"/>
        <v>X$14</v>
      </c>
      <c r="Y2980" s="186" t="str">
        <f t="shared" si="4180"/>
        <v>Y$14</v>
      </c>
      <c r="Z2980" s="186" t="str">
        <f t="shared" si="4180"/>
        <v>Z$14</v>
      </c>
      <c r="AA2980" s="186" t="str">
        <f t="shared" si="4180"/>
        <v>AA$14</v>
      </c>
      <c r="AB2980" s="186" t="str">
        <f t="shared" si="4180"/>
        <v>AB$14</v>
      </c>
      <c r="AC2980" s="186" t="str">
        <f t="shared" si="4180"/>
        <v>AC$14</v>
      </c>
      <c r="AD2980" s="186" t="str">
        <f t="shared" si="4180"/>
        <v>AD$14</v>
      </c>
      <c r="AE2980" s="186" t="str">
        <f t="shared" si="4180"/>
        <v>AE$14</v>
      </c>
      <c r="AF2980" s="186" t="str">
        <f t="shared" si="4180"/>
        <v>AF$14</v>
      </c>
      <c r="AG2980" s="186" t="str">
        <f t="shared" si="4180"/>
        <v>AG$14</v>
      </c>
      <c r="AH2980" s="186" t="str">
        <f t="shared" si="4180"/>
        <v>AH$14</v>
      </c>
      <c r="AI2980" s="186" t="str">
        <f t="shared" si="4180"/>
        <v>AI$14</v>
      </c>
      <c r="AJ2980" s="186" t="str">
        <f t="shared" si="4180"/>
        <v>AJ$14</v>
      </c>
      <c r="AK2980" s="186" t="str">
        <f t="shared" si="4180"/>
        <v>AK$14</v>
      </c>
      <c r="AL2980" s="186" t="str">
        <f t="shared" si="4180"/>
        <v>AL$14</v>
      </c>
      <c r="AM2980" s="186" t="str">
        <f t="shared" si="4180"/>
        <v>AM$14</v>
      </c>
      <c r="AN2980" s="186" t="str">
        <f t="shared" si="4180"/>
        <v>AN$14</v>
      </c>
      <c r="AO2980" s="186" t="str">
        <f t="shared" si="4180"/>
        <v>AO$14</v>
      </c>
      <c r="AP2980" s="186" t="str">
        <f t="shared" si="4180"/>
        <v>AP$14</v>
      </c>
      <c r="AQ2980" s="186" t="str">
        <f t="shared" si="4180"/>
        <v>AQ$14</v>
      </c>
      <c r="AR2980" s="186" t="str">
        <f t="shared" si="4180"/>
        <v>AR$14</v>
      </c>
      <c r="AS2980" s="186" t="str">
        <f t="shared" si="4180"/>
        <v>AS$14</v>
      </c>
      <c r="AT2980" s="186" t="str">
        <f t="shared" si="4180"/>
        <v>AT$14</v>
      </c>
      <c r="AU2980" s="186" t="str">
        <f t="shared" si="4180"/>
        <v>AU$14</v>
      </c>
      <c r="AV2980" s="186" t="str">
        <f t="shared" si="4180"/>
        <v>AV$14</v>
      </c>
      <c r="AW2980" s="186" t="str">
        <f t="shared" si="4180"/>
        <v>AW$14</v>
      </c>
      <c r="AX2980" s="186" t="str">
        <f t="shared" si="4180"/>
        <v>AX$14</v>
      </c>
      <c r="AY2980" s="186" t="str">
        <f t="shared" ref="AY2980:CD2980" si="4181">AY$18</f>
        <v>AY$14</v>
      </c>
      <c r="AZ2980" s="186" t="str">
        <f t="shared" si="4181"/>
        <v>AZ$14</v>
      </c>
      <c r="BA2980" s="186" t="str">
        <f t="shared" si="4181"/>
        <v>BA$14</v>
      </c>
      <c r="BB2980" s="186" t="str">
        <f t="shared" si="4181"/>
        <v>BB$14</v>
      </c>
      <c r="BC2980" s="186" t="str">
        <f t="shared" si="4181"/>
        <v>BC$14</v>
      </c>
      <c r="BD2980" s="186" t="str">
        <f t="shared" si="4181"/>
        <v>BD$14</v>
      </c>
      <c r="BE2980" s="186" t="str">
        <f t="shared" si="4181"/>
        <v>BE$14</v>
      </c>
      <c r="BF2980" s="186" t="str">
        <f t="shared" si="4181"/>
        <v>BF$14</v>
      </c>
      <c r="BG2980" s="186" t="str">
        <f t="shared" si="4181"/>
        <v>BG$14</v>
      </c>
      <c r="BH2980" s="186" t="str">
        <f t="shared" si="4181"/>
        <v>BH$14</v>
      </c>
      <c r="BI2980" s="186" t="str">
        <f t="shared" si="4181"/>
        <v>BI$14</v>
      </c>
      <c r="BJ2980" s="186" t="str">
        <f t="shared" si="4181"/>
        <v>BJ$14</v>
      </c>
      <c r="BK2980" s="186" t="str">
        <f t="shared" si="4181"/>
        <v>BK$14</v>
      </c>
      <c r="BL2980" s="186" t="str">
        <f t="shared" si="4181"/>
        <v>BL$14</v>
      </c>
      <c r="BM2980" s="186" t="str">
        <f t="shared" si="4181"/>
        <v>BM$14</v>
      </c>
      <c r="BN2980" s="186" t="str">
        <f t="shared" si="4181"/>
        <v>BN$14</v>
      </c>
      <c r="BO2980" s="186" t="str">
        <f t="shared" si="4181"/>
        <v>BO$14</v>
      </c>
      <c r="BP2980" s="186" t="str">
        <f t="shared" si="4181"/>
        <v>BP$14</v>
      </c>
      <c r="BQ2980" s="186" t="str">
        <f t="shared" si="4181"/>
        <v>BQ$14</v>
      </c>
      <c r="BR2980" s="186" t="str">
        <f t="shared" si="4181"/>
        <v>BR$14</v>
      </c>
      <c r="BS2980" s="186" t="str">
        <f t="shared" si="4181"/>
        <v>BS$14</v>
      </c>
      <c r="BT2980" s="186" t="str">
        <f t="shared" si="4181"/>
        <v>BT$14</v>
      </c>
      <c r="BU2980" s="186" t="str">
        <f t="shared" si="4181"/>
        <v>BU$14</v>
      </c>
      <c r="BV2980" s="186" t="str">
        <f t="shared" si="4181"/>
        <v>BV$14</v>
      </c>
      <c r="BW2980" s="186" t="str">
        <f t="shared" si="4181"/>
        <v>BW$14</v>
      </c>
      <c r="BX2980" s="186" t="str">
        <f t="shared" si="4181"/>
        <v>BX$14</v>
      </c>
      <c r="BY2980" s="186" t="str">
        <f t="shared" si="4181"/>
        <v>BY$14</v>
      </c>
      <c r="BZ2980" s="186" t="str">
        <f t="shared" si="4181"/>
        <v>BZ$14</v>
      </c>
      <c r="CA2980" s="186" t="str">
        <f t="shared" si="4181"/>
        <v>CA$14</v>
      </c>
      <c r="CB2980" s="186" t="str">
        <f t="shared" si="4181"/>
        <v>CB$14</v>
      </c>
      <c r="CC2980" s="186" t="str">
        <f t="shared" si="4181"/>
        <v>CC$14</v>
      </c>
      <c r="CD2980" s="186" t="str">
        <f t="shared" si="4181"/>
        <v>CD$14</v>
      </c>
      <c r="CE2980" s="186" t="str">
        <f t="shared" ref="CE2980:CL2980" si="4182">CE$18</f>
        <v>CE$14</v>
      </c>
      <c r="CF2980" s="186" t="str">
        <f t="shared" si="4182"/>
        <v>CF$14</v>
      </c>
      <c r="CG2980" s="186" t="str">
        <f t="shared" si="4182"/>
        <v>CG$14</v>
      </c>
      <c r="CH2980" s="186" t="str">
        <f t="shared" si="4182"/>
        <v>CH$14</v>
      </c>
      <c r="CI2980" s="186" t="str">
        <f t="shared" si="4182"/>
        <v>CI$14</v>
      </c>
      <c r="CJ2980" s="186" t="str">
        <f t="shared" si="4182"/>
        <v>CJ$14</v>
      </c>
      <c r="CK2980" s="186" t="str">
        <f t="shared" si="4182"/>
        <v>CK$14</v>
      </c>
      <c r="CL2980" s="186" t="str">
        <f t="shared" si="4182"/>
        <v>CL$14</v>
      </c>
    </row>
    <row r="2981" spans="2:90" x14ac:dyDescent="0.4">
      <c r="B2981" s="171" t="s">
        <v>464</v>
      </c>
      <c r="E2981" s="8"/>
      <c r="H2981" s="196"/>
      <c r="I2981" s="197"/>
      <c r="J2981" s="197"/>
      <c r="K2981" s="198"/>
      <c r="L2981" s="198"/>
      <c r="M2981" s="198"/>
      <c r="N2981" s="198"/>
      <c r="O2981" s="198"/>
      <c r="P2981" s="198"/>
      <c r="R2981" s="198"/>
      <c r="S2981" s="186" t="str">
        <f t="shared" ref="S2981:AX2981" si="4183">S$19</f>
        <v>S$15</v>
      </c>
      <c r="T2981" s="186" t="str">
        <f t="shared" si="4183"/>
        <v>T$15</v>
      </c>
      <c r="U2981" s="186" t="str">
        <f t="shared" si="4183"/>
        <v>U$15</v>
      </c>
      <c r="V2981" s="186" t="str">
        <f t="shared" si="4183"/>
        <v>V$15</v>
      </c>
      <c r="W2981" s="186" t="str">
        <f t="shared" si="4183"/>
        <v>W$15</v>
      </c>
      <c r="X2981" s="186" t="str">
        <f t="shared" si="4183"/>
        <v>X$15</v>
      </c>
      <c r="Y2981" s="186" t="str">
        <f t="shared" si="4183"/>
        <v>Y$15</v>
      </c>
      <c r="Z2981" s="186" t="str">
        <f t="shared" si="4183"/>
        <v>Z$15</v>
      </c>
      <c r="AA2981" s="186" t="str">
        <f t="shared" si="4183"/>
        <v>AA$15</v>
      </c>
      <c r="AB2981" s="186" t="str">
        <f t="shared" si="4183"/>
        <v>AB$15</v>
      </c>
      <c r="AC2981" s="186" t="str">
        <f t="shared" si="4183"/>
        <v>AC$15</v>
      </c>
      <c r="AD2981" s="186" t="str">
        <f t="shared" si="4183"/>
        <v>AD$15</v>
      </c>
      <c r="AE2981" s="186" t="str">
        <f t="shared" si="4183"/>
        <v>AE$15</v>
      </c>
      <c r="AF2981" s="186" t="str">
        <f t="shared" si="4183"/>
        <v>AF$15</v>
      </c>
      <c r="AG2981" s="186" t="str">
        <f t="shared" si="4183"/>
        <v>AG$15</v>
      </c>
      <c r="AH2981" s="186" t="str">
        <f t="shared" si="4183"/>
        <v>AH$15</v>
      </c>
      <c r="AI2981" s="186" t="str">
        <f t="shared" si="4183"/>
        <v>AI$15</v>
      </c>
      <c r="AJ2981" s="186" t="str">
        <f t="shared" si="4183"/>
        <v>AJ$15</v>
      </c>
      <c r="AK2981" s="186" t="str">
        <f t="shared" si="4183"/>
        <v>AK$15</v>
      </c>
      <c r="AL2981" s="186" t="str">
        <f t="shared" si="4183"/>
        <v>AL$15</v>
      </c>
      <c r="AM2981" s="186" t="str">
        <f t="shared" si="4183"/>
        <v>AM$15</v>
      </c>
      <c r="AN2981" s="186" t="str">
        <f t="shared" si="4183"/>
        <v>AN$15</v>
      </c>
      <c r="AO2981" s="186" t="str">
        <f t="shared" si="4183"/>
        <v>AO$15</v>
      </c>
      <c r="AP2981" s="186" t="str">
        <f t="shared" si="4183"/>
        <v>AP$15</v>
      </c>
      <c r="AQ2981" s="186" t="str">
        <f t="shared" si="4183"/>
        <v>AQ$15</v>
      </c>
      <c r="AR2981" s="186" t="str">
        <f t="shared" si="4183"/>
        <v>AR$15</v>
      </c>
      <c r="AS2981" s="186" t="str">
        <f t="shared" si="4183"/>
        <v>AS$15</v>
      </c>
      <c r="AT2981" s="186" t="str">
        <f t="shared" si="4183"/>
        <v>AT$15</v>
      </c>
      <c r="AU2981" s="186" t="str">
        <f t="shared" si="4183"/>
        <v>AU$15</v>
      </c>
      <c r="AV2981" s="186" t="str">
        <f t="shared" si="4183"/>
        <v>AV$15</v>
      </c>
      <c r="AW2981" s="186" t="str">
        <f t="shared" si="4183"/>
        <v>AW$15</v>
      </c>
      <c r="AX2981" s="186" t="str">
        <f t="shared" si="4183"/>
        <v>AX$15</v>
      </c>
      <c r="AY2981" s="186" t="str">
        <f t="shared" ref="AY2981:CD2981" si="4184">AY$19</f>
        <v>AY$15</v>
      </c>
      <c r="AZ2981" s="186" t="str">
        <f t="shared" si="4184"/>
        <v>AZ$15</v>
      </c>
      <c r="BA2981" s="186" t="str">
        <f t="shared" si="4184"/>
        <v>BA$15</v>
      </c>
      <c r="BB2981" s="186" t="str">
        <f t="shared" si="4184"/>
        <v>BB$15</v>
      </c>
      <c r="BC2981" s="186" t="str">
        <f t="shared" si="4184"/>
        <v>BC$15</v>
      </c>
      <c r="BD2981" s="186" t="str">
        <f t="shared" si="4184"/>
        <v>BD$15</v>
      </c>
      <c r="BE2981" s="186" t="str">
        <f t="shared" si="4184"/>
        <v>BE$15</v>
      </c>
      <c r="BF2981" s="186" t="str">
        <f t="shared" si="4184"/>
        <v>BF$15</v>
      </c>
      <c r="BG2981" s="186" t="str">
        <f t="shared" si="4184"/>
        <v>BG$15</v>
      </c>
      <c r="BH2981" s="186" t="str">
        <f t="shared" si="4184"/>
        <v>BH$15</v>
      </c>
      <c r="BI2981" s="186" t="str">
        <f t="shared" si="4184"/>
        <v>BI$15</v>
      </c>
      <c r="BJ2981" s="186" t="str">
        <f t="shared" si="4184"/>
        <v>BJ$15</v>
      </c>
      <c r="BK2981" s="186" t="str">
        <f t="shared" si="4184"/>
        <v>BK$15</v>
      </c>
      <c r="BL2981" s="186" t="str">
        <f t="shared" si="4184"/>
        <v>BL$15</v>
      </c>
      <c r="BM2981" s="186" t="str">
        <f t="shared" si="4184"/>
        <v>BM$15</v>
      </c>
      <c r="BN2981" s="186" t="str">
        <f t="shared" si="4184"/>
        <v>BN$15</v>
      </c>
      <c r="BO2981" s="186" t="str">
        <f t="shared" si="4184"/>
        <v>BO$15</v>
      </c>
      <c r="BP2981" s="186" t="str">
        <f t="shared" si="4184"/>
        <v>BP$15</v>
      </c>
      <c r="BQ2981" s="186" t="str">
        <f t="shared" si="4184"/>
        <v>BQ$15</v>
      </c>
      <c r="BR2981" s="186" t="str">
        <f t="shared" si="4184"/>
        <v>BR$15</v>
      </c>
      <c r="BS2981" s="186" t="str">
        <f t="shared" si="4184"/>
        <v>BS$15</v>
      </c>
      <c r="BT2981" s="186" t="str">
        <f t="shared" si="4184"/>
        <v>BT$15</v>
      </c>
      <c r="BU2981" s="186" t="str">
        <f t="shared" si="4184"/>
        <v>BU$15</v>
      </c>
      <c r="BV2981" s="186" t="str">
        <f t="shared" si="4184"/>
        <v>BV$15</v>
      </c>
      <c r="BW2981" s="186" t="str">
        <f t="shared" si="4184"/>
        <v>BW$15</v>
      </c>
      <c r="BX2981" s="186" t="str">
        <f t="shared" si="4184"/>
        <v>BX$15</v>
      </c>
      <c r="BY2981" s="186" t="str">
        <f t="shared" si="4184"/>
        <v>BY$15</v>
      </c>
      <c r="BZ2981" s="186" t="str">
        <f t="shared" si="4184"/>
        <v>BZ$15</v>
      </c>
      <c r="CA2981" s="186" t="str">
        <f t="shared" si="4184"/>
        <v>CA$15</v>
      </c>
      <c r="CB2981" s="186" t="str">
        <f t="shared" si="4184"/>
        <v>CB$15</v>
      </c>
      <c r="CC2981" s="186" t="str">
        <f t="shared" si="4184"/>
        <v>CC$15</v>
      </c>
      <c r="CD2981" s="186" t="str">
        <f t="shared" si="4184"/>
        <v>CD$15</v>
      </c>
      <c r="CE2981" s="186" t="str">
        <f t="shared" ref="CE2981:CL2981" si="4185">CE$19</f>
        <v>CE$15</v>
      </c>
      <c r="CF2981" s="186" t="str">
        <f t="shared" si="4185"/>
        <v>CF$15</v>
      </c>
      <c r="CG2981" s="186" t="str">
        <f t="shared" si="4185"/>
        <v>CG$15</v>
      </c>
      <c r="CH2981" s="186" t="str">
        <f t="shared" si="4185"/>
        <v>CH$15</v>
      </c>
      <c r="CI2981" s="186" t="str">
        <f t="shared" si="4185"/>
        <v>CI$15</v>
      </c>
      <c r="CJ2981" s="186" t="str">
        <f t="shared" si="4185"/>
        <v>CJ$15</v>
      </c>
      <c r="CK2981" s="186" t="str">
        <f t="shared" si="4185"/>
        <v>CK$15</v>
      </c>
      <c r="CL2981" s="186" t="str">
        <f t="shared" si="4185"/>
        <v>CL$15</v>
      </c>
    </row>
    <row r="2982" spans="2:90" x14ac:dyDescent="0.4">
      <c r="B2982" s="139" t="s">
        <v>555</v>
      </c>
      <c r="C2982" s="31"/>
      <c r="D2982" t="s">
        <v>546</v>
      </c>
      <c r="E2982" s="8" t="str">
        <f t="shared" ref="E2982:E2991" si="4186">ROW()&amp;" "&amp;D2982</f>
        <v>2982 SEASON QUARTER-TV-V</v>
      </c>
      <c r="F2982" t="s">
        <v>556</v>
      </c>
      <c r="G2982" s="31" t="s">
        <v>81</v>
      </c>
      <c r="H2982" s="138"/>
      <c r="I2982" s="140"/>
      <c r="J2982" s="140"/>
      <c r="K2982" s="138"/>
      <c r="L2982" s="138"/>
      <c r="M2982" s="138"/>
      <c r="N2982" s="138"/>
      <c r="O2982" s="138"/>
      <c r="P2982" s="138"/>
      <c r="R2982" s="139"/>
      <c r="S2982" s="164"/>
      <c r="T2982" s="164"/>
      <c r="U2982" s="164"/>
      <c r="V2982" s="164"/>
      <c r="W2982" s="164"/>
      <c r="X2982" s="164"/>
      <c r="Y2982" s="164"/>
      <c r="Z2982" s="164"/>
      <c r="AA2982" s="164"/>
      <c r="AB2982" s="164"/>
      <c r="AC2982" s="164"/>
      <c r="AD2982" s="164"/>
      <c r="AE2982" s="164"/>
      <c r="AF2982" s="164"/>
      <c r="AG2982" s="164"/>
      <c r="AH2982" s="164"/>
      <c r="AI2982" s="164"/>
      <c r="AJ2982" s="164"/>
      <c r="AK2982" s="164"/>
      <c r="AL2982" s="164"/>
      <c r="AM2982" s="164"/>
      <c r="AN2982" s="164"/>
      <c r="AO2982" s="164"/>
      <c r="AP2982" s="164"/>
      <c r="AQ2982" s="164"/>
      <c r="AR2982" s="164"/>
      <c r="AS2982" s="164"/>
      <c r="AT2982" s="164"/>
      <c r="AU2982" s="164"/>
      <c r="AV2982" s="164"/>
      <c r="AW2982" s="164"/>
      <c r="AX2982" s="164"/>
      <c r="AY2982" s="164"/>
      <c r="AZ2982" s="164"/>
      <c r="BA2982" s="164"/>
      <c r="BB2982" s="164"/>
      <c r="BC2982" s="164"/>
      <c r="BD2982" s="164"/>
      <c r="BE2982" s="164"/>
      <c r="BF2982" s="164"/>
      <c r="BG2982" s="164"/>
      <c r="BH2982" s="164"/>
      <c r="BI2982" s="164"/>
      <c r="BJ2982" s="164"/>
      <c r="BK2982" s="164"/>
      <c r="BL2982" s="164"/>
      <c r="BM2982" s="164"/>
      <c r="BN2982" s="164"/>
      <c r="BO2982" s="164"/>
      <c r="BP2982" s="164"/>
      <c r="BQ2982" s="164"/>
      <c r="BR2982" s="164"/>
      <c r="BS2982" s="164"/>
      <c r="BT2982" s="164"/>
      <c r="BU2982" s="164"/>
      <c r="BV2982" s="164"/>
      <c r="BW2982" s="164"/>
      <c r="BX2982" s="164"/>
      <c r="BY2982" s="164"/>
      <c r="BZ2982" s="164"/>
      <c r="CA2982" s="164"/>
      <c r="CB2982" s="164"/>
      <c r="CC2982" s="164"/>
      <c r="CD2982" s="164"/>
      <c r="CE2982" s="164"/>
      <c r="CF2982" s="164"/>
      <c r="CG2982" s="164"/>
      <c r="CH2982" s="164"/>
      <c r="CI2982" s="164"/>
      <c r="CJ2982" s="164"/>
      <c r="CK2982" s="164"/>
      <c r="CL2982" s="164"/>
    </row>
    <row r="2983" spans="2:90" x14ac:dyDescent="0.4">
      <c r="B2983" s="95" t="str">
        <f>B2977</f>
        <v>Primary volume driver</v>
      </c>
      <c r="C2983" s="12"/>
      <c r="D2983" t="s">
        <v>546</v>
      </c>
      <c r="E2983" s="8" t="str">
        <f t="shared" si="4186"/>
        <v>2983 SEASON QUARTER-TV-V</v>
      </c>
      <c r="G2983" s="12" t="s">
        <v>332</v>
      </c>
      <c r="H2983" s="12"/>
      <c r="I2983" s="60"/>
      <c r="J2983" s="60"/>
      <c r="K2983" s="12"/>
      <c r="L2983" s="12"/>
      <c r="M2983" s="12"/>
      <c r="N2983" s="12"/>
      <c r="O2983" s="12"/>
      <c r="P2983" s="12"/>
      <c r="R2983" s="13"/>
      <c r="S2983" s="76"/>
      <c r="T2983" s="76"/>
      <c r="U2983" s="76"/>
      <c r="V2983" s="76"/>
      <c r="W2983" s="76"/>
      <c r="X2983" s="76"/>
      <c r="Y2983" s="76"/>
      <c r="Z2983" s="76"/>
      <c r="AA2983" s="76"/>
      <c r="AB2983" s="76"/>
      <c r="AC2983" s="76"/>
      <c r="AD2983" s="76"/>
      <c r="AE2983" s="76"/>
      <c r="AF2983" s="76"/>
      <c r="AG2983" s="76"/>
      <c r="AH2983" s="76"/>
      <c r="AI2983" s="76"/>
      <c r="AJ2983" s="76"/>
      <c r="AK2983" s="76"/>
      <c r="AL2983" s="76"/>
      <c r="AM2983" s="76"/>
      <c r="AN2983" s="76"/>
      <c r="AO2983" s="76"/>
      <c r="AP2983" s="76"/>
      <c r="AQ2983" s="76"/>
      <c r="AR2983" s="76"/>
      <c r="AS2983" s="76"/>
      <c r="AT2983" s="76"/>
      <c r="AU2983" s="76"/>
      <c r="AV2983" s="76"/>
      <c r="AW2983" s="76"/>
      <c r="AX2983" s="76"/>
      <c r="AY2983" s="76"/>
      <c r="AZ2983" s="76"/>
      <c r="BA2983" s="76"/>
      <c r="BB2983" s="76"/>
      <c r="BC2983" s="76"/>
      <c r="BD2983" s="76"/>
      <c r="BE2983" s="76"/>
      <c r="BF2983" s="76"/>
      <c r="BG2983" s="76"/>
      <c r="BH2983" s="76"/>
      <c r="BI2983" s="76"/>
      <c r="BJ2983" s="76"/>
      <c r="BK2983" s="76"/>
      <c r="BL2983" s="76"/>
      <c r="BM2983" s="76"/>
      <c r="BN2983" s="76"/>
      <c r="BO2983" s="76"/>
      <c r="BP2983" s="76"/>
      <c r="BQ2983" s="76"/>
      <c r="BR2983" s="76"/>
      <c r="BS2983" s="76"/>
      <c r="BT2983" s="76"/>
      <c r="BU2983" s="76"/>
      <c r="BV2983" s="76"/>
      <c r="BW2983" s="76"/>
      <c r="BX2983" s="76"/>
      <c r="BY2983" s="76"/>
      <c r="BZ2983" s="76"/>
      <c r="CA2983" s="76"/>
      <c r="CB2983" s="76"/>
      <c r="CC2983" s="76"/>
      <c r="CD2983" s="76"/>
      <c r="CE2983" s="76"/>
      <c r="CF2983" s="76"/>
      <c r="CG2983" s="76"/>
      <c r="CH2983" s="76"/>
      <c r="CI2983" s="76"/>
      <c r="CJ2983" s="76"/>
      <c r="CK2983" s="76"/>
      <c r="CL2983" s="76"/>
    </row>
    <row r="2984" spans="2:90" x14ac:dyDescent="0.4">
      <c r="B2984" s="95" t="str">
        <f>"Seasonally adjusted # of "&amp;B2975&amp;"s"</f>
        <v>Seasonally adjusted # of procedures</v>
      </c>
      <c r="C2984" s="12"/>
      <c r="D2984" t="s">
        <v>546</v>
      </c>
      <c r="E2984" s="8" t="str">
        <f t="shared" si="4186"/>
        <v>2984 SEASON QUARTER-TV-V</v>
      </c>
      <c r="G2984" s="12"/>
      <c r="H2984" s="12"/>
      <c r="I2984" s="60"/>
      <c r="J2984" s="60"/>
      <c r="K2984" s="12"/>
      <c r="L2984" s="12"/>
      <c r="M2984" s="12"/>
      <c r="N2984" s="12"/>
      <c r="O2984" s="12"/>
      <c r="P2984" s="12"/>
      <c r="R2984" s="13"/>
      <c r="S2984" s="76"/>
      <c r="T2984" s="76"/>
      <c r="U2984" s="76"/>
      <c r="V2984" s="76"/>
      <c r="W2984" s="76"/>
      <c r="X2984" s="76"/>
      <c r="Y2984" s="76"/>
      <c r="Z2984" s="76"/>
      <c r="AA2984" s="76"/>
      <c r="AB2984" s="76"/>
      <c r="AC2984" s="76"/>
      <c r="AD2984" s="76"/>
      <c r="AE2984" s="76"/>
      <c r="AF2984" s="76"/>
      <c r="AG2984" s="76"/>
      <c r="AH2984" s="76"/>
      <c r="AI2984" s="76"/>
      <c r="AJ2984" s="76"/>
      <c r="AK2984" s="76"/>
      <c r="AL2984" s="76"/>
      <c r="AM2984" s="76"/>
      <c r="AN2984" s="76"/>
      <c r="AO2984" s="76"/>
      <c r="AP2984" s="76"/>
      <c r="AQ2984" s="76"/>
      <c r="AR2984" s="76"/>
      <c r="AS2984" s="76"/>
      <c r="AT2984" s="76"/>
      <c r="AU2984" s="76"/>
      <c r="AV2984" s="76"/>
      <c r="AW2984" s="76"/>
      <c r="AX2984" s="76"/>
      <c r="AY2984" s="76"/>
      <c r="AZ2984" s="76"/>
      <c r="BA2984" s="76"/>
      <c r="BB2984" s="76"/>
      <c r="BC2984" s="76"/>
      <c r="BD2984" s="76"/>
      <c r="BE2984" s="76"/>
      <c r="BF2984" s="76"/>
      <c r="BG2984" s="76"/>
      <c r="BH2984" s="76"/>
      <c r="BI2984" s="76"/>
      <c r="BJ2984" s="76"/>
      <c r="BK2984" s="76"/>
      <c r="BL2984" s="76"/>
      <c r="BM2984" s="76"/>
      <c r="BN2984" s="76"/>
      <c r="BO2984" s="76"/>
      <c r="BP2984" s="76"/>
      <c r="BQ2984" s="76"/>
      <c r="BR2984" s="76"/>
      <c r="BS2984" s="76"/>
      <c r="BT2984" s="76"/>
      <c r="BU2984" s="76"/>
      <c r="BV2984" s="76"/>
      <c r="BW2984" s="76"/>
      <c r="BX2984" s="76"/>
      <c r="BY2984" s="76"/>
      <c r="BZ2984" s="76"/>
      <c r="CA2984" s="76"/>
      <c r="CB2984" s="76"/>
      <c r="CC2984" s="76"/>
      <c r="CD2984" s="76"/>
      <c r="CE2984" s="76"/>
      <c r="CF2984" s="76"/>
      <c r="CG2984" s="76"/>
      <c r="CH2984" s="76"/>
      <c r="CI2984" s="76"/>
      <c r="CJ2984" s="76"/>
      <c r="CK2984" s="76"/>
      <c r="CL2984" s="76"/>
    </row>
    <row r="2985" spans="2:90" x14ac:dyDescent="0.4">
      <c r="B2985" s="124"/>
      <c r="D2985" t="s">
        <v>546</v>
      </c>
      <c r="E2985" s="8" t="str">
        <f t="shared" si="4186"/>
        <v>2985 SEASON QUARTER-TV-V</v>
      </c>
      <c r="H2985" s="12"/>
      <c r="I2985" s="60"/>
      <c r="J2985" s="60"/>
      <c r="K2985" s="38"/>
      <c r="L2985" s="38"/>
      <c r="M2985" s="38"/>
      <c r="N2985" s="38"/>
      <c r="O2985" s="38"/>
      <c r="P2985" s="38"/>
      <c r="R2985" s="15"/>
      <c r="S2985" s="234"/>
      <c r="T2985" s="234"/>
      <c r="U2985" s="234"/>
      <c r="V2985" s="234"/>
      <c r="W2985" s="234"/>
      <c r="X2985" s="234"/>
      <c r="Y2985" s="234"/>
      <c r="Z2985" s="234"/>
      <c r="AA2985" s="234"/>
      <c r="AB2985" s="234"/>
      <c r="AC2985" s="234"/>
      <c r="AD2985" s="234"/>
      <c r="AE2985" s="234"/>
      <c r="AF2985" s="234"/>
      <c r="AG2985" s="234"/>
      <c r="AH2985" s="234"/>
      <c r="AI2985" s="234"/>
      <c r="AJ2985" s="234"/>
      <c r="AK2985" s="234"/>
      <c r="AL2985" s="234"/>
      <c r="AM2985" s="234"/>
      <c r="AN2985" s="234"/>
      <c r="AO2985" s="234"/>
      <c r="AP2985" s="234"/>
      <c r="AQ2985" s="234"/>
      <c r="AR2985" s="234"/>
      <c r="AS2985" s="234"/>
      <c r="AT2985" s="234"/>
      <c r="AU2985" s="234"/>
      <c r="AV2985" s="234"/>
      <c r="AW2985" s="234"/>
      <c r="AX2985" s="234"/>
      <c r="AY2985" s="234"/>
      <c r="AZ2985" s="234"/>
      <c r="BA2985" s="234"/>
      <c r="BB2985" s="234"/>
      <c r="BC2985" s="234"/>
      <c r="BD2985" s="234"/>
      <c r="BE2985" s="234"/>
      <c r="BF2985" s="234"/>
      <c r="BG2985" s="234"/>
      <c r="BH2985" s="234"/>
      <c r="BI2985" s="234"/>
      <c r="BJ2985" s="234"/>
      <c r="BK2985" s="234"/>
      <c r="BL2985" s="234"/>
      <c r="BM2985" s="234"/>
      <c r="BN2985" s="234"/>
      <c r="BO2985" s="234"/>
      <c r="BP2985" s="234"/>
      <c r="BQ2985" s="234"/>
      <c r="BR2985" s="234"/>
      <c r="BS2985" s="234"/>
      <c r="BT2985" s="234"/>
      <c r="BU2985" s="234"/>
      <c r="BV2985" s="234"/>
      <c r="BW2985" s="234"/>
      <c r="BX2985" s="234"/>
      <c r="BY2985" s="234"/>
      <c r="BZ2985" s="234"/>
      <c r="CA2985" s="234"/>
      <c r="CB2985" s="234"/>
      <c r="CC2985" s="234"/>
      <c r="CD2985" s="234"/>
      <c r="CE2985" s="234"/>
      <c r="CF2985" s="234"/>
      <c r="CG2985" s="234"/>
      <c r="CH2985" s="234"/>
      <c r="CI2985" s="234"/>
      <c r="CJ2985" s="234"/>
      <c r="CK2985" s="234"/>
      <c r="CL2985" s="234"/>
    </row>
    <row r="2986" spans="2:90" x14ac:dyDescent="0.4">
      <c r="B2986" s="124" t="s">
        <v>542</v>
      </c>
      <c r="D2986" t="s">
        <v>546</v>
      </c>
      <c r="E2986" s="8" t="str">
        <f t="shared" si="4186"/>
        <v>2986 SEASON QUARTER-TV-V</v>
      </c>
      <c r="H2986" s="12"/>
      <c r="I2986" s="60"/>
      <c r="J2986" s="60"/>
      <c r="K2986" s="38"/>
      <c r="L2986" s="38"/>
      <c r="M2986" s="38"/>
      <c r="N2986" s="38"/>
      <c r="O2986" s="38"/>
      <c r="P2986" s="38"/>
      <c r="R2986" s="15"/>
      <c r="S2986" s="234"/>
      <c r="T2986" s="234"/>
      <c r="U2986" s="234"/>
      <c r="V2986" s="234"/>
      <c r="W2986" s="234"/>
      <c r="X2986" s="234"/>
      <c r="Y2986" s="234"/>
      <c r="Z2986" s="234"/>
      <c r="AA2986" s="234"/>
      <c r="AB2986" s="234"/>
      <c r="AC2986" s="234"/>
      <c r="AD2986" s="234"/>
      <c r="AE2986" s="234"/>
      <c r="AF2986" s="234"/>
      <c r="AG2986" s="234"/>
      <c r="AH2986" s="234"/>
      <c r="AI2986" s="234"/>
      <c r="AJ2986" s="234"/>
      <c r="AK2986" s="234"/>
      <c r="AL2986" s="234"/>
      <c r="AM2986" s="234"/>
      <c r="AN2986" s="234"/>
      <c r="AO2986" s="234"/>
      <c r="AP2986" s="234"/>
      <c r="AQ2986" s="234"/>
      <c r="AR2986" s="234"/>
      <c r="AS2986" s="234"/>
      <c r="AT2986" s="234"/>
      <c r="AU2986" s="234"/>
      <c r="AV2986" s="234"/>
      <c r="AW2986" s="234"/>
      <c r="AX2986" s="234"/>
      <c r="AY2986" s="234"/>
      <c r="AZ2986" s="234"/>
      <c r="BA2986" s="234"/>
      <c r="BB2986" s="234"/>
      <c r="BC2986" s="234"/>
      <c r="BD2986" s="234"/>
      <c r="BE2986" s="234"/>
      <c r="BF2986" s="234"/>
      <c r="BG2986" s="234"/>
      <c r="BH2986" s="234"/>
      <c r="BI2986" s="234"/>
      <c r="BJ2986" s="234"/>
      <c r="BK2986" s="234"/>
      <c r="BL2986" s="234"/>
      <c r="BM2986" s="234"/>
      <c r="BN2986" s="234"/>
      <c r="BO2986" s="234"/>
      <c r="BP2986" s="234"/>
      <c r="BQ2986" s="234"/>
      <c r="BR2986" s="234"/>
      <c r="BS2986" s="234"/>
      <c r="BT2986" s="234"/>
      <c r="BU2986" s="234"/>
      <c r="BV2986" s="234"/>
      <c r="BW2986" s="234"/>
      <c r="BX2986" s="234"/>
      <c r="BY2986" s="234"/>
      <c r="BZ2986" s="234"/>
      <c r="CA2986" s="234"/>
      <c r="CB2986" s="234"/>
      <c r="CC2986" s="234"/>
      <c r="CD2986" s="234"/>
      <c r="CE2986" s="234"/>
      <c r="CF2986" s="234"/>
      <c r="CG2986" s="234"/>
      <c r="CH2986" s="234"/>
      <c r="CI2986" s="234"/>
      <c r="CJ2986" s="234"/>
      <c r="CK2986" s="234"/>
      <c r="CL2986" s="234"/>
    </row>
    <row r="2987" spans="2:90" x14ac:dyDescent="0.4">
      <c r="B2987" s="310" t="s">
        <v>547</v>
      </c>
      <c r="D2987" t="s">
        <v>546</v>
      </c>
      <c r="E2987" s="8" t="str">
        <f t="shared" si="4186"/>
        <v>2987 SEASON QUARTER-TV-V</v>
      </c>
      <c r="H2987" s="16">
        <v>0.1</v>
      </c>
      <c r="I2987">
        <v>1</v>
      </c>
      <c r="J2987"/>
      <c r="K2987" s="38"/>
      <c r="L2987" s="38"/>
      <c r="M2987" s="38"/>
      <c r="N2987" s="38"/>
      <c r="O2987" s="38"/>
      <c r="P2987" s="38"/>
      <c r="R2987" s="15"/>
      <c r="S2987" s="234"/>
      <c r="T2987" s="234"/>
      <c r="U2987" s="234"/>
      <c r="V2987" s="234"/>
      <c r="W2987" s="234"/>
      <c r="X2987" s="234"/>
      <c r="Y2987" s="234"/>
      <c r="Z2987" s="234"/>
      <c r="AA2987" s="234"/>
      <c r="AB2987" s="234"/>
      <c r="AC2987" s="234"/>
      <c r="AD2987" s="234"/>
      <c r="AE2987" s="234"/>
      <c r="AF2987" s="234"/>
      <c r="AG2987" s="234"/>
      <c r="AH2987" s="234"/>
      <c r="AI2987" s="234"/>
      <c r="AJ2987" s="234"/>
      <c r="AK2987" s="234"/>
      <c r="AL2987" s="234"/>
      <c r="AM2987" s="234"/>
      <c r="AN2987" s="234"/>
      <c r="AO2987" s="234"/>
      <c r="AP2987" s="234"/>
      <c r="AQ2987" s="234"/>
      <c r="AR2987" s="234"/>
      <c r="AS2987" s="234"/>
      <c r="AT2987" s="234"/>
      <c r="AU2987" s="234"/>
      <c r="AV2987" s="234"/>
      <c r="AW2987" s="234"/>
      <c r="AX2987" s="234"/>
      <c r="AY2987" s="234"/>
      <c r="AZ2987" s="234"/>
      <c r="BA2987" s="234"/>
      <c r="BB2987" s="234"/>
      <c r="BC2987" s="234"/>
      <c r="BD2987" s="234"/>
      <c r="BE2987" s="234"/>
      <c r="BF2987" s="234"/>
      <c r="BG2987" s="234"/>
      <c r="BH2987" s="234"/>
      <c r="BI2987" s="234"/>
      <c r="BJ2987" s="234"/>
      <c r="BK2987" s="234"/>
      <c r="BL2987" s="234"/>
      <c r="BM2987" s="234"/>
      <c r="BN2987" s="234"/>
      <c r="BO2987" s="234"/>
      <c r="BP2987" s="234"/>
      <c r="BQ2987" s="234"/>
      <c r="BR2987" s="234"/>
      <c r="BS2987" s="234"/>
      <c r="BT2987" s="234"/>
      <c r="BU2987" s="234"/>
      <c r="BV2987" s="234"/>
      <c r="BW2987" s="234"/>
      <c r="BX2987" s="234"/>
      <c r="BY2987" s="234"/>
      <c r="BZ2987" s="234"/>
      <c r="CA2987" s="234"/>
      <c r="CB2987" s="234"/>
      <c r="CC2987" s="234"/>
      <c r="CD2987" s="234"/>
      <c r="CE2987" s="234"/>
      <c r="CF2987" s="234"/>
      <c r="CG2987" s="234"/>
      <c r="CH2987" s="234"/>
      <c r="CI2987" s="234"/>
      <c r="CJ2987" s="234"/>
      <c r="CK2987" s="234"/>
      <c r="CL2987" s="234"/>
    </row>
    <row r="2988" spans="2:90" x14ac:dyDescent="0.4">
      <c r="B2988" s="310" t="s">
        <v>548</v>
      </c>
      <c r="D2988" t="s">
        <v>546</v>
      </c>
      <c r="E2988" s="8" t="str">
        <f t="shared" si="4186"/>
        <v>2988 SEASON QUARTER-TV-V</v>
      </c>
      <c r="H2988" s="16">
        <v>0.35</v>
      </c>
      <c r="I2988">
        <f>I2987+1</f>
        <v>2</v>
      </c>
      <c r="J2988"/>
      <c r="K2988" s="38"/>
      <c r="L2988" s="38"/>
      <c r="M2988" s="38"/>
      <c r="N2988" s="38"/>
      <c r="O2988" s="38"/>
      <c r="P2988" s="38"/>
      <c r="R2988" s="15"/>
      <c r="S2988" s="234"/>
      <c r="T2988" s="234"/>
      <c r="U2988" s="234"/>
      <c r="V2988" s="234"/>
      <c r="W2988" s="234"/>
      <c r="X2988" s="234"/>
      <c r="Y2988" s="234"/>
      <c r="Z2988" s="234"/>
      <c r="AA2988" s="234"/>
      <c r="AB2988" s="234"/>
      <c r="AC2988" s="234"/>
      <c r="AD2988" s="234"/>
      <c r="AE2988" s="234"/>
      <c r="AF2988" s="234"/>
      <c r="AG2988" s="234"/>
      <c r="AH2988" s="234"/>
      <c r="AI2988" s="234"/>
      <c r="AJ2988" s="234"/>
      <c r="AK2988" s="234"/>
      <c r="AL2988" s="234"/>
      <c r="AM2988" s="234"/>
      <c r="AN2988" s="234"/>
      <c r="AO2988" s="234"/>
      <c r="AP2988" s="234"/>
      <c r="AQ2988" s="234"/>
      <c r="AR2988" s="234"/>
      <c r="AS2988" s="234"/>
      <c r="AT2988" s="234"/>
      <c r="AU2988" s="234"/>
      <c r="AV2988" s="234"/>
      <c r="AW2988" s="234"/>
      <c r="AX2988" s="234"/>
      <c r="AY2988" s="234"/>
      <c r="AZ2988" s="234"/>
      <c r="BA2988" s="234"/>
      <c r="BB2988" s="234"/>
      <c r="BC2988" s="234"/>
      <c r="BD2988" s="234"/>
      <c r="BE2988" s="234"/>
      <c r="BF2988" s="234"/>
      <c r="BG2988" s="234"/>
      <c r="BH2988" s="234"/>
      <c r="BI2988" s="234"/>
      <c r="BJ2988" s="234"/>
      <c r="BK2988" s="234"/>
      <c r="BL2988" s="234"/>
      <c r="BM2988" s="234"/>
      <c r="BN2988" s="234"/>
      <c r="BO2988" s="234"/>
      <c r="BP2988" s="234"/>
      <c r="BQ2988" s="234"/>
      <c r="BR2988" s="234"/>
      <c r="BS2988" s="234"/>
      <c r="BT2988" s="234"/>
      <c r="BU2988" s="234"/>
      <c r="BV2988" s="234"/>
      <c r="BW2988" s="234"/>
      <c r="BX2988" s="234"/>
      <c r="BY2988" s="234"/>
      <c r="BZ2988" s="234"/>
      <c r="CA2988" s="234"/>
      <c r="CB2988" s="234"/>
      <c r="CC2988" s="234"/>
      <c r="CD2988" s="234"/>
      <c r="CE2988" s="234"/>
      <c r="CF2988" s="234"/>
      <c r="CG2988" s="234"/>
      <c r="CH2988" s="234"/>
      <c r="CI2988" s="234"/>
      <c r="CJ2988" s="234"/>
      <c r="CK2988" s="234"/>
      <c r="CL2988" s="234"/>
    </row>
    <row r="2989" spans="2:90" x14ac:dyDescent="0.4">
      <c r="B2989" s="310" t="s">
        <v>550</v>
      </c>
      <c r="D2989" t="s">
        <v>546</v>
      </c>
      <c r="E2989" s="8" t="str">
        <f t="shared" si="4186"/>
        <v>2989 SEASON QUARTER-TV-V</v>
      </c>
      <c r="H2989" s="16">
        <v>0.05</v>
      </c>
      <c r="I2989">
        <f t="shared" ref="I2989:I2990" si="4187">I2988+1</f>
        <v>3</v>
      </c>
      <c r="J2989"/>
      <c r="K2989" s="38"/>
      <c r="L2989" s="38"/>
      <c r="M2989" s="38"/>
      <c r="N2989" s="38"/>
      <c r="O2989" s="38"/>
      <c r="P2989" s="38"/>
      <c r="R2989" s="15"/>
      <c r="S2989" s="234"/>
      <c r="T2989" s="234"/>
      <c r="U2989" s="234"/>
      <c r="V2989" s="234"/>
      <c r="W2989" s="234"/>
      <c r="X2989" s="234"/>
      <c r="Y2989" s="234"/>
      <c r="Z2989" s="234"/>
      <c r="AA2989" s="234"/>
      <c r="AB2989" s="234"/>
      <c r="AC2989" s="234"/>
      <c r="AD2989" s="234"/>
      <c r="AE2989" s="234"/>
      <c r="AF2989" s="234"/>
      <c r="AG2989" s="234"/>
      <c r="AH2989" s="234"/>
      <c r="AI2989" s="234"/>
      <c r="AJ2989" s="234"/>
      <c r="AK2989" s="234"/>
      <c r="AL2989" s="234"/>
      <c r="AM2989" s="234"/>
      <c r="AN2989" s="234"/>
      <c r="AO2989" s="234"/>
      <c r="AP2989" s="234"/>
      <c r="AQ2989" s="234"/>
      <c r="AR2989" s="234"/>
      <c r="AS2989" s="234"/>
      <c r="AT2989" s="234"/>
      <c r="AU2989" s="234"/>
      <c r="AV2989" s="234"/>
      <c r="AW2989" s="234"/>
      <c r="AX2989" s="234"/>
      <c r="AY2989" s="234"/>
      <c r="AZ2989" s="234"/>
      <c r="BA2989" s="234"/>
      <c r="BB2989" s="234"/>
      <c r="BC2989" s="234"/>
      <c r="BD2989" s="234"/>
      <c r="BE2989" s="234"/>
      <c r="BF2989" s="234"/>
      <c r="BG2989" s="234"/>
      <c r="BH2989" s="234"/>
      <c r="BI2989" s="234"/>
      <c r="BJ2989" s="234"/>
      <c r="BK2989" s="234"/>
      <c r="BL2989" s="234"/>
      <c r="BM2989" s="234"/>
      <c r="BN2989" s="234"/>
      <c r="BO2989" s="234"/>
      <c r="BP2989" s="234"/>
      <c r="BQ2989" s="234"/>
      <c r="BR2989" s="234"/>
      <c r="BS2989" s="234"/>
      <c r="BT2989" s="234"/>
      <c r="BU2989" s="234"/>
      <c r="BV2989" s="234"/>
      <c r="BW2989" s="234"/>
      <c r="BX2989" s="234"/>
      <c r="BY2989" s="234"/>
      <c r="BZ2989" s="234"/>
      <c r="CA2989" s="234"/>
      <c r="CB2989" s="234"/>
      <c r="CC2989" s="234"/>
      <c r="CD2989" s="234"/>
      <c r="CE2989" s="234"/>
      <c r="CF2989" s="234"/>
      <c r="CG2989" s="234"/>
      <c r="CH2989" s="234"/>
      <c r="CI2989" s="234"/>
      <c r="CJ2989" s="234"/>
      <c r="CK2989" s="234"/>
      <c r="CL2989" s="234"/>
    </row>
    <row r="2990" spans="2:90" x14ac:dyDescent="0.4">
      <c r="B2990" s="310" t="s">
        <v>549</v>
      </c>
      <c r="D2990" t="s">
        <v>546</v>
      </c>
      <c r="E2990" s="8" t="str">
        <f t="shared" si="4186"/>
        <v>2990 SEASON QUARTER-TV-V</v>
      </c>
      <c r="H2990" s="16">
        <v>0.45</v>
      </c>
      <c r="I2990">
        <f t="shared" si="4187"/>
        <v>4</v>
      </c>
      <c r="J2990"/>
      <c r="K2990" s="38"/>
      <c r="L2990" s="38"/>
      <c r="M2990" s="38"/>
      <c r="N2990" s="38"/>
      <c r="O2990" s="38"/>
      <c r="P2990" s="38"/>
      <c r="R2990" s="15"/>
      <c r="S2990" s="234"/>
      <c r="T2990" s="234"/>
      <c r="U2990" s="234"/>
      <c r="V2990" s="234"/>
      <c r="W2990" s="234"/>
      <c r="X2990" s="234"/>
      <c r="Y2990" s="234"/>
      <c r="Z2990" s="234"/>
      <c r="AA2990" s="234"/>
      <c r="AB2990" s="234"/>
      <c r="AC2990" s="234"/>
      <c r="AD2990" s="234"/>
      <c r="AE2990" s="234"/>
      <c r="AF2990" s="234"/>
      <c r="AG2990" s="234"/>
      <c r="AH2990" s="234"/>
      <c r="AI2990" s="234"/>
      <c r="AJ2990" s="234"/>
      <c r="AK2990" s="234"/>
      <c r="AL2990" s="234"/>
      <c r="AM2990" s="234"/>
      <c r="AN2990" s="234"/>
      <c r="AO2990" s="234"/>
      <c r="AP2990" s="234"/>
      <c r="AQ2990" s="234"/>
      <c r="AR2990" s="234"/>
      <c r="AS2990" s="234"/>
      <c r="AT2990" s="234"/>
      <c r="AU2990" s="234"/>
      <c r="AV2990" s="234"/>
      <c r="AW2990" s="234"/>
      <c r="AX2990" s="234"/>
      <c r="AY2990" s="234"/>
      <c r="AZ2990" s="234"/>
      <c r="BA2990" s="234"/>
      <c r="BB2990" s="234"/>
      <c r="BC2990" s="234"/>
      <c r="BD2990" s="234"/>
      <c r="BE2990" s="234"/>
      <c r="BF2990" s="234"/>
      <c r="BG2990" s="234"/>
      <c r="BH2990" s="234"/>
      <c r="BI2990" s="234"/>
      <c r="BJ2990" s="234"/>
      <c r="BK2990" s="234"/>
      <c r="BL2990" s="234"/>
      <c r="BM2990" s="234"/>
      <c r="BN2990" s="234"/>
      <c r="BO2990" s="234"/>
      <c r="BP2990" s="234"/>
      <c r="BQ2990" s="234"/>
      <c r="BR2990" s="234"/>
      <c r="BS2990" s="234"/>
      <c r="BT2990" s="234"/>
      <c r="BU2990" s="234"/>
      <c r="BV2990" s="234"/>
      <c r="BW2990" s="234"/>
      <c r="BX2990" s="234"/>
      <c r="BY2990" s="234"/>
      <c r="BZ2990" s="234"/>
      <c r="CA2990" s="234"/>
      <c r="CB2990" s="234"/>
      <c r="CC2990" s="234"/>
      <c r="CD2990" s="234"/>
      <c r="CE2990" s="234"/>
      <c r="CF2990" s="234"/>
      <c r="CG2990" s="234"/>
      <c r="CH2990" s="234"/>
      <c r="CI2990" s="234"/>
      <c r="CJ2990" s="234"/>
      <c r="CK2990" s="234"/>
      <c r="CL2990" s="234"/>
    </row>
    <row r="2991" spans="2:90" x14ac:dyDescent="0.4">
      <c r="B2991" s="141" t="s">
        <v>62</v>
      </c>
      <c r="D2991" t="s">
        <v>546</v>
      </c>
      <c r="E2991" s="8" t="str">
        <f t="shared" si="4186"/>
        <v>2991 SEASON QUARTER-TV-V</v>
      </c>
      <c r="H2991" s="34">
        <f>1-SUM(H2987:H2990)</f>
        <v>5.0000000000000044E-2</v>
      </c>
      <c r="I2991" s="60"/>
      <c r="J2991" s="60"/>
      <c r="K2991" s="38"/>
      <c r="L2991" s="38"/>
      <c r="M2991" s="38"/>
      <c r="N2991" s="38"/>
      <c r="O2991" s="38"/>
      <c r="P2991" s="38"/>
      <c r="R2991" s="15"/>
      <c r="S2991" s="234"/>
      <c r="T2991" s="234"/>
      <c r="U2991" s="234"/>
      <c r="V2991" s="234"/>
      <c r="W2991" s="234"/>
      <c r="X2991" s="234"/>
      <c r="Y2991" s="234"/>
      <c r="Z2991" s="234"/>
      <c r="AA2991" s="234"/>
      <c r="AB2991" s="234"/>
      <c r="AC2991" s="234"/>
      <c r="AD2991" s="234"/>
      <c r="AE2991" s="234"/>
      <c r="AF2991" s="234"/>
      <c r="AG2991" s="234"/>
      <c r="AH2991" s="234"/>
      <c r="AI2991" s="234"/>
      <c r="AJ2991" s="234"/>
      <c r="AK2991" s="234"/>
      <c r="AL2991" s="234"/>
      <c r="AM2991" s="234"/>
      <c r="AN2991" s="234"/>
      <c r="AO2991" s="234"/>
      <c r="AP2991" s="234"/>
      <c r="AQ2991" s="234"/>
      <c r="AR2991" s="234"/>
      <c r="AS2991" s="234"/>
      <c r="AT2991" s="234"/>
      <c r="AU2991" s="234"/>
      <c r="AV2991" s="234"/>
      <c r="AW2991" s="234"/>
      <c r="AX2991" s="234"/>
      <c r="AY2991" s="234"/>
      <c r="AZ2991" s="234"/>
      <c r="BA2991" s="234"/>
      <c r="BB2991" s="234"/>
      <c r="BC2991" s="234"/>
      <c r="BD2991" s="234"/>
      <c r="BE2991" s="234"/>
      <c r="BF2991" s="234"/>
      <c r="BG2991" s="234"/>
      <c r="BH2991" s="234"/>
      <c r="BI2991" s="234"/>
      <c r="BJ2991" s="234"/>
      <c r="BK2991" s="234"/>
      <c r="BL2991" s="234"/>
      <c r="BM2991" s="234"/>
      <c r="BN2991" s="234"/>
      <c r="BO2991" s="234"/>
      <c r="BP2991" s="234"/>
      <c r="BQ2991" s="234"/>
      <c r="BR2991" s="234"/>
      <c r="BS2991" s="234"/>
      <c r="BT2991" s="234"/>
      <c r="BU2991" s="234"/>
      <c r="BV2991" s="234"/>
      <c r="BW2991" s="234"/>
      <c r="BX2991" s="234"/>
      <c r="BY2991" s="234"/>
      <c r="BZ2991" s="234"/>
      <c r="CA2991" s="234"/>
      <c r="CB2991" s="234"/>
      <c r="CC2991" s="234"/>
      <c r="CD2991" s="234"/>
      <c r="CE2991" s="234"/>
      <c r="CF2991" s="234"/>
      <c r="CG2991" s="234"/>
      <c r="CH2991" s="234"/>
      <c r="CI2991" s="234"/>
      <c r="CJ2991" s="234"/>
      <c r="CK2991" s="234"/>
      <c r="CL2991" s="234"/>
    </row>
    <row r="2992" spans="2:90" x14ac:dyDescent="0.4">
      <c r="B2992" s="132" t="str">
        <f t="shared" ref="B2992:B2999" si="4188">B2974</f>
        <v>Surgical procedures</v>
      </c>
      <c r="D2992" t="s">
        <v>546</v>
      </c>
      <c r="E2992" s="8" t="str">
        <f t="shared" ref="E2992" si="4189">ROW()&amp;" "&amp;D2992</f>
        <v>2992 SEASON QUARTER-TV-V</v>
      </c>
      <c r="G2992" t="s">
        <v>332</v>
      </c>
      <c r="H2992" s="12"/>
      <c r="I2992" s="60"/>
      <c r="J2992" s="60"/>
      <c r="K2992" s="38"/>
      <c r="L2992" s="38"/>
      <c r="M2992" s="38"/>
      <c r="N2992" s="38"/>
      <c r="O2992" s="38"/>
      <c r="P2992" s="38"/>
      <c r="R2992" s="15"/>
      <c r="S2992" s="234"/>
      <c r="T2992" s="234"/>
      <c r="U2992" s="234"/>
      <c r="V2992" s="234"/>
      <c r="W2992" s="234"/>
      <c r="X2992" s="234"/>
      <c r="Y2992" s="234"/>
      <c r="Z2992" s="234"/>
      <c r="AA2992" s="234"/>
      <c r="AB2992" s="234"/>
      <c r="AC2992" s="234"/>
      <c r="AD2992" s="234"/>
      <c r="AE2992" s="234"/>
      <c r="AF2992" s="234"/>
      <c r="AG2992" s="234"/>
      <c r="AH2992" s="234"/>
      <c r="AI2992" s="234"/>
      <c r="AJ2992" s="234"/>
      <c r="AK2992" s="234"/>
      <c r="AL2992" s="234"/>
      <c r="AM2992" s="234"/>
      <c r="AN2992" s="234"/>
      <c r="AO2992" s="234"/>
      <c r="AP2992" s="234"/>
      <c r="AQ2992" s="234"/>
      <c r="AR2992" s="234"/>
      <c r="AS2992" s="234"/>
      <c r="AT2992" s="234"/>
      <c r="AU2992" s="234"/>
      <c r="AV2992" s="234"/>
      <c r="AW2992" s="234"/>
      <c r="AX2992" s="234"/>
      <c r="AY2992" s="234"/>
      <c r="AZ2992" s="234"/>
      <c r="BA2992" s="234"/>
      <c r="BB2992" s="234"/>
      <c r="BC2992" s="234"/>
      <c r="BD2992" s="234"/>
      <c r="BE2992" s="234"/>
      <c r="BF2992" s="234"/>
      <c r="BG2992" s="234"/>
      <c r="BH2992" s="234"/>
      <c r="BI2992" s="234"/>
      <c r="BJ2992" s="234"/>
      <c r="BK2992" s="234"/>
      <c r="BL2992" s="234"/>
      <c r="BM2992" s="234"/>
      <c r="BN2992" s="234"/>
      <c r="BO2992" s="234"/>
      <c r="BP2992" s="234"/>
      <c r="BQ2992" s="234"/>
      <c r="BR2992" s="234"/>
      <c r="BS2992" s="234"/>
      <c r="BT2992" s="234"/>
      <c r="BU2992" s="234"/>
      <c r="BV2992" s="234"/>
      <c r="BW2992" s="234"/>
      <c r="BX2992" s="234"/>
      <c r="BY2992" s="234"/>
      <c r="BZ2992" s="234"/>
      <c r="CA2992" s="234"/>
      <c r="CB2992" s="234"/>
      <c r="CC2992" s="234"/>
      <c r="CD2992" s="234"/>
      <c r="CE2992" s="234"/>
      <c r="CF2992" s="234"/>
      <c r="CG2992" s="234"/>
      <c r="CH2992" s="234"/>
      <c r="CI2992" s="234"/>
      <c r="CJ2992" s="234"/>
      <c r="CK2992" s="234"/>
      <c r="CL2992" s="234"/>
    </row>
    <row r="2993" spans="2:90" x14ac:dyDescent="0.4">
      <c r="B2993" s="132" t="str">
        <f t="shared" si="4188"/>
        <v>procedure</v>
      </c>
      <c r="D2993" t="s">
        <v>546</v>
      </c>
      <c r="E2993" s="8" t="str">
        <f>ROW()&amp;" "&amp;D2993</f>
        <v>2993 SEASON QUARTER-TV-V</v>
      </c>
      <c r="G2993" t="s">
        <v>332</v>
      </c>
      <c r="H2993" s="27"/>
      <c r="I2993" s="78"/>
      <c r="J2993" s="78"/>
      <c r="K2993" s="33"/>
      <c r="L2993" s="33"/>
      <c r="M2993" s="33"/>
      <c r="N2993" s="33"/>
      <c r="O2993" s="33"/>
      <c r="P2993" s="33"/>
      <c r="R2993" s="33"/>
      <c r="S2993" s="80"/>
      <c r="T2993" s="80"/>
      <c r="U2993" s="80"/>
      <c r="V2993" s="80"/>
      <c r="W2993" s="80"/>
      <c r="X2993" s="80"/>
      <c r="Y2993" s="80"/>
      <c r="Z2993" s="80"/>
      <c r="AA2993" s="80"/>
      <c r="AB2993" s="80"/>
      <c r="AC2993" s="80"/>
      <c r="AD2993" s="80"/>
      <c r="AE2993" s="80"/>
      <c r="AF2993" s="80"/>
      <c r="AG2993" s="80"/>
      <c r="AH2993" s="80"/>
      <c r="AI2993" s="80"/>
      <c r="AJ2993" s="80"/>
      <c r="AK2993" s="80"/>
      <c r="AL2993" s="80"/>
      <c r="AM2993" s="80"/>
      <c r="AN2993" s="80"/>
      <c r="AO2993" s="80"/>
      <c r="AP2993" s="80"/>
      <c r="AQ2993" s="80"/>
      <c r="AR2993" s="80"/>
      <c r="AS2993" s="80"/>
      <c r="AT2993" s="80"/>
      <c r="AU2993" s="80"/>
      <c r="AV2993" s="80"/>
      <c r="AW2993" s="80"/>
      <c r="AX2993" s="80"/>
      <c r="AY2993" s="80"/>
      <c r="AZ2993" s="80"/>
      <c r="BA2993" s="80"/>
      <c r="BB2993" s="80"/>
      <c r="BC2993" s="80"/>
      <c r="BD2993" s="80"/>
      <c r="BE2993" s="80"/>
      <c r="BF2993" s="80"/>
      <c r="BG2993" s="80"/>
      <c r="BH2993" s="80"/>
      <c r="BI2993" s="80"/>
      <c r="BJ2993" s="80"/>
      <c r="BK2993" s="80"/>
      <c r="BL2993" s="80"/>
      <c r="BM2993" s="80"/>
      <c r="BN2993" s="80"/>
      <c r="BO2993" s="80"/>
      <c r="BP2993" s="80"/>
      <c r="BQ2993" s="80"/>
      <c r="BR2993" s="80"/>
      <c r="BS2993" s="80"/>
      <c r="BT2993" s="80"/>
      <c r="BU2993" s="80"/>
      <c r="BV2993" s="80"/>
      <c r="BW2993" s="80"/>
      <c r="BX2993" s="80"/>
      <c r="BY2993" s="80"/>
      <c r="BZ2993" s="80"/>
      <c r="CA2993" s="80"/>
      <c r="CB2993" s="80"/>
      <c r="CC2993" s="80"/>
      <c r="CD2993" s="80"/>
      <c r="CE2993" s="80"/>
      <c r="CF2993" s="80"/>
      <c r="CG2993" s="80"/>
      <c r="CH2993" s="80"/>
      <c r="CI2993" s="80"/>
      <c r="CJ2993" s="80"/>
      <c r="CK2993" s="80"/>
      <c r="CL2993" s="80"/>
    </row>
    <row r="2994" spans="2:90" x14ac:dyDescent="0.4">
      <c r="B2994" s="132" t="str">
        <f t="shared" si="4188"/>
        <v>Primary revenue driver</v>
      </c>
      <c r="D2994" t="s">
        <v>546</v>
      </c>
      <c r="E2994" s="8" t="str">
        <f t="shared" ref="E2994:E2999" si="4190">ROW()&amp;" "&amp;D2994</f>
        <v>2994 SEASON QUARTER-TV-V</v>
      </c>
      <c r="G2994" t="s">
        <v>332</v>
      </c>
      <c r="H2994" s="27"/>
      <c r="I2994" s="78"/>
      <c r="J2994" s="78"/>
      <c r="K2994" s="33"/>
      <c r="L2994" s="33"/>
      <c r="M2994" s="33"/>
      <c r="N2994" s="33"/>
      <c r="O2994" s="33"/>
      <c r="P2994" s="33"/>
      <c r="R2994" s="33"/>
      <c r="S2994" s="80"/>
      <c r="T2994" s="80"/>
      <c r="U2994" s="80"/>
      <c r="V2994" s="80"/>
      <c r="W2994" s="80"/>
      <c r="X2994" s="80"/>
      <c r="Y2994" s="80"/>
      <c r="Z2994" s="80"/>
      <c r="AA2994" s="80"/>
      <c r="AB2994" s="80"/>
      <c r="AC2994" s="80"/>
      <c r="AD2994" s="80"/>
      <c r="AE2994" s="80"/>
      <c r="AF2994" s="80"/>
      <c r="AG2994" s="80"/>
      <c r="AH2994" s="80"/>
      <c r="AI2994" s="80"/>
      <c r="AJ2994" s="80"/>
      <c r="AK2994" s="80"/>
      <c r="AL2994" s="80"/>
      <c r="AM2994" s="80"/>
      <c r="AN2994" s="80"/>
      <c r="AO2994" s="80"/>
      <c r="AP2994" s="80"/>
      <c r="AQ2994" s="80"/>
      <c r="AR2994" s="80"/>
      <c r="AS2994" s="80"/>
      <c r="AT2994" s="80"/>
      <c r="AU2994" s="80"/>
      <c r="AV2994" s="80"/>
      <c r="AW2994" s="80"/>
      <c r="AX2994" s="80"/>
      <c r="AY2994" s="80"/>
      <c r="AZ2994" s="80"/>
      <c r="BA2994" s="80"/>
      <c r="BB2994" s="80"/>
      <c r="BC2994" s="80"/>
      <c r="BD2994" s="80"/>
      <c r="BE2994" s="80"/>
      <c r="BF2994" s="80"/>
      <c r="BG2994" s="80"/>
      <c r="BH2994" s="80"/>
      <c r="BI2994" s="80"/>
      <c r="BJ2994" s="80"/>
      <c r="BK2994" s="80"/>
      <c r="BL2994" s="80"/>
      <c r="BM2994" s="80"/>
      <c r="BN2994" s="80"/>
      <c r="BO2994" s="80"/>
      <c r="BP2994" s="80"/>
      <c r="BQ2994" s="80"/>
      <c r="BR2994" s="80"/>
      <c r="BS2994" s="80"/>
      <c r="BT2994" s="80"/>
      <c r="BU2994" s="80"/>
      <c r="BV2994" s="80"/>
      <c r="BW2994" s="80"/>
      <c r="BX2994" s="80"/>
      <c r="BY2994" s="80"/>
      <c r="BZ2994" s="80"/>
      <c r="CA2994" s="80"/>
      <c r="CB2994" s="80"/>
      <c r="CC2994" s="80"/>
      <c r="CD2994" s="80"/>
      <c r="CE2994" s="80"/>
      <c r="CF2994" s="80"/>
      <c r="CG2994" s="80"/>
      <c r="CH2994" s="80"/>
      <c r="CI2994" s="80"/>
      <c r="CJ2994" s="80"/>
      <c r="CK2994" s="80"/>
      <c r="CL2994" s="80"/>
    </row>
    <row r="2995" spans="2:90" x14ac:dyDescent="0.4">
      <c r="B2995" s="132" t="str">
        <f t="shared" si="4188"/>
        <v>Primary volume driver</v>
      </c>
      <c r="D2995" t="s">
        <v>546</v>
      </c>
      <c r="E2995" s="8" t="str">
        <f t="shared" si="4190"/>
        <v>2995 SEASON QUARTER-TV-V</v>
      </c>
      <c r="G2995" t="s">
        <v>332</v>
      </c>
      <c r="K2995" s="53"/>
      <c r="L2995" s="53"/>
      <c r="M2995" s="53"/>
      <c r="N2995" s="53"/>
      <c r="O2995" s="53"/>
      <c r="P2995" s="53"/>
      <c r="R2995" s="24"/>
      <c r="S2995" s="80"/>
      <c r="T2995" s="80"/>
      <c r="U2995" s="80"/>
      <c r="V2995" s="80"/>
      <c r="W2995" s="80"/>
      <c r="X2995" s="80"/>
      <c r="Y2995" s="80"/>
      <c r="Z2995" s="80"/>
      <c r="AA2995" s="80"/>
      <c r="AB2995" s="80"/>
      <c r="AC2995" s="80"/>
      <c r="AD2995" s="80"/>
      <c r="AE2995" s="80"/>
      <c r="AF2995" s="80"/>
      <c r="AG2995" s="80"/>
      <c r="AH2995" s="80"/>
      <c r="AI2995" s="80"/>
      <c r="AJ2995" s="80"/>
      <c r="AK2995" s="80"/>
      <c r="AL2995" s="80"/>
      <c r="AM2995" s="80"/>
      <c r="AN2995" s="80"/>
      <c r="AO2995" s="80"/>
      <c r="AP2995" s="80"/>
      <c r="AQ2995" s="80"/>
      <c r="AR2995" s="80"/>
      <c r="AS2995" s="80"/>
      <c r="AT2995" s="80"/>
      <c r="AU2995" s="80"/>
      <c r="AV2995" s="80"/>
      <c r="AW2995" s="80"/>
      <c r="AX2995" s="80"/>
      <c r="AY2995" s="80"/>
      <c r="AZ2995" s="80"/>
      <c r="BA2995" s="80"/>
      <c r="BB2995" s="80"/>
      <c r="BC2995" s="80"/>
      <c r="BD2995" s="80"/>
      <c r="BE2995" s="80"/>
      <c r="BF2995" s="80"/>
      <c r="BG2995" s="80"/>
      <c r="BH2995" s="80"/>
      <c r="BI2995" s="80"/>
      <c r="BJ2995" s="80"/>
      <c r="BK2995" s="80"/>
      <c r="BL2995" s="80"/>
      <c r="BM2995" s="80"/>
      <c r="BN2995" s="80"/>
      <c r="BO2995" s="80"/>
      <c r="BP2995" s="80"/>
      <c r="BQ2995" s="80"/>
      <c r="BR2995" s="80"/>
      <c r="BS2995" s="80"/>
      <c r="BT2995" s="80"/>
      <c r="BU2995" s="80"/>
      <c r="BV2995" s="80"/>
      <c r="BW2995" s="80"/>
      <c r="BX2995" s="80"/>
      <c r="BY2995" s="80"/>
      <c r="BZ2995" s="80"/>
      <c r="CA2995" s="80"/>
      <c r="CB2995" s="80"/>
      <c r="CC2995" s="80"/>
      <c r="CD2995" s="80"/>
      <c r="CE2995" s="80"/>
      <c r="CF2995" s="80"/>
      <c r="CG2995" s="80"/>
      <c r="CH2995" s="80"/>
      <c r="CI2995" s="80"/>
      <c r="CJ2995" s="80"/>
      <c r="CK2995" s="80"/>
      <c r="CL2995" s="80"/>
    </row>
    <row r="2996" spans="2:90" x14ac:dyDescent="0.4">
      <c r="B2996" s="132" t="str">
        <f t="shared" si="4188"/>
        <v>(Secondary label)</v>
      </c>
      <c r="D2996" t="s">
        <v>546</v>
      </c>
      <c r="E2996" s="8" t="str">
        <f t="shared" si="4190"/>
        <v>2996 SEASON QUARTER-TV-V</v>
      </c>
      <c r="G2996" t="s">
        <v>332</v>
      </c>
      <c r="H2996" s="12"/>
      <c r="I2996" s="60"/>
      <c r="J2996" s="60"/>
      <c r="K2996" s="15"/>
      <c r="L2996" s="15"/>
      <c r="M2996" s="15"/>
      <c r="N2996" s="15"/>
      <c r="O2996" s="15"/>
      <c r="P2996" s="15"/>
      <c r="R2996" s="15"/>
      <c r="S2996" s="80"/>
      <c r="T2996" s="80"/>
      <c r="U2996" s="80"/>
      <c r="V2996" s="80"/>
      <c r="W2996" s="80"/>
      <c r="X2996" s="80"/>
      <c r="Y2996" s="80"/>
      <c r="Z2996" s="80"/>
      <c r="AA2996" s="80"/>
      <c r="AB2996" s="80"/>
      <c r="AC2996" s="80"/>
      <c r="AD2996" s="80"/>
      <c r="AE2996" s="80"/>
      <c r="AF2996" s="80"/>
      <c r="AG2996" s="80"/>
      <c r="AH2996" s="80"/>
      <c r="AI2996" s="80"/>
      <c r="AJ2996" s="80"/>
      <c r="AK2996" s="80"/>
      <c r="AL2996" s="80"/>
      <c r="AM2996" s="80"/>
      <c r="AN2996" s="80"/>
      <c r="AO2996" s="80"/>
      <c r="AP2996" s="80"/>
      <c r="AQ2996" s="80"/>
      <c r="AR2996" s="80"/>
      <c r="AS2996" s="80"/>
      <c r="AT2996" s="80"/>
      <c r="AU2996" s="80"/>
      <c r="AV2996" s="80"/>
      <c r="AW2996" s="80"/>
      <c r="AX2996" s="80"/>
      <c r="AY2996" s="80"/>
      <c r="AZ2996" s="80"/>
      <c r="BA2996" s="80"/>
      <c r="BB2996" s="80"/>
      <c r="BC2996" s="80"/>
      <c r="BD2996" s="80"/>
      <c r="BE2996" s="80"/>
      <c r="BF2996" s="80"/>
      <c r="BG2996" s="80"/>
      <c r="BH2996" s="80"/>
      <c r="BI2996" s="80"/>
      <c r="BJ2996" s="80"/>
      <c r="BK2996" s="80"/>
      <c r="BL2996" s="80"/>
      <c r="BM2996" s="80"/>
      <c r="BN2996" s="80"/>
      <c r="BO2996" s="80"/>
      <c r="BP2996" s="80"/>
      <c r="BQ2996" s="80"/>
      <c r="BR2996" s="80"/>
      <c r="BS2996" s="80"/>
      <c r="BT2996" s="80"/>
      <c r="BU2996" s="80"/>
      <c r="BV2996" s="80"/>
      <c r="BW2996" s="80"/>
      <c r="BX2996" s="80"/>
      <c r="BY2996" s="80"/>
      <c r="BZ2996" s="80"/>
      <c r="CA2996" s="80"/>
      <c r="CB2996" s="80"/>
      <c r="CC2996" s="80"/>
      <c r="CD2996" s="80"/>
      <c r="CE2996" s="80"/>
      <c r="CF2996" s="80"/>
      <c r="CG2996" s="80"/>
      <c r="CH2996" s="80"/>
      <c r="CI2996" s="80"/>
      <c r="CJ2996" s="80"/>
      <c r="CK2996" s="80"/>
      <c r="CL2996" s="80"/>
    </row>
    <row r="2997" spans="2:90" x14ac:dyDescent="0.4">
      <c r="B2997" s="132" t="str">
        <f t="shared" si="4188"/>
        <v xml:space="preserve">secondary unit </v>
      </c>
      <c r="D2997" t="s">
        <v>546</v>
      </c>
      <c r="E2997" s="8" t="str">
        <f t="shared" si="4190"/>
        <v>2997 SEASON QUARTER-TV-V</v>
      </c>
      <c r="G2997" t="s">
        <v>332</v>
      </c>
      <c r="H2997" s="12"/>
      <c r="I2997" s="60"/>
      <c r="J2997" s="60"/>
      <c r="K2997" s="15"/>
      <c r="L2997" s="15"/>
      <c r="M2997" s="15"/>
      <c r="N2997" s="15"/>
      <c r="O2997" s="15"/>
      <c r="P2997" s="15"/>
      <c r="R2997" s="15"/>
      <c r="S2997" s="76"/>
      <c r="T2997" s="76"/>
      <c r="U2997" s="76"/>
      <c r="V2997" s="76"/>
      <c r="W2997" s="76"/>
      <c r="X2997" s="76"/>
      <c r="Y2997" s="76"/>
      <c r="Z2997" s="76"/>
      <c r="AA2997" s="76"/>
      <c r="AB2997" s="76"/>
      <c r="AC2997" s="76"/>
      <c r="AD2997" s="76"/>
      <c r="AE2997" s="76"/>
      <c r="AF2997" s="76"/>
      <c r="AG2997" s="76"/>
      <c r="AH2997" s="76"/>
      <c r="AI2997" s="76"/>
      <c r="AJ2997" s="76"/>
      <c r="AK2997" s="76"/>
      <c r="AL2997" s="76"/>
      <c r="AM2997" s="76"/>
      <c r="AN2997" s="76"/>
      <c r="AO2997" s="76"/>
      <c r="AP2997" s="76"/>
      <c r="AQ2997" s="76"/>
      <c r="AR2997" s="76"/>
      <c r="AS2997" s="76"/>
      <c r="AT2997" s="76"/>
      <c r="AU2997" s="76"/>
      <c r="AV2997" s="76"/>
      <c r="AW2997" s="76"/>
      <c r="AX2997" s="76"/>
      <c r="AY2997" s="76"/>
      <c r="AZ2997" s="76"/>
      <c r="BA2997" s="76"/>
      <c r="BB2997" s="76"/>
      <c r="BC2997" s="76"/>
      <c r="BD2997" s="76"/>
      <c r="BE2997" s="76"/>
      <c r="BF2997" s="76"/>
      <c r="BG2997" s="76"/>
      <c r="BH2997" s="76"/>
      <c r="BI2997" s="76"/>
      <c r="BJ2997" s="76"/>
      <c r="BK2997" s="76"/>
      <c r="BL2997" s="76"/>
      <c r="BM2997" s="76"/>
      <c r="BN2997" s="76"/>
      <c r="BO2997" s="76"/>
      <c r="BP2997" s="76"/>
      <c r="BQ2997" s="76"/>
      <c r="BR2997" s="76"/>
      <c r="BS2997" s="76"/>
      <c r="BT2997" s="76"/>
      <c r="BU2997" s="76"/>
      <c r="BV2997" s="76"/>
      <c r="BW2997" s="76"/>
      <c r="BX2997" s="76"/>
      <c r="BY2997" s="76"/>
      <c r="BZ2997" s="76"/>
      <c r="CA2997" s="76"/>
      <c r="CB2997" s="76"/>
      <c r="CC2997" s="76"/>
      <c r="CD2997" s="76"/>
      <c r="CE2997" s="76"/>
      <c r="CF2997" s="76"/>
      <c r="CG2997" s="76"/>
      <c r="CH2997" s="76"/>
      <c r="CI2997" s="76"/>
      <c r="CJ2997" s="76"/>
      <c r="CK2997" s="76"/>
      <c r="CL2997" s="76"/>
    </row>
    <row r="2998" spans="2:90" x14ac:dyDescent="0.4">
      <c r="B2998" s="132" t="str">
        <f t="shared" si="4188"/>
        <v>Secondary revenue driver</v>
      </c>
      <c r="D2998" t="s">
        <v>546</v>
      </c>
      <c r="E2998" s="8" t="str">
        <f t="shared" si="4190"/>
        <v>2998 SEASON QUARTER-TV-V</v>
      </c>
      <c r="G2998" t="s">
        <v>332</v>
      </c>
      <c r="H2998" s="12"/>
      <c r="I2998" s="60"/>
      <c r="J2998" s="60"/>
      <c r="K2998" s="15"/>
      <c r="L2998" s="15"/>
      <c r="M2998" s="15"/>
      <c r="N2998" s="15"/>
      <c r="O2998" s="15"/>
      <c r="P2998" s="15"/>
      <c r="R2998" s="15"/>
      <c r="S2998" s="80"/>
      <c r="T2998" s="80"/>
      <c r="U2998" s="80"/>
      <c r="V2998" s="80"/>
      <c r="W2998" s="80"/>
      <c r="X2998" s="80"/>
      <c r="Y2998" s="80"/>
      <c r="Z2998" s="80"/>
      <c r="AA2998" s="80"/>
      <c r="AB2998" s="80"/>
      <c r="AC2998" s="80"/>
      <c r="AD2998" s="80"/>
      <c r="AE2998" s="80"/>
      <c r="AF2998" s="80"/>
      <c r="AG2998" s="80"/>
      <c r="AH2998" s="80"/>
      <c r="AI2998" s="80"/>
      <c r="AJ2998" s="80"/>
      <c r="AK2998" s="80"/>
      <c r="AL2998" s="80"/>
      <c r="AM2998" s="80"/>
      <c r="AN2998" s="80"/>
      <c r="AO2998" s="80"/>
      <c r="AP2998" s="80"/>
      <c r="AQ2998" s="80"/>
      <c r="AR2998" s="80"/>
      <c r="AS2998" s="80"/>
      <c r="AT2998" s="80"/>
      <c r="AU2998" s="80"/>
      <c r="AV2998" s="80"/>
      <c r="AW2998" s="80"/>
      <c r="AX2998" s="80"/>
      <c r="AY2998" s="80"/>
      <c r="AZ2998" s="80"/>
      <c r="BA2998" s="80"/>
      <c r="BB2998" s="80"/>
      <c r="BC2998" s="80"/>
      <c r="BD2998" s="80"/>
      <c r="BE2998" s="80"/>
      <c r="BF2998" s="80"/>
      <c r="BG2998" s="80"/>
      <c r="BH2998" s="80"/>
      <c r="BI2998" s="80"/>
      <c r="BJ2998" s="80"/>
      <c r="BK2998" s="80"/>
      <c r="BL2998" s="80"/>
      <c r="BM2998" s="80"/>
      <c r="BN2998" s="80"/>
      <c r="BO2998" s="80"/>
      <c r="BP2998" s="80"/>
      <c r="BQ2998" s="80"/>
      <c r="BR2998" s="80"/>
      <c r="BS2998" s="80"/>
      <c r="BT2998" s="80"/>
      <c r="BU2998" s="80"/>
      <c r="BV2998" s="80"/>
      <c r="BW2998" s="80"/>
      <c r="BX2998" s="80"/>
      <c r="BY2998" s="80"/>
      <c r="BZ2998" s="80"/>
      <c r="CA2998" s="80"/>
      <c r="CB2998" s="80"/>
      <c r="CC2998" s="80"/>
      <c r="CD2998" s="80"/>
      <c r="CE2998" s="80"/>
      <c r="CF2998" s="80"/>
      <c r="CG2998" s="80"/>
      <c r="CH2998" s="80"/>
      <c r="CI2998" s="80"/>
      <c r="CJ2998" s="80"/>
      <c r="CK2998" s="80"/>
      <c r="CL2998" s="80"/>
    </row>
    <row r="2999" spans="2:90" x14ac:dyDescent="0.4">
      <c r="B2999" s="132" t="str">
        <f t="shared" si="4188"/>
        <v>Secondary volume driver</v>
      </c>
      <c r="D2999" t="s">
        <v>546</v>
      </c>
      <c r="E2999" s="8" t="str">
        <f t="shared" si="4190"/>
        <v>2999 SEASON QUARTER-TV-V</v>
      </c>
      <c r="G2999" t="s">
        <v>332</v>
      </c>
      <c r="H2999" s="12"/>
      <c r="I2999" s="60"/>
      <c r="J2999" s="60"/>
      <c r="K2999" s="15"/>
      <c r="L2999" s="15"/>
      <c r="M2999" s="15"/>
      <c r="N2999" s="15"/>
      <c r="O2999" s="15"/>
      <c r="P2999" s="15"/>
      <c r="R2999" s="15"/>
      <c r="S2999" s="80"/>
      <c r="T2999" s="80"/>
      <c r="U2999" s="80"/>
      <c r="V2999" s="80"/>
      <c r="W2999" s="80"/>
      <c r="X2999" s="80"/>
      <c r="Y2999" s="80"/>
      <c r="Z2999" s="80"/>
      <c r="AA2999" s="80"/>
      <c r="AB2999" s="80"/>
      <c r="AC2999" s="80"/>
      <c r="AD2999" s="80"/>
      <c r="AE2999" s="80"/>
      <c r="AF2999" s="80"/>
      <c r="AG2999" s="80"/>
      <c r="AH2999" s="80"/>
      <c r="AI2999" s="80"/>
      <c r="AJ2999" s="80"/>
      <c r="AK2999" s="80"/>
      <c r="AL2999" s="80"/>
      <c r="AM2999" s="80"/>
      <c r="AN2999" s="80"/>
      <c r="AO2999" s="80"/>
      <c r="AP2999" s="80"/>
      <c r="AQ2999" s="80"/>
      <c r="AR2999" s="80"/>
      <c r="AS2999" s="80"/>
      <c r="AT2999" s="80"/>
      <c r="AU2999" s="80"/>
      <c r="AV2999" s="80"/>
      <c r="AW2999" s="80"/>
      <c r="AX2999" s="80"/>
      <c r="AY2999" s="80"/>
      <c r="AZ2999" s="80"/>
      <c r="BA2999" s="80"/>
      <c r="BB2999" s="80"/>
      <c r="BC2999" s="80"/>
      <c r="BD2999" s="80"/>
      <c r="BE2999" s="80"/>
      <c r="BF2999" s="80"/>
      <c r="BG2999" s="80"/>
      <c r="BH2999" s="80"/>
      <c r="BI2999" s="80"/>
      <c r="BJ2999" s="80"/>
      <c r="BK2999" s="80"/>
      <c r="BL2999" s="80"/>
      <c r="BM2999" s="80"/>
      <c r="BN2999" s="80"/>
      <c r="BO2999" s="80"/>
      <c r="BP2999" s="80"/>
      <c r="BQ2999" s="80"/>
      <c r="BR2999" s="80"/>
      <c r="BS2999" s="80"/>
      <c r="BT2999" s="80"/>
      <c r="BU2999" s="80"/>
      <c r="BV2999" s="80"/>
      <c r="BW2999" s="80"/>
      <c r="BX2999" s="80"/>
      <c r="BY2999" s="80"/>
      <c r="BZ2999" s="80"/>
      <c r="CA2999" s="80"/>
      <c r="CB2999" s="80"/>
      <c r="CC2999" s="80"/>
      <c r="CD2999" s="80"/>
      <c r="CE2999" s="80"/>
      <c r="CF2999" s="80"/>
      <c r="CG2999" s="80"/>
      <c r="CH2999" s="80"/>
      <c r="CI2999" s="80"/>
      <c r="CJ2999" s="80"/>
      <c r="CK2999" s="80"/>
      <c r="CL2999" s="80"/>
    </row>
    <row r="3000" spans="2:90" x14ac:dyDescent="0.4">
      <c r="B3000" s="132"/>
      <c r="E3000" s="8"/>
      <c r="H3000" s="12"/>
      <c r="I3000" s="60"/>
      <c r="J3000" s="60"/>
      <c r="K3000" s="15"/>
      <c r="L3000" s="15"/>
      <c r="M3000" s="15"/>
      <c r="N3000" s="15"/>
      <c r="O3000" s="15"/>
      <c r="P3000" s="15"/>
      <c r="R3000" s="15"/>
      <c r="S3000" s="80"/>
      <c r="T3000" s="80"/>
      <c r="U3000" s="80"/>
      <c r="V3000" s="80"/>
      <c r="W3000" s="80"/>
      <c r="X3000" s="80"/>
      <c r="Y3000" s="80"/>
      <c r="Z3000" s="80"/>
      <c r="AA3000" s="80"/>
      <c r="AB3000" s="80"/>
      <c r="AC3000" s="80"/>
      <c r="AD3000" s="80"/>
      <c r="AE3000" s="80"/>
      <c r="AF3000" s="80"/>
      <c r="AG3000" s="80"/>
      <c r="AH3000" s="80"/>
      <c r="AI3000" s="80"/>
      <c r="AJ3000" s="80"/>
      <c r="AK3000" s="80"/>
      <c r="AL3000" s="80"/>
      <c r="AM3000" s="80"/>
      <c r="AN3000" s="80"/>
      <c r="AO3000" s="80"/>
      <c r="AP3000" s="80"/>
      <c r="AQ3000" s="80"/>
      <c r="AR3000" s="80"/>
      <c r="AS3000" s="80"/>
      <c r="AT3000" s="80"/>
      <c r="AU3000" s="80"/>
      <c r="AV3000" s="80"/>
      <c r="AW3000" s="80"/>
      <c r="AX3000" s="80"/>
      <c r="AY3000" s="80"/>
      <c r="AZ3000" s="80"/>
      <c r="BA3000" s="80"/>
      <c r="BB3000" s="80"/>
      <c r="BC3000" s="80"/>
      <c r="BD3000" s="80"/>
      <c r="BE3000" s="80"/>
      <c r="BF3000" s="80"/>
      <c r="BG3000" s="80"/>
      <c r="BH3000" s="80"/>
      <c r="BI3000" s="80"/>
      <c r="BJ3000" s="80"/>
      <c r="BK3000" s="80"/>
      <c r="BL3000" s="80"/>
      <c r="BM3000" s="80"/>
      <c r="BN3000" s="80"/>
      <c r="BO3000" s="80"/>
      <c r="BP3000" s="80"/>
      <c r="BQ3000" s="80"/>
      <c r="BR3000" s="80"/>
      <c r="BS3000" s="80"/>
      <c r="BT3000" s="80"/>
      <c r="BU3000" s="80"/>
      <c r="BV3000" s="80"/>
      <c r="BW3000" s="80"/>
      <c r="BX3000" s="80"/>
      <c r="BY3000" s="80"/>
      <c r="BZ3000" s="80"/>
      <c r="CA3000" s="80"/>
      <c r="CB3000" s="80"/>
      <c r="CC3000" s="80"/>
      <c r="CD3000" s="80"/>
      <c r="CE3000" s="80"/>
      <c r="CF3000" s="80"/>
      <c r="CG3000" s="80"/>
      <c r="CH3000" s="80"/>
      <c r="CI3000" s="80"/>
      <c r="CJ3000" s="80"/>
      <c r="CK3000" s="80"/>
      <c r="CL3000" s="80"/>
    </row>
    <row r="3001" spans="2:90" x14ac:dyDescent="0.4">
      <c r="B3001" s="171" t="s">
        <v>503</v>
      </c>
      <c r="E3001" s="8"/>
      <c r="H3001" s="170"/>
      <c r="I3001" s="172"/>
      <c r="J3001" s="172"/>
      <c r="K3001" s="193"/>
      <c r="L3001" s="193"/>
      <c r="M3001" s="193"/>
      <c r="N3001" s="193"/>
      <c r="O3001" s="193"/>
      <c r="P3001" s="193"/>
      <c r="R3001" s="194"/>
      <c r="S3001" s="170"/>
      <c r="T3001" s="170"/>
      <c r="U3001" s="170"/>
      <c r="V3001" s="170"/>
      <c r="W3001" s="170"/>
      <c r="X3001" s="170"/>
      <c r="Y3001" s="170"/>
      <c r="Z3001" s="170"/>
      <c r="AA3001" s="170"/>
      <c r="AB3001" s="170"/>
      <c r="AC3001" s="170"/>
      <c r="AD3001" s="170"/>
      <c r="AE3001" s="170"/>
      <c r="AF3001" s="170"/>
      <c r="AG3001" s="170"/>
      <c r="AH3001" s="170"/>
      <c r="AI3001" s="170"/>
      <c r="AJ3001" s="170"/>
      <c r="AK3001" s="170"/>
      <c r="AL3001" s="170"/>
      <c r="AM3001" s="170"/>
      <c r="AN3001" s="170"/>
      <c r="AO3001" s="170"/>
      <c r="AP3001" s="170"/>
      <c r="AQ3001" s="170"/>
      <c r="AR3001" s="170"/>
      <c r="AS3001" s="170"/>
      <c r="AT3001" s="170"/>
      <c r="AU3001" s="170"/>
      <c r="AV3001" s="170"/>
      <c r="AW3001" s="170"/>
      <c r="AX3001" s="170"/>
      <c r="AY3001" s="170"/>
      <c r="AZ3001" s="170"/>
      <c r="BA3001" s="170"/>
      <c r="BB3001" s="170"/>
      <c r="BC3001" s="170"/>
      <c r="BD3001" s="170"/>
      <c r="BE3001" s="170"/>
      <c r="BF3001" s="170"/>
      <c r="BG3001" s="170"/>
      <c r="BH3001" s="170"/>
      <c r="BI3001" s="170"/>
      <c r="BJ3001" s="170"/>
      <c r="BK3001" s="170"/>
      <c r="BL3001" s="170"/>
      <c r="BM3001" s="170"/>
      <c r="BN3001" s="170"/>
      <c r="BO3001" s="170"/>
      <c r="BP3001" s="170"/>
      <c r="BQ3001" s="170"/>
      <c r="BR3001" s="170"/>
      <c r="BS3001" s="170"/>
      <c r="BT3001" s="170"/>
      <c r="BU3001" s="170"/>
      <c r="BV3001" s="170"/>
      <c r="BW3001" s="170"/>
      <c r="BX3001" s="170"/>
      <c r="BY3001" s="170"/>
      <c r="BZ3001" s="170"/>
      <c r="CA3001" s="170"/>
      <c r="CB3001" s="170"/>
      <c r="CC3001" s="170"/>
      <c r="CD3001" s="170"/>
      <c r="CE3001" s="170"/>
      <c r="CF3001" s="170"/>
      <c r="CG3001" s="170"/>
      <c r="CH3001" s="170"/>
      <c r="CI3001" s="170"/>
      <c r="CJ3001" s="170"/>
      <c r="CK3001" s="170"/>
      <c r="CL3001" s="170"/>
    </row>
    <row r="3002" spans="2:90" x14ac:dyDescent="0.4">
      <c r="B3002" s="171" t="s">
        <v>504</v>
      </c>
      <c r="E3002" s="8"/>
      <c r="H3002" s="170"/>
      <c r="I3002" s="172"/>
      <c r="J3002" s="172"/>
      <c r="K3002" s="193"/>
      <c r="L3002" s="193"/>
      <c r="M3002" s="193"/>
      <c r="N3002" s="193"/>
      <c r="O3002" s="193"/>
      <c r="P3002" s="193"/>
      <c r="R3002" s="194"/>
      <c r="S3002" s="170"/>
      <c r="T3002" s="170"/>
      <c r="U3002" s="170"/>
      <c r="V3002" s="170"/>
      <c r="W3002" s="170"/>
      <c r="X3002" s="170"/>
      <c r="Y3002" s="170"/>
      <c r="Z3002" s="170"/>
      <c r="AA3002" s="170"/>
      <c r="AB3002" s="170"/>
      <c r="AC3002" s="170"/>
      <c r="AD3002" s="170"/>
      <c r="AE3002" s="170"/>
      <c r="AF3002" s="170"/>
      <c r="AG3002" s="170"/>
      <c r="AH3002" s="170"/>
      <c r="AI3002" s="170"/>
      <c r="AJ3002" s="170"/>
      <c r="AK3002" s="170"/>
      <c r="AL3002" s="170"/>
      <c r="AM3002" s="170"/>
      <c r="AN3002" s="170"/>
      <c r="AO3002" s="170"/>
      <c r="AP3002" s="170"/>
      <c r="AQ3002" s="170"/>
      <c r="AR3002" s="170"/>
      <c r="AS3002" s="170"/>
      <c r="AT3002" s="170"/>
      <c r="AU3002" s="170"/>
      <c r="AV3002" s="170"/>
      <c r="AW3002" s="170"/>
      <c r="AX3002" s="170"/>
      <c r="AY3002" s="170"/>
      <c r="AZ3002" s="170"/>
      <c r="BA3002" s="170"/>
      <c r="BB3002" s="170"/>
      <c r="BC3002" s="170"/>
      <c r="BD3002" s="170"/>
      <c r="BE3002" s="170"/>
      <c r="BF3002" s="170"/>
      <c r="BG3002" s="170"/>
      <c r="BH3002" s="170"/>
      <c r="BI3002" s="170"/>
      <c r="BJ3002" s="170"/>
      <c r="BK3002" s="170"/>
      <c r="BL3002" s="170"/>
      <c r="BM3002" s="170"/>
      <c r="BN3002" s="170"/>
      <c r="BO3002" s="170"/>
      <c r="BP3002" s="170"/>
      <c r="BQ3002" s="170"/>
      <c r="BR3002" s="170"/>
      <c r="BS3002" s="170"/>
      <c r="BT3002" s="170"/>
      <c r="BU3002" s="170"/>
      <c r="BV3002" s="170"/>
      <c r="BW3002" s="170"/>
      <c r="BX3002" s="170"/>
      <c r="BY3002" s="170"/>
      <c r="BZ3002" s="170"/>
      <c r="CA3002" s="170"/>
      <c r="CB3002" s="170"/>
      <c r="CC3002" s="170"/>
      <c r="CD3002" s="170"/>
      <c r="CE3002" s="170"/>
      <c r="CF3002" s="170"/>
      <c r="CG3002" s="170"/>
      <c r="CH3002" s="170"/>
      <c r="CI3002" s="170"/>
      <c r="CJ3002" s="170"/>
      <c r="CK3002" s="170"/>
      <c r="CL3002" s="170"/>
    </row>
    <row r="3003" spans="2:90" x14ac:dyDescent="0.4">
      <c r="B3003" s="171" t="s">
        <v>461</v>
      </c>
      <c r="E3003" s="8"/>
      <c r="H3003" s="170"/>
      <c r="I3003" s="172"/>
      <c r="J3003" s="172"/>
      <c r="K3003" s="193"/>
      <c r="L3003" s="193"/>
      <c r="M3003" s="193"/>
      <c r="N3003" s="193"/>
      <c r="O3003" s="193"/>
      <c r="P3003" s="193"/>
      <c r="R3003" s="194"/>
      <c r="S3003" s="195" t="str">
        <f t="shared" ref="S3003:AX3003" si="4191">S$16</f>
        <v>S$12</v>
      </c>
      <c r="T3003" s="195" t="str">
        <f t="shared" si="4191"/>
        <v>T$12</v>
      </c>
      <c r="U3003" s="195" t="str">
        <f t="shared" si="4191"/>
        <v>U$12</v>
      </c>
      <c r="V3003" s="195" t="str">
        <f t="shared" si="4191"/>
        <v>V$12</v>
      </c>
      <c r="W3003" s="195" t="str">
        <f t="shared" si="4191"/>
        <v>W$12</v>
      </c>
      <c r="X3003" s="195" t="str">
        <f t="shared" si="4191"/>
        <v>X$12</v>
      </c>
      <c r="Y3003" s="195" t="str">
        <f t="shared" si="4191"/>
        <v>Y$12</v>
      </c>
      <c r="Z3003" s="195" t="str">
        <f t="shared" si="4191"/>
        <v>Z$12</v>
      </c>
      <c r="AA3003" s="195" t="str">
        <f t="shared" si="4191"/>
        <v>AA$12</v>
      </c>
      <c r="AB3003" s="195" t="str">
        <f t="shared" si="4191"/>
        <v>AB$12</v>
      </c>
      <c r="AC3003" s="195" t="str">
        <f t="shared" si="4191"/>
        <v>AC$12</v>
      </c>
      <c r="AD3003" s="195" t="str">
        <f t="shared" si="4191"/>
        <v>AD$12</v>
      </c>
      <c r="AE3003" s="195" t="str">
        <f t="shared" si="4191"/>
        <v>AE$12</v>
      </c>
      <c r="AF3003" s="195" t="str">
        <f t="shared" si="4191"/>
        <v>AF$12</v>
      </c>
      <c r="AG3003" s="195" t="str">
        <f t="shared" si="4191"/>
        <v>AG$12</v>
      </c>
      <c r="AH3003" s="195" t="str">
        <f t="shared" si="4191"/>
        <v>AH$12</v>
      </c>
      <c r="AI3003" s="195" t="str">
        <f t="shared" si="4191"/>
        <v>AI$12</v>
      </c>
      <c r="AJ3003" s="195" t="str">
        <f t="shared" si="4191"/>
        <v>AJ$12</v>
      </c>
      <c r="AK3003" s="195" t="str">
        <f t="shared" si="4191"/>
        <v>AK$12</v>
      </c>
      <c r="AL3003" s="195" t="str">
        <f t="shared" si="4191"/>
        <v>AL$12</v>
      </c>
      <c r="AM3003" s="195" t="str">
        <f t="shared" si="4191"/>
        <v>AM$12</v>
      </c>
      <c r="AN3003" s="195" t="str">
        <f t="shared" si="4191"/>
        <v>AN$12</v>
      </c>
      <c r="AO3003" s="195" t="str">
        <f t="shared" si="4191"/>
        <v>AO$12</v>
      </c>
      <c r="AP3003" s="195" t="str">
        <f t="shared" si="4191"/>
        <v>AP$12</v>
      </c>
      <c r="AQ3003" s="195" t="str">
        <f t="shared" si="4191"/>
        <v>AQ$12</v>
      </c>
      <c r="AR3003" s="195" t="str">
        <f t="shared" si="4191"/>
        <v>AR$12</v>
      </c>
      <c r="AS3003" s="195" t="str">
        <f t="shared" si="4191"/>
        <v>AS$12</v>
      </c>
      <c r="AT3003" s="195" t="str">
        <f t="shared" si="4191"/>
        <v>AT$12</v>
      </c>
      <c r="AU3003" s="195" t="str">
        <f t="shared" si="4191"/>
        <v>AU$12</v>
      </c>
      <c r="AV3003" s="195" t="str">
        <f t="shared" si="4191"/>
        <v>AV$12</v>
      </c>
      <c r="AW3003" s="195" t="str">
        <f t="shared" si="4191"/>
        <v>AW$12</v>
      </c>
      <c r="AX3003" s="195" t="str">
        <f t="shared" si="4191"/>
        <v>AX$12</v>
      </c>
      <c r="AY3003" s="195" t="str">
        <f t="shared" ref="AY3003:CD3003" si="4192">AY$16</f>
        <v>AY$12</v>
      </c>
      <c r="AZ3003" s="195" t="str">
        <f t="shared" si="4192"/>
        <v>AZ$12</v>
      </c>
      <c r="BA3003" s="195" t="str">
        <f t="shared" si="4192"/>
        <v>BA$12</v>
      </c>
      <c r="BB3003" s="195" t="str">
        <f t="shared" si="4192"/>
        <v>BB$12</v>
      </c>
      <c r="BC3003" s="195" t="str">
        <f t="shared" si="4192"/>
        <v>BC$12</v>
      </c>
      <c r="BD3003" s="195" t="str">
        <f t="shared" si="4192"/>
        <v>BD$12</v>
      </c>
      <c r="BE3003" s="195" t="str">
        <f t="shared" si="4192"/>
        <v>BE$12</v>
      </c>
      <c r="BF3003" s="195" t="str">
        <f t="shared" si="4192"/>
        <v>BF$12</v>
      </c>
      <c r="BG3003" s="195" t="str">
        <f t="shared" si="4192"/>
        <v>BG$12</v>
      </c>
      <c r="BH3003" s="195" t="str">
        <f t="shared" si="4192"/>
        <v>BH$12</v>
      </c>
      <c r="BI3003" s="195" t="str">
        <f t="shared" si="4192"/>
        <v>BI$12</v>
      </c>
      <c r="BJ3003" s="195" t="str">
        <f t="shared" si="4192"/>
        <v>BJ$12</v>
      </c>
      <c r="BK3003" s="195" t="str">
        <f t="shared" si="4192"/>
        <v>BK$12</v>
      </c>
      <c r="BL3003" s="195" t="str">
        <f t="shared" si="4192"/>
        <v>BL$12</v>
      </c>
      <c r="BM3003" s="195" t="str">
        <f t="shared" si="4192"/>
        <v>BM$12</v>
      </c>
      <c r="BN3003" s="195" t="str">
        <f t="shared" si="4192"/>
        <v>BN$12</v>
      </c>
      <c r="BO3003" s="195" t="str">
        <f t="shared" si="4192"/>
        <v>BO$12</v>
      </c>
      <c r="BP3003" s="195" t="str">
        <f t="shared" si="4192"/>
        <v>BP$12</v>
      </c>
      <c r="BQ3003" s="195" t="str">
        <f t="shared" si="4192"/>
        <v>BQ$12</v>
      </c>
      <c r="BR3003" s="195" t="str">
        <f t="shared" si="4192"/>
        <v>BR$12</v>
      </c>
      <c r="BS3003" s="195" t="str">
        <f t="shared" si="4192"/>
        <v>BS$12</v>
      </c>
      <c r="BT3003" s="195" t="str">
        <f t="shared" si="4192"/>
        <v>BT$12</v>
      </c>
      <c r="BU3003" s="195" t="str">
        <f t="shared" si="4192"/>
        <v>BU$12</v>
      </c>
      <c r="BV3003" s="195" t="str">
        <f t="shared" si="4192"/>
        <v>BV$12</v>
      </c>
      <c r="BW3003" s="195" t="str">
        <f t="shared" si="4192"/>
        <v>BW$12</v>
      </c>
      <c r="BX3003" s="195" t="str">
        <f t="shared" si="4192"/>
        <v>BX$12</v>
      </c>
      <c r="BY3003" s="195" t="str">
        <f t="shared" si="4192"/>
        <v>BY$12</v>
      </c>
      <c r="BZ3003" s="195" t="str">
        <f t="shared" si="4192"/>
        <v>BZ$12</v>
      </c>
      <c r="CA3003" s="195" t="str">
        <f t="shared" si="4192"/>
        <v>CA$12</v>
      </c>
      <c r="CB3003" s="195" t="str">
        <f t="shared" si="4192"/>
        <v>CB$12</v>
      </c>
      <c r="CC3003" s="195" t="str">
        <f t="shared" si="4192"/>
        <v>CC$12</v>
      </c>
      <c r="CD3003" s="195" t="str">
        <f t="shared" si="4192"/>
        <v>CD$12</v>
      </c>
      <c r="CE3003" s="195" t="str">
        <f t="shared" ref="CE3003:CL3003" si="4193">CE$16</f>
        <v>CE$12</v>
      </c>
      <c r="CF3003" s="195" t="str">
        <f t="shared" si="4193"/>
        <v>CF$12</v>
      </c>
      <c r="CG3003" s="195" t="str">
        <f t="shared" si="4193"/>
        <v>CG$12</v>
      </c>
      <c r="CH3003" s="195" t="str">
        <f t="shared" si="4193"/>
        <v>CH$12</v>
      </c>
      <c r="CI3003" s="195" t="str">
        <f t="shared" si="4193"/>
        <v>CI$12</v>
      </c>
      <c r="CJ3003" s="195" t="str">
        <f t="shared" si="4193"/>
        <v>CJ$12</v>
      </c>
      <c r="CK3003" s="195" t="str">
        <f t="shared" si="4193"/>
        <v>CK$12</v>
      </c>
      <c r="CL3003" s="195" t="str">
        <f t="shared" si="4193"/>
        <v>CL$12</v>
      </c>
    </row>
    <row r="3004" spans="2:90" x14ac:dyDescent="0.4">
      <c r="B3004" s="171" t="s">
        <v>462</v>
      </c>
      <c r="E3004" s="8"/>
      <c r="H3004" s="196"/>
      <c r="I3004" s="197"/>
      <c r="J3004" s="197"/>
      <c r="K3004" s="198"/>
      <c r="L3004" s="198"/>
      <c r="M3004" s="198"/>
      <c r="N3004" s="198"/>
      <c r="O3004" s="198"/>
      <c r="P3004" s="198"/>
      <c r="R3004" s="198"/>
      <c r="S3004" s="195" t="str">
        <f t="shared" ref="S3004:AX3004" si="4194">S$17</f>
        <v>S$13</v>
      </c>
      <c r="T3004" s="195" t="str">
        <f t="shared" si="4194"/>
        <v>T$13</v>
      </c>
      <c r="U3004" s="195" t="str">
        <f t="shared" si="4194"/>
        <v>U$13</v>
      </c>
      <c r="V3004" s="195" t="str">
        <f t="shared" si="4194"/>
        <v>V$13</v>
      </c>
      <c r="W3004" s="195" t="str">
        <f t="shared" si="4194"/>
        <v>W$13</v>
      </c>
      <c r="X3004" s="195" t="str">
        <f t="shared" si="4194"/>
        <v>X$13</v>
      </c>
      <c r="Y3004" s="195" t="str">
        <f t="shared" si="4194"/>
        <v>Y$13</v>
      </c>
      <c r="Z3004" s="195" t="str">
        <f t="shared" si="4194"/>
        <v>Z$13</v>
      </c>
      <c r="AA3004" s="195" t="str">
        <f t="shared" si="4194"/>
        <v>AA$13</v>
      </c>
      <c r="AB3004" s="195" t="str">
        <f t="shared" si="4194"/>
        <v>AB$13</v>
      </c>
      <c r="AC3004" s="195" t="str">
        <f t="shared" si="4194"/>
        <v>AC$13</v>
      </c>
      <c r="AD3004" s="195" t="str">
        <f t="shared" si="4194"/>
        <v>AD$13</v>
      </c>
      <c r="AE3004" s="195" t="str">
        <f t="shared" si="4194"/>
        <v>AE$13</v>
      </c>
      <c r="AF3004" s="195" t="str">
        <f t="shared" si="4194"/>
        <v>AF$13</v>
      </c>
      <c r="AG3004" s="195" t="str">
        <f t="shared" si="4194"/>
        <v>AG$13</v>
      </c>
      <c r="AH3004" s="195" t="str">
        <f t="shared" si="4194"/>
        <v>AH$13</v>
      </c>
      <c r="AI3004" s="195" t="str">
        <f t="shared" si="4194"/>
        <v>AI$13</v>
      </c>
      <c r="AJ3004" s="195" t="str">
        <f t="shared" si="4194"/>
        <v>AJ$13</v>
      </c>
      <c r="AK3004" s="195" t="str">
        <f t="shared" si="4194"/>
        <v>AK$13</v>
      </c>
      <c r="AL3004" s="195" t="str">
        <f t="shared" si="4194"/>
        <v>AL$13</v>
      </c>
      <c r="AM3004" s="195" t="str">
        <f t="shared" si="4194"/>
        <v>AM$13</v>
      </c>
      <c r="AN3004" s="195" t="str">
        <f t="shared" si="4194"/>
        <v>AN$13</v>
      </c>
      <c r="AO3004" s="195" t="str">
        <f t="shared" si="4194"/>
        <v>AO$13</v>
      </c>
      <c r="AP3004" s="195" t="str">
        <f t="shared" si="4194"/>
        <v>AP$13</v>
      </c>
      <c r="AQ3004" s="195" t="str">
        <f t="shared" si="4194"/>
        <v>AQ$13</v>
      </c>
      <c r="AR3004" s="195" t="str">
        <f t="shared" si="4194"/>
        <v>AR$13</v>
      </c>
      <c r="AS3004" s="195" t="str">
        <f t="shared" si="4194"/>
        <v>AS$13</v>
      </c>
      <c r="AT3004" s="195" t="str">
        <f t="shared" si="4194"/>
        <v>AT$13</v>
      </c>
      <c r="AU3004" s="195" t="str">
        <f t="shared" si="4194"/>
        <v>AU$13</v>
      </c>
      <c r="AV3004" s="195" t="str">
        <f t="shared" si="4194"/>
        <v>AV$13</v>
      </c>
      <c r="AW3004" s="195" t="str">
        <f t="shared" si="4194"/>
        <v>AW$13</v>
      </c>
      <c r="AX3004" s="195" t="str">
        <f t="shared" si="4194"/>
        <v>AX$13</v>
      </c>
      <c r="AY3004" s="195" t="str">
        <f t="shared" ref="AY3004:CD3004" si="4195">AY$17</f>
        <v>AY$13</v>
      </c>
      <c r="AZ3004" s="195" t="str">
        <f t="shared" si="4195"/>
        <v>AZ$13</v>
      </c>
      <c r="BA3004" s="195" t="str">
        <f t="shared" si="4195"/>
        <v>BA$13</v>
      </c>
      <c r="BB3004" s="195" t="str">
        <f t="shared" si="4195"/>
        <v>BB$13</v>
      </c>
      <c r="BC3004" s="195" t="str">
        <f t="shared" si="4195"/>
        <v>BC$13</v>
      </c>
      <c r="BD3004" s="195" t="str">
        <f t="shared" si="4195"/>
        <v>BD$13</v>
      </c>
      <c r="BE3004" s="195" t="str">
        <f t="shared" si="4195"/>
        <v>BE$13</v>
      </c>
      <c r="BF3004" s="195" t="str">
        <f t="shared" si="4195"/>
        <v>BF$13</v>
      </c>
      <c r="BG3004" s="195" t="str">
        <f t="shared" si="4195"/>
        <v>BG$13</v>
      </c>
      <c r="BH3004" s="195" t="str">
        <f t="shared" si="4195"/>
        <v>BH$13</v>
      </c>
      <c r="BI3004" s="195" t="str">
        <f t="shared" si="4195"/>
        <v>BI$13</v>
      </c>
      <c r="BJ3004" s="195" t="str">
        <f t="shared" si="4195"/>
        <v>BJ$13</v>
      </c>
      <c r="BK3004" s="195" t="str">
        <f t="shared" si="4195"/>
        <v>BK$13</v>
      </c>
      <c r="BL3004" s="195" t="str">
        <f t="shared" si="4195"/>
        <v>BL$13</v>
      </c>
      <c r="BM3004" s="195" t="str">
        <f t="shared" si="4195"/>
        <v>BM$13</v>
      </c>
      <c r="BN3004" s="195" t="str">
        <f t="shared" si="4195"/>
        <v>BN$13</v>
      </c>
      <c r="BO3004" s="195" t="str">
        <f t="shared" si="4195"/>
        <v>BO$13</v>
      </c>
      <c r="BP3004" s="195" t="str">
        <f t="shared" si="4195"/>
        <v>BP$13</v>
      </c>
      <c r="BQ3004" s="195" t="str">
        <f t="shared" si="4195"/>
        <v>BQ$13</v>
      </c>
      <c r="BR3004" s="195" t="str">
        <f t="shared" si="4195"/>
        <v>BR$13</v>
      </c>
      <c r="BS3004" s="195" t="str">
        <f t="shared" si="4195"/>
        <v>BS$13</v>
      </c>
      <c r="BT3004" s="195" t="str">
        <f t="shared" si="4195"/>
        <v>BT$13</v>
      </c>
      <c r="BU3004" s="195" t="str">
        <f t="shared" si="4195"/>
        <v>BU$13</v>
      </c>
      <c r="BV3004" s="195" t="str">
        <f t="shared" si="4195"/>
        <v>BV$13</v>
      </c>
      <c r="BW3004" s="195" t="str">
        <f t="shared" si="4195"/>
        <v>BW$13</v>
      </c>
      <c r="BX3004" s="195" t="str">
        <f t="shared" si="4195"/>
        <v>BX$13</v>
      </c>
      <c r="BY3004" s="195" t="str">
        <f t="shared" si="4195"/>
        <v>BY$13</v>
      </c>
      <c r="BZ3004" s="195" t="str">
        <f t="shared" si="4195"/>
        <v>BZ$13</v>
      </c>
      <c r="CA3004" s="195" t="str">
        <f t="shared" si="4195"/>
        <v>CA$13</v>
      </c>
      <c r="CB3004" s="195" t="str">
        <f t="shared" si="4195"/>
        <v>CB$13</v>
      </c>
      <c r="CC3004" s="195" t="str">
        <f t="shared" si="4195"/>
        <v>CC$13</v>
      </c>
      <c r="CD3004" s="195" t="str">
        <f t="shared" si="4195"/>
        <v>CD$13</v>
      </c>
      <c r="CE3004" s="195" t="str">
        <f t="shared" ref="CE3004:CL3004" si="4196">CE$17</f>
        <v>CE$13</v>
      </c>
      <c r="CF3004" s="195" t="str">
        <f t="shared" si="4196"/>
        <v>CF$13</v>
      </c>
      <c r="CG3004" s="195" t="str">
        <f t="shared" si="4196"/>
        <v>CG$13</v>
      </c>
      <c r="CH3004" s="195" t="str">
        <f t="shared" si="4196"/>
        <v>CH$13</v>
      </c>
      <c r="CI3004" s="195" t="str">
        <f t="shared" si="4196"/>
        <v>CI$13</v>
      </c>
      <c r="CJ3004" s="195" t="str">
        <f t="shared" si="4196"/>
        <v>CJ$13</v>
      </c>
      <c r="CK3004" s="195" t="str">
        <f t="shared" si="4196"/>
        <v>CK$13</v>
      </c>
      <c r="CL3004" s="195" t="str">
        <f t="shared" si="4196"/>
        <v>CL$13</v>
      </c>
    </row>
    <row r="3005" spans="2:90" x14ac:dyDescent="0.4">
      <c r="B3005" s="171" t="s">
        <v>491</v>
      </c>
      <c r="E3005" s="8"/>
      <c r="H3005" s="196"/>
      <c r="I3005" s="197"/>
      <c r="J3005" s="197"/>
      <c r="K3005" s="198"/>
      <c r="L3005" s="198"/>
      <c r="M3005" s="198"/>
      <c r="N3005" s="198"/>
      <c r="O3005" s="198"/>
      <c r="P3005" s="198"/>
      <c r="R3005" s="198"/>
      <c r="S3005" s="186"/>
      <c r="T3005" s="186"/>
      <c r="U3005" s="186"/>
      <c r="V3005" s="186"/>
      <c r="W3005" s="186"/>
      <c r="X3005" s="186"/>
      <c r="Y3005" s="186"/>
      <c r="Z3005" s="186"/>
      <c r="AA3005" s="186"/>
      <c r="AB3005" s="186"/>
      <c r="AC3005" s="186"/>
      <c r="AD3005" s="186"/>
      <c r="AE3005" s="186"/>
      <c r="AF3005" s="186"/>
      <c r="AG3005" s="186"/>
      <c r="AH3005" s="186"/>
      <c r="AI3005" s="186"/>
      <c r="AJ3005" s="186"/>
      <c r="AK3005" s="186"/>
      <c r="AL3005" s="186"/>
      <c r="AM3005" s="186"/>
      <c r="AN3005" s="186"/>
      <c r="AO3005" s="186"/>
      <c r="AP3005" s="186"/>
      <c r="AQ3005" s="186"/>
      <c r="AR3005" s="186"/>
      <c r="AS3005" s="186"/>
      <c r="AT3005" s="186"/>
      <c r="AU3005" s="186"/>
      <c r="AV3005" s="186"/>
      <c r="AW3005" s="186"/>
      <c r="AX3005" s="186"/>
      <c r="AY3005" s="186"/>
      <c r="AZ3005" s="186"/>
      <c r="BA3005" s="186"/>
      <c r="BB3005" s="186"/>
      <c r="BC3005" s="186"/>
      <c r="BD3005" s="186"/>
      <c r="BE3005" s="186"/>
      <c r="BF3005" s="186"/>
      <c r="BG3005" s="186"/>
      <c r="BH3005" s="186"/>
      <c r="BI3005" s="186"/>
      <c r="BJ3005" s="186"/>
      <c r="BK3005" s="186"/>
      <c r="BL3005" s="186"/>
      <c r="BM3005" s="186"/>
      <c r="BN3005" s="186"/>
      <c r="BO3005" s="186"/>
      <c r="BP3005" s="186"/>
      <c r="BQ3005" s="186"/>
      <c r="BR3005" s="186"/>
      <c r="BS3005" s="186"/>
      <c r="BT3005" s="186"/>
      <c r="BU3005" s="186"/>
      <c r="BV3005" s="186"/>
      <c r="BW3005" s="186"/>
      <c r="BX3005" s="186"/>
      <c r="BY3005" s="186"/>
      <c r="BZ3005" s="186"/>
      <c r="CA3005" s="186"/>
      <c r="CB3005" s="186"/>
      <c r="CC3005" s="186"/>
      <c r="CD3005" s="186"/>
      <c r="CE3005" s="186"/>
      <c r="CF3005" s="186"/>
      <c r="CG3005" s="186"/>
      <c r="CH3005" s="186"/>
      <c r="CI3005" s="186"/>
      <c r="CJ3005" s="186"/>
      <c r="CK3005" s="186"/>
      <c r="CL3005" s="186"/>
    </row>
    <row r="3006" spans="2:90" x14ac:dyDescent="0.4">
      <c r="B3006" s="171" t="s">
        <v>505</v>
      </c>
      <c r="E3006" s="8"/>
      <c r="H3006" s="196"/>
      <c r="I3006" s="197"/>
      <c r="J3006" s="197"/>
      <c r="K3006" s="198"/>
      <c r="L3006" s="198"/>
      <c r="M3006" s="198"/>
      <c r="N3006" s="198"/>
      <c r="O3006" s="198"/>
      <c r="P3006" s="198"/>
      <c r="R3006" s="198"/>
      <c r="S3006" s="186"/>
      <c r="T3006" s="186"/>
      <c r="U3006" s="186"/>
      <c r="V3006" s="186"/>
      <c r="W3006" s="186"/>
      <c r="X3006" s="186"/>
      <c r="Y3006" s="186"/>
      <c r="Z3006" s="186"/>
      <c r="AA3006" s="186"/>
      <c r="AB3006" s="186"/>
      <c r="AC3006" s="186"/>
      <c r="AD3006" s="186"/>
      <c r="AE3006" s="186"/>
      <c r="AF3006" s="186"/>
      <c r="AG3006" s="186"/>
      <c r="AH3006" s="186"/>
      <c r="AI3006" s="186"/>
      <c r="AJ3006" s="186"/>
      <c r="AK3006" s="186"/>
      <c r="AL3006" s="186"/>
      <c r="AM3006" s="186"/>
      <c r="AN3006" s="186"/>
      <c r="AO3006" s="186"/>
      <c r="AP3006" s="186"/>
      <c r="AQ3006" s="186"/>
      <c r="AR3006" s="186"/>
      <c r="AS3006" s="186"/>
      <c r="AT3006" s="186"/>
      <c r="AU3006" s="186"/>
      <c r="AV3006" s="186"/>
      <c r="AW3006" s="186"/>
      <c r="AX3006" s="186"/>
      <c r="AY3006" s="186"/>
      <c r="AZ3006" s="186"/>
      <c r="BA3006" s="186"/>
      <c r="BB3006" s="186"/>
      <c r="BC3006" s="186"/>
      <c r="BD3006" s="186"/>
      <c r="BE3006" s="186"/>
      <c r="BF3006" s="186"/>
      <c r="BG3006" s="186"/>
      <c r="BH3006" s="186"/>
      <c r="BI3006" s="186"/>
      <c r="BJ3006" s="186"/>
      <c r="BK3006" s="186"/>
      <c r="BL3006" s="186"/>
      <c r="BM3006" s="186"/>
      <c r="BN3006" s="186"/>
      <c r="BO3006" s="186"/>
      <c r="BP3006" s="186"/>
      <c r="BQ3006" s="186"/>
      <c r="BR3006" s="186"/>
      <c r="BS3006" s="186"/>
      <c r="BT3006" s="186"/>
      <c r="BU3006" s="186"/>
      <c r="BV3006" s="186"/>
      <c r="BW3006" s="186"/>
      <c r="BX3006" s="186"/>
      <c r="BY3006" s="186"/>
      <c r="BZ3006" s="186"/>
      <c r="CA3006" s="186"/>
      <c r="CB3006" s="186"/>
      <c r="CC3006" s="186"/>
      <c r="CD3006" s="186"/>
      <c r="CE3006" s="186"/>
      <c r="CF3006" s="186"/>
      <c r="CG3006" s="186"/>
      <c r="CH3006" s="186"/>
      <c r="CI3006" s="186"/>
      <c r="CJ3006" s="186"/>
      <c r="CK3006" s="186"/>
      <c r="CL3006" s="186"/>
    </row>
    <row r="3007" spans="2:90" x14ac:dyDescent="0.4">
      <c r="B3007" s="171" t="s">
        <v>463</v>
      </c>
      <c r="E3007" s="8"/>
      <c r="H3007" s="196"/>
      <c r="I3007" s="197"/>
      <c r="J3007" s="197"/>
      <c r="K3007" s="198"/>
      <c r="L3007" s="198"/>
      <c r="M3007" s="198"/>
      <c r="N3007" s="198"/>
      <c r="O3007" s="198"/>
      <c r="P3007" s="198"/>
      <c r="R3007" s="198"/>
      <c r="S3007" s="186" t="str">
        <f t="shared" ref="S3007:AX3007" si="4197">S$18</f>
        <v>S$14</v>
      </c>
      <c r="T3007" s="186" t="str">
        <f t="shared" si="4197"/>
        <v>T$14</v>
      </c>
      <c r="U3007" s="186" t="str">
        <f t="shared" si="4197"/>
        <v>U$14</v>
      </c>
      <c r="V3007" s="186" t="str">
        <f t="shared" si="4197"/>
        <v>V$14</v>
      </c>
      <c r="W3007" s="186" t="str">
        <f t="shared" si="4197"/>
        <v>W$14</v>
      </c>
      <c r="X3007" s="186" t="str">
        <f t="shared" si="4197"/>
        <v>X$14</v>
      </c>
      <c r="Y3007" s="186" t="str">
        <f t="shared" si="4197"/>
        <v>Y$14</v>
      </c>
      <c r="Z3007" s="186" t="str">
        <f t="shared" si="4197"/>
        <v>Z$14</v>
      </c>
      <c r="AA3007" s="186" t="str">
        <f t="shared" si="4197"/>
        <v>AA$14</v>
      </c>
      <c r="AB3007" s="186" t="str">
        <f t="shared" si="4197"/>
        <v>AB$14</v>
      </c>
      <c r="AC3007" s="186" t="str">
        <f t="shared" si="4197"/>
        <v>AC$14</v>
      </c>
      <c r="AD3007" s="186" t="str">
        <f t="shared" si="4197"/>
        <v>AD$14</v>
      </c>
      <c r="AE3007" s="186" t="str">
        <f t="shared" si="4197"/>
        <v>AE$14</v>
      </c>
      <c r="AF3007" s="186" t="str">
        <f t="shared" si="4197"/>
        <v>AF$14</v>
      </c>
      <c r="AG3007" s="186" t="str">
        <f t="shared" si="4197"/>
        <v>AG$14</v>
      </c>
      <c r="AH3007" s="186" t="str">
        <f t="shared" si="4197"/>
        <v>AH$14</v>
      </c>
      <c r="AI3007" s="186" t="str">
        <f t="shared" si="4197"/>
        <v>AI$14</v>
      </c>
      <c r="AJ3007" s="186" t="str">
        <f t="shared" si="4197"/>
        <v>AJ$14</v>
      </c>
      <c r="AK3007" s="186" t="str">
        <f t="shared" si="4197"/>
        <v>AK$14</v>
      </c>
      <c r="AL3007" s="186" t="str">
        <f t="shared" si="4197"/>
        <v>AL$14</v>
      </c>
      <c r="AM3007" s="186" t="str">
        <f t="shared" si="4197"/>
        <v>AM$14</v>
      </c>
      <c r="AN3007" s="186" t="str">
        <f t="shared" si="4197"/>
        <v>AN$14</v>
      </c>
      <c r="AO3007" s="186" t="str">
        <f t="shared" si="4197"/>
        <v>AO$14</v>
      </c>
      <c r="AP3007" s="186" t="str">
        <f t="shared" si="4197"/>
        <v>AP$14</v>
      </c>
      <c r="AQ3007" s="186" t="str">
        <f t="shared" si="4197"/>
        <v>AQ$14</v>
      </c>
      <c r="AR3007" s="186" t="str">
        <f t="shared" si="4197"/>
        <v>AR$14</v>
      </c>
      <c r="AS3007" s="186" t="str">
        <f t="shared" si="4197"/>
        <v>AS$14</v>
      </c>
      <c r="AT3007" s="186" t="str">
        <f t="shared" si="4197"/>
        <v>AT$14</v>
      </c>
      <c r="AU3007" s="186" t="str">
        <f t="shared" si="4197"/>
        <v>AU$14</v>
      </c>
      <c r="AV3007" s="186" t="str">
        <f t="shared" si="4197"/>
        <v>AV$14</v>
      </c>
      <c r="AW3007" s="186" t="str">
        <f t="shared" si="4197"/>
        <v>AW$14</v>
      </c>
      <c r="AX3007" s="186" t="str">
        <f t="shared" si="4197"/>
        <v>AX$14</v>
      </c>
      <c r="AY3007" s="186" t="str">
        <f t="shared" ref="AY3007:CD3007" si="4198">AY$18</f>
        <v>AY$14</v>
      </c>
      <c r="AZ3007" s="186" t="str">
        <f t="shared" si="4198"/>
        <v>AZ$14</v>
      </c>
      <c r="BA3007" s="186" t="str">
        <f t="shared" si="4198"/>
        <v>BA$14</v>
      </c>
      <c r="BB3007" s="186" t="str">
        <f t="shared" si="4198"/>
        <v>BB$14</v>
      </c>
      <c r="BC3007" s="186" t="str">
        <f t="shared" si="4198"/>
        <v>BC$14</v>
      </c>
      <c r="BD3007" s="186" t="str">
        <f t="shared" si="4198"/>
        <v>BD$14</v>
      </c>
      <c r="BE3007" s="186" t="str">
        <f t="shared" si="4198"/>
        <v>BE$14</v>
      </c>
      <c r="BF3007" s="186" t="str">
        <f t="shared" si="4198"/>
        <v>BF$14</v>
      </c>
      <c r="BG3007" s="186" t="str">
        <f t="shared" si="4198"/>
        <v>BG$14</v>
      </c>
      <c r="BH3007" s="186" t="str">
        <f t="shared" si="4198"/>
        <v>BH$14</v>
      </c>
      <c r="BI3007" s="186" t="str">
        <f t="shared" si="4198"/>
        <v>BI$14</v>
      </c>
      <c r="BJ3007" s="186" t="str">
        <f t="shared" si="4198"/>
        <v>BJ$14</v>
      </c>
      <c r="BK3007" s="186" t="str">
        <f t="shared" si="4198"/>
        <v>BK$14</v>
      </c>
      <c r="BL3007" s="186" t="str">
        <f t="shared" si="4198"/>
        <v>BL$14</v>
      </c>
      <c r="BM3007" s="186" t="str">
        <f t="shared" si="4198"/>
        <v>BM$14</v>
      </c>
      <c r="BN3007" s="186" t="str">
        <f t="shared" si="4198"/>
        <v>BN$14</v>
      </c>
      <c r="BO3007" s="186" t="str">
        <f t="shared" si="4198"/>
        <v>BO$14</v>
      </c>
      <c r="BP3007" s="186" t="str">
        <f t="shared" si="4198"/>
        <v>BP$14</v>
      </c>
      <c r="BQ3007" s="186" t="str">
        <f t="shared" si="4198"/>
        <v>BQ$14</v>
      </c>
      <c r="BR3007" s="186" t="str">
        <f t="shared" si="4198"/>
        <v>BR$14</v>
      </c>
      <c r="BS3007" s="186" t="str">
        <f t="shared" si="4198"/>
        <v>BS$14</v>
      </c>
      <c r="BT3007" s="186" t="str">
        <f t="shared" si="4198"/>
        <v>BT$14</v>
      </c>
      <c r="BU3007" s="186" t="str">
        <f t="shared" si="4198"/>
        <v>BU$14</v>
      </c>
      <c r="BV3007" s="186" t="str">
        <f t="shared" si="4198"/>
        <v>BV$14</v>
      </c>
      <c r="BW3007" s="186" t="str">
        <f t="shared" si="4198"/>
        <v>BW$14</v>
      </c>
      <c r="BX3007" s="186" t="str">
        <f t="shared" si="4198"/>
        <v>BX$14</v>
      </c>
      <c r="BY3007" s="186" t="str">
        <f t="shared" si="4198"/>
        <v>BY$14</v>
      </c>
      <c r="BZ3007" s="186" t="str">
        <f t="shared" si="4198"/>
        <v>BZ$14</v>
      </c>
      <c r="CA3007" s="186" t="str">
        <f t="shared" si="4198"/>
        <v>CA$14</v>
      </c>
      <c r="CB3007" s="186" t="str">
        <f t="shared" si="4198"/>
        <v>CB$14</v>
      </c>
      <c r="CC3007" s="186" t="str">
        <f t="shared" si="4198"/>
        <v>CC$14</v>
      </c>
      <c r="CD3007" s="186" t="str">
        <f t="shared" si="4198"/>
        <v>CD$14</v>
      </c>
      <c r="CE3007" s="186" t="str">
        <f t="shared" ref="CE3007:CL3007" si="4199">CE$18</f>
        <v>CE$14</v>
      </c>
      <c r="CF3007" s="186" t="str">
        <f t="shared" si="4199"/>
        <v>CF$14</v>
      </c>
      <c r="CG3007" s="186" t="str">
        <f t="shared" si="4199"/>
        <v>CG$14</v>
      </c>
      <c r="CH3007" s="186" t="str">
        <f t="shared" si="4199"/>
        <v>CH$14</v>
      </c>
      <c r="CI3007" s="186" t="str">
        <f t="shared" si="4199"/>
        <v>CI$14</v>
      </c>
      <c r="CJ3007" s="186" t="str">
        <f t="shared" si="4199"/>
        <v>CJ$14</v>
      </c>
      <c r="CK3007" s="186" t="str">
        <f t="shared" si="4199"/>
        <v>CK$14</v>
      </c>
      <c r="CL3007" s="186" t="str">
        <f t="shared" si="4199"/>
        <v>CL$14</v>
      </c>
    </row>
    <row r="3008" spans="2:90" x14ac:dyDescent="0.4">
      <c r="B3008" s="171" t="s">
        <v>464</v>
      </c>
      <c r="E3008" s="8"/>
      <c r="H3008" s="196"/>
      <c r="I3008" s="197"/>
      <c r="J3008" s="197"/>
      <c r="K3008" s="198"/>
      <c r="L3008" s="198"/>
      <c r="M3008" s="198"/>
      <c r="N3008" s="198"/>
      <c r="O3008" s="198"/>
      <c r="P3008" s="198"/>
      <c r="R3008" s="198"/>
      <c r="S3008" s="186" t="str">
        <f t="shared" ref="S3008:AX3008" si="4200">S$19</f>
        <v>S$15</v>
      </c>
      <c r="T3008" s="186" t="str">
        <f t="shared" si="4200"/>
        <v>T$15</v>
      </c>
      <c r="U3008" s="186" t="str">
        <f t="shared" si="4200"/>
        <v>U$15</v>
      </c>
      <c r="V3008" s="186" t="str">
        <f t="shared" si="4200"/>
        <v>V$15</v>
      </c>
      <c r="W3008" s="186" t="str">
        <f t="shared" si="4200"/>
        <v>W$15</v>
      </c>
      <c r="X3008" s="186" t="str">
        <f t="shared" si="4200"/>
        <v>X$15</v>
      </c>
      <c r="Y3008" s="186" t="str">
        <f t="shared" si="4200"/>
        <v>Y$15</v>
      </c>
      <c r="Z3008" s="186" t="str">
        <f t="shared" si="4200"/>
        <v>Z$15</v>
      </c>
      <c r="AA3008" s="186" t="str">
        <f t="shared" si="4200"/>
        <v>AA$15</v>
      </c>
      <c r="AB3008" s="186" t="str">
        <f t="shared" si="4200"/>
        <v>AB$15</v>
      </c>
      <c r="AC3008" s="186" t="str">
        <f t="shared" si="4200"/>
        <v>AC$15</v>
      </c>
      <c r="AD3008" s="186" t="str">
        <f t="shared" si="4200"/>
        <v>AD$15</v>
      </c>
      <c r="AE3008" s="186" t="str">
        <f t="shared" si="4200"/>
        <v>AE$15</v>
      </c>
      <c r="AF3008" s="186" t="str">
        <f t="shared" si="4200"/>
        <v>AF$15</v>
      </c>
      <c r="AG3008" s="186" t="str">
        <f t="shared" si="4200"/>
        <v>AG$15</v>
      </c>
      <c r="AH3008" s="186" t="str">
        <f t="shared" si="4200"/>
        <v>AH$15</v>
      </c>
      <c r="AI3008" s="186" t="str">
        <f t="shared" si="4200"/>
        <v>AI$15</v>
      </c>
      <c r="AJ3008" s="186" t="str">
        <f t="shared" si="4200"/>
        <v>AJ$15</v>
      </c>
      <c r="AK3008" s="186" t="str">
        <f t="shared" si="4200"/>
        <v>AK$15</v>
      </c>
      <c r="AL3008" s="186" t="str">
        <f t="shared" si="4200"/>
        <v>AL$15</v>
      </c>
      <c r="AM3008" s="186" t="str">
        <f t="shared" si="4200"/>
        <v>AM$15</v>
      </c>
      <c r="AN3008" s="186" t="str">
        <f t="shared" si="4200"/>
        <v>AN$15</v>
      </c>
      <c r="AO3008" s="186" t="str">
        <f t="shared" si="4200"/>
        <v>AO$15</v>
      </c>
      <c r="AP3008" s="186" t="str">
        <f t="shared" si="4200"/>
        <v>AP$15</v>
      </c>
      <c r="AQ3008" s="186" t="str">
        <f t="shared" si="4200"/>
        <v>AQ$15</v>
      </c>
      <c r="AR3008" s="186" t="str">
        <f t="shared" si="4200"/>
        <v>AR$15</v>
      </c>
      <c r="AS3008" s="186" t="str">
        <f t="shared" si="4200"/>
        <v>AS$15</v>
      </c>
      <c r="AT3008" s="186" t="str">
        <f t="shared" si="4200"/>
        <v>AT$15</v>
      </c>
      <c r="AU3008" s="186" t="str">
        <f t="shared" si="4200"/>
        <v>AU$15</v>
      </c>
      <c r="AV3008" s="186" t="str">
        <f t="shared" si="4200"/>
        <v>AV$15</v>
      </c>
      <c r="AW3008" s="186" t="str">
        <f t="shared" si="4200"/>
        <v>AW$15</v>
      </c>
      <c r="AX3008" s="186" t="str">
        <f t="shared" si="4200"/>
        <v>AX$15</v>
      </c>
      <c r="AY3008" s="186" t="str">
        <f t="shared" ref="AY3008:CD3008" si="4201">AY$19</f>
        <v>AY$15</v>
      </c>
      <c r="AZ3008" s="186" t="str">
        <f t="shared" si="4201"/>
        <v>AZ$15</v>
      </c>
      <c r="BA3008" s="186" t="str">
        <f t="shared" si="4201"/>
        <v>BA$15</v>
      </c>
      <c r="BB3008" s="186" t="str">
        <f t="shared" si="4201"/>
        <v>BB$15</v>
      </c>
      <c r="BC3008" s="186" t="str">
        <f t="shared" si="4201"/>
        <v>BC$15</v>
      </c>
      <c r="BD3008" s="186" t="str">
        <f t="shared" si="4201"/>
        <v>BD$15</v>
      </c>
      <c r="BE3008" s="186" t="str">
        <f t="shared" si="4201"/>
        <v>BE$15</v>
      </c>
      <c r="BF3008" s="186" t="str">
        <f t="shared" si="4201"/>
        <v>BF$15</v>
      </c>
      <c r="BG3008" s="186" t="str">
        <f t="shared" si="4201"/>
        <v>BG$15</v>
      </c>
      <c r="BH3008" s="186" t="str">
        <f t="shared" si="4201"/>
        <v>BH$15</v>
      </c>
      <c r="BI3008" s="186" t="str">
        <f t="shared" si="4201"/>
        <v>BI$15</v>
      </c>
      <c r="BJ3008" s="186" t="str">
        <f t="shared" si="4201"/>
        <v>BJ$15</v>
      </c>
      <c r="BK3008" s="186" t="str">
        <f t="shared" si="4201"/>
        <v>BK$15</v>
      </c>
      <c r="BL3008" s="186" t="str">
        <f t="shared" si="4201"/>
        <v>BL$15</v>
      </c>
      <c r="BM3008" s="186" t="str">
        <f t="shared" si="4201"/>
        <v>BM$15</v>
      </c>
      <c r="BN3008" s="186" t="str">
        <f t="shared" si="4201"/>
        <v>BN$15</v>
      </c>
      <c r="BO3008" s="186" t="str">
        <f t="shared" si="4201"/>
        <v>BO$15</v>
      </c>
      <c r="BP3008" s="186" t="str">
        <f t="shared" si="4201"/>
        <v>BP$15</v>
      </c>
      <c r="BQ3008" s="186" t="str">
        <f t="shared" si="4201"/>
        <v>BQ$15</v>
      </c>
      <c r="BR3008" s="186" t="str">
        <f t="shared" si="4201"/>
        <v>BR$15</v>
      </c>
      <c r="BS3008" s="186" t="str">
        <f t="shared" si="4201"/>
        <v>BS$15</v>
      </c>
      <c r="BT3008" s="186" t="str">
        <f t="shared" si="4201"/>
        <v>BT$15</v>
      </c>
      <c r="BU3008" s="186" t="str">
        <f t="shared" si="4201"/>
        <v>BU$15</v>
      </c>
      <c r="BV3008" s="186" t="str">
        <f t="shared" si="4201"/>
        <v>BV$15</v>
      </c>
      <c r="BW3008" s="186" t="str">
        <f t="shared" si="4201"/>
        <v>BW$15</v>
      </c>
      <c r="BX3008" s="186" t="str">
        <f t="shared" si="4201"/>
        <v>BX$15</v>
      </c>
      <c r="BY3008" s="186" t="str">
        <f t="shared" si="4201"/>
        <v>BY$15</v>
      </c>
      <c r="BZ3008" s="186" t="str">
        <f t="shared" si="4201"/>
        <v>BZ$15</v>
      </c>
      <c r="CA3008" s="186" t="str">
        <f t="shared" si="4201"/>
        <v>CA$15</v>
      </c>
      <c r="CB3008" s="186" t="str">
        <f t="shared" si="4201"/>
        <v>CB$15</v>
      </c>
      <c r="CC3008" s="186" t="str">
        <f t="shared" si="4201"/>
        <v>CC$15</v>
      </c>
      <c r="CD3008" s="186" t="str">
        <f t="shared" si="4201"/>
        <v>CD$15</v>
      </c>
      <c r="CE3008" s="186" t="str">
        <f t="shared" ref="CE3008:CL3008" si="4202">CE$19</f>
        <v>CE$15</v>
      </c>
      <c r="CF3008" s="186" t="str">
        <f t="shared" si="4202"/>
        <v>CF$15</v>
      </c>
      <c r="CG3008" s="186" t="str">
        <f t="shared" si="4202"/>
        <v>CG$15</v>
      </c>
      <c r="CH3008" s="186" t="str">
        <f t="shared" si="4202"/>
        <v>CH$15</v>
      </c>
      <c r="CI3008" s="186" t="str">
        <f t="shared" si="4202"/>
        <v>CI$15</v>
      </c>
      <c r="CJ3008" s="186" t="str">
        <f t="shared" si="4202"/>
        <v>CJ$15</v>
      </c>
      <c r="CK3008" s="186" t="str">
        <f t="shared" si="4202"/>
        <v>CK$15</v>
      </c>
      <c r="CL3008" s="186" t="str">
        <f t="shared" si="4202"/>
        <v>CL$15</v>
      </c>
    </row>
    <row r="3009" spans="2:90" x14ac:dyDescent="0.4">
      <c r="B3009" s="139" t="s">
        <v>509</v>
      </c>
      <c r="C3009" s="31"/>
      <c r="D3009" t="s">
        <v>562</v>
      </c>
      <c r="E3009" s="8" t="str">
        <f t="shared" ref="E3009:E3013" si="4203">ROW()&amp;" "&amp;D3009</f>
        <v>3009 TOGGLE-TV-V</v>
      </c>
      <c r="F3009" t="s">
        <v>511</v>
      </c>
      <c r="G3009" s="31" t="s">
        <v>81</v>
      </c>
      <c r="H3009" s="138"/>
      <c r="I3009" s="140"/>
      <c r="J3009" s="140"/>
      <c r="K3009" s="138"/>
      <c r="L3009" s="138"/>
      <c r="M3009" s="138"/>
      <c r="N3009" s="138"/>
      <c r="O3009" s="138"/>
      <c r="P3009" s="138"/>
      <c r="R3009" s="139"/>
      <c r="S3009" s="164"/>
      <c r="T3009" s="164"/>
      <c r="U3009" s="164"/>
      <c r="V3009" s="164"/>
      <c r="W3009" s="164"/>
      <c r="X3009" s="164"/>
      <c r="Y3009" s="164"/>
      <c r="Z3009" s="164"/>
      <c r="AA3009" s="164"/>
      <c r="AB3009" s="164"/>
      <c r="AC3009" s="164"/>
      <c r="AD3009" s="164"/>
      <c r="AE3009" s="164"/>
      <c r="AF3009" s="164"/>
      <c r="AG3009" s="164"/>
      <c r="AH3009" s="164"/>
      <c r="AI3009" s="164"/>
      <c r="AJ3009" s="164"/>
      <c r="AK3009" s="164"/>
      <c r="AL3009" s="164"/>
      <c r="AM3009" s="164"/>
      <c r="AN3009" s="164"/>
      <c r="AO3009" s="164"/>
      <c r="AP3009" s="164"/>
      <c r="AQ3009" s="164"/>
      <c r="AR3009" s="164"/>
      <c r="AS3009" s="164"/>
      <c r="AT3009" s="164"/>
      <c r="AU3009" s="164"/>
      <c r="AV3009" s="164"/>
      <c r="AW3009" s="164"/>
      <c r="AX3009" s="164"/>
      <c r="AY3009" s="164"/>
      <c r="AZ3009" s="164"/>
      <c r="BA3009" s="164"/>
      <c r="BB3009" s="164"/>
      <c r="BC3009" s="164"/>
      <c r="BD3009" s="164"/>
      <c r="BE3009" s="164"/>
      <c r="BF3009" s="164"/>
      <c r="BG3009" s="164"/>
      <c r="BH3009" s="164"/>
      <c r="BI3009" s="164"/>
      <c r="BJ3009" s="164"/>
      <c r="BK3009" s="164"/>
      <c r="BL3009" s="164"/>
      <c r="BM3009" s="164"/>
      <c r="BN3009" s="164"/>
      <c r="BO3009" s="164"/>
      <c r="BP3009" s="164"/>
      <c r="BQ3009" s="164"/>
      <c r="BR3009" s="164"/>
      <c r="BS3009" s="164"/>
      <c r="BT3009" s="164"/>
      <c r="BU3009" s="164"/>
      <c r="BV3009" s="164"/>
      <c r="BW3009" s="164"/>
      <c r="BX3009" s="164"/>
      <c r="BY3009" s="164"/>
      <c r="BZ3009" s="164"/>
      <c r="CA3009" s="164"/>
      <c r="CB3009" s="164"/>
      <c r="CC3009" s="164"/>
      <c r="CD3009" s="164"/>
      <c r="CE3009" s="164"/>
      <c r="CF3009" s="164"/>
      <c r="CG3009" s="164"/>
      <c r="CH3009" s="164"/>
      <c r="CI3009" s="164"/>
      <c r="CJ3009" s="164"/>
      <c r="CK3009" s="164"/>
      <c r="CL3009" s="164"/>
    </row>
    <row r="3010" spans="2:90" x14ac:dyDescent="0.4">
      <c r="B3010" s="95" t="str">
        <f ca="1">OFFSET(B3010,-(ROW(B3010)-ROW(B3022)),0)&amp;" - before toggle"</f>
        <v># of assets - before toggle</v>
      </c>
      <c r="C3010" s="12"/>
      <c r="D3010" t="s">
        <v>562</v>
      </c>
      <c r="E3010" s="8" t="str">
        <f t="shared" si="4203"/>
        <v>3010 TOGGLE-TV-V</v>
      </c>
      <c r="G3010" s="12" t="s">
        <v>332</v>
      </c>
      <c r="H3010" s="12"/>
      <c r="I3010" s="60"/>
      <c r="J3010" s="60"/>
      <c r="K3010" s="12"/>
      <c r="L3010" s="12"/>
      <c r="M3010" s="12"/>
      <c r="N3010" s="12"/>
      <c r="O3010" s="12"/>
      <c r="P3010" s="12"/>
      <c r="R3010" s="13"/>
      <c r="S3010" s="76"/>
      <c r="T3010" s="76"/>
      <c r="U3010" s="76"/>
      <c r="V3010" s="76"/>
      <c r="W3010" s="76"/>
      <c r="X3010" s="76"/>
      <c r="Y3010" s="76"/>
      <c r="Z3010" s="76"/>
      <c r="AA3010" s="76"/>
      <c r="AB3010" s="76"/>
      <c r="AC3010" s="76"/>
      <c r="AD3010" s="76"/>
      <c r="AE3010" s="76"/>
      <c r="AF3010" s="76"/>
      <c r="AG3010" s="76"/>
      <c r="AH3010" s="76"/>
      <c r="AI3010" s="76"/>
      <c r="AJ3010" s="76"/>
      <c r="AK3010" s="76"/>
      <c r="AL3010" s="76"/>
      <c r="AM3010" s="76"/>
      <c r="AN3010" s="76"/>
      <c r="AO3010" s="76"/>
      <c r="AP3010" s="76"/>
      <c r="AQ3010" s="76"/>
      <c r="AR3010" s="76"/>
      <c r="AS3010" s="76"/>
      <c r="AT3010" s="76"/>
      <c r="AU3010" s="76"/>
      <c r="AV3010" s="76"/>
      <c r="AW3010" s="76"/>
      <c r="AX3010" s="76"/>
      <c r="AY3010" s="76"/>
      <c r="AZ3010" s="76"/>
      <c r="BA3010" s="76"/>
      <c r="BB3010" s="76"/>
      <c r="BC3010" s="76"/>
      <c r="BD3010" s="76"/>
      <c r="BE3010" s="76"/>
      <c r="BF3010" s="76"/>
      <c r="BG3010" s="76"/>
      <c r="BH3010" s="76"/>
      <c r="BI3010" s="76"/>
      <c r="BJ3010" s="76"/>
      <c r="BK3010" s="76"/>
      <c r="BL3010" s="76"/>
      <c r="BM3010" s="76"/>
      <c r="BN3010" s="76"/>
      <c r="BO3010" s="76"/>
      <c r="BP3010" s="76"/>
      <c r="BQ3010" s="76"/>
      <c r="BR3010" s="76"/>
      <c r="BS3010" s="76"/>
      <c r="BT3010" s="76"/>
      <c r="BU3010" s="76"/>
      <c r="BV3010" s="76"/>
      <c r="BW3010" s="76"/>
      <c r="BX3010" s="76"/>
      <c r="BY3010" s="76"/>
      <c r="BZ3010" s="76"/>
      <c r="CA3010" s="76"/>
      <c r="CB3010" s="76"/>
      <c r="CC3010" s="76"/>
      <c r="CD3010" s="76"/>
      <c r="CE3010" s="76"/>
      <c r="CF3010" s="76"/>
      <c r="CG3010" s="76"/>
      <c r="CH3010" s="76"/>
      <c r="CI3010" s="76"/>
      <c r="CJ3010" s="76"/>
      <c r="CK3010" s="76"/>
      <c r="CL3010" s="76"/>
    </row>
    <row r="3011" spans="2:90" x14ac:dyDescent="0.4">
      <c r="B3011" s="141" t="s">
        <v>563</v>
      </c>
      <c r="C3011" s="31"/>
      <c r="D3011" t="s">
        <v>562</v>
      </c>
      <c r="E3011" s="8" t="str">
        <f t="shared" si="4203"/>
        <v>3011 TOGGLE-TV-V</v>
      </c>
      <c r="G3011" s="31"/>
      <c r="H3011" s="31">
        <v>1</v>
      </c>
      <c r="I3011" s="73"/>
      <c r="J3011" s="73"/>
      <c r="K3011" s="12"/>
      <c r="L3011" s="12"/>
      <c r="M3011" s="12"/>
      <c r="N3011" s="12"/>
      <c r="O3011" s="12"/>
      <c r="P3011" s="12"/>
      <c r="R3011" s="67"/>
      <c r="S3011" s="76"/>
      <c r="T3011" s="76"/>
      <c r="U3011" s="76"/>
      <c r="V3011" s="76"/>
      <c r="W3011" s="76"/>
      <c r="X3011" s="76"/>
      <c r="Y3011" s="76"/>
      <c r="Z3011" s="76"/>
      <c r="AA3011" s="76"/>
      <c r="AB3011" s="76"/>
      <c r="AC3011" s="76"/>
      <c r="AD3011" s="76"/>
      <c r="AE3011" s="76"/>
      <c r="AF3011" s="76"/>
      <c r="AG3011" s="76"/>
      <c r="AH3011" s="76"/>
      <c r="AI3011" s="76"/>
      <c r="AJ3011" s="76"/>
      <c r="AK3011" s="76"/>
      <c r="AL3011" s="76"/>
      <c r="AM3011" s="76"/>
      <c r="AN3011" s="76"/>
      <c r="AO3011" s="76"/>
      <c r="AP3011" s="76"/>
      <c r="AQ3011" s="76"/>
      <c r="AR3011" s="76"/>
      <c r="AS3011" s="76"/>
      <c r="AT3011" s="76"/>
      <c r="AU3011" s="76"/>
      <c r="AV3011" s="76"/>
      <c r="AW3011" s="76"/>
      <c r="AX3011" s="76"/>
      <c r="AY3011" s="76"/>
      <c r="AZ3011" s="76"/>
      <c r="BA3011" s="76"/>
      <c r="BB3011" s="76"/>
      <c r="BC3011" s="76"/>
      <c r="BD3011" s="76"/>
      <c r="BE3011" s="76"/>
      <c r="BF3011" s="76"/>
      <c r="BG3011" s="76"/>
      <c r="BH3011" s="76"/>
      <c r="BI3011" s="76"/>
      <c r="BJ3011" s="76"/>
      <c r="BK3011" s="76"/>
      <c r="BL3011" s="76"/>
      <c r="BM3011" s="76"/>
      <c r="BN3011" s="76"/>
      <c r="BO3011" s="76"/>
      <c r="BP3011" s="76"/>
      <c r="BQ3011" s="76"/>
      <c r="BR3011" s="76"/>
      <c r="BS3011" s="76"/>
      <c r="BT3011" s="76"/>
      <c r="BU3011" s="76"/>
      <c r="BV3011" s="76"/>
      <c r="BW3011" s="76"/>
      <c r="BX3011" s="76"/>
      <c r="BY3011" s="76"/>
      <c r="BZ3011" s="76"/>
      <c r="CA3011" s="76"/>
      <c r="CB3011" s="76"/>
      <c r="CC3011" s="76"/>
      <c r="CD3011" s="76"/>
      <c r="CE3011" s="76"/>
      <c r="CF3011" s="76"/>
      <c r="CG3011" s="76"/>
      <c r="CH3011" s="76"/>
      <c r="CI3011" s="76"/>
      <c r="CJ3011" s="76"/>
      <c r="CK3011" s="76"/>
      <c r="CL3011" s="76"/>
    </row>
    <row r="3012" spans="2:90" x14ac:dyDescent="0.4">
      <c r="B3012" s="124" t="str">
        <f ca="1">SUBSTITUTE(B3010,"before toggle","after toggle")</f>
        <v># of assets - after toggle</v>
      </c>
      <c r="D3012" t="s">
        <v>562</v>
      </c>
      <c r="E3012" s="8" t="str">
        <f t="shared" si="4203"/>
        <v>3012 TOGGLE-TV-V</v>
      </c>
      <c r="H3012" s="12"/>
      <c r="I3012" s="60"/>
      <c r="J3012" s="60"/>
      <c r="K3012" s="114">
        <f t="shared" ref="K3012:P3012" ca="1" si="4204">SUMIF($4:$4,K$2,3012:3012)</f>
        <v>5000</v>
      </c>
      <c r="L3012" s="114">
        <f t="shared" ca="1" si="4204"/>
        <v>5000</v>
      </c>
      <c r="M3012" s="114">
        <f t="shared" ca="1" si="4204"/>
        <v>5000</v>
      </c>
      <c r="N3012" s="114">
        <f t="shared" ca="1" si="4204"/>
        <v>5000</v>
      </c>
      <c r="O3012" s="114">
        <f t="shared" ca="1" si="4204"/>
        <v>5000</v>
      </c>
      <c r="P3012" s="114">
        <f t="shared" ca="1" si="4204"/>
        <v>5000</v>
      </c>
      <c r="R3012" s="15"/>
      <c r="S3012" s="147" cm="1">
        <f t="array" aca="1" ref="S3012" ca="1">INDIRECT(S3004)*$H3011</f>
        <v>5000</v>
      </c>
      <c r="T3012" s="147" cm="1">
        <f t="array" aca="1" ref="T3012" ca="1">INDIRECT(T3004)*$H3011</f>
        <v>5000</v>
      </c>
      <c r="U3012" s="147" cm="1">
        <f t="array" aca="1" ref="U3012" ca="1">INDIRECT(U3004)*$H3011</f>
        <v>5000</v>
      </c>
      <c r="V3012" s="147" cm="1">
        <f t="array" aca="1" ref="V3012" ca="1">INDIRECT(V3004)*$H3011</f>
        <v>5000</v>
      </c>
      <c r="W3012" s="147" cm="1">
        <f t="array" aca="1" ref="W3012" ca="1">INDIRECT(W3004)*$H3011</f>
        <v>5000</v>
      </c>
      <c r="X3012" s="147" cm="1">
        <f t="array" aca="1" ref="X3012" ca="1">INDIRECT(X3004)*$H3011</f>
        <v>5000</v>
      </c>
      <c r="Y3012" s="147" cm="1">
        <f t="array" aca="1" ref="Y3012" ca="1">INDIRECT(Y3004)*$H3011</f>
        <v>5000</v>
      </c>
      <c r="Z3012" s="147" cm="1">
        <f t="array" aca="1" ref="Z3012" ca="1">INDIRECT(Z3004)*$H3011</f>
        <v>5000</v>
      </c>
      <c r="AA3012" s="147" cm="1">
        <f t="array" aca="1" ref="AA3012" ca="1">INDIRECT(AA3004)*$H3011</f>
        <v>5000</v>
      </c>
      <c r="AB3012" s="147" cm="1">
        <f t="array" aca="1" ref="AB3012" ca="1">INDIRECT(AB3004)*$H3011</f>
        <v>5000</v>
      </c>
      <c r="AC3012" s="147" cm="1">
        <f t="array" aca="1" ref="AC3012" ca="1">INDIRECT(AC3004)*$H3011</f>
        <v>5000</v>
      </c>
      <c r="AD3012" s="147" cm="1">
        <f t="array" aca="1" ref="AD3012" ca="1">INDIRECT(AD3004)*$H3011</f>
        <v>5000</v>
      </c>
      <c r="AE3012" s="147" cm="1">
        <f t="array" aca="1" ref="AE3012" ca="1">INDIRECT(AE3004)*$H3011</f>
        <v>5000</v>
      </c>
      <c r="AF3012" s="147" cm="1">
        <f t="array" aca="1" ref="AF3012" ca="1">INDIRECT(AF3004)*$H3011</f>
        <v>5000</v>
      </c>
      <c r="AG3012" s="147" cm="1">
        <f t="array" aca="1" ref="AG3012" ca="1">INDIRECT(AG3004)*$H3011</f>
        <v>5000</v>
      </c>
      <c r="AH3012" s="147" cm="1">
        <f t="array" aca="1" ref="AH3012" ca="1">INDIRECT(AH3004)*$H3011</f>
        <v>5000</v>
      </c>
      <c r="AI3012" s="147" cm="1">
        <f t="array" aca="1" ref="AI3012" ca="1">INDIRECT(AI3004)*$H3011</f>
        <v>5000</v>
      </c>
      <c r="AJ3012" s="147" cm="1">
        <f t="array" aca="1" ref="AJ3012" ca="1">INDIRECT(AJ3004)*$H3011</f>
        <v>5000</v>
      </c>
      <c r="AK3012" s="147" cm="1">
        <f t="array" aca="1" ref="AK3012" ca="1">INDIRECT(AK3004)*$H3011</f>
        <v>5000</v>
      </c>
      <c r="AL3012" s="147" cm="1">
        <f t="array" aca="1" ref="AL3012" ca="1">INDIRECT(AL3004)*$H3011</f>
        <v>5000</v>
      </c>
      <c r="AM3012" s="147" cm="1">
        <f t="array" aca="1" ref="AM3012" ca="1">INDIRECT(AM3004)*$H3011</f>
        <v>5000</v>
      </c>
      <c r="AN3012" s="147" cm="1">
        <f t="array" aca="1" ref="AN3012" ca="1">INDIRECT(AN3004)*$H3011</f>
        <v>5000</v>
      </c>
      <c r="AO3012" s="147" cm="1">
        <f t="array" aca="1" ref="AO3012" ca="1">INDIRECT(AO3004)*$H3011</f>
        <v>5000</v>
      </c>
      <c r="AP3012" s="147" cm="1">
        <f t="array" aca="1" ref="AP3012" ca="1">INDIRECT(AP3004)*$H3011</f>
        <v>5000</v>
      </c>
      <c r="AQ3012" s="147" cm="1">
        <f t="array" aca="1" ref="AQ3012" ca="1">INDIRECT(AQ3004)*$H3011</f>
        <v>5000</v>
      </c>
      <c r="AR3012" s="147" cm="1">
        <f t="array" aca="1" ref="AR3012" ca="1">INDIRECT(AR3004)*$H3011</f>
        <v>5000</v>
      </c>
      <c r="AS3012" s="147" cm="1">
        <f t="array" aca="1" ref="AS3012" ca="1">INDIRECT(AS3004)*$H3011</f>
        <v>5000</v>
      </c>
      <c r="AT3012" s="147" cm="1">
        <f t="array" aca="1" ref="AT3012" ca="1">INDIRECT(AT3004)*$H3011</f>
        <v>5000</v>
      </c>
      <c r="AU3012" s="147" cm="1">
        <f t="array" aca="1" ref="AU3012" ca="1">INDIRECT(AU3004)*$H3011</f>
        <v>5000</v>
      </c>
      <c r="AV3012" s="147" cm="1">
        <f t="array" aca="1" ref="AV3012" ca="1">INDIRECT(AV3004)*$H3011</f>
        <v>5000</v>
      </c>
      <c r="AW3012" s="147" cm="1">
        <f t="array" aca="1" ref="AW3012" ca="1">INDIRECT(AW3004)*$H3011</f>
        <v>5000</v>
      </c>
      <c r="AX3012" s="147" cm="1">
        <f t="array" aca="1" ref="AX3012" ca="1">INDIRECT(AX3004)*$H3011</f>
        <v>5000</v>
      </c>
      <c r="AY3012" s="147" cm="1">
        <f t="array" aca="1" ref="AY3012" ca="1">INDIRECT(AY3004)*$H3011</f>
        <v>5000</v>
      </c>
      <c r="AZ3012" s="147" cm="1">
        <f t="array" aca="1" ref="AZ3012" ca="1">INDIRECT(AZ3004)*$H3011</f>
        <v>5000</v>
      </c>
      <c r="BA3012" s="147" cm="1">
        <f t="array" aca="1" ref="BA3012" ca="1">INDIRECT(BA3004)*$H3011</f>
        <v>5000</v>
      </c>
      <c r="BB3012" s="147" cm="1">
        <f t="array" aca="1" ref="BB3012" ca="1">INDIRECT(BB3004)*$H3011</f>
        <v>5000</v>
      </c>
      <c r="BC3012" s="147" cm="1">
        <f t="array" aca="1" ref="BC3012" ca="1">INDIRECT(BC3004)*$H3011</f>
        <v>5000</v>
      </c>
      <c r="BD3012" s="147" cm="1">
        <f t="array" aca="1" ref="BD3012" ca="1">INDIRECT(BD3004)*$H3011</f>
        <v>5000</v>
      </c>
      <c r="BE3012" s="147" cm="1">
        <f t="array" aca="1" ref="BE3012" ca="1">INDIRECT(BE3004)*$H3011</f>
        <v>5000</v>
      </c>
      <c r="BF3012" s="147" cm="1">
        <f t="array" aca="1" ref="BF3012" ca="1">INDIRECT(BF3004)*$H3011</f>
        <v>5000</v>
      </c>
      <c r="BG3012" s="147" cm="1">
        <f t="array" aca="1" ref="BG3012" ca="1">INDIRECT(BG3004)*$H3011</f>
        <v>5000</v>
      </c>
      <c r="BH3012" s="147" cm="1">
        <f t="array" aca="1" ref="BH3012" ca="1">INDIRECT(BH3004)*$H3011</f>
        <v>5000</v>
      </c>
      <c r="BI3012" s="147" cm="1">
        <f t="array" aca="1" ref="BI3012" ca="1">INDIRECT(BI3004)*$H3011</f>
        <v>5000</v>
      </c>
      <c r="BJ3012" s="147" cm="1">
        <f t="array" aca="1" ref="BJ3012" ca="1">INDIRECT(BJ3004)*$H3011</f>
        <v>5000</v>
      </c>
      <c r="BK3012" s="147" cm="1">
        <f t="array" aca="1" ref="BK3012" ca="1">INDIRECT(BK3004)*$H3011</f>
        <v>5000</v>
      </c>
      <c r="BL3012" s="147" cm="1">
        <f t="array" aca="1" ref="BL3012" ca="1">INDIRECT(BL3004)*$H3011</f>
        <v>5000</v>
      </c>
      <c r="BM3012" s="147" cm="1">
        <f t="array" aca="1" ref="BM3012" ca="1">INDIRECT(BM3004)*$H3011</f>
        <v>5000</v>
      </c>
      <c r="BN3012" s="147" cm="1">
        <f t="array" aca="1" ref="BN3012" ca="1">INDIRECT(BN3004)*$H3011</f>
        <v>5000</v>
      </c>
      <c r="BO3012" s="147" cm="1">
        <f t="array" aca="1" ref="BO3012" ca="1">INDIRECT(BO3004)*$H3011</f>
        <v>5000</v>
      </c>
      <c r="BP3012" s="147" cm="1">
        <f t="array" aca="1" ref="BP3012" ca="1">INDIRECT(BP3004)*$H3011</f>
        <v>5000</v>
      </c>
      <c r="BQ3012" s="147" cm="1">
        <f t="array" aca="1" ref="BQ3012" ca="1">INDIRECT(BQ3004)*$H3011</f>
        <v>5000</v>
      </c>
      <c r="BR3012" s="147" cm="1">
        <f t="array" aca="1" ref="BR3012" ca="1">INDIRECT(BR3004)*$H3011</f>
        <v>5000</v>
      </c>
      <c r="BS3012" s="147" cm="1">
        <f t="array" aca="1" ref="BS3012" ca="1">INDIRECT(BS3004)*$H3011</f>
        <v>5000</v>
      </c>
      <c r="BT3012" s="147" cm="1">
        <f t="array" aca="1" ref="BT3012" ca="1">INDIRECT(BT3004)*$H3011</f>
        <v>5000</v>
      </c>
      <c r="BU3012" s="147" cm="1">
        <f t="array" aca="1" ref="BU3012" ca="1">INDIRECT(BU3004)*$H3011</f>
        <v>5000</v>
      </c>
      <c r="BV3012" s="147" cm="1">
        <f t="array" aca="1" ref="BV3012" ca="1">INDIRECT(BV3004)*$H3011</f>
        <v>5000</v>
      </c>
      <c r="BW3012" s="147" cm="1">
        <f t="array" aca="1" ref="BW3012" ca="1">INDIRECT(BW3004)*$H3011</f>
        <v>5000</v>
      </c>
      <c r="BX3012" s="147" cm="1">
        <f t="array" aca="1" ref="BX3012" ca="1">INDIRECT(BX3004)*$H3011</f>
        <v>5000</v>
      </c>
      <c r="BY3012" s="147" cm="1">
        <f t="array" aca="1" ref="BY3012" ca="1">INDIRECT(BY3004)*$H3011</f>
        <v>5000</v>
      </c>
      <c r="BZ3012" s="147" cm="1">
        <f t="array" aca="1" ref="BZ3012" ca="1">INDIRECT(BZ3004)*$H3011</f>
        <v>5000</v>
      </c>
      <c r="CA3012" s="147" cm="1">
        <f t="array" aca="1" ref="CA3012" ca="1">INDIRECT(CA3004)*$H3011</f>
        <v>5000</v>
      </c>
      <c r="CB3012" s="147" cm="1">
        <f t="array" aca="1" ref="CB3012" ca="1">INDIRECT(CB3004)*$H3011</f>
        <v>5000</v>
      </c>
      <c r="CC3012" s="147" cm="1">
        <f t="array" aca="1" ref="CC3012" ca="1">INDIRECT(CC3004)*$H3011</f>
        <v>5000</v>
      </c>
      <c r="CD3012" s="147" cm="1">
        <f t="array" aca="1" ref="CD3012" ca="1">INDIRECT(CD3004)*$H3011</f>
        <v>5000</v>
      </c>
      <c r="CE3012" s="147" cm="1">
        <f t="array" aca="1" ref="CE3012" ca="1">INDIRECT(CE3004)*$H3011</f>
        <v>5000</v>
      </c>
      <c r="CF3012" s="147" cm="1">
        <f t="array" aca="1" ref="CF3012" ca="1">INDIRECT(CF3004)*$H3011</f>
        <v>5000</v>
      </c>
      <c r="CG3012" s="147" cm="1">
        <f t="array" aca="1" ref="CG3012" ca="1">INDIRECT(CG3004)*$H3011</f>
        <v>5000</v>
      </c>
      <c r="CH3012" s="147" cm="1">
        <f t="array" aca="1" ref="CH3012" ca="1">INDIRECT(CH3004)*$H3011</f>
        <v>5000</v>
      </c>
      <c r="CI3012" s="147" cm="1">
        <f t="array" aca="1" ref="CI3012" ca="1">INDIRECT(CI3004)*$H3011</f>
        <v>5000</v>
      </c>
      <c r="CJ3012" s="147" cm="1">
        <f t="array" aca="1" ref="CJ3012" ca="1">INDIRECT(CJ3004)*$H3011</f>
        <v>5000</v>
      </c>
      <c r="CK3012" s="147" cm="1">
        <f t="array" aca="1" ref="CK3012" ca="1">INDIRECT(CK3004)*$H3011</f>
        <v>5000</v>
      </c>
      <c r="CL3012" s="147" cm="1">
        <f t="array" aca="1" ref="CL3012" ca="1">INDIRECT(CL3004)*$H3011</f>
        <v>5000</v>
      </c>
    </row>
    <row r="3013" spans="2:90" x14ac:dyDescent="0.4">
      <c r="B3013" s="132" t="str">
        <f>B3001</f>
        <v>Surgical procedures</v>
      </c>
      <c r="D3013" t="s">
        <v>562</v>
      </c>
      <c r="E3013" s="8" t="str">
        <f t="shared" si="4203"/>
        <v>3013 TOGGLE-TV-V</v>
      </c>
      <c r="G3013" t="s">
        <v>332</v>
      </c>
      <c r="H3013" s="12"/>
      <c r="I3013" s="60"/>
      <c r="J3013" s="60"/>
      <c r="K3013" s="38"/>
      <c r="L3013" s="38"/>
      <c r="M3013" s="38"/>
      <c r="N3013" s="38"/>
      <c r="O3013" s="38"/>
      <c r="P3013" s="38"/>
      <c r="R3013" s="15"/>
      <c r="S3013" s="234"/>
      <c r="T3013" s="234"/>
      <c r="U3013" s="234"/>
      <c r="V3013" s="234"/>
      <c r="W3013" s="234"/>
      <c r="X3013" s="234"/>
      <c r="Y3013" s="234"/>
      <c r="Z3013" s="234"/>
      <c r="AA3013" s="234"/>
      <c r="AB3013" s="234"/>
      <c r="AC3013" s="234"/>
      <c r="AD3013" s="234"/>
      <c r="AE3013" s="234"/>
      <c r="AF3013" s="234"/>
      <c r="AG3013" s="234"/>
      <c r="AH3013" s="234"/>
      <c r="AI3013" s="234"/>
      <c r="AJ3013" s="234"/>
      <c r="AK3013" s="234"/>
      <c r="AL3013" s="234"/>
      <c r="AM3013" s="234"/>
      <c r="AN3013" s="234"/>
      <c r="AO3013" s="234"/>
      <c r="AP3013" s="234"/>
      <c r="AQ3013" s="234"/>
      <c r="AR3013" s="234"/>
      <c r="AS3013" s="234"/>
      <c r="AT3013" s="234"/>
      <c r="AU3013" s="234"/>
      <c r="AV3013" s="234"/>
      <c r="AW3013" s="234"/>
      <c r="AX3013" s="234"/>
      <c r="AY3013" s="234"/>
      <c r="AZ3013" s="234"/>
      <c r="BA3013" s="234"/>
      <c r="BB3013" s="234"/>
      <c r="BC3013" s="234"/>
      <c r="BD3013" s="234"/>
      <c r="BE3013" s="234"/>
      <c r="BF3013" s="234"/>
      <c r="BG3013" s="234"/>
      <c r="BH3013" s="234"/>
      <c r="BI3013" s="234"/>
      <c r="BJ3013" s="234"/>
      <c r="BK3013" s="234"/>
      <c r="BL3013" s="234"/>
      <c r="BM3013" s="234"/>
      <c r="BN3013" s="234"/>
      <c r="BO3013" s="234"/>
      <c r="BP3013" s="234"/>
      <c r="BQ3013" s="234"/>
      <c r="BR3013" s="234"/>
      <c r="BS3013" s="234"/>
      <c r="BT3013" s="234"/>
      <c r="BU3013" s="234"/>
      <c r="BV3013" s="234"/>
      <c r="BW3013" s="234"/>
      <c r="BX3013" s="234"/>
      <c r="BY3013" s="234"/>
      <c r="BZ3013" s="234"/>
      <c r="CA3013" s="234"/>
      <c r="CB3013" s="234"/>
      <c r="CC3013" s="234"/>
      <c r="CD3013" s="234"/>
      <c r="CE3013" s="234"/>
      <c r="CF3013" s="234"/>
      <c r="CG3013" s="234"/>
      <c r="CH3013" s="234"/>
      <c r="CI3013" s="234"/>
      <c r="CJ3013" s="234"/>
      <c r="CK3013" s="234"/>
      <c r="CL3013" s="234"/>
    </row>
    <row r="3014" spans="2:90" x14ac:dyDescent="0.4">
      <c r="B3014" s="187" t="str">
        <f>IFERROR(SUBSTITUTE(TRIM(MID(B3009, SEARCH("-", B3009) + 1, LEN(B3009))),":",""),"no unit")</f>
        <v>implant</v>
      </c>
      <c r="D3014" t="s">
        <v>562</v>
      </c>
      <c r="E3014" s="8" t="str">
        <f>ROW()&amp;" "&amp;D3014</f>
        <v>3014 TOGGLE-TV-V</v>
      </c>
      <c r="G3014" t="s">
        <v>332</v>
      </c>
      <c r="H3014" s="27"/>
      <c r="I3014" s="78"/>
      <c r="J3014" s="78"/>
      <c r="K3014" s="33"/>
      <c r="L3014" s="33"/>
      <c r="M3014" s="33"/>
      <c r="N3014" s="33"/>
      <c r="O3014" s="33"/>
      <c r="P3014" s="33"/>
      <c r="R3014" s="33"/>
      <c r="S3014" s="80"/>
      <c r="T3014" s="80"/>
      <c r="U3014" s="80"/>
      <c r="V3014" s="80"/>
      <c r="W3014" s="80"/>
      <c r="X3014" s="80"/>
      <c r="Y3014" s="80"/>
      <c r="Z3014" s="80"/>
      <c r="AA3014" s="80"/>
      <c r="AB3014" s="80"/>
      <c r="AC3014" s="80"/>
      <c r="AD3014" s="80"/>
      <c r="AE3014" s="80"/>
      <c r="AF3014" s="80"/>
      <c r="AG3014" s="80"/>
      <c r="AH3014" s="80"/>
      <c r="AI3014" s="80"/>
      <c r="AJ3014" s="80"/>
      <c r="AK3014" s="80"/>
      <c r="AL3014" s="80"/>
      <c r="AM3014" s="80"/>
      <c r="AN3014" s="80"/>
      <c r="AO3014" s="80"/>
      <c r="AP3014" s="80"/>
      <c r="AQ3014" s="80"/>
      <c r="AR3014" s="80"/>
      <c r="AS3014" s="80"/>
      <c r="AT3014" s="80"/>
      <c r="AU3014" s="80"/>
      <c r="AV3014" s="80"/>
      <c r="AW3014" s="80"/>
      <c r="AX3014" s="80"/>
      <c r="AY3014" s="80"/>
      <c r="AZ3014" s="80"/>
      <c r="BA3014" s="80"/>
      <c r="BB3014" s="80"/>
      <c r="BC3014" s="80"/>
      <c r="BD3014" s="80"/>
      <c r="BE3014" s="80"/>
      <c r="BF3014" s="80"/>
      <c r="BG3014" s="80"/>
      <c r="BH3014" s="80"/>
      <c r="BI3014" s="80"/>
      <c r="BJ3014" s="80"/>
      <c r="BK3014" s="80"/>
      <c r="BL3014" s="80"/>
      <c r="BM3014" s="80"/>
      <c r="BN3014" s="80"/>
      <c r="BO3014" s="80"/>
      <c r="BP3014" s="80"/>
      <c r="BQ3014" s="80"/>
      <c r="BR3014" s="80"/>
      <c r="BS3014" s="80"/>
      <c r="BT3014" s="80"/>
      <c r="BU3014" s="80"/>
      <c r="BV3014" s="80"/>
      <c r="BW3014" s="80"/>
      <c r="BX3014" s="80"/>
      <c r="BY3014" s="80"/>
      <c r="BZ3014" s="80"/>
      <c r="CA3014" s="80"/>
      <c r="CB3014" s="80"/>
      <c r="CC3014" s="80"/>
      <c r="CD3014" s="80"/>
      <c r="CE3014" s="80"/>
      <c r="CF3014" s="80"/>
      <c r="CG3014" s="80"/>
      <c r="CH3014" s="80"/>
      <c r="CI3014" s="80"/>
      <c r="CJ3014" s="80"/>
      <c r="CK3014" s="80"/>
      <c r="CL3014" s="80"/>
    </row>
    <row r="3015" spans="2:90" x14ac:dyDescent="0.4">
      <c r="B3015" s="132" t="s">
        <v>461</v>
      </c>
      <c r="D3015" t="s">
        <v>562</v>
      </c>
      <c r="E3015" s="8" t="str">
        <f t="shared" ref="E3015:E3020" si="4205">ROW()&amp;" "&amp;D3015</f>
        <v>3015 TOGGLE-TV-V</v>
      </c>
      <c r="G3015" t="s">
        <v>332</v>
      </c>
      <c r="H3015" s="27"/>
      <c r="I3015" s="78"/>
      <c r="J3015" s="78"/>
      <c r="K3015" s="33"/>
      <c r="L3015" s="33"/>
      <c r="M3015" s="33"/>
      <c r="N3015" s="33"/>
      <c r="O3015" s="33"/>
      <c r="P3015" s="33"/>
      <c r="R3015" s="33"/>
      <c r="S3015" s="80" t="str">
        <f t="shared" ref="S3015" si="4206">S3003</f>
        <v>S$12</v>
      </c>
      <c r="T3015" s="80" t="str">
        <f t="shared" ref="T3015:CE3015" si="4207">T3003</f>
        <v>T$12</v>
      </c>
      <c r="U3015" s="80" t="str">
        <f t="shared" si="4207"/>
        <v>U$12</v>
      </c>
      <c r="V3015" s="80" t="str">
        <f t="shared" si="4207"/>
        <v>V$12</v>
      </c>
      <c r="W3015" s="80" t="str">
        <f t="shared" si="4207"/>
        <v>W$12</v>
      </c>
      <c r="X3015" s="80" t="str">
        <f t="shared" si="4207"/>
        <v>X$12</v>
      </c>
      <c r="Y3015" s="80" t="str">
        <f t="shared" si="4207"/>
        <v>Y$12</v>
      </c>
      <c r="Z3015" s="80" t="str">
        <f t="shared" si="4207"/>
        <v>Z$12</v>
      </c>
      <c r="AA3015" s="80" t="str">
        <f t="shared" si="4207"/>
        <v>AA$12</v>
      </c>
      <c r="AB3015" s="80" t="str">
        <f t="shared" si="4207"/>
        <v>AB$12</v>
      </c>
      <c r="AC3015" s="80" t="str">
        <f t="shared" si="4207"/>
        <v>AC$12</v>
      </c>
      <c r="AD3015" s="80" t="str">
        <f t="shared" si="4207"/>
        <v>AD$12</v>
      </c>
      <c r="AE3015" s="80" t="str">
        <f t="shared" si="4207"/>
        <v>AE$12</v>
      </c>
      <c r="AF3015" s="80" t="str">
        <f t="shared" si="4207"/>
        <v>AF$12</v>
      </c>
      <c r="AG3015" s="80" t="str">
        <f t="shared" si="4207"/>
        <v>AG$12</v>
      </c>
      <c r="AH3015" s="80" t="str">
        <f t="shared" si="4207"/>
        <v>AH$12</v>
      </c>
      <c r="AI3015" s="80" t="str">
        <f t="shared" si="4207"/>
        <v>AI$12</v>
      </c>
      <c r="AJ3015" s="80" t="str">
        <f t="shared" si="4207"/>
        <v>AJ$12</v>
      </c>
      <c r="AK3015" s="80" t="str">
        <f t="shared" si="4207"/>
        <v>AK$12</v>
      </c>
      <c r="AL3015" s="80" t="str">
        <f t="shared" si="4207"/>
        <v>AL$12</v>
      </c>
      <c r="AM3015" s="80" t="str">
        <f t="shared" si="4207"/>
        <v>AM$12</v>
      </c>
      <c r="AN3015" s="80" t="str">
        <f t="shared" si="4207"/>
        <v>AN$12</v>
      </c>
      <c r="AO3015" s="80" t="str">
        <f t="shared" si="4207"/>
        <v>AO$12</v>
      </c>
      <c r="AP3015" s="80" t="str">
        <f t="shared" si="4207"/>
        <v>AP$12</v>
      </c>
      <c r="AQ3015" s="80" t="str">
        <f t="shared" si="4207"/>
        <v>AQ$12</v>
      </c>
      <c r="AR3015" s="80" t="str">
        <f t="shared" si="4207"/>
        <v>AR$12</v>
      </c>
      <c r="AS3015" s="80" t="str">
        <f t="shared" si="4207"/>
        <v>AS$12</v>
      </c>
      <c r="AT3015" s="80" t="str">
        <f t="shared" si="4207"/>
        <v>AT$12</v>
      </c>
      <c r="AU3015" s="80" t="str">
        <f t="shared" si="4207"/>
        <v>AU$12</v>
      </c>
      <c r="AV3015" s="80" t="str">
        <f t="shared" si="4207"/>
        <v>AV$12</v>
      </c>
      <c r="AW3015" s="80" t="str">
        <f t="shared" si="4207"/>
        <v>AW$12</v>
      </c>
      <c r="AX3015" s="80" t="str">
        <f t="shared" si="4207"/>
        <v>AX$12</v>
      </c>
      <c r="AY3015" s="80" t="str">
        <f t="shared" si="4207"/>
        <v>AY$12</v>
      </c>
      <c r="AZ3015" s="80" t="str">
        <f t="shared" si="4207"/>
        <v>AZ$12</v>
      </c>
      <c r="BA3015" s="80" t="str">
        <f t="shared" si="4207"/>
        <v>BA$12</v>
      </c>
      <c r="BB3015" s="80" t="str">
        <f t="shared" si="4207"/>
        <v>BB$12</v>
      </c>
      <c r="BC3015" s="80" t="str">
        <f t="shared" si="4207"/>
        <v>BC$12</v>
      </c>
      <c r="BD3015" s="80" t="str">
        <f t="shared" si="4207"/>
        <v>BD$12</v>
      </c>
      <c r="BE3015" s="80" t="str">
        <f t="shared" si="4207"/>
        <v>BE$12</v>
      </c>
      <c r="BF3015" s="80" t="str">
        <f t="shared" si="4207"/>
        <v>BF$12</v>
      </c>
      <c r="BG3015" s="80" t="str">
        <f t="shared" si="4207"/>
        <v>BG$12</v>
      </c>
      <c r="BH3015" s="80" t="str">
        <f t="shared" si="4207"/>
        <v>BH$12</v>
      </c>
      <c r="BI3015" s="80" t="str">
        <f t="shared" si="4207"/>
        <v>BI$12</v>
      </c>
      <c r="BJ3015" s="80" t="str">
        <f t="shared" si="4207"/>
        <v>BJ$12</v>
      </c>
      <c r="BK3015" s="80" t="str">
        <f t="shared" si="4207"/>
        <v>BK$12</v>
      </c>
      <c r="BL3015" s="80" t="str">
        <f t="shared" si="4207"/>
        <v>BL$12</v>
      </c>
      <c r="BM3015" s="80" t="str">
        <f t="shared" si="4207"/>
        <v>BM$12</v>
      </c>
      <c r="BN3015" s="80" t="str">
        <f t="shared" si="4207"/>
        <v>BN$12</v>
      </c>
      <c r="BO3015" s="80" t="str">
        <f t="shared" si="4207"/>
        <v>BO$12</v>
      </c>
      <c r="BP3015" s="80" t="str">
        <f t="shared" si="4207"/>
        <v>BP$12</v>
      </c>
      <c r="BQ3015" s="80" t="str">
        <f t="shared" si="4207"/>
        <v>BQ$12</v>
      </c>
      <c r="BR3015" s="80" t="str">
        <f t="shared" si="4207"/>
        <v>BR$12</v>
      </c>
      <c r="BS3015" s="80" t="str">
        <f t="shared" si="4207"/>
        <v>BS$12</v>
      </c>
      <c r="BT3015" s="80" t="str">
        <f t="shared" si="4207"/>
        <v>BT$12</v>
      </c>
      <c r="BU3015" s="80" t="str">
        <f t="shared" si="4207"/>
        <v>BU$12</v>
      </c>
      <c r="BV3015" s="80" t="str">
        <f t="shared" si="4207"/>
        <v>BV$12</v>
      </c>
      <c r="BW3015" s="80" t="str">
        <f t="shared" si="4207"/>
        <v>BW$12</v>
      </c>
      <c r="BX3015" s="80" t="str">
        <f t="shared" si="4207"/>
        <v>BX$12</v>
      </c>
      <c r="BY3015" s="80" t="str">
        <f t="shared" si="4207"/>
        <v>BY$12</v>
      </c>
      <c r="BZ3015" s="80" t="str">
        <f t="shared" si="4207"/>
        <v>BZ$12</v>
      </c>
      <c r="CA3015" s="80" t="str">
        <f t="shared" si="4207"/>
        <v>CA$12</v>
      </c>
      <c r="CB3015" s="80" t="str">
        <f t="shared" si="4207"/>
        <v>CB$12</v>
      </c>
      <c r="CC3015" s="80" t="str">
        <f t="shared" si="4207"/>
        <v>CC$12</v>
      </c>
      <c r="CD3015" s="80" t="str">
        <f t="shared" si="4207"/>
        <v>CD$12</v>
      </c>
      <c r="CE3015" s="80" t="str">
        <f t="shared" si="4207"/>
        <v>CE$12</v>
      </c>
      <c r="CF3015" s="80" t="str">
        <f t="shared" ref="CF3015:CK3015" si="4208">CF3003</f>
        <v>CF$12</v>
      </c>
      <c r="CG3015" s="80" t="str">
        <f t="shared" si="4208"/>
        <v>CG$12</v>
      </c>
      <c r="CH3015" s="80" t="str">
        <f t="shared" si="4208"/>
        <v>CH$12</v>
      </c>
      <c r="CI3015" s="80" t="str">
        <f t="shared" si="4208"/>
        <v>CI$12</v>
      </c>
      <c r="CJ3015" s="80" t="str">
        <f t="shared" si="4208"/>
        <v>CJ$12</v>
      </c>
      <c r="CK3015" s="80" t="str">
        <f t="shared" si="4208"/>
        <v>CK$12</v>
      </c>
      <c r="CL3015" s="80" t="str">
        <f t="shared" ref="CL3015" si="4209">CL3003</f>
        <v>CL$12</v>
      </c>
    </row>
    <row r="3016" spans="2:90" x14ac:dyDescent="0.4">
      <c r="B3016" s="187" t="s">
        <v>462</v>
      </c>
      <c r="D3016" t="s">
        <v>562</v>
      </c>
      <c r="E3016" s="8" t="str">
        <f t="shared" si="4205"/>
        <v>3016 TOGGLE-TV-V</v>
      </c>
      <c r="G3016" t="s">
        <v>332</v>
      </c>
      <c r="K3016" s="53"/>
      <c r="L3016" s="53"/>
      <c r="M3016" s="53"/>
      <c r="N3016" s="53"/>
      <c r="O3016" s="53"/>
      <c r="P3016" s="53"/>
      <c r="R3016" s="24"/>
      <c r="S3016" s="208" t="str">
        <f t="shared" ref="S3016" si="4210">ADDRESS(ROW(S3012),COLUMN(S3012),2)</f>
        <v>S$3012</v>
      </c>
      <c r="T3016" s="208" t="str">
        <f t="shared" ref="T3016:CE3016" si="4211">ADDRESS(ROW(T3012),COLUMN(T3012),2)</f>
        <v>T$3012</v>
      </c>
      <c r="U3016" s="208" t="str">
        <f t="shared" si="4211"/>
        <v>U$3012</v>
      </c>
      <c r="V3016" s="208" t="str">
        <f t="shared" si="4211"/>
        <v>V$3012</v>
      </c>
      <c r="W3016" s="208" t="str">
        <f t="shared" si="4211"/>
        <v>W$3012</v>
      </c>
      <c r="X3016" s="208" t="str">
        <f t="shared" si="4211"/>
        <v>X$3012</v>
      </c>
      <c r="Y3016" s="208" t="str">
        <f t="shared" si="4211"/>
        <v>Y$3012</v>
      </c>
      <c r="Z3016" s="208" t="str">
        <f t="shared" si="4211"/>
        <v>Z$3012</v>
      </c>
      <c r="AA3016" s="208" t="str">
        <f t="shared" si="4211"/>
        <v>AA$3012</v>
      </c>
      <c r="AB3016" s="208" t="str">
        <f t="shared" si="4211"/>
        <v>AB$3012</v>
      </c>
      <c r="AC3016" s="208" t="str">
        <f t="shared" si="4211"/>
        <v>AC$3012</v>
      </c>
      <c r="AD3016" s="208" t="str">
        <f t="shared" si="4211"/>
        <v>AD$3012</v>
      </c>
      <c r="AE3016" s="208" t="str">
        <f t="shared" si="4211"/>
        <v>AE$3012</v>
      </c>
      <c r="AF3016" s="208" t="str">
        <f t="shared" si="4211"/>
        <v>AF$3012</v>
      </c>
      <c r="AG3016" s="208" t="str">
        <f t="shared" si="4211"/>
        <v>AG$3012</v>
      </c>
      <c r="AH3016" s="208" t="str">
        <f t="shared" si="4211"/>
        <v>AH$3012</v>
      </c>
      <c r="AI3016" s="208" t="str">
        <f t="shared" si="4211"/>
        <v>AI$3012</v>
      </c>
      <c r="AJ3016" s="208" t="str">
        <f t="shared" si="4211"/>
        <v>AJ$3012</v>
      </c>
      <c r="AK3016" s="208" t="str">
        <f t="shared" si="4211"/>
        <v>AK$3012</v>
      </c>
      <c r="AL3016" s="208" t="str">
        <f t="shared" si="4211"/>
        <v>AL$3012</v>
      </c>
      <c r="AM3016" s="208" t="str">
        <f t="shared" si="4211"/>
        <v>AM$3012</v>
      </c>
      <c r="AN3016" s="208" t="str">
        <f t="shared" si="4211"/>
        <v>AN$3012</v>
      </c>
      <c r="AO3016" s="208" t="str">
        <f t="shared" si="4211"/>
        <v>AO$3012</v>
      </c>
      <c r="AP3016" s="208" t="str">
        <f t="shared" si="4211"/>
        <v>AP$3012</v>
      </c>
      <c r="AQ3016" s="208" t="str">
        <f t="shared" si="4211"/>
        <v>AQ$3012</v>
      </c>
      <c r="AR3016" s="208" t="str">
        <f t="shared" si="4211"/>
        <v>AR$3012</v>
      </c>
      <c r="AS3016" s="208" t="str">
        <f t="shared" si="4211"/>
        <v>AS$3012</v>
      </c>
      <c r="AT3016" s="208" t="str">
        <f t="shared" si="4211"/>
        <v>AT$3012</v>
      </c>
      <c r="AU3016" s="208" t="str">
        <f t="shared" si="4211"/>
        <v>AU$3012</v>
      </c>
      <c r="AV3016" s="208" t="str">
        <f t="shared" si="4211"/>
        <v>AV$3012</v>
      </c>
      <c r="AW3016" s="208" t="str">
        <f t="shared" si="4211"/>
        <v>AW$3012</v>
      </c>
      <c r="AX3016" s="208" t="str">
        <f t="shared" si="4211"/>
        <v>AX$3012</v>
      </c>
      <c r="AY3016" s="208" t="str">
        <f t="shared" si="4211"/>
        <v>AY$3012</v>
      </c>
      <c r="AZ3016" s="208" t="str">
        <f t="shared" si="4211"/>
        <v>AZ$3012</v>
      </c>
      <c r="BA3016" s="208" t="str">
        <f t="shared" si="4211"/>
        <v>BA$3012</v>
      </c>
      <c r="BB3016" s="208" t="str">
        <f t="shared" si="4211"/>
        <v>BB$3012</v>
      </c>
      <c r="BC3016" s="208" t="str">
        <f t="shared" si="4211"/>
        <v>BC$3012</v>
      </c>
      <c r="BD3016" s="208" t="str">
        <f t="shared" si="4211"/>
        <v>BD$3012</v>
      </c>
      <c r="BE3016" s="208" t="str">
        <f t="shared" si="4211"/>
        <v>BE$3012</v>
      </c>
      <c r="BF3016" s="208" t="str">
        <f t="shared" si="4211"/>
        <v>BF$3012</v>
      </c>
      <c r="BG3016" s="208" t="str">
        <f t="shared" si="4211"/>
        <v>BG$3012</v>
      </c>
      <c r="BH3016" s="208" t="str">
        <f t="shared" si="4211"/>
        <v>BH$3012</v>
      </c>
      <c r="BI3016" s="208" t="str">
        <f t="shared" si="4211"/>
        <v>BI$3012</v>
      </c>
      <c r="BJ3016" s="208" t="str">
        <f t="shared" si="4211"/>
        <v>BJ$3012</v>
      </c>
      <c r="BK3016" s="208" t="str">
        <f t="shared" si="4211"/>
        <v>BK$3012</v>
      </c>
      <c r="BL3016" s="208" t="str">
        <f t="shared" si="4211"/>
        <v>BL$3012</v>
      </c>
      <c r="BM3016" s="208" t="str">
        <f t="shared" si="4211"/>
        <v>BM$3012</v>
      </c>
      <c r="BN3016" s="208" t="str">
        <f t="shared" si="4211"/>
        <v>BN$3012</v>
      </c>
      <c r="BO3016" s="208" t="str">
        <f t="shared" si="4211"/>
        <v>BO$3012</v>
      </c>
      <c r="BP3016" s="208" t="str">
        <f t="shared" si="4211"/>
        <v>BP$3012</v>
      </c>
      <c r="BQ3016" s="208" t="str">
        <f t="shared" si="4211"/>
        <v>BQ$3012</v>
      </c>
      <c r="BR3016" s="208" t="str">
        <f t="shared" si="4211"/>
        <v>BR$3012</v>
      </c>
      <c r="BS3016" s="208" t="str">
        <f t="shared" si="4211"/>
        <v>BS$3012</v>
      </c>
      <c r="BT3016" s="208" t="str">
        <f t="shared" si="4211"/>
        <v>BT$3012</v>
      </c>
      <c r="BU3016" s="208" t="str">
        <f t="shared" si="4211"/>
        <v>BU$3012</v>
      </c>
      <c r="BV3016" s="208" t="str">
        <f t="shared" si="4211"/>
        <v>BV$3012</v>
      </c>
      <c r="BW3016" s="208" t="str">
        <f t="shared" si="4211"/>
        <v>BW$3012</v>
      </c>
      <c r="BX3016" s="208" t="str">
        <f t="shared" si="4211"/>
        <v>BX$3012</v>
      </c>
      <c r="BY3016" s="208" t="str">
        <f t="shared" si="4211"/>
        <v>BY$3012</v>
      </c>
      <c r="BZ3016" s="208" t="str">
        <f t="shared" si="4211"/>
        <v>BZ$3012</v>
      </c>
      <c r="CA3016" s="208" t="str">
        <f t="shared" si="4211"/>
        <v>CA$3012</v>
      </c>
      <c r="CB3016" s="208" t="str">
        <f t="shared" si="4211"/>
        <v>CB$3012</v>
      </c>
      <c r="CC3016" s="208" t="str">
        <f t="shared" si="4211"/>
        <v>CC$3012</v>
      </c>
      <c r="CD3016" s="208" t="str">
        <f t="shared" si="4211"/>
        <v>CD$3012</v>
      </c>
      <c r="CE3016" s="208" t="str">
        <f t="shared" si="4211"/>
        <v>CE$3012</v>
      </c>
      <c r="CF3016" s="208" t="str">
        <f t="shared" ref="CF3016:CK3016" si="4212">ADDRESS(ROW(CF3012),COLUMN(CF3012),2)</f>
        <v>CF$3012</v>
      </c>
      <c r="CG3016" s="208" t="str">
        <f t="shared" si="4212"/>
        <v>CG$3012</v>
      </c>
      <c r="CH3016" s="208" t="str">
        <f t="shared" si="4212"/>
        <v>CH$3012</v>
      </c>
      <c r="CI3016" s="208" t="str">
        <f t="shared" si="4212"/>
        <v>CI$3012</v>
      </c>
      <c r="CJ3016" s="208" t="str">
        <f t="shared" si="4212"/>
        <v>CJ$3012</v>
      </c>
      <c r="CK3016" s="208" t="str">
        <f t="shared" si="4212"/>
        <v>CK$3012</v>
      </c>
      <c r="CL3016" s="208" t="str">
        <f t="shared" ref="CL3016" si="4213">ADDRESS(ROW(CL3012),COLUMN(CL3012),2)</f>
        <v>CL$3012</v>
      </c>
    </row>
    <row r="3017" spans="2:90" x14ac:dyDescent="0.4">
      <c r="B3017" s="187" t="str">
        <f>B3009</f>
        <v>Volume of a volume modifier - implant</v>
      </c>
      <c r="D3017" t="s">
        <v>562</v>
      </c>
      <c r="E3017" s="8" t="str">
        <f t="shared" si="4205"/>
        <v>3017 TOGGLE-TV-V</v>
      </c>
      <c r="G3017" t="s">
        <v>332</v>
      </c>
      <c r="H3017" s="12"/>
      <c r="I3017" s="60"/>
      <c r="J3017" s="60"/>
      <c r="K3017" s="15"/>
      <c r="L3017" s="15"/>
      <c r="M3017" s="15"/>
      <c r="N3017" s="15"/>
      <c r="O3017" s="15"/>
      <c r="P3017" s="15"/>
      <c r="R3017" s="15"/>
      <c r="S3017" s="80"/>
      <c r="T3017" s="80"/>
      <c r="U3017" s="80"/>
      <c r="V3017" s="80"/>
      <c r="W3017" s="80"/>
      <c r="X3017" s="80"/>
      <c r="Y3017" s="80"/>
      <c r="Z3017" s="80"/>
      <c r="AA3017" s="80"/>
      <c r="AB3017" s="80"/>
      <c r="AC3017" s="80"/>
      <c r="AD3017" s="80"/>
      <c r="AE3017" s="80"/>
      <c r="AF3017" s="80"/>
      <c r="AG3017" s="80"/>
      <c r="AH3017" s="80"/>
      <c r="AI3017" s="80"/>
      <c r="AJ3017" s="80"/>
      <c r="AK3017" s="80"/>
      <c r="AL3017" s="80"/>
      <c r="AM3017" s="80"/>
      <c r="AN3017" s="80"/>
      <c r="AO3017" s="80"/>
      <c r="AP3017" s="80"/>
      <c r="AQ3017" s="80"/>
      <c r="AR3017" s="80"/>
      <c r="AS3017" s="80"/>
      <c r="AT3017" s="80"/>
      <c r="AU3017" s="80"/>
      <c r="AV3017" s="80"/>
      <c r="AW3017" s="80"/>
      <c r="AX3017" s="80"/>
      <c r="AY3017" s="80"/>
      <c r="AZ3017" s="80"/>
      <c r="BA3017" s="80"/>
      <c r="BB3017" s="80"/>
      <c r="BC3017" s="80"/>
      <c r="BD3017" s="80"/>
      <c r="BE3017" s="80"/>
      <c r="BF3017" s="80"/>
      <c r="BG3017" s="80"/>
      <c r="BH3017" s="80"/>
      <c r="BI3017" s="80"/>
      <c r="BJ3017" s="80"/>
      <c r="BK3017" s="80"/>
      <c r="BL3017" s="80"/>
      <c r="BM3017" s="80"/>
      <c r="BN3017" s="80"/>
      <c r="BO3017" s="80"/>
      <c r="BP3017" s="80"/>
      <c r="BQ3017" s="80"/>
      <c r="BR3017" s="80"/>
      <c r="BS3017" s="80"/>
      <c r="BT3017" s="80"/>
      <c r="BU3017" s="80"/>
      <c r="BV3017" s="80"/>
      <c r="BW3017" s="80"/>
      <c r="BX3017" s="80"/>
      <c r="BY3017" s="80"/>
      <c r="BZ3017" s="80"/>
      <c r="CA3017" s="80"/>
      <c r="CB3017" s="80"/>
      <c r="CC3017" s="80"/>
      <c r="CD3017" s="80"/>
      <c r="CE3017" s="80"/>
      <c r="CF3017" s="80"/>
      <c r="CG3017" s="80"/>
      <c r="CH3017" s="80"/>
      <c r="CI3017" s="80"/>
      <c r="CJ3017" s="80"/>
      <c r="CK3017" s="80"/>
      <c r="CL3017" s="80"/>
    </row>
    <row r="3018" spans="2:90" x14ac:dyDescent="0.4">
      <c r="B3018" s="132" t="str">
        <f>B3006</f>
        <v xml:space="preserve">secondary unit </v>
      </c>
      <c r="D3018" t="s">
        <v>562</v>
      </c>
      <c r="E3018" s="8" t="str">
        <f t="shared" si="4205"/>
        <v>3018 TOGGLE-TV-V</v>
      </c>
      <c r="G3018" t="s">
        <v>332</v>
      </c>
      <c r="H3018" s="12"/>
      <c r="I3018" s="60"/>
      <c r="J3018" s="60"/>
      <c r="K3018" s="15"/>
      <c r="L3018" s="15"/>
      <c r="M3018" s="15"/>
      <c r="N3018" s="15"/>
      <c r="O3018" s="15"/>
      <c r="P3018" s="15"/>
      <c r="R3018" s="15"/>
      <c r="S3018" s="76"/>
      <c r="T3018" s="76"/>
      <c r="U3018" s="76"/>
      <c r="V3018" s="76"/>
      <c r="W3018" s="76"/>
      <c r="X3018" s="76"/>
      <c r="Y3018" s="76"/>
      <c r="Z3018" s="76"/>
      <c r="AA3018" s="76"/>
      <c r="AB3018" s="76"/>
      <c r="AC3018" s="76"/>
      <c r="AD3018" s="76"/>
      <c r="AE3018" s="76"/>
      <c r="AF3018" s="76"/>
      <c r="AG3018" s="76"/>
      <c r="AH3018" s="76"/>
      <c r="AI3018" s="76"/>
      <c r="AJ3018" s="76"/>
      <c r="AK3018" s="76"/>
      <c r="AL3018" s="76"/>
      <c r="AM3018" s="76"/>
      <c r="AN3018" s="76"/>
      <c r="AO3018" s="76"/>
      <c r="AP3018" s="76"/>
      <c r="AQ3018" s="76"/>
      <c r="AR3018" s="76"/>
      <c r="AS3018" s="76"/>
      <c r="AT3018" s="76"/>
      <c r="AU3018" s="76"/>
      <c r="AV3018" s="76"/>
      <c r="AW3018" s="76"/>
      <c r="AX3018" s="76"/>
      <c r="AY3018" s="76"/>
      <c r="AZ3018" s="76"/>
      <c r="BA3018" s="76"/>
      <c r="BB3018" s="76"/>
      <c r="BC3018" s="76"/>
      <c r="BD3018" s="76"/>
      <c r="BE3018" s="76"/>
      <c r="BF3018" s="76"/>
      <c r="BG3018" s="76"/>
      <c r="BH3018" s="76"/>
      <c r="BI3018" s="76"/>
      <c r="BJ3018" s="76"/>
      <c r="BK3018" s="76"/>
      <c r="BL3018" s="76"/>
      <c r="BM3018" s="76"/>
      <c r="BN3018" s="76"/>
      <c r="BO3018" s="76"/>
      <c r="BP3018" s="76"/>
      <c r="BQ3018" s="76"/>
      <c r="BR3018" s="76"/>
      <c r="BS3018" s="76"/>
      <c r="BT3018" s="76"/>
      <c r="BU3018" s="76"/>
      <c r="BV3018" s="76"/>
      <c r="BW3018" s="76"/>
      <c r="BX3018" s="76"/>
      <c r="BY3018" s="76"/>
      <c r="BZ3018" s="76"/>
      <c r="CA3018" s="76"/>
      <c r="CB3018" s="76"/>
      <c r="CC3018" s="76"/>
      <c r="CD3018" s="76"/>
      <c r="CE3018" s="76"/>
      <c r="CF3018" s="76"/>
      <c r="CG3018" s="76"/>
      <c r="CH3018" s="76"/>
      <c r="CI3018" s="76"/>
      <c r="CJ3018" s="76"/>
      <c r="CK3018" s="76"/>
      <c r="CL3018" s="76"/>
    </row>
    <row r="3019" spans="2:90" x14ac:dyDescent="0.4">
      <c r="B3019" s="132" t="str">
        <f>B3007</f>
        <v>Secondary revenue driver</v>
      </c>
      <c r="D3019" t="s">
        <v>562</v>
      </c>
      <c r="E3019" s="8" t="str">
        <f t="shared" si="4205"/>
        <v>3019 TOGGLE-TV-V</v>
      </c>
      <c r="G3019" t="s">
        <v>332</v>
      </c>
      <c r="H3019" s="12"/>
      <c r="I3019" s="60"/>
      <c r="J3019" s="60"/>
      <c r="K3019" s="15"/>
      <c r="L3019" s="15"/>
      <c r="M3019" s="15"/>
      <c r="N3019" s="15"/>
      <c r="O3019" s="15"/>
      <c r="P3019" s="15"/>
      <c r="R3019" s="15"/>
      <c r="S3019" s="76"/>
      <c r="T3019" s="76"/>
      <c r="U3019" s="76"/>
      <c r="V3019" s="76"/>
      <c r="W3019" s="76"/>
      <c r="X3019" s="76"/>
      <c r="Y3019" s="76"/>
      <c r="Z3019" s="76"/>
      <c r="AA3019" s="76"/>
      <c r="AB3019" s="76"/>
      <c r="AC3019" s="76"/>
      <c r="AD3019" s="76"/>
      <c r="AE3019" s="76"/>
      <c r="AF3019" s="76"/>
      <c r="AG3019" s="76"/>
      <c r="AH3019" s="76"/>
      <c r="AI3019" s="76"/>
      <c r="AJ3019" s="76"/>
      <c r="AK3019" s="76"/>
      <c r="AL3019" s="76"/>
      <c r="AM3019" s="76"/>
      <c r="AN3019" s="76"/>
      <c r="AO3019" s="76"/>
      <c r="AP3019" s="76"/>
      <c r="AQ3019" s="76"/>
      <c r="AR3019" s="76"/>
      <c r="AS3019" s="76"/>
      <c r="AT3019" s="76"/>
      <c r="AU3019" s="76"/>
      <c r="AV3019" s="76"/>
      <c r="AW3019" s="76"/>
      <c r="AX3019" s="76"/>
      <c r="AY3019" s="76"/>
      <c r="AZ3019" s="76"/>
      <c r="BA3019" s="76"/>
      <c r="BB3019" s="76"/>
      <c r="BC3019" s="76"/>
      <c r="BD3019" s="76"/>
      <c r="BE3019" s="76"/>
      <c r="BF3019" s="76"/>
      <c r="BG3019" s="76"/>
      <c r="BH3019" s="76"/>
      <c r="BI3019" s="76"/>
      <c r="BJ3019" s="76"/>
      <c r="BK3019" s="76"/>
      <c r="BL3019" s="76"/>
      <c r="BM3019" s="76"/>
      <c r="BN3019" s="76"/>
      <c r="BO3019" s="76"/>
      <c r="BP3019" s="76"/>
      <c r="BQ3019" s="76"/>
      <c r="BR3019" s="76"/>
      <c r="BS3019" s="76"/>
      <c r="BT3019" s="76"/>
      <c r="BU3019" s="76"/>
      <c r="BV3019" s="76"/>
      <c r="BW3019" s="76"/>
      <c r="BX3019" s="76"/>
      <c r="BY3019" s="76"/>
      <c r="BZ3019" s="76"/>
      <c r="CA3019" s="76"/>
      <c r="CB3019" s="76"/>
      <c r="CC3019" s="76"/>
      <c r="CD3019" s="76"/>
      <c r="CE3019" s="76"/>
      <c r="CF3019" s="76"/>
      <c r="CG3019" s="76"/>
      <c r="CH3019" s="76"/>
      <c r="CI3019" s="76"/>
      <c r="CJ3019" s="76"/>
      <c r="CK3019" s="76"/>
      <c r="CL3019" s="76"/>
    </row>
    <row r="3020" spans="2:90" x14ac:dyDescent="0.4">
      <c r="B3020" s="132" t="str">
        <f>B3008</f>
        <v>Secondary volume driver</v>
      </c>
      <c r="D3020" t="s">
        <v>562</v>
      </c>
      <c r="E3020" s="8" t="str">
        <f t="shared" si="4205"/>
        <v>3020 TOGGLE-TV-V</v>
      </c>
      <c r="G3020" t="s">
        <v>332</v>
      </c>
      <c r="H3020" s="12"/>
      <c r="I3020" s="60"/>
      <c r="J3020" s="60"/>
      <c r="K3020" s="15"/>
      <c r="L3020" s="15"/>
      <c r="M3020" s="15"/>
      <c r="N3020" s="15"/>
      <c r="O3020" s="15"/>
      <c r="P3020" s="15"/>
      <c r="R3020" s="15"/>
      <c r="S3020" s="175"/>
      <c r="T3020" s="175"/>
      <c r="U3020" s="175"/>
      <c r="V3020" s="175"/>
      <c r="W3020" s="175"/>
      <c r="X3020" s="175"/>
      <c r="Y3020" s="175"/>
      <c r="Z3020" s="175"/>
      <c r="AA3020" s="175"/>
      <c r="AB3020" s="175"/>
      <c r="AC3020" s="175"/>
      <c r="AD3020" s="175"/>
      <c r="AE3020" s="175"/>
      <c r="AF3020" s="175"/>
      <c r="AG3020" s="175"/>
      <c r="AH3020" s="175"/>
      <c r="AI3020" s="175"/>
      <c r="AJ3020" s="175"/>
      <c r="AK3020" s="175"/>
      <c r="AL3020" s="175"/>
      <c r="AM3020" s="175"/>
      <c r="AN3020" s="175"/>
      <c r="AO3020" s="175"/>
      <c r="AP3020" s="175"/>
      <c r="AQ3020" s="175"/>
      <c r="AR3020" s="175"/>
      <c r="AS3020" s="175"/>
      <c r="AT3020" s="175"/>
      <c r="AU3020" s="175"/>
      <c r="AV3020" s="175"/>
      <c r="AW3020" s="175"/>
      <c r="AX3020" s="175"/>
      <c r="AY3020" s="175"/>
      <c r="AZ3020" s="175"/>
      <c r="BA3020" s="175"/>
      <c r="BB3020" s="175"/>
      <c r="BC3020" s="175"/>
      <c r="BD3020" s="175"/>
      <c r="BE3020" s="175"/>
      <c r="BF3020" s="175"/>
      <c r="BG3020" s="175"/>
      <c r="BH3020" s="175"/>
      <c r="BI3020" s="175"/>
      <c r="BJ3020" s="175"/>
      <c r="BK3020" s="175"/>
      <c r="BL3020" s="175"/>
      <c r="BM3020" s="175"/>
      <c r="BN3020" s="175"/>
      <c r="BO3020" s="175"/>
      <c r="BP3020" s="175"/>
      <c r="BQ3020" s="175"/>
      <c r="BR3020" s="175"/>
      <c r="BS3020" s="175"/>
      <c r="BT3020" s="175"/>
      <c r="BU3020" s="175"/>
      <c r="BV3020" s="175"/>
      <c r="BW3020" s="175"/>
      <c r="BX3020" s="175"/>
      <c r="BY3020" s="175"/>
      <c r="BZ3020" s="175"/>
      <c r="CA3020" s="175"/>
      <c r="CB3020" s="175"/>
      <c r="CC3020" s="175"/>
      <c r="CD3020" s="175"/>
      <c r="CE3020" s="175"/>
      <c r="CF3020" s="175"/>
      <c r="CG3020" s="175"/>
      <c r="CH3020" s="175"/>
      <c r="CI3020" s="175"/>
      <c r="CJ3020" s="175"/>
      <c r="CK3020" s="175"/>
      <c r="CL3020" s="175"/>
    </row>
    <row r="3021" spans="2:90" x14ac:dyDescent="0.4">
      <c r="B3021" s="181" t="s">
        <v>459</v>
      </c>
      <c r="E3021" s="8"/>
      <c r="H3021" s="182"/>
      <c r="I3021" s="183"/>
      <c r="J3021" s="183"/>
      <c r="K3021" s="184"/>
      <c r="L3021" s="184"/>
      <c r="M3021" s="184"/>
      <c r="N3021" s="184"/>
      <c r="O3021" s="184"/>
      <c r="P3021" s="184"/>
      <c r="R3021" s="185"/>
      <c r="S3021" s="186"/>
      <c r="T3021" s="186"/>
      <c r="U3021" s="186"/>
      <c r="V3021" s="186"/>
      <c r="W3021" s="186"/>
      <c r="X3021" s="186"/>
      <c r="Y3021" s="186"/>
      <c r="Z3021" s="186"/>
      <c r="AA3021" s="186"/>
      <c r="AB3021" s="186"/>
      <c r="AC3021" s="186"/>
      <c r="AD3021" s="186"/>
      <c r="AE3021" s="186"/>
      <c r="AF3021" s="186"/>
      <c r="AG3021" s="186"/>
      <c r="AH3021" s="186"/>
      <c r="AI3021" s="186"/>
      <c r="AJ3021" s="186"/>
      <c r="AK3021" s="186"/>
      <c r="AL3021" s="186"/>
      <c r="AM3021" s="186"/>
      <c r="AN3021" s="186"/>
      <c r="AO3021" s="186"/>
      <c r="AP3021" s="186"/>
      <c r="AQ3021" s="186"/>
      <c r="AR3021" s="186"/>
      <c r="AS3021" s="186"/>
      <c r="AT3021" s="186"/>
      <c r="AU3021" s="186"/>
      <c r="AV3021" s="186"/>
      <c r="AW3021" s="186"/>
      <c r="AX3021" s="186"/>
      <c r="AY3021" s="186"/>
      <c r="AZ3021" s="186"/>
      <c r="BA3021" s="186"/>
      <c r="BB3021" s="186"/>
      <c r="BC3021" s="186"/>
      <c r="BD3021" s="186"/>
      <c r="BE3021" s="186"/>
      <c r="BF3021" s="186"/>
      <c r="BG3021" s="186"/>
      <c r="BH3021" s="186"/>
      <c r="BI3021" s="186"/>
      <c r="BJ3021" s="186"/>
      <c r="BK3021" s="186"/>
      <c r="BL3021" s="186"/>
      <c r="BM3021" s="186"/>
      <c r="BN3021" s="186"/>
      <c r="BO3021" s="186"/>
      <c r="BP3021" s="186"/>
      <c r="BQ3021" s="186"/>
      <c r="BR3021" s="186"/>
      <c r="BS3021" s="186"/>
      <c r="BT3021" s="186"/>
      <c r="BU3021" s="186"/>
      <c r="BV3021" s="186"/>
      <c r="BW3021" s="186"/>
      <c r="BX3021" s="186"/>
      <c r="BY3021" s="186"/>
      <c r="BZ3021" s="186"/>
      <c r="CA3021" s="186"/>
      <c r="CB3021" s="186"/>
      <c r="CC3021" s="186"/>
      <c r="CD3021" s="186"/>
      <c r="CE3021" s="186"/>
      <c r="CF3021" s="186"/>
      <c r="CG3021" s="186"/>
      <c r="CH3021" s="186"/>
      <c r="CI3021" s="186"/>
      <c r="CJ3021" s="186"/>
      <c r="CK3021" s="186"/>
      <c r="CL3021" s="186"/>
    </row>
    <row r="3022" spans="2:90" x14ac:dyDescent="0.4">
      <c r="B3022" s="181" t="s">
        <v>456</v>
      </c>
      <c r="E3022" s="8"/>
      <c r="H3022" s="182"/>
      <c r="I3022" s="183"/>
      <c r="J3022" s="183"/>
      <c r="K3022" s="184"/>
      <c r="L3022" s="184"/>
      <c r="M3022" s="184"/>
      <c r="N3022" s="184"/>
      <c r="O3022" s="184"/>
      <c r="P3022" s="184"/>
      <c r="R3022" s="185"/>
      <c r="S3022" s="186"/>
      <c r="T3022" s="186"/>
      <c r="U3022" s="186"/>
      <c r="V3022" s="186"/>
      <c r="W3022" s="186"/>
      <c r="X3022" s="186"/>
      <c r="Y3022" s="186"/>
      <c r="Z3022" s="186"/>
      <c r="AA3022" s="186"/>
      <c r="AB3022" s="186"/>
      <c r="AC3022" s="186"/>
      <c r="AD3022" s="186"/>
      <c r="AE3022" s="186"/>
      <c r="AF3022" s="186"/>
      <c r="AG3022" s="186"/>
      <c r="AH3022" s="186"/>
      <c r="AI3022" s="186"/>
      <c r="AJ3022" s="186"/>
      <c r="AK3022" s="186"/>
      <c r="AL3022" s="186"/>
      <c r="AM3022" s="186"/>
      <c r="AN3022" s="186"/>
      <c r="AO3022" s="186"/>
      <c r="AP3022" s="186"/>
      <c r="AQ3022" s="186"/>
      <c r="AR3022" s="186"/>
      <c r="AS3022" s="186"/>
      <c r="AT3022" s="186"/>
      <c r="AU3022" s="186"/>
      <c r="AV3022" s="186"/>
      <c r="AW3022" s="186"/>
      <c r="AX3022" s="186"/>
      <c r="AY3022" s="186"/>
      <c r="AZ3022" s="186"/>
      <c r="BA3022" s="186"/>
      <c r="BB3022" s="186"/>
      <c r="BC3022" s="186"/>
      <c r="BD3022" s="186"/>
      <c r="BE3022" s="186"/>
      <c r="BF3022" s="186"/>
      <c r="BG3022" s="186"/>
      <c r="BH3022" s="186"/>
      <c r="BI3022" s="186"/>
      <c r="BJ3022" s="186"/>
      <c r="BK3022" s="186"/>
      <c r="BL3022" s="186"/>
      <c r="BM3022" s="186"/>
      <c r="BN3022" s="186"/>
      <c r="BO3022" s="186"/>
      <c r="BP3022" s="186"/>
      <c r="BQ3022" s="186"/>
      <c r="BR3022" s="186"/>
      <c r="BS3022" s="186"/>
      <c r="BT3022" s="186"/>
      <c r="BU3022" s="186"/>
      <c r="BV3022" s="186"/>
      <c r="BW3022" s="186"/>
      <c r="BX3022" s="186"/>
      <c r="BY3022" s="186"/>
      <c r="BZ3022" s="186"/>
      <c r="CA3022" s="186"/>
      <c r="CB3022" s="186"/>
      <c r="CC3022" s="186"/>
      <c r="CD3022" s="186"/>
      <c r="CE3022" s="186"/>
      <c r="CF3022" s="186"/>
      <c r="CG3022" s="186"/>
      <c r="CH3022" s="186"/>
      <c r="CI3022" s="186"/>
      <c r="CJ3022" s="186"/>
      <c r="CK3022" s="186"/>
      <c r="CL3022" s="186"/>
    </row>
    <row r="3023" spans="2:90" x14ac:dyDescent="0.4">
      <c r="B3023" s="132"/>
      <c r="E3023" s="8"/>
      <c r="H3023" s="12"/>
      <c r="I3023" s="60"/>
      <c r="J3023" s="60"/>
      <c r="K3023" s="15"/>
      <c r="L3023" s="15"/>
      <c r="M3023" s="15"/>
      <c r="N3023" s="15"/>
      <c r="O3023" s="15"/>
      <c r="P3023" s="15"/>
      <c r="R3023" s="15"/>
      <c r="S3023" s="80"/>
      <c r="T3023" s="80"/>
      <c r="U3023" s="80"/>
      <c r="V3023" s="80"/>
      <c r="W3023" s="80"/>
      <c r="X3023" s="80"/>
      <c r="Y3023" s="80"/>
      <c r="Z3023" s="80"/>
      <c r="AA3023" s="80"/>
      <c r="AB3023" s="80"/>
      <c r="AC3023" s="80"/>
      <c r="AD3023" s="80"/>
      <c r="AE3023" s="80"/>
      <c r="AF3023" s="80"/>
      <c r="AG3023" s="80"/>
      <c r="AH3023" s="80"/>
      <c r="AI3023" s="80"/>
      <c r="AJ3023" s="80"/>
      <c r="AK3023" s="80"/>
      <c r="AL3023" s="80"/>
      <c r="AM3023" s="80"/>
      <c r="AN3023" s="80"/>
      <c r="AO3023" s="80"/>
      <c r="AP3023" s="80"/>
      <c r="AQ3023" s="80"/>
      <c r="AR3023" s="80"/>
      <c r="AS3023" s="80"/>
      <c r="AT3023" s="80"/>
      <c r="AU3023" s="80"/>
      <c r="AV3023" s="80"/>
      <c r="AW3023" s="80"/>
      <c r="AX3023" s="80"/>
      <c r="AY3023" s="80"/>
      <c r="AZ3023" s="80"/>
      <c r="BA3023" s="80"/>
      <c r="BB3023" s="80"/>
      <c r="BC3023" s="80"/>
      <c r="BD3023" s="80"/>
      <c r="BE3023" s="80"/>
      <c r="BF3023" s="80"/>
      <c r="BG3023" s="80"/>
      <c r="BH3023" s="80"/>
      <c r="BI3023" s="80"/>
      <c r="BJ3023" s="80"/>
      <c r="BK3023" s="80"/>
      <c r="BL3023" s="80"/>
      <c r="BM3023" s="80"/>
      <c r="BN3023" s="80"/>
      <c r="BO3023" s="80"/>
      <c r="BP3023" s="80"/>
      <c r="BQ3023" s="80"/>
      <c r="BR3023" s="80"/>
      <c r="BS3023" s="80"/>
      <c r="BT3023" s="80"/>
      <c r="BU3023" s="80"/>
      <c r="BV3023" s="80"/>
      <c r="BW3023" s="80"/>
      <c r="BX3023" s="80"/>
      <c r="BY3023" s="80"/>
      <c r="BZ3023" s="80"/>
      <c r="CA3023" s="80"/>
      <c r="CB3023" s="80"/>
      <c r="CC3023" s="80"/>
      <c r="CD3023" s="80"/>
      <c r="CE3023" s="80"/>
      <c r="CF3023" s="80"/>
      <c r="CG3023" s="80"/>
      <c r="CH3023" s="80"/>
      <c r="CI3023" s="80"/>
      <c r="CJ3023" s="80"/>
      <c r="CK3023" s="80"/>
      <c r="CL3023" s="80"/>
    </row>
    <row r="3024" spans="2:90" x14ac:dyDescent="0.4">
      <c r="B3024" s="171" t="s">
        <v>490</v>
      </c>
      <c r="E3024" s="8"/>
      <c r="H3024" s="189"/>
      <c r="I3024" s="190"/>
      <c r="J3024" s="190"/>
      <c r="K3024" s="191"/>
      <c r="L3024" s="191"/>
      <c r="M3024" s="191"/>
      <c r="N3024" s="191"/>
      <c r="O3024" s="191"/>
      <c r="P3024" s="191"/>
      <c r="R3024" s="191"/>
      <c r="S3024" s="192"/>
      <c r="T3024" s="192"/>
      <c r="U3024" s="192"/>
      <c r="V3024" s="192"/>
      <c r="W3024" s="192"/>
      <c r="X3024" s="192"/>
      <c r="Y3024" s="192"/>
      <c r="Z3024" s="192"/>
      <c r="AA3024" s="192"/>
      <c r="AB3024" s="192"/>
      <c r="AC3024" s="192"/>
      <c r="AD3024" s="192"/>
      <c r="AE3024" s="192"/>
      <c r="AF3024" s="192"/>
      <c r="AG3024" s="192"/>
      <c r="AH3024" s="192"/>
      <c r="AI3024" s="192"/>
      <c r="AJ3024" s="192"/>
      <c r="AK3024" s="192"/>
      <c r="AL3024" s="192"/>
      <c r="AM3024" s="192"/>
      <c r="AN3024" s="192"/>
      <c r="AO3024" s="192"/>
      <c r="AP3024" s="192"/>
      <c r="AQ3024" s="192"/>
      <c r="AR3024" s="192"/>
      <c r="AS3024" s="192"/>
      <c r="AT3024" s="192"/>
      <c r="AU3024" s="192"/>
      <c r="AV3024" s="192"/>
      <c r="AW3024" s="192"/>
      <c r="AX3024" s="192"/>
      <c r="AY3024" s="192"/>
      <c r="AZ3024" s="192"/>
      <c r="BA3024" s="192"/>
      <c r="BB3024" s="192"/>
      <c r="BC3024" s="192"/>
      <c r="BD3024" s="192"/>
      <c r="BE3024" s="192"/>
      <c r="BF3024" s="192"/>
      <c r="BG3024" s="192"/>
      <c r="BH3024" s="192"/>
      <c r="BI3024" s="192"/>
      <c r="BJ3024" s="192"/>
      <c r="BK3024" s="192"/>
      <c r="BL3024" s="192"/>
      <c r="BM3024" s="192"/>
      <c r="BN3024" s="192"/>
      <c r="BO3024" s="192"/>
      <c r="BP3024" s="192"/>
      <c r="BQ3024" s="192"/>
      <c r="BR3024" s="192"/>
      <c r="BS3024" s="192"/>
      <c r="BT3024" s="192"/>
      <c r="BU3024" s="192"/>
      <c r="BV3024" s="192"/>
      <c r="BW3024" s="192"/>
      <c r="BX3024" s="192"/>
      <c r="BY3024" s="192"/>
      <c r="BZ3024" s="192"/>
      <c r="CA3024" s="192"/>
      <c r="CB3024" s="192"/>
      <c r="CC3024" s="192"/>
      <c r="CD3024" s="192"/>
      <c r="CE3024" s="192"/>
      <c r="CF3024" s="192"/>
      <c r="CG3024" s="192"/>
      <c r="CH3024" s="192"/>
      <c r="CI3024" s="192"/>
      <c r="CJ3024" s="192"/>
      <c r="CK3024" s="192"/>
      <c r="CL3024" s="192"/>
    </row>
    <row r="3025" spans="2:90" x14ac:dyDescent="0.4">
      <c r="B3025" s="171" t="s">
        <v>492</v>
      </c>
      <c r="E3025" s="8"/>
      <c r="H3025" s="170"/>
      <c r="I3025" s="172"/>
      <c r="J3025" s="172"/>
      <c r="K3025" s="193"/>
      <c r="L3025" s="193"/>
      <c r="M3025" s="193"/>
      <c r="N3025" s="193"/>
      <c r="O3025" s="193"/>
      <c r="P3025" s="193"/>
      <c r="R3025" s="194"/>
      <c r="S3025" s="170"/>
      <c r="T3025" s="170"/>
      <c r="U3025" s="170"/>
      <c r="V3025" s="170"/>
      <c r="W3025" s="170"/>
      <c r="X3025" s="170"/>
      <c r="Y3025" s="170"/>
      <c r="Z3025" s="170"/>
      <c r="AA3025" s="170"/>
      <c r="AB3025" s="170"/>
      <c r="AC3025" s="170"/>
      <c r="AD3025" s="170"/>
      <c r="AE3025" s="170"/>
      <c r="AF3025" s="170"/>
      <c r="AG3025" s="170"/>
      <c r="AH3025" s="170"/>
      <c r="AI3025" s="170"/>
      <c r="AJ3025" s="170"/>
      <c r="AK3025" s="170"/>
      <c r="AL3025" s="170"/>
      <c r="AM3025" s="170"/>
      <c r="AN3025" s="170"/>
      <c r="AO3025" s="170"/>
      <c r="AP3025" s="170"/>
      <c r="AQ3025" s="170"/>
      <c r="AR3025" s="170"/>
      <c r="AS3025" s="170"/>
      <c r="AT3025" s="170"/>
      <c r="AU3025" s="170"/>
      <c r="AV3025" s="170"/>
      <c r="AW3025" s="170"/>
      <c r="AX3025" s="170"/>
      <c r="AY3025" s="170"/>
      <c r="AZ3025" s="170"/>
      <c r="BA3025" s="170"/>
      <c r="BB3025" s="170"/>
      <c r="BC3025" s="170"/>
      <c r="BD3025" s="170"/>
      <c r="BE3025" s="170"/>
      <c r="BF3025" s="170"/>
      <c r="BG3025" s="170"/>
      <c r="BH3025" s="170"/>
      <c r="BI3025" s="170"/>
      <c r="BJ3025" s="170"/>
      <c r="BK3025" s="170"/>
      <c r="BL3025" s="170"/>
      <c r="BM3025" s="170"/>
      <c r="BN3025" s="170"/>
      <c r="BO3025" s="170"/>
      <c r="BP3025" s="170"/>
      <c r="BQ3025" s="170"/>
      <c r="BR3025" s="170"/>
      <c r="BS3025" s="170"/>
      <c r="BT3025" s="170"/>
      <c r="BU3025" s="170"/>
      <c r="BV3025" s="170"/>
      <c r="BW3025" s="170"/>
      <c r="BX3025" s="170"/>
      <c r="BY3025" s="170"/>
      <c r="BZ3025" s="170"/>
      <c r="CA3025" s="170"/>
      <c r="CB3025" s="170"/>
      <c r="CC3025" s="170"/>
      <c r="CD3025" s="170"/>
      <c r="CE3025" s="170"/>
      <c r="CF3025" s="170"/>
      <c r="CG3025" s="170"/>
      <c r="CH3025" s="170"/>
      <c r="CI3025" s="170"/>
      <c r="CJ3025" s="170"/>
      <c r="CK3025" s="170"/>
      <c r="CL3025" s="170"/>
    </row>
    <row r="3026" spans="2:90" x14ac:dyDescent="0.4">
      <c r="B3026" s="171" t="s">
        <v>461</v>
      </c>
      <c r="E3026" s="8"/>
      <c r="H3026" s="170"/>
      <c r="I3026" s="172"/>
      <c r="J3026" s="172"/>
      <c r="K3026" s="193"/>
      <c r="L3026" s="193"/>
      <c r="M3026" s="193"/>
      <c r="N3026" s="193"/>
      <c r="O3026" s="193"/>
      <c r="P3026" s="193"/>
      <c r="R3026" s="194"/>
      <c r="S3026" s="195" t="str">
        <f t="shared" ref="S3026:CD3026" si="4214">S$16</f>
        <v>S$12</v>
      </c>
      <c r="T3026" s="195" t="str">
        <f t="shared" si="4214"/>
        <v>T$12</v>
      </c>
      <c r="U3026" s="195" t="str">
        <f t="shared" si="4214"/>
        <v>U$12</v>
      </c>
      <c r="V3026" s="195" t="str">
        <f t="shared" si="4214"/>
        <v>V$12</v>
      </c>
      <c r="W3026" s="195" t="str">
        <f t="shared" si="4214"/>
        <v>W$12</v>
      </c>
      <c r="X3026" s="195" t="str">
        <f t="shared" si="4214"/>
        <v>X$12</v>
      </c>
      <c r="Y3026" s="195" t="str">
        <f t="shared" si="4214"/>
        <v>Y$12</v>
      </c>
      <c r="Z3026" s="195" t="str">
        <f t="shared" si="4214"/>
        <v>Z$12</v>
      </c>
      <c r="AA3026" s="195" t="str">
        <f t="shared" si="4214"/>
        <v>AA$12</v>
      </c>
      <c r="AB3026" s="195" t="str">
        <f t="shared" si="4214"/>
        <v>AB$12</v>
      </c>
      <c r="AC3026" s="195" t="str">
        <f t="shared" si="4214"/>
        <v>AC$12</v>
      </c>
      <c r="AD3026" s="195" t="str">
        <f t="shared" si="4214"/>
        <v>AD$12</v>
      </c>
      <c r="AE3026" s="195" t="str">
        <f t="shared" si="4214"/>
        <v>AE$12</v>
      </c>
      <c r="AF3026" s="195" t="str">
        <f t="shared" si="4214"/>
        <v>AF$12</v>
      </c>
      <c r="AG3026" s="195" t="str">
        <f t="shared" si="4214"/>
        <v>AG$12</v>
      </c>
      <c r="AH3026" s="195" t="str">
        <f t="shared" si="4214"/>
        <v>AH$12</v>
      </c>
      <c r="AI3026" s="195" t="str">
        <f t="shared" si="4214"/>
        <v>AI$12</v>
      </c>
      <c r="AJ3026" s="195" t="str">
        <f t="shared" si="4214"/>
        <v>AJ$12</v>
      </c>
      <c r="AK3026" s="195" t="str">
        <f t="shared" si="4214"/>
        <v>AK$12</v>
      </c>
      <c r="AL3026" s="195" t="str">
        <f t="shared" si="4214"/>
        <v>AL$12</v>
      </c>
      <c r="AM3026" s="195" t="str">
        <f t="shared" si="4214"/>
        <v>AM$12</v>
      </c>
      <c r="AN3026" s="195" t="str">
        <f t="shared" si="4214"/>
        <v>AN$12</v>
      </c>
      <c r="AO3026" s="195" t="str">
        <f t="shared" si="4214"/>
        <v>AO$12</v>
      </c>
      <c r="AP3026" s="195" t="str">
        <f t="shared" si="4214"/>
        <v>AP$12</v>
      </c>
      <c r="AQ3026" s="195" t="str">
        <f t="shared" si="4214"/>
        <v>AQ$12</v>
      </c>
      <c r="AR3026" s="195" t="str">
        <f t="shared" si="4214"/>
        <v>AR$12</v>
      </c>
      <c r="AS3026" s="195" t="str">
        <f t="shared" si="4214"/>
        <v>AS$12</v>
      </c>
      <c r="AT3026" s="195" t="str">
        <f t="shared" si="4214"/>
        <v>AT$12</v>
      </c>
      <c r="AU3026" s="195" t="str">
        <f t="shared" si="4214"/>
        <v>AU$12</v>
      </c>
      <c r="AV3026" s="195" t="str">
        <f t="shared" si="4214"/>
        <v>AV$12</v>
      </c>
      <c r="AW3026" s="195" t="str">
        <f t="shared" si="4214"/>
        <v>AW$12</v>
      </c>
      <c r="AX3026" s="195" t="str">
        <f t="shared" si="4214"/>
        <v>AX$12</v>
      </c>
      <c r="AY3026" s="195" t="str">
        <f t="shared" si="4214"/>
        <v>AY$12</v>
      </c>
      <c r="AZ3026" s="195" t="str">
        <f t="shared" si="4214"/>
        <v>AZ$12</v>
      </c>
      <c r="BA3026" s="195" t="str">
        <f t="shared" si="4214"/>
        <v>BA$12</v>
      </c>
      <c r="BB3026" s="195" t="str">
        <f t="shared" si="4214"/>
        <v>BB$12</v>
      </c>
      <c r="BC3026" s="195" t="str">
        <f t="shared" si="4214"/>
        <v>BC$12</v>
      </c>
      <c r="BD3026" s="195" t="str">
        <f t="shared" si="4214"/>
        <v>BD$12</v>
      </c>
      <c r="BE3026" s="195" t="str">
        <f t="shared" si="4214"/>
        <v>BE$12</v>
      </c>
      <c r="BF3026" s="195" t="str">
        <f t="shared" si="4214"/>
        <v>BF$12</v>
      </c>
      <c r="BG3026" s="195" t="str">
        <f t="shared" si="4214"/>
        <v>BG$12</v>
      </c>
      <c r="BH3026" s="195" t="str">
        <f t="shared" si="4214"/>
        <v>BH$12</v>
      </c>
      <c r="BI3026" s="195" t="str">
        <f t="shared" si="4214"/>
        <v>BI$12</v>
      </c>
      <c r="BJ3026" s="195" t="str">
        <f t="shared" si="4214"/>
        <v>BJ$12</v>
      </c>
      <c r="BK3026" s="195" t="str">
        <f t="shared" si="4214"/>
        <v>BK$12</v>
      </c>
      <c r="BL3026" s="195" t="str">
        <f t="shared" si="4214"/>
        <v>BL$12</v>
      </c>
      <c r="BM3026" s="195" t="str">
        <f t="shared" si="4214"/>
        <v>BM$12</v>
      </c>
      <c r="BN3026" s="195" t="str">
        <f t="shared" si="4214"/>
        <v>BN$12</v>
      </c>
      <c r="BO3026" s="195" t="str">
        <f t="shared" si="4214"/>
        <v>BO$12</v>
      </c>
      <c r="BP3026" s="195" t="str">
        <f t="shared" si="4214"/>
        <v>BP$12</v>
      </c>
      <c r="BQ3026" s="195" t="str">
        <f t="shared" si="4214"/>
        <v>BQ$12</v>
      </c>
      <c r="BR3026" s="195" t="str">
        <f t="shared" si="4214"/>
        <v>BR$12</v>
      </c>
      <c r="BS3026" s="195" t="str">
        <f t="shared" si="4214"/>
        <v>BS$12</v>
      </c>
      <c r="BT3026" s="195" t="str">
        <f t="shared" si="4214"/>
        <v>BT$12</v>
      </c>
      <c r="BU3026" s="195" t="str">
        <f t="shared" si="4214"/>
        <v>BU$12</v>
      </c>
      <c r="BV3026" s="195" t="str">
        <f t="shared" si="4214"/>
        <v>BV$12</v>
      </c>
      <c r="BW3026" s="195" t="str">
        <f t="shared" si="4214"/>
        <v>BW$12</v>
      </c>
      <c r="BX3026" s="195" t="str">
        <f t="shared" si="4214"/>
        <v>BX$12</v>
      </c>
      <c r="BY3026" s="195" t="str">
        <f t="shared" si="4214"/>
        <v>BY$12</v>
      </c>
      <c r="BZ3026" s="195" t="str">
        <f t="shared" si="4214"/>
        <v>BZ$12</v>
      </c>
      <c r="CA3026" s="195" t="str">
        <f t="shared" si="4214"/>
        <v>CA$12</v>
      </c>
      <c r="CB3026" s="195" t="str">
        <f t="shared" si="4214"/>
        <v>CB$12</v>
      </c>
      <c r="CC3026" s="195" t="str">
        <f t="shared" si="4214"/>
        <v>CC$12</v>
      </c>
      <c r="CD3026" s="195" t="str">
        <f t="shared" si="4214"/>
        <v>CD$12</v>
      </c>
      <c r="CE3026" s="195" t="str">
        <f t="shared" ref="CE3026:CL3026" si="4215">CE$16</f>
        <v>CE$12</v>
      </c>
      <c r="CF3026" s="195" t="str">
        <f t="shared" si="4215"/>
        <v>CF$12</v>
      </c>
      <c r="CG3026" s="195" t="str">
        <f t="shared" si="4215"/>
        <v>CG$12</v>
      </c>
      <c r="CH3026" s="195" t="str">
        <f t="shared" si="4215"/>
        <v>CH$12</v>
      </c>
      <c r="CI3026" s="195" t="str">
        <f t="shared" si="4215"/>
        <v>CI$12</v>
      </c>
      <c r="CJ3026" s="195" t="str">
        <f t="shared" si="4215"/>
        <v>CJ$12</v>
      </c>
      <c r="CK3026" s="195" t="str">
        <f t="shared" si="4215"/>
        <v>CK$12</v>
      </c>
      <c r="CL3026" s="195" t="str">
        <f t="shared" si="4215"/>
        <v>CL$12</v>
      </c>
    </row>
    <row r="3027" spans="2:90" x14ac:dyDescent="0.4">
      <c r="B3027" s="171" t="s">
        <v>462</v>
      </c>
      <c r="E3027" s="8"/>
      <c r="H3027" s="196"/>
      <c r="I3027" s="197"/>
      <c r="J3027" s="197"/>
      <c r="K3027" s="198"/>
      <c r="L3027" s="198"/>
      <c r="M3027" s="198"/>
      <c r="N3027" s="198"/>
      <c r="O3027" s="198"/>
      <c r="P3027" s="198"/>
      <c r="R3027" s="198"/>
      <c r="S3027" s="195" t="str">
        <f t="shared" ref="S3027:CD3027" si="4216">S$17</f>
        <v>S$13</v>
      </c>
      <c r="T3027" s="195" t="str">
        <f t="shared" si="4216"/>
        <v>T$13</v>
      </c>
      <c r="U3027" s="195" t="str">
        <f t="shared" si="4216"/>
        <v>U$13</v>
      </c>
      <c r="V3027" s="195" t="str">
        <f t="shared" si="4216"/>
        <v>V$13</v>
      </c>
      <c r="W3027" s="195" t="str">
        <f t="shared" si="4216"/>
        <v>W$13</v>
      </c>
      <c r="X3027" s="195" t="str">
        <f t="shared" si="4216"/>
        <v>X$13</v>
      </c>
      <c r="Y3027" s="195" t="str">
        <f t="shared" si="4216"/>
        <v>Y$13</v>
      </c>
      <c r="Z3027" s="195" t="str">
        <f t="shared" si="4216"/>
        <v>Z$13</v>
      </c>
      <c r="AA3027" s="195" t="str">
        <f t="shared" si="4216"/>
        <v>AA$13</v>
      </c>
      <c r="AB3027" s="195" t="str">
        <f t="shared" si="4216"/>
        <v>AB$13</v>
      </c>
      <c r="AC3027" s="195" t="str">
        <f t="shared" si="4216"/>
        <v>AC$13</v>
      </c>
      <c r="AD3027" s="195" t="str">
        <f t="shared" si="4216"/>
        <v>AD$13</v>
      </c>
      <c r="AE3027" s="195" t="str">
        <f t="shared" si="4216"/>
        <v>AE$13</v>
      </c>
      <c r="AF3027" s="195" t="str">
        <f t="shared" si="4216"/>
        <v>AF$13</v>
      </c>
      <c r="AG3027" s="195" t="str">
        <f t="shared" si="4216"/>
        <v>AG$13</v>
      </c>
      <c r="AH3027" s="195" t="str">
        <f t="shared" si="4216"/>
        <v>AH$13</v>
      </c>
      <c r="AI3027" s="195" t="str">
        <f t="shared" si="4216"/>
        <v>AI$13</v>
      </c>
      <c r="AJ3027" s="195" t="str">
        <f t="shared" si="4216"/>
        <v>AJ$13</v>
      </c>
      <c r="AK3027" s="195" t="str">
        <f t="shared" si="4216"/>
        <v>AK$13</v>
      </c>
      <c r="AL3027" s="195" t="str">
        <f t="shared" si="4216"/>
        <v>AL$13</v>
      </c>
      <c r="AM3027" s="195" t="str">
        <f t="shared" si="4216"/>
        <v>AM$13</v>
      </c>
      <c r="AN3027" s="195" t="str">
        <f t="shared" si="4216"/>
        <v>AN$13</v>
      </c>
      <c r="AO3027" s="195" t="str">
        <f t="shared" si="4216"/>
        <v>AO$13</v>
      </c>
      <c r="AP3027" s="195" t="str">
        <f t="shared" si="4216"/>
        <v>AP$13</v>
      </c>
      <c r="AQ3027" s="195" t="str">
        <f t="shared" si="4216"/>
        <v>AQ$13</v>
      </c>
      <c r="AR3027" s="195" t="str">
        <f t="shared" si="4216"/>
        <v>AR$13</v>
      </c>
      <c r="AS3027" s="195" t="str">
        <f t="shared" si="4216"/>
        <v>AS$13</v>
      </c>
      <c r="AT3027" s="195" t="str">
        <f t="shared" si="4216"/>
        <v>AT$13</v>
      </c>
      <c r="AU3027" s="195" t="str">
        <f t="shared" si="4216"/>
        <v>AU$13</v>
      </c>
      <c r="AV3027" s="195" t="str">
        <f t="shared" si="4216"/>
        <v>AV$13</v>
      </c>
      <c r="AW3027" s="195" t="str">
        <f t="shared" si="4216"/>
        <v>AW$13</v>
      </c>
      <c r="AX3027" s="195" t="str">
        <f t="shared" si="4216"/>
        <v>AX$13</v>
      </c>
      <c r="AY3027" s="195" t="str">
        <f t="shared" si="4216"/>
        <v>AY$13</v>
      </c>
      <c r="AZ3027" s="195" t="str">
        <f t="shared" si="4216"/>
        <v>AZ$13</v>
      </c>
      <c r="BA3027" s="195" t="str">
        <f t="shared" si="4216"/>
        <v>BA$13</v>
      </c>
      <c r="BB3027" s="195" t="str">
        <f t="shared" si="4216"/>
        <v>BB$13</v>
      </c>
      <c r="BC3027" s="195" t="str">
        <f t="shared" si="4216"/>
        <v>BC$13</v>
      </c>
      <c r="BD3027" s="195" t="str">
        <f t="shared" si="4216"/>
        <v>BD$13</v>
      </c>
      <c r="BE3027" s="195" t="str">
        <f t="shared" si="4216"/>
        <v>BE$13</v>
      </c>
      <c r="BF3027" s="195" t="str">
        <f t="shared" si="4216"/>
        <v>BF$13</v>
      </c>
      <c r="BG3027" s="195" t="str">
        <f t="shared" si="4216"/>
        <v>BG$13</v>
      </c>
      <c r="BH3027" s="195" t="str">
        <f t="shared" si="4216"/>
        <v>BH$13</v>
      </c>
      <c r="BI3027" s="195" t="str">
        <f t="shared" si="4216"/>
        <v>BI$13</v>
      </c>
      <c r="BJ3027" s="195" t="str">
        <f t="shared" si="4216"/>
        <v>BJ$13</v>
      </c>
      <c r="BK3027" s="195" t="str">
        <f t="shared" si="4216"/>
        <v>BK$13</v>
      </c>
      <c r="BL3027" s="195" t="str">
        <f t="shared" si="4216"/>
        <v>BL$13</v>
      </c>
      <c r="BM3027" s="195" t="str">
        <f t="shared" si="4216"/>
        <v>BM$13</v>
      </c>
      <c r="BN3027" s="195" t="str">
        <f t="shared" si="4216"/>
        <v>BN$13</v>
      </c>
      <c r="BO3027" s="195" t="str">
        <f t="shared" si="4216"/>
        <v>BO$13</v>
      </c>
      <c r="BP3027" s="195" t="str">
        <f t="shared" si="4216"/>
        <v>BP$13</v>
      </c>
      <c r="BQ3027" s="195" t="str">
        <f t="shared" si="4216"/>
        <v>BQ$13</v>
      </c>
      <c r="BR3027" s="195" t="str">
        <f t="shared" si="4216"/>
        <v>BR$13</v>
      </c>
      <c r="BS3027" s="195" t="str">
        <f t="shared" si="4216"/>
        <v>BS$13</v>
      </c>
      <c r="BT3027" s="195" t="str">
        <f t="shared" si="4216"/>
        <v>BT$13</v>
      </c>
      <c r="BU3027" s="195" t="str">
        <f t="shared" si="4216"/>
        <v>BU$13</v>
      </c>
      <c r="BV3027" s="195" t="str">
        <f t="shared" si="4216"/>
        <v>BV$13</v>
      </c>
      <c r="BW3027" s="195" t="str">
        <f t="shared" si="4216"/>
        <v>BW$13</v>
      </c>
      <c r="BX3027" s="195" t="str">
        <f t="shared" si="4216"/>
        <v>BX$13</v>
      </c>
      <c r="BY3027" s="195" t="str">
        <f t="shared" si="4216"/>
        <v>BY$13</v>
      </c>
      <c r="BZ3027" s="195" t="str">
        <f t="shared" si="4216"/>
        <v>BZ$13</v>
      </c>
      <c r="CA3027" s="195" t="str">
        <f t="shared" si="4216"/>
        <v>CA$13</v>
      </c>
      <c r="CB3027" s="195" t="str">
        <f t="shared" si="4216"/>
        <v>CB$13</v>
      </c>
      <c r="CC3027" s="195" t="str">
        <f t="shared" si="4216"/>
        <v>CC$13</v>
      </c>
      <c r="CD3027" s="195" t="str">
        <f t="shared" si="4216"/>
        <v>CD$13</v>
      </c>
      <c r="CE3027" s="195" t="str">
        <f t="shared" ref="CE3027:CL3027" si="4217">CE$17</f>
        <v>CE$13</v>
      </c>
      <c r="CF3027" s="195" t="str">
        <f t="shared" si="4217"/>
        <v>CF$13</v>
      </c>
      <c r="CG3027" s="195" t="str">
        <f t="shared" si="4217"/>
        <v>CG$13</v>
      </c>
      <c r="CH3027" s="195" t="str">
        <f t="shared" si="4217"/>
        <v>CH$13</v>
      </c>
      <c r="CI3027" s="195" t="str">
        <f t="shared" si="4217"/>
        <v>CI$13</v>
      </c>
      <c r="CJ3027" s="195" t="str">
        <f t="shared" si="4217"/>
        <v>CJ$13</v>
      </c>
      <c r="CK3027" s="195" t="str">
        <f t="shared" si="4217"/>
        <v>CK$13</v>
      </c>
      <c r="CL3027" s="195" t="str">
        <f t="shared" si="4217"/>
        <v>CL$13</v>
      </c>
    </row>
    <row r="3028" spans="2:90" x14ac:dyDescent="0.4">
      <c r="B3028" s="171" t="s">
        <v>491</v>
      </c>
      <c r="E3028" s="8"/>
      <c r="H3028" s="196"/>
      <c r="I3028" s="197"/>
      <c r="J3028" s="197"/>
      <c r="K3028" s="198"/>
      <c r="L3028" s="198"/>
      <c r="M3028" s="198"/>
      <c r="N3028" s="198"/>
      <c r="O3028" s="198"/>
      <c r="P3028" s="198"/>
      <c r="R3028" s="198"/>
      <c r="S3028" s="186"/>
      <c r="T3028" s="186"/>
      <c r="U3028" s="186"/>
      <c r="V3028" s="186"/>
      <c r="W3028" s="186"/>
      <c r="X3028" s="186"/>
      <c r="Y3028" s="186"/>
      <c r="Z3028" s="186"/>
      <c r="AA3028" s="186"/>
      <c r="AB3028" s="186"/>
      <c r="AC3028" s="186"/>
      <c r="AD3028" s="186"/>
      <c r="AE3028" s="186"/>
      <c r="AF3028" s="186"/>
      <c r="AG3028" s="186"/>
      <c r="AH3028" s="186"/>
      <c r="AI3028" s="186"/>
      <c r="AJ3028" s="186"/>
      <c r="AK3028" s="186"/>
      <c r="AL3028" s="186"/>
      <c r="AM3028" s="186"/>
      <c r="AN3028" s="186"/>
      <c r="AO3028" s="186"/>
      <c r="AP3028" s="186"/>
      <c r="AQ3028" s="186"/>
      <c r="AR3028" s="186"/>
      <c r="AS3028" s="186"/>
      <c r="AT3028" s="186"/>
      <c r="AU3028" s="186"/>
      <c r="AV3028" s="186"/>
      <c r="AW3028" s="186"/>
      <c r="AX3028" s="186"/>
      <c r="AY3028" s="186"/>
      <c r="AZ3028" s="186"/>
      <c r="BA3028" s="186"/>
      <c r="BB3028" s="186"/>
      <c r="BC3028" s="186"/>
      <c r="BD3028" s="186"/>
      <c r="BE3028" s="186"/>
      <c r="BF3028" s="186"/>
      <c r="BG3028" s="186"/>
      <c r="BH3028" s="186"/>
      <c r="BI3028" s="186"/>
      <c r="BJ3028" s="186"/>
      <c r="BK3028" s="186"/>
      <c r="BL3028" s="186"/>
      <c r="BM3028" s="186"/>
      <c r="BN3028" s="186"/>
      <c r="BO3028" s="186"/>
      <c r="BP3028" s="186"/>
      <c r="BQ3028" s="186"/>
      <c r="BR3028" s="186"/>
      <c r="BS3028" s="186"/>
      <c r="BT3028" s="186"/>
      <c r="BU3028" s="186"/>
      <c r="BV3028" s="186"/>
      <c r="BW3028" s="186"/>
      <c r="BX3028" s="186"/>
      <c r="BY3028" s="186"/>
      <c r="BZ3028" s="186"/>
      <c r="CA3028" s="186"/>
      <c r="CB3028" s="186"/>
      <c r="CC3028" s="186"/>
      <c r="CD3028" s="186"/>
      <c r="CE3028" s="186"/>
      <c r="CF3028" s="186"/>
      <c r="CG3028" s="186"/>
      <c r="CH3028" s="186"/>
      <c r="CI3028" s="186"/>
      <c r="CJ3028" s="186"/>
      <c r="CK3028" s="186"/>
      <c r="CL3028" s="186"/>
    </row>
    <row r="3029" spans="2:90" x14ac:dyDescent="0.4">
      <c r="B3029" s="171" t="s">
        <v>505</v>
      </c>
      <c r="E3029" s="8"/>
      <c r="H3029" s="196"/>
      <c r="I3029" s="197"/>
      <c r="J3029" s="197"/>
      <c r="K3029" s="198"/>
      <c r="L3029" s="198"/>
      <c r="M3029" s="198"/>
      <c r="N3029" s="198"/>
      <c r="O3029" s="198"/>
      <c r="P3029" s="198"/>
      <c r="R3029" s="198"/>
      <c r="S3029" s="186"/>
      <c r="T3029" s="186"/>
      <c r="U3029" s="186"/>
      <c r="V3029" s="186"/>
      <c r="W3029" s="186"/>
      <c r="X3029" s="186"/>
      <c r="Y3029" s="186"/>
      <c r="Z3029" s="186"/>
      <c r="AA3029" s="186"/>
      <c r="AB3029" s="186"/>
      <c r="AC3029" s="186"/>
      <c r="AD3029" s="186"/>
      <c r="AE3029" s="186"/>
      <c r="AF3029" s="186"/>
      <c r="AG3029" s="186"/>
      <c r="AH3029" s="186"/>
      <c r="AI3029" s="186"/>
      <c r="AJ3029" s="186"/>
      <c r="AK3029" s="186"/>
      <c r="AL3029" s="186"/>
      <c r="AM3029" s="186"/>
      <c r="AN3029" s="186"/>
      <c r="AO3029" s="186"/>
      <c r="AP3029" s="186"/>
      <c r="AQ3029" s="186"/>
      <c r="AR3029" s="186"/>
      <c r="AS3029" s="186"/>
      <c r="AT3029" s="186"/>
      <c r="AU3029" s="186"/>
      <c r="AV3029" s="186"/>
      <c r="AW3029" s="186"/>
      <c r="AX3029" s="186"/>
      <c r="AY3029" s="186"/>
      <c r="AZ3029" s="186"/>
      <c r="BA3029" s="186"/>
      <c r="BB3029" s="186"/>
      <c r="BC3029" s="186"/>
      <c r="BD3029" s="186"/>
      <c r="BE3029" s="186"/>
      <c r="BF3029" s="186"/>
      <c r="BG3029" s="186"/>
      <c r="BH3029" s="186"/>
      <c r="BI3029" s="186"/>
      <c r="BJ3029" s="186"/>
      <c r="BK3029" s="186"/>
      <c r="BL3029" s="186"/>
      <c r="BM3029" s="186"/>
      <c r="BN3029" s="186"/>
      <c r="BO3029" s="186"/>
      <c r="BP3029" s="186"/>
      <c r="BQ3029" s="186"/>
      <c r="BR3029" s="186"/>
      <c r="BS3029" s="186"/>
      <c r="BT3029" s="186"/>
      <c r="BU3029" s="186"/>
      <c r="BV3029" s="186"/>
      <c r="BW3029" s="186"/>
      <c r="BX3029" s="186"/>
      <c r="BY3029" s="186"/>
      <c r="BZ3029" s="186"/>
      <c r="CA3029" s="186"/>
      <c r="CB3029" s="186"/>
      <c r="CC3029" s="186"/>
      <c r="CD3029" s="186"/>
      <c r="CE3029" s="186"/>
      <c r="CF3029" s="186"/>
      <c r="CG3029" s="186"/>
      <c r="CH3029" s="186"/>
      <c r="CI3029" s="186"/>
      <c r="CJ3029" s="186"/>
      <c r="CK3029" s="186"/>
      <c r="CL3029" s="186"/>
    </row>
    <row r="3030" spans="2:90" x14ac:dyDescent="0.4">
      <c r="B3030" s="171" t="s">
        <v>463</v>
      </c>
      <c r="E3030" s="8"/>
      <c r="H3030" s="196"/>
      <c r="I3030" s="197"/>
      <c r="J3030" s="197"/>
      <c r="K3030" s="198"/>
      <c r="L3030" s="198"/>
      <c r="M3030" s="198"/>
      <c r="N3030" s="198"/>
      <c r="O3030" s="198"/>
      <c r="P3030" s="198"/>
      <c r="R3030" s="198"/>
      <c r="S3030" s="186" t="str">
        <f t="shared" ref="S3030:CD3030" si="4218">S$18</f>
        <v>S$14</v>
      </c>
      <c r="T3030" s="186" t="str">
        <f t="shared" si="4218"/>
        <v>T$14</v>
      </c>
      <c r="U3030" s="186" t="str">
        <f t="shared" si="4218"/>
        <v>U$14</v>
      </c>
      <c r="V3030" s="186" t="str">
        <f t="shared" si="4218"/>
        <v>V$14</v>
      </c>
      <c r="W3030" s="186" t="str">
        <f t="shared" si="4218"/>
        <v>W$14</v>
      </c>
      <c r="X3030" s="186" t="str">
        <f t="shared" si="4218"/>
        <v>X$14</v>
      </c>
      <c r="Y3030" s="186" t="str">
        <f t="shared" si="4218"/>
        <v>Y$14</v>
      </c>
      <c r="Z3030" s="186" t="str">
        <f t="shared" si="4218"/>
        <v>Z$14</v>
      </c>
      <c r="AA3030" s="186" t="str">
        <f t="shared" si="4218"/>
        <v>AA$14</v>
      </c>
      <c r="AB3030" s="186" t="str">
        <f t="shared" si="4218"/>
        <v>AB$14</v>
      </c>
      <c r="AC3030" s="186" t="str">
        <f t="shared" si="4218"/>
        <v>AC$14</v>
      </c>
      <c r="AD3030" s="186" t="str">
        <f t="shared" si="4218"/>
        <v>AD$14</v>
      </c>
      <c r="AE3030" s="186" t="str">
        <f t="shared" si="4218"/>
        <v>AE$14</v>
      </c>
      <c r="AF3030" s="186" t="str">
        <f t="shared" si="4218"/>
        <v>AF$14</v>
      </c>
      <c r="AG3030" s="186" t="str">
        <f t="shared" si="4218"/>
        <v>AG$14</v>
      </c>
      <c r="AH3030" s="186" t="str">
        <f t="shared" si="4218"/>
        <v>AH$14</v>
      </c>
      <c r="AI3030" s="186" t="str">
        <f t="shared" si="4218"/>
        <v>AI$14</v>
      </c>
      <c r="AJ3030" s="186" t="str">
        <f t="shared" si="4218"/>
        <v>AJ$14</v>
      </c>
      <c r="AK3030" s="186" t="str">
        <f t="shared" si="4218"/>
        <v>AK$14</v>
      </c>
      <c r="AL3030" s="186" t="str">
        <f t="shared" si="4218"/>
        <v>AL$14</v>
      </c>
      <c r="AM3030" s="186" t="str">
        <f t="shared" si="4218"/>
        <v>AM$14</v>
      </c>
      <c r="AN3030" s="186" t="str">
        <f t="shared" si="4218"/>
        <v>AN$14</v>
      </c>
      <c r="AO3030" s="186" t="str">
        <f t="shared" si="4218"/>
        <v>AO$14</v>
      </c>
      <c r="AP3030" s="186" t="str">
        <f t="shared" si="4218"/>
        <v>AP$14</v>
      </c>
      <c r="AQ3030" s="186" t="str">
        <f t="shared" si="4218"/>
        <v>AQ$14</v>
      </c>
      <c r="AR3030" s="186" t="str">
        <f t="shared" si="4218"/>
        <v>AR$14</v>
      </c>
      <c r="AS3030" s="186" t="str">
        <f t="shared" si="4218"/>
        <v>AS$14</v>
      </c>
      <c r="AT3030" s="186" t="str">
        <f t="shared" si="4218"/>
        <v>AT$14</v>
      </c>
      <c r="AU3030" s="186" t="str">
        <f t="shared" si="4218"/>
        <v>AU$14</v>
      </c>
      <c r="AV3030" s="186" t="str">
        <f t="shared" si="4218"/>
        <v>AV$14</v>
      </c>
      <c r="AW3030" s="186" t="str">
        <f t="shared" si="4218"/>
        <v>AW$14</v>
      </c>
      <c r="AX3030" s="186" t="str">
        <f t="shared" si="4218"/>
        <v>AX$14</v>
      </c>
      <c r="AY3030" s="186" t="str">
        <f t="shared" si="4218"/>
        <v>AY$14</v>
      </c>
      <c r="AZ3030" s="186" t="str">
        <f t="shared" si="4218"/>
        <v>AZ$14</v>
      </c>
      <c r="BA3030" s="186" t="str">
        <f t="shared" si="4218"/>
        <v>BA$14</v>
      </c>
      <c r="BB3030" s="186" t="str">
        <f t="shared" si="4218"/>
        <v>BB$14</v>
      </c>
      <c r="BC3030" s="186" t="str">
        <f t="shared" si="4218"/>
        <v>BC$14</v>
      </c>
      <c r="BD3030" s="186" t="str">
        <f t="shared" si="4218"/>
        <v>BD$14</v>
      </c>
      <c r="BE3030" s="186" t="str">
        <f t="shared" si="4218"/>
        <v>BE$14</v>
      </c>
      <c r="BF3030" s="186" t="str">
        <f t="shared" si="4218"/>
        <v>BF$14</v>
      </c>
      <c r="BG3030" s="186" t="str">
        <f t="shared" si="4218"/>
        <v>BG$14</v>
      </c>
      <c r="BH3030" s="186" t="str">
        <f t="shared" si="4218"/>
        <v>BH$14</v>
      </c>
      <c r="BI3030" s="186" t="str">
        <f t="shared" si="4218"/>
        <v>BI$14</v>
      </c>
      <c r="BJ3030" s="186" t="str">
        <f t="shared" si="4218"/>
        <v>BJ$14</v>
      </c>
      <c r="BK3030" s="186" t="str">
        <f t="shared" si="4218"/>
        <v>BK$14</v>
      </c>
      <c r="BL3030" s="186" t="str">
        <f t="shared" si="4218"/>
        <v>BL$14</v>
      </c>
      <c r="BM3030" s="186" t="str">
        <f t="shared" si="4218"/>
        <v>BM$14</v>
      </c>
      <c r="BN3030" s="186" t="str">
        <f t="shared" si="4218"/>
        <v>BN$14</v>
      </c>
      <c r="BO3030" s="186" t="str">
        <f t="shared" si="4218"/>
        <v>BO$14</v>
      </c>
      <c r="BP3030" s="186" t="str">
        <f t="shared" si="4218"/>
        <v>BP$14</v>
      </c>
      <c r="BQ3030" s="186" t="str">
        <f t="shared" si="4218"/>
        <v>BQ$14</v>
      </c>
      <c r="BR3030" s="186" t="str">
        <f t="shared" si="4218"/>
        <v>BR$14</v>
      </c>
      <c r="BS3030" s="186" t="str">
        <f t="shared" si="4218"/>
        <v>BS$14</v>
      </c>
      <c r="BT3030" s="186" t="str">
        <f t="shared" si="4218"/>
        <v>BT$14</v>
      </c>
      <c r="BU3030" s="186" t="str">
        <f t="shared" si="4218"/>
        <v>BU$14</v>
      </c>
      <c r="BV3030" s="186" t="str">
        <f t="shared" si="4218"/>
        <v>BV$14</v>
      </c>
      <c r="BW3030" s="186" t="str">
        <f t="shared" si="4218"/>
        <v>BW$14</v>
      </c>
      <c r="BX3030" s="186" t="str">
        <f t="shared" si="4218"/>
        <v>BX$14</v>
      </c>
      <c r="BY3030" s="186" t="str">
        <f t="shared" si="4218"/>
        <v>BY$14</v>
      </c>
      <c r="BZ3030" s="186" t="str">
        <f t="shared" si="4218"/>
        <v>BZ$14</v>
      </c>
      <c r="CA3030" s="186" t="str">
        <f t="shared" si="4218"/>
        <v>CA$14</v>
      </c>
      <c r="CB3030" s="186" t="str">
        <f t="shared" si="4218"/>
        <v>CB$14</v>
      </c>
      <c r="CC3030" s="186" t="str">
        <f t="shared" si="4218"/>
        <v>CC$14</v>
      </c>
      <c r="CD3030" s="186" t="str">
        <f t="shared" si="4218"/>
        <v>CD$14</v>
      </c>
      <c r="CE3030" s="186" t="str">
        <f t="shared" ref="CE3030:CL3030" si="4219">CE$18</f>
        <v>CE$14</v>
      </c>
      <c r="CF3030" s="186" t="str">
        <f t="shared" si="4219"/>
        <v>CF$14</v>
      </c>
      <c r="CG3030" s="186" t="str">
        <f t="shared" si="4219"/>
        <v>CG$14</v>
      </c>
      <c r="CH3030" s="186" t="str">
        <f t="shared" si="4219"/>
        <v>CH$14</v>
      </c>
      <c r="CI3030" s="186" t="str">
        <f t="shared" si="4219"/>
        <v>CI$14</v>
      </c>
      <c r="CJ3030" s="186" t="str">
        <f t="shared" si="4219"/>
        <v>CJ$14</v>
      </c>
      <c r="CK3030" s="186" t="str">
        <f t="shared" si="4219"/>
        <v>CK$14</v>
      </c>
      <c r="CL3030" s="186" t="str">
        <f t="shared" si="4219"/>
        <v>CL$14</v>
      </c>
    </row>
    <row r="3031" spans="2:90" x14ac:dyDescent="0.4">
      <c r="B3031" s="171" t="s">
        <v>464</v>
      </c>
      <c r="E3031" s="8"/>
      <c r="H3031" s="196"/>
      <c r="I3031" s="197"/>
      <c r="J3031" s="197"/>
      <c r="K3031" s="198"/>
      <c r="L3031" s="198"/>
      <c r="M3031" s="198"/>
      <c r="N3031" s="198"/>
      <c r="O3031" s="198"/>
      <c r="P3031" s="198"/>
      <c r="R3031" s="198"/>
      <c r="S3031" s="186" t="str">
        <f t="shared" ref="S3031:CD3031" si="4220">S$19</f>
        <v>S$15</v>
      </c>
      <c r="T3031" s="186" t="str">
        <f t="shared" si="4220"/>
        <v>T$15</v>
      </c>
      <c r="U3031" s="186" t="str">
        <f t="shared" si="4220"/>
        <v>U$15</v>
      </c>
      <c r="V3031" s="186" t="str">
        <f t="shared" si="4220"/>
        <v>V$15</v>
      </c>
      <c r="W3031" s="186" t="str">
        <f t="shared" si="4220"/>
        <v>W$15</v>
      </c>
      <c r="X3031" s="186" t="str">
        <f t="shared" si="4220"/>
        <v>X$15</v>
      </c>
      <c r="Y3031" s="186" t="str">
        <f t="shared" si="4220"/>
        <v>Y$15</v>
      </c>
      <c r="Z3031" s="186" t="str">
        <f t="shared" si="4220"/>
        <v>Z$15</v>
      </c>
      <c r="AA3031" s="186" t="str">
        <f t="shared" si="4220"/>
        <v>AA$15</v>
      </c>
      <c r="AB3031" s="186" t="str">
        <f t="shared" si="4220"/>
        <v>AB$15</v>
      </c>
      <c r="AC3031" s="186" t="str">
        <f t="shared" si="4220"/>
        <v>AC$15</v>
      </c>
      <c r="AD3031" s="186" t="str">
        <f t="shared" si="4220"/>
        <v>AD$15</v>
      </c>
      <c r="AE3031" s="186" t="str">
        <f t="shared" si="4220"/>
        <v>AE$15</v>
      </c>
      <c r="AF3031" s="186" t="str">
        <f t="shared" si="4220"/>
        <v>AF$15</v>
      </c>
      <c r="AG3031" s="186" t="str">
        <f t="shared" si="4220"/>
        <v>AG$15</v>
      </c>
      <c r="AH3031" s="186" t="str">
        <f t="shared" si="4220"/>
        <v>AH$15</v>
      </c>
      <c r="AI3031" s="186" t="str">
        <f t="shared" si="4220"/>
        <v>AI$15</v>
      </c>
      <c r="AJ3031" s="186" t="str">
        <f t="shared" si="4220"/>
        <v>AJ$15</v>
      </c>
      <c r="AK3031" s="186" t="str">
        <f t="shared" si="4220"/>
        <v>AK$15</v>
      </c>
      <c r="AL3031" s="186" t="str">
        <f t="shared" si="4220"/>
        <v>AL$15</v>
      </c>
      <c r="AM3031" s="186" t="str">
        <f t="shared" si="4220"/>
        <v>AM$15</v>
      </c>
      <c r="AN3031" s="186" t="str">
        <f t="shared" si="4220"/>
        <v>AN$15</v>
      </c>
      <c r="AO3031" s="186" t="str">
        <f t="shared" si="4220"/>
        <v>AO$15</v>
      </c>
      <c r="AP3031" s="186" t="str">
        <f t="shared" si="4220"/>
        <v>AP$15</v>
      </c>
      <c r="AQ3031" s="186" t="str">
        <f t="shared" si="4220"/>
        <v>AQ$15</v>
      </c>
      <c r="AR3031" s="186" t="str">
        <f t="shared" si="4220"/>
        <v>AR$15</v>
      </c>
      <c r="AS3031" s="186" t="str">
        <f t="shared" si="4220"/>
        <v>AS$15</v>
      </c>
      <c r="AT3031" s="186" t="str">
        <f t="shared" si="4220"/>
        <v>AT$15</v>
      </c>
      <c r="AU3031" s="186" t="str">
        <f t="shared" si="4220"/>
        <v>AU$15</v>
      </c>
      <c r="AV3031" s="186" t="str">
        <f t="shared" si="4220"/>
        <v>AV$15</v>
      </c>
      <c r="AW3031" s="186" t="str">
        <f t="shared" si="4220"/>
        <v>AW$15</v>
      </c>
      <c r="AX3031" s="186" t="str">
        <f t="shared" si="4220"/>
        <v>AX$15</v>
      </c>
      <c r="AY3031" s="186" t="str">
        <f t="shared" si="4220"/>
        <v>AY$15</v>
      </c>
      <c r="AZ3031" s="186" t="str">
        <f t="shared" si="4220"/>
        <v>AZ$15</v>
      </c>
      <c r="BA3031" s="186" t="str">
        <f t="shared" si="4220"/>
        <v>BA$15</v>
      </c>
      <c r="BB3031" s="186" t="str">
        <f t="shared" si="4220"/>
        <v>BB$15</v>
      </c>
      <c r="BC3031" s="186" t="str">
        <f t="shared" si="4220"/>
        <v>BC$15</v>
      </c>
      <c r="BD3031" s="186" t="str">
        <f t="shared" si="4220"/>
        <v>BD$15</v>
      </c>
      <c r="BE3031" s="186" t="str">
        <f t="shared" si="4220"/>
        <v>BE$15</v>
      </c>
      <c r="BF3031" s="186" t="str">
        <f t="shared" si="4220"/>
        <v>BF$15</v>
      </c>
      <c r="BG3031" s="186" t="str">
        <f t="shared" si="4220"/>
        <v>BG$15</v>
      </c>
      <c r="BH3031" s="186" t="str">
        <f t="shared" si="4220"/>
        <v>BH$15</v>
      </c>
      <c r="BI3031" s="186" t="str">
        <f t="shared" si="4220"/>
        <v>BI$15</v>
      </c>
      <c r="BJ3031" s="186" t="str">
        <f t="shared" si="4220"/>
        <v>BJ$15</v>
      </c>
      <c r="BK3031" s="186" t="str">
        <f t="shared" si="4220"/>
        <v>BK$15</v>
      </c>
      <c r="BL3031" s="186" t="str">
        <f t="shared" si="4220"/>
        <v>BL$15</v>
      </c>
      <c r="BM3031" s="186" t="str">
        <f t="shared" si="4220"/>
        <v>BM$15</v>
      </c>
      <c r="BN3031" s="186" t="str">
        <f t="shared" si="4220"/>
        <v>BN$15</v>
      </c>
      <c r="BO3031" s="186" t="str">
        <f t="shared" si="4220"/>
        <v>BO$15</v>
      </c>
      <c r="BP3031" s="186" t="str">
        <f t="shared" si="4220"/>
        <v>BP$15</v>
      </c>
      <c r="BQ3031" s="186" t="str">
        <f t="shared" si="4220"/>
        <v>BQ$15</v>
      </c>
      <c r="BR3031" s="186" t="str">
        <f t="shared" si="4220"/>
        <v>BR$15</v>
      </c>
      <c r="BS3031" s="186" t="str">
        <f t="shared" si="4220"/>
        <v>BS$15</v>
      </c>
      <c r="BT3031" s="186" t="str">
        <f t="shared" si="4220"/>
        <v>BT$15</v>
      </c>
      <c r="BU3031" s="186" t="str">
        <f t="shared" si="4220"/>
        <v>BU$15</v>
      </c>
      <c r="BV3031" s="186" t="str">
        <f t="shared" si="4220"/>
        <v>BV$15</v>
      </c>
      <c r="BW3031" s="186" t="str">
        <f t="shared" si="4220"/>
        <v>BW$15</v>
      </c>
      <c r="BX3031" s="186" t="str">
        <f t="shared" si="4220"/>
        <v>BX$15</v>
      </c>
      <c r="BY3031" s="186" t="str">
        <f t="shared" si="4220"/>
        <v>BY$15</v>
      </c>
      <c r="BZ3031" s="186" t="str">
        <f t="shared" si="4220"/>
        <v>BZ$15</v>
      </c>
      <c r="CA3031" s="186" t="str">
        <f t="shared" si="4220"/>
        <v>CA$15</v>
      </c>
      <c r="CB3031" s="186" t="str">
        <f t="shared" si="4220"/>
        <v>CB$15</v>
      </c>
      <c r="CC3031" s="186" t="str">
        <f t="shared" si="4220"/>
        <v>CC$15</v>
      </c>
      <c r="CD3031" s="186" t="str">
        <f t="shared" si="4220"/>
        <v>CD$15</v>
      </c>
      <c r="CE3031" s="186" t="str">
        <f t="shared" ref="CE3031:CL3031" si="4221">CE$19</f>
        <v>CE$15</v>
      </c>
      <c r="CF3031" s="186" t="str">
        <f t="shared" si="4221"/>
        <v>CF$15</v>
      </c>
      <c r="CG3031" s="186" t="str">
        <f t="shared" si="4221"/>
        <v>CG$15</v>
      </c>
      <c r="CH3031" s="186" t="str">
        <f t="shared" si="4221"/>
        <v>CH$15</v>
      </c>
      <c r="CI3031" s="186" t="str">
        <f t="shared" si="4221"/>
        <v>CI$15</v>
      </c>
      <c r="CJ3031" s="186" t="str">
        <f t="shared" si="4221"/>
        <v>CJ$15</v>
      </c>
      <c r="CK3031" s="186" t="str">
        <f t="shared" si="4221"/>
        <v>CK$15</v>
      </c>
      <c r="CL3031" s="186" t="str">
        <f t="shared" si="4221"/>
        <v>CL$15</v>
      </c>
    </row>
    <row r="3032" spans="2:90" x14ac:dyDescent="0.4">
      <c r="B3032" s="70" t="s">
        <v>772</v>
      </c>
      <c r="C3032" s="31"/>
      <c r="D3032" t="s">
        <v>1044</v>
      </c>
      <c r="E3032" s="8" t="str">
        <f>+D3032</f>
        <v>SUB-TV</v>
      </c>
      <c r="F3032" t="s">
        <v>445</v>
      </c>
      <c r="G3032" s="31" t="s">
        <v>81</v>
      </c>
      <c r="H3032" s="48"/>
      <c r="I3032" s="285"/>
      <c r="J3032" s="285"/>
      <c r="K3032" s="48"/>
      <c r="L3032" s="48"/>
      <c r="M3032" s="48"/>
      <c r="N3032" s="48"/>
      <c r="O3032" s="48"/>
      <c r="P3032" s="48"/>
      <c r="R3032" s="70"/>
      <c r="S3032" s="286"/>
      <c r="T3032" s="286"/>
      <c r="U3032" s="286"/>
      <c r="V3032" s="286"/>
      <c r="W3032" s="286"/>
      <c r="X3032" s="286"/>
      <c r="Y3032" s="286"/>
      <c r="Z3032" s="286"/>
      <c r="AA3032" s="286"/>
      <c r="AB3032" s="286"/>
      <c r="AC3032" s="286"/>
      <c r="AD3032" s="286"/>
      <c r="AE3032" s="286"/>
      <c r="AF3032" s="286"/>
      <c r="AG3032" s="286"/>
      <c r="AH3032" s="286"/>
      <c r="AI3032" s="286"/>
      <c r="AJ3032" s="286"/>
      <c r="AK3032" s="286"/>
      <c r="AL3032" s="286"/>
      <c r="AM3032" s="286"/>
      <c r="AN3032" s="286"/>
      <c r="AO3032" s="286"/>
      <c r="AP3032" s="286"/>
      <c r="AQ3032" s="286"/>
      <c r="AR3032" s="286"/>
      <c r="AS3032" s="286"/>
      <c r="AT3032" s="286"/>
      <c r="AU3032" s="286"/>
      <c r="AV3032" s="286"/>
      <c r="AW3032" s="286"/>
      <c r="AX3032" s="286"/>
      <c r="AY3032" s="286"/>
      <c r="AZ3032" s="286"/>
      <c r="BA3032" s="286"/>
      <c r="BB3032" s="286"/>
      <c r="BC3032" s="286"/>
      <c r="BD3032" s="286"/>
      <c r="BE3032" s="286"/>
      <c r="BF3032" s="286"/>
      <c r="BG3032" s="286"/>
      <c r="BH3032" s="286"/>
      <c r="BI3032" s="286"/>
      <c r="BJ3032" s="286"/>
      <c r="BK3032" s="286"/>
      <c r="BL3032" s="286"/>
      <c r="BM3032" s="286"/>
      <c r="BN3032" s="286"/>
      <c r="BO3032" s="286"/>
      <c r="BP3032" s="286"/>
      <c r="BQ3032" s="286"/>
      <c r="BR3032" s="286"/>
      <c r="BS3032" s="286"/>
      <c r="BT3032" s="286"/>
      <c r="BU3032" s="286"/>
      <c r="BV3032" s="286"/>
      <c r="BW3032" s="286"/>
      <c r="BX3032" s="286"/>
      <c r="BY3032" s="286"/>
      <c r="BZ3032" s="286"/>
      <c r="CA3032" s="286"/>
      <c r="CB3032" s="286"/>
      <c r="CC3032" s="286"/>
      <c r="CD3032" s="286"/>
      <c r="CE3032" s="286"/>
      <c r="CF3032" s="286"/>
      <c r="CG3032" s="286"/>
      <c r="CH3032" s="286"/>
      <c r="CI3032" s="286"/>
      <c r="CJ3032" s="286"/>
      <c r="CK3032" s="286"/>
      <c r="CL3032" s="286"/>
    </row>
    <row r="3033" spans="2:90" collapsed="1" x14ac:dyDescent="0.4">
      <c r="B3033" s="141" t="str">
        <f>"# of new "&amp;B3043&amp;"s"</f>
        <v># of new subscribers</v>
      </c>
      <c r="D3033" t="s">
        <v>1044</v>
      </c>
      <c r="E3033" s="8"/>
      <c r="G3033" t="s">
        <v>332</v>
      </c>
      <c r="H3033" s="12"/>
      <c r="I3033" s="60"/>
      <c r="J3033" s="60"/>
      <c r="K3033" s="16"/>
      <c r="L3033" s="16"/>
      <c r="M3033" s="16"/>
      <c r="N3033" s="16"/>
      <c r="O3033" s="16"/>
      <c r="P3033" s="16"/>
      <c r="R3033" s="15"/>
      <c r="S3033" s="76"/>
      <c r="T3033" s="76"/>
      <c r="U3033" s="76"/>
      <c r="V3033" s="76"/>
      <c r="W3033" s="76"/>
      <c r="X3033" s="76"/>
      <c r="Y3033" s="76"/>
      <c r="Z3033" s="76"/>
      <c r="AA3033" s="76"/>
      <c r="AB3033" s="76"/>
      <c r="AC3033" s="76"/>
      <c r="AD3033" s="76"/>
      <c r="AE3033" s="76"/>
      <c r="AF3033" s="76"/>
      <c r="AG3033" s="76"/>
      <c r="AH3033" s="76"/>
      <c r="AI3033" s="76"/>
      <c r="AJ3033" s="76"/>
      <c r="AK3033" s="76"/>
      <c r="AL3033" s="76"/>
      <c r="AM3033" s="76"/>
      <c r="AN3033" s="76"/>
      <c r="AO3033" s="76"/>
      <c r="AP3033" s="76"/>
      <c r="AQ3033" s="76"/>
      <c r="AR3033" s="76"/>
      <c r="AS3033" s="76"/>
      <c r="AT3033" s="76"/>
      <c r="AU3033" s="76"/>
      <c r="AV3033" s="76"/>
      <c r="AW3033" s="76"/>
      <c r="AX3033" s="76"/>
      <c r="AY3033" s="76"/>
      <c r="AZ3033" s="76"/>
      <c r="BA3033" s="76"/>
      <c r="BB3033" s="76"/>
      <c r="BC3033" s="76"/>
      <c r="BD3033" s="76"/>
      <c r="BE3033" s="76"/>
      <c r="BF3033" s="76"/>
      <c r="BG3033" s="76"/>
      <c r="BH3033" s="76"/>
      <c r="BI3033" s="76"/>
      <c r="BJ3033" s="76"/>
      <c r="BK3033" s="76"/>
      <c r="BL3033" s="76"/>
      <c r="BM3033" s="76"/>
      <c r="BN3033" s="76"/>
      <c r="BO3033" s="76"/>
      <c r="BP3033" s="76"/>
      <c r="BQ3033" s="76"/>
      <c r="BR3033" s="76"/>
      <c r="BS3033" s="76"/>
      <c r="BT3033" s="76"/>
      <c r="BU3033" s="76"/>
      <c r="BV3033" s="76"/>
      <c r="BW3033" s="76"/>
      <c r="BX3033" s="76"/>
      <c r="BY3033" s="76"/>
      <c r="BZ3033" s="76"/>
      <c r="CA3033" s="76"/>
      <c r="CB3033" s="76"/>
      <c r="CC3033" s="76"/>
      <c r="CD3033" s="76"/>
      <c r="CE3033" s="76"/>
      <c r="CF3033" s="76"/>
      <c r="CG3033" s="76"/>
      <c r="CH3033" s="76"/>
      <c r="CI3033" s="76"/>
      <c r="CJ3033" s="76"/>
      <c r="CK3033" s="76"/>
      <c r="CL3033" s="76"/>
    </row>
    <row r="3034" spans="2:90" x14ac:dyDescent="0.4">
      <c r="D3034" t="s">
        <v>1044</v>
      </c>
      <c r="E3034" s="8"/>
      <c r="S3034" s="72"/>
      <c r="T3034" s="72"/>
      <c r="U3034" s="72"/>
      <c r="V3034" s="72"/>
      <c r="W3034" s="72"/>
      <c r="X3034" s="72"/>
      <c r="Y3034" s="72"/>
      <c r="Z3034" s="72"/>
      <c r="AA3034" s="72"/>
      <c r="AB3034" s="72"/>
      <c r="AC3034" s="72"/>
      <c r="AD3034" s="72"/>
      <c r="AE3034" s="72"/>
      <c r="AF3034" s="72"/>
      <c r="AG3034" s="72"/>
      <c r="AH3034" s="72"/>
      <c r="AI3034" s="72"/>
      <c r="AJ3034" s="72"/>
      <c r="AK3034" s="72"/>
      <c r="AL3034" s="72"/>
      <c r="AM3034" s="72"/>
      <c r="AN3034" s="72"/>
      <c r="AO3034" s="72"/>
      <c r="AP3034" s="72"/>
      <c r="AQ3034" s="72"/>
      <c r="AR3034" s="72"/>
      <c r="AS3034" s="72"/>
      <c r="AT3034" s="72"/>
      <c r="AU3034" s="72"/>
      <c r="AV3034" s="72"/>
      <c r="AW3034" s="72"/>
      <c r="AX3034" s="72"/>
      <c r="AY3034" s="72"/>
      <c r="AZ3034" s="72"/>
      <c r="BA3034" s="72"/>
      <c r="BB3034" s="72"/>
      <c r="BC3034" s="72"/>
      <c r="BD3034" s="72"/>
      <c r="BE3034" s="72"/>
      <c r="BF3034" s="72"/>
      <c r="BG3034" s="72"/>
      <c r="BH3034" s="72"/>
      <c r="BI3034" s="72"/>
      <c r="BJ3034" s="72"/>
      <c r="BK3034" s="72"/>
      <c r="BL3034" s="72"/>
      <c r="BM3034" s="72"/>
      <c r="BN3034" s="72"/>
      <c r="BO3034" s="72"/>
      <c r="BP3034" s="72"/>
      <c r="BQ3034" s="72"/>
      <c r="BR3034" s="72"/>
      <c r="BS3034" s="72"/>
      <c r="BT3034" s="72"/>
      <c r="BU3034" s="72"/>
      <c r="BV3034" s="72"/>
      <c r="BW3034" s="72"/>
      <c r="BX3034" s="72"/>
      <c r="BY3034" s="72"/>
      <c r="BZ3034" s="72"/>
      <c r="CA3034" s="72"/>
      <c r="CB3034" s="72"/>
      <c r="CC3034" s="72"/>
      <c r="CD3034" s="72"/>
      <c r="CE3034" s="72"/>
      <c r="CF3034" s="72"/>
      <c r="CG3034" s="72"/>
      <c r="CH3034" s="72"/>
      <c r="CI3034" s="72"/>
      <c r="CJ3034" s="72"/>
      <c r="CK3034" s="72"/>
      <c r="CL3034" s="72"/>
    </row>
    <row r="3035" spans="2:90" x14ac:dyDescent="0.4">
      <c r="B3035" s="95" t="str">
        <f>B3040&amp;":"</f>
        <v># of subscribers:</v>
      </c>
      <c r="C3035" s="6"/>
      <c r="D3035" t="s">
        <v>1044</v>
      </c>
      <c r="E3035" s="8"/>
      <c r="G3035" s="6"/>
      <c r="H3035" s="12"/>
      <c r="I3035" s="60"/>
      <c r="J3035" s="60"/>
      <c r="S3035" s="72"/>
      <c r="T3035" s="72"/>
      <c r="U3035" s="72"/>
      <c r="V3035" s="72"/>
      <c r="W3035" s="72"/>
      <c r="X3035" s="72"/>
      <c r="Y3035" s="72"/>
      <c r="Z3035" s="72"/>
      <c r="AA3035" s="72"/>
      <c r="AB3035" s="72"/>
      <c r="AC3035" s="72"/>
      <c r="AD3035" s="72"/>
      <c r="AE3035" s="72"/>
      <c r="AF3035" s="72"/>
      <c r="AG3035" s="72"/>
      <c r="AH3035" s="72"/>
      <c r="AI3035" s="72"/>
      <c r="AJ3035" s="72"/>
      <c r="AK3035" s="72"/>
      <c r="AL3035" s="72"/>
      <c r="AM3035" s="72"/>
      <c r="AN3035" s="72"/>
      <c r="AO3035" s="72"/>
      <c r="AP3035" s="72"/>
      <c r="AQ3035" s="72"/>
      <c r="AR3035" s="72"/>
      <c r="AS3035" s="72"/>
      <c r="AT3035" s="72"/>
      <c r="AU3035" s="72"/>
      <c r="AV3035" s="72"/>
      <c r="AW3035" s="72"/>
      <c r="AX3035" s="72"/>
      <c r="AY3035" s="72"/>
      <c r="AZ3035" s="72"/>
      <c r="BA3035" s="72"/>
      <c r="BB3035" s="72"/>
      <c r="BC3035" s="72"/>
      <c r="BD3035" s="72"/>
      <c r="BE3035" s="72"/>
      <c r="BF3035" s="72"/>
      <c r="BG3035" s="72"/>
      <c r="BH3035" s="72"/>
      <c r="BI3035" s="72"/>
      <c r="BJ3035" s="72"/>
      <c r="BK3035" s="72"/>
      <c r="BL3035" s="72"/>
      <c r="BM3035" s="72"/>
      <c r="BN3035" s="72"/>
      <c r="BO3035" s="72"/>
      <c r="BP3035" s="72"/>
      <c r="BQ3035" s="72"/>
      <c r="BR3035" s="72"/>
      <c r="BS3035" s="72"/>
      <c r="BT3035" s="72"/>
      <c r="BU3035" s="72"/>
      <c r="BV3035" s="72"/>
      <c r="BW3035" s="72"/>
      <c r="BX3035" s="72"/>
      <c r="BY3035" s="72"/>
      <c r="BZ3035" s="72"/>
      <c r="CA3035" s="72"/>
      <c r="CB3035" s="72"/>
      <c r="CC3035" s="72"/>
      <c r="CD3035" s="72"/>
      <c r="CE3035" s="72"/>
      <c r="CF3035" s="72"/>
      <c r="CG3035" s="72"/>
      <c r="CH3035" s="72"/>
      <c r="CI3035" s="72"/>
      <c r="CJ3035" s="72"/>
      <c r="CK3035" s="72"/>
      <c r="CL3035" s="72"/>
    </row>
    <row r="3036" spans="2:90" x14ac:dyDescent="0.4">
      <c r="B3036" s="154" t="s">
        <v>71</v>
      </c>
      <c r="C3036" s="6"/>
      <c r="D3036" t="s">
        <v>1044</v>
      </c>
      <c r="E3036" s="8"/>
      <c r="G3036" s="6"/>
      <c r="K3036" s="15">
        <f>SUMIF($4:$4,K$2-1,3036:3036)</f>
        <v>0</v>
      </c>
      <c r="L3036" s="15">
        <f ca="1">K3040</f>
        <v>43665.791672049476</v>
      </c>
      <c r="M3036" s="15">
        <f ca="1">L3040</f>
        <v>67261.042687816574</v>
      </c>
      <c r="N3036" s="15">
        <f ca="1">M3040</f>
        <v>80010.97459511843</v>
      </c>
      <c r="O3036" s="15">
        <f ca="1">N3040</f>
        <v>86900.528918240714</v>
      </c>
      <c r="P3036" s="15">
        <f ca="1">O3040</f>
        <v>90623.369096239563</v>
      </c>
      <c r="R3036" s="15"/>
      <c r="S3036" s="76">
        <f t="shared" ref="S3036" si="4222">R3040</f>
        <v>0</v>
      </c>
      <c r="T3036" s="76">
        <f t="shared" ref="T3036" ca="1" si="4223">S3040</f>
        <v>4750</v>
      </c>
      <c r="U3036" s="76">
        <f t="shared" ref="U3036" ca="1" si="4224">T3040</f>
        <v>9262.5</v>
      </c>
      <c r="V3036" s="76">
        <f t="shared" ref="V3036" ca="1" si="4225">U3040</f>
        <v>13549.375</v>
      </c>
      <c r="W3036" s="76">
        <f t="shared" ref="W3036" ca="1" si="4226">V3040</f>
        <v>17621.90625</v>
      </c>
      <c r="X3036" s="76">
        <f t="shared" ref="X3036" ca="1" si="4227">W3040</f>
        <v>21490.810937499999</v>
      </c>
      <c r="Y3036" s="76">
        <f t="shared" ref="Y3036" ca="1" si="4228">X3040</f>
        <v>25166.270390624999</v>
      </c>
      <c r="Z3036" s="76">
        <f t="shared" ref="Z3036" ca="1" si="4229">Y3040</f>
        <v>28657.956871093749</v>
      </c>
      <c r="AA3036" s="76">
        <f t="shared" ref="AA3036" ca="1" si="4230">Z3040</f>
        <v>31975.059027539057</v>
      </c>
      <c r="AB3036" s="76">
        <f t="shared" ref="AB3036" ca="1" si="4231">AA3040</f>
        <v>35126.306076162102</v>
      </c>
      <c r="AC3036" s="76">
        <f t="shared" ref="AC3036" ca="1" si="4232">AB3040</f>
        <v>38119.990772353995</v>
      </c>
      <c r="AD3036" s="76">
        <f t="shared" ref="AD3036" ca="1" si="4233">AC3040</f>
        <v>40963.991233736291</v>
      </c>
      <c r="AE3036" s="76">
        <f t="shared" ref="AE3036" ca="1" si="4234">AD3040</f>
        <v>43665.791672049476</v>
      </c>
      <c r="AF3036" s="76">
        <f t="shared" ref="AF3036" ca="1" si="4235">AE3040</f>
        <v>46232.502088447</v>
      </c>
      <c r="AG3036" s="76">
        <f t="shared" ref="AG3036" ca="1" si="4236">AF3040</f>
        <v>48670.876984024653</v>
      </c>
      <c r="AH3036" s="76">
        <f t="shared" ref="AH3036" ca="1" si="4237">AG3040</f>
        <v>50987.333134823421</v>
      </c>
      <c r="AI3036" s="76">
        <f t="shared" ref="AI3036" ca="1" si="4238">AH3040</f>
        <v>53187.96647808225</v>
      </c>
      <c r="AJ3036" s="76">
        <f t="shared" ref="AJ3036" ca="1" si="4239">AI3040</f>
        <v>55278.568154178138</v>
      </c>
      <c r="AK3036" s="76">
        <f t="shared" ref="AK3036" ca="1" si="4240">AJ3040</f>
        <v>57264.639746469227</v>
      </c>
      <c r="AL3036" s="76">
        <f t="shared" ref="AL3036" ca="1" si="4241">AK3040</f>
        <v>59151.407759145768</v>
      </c>
      <c r="AM3036" s="76">
        <f t="shared" ref="AM3036" ca="1" si="4242">AL3040</f>
        <v>60943.837371188478</v>
      </c>
      <c r="AN3036" s="76">
        <f t="shared" ref="AN3036" ca="1" si="4243">AM3040</f>
        <v>62646.645502629057</v>
      </c>
      <c r="AO3036" s="76">
        <f t="shared" ref="AO3036" ca="1" si="4244">AN3040</f>
        <v>64264.313227497594</v>
      </c>
      <c r="AP3036" s="76">
        <f t="shared" ref="AP3036" ca="1" si="4245">AO3040</f>
        <v>65801.097566122713</v>
      </c>
      <c r="AQ3036" s="76">
        <f t="shared" ref="AQ3036" ca="1" si="4246">AP3040</f>
        <v>67261.042687816574</v>
      </c>
      <c r="AR3036" s="76">
        <f t="shared" ref="AR3036" ca="1" si="4247">AQ3040</f>
        <v>68647.990553425741</v>
      </c>
      <c r="AS3036" s="76">
        <f t="shared" ref="AS3036" ca="1" si="4248">AR3040</f>
        <v>69965.59102575446</v>
      </c>
      <c r="AT3036" s="76">
        <f t="shared" ref="AT3036" ca="1" si="4249">AS3040</f>
        <v>71217.31147446674</v>
      </c>
      <c r="AU3036" s="76">
        <f t="shared" ref="AU3036" ca="1" si="4250">AT3040</f>
        <v>72406.445900743405</v>
      </c>
      <c r="AV3036" s="76">
        <f t="shared" ref="AV3036" ca="1" si="4251">AU3040</f>
        <v>73536.123605706234</v>
      </c>
      <c r="AW3036" s="76">
        <f t="shared" ref="AW3036" ca="1" si="4252">AV3040</f>
        <v>74609.317425420915</v>
      </c>
      <c r="AX3036" s="76">
        <f t="shared" ref="AX3036" ca="1" si="4253">AW3040</f>
        <v>75628.851554149864</v>
      </c>
      <c r="AY3036" s="76">
        <f t="shared" ref="AY3036" ca="1" si="4254">AX3040</f>
        <v>76597.40897644237</v>
      </c>
      <c r="AZ3036" s="76">
        <f t="shared" ref="AZ3036" ca="1" si="4255">AY3040</f>
        <v>77517.538527620258</v>
      </c>
      <c r="BA3036" s="76">
        <f t="shared" ref="BA3036" ca="1" si="4256">AZ3040</f>
        <v>78391.661601239248</v>
      </c>
      <c r="BB3036" s="76">
        <f t="shared" ref="BB3036" ca="1" si="4257">BA3040</f>
        <v>79222.078521177289</v>
      </c>
      <c r="BC3036" s="76">
        <f t="shared" ref="BC3036" ca="1" si="4258">BB3040</f>
        <v>80010.97459511843</v>
      </c>
      <c r="BD3036" s="76">
        <f t="shared" ref="BD3036" ca="1" si="4259">BC3040</f>
        <v>80760.425865362515</v>
      </c>
      <c r="BE3036" s="76">
        <f t="shared" ref="BE3036" ca="1" si="4260">BD3040</f>
        <v>81472.404572094383</v>
      </c>
      <c r="BF3036" s="76">
        <f t="shared" ref="BF3036" ca="1" si="4261">BE3040</f>
        <v>82148.784343489664</v>
      </c>
      <c r="BG3036" s="76">
        <f t="shared" ref="BG3036" ca="1" si="4262">BF3040</f>
        <v>82791.34512631518</v>
      </c>
      <c r="BH3036" s="76">
        <f t="shared" ref="BH3036" ca="1" si="4263">BG3040</f>
        <v>83401.777869999423</v>
      </c>
      <c r="BI3036" s="76">
        <f t="shared" ref="BI3036" ca="1" si="4264">BH3040</f>
        <v>83981.688976499456</v>
      </c>
      <c r="BJ3036" s="76">
        <f t="shared" ref="BJ3036" ca="1" si="4265">BI3040</f>
        <v>84532.604527674484</v>
      </c>
      <c r="BK3036" s="76">
        <f t="shared" ref="BK3036" ca="1" si="4266">BJ3040</f>
        <v>85055.974301290757</v>
      </c>
      <c r="BL3036" s="76">
        <f t="shared" ref="BL3036" ca="1" si="4267">BK3040</f>
        <v>85553.175586226222</v>
      </c>
      <c r="BM3036" s="76">
        <f t="shared" ref="BM3036" ca="1" si="4268">BL3040</f>
        <v>86025.516806914908</v>
      </c>
      <c r="BN3036" s="76">
        <f t="shared" ref="BN3036" ca="1" si="4269">BM3040</f>
        <v>86474.240966569167</v>
      </c>
      <c r="BO3036" s="76">
        <f t="shared" ref="BO3036" ca="1" si="4270">BN3040</f>
        <v>86900.528918240714</v>
      </c>
      <c r="BP3036" s="76">
        <f t="shared" ref="BP3036" ca="1" si="4271">BO3040</f>
        <v>87305.502472328677</v>
      </c>
      <c r="BQ3036" s="76">
        <f t="shared" ref="BQ3036" ca="1" si="4272">BP3040</f>
        <v>87690.227348712244</v>
      </c>
      <c r="BR3036" s="76">
        <f t="shared" ref="BR3036" ca="1" si="4273">BQ3040</f>
        <v>88055.715981276633</v>
      </c>
      <c r="BS3036" s="76">
        <f t="shared" ref="BS3036" ca="1" si="4274">BR3040</f>
        <v>88402.930182212804</v>
      </c>
      <c r="BT3036" s="76">
        <f t="shared" ref="BT3036" ca="1" si="4275">BS3040</f>
        <v>88732.783673102167</v>
      </c>
      <c r="BU3036" s="76">
        <f t="shared" ref="BU3036" ca="1" si="4276">BT3040</f>
        <v>89046.144489447062</v>
      </c>
      <c r="BV3036" s="76">
        <f t="shared" ref="BV3036" ca="1" si="4277">BU3040</f>
        <v>89343.837264974703</v>
      </c>
      <c r="BW3036" s="76">
        <f t="shared" ref="BW3036" ca="1" si="4278">BV3040</f>
        <v>89626.645401725968</v>
      </c>
      <c r="BX3036" s="76">
        <f t="shared" ref="BX3036" ca="1" si="4279">BW3040</f>
        <v>89895.313131639676</v>
      </c>
      <c r="BY3036" s="76">
        <f t="shared" ref="BY3036" ca="1" si="4280">BX3040</f>
        <v>90150.547475057698</v>
      </c>
      <c r="BZ3036" s="76">
        <f t="shared" ref="BZ3036" ca="1" si="4281">BY3040</f>
        <v>90393.020101304806</v>
      </c>
      <c r="CA3036" s="76">
        <f t="shared" ref="CA3036" ca="1" si="4282">BZ3040</f>
        <v>90623.369096239563</v>
      </c>
      <c r="CB3036" s="76">
        <f t="shared" ref="CB3036" ca="1" si="4283">CA3040</f>
        <v>90842.200641427582</v>
      </c>
      <c r="CC3036" s="76">
        <f t="shared" ref="CC3036" ca="1" si="4284">CB3040</f>
        <v>91050.090609356208</v>
      </c>
      <c r="CD3036" s="76">
        <f t="shared" ref="CD3036" ca="1" si="4285">CC3040</f>
        <v>91247.586078888402</v>
      </c>
      <c r="CE3036" s="76">
        <f t="shared" ref="CE3036" ca="1" si="4286">CD3040</f>
        <v>91435.206774943988</v>
      </c>
      <c r="CF3036" s="76">
        <f t="shared" ref="CF3036" ca="1" si="4287">CE3040</f>
        <v>91613.446436196784</v>
      </c>
      <c r="CG3036" s="76">
        <f t="shared" ref="CG3036" ca="1" si="4288">CF3040</f>
        <v>91782.77411438695</v>
      </c>
      <c r="CH3036" s="76">
        <f t="shared" ref="CH3036" ca="1" si="4289">CG3040</f>
        <v>91943.6354086676</v>
      </c>
      <c r="CI3036" s="76">
        <f t="shared" ref="CI3036" ca="1" si="4290">CH3040</f>
        <v>92096.453638234219</v>
      </c>
      <c r="CJ3036" s="76">
        <f t="shared" ref="CJ3036" ca="1" si="4291">CI3040</f>
        <v>92241.630956322508</v>
      </c>
      <c r="CK3036" s="76">
        <f t="shared" ref="CK3036" ca="1" si="4292">CJ3040</f>
        <v>92379.549408506384</v>
      </c>
      <c r="CL3036" s="76">
        <f t="shared" ref="CL3036" ca="1" si="4293">CK3040</f>
        <v>92510.571938081062</v>
      </c>
    </row>
    <row r="3037" spans="2:90" x14ac:dyDescent="0.4">
      <c r="B3037" s="154" t="s">
        <v>72</v>
      </c>
      <c r="C3037" s="6"/>
      <c r="D3037" t="s">
        <v>1044</v>
      </c>
      <c r="E3037" s="8"/>
      <c r="G3037" s="6"/>
      <c r="K3037" s="34">
        <f t="shared" ref="K3037:P3037" ca="1" si="4294">SUMIF($3:$3,K$2,3037:3037)</f>
        <v>60000</v>
      </c>
      <c r="L3037" s="34">
        <f t="shared" ca="1" si="4294"/>
        <v>60000</v>
      </c>
      <c r="M3037" s="34">
        <f t="shared" ca="1" si="4294"/>
        <v>60000</v>
      </c>
      <c r="N3037" s="34">
        <f t="shared" ca="1" si="4294"/>
        <v>60000</v>
      </c>
      <c r="O3037" s="34">
        <f t="shared" ca="1" si="4294"/>
        <v>60000</v>
      </c>
      <c r="P3037" s="34">
        <f t="shared" ca="1" si="4294"/>
        <v>60000</v>
      </c>
      <c r="R3037" s="15"/>
      <c r="S3037" s="76" cm="1">
        <f t="array" aca="1" ref="S3037" ca="1">INDIRECT(S3027)</f>
        <v>5000</v>
      </c>
      <c r="T3037" s="76" cm="1">
        <f t="array" aca="1" ref="T3037" ca="1">INDIRECT(T3027)</f>
        <v>5000</v>
      </c>
      <c r="U3037" s="76" cm="1">
        <f t="array" aca="1" ref="U3037" ca="1">INDIRECT(U3027)</f>
        <v>5000</v>
      </c>
      <c r="V3037" s="76" cm="1">
        <f t="array" aca="1" ref="V3037" ca="1">INDIRECT(V3027)</f>
        <v>5000</v>
      </c>
      <c r="W3037" s="76" cm="1">
        <f t="array" aca="1" ref="W3037" ca="1">INDIRECT(W3027)</f>
        <v>5000</v>
      </c>
      <c r="X3037" s="76" cm="1">
        <f t="array" aca="1" ref="X3037" ca="1">INDIRECT(X3027)</f>
        <v>5000</v>
      </c>
      <c r="Y3037" s="76" cm="1">
        <f t="array" aca="1" ref="Y3037" ca="1">INDIRECT(Y3027)</f>
        <v>5000</v>
      </c>
      <c r="Z3037" s="76" cm="1">
        <f t="array" aca="1" ref="Z3037" ca="1">INDIRECT(Z3027)</f>
        <v>5000</v>
      </c>
      <c r="AA3037" s="76" cm="1">
        <f t="array" aca="1" ref="AA3037" ca="1">INDIRECT(AA3027)</f>
        <v>5000</v>
      </c>
      <c r="AB3037" s="76" cm="1">
        <f t="array" aca="1" ref="AB3037" ca="1">INDIRECT(AB3027)</f>
        <v>5000</v>
      </c>
      <c r="AC3037" s="76" cm="1">
        <f t="array" aca="1" ref="AC3037" ca="1">INDIRECT(AC3027)</f>
        <v>5000</v>
      </c>
      <c r="AD3037" s="76" cm="1">
        <f t="array" aca="1" ref="AD3037" ca="1">INDIRECT(AD3027)</f>
        <v>5000</v>
      </c>
      <c r="AE3037" s="76" cm="1">
        <f t="array" aca="1" ref="AE3037" ca="1">INDIRECT(AE3027)</f>
        <v>5000</v>
      </c>
      <c r="AF3037" s="76" cm="1">
        <f t="array" aca="1" ref="AF3037" ca="1">INDIRECT(AF3027)</f>
        <v>5000</v>
      </c>
      <c r="AG3037" s="76" cm="1">
        <f t="array" aca="1" ref="AG3037" ca="1">INDIRECT(AG3027)</f>
        <v>5000</v>
      </c>
      <c r="AH3037" s="76" cm="1">
        <f t="array" aca="1" ref="AH3037" ca="1">INDIRECT(AH3027)</f>
        <v>5000</v>
      </c>
      <c r="AI3037" s="76" cm="1">
        <f t="array" aca="1" ref="AI3037" ca="1">INDIRECT(AI3027)</f>
        <v>5000</v>
      </c>
      <c r="AJ3037" s="76" cm="1">
        <f t="array" aca="1" ref="AJ3037" ca="1">INDIRECT(AJ3027)</f>
        <v>5000</v>
      </c>
      <c r="AK3037" s="76" cm="1">
        <f t="array" aca="1" ref="AK3037" ca="1">INDIRECT(AK3027)</f>
        <v>5000</v>
      </c>
      <c r="AL3037" s="76" cm="1">
        <f t="array" aca="1" ref="AL3037" ca="1">INDIRECT(AL3027)</f>
        <v>5000</v>
      </c>
      <c r="AM3037" s="76" cm="1">
        <f t="array" aca="1" ref="AM3037" ca="1">INDIRECT(AM3027)</f>
        <v>5000</v>
      </c>
      <c r="AN3037" s="76" cm="1">
        <f t="array" aca="1" ref="AN3037" ca="1">INDIRECT(AN3027)</f>
        <v>5000</v>
      </c>
      <c r="AO3037" s="76" cm="1">
        <f t="array" aca="1" ref="AO3037" ca="1">INDIRECT(AO3027)</f>
        <v>5000</v>
      </c>
      <c r="AP3037" s="76" cm="1">
        <f t="array" aca="1" ref="AP3037" ca="1">INDIRECT(AP3027)</f>
        <v>5000</v>
      </c>
      <c r="AQ3037" s="76" cm="1">
        <f t="array" aca="1" ref="AQ3037" ca="1">INDIRECT(AQ3027)</f>
        <v>5000</v>
      </c>
      <c r="AR3037" s="76" cm="1">
        <f t="array" aca="1" ref="AR3037" ca="1">INDIRECT(AR3027)</f>
        <v>5000</v>
      </c>
      <c r="AS3037" s="76" cm="1">
        <f t="array" aca="1" ref="AS3037" ca="1">INDIRECT(AS3027)</f>
        <v>5000</v>
      </c>
      <c r="AT3037" s="76" cm="1">
        <f t="array" aca="1" ref="AT3037" ca="1">INDIRECT(AT3027)</f>
        <v>5000</v>
      </c>
      <c r="AU3037" s="76" cm="1">
        <f t="array" aca="1" ref="AU3037" ca="1">INDIRECT(AU3027)</f>
        <v>5000</v>
      </c>
      <c r="AV3037" s="76" cm="1">
        <f t="array" aca="1" ref="AV3037" ca="1">INDIRECT(AV3027)</f>
        <v>5000</v>
      </c>
      <c r="AW3037" s="76" cm="1">
        <f t="array" aca="1" ref="AW3037" ca="1">INDIRECT(AW3027)</f>
        <v>5000</v>
      </c>
      <c r="AX3037" s="76" cm="1">
        <f t="array" aca="1" ref="AX3037" ca="1">INDIRECT(AX3027)</f>
        <v>5000</v>
      </c>
      <c r="AY3037" s="76" cm="1">
        <f t="array" aca="1" ref="AY3037" ca="1">INDIRECT(AY3027)</f>
        <v>5000</v>
      </c>
      <c r="AZ3037" s="76" cm="1">
        <f t="array" aca="1" ref="AZ3037" ca="1">INDIRECT(AZ3027)</f>
        <v>5000</v>
      </c>
      <c r="BA3037" s="76" cm="1">
        <f t="array" aca="1" ref="BA3037" ca="1">INDIRECT(BA3027)</f>
        <v>5000</v>
      </c>
      <c r="BB3037" s="76" cm="1">
        <f t="array" aca="1" ref="BB3037" ca="1">INDIRECT(BB3027)</f>
        <v>5000</v>
      </c>
      <c r="BC3037" s="76" cm="1">
        <f t="array" aca="1" ref="BC3037" ca="1">INDIRECT(BC3027)</f>
        <v>5000</v>
      </c>
      <c r="BD3037" s="76" cm="1">
        <f t="array" aca="1" ref="BD3037" ca="1">INDIRECT(BD3027)</f>
        <v>5000</v>
      </c>
      <c r="BE3037" s="76" cm="1">
        <f t="array" aca="1" ref="BE3037" ca="1">INDIRECT(BE3027)</f>
        <v>5000</v>
      </c>
      <c r="BF3037" s="76" cm="1">
        <f t="array" aca="1" ref="BF3037" ca="1">INDIRECT(BF3027)</f>
        <v>5000</v>
      </c>
      <c r="BG3037" s="76" cm="1">
        <f t="array" aca="1" ref="BG3037" ca="1">INDIRECT(BG3027)</f>
        <v>5000</v>
      </c>
      <c r="BH3037" s="76" cm="1">
        <f t="array" aca="1" ref="BH3037" ca="1">INDIRECT(BH3027)</f>
        <v>5000</v>
      </c>
      <c r="BI3037" s="76" cm="1">
        <f t="array" aca="1" ref="BI3037" ca="1">INDIRECT(BI3027)</f>
        <v>5000</v>
      </c>
      <c r="BJ3037" s="76" cm="1">
        <f t="array" aca="1" ref="BJ3037" ca="1">INDIRECT(BJ3027)</f>
        <v>5000</v>
      </c>
      <c r="BK3037" s="76" cm="1">
        <f t="array" aca="1" ref="BK3037" ca="1">INDIRECT(BK3027)</f>
        <v>5000</v>
      </c>
      <c r="BL3037" s="76" cm="1">
        <f t="array" aca="1" ref="BL3037" ca="1">INDIRECT(BL3027)</f>
        <v>5000</v>
      </c>
      <c r="BM3037" s="76" cm="1">
        <f t="array" aca="1" ref="BM3037" ca="1">INDIRECT(BM3027)</f>
        <v>5000</v>
      </c>
      <c r="BN3037" s="76" cm="1">
        <f t="array" aca="1" ref="BN3037" ca="1">INDIRECT(BN3027)</f>
        <v>5000</v>
      </c>
      <c r="BO3037" s="76" cm="1">
        <f t="array" aca="1" ref="BO3037" ca="1">INDIRECT(BO3027)</f>
        <v>5000</v>
      </c>
      <c r="BP3037" s="76" cm="1">
        <f t="array" aca="1" ref="BP3037" ca="1">INDIRECT(BP3027)</f>
        <v>5000</v>
      </c>
      <c r="BQ3037" s="76" cm="1">
        <f t="array" aca="1" ref="BQ3037" ca="1">INDIRECT(BQ3027)</f>
        <v>5000</v>
      </c>
      <c r="BR3037" s="76" cm="1">
        <f t="array" aca="1" ref="BR3037" ca="1">INDIRECT(BR3027)</f>
        <v>5000</v>
      </c>
      <c r="BS3037" s="76" cm="1">
        <f t="array" aca="1" ref="BS3037" ca="1">INDIRECT(BS3027)</f>
        <v>5000</v>
      </c>
      <c r="BT3037" s="76" cm="1">
        <f t="array" aca="1" ref="BT3037" ca="1">INDIRECT(BT3027)</f>
        <v>5000</v>
      </c>
      <c r="BU3037" s="76" cm="1">
        <f t="array" aca="1" ref="BU3037" ca="1">INDIRECT(BU3027)</f>
        <v>5000</v>
      </c>
      <c r="BV3037" s="76" cm="1">
        <f t="array" aca="1" ref="BV3037" ca="1">INDIRECT(BV3027)</f>
        <v>5000</v>
      </c>
      <c r="BW3037" s="76" cm="1">
        <f t="array" aca="1" ref="BW3037" ca="1">INDIRECT(BW3027)</f>
        <v>5000</v>
      </c>
      <c r="BX3037" s="76" cm="1">
        <f t="array" aca="1" ref="BX3037" ca="1">INDIRECT(BX3027)</f>
        <v>5000</v>
      </c>
      <c r="BY3037" s="76" cm="1">
        <f t="array" aca="1" ref="BY3037" ca="1">INDIRECT(BY3027)</f>
        <v>5000</v>
      </c>
      <c r="BZ3037" s="76" cm="1">
        <f t="array" aca="1" ref="BZ3037" ca="1">INDIRECT(BZ3027)</f>
        <v>5000</v>
      </c>
      <c r="CA3037" s="76" cm="1">
        <f t="array" aca="1" ref="CA3037" ca="1">INDIRECT(CA3027)</f>
        <v>5000</v>
      </c>
      <c r="CB3037" s="76" cm="1">
        <f t="array" aca="1" ref="CB3037" ca="1">INDIRECT(CB3027)</f>
        <v>5000</v>
      </c>
      <c r="CC3037" s="76" cm="1">
        <f t="array" aca="1" ref="CC3037" ca="1">INDIRECT(CC3027)</f>
        <v>5000</v>
      </c>
      <c r="CD3037" s="76" cm="1">
        <f t="array" aca="1" ref="CD3037" ca="1">INDIRECT(CD3027)</f>
        <v>5000</v>
      </c>
      <c r="CE3037" s="76" cm="1">
        <f t="array" aca="1" ref="CE3037" ca="1">INDIRECT(CE3027)</f>
        <v>5000</v>
      </c>
      <c r="CF3037" s="76" cm="1">
        <f t="array" aca="1" ref="CF3037" ca="1">INDIRECT(CF3027)</f>
        <v>5000</v>
      </c>
      <c r="CG3037" s="76" cm="1">
        <f t="array" aca="1" ref="CG3037" ca="1">INDIRECT(CG3027)</f>
        <v>5000</v>
      </c>
      <c r="CH3037" s="76" cm="1">
        <f t="array" aca="1" ref="CH3037" ca="1">INDIRECT(CH3027)</f>
        <v>5000</v>
      </c>
      <c r="CI3037" s="76" cm="1">
        <f t="array" aca="1" ref="CI3037" ca="1">INDIRECT(CI3027)</f>
        <v>5000</v>
      </c>
      <c r="CJ3037" s="76" cm="1">
        <f t="array" aca="1" ref="CJ3037" ca="1">INDIRECT(CJ3027)</f>
        <v>5000</v>
      </c>
      <c r="CK3037" s="76" cm="1">
        <f t="array" aca="1" ref="CK3037" ca="1">INDIRECT(CK3027)</f>
        <v>5000</v>
      </c>
      <c r="CL3037" s="76" cm="1">
        <f t="array" aca="1" ref="CL3037" ca="1">INDIRECT(CL3027)</f>
        <v>5000</v>
      </c>
    </row>
    <row r="3038" spans="2:90" x14ac:dyDescent="0.4">
      <c r="B3038" s="141" t="s">
        <v>73</v>
      </c>
      <c r="D3038" t="s">
        <v>1044</v>
      </c>
      <c r="E3038" s="8"/>
      <c r="G3038">
        <f>E3038</f>
        <v>0</v>
      </c>
      <c r="H3038" s="12"/>
      <c r="I3038" s="60"/>
      <c r="J3038" s="60"/>
      <c r="K3038" s="16">
        <v>0.05</v>
      </c>
      <c r="L3038" s="16">
        <v>0.05</v>
      </c>
      <c r="M3038" s="16">
        <v>0.05</v>
      </c>
      <c r="N3038" s="16">
        <v>0.05</v>
      </c>
      <c r="O3038" s="16">
        <v>0.05</v>
      </c>
      <c r="P3038" s="16">
        <v>0.05</v>
      </c>
      <c r="R3038" s="20"/>
      <c r="S3038" s="146" cm="1">
        <f t="array" ref="S3038">INDEX($K:$P,ROW(),MATCH(S$3,$K$2:$P$2,0))</f>
        <v>0.05</v>
      </c>
      <c r="T3038" s="146" cm="1">
        <f t="array" ref="T3038">INDEX($K:$P,ROW(),MATCH(T$3,$K$2:$P$2,0))</f>
        <v>0.05</v>
      </c>
      <c r="U3038" s="146" cm="1">
        <f t="array" ref="U3038">INDEX($K:$P,ROW(),MATCH(U$3,$K$2:$P$2,0))</f>
        <v>0.05</v>
      </c>
      <c r="V3038" s="146" cm="1">
        <f t="array" ref="V3038">INDEX($K:$P,ROW(),MATCH(V$3,$K$2:$P$2,0))</f>
        <v>0.05</v>
      </c>
      <c r="W3038" s="146" cm="1">
        <f t="array" ref="W3038">INDEX($K:$P,ROW(),MATCH(W$3,$K$2:$P$2,0))</f>
        <v>0.05</v>
      </c>
      <c r="X3038" s="146" cm="1">
        <f t="array" ref="X3038">INDEX($K:$P,ROW(),MATCH(X$3,$K$2:$P$2,0))</f>
        <v>0.05</v>
      </c>
      <c r="Y3038" s="146" cm="1">
        <f t="array" ref="Y3038">INDEX($K:$P,ROW(),MATCH(Y$3,$K$2:$P$2,0))</f>
        <v>0.05</v>
      </c>
      <c r="Z3038" s="146" cm="1">
        <f t="array" ref="Z3038">INDEX($K:$P,ROW(),MATCH(Z$3,$K$2:$P$2,0))</f>
        <v>0.05</v>
      </c>
      <c r="AA3038" s="146" cm="1">
        <f t="array" ref="AA3038">INDEX($K:$P,ROW(),MATCH(AA$3,$K$2:$P$2,0))</f>
        <v>0.05</v>
      </c>
      <c r="AB3038" s="146" cm="1">
        <f t="array" ref="AB3038">INDEX($K:$P,ROW(),MATCH(AB$3,$K$2:$P$2,0))</f>
        <v>0.05</v>
      </c>
      <c r="AC3038" s="146" cm="1">
        <f t="array" ref="AC3038">INDEX($K:$P,ROW(),MATCH(AC$3,$K$2:$P$2,0))</f>
        <v>0.05</v>
      </c>
      <c r="AD3038" s="146" cm="1">
        <f t="array" ref="AD3038">INDEX($K:$P,ROW(),MATCH(AD$3,$K$2:$P$2,0))</f>
        <v>0.05</v>
      </c>
      <c r="AE3038" s="146" cm="1">
        <f t="array" ref="AE3038">INDEX($K:$P,ROW(),MATCH(AE$3,$K$2:$P$2,0))</f>
        <v>0.05</v>
      </c>
      <c r="AF3038" s="146" cm="1">
        <f t="array" ref="AF3038">INDEX($K:$P,ROW(),MATCH(AF$3,$K$2:$P$2,0))</f>
        <v>0.05</v>
      </c>
      <c r="AG3038" s="146" cm="1">
        <f t="array" ref="AG3038">INDEX($K:$P,ROW(),MATCH(AG$3,$K$2:$P$2,0))</f>
        <v>0.05</v>
      </c>
      <c r="AH3038" s="146" cm="1">
        <f t="array" ref="AH3038">INDEX($K:$P,ROW(),MATCH(AH$3,$K$2:$P$2,0))</f>
        <v>0.05</v>
      </c>
      <c r="AI3038" s="146" cm="1">
        <f t="array" ref="AI3038">INDEX($K:$P,ROW(),MATCH(AI$3,$K$2:$P$2,0))</f>
        <v>0.05</v>
      </c>
      <c r="AJ3038" s="146" cm="1">
        <f t="array" ref="AJ3038">INDEX($K:$P,ROW(),MATCH(AJ$3,$K$2:$P$2,0))</f>
        <v>0.05</v>
      </c>
      <c r="AK3038" s="146" cm="1">
        <f t="array" ref="AK3038">INDEX($K:$P,ROW(),MATCH(AK$3,$K$2:$P$2,0))</f>
        <v>0.05</v>
      </c>
      <c r="AL3038" s="146" cm="1">
        <f t="array" ref="AL3038">INDEX($K:$P,ROW(),MATCH(AL$3,$K$2:$P$2,0))</f>
        <v>0.05</v>
      </c>
      <c r="AM3038" s="146" cm="1">
        <f t="array" ref="AM3038">INDEX($K:$P,ROW(),MATCH(AM$3,$K$2:$P$2,0))</f>
        <v>0.05</v>
      </c>
      <c r="AN3038" s="146" cm="1">
        <f t="array" ref="AN3038">INDEX($K:$P,ROW(),MATCH(AN$3,$K$2:$P$2,0))</f>
        <v>0.05</v>
      </c>
      <c r="AO3038" s="146" cm="1">
        <f t="array" ref="AO3038">INDEX($K:$P,ROW(),MATCH(AO$3,$K$2:$P$2,0))</f>
        <v>0.05</v>
      </c>
      <c r="AP3038" s="146" cm="1">
        <f t="array" ref="AP3038">INDEX($K:$P,ROW(),MATCH(AP$3,$K$2:$P$2,0))</f>
        <v>0.05</v>
      </c>
      <c r="AQ3038" s="146" cm="1">
        <f t="array" ref="AQ3038">INDEX($K:$P,ROW(),MATCH(AQ$3,$K$2:$P$2,0))</f>
        <v>0.05</v>
      </c>
      <c r="AR3038" s="146" cm="1">
        <f t="array" ref="AR3038">INDEX($K:$P,ROW(),MATCH(AR$3,$K$2:$P$2,0))</f>
        <v>0.05</v>
      </c>
      <c r="AS3038" s="146" cm="1">
        <f t="array" ref="AS3038">INDEX($K:$P,ROW(),MATCH(AS$3,$K$2:$P$2,0))</f>
        <v>0.05</v>
      </c>
      <c r="AT3038" s="146" cm="1">
        <f t="array" ref="AT3038">INDEX($K:$P,ROW(),MATCH(AT$3,$K$2:$P$2,0))</f>
        <v>0.05</v>
      </c>
      <c r="AU3038" s="146" cm="1">
        <f t="array" ref="AU3038">INDEX($K:$P,ROW(),MATCH(AU$3,$K$2:$P$2,0))</f>
        <v>0.05</v>
      </c>
      <c r="AV3038" s="146" cm="1">
        <f t="array" ref="AV3038">INDEX($K:$P,ROW(),MATCH(AV$3,$K$2:$P$2,0))</f>
        <v>0.05</v>
      </c>
      <c r="AW3038" s="146" cm="1">
        <f t="array" ref="AW3038">INDEX($K:$P,ROW(),MATCH(AW$3,$K$2:$P$2,0))</f>
        <v>0.05</v>
      </c>
      <c r="AX3038" s="146" cm="1">
        <f t="array" ref="AX3038">INDEX($K:$P,ROW(),MATCH(AX$3,$K$2:$P$2,0))</f>
        <v>0.05</v>
      </c>
      <c r="AY3038" s="146" cm="1">
        <f t="array" ref="AY3038">INDEX($K:$P,ROW(),MATCH(AY$3,$K$2:$P$2,0))</f>
        <v>0.05</v>
      </c>
      <c r="AZ3038" s="146" cm="1">
        <f t="array" ref="AZ3038">INDEX($K:$P,ROW(),MATCH(AZ$3,$K$2:$P$2,0))</f>
        <v>0.05</v>
      </c>
      <c r="BA3038" s="146" cm="1">
        <f t="array" ref="BA3038">INDEX($K:$P,ROW(),MATCH(BA$3,$K$2:$P$2,0))</f>
        <v>0.05</v>
      </c>
      <c r="BB3038" s="146" cm="1">
        <f t="array" ref="BB3038">INDEX($K:$P,ROW(),MATCH(BB$3,$K$2:$P$2,0))</f>
        <v>0.05</v>
      </c>
      <c r="BC3038" s="146" cm="1">
        <f t="array" ref="BC3038">INDEX($K:$P,ROW(),MATCH(BC$3,$K$2:$P$2,0))</f>
        <v>0.05</v>
      </c>
      <c r="BD3038" s="146" cm="1">
        <f t="array" ref="BD3038">INDEX($K:$P,ROW(),MATCH(BD$3,$K$2:$P$2,0))</f>
        <v>0.05</v>
      </c>
      <c r="BE3038" s="146" cm="1">
        <f t="array" ref="BE3038">INDEX($K:$P,ROW(),MATCH(BE$3,$K$2:$P$2,0))</f>
        <v>0.05</v>
      </c>
      <c r="BF3038" s="146" cm="1">
        <f t="array" ref="BF3038">INDEX($K:$P,ROW(),MATCH(BF$3,$K$2:$P$2,0))</f>
        <v>0.05</v>
      </c>
      <c r="BG3038" s="146" cm="1">
        <f t="array" ref="BG3038">INDEX($K:$P,ROW(),MATCH(BG$3,$K$2:$P$2,0))</f>
        <v>0.05</v>
      </c>
      <c r="BH3038" s="146" cm="1">
        <f t="array" ref="BH3038">INDEX($K:$P,ROW(),MATCH(BH$3,$K$2:$P$2,0))</f>
        <v>0.05</v>
      </c>
      <c r="BI3038" s="146" cm="1">
        <f t="array" ref="BI3038">INDEX($K:$P,ROW(),MATCH(BI$3,$K$2:$P$2,0))</f>
        <v>0.05</v>
      </c>
      <c r="BJ3038" s="146" cm="1">
        <f t="array" ref="BJ3038">INDEX($K:$P,ROW(),MATCH(BJ$3,$K$2:$P$2,0))</f>
        <v>0.05</v>
      </c>
      <c r="BK3038" s="146" cm="1">
        <f t="array" ref="BK3038">INDEX($K:$P,ROW(),MATCH(BK$3,$K$2:$P$2,0))</f>
        <v>0.05</v>
      </c>
      <c r="BL3038" s="146" cm="1">
        <f t="array" ref="BL3038">INDEX($K:$P,ROW(),MATCH(BL$3,$K$2:$P$2,0))</f>
        <v>0.05</v>
      </c>
      <c r="BM3038" s="146" cm="1">
        <f t="array" ref="BM3038">INDEX($K:$P,ROW(),MATCH(BM$3,$K$2:$P$2,0))</f>
        <v>0.05</v>
      </c>
      <c r="BN3038" s="146" cm="1">
        <f t="array" ref="BN3038">INDEX($K:$P,ROW(),MATCH(BN$3,$K$2:$P$2,0))</f>
        <v>0.05</v>
      </c>
      <c r="BO3038" s="146" cm="1">
        <f t="array" ref="BO3038">INDEX($K:$P,ROW(),MATCH(BO$3,$K$2:$P$2,0))</f>
        <v>0.05</v>
      </c>
      <c r="BP3038" s="146" cm="1">
        <f t="array" ref="BP3038">INDEX($K:$P,ROW(),MATCH(BP$3,$K$2:$P$2,0))</f>
        <v>0.05</v>
      </c>
      <c r="BQ3038" s="146" cm="1">
        <f t="array" ref="BQ3038">INDEX($K:$P,ROW(),MATCH(BQ$3,$K$2:$P$2,0))</f>
        <v>0.05</v>
      </c>
      <c r="BR3038" s="146" cm="1">
        <f t="array" ref="BR3038">INDEX($K:$P,ROW(),MATCH(BR$3,$K$2:$P$2,0))</f>
        <v>0.05</v>
      </c>
      <c r="BS3038" s="146" cm="1">
        <f t="array" ref="BS3038">INDEX($K:$P,ROW(),MATCH(BS$3,$K$2:$P$2,0))</f>
        <v>0.05</v>
      </c>
      <c r="BT3038" s="146" cm="1">
        <f t="array" ref="BT3038">INDEX($K:$P,ROW(),MATCH(BT$3,$K$2:$P$2,0))</f>
        <v>0.05</v>
      </c>
      <c r="BU3038" s="146" cm="1">
        <f t="array" ref="BU3038">INDEX($K:$P,ROW(),MATCH(BU$3,$K$2:$P$2,0))</f>
        <v>0.05</v>
      </c>
      <c r="BV3038" s="146" cm="1">
        <f t="array" ref="BV3038">INDEX($K:$P,ROW(),MATCH(BV$3,$K$2:$P$2,0))</f>
        <v>0.05</v>
      </c>
      <c r="BW3038" s="146" cm="1">
        <f t="array" ref="BW3038">INDEX($K:$P,ROW(),MATCH(BW$3,$K$2:$P$2,0))</f>
        <v>0.05</v>
      </c>
      <c r="BX3038" s="146" cm="1">
        <f t="array" ref="BX3038">INDEX($K:$P,ROW(),MATCH(BX$3,$K$2:$P$2,0))</f>
        <v>0.05</v>
      </c>
      <c r="BY3038" s="146" cm="1">
        <f t="array" ref="BY3038">INDEX($K:$P,ROW(),MATCH(BY$3,$K$2:$P$2,0))</f>
        <v>0.05</v>
      </c>
      <c r="BZ3038" s="146" cm="1">
        <f t="array" ref="BZ3038">INDEX($K:$P,ROW(),MATCH(BZ$3,$K$2:$P$2,0))</f>
        <v>0.05</v>
      </c>
      <c r="CA3038" s="146" cm="1">
        <f t="array" ref="CA3038">INDEX($K:$P,ROW(),MATCH(CA$3,$K$2:$P$2,0))</f>
        <v>0.05</v>
      </c>
      <c r="CB3038" s="146" cm="1">
        <f t="array" ref="CB3038">INDEX($K:$P,ROW(),MATCH(CB$3,$K$2:$P$2,0))</f>
        <v>0.05</v>
      </c>
      <c r="CC3038" s="146" cm="1">
        <f t="array" ref="CC3038">INDEX($K:$P,ROW(),MATCH(CC$3,$K$2:$P$2,0))</f>
        <v>0.05</v>
      </c>
      <c r="CD3038" s="146" cm="1">
        <f t="array" ref="CD3038">INDEX($K:$P,ROW(),MATCH(CD$3,$K$2:$P$2,0))</f>
        <v>0.05</v>
      </c>
      <c r="CE3038" s="146" cm="1">
        <f t="array" ref="CE3038">INDEX($K:$P,ROW(),MATCH(CE$3,$K$2:$P$2,0))</f>
        <v>0.05</v>
      </c>
      <c r="CF3038" s="146" cm="1">
        <f t="array" ref="CF3038">INDEX($K:$P,ROW(),MATCH(CF$3,$K$2:$P$2,0))</f>
        <v>0.05</v>
      </c>
      <c r="CG3038" s="146" cm="1">
        <f t="array" ref="CG3038">INDEX($K:$P,ROW(),MATCH(CG$3,$K$2:$P$2,0))</f>
        <v>0.05</v>
      </c>
      <c r="CH3038" s="146" cm="1">
        <f t="array" ref="CH3038">INDEX($K:$P,ROW(),MATCH(CH$3,$K$2:$P$2,0))</f>
        <v>0.05</v>
      </c>
      <c r="CI3038" s="146" cm="1">
        <f t="array" ref="CI3038">INDEX($K:$P,ROW(),MATCH(CI$3,$K$2:$P$2,0))</f>
        <v>0.05</v>
      </c>
      <c r="CJ3038" s="146" cm="1">
        <f t="array" ref="CJ3038">INDEX($K:$P,ROW(),MATCH(CJ$3,$K$2:$P$2,0))</f>
        <v>0.05</v>
      </c>
      <c r="CK3038" s="146" cm="1">
        <f t="array" ref="CK3038">INDEX($K:$P,ROW(),MATCH(CK$3,$K$2:$P$2,0))</f>
        <v>0.05</v>
      </c>
      <c r="CL3038" s="146" cm="1">
        <f t="array" ref="CL3038">INDEX($K:$P,ROW(),MATCH(CL$3,$K$2:$P$2,0))</f>
        <v>0.05</v>
      </c>
    </row>
    <row r="3039" spans="2:90" x14ac:dyDescent="0.4">
      <c r="B3039" s="154" t="s">
        <v>74</v>
      </c>
      <c r="D3039" t="s">
        <v>1044</v>
      </c>
      <c r="E3039" s="8"/>
      <c r="K3039" s="34">
        <f t="shared" ref="K3039:P3039" ca="1" si="4295">SUMIF($3:$3,K$2,3039:3039)</f>
        <v>-16334.208327950511</v>
      </c>
      <c r="L3039" s="34">
        <f t="shared" ca="1" si="4295"/>
        <v>-36404.748984232894</v>
      </c>
      <c r="M3039" s="34">
        <f t="shared" ca="1" si="4295"/>
        <v>-47250.068092698151</v>
      </c>
      <c r="N3039" s="34">
        <f t="shared" ca="1" si="4295"/>
        <v>-53110.445676877731</v>
      </c>
      <c r="O3039" s="34">
        <f t="shared" ca="1" si="4295"/>
        <v>-56277.159822001166</v>
      </c>
      <c r="P3039" s="34">
        <f t="shared" ca="1" si="4295"/>
        <v>-57988.325755062571</v>
      </c>
      <c r="R3039" s="15"/>
      <c r="S3039" s="76">
        <f ca="1">-SUM(S3036:S3037)*S3038</f>
        <v>-250</v>
      </c>
      <c r="T3039" s="76">
        <f t="shared" ref="T3039:CE3039" ca="1" si="4296">-SUM(T3036:T3037)*T3038</f>
        <v>-487.5</v>
      </c>
      <c r="U3039" s="76">
        <f t="shared" ca="1" si="4296"/>
        <v>-713.125</v>
      </c>
      <c r="V3039" s="76">
        <f t="shared" ca="1" si="4296"/>
        <v>-927.46875</v>
      </c>
      <c r="W3039" s="76">
        <f t="shared" ca="1" si="4296"/>
        <v>-1131.0953125000001</v>
      </c>
      <c r="X3039" s="76">
        <f t="shared" ca="1" si="4296"/>
        <v>-1324.540546875</v>
      </c>
      <c r="Y3039" s="76">
        <f t="shared" ca="1" si="4296"/>
        <v>-1508.31351953125</v>
      </c>
      <c r="Z3039" s="76">
        <f t="shared" ca="1" si="4296"/>
        <v>-1682.8978435546874</v>
      </c>
      <c r="AA3039" s="76">
        <f t="shared" ca="1" si="4296"/>
        <v>-1848.752951376953</v>
      </c>
      <c r="AB3039" s="76">
        <f t="shared" ca="1" si="4296"/>
        <v>-2006.3153038081052</v>
      </c>
      <c r="AC3039" s="76">
        <f t="shared" ca="1" si="4296"/>
        <v>-2155.9995386176997</v>
      </c>
      <c r="AD3039" s="76">
        <f t="shared" ca="1" si="4296"/>
        <v>-2298.1995616868148</v>
      </c>
      <c r="AE3039" s="76">
        <f t="shared" ca="1" si="4296"/>
        <v>-2433.2895836024741</v>
      </c>
      <c r="AF3039" s="76">
        <f t="shared" ca="1" si="4296"/>
        <v>-2561.62510442235</v>
      </c>
      <c r="AG3039" s="76">
        <f t="shared" ca="1" si="4296"/>
        <v>-2683.5438492012327</v>
      </c>
      <c r="AH3039" s="76">
        <f t="shared" ca="1" si="4296"/>
        <v>-2799.366656741171</v>
      </c>
      <c r="AI3039" s="76">
        <f t="shared" ca="1" si="4296"/>
        <v>-2909.3983239041127</v>
      </c>
      <c r="AJ3039" s="76">
        <f t="shared" ca="1" si="4296"/>
        <v>-3013.9284077089069</v>
      </c>
      <c r="AK3039" s="76">
        <f t="shared" ca="1" si="4296"/>
        <v>-3113.2319873234615</v>
      </c>
      <c r="AL3039" s="76">
        <f t="shared" ca="1" si="4296"/>
        <v>-3207.5703879572884</v>
      </c>
      <c r="AM3039" s="76">
        <f t="shared" ca="1" si="4296"/>
        <v>-3297.1918685594242</v>
      </c>
      <c r="AN3039" s="76">
        <f t="shared" ca="1" si="4296"/>
        <v>-3382.3322751314527</v>
      </c>
      <c r="AO3039" s="76">
        <f t="shared" ca="1" si="4296"/>
        <v>-3463.2156613748798</v>
      </c>
      <c r="AP3039" s="76">
        <f t="shared" ca="1" si="4296"/>
        <v>-3540.0548783061358</v>
      </c>
      <c r="AQ3039" s="76">
        <f t="shared" ca="1" si="4296"/>
        <v>-3613.052134390829</v>
      </c>
      <c r="AR3039" s="76">
        <f t="shared" ca="1" si="4296"/>
        <v>-3682.3995276712872</v>
      </c>
      <c r="AS3039" s="76">
        <f t="shared" ca="1" si="4296"/>
        <v>-3748.2795512877233</v>
      </c>
      <c r="AT3039" s="76">
        <f t="shared" ca="1" si="4296"/>
        <v>-3810.8655737233371</v>
      </c>
      <c r="AU3039" s="76">
        <f t="shared" ca="1" si="4296"/>
        <v>-3870.3222950371705</v>
      </c>
      <c r="AV3039" s="76">
        <f t="shared" ca="1" si="4296"/>
        <v>-3926.8061802853117</v>
      </c>
      <c r="AW3039" s="76">
        <f t="shared" ca="1" si="4296"/>
        <v>-3980.4658712710461</v>
      </c>
      <c r="AX3039" s="76">
        <f t="shared" ca="1" si="4296"/>
        <v>-4031.4425777074935</v>
      </c>
      <c r="AY3039" s="76">
        <f t="shared" ca="1" si="4296"/>
        <v>-4079.8704488221188</v>
      </c>
      <c r="AZ3039" s="76">
        <f t="shared" ca="1" si="4296"/>
        <v>-4125.8769263810127</v>
      </c>
      <c r="BA3039" s="76">
        <f t="shared" ca="1" si="4296"/>
        <v>-4169.5830800619624</v>
      </c>
      <c r="BB3039" s="76">
        <f t="shared" ca="1" si="4296"/>
        <v>-4211.103926058865</v>
      </c>
      <c r="BC3039" s="76">
        <f t="shared" ca="1" si="4296"/>
        <v>-4250.5487297559221</v>
      </c>
      <c r="BD3039" s="76">
        <f t="shared" ca="1" si="4296"/>
        <v>-4288.0212932681261</v>
      </c>
      <c r="BE3039" s="76">
        <f t="shared" ca="1" si="4296"/>
        <v>-4323.6202286047192</v>
      </c>
      <c r="BF3039" s="76">
        <f t="shared" ca="1" si="4296"/>
        <v>-4357.439217174483</v>
      </c>
      <c r="BG3039" s="76">
        <f t="shared" ca="1" si="4296"/>
        <v>-4389.5672563157596</v>
      </c>
      <c r="BH3039" s="76">
        <f t="shared" ca="1" si="4296"/>
        <v>-4420.0888934999712</v>
      </c>
      <c r="BI3039" s="76">
        <f t="shared" ca="1" si="4296"/>
        <v>-4449.0844488249732</v>
      </c>
      <c r="BJ3039" s="76">
        <f t="shared" ca="1" si="4296"/>
        <v>-4476.6302263837242</v>
      </c>
      <c r="BK3039" s="76">
        <f t="shared" ca="1" si="4296"/>
        <v>-4502.7987150645376</v>
      </c>
      <c r="BL3039" s="76">
        <f t="shared" ca="1" si="4296"/>
        <v>-4527.6587793113113</v>
      </c>
      <c r="BM3039" s="76">
        <f t="shared" ca="1" si="4296"/>
        <v>-4551.2758403457456</v>
      </c>
      <c r="BN3039" s="76">
        <f t="shared" ca="1" si="4296"/>
        <v>-4573.7120483284589</v>
      </c>
      <c r="BO3039" s="76">
        <f t="shared" ca="1" si="4296"/>
        <v>-4595.0264459120363</v>
      </c>
      <c r="BP3039" s="76">
        <f t="shared" ca="1" si="4296"/>
        <v>-4615.275123616434</v>
      </c>
      <c r="BQ3039" s="76">
        <f t="shared" ca="1" si="4296"/>
        <v>-4634.5113674356126</v>
      </c>
      <c r="BR3039" s="76">
        <f t="shared" ca="1" si="4296"/>
        <v>-4652.7857990638322</v>
      </c>
      <c r="BS3039" s="76">
        <f t="shared" ca="1" si="4296"/>
        <v>-4670.1465091106402</v>
      </c>
      <c r="BT3039" s="76">
        <f t="shared" ca="1" si="4296"/>
        <v>-4686.6391836551084</v>
      </c>
      <c r="BU3039" s="76">
        <f t="shared" ca="1" si="4296"/>
        <v>-4702.3072244723535</v>
      </c>
      <c r="BV3039" s="76">
        <f t="shared" ca="1" si="4296"/>
        <v>-4717.191863248735</v>
      </c>
      <c r="BW3039" s="76">
        <f t="shared" ca="1" si="4296"/>
        <v>-4731.3322700862982</v>
      </c>
      <c r="BX3039" s="76">
        <f t="shared" ca="1" si="4296"/>
        <v>-4744.7656565819843</v>
      </c>
      <c r="BY3039" s="76">
        <f t="shared" ca="1" si="4296"/>
        <v>-4757.5273737528851</v>
      </c>
      <c r="BZ3039" s="76">
        <f t="shared" ca="1" si="4296"/>
        <v>-4769.6510050652405</v>
      </c>
      <c r="CA3039" s="76">
        <f t="shared" ca="1" si="4296"/>
        <v>-4781.1684548119783</v>
      </c>
      <c r="CB3039" s="76">
        <f t="shared" ca="1" si="4296"/>
        <v>-4792.1100320713795</v>
      </c>
      <c r="CC3039" s="76">
        <f t="shared" ca="1" si="4296"/>
        <v>-4802.5045304678106</v>
      </c>
      <c r="CD3039" s="76">
        <f t="shared" ca="1" si="4296"/>
        <v>-4812.3793039444199</v>
      </c>
      <c r="CE3039" s="76">
        <f t="shared" ca="1" si="4296"/>
        <v>-4821.7603387472</v>
      </c>
      <c r="CF3039" s="76">
        <f t="shared" ref="CF3039:CL3039" ca="1" si="4297">-SUM(CF3036:CF3037)*CF3038</f>
        <v>-4830.6723218098396</v>
      </c>
      <c r="CG3039" s="76">
        <f t="shared" ca="1" si="4297"/>
        <v>-4839.1387057193479</v>
      </c>
      <c r="CH3039" s="76">
        <f t="shared" ca="1" si="4297"/>
        <v>-4847.1817704333798</v>
      </c>
      <c r="CI3039" s="76">
        <f t="shared" ca="1" si="4297"/>
        <v>-4854.8226819117108</v>
      </c>
      <c r="CJ3039" s="76">
        <f t="shared" ca="1" si="4297"/>
        <v>-4862.0815478161257</v>
      </c>
      <c r="CK3039" s="76">
        <f t="shared" ca="1" si="4297"/>
        <v>-4868.9774704253196</v>
      </c>
      <c r="CL3039" s="76">
        <f t="shared" ca="1" si="4297"/>
        <v>-4875.5285969040533</v>
      </c>
    </row>
    <row r="3040" spans="2:90" x14ac:dyDescent="0.4">
      <c r="B3040" s="124" t="str">
        <f>"# of "&amp;B3043&amp;"s"</f>
        <v># of subscribers</v>
      </c>
      <c r="C3040" t="s">
        <v>80</v>
      </c>
      <c r="D3040" t="s">
        <v>1044</v>
      </c>
      <c r="E3040" s="8"/>
      <c r="H3040" s="31"/>
      <c r="I3040" s="73"/>
      <c r="J3040" s="73"/>
      <c r="K3040" s="116">
        <f t="shared" ref="K3040:P3040" ca="1" si="4298">SUMIF($4:$4,K$2,3040:3040)</f>
        <v>43665.791672049476</v>
      </c>
      <c r="L3040" s="116">
        <f t="shared" ca="1" si="4298"/>
        <v>67261.042687816574</v>
      </c>
      <c r="M3040" s="116">
        <f t="shared" ca="1" si="4298"/>
        <v>80010.97459511843</v>
      </c>
      <c r="N3040" s="116">
        <f t="shared" ca="1" si="4298"/>
        <v>86900.528918240714</v>
      </c>
      <c r="O3040" s="116">
        <f t="shared" ca="1" si="4298"/>
        <v>90623.369096239563</v>
      </c>
      <c r="P3040" s="116">
        <f t="shared" ca="1" si="4298"/>
        <v>92635.043341177006</v>
      </c>
      <c r="R3040" s="114"/>
      <c r="S3040" s="147">
        <f t="shared" ref="S3040:CD3040" ca="1" si="4299">S3036+S3037+S3039</f>
        <v>4750</v>
      </c>
      <c r="T3040" s="147">
        <f t="shared" ca="1" si="4299"/>
        <v>9262.5</v>
      </c>
      <c r="U3040" s="147">
        <f t="shared" ca="1" si="4299"/>
        <v>13549.375</v>
      </c>
      <c r="V3040" s="147">
        <f t="shared" ca="1" si="4299"/>
        <v>17621.90625</v>
      </c>
      <c r="W3040" s="147">
        <f t="shared" ca="1" si="4299"/>
        <v>21490.810937499999</v>
      </c>
      <c r="X3040" s="147">
        <f t="shared" ca="1" si="4299"/>
        <v>25166.270390624999</v>
      </c>
      <c r="Y3040" s="147">
        <f t="shared" ca="1" si="4299"/>
        <v>28657.956871093749</v>
      </c>
      <c r="Z3040" s="147">
        <f t="shared" ca="1" si="4299"/>
        <v>31975.059027539057</v>
      </c>
      <c r="AA3040" s="147">
        <f t="shared" ca="1" si="4299"/>
        <v>35126.306076162102</v>
      </c>
      <c r="AB3040" s="147">
        <f t="shared" ca="1" si="4299"/>
        <v>38119.990772353995</v>
      </c>
      <c r="AC3040" s="147">
        <f t="shared" ca="1" si="4299"/>
        <v>40963.991233736291</v>
      </c>
      <c r="AD3040" s="147">
        <f t="shared" ca="1" si="4299"/>
        <v>43665.791672049476</v>
      </c>
      <c r="AE3040" s="147">
        <f t="shared" ca="1" si="4299"/>
        <v>46232.502088447</v>
      </c>
      <c r="AF3040" s="147">
        <f t="shared" ca="1" si="4299"/>
        <v>48670.876984024653</v>
      </c>
      <c r="AG3040" s="147">
        <f t="shared" ca="1" si="4299"/>
        <v>50987.333134823421</v>
      </c>
      <c r="AH3040" s="147">
        <f t="shared" ca="1" si="4299"/>
        <v>53187.96647808225</v>
      </c>
      <c r="AI3040" s="147">
        <f t="shared" ca="1" si="4299"/>
        <v>55278.568154178138</v>
      </c>
      <c r="AJ3040" s="147">
        <f t="shared" ca="1" si="4299"/>
        <v>57264.639746469227</v>
      </c>
      <c r="AK3040" s="147">
        <f t="shared" ca="1" si="4299"/>
        <v>59151.407759145768</v>
      </c>
      <c r="AL3040" s="147">
        <f t="shared" ca="1" si="4299"/>
        <v>60943.837371188478</v>
      </c>
      <c r="AM3040" s="147">
        <f t="shared" ca="1" si="4299"/>
        <v>62646.645502629057</v>
      </c>
      <c r="AN3040" s="147">
        <f t="shared" ca="1" si="4299"/>
        <v>64264.313227497594</v>
      </c>
      <c r="AO3040" s="147">
        <f t="shared" ca="1" si="4299"/>
        <v>65801.097566122713</v>
      </c>
      <c r="AP3040" s="147">
        <f t="shared" ca="1" si="4299"/>
        <v>67261.042687816574</v>
      </c>
      <c r="AQ3040" s="147">
        <f t="shared" ca="1" si="4299"/>
        <v>68647.990553425741</v>
      </c>
      <c r="AR3040" s="147">
        <f t="shared" ca="1" si="4299"/>
        <v>69965.59102575446</v>
      </c>
      <c r="AS3040" s="147">
        <f t="shared" ca="1" si="4299"/>
        <v>71217.31147446674</v>
      </c>
      <c r="AT3040" s="147">
        <f t="shared" ca="1" si="4299"/>
        <v>72406.445900743405</v>
      </c>
      <c r="AU3040" s="147">
        <f t="shared" ca="1" si="4299"/>
        <v>73536.123605706234</v>
      </c>
      <c r="AV3040" s="147">
        <f t="shared" ca="1" si="4299"/>
        <v>74609.317425420915</v>
      </c>
      <c r="AW3040" s="147">
        <f t="shared" ca="1" si="4299"/>
        <v>75628.851554149864</v>
      </c>
      <c r="AX3040" s="147">
        <f t="shared" ca="1" si="4299"/>
        <v>76597.40897644237</v>
      </c>
      <c r="AY3040" s="147">
        <f t="shared" ca="1" si="4299"/>
        <v>77517.538527620258</v>
      </c>
      <c r="AZ3040" s="147">
        <f t="shared" ca="1" si="4299"/>
        <v>78391.661601239248</v>
      </c>
      <c r="BA3040" s="147">
        <f t="shared" ca="1" si="4299"/>
        <v>79222.078521177289</v>
      </c>
      <c r="BB3040" s="147">
        <f t="shared" ca="1" si="4299"/>
        <v>80010.97459511843</v>
      </c>
      <c r="BC3040" s="147">
        <f t="shared" ca="1" si="4299"/>
        <v>80760.425865362515</v>
      </c>
      <c r="BD3040" s="147">
        <f t="shared" ca="1" si="4299"/>
        <v>81472.404572094383</v>
      </c>
      <c r="BE3040" s="147">
        <f t="shared" ca="1" si="4299"/>
        <v>82148.784343489664</v>
      </c>
      <c r="BF3040" s="147">
        <f t="shared" ca="1" si="4299"/>
        <v>82791.34512631518</v>
      </c>
      <c r="BG3040" s="147">
        <f t="shared" ca="1" si="4299"/>
        <v>83401.777869999423</v>
      </c>
      <c r="BH3040" s="147">
        <f t="shared" ca="1" si="4299"/>
        <v>83981.688976499456</v>
      </c>
      <c r="BI3040" s="147">
        <f t="shared" ca="1" si="4299"/>
        <v>84532.604527674484</v>
      </c>
      <c r="BJ3040" s="147">
        <f t="shared" ca="1" si="4299"/>
        <v>85055.974301290757</v>
      </c>
      <c r="BK3040" s="147">
        <f t="shared" ca="1" si="4299"/>
        <v>85553.175586226222</v>
      </c>
      <c r="BL3040" s="147">
        <f t="shared" ca="1" si="4299"/>
        <v>86025.516806914908</v>
      </c>
      <c r="BM3040" s="147">
        <f t="shared" ca="1" si="4299"/>
        <v>86474.240966569167</v>
      </c>
      <c r="BN3040" s="147">
        <f t="shared" ca="1" si="4299"/>
        <v>86900.528918240714</v>
      </c>
      <c r="BO3040" s="147">
        <f t="shared" ca="1" si="4299"/>
        <v>87305.502472328677</v>
      </c>
      <c r="BP3040" s="147">
        <f t="shared" ca="1" si="4299"/>
        <v>87690.227348712244</v>
      </c>
      <c r="BQ3040" s="147">
        <f t="shared" ca="1" si="4299"/>
        <v>88055.715981276633</v>
      </c>
      <c r="BR3040" s="147">
        <f t="shared" ca="1" si="4299"/>
        <v>88402.930182212804</v>
      </c>
      <c r="BS3040" s="147">
        <f t="shared" ca="1" si="4299"/>
        <v>88732.783673102167</v>
      </c>
      <c r="BT3040" s="147">
        <f t="shared" ca="1" si="4299"/>
        <v>89046.144489447062</v>
      </c>
      <c r="BU3040" s="147">
        <f t="shared" ca="1" si="4299"/>
        <v>89343.837264974703</v>
      </c>
      <c r="BV3040" s="147">
        <f t="shared" ca="1" si="4299"/>
        <v>89626.645401725968</v>
      </c>
      <c r="BW3040" s="147">
        <f t="shared" ca="1" si="4299"/>
        <v>89895.313131639676</v>
      </c>
      <c r="BX3040" s="147">
        <f t="shared" ca="1" si="4299"/>
        <v>90150.547475057698</v>
      </c>
      <c r="BY3040" s="147">
        <f t="shared" ca="1" si="4299"/>
        <v>90393.020101304806</v>
      </c>
      <c r="BZ3040" s="147">
        <f t="shared" ca="1" si="4299"/>
        <v>90623.369096239563</v>
      </c>
      <c r="CA3040" s="147">
        <f t="shared" ca="1" si="4299"/>
        <v>90842.200641427582</v>
      </c>
      <c r="CB3040" s="147">
        <f t="shared" ca="1" si="4299"/>
        <v>91050.090609356208</v>
      </c>
      <c r="CC3040" s="147">
        <f t="shared" ca="1" si="4299"/>
        <v>91247.586078888402</v>
      </c>
      <c r="CD3040" s="147">
        <f t="shared" ca="1" si="4299"/>
        <v>91435.206774943988</v>
      </c>
      <c r="CE3040" s="147">
        <f t="shared" ref="CE3040:CL3040" ca="1" si="4300">CE3036+CE3037+CE3039</f>
        <v>91613.446436196784</v>
      </c>
      <c r="CF3040" s="147">
        <f t="shared" ca="1" si="4300"/>
        <v>91782.77411438695</v>
      </c>
      <c r="CG3040" s="147">
        <f t="shared" ca="1" si="4300"/>
        <v>91943.6354086676</v>
      </c>
      <c r="CH3040" s="147">
        <f t="shared" ca="1" si="4300"/>
        <v>92096.453638234219</v>
      </c>
      <c r="CI3040" s="147">
        <f t="shared" ca="1" si="4300"/>
        <v>92241.630956322508</v>
      </c>
      <c r="CJ3040" s="147">
        <f t="shared" ca="1" si="4300"/>
        <v>92379.549408506384</v>
      </c>
      <c r="CK3040" s="147">
        <f t="shared" ca="1" si="4300"/>
        <v>92510.571938081062</v>
      </c>
      <c r="CL3040" s="147">
        <f t="shared" ca="1" si="4300"/>
        <v>92635.043341177006</v>
      </c>
    </row>
    <row r="3041" spans="2:90" x14ac:dyDescent="0.4">
      <c r="B3041" s="141" t="s">
        <v>62</v>
      </c>
      <c r="D3041" t="s">
        <v>1044</v>
      </c>
      <c r="E3041" s="8"/>
      <c r="H3041" s="12"/>
      <c r="I3041" s="60"/>
      <c r="J3041" s="60"/>
      <c r="K3041" s="34">
        <f t="shared" ref="K3041:P3041" ca="1" si="4301">K3040-SUM(K3039,K3036:K3037)</f>
        <v>0</v>
      </c>
      <c r="L3041" s="34">
        <f t="shared" ca="1" si="4301"/>
        <v>0</v>
      </c>
      <c r="M3041" s="34">
        <f t="shared" ca="1" si="4301"/>
        <v>0</v>
      </c>
      <c r="N3041" s="34">
        <f t="shared" ca="1" si="4301"/>
        <v>0</v>
      </c>
      <c r="O3041" s="34">
        <f t="shared" ca="1" si="4301"/>
        <v>0</v>
      </c>
      <c r="P3041" s="34">
        <f t="shared" ca="1" si="4301"/>
        <v>0</v>
      </c>
      <c r="R3041" s="15"/>
      <c r="S3041" s="76">
        <f t="shared" ref="S3041:CD3041" ca="1" si="4302">S3040-SUM(S3039,S3036:S3037)</f>
        <v>0</v>
      </c>
      <c r="T3041" s="76">
        <f t="shared" ca="1" si="4302"/>
        <v>0</v>
      </c>
      <c r="U3041" s="76">
        <f t="shared" ca="1" si="4302"/>
        <v>0</v>
      </c>
      <c r="V3041" s="76">
        <f t="shared" ca="1" si="4302"/>
        <v>0</v>
      </c>
      <c r="W3041" s="76">
        <f t="shared" ca="1" si="4302"/>
        <v>0</v>
      </c>
      <c r="X3041" s="76">
        <f t="shared" ca="1" si="4302"/>
        <v>0</v>
      </c>
      <c r="Y3041" s="76">
        <f t="shared" ca="1" si="4302"/>
        <v>0</v>
      </c>
      <c r="Z3041" s="76">
        <f t="shared" ca="1" si="4302"/>
        <v>0</v>
      </c>
      <c r="AA3041" s="76">
        <f t="shared" ca="1" si="4302"/>
        <v>0</v>
      </c>
      <c r="AB3041" s="76">
        <f t="shared" ca="1" si="4302"/>
        <v>0</v>
      </c>
      <c r="AC3041" s="76">
        <f t="shared" ca="1" si="4302"/>
        <v>0</v>
      </c>
      <c r="AD3041" s="76">
        <f t="shared" ca="1" si="4302"/>
        <v>0</v>
      </c>
      <c r="AE3041" s="76">
        <f t="shared" ca="1" si="4302"/>
        <v>0</v>
      </c>
      <c r="AF3041" s="76">
        <f t="shared" ca="1" si="4302"/>
        <v>0</v>
      </c>
      <c r="AG3041" s="76">
        <f t="shared" ca="1" si="4302"/>
        <v>0</v>
      </c>
      <c r="AH3041" s="76">
        <f t="shared" ca="1" si="4302"/>
        <v>0</v>
      </c>
      <c r="AI3041" s="76">
        <f t="shared" ca="1" si="4302"/>
        <v>0</v>
      </c>
      <c r="AJ3041" s="76">
        <f t="shared" ca="1" si="4302"/>
        <v>0</v>
      </c>
      <c r="AK3041" s="76">
        <f t="shared" ca="1" si="4302"/>
        <v>0</v>
      </c>
      <c r="AL3041" s="76">
        <f t="shared" ca="1" si="4302"/>
        <v>0</v>
      </c>
      <c r="AM3041" s="76">
        <f t="shared" ca="1" si="4302"/>
        <v>0</v>
      </c>
      <c r="AN3041" s="76">
        <f t="shared" ca="1" si="4302"/>
        <v>0</v>
      </c>
      <c r="AO3041" s="76">
        <f t="shared" ca="1" si="4302"/>
        <v>0</v>
      </c>
      <c r="AP3041" s="76">
        <f t="shared" ca="1" si="4302"/>
        <v>0</v>
      </c>
      <c r="AQ3041" s="76">
        <f t="shared" ca="1" si="4302"/>
        <v>0</v>
      </c>
      <c r="AR3041" s="76">
        <f t="shared" ca="1" si="4302"/>
        <v>0</v>
      </c>
      <c r="AS3041" s="76">
        <f t="shared" ca="1" si="4302"/>
        <v>0</v>
      </c>
      <c r="AT3041" s="76">
        <f t="shared" ca="1" si="4302"/>
        <v>0</v>
      </c>
      <c r="AU3041" s="76">
        <f t="shared" ca="1" si="4302"/>
        <v>0</v>
      </c>
      <c r="AV3041" s="76">
        <f t="shared" ca="1" si="4302"/>
        <v>0</v>
      </c>
      <c r="AW3041" s="76">
        <f t="shared" ca="1" si="4302"/>
        <v>0</v>
      </c>
      <c r="AX3041" s="76">
        <f t="shared" ca="1" si="4302"/>
        <v>0</v>
      </c>
      <c r="AY3041" s="76">
        <f t="shared" ca="1" si="4302"/>
        <v>0</v>
      </c>
      <c r="AZ3041" s="76">
        <f t="shared" ca="1" si="4302"/>
        <v>0</v>
      </c>
      <c r="BA3041" s="76">
        <f t="shared" ca="1" si="4302"/>
        <v>0</v>
      </c>
      <c r="BB3041" s="76">
        <f t="shared" ca="1" si="4302"/>
        <v>0</v>
      </c>
      <c r="BC3041" s="76">
        <f t="shared" ca="1" si="4302"/>
        <v>0</v>
      </c>
      <c r="BD3041" s="76">
        <f t="shared" ca="1" si="4302"/>
        <v>0</v>
      </c>
      <c r="BE3041" s="76">
        <f t="shared" ca="1" si="4302"/>
        <v>0</v>
      </c>
      <c r="BF3041" s="76">
        <f t="shared" ca="1" si="4302"/>
        <v>0</v>
      </c>
      <c r="BG3041" s="76">
        <f t="shared" ca="1" si="4302"/>
        <v>0</v>
      </c>
      <c r="BH3041" s="76">
        <f t="shared" ca="1" si="4302"/>
        <v>0</v>
      </c>
      <c r="BI3041" s="76">
        <f t="shared" ca="1" si="4302"/>
        <v>0</v>
      </c>
      <c r="BJ3041" s="76">
        <f t="shared" ca="1" si="4302"/>
        <v>0</v>
      </c>
      <c r="BK3041" s="76">
        <f t="shared" ca="1" si="4302"/>
        <v>0</v>
      </c>
      <c r="BL3041" s="76">
        <f t="shared" ca="1" si="4302"/>
        <v>0</v>
      </c>
      <c r="BM3041" s="76">
        <f t="shared" ca="1" si="4302"/>
        <v>0</v>
      </c>
      <c r="BN3041" s="76">
        <f t="shared" ca="1" si="4302"/>
        <v>0</v>
      </c>
      <c r="BO3041" s="76">
        <f t="shared" ca="1" si="4302"/>
        <v>0</v>
      </c>
      <c r="BP3041" s="76">
        <f t="shared" ca="1" si="4302"/>
        <v>0</v>
      </c>
      <c r="BQ3041" s="76">
        <f t="shared" ca="1" si="4302"/>
        <v>0</v>
      </c>
      <c r="BR3041" s="76">
        <f t="shared" ca="1" si="4302"/>
        <v>0</v>
      </c>
      <c r="BS3041" s="76">
        <f t="shared" ca="1" si="4302"/>
        <v>0</v>
      </c>
      <c r="BT3041" s="76">
        <f t="shared" ca="1" si="4302"/>
        <v>0</v>
      </c>
      <c r="BU3041" s="76">
        <f t="shared" ca="1" si="4302"/>
        <v>0</v>
      </c>
      <c r="BV3041" s="76">
        <f t="shared" ca="1" si="4302"/>
        <v>0</v>
      </c>
      <c r="BW3041" s="76">
        <f t="shared" ca="1" si="4302"/>
        <v>0</v>
      </c>
      <c r="BX3041" s="76">
        <f t="shared" ca="1" si="4302"/>
        <v>0</v>
      </c>
      <c r="BY3041" s="76">
        <f t="shared" ca="1" si="4302"/>
        <v>0</v>
      </c>
      <c r="BZ3041" s="76">
        <f t="shared" ca="1" si="4302"/>
        <v>0</v>
      </c>
      <c r="CA3041" s="76">
        <f t="shared" ca="1" si="4302"/>
        <v>0</v>
      </c>
      <c r="CB3041" s="76">
        <f t="shared" ca="1" si="4302"/>
        <v>0</v>
      </c>
      <c r="CC3041" s="76">
        <f t="shared" ca="1" si="4302"/>
        <v>0</v>
      </c>
      <c r="CD3041" s="76">
        <f t="shared" ca="1" si="4302"/>
        <v>0</v>
      </c>
      <c r="CE3041" s="76">
        <f t="shared" ref="CE3041:CL3041" ca="1" si="4303">CE3040-SUM(CE3039,CE3036:CE3037)</f>
        <v>0</v>
      </c>
      <c r="CF3041" s="76">
        <f t="shared" ca="1" si="4303"/>
        <v>0</v>
      </c>
      <c r="CG3041" s="76">
        <f t="shared" ca="1" si="4303"/>
        <v>0</v>
      </c>
      <c r="CH3041" s="76">
        <f t="shared" ca="1" si="4303"/>
        <v>0</v>
      </c>
      <c r="CI3041" s="76">
        <f t="shared" ca="1" si="4303"/>
        <v>0</v>
      </c>
      <c r="CJ3041" s="76">
        <f t="shared" ca="1" si="4303"/>
        <v>0</v>
      </c>
      <c r="CK3041" s="76">
        <f t="shared" ca="1" si="4303"/>
        <v>0</v>
      </c>
      <c r="CL3041" s="76">
        <f t="shared" ca="1" si="4303"/>
        <v>0</v>
      </c>
    </row>
    <row r="3042" spans="2:90" x14ac:dyDescent="0.4">
      <c r="B3042" s="8" t="str">
        <f>B3024</f>
        <v>(Primary label)</v>
      </c>
      <c r="D3042" t="s">
        <v>1044</v>
      </c>
      <c r="E3042" s="8"/>
      <c r="G3042" t="s">
        <v>332</v>
      </c>
      <c r="S3042" s="72"/>
      <c r="T3042" s="72"/>
      <c r="U3042" s="72"/>
      <c r="V3042" s="72"/>
      <c r="W3042" s="72"/>
      <c r="X3042" s="72"/>
      <c r="Y3042" s="72"/>
      <c r="Z3042" s="72"/>
      <c r="AA3042" s="72"/>
      <c r="AB3042" s="72"/>
      <c r="AC3042" s="72"/>
      <c r="AD3042" s="72"/>
      <c r="AE3042" s="72"/>
      <c r="AF3042" s="72"/>
      <c r="AG3042" s="72"/>
      <c r="AH3042" s="72"/>
      <c r="AI3042" s="72"/>
      <c r="AJ3042" s="72"/>
      <c r="AK3042" s="72"/>
      <c r="AL3042" s="72"/>
      <c r="AM3042" s="72"/>
      <c r="AN3042" s="72"/>
      <c r="AO3042" s="72"/>
      <c r="AP3042" s="72"/>
      <c r="AQ3042" s="72"/>
      <c r="AR3042" s="72"/>
      <c r="AS3042" s="72"/>
      <c r="AT3042" s="72"/>
      <c r="AU3042" s="72"/>
      <c r="AV3042" s="72"/>
      <c r="AW3042" s="72"/>
      <c r="AX3042" s="72"/>
      <c r="AY3042" s="72"/>
      <c r="AZ3042" s="72"/>
      <c r="BA3042" s="72"/>
      <c r="BB3042" s="72"/>
      <c r="BC3042" s="72"/>
      <c r="BD3042" s="72"/>
      <c r="BE3042" s="72"/>
      <c r="BF3042" s="72"/>
      <c r="BG3042" s="72"/>
      <c r="BH3042" s="72"/>
      <c r="BI3042" s="72"/>
      <c r="BJ3042" s="72"/>
      <c r="BK3042" s="72"/>
      <c r="BL3042" s="72"/>
      <c r="BM3042" s="72"/>
      <c r="BN3042" s="72"/>
      <c r="BO3042" s="72"/>
      <c r="BP3042" s="72"/>
      <c r="BQ3042" s="72"/>
      <c r="BR3042" s="72"/>
      <c r="BS3042" s="72"/>
      <c r="BT3042" s="72"/>
      <c r="BU3042" s="72"/>
      <c r="BV3042" s="72"/>
      <c r="BW3042" s="72"/>
      <c r="BX3042" s="72"/>
      <c r="BY3042" s="72"/>
      <c r="BZ3042" s="72"/>
      <c r="CA3042" s="72"/>
      <c r="CB3042" s="72"/>
      <c r="CC3042" s="72"/>
      <c r="CD3042" s="72"/>
      <c r="CE3042" s="72"/>
      <c r="CF3042" s="72"/>
      <c r="CG3042" s="72"/>
      <c r="CH3042" s="72"/>
      <c r="CI3042" s="72"/>
      <c r="CJ3042" s="72"/>
      <c r="CK3042" s="72"/>
      <c r="CL3042" s="72"/>
    </row>
    <row r="3043" spans="2:90" x14ac:dyDescent="0.4">
      <c r="B3043" s="235" t="str">
        <f>IFERROR(SUBSTITUTE(B3032,":",""),"no unit")</f>
        <v>subscriber</v>
      </c>
      <c r="D3043" t="s">
        <v>1044</v>
      </c>
      <c r="E3043" s="8"/>
      <c r="G3043" t="s">
        <v>332</v>
      </c>
      <c r="S3043" s="72"/>
      <c r="T3043" s="72"/>
      <c r="U3043" s="72"/>
      <c r="V3043" s="72"/>
      <c r="W3043" s="72"/>
      <c r="X3043" s="72"/>
      <c r="Y3043" s="72"/>
      <c r="Z3043" s="72"/>
      <c r="AA3043" s="72"/>
      <c r="AB3043" s="72"/>
      <c r="AC3043" s="72"/>
      <c r="AD3043" s="72"/>
      <c r="AE3043" s="72"/>
      <c r="AF3043" s="72"/>
      <c r="AG3043" s="72"/>
      <c r="AH3043" s="72"/>
      <c r="AI3043" s="72"/>
      <c r="AJ3043" s="72"/>
      <c r="AK3043" s="72"/>
      <c r="AL3043" s="72"/>
      <c r="AM3043" s="72"/>
      <c r="AN3043" s="72"/>
      <c r="AO3043" s="72"/>
      <c r="AP3043" s="72"/>
      <c r="AQ3043" s="72"/>
      <c r="AR3043" s="72"/>
      <c r="AS3043" s="72"/>
      <c r="AT3043" s="72"/>
      <c r="AU3043" s="72"/>
      <c r="AV3043" s="72"/>
      <c r="AW3043" s="72"/>
      <c r="AX3043" s="72"/>
      <c r="AY3043" s="72"/>
      <c r="AZ3043" s="72"/>
      <c r="BA3043" s="72"/>
      <c r="BB3043" s="72"/>
      <c r="BC3043" s="72"/>
      <c r="BD3043" s="72"/>
      <c r="BE3043" s="72"/>
      <c r="BF3043" s="72"/>
      <c r="BG3043" s="72"/>
      <c r="BH3043" s="72"/>
      <c r="BI3043" s="72"/>
      <c r="BJ3043" s="72"/>
      <c r="BK3043" s="72"/>
      <c r="BL3043" s="72"/>
      <c r="BM3043" s="72"/>
      <c r="BN3043" s="72"/>
      <c r="BO3043" s="72"/>
      <c r="BP3043" s="72"/>
      <c r="BQ3043" s="72"/>
      <c r="BR3043" s="72"/>
      <c r="BS3043" s="72"/>
      <c r="BT3043" s="72"/>
      <c r="BU3043" s="72"/>
      <c r="BV3043" s="72"/>
      <c r="BW3043" s="72"/>
      <c r="BX3043" s="72"/>
      <c r="BY3043" s="72"/>
      <c r="BZ3043" s="72"/>
      <c r="CA3043" s="72"/>
      <c r="CB3043" s="72"/>
      <c r="CC3043" s="72"/>
      <c r="CD3043" s="72"/>
      <c r="CE3043" s="72"/>
      <c r="CF3043" s="72"/>
      <c r="CG3043" s="72"/>
      <c r="CH3043" s="72"/>
      <c r="CI3043" s="72"/>
      <c r="CJ3043" s="72"/>
      <c r="CK3043" s="72"/>
      <c r="CL3043" s="72"/>
    </row>
    <row r="3044" spans="2:90" x14ac:dyDescent="0.4">
      <c r="B3044" s="8" t="str">
        <f t="shared" ref="B3044:B3049" si="4304">B3026</f>
        <v>Primary revenue driver</v>
      </c>
      <c r="D3044" t="s">
        <v>1044</v>
      </c>
      <c r="E3044" s="8"/>
      <c r="G3044" t="s">
        <v>332</v>
      </c>
      <c r="K3044" s="53"/>
      <c r="L3044" s="53"/>
      <c r="M3044" s="53"/>
      <c r="N3044" s="53"/>
      <c r="O3044" s="53"/>
      <c r="P3044" s="53"/>
      <c r="R3044" s="24"/>
      <c r="S3044" s="199" t="str">
        <f>+S3026</f>
        <v>S$12</v>
      </c>
      <c r="T3044" s="199" t="str">
        <f t="shared" ref="T3044:CE3044" si="4305">+T3026</f>
        <v>T$12</v>
      </c>
      <c r="U3044" s="199" t="str">
        <f t="shared" si="4305"/>
        <v>U$12</v>
      </c>
      <c r="V3044" s="199" t="str">
        <f t="shared" si="4305"/>
        <v>V$12</v>
      </c>
      <c r="W3044" s="199" t="str">
        <f t="shared" si="4305"/>
        <v>W$12</v>
      </c>
      <c r="X3044" s="199" t="str">
        <f t="shared" si="4305"/>
        <v>X$12</v>
      </c>
      <c r="Y3044" s="199" t="str">
        <f t="shared" si="4305"/>
        <v>Y$12</v>
      </c>
      <c r="Z3044" s="199" t="str">
        <f t="shared" si="4305"/>
        <v>Z$12</v>
      </c>
      <c r="AA3044" s="199" t="str">
        <f t="shared" si="4305"/>
        <v>AA$12</v>
      </c>
      <c r="AB3044" s="199" t="str">
        <f t="shared" si="4305"/>
        <v>AB$12</v>
      </c>
      <c r="AC3044" s="199" t="str">
        <f t="shared" si="4305"/>
        <v>AC$12</v>
      </c>
      <c r="AD3044" s="199" t="str">
        <f t="shared" si="4305"/>
        <v>AD$12</v>
      </c>
      <c r="AE3044" s="199" t="str">
        <f t="shared" si="4305"/>
        <v>AE$12</v>
      </c>
      <c r="AF3044" s="199" t="str">
        <f t="shared" si="4305"/>
        <v>AF$12</v>
      </c>
      <c r="AG3044" s="199" t="str">
        <f t="shared" si="4305"/>
        <v>AG$12</v>
      </c>
      <c r="AH3044" s="199" t="str">
        <f t="shared" si="4305"/>
        <v>AH$12</v>
      </c>
      <c r="AI3044" s="199" t="str">
        <f t="shared" si="4305"/>
        <v>AI$12</v>
      </c>
      <c r="AJ3044" s="199" t="str">
        <f t="shared" si="4305"/>
        <v>AJ$12</v>
      </c>
      <c r="AK3044" s="199" t="str">
        <f t="shared" si="4305"/>
        <v>AK$12</v>
      </c>
      <c r="AL3044" s="199" t="str">
        <f t="shared" si="4305"/>
        <v>AL$12</v>
      </c>
      <c r="AM3044" s="199" t="str">
        <f t="shared" si="4305"/>
        <v>AM$12</v>
      </c>
      <c r="AN3044" s="199" t="str">
        <f t="shared" si="4305"/>
        <v>AN$12</v>
      </c>
      <c r="AO3044" s="199" t="str">
        <f t="shared" si="4305"/>
        <v>AO$12</v>
      </c>
      <c r="AP3044" s="199" t="str">
        <f t="shared" si="4305"/>
        <v>AP$12</v>
      </c>
      <c r="AQ3044" s="199" t="str">
        <f t="shared" si="4305"/>
        <v>AQ$12</v>
      </c>
      <c r="AR3044" s="199" t="str">
        <f t="shared" si="4305"/>
        <v>AR$12</v>
      </c>
      <c r="AS3044" s="199" t="str">
        <f t="shared" si="4305"/>
        <v>AS$12</v>
      </c>
      <c r="AT3044" s="199" t="str">
        <f t="shared" si="4305"/>
        <v>AT$12</v>
      </c>
      <c r="AU3044" s="199" t="str">
        <f t="shared" si="4305"/>
        <v>AU$12</v>
      </c>
      <c r="AV3044" s="199" t="str">
        <f t="shared" si="4305"/>
        <v>AV$12</v>
      </c>
      <c r="AW3044" s="199" t="str">
        <f t="shared" si="4305"/>
        <v>AW$12</v>
      </c>
      <c r="AX3044" s="199" t="str">
        <f t="shared" si="4305"/>
        <v>AX$12</v>
      </c>
      <c r="AY3044" s="199" t="str">
        <f t="shared" si="4305"/>
        <v>AY$12</v>
      </c>
      <c r="AZ3044" s="199" t="str">
        <f t="shared" si="4305"/>
        <v>AZ$12</v>
      </c>
      <c r="BA3044" s="199" t="str">
        <f t="shared" si="4305"/>
        <v>BA$12</v>
      </c>
      <c r="BB3044" s="199" t="str">
        <f t="shared" si="4305"/>
        <v>BB$12</v>
      </c>
      <c r="BC3044" s="199" t="str">
        <f t="shared" si="4305"/>
        <v>BC$12</v>
      </c>
      <c r="BD3044" s="199" t="str">
        <f t="shared" si="4305"/>
        <v>BD$12</v>
      </c>
      <c r="BE3044" s="199" t="str">
        <f t="shared" si="4305"/>
        <v>BE$12</v>
      </c>
      <c r="BF3044" s="199" t="str">
        <f t="shared" si="4305"/>
        <v>BF$12</v>
      </c>
      <c r="BG3044" s="199" t="str">
        <f t="shared" si="4305"/>
        <v>BG$12</v>
      </c>
      <c r="BH3044" s="199" t="str">
        <f t="shared" si="4305"/>
        <v>BH$12</v>
      </c>
      <c r="BI3044" s="199" t="str">
        <f t="shared" si="4305"/>
        <v>BI$12</v>
      </c>
      <c r="BJ3044" s="199" t="str">
        <f t="shared" si="4305"/>
        <v>BJ$12</v>
      </c>
      <c r="BK3044" s="199" t="str">
        <f t="shared" si="4305"/>
        <v>BK$12</v>
      </c>
      <c r="BL3044" s="199" t="str">
        <f t="shared" si="4305"/>
        <v>BL$12</v>
      </c>
      <c r="BM3044" s="199" t="str">
        <f t="shared" si="4305"/>
        <v>BM$12</v>
      </c>
      <c r="BN3044" s="199" t="str">
        <f t="shared" si="4305"/>
        <v>BN$12</v>
      </c>
      <c r="BO3044" s="199" t="str">
        <f t="shared" si="4305"/>
        <v>BO$12</v>
      </c>
      <c r="BP3044" s="199" t="str">
        <f t="shared" si="4305"/>
        <v>BP$12</v>
      </c>
      <c r="BQ3044" s="199" t="str">
        <f t="shared" si="4305"/>
        <v>BQ$12</v>
      </c>
      <c r="BR3044" s="199" t="str">
        <f t="shared" si="4305"/>
        <v>BR$12</v>
      </c>
      <c r="BS3044" s="199" t="str">
        <f t="shared" si="4305"/>
        <v>BS$12</v>
      </c>
      <c r="BT3044" s="199" t="str">
        <f t="shared" si="4305"/>
        <v>BT$12</v>
      </c>
      <c r="BU3044" s="199" t="str">
        <f t="shared" si="4305"/>
        <v>BU$12</v>
      </c>
      <c r="BV3044" s="199" t="str">
        <f t="shared" si="4305"/>
        <v>BV$12</v>
      </c>
      <c r="BW3044" s="199" t="str">
        <f t="shared" si="4305"/>
        <v>BW$12</v>
      </c>
      <c r="BX3044" s="199" t="str">
        <f t="shared" si="4305"/>
        <v>BX$12</v>
      </c>
      <c r="BY3044" s="199" t="str">
        <f t="shared" si="4305"/>
        <v>BY$12</v>
      </c>
      <c r="BZ3044" s="199" t="str">
        <f t="shared" si="4305"/>
        <v>BZ$12</v>
      </c>
      <c r="CA3044" s="199" t="str">
        <f t="shared" si="4305"/>
        <v>CA$12</v>
      </c>
      <c r="CB3044" s="199" t="str">
        <f t="shared" si="4305"/>
        <v>CB$12</v>
      </c>
      <c r="CC3044" s="199" t="str">
        <f t="shared" si="4305"/>
        <v>CC$12</v>
      </c>
      <c r="CD3044" s="199" t="str">
        <f t="shared" si="4305"/>
        <v>CD$12</v>
      </c>
      <c r="CE3044" s="199" t="str">
        <f t="shared" si="4305"/>
        <v>CE$12</v>
      </c>
      <c r="CF3044" s="199" t="str">
        <f t="shared" ref="CF3044:CL3044" si="4306">+CF3026</f>
        <v>CF$12</v>
      </c>
      <c r="CG3044" s="199" t="str">
        <f t="shared" si="4306"/>
        <v>CG$12</v>
      </c>
      <c r="CH3044" s="199" t="str">
        <f t="shared" si="4306"/>
        <v>CH$12</v>
      </c>
      <c r="CI3044" s="199" t="str">
        <f t="shared" si="4306"/>
        <v>CI$12</v>
      </c>
      <c r="CJ3044" s="199" t="str">
        <f t="shared" si="4306"/>
        <v>CJ$12</v>
      </c>
      <c r="CK3044" s="199" t="str">
        <f t="shared" si="4306"/>
        <v>CK$12</v>
      </c>
      <c r="CL3044" s="199" t="str">
        <f t="shared" si="4306"/>
        <v>CL$12</v>
      </c>
    </row>
    <row r="3045" spans="2:90" x14ac:dyDescent="0.4">
      <c r="B3045" s="8" t="str">
        <f t="shared" si="4304"/>
        <v>Primary volume driver</v>
      </c>
      <c r="D3045" t="s">
        <v>1044</v>
      </c>
      <c r="E3045" s="8"/>
      <c r="G3045" t="s">
        <v>332</v>
      </c>
      <c r="H3045" s="12"/>
      <c r="I3045" s="60"/>
      <c r="J3045" s="60"/>
      <c r="K3045" s="34"/>
      <c r="L3045" s="34"/>
      <c r="M3045" s="34"/>
      <c r="N3045" s="34"/>
      <c r="O3045" s="34"/>
      <c r="P3045" s="34"/>
      <c r="R3045" s="15"/>
      <c r="S3045" s="199" t="str">
        <f t="shared" ref="S3045:AX3045" si="4307">ADDRESS(ROW(S3037),COLUMN(S3037),2)</f>
        <v>S$3037</v>
      </c>
      <c r="T3045" s="199" t="str">
        <f t="shared" si="4307"/>
        <v>T$3037</v>
      </c>
      <c r="U3045" s="199" t="str">
        <f t="shared" si="4307"/>
        <v>U$3037</v>
      </c>
      <c r="V3045" s="199" t="str">
        <f t="shared" si="4307"/>
        <v>V$3037</v>
      </c>
      <c r="W3045" s="199" t="str">
        <f t="shared" si="4307"/>
        <v>W$3037</v>
      </c>
      <c r="X3045" s="199" t="str">
        <f t="shared" si="4307"/>
        <v>X$3037</v>
      </c>
      <c r="Y3045" s="199" t="str">
        <f t="shared" si="4307"/>
        <v>Y$3037</v>
      </c>
      <c r="Z3045" s="199" t="str">
        <f t="shared" si="4307"/>
        <v>Z$3037</v>
      </c>
      <c r="AA3045" s="199" t="str">
        <f t="shared" si="4307"/>
        <v>AA$3037</v>
      </c>
      <c r="AB3045" s="199" t="str">
        <f t="shared" si="4307"/>
        <v>AB$3037</v>
      </c>
      <c r="AC3045" s="199" t="str">
        <f t="shared" si="4307"/>
        <v>AC$3037</v>
      </c>
      <c r="AD3045" s="199" t="str">
        <f t="shared" si="4307"/>
        <v>AD$3037</v>
      </c>
      <c r="AE3045" s="199" t="str">
        <f t="shared" si="4307"/>
        <v>AE$3037</v>
      </c>
      <c r="AF3045" s="199" t="str">
        <f t="shared" si="4307"/>
        <v>AF$3037</v>
      </c>
      <c r="AG3045" s="199" t="str">
        <f t="shared" si="4307"/>
        <v>AG$3037</v>
      </c>
      <c r="AH3045" s="199" t="str">
        <f t="shared" si="4307"/>
        <v>AH$3037</v>
      </c>
      <c r="AI3045" s="199" t="str">
        <f t="shared" si="4307"/>
        <v>AI$3037</v>
      </c>
      <c r="AJ3045" s="199" t="str">
        <f t="shared" si="4307"/>
        <v>AJ$3037</v>
      </c>
      <c r="AK3045" s="199" t="str">
        <f t="shared" si="4307"/>
        <v>AK$3037</v>
      </c>
      <c r="AL3045" s="199" t="str">
        <f t="shared" si="4307"/>
        <v>AL$3037</v>
      </c>
      <c r="AM3045" s="199" t="str">
        <f t="shared" si="4307"/>
        <v>AM$3037</v>
      </c>
      <c r="AN3045" s="199" t="str">
        <f t="shared" si="4307"/>
        <v>AN$3037</v>
      </c>
      <c r="AO3045" s="199" t="str">
        <f t="shared" si="4307"/>
        <v>AO$3037</v>
      </c>
      <c r="AP3045" s="199" t="str">
        <f t="shared" si="4307"/>
        <v>AP$3037</v>
      </c>
      <c r="AQ3045" s="199" t="str">
        <f t="shared" si="4307"/>
        <v>AQ$3037</v>
      </c>
      <c r="AR3045" s="199" t="str">
        <f t="shared" si="4307"/>
        <v>AR$3037</v>
      </c>
      <c r="AS3045" s="199" t="str">
        <f t="shared" si="4307"/>
        <v>AS$3037</v>
      </c>
      <c r="AT3045" s="199" t="str">
        <f t="shared" si="4307"/>
        <v>AT$3037</v>
      </c>
      <c r="AU3045" s="199" t="str">
        <f t="shared" si="4307"/>
        <v>AU$3037</v>
      </c>
      <c r="AV3045" s="199" t="str">
        <f t="shared" si="4307"/>
        <v>AV$3037</v>
      </c>
      <c r="AW3045" s="199" t="str">
        <f t="shared" si="4307"/>
        <v>AW$3037</v>
      </c>
      <c r="AX3045" s="199" t="str">
        <f t="shared" si="4307"/>
        <v>AX$3037</v>
      </c>
      <c r="AY3045" s="199" t="str">
        <f t="shared" ref="AY3045:CD3045" si="4308">ADDRESS(ROW(AY3037),COLUMN(AY3037),2)</f>
        <v>AY$3037</v>
      </c>
      <c r="AZ3045" s="199" t="str">
        <f t="shared" si="4308"/>
        <v>AZ$3037</v>
      </c>
      <c r="BA3045" s="199" t="str">
        <f t="shared" si="4308"/>
        <v>BA$3037</v>
      </c>
      <c r="BB3045" s="199" t="str">
        <f t="shared" si="4308"/>
        <v>BB$3037</v>
      </c>
      <c r="BC3045" s="199" t="str">
        <f t="shared" si="4308"/>
        <v>BC$3037</v>
      </c>
      <c r="BD3045" s="199" t="str">
        <f t="shared" si="4308"/>
        <v>BD$3037</v>
      </c>
      <c r="BE3045" s="199" t="str">
        <f t="shared" si="4308"/>
        <v>BE$3037</v>
      </c>
      <c r="BF3045" s="199" t="str">
        <f t="shared" si="4308"/>
        <v>BF$3037</v>
      </c>
      <c r="BG3045" s="199" t="str">
        <f t="shared" si="4308"/>
        <v>BG$3037</v>
      </c>
      <c r="BH3045" s="199" t="str">
        <f t="shared" si="4308"/>
        <v>BH$3037</v>
      </c>
      <c r="BI3045" s="199" t="str">
        <f t="shared" si="4308"/>
        <v>BI$3037</v>
      </c>
      <c r="BJ3045" s="199" t="str">
        <f t="shared" si="4308"/>
        <v>BJ$3037</v>
      </c>
      <c r="BK3045" s="199" t="str">
        <f t="shared" si="4308"/>
        <v>BK$3037</v>
      </c>
      <c r="BL3045" s="199" t="str">
        <f t="shared" si="4308"/>
        <v>BL$3037</v>
      </c>
      <c r="BM3045" s="199" t="str">
        <f t="shared" si="4308"/>
        <v>BM$3037</v>
      </c>
      <c r="BN3045" s="199" t="str">
        <f t="shared" si="4308"/>
        <v>BN$3037</v>
      </c>
      <c r="BO3045" s="199" t="str">
        <f t="shared" si="4308"/>
        <v>BO$3037</v>
      </c>
      <c r="BP3045" s="199" t="str">
        <f t="shared" si="4308"/>
        <v>BP$3037</v>
      </c>
      <c r="BQ3045" s="199" t="str">
        <f t="shared" si="4308"/>
        <v>BQ$3037</v>
      </c>
      <c r="BR3045" s="199" t="str">
        <f t="shared" si="4308"/>
        <v>BR$3037</v>
      </c>
      <c r="BS3045" s="199" t="str">
        <f t="shared" si="4308"/>
        <v>BS$3037</v>
      </c>
      <c r="BT3045" s="199" t="str">
        <f t="shared" si="4308"/>
        <v>BT$3037</v>
      </c>
      <c r="BU3045" s="199" t="str">
        <f t="shared" si="4308"/>
        <v>BU$3037</v>
      </c>
      <c r="BV3045" s="199" t="str">
        <f t="shared" si="4308"/>
        <v>BV$3037</v>
      </c>
      <c r="BW3045" s="199" t="str">
        <f t="shared" si="4308"/>
        <v>BW$3037</v>
      </c>
      <c r="BX3045" s="199" t="str">
        <f t="shared" si="4308"/>
        <v>BX$3037</v>
      </c>
      <c r="BY3045" s="199" t="str">
        <f t="shared" si="4308"/>
        <v>BY$3037</v>
      </c>
      <c r="BZ3045" s="199" t="str">
        <f t="shared" si="4308"/>
        <v>BZ$3037</v>
      </c>
      <c r="CA3045" s="199" t="str">
        <f t="shared" si="4308"/>
        <v>CA$3037</v>
      </c>
      <c r="CB3045" s="199" t="str">
        <f t="shared" si="4308"/>
        <v>CB$3037</v>
      </c>
      <c r="CC3045" s="199" t="str">
        <f t="shared" si="4308"/>
        <v>CC$3037</v>
      </c>
      <c r="CD3045" s="199" t="str">
        <f t="shared" si="4308"/>
        <v>CD$3037</v>
      </c>
      <c r="CE3045" s="199" t="str">
        <f t="shared" ref="CE3045:CL3045" si="4309">ADDRESS(ROW(CE3037),COLUMN(CE3037),2)</f>
        <v>CE$3037</v>
      </c>
      <c r="CF3045" s="199" t="str">
        <f t="shared" si="4309"/>
        <v>CF$3037</v>
      </c>
      <c r="CG3045" s="199" t="str">
        <f t="shared" si="4309"/>
        <v>CG$3037</v>
      </c>
      <c r="CH3045" s="199" t="str">
        <f t="shared" si="4309"/>
        <v>CH$3037</v>
      </c>
      <c r="CI3045" s="199" t="str">
        <f t="shared" si="4309"/>
        <v>CI$3037</v>
      </c>
      <c r="CJ3045" s="199" t="str">
        <f t="shared" si="4309"/>
        <v>CJ$3037</v>
      </c>
      <c r="CK3045" s="199" t="str">
        <f t="shared" si="4309"/>
        <v>CK$3037</v>
      </c>
      <c r="CL3045" s="199" t="str">
        <f t="shared" si="4309"/>
        <v>CL$3037</v>
      </c>
    </row>
    <row r="3046" spans="2:90" x14ac:dyDescent="0.4">
      <c r="B3046" s="8" t="str">
        <f t="shared" si="4304"/>
        <v>(Secondary label)</v>
      </c>
      <c r="D3046" t="s">
        <v>1044</v>
      </c>
      <c r="E3046" s="8"/>
      <c r="G3046" t="s">
        <v>332</v>
      </c>
      <c r="H3046" s="12"/>
      <c r="I3046" s="60"/>
      <c r="J3046" s="60"/>
      <c r="K3046" s="15"/>
      <c r="L3046" s="15"/>
      <c r="M3046" s="15"/>
      <c r="N3046" s="15"/>
      <c r="O3046" s="15"/>
      <c r="P3046" s="15"/>
      <c r="R3046" s="15"/>
      <c r="S3046" s="76"/>
      <c r="T3046" s="76"/>
      <c r="U3046" s="76"/>
      <c r="V3046" s="76"/>
      <c r="W3046" s="76"/>
      <c r="X3046" s="76"/>
      <c r="Y3046" s="76"/>
      <c r="Z3046" s="76"/>
      <c r="AA3046" s="76"/>
      <c r="AB3046" s="76"/>
      <c r="AC3046" s="76"/>
      <c r="AD3046" s="76"/>
      <c r="AE3046" s="76"/>
      <c r="AF3046" s="76"/>
      <c r="AG3046" s="76"/>
      <c r="AH3046" s="76"/>
      <c r="AI3046" s="76"/>
      <c r="AJ3046" s="76"/>
      <c r="AK3046" s="76"/>
      <c r="AL3046" s="76"/>
      <c r="AM3046" s="76"/>
      <c r="AN3046" s="76"/>
      <c r="AO3046" s="76"/>
      <c r="AP3046" s="76"/>
      <c r="AQ3046" s="76"/>
      <c r="AR3046" s="76"/>
      <c r="AS3046" s="76"/>
      <c r="AT3046" s="76"/>
      <c r="AU3046" s="76"/>
      <c r="AV3046" s="76"/>
      <c r="AW3046" s="76"/>
      <c r="AX3046" s="76"/>
      <c r="AY3046" s="76"/>
      <c r="AZ3046" s="76"/>
      <c r="BA3046" s="76"/>
      <c r="BB3046" s="76"/>
      <c r="BC3046" s="76"/>
      <c r="BD3046" s="76"/>
      <c r="BE3046" s="76"/>
      <c r="BF3046" s="76"/>
      <c r="BG3046" s="76"/>
      <c r="BH3046" s="76"/>
      <c r="BI3046" s="76"/>
      <c r="BJ3046" s="76"/>
      <c r="BK3046" s="76"/>
      <c r="BL3046" s="76"/>
      <c r="BM3046" s="76"/>
      <c r="BN3046" s="76"/>
      <c r="BO3046" s="76"/>
      <c r="BP3046" s="76"/>
      <c r="BQ3046" s="76"/>
      <c r="BR3046" s="76"/>
      <c r="BS3046" s="76"/>
      <c r="BT3046" s="76"/>
      <c r="BU3046" s="76"/>
      <c r="BV3046" s="76"/>
      <c r="BW3046" s="76"/>
      <c r="BX3046" s="76"/>
      <c r="BY3046" s="76"/>
      <c r="BZ3046" s="76"/>
      <c r="CA3046" s="76"/>
      <c r="CB3046" s="76"/>
      <c r="CC3046" s="76"/>
      <c r="CD3046" s="76"/>
      <c r="CE3046" s="76"/>
      <c r="CF3046" s="76"/>
      <c r="CG3046" s="76"/>
      <c r="CH3046" s="76"/>
      <c r="CI3046" s="76"/>
      <c r="CJ3046" s="76"/>
      <c r="CK3046" s="76"/>
      <c r="CL3046" s="76"/>
    </row>
    <row r="3047" spans="2:90" x14ac:dyDescent="0.4">
      <c r="B3047" s="8" t="str">
        <f t="shared" si="4304"/>
        <v xml:space="preserve">secondary unit </v>
      </c>
      <c r="D3047" t="s">
        <v>1044</v>
      </c>
      <c r="E3047" s="8"/>
      <c r="G3047" t="s">
        <v>332</v>
      </c>
      <c r="H3047" s="12"/>
      <c r="I3047" s="60"/>
      <c r="J3047" s="60"/>
      <c r="K3047" s="15"/>
      <c r="L3047" s="15"/>
      <c r="M3047" s="15"/>
      <c r="N3047" s="15"/>
      <c r="O3047" s="15"/>
      <c r="P3047" s="15"/>
      <c r="R3047" s="15"/>
      <c r="S3047" s="76"/>
      <c r="T3047" s="76"/>
      <c r="U3047" s="76"/>
      <c r="V3047" s="76"/>
      <c r="W3047" s="76"/>
      <c r="X3047" s="76"/>
      <c r="Y3047" s="76"/>
      <c r="Z3047" s="76"/>
      <c r="AA3047" s="76"/>
      <c r="AB3047" s="76"/>
      <c r="AC3047" s="76"/>
      <c r="AD3047" s="76"/>
      <c r="AE3047" s="76"/>
      <c r="AF3047" s="76"/>
      <c r="AG3047" s="76"/>
      <c r="AH3047" s="76"/>
      <c r="AI3047" s="76"/>
      <c r="AJ3047" s="76"/>
      <c r="AK3047" s="76"/>
      <c r="AL3047" s="76"/>
      <c r="AM3047" s="76"/>
      <c r="AN3047" s="76"/>
      <c r="AO3047" s="76"/>
      <c r="AP3047" s="76"/>
      <c r="AQ3047" s="76"/>
      <c r="AR3047" s="76"/>
      <c r="AS3047" s="76"/>
      <c r="AT3047" s="76"/>
      <c r="AU3047" s="76"/>
      <c r="AV3047" s="76"/>
      <c r="AW3047" s="76"/>
      <c r="AX3047" s="76"/>
      <c r="AY3047" s="76"/>
      <c r="AZ3047" s="76"/>
      <c r="BA3047" s="76"/>
      <c r="BB3047" s="76"/>
      <c r="BC3047" s="76"/>
      <c r="BD3047" s="76"/>
      <c r="BE3047" s="76"/>
      <c r="BF3047" s="76"/>
      <c r="BG3047" s="76"/>
      <c r="BH3047" s="76"/>
      <c r="BI3047" s="76"/>
      <c r="BJ3047" s="76"/>
      <c r="BK3047" s="76"/>
      <c r="BL3047" s="76"/>
      <c r="BM3047" s="76"/>
      <c r="BN3047" s="76"/>
      <c r="BO3047" s="76"/>
      <c r="BP3047" s="76"/>
      <c r="BQ3047" s="76"/>
      <c r="BR3047" s="76"/>
      <c r="BS3047" s="76"/>
      <c r="BT3047" s="76"/>
      <c r="BU3047" s="76"/>
      <c r="BV3047" s="76"/>
      <c r="BW3047" s="76"/>
      <c r="BX3047" s="76"/>
      <c r="BY3047" s="76"/>
      <c r="BZ3047" s="76"/>
      <c r="CA3047" s="76"/>
      <c r="CB3047" s="76"/>
      <c r="CC3047" s="76"/>
      <c r="CD3047" s="76"/>
      <c r="CE3047" s="76"/>
      <c r="CF3047" s="76"/>
      <c r="CG3047" s="76"/>
      <c r="CH3047" s="76"/>
      <c r="CI3047" s="76"/>
      <c r="CJ3047" s="76"/>
      <c r="CK3047" s="76"/>
      <c r="CL3047" s="76"/>
    </row>
    <row r="3048" spans="2:90" x14ac:dyDescent="0.4">
      <c r="B3048" s="8" t="str">
        <f t="shared" si="4304"/>
        <v>Secondary revenue driver</v>
      </c>
      <c r="D3048" t="s">
        <v>1044</v>
      </c>
      <c r="E3048" s="8"/>
      <c r="G3048" t="s">
        <v>332</v>
      </c>
      <c r="H3048" s="12"/>
      <c r="I3048" s="60"/>
      <c r="J3048" s="60"/>
      <c r="K3048" s="15"/>
      <c r="L3048" s="15"/>
      <c r="M3048" s="15"/>
      <c r="N3048" s="15"/>
      <c r="O3048" s="15"/>
      <c r="P3048" s="15"/>
      <c r="R3048" s="15"/>
      <c r="S3048" s="76"/>
      <c r="T3048" s="76"/>
      <c r="U3048" s="76"/>
      <c r="V3048" s="76"/>
      <c r="W3048" s="76"/>
      <c r="X3048" s="76"/>
      <c r="Y3048" s="76"/>
      <c r="Z3048" s="76"/>
      <c r="AA3048" s="76"/>
      <c r="AB3048" s="76"/>
      <c r="AC3048" s="76"/>
      <c r="AD3048" s="76"/>
      <c r="AE3048" s="76"/>
      <c r="AF3048" s="76"/>
      <c r="AG3048" s="76"/>
      <c r="AH3048" s="76"/>
      <c r="AI3048" s="76"/>
      <c r="AJ3048" s="76"/>
      <c r="AK3048" s="76"/>
      <c r="AL3048" s="76"/>
      <c r="AM3048" s="76"/>
      <c r="AN3048" s="76"/>
      <c r="AO3048" s="76"/>
      <c r="AP3048" s="76"/>
      <c r="AQ3048" s="76"/>
      <c r="AR3048" s="76"/>
      <c r="AS3048" s="76"/>
      <c r="AT3048" s="76"/>
      <c r="AU3048" s="76"/>
      <c r="AV3048" s="76"/>
      <c r="AW3048" s="76"/>
      <c r="AX3048" s="76"/>
      <c r="AY3048" s="76"/>
      <c r="AZ3048" s="76"/>
      <c r="BA3048" s="76"/>
      <c r="BB3048" s="76"/>
      <c r="BC3048" s="76"/>
      <c r="BD3048" s="76"/>
      <c r="BE3048" s="76"/>
      <c r="BF3048" s="76"/>
      <c r="BG3048" s="76"/>
      <c r="BH3048" s="76"/>
      <c r="BI3048" s="76"/>
      <c r="BJ3048" s="76"/>
      <c r="BK3048" s="76"/>
      <c r="BL3048" s="76"/>
      <c r="BM3048" s="76"/>
      <c r="BN3048" s="76"/>
      <c r="BO3048" s="76"/>
      <c r="BP3048" s="76"/>
      <c r="BQ3048" s="76"/>
      <c r="BR3048" s="76"/>
      <c r="BS3048" s="76"/>
      <c r="BT3048" s="76"/>
      <c r="BU3048" s="76"/>
      <c r="BV3048" s="76"/>
      <c r="BW3048" s="76"/>
      <c r="BX3048" s="76"/>
      <c r="BY3048" s="76"/>
      <c r="BZ3048" s="76"/>
      <c r="CA3048" s="76"/>
      <c r="CB3048" s="76"/>
      <c r="CC3048" s="76"/>
      <c r="CD3048" s="76"/>
      <c r="CE3048" s="76"/>
      <c r="CF3048" s="76"/>
      <c r="CG3048" s="76"/>
      <c r="CH3048" s="76"/>
      <c r="CI3048" s="76"/>
      <c r="CJ3048" s="76"/>
      <c r="CK3048" s="76"/>
      <c r="CL3048" s="76"/>
    </row>
    <row r="3049" spans="2:90" s="3" customFormat="1" x14ac:dyDescent="0.4">
      <c r="B3049" s="89" t="str">
        <f t="shared" si="4304"/>
        <v>Secondary volume driver</v>
      </c>
      <c r="D3049" t="s">
        <v>1044</v>
      </c>
      <c r="E3049" s="89"/>
      <c r="G3049" s="3" t="s">
        <v>332</v>
      </c>
      <c r="H3049" s="90"/>
      <c r="I3049" s="209"/>
      <c r="J3049" s="209"/>
      <c r="K3049" s="210"/>
      <c r="L3049" s="210"/>
      <c r="M3049" s="210"/>
      <c r="N3049" s="210"/>
      <c r="O3049" s="210"/>
      <c r="P3049" s="210"/>
      <c r="R3049" s="210"/>
      <c r="S3049" s="199" t="str">
        <f t="shared" ref="S3049:AX3049" si="4310">ADDRESS(ROW(S3040),COLUMN(S3040),2)</f>
        <v>S$3040</v>
      </c>
      <c r="T3049" s="199" t="str">
        <f t="shared" si="4310"/>
        <v>T$3040</v>
      </c>
      <c r="U3049" s="199" t="str">
        <f t="shared" si="4310"/>
        <v>U$3040</v>
      </c>
      <c r="V3049" s="199" t="str">
        <f t="shared" si="4310"/>
        <v>V$3040</v>
      </c>
      <c r="W3049" s="199" t="str">
        <f t="shared" si="4310"/>
        <v>W$3040</v>
      </c>
      <c r="X3049" s="199" t="str">
        <f t="shared" si="4310"/>
        <v>X$3040</v>
      </c>
      <c r="Y3049" s="199" t="str">
        <f t="shared" si="4310"/>
        <v>Y$3040</v>
      </c>
      <c r="Z3049" s="199" t="str">
        <f t="shared" si="4310"/>
        <v>Z$3040</v>
      </c>
      <c r="AA3049" s="199" t="str">
        <f t="shared" si="4310"/>
        <v>AA$3040</v>
      </c>
      <c r="AB3049" s="199" t="str">
        <f t="shared" si="4310"/>
        <v>AB$3040</v>
      </c>
      <c r="AC3049" s="199" t="str">
        <f t="shared" si="4310"/>
        <v>AC$3040</v>
      </c>
      <c r="AD3049" s="199" t="str">
        <f t="shared" si="4310"/>
        <v>AD$3040</v>
      </c>
      <c r="AE3049" s="199" t="str">
        <f t="shared" si="4310"/>
        <v>AE$3040</v>
      </c>
      <c r="AF3049" s="199" t="str">
        <f t="shared" si="4310"/>
        <v>AF$3040</v>
      </c>
      <c r="AG3049" s="199" t="str">
        <f t="shared" si="4310"/>
        <v>AG$3040</v>
      </c>
      <c r="AH3049" s="199" t="str">
        <f t="shared" si="4310"/>
        <v>AH$3040</v>
      </c>
      <c r="AI3049" s="199" t="str">
        <f t="shared" si="4310"/>
        <v>AI$3040</v>
      </c>
      <c r="AJ3049" s="199" t="str">
        <f t="shared" si="4310"/>
        <v>AJ$3040</v>
      </c>
      <c r="AK3049" s="199" t="str">
        <f t="shared" si="4310"/>
        <v>AK$3040</v>
      </c>
      <c r="AL3049" s="199" t="str">
        <f t="shared" si="4310"/>
        <v>AL$3040</v>
      </c>
      <c r="AM3049" s="199" t="str">
        <f t="shared" si="4310"/>
        <v>AM$3040</v>
      </c>
      <c r="AN3049" s="199" t="str">
        <f t="shared" si="4310"/>
        <v>AN$3040</v>
      </c>
      <c r="AO3049" s="199" t="str">
        <f t="shared" si="4310"/>
        <v>AO$3040</v>
      </c>
      <c r="AP3049" s="199" t="str">
        <f t="shared" si="4310"/>
        <v>AP$3040</v>
      </c>
      <c r="AQ3049" s="199" t="str">
        <f t="shared" si="4310"/>
        <v>AQ$3040</v>
      </c>
      <c r="AR3049" s="199" t="str">
        <f t="shared" si="4310"/>
        <v>AR$3040</v>
      </c>
      <c r="AS3049" s="199" t="str">
        <f t="shared" si="4310"/>
        <v>AS$3040</v>
      </c>
      <c r="AT3049" s="199" t="str">
        <f t="shared" si="4310"/>
        <v>AT$3040</v>
      </c>
      <c r="AU3049" s="199" t="str">
        <f t="shared" si="4310"/>
        <v>AU$3040</v>
      </c>
      <c r="AV3049" s="199" t="str">
        <f t="shared" si="4310"/>
        <v>AV$3040</v>
      </c>
      <c r="AW3049" s="199" t="str">
        <f t="shared" si="4310"/>
        <v>AW$3040</v>
      </c>
      <c r="AX3049" s="199" t="str">
        <f t="shared" si="4310"/>
        <v>AX$3040</v>
      </c>
      <c r="AY3049" s="199" t="str">
        <f t="shared" ref="AY3049:CD3049" si="4311">ADDRESS(ROW(AY3040),COLUMN(AY3040),2)</f>
        <v>AY$3040</v>
      </c>
      <c r="AZ3049" s="199" t="str">
        <f t="shared" si="4311"/>
        <v>AZ$3040</v>
      </c>
      <c r="BA3049" s="199" t="str">
        <f t="shared" si="4311"/>
        <v>BA$3040</v>
      </c>
      <c r="BB3049" s="199" t="str">
        <f t="shared" si="4311"/>
        <v>BB$3040</v>
      </c>
      <c r="BC3049" s="199" t="str">
        <f t="shared" si="4311"/>
        <v>BC$3040</v>
      </c>
      <c r="BD3049" s="199" t="str">
        <f t="shared" si="4311"/>
        <v>BD$3040</v>
      </c>
      <c r="BE3049" s="199" t="str">
        <f t="shared" si="4311"/>
        <v>BE$3040</v>
      </c>
      <c r="BF3049" s="199" t="str">
        <f t="shared" si="4311"/>
        <v>BF$3040</v>
      </c>
      <c r="BG3049" s="199" t="str">
        <f t="shared" si="4311"/>
        <v>BG$3040</v>
      </c>
      <c r="BH3049" s="199" t="str">
        <f t="shared" si="4311"/>
        <v>BH$3040</v>
      </c>
      <c r="BI3049" s="199" t="str">
        <f t="shared" si="4311"/>
        <v>BI$3040</v>
      </c>
      <c r="BJ3049" s="199" t="str">
        <f t="shared" si="4311"/>
        <v>BJ$3040</v>
      </c>
      <c r="BK3049" s="199" t="str">
        <f t="shared" si="4311"/>
        <v>BK$3040</v>
      </c>
      <c r="BL3049" s="199" t="str">
        <f t="shared" si="4311"/>
        <v>BL$3040</v>
      </c>
      <c r="BM3049" s="199" t="str">
        <f t="shared" si="4311"/>
        <v>BM$3040</v>
      </c>
      <c r="BN3049" s="199" t="str">
        <f t="shared" si="4311"/>
        <v>BN$3040</v>
      </c>
      <c r="BO3049" s="199" t="str">
        <f t="shared" si="4311"/>
        <v>BO$3040</v>
      </c>
      <c r="BP3049" s="199" t="str">
        <f t="shared" si="4311"/>
        <v>BP$3040</v>
      </c>
      <c r="BQ3049" s="199" t="str">
        <f t="shared" si="4311"/>
        <v>BQ$3040</v>
      </c>
      <c r="BR3049" s="199" t="str">
        <f t="shared" si="4311"/>
        <v>BR$3040</v>
      </c>
      <c r="BS3049" s="199" t="str">
        <f t="shared" si="4311"/>
        <v>BS$3040</v>
      </c>
      <c r="BT3049" s="199" t="str">
        <f t="shared" si="4311"/>
        <v>BT$3040</v>
      </c>
      <c r="BU3049" s="199" t="str">
        <f t="shared" si="4311"/>
        <v>BU$3040</v>
      </c>
      <c r="BV3049" s="199" t="str">
        <f t="shared" si="4311"/>
        <v>BV$3040</v>
      </c>
      <c r="BW3049" s="199" t="str">
        <f t="shared" si="4311"/>
        <v>BW$3040</v>
      </c>
      <c r="BX3049" s="199" t="str">
        <f t="shared" si="4311"/>
        <v>BX$3040</v>
      </c>
      <c r="BY3049" s="199" t="str">
        <f t="shared" si="4311"/>
        <v>BY$3040</v>
      </c>
      <c r="BZ3049" s="199" t="str">
        <f t="shared" si="4311"/>
        <v>BZ$3040</v>
      </c>
      <c r="CA3049" s="199" t="str">
        <f t="shared" si="4311"/>
        <v>CA$3040</v>
      </c>
      <c r="CB3049" s="199" t="str">
        <f t="shared" si="4311"/>
        <v>CB$3040</v>
      </c>
      <c r="CC3049" s="199" t="str">
        <f t="shared" si="4311"/>
        <v>CC$3040</v>
      </c>
      <c r="CD3049" s="199" t="str">
        <f t="shared" si="4311"/>
        <v>CD$3040</v>
      </c>
      <c r="CE3049" s="199" t="str">
        <f t="shared" ref="CE3049:CL3049" si="4312">ADDRESS(ROW(CE3040),COLUMN(CE3040),2)</f>
        <v>CE$3040</v>
      </c>
      <c r="CF3049" s="199" t="str">
        <f t="shared" si="4312"/>
        <v>CF$3040</v>
      </c>
      <c r="CG3049" s="199" t="str">
        <f t="shared" si="4312"/>
        <v>CG$3040</v>
      </c>
      <c r="CH3049" s="199" t="str">
        <f t="shared" si="4312"/>
        <v>CH$3040</v>
      </c>
      <c r="CI3049" s="199" t="str">
        <f t="shared" si="4312"/>
        <v>CI$3040</v>
      </c>
      <c r="CJ3049" s="199" t="str">
        <f t="shared" si="4312"/>
        <v>CJ$3040</v>
      </c>
      <c r="CK3049" s="199" t="str">
        <f t="shared" si="4312"/>
        <v>CK$3040</v>
      </c>
      <c r="CL3049" s="199" t="str">
        <f t="shared" si="4312"/>
        <v>CL$3040</v>
      </c>
    </row>
    <row r="3050" spans="2:90" x14ac:dyDescent="0.4">
      <c r="B3050" s="132"/>
      <c r="E3050" s="8"/>
      <c r="H3050" s="12"/>
      <c r="I3050" s="60"/>
      <c r="J3050" s="60"/>
      <c r="K3050" s="15"/>
      <c r="L3050" s="15"/>
      <c r="M3050" s="15"/>
      <c r="N3050" s="15"/>
      <c r="O3050" s="15"/>
      <c r="P3050" s="15"/>
      <c r="R3050" s="15"/>
      <c r="S3050" s="80"/>
      <c r="T3050" s="80"/>
      <c r="U3050" s="80"/>
      <c r="V3050" s="80"/>
      <c r="W3050" s="80"/>
      <c r="X3050" s="80"/>
      <c r="Y3050" s="80"/>
      <c r="Z3050" s="80"/>
      <c r="AA3050" s="80"/>
      <c r="AB3050" s="80"/>
      <c r="AC3050" s="80"/>
      <c r="AD3050" s="80"/>
      <c r="AE3050" s="80"/>
      <c r="AF3050" s="80"/>
      <c r="AG3050" s="80"/>
      <c r="AH3050" s="80"/>
      <c r="AI3050" s="80"/>
      <c r="AJ3050" s="80"/>
      <c r="AK3050" s="80"/>
      <c r="AL3050" s="80"/>
      <c r="AM3050" s="80"/>
      <c r="AN3050" s="80"/>
      <c r="AO3050" s="80"/>
      <c r="AP3050" s="80"/>
      <c r="AQ3050" s="80"/>
      <c r="AR3050" s="80"/>
      <c r="AS3050" s="80"/>
      <c r="AT3050" s="80"/>
      <c r="AU3050" s="80"/>
      <c r="AV3050" s="80"/>
      <c r="AW3050" s="80"/>
      <c r="AX3050" s="80"/>
      <c r="AY3050" s="80"/>
      <c r="AZ3050" s="80"/>
      <c r="BA3050" s="80"/>
      <c r="BB3050" s="80"/>
      <c r="BC3050" s="80"/>
      <c r="BD3050" s="80"/>
      <c r="BE3050" s="80"/>
      <c r="BF3050" s="80"/>
      <c r="BG3050" s="80"/>
      <c r="BH3050" s="80"/>
      <c r="BI3050" s="80"/>
      <c r="BJ3050" s="80"/>
      <c r="BK3050" s="80"/>
      <c r="BL3050" s="80"/>
      <c r="BM3050" s="80"/>
      <c r="BN3050" s="80"/>
      <c r="BO3050" s="80"/>
      <c r="BP3050" s="80"/>
      <c r="BQ3050" s="80"/>
      <c r="BR3050" s="80"/>
      <c r="BS3050" s="80"/>
      <c r="BT3050" s="80"/>
      <c r="BU3050" s="80"/>
      <c r="BV3050" s="80"/>
      <c r="BW3050" s="80"/>
      <c r="BX3050" s="80"/>
      <c r="BY3050" s="80"/>
      <c r="BZ3050" s="80"/>
      <c r="CA3050" s="80"/>
      <c r="CB3050" s="80"/>
      <c r="CC3050" s="80"/>
      <c r="CD3050" s="80"/>
      <c r="CE3050" s="80"/>
      <c r="CF3050" s="80"/>
      <c r="CG3050" s="80"/>
      <c r="CH3050" s="80"/>
      <c r="CI3050" s="80"/>
      <c r="CJ3050" s="80"/>
      <c r="CK3050" s="80"/>
      <c r="CL3050" s="80"/>
    </row>
    <row r="3051" spans="2:90" x14ac:dyDescent="0.4">
      <c r="B3051" s="171" t="s">
        <v>490</v>
      </c>
      <c r="E3051" s="8"/>
      <c r="H3051" s="189"/>
      <c r="I3051" s="190"/>
      <c r="J3051" s="190"/>
      <c r="K3051" s="191"/>
      <c r="L3051" s="191"/>
      <c r="M3051" s="191"/>
      <c r="N3051" s="191"/>
      <c r="O3051" s="191"/>
      <c r="P3051" s="191"/>
      <c r="R3051" s="191"/>
      <c r="S3051" s="192"/>
      <c r="T3051" s="192"/>
      <c r="U3051" s="192"/>
      <c r="V3051" s="192"/>
      <c r="W3051" s="192"/>
      <c r="X3051" s="192"/>
      <c r="Y3051" s="192"/>
      <c r="Z3051" s="192"/>
      <c r="AA3051" s="192"/>
      <c r="AB3051" s="192"/>
      <c r="AC3051" s="192"/>
      <c r="AD3051" s="192"/>
      <c r="AE3051" s="192"/>
      <c r="AF3051" s="192"/>
      <c r="AG3051" s="192"/>
      <c r="AH3051" s="192"/>
      <c r="AI3051" s="192"/>
      <c r="AJ3051" s="192"/>
      <c r="AK3051" s="192"/>
      <c r="AL3051" s="192"/>
      <c r="AM3051" s="192"/>
      <c r="AN3051" s="192"/>
      <c r="AO3051" s="192"/>
      <c r="AP3051" s="192"/>
      <c r="AQ3051" s="192"/>
      <c r="AR3051" s="192"/>
      <c r="AS3051" s="192"/>
      <c r="AT3051" s="192"/>
      <c r="AU3051" s="192"/>
      <c r="AV3051" s="192"/>
      <c r="AW3051" s="192"/>
      <c r="AX3051" s="192"/>
      <c r="AY3051" s="192"/>
      <c r="AZ3051" s="192"/>
      <c r="BA3051" s="192"/>
      <c r="BB3051" s="192"/>
      <c r="BC3051" s="192"/>
      <c r="BD3051" s="192"/>
      <c r="BE3051" s="192"/>
      <c r="BF3051" s="192"/>
      <c r="BG3051" s="192"/>
      <c r="BH3051" s="192"/>
      <c r="BI3051" s="192"/>
      <c r="BJ3051" s="192"/>
      <c r="BK3051" s="192"/>
      <c r="BL3051" s="192"/>
      <c r="BM3051" s="192"/>
      <c r="BN3051" s="192"/>
      <c r="BO3051" s="192"/>
      <c r="BP3051" s="192"/>
      <c r="BQ3051" s="192"/>
      <c r="BR3051" s="192"/>
      <c r="BS3051" s="192"/>
      <c r="BT3051" s="192"/>
      <c r="BU3051" s="192"/>
      <c r="BV3051" s="192"/>
      <c r="BW3051" s="192"/>
      <c r="BX3051" s="192"/>
      <c r="BY3051" s="192"/>
      <c r="BZ3051" s="192"/>
      <c r="CA3051" s="192"/>
      <c r="CB3051" s="192"/>
      <c r="CC3051" s="192"/>
      <c r="CD3051" s="192"/>
      <c r="CE3051" s="192"/>
      <c r="CF3051" s="192"/>
      <c r="CG3051" s="192"/>
      <c r="CH3051" s="192"/>
      <c r="CI3051" s="192"/>
      <c r="CJ3051" s="192"/>
      <c r="CK3051" s="192"/>
      <c r="CL3051" s="192"/>
    </row>
    <row r="3052" spans="2:90" x14ac:dyDescent="0.4">
      <c r="B3052" s="171" t="s">
        <v>492</v>
      </c>
      <c r="E3052" s="8"/>
      <c r="H3052" s="170"/>
      <c r="I3052" s="172"/>
      <c r="J3052" s="172"/>
      <c r="K3052" s="193"/>
      <c r="L3052" s="193"/>
      <c r="M3052" s="193"/>
      <c r="N3052" s="193"/>
      <c r="O3052" s="193"/>
      <c r="P3052" s="193"/>
      <c r="R3052" s="194"/>
      <c r="S3052" s="170"/>
      <c r="T3052" s="170"/>
      <c r="U3052" s="170"/>
      <c r="V3052" s="170"/>
      <c r="W3052" s="170"/>
      <c r="X3052" s="170"/>
      <c r="Y3052" s="170"/>
      <c r="Z3052" s="170"/>
      <c r="AA3052" s="170"/>
      <c r="AB3052" s="170"/>
      <c r="AC3052" s="170"/>
      <c r="AD3052" s="170"/>
      <c r="AE3052" s="170"/>
      <c r="AF3052" s="170"/>
      <c r="AG3052" s="170"/>
      <c r="AH3052" s="170"/>
      <c r="AI3052" s="170"/>
      <c r="AJ3052" s="170"/>
      <c r="AK3052" s="170"/>
      <c r="AL3052" s="170"/>
      <c r="AM3052" s="170"/>
      <c r="AN3052" s="170"/>
      <c r="AO3052" s="170"/>
      <c r="AP3052" s="170"/>
      <c r="AQ3052" s="170"/>
      <c r="AR3052" s="170"/>
      <c r="AS3052" s="170"/>
      <c r="AT3052" s="170"/>
      <c r="AU3052" s="170"/>
      <c r="AV3052" s="170"/>
      <c r="AW3052" s="170"/>
      <c r="AX3052" s="170"/>
      <c r="AY3052" s="170"/>
      <c r="AZ3052" s="170"/>
      <c r="BA3052" s="170"/>
      <c r="BB3052" s="170"/>
      <c r="BC3052" s="170"/>
      <c r="BD3052" s="170"/>
      <c r="BE3052" s="170"/>
      <c r="BF3052" s="170"/>
      <c r="BG3052" s="170"/>
      <c r="BH3052" s="170"/>
      <c r="BI3052" s="170"/>
      <c r="BJ3052" s="170"/>
      <c r="BK3052" s="170"/>
      <c r="BL3052" s="170"/>
      <c r="BM3052" s="170"/>
      <c r="BN3052" s="170"/>
      <c r="BO3052" s="170"/>
      <c r="BP3052" s="170"/>
      <c r="BQ3052" s="170"/>
      <c r="BR3052" s="170"/>
      <c r="BS3052" s="170"/>
      <c r="BT3052" s="170"/>
      <c r="BU3052" s="170"/>
      <c r="BV3052" s="170"/>
      <c r="BW3052" s="170"/>
      <c r="BX3052" s="170"/>
      <c r="BY3052" s="170"/>
      <c r="BZ3052" s="170"/>
      <c r="CA3052" s="170"/>
      <c r="CB3052" s="170"/>
      <c r="CC3052" s="170"/>
      <c r="CD3052" s="170"/>
      <c r="CE3052" s="170"/>
      <c r="CF3052" s="170"/>
      <c r="CG3052" s="170"/>
      <c r="CH3052" s="170"/>
      <c r="CI3052" s="170"/>
      <c r="CJ3052" s="170"/>
      <c r="CK3052" s="170"/>
      <c r="CL3052" s="170"/>
    </row>
    <row r="3053" spans="2:90" x14ac:dyDescent="0.4">
      <c r="B3053" s="171" t="s">
        <v>461</v>
      </c>
      <c r="E3053" s="8"/>
      <c r="H3053" s="170"/>
      <c r="I3053" s="172"/>
      <c r="J3053" s="172"/>
      <c r="K3053" s="193"/>
      <c r="L3053" s="193"/>
      <c r="M3053" s="193"/>
      <c r="N3053" s="193"/>
      <c r="O3053" s="193"/>
      <c r="P3053" s="193"/>
      <c r="R3053" s="194"/>
      <c r="S3053" s="195" t="str">
        <f t="shared" ref="S3053:CD3053" si="4313">S$16</f>
        <v>S$12</v>
      </c>
      <c r="T3053" s="195" t="str">
        <f t="shared" si="4313"/>
        <v>T$12</v>
      </c>
      <c r="U3053" s="195" t="str">
        <f t="shared" si="4313"/>
        <v>U$12</v>
      </c>
      <c r="V3053" s="195" t="str">
        <f t="shared" si="4313"/>
        <v>V$12</v>
      </c>
      <c r="W3053" s="195" t="str">
        <f t="shared" si="4313"/>
        <v>W$12</v>
      </c>
      <c r="X3053" s="195" t="str">
        <f t="shared" si="4313"/>
        <v>X$12</v>
      </c>
      <c r="Y3053" s="195" t="str">
        <f t="shared" si="4313"/>
        <v>Y$12</v>
      </c>
      <c r="Z3053" s="195" t="str">
        <f t="shared" si="4313"/>
        <v>Z$12</v>
      </c>
      <c r="AA3053" s="195" t="str">
        <f t="shared" si="4313"/>
        <v>AA$12</v>
      </c>
      <c r="AB3053" s="195" t="str">
        <f t="shared" si="4313"/>
        <v>AB$12</v>
      </c>
      <c r="AC3053" s="195" t="str">
        <f t="shared" si="4313"/>
        <v>AC$12</v>
      </c>
      <c r="AD3053" s="195" t="str">
        <f t="shared" si="4313"/>
        <v>AD$12</v>
      </c>
      <c r="AE3053" s="195" t="str">
        <f t="shared" si="4313"/>
        <v>AE$12</v>
      </c>
      <c r="AF3053" s="195" t="str">
        <f t="shared" si="4313"/>
        <v>AF$12</v>
      </c>
      <c r="AG3053" s="195" t="str">
        <f t="shared" si="4313"/>
        <v>AG$12</v>
      </c>
      <c r="AH3053" s="195" t="str">
        <f t="shared" si="4313"/>
        <v>AH$12</v>
      </c>
      <c r="AI3053" s="195" t="str">
        <f t="shared" si="4313"/>
        <v>AI$12</v>
      </c>
      <c r="AJ3053" s="195" t="str">
        <f t="shared" si="4313"/>
        <v>AJ$12</v>
      </c>
      <c r="AK3053" s="195" t="str">
        <f t="shared" si="4313"/>
        <v>AK$12</v>
      </c>
      <c r="AL3053" s="195" t="str">
        <f t="shared" si="4313"/>
        <v>AL$12</v>
      </c>
      <c r="AM3053" s="195" t="str">
        <f t="shared" si="4313"/>
        <v>AM$12</v>
      </c>
      <c r="AN3053" s="195" t="str">
        <f t="shared" si="4313"/>
        <v>AN$12</v>
      </c>
      <c r="AO3053" s="195" t="str">
        <f t="shared" si="4313"/>
        <v>AO$12</v>
      </c>
      <c r="AP3053" s="195" t="str">
        <f t="shared" si="4313"/>
        <v>AP$12</v>
      </c>
      <c r="AQ3053" s="195" t="str">
        <f t="shared" si="4313"/>
        <v>AQ$12</v>
      </c>
      <c r="AR3053" s="195" t="str">
        <f t="shared" si="4313"/>
        <v>AR$12</v>
      </c>
      <c r="AS3053" s="195" t="str">
        <f t="shared" si="4313"/>
        <v>AS$12</v>
      </c>
      <c r="AT3053" s="195" t="str">
        <f t="shared" si="4313"/>
        <v>AT$12</v>
      </c>
      <c r="AU3053" s="195" t="str">
        <f t="shared" si="4313"/>
        <v>AU$12</v>
      </c>
      <c r="AV3053" s="195" t="str">
        <f t="shared" si="4313"/>
        <v>AV$12</v>
      </c>
      <c r="AW3053" s="195" t="str">
        <f t="shared" si="4313"/>
        <v>AW$12</v>
      </c>
      <c r="AX3053" s="195" t="str">
        <f t="shared" si="4313"/>
        <v>AX$12</v>
      </c>
      <c r="AY3053" s="195" t="str">
        <f t="shared" si="4313"/>
        <v>AY$12</v>
      </c>
      <c r="AZ3053" s="195" t="str">
        <f t="shared" si="4313"/>
        <v>AZ$12</v>
      </c>
      <c r="BA3053" s="195" t="str">
        <f t="shared" si="4313"/>
        <v>BA$12</v>
      </c>
      <c r="BB3053" s="195" t="str">
        <f t="shared" si="4313"/>
        <v>BB$12</v>
      </c>
      <c r="BC3053" s="195" t="str">
        <f t="shared" si="4313"/>
        <v>BC$12</v>
      </c>
      <c r="BD3053" s="195" t="str">
        <f t="shared" si="4313"/>
        <v>BD$12</v>
      </c>
      <c r="BE3053" s="195" t="str">
        <f t="shared" si="4313"/>
        <v>BE$12</v>
      </c>
      <c r="BF3053" s="195" t="str">
        <f t="shared" si="4313"/>
        <v>BF$12</v>
      </c>
      <c r="BG3053" s="195" t="str">
        <f t="shared" si="4313"/>
        <v>BG$12</v>
      </c>
      <c r="BH3053" s="195" t="str">
        <f t="shared" si="4313"/>
        <v>BH$12</v>
      </c>
      <c r="BI3053" s="195" t="str">
        <f t="shared" si="4313"/>
        <v>BI$12</v>
      </c>
      <c r="BJ3053" s="195" t="str">
        <f t="shared" si="4313"/>
        <v>BJ$12</v>
      </c>
      <c r="BK3053" s="195" t="str">
        <f t="shared" si="4313"/>
        <v>BK$12</v>
      </c>
      <c r="BL3053" s="195" t="str">
        <f t="shared" si="4313"/>
        <v>BL$12</v>
      </c>
      <c r="BM3053" s="195" t="str">
        <f t="shared" si="4313"/>
        <v>BM$12</v>
      </c>
      <c r="BN3053" s="195" t="str">
        <f t="shared" si="4313"/>
        <v>BN$12</v>
      </c>
      <c r="BO3053" s="195" t="str">
        <f t="shared" si="4313"/>
        <v>BO$12</v>
      </c>
      <c r="BP3053" s="195" t="str">
        <f t="shared" si="4313"/>
        <v>BP$12</v>
      </c>
      <c r="BQ3053" s="195" t="str">
        <f t="shared" si="4313"/>
        <v>BQ$12</v>
      </c>
      <c r="BR3053" s="195" t="str">
        <f t="shared" si="4313"/>
        <v>BR$12</v>
      </c>
      <c r="BS3053" s="195" t="str">
        <f t="shared" si="4313"/>
        <v>BS$12</v>
      </c>
      <c r="BT3053" s="195" t="str">
        <f t="shared" si="4313"/>
        <v>BT$12</v>
      </c>
      <c r="BU3053" s="195" t="str">
        <f t="shared" si="4313"/>
        <v>BU$12</v>
      </c>
      <c r="BV3053" s="195" t="str">
        <f t="shared" si="4313"/>
        <v>BV$12</v>
      </c>
      <c r="BW3053" s="195" t="str">
        <f t="shared" si="4313"/>
        <v>BW$12</v>
      </c>
      <c r="BX3053" s="195" t="str">
        <f t="shared" si="4313"/>
        <v>BX$12</v>
      </c>
      <c r="BY3053" s="195" t="str">
        <f t="shared" si="4313"/>
        <v>BY$12</v>
      </c>
      <c r="BZ3053" s="195" t="str">
        <f t="shared" si="4313"/>
        <v>BZ$12</v>
      </c>
      <c r="CA3053" s="195" t="str">
        <f t="shared" si="4313"/>
        <v>CA$12</v>
      </c>
      <c r="CB3053" s="195" t="str">
        <f t="shared" si="4313"/>
        <v>CB$12</v>
      </c>
      <c r="CC3053" s="195" t="str">
        <f t="shared" si="4313"/>
        <v>CC$12</v>
      </c>
      <c r="CD3053" s="195" t="str">
        <f t="shared" si="4313"/>
        <v>CD$12</v>
      </c>
      <c r="CE3053" s="195" t="str">
        <f t="shared" ref="CE3053:CL3053" si="4314">CE$16</f>
        <v>CE$12</v>
      </c>
      <c r="CF3053" s="195" t="str">
        <f t="shared" si="4314"/>
        <v>CF$12</v>
      </c>
      <c r="CG3053" s="195" t="str">
        <f t="shared" si="4314"/>
        <v>CG$12</v>
      </c>
      <c r="CH3053" s="195" t="str">
        <f t="shared" si="4314"/>
        <v>CH$12</v>
      </c>
      <c r="CI3053" s="195" t="str">
        <f t="shared" si="4314"/>
        <v>CI$12</v>
      </c>
      <c r="CJ3053" s="195" t="str">
        <f t="shared" si="4314"/>
        <v>CJ$12</v>
      </c>
      <c r="CK3053" s="195" t="str">
        <f t="shared" si="4314"/>
        <v>CK$12</v>
      </c>
      <c r="CL3053" s="195" t="str">
        <f t="shared" si="4314"/>
        <v>CL$12</v>
      </c>
    </row>
    <row r="3054" spans="2:90" x14ac:dyDescent="0.4">
      <c r="B3054" s="171" t="s">
        <v>462</v>
      </c>
      <c r="E3054" s="8"/>
      <c r="H3054" s="196"/>
      <c r="I3054" s="197"/>
      <c r="J3054" s="197"/>
      <c r="K3054" s="198"/>
      <c r="L3054" s="198"/>
      <c r="M3054" s="198"/>
      <c r="N3054" s="198"/>
      <c r="O3054" s="198"/>
      <c r="P3054" s="198"/>
      <c r="R3054" s="198"/>
      <c r="S3054" s="195" t="str">
        <f t="shared" ref="S3054:CD3054" si="4315">S$17</f>
        <v>S$13</v>
      </c>
      <c r="T3054" s="195" t="str">
        <f t="shared" si="4315"/>
        <v>T$13</v>
      </c>
      <c r="U3054" s="195" t="str">
        <f t="shared" si="4315"/>
        <v>U$13</v>
      </c>
      <c r="V3054" s="195" t="str">
        <f t="shared" si="4315"/>
        <v>V$13</v>
      </c>
      <c r="W3054" s="195" t="str">
        <f t="shared" si="4315"/>
        <v>W$13</v>
      </c>
      <c r="X3054" s="195" t="str">
        <f t="shared" si="4315"/>
        <v>X$13</v>
      </c>
      <c r="Y3054" s="195" t="str">
        <f t="shared" si="4315"/>
        <v>Y$13</v>
      </c>
      <c r="Z3054" s="195" t="str">
        <f t="shared" si="4315"/>
        <v>Z$13</v>
      </c>
      <c r="AA3054" s="195" t="str">
        <f t="shared" si="4315"/>
        <v>AA$13</v>
      </c>
      <c r="AB3054" s="195" t="str">
        <f t="shared" si="4315"/>
        <v>AB$13</v>
      </c>
      <c r="AC3054" s="195" t="str">
        <f t="shared" si="4315"/>
        <v>AC$13</v>
      </c>
      <c r="AD3054" s="195" t="str">
        <f t="shared" si="4315"/>
        <v>AD$13</v>
      </c>
      <c r="AE3054" s="195" t="str">
        <f t="shared" si="4315"/>
        <v>AE$13</v>
      </c>
      <c r="AF3054" s="195" t="str">
        <f t="shared" si="4315"/>
        <v>AF$13</v>
      </c>
      <c r="AG3054" s="195" t="str">
        <f t="shared" si="4315"/>
        <v>AG$13</v>
      </c>
      <c r="AH3054" s="195" t="str">
        <f t="shared" si="4315"/>
        <v>AH$13</v>
      </c>
      <c r="AI3054" s="195" t="str">
        <f t="shared" si="4315"/>
        <v>AI$13</v>
      </c>
      <c r="AJ3054" s="195" t="str">
        <f t="shared" si="4315"/>
        <v>AJ$13</v>
      </c>
      <c r="AK3054" s="195" t="str">
        <f t="shared" si="4315"/>
        <v>AK$13</v>
      </c>
      <c r="AL3054" s="195" t="str">
        <f t="shared" si="4315"/>
        <v>AL$13</v>
      </c>
      <c r="AM3054" s="195" t="str">
        <f t="shared" si="4315"/>
        <v>AM$13</v>
      </c>
      <c r="AN3054" s="195" t="str">
        <f t="shared" si="4315"/>
        <v>AN$13</v>
      </c>
      <c r="AO3054" s="195" t="str">
        <f t="shared" si="4315"/>
        <v>AO$13</v>
      </c>
      <c r="AP3054" s="195" t="str">
        <f t="shared" si="4315"/>
        <v>AP$13</v>
      </c>
      <c r="AQ3054" s="195" t="str">
        <f t="shared" si="4315"/>
        <v>AQ$13</v>
      </c>
      <c r="AR3054" s="195" t="str">
        <f t="shared" si="4315"/>
        <v>AR$13</v>
      </c>
      <c r="AS3054" s="195" t="str">
        <f t="shared" si="4315"/>
        <v>AS$13</v>
      </c>
      <c r="AT3054" s="195" t="str">
        <f t="shared" si="4315"/>
        <v>AT$13</v>
      </c>
      <c r="AU3054" s="195" t="str">
        <f t="shared" si="4315"/>
        <v>AU$13</v>
      </c>
      <c r="AV3054" s="195" t="str">
        <f t="shared" si="4315"/>
        <v>AV$13</v>
      </c>
      <c r="AW3054" s="195" t="str">
        <f t="shared" si="4315"/>
        <v>AW$13</v>
      </c>
      <c r="AX3054" s="195" t="str">
        <f t="shared" si="4315"/>
        <v>AX$13</v>
      </c>
      <c r="AY3054" s="195" t="str">
        <f t="shared" si="4315"/>
        <v>AY$13</v>
      </c>
      <c r="AZ3054" s="195" t="str">
        <f t="shared" si="4315"/>
        <v>AZ$13</v>
      </c>
      <c r="BA3054" s="195" t="str">
        <f t="shared" si="4315"/>
        <v>BA$13</v>
      </c>
      <c r="BB3054" s="195" t="str">
        <f t="shared" si="4315"/>
        <v>BB$13</v>
      </c>
      <c r="BC3054" s="195" t="str">
        <f t="shared" si="4315"/>
        <v>BC$13</v>
      </c>
      <c r="BD3054" s="195" t="str">
        <f t="shared" si="4315"/>
        <v>BD$13</v>
      </c>
      <c r="BE3054" s="195" t="str">
        <f t="shared" si="4315"/>
        <v>BE$13</v>
      </c>
      <c r="BF3054" s="195" t="str">
        <f t="shared" si="4315"/>
        <v>BF$13</v>
      </c>
      <c r="BG3054" s="195" t="str">
        <f t="shared" si="4315"/>
        <v>BG$13</v>
      </c>
      <c r="BH3054" s="195" t="str">
        <f t="shared" si="4315"/>
        <v>BH$13</v>
      </c>
      <c r="BI3054" s="195" t="str">
        <f t="shared" si="4315"/>
        <v>BI$13</v>
      </c>
      <c r="BJ3054" s="195" t="str">
        <f t="shared" si="4315"/>
        <v>BJ$13</v>
      </c>
      <c r="BK3054" s="195" t="str">
        <f t="shared" si="4315"/>
        <v>BK$13</v>
      </c>
      <c r="BL3054" s="195" t="str">
        <f t="shared" si="4315"/>
        <v>BL$13</v>
      </c>
      <c r="BM3054" s="195" t="str">
        <f t="shared" si="4315"/>
        <v>BM$13</v>
      </c>
      <c r="BN3054" s="195" t="str">
        <f t="shared" si="4315"/>
        <v>BN$13</v>
      </c>
      <c r="BO3054" s="195" t="str">
        <f t="shared" si="4315"/>
        <v>BO$13</v>
      </c>
      <c r="BP3054" s="195" t="str">
        <f t="shared" si="4315"/>
        <v>BP$13</v>
      </c>
      <c r="BQ3054" s="195" t="str">
        <f t="shared" si="4315"/>
        <v>BQ$13</v>
      </c>
      <c r="BR3054" s="195" t="str">
        <f t="shared" si="4315"/>
        <v>BR$13</v>
      </c>
      <c r="BS3054" s="195" t="str">
        <f t="shared" si="4315"/>
        <v>BS$13</v>
      </c>
      <c r="BT3054" s="195" t="str">
        <f t="shared" si="4315"/>
        <v>BT$13</v>
      </c>
      <c r="BU3054" s="195" t="str">
        <f t="shared" si="4315"/>
        <v>BU$13</v>
      </c>
      <c r="BV3054" s="195" t="str">
        <f t="shared" si="4315"/>
        <v>BV$13</v>
      </c>
      <c r="BW3054" s="195" t="str">
        <f t="shared" si="4315"/>
        <v>BW$13</v>
      </c>
      <c r="BX3054" s="195" t="str">
        <f t="shared" si="4315"/>
        <v>BX$13</v>
      </c>
      <c r="BY3054" s="195" t="str">
        <f t="shared" si="4315"/>
        <v>BY$13</v>
      </c>
      <c r="BZ3054" s="195" t="str">
        <f t="shared" si="4315"/>
        <v>BZ$13</v>
      </c>
      <c r="CA3054" s="195" t="str">
        <f t="shared" si="4315"/>
        <v>CA$13</v>
      </c>
      <c r="CB3054" s="195" t="str">
        <f t="shared" si="4315"/>
        <v>CB$13</v>
      </c>
      <c r="CC3054" s="195" t="str">
        <f t="shared" si="4315"/>
        <v>CC$13</v>
      </c>
      <c r="CD3054" s="195" t="str">
        <f t="shared" si="4315"/>
        <v>CD$13</v>
      </c>
      <c r="CE3054" s="195" t="str">
        <f t="shared" ref="CE3054:CL3054" si="4316">CE$17</f>
        <v>CE$13</v>
      </c>
      <c r="CF3054" s="195" t="str">
        <f t="shared" si="4316"/>
        <v>CF$13</v>
      </c>
      <c r="CG3054" s="195" t="str">
        <f t="shared" si="4316"/>
        <v>CG$13</v>
      </c>
      <c r="CH3054" s="195" t="str">
        <f t="shared" si="4316"/>
        <v>CH$13</v>
      </c>
      <c r="CI3054" s="195" t="str">
        <f t="shared" si="4316"/>
        <v>CI$13</v>
      </c>
      <c r="CJ3054" s="195" t="str">
        <f t="shared" si="4316"/>
        <v>CJ$13</v>
      </c>
      <c r="CK3054" s="195" t="str">
        <f t="shared" si="4316"/>
        <v>CK$13</v>
      </c>
      <c r="CL3054" s="195" t="str">
        <f t="shared" si="4316"/>
        <v>CL$13</v>
      </c>
    </row>
    <row r="3055" spans="2:90" x14ac:dyDescent="0.4">
      <c r="B3055" s="171" t="s">
        <v>491</v>
      </c>
      <c r="E3055" s="8"/>
      <c r="H3055" s="196"/>
      <c r="I3055" s="197"/>
      <c r="J3055" s="197"/>
      <c r="K3055" s="198"/>
      <c r="L3055" s="198"/>
      <c r="M3055" s="198"/>
      <c r="N3055" s="198"/>
      <c r="O3055" s="198"/>
      <c r="P3055" s="198"/>
      <c r="R3055" s="198"/>
      <c r="S3055" s="186"/>
      <c r="T3055" s="186"/>
      <c r="U3055" s="186"/>
      <c r="V3055" s="186"/>
      <c r="W3055" s="186"/>
      <c r="X3055" s="186"/>
      <c r="Y3055" s="186"/>
      <c r="Z3055" s="186"/>
      <c r="AA3055" s="186"/>
      <c r="AB3055" s="186"/>
      <c r="AC3055" s="186"/>
      <c r="AD3055" s="186"/>
      <c r="AE3055" s="186"/>
      <c r="AF3055" s="186"/>
      <c r="AG3055" s="186"/>
      <c r="AH3055" s="186"/>
      <c r="AI3055" s="186"/>
      <c r="AJ3055" s="186"/>
      <c r="AK3055" s="186"/>
      <c r="AL3055" s="186"/>
      <c r="AM3055" s="186"/>
      <c r="AN3055" s="186"/>
      <c r="AO3055" s="186"/>
      <c r="AP3055" s="186"/>
      <c r="AQ3055" s="186"/>
      <c r="AR3055" s="186"/>
      <c r="AS3055" s="186"/>
      <c r="AT3055" s="186"/>
      <c r="AU3055" s="186"/>
      <c r="AV3055" s="186"/>
      <c r="AW3055" s="186"/>
      <c r="AX3055" s="186"/>
      <c r="AY3055" s="186"/>
      <c r="AZ3055" s="186"/>
      <c r="BA3055" s="186"/>
      <c r="BB3055" s="186"/>
      <c r="BC3055" s="186"/>
      <c r="BD3055" s="186"/>
      <c r="BE3055" s="186"/>
      <c r="BF3055" s="186"/>
      <c r="BG3055" s="186"/>
      <c r="BH3055" s="186"/>
      <c r="BI3055" s="186"/>
      <c r="BJ3055" s="186"/>
      <c r="BK3055" s="186"/>
      <c r="BL3055" s="186"/>
      <c r="BM3055" s="186"/>
      <c r="BN3055" s="186"/>
      <c r="BO3055" s="186"/>
      <c r="BP3055" s="186"/>
      <c r="BQ3055" s="186"/>
      <c r="BR3055" s="186"/>
      <c r="BS3055" s="186"/>
      <c r="BT3055" s="186"/>
      <c r="BU3055" s="186"/>
      <c r="BV3055" s="186"/>
      <c r="BW3055" s="186"/>
      <c r="BX3055" s="186"/>
      <c r="BY3055" s="186"/>
      <c r="BZ3055" s="186"/>
      <c r="CA3055" s="186"/>
      <c r="CB3055" s="186"/>
      <c r="CC3055" s="186"/>
      <c r="CD3055" s="186"/>
      <c r="CE3055" s="186"/>
      <c r="CF3055" s="186"/>
      <c r="CG3055" s="186"/>
      <c r="CH3055" s="186"/>
      <c r="CI3055" s="186"/>
      <c r="CJ3055" s="186"/>
      <c r="CK3055" s="186"/>
      <c r="CL3055" s="186"/>
    </row>
    <row r="3056" spans="2:90" x14ac:dyDescent="0.4">
      <c r="B3056" s="171" t="s">
        <v>505</v>
      </c>
      <c r="E3056" s="8"/>
      <c r="H3056" s="196"/>
      <c r="I3056" s="197"/>
      <c r="J3056" s="197"/>
      <c r="K3056" s="198"/>
      <c r="L3056" s="198"/>
      <c r="M3056" s="198"/>
      <c r="N3056" s="198"/>
      <c r="O3056" s="198"/>
      <c r="P3056" s="198"/>
      <c r="R3056" s="198"/>
      <c r="S3056" s="186"/>
      <c r="T3056" s="186"/>
      <c r="U3056" s="186"/>
      <c r="V3056" s="186"/>
      <c r="W3056" s="186"/>
      <c r="X3056" s="186"/>
      <c r="Y3056" s="186"/>
      <c r="Z3056" s="186"/>
      <c r="AA3056" s="186"/>
      <c r="AB3056" s="186"/>
      <c r="AC3056" s="186"/>
      <c r="AD3056" s="186"/>
      <c r="AE3056" s="186"/>
      <c r="AF3056" s="186"/>
      <c r="AG3056" s="186"/>
      <c r="AH3056" s="186"/>
      <c r="AI3056" s="186"/>
      <c r="AJ3056" s="186"/>
      <c r="AK3056" s="186"/>
      <c r="AL3056" s="186"/>
      <c r="AM3056" s="186"/>
      <c r="AN3056" s="186"/>
      <c r="AO3056" s="186"/>
      <c r="AP3056" s="186"/>
      <c r="AQ3056" s="186"/>
      <c r="AR3056" s="186"/>
      <c r="AS3056" s="186"/>
      <c r="AT3056" s="186"/>
      <c r="AU3056" s="186"/>
      <c r="AV3056" s="186"/>
      <c r="AW3056" s="186"/>
      <c r="AX3056" s="186"/>
      <c r="AY3056" s="186"/>
      <c r="AZ3056" s="186"/>
      <c r="BA3056" s="186"/>
      <c r="BB3056" s="186"/>
      <c r="BC3056" s="186"/>
      <c r="BD3056" s="186"/>
      <c r="BE3056" s="186"/>
      <c r="BF3056" s="186"/>
      <c r="BG3056" s="186"/>
      <c r="BH3056" s="186"/>
      <c r="BI3056" s="186"/>
      <c r="BJ3056" s="186"/>
      <c r="BK3056" s="186"/>
      <c r="BL3056" s="186"/>
      <c r="BM3056" s="186"/>
      <c r="BN3056" s="186"/>
      <c r="BO3056" s="186"/>
      <c r="BP3056" s="186"/>
      <c r="BQ3056" s="186"/>
      <c r="BR3056" s="186"/>
      <c r="BS3056" s="186"/>
      <c r="BT3056" s="186"/>
      <c r="BU3056" s="186"/>
      <c r="BV3056" s="186"/>
      <c r="BW3056" s="186"/>
      <c r="BX3056" s="186"/>
      <c r="BY3056" s="186"/>
      <c r="BZ3056" s="186"/>
      <c r="CA3056" s="186"/>
      <c r="CB3056" s="186"/>
      <c r="CC3056" s="186"/>
      <c r="CD3056" s="186"/>
      <c r="CE3056" s="186"/>
      <c r="CF3056" s="186"/>
      <c r="CG3056" s="186"/>
      <c r="CH3056" s="186"/>
      <c r="CI3056" s="186"/>
      <c r="CJ3056" s="186"/>
      <c r="CK3056" s="186"/>
      <c r="CL3056" s="186"/>
    </row>
    <row r="3057" spans="2:90" x14ac:dyDescent="0.4">
      <c r="B3057" s="171" t="s">
        <v>463</v>
      </c>
      <c r="E3057" s="8"/>
      <c r="H3057" s="196"/>
      <c r="I3057" s="197"/>
      <c r="J3057" s="197"/>
      <c r="K3057" s="198"/>
      <c r="L3057" s="198"/>
      <c r="M3057" s="198"/>
      <c r="N3057" s="198"/>
      <c r="O3057" s="198"/>
      <c r="P3057" s="198"/>
      <c r="R3057" s="198"/>
      <c r="S3057" s="186" t="str">
        <f t="shared" ref="S3057:CD3057" si="4317">S$18</f>
        <v>S$14</v>
      </c>
      <c r="T3057" s="186" t="str">
        <f t="shared" si="4317"/>
        <v>T$14</v>
      </c>
      <c r="U3057" s="186" t="str">
        <f t="shared" si="4317"/>
        <v>U$14</v>
      </c>
      <c r="V3057" s="186" t="str">
        <f t="shared" si="4317"/>
        <v>V$14</v>
      </c>
      <c r="W3057" s="186" t="str">
        <f t="shared" si="4317"/>
        <v>W$14</v>
      </c>
      <c r="X3057" s="186" t="str">
        <f t="shared" si="4317"/>
        <v>X$14</v>
      </c>
      <c r="Y3057" s="186" t="str">
        <f t="shared" si="4317"/>
        <v>Y$14</v>
      </c>
      <c r="Z3057" s="186" t="str">
        <f t="shared" si="4317"/>
        <v>Z$14</v>
      </c>
      <c r="AA3057" s="186" t="str">
        <f t="shared" si="4317"/>
        <v>AA$14</v>
      </c>
      <c r="AB3057" s="186" t="str">
        <f t="shared" si="4317"/>
        <v>AB$14</v>
      </c>
      <c r="AC3057" s="186" t="str">
        <f t="shared" si="4317"/>
        <v>AC$14</v>
      </c>
      <c r="AD3057" s="186" t="str">
        <f t="shared" si="4317"/>
        <v>AD$14</v>
      </c>
      <c r="AE3057" s="186" t="str">
        <f t="shared" si="4317"/>
        <v>AE$14</v>
      </c>
      <c r="AF3057" s="186" t="str">
        <f t="shared" si="4317"/>
        <v>AF$14</v>
      </c>
      <c r="AG3057" s="186" t="str">
        <f t="shared" si="4317"/>
        <v>AG$14</v>
      </c>
      <c r="AH3057" s="186" t="str">
        <f t="shared" si="4317"/>
        <v>AH$14</v>
      </c>
      <c r="AI3057" s="186" t="str">
        <f t="shared" si="4317"/>
        <v>AI$14</v>
      </c>
      <c r="AJ3057" s="186" t="str">
        <f t="shared" si="4317"/>
        <v>AJ$14</v>
      </c>
      <c r="AK3057" s="186" t="str">
        <f t="shared" si="4317"/>
        <v>AK$14</v>
      </c>
      <c r="AL3057" s="186" t="str">
        <f t="shared" si="4317"/>
        <v>AL$14</v>
      </c>
      <c r="AM3057" s="186" t="str">
        <f t="shared" si="4317"/>
        <v>AM$14</v>
      </c>
      <c r="AN3057" s="186" t="str">
        <f t="shared" si="4317"/>
        <v>AN$14</v>
      </c>
      <c r="AO3057" s="186" t="str">
        <f t="shared" si="4317"/>
        <v>AO$14</v>
      </c>
      <c r="AP3057" s="186" t="str">
        <f t="shared" si="4317"/>
        <v>AP$14</v>
      </c>
      <c r="AQ3057" s="186" t="str">
        <f t="shared" si="4317"/>
        <v>AQ$14</v>
      </c>
      <c r="AR3057" s="186" t="str">
        <f t="shared" si="4317"/>
        <v>AR$14</v>
      </c>
      <c r="AS3057" s="186" t="str">
        <f t="shared" si="4317"/>
        <v>AS$14</v>
      </c>
      <c r="AT3057" s="186" t="str">
        <f t="shared" si="4317"/>
        <v>AT$14</v>
      </c>
      <c r="AU3057" s="186" t="str">
        <f t="shared" si="4317"/>
        <v>AU$14</v>
      </c>
      <c r="AV3057" s="186" t="str">
        <f t="shared" si="4317"/>
        <v>AV$14</v>
      </c>
      <c r="AW3057" s="186" t="str">
        <f t="shared" si="4317"/>
        <v>AW$14</v>
      </c>
      <c r="AX3057" s="186" t="str">
        <f t="shared" si="4317"/>
        <v>AX$14</v>
      </c>
      <c r="AY3057" s="186" t="str">
        <f t="shared" si="4317"/>
        <v>AY$14</v>
      </c>
      <c r="AZ3057" s="186" t="str">
        <f t="shared" si="4317"/>
        <v>AZ$14</v>
      </c>
      <c r="BA3057" s="186" t="str">
        <f t="shared" si="4317"/>
        <v>BA$14</v>
      </c>
      <c r="BB3057" s="186" t="str">
        <f t="shared" si="4317"/>
        <v>BB$14</v>
      </c>
      <c r="BC3057" s="186" t="str">
        <f t="shared" si="4317"/>
        <v>BC$14</v>
      </c>
      <c r="BD3057" s="186" t="str">
        <f t="shared" si="4317"/>
        <v>BD$14</v>
      </c>
      <c r="BE3057" s="186" t="str">
        <f t="shared" si="4317"/>
        <v>BE$14</v>
      </c>
      <c r="BF3057" s="186" t="str">
        <f t="shared" si="4317"/>
        <v>BF$14</v>
      </c>
      <c r="BG3057" s="186" t="str">
        <f t="shared" si="4317"/>
        <v>BG$14</v>
      </c>
      <c r="BH3057" s="186" t="str">
        <f t="shared" si="4317"/>
        <v>BH$14</v>
      </c>
      <c r="BI3057" s="186" t="str">
        <f t="shared" si="4317"/>
        <v>BI$14</v>
      </c>
      <c r="BJ3057" s="186" t="str">
        <f t="shared" si="4317"/>
        <v>BJ$14</v>
      </c>
      <c r="BK3057" s="186" t="str">
        <f t="shared" si="4317"/>
        <v>BK$14</v>
      </c>
      <c r="BL3057" s="186" t="str">
        <f t="shared" si="4317"/>
        <v>BL$14</v>
      </c>
      <c r="BM3057" s="186" t="str">
        <f t="shared" si="4317"/>
        <v>BM$14</v>
      </c>
      <c r="BN3057" s="186" t="str">
        <f t="shared" si="4317"/>
        <v>BN$14</v>
      </c>
      <c r="BO3057" s="186" t="str">
        <f t="shared" si="4317"/>
        <v>BO$14</v>
      </c>
      <c r="BP3057" s="186" t="str">
        <f t="shared" si="4317"/>
        <v>BP$14</v>
      </c>
      <c r="BQ3057" s="186" t="str">
        <f t="shared" si="4317"/>
        <v>BQ$14</v>
      </c>
      <c r="BR3057" s="186" t="str">
        <f t="shared" si="4317"/>
        <v>BR$14</v>
      </c>
      <c r="BS3057" s="186" t="str">
        <f t="shared" si="4317"/>
        <v>BS$14</v>
      </c>
      <c r="BT3057" s="186" t="str">
        <f t="shared" si="4317"/>
        <v>BT$14</v>
      </c>
      <c r="BU3057" s="186" t="str">
        <f t="shared" si="4317"/>
        <v>BU$14</v>
      </c>
      <c r="BV3057" s="186" t="str">
        <f t="shared" si="4317"/>
        <v>BV$14</v>
      </c>
      <c r="BW3057" s="186" t="str">
        <f t="shared" si="4317"/>
        <v>BW$14</v>
      </c>
      <c r="BX3057" s="186" t="str">
        <f t="shared" si="4317"/>
        <v>BX$14</v>
      </c>
      <c r="BY3057" s="186" t="str">
        <f t="shared" si="4317"/>
        <v>BY$14</v>
      </c>
      <c r="BZ3057" s="186" t="str">
        <f t="shared" si="4317"/>
        <v>BZ$14</v>
      </c>
      <c r="CA3057" s="186" t="str">
        <f t="shared" si="4317"/>
        <v>CA$14</v>
      </c>
      <c r="CB3057" s="186" t="str">
        <f t="shared" si="4317"/>
        <v>CB$14</v>
      </c>
      <c r="CC3057" s="186" t="str">
        <f t="shared" si="4317"/>
        <v>CC$14</v>
      </c>
      <c r="CD3057" s="186" t="str">
        <f t="shared" si="4317"/>
        <v>CD$14</v>
      </c>
      <c r="CE3057" s="186" t="str">
        <f t="shared" ref="CE3057:CL3057" si="4318">CE$18</f>
        <v>CE$14</v>
      </c>
      <c r="CF3057" s="186" t="str">
        <f t="shared" si="4318"/>
        <v>CF$14</v>
      </c>
      <c r="CG3057" s="186" t="str">
        <f t="shared" si="4318"/>
        <v>CG$14</v>
      </c>
      <c r="CH3057" s="186" t="str">
        <f t="shared" si="4318"/>
        <v>CH$14</v>
      </c>
      <c r="CI3057" s="186" t="str">
        <f t="shared" si="4318"/>
        <v>CI$14</v>
      </c>
      <c r="CJ3057" s="186" t="str">
        <f t="shared" si="4318"/>
        <v>CJ$14</v>
      </c>
      <c r="CK3057" s="186" t="str">
        <f t="shared" si="4318"/>
        <v>CK$14</v>
      </c>
      <c r="CL3057" s="186" t="str">
        <f t="shared" si="4318"/>
        <v>CL$14</v>
      </c>
    </row>
    <row r="3058" spans="2:90" x14ac:dyDescent="0.4">
      <c r="B3058" s="171" t="s">
        <v>464</v>
      </c>
      <c r="E3058" s="8"/>
      <c r="H3058" s="196"/>
      <c r="I3058" s="197"/>
      <c r="J3058" s="197"/>
      <c r="K3058" s="198"/>
      <c r="L3058" s="198"/>
      <c r="M3058" s="198"/>
      <c r="N3058" s="198"/>
      <c r="O3058" s="198"/>
      <c r="P3058" s="198"/>
      <c r="R3058" s="198"/>
      <c r="S3058" s="186" t="str">
        <f t="shared" ref="S3058:CD3058" si="4319">S$19</f>
        <v>S$15</v>
      </c>
      <c r="T3058" s="186" t="str">
        <f t="shared" si="4319"/>
        <v>T$15</v>
      </c>
      <c r="U3058" s="186" t="str">
        <f t="shared" si="4319"/>
        <v>U$15</v>
      </c>
      <c r="V3058" s="186" t="str">
        <f t="shared" si="4319"/>
        <v>V$15</v>
      </c>
      <c r="W3058" s="186" t="str">
        <f t="shared" si="4319"/>
        <v>W$15</v>
      </c>
      <c r="X3058" s="186" t="str">
        <f t="shared" si="4319"/>
        <v>X$15</v>
      </c>
      <c r="Y3058" s="186" t="str">
        <f t="shared" si="4319"/>
        <v>Y$15</v>
      </c>
      <c r="Z3058" s="186" t="str">
        <f t="shared" si="4319"/>
        <v>Z$15</v>
      </c>
      <c r="AA3058" s="186" t="str">
        <f t="shared" si="4319"/>
        <v>AA$15</v>
      </c>
      <c r="AB3058" s="186" t="str">
        <f t="shared" si="4319"/>
        <v>AB$15</v>
      </c>
      <c r="AC3058" s="186" t="str">
        <f t="shared" si="4319"/>
        <v>AC$15</v>
      </c>
      <c r="AD3058" s="186" t="str">
        <f t="shared" si="4319"/>
        <v>AD$15</v>
      </c>
      <c r="AE3058" s="186" t="str">
        <f t="shared" si="4319"/>
        <v>AE$15</v>
      </c>
      <c r="AF3058" s="186" t="str">
        <f t="shared" si="4319"/>
        <v>AF$15</v>
      </c>
      <c r="AG3058" s="186" t="str">
        <f t="shared" si="4319"/>
        <v>AG$15</v>
      </c>
      <c r="AH3058" s="186" t="str">
        <f t="shared" si="4319"/>
        <v>AH$15</v>
      </c>
      <c r="AI3058" s="186" t="str">
        <f t="shared" si="4319"/>
        <v>AI$15</v>
      </c>
      <c r="AJ3058" s="186" t="str">
        <f t="shared" si="4319"/>
        <v>AJ$15</v>
      </c>
      <c r="AK3058" s="186" t="str">
        <f t="shared" si="4319"/>
        <v>AK$15</v>
      </c>
      <c r="AL3058" s="186" t="str">
        <f t="shared" si="4319"/>
        <v>AL$15</v>
      </c>
      <c r="AM3058" s="186" t="str">
        <f t="shared" si="4319"/>
        <v>AM$15</v>
      </c>
      <c r="AN3058" s="186" t="str">
        <f t="shared" si="4319"/>
        <v>AN$15</v>
      </c>
      <c r="AO3058" s="186" t="str">
        <f t="shared" si="4319"/>
        <v>AO$15</v>
      </c>
      <c r="AP3058" s="186" t="str">
        <f t="shared" si="4319"/>
        <v>AP$15</v>
      </c>
      <c r="AQ3058" s="186" t="str">
        <f t="shared" si="4319"/>
        <v>AQ$15</v>
      </c>
      <c r="AR3058" s="186" t="str">
        <f t="shared" si="4319"/>
        <v>AR$15</v>
      </c>
      <c r="AS3058" s="186" t="str">
        <f t="shared" si="4319"/>
        <v>AS$15</v>
      </c>
      <c r="AT3058" s="186" t="str">
        <f t="shared" si="4319"/>
        <v>AT$15</v>
      </c>
      <c r="AU3058" s="186" t="str">
        <f t="shared" si="4319"/>
        <v>AU$15</v>
      </c>
      <c r="AV3058" s="186" t="str">
        <f t="shared" si="4319"/>
        <v>AV$15</v>
      </c>
      <c r="AW3058" s="186" t="str">
        <f t="shared" si="4319"/>
        <v>AW$15</v>
      </c>
      <c r="AX3058" s="186" t="str">
        <f t="shared" si="4319"/>
        <v>AX$15</v>
      </c>
      <c r="AY3058" s="186" t="str">
        <f t="shared" si="4319"/>
        <v>AY$15</v>
      </c>
      <c r="AZ3058" s="186" t="str">
        <f t="shared" si="4319"/>
        <v>AZ$15</v>
      </c>
      <c r="BA3058" s="186" t="str">
        <f t="shared" si="4319"/>
        <v>BA$15</v>
      </c>
      <c r="BB3058" s="186" t="str">
        <f t="shared" si="4319"/>
        <v>BB$15</v>
      </c>
      <c r="BC3058" s="186" t="str">
        <f t="shared" si="4319"/>
        <v>BC$15</v>
      </c>
      <c r="BD3058" s="186" t="str">
        <f t="shared" si="4319"/>
        <v>BD$15</v>
      </c>
      <c r="BE3058" s="186" t="str">
        <f t="shared" si="4319"/>
        <v>BE$15</v>
      </c>
      <c r="BF3058" s="186" t="str">
        <f t="shared" si="4319"/>
        <v>BF$15</v>
      </c>
      <c r="BG3058" s="186" t="str">
        <f t="shared" si="4319"/>
        <v>BG$15</v>
      </c>
      <c r="BH3058" s="186" t="str">
        <f t="shared" si="4319"/>
        <v>BH$15</v>
      </c>
      <c r="BI3058" s="186" t="str">
        <f t="shared" si="4319"/>
        <v>BI$15</v>
      </c>
      <c r="BJ3058" s="186" t="str">
        <f t="shared" si="4319"/>
        <v>BJ$15</v>
      </c>
      <c r="BK3058" s="186" t="str">
        <f t="shared" si="4319"/>
        <v>BK$15</v>
      </c>
      <c r="BL3058" s="186" t="str">
        <f t="shared" si="4319"/>
        <v>BL$15</v>
      </c>
      <c r="BM3058" s="186" t="str">
        <f t="shared" si="4319"/>
        <v>BM$15</v>
      </c>
      <c r="BN3058" s="186" t="str">
        <f t="shared" si="4319"/>
        <v>BN$15</v>
      </c>
      <c r="BO3058" s="186" t="str">
        <f t="shared" si="4319"/>
        <v>BO$15</v>
      </c>
      <c r="BP3058" s="186" t="str">
        <f t="shared" si="4319"/>
        <v>BP$15</v>
      </c>
      <c r="BQ3058" s="186" t="str">
        <f t="shared" si="4319"/>
        <v>BQ$15</v>
      </c>
      <c r="BR3058" s="186" t="str">
        <f t="shared" si="4319"/>
        <v>BR$15</v>
      </c>
      <c r="BS3058" s="186" t="str">
        <f t="shared" si="4319"/>
        <v>BS$15</v>
      </c>
      <c r="BT3058" s="186" t="str">
        <f t="shared" si="4319"/>
        <v>BT$15</v>
      </c>
      <c r="BU3058" s="186" t="str">
        <f t="shared" si="4319"/>
        <v>BU$15</v>
      </c>
      <c r="BV3058" s="186" t="str">
        <f t="shared" si="4319"/>
        <v>BV$15</v>
      </c>
      <c r="BW3058" s="186" t="str">
        <f t="shared" si="4319"/>
        <v>BW$15</v>
      </c>
      <c r="BX3058" s="186" t="str">
        <f t="shared" si="4319"/>
        <v>BX$15</v>
      </c>
      <c r="BY3058" s="186" t="str">
        <f t="shared" si="4319"/>
        <v>BY$15</v>
      </c>
      <c r="BZ3058" s="186" t="str">
        <f t="shared" si="4319"/>
        <v>BZ$15</v>
      </c>
      <c r="CA3058" s="186" t="str">
        <f t="shared" si="4319"/>
        <v>CA$15</v>
      </c>
      <c r="CB3058" s="186" t="str">
        <f t="shared" si="4319"/>
        <v>CB$15</v>
      </c>
      <c r="CC3058" s="186" t="str">
        <f t="shared" si="4319"/>
        <v>CC$15</v>
      </c>
      <c r="CD3058" s="186" t="str">
        <f t="shared" si="4319"/>
        <v>CD$15</v>
      </c>
      <c r="CE3058" s="186" t="str">
        <f t="shared" ref="CE3058:CL3058" si="4320">CE$19</f>
        <v>CE$15</v>
      </c>
      <c r="CF3058" s="186" t="str">
        <f t="shared" si="4320"/>
        <v>CF$15</v>
      </c>
      <c r="CG3058" s="186" t="str">
        <f t="shared" si="4320"/>
        <v>CG$15</v>
      </c>
      <c r="CH3058" s="186" t="str">
        <f t="shared" si="4320"/>
        <v>CH$15</v>
      </c>
      <c r="CI3058" s="186" t="str">
        <f t="shared" si="4320"/>
        <v>CI$15</v>
      </c>
      <c r="CJ3058" s="186" t="str">
        <f t="shared" si="4320"/>
        <v>CJ$15</v>
      </c>
      <c r="CK3058" s="186" t="str">
        <f t="shared" si="4320"/>
        <v>CK$15</v>
      </c>
      <c r="CL3058" s="186" t="str">
        <f t="shared" si="4320"/>
        <v>CL$15</v>
      </c>
    </row>
    <row r="3059" spans="2:90" x14ac:dyDescent="0.4">
      <c r="B3059" s="70" t="s">
        <v>1046</v>
      </c>
      <c r="C3059" s="31"/>
      <c r="D3059" t="s">
        <v>1043</v>
      </c>
      <c r="E3059" s="8" t="str">
        <f>+D3059</f>
        <v>ORDERS-TV</v>
      </c>
      <c r="F3059" t="s">
        <v>445</v>
      </c>
      <c r="G3059" s="31" t="s">
        <v>81</v>
      </c>
      <c r="H3059" s="48"/>
      <c r="I3059" s="285"/>
      <c r="J3059" s="285"/>
      <c r="K3059" s="48"/>
      <c r="L3059" s="48"/>
      <c r="M3059" s="48"/>
      <c r="N3059" s="48"/>
      <c r="O3059" s="48"/>
      <c r="P3059" s="48"/>
      <c r="R3059" s="70"/>
      <c r="S3059" s="286"/>
      <c r="T3059" s="286"/>
      <c r="U3059" s="286"/>
      <c r="V3059" s="286"/>
      <c r="W3059" s="286"/>
      <c r="X3059" s="286"/>
      <c r="Y3059" s="286"/>
      <c r="Z3059" s="286"/>
      <c r="AA3059" s="286"/>
      <c r="AB3059" s="286"/>
      <c r="AC3059" s="286"/>
      <c r="AD3059" s="286"/>
      <c r="AE3059" s="286"/>
      <c r="AF3059" s="286"/>
      <c r="AG3059" s="286"/>
      <c r="AH3059" s="286"/>
      <c r="AI3059" s="286"/>
      <c r="AJ3059" s="286"/>
      <c r="AK3059" s="286"/>
      <c r="AL3059" s="286"/>
      <c r="AM3059" s="286"/>
      <c r="AN3059" s="286"/>
      <c r="AO3059" s="286"/>
      <c r="AP3059" s="286"/>
      <c r="AQ3059" s="286"/>
      <c r="AR3059" s="286"/>
      <c r="AS3059" s="286"/>
      <c r="AT3059" s="286"/>
      <c r="AU3059" s="286"/>
      <c r="AV3059" s="286"/>
      <c r="AW3059" s="286"/>
      <c r="AX3059" s="286"/>
      <c r="AY3059" s="286"/>
      <c r="AZ3059" s="286"/>
      <c r="BA3059" s="286"/>
      <c r="BB3059" s="286"/>
      <c r="BC3059" s="286"/>
      <c r="BD3059" s="286"/>
      <c r="BE3059" s="286"/>
      <c r="BF3059" s="286"/>
      <c r="BG3059" s="286"/>
      <c r="BH3059" s="286"/>
      <c r="BI3059" s="286"/>
      <c r="BJ3059" s="286"/>
      <c r="BK3059" s="286"/>
      <c r="BL3059" s="286"/>
      <c r="BM3059" s="286"/>
      <c r="BN3059" s="286"/>
      <c r="BO3059" s="286"/>
      <c r="BP3059" s="286"/>
      <c r="BQ3059" s="286"/>
      <c r="BR3059" s="286"/>
      <c r="BS3059" s="286"/>
      <c r="BT3059" s="286"/>
      <c r="BU3059" s="286"/>
      <c r="BV3059" s="286"/>
      <c r="BW3059" s="286"/>
      <c r="BX3059" s="286"/>
      <c r="BY3059" s="286"/>
      <c r="BZ3059" s="286"/>
      <c r="CA3059" s="286"/>
      <c r="CB3059" s="286"/>
      <c r="CC3059" s="286"/>
      <c r="CD3059" s="286"/>
      <c r="CE3059" s="286"/>
      <c r="CF3059" s="286"/>
      <c r="CG3059" s="286"/>
      <c r="CH3059" s="286"/>
      <c r="CI3059" s="286"/>
      <c r="CJ3059" s="286"/>
      <c r="CK3059" s="286"/>
      <c r="CL3059" s="286"/>
    </row>
    <row r="3060" spans="2:90" collapsed="1" x14ac:dyDescent="0.4">
      <c r="B3060" s="141" t="str">
        <f>"# of "&amp;B3066&amp;"s"</f>
        <v># of orders</v>
      </c>
      <c r="D3060" t="s">
        <v>1043</v>
      </c>
      <c r="E3060" s="8"/>
      <c r="G3060" t="s">
        <v>332</v>
      </c>
      <c r="H3060" s="12"/>
      <c r="I3060" s="60"/>
      <c r="J3060" s="60"/>
      <c r="K3060" s="16"/>
      <c r="L3060" s="16"/>
      <c r="M3060" s="16"/>
      <c r="N3060" s="16"/>
      <c r="O3060" s="16"/>
      <c r="P3060" s="16"/>
      <c r="R3060" s="15"/>
      <c r="S3060" s="76"/>
      <c r="T3060" s="76"/>
      <c r="U3060" s="76"/>
      <c r="V3060" s="76"/>
      <c r="W3060" s="76"/>
      <c r="X3060" s="76"/>
      <c r="Y3060" s="76"/>
      <c r="Z3060" s="76"/>
      <c r="AA3060" s="76"/>
      <c r="AB3060" s="76"/>
      <c r="AC3060" s="76"/>
      <c r="AD3060" s="76"/>
      <c r="AE3060" s="76"/>
      <c r="AF3060" s="76"/>
      <c r="AG3060" s="76"/>
      <c r="AH3060" s="76"/>
      <c r="AI3060" s="76"/>
      <c r="AJ3060" s="76"/>
      <c r="AK3060" s="76"/>
      <c r="AL3060" s="76"/>
      <c r="AM3060" s="76"/>
      <c r="AN3060" s="76"/>
      <c r="AO3060" s="76"/>
      <c r="AP3060" s="76"/>
      <c r="AQ3060" s="76"/>
      <c r="AR3060" s="76"/>
      <c r="AS3060" s="76"/>
      <c r="AT3060" s="76"/>
      <c r="AU3060" s="76"/>
      <c r="AV3060" s="76"/>
      <c r="AW3060" s="76"/>
      <c r="AX3060" s="76"/>
      <c r="AY3060" s="76"/>
      <c r="AZ3060" s="76"/>
      <c r="BA3060" s="76"/>
      <c r="BB3060" s="76"/>
      <c r="BC3060" s="76"/>
      <c r="BD3060" s="76"/>
      <c r="BE3060" s="76"/>
      <c r="BF3060" s="76"/>
      <c r="BG3060" s="76"/>
      <c r="BH3060" s="76"/>
      <c r="BI3060" s="76"/>
      <c r="BJ3060" s="76"/>
      <c r="BK3060" s="76"/>
      <c r="BL3060" s="76"/>
      <c r="BM3060" s="76"/>
      <c r="BN3060" s="76"/>
      <c r="BO3060" s="76"/>
      <c r="BP3060" s="76"/>
      <c r="BQ3060" s="76"/>
      <c r="BR3060" s="76"/>
      <c r="BS3060" s="76"/>
      <c r="BT3060" s="76"/>
      <c r="BU3060" s="76"/>
      <c r="BV3060" s="76"/>
      <c r="BW3060" s="76"/>
      <c r="BX3060" s="76"/>
      <c r="BY3060" s="76"/>
      <c r="BZ3060" s="76"/>
      <c r="CA3060" s="76"/>
      <c r="CB3060" s="76"/>
      <c r="CC3060" s="76"/>
      <c r="CD3060" s="76"/>
      <c r="CE3060" s="76"/>
      <c r="CF3060" s="76"/>
      <c r="CG3060" s="76"/>
      <c r="CH3060" s="76"/>
      <c r="CI3060" s="76"/>
      <c r="CJ3060" s="76"/>
      <c r="CK3060" s="76"/>
      <c r="CL3060" s="76"/>
    </row>
    <row r="3061" spans="2:90" x14ac:dyDescent="0.4">
      <c r="D3061" t="s">
        <v>1043</v>
      </c>
      <c r="E3061" s="8"/>
      <c r="S3061" s="72"/>
      <c r="T3061" s="72"/>
      <c r="U3061" s="72"/>
      <c r="V3061" s="72"/>
      <c r="W3061" s="72"/>
      <c r="X3061" s="72"/>
      <c r="Y3061" s="72"/>
      <c r="Z3061" s="72"/>
      <c r="AA3061" s="72"/>
      <c r="AB3061" s="72"/>
      <c r="AC3061" s="72"/>
      <c r="AD3061" s="72"/>
      <c r="AE3061" s="72"/>
      <c r="AF3061" s="72"/>
      <c r="AG3061" s="72"/>
      <c r="AH3061" s="72"/>
      <c r="AI3061" s="72"/>
      <c r="AJ3061" s="72"/>
      <c r="AK3061" s="72"/>
      <c r="AL3061" s="72"/>
      <c r="AM3061" s="72"/>
      <c r="AN3061" s="72"/>
      <c r="AO3061" s="72"/>
      <c r="AP3061" s="72"/>
      <c r="AQ3061" s="72"/>
      <c r="AR3061" s="72"/>
      <c r="AS3061" s="72"/>
      <c r="AT3061" s="72"/>
      <c r="AU3061" s="72"/>
      <c r="AV3061" s="72"/>
      <c r="AW3061" s="72"/>
      <c r="AX3061" s="72"/>
      <c r="AY3061" s="72"/>
      <c r="AZ3061" s="72"/>
      <c r="BA3061" s="72"/>
      <c r="BB3061" s="72"/>
      <c r="BC3061" s="72"/>
      <c r="BD3061" s="72"/>
      <c r="BE3061" s="72"/>
      <c r="BF3061" s="72"/>
      <c r="BG3061" s="72"/>
      <c r="BH3061" s="72"/>
      <c r="BI3061" s="72"/>
      <c r="BJ3061" s="72"/>
      <c r="BK3061" s="72"/>
      <c r="BL3061" s="72"/>
      <c r="BM3061" s="72"/>
      <c r="BN3061" s="72"/>
      <c r="BO3061" s="72"/>
      <c r="BP3061" s="72"/>
      <c r="BQ3061" s="72"/>
      <c r="BR3061" s="72"/>
      <c r="BS3061" s="72"/>
      <c r="BT3061" s="72"/>
      <c r="BU3061" s="72"/>
      <c r="BV3061" s="72"/>
      <c r="BW3061" s="72"/>
      <c r="BX3061" s="72"/>
      <c r="BY3061" s="72"/>
      <c r="BZ3061" s="72"/>
      <c r="CA3061" s="72"/>
      <c r="CB3061" s="72"/>
      <c r="CC3061" s="72"/>
      <c r="CD3061" s="72"/>
      <c r="CE3061" s="72"/>
      <c r="CF3061" s="72"/>
      <c r="CG3061" s="72"/>
      <c r="CH3061" s="72"/>
      <c r="CI3061" s="72"/>
      <c r="CJ3061" s="72"/>
      <c r="CK3061" s="72"/>
      <c r="CL3061" s="72"/>
    </row>
    <row r="3062" spans="2:90" x14ac:dyDescent="0.4">
      <c r="B3062" s="95" t="str">
        <f>B3064&amp;":"</f>
        <v># of orders:</v>
      </c>
      <c r="C3062" s="6"/>
      <c r="D3062" t="s">
        <v>1043</v>
      </c>
      <c r="E3062" s="8"/>
      <c r="G3062" s="6"/>
      <c r="H3062" s="12"/>
      <c r="I3062" s="60"/>
      <c r="J3062" s="60"/>
      <c r="S3062" s="72"/>
      <c r="T3062" s="72"/>
      <c r="U3062" s="72"/>
      <c r="V3062" s="72"/>
      <c r="W3062" s="72"/>
      <c r="X3062" s="72"/>
      <c r="Y3062" s="72"/>
      <c r="Z3062" s="72"/>
      <c r="AA3062" s="72"/>
      <c r="AB3062" s="72"/>
      <c r="AC3062" s="72"/>
      <c r="AD3062" s="72"/>
      <c r="AE3062" s="72"/>
      <c r="AF3062" s="72"/>
      <c r="AG3062" s="72"/>
      <c r="AH3062" s="72"/>
      <c r="AI3062" s="72"/>
      <c r="AJ3062" s="72"/>
      <c r="AK3062" s="72"/>
      <c r="AL3062" s="72"/>
      <c r="AM3062" s="72"/>
      <c r="AN3062" s="72"/>
      <c r="AO3062" s="72"/>
      <c r="AP3062" s="72"/>
      <c r="AQ3062" s="72"/>
      <c r="AR3062" s="72"/>
      <c r="AS3062" s="72"/>
      <c r="AT3062" s="72"/>
      <c r="AU3062" s="72"/>
      <c r="AV3062" s="72"/>
      <c r="AW3062" s="72"/>
      <c r="AX3062" s="72"/>
      <c r="AY3062" s="72"/>
      <c r="AZ3062" s="72"/>
      <c r="BA3062" s="72"/>
      <c r="BB3062" s="72"/>
      <c r="BC3062" s="72"/>
      <c r="BD3062" s="72"/>
      <c r="BE3062" s="72"/>
      <c r="BF3062" s="72"/>
      <c r="BG3062" s="72"/>
      <c r="BH3062" s="72"/>
      <c r="BI3062" s="72"/>
      <c r="BJ3062" s="72"/>
      <c r="BK3062" s="72"/>
      <c r="BL3062" s="72"/>
      <c r="BM3062" s="72"/>
      <c r="BN3062" s="72"/>
      <c r="BO3062" s="72"/>
      <c r="BP3062" s="72"/>
      <c r="BQ3062" s="72"/>
      <c r="BR3062" s="72"/>
      <c r="BS3062" s="72"/>
      <c r="BT3062" s="72"/>
      <c r="BU3062" s="72"/>
      <c r="BV3062" s="72"/>
      <c r="BW3062" s="72"/>
      <c r="BX3062" s="72"/>
      <c r="BY3062" s="72"/>
      <c r="BZ3062" s="72"/>
      <c r="CA3062" s="72"/>
      <c r="CB3062" s="72"/>
      <c r="CC3062" s="72"/>
      <c r="CD3062" s="72"/>
      <c r="CE3062" s="72"/>
      <c r="CF3062" s="72"/>
      <c r="CG3062" s="72"/>
      <c r="CH3062" s="72"/>
      <c r="CI3062" s="72"/>
      <c r="CJ3062" s="72"/>
      <c r="CK3062" s="72"/>
      <c r="CL3062" s="72"/>
    </row>
    <row r="3063" spans="2:90" x14ac:dyDescent="0.4">
      <c r="B3063" s="141" t="str">
        <f>"# of "&amp;B3066&amp;"s/"&amp;B3052&amp;"/month"</f>
        <v># of orders/primary unit/month</v>
      </c>
      <c r="C3063" t="s">
        <v>80</v>
      </c>
      <c r="D3063" t="s">
        <v>1043</v>
      </c>
      <c r="E3063" s="8"/>
      <c r="H3063" s="12"/>
      <c r="I3063" s="60"/>
      <c r="J3063" s="60"/>
      <c r="K3063" s="17">
        <v>10</v>
      </c>
      <c r="L3063" s="17">
        <v>10</v>
      </c>
      <c r="M3063" s="17">
        <v>10</v>
      </c>
      <c r="N3063" s="17">
        <v>10</v>
      </c>
      <c r="O3063" s="17">
        <v>10</v>
      </c>
      <c r="P3063" s="17">
        <v>10</v>
      </c>
      <c r="Q3063" s="64"/>
      <c r="R3063" s="15"/>
      <c r="S3063" s="76" cm="1">
        <f t="array" ref="S3063">INDEX($K:$P,ROW(),MATCH(S$3,$K$2:$P$2,0))</f>
        <v>10</v>
      </c>
      <c r="T3063" s="76" cm="1">
        <f t="array" ref="T3063">INDEX($K:$P,ROW(),MATCH(T$3,$K$2:$P$2,0))</f>
        <v>10</v>
      </c>
      <c r="U3063" s="76" cm="1">
        <f t="array" ref="U3063">INDEX($K:$P,ROW(),MATCH(U$3,$K$2:$P$2,0))</f>
        <v>10</v>
      </c>
      <c r="V3063" s="76" cm="1">
        <f t="array" ref="V3063">INDEX($K:$P,ROW(),MATCH(V$3,$K$2:$P$2,0))</f>
        <v>10</v>
      </c>
      <c r="W3063" s="76" cm="1">
        <f t="array" ref="W3063">INDEX($K:$P,ROW(),MATCH(W$3,$K$2:$P$2,0))</f>
        <v>10</v>
      </c>
      <c r="X3063" s="76" cm="1">
        <f t="array" ref="X3063">INDEX($K:$P,ROW(),MATCH(X$3,$K$2:$P$2,0))</f>
        <v>10</v>
      </c>
      <c r="Y3063" s="76" cm="1">
        <f t="array" ref="Y3063">INDEX($K:$P,ROW(),MATCH(Y$3,$K$2:$P$2,0))</f>
        <v>10</v>
      </c>
      <c r="Z3063" s="76" cm="1">
        <f t="array" ref="Z3063">INDEX($K:$P,ROW(),MATCH(Z$3,$K$2:$P$2,0))</f>
        <v>10</v>
      </c>
      <c r="AA3063" s="76" cm="1">
        <f t="array" ref="AA3063">INDEX($K:$P,ROW(),MATCH(AA$3,$K$2:$P$2,0))</f>
        <v>10</v>
      </c>
      <c r="AB3063" s="76" cm="1">
        <f t="array" ref="AB3063">INDEX($K:$P,ROW(),MATCH(AB$3,$K$2:$P$2,0))</f>
        <v>10</v>
      </c>
      <c r="AC3063" s="76" cm="1">
        <f t="array" ref="AC3063">INDEX($K:$P,ROW(),MATCH(AC$3,$K$2:$P$2,0))</f>
        <v>10</v>
      </c>
      <c r="AD3063" s="76" cm="1">
        <f t="array" ref="AD3063">INDEX($K:$P,ROW(),MATCH(AD$3,$K$2:$P$2,0))</f>
        <v>10</v>
      </c>
      <c r="AE3063" s="76" cm="1">
        <f t="array" ref="AE3063">INDEX($K:$P,ROW(),MATCH(AE$3,$K$2:$P$2,0))</f>
        <v>10</v>
      </c>
      <c r="AF3063" s="76" cm="1">
        <f t="array" ref="AF3063">INDEX($K:$P,ROW(),MATCH(AF$3,$K$2:$P$2,0))</f>
        <v>10</v>
      </c>
      <c r="AG3063" s="76" cm="1">
        <f t="array" ref="AG3063">INDEX($K:$P,ROW(),MATCH(AG$3,$K$2:$P$2,0))</f>
        <v>10</v>
      </c>
      <c r="AH3063" s="76" cm="1">
        <f t="array" ref="AH3063">INDEX($K:$P,ROW(),MATCH(AH$3,$K$2:$P$2,0))</f>
        <v>10</v>
      </c>
      <c r="AI3063" s="76" cm="1">
        <f t="array" ref="AI3063">INDEX($K:$P,ROW(),MATCH(AI$3,$K$2:$P$2,0))</f>
        <v>10</v>
      </c>
      <c r="AJ3063" s="76" cm="1">
        <f t="array" ref="AJ3063">INDEX($K:$P,ROW(),MATCH(AJ$3,$K$2:$P$2,0))</f>
        <v>10</v>
      </c>
      <c r="AK3063" s="76" cm="1">
        <f t="array" ref="AK3063">INDEX($K:$P,ROW(),MATCH(AK$3,$K$2:$P$2,0))</f>
        <v>10</v>
      </c>
      <c r="AL3063" s="76" cm="1">
        <f t="array" ref="AL3063">INDEX($K:$P,ROW(),MATCH(AL$3,$K$2:$P$2,0))</f>
        <v>10</v>
      </c>
      <c r="AM3063" s="76" cm="1">
        <f t="array" ref="AM3063">INDEX($K:$P,ROW(),MATCH(AM$3,$K$2:$P$2,0))</f>
        <v>10</v>
      </c>
      <c r="AN3063" s="76" cm="1">
        <f t="array" ref="AN3063">INDEX($K:$P,ROW(),MATCH(AN$3,$K$2:$P$2,0))</f>
        <v>10</v>
      </c>
      <c r="AO3063" s="76" cm="1">
        <f t="array" ref="AO3063">INDEX($K:$P,ROW(),MATCH(AO$3,$K$2:$P$2,0))</f>
        <v>10</v>
      </c>
      <c r="AP3063" s="76" cm="1">
        <f t="array" ref="AP3063">INDEX($K:$P,ROW(),MATCH(AP$3,$K$2:$P$2,0))</f>
        <v>10</v>
      </c>
      <c r="AQ3063" s="76" cm="1">
        <f t="array" ref="AQ3063">INDEX($K:$P,ROW(),MATCH(AQ$3,$K$2:$P$2,0))</f>
        <v>10</v>
      </c>
      <c r="AR3063" s="76" cm="1">
        <f t="array" ref="AR3063">INDEX($K:$P,ROW(),MATCH(AR$3,$K$2:$P$2,0))</f>
        <v>10</v>
      </c>
      <c r="AS3063" s="76" cm="1">
        <f t="array" ref="AS3063">INDEX($K:$P,ROW(),MATCH(AS$3,$K$2:$P$2,0))</f>
        <v>10</v>
      </c>
      <c r="AT3063" s="76" cm="1">
        <f t="array" ref="AT3063">INDEX($K:$P,ROW(),MATCH(AT$3,$K$2:$P$2,0))</f>
        <v>10</v>
      </c>
      <c r="AU3063" s="76" cm="1">
        <f t="array" ref="AU3063">INDEX($K:$P,ROW(),MATCH(AU$3,$K$2:$P$2,0))</f>
        <v>10</v>
      </c>
      <c r="AV3063" s="76" cm="1">
        <f t="array" ref="AV3063">INDEX($K:$P,ROW(),MATCH(AV$3,$K$2:$P$2,0))</f>
        <v>10</v>
      </c>
      <c r="AW3063" s="76" cm="1">
        <f t="array" ref="AW3063">INDEX($K:$P,ROW(),MATCH(AW$3,$K$2:$P$2,0))</f>
        <v>10</v>
      </c>
      <c r="AX3063" s="76" cm="1">
        <f t="array" ref="AX3063">INDEX($K:$P,ROW(),MATCH(AX$3,$K$2:$P$2,0))</f>
        <v>10</v>
      </c>
      <c r="AY3063" s="76" cm="1">
        <f t="array" ref="AY3063">INDEX($K:$P,ROW(),MATCH(AY$3,$K$2:$P$2,0))</f>
        <v>10</v>
      </c>
      <c r="AZ3063" s="76" cm="1">
        <f t="array" ref="AZ3063">INDEX($K:$P,ROW(),MATCH(AZ$3,$K$2:$P$2,0))</f>
        <v>10</v>
      </c>
      <c r="BA3063" s="76" cm="1">
        <f t="array" ref="BA3063">INDEX($K:$P,ROW(),MATCH(BA$3,$K$2:$P$2,0))</f>
        <v>10</v>
      </c>
      <c r="BB3063" s="76" cm="1">
        <f t="array" ref="BB3063">INDEX($K:$P,ROW(),MATCH(BB$3,$K$2:$P$2,0))</f>
        <v>10</v>
      </c>
      <c r="BC3063" s="76" cm="1">
        <f t="array" ref="BC3063">INDEX($K:$P,ROW(),MATCH(BC$3,$K$2:$P$2,0))</f>
        <v>10</v>
      </c>
      <c r="BD3063" s="76" cm="1">
        <f t="array" ref="BD3063">INDEX($K:$P,ROW(),MATCH(BD$3,$K$2:$P$2,0))</f>
        <v>10</v>
      </c>
      <c r="BE3063" s="76" cm="1">
        <f t="array" ref="BE3063">INDEX($K:$P,ROW(),MATCH(BE$3,$K$2:$P$2,0))</f>
        <v>10</v>
      </c>
      <c r="BF3063" s="76" cm="1">
        <f t="array" ref="BF3063">INDEX($K:$P,ROW(),MATCH(BF$3,$K$2:$P$2,0))</f>
        <v>10</v>
      </c>
      <c r="BG3063" s="76" cm="1">
        <f t="array" ref="BG3063">INDEX($K:$P,ROW(),MATCH(BG$3,$K$2:$P$2,0))</f>
        <v>10</v>
      </c>
      <c r="BH3063" s="76" cm="1">
        <f t="array" ref="BH3063">INDEX($K:$P,ROW(),MATCH(BH$3,$K$2:$P$2,0))</f>
        <v>10</v>
      </c>
      <c r="BI3063" s="76" cm="1">
        <f t="array" ref="BI3063">INDEX($K:$P,ROW(),MATCH(BI$3,$K$2:$P$2,0))</f>
        <v>10</v>
      </c>
      <c r="BJ3063" s="76" cm="1">
        <f t="array" ref="BJ3063">INDEX($K:$P,ROW(),MATCH(BJ$3,$K$2:$P$2,0))</f>
        <v>10</v>
      </c>
      <c r="BK3063" s="76" cm="1">
        <f t="array" ref="BK3063">INDEX($K:$P,ROW(),MATCH(BK$3,$K$2:$P$2,0))</f>
        <v>10</v>
      </c>
      <c r="BL3063" s="76" cm="1">
        <f t="array" ref="BL3063">INDEX($K:$P,ROW(),MATCH(BL$3,$K$2:$P$2,0))</f>
        <v>10</v>
      </c>
      <c r="BM3063" s="76" cm="1">
        <f t="array" ref="BM3063">INDEX($K:$P,ROW(),MATCH(BM$3,$K$2:$P$2,0))</f>
        <v>10</v>
      </c>
      <c r="BN3063" s="76" cm="1">
        <f t="array" ref="BN3063">INDEX($K:$P,ROW(),MATCH(BN$3,$K$2:$P$2,0))</f>
        <v>10</v>
      </c>
      <c r="BO3063" s="76" cm="1">
        <f t="array" ref="BO3063">INDEX($K:$P,ROW(),MATCH(BO$3,$K$2:$P$2,0))</f>
        <v>10</v>
      </c>
      <c r="BP3063" s="76" cm="1">
        <f t="array" ref="BP3063">INDEX($K:$P,ROW(),MATCH(BP$3,$K$2:$P$2,0))</f>
        <v>10</v>
      </c>
      <c r="BQ3063" s="76" cm="1">
        <f t="array" ref="BQ3063">INDEX($K:$P,ROW(),MATCH(BQ$3,$K$2:$P$2,0))</f>
        <v>10</v>
      </c>
      <c r="BR3063" s="76" cm="1">
        <f t="array" ref="BR3063">INDEX($K:$P,ROW(),MATCH(BR$3,$K$2:$P$2,0))</f>
        <v>10</v>
      </c>
      <c r="BS3063" s="76" cm="1">
        <f t="array" ref="BS3063">INDEX($K:$P,ROW(),MATCH(BS$3,$K$2:$P$2,0))</f>
        <v>10</v>
      </c>
      <c r="BT3063" s="76" cm="1">
        <f t="array" ref="BT3063">INDEX($K:$P,ROW(),MATCH(BT$3,$K$2:$P$2,0))</f>
        <v>10</v>
      </c>
      <c r="BU3063" s="76" cm="1">
        <f t="array" ref="BU3063">INDEX($K:$P,ROW(),MATCH(BU$3,$K$2:$P$2,0))</f>
        <v>10</v>
      </c>
      <c r="BV3063" s="76" cm="1">
        <f t="array" ref="BV3063">INDEX($K:$P,ROW(),MATCH(BV$3,$K$2:$P$2,0))</f>
        <v>10</v>
      </c>
      <c r="BW3063" s="76" cm="1">
        <f t="array" ref="BW3063">INDEX($K:$P,ROW(),MATCH(BW$3,$K$2:$P$2,0))</f>
        <v>10</v>
      </c>
      <c r="BX3063" s="76" cm="1">
        <f t="array" ref="BX3063">INDEX($K:$P,ROW(),MATCH(BX$3,$K$2:$P$2,0))</f>
        <v>10</v>
      </c>
      <c r="BY3063" s="76" cm="1">
        <f t="array" ref="BY3063">INDEX($K:$P,ROW(),MATCH(BY$3,$K$2:$P$2,0))</f>
        <v>10</v>
      </c>
      <c r="BZ3063" s="76" cm="1">
        <f t="array" ref="BZ3063">INDEX($K:$P,ROW(),MATCH(BZ$3,$K$2:$P$2,0))</f>
        <v>10</v>
      </c>
      <c r="CA3063" s="76" cm="1">
        <f t="array" ref="CA3063">INDEX($K:$P,ROW(),MATCH(CA$3,$K$2:$P$2,0))</f>
        <v>10</v>
      </c>
      <c r="CB3063" s="76" cm="1">
        <f t="array" ref="CB3063">INDEX($K:$P,ROW(),MATCH(CB$3,$K$2:$P$2,0))</f>
        <v>10</v>
      </c>
      <c r="CC3063" s="76" cm="1">
        <f t="array" ref="CC3063">INDEX($K:$P,ROW(),MATCH(CC$3,$K$2:$P$2,0))</f>
        <v>10</v>
      </c>
      <c r="CD3063" s="76" cm="1">
        <f t="array" ref="CD3063">INDEX($K:$P,ROW(),MATCH(CD$3,$K$2:$P$2,0))</f>
        <v>10</v>
      </c>
      <c r="CE3063" s="76" cm="1">
        <f t="array" ref="CE3063">INDEX($K:$P,ROW(),MATCH(CE$3,$K$2:$P$2,0))</f>
        <v>10</v>
      </c>
      <c r="CF3063" s="76" cm="1">
        <f t="array" ref="CF3063">INDEX($K:$P,ROW(),MATCH(CF$3,$K$2:$P$2,0))</f>
        <v>10</v>
      </c>
      <c r="CG3063" s="76" cm="1">
        <f t="array" ref="CG3063">INDEX($K:$P,ROW(),MATCH(CG$3,$K$2:$P$2,0))</f>
        <v>10</v>
      </c>
      <c r="CH3063" s="76" cm="1">
        <f t="array" ref="CH3063">INDEX($K:$P,ROW(),MATCH(CH$3,$K$2:$P$2,0))</f>
        <v>10</v>
      </c>
      <c r="CI3063" s="76" cm="1">
        <f t="array" ref="CI3063">INDEX($K:$P,ROW(),MATCH(CI$3,$K$2:$P$2,0))</f>
        <v>10</v>
      </c>
      <c r="CJ3063" s="76" cm="1">
        <f t="array" ref="CJ3063">INDEX($K:$P,ROW(),MATCH(CJ$3,$K$2:$P$2,0))</f>
        <v>10</v>
      </c>
      <c r="CK3063" s="76" cm="1">
        <f t="array" ref="CK3063">INDEX($K:$P,ROW(),MATCH(CK$3,$K$2:$P$2,0))</f>
        <v>10</v>
      </c>
      <c r="CL3063" s="76" cm="1">
        <f t="array" ref="CL3063">INDEX($K:$P,ROW(),MATCH(CL$3,$K$2:$P$2,0))</f>
        <v>10</v>
      </c>
    </row>
    <row r="3064" spans="2:90" x14ac:dyDescent="0.4">
      <c r="B3064" s="124" t="str">
        <f>"# of "&amp;B3066&amp;"s"</f>
        <v># of orders</v>
      </c>
      <c r="D3064" t="s">
        <v>1043</v>
      </c>
      <c r="E3064" s="8"/>
      <c r="H3064" s="31"/>
      <c r="I3064" s="73"/>
      <c r="J3064" s="73"/>
      <c r="K3064" s="116">
        <f t="shared" ref="K3064:P3064" ca="1" si="4321">SUMIF($4:$4,K$2,3064:3064)</f>
        <v>20000</v>
      </c>
      <c r="L3064" s="116">
        <f t="shared" ca="1" si="4321"/>
        <v>20000</v>
      </c>
      <c r="M3064" s="116">
        <f t="shared" ca="1" si="4321"/>
        <v>20000</v>
      </c>
      <c r="N3064" s="116">
        <f t="shared" ca="1" si="4321"/>
        <v>20000</v>
      </c>
      <c r="O3064" s="116">
        <f t="shared" ca="1" si="4321"/>
        <v>20000</v>
      </c>
      <c r="P3064" s="116">
        <f t="shared" ca="1" si="4321"/>
        <v>20000</v>
      </c>
      <c r="Q3064" s="64"/>
      <c r="R3064" s="15"/>
      <c r="S3064" s="462" cm="1">
        <f t="array" aca="1" ref="S3064" ca="1">+S3063*INDIRECT(S3058)</f>
        <v>20000</v>
      </c>
      <c r="T3064" s="462" cm="1">
        <f t="array" aca="1" ref="T3064" ca="1">+T3063*INDIRECT(T3058)</f>
        <v>20000</v>
      </c>
      <c r="U3064" s="462" cm="1">
        <f t="array" aca="1" ref="U3064" ca="1">+U3063*INDIRECT(U3058)</f>
        <v>20000</v>
      </c>
      <c r="V3064" s="462" cm="1">
        <f t="array" aca="1" ref="V3064" ca="1">+V3063*INDIRECT(V3058)</f>
        <v>20000</v>
      </c>
      <c r="W3064" s="462" cm="1">
        <f t="array" aca="1" ref="W3064" ca="1">+W3063*INDIRECT(W3058)</f>
        <v>20000</v>
      </c>
      <c r="X3064" s="462" cm="1">
        <f t="array" aca="1" ref="X3064" ca="1">+X3063*INDIRECT(X3058)</f>
        <v>20000</v>
      </c>
      <c r="Y3064" s="462" cm="1">
        <f t="array" aca="1" ref="Y3064" ca="1">+Y3063*INDIRECT(Y3058)</f>
        <v>20000</v>
      </c>
      <c r="Z3064" s="462" cm="1">
        <f t="array" aca="1" ref="Z3064" ca="1">+Z3063*INDIRECT(Z3058)</f>
        <v>20000</v>
      </c>
      <c r="AA3064" s="462" cm="1">
        <f t="array" aca="1" ref="AA3064" ca="1">+AA3063*INDIRECT(AA3058)</f>
        <v>20000</v>
      </c>
      <c r="AB3064" s="462" cm="1">
        <f t="array" aca="1" ref="AB3064" ca="1">+AB3063*INDIRECT(AB3058)</f>
        <v>20000</v>
      </c>
      <c r="AC3064" s="462" cm="1">
        <f t="array" aca="1" ref="AC3064" ca="1">+AC3063*INDIRECT(AC3058)</f>
        <v>20000</v>
      </c>
      <c r="AD3064" s="462" cm="1">
        <f t="array" aca="1" ref="AD3064" ca="1">+AD3063*INDIRECT(AD3058)</f>
        <v>20000</v>
      </c>
      <c r="AE3064" s="462" cm="1">
        <f t="array" aca="1" ref="AE3064" ca="1">+AE3063*INDIRECT(AE3058)</f>
        <v>20000</v>
      </c>
      <c r="AF3064" s="462" cm="1">
        <f t="array" aca="1" ref="AF3064" ca="1">+AF3063*INDIRECT(AF3058)</f>
        <v>20000</v>
      </c>
      <c r="AG3064" s="462" cm="1">
        <f t="array" aca="1" ref="AG3064" ca="1">+AG3063*INDIRECT(AG3058)</f>
        <v>20000</v>
      </c>
      <c r="AH3064" s="462" cm="1">
        <f t="array" aca="1" ref="AH3064" ca="1">+AH3063*INDIRECT(AH3058)</f>
        <v>20000</v>
      </c>
      <c r="AI3064" s="462" cm="1">
        <f t="array" aca="1" ref="AI3064" ca="1">+AI3063*INDIRECT(AI3058)</f>
        <v>20000</v>
      </c>
      <c r="AJ3064" s="462" cm="1">
        <f t="array" aca="1" ref="AJ3064" ca="1">+AJ3063*INDIRECT(AJ3058)</f>
        <v>20000</v>
      </c>
      <c r="AK3064" s="462" cm="1">
        <f t="array" aca="1" ref="AK3064" ca="1">+AK3063*INDIRECT(AK3058)</f>
        <v>20000</v>
      </c>
      <c r="AL3064" s="462" cm="1">
        <f t="array" aca="1" ref="AL3064" ca="1">+AL3063*INDIRECT(AL3058)</f>
        <v>20000</v>
      </c>
      <c r="AM3064" s="462" cm="1">
        <f t="array" aca="1" ref="AM3064" ca="1">+AM3063*INDIRECT(AM3058)</f>
        <v>20000</v>
      </c>
      <c r="AN3064" s="462" cm="1">
        <f t="array" aca="1" ref="AN3064" ca="1">+AN3063*INDIRECT(AN3058)</f>
        <v>20000</v>
      </c>
      <c r="AO3064" s="462" cm="1">
        <f t="array" aca="1" ref="AO3064" ca="1">+AO3063*INDIRECT(AO3058)</f>
        <v>20000</v>
      </c>
      <c r="AP3064" s="462" cm="1">
        <f t="array" aca="1" ref="AP3064" ca="1">+AP3063*INDIRECT(AP3058)</f>
        <v>20000</v>
      </c>
      <c r="AQ3064" s="462" cm="1">
        <f t="array" aca="1" ref="AQ3064" ca="1">+AQ3063*INDIRECT(AQ3058)</f>
        <v>20000</v>
      </c>
      <c r="AR3064" s="462" cm="1">
        <f t="array" aca="1" ref="AR3064" ca="1">+AR3063*INDIRECT(AR3058)</f>
        <v>20000</v>
      </c>
      <c r="AS3064" s="462" cm="1">
        <f t="array" aca="1" ref="AS3064" ca="1">+AS3063*INDIRECT(AS3058)</f>
        <v>20000</v>
      </c>
      <c r="AT3064" s="462" cm="1">
        <f t="array" aca="1" ref="AT3064" ca="1">+AT3063*INDIRECT(AT3058)</f>
        <v>20000</v>
      </c>
      <c r="AU3064" s="462" cm="1">
        <f t="array" aca="1" ref="AU3064" ca="1">+AU3063*INDIRECT(AU3058)</f>
        <v>20000</v>
      </c>
      <c r="AV3064" s="462" cm="1">
        <f t="array" aca="1" ref="AV3064" ca="1">+AV3063*INDIRECT(AV3058)</f>
        <v>20000</v>
      </c>
      <c r="AW3064" s="462" cm="1">
        <f t="array" aca="1" ref="AW3064" ca="1">+AW3063*INDIRECT(AW3058)</f>
        <v>20000</v>
      </c>
      <c r="AX3064" s="462" cm="1">
        <f t="array" aca="1" ref="AX3064" ca="1">+AX3063*INDIRECT(AX3058)</f>
        <v>20000</v>
      </c>
      <c r="AY3064" s="462" cm="1">
        <f t="array" aca="1" ref="AY3064" ca="1">+AY3063*INDIRECT(AY3058)</f>
        <v>20000</v>
      </c>
      <c r="AZ3064" s="462" cm="1">
        <f t="array" aca="1" ref="AZ3064" ca="1">+AZ3063*INDIRECT(AZ3058)</f>
        <v>20000</v>
      </c>
      <c r="BA3064" s="462" cm="1">
        <f t="array" aca="1" ref="BA3064" ca="1">+BA3063*INDIRECT(BA3058)</f>
        <v>20000</v>
      </c>
      <c r="BB3064" s="462" cm="1">
        <f t="array" aca="1" ref="BB3064" ca="1">+BB3063*INDIRECT(BB3058)</f>
        <v>20000</v>
      </c>
      <c r="BC3064" s="462" cm="1">
        <f t="array" aca="1" ref="BC3064" ca="1">+BC3063*INDIRECT(BC3058)</f>
        <v>20000</v>
      </c>
      <c r="BD3064" s="462" cm="1">
        <f t="array" aca="1" ref="BD3064" ca="1">+BD3063*INDIRECT(BD3058)</f>
        <v>20000</v>
      </c>
      <c r="BE3064" s="462" cm="1">
        <f t="array" aca="1" ref="BE3064" ca="1">+BE3063*INDIRECT(BE3058)</f>
        <v>20000</v>
      </c>
      <c r="BF3064" s="462" cm="1">
        <f t="array" aca="1" ref="BF3064" ca="1">+BF3063*INDIRECT(BF3058)</f>
        <v>20000</v>
      </c>
      <c r="BG3064" s="462" cm="1">
        <f t="array" aca="1" ref="BG3064" ca="1">+BG3063*INDIRECT(BG3058)</f>
        <v>20000</v>
      </c>
      <c r="BH3064" s="462" cm="1">
        <f t="array" aca="1" ref="BH3064" ca="1">+BH3063*INDIRECT(BH3058)</f>
        <v>20000</v>
      </c>
      <c r="BI3064" s="462" cm="1">
        <f t="array" aca="1" ref="BI3064" ca="1">+BI3063*INDIRECT(BI3058)</f>
        <v>20000</v>
      </c>
      <c r="BJ3064" s="462" cm="1">
        <f t="array" aca="1" ref="BJ3064" ca="1">+BJ3063*INDIRECT(BJ3058)</f>
        <v>20000</v>
      </c>
      <c r="BK3064" s="462" cm="1">
        <f t="array" aca="1" ref="BK3064" ca="1">+BK3063*INDIRECT(BK3058)</f>
        <v>20000</v>
      </c>
      <c r="BL3064" s="462" cm="1">
        <f t="array" aca="1" ref="BL3064" ca="1">+BL3063*INDIRECT(BL3058)</f>
        <v>20000</v>
      </c>
      <c r="BM3064" s="462" cm="1">
        <f t="array" aca="1" ref="BM3064" ca="1">+BM3063*INDIRECT(BM3058)</f>
        <v>20000</v>
      </c>
      <c r="BN3064" s="462" cm="1">
        <f t="array" aca="1" ref="BN3064" ca="1">+BN3063*INDIRECT(BN3058)</f>
        <v>20000</v>
      </c>
      <c r="BO3064" s="462" cm="1">
        <f t="array" aca="1" ref="BO3064" ca="1">+BO3063*INDIRECT(BO3058)</f>
        <v>20000</v>
      </c>
      <c r="BP3064" s="462" cm="1">
        <f t="array" aca="1" ref="BP3064" ca="1">+BP3063*INDIRECT(BP3058)</f>
        <v>20000</v>
      </c>
      <c r="BQ3064" s="462" cm="1">
        <f t="array" aca="1" ref="BQ3064" ca="1">+BQ3063*INDIRECT(BQ3058)</f>
        <v>20000</v>
      </c>
      <c r="BR3064" s="462" cm="1">
        <f t="array" aca="1" ref="BR3064" ca="1">+BR3063*INDIRECT(BR3058)</f>
        <v>20000</v>
      </c>
      <c r="BS3064" s="462" cm="1">
        <f t="array" aca="1" ref="BS3064" ca="1">+BS3063*INDIRECT(BS3058)</f>
        <v>20000</v>
      </c>
      <c r="BT3064" s="462" cm="1">
        <f t="array" aca="1" ref="BT3064" ca="1">+BT3063*INDIRECT(BT3058)</f>
        <v>20000</v>
      </c>
      <c r="BU3064" s="462" cm="1">
        <f t="array" aca="1" ref="BU3064" ca="1">+BU3063*INDIRECT(BU3058)</f>
        <v>20000</v>
      </c>
      <c r="BV3064" s="462" cm="1">
        <f t="array" aca="1" ref="BV3064" ca="1">+BV3063*INDIRECT(BV3058)</f>
        <v>20000</v>
      </c>
      <c r="BW3064" s="462" cm="1">
        <f t="array" aca="1" ref="BW3064" ca="1">+BW3063*INDIRECT(BW3058)</f>
        <v>20000</v>
      </c>
      <c r="BX3064" s="462" cm="1">
        <f t="array" aca="1" ref="BX3064" ca="1">+BX3063*INDIRECT(BX3058)</f>
        <v>20000</v>
      </c>
      <c r="BY3064" s="462" cm="1">
        <f t="array" aca="1" ref="BY3064" ca="1">+BY3063*INDIRECT(BY3058)</f>
        <v>20000</v>
      </c>
      <c r="BZ3064" s="462" cm="1">
        <f t="array" aca="1" ref="BZ3064" ca="1">+BZ3063*INDIRECT(BZ3058)</f>
        <v>20000</v>
      </c>
      <c r="CA3064" s="462" cm="1">
        <f t="array" aca="1" ref="CA3064" ca="1">+CA3063*INDIRECT(CA3058)</f>
        <v>20000</v>
      </c>
      <c r="CB3064" s="462" cm="1">
        <f t="array" aca="1" ref="CB3064" ca="1">+CB3063*INDIRECT(CB3058)</f>
        <v>20000</v>
      </c>
      <c r="CC3064" s="462" cm="1">
        <f t="array" aca="1" ref="CC3064" ca="1">+CC3063*INDIRECT(CC3058)</f>
        <v>20000</v>
      </c>
      <c r="CD3064" s="462" cm="1">
        <f t="array" aca="1" ref="CD3064" ca="1">+CD3063*INDIRECT(CD3058)</f>
        <v>20000</v>
      </c>
      <c r="CE3064" s="462" cm="1">
        <f t="array" aca="1" ref="CE3064" ca="1">+CE3063*INDIRECT(CE3058)</f>
        <v>20000</v>
      </c>
      <c r="CF3064" s="462" cm="1">
        <f t="array" aca="1" ref="CF3064" ca="1">+CF3063*INDIRECT(CF3058)</f>
        <v>20000</v>
      </c>
      <c r="CG3064" s="462" cm="1">
        <f t="array" aca="1" ref="CG3064" ca="1">+CG3063*INDIRECT(CG3058)</f>
        <v>20000</v>
      </c>
      <c r="CH3064" s="462" cm="1">
        <f t="array" aca="1" ref="CH3064" ca="1">+CH3063*INDIRECT(CH3058)</f>
        <v>20000</v>
      </c>
      <c r="CI3064" s="462" cm="1">
        <f t="array" aca="1" ref="CI3064" ca="1">+CI3063*INDIRECT(CI3058)</f>
        <v>20000</v>
      </c>
      <c r="CJ3064" s="462" cm="1">
        <f t="array" aca="1" ref="CJ3064" ca="1">+CJ3063*INDIRECT(CJ3058)</f>
        <v>20000</v>
      </c>
      <c r="CK3064" s="462" cm="1">
        <f t="array" aca="1" ref="CK3064" ca="1">+CK3063*INDIRECT(CK3058)</f>
        <v>20000</v>
      </c>
      <c r="CL3064" s="462" cm="1">
        <f t="array" aca="1" ref="CL3064" ca="1">+CL3063*INDIRECT(CL3058)</f>
        <v>20000</v>
      </c>
    </row>
    <row r="3065" spans="2:90" x14ac:dyDescent="0.4">
      <c r="B3065" s="8" t="str">
        <f>B3051</f>
        <v>(Primary label)</v>
      </c>
      <c r="D3065" t="s">
        <v>1043</v>
      </c>
      <c r="E3065" s="8"/>
      <c r="G3065" t="s">
        <v>332</v>
      </c>
      <c r="S3065" s="72"/>
      <c r="T3065" s="72"/>
      <c r="U3065" s="72"/>
      <c r="V3065" s="72"/>
      <c r="W3065" s="72"/>
      <c r="X3065" s="72"/>
      <c r="Y3065" s="72"/>
      <c r="Z3065" s="72"/>
      <c r="AA3065" s="72"/>
      <c r="AB3065" s="72"/>
      <c r="AC3065" s="72"/>
      <c r="AD3065" s="72"/>
      <c r="AE3065" s="72"/>
      <c r="AF3065" s="72"/>
      <c r="AG3065" s="72"/>
      <c r="AH3065" s="72"/>
      <c r="AI3065" s="72"/>
      <c r="AJ3065" s="72"/>
      <c r="AK3065" s="72"/>
      <c r="AL3065" s="72"/>
      <c r="AM3065" s="72"/>
      <c r="AN3065" s="72"/>
      <c r="AO3065" s="72"/>
      <c r="AP3065" s="72"/>
      <c r="AQ3065" s="72"/>
      <c r="AR3065" s="72"/>
      <c r="AS3065" s="72"/>
      <c r="AT3065" s="72"/>
      <c r="AU3065" s="72"/>
      <c r="AV3065" s="72"/>
      <c r="AW3065" s="72"/>
      <c r="AX3065" s="72"/>
      <c r="AY3065" s="72"/>
      <c r="AZ3065" s="72"/>
      <c r="BA3065" s="72"/>
      <c r="BB3065" s="72"/>
      <c r="BC3065" s="72"/>
      <c r="BD3065" s="72"/>
      <c r="BE3065" s="72"/>
      <c r="BF3065" s="72"/>
      <c r="BG3065" s="72"/>
      <c r="BH3065" s="72"/>
      <c r="BI3065" s="72"/>
      <c r="BJ3065" s="72"/>
      <c r="BK3065" s="72"/>
      <c r="BL3065" s="72"/>
      <c r="BM3065" s="72"/>
      <c r="BN3065" s="72"/>
      <c r="BO3065" s="72"/>
      <c r="BP3065" s="72"/>
      <c r="BQ3065" s="72"/>
      <c r="BR3065" s="72"/>
      <c r="BS3065" s="72"/>
      <c r="BT3065" s="72"/>
      <c r="BU3065" s="72"/>
      <c r="BV3065" s="72"/>
      <c r="BW3065" s="72"/>
      <c r="BX3065" s="72"/>
      <c r="BY3065" s="72"/>
      <c r="BZ3065" s="72"/>
      <c r="CA3065" s="72"/>
      <c r="CB3065" s="72"/>
      <c r="CC3065" s="72"/>
      <c r="CD3065" s="72"/>
      <c r="CE3065" s="72"/>
      <c r="CF3065" s="72"/>
      <c r="CG3065" s="72"/>
      <c r="CH3065" s="72"/>
      <c r="CI3065" s="72"/>
      <c r="CJ3065" s="72"/>
      <c r="CK3065" s="72"/>
      <c r="CL3065" s="72"/>
    </row>
    <row r="3066" spans="2:90" x14ac:dyDescent="0.4">
      <c r="B3066" s="235" t="str">
        <f>IFERROR(SUBSTITUTE(B3059,":",""),"no unit")</f>
        <v>order</v>
      </c>
      <c r="D3066" t="s">
        <v>1043</v>
      </c>
      <c r="E3066" s="8"/>
      <c r="G3066" t="s">
        <v>332</v>
      </c>
      <c r="S3066" s="72"/>
      <c r="T3066" s="72"/>
      <c r="U3066" s="72"/>
      <c r="V3066" s="72"/>
      <c r="W3066" s="72"/>
      <c r="X3066" s="72"/>
      <c r="Y3066" s="72"/>
      <c r="Z3066" s="72"/>
      <c r="AA3066" s="72"/>
      <c r="AB3066" s="72"/>
      <c r="AC3066" s="72"/>
      <c r="AD3066" s="72"/>
      <c r="AE3066" s="72"/>
      <c r="AF3066" s="72"/>
      <c r="AG3066" s="72"/>
      <c r="AH3066" s="72"/>
      <c r="AI3066" s="72"/>
      <c r="AJ3066" s="72"/>
      <c r="AK3066" s="72"/>
      <c r="AL3066" s="72"/>
      <c r="AM3066" s="72"/>
      <c r="AN3066" s="72"/>
      <c r="AO3066" s="72"/>
      <c r="AP3066" s="72"/>
      <c r="AQ3066" s="72"/>
      <c r="AR3066" s="72"/>
      <c r="AS3066" s="72"/>
      <c r="AT3066" s="72"/>
      <c r="AU3066" s="72"/>
      <c r="AV3066" s="72"/>
      <c r="AW3066" s="72"/>
      <c r="AX3066" s="72"/>
      <c r="AY3066" s="72"/>
      <c r="AZ3066" s="72"/>
      <c r="BA3066" s="72"/>
      <c r="BB3066" s="72"/>
      <c r="BC3066" s="72"/>
      <c r="BD3066" s="72"/>
      <c r="BE3066" s="72"/>
      <c r="BF3066" s="72"/>
      <c r="BG3066" s="72"/>
      <c r="BH3066" s="72"/>
      <c r="BI3066" s="72"/>
      <c r="BJ3066" s="72"/>
      <c r="BK3066" s="72"/>
      <c r="BL3066" s="72"/>
      <c r="BM3066" s="72"/>
      <c r="BN3066" s="72"/>
      <c r="BO3066" s="72"/>
      <c r="BP3066" s="72"/>
      <c r="BQ3066" s="72"/>
      <c r="BR3066" s="72"/>
      <c r="BS3066" s="72"/>
      <c r="BT3066" s="72"/>
      <c r="BU3066" s="72"/>
      <c r="BV3066" s="72"/>
      <c r="BW3066" s="72"/>
      <c r="BX3066" s="72"/>
      <c r="BY3066" s="72"/>
      <c r="BZ3066" s="72"/>
      <c r="CA3066" s="72"/>
      <c r="CB3066" s="72"/>
      <c r="CC3066" s="72"/>
      <c r="CD3066" s="72"/>
      <c r="CE3066" s="72"/>
      <c r="CF3066" s="72"/>
      <c r="CG3066" s="72"/>
      <c r="CH3066" s="72"/>
      <c r="CI3066" s="72"/>
      <c r="CJ3066" s="72"/>
      <c r="CK3066" s="72"/>
      <c r="CL3066" s="72"/>
    </row>
    <row r="3067" spans="2:90" x14ac:dyDescent="0.4">
      <c r="B3067" s="8" t="str">
        <f t="shared" ref="B3067:B3072" si="4322">B3053</f>
        <v>Primary revenue driver</v>
      </c>
      <c r="D3067" t="s">
        <v>1043</v>
      </c>
      <c r="E3067" s="8"/>
      <c r="G3067" t="s">
        <v>332</v>
      </c>
      <c r="K3067" s="53"/>
      <c r="L3067" s="53"/>
      <c r="M3067" s="53"/>
      <c r="N3067" s="53"/>
      <c r="O3067" s="53"/>
      <c r="P3067" s="53"/>
      <c r="R3067" s="24"/>
      <c r="S3067" s="199" t="str">
        <f>+S3053</f>
        <v>S$12</v>
      </c>
      <c r="T3067" s="199" t="str">
        <f t="shared" ref="T3067:CE3067" si="4323">+T3053</f>
        <v>T$12</v>
      </c>
      <c r="U3067" s="199" t="str">
        <f t="shared" si="4323"/>
        <v>U$12</v>
      </c>
      <c r="V3067" s="199" t="str">
        <f t="shared" si="4323"/>
        <v>V$12</v>
      </c>
      <c r="W3067" s="199" t="str">
        <f t="shared" si="4323"/>
        <v>W$12</v>
      </c>
      <c r="X3067" s="199" t="str">
        <f t="shared" si="4323"/>
        <v>X$12</v>
      </c>
      <c r="Y3067" s="199" t="str">
        <f t="shared" si="4323"/>
        <v>Y$12</v>
      </c>
      <c r="Z3067" s="199" t="str">
        <f t="shared" si="4323"/>
        <v>Z$12</v>
      </c>
      <c r="AA3067" s="199" t="str">
        <f t="shared" si="4323"/>
        <v>AA$12</v>
      </c>
      <c r="AB3067" s="199" t="str">
        <f t="shared" si="4323"/>
        <v>AB$12</v>
      </c>
      <c r="AC3067" s="199" t="str">
        <f t="shared" si="4323"/>
        <v>AC$12</v>
      </c>
      <c r="AD3067" s="199" t="str">
        <f t="shared" si="4323"/>
        <v>AD$12</v>
      </c>
      <c r="AE3067" s="199" t="str">
        <f t="shared" si="4323"/>
        <v>AE$12</v>
      </c>
      <c r="AF3067" s="199" t="str">
        <f t="shared" si="4323"/>
        <v>AF$12</v>
      </c>
      <c r="AG3067" s="199" t="str">
        <f t="shared" si="4323"/>
        <v>AG$12</v>
      </c>
      <c r="AH3067" s="199" t="str">
        <f t="shared" si="4323"/>
        <v>AH$12</v>
      </c>
      <c r="AI3067" s="199" t="str">
        <f t="shared" si="4323"/>
        <v>AI$12</v>
      </c>
      <c r="AJ3067" s="199" t="str">
        <f t="shared" si="4323"/>
        <v>AJ$12</v>
      </c>
      <c r="AK3067" s="199" t="str">
        <f t="shared" si="4323"/>
        <v>AK$12</v>
      </c>
      <c r="AL3067" s="199" t="str">
        <f t="shared" si="4323"/>
        <v>AL$12</v>
      </c>
      <c r="AM3067" s="199" t="str">
        <f t="shared" si="4323"/>
        <v>AM$12</v>
      </c>
      <c r="AN3067" s="199" t="str">
        <f t="shared" si="4323"/>
        <v>AN$12</v>
      </c>
      <c r="AO3067" s="199" t="str">
        <f t="shared" si="4323"/>
        <v>AO$12</v>
      </c>
      <c r="AP3067" s="199" t="str">
        <f t="shared" si="4323"/>
        <v>AP$12</v>
      </c>
      <c r="AQ3067" s="199" t="str">
        <f t="shared" si="4323"/>
        <v>AQ$12</v>
      </c>
      <c r="AR3067" s="199" t="str">
        <f t="shared" si="4323"/>
        <v>AR$12</v>
      </c>
      <c r="AS3067" s="199" t="str">
        <f t="shared" si="4323"/>
        <v>AS$12</v>
      </c>
      <c r="AT3067" s="199" t="str">
        <f t="shared" si="4323"/>
        <v>AT$12</v>
      </c>
      <c r="AU3067" s="199" t="str">
        <f t="shared" si="4323"/>
        <v>AU$12</v>
      </c>
      <c r="AV3067" s="199" t="str">
        <f t="shared" si="4323"/>
        <v>AV$12</v>
      </c>
      <c r="AW3067" s="199" t="str">
        <f t="shared" si="4323"/>
        <v>AW$12</v>
      </c>
      <c r="AX3067" s="199" t="str">
        <f t="shared" si="4323"/>
        <v>AX$12</v>
      </c>
      <c r="AY3067" s="199" t="str">
        <f t="shared" si="4323"/>
        <v>AY$12</v>
      </c>
      <c r="AZ3067" s="199" t="str">
        <f t="shared" si="4323"/>
        <v>AZ$12</v>
      </c>
      <c r="BA3067" s="199" t="str">
        <f t="shared" si="4323"/>
        <v>BA$12</v>
      </c>
      <c r="BB3067" s="199" t="str">
        <f t="shared" si="4323"/>
        <v>BB$12</v>
      </c>
      <c r="BC3067" s="199" t="str">
        <f t="shared" si="4323"/>
        <v>BC$12</v>
      </c>
      <c r="BD3067" s="199" t="str">
        <f t="shared" si="4323"/>
        <v>BD$12</v>
      </c>
      <c r="BE3067" s="199" t="str">
        <f t="shared" si="4323"/>
        <v>BE$12</v>
      </c>
      <c r="BF3067" s="199" t="str">
        <f t="shared" si="4323"/>
        <v>BF$12</v>
      </c>
      <c r="BG3067" s="199" t="str">
        <f t="shared" si="4323"/>
        <v>BG$12</v>
      </c>
      <c r="BH3067" s="199" t="str">
        <f t="shared" si="4323"/>
        <v>BH$12</v>
      </c>
      <c r="BI3067" s="199" t="str">
        <f t="shared" si="4323"/>
        <v>BI$12</v>
      </c>
      <c r="BJ3067" s="199" t="str">
        <f t="shared" si="4323"/>
        <v>BJ$12</v>
      </c>
      <c r="BK3067" s="199" t="str">
        <f t="shared" si="4323"/>
        <v>BK$12</v>
      </c>
      <c r="BL3067" s="199" t="str">
        <f t="shared" si="4323"/>
        <v>BL$12</v>
      </c>
      <c r="BM3067" s="199" t="str">
        <f t="shared" si="4323"/>
        <v>BM$12</v>
      </c>
      <c r="BN3067" s="199" t="str">
        <f t="shared" si="4323"/>
        <v>BN$12</v>
      </c>
      <c r="BO3067" s="199" t="str">
        <f t="shared" si="4323"/>
        <v>BO$12</v>
      </c>
      <c r="BP3067" s="199" t="str">
        <f t="shared" si="4323"/>
        <v>BP$12</v>
      </c>
      <c r="BQ3067" s="199" t="str">
        <f t="shared" si="4323"/>
        <v>BQ$12</v>
      </c>
      <c r="BR3067" s="199" t="str">
        <f t="shared" si="4323"/>
        <v>BR$12</v>
      </c>
      <c r="BS3067" s="199" t="str">
        <f t="shared" si="4323"/>
        <v>BS$12</v>
      </c>
      <c r="BT3067" s="199" t="str">
        <f t="shared" si="4323"/>
        <v>BT$12</v>
      </c>
      <c r="BU3067" s="199" t="str">
        <f t="shared" si="4323"/>
        <v>BU$12</v>
      </c>
      <c r="BV3067" s="199" t="str">
        <f t="shared" si="4323"/>
        <v>BV$12</v>
      </c>
      <c r="BW3067" s="199" t="str">
        <f t="shared" si="4323"/>
        <v>BW$12</v>
      </c>
      <c r="BX3067" s="199" t="str">
        <f t="shared" si="4323"/>
        <v>BX$12</v>
      </c>
      <c r="BY3067" s="199" t="str">
        <f t="shared" si="4323"/>
        <v>BY$12</v>
      </c>
      <c r="BZ3067" s="199" t="str">
        <f t="shared" si="4323"/>
        <v>BZ$12</v>
      </c>
      <c r="CA3067" s="199" t="str">
        <f t="shared" si="4323"/>
        <v>CA$12</v>
      </c>
      <c r="CB3067" s="199" t="str">
        <f t="shared" si="4323"/>
        <v>CB$12</v>
      </c>
      <c r="CC3067" s="199" t="str">
        <f t="shared" si="4323"/>
        <v>CC$12</v>
      </c>
      <c r="CD3067" s="199" t="str">
        <f t="shared" si="4323"/>
        <v>CD$12</v>
      </c>
      <c r="CE3067" s="199" t="str">
        <f t="shared" si="4323"/>
        <v>CE$12</v>
      </c>
      <c r="CF3067" s="199" t="str">
        <f t="shared" ref="CF3067:CL3067" si="4324">+CF3053</f>
        <v>CF$12</v>
      </c>
      <c r="CG3067" s="199" t="str">
        <f t="shared" si="4324"/>
        <v>CG$12</v>
      </c>
      <c r="CH3067" s="199" t="str">
        <f t="shared" si="4324"/>
        <v>CH$12</v>
      </c>
      <c r="CI3067" s="199" t="str">
        <f t="shared" si="4324"/>
        <v>CI$12</v>
      </c>
      <c r="CJ3067" s="199" t="str">
        <f t="shared" si="4324"/>
        <v>CJ$12</v>
      </c>
      <c r="CK3067" s="199" t="str">
        <f t="shared" si="4324"/>
        <v>CK$12</v>
      </c>
      <c r="CL3067" s="199" t="str">
        <f t="shared" si="4324"/>
        <v>CL$12</v>
      </c>
    </row>
    <row r="3068" spans="2:90" x14ac:dyDescent="0.4">
      <c r="B3068" s="8" t="str">
        <f t="shared" si="4322"/>
        <v>Primary volume driver</v>
      </c>
      <c r="D3068" t="s">
        <v>1043</v>
      </c>
      <c r="E3068" s="8"/>
      <c r="G3068" t="s">
        <v>332</v>
      </c>
      <c r="H3068" s="12"/>
      <c r="I3068" s="60"/>
      <c r="J3068" s="60"/>
      <c r="K3068" s="34"/>
      <c r="L3068" s="34"/>
      <c r="M3068" s="34"/>
      <c r="N3068" s="34"/>
      <c r="O3068" s="34"/>
      <c r="P3068" s="34"/>
      <c r="R3068" s="15"/>
      <c r="S3068" s="199" t="str">
        <f>ADDRESS(ROW(S3064),COLUMN(S3064),2)</f>
        <v>S$3064</v>
      </c>
      <c r="T3068" s="199" t="str">
        <f t="shared" ref="T3068:CE3068" si="4325">ADDRESS(ROW(T3064),COLUMN(T3064),2)</f>
        <v>T$3064</v>
      </c>
      <c r="U3068" s="199" t="str">
        <f t="shared" si="4325"/>
        <v>U$3064</v>
      </c>
      <c r="V3068" s="199" t="str">
        <f t="shared" si="4325"/>
        <v>V$3064</v>
      </c>
      <c r="W3068" s="199" t="str">
        <f t="shared" si="4325"/>
        <v>W$3064</v>
      </c>
      <c r="X3068" s="199" t="str">
        <f t="shared" si="4325"/>
        <v>X$3064</v>
      </c>
      <c r="Y3068" s="199" t="str">
        <f t="shared" si="4325"/>
        <v>Y$3064</v>
      </c>
      <c r="Z3068" s="199" t="str">
        <f t="shared" si="4325"/>
        <v>Z$3064</v>
      </c>
      <c r="AA3068" s="199" t="str">
        <f t="shared" si="4325"/>
        <v>AA$3064</v>
      </c>
      <c r="AB3068" s="199" t="str">
        <f t="shared" si="4325"/>
        <v>AB$3064</v>
      </c>
      <c r="AC3068" s="199" t="str">
        <f t="shared" si="4325"/>
        <v>AC$3064</v>
      </c>
      <c r="AD3068" s="199" t="str">
        <f t="shared" si="4325"/>
        <v>AD$3064</v>
      </c>
      <c r="AE3068" s="199" t="str">
        <f t="shared" si="4325"/>
        <v>AE$3064</v>
      </c>
      <c r="AF3068" s="199" t="str">
        <f t="shared" si="4325"/>
        <v>AF$3064</v>
      </c>
      <c r="AG3068" s="199" t="str">
        <f t="shared" si="4325"/>
        <v>AG$3064</v>
      </c>
      <c r="AH3068" s="199" t="str">
        <f t="shared" si="4325"/>
        <v>AH$3064</v>
      </c>
      <c r="AI3068" s="199" t="str">
        <f t="shared" si="4325"/>
        <v>AI$3064</v>
      </c>
      <c r="AJ3068" s="199" t="str">
        <f t="shared" si="4325"/>
        <v>AJ$3064</v>
      </c>
      <c r="AK3068" s="199" t="str">
        <f t="shared" si="4325"/>
        <v>AK$3064</v>
      </c>
      <c r="AL3068" s="199" t="str">
        <f t="shared" si="4325"/>
        <v>AL$3064</v>
      </c>
      <c r="AM3068" s="199" t="str">
        <f t="shared" si="4325"/>
        <v>AM$3064</v>
      </c>
      <c r="AN3068" s="199" t="str">
        <f t="shared" si="4325"/>
        <v>AN$3064</v>
      </c>
      <c r="AO3068" s="199" t="str">
        <f t="shared" si="4325"/>
        <v>AO$3064</v>
      </c>
      <c r="AP3068" s="199" t="str">
        <f t="shared" si="4325"/>
        <v>AP$3064</v>
      </c>
      <c r="AQ3068" s="199" t="str">
        <f t="shared" si="4325"/>
        <v>AQ$3064</v>
      </c>
      <c r="AR3068" s="199" t="str">
        <f t="shared" si="4325"/>
        <v>AR$3064</v>
      </c>
      <c r="AS3068" s="199" t="str">
        <f t="shared" si="4325"/>
        <v>AS$3064</v>
      </c>
      <c r="AT3068" s="199" t="str">
        <f t="shared" si="4325"/>
        <v>AT$3064</v>
      </c>
      <c r="AU3068" s="199" t="str">
        <f t="shared" si="4325"/>
        <v>AU$3064</v>
      </c>
      <c r="AV3068" s="199" t="str">
        <f t="shared" si="4325"/>
        <v>AV$3064</v>
      </c>
      <c r="AW3068" s="199" t="str">
        <f t="shared" si="4325"/>
        <v>AW$3064</v>
      </c>
      <c r="AX3068" s="199" t="str">
        <f t="shared" si="4325"/>
        <v>AX$3064</v>
      </c>
      <c r="AY3068" s="199" t="str">
        <f t="shared" si="4325"/>
        <v>AY$3064</v>
      </c>
      <c r="AZ3068" s="199" t="str">
        <f t="shared" si="4325"/>
        <v>AZ$3064</v>
      </c>
      <c r="BA3068" s="199" t="str">
        <f t="shared" si="4325"/>
        <v>BA$3064</v>
      </c>
      <c r="BB3068" s="199" t="str">
        <f t="shared" si="4325"/>
        <v>BB$3064</v>
      </c>
      <c r="BC3068" s="199" t="str">
        <f t="shared" si="4325"/>
        <v>BC$3064</v>
      </c>
      <c r="BD3068" s="199" t="str">
        <f t="shared" si="4325"/>
        <v>BD$3064</v>
      </c>
      <c r="BE3068" s="199" t="str">
        <f t="shared" si="4325"/>
        <v>BE$3064</v>
      </c>
      <c r="BF3068" s="199" t="str">
        <f t="shared" si="4325"/>
        <v>BF$3064</v>
      </c>
      <c r="BG3068" s="199" t="str">
        <f t="shared" si="4325"/>
        <v>BG$3064</v>
      </c>
      <c r="BH3068" s="199" t="str">
        <f t="shared" si="4325"/>
        <v>BH$3064</v>
      </c>
      <c r="BI3068" s="199" t="str">
        <f t="shared" si="4325"/>
        <v>BI$3064</v>
      </c>
      <c r="BJ3068" s="199" t="str">
        <f t="shared" si="4325"/>
        <v>BJ$3064</v>
      </c>
      <c r="BK3068" s="199" t="str">
        <f t="shared" si="4325"/>
        <v>BK$3064</v>
      </c>
      <c r="BL3068" s="199" t="str">
        <f t="shared" si="4325"/>
        <v>BL$3064</v>
      </c>
      <c r="BM3068" s="199" t="str">
        <f t="shared" si="4325"/>
        <v>BM$3064</v>
      </c>
      <c r="BN3068" s="199" t="str">
        <f t="shared" si="4325"/>
        <v>BN$3064</v>
      </c>
      <c r="BO3068" s="199" t="str">
        <f t="shared" si="4325"/>
        <v>BO$3064</v>
      </c>
      <c r="BP3068" s="199" t="str">
        <f t="shared" si="4325"/>
        <v>BP$3064</v>
      </c>
      <c r="BQ3068" s="199" t="str">
        <f t="shared" si="4325"/>
        <v>BQ$3064</v>
      </c>
      <c r="BR3068" s="199" t="str">
        <f t="shared" si="4325"/>
        <v>BR$3064</v>
      </c>
      <c r="BS3068" s="199" t="str">
        <f t="shared" si="4325"/>
        <v>BS$3064</v>
      </c>
      <c r="BT3068" s="199" t="str">
        <f t="shared" si="4325"/>
        <v>BT$3064</v>
      </c>
      <c r="BU3068" s="199" t="str">
        <f t="shared" si="4325"/>
        <v>BU$3064</v>
      </c>
      <c r="BV3068" s="199" t="str">
        <f t="shared" si="4325"/>
        <v>BV$3064</v>
      </c>
      <c r="BW3068" s="199" t="str">
        <f t="shared" si="4325"/>
        <v>BW$3064</v>
      </c>
      <c r="BX3068" s="199" t="str">
        <f t="shared" si="4325"/>
        <v>BX$3064</v>
      </c>
      <c r="BY3068" s="199" t="str">
        <f t="shared" si="4325"/>
        <v>BY$3064</v>
      </c>
      <c r="BZ3068" s="199" t="str">
        <f t="shared" si="4325"/>
        <v>BZ$3064</v>
      </c>
      <c r="CA3068" s="199" t="str">
        <f t="shared" si="4325"/>
        <v>CA$3064</v>
      </c>
      <c r="CB3068" s="199" t="str">
        <f t="shared" si="4325"/>
        <v>CB$3064</v>
      </c>
      <c r="CC3068" s="199" t="str">
        <f t="shared" si="4325"/>
        <v>CC$3064</v>
      </c>
      <c r="CD3068" s="199" t="str">
        <f t="shared" si="4325"/>
        <v>CD$3064</v>
      </c>
      <c r="CE3068" s="199" t="str">
        <f t="shared" si="4325"/>
        <v>CE$3064</v>
      </c>
      <c r="CF3068" s="199" t="str">
        <f t="shared" ref="CF3068:CL3068" si="4326">ADDRESS(ROW(CF3064),COLUMN(CF3064),2)</f>
        <v>CF$3064</v>
      </c>
      <c r="CG3068" s="199" t="str">
        <f t="shared" si="4326"/>
        <v>CG$3064</v>
      </c>
      <c r="CH3068" s="199" t="str">
        <f t="shared" si="4326"/>
        <v>CH$3064</v>
      </c>
      <c r="CI3068" s="199" t="str">
        <f t="shared" si="4326"/>
        <v>CI$3064</v>
      </c>
      <c r="CJ3068" s="199" t="str">
        <f t="shared" si="4326"/>
        <v>CJ$3064</v>
      </c>
      <c r="CK3068" s="199" t="str">
        <f t="shared" si="4326"/>
        <v>CK$3064</v>
      </c>
      <c r="CL3068" s="199" t="str">
        <f t="shared" si="4326"/>
        <v>CL$3064</v>
      </c>
    </row>
    <row r="3069" spans="2:90" x14ac:dyDescent="0.4">
      <c r="B3069" s="8" t="str">
        <f t="shared" si="4322"/>
        <v>(Secondary label)</v>
      </c>
      <c r="D3069" t="s">
        <v>1043</v>
      </c>
      <c r="E3069" s="8"/>
      <c r="G3069" t="s">
        <v>332</v>
      </c>
      <c r="H3069" s="12"/>
      <c r="I3069" s="60"/>
      <c r="J3069" s="60"/>
      <c r="K3069" s="15"/>
      <c r="L3069" s="15"/>
      <c r="M3069" s="15"/>
      <c r="N3069" s="15"/>
      <c r="O3069" s="15"/>
      <c r="P3069" s="15"/>
      <c r="R3069" s="15"/>
      <c r="S3069" s="76"/>
      <c r="T3069" s="76"/>
      <c r="U3069" s="76"/>
      <c r="V3069" s="76"/>
      <c r="W3069" s="76"/>
      <c r="X3069" s="76"/>
      <c r="Y3069" s="76"/>
      <c r="Z3069" s="76"/>
      <c r="AA3069" s="76"/>
      <c r="AB3069" s="76"/>
      <c r="AC3069" s="76"/>
      <c r="AD3069" s="76"/>
      <c r="AE3069" s="76"/>
      <c r="AF3069" s="76"/>
      <c r="AG3069" s="76"/>
      <c r="AH3069" s="76"/>
      <c r="AI3069" s="76"/>
      <c r="AJ3069" s="76"/>
      <c r="AK3069" s="76"/>
      <c r="AL3069" s="76"/>
      <c r="AM3069" s="76"/>
      <c r="AN3069" s="76"/>
      <c r="AO3069" s="76"/>
      <c r="AP3069" s="76"/>
      <c r="AQ3069" s="76"/>
      <c r="AR3069" s="76"/>
      <c r="AS3069" s="76"/>
      <c r="AT3069" s="76"/>
      <c r="AU3069" s="76"/>
      <c r="AV3069" s="76"/>
      <c r="AW3069" s="76"/>
      <c r="AX3069" s="76"/>
      <c r="AY3069" s="76"/>
      <c r="AZ3069" s="76"/>
      <c r="BA3069" s="76"/>
      <c r="BB3069" s="76"/>
      <c r="BC3069" s="76"/>
      <c r="BD3069" s="76"/>
      <c r="BE3069" s="76"/>
      <c r="BF3069" s="76"/>
      <c r="BG3069" s="76"/>
      <c r="BH3069" s="76"/>
      <c r="BI3069" s="76"/>
      <c r="BJ3069" s="76"/>
      <c r="BK3069" s="76"/>
      <c r="BL3069" s="76"/>
      <c r="BM3069" s="76"/>
      <c r="BN3069" s="76"/>
      <c r="BO3069" s="76"/>
      <c r="BP3069" s="76"/>
      <c r="BQ3069" s="76"/>
      <c r="BR3069" s="76"/>
      <c r="BS3069" s="76"/>
      <c r="BT3069" s="76"/>
      <c r="BU3069" s="76"/>
      <c r="BV3069" s="76"/>
      <c r="BW3069" s="76"/>
      <c r="BX3069" s="76"/>
      <c r="BY3069" s="76"/>
      <c r="BZ3069" s="76"/>
      <c r="CA3069" s="76"/>
      <c r="CB3069" s="76"/>
      <c r="CC3069" s="76"/>
      <c r="CD3069" s="76"/>
      <c r="CE3069" s="76"/>
      <c r="CF3069" s="76"/>
      <c r="CG3069" s="76"/>
      <c r="CH3069" s="76"/>
      <c r="CI3069" s="76"/>
      <c r="CJ3069" s="76"/>
      <c r="CK3069" s="76"/>
      <c r="CL3069" s="76"/>
    </row>
    <row r="3070" spans="2:90" x14ac:dyDescent="0.4">
      <c r="B3070" s="8" t="str">
        <f t="shared" si="4322"/>
        <v xml:space="preserve">secondary unit </v>
      </c>
      <c r="D3070" t="s">
        <v>1043</v>
      </c>
      <c r="E3070" s="8"/>
      <c r="G3070" t="s">
        <v>332</v>
      </c>
      <c r="H3070" s="12"/>
      <c r="I3070" s="60"/>
      <c r="J3070" s="60"/>
      <c r="K3070" s="15"/>
      <c r="L3070" s="15"/>
      <c r="M3070" s="15"/>
      <c r="N3070" s="15"/>
      <c r="O3070" s="15"/>
      <c r="P3070" s="15"/>
      <c r="R3070" s="15"/>
      <c r="S3070" s="76"/>
      <c r="T3070" s="76"/>
      <c r="U3070" s="76"/>
      <c r="V3070" s="76"/>
      <c r="W3070" s="76"/>
      <c r="X3070" s="76"/>
      <c r="Y3070" s="76"/>
      <c r="Z3070" s="76"/>
      <c r="AA3070" s="76"/>
      <c r="AB3070" s="76"/>
      <c r="AC3070" s="76"/>
      <c r="AD3070" s="76"/>
      <c r="AE3070" s="76"/>
      <c r="AF3070" s="76"/>
      <c r="AG3070" s="76"/>
      <c r="AH3070" s="76"/>
      <c r="AI3070" s="76"/>
      <c r="AJ3070" s="76"/>
      <c r="AK3070" s="76"/>
      <c r="AL3070" s="76"/>
      <c r="AM3070" s="76"/>
      <c r="AN3070" s="76"/>
      <c r="AO3070" s="76"/>
      <c r="AP3070" s="76"/>
      <c r="AQ3070" s="76"/>
      <c r="AR3070" s="76"/>
      <c r="AS3070" s="76"/>
      <c r="AT3070" s="76"/>
      <c r="AU3070" s="76"/>
      <c r="AV3070" s="76"/>
      <c r="AW3070" s="76"/>
      <c r="AX3070" s="76"/>
      <c r="AY3070" s="76"/>
      <c r="AZ3070" s="76"/>
      <c r="BA3070" s="76"/>
      <c r="BB3070" s="76"/>
      <c r="BC3070" s="76"/>
      <c r="BD3070" s="76"/>
      <c r="BE3070" s="76"/>
      <c r="BF3070" s="76"/>
      <c r="BG3070" s="76"/>
      <c r="BH3070" s="76"/>
      <c r="BI3070" s="76"/>
      <c r="BJ3070" s="76"/>
      <c r="BK3070" s="76"/>
      <c r="BL3070" s="76"/>
      <c r="BM3070" s="76"/>
      <c r="BN3070" s="76"/>
      <c r="BO3070" s="76"/>
      <c r="BP3070" s="76"/>
      <c r="BQ3070" s="76"/>
      <c r="BR3070" s="76"/>
      <c r="BS3070" s="76"/>
      <c r="BT3070" s="76"/>
      <c r="BU3070" s="76"/>
      <c r="BV3070" s="76"/>
      <c r="BW3070" s="76"/>
      <c r="BX3070" s="76"/>
      <c r="BY3070" s="76"/>
      <c r="BZ3070" s="76"/>
      <c r="CA3070" s="76"/>
      <c r="CB3070" s="76"/>
      <c r="CC3070" s="76"/>
      <c r="CD3070" s="76"/>
      <c r="CE3070" s="76"/>
      <c r="CF3070" s="76"/>
      <c r="CG3070" s="76"/>
      <c r="CH3070" s="76"/>
      <c r="CI3070" s="76"/>
      <c r="CJ3070" s="76"/>
      <c r="CK3070" s="76"/>
      <c r="CL3070" s="76"/>
    </row>
    <row r="3071" spans="2:90" x14ac:dyDescent="0.4">
      <c r="B3071" s="8" t="str">
        <f t="shared" si="4322"/>
        <v>Secondary revenue driver</v>
      </c>
      <c r="D3071" t="s">
        <v>1043</v>
      </c>
      <c r="E3071" s="8"/>
      <c r="G3071" t="s">
        <v>332</v>
      </c>
      <c r="H3071" s="12"/>
      <c r="I3071" s="60"/>
      <c r="J3071" s="60"/>
      <c r="K3071" s="15"/>
      <c r="L3071" s="15"/>
      <c r="M3071" s="15"/>
      <c r="N3071" s="15"/>
      <c r="O3071" s="15"/>
      <c r="P3071" s="15"/>
      <c r="R3071" s="15"/>
      <c r="S3071" s="76"/>
      <c r="T3071" s="76"/>
      <c r="U3071" s="76"/>
      <c r="V3071" s="76"/>
      <c r="W3071" s="76"/>
      <c r="X3071" s="76"/>
      <c r="Y3071" s="76"/>
      <c r="Z3071" s="76"/>
      <c r="AA3071" s="76"/>
      <c r="AB3071" s="76"/>
      <c r="AC3071" s="76"/>
      <c r="AD3071" s="76"/>
      <c r="AE3071" s="76"/>
      <c r="AF3071" s="76"/>
      <c r="AG3071" s="76"/>
      <c r="AH3071" s="76"/>
      <c r="AI3071" s="76"/>
      <c r="AJ3071" s="76"/>
      <c r="AK3071" s="76"/>
      <c r="AL3071" s="76"/>
      <c r="AM3071" s="76"/>
      <c r="AN3071" s="76"/>
      <c r="AO3071" s="76"/>
      <c r="AP3071" s="76"/>
      <c r="AQ3071" s="76"/>
      <c r="AR3071" s="76"/>
      <c r="AS3071" s="76"/>
      <c r="AT3071" s="76"/>
      <c r="AU3071" s="76"/>
      <c r="AV3071" s="76"/>
      <c r="AW3071" s="76"/>
      <c r="AX3071" s="76"/>
      <c r="AY3071" s="76"/>
      <c r="AZ3071" s="76"/>
      <c r="BA3071" s="76"/>
      <c r="BB3071" s="76"/>
      <c r="BC3071" s="76"/>
      <c r="BD3071" s="76"/>
      <c r="BE3071" s="76"/>
      <c r="BF3071" s="76"/>
      <c r="BG3071" s="76"/>
      <c r="BH3071" s="76"/>
      <c r="BI3071" s="76"/>
      <c r="BJ3071" s="76"/>
      <c r="BK3071" s="76"/>
      <c r="BL3071" s="76"/>
      <c r="BM3071" s="76"/>
      <c r="BN3071" s="76"/>
      <c r="BO3071" s="76"/>
      <c r="BP3071" s="76"/>
      <c r="BQ3071" s="76"/>
      <c r="BR3071" s="76"/>
      <c r="BS3071" s="76"/>
      <c r="BT3071" s="76"/>
      <c r="BU3071" s="76"/>
      <c r="BV3071" s="76"/>
      <c r="BW3071" s="76"/>
      <c r="BX3071" s="76"/>
      <c r="BY3071" s="76"/>
      <c r="BZ3071" s="76"/>
      <c r="CA3071" s="76"/>
      <c r="CB3071" s="76"/>
      <c r="CC3071" s="76"/>
      <c r="CD3071" s="76"/>
      <c r="CE3071" s="76"/>
      <c r="CF3071" s="76"/>
      <c r="CG3071" s="76"/>
      <c r="CH3071" s="76"/>
      <c r="CI3071" s="76"/>
      <c r="CJ3071" s="76"/>
      <c r="CK3071" s="76"/>
      <c r="CL3071" s="76"/>
    </row>
    <row r="3072" spans="2:90" s="3" customFormat="1" x14ac:dyDescent="0.4">
      <c r="B3072" s="89" t="str">
        <f t="shared" si="4322"/>
        <v>Secondary volume driver</v>
      </c>
      <c r="D3072" t="s">
        <v>1043</v>
      </c>
      <c r="E3072" s="89"/>
      <c r="G3072" s="3" t="s">
        <v>332</v>
      </c>
      <c r="H3072" s="90"/>
      <c r="I3072" s="209"/>
      <c r="J3072" s="209"/>
      <c r="K3072" s="210"/>
      <c r="L3072" s="210"/>
      <c r="M3072" s="210"/>
      <c r="N3072" s="210"/>
      <c r="O3072" s="210"/>
      <c r="P3072" s="210"/>
      <c r="R3072" s="210"/>
      <c r="S3072" s="199" t="str">
        <f>+S3058</f>
        <v>S$15</v>
      </c>
      <c r="T3072" s="199" t="str">
        <f t="shared" ref="T3072:CE3072" si="4327">+T3058</f>
        <v>T$15</v>
      </c>
      <c r="U3072" s="199" t="str">
        <f t="shared" si="4327"/>
        <v>U$15</v>
      </c>
      <c r="V3072" s="199" t="str">
        <f t="shared" si="4327"/>
        <v>V$15</v>
      </c>
      <c r="W3072" s="199" t="str">
        <f t="shared" si="4327"/>
        <v>W$15</v>
      </c>
      <c r="X3072" s="199" t="str">
        <f t="shared" si="4327"/>
        <v>X$15</v>
      </c>
      <c r="Y3072" s="199" t="str">
        <f t="shared" si="4327"/>
        <v>Y$15</v>
      </c>
      <c r="Z3072" s="199" t="str">
        <f t="shared" si="4327"/>
        <v>Z$15</v>
      </c>
      <c r="AA3072" s="199" t="str">
        <f t="shared" si="4327"/>
        <v>AA$15</v>
      </c>
      <c r="AB3072" s="199" t="str">
        <f t="shared" si="4327"/>
        <v>AB$15</v>
      </c>
      <c r="AC3072" s="199" t="str">
        <f t="shared" si="4327"/>
        <v>AC$15</v>
      </c>
      <c r="AD3072" s="199" t="str">
        <f t="shared" si="4327"/>
        <v>AD$15</v>
      </c>
      <c r="AE3072" s="199" t="str">
        <f t="shared" si="4327"/>
        <v>AE$15</v>
      </c>
      <c r="AF3072" s="199" t="str">
        <f t="shared" si="4327"/>
        <v>AF$15</v>
      </c>
      <c r="AG3072" s="199" t="str">
        <f t="shared" si="4327"/>
        <v>AG$15</v>
      </c>
      <c r="AH3072" s="199" t="str">
        <f t="shared" si="4327"/>
        <v>AH$15</v>
      </c>
      <c r="AI3072" s="199" t="str">
        <f t="shared" si="4327"/>
        <v>AI$15</v>
      </c>
      <c r="AJ3072" s="199" t="str">
        <f t="shared" si="4327"/>
        <v>AJ$15</v>
      </c>
      <c r="AK3072" s="199" t="str">
        <f t="shared" si="4327"/>
        <v>AK$15</v>
      </c>
      <c r="AL3072" s="199" t="str">
        <f t="shared" si="4327"/>
        <v>AL$15</v>
      </c>
      <c r="AM3072" s="199" t="str">
        <f t="shared" si="4327"/>
        <v>AM$15</v>
      </c>
      <c r="AN3072" s="199" t="str">
        <f t="shared" si="4327"/>
        <v>AN$15</v>
      </c>
      <c r="AO3072" s="199" t="str">
        <f t="shared" si="4327"/>
        <v>AO$15</v>
      </c>
      <c r="AP3072" s="199" t="str">
        <f t="shared" si="4327"/>
        <v>AP$15</v>
      </c>
      <c r="AQ3072" s="199" t="str">
        <f t="shared" si="4327"/>
        <v>AQ$15</v>
      </c>
      <c r="AR3072" s="199" t="str">
        <f t="shared" si="4327"/>
        <v>AR$15</v>
      </c>
      <c r="AS3072" s="199" t="str">
        <f t="shared" si="4327"/>
        <v>AS$15</v>
      </c>
      <c r="AT3072" s="199" t="str">
        <f t="shared" si="4327"/>
        <v>AT$15</v>
      </c>
      <c r="AU3072" s="199" t="str">
        <f t="shared" si="4327"/>
        <v>AU$15</v>
      </c>
      <c r="AV3072" s="199" t="str">
        <f t="shared" si="4327"/>
        <v>AV$15</v>
      </c>
      <c r="AW3072" s="199" t="str">
        <f t="shared" si="4327"/>
        <v>AW$15</v>
      </c>
      <c r="AX3072" s="199" t="str">
        <f t="shared" si="4327"/>
        <v>AX$15</v>
      </c>
      <c r="AY3072" s="199" t="str">
        <f t="shared" si="4327"/>
        <v>AY$15</v>
      </c>
      <c r="AZ3072" s="199" t="str">
        <f t="shared" si="4327"/>
        <v>AZ$15</v>
      </c>
      <c r="BA3072" s="199" t="str">
        <f t="shared" si="4327"/>
        <v>BA$15</v>
      </c>
      <c r="BB3072" s="199" t="str">
        <f t="shared" si="4327"/>
        <v>BB$15</v>
      </c>
      <c r="BC3072" s="199" t="str">
        <f t="shared" si="4327"/>
        <v>BC$15</v>
      </c>
      <c r="BD3072" s="199" t="str">
        <f t="shared" si="4327"/>
        <v>BD$15</v>
      </c>
      <c r="BE3072" s="199" t="str">
        <f t="shared" si="4327"/>
        <v>BE$15</v>
      </c>
      <c r="BF3072" s="199" t="str">
        <f t="shared" si="4327"/>
        <v>BF$15</v>
      </c>
      <c r="BG3072" s="199" t="str">
        <f t="shared" si="4327"/>
        <v>BG$15</v>
      </c>
      <c r="BH3072" s="199" t="str">
        <f t="shared" si="4327"/>
        <v>BH$15</v>
      </c>
      <c r="BI3072" s="199" t="str">
        <f t="shared" si="4327"/>
        <v>BI$15</v>
      </c>
      <c r="BJ3072" s="199" t="str">
        <f t="shared" si="4327"/>
        <v>BJ$15</v>
      </c>
      <c r="BK3072" s="199" t="str">
        <f t="shared" si="4327"/>
        <v>BK$15</v>
      </c>
      <c r="BL3072" s="199" t="str">
        <f t="shared" si="4327"/>
        <v>BL$15</v>
      </c>
      <c r="BM3072" s="199" t="str">
        <f t="shared" si="4327"/>
        <v>BM$15</v>
      </c>
      <c r="BN3072" s="199" t="str">
        <f t="shared" si="4327"/>
        <v>BN$15</v>
      </c>
      <c r="BO3072" s="199" t="str">
        <f t="shared" si="4327"/>
        <v>BO$15</v>
      </c>
      <c r="BP3072" s="199" t="str">
        <f t="shared" si="4327"/>
        <v>BP$15</v>
      </c>
      <c r="BQ3072" s="199" t="str">
        <f t="shared" si="4327"/>
        <v>BQ$15</v>
      </c>
      <c r="BR3072" s="199" t="str">
        <f t="shared" si="4327"/>
        <v>BR$15</v>
      </c>
      <c r="BS3072" s="199" t="str">
        <f t="shared" si="4327"/>
        <v>BS$15</v>
      </c>
      <c r="BT3072" s="199" t="str">
        <f t="shared" si="4327"/>
        <v>BT$15</v>
      </c>
      <c r="BU3072" s="199" t="str">
        <f t="shared" si="4327"/>
        <v>BU$15</v>
      </c>
      <c r="BV3072" s="199" t="str">
        <f t="shared" si="4327"/>
        <v>BV$15</v>
      </c>
      <c r="BW3072" s="199" t="str">
        <f t="shared" si="4327"/>
        <v>BW$15</v>
      </c>
      <c r="BX3072" s="199" t="str">
        <f t="shared" si="4327"/>
        <v>BX$15</v>
      </c>
      <c r="BY3072" s="199" t="str">
        <f t="shared" si="4327"/>
        <v>BY$15</v>
      </c>
      <c r="BZ3072" s="199" t="str">
        <f t="shared" si="4327"/>
        <v>BZ$15</v>
      </c>
      <c r="CA3072" s="199" t="str">
        <f t="shared" si="4327"/>
        <v>CA$15</v>
      </c>
      <c r="CB3072" s="199" t="str">
        <f t="shared" si="4327"/>
        <v>CB$15</v>
      </c>
      <c r="CC3072" s="199" t="str">
        <f t="shared" si="4327"/>
        <v>CC$15</v>
      </c>
      <c r="CD3072" s="199" t="str">
        <f t="shared" si="4327"/>
        <v>CD$15</v>
      </c>
      <c r="CE3072" s="199" t="str">
        <f t="shared" si="4327"/>
        <v>CE$15</v>
      </c>
      <c r="CF3072" s="199" t="str">
        <f t="shared" ref="CF3072:CL3072" si="4328">+CF3058</f>
        <v>CF$15</v>
      </c>
      <c r="CG3072" s="199" t="str">
        <f t="shared" si="4328"/>
        <v>CG$15</v>
      </c>
      <c r="CH3072" s="199" t="str">
        <f t="shared" si="4328"/>
        <v>CH$15</v>
      </c>
      <c r="CI3072" s="199" t="str">
        <f t="shared" si="4328"/>
        <v>CI$15</v>
      </c>
      <c r="CJ3072" s="199" t="str">
        <f t="shared" si="4328"/>
        <v>CJ$15</v>
      </c>
      <c r="CK3072" s="199" t="str">
        <f t="shared" si="4328"/>
        <v>CK$15</v>
      </c>
      <c r="CL3072" s="199" t="str">
        <f t="shared" si="4328"/>
        <v>CL$15</v>
      </c>
    </row>
    <row r="3073" spans="2:90" x14ac:dyDescent="0.4">
      <c r="B3073" s="132"/>
      <c r="E3073" s="8"/>
      <c r="H3073" s="12"/>
      <c r="I3073" s="60"/>
      <c r="J3073" s="60"/>
      <c r="K3073" s="15"/>
      <c r="L3073" s="15"/>
      <c r="M3073" s="15"/>
      <c r="N3073" s="15"/>
      <c r="O3073" s="15"/>
      <c r="P3073" s="15"/>
      <c r="R3073" s="15"/>
      <c r="S3073" s="80"/>
      <c r="T3073" s="80"/>
      <c r="U3073" s="80"/>
      <c r="V3073" s="80"/>
      <c r="W3073" s="80"/>
      <c r="X3073" s="80"/>
      <c r="Y3073" s="80"/>
      <c r="Z3073" s="80"/>
      <c r="AA3073" s="80"/>
      <c r="AB3073" s="80"/>
      <c r="AC3073" s="80"/>
      <c r="AD3073" s="80"/>
      <c r="AE3073" s="80"/>
      <c r="AF3073" s="80"/>
      <c r="AG3073" s="80"/>
      <c r="AH3073" s="80"/>
      <c r="AI3073" s="80"/>
      <c r="AJ3073" s="80"/>
      <c r="AK3073" s="80"/>
      <c r="AL3073" s="80"/>
      <c r="AM3073" s="80"/>
      <c r="AN3073" s="80"/>
      <c r="AO3073" s="80"/>
      <c r="AP3073" s="80"/>
      <c r="AQ3073" s="80"/>
      <c r="AR3073" s="80"/>
      <c r="AS3073" s="80"/>
      <c r="AT3073" s="80"/>
      <c r="AU3073" s="80"/>
      <c r="AV3073" s="80"/>
      <c r="AW3073" s="80"/>
      <c r="AX3073" s="80"/>
      <c r="AY3073" s="80"/>
      <c r="AZ3073" s="80"/>
      <c r="BA3073" s="80"/>
      <c r="BB3073" s="80"/>
      <c r="BC3073" s="80"/>
      <c r="BD3073" s="80"/>
      <c r="BE3073" s="80"/>
      <c r="BF3073" s="80"/>
      <c r="BG3073" s="80"/>
      <c r="BH3073" s="80"/>
      <c r="BI3073" s="80"/>
      <c r="BJ3073" s="80"/>
      <c r="BK3073" s="80"/>
      <c r="BL3073" s="80"/>
      <c r="BM3073" s="80"/>
      <c r="BN3073" s="80"/>
      <c r="BO3073" s="80"/>
      <c r="BP3073" s="80"/>
      <c r="BQ3073" s="80"/>
      <c r="BR3073" s="80"/>
      <c r="BS3073" s="80"/>
      <c r="BT3073" s="80"/>
      <c r="BU3073" s="80"/>
      <c r="BV3073" s="80"/>
      <c r="BW3073" s="80"/>
      <c r="BX3073" s="80"/>
      <c r="BY3073" s="80"/>
      <c r="BZ3073" s="80"/>
      <c r="CA3073" s="80"/>
      <c r="CB3073" s="80"/>
      <c r="CC3073" s="80"/>
      <c r="CD3073" s="80"/>
      <c r="CE3073" s="80"/>
      <c r="CF3073" s="80"/>
      <c r="CG3073" s="80"/>
      <c r="CH3073" s="80"/>
      <c r="CI3073" s="80"/>
      <c r="CJ3073" s="80"/>
      <c r="CK3073" s="80"/>
      <c r="CL3073" s="80"/>
    </row>
    <row r="3074" spans="2:90" x14ac:dyDescent="0.4">
      <c r="B3074" s="132"/>
      <c r="E3074" s="8"/>
      <c r="H3074" s="12"/>
      <c r="I3074" s="60"/>
      <c r="J3074" s="60"/>
      <c r="K3074" s="15"/>
      <c r="L3074" s="15"/>
      <c r="M3074" s="15"/>
      <c r="N3074" s="15"/>
      <c r="O3074" s="15"/>
      <c r="P3074" s="15"/>
      <c r="R3074" s="15"/>
      <c r="S3074" s="80"/>
      <c r="T3074" s="80"/>
      <c r="U3074" s="80"/>
      <c r="V3074" s="80"/>
      <c r="W3074" s="80"/>
      <c r="X3074" s="80"/>
      <c r="Y3074" s="80"/>
      <c r="Z3074" s="80"/>
      <c r="AA3074" s="80"/>
      <c r="AB3074" s="80"/>
      <c r="AC3074" s="80"/>
      <c r="AD3074" s="80"/>
      <c r="AE3074" s="80"/>
      <c r="AF3074" s="80"/>
      <c r="AG3074" s="80"/>
      <c r="AH3074" s="80"/>
      <c r="AI3074" s="80"/>
      <c r="AJ3074" s="80"/>
      <c r="AK3074" s="80"/>
      <c r="AL3074" s="80"/>
      <c r="AM3074" s="80"/>
      <c r="AN3074" s="80"/>
      <c r="AO3074" s="80"/>
      <c r="AP3074" s="80"/>
      <c r="AQ3074" s="80"/>
      <c r="AR3074" s="80"/>
      <c r="AS3074" s="80"/>
      <c r="AT3074" s="80"/>
      <c r="AU3074" s="80"/>
      <c r="AV3074" s="80"/>
      <c r="AW3074" s="80"/>
      <c r="AX3074" s="80"/>
      <c r="AY3074" s="80"/>
      <c r="AZ3074" s="80"/>
      <c r="BA3074" s="80"/>
      <c r="BB3074" s="80"/>
      <c r="BC3074" s="80"/>
      <c r="BD3074" s="80"/>
      <c r="BE3074" s="80"/>
      <c r="BF3074" s="80"/>
      <c r="BG3074" s="80"/>
      <c r="BH3074" s="80"/>
      <c r="BI3074" s="80"/>
      <c r="BJ3074" s="80"/>
      <c r="BK3074" s="80"/>
      <c r="BL3074" s="80"/>
      <c r="BM3074" s="80"/>
      <c r="BN3074" s="80"/>
      <c r="BO3074" s="80"/>
      <c r="BP3074" s="80"/>
      <c r="BQ3074" s="80"/>
      <c r="BR3074" s="80"/>
      <c r="BS3074" s="80"/>
      <c r="BT3074" s="80"/>
      <c r="BU3074" s="80"/>
      <c r="BV3074" s="80"/>
      <c r="BW3074" s="80"/>
      <c r="BX3074" s="80"/>
      <c r="BY3074" s="80"/>
      <c r="BZ3074" s="80"/>
      <c r="CA3074" s="80"/>
      <c r="CB3074" s="80"/>
      <c r="CC3074" s="80"/>
      <c r="CD3074" s="80"/>
      <c r="CE3074" s="80"/>
      <c r="CF3074" s="80"/>
      <c r="CG3074" s="80"/>
      <c r="CH3074" s="80"/>
      <c r="CI3074" s="80"/>
      <c r="CJ3074" s="80"/>
      <c r="CK3074" s="80"/>
      <c r="CL3074" s="80"/>
    </row>
    <row r="3075" spans="2:90" x14ac:dyDescent="0.4">
      <c r="B3075" s="132"/>
      <c r="E3075" s="8"/>
      <c r="H3075" s="12"/>
      <c r="I3075" s="60"/>
      <c r="J3075" s="60"/>
      <c r="K3075" s="15"/>
      <c r="L3075" s="15"/>
      <c r="M3075" s="15"/>
      <c r="N3075" s="15"/>
      <c r="O3075" s="15"/>
      <c r="P3075" s="15"/>
      <c r="R3075" s="15"/>
      <c r="S3075" s="80"/>
      <c r="T3075" s="80"/>
      <c r="U3075" s="80"/>
      <c r="V3075" s="80"/>
      <c r="W3075" s="80"/>
      <c r="X3075" s="80"/>
      <c r="Y3075" s="80"/>
      <c r="Z3075" s="80"/>
      <c r="AA3075" s="80"/>
      <c r="AB3075" s="80"/>
      <c r="AC3075" s="80"/>
      <c r="AD3075" s="80"/>
      <c r="AE3075" s="80"/>
      <c r="AF3075" s="80"/>
      <c r="AG3075" s="80"/>
      <c r="AH3075" s="80"/>
      <c r="AI3075" s="80"/>
      <c r="AJ3075" s="80"/>
      <c r="AK3075" s="80"/>
      <c r="AL3075" s="80"/>
      <c r="AM3075" s="80"/>
      <c r="AN3075" s="80"/>
      <c r="AO3075" s="80"/>
      <c r="AP3075" s="80"/>
      <c r="AQ3075" s="80"/>
      <c r="AR3075" s="80"/>
      <c r="AS3075" s="80"/>
      <c r="AT3075" s="80"/>
      <c r="AU3075" s="80"/>
      <c r="AV3075" s="80"/>
      <c r="AW3075" s="80"/>
      <c r="AX3075" s="80"/>
      <c r="AY3075" s="80"/>
      <c r="AZ3075" s="80"/>
      <c r="BA3075" s="80"/>
      <c r="BB3075" s="80"/>
      <c r="BC3075" s="80"/>
      <c r="BD3075" s="80"/>
      <c r="BE3075" s="80"/>
      <c r="BF3075" s="80"/>
      <c r="BG3075" s="80"/>
      <c r="BH3075" s="80"/>
      <c r="BI3075" s="80"/>
      <c r="BJ3075" s="80"/>
      <c r="BK3075" s="80"/>
      <c r="BL3075" s="80"/>
      <c r="BM3075" s="80"/>
      <c r="BN3075" s="80"/>
      <c r="BO3075" s="80"/>
      <c r="BP3075" s="80"/>
      <c r="BQ3075" s="80"/>
      <c r="BR3075" s="80"/>
      <c r="BS3075" s="80"/>
      <c r="BT3075" s="80"/>
      <c r="BU3075" s="80"/>
      <c r="BV3075" s="80"/>
      <c r="BW3075" s="80"/>
      <c r="BX3075" s="80"/>
      <c r="BY3075" s="80"/>
      <c r="BZ3075" s="80"/>
      <c r="CA3075" s="80"/>
      <c r="CB3075" s="80"/>
      <c r="CC3075" s="80"/>
      <c r="CD3075" s="80"/>
      <c r="CE3075" s="80"/>
      <c r="CF3075" s="80"/>
      <c r="CG3075" s="80"/>
      <c r="CH3075" s="80"/>
      <c r="CI3075" s="80"/>
      <c r="CJ3075" s="80"/>
      <c r="CK3075" s="80"/>
      <c r="CL3075" s="80"/>
    </row>
    <row r="3076" spans="2:90" x14ac:dyDescent="0.4">
      <c r="B3076" s="132"/>
      <c r="E3076" s="8"/>
      <c r="H3076" s="12"/>
      <c r="I3076" s="60"/>
      <c r="J3076" s="60"/>
      <c r="K3076" s="15"/>
      <c r="L3076" s="15"/>
      <c r="M3076" s="15"/>
      <c r="N3076" s="15"/>
      <c r="O3076" s="15"/>
      <c r="P3076" s="15"/>
      <c r="R3076" s="15"/>
      <c r="S3076" s="80"/>
      <c r="T3076" s="80"/>
      <c r="U3076" s="80"/>
      <c r="V3076" s="80"/>
      <c r="W3076" s="80"/>
      <c r="X3076" s="80"/>
      <c r="Y3076" s="80"/>
      <c r="Z3076" s="80"/>
      <c r="AA3076" s="80"/>
      <c r="AB3076" s="80"/>
      <c r="AC3076" s="80"/>
      <c r="AD3076" s="80"/>
      <c r="AE3076" s="80"/>
      <c r="AF3076" s="80"/>
      <c r="AG3076" s="80"/>
      <c r="AH3076" s="80"/>
      <c r="AI3076" s="80"/>
      <c r="AJ3076" s="80"/>
      <c r="AK3076" s="80"/>
      <c r="AL3076" s="80"/>
      <c r="AM3076" s="80"/>
      <c r="AN3076" s="80"/>
      <c r="AO3076" s="80"/>
      <c r="AP3076" s="80"/>
      <c r="AQ3076" s="80"/>
      <c r="AR3076" s="80"/>
      <c r="AS3076" s="80"/>
      <c r="AT3076" s="80"/>
      <c r="AU3076" s="80"/>
      <c r="AV3076" s="80"/>
      <c r="AW3076" s="80"/>
      <c r="AX3076" s="80"/>
      <c r="AY3076" s="80"/>
      <c r="AZ3076" s="80"/>
      <c r="BA3076" s="80"/>
      <c r="BB3076" s="80"/>
      <c r="BC3076" s="80"/>
      <c r="BD3076" s="80"/>
      <c r="BE3076" s="80"/>
      <c r="BF3076" s="80"/>
      <c r="BG3076" s="80"/>
      <c r="BH3076" s="80"/>
      <c r="BI3076" s="80"/>
      <c r="BJ3076" s="80"/>
      <c r="BK3076" s="80"/>
      <c r="BL3076" s="80"/>
      <c r="BM3076" s="80"/>
      <c r="BN3076" s="80"/>
      <c r="BO3076" s="80"/>
      <c r="BP3076" s="80"/>
      <c r="BQ3076" s="80"/>
      <c r="BR3076" s="80"/>
      <c r="BS3076" s="80"/>
      <c r="BT3076" s="80"/>
      <c r="BU3076" s="80"/>
      <c r="BV3076" s="80"/>
      <c r="BW3076" s="80"/>
      <c r="BX3076" s="80"/>
      <c r="BY3076" s="80"/>
      <c r="BZ3076" s="80"/>
      <c r="CA3076" s="80"/>
      <c r="CB3076" s="80"/>
      <c r="CC3076" s="80"/>
      <c r="CD3076" s="80"/>
      <c r="CE3076" s="80"/>
      <c r="CF3076" s="80"/>
      <c r="CG3076" s="80"/>
      <c r="CH3076" s="80"/>
      <c r="CI3076" s="80"/>
      <c r="CJ3076" s="80"/>
      <c r="CK3076" s="80"/>
      <c r="CL3076" s="80"/>
    </row>
    <row r="3077" spans="2:90" x14ac:dyDescent="0.4">
      <c r="B3077" s="132"/>
      <c r="E3077" s="8"/>
      <c r="H3077" s="12"/>
      <c r="I3077" s="60"/>
      <c r="J3077" s="60"/>
      <c r="K3077" s="15"/>
      <c r="L3077" s="15"/>
      <c r="M3077" s="15"/>
      <c r="N3077" s="15"/>
      <c r="O3077" s="15"/>
      <c r="P3077" s="15"/>
      <c r="R3077" s="15"/>
      <c r="S3077" s="80"/>
      <c r="T3077" s="80"/>
      <c r="U3077" s="80"/>
      <c r="V3077" s="80"/>
      <c r="W3077" s="80"/>
      <c r="X3077" s="80"/>
      <c r="Y3077" s="80"/>
      <c r="Z3077" s="80"/>
      <c r="AA3077" s="80"/>
      <c r="AB3077" s="80"/>
      <c r="AC3077" s="80"/>
      <c r="AD3077" s="80"/>
      <c r="AE3077" s="80"/>
      <c r="AF3077" s="80"/>
      <c r="AG3077" s="80"/>
      <c r="AH3077" s="80"/>
      <c r="AI3077" s="80"/>
      <c r="AJ3077" s="80"/>
      <c r="AK3077" s="80"/>
      <c r="AL3077" s="80"/>
      <c r="AM3077" s="80"/>
      <c r="AN3077" s="80"/>
      <c r="AO3077" s="80"/>
      <c r="AP3077" s="80"/>
      <c r="AQ3077" s="80"/>
      <c r="AR3077" s="80"/>
      <c r="AS3077" s="80"/>
      <c r="AT3077" s="80"/>
      <c r="AU3077" s="80"/>
      <c r="AV3077" s="80"/>
      <c r="AW3077" s="80"/>
      <c r="AX3077" s="80"/>
      <c r="AY3077" s="80"/>
      <c r="AZ3077" s="80"/>
      <c r="BA3077" s="80"/>
      <c r="BB3077" s="80"/>
      <c r="BC3077" s="80"/>
      <c r="BD3077" s="80"/>
      <c r="BE3077" s="80"/>
      <c r="BF3077" s="80"/>
      <c r="BG3077" s="80"/>
      <c r="BH3077" s="80"/>
      <c r="BI3077" s="80"/>
      <c r="BJ3077" s="80"/>
      <c r="BK3077" s="80"/>
      <c r="BL3077" s="80"/>
      <c r="BM3077" s="80"/>
      <c r="BN3077" s="80"/>
      <c r="BO3077" s="80"/>
      <c r="BP3077" s="80"/>
      <c r="BQ3077" s="80"/>
      <c r="BR3077" s="80"/>
      <c r="BS3077" s="80"/>
      <c r="BT3077" s="80"/>
      <c r="BU3077" s="80"/>
      <c r="BV3077" s="80"/>
      <c r="BW3077" s="80"/>
      <c r="BX3077" s="80"/>
      <c r="BY3077" s="80"/>
      <c r="BZ3077" s="80"/>
      <c r="CA3077" s="80"/>
      <c r="CB3077" s="80"/>
      <c r="CC3077" s="80"/>
      <c r="CD3077" s="80"/>
      <c r="CE3077" s="80"/>
      <c r="CF3077" s="80"/>
      <c r="CG3077" s="80"/>
      <c r="CH3077" s="80"/>
      <c r="CI3077" s="80"/>
      <c r="CJ3077" s="80"/>
      <c r="CK3077" s="80"/>
      <c r="CL3077" s="80"/>
    </row>
    <row r="3078" spans="2:90" x14ac:dyDescent="0.4">
      <c r="B3078" s="132"/>
      <c r="E3078" s="8"/>
      <c r="H3078" s="12"/>
      <c r="I3078" s="60"/>
      <c r="J3078" s="60"/>
      <c r="K3078" s="15"/>
      <c r="L3078" s="15"/>
      <c r="M3078" s="15"/>
      <c r="N3078" s="15"/>
      <c r="O3078" s="15"/>
      <c r="P3078" s="15"/>
      <c r="R3078" s="15"/>
      <c r="S3078" s="80"/>
      <c r="T3078" s="80"/>
      <c r="U3078" s="80"/>
      <c r="V3078" s="80"/>
      <c r="W3078" s="80"/>
      <c r="X3078" s="80"/>
      <c r="Y3078" s="80"/>
      <c r="Z3078" s="80"/>
      <c r="AA3078" s="80"/>
      <c r="AB3078" s="80"/>
      <c r="AC3078" s="80"/>
      <c r="AD3078" s="80"/>
      <c r="AE3078" s="80"/>
      <c r="AF3078" s="80"/>
      <c r="AG3078" s="80"/>
      <c r="AH3078" s="80"/>
      <c r="AI3078" s="80"/>
      <c r="AJ3078" s="80"/>
      <c r="AK3078" s="80"/>
      <c r="AL3078" s="80"/>
      <c r="AM3078" s="80"/>
      <c r="AN3078" s="80"/>
      <c r="AO3078" s="80"/>
      <c r="AP3078" s="80"/>
      <c r="AQ3078" s="80"/>
      <c r="AR3078" s="80"/>
      <c r="AS3078" s="80"/>
      <c r="AT3078" s="80"/>
      <c r="AU3078" s="80"/>
      <c r="AV3078" s="80"/>
      <c r="AW3078" s="80"/>
      <c r="AX3078" s="80"/>
      <c r="AY3078" s="80"/>
      <c r="AZ3078" s="80"/>
      <c r="BA3078" s="80"/>
      <c r="BB3078" s="80"/>
      <c r="BC3078" s="80"/>
      <c r="BD3078" s="80"/>
      <c r="BE3078" s="80"/>
      <c r="BF3078" s="80"/>
      <c r="BG3078" s="80"/>
      <c r="BH3078" s="80"/>
      <c r="BI3078" s="80"/>
      <c r="BJ3078" s="80"/>
      <c r="BK3078" s="80"/>
      <c r="BL3078" s="80"/>
      <c r="BM3078" s="80"/>
      <c r="BN3078" s="80"/>
      <c r="BO3078" s="80"/>
      <c r="BP3078" s="80"/>
      <c r="BQ3078" s="80"/>
      <c r="BR3078" s="80"/>
      <c r="BS3078" s="80"/>
      <c r="BT3078" s="80"/>
      <c r="BU3078" s="80"/>
      <c r="BV3078" s="80"/>
      <c r="BW3078" s="80"/>
      <c r="BX3078" s="80"/>
      <c r="BY3078" s="80"/>
      <c r="BZ3078" s="80"/>
      <c r="CA3078" s="80"/>
      <c r="CB3078" s="80"/>
      <c r="CC3078" s="80"/>
      <c r="CD3078" s="80"/>
      <c r="CE3078" s="80"/>
      <c r="CF3078" s="80"/>
      <c r="CG3078" s="80"/>
      <c r="CH3078" s="80"/>
      <c r="CI3078" s="80"/>
      <c r="CJ3078" s="80"/>
      <c r="CK3078" s="80"/>
      <c r="CL3078" s="80"/>
    </row>
    <row r="3079" spans="2:90" x14ac:dyDescent="0.4">
      <c r="B3079" s="132"/>
      <c r="E3079" s="8"/>
      <c r="H3079" s="12"/>
      <c r="I3079" s="60"/>
      <c r="J3079" s="60"/>
      <c r="K3079" s="15"/>
      <c r="L3079" s="15"/>
      <c r="M3079" s="15"/>
      <c r="N3079" s="15"/>
      <c r="O3079" s="15"/>
      <c r="P3079" s="15"/>
      <c r="R3079" s="15"/>
      <c r="S3079" s="80"/>
      <c r="T3079" s="80"/>
      <c r="U3079" s="80"/>
      <c r="V3079" s="80"/>
      <c r="W3079" s="80"/>
      <c r="X3079" s="80"/>
      <c r="Y3079" s="80"/>
      <c r="Z3079" s="80"/>
      <c r="AA3079" s="80"/>
      <c r="AB3079" s="80"/>
      <c r="AC3079" s="80"/>
      <c r="AD3079" s="80"/>
      <c r="AE3079" s="80"/>
      <c r="AF3079" s="80"/>
      <c r="AG3079" s="80"/>
      <c r="AH3079" s="80"/>
      <c r="AI3079" s="80"/>
      <c r="AJ3079" s="80"/>
      <c r="AK3079" s="80"/>
      <c r="AL3079" s="80"/>
      <c r="AM3079" s="80"/>
      <c r="AN3079" s="80"/>
      <c r="AO3079" s="80"/>
      <c r="AP3079" s="80"/>
      <c r="AQ3079" s="80"/>
      <c r="AR3079" s="80"/>
      <c r="AS3079" s="80"/>
      <c r="AT3079" s="80"/>
      <c r="AU3079" s="80"/>
      <c r="AV3079" s="80"/>
      <c r="AW3079" s="80"/>
      <c r="AX3079" s="80"/>
      <c r="AY3079" s="80"/>
      <c r="AZ3079" s="80"/>
      <c r="BA3079" s="80"/>
      <c r="BB3079" s="80"/>
      <c r="BC3079" s="80"/>
      <c r="BD3079" s="80"/>
      <c r="BE3079" s="80"/>
      <c r="BF3079" s="80"/>
      <c r="BG3079" s="80"/>
      <c r="BH3079" s="80"/>
      <c r="BI3079" s="80"/>
      <c r="BJ3079" s="80"/>
      <c r="BK3079" s="80"/>
      <c r="BL3079" s="80"/>
      <c r="BM3079" s="80"/>
      <c r="BN3079" s="80"/>
      <c r="BO3079" s="80"/>
      <c r="BP3079" s="80"/>
      <c r="BQ3079" s="80"/>
      <c r="BR3079" s="80"/>
      <c r="BS3079" s="80"/>
      <c r="BT3079" s="80"/>
      <c r="BU3079" s="80"/>
      <c r="BV3079" s="80"/>
      <c r="BW3079" s="80"/>
      <c r="BX3079" s="80"/>
      <c r="BY3079" s="80"/>
      <c r="BZ3079" s="80"/>
      <c r="CA3079" s="80"/>
      <c r="CB3079" s="80"/>
      <c r="CC3079" s="80"/>
      <c r="CD3079" s="80"/>
      <c r="CE3079" s="80"/>
      <c r="CF3079" s="80"/>
      <c r="CG3079" s="80"/>
      <c r="CH3079" s="80"/>
      <c r="CI3079" s="80"/>
      <c r="CJ3079" s="80"/>
      <c r="CK3079" s="80"/>
      <c r="CL3079" s="80"/>
    </row>
    <row r="3080" spans="2:90" x14ac:dyDescent="0.4">
      <c r="B3080" s="132"/>
      <c r="E3080" s="8"/>
      <c r="H3080" s="12"/>
      <c r="I3080" s="60"/>
      <c r="J3080" s="60"/>
      <c r="K3080" s="15"/>
      <c r="L3080" s="15"/>
      <c r="M3080" s="15"/>
      <c r="N3080" s="15"/>
      <c r="O3080" s="15"/>
      <c r="P3080" s="15"/>
      <c r="R3080" s="15"/>
      <c r="S3080" s="80"/>
      <c r="T3080" s="80"/>
      <c r="U3080" s="80"/>
      <c r="V3080" s="80"/>
      <c r="W3080" s="80"/>
      <c r="X3080" s="80"/>
      <c r="Y3080" s="80"/>
      <c r="Z3080" s="80"/>
      <c r="AA3080" s="80"/>
      <c r="AB3080" s="80"/>
      <c r="AC3080" s="80"/>
      <c r="AD3080" s="80"/>
      <c r="AE3080" s="80"/>
      <c r="AF3080" s="80"/>
      <c r="AG3080" s="80"/>
      <c r="AH3080" s="80"/>
      <c r="AI3080" s="80"/>
      <c r="AJ3080" s="80"/>
      <c r="AK3080" s="80"/>
      <c r="AL3080" s="80"/>
      <c r="AM3080" s="80"/>
      <c r="AN3080" s="80"/>
      <c r="AO3080" s="80"/>
      <c r="AP3080" s="80"/>
      <c r="AQ3080" s="80"/>
      <c r="AR3080" s="80"/>
      <c r="AS3080" s="80"/>
      <c r="AT3080" s="80"/>
      <c r="AU3080" s="80"/>
      <c r="AV3080" s="80"/>
      <c r="AW3080" s="80"/>
      <c r="AX3080" s="80"/>
      <c r="AY3080" s="80"/>
      <c r="AZ3080" s="80"/>
      <c r="BA3080" s="80"/>
      <c r="BB3080" s="80"/>
      <c r="BC3080" s="80"/>
      <c r="BD3080" s="80"/>
      <c r="BE3080" s="80"/>
      <c r="BF3080" s="80"/>
      <c r="BG3080" s="80"/>
      <c r="BH3080" s="80"/>
      <c r="BI3080" s="80"/>
      <c r="BJ3080" s="80"/>
      <c r="BK3080" s="80"/>
      <c r="BL3080" s="80"/>
      <c r="BM3080" s="80"/>
      <c r="BN3080" s="80"/>
      <c r="BO3080" s="80"/>
      <c r="BP3080" s="80"/>
      <c r="BQ3080" s="80"/>
      <c r="BR3080" s="80"/>
      <c r="BS3080" s="80"/>
      <c r="BT3080" s="80"/>
      <c r="BU3080" s="80"/>
      <c r="BV3080" s="80"/>
      <c r="BW3080" s="80"/>
      <c r="BX3080" s="80"/>
      <c r="BY3080" s="80"/>
      <c r="BZ3080" s="80"/>
      <c r="CA3080" s="80"/>
      <c r="CB3080" s="80"/>
      <c r="CC3080" s="80"/>
      <c r="CD3080" s="80"/>
      <c r="CE3080" s="80"/>
      <c r="CF3080" s="80"/>
      <c r="CG3080" s="80"/>
      <c r="CH3080" s="80"/>
      <c r="CI3080" s="80"/>
      <c r="CJ3080" s="80"/>
      <c r="CK3080" s="80"/>
      <c r="CL3080" s="80"/>
    </row>
    <row r="3081" spans="2:90" x14ac:dyDescent="0.4">
      <c r="B3081" s="132"/>
      <c r="E3081" s="8"/>
      <c r="H3081" s="12"/>
      <c r="I3081" s="60"/>
      <c r="J3081" s="60"/>
      <c r="K3081" s="15"/>
      <c r="L3081" s="15"/>
      <c r="M3081" s="15"/>
      <c r="N3081" s="15"/>
      <c r="O3081" s="15"/>
      <c r="P3081" s="15"/>
      <c r="R3081" s="15"/>
      <c r="S3081" s="175"/>
      <c r="T3081" s="175"/>
      <c r="U3081" s="175"/>
      <c r="V3081" s="175"/>
      <c r="W3081" s="175"/>
      <c r="X3081" s="175"/>
      <c r="Y3081" s="175"/>
      <c r="Z3081" s="175"/>
      <c r="AA3081" s="175"/>
      <c r="AB3081" s="175"/>
      <c r="AC3081" s="175"/>
      <c r="AD3081" s="175"/>
      <c r="AE3081" s="175"/>
      <c r="AF3081" s="175"/>
      <c r="AG3081" s="175"/>
      <c r="AH3081" s="175"/>
      <c r="AI3081" s="175"/>
      <c r="AJ3081" s="175"/>
      <c r="AK3081" s="175"/>
      <c r="AL3081" s="175"/>
      <c r="AM3081" s="175"/>
      <c r="AN3081" s="175"/>
      <c r="AO3081" s="175"/>
      <c r="AP3081" s="175"/>
      <c r="AQ3081" s="175"/>
      <c r="AR3081" s="175"/>
      <c r="AS3081" s="175"/>
      <c r="AT3081" s="175"/>
      <c r="AU3081" s="175"/>
      <c r="AV3081" s="175"/>
      <c r="AW3081" s="175"/>
      <c r="AX3081" s="175"/>
      <c r="AY3081" s="175"/>
      <c r="AZ3081" s="175"/>
      <c r="BA3081" s="175"/>
      <c r="BB3081" s="175"/>
      <c r="BC3081" s="175"/>
      <c r="BD3081" s="175"/>
      <c r="BE3081" s="175"/>
      <c r="BF3081" s="175"/>
      <c r="BG3081" s="175"/>
      <c r="BH3081" s="175"/>
      <c r="BI3081" s="175"/>
      <c r="BJ3081" s="175"/>
      <c r="BK3081" s="175"/>
      <c r="BL3081" s="175"/>
      <c r="BM3081" s="175"/>
      <c r="BN3081" s="175"/>
      <c r="BO3081" s="175"/>
      <c r="BP3081" s="175"/>
      <c r="BQ3081" s="175"/>
      <c r="BR3081" s="175"/>
      <c r="BS3081" s="175"/>
      <c r="BT3081" s="175"/>
      <c r="BU3081" s="175"/>
      <c r="BV3081" s="175"/>
      <c r="BW3081" s="175"/>
      <c r="BX3081" s="175"/>
      <c r="BY3081" s="175"/>
      <c r="BZ3081" s="175"/>
      <c r="CA3081" s="175"/>
      <c r="CB3081" s="175"/>
      <c r="CC3081" s="175"/>
      <c r="CD3081" s="175"/>
      <c r="CE3081" s="175"/>
      <c r="CF3081" s="175"/>
      <c r="CG3081" s="175"/>
      <c r="CH3081" s="175"/>
      <c r="CI3081" s="175"/>
      <c r="CJ3081" s="175"/>
      <c r="CK3081" s="175"/>
      <c r="CL3081" s="175"/>
    </row>
    <row r="3082" spans="2:90" x14ac:dyDescent="0.4">
      <c r="B3082" s="132"/>
      <c r="E3082" s="8"/>
      <c r="H3082" s="12"/>
      <c r="I3082" s="60"/>
      <c r="J3082" s="60"/>
      <c r="K3082" s="15"/>
      <c r="L3082" s="15"/>
      <c r="M3082" s="15"/>
      <c r="N3082" s="15"/>
      <c r="O3082" s="15"/>
      <c r="P3082" s="15"/>
      <c r="R3082" s="15"/>
      <c r="S3082" s="175"/>
      <c r="T3082" s="175"/>
      <c r="U3082" s="175"/>
      <c r="V3082" s="175"/>
      <c r="W3082" s="175"/>
      <c r="X3082" s="175"/>
      <c r="Y3082" s="175"/>
      <c r="Z3082" s="175"/>
      <c r="AA3082" s="175"/>
      <c r="AB3082" s="175"/>
      <c r="AC3082" s="175"/>
      <c r="AD3082" s="175"/>
      <c r="AE3082" s="175"/>
      <c r="AF3082" s="175"/>
      <c r="AG3082" s="175"/>
      <c r="AH3082" s="175"/>
      <c r="AI3082" s="175"/>
      <c r="AJ3082" s="175"/>
      <c r="AK3082" s="175"/>
      <c r="AL3082" s="175"/>
      <c r="AM3082" s="175"/>
      <c r="AN3082" s="175"/>
      <c r="AO3082" s="175"/>
      <c r="AP3082" s="175"/>
      <c r="AQ3082" s="175"/>
      <c r="AR3082" s="175"/>
      <c r="AS3082" s="175"/>
      <c r="AT3082" s="175"/>
      <c r="AU3082" s="175"/>
      <c r="AV3082" s="175"/>
      <c r="AW3082" s="175"/>
      <c r="AX3082" s="175"/>
      <c r="AY3082" s="175"/>
      <c r="AZ3082" s="175"/>
      <c r="BA3082" s="175"/>
      <c r="BB3082" s="175"/>
      <c r="BC3082" s="175"/>
      <c r="BD3082" s="175"/>
      <c r="BE3082" s="175"/>
      <c r="BF3082" s="175"/>
      <c r="BG3082" s="175"/>
      <c r="BH3082" s="175"/>
      <c r="BI3082" s="175"/>
      <c r="BJ3082" s="175"/>
      <c r="BK3082" s="175"/>
      <c r="BL3082" s="175"/>
      <c r="BM3082" s="175"/>
      <c r="BN3082" s="175"/>
      <c r="BO3082" s="175"/>
      <c r="BP3082" s="175"/>
      <c r="BQ3082" s="175"/>
      <c r="BR3082" s="175"/>
      <c r="BS3082" s="175"/>
      <c r="BT3082" s="175"/>
      <c r="BU3082" s="175"/>
      <c r="BV3082" s="175"/>
      <c r="BW3082" s="175"/>
      <c r="BX3082" s="175"/>
      <c r="BY3082" s="175"/>
      <c r="BZ3082" s="175"/>
      <c r="CA3082" s="175"/>
      <c r="CB3082" s="175"/>
      <c r="CC3082" s="175"/>
      <c r="CD3082" s="175"/>
      <c r="CE3082" s="175"/>
      <c r="CF3082" s="175"/>
      <c r="CG3082" s="175"/>
      <c r="CH3082" s="175"/>
      <c r="CI3082" s="175"/>
      <c r="CJ3082" s="175"/>
      <c r="CK3082" s="175"/>
      <c r="CL3082" s="175"/>
    </row>
    <row r="3083" spans="2:90" x14ac:dyDescent="0.4">
      <c r="B3083" s="132"/>
      <c r="E3083" s="8"/>
      <c r="H3083" s="12"/>
      <c r="I3083" s="60"/>
      <c r="J3083" s="60"/>
      <c r="K3083" s="15"/>
      <c r="L3083" s="15"/>
      <c r="M3083" s="15"/>
      <c r="N3083" s="15"/>
      <c r="O3083" s="15"/>
      <c r="P3083" s="15"/>
      <c r="R3083" s="15"/>
      <c r="S3083" s="175"/>
      <c r="T3083" s="175"/>
      <c r="U3083" s="175"/>
      <c r="V3083" s="175"/>
      <c r="W3083" s="175"/>
      <c r="X3083" s="175"/>
      <c r="Y3083" s="175"/>
      <c r="Z3083" s="175"/>
      <c r="AA3083" s="175"/>
      <c r="AB3083" s="175"/>
      <c r="AC3083" s="175"/>
      <c r="AD3083" s="175"/>
      <c r="AE3083" s="175"/>
      <c r="AF3083" s="175"/>
      <c r="AG3083" s="175"/>
      <c r="AH3083" s="175"/>
      <c r="AI3083" s="175"/>
      <c r="AJ3083" s="175"/>
      <c r="AK3083" s="175"/>
      <c r="AL3083" s="175"/>
      <c r="AM3083" s="175"/>
      <c r="AN3083" s="175"/>
      <c r="AO3083" s="175"/>
      <c r="AP3083" s="175"/>
      <c r="AQ3083" s="175"/>
      <c r="AR3083" s="175"/>
      <c r="AS3083" s="175"/>
      <c r="AT3083" s="175"/>
      <c r="AU3083" s="175"/>
      <c r="AV3083" s="175"/>
      <c r="AW3083" s="175"/>
      <c r="AX3083" s="175"/>
      <c r="AY3083" s="175"/>
      <c r="AZ3083" s="175"/>
      <c r="BA3083" s="175"/>
      <c r="BB3083" s="175"/>
      <c r="BC3083" s="175"/>
      <c r="BD3083" s="175"/>
      <c r="BE3083" s="175"/>
      <c r="BF3083" s="175"/>
      <c r="BG3083" s="175"/>
      <c r="BH3083" s="175"/>
      <c r="BI3083" s="175"/>
      <c r="BJ3083" s="175"/>
      <c r="BK3083" s="175"/>
      <c r="BL3083" s="175"/>
      <c r="BM3083" s="175"/>
      <c r="BN3083" s="175"/>
      <c r="BO3083" s="175"/>
      <c r="BP3083" s="175"/>
      <c r="BQ3083" s="175"/>
      <c r="BR3083" s="175"/>
      <c r="BS3083" s="175"/>
      <c r="BT3083" s="175"/>
      <c r="BU3083" s="175"/>
      <c r="BV3083" s="175"/>
      <c r="BW3083" s="175"/>
      <c r="BX3083" s="175"/>
      <c r="BY3083" s="175"/>
      <c r="BZ3083" s="175"/>
      <c r="CA3083" s="175"/>
      <c r="CB3083" s="175"/>
      <c r="CC3083" s="175"/>
      <c r="CD3083" s="175"/>
      <c r="CE3083" s="175"/>
      <c r="CF3083" s="175"/>
      <c r="CG3083" s="175"/>
      <c r="CH3083" s="175"/>
      <c r="CI3083" s="175"/>
      <c r="CJ3083" s="175"/>
      <c r="CK3083" s="175"/>
      <c r="CL3083" s="175"/>
    </row>
    <row r="3084" spans="2:90" x14ac:dyDescent="0.4">
      <c r="B3084" s="132"/>
      <c r="E3084" s="8"/>
      <c r="H3084" s="12"/>
      <c r="I3084" s="60"/>
      <c r="J3084" s="60"/>
      <c r="K3084" s="15"/>
      <c r="L3084" s="15"/>
      <c r="M3084" s="15"/>
      <c r="N3084" s="15"/>
      <c r="O3084" s="15"/>
      <c r="P3084" s="15"/>
      <c r="R3084" s="15"/>
      <c r="S3084" s="175"/>
      <c r="T3084" s="175"/>
      <c r="U3084" s="175"/>
      <c r="V3084" s="175"/>
      <c r="W3084" s="175"/>
      <c r="X3084" s="175"/>
      <c r="Y3084" s="175"/>
      <c r="Z3084" s="175"/>
      <c r="AA3084" s="175"/>
      <c r="AB3084" s="175"/>
      <c r="AC3084" s="175"/>
      <c r="AD3084" s="175"/>
      <c r="AE3084" s="175"/>
      <c r="AF3084" s="175"/>
      <c r="AG3084" s="175"/>
      <c r="AH3084" s="175"/>
      <c r="AI3084" s="175"/>
      <c r="AJ3084" s="175"/>
      <c r="AK3084" s="175"/>
      <c r="AL3084" s="175"/>
      <c r="AM3084" s="175"/>
      <c r="AN3084" s="175"/>
      <c r="AO3084" s="175"/>
      <c r="AP3084" s="175"/>
      <c r="AQ3084" s="175"/>
      <c r="AR3084" s="175"/>
      <c r="AS3084" s="175"/>
      <c r="AT3084" s="175"/>
      <c r="AU3084" s="175"/>
      <c r="AV3084" s="175"/>
      <c r="AW3084" s="175"/>
      <c r="AX3084" s="175"/>
      <c r="AY3084" s="175"/>
      <c r="AZ3084" s="175"/>
      <c r="BA3084" s="175"/>
      <c r="BB3084" s="175"/>
      <c r="BC3084" s="175"/>
      <c r="BD3084" s="175"/>
      <c r="BE3084" s="175"/>
      <c r="BF3084" s="175"/>
      <c r="BG3084" s="175"/>
      <c r="BH3084" s="175"/>
      <c r="BI3084" s="175"/>
      <c r="BJ3084" s="175"/>
      <c r="BK3084" s="175"/>
      <c r="BL3084" s="175"/>
      <c r="BM3084" s="175"/>
      <c r="BN3084" s="175"/>
      <c r="BO3084" s="175"/>
      <c r="BP3084" s="175"/>
      <c r="BQ3084" s="175"/>
      <c r="BR3084" s="175"/>
      <c r="BS3084" s="175"/>
      <c r="BT3084" s="175"/>
      <c r="BU3084" s="175"/>
      <c r="BV3084" s="175"/>
      <c r="BW3084" s="175"/>
      <c r="BX3084" s="175"/>
      <c r="BY3084" s="175"/>
      <c r="BZ3084" s="175"/>
      <c r="CA3084" s="175"/>
      <c r="CB3084" s="175"/>
      <c r="CC3084" s="175"/>
      <c r="CD3084" s="175"/>
      <c r="CE3084" s="175"/>
      <c r="CF3084" s="175"/>
      <c r="CG3084" s="175"/>
      <c r="CH3084" s="175"/>
      <c r="CI3084" s="175"/>
      <c r="CJ3084" s="175"/>
      <c r="CK3084" s="175"/>
      <c r="CL3084" s="175"/>
    </row>
    <row r="3085" spans="2:90" x14ac:dyDescent="0.4">
      <c r="B3085" s="132"/>
      <c r="E3085" s="8"/>
      <c r="H3085" s="12"/>
      <c r="I3085" s="60"/>
      <c r="J3085" s="60"/>
      <c r="K3085" s="15"/>
      <c r="L3085" s="15"/>
      <c r="M3085" s="15"/>
      <c r="N3085" s="15"/>
      <c r="O3085" s="15"/>
      <c r="P3085" s="15"/>
      <c r="R3085" s="15"/>
      <c r="S3085" s="175"/>
      <c r="T3085" s="175"/>
      <c r="U3085" s="175"/>
      <c r="V3085" s="175"/>
      <c r="W3085" s="175"/>
      <c r="X3085" s="175"/>
      <c r="Y3085" s="175"/>
      <c r="Z3085" s="175"/>
      <c r="AA3085" s="175"/>
      <c r="AB3085" s="175"/>
      <c r="AC3085" s="175"/>
      <c r="AD3085" s="175"/>
      <c r="AE3085" s="175"/>
      <c r="AF3085" s="175"/>
      <c r="AG3085" s="175"/>
      <c r="AH3085" s="175"/>
      <c r="AI3085" s="175"/>
      <c r="AJ3085" s="175"/>
      <c r="AK3085" s="175"/>
      <c r="AL3085" s="175"/>
      <c r="AM3085" s="175"/>
      <c r="AN3085" s="175"/>
      <c r="AO3085" s="175"/>
      <c r="AP3085" s="175"/>
      <c r="AQ3085" s="175"/>
      <c r="AR3085" s="175"/>
      <c r="AS3085" s="175"/>
      <c r="AT3085" s="175"/>
      <c r="AU3085" s="175"/>
      <c r="AV3085" s="175"/>
      <c r="AW3085" s="175"/>
      <c r="AX3085" s="175"/>
      <c r="AY3085" s="175"/>
      <c r="AZ3085" s="175"/>
      <c r="BA3085" s="175"/>
      <c r="BB3085" s="175"/>
      <c r="BC3085" s="175"/>
      <c r="BD3085" s="175"/>
      <c r="BE3085" s="175"/>
      <c r="BF3085" s="175"/>
      <c r="BG3085" s="175"/>
      <c r="BH3085" s="175"/>
      <c r="BI3085" s="175"/>
      <c r="BJ3085" s="175"/>
      <c r="BK3085" s="175"/>
      <c r="BL3085" s="175"/>
      <c r="BM3085" s="175"/>
      <c r="BN3085" s="175"/>
      <c r="BO3085" s="175"/>
      <c r="BP3085" s="175"/>
      <c r="BQ3085" s="175"/>
      <c r="BR3085" s="175"/>
      <c r="BS3085" s="175"/>
      <c r="BT3085" s="175"/>
      <c r="BU3085" s="175"/>
      <c r="BV3085" s="175"/>
      <c r="BW3085" s="175"/>
      <c r="BX3085" s="175"/>
      <c r="BY3085" s="175"/>
      <c r="BZ3085" s="175"/>
      <c r="CA3085" s="175"/>
      <c r="CB3085" s="175"/>
      <c r="CC3085" s="175"/>
      <c r="CD3085" s="175"/>
      <c r="CE3085" s="175"/>
      <c r="CF3085" s="175"/>
      <c r="CG3085" s="175"/>
      <c r="CH3085" s="175"/>
      <c r="CI3085" s="175"/>
      <c r="CJ3085" s="175"/>
      <c r="CK3085" s="175"/>
      <c r="CL3085" s="175"/>
    </row>
    <row r="3086" spans="2:90" x14ac:dyDescent="0.4">
      <c r="B3086" s="132"/>
      <c r="E3086" s="8"/>
      <c r="H3086" s="12"/>
      <c r="I3086" s="60"/>
      <c r="J3086" s="60"/>
      <c r="K3086" s="15"/>
      <c r="L3086" s="15"/>
      <c r="M3086" s="15"/>
      <c r="N3086" s="15"/>
      <c r="O3086" s="15"/>
      <c r="P3086" s="15"/>
      <c r="R3086" s="15"/>
      <c r="S3086" s="175"/>
      <c r="T3086" s="175"/>
      <c r="U3086" s="175"/>
      <c r="V3086" s="175"/>
      <c r="W3086" s="175"/>
      <c r="X3086" s="175"/>
      <c r="Y3086" s="175"/>
      <c r="Z3086" s="175"/>
      <c r="AA3086" s="175"/>
      <c r="AB3086" s="175"/>
      <c r="AC3086" s="175"/>
      <c r="AD3086" s="175"/>
      <c r="AE3086" s="175"/>
      <c r="AF3086" s="175"/>
      <c r="AG3086" s="175"/>
      <c r="AH3086" s="175"/>
      <c r="AI3086" s="175"/>
      <c r="AJ3086" s="175"/>
      <c r="AK3086" s="175"/>
      <c r="AL3086" s="175"/>
      <c r="AM3086" s="175"/>
      <c r="AN3086" s="175"/>
      <c r="AO3086" s="175"/>
      <c r="AP3086" s="175"/>
      <c r="AQ3086" s="175"/>
      <c r="AR3086" s="175"/>
      <c r="AS3086" s="175"/>
      <c r="AT3086" s="175"/>
      <c r="AU3086" s="175"/>
      <c r="AV3086" s="175"/>
      <c r="AW3086" s="175"/>
      <c r="AX3086" s="175"/>
      <c r="AY3086" s="175"/>
      <c r="AZ3086" s="175"/>
      <c r="BA3086" s="175"/>
      <c r="BB3086" s="175"/>
      <c r="BC3086" s="175"/>
      <c r="BD3086" s="175"/>
      <c r="BE3086" s="175"/>
      <c r="BF3086" s="175"/>
      <c r="BG3086" s="175"/>
      <c r="BH3086" s="175"/>
      <c r="BI3086" s="175"/>
      <c r="BJ3086" s="175"/>
      <c r="BK3086" s="175"/>
      <c r="BL3086" s="175"/>
      <c r="BM3086" s="175"/>
      <c r="BN3086" s="175"/>
      <c r="BO3086" s="175"/>
      <c r="BP3086" s="175"/>
      <c r="BQ3086" s="175"/>
      <c r="BR3086" s="175"/>
      <c r="BS3086" s="175"/>
      <c r="BT3086" s="175"/>
      <c r="BU3086" s="175"/>
      <c r="BV3086" s="175"/>
      <c r="BW3086" s="175"/>
      <c r="BX3086" s="175"/>
      <c r="BY3086" s="175"/>
      <c r="BZ3086" s="175"/>
      <c r="CA3086" s="175"/>
      <c r="CB3086" s="175"/>
      <c r="CC3086" s="175"/>
      <c r="CD3086" s="175"/>
      <c r="CE3086" s="175"/>
      <c r="CF3086" s="175"/>
      <c r="CG3086" s="175"/>
      <c r="CH3086" s="175"/>
      <c r="CI3086" s="175"/>
      <c r="CJ3086" s="175"/>
      <c r="CK3086" s="175"/>
      <c r="CL3086" s="175"/>
    </row>
    <row r="3087" spans="2:90" x14ac:dyDescent="0.4">
      <c r="B3087" s="132"/>
      <c r="E3087" s="8"/>
      <c r="H3087" s="12"/>
      <c r="I3087" s="60"/>
      <c r="J3087" s="60"/>
      <c r="K3087" s="15"/>
      <c r="L3087" s="15"/>
      <c r="M3087" s="15"/>
      <c r="N3087" s="15"/>
      <c r="O3087" s="15"/>
      <c r="P3087" s="15"/>
      <c r="R3087" s="15"/>
      <c r="S3087" s="175"/>
      <c r="T3087" s="175"/>
      <c r="U3087" s="175"/>
      <c r="V3087" s="175"/>
      <c r="W3087" s="175"/>
      <c r="X3087" s="175"/>
      <c r="Y3087" s="175"/>
      <c r="Z3087" s="175"/>
      <c r="AA3087" s="175"/>
      <c r="AB3087" s="175"/>
      <c r="AC3087" s="175"/>
      <c r="AD3087" s="175"/>
      <c r="AE3087" s="175"/>
      <c r="AF3087" s="175"/>
      <c r="AG3087" s="175"/>
      <c r="AH3087" s="175"/>
      <c r="AI3087" s="175"/>
      <c r="AJ3087" s="175"/>
      <c r="AK3087" s="175"/>
      <c r="AL3087" s="175"/>
      <c r="AM3087" s="175"/>
      <c r="AN3087" s="175"/>
      <c r="AO3087" s="175"/>
      <c r="AP3087" s="175"/>
      <c r="AQ3087" s="175"/>
      <c r="AR3087" s="175"/>
      <c r="AS3087" s="175"/>
      <c r="AT3087" s="175"/>
      <c r="AU3087" s="175"/>
      <c r="AV3087" s="175"/>
      <c r="AW3087" s="175"/>
      <c r="AX3087" s="175"/>
      <c r="AY3087" s="175"/>
      <c r="AZ3087" s="175"/>
      <c r="BA3087" s="175"/>
      <c r="BB3087" s="175"/>
      <c r="BC3087" s="175"/>
      <c r="BD3087" s="175"/>
      <c r="BE3087" s="175"/>
      <c r="BF3087" s="175"/>
      <c r="BG3087" s="175"/>
      <c r="BH3087" s="175"/>
      <c r="BI3087" s="175"/>
      <c r="BJ3087" s="175"/>
      <c r="BK3087" s="175"/>
      <c r="BL3087" s="175"/>
      <c r="BM3087" s="175"/>
      <c r="BN3087" s="175"/>
      <c r="BO3087" s="175"/>
      <c r="BP3087" s="175"/>
      <c r="BQ3087" s="175"/>
      <c r="BR3087" s="175"/>
      <c r="BS3087" s="175"/>
      <c r="BT3087" s="175"/>
      <c r="BU3087" s="175"/>
      <c r="BV3087" s="175"/>
      <c r="BW3087" s="175"/>
      <c r="BX3087" s="175"/>
      <c r="BY3087" s="175"/>
      <c r="BZ3087" s="175"/>
      <c r="CA3087" s="175"/>
      <c r="CB3087" s="175"/>
      <c r="CC3087" s="175"/>
      <c r="CD3087" s="175"/>
      <c r="CE3087" s="175"/>
      <c r="CF3087" s="175"/>
      <c r="CG3087" s="175"/>
      <c r="CH3087" s="175"/>
      <c r="CI3087" s="175"/>
      <c r="CJ3087" s="175"/>
      <c r="CK3087" s="175"/>
      <c r="CL3087" s="175"/>
    </row>
    <row r="3088" spans="2:90" x14ac:dyDescent="0.4">
      <c r="B3088" s="132"/>
      <c r="E3088" s="8"/>
      <c r="H3088" s="12"/>
      <c r="I3088" s="60"/>
      <c r="J3088" s="60"/>
      <c r="K3088" s="15"/>
      <c r="L3088" s="15"/>
      <c r="M3088" s="15"/>
      <c r="N3088" s="15"/>
      <c r="O3088" s="15"/>
      <c r="P3088" s="15"/>
      <c r="R3088" s="15"/>
      <c r="S3088" s="175"/>
      <c r="T3088" s="175"/>
      <c r="U3088" s="175"/>
      <c r="V3088" s="175"/>
      <c r="W3088" s="175"/>
      <c r="X3088" s="175"/>
      <c r="Y3088" s="175"/>
      <c r="Z3088" s="175"/>
      <c r="AA3088" s="175"/>
      <c r="AB3088" s="175"/>
      <c r="AC3088" s="175"/>
      <c r="AD3088" s="175"/>
      <c r="AE3088" s="175"/>
      <c r="AF3088" s="175"/>
      <c r="AG3088" s="175"/>
      <c r="AH3088" s="175"/>
      <c r="AI3088" s="175"/>
      <c r="AJ3088" s="175"/>
      <c r="AK3088" s="175"/>
      <c r="AL3088" s="175"/>
      <c r="AM3088" s="175"/>
      <c r="AN3088" s="175"/>
      <c r="AO3088" s="175"/>
      <c r="AP3088" s="175"/>
      <c r="AQ3088" s="175"/>
      <c r="AR3088" s="175"/>
      <c r="AS3088" s="175"/>
      <c r="AT3088" s="175"/>
      <c r="AU3088" s="175"/>
      <c r="AV3088" s="175"/>
      <c r="AW3088" s="175"/>
      <c r="AX3088" s="175"/>
      <c r="AY3088" s="175"/>
      <c r="AZ3088" s="175"/>
      <c r="BA3088" s="175"/>
      <c r="BB3088" s="175"/>
      <c r="BC3088" s="175"/>
      <c r="BD3088" s="175"/>
      <c r="BE3088" s="175"/>
      <c r="BF3088" s="175"/>
      <c r="BG3088" s="175"/>
      <c r="BH3088" s="175"/>
      <c r="BI3088" s="175"/>
      <c r="BJ3088" s="175"/>
      <c r="BK3088" s="175"/>
      <c r="BL3088" s="175"/>
      <c r="BM3088" s="175"/>
      <c r="BN3088" s="175"/>
      <c r="BO3088" s="175"/>
      <c r="BP3088" s="175"/>
      <c r="BQ3088" s="175"/>
      <c r="BR3088" s="175"/>
      <c r="BS3088" s="175"/>
      <c r="BT3088" s="175"/>
      <c r="BU3088" s="175"/>
      <c r="BV3088" s="175"/>
      <c r="BW3088" s="175"/>
      <c r="BX3088" s="175"/>
      <c r="BY3088" s="175"/>
      <c r="BZ3088" s="175"/>
      <c r="CA3088" s="175"/>
      <c r="CB3088" s="175"/>
      <c r="CC3088" s="175"/>
      <c r="CD3088" s="175"/>
      <c r="CE3088" s="175"/>
      <c r="CF3088" s="175"/>
      <c r="CG3088" s="175"/>
      <c r="CH3088" s="175"/>
      <c r="CI3088" s="175"/>
      <c r="CJ3088" s="175"/>
      <c r="CK3088" s="175"/>
      <c r="CL3088" s="175"/>
    </row>
    <row r="3089" spans="2:90" x14ac:dyDescent="0.4">
      <c r="B3089" s="132"/>
      <c r="E3089" s="8"/>
      <c r="H3089" s="12"/>
      <c r="I3089" s="60"/>
      <c r="J3089" s="60"/>
      <c r="K3089" s="15"/>
      <c r="L3089" s="15"/>
      <c r="M3089" s="15"/>
      <c r="N3089" s="15"/>
      <c r="O3089" s="15"/>
      <c r="P3089" s="15"/>
      <c r="R3089" s="15"/>
      <c r="S3089" s="175"/>
      <c r="T3089" s="175"/>
      <c r="U3089" s="175"/>
      <c r="V3089" s="175"/>
      <c r="W3089" s="175"/>
      <c r="X3089" s="175"/>
      <c r="Y3089" s="175"/>
      <c r="Z3089" s="175"/>
      <c r="AA3089" s="175"/>
      <c r="AB3089" s="175"/>
      <c r="AC3089" s="175"/>
      <c r="AD3089" s="175"/>
      <c r="AE3089" s="175"/>
      <c r="AF3089" s="175"/>
      <c r="AG3089" s="175"/>
      <c r="AH3089" s="175"/>
      <c r="AI3089" s="175"/>
      <c r="AJ3089" s="175"/>
      <c r="AK3089" s="175"/>
      <c r="AL3089" s="175"/>
      <c r="AM3089" s="175"/>
      <c r="AN3089" s="175"/>
      <c r="AO3089" s="175"/>
      <c r="AP3089" s="175"/>
      <c r="AQ3089" s="175"/>
      <c r="AR3089" s="175"/>
      <c r="AS3089" s="175"/>
      <c r="AT3089" s="175"/>
      <c r="AU3089" s="175"/>
      <c r="AV3089" s="175"/>
      <c r="AW3089" s="175"/>
      <c r="AX3089" s="175"/>
      <c r="AY3089" s="175"/>
      <c r="AZ3089" s="175"/>
      <c r="BA3089" s="175"/>
      <c r="BB3089" s="175"/>
      <c r="BC3089" s="175"/>
      <c r="BD3089" s="175"/>
      <c r="BE3089" s="175"/>
      <c r="BF3089" s="175"/>
      <c r="BG3089" s="175"/>
      <c r="BH3089" s="175"/>
      <c r="BI3089" s="175"/>
      <c r="BJ3089" s="175"/>
      <c r="BK3089" s="175"/>
      <c r="BL3089" s="175"/>
      <c r="BM3089" s="175"/>
      <c r="BN3089" s="175"/>
      <c r="BO3089" s="175"/>
      <c r="BP3089" s="175"/>
      <c r="BQ3089" s="175"/>
      <c r="BR3089" s="175"/>
      <c r="BS3089" s="175"/>
      <c r="BT3089" s="175"/>
      <c r="BU3089" s="175"/>
      <c r="BV3089" s="175"/>
      <c r="BW3089" s="175"/>
      <c r="BX3089" s="175"/>
      <c r="BY3089" s="175"/>
      <c r="BZ3089" s="175"/>
      <c r="CA3089" s="175"/>
      <c r="CB3089" s="175"/>
      <c r="CC3089" s="175"/>
      <c r="CD3089" s="175"/>
      <c r="CE3089" s="175"/>
      <c r="CF3089" s="175"/>
      <c r="CG3089" s="175"/>
      <c r="CH3089" s="175"/>
      <c r="CI3089" s="175"/>
      <c r="CJ3089" s="175"/>
      <c r="CK3089" s="175"/>
      <c r="CL3089" s="175"/>
    </row>
    <row r="3095" spans="2:90" x14ac:dyDescent="0.4">
      <c r="B3095" s="202" t="s">
        <v>482</v>
      </c>
      <c r="C3095" s="27" t="s">
        <v>482</v>
      </c>
      <c r="D3095" s="27" t="s">
        <v>482</v>
      </c>
      <c r="E3095" s="27" t="s">
        <v>482</v>
      </c>
      <c r="F3095" s="27" t="s">
        <v>482</v>
      </c>
      <c r="G3095" s="27" t="s">
        <v>482</v>
      </c>
      <c r="H3095" s="202" t="s">
        <v>482</v>
      </c>
      <c r="I3095" s="203" t="s">
        <v>482</v>
      </c>
      <c r="J3095" s="203"/>
      <c r="K3095" s="202" t="s">
        <v>482</v>
      </c>
      <c r="L3095" s="202" t="s">
        <v>482</v>
      </c>
      <c r="M3095" s="202" t="s">
        <v>482</v>
      </c>
      <c r="N3095" s="202" t="s">
        <v>482</v>
      </c>
      <c r="O3095" s="202" t="s">
        <v>482</v>
      </c>
      <c r="P3095" s="202" t="s">
        <v>482</v>
      </c>
      <c r="R3095" s="202" t="s">
        <v>482</v>
      </c>
      <c r="S3095" s="202" t="s">
        <v>482</v>
      </c>
      <c r="T3095" s="202" t="s">
        <v>482</v>
      </c>
      <c r="U3095" s="202" t="s">
        <v>482</v>
      </c>
      <c r="V3095" s="202" t="s">
        <v>482</v>
      </c>
      <c r="W3095" s="202" t="s">
        <v>482</v>
      </c>
      <c r="X3095" s="202" t="s">
        <v>482</v>
      </c>
      <c r="Y3095" s="202" t="s">
        <v>482</v>
      </c>
      <c r="Z3095" s="202" t="s">
        <v>482</v>
      </c>
      <c r="AA3095" s="202" t="s">
        <v>482</v>
      </c>
      <c r="AB3095" s="202" t="s">
        <v>482</v>
      </c>
      <c r="AC3095" s="202" t="s">
        <v>482</v>
      </c>
      <c r="AD3095" s="202" t="s">
        <v>482</v>
      </c>
      <c r="AE3095" s="202" t="s">
        <v>482</v>
      </c>
      <c r="AF3095" s="202" t="s">
        <v>482</v>
      </c>
      <c r="AG3095" s="202" t="s">
        <v>482</v>
      </c>
      <c r="AH3095" s="202" t="s">
        <v>482</v>
      </c>
      <c r="AI3095" s="202" t="s">
        <v>482</v>
      </c>
      <c r="AJ3095" s="202" t="s">
        <v>482</v>
      </c>
      <c r="AK3095" s="202" t="s">
        <v>482</v>
      </c>
      <c r="AL3095" s="202" t="s">
        <v>482</v>
      </c>
      <c r="AM3095" s="202" t="s">
        <v>482</v>
      </c>
      <c r="AN3095" s="202" t="s">
        <v>482</v>
      </c>
      <c r="AO3095" s="202" t="s">
        <v>482</v>
      </c>
      <c r="AP3095" s="202" t="s">
        <v>482</v>
      </c>
      <c r="AQ3095" s="202" t="s">
        <v>482</v>
      </c>
      <c r="AR3095" s="202" t="s">
        <v>482</v>
      </c>
      <c r="AS3095" s="202" t="s">
        <v>482</v>
      </c>
      <c r="AT3095" s="202" t="s">
        <v>482</v>
      </c>
      <c r="AU3095" s="202" t="s">
        <v>482</v>
      </c>
      <c r="AV3095" s="202" t="s">
        <v>482</v>
      </c>
      <c r="AW3095" s="202" t="s">
        <v>482</v>
      </c>
      <c r="AX3095" s="202" t="s">
        <v>482</v>
      </c>
      <c r="AY3095" s="202" t="s">
        <v>482</v>
      </c>
      <c r="AZ3095" s="202" t="s">
        <v>482</v>
      </c>
      <c r="BA3095" s="202" t="s">
        <v>482</v>
      </c>
      <c r="BB3095" s="202" t="s">
        <v>482</v>
      </c>
      <c r="BC3095" s="202" t="s">
        <v>482</v>
      </c>
      <c r="BD3095" s="202" t="s">
        <v>482</v>
      </c>
      <c r="BE3095" s="202" t="s">
        <v>482</v>
      </c>
      <c r="BF3095" s="202" t="s">
        <v>482</v>
      </c>
      <c r="BG3095" s="202" t="s">
        <v>482</v>
      </c>
      <c r="BH3095" s="202" t="s">
        <v>482</v>
      </c>
      <c r="BI3095" s="202" t="s">
        <v>482</v>
      </c>
      <c r="BJ3095" s="202" t="s">
        <v>482</v>
      </c>
      <c r="BK3095" s="202" t="s">
        <v>482</v>
      </c>
      <c r="BL3095" s="202" t="s">
        <v>482</v>
      </c>
      <c r="BM3095" s="202" t="s">
        <v>482</v>
      </c>
      <c r="BN3095" s="202" t="s">
        <v>482</v>
      </c>
      <c r="BO3095" s="202" t="s">
        <v>482</v>
      </c>
      <c r="BP3095" s="202" t="s">
        <v>482</v>
      </c>
      <c r="BQ3095" s="202" t="s">
        <v>482</v>
      </c>
      <c r="BR3095" s="202" t="s">
        <v>482</v>
      </c>
      <c r="BS3095" s="202" t="s">
        <v>482</v>
      </c>
      <c r="BT3095" s="202" t="s">
        <v>482</v>
      </c>
      <c r="BU3095" s="202" t="s">
        <v>482</v>
      </c>
      <c r="BV3095" s="202" t="s">
        <v>482</v>
      </c>
      <c r="BW3095" s="202" t="s">
        <v>482</v>
      </c>
      <c r="BX3095" s="202" t="s">
        <v>482</v>
      </c>
      <c r="BY3095" s="202" t="s">
        <v>482</v>
      </c>
      <c r="BZ3095" s="202" t="s">
        <v>482</v>
      </c>
      <c r="CA3095" s="202" t="s">
        <v>482</v>
      </c>
      <c r="CB3095" s="202" t="s">
        <v>482</v>
      </c>
      <c r="CC3095" s="202" t="s">
        <v>482</v>
      </c>
      <c r="CD3095" s="202" t="s">
        <v>482</v>
      </c>
      <c r="CE3095" s="202" t="s">
        <v>482</v>
      </c>
      <c r="CF3095" s="202" t="s">
        <v>482</v>
      </c>
      <c r="CG3095" s="202" t="s">
        <v>482</v>
      </c>
      <c r="CH3095" s="202" t="s">
        <v>482</v>
      </c>
      <c r="CI3095" s="202" t="s">
        <v>482</v>
      </c>
      <c r="CJ3095" s="202" t="s">
        <v>482</v>
      </c>
      <c r="CK3095" s="202" t="s">
        <v>482</v>
      </c>
      <c r="CL3095" s="202" t="s">
        <v>482</v>
      </c>
    </row>
    <row r="3096" spans="2:90" x14ac:dyDescent="0.4">
      <c r="B3096" s="200"/>
      <c r="H3096" s="160"/>
      <c r="I3096" s="201"/>
      <c r="J3096" s="201"/>
      <c r="K3096" s="160"/>
      <c r="L3096" s="160"/>
      <c r="M3096" s="160"/>
      <c r="N3096" s="160"/>
      <c r="O3096" s="160"/>
      <c r="P3096" s="160"/>
      <c r="R3096" s="200"/>
      <c r="S3096" s="200"/>
      <c r="T3096" s="200"/>
      <c r="U3096" s="200"/>
      <c r="V3096" s="200"/>
      <c r="W3096" s="200"/>
      <c r="X3096" s="200"/>
      <c r="Y3096" s="200"/>
      <c r="Z3096" s="200"/>
      <c r="AA3096" s="200"/>
      <c r="AB3096" s="200"/>
      <c r="AC3096" s="200"/>
      <c r="AD3096" s="200"/>
      <c r="AE3096" s="200"/>
      <c r="AF3096" s="200"/>
      <c r="AG3096" s="200"/>
      <c r="AH3096" s="200"/>
      <c r="AI3096" s="200"/>
      <c r="AJ3096" s="200"/>
      <c r="AK3096" s="200"/>
      <c r="AL3096" s="200"/>
      <c r="AM3096" s="200"/>
      <c r="AN3096" s="200"/>
      <c r="AO3096" s="200"/>
      <c r="AP3096" s="200"/>
      <c r="AQ3096" s="200"/>
      <c r="AR3096" s="200"/>
      <c r="AS3096" s="200"/>
      <c r="AT3096" s="200"/>
      <c r="AU3096" s="200"/>
      <c r="AV3096" s="200"/>
      <c r="AW3096" s="200"/>
      <c r="AX3096" s="200"/>
      <c r="AY3096" s="200"/>
      <c r="AZ3096" s="200"/>
      <c r="BA3096" s="200"/>
      <c r="BB3096" s="200"/>
      <c r="BC3096" s="200"/>
      <c r="BD3096" s="200"/>
      <c r="BE3096" s="200"/>
      <c r="BF3096" s="200"/>
      <c r="BG3096" s="200"/>
      <c r="BH3096" s="200"/>
      <c r="BI3096" s="200"/>
      <c r="BJ3096" s="200"/>
      <c r="BK3096" s="200"/>
      <c r="BL3096" s="200"/>
      <c r="BM3096" s="200"/>
      <c r="BN3096" s="200"/>
      <c r="BO3096" s="200"/>
      <c r="BP3096" s="200"/>
      <c r="BQ3096" s="200"/>
      <c r="BR3096" s="200"/>
      <c r="BS3096" s="200"/>
      <c r="BT3096" s="200"/>
      <c r="BU3096" s="200"/>
      <c r="BV3096" s="200"/>
      <c r="BW3096" s="200"/>
      <c r="BX3096" s="200"/>
      <c r="BY3096" s="200"/>
      <c r="BZ3096" s="200"/>
      <c r="CA3096" s="200"/>
      <c r="CB3096" s="200"/>
      <c r="CC3096" s="200"/>
      <c r="CD3096" s="200"/>
      <c r="CE3096" s="200"/>
      <c r="CF3096" s="200"/>
      <c r="CG3096" s="200"/>
      <c r="CH3096" s="200"/>
      <c r="CI3096" s="200"/>
      <c r="CJ3096" s="200"/>
      <c r="CK3096" s="200"/>
      <c r="CL3096" s="200"/>
    </row>
    <row r="3097" spans="2:90" x14ac:dyDescent="0.4">
      <c r="B3097" s="200"/>
      <c r="H3097" s="160"/>
      <c r="I3097" s="201"/>
      <c r="J3097" s="201"/>
      <c r="K3097" s="160"/>
      <c r="L3097" s="160"/>
      <c r="M3097" s="160"/>
      <c r="N3097" s="160"/>
      <c r="O3097" s="160"/>
      <c r="P3097" s="160"/>
      <c r="R3097" s="200"/>
      <c r="S3097" s="200"/>
      <c r="T3097" s="200"/>
      <c r="U3097" s="200"/>
      <c r="V3097" s="200"/>
      <c r="W3097" s="200"/>
      <c r="X3097" s="200"/>
      <c r="Y3097" s="200"/>
      <c r="Z3097" s="200"/>
      <c r="AA3097" s="200"/>
      <c r="AB3097" s="200"/>
      <c r="AC3097" s="200"/>
      <c r="AD3097" s="200"/>
      <c r="AE3097" s="200"/>
      <c r="AF3097" s="200"/>
      <c r="AG3097" s="200"/>
      <c r="AH3097" s="200"/>
      <c r="AI3097" s="200"/>
      <c r="AJ3097" s="200"/>
      <c r="AK3097" s="200"/>
      <c r="AL3097" s="200"/>
      <c r="AM3097" s="200"/>
      <c r="AN3097" s="200"/>
      <c r="AO3097" s="200"/>
      <c r="AP3097" s="200"/>
      <c r="AQ3097" s="200"/>
      <c r="AR3097" s="200"/>
      <c r="AS3097" s="200"/>
      <c r="AT3097" s="200"/>
      <c r="AU3097" s="200"/>
      <c r="AV3097" s="200"/>
      <c r="AW3097" s="200"/>
      <c r="AX3097" s="200"/>
      <c r="AY3097" s="200"/>
      <c r="AZ3097" s="200"/>
      <c r="BA3097" s="200"/>
      <c r="BB3097" s="200"/>
      <c r="BC3097" s="200"/>
      <c r="BD3097" s="200"/>
      <c r="BE3097" s="200"/>
      <c r="BF3097" s="200"/>
      <c r="BG3097" s="200"/>
      <c r="BH3097" s="200"/>
      <c r="BI3097" s="200"/>
      <c r="BJ3097" s="200"/>
      <c r="BK3097" s="200"/>
      <c r="BL3097" s="200"/>
      <c r="BM3097" s="200"/>
      <c r="BN3097" s="200"/>
      <c r="BO3097" s="200"/>
      <c r="BP3097" s="200"/>
      <c r="BQ3097" s="200"/>
      <c r="BR3097" s="200"/>
      <c r="BS3097" s="200"/>
      <c r="BT3097" s="200"/>
      <c r="BU3097" s="200"/>
      <c r="BV3097" s="200"/>
      <c r="BW3097" s="200"/>
      <c r="BX3097" s="200"/>
      <c r="BY3097" s="200"/>
      <c r="BZ3097" s="200"/>
      <c r="CA3097" s="200"/>
      <c r="CB3097" s="200"/>
      <c r="CC3097" s="200"/>
      <c r="CD3097" s="200"/>
      <c r="CE3097" s="200"/>
      <c r="CF3097" s="200"/>
      <c r="CG3097" s="200"/>
      <c r="CH3097" s="200"/>
      <c r="CI3097" s="200"/>
      <c r="CJ3097" s="200"/>
      <c r="CK3097" s="200"/>
      <c r="CL3097" s="200"/>
    </row>
    <row r="3098" spans="2:90" x14ac:dyDescent="0.4">
      <c r="B3098" s="200"/>
      <c r="H3098" s="160"/>
      <c r="I3098" s="201"/>
      <c r="J3098" s="201"/>
      <c r="K3098" s="160"/>
      <c r="L3098" s="160"/>
      <c r="M3098" s="160"/>
      <c r="N3098" s="160"/>
      <c r="O3098" s="160"/>
      <c r="P3098" s="160"/>
      <c r="R3098" s="200"/>
      <c r="S3098" s="200"/>
      <c r="T3098" s="200"/>
      <c r="U3098" s="200"/>
      <c r="V3098" s="200"/>
      <c r="W3098" s="200"/>
      <c r="X3098" s="200"/>
      <c r="Y3098" s="200"/>
      <c r="Z3098" s="200"/>
      <c r="AA3098" s="200"/>
      <c r="AB3098" s="200"/>
      <c r="AC3098" s="200"/>
      <c r="AD3098" s="200"/>
      <c r="AE3098" s="200"/>
      <c r="AF3098" s="200"/>
      <c r="AG3098" s="200"/>
      <c r="AH3098" s="200"/>
      <c r="AI3098" s="200"/>
      <c r="AJ3098" s="200"/>
      <c r="AK3098" s="200"/>
      <c r="AL3098" s="200"/>
      <c r="AM3098" s="200"/>
      <c r="AN3098" s="200"/>
      <c r="AO3098" s="200"/>
      <c r="AP3098" s="200"/>
      <c r="AQ3098" s="200"/>
      <c r="AR3098" s="200"/>
      <c r="AS3098" s="200"/>
      <c r="AT3098" s="200"/>
      <c r="AU3098" s="200"/>
      <c r="AV3098" s="200"/>
      <c r="AW3098" s="200"/>
      <c r="AX3098" s="200"/>
      <c r="AY3098" s="200"/>
      <c r="AZ3098" s="200"/>
      <c r="BA3098" s="200"/>
      <c r="BB3098" s="200"/>
      <c r="BC3098" s="200"/>
      <c r="BD3098" s="200"/>
      <c r="BE3098" s="200"/>
      <c r="BF3098" s="200"/>
      <c r="BG3098" s="200"/>
      <c r="BH3098" s="200"/>
      <c r="BI3098" s="200"/>
      <c r="BJ3098" s="200"/>
      <c r="BK3098" s="200"/>
      <c r="BL3098" s="200"/>
      <c r="BM3098" s="200"/>
      <c r="BN3098" s="200"/>
      <c r="BO3098" s="200"/>
      <c r="BP3098" s="200"/>
      <c r="BQ3098" s="200"/>
      <c r="BR3098" s="200"/>
      <c r="BS3098" s="200"/>
      <c r="BT3098" s="200"/>
      <c r="BU3098" s="200"/>
      <c r="BV3098" s="200"/>
      <c r="BW3098" s="200"/>
      <c r="BX3098" s="200"/>
      <c r="BY3098" s="200"/>
      <c r="BZ3098" s="200"/>
      <c r="CA3098" s="200"/>
      <c r="CB3098" s="200"/>
      <c r="CC3098" s="200"/>
      <c r="CD3098" s="200"/>
      <c r="CE3098" s="200"/>
      <c r="CF3098" s="200"/>
      <c r="CG3098" s="200"/>
      <c r="CH3098" s="200"/>
      <c r="CI3098" s="200"/>
      <c r="CJ3098" s="200"/>
      <c r="CK3098" s="200"/>
      <c r="CL3098" s="200"/>
    </row>
    <row r="3099" spans="2:90" x14ac:dyDescent="0.4">
      <c r="B3099" s="200"/>
      <c r="H3099" s="160"/>
      <c r="I3099" s="201"/>
      <c r="J3099" s="201"/>
      <c r="K3099" s="160"/>
      <c r="L3099" s="160"/>
      <c r="M3099" s="160"/>
      <c r="N3099" s="160"/>
      <c r="O3099" s="160"/>
      <c r="P3099" s="160"/>
      <c r="R3099" s="200"/>
      <c r="S3099" s="200"/>
      <c r="T3099" s="200"/>
      <c r="U3099" s="200"/>
      <c r="V3099" s="200"/>
      <c r="W3099" s="200"/>
      <c r="X3099" s="200"/>
      <c r="Y3099" s="200"/>
      <c r="Z3099" s="200"/>
      <c r="AA3099" s="200"/>
      <c r="AB3099" s="200"/>
      <c r="AC3099" s="200"/>
      <c r="AD3099" s="200"/>
      <c r="AE3099" s="200"/>
      <c r="AF3099" s="200"/>
      <c r="AG3099" s="200"/>
      <c r="AH3099" s="200"/>
      <c r="AI3099" s="200"/>
      <c r="AJ3099" s="200"/>
      <c r="AK3099" s="200"/>
      <c r="AL3099" s="200"/>
      <c r="AM3099" s="200"/>
      <c r="AN3099" s="200"/>
      <c r="AO3099" s="200"/>
      <c r="AP3099" s="200"/>
      <c r="AQ3099" s="200"/>
      <c r="AR3099" s="200"/>
      <c r="AS3099" s="200"/>
      <c r="AT3099" s="200"/>
      <c r="AU3099" s="200"/>
      <c r="AV3099" s="200"/>
      <c r="AW3099" s="200"/>
      <c r="AX3099" s="200"/>
      <c r="AY3099" s="200"/>
      <c r="AZ3099" s="200"/>
      <c r="BA3099" s="200"/>
      <c r="BB3099" s="200"/>
      <c r="BC3099" s="200"/>
      <c r="BD3099" s="200"/>
      <c r="BE3099" s="200"/>
      <c r="BF3099" s="200"/>
      <c r="BG3099" s="200"/>
      <c r="BH3099" s="200"/>
      <c r="BI3099" s="200"/>
      <c r="BJ3099" s="200"/>
      <c r="BK3099" s="200"/>
      <c r="BL3099" s="200"/>
      <c r="BM3099" s="200"/>
      <c r="BN3099" s="200"/>
      <c r="BO3099" s="200"/>
      <c r="BP3099" s="200"/>
      <c r="BQ3099" s="200"/>
      <c r="BR3099" s="200"/>
      <c r="BS3099" s="200"/>
      <c r="BT3099" s="200"/>
      <c r="BU3099" s="200"/>
      <c r="BV3099" s="200"/>
      <c r="BW3099" s="200"/>
      <c r="BX3099" s="200"/>
      <c r="BY3099" s="200"/>
      <c r="BZ3099" s="200"/>
      <c r="CA3099" s="200"/>
      <c r="CB3099" s="200"/>
      <c r="CC3099" s="200"/>
      <c r="CD3099" s="200"/>
      <c r="CE3099" s="200"/>
      <c r="CF3099" s="200"/>
      <c r="CG3099" s="200"/>
      <c r="CH3099" s="200"/>
      <c r="CI3099" s="200"/>
      <c r="CJ3099" s="200"/>
      <c r="CK3099" s="200"/>
      <c r="CL3099" s="200"/>
    </row>
    <row r="3100" spans="2:90" x14ac:dyDescent="0.4">
      <c r="B3100" s="200"/>
      <c r="H3100" s="160"/>
      <c r="I3100" s="201"/>
      <c r="J3100" s="201"/>
      <c r="K3100" s="160"/>
      <c r="L3100" s="160"/>
      <c r="M3100" s="160"/>
      <c r="N3100" s="160"/>
      <c r="O3100" s="160"/>
      <c r="P3100" s="160"/>
      <c r="R3100" s="200"/>
      <c r="S3100" s="200"/>
      <c r="T3100" s="200"/>
      <c r="U3100" s="200"/>
      <c r="V3100" s="200"/>
      <c r="W3100" s="200"/>
      <c r="X3100" s="200"/>
      <c r="Y3100" s="200"/>
      <c r="Z3100" s="200"/>
      <c r="AA3100" s="200"/>
      <c r="AB3100" s="200"/>
      <c r="AC3100" s="200"/>
      <c r="AD3100" s="200"/>
      <c r="AE3100" s="200"/>
      <c r="AF3100" s="200"/>
      <c r="AG3100" s="200"/>
      <c r="AH3100" s="200"/>
      <c r="AI3100" s="200"/>
      <c r="AJ3100" s="200"/>
      <c r="AK3100" s="200"/>
      <c r="AL3100" s="200"/>
      <c r="AM3100" s="200"/>
      <c r="AN3100" s="200"/>
      <c r="AO3100" s="200"/>
      <c r="AP3100" s="200"/>
      <c r="AQ3100" s="200"/>
      <c r="AR3100" s="200"/>
      <c r="AS3100" s="200"/>
      <c r="AT3100" s="200"/>
      <c r="AU3100" s="200"/>
      <c r="AV3100" s="200"/>
      <c r="AW3100" s="200"/>
      <c r="AX3100" s="200"/>
      <c r="AY3100" s="200"/>
      <c r="AZ3100" s="200"/>
      <c r="BA3100" s="200"/>
      <c r="BB3100" s="200"/>
      <c r="BC3100" s="200"/>
      <c r="BD3100" s="200"/>
      <c r="BE3100" s="200"/>
      <c r="BF3100" s="200"/>
      <c r="BG3100" s="200"/>
      <c r="BH3100" s="200"/>
      <c r="BI3100" s="200"/>
      <c r="BJ3100" s="200"/>
      <c r="BK3100" s="200"/>
      <c r="BL3100" s="200"/>
      <c r="BM3100" s="200"/>
      <c r="BN3100" s="200"/>
      <c r="BO3100" s="200"/>
      <c r="BP3100" s="200"/>
      <c r="BQ3100" s="200"/>
      <c r="BR3100" s="200"/>
      <c r="BS3100" s="200"/>
      <c r="BT3100" s="200"/>
      <c r="BU3100" s="200"/>
      <c r="BV3100" s="200"/>
      <c r="BW3100" s="200"/>
      <c r="BX3100" s="200"/>
      <c r="BY3100" s="200"/>
      <c r="BZ3100" s="200"/>
      <c r="CA3100" s="200"/>
      <c r="CB3100" s="200"/>
      <c r="CC3100" s="200"/>
      <c r="CD3100" s="200"/>
      <c r="CE3100" s="200"/>
      <c r="CF3100" s="200"/>
      <c r="CG3100" s="200"/>
      <c r="CH3100" s="200"/>
      <c r="CI3100" s="200"/>
      <c r="CJ3100" s="200"/>
      <c r="CK3100" s="200"/>
      <c r="CL3100" s="200"/>
    </row>
    <row r="3101" spans="2:90" x14ac:dyDescent="0.4">
      <c r="B3101" s="200"/>
      <c r="H3101" s="160"/>
      <c r="I3101" s="201"/>
      <c r="J3101" s="201"/>
      <c r="K3101" s="160"/>
      <c r="L3101" s="160"/>
      <c r="M3101" s="160"/>
      <c r="N3101" s="160"/>
      <c r="O3101" s="160"/>
      <c r="P3101" s="160"/>
      <c r="R3101" s="200"/>
      <c r="S3101" s="200"/>
      <c r="T3101" s="200"/>
      <c r="U3101" s="200"/>
      <c r="V3101" s="200"/>
      <c r="W3101" s="200"/>
      <c r="X3101" s="200"/>
      <c r="Y3101" s="200"/>
      <c r="Z3101" s="200"/>
      <c r="AA3101" s="200"/>
      <c r="AB3101" s="200"/>
      <c r="AC3101" s="200"/>
      <c r="AD3101" s="200"/>
      <c r="AE3101" s="200"/>
      <c r="AF3101" s="200"/>
      <c r="AG3101" s="200"/>
      <c r="AH3101" s="200"/>
      <c r="AI3101" s="200"/>
      <c r="AJ3101" s="200"/>
      <c r="AK3101" s="200"/>
      <c r="AL3101" s="200"/>
      <c r="AM3101" s="200"/>
      <c r="AN3101" s="200"/>
      <c r="AO3101" s="200"/>
      <c r="AP3101" s="200"/>
      <c r="AQ3101" s="200"/>
      <c r="AR3101" s="200"/>
      <c r="AS3101" s="200"/>
      <c r="AT3101" s="200"/>
      <c r="AU3101" s="200"/>
      <c r="AV3101" s="200"/>
      <c r="AW3101" s="200"/>
      <c r="AX3101" s="200"/>
      <c r="AY3101" s="200"/>
      <c r="AZ3101" s="200"/>
      <c r="BA3101" s="200"/>
      <c r="BB3101" s="200"/>
      <c r="BC3101" s="200"/>
      <c r="BD3101" s="200"/>
      <c r="BE3101" s="200"/>
      <c r="BF3101" s="200"/>
      <c r="BG3101" s="200"/>
      <c r="BH3101" s="200"/>
      <c r="BI3101" s="200"/>
      <c r="BJ3101" s="200"/>
      <c r="BK3101" s="200"/>
      <c r="BL3101" s="200"/>
      <c r="BM3101" s="200"/>
      <c r="BN3101" s="200"/>
      <c r="BO3101" s="200"/>
      <c r="BP3101" s="200"/>
      <c r="BQ3101" s="200"/>
      <c r="BR3101" s="200"/>
      <c r="BS3101" s="200"/>
      <c r="BT3101" s="200"/>
      <c r="BU3101" s="200"/>
      <c r="BV3101" s="200"/>
      <c r="BW3101" s="200"/>
      <c r="BX3101" s="200"/>
      <c r="BY3101" s="200"/>
      <c r="BZ3101" s="200"/>
      <c r="CA3101" s="200"/>
      <c r="CB3101" s="200"/>
      <c r="CC3101" s="200"/>
      <c r="CD3101" s="200"/>
      <c r="CE3101" s="200"/>
      <c r="CF3101" s="200"/>
      <c r="CG3101" s="200"/>
      <c r="CH3101" s="200"/>
      <c r="CI3101" s="200"/>
      <c r="CJ3101" s="200"/>
      <c r="CK3101" s="200"/>
      <c r="CL3101" s="200"/>
    </row>
    <row r="3102" spans="2:90" x14ac:dyDescent="0.4">
      <c r="B3102" s="200"/>
      <c r="H3102" s="160"/>
      <c r="I3102" s="201"/>
      <c r="J3102" s="201"/>
      <c r="K3102" s="160"/>
      <c r="L3102" s="160"/>
      <c r="M3102" s="160"/>
      <c r="N3102" s="160"/>
      <c r="O3102" s="160"/>
      <c r="P3102" s="160"/>
      <c r="R3102" s="200"/>
      <c r="S3102" s="200"/>
      <c r="T3102" s="200"/>
      <c r="U3102" s="200"/>
      <c r="V3102" s="200"/>
      <c r="W3102" s="200"/>
      <c r="X3102" s="200"/>
      <c r="Y3102" s="200"/>
      <c r="Z3102" s="200"/>
      <c r="AA3102" s="200"/>
      <c r="AB3102" s="200"/>
      <c r="AC3102" s="200"/>
      <c r="AD3102" s="200"/>
      <c r="AE3102" s="200"/>
      <c r="AF3102" s="200"/>
      <c r="AG3102" s="200"/>
      <c r="AH3102" s="200"/>
      <c r="AI3102" s="200"/>
      <c r="AJ3102" s="200"/>
      <c r="AK3102" s="200"/>
      <c r="AL3102" s="200"/>
      <c r="AM3102" s="200"/>
      <c r="AN3102" s="200"/>
      <c r="AO3102" s="200"/>
      <c r="AP3102" s="200"/>
      <c r="AQ3102" s="200"/>
      <c r="AR3102" s="200"/>
      <c r="AS3102" s="200"/>
      <c r="AT3102" s="200"/>
      <c r="AU3102" s="200"/>
      <c r="AV3102" s="200"/>
      <c r="AW3102" s="200"/>
      <c r="AX3102" s="200"/>
      <c r="AY3102" s="200"/>
      <c r="AZ3102" s="200"/>
      <c r="BA3102" s="200"/>
      <c r="BB3102" s="200"/>
      <c r="BC3102" s="200"/>
      <c r="BD3102" s="200"/>
      <c r="BE3102" s="200"/>
      <c r="BF3102" s="200"/>
      <c r="BG3102" s="200"/>
      <c r="BH3102" s="200"/>
      <c r="BI3102" s="200"/>
      <c r="BJ3102" s="200"/>
      <c r="BK3102" s="200"/>
      <c r="BL3102" s="200"/>
      <c r="BM3102" s="200"/>
      <c r="BN3102" s="200"/>
      <c r="BO3102" s="200"/>
      <c r="BP3102" s="200"/>
      <c r="BQ3102" s="200"/>
      <c r="BR3102" s="200"/>
      <c r="BS3102" s="200"/>
      <c r="BT3102" s="200"/>
      <c r="BU3102" s="200"/>
      <c r="BV3102" s="200"/>
      <c r="BW3102" s="200"/>
      <c r="BX3102" s="200"/>
      <c r="BY3102" s="200"/>
      <c r="BZ3102" s="200"/>
      <c r="CA3102" s="200"/>
      <c r="CB3102" s="200"/>
      <c r="CC3102" s="200"/>
      <c r="CD3102" s="200"/>
      <c r="CE3102" s="200"/>
      <c r="CF3102" s="200"/>
      <c r="CG3102" s="200"/>
      <c r="CH3102" s="200"/>
      <c r="CI3102" s="200"/>
      <c r="CJ3102" s="200"/>
      <c r="CK3102" s="200"/>
      <c r="CL3102" s="200"/>
    </row>
    <row r="3103" spans="2:90" x14ac:dyDescent="0.4">
      <c r="B3103" s="200"/>
      <c r="H3103" s="160"/>
      <c r="I3103" s="201"/>
      <c r="J3103" s="201"/>
      <c r="K3103" s="160"/>
      <c r="L3103" s="160"/>
      <c r="M3103" s="160"/>
      <c r="N3103" s="160"/>
      <c r="O3103" s="160"/>
      <c r="P3103" s="160"/>
      <c r="R3103" s="200"/>
      <c r="S3103" s="200"/>
      <c r="T3103" s="200"/>
      <c r="U3103" s="200"/>
      <c r="V3103" s="200"/>
      <c r="W3103" s="200"/>
      <c r="X3103" s="200"/>
      <c r="Y3103" s="200"/>
      <c r="Z3103" s="200"/>
      <c r="AA3103" s="200"/>
      <c r="AB3103" s="200"/>
      <c r="AC3103" s="200"/>
      <c r="AD3103" s="200"/>
      <c r="AE3103" s="200"/>
      <c r="AF3103" s="200"/>
      <c r="AG3103" s="200"/>
      <c r="AH3103" s="200"/>
      <c r="AI3103" s="200"/>
      <c r="AJ3103" s="200"/>
      <c r="AK3103" s="200"/>
      <c r="AL3103" s="200"/>
      <c r="AM3103" s="200"/>
      <c r="AN3103" s="200"/>
      <c r="AO3103" s="200"/>
      <c r="AP3103" s="200"/>
      <c r="AQ3103" s="200"/>
      <c r="AR3103" s="200"/>
      <c r="AS3103" s="200"/>
      <c r="AT3103" s="200"/>
      <c r="AU3103" s="200"/>
      <c r="AV3103" s="200"/>
      <c r="AW3103" s="200"/>
      <c r="AX3103" s="200"/>
      <c r="AY3103" s="200"/>
      <c r="AZ3103" s="200"/>
      <c r="BA3103" s="200"/>
      <c r="BB3103" s="200"/>
      <c r="BC3103" s="200"/>
      <c r="BD3103" s="200"/>
      <c r="BE3103" s="200"/>
      <c r="BF3103" s="200"/>
      <c r="BG3103" s="200"/>
      <c r="BH3103" s="200"/>
      <c r="BI3103" s="200"/>
      <c r="BJ3103" s="200"/>
      <c r="BK3103" s="200"/>
      <c r="BL3103" s="200"/>
      <c r="BM3103" s="200"/>
      <c r="BN3103" s="200"/>
      <c r="BO3103" s="200"/>
      <c r="BP3103" s="200"/>
      <c r="BQ3103" s="200"/>
      <c r="BR3103" s="200"/>
      <c r="BS3103" s="200"/>
      <c r="BT3103" s="200"/>
      <c r="BU3103" s="200"/>
      <c r="BV3103" s="200"/>
      <c r="BW3103" s="200"/>
      <c r="BX3103" s="200"/>
      <c r="BY3103" s="200"/>
      <c r="BZ3103" s="200"/>
      <c r="CA3103" s="200"/>
      <c r="CB3103" s="200"/>
      <c r="CC3103" s="200"/>
      <c r="CD3103" s="200"/>
      <c r="CE3103" s="200"/>
      <c r="CF3103" s="200"/>
      <c r="CG3103" s="200"/>
      <c r="CH3103" s="200"/>
      <c r="CI3103" s="200"/>
      <c r="CJ3103" s="200"/>
      <c r="CK3103" s="200"/>
      <c r="CL3103" s="200"/>
    </row>
    <row r="3104" spans="2:90" x14ac:dyDescent="0.4">
      <c r="B3104" s="200"/>
      <c r="H3104" s="160"/>
      <c r="I3104" s="201"/>
      <c r="J3104" s="201"/>
      <c r="K3104" s="160"/>
      <c r="L3104" s="160"/>
      <c r="M3104" s="160"/>
      <c r="N3104" s="160"/>
      <c r="O3104" s="160"/>
      <c r="P3104" s="160"/>
      <c r="R3104" s="200"/>
      <c r="S3104" s="200"/>
      <c r="T3104" s="200"/>
      <c r="U3104" s="200"/>
      <c r="V3104" s="200"/>
      <c r="W3104" s="200"/>
      <c r="X3104" s="200"/>
      <c r="Y3104" s="200"/>
      <c r="Z3104" s="200"/>
      <c r="AA3104" s="200"/>
      <c r="AB3104" s="200"/>
      <c r="AC3104" s="200"/>
      <c r="AD3104" s="200"/>
      <c r="AE3104" s="200"/>
      <c r="AF3104" s="200"/>
      <c r="AG3104" s="200"/>
      <c r="AH3104" s="200"/>
      <c r="AI3104" s="200"/>
      <c r="AJ3104" s="200"/>
      <c r="AK3104" s="200"/>
      <c r="AL3104" s="200"/>
      <c r="AM3104" s="200"/>
      <c r="AN3104" s="200"/>
      <c r="AO3104" s="200"/>
      <c r="AP3104" s="200"/>
      <c r="AQ3104" s="200"/>
      <c r="AR3104" s="200"/>
      <c r="AS3104" s="200"/>
      <c r="AT3104" s="200"/>
      <c r="AU3104" s="200"/>
      <c r="AV3104" s="200"/>
      <c r="AW3104" s="200"/>
      <c r="AX3104" s="200"/>
      <c r="AY3104" s="200"/>
      <c r="AZ3104" s="200"/>
      <c r="BA3104" s="200"/>
      <c r="BB3104" s="200"/>
      <c r="BC3104" s="200"/>
      <c r="BD3104" s="200"/>
      <c r="BE3104" s="200"/>
      <c r="BF3104" s="200"/>
      <c r="BG3104" s="200"/>
      <c r="BH3104" s="200"/>
      <c r="BI3104" s="200"/>
      <c r="BJ3104" s="200"/>
      <c r="BK3104" s="200"/>
      <c r="BL3104" s="200"/>
      <c r="BM3104" s="200"/>
      <c r="BN3104" s="200"/>
      <c r="BO3104" s="200"/>
      <c r="BP3104" s="200"/>
      <c r="BQ3104" s="200"/>
      <c r="BR3104" s="200"/>
      <c r="BS3104" s="200"/>
      <c r="BT3104" s="200"/>
      <c r="BU3104" s="200"/>
      <c r="BV3104" s="200"/>
      <c r="BW3104" s="200"/>
      <c r="BX3104" s="200"/>
      <c r="BY3104" s="200"/>
      <c r="BZ3104" s="200"/>
      <c r="CA3104" s="200"/>
      <c r="CB3104" s="200"/>
      <c r="CC3104" s="200"/>
      <c r="CD3104" s="200"/>
      <c r="CE3104" s="200"/>
      <c r="CF3104" s="200"/>
      <c r="CG3104" s="200"/>
      <c r="CH3104" s="200"/>
      <c r="CI3104" s="200"/>
      <c r="CJ3104" s="200"/>
      <c r="CK3104" s="200"/>
      <c r="CL3104" s="200"/>
    </row>
    <row r="3105" spans="2:90" x14ac:dyDescent="0.4">
      <c r="B3105" s="200"/>
      <c r="H3105" s="160"/>
      <c r="I3105" s="201"/>
      <c r="J3105" s="201"/>
      <c r="K3105" s="160"/>
      <c r="L3105" s="160"/>
      <c r="M3105" s="160"/>
      <c r="N3105" s="160"/>
      <c r="O3105" s="160"/>
      <c r="P3105" s="160"/>
      <c r="R3105" s="200"/>
      <c r="S3105" s="200"/>
      <c r="T3105" s="200"/>
      <c r="U3105" s="200"/>
      <c r="V3105" s="200"/>
      <c r="W3105" s="200"/>
      <c r="X3105" s="200"/>
      <c r="Y3105" s="200"/>
      <c r="Z3105" s="200"/>
      <c r="AA3105" s="200"/>
      <c r="AB3105" s="200"/>
      <c r="AC3105" s="200"/>
      <c r="AD3105" s="200"/>
      <c r="AE3105" s="200"/>
      <c r="AF3105" s="200"/>
      <c r="AG3105" s="200"/>
      <c r="AH3105" s="200"/>
      <c r="AI3105" s="200"/>
      <c r="AJ3105" s="200"/>
      <c r="AK3105" s="200"/>
      <c r="AL3105" s="200"/>
      <c r="AM3105" s="200"/>
      <c r="AN3105" s="200"/>
      <c r="AO3105" s="200"/>
      <c r="AP3105" s="200"/>
      <c r="AQ3105" s="200"/>
      <c r="AR3105" s="200"/>
      <c r="AS3105" s="200"/>
      <c r="AT3105" s="200"/>
      <c r="AU3105" s="200"/>
      <c r="AV3105" s="200"/>
      <c r="AW3105" s="200"/>
      <c r="AX3105" s="200"/>
      <c r="AY3105" s="200"/>
      <c r="AZ3105" s="200"/>
      <c r="BA3105" s="200"/>
      <c r="BB3105" s="200"/>
      <c r="BC3105" s="200"/>
      <c r="BD3105" s="200"/>
      <c r="BE3105" s="200"/>
      <c r="BF3105" s="200"/>
      <c r="BG3105" s="200"/>
      <c r="BH3105" s="200"/>
      <c r="BI3105" s="200"/>
      <c r="BJ3105" s="200"/>
      <c r="BK3105" s="200"/>
      <c r="BL3105" s="200"/>
      <c r="BM3105" s="200"/>
      <c r="BN3105" s="200"/>
      <c r="BO3105" s="200"/>
      <c r="BP3105" s="200"/>
      <c r="BQ3105" s="200"/>
      <c r="BR3105" s="200"/>
      <c r="BS3105" s="200"/>
      <c r="BT3105" s="200"/>
      <c r="BU3105" s="200"/>
      <c r="BV3105" s="200"/>
      <c r="BW3105" s="200"/>
      <c r="BX3105" s="200"/>
      <c r="BY3105" s="200"/>
      <c r="BZ3105" s="200"/>
      <c r="CA3105" s="200"/>
      <c r="CB3105" s="200"/>
      <c r="CC3105" s="200"/>
      <c r="CD3105" s="200"/>
      <c r="CE3105" s="200"/>
      <c r="CF3105" s="200"/>
      <c r="CG3105" s="200"/>
      <c r="CH3105" s="200"/>
      <c r="CI3105" s="200"/>
      <c r="CJ3105" s="200"/>
      <c r="CK3105" s="200"/>
      <c r="CL3105" s="200"/>
    </row>
    <row r="3106" spans="2:90" x14ac:dyDescent="0.4">
      <c r="B3106" s="200"/>
      <c r="H3106" s="160"/>
      <c r="I3106" s="201"/>
      <c r="J3106" s="201"/>
      <c r="K3106" s="160"/>
      <c r="L3106" s="160"/>
      <c r="M3106" s="160"/>
      <c r="N3106" s="160"/>
      <c r="O3106" s="160"/>
      <c r="P3106" s="160"/>
      <c r="R3106" s="200"/>
      <c r="S3106" s="200"/>
      <c r="T3106" s="200"/>
      <c r="U3106" s="200"/>
      <c r="V3106" s="200"/>
      <c r="W3106" s="200"/>
      <c r="X3106" s="200"/>
      <c r="Y3106" s="200"/>
      <c r="Z3106" s="200"/>
      <c r="AA3106" s="200"/>
      <c r="AB3106" s="200"/>
      <c r="AC3106" s="200"/>
      <c r="AD3106" s="200"/>
      <c r="AE3106" s="200"/>
      <c r="AF3106" s="200"/>
      <c r="AG3106" s="200"/>
      <c r="AH3106" s="200"/>
      <c r="AI3106" s="200"/>
      <c r="AJ3106" s="200"/>
      <c r="AK3106" s="200"/>
      <c r="AL3106" s="200"/>
      <c r="AM3106" s="200"/>
      <c r="AN3106" s="200"/>
      <c r="AO3106" s="200"/>
      <c r="AP3106" s="200"/>
      <c r="AQ3106" s="200"/>
      <c r="AR3106" s="200"/>
      <c r="AS3106" s="200"/>
      <c r="AT3106" s="200"/>
      <c r="AU3106" s="200"/>
      <c r="AV3106" s="200"/>
      <c r="AW3106" s="200"/>
      <c r="AX3106" s="200"/>
      <c r="AY3106" s="200"/>
      <c r="AZ3106" s="200"/>
      <c r="BA3106" s="200"/>
      <c r="BB3106" s="200"/>
      <c r="BC3106" s="200"/>
      <c r="BD3106" s="200"/>
      <c r="BE3106" s="200"/>
      <c r="BF3106" s="200"/>
      <c r="BG3106" s="200"/>
      <c r="BH3106" s="200"/>
      <c r="BI3106" s="200"/>
      <c r="BJ3106" s="200"/>
      <c r="BK3106" s="200"/>
      <c r="BL3106" s="200"/>
      <c r="BM3106" s="200"/>
      <c r="BN3106" s="200"/>
      <c r="BO3106" s="200"/>
      <c r="BP3106" s="200"/>
      <c r="BQ3106" s="200"/>
      <c r="BR3106" s="200"/>
      <c r="BS3106" s="200"/>
      <c r="BT3106" s="200"/>
      <c r="BU3106" s="200"/>
      <c r="BV3106" s="200"/>
      <c r="BW3106" s="200"/>
      <c r="BX3106" s="200"/>
      <c r="BY3106" s="200"/>
      <c r="BZ3106" s="200"/>
      <c r="CA3106" s="200"/>
      <c r="CB3106" s="200"/>
      <c r="CC3106" s="200"/>
      <c r="CD3106" s="200"/>
      <c r="CE3106" s="200"/>
      <c r="CF3106" s="200"/>
      <c r="CG3106" s="200"/>
      <c r="CH3106" s="200"/>
      <c r="CI3106" s="200"/>
      <c r="CJ3106" s="200"/>
      <c r="CK3106" s="200"/>
      <c r="CL3106" s="200"/>
    </row>
    <row r="3107" spans="2:90" x14ac:dyDescent="0.4">
      <c r="B3107" s="200"/>
      <c r="H3107" s="160"/>
      <c r="I3107" s="201"/>
      <c r="J3107" s="201"/>
      <c r="K3107" s="160"/>
      <c r="L3107" s="160"/>
      <c r="M3107" s="160"/>
      <c r="N3107" s="160"/>
      <c r="O3107" s="160"/>
      <c r="P3107" s="160"/>
      <c r="R3107" s="200"/>
      <c r="S3107" s="200"/>
      <c r="T3107" s="200"/>
      <c r="U3107" s="200"/>
      <c r="V3107" s="200"/>
      <c r="W3107" s="200"/>
      <c r="X3107" s="200"/>
      <c r="Y3107" s="200"/>
      <c r="Z3107" s="200"/>
      <c r="AA3107" s="200"/>
      <c r="AB3107" s="200"/>
      <c r="AC3107" s="200"/>
      <c r="AD3107" s="200"/>
      <c r="AE3107" s="200"/>
      <c r="AF3107" s="200"/>
      <c r="AG3107" s="200"/>
      <c r="AH3107" s="200"/>
      <c r="AI3107" s="200"/>
      <c r="AJ3107" s="200"/>
      <c r="AK3107" s="200"/>
      <c r="AL3107" s="200"/>
      <c r="AM3107" s="200"/>
      <c r="AN3107" s="200"/>
      <c r="AO3107" s="200"/>
      <c r="AP3107" s="200"/>
      <c r="AQ3107" s="200"/>
      <c r="AR3107" s="200"/>
      <c r="AS3107" s="200"/>
      <c r="AT3107" s="200"/>
      <c r="AU3107" s="200"/>
      <c r="AV3107" s="200"/>
      <c r="AW3107" s="200"/>
      <c r="AX3107" s="200"/>
      <c r="AY3107" s="200"/>
      <c r="AZ3107" s="200"/>
      <c r="BA3107" s="200"/>
      <c r="BB3107" s="200"/>
      <c r="BC3107" s="200"/>
      <c r="BD3107" s="200"/>
      <c r="BE3107" s="200"/>
      <c r="BF3107" s="200"/>
      <c r="BG3107" s="200"/>
      <c r="BH3107" s="200"/>
      <c r="BI3107" s="200"/>
      <c r="BJ3107" s="200"/>
      <c r="BK3107" s="200"/>
      <c r="BL3107" s="200"/>
      <c r="BM3107" s="200"/>
      <c r="BN3107" s="200"/>
      <c r="BO3107" s="200"/>
      <c r="BP3107" s="200"/>
      <c r="BQ3107" s="200"/>
      <c r="BR3107" s="200"/>
      <c r="BS3107" s="200"/>
      <c r="BT3107" s="200"/>
      <c r="BU3107" s="200"/>
      <c r="BV3107" s="200"/>
      <c r="BW3107" s="200"/>
      <c r="BX3107" s="200"/>
      <c r="BY3107" s="200"/>
      <c r="BZ3107" s="200"/>
      <c r="CA3107" s="200"/>
      <c r="CB3107" s="200"/>
      <c r="CC3107" s="200"/>
      <c r="CD3107" s="200"/>
      <c r="CE3107" s="200"/>
      <c r="CF3107" s="200"/>
      <c r="CG3107" s="200"/>
      <c r="CH3107" s="200"/>
      <c r="CI3107" s="200"/>
      <c r="CJ3107" s="200"/>
      <c r="CK3107" s="200"/>
      <c r="CL3107" s="200"/>
    </row>
    <row r="3108" spans="2:90" x14ac:dyDescent="0.4">
      <c r="B3108" s="200"/>
      <c r="H3108" s="160"/>
      <c r="I3108" s="201"/>
      <c r="J3108" s="201"/>
      <c r="K3108" s="160"/>
      <c r="L3108" s="160"/>
      <c r="M3108" s="160"/>
      <c r="N3108" s="160"/>
      <c r="O3108" s="160"/>
      <c r="P3108" s="160"/>
      <c r="R3108" s="200"/>
      <c r="S3108" s="200"/>
      <c r="T3108" s="200"/>
      <c r="U3108" s="200"/>
      <c r="V3108" s="200"/>
      <c r="W3108" s="200"/>
      <c r="X3108" s="200"/>
      <c r="Y3108" s="200"/>
      <c r="Z3108" s="200"/>
      <c r="AA3108" s="200"/>
      <c r="AB3108" s="200"/>
      <c r="AC3108" s="200"/>
      <c r="AD3108" s="200"/>
      <c r="AE3108" s="200"/>
      <c r="AF3108" s="200"/>
      <c r="AG3108" s="200"/>
      <c r="AH3108" s="200"/>
      <c r="AI3108" s="200"/>
      <c r="AJ3108" s="200"/>
      <c r="AK3108" s="200"/>
      <c r="AL3108" s="200"/>
      <c r="AM3108" s="200"/>
      <c r="AN3108" s="200"/>
      <c r="AO3108" s="200"/>
      <c r="AP3108" s="200"/>
      <c r="AQ3108" s="200"/>
      <c r="AR3108" s="200"/>
      <c r="AS3108" s="200"/>
      <c r="AT3108" s="200"/>
      <c r="AU3108" s="200"/>
      <c r="AV3108" s="200"/>
      <c r="AW3108" s="200"/>
      <c r="AX3108" s="200"/>
      <c r="AY3108" s="200"/>
      <c r="AZ3108" s="200"/>
      <c r="BA3108" s="200"/>
      <c r="BB3108" s="200"/>
      <c r="BC3108" s="200"/>
      <c r="BD3108" s="200"/>
      <c r="BE3108" s="200"/>
      <c r="BF3108" s="200"/>
      <c r="BG3108" s="200"/>
      <c r="BH3108" s="200"/>
      <c r="BI3108" s="200"/>
      <c r="BJ3108" s="200"/>
      <c r="BK3108" s="200"/>
      <c r="BL3108" s="200"/>
      <c r="BM3108" s="200"/>
      <c r="BN3108" s="200"/>
      <c r="BO3108" s="200"/>
      <c r="BP3108" s="200"/>
      <c r="BQ3108" s="200"/>
      <c r="BR3108" s="200"/>
      <c r="BS3108" s="200"/>
      <c r="BT3108" s="200"/>
      <c r="BU3108" s="200"/>
      <c r="BV3108" s="200"/>
      <c r="BW3108" s="200"/>
      <c r="BX3108" s="200"/>
      <c r="BY3108" s="200"/>
      <c r="BZ3108" s="200"/>
      <c r="CA3108" s="200"/>
      <c r="CB3108" s="200"/>
      <c r="CC3108" s="200"/>
      <c r="CD3108" s="200"/>
      <c r="CE3108" s="200"/>
      <c r="CF3108" s="200"/>
      <c r="CG3108" s="200"/>
      <c r="CH3108" s="200"/>
      <c r="CI3108" s="200"/>
      <c r="CJ3108" s="200"/>
      <c r="CK3108" s="200"/>
      <c r="CL3108" s="200"/>
    </row>
    <row r="3111" spans="2:90" x14ac:dyDescent="0.4">
      <c r="B3111" s="171" t="s">
        <v>490</v>
      </c>
      <c r="E3111" s="8"/>
      <c r="H3111" s="170"/>
      <c r="I3111" s="172"/>
      <c r="J3111" s="172"/>
      <c r="K3111" s="193"/>
      <c r="L3111" s="193"/>
      <c r="M3111" s="193"/>
      <c r="N3111" s="193"/>
      <c r="O3111" s="193"/>
      <c r="P3111" s="193"/>
      <c r="R3111" s="194"/>
      <c r="S3111" s="170"/>
      <c r="T3111" s="170"/>
      <c r="U3111" s="170"/>
      <c r="V3111" s="170"/>
      <c r="W3111" s="170"/>
      <c r="X3111" s="170"/>
      <c r="Y3111" s="170"/>
      <c r="Z3111" s="170"/>
      <c r="AA3111" s="170"/>
      <c r="AB3111" s="170"/>
      <c r="AC3111" s="170"/>
      <c r="AD3111" s="170"/>
      <c r="AE3111" s="170"/>
      <c r="AF3111" s="170"/>
      <c r="AG3111" s="170"/>
      <c r="AH3111" s="170"/>
      <c r="AI3111" s="170"/>
      <c r="AJ3111" s="170"/>
      <c r="AK3111" s="170"/>
      <c r="AL3111" s="170"/>
      <c r="AM3111" s="170"/>
      <c r="AN3111" s="170"/>
      <c r="AO3111" s="170"/>
      <c r="AP3111" s="170"/>
      <c r="AQ3111" s="170"/>
      <c r="AR3111" s="170"/>
      <c r="AS3111" s="170"/>
      <c r="AT3111" s="170"/>
      <c r="AU3111" s="170"/>
      <c r="AV3111" s="170"/>
      <c r="AW3111" s="170"/>
      <c r="AX3111" s="170"/>
      <c r="AY3111" s="170"/>
      <c r="AZ3111" s="170"/>
      <c r="BA3111" s="170"/>
      <c r="BB3111" s="170"/>
      <c r="BC3111" s="170"/>
      <c r="BD3111" s="170"/>
      <c r="BE3111" s="170"/>
      <c r="BF3111" s="170"/>
      <c r="BG3111" s="170"/>
      <c r="BH3111" s="170"/>
      <c r="BI3111" s="170"/>
      <c r="BJ3111" s="170"/>
      <c r="BK3111" s="170"/>
      <c r="BL3111" s="170"/>
      <c r="BM3111" s="170"/>
      <c r="BN3111" s="170"/>
      <c r="BO3111" s="170"/>
      <c r="BP3111" s="170"/>
      <c r="BQ3111" s="170"/>
      <c r="BR3111" s="170"/>
      <c r="BS3111" s="170"/>
      <c r="BT3111" s="170"/>
      <c r="BU3111" s="170"/>
      <c r="BV3111" s="170"/>
      <c r="BW3111" s="170"/>
      <c r="BX3111" s="170"/>
      <c r="BY3111" s="170"/>
      <c r="BZ3111" s="170"/>
      <c r="CA3111" s="170"/>
      <c r="CB3111" s="170"/>
      <c r="CC3111" s="170"/>
      <c r="CD3111" s="170"/>
      <c r="CE3111" s="170"/>
      <c r="CF3111" s="170"/>
      <c r="CG3111" s="170"/>
      <c r="CH3111" s="170"/>
      <c r="CI3111" s="170"/>
      <c r="CJ3111" s="170"/>
      <c r="CK3111" s="170"/>
      <c r="CL3111" s="170"/>
    </row>
    <row r="3112" spans="2:90" x14ac:dyDescent="0.4">
      <c r="B3112" s="171" t="s">
        <v>492</v>
      </c>
      <c r="E3112" s="8"/>
      <c r="H3112" s="170"/>
      <c r="I3112" s="172"/>
      <c r="J3112" s="172"/>
      <c r="K3112" s="193"/>
      <c r="L3112" s="193"/>
      <c r="M3112" s="193"/>
      <c r="N3112" s="193"/>
      <c r="O3112" s="193"/>
      <c r="P3112" s="193"/>
      <c r="R3112" s="194"/>
      <c r="S3112" s="170"/>
      <c r="T3112" s="170"/>
      <c r="U3112" s="170"/>
      <c r="V3112" s="170"/>
      <c r="W3112" s="170"/>
      <c r="X3112" s="170"/>
      <c r="Y3112" s="170"/>
      <c r="Z3112" s="170"/>
      <c r="AA3112" s="170"/>
      <c r="AB3112" s="170"/>
      <c r="AC3112" s="170"/>
      <c r="AD3112" s="170"/>
      <c r="AE3112" s="170"/>
      <c r="AF3112" s="170"/>
      <c r="AG3112" s="170"/>
      <c r="AH3112" s="170"/>
      <c r="AI3112" s="170"/>
      <c r="AJ3112" s="170"/>
      <c r="AK3112" s="170"/>
      <c r="AL3112" s="170"/>
      <c r="AM3112" s="170"/>
      <c r="AN3112" s="170"/>
      <c r="AO3112" s="170"/>
      <c r="AP3112" s="170"/>
      <c r="AQ3112" s="170"/>
      <c r="AR3112" s="170"/>
      <c r="AS3112" s="170"/>
      <c r="AT3112" s="170"/>
      <c r="AU3112" s="170"/>
      <c r="AV3112" s="170"/>
      <c r="AW3112" s="170"/>
      <c r="AX3112" s="170"/>
      <c r="AY3112" s="170"/>
      <c r="AZ3112" s="170"/>
      <c r="BA3112" s="170"/>
      <c r="BB3112" s="170"/>
      <c r="BC3112" s="170"/>
      <c r="BD3112" s="170"/>
      <c r="BE3112" s="170"/>
      <c r="BF3112" s="170"/>
      <c r="BG3112" s="170"/>
      <c r="BH3112" s="170"/>
      <c r="BI3112" s="170"/>
      <c r="BJ3112" s="170"/>
      <c r="BK3112" s="170"/>
      <c r="BL3112" s="170"/>
      <c r="BM3112" s="170"/>
      <c r="BN3112" s="170"/>
      <c r="BO3112" s="170"/>
      <c r="BP3112" s="170"/>
      <c r="BQ3112" s="170"/>
      <c r="BR3112" s="170"/>
      <c r="BS3112" s="170"/>
      <c r="BT3112" s="170"/>
      <c r="BU3112" s="170"/>
      <c r="BV3112" s="170"/>
      <c r="BW3112" s="170"/>
      <c r="BX3112" s="170"/>
      <c r="BY3112" s="170"/>
      <c r="BZ3112" s="170"/>
      <c r="CA3112" s="170"/>
      <c r="CB3112" s="170"/>
      <c r="CC3112" s="170"/>
      <c r="CD3112" s="170"/>
      <c r="CE3112" s="170"/>
      <c r="CF3112" s="170"/>
      <c r="CG3112" s="170"/>
      <c r="CH3112" s="170"/>
      <c r="CI3112" s="170"/>
      <c r="CJ3112" s="170"/>
      <c r="CK3112" s="170"/>
      <c r="CL3112" s="170"/>
    </row>
    <row r="3113" spans="2:90" x14ac:dyDescent="0.4">
      <c r="B3113" s="171" t="s">
        <v>461</v>
      </c>
      <c r="E3113" s="8"/>
      <c r="H3113" s="170"/>
      <c r="I3113" s="172"/>
      <c r="J3113" s="172"/>
      <c r="K3113" s="193"/>
      <c r="L3113" s="193"/>
      <c r="M3113" s="193"/>
      <c r="N3113" s="193"/>
      <c r="O3113" s="193"/>
      <c r="P3113" s="193"/>
      <c r="R3113" s="194"/>
      <c r="S3113" s="195" t="str">
        <f t="shared" ref="S3113:AX3113" si="4329">S$16</f>
        <v>S$12</v>
      </c>
      <c r="T3113" s="195" t="str">
        <f t="shared" si="4329"/>
        <v>T$12</v>
      </c>
      <c r="U3113" s="195" t="str">
        <f t="shared" si="4329"/>
        <v>U$12</v>
      </c>
      <c r="V3113" s="195" t="str">
        <f t="shared" si="4329"/>
        <v>V$12</v>
      </c>
      <c r="W3113" s="195" t="str">
        <f t="shared" si="4329"/>
        <v>W$12</v>
      </c>
      <c r="X3113" s="195" t="str">
        <f t="shared" si="4329"/>
        <v>X$12</v>
      </c>
      <c r="Y3113" s="195" t="str">
        <f t="shared" si="4329"/>
        <v>Y$12</v>
      </c>
      <c r="Z3113" s="195" t="str">
        <f t="shared" si="4329"/>
        <v>Z$12</v>
      </c>
      <c r="AA3113" s="195" t="str">
        <f t="shared" si="4329"/>
        <v>AA$12</v>
      </c>
      <c r="AB3113" s="195" t="str">
        <f t="shared" si="4329"/>
        <v>AB$12</v>
      </c>
      <c r="AC3113" s="195" t="str">
        <f t="shared" si="4329"/>
        <v>AC$12</v>
      </c>
      <c r="AD3113" s="195" t="str">
        <f t="shared" si="4329"/>
        <v>AD$12</v>
      </c>
      <c r="AE3113" s="195" t="str">
        <f t="shared" si="4329"/>
        <v>AE$12</v>
      </c>
      <c r="AF3113" s="195" t="str">
        <f t="shared" si="4329"/>
        <v>AF$12</v>
      </c>
      <c r="AG3113" s="195" t="str">
        <f t="shared" si="4329"/>
        <v>AG$12</v>
      </c>
      <c r="AH3113" s="195" t="str">
        <f t="shared" si="4329"/>
        <v>AH$12</v>
      </c>
      <c r="AI3113" s="195" t="str">
        <f t="shared" si="4329"/>
        <v>AI$12</v>
      </c>
      <c r="AJ3113" s="195" t="str">
        <f t="shared" si="4329"/>
        <v>AJ$12</v>
      </c>
      <c r="AK3113" s="195" t="str">
        <f t="shared" si="4329"/>
        <v>AK$12</v>
      </c>
      <c r="AL3113" s="195" t="str">
        <f t="shared" si="4329"/>
        <v>AL$12</v>
      </c>
      <c r="AM3113" s="195" t="str">
        <f t="shared" si="4329"/>
        <v>AM$12</v>
      </c>
      <c r="AN3113" s="195" t="str">
        <f t="shared" si="4329"/>
        <v>AN$12</v>
      </c>
      <c r="AO3113" s="195" t="str">
        <f t="shared" si="4329"/>
        <v>AO$12</v>
      </c>
      <c r="AP3113" s="195" t="str">
        <f t="shared" si="4329"/>
        <v>AP$12</v>
      </c>
      <c r="AQ3113" s="195" t="str">
        <f t="shared" si="4329"/>
        <v>AQ$12</v>
      </c>
      <c r="AR3113" s="195" t="str">
        <f t="shared" si="4329"/>
        <v>AR$12</v>
      </c>
      <c r="AS3113" s="195" t="str">
        <f t="shared" si="4329"/>
        <v>AS$12</v>
      </c>
      <c r="AT3113" s="195" t="str">
        <f t="shared" si="4329"/>
        <v>AT$12</v>
      </c>
      <c r="AU3113" s="195" t="str">
        <f t="shared" si="4329"/>
        <v>AU$12</v>
      </c>
      <c r="AV3113" s="195" t="str">
        <f t="shared" si="4329"/>
        <v>AV$12</v>
      </c>
      <c r="AW3113" s="195" t="str">
        <f t="shared" si="4329"/>
        <v>AW$12</v>
      </c>
      <c r="AX3113" s="195" t="str">
        <f t="shared" si="4329"/>
        <v>AX$12</v>
      </c>
      <c r="AY3113" s="195" t="str">
        <f t="shared" ref="AY3113:CD3113" si="4330">AY$16</f>
        <v>AY$12</v>
      </c>
      <c r="AZ3113" s="195" t="str">
        <f t="shared" si="4330"/>
        <v>AZ$12</v>
      </c>
      <c r="BA3113" s="195" t="str">
        <f t="shared" si="4330"/>
        <v>BA$12</v>
      </c>
      <c r="BB3113" s="195" t="str">
        <f t="shared" si="4330"/>
        <v>BB$12</v>
      </c>
      <c r="BC3113" s="195" t="str">
        <f t="shared" si="4330"/>
        <v>BC$12</v>
      </c>
      <c r="BD3113" s="195" t="str">
        <f t="shared" si="4330"/>
        <v>BD$12</v>
      </c>
      <c r="BE3113" s="195" t="str">
        <f t="shared" si="4330"/>
        <v>BE$12</v>
      </c>
      <c r="BF3113" s="195" t="str">
        <f t="shared" si="4330"/>
        <v>BF$12</v>
      </c>
      <c r="BG3113" s="195" t="str">
        <f t="shared" si="4330"/>
        <v>BG$12</v>
      </c>
      <c r="BH3113" s="195" t="str">
        <f t="shared" si="4330"/>
        <v>BH$12</v>
      </c>
      <c r="BI3113" s="195" t="str">
        <f t="shared" si="4330"/>
        <v>BI$12</v>
      </c>
      <c r="BJ3113" s="195" t="str">
        <f t="shared" si="4330"/>
        <v>BJ$12</v>
      </c>
      <c r="BK3113" s="195" t="str">
        <f t="shared" si="4330"/>
        <v>BK$12</v>
      </c>
      <c r="BL3113" s="195" t="str">
        <f t="shared" si="4330"/>
        <v>BL$12</v>
      </c>
      <c r="BM3113" s="195" t="str">
        <f t="shared" si="4330"/>
        <v>BM$12</v>
      </c>
      <c r="BN3113" s="195" t="str">
        <f t="shared" si="4330"/>
        <v>BN$12</v>
      </c>
      <c r="BO3113" s="195" t="str">
        <f t="shared" si="4330"/>
        <v>BO$12</v>
      </c>
      <c r="BP3113" s="195" t="str">
        <f t="shared" si="4330"/>
        <v>BP$12</v>
      </c>
      <c r="BQ3113" s="195" t="str">
        <f t="shared" si="4330"/>
        <v>BQ$12</v>
      </c>
      <c r="BR3113" s="195" t="str">
        <f t="shared" si="4330"/>
        <v>BR$12</v>
      </c>
      <c r="BS3113" s="195" t="str">
        <f t="shared" si="4330"/>
        <v>BS$12</v>
      </c>
      <c r="BT3113" s="195" t="str">
        <f t="shared" si="4330"/>
        <v>BT$12</v>
      </c>
      <c r="BU3113" s="195" t="str">
        <f t="shared" si="4330"/>
        <v>BU$12</v>
      </c>
      <c r="BV3113" s="195" t="str">
        <f t="shared" si="4330"/>
        <v>BV$12</v>
      </c>
      <c r="BW3113" s="195" t="str">
        <f t="shared" si="4330"/>
        <v>BW$12</v>
      </c>
      <c r="BX3113" s="195" t="str">
        <f t="shared" si="4330"/>
        <v>BX$12</v>
      </c>
      <c r="BY3113" s="195" t="str">
        <f t="shared" si="4330"/>
        <v>BY$12</v>
      </c>
      <c r="BZ3113" s="195" t="str">
        <f t="shared" si="4330"/>
        <v>BZ$12</v>
      </c>
      <c r="CA3113" s="195" t="str">
        <f t="shared" si="4330"/>
        <v>CA$12</v>
      </c>
      <c r="CB3113" s="195" t="str">
        <f t="shared" si="4330"/>
        <v>CB$12</v>
      </c>
      <c r="CC3113" s="195" t="str">
        <f t="shared" si="4330"/>
        <v>CC$12</v>
      </c>
      <c r="CD3113" s="195" t="str">
        <f t="shared" si="4330"/>
        <v>CD$12</v>
      </c>
      <c r="CE3113" s="195" t="str">
        <f t="shared" ref="CE3113:CL3113" si="4331">CE$16</f>
        <v>CE$12</v>
      </c>
      <c r="CF3113" s="195" t="str">
        <f t="shared" si="4331"/>
        <v>CF$12</v>
      </c>
      <c r="CG3113" s="195" t="str">
        <f t="shared" si="4331"/>
        <v>CG$12</v>
      </c>
      <c r="CH3113" s="195" t="str">
        <f t="shared" si="4331"/>
        <v>CH$12</v>
      </c>
      <c r="CI3113" s="195" t="str">
        <f t="shared" si="4331"/>
        <v>CI$12</v>
      </c>
      <c r="CJ3113" s="195" t="str">
        <f t="shared" si="4331"/>
        <v>CJ$12</v>
      </c>
      <c r="CK3113" s="195" t="str">
        <f t="shared" si="4331"/>
        <v>CK$12</v>
      </c>
      <c r="CL3113" s="195" t="str">
        <f t="shared" si="4331"/>
        <v>CL$12</v>
      </c>
    </row>
    <row r="3114" spans="2:90" x14ac:dyDescent="0.4">
      <c r="B3114" s="171" t="s">
        <v>462</v>
      </c>
      <c r="E3114" s="8"/>
      <c r="H3114" s="196"/>
      <c r="I3114" s="197"/>
      <c r="J3114" s="197"/>
      <c r="K3114" s="198"/>
      <c r="L3114" s="198"/>
      <c r="M3114" s="198"/>
      <c r="N3114" s="198"/>
      <c r="O3114" s="198"/>
      <c r="P3114" s="198"/>
      <c r="R3114" s="198"/>
      <c r="S3114" s="195" t="str">
        <f t="shared" ref="S3114:AX3114" si="4332">S$17</f>
        <v>S$13</v>
      </c>
      <c r="T3114" s="195" t="str">
        <f t="shared" si="4332"/>
        <v>T$13</v>
      </c>
      <c r="U3114" s="195" t="str">
        <f t="shared" si="4332"/>
        <v>U$13</v>
      </c>
      <c r="V3114" s="195" t="str">
        <f t="shared" si="4332"/>
        <v>V$13</v>
      </c>
      <c r="W3114" s="195" t="str">
        <f t="shared" si="4332"/>
        <v>W$13</v>
      </c>
      <c r="X3114" s="195" t="str">
        <f t="shared" si="4332"/>
        <v>X$13</v>
      </c>
      <c r="Y3114" s="195" t="str">
        <f t="shared" si="4332"/>
        <v>Y$13</v>
      </c>
      <c r="Z3114" s="195" t="str">
        <f t="shared" si="4332"/>
        <v>Z$13</v>
      </c>
      <c r="AA3114" s="195" t="str">
        <f t="shared" si="4332"/>
        <v>AA$13</v>
      </c>
      <c r="AB3114" s="195" t="str">
        <f t="shared" si="4332"/>
        <v>AB$13</v>
      </c>
      <c r="AC3114" s="195" t="str">
        <f t="shared" si="4332"/>
        <v>AC$13</v>
      </c>
      <c r="AD3114" s="195" t="str">
        <f t="shared" si="4332"/>
        <v>AD$13</v>
      </c>
      <c r="AE3114" s="195" t="str">
        <f t="shared" si="4332"/>
        <v>AE$13</v>
      </c>
      <c r="AF3114" s="195" t="str">
        <f t="shared" si="4332"/>
        <v>AF$13</v>
      </c>
      <c r="AG3114" s="195" t="str">
        <f t="shared" si="4332"/>
        <v>AG$13</v>
      </c>
      <c r="AH3114" s="195" t="str">
        <f t="shared" si="4332"/>
        <v>AH$13</v>
      </c>
      <c r="AI3114" s="195" t="str">
        <f t="shared" si="4332"/>
        <v>AI$13</v>
      </c>
      <c r="AJ3114" s="195" t="str">
        <f t="shared" si="4332"/>
        <v>AJ$13</v>
      </c>
      <c r="AK3114" s="195" t="str">
        <f t="shared" si="4332"/>
        <v>AK$13</v>
      </c>
      <c r="AL3114" s="195" t="str">
        <f t="shared" si="4332"/>
        <v>AL$13</v>
      </c>
      <c r="AM3114" s="195" t="str">
        <f t="shared" si="4332"/>
        <v>AM$13</v>
      </c>
      <c r="AN3114" s="195" t="str">
        <f t="shared" si="4332"/>
        <v>AN$13</v>
      </c>
      <c r="AO3114" s="195" t="str">
        <f t="shared" si="4332"/>
        <v>AO$13</v>
      </c>
      <c r="AP3114" s="195" t="str">
        <f t="shared" si="4332"/>
        <v>AP$13</v>
      </c>
      <c r="AQ3114" s="195" t="str">
        <f t="shared" si="4332"/>
        <v>AQ$13</v>
      </c>
      <c r="AR3114" s="195" t="str">
        <f t="shared" si="4332"/>
        <v>AR$13</v>
      </c>
      <c r="AS3114" s="195" t="str">
        <f t="shared" si="4332"/>
        <v>AS$13</v>
      </c>
      <c r="AT3114" s="195" t="str">
        <f t="shared" si="4332"/>
        <v>AT$13</v>
      </c>
      <c r="AU3114" s="195" t="str">
        <f t="shared" si="4332"/>
        <v>AU$13</v>
      </c>
      <c r="AV3114" s="195" t="str">
        <f t="shared" si="4332"/>
        <v>AV$13</v>
      </c>
      <c r="AW3114" s="195" t="str">
        <f t="shared" si="4332"/>
        <v>AW$13</v>
      </c>
      <c r="AX3114" s="195" t="str">
        <f t="shared" si="4332"/>
        <v>AX$13</v>
      </c>
      <c r="AY3114" s="195" t="str">
        <f t="shared" ref="AY3114:CD3114" si="4333">AY$17</f>
        <v>AY$13</v>
      </c>
      <c r="AZ3114" s="195" t="str">
        <f t="shared" si="4333"/>
        <v>AZ$13</v>
      </c>
      <c r="BA3114" s="195" t="str">
        <f t="shared" si="4333"/>
        <v>BA$13</v>
      </c>
      <c r="BB3114" s="195" t="str">
        <f t="shared" si="4333"/>
        <v>BB$13</v>
      </c>
      <c r="BC3114" s="195" t="str">
        <f t="shared" si="4333"/>
        <v>BC$13</v>
      </c>
      <c r="BD3114" s="195" t="str">
        <f t="shared" si="4333"/>
        <v>BD$13</v>
      </c>
      <c r="BE3114" s="195" t="str">
        <f t="shared" si="4333"/>
        <v>BE$13</v>
      </c>
      <c r="BF3114" s="195" t="str">
        <f t="shared" si="4333"/>
        <v>BF$13</v>
      </c>
      <c r="BG3114" s="195" t="str">
        <f t="shared" si="4333"/>
        <v>BG$13</v>
      </c>
      <c r="BH3114" s="195" t="str">
        <f t="shared" si="4333"/>
        <v>BH$13</v>
      </c>
      <c r="BI3114" s="195" t="str">
        <f t="shared" si="4333"/>
        <v>BI$13</v>
      </c>
      <c r="BJ3114" s="195" t="str">
        <f t="shared" si="4333"/>
        <v>BJ$13</v>
      </c>
      <c r="BK3114" s="195" t="str">
        <f t="shared" si="4333"/>
        <v>BK$13</v>
      </c>
      <c r="BL3114" s="195" t="str">
        <f t="shared" si="4333"/>
        <v>BL$13</v>
      </c>
      <c r="BM3114" s="195" t="str">
        <f t="shared" si="4333"/>
        <v>BM$13</v>
      </c>
      <c r="BN3114" s="195" t="str">
        <f t="shared" si="4333"/>
        <v>BN$13</v>
      </c>
      <c r="BO3114" s="195" t="str">
        <f t="shared" si="4333"/>
        <v>BO$13</v>
      </c>
      <c r="BP3114" s="195" t="str">
        <f t="shared" si="4333"/>
        <v>BP$13</v>
      </c>
      <c r="BQ3114" s="195" t="str">
        <f t="shared" si="4333"/>
        <v>BQ$13</v>
      </c>
      <c r="BR3114" s="195" t="str">
        <f t="shared" si="4333"/>
        <v>BR$13</v>
      </c>
      <c r="BS3114" s="195" t="str">
        <f t="shared" si="4333"/>
        <v>BS$13</v>
      </c>
      <c r="BT3114" s="195" t="str">
        <f t="shared" si="4333"/>
        <v>BT$13</v>
      </c>
      <c r="BU3114" s="195" t="str">
        <f t="shared" si="4333"/>
        <v>BU$13</v>
      </c>
      <c r="BV3114" s="195" t="str">
        <f t="shared" si="4333"/>
        <v>BV$13</v>
      </c>
      <c r="BW3114" s="195" t="str">
        <f t="shared" si="4333"/>
        <v>BW$13</v>
      </c>
      <c r="BX3114" s="195" t="str">
        <f t="shared" si="4333"/>
        <v>BX$13</v>
      </c>
      <c r="BY3114" s="195" t="str">
        <f t="shared" si="4333"/>
        <v>BY$13</v>
      </c>
      <c r="BZ3114" s="195" t="str">
        <f t="shared" si="4333"/>
        <v>BZ$13</v>
      </c>
      <c r="CA3114" s="195" t="str">
        <f t="shared" si="4333"/>
        <v>CA$13</v>
      </c>
      <c r="CB3114" s="195" t="str">
        <f t="shared" si="4333"/>
        <v>CB$13</v>
      </c>
      <c r="CC3114" s="195" t="str">
        <f t="shared" si="4333"/>
        <v>CC$13</v>
      </c>
      <c r="CD3114" s="195" t="str">
        <f t="shared" si="4333"/>
        <v>CD$13</v>
      </c>
      <c r="CE3114" s="195" t="str">
        <f t="shared" ref="CE3114:CL3114" si="4334">CE$17</f>
        <v>CE$13</v>
      </c>
      <c r="CF3114" s="195" t="str">
        <f t="shared" si="4334"/>
        <v>CF$13</v>
      </c>
      <c r="CG3114" s="195" t="str">
        <f t="shared" si="4334"/>
        <v>CG$13</v>
      </c>
      <c r="CH3114" s="195" t="str">
        <f t="shared" si="4334"/>
        <v>CH$13</v>
      </c>
      <c r="CI3114" s="195" t="str">
        <f t="shared" si="4334"/>
        <v>CI$13</v>
      </c>
      <c r="CJ3114" s="195" t="str">
        <f t="shared" si="4334"/>
        <v>CJ$13</v>
      </c>
      <c r="CK3114" s="195" t="str">
        <f t="shared" si="4334"/>
        <v>CK$13</v>
      </c>
      <c r="CL3114" s="195" t="str">
        <f t="shared" si="4334"/>
        <v>CL$13</v>
      </c>
    </row>
    <row r="3115" spans="2:90" x14ac:dyDescent="0.4">
      <c r="B3115" s="171" t="s">
        <v>491</v>
      </c>
      <c r="E3115" s="8"/>
      <c r="H3115" s="196"/>
      <c r="I3115" s="197"/>
      <c r="J3115" s="197"/>
      <c r="K3115" s="198"/>
      <c r="L3115" s="198"/>
      <c r="M3115" s="198"/>
      <c r="N3115" s="198"/>
      <c r="O3115" s="198"/>
      <c r="P3115" s="198"/>
      <c r="R3115" s="198"/>
      <c r="S3115" s="186"/>
      <c r="T3115" s="186"/>
      <c r="U3115" s="186"/>
      <c r="V3115" s="186"/>
      <c r="W3115" s="186"/>
      <c r="X3115" s="186"/>
      <c r="Y3115" s="186"/>
      <c r="Z3115" s="186"/>
      <c r="AA3115" s="186"/>
      <c r="AB3115" s="186"/>
      <c r="AC3115" s="186"/>
      <c r="AD3115" s="186"/>
      <c r="AE3115" s="186"/>
      <c r="AF3115" s="186"/>
      <c r="AG3115" s="186"/>
      <c r="AH3115" s="186"/>
      <c r="AI3115" s="186"/>
      <c r="AJ3115" s="186"/>
      <c r="AK3115" s="186"/>
      <c r="AL3115" s="186"/>
      <c r="AM3115" s="186"/>
      <c r="AN3115" s="186"/>
      <c r="AO3115" s="186"/>
      <c r="AP3115" s="186"/>
      <c r="AQ3115" s="186"/>
      <c r="AR3115" s="186"/>
      <c r="AS3115" s="186"/>
      <c r="AT3115" s="186"/>
      <c r="AU3115" s="186"/>
      <c r="AV3115" s="186"/>
      <c r="AW3115" s="186"/>
      <c r="AX3115" s="186"/>
      <c r="AY3115" s="186"/>
      <c r="AZ3115" s="186"/>
      <c r="BA3115" s="186"/>
      <c r="BB3115" s="186"/>
      <c r="BC3115" s="186"/>
      <c r="BD3115" s="186"/>
      <c r="BE3115" s="186"/>
      <c r="BF3115" s="186"/>
      <c r="BG3115" s="186"/>
      <c r="BH3115" s="186"/>
      <c r="BI3115" s="186"/>
      <c r="BJ3115" s="186"/>
      <c r="BK3115" s="186"/>
      <c r="BL3115" s="186"/>
      <c r="BM3115" s="186"/>
      <c r="BN3115" s="186"/>
      <c r="BO3115" s="186"/>
      <c r="BP3115" s="186"/>
      <c r="BQ3115" s="186"/>
      <c r="BR3115" s="186"/>
      <c r="BS3115" s="186"/>
      <c r="BT3115" s="186"/>
      <c r="BU3115" s="186"/>
      <c r="BV3115" s="186"/>
      <c r="BW3115" s="186"/>
      <c r="BX3115" s="186"/>
      <c r="BY3115" s="186"/>
      <c r="BZ3115" s="186"/>
      <c r="CA3115" s="186"/>
      <c r="CB3115" s="186"/>
      <c r="CC3115" s="186"/>
      <c r="CD3115" s="186"/>
      <c r="CE3115" s="186"/>
      <c r="CF3115" s="186"/>
      <c r="CG3115" s="186"/>
      <c r="CH3115" s="186"/>
      <c r="CI3115" s="186"/>
      <c r="CJ3115" s="186"/>
      <c r="CK3115" s="186"/>
      <c r="CL3115" s="186"/>
    </row>
    <row r="3116" spans="2:90" x14ac:dyDescent="0.4">
      <c r="B3116" s="171" t="s">
        <v>505</v>
      </c>
      <c r="E3116" s="8"/>
      <c r="H3116" s="196"/>
      <c r="I3116" s="197"/>
      <c r="J3116" s="197"/>
      <c r="K3116" s="198"/>
      <c r="L3116" s="198"/>
      <c r="M3116" s="198"/>
      <c r="N3116" s="198"/>
      <c r="O3116" s="198"/>
      <c r="P3116" s="198"/>
      <c r="R3116" s="198"/>
      <c r="S3116" s="186"/>
      <c r="T3116" s="186"/>
      <c r="U3116" s="186"/>
      <c r="V3116" s="186"/>
      <c r="W3116" s="186"/>
      <c r="X3116" s="186"/>
      <c r="Y3116" s="186"/>
      <c r="Z3116" s="186"/>
      <c r="AA3116" s="186"/>
      <c r="AB3116" s="186"/>
      <c r="AC3116" s="186"/>
      <c r="AD3116" s="186"/>
      <c r="AE3116" s="186"/>
      <c r="AF3116" s="186"/>
      <c r="AG3116" s="186"/>
      <c r="AH3116" s="186"/>
      <c r="AI3116" s="186"/>
      <c r="AJ3116" s="186"/>
      <c r="AK3116" s="186"/>
      <c r="AL3116" s="186"/>
      <c r="AM3116" s="186"/>
      <c r="AN3116" s="186"/>
      <c r="AO3116" s="186"/>
      <c r="AP3116" s="186"/>
      <c r="AQ3116" s="186"/>
      <c r="AR3116" s="186"/>
      <c r="AS3116" s="186"/>
      <c r="AT3116" s="186"/>
      <c r="AU3116" s="186"/>
      <c r="AV3116" s="186"/>
      <c r="AW3116" s="186"/>
      <c r="AX3116" s="186"/>
      <c r="AY3116" s="186"/>
      <c r="AZ3116" s="186"/>
      <c r="BA3116" s="186"/>
      <c r="BB3116" s="186"/>
      <c r="BC3116" s="186"/>
      <c r="BD3116" s="186"/>
      <c r="BE3116" s="186"/>
      <c r="BF3116" s="186"/>
      <c r="BG3116" s="186"/>
      <c r="BH3116" s="186"/>
      <c r="BI3116" s="186"/>
      <c r="BJ3116" s="186"/>
      <c r="BK3116" s="186"/>
      <c r="BL3116" s="186"/>
      <c r="BM3116" s="186"/>
      <c r="BN3116" s="186"/>
      <c r="BO3116" s="186"/>
      <c r="BP3116" s="186"/>
      <c r="BQ3116" s="186"/>
      <c r="BR3116" s="186"/>
      <c r="BS3116" s="186"/>
      <c r="BT3116" s="186"/>
      <c r="BU3116" s="186"/>
      <c r="BV3116" s="186"/>
      <c r="BW3116" s="186"/>
      <c r="BX3116" s="186"/>
      <c r="BY3116" s="186"/>
      <c r="BZ3116" s="186"/>
      <c r="CA3116" s="186"/>
      <c r="CB3116" s="186"/>
      <c r="CC3116" s="186"/>
      <c r="CD3116" s="186"/>
      <c r="CE3116" s="186"/>
      <c r="CF3116" s="186"/>
      <c r="CG3116" s="186"/>
      <c r="CH3116" s="186"/>
      <c r="CI3116" s="186"/>
      <c r="CJ3116" s="186"/>
      <c r="CK3116" s="186"/>
      <c r="CL3116" s="186"/>
    </row>
    <row r="3117" spans="2:90" x14ac:dyDescent="0.4">
      <c r="B3117" s="171" t="s">
        <v>463</v>
      </c>
      <c r="E3117" s="8"/>
      <c r="H3117" s="196"/>
      <c r="I3117" s="197"/>
      <c r="J3117" s="197"/>
      <c r="K3117" s="198"/>
      <c r="L3117" s="198"/>
      <c r="M3117" s="198"/>
      <c r="N3117" s="198"/>
      <c r="O3117" s="198"/>
      <c r="P3117" s="198"/>
      <c r="R3117" s="198"/>
      <c r="S3117" s="186" t="str">
        <f t="shared" ref="S3117:AX3117" si="4335">S$18</f>
        <v>S$14</v>
      </c>
      <c r="T3117" s="186" t="str">
        <f t="shared" si="4335"/>
        <v>T$14</v>
      </c>
      <c r="U3117" s="186" t="str">
        <f t="shared" si="4335"/>
        <v>U$14</v>
      </c>
      <c r="V3117" s="186" t="str">
        <f t="shared" si="4335"/>
        <v>V$14</v>
      </c>
      <c r="W3117" s="186" t="str">
        <f t="shared" si="4335"/>
        <v>W$14</v>
      </c>
      <c r="X3117" s="186" t="str">
        <f t="shared" si="4335"/>
        <v>X$14</v>
      </c>
      <c r="Y3117" s="186" t="str">
        <f t="shared" si="4335"/>
        <v>Y$14</v>
      </c>
      <c r="Z3117" s="186" t="str">
        <f t="shared" si="4335"/>
        <v>Z$14</v>
      </c>
      <c r="AA3117" s="186" t="str">
        <f t="shared" si="4335"/>
        <v>AA$14</v>
      </c>
      <c r="AB3117" s="186" t="str">
        <f t="shared" si="4335"/>
        <v>AB$14</v>
      </c>
      <c r="AC3117" s="186" t="str">
        <f t="shared" si="4335"/>
        <v>AC$14</v>
      </c>
      <c r="AD3117" s="186" t="str">
        <f t="shared" si="4335"/>
        <v>AD$14</v>
      </c>
      <c r="AE3117" s="186" t="str">
        <f t="shared" si="4335"/>
        <v>AE$14</v>
      </c>
      <c r="AF3117" s="186" t="str">
        <f t="shared" si="4335"/>
        <v>AF$14</v>
      </c>
      <c r="AG3117" s="186" t="str">
        <f t="shared" si="4335"/>
        <v>AG$14</v>
      </c>
      <c r="AH3117" s="186" t="str">
        <f t="shared" si="4335"/>
        <v>AH$14</v>
      </c>
      <c r="AI3117" s="186" t="str">
        <f t="shared" si="4335"/>
        <v>AI$14</v>
      </c>
      <c r="AJ3117" s="186" t="str">
        <f t="shared" si="4335"/>
        <v>AJ$14</v>
      </c>
      <c r="AK3117" s="186" t="str">
        <f t="shared" si="4335"/>
        <v>AK$14</v>
      </c>
      <c r="AL3117" s="186" t="str">
        <f t="shared" si="4335"/>
        <v>AL$14</v>
      </c>
      <c r="AM3117" s="186" t="str">
        <f t="shared" si="4335"/>
        <v>AM$14</v>
      </c>
      <c r="AN3117" s="186" t="str">
        <f t="shared" si="4335"/>
        <v>AN$14</v>
      </c>
      <c r="AO3117" s="186" t="str">
        <f t="shared" si="4335"/>
        <v>AO$14</v>
      </c>
      <c r="AP3117" s="186" t="str">
        <f t="shared" si="4335"/>
        <v>AP$14</v>
      </c>
      <c r="AQ3117" s="186" t="str">
        <f t="shared" si="4335"/>
        <v>AQ$14</v>
      </c>
      <c r="AR3117" s="186" t="str">
        <f t="shared" si="4335"/>
        <v>AR$14</v>
      </c>
      <c r="AS3117" s="186" t="str">
        <f t="shared" si="4335"/>
        <v>AS$14</v>
      </c>
      <c r="AT3117" s="186" t="str">
        <f t="shared" si="4335"/>
        <v>AT$14</v>
      </c>
      <c r="AU3117" s="186" t="str">
        <f t="shared" si="4335"/>
        <v>AU$14</v>
      </c>
      <c r="AV3117" s="186" t="str">
        <f t="shared" si="4335"/>
        <v>AV$14</v>
      </c>
      <c r="AW3117" s="186" t="str">
        <f t="shared" si="4335"/>
        <v>AW$14</v>
      </c>
      <c r="AX3117" s="186" t="str">
        <f t="shared" si="4335"/>
        <v>AX$14</v>
      </c>
      <c r="AY3117" s="186" t="str">
        <f t="shared" ref="AY3117:CD3117" si="4336">AY$18</f>
        <v>AY$14</v>
      </c>
      <c r="AZ3117" s="186" t="str">
        <f t="shared" si="4336"/>
        <v>AZ$14</v>
      </c>
      <c r="BA3117" s="186" t="str">
        <f t="shared" si="4336"/>
        <v>BA$14</v>
      </c>
      <c r="BB3117" s="186" t="str">
        <f t="shared" si="4336"/>
        <v>BB$14</v>
      </c>
      <c r="BC3117" s="186" t="str">
        <f t="shared" si="4336"/>
        <v>BC$14</v>
      </c>
      <c r="BD3117" s="186" t="str">
        <f t="shared" si="4336"/>
        <v>BD$14</v>
      </c>
      <c r="BE3117" s="186" t="str">
        <f t="shared" si="4336"/>
        <v>BE$14</v>
      </c>
      <c r="BF3117" s="186" t="str">
        <f t="shared" si="4336"/>
        <v>BF$14</v>
      </c>
      <c r="BG3117" s="186" t="str">
        <f t="shared" si="4336"/>
        <v>BG$14</v>
      </c>
      <c r="BH3117" s="186" t="str">
        <f t="shared" si="4336"/>
        <v>BH$14</v>
      </c>
      <c r="BI3117" s="186" t="str">
        <f t="shared" si="4336"/>
        <v>BI$14</v>
      </c>
      <c r="BJ3117" s="186" t="str">
        <f t="shared" si="4336"/>
        <v>BJ$14</v>
      </c>
      <c r="BK3117" s="186" t="str">
        <f t="shared" si="4336"/>
        <v>BK$14</v>
      </c>
      <c r="BL3117" s="186" t="str">
        <f t="shared" si="4336"/>
        <v>BL$14</v>
      </c>
      <c r="BM3117" s="186" t="str">
        <f t="shared" si="4336"/>
        <v>BM$14</v>
      </c>
      <c r="BN3117" s="186" t="str">
        <f t="shared" si="4336"/>
        <v>BN$14</v>
      </c>
      <c r="BO3117" s="186" t="str">
        <f t="shared" si="4336"/>
        <v>BO$14</v>
      </c>
      <c r="BP3117" s="186" t="str">
        <f t="shared" si="4336"/>
        <v>BP$14</v>
      </c>
      <c r="BQ3117" s="186" t="str">
        <f t="shared" si="4336"/>
        <v>BQ$14</v>
      </c>
      <c r="BR3117" s="186" t="str">
        <f t="shared" si="4336"/>
        <v>BR$14</v>
      </c>
      <c r="BS3117" s="186" t="str">
        <f t="shared" si="4336"/>
        <v>BS$14</v>
      </c>
      <c r="BT3117" s="186" t="str">
        <f t="shared" si="4336"/>
        <v>BT$14</v>
      </c>
      <c r="BU3117" s="186" t="str">
        <f t="shared" si="4336"/>
        <v>BU$14</v>
      </c>
      <c r="BV3117" s="186" t="str">
        <f t="shared" si="4336"/>
        <v>BV$14</v>
      </c>
      <c r="BW3117" s="186" t="str">
        <f t="shared" si="4336"/>
        <v>BW$14</v>
      </c>
      <c r="BX3117" s="186" t="str">
        <f t="shared" si="4336"/>
        <v>BX$14</v>
      </c>
      <c r="BY3117" s="186" t="str">
        <f t="shared" si="4336"/>
        <v>BY$14</v>
      </c>
      <c r="BZ3117" s="186" t="str">
        <f t="shared" si="4336"/>
        <v>BZ$14</v>
      </c>
      <c r="CA3117" s="186" t="str">
        <f t="shared" si="4336"/>
        <v>CA$14</v>
      </c>
      <c r="CB3117" s="186" t="str">
        <f t="shared" si="4336"/>
        <v>CB$14</v>
      </c>
      <c r="CC3117" s="186" t="str">
        <f t="shared" si="4336"/>
        <v>CC$14</v>
      </c>
      <c r="CD3117" s="186" t="str">
        <f t="shared" si="4336"/>
        <v>CD$14</v>
      </c>
      <c r="CE3117" s="186" t="str">
        <f t="shared" ref="CE3117:CL3117" si="4337">CE$18</f>
        <v>CE$14</v>
      </c>
      <c r="CF3117" s="186" t="str">
        <f t="shared" si="4337"/>
        <v>CF$14</v>
      </c>
      <c r="CG3117" s="186" t="str">
        <f t="shared" si="4337"/>
        <v>CG$14</v>
      </c>
      <c r="CH3117" s="186" t="str">
        <f t="shared" si="4337"/>
        <v>CH$14</v>
      </c>
      <c r="CI3117" s="186" t="str">
        <f t="shared" si="4337"/>
        <v>CI$14</v>
      </c>
      <c r="CJ3117" s="186" t="str">
        <f t="shared" si="4337"/>
        <v>CJ$14</v>
      </c>
      <c r="CK3117" s="186" t="str">
        <f t="shared" si="4337"/>
        <v>CK$14</v>
      </c>
      <c r="CL3117" s="186" t="str">
        <f t="shared" si="4337"/>
        <v>CL$14</v>
      </c>
    </row>
    <row r="3118" spans="2:90" x14ac:dyDescent="0.4">
      <c r="B3118" s="171" t="s">
        <v>464</v>
      </c>
      <c r="E3118" s="8"/>
      <c r="H3118" s="196"/>
      <c r="I3118" s="197"/>
      <c r="J3118" s="197"/>
      <c r="K3118" s="198"/>
      <c r="L3118" s="198"/>
      <c r="M3118" s="198"/>
      <c r="N3118" s="198"/>
      <c r="O3118" s="198"/>
      <c r="P3118" s="198"/>
      <c r="R3118" s="198"/>
      <c r="S3118" s="186" t="str">
        <f t="shared" ref="S3118:AX3118" si="4338">S$19</f>
        <v>S$15</v>
      </c>
      <c r="T3118" s="186" t="str">
        <f t="shared" si="4338"/>
        <v>T$15</v>
      </c>
      <c r="U3118" s="186" t="str">
        <f t="shared" si="4338"/>
        <v>U$15</v>
      </c>
      <c r="V3118" s="186" t="str">
        <f t="shared" si="4338"/>
        <v>V$15</v>
      </c>
      <c r="W3118" s="186" t="str">
        <f t="shared" si="4338"/>
        <v>W$15</v>
      </c>
      <c r="X3118" s="186" t="str">
        <f t="shared" si="4338"/>
        <v>X$15</v>
      </c>
      <c r="Y3118" s="186" t="str">
        <f t="shared" si="4338"/>
        <v>Y$15</v>
      </c>
      <c r="Z3118" s="186" t="str">
        <f t="shared" si="4338"/>
        <v>Z$15</v>
      </c>
      <c r="AA3118" s="186" t="str">
        <f t="shared" si="4338"/>
        <v>AA$15</v>
      </c>
      <c r="AB3118" s="186" t="str">
        <f t="shared" si="4338"/>
        <v>AB$15</v>
      </c>
      <c r="AC3118" s="186" t="str">
        <f t="shared" si="4338"/>
        <v>AC$15</v>
      </c>
      <c r="AD3118" s="186" t="str">
        <f t="shared" si="4338"/>
        <v>AD$15</v>
      </c>
      <c r="AE3118" s="186" t="str">
        <f t="shared" si="4338"/>
        <v>AE$15</v>
      </c>
      <c r="AF3118" s="186" t="str">
        <f t="shared" si="4338"/>
        <v>AF$15</v>
      </c>
      <c r="AG3118" s="186" t="str">
        <f t="shared" si="4338"/>
        <v>AG$15</v>
      </c>
      <c r="AH3118" s="186" t="str">
        <f t="shared" si="4338"/>
        <v>AH$15</v>
      </c>
      <c r="AI3118" s="186" t="str">
        <f t="shared" si="4338"/>
        <v>AI$15</v>
      </c>
      <c r="AJ3118" s="186" t="str">
        <f t="shared" si="4338"/>
        <v>AJ$15</v>
      </c>
      <c r="AK3118" s="186" t="str">
        <f t="shared" si="4338"/>
        <v>AK$15</v>
      </c>
      <c r="AL3118" s="186" t="str">
        <f t="shared" si="4338"/>
        <v>AL$15</v>
      </c>
      <c r="AM3118" s="186" t="str">
        <f t="shared" si="4338"/>
        <v>AM$15</v>
      </c>
      <c r="AN3118" s="186" t="str">
        <f t="shared" si="4338"/>
        <v>AN$15</v>
      </c>
      <c r="AO3118" s="186" t="str">
        <f t="shared" si="4338"/>
        <v>AO$15</v>
      </c>
      <c r="AP3118" s="186" t="str">
        <f t="shared" si="4338"/>
        <v>AP$15</v>
      </c>
      <c r="AQ3118" s="186" t="str">
        <f t="shared" si="4338"/>
        <v>AQ$15</v>
      </c>
      <c r="AR3118" s="186" t="str">
        <f t="shared" si="4338"/>
        <v>AR$15</v>
      </c>
      <c r="AS3118" s="186" t="str">
        <f t="shared" si="4338"/>
        <v>AS$15</v>
      </c>
      <c r="AT3118" s="186" t="str">
        <f t="shared" si="4338"/>
        <v>AT$15</v>
      </c>
      <c r="AU3118" s="186" t="str">
        <f t="shared" si="4338"/>
        <v>AU$15</v>
      </c>
      <c r="AV3118" s="186" t="str">
        <f t="shared" si="4338"/>
        <v>AV$15</v>
      </c>
      <c r="AW3118" s="186" t="str">
        <f t="shared" si="4338"/>
        <v>AW$15</v>
      </c>
      <c r="AX3118" s="186" t="str">
        <f t="shared" si="4338"/>
        <v>AX$15</v>
      </c>
      <c r="AY3118" s="186" t="str">
        <f t="shared" ref="AY3118:CD3118" si="4339">AY$19</f>
        <v>AY$15</v>
      </c>
      <c r="AZ3118" s="186" t="str">
        <f t="shared" si="4339"/>
        <v>AZ$15</v>
      </c>
      <c r="BA3118" s="186" t="str">
        <f t="shared" si="4339"/>
        <v>BA$15</v>
      </c>
      <c r="BB3118" s="186" t="str">
        <f t="shared" si="4339"/>
        <v>BB$15</v>
      </c>
      <c r="BC3118" s="186" t="str">
        <f t="shared" si="4339"/>
        <v>BC$15</v>
      </c>
      <c r="BD3118" s="186" t="str">
        <f t="shared" si="4339"/>
        <v>BD$15</v>
      </c>
      <c r="BE3118" s="186" t="str">
        <f t="shared" si="4339"/>
        <v>BE$15</v>
      </c>
      <c r="BF3118" s="186" t="str">
        <f t="shared" si="4339"/>
        <v>BF$15</v>
      </c>
      <c r="BG3118" s="186" t="str">
        <f t="shared" si="4339"/>
        <v>BG$15</v>
      </c>
      <c r="BH3118" s="186" t="str">
        <f t="shared" si="4339"/>
        <v>BH$15</v>
      </c>
      <c r="BI3118" s="186" t="str">
        <f t="shared" si="4339"/>
        <v>BI$15</v>
      </c>
      <c r="BJ3118" s="186" t="str">
        <f t="shared" si="4339"/>
        <v>BJ$15</v>
      </c>
      <c r="BK3118" s="186" t="str">
        <f t="shared" si="4339"/>
        <v>BK$15</v>
      </c>
      <c r="BL3118" s="186" t="str">
        <f t="shared" si="4339"/>
        <v>BL$15</v>
      </c>
      <c r="BM3118" s="186" t="str">
        <f t="shared" si="4339"/>
        <v>BM$15</v>
      </c>
      <c r="BN3118" s="186" t="str">
        <f t="shared" si="4339"/>
        <v>BN$15</v>
      </c>
      <c r="BO3118" s="186" t="str">
        <f t="shared" si="4339"/>
        <v>BO$15</v>
      </c>
      <c r="BP3118" s="186" t="str">
        <f t="shared" si="4339"/>
        <v>BP$15</v>
      </c>
      <c r="BQ3118" s="186" t="str">
        <f t="shared" si="4339"/>
        <v>BQ$15</v>
      </c>
      <c r="BR3118" s="186" t="str">
        <f t="shared" si="4339"/>
        <v>BR$15</v>
      </c>
      <c r="BS3118" s="186" t="str">
        <f t="shared" si="4339"/>
        <v>BS$15</v>
      </c>
      <c r="BT3118" s="186" t="str">
        <f t="shared" si="4339"/>
        <v>BT$15</v>
      </c>
      <c r="BU3118" s="186" t="str">
        <f t="shared" si="4339"/>
        <v>BU$15</v>
      </c>
      <c r="BV3118" s="186" t="str">
        <f t="shared" si="4339"/>
        <v>BV$15</v>
      </c>
      <c r="BW3118" s="186" t="str">
        <f t="shared" si="4339"/>
        <v>BW$15</v>
      </c>
      <c r="BX3118" s="186" t="str">
        <f t="shared" si="4339"/>
        <v>BX$15</v>
      </c>
      <c r="BY3118" s="186" t="str">
        <f t="shared" si="4339"/>
        <v>BY$15</v>
      </c>
      <c r="BZ3118" s="186" t="str">
        <f t="shared" si="4339"/>
        <v>BZ$15</v>
      </c>
      <c r="CA3118" s="186" t="str">
        <f t="shared" si="4339"/>
        <v>CA$15</v>
      </c>
      <c r="CB3118" s="186" t="str">
        <f t="shared" si="4339"/>
        <v>CB$15</v>
      </c>
      <c r="CC3118" s="186" t="str">
        <f t="shared" si="4339"/>
        <v>CC$15</v>
      </c>
      <c r="CD3118" s="186" t="str">
        <f t="shared" si="4339"/>
        <v>CD$15</v>
      </c>
      <c r="CE3118" s="186" t="str">
        <f t="shared" ref="CE3118:CL3118" si="4340">CE$19</f>
        <v>CE$15</v>
      </c>
      <c r="CF3118" s="186" t="str">
        <f t="shared" si="4340"/>
        <v>CF$15</v>
      </c>
      <c r="CG3118" s="186" t="str">
        <f t="shared" si="4340"/>
        <v>CG$15</v>
      </c>
      <c r="CH3118" s="186" t="str">
        <f t="shared" si="4340"/>
        <v>CH$15</v>
      </c>
      <c r="CI3118" s="186" t="str">
        <f t="shared" si="4340"/>
        <v>CI$15</v>
      </c>
      <c r="CJ3118" s="186" t="str">
        <f t="shared" si="4340"/>
        <v>CJ$15</v>
      </c>
      <c r="CK3118" s="186" t="str">
        <f t="shared" si="4340"/>
        <v>CK$15</v>
      </c>
      <c r="CL3118" s="186" t="str">
        <f t="shared" si="4340"/>
        <v>CL$15</v>
      </c>
    </row>
    <row r="3119" spans="2:90" x14ac:dyDescent="0.4">
      <c r="B3119" s="70" t="s">
        <v>396</v>
      </c>
      <c r="C3119" s="31"/>
      <c r="D3119" t="s">
        <v>391</v>
      </c>
      <c r="E3119" s="8" t="str">
        <f t="shared" ref="E3119:E3175" si="4341">ROW()&amp;" "&amp;D3119</f>
        <v>3119 WCAR-IS</v>
      </c>
      <c r="F3119" t="s">
        <v>433</v>
      </c>
      <c r="G3119" s="31" t="s">
        <v>395</v>
      </c>
      <c r="H3119" s="48"/>
      <c r="I3119" s="285"/>
      <c r="J3119" s="285"/>
      <c r="K3119" s="48"/>
      <c r="L3119" s="48"/>
      <c r="M3119" s="48"/>
      <c r="N3119" s="48"/>
      <c r="O3119" s="48"/>
      <c r="P3119" s="48"/>
      <c r="R3119" s="70"/>
      <c r="S3119" s="286"/>
      <c r="T3119" s="286"/>
      <c r="U3119" s="286"/>
      <c r="V3119" s="286"/>
      <c r="W3119" s="286"/>
      <c r="X3119" s="286"/>
      <c r="Y3119" s="286"/>
      <c r="Z3119" s="286"/>
      <c r="AA3119" s="286"/>
      <c r="AB3119" s="286"/>
      <c r="AC3119" s="286"/>
      <c r="AD3119" s="286"/>
      <c r="AE3119" s="286"/>
      <c r="AF3119" s="286"/>
      <c r="AG3119" s="286"/>
      <c r="AH3119" s="286"/>
      <c r="AI3119" s="286"/>
      <c r="AJ3119" s="286"/>
      <c r="AK3119" s="286"/>
      <c r="AL3119" s="286"/>
      <c r="AM3119" s="286"/>
      <c r="AN3119" s="286"/>
      <c r="AO3119" s="286"/>
      <c r="AP3119" s="286"/>
      <c r="AQ3119" s="286"/>
      <c r="AR3119" s="286"/>
      <c r="AS3119" s="286"/>
      <c r="AT3119" s="286"/>
      <c r="AU3119" s="286"/>
      <c r="AV3119" s="286"/>
      <c r="AW3119" s="286"/>
      <c r="AX3119" s="286"/>
      <c r="AY3119" s="286"/>
      <c r="AZ3119" s="286"/>
      <c r="BA3119" s="286"/>
      <c r="BB3119" s="286"/>
      <c r="BC3119" s="286"/>
      <c r="BD3119" s="286"/>
      <c r="BE3119" s="286"/>
      <c r="BF3119" s="286"/>
      <c r="BG3119" s="286"/>
      <c r="BH3119" s="286"/>
      <c r="BI3119" s="286"/>
      <c r="BJ3119" s="286"/>
      <c r="BK3119" s="286"/>
      <c r="BL3119" s="286"/>
      <c r="BM3119" s="286"/>
      <c r="BN3119" s="286"/>
      <c r="BO3119" s="286"/>
      <c r="BP3119" s="286"/>
      <c r="BQ3119" s="286"/>
      <c r="BR3119" s="286"/>
      <c r="BS3119" s="286"/>
      <c r="BT3119" s="286"/>
      <c r="BU3119" s="286"/>
      <c r="BV3119" s="286"/>
      <c r="BW3119" s="286"/>
      <c r="BX3119" s="286"/>
      <c r="BY3119" s="286"/>
      <c r="BZ3119" s="286"/>
      <c r="CA3119" s="286"/>
      <c r="CB3119" s="286"/>
      <c r="CC3119" s="286"/>
      <c r="CD3119" s="286"/>
      <c r="CE3119" s="286"/>
      <c r="CF3119" s="286"/>
      <c r="CG3119" s="286"/>
      <c r="CH3119" s="286"/>
      <c r="CI3119" s="286"/>
      <c r="CJ3119" s="286"/>
      <c r="CK3119" s="286"/>
      <c r="CL3119" s="286"/>
    </row>
    <row r="3120" spans="2:90" x14ac:dyDescent="0.4">
      <c r="B3120" s="122" t="s">
        <v>392</v>
      </c>
      <c r="D3120" t="s">
        <v>391</v>
      </c>
      <c r="E3120" s="8" t="str">
        <f t="shared" si="4341"/>
        <v>3120 WCAR-IS</v>
      </c>
      <c r="G3120" t="str">
        <f t="shared" ref="G3120:G3127" si="4342">E3120</f>
        <v>3120 WCAR-IS</v>
      </c>
      <c r="H3120" s="31"/>
      <c r="I3120" s="73"/>
      <c r="J3120" s="73"/>
      <c r="K3120" s="121" t="e">
        <f ca="1">'IS BS CF'!K$18</f>
        <v>#REF!</v>
      </c>
      <c r="L3120" s="121" t="e">
        <f ca="1">'IS BS CF'!L$18</f>
        <v>#REF!</v>
      </c>
      <c r="M3120" s="121" t="e">
        <f ca="1">'IS BS CF'!M$18</f>
        <v>#REF!</v>
      </c>
      <c r="N3120" s="121" t="e">
        <f ca="1">'IS BS CF'!N$18</f>
        <v>#REF!</v>
      </c>
      <c r="O3120" s="121" t="e">
        <f ca="1">'IS BS CF'!O$18</f>
        <v>#REF!</v>
      </c>
      <c r="P3120" s="121" t="e">
        <f ca="1">'IS BS CF'!P$18</f>
        <v>#REF!</v>
      </c>
      <c r="Q3120" s="121"/>
      <c r="R3120" s="121">
        <f>'IS BS CF'!R$18</f>
        <v>0</v>
      </c>
      <c r="S3120" s="121" t="e">
        <f ca="1">'IS BS CF'!S$18</f>
        <v>#REF!</v>
      </c>
      <c r="T3120" s="121" t="e">
        <f ca="1">'IS BS CF'!T$18</f>
        <v>#REF!</v>
      </c>
      <c r="U3120" s="121" t="e">
        <f ca="1">'IS BS CF'!U$18</f>
        <v>#REF!</v>
      </c>
      <c r="V3120" s="121" t="e">
        <f ca="1">'IS BS CF'!V$18</f>
        <v>#REF!</v>
      </c>
      <c r="W3120" s="121" t="e">
        <f ca="1">'IS BS CF'!W$18</f>
        <v>#REF!</v>
      </c>
      <c r="X3120" s="121" t="e">
        <f ca="1">'IS BS CF'!X$18</f>
        <v>#REF!</v>
      </c>
      <c r="Y3120" s="121" t="e">
        <f ca="1">'IS BS CF'!Y$18</f>
        <v>#REF!</v>
      </c>
      <c r="Z3120" s="121" t="e">
        <f ca="1">'IS BS CF'!Z$18</f>
        <v>#REF!</v>
      </c>
      <c r="AA3120" s="121" t="e">
        <f ca="1">'IS BS CF'!AA$18</f>
        <v>#REF!</v>
      </c>
      <c r="AB3120" s="121" t="e">
        <f ca="1">'IS BS CF'!AB$18</f>
        <v>#REF!</v>
      </c>
      <c r="AC3120" s="121" t="e">
        <f ca="1">'IS BS CF'!AC$18</f>
        <v>#REF!</v>
      </c>
      <c r="AD3120" s="121" t="e">
        <f ca="1">'IS BS CF'!AD$18</f>
        <v>#REF!</v>
      </c>
      <c r="AE3120" s="121" t="e">
        <f ca="1">'IS BS CF'!AE$18</f>
        <v>#REF!</v>
      </c>
      <c r="AF3120" s="121" t="e">
        <f ca="1">'IS BS CF'!AF$18</f>
        <v>#REF!</v>
      </c>
      <c r="AG3120" s="121" t="e">
        <f ca="1">'IS BS CF'!AG$18</f>
        <v>#REF!</v>
      </c>
      <c r="AH3120" s="121" t="e">
        <f ca="1">'IS BS CF'!AH$18</f>
        <v>#REF!</v>
      </c>
      <c r="AI3120" s="121" t="e">
        <f ca="1">'IS BS CF'!AI$18</f>
        <v>#REF!</v>
      </c>
      <c r="AJ3120" s="121" t="e">
        <f ca="1">'IS BS CF'!AJ$18</f>
        <v>#REF!</v>
      </c>
      <c r="AK3120" s="121" t="e">
        <f ca="1">'IS BS CF'!AK$18</f>
        <v>#REF!</v>
      </c>
      <c r="AL3120" s="121" t="e">
        <f ca="1">'IS BS CF'!AL$18</f>
        <v>#REF!</v>
      </c>
      <c r="AM3120" s="121" t="e">
        <f ca="1">'IS BS CF'!AM$18</f>
        <v>#REF!</v>
      </c>
      <c r="AN3120" s="121" t="e">
        <f ca="1">'IS BS CF'!AN$18</f>
        <v>#REF!</v>
      </c>
      <c r="AO3120" s="121" t="e">
        <f ca="1">'IS BS CF'!AO$18</f>
        <v>#REF!</v>
      </c>
      <c r="AP3120" s="121" t="e">
        <f ca="1">'IS BS CF'!AP$18</f>
        <v>#REF!</v>
      </c>
      <c r="AQ3120" s="121" t="e">
        <f ca="1">'IS BS CF'!AQ$18</f>
        <v>#REF!</v>
      </c>
      <c r="AR3120" s="121" t="e">
        <f ca="1">'IS BS CF'!AR$18</f>
        <v>#REF!</v>
      </c>
      <c r="AS3120" s="121" t="e">
        <f ca="1">'IS BS CF'!AS$18</f>
        <v>#REF!</v>
      </c>
      <c r="AT3120" s="121" t="e">
        <f ca="1">'IS BS CF'!AT$18</f>
        <v>#REF!</v>
      </c>
      <c r="AU3120" s="121" t="e">
        <f ca="1">'IS BS CF'!AU$18</f>
        <v>#REF!</v>
      </c>
      <c r="AV3120" s="121" t="e">
        <f ca="1">'IS BS CF'!AV$18</f>
        <v>#REF!</v>
      </c>
      <c r="AW3120" s="121" t="e">
        <f ca="1">'IS BS CF'!AW$18</f>
        <v>#REF!</v>
      </c>
      <c r="AX3120" s="121" t="e">
        <f ca="1">'IS BS CF'!AX$18</f>
        <v>#REF!</v>
      </c>
      <c r="AY3120" s="121" t="e">
        <f ca="1">'IS BS CF'!AY$18</f>
        <v>#REF!</v>
      </c>
      <c r="AZ3120" s="121" t="e">
        <f ca="1">'IS BS CF'!AZ$18</f>
        <v>#REF!</v>
      </c>
      <c r="BA3120" s="121" t="e">
        <f ca="1">'IS BS CF'!BA$18</f>
        <v>#REF!</v>
      </c>
      <c r="BB3120" s="121" t="e">
        <f ca="1">'IS BS CF'!BB$18</f>
        <v>#REF!</v>
      </c>
      <c r="BC3120" s="121" t="e">
        <f ca="1">'IS BS CF'!BC$18</f>
        <v>#REF!</v>
      </c>
      <c r="BD3120" s="121" t="e">
        <f ca="1">'IS BS CF'!BD$18</f>
        <v>#REF!</v>
      </c>
      <c r="BE3120" s="121" t="e">
        <f ca="1">'IS BS CF'!BE$18</f>
        <v>#REF!</v>
      </c>
      <c r="BF3120" s="121" t="e">
        <f ca="1">'IS BS CF'!BF$18</f>
        <v>#REF!</v>
      </c>
      <c r="BG3120" s="121" t="e">
        <f ca="1">'IS BS CF'!BG$18</f>
        <v>#REF!</v>
      </c>
      <c r="BH3120" s="121" t="e">
        <f ca="1">'IS BS CF'!BH$18</f>
        <v>#REF!</v>
      </c>
      <c r="BI3120" s="121" t="e">
        <f ca="1">'IS BS CF'!BI$18</f>
        <v>#REF!</v>
      </c>
      <c r="BJ3120" s="121" t="e">
        <f ca="1">'IS BS CF'!BJ$18</f>
        <v>#REF!</v>
      </c>
      <c r="BK3120" s="121" t="e">
        <f ca="1">'IS BS CF'!BK$18</f>
        <v>#REF!</v>
      </c>
      <c r="BL3120" s="121" t="e">
        <f ca="1">'IS BS CF'!BL$18</f>
        <v>#REF!</v>
      </c>
      <c r="BM3120" s="121" t="e">
        <f ca="1">'IS BS CF'!BM$18</f>
        <v>#REF!</v>
      </c>
      <c r="BN3120" s="121" t="e">
        <f ca="1">'IS BS CF'!BN$18</f>
        <v>#REF!</v>
      </c>
      <c r="BO3120" s="121" t="e">
        <f ca="1">'IS BS CF'!BO$18</f>
        <v>#REF!</v>
      </c>
      <c r="BP3120" s="121" t="e">
        <f ca="1">'IS BS CF'!BP$18</f>
        <v>#REF!</v>
      </c>
      <c r="BQ3120" s="121" t="e">
        <f ca="1">'IS BS CF'!BQ$18</f>
        <v>#REF!</v>
      </c>
      <c r="BR3120" s="121" t="e">
        <f ca="1">'IS BS CF'!BR$18</f>
        <v>#REF!</v>
      </c>
      <c r="BS3120" s="121" t="e">
        <f ca="1">'IS BS CF'!BS$18</f>
        <v>#REF!</v>
      </c>
      <c r="BT3120" s="121" t="e">
        <f ca="1">'IS BS CF'!BT$18</f>
        <v>#REF!</v>
      </c>
      <c r="BU3120" s="121" t="e">
        <f ca="1">'IS BS CF'!BU$18</f>
        <v>#REF!</v>
      </c>
      <c r="BV3120" s="121" t="e">
        <f ca="1">'IS BS CF'!BV$18</f>
        <v>#REF!</v>
      </c>
      <c r="BW3120" s="121" t="e">
        <f ca="1">'IS BS CF'!BW$18</f>
        <v>#REF!</v>
      </c>
      <c r="BX3120" s="121" t="e">
        <f ca="1">'IS BS CF'!BX$18</f>
        <v>#REF!</v>
      </c>
      <c r="BY3120" s="121" t="e">
        <f ca="1">'IS BS CF'!BY$18</f>
        <v>#REF!</v>
      </c>
      <c r="BZ3120" s="121" t="e">
        <f ca="1">'IS BS CF'!BZ$18</f>
        <v>#REF!</v>
      </c>
      <c r="CA3120" s="121" t="e">
        <f ca="1">'IS BS CF'!CA$18</f>
        <v>#REF!</v>
      </c>
      <c r="CB3120" s="121" t="e">
        <f ca="1">'IS BS CF'!CB$18</f>
        <v>#REF!</v>
      </c>
      <c r="CC3120" s="121" t="e">
        <f ca="1">'IS BS CF'!CC$18</f>
        <v>#REF!</v>
      </c>
      <c r="CD3120" s="121" t="e">
        <f ca="1">'IS BS CF'!CD$18</f>
        <v>#REF!</v>
      </c>
      <c r="CE3120" s="121" t="e">
        <f ca="1">'IS BS CF'!CE$18</f>
        <v>#REF!</v>
      </c>
      <c r="CF3120" s="121" t="e">
        <f ca="1">'IS BS CF'!CF$18</f>
        <v>#REF!</v>
      </c>
      <c r="CG3120" s="121" t="e">
        <f ca="1">'IS BS CF'!CG$18</f>
        <v>#REF!</v>
      </c>
      <c r="CH3120" s="121" t="e">
        <f ca="1">'IS BS CF'!CH$18</f>
        <v>#REF!</v>
      </c>
      <c r="CI3120" s="121" t="e">
        <f ca="1">'IS BS CF'!CI$18</f>
        <v>#REF!</v>
      </c>
      <c r="CJ3120" s="121" t="e">
        <f ca="1">'IS BS CF'!CJ$18</f>
        <v>#REF!</v>
      </c>
      <c r="CK3120" s="121" t="e">
        <f ca="1">'IS BS CF'!CK$18</f>
        <v>#REF!</v>
      </c>
      <c r="CL3120" s="121" t="e">
        <f ca="1">'IS BS CF'!CL$18</f>
        <v>#REF!</v>
      </c>
    </row>
    <row r="3121" spans="2:90" x14ac:dyDescent="0.4">
      <c r="B3121" s="67"/>
      <c r="D3121" t="s">
        <v>391</v>
      </c>
      <c r="E3121" s="8" t="str">
        <f t="shared" si="4341"/>
        <v>3121 WCAR-IS</v>
      </c>
      <c r="G3121" t="str">
        <f t="shared" si="4342"/>
        <v>3121 WCAR-IS</v>
      </c>
      <c r="H3121" s="31"/>
      <c r="I3121" s="73"/>
      <c r="J3121" s="73"/>
      <c r="K3121" s="31"/>
      <c r="L3121" s="31"/>
      <c r="M3121" s="31"/>
      <c r="N3121" s="31"/>
      <c r="O3121" s="31"/>
      <c r="P3121" s="31"/>
      <c r="R3121" s="67"/>
      <c r="S3121" s="67"/>
      <c r="T3121" s="67"/>
      <c r="U3121" s="67"/>
      <c r="V3121" s="67"/>
      <c r="W3121" s="67"/>
      <c r="X3121" s="67"/>
      <c r="Y3121" s="67"/>
      <c r="Z3121" s="67"/>
      <c r="AA3121" s="67"/>
      <c r="AB3121" s="67"/>
      <c r="AC3121" s="67"/>
      <c r="AD3121" s="67"/>
      <c r="AE3121" s="67"/>
      <c r="AF3121" s="67"/>
      <c r="AG3121" s="67"/>
      <c r="AH3121" s="67"/>
      <c r="AI3121" s="67"/>
      <c r="AJ3121" s="67"/>
      <c r="AK3121" s="67"/>
      <c r="AL3121" s="67"/>
      <c r="AM3121" s="67"/>
      <c r="AN3121" s="67"/>
      <c r="AO3121" s="67"/>
      <c r="AP3121" s="67"/>
      <c r="AQ3121" s="67"/>
      <c r="AR3121" s="67"/>
      <c r="AS3121" s="67"/>
      <c r="AT3121" s="67"/>
      <c r="AU3121" s="67"/>
      <c r="AV3121" s="67"/>
      <c r="AW3121" s="67"/>
      <c r="AX3121" s="67"/>
      <c r="AY3121" s="67"/>
      <c r="AZ3121" s="67"/>
      <c r="BA3121" s="67"/>
      <c r="BB3121" s="67"/>
      <c r="BC3121" s="67"/>
      <c r="BD3121" s="67"/>
      <c r="BE3121" s="67"/>
      <c r="BF3121" s="67"/>
      <c r="BG3121" s="67"/>
      <c r="BH3121" s="67"/>
      <c r="BI3121" s="67"/>
      <c r="BJ3121" s="67"/>
      <c r="BK3121" s="67"/>
      <c r="BL3121" s="67"/>
      <c r="BM3121" s="67"/>
      <c r="BN3121" s="67"/>
      <c r="BO3121" s="67"/>
      <c r="BP3121" s="67"/>
      <c r="BQ3121" s="67"/>
      <c r="BR3121" s="67"/>
      <c r="BS3121" s="67"/>
      <c r="BT3121" s="67"/>
      <c r="BU3121" s="67"/>
      <c r="BV3121" s="67"/>
      <c r="BW3121" s="67"/>
      <c r="BX3121" s="67"/>
      <c r="BY3121" s="67"/>
      <c r="BZ3121" s="67"/>
      <c r="CA3121" s="67"/>
      <c r="CB3121" s="67"/>
      <c r="CC3121" s="67"/>
      <c r="CD3121" s="67"/>
      <c r="CE3121" s="67"/>
      <c r="CF3121" s="67"/>
      <c r="CG3121" s="67"/>
      <c r="CH3121" s="67"/>
      <c r="CI3121" s="67"/>
      <c r="CJ3121" s="67"/>
      <c r="CK3121" s="67"/>
      <c r="CL3121" s="67"/>
    </row>
    <row r="3122" spans="2:90" x14ac:dyDescent="0.4">
      <c r="B3122" s="126" t="str">
        <f>B3124&amp;":"</f>
        <v>Accounts receivable:</v>
      </c>
      <c r="D3122" t="s">
        <v>391</v>
      </c>
      <c r="E3122" s="8" t="str">
        <f t="shared" si="4341"/>
        <v>3122 WCAR-IS</v>
      </c>
      <c r="G3122" t="str">
        <f t="shared" si="4342"/>
        <v>3122 WCAR-IS</v>
      </c>
      <c r="I3122"/>
      <c r="J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row>
    <row r="3123" spans="2:90" x14ac:dyDescent="0.4">
      <c r="B3123" s="141" t="s">
        <v>222</v>
      </c>
      <c r="D3123" t="s">
        <v>391</v>
      </c>
      <c r="E3123" s="8" t="str">
        <f t="shared" si="4341"/>
        <v>3123 WCAR-IS</v>
      </c>
      <c r="G3123" t="str">
        <f t="shared" si="4342"/>
        <v>3123 WCAR-IS</v>
      </c>
      <c r="H3123" s="12"/>
      <c r="I3123" s="60"/>
      <c r="J3123" s="60"/>
      <c r="K3123" s="17">
        <v>30</v>
      </c>
      <c r="L3123" s="17">
        <v>30</v>
      </c>
      <c r="M3123" s="17">
        <v>30</v>
      </c>
      <c r="N3123" s="17">
        <v>30</v>
      </c>
      <c r="O3123" s="17">
        <v>30</v>
      </c>
      <c r="P3123" s="17">
        <v>30</v>
      </c>
      <c r="R3123" s="15"/>
      <c r="S3123" s="15" cm="1">
        <f t="array" ref="S3123">INDEX($K:$P,ROW(),MATCH(S$3,$K$2:$P$2,0))</f>
        <v>30</v>
      </c>
      <c r="T3123" s="15" cm="1">
        <f t="array" ref="T3123">INDEX($K:$P,ROW(),MATCH(T$3,$K$2:$P$2,0))</f>
        <v>30</v>
      </c>
      <c r="U3123" s="15" cm="1">
        <f t="array" ref="U3123">INDEX($K:$P,ROW(),MATCH(U$3,$K$2:$P$2,0))</f>
        <v>30</v>
      </c>
      <c r="V3123" s="15" cm="1">
        <f t="array" ref="V3123">INDEX($K:$P,ROW(),MATCH(V$3,$K$2:$P$2,0))</f>
        <v>30</v>
      </c>
      <c r="W3123" s="15" cm="1">
        <f t="array" ref="W3123">INDEX($K:$P,ROW(),MATCH(W$3,$K$2:$P$2,0))</f>
        <v>30</v>
      </c>
      <c r="X3123" s="15" cm="1">
        <f t="array" ref="X3123">INDEX($K:$P,ROW(),MATCH(X$3,$K$2:$P$2,0))</f>
        <v>30</v>
      </c>
      <c r="Y3123" s="15" cm="1">
        <f t="array" ref="Y3123">INDEX($K:$P,ROW(),MATCH(Y$3,$K$2:$P$2,0))</f>
        <v>30</v>
      </c>
      <c r="Z3123" s="15" cm="1">
        <f t="array" ref="Z3123">INDEX($K:$P,ROW(),MATCH(Z$3,$K$2:$P$2,0))</f>
        <v>30</v>
      </c>
      <c r="AA3123" s="15" cm="1">
        <f t="array" ref="AA3123">INDEX($K:$P,ROW(),MATCH(AA$3,$K$2:$P$2,0))</f>
        <v>30</v>
      </c>
      <c r="AB3123" s="15" cm="1">
        <f t="array" ref="AB3123">INDEX($K:$P,ROW(),MATCH(AB$3,$K$2:$P$2,0))</f>
        <v>30</v>
      </c>
      <c r="AC3123" s="15" cm="1">
        <f t="array" ref="AC3123">INDEX($K:$P,ROW(),MATCH(AC$3,$K$2:$P$2,0))</f>
        <v>30</v>
      </c>
      <c r="AD3123" s="15" cm="1">
        <f t="array" ref="AD3123">INDEX($K:$P,ROW(),MATCH(AD$3,$K$2:$P$2,0))</f>
        <v>30</v>
      </c>
      <c r="AE3123" s="15" cm="1">
        <f t="array" ref="AE3123">INDEX($K:$P,ROW(),MATCH(AE$3,$K$2:$P$2,0))</f>
        <v>30</v>
      </c>
      <c r="AF3123" s="15" cm="1">
        <f t="array" ref="AF3123">INDEX($K:$P,ROW(),MATCH(AF$3,$K$2:$P$2,0))</f>
        <v>30</v>
      </c>
      <c r="AG3123" s="15" cm="1">
        <f t="array" ref="AG3123">INDEX($K:$P,ROW(),MATCH(AG$3,$K$2:$P$2,0))</f>
        <v>30</v>
      </c>
      <c r="AH3123" s="15" cm="1">
        <f t="array" ref="AH3123">INDEX($K:$P,ROW(),MATCH(AH$3,$K$2:$P$2,0))</f>
        <v>30</v>
      </c>
      <c r="AI3123" s="15" cm="1">
        <f t="array" ref="AI3123">INDEX($K:$P,ROW(),MATCH(AI$3,$K$2:$P$2,0))</f>
        <v>30</v>
      </c>
      <c r="AJ3123" s="15" cm="1">
        <f t="array" ref="AJ3123">INDEX($K:$P,ROW(),MATCH(AJ$3,$K$2:$P$2,0))</f>
        <v>30</v>
      </c>
      <c r="AK3123" s="15" cm="1">
        <f t="array" ref="AK3123">INDEX($K:$P,ROW(),MATCH(AK$3,$K$2:$P$2,0))</f>
        <v>30</v>
      </c>
      <c r="AL3123" s="15" cm="1">
        <f t="array" ref="AL3123">INDEX($K:$P,ROW(),MATCH(AL$3,$K$2:$P$2,0))</f>
        <v>30</v>
      </c>
      <c r="AM3123" s="15" cm="1">
        <f t="array" ref="AM3123">INDEX($K:$P,ROW(),MATCH(AM$3,$K$2:$P$2,0))</f>
        <v>30</v>
      </c>
      <c r="AN3123" s="15" cm="1">
        <f t="array" ref="AN3123">INDEX($K:$P,ROW(),MATCH(AN$3,$K$2:$P$2,0))</f>
        <v>30</v>
      </c>
      <c r="AO3123" s="15" cm="1">
        <f t="array" ref="AO3123">INDEX($K:$P,ROW(),MATCH(AO$3,$K$2:$P$2,0))</f>
        <v>30</v>
      </c>
      <c r="AP3123" s="15" cm="1">
        <f t="array" ref="AP3123">INDEX($K:$P,ROW(),MATCH(AP$3,$K$2:$P$2,0))</f>
        <v>30</v>
      </c>
      <c r="AQ3123" s="15" cm="1">
        <f t="array" ref="AQ3123">INDEX($K:$P,ROW(),MATCH(AQ$3,$K$2:$P$2,0))</f>
        <v>30</v>
      </c>
      <c r="AR3123" s="15" cm="1">
        <f t="array" ref="AR3123">INDEX($K:$P,ROW(),MATCH(AR$3,$K$2:$P$2,0))</f>
        <v>30</v>
      </c>
      <c r="AS3123" s="15" cm="1">
        <f t="array" ref="AS3123">INDEX($K:$P,ROW(),MATCH(AS$3,$K$2:$P$2,0))</f>
        <v>30</v>
      </c>
      <c r="AT3123" s="15" cm="1">
        <f t="array" ref="AT3123">INDEX($K:$P,ROW(),MATCH(AT$3,$K$2:$P$2,0))</f>
        <v>30</v>
      </c>
      <c r="AU3123" s="15" cm="1">
        <f t="array" ref="AU3123">INDEX($K:$P,ROW(),MATCH(AU$3,$K$2:$P$2,0))</f>
        <v>30</v>
      </c>
      <c r="AV3123" s="15" cm="1">
        <f t="array" ref="AV3123">INDEX($K:$P,ROW(),MATCH(AV$3,$K$2:$P$2,0))</f>
        <v>30</v>
      </c>
      <c r="AW3123" s="15" cm="1">
        <f t="array" ref="AW3123">INDEX($K:$P,ROW(),MATCH(AW$3,$K$2:$P$2,0))</f>
        <v>30</v>
      </c>
      <c r="AX3123" s="15" cm="1">
        <f t="array" ref="AX3123">INDEX($K:$P,ROW(),MATCH(AX$3,$K$2:$P$2,0))</f>
        <v>30</v>
      </c>
      <c r="AY3123" s="15" cm="1">
        <f t="array" ref="AY3123">INDEX($K:$P,ROW(),MATCH(AY$3,$K$2:$P$2,0))</f>
        <v>30</v>
      </c>
      <c r="AZ3123" s="15" cm="1">
        <f t="array" ref="AZ3123">INDEX($K:$P,ROW(),MATCH(AZ$3,$K$2:$P$2,0))</f>
        <v>30</v>
      </c>
      <c r="BA3123" s="15" cm="1">
        <f t="array" ref="BA3123">INDEX($K:$P,ROW(),MATCH(BA$3,$K$2:$P$2,0))</f>
        <v>30</v>
      </c>
      <c r="BB3123" s="15" cm="1">
        <f t="array" ref="BB3123">INDEX($K:$P,ROW(),MATCH(BB$3,$K$2:$P$2,0))</f>
        <v>30</v>
      </c>
      <c r="BC3123" s="15" cm="1">
        <f t="array" ref="BC3123">INDEX($K:$P,ROW(),MATCH(BC$3,$K$2:$P$2,0))</f>
        <v>30</v>
      </c>
      <c r="BD3123" s="15" cm="1">
        <f t="array" ref="BD3123">INDEX($K:$P,ROW(),MATCH(BD$3,$K$2:$P$2,0))</f>
        <v>30</v>
      </c>
      <c r="BE3123" s="15" cm="1">
        <f t="array" ref="BE3123">INDEX($K:$P,ROW(),MATCH(BE$3,$K$2:$P$2,0))</f>
        <v>30</v>
      </c>
      <c r="BF3123" s="15" cm="1">
        <f t="array" ref="BF3123">INDEX($K:$P,ROW(),MATCH(BF$3,$K$2:$P$2,0))</f>
        <v>30</v>
      </c>
      <c r="BG3123" s="15" cm="1">
        <f t="array" ref="BG3123">INDEX($K:$P,ROW(),MATCH(BG$3,$K$2:$P$2,0))</f>
        <v>30</v>
      </c>
      <c r="BH3123" s="15" cm="1">
        <f t="array" ref="BH3123">INDEX($K:$P,ROW(),MATCH(BH$3,$K$2:$P$2,0))</f>
        <v>30</v>
      </c>
      <c r="BI3123" s="15" cm="1">
        <f t="array" ref="BI3123">INDEX($K:$P,ROW(),MATCH(BI$3,$K$2:$P$2,0))</f>
        <v>30</v>
      </c>
      <c r="BJ3123" s="15" cm="1">
        <f t="array" ref="BJ3123">INDEX($K:$P,ROW(),MATCH(BJ$3,$K$2:$P$2,0))</f>
        <v>30</v>
      </c>
      <c r="BK3123" s="15" cm="1">
        <f t="array" ref="BK3123">INDEX($K:$P,ROW(),MATCH(BK$3,$K$2:$P$2,0))</f>
        <v>30</v>
      </c>
      <c r="BL3123" s="15" cm="1">
        <f t="array" ref="BL3123">INDEX($K:$P,ROW(),MATCH(BL$3,$K$2:$P$2,0))</f>
        <v>30</v>
      </c>
      <c r="BM3123" s="15" cm="1">
        <f t="array" ref="BM3123">INDEX($K:$P,ROW(),MATCH(BM$3,$K$2:$P$2,0))</f>
        <v>30</v>
      </c>
      <c r="BN3123" s="15" cm="1">
        <f t="array" ref="BN3123">INDEX($K:$P,ROW(),MATCH(BN$3,$K$2:$P$2,0))</f>
        <v>30</v>
      </c>
      <c r="BO3123" s="15" cm="1">
        <f t="array" ref="BO3123">INDEX($K:$P,ROW(),MATCH(BO$3,$K$2:$P$2,0))</f>
        <v>30</v>
      </c>
      <c r="BP3123" s="15" cm="1">
        <f t="array" ref="BP3123">INDEX($K:$P,ROW(),MATCH(BP$3,$K$2:$P$2,0))</f>
        <v>30</v>
      </c>
      <c r="BQ3123" s="15" cm="1">
        <f t="array" ref="BQ3123">INDEX($K:$P,ROW(),MATCH(BQ$3,$K$2:$P$2,0))</f>
        <v>30</v>
      </c>
      <c r="BR3123" s="15" cm="1">
        <f t="array" ref="BR3123">INDEX($K:$P,ROW(),MATCH(BR$3,$K$2:$P$2,0))</f>
        <v>30</v>
      </c>
      <c r="BS3123" s="15" cm="1">
        <f t="array" ref="BS3123">INDEX($K:$P,ROW(),MATCH(BS$3,$K$2:$P$2,0))</f>
        <v>30</v>
      </c>
      <c r="BT3123" s="15" cm="1">
        <f t="array" ref="BT3123">INDEX($K:$P,ROW(),MATCH(BT$3,$K$2:$P$2,0))</f>
        <v>30</v>
      </c>
      <c r="BU3123" s="15" cm="1">
        <f t="array" ref="BU3123">INDEX($K:$P,ROW(),MATCH(BU$3,$K$2:$P$2,0))</f>
        <v>30</v>
      </c>
      <c r="BV3123" s="15" cm="1">
        <f t="array" ref="BV3123">INDEX($K:$P,ROW(),MATCH(BV$3,$K$2:$P$2,0))</f>
        <v>30</v>
      </c>
      <c r="BW3123" s="15" cm="1">
        <f t="array" ref="BW3123">INDEX($K:$P,ROW(),MATCH(BW$3,$K$2:$P$2,0))</f>
        <v>30</v>
      </c>
      <c r="BX3123" s="15" cm="1">
        <f t="array" ref="BX3123">INDEX($K:$P,ROW(),MATCH(BX$3,$K$2:$P$2,0))</f>
        <v>30</v>
      </c>
      <c r="BY3123" s="15" cm="1">
        <f t="array" ref="BY3123">INDEX($K:$P,ROW(),MATCH(BY$3,$K$2:$P$2,0))</f>
        <v>30</v>
      </c>
      <c r="BZ3123" s="15" cm="1">
        <f t="array" ref="BZ3123">INDEX($K:$P,ROW(),MATCH(BZ$3,$K$2:$P$2,0))</f>
        <v>30</v>
      </c>
      <c r="CA3123" s="15" cm="1">
        <f t="array" ref="CA3123">INDEX($K:$P,ROW(),MATCH(CA$3,$K$2:$P$2,0))</f>
        <v>30</v>
      </c>
      <c r="CB3123" s="15" cm="1">
        <f t="array" ref="CB3123">INDEX($K:$P,ROW(),MATCH(CB$3,$K$2:$P$2,0))</f>
        <v>30</v>
      </c>
      <c r="CC3123" s="15" cm="1">
        <f t="array" ref="CC3123">INDEX($K:$P,ROW(),MATCH(CC$3,$K$2:$P$2,0))</f>
        <v>30</v>
      </c>
      <c r="CD3123" s="15" cm="1">
        <f t="array" ref="CD3123">INDEX($K:$P,ROW(),MATCH(CD$3,$K$2:$P$2,0))</f>
        <v>30</v>
      </c>
      <c r="CE3123" s="15" cm="1">
        <f t="array" ref="CE3123">INDEX($K:$P,ROW(),MATCH(CE$3,$K$2:$P$2,0))</f>
        <v>30</v>
      </c>
      <c r="CF3123" s="15" cm="1">
        <f t="array" ref="CF3123">INDEX($K:$P,ROW(),MATCH(CF$3,$K$2:$P$2,0))</f>
        <v>30</v>
      </c>
      <c r="CG3123" s="15" cm="1">
        <f t="array" ref="CG3123">INDEX($K:$P,ROW(),MATCH(CG$3,$K$2:$P$2,0))</f>
        <v>30</v>
      </c>
      <c r="CH3123" s="15" cm="1">
        <f t="array" ref="CH3123">INDEX($K:$P,ROW(),MATCH(CH$3,$K$2:$P$2,0))</f>
        <v>30</v>
      </c>
      <c r="CI3123" s="15" cm="1">
        <f t="array" ref="CI3123">INDEX($K:$P,ROW(),MATCH(CI$3,$K$2:$P$2,0))</f>
        <v>30</v>
      </c>
      <c r="CJ3123" s="15" cm="1">
        <f t="array" ref="CJ3123">INDEX($K:$P,ROW(),MATCH(CJ$3,$K$2:$P$2,0))</f>
        <v>30</v>
      </c>
      <c r="CK3123" s="15" cm="1">
        <f t="array" ref="CK3123">INDEX($K:$P,ROW(),MATCH(CK$3,$K$2:$P$2,0))</f>
        <v>30</v>
      </c>
      <c r="CL3123" s="15" cm="1">
        <f t="array" ref="CL3123">INDEX($K:$P,ROW(),MATCH(CL$3,$K$2:$P$2,0))</f>
        <v>30</v>
      </c>
    </row>
    <row r="3124" spans="2:90" x14ac:dyDescent="0.4">
      <c r="B3124" s="123" t="str">
        <f>"Accounts receivable"</f>
        <v>Accounts receivable</v>
      </c>
      <c r="C3124" t="s">
        <v>224</v>
      </c>
      <c r="D3124" t="s">
        <v>391</v>
      </c>
      <c r="E3124" s="8" t="str">
        <f t="shared" si="4341"/>
        <v>3124 WCAR-IS</v>
      </c>
      <c r="G3124" t="str">
        <f t="shared" si="4342"/>
        <v>3124 WCAR-IS</v>
      </c>
      <c r="H3124" s="27"/>
      <c r="I3124" s="78"/>
      <c r="J3124" s="78"/>
      <c r="K3124" s="115" t="e">
        <f t="shared" ref="K3124:P3124" ca="1" si="4343">SUMIF($4:$4,K$2,3124:3124)</f>
        <v>#REF!</v>
      </c>
      <c r="L3124" s="115" t="e">
        <f t="shared" ca="1" si="4343"/>
        <v>#REF!</v>
      </c>
      <c r="M3124" s="115" t="e">
        <f t="shared" ca="1" si="4343"/>
        <v>#REF!</v>
      </c>
      <c r="N3124" s="115" t="e">
        <f t="shared" ca="1" si="4343"/>
        <v>#REF!</v>
      </c>
      <c r="O3124" s="115" t="e">
        <f t="shared" ca="1" si="4343"/>
        <v>#REF!</v>
      </c>
      <c r="P3124" s="115" t="e">
        <f t="shared" ca="1" si="4343"/>
        <v>#REF!</v>
      </c>
      <c r="R3124" s="115"/>
      <c r="S3124" s="115" t="e">
        <f t="shared" ref="S3124:AX3124" ca="1" si="4344">MIN(S3123/30*S3120,R3124+S3120)</f>
        <v>#REF!</v>
      </c>
      <c r="T3124" s="115" t="e">
        <f t="shared" ca="1" si="4344"/>
        <v>#REF!</v>
      </c>
      <c r="U3124" s="115" t="e">
        <f t="shared" ca="1" si="4344"/>
        <v>#REF!</v>
      </c>
      <c r="V3124" s="115" t="e">
        <f t="shared" ca="1" si="4344"/>
        <v>#REF!</v>
      </c>
      <c r="W3124" s="115" t="e">
        <f t="shared" ca="1" si="4344"/>
        <v>#REF!</v>
      </c>
      <c r="X3124" s="115" t="e">
        <f t="shared" ca="1" si="4344"/>
        <v>#REF!</v>
      </c>
      <c r="Y3124" s="115" t="e">
        <f t="shared" ca="1" si="4344"/>
        <v>#REF!</v>
      </c>
      <c r="Z3124" s="115" t="e">
        <f t="shared" ca="1" si="4344"/>
        <v>#REF!</v>
      </c>
      <c r="AA3124" s="115" t="e">
        <f t="shared" ca="1" si="4344"/>
        <v>#REF!</v>
      </c>
      <c r="AB3124" s="115" t="e">
        <f t="shared" ca="1" si="4344"/>
        <v>#REF!</v>
      </c>
      <c r="AC3124" s="115" t="e">
        <f t="shared" ca="1" si="4344"/>
        <v>#REF!</v>
      </c>
      <c r="AD3124" s="115" t="e">
        <f t="shared" ca="1" si="4344"/>
        <v>#REF!</v>
      </c>
      <c r="AE3124" s="115" t="e">
        <f t="shared" ca="1" si="4344"/>
        <v>#REF!</v>
      </c>
      <c r="AF3124" s="115" t="e">
        <f t="shared" ca="1" si="4344"/>
        <v>#REF!</v>
      </c>
      <c r="AG3124" s="115" t="e">
        <f t="shared" ca="1" si="4344"/>
        <v>#REF!</v>
      </c>
      <c r="AH3124" s="115" t="e">
        <f t="shared" ca="1" si="4344"/>
        <v>#REF!</v>
      </c>
      <c r="AI3124" s="115" t="e">
        <f t="shared" ca="1" si="4344"/>
        <v>#REF!</v>
      </c>
      <c r="AJ3124" s="115" t="e">
        <f t="shared" ca="1" si="4344"/>
        <v>#REF!</v>
      </c>
      <c r="AK3124" s="115" t="e">
        <f t="shared" ca="1" si="4344"/>
        <v>#REF!</v>
      </c>
      <c r="AL3124" s="115" t="e">
        <f t="shared" ca="1" si="4344"/>
        <v>#REF!</v>
      </c>
      <c r="AM3124" s="115" t="e">
        <f t="shared" ca="1" si="4344"/>
        <v>#REF!</v>
      </c>
      <c r="AN3124" s="115" t="e">
        <f t="shared" ca="1" si="4344"/>
        <v>#REF!</v>
      </c>
      <c r="AO3124" s="115" t="e">
        <f t="shared" ca="1" si="4344"/>
        <v>#REF!</v>
      </c>
      <c r="AP3124" s="115" t="e">
        <f t="shared" ca="1" si="4344"/>
        <v>#REF!</v>
      </c>
      <c r="AQ3124" s="115" t="e">
        <f t="shared" ca="1" si="4344"/>
        <v>#REF!</v>
      </c>
      <c r="AR3124" s="115" t="e">
        <f t="shared" ca="1" si="4344"/>
        <v>#REF!</v>
      </c>
      <c r="AS3124" s="115" t="e">
        <f t="shared" ca="1" si="4344"/>
        <v>#REF!</v>
      </c>
      <c r="AT3124" s="115" t="e">
        <f t="shared" ca="1" si="4344"/>
        <v>#REF!</v>
      </c>
      <c r="AU3124" s="115" t="e">
        <f t="shared" ca="1" si="4344"/>
        <v>#REF!</v>
      </c>
      <c r="AV3124" s="115" t="e">
        <f t="shared" ca="1" si="4344"/>
        <v>#REF!</v>
      </c>
      <c r="AW3124" s="115" t="e">
        <f t="shared" ca="1" si="4344"/>
        <v>#REF!</v>
      </c>
      <c r="AX3124" s="115" t="e">
        <f t="shared" ca="1" si="4344"/>
        <v>#REF!</v>
      </c>
      <c r="AY3124" s="115" t="e">
        <f t="shared" ref="AY3124:CD3124" ca="1" si="4345">MIN(AY3123/30*AY3120,AX3124+AY3120)</f>
        <v>#REF!</v>
      </c>
      <c r="AZ3124" s="115" t="e">
        <f t="shared" ca="1" si="4345"/>
        <v>#REF!</v>
      </c>
      <c r="BA3124" s="115" t="e">
        <f t="shared" ca="1" si="4345"/>
        <v>#REF!</v>
      </c>
      <c r="BB3124" s="115" t="e">
        <f t="shared" ca="1" si="4345"/>
        <v>#REF!</v>
      </c>
      <c r="BC3124" s="115" t="e">
        <f t="shared" ca="1" si="4345"/>
        <v>#REF!</v>
      </c>
      <c r="BD3124" s="115" t="e">
        <f t="shared" ca="1" si="4345"/>
        <v>#REF!</v>
      </c>
      <c r="BE3124" s="115" t="e">
        <f t="shared" ca="1" si="4345"/>
        <v>#REF!</v>
      </c>
      <c r="BF3124" s="115" t="e">
        <f t="shared" ca="1" si="4345"/>
        <v>#REF!</v>
      </c>
      <c r="BG3124" s="115" t="e">
        <f t="shared" ca="1" si="4345"/>
        <v>#REF!</v>
      </c>
      <c r="BH3124" s="115" t="e">
        <f t="shared" ca="1" si="4345"/>
        <v>#REF!</v>
      </c>
      <c r="BI3124" s="115" t="e">
        <f t="shared" ca="1" si="4345"/>
        <v>#REF!</v>
      </c>
      <c r="BJ3124" s="115" t="e">
        <f t="shared" ca="1" si="4345"/>
        <v>#REF!</v>
      </c>
      <c r="BK3124" s="115" t="e">
        <f t="shared" ca="1" si="4345"/>
        <v>#REF!</v>
      </c>
      <c r="BL3124" s="115" t="e">
        <f t="shared" ca="1" si="4345"/>
        <v>#REF!</v>
      </c>
      <c r="BM3124" s="115" t="e">
        <f t="shared" ca="1" si="4345"/>
        <v>#REF!</v>
      </c>
      <c r="BN3124" s="115" t="e">
        <f t="shared" ca="1" si="4345"/>
        <v>#REF!</v>
      </c>
      <c r="BO3124" s="115" t="e">
        <f t="shared" ca="1" si="4345"/>
        <v>#REF!</v>
      </c>
      <c r="BP3124" s="115" t="e">
        <f t="shared" ca="1" si="4345"/>
        <v>#REF!</v>
      </c>
      <c r="BQ3124" s="115" t="e">
        <f t="shared" ca="1" si="4345"/>
        <v>#REF!</v>
      </c>
      <c r="BR3124" s="115" t="e">
        <f t="shared" ca="1" si="4345"/>
        <v>#REF!</v>
      </c>
      <c r="BS3124" s="115" t="e">
        <f t="shared" ca="1" si="4345"/>
        <v>#REF!</v>
      </c>
      <c r="BT3124" s="115" t="e">
        <f t="shared" ca="1" si="4345"/>
        <v>#REF!</v>
      </c>
      <c r="BU3124" s="115" t="e">
        <f t="shared" ca="1" si="4345"/>
        <v>#REF!</v>
      </c>
      <c r="BV3124" s="115" t="e">
        <f t="shared" ca="1" si="4345"/>
        <v>#REF!</v>
      </c>
      <c r="BW3124" s="115" t="e">
        <f t="shared" ca="1" si="4345"/>
        <v>#REF!</v>
      </c>
      <c r="BX3124" s="115" t="e">
        <f t="shared" ca="1" si="4345"/>
        <v>#REF!</v>
      </c>
      <c r="BY3124" s="115" t="e">
        <f t="shared" ca="1" si="4345"/>
        <v>#REF!</v>
      </c>
      <c r="BZ3124" s="115" t="e">
        <f t="shared" ca="1" si="4345"/>
        <v>#REF!</v>
      </c>
      <c r="CA3124" s="115" t="e">
        <f t="shared" ca="1" si="4345"/>
        <v>#REF!</v>
      </c>
      <c r="CB3124" s="115" t="e">
        <f t="shared" ca="1" si="4345"/>
        <v>#REF!</v>
      </c>
      <c r="CC3124" s="115" t="e">
        <f t="shared" ca="1" si="4345"/>
        <v>#REF!</v>
      </c>
      <c r="CD3124" s="115" t="e">
        <f t="shared" ca="1" si="4345"/>
        <v>#REF!</v>
      </c>
      <c r="CE3124" s="115" t="e">
        <f t="shared" ref="CE3124:CL3124" ca="1" si="4346">MIN(CE3123/30*CE3120,CD3124+CE3120)</f>
        <v>#REF!</v>
      </c>
      <c r="CF3124" s="115" t="e">
        <f t="shared" ca="1" si="4346"/>
        <v>#REF!</v>
      </c>
      <c r="CG3124" s="115" t="e">
        <f t="shared" ca="1" si="4346"/>
        <v>#REF!</v>
      </c>
      <c r="CH3124" s="115" t="e">
        <f t="shared" ca="1" si="4346"/>
        <v>#REF!</v>
      </c>
      <c r="CI3124" s="115" t="e">
        <f t="shared" ca="1" si="4346"/>
        <v>#REF!</v>
      </c>
      <c r="CJ3124" s="115" t="e">
        <f t="shared" ca="1" si="4346"/>
        <v>#REF!</v>
      </c>
      <c r="CK3124" s="115" t="e">
        <f t="shared" ca="1" si="4346"/>
        <v>#REF!</v>
      </c>
      <c r="CL3124" s="115" t="e">
        <f t="shared" ca="1" si="4346"/>
        <v>#REF!</v>
      </c>
    </row>
    <row r="3125" spans="2:90" x14ac:dyDescent="0.4">
      <c r="B3125" s="123"/>
      <c r="D3125" t="s">
        <v>391</v>
      </c>
      <c r="E3125" s="8" t="str">
        <f t="shared" si="4341"/>
        <v>3125 WCAR-IS</v>
      </c>
      <c r="G3125" t="str">
        <f t="shared" si="4342"/>
        <v>3125 WCAR-IS</v>
      </c>
      <c r="H3125" s="27"/>
      <c r="I3125" s="78"/>
      <c r="J3125" s="78"/>
      <c r="K3125" s="33"/>
      <c r="L3125" s="33"/>
      <c r="M3125" s="33"/>
      <c r="N3125" s="33"/>
      <c r="O3125" s="33"/>
      <c r="P3125" s="33"/>
      <c r="R3125" s="33"/>
      <c r="S3125" s="33"/>
      <c r="T3125" s="33"/>
      <c r="U3125" s="33"/>
      <c r="V3125" s="33"/>
      <c r="W3125" s="33"/>
      <c r="X3125" s="33"/>
      <c r="Y3125" s="33"/>
      <c r="Z3125" s="33"/>
      <c r="AA3125" s="33"/>
      <c r="AB3125" s="33"/>
      <c r="AC3125" s="33"/>
      <c r="AD3125" s="33"/>
      <c r="AE3125" s="33"/>
      <c r="AF3125" s="33"/>
      <c r="AG3125" s="33"/>
      <c r="AH3125" s="33"/>
      <c r="AI3125" s="33"/>
      <c r="AJ3125" s="33"/>
      <c r="AK3125" s="33"/>
      <c r="AL3125" s="33"/>
      <c r="AM3125" s="33"/>
      <c r="AN3125" s="33"/>
      <c r="AO3125" s="33"/>
      <c r="AP3125" s="33"/>
      <c r="AQ3125" s="33"/>
      <c r="AR3125" s="33"/>
      <c r="AS3125" s="33"/>
      <c r="AT3125" s="33"/>
      <c r="AU3125" s="33"/>
      <c r="AV3125" s="33"/>
      <c r="AW3125" s="33"/>
      <c r="AX3125" s="33"/>
      <c r="AY3125" s="33"/>
      <c r="AZ3125" s="33"/>
      <c r="BA3125" s="33"/>
      <c r="BB3125" s="33"/>
      <c r="BC3125" s="33"/>
      <c r="BD3125" s="33"/>
      <c r="BE3125" s="33"/>
      <c r="BF3125" s="33"/>
      <c r="BG3125" s="33"/>
      <c r="BH3125" s="33"/>
      <c r="BI3125" s="33"/>
      <c r="BJ3125" s="33"/>
      <c r="BK3125" s="33"/>
      <c r="BL3125" s="33"/>
      <c r="BM3125" s="33"/>
      <c r="BN3125" s="33"/>
      <c r="BO3125" s="33"/>
      <c r="BP3125" s="33"/>
      <c r="BQ3125" s="33"/>
      <c r="BR3125" s="33"/>
      <c r="BS3125" s="33"/>
      <c r="BT3125" s="33"/>
      <c r="BU3125" s="33"/>
      <c r="BV3125" s="33"/>
      <c r="BW3125" s="33"/>
      <c r="BX3125" s="33"/>
      <c r="BY3125" s="33"/>
      <c r="BZ3125" s="33"/>
      <c r="CA3125" s="33"/>
      <c r="CB3125" s="33"/>
      <c r="CC3125" s="33"/>
      <c r="CD3125" s="33"/>
      <c r="CE3125" s="33"/>
      <c r="CF3125" s="33"/>
      <c r="CG3125" s="33"/>
      <c r="CH3125" s="33"/>
      <c r="CI3125" s="33"/>
      <c r="CJ3125" s="33"/>
      <c r="CK3125" s="33"/>
      <c r="CL3125" s="33"/>
    </row>
    <row r="3126" spans="2:90" x14ac:dyDescent="0.4">
      <c r="B3126" s="123" t="str">
        <f>"Change in "&amp;B3124</f>
        <v>Change in Accounts receivable</v>
      </c>
      <c r="C3126" t="s">
        <v>234</v>
      </c>
      <c r="D3126" t="s">
        <v>391</v>
      </c>
      <c r="E3126" s="8" t="str">
        <f t="shared" si="4341"/>
        <v>3126 WCAR-IS</v>
      </c>
      <c r="G3126" t="str">
        <f t="shared" si="4342"/>
        <v>3126 WCAR-IS</v>
      </c>
      <c r="K3126" s="33" t="e">
        <f t="shared" ref="K3126:P3126" ca="1" si="4347">SUMIF($3:$3,K$2,3126:3126)</f>
        <v>#REF!</v>
      </c>
      <c r="L3126" s="33" t="e">
        <f t="shared" ca="1" si="4347"/>
        <v>#REF!</v>
      </c>
      <c r="M3126" s="33" t="e">
        <f t="shared" ca="1" si="4347"/>
        <v>#REF!</v>
      </c>
      <c r="N3126" s="33" t="e">
        <f t="shared" ca="1" si="4347"/>
        <v>#REF!</v>
      </c>
      <c r="O3126" s="33" t="e">
        <f t="shared" ca="1" si="4347"/>
        <v>#REF!</v>
      </c>
      <c r="P3126" s="33" t="e">
        <f t="shared" ca="1" si="4347"/>
        <v>#REF!</v>
      </c>
      <c r="R3126" s="33"/>
      <c r="S3126" s="33" t="e">
        <f t="shared" ref="S3126:AX3126" ca="1" si="4348">R3124-S3124</f>
        <v>#REF!</v>
      </c>
      <c r="T3126" s="33" t="e">
        <f t="shared" ca="1" si="4348"/>
        <v>#REF!</v>
      </c>
      <c r="U3126" s="33" t="e">
        <f t="shared" ca="1" si="4348"/>
        <v>#REF!</v>
      </c>
      <c r="V3126" s="33" t="e">
        <f t="shared" ca="1" si="4348"/>
        <v>#REF!</v>
      </c>
      <c r="W3126" s="33" t="e">
        <f t="shared" ca="1" si="4348"/>
        <v>#REF!</v>
      </c>
      <c r="X3126" s="33" t="e">
        <f t="shared" ca="1" si="4348"/>
        <v>#REF!</v>
      </c>
      <c r="Y3126" s="33" t="e">
        <f t="shared" ca="1" si="4348"/>
        <v>#REF!</v>
      </c>
      <c r="Z3126" s="33" t="e">
        <f t="shared" ca="1" si="4348"/>
        <v>#REF!</v>
      </c>
      <c r="AA3126" s="33" t="e">
        <f t="shared" ca="1" si="4348"/>
        <v>#REF!</v>
      </c>
      <c r="AB3126" s="33" t="e">
        <f t="shared" ca="1" si="4348"/>
        <v>#REF!</v>
      </c>
      <c r="AC3126" s="33" t="e">
        <f t="shared" ca="1" si="4348"/>
        <v>#REF!</v>
      </c>
      <c r="AD3126" s="33" t="e">
        <f t="shared" ca="1" si="4348"/>
        <v>#REF!</v>
      </c>
      <c r="AE3126" s="33" t="e">
        <f t="shared" ca="1" si="4348"/>
        <v>#REF!</v>
      </c>
      <c r="AF3126" s="33" t="e">
        <f t="shared" ca="1" si="4348"/>
        <v>#REF!</v>
      </c>
      <c r="AG3126" s="33" t="e">
        <f t="shared" ca="1" si="4348"/>
        <v>#REF!</v>
      </c>
      <c r="AH3126" s="33" t="e">
        <f t="shared" ca="1" si="4348"/>
        <v>#REF!</v>
      </c>
      <c r="AI3126" s="33" t="e">
        <f t="shared" ca="1" si="4348"/>
        <v>#REF!</v>
      </c>
      <c r="AJ3126" s="33" t="e">
        <f t="shared" ca="1" si="4348"/>
        <v>#REF!</v>
      </c>
      <c r="AK3126" s="33" t="e">
        <f t="shared" ca="1" si="4348"/>
        <v>#REF!</v>
      </c>
      <c r="AL3126" s="33" t="e">
        <f t="shared" ca="1" si="4348"/>
        <v>#REF!</v>
      </c>
      <c r="AM3126" s="33" t="e">
        <f t="shared" ca="1" si="4348"/>
        <v>#REF!</v>
      </c>
      <c r="AN3126" s="33" t="e">
        <f t="shared" ca="1" si="4348"/>
        <v>#REF!</v>
      </c>
      <c r="AO3126" s="33" t="e">
        <f t="shared" ca="1" si="4348"/>
        <v>#REF!</v>
      </c>
      <c r="AP3126" s="33" t="e">
        <f t="shared" ca="1" si="4348"/>
        <v>#REF!</v>
      </c>
      <c r="AQ3126" s="33" t="e">
        <f t="shared" ca="1" si="4348"/>
        <v>#REF!</v>
      </c>
      <c r="AR3126" s="33" t="e">
        <f t="shared" ca="1" si="4348"/>
        <v>#REF!</v>
      </c>
      <c r="AS3126" s="33" t="e">
        <f t="shared" ca="1" si="4348"/>
        <v>#REF!</v>
      </c>
      <c r="AT3126" s="33" t="e">
        <f t="shared" ca="1" si="4348"/>
        <v>#REF!</v>
      </c>
      <c r="AU3126" s="33" t="e">
        <f t="shared" ca="1" si="4348"/>
        <v>#REF!</v>
      </c>
      <c r="AV3126" s="33" t="e">
        <f t="shared" ca="1" si="4348"/>
        <v>#REF!</v>
      </c>
      <c r="AW3126" s="33" t="e">
        <f t="shared" ca="1" si="4348"/>
        <v>#REF!</v>
      </c>
      <c r="AX3126" s="33" t="e">
        <f t="shared" ca="1" si="4348"/>
        <v>#REF!</v>
      </c>
      <c r="AY3126" s="33" t="e">
        <f t="shared" ref="AY3126:CD3126" ca="1" si="4349">AX3124-AY3124</f>
        <v>#REF!</v>
      </c>
      <c r="AZ3126" s="33" t="e">
        <f t="shared" ca="1" si="4349"/>
        <v>#REF!</v>
      </c>
      <c r="BA3126" s="33" t="e">
        <f t="shared" ca="1" si="4349"/>
        <v>#REF!</v>
      </c>
      <c r="BB3126" s="33" t="e">
        <f t="shared" ca="1" si="4349"/>
        <v>#REF!</v>
      </c>
      <c r="BC3126" s="33" t="e">
        <f t="shared" ca="1" si="4349"/>
        <v>#REF!</v>
      </c>
      <c r="BD3126" s="33" t="e">
        <f t="shared" ca="1" si="4349"/>
        <v>#REF!</v>
      </c>
      <c r="BE3126" s="33" t="e">
        <f t="shared" ca="1" si="4349"/>
        <v>#REF!</v>
      </c>
      <c r="BF3126" s="33" t="e">
        <f t="shared" ca="1" si="4349"/>
        <v>#REF!</v>
      </c>
      <c r="BG3126" s="33" t="e">
        <f t="shared" ca="1" si="4349"/>
        <v>#REF!</v>
      </c>
      <c r="BH3126" s="33" t="e">
        <f t="shared" ca="1" si="4349"/>
        <v>#REF!</v>
      </c>
      <c r="BI3126" s="33" t="e">
        <f t="shared" ca="1" si="4349"/>
        <v>#REF!</v>
      </c>
      <c r="BJ3126" s="33" t="e">
        <f t="shared" ca="1" si="4349"/>
        <v>#REF!</v>
      </c>
      <c r="BK3126" s="33" t="e">
        <f t="shared" ca="1" si="4349"/>
        <v>#REF!</v>
      </c>
      <c r="BL3126" s="33" t="e">
        <f t="shared" ca="1" si="4349"/>
        <v>#REF!</v>
      </c>
      <c r="BM3126" s="33" t="e">
        <f t="shared" ca="1" si="4349"/>
        <v>#REF!</v>
      </c>
      <c r="BN3126" s="33" t="e">
        <f t="shared" ca="1" si="4349"/>
        <v>#REF!</v>
      </c>
      <c r="BO3126" s="33" t="e">
        <f t="shared" ca="1" si="4349"/>
        <v>#REF!</v>
      </c>
      <c r="BP3126" s="33" t="e">
        <f t="shared" ca="1" si="4349"/>
        <v>#REF!</v>
      </c>
      <c r="BQ3126" s="33" t="e">
        <f t="shared" ca="1" si="4349"/>
        <v>#REF!</v>
      </c>
      <c r="BR3126" s="33" t="e">
        <f t="shared" ca="1" si="4349"/>
        <v>#REF!</v>
      </c>
      <c r="BS3126" s="33" t="e">
        <f t="shared" ca="1" si="4349"/>
        <v>#REF!</v>
      </c>
      <c r="BT3126" s="33" t="e">
        <f t="shared" ca="1" si="4349"/>
        <v>#REF!</v>
      </c>
      <c r="BU3126" s="33" t="e">
        <f t="shared" ca="1" si="4349"/>
        <v>#REF!</v>
      </c>
      <c r="BV3126" s="33" t="e">
        <f t="shared" ca="1" si="4349"/>
        <v>#REF!</v>
      </c>
      <c r="BW3126" s="33" t="e">
        <f t="shared" ca="1" si="4349"/>
        <v>#REF!</v>
      </c>
      <c r="BX3126" s="33" t="e">
        <f t="shared" ca="1" si="4349"/>
        <v>#REF!</v>
      </c>
      <c r="BY3126" s="33" t="e">
        <f t="shared" ca="1" si="4349"/>
        <v>#REF!</v>
      </c>
      <c r="BZ3126" s="33" t="e">
        <f t="shared" ca="1" si="4349"/>
        <v>#REF!</v>
      </c>
      <c r="CA3126" s="33" t="e">
        <f t="shared" ca="1" si="4349"/>
        <v>#REF!</v>
      </c>
      <c r="CB3126" s="33" t="e">
        <f t="shared" ca="1" si="4349"/>
        <v>#REF!</v>
      </c>
      <c r="CC3126" s="33" t="e">
        <f t="shared" ca="1" si="4349"/>
        <v>#REF!</v>
      </c>
      <c r="CD3126" s="33" t="e">
        <f t="shared" ca="1" si="4349"/>
        <v>#REF!</v>
      </c>
      <c r="CE3126" s="33" t="e">
        <f t="shared" ref="CE3126:CL3126" ca="1" si="4350">CD3124-CE3124</f>
        <v>#REF!</v>
      </c>
      <c r="CF3126" s="33" t="e">
        <f t="shared" ca="1" si="4350"/>
        <v>#REF!</v>
      </c>
      <c r="CG3126" s="33" t="e">
        <f t="shared" ca="1" si="4350"/>
        <v>#REF!</v>
      </c>
      <c r="CH3126" s="33" t="e">
        <f t="shared" ca="1" si="4350"/>
        <v>#REF!</v>
      </c>
      <c r="CI3126" s="33" t="e">
        <f t="shared" ca="1" si="4350"/>
        <v>#REF!</v>
      </c>
      <c r="CJ3126" s="33" t="e">
        <f t="shared" ca="1" si="4350"/>
        <v>#REF!</v>
      </c>
      <c r="CK3126" s="33" t="e">
        <f t="shared" ca="1" si="4350"/>
        <v>#REF!</v>
      </c>
      <c r="CL3126" s="33" t="e">
        <f t="shared" ca="1" si="4350"/>
        <v>#REF!</v>
      </c>
    </row>
    <row r="3127" spans="2:90" x14ac:dyDescent="0.4">
      <c r="B3127" s="122"/>
      <c r="D3127" t="s">
        <v>391</v>
      </c>
      <c r="E3127" s="8" t="str">
        <f t="shared" si="4341"/>
        <v>3127 WCAR-IS</v>
      </c>
      <c r="G3127" t="str">
        <f t="shared" si="4342"/>
        <v>3127 WCAR-IS</v>
      </c>
      <c r="K3127" s="53"/>
      <c r="L3127" s="53"/>
      <c r="M3127" s="53"/>
      <c r="N3127" s="53"/>
      <c r="O3127" s="53"/>
      <c r="P3127" s="53"/>
      <c r="R3127" s="24"/>
      <c r="S3127" s="24"/>
      <c r="T3127" s="24"/>
      <c r="U3127" s="24"/>
      <c r="V3127" s="24"/>
      <c r="W3127" s="24"/>
      <c r="X3127" s="24"/>
      <c r="Y3127" s="24"/>
      <c r="Z3127" s="24"/>
      <c r="AA3127" s="24"/>
      <c r="AB3127" s="24"/>
      <c r="AC3127" s="24"/>
      <c r="AD3127" s="24"/>
      <c r="AE3127" s="24"/>
      <c r="AF3127" s="24"/>
      <c r="AG3127" s="24"/>
      <c r="AH3127" s="24"/>
      <c r="AI3127" s="24"/>
      <c r="AJ3127" s="24"/>
      <c r="AK3127" s="24"/>
      <c r="AL3127" s="24"/>
      <c r="AM3127" s="24"/>
      <c r="AN3127" s="24"/>
      <c r="AO3127" s="24"/>
      <c r="AP3127" s="24"/>
      <c r="AQ3127" s="24"/>
      <c r="AR3127" s="24"/>
      <c r="AS3127" s="24"/>
      <c r="AT3127" s="24"/>
      <c r="AU3127" s="24"/>
      <c r="AV3127" s="24"/>
      <c r="AW3127" s="24"/>
      <c r="AX3127" s="24"/>
      <c r="AY3127" s="24"/>
      <c r="AZ3127" s="24"/>
      <c r="BA3127" s="24"/>
      <c r="BB3127" s="24"/>
      <c r="BC3127" s="24"/>
      <c r="BD3127" s="24"/>
      <c r="BE3127" s="24"/>
      <c r="BF3127" s="24"/>
      <c r="BG3127" s="24"/>
      <c r="BH3127" s="24"/>
      <c r="BI3127" s="24"/>
      <c r="BJ3127" s="24"/>
      <c r="BK3127" s="24"/>
      <c r="BL3127" s="24"/>
      <c r="BM3127" s="24"/>
      <c r="BN3127" s="24"/>
      <c r="BO3127" s="24"/>
      <c r="BP3127" s="24"/>
      <c r="BQ3127" s="24"/>
      <c r="BR3127" s="24"/>
      <c r="BS3127" s="24"/>
      <c r="BT3127" s="24"/>
      <c r="BU3127" s="24"/>
      <c r="BV3127" s="24"/>
      <c r="BW3127" s="24"/>
      <c r="BX3127" s="24"/>
      <c r="BY3127" s="24"/>
      <c r="BZ3127" s="24"/>
      <c r="CA3127" s="24"/>
      <c r="CB3127" s="24"/>
      <c r="CC3127" s="24"/>
      <c r="CD3127" s="24"/>
      <c r="CE3127" s="24"/>
      <c r="CF3127" s="24"/>
      <c r="CG3127" s="24"/>
      <c r="CH3127" s="24"/>
      <c r="CI3127" s="24"/>
      <c r="CJ3127" s="24"/>
      <c r="CK3127" s="24"/>
      <c r="CL3127" s="24"/>
    </row>
    <row r="3128" spans="2:90" x14ac:dyDescent="0.4">
      <c r="B3128" s="132" t="str">
        <f>B3111</f>
        <v>(Primary label)</v>
      </c>
      <c r="D3128" t="s">
        <v>391</v>
      </c>
      <c r="E3128" s="8" t="str">
        <f t="shared" si="4341"/>
        <v>3128 WCAR-IS</v>
      </c>
      <c r="G3128" t="s">
        <v>332</v>
      </c>
      <c r="K3128" s="53"/>
      <c r="L3128" s="53"/>
      <c r="M3128" s="53"/>
      <c r="N3128" s="53"/>
      <c r="O3128" s="53"/>
      <c r="P3128" s="53"/>
      <c r="R3128" s="24"/>
      <c r="S3128" s="24"/>
      <c r="T3128" s="24"/>
      <c r="U3128" s="24"/>
      <c r="V3128" s="24"/>
      <c r="W3128" s="24"/>
      <c r="X3128" s="24"/>
      <c r="Y3128" s="24"/>
      <c r="Z3128" s="24"/>
      <c r="AA3128" s="24"/>
      <c r="AB3128" s="24"/>
      <c r="AC3128" s="24"/>
      <c r="AD3128" s="24"/>
      <c r="AE3128" s="24"/>
      <c r="AF3128" s="24"/>
      <c r="AG3128" s="24"/>
      <c r="AH3128" s="24"/>
      <c r="AI3128" s="24"/>
      <c r="AJ3128" s="24"/>
      <c r="AK3128" s="24"/>
      <c r="AL3128" s="24"/>
      <c r="AM3128" s="24"/>
      <c r="AN3128" s="24"/>
      <c r="AO3128" s="24"/>
      <c r="AP3128" s="24"/>
      <c r="AQ3128" s="24"/>
      <c r="AR3128" s="24"/>
      <c r="AS3128" s="24"/>
      <c r="AT3128" s="24"/>
      <c r="AU3128" s="24"/>
      <c r="AV3128" s="24"/>
      <c r="AW3128" s="24"/>
      <c r="AX3128" s="24"/>
      <c r="AY3128" s="24"/>
      <c r="AZ3128" s="24"/>
      <c r="BA3128" s="24"/>
      <c r="BB3128" s="24"/>
      <c r="BC3128" s="24"/>
      <c r="BD3128" s="24"/>
      <c r="BE3128" s="24"/>
      <c r="BF3128" s="24"/>
      <c r="BG3128" s="24"/>
      <c r="BH3128" s="24"/>
      <c r="BI3128" s="24"/>
      <c r="BJ3128" s="24"/>
      <c r="BK3128" s="24"/>
      <c r="BL3128" s="24"/>
      <c r="BM3128" s="24"/>
      <c r="BN3128" s="24"/>
      <c r="BO3128" s="24"/>
      <c r="BP3128" s="24"/>
      <c r="BQ3128" s="24"/>
      <c r="BR3128" s="24"/>
      <c r="BS3128" s="24"/>
      <c r="BT3128" s="24"/>
      <c r="BU3128" s="24"/>
      <c r="BV3128" s="24"/>
      <c r="BW3128" s="24"/>
      <c r="BX3128" s="24"/>
      <c r="BY3128" s="24"/>
      <c r="BZ3128" s="24"/>
      <c r="CA3128" s="24"/>
      <c r="CB3128" s="24"/>
      <c r="CC3128" s="24"/>
      <c r="CD3128" s="24"/>
      <c r="CE3128" s="24"/>
      <c r="CF3128" s="24"/>
      <c r="CG3128" s="24"/>
      <c r="CH3128" s="24"/>
      <c r="CI3128" s="24"/>
      <c r="CJ3128" s="24"/>
      <c r="CK3128" s="24"/>
      <c r="CL3128" s="24"/>
    </row>
    <row r="3129" spans="2:90" x14ac:dyDescent="0.4">
      <c r="B3129" s="132" t="str">
        <f t="shared" ref="B3129:B3135" si="4351">B3112</f>
        <v>primary unit</v>
      </c>
      <c r="D3129" t="s">
        <v>391</v>
      </c>
      <c r="E3129" s="8" t="str">
        <f t="shared" si="4341"/>
        <v>3129 WCAR-IS</v>
      </c>
      <c r="G3129" t="s">
        <v>332</v>
      </c>
      <c r="K3129" s="53"/>
      <c r="L3129" s="53"/>
      <c r="M3129" s="53"/>
      <c r="N3129" s="53"/>
      <c r="O3129" s="53"/>
      <c r="P3129" s="53"/>
      <c r="R3129" s="24"/>
      <c r="S3129" s="24"/>
      <c r="T3129" s="24"/>
      <c r="U3129" s="24"/>
      <c r="V3129" s="24"/>
      <c r="W3129" s="24"/>
      <c r="X3129" s="24"/>
      <c r="Y3129" s="24"/>
      <c r="Z3129" s="24"/>
      <c r="AA3129" s="24"/>
      <c r="AB3129" s="24"/>
      <c r="AC3129" s="24"/>
      <c r="AD3129" s="24"/>
      <c r="AE3129" s="24"/>
      <c r="AF3129" s="24"/>
      <c r="AG3129" s="24"/>
      <c r="AH3129" s="24"/>
      <c r="AI3129" s="24"/>
      <c r="AJ3129" s="24"/>
      <c r="AK3129" s="24"/>
      <c r="AL3129" s="24"/>
      <c r="AM3129" s="24"/>
      <c r="AN3129" s="24"/>
      <c r="AO3129" s="24"/>
      <c r="AP3129" s="24"/>
      <c r="AQ3129" s="24"/>
      <c r="AR3129" s="24"/>
      <c r="AS3129" s="24"/>
      <c r="AT3129" s="24"/>
      <c r="AU3129" s="24"/>
      <c r="AV3129" s="24"/>
      <c r="AW3129" s="24"/>
      <c r="AX3129" s="24"/>
      <c r="AY3129" s="24"/>
      <c r="AZ3129" s="24"/>
      <c r="BA3129" s="24"/>
      <c r="BB3129" s="24"/>
      <c r="BC3129" s="24"/>
      <c r="BD3129" s="24"/>
      <c r="BE3129" s="24"/>
      <c r="BF3129" s="24"/>
      <c r="BG3129" s="24"/>
      <c r="BH3129" s="24"/>
      <c r="BI3129" s="24"/>
      <c r="BJ3129" s="24"/>
      <c r="BK3129" s="24"/>
      <c r="BL3129" s="24"/>
      <c r="BM3129" s="24"/>
      <c r="BN3129" s="24"/>
      <c r="BO3129" s="24"/>
      <c r="BP3129" s="24"/>
      <c r="BQ3129" s="24"/>
      <c r="BR3129" s="24"/>
      <c r="BS3129" s="24"/>
      <c r="BT3129" s="24"/>
      <c r="BU3129" s="24"/>
      <c r="BV3129" s="24"/>
      <c r="BW3129" s="24"/>
      <c r="BX3129" s="24"/>
      <c r="BY3129" s="24"/>
      <c r="BZ3129" s="24"/>
      <c r="CA3129" s="24"/>
      <c r="CB3129" s="24"/>
      <c r="CC3129" s="24"/>
      <c r="CD3129" s="24"/>
      <c r="CE3129" s="24"/>
      <c r="CF3129" s="24"/>
      <c r="CG3129" s="24"/>
      <c r="CH3129" s="24"/>
      <c r="CI3129" s="24"/>
      <c r="CJ3129" s="24"/>
      <c r="CK3129" s="24"/>
      <c r="CL3129" s="24"/>
    </row>
    <row r="3130" spans="2:90" x14ac:dyDescent="0.4">
      <c r="B3130" s="132" t="str">
        <f t="shared" si="4351"/>
        <v>Primary revenue driver</v>
      </c>
      <c r="D3130" t="s">
        <v>391</v>
      </c>
      <c r="E3130" s="8" t="str">
        <f t="shared" si="4341"/>
        <v>3130 WCAR-IS</v>
      </c>
      <c r="G3130" t="s">
        <v>332</v>
      </c>
      <c r="K3130" s="53"/>
      <c r="L3130" s="53"/>
      <c r="M3130" s="53"/>
      <c r="N3130" s="53"/>
      <c r="O3130" s="53"/>
      <c r="P3130" s="53"/>
      <c r="R3130" s="24"/>
      <c r="S3130" s="175" t="str">
        <f t="shared" ref="S3130" si="4352">S3113</f>
        <v>S$12</v>
      </c>
      <c r="T3130" s="175" t="str">
        <f t="shared" ref="T3130:CE3130" si="4353">T3113</f>
        <v>T$12</v>
      </c>
      <c r="U3130" s="175" t="str">
        <f t="shared" si="4353"/>
        <v>U$12</v>
      </c>
      <c r="V3130" s="175" t="str">
        <f t="shared" si="4353"/>
        <v>V$12</v>
      </c>
      <c r="W3130" s="175" t="str">
        <f t="shared" si="4353"/>
        <v>W$12</v>
      </c>
      <c r="X3130" s="175" t="str">
        <f t="shared" si="4353"/>
        <v>X$12</v>
      </c>
      <c r="Y3130" s="175" t="str">
        <f t="shared" si="4353"/>
        <v>Y$12</v>
      </c>
      <c r="Z3130" s="175" t="str">
        <f t="shared" si="4353"/>
        <v>Z$12</v>
      </c>
      <c r="AA3130" s="175" t="str">
        <f t="shared" si="4353"/>
        <v>AA$12</v>
      </c>
      <c r="AB3130" s="175" t="str">
        <f t="shared" si="4353"/>
        <v>AB$12</v>
      </c>
      <c r="AC3130" s="175" t="str">
        <f t="shared" si="4353"/>
        <v>AC$12</v>
      </c>
      <c r="AD3130" s="175" t="str">
        <f t="shared" si="4353"/>
        <v>AD$12</v>
      </c>
      <c r="AE3130" s="175" t="str">
        <f t="shared" si="4353"/>
        <v>AE$12</v>
      </c>
      <c r="AF3130" s="175" t="str">
        <f t="shared" si="4353"/>
        <v>AF$12</v>
      </c>
      <c r="AG3130" s="175" t="str">
        <f t="shared" si="4353"/>
        <v>AG$12</v>
      </c>
      <c r="AH3130" s="175" t="str">
        <f t="shared" si="4353"/>
        <v>AH$12</v>
      </c>
      <c r="AI3130" s="175" t="str">
        <f t="shared" si="4353"/>
        <v>AI$12</v>
      </c>
      <c r="AJ3130" s="175" t="str">
        <f t="shared" si="4353"/>
        <v>AJ$12</v>
      </c>
      <c r="AK3130" s="175" t="str">
        <f t="shared" si="4353"/>
        <v>AK$12</v>
      </c>
      <c r="AL3130" s="175" t="str">
        <f t="shared" si="4353"/>
        <v>AL$12</v>
      </c>
      <c r="AM3130" s="175" t="str">
        <f t="shared" si="4353"/>
        <v>AM$12</v>
      </c>
      <c r="AN3130" s="175" t="str">
        <f t="shared" si="4353"/>
        <v>AN$12</v>
      </c>
      <c r="AO3130" s="175" t="str">
        <f t="shared" si="4353"/>
        <v>AO$12</v>
      </c>
      <c r="AP3130" s="175" t="str">
        <f t="shared" si="4353"/>
        <v>AP$12</v>
      </c>
      <c r="AQ3130" s="175" t="str">
        <f t="shared" si="4353"/>
        <v>AQ$12</v>
      </c>
      <c r="AR3130" s="175" t="str">
        <f t="shared" si="4353"/>
        <v>AR$12</v>
      </c>
      <c r="AS3130" s="175" t="str">
        <f t="shared" si="4353"/>
        <v>AS$12</v>
      </c>
      <c r="AT3130" s="175" t="str">
        <f t="shared" si="4353"/>
        <v>AT$12</v>
      </c>
      <c r="AU3130" s="175" t="str">
        <f t="shared" si="4353"/>
        <v>AU$12</v>
      </c>
      <c r="AV3130" s="175" t="str">
        <f t="shared" si="4353"/>
        <v>AV$12</v>
      </c>
      <c r="AW3130" s="175" t="str">
        <f t="shared" si="4353"/>
        <v>AW$12</v>
      </c>
      <c r="AX3130" s="175" t="str">
        <f t="shared" si="4353"/>
        <v>AX$12</v>
      </c>
      <c r="AY3130" s="175" t="str">
        <f t="shared" si="4353"/>
        <v>AY$12</v>
      </c>
      <c r="AZ3130" s="175" t="str">
        <f t="shared" si="4353"/>
        <v>AZ$12</v>
      </c>
      <c r="BA3130" s="175" t="str">
        <f t="shared" si="4353"/>
        <v>BA$12</v>
      </c>
      <c r="BB3130" s="175" t="str">
        <f t="shared" si="4353"/>
        <v>BB$12</v>
      </c>
      <c r="BC3130" s="175" t="str">
        <f t="shared" si="4353"/>
        <v>BC$12</v>
      </c>
      <c r="BD3130" s="175" t="str">
        <f t="shared" si="4353"/>
        <v>BD$12</v>
      </c>
      <c r="BE3130" s="175" t="str">
        <f t="shared" si="4353"/>
        <v>BE$12</v>
      </c>
      <c r="BF3130" s="175" t="str">
        <f t="shared" si="4353"/>
        <v>BF$12</v>
      </c>
      <c r="BG3130" s="175" t="str">
        <f t="shared" si="4353"/>
        <v>BG$12</v>
      </c>
      <c r="BH3130" s="175" t="str">
        <f t="shared" si="4353"/>
        <v>BH$12</v>
      </c>
      <c r="BI3130" s="175" t="str">
        <f t="shared" si="4353"/>
        <v>BI$12</v>
      </c>
      <c r="BJ3130" s="175" t="str">
        <f t="shared" si="4353"/>
        <v>BJ$12</v>
      </c>
      <c r="BK3130" s="175" t="str">
        <f t="shared" si="4353"/>
        <v>BK$12</v>
      </c>
      <c r="BL3130" s="175" t="str">
        <f t="shared" si="4353"/>
        <v>BL$12</v>
      </c>
      <c r="BM3130" s="175" t="str">
        <f t="shared" si="4353"/>
        <v>BM$12</v>
      </c>
      <c r="BN3130" s="175" t="str">
        <f t="shared" si="4353"/>
        <v>BN$12</v>
      </c>
      <c r="BO3130" s="175" t="str">
        <f t="shared" si="4353"/>
        <v>BO$12</v>
      </c>
      <c r="BP3130" s="175" t="str">
        <f t="shared" si="4353"/>
        <v>BP$12</v>
      </c>
      <c r="BQ3130" s="175" t="str">
        <f t="shared" si="4353"/>
        <v>BQ$12</v>
      </c>
      <c r="BR3130" s="175" t="str">
        <f t="shared" si="4353"/>
        <v>BR$12</v>
      </c>
      <c r="BS3130" s="175" t="str">
        <f t="shared" si="4353"/>
        <v>BS$12</v>
      </c>
      <c r="BT3130" s="175" t="str">
        <f t="shared" si="4353"/>
        <v>BT$12</v>
      </c>
      <c r="BU3130" s="175" t="str">
        <f t="shared" si="4353"/>
        <v>BU$12</v>
      </c>
      <c r="BV3130" s="175" t="str">
        <f t="shared" si="4353"/>
        <v>BV$12</v>
      </c>
      <c r="BW3130" s="175" t="str">
        <f t="shared" si="4353"/>
        <v>BW$12</v>
      </c>
      <c r="BX3130" s="175" t="str">
        <f t="shared" si="4353"/>
        <v>BX$12</v>
      </c>
      <c r="BY3130" s="175" t="str">
        <f t="shared" si="4353"/>
        <v>BY$12</v>
      </c>
      <c r="BZ3130" s="175" t="str">
        <f t="shared" si="4353"/>
        <v>BZ$12</v>
      </c>
      <c r="CA3130" s="175" t="str">
        <f t="shared" si="4353"/>
        <v>CA$12</v>
      </c>
      <c r="CB3130" s="175" t="str">
        <f t="shared" si="4353"/>
        <v>CB$12</v>
      </c>
      <c r="CC3130" s="175" t="str">
        <f t="shared" si="4353"/>
        <v>CC$12</v>
      </c>
      <c r="CD3130" s="175" t="str">
        <f t="shared" si="4353"/>
        <v>CD$12</v>
      </c>
      <c r="CE3130" s="175" t="str">
        <f t="shared" si="4353"/>
        <v>CE$12</v>
      </c>
      <c r="CF3130" s="175" t="str">
        <f t="shared" ref="CF3130:CK3130" si="4354">CF3113</f>
        <v>CF$12</v>
      </c>
      <c r="CG3130" s="175" t="str">
        <f t="shared" si="4354"/>
        <v>CG$12</v>
      </c>
      <c r="CH3130" s="175" t="str">
        <f t="shared" si="4354"/>
        <v>CH$12</v>
      </c>
      <c r="CI3130" s="175" t="str">
        <f t="shared" si="4354"/>
        <v>CI$12</v>
      </c>
      <c r="CJ3130" s="175" t="str">
        <f t="shared" si="4354"/>
        <v>CJ$12</v>
      </c>
      <c r="CK3130" s="175" t="str">
        <f t="shared" si="4354"/>
        <v>CK$12</v>
      </c>
      <c r="CL3130" s="175" t="str">
        <f t="shared" ref="CL3130" si="4355">CL3113</f>
        <v>CL$12</v>
      </c>
    </row>
    <row r="3131" spans="2:90" x14ac:dyDescent="0.4">
      <c r="B3131" s="132" t="str">
        <f t="shared" si="4351"/>
        <v>Primary volume driver</v>
      </c>
      <c r="D3131" t="s">
        <v>391</v>
      </c>
      <c r="E3131" s="8" t="str">
        <f t="shared" si="4341"/>
        <v>3131 WCAR-IS</v>
      </c>
      <c r="G3131" t="s">
        <v>332</v>
      </c>
      <c r="H3131" s="56"/>
      <c r="I3131" s="79"/>
      <c r="J3131" s="79"/>
      <c r="K3131" s="15"/>
      <c r="L3131" s="15"/>
      <c r="M3131" s="15"/>
      <c r="N3131" s="15"/>
      <c r="O3131" s="15"/>
      <c r="P3131" s="15"/>
      <c r="R3131" s="15"/>
      <c r="S3131" s="175" t="str">
        <f t="shared" ref="S3131" si="4356">S3114</f>
        <v>S$13</v>
      </c>
      <c r="T3131" s="175" t="str">
        <f t="shared" ref="T3131:CD3131" si="4357">T3114</f>
        <v>T$13</v>
      </c>
      <c r="U3131" s="175" t="str">
        <f t="shared" si="4357"/>
        <v>U$13</v>
      </c>
      <c r="V3131" s="175" t="str">
        <f t="shared" si="4357"/>
        <v>V$13</v>
      </c>
      <c r="W3131" s="175" t="str">
        <f t="shared" si="4357"/>
        <v>W$13</v>
      </c>
      <c r="X3131" s="175" t="str">
        <f t="shared" si="4357"/>
        <v>X$13</v>
      </c>
      <c r="Y3131" s="175" t="str">
        <f t="shared" si="4357"/>
        <v>Y$13</v>
      </c>
      <c r="Z3131" s="175" t="str">
        <f t="shared" si="4357"/>
        <v>Z$13</v>
      </c>
      <c r="AA3131" s="175" t="str">
        <f t="shared" si="4357"/>
        <v>AA$13</v>
      </c>
      <c r="AB3131" s="175" t="str">
        <f t="shared" si="4357"/>
        <v>AB$13</v>
      </c>
      <c r="AC3131" s="175" t="str">
        <f t="shared" si="4357"/>
        <v>AC$13</v>
      </c>
      <c r="AD3131" s="175" t="str">
        <f t="shared" si="4357"/>
        <v>AD$13</v>
      </c>
      <c r="AE3131" s="175" t="str">
        <f t="shared" si="4357"/>
        <v>AE$13</v>
      </c>
      <c r="AF3131" s="175" t="str">
        <f t="shared" si="4357"/>
        <v>AF$13</v>
      </c>
      <c r="AG3131" s="175" t="str">
        <f t="shared" si="4357"/>
        <v>AG$13</v>
      </c>
      <c r="AH3131" s="175" t="str">
        <f t="shared" si="4357"/>
        <v>AH$13</v>
      </c>
      <c r="AI3131" s="175" t="str">
        <f t="shared" si="4357"/>
        <v>AI$13</v>
      </c>
      <c r="AJ3131" s="175" t="str">
        <f t="shared" si="4357"/>
        <v>AJ$13</v>
      </c>
      <c r="AK3131" s="175" t="str">
        <f t="shared" si="4357"/>
        <v>AK$13</v>
      </c>
      <c r="AL3131" s="175" t="str">
        <f t="shared" si="4357"/>
        <v>AL$13</v>
      </c>
      <c r="AM3131" s="175" t="str">
        <f t="shared" si="4357"/>
        <v>AM$13</v>
      </c>
      <c r="AN3131" s="175" t="str">
        <f t="shared" si="4357"/>
        <v>AN$13</v>
      </c>
      <c r="AO3131" s="175" t="str">
        <f t="shared" si="4357"/>
        <v>AO$13</v>
      </c>
      <c r="AP3131" s="175" t="str">
        <f t="shared" si="4357"/>
        <v>AP$13</v>
      </c>
      <c r="AQ3131" s="175" t="str">
        <f t="shared" si="4357"/>
        <v>AQ$13</v>
      </c>
      <c r="AR3131" s="175" t="str">
        <f t="shared" si="4357"/>
        <v>AR$13</v>
      </c>
      <c r="AS3131" s="175" t="str">
        <f t="shared" si="4357"/>
        <v>AS$13</v>
      </c>
      <c r="AT3131" s="175" t="str">
        <f t="shared" si="4357"/>
        <v>AT$13</v>
      </c>
      <c r="AU3131" s="175" t="str">
        <f t="shared" si="4357"/>
        <v>AU$13</v>
      </c>
      <c r="AV3131" s="175" t="str">
        <f t="shared" si="4357"/>
        <v>AV$13</v>
      </c>
      <c r="AW3131" s="175" t="str">
        <f t="shared" si="4357"/>
        <v>AW$13</v>
      </c>
      <c r="AX3131" s="175" t="str">
        <f t="shared" si="4357"/>
        <v>AX$13</v>
      </c>
      <c r="AY3131" s="175" t="str">
        <f t="shared" si="4357"/>
        <v>AY$13</v>
      </c>
      <c r="AZ3131" s="175" t="str">
        <f t="shared" si="4357"/>
        <v>AZ$13</v>
      </c>
      <c r="BA3131" s="175" t="str">
        <f t="shared" si="4357"/>
        <v>BA$13</v>
      </c>
      <c r="BB3131" s="175" t="str">
        <f t="shared" si="4357"/>
        <v>BB$13</v>
      </c>
      <c r="BC3131" s="175" t="str">
        <f t="shared" si="4357"/>
        <v>BC$13</v>
      </c>
      <c r="BD3131" s="175" t="str">
        <f t="shared" si="4357"/>
        <v>BD$13</v>
      </c>
      <c r="BE3131" s="175" t="str">
        <f t="shared" si="4357"/>
        <v>BE$13</v>
      </c>
      <c r="BF3131" s="175" t="str">
        <f t="shared" si="4357"/>
        <v>BF$13</v>
      </c>
      <c r="BG3131" s="175" t="str">
        <f t="shared" si="4357"/>
        <v>BG$13</v>
      </c>
      <c r="BH3131" s="175" t="str">
        <f t="shared" si="4357"/>
        <v>BH$13</v>
      </c>
      <c r="BI3131" s="175" t="str">
        <f t="shared" si="4357"/>
        <v>BI$13</v>
      </c>
      <c r="BJ3131" s="175" t="str">
        <f t="shared" si="4357"/>
        <v>BJ$13</v>
      </c>
      <c r="BK3131" s="175" t="str">
        <f t="shared" si="4357"/>
        <v>BK$13</v>
      </c>
      <c r="BL3131" s="175" t="str">
        <f t="shared" si="4357"/>
        <v>BL$13</v>
      </c>
      <c r="BM3131" s="175" t="str">
        <f t="shared" si="4357"/>
        <v>BM$13</v>
      </c>
      <c r="BN3131" s="175" t="str">
        <f t="shared" si="4357"/>
        <v>BN$13</v>
      </c>
      <c r="BO3131" s="175" t="str">
        <f t="shared" si="4357"/>
        <v>BO$13</v>
      </c>
      <c r="BP3131" s="175" t="str">
        <f t="shared" si="4357"/>
        <v>BP$13</v>
      </c>
      <c r="BQ3131" s="175" t="str">
        <f t="shared" si="4357"/>
        <v>BQ$13</v>
      </c>
      <c r="BR3131" s="175" t="str">
        <f t="shared" si="4357"/>
        <v>BR$13</v>
      </c>
      <c r="BS3131" s="175" t="str">
        <f t="shared" si="4357"/>
        <v>BS$13</v>
      </c>
      <c r="BT3131" s="175" t="str">
        <f t="shared" si="4357"/>
        <v>BT$13</v>
      </c>
      <c r="BU3131" s="175" t="str">
        <f t="shared" si="4357"/>
        <v>BU$13</v>
      </c>
      <c r="BV3131" s="175" t="str">
        <f t="shared" si="4357"/>
        <v>BV$13</v>
      </c>
      <c r="BW3131" s="175" t="str">
        <f t="shared" si="4357"/>
        <v>BW$13</v>
      </c>
      <c r="BX3131" s="175" t="str">
        <f t="shared" si="4357"/>
        <v>BX$13</v>
      </c>
      <c r="BY3131" s="175" t="str">
        <f t="shared" si="4357"/>
        <v>BY$13</v>
      </c>
      <c r="BZ3131" s="175" t="str">
        <f t="shared" si="4357"/>
        <v>BZ$13</v>
      </c>
      <c r="CA3131" s="175" t="str">
        <f t="shared" si="4357"/>
        <v>CA$13</v>
      </c>
      <c r="CB3131" s="175" t="str">
        <f t="shared" si="4357"/>
        <v>CB$13</v>
      </c>
      <c r="CC3131" s="175" t="str">
        <f t="shared" si="4357"/>
        <v>CC$13</v>
      </c>
      <c r="CD3131" s="175" t="str">
        <f t="shared" si="4357"/>
        <v>CD$13</v>
      </c>
      <c r="CE3131" s="175" t="str">
        <f t="shared" ref="CE3131:CK3131" si="4358">CE3114</f>
        <v>CE$13</v>
      </c>
      <c r="CF3131" s="175" t="str">
        <f t="shared" si="4358"/>
        <v>CF$13</v>
      </c>
      <c r="CG3131" s="175" t="str">
        <f t="shared" si="4358"/>
        <v>CG$13</v>
      </c>
      <c r="CH3131" s="175" t="str">
        <f t="shared" si="4358"/>
        <v>CH$13</v>
      </c>
      <c r="CI3131" s="175" t="str">
        <f t="shared" si="4358"/>
        <v>CI$13</v>
      </c>
      <c r="CJ3131" s="175" t="str">
        <f t="shared" si="4358"/>
        <v>CJ$13</v>
      </c>
      <c r="CK3131" s="175" t="str">
        <f t="shared" si="4358"/>
        <v>CK$13</v>
      </c>
      <c r="CL3131" s="175" t="str">
        <f t="shared" ref="CL3131" si="4359">CL3114</f>
        <v>CL$13</v>
      </c>
    </row>
    <row r="3132" spans="2:90" x14ac:dyDescent="0.4">
      <c r="B3132" s="187" t="str">
        <f>B3119</f>
        <v>Simple accounts receivable - IS driven:</v>
      </c>
      <c r="D3132" t="s">
        <v>391</v>
      </c>
      <c r="E3132" s="8" t="str">
        <f t="shared" si="4341"/>
        <v>3132 WCAR-IS</v>
      </c>
      <c r="G3132" t="s">
        <v>332</v>
      </c>
      <c r="H3132" s="12"/>
      <c r="I3132" s="60"/>
      <c r="J3132" s="60"/>
      <c r="K3132" s="15"/>
      <c r="L3132" s="15"/>
      <c r="M3132" s="15"/>
      <c r="N3132" s="15"/>
      <c r="O3132" s="15"/>
      <c r="P3132" s="15"/>
      <c r="R3132" s="15"/>
      <c r="S3132" s="175">
        <f t="shared" ref="S3132" si="4360">S3115</f>
        <v>0</v>
      </c>
      <c r="T3132" s="175">
        <f t="shared" ref="T3132:CD3132" si="4361">T3115</f>
        <v>0</v>
      </c>
      <c r="U3132" s="175">
        <f t="shared" si="4361"/>
        <v>0</v>
      </c>
      <c r="V3132" s="175">
        <f t="shared" si="4361"/>
        <v>0</v>
      </c>
      <c r="W3132" s="175">
        <f t="shared" si="4361"/>
        <v>0</v>
      </c>
      <c r="X3132" s="175">
        <f t="shared" si="4361"/>
        <v>0</v>
      </c>
      <c r="Y3132" s="175">
        <f t="shared" si="4361"/>
        <v>0</v>
      </c>
      <c r="Z3132" s="175">
        <f t="shared" si="4361"/>
        <v>0</v>
      </c>
      <c r="AA3132" s="175">
        <f t="shared" si="4361"/>
        <v>0</v>
      </c>
      <c r="AB3132" s="175">
        <f t="shared" si="4361"/>
        <v>0</v>
      </c>
      <c r="AC3132" s="175">
        <f t="shared" si="4361"/>
        <v>0</v>
      </c>
      <c r="AD3132" s="175">
        <f t="shared" si="4361"/>
        <v>0</v>
      </c>
      <c r="AE3132" s="175">
        <f t="shared" si="4361"/>
        <v>0</v>
      </c>
      <c r="AF3132" s="175">
        <f t="shared" si="4361"/>
        <v>0</v>
      </c>
      <c r="AG3132" s="175">
        <f t="shared" si="4361"/>
        <v>0</v>
      </c>
      <c r="AH3132" s="175">
        <f t="shared" si="4361"/>
        <v>0</v>
      </c>
      <c r="AI3132" s="175">
        <f t="shared" si="4361"/>
        <v>0</v>
      </c>
      <c r="AJ3132" s="175">
        <f t="shared" si="4361"/>
        <v>0</v>
      </c>
      <c r="AK3132" s="175">
        <f t="shared" si="4361"/>
        <v>0</v>
      </c>
      <c r="AL3132" s="175">
        <f t="shared" si="4361"/>
        <v>0</v>
      </c>
      <c r="AM3132" s="175">
        <f t="shared" si="4361"/>
        <v>0</v>
      </c>
      <c r="AN3132" s="175">
        <f t="shared" si="4361"/>
        <v>0</v>
      </c>
      <c r="AO3132" s="175">
        <f t="shared" si="4361"/>
        <v>0</v>
      </c>
      <c r="AP3132" s="175">
        <f t="shared" si="4361"/>
        <v>0</v>
      </c>
      <c r="AQ3132" s="175">
        <f t="shared" si="4361"/>
        <v>0</v>
      </c>
      <c r="AR3132" s="175">
        <f t="shared" si="4361"/>
        <v>0</v>
      </c>
      <c r="AS3132" s="175">
        <f t="shared" si="4361"/>
        <v>0</v>
      </c>
      <c r="AT3132" s="175">
        <f t="shared" si="4361"/>
        <v>0</v>
      </c>
      <c r="AU3132" s="175">
        <f t="shared" si="4361"/>
        <v>0</v>
      </c>
      <c r="AV3132" s="175">
        <f t="shared" si="4361"/>
        <v>0</v>
      </c>
      <c r="AW3132" s="175">
        <f t="shared" si="4361"/>
        <v>0</v>
      </c>
      <c r="AX3132" s="175">
        <f t="shared" si="4361"/>
        <v>0</v>
      </c>
      <c r="AY3132" s="175">
        <f t="shared" si="4361"/>
        <v>0</v>
      </c>
      <c r="AZ3132" s="175">
        <f t="shared" si="4361"/>
        <v>0</v>
      </c>
      <c r="BA3132" s="175">
        <f t="shared" si="4361"/>
        <v>0</v>
      </c>
      <c r="BB3132" s="175">
        <f t="shared" si="4361"/>
        <v>0</v>
      </c>
      <c r="BC3132" s="175">
        <f t="shared" si="4361"/>
        <v>0</v>
      </c>
      <c r="BD3132" s="175">
        <f t="shared" si="4361"/>
        <v>0</v>
      </c>
      <c r="BE3132" s="175">
        <f t="shared" si="4361"/>
        <v>0</v>
      </c>
      <c r="BF3132" s="175">
        <f t="shared" si="4361"/>
        <v>0</v>
      </c>
      <c r="BG3132" s="175">
        <f t="shared" si="4361"/>
        <v>0</v>
      </c>
      <c r="BH3132" s="175">
        <f t="shared" si="4361"/>
        <v>0</v>
      </c>
      <c r="BI3132" s="175">
        <f t="shared" si="4361"/>
        <v>0</v>
      </c>
      <c r="BJ3132" s="175">
        <f t="shared" si="4361"/>
        <v>0</v>
      </c>
      <c r="BK3132" s="175">
        <f t="shared" si="4361"/>
        <v>0</v>
      </c>
      <c r="BL3132" s="175">
        <f t="shared" si="4361"/>
        <v>0</v>
      </c>
      <c r="BM3132" s="175">
        <f t="shared" si="4361"/>
        <v>0</v>
      </c>
      <c r="BN3132" s="175">
        <f t="shared" si="4361"/>
        <v>0</v>
      </c>
      <c r="BO3132" s="175">
        <f t="shared" si="4361"/>
        <v>0</v>
      </c>
      <c r="BP3132" s="175">
        <f t="shared" si="4361"/>
        <v>0</v>
      </c>
      <c r="BQ3132" s="175">
        <f t="shared" si="4361"/>
        <v>0</v>
      </c>
      <c r="BR3132" s="175">
        <f t="shared" si="4361"/>
        <v>0</v>
      </c>
      <c r="BS3132" s="175">
        <f t="shared" si="4361"/>
        <v>0</v>
      </c>
      <c r="BT3132" s="175">
        <f t="shared" si="4361"/>
        <v>0</v>
      </c>
      <c r="BU3132" s="175">
        <f t="shared" si="4361"/>
        <v>0</v>
      </c>
      <c r="BV3132" s="175">
        <f t="shared" si="4361"/>
        <v>0</v>
      </c>
      <c r="BW3132" s="175">
        <f t="shared" si="4361"/>
        <v>0</v>
      </c>
      <c r="BX3132" s="175">
        <f t="shared" si="4361"/>
        <v>0</v>
      </c>
      <c r="BY3132" s="175">
        <f t="shared" si="4361"/>
        <v>0</v>
      </c>
      <c r="BZ3132" s="175">
        <f t="shared" si="4361"/>
        <v>0</v>
      </c>
      <c r="CA3132" s="175">
        <f t="shared" si="4361"/>
        <v>0</v>
      </c>
      <c r="CB3132" s="175">
        <f t="shared" si="4361"/>
        <v>0</v>
      </c>
      <c r="CC3132" s="175">
        <f t="shared" si="4361"/>
        <v>0</v>
      </c>
      <c r="CD3132" s="175">
        <f t="shared" si="4361"/>
        <v>0</v>
      </c>
      <c r="CE3132" s="175">
        <f t="shared" ref="CE3132:CK3132" si="4362">CE3115</f>
        <v>0</v>
      </c>
      <c r="CF3132" s="175">
        <f t="shared" si="4362"/>
        <v>0</v>
      </c>
      <c r="CG3132" s="175">
        <f t="shared" si="4362"/>
        <v>0</v>
      </c>
      <c r="CH3132" s="175">
        <f t="shared" si="4362"/>
        <v>0</v>
      </c>
      <c r="CI3132" s="175">
        <f t="shared" si="4362"/>
        <v>0</v>
      </c>
      <c r="CJ3132" s="175">
        <f t="shared" si="4362"/>
        <v>0</v>
      </c>
      <c r="CK3132" s="175">
        <f t="shared" si="4362"/>
        <v>0</v>
      </c>
      <c r="CL3132" s="175">
        <f t="shared" ref="CL3132" si="4363">CL3115</f>
        <v>0</v>
      </c>
    </row>
    <row r="3133" spans="2:90" x14ac:dyDescent="0.4">
      <c r="B3133" s="187" t="str">
        <f>SUBSTITUTE(TRIM(MID(B3119, SEARCH("-", B3119) + 1, LEN(B3119))),":","")</f>
        <v>IS driven</v>
      </c>
      <c r="D3133" t="s">
        <v>391</v>
      </c>
      <c r="E3133" s="8" t="str">
        <f t="shared" si="4341"/>
        <v>3133 WCAR-IS</v>
      </c>
      <c r="G3133" t="s">
        <v>332</v>
      </c>
      <c r="H3133" s="12"/>
      <c r="I3133" s="60"/>
      <c r="J3133" s="60"/>
      <c r="K3133" s="15"/>
      <c r="L3133" s="15"/>
      <c r="M3133" s="15"/>
      <c r="N3133" s="15"/>
      <c r="O3133" s="15"/>
      <c r="P3133" s="15"/>
      <c r="R3133" s="15"/>
    </row>
    <row r="3134" spans="2:90" x14ac:dyDescent="0.4">
      <c r="B3134" s="132" t="str">
        <f t="shared" si="4351"/>
        <v>Secondary revenue driver</v>
      </c>
      <c r="D3134" t="s">
        <v>391</v>
      </c>
      <c r="E3134" s="8" t="str">
        <f t="shared" si="4341"/>
        <v>3134 WCAR-IS</v>
      </c>
      <c r="G3134" t="s">
        <v>332</v>
      </c>
      <c r="H3134" s="12"/>
      <c r="I3134" s="60"/>
      <c r="J3134" s="60"/>
      <c r="K3134" s="15"/>
      <c r="L3134" s="15"/>
      <c r="M3134" s="15"/>
      <c r="N3134" s="15"/>
      <c r="O3134" s="15"/>
      <c r="P3134" s="15"/>
      <c r="R3134" s="15"/>
      <c r="S3134" s="208" t="str">
        <f t="shared" ref="S3134" si="4364">ADDRESS(ROW(S3124),COLUMN(S3124),2)</f>
        <v>S$3124</v>
      </c>
      <c r="T3134" s="208" t="str">
        <f t="shared" ref="T3134:AX3134" si="4365">ADDRESS(ROW(T3124),COLUMN(T3124),2)</f>
        <v>T$3124</v>
      </c>
      <c r="U3134" s="208" t="str">
        <f t="shared" si="4365"/>
        <v>U$3124</v>
      </c>
      <c r="V3134" s="208" t="str">
        <f t="shared" si="4365"/>
        <v>V$3124</v>
      </c>
      <c r="W3134" s="208" t="str">
        <f t="shared" si="4365"/>
        <v>W$3124</v>
      </c>
      <c r="X3134" s="208" t="str">
        <f t="shared" si="4365"/>
        <v>X$3124</v>
      </c>
      <c r="Y3134" s="208" t="str">
        <f t="shared" si="4365"/>
        <v>Y$3124</v>
      </c>
      <c r="Z3134" s="208" t="str">
        <f t="shared" si="4365"/>
        <v>Z$3124</v>
      </c>
      <c r="AA3134" s="208" t="str">
        <f t="shared" si="4365"/>
        <v>AA$3124</v>
      </c>
      <c r="AB3134" s="208" t="str">
        <f t="shared" si="4365"/>
        <v>AB$3124</v>
      </c>
      <c r="AC3134" s="208" t="str">
        <f t="shared" si="4365"/>
        <v>AC$3124</v>
      </c>
      <c r="AD3134" s="208" t="str">
        <f t="shared" si="4365"/>
        <v>AD$3124</v>
      </c>
      <c r="AE3134" s="208" t="str">
        <f t="shared" si="4365"/>
        <v>AE$3124</v>
      </c>
      <c r="AF3134" s="208" t="str">
        <f t="shared" si="4365"/>
        <v>AF$3124</v>
      </c>
      <c r="AG3134" s="208" t="str">
        <f t="shared" si="4365"/>
        <v>AG$3124</v>
      </c>
      <c r="AH3134" s="208" t="str">
        <f t="shared" si="4365"/>
        <v>AH$3124</v>
      </c>
      <c r="AI3134" s="208" t="str">
        <f t="shared" si="4365"/>
        <v>AI$3124</v>
      </c>
      <c r="AJ3134" s="208" t="str">
        <f t="shared" si="4365"/>
        <v>AJ$3124</v>
      </c>
      <c r="AK3134" s="208" t="str">
        <f t="shared" si="4365"/>
        <v>AK$3124</v>
      </c>
      <c r="AL3134" s="208" t="str">
        <f t="shared" si="4365"/>
        <v>AL$3124</v>
      </c>
      <c r="AM3134" s="208" t="str">
        <f t="shared" si="4365"/>
        <v>AM$3124</v>
      </c>
      <c r="AN3134" s="208" t="str">
        <f t="shared" si="4365"/>
        <v>AN$3124</v>
      </c>
      <c r="AO3134" s="208" t="str">
        <f t="shared" si="4365"/>
        <v>AO$3124</v>
      </c>
      <c r="AP3134" s="208" t="str">
        <f t="shared" si="4365"/>
        <v>AP$3124</v>
      </c>
      <c r="AQ3134" s="208" t="str">
        <f t="shared" si="4365"/>
        <v>AQ$3124</v>
      </c>
      <c r="AR3134" s="208" t="str">
        <f t="shared" si="4365"/>
        <v>AR$3124</v>
      </c>
      <c r="AS3134" s="208" t="str">
        <f t="shared" si="4365"/>
        <v>AS$3124</v>
      </c>
      <c r="AT3134" s="208" t="str">
        <f t="shared" si="4365"/>
        <v>AT$3124</v>
      </c>
      <c r="AU3134" s="208" t="str">
        <f t="shared" si="4365"/>
        <v>AU$3124</v>
      </c>
      <c r="AV3134" s="208" t="str">
        <f t="shared" si="4365"/>
        <v>AV$3124</v>
      </c>
      <c r="AW3134" s="208" t="str">
        <f t="shared" si="4365"/>
        <v>AW$3124</v>
      </c>
      <c r="AX3134" s="208" t="str">
        <f t="shared" si="4365"/>
        <v>AX$3124</v>
      </c>
      <c r="AY3134" s="208" t="str">
        <f t="shared" ref="AY3134:CD3134" si="4366">ADDRESS(ROW(AY3124),COLUMN(AY3124),2)</f>
        <v>AY$3124</v>
      </c>
      <c r="AZ3134" s="208" t="str">
        <f t="shared" si="4366"/>
        <v>AZ$3124</v>
      </c>
      <c r="BA3134" s="208" t="str">
        <f t="shared" si="4366"/>
        <v>BA$3124</v>
      </c>
      <c r="BB3134" s="208" t="str">
        <f t="shared" si="4366"/>
        <v>BB$3124</v>
      </c>
      <c r="BC3134" s="208" t="str">
        <f t="shared" si="4366"/>
        <v>BC$3124</v>
      </c>
      <c r="BD3134" s="208" t="str">
        <f t="shared" si="4366"/>
        <v>BD$3124</v>
      </c>
      <c r="BE3134" s="208" t="str">
        <f t="shared" si="4366"/>
        <v>BE$3124</v>
      </c>
      <c r="BF3134" s="208" t="str">
        <f t="shared" si="4366"/>
        <v>BF$3124</v>
      </c>
      <c r="BG3134" s="208" t="str">
        <f t="shared" si="4366"/>
        <v>BG$3124</v>
      </c>
      <c r="BH3134" s="208" t="str">
        <f t="shared" si="4366"/>
        <v>BH$3124</v>
      </c>
      <c r="BI3134" s="208" t="str">
        <f t="shared" si="4366"/>
        <v>BI$3124</v>
      </c>
      <c r="BJ3134" s="208" t="str">
        <f t="shared" si="4366"/>
        <v>BJ$3124</v>
      </c>
      <c r="BK3134" s="208" t="str">
        <f t="shared" si="4366"/>
        <v>BK$3124</v>
      </c>
      <c r="BL3134" s="208" t="str">
        <f t="shared" si="4366"/>
        <v>BL$3124</v>
      </c>
      <c r="BM3134" s="208" t="str">
        <f t="shared" si="4366"/>
        <v>BM$3124</v>
      </c>
      <c r="BN3134" s="208" t="str">
        <f t="shared" si="4366"/>
        <v>BN$3124</v>
      </c>
      <c r="BO3134" s="208" t="str">
        <f t="shared" si="4366"/>
        <v>BO$3124</v>
      </c>
      <c r="BP3134" s="208" t="str">
        <f t="shared" si="4366"/>
        <v>BP$3124</v>
      </c>
      <c r="BQ3134" s="208" t="str">
        <f t="shared" si="4366"/>
        <v>BQ$3124</v>
      </c>
      <c r="BR3134" s="208" t="str">
        <f t="shared" si="4366"/>
        <v>BR$3124</v>
      </c>
      <c r="BS3134" s="208" t="str">
        <f t="shared" si="4366"/>
        <v>BS$3124</v>
      </c>
      <c r="BT3134" s="208" t="str">
        <f t="shared" si="4366"/>
        <v>BT$3124</v>
      </c>
      <c r="BU3134" s="208" t="str">
        <f t="shared" si="4366"/>
        <v>BU$3124</v>
      </c>
      <c r="BV3134" s="208" t="str">
        <f t="shared" si="4366"/>
        <v>BV$3124</v>
      </c>
      <c r="BW3134" s="208" t="str">
        <f t="shared" si="4366"/>
        <v>BW$3124</v>
      </c>
      <c r="BX3134" s="208" t="str">
        <f t="shared" si="4366"/>
        <v>BX$3124</v>
      </c>
      <c r="BY3134" s="208" t="str">
        <f t="shared" si="4366"/>
        <v>BY$3124</v>
      </c>
      <c r="BZ3134" s="208" t="str">
        <f t="shared" si="4366"/>
        <v>BZ$3124</v>
      </c>
      <c r="CA3134" s="208" t="str">
        <f t="shared" si="4366"/>
        <v>CA$3124</v>
      </c>
      <c r="CB3134" s="208" t="str">
        <f t="shared" si="4366"/>
        <v>CB$3124</v>
      </c>
      <c r="CC3134" s="208" t="str">
        <f t="shared" si="4366"/>
        <v>CC$3124</v>
      </c>
      <c r="CD3134" s="208" t="str">
        <f t="shared" si="4366"/>
        <v>CD$3124</v>
      </c>
      <c r="CE3134" s="208" t="str">
        <f t="shared" ref="CE3134:CK3134" si="4367">ADDRESS(ROW(CE3124),COLUMN(CE3124),2)</f>
        <v>CE$3124</v>
      </c>
      <c r="CF3134" s="208" t="str">
        <f t="shared" si="4367"/>
        <v>CF$3124</v>
      </c>
      <c r="CG3134" s="208" t="str">
        <f t="shared" si="4367"/>
        <v>CG$3124</v>
      </c>
      <c r="CH3134" s="208" t="str">
        <f t="shared" si="4367"/>
        <v>CH$3124</v>
      </c>
      <c r="CI3134" s="208" t="str">
        <f t="shared" si="4367"/>
        <v>CI$3124</v>
      </c>
      <c r="CJ3134" s="208" t="str">
        <f t="shared" si="4367"/>
        <v>CJ$3124</v>
      </c>
      <c r="CK3134" s="208" t="str">
        <f t="shared" si="4367"/>
        <v>CK$3124</v>
      </c>
      <c r="CL3134" s="208" t="str">
        <f t="shared" ref="CL3134" si="4368">ADDRESS(ROW(CL3124),COLUMN(CL3124),2)</f>
        <v>CL$3124</v>
      </c>
    </row>
    <row r="3135" spans="2:90" x14ac:dyDescent="0.4">
      <c r="B3135" s="132" t="str">
        <f t="shared" si="4351"/>
        <v>Secondary volume driver</v>
      </c>
      <c r="D3135" t="s">
        <v>391</v>
      </c>
      <c r="E3135" s="8" t="str">
        <f t="shared" ref="E3135" si="4369">ROW()&amp;" "&amp;D3135</f>
        <v>3135 WCAR-IS</v>
      </c>
      <c r="G3135" t="s">
        <v>332</v>
      </c>
      <c r="H3135" s="12"/>
      <c r="I3135" s="60"/>
      <c r="J3135" s="60"/>
      <c r="K3135" s="15"/>
      <c r="L3135" s="15"/>
      <c r="M3135" s="15"/>
      <c r="N3135" s="15"/>
      <c r="O3135" s="15"/>
      <c r="P3135" s="15"/>
      <c r="R3135" s="15"/>
      <c r="S3135" s="175" t="str">
        <f t="shared" ref="S3135" si="4370">S3118</f>
        <v>S$15</v>
      </c>
      <c r="T3135" s="175" t="str">
        <f t="shared" ref="T3135:AX3135" si="4371">T3118</f>
        <v>T$15</v>
      </c>
      <c r="U3135" s="175" t="str">
        <f t="shared" si="4371"/>
        <v>U$15</v>
      </c>
      <c r="V3135" s="175" t="str">
        <f t="shared" si="4371"/>
        <v>V$15</v>
      </c>
      <c r="W3135" s="175" t="str">
        <f t="shared" si="4371"/>
        <v>W$15</v>
      </c>
      <c r="X3135" s="175" t="str">
        <f t="shared" si="4371"/>
        <v>X$15</v>
      </c>
      <c r="Y3135" s="175" t="str">
        <f t="shared" si="4371"/>
        <v>Y$15</v>
      </c>
      <c r="Z3135" s="175" t="str">
        <f t="shared" si="4371"/>
        <v>Z$15</v>
      </c>
      <c r="AA3135" s="175" t="str">
        <f t="shared" si="4371"/>
        <v>AA$15</v>
      </c>
      <c r="AB3135" s="175" t="str">
        <f t="shared" si="4371"/>
        <v>AB$15</v>
      </c>
      <c r="AC3135" s="175" t="str">
        <f t="shared" si="4371"/>
        <v>AC$15</v>
      </c>
      <c r="AD3135" s="175" t="str">
        <f t="shared" si="4371"/>
        <v>AD$15</v>
      </c>
      <c r="AE3135" s="175" t="str">
        <f t="shared" si="4371"/>
        <v>AE$15</v>
      </c>
      <c r="AF3135" s="175" t="str">
        <f t="shared" si="4371"/>
        <v>AF$15</v>
      </c>
      <c r="AG3135" s="175" t="str">
        <f t="shared" si="4371"/>
        <v>AG$15</v>
      </c>
      <c r="AH3135" s="175" t="str">
        <f t="shared" si="4371"/>
        <v>AH$15</v>
      </c>
      <c r="AI3135" s="175" t="str">
        <f t="shared" si="4371"/>
        <v>AI$15</v>
      </c>
      <c r="AJ3135" s="175" t="str">
        <f t="shared" si="4371"/>
        <v>AJ$15</v>
      </c>
      <c r="AK3135" s="175" t="str">
        <f t="shared" si="4371"/>
        <v>AK$15</v>
      </c>
      <c r="AL3135" s="175" t="str">
        <f t="shared" si="4371"/>
        <v>AL$15</v>
      </c>
      <c r="AM3135" s="175" t="str">
        <f t="shared" si="4371"/>
        <v>AM$15</v>
      </c>
      <c r="AN3135" s="175" t="str">
        <f t="shared" si="4371"/>
        <v>AN$15</v>
      </c>
      <c r="AO3135" s="175" t="str">
        <f t="shared" si="4371"/>
        <v>AO$15</v>
      </c>
      <c r="AP3135" s="175" t="str">
        <f t="shared" si="4371"/>
        <v>AP$15</v>
      </c>
      <c r="AQ3135" s="175" t="str">
        <f t="shared" si="4371"/>
        <v>AQ$15</v>
      </c>
      <c r="AR3135" s="175" t="str">
        <f t="shared" si="4371"/>
        <v>AR$15</v>
      </c>
      <c r="AS3135" s="175" t="str">
        <f t="shared" si="4371"/>
        <v>AS$15</v>
      </c>
      <c r="AT3135" s="175" t="str">
        <f t="shared" si="4371"/>
        <v>AT$15</v>
      </c>
      <c r="AU3135" s="175" t="str">
        <f t="shared" si="4371"/>
        <v>AU$15</v>
      </c>
      <c r="AV3135" s="175" t="str">
        <f t="shared" si="4371"/>
        <v>AV$15</v>
      </c>
      <c r="AW3135" s="175" t="str">
        <f t="shared" si="4371"/>
        <v>AW$15</v>
      </c>
      <c r="AX3135" s="175" t="str">
        <f t="shared" si="4371"/>
        <v>AX$15</v>
      </c>
      <c r="AY3135" s="175" t="str">
        <f t="shared" ref="AY3135:CD3135" si="4372">AY3118</f>
        <v>AY$15</v>
      </c>
      <c r="AZ3135" s="175" t="str">
        <f t="shared" si="4372"/>
        <v>AZ$15</v>
      </c>
      <c r="BA3135" s="175" t="str">
        <f t="shared" si="4372"/>
        <v>BA$15</v>
      </c>
      <c r="BB3135" s="175" t="str">
        <f t="shared" si="4372"/>
        <v>BB$15</v>
      </c>
      <c r="BC3135" s="175" t="str">
        <f t="shared" si="4372"/>
        <v>BC$15</v>
      </c>
      <c r="BD3135" s="175" t="str">
        <f t="shared" si="4372"/>
        <v>BD$15</v>
      </c>
      <c r="BE3135" s="175" t="str">
        <f t="shared" si="4372"/>
        <v>BE$15</v>
      </c>
      <c r="BF3135" s="175" t="str">
        <f t="shared" si="4372"/>
        <v>BF$15</v>
      </c>
      <c r="BG3135" s="175" t="str">
        <f t="shared" si="4372"/>
        <v>BG$15</v>
      </c>
      <c r="BH3135" s="175" t="str">
        <f t="shared" si="4372"/>
        <v>BH$15</v>
      </c>
      <c r="BI3135" s="175" t="str">
        <f t="shared" si="4372"/>
        <v>BI$15</v>
      </c>
      <c r="BJ3135" s="175" t="str">
        <f t="shared" si="4372"/>
        <v>BJ$15</v>
      </c>
      <c r="BK3135" s="175" t="str">
        <f t="shared" si="4372"/>
        <v>BK$15</v>
      </c>
      <c r="BL3135" s="175" t="str">
        <f t="shared" si="4372"/>
        <v>BL$15</v>
      </c>
      <c r="BM3135" s="175" t="str">
        <f t="shared" si="4372"/>
        <v>BM$15</v>
      </c>
      <c r="BN3135" s="175" t="str">
        <f t="shared" si="4372"/>
        <v>BN$15</v>
      </c>
      <c r="BO3135" s="175" t="str">
        <f t="shared" si="4372"/>
        <v>BO$15</v>
      </c>
      <c r="BP3135" s="175" t="str">
        <f t="shared" si="4372"/>
        <v>BP$15</v>
      </c>
      <c r="BQ3135" s="175" t="str">
        <f t="shared" si="4372"/>
        <v>BQ$15</v>
      </c>
      <c r="BR3135" s="175" t="str">
        <f t="shared" si="4372"/>
        <v>BR$15</v>
      </c>
      <c r="BS3135" s="175" t="str">
        <f t="shared" si="4372"/>
        <v>BS$15</v>
      </c>
      <c r="BT3135" s="175" t="str">
        <f t="shared" si="4372"/>
        <v>BT$15</v>
      </c>
      <c r="BU3135" s="175" t="str">
        <f t="shared" si="4372"/>
        <v>BU$15</v>
      </c>
      <c r="BV3135" s="175" t="str">
        <f t="shared" si="4372"/>
        <v>BV$15</v>
      </c>
      <c r="BW3135" s="175" t="str">
        <f t="shared" si="4372"/>
        <v>BW$15</v>
      </c>
      <c r="BX3135" s="175" t="str">
        <f t="shared" si="4372"/>
        <v>BX$15</v>
      </c>
      <c r="BY3135" s="175" t="str">
        <f t="shared" si="4372"/>
        <v>BY$15</v>
      </c>
      <c r="BZ3135" s="175" t="str">
        <f t="shared" si="4372"/>
        <v>BZ$15</v>
      </c>
      <c r="CA3135" s="175" t="str">
        <f t="shared" si="4372"/>
        <v>CA$15</v>
      </c>
      <c r="CB3135" s="175" t="str">
        <f t="shared" si="4372"/>
        <v>CB$15</v>
      </c>
      <c r="CC3135" s="175" t="str">
        <f t="shared" si="4372"/>
        <v>CC$15</v>
      </c>
      <c r="CD3135" s="175" t="str">
        <f t="shared" si="4372"/>
        <v>CD$15</v>
      </c>
      <c r="CE3135" s="175" t="str">
        <f t="shared" ref="CE3135:CK3135" si="4373">CE3118</f>
        <v>CE$15</v>
      </c>
      <c r="CF3135" s="175" t="str">
        <f t="shared" si="4373"/>
        <v>CF$15</v>
      </c>
      <c r="CG3135" s="175" t="str">
        <f t="shared" si="4373"/>
        <v>CG$15</v>
      </c>
      <c r="CH3135" s="175" t="str">
        <f t="shared" si="4373"/>
        <v>CH$15</v>
      </c>
      <c r="CI3135" s="175" t="str">
        <f t="shared" si="4373"/>
        <v>CI$15</v>
      </c>
      <c r="CJ3135" s="175" t="str">
        <f t="shared" si="4373"/>
        <v>CJ$15</v>
      </c>
      <c r="CK3135" s="175" t="str">
        <f t="shared" si="4373"/>
        <v>CK$15</v>
      </c>
      <c r="CL3135" s="175" t="str">
        <f t="shared" ref="CL3135" si="4374">CL3118</f>
        <v>CL$15</v>
      </c>
    </row>
    <row r="3136" spans="2:90" x14ac:dyDescent="0.4">
      <c r="E3136" s="8"/>
      <c r="H3136" s="12"/>
      <c r="I3136" s="60"/>
      <c r="J3136" s="60"/>
      <c r="K3136" s="15"/>
      <c r="L3136" s="15"/>
      <c r="M3136" s="15"/>
      <c r="N3136" s="15"/>
      <c r="O3136" s="15"/>
      <c r="P3136" s="15"/>
      <c r="R3136" s="15"/>
      <c r="S3136" s="76"/>
      <c r="T3136" s="76"/>
      <c r="U3136" s="76"/>
      <c r="V3136" s="76"/>
      <c r="W3136" s="76"/>
      <c r="X3136" s="76"/>
      <c r="Y3136" s="76"/>
      <c r="Z3136" s="76"/>
      <c r="AA3136" s="76"/>
      <c r="AB3136" s="76"/>
      <c r="AC3136" s="76"/>
      <c r="AD3136" s="76"/>
      <c r="AE3136" s="76"/>
      <c r="AF3136" s="76"/>
      <c r="AG3136" s="76"/>
      <c r="AH3136" s="76"/>
      <c r="AI3136" s="76"/>
      <c r="AJ3136" s="76"/>
      <c r="AK3136" s="76"/>
      <c r="AL3136" s="76"/>
      <c r="AM3136" s="76"/>
      <c r="AN3136" s="76"/>
      <c r="AO3136" s="76"/>
      <c r="AP3136" s="76"/>
      <c r="AQ3136" s="76"/>
      <c r="AR3136" s="76"/>
      <c r="AS3136" s="76"/>
      <c r="AT3136" s="76"/>
      <c r="AU3136" s="76"/>
      <c r="AV3136" s="76"/>
      <c r="AW3136" s="76"/>
      <c r="AX3136" s="76"/>
      <c r="AY3136" s="76"/>
      <c r="AZ3136" s="76"/>
      <c r="BA3136" s="76"/>
      <c r="BB3136" s="76"/>
      <c r="BC3136" s="76"/>
      <c r="BD3136" s="76"/>
      <c r="BE3136" s="76"/>
      <c r="BF3136" s="76"/>
      <c r="BG3136" s="76"/>
      <c r="BH3136" s="76"/>
      <c r="BI3136" s="76"/>
      <c r="BJ3136" s="76"/>
      <c r="BK3136" s="76"/>
      <c r="BL3136" s="76"/>
      <c r="BM3136" s="76"/>
      <c r="BN3136" s="76"/>
      <c r="BO3136" s="76"/>
      <c r="BP3136" s="76"/>
      <c r="BQ3136" s="76"/>
      <c r="BR3136" s="76"/>
      <c r="BS3136" s="76"/>
      <c r="BT3136" s="76"/>
      <c r="BU3136" s="76"/>
      <c r="BV3136" s="76"/>
      <c r="BW3136" s="76"/>
      <c r="BX3136" s="76"/>
      <c r="BY3136" s="76"/>
      <c r="BZ3136" s="76"/>
      <c r="CA3136" s="76"/>
      <c r="CB3136" s="76"/>
      <c r="CC3136" s="76"/>
      <c r="CD3136" s="76"/>
      <c r="CE3136" s="76"/>
      <c r="CF3136" s="76"/>
      <c r="CG3136" s="76"/>
      <c r="CH3136" s="76"/>
      <c r="CI3136" s="76"/>
      <c r="CJ3136" s="76"/>
      <c r="CK3136" s="76"/>
      <c r="CL3136" s="76"/>
    </row>
    <row r="3137" spans="2:90" x14ac:dyDescent="0.4">
      <c r="B3137" s="171" t="s">
        <v>490</v>
      </c>
      <c r="E3137" s="8"/>
      <c r="H3137" s="170"/>
      <c r="I3137" s="172"/>
      <c r="J3137" s="172"/>
      <c r="K3137" s="193"/>
      <c r="L3137" s="193"/>
      <c r="M3137" s="193"/>
      <c r="N3137" s="193"/>
      <c r="O3137" s="193"/>
      <c r="P3137" s="193"/>
      <c r="R3137" s="194"/>
      <c r="S3137" s="170"/>
      <c r="T3137" s="170"/>
      <c r="U3137" s="170"/>
      <c r="V3137" s="170"/>
      <c r="W3137" s="170"/>
      <c r="X3137" s="170"/>
      <c r="Y3137" s="170"/>
      <c r="Z3137" s="170"/>
      <c r="AA3137" s="170"/>
      <c r="AB3137" s="170"/>
      <c r="AC3137" s="170"/>
      <c r="AD3137" s="170"/>
      <c r="AE3137" s="170"/>
      <c r="AF3137" s="170"/>
      <c r="AG3137" s="170"/>
      <c r="AH3137" s="170"/>
      <c r="AI3137" s="170"/>
      <c r="AJ3137" s="170"/>
      <c r="AK3137" s="170"/>
      <c r="AL3137" s="170"/>
      <c r="AM3137" s="170"/>
      <c r="AN3137" s="170"/>
      <c r="AO3137" s="170"/>
      <c r="AP3137" s="170"/>
      <c r="AQ3137" s="170"/>
      <c r="AR3137" s="170"/>
      <c r="AS3137" s="170"/>
      <c r="AT3137" s="170"/>
      <c r="AU3137" s="170"/>
      <c r="AV3137" s="170"/>
      <c r="AW3137" s="170"/>
      <c r="AX3137" s="170"/>
      <c r="AY3137" s="170"/>
      <c r="AZ3137" s="170"/>
      <c r="BA3137" s="170"/>
      <c r="BB3137" s="170"/>
      <c r="BC3137" s="170"/>
      <c r="BD3137" s="170"/>
      <c r="BE3137" s="170"/>
      <c r="BF3137" s="170"/>
      <c r="BG3137" s="170"/>
      <c r="BH3137" s="170"/>
      <c r="BI3137" s="170"/>
      <c r="BJ3137" s="170"/>
      <c r="BK3137" s="170"/>
      <c r="BL3137" s="170"/>
      <c r="BM3137" s="170"/>
      <c r="BN3137" s="170"/>
      <c r="BO3137" s="170"/>
      <c r="BP3137" s="170"/>
      <c r="BQ3137" s="170"/>
      <c r="BR3137" s="170"/>
      <c r="BS3137" s="170"/>
      <c r="BT3137" s="170"/>
      <c r="BU3137" s="170"/>
      <c r="BV3137" s="170"/>
      <c r="BW3137" s="170"/>
      <c r="BX3137" s="170"/>
      <c r="BY3137" s="170"/>
      <c r="BZ3137" s="170"/>
      <c r="CA3137" s="170"/>
      <c r="CB3137" s="170"/>
      <c r="CC3137" s="170"/>
      <c r="CD3137" s="170"/>
      <c r="CE3137" s="170"/>
      <c r="CF3137" s="170"/>
      <c r="CG3137" s="170"/>
      <c r="CH3137" s="170"/>
      <c r="CI3137" s="170"/>
      <c r="CJ3137" s="170"/>
      <c r="CK3137" s="170"/>
      <c r="CL3137" s="170"/>
    </row>
    <row r="3138" spans="2:90" x14ac:dyDescent="0.4">
      <c r="B3138" s="171" t="s">
        <v>492</v>
      </c>
      <c r="E3138" s="8"/>
      <c r="H3138" s="170"/>
      <c r="I3138" s="172"/>
      <c r="J3138" s="172"/>
      <c r="K3138" s="193"/>
      <c r="L3138" s="193"/>
      <c r="M3138" s="193"/>
      <c r="N3138" s="193"/>
      <c r="O3138" s="193"/>
      <c r="P3138" s="193"/>
      <c r="R3138" s="194"/>
      <c r="S3138" s="170"/>
      <c r="T3138" s="170"/>
      <c r="U3138" s="170"/>
      <c r="V3138" s="170"/>
      <c r="W3138" s="170"/>
      <c r="X3138" s="170"/>
      <c r="Y3138" s="170"/>
      <c r="Z3138" s="170"/>
      <c r="AA3138" s="170"/>
      <c r="AB3138" s="170"/>
      <c r="AC3138" s="170"/>
      <c r="AD3138" s="170"/>
      <c r="AE3138" s="170"/>
      <c r="AF3138" s="170"/>
      <c r="AG3138" s="170"/>
      <c r="AH3138" s="170"/>
      <c r="AI3138" s="170"/>
      <c r="AJ3138" s="170"/>
      <c r="AK3138" s="170"/>
      <c r="AL3138" s="170"/>
      <c r="AM3138" s="170"/>
      <c r="AN3138" s="170"/>
      <c r="AO3138" s="170"/>
      <c r="AP3138" s="170"/>
      <c r="AQ3138" s="170"/>
      <c r="AR3138" s="170"/>
      <c r="AS3138" s="170"/>
      <c r="AT3138" s="170"/>
      <c r="AU3138" s="170"/>
      <c r="AV3138" s="170"/>
      <c r="AW3138" s="170"/>
      <c r="AX3138" s="170"/>
      <c r="AY3138" s="170"/>
      <c r="AZ3138" s="170"/>
      <c r="BA3138" s="170"/>
      <c r="BB3138" s="170"/>
      <c r="BC3138" s="170"/>
      <c r="BD3138" s="170"/>
      <c r="BE3138" s="170"/>
      <c r="BF3138" s="170"/>
      <c r="BG3138" s="170"/>
      <c r="BH3138" s="170"/>
      <c r="BI3138" s="170"/>
      <c r="BJ3138" s="170"/>
      <c r="BK3138" s="170"/>
      <c r="BL3138" s="170"/>
      <c r="BM3138" s="170"/>
      <c r="BN3138" s="170"/>
      <c r="BO3138" s="170"/>
      <c r="BP3138" s="170"/>
      <c r="BQ3138" s="170"/>
      <c r="BR3138" s="170"/>
      <c r="BS3138" s="170"/>
      <c r="BT3138" s="170"/>
      <c r="BU3138" s="170"/>
      <c r="BV3138" s="170"/>
      <c r="BW3138" s="170"/>
      <c r="BX3138" s="170"/>
      <c r="BY3138" s="170"/>
      <c r="BZ3138" s="170"/>
      <c r="CA3138" s="170"/>
      <c r="CB3138" s="170"/>
      <c r="CC3138" s="170"/>
      <c r="CD3138" s="170"/>
      <c r="CE3138" s="170"/>
      <c r="CF3138" s="170"/>
      <c r="CG3138" s="170"/>
      <c r="CH3138" s="170"/>
      <c r="CI3138" s="170"/>
      <c r="CJ3138" s="170"/>
      <c r="CK3138" s="170"/>
      <c r="CL3138" s="170"/>
    </row>
    <row r="3139" spans="2:90" x14ac:dyDescent="0.4">
      <c r="B3139" s="171" t="s">
        <v>461</v>
      </c>
      <c r="E3139" s="8"/>
      <c r="H3139" s="170"/>
      <c r="I3139" s="172"/>
      <c r="J3139" s="172"/>
      <c r="K3139" s="193"/>
      <c r="L3139" s="193"/>
      <c r="M3139" s="193"/>
      <c r="N3139" s="193"/>
      <c r="O3139" s="193"/>
      <c r="P3139" s="193"/>
      <c r="R3139" s="194"/>
      <c r="S3139" s="195" t="str">
        <f t="shared" ref="S3139:AX3139" si="4375">S$16</f>
        <v>S$12</v>
      </c>
      <c r="T3139" s="195" t="str">
        <f t="shared" si="4375"/>
        <v>T$12</v>
      </c>
      <c r="U3139" s="195" t="str">
        <f t="shared" si="4375"/>
        <v>U$12</v>
      </c>
      <c r="V3139" s="195" t="str">
        <f t="shared" si="4375"/>
        <v>V$12</v>
      </c>
      <c r="W3139" s="195" t="str">
        <f t="shared" si="4375"/>
        <v>W$12</v>
      </c>
      <c r="X3139" s="195" t="str">
        <f t="shared" si="4375"/>
        <v>X$12</v>
      </c>
      <c r="Y3139" s="195" t="str">
        <f t="shared" si="4375"/>
        <v>Y$12</v>
      </c>
      <c r="Z3139" s="195" t="str">
        <f t="shared" si="4375"/>
        <v>Z$12</v>
      </c>
      <c r="AA3139" s="195" t="str">
        <f t="shared" si="4375"/>
        <v>AA$12</v>
      </c>
      <c r="AB3139" s="195" t="str">
        <f t="shared" si="4375"/>
        <v>AB$12</v>
      </c>
      <c r="AC3139" s="195" t="str">
        <f t="shared" si="4375"/>
        <v>AC$12</v>
      </c>
      <c r="AD3139" s="195" t="str">
        <f t="shared" si="4375"/>
        <v>AD$12</v>
      </c>
      <c r="AE3139" s="195" t="str">
        <f t="shared" si="4375"/>
        <v>AE$12</v>
      </c>
      <c r="AF3139" s="195" t="str">
        <f t="shared" si="4375"/>
        <v>AF$12</v>
      </c>
      <c r="AG3139" s="195" t="str">
        <f t="shared" si="4375"/>
        <v>AG$12</v>
      </c>
      <c r="AH3139" s="195" t="str">
        <f t="shared" si="4375"/>
        <v>AH$12</v>
      </c>
      <c r="AI3139" s="195" t="str">
        <f t="shared" si="4375"/>
        <v>AI$12</v>
      </c>
      <c r="AJ3139" s="195" t="str">
        <f t="shared" si="4375"/>
        <v>AJ$12</v>
      </c>
      <c r="AK3139" s="195" t="str">
        <f t="shared" si="4375"/>
        <v>AK$12</v>
      </c>
      <c r="AL3139" s="195" t="str">
        <f t="shared" si="4375"/>
        <v>AL$12</v>
      </c>
      <c r="AM3139" s="195" t="str">
        <f t="shared" si="4375"/>
        <v>AM$12</v>
      </c>
      <c r="AN3139" s="195" t="str">
        <f t="shared" si="4375"/>
        <v>AN$12</v>
      </c>
      <c r="AO3139" s="195" t="str">
        <f t="shared" si="4375"/>
        <v>AO$12</v>
      </c>
      <c r="AP3139" s="195" t="str">
        <f t="shared" si="4375"/>
        <v>AP$12</v>
      </c>
      <c r="AQ3139" s="195" t="str">
        <f t="shared" si="4375"/>
        <v>AQ$12</v>
      </c>
      <c r="AR3139" s="195" t="str">
        <f t="shared" si="4375"/>
        <v>AR$12</v>
      </c>
      <c r="AS3139" s="195" t="str">
        <f t="shared" si="4375"/>
        <v>AS$12</v>
      </c>
      <c r="AT3139" s="195" t="str">
        <f t="shared" si="4375"/>
        <v>AT$12</v>
      </c>
      <c r="AU3139" s="195" t="str">
        <f t="shared" si="4375"/>
        <v>AU$12</v>
      </c>
      <c r="AV3139" s="195" t="str">
        <f t="shared" si="4375"/>
        <v>AV$12</v>
      </c>
      <c r="AW3139" s="195" t="str">
        <f t="shared" si="4375"/>
        <v>AW$12</v>
      </c>
      <c r="AX3139" s="195" t="str">
        <f t="shared" si="4375"/>
        <v>AX$12</v>
      </c>
      <c r="AY3139" s="195" t="str">
        <f t="shared" ref="AY3139:CD3139" si="4376">AY$16</f>
        <v>AY$12</v>
      </c>
      <c r="AZ3139" s="195" t="str">
        <f t="shared" si="4376"/>
        <v>AZ$12</v>
      </c>
      <c r="BA3139" s="195" t="str">
        <f t="shared" si="4376"/>
        <v>BA$12</v>
      </c>
      <c r="BB3139" s="195" t="str">
        <f t="shared" si="4376"/>
        <v>BB$12</v>
      </c>
      <c r="BC3139" s="195" t="str">
        <f t="shared" si="4376"/>
        <v>BC$12</v>
      </c>
      <c r="BD3139" s="195" t="str">
        <f t="shared" si="4376"/>
        <v>BD$12</v>
      </c>
      <c r="BE3139" s="195" t="str">
        <f t="shared" si="4376"/>
        <v>BE$12</v>
      </c>
      <c r="BF3139" s="195" t="str">
        <f t="shared" si="4376"/>
        <v>BF$12</v>
      </c>
      <c r="BG3139" s="195" t="str">
        <f t="shared" si="4376"/>
        <v>BG$12</v>
      </c>
      <c r="BH3139" s="195" t="str">
        <f t="shared" si="4376"/>
        <v>BH$12</v>
      </c>
      <c r="BI3139" s="195" t="str">
        <f t="shared" si="4376"/>
        <v>BI$12</v>
      </c>
      <c r="BJ3139" s="195" t="str">
        <f t="shared" si="4376"/>
        <v>BJ$12</v>
      </c>
      <c r="BK3139" s="195" t="str">
        <f t="shared" si="4376"/>
        <v>BK$12</v>
      </c>
      <c r="BL3139" s="195" t="str">
        <f t="shared" si="4376"/>
        <v>BL$12</v>
      </c>
      <c r="BM3139" s="195" t="str">
        <f t="shared" si="4376"/>
        <v>BM$12</v>
      </c>
      <c r="BN3139" s="195" t="str">
        <f t="shared" si="4376"/>
        <v>BN$12</v>
      </c>
      <c r="BO3139" s="195" t="str">
        <f t="shared" si="4376"/>
        <v>BO$12</v>
      </c>
      <c r="BP3139" s="195" t="str">
        <f t="shared" si="4376"/>
        <v>BP$12</v>
      </c>
      <c r="BQ3139" s="195" t="str">
        <f t="shared" si="4376"/>
        <v>BQ$12</v>
      </c>
      <c r="BR3139" s="195" t="str">
        <f t="shared" si="4376"/>
        <v>BR$12</v>
      </c>
      <c r="BS3139" s="195" t="str">
        <f t="shared" si="4376"/>
        <v>BS$12</v>
      </c>
      <c r="BT3139" s="195" t="str">
        <f t="shared" si="4376"/>
        <v>BT$12</v>
      </c>
      <c r="BU3139" s="195" t="str">
        <f t="shared" si="4376"/>
        <v>BU$12</v>
      </c>
      <c r="BV3139" s="195" t="str">
        <f t="shared" si="4376"/>
        <v>BV$12</v>
      </c>
      <c r="BW3139" s="195" t="str">
        <f t="shared" si="4376"/>
        <v>BW$12</v>
      </c>
      <c r="BX3139" s="195" t="str">
        <f t="shared" si="4376"/>
        <v>BX$12</v>
      </c>
      <c r="BY3139" s="195" t="str">
        <f t="shared" si="4376"/>
        <v>BY$12</v>
      </c>
      <c r="BZ3139" s="195" t="str">
        <f t="shared" si="4376"/>
        <v>BZ$12</v>
      </c>
      <c r="CA3139" s="195" t="str">
        <f t="shared" si="4376"/>
        <v>CA$12</v>
      </c>
      <c r="CB3139" s="195" t="str">
        <f t="shared" si="4376"/>
        <v>CB$12</v>
      </c>
      <c r="CC3139" s="195" t="str">
        <f t="shared" si="4376"/>
        <v>CC$12</v>
      </c>
      <c r="CD3139" s="195" t="str">
        <f t="shared" si="4376"/>
        <v>CD$12</v>
      </c>
      <c r="CE3139" s="195" t="str">
        <f t="shared" ref="CE3139:CL3139" si="4377">CE$16</f>
        <v>CE$12</v>
      </c>
      <c r="CF3139" s="195" t="str">
        <f t="shared" si="4377"/>
        <v>CF$12</v>
      </c>
      <c r="CG3139" s="195" t="str">
        <f t="shared" si="4377"/>
        <v>CG$12</v>
      </c>
      <c r="CH3139" s="195" t="str">
        <f t="shared" si="4377"/>
        <v>CH$12</v>
      </c>
      <c r="CI3139" s="195" t="str">
        <f t="shared" si="4377"/>
        <v>CI$12</v>
      </c>
      <c r="CJ3139" s="195" t="str">
        <f t="shared" si="4377"/>
        <v>CJ$12</v>
      </c>
      <c r="CK3139" s="195" t="str">
        <f t="shared" si="4377"/>
        <v>CK$12</v>
      </c>
      <c r="CL3139" s="195" t="str">
        <f t="shared" si="4377"/>
        <v>CL$12</v>
      </c>
    </row>
    <row r="3140" spans="2:90" x14ac:dyDescent="0.4">
      <c r="B3140" s="171" t="s">
        <v>462</v>
      </c>
      <c r="E3140" s="8"/>
      <c r="H3140" s="196"/>
      <c r="I3140" s="197"/>
      <c r="J3140" s="197"/>
      <c r="K3140" s="198"/>
      <c r="L3140" s="198"/>
      <c r="M3140" s="198"/>
      <c r="N3140" s="198"/>
      <c r="O3140" s="198"/>
      <c r="P3140" s="198"/>
      <c r="R3140" s="198"/>
      <c r="S3140" s="195" t="str">
        <f t="shared" ref="S3140:AX3140" si="4378">S$17</f>
        <v>S$13</v>
      </c>
      <c r="T3140" s="195" t="str">
        <f t="shared" si="4378"/>
        <v>T$13</v>
      </c>
      <c r="U3140" s="195" t="str">
        <f t="shared" si="4378"/>
        <v>U$13</v>
      </c>
      <c r="V3140" s="195" t="str">
        <f t="shared" si="4378"/>
        <v>V$13</v>
      </c>
      <c r="W3140" s="195" t="str">
        <f t="shared" si="4378"/>
        <v>W$13</v>
      </c>
      <c r="X3140" s="195" t="str">
        <f t="shared" si="4378"/>
        <v>X$13</v>
      </c>
      <c r="Y3140" s="195" t="str">
        <f t="shared" si="4378"/>
        <v>Y$13</v>
      </c>
      <c r="Z3140" s="195" t="str">
        <f t="shared" si="4378"/>
        <v>Z$13</v>
      </c>
      <c r="AA3140" s="195" t="str">
        <f t="shared" si="4378"/>
        <v>AA$13</v>
      </c>
      <c r="AB3140" s="195" t="str">
        <f t="shared" si="4378"/>
        <v>AB$13</v>
      </c>
      <c r="AC3140" s="195" t="str">
        <f t="shared" si="4378"/>
        <v>AC$13</v>
      </c>
      <c r="AD3140" s="195" t="str">
        <f t="shared" si="4378"/>
        <v>AD$13</v>
      </c>
      <c r="AE3140" s="195" t="str">
        <f t="shared" si="4378"/>
        <v>AE$13</v>
      </c>
      <c r="AF3140" s="195" t="str">
        <f t="shared" si="4378"/>
        <v>AF$13</v>
      </c>
      <c r="AG3140" s="195" t="str">
        <f t="shared" si="4378"/>
        <v>AG$13</v>
      </c>
      <c r="AH3140" s="195" t="str">
        <f t="shared" si="4378"/>
        <v>AH$13</v>
      </c>
      <c r="AI3140" s="195" t="str">
        <f t="shared" si="4378"/>
        <v>AI$13</v>
      </c>
      <c r="AJ3140" s="195" t="str">
        <f t="shared" si="4378"/>
        <v>AJ$13</v>
      </c>
      <c r="AK3140" s="195" t="str">
        <f t="shared" si="4378"/>
        <v>AK$13</v>
      </c>
      <c r="AL3140" s="195" t="str">
        <f t="shared" si="4378"/>
        <v>AL$13</v>
      </c>
      <c r="AM3140" s="195" t="str">
        <f t="shared" si="4378"/>
        <v>AM$13</v>
      </c>
      <c r="AN3140" s="195" t="str">
        <f t="shared" si="4378"/>
        <v>AN$13</v>
      </c>
      <c r="AO3140" s="195" t="str">
        <f t="shared" si="4378"/>
        <v>AO$13</v>
      </c>
      <c r="AP3140" s="195" t="str">
        <f t="shared" si="4378"/>
        <v>AP$13</v>
      </c>
      <c r="AQ3140" s="195" t="str">
        <f t="shared" si="4378"/>
        <v>AQ$13</v>
      </c>
      <c r="AR3140" s="195" t="str">
        <f t="shared" si="4378"/>
        <v>AR$13</v>
      </c>
      <c r="AS3140" s="195" t="str">
        <f t="shared" si="4378"/>
        <v>AS$13</v>
      </c>
      <c r="AT3140" s="195" t="str">
        <f t="shared" si="4378"/>
        <v>AT$13</v>
      </c>
      <c r="AU3140" s="195" t="str">
        <f t="shared" si="4378"/>
        <v>AU$13</v>
      </c>
      <c r="AV3140" s="195" t="str">
        <f t="shared" si="4378"/>
        <v>AV$13</v>
      </c>
      <c r="AW3140" s="195" t="str">
        <f t="shared" si="4378"/>
        <v>AW$13</v>
      </c>
      <c r="AX3140" s="195" t="str">
        <f t="shared" si="4378"/>
        <v>AX$13</v>
      </c>
      <c r="AY3140" s="195" t="str">
        <f t="shared" ref="AY3140:CD3140" si="4379">AY$17</f>
        <v>AY$13</v>
      </c>
      <c r="AZ3140" s="195" t="str">
        <f t="shared" si="4379"/>
        <v>AZ$13</v>
      </c>
      <c r="BA3140" s="195" t="str">
        <f t="shared" si="4379"/>
        <v>BA$13</v>
      </c>
      <c r="BB3140" s="195" t="str">
        <f t="shared" si="4379"/>
        <v>BB$13</v>
      </c>
      <c r="BC3140" s="195" t="str">
        <f t="shared" si="4379"/>
        <v>BC$13</v>
      </c>
      <c r="BD3140" s="195" t="str">
        <f t="shared" si="4379"/>
        <v>BD$13</v>
      </c>
      <c r="BE3140" s="195" t="str">
        <f t="shared" si="4379"/>
        <v>BE$13</v>
      </c>
      <c r="BF3140" s="195" t="str">
        <f t="shared" si="4379"/>
        <v>BF$13</v>
      </c>
      <c r="BG3140" s="195" t="str">
        <f t="shared" si="4379"/>
        <v>BG$13</v>
      </c>
      <c r="BH3140" s="195" t="str">
        <f t="shared" si="4379"/>
        <v>BH$13</v>
      </c>
      <c r="BI3140" s="195" t="str">
        <f t="shared" si="4379"/>
        <v>BI$13</v>
      </c>
      <c r="BJ3140" s="195" t="str">
        <f t="shared" si="4379"/>
        <v>BJ$13</v>
      </c>
      <c r="BK3140" s="195" t="str">
        <f t="shared" si="4379"/>
        <v>BK$13</v>
      </c>
      <c r="BL3140" s="195" t="str">
        <f t="shared" si="4379"/>
        <v>BL$13</v>
      </c>
      <c r="BM3140" s="195" t="str">
        <f t="shared" si="4379"/>
        <v>BM$13</v>
      </c>
      <c r="BN3140" s="195" t="str">
        <f t="shared" si="4379"/>
        <v>BN$13</v>
      </c>
      <c r="BO3140" s="195" t="str">
        <f t="shared" si="4379"/>
        <v>BO$13</v>
      </c>
      <c r="BP3140" s="195" t="str">
        <f t="shared" si="4379"/>
        <v>BP$13</v>
      </c>
      <c r="BQ3140" s="195" t="str">
        <f t="shared" si="4379"/>
        <v>BQ$13</v>
      </c>
      <c r="BR3140" s="195" t="str">
        <f t="shared" si="4379"/>
        <v>BR$13</v>
      </c>
      <c r="BS3140" s="195" t="str">
        <f t="shared" si="4379"/>
        <v>BS$13</v>
      </c>
      <c r="BT3140" s="195" t="str">
        <f t="shared" si="4379"/>
        <v>BT$13</v>
      </c>
      <c r="BU3140" s="195" t="str">
        <f t="shared" si="4379"/>
        <v>BU$13</v>
      </c>
      <c r="BV3140" s="195" t="str">
        <f t="shared" si="4379"/>
        <v>BV$13</v>
      </c>
      <c r="BW3140" s="195" t="str">
        <f t="shared" si="4379"/>
        <v>BW$13</v>
      </c>
      <c r="BX3140" s="195" t="str">
        <f t="shared" si="4379"/>
        <v>BX$13</v>
      </c>
      <c r="BY3140" s="195" t="str">
        <f t="shared" si="4379"/>
        <v>BY$13</v>
      </c>
      <c r="BZ3140" s="195" t="str">
        <f t="shared" si="4379"/>
        <v>BZ$13</v>
      </c>
      <c r="CA3140" s="195" t="str">
        <f t="shared" si="4379"/>
        <v>CA$13</v>
      </c>
      <c r="CB3140" s="195" t="str">
        <f t="shared" si="4379"/>
        <v>CB$13</v>
      </c>
      <c r="CC3140" s="195" t="str">
        <f t="shared" si="4379"/>
        <v>CC$13</v>
      </c>
      <c r="CD3140" s="195" t="str">
        <f t="shared" si="4379"/>
        <v>CD$13</v>
      </c>
      <c r="CE3140" s="195" t="str">
        <f t="shared" ref="CE3140:CL3140" si="4380">CE$17</f>
        <v>CE$13</v>
      </c>
      <c r="CF3140" s="195" t="str">
        <f t="shared" si="4380"/>
        <v>CF$13</v>
      </c>
      <c r="CG3140" s="195" t="str">
        <f t="shared" si="4380"/>
        <v>CG$13</v>
      </c>
      <c r="CH3140" s="195" t="str">
        <f t="shared" si="4380"/>
        <v>CH$13</v>
      </c>
      <c r="CI3140" s="195" t="str">
        <f t="shared" si="4380"/>
        <v>CI$13</v>
      </c>
      <c r="CJ3140" s="195" t="str">
        <f t="shared" si="4380"/>
        <v>CJ$13</v>
      </c>
      <c r="CK3140" s="195" t="str">
        <f t="shared" si="4380"/>
        <v>CK$13</v>
      </c>
      <c r="CL3140" s="195" t="str">
        <f t="shared" si="4380"/>
        <v>CL$13</v>
      </c>
    </row>
    <row r="3141" spans="2:90" x14ac:dyDescent="0.4">
      <c r="B3141" s="171" t="s">
        <v>491</v>
      </c>
      <c r="E3141" s="8"/>
      <c r="H3141" s="196"/>
      <c r="I3141" s="197"/>
      <c r="J3141" s="197"/>
      <c r="K3141" s="198"/>
      <c r="L3141" s="198"/>
      <c r="M3141" s="198"/>
      <c r="N3141" s="198"/>
      <c r="O3141" s="198"/>
      <c r="P3141" s="198"/>
      <c r="R3141" s="198"/>
      <c r="S3141" s="186"/>
      <c r="T3141" s="186"/>
      <c r="U3141" s="186"/>
      <c r="V3141" s="186"/>
      <c r="W3141" s="186"/>
      <c r="X3141" s="186"/>
      <c r="Y3141" s="186"/>
      <c r="Z3141" s="186"/>
      <c r="AA3141" s="186"/>
      <c r="AB3141" s="186"/>
      <c r="AC3141" s="186"/>
      <c r="AD3141" s="186"/>
      <c r="AE3141" s="186"/>
      <c r="AF3141" s="186"/>
      <c r="AG3141" s="186"/>
      <c r="AH3141" s="186"/>
      <c r="AI3141" s="186"/>
      <c r="AJ3141" s="186"/>
      <c r="AK3141" s="186"/>
      <c r="AL3141" s="186"/>
      <c r="AM3141" s="186"/>
      <c r="AN3141" s="186"/>
      <c r="AO3141" s="186"/>
      <c r="AP3141" s="186"/>
      <c r="AQ3141" s="186"/>
      <c r="AR3141" s="186"/>
      <c r="AS3141" s="186"/>
      <c r="AT3141" s="186"/>
      <c r="AU3141" s="186"/>
      <c r="AV3141" s="186"/>
      <c r="AW3141" s="186"/>
      <c r="AX3141" s="186"/>
      <c r="AY3141" s="186"/>
      <c r="AZ3141" s="186"/>
      <c r="BA3141" s="186"/>
      <c r="BB3141" s="186"/>
      <c r="BC3141" s="186"/>
      <c r="BD3141" s="186"/>
      <c r="BE3141" s="186"/>
      <c r="BF3141" s="186"/>
      <c r="BG3141" s="186"/>
      <c r="BH3141" s="186"/>
      <c r="BI3141" s="186"/>
      <c r="BJ3141" s="186"/>
      <c r="BK3141" s="186"/>
      <c r="BL3141" s="186"/>
      <c r="BM3141" s="186"/>
      <c r="BN3141" s="186"/>
      <c r="BO3141" s="186"/>
      <c r="BP3141" s="186"/>
      <c r="BQ3141" s="186"/>
      <c r="BR3141" s="186"/>
      <c r="BS3141" s="186"/>
      <c r="BT3141" s="186"/>
      <c r="BU3141" s="186"/>
      <c r="BV3141" s="186"/>
      <c r="BW3141" s="186"/>
      <c r="BX3141" s="186"/>
      <c r="BY3141" s="186"/>
      <c r="BZ3141" s="186"/>
      <c r="CA3141" s="186"/>
      <c r="CB3141" s="186"/>
      <c r="CC3141" s="186"/>
      <c r="CD3141" s="186"/>
      <c r="CE3141" s="186"/>
      <c r="CF3141" s="186"/>
      <c r="CG3141" s="186"/>
      <c r="CH3141" s="186"/>
      <c r="CI3141" s="186"/>
      <c r="CJ3141" s="186"/>
      <c r="CK3141" s="186"/>
      <c r="CL3141" s="186"/>
    </row>
    <row r="3142" spans="2:90" x14ac:dyDescent="0.4">
      <c r="B3142" s="171" t="s">
        <v>505</v>
      </c>
      <c r="E3142" s="8"/>
      <c r="H3142" s="196"/>
      <c r="I3142" s="197"/>
      <c r="J3142" s="197"/>
      <c r="K3142" s="198"/>
      <c r="L3142" s="198"/>
      <c r="M3142" s="198"/>
      <c r="N3142" s="198"/>
      <c r="O3142" s="198"/>
      <c r="P3142" s="198"/>
      <c r="R3142" s="198"/>
      <c r="S3142" s="186"/>
      <c r="T3142" s="186"/>
      <c r="U3142" s="186"/>
      <c r="V3142" s="186"/>
      <c r="W3142" s="186"/>
      <c r="X3142" s="186"/>
      <c r="Y3142" s="186"/>
      <c r="Z3142" s="186"/>
      <c r="AA3142" s="186"/>
      <c r="AB3142" s="186"/>
      <c r="AC3142" s="186"/>
      <c r="AD3142" s="186"/>
      <c r="AE3142" s="186"/>
      <c r="AF3142" s="186"/>
      <c r="AG3142" s="186"/>
      <c r="AH3142" s="186"/>
      <c r="AI3142" s="186"/>
      <c r="AJ3142" s="186"/>
      <c r="AK3142" s="186"/>
      <c r="AL3142" s="186"/>
      <c r="AM3142" s="186"/>
      <c r="AN3142" s="186"/>
      <c r="AO3142" s="186"/>
      <c r="AP3142" s="186"/>
      <c r="AQ3142" s="186"/>
      <c r="AR3142" s="186"/>
      <c r="AS3142" s="186"/>
      <c r="AT3142" s="186"/>
      <c r="AU3142" s="186"/>
      <c r="AV3142" s="186"/>
      <c r="AW3142" s="186"/>
      <c r="AX3142" s="186"/>
      <c r="AY3142" s="186"/>
      <c r="AZ3142" s="186"/>
      <c r="BA3142" s="186"/>
      <c r="BB3142" s="186"/>
      <c r="BC3142" s="186"/>
      <c r="BD3142" s="186"/>
      <c r="BE3142" s="186"/>
      <c r="BF3142" s="186"/>
      <c r="BG3142" s="186"/>
      <c r="BH3142" s="186"/>
      <c r="BI3142" s="186"/>
      <c r="BJ3142" s="186"/>
      <c r="BK3142" s="186"/>
      <c r="BL3142" s="186"/>
      <c r="BM3142" s="186"/>
      <c r="BN3142" s="186"/>
      <c r="BO3142" s="186"/>
      <c r="BP3142" s="186"/>
      <c r="BQ3142" s="186"/>
      <c r="BR3142" s="186"/>
      <c r="BS3142" s="186"/>
      <c r="BT3142" s="186"/>
      <c r="BU3142" s="186"/>
      <c r="BV3142" s="186"/>
      <c r="BW3142" s="186"/>
      <c r="BX3142" s="186"/>
      <c r="BY3142" s="186"/>
      <c r="BZ3142" s="186"/>
      <c r="CA3142" s="186"/>
      <c r="CB3142" s="186"/>
      <c r="CC3142" s="186"/>
      <c r="CD3142" s="186"/>
      <c r="CE3142" s="186"/>
      <c r="CF3142" s="186"/>
      <c r="CG3142" s="186"/>
      <c r="CH3142" s="186"/>
      <c r="CI3142" s="186"/>
      <c r="CJ3142" s="186"/>
      <c r="CK3142" s="186"/>
      <c r="CL3142" s="186"/>
    </row>
    <row r="3143" spans="2:90" x14ac:dyDescent="0.4">
      <c r="B3143" s="171" t="s">
        <v>463</v>
      </c>
      <c r="E3143" s="8"/>
      <c r="H3143" s="196"/>
      <c r="I3143" s="197"/>
      <c r="J3143" s="197"/>
      <c r="K3143" s="198"/>
      <c r="L3143" s="198"/>
      <c r="M3143" s="198"/>
      <c r="N3143" s="198"/>
      <c r="O3143" s="198"/>
      <c r="P3143" s="198"/>
      <c r="R3143" s="198"/>
      <c r="S3143" s="186" t="str">
        <f t="shared" ref="S3143:AX3143" si="4381">S$18</f>
        <v>S$14</v>
      </c>
      <c r="T3143" s="186" t="str">
        <f t="shared" si="4381"/>
        <v>T$14</v>
      </c>
      <c r="U3143" s="186" t="str">
        <f t="shared" si="4381"/>
        <v>U$14</v>
      </c>
      <c r="V3143" s="186" t="str">
        <f t="shared" si="4381"/>
        <v>V$14</v>
      </c>
      <c r="W3143" s="186" t="str">
        <f t="shared" si="4381"/>
        <v>W$14</v>
      </c>
      <c r="X3143" s="186" t="str">
        <f t="shared" si="4381"/>
        <v>X$14</v>
      </c>
      <c r="Y3143" s="186" t="str">
        <f t="shared" si="4381"/>
        <v>Y$14</v>
      </c>
      <c r="Z3143" s="186" t="str">
        <f t="shared" si="4381"/>
        <v>Z$14</v>
      </c>
      <c r="AA3143" s="186" t="str">
        <f t="shared" si="4381"/>
        <v>AA$14</v>
      </c>
      <c r="AB3143" s="186" t="str">
        <f t="shared" si="4381"/>
        <v>AB$14</v>
      </c>
      <c r="AC3143" s="186" t="str">
        <f t="shared" si="4381"/>
        <v>AC$14</v>
      </c>
      <c r="AD3143" s="186" t="str">
        <f t="shared" si="4381"/>
        <v>AD$14</v>
      </c>
      <c r="AE3143" s="186" t="str">
        <f t="shared" si="4381"/>
        <v>AE$14</v>
      </c>
      <c r="AF3143" s="186" t="str">
        <f t="shared" si="4381"/>
        <v>AF$14</v>
      </c>
      <c r="AG3143" s="186" t="str">
        <f t="shared" si="4381"/>
        <v>AG$14</v>
      </c>
      <c r="AH3143" s="186" t="str">
        <f t="shared" si="4381"/>
        <v>AH$14</v>
      </c>
      <c r="AI3143" s="186" t="str">
        <f t="shared" si="4381"/>
        <v>AI$14</v>
      </c>
      <c r="AJ3143" s="186" t="str">
        <f t="shared" si="4381"/>
        <v>AJ$14</v>
      </c>
      <c r="AK3143" s="186" t="str">
        <f t="shared" si="4381"/>
        <v>AK$14</v>
      </c>
      <c r="AL3143" s="186" t="str">
        <f t="shared" si="4381"/>
        <v>AL$14</v>
      </c>
      <c r="AM3143" s="186" t="str">
        <f t="shared" si="4381"/>
        <v>AM$14</v>
      </c>
      <c r="AN3143" s="186" t="str">
        <f t="shared" si="4381"/>
        <v>AN$14</v>
      </c>
      <c r="AO3143" s="186" t="str">
        <f t="shared" si="4381"/>
        <v>AO$14</v>
      </c>
      <c r="AP3143" s="186" t="str">
        <f t="shared" si="4381"/>
        <v>AP$14</v>
      </c>
      <c r="AQ3143" s="186" t="str">
        <f t="shared" si="4381"/>
        <v>AQ$14</v>
      </c>
      <c r="AR3143" s="186" t="str">
        <f t="shared" si="4381"/>
        <v>AR$14</v>
      </c>
      <c r="AS3143" s="186" t="str">
        <f t="shared" si="4381"/>
        <v>AS$14</v>
      </c>
      <c r="AT3143" s="186" t="str">
        <f t="shared" si="4381"/>
        <v>AT$14</v>
      </c>
      <c r="AU3143" s="186" t="str">
        <f t="shared" si="4381"/>
        <v>AU$14</v>
      </c>
      <c r="AV3143" s="186" t="str">
        <f t="shared" si="4381"/>
        <v>AV$14</v>
      </c>
      <c r="AW3143" s="186" t="str">
        <f t="shared" si="4381"/>
        <v>AW$14</v>
      </c>
      <c r="AX3143" s="186" t="str">
        <f t="shared" si="4381"/>
        <v>AX$14</v>
      </c>
      <c r="AY3143" s="186" t="str">
        <f t="shared" ref="AY3143:CD3143" si="4382">AY$18</f>
        <v>AY$14</v>
      </c>
      <c r="AZ3143" s="186" t="str">
        <f t="shared" si="4382"/>
        <v>AZ$14</v>
      </c>
      <c r="BA3143" s="186" t="str">
        <f t="shared" si="4382"/>
        <v>BA$14</v>
      </c>
      <c r="BB3143" s="186" t="str">
        <f t="shared" si="4382"/>
        <v>BB$14</v>
      </c>
      <c r="BC3143" s="186" t="str">
        <f t="shared" si="4382"/>
        <v>BC$14</v>
      </c>
      <c r="BD3143" s="186" t="str">
        <f t="shared" si="4382"/>
        <v>BD$14</v>
      </c>
      <c r="BE3143" s="186" t="str">
        <f t="shared" si="4382"/>
        <v>BE$14</v>
      </c>
      <c r="BF3143" s="186" t="str">
        <f t="shared" si="4382"/>
        <v>BF$14</v>
      </c>
      <c r="BG3143" s="186" t="str">
        <f t="shared" si="4382"/>
        <v>BG$14</v>
      </c>
      <c r="BH3143" s="186" t="str">
        <f t="shared" si="4382"/>
        <v>BH$14</v>
      </c>
      <c r="BI3143" s="186" t="str">
        <f t="shared" si="4382"/>
        <v>BI$14</v>
      </c>
      <c r="BJ3143" s="186" t="str">
        <f t="shared" si="4382"/>
        <v>BJ$14</v>
      </c>
      <c r="BK3143" s="186" t="str">
        <f t="shared" si="4382"/>
        <v>BK$14</v>
      </c>
      <c r="BL3143" s="186" t="str">
        <f t="shared" si="4382"/>
        <v>BL$14</v>
      </c>
      <c r="BM3143" s="186" t="str">
        <f t="shared" si="4382"/>
        <v>BM$14</v>
      </c>
      <c r="BN3143" s="186" t="str">
        <f t="shared" si="4382"/>
        <v>BN$14</v>
      </c>
      <c r="BO3143" s="186" t="str">
        <f t="shared" si="4382"/>
        <v>BO$14</v>
      </c>
      <c r="BP3143" s="186" t="str">
        <f t="shared" si="4382"/>
        <v>BP$14</v>
      </c>
      <c r="BQ3143" s="186" t="str">
        <f t="shared" si="4382"/>
        <v>BQ$14</v>
      </c>
      <c r="BR3143" s="186" t="str">
        <f t="shared" si="4382"/>
        <v>BR$14</v>
      </c>
      <c r="BS3143" s="186" t="str">
        <f t="shared" si="4382"/>
        <v>BS$14</v>
      </c>
      <c r="BT3143" s="186" t="str">
        <f t="shared" si="4382"/>
        <v>BT$14</v>
      </c>
      <c r="BU3143" s="186" t="str">
        <f t="shared" si="4382"/>
        <v>BU$14</v>
      </c>
      <c r="BV3143" s="186" t="str">
        <f t="shared" si="4382"/>
        <v>BV$14</v>
      </c>
      <c r="BW3143" s="186" t="str">
        <f t="shared" si="4382"/>
        <v>BW$14</v>
      </c>
      <c r="BX3143" s="186" t="str">
        <f t="shared" si="4382"/>
        <v>BX$14</v>
      </c>
      <c r="BY3143" s="186" t="str">
        <f t="shared" si="4382"/>
        <v>BY$14</v>
      </c>
      <c r="BZ3143" s="186" t="str">
        <f t="shared" si="4382"/>
        <v>BZ$14</v>
      </c>
      <c r="CA3143" s="186" t="str">
        <f t="shared" si="4382"/>
        <v>CA$14</v>
      </c>
      <c r="CB3143" s="186" t="str">
        <f t="shared" si="4382"/>
        <v>CB$14</v>
      </c>
      <c r="CC3143" s="186" t="str">
        <f t="shared" si="4382"/>
        <v>CC$14</v>
      </c>
      <c r="CD3143" s="186" t="str">
        <f t="shared" si="4382"/>
        <v>CD$14</v>
      </c>
      <c r="CE3143" s="186" t="str">
        <f t="shared" ref="CE3143:CL3143" si="4383">CE$18</f>
        <v>CE$14</v>
      </c>
      <c r="CF3143" s="186" t="str">
        <f t="shared" si="4383"/>
        <v>CF$14</v>
      </c>
      <c r="CG3143" s="186" t="str">
        <f t="shared" si="4383"/>
        <v>CG$14</v>
      </c>
      <c r="CH3143" s="186" t="str">
        <f t="shared" si="4383"/>
        <v>CH$14</v>
      </c>
      <c r="CI3143" s="186" t="str">
        <f t="shared" si="4383"/>
        <v>CI$14</v>
      </c>
      <c r="CJ3143" s="186" t="str">
        <f t="shared" si="4383"/>
        <v>CJ$14</v>
      </c>
      <c r="CK3143" s="186" t="str">
        <f t="shared" si="4383"/>
        <v>CK$14</v>
      </c>
      <c r="CL3143" s="186" t="str">
        <f t="shared" si="4383"/>
        <v>CL$14</v>
      </c>
    </row>
    <row r="3144" spans="2:90" x14ac:dyDescent="0.4">
      <c r="B3144" s="171" t="s">
        <v>464</v>
      </c>
      <c r="E3144" s="8"/>
      <c r="H3144" s="196"/>
      <c r="I3144" s="197"/>
      <c r="J3144" s="197"/>
      <c r="K3144" s="198"/>
      <c r="L3144" s="198"/>
      <c r="M3144" s="198"/>
      <c r="N3144" s="198"/>
      <c r="O3144" s="198"/>
      <c r="P3144" s="198"/>
      <c r="R3144" s="198"/>
      <c r="S3144" s="186" t="str">
        <f t="shared" ref="S3144:AX3144" si="4384">S$19</f>
        <v>S$15</v>
      </c>
      <c r="T3144" s="186" t="str">
        <f t="shared" si="4384"/>
        <v>T$15</v>
      </c>
      <c r="U3144" s="186" t="str">
        <f t="shared" si="4384"/>
        <v>U$15</v>
      </c>
      <c r="V3144" s="186" t="str">
        <f t="shared" si="4384"/>
        <v>V$15</v>
      </c>
      <c r="W3144" s="186" t="str">
        <f t="shared" si="4384"/>
        <v>W$15</v>
      </c>
      <c r="X3144" s="186" t="str">
        <f t="shared" si="4384"/>
        <v>X$15</v>
      </c>
      <c r="Y3144" s="186" t="str">
        <f t="shared" si="4384"/>
        <v>Y$15</v>
      </c>
      <c r="Z3144" s="186" t="str">
        <f t="shared" si="4384"/>
        <v>Z$15</v>
      </c>
      <c r="AA3144" s="186" t="str">
        <f t="shared" si="4384"/>
        <v>AA$15</v>
      </c>
      <c r="AB3144" s="186" t="str">
        <f t="shared" si="4384"/>
        <v>AB$15</v>
      </c>
      <c r="AC3144" s="186" t="str">
        <f t="shared" si="4384"/>
        <v>AC$15</v>
      </c>
      <c r="AD3144" s="186" t="str">
        <f t="shared" si="4384"/>
        <v>AD$15</v>
      </c>
      <c r="AE3144" s="186" t="str">
        <f t="shared" si="4384"/>
        <v>AE$15</v>
      </c>
      <c r="AF3144" s="186" t="str">
        <f t="shared" si="4384"/>
        <v>AF$15</v>
      </c>
      <c r="AG3144" s="186" t="str">
        <f t="shared" si="4384"/>
        <v>AG$15</v>
      </c>
      <c r="AH3144" s="186" t="str">
        <f t="shared" si="4384"/>
        <v>AH$15</v>
      </c>
      <c r="AI3144" s="186" t="str">
        <f t="shared" si="4384"/>
        <v>AI$15</v>
      </c>
      <c r="AJ3144" s="186" t="str">
        <f t="shared" si="4384"/>
        <v>AJ$15</v>
      </c>
      <c r="AK3144" s="186" t="str">
        <f t="shared" si="4384"/>
        <v>AK$15</v>
      </c>
      <c r="AL3144" s="186" t="str">
        <f t="shared" si="4384"/>
        <v>AL$15</v>
      </c>
      <c r="AM3144" s="186" t="str">
        <f t="shared" si="4384"/>
        <v>AM$15</v>
      </c>
      <c r="AN3144" s="186" t="str">
        <f t="shared" si="4384"/>
        <v>AN$15</v>
      </c>
      <c r="AO3144" s="186" t="str">
        <f t="shared" si="4384"/>
        <v>AO$15</v>
      </c>
      <c r="AP3144" s="186" t="str">
        <f t="shared" si="4384"/>
        <v>AP$15</v>
      </c>
      <c r="AQ3144" s="186" t="str">
        <f t="shared" si="4384"/>
        <v>AQ$15</v>
      </c>
      <c r="AR3144" s="186" t="str">
        <f t="shared" si="4384"/>
        <v>AR$15</v>
      </c>
      <c r="AS3144" s="186" t="str">
        <f t="shared" si="4384"/>
        <v>AS$15</v>
      </c>
      <c r="AT3144" s="186" t="str">
        <f t="shared" si="4384"/>
        <v>AT$15</v>
      </c>
      <c r="AU3144" s="186" t="str">
        <f t="shared" si="4384"/>
        <v>AU$15</v>
      </c>
      <c r="AV3144" s="186" t="str">
        <f t="shared" si="4384"/>
        <v>AV$15</v>
      </c>
      <c r="AW3144" s="186" t="str">
        <f t="shared" si="4384"/>
        <v>AW$15</v>
      </c>
      <c r="AX3144" s="186" t="str">
        <f t="shared" si="4384"/>
        <v>AX$15</v>
      </c>
      <c r="AY3144" s="186" t="str">
        <f t="shared" ref="AY3144:CD3144" si="4385">AY$19</f>
        <v>AY$15</v>
      </c>
      <c r="AZ3144" s="186" t="str">
        <f t="shared" si="4385"/>
        <v>AZ$15</v>
      </c>
      <c r="BA3144" s="186" t="str">
        <f t="shared" si="4385"/>
        <v>BA$15</v>
      </c>
      <c r="BB3144" s="186" t="str">
        <f t="shared" si="4385"/>
        <v>BB$15</v>
      </c>
      <c r="BC3144" s="186" t="str">
        <f t="shared" si="4385"/>
        <v>BC$15</v>
      </c>
      <c r="BD3144" s="186" t="str">
        <f t="shared" si="4385"/>
        <v>BD$15</v>
      </c>
      <c r="BE3144" s="186" t="str">
        <f t="shared" si="4385"/>
        <v>BE$15</v>
      </c>
      <c r="BF3144" s="186" t="str">
        <f t="shared" si="4385"/>
        <v>BF$15</v>
      </c>
      <c r="BG3144" s="186" t="str">
        <f t="shared" si="4385"/>
        <v>BG$15</v>
      </c>
      <c r="BH3144" s="186" t="str">
        <f t="shared" si="4385"/>
        <v>BH$15</v>
      </c>
      <c r="BI3144" s="186" t="str">
        <f t="shared" si="4385"/>
        <v>BI$15</v>
      </c>
      <c r="BJ3144" s="186" t="str">
        <f t="shared" si="4385"/>
        <v>BJ$15</v>
      </c>
      <c r="BK3144" s="186" t="str">
        <f t="shared" si="4385"/>
        <v>BK$15</v>
      </c>
      <c r="BL3144" s="186" t="str">
        <f t="shared" si="4385"/>
        <v>BL$15</v>
      </c>
      <c r="BM3144" s="186" t="str">
        <f t="shared" si="4385"/>
        <v>BM$15</v>
      </c>
      <c r="BN3144" s="186" t="str">
        <f t="shared" si="4385"/>
        <v>BN$15</v>
      </c>
      <c r="BO3144" s="186" t="str">
        <f t="shared" si="4385"/>
        <v>BO$15</v>
      </c>
      <c r="BP3144" s="186" t="str">
        <f t="shared" si="4385"/>
        <v>BP$15</v>
      </c>
      <c r="BQ3144" s="186" t="str">
        <f t="shared" si="4385"/>
        <v>BQ$15</v>
      </c>
      <c r="BR3144" s="186" t="str">
        <f t="shared" si="4385"/>
        <v>BR$15</v>
      </c>
      <c r="BS3144" s="186" t="str">
        <f t="shared" si="4385"/>
        <v>BS$15</v>
      </c>
      <c r="BT3144" s="186" t="str">
        <f t="shared" si="4385"/>
        <v>BT$15</v>
      </c>
      <c r="BU3144" s="186" t="str">
        <f t="shared" si="4385"/>
        <v>BU$15</v>
      </c>
      <c r="BV3144" s="186" t="str">
        <f t="shared" si="4385"/>
        <v>BV$15</v>
      </c>
      <c r="BW3144" s="186" t="str">
        <f t="shared" si="4385"/>
        <v>BW$15</v>
      </c>
      <c r="BX3144" s="186" t="str">
        <f t="shared" si="4385"/>
        <v>BX$15</v>
      </c>
      <c r="BY3144" s="186" t="str">
        <f t="shared" si="4385"/>
        <v>BY$15</v>
      </c>
      <c r="BZ3144" s="186" t="str">
        <f t="shared" si="4385"/>
        <v>BZ$15</v>
      </c>
      <c r="CA3144" s="186" t="str">
        <f t="shared" si="4385"/>
        <v>CA$15</v>
      </c>
      <c r="CB3144" s="186" t="str">
        <f t="shared" si="4385"/>
        <v>CB$15</v>
      </c>
      <c r="CC3144" s="186" t="str">
        <f t="shared" si="4385"/>
        <v>CC$15</v>
      </c>
      <c r="CD3144" s="186" t="str">
        <f t="shared" si="4385"/>
        <v>CD$15</v>
      </c>
      <c r="CE3144" s="186" t="str">
        <f t="shared" ref="CE3144:CL3144" si="4386">CE$19</f>
        <v>CE$15</v>
      </c>
      <c r="CF3144" s="186" t="str">
        <f t="shared" si="4386"/>
        <v>CF$15</v>
      </c>
      <c r="CG3144" s="186" t="str">
        <f t="shared" si="4386"/>
        <v>CG$15</v>
      </c>
      <c r="CH3144" s="186" t="str">
        <f t="shared" si="4386"/>
        <v>CH$15</v>
      </c>
      <c r="CI3144" s="186" t="str">
        <f t="shared" si="4386"/>
        <v>CI$15</v>
      </c>
      <c r="CJ3144" s="186" t="str">
        <f t="shared" si="4386"/>
        <v>CJ$15</v>
      </c>
      <c r="CK3144" s="186" t="str">
        <f t="shared" si="4386"/>
        <v>CK$15</v>
      </c>
      <c r="CL3144" s="186" t="str">
        <f t="shared" si="4386"/>
        <v>CL$15</v>
      </c>
    </row>
    <row r="3145" spans="2:90" x14ac:dyDescent="0.4">
      <c r="B3145" s="70" t="s">
        <v>397</v>
      </c>
      <c r="C3145" s="31"/>
      <c r="D3145" t="s">
        <v>406</v>
      </c>
      <c r="E3145" s="8" t="str">
        <f t="shared" si="4341"/>
        <v>3145 WCINV-IS</v>
      </c>
      <c r="F3145" t="s">
        <v>434</v>
      </c>
      <c r="G3145" s="31" t="s">
        <v>395</v>
      </c>
      <c r="H3145" s="48"/>
      <c r="I3145" s="285"/>
      <c r="J3145" s="285"/>
      <c r="K3145" s="48"/>
      <c r="L3145" s="48"/>
      <c r="M3145" s="48"/>
      <c r="N3145" s="48"/>
      <c r="O3145" s="48"/>
      <c r="P3145" s="48"/>
      <c r="R3145" s="70"/>
      <c r="S3145" s="286"/>
      <c r="T3145" s="286"/>
      <c r="U3145" s="286"/>
      <c r="V3145" s="286"/>
      <c r="W3145" s="286"/>
      <c r="X3145" s="286"/>
      <c r="Y3145" s="286"/>
      <c r="Z3145" s="286"/>
      <c r="AA3145" s="286"/>
      <c r="AB3145" s="286"/>
      <c r="AC3145" s="286"/>
      <c r="AD3145" s="286"/>
      <c r="AE3145" s="286"/>
      <c r="AF3145" s="286"/>
      <c r="AG3145" s="286"/>
      <c r="AH3145" s="286"/>
      <c r="AI3145" s="286"/>
      <c r="AJ3145" s="286"/>
      <c r="AK3145" s="286"/>
      <c r="AL3145" s="286"/>
      <c r="AM3145" s="286"/>
      <c r="AN3145" s="286"/>
      <c r="AO3145" s="286"/>
      <c r="AP3145" s="286"/>
      <c r="AQ3145" s="286"/>
      <c r="AR3145" s="286"/>
      <c r="AS3145" s="286"/>
      <c r="AT3145" s="286"/>
      <c r="AU3145" s="286"/>
      <c r="AV3145" s="286"/>
      <c r="AW3145" s="286"/>
      <c r="AX3145" s="286"/>
      <c r="AY3145" s="286"/>
      <c r="AZ3145" s="286"/>
      <c r="BA3145" s="286"/>
      <c r="BB3145" s="286"/>
      <c r="BC3145" s="286"/>
      <c r="BD3145" s="286"/>
      <c r="BE3145" s="286"/>
      <c r="BF3145" s="286"/>
      <c r="BG3145" s="286"/>
      <c r="BH3145" s="286"/>
      <c r="BI3145" s="286"/>
      <c r="BJ3145" s="286"/>
      <c r="BK3145" s="286"/>
      <c r="BL3145" s="286"/>
      <c r="BM3145" s="286"/>
      <c r="BN3145" s="286"/>
      <c r="BO3145" s="286"/>
      <c r="BP3145" s="286"/>
      <c r="BQ3145" s="286"/>
      <c r="BR3145" s="286"/>
      <c r="BS3145" s="286"/>
      <c r="BT3145" s="286"/>
      <c r="BU3145" s="286"/>
      <c r="BV3145" s="286"/>
      <c r="BW3145" s="286"/>
      <c r="BX3145" s="286"/>
      <c r="BY3145" s="286"/>
      <c r="BZ3145" s="286"/>
      <c r="CA3145" s="286"/>
      <c r="CB3145" s="286"/>
      <c r="CC3145" s="286"/>
      <c r="CD3145" s="286"/>
      <c r="CE3145" s="286"/>
      <c r="CF3145" s="286"/>
      <c r="CG3145" s="286"/>
      <c r="CH3145" s="286"/>
      <c r="CI3145" s="286"/>
      <c r="CJ3145" s="286"/>
      <c r="CK3145" s="286"/>
      <c r="CL3145" s="286"/>
    </row>
    <row r="3146" spans="2:90" x14ac:dyDescent="0.4">
      <c r="B3146" s="122" t="s">
        <v>405</v>
      </c>
      <c r="D3146" t="s">
        <v>406</v>
      </c>
      <c r="E3146" s="8" t="str">
        <f t="shared" si="4341"/>
        <v>3146 WCINV-IS</v>
      </c>
      <c r="G3146" t="str">
        <f t="shared" ref="G3146:G3153" si="4387">E3146</f>
        <v>3146 WCINV-IS</v>
      </c>
      <c r="H3146" s="31"/>
      <c r="I3146" s="73"/>
      <c r="J3146" s="73"/>
      <c r="K3146" s="121" t="e">
        <f ca="1">'IS BS CF'!K$23</f>
        <v>#REF!</v>
      </c>
      <c r="L3146" s="121" t="e">
        <f ca="1">'IS BS CF'!L$23</f>
        <v>#REF!</v>
      </c>
      <c r="M3146" s="121" t="e">
        <f ca="1">'IS BS CF'!M$23</f>
        <v>#REF!</v>
      </c>
      <c r="N3146" s="121" t="e">
        <f ca="1">'IS BS CF'!N$23</f>
        <v>#REF!</v>
      </c>
      <c r="O3146" s="121" t="e">
        <f ca="1">'IS BS CF'!O$23</f>
        <v>#REF!</v>
      </c>
      <c r="P3146" s="121" t="e">
        <f ca="1">'IS BS CF'!P$23</f>
        <v>#REF!</v>
      </c>
      <c r="Q3146" s="121"/>
      <c r="R3146" s="121">
        <f>'IS BS CF'!R$23</f>
        <v>0</v>
      </c>
      <c r="S3146" s="121" t="e">
        <f ca="1">'IS BS CF'!S$23</f>
        <v>#REF!</v>
      </c>
      <c r="T3146" s="121" t="e">
        <f ca="1">'IS BS CF'!T$23</f>
        <v>#REF!</v>
      </c>
      <c r="U3146" s="121" t="e">
        <f ca="1">'IS BS CF'!U$23</f>
        <v>#REF!</v>
      </c>
      <c r="V3146" s="121" t="e">
        <f ca="1">'IS BS CF'!V$23</f>
        <v>#REF!</v>
      </c>
      <c r="W3146" s="121" t="e">
        <f ca="1">'IS BS CF'!W$23</f>
        <v>#REF!</v>
      </c>
      <c r="X3146" s="121" t="e">
        <f ca="1">'IS BS CF'!X$23</f>
        <v>#REF!</v>
      </c>
      <c r="Y3146" s="121" t="e">
        <f ca="1">'IS BS CF'!Y$23</f>
        <v>#REF!</v>
      </c>
      <c r="Z3146" s="121" t="e">
        <f ca="1">'IS BS CF'!Z$23</f>
        <v>#REF!</v>
      </c>
      <c r="AA3146" s="121" t="e">
        <f ca="1">'IS BS CF'!AA$23</f>
        <v>#REF!</v>
      </c>
      <c r="AB3146" s="121" t="e">
        <f ca="1">'IS BS CF'!AB$23</f>
        <v>#REF!</v>
      </c>
      <c r="AC3146" s="121" t="e">
        <f ca="1">'IS BS CF'!AC$23</f>
        <v>#REF!</v>
      </c>
      <c r="AD3146" s="121" t="e">
        <f ca="1">'IS BS CF'!AD$23</f>
        <v>#REF!</v>
      </c>
      <c r="AE3146" s="121" t="e">
        <f ca="1">'IS BS CF'!AE$23</f>
        <v>#REF!</v>
      </c>
      <c r="AF3146" s="121" t="e">
        <f ca="1">'IS BS CF'!AF$23</f>
        <v>#REF!</v>
      </c>
      <c r="AG3146" s="121" t="e">
        <f ca="1">'IS BS CF'!AG$23</f>
        <v>#REF!</v>
      </c>
      <c r="AH3146" s="121" t="e">
        <f ca="1">'IS BS CF'!AH$23</f>
        <v>#REF!</v>
      </c>
      <c r="AI3146" s="121" t="e">
        <f ca="1">'IS BS CF'!AI$23</f>
        <v>#REF!</v>
      </c>
      <c r="AJ3146" s="121" t="e">
        <f ca="1">'IS BS CF'!AJ$23</f>
        <v>#REF!</v>
      </c>
      <c r="AK3146" s="121" t="e">
        <f ca="1">'IS BS CF'!AK$23</f>
        <v>#REF!</v>
      </c>
      <c r="AL3146" s="121" t="e">
        <f ca="1">'IS BS CF'!AL$23</f>
        <v>#REF!</v>
      </c>
      <c r="AM3146" s="121" t="e">
        <f ca="1">'IS BS CF'!AM$23</f>
        <v>#REF!</v>
      </c>
      <c r="AN3146" s="121" t="e">
        <f ca="1">'IS BS CF'!AN$23</f>
        <v>#REF!</v>
      </c>
      <c r="AO3146" s="121" t="e">
        <f ca="1">'IS BS CF'!AO$23</f>
        <v>#REF!</v>
      </c>
      <c r="AP3146" s="121" t="e">
        <f ca="1">'IS BS CF'!AP$23</f>
        <v>#REF!</v>
      </c>
      <c r="AQ3146" s="121" t="e">
        <f ca="1">'IS BS CF'!AQ$23</f>
        <v>#REF!</v>
      </c>
      <c r="AR3146" s="121" t="e">
        <f ca="1">'IS BS CF'!AR$23</f>
        <v>#REF!</v>
      </c>
      <c r="AS3146" s="121" t="e">
        <f ca="1">'IS BS CF'!AS$23</f>
        <v>#REF!</v>
      </c>
      <c r="AT3146" s="121" t="e">
        <f ca="1">'IS BS CF'!AT$23</f>
        <v>#REF!</v>
      </c>
      <c r="AU3146" s="121" t="e">
        <f ca="1">'IS BS CF'!AU$23</f>
        <v>#REF!</v>
      </c>
      <c r="AV3146" s="121" t="e">
        <f ca="1">'IS BS CF'!AV$23</f>
        <v>#REF!</v>
      </c>
      <c r="AW3146" s="121" t="e">
        <f ca="1">'IS BS CF'!AW$23</f>
        <v>#REF!</v>
      </c>
      <c r="AX3146" s="121" t="e">
        <f ca="1">'IS BS CF'!AX$23</f>
        <v>#REF!</v>
      </c>
      <c r="AY3146" s="121" t="e">
        <f ca="1">'IS BS CF'!AY$23</f>
        <v>#REF!</v>
      </c>
      <c r="AZ3146" s="121" t="e">
        <f ca="1">'IS BS CF'!AZ$23</f>
        <v>#REF!</v>
      </c>
      <c r="BA3146" s="121" t="e">
        <f ca="1">'IS BS CF'!BA$23</f>
        <v>#REF!</v>
      </c>
      <c r="BB3146" s="121" t="e">
        <f ca="1">'IS BS CF'!BB$23</f>
        <v>#REF!</v>
      </c>
      <c r="BC3146" s="121" t="e">
        <f ca="1">'IS BS CF'!BC$23</f>
        <v>#REF!</v>
      </c>
      <c r="BD3146" s="121" t="e">
        <f ca="1">'IS BS CF'!BD$23</f>
        <v>#REF!</v>
      </c>
      <c r="BE3146" s="121" t="e">
        <f ca="1">'IS BS CF'!BE$23</f>
        <v>#REF!</v>
      </c>
      <c r="BF3146" s="121" t="e">
        <f ca="1">'IS BS CF'!BF$23</f>
        <v>#REF!</v>
      </c>
      <c r="BG3146" s="121" t="e">
        <f ca="1">'IS BS CF'!BG$23</f>
        <v>#REF!</v>
      </c>
      <c r="BH3146" s="121" t="e">
        <f ca="1">'IS BS CF'!BH$23</f>
        <v>#REF!</v>
      </c>
      <c r="BI3146" s="121" t="e">
        <f ca="1">'IS BS CF'!BI$23</f>
        <v>#REF!</v>
      </c>
      <c r="BJ3146" s="121" t="e">
        <f ca="1">'IS BS CF'!BJ$23</f>
        <v>#REF!</v>
      </c>
      <c r="BK3146" s="121" t="e">
        <f ca="1">'IS BS CF'!BK$23</f>
        <v>#REF!</v>
      </c>
      <c r="BL3146" s="121" t="e">
        <f ca="1">'IS BS CF'!BL$23</f>
        <v>#REF!</v>
      </c>
      <c r="BM3146" s="121" t="e">
        <f ca="1">'IS BS CF'!BM$23</f>
        <v>#REF!</v>
      </c>
      <c r="BN3146" s="121" t="e">
        <f ca="1">'IS BS CF'!BN$23</f>
        <v>#REF!</v>
      </c>
      <c r="BO3146" s="121" t="e">
        <f ca="1">'IS BS CF'!BO$23</f>
        <v>#REF!</v>
      </c>
      <c r="BP3146" s="121" t="e">
        <f ca="1">'IS BS CF'!BP$23</f>
        <v>#REF!</v>
      </c>
      <c r="BQ3146" s="121" t="e">
        <f ca="1">'IS BS CF'!BQ$23</f>
        <v>#REF!</v>
      </c>
      <c r="BR3146" s="121" t="e">
        <f ca="1">'IS BS CF'!BR$23</f>
        <v>#REF!</v>
      </c>
      <c r="BS3146" s="121" t="e">
        <f ca="1">'IS BS CF'!BS$23</f>
        <v>#REF!</v>
      </c>
      <c r="BT3146" s="121" t="e">
        <f ca="1">'IS BS CF'!BT$23</f>
        <v>#REF!</v>
      </c>
      <c r="BU3146" s="121" t="e">
        <f ca="1">'IS BS CF'!BU$23</f>
        <v>#REF!</v>
      </c>
      <c r="BV3146" s="121" t="e">
        <f ca="1">'IS BS CF'!BV$23</f>
        <v>#REF!</v>
      </c>
      <c r="BW3146" s="121" t="e">
        <f ca="1">'IS BS CF'!BW$23</f>
        <v>#REF!</v>
      </c>
      <c r="BX3146" s="121" t="e">
        <f ca="1">'IS BS CF'!BX$23</f>
        <v>#REF!</v>
      </c>
      <c r="BY3146" s="121" t="e">
        <f ca="1">'IS BS CF'!BY$23</f>
        <v>#REF!</v>
      </c>
      <c r="BZ3146" s="121" t="e">
        <f ca="1">'IS BS CF'!BZ$23</f>
        <v>#REF!</v>
      </c>
      <c r="CA3146" s="121" t="e">
        <f ca="1">'IS BS CF'!CA$23</f>
        <v>#REF!</v>
      </c>
      <c r="CB3146" s="121" t="e">
        <f ca="1">'IS BS CF'!CB$23</f>
        <v>#REF!</v>
      </c>
      <c r="CC3146" s="121" t="e">
        <f ca="1">'IS BS CF'!CC$23</f>
        <v>#REF!</v>
      </c>
      <c r="CD3146" s="121" t="e">
        <f ca="1">'IS BS CF'!CD$23</f>
        <v>#REF!</v>
      </c>
      <c r="CE3146" s="121" t="e">
        <f ca="1">'IS BS CF'!CE$23</f>
        <v>#REF!</v>
      </c>
      <c r="CF3146" s="121" t="e">
        <f ca="1">'IS BS CF'!CF$23</f>
        <v>#REF!</v>
      </c>
      <c r="CG3146" s="121" t="e">
        <f ca="1">'IS BS CF'!CG$23</f>
        <v>#REF!</v>
      </c>
      <c r="CH3146" s="121" t="e">
        <f ca="1">'IS BS CF'!CH$23</f>
        <v>#REF!</v>
      </c>
      <c r="CI3146" s="121" t="e">
        <f ca="1">'IS BS CF'!CI$23</f>
        <v>#REF!</v>
      </c>
      <c r="CJ3146" s="121" t="e">
        <f ca="1">'IS BS CF'!CJ$23</f>
        <v>#REF!</v>
      </c>
      <c r="CK3146" s="121" t="e">
        <f ca="1">'IS BS CF'!CK$23</f>
        <v>#REF!</v>
      </c>
      <c r="CL3146" s="121" t="e">
        <f ca="1">'IS BS CF'!CL$23</f>
        <v>#REF!</v>
      </c>
    </row>
    <row r="3147" spans="2:90" x14ac:dyDescent="0.4">
      <c r="B3147" s="67"/>
      <c r="D3147" t="s">
        <v>406</v>
      </c>
      <c r="E3147" s="8" t="str">
        <f t="shared" si="4341"/>
        <v>3147 WCINV-IS</v>
      </c>
      <c r="G3147" t="str">
        <f t="shared" si="4387"/>
        <v>3147 WCINV-IS</v>
      </c>
      <c r="H3147" s="31"/>
      <c r="I3147" s="73"/>
      <c r="J3147" s="73"/>
      <c r="K3147" s="31"/>
      <c r="L3147" s="31"/>
      <c r="M3147" s="31"/>
      <c r="N3147" s="31"/>
      <c r="O3147" s="31"/>
      <c r="P3147" s="31"/>
      <c r="R3147" s="67"/>
      <c r="S3147" s="67"/>
      <c r="T3147" s="67"/>
      <c r="U3147" s="67"/>
      <c r="V3147" s="67"/>
      <c r="W3147" s="67"/>
      <c r="X3147" s="67"/>
      <c r="Y3147" s="67"/>
      <c r="Z3147" s="67"/>
      <c r="AA3147" s="67"/>
      <c r="AB3147" s="67"/>
      <c r="AC3147" s="67"/>
      <c r="AD3147" s="67"/>
      <c r="AE3147" s="67"/>
      <c r="AF3147" s="67"/>
      <c r="AG3147" s="67"/>
      <c r="AH3147" s="67"/>
      <c r="AI3147" s="67"/>
      <c r="AJ3147" s="67"/>
      <c r="AK3147" s="67"/>
      <c r="AL3147" s="67"/>
      <c r="AM3147" s="67"/>
      <c r="AN3147" s="67"/>
      <c r="AO3147" s="67"/>
      <c r="AP3147" s="67"/>
      <c r="AQ3147" s="67"/>
      <c r="AR3147" s="67"/>
      <c r="AS3147" s="67"/>
      <c r="AT3147" s="67"/>
      <c r="AU3147" s="67"/>
      <c r="AV3147" s="67"/>
      <c r="AW3147" s="67"/>
      <c r="AX3147" s="67"/>
      <c r="AY3147" s="67"/>
      <c r="AZ3147" s="67"/>
      <c r="BA3147" s="67"/>
      <c r="BB3147" s="67"/>
      <c r="BC3147" s="67"/>
      <c r="BD3147" s="67"/>
      <c r="BE3147" s="67"/>
      <c r="BF3147" s="67"/>
      <c r="BG3147" s="67"/>
      <c r="BH3147" s="67"/>
      <c r="BI3147" s="67"/>
      <c r="BJ3147" s="67"/>
      <c r="BK3147" s="67"/>
      <c r="BL3147" s="67"/>
      <c r="BM3147" s="67"/>
      <c r="BN3147" s="67"/>
      <c r="BO3147" s="67"/>
      <c r="BP3147" s="67"/>
      <c r="BQ3147" s="67"/>
      <c r="BR3147" s="67"/>
      <c r="BS3147" s="67"/>
      <c r="BT3147" s="67"/>
      <c r="BU3147" s="67"/>
      <c r="BV3147" s="67"/>
      <c r="BW3147" s="67"/>
      <c r="BX3147" s="67"/>
      <c r="BY3147" s="67"/>
      <c r="BZ3147" s="67"/>
      <c r="CA3147" s="67"/>
      <c r="CB3147" s="67"/>
      <c r="CC3147" s="67"/>
      <c r="CD3147" s="67"/>
      <c r="CE3147" s="67"/>
      <c r="CF3147" s="67"/>
      <c r="CG3147" s="67"/>
      <c r="CH3147" s="67"/>
      <c r="CI3147" s="67"/>
      <c r="CJ3147" s="67"/>
      <c r="CK3147" s="67"/>
      <c r="CL3147" s="67"/>
    </row>
    <row r="3148" spans="2:90" x14ac:dyDescent="0.4">
      <c r="B3148" s="126" t="s">
        <v>398</v>
      </c>
      <c r="D3148" t="s">
        <v>406</v>
      </c>
      <c r="E3148" s="8" t="str">
        <f t="shared" si="4341"/>
        <v>3148 WCINV-IS</v>
      </c>
      <c r="G3148" t="str">
        <f t="shared" si="4387"/>
        <v>3148 WCINV-IS</v>
      </c>
      <c r="I3148"/>
      <c r="J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row>
    <row r="3149" spans="2:90" x14ac:dyDescent="0.4">
      <c r="B3149" s="141" t="s">
        <v>238</v>
      </c>
      <c r="D3149" t="s">
        <v>406</v>
      </c>
      <c r="E3149" s="8" t="str">
        <f t="shared" si="4341"/>
        <v>3149 WCINV-IS</v>
      </c>
      <c r="G3149" t="str">
        <f t="shared" si="4387"/>
        <v>3149 WCINV-IS</v>
      </c>
      <c r="H3149" s="12"/>
      <c r="I3149" s="60"/>
      <c r="J3149" s="60"/>
      <c r="K3149" s="17">
        <v>30</v>
      </c>
      <c r="L3149" s="17">
        <v>30</v>
      </c>
      <c r="M3149" s="17">
        <v>30</v>
      </c>
      <c r="N3149" s="17">
        <v>30</v>
      </c>
      <c r="O3149" s="17">
        <v>30</v>
      </c>
      <c r="P3149" s="17">
        <v>30</v>
      </c>
      <c r="R3149" s="15"/>
      <c r="S3149" s="15" cm="1">
        <f t="array" ref="S3149">INDEX($K:$P,ROW(),MATCH(S$3,$K$2:$P$2,0))</f>
        <v>30</v>
      </c>
      <c r="T3149" s="15" cm="1">
        <f t="array" ref="T3149">INDEX($K:$P,ROW(),MATCH(T$3,$K$2:$P$2,0))</f>
        <v>30</v>
      </c>
      <c r="U3149" s="15" cm="1">
        <f t="array" ref="U3149">INDEX($K:$P,ROW(),MATCH(U$3,$K$2:$P$2,0))</f>
        <v>30</v>
      </c>
      <c r="V3149" s="15" cm="1">
        <f t="array" ref="V3149">INDEX($K:$P,ROW(),MATCH(V$3,$K$2:$P$2,0))</f>
        <v>30</v>
      </c>
      <c r="W3149" s="15" cm="1">
        <f t="array" ref="W3149">INDEX($K:$P,ROW(),MATCH(W$3,$K$2:$P$2,0))</f>
        <v>30</v>
      </c>
      <c r="X3149" s="15" cm="1">
        <f t="array" ref="X3149">INDEX($K:$P,ROW(),MATCH(X$3,$K$2:$P$2,0))</f>
        <v>30</v>
      </c>
      <c r="Y3149" s="15" cm="1">
        <f t="array" ref="Y3149">INDEX($K:$P,ROW(),MATCH(Y$3,$K$2:$P$2,0))</f>
        <v>30</v>
      </c>
      <c r="Z3149" s="15" cm="1">
        <f t="array" ref="Z3149">INDEX($K:$P,ROW(),MATCH(Z$3,$K$2:$P$2,0))</f>
        <v>30</v>
      </c>
      <c r="AA3149" s="15" cm="1">
        <f t="array" ref="AA3149">INDEX($K:$P,ROW(),MATCH(AA$3,$K$2:$P$2,0))</f>
        <v>30</v>
      </c>
      <c r="AB3149" s="15" cm="1">
        <f t="array" ref="AB3149">INDEX($K:$P,ROW(),MATCH(AB$3,$K$2:$P$2,0))</f>
        <v>30</v>
      </c>
      <c r="AC3149" s="15" cm="1">
        <f t="array" ref="AC3149">INDEX($K:$P,ROW(),MATCH(AC$3,$K$2:$P$2,0))</f>
        <v>30</v>
      </c>
      <c r="AD3149" s="15" cm="1">
        <f t="array" ref="AD3149">INDEX($K:$P,ROW(),MATCH(AD$3,$K$2:$P$2,0))</f>
        <v>30</v>
      </c>
      <c r="AE3149" s="15" cm="1">
        <f t="array" ref="AE3149">INDEX($K:$P,ROW(),MATCH(AE$3,$K$2:$P$2,0))</f>
        <v>30</v>
      </c>
      <c r="AF3149" s="15" cm="1">
        <f t="array" ref="AF3149">INDEX($K:$P,ROW(),MATCH(AF$3,$K$2:$P$2,0))</f>
        <v>30</v>
      </c>
      <c r="AG3149" s="15" cm="1">
        <f t="array" ref="AG3149">INDEX($K:$P,ROW(),MATCH(AG$3,$K$2:$P$2,0))</f>
        <v>30</v>
      </c>
      <c r="AH3149" s="15" cm="1">
        <f t="array" ref="AH3149">INDEX($K:$P,ROW(),MATCH(AH$3,$K$2:$P$2,0))</f>
        <v>30</v>
      </c>
      <c r="AI3149" s="15" cm="1">
        <f t="array" ref="AI3149">INDEX($K:$P,ROW(),MATCH(AI$3,$K$2:$P$2,0))</f>
        <v>30</v>
      </c>
      <c r="AJ3149" s="15" cm="1">
        <f t="array" ref="AJ3149">INDEX($K:$P,ROW(),MATCH(AJ$3,$K$2:$P$2,0))</f>
        <v>30</v>
      </c>
      <c r="AK3149" s="15" cm="1">
        <f t="array" ref="AK3149">INDEX($K:$P,ROW(),MATCH(AK$3,$K$2:$P$2,0))</f>
        <v>30</v>
      </c>
      <c r="AL3149" s="15" cm="1">
        <f t="array" ref="AL3149">INDEX($K:$P,ROW(),MATCH(AL$3,$K$2:$P$2,0))</f>
        <v>30</v>
      </c>
      <c r="AM3149" s="15" cm="1">
        <f t="array" ref="AM3149">INDEX($K:$P,ROW(),MATCH(AM$3,$K$2:$P$2,0))</f>
        <v>30</v>
      </c>
      <c r="AN3149" s="15" cm="1">
        <f t="array" ref="AN3149">INDEX($K:$P,ROW(),MATCH(AN$3,$K$2:$P$2,0))</f>
        <v>30</v>
      </c>
      <c r="AO3149" s="15" cm="1">
        <f t="array" ref="AO3149">INDEX($K:$P,ROW(),MATCH(AO$3,$K$2:$P$2,0))</f>
        <v>30</v>
      </c>
      <c r="AP3149" s="15" cm="1">
        <f t="array" ref="AP3149">INDEX($K:$P,ROW(),MATCH(AP$3,$K$2:$P$2,0))</f>
        <v>30</v>
      </c>
      <c r="AQ3149" s="15" cm="1">
        <f t="array" ref="AQ3149">INDEX($K:$P,ROW(),MATCH(AQ$3,$K$2:$P$2,0))</f>
        <v>30</v>
      </c>
      <c r="AR3149" s="15" cm="1">
        <f t="array" ref="AR3149">INDEX($K:$P,ROW(),MATCH(AR$3,$K$2:$P$2,0))</f>
        <v>30</v>
      </c>
      <c r="AS3149" s="15" cm="1">
        <f t="array" ref="AS3149">INDEX($K:$P,ROW(),MATCH(AS$3,$K$2:$P$2,0))</f>
        <v>30</v>
      </c>
      <c r="AT3149" s="15" cm="1">
        <f t="array" ref="AT3149">INDEX($K:$P,ROW(),MATCH(AT$3,$K$2:$P$2,0))</f>
        <v>30</v>
      </c>
      <c r="AU3149" s="15" cm="1">
        <f t="array" ref="AU3149">INDEX($K:$P,ROW(),MATCH(AU$3,$K$2:$P$2,0))</f>
        <v>30</v>
      </c>
      <c r="AV3149" s="15" cm="1">
        <f t="array" ref="AV3149">INDEX($K:$P,ROW(),MATCH(AV$3,$K$2:$P$2,0))</f>
        <v>30</v>
      </c>
      <c r="AW3149" s="15" cm="1">
        <f t="array" ref="AW3149">INDEX($K:$P,ROW(),MATCH(AW$3,$K$2:$P$2,0))</f>
        <v>30</v>
      </c>
      <c r="AX3149" s="15" cm="1">
        <f t="array" ref="AX3149">INDEX($K:$P,ROW(),MATCH(AX$3,$K$2:$P$2,0))</f>
        <v>30</v>
      </c>
      <c r="AY3149" s="15" cm="1">
        <f t="array" ref="AY3149">INDEX($K:$P,ROW(),MATCH(AY$3,$K$2:$P$2,0))</f>
        <v>30</v>
      </c>
      <c r="AZ3149" s="15" cm="1">
        <f t="array" ref="AZ3149">INDEX($K:$P,ROW(),MATCH(AZ$3,$K$2:$P$2,0))</f>
        <v>30</v>
      </c>
      <c r="BA3149" s="15" cm="1">
        <f t="array" ref="BA3149">INDEX($K:$P,ROW(),MATCH(BA$3,$K$2:$P$2,0))</f>
        <v>30</v>
      </c>
      <c r="BB3149" s="15" cm="1">
        <f t="array" ref="BB3149">INDEX($K:$P,ROW(),MATCH(BB$3,$K$2:$P$2,0))</f>
        <v>30</v>
      </c>
      <c r="BC3149" s="15" cm="1">
        <f t="array" ref="BC3149">INDEX($K:$P,ROW(),MATCH(BC$3,$K$2:$P$2,0))</f>
        <v>30</v>
      </c>
      <c r="BD3149" s="15" cm="1">
        <f t="array" ref="BD3149">INDEX($K:$P,ROW(),MATCH(BD$3,$K$2:$P$2,0))</f>
        <v>30</v>
      </c>
      <c r="BE3149" s="15" cm="1">
        <f t="array" ref="BE3149">INDEX($K:$P,ROW(),MATCH(BE$3,$K$2:$P$2,0))</f>
        <v>30</v>
      </c>
      <c r="BF3149" s="15" cm="1">
        <f t="array" ref="BF3149">INDEX($K:$P,ROW(),MATCH(BF$3,$K$2:$P$2,0))</f>
        <v>30</v>
      </c>
      <c r="BG3149" s="15" cm="1">
        <f t="array" ref="BG3149">INDEX($K:$P,ROW(),MATCH(BG$3,$K$2:$P$2,0))</f>
        <v>30</v>
      </c>
      <c r="BH3149" s="15" cm="1">
        <f t="array" ref="BH3149">INDEX($K:$P,ROW(),MATCH(BH$3,$K$2:$P$2,0))</f>
        <v>30</v>
      </c>
      <c r="BI3149" s="15" cm="1">
        <f t="array" ref="BI3149">INDEX($K:$P,ROW(),MATCH(BI$3,$K$2:$P$2,0))</f>
        <v>30</v>
      </c>
      <c r="BJ3149" s="15" cm="1">
        <f t="array" ref="BJ3149">INDEX($K:$P,ROW(),MATCH(BJ$3,$K$2:$P$2,0))</f>
        <v>30</v>
      </c>
      <c r="BK3149" s="15" cm="1">
        <f t="array" ref="BK3149">INDEX($K:$P,ROW(),MATCH(BK$3,$K$2:$P$2,0))</f>
        <v>30</v>
      </c>
      <c r="BL3149" s="15" cm="1">
        <f t="array" ref="BL3149">INDEX($K:$P,ROW(),MATCH(BL$3,$K$2:$P$2,0))</f>
        <v>30</v>
      </c>
      <c r="BM3149" s="15" cm="1">
        <f t="array" ref="BM3149">INDEX($K:$P,ROW(),MATCH(BM$3,$K$2:$P$2,0))</f>
        <v>30</v>
      </c>
      <c r="BN3149" s="15" cm="1">
        <f t="array" ref="BN3149">INDEX($K:$P,ROW(),MATCH(BN$3,$K$2:$P$2,0))</f>
        <v>30</v>
      </c>
      <c r="BO3149" s="15" cm="1">
        <f t="array" ref="BO3149">INDEX($K:$P,ROW(),MATCH(BO$3,$K$2:$P$2,0))</f>
        <v>30</v>
      </c>
      <c r="BP3149" s="15" cm="1">
        <f t="array" ref="BP3149">INDEX($K:$P,ROW(),MATCH(BP$3,$K$2:$P$2,0))</f>
        <v>30</v>
      </c>
      <c r="BQ3149" s="15" cm="1">
        <f t="array" ref="BQ3149">INDEX($K:$P,ROW(),MATCH(BQ$3,$K$2:$P$2,0))</f>
        <v>30</v>
      </c>
      <c r="BR3149" s="15" cm="1">
        <f t="array" ref="BR3149">INDEX($K:$P,ROW(),MATCH(BR$3,$K$2:$P$2,0))</f>
        <v>30</v>
      </c>
      <c r="BS3149" s="15" cm="1">
        <f t="array" ref="BS3149">INDEX($K:$P,ROW(),MATCH(BS$3,$K$2:$P$2,0))</f>
        <v>30</v>
      </c>
      <c r="BT3149" s="15" cm="1">
        <f t="array" ref="BT3149">INDEX($K:$P,ROW(),MATCH(BT$3,$K$2:$P$2,0))</f>
        <v>30</v>
      </c>
      <c r="BU3149" s="15" cm="1">
        <f t="array" ref="BU3149">INDEX($K:$P,ROW(),MATCH(BU$3,$K$2:$P$2,0))</f>
        <v>30</v>
      </c>
      <c r="BV3149" s="15" cm="1">
        <f t="array" ref="BV3149">INDEX($K:$P,ROW(),MATCH(BV$3,$K$2:$P$2,0))</f>
        <v>30</v>
      </c>
      <c r="BW3149" s="15" cm="1">
        <f t="array" ref="BW3149">INDEX($K:$P,ROW(),MATCH(BW$3,$K$2:$P$2,0))</f>
        <v>30</v>
      </c>
      <c r="BX3149" s="15" cm="1">
        <f t="array" ref="BX3149">INDEX($K:$P,ROW(),MATCH(BX$3,$K$2:$P$2,0))</f>
        <v>30</v>
      </c>
      <c r="BY3149" s="15" cm="1">
        <f t="array" ref="BY3149">INDEX($K:$P,ROW(),MATCH(BY$3,$K$2:$P$2,0))</f>
        <v>30</v>
      </c>
      <c r="BZ3149" s="15" cm="1">
        <f t="array" ref="BZ3149">INDEX($K:$P,ROW(),MATCH(BZ$3,$K$2:$P$2,0))</f>
        <v>30</v>
      </c>
      <c r="CA3149" s="15" cm="1">
        <f t="array" ref="CA3149">INDEX($K:$P,ROW(),MATCH(CA$3,$K$2:$P$2,0))</f>
        <v>30</v>
      </c>
      <c r="CB3149" s="15" cm="1">
        <f t="array" ref="CB3149">INDEX($K:$P,ROW(),MATCH(CB$3,$K$2:$P$2,0))</f>
        <v>30</v>
      </c>
      <c r="CC3149" s="15" cm="1">
        <f t="array" ref="CC3149">INDEX($K:$P,ROW(),MATCH(CC$3,$K$2:$P$2,0))</f>
        <v>30</v>
      </c>
      <c r="CD3149" s="15" cm="1">
        <f t="array" ref="CD3149">INDEX($K:$P,ROW(),MATCH(CD$3,$K$2:$P$2,0))</f>
        <v>30</v>
      </c>
      <c r="CE3149" s="15" cm="1">
        <f t="array" ref="CE3149">INDEX($K:$P,ROW(),MATCH(CE$3,$K$2:$P$2,0))</f>
        <v>30</v>
      </c>
      <c r="CF3149" s="15" cm="1">
        <f t="array" ref="CF3149">INDEX($K:$P,ROW(),MATCH(CF$3,$K$2:$P$2,0))</f>
        <v>30</v>
      </c>
      <c r="CG3149" s="15" cm="1">
        <f t="array" ref="CG3149">INDEX($K:$P,ROW(),MATCH(CG$3,$K$2:$P$2,0))</f>
        <v>30</v>
      </c>
      <c r="CH3149" s="15" cm="1">
        <f t="array" ref="CH3149">INDEX($K:$P,ROW(),MATCH(CH$3,$K$2:$P$2,0))</f>
        <v>30</v>
      </c>
      <c r="CI3149" s="15" cm="1">
        <f t="array" ref="CI3149">INDEX($K:$P,ROW(),MATCH(CI$3,$K$2:$P$2,0))</f>
        <v>30</v>
      </c>
      <c r="CJ3149" s="15" cm="1">
        <f t="array" ref="CJ3149">INDEX($K:$P,ROW(),MATCH(CJ$3,$K$2:$P$2,0))</f>
        <v>30</v>
      </c>
      <c r="CK3149" s="15" cm="1">
        <f t="array" ref="CK3149">INDEX($K:$P,ROW(),MATCH(CK$3,$K$2:$P$2,0))</f>
        <v>30</v>
      </c>
      <c r="CL3149" s="15" cm="1">
        <f t="array" ref="CL3149">INDEX($K:$P,ROW(),MATCH(CL$3,$K$2:$P$2,0))</f>
        <v>30</v>
      </c>
    </row>
    <row r="3150" spans="2:90" x14ac:dyDescent="0.4">
      <c r="B3150" s="123" t="s">
        <v>36</v>
      </c>
      <c r="C3150" t="s">
        <v>224</v>
      </c>
      <c r="D3150" t="s">
        <v>406</v>
      </c>
      <c r="E3150" s="8" t="str">
        <f t="shared" si="4341"/>
        <v>3150 WCINV-IS</v>
      </c>
      <c r="G3150" t="str">
        <f t="shared" si="4387"/>
        <v>3150 WCINV-IS</v>
      </c>
      <c r="H3150" s="27"/>
      <c r="I3150" s="78"/>
      <c r="J3150" s="78"/>
      <c r="K3150" s="115" t="e">
        <f t="shared" ref="K3150:P3150" ca="1" si="4388">SUMIF($4:$4,K$2,3150:3150)</f>
        <v>#REF!</v>
      </c>
      <c r="L3150" s="115" t="e">
        <f t="shared" ca="1" si="4388"/>
        <v>#REF!</v>
      </c>
      <c r="M3150" s="115" t="e">
        <f t="shared" ca="1" si="4388"/>
        <v>#REF!</v>
      </c>
      <c r="N3150" s="115" t="e">
        <f t="shared" ca="1" si="4388"/>
        <v>#REF!</v>
      </c>
      <c r="O3150" s="115" t="e">
        <f t="shared" ca="1" si="4388"/>
        <v>#REF!</v>
      </c>
      <c r="P3150" s="115" t="e">
        <f t="shared" ca="1" si="4388"/>
        <v>#REF!</v>
      </c>
      <c r="R3150" s="115"/>
      <c r="S3150" s="115" t="e">
        <f t="shared" ref="S3150:AX3150" ca="1" si="4389">MIN(-S3149/30*S3146,R3150-S3146)</f>
        <v>#REF!</v>
      </c>
      <c r="T3150" s="115" t="e">
        <f t="shared" ca="1" si="4389"/>
        <v>#REF!</v>
      </c>
      <c r="U3150" s="115" t="e">
        <f t="shared" ca="1" si="4389"/>
        <v>#REF!</v>
      </c>
      <c r="V3150" s="115" t="e">
        <f t="shared" ca="1" si="4389"/>
        <v>#REF!</v>
      </c>
      <c r="W3150" s="115" t="e">
        <f t="shared" ca="1" si="4389"/>
        <v>#REF!</v>
      </c>
      <c r="X3150" s="115" t="e">
        <f t="shared" ca="1" si="4389"/>
        <v>#REF!</v>
      </c>
      <c r="Y3150" s="115" t="e">
        <f t="shared" ca="1" si="4389"/>
        <v>#REF!</v>
      </c>
      <c r="Z3150" s="115" t="e">
        <f t="shared" ca="1" si="4389"/>
        <v>#REF!</v>
      </c>
      <c r="AA3150" s="115" t="e">
        <f t="shared" ca="1" si="4389"/>
        <v>#REF!</v>
      </c>
      <c r="AB3150" s="115" t="e">
        <f t="shared" ca="1" si="4389"/>
        <v>#REF!</v>
      </c>
      <c r="AC3150" s="115" t="e">
        <f t="shared" ca="1" si="4389"/>
        <v>#REF!</v>
      </c>
      <c r="AD3150" s="115" t="e">
        <f t="shared" ca="1" si="4389"/>
        <v>#REF!</v>
      </c>
      <c r="AE3150" s="115" t="e">
        <f t="shared" ca="1" si="4389"/>
        <v>#REF!</v>
      </c>
      <c r="AF3150" s="115" t="e">
        <f t="shared" ca="1" si="4389"/>
        <v>#REF!</v>
      </c>
      <c r="AG3150" s="115" t="e">
        <f t="shared" ca="1" si="4389"/>
        <v>#REF!</v>
      </c>
      <c r="AH3150" s="115" t="e">
        <f t="shared" ca="1" si="4389"/>
        <v>#REF!</v>
      </c>
      <c r="AI3150" s="115" t="e">
        <f t="shared" ca="1" si="4389"/>
        <v>#REF!</v>
      </c>
      <c r="AJ3150" s="115" t="e">
        <f t="shared" ca="1" si="4389"/>
        <v>#REF!</v>
      </c>
      <c r="AK3150" s="115" t="e">
        <f t="shared" ca="1" si="4389"/>
        <v>#REF!</v>
      </c>
      <c r="AL3150" s="115" t="e">
        <f t="shared" ca="1" si="4389"/>
        <v>#REF!</v>
      </c>
      <c r="AM3150" s="115" t="e">
        <f t="shared" ca="1" si="4389"/>
        <v>#REF!</v>
      </c>
      <c r="AN3150" s="115" t="e">
        <f t="shared" ca="1" si="4389"/>
        <v>#REF!</v>
      </c>
      <c r="AO3150" s="115" t="e">
        <f t="shared" ca="1" si="4389"/>
        <v>#REF!</v>
      </c>
      <c r="AP3150" s="115" t="e">
        <f t="shared" ca="1" si="4389"/>
        <v>#REF!</v>
      </c>
      <c r="AQ3150" s="115" t="e">
        <f t="shared" ca="1" si="4389"/>
        <v>#REF!</v>
      </c>
      <c r="AR3150" s="115" t="e">
        <f t="shared" ca="1" si="4389"/>
        <v>#REF!</v>
      </c>
      <c r="AS3150" s="115" t="e">
        <f t="shared" ca="1" si="4389"/>
        <v>#REF!</v>
      </c>
      <c r="AT3150" s="115" t="e">
        <f t="shared" ca="1" si="4389"/>
        <v>#REF!</v>
      </c>
      <c r="AU3150" s="115" t="e">
        <f t="shared" ca="1" si="4389"/>
        <v>#REF!</v>
      </c>
      <c r="AV3150" s="115" t="e">
        <f t="shared" ca="1" si="4389"/>
        <v>#REF!</v>
      </c>
      <c r="AW3150" s="115" t="e">
        <f t="shared" ca="1" si="4389"/>
        <v>#REF!</v>
      </c>
      <c r="AX3150" s="115" t="e">
        <f t="shared" ca="1" si="4389"/>
        <v>#REF!</v>
      </c>
      <c r="AY3150" s="115" t="e">
        <f t="shared" ref="AY3150:CD3150" ca="1" si="4390">MIN(-AY3149/30*AY3146,AX3150-AY3146)</f>
        <v>#REF!</v>
      </c>
      <c r="AZ3150" s="115" t="e">
        <f t="shared" ca="1" si="4390"/>
        <v>#REF!</v>
      </c>
      <c r="BA3150" s="115" t="e">
        <f t="shared" ca="1" si="4390"/>
        <v>#REF!</v>
      </c>
      <c r="BB3150" s="115" t="e">
        <f t="shared" ca="1" si="4390"/>
        <v>#REF!</v>
      </c>
      <c r="BC3150" s="115" t="e">
        <f t="shared" ca="1" si="4390"/>
        <v>#REF!</v>
      </c>
      <c r="BD3150" s="115" t="e">
        <f t="shared" ca="1" si="4390"/>
        <v>#REF!</v>
      </c>
      <c r="BE3150" s="115" t="e">
        <f t="shared" ca="1" si="4390"/>
        <v>#REF!</v>
      </c>
      <c r="BF3150" s="115" t="e">
        <f t="shared" ca="1" si="4390"/>
        <v>#REF!</v>
      </c>
      <c r="BG3150" s="115" t="e">
        <f t="shared" ca="1" si="4390"/>
        <v>#REF!</v>
      </c>
      <c r="BH3150" s="115" t="e">
        <f t="shared" ca="1" si="4390"/>
        <v>#REF!</v>
      </c>
      <c r="BI3150" s="115" t="e">
        <f t="shared" ca="1" si="4390"/>
        <v>#REF!</v>
      </c>
      <c r="BJ3150" s="115" t="e">
        <f t="shared" ca="1" si="4390"/>
        <v>#REF!</v>
      </c>
      <c r="BK3150" s="115" t="e">
        <f t="shared" ca="1" si="4390"/>
        <v>#REF!</v>
      </c>
      <c r="BL3150" s="115" t="e">
        <f t="shared" ca="1" si="4390"/>
        <v>#REF!</v>
      </c>
      <c r="BM3150" s="115" t="e">
        <f t="shared" ca="1" si="4390"/>
        <v>#REF!</v>
      </c>
      <c r="BN3150" s="115" t="e">
        <f t="shared" ca="1" si="4390"/>
        <v>#REF!</v>
      </c>
      <c r="BO3150" s="115" t="e">
        <f t="shared" ca="1" si="4390"/>
        <v>#REF!</v>
      </c>
      <c r="BP3150" s="115" t="e">
        <f t="shared" ca="1" si="4390"/>
        <v>#REF!</v>
      </c>
      <c r="BQ3150" s="115" t="e">
        <f t="shared" ca="1" si="4390"/>
        <v>#REF!</v>
      </c>
      <c r="BR3150" s="115" t="e">
        <f t="shared" ca="1" si="4390"/>
        <v>#REF!</v>
      </c>
      <c r="BS3150" s="115" t="e">
        <f t="shared" ca="1" si="4390"/>
        <v>#REF!</v>
      </c>
      <c r="BT3150" s="115" t="e">
        <f t="shared" ca="1" si="4390"/>
        <v>#REF!</v>
      </c>
      <c r="BU3150" s="115" t="e">
        <f t="shared" ca="1" si="4390"/>
        <v>#REF!</v>
      </c>
      <c r="BV3150" s="115" t="e">
        <f t="shared" ca="1" si="4390"/>
        <v>#REF!</v>
      </c>
      <c r="BW3150" s="115" t="e">
        <f t="shared" ca="1" si="4390"/>
        <v>#REF!</v>
      </c>
      <c r="BX3150" s="115" t="e">
        <f t="shared" ca="1" si="4390"/>
        <v>#REF!</v>
      </c>
      <c r="BY3150" s="115" t="e">
        <f t="shared" ca="1" si="4390"/>
        <v>#REF!</v>
      </c>
      <c r="BZ3150" s="115" t="e">
        <f t="shared" ca="1" si="4390"/>
        <v>#REF!</v>
      </c>
      <c r="CA3150" s="115" t="e">
        <f t="shared" ca="1" si="4390"/>
        <v>#REF!</v>
      </c>
      <c r="CB3150" s="115" t="e">
        <f t="shared" ca="1" si="4390"/>
        <v>#REF!</v>
      </c>
      <c r="CC3150" s="115" t="e">
        <f t="shared" ca="1" si="4390"/>
        <v>#REF!</v>
      </c>
      <c r="CD3150" s="115" t="e">
        <f t="shared" ca="1" si="4390"/>
        <v>#REF!</v>
      </c>
      <c r="CE3150" s="115" t="e">
        <f t="shared" ref="CE3150:CL3150" ca="1" si="4391">MIN(-CE3149/30*CE3146,CD3150-CE3146)</f>
        <v>#REF!</v>
      </c>
      <c r="CF3150" s="115" t="e">
        <f t="shared" ca="1" si="4391"/>
        <v>#REF!</v>
      </c>
      <c r="CG3150" s="115" t="e">
        <f t="shared" ca="1" si="4391"/>
        <v>#REF!</v>
      </c>
      <c r="CH3150" s="115" t="e">
        <f t="shared" ca="1" si="4391"/>
        <v>#REF!</v>
      </c>
      <c r="CI3150" s="115" t="e">
        <f t="shared" ca="1" si="4391"/>
        <v>#REF!</v>
      </c>
      <c r="CJ3150" s="115" t="e">
        <f t="shared" ca="1" si="4391"/>
        <v>#REF!</v>
      </c>
      <c r="CK3150" s="115" t="e">
        <f t="shared" ca="1" si="4391"/>
        <v>#REF!</v>
      </c>
      <c r="CL3150" s="115" t="e">
        <f t="shared" ca="1" si="4391"/>
        <v>#REF!</v>
      </c>
    </row>
    <row r="3151" spans="2:90" x14ac:dyDescent="0.4">
      <c r="B3151" s="123"/>
      <c r="D3151" t="s">
        <v>406</v>
      </c>
      <c r="E3151" s="8" t="str">
        <f t="shared" si="4341"/>
        <v>3151 WCINV-IS</v>
      </c>
      <c r="G3151" t="str">
        <f t="shared" si="4387"/>
        <v>3151 WCINV-IS</v>
      </c>
      <c r="H3151" s="27"/>
      <c r="I3151" s="78"/>
      <c r="J3151" s="78"/>
      <c r="K3151" s="33"/>
      <c r="L3151" s="33"/>
      <c r="M3151" s="33"/>
      <c r="N3151" s="33"/>
      <c r="O3151" s="33"/>
      <c r="P3151" s="33"/>
      <c r="R3151" s="33"/>
      <c r="S3151" s="33"/>
      <c r="T3151" s="33"/>
      <c r="U3151" s="33"/>
      <c r="V3151" s="33"/>
      <c r="W3151" s="33"/>
      <c r="X3151" s="33"/>
      <c r="Y3151" s="33"/>
      <c r="Z3151" s="33"/>
      <c r="AA3151" s="33"/>
      <c r="AB3151" s="33"/>
      <c r="AC3151" s="33"/>
      <c r="AD3151" s="33"/>
      <c r="AE3151" s="33"/>
      <c r="AF3151" s="33"/>
      <c r="AG3151" s="33"/>
      <c r="AH3151" s="33"/>
      <c r="AI3151" s="33"/>
      <c r="AJ3151" s="33"/>
      <c r="AK3151" s="33"/>
      <c r="AL3151" s="33"/>
      <c r="AM3151" s="33"/>
      <c r="AN3151" s="33"/>
      <c r="AO3151" s="33"/>
      <c r="AP3151" s="33"/>
      <c r="AQ3151" s="33"/>
      <c r="AR3151" s="33"/>
      <c r="AS3151" s="33"/>
      <c r="AT3151" s="33"/>
      <c r="AU3151" s="33"/>
      <c r="AV3151" s="33"/>
      <c r="AW3151" s="33"/>
      <c r="AX3151" s="33"/>
      <c r="AY3151" s="33"/>
      <c r="AZ3151" s="33"/>
      <c r="BA3151" s="33"/>
      <c r="BB3151" s="33"/>
      <c r="BC3151" s="33"/>
      <c r="BD3151" s="33"/>
      <c r="BE3151" s="33"/>
      <c r="BF3151" s="33"/>
      <c r="BG3151" s="33"/>
      <c r="BH3151" s="33"/>
      <c r="BI3151" s="33"/>
      <c r="BJ3151" s="33"/>
      <c r="BK3151" s="33"/>
      <c r="BL3151" s="33"/>
      <c r="BM3151" s="33"/>
      <c r="BN3151" s="33"/>
      <c r="BO3151" s="33"/>
      <c r="BP3151" s="33"/>
      <c r="BQ3151" s="33"/>
      <c r="BR3151" s="33"/>
      <c r="BS3151" s="33"/>
      <c r="BT3151" s="33"/>
      <c r="BU3151" s="33"/>
      <c r="BV3151" s="33"/>
      <c r="BW3151" s="33"/>
      <c r="BX3151" s="33"/>
      <c r="BY3151" s="33"/>
      <c r="BZ3151" s="33"/>
      <c r="CA3151" s="33"/>
      <c r="CB3151" s="33"/>
      <c r="CC3151" s="33"/>
      <c r="CD3151" s="33"/>
      <c r="CE3151" s="33"/>
      <c r="CF3151" s="33"/>
      <c r="CG3151" s="33"/>
      <c r="CH3151" s="33"/>
      <c r="CI3151" s="33"/>
      <c r="CJ3151" s="33"/>
      <c r="CK3151" s="33"/>
      <c r="CL3151" s="33"/>
    </row>
    <row r="3152" spans="2:90" x14ac:dyDescent="0.4">
      <c r="B3152" s="123" t="str">
        <f>"Change in "&amp;B3150</f>
        <v>Change in Inventory</v>
      </c>
      <c r="C3152" t="s">
        <v>234</v>
      </c>
      <c r="D3152" t="s">
        <v>406</v>
      </c>
      <c r="E3152" s="8" t="str">
        <f t="shared" si="4341"/>
        <v>3152 WCINV-IS</v>
      </c>
      <c r="G3152" t="str">
        <f t="shared" si="4387"/>
        <v>3152 WCINV-IS</v>
      </c>
      <c r="K3152" s="33" t="e">
        <f t="shared" ref="K3152:P3152" ca="1" si="4392">SUMIF($3:$3,K$2,3152:3152)</f>
        <v>#REF!</v>
      </c>
      <c r="L3152" s="33" t="e">
        <f t="shared" ca="1" si="4392"/>
        <v>#REF!</v>
      </c>
      <c r="M3152" s="33" t="e">
        <f t="shared" ca="1" si="4392"/>
        <v>#REF!</v>
      </c>
      <c r="N3152" s="33" t="e">
        <f t="shared" ca="1" si="4392"/>
        <v>#REF!</v>
      </c>
      <c r="O3152" s="33" t="e">
        <f t="shared" ca="1" si="4392"/>
        <v>#REF!</v>
      </c>
      <c r="P3152" s="33" t="e">
        <f t="shared" ca="1" si="4392"/>
        <v>#REF!</v>
      </c>
      <c r="R3152" s="33"/>
      <c r="S3152" s="33" t="e">
        <f t="shared" ref="S3152:AX3152" ca="1" si="4393">R3150-S3150</f>
        <v>#REF!</v>
      </c>
      <c r="T3152" s="33" t="e">
        <f t="shared" ca="1" si="4393"/>
        <v>#REF!</v>
      </c>
      <c r="U3152" s="33" t="e">
        <f t="shared" ca="1" si="4393"/>
        <v>#REF!</v>
      </c>
      <c r="V3152" s="33" t="e">
        <f t="shared" ca="1" si="4393"/>
        <v>#REF!</v>
      </c>
      <c r="W3152" s="33" t="e">
        <f t="shared" ca="1" si="4393"/>
        <v>#REF!</v>
      </c>
      <c r="X3152" s="33" t="e">
        <f t="shared" ca="1" si="4393"/>
        <v>#REF!</v>
      </c>
      <c r="Y3152" s="33" t="e">
        <f t="shared" ca="1" si="4393"/>
        <v>#REF!</v>
      </c>
      <c r="Z3152" s="33" t="e">
        <f t="shared" ca="1" si="4393"/>
        <v>#REF!</v>
      </c>
      <c r="AA3152" s="33" t="e">
        <f t="shared" ca="1" si="4393"/>
        <v>#REF!</v>
      </c>
      <c r="AB3152" s="33" t="e">
        <f t="shared" ca="1" si="4393"/>
        <v>#REF!</v>
      </c>
      <c r="AC3152" s="33" t="e">
        <f t="shared" ca="1" si="4393"/>
        <v>#REF!</v>
      </c>
      <c r="AD3152" s="33" t="e">
        <f t="shared" ca="1" si="4393"/>
        <v>#REF!</v>
      </c>
      <c r="AE3152" s="33" t="e">
        <f t="shared" ca="1" si="4393"/>
        <v>#REF!</v>
      </c>
      <c r="AF3152" s="33" t="e">
        <f t="shared" ca="1" si="4393"/>
        <v>#REF!</v>
      </c>
      <c r="AG3152" s="33" t="e">
        <f t="shared" ca="1" si="4393"/>
        <v>#REF!</v>
      </c>
      <c r="AH3152" s="33" t="e">
        <f t="shared" ca="1" si="4393"/>
        <v>#REF!</v>
      </c>
      <c r="AI3152" s="33" t="e">
        <f t="shared" ca="1" si="4393"/>
        <v>#REF!</v>
      </c>
      <c r="AJ3152" s="33" t="e">
        <f t="shared" ca="1" si="4393"/>
        <v>#REF!</v>
      </c>
      <c r="AK3152" s="33" t="e">
        <f t="shared" ca="1" si="4393"/>
        <v>#REF!</v>
      </c>
      <c r="AL3152" s="33" t="e">
        <f t="shared" ca="1" si="4393"/>
        <v>#REF!</v>
      </c>
      <c r="AM3152" s="33" t="e">
        <f t="shared" ca="1" si="4393"/>
        <v>#REF!</v>
      </c>
      <c r="AN3152" s="33" t="e">
        <f t="shared" ca="1" si="4393"/>
        <v>#REF!</v>
      </c>
      <c r="AO3152" s="33" t="e">
        <f t="shared" ca="1" si="4393"/>
        <v>#REF!</v>
      </c>
      <c r="AP3152" s="33" t="e">
        <f t="shared" ca="1" si="4393"/>
        <v>#REF!</v>
      </c>
      <c r="AQ3152" s="33" t="e">
        <f t="shared" ca="1" si="4393"/>
        <v>#REF!</v>
      </c>
      <c r="AR3152" s="33" t="e">
        <f t="shared" ca="1" si="4393"/>
        <v>#REF!</v>
      </c>
      <c r="AS3152" s="33" t="e">
        <f t="shared" ca="1" si="4393"/>
        <v>#REF!</v>
      </c>
      <c r="AT3152" s="33" t="e">
        <f t="shared" ca="1" si="4393"/>
        <v>#REF!</v>
      </c>
      <c r="AU3152" s="33" t="e">
        <f t="shared" ca="1" si="4393"/>
        <v>#REF!</v>
      </c>
      <c r="AV3152" s="33" t="e">
        <f t="shared" ca="1" si="4393"/>
        <v>#REF!</v>
      </c>
      <c r="AW3152" s="33" t="e">
        <f t="shared" ca="1" si="4393"/>
        <v>#REF!</v>
      </c>
      <c r="AX3152" s="33" t="e">
        <f t="shared" ca="1" si="4393"/>
        <v>#REF!</v>
      </c>
      <c r="AY3152" s="33" t="e">
        <f t="shared" ref="AY3152:CD3152" ca="1" si="4394">AX3150-AY3150</f>
        <v>#REF!</v>
      </c>
      <c r="AZ3152" s="33" t="e">
        <f t="shared" ca="1" si="4394"/>
        <v>#REF!</v>
      </c>
      <c r="BA3152" s="33" t="e">
        <f t="shared" ca="1" si="4394"/>
        <v>#REF!</v>
      </c>
      <c r="BB3152" s="33" t="e">
        <f t="shared" ca="1" si="4394"/>
        <v>#REF!</v>
      </c>
      <c r="BC3152" s="33" t="e">
        <f t="shared" ca="1" si="4394"/>
        <v>#REF!</v>
      </c>
      <c r="BD3152" s="33" t="e">
        <f t="shared" ca="1" si="4394"/>
        <v>#REF!</v>
      </c>
      <c r="BE3152" s="33" t="e">
        <f t="shared" ca="1" si="4394"/>
        <v>#REF!</v>
      </c>
      <c r="BF3152" s="33" t="e">
        <f t="shared" ca="1" si="4394"/>
        <v>#REF!</v>
      </c>
      <c r="BG3152" s="33" t="e">
        <f t="shared" ca="1" si="4394"/>
        <v>#REF!</v>
      </c>
      <c r="BH3152" s="33" t="e">
        <f t="shared" ca="1" si="4394"/>
        <v>#REF!</v>
      </c>
      <c r="BI3152" s="33" t="e">
        <f t="shared" ca="1" si="4394"/>
        <v>#REF!</v>
      </c>
      <c r="BJ3152" s="33" t="e">
        <f t="shared" ca="1" si="4394"/>
        <v>#REF!</v>
      </c>
      <c r="BK3152" s="33" t="e">
        <f t="shared" ca="1" si="4394"/>
        <v>#REF!</v>
      </c>
      <c r="BL3152" s="33" t="e">
        <f t="shared" ca="1" si="4394"/>
        <v>#REF!</v>
      </c>
      <c r="BM3152" s="33" t="e">
        <f t="shared" ca="1" si="4394"/>
        <v>#REF!</v>
      </c>
      <c r="BN3152" s="33" t="e">
        <f t="shared" ca="1" si="4394"/>
        <v>#REF!</v>
      </c>
      <c r="BO3152" s="33" t="e">
        <f t="shared" ca="1" si="4394"/>
        <v>#REF!</v>
      </c>
      <c r="BP3152" s="33" t="e">
        <f t="shared" ca="1" si="4394"/>
        <v>#REF!</v>
      </c>
      <c r="BQ3152" s="33" t="e">
        <f t="shared" ca="1" si="4394"/>
        <v>#REF!</v>
      </c>
      <c r="BR3152" s="33" t="e">
        <f t="shared" ca="1" si="4394"/>
        <v>#REF!</v>
      </c>
      <c r="BS3152" s="33" t="e">
        <f t="shared" ca="1" si="4394"/>
        <v>#REF!</v>
      </c>
      <c r="BT3152" s="33" t="e">
        <f t="shared" ca="1" si="4394"/>
        <v>#REF!</v>
      </c>
      <c r="BU3152" s="33" t="e">
        <f t="shared" ca="1" si="4394"/>
        <v>#REF!</v>
      </c>
      <c r="BV3152" s="33" t="e">
        <f t="shared" ca="1" si="4394"/>
        <v>#REF!</v>
      </c>
      <c r="BW3152" s="33" t="e">
        <f t="shared" ca="1" si="4394"/>
        <v>#REF!</v>
      </c>
      <c r="BX3152" s="33" t="e">
        <f t="shared" ca="1" si="4394"/>
        <v>#REF!</v>
      </c>
      <c r="BY3152" s="33" t="e">
        <f t="shared" ca="1" si="4394"/>
        <v>#REF!</v>
      </c>
      <c r="BZ3152" s="33" t="e">
        <f t="shared" ca="1" si="4394"/>
        <v>#REF!</v>
      </c>
      <c r="CA3152" s="33" t="e">
        <f t="shared" ca="1" si="4394"/>
        <v>#REF!</v>
      </c>
      <c r="CB3152" s="33" t="e">
        <f t="shared" ca="1" si="4394"/>
        <v>#REF!</v>
      </c>
      <c r="CC3152" s="33" t="e">
        <f t="shared" ca="1" si="4394"/>
        <v>#REF!</v>
      </c>
      <c r="CD3152" s="33" t="e">
        <f t="shared" ca="1" si="4394"/>
        <v>#REF!</v>
      </c>
      <c r="CE3152" s="33" t="e">
        <f t="shared" ref="CE3152:CL3152" ca="1" si="4395">CD3150-CE3150</f>
        <v>#REF!</v>
      </c>
      <c r="CF3152" s="33" t="e">
        <f t="shared" ca="1" si="4395"/>
        <v>#REF!</v>
      </c>
      <c r="CG3152" s="33" t="e">
        <f t="shared" ca="1" si="4395"/>
        <v>#REF!</v>
      </c>
      <c r="CH3152" s="33" t="e">
        <f t="shared" ca="1" si="4395"/>
        <v>#REF!</v>
      </c>
      <c r="CI3152" s="33" t="e">
        <f t="shared" ca="1" si="4395"/>
        <v>#REF!</v>
      </c>
      <c r="CJ3152" s="33" t="e">
        <f t="shared" ca="1" si="4395"/>
        <v>#REF!</v>
      </c>
      <c r="CK3152" s="33" t="e">
        <f t="shared" ca="1" si="4395"/>
        <v>#REF!</v>
      </c>
      <c r="CL3152" s="33" t="e">
        <f t="shared" ca="1" si="4395"/>
        <v>#REF!</v>
      </c>
    </row>
    <row r="3153" spans="2:90" x14ac:dyDescent="0.4">
      <c r="B3153" s="122"/>
      <c r="D3153" t="s">
        <v>406</v>
      </c>
      <c r="E3153" s="8" t="str">
        <f t="shared" si="4341"/>
        <v>3153 WCINV-IS</v>
      </c>
      <c r="G3153" t="str">
        <f t="shared" si="4387"/>
        <v>3153 WCINV-IS</v>
      </c>
      <c r="K3153" s="53"/>
      <c r="L3153" s="53"/>
      <c r="M3153" s="53"/>
      <c r="N3153" s="53"/>
      <c r="O3153" s="53"/>
      <c r="P3153" s="53"/>
      <c r="R3153" s="24"/>
      <c r="S3153" s="24"/>
      <c r="T3153" s="24"/>
      <c r="U3153" s="24"/>
      <c r="V3153" s="24"/>
      <c r="W3153" s="24"/>
      <c r="X3153" s="24"/>
      <c r="Y3153" s="24"/>
      <c r="Z3153" s="24"/>
      <c r="AA3153" s="24"/>
      <c r="AB3153" s="24"/>
      <c r="AC3153" s="24"/>
      <c r="AD3153" s="24"/>
      <c r="AE3153" s="24"/>
      <c r="AF3153" s="24"/>
      <c r="AG3153" s="24"/>
      <c r="AH3153" s="24"/>
      <c r="AI3153" s="24"/>
      <c r="AJ3153" s="24"/>
      <c r="AK3153" s="24"/>
      <c r="AL3153" s="24"/>
      <c r="AM3153" s="24"/>
      <c r="AN3153" s="24"/>
      <c r="AO3153" s="24"/>
      <c r="AP3153" s="24"/>
      <c r="AQ3153" s="24"/>
      <c r="AR3153" s="24"/>
      <c r="AS3153" s="24"/>
      <c r="AT3153" s="24"/>
      <c r="AU3153" s="24"/>
      <c r="AV3153" s="24"/>
      <c r="AW3153" s="24"/>
      <c r="AX3153" s="24"/>
      <c r="AY3153" s="24"/>
      <c r="AZ3153" s="24"/>
      <c r="BA3153" s="24"/>
      <c r="BB3153" s="24"/>
      <c r="BC3153" s="24"/>
      <c r="BD3153" s="24"/>
      <c r="BE3153" s="24"/>
      <c r="BF3153" s="24"/>
      <c r="BG3153" s="24"/>
      <c r="BH3153" s="24"/>
      <c r="BI3153" s="24"/>
      <c r="BJ3153" s="24"/>
      <c r="BK3153" s="24"/>
      <c r="BL3153" s="24"/>
      <c r="BM3153" s="24"/>
      <c r="BN3153" s="24"/>
      <c r="BO3153" s="24"/>
      <c r="BP3153" s="24"/>
      <c r="BQ3153" s="24"/>
      <c r="BR3153" s="24"/>
      <c r="BS3153" s="24"/>
      <c r="BT3153" s="24"/>
      <c r="BU3153" s="24"/>
      <c r="BV3153" s="24"/>
      <c r="BW3153" s="24"/>
      <c r="BX3153" s="24"/>
      <c r="BY3153" s="24"/>
      <c r="BZ3153" s="24"/>
      <c r="CA3153" s="24"/>
      <c r="CB3153" s="24"/>
      <c r="CC3153" s="24"/>
      <c r="CD3153" s="24"/>
      <c r="CE3153" s="24"/>
      <c r="CF3153" s="24"/>
      <c r="CG3153" s="24"/>
      <c r="CH3153" s="24"/>
      <c r="CI3153" s="24"/>
      <c r="CJ3153" s="24"/>
      <c r="CK3153" s="24"/>
      <c r="CL3153" s="24"/>
    </row>
    <row r="3154" spans="2:90" x14ac:dyDescent="0.4">
      <c r="B3154" s="132" t="str">
        <f>Codes!B3137</f>
        <v>(Primary label)</v>
      </c>
      <c r="D3154" t="s">
        <v>406</v>
      </c>
      <c r="E3154" s="8" t="str">
        <f t="shared" si="4341"/>
        <v>3154 WCINV-IS</v>
      </c>
      <c r="G3154" t="s">
        <v>332</v>
      </c>
      <c r="K3154" s="53"/>
      <c r="L3154" s="53"/>
      <c r="M3154" s="53"/>
      <c r="N3154" s="53"/>
      <c r="O3154" s="53"/>
      <c r="P3154" s="53"/>
      <c r="R3154" s="24"/>
      <c r="S3154" s="24"/>
      <c r="T3154" s="24"/>
      <c r="U3154" s="24"/>
      <c r="V3154" s="24"/>
      <c r="W3154" s="24"/>
      <c r="X3154" s="24"/>
      <c r="Y3154" s="24"/>
      <c r="Z3154" s="24"/>
      <c r="AA3154" s="24"/>
      <c r="AB3154" s="24"/>
      <c r="AC3154" s="24"/>
      <c r="AD3154" s="24"/>
      <c r="AE3154" s="24"/>
      <c r="AF3154" s="24"/>
      <c r="AG3154" s="24"/>
      <c r="AH3154" s="24"/>
      <c r="AI3154" s="24"/>
      <c r="AJ3154" s="24"/>
      <c r="AK3154" s="24"/>
      <c r="AL3154" s="24"/>
      <c r="AM3154" s="24"/>
      <c r="AN3154" s="24"/>
      <c r="AO3154" s="24"/>
      <c r="AP3154" s="24"/>
      <c r="AQ3154" s="24"/>
      <c r="AR3154" s="24"/>
      <c r="AS3154" s="24"/>
      <c r="AT3154" s="24"/>
      <c r="AU3154" s="24"/>
      <c r="AV3154" s="24"/>
      <c r="AW3154" s="24"/>
      <c r="AX3154" s="24"/>
      <c r="AY3154" s="24"/>
      <c r="AZ3154" s="24"/>
      <c r="BA3154" s="24"/>
      <c r="BB3154" s="24"/>
      <c r="BC3154" s="24"/>
      <c r="BD3154" s="24"/>
      <c r="BE3154" s="24"/>
      <c r="BF3154" s="24"/>
      <c r="BG3154" s="24"/>
      <c r="BH3154" s="24"/>
      <c r="BI3154" s="24"/>
      <c r="BJ3154" s="24"/>
      <c r="BK3154" s="24"/>
      <c r="BL3154" s="24"/>
      <c r="BM3154" s="24"/>
      <c r="BN3154" s="24"/>
      <c r="BO3154" s="24"/>
      <c r="BP3154" s="24"/>
      <c r="BQ3154" s="24"/>
      <c r="BR3154" s="24"/>
      <c r="BS3154" s="24"/>
      <c r="BT3154" s="24"/>
      <c r="BU3154" s="24"/>
      <c r="BV3154" s="24"/>
      <c r="BW3154" s="24"/>
      <c r="BX3154" s="24"/>
      <c r="BY3154" s="24"/>
      <c r="BZ3154" s="24"/>
      <c r="CA3154" s="24"/>
      <c r="CB3154" s="24"/>
      <c r="CC3154" s="24"/>
      <c r="CD3154" s="24"/>
      <c r="CE3154" s="24"/>
      <c r="CF3154" s="24"/>
      <c r="CG3154" s="24"/>
      <c r="CH3154" s="24"/>
      <c r="CI3154" s="24"/>
      <c r="CJ3154" s="24"/>
      <c r="CK3154" s="24"/>
      <c r="CL3154" s="24"/>
    </row>
    <row r="3155" spans="2:90" x14ac:dyDescent="0.4">
      <c r="B3155" s="132" t="str">
        <f>Codes!B3138</f>
        <v>primary unit</v>
      </c>
      <c r="D3155" t="s">
        <v>406</v>
      </c>
      <c r="E3155" s="8" t="str">
        <f t="shared" si="4341"/>
        <v>3155 WCINV-IS</v>
      </c>
      <c r="G3155" t="s">
        <v>332</v>
      </c>
      <c r="K3155" s="53"/>
      <c r="L3155" s="53"/>
      <c r="M3155" s="53"/>
      <c r="N3155" s="53"/>
      <c r="O3155" s="53"/>
      <c r="P3155" s="53"/>
      <c r="R3155" s="24"/>
      <c r="S3155" s="24"/>
      <c r="T3155" s="24"/>
      <c r="U3155" s="24"/>
      <c r="V3155" s="24"/>
      <c r="W3155" s="24"/>
      <c r="X3155" s="24"/>
      <c r="Y3155" s="24"/>
      <c r="Z3155" s="24"/>
      <c r="AA3155" s="24"/>
      <c r="AB3155" s="24"/>
      <c r="AC3155" s="24"/>
      <c r="AD3155" s="24"/>
      <c r="AE3155" s="24"/>
      <c r="AF3155" s="24"/>
      <c r="AG3155" s="24"/>
      <c r="AH3155" s="24"/>
      <c r="AI3155" s="24"/>
      <c r="AJ3155" s="24"/>
      <c r="AK3155" s="24"/>
      <c r="AL3155" s="24"/>
      <c r="AM3155" s="24"/>
      <c r="AN3155" s="24"/>
      <c r="AO3155" s="24"/>
      <c r="AP3155" s="24"/>
      <c r="AQ3155" s="24"/>
      <c r="AR3155" s="24"/>
      <c r="AS3155" s="24"/>
      <c r="AT3155" s="24"/>
      <c r="AU3155" s="24"/>
      <c r="AV3155" s="24"/>
      <c r="AW3155" s="24"/>
      <c r="AX3155" s="24"/>
      <c r="AY3155" s="24"/>
      <c r="AZ3155" s="24"/>
      <c r="BA3155" s="24"/>
      <c r="BB3155" s="24"/>
      <c r="BC3155" s="24"/>
      <c r="BD3155" s="24"/>
      <c r="BE3155" s="24"/>
      <c r="BF3155" s="24"/>
      <c r="BG3155" s="24"/>
      <c r="BH3155" s="24"/>
      <c r="BI3155" s="24"/>
      <c r="BJ3155" s="24"/>
      <c r="BK3155" s="24"/>
      <c r="BL3155" s="24"/>
      <c r="BM3155" s="24"/>
      <c r="BN3155" s="24"/>
      <c r="BO3155" s="24"/>
      <c r="BP3155" s="24"/>
      <c r="BQ3155" s="24"/>
      <c r="BR3155" s="24"/>
      <c r="BS3155" s="24"/>
      <c r="BT3155" s="24"/>
      <c r="BU3155" s="24"/>
      <c r="BV3155" s="24"/>
      <c r="BW3155" s="24"/>
      <c r="BX3155" s="24"/>
      <c r="BY3155" s="24"/>
      <c r="BZ3155" s="24"/>
      <c r="CA3155" s="24"/>
      <c r="CB3155" s="24"/>
      <c r="CC3155" s="24"/>
      <c r="CD3155" s="24"/>
      <c r="CE3155" s="24"/>
      <c r="CF3155" s="24"/>
      <c r="CG3155" s="24"/>
      <c r="CH3155" s="24"/>
      <c r="CI3155" s="24"/>
      <c r="CJ3155" s="24"/>
      <c r="CK3155" s="24"/>
      <c r="CL3155" s="24"/>
    </row>
    <row r="3156" spans="2:90" x14ac:dyDescent="0.4">
      <c r="B3156" s="132" t="str">
        <f>Codes!B3139</f>
        <v>Primary revenue driver</v>
      </c>
      <c r="D3156" t="s">
        <v>406</v>
      </c>
      <c r="E3156" s="8" t="str">
        <f t="shared" si="4341"/>
        <v>3156 WCINV-IS</v>
      </c>
      <c r="G3156" t="s">
        <v>332</v>
      </c>
      <c r="K3156" s="53"/>
      <c r="L3156" s="53"/>
      <c r="M3156" s="53"/>
      <c r="N3156" s="53"/>
      <c r="O3156" s="53"/>
      <c r="P3156" s="53"/>
      <c r="R3156" s="24"/>
      <c r="S3156" s="175" t="str">
        <f t="shared" ref="S3156" si="4396">S3139</f>
        <v>S$12</v>
      </c>
      <c r="T3156" s="175" t="str">
        <f t="shared" ref="T3156:CE3156" si="4397">T3139</f>
        <v>T$12</v>
      </c>
      <c r="U3156" s="175" t="str">
        <f t="shared" si="4397"/>
        <v>U$12</v>
      </c>
      <c r="V3156" s="175" t="str">
        <f t="shared" si="4397"/>
        <v>V$12</v>
      </c>
      <c r="W3156" s="175" t="str">
        <f t="shared" si="4397"/>
        <v>W$12</v>
      </c>
      <c r="X3156" s="175" t="str">
        <f t="shared" si="4397"/>
        <v>X$12</v>
      </c>
      <c r="Y3156" s="175" t="str">
        <f t="shared" si="4397"/>
        <v>Y$12</v>
      </c>
      <c r="Z3156" s="175" t="str">
        <f t="shared" si="4397"/>
        <v>Z$12</v>
      </c>
      <c r="AA3156" s="175" t="str">
        <f t="shared" si="4397"/>
        <v>AA$12</v>
      </c>
      <c r="AB3156" s="175" t="str">
        <f t="shared" si="4397"/>
        <v>AB$12</v>
      </c>
      <c r="AC3156" s="175" t="str">
        <f t="shared" si="4397"/>
        <v>AC$12</v>
      </c>
      <c r="AD3156" s="175" t="str">
        <f t="shared" si="4397"/>
        <v>AD$12</v>
      </c>
      <c r="AE3156" s="175" t="str">
        <f t="shared" si="4397"/>
        <v>AE$12</v>
      </c>
      <c r="AF3156" s="175" t="str">
        <f t="shared" si="4397"/>
        <v>AF$12</v>
      </c>
      <c r="AG3156" s="175" t="str">
        <f t="shared" si="4397"/>
        <v>AG$12</v>
      </c>
      <c r="AH3156" s="175" t="str">
        <f t="shared" si="4397"/>
        <v>AH$12</v>
      </c>
      <c r="AI3156" s="175" t="str">
        <f t="shared" si="4397"/>
        <v>AI$12</v>
      </c>
      <c r="AJ3156" s="175" t="str">
        <f t="shared" si="4397"/>
        <v>AJ$12</v>
      </c>
      <c r="AK3156" s="175" t="str">
        <f t="shared" si="4397"/>
        <v>AK$12</v>
      </c>
      <c r="AL3156" s="175" t="str">
        <f t="shared" si="4397"/>
        <v>AL$12</v>
      </c>
      <c r="AM3156" s="175" t="str">
        <f t="shared" si="4397"/>
        <v>AM$12</v>
      </c>
      <c r="AN3156" s="175" t="str">
        <f t="shared" si="4397"/>
        <v>AN$12</v>
      </c>
      <c r="AO3156" s="175" t="str">
        <f t="shared" si="4397"/>
        <v>AO$12</v>
      </c>
      <c r="AP3156" s="175" t="str">
        <f t="shared" si="4397"/>
        <v>AP$12</v>
      </c>
      <c r="AQ3156" s="175" t="str">
        <f t="shared" si="4397"/>
        <v>AQ$12</v>
      </c>
      <c r="AR3156" s="175" t="str">
        <f t="shared" si="4397"/>
        <v>AR$12</v>
      </c>
      <c r="AS3156" s="175" t="str">
        <f t="shared" si="4397"/>
        <v>AS$12</v>
      </c>
      <c r="AT3156" s="175" t="str">
        <f t="shared" si="4397"/>
        <v>AT$12</v>
      </c>
      <c r="AU3156" s="175" t="str">
        <f t="shared" si="4397"/>
        <v>AU$12</v>
      </c>
      <c r="AV3156" s="175" t="str">
        <f t="shared" si="4397"/>
        <v>AV$12</v>
      </c>
      <c r="AW3156" s="175" t="str">
        <f t="shared" si="4397"/>
        <v>AW$12</v>
      </c>
      <c r="AX3156" s="175" t="str">
        <f t="shared" si="4397"/>
        <v>AX$12</v>
      </c>
      <c r="AY3156" s="175" t="str">
        <f t="shared" si="4397"/>
        <v>AY$12</v>
      </c>
      <c r="AZ3156" s="175" t="str">
        <f t="shared" si="4397"/>
        <v>AZ$12</v>
      </c>
      <c r="BA3156" s="175" t="str">
        <f t="shared" si="4397"/>
        <v>BA$12</v>
      </c>
      <c r="BB3156" s="175" t="str">
        <f t="shared" si="4397"/>
        <v>BB$12</v>
      </c>
      <c r="BC3156" s="175" t="str">
        <f t="shared" si="4397"/>
        <v>BC$12</v>
      </c>
      <c r="BD3156" s="175" t="str">
        <f t="shared" si="4397"/>
        <v>BD$12</v>
      </c>
      <c r="BE3156" s="175" t="str">
        <f t="shared" si="4397"/>
        <v>BE$12</v>
      </c>
      <c r="BF3156" s="175" t="str">
        <f t="shared" si="4397"/>
        <v>BF$12</v>
      </c>
      <c r="BG3156" s="175" t="str">
        <f t="shared" si="4397"/>
        <v>BG$12</v>
      </c>
      <c r="BH3156" s="175" t="str">
        <f t="shared" si="4397"/>
        <v>BH$12</v>
      </c>
      <c r="BI3156" s="175" t="str">
        <f t="shared" si="4397"/>
        <v>BI$12</v>
      </c>
      <c r="BJ3156" s="175" t="str">
        <f t="shared" si="4397"/>
        <v>BJ$12</v>
      </c>
      <c r="BK3156" s="175" t="str">
        <f t="shared" si="4397"/>
        <v>BK$12</v>
      </c>
      <c r="BL3156" s="175" t="str">
        <f t="shared" si="4397"/>
        <v>BL$12</v>
      </c>
      <c r="BM3156" s="175" t="str">
        <f t="shared" si="4397"/>
        <v>BM$12</v>
      </c>
      <c r="BN3156" s="175" t="str">
        <f t="shared" si="4397"/>
        <v>BN$12</v>
      </c>
      <c r="BO3156" s="175" t="str">
        <f t="shared" si="4397"/>
        <v>BO$12</v>
      </c>
      <c r="BP3156" s="175" t="str">
        <f t="shared" si="4397"/>
        <v>BP$12</v>
      </c>
      <c r="BQ3156" s="175" t="str">
        <f t="shared" si="4397"/>
        <v>BQ$12</v>
      </c>
      <c r="BR3156" s="175" t="str">
        <f t="shared" si="4397"/>
        <v>BR$12</v>
      </c>
      <c r="BS3156" s="175" t="str">
        <f t="shared" si="4397"/>
        <v>BS$12</v>
      </c>
      <c r="BT3156" s="175" t="str">
        <f t="shared" si="4397"/>
        <v>BT$12</v>
      </c>
      <c r="BU3156" s="175" t="str">
        <f t="shared" si="4397"/>
        <v>BU$12</v>
      </c>
      <c r="BV3156" s="175" t="str">
        <f t="shared" si="4397"/>
        <v>BV$12</v>
      </c>
      <c r="BW3156" s="175" t="str">
        <f t="shared" si="4397"/>
        <v>BW$12</v>
      </c>
      <c r="BX3156" s="175" t="str">
        <f t="shared" si="4397"/>
        <v>BX$12</v>
      </c>
      <c r="BY3156" s="175" t="str">
        <f t="shared" si="4397"/>
        <v>BY$12</v>
      </c>
      <c r="BZ3156" s="175" t="str">
        <f t="shared" si="4397"/>
        <v>BZ$12</v>
      </c>
      <c r="CA3156" s="175" t="str">
        <f t="shared" si="4397"/>
        <v>CA$12</v>
      </c>
      <c r="CB3156" s="175" t="str">
        <f t="shared" si="4397"/>
        <v>CB$12</v>
      </c>
      <c r="CC3156" s="175" t="str">
        <f t="shared" si="4397"/>
        <v>CC$12</v>
      </c>
      <c r="CD3156" s="175" t="str">
        <f t="shared" si="4397"/>
        <v>CD$12</v>
      </c>
      <c r="CE3156" s="175" t="str">
        <f t="shared" si="4397"/>
        <v>CE$12</v>
      </c>
      <c r="CF3156" s="175" t="str">
        <f t="shared" ref="CF3156:CK3156" si="4398">CF3139</f>
        <v>CF$12</v>
      </c>
      <c r="CG3156" s="175" t="str">
        <f t="shared" si="4398"/>
        <v>CG$12</v>
      </c>
      <c r="CH3156" s="175" t="str">
        <f t="shared" si="4398"/>
        <v>CH$12</v>
      </c>
      <c r="CI3156" s="175" t="str">
        <f t="shared" si="4398"/>
        <v>CI$12</v>
      </c>
      <c r="CJ3156" s="175" t="str">
        <f t="shared" si="4398"/>
        <v>CJ$12</v>
      </c>
      <c r="CK3156" s="175" t="str">
        <f t="shared" si="4398"/>
        <v>CK$12</v>
      </c>
      <c r="CL3156" s="175" t="str">
        <f t="shared" ref="CL3156" si="4399">CL3139</f>
        <v>CL$12</v>
      </c>
    </row>
    <row r="3157" spans="2:90" x14ac:dyDescent="0.4">
      <c r="B3157" s="132" t="str">
        <f>Codes!B3140</f>
        <v>Primary volume driver</v>
      </c>
      <c r="D3157" t="s">
        <v>406</v>
      </c>
      <c r="E3157" s="8" t="str">
        <f t="shared" si="4341"/>
        <v>3157 WCINV-IS</v>
      </c>
      <c r="G3157" t="s">
        <v>332</v>
      </c>
      <c r="H3157" s="56"/>
      <c r="I3157" s="79"/>
      <c r="J3157" s="79"/>
      <c r="K3157" s="15"/>
      <c r="L3157" s="15"/>
      <c r="M3157" s="15"/>
      <c r="N3157" s="15"/>
      <c r="O3157" s="15"/>
      <c r="P3157" s="15"/>
      <c r="R3157" s="15"/>
      <c r="S3157" s="175" t="str">
        <f t="shared" ref="S3157" si="4400">S3140</f>
        <v>S$13</v>
      </c>
      <c r="T3157" s="175" t="str">
        <f t="shared" ref="T3157:CD3157" si="4401">T3140</f>
        <v>T$13</v>
      </c>
      <c r="U3157" s="175" t="str">
        <f t="shared" si="4401"/>
        <v>U$13</v>
      </c>
      <c r="V3157" s="175" t="str">
        <f t="shared" si="4401"/>
        <v>V$13</v>
      </c>
      <c r="W3157" s="175" t="str">
        <f t="shared" si="4401"/>
        <v>W$13</v>
      </c>
      <c r="X3157" s="175" t="str">
        <f t="shared" si="4401"/>
        <v>X$13</v>
      </c>
      <c r="Y3157" s="175" t="str">
        <f t="shared" si="4401"/>
        <v>Y$13</v>
      </c>
      <c r="Z3157" s="175" t="str">
        <f t="shared" si="4401"/>
        <v>Z$13</v>
      </c>
      <c r="AA3157" s="175" t="str">
        <f t="shared" si="4401"/>
        <v>AA$13</v>
      </c>
      <c r="AB3157" s="175" t="str">
        <f t="shared" si="4401"/>
        <v>AB$13</v>
      </c>
      <c r="AC3157" s="175" t="str">
        <f t="shared" si="4401"/>
        <v>AC$13</v>
      </c>
      <c r="AD3157" s="175" t="str">
        <f t="shared" si="4401"/>
        <v>AD$13</v>
      </c>
      <c r="AE3157" s="175" t="str">
        <f t="shared" si="4401"/>
        <v>AE$13</v>
      </c>
      <c r="AF3157" s="175" t="str">
        <f t="shared" si="4401"/>
        <v>AF$13</v>
      </c>
      <c r="AG3157" s="175" t="str">
        <f t="shared" si="4401"/>
        <v>AG$13</v>
      </c>
      <c r="AH3157" s="175" t="str">
        <f t="shared" si="4401"/>
        <v>AH$13</v>
      </c>
      <c r="AI3157" s="175" t="str">
        <f t="shared" si="4401"/>
        <v>AI$13</v>
      </c>
      <c r="AJ3157" s="175" t="str">
        <f t="shared" si="4401"/>
        <v>AJ$13</v>
      </c>
      <c r="AK3157" s="175" t="str">
        <f t="shared" si="4401"/>
        <v>AK$13</v>
      </c>
      <c r="AL3157" s="175" t="str">
        <f t="shared" si="4401"/>
        <v>AL$13</v>
      </c>
      <c r="AM3157" s="175" t="str">
        <f t="shared" si="4401"/>
        <v>AM$13</v>
      </c>
      <c r="AN3157" s="175" t="str">
        <f t="shared" si="4401"/>
        <v>AN$13</v>
      </c>
      <c r="AO3157" s="175" t="str">
        <f t="shared" si="4401"/>
        <v>AO$13</v>
      </c>
      <c r="AP3157" s="175" t="str">
        <f t="shared" si="4401"/>
        <v>AP$13</v>
      </c>
      <c r="AQ3157" s="175" t="str">
        <f t="shared" si="4401"/>
        <v>AQ$13</v>
      </c>
      <c r="AR3157" s="175" t="str">
        <f t="shared" si="4401"/>
        <v>AR$13</v>
      </c>
      <c r="AS3157" s="175" t="str">
        <f t="shared" si="4401"/>
        <v>AS$13</v>
      </c>
      <c r="AT3157" s="175" t="str">
        <f t="shared" si="4401"/>
        <v>AT$13</v>
      </c>
      <c r="AU3157" s="175" t="str">
        <f t="shared" si="4401"/>
        <v>AU$13</v>
      </c>
      <c r="AV3157" s="175" t="str">
        <f t="shared" si="4401"/>
        <v>AV$13</v>
      </c>
      <c r="AW3157" s="175" t="str">
        <f t="shared" si="4401"/>
        <v>AW$13</v>
      </c>
      <c r="AX3157" s="175" t="str">
        <f t="shared" si="4401"/>
        <v>AX$13</v>
      </c>
      <c r="AY3157" s="175" t="str">
        <f t="shared" si="4401"/>
        <v>AY$13</v>
      </c>
      <c r="AZ3157" s="175" t="str">
        <f t="shared" si="4401"/>
        <v>AZ$13</v>
      </c>
      <c r="BA3157" s="175" t="str">
        <f t="shared" si="4401"/>
        <v>BA$13</v>
      </c>
      <c r="BB3157" s="175" t="str">
        <f t="shared" si="4401"/>
        <v>BB$13</v>
      </c>
      <c r="BC3157" s="175" t="str">
        <f t="shared" si="4401"/>
        <v>BC$13</v>
      </c>
      <c r="BD3157" s="175" t="str">
        <f t="shared" si="4401"/>
        <v>BD$13</v>
      </c>
      <c r="BE3157" s="175" t="str">
        <f t="shared" si="4401"/>
        <v>BE$13</v>
      </c>
      <c r="BF3157" s="175" t="str">
        <f t="shared" si="4401"/>
        <v>BF$13</v>
      </c>
      <c r="BG3157" s="175" t="str">
        <f t="shared" si="4401"/>
        <v>BG$13</v>
      </c>
      <c r="BH3157" s="175" t="str">
        <f t="shared" si="4401"/>
        <v>BH$13</v>
      </c>
      <c r="BI3157" s="175" t="str">
        <f t="shared" si="4401"/>
        <v>BI$13</v>
      </c>
      <c r="BJ3157" s="175" t="str">
        <f t="shared" si="4401"/>
        <v>BJ$13</v>
      </c>
      <c r="BK3157" s="175" t="str">
        <f t="shared" si="4401"/>
        <v>BK$13</v>
      </c>
      <c r="BL3157" s="175" t="str">
        <f t="shared" si="4401"/>
        <v>BL$13</v>
      </c>
      <c r="BM3157" s="175" t="str">
        <f t="shared" si="4401"/>
        <v>BM$13</v>
      </c>
      <c r="BN3157" s="175" t="str">
        <f t="shared" si="4401"/>
        <v>BN$13</v>
      </c>
      <c r="BO3157" s="175" t="str">
        <f t="shared" si="4401"/>
        <v>BO$13</v>
      </c>
      <c r="BP3157" s="175" t="str">
        <f t="shared" si="4401"/>
        <v>BP$13</v>
      </c>
      <c r="BQ3157" s="175" t="str">
        <f t="shared" si="4401"/>
        <v>BQ$13</v>
      </c>
      <c r="BR3157" s="175" t="str">
        <f t="shared" si="4401"/>
        <v>BR$13</v>
      </c>
      <c r="BS3157" s="175" t="str">
        <f t="shared" si="4401"/>
        <v>BS$13</v>
      </c>
      <c r="BT3157" s="175" t="str">
        <f t="shared" si="4401"/>
        <v>BT$13</v>
      </c>
      <c r="BU3157" s="175" t="str">
        <f t="shared" si="4401"/>
        <v>BU$13</v>
      </c>
      <c r="BV3157" s="175" t="str">
        <f t="shared" si="4401"/>
        <v>BV$13</v>
      </c>
      <c r="BW3157" s="175" t="str">
        <f t="shared" si="4401"/>
        <v>BW$13</v>
      </c>
      <c r="BX3157" s="175" t="str">
        <f t="shared" si="4401"/>
        <v>BX$13</v>
      </c>
      <c r="BY3157" s="175" t="str">
        <f t="shared" si="4401"/>
        <v>BY$13</v>
      </c>
      <c r="BZ3157" s="175" t="str">
        <f t="shared" si="4401"/>
        <v>BZ$13</v>
      </c>
      <c r="CA3157" s="175" t="str">
        <f t="shared" si="4401"/>
        <v>CA$13</v>
      </c>
      <c r="CB3157" s="175" t="str">
        <f t="shared" si="4401"/>
        <v>CB$13</v>
      </c>
      <c r="CC3157" s="175" t="str">
        <f t="shared" si="4401"/>
        <v>CC$13</v>
      </c>
      <c r="CD3157" s="175" t="str">
        <f t="shared" si="4401"/>
        <v>CD$13</v>
      </c>
      <c r="CE3157" s="175" t="str">
        <f t="shared" ref="CE3157:CK3157" si="4402">CE3140</f>
        <v>CE$13</v>
      </c>
      <c r="CF3157" s="175" t="str">
        <f t="shared" si="4402"/>
        <v>CF$13</v>
      </c>
      <c r="CG3157" s="175" t="str">
        <f t="shared" si="4402"/>
        <v>CG$13</v>
      </c>
      <c r="CH3157" s="175" t="str">
        <f t="shared" si="4402"/>
        <v>CH$13</v>
      </c>
      <c r="CI3157" s="175" t="str">
        <f t="shared" si="4402"/>
        <v>CI$13</v>
      </c>
      <c r="CJ3157" s="175" t="str">
        <f t="shared" si="4402"/>
        <v>CJ$13</v>
      </c>
      <c r="CK3157" s="175" t="str">
        <f t="shared" si="4402"/>
        <v>CK$13</v>
      </c>
      <c r="CL3157" s="175" t="str">
        <f t="shared" ref="CL3157" si="4403">CL3140</f>
        <v>CL$13</v>
      </c>
    </row>
    <row r="3158" spans="2:90" x14ac:dyDescent="0.4">
      <c r="B3158" s="187" t="str">
        <f>B3145</f>
        <v>Simple inventory- IS driven:</v>
      </c>
      <c r="D3158" t="s">
        <v>406</v>
      </c>
      <c r="E3158" s="8" t="str">
        <f t="shared" si="4341"/>
        <v>3158 WCINV-IS</v>
      </c>
      <c r="G3158" t="s">
        <v>332</v>
      </c>
      <c r="H3158" s="12"/>
      <c r="I3158" s="60"/>
      <c r="J3158" s="60"/>
      <c r="K3158" s="15"/>
      <c r="L3158" s="15"/>
      <c r="M3158" s="15"/>
      <c r="N3158" s="15"/>
      <c r="O3158" s="15"/>
      <c r="P3158" s="15"/>
      <c r="R3158" s="15"/>
      <c r="S3158" s="175">
        <f t="shared" ref="S3158" si="4404">S3141</f>
        <v>0</v>
      </c>
      <c r="T3158" s="175">
        <f t="shared" ref="T3158:CD3158" si="4405">T3141</f>
        <v>0</v>
      </c>
      <c r="U3158" s="175">
        <f t="shared" si="4405"/>
        <v>0</v>
      </c>
      <c r="V3158" s="175">
        <f t="shared" si="4405"/>
        <v>0</v>
      </c>
      <c r="W3158" s="175">
        <f t="shared" si="4405"/>
        <v>0</v>
      </c>
      <c r="X3158" s="175">
        <f t="shared" si="4405"/>
        <v>0</v>
      </c>
      <c r="Y3158" s="175">
        <f t="shared" si="4405"/>
        <v>0</v>
      </c>
      <c r="Z3158" s="175">
        <f t="shared" si="4405"/>
        <v>0</v>
      </c>
      <c r="AA3158" s="175">
        <f t="shared" si="4405"/>
        <v>0</v>
      </c>
      <c r="AB3158" s="175">
        <f t="shared" si="4405"/>
        <v>0</v>
      </c>
      <c r="AC3158" s="175">
        <f t="shared" si="4405"/>
        <v>0</v>
      </c>
      <c r="AD3158" s="175">
        <f t="shared" si="4405"/>
        <v>0</v>
      </c>
      <c r="AE3158" s="175">
        <f t="shared" si="4405"/>
        <v>0</v>
      </c>
      <c r="AF3158" s="175">
        <f t="shared" si="4405"/>
        <v>0</v>
      </c>
      <c r="AG3158" s="175">
        <f t="shared" si="4405"/>
        <v>0</v>
      </c>
      <c r="AH3158" s="175">
        <f t="shared" si="4405"/>
        <v>0</v>
      </c>
      <c r="AI3158" s="175">
        <f t="shared" si="4405"/>
        <v>0</v>
      </c>
      <c r="AJ3158" s="175">
        <f t="shared" si="4405"/>
        <v>0</v>
      </c>
      <c r="AK3158" s="175">
        <f t="shared" si="4405"/>
        <v>0</v>
      </c>
      <c r="AL3158" s="175">
        <f t="shared" si="4405"/>
        <v>0</v>
      </c>
      <c r="AM3158" s="175">
        <f t="shared" si="4405"/>
        <v>0</v>
      </c>
      <c r="AN3158" s="175">
        <f t="shared" si="4405"/>
        <v>0</v>
      </c>
      <c r="AO3158" s="175">
        <f t="shared" si="4405"/>
        <v>0</v>
      </c>
      <c r="AP3158" s="175">
        <f t="shared" si="4405"/>
        <v>0</v>
      </c>
      <c r="AQ3158" s="175">
        <f t="shared" si="4405"/>
        <v>0</v>
      </c>
      <c r="AR3158" s="175">
        <f t="shared" si="4405"/>
        <v>0</v>
      </c>
      <c r="AS3158" s="175">
        <f t="shared" si="4405"/>
        <v>0</v>
      </c>
      <c r="AT3158" s="175">
        <f t="shared" si="4405"/>
        <v>0</v>
      </c>
      <c r="AU3158" s="175">
        <f t="shared" si="4405"/>
        <v>0</v>
      </c>
      <c r="AV3158" s="175">
        <f t="shared" si="4405"/>
        <v>0</v>
      </c>
      <c r="AW3158" s="175">
        <f t="shared" si="4405"/>
        <v>0</v>
      </c>
      <c r="AX3158" s="175">
        <f t="shared" si="4405"/>
        <v>0</v>
      </c>
      <c r="AY3158" s="175">
        <f t="shared" si="4405"/>
        <v>0</v>
      </c>
      <c r="AZ3158" s="175">
        <f t="shared" si="4405"/>
        <v>0</v>
      </c>
      <c r="BA3158" s="175">
        <f t="shared" si="4405"/>
        <v>0</v>
      </c>
      <c r="BB3158" s="175">
        <f t="shared" si="4405"/>
        <v>0</v>
      </c>
      <c r="BC3158" s="175">
        <f t="shared" si="4405"/>
        <v>0</v>
      </c>
      <c r="BD3158" s="175">
        <f t="shared" si="4405"/>
        <v>0</v>
      </c>
      <c r="BE3158" s="175">
        <f t="shared" si="4405"/>
        <v>0</v>
      </c>
      <c r="BF3158" s="175">
        <f t="shared" si="4405"/>
        <v>0</v>
      </c>
      <c r="BG3158" s="175">
        <f t="shared" si="4405"/>
        <v>0</v>
      </c>
      <c r="BH3158" s="175">
        <f t="shared" si="4405"/>
        <v>0</v>
      </c>
      <c r="BI3158" s="175">
        <f t="shared" si="4405"/>
        <v>0</v>
      </c>
      <c r="BJ3158" s="175">
        <f t="shared" si="4405"/>
        <v>0</v>
      </c>
      <c r="BK3158" s="175">
        <f t="shared" si="4405"/>
        <v>0</v>
      </c>
      <c r="BL3158" s="175">
        <f t="shared" si="4405"/>
        <v>0</v>
      </c>
      <c r="BM3158" s="175">
        <f t="shared" si="4405"/>
        <v>0</v>
      </c>
      <c r="BN3158" s="175">
        <f t="shared" si="4405"/>
        <v>0</v>
      </c>
      <c r="BO3158" s="175">
        <f t="shared" si="4405"/>
        <v>0</v>
      </c>
      <c r="BP3158" s="175">
        <f t="shared" si="4405"/>
        <v>0</v>
      </c>
      <c r="BQ3158" s="175">
        <f t="shared" si="4405"/>
        <v>0</v>
      </c>
      <c r="BR3158" s="175">
        <f t="shared" si="4405"/>
        <v>0</v>
      </c>
      <c r="BS3158" s="175">
        <f t="shared" si="4405"/>
        <v>0</v>
      </c>
      <c r="BT3158" s="175">
        <f t="shared" si="4405"/>
        <v>0</v>
      </c>
      <c r="BU3158" s="175">
        <f t="shared" si="4405"/>
        <v>0</v>
      </c>
      <c r="BV3158" s="175">
        <f t="shared" si="4405"/>
        <v>0</v>
      </c>
      <c r="BW3158" s="175">
        <f t="shared" si="4405"/>
        <v>0</v>
      </c>
      <c r="BX3158" s="175">
        <f t="shared" si="4405"/>
        <v>0</v>
      </c>
      <c r="BY3158" s="175">
        <f t="shared" si="4405"/>
        <v>0</v>
      </c>
      <c r="BZ3158" s="175">
        <f t="shared" si="4405"/>
        <v>0</v>
      </c>
      <c r="CA3158" s="175">
        <f t="shared" si="4405"/>
        <v>0</v>
      </c>
      <c r="CB3158" s="175">
        <f t="shared" si="4405"/>
        <v>0</v>
      </c>
      <c r="CC3158" s="175">
        <f t="shared" si="4405"/>
        <v>0</v>
      </c>
      <c r="CD3158" s="175">
        <f t="shared" si="4405"/>
        <v>0</v>
      </c>
      <c r="CE3158" s="175">
        <f t="shared" ref="CE3158:CK3158" si="4406">CE3141</f>
        <v>0</v>
      </c>
      <c r="CF3158" s="175">
        <f t="shared" si="4406"/>
        <v>0</v>
      </c>
      <c r="CG3158" s="175">
        <f t="shared" si="4406"/>
        <v>0</v>
      </c>
      <c r="CH3158" s="175">
        <f t="shared" si="4406"/>
        <v>0</v>
      </c>
      <c r="CI3158" s="175">
        <f t="shared" si="4406"/>
        <v>0</v>
      </c>
      <c r="CJ3158" s="175">
        <f t="shared" si="4406"/>
        <v>0</v>
      </c>
      <c r="CK3158" s="175">
        <f t="shared" si="4406"/>
        <v>0</v>
      </c>
      <c r="CL3158" s="175">
        <f t="shared" ref="CL3158" si="4407">CL3141</f>
        <v>0</v>
      </c>
    </row>
    <row r="3159" spans="2:90" x14ac:dyDescent="0.4">
      <c r="B3159" s="187" t="str">
        <f>SUBSTITUTE(TRIM(MID(B3145, SEARCH("-", B3145) + 1, LEN(B3145))),":","")</f>
        <v>IS driven</v>
      </c>
      <c r="D3159" t="s">
        <v>406</v>
      </c>
      <c r="E3159" s="8" t="str">
        <f t="shared" si="4341"/>
        <v>3159 WCINV-IS</v>
      </c>
      <c r="G3159" t="s">
        <v>332</v>
      </c>
      <c r="H3159" s="12"/>
      <c r="I3159" s="60"/>
      <c r="J3159" s="60"/>
      <c r="K3159" s="15"/>
      <c r="L3159" s="15"/>
      <c r="M3159" s="15"/>
      <c r="N3159" s="15"/>
      <c r="O3159" s="15"/>
      <c r="P3159" s="15"/>
      <c r="R3159" s="15"/>
      <c r="S3159" s="208" t="str">
        <f t="shared" ref="S3159" si="4408">ADDRESS(ROW(S3150),COLUMN(S3150),2)</f>
        <v>S$3150</v>
      </c>
      <c r="T3159" s="208" t="str">
        <f t="shared" ref="T3159:AX3159" si="4409">ADDRESS(ROW(T3150),COLUMN(T3150),2)</f>
        <v>T$3150</v>
      </c>
      <c r="U3159" s="208" t="str">
        <f t="shared" si="4409"/>
        <v>U$3150</v>
      </c>
      <c r="V3159" s="208" t="str">
        <f t="shared" si="4409"/>
        <v>V$3150</v>
      </c>
      <c r="W3159" s="208" t="str">
        <f t="shared" si="4409"/>
        <v>W$3150</v>
      </c>
      <c r="X3159" s="208" t="str">
        <f t="shared" si="4409"/>
        <v>X$3150</v>
      </c>
      <c r="Y3159" s="208" t="str">
        <f t="shared" si="4409"/>
        <v>Y$3150</v>
      </c>
      <c r="Z3159" s="208" t="str">
        <f t="shared" si="4409"/>
        <v>Z$3150</v>
      </c>
      <c r="AA3159" s="208" t="str">
        <f t="shared" si="4409"/>
        <v>AA$3150</v>
      </c>
      <c r="AB3159" s="208" t="str">
        <f t="shared" si="4409"/>
        <v>AB$3150</v>
      </c>
      <c r="AC3159" s="208" t="str">
        <f t="shared" si="4409"/>
        <v>AC$3150</v>
      </c>
      <c r="AD3159" s="208" t="str">
        <f t="shared" si="4409"/>
        <v>AD$3150</v>
      </c>
      <c r="AE3159" s="208" t="str">
        <f t="shared" si="4409"/>
        <v>AE$3150</v>
      </c>
      <c r="AF3159" s="208" t="str">
        <f t="shared" si="4409"/>
        <v>AF$3150</v>
      </c>
      <c r="AG3159" s="208" t="str">
        <f t="shared" si="4409"/>
        <v>AG$3150</v>
      </c>
      <c r="AH3159" s="208" t="str">
        <f t="shared" si="4409"/>
        <v>AH$3150</v>
      </c>
      <c r="AI3159" s="208" t="str">
        <f t="shared" si="4409"/>
        <v>AI$3150</v>
      </c>
      <c r="AJ3159" s="208" t="str">
        <f t="shared" si="4409"/>
        <v>AJ$3150</v>
      </c>
      <c r="AK3159" s="208" t="str">
        <f t="shared" si="4409"/>
        <v>AK$3150</v>
      </c>
      <c r="AL3159" s="208" t="str">
        <f t="shared" si="4409"/>
        <v>AL$3150</v>
      </c>
      <c r="AM3159" s="208" t="str">
        <f t="shared" si="4409"/>
        <v>AM$3150</v>
      </c>
      <c r="AN3159" s="208" t="str">
        <f t="shared" si="4409"/>
        <v>AN$3150</v>
      </c>
      <c r="AO3159" s="208" t="str">
        <f t="shared" si="4409"/>
        <v>AO$3150</v>
      </c>
      <c r="AP3159" s="208" t="str">
        <f t="shared" si="4409"/>
        <v>AP$3150</v>
      </c>
      <c r="AQ3159" s="208" t="str">
        <f t="shared" si="4409"/>
        <v>AQ$3150</v>
      </c>
      <c r="AR3159" s="208" t="str">
        <f t="shared" si="4409"/>
        <v>AR$3150</v>
      </c>
      <c r="AS3159" s="208" t="str">
        <f t="shared" si="4409"/>
        <v>AS$3150</v>
      </c>
      <c r="AT3159" s="208" t="str">
        <f t="shared" si="4409"/>
        <v>AT$3150</v>
      </c>
      <c r="AU3159" s="208" t="str">
        <f t="shared" si="4409"/>
        <v>AU$3150</v>
      </c>
      <c r="AV3159" s="208" t="str">
        <f t="shared" si="4409"/>
        <v>AV$3150</v>
      </c>
      <c r="AW3159" s="208" t="str">
        <f t="shared" si="4409"/>
        <v>AW$3150</v>
      </c>
      <c r="AX3159" s="208" t="str">
        <f t="shared" si="4409"/>
        <v>AX$3150</v>
      </c>
      <c r="AY3159" s="208" t="str">
        <f t="shared" ref="AY3159:CD3159" si="4410">ADDRESS(ROW(AY3150),COLUMN(AY3150),2)</f>
        <v>AY$3150</v>
      </c>
      <c r="AZ3159" s="208" t="str">
        <f t="shared" si="4410"/>
        <v>AZ$3150</v>
      </c>
      <c r="BA3159" s="208" t="str">
        <f t="shared" si="4410"/>
        <v>BA$3150</v>
      </c>
      <c r="BB3159" s="208" t="str">
        <f t="shared" si="4410"/>
        <v>BB$3150</v>
      </c>
      <c r="BC3159" s="208" t="str">
        <f t="shared" si="4410"/>
        <v>BC$3150</v>
      </c>
      <c r="BD3159" s="208" t="str">
        <f t="shared" si="4410"/>
        <v>BD$3150</v>
      </c>
      <c r="BE3159" s="208" t="str">
        <f t="shared" si="4410"/>
        <v>BE$3150</v>
      </c>
      <c r="BF3159" s="208" t="str">
        <f t="shared" si="4410"/>
        <v>BF$3150</v>
      </c>
      <c r="BG3159" s="208" t="str">
        <f t="shared" si="4410"/>
        <v>BG$3150</v>
      </c>
      <c r="BH3159" s="208" t="str">
        <f t="shared" si="4410"/>
        <v>BH$3150</v>
      </c>
      <c r="BI3159" s="208" t="str">
        <f t="shared" si="4410"/>
        <v>BI$3150</v>
      </c>
      <c r="BJ3159" s="208" t="str">
        <f t="shared" si="4410"/>
        <v>BJ$3150</v>
      </c>
      <c r="BK3159" s="208" t="str">
        <f t="shared" si="4410"/>
        <v>BK$3150</v>
      </c>
      <c r="BL3159" s="208" t="str">
        <f t="shared" si="4410"/>
        <v>BL$3150</v>
      </c>
      <c r="BM3159" s="208" t="str">
        <f t="shared" si="4410"/>
        <v>BM$3150</v>
      </c>
      <c r="BN3159" s="208" t="str">
        <f t="shared" si="4410"/>
        <v>BN$3150</v>
      </c>
      <c r="BO3159" s="208" t="str">
        <f t="shared" si="4410"/>
        <v>BO$3150</v>
      </c>
      <c r="BP3159" s="208" t="str">
        <f t="shared" si="4410"/>
        <v>BP$3150</v>
      </c>
      <c r="BQ3159" s="208" t="str">
        <f t="shared" si="4410"/>
        <v>BQ$3150</v>
      </c>
      <c r="BR3159" s="208" t="str">
        <f t="shared" si="4410"/>
        <v>BR$3150</v>
      </c>
      <c r="BS3159" s="208" t="str">
        <f t="shared" si="4410"/>
        <v>BS$3150</v>
      </c>
      <c r="BT3159" s="208" t="str">
        <f t="shared" si="4410"/>
        <v>BT$3150</v>
      </c>
      <c r="BU3159" s="208" t="str">
        <f t="shared" si="4410"/>
        <v>BU$3150</v>
      </c>
      <c r="BV3159" s="208" t="str">
        <f t="shared" si="4410"/>
        <v>BV$3150</v>
      </c>
      <c r="BW3159" s="208" t="str">
        <f t="shared" si="4410"/>
        <v>BW$3150</v>
      </c>
      <c r="BX3159" s="208" t="str">
        <f t="shared" si="4410"/>
        <v>BX$3150</v>
      </c>
      <c r="BY3159" s="208" t="str">
        <f t="shared" si="4410"/>
        <v>BY$3150</v>
      </c>
      <c r="BZ3159" s="208" t="str">
        <f t="shared" si="4410"/>
        <v>BZ$3150</v>
      </c>
      <c r="CA3159" s="208" t="str">
        <f t="shared" si="4410"/>
        <v>CA$3150</v>
      </c>
      <c r="CB3159" s="208" t="str">
        <f t="shared" si="4410"/>
        <v>CB$3150</v>
      </c>
      <c r="CC3159" s="208" t="str">
        <f t="shared" si="4410"/>
        <v>CC$3150</v>
      </c>
      <c r="CD3159" s="208" t="str">
        <f t="shared" si="4410"/>
        <v>CD$3150</v>
      </c>
      <c r="CE3159" s="208" t="str">
        <f t="shared" ref="CE3159:CK3159" si="4411">ADDRESS(ROW(CE3150),COLUMN(CE3150),2)</f>
        <v>CE$3150</v>
      </c>
      <c r="CF3159" s="208" t="str">
        <f t="shared" si="4411"/>
        <v>CF$3150</v>
      </c>
      <c r="CG3159" s="208" t="str">
        <f t="shared" si="4411"/>
        <v>CG$3150</v>
      </c>
      <c r="CH3159" s="208" t="str">
        <f t="shared" si="4411"/>
        <v>CH$3150</v>
      </c>
      <c r="CI3159" s="208" t="str">
        <f t="shared" si="4411"/>
        <v>CI$3150</v>
      </c>
      <c r="CJ3159" s="208" t="str">
        <f t="shared" si="4411"/>
        <v>CJ$3150</v>
      </c>
      <c r="CK3159" s="208" t="str">
        <f t="shared" si="4411"/>
        <v>CK$3150</v>
      </c>
      <c r="CL3159" s="208" t="str">
        <f t="shared" ref="CL3159" si="4412">ADDRESS(ROW(CL3150),COLUMN(CL3150),2)</f>
        <v>CL$3150</v>
      </c>
    </row>
    <row r="3160" spans="2:90" x14ac:dyDescent="0.4">
      <c r="B3160" s="132" t="str">
        <f>Codes!B3143</f>
        <v>Secondary revenue driver</v>
      </c>
      <c r="D3160" t="s">
        <v>406</v>
      </c>
      <c r="E3160" s="8" t="str">
        <f t="shared" si="4341"/>
        <v>3160 WCINV-IS</v>
      </c>
      <c r="G3160" t="s">
        <v>332</v>
      </c>
      <c r="H3160" s="12"/>
      <c r="I3160" s="60"/>
      <c r="J3160" s="60"/>
      <c r="K3160" s="15"/>
      <c r="L3160" s="15"/>
      <c r="M3160" s="15"/>
      <c r="N3160" s="15"/>
      <c r="O3160" s="15"/>
      <c r="P3160" s="15"/>
      <c r="R3160" s="15"/>
      <c r="S3160" s="208" t="str">
        <f t="shared" ref="S3160" si="4413">ADDRESS(ROW(S3149),COLUMN(S3149),2)</f>
        <v>S$3149</v>
      </c>
      <c r="T3160" s="208" t="str">
        <f t="shared" ref="T3160:AX3160" si="4414">ADDRESS(ROW(T3149),COLUMN(T3149),2)</f>
        <v>T$3149</v>
      </c>
      <c r="U3160" s="208" t="str">
        <f t="shared" si="4414"/>
        <v>U$3149</v>
      </c>
      <c r="V3160" s="208" t="str">
        <f t="shared" si="4414"/>
        <v>V$3149</v>
      </c>
      <c r="W3160" s="208" t="str">
        <f t="shared" si="4414"/>
        <v>W$3149</v>
      </c>
      <c r="X3160" s="208" t="str">
        <f t="shared" si="4414"/>
        <v>X$3149</v>
      </c>
      <c r="Y3160" s="208" t="str">
        <f t="shared" si="4414"/>
        <v>Y$3149</v>
      </c>
      <c r="Z3160" s="208" t="str">
        <f t="shared" si="4414"/>
        <v>Z$3149</v>
      </c>
      <c r="AA3160" s="208" t="str">
        <f t="shared" si="4414"/>
        <v>AA$3149</v>
      </c>
      <c r="AB3160" s="208" t="str">
        <f t="shared" si="4414"/>
        <v>AB$3149</v>
      </c>
      <c r="AC3160" s="208" t="str">
        <f t="shared" si="4414"/>
        <v>AC$3149</v>
      </c>
      <c r="AD3160" s="208" t="str">
        <f t="shared" si="4414"/>
        <v>AD$3149</v>
      </c>
      <c r="AE3160" s="208" t="str">
        <f t="shared" si="4414"/>
        <v>AE$3149</v>
      </c>
      <c r="AF3160" s="208" t="str">
        <f t="shared" si="4414"/>
        <v>AF$3149</v>
      </c>
      <c r="AG3160" s="208" t="str">
        <f t="shared" si="4414"/>
        <v>AG$3149</v>
      </c>
      <c r="AH3160" s="208" t="str">
        <f t="shared" si="4414"/>
        <v>AH$3149</v>
      </c>
      <c r="AI3160" s="208" t="str">
        <f t="shared" si="4414"/>
        <v>AI$3149</v>
      </c>
      <c r="AJ3160" s="208" t="str">
        <f t="shared" si="4414"/>
        <v>AJ$3149</v>
      </c>
      <c r="AK3160" s="208" t="str">
        <f t="shared" si="4414"/>
        <v>AK$3149</v>
      </c>
      <c r="AL3160" s="208" t="str">
        <f t="shared" si="4414"/>
        <v>AL$3149</v>
      </c>
      <c r="AM3160" s="208" t="str">
        <f t="shared" si="4414"/>
        <v>AM$3149</v>
      </c>
      <c r="AN3160" s="208" t="str">
        <f t="shared" si="4414"/>
        <v>AN$3149</v>
      </c>
      <c r="AO3160" s="208" t="str">
        <f t="shared" si="4414"/>
        <v>AO$3149</v>
      </c>
      <c r="AP3160" s="208" t="str">
        <f t="shared" si="4414"/>
        <v>AP$3149</v>
      </c>
      <c r="AQ3160" s="208" t="str">
        <f t="shared" si="4414"/>
        <v>AQ$3149</v>
      </c>
      <c r="AR3160" s="208" t="str">
        <f t="shared" si="4414"/>
        <v>AR$3149</v>
      </c>
      <c r="AS3160" s="208" t="str">
        <f t="shared" si="4414"/>
        <v>AS$3149</v>
      </c>
      <c r="AT3160" s="208" t="str">
        <f t="shared" si="4414"/>
        <v>AT$3149</v>
      </c>
      <c r="AU3160" s="208" t="str">
        <f t="shared" si="4414"/>
        <v>AU$3149</v>
      </c>
      <c r="AV3160" s="208" t="str">
        <f t="shared" si="4414"/>
        <v>AV$3149</v>
      </c>
      <c r="AW3160" s="208" t="str">
        <f t="shared" si="4414"/>
        <v>AW$3149</v>
      </c>
      <c r="AX3160" s="208" t="str">
        <f t="shared" si="4414"/>
        <v>AX$3149</v>
      </c>
      <c r="AY3160" s="208" t="str">
        <f t="shared" ref="AY3160:CD3160" si="4415">ADDRESS(ROW(AY3149),COLUMN(AY3149),2)</f>
        <v>AY$3149</v>
      </c>
      <c r="AZ3160" s="208" t="str">
        <f t="shared" si="4415"/>
        <v>AZ$3149</v>
      </c>
      <c r="BA3160" s="208" t="str">
        <f t="shared" si="4415"/>
        <v>BA$3149</v>
      </c>
      <c r="BB3160" s="208" t="str">
        <f t="shared" si="4415"/>
        <v>BB$3149</v>
      </c>
      <c r="BC3160" s="208" t="str">
        <f t="shared" si="4415"/>
        <v>BC$3149</v>
      </c>
      <c r="BD3160" s="208" t="str">
        <f t="shared" si="4415"/>
        <v>BD$3149</v>
      </c>
      <c r="BE3160" s="208" t="str">
        <f t="shared" si="4415"/>
        <v>BE$3149</v>
      </c>
      <c r="BF3160" s="208" t="str">
        <f t="shared" si="4415"/>
        <v>BF$3149</v>
      </c>
      <c r="BG3160" s="208" t="str">
        <f t="shared" si="4415"/>
        <v>BG$3149</v>
      </c>
      <c r="BH3160" s="208" t="str">
        <f t="shared" si="4415"/>
        <v>BH$3149</v>
      </c>
      <c r="BI3160" s="208" t="str">
        <f t="shared" si="4415"/>
        <v>BI$3149</v>
      </c>
      <c r="BJ3160" s="208" t="str">
        <f t="shared" si="4415"/>
        <v>BJ$3149</v>
      </c>
      <c r="BK3160" s="208" t="str">
        <f t="shared" si="4415"/>
        <v>BK$3149</v>
      </c>
      <c r="BL3160" s="208" t="str">
        <f t="shared" si="4415"/>
        <v>BL$3149</v>
      </c>
      <c r="BM3160" s="208" t="str">
        <f t="shared" si="4415"/>
        <v>BM$3149</v>
      </c>
      <c r="BN3160" s="208" t="str">
        <f t="shared" si="4415"/>
        <v>BN$3149</v>
      </c>
      <c r="BO3160" s="208" t="str">
        <f t="shared" si="4415"/>
        <v>BO$3149</v>
      </c>
      <c r="BP3160" s="208" t="str">
        <f t="shared" si="4415"/>
        <v>BP$3149</v>
      </c>
      <c r="BQ3160" s="208" t="str">
        <f t="shared" si="4415"/>
        <v>BQ$3149</v>
      </c>
      <c r="BR3160" s="208" t="str">
        <f t="shared" si="4415"/>
        <v>BR$3149</v>
      </c>
      <c r="BS3160" s="208" t="str">
        <f t="shared" si="4415"/>
        <v>BS$3149</v>
      </c>
      <c r="BT3160" s="208" t="str">
        <f t="shared" si="4415"/>
        <v>BT$3149</v>
      </c>
      <c r="BU3160" s="208" t="str">
        <f t="shared" si="4415"/>
        <v>BU$3149</v>
      </c>
      <c r="BV3160" s="208" t="str">
        <f t="shared" si="4415"/>
        <v>BV$3149</v>
      </c>
      <c r="BW3160" s="208" t="str">
        <f t="shared" si="4415"/>
        <v>BW$3149</v>
      </c>
      <c r="BX3160" s="208" t="str">
        <f t="shared" si="4415"/>
        <v>BX$3149</v>
      </c>
      <c r="BY3160" s="208" t="str">
        <f t="shared" si="4415"/>
        <v>BY$3149</v>
      </c>
      <c r="BZ3160" s="208" t="str">
        <f t="shared" si="4415"/>
        <v>BZ$3149</v>
      </c>
      <c r="CA3160" s="208" t="str">
        <f t="shared" si="4415"/>
        <v>CA$3149</v>
      </c>
      <c r="CB3160" s="208" t="str">
        <f t="shared" si="4415"/>
        <v>CB$3149</v>
      </c>
      <c r="CC3160" s="208" t="str">
        <f t="shared" si="4415"/>
        <v>CC$3149</v>
      </c>
      <c r="CD3160" s="208" t="str">
        <f t="shared" si="4415"/>
        <v>CD$3149</v>
      </c>
      <c r="CE3160" s="208" t="str">
        <f t="shared" ref="CE3160:CK3160" si="4416">ADDRESS(ROW(CE3149),COLUMN(CE3149),2)</f>
        <v>CE$3149</v>
      </c>
      <c r="CF3160" s="208" t="str">
        <f t="shared" si="4416"/>
        <v>CF$3149</v>
      </c>
      <c r="CG3160" s="208" t="str">
        <f t="shared" si="4416"/>
        <v>CG$3149</v>
      </c>
      <c r="CH3160" s="208" t="str">
        <f t="shared" si="4416"/>
        <v>CH$3149</v>
      </c>
      <c r="CI3160" s="208" t="str">
        <f t="shared" si="4416"/>
        <v>CI$3149</v>
      </c>
      <c r="CJ3160" s="208" t="str">
        <f t="shared" si="4416"/>
        <v>CJ$3149</v>
      </c>
      <c r="CK3160" s="208" t="str">
        <f t="shared" si="4416"/>
        <v>CK$3149</v>
      </c>
      <c r="CL3160" s="208" t="str">
        <f t="shared" ref="CL3160" si="4417">ADDRESS(ROW(CL3149),COLUMN(CL3149),2)</f>
        <v>CL$3149</v>
      </c>
    </row>
    <row r="3161" spans="2:90" x14ac:dyDescent="0.4">
      <c r="E3161" s="8"/>
      <c r="H3161" s="12"/>
      <c r="I3161" s="60"/>
      <c r="J3161" s="60"/>
      <c r="K3161" s="15"/>
      <c r="L3161" s="15"/>
      <c r="M3161" s="15"/>
      <c r="N3161" s="15"/>
      <c r="O3161" s="15"/>
      <c r="P3161" s="15"/>
      <c r="R3161" s="15"/>
      <c r="S3161" s="76"/>
      <c r="T3161" s="76"/>
      <c r="U3161" s="76"/>
      <c r="V3161" s="76"/>
      <c r="W3161" s="76"/>
      <c r="X3161" s="76"/>
      <c r="Y3161" s="76"/>
      <c r="Z3161" s="76"/>
      <c r="AA3161" s="76"/>
      <c r="AB3161" s="76"/>
      <c r="AC3161" s="76"/>
      <c r="AD3161" s="76"/>
      <c r="AE3161" s="76"/>
      <c r="AF3161" s="76"/>
      <c r="AG3161" s="76"/>
      <c r="AH3161" s="76"/>
      <c r="AI3161" s="76"/>
      <c r="AJ3161" s="76"/>
      <c r="AK3161" s="76"/>
      <c r="AL3161" s="76"/>
      <c r="AM3161" s="76"/>
      <c r="AN3161" s="76"/>
      <c r="AO3161" s="76"/>
      <c r="AP3161" s="76"/>
      <c r="AQ3161" s="76"/>
      <c r="AR3161" s="76"/>
      <c r="AS3161" s="76"/>
      <c r="AT3161" s="76"/>
      <c r="AU3161" s="76"/>
      <c r="AV3161" s="76"/>
      <c r="AW3161" s="76"/>
      <c r="AX3161" s="76"/>
      <c r="AY3161" s="76"/>
      <c r="AZ3161" s="76"/>
      <c r="BA3161" s="76"/>
      <c r="BB3161" s="76"/>
      <c r="BC3161" s="76"/>
      <c r="BD3161" s="76"/>
      <c r="BE3161" s="76"/>
      <c r="BF3161" s="76"/>
      <c r="BG3161" s="76"/>
      <c r="BH3161" s="76"/>
      <c r="BI3161" s="76"/>
      <c r="BJ3161" s="76"/>
      <c r="BK3161" s="76"/>
      <c r="BL3161" s="76"/>
      <c r="BM3161" s="76"/>
      <c r="BN3161" s="76"/>
      <c r="BO3161" s="76"/>
      <c r="BP3161" s="76"/>
      <c r="BQ3161" s="76"/>
      <c r="BR3161" s="76"/>
      <c r="BS3161" s="76"/>
      <c r="BT3161" s="76"/>
      <c r="BU3161" s="76"/>
      <c r="BV3161" s="76"/>
      <c r="BW3161" s="76"/>
      <c r="BX3161" s="76"/>
      <c r="BY3161" s="76"/>
      <c r="BZ3161" s="76"/>
      <c r="CA3161" s="76"/>
      <c r="CB3161" s="76"/>
      <c r="CC3161" s="76"/>
      <c r="CD3161" s="76"/>
      <c r="CE3161" s="76"/>
      <c r="CF3161" s="76"/>
      <c r="CG3161" s="76"/>
      <c r="CH3161" s="76"/>
      <c r="CI3161" s="76"/>
      <c r="CJ3161" s="76"/>
      <c r="CK3161" s="76"/>
      <c r="CL3161" s="76"/>
    </row>
    <row r="3162" spans="2:90" x14ac:dyDescent="0.4">
      <c r="B3162" s="171" t="s">
        <v>490</v>
      </c>
      <c r="E3162" s="8"/>
      <c r="H3162" s="170"/>
      <c r="I3162" s="172"/>
      <c r="J3162" s="172"/>
      <c r="K3162" s="193"/>
      <c r="L3162" s="193"/>
      <c r="M3162" s="193"/>
      <c r="N3162" s="193"/>
      <c r="O3162" s="193"/>
      <c r="P3162" s="193"/>
      <c r="R3162" s="194"/>
      <c r="S3162" s="170"/>
      <c r="T3162" s="170"/>
      <c r="U3162" s="170"/>
      <c r="V3162" s="170"/>
      <c r="W3162" s="170"/>
      <c r="X3162" s="170"/>
      <c r="Y3162" s="170"/>
      <c r="Z3162" s="170"/>
      <c r="AA3162" s="170"/>
      <c r="AB3162" s="170"/>
      <c r="AC3162" s="170"/>
      <c r="AD3162" s="170"/>
      <c r="AE3162" s="170"/>
      <c r="AF3162" s="170"/>
      <c r="AG3162" s="170"/>
      <c r="AH3162" s="170"/>
      <c r="AI3162" s="170"/>
      <c r="AJ3162" s="170"/>
      <c r="AK3162" s="170"/>
      <c r="AL3162" s="170"/>
      <c r="AM3162" s="170"/>
      <c r="AN3162" s="170"/>
      <c r="AO3162" s="170"/>
      <c r="AP3162" s="170"/>
      <c r="AQ3162" s="170"/>
      <c r="AR3162" s="170"/>
      <c r="AS3162" s="170"/>
      <c r="AT3162" s="170"/>
      <c r="AU3162" s="170"/>
      <c r="AV3162" s="170"/>
      <c r="AW3162" s="170"/>
      <c r="AX3162" s="170"/>
      <c r="AY3162" s="170"/>
      <c r="AZ3162" s="170"/>
      <c r="BA3162" s="170"/>
      <c r="BB3162" s="170"/>
      <c r="BC3162" s="170"/>
      <c r="BD3162" s="170"/>
      <c r="BE3162" s="170"/>
      <c r="BF3162" s="170"/>
      <c r="BG3162" s="170"/>
      <c r="BH3162" s="170"/>
      <c r="BI3162" s="170"/>
      <c r="BJ3162" s="170"/>
      <c r="BK3162" s="170"/>
      <c r="BL3162" s="170"/>
      <c r="BM3162" s="170"/>
      <c r="BN3162" s="170"/>
      <c r="BO3162" s="170"/>
      <c r="BP3162" s="170"/>
      <c r="BQ3162" s="170"/>
      <c r="BR3162" s="170"/>
      <c r="BS3162" s="170"/>
      <c r="BT3162" s="170"/>
      <c r="BU3162" s="170"/>
      <c r="BV3162" s="170"/>
      <c r="BW3162" s="170"/>
      <c r="BX3162" s="170"/>
      <c r="BY3162" s="170"/>
      <c r="BZ3162" s="170"/>
      <c r="CA3162" s="170"/>
      <c r="CB3162" s="170"/>
      <c r="CC3162" s="170"/>
      <c r="CD3162" s="170"/>
      <c r="CE3162" s="170"/>
      <c r="CF3162" s="170"/>
      <c r="CG3162" s="170"/>
      <c r="CH3162" s="170"/>
      <c r="CI3162" s="170"/>
      <c r="CJ3162" s="170"/>
      <c r="CK3162" s="170"/>
      <c r="CL3162" s="170"/>
    </row>
    <row r="3163" spans="2:90" x14ac:dyDescent="0.4">
      <c r="B3163" s="171" t="s">
        <v>492</v>
      </c>
      <c r="E3163" s="8"/>
      <c r="H3163" s="170"/>
      <c r="I3163" s="172"/>
      <c r="J3163" s="172"/>
      <c r="K3163" s="193"/>
      <c r="L3163" s="193"/>
      <c r="M3163" s="193"/>
      <c r="N3163" s="193"/>
      <c r="O3163" s="193"/>
      <c r="P3163" s="193"/>
      <c r="R3163" s="194"/>
      <c r="S3163" s="170"/>
      <c r="T3163" s="170"/>
      <c r="U3163" s="170"/>
      <c r="V3163" s="170"/>
      <c r="W3163" s="170"/>
      <c r="X3163" s="170"/>
      <c r="Y3163" s="170"/>
      <c r="Z3163" s="170"/>
      <c r="AA3163" s="170"/>
      <c r="AB3163" s="170"/>
      <c r="AC3163" s="170"/>
      <c r="AD3163" s="170"/>
      <c r="AE3163" s="170"/>
      <c r="AF3163" s="170"/>
      <c r="AG3163" s="170"/>
      <c r="AH3163" s="170"/>
      <c r="AI3163" s="170"/>
      <c r="AJ3163" s="170"/>
      <c r="AK3163" s="170"/>
      <c r="AL3163" s="170"/>
      <c r="AM3163" s="170"/>
      <c r="AN3163" s="170"/>
      <c r="AO3163" s="170"/>
      <c r="AP3163" s="170"/>
      <c r="AQ3163" s="170"/>
      <c r="AR3163" s="170"/>
      <c r="AS3163" s="170"/>
      <c r="AT3163" s="170"/>
      <c r="AU3163" s="170"/>
      <c r="AV3163" s="170"/>
      <c r="AW3163" s="170"/>
      <c r="AX3163" s="170"/>
      <c r="AY3163" s="170"/>
      <c r="AZ3163" s="170"/>
      <c r="BA3163" s="170"/>
      <c r="BB3163" s="170"/>
      <c r="BC3163" s="170"/>
      <c r="BD3163" s="170"/>
      <c r="BE3163" s="170"/>
      <c r="BF3163" s="170"/>
      <c r="BG3163" s="170"/>
      <c r="BH3163" s="170"/>
      <c r="BI3163" s="170"/>
      <c r="BJ3163" s="170"/>
      <c r="BK3163" s="170"/>
      <c r="BL3163" s="170"/>
      <c r="BM3163" s="170"/>
      <c r="BN3163" s="170"/>
      <c r="BO3163" s="170"/>
      <c r="BP3163" s="170"/>
      <c r="BQ3163" s="170"/>
      <c r="BR3163" s="170"/>
      <c r="BS3163" s="170"/>
      <c r="BT3163" s="170"/>
      <c r="BU3163" s="170"/>
      <c r="BV3163" s="170"/>
      <c r="BW3163" s="170"/>
      <c r="BX3163" s="170"/>
      <c r="BY3163" s="170"/>
      <c r="BZ3163" s="170"/>
      <c r="CA3163" s="170"/>
      <c r="CB3163" s="170"/>
      <c r="CC3163" s="170"/>
      <c r="CD3163" s="170"/>
      <c r="CE3163" s="170"/>
      <c r="CF3163" s="170"/>
      <c r="CG3163" s="170"/>
      <c r="CH3163" s="170"/>
      <c r="CI3163" s="170"/>
      <c r="CJ3163" s="170"/>
      <c r="CK3163" s="170"/>
      <c r="CL3163" s="170"/>
    </row>
    <row r="3164" spans="2:90" x14ac:dyDescent="0.4">
      <c r="B3164" s="171" t="s">
        <v>461</v>
      </c>
      <c r="E3164" s="8"/>
      <c r="H3164" s="170"/>
      <c r="I3164" s="172"/>
      <c r="J3164" s="172"/>
      <c r="K3164" s="193"/>
      <c r="L3164" s="193"/>
      <c r="M3164" s="193"/>
      <c r="N3164" s="193"/>
      <c r="O3164" s="193"/>
      <c r="P3164" s="193"/>
      <c r="R3164" s="194"/>
      <c r="S3164" s="195" t="str">
        <f t="shared" ref="S3164:AX3164" si="4418">S$16</f>
        <v>S$12</v>
      </c>
      <c r="T3164" s="195" t="str">
        <f t="shared" si="4418"/>
        <v>T$12</v>
      </c>
      <c r="U3164" s="195" t="str">
        <f t="shared" si="4418"/>
        <v>U$12</v>
      </c>
      <c r="V3164" s="195" t="str">
        <f t="shared" si="4418"/>
        <v>V$12</v>
      </c>
      <c r="W3164" s="195" t="str">
        <f t="shared" si="4418"/>
        <v>W$12</v>
      </c>
      <c r="X3164" s="195" t="str">
        <f t="shared" si="4418"/>
        <v>X$12</v>
      </c>
      <c r="Y3164" s="195" t="str">
        <f t="shared" si="4418"/>
        <v>Y$12</v>
      </c>
      <c r="Z3164" s="195" t="str">
        <f t="shared" si="4418"/>
        <v>Z$12</v>
      </c>
      <c r="AA3164" s="195" t="str">
        <f t="shared" si="4418"/>
        <v>AA$12</v>
      </c>
      <c r="AB3164" s="195" t="str">
        <f t="shared" si="4418"/>
        <v>AB$12</v>
      </c>
      <c r="AC3164" s="195" t="str">
        <f t="shared" si="4418"/>
        <v>AC$12</v>
      </c>
      <c r="AD3164" s="195" t="str">
        <f t="shared" si="4418"/>
        <v>AD$12</v>
      </c>
      <c r="AE3164" s="195" t="str">
        <f t="shared" si="4418"/>
        <v>AE$12</v>
      </c>
      <c r="AF3164" s="195" t="str">
        <f t="shared" si="4418"/>
        <v>AF$12</v>
      </c>
      <c r="AG3164" s="195" t="str">
        <f t="shared" si="4418"/>
        <v>AG$12</v>
      </c>
      <c r="AH3164" s="195" t="str">
        <f t="shared" si="4418"/>
        <v>AH$12</v>
      </c>
      <c r="AI3164" s="195" t="str">
        <f t="shared" si="4418"/>
        <v>AI$12</v>
      </c>
      <c r="AJ3164" s="195" t="str">
        <f t="shared" si="4418"/>
        <v>AJ$12</v>
      </c>
      <c r="AK3164" s="195" t="str">
        <f t="shared" si="4418"/>
        <v>AK$12</v>
      </c>
      <c r="AL3164" s="195" t="str">
        <f t="shared" si="4418"/>
        <v>AL$12</v>
      </c>
      <c r="AM3164" s="195" t="str">
        <f t="shared" si="4418"/>
        <v>AM$12</v>
      </c>
      <c r="AN3164" s="195" t="str">
        <f t="shared" si="4418"/>
        <v>AN$12</v>
      </c>
      <c r="AO3164" s="195" t="str">
        <f t="shared" si="4418"/>
        <v>AO$12</v>
      </c>
      <c r="AP3164" s="195" t="str">
        <f t="shared" si="4418"/>
        <v>AP$12</v>
      </c>
      <c r="AQ3164" s="195" t="str">
        <f t="shared" si="4418"/>
        <v>AQ$12</v>
      </c>
      <c r="AR3164" s="195" t="str">
        <f t="shared" si="4418"/>
        <v>AR$12</v>
      </c>
      <c r="AS3164" s="195" t="str">
        <f t="shared" si="4418"/>
        <v>AS$12</v>
      </c>
      <c r="AT3164" s="195" t="str">
        <f t="shared" si="4418"/>
        <v>AT$12</v>
      </c>
      <c r="AU3164" s="195" t="str">
        <f t="shared" si="4418"/>
        <v>AU$12</v>
      </c>
      <c r="AV3164" s="195" t="str">
        <f t="shared" si="4418"/>
        <v>AV$12</v>
      </c>
      <c r="AW3164" s="195" t="str">
        <f t="shared" si="4418"/>
        <v>AW$12</v>
      </c>
      <c r="AX3164" s="195" t="str">
        <f t="shared" si="4418"/>
        <v>AX$12</v>
      </c>
      <c r="AY3164" s="195" t="str">
        <f t="shared" ref="AY3164:CD3164" si="4419">AY$16</f>
        <v>AY$12</v>
      </c>
      <c r="AZ3164" s="195" t="str">
        <f t="shared" si="4419"/>
        <v>AZ$12</v>
      </c>
      <c r="BA3164" s="195" t="str">
        <f t="shared" si="4419"/>
        <v>BA$12</v>
      </c>
      <c r="BB3164" s="195" t="str">
        <f t="shared" si="4419"/>
        <v>BB$12</v>
      </c>
      <c r="BC3164" s="195" t="str">
        <f t="shared" si="4419"/>
        <v>BC$12</v>
      </c>
      <c r="BD3164" s="195" t="str">
        <f t="shared" si="4419"/>
        <v>BD$12</v>
      </c>
      <c r="BE3164" s="195" t="str">
        <f t="shared" si="4419"/>
        <v>BE$12</v>
      </c>
      <c r="BF3164" s="195" t="str">
        <f t="shared" si="4419"/>
        <v>BF$12</v>
      </c>
      <c r="BG3164" s="195" t="str">
        <f t="shared" si="4419"/>
        <v>BG$12</v>
      </c>
      <c r="BH3164" s="195" t="str">
        <f t="shared" si="4419"/>
        <v>BH$12</v>
      </c>
      <c r="BI3164" s="195" t="str">
        <f t="shared" si="4419"/>
        <v>BI$12</v>
      </c>
      <c r="BJ3164" s="195" t="str">
        <f t="shared" si="4419"/>
        <v>BJ$12</v>
      </c>
      <c r="BK3164" s="195" t="str">
        <f t="shared" si="4419"/>
        <v>BK$12</v>
      </c>
      <c r="BL3164" s="195" t="str">
        <f t="shared" si="4419"/>
        <v>BL$12</v>
      </c>
      <c r="BM3164" s="195" t="str">
        <f t="shared" si="4419"/>
        <v>BM$12</v>
      </c>
      <c r="BN3164" s="195" t="str">
        <f t="shared" si="4419"/>
        <v>BN$12</v>
      </c>
      <c r="BO3164" s="195" t="str">
        <f t="shared" si="4419"/>
        <v>BO$12</v>
      </c>
      <c r="BP3164" s="195" t="str">
        <f t="shared" si="4419"/>
        <v>BP$12</v>
      </c>
      <c r="BQ3164" s="195" t="str">
        <f t="shared" si="4419"/>
        <v>BQ$12</v>
      </c>
      <c r="BR3164" s="195" t="str">
        <f t="shared" si="4419"/>
        <v>BR$12</v>
      </c>
      <c r="BS3164" s="195" t="str">
        <f t="shared" si="4419"/>
        <v>BS$12</v>
      </c>
      <c r="BT3164" s="195" t="str">
        <f t="shared" si="4419"/>
        <v>BT$12</v>
      </c>
      <c r="BU3164" s="195" t="str">
        <f t="shared" si="4419"/>
        <v>BU$12</v>
      </c>
      <c r="BV3164" s="195" t="str">
        <f t="shared" si="4419"/>
        <v>BV$12</v>
      </c>
      <c r="BW3164" s="195" t="str">
        <f t="shared" si="4419"/>
        <v>BW$12</v>
      </c>
      <c r="BX3164" s="195" t="str">
        <f t="shared" si="4419"/>
        <v>BX$12</v>
      </c>
      <c r="BY3164" s="195" t="str">
        <f t="shared" si="4419"/>
        <v>BY$12</v>
      </c>
      <c r="BZ3164" s="195" t="str">
        <f t="shared" si="4419"/>
        <v>BZ$12</v>
      </c>
      <c r="CA3164" s="195" t="str">
        <f t="shared" si="4419"/>
        <v>CA$12</v>
      </c>
      <c r="CB3164" s="195" t="str">
        <f t="shared" si="4419"/>
        <v>CB$12</v>
      </c>
      <c r="CC3164" s="195" t="str">
        <f t="shared" si="4419"/>
        <v>CC$12</v>
      </c>
      <c r="CD3164" s="195" t="str">
        <f t="shared" si="4419"/>
        <v>CD$12</v>
      </c>
      <c r="CE3164" s="195" t="str">
        <f t="shared" ref="CE3164:CL3164" si="4420">CE$16</f>
        <v>CE$12</v>
      </c>
      <c r="CF3164" s="195" t="str">
        <f t="shared" si="4420"/>
        <v>CF$12</v>
      </c>
      <c r="CG3164" s="195" t="str">
        <f t="shared" si="4420"/>
        <v>CG$12</v>
      </c>
      <c r="CH3164" s="195" t="str">
        <f t="shared" si="4420"/>
        <v>CH$12</v>
      </c>
      <c r="CI3164" s="195" t="str">
        <f t="shared" si="4420"/>
        <v>CI$12</v>
      </c>
      <c r="CJ3164" s="195" t="str">
        <f t="shared" si="4420"/>
        <v>CJ$12</v>
      </c>
      <c r="CK3164" s="195" t="str">
        <f t="shared" si="4420"/>
        <v>CK$12</v>
      </c>
      <c r="CL3164" s="195" t="str">
        <f t="shared" si="4420"/>
        <v>CL$12</v>
      </c>
    </row>
    <row r="3165" spans="2:90" x14ac:dyDescent="0.4">
      <c r="B3165" s="171" t="s">
        <v>462</v>
      </c>
      <c r="E3165" s="8"/>
      <c r="H3165" s="196"/>
      <c r="I3165" s="197"/>
      <c r="J3165" s="197"/>
      <c r="K3165" s="198"/>
      <c r="L3165" s="198"/>
      <c r="M3165" s="198"/>
      <c r="N3165" s="198"/>
      <c r="O3165" s="198"/>
      <c r="P3165" s="198"/>
      <c r="R3165" s="198"/>
      <c r="S3165" s="195" t="str">
        <f t="shared" ref="S3165:AX3165" si="4421">S$17</f>
        <v>S$13</v>
      </c>
      <c r="T3165" s="195" t="str">
        <f t="shared" si="4421"/>
        <v>T$13</v>
      </c>
      <c r="U3165" s="195" t="str">
        <f t="shared" si="4421"/>
        <v>U$13</v>
      </c>
      <c r="V3165" s="195" t="str">
        <f t="shared" si="4421"/>
        <v>V$13</v>
      </c>
      <c r="W3165" s="195" t="str">
        <f t="shared" si="4421"/>
        <v>W$13</v>
      </c>
      <c r="X3165" s="195" t="str">
        <f t="shared" si="4421"/>
        <v>X$13</v>
      </c>
      <c r="Y3165" s="195" t="str">
        <f t="shared" si="4421"/>
        <v>Y$13</v>
      </c>
      <c r="Z3165" s="195" t="str">
        <f t="shared" si="4421"/>
        <v>Z$13</v>
      </c>
      <c r="AA3165" s="195" t="str">
        <f t="shared" si="4421"/>
        <v>AA$13</v>
      </c>
      <c r="AB3165" s="195" t="str">
        <f t="shared" si="4421"/>
        <v>AB$13</v>
      </c>
      <c r="AC3165" s="195" t="str">
        <f t="shared" si="4421"/>
        <v>AC$13</v>
      </c>
      <c r="AD3165" s="195" t="str">
        <f t="shared" si="4421"/>
        <v>AD$13</v>
      </c>
      <c r="AE3165" s="195" t="str">
        <f t="shared" si="4421"/>
        <v>AE$13</v>
      </c>
      <c r="AF3165" s="195" t="str">
        <f t="shared" si="4421"/>
        <v>AF$13</v>
      </c>
      <c r="AG3165" s="195" t="str">
        <f t="shared" si="4421"/>
        <v>AG$13</v>
      </c>
      <c r="AH3165" s="195" t="str">
        <f t="shared" si="4421"/>
        <v>AH$13</v>
      </c>
      <c r="AI3165" s="195" t="str">
        <f t="shared" si="4421"/>
        <v>AI$13</v>
      </c>
      <c r="AJ3165" s="195" t="str">
        <f t="shared" si="4421"/>
        <v>AJ$13</v>
      </c>
      <c r="AK3165" s="195" t="str">
        <f t="shared" si="4421"/>
        <v>AK$13</v>
      </c>
      <c r="AL3165" s="195" t="str">
        <f t="shared" si="4421"/>
        <v>AL$13</v>
      </c>
      <c r="AM3165" s="195" t="str">
        <f t="shared" si="4421"/>
        <v>AM$13</v>
      </c>
      <c r="AN3165" s="195" t="str">
        <f t="shared" si="4421"/>
        <v>AN$13</v>
      </c>
      <c r="AO3165" s="195" t="str">
        <f t="shared" si="4421"/>
        <v>AO$13</v>
      </c>
      <c r="AP3165" s="195" t="str">
        <f t="shared" si="4421"/>
        <v>AP$13</v>
      </c>
      <c r="AQ3165" s="195" t="str">
        <f t="shared" si="4421"/>
        <v>AQ$13</v>
      </c>
      <c r="AR3165" s="195" t="str">
        <f t="shared" si="4421"/>
        <v>AR$13</v>
      </c>
      <c r="AS3165" s="195" t="str">
        <f t="shared" si="4421"/>
        <v>AS$13</v>
      </c>
      <c r="AT3165" s="195" t="str">
        <f t="shared" si="4421"/>
        <v>AT$13</v>
      </c>
      <c r="AU3165" s="195" t="str">
        <f t="shared" si="4421"/>
        <v>AU$13</v>
      </c>
      <c r="AV3165" s="195" t="str">
        <f t="shared" si="4421"/>
        <v>AV$13</v>
      </c>
      <c r="AW3165" s="195" t="str">
        <f t="shared" si="4421"/>
        <v>AW$13</v>
      </c>
      <c r="AX3165" s="195" t="str">
        <f t="shared" si="4421"/>
        <v>AX$13</v>
      </c>
      <c r="AY3165" s="195" t="str">
        <f t="shared" ref="AY3165:CD3165" si="4422">AY$17</f>
        <v>AY$13</v>
      </c>
      <c r="AZ3165" s="195" t="str">
        <f t="shared" si="4422"/>
        <v>AZ$13</v>
      </c>
      <c r="BA3165" s="195" t="str">
        <f t="shared" si="4422"/>
        <v>BA$13</v>
      </c>
      <c r="BB3165" s="195" t="str">
        <f t="shared" si="4422"/>
        <v>BB$13</v>
      </c>
      <c r="BC3165" s="195" t="str">
        <f t="shared" si="4422"/>
        <v>BC$13</v>
      </c>
      <c r="BD3165" s="195" t="str">
        <f t="shared" si="4422"/>
        <v>BD$13</v>
      </c>
      <c r="BE3165" s="195" t="str">
        <f t="shared" si="4422"/>
        <v>BE$13</v>
      </c>
      <c r="BF3165" s="195" t="str">
        <f t="shared" si="4422"/>
        <v>BF$13</v>
      </c>
      <c r="BG3165" s="195" t="str">
        <f t="shared" si="4422"/>
        <v>BG$13</v>
      </c>
      <c r="BH3165" s="195" t="str">
        <f t="shared" si="4422"/>
        <v>BH$13</v>
      </c>
      <c r="BI3165" s="195" t="str">
        <f t="shared" si="4422"/>
        <v>BI$13</v>
      </c>
      <c r="BJ3165" s="195" t="str">
        <f t="shared" si="4422"/>
        <v>BJ$13</v>
      </c>
      <c r="BK3165" s="195" t="str">
        <f t="shared" si="4422"/>
        <v>BK$13</v>
      </c>
      <c r="BL3165" s="195" t="str">
        <f t="shared" si="4422"/>
        <v>BL$13</v>
      </c>
      <c r="BM3165" s="195" t="str">
        <f t="shared" si="4422"/>
        <v>BM$13</v>
      </c>
      <c r="BN3165" s="195" t="str">
        <f t="shared" si="4422"/>
        <v>BN$13</v>
      </c>
      <c r="BO3165" s="195" t="str">
        <f t="shared" si="4422"/>
        <v>BO$13</v>
      </c>
      <c r="BP3165" s="195" t="str">
        <f t="shared" si="4422"/>
        <v>BP$13</v>
      </c>
      <c r="BQ3165" s="195" t="str">
        <f t="shared" si="4422"/>
        <v>BQ$13</v>
      </c>
      <c r="BR3165" s="195" t="str">
        <f t="shared" si="4422"/>
        <v>BR$13</v>
      </c>
      <c r="BS3165" s="195" t="str">
        <f t="shared" si="4422"/>
        <v>BS$13</v>
      </c>
      <c r="BT3165" s="195" t="str">
        <f t="shared" si="4422"/>
        <v>BT$13</v>
      </c>
      <c r="BU3165" s="195" t="str">
        <f t="shared" si="4422"/>
        <v>BU$13</v>
      </c>
      <c r="BV3165" s="195" t="str">
        <f t="shared" si="4422"/>
        <v>BV$13</v>
      </c>
      <c r="BW3165" s="195" t="str">
        <f t="shared" si="4422"/>
        <v>BW$13</v>
      </c>
      <c r="BX3165" s="195" t="str">
        <f t="shared" si="4422"/>
        <v>BX$13</v>
      </c>
      <c r="BY3165" s="195" t="str">
        <f t="shared" si="4422"/>
        <v>BY$13</v>
      </c>
      <c r="BZ3165" s="195" t="str">
        <f t="shared" si="4422"/>
        <v>BZ$13</v>
      </c>
      <c r="CA3165" s="195" t="str">
        <f t="shared" si="4422"/>
        <v>CA$13</v>
      </c>
      <c r="CB3165" s="195" t="str">
        <f t="shared" si="4422"/>
        <v>CB$13</v>
      </c>
      <c r="CC3165" s="195" t="str">
        <f t="shared" si="4422"/>
        <v>CC$13</v>
      </c>
      <c r="CD3165" s="195" t="str">
        <f t="shared" si="4422"/>
        <v>CD$13</v>
      </c>
      <c r="CE3165" s="195" t="str">
        <f t="shared" ref="CE3165:CL3165" si="4423">CE$17</f>
        <v>CE$13</v>
      </c>
      <c r="CF3165" s="195" t="str">
        <f t="shared" si="4423"/>
        <v>CF$13</v>
      </c>
      <c r="CG3165" s="195" t="str">
        <f t="shared" si="4423"/>
        <v>CG$13</v>
      </c>
      <c r="CH3165" s="195" t="str">
        <f t="shared" si="4423"/>
        <v>CH$13</v>
      </c>
      <c r="CI3165" s="195" t="str">
        <f t="shared" si="4423"/>
        <v>CI$13</v>
      </c>
      <c r="CJ3165" s="195" t="str">
        <f t="shared" si="4423"/>
        <v>CJ$13</v>
      </c>
      <c r="CK3165" s="195" t="str">
        <f t="shared" si="4423"/>
        <v>CK$13</v>
      </c>
      <c r="CL3165" s="195" t="str">
        <f t="shared" si="4423"/>
        <v>CL$13</v>
      </c>
    </row>
    <row r="3166" spans="2:90" x14ac:dyDescent="0.4">
      <c r="B3166" s="171" t="s">
        <v>491</v>
      </c>
      <c r="E3166" s="8"/>
      <c r="H3166" s="196"/>
      <c r="I3166" s="197"/>
      <c r="J3166" s="197"/>
      <c r="K3166" s="198"/>
      <c r="L3166" s="198"/>
      <c r="M3166" s="198"/>
      <c r="N3166" s="198"/>
      <c r="O3166" s="198"/>
      <c r="P3166" s="198"/>
      <c r="R3166" s="198"/>
      <c r="S3166" s="186"/>
      <c r="T3166" s="186"/>
      <c r="U3166" s="186"/>
      <c r="V3166" s="186"/>
      <c r="W3166" s="186"/>
      <c r="X3166" s="186"/>
      <c r="Y3166" s="186"/>
      <c r="Z3166" s="186"/>
      <c r="AA3166" s="186"/>
      <c r="AB3166" s="186"/>
      <c r="AC3166" s="186"/>
      <c r="AD3166" s="186"/>
      <c r="AE3166" s="186"/>
      <c r="AF3166" s="186"/>
      <c r="AG3166" s="186"/>
      <c r="AH3166" s="186"/>
      <c r="AI3166" s="186"/>
      <c r="AJ3166" s="186"/>
      <c r="AK3166" s="186"/>
      <c r="AL3166" s="186"/>
      <c r="AM3166" s="186"/>
      <c r="AN3166" s="186"/>
      <c r="AO3166" s="186"/>
      <c r="AP3166" s="186"/>
      <c r="AQ3166" s="186"/>
      <c r="AR3166" s="186"/>
      <c r="AS3166" s="186"/>
      <c r="AT3166" s="186"/>
      <c r="AU3166" s="186"/>
      <c r="AV3166" s="186"/>
      <c r="AW3166" s="186"/>
      <c r="AX3166" s="186"/>
      <c r="AY3166" s="186"/>
      <c r="AZ3166" s="186"/>
      <c r="BA3166" s="186"/>
      <c r="BB3166" s="186"/>
      <c r="BC3166" s="186"/>
      <c r="BD3166" s="186"/>
      <c r="BE3166" s="186"/>
      <c r="BF3166" s="186"/>
      <c r="BG3166" s="186"/>
      <c r="BH3166" s="186"/>
      <c r="BI3166" s="186"/>
      <c r="BJ3166" s="186"/>
      <c r="BK3166" s="186"/>
      <c r="BL3166" s="186"/>
      <c r="BM3166" s="186"/>
      <c r="BN3166" s="186"/>
      <c r="BO3166" s="186"/>
      <c r="BP3166" s="186"/>
      <c r="BQ3166" s="186"/>
      <c r="BR3166" s="186"/>
      <c r="BS3166" s="186"/>
      <c r="BT3166" s="186"/>
      <c r="BU3166" s="186"/>
      <c r="BV3166" s="186"/>
      <c r="BW3166" s="186"/>
      <c r="BX3166" s="186"/>
      <c r="BY3166" s="186"/>
      <c r="BZ3166" s="186"/>
      <c r="CA3166" s="186"/>
      <c r="CB3166" s="186"/>
      <c r="CC3166" s="186"/>
      <c r="CD3166" s="186"/>
      <c r="CE3166" s="186"/>
      <c r="CF3166" s="186"/>
      <c r="CG3166" s="186"/>
      <c r="CH3166" s="186"/>
      <c r="CI3166" s="186"/>
      <c r="CJ3166" s="186"/>
      <c r="CK3166" s="186"/>
      <c r="CL3166" s="186"/>
    </row>
    <row r="3167" spans="2:90" x14ac:dyDescent="0.4">
      <c r="B3167" s="171" t="s">
        <v>505</v>
      </c>
      <c r="E3167" s="8"/>
      <c r="H3167" s="196"/>
      <c r="I3167" s="197"/>
      <c r="J3167" s="197"/>
      <c r="K3167" s="198"/>
      <c r="L3167" s="198"/>
      <c r="M3167" s="198"/>
      <c r="N3167" s="198"/>
      <c r="O3167" s="198"/>
      <c r="P3167" s="198"/>
      <c r="R3167" s="198"/>
      <c r="S3167" s="186"/>
      <c r="T3167" s="186"/>
      <c r="U3167" s="186"/>
      <c r="V3167" s="186"/>
      <c r="W3167" s="186"/>
      <c r="X3167" s="186"/>
      <c r="Y3167" s="186"/>
      <c r="Z3167" s="186"/>
      <c r="AA3167" s="186"/>
      <c r="AB3167" s="186"/>
      <c r="AC3167" s="186"/>
      <c r="AD3167" s="186"/>
      <c r="AE3167" s="186"/>
      <c r="AF3167" s="186"/>
      <c r="AG3167" s="186"/>
      <c r="AH3167" s="186"/>
      <c r="AI3167" s="186"/>
      <c r="AJ3167" s="186"/>
      <c r="AK3167" s="186"/>
      <c r="AL3167" s="186"/>
      <c r="AM3167" s="186"/>
      <c r="AN3167" s="186"/>
      <c r="AO3167" s="186"/>
      <c r="AP3167" s="186"/>
      <c r="AQ3167" s="186"/>
      <c r="AR3167" s="186"/>
      <c r="AS3167" s="186"/>
      <c r="AT3167" s="186"/>
      <c r="AU3167" s="186"/>
      <c r="AV3167" s="186"/>
      <c r="AW3167" s="186"/>
      <c r="AX3167" s="186"/>
      <c r="AY3167" s="186"/>
      <c r="AZ3167" s="186"/>
      <c r="BA3167" s="186"/>
      <c r="BB3167" s="186"/>
      <c r="BC3167" s="186"/>
      <c r="BD3167" s="186"/>
      <c r="BE3167" s="186"/>
      <c r="BF3167" s="186"/>
      <c r="BG3167" s="186"/>
      <c r="BH3167" s="186"/>
      <c r="BI3167" s="186"/>
      <c r="BJ3167" s="186"/>
      <c r="BK3167" s="186"/>
      <c r="BL3167" s="186"/>
      <c r="BM3167" s="186"/>
      <c r="BN3167" s="186"/>
      <c r="BO3167" s="186"/>
      <c r="BP3167" s="186"/>
      <c r="BQ3167" s="186"/>
      <c r="BR3167" s="186"/>
      <c r="BS3167" s="186"/>
      <c r="BT3167" s="186"/>
      <c r="BU3167" s="186"/>
      <c r="BV3167" s="186"/>
      <c r="BW3167" s="186"/>
      <c r="BX3167" s="186"/>
      <c r="BY3167" s="186"/>
      <c r="BZ3167" s="186"/>
      <c r="CA3167" s="186"/>
      <c r="CB3167" s="186"/>
      <c r="CC3167" s="186"/>
      <c r="CD3167" s="186"/>
      <c r="CE3167" s="186"/>
      <c r="CF3167" s="186"/>
      <c r="CG3167" s="186"/>
      <c r="CH3167" s="186"/>
      <c r="CI3167" s="186"/>
      <c r="CJ3167" s="186"/>
      <c r="CK3167" s="186"/>
      <c r="CL3167" s="186"/>
    </row>
    <row r="3168" spans="2:90" x14ac:dyDescent="0.4">
      <c r="B3168" s="171" t="s">
        <v>463</v>
      </c>
      <c r="E3168" s="8"/>
      <c r="H3168" s="196"/>
      <c r="I3168" s="197"/>
      <c r="J3168" s="197"/>
      <c r="K3168" s="198"/>
      <c r="L3168" s="198"/>
      <c r="M3168" s="198"/>
      <c r="N3168" s="198"/>
      <c r="O3168" s="198"/>
      <c r="P3168" s="198"/>
      <c r="R3168" s="198"/>
      <c r="S3168" s="186" t="str">
        <f t="shared" ref="S3168:AX3168" si="4424">S$18</f>
        <v>S$14</v>
      </c>
      <c r="T3168" s="186" t="str">
        <f t="shared" si="4424"/>
        <v>T$14</v>
      </c>
      <c r="U3168" s="186" t="str">
        <f t="shared" si="4424"/>
        <v>U$14</v>
      </c>
      <c r="V3168" s="186" t="str">
        <f t="shared" si="4424"/>
        <v>V$14</v>
      </c>
      <c r="W3168" s="186" t="str">
        <f t="shared" si="4424"/>
        <v>W$14</v>
      </c>
      <c r="X3168" s="186" t="str">
        <f t="shared" si="4424"/>
        <v>X$14</v>
      </c>
      <c r="Y3168" s="186" t="str">
        <f t="shared" si="4424"/>
        <v>Y$14</v>
      </c>
      <c r="Z3168" s="186" t="str">
        <f t="shared" si="4424"/>
        <v>Z$14</v>
      </c>
      <c r="AA3168" s="186" t="str">
        <f t="shared" si="4424"/>
        <v>AA$14</v>
      </c>
      <c r="AB3168" s="186" t="str">
        <f t="shared" si="4424"/>
        <v>AB$14</v>
      </c>
      <c r="AC3168" s="186" t="str">
        <f t="shared" si="4424"/>
        <v>AC$14</v>
      </c>
      <c r="AD3168" s="186" t="str">
        <f t="shared" si="4424"/>
        <v>AD$14</v>
      </c>
      <c r="AE3168" s="186" t="str">
        <f t="shared" si="4424"/>
        <v>AE$14</v>
      </c>
      <c r="AF3168" s="186" t="str">
        <f t="shared" si="4424"/>
        <v>AF$14</v>
      </c>
      <c r="AG3168" s="186" t="str">
        <f t="shared" si="4424"/>
        <v>AG$14</v>
      </c>
      <c r="AH3168" s="186" t="str">
        <f t="shared" si="4424"/>
        <v>AH$14</v>
      </c>
      <c r="AI3168" s="186" t="str">
        <f t="shared" si="4424"/>
        <v>AI$14</v>
      </c>
      <c r="AJ3168" s="186" t="str">
        <f t="shared" si="4424"/>
        <v>AJ$14</v>
      </c>
      <c r="AK3168" s="186" t="str">
        <f t="shared" si="4424"/>
        <v>AK$14</v>
      </c>
      <c r="AL3168" s="186" t="str">
        <f t="shared" si="4424"/>
        <v>AL$14</v>
      </c>
      <c r="AM3168" s="186" t="str">
        <f t="shared" si="4424"/>
        <v>AM$14</v>
      </c>
      <c r="AN3168" s="186" t="str">
        <f t="shared" si="4424"/>
        <v>AN$14</v>
      </c>
      <c r="AO3168" s="186" t="str">
        <f t="shared" si="4424"/>
        <v>AO$14</v>
      </c>
      <c r="AP3168" s="186" t="str">
        <f t="shared" si="4424"/>
        <v>AP$14</v>
      </c>
      <c r="AQ3168" s="186" t="str">
        <f t="shared" si="4424"/>
        <v>AQ$14</v>
      </c>
      <c r="AR3168" s="186" t="str">
        <f t="shared" si="4424"/>
        <v>AR$14</v>
      </c>
      <c r="AS3168" s="186" t="str">
        <f t="shared" si="4424"/>
        <v>AS$14</v>
      </c>
      <c r="AT3168" s="186" t="str">
        <f t="shared" si="4424"/>
        <v>AT$14</v>
      </c>
      <c r="AU3168" s="186" t="str">
        <f t="shared" si="4424"/>
        <v>AU$14</v>
      </c>
      <c r="AV3168" s="186" t="str">
        <f t="shared" si="4424"/>
        <v>AV$14</v>
      </c>
      <c r="AW3168" s="186" t="str">
        <f t="shared" si="4424"/>
        <v>AW$14</v>
      </c>
      <c r="AX3168" s="186" t="str">
        <f t="shared" si="4424"/>
        <v>AX$14</v>
      </c>
      <c r="AY3168" s="186" t="str">
        <f t="shared" ref="AY3168:CD3168" si="4425">AY$18</f>
        <v>AY$14</v>
      </c>
      <c r="AZ3168" s="186" t="str">
        <f t="shared" si="4425"/>
        <v>AZ$14</v>
      </c>
      <c r="BA3168" s="186" t="str">
        <f t="shared" si="4425"/>
        <v>BA$14</v>
      </c>
      <c r="BB3168" s="186" t="str">
        <f t="shared" si="4425"/>
        <v>BB$14</v>
      </c>
      <c r="BC3168" s="186" t="str">
        <f t="shared" si="4425"/>
        <v>BC$14</v>
      </c>
      <c r="BD3168" s="186" t="str">
        <f t="shared" si="4425"/>
        <v>BD$14</v>
      </c>
      <c r="BE3168" s="186" t="str">
        <f t="shared" si="4425"/>
        <v>BE$14</v>
      </c>
      <c r="BF3168" s="186" t="str">
        <f t="shared" si="4425"/>
        <v>BF$14</v>
      </c>
      <c r="BG3168" s="186" t="str">
        <f t="shared" si="4425"/>
        <v>BG$14</v>
      </c>
      <c r="BH3168" s="186" t="str">
        <f t="shared" si="4425"/>
        <v>BH$14</v>
      </c>
      <c r="BI3168" s="186" t="str">
        <f t="shared" si="4425"/>
        <v>BI$14</v>
      </c>
      <c r="BJ3168" s="186" t="str">
        <f t="shared" si="4425"/>
        <v>BJ$14</v>
      </c>
      <c r="BK3168" s="186" t="str">
        <f t="shared" si="4425"/>
        <v>BK$14</v>
      </c>
      <c r="BL3168" s="186" t="str">
        <f t="shared" si="4425"/>
        <v>BL$14</v>
      </c>
      <c r="BM3168" s="186" t="str">
        <f t="shared" si="4425"/>
        <v>BM$14</v>
      </c>
      <c r="BN3168" s="186" t="str">
        <f t="shared" si="4425"/>
        <v>BN$14</v>
      </c>
      <c r="BO3168" s="186" t="str">
        <f t="shared" si="4425"/>
        <v>BO$14</v>
      </c>
      <c r="BP3168" s="186" t="str">
        <f t="shared" si="4425"/>
        <v>BP$14</v>
      </c>
      <c r="BQ3168" s="186" t="str">
        <f t="shared" si="4425"/>
        <v>BQ$14</v>
      </c>
      <c r="BR3168" s="186" t="str">
        <f t="shared" si="4425"/>
        <v>BR$14</v>
      </c>
      <c r="BS3168" s="186" t="str">
        <f t="shared" si="4425"/>
        <v>BS$14</v>
      </c>
      <c r="BT3168" s="186" t="str">
        <f t="shared" si="4425"/>
        <v>BT$14</v>
      </c>
      <c r="BU3168" s="186" t="str">
        <f t="shared" si="4425"/>
        <v>BU$14</v>
      </c>
      <c r="BV3168" s="186" t="str">
        <f t="shared" si="4425"/>
        <v>BV$14</v>
      </c>
      <c r="BW3168" s="186" t="str">
        <f t="shared" si="4425"/>
        <v>BW$14</v>
      </c>
      <c r="BX3168" s="186" t="str">
        <f t="shared" si="4425"/>
        <v>BX$14</v>
      </c>
      <c r="BY3168" s="186" t="str">
        <f t="shared" si="4425"/>
        <v>BY$14</v>
      </c>
      <c r="BZ3168" s="186" t="str">
        <f t="shared" si="4425"/>
        <v>BZ$14</v>
      </c>
      <c r="CA3168" s="186" t="str">
        <f t="shared" si="4425"/>
        <v>CA$14</v>
      </c>
      <c r="CB3168" s="186" t="str">
        <f t="shared" si="4425"/>
        <v>CB$14</v>
      </c>
      <c r="CC3168" s="186" t="str">
        <f t="shared" si="4425"/>
        <v>CC$14</v>
      </c>
      <c r="CD3168" s="186" t="str">
        <f t="shared" si="4425"/>
        <v>CD$14</v>
      </c>
      <c r="CE3168" s="186" t="str">
        <f t="shared" ref="CE3168:CL3168" si="4426">CE$18</f>
        <v>CE$14</v>
      </c>
      <c r="CF3168" s="186" t="str">
        <f t="shared" si="4426"/>
        <v>CF$14</v>
      </c>
      <c r="CG3168" s="186" t="str">
        <f t="shared" si="4426"/>
        <v>CG$14</v>
      </c>
      <c r="CH3168" s="186" t="str">
        <f t="shared" si="4426"/>
        <v>CH$14</v>
      </c>
      <c r="CI3168" s="186" t="str">
        <f t="shared" si="4426"/>
        <v>CI$14</v>
      </c>
      <c r="CJ3168" s="186" t="str">
        <f t="shared" si="4426"/>
        <v>CJ$14</v>
      </c>
      <c r="CK3168" s="186" t="str">
        <f t="shared" si="4426"/>
        <v>CK$14</v>
      </c>
      <c r="CL3168" s="186" t="str">
        <f t="shared" si="4426"/>
        <v>CL$14</v>
      </c>
    </row>
    <row r="3169" spans="2:90" x14ac:dyDescent="0.4">
      <c r="B3169" s="171" t="s">
        <v>464</v>
      </c>
      <c r="E3169" s="8"/>
      <c r="H3169" s="196"/>
      <c r="I3169" s="197"/>
      <c r="J3169" s="197"/>
      <c r="K3169" s="198"/>
      <c r="L3169" s="198"/>
      <c r="M3169" s="198"/>
      <c r="N3169" s="198"/>
      <c r="O3169" s="198"/>
      <c r="P3169" s="198"/>
      <c r="R3169" s="198"/>
      <c r="S3169" s="186" t="str">
        <f t="shared" ref="S3169:AX3169" si="4427">S$19</f>
        <v>S$15</v>
      </c>
      <c r="T3169" s="186" t="str">
        <f t="shared" si="4427"/>
        <v>T$15</v>
      </c>
      <c r="U3169" s="186" t="str">
        <f t="shared" si="4427"/>
        <v>U$15</v>
      </c>
      <c r="V3169" s="186" t="str">
        <f t="shared" si="4427"/>
        <v>V$15</v>
      </c>
      <c r="W3169" s="186" t="str">
        <f t="shared" si="4427"/>
        <v>W$15</v>
      </c>
      <c r="X3169" s="186" t="str">
        <f t="shared" si="4427"/>
        <v>X$15</v>
      </c>
      <c r="Y3169" s="186" t="str">
        <f t="shared" si="4427"/>
        <v>Y$15</v>
      </c>
      <c r="Z3169" s="186" t="str">
        <f t="shared" si="4427"/>
        <v>Z$15</v>
      </c>
      <c r="AA3169" s="186" t="str">
        <f t="shared" si="4427"/>
        <v>AA$15</v>
      </c>
      <c r="AB3169" s="186" t="str">
        <f t="shared" si="4427"/>
        <v>AB$15</v>
      </c>
      <c r="AC3169" s="186" t="str">
        <f t="shared" si="4427"/>
        <v>AC$15</v>
      </c>
      <c r="AD3169" s="186" t="str">
        <f t="shared" si="4427"/>
        <v>AD$15</v>
      </c>
      <c r="AE3169" s="186" t="str">
        <f t="shared" si="4427"/>
        <v>AE$15</v>
      </c>
      <c r="AF3169" s="186" t="str">
        <f t="shared" si="4427"/>
        <v>AF$15</v>
      </c>
      <c r="AG3169" s="186" t="str">
        <f t="shared" si="4427"/>
        <v>AG$15</v>
      </c>
      <c r="AH3169" s="186" t="str">
        <f t="shared" si="4427"/>
        <v>AH$15</v>
      </c>
      <c r="AI3169" s="186" t="str">
        <f t="shared" si="4427"/>
        <v>AI$15</v>
      </c>
      <c r="AJ3169" s="186" t="str">
        <f t="shared" si="4427"/>
        <v>AJ$15</v>
      </c>
      <c r="AK3169" s="186" t="str">
        <f t="shared" si="4427"/>
        <v>AK$15</v>
      </c>
      <c r="AL3169" s="186" t="str">
        <f t="shared" si="4427"/>
        <v>AL$15</v>
      </c>
      <c r="AM3169" s="186" t="str">
        <f t="shared" si="4427"/>
        <v>AM$15</v>
      </c>
      <c r="AN3169" s="186" t="str">
        <f t="shared" si="4427"/>
        <v>AN$15</v>
      </c>
      <c r="AO3169" s="186" t="str">
        <f t="shared" si="4427"/>
        <v>AO$15</v>
      </c>
      <c r="AP3169" s="186" t="str">
        <f t="shared" si="4427"/>
        <v>AP$15</v>
      </c>
      <c r="AQ3169" s="186" t="str">
        <f t="shared" si="4427"/>
        <v>AQ$15</v>
      </c>
      <c r="AR3169" s="186" t="str">
        <f t="shared" si="4427"/>
        <v>AR$15</v>
      </c>
      <c r="AS3169" s="186" t="str">
        <f t="shared" si="4427"/>
        <v>AS$15</v>
      </c>
      <c r="AT3169" s="186" t="str">
        <f t="shared" si="4427"/>
        <v>AT$15</v>
      </c>
      <c r="AU3169" s="186" t="str">
        <f t="shared" si="4427"/>
        <v>AU$15</v>
      </c>
      <c r="AV3169" s="186" t="str">
        <f t="shared" si="4427"/>
        <v>AV$15</v>
      </c>
      <c r="AW3169" s="186" t="str">
        <f t="shared" si="4427"/>
        <v>AW$15</v>
      </c>
      <c r="AX3169" s="186" t="str">
        <f t="shared" si="4427"/>
        <v>AX$15</v>
      </c>
      <c r="AY3169" s="186" t="str">
        <f t="shared" ref="AY3169:CD3169" si="4428">AY$19</f>
        <v>AY$15</v>
      </c>
      <c r="AZ3169" s="186" t="str">
        <f t="shared" si="4428"/>
        <v>AZ$15</v>
      </c>
      <c r="BA3169" s="186" t="str">
        <f t="shared" si="4428"/>
        <v>BA$15</v>
      </c>
      <c r="BB3169" s="186" t="str">
        <f t="shared" si="4428"/>
        <v>BB$15</v>
      </c>
      <c r="BC3169" s="186" t="str">
        <f t="shared" si="4428"/>
        <v>BC$15</v>
      </c>
      <c r="BD3169" s="186" t="str">
        <f t="shared" si="4428"/>
        <v>BD$15</v>
      </c>
      <c r="BE3169" s="186" t="str">
        <f t="shared" si="4428"/>
        <v>BE$15</v>
      </c>
      <c r="BF3169" s="186" t="str">
        <f t="shared" si="4428"/>
        <v>BF$15</v>
      </c>
      <c r="BG3169" s="186" t="str">
        <f t="shared" si="4428"/>
        <v>BG$15</v>
      </c>
      <c r="BH3169" s="186" t="str">
        <f t="shared" si="4428"/>
        <v>BH$15</v>
      </c>
      <c r="BI3169" s="186" t="str">
        <f t="shared" si="4428"/>
        <v>BI$15</v>
      </c>
      <c r="BJ3169" s="186" t="str">
        <f t="shared" si="4428"/>
        <v>BJ$15</v>
      </c>
      <c r="BK3169" s="186" t="str">
        <f t="shared" si="4428"/>
        <v>BK$15</v>
      </c>
      <c r="BL3169" s="186" t="str">
        <f t="shared" si="4428"/>
        <v>BL$15</v>
      </c>
      <c r="BM3169" s="186" t="str">
        <f t="shared" si="4428"/>
        <v>BM$15</v>
      </c>
      <c r="BN3169" s="186" t="str">
        <f t="shared" si="4428"/>
        <v>BN$15</v>
      </c>
      <c r="BO3169" s="186" t="str">
        <f t="shared" si="4428"/>
        <v>BO$15</v>
      </c>
      <c r="BP3169" s="186" t="str">
        <f t="shared" si="4428"/>
        <v>BP$15</v>
      </c>
      <c r="BQ3169" s="186" t="str">
        <f t="shared" si="4428"/>
        <v>BQ$15</v>
      </c>
      <c r="BR3169" s="186" t="str">
        <f t="shared" si="4428"/>
        <v>BR$15</v>
      </c>
      <c r="BS3169" s="186" t="str">
        <f t="shared" si="4428"/>
        <v>BS$15</v>
      </c>
      <c r="BT3169" s="186" t="str">
        <f t="shared" si="4428"/>
        <v>BT$15</v>
      </c>
      <c r="BU3169" s="186" t="str">
        <f t="shared" si="4428"/>
        <v>BU$15</v>
      </c>
      <c r="BV3169" s="186" t="str">
        <f t="shared" si="4428"/>
        <v>BV$15</v>
      </c>
      <c r="BW3169" s="186" t="str">
        <f t="shared" si="4428"/>
        <v>BW$15</v>
      </c>
      <c r="BX3169" s="186" t="str">
        <f t="shared" si="4428"/>
        <v>BX$15</v>
      </c>
      <c r="BY3169" s="186" t="str">
        <f t="shared" si="4428"/>
        <v>BY$15</v>
      </c>
      <c r="BZ3169" s="186" t="str">
        <f t="shared" si="4428"/>
        <v>BZ$15</v>
      </c>
      <c r="CA3169" s="186" t="str">
        <f t="shared" si="4428"/>
        <v>CA$15</v>
      </c>
      <c r="CB3169" s="186" t="str">
        <f t="shared" si="4428"/>
        <v>CB$15</v>
      </c>
      <c r="CC3169" s="186" t="str">
        <f t="shared" si="4428"/>
        <v>CC$15</v>
      </c>
      <c r="CD3169" s="186" t="str">
        <f t="shared" si="4428"/>
        <v>CD$15</v>
      </c>
      <c r="CE3169" s="186" t="str">
        <f t="shared" ref="CE3169:CL3169" si="4429">CE$19</f>
        <v>CE$15</v>
      </c>
      <c r="CF3169" s="186" t="str">
        <f t="shared" si="4429"/>
        <v>CF$15</v>
      </c>
      <c r="CG3169" s="186" t="str">
        <f t="shared" si="4429"/>
        <v>CG$15</v>
      </c>
      <c r="CH3169" s="186" t="str">
        <f t="shared" si="4429"/>
        <v>CH$15</v>
      </c>
      <c r="CI3169" s="186" t="str">
        <f t="shared" si="4429"/>
        <v>CI$15</v>
      </c>
      <c r="CJ3169" s="186" t="str">
        <f t="shared" si="4429"/>
        <v>CJ$15</v>
      </c>
      <c r="CK3169" s="186" t="str">
        <f t="shared" si="4429"/>
        <v>CK$15</v>
      </c>
      <c r="CL3169" s="186" t="str">
        <f t="shared" si="4429"/>
        <v>CL$15</v>
      </c>
    </row>
    <row r="3170" spans="2:90" x14ac:dyDescent="0.4">
      <c r="B3170" s="70" t="s">
        <v>399</v>
      </c>
      <c r="C3170" s="31"/>
      <c r="D3170" t="s">
        <v>407</v>
      </c>
      <c r="E3170" s="8" t="str">
        <f t="shared" si="4341"/>
        <v>3170 WCAP-IS</v>
      </c>
      <c r="F3170" t="s">
        <v>435</v>
      </c>
      <c r="G3170" s="31" t="s">
        <v>395</v>
      </c>
      <c r="H3170" s="48"/>
      <c r="I3170" s="285"/>
      <c r="J3170" s="285"/>
      <c r="K3170" s="48"/>
      <c r="L3170" s="48"/>
      <c r="M3170" s="48"/>
      <c r="N3170" s="48"/>
      <c r="O3170" s="48"/>
      <c r="P3170" s="48"/>
      <c r="R3170" s="70"/>
      <c r="S3170" s="286"/>
      <c r="T3170" s="286"/>
      <c r="U3170" s="286"/>
      <c r="V3170" s="286"/>
      <c r="W3170" s="286"/>
      <c r="X3170" s="286"/>
      <c r="Y3170" s="286"/>
      <c r="Z3170" s="286"/>
      <c r="AA3170" s="286"/>
      <c r="AB3170" s="286"/>
      <c r="AC3170" s="286"/>
      <c r="AD3170" s="286"/>
      <c r="AE3170" s="286"/>
      <c r="AF3170" s="286"/>
      <c r="AG3170" s="286"/>
      <c r="AH3170" s="286"/>
      <c r="AI3170" s="286"/>
      <c r="AJ3170" s="286"/>
      <c r="AK3170" s="286"/>
      <c r="AL3170" s="286"/>
      <c r="AM3170" s="286"/>
      <c r="AN3170" s="286"/>
      <c r="AO3170" s="286"/>
      <c r="AP3170" s="286"/>
      <c r="AQ3170" s="286"/>
      <c r="AR3170" s="286"/>
      <c r="AS3170" s="286"/>
      <c r="AT3170" s="286"/>
      <c r="AU3170" s="286"/>
      <c r="AV3170" s="286"/>
      <c r="AW3170" s="286"/>
      <c r="AX3170" s="286"/>
      <c r="AY3170" s="286"/>
      <c r="AZ3170" s="286"/>
      <c r="BA3170" s="286"/>
      <c r="BB3170" s="286"/>
      <c r="BC3170" s="286"/>
      <c r="BD3170" s="286"/>
      <c r="BE3170" s="286"/>
      <c r="BF3170" s="286"/>
      <c r="BG3170" s="286"/>
      <c r="BH3170" s="286"/>
      <c r="BI3170" s="286"/>
      <c r="BJ3170" s="286"/>
      <c r="BK3170" s="286"/>
      <c r="BL3170" s="286"/>
      <c r="BM3170" s="286"/>
      <c r="BN3170" s="286"/>
      <c r="BO3170" s="286"/>
      <c r="BP3170" s="286"/>
      <c r="BQ3170" s="286"/>
      <c r="BR3170" s="286"/>
      <c r="BS3170" s="286"/>
      <c r="BT3170" s="286"/>
      <c r="BU3170" s="286"/>
      <c r="BV3170" s="286"/>
      <c r="BW3170" s="286"/>
      <c r="BX3170" s="286"/>
      <c r="BY3170" s="286"/>
      <c r="BZ3170" s="286"/>
      <c r="CA3170" s="286"/>
      <c r="CB3170" s="286"/>
      <c r="CC3170" s="286"/>
      <c r="CD3170" s="286"/>
      <c r="CE3170" s="286"/>
      <c r="CF3170" s="286"/>
      <c r="CG3170" s="286"/>
      <c r="CH3170" s="286"/>
      <c r="CI3170" s="286"/>
      <c r="CJ3170" s="286"/>
      <c r="CK3170" s="286"/>
      <c r="CL3170" s="286"/>
    </row>
    <row r="3171" spans="2:90" x14ac:dyDescent="0.4">
      <c r="B3171" s="122" t="s">
        <v>404</v>
      </c>
      <c r="D3171" t="s">
        <v>407</v>
      </c>
      <c r="E3171" s="8" t="str">
        <f t="shared" si="4341"/>
        <v>3171 WCAP-IS</v>
      </c>
      <c r="G3171" t="str">
        <f t="shared" ref="G3171:G3178" si="4430">E3171</f>
        <v>3171 WCAP-IS</v>
      </c>
      <c r="H3171" s="31"/>
      <c r="I3171" s="73"/>
      <c r="J3171" s="73"/>
      <c r="K3171" s="121" t="e">
        <f ca="1">'IS BS CF'!K$23+'IS BS CF'!K$36</f>
        <v>#REF!</v>
      </c>
      <c r="L3171" s="121" t="e">
        <f ca="1">'IS BS CF'!L$23+'IS BS CF'!L$36</f>
        <v>#REF!</v>
      </c>
      <c r="M3171" s="121" t="e">
        <f ca="1">'IS BS CF'!M$23+'IS BS CF'!M$36</f>
        <v>#REF!</v>
      </c>
      <c r="N3171" s="121" t="e">
        <f ca="1">'IS BS CF'!N$23+'IS BS CF'!N$36</f>
        <v>#REF!</v>
      </c>
      <c r="O3171" s="121" t="e">
        <f ca="1">'IS BS CF'!O$23+'IS BS CF'!O$36</f>
        <v>#REF!</v>
      </c>
      <c r="P3171" s="121" t="e">
        <f ca="1">'IS BS CF'!P$23+'IS BS CF'!P$36</f>
        <v>#REF!</v>
      </c>
      <c r="Q3171" s="121"/>
      <c r="R3171" s="121">
        <f>'IS BS CF'!R$23+'IS BS CF'!R$36</f>
        <v>0</v>
      </c>
      <c r="S3171" s="121" t="e">
        <f ca="1">'IS BS CF'!S$23+'IS BS CF'!S$36</f>
        <v>#REF!</v>
      </c>
      <c r="T3171" s="121" t="e">
        <f ca="1">'IS BS CF'!T$23+'IS BS CF'!T$36</f>
        <v>#REF!</v>
      </c>
      <c r="U3171" s="121" t="e">
        <f ca="1">'IS BS CF'!U$23+'IS BS CF'!U$36</f>
        <v>#REF!</v>
      </c>
      <c r="V3171" s="121" t="e">
        <f ca="1">'IS BS CF'!V$23+'IS BS CF'!V$36</f>
        <v>#REF!</v>
      </c>
      <c r="W3171" s="121" t="e">
        <f ca="1">'IS BS CF'!W$23+'IS BS CF'!W$36</f>
        <v>#REF!</v>
      </c>
      <c r="X3171" s="121" t="e">
        <f ca="1">'IS BS CF'!X$23+'IS BS CF'!X$36</f>
        <v>#REF!</v>
      </c>
      <c r="Y3171" s="121" t="e">
        <f ca="1">'IS BS CF'!Y$23+'IS BS CF'!Y$36</f>
        <v>#REF!</v>
      </c>
      <c r="Z3171" s="121" t="e">
        <f ca="1">'IS BS CF'!Z$23+'IS BS CF'!Z$36</f>
        <v>#REF!</v>
      </c>
      <c r="AA3171" s="121" t="e">
        <f ca="1">'IS BS CF'!AA$23+'IS BS CF'!AA$36</f>
        <v>#REF!</v>
      </c>
      <c r="AB3171" s="121" t="e">
        <f ca="1">'IS BS CF'!AB$23+'IS BS CF'!AB$36</f>
        <v>#REF!</v>
      </c>
      <c r="AC3171" s="121" t="e">
        <f ca="1">'IS BS CF'!AC$23+'IS BS CF'!AC$36</f>
        <v>#REF!</v>
      </c>
      <c r="AD3171" s="121" t="e">
        <f ca="1">'IS BS CF'!AD$23+'IS BS CF'!AD$36</f>
        <v>#REF!</v>
      </c>
      <c r="AE3171" s="121" t="e">
        <f ca="1">'IS BS CF'!AE$23+'IS BS CF'!AE$36</f>
        <v>#REF!</v>
      </c>
      <c r="AF3171" s="121" t="e">
        <f ca="1">'IS BS CF'!AF$23+'IS BS CF'!AF$36</f>
        <v>#REF!</v>
      </c>
      <c r="AG3171" s="121" t="e">
        <f ca="1">'IS BS CF'!AG$23+'IS BS CF'!AG$36</f>
        <v>#REF!</v>
      </c>
      <c r="AH3171" s="121" t="e">
        <f ca="1">'IS BS CF'!AH$23+'IS BS CF'!AH$36</f>
        <v>#REF!</v>
      </c>
      <c r="AI3171" s="121" t="e">
        <f ca="1">'IS BS CF'!AI$23+'IS BS CF'!AI$36</f>
        <v>#REF!</v>
      </c>
      <c r="AJ3171" s="121" t="e">
        <f ca="1">'IS BS CF'!AJ$23+'IS BS CF'!AJ$36</f>
        <v>#REF!</v>
      </c>
      <c r="AK3171" s="121" t="e">
        <f ca="1">'IS BS CF'!AK$23+'IS BS CF'!AK$36</f>
        <v>#REF!</v>
      </c>
      <c r="AL3171" s="121" t="e">
        <f ca="1">'IS BS CF'!AL$23+'IS BS CF'!AL$36</f>
        <v>#REF!</v>
      </c>
      <c r="AM3171" s="121" t="e">
        <f ca="1">'IS BS CF'!AM$23+'IS BS CF'!AM$36</f>
        <v>#REF!</v>
      </c>
      <c r="AN3171" s="121" t="e">
        <f ca="1">'IS BS CF'!AN$23+'IS BS CF'!AN$36</f>
        <v>#REF!</v>
      </c>
      <c r="AO3171" s="121" t="e">
        <f ca="1">'IS BS CF'!AO$23+'IS BS CF'!AO$36</f>
        <v>#REF!</v>
      </c>
      <c r="AP3171" s="121" t="e">
        <f ca="1">'IS BS CF'!AP$23+'IS BS CF'!AP$36</f>
        <v>#REF!</v>
      </c>
      <c r="AQ3171" s="121" t="e">
        <f ca="1">'IS BS CF'!AQ$23+'IS BS CF'!AQ$36</f>
        <v>#REF!</v>
      </c>
      <c r="AR3171" s="121" t="e">
        <f ca="1">'IS BS CF'!AR$23+'IS BS CF'!AR$36</f>
        <v>#REF!</v>
      </c>
      <c r="AS3171" s="121" t="e">
        <f ca="1">'IS BS CF'!AS$23+'IS BS CF'!AS$36</f>
        <v>#REF!</v>
      </c>
      <c r="AT3171" s="121" t="e">
        <f ca="1">'IS BS CF'!AT$23+'IS BS CF'!AT$36</f>
        <v>#REF!</v>
      </c>
      <c r="AU3171" s="121" t="e">
        <f ca="1">'IS BS CF'!AU$23+'IS BS CF'!AU$36</f>
        <v>#REF!</v>
      </c>
      <c r="AV3171" s="121" t="e">
        <f ca="1">'IS BS CF'!AV$23+'IS BS CF'!AV$36</f>
        <v>#REF!</v>
      </c>
      <c r="AW3171" s="121" t="e">
        <f ca="1">'IS BS CF'!AW$23+'IS BS CF'!AW$36</f>
        <v>#REF!</v>
      </c>
      <c r="AX3171" s="121" t="e">
        <f ca="1">'IS BS CF'!AX$23+'IS BS CF'!AX$36</f>
        <v>#REF!</v>
      </c>
      <c r="AY3171" s="121" t="e">
        <f ca="1">'IS BS CF'!AY$23+'IS BS CF'!AY$36</f>
        <v>#REF!</v>
      </c>
      <c r="AZ3171" s="121" t="e">
        <f ca="1">'IS BS CF'!AZ$23+'IS BS CF'!AZ$36</f>
        <v>#REF!</v>
      </c>
      <c r="BA3171" s="121" t="e">
        <f ca="1">'IS BS CF'!BA$23+'IS BS CF'!BA$36</f>
        <v>#REF!</v>
      </c>
      <c r="BB3171" s="121" t="e">
        <f ca="1">'IS BS CF'!BB$23+'IS BS CF'!BB$36</f>
        <v>#REF!</v>
      </c>
      <c r="BC3171" s="121" t="e">
        <f ca="1">'IS BS CF'!BC$23+'IS BS CF'!BC$36</f>
        <v>#REF!</v>
      </c>
      <c r="BD3171" s="121" t="e">
        <f ca="1">'IS BS CF'!BD$23+'IS BS CF'!BD$36</f>
        <v>#REF!</v>
      </c>
      <c r="BE3171" s="121" t="e">
        <f ca="1">'IS BS CF'!BE$23+'IS BS CF'!BE$36</f>
        <v>#REF!</v>
      </c>
      <c r="BF3171" s="121" t="e">
        <f ca="1">'IS BS CF'!BF$23+'IS BS CF'!BF$36</f>
        <v>#REF!</v>
      </c>
      <c r="BG3171" s="121" t="e">
        <f ca="1">'IS BS CF'!BG$23+'IS BS CF'!BG$36</f>
        <v>#REF!</v>
      </c>
      <c r="BH3171" s="121" t="e">
        <f ca="1">'IS BS CF'!BH$23+'IS BS CF'!BH$36</f>
        <v>#REF!</v>
      </c>
      <c r="BI3171" s="121" t="e">
        <f ca="1">'IS BS CF'!BI$23+'IS BS CF'!BI$36</f>
        <v>#REF!</v>
      </c>
      <c r="BJ3171" s="121" t="e">
        <f ca="1">'IS BS CF'!BJ$23+'IS BS CF'!BJ$36</f>
        <v>#REF!</v>
      </c>
      <c r="BK3171" s="121" t="e">
        <f ca="1">'IS BS CF'!BK$23+'IS BS CF'!BK$36</f>
        <v>#REF!</v>
      </c>
      <c r="BL3171" s="121" t="e">
        <f ca="1">'IS BS CF'!BL$23+'IS BS CF'!BL$36</f>
        <v>#REF!</v>
      </c>
      <c r="BM3171" s="121" t="e">
        <f ca="1">'IS BS CF'!BM$23+'IS BS CF'!BM$36</f>
        <v>#REF!</v>
      </c>
      <c r="BN3171" s="121" t="e">
        <f ca="1">'IS BS CF'!BN$23+'IS BS CF'!BN$36</f>
        <v>#REF!</v>
      </c>
      <c r="BO3171" s="121" t="e">
        <f ca="1">'IS BS CF'!BO$23+'IS BS CF'!BO$36</f>
        <v>#REF!</v>
      </c>
      <c r="BP3171" s="121" t="e">
        <f ca="1">'IS BS CF'!BP$23+'IS BS CF'!BP$36</f>
        <v>#REF!</v>
      </c>
      <c r="BQ3171" s="121" t="e">
        <f ca="1">'IS BS CF'!BQ$23+'IS BS CF'!BQ$36</f>
        <v>#REF!</v>
      </c>
      <c r="BR3171" s="121" t="e">
        <f ca="1">'IS BS CF'!BR$23+'IS BS CF'!BR$36</f>
        <v>#REF!</v>
      </c>
      <c r="BS3171" s="121" t="e">
        <f ca="1">'IS BS CF'!BS$23+'IS BS CF'!BS$36</f>
        <v>#REF!</v>
      </c>
      <c r="BT3171" s="121" t="e">
        <f ca="1">'IS BS CF'!BT$23+'IS BS CF'!BT$36</f>
        <v>#REF!</v>
      </c>
      <c r="BU3171" s="121" t="e">
        <f ca="1">'IS BS CF'!BU$23+'IS BS CF'!BU$36</f>
        <v>#REF!</v>
      </c>
      <c r="BV3171" s="121" t="e">
        <f ca="1">'IS BS CF'!BV$23+'IS BS CF'!BV$36</f>
        <v>#REF!</v>
      </c>
      <c r="BW3171" s="121" t="e">
        <f ca="1">'IS BS CF'!BW$23+'IS BS CF'!BW$36</f>
        <v>#REF!</v>
      </c>
      <c r="BX3171" s="121" t="e">
        <f ca="1">'IS BS CF'!BX$23+'IS BS CF'!BX$36</f>
        <v>#REF!</v>
      </c>
      <c r="BY3171" s="121" t="e">
        <f ca="1">'IS BS CF'!BY$23+'IS BS CF'!BY$36</f>
        <v>#REF!</v>
      </c>
      <c r="BZ3171" s="121" t="e">
        <f ca="1">'IS BS CF'!BZ$23+'IS BS CF'!BZ$36</f>
        <v>#REF!</v>
      </c>
      <c r="CA3171" s="121" t="e">
        <f ca="1">'IS BS CF'!CA$23+'IS BS CF'!CA$36</f>
        <v>#REF!</v>
      </c>
      <c r="CB3171" s="121" t="e">
        <f ca="1">'IS BS CF'!CB$23+'IS BS CF'!CB$36</f>
        <v>#REF!</v>
      </c>
      <c r="CC3171" s="121" t="e">
        <f ca="1">'IS BS CF'!CC$23+'IS BS CF'!CC$36</f>
        <v>#REF!</v>
      </c>
      <c r="CD3171" s="121" t="e">
        <f ca="1">'IS BS CF'!CD$23+'IS BS CF'!CD$36</f>
        <v>#REF!</v>
      </c>
      <c r="CE3171" s="121" t="e">
        <f ca="1">'IS BS CF'!CE$23+'IS BS CF'!CE$36</f>
        <v>#REF!</v>
      </c>
      <c r="CF3171" s="121" t="e">
        <f ca="1">'IS BS CF'!CF$23+'IS BS CF'!CF$36</f>
        <v>#REF!</v>
      </c>
      <c r="CG3171" s="121" t="e">
        <f ca="1">'IS BS CF'!CG$23+'IS BS CF'!CG$36</f>
        <v>#REF!</v>
      </c>
      <c r="CH3171" s="121" t="e">
        <f ca="1">'IS BS CF'!CH$23+'IS BS CF'!CH$36</f>
        <v>#REF!</v>
      </c>
      <c r="CI3171" s="121" t="e">
        <f ca="1">'IS BS CF'!CI$23+'IS BS CF'!CI$36</f>
        <v>#REF!</v>
      </c>
      <c r="CJ3171" s="121" t="e">
        <f ca="1">'IS BS CF'!CJ$23+'IS BS CF'!CJ$36</f>
        <v>#REF!</v>
      </c>
      <c r="CK3171" s="121" t="e">
        <f ca="1">'IS BS CF'!CK$23+'IS BS CF'!CK$36</f>
        <v>#REF!</v>
      </c>
      <c r="CL3171" s="121" t="e">
        <f ca="1">'IS BS CF'!CL$23+'IS BS CF'!CL$36</f>
        <v>#REF!</v>
      </c>
    </row>
    <row r="3172" spans="2:90" x14ac:dyDescent="0.4">
      <c r="B3172" s="67"/>
      <c r="D3172" t="s">
        <v>407</v>
      </c>
      <c r="E3172" s="8" t="str">
        <f t="shared" si="4341"/>
        <v>3172 WCAP-IS</v>
      </c>
      <c r="G3172" t="str">
        <f t="shared" si="4430"/>
        <v>3172 WCAP-IS</v>
      </c>
      <c r="H3172" s="31"/>
      <c r="I3172" s="73"/>
      <c r="J3172" s="73"/>
      <c r="K3172" s="31"/>
      <c r="L3172" s="31"/>
      <c r="M3172" s="31"/>
      <c r="N3172" s="31"/>
      <c r="O3172" s="31"/>
      <c r="P3172" s="31"/>
      <c r="R3172" s="67"/>
      <c r="S3172" s="67"/>
      <c r="T3172" s="67"/>
      <c r="U3172" s="67"/>
      <c r="V3172" s="67"/>
      <c r="W3172" s="67"/>
      <c r="X3172" s="67"/>
      <c r="Y3172" s="67"/>
      <c r="Z3172" s="67"/>
      <c r="AA3172" s="67"/>
      <c r="AB3172" s="67"/>
      <c r="AC3172" s="67"/>
      <c r="AD3172" s="67"/>
      <c r="AE3172" s="67"/>
      <c r="AF3172" s="67"/>
      <c r="AG3172" s="67"/>
      <c r="AH3172" s="67"/>
      <c r="AI3172" s="67"/>
      <c r="AJ3172" s="67"/>
      <c r="AK3172" s="67"/>
      <c r="AL3172" s="67"/>
      <c r="AM3172" s="67"/>
      <c r="AN3172" s="67"/>
      <c r="AO3172" s="67"/>
      <c r="AP3172" s="67"/>
      <c r="AQ3172" s="67"/>
      <c r="AR3172" s="67"/>
      <c r="AS3172" s="67"/>
      <c r="AT3172" s="67"/>
      <c r="AU3172" s="67"/>
      <c r="AV3172" s="67"/>
      <c r="AW3172" s="67"/>
      <c r="AX3172" s="67"/>
      <c r="AY3172" s="67"/>
      <c r="AZ3172" s="67"/>
      <c r="BA3172" s="67"/>
      <c r="BB3172" s="67"/>
      <c r="BC3172" s="67"/>
      <c r="BD3172" s="67"/>
      <c r="BE3172" s="67"/>
      <c r="BF3172" s="67"/>
      <c r="BG3172" s="67"/>
      <c r="BH3172" s="67"/>
      <c r="BI3172" s="67"/>
      <c r="BJ3172" s="67"/>
      <c r="BK3172" s="67"/>
      <c r="BL3172" s="67"/>
      <c r="BM3172" s="67"/>
      <c r="BN3172" s="67"/>
      <c r="BO3172" s="67"/>
      <c r="BP3172" s="67"/>
      <c r="BQ3172" s="67"/>
      <c r="BR3172" s="67"/>
      <c r="BS3172" s="67"/>
      <c r="BT3172" s="67"/>
      <c r="BU3172" s="67"/>
      <c r="BV3172" s="67"/>
      <c r="BW3172" s="67"/>
      <c r="BX3172" s="67"/>
      <c r="BY3172" s="67"/>
      <c r="BZ3172" s="67"/>
      <c r="CA3172" s="67"/>
      <c r="CB3172" s="67"/>
      <c r="CC3172" s="67"/>
      <c r="CD3172" s="67"/>
      <c r="CE3172" s="67"/>
      <c r="CF3172" s="67"/>
      <c r="CG3172" s="67"/>
      <c r="CH3172" s="67"/>
      <c r="CI3172" s="67"/>
      <c r="CJ3172" s="67"/>
      <c r="CK3172" s="67"/>
      <c r="CL3172" s="67"/>
    </row>
    <row r="3173" spans="2:90" x14ac:dyDescent="0.4">
      <c r="B3173" s="126" t="s">
        <v>400</v>
      </c>
      <c r="D3173" t="s">
        <v>407</v>
      </c>
      <c r="E3173" s="8" t="str">
        <f t="shared" si="4341"/>
        <v>3173 WCAP-IS</v>
      </c>
      <c r="G3173" t="str">
        <f t="shared" si="4430"/>
        <v>3173 WCAP-IS</v>
      </c>
      <c r="I3173"/>
      <c r="J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row>
    <row r="3174" spans="2:90" x14ac:dyDescent="0.4">
      <c r="B3174" s="141" t="s">
        <v>401</v>
      </c>
      <c r="D3174" t="s">
        <v>407</v>
      </c>
      <c r="E3174" s="8" t="str">
        <f t="shared" si="4341"/>
        <v>3174 WCAP-IS</v>
      </c>
      <c r="G3174" t="str">
        <f t="shared" si="4430"/>
        <v>3174 WCAP-IS</v>
      </c>
      <c r="H3174" s="12"/>
      <c r="I3174" s="60"/>
      <c r="J3174" s="60"/>
      <c r="K3174" s="17">
        <v>30</v>
      </c>
      <c r="L3174" s="17">
        <v>30</v>
      </c>
      <c r="M3174" s="17">
        <v>30</v>
      </c>
      <c r="N3174" s="17">
        <v>30</v>
      </c>
      <c r="O3174" s="17">
        <v>30</v>
      </c>
      <c r="P3174" s="17">
        <v>30</v>
      </c>
      <c r="R3174" s="15"/>
      <c r="S3174" s="15" cm="1">
        <f t="array" ref="S3174">INDEX($K:$P,ROW(),MATCH(S$3,$K$2:$P$2,0))</f>
        <v>30</v>
      </c>
      <c r="T3174" s="15" cm="1">
        <f t="array" ref="T3174">INDEX($K:$P,ROW(),MATCH(T$3,$K$2:$P$2,0))</f>
        <v>30</v>
      </c>
      <c r="U3174" s="15" cm="1">
        <f t="array" ref="U3174">INDEX($K:$P,ROW(),MATCH(U$3,$K$2:$P$2,0))</f>
        <v>30</v>
      </c>
      <c r="V3174" s="15" cm="1">
        <f t="array" ref="V3174">INDEX($K:$P,ROW(),MATCH(V$3,$K$2:$P$2,0))</f>
        <v>30</v>
      </c>
      <c r="W3174" s="15" cm="1">
        <f t="array" ref="W3174">INDEX($K:$P,ROW(),MATCH(W$3,$K$2:$P$2,0))</f>
        <v>30</v>
      </c>
      <c r="X3174" s="15" cm="1">
        <f t="array" ref="X3174">INDEX($K:$P,ROW(),MATCH(X$3,$K$2:$P$2,0))</f>
        <v>30</v>
      </c>
      <c r="Y3174" s="15" cm="1">
        <f t="array" ref="Y3174">INDEX($K:$P,ROW(),MATCH(Y$3,$K$2:$P$2,0))</f>
        <v>30</v>
      </c>
      <c r="Z3174" s="15" cm="1">
        <f t="array" ref="Z3174">INDEX($K:$P,ROW(),MATCH(Z$3,$K$2:$P$2,0))</f>
        <v>30</v>
      </c>
      <c r="AA3174" s="15" cm="1">
        <f t="array" ref="AA3174">INDEX($K:$P,ROW(),MATCH(AA$3,$K$2:$P$2,0))</f>
        <v>30</v>
      </c>
      <c r="AB3174" s="15" cm="1">
        <f t="array" ref="AB3174">INDEX($K:$P,ROW(),MATCH(AB$3,$K$2:$P$2,0))</f>
        <v>30</v>
      </c>
      <c r="AC3174" s="15" cm="1">
        <f t="array" ref="AC3174">INDEX($K:$P,ROW(),MATCH(AC$3,$K$2:$P$2,0))</f>
        <v>30</v>
      </c>
      <c r="AD3174" s="15" cm="1">
        <f t="array" ref="AD3174">INDEX($K:$P,ROW(),MATCH(AD$3,$K$2:$P$2,0))</f>
        <v>30</v>
      </c>
      <c r="AE3174" s="15" cm="1">
        <f t="array" ref="AE3174">INDEX($K:$P,ROW(),MATCH(AE$3,$K$2:$P$2,0))</f>
        <v>30</v>
      </c>
      <c r="AF3174" s="15" cm="1">
        <f t="array" ref="AF3174">INDEX($K:$P,ROW(),MATCH(AF$3,$K$2:$P$2,0))</f>
        <v>30</v>
      </c>
      <c r="AG3174" s="15" cm="1">
        <f t="array" ref="AG3174">INDEX($K:$P,ROW(),MATCH(AG$3,$K$2:$P$2,0))</f>
        <v>30</v>
      </c>
      <c r="AH3174" s="15" cm="1">
        <f t="array" ref="AH3174">INDEX($K:$P,ROW(),MATCH(AH$3,$K$2:$P$2,0))</f>
        <v>30</v>
      </c>
      <c r="AI3174" s="15" cm="1">
        <f t="array" ref="AI3174">INDEX($K:$P,ROW(),MATCH(AI$3,$K$2:$P$2,0))</f>
        <v>30</v>
      </c>
      <c r="AJ3174" s="15" cm="1">
        <f t="array" ref="AJ3174">INDEX($K:$P,ROW(),MATCH(AJ$3,$K$2:$P$2,0))</f>
        <v>30</v>
      </c>
      <c r="AK3174" s="15" cm="1">
        <f t="array" ref="AK3174">INDEX($K:$P,ROW(),MATCH(AK$3,$K$2:$P$2,0))</f>
        <v>30</v>
      </c>
      <c r="AL3174" s="15" cm="1">
        <f t="array" ref="AL3174">INDEX($K:$P,ROW(),MATCH(AL$3,$K$2:$P$2,0))</f>
        <v>30</v>
      </c>
      <c r="AM3174" s="15" cm="1">
        <f t="array" ref="AM3174">INDEX($K:$P,ROW(),MATCH(AM$3,$K$2:$P$2,0))</f>
        <v>30</v>
      </c>
      <c r="AN3174" s="15" cm="1">
        <f t="array" ref="AN3174">INDEX($K:$P,ROW(),MATCH(AN$3,$K$2:$P$2,0))</f>
        <v>30</v>
      </c>
      <c r="AO3174" s="15" cm="1">
        <f t="array" ref="AO3174">INDEX($K:$P,ROW(),MATCH(AO$3,$K$2:$P$2,0))</f>
        <v>30</v>
      </c>
      <c r="AP3174" s="15" cm="1">
        <f t="array" ref="AP3174">INDEX($K:$P,ROW(),MATCH(AP$3,$K$2:$P$2,0))</f>
        <v>30</v>
      </c>
      <c r="AQ3174" s="15" cm="1">
        <f t="array" ref="AQ3174">INDEX($K:$P,ROW(),MATCH(AQ$3,$K$2:$P$2,0))</f>
        <v>30</v>
      </c>
      <c r="AR3174" s="15" cm="1">
        <f t="array" ref="AR3174">INDEX($K:$P,ROW(),MATCH(AR$3,$K$2:$P$2,0))</f>
        <v>30</v>
      </c>
      <c r="AS3174" s="15" cm="1">
        <f t="array" ref="AS3174">INDEX($K:$P,ROW(),MATCH(AS$3,$K$2:$P$2,0))</f>
        <v>30</v>
      </c>
      <c r="AT3174" s="15" cm="1">
        <f t="array" ref="AT3174">INDEX($K:$P,ROW(),MATCH(AT$3,$K$2:$P$2,0))</f>
        <v>30</v>
      </c>
      <c r="AU3174" s="15" cm="1">
        <f t="array" ref="AU3174">INDEX($K:$P,ROW(),MATCH(AU$3,$K$2:$P$2,0))</f>
        <v>30</v>
      </c>
      <c r="AV3174" s="15" cm="1">
        <f t="array" ref="AV3174">INDEX($K:$P,ROW(),MATCH(AV$3,$K$2:$P$2,0))</f>
        <v>30</v>
      </c>
      <c r="AW3174" s="15" cm="1">
        <f t="array" ref="AW3174">INDEX($K:$P,ROW(),MATCH(AW$3,$K$2:$P$2,0))</f>
        <v>30</v>
      </c>
      <c r="AX3174" s="15" cm="1">
        <f t="array" ref="AX3174">INDEX($K:$P,ROW(),MATCH(AX$3,$K$2:$P$2,0))</f>
        <v>30</v>
      </c>
      <c r="AY3174" s="15" cm="1">
        <f t="array" ref="AY3174">INDEX($K:$P,ROW(),MATCH(AY$3,$K$2:$P$2,0))</f>
        <v>30</v>
      </c>
      <c r="AZ3174" s="15" cm="1">
        <f t="array" ref="AZ3174">INDEX($K:$P,ROW(),MATCH(AZ$3,$K$2:$P$2,0))</f>
        <v>30</v>
      </c>
      <c r="BA3174" s="15" cm="1">
        <f t="array" ref="BA3174">INDEX($K:$P,ROW(),MATCH(BA$3,$K$2:$P$2,0))</f>
        <v>30</v>
      </c>
      <c r="BB3174" s="15" cm="1">
        <f t="array" ref="BB3174">INDEX($K:$P,ROW(),MATCH(BB$3,$K$2:$P$2,0))</f>
        <v>30</v>
      </c>
      <c r="BC3174" s="15" cm="1">
        <f t="array" ref="BC3174">INDEX($K:$P,ROW(),MATCH(BC$3,$K$2:$P$2,0))</f>
        <v>30</v>
      </c>
      <c r="BD3174" s="15" cm="1">
        <f t="array" ref="BD3174">INDEX($K:$P,ROW(),MATCH(BD$3,$K$2:$P$2,0))</f>
        <v>30</v>
      </c>
      <c r="BE3174" s="15" cm="1">
        <f t="array" ref="BE3174">INDEX($K:$P,ROW(),MATCH(BE$3,$K$2:$P$2,0))</f>
        <v>30</v>
      </c>
      <c r="BF3174" s="15" cm="1">
        <f t="array" ref="BF3174">INDEX($K:$P,ROW(),MATCH(BF$3,$K$2:$P$2,0))</f>
        <v>30</v>
      </c>
      <c r="BG3174" s="15" cm="1">
        <f t="array" ref="BG3174">INDEX($K:$P,ROW(),MATCH(BG$3,$K$2:$P$2,0))</f>
        <v>30</v>
      </c>
      <c r="BH3174" s="15" cm="1">
        <f t="array" ref="BH3174">INDEX($K:$P,ROW(),MATCH(BH$3,$K$2:$P$2,0))</f>
        <v>30</v>
      </c>
      <c r="BI3174" s="15" cm="1">
        <f t="array" ref="BI3174">INDEX($K:$P,ROW(),MATCH(BI$3,$K$2:$P$2,0))</f>
        <v>30</v>
      </c>
      <c r="BJ3174" s="15" cm="1">
        <f t="array" ref="BJ3174">INDEX($K:$P,ROW(),MATCH(BJ$3,$K$2:$P$2,0))</f>
        <v>30</v>
      </c>
      <c r="BK3174" s="15" cm="1">
        <f t="array" ref="BK3174">INDEX($K:$P,ROW(),MATCH(BK$3,$K$2:$P$2,0))</f>
        <v>30</v>
      </c>
      <c r="BL3174" s="15" cm="1">
        <f t="array" ref="BL3174">INDEX($K:$P,ROW(),MATCH(BL$3,$K$2:$P$2,0))</f>
        <v>30</v>
      </c>
      <c r="BM3174" s="15" cm="1">
        <f t="array" ref="BM3174">INDEX($K:$P,ROW(),MATCH(BM$3,$K$2:$P$2,0))</f>
        <v>30</v>
      </c>
      <c r="BN3174" s="15" cm="1">
        <f t="array" ref="BN3174">INDEX($K:$P,ROW(),MATCH(BN$3,$K$2:$P$2,0))</f>
        <v>30</v>
      </c>
      <c r="BO3174" s="15" cm="1">
        <f t="array" ref="BO3174">INDEX($K:$P,ROW(),MATCH(BO$3,$K$2:$P$2,0))</f>
        <v>30</v>
      </c>
      <c r="BP3174" s="15" cm="1">
        <f t="array" ref="BP3174">INDEX($K:$P,ROW(),MATCH(BP$3,$K$2:$P$2,0))</f>
        <v>30</v>
      </c>
      <c r="BQ3174" s="15" cm="1">
        <f t="array" ref="BQ3174">INDEX($K:$P,ROW(),MATCH(BQ$3,$K$2:$P$2,0))</f>
        <v>30</v>
      </c>
      <c r="BR3174" s="15" cm="1">
        <f t="array" ref="BR3174">INDEX($K:$P,ROW(),MATCH(BR$3,$K$2:$P$2,0))</f>
        <v>30</v>
      </c>
      <c r="BS3174" s="15" cm="1">
        <f t="array" ref="BS3174">INDEX($K:$P,ROW(),MATCH(BS$3,$K$2:$P$2,0))</f>
        <v>30</v>
      </c>
      <c r="BT3174" s="15" cm="1">
        <f t="array" ref="BT3174">INDEX($K:$P,ROW(),MATCH(BT$3,$K$2:$P$2,0))</f>
        <v>30</v>
      </c>
      <c r="BU3174" s="15" cm="1">
        <f t="array" ref="BU3174">INDEX($K:$P,ROW(),MATCH(BU$3,$K$2:$P$2,0))</f>
        <v>30</v>
      </c>
      <c r="BV3174" s="15" cm="1">
        <f t="array" ref="BV3174">INDEX($K:$P,ROW(),MATCH(BV$3,$K$2:$P$2,0))</f>
        <v>30</v>
      </c>
      <c r="BW3174" s="15" cm="1">
        <f t="array" ref="BW3174">INDEX($K:$P,ROW(),MATCH(BW$3,$K$2:$P$2,0))</f>
        <v>30</v>
      </c>
      <c r="BX3174" s="15" cm="1">
        <f t="array" ref="BX3174">INDEX($K:$P,ROW(),MATCH(BX$3,$K$2:$P$2,0))</f>
        <v>30</v>
      </c>
      <c r="BY3174" s="15" cm="1">
        <f t="array" ref="BY3174">INDEX($K:$P,ROW(),MATCH(BY$3,$K$2:$P$2,0))</f>
        <v>30</v>
      </c>
      <c r="BZ3174" s="15" cm="1">
        <f t="array" ref="BZ3174">INDEX($K:$P,ROW(),MATCH(BZ$3,$K$2:$P$2,0))</f>
        <v>30</v>
      </c>
      <c r="CA3174" s="15" cm="1">
        <f t="array" ref="CA3174">INDEX($K:$P,ROW(),MATCH(CA$3,$K$2:$P$2,0))</f>
        <v>30</v>
      </c>
      <c r="CB3174" s="15" cm="1">
        <f t="array" ref="CB3174">INDEX($K:$P,ROW(),MATCH(CB$3,$K$2:$P$2,0))</f>
        <v>30</v>
      </c>
      <c r="CC3174" s="15" cm="1">
        <f t="array" ref="CC3174">INDEX($K:$P,ROW(),MATCH(CC$3,$K$2:$P$2,0))</f>
        <v>30</v>
      </c>
      <c r="CD3174" s="15" cm="1">
        <f t="array" ref="CD3174">INDEX($K:$P,ROW(),MATCH(CD$3,$K$2:$P$2,0))</f>
        <v>30</v>
      </c>
      <c r="CE3174" s="15" cm="1">
        <f t="array" ref="CE3174">INDEX($K:$P,ROW(),MATCH(CE$3,$K$2:$P$2,0))</f>
        <v>30</v>
      </c>
      <c r="CF3174" s="15" cm="1">
        <f t="array" ref="CF3174">INDEX($K:$P,ROW(),MATCH(CF$3,$K$2:$P$2,0))</f>
        <v>30</v>
      </c>
      <c r="CG3174" s="15" cm="1">
        <f t="array" ref="CG3174">INDEX($K:$P,ROW(),MATCH(CG$3,$K$2:$P$2,0))</f>
        <v>30</v>
      </c>
      <c r="CH3174" s="15" cm="1">
        <f t="array" ref="CH3174">INDEX($K:$P,ROW(),MATCH(CH$3,$K$2:$P$2,0))</f>
        <v>30</v>
      </c>
      <c r="CI3174" s="15" cm="1">
        <f t="array" ref="CI3174">INDEX($K:$P,ROW(),MATCH(CI$3,$K$2:$P$2,0))</f>
        <v>30</v>
      </c>
      <c r="CJ3174" s="15" cm="1">
        <f t="array" ref="CJ3174">INDEX($K:$P,ROW(),MATCH(CJ$3,$K$2:$P$2,0))</f>
        <v>30</v>
      </c>
      <c r="CK3174" s="15" cm="1">
        <f t="array" ref="CK3174">INDEX($K:$P,ROW(),MATCH(CK$3,$K$2:$P$2,0))</f>
        <v>30</v>
      </c>
      <c r="CL3174" s="15" cm="1">
        <f t="array" ref="CL3174">INDEX($K:$P,ROW(),MATCH(CL$3,$K$2:$P$2,0))</f>
        <v>30</v>
      </c>
    </row>
    <row r="3175" spans="2:90" x14ac:dyDescent="0.4">
      <c r="B3175" s="123" t="str">
        <f>"Accounts payable"</f>
        <v>Accounts payable</v>
      </c>
      <c r="C3175" t="s">
        <v>232</v>
      </c>
      <c r="D3175" t="s">
        <v>407</v>
      </c>
      <c r="E3175" s="8" t="str">
        <f t="shared" si="4341"/>
        <v>3175 WCAP-IS</v>
      </c>
      <c r="G3175" t="str">
        <f t="shared" si="4430"/>
        <v>3175 WCAP-IS</v>
      </c>
      <c r="H3175" s="27"/>
      <c r="I3175" s="78"/>
      <c r="J3175" s="78"/>
      <c r="K3175" s="115" t="e">
        <f t="shared" ref="K3175:P3175" ca="1" si="4431">SUMIF($4:$4,K$2,3175:3175)</f>
        <v>#REF!</v>
      </c>
      <c r="L3175" s="115" t="e">
        <f t="shared" ca="1" si="4431"/>
        <v>#REF!</v>
      </c>
      <c r="M3175" s="115" t="e">
        <f t="shared" ca="1" si="4431"/>
        <v>#REF!</v>
      </c>
      <c r="N3175" s="115" t="e">
        <f t="shared" ca="1" si="4431"/>
        <v>#REF!</v>
      </c>
      <c r="O3175" s="115" t="e">
        <f t="shared" ca="1" si="4431"/>
        <v>#REF!</v>
      </c>
      <c r="P3175" s="115" t="e">
        <f t="shared" ca="1" si="4431"/>
        <v>#REF!</v>
      </c>
      <c r="R3175" s="115"/>
      <c r="S3175" s="115" t="e">
        <f t="shared" ref="S3175:AX3175" ca="1" si="4432">MIN(-S3174/30*S3171,R3175-S3171)</f>
        <v>#REF!</v>
      </c>
      <c r="T3175" s="115" t="e">
        <f t="shared" ca="1" si="4432"/>
        <v>#REF!</v>
      </c>
      <c r="U3175" s="115" t="e">
        <f t="shared" ca="1" si="4432"/>
        <v>#REF!</v>
      </c>
      <c r="V3175" s="115" t="e">
        <f t="shared" ca="1" si="4432"/>
        <v>#REF!</v>
      </c>
      <c r="W3175" s="115" t="e">
        <f t="shared" ca="1" si="4432"/>
        <v>#REF!</v>
      </c>
      <c r="X3175" s="115" t="e">
        <f t="shared" ca="1" si="4432"/>
        <v>#REF!</v>
      </c>
      <c r="Y3175" s="115" t="e">
        <f t="shared" ca="1" si="4432"/>
        <v>#REF!</v>
      </c>
      <c r="Z3175" s="115" t="e">
        <f t="shared" ca="1" si="4432"/>
        <v>#REF!</v>
      </c>
      <c r="AA3175" s="115" t="e">
        <f t="shared" ca="1" si="4432"/>
        <v>#REF!</v>
      </c>
      <c r="AB3175" s="115" t="e">
        <f t="shared" ca="1" si="4432"/>
        <v>#REF!</v>
      </c>
      <c r="AC3175" s="115" t="e">
        <f t="shared" ca="1" si="4432"/>
        <v>#REF!</v>
      </c>
      <c r="AD3175" s="115" t="e">
        <f t="shared" ca="1" si="4432"/>
        <v>#REF!</v>
      </c>
      <c r="AE3175" s="115" t="e">
        <f t="shared" ca="1" si="4432"/>
        <v>#REF!</v>
      </c>
      <c r="AF3175" s="115" t="e">
        <f t="shared" ca="1" si="4432"/>
        <v>#REF!</v>
      </c>
      <c r="AG3175" s="115" t="e">
        <f t="shared" ca="1" si="4432"/>
        <v>#REF!</v>
      </c>
      <c r="AH3175" s="115" t="e">
        <f t="shared" ca="1" si="4432"/>
        <v>#REF!</v>
      </c>
      <c r="AI3175" s="115" t="e">
        <f t="shared" ca="1" si="4432"/>
        <v>#REF!</v>
      </c>
      <c r="AJ3175" s="115" t="e">
        <f t="shared" ca="1" si="4432"/>
        <v>#REF!</v>
      </c>
      <c r="AK3175" s="115" t="e">
        <f t="shared" ca="1" si="4432"/>
        <v>#REF!</v>
      </c>
      <c r="AL3175" s="115" t="e">
        <f t="shared" ca="1" si="4432"/>
        <v>#REF!</v>
      </c>
      <c r="AM3175" s="115" t="e">
        <f t="shared" ca="1" si="4432"/>
        <v>#REF!</v>
      </c>
      <c r="AN3175" s="115" t="e">
        <f t="shared" ca="1" si="4432"/>
        <v>#REF!</v>
      </c>
      <c r="AO3175" s="115" t="e">
        <f t="shared" ca="1" si="4432"/>
        <v>#REF!</v>
      </c>
      <c r="AP3175" s="115" t="e">
        <f t="shared" ca="1" si="4432"/>
        <v>#REF!</v>
      </c>
      <c r="AQ3175" s="115" t="e">
        <f t="shared" ca="1" si="4432"/>
        <v>#REF!</v>
      </c>
      <c r="AR3175" s="115" t="e">
        <f t="shared" ca="1" si="4432"/>
        <v>#REF!</v>
      </c>
      <c r="AS3175" s="115" t="e">
        <f t="shared" ca="1" si="4432"/>
        <v>#REF!</v>
      </c>
      <c r="AT3175" s="115" t="e">
        <f t="shared" ca="1" si="4432"/>
        <v>#REF!</v>
      </c>
      <c r="AU3175" s="115" t="e">
        <f t="shared" ca="1" si="4432"/>
        <v>#REF!</v>
      </c>
      <c r="AV3175" s="115" t="e">
        <f t="shared" ca="1" si="4432"/>
        <v>#REF!</v>
      </c>
      <c r="AW3175" s="115" t="e">
        <f t="shared" ca="1" si="4432"/>
        <v>#REF!</v>
      </c>
      <c r="AX3175" s="115" t="e">
        <f t="shared" ca="1" si="4432"/>
        <v>#REF!</v>
      </c>
      <c r="AY3175" s="115" t="e">
        <f t="shared" ref="AY3175:CD3175" ca="1" si="4433">MIN(-AY3174/30*AY3171,AX3175-AY3171)</f>
        <v>#REF!</v>
      </c>
      <c r="AZ3175" s="115" t="e">
        <f t="shared" ca="1" si="4433"/>
        <v>#REF!</v>
      </c>
      <c r="BA3175" s="115" t="e">
        <f t="shared" ca="1" si="4433"/>
        <v>#REF!</v>
      </c>
      <c r="BB3175" s="115" t="e">
        <f t="shared" ca="1" si="4433"/>
        <v>#REF!</v>
      </c>
      <c r="BC3175" s="115" t="e">
        <f t="shared" ca="1" si="4433"/>
        <v>#REF!</v>
      </c>
      <c r="BD3175" s="115" t="e">
        <f t="shared" ca="1" si="4433"/>
        <v>#REF!</v>
      </c>
      <c r="BE3175" s="115" t="e">
        <f t="shared" ca="1" si="4433"/>
        <v>#REF!</v>
      </c>
      <c r="BF3175" s="115" t="e">
        <f t="shared" ca="1" si="4433"/>
        <v>#REF!</v>
      </c>
      <c r="BG3175" s="115" t="e">
        <f t="shared" ca="1" si="4433"/>
        <v>#REF!</v>
      </c>
      <c r="BH3175" s="115" t="e">
        <f t="shared" ca="1" si="4433"/>
        <v>#REF!</v>
      </c>
      <c r="BI3175" s="115" t="e">
        <f t="shared" ca="1" si="4433"/>
        <v>#REF!</v>
      </c>
      <c r="BJ3175" s="115" t="e">
        <f t="shared" ca="1" si="4433"/>
        <v>#REF!</v>
      </c>
      <c r="BK3175" s="115" t="e">
        <f t="shared" ca="1" si="4433"/>
        <v>#REF!</v>
      </c>
      <c r="BL3175" s="115" t="e">
        <f t="shared" ca="1" si="4433"/>
        <v>#REF!</v>
      </c>
      <c r="BM3175" s="115" t="e">
        <f t="shared" ca="1" si="4433"/>
        <v>#REF!</v>
      </c>
      <c r="BN3175" s="115" t="e">
        <f t="shared" ca="1" si="4433"/>
        <v>#REF!</v>
      </c>
      <c r="BO3175" s="115" t="e">
        <f t="shared" ca="1" si="4433"/>
        <v>#REF!</v>
      </c>
      <c r="BP3175" s="115" t="e">
        <f t="shared" ca="1" si="4433"/>
        <v>#REF!</v>
      </c>
      <c r="BQ3175" s="115" t="e">
        <f t="shared" ca="1" si="4433"/>
        <v>#REF!</v>
      </c>
      <c r="BR3175" s="115" t="e">
        <f t="shared" ca="1" si="4433"/>
        <v>#REF!</v>
      </c>
      <c r="BS3175" s="115" t="e">
        <f t="shared" ca="1" si="4433"/>
        <v>#REF!</v>
      </c>
      <c r="BT3175" s="115" t="e">
        <f t="shared" ca="1" si="4433"/>
        <v>#REF!</v>
      </c>
      <c r="BU3175" s="115" t="e">
        <f t="shared" ca="1" si="4433"/>
        <v>#REF!</v>
      </c>
      <c r="BV3175" s="115" t="e">
        <f t="shared" ca="1" si="4433"/>
        <v>#REF!</v>
      </c>
      <c r="BW3175" s="115" t="e">
        <f t="shared" ca="1" si="4433"/>
        <v>#REF!</v>
      </c>
      <c r="BX3175" s="115" t="e">
        <f t="shared" ca="1" si="4433"/>
        <v>#REF!</v>
      </c>
      <c r="BY3175" s="115" t="e">
        <f t="shared" ca="1" si="4433"/>
        <v>#REF!</v>
      </c>
      <c r="BZ3175" s="115" t="e">
        <f t="shared" ca="1" si="4433"/>
        <v>#REF!</v>
      </c>
      <c r="CA3175" s="115" t="e">
        <f t="shared" ca="1" si="4433"/>
        <v>#REF!</v>
      </c>
      <c r="CB3175" s="115" t="e">
        <f t="shared" ca="1" si="4433"/>
        <v>#REF!</v>
      </c>
      <c r="CC3175" s="115" t="e">
        <f t="shared" ca="1" si="4433"/>
        <v>#REF!</v>
      </c>
      <c r="CD3175" s="115" t="e">
        <f t="shared" ca="1" si="4433"/>
        <v>#REF!</v>
      </c>
      <c r="CE3175" s="115" t="e">
        <f t="shared" ref="CE3175:CL3175" ca="1" si="4434">MIN(-CE3174/30*CE3171,CD3175-CE3171)</f>
        <v>#REF!</v>
      </c>
      <c r="CF3175" s="115" t="e">
        <f t="shared" ca="1" si="4434"/>
        <v>#REF!</v>
      </c>
      <c r="CG3175" s="115" t="e">
        <f t="shared" ca="1" si="4434"/>
        <v>#REF!</v>
      </c>
      <c r="CH3175" s="115" t="e">
        <f t="shared" ca="1" si="4434"/>
        <v>#REF!</v>
      </c>
      <c r="CI3175" s="115" t="e">
        <f t="shared" ca="1" si="4434"/>
        <v>#REF!</v>
      </c>
      <c r="CJ3175" s="115" t="e">
        <f t="shared" ca="1" si="4434"/>
        <v>#REF!</v>
      </c>
      <c r="CK3175" s="115" t="e">
        <f t="shared" ca="1" si="4434"/>
        <v>#REF!</v>
      </c>
      <c r="CL3175" s="115" t="e">
        <f t="shared" ca="1" si="4434"/>
        <v>#REF!</v>
      </c>
    </row>
    <row r="3176" spans="2:90" x14ac:dyDescent="0.4">
      <c r="B3176" s="123"/>
      <c r="D3176" t="s">
        <v>407</v>
      </c>
      <c r="E3176" s="8" t="str">
        <f t="shared" ref="E3176:E3211" si="4435">ROW()&amp;" "&amp;D3176</f>
        <v>3176 WCAP-IS</v>
      </c>
      <c r="G3176" t="str">
        <f t="shared" si="4430"/>
        <v>3176 WCAP-IS</v>
      </c>
      <c r="H3176" s="27"/>
      <c r="I3176" s="78"/>
      <c r="J3176" s="78"/>
      <c r="K3176" s="33"/>
      <c r="L3176" s="33"/>
      <c r="M3176" s="33"/>
      <c r="N3176" s="33"/>
      <c r="O3176" s="33"/>
      <c r="P3176" s="33"/>
      <c r="R3176" s="33"/>
      <c r="S3176" s="33"/>
      <c r="T3176" s="33"/>
      <c r="U3176" s="33"/>
      <c r="V3176" s="33"/>
      <c r="W3176" s="33"/>
      <c r="X3176" s="33"/>
      <c r="Y3176" s="33"/>
      <c r="Z3176" s="33"/>
      <c r="AA3176" s="33"/>
      <c r="AB3176" s="33"/>
      <c r="AC3176" s="33"/>
      <c r="AD3176" s="33"/>
      <c r="AE3176" s="33"/>
      <c r="AF3176" s="33"/>
      <c r="AG3176" s="33"/>
      <c r="AH3176" s="33"/>
      <c r="AI3176" s="33"/>
      <c r="AJ3176" s="33"/>
      <c r="AK3176" s="33"/>
      <c r="AL3176" s="33"/>
      <c r="AM3176" s="33"/>
      <c r="AN3176" s="33"/>
      <c r="AO3176" s="33"/>
      <c r="AP3176" s="33"/>
      <c r="AQ3176" s="33"/>
      <c r="AR3176" s="33"/>
      <c r="AS3176" s="33"/>
      <c r="AT3176" s="33"/>
      <c r="AU3176" s="33"/>
      <c r="AV3176" s="33"/>
      <c r="AW3176" s="33"/>
      <c r="AX3176" s="33"/>
      <c r="AY3176" s="33"/>
      <c r="AZ3176" s="33"/>
      <c r="BA3176" s="33"/>
      <c r="BB3176" s="33"/>
      <c r="BC3176" s="33"/>
      <c r="BD3176" s="33"/>
      <c r="BE3176" s="33"/>
      <c r="BF3176" s="33"/>
      <c r="BG3176" s="33"/>
      <c r="BH3176" s="33"/>
      <c r="BI3176" s="33"/>
      <c r="BJ3176" s="33"/>
      <c r="BK3176" s="33"/>
      <c r="BL3176" s="33"/>
      <c r="BM3176" s="33"/>
      <c r="BN3176" s="33"/>
      <c r="BO3176" s="33"/>
      <c r="BP3176" s="33"/>
      <c r="BQ3176" s="33"/>
      <c r="BR3176" s="33"/>
      <c r="BS3176" s="33"/>
      <c r="BT3176" s="33"/>
      <c r="BU3176" s="33"/>
      <c r="BV3176" s="33"/>
      <c r="BW3176" s="33"/>
      <c r="BX3176" s="33"/>
      <c r="BY3176" s="33"/>
      <c r="BZ3176" s="33"/>
      <c r="CA3176" s="33"/>
      <c r="CB3176" s="33"/>
      <c r="CC3176" s="33"/>
      <c r="CD3176" s="33"/>
      <c r="CE3176" s="33"/>
      <c r="CF3176" s="33"/>
      <c r="CG3176" s="33"/>
      <c r="CH3176" s="33"/>
      <c r="CI3176" s="33"/>
      <c r="CJ3176" s="33"/>
      <c r="CK3176" s="33"/>
      <c r="CL3176" s="33"/>
    </row>
    <row r="3177" spans="2:90" x14ac:dyDescent="0.4">
      <c r="B3177" s="123" t="str">
        <f>"Change in "&amp;B3175</f>
        <v>Change in Accounts payable</v>
      </c>
      <c r="C3177" t="s">
        <v>234</v>
      </c>
      <c r="D3177" t="s">
        <v>407</v>
      </c>
      <c r="E3177" s="8" t="str">
        <f t="shared" si="4435"/>
        <v>3177 WCAP-IS</v>
      </c>
      <c r="G3177" t="str">
        <f t="shared" si="4430"/>
        <v>3177 WCAP-IS</v>
      </c>
      <c r="K3177" s="33" t="e">
        <f t="shared" ref="K3177:P3177" ca="1" si="4436">SUMIF($3:$3,K$2,3177:3177)</f>
        <v>#REF!</v>
      </c>
      <c r="L3177" s="33" t="e">
        <f t="shared" ca="1" si="4436"/>
        <v>#REF!</v>
      </c>
      <c r="M3177" s="33" t="e">
        <f t="shared" ca="1" si="4436"/>
        <v>#REF!</v>
      </c>
      <c r="N3177" s="33" t="e">
        <f t="shared" ca="1" si="4436"/>
        <v>#REF!</v>
      </c>
      <c r="O3177" s="33" t="e">
        <f t="shared" ca="1" si="4436"/>
        <v>#REF!</v>
      </c>
      <c r="P3177" s="33" t="e">
        <f t="shared" ca="1" si="4436"/>
        <v>#REF!</v>
      </c>
      <c r="R3177" s="33"/>
      <c r="S3177" s="33" t="e">
        <f t="shared" ref="S3177:AX3177" ca="1" si="4437">S3175-R3175</f>
        <v>#REF!</v>
      </c>
      <c r="T3177" s="33" t="e">
        <f t="shared" ca="1" si="4437"/>
        <v>#REF!</v>
      </c>
      <c r="U3177" s="33" t="e">
        <f t="shared" ca="1" si="4437"/>
        <v>#REF!</v>
      </c>
      <c r="V3177" s="33" t="e">
        <f t="shared" ca="1" si="4437"/>
        <v>#REF!</v>
      </c>
      <c r="W3177" s="33" t="e">
        <f t="shared" ca="1" si="4437"/>
        <v>#REF!</v>
      </c>
      <c r="X3177" s="33" t="e">
        <f t="shared" ca="1" si="4437"/>
        <v>#REF!</v>
      </c>
      <c r="Y3177" s="33" t="e">
        <f t="shared" ca="1" si="4437"/>
        <v>#REF!</v>
      </c>
      <c r="Z3177" s="33" t="e">
        <f t="shared" ca="1" si="4437"/>
        <v>#REF!</v>
      </c>
      <c r="AA3177" s="33" t="e">
        <f t="shared" ca="1" si="4437"/>
        <v>#REF!</v>
      </c>
      <c r="AB3177" s="33" t="e">
        <f t="shared" ca="1" si="4437"/>
        <v>#REF!</v>
      </c>
      <c r="AC3177" s="33" t="e">
        <f t="shared" ca="1" si="4437"/>
        <v>#REF!</v>
      </c>
      <c r="AD3177" s="33" t="e">
        <f t="shared" ca="1" si="4437"/>
        <v>#REF!</v>
      </c>
      <c r="AE3177" s="33" t="e">
        <f t="shared" ca="1" si="4437"/>
        <v>#REF!</v>
      </c>
      <c r="AF3177" s="33" t="e">
        <f t="shared" ca="1" si="4437"/>
        <v>#REF!</v>
      </c>
      <c r="AG3177" s="33" t="e">
        <f t="shared" ca="1" si="4437"/>
        <v>#REF!</v>
      </c>
      <c r="AH3177" s="33" t="e">
        <f t="shared" ca="1" si="4437"/>
        <v>#REF!</v>
      </c>
      <c r="AI3177" s="33" t="e">
        <f t="shared" ca="1" si="4437"/>
        <v>#REF!</v>
      </c>
      <c r="AJ3177" s="33" t="e">
        <f t="shared" ca="1" si="4437"/>
        <v>#REF!</v>
      </c>
      <c r="AK3177" s="33" t="e">
        <f t="shared" ca="1" si="4437"/>
        <v>#REF!</v>
      </c>
      <c r="AL3177" s="33" t="e">
        <f t="shared" ca="1" si="4437"/>
        <v>#REF!</v>
      </c>
      <c r="AM3177" s="33" t="e">
        <f t="shared" ca="1" si="4437"/>
        <v>#REF!</v>
      </c>
      <c r="AN3177" s="33" t="e">
        <f t="shared" ca="1" si="4437"/>
        <v>#REF!</v>
      </c>
      <c r="AO3177" s="33" t="e">
        <f t="shared" ca="1" si="4437"/>
        <v>#REF!</v>
      </c>
      <c r="AP3177" s="33" t="e">
        <f t="shared" ca="1" si="4437"/>
        <v>#REF!</v>
      </c>
      <c r="AQ3177" s="33" t="e">
        <f t="shared" ca="1" si="4437"/>
        <v>#REF!</v>
      </c>
      <c r="AR3177" s="33" t="e">
        <f t="shared" ca="1" si="4437"/>
        <v>#REF!</v>
      </c>
      <c r="AS3177" s="33" t="e">
        <f t="shared" ca="1" si="4437"/>
        <v>#REF!</v>
      </c>
      <c r="AT3177" s="33" t="e">
        <f t="shared" ca="1" si="4437"/>
        <v>#REF!</v>
      </c>
      <c r="AU3177" s="33" t="e">
        <f t="shared" ca="1" si="4437"/>
        <v>#REF!</v>
      </c>
      <c r="AV3177" s="33" t="e">
        <f t="shared" ca="1" si="4437"/>
        <v>#REF!</v>
      </c>
      <c r="AW3177" s="33" t="e">
        <f t="shared" ca="1" si="4437"/>
        <v>#REF!</v>
      </c>
      <c r="AX3177" s="33" t="e">
        <f t="shared" ca="1" si="4437"/>
        <v>#REF!</v>
      </c>
      <c r="AY3177" s="33" t="e">
        <f t="shared" ref="AY3177:CD3177" ca="1" si="4438">AY3175-AX3175</f>
        <v>#REF!</v>
      </c>
      <c r="AZ3177" s="33" t="e">
        <f t="shared" ca="1" si="4438"/>
        <v>#REF!</v>
      </c>
      <c r="BA3177" s="33" t="e">
        <f t="shared" ca="1" si="4438"/>
        <v>#REF!</v>
      </c>
      <c r="BB3177" s="33" t="e">
        <f t="shared" ca="1" si="4438"/>
        <v>#REF!</v>
      </c>
      <c r="BC3177" s="33" t="e">
        <f t="shared" ca="1" si="4438"/>
        <v>#REF!</v>
      </c>
      <c r="BD3177" s="33" t="e">
        <f t="shared" ca="1" si="4438"/>
        <v>#REF!</v>
      </c>
      <c r="BE3177" s="33" t="e">
        <f t="shared" ca="1" si="4438"/>
        <v>#REF!</v>
      </c>
      <c r="BF3177" s="33" t="e">
        <f t="shared" ca="1" si="4438"/>
        <v>#REF!</v>
      </c>
      <c r="BG3177" s="33" t="e">
        <f t="shared" ca="1" si="4438"/>
        <v>#REF!</v>
      </c>
      <c r="BH3177" s="33" t="e">
        <f t="shared" ca="1" si="4438"/>
        <v>#REF!</v>
      </c>
      <c r="BI3177" s="33" t="e">
        <f t="shared" ca="1" si="4438"/>
        <v>#REF!</v>
      </c>
      <c r="BJ3177" s="33" t="e">
        <f t="shared" ca="1" si="4438"/>
        <v>#REF!</v>
      </c>
      <c r="BK3177" s="33" t="e">
        <f t="shared" ca="1" si="4438"/>
        <v>#REF!</v>
      </c>
      <c r="BL3177" s="33" t="e">
        <f t="shared" ca="1" si="4438"/>
        <v>#REF!</v>
      </c>
      <c r="BM3177" s="33" t="e">
        <f t="shared" ca="1" si="4438"/>
        <v>#REF!</v>
      </c>
      <c r="BN3177" s="33" t="e">
        <f t="shared" ca="1" si="4438"/>
        <v>#REF!</v>
      </c>
      <c r="BO3177" s="33" t="e">
        <f t="shared" ca="1" si="4438"/>
        <v>#REF!</v>
      </c>
      <c r="BP3177" s="33" t="e">
        <f t="shared" ca="1" si="4438"/>
        <v>#REF!</v>
      </c>
      <c r="BQ3177" s="33" t="e">
        <f t="shared" ca="1" si="4438"/>
        <v>#REF!</v>
      </c>
      <c r="BR3177" s="33" t="e">
        <f t="shared" ca="1" si="4438"/>
        <v>#REF!</v>
      </c>
      <c r="BS3177" s="33" t="e">
        <f t="shared" ca="1" si="4438"/>
        <v>#REF!</v>
      </c>
      <c r="BT3177" s="33" t="e">
        <f t="shared" ca="1" si="4438"/>
        <v>#REF!</v>
      </c>
      <c r="BU3177" s="33" t="e">
        <f t="shared" ca="1" si="4438"/>
        <v>#REF!</v>
      </c>
      <c r="BV3177" s="33" t="e">
        <f t="shared" ca="1" si="4438"/>
        <v>#REF!</v>
      </c>
      <c r="BW3177" s="33" t="e">
        <f t="shared" ca="1" si="4438"/>
        <v>#REF!</v>
      </c>
      <c r="BX3177" s="33" t="e">
        <f t="shared" ca="1" si="4438"/>
        <v>#REF!</v>
      </c>
      <c r="BY3177" s="33" t="e">
        <f t="shared" ca="1" si="4438"/>
        <v>#REF!</v>
      </c>
      <c r="BZ3177" s="33" t="e">
        <f t="shared" ca="1" si="4438"/>
        <v>#REF!</v>
      </c>
      <c r="CA3177" s="33" t="e">
        <f t="shared" ca="1" si="4438"/>
        <v>#REF!</v>
      </c>
      <c r="CB3177" s="33" t="e">
        <f t="shared" ca="1" si="4438"/>
        <v>#REF!</v>
      </c>
      <c r="CC3177" s="33" t="e">
        <f t="shared" ca="1" si="4438"/>
        <v>#REF!</v>
      </c>
      <c r="CD3177" s="33" t="e">
        <f t="shared" ca="1" si="4438"/>
        <v>#REF!</v>
      </c>
      <c r="CE3177" s="33" t="e">
        <f t="shared" ref="CE3177:CL3177" ca="1" si="4439">CE3175-CD3175</f>
        <v>#REF!</v>
      </c>
      <c r="CF3177" s="33" t="e">
        <f t="shared" ca="1" si="4439"/>
        <v>#REF!</v>
      </c>
      <c r="CG3177" s="33" t="e">
        <f t="shared" ca="1" si="4439"/>
        <v>#REF!</v>
      </c>
      <c r="CH3177" s="33" t="e">
        <f t="shared" ca="1" si="4439"/>
        <v>#REF!</v>
      </c>
      <c r="CI3177" s="33" t="e">
        <f t="shared" ca="1" si="4439"/>
        <v>#REF!</v>
      </c>
      <c r="CJ3177" s="33" t="e">
        <f t="shared" ca="1" si="4439"/>
        <v>#REF!</v>
      </c>
      <c r="CK3177" s="33" t="e">
        <f t="shared" ca="1" si="4439"/>
        <v>#REF!</v>
      </c>
      <c r="CL3177" s="33" t="e">
        <f t="shared" ca="1" si="4439"/>
        <v>#REF!</v>
      </c>
    </row>
    <row r="3178" spans="2:90" x14ac:dyDescent="0.4">
      <c r="B3178" s="122"/>
      <c r="D3178" t="s">
        <v>407</v>
      </c>
      <c r="E3178" s="8" t="str">
        <f t="shared" si="4435"/>
        <v>3178 WCAP-IS</v>
      </c>
      <c r="G3178" t="str">
        <f t="shared" si="4430"/>
        <v>3178 WCAP-IS</v>
      </c>
      <c r="K3178" s="53"/>
      <c r="L3178" s="53"/>
      <c r="M3178" s="53"/>
      <c r="N3178" s="53"/>
      <c r="O3178" s="53"/>
      <c r="P3178" s="53"/>
      <c r="R3178" s="24"/>
      <c r="S3178" s="24"/>
      <c r="T3178" s="24"/>
      <c r="U3178" s="24"/>
      <c r="V3178" s="24"/>
      <c r="W3178" s="24"/>
      <c r="X3178" s="24"/>
      <c r="Y3178" s="24"/>
      <c r="Z3178" s="24"/>
      <c r="AA3178" s="24"/>
      <c r="AB3178" s="24"/>
      <c r="AC3178" s="24"/>
      <c r="AD3178" s="24"/>
      <c r="AE3178" s="24"/>
      <c r="AF3178" s="24"/>
      <c r="AG3178" s="24"/>
      <c r="AH3178" s="24"/>
      <c r="AI3178" s="24"/>
      <c r="AJ3178" s="24"/>
      <c r="AK3178" s="24"/>
      <c r="AL3178" s="24"/>
      <c r="AM3178" s="24"/>
      <c r="AN3178" s="24"/>
      <c r="AO3178" s="24"/>
      <c r="AP3178" s="24"/>
      <c r="AQ3178" s="24"/>
      <c r="AR3178" s="24"/>
      <c r="AS3178" s="24"/>
      <c r="AT3178" s="24"/>
      <c r="AU3178" s="24"/>
      <c r="AV3178" s="24"/>
      <c r="AW3178" s="24"/>
      <c r="AX3178" s="24"/>
      <c r="AY3178" s="24"/>
      <c r="AZ3178" s="24"/>
      <c r="BA3178" s="24"/>
      <c r="BB3178" s="24"/>
      <c r="BC3178" s="24"/>
      <c r="BD3178" s="24"/>
      <c r="BE3178" s="24"/>
      <c r="BF3178" s="24"/>
      <c r="BG3178" s="24"/>
      <c r="BH3178" s="24"/>
      <c r="BI3178" s="24"/>
      <c r="BJ3178" s="24"/>
      <c r="BK3178" s="24"/>
      <c r="BL3178" s="24"/>
      <c r="BM3178" s="24"/>
      <c r="BN3178" s="24"/>
      <c r="BO3178" s="24"/>
      <c r="BP3178" s="24"/>
      <c r="BQ3178" s="24"/>
      <c r="BR3178" s="24"/>
      <c r="BS3178" s="24"/>
      <c r="BT3178" s="24"/>
      <c r="BU3178" s="24"/>
      <c r="BV3178" s="24"/>
      <c r="BW3178" s="24"/>
      <c r="BX3178" s="24"/>
      <c r="BY3178" s="24"/>
      <c r="BZ3178" s="24"/>
      <c r="CA3178" s="24"/>
      <c r="CB3178" s="24"/>
      <c r="CC3178" s="24"/>
      <c r="CD3178" s="24"/>
      <c r="CE3178" s="24"/>
      <c r="CF3178" s="24"/>
      <c r="CG3178" s="24"/>
      <c r="CH3178" s="24"/>
      <c r="CI3178" s="24"/>
      <c r="CJ3178" s="24"/>
      <c r="CK3178" s="24"/>
      <c r="CL3178" s="24"/>
    </row>
    <row r="3179" spans="2:90" x14ac:dyDescent="0.4">
      <c r="B3179" s="132" t="str">
        <f>B3162</f>
        <v>(Primary label)</v>
      </c>
      <c r="D3179" t="s">
        <v>407</v>
      </c>
      <c r="E3179" s="8" t="str">
        <f t="shared" si="4435"/>
        <v>3179 WCAP-IS</v>
      </c>
      <c r="G3179" t="s">
        <v>332</v>
      </c>
      <c r="K3179" s="53"/>
      <c r="L3179" s="53"/>
      <c r="M3179" s="53"/>
      <c r="N3179" s="53"/>
      <c r="O3179" s="53"/>
      <c r="P3179" s="53"/>
      <c r="R3179" s="24"/>
      <c r="S3179" s="24"/>
      <c r="T3179" s="24"/>
      <c r="U3179" s="24"/>
      <c r="V3179" s="24"/>
      <c r="W3179" s="24"/>
      <c r="X3179" s="24"/>
      <c r="Y3179" s="24"/>
      <c r="Z3179" s="24"/>
      <c r="AA3179" s="24"/>
      <c r="AB3179" s="24"/>
      <c r="AC3179" s="24"/>
      <c r="AD3179" s="24"/>
      <c r="AE3179" s="24"/>
      <c r="AF3179" s="24"/>
      <c r="AG3179" s="24"/>
      <c r="AH3179" s="24"/>
      <c r="AI3179" s="24"/>
      <c r="AJ3179" s="24"/>
      <c r="AK3179" s="24"/>
      <c r="AL3179" s="24"/>
      <c r="AM3179" s="24"/>
      <c r="AN3179" s="24"/>
      <c r="AO3179" s="24"/>
      <c r="AP3179" s="24"/>
      <c r="AQ3179" s="24"/>
      <c r="AR3179" s="24"/>
      <c r="AS3179" s="24"/>
      <c r="AT3179" s="24"/>
      <c r="AU3179" s="24"/>
      <c r="AV3179" s="24"/>
      <c r="AW3179" s="24"/>
      <c r="AX3179" s="24"/>
      <c r="AY3179" s="24"/>
      <c r="AZ3179" s="24"/>
      <c r="BA3179" s="24"/>
      <c r="BB3179" s="24"/>
      <c r="BC3179" s="24"/>
      <c r="BD3179" s="24"/>
      <c r="BE3179" s="24"/>
      <c r="BF3179" s="24"/>
      <c r="BG3179" s="24"/>
      <c r="BH3179" s="24"/>
      <c r="BI3179" s="24"/>
      <c r="BJ3179" s="24"/>
      <c r="BK3179" s="24"/>
      <c r="BL3179" s="24"/>
      <c r="BM3179" s="24"/>
      <c r="BN3179" s="24"/>
      <c r="BO3179" s="24"/>
      <c r="BP3179" s="24"/>
      <c r="BQ3179" s="24"/>
      <c r="BR3179" s="24"/>
      <c r="BS3179" s="24"/>
      <c r="BT3179" s="24"/>
      <c r="BU3179" s="24"/>
      <c r="BV3179" s="24"/>
      <c r="BW3179" s="24"/>
      <c r="BX3179" s="24"/>
      <c r="BY3179" s="24"/>
      <c r="BZ3179" s="24"/>
      <c r="CA3179" s="24"/>
      <c r="CB3179" s="24"/>
      <c r="CC3179" s="24"/>
      <c r="CD3179" s="24"/>
      <c r="CE3179" s="24"/>
      <c r="CF3179" s="24"/>
      <c r="CG3179" s="24"/>
      <c r="CH3179" s="24"/>
      <c r="CI3179" s="24"/>
      <c r="CJ3179" s="24"/>
      <c r="CK3179" s="24"/>
      <c r="CL3179" s="24"/>
    </row>
    <row r="3180" spans="2:90" x14ac:dyDescent="0.4">
      <c r="B3180" s="132" t="str">
        <f t="shared" ref="B3180:B3186" si="4440">B3163</f>
        <v>primary unit</v>
      </c>
      <c r="D3180" t="s">
        <v>407</v>
      </c>
      <c r="E3180" s="8" t="str">
        <f t="shared" si="4435"/>
        <v>3180 WCAP-IS</v>
      </c>
      <c r="G3180" t="s">
        <v>332</v>
      </c>
      <c r="K3180" s="53"/>
      <c r="L3180" s="53"/>
      <c r="M3180" s="53"/>
      <c r="N3180" s="53"/>
      <c r="O3180" s="53"/>
      <c r="P3180" s="53"/>
      <c r="R3180" s="24"/>
      <c r="S3180" s="24"/>
      <c r="T3180" s="24"/>
      <c r="U3180" s="24"/>
      <c r="V3180" s="24"/>
      <c r="W3180" s="24"/>
      <c r="X3180" s="24"/>
      <c r="Y3180" s="24"/>
      <c r="Z3180" s="24"/>
      <c r="AA3180" s="24"/>
      <c r="AB3180" s="24"/>
      <c r="AC3180" s="24"/>
      <c r="AD3180" s="24"/>
      <c r="AE3180" s="24"/>
      <c r="AF3180" s="24"/>
      <c r="AG3180" s="24"/>
      <c r="AH3180" s="24"/>
      <c r="AI3180" s="24"/>
      <c r="AJ3180" s="24"/>
      <c r="AK3180" s="24"/>
      <c r="AL3180" s="24"/>
      <c r="AM3180" s="24"/>
      <c r="AN3180" s="24"/>
      <c r="AO3180" s="24"/>
      <c r="AP3180" s="24"/>
      <c r="AQ3180" s="24"/>
      <c r="AR3180" s="24"/>
      <c r="AS3180" s="24"/>
      <c r="AT3180" s="24"/>
      <c r="AU3180" s="24"/>
      <c r="AV3180" s="24"/>
      <c r="AW3180" s="24"/>
      <c r="AX3180" s="24"/>
      <c r="AY3180" s="24"/>
      <c r="AZ3180" s="24"/>
      <c r="BA3180" s="24"/>
      <c r="BB3180" s="24"/>
      <c r="BC3180" s="24"/>
      <c r="BD3180" s="24"/>
      <c r="BE3180" s="24"/>
      <c r="BF3180" s="24"/>
      <c r="BG3180" s="24"/>
      <c r="BH3180" s="24"/>
      <c r="BI3180" s="24"/>
      <c r="BJ3180" s="24"/>
      <c r="BK3180" s="24"/>
      <c r="BL3180" s="24"/>
      <c r="BM3180" s="24"/>
      <c r="BN3180" s="24"/>
      <c r="BO3180" s="24"/>
      <c r="BP3180" s="24"/>
      <c r="BQ3180" s="24"/>
      <c r="BR3180" s="24"/>
      <c r="BS3180" s="24"/>
      <c r="BT3180" s="24"/>
      <c r="BU3180" s="24"/>
      <c r="BV3180" s="24"/>
      <c r="BW3180" s="24"/>
      <c r="BX3180" s="24"/>
      <c r="BY3180" s="24"/>
      <c r="BZ3180" s="24"/>
      <c r="CA3180" s="24"/>
      <c r="CB3180" s="24"/>
      <c r="CC3180" s="24"/>
      <c r="CD3180" s="24"/>
      <c r="CE3180" s="24"/>
      <c r="CF3180" s="24"/>
      <c r="CG3180" s="24"/>
      <c r="CH3180" s="24"/>
      <c r="CI3180" s="24"/>
      <c r="CJ3180" s="24"/>
      <c r="CK3180" s="24"/>
      <c r="CL3180" s="24"/>
    </row>
    <row r="3181" spans="2:90" x14ac:dyDescent="0.4">
      <c r="B3181" s="132" t="str">
        <f t="shared" si="4440"/>
        <v>Primary revenue driver</v>
      </c>
      <c r="D3181" t="s">
        <v>407</v>
      </c>
      <c r="E3181" s="8" t="str">
        <f t="shared" si="4435"/>
        <v>3181 WCAP-IS</v>
      </c>
      <c r="G3181" t="s">
        <v>332</v>
      </c>
      <c r="K3181" s="53"/>
      <c r="L3181" s="53"/>
      <c r="M3181" s="53"/>
      <c r="N3181" s="53"/>
      <c r="O3181" s="53"/>
      <c r="P3181" s="53"/>
      <c r="R3181" s="24"/>
      <c r="S3181" s="175" t="str">
        <f t="shared" ref="S3181" si="4441">S3164</f>
        <v>S$12</v>
      </c>
      <c r="T3181" s="175" t="str">
        <f t="shared" ref="T3181:CE3181" si="4442">T3164</f>
        <v>T$12</v>
      </c>
      <c r="U3181" s="175" t="str">
        <f t="shared" si="4442"/>
        <v>U$12</v>
      </c>
      <c r="V3181" s="175" t="str">
        <f t="shared" si="4442"/>
        <v>V$12</v>
      </c>
      <c r="W3181" s="175" t="str">
        <f t="shared" si="4442"/>
        <v>W$12</v>
      </c>
      <c r="X3181" s="175" t="str">
        <f t="shared" si="4442"/>
        <v>X$12</v>
      </c>
      <c r="Y3181" s="175" t="str">
        <f t="shared" si="4442"/>
        <v>Y$12</v>
      </c>
      <c r="Z3181" s="175" t="str">
        <f t="shared" si="4442"/>
        <v>Z$12</v>
      </c>
      <c r="AA3181" s="175" t="str">
        <f t="shared" si="4442"/>
        <v>AA$12</v>
      </c>
      <c r="AB3181" s="175" t="str">
        <f t="shared" si="4442"/>
        <v>AB$12</v>
      </c>
      <c r="AC3181" s="175" t="str">
        <f t="shared" si="4442"/>
        <v>AC$12</v>
      </c>
      <c r="AD3181" s="175" t="str">
        <f t="shared" si="4442"/>
        <v>AD$12</v>
      </c>
      <c r="AE3181" s="175" t="str">
        <f t="shared" si="4442"/>
        <v>AE$12</v>
      </c>
      <c r="AF3181" s="175" t="str">
        <f t="shared" si="4442"/>
        <v>AF$12</v>
      </c>
      <c r="AG3181" s="175" t="str">
        <f t="shared" si="4442"/>
        <v>AG$12</v>
      </c>
      <c r="AH3181" s="175" t="str">
        <f t="shared" si="4442"/>
        <v>AH$12</v>
      </c>
      <c r="AI3181" s="175" t="str">
        <f t="shared" si="4442"/>
        <v>AI$12</v>
      </c>
      <c r="AJ3181" s="175" t="str">
        <f t="shared" si="4442"/>
        <v>AJ$12</v>
      </c>
      <c r="AK3181" s="175" t="str">
        <f t="shared" si="4442"/>
        <v>AK$12</v>
      </c>
      <c r="AL3181" s="175" t="str">
        <f t="shared" si="4442"/>
        <v>AL$12</v>
      </c>
      <c r="AM3181" s="175" t="str">
        <f t="shared" si="4442"/>
        <v>AM$12</v>
      </c>
      <c r="AN3181" s="175" t="str">
        <f t="shared" si="4442"/>
        <v>AN$12</v>
      </c>
      <c r="AO3181" s="175" t="str">
        <f t="shared" si="4442"/>
        <v>AO$12</v>
      </c>
      <c r="AP3181" s="175" t="str">
        <f t="shared" si="4442"/>
        <v>AP$12</v>
      </c>
      <c r="AQ3181" s="175" t="str">
        <f t="shared" si="4442"/>
        <v>AQ$12</v>
      </c>
      <c r="AR3181" s="175" t="str">
        <f t="shared" si="4442"/>
        <v>AR$12</v>
      </c>
      <c r="AS3181" s="175" t="str">
        <f t="shared" si="4442"/>
        <v>AS$12</v>
      </c>
      <c r="AT3181" s="175" t="str">
        <f t="shared" si="4442"/>
        <v>AT$12</v>
      </c>
      <c r="AU3181" s="175" t="str">
        <f t="shared" si="4442"/>
        <v>AU$12</v>
      </c>
      <c r="AV3181" s="175" t="str">
        <f t="shared" si="4442"/>
        <v>AV$12</v>
      </c>
      <c r="AW3181" s="175" t="str">
        <f t="shared" si="4442"/>
        <v>AW$12</v>
      </c>
      <c r="AX3181" s="175" t="str">
        <f t="shared" si="4442"/>
        <v>AX$12</v>
      </c>
      <c r="AY3181" s="175" t="str">
        <f t="shared" si="4442"/>
        <v>AY$12</v>
      </c>
      <c r="AZ3181" s="175" t="str">
        <f t="shared" si="4442"/>
        <v>AZ$12</v>
      </c>
      <c r="BA3181" s="175" t="str">
        <f t="shared" si="4442"/>
        <v>BA$12</v>
      </c>
      <c r="BB3181" s="175" t="str">
        <f t="shared" si="4442"/>
        <v>BB$12</v>
      </c>
      <c r="BC3181" s="175" t="str">
        <f t="shared" si="4442"/>
        <v>BC$12</v>
      </c>
      <c r="BD3181" s="175" t="str">
        <f t="shared" si="4442"/>
        <v>BD$12</v>
      </c>
      <c r="BE3181" s="175" t="str">
        <f t="shared" si="4442"/>
        <v>BE$12</v>
      </c>
      <c r="BF3181" s="175" t="str">
        <f t="shared" si="4442"/>
        <v>BF$12</v>
      </c>
      <c r="BG3181" s="175" t="str">
        <f t="shared" si="4442"/>
        <v>BG$12</v>
      </c>
      <c r="BH3181" s="175" t="str">
        <f t="shared" si="4442"/>
        <v>BH$12</v>
      </c>
      <c r="BI3181" s="175" t="str">
        <f t="shared" si="4442"/>
        <v>BI$12</v>
      </c>
      <c r="BJ3181" s="175" t="str">
        <f t="shared" si="4442"/>
        <v>BJ$12</v>
      </c>
      <c r="BK3181" s="175" t="str">
        <f t="shared" si="4442"/>
        <v>BK$12</v>
      </c>
      <c r="BL3181" s="175" t="str">
        <f t="shared" si="4442"/>
        <v>BL$12</v>
      </c>
      <c r="BM3181" s="175" t="str">
        <f t="shared" si="4442"/>
        <v>BM$12</v>
      </c>
      <c r="BN3181" s="175" t="str">
        <f t="shared" si="4442"/>
        <v>BN$12</v>
      </c>
      <c r="BO3181" s="175" t="str">
        <f t="shared" si="4442"/>
        <v>BO$12</v>
      </c>
      <c r="BP3181" s="175" t="str">
        <f t="shared" si="4442"/>
        <v>BP$12</v>
      </c>
      <c r="BQ3181" s="175" t="str">
        <f t="shared" si="4442"/>
        <v>BQ$12</v>
      </c>
      <c r="BR3181" s="175" t="str">
        <f t="shared" si="4442"/>
        <v>BR$12</v>
      </c>
      <c r="BS3181" s="175" t="str">
        <f t="shared" si="4442"/>
        <v>BS$12</v>
      </c>
      <c r="BT3181" s="175" t="str">
        <f t="shared" si="4442"/>
        <v>BT$12</v>
      </c>
      <c r="BU3181" s="175" t="str">
        <f t="shared" si="4442"/>
        <v>BU$12</v>
      </c>
      <c r="BV3181" s="175" t="str">
        <f t="shared" si="4442"/>
        <v>BV$12</v>
      </c>
      <c r="BW3181" s="175" t="str">
        <f t="shared" si="4442"/>
        <v>BW$12</v>
      </c>
      <c r="BX3181" s="175" t="str">
        <f t="shared" si="4442"/>
        <v>BX$12</v>
      </c>
      <c r="BY3181" s="175" t="str">
        <f t="shared" si="4442"/>
        <v>BY$12</v>
      </c>
      <c r="BZ3181" s="175" t="str">
        <f t="shared" si="4442"/>
        <v>BZ$12</v>
      </c>
      <c r="CA3181" s="175" t="str">
        <f t="shared" si="4442"/>
        <v>CA$12</v>
      </c>
      <c r="CB3181" s="175" t="str">
        <f t="shared" si="4442"/>
        <v>CB$12</v>
      </c>
      <c r="CC3181" s="175" t="str">
        <f t="shared" si="4442"/>
        <v>CC$12</v>
      </c>
      <c r="CD3181" s="175" t="str">
        <f t="shared" si="4442"/>
        <v>CD$12</v>
      </c>
      <c r="CE3181" s="175" t="str">
        <f t="shared" si="4442"/>
        <v>CE$12</v>
      </c>
      <c r="CF3181" s="175" t="str">
        <f t="shared" ref="CF3181:CK3181" si="4443">CF3164</f>
        <v>CF$12</v>
      </c>
      <c r="CG3181" s="175" t="str">
        <f t="shared" si="4443"/>
        <v>CG$12</v>
      </c>
      <c r="CH3181" s="175" t="str">
        <f t="shared" si="4443"/>
        <v>CH$12</v>
      </c>
      <c r="CI3181" s="175" t="str">
        <f t="shared" si="4443"/>
        <v>CI$12</v>
      </c>
      <c r="CJ3181" s="175" t="str">
        <f t="shared" si="4443"/>
        <v>CJ$12</v>
      </c>
      <c r="CK3181" s="175" t="str">
        <f t="shared" si="4443"/>
        <v>CK$12</v>
      </c>
      <c r="CL3181" s="175" t="str">
        <f t="shared" ref="CL3181" si="4444">CL3164</f>
        <v>CL$12</v>
      </c>
    </row>
    <row r="3182" spans="2:90" x14ac:dyDescent="0.4">
      <c r="B3182" s="132" t="str">
        <f t="shared" si="4440"/>
        <v>Primary volume driver</v>
      </c>
      <c r="D3182" t="s">
        <v>407</v>
      </c>
      <c r="E3182" s="8" t="str">
        <f t="shared" si="4435"/>
        <v>3182 WCAP-IS</v>
      </c>
      <c r="G3182" t="s">
        <v>332</v>
      </c>
      <c r="H3182" s="56"/>
      <c r="I3182" s="79"/>
      <c r="J3182" s="79"/>
      <c r="K3182" s="15"/>
      <c r="L3182" s="15"/>
      <c r="M3182" s="15"/>
      <c r="N3182" s="15"/>
      <c r="O3182" s="15"/>
      <c r="P3182" s="15"/>
      <c r="R3182" s="15"/>
      <c r="S3182" s="175" t="str">
        <f t="shared" ref="S3182" si="4445">S3165</f>
        <v>S$13</v>
      </c>
      <c r="T3182" s="175" t="str">
        <f t="shared" ref="T3182:CD3182" si="4446">T3165</f>
        <v>T$13</v>
      </c>
      <c r="U3182" s="175" t="str">
        <f t="shared" si="4446"/>
        <v>U$13</v>
      </c>
      <c r="V3182" s="175" t="str">
        <f t="shared" si="4446"/>
        <v>V$13</v>
      </c>
      <c r="W3182" s="175" t="str">
        <f t="shared" si="4446"/>
        <v>W$13</v>
      </c>
      <c r="X3182" s="175" t="str">
        <f t="shared" si="4446"/>
        <v>X$13</v>
      </c>
      <c r="Y3182" s="175" t="str">
        <f t="shared" si="4446"/>
        <v>Y$13</v>
      </c>
      <c r="Z3182" s="175" t="str">
        <f t="shared" si="4446"/>
        <v>Z$13</v>
      </c>
      <c r="AA3182" s="175" t="str">
        <f t="shared" si="4446"/>
        <v>AA$13</v>
      </c>
      <c r="AB3182" s="175" t="str">
        <f t="shared" si="4446"/>
        <v>AB$13</v>
      </c>
      <c r="AC3182" s="175" t="str">
        <f t="shared" si="4446"/>
        <v>AC$13</v>
      </c>
      <c r="AD3182" s="175" t="str">
        <f t="shared" si="4446"/>
        <v>AD$13</v>
      </c>
      <c r="AE3182" s="175" t="str">
        <f t="shared" si="4446"/>
        <v>AE$13</v>
      </c>
      <c r="AF3182" s="175" t="str">
        <f t="shared" si="4446"/>
        <v>AF$13</v>
      </c>
      <c r="AG3182" s="175" t="str">
        <f t="shared" si="4446"/>
        <v>AG$13</v>
      </c>
      <c r="AH3182" s="175" t="str">
        <f t="shared" si="4446"/>
        <v>AH$13</v>
      </c>
      <c r="AI3182" s="175" t="str">
        <f t="shared" si="4446"/>
        <v>AI$13</v>
      </c>
      <c r="AJ3182" s="175" t="str">
        <f t="shared" si="4446"/>
        <v>AJ$13</v>
      </c>
      <c r="AK3182" s="175" t="str">
        <f t="shared" si="4446"/>
        <v>AK$13</v>
      </c>
      <c r="AL3182" s="175" t="str">
        <f t="shared" si="4446"/>
        <v>AL$13</v>
      </c>
      <c r="AM3182" s="175" t="str">
        <f t="shared" si="4446"/>
        <v>AM$13</v>
      </c>
      <c r="AN3182" s="175" t="str">
        <f t="shared" si="4446"/>
        <v>AN$13</v>
      </c>
      <c r="AO3182" s="175" t="str">
        <f t="shared" si="4446"/>
        <v>AO$13</v>
      </c>
      <c r="AP3182" s="175" t="str">
        <f t="shared" si="4446"/>
        <v>AP$13</v>
      </c>
      <c r="AQ3182" s="175" t="str">
        <f t="shared" si="4446"/>
        <v>AQ$13</v>
      </c>
      <c r="AR3182" s="175" t="str">
        <f t="shared" si="4446"/>
        <v>AR$13</v>
      </c>
      <c r="AS3182" s="175" t="str">
        <f t="shared" si="4446"/>
        <v>AS$13</v>
      </c>
      <c r="AT3182" s="175" t="str">
        <f t="shared" si="4446"/>
        <v>AT$13</v>
      </c>
      <c r="AU3182" s="175" t="str">
        <f t="shared" si="4446"/>
        <v>AU$13</v>
      </c>
      <c r="AV3182" s="175" t="str">
        <f t="shared" si="4446"/>
        <v>AV$13</v>
      </c>
      <c r="AW3182" s="175" t="str">
        <f t="shared" si="4446"/>
        <v>AW$13</v>
      </c>
      <c r="AX3182" s="175" t="str">
        <f t="shared" si="4446"/>
        <v>AX$13</v>
      </c>
      <c r="AY3182" s="175" t="str">
        <f t="shared" si="4446"/>
        <v>AY$13</v>
      </c>
      <c r="AZ3182" s="175" t="str">
        <f t="shared" si="4446"/>
        <v>AZ$13</v>
      </c>
      <c r="BA3182" s="175" t="str">
        <f t="shared" si="4446"/>
        <v>BA$13</v>
      </c>
      <c r="BB3182" s="175" t="str">
        <f t="shared" si="4446"/>
        <v>BB$13</v>
      </c>
      <c r="BC3182" s="175" t="str">
        <f t="shared" si="4446"/>
        <v>BC$13</v>
      </c>
      <c r="BD3182" s="175" t="str">
        <f t="shared" si="4446"/>
        <v>BD$13</v>
      </c>
      <c r="BE3182" s="175" t="str">
        <f t="shared" si="4446"/>
        <v>BE$13</v>
      </c>
      <c r="BF3182" s="175" t="str">
        <f t="shared" si="4446"/>
        <v>BF$13</v>
      </c>
      <c r="BG3182" s="175" t="str">
        <f t="shared" si="4446"/>
        <v>BG$13</v>
      </c>
      <c r="BH3182" s="175" t="str">
        <f t="shared" si="4446"/>
        <v>BH$13</v>
      </c>
      <c r="BI3182" s="175" t="str">
        <f t="shared" si="4446"/>
        <v>BI$13</v>
      </c>
      <c r="BJ3182" s="175" t="str">
        <f t="shared" si="4446"/>
        <v>BJ$13</v>
      </c>
      <c r="BK3182" s="175" t="str">
        <f t="shared" si="4446"/>
        <v>BK$13</v>
      </c>
      <c r="BL3182" s="175" t="str">
        <f t="shared" si="4446"/>
        <v>BL$13</v>
      </c>
      <c r="BM3182" s="175" t="str">
        <f t="shared" si="4446"/>
        <v>BM$13</v>
      </c>
      <c r="BN3182" s="175" t="str">
        <f t="shared" si="4446"/>
        <v>BN$13</v>
      </c>
      <c r="BO3182" s="175" t="str">
        <f t="shared" si="4446"/>
        <v>BO$13</v>
      </c>
      <c r="BP3182" s="175" t="str">
        <f t="shared" si="4446"/>
        <v>BP$13</v>
      </c>
      <c r="BQ3182" s="175" t="str">
        <f t="shared" si="4446"/>
        <v>BQ$13</v>
      </c>
      <c r="BR3182" s="175" t="str">
        <f t="shared" si="4446"/>
        <v>BR$13</v>
      </c>
      <c r="BS3182" s="175" t="str">
        <f t="shared" si="4446"/>
        <v>BS$13</v>
      </c>
      <c r="BT3182" s="175" t="str">
        <f t="shared" si="4446"/>
        <v>BT$13</v>
      </c>
      <c r="BU3182" s="175" t="str">
        <f t="shared" si="4446"/>
        <v>BU$13</v>
      </c>
      <c r="BV3182" s="175" t="str">
        <f t="shared" si="4446"/>
        <v>BV$13</v>
      </c>
      <c r="BW3182" s="175" t="str">
        <f t="shared" si="4446"/>
        <v>BW$13</v>
      </c>
      <c r="BX3182" s="175" t="str">
        <f t="shared" si="4446"/>
        <v>BX$13</v>
      </c>
      <c r="BY3182" s="175" t="str">
        <f t="shared" si="4446"/>
        <v>BY$13</v>
      </c>
      <c r="BZ3182" s="175" t="str">
        <f t="shared" si="4446"/>
        <v>BZ$13</v>
      </c>
      <c r="CA3182" s="175" t="str">
        <f t="shared" si="4446"/>
        <v>CA$13</v>
      </c>
      <c r="CB3182" s="175" t="str">
        <f t="shared" si="4446"/>
        <v>CB$13</v>
      </c>
      <c r="CC3182" s="175" t="str">
        <f t="shared" si="4446"/>
        <v>CC$13</v>
      </c>
      <c r="CD3182" s="175" t="str">
        <f t="shared" si="4446"/>
        <v>CD$13</v>
      </c>
      <c r="CE3182" s="175" t="str">
        <f t="shared" ref="CE3182:CK3182" si="4447">CE3165</f>
        <v>CE$13</v>
      </c>
      <c r="CF3182" s="175" t="str">
        <f t="shared" si="4447"/>
        <v>CF$13</v>
      </c>
      <c r="CG3182" s="175" t="str">
        <f t="shared" si="4447"/>
        <v>CG$13</v>
      </c>
      <c r="CH3182" s="175" t="str">
        <f t="shared" si="4447"/>
        <v>CH$13</v>
      </c>
      <c r="CI3182" s="175" t="str">
        <f t="shared" si="4447"/>
        <v>CI$13</v>
      </c>
      <c r="CJ3182" s="175" t="str">
        <f t="shared" si="4447"/>
        <v>CJ$13</v>
      </c>
      <c r="CK3182" s="175" t="str">
        <f t="shared" si="4447"/>
        <v>CK$13</v>
      </c>
      <c r="CL3182" s="175" t="str">
        <f t="shared" ref="CL3182" si="4448">CL3165</f>
        <v>CL$13</v>
      </c>
    </row>
    <row r="3183" spans="2:90" x14ac:dyDescent="0.4">
      <c r="B3183" s="187" t="str">
        <f>B3170</f>
        <v>Simple accounts payble - IS driven:</v>
      </c>
      <c r="D3183" t="s">
        <v>407</v>
      </c>
      <c r="E3183" s="8" t="str">
        <f t="shared" si="4435"/>
        <v>3183 WCAP-IS</v>
      </c>
      <c r="G3183" t="s">
        <v>332</v>
      </c>
      <c r="H3183" s="12"/>
      <c r="I3183" s="60"/>
      <c r="J3183" s="60"/>
      <c r="K3183" s="15"/>
      <c r="L3183" s="15"/>
      <c r="M3183" s="15"/>
      <c r="N3183" s="15"/>
      <c r="O3183" s="15"/>
      <c r="P3183" s="15"/>
      <c r="R3183" s="15"/>
      <c r="S3183" s="175">
        <f t="shared" ref="S3183" si="4449">S3166</f>
        <v>0</v>
      </c>
      <c r="T3183" s="175">
        <f t="shared" ref="T3183:CD3183" si="4450">T3166</f>
        <v>0</v>
      </c>
      <c r="U3183" s="175">
        <f t="shared" si="4450"/>
        <v>0</v>
      </c>
      <c r="V3183" s="175">
        <f t="shared" si="4450"/>
        <v>0</v>
      </c>
      <c r="W3183" s="175">
        <f t="shared" si="4450"/>
        <v>0</v>
      </c>
      <c r="X3183" s="175">
        <f t="shared" si="4450"/>
        <v>0</v>
      </c>
      <c r="Y3183" s="175">
        <f t="shared" si="4450"/>
        <v>0</v>
      </c>
      <c r="Z3183" s="175">
        <f t="shared" si="4450"/>
        <v>0</v>
      </c>
      <c r="AA3183" s="175">
        <f t="shared" si="4450"/>
        <v>0</v>
      </c>
      <c r="AB3183" s="175">
        <f t="shared" si="4450"/>
        <v>0</v>
      </c>
      <c r="AC3183" s="175">
        <f t="shared" si="4450"/>
        <v>0</v>
      </c>
      <c r="AD3183" s="175">
        <f t="shared" si="4450"/>
        <v>0</v>
      </c>
      <c r="AE3183" s="175">
        <f t="shared" si="4450"/>
        <v>0</v>
      </c>
      <c r="AF3183" s="175">
        <f t="shared" si="4450"/>
        <v>0</v>
      </c>
      <c r="AG3183" s="175">
        <f t="shared" si="4450"/>
        <v>0</v>
      </c>
      <c r="AH3183" s="175">
        <f t="shared" si="4450"/>
        <v>0</v>
      </c>
      <c r="AI3183" s="175">
        <f t="shared" si="4450"/>
        <v>0</v>
      </c>
      <c r="AJ3183" s="175">
        <f t="shared" si="4450"/>
        <v>0</v>
      </c>
      <c r="AK3183" s="175">
        <f t="shared" si="4450"/>
        <v>0</v>
      </c>
      <c r="AL3183" s="175">
        <f t="shared" si="4450"/>
        <v>0</v>
      </c>
      <c r="AM3183" s="175">
        <f t="shared" si="4450"/>
        <v>0</v>
      </c>
      <c r="AN3183" s="175">
        <f t="shared" si="4450"/>
        <v>0</v>
      </c>
      <c r="AO3183" s="175">
        <f t="shared" si="4450"/>
        <v>0</v>
      </c>
      <c r="AP3183" s="175">
        <f t="shared" si="4450"/>
        <v>0</v>
      </c>
      <c r="AQ3183" s="175">
        <f t="shared" si="4450"/>
        <v>0</v>
      </c>
      <c r="AR3183" s="175">
        <f t="shared" si="4450"/>
        <v>0</v>
      </c>
      <c r="AS3183" s="175">
        <f t="shared" si="4450"/>
        <v>0</v>
      </c>
      <c r="AT3183" s="175">
        <f t="shared" si="4450"/>
        <v>0</v>
      </c>
      <c r="AU3183" s="175">
        <f t="shared" si="4450"/>
        <v>0</v>
      </c>
      <c r="AV3183" s="175">
        <f t="shared" si="4450"/>
        <v>0</v>
      </c>
      <c r="AW3183" s="175">
        <f t="shared" si="4450"/>
        <v>0</v>
      </c>
      <c r="AX3183" s="175">
        <f t="shared" si="4450"/>
        <v>0</v>
      </c>
      <c r="AY3183" s="175">
        <f t="shared" si="4450"/>
        <v>0</v>
      </c>
      <c r="AZ3183" s="175">
        <f t="shared" si="4450"/>
        <v>0</v>
      </c>
      <c r="BA3183" s="175">
        <f t="shared" si="4450"/>
        <v>0</v>
      </c>
      <c r="BB3183" s="175">
        <f t="shared" si="4450"/>
        <v>0</v>
      </c>
      <c r="BC3183" s="175">
        <f t="shared" si="4450"/>
        <v>0</v>
      </c>
      <c r="BD3183" s="175">
        <f t="shared" si="4450"/>
        <v>0</v>
      </c>
      <c r="BE3183" s="175">
        <f t="shared" si="4450"/>
        <v>0</v>
      </c>
      <c r="BF3183" s="175">
        <f t="shared" si="4450"/>
        <v>0</v>
      </c>
      <c r="BG3183" s="175">
        <f t="shared" si="4450"/>
        <v>0</v>
      </c>
      <c r="BH3183" s="175">
        <f t="shared" si="4450"/>
        <v>0</v>
      </c>
      <c r="BI3183" s="175">
        <f t="shared" si="4450"/>
        <v>0</v>
      </c>
      <c r="BJ3183" s="175">
        <f t="shared" si="4450"/>
        <v>0</v>
      </c>
      <c r="BK3183" s="175">
        <f t="shared" si="4450"/>
        <v>0</v>
      </c>
      <c r="BL3183" s="175">
        <f t="shared" si="4450"/>
        <v>0</v>
      </c>
      <c r="BM3183" s="175">
        <f t="shared" si="4450"/>
        <v>0</v>
      </c>
      <c r="BN3183" s="175">
        <f t="shared" si="4450"/>
        <v>0</v>
      </c>
      <c r="BO3183" s="175">
        <f t="shared" si="4450"/>
        <v>0</v>
      </c>
      <c r="BP3183" s="175">
        <f t="shared" si="4450"/>
        <v>0</v>
      </c>
      <c r="BQ3183" s="175">
        <f t="shared" si="4450"/>
        <v>0</v>
      </c>
      <c r="BR3183" s="175">
        <f t="shared" si="4450"/>
        <v>0</v>
      </c>
      <c r="BS3183" s="175">
        <f t="shared" si="4450"/>
        <v>0</v>
      </c>
      <c r="BT3183" s="175">
        <f t="shared" si="4450"/>
        <v>0</v>
      </c>
      <c r="BU3183" s="175">
        <f t="shared" si="4450"/>
        <v>0</v>
      </c>
      <c r="BV3183" s="175">
        <f t="shared" si="4450"/>
        <v>0</v>
      </c>
      <c r="BW3183" s="175">
        <f t="shared" si="4450"/>
        <v>0</v>
      </c>
      <c r="BX3183" s="175">
        <f t="shared" si="4450"/>
        <v>0</v>
      </c>
      <c r="BY3183" s="175">
        <f t="shared" si="4450"/>
        <v>0</v>
      </c>
      <c r="BZ3183" s="175">
        <f t="shared" si="4450"/>
        <v>0</v>
      </c>
      <c r="CA3183" s="175">
        <f t="shared" si="4450"/>
        <v>0</v>
      </c>
      <c r="CB3183" s="175">
        <f t="shared" si="4450"/>
        <v>0</v>
      </c>
      <c r="CC3183" s="175">
        <f t="shared" si="4450"/>
        <v>0</v>
      </c>
      <c r="CD3183" s="175">
        <f t="shared" si="4450"/>
        <v>0</v>
      </c>
      <c r="CE3183" s="175">
        <f t="shared" ref="CE3183:CK3183" si="4451">CE3166</f>
        <v>0</v>
      </c>
      <c r="CF3183" s="175">
        <f t="shared" si="4451"/>
        <v>0</v>
      </c>
      <c r="CG3183" s="175">
        <f t="shared" si="4451"/>
        <v>0</v>
      </c>
      <c r="CH3183" s="175">
        <f t="shared" si="4451"/>
        <v>0</v>
      </c>
      <c r="CI3183" s="175">
        <f t="shared" si="4451"/>
        <v>0</v>
      </c>
      <c r="CJ3183" s="175">
        <f t="shared" si="4451"/>
        <v>0</v>
      </c>
      <c r="CK3183" s="175">
        <f t="shared" si="4451"/>
        <v>0</v>
      </c>
      <c r="CL3183" s="175">
        <f t="shared" ref="CL3183" si="4452">CL3166</f>
        <v>0</v>
      </c>
    </row>
    <row r="3184" spans="2:90" x14ac:dyDescent="0.4">
      <c r="B3184" s="187" t="str">
        <f>SUBSTITUTE(TRIM(MID(B3170, SEARCH("-", B3170) + 1, LEN(B3170))),":","")</f>
        <v>IS driven</v>
      </c>
      <c r="D3184" t="s">
        <v>407</v>
      </c>
      <c r="E3184" s="8" t="str">
        <f t="shared" si="4435"/>
        <v>3184 WCAP-IS</v>
      </c>
      <c r="G3184" t="s">
        <v>332</v>
      </c>
      <c r="H3184" s="12"/>
      <c r="I3184" s="60"/>
      <c r="J3184" s="60"/>
      <c r="K3184" s="15"/>
      <c r="L3184" s="15"/>
      <c r="M3184" s="15"/>
      <c r="N3184" s="15"/>
      <c r="O3184" s="15"/>
      <c r="P3184" s="15"/>
      <c r="R3184" s="15"/>
    </row>
    <row r="3185" spans="2:90" x14ac:dyDescent="0.4">
      <c r="B3185" s="132" t="str">
        <f t="shared" si="4440"/>
        <v>Secondary revenue driver</v>
      </c>
      <c r="D3185" t="s">
        <v>407</v>
      </c>
      <c r="E3185" s="8" t="str">
        <f t="shared" si="4435"/>
        <v>3185 WCAP-IS</v>
      </c>
      <c r="G3185" t="s">
        <v>332</v>
      </c>
      <c r="H3185" s="12"/>
      <c r="I3185" s="60"/>
      <c r="J3185" s="60"/>
      <c r="K3185" s="15"/>
      <c r="L3185" s="15"/>
      <c r="M3185" s="15"/>
      <c r="N3185" s="15"/>
      <c r="O3185" s="15"/>
      <c r="P3185" s="15"/>
      <c r="R3185" s="15"/>
      <c r="S3185" s="208" t="str">
        <f t="shared" ref="S3185" si="4453">ADDRESS(ROW(S3175),COLUMN(S3175),2)</f>
        <v>S$3175</v>
      </c>
      <c r="T3185" s="208" t="str">
        <f t="shared" ref="T3185:AX3185" si="4454">ADDRESS(ROW(T3175),COLUMN(T3175),2)</f>
        <v>T$3175</v>
      </c>
      <c r="U3185" s="208" t="str">
        <f t="shared" si="4454"/>
        <v>U$3175</v>
      </c>
      <c r="V3185" s="208" t="str">
        <f t="shared" si="4454"/>
        <v>V$3175</v>
      </c>
      <c r="W3185" s="208" t="str">
        <f t="shared" si="4454"/>
        <v>W$3175</v>
      </c>
      <c r="X3185" s="208" t="str">
        <f t="shared" si="4454"/>
        <v>X$3175</v>
      </c>
      <c r="Y3185" s="208" t="str">
        <f t="shared" si="4454"/>
        <v>Y$3175</v>
      </c>
      <c r="Z3185" s="208" t="str">
        <f t="shared" si="4454"/>
        <v>Z$3175</v>
      </c>
      <c r="AA3185" s="208" t="str">
        <f t="shared" si="4454"/>
        <v>AA$3175</v>
      </c>
      <c r="AB3185" s="208" t="str">
        <f t="shared" si="4454"/>
        <v>AB$3175</v>
      </c>
      <c r="AC3185" s="208" t="str">
        <f t="shared" si="4454"/>
        <v>AC$3175</v>
      </c>
      <c r="AD3185" s="208" t="str">
        <f t="shared" si="4454"/>
        <v>AD$3175</v>
      </c>
      <c r="AE3185" s="208" t="str">
        <f t="shared" si="4454"/>
        <v>AE$3175</v>
      </c>
      <c r="AF3185" s="208" t="str">
        <f t="shared" si="4454"/>
        <v>AF$3175</v>
      </c>
      <c r="AG3185" s="208" t="str">
        <f t="shared" si="4454"/>
        <v>AG$3175</v>
      </c>
      <c r="AH3185" s="208" t="str">
        <f t="shared" si="4454"/>
        <v>AH$3175</v>
      </c>
      <c r="AI3185" s="208" t="str">
        <f t="shared" si="4454"/>
        <v>AI$3175</v>
      </c>
      <c r="AJ3185" s="208" t="str">
        <f t="shared" si="4454"/>
        <v>AJ$3175</v>
      </c>
      <c r="AK3185" s="208" t="str">
        <f t="shared" si="4454"/>
        <v>AK$3175</v>
      </c>
      <c r="AL3185" s="208" t="str">
        <f t="shared" si="4454"/>
        <v>AL$3175</v>
      </c>
      <c r="AM3185" s="208" t="str">
        <f t="shared" si="4454"/>
        <v>AM$3175</v>
      </c>
      <c r="AN3185" s="208" t="str">
        <f t="shared" si="4454"/>
        <v>AN$3175</v>
      </c>
      <c r="AO3185" s="208" t="str">
        <f t="shared" si="4454"/>
        <v>AO$3175</v>
      </c>
      <c r="AP3185" s="208" t="str">
        <f t="shared" si="4454"/>
        <v>AP$3175</v>
      </c>
      <c r="AQ3185" s="208" t="str">
        <f t="shared" si="4454"/>
        <v>AQ$3175</v>
      </c>
      <c r="AR3185" s="208" t="str">
        <f t="shared" si="4454"/>
        <v>AR$3175</v>
      </c>
      <c r="AS3185" s="208" t="str">
        <f t="shared" si="4454"/>
        <v>AS$3175</v>
      </c>
      <c r="AT3185" s="208" t="str">
        <f t="shared" si="4454"/>
        <v>AT$3175</v>
      </c>
      <c r="AU3185" s="208" t="str">
        <f t="shared" si="4454"/>
        <v>AU$3175</v>
      </c>
      <c r="AV3185" s="208" t="str">
        <f t="shared" si="4454"/>
        <v>AV$3175</v>
      </c>
      <c r="AW3185" s="208" t="str">
        <f t="shared" si="4454"/>
        <v>AW$3175</v>
      </c>
      <c r="AX3185" s="208" t="str">
        <f t="shared" si="4454"/>
        <v>AX$3175</v>
      </c>
      <c r="AY3185" s="208" t="str">
        <f t="shared" ref="AY3185:CD3185" si="4455">ADDRESS(ROW(AY3175),COLUMN(AY3175),2)</f>
        <v>AY$3175</v>
      </c>
      <c r="AZ3185" s="208" t="str">
        <f t="shared" si="4455"/>
        <v>AZ$3175</v>
      </c>
      <c r="BA3185" s="208" t="str">
        <f t="shared" si="4455"/>
        <v>BA$3175</v>
      </c>
      <c r="BB3185" s="208" t="str">
        <f t="shared" si="4455"/>
        <v>BB$3175</v>
      </c>
      <c r="BC3185" s="208" t="str">
        <f t="shared" si="4455"/>
        <v>BC$3175</v>
      </c>
      <c r="BD3185" s="208" t="str">
        <f t="shared" si="4455"/>
        <v>BD$3175</v>
      </c>
      <c r="BE3185" s="208" t="str">
        <f t="shared" si="4455"/>
        <v>BE$3175</v>
      </c>
      <c r="BF3185" s="208" t="str">
        <f t="shared" si="4455"/>
        <v>BF$3175</v>
      </c>
      <c r="BG3185" s="208" t="str">
        <f t="shared" si="4455"/>
        <v>BG$3175</v>
      </c>
      <c r="BH3185" s="208" t="str">
        <f t="shared" si="4455"/>
        <v>BH$3175</v>
      </c>
      <c r="BI3185" s="208" t="str">
        <f t="shared" si="4455"/>
        <v>BI$3175</v>
      </c>
      <c r="BJ3185" s="208" t="str">
        <f t="shared" si="4455"/>
        <v>BJ$3175</v>
      </c>
      <c r="BK3185" s="208" t="str">
        <f t="shared" si="4455"/>
        <v>BK$3175</v>
      </c>
      <c r="BL3185" s="208" t="str">
        <f t="shared" si="4455"/>
        <v>BL$3175</v>
      </c>
      <c r="BM3185" s="208" t="str">
        <f t="shared" si="4455"/>
        <v>BM$3175</v>
      </c>
      <c r="BN3185" s="208" t="str">
        <f t="shared" si="4455"/>
        <v>BN$3175</v>
      </c>
      <c r="BO3185" s="208" t="str">
        <f t="shared" si="4455"/>
        <v>BO$3175</v>
      </c>
      <c r="BP3185" s="208" t="str">
        <f t="shared" si="4455"/>
        <v>BP$3175</v>
      </c>
      <c r="BQ3185" s="208" t="str">
        <f t="shared" si="4455"/>
        <v>BQ$3175</v>
      </c>
      <c r="BR3185" s="208" t="str">
        <f t="shared" si="4455"/>
        <v>BR$3175</v>
      </c>
      <c r="BS3185" s="208" t="str">
        <f t="shared" si="4455"/>
        <v>BS$3175</v>
      </c>
      <c r="BT3185" s="208" t="str">
        <f t="shared" si="4455"/>
        <v>BT$3175</v>
      </c>
      <c r="BU3185" s="208" t="str">
        <f t="shared" si="4455"/>
        <v>BU$3175</v>
      </c>
      <c r="BV3185" s="208" t="str">
        <f t="shared" si="4455"/>
        <v>BV$3175</v>
      </c>
      <c r="BW3185" s="208" t="str">
        <f t="shared" si="4455"/>
        <v>BW$3175</v>
      </c>
      <c r="BX3185" s="208" t="str">
        <f t="shared" si="4455"/>
        <v>BX$3175</v>
      </c>
      <c r="BY3185" s="208" t="str">
        <f t="shared" si="4455"/>
        <v>BY$3175</v>
      </c>
      <c r="BZ3185" s="208" t="str">
        <f t="shared" si="4455"/>
        <v>BZ$3175</v>
      </c>
      <c r="CA3185" s="208" t="str">
        <f t="shared" si="4455"/>
        <v>CA$3175</v>
      </c>
      <c r="CB3185" s="208" t="str">
        <f t="shared" si="4455"/>
        <v>CB$3175</v>
      </c>
      <c r="CC3185" s="208" t="str">
        <f t="shared" si="4455"/>
        <v>CC$3175</v>
      </c>
      <c r="CD3185" s="208" t="str">
        <f t="shared" si="4455"/>
        <v>CD$3175</v>
      </c>
      <c r="CE3185" s="208" t="str">
        <f t="shared" ref="CE3185:CK3185" si="4456">ADDRESS(ROW(CE3175),COLUMN(CE3175),2)</f>
        <v>CE$3175</v>
      </c>
      <c r="CF3185" s="208" t="str">
        <f t="shared" si="4456"/>
        <v>CF$3175</v>
      </c>
      <c r="CG3185" s="208" t="str">
        <f t="shared" si="4456"/>
        <v>CG$3175</v>
      </c>
      <c r="CH3185" s="208" t="str">
        <f t="shared" si="4456"/>
        <v>CH$3175</v>
      </c>
      <c r="CI3185" s="208" t="str">
        <f t="shared" si="4456"/>
        <v>CI$3175</v>
      </c>
      <c r="CJ3185" s="208" t="str">
        <f t="shared" si="4456"/>
        <v>CJ$3175</v>
      </c>
      <c r="CK3185" s="208" t="str">
        <f t="shared" si="4456"/>
        <v>CK$3175</v>
      </c>
      <c r="CL3185" s="208" t="str">
        <f t="shared" ref="CL3185" si="4457">ADDRESS(ROW(CL3175),COLUMN(CL3175),2)</f>
        <v>CL$3175</v>
      </c>
    </row>
    <row r="3186" spans="2:90" x14ac:dyDescent="0.4">
      <c r="B3186" s="132" t="str">
        <f t="shared" si="4440"/>
        <v>Secondary volume driver</v>
      </c>
      <c r="D3186" t="s">
        <v>407</v>
      </c>
      <c r="E3186" s="8" t="str">
        <f t="shared" ref="E3186" si="4458">ROW()&amp;" "&amp;D3186</f>
        <v>3186 WCAP-IS</v>
      </c>
      <c r="G3186" t="s">
        <v>332</v>
      </c>
      <c r="H3186" s="12"/>
      <c r="I3186" s="60"/>
      <c r="J3186" s="60"/>
      <c r="K3186" s="15"/>
      <c r="L3186" s="15"/>
      <c r="M3186" s="15"/>
      <c r="N3186" s="15"/>
      <c r="O3186" s="15"/>
      <c r="P3186" s="15"/>
      <c r="R3186" s="15"/>
      <c r="S3186" s="208" t="str">
        <f t="shared" ref="S3186" si="4459">ADDRESS(ROW(S3174),COLUMN(S3174),2)</f>
        <v>S$3174</v>
      </c>
      <c r="T3186" s="208" t="str">
        <f t="shared" ref="T3186:AX3186" si="4460">ADDRESS(ROW(T3174),COLUMN(T3174),2)</f>
        <v>T$3174</v>
      </c>
      <c r="U3186" s="208" t="str">
        <f t="shared" si="4460"/>
        <v>U$3174</v>
      </c>
      <c r="V3186" s="208" t="str">
        <f t="shared" si="4460"/>
        <v>V$3174</v>
      </c>
      <c r="W3186" s="208" t="str">
        <f t="shared" si="4460"/>
        <v>W$3174</v>
      </c>
      <c r="X3186" s="208" t="str">
        <f t="shared" si="4460"/>
        <v>X$3174</v>
      </c>
      <c r="Y3186" s="208" t="str">
        <f t="shared" si="4460"/>
        <v>Y$3174</v>
      </c>
      <c r="Z3186" s="208" t="str">
        <f t="shared" si="4460"/>
        <v>Z$3174</v>
      </c>
      <c r="AA3186" s="208" t="str">
        <f t="shared" si="4460"/>
        <v>AA$3174</v>
      </c>
      <c r="AB3186" s="208" t="str">
        <f t="shared" si="4460"/>
        <v>AB$3174</v>
      </c>
      <c r="AC3186" s="208" t="str">
        <f t="shared" si="4460"/>
        <v>AC$3174</v>
      </c>
      <c r="AD3186" s="208" t="str">
        <f t="shared" si="4460"/>
        <v>AD$3174</v>
      </c>
      <c r="AE3186" s="208" t="str">
        <f t="shared" si="4460"/>
        <v>AE$3174</v>
      </c>
      <c r="AF3186" s="208" t="str">
        <f t="shared" si="4460"/>
        <v>AF$3174</v>
      </c>
      <c r="AG3186" s="208" t="str">
        <f t="shared" si="4460"/>
        <v>AG$3174</v>
      </c>
      <c r="AH3186" s="208" t="str">
        <f t="shared" si="4460"/>
        <v>AH$3174</v>
      </c>
      <c r="AI3186" s="208" t="str">
        <f t="shared" si="4460"/>
        <v>AI$3174</v>
      </c>
      <c r="AJ3186" s="208" t="str">
        <f t="shared" si="4460"/>
        <v>AJ$3174</v>
      </c>
      <c r="AK3186" s="208" t="str">
        <f t="shared" si="4460"/>
        <v>AK$3174</v>
      </c>
      <c r="AL3186" s="208" t="str">
        <f t="shared" si="4460"/>
        <v>AL$3174</v>
      </c>
      <c r="AM3186" s="208" t="str">
        <f t="shared" si="4460"/>
        <v>AM$3174</v>
      </c>
      <c r="AN3186" s="208" t="str">
        <f t="shared" si="4460"/>
        <v>AN$3174</v>
      </c>
      <c r="AO3186" s="208" t="str">
        <f t="shared" si="4460"/>
        <v>AO$3174</v>
      </c>
      <c r="AP3186" s="208" t="str">
        <f t="shared" si="4460"/>
        <v>AP$3174</v>
      </c>
      <c r="AQ3186" s="208" t="str">
        <f t="shared" si="4460"/>
        <v>AQ$3174</v>
      </c>
      <c r="AR3186" s="208" t="str">
        <f t="shared" si="4460"/>
        <v>AR$3174</v>
      </c>
      <c r="AS3186" s="208" t="str">
        <f t="shared" si="4460"/>
        <v>AS$3174</v>
      </c>
      <c r="AT3186" s="208" t="str">
        <f t="shared" si="4460"/>
        <v>AT$3174</v>
      </c>
      <c r="AU3186" s="208" t="str">
        <f t="shared" si="4460"/>
        <v>AU$3174</v>
      </c>
      <c r="AV3186" s="208" t="str">
        <f t="shared" si="4460"/>
        <v>AV$3174</v>
      </c>
      <c r="AW3186" s="208" t="str">
        <f t="shared" si="4460"/>
        <v>AW$3174</v>
      </c>
      <c r="AX3186" s="208" t="str">
        <f t="shared" si="4460"/>
        <v>AX$3174</v>
      </c>
      <c r="AY3186" s="208" t="str">
        <f t="shared" ref="AY3186:CD3186" si="4461">ADDRESS(ROW(AY3174),COLUMN(AY3174),2)</f>
        <v>AY$3174</v>
      </c>
      <c r="AZ3186" s="208" t="str">
        <f t="shared" si="4461"/>
        <v>AZ$3174</v>
      </c>
      <c r="BA3186" s="208" t="str">
        <f t="shared" si="4461"/>
        <v>BA$3174</v>
      </c>
      <c r="BB3186" s="208" t="str">
        <f t="shared" si="4461"/>
        <v>BB$3174</v>
      </c>
      <c r="BC3186" s="208" t="str">
        <f t="shared" si="4461"/>
        <v>BC$3174</v>
      </c>
      <c r="BD3186" s="208" t="str">
        <f t="shared" si="4461"/>
        <v>BD$3174</v>
      </c>
      <c r="BE3186" s="208" t="str">
        <f t="shared" si="4461"/>
        <v>BE$3174</v>
      </c>
      <c r="BF3186" s="208" t="str">
        <f t="shared" si="4461"/>
        <v>BF$3174</v>
      </c>
      <c r="BG3186" s="208" t="str">
        <f t="shared" si="4461"/>
        <v>BG$3174</v>
      </c>
      <c r="BH3186" s="208" t="str">
        <f t="shared" si="4461"/>
        <v>BH$3174</v>
      </c>
      <c r="BI3186" s="208" t="str">
        <f t="shared" si="4461"/>
        <v>BI$3174</v>
      </c>
      <c r="BJ3186" s="208" t="str">
        <f t="shared" si="4461"/>
        <v>BJ$3174</v>
      </c>
      <c r="BK3186" s="208" t="str">
        <f t="shared" si="4461"/>
        <v>BK$3174</v>
      </c>
      <c r="BL3186" s="208" t="str">
        <f t="shared" si="4461"/>
        <v>BL$3174</v>
      </c>
      <c r="BM3186" s="208" t="str">
        <f t="shared" si="4461"/>
        <v>BM$3174</v>
      </c>
      <c r="BN3186" s="208" t="str">
        <f t="shared" si="4461"/>
        <v>BN$3174</v>
      </c>
      <c r="BO3186" s="208" t="str">
        <f t="shared" si="4461"/>
        <v>BO$3174</v>
      </c>
      <c r="BP3186" s="208" t="str">
        <f t="shared" si="4461"/>
        <v>BP$3174</v>
      </c>
      <c r="BQ3186" s="208" t="str">
        <f t="shared" si="4461"/>
        <v>BQ$3174</v>
      </c>
      <c r="BR3186" s="208" t="str">
        <f t="shared" si="4461"/>
        <v>BR$3174</v>
      </c>
      <c r="BS3186" s="208" t="str">
        <f t="shared" si="4461"/>
        <v>BS$3174</v>
      </c>
      <c r="BT3186" s="208" t="str">
        <f t="shared" si="4461"/>
        <v>BT$3174</v>
      </c>
      <c r="BU3186" s="208" t="str">
        <f t="shared" si="4461"/>
        <v>BU$3174</v>
      </c>
      <c r="BV3186" s="208" t="str">
        <f t="shared" si="4461"/>
        <v>BV$3174</v>
      </c>
      <c r="BW3186" s="208" t="str">
        <f t="shared" si="4461"/>
        <v>BW$3174</v>
      </c>
      <c r="BX3186" s="208" t="str">
        <f t="shared" si="4461"/>
        <v>BX$3174</v>
      </c>
      <c r="BY3186" s="208" t="str">
        <f t="shared" si="4461"/>
        <v>BY$3174</v>
      </c>
      <c r="BZ3186" s="208" t="str">
        <f t="shared" si="4461"/>
        <v>BZ$3174</v>
      </c>
      <c r="CA3186" s="208" t="str">
        <f t="shared" si="4461"/>
        <v>CA$3174</v>
      </c>
      <c r="CB3186" s="208" t="str">
        <f t="shared" si="4461"/>
        <v>CB$3174</v>
      </c>
      <c r="CC3186" s="208" t="str">
        <f t="shared" si="4461"/>
        <v>CC$3174</v>
      </c>
      <c r="CD3186" s="208" t="str">
        <f t="shared" si="4461"/>
        <v>CD$3174</v>
      </c>
      <c r="CE3186" s="208" t="str">
        <f t="shared" ref="CE3186:CK3186" si="4462">ADDRESS(ROW(CE3174),COLUMN(CE3174),2)</f>
        <v>CE$3174</v>
      </c>
      <c r="CF3186" s="208" t="str">
        <f t="shared" si="4462"/>
        <v>CF$3174</v>
      </c>
      <c r="CG3186" s="208" t="str">
        <f t="shared" si="4462"/>
        <v>CG$3174</v>
      </c>
      <c r="CH3186" s="208" t="str">
        <f t="shared" si="4462"/>
        <v>CH$3174</v>
      </c>
      <c r="CI3186" s="208" t="str">
        <f t="shared" si="4462"/>
        <v>CI$3174</v>
      </c>
      <c r="CJ3186" s="208" t="str">
        <f t="shared" si="4462"/>
        <v>CJ$3174</v>
      </c>
      <c r="CK3186" s="208" t="str">
        <f t="shared" si="4462"/>
        <v>CK$3174</v>
      </c>
      <c r="CL3186" s="208" t="str">
        <f t="shared" ref="CL3186" si="4463">ADDRESS(ROW(CL3174),COLUMN(CL3174),2)</f>
        <v>CL$3174</v>
      </c>
    </row>
    <row r="3187" spans="2:90" x14ac:dyDescent="0.4">
      <c r="E3187" s="8"/>
      <c r="H3187" s="12"/>
      <c r="I3187" s="60"/>
      <c r="J3187" s="60"/>
      <c r="K3187" s="15"/>
      <c r="L3187" s="15"/>
      <c r="M3187" s="15"/>
      <c r="N3187" s="15"/>
      <c r="O3187" s="15"/>
      <c r="P3187" s="15"/>
      <c r="R3187" s="15"/>
      <c r="S3187" s="76"/>
      <c r="T3187" s="76"/>
      <c r="U3187" s="76"/>
      <c r="V3187" s="76"/>
      <c r="W3187" s="76"/>
      <c r="X3187" s="76"/>
      <c r="Y3187" s="76"/>
      <c r="Z3187" s="76"/>
      <c r="AA3187" s="76"/>
      <c r="AB3187" s="76"/>
      <c r="AC3187" s="76"/>
      <c r="AD3187" s="76"/>
      <c r="AE3187" s="76"/>
      <c r="AF3187" s="76"/>
      <c r="AG3187" s="76"/>
      <c r="AH3187" s="76"/>
      <c r="AI3187" s="76"/>
      <c r="AJ3187" s="76"/>
      <c r="AK3187" s="76"/>
      <c r="AL3187" s="76"/>
      <c r="AM3187" s="76"/>
      <c r="AN3187" s="76"/>
      <c r="AO3187" s="76"/>
      <c r="AP3187" s="76"/>
      <c r="AQ3187" s="76"/>
      <c r="AR3187" s="76"/>
      <c r="AS3187" s="76"/>
      <c r="AT3187" s="76"/>
      <c r="AU3187" s="76"/>
      <c r="AV3187" s="76"/>
      <c r="AW3187" s="76"/>
      <c r="AX3187" s="76"/>
      <c r="AY3187" s="76"/>
      <c r="AZ3187" s="76"/>
      <c r="BA3187" s="76"/>
      <c r="BB3187" s="76"/>
      <c r="BC3187" s="76"/>
      <c r="BD3187" s="76"/>
      <c r="BE3187" s="76"/>
      <c r="BF3187" s="76"/>
      <c r="BG3187" s="76"/>
      <c r="BH3187" s="76"/>
      <c r="BI3187" s="76"/>
      <c r="BJ3187" s="76"/>
      <c r="BK3187" s="76"/>
      <c r="BL3187" s="76"/>
      <c r="BM3187" s="76"/>
      <c r="BN3187" s="76"/>
      <c r="BO3187" s="76"/>
      <c r="BP3187" s="76"/>
      <c r="BQ3187" s="76"/>
      <c r="BR3187" s="76"/>
      <c r="BS3187" s="76"/>
      <c r="BT3187" s="76"/>
      <c r="BU3187" s="76"/>
      <c r="BV3187" s="76"/>
      <c r="BW3187" s="76"/>
      <c r="BX3187" s="76"/>
      <c r="BY3187" s="76"/>
      <c r="BZ3187" s="76"/>
      <c r="CA3187" s="76"/>
      <c r="CB3187" s="76"/>
      <c r="CC3187" s="76"/>
      <c r="CD3187" s="76"/>
      <c r="CE3187" s="76"/>
      <c r="CF3187" s="76"/>
      <c r="CG3187" s="76"/>
      <c r="CH3187" s="76"/>
      <c r="CI3187" s="76"/>
      <c r="CJ3187" s="76"/>
      <c r="CK3187" s="76"/>
      <c r="CL3187" s="76"/>
    </row>
    <row r="3188" spans="2:90" x14ac:dyDescent="0.4">
      <c r="B3188" s="171" t="s">
        <v>490</v>
      </c>
      <c r="E3188" s="8"/>
      <c r="H3188" s="170"/>
      <c r="I3188" s="172"/>
      <c r="J3188" s="172"/>
      <c r="K3188" s="193"/>
      <c r="L3188" s="193"/>
      <c r="M3188" s="193"/>
      <c r="N3188" s="193"/>
      <c r="O3188" s="193"/>
      <c r="P3188" s="193"/>
      <c r="R3188" s="194"/>
      <c r="S3188" s="170"/>
      <c r="T3188" s="170"/>
      <c r="U3188" s="170"/>
      <c r="V3188" s="170"/>
      <c r="W3188" s="170"/>
      <c r="X3188" s="170"/>
      <c r="Y3188" s="170"/>
      <c r="Z3188" s="170"/>
      <c r="AA3188" s="170"/>
      <c r="AB3188" s="170"/>
      <c r="AC3188" s="170"/>
      <c r="AD3188" s="170"/>
      <c r="AE3188" s="170"/>
      <c r="AF3188" s="170"/>
      <c r="AG3188" s="170"/>
      <c r="AH3188" s="170"/>
      <c r="AI3188" s="170"/>
      <c r="AJ3188" s="170"/>
      <c r="AK3188" s="170"/>
      <c r="AL3188" s="170"/>
      <c r="AM3188" s="170"/>
      <c r="AN3188" s="170"/>
      <c r="AO3188" s="170"/>
      <c r="AP3188" s="170"/>
      <c r="AQ3188" s="170"/>
      <c r="AR3188" s="170"/>
      <c r="AS3188" s="170"/>
      <c r="AT3188" s="170"/>
      <c r="AU3188" s="170"/>
      <c r="AV3188" s="170"/>
      <c r="AW3188" s="170"/>
      <c r="AX3188" s="170"/>
      <c r="AY3188" s="170"/>
      <c r="AZ3188" s="170"/>
      <c r="BA3188" s="170"/>
      <c r="BB3188" s="170"/>
      <c r="BC3188" s="170"/>
      <c r="BD3188" s="170"/>
      <c r="BE3188" s="170"/>
      <c r="BF3188" s="170"/>
      <c r="BG3188" s="170"/>
      <c r="BH3188" s="170"/>
      <c r="BI3188" s="170"/>
      <c r="BJ3188" s="170"/>
      <c r="BK3188" s="170"/>
      <c r="BL3188" s="170"/>
      <c r="BM3188" s="170"/>
      <c r="BN3188" s="170"/>
      <c r="BO3188" s="170"/>
      <c r="BP3188" s="170"/>
      <c r="BQ3188" s="170"/>
      <c r="BR3188" s="170"/>
      <c r="BS3188" s="170"/>
      <c r="BT3188" s="170"/>
      <c r="BU3188" s="170"/>
      <c r="BV3188" s="170"/>
      <c r="BW3188" s="170"/>
      <c r="BX3188" s="170"/>
      <c r="BY3188" s="170"/>
      <c r="BZ3188" s="170"/>
      <c r="CA3188" s="170"/>
      <c r="CB3188" s="170"/>
      <c r="CC3188" s="170"/>
      <c r="CD3188" s="170"/>
      <c r="CE3188" s="170"/>
      <c r="CF3188" s="170"/>
      <c r="CG3188" s="170"/>
      <c r="CH3188" s="170"/>
      <c r="CI3188" s="170"/>
      <c r="CJ3188" s="170"/>
      <c r="CK3188" s="170"/>
      <c r="CL3188" s="170"/>
    </row>
    <row r="3189" spans="2:90" x14ac:dyDescent="0.4">
      <c r="B3189" s="171" t="s">
        <v>492</v>
      </c>
      <c r="E3189" s="8"/>
      <c r="H3189" s="170"/>
      <c r="I3189" s="172"/>
      <c r="J3189" s="172"/>
      <c r="K3189" s="193"/>
      <c r="L3189" s="193"/>
      <c r="M3189" s="193"/>
      <c r="N3189" s="193"/>
      <c r="O3189" s="193"/>
      <c r="P3189" s="193"/>
      <c r="R3189" s="194"/>
      <c r="S3189" s="170"/>
      <c r="T3189" s="170"/>
      <c r="U3189" s="170"/>
      <c r="V3189" s="170"/>
      <c r="W3189" s="170"/>
      <c r="X3189" s="170"/>
      <c r="Y3189" s="170"/>
      <c r="Z3189" s="170"/>
      <c r="AA3189" s="170"/>
      <c r="AB3189" s="170"/>
      <c r="AC3189" s="170"/>
      <c r="AD3189" s="170"/>
      <c r="AE3189" s="170"/>
      <c r="AF3189" s="170"/>
      <c r="AG3189" s="170"/>
      <c r="AH3189" s="170"/>
      <c r="AI3189" s="170"/>
      <c r="AJ3189" s="170"/>
      <c r="AK3189" s="170"/>
      <c r="AL3189" s="170"/>
      <c r="AM3189" s="170"/>
      <c r="AN3189" s="170"/>
      <c r="AO3189" s="170"/>
      <c r="AP3189" s="170"/>
      <c r="AQ3189" s="170"/>
      <c r="AR3189" s="170"/>
      <c r="AS3189" s="170"/>
      <c r="AT3189" s="170"/>
      <c r="AU3189" s="170"/>
      <c r="AV3189" s="170"/>
      <c r="AW3189" s="170"/>
      <c r="AX3189" s="170"/>
      <c r="AY3189" s="170"/>
      <c r="AZ3189" s="170"/>
      <c r="BA3189" s="170"/>
      <c r="BB3189" s="170"/>
      <c r="BC3189" s="170"/>
      <c r="BD3189" s="170"/>
      <c r="BE3189" s="170"/>
      <c r="BF3189" s="170"/>
      <c r="BG3189" s="170"/>
      <c r="BH3189" s="170"/>
      <c r="BI3189" s="170"/>
      <c r="BJ3189" s="170"/>
      <c r="BK3189" s="170"/>
      <c r="BL3189" s="170"/>
      <c r="BM3189" s="170"/>
      <c r="BN3189" s="170"/>
      <c r="BO3189" s="170"/>
      <c r="BP3189" s="170"/>
      <c r="BQ3189" s="170"/>
      <c r="BR3189" s="170"/>
      <c r="BS3189" s="170"/>
      <c r="BT3189" s="170"/>
      <c r="BU3189" s="170"/>
      <c r="BV3189" s="170"/>
      <c r="BW3189" s="170"/>
      <c r="BX3189" s="170"/>
      <c r="BY3189" s="170"/>
      <c r="BZ3189" s="170"/>
      <c r="CA3189" s="170"/>
      <c r="CB3189" s="170"/>
      <c r="CC3189" s="170"/>
      <c r="CD3189" s="170"/>
      <c r="CE3189" s="170"/>
      <c r="CF3189" s="170"/>
      <c r="CG3189" s="170"/>
      <c r="CH3189" s="170"/>
      <c r="CI3189" s="170"/>
      <c r="CJ3189" s="170"/>
      <c r="CK3189" s="170"/>
      <c r="CL3189" s="170"/>
    </row>
    <row r="3190" spans="2:90" x14ac:dyDescent="0.4">
      <c r="B3190" s="171" t="s">
        <v>461</v>
      </c>
      <c r="E3190" s="8"/>
      <c r="H3190" s="170"/>
      <c r="I3190" s="172"/>
      <c r="J3190" s="172"/>
      <c r="K3190" s="193"/>
      <c r="L3190" s="193"/>
      <c r="M3190" s="193"/>
      <c r="N3190" s="193"/>
      <c r="O3190" s="193"/>
      <c r="P3190" s="193"/>
      <c r="R3190" s="194"/>
      <c r="S3190" s="195" t="str">
        <f t="shared" ref="S3190:AX3190" si="4464">S$16</f>
        <v>S$12</v>
      </c>
      <c r="T3190" s="195" t="str">
        <f t="shared" si="4464"/>
        <v>T$12</v>
      </c>
      <c r="U3190" s="195" t="str">
        <f t="shared" si="4464"/>
        <v>U$12</v>
      </c>
      <c r="V3190" s="195" t="str">
        <f t="shared" si="4464"/>
        <v>V$12</v>
      </c>
      <c r="W3190" s="195" t="str">
        <f t="shared" si="4464"/>
        <v>W$12</v>
      </c>
      <c r="X3190" s="195" t="str">
        <f t="shared" si="4464"/>
        <v>X$12</v>
      </c>
      <c r="Y3190" s="195" t="str">
        <f t="shared" si="4464"/>
        <v>Y$12</v>
      </c>
      <c r="Z3190" s="195" t="str">
        <f t="shared" si="4464"/>
        <v>Z$12</v>
      </c>
      <c r="AA3190" s="195" t="str">
        <f t="shared" si="4464"/>
        <v>AA$12</v>
      </c>
      <c r="AB3190" s="195" t="str">
        <f t="shared" si="4464"/>
        <v>AB$12</v>
      </c>
      <c r="AC3190" s="195" t="str">
        <f t="shared" si="4464"/>
        <v>AC$12</v>
      </c>
      <c r="AD3190" s="195" t="str">
        <f t="shared" si="4464"/>
        <v>AD$12</v>
      </c>
      <c r="AE3190" s="195" t="str">
        <f t="shared" si="4464"/>
        <v>AE$12</v>
      </c>
      <c r="AF3190" s="195" t="str">
        <f t="shared" si="4464"/>
        <v>AF$12</v>
      </c>
      <c r="AG3190" s="195" t="str">
        <f t="shared" si="4464"/>
        <v>AG$12</v>
      </c>
      <c r="AH3190" s="195" t="str">
        <f t="shared" si="4464"/>
        <v>AH$12</v>
      </c>
      <c r="AI3190" s="195" t="str">
        <f t="shared" si="4464"/>
        <v>AI$12</v>
      </c>
      <c r="AJ3190" s="195" t="str">
        <f t="shared" si="4464"/>
        <v>AJ$12</v>
      </c>
      <c r="AK3190" s="195" t="str">
        <f t="shared" si="4464"/>
        <v>AK$12</v>
      </c>
      <c r="AL3190" s="195" t="str">
        <f t="shared" si="4464"/>
        <v>AL$12</v>
      </c>
      <c r="AM3190" s="195" t="str">
        <f t="shared" si="4464"/>
        <v>AM$12</v>
      </c>
      <c r="AN3190" s="195" t="str">
        <f t="shared" si="4464"/>
        <v>AN$12</v>
      </c>
      <c r="AO3190" s="195" t="str">
        <f t="shared" si="4464"/>
        <v>AO$12</v>
      </c>
      <c r="AP3190" s="195" t="str">
        <f t="shared" si="4464"/>
        <v>AP$12</v>
      </c>
      <c r="AQ3190" s="195" t="str">
        <f t="shared" si="4464"/>
        <v>AQ$12</v>
      </c>
      <c r="AR3190" s="195" t="str">
        <f t="shared" si="4464"/>
        <v>AR$12</v>
      </c>
      <c r="AS3190" s="195" t="str">
        <f t="shared" si="4464"/>
        <v>AS$12</v>
      </c>
      <c r="AT3190" s="195" t="str">
        <f t="shared" si="4464"/>
        <v>AT$12</v>
      </c>
      <c r="AU3190" s="195" t="str">
        <f t="shared" si="4464"/>
        <v>AU$12</v>
      </c>
      <c r="AV3190" s="195" t="str">
        <f t="shared" si="4464"/>
        <v>AV$12</v>
      </c>
      <c r="AW3190" s="195" t="str">
        <f t="shared" si="4464"/>
        <v>AW$12</v>
      </c>
      <c r="AX3190" s="195" t="str">
        <f t="shared" si="4464"/>
        <v>AX$12</v>
      </c>
      <c r="AY3190" s="195" t="str">
        <f t="shared" ref="AY3190:CD3190" si="4465">AY$16</f>
        <v>AY$12</v>
      </c>
      <c r="AZ3190" s="195" t="str">
        <f t="shared" si="4465"/>
        <v>AZ$12</v>
      </c>
      <c r="BA3190" s="195" t="str">
        <f t="shared" si="4465"/>
        <v>BA$12</v>
      </c>
      <c r="BB3190" s="195" t="str">
        <f t="shared" si="4465"/>
        <v>BB$12</v>
      </c>
      <c r="BC3190" s="195" t="str">
        <f t="shared" si="4465"/>
        <v>BC$12</v>
      </c>
      <c r="BD3190" s="195" t="str">
        <f t="shared" si="4465"/>
        <v>BD$12</v>
      </c>
      <c r="BE3190" s="195" t="str">
        <f t="shared" si="4465"/>
        <v>BE$12</v>
      </c>
      <c r="BF3190" s="195" t="str">
        <f t="shared" si="4465"/>
        <v>BF$12</v>
      </c>
      <c r="BG3190" s="195" t="str">
        <f t="shared" si="4465"/>
        <v>BG$12</v>
      </c>
      <c r="BH3190" s="195" t="str">
        <f t="shared" si="4465"/>
        <v>BH$12</v>
      </c>
      <c r="BI3190" s="195" t="str">
        <f t="shared" si="4465"/>
        <v>BI$12</v>
      </c>
      <c r="BJ3190" s="195" t="str">
        <f t="shared" si="4465"/>
        <v>BJ$12</v>
      </c>
      <c r="BK3190" s="195" t="str">
        <f t="shared" si="4465"/>
        <v>BK$12</v>
      </c>
      <c r="BL3190" s="195" t="str">
        <f t="shared" si="4465"/>
        <v>BL$12</v>
      </c>
      <c r="BM3190" s="195" t="str">
        <f t="shared" si="4465"/>
        <v>BM$12</v>
      </c>
      <c r="BN3190" s="195" t="str">
        <f t="shared" si="4465"/>
        <v>BN$12</v>
      </c>
      <c r="BO3190" s="195" t="str">
        <f t="shared" si="4465"/>
        <v>BO$12</v>
      </c>
      <c r="BP3190" s="195" t="str">
        <f t="shared" si="4465"/>
        <v>BP$12</v>
      </c>
      <c r="BQ3190" s="195" t="str">
        <f t="shared" si="4465"/>
        <v>BQ$12</v>
      </c>
      <c r="BR3190" s="195" t="str">
        <f t="shared" si="4465"/>
        <v>BR$12</v>
      </c>
      <c r="BS3190" s="195" t="str">
        <f t="shared" si="4465"/>
        <v>BS$12</v>
      </c>
      <c r="BT3190" s="195" t="str">
        <f t="shared" si="4465"/>
        <v>BT$12</v>
      </c>
      <c r="BU3190" s="195" t="str">
        <f t="shared" si="4465"/>
        <v>BU$12</v>
      </c>
      <c r="BV3190" s="195" t="str">
        <f t="shared" si="4465"/>
        <v>BV$12</v>
      </c>
      <c r="BW3190" s="195" t="str">
        <f t="shared" si="4465"/>
        <v>BW$12</v>
      </c>
      <c r="BX3190" s="195" t="str">
        <f t="shared" si="4465"/>
        <v>BX$12</v>
      </c>
      <c r="BY3190" s="195" t="str">
        <f t="shared" si="4465"/>
        <v>BY$12</v>
      </c>
      <c r="BZ3190" s="195" t="str">
        <f t="shared" si="4465"/>
        <v>BZ$12</v>
      </c>
      <c r="CA3190" s="195" t="str">
        <f t="shared" si="4465"/>
        <v>CA$12</v>
      </c>
      <c r="CB3190" s="195" t="str">
        <f t="shared" si="4465"/>
        <v>CB$12</v>
      </c>
      <c r="CC3190" s="195" t="str">
        <f t="shared" si="4465"/>
        <v>CC$12</v>
      </c>
      <c r="CD3190" s="195" t="str">
        <f t="shared" si="4465"/>
        <v>CD$12</v>
      </c>
      <c r="CE3190" s="195" t="str">
        <f t="shared" ref="CE3190:CL3190" si="4466">CE$16</f>
        <v>CE$12</v>
      </c>
      <c r="CF3190" s="195" t="str">
        <f t="shared" si="4466"/>
        <v>CF$12</v>
      </c>
      <c r="CG3190" s="195" t="str">
        <f t="shared" si="4466"/>
        <v>CG$12</v>
      </c>
      <c r="CH3190" s="195" t="str">
        <f t="shared" si="4466"/>
        <v>CH$12</v>
      </c>
      <c r="CI3190" s="195" t="str">
        <f t="shared" si="4466"/>
        <v>CI$12</v>
      </c>
      <c r="CJ3190" s="195" t="str">
        <f t="shared" si="4466"/>
        <v>CJ$12</v>
      </c>
      <c r="CK3190" s="195" t="str">
        <f t="shared" si="4466"/>
        <v>CK$12</v>
      </c>
      <c r="CL3190" s="195" t="str">
        <f t="shared" si="4466"/>
        <v>CL$12</v>
      </c>
    </row>
    <row r="3191" spans="2:90" x14ac:dyDescent="0.4">
      <c r="B3191" s="171" t="s">
        <v>462</v>
      </c>
      <c r="E3191" s="8"/>
      <c r="H3191" s="196"/>
      <c r="I3191" s="197"/>
      <c r="J3191" s="197"/>
      <c r="K3191" s="198"/>
      <c r="L3191" s="198"/>
      <c r="M3191" s="198"/>
      <c r="N3191" s="198"/>
      <c r="O3191" s="198"/>
      <c r="P3191" s="198"/>
      <c r="R3191" s="198"/>
      <c r="S3191" s="195" t="str">
        <f t="shared" ref="S3191:AX3191" si="4467">S$17</f>
        <v>S$13</v>
      </c>
      <c r="T3191" s="195" t="str">
        <f t="shared" si="4467"/>
        <v>T$13</v>
      </c>
      <c r="U3191" s="195" t="str">
        <f t="shared" si="4467"/>
        <v>U$13</v>
      </c>
      <c r="V3191" s="195" t="str">
        <f t="shared" si="4467"/>
        <v>V$13</v>
      </c>
      <c r="W3191" s="195" t="str">
        <f t="shared" si="4467"/>
        <v>W$13</v>
      </c>
      <c r="X3191" s="195" t="str">
        <f t="shared" si="4467"/>
        <v>X$13</v>
      </c>
      <c r="Y3191" s="195" t="str">
        <f t="shared" si="4467"/>
        <v>Y$13</v>
      </c>
      <c r="Z3191" s="195" t="str">
        <f t="shared" si="4467"/>
        <v>Z$13</v>
      </c>
      <c r="AA3191" s="195" t="str">
        <f t="shared" si="4467"/>
        <v>AA$13</v>
      </c>
      <c r="AB3191" s="195" t="str">
        <f t="shared" si="4467"/>
        <v>AB$13</v>
      </c>
      <c r="AC3191" s="195" t="str">
        <f t="shared" si="4467"/>
        <v>AC$13</v>
      </c>
      <c r="AD3191" s="195" t="str">
        <f t="shared" si="4467"/>
        <v>AD$13</v>
      </c>
      <c r="AE3191" s="195" t="str">
        <f t="shared" si="4467"/>
        <v>AE$13</v>
      </c>
      <c r="AF3191" s="195" t="str">
        <f t="shared" si="4467"/>
        <v>AF$13</v>
      </c>
      <c r="AG3191" s="195" t="str">
        <f t="shared" si="4467"/>
        <v>AG$13</v>
      </c>
      <c r="AH3191" s="195" t="str">
        <f t="shared" si="4467"/>
        <v>AH$13</v>
      </c>
      <c r="AI3191" s="195" t="str">
        <f t="shared" si="4467"/>
        <v>AI$13</v>
      </c>
      <c r="AJ3191" s="195" t="str">
        <f t="shared" si="4467"/>
        <v>AJ$13</v>
      </c>
      <c r="AK3191" s="195" t="str">
        <f t="shared" si="4467"/>
        <v>AK$13</v>
      </c>
      <c r="AL3191" s="195" t="str">
        <f t="shared" si="4467"/>
        <v>AL$13</v>
      </c>
      <c r="AM3191" s="195" t="str">
        <f t="shared" si="4467"/>
        <v>AM$13</v>
      </c>
      <c r="AN3191" s="195" t="str">
        <f t="shared" si="4467"/>
        <v>AN$13</v>
      </c>
      <c r="AO3191" s="195" t="str">
        <f t="shared" si="4467"/>
        <v>AO$13</v>
      </c>
      <c r="AP3191" s="195" t="str">
        <f t="shared" si="4467"/>
        <v>AP$13</v>
      </c>
      <c r="AQ3191" s="195" t="str">
        <f t="shared" si="4467"/>
        <v>AQ$13</v>
      </c>
      <c r="AR3191" s="195" t="str">
        <f t="shared" si="4467"/>
        <v>AR$13</v>
      </c>
      <c r="AS3191" s="195" t="str">
        <f t="shared" si="4467"/>
        <v>AS$13</v>
      </c>
      <c r="AT3191" s="195" t="str">
        <f t="shared" si="4467"/>
        <v>AT$13</v>
      </c>
      <c r="AU3191" s="195" t="str">
        <f t="shared" si="4467"/>
        <v>AU$13</v>
      </c>
      <c r="AV3191" s="195" t="str">
        <f t="shared" si="4467"/>
        <v>AV$13</v>
      </c>
      <c r="AW3191" s="195" t="str">
        <f t="shared" si="4467"/>
        <v>AW$13</v>
      </c>
      <c r="AX3191" s="195" t="str">
        <f t="shared" si="4467"/>
        <v>AX$13</v>
      </c>
      <c r="AY3191" s="195" t="str">
        <f t="shared" ref="AY3191:CD3191" si="4468">AY$17</f>
        <v>AY$13</v>
      </c>
      <c r="AZ3191" s="195" t="str">
        <f t="shared" si="4468"/>
        <v>AZ$13</v>
      </c>
      <c r="BA3191" s="195" t="str">
        <f t="shared" si="4468"/>
        <v>BA$13</v>
      </c>
      <c r="BB3191" s="195" t="str">
        <f t="shared" si="4468"/>
        <v>BB$13</v>
      </c>
      <c r="BC3191" s="195" t="str">
        <f t="shared" si="4468"/>
        <v>BC$13</v>
      </c>
      <c r="BD3191" s="195" t="str">
        <f t="shared" si="4468"/>
        <v>BD$13</v>
      </c>
      <c r="BE3191" s="195" t="str">
        <f t="shared" si="4468"/>
        <v>BE$13</v>
      </c>
      <c r="BF3191" s="195" t="str">
        <f t="shared" si="4468"/>
        <v>BF$13</v>
      </c>
      <c r="BG3191" s="195" t="str">
        <f t="shared" si="4468"/>
        <v>BG$13</v>
      </c>
      <c r="BH3191" s="195" t="str">
        <f t="shared" si="4468"/>
        <v>BH$13</v>
      </c>
      <c r="BI3191" s="195" t="str">
        <f t="shared" si="4468"/>
        <v>BI$13</v>
      </c>
      <c r="BJ3191" s="195" t="str">
        <f t="shared" si="4468"/>
        <v>BJ$13</v>
      </c>
      <c r="BK3191" s="195" t="str">
        <f t="shared" si="4468"/>
        <v>BK$13</v>
      </c>
      <c r="BL3191" s="195" t="str">
        <f t="shared" si="4468"/>
        <v>BL$13</v>
      </c>
      <c r="BM3191" s="195" t="str">
        <f t="shared" si="4468"/>
        <v>BM$13</v>
      </c>
      <c r="BN3191" s="195" t="str">
        <f t="shared" si="4468"/>
        <v>BN$13</v>
      </c>
      <c r="BO3191" s="195" t="str">
        <f t="shared" si="4468"/>
        <v>BO$13</v>
      </c>
      <c r="BP3191" s="195" t="str">
        <f t="shared" si="4468"/>
        <v>BP$13</v>
      </c>
      <c r="BQ3191" s="195" t="str">
        <f t="shared" si="4468"/>
        <v>BQ$13</v>
      </c>
      <c r="BR3191" s="195" t="str">
        <f t="shared" si="4468"/>
        <v>BR$13</v>
      </c>
      <c r="BS3191" s="195" t="str">
        <f t="shared" si="4468"/>
        <v>BS$13</v>
      </c>
      <c r="BT3191" s="195" t="str">
        <f t="shared" si="4468"/>
        <v>BT$13</v>
      </c>
      <c r="BU3191" s="195" t="str">
        <f t="shared" si="4468"/>
        <v>BU$13</v>
      </c>
      <c r="BV3191" s="195" t="str">
        <f t="shared" si="4468"/>
        <v>BV$13</v>
      </c>
      <c r="BW3191" s="195" t="str">
        <f t="shared" si="4468"/>
        <v>BW$13</v>
      </c>
      <c r="BX3191" s="195" t="str">
        <f t="shared" si="4468"/>
        <v>BX$13</v>
      </c>
      <c r="BY3191" s="195" t="str">
        <f t="shared" si="4468"/>
        <v>BY$13</v>
      </c>
      <c r="BZ3191" s="195" t="str">
        <f t="shared" si="4468"/>
        <v>BZ$13</v>
      </c>
      <c r="CA3191" s="195" t="str">
        <f t="shared" si="4468"/>
        <v>CA$13</v>
      </c>
      <c r="CB3191" s="195" t="str">
        <f t="shared" si="4468"/>
        <v>CB$13</v>
      </c>
      <c r="CC3191" s="195" t="str">
        <f t="shared" si="4468"/>
        <v>CC$13</v>
      </c>
      <c r="CD3191" s="195" t="str">
        <f t="shared" si="4468"/>
        <v>CD$13</v>
      </c>
      <c r="CE3191" s="195" t="str">
        <f t="shared" ref="CE3191:CL3191" si="4469">CE$17</f>
        <v>CE$13</v>
      </c>
      <c r="CF3191" s="195" t="str">
        <f t="shared" si="4469"/>
        <v>CF$13</v>
      </c>
      <c r="CG3191" s="195" t="str">
        <f t="shared" si="4469"/>
        <v>CG$13</v>
      </c>
      <c r="CH3191" s="195" t="str">
        <f t="shared" si="4469"/>
        <v>CH$13</v>
      </c>
      <c r="CI3191" s="195" t="str">
        <f t="shared" si="4469"/>
        <v>CI$13</v>
      </c>
      <c r="CJ3191" s="195" t="str">
        <f t="shared" si="4469"/>
        <v>CJ$13</v>
      </c>
      <c r="CK3191" s="195" t="str">
        <f t="shared" si="4469"/>
        <v>CK$13</v>
      </c>
      <c r="CL3191" s="195" t="str">
        <f t="shared" si="4469"/>
        <v>CL$13</v>
      </c>
    </row>
    <row r="3192" spans="2:90" x14ac:dyDescent="0.4">
      <c r="B3192" s="171" t="s">
        <v>491</v>
      </c>
      <c r="E3192" s="8"/>
      <c r="H3192" s="196"/>
      <c r="I3192" s="197"/>
      <c r="J3192" s="197"/>
      <c r="K3192" s="198"/>
      <c r="L3192" s="198"/>
      <c r="M3192" s="198"/>
      <c r="N3192" s="198"/>
      <c r="O3192" s="198"/>
      <c r="P3192" s="198"/>
      <c r="R3192" s="198"/>
      <c r="S3192" s="186"/>
      <c r="T3192" s="186"/>
      <c r="U3192" s="186"/>
      <c r="V3192" s="186"/>
      <c r="W3192" s="186"/>
      <c r="X3192" s="186"/>
      <c r="Y3192" s="186"/>
      <c r="Z3192" s="186"/>
      <c r="AA3192" s="186"/>
      <c r="AB3192" s="186"/>
      <c r="AC3192" s="186"/>
      <c r="AD3192" s="186"/>
      <c r="AE3192" s="186"/>
      <c r="AF3192" s="186"/>
      <c r="AG3192" s="186"/>
      <c r="AH3192" s="186"/>
      <c r="AI3192" s="186"/>
      <c r="AJ3192" s="186"/>
      <c r="AK3192" s="186"/>
      <c r="AL3192" s="186"/>
      <c r="AM3192" s="186"/>
      <c r="AN3192" s="186"/>
      <c r="AO3192" s="186"/>
      <c r="AP3192" s="186"/>
      <c r="AQ3192" s="186"/>
      <c r="AR3192" s="186"/>
      <c r="AS3192" s="186"/>
      <c r="AT3192" s="186"/>
      <c r="AU3192" s="186"/>
      <c r="AV3192" s="186"/>
      <c r="AW3192" s="186"/>
      <c r="AX3192" s="186"/>
      <c r="AY3192" s="186"/>
      <c r="AZ3192" s="186"/>
      <c r="BA3192" s="186"/>
      <c r="BB3192" s="186"/>
      <c r="BC3192" s="186"/>
      <c r="BD3192" s="186"/>
      <c r="BE3192" s="186"/>
      <c r="BF3192" s="186"/>
      <c r="BG3192" s="186"/>
      <c r="BH3192" s="186"/>
      <c r="BI3192" s="186"/>
      <c r="BJ3192" s="186"/>
      <c r="BK3192" s="186"/>
      <c r="BL3192" s="186"/>
      <c r="BM3192" s="186"/>
      <c r="BN3192" s="186"/>
      <c r="BO3192" s="186"/>
      <c r="BP3192" s="186"/>
      <c r="BQ3192" s="186"/>
      <c r="BR3192" s="186"/>
      <c r="BS3192" s="186"/>
      <c r="BT3192" s="186"/>
      <c r="BU3192" s="186"/>
      <c r="BV3192" s="186"/>
      <c r="BW3192" s="186"/>
      <c r="BX3192" s="186"/>
      <c r="BY3192" s="186"/>
      <c r="BZ3192" s="186"/>
      <c r="CA3192" s="186"/>
      <c r="CB3192" s="186"/>
      <c r="CC3192" s="186"/>
      <c r="CD3192" s="186"/>
      <c r="CE3192" s="186"/>
      <c r="CF3192" s="186"/>
      <c r="CG3192" s="186"/>
      <c r="CH3192" s="186"/>
      <c r="CI3192" s="186"/>
      <c r="CJ3192" s="186"/>
      <c r="CK3192" s="186"/>
      <c r="CL3192" s="186"/>
    </row>
    <row r="3193" spans="2:90" x14ac:dyDescent="0.4">
      <c r="B3193" s="171" t="s">
        <v>505</v>
      </c>
      <c r="E3193" s="8"/>
      <c r="H3193" s="196"/>
      <c r="I3193" s="197"/>
      <c r="J3193" s="197"/>
      <c r="K3193" s="198"/>
      <c r="L3193" s="198"/>
      <c r="M3193" s="198"/>
      <c r="N3193" s="198"/>
      <c r="O3193" s="198"/>
      <c r="P3193" s="198"/>
      <c r="R3193" s="198"/>
      <c r="S3193" s="186"/>
      <c r="T3193" s="186"/>
      <c r="U3193" s="186"/>
      <c r="V3193" s="186"/>
      <c r="W3193" s="186"/>
      <c r="X3193" s="186"/>
      <c r="Y3193" s="186"/>
      <c r="Z3193" s="186"/>
      <c r="AA3193" s="186"/>
      <c r="AB3193" s="186"/>
      <c r="AC3193" s="186"/>
      <c r="AD3193" s="186"/>
      <c r="AE3193" s="186"/>
      <c r="AF3193" s="186"/>
      <c r="AG3193" s="186"/>
      <c r="AH3193" s="186"/>
      <c r="AI3193" s="186"/>
      <c r="AJ3193" s="186"/>
      <c r="AK3193" s="186"/>
      <c r="AL3193" s="186"/>
      <c r="AM3193" s="186"/>
      <c r="AN3193" s="186"/>
      <c r="AO3193" s="186"/>
      <c r="AP3193" s="186"/>
      <c r="AQ3193" s="186"/>
      <c r="AR3193" s="186"/>
      <c r="AS3193" s="186"/>
      <c r="AT3193" s="186"/>
      <c r="AU3193" s="186"/>
      <c r="AV3193" s="186"/>
      <c r="AW3193" s="186"/>
      <c r="AX3193" s="186"/>
      <c r="AY3193" s="186"/>
      <c r="AZ3193" s="186"/>
      <c r="BA3193" s="186"/>
      <c r="BB3193" s="186"/>
      <c r="BC3193" s="186"/>
      <c r="BD3193" s="186"/>
      <c r="BE3193" s="186"/>
      <c r="BF3193" s="186"/>
      <c r="BG3193" s="186"/>
      <c r="BH3193" s="186"/>
      <c r="BI3193" s="186"/>
      <c r="BJ3193" s="186"/>
      <c r="BK3193" s="186"/>
      <c r="BL3193" s="186"/>
      <c r="BM3193" s="186"/>
      <c r="BN3193" s="186"/>
      <c r="BO3193" s="186"/>
      <c r="BP3193" s="186"/>
      <c r="BQ3193" s="186"/>
      <c r="BR3193" s="186"/>
      <c r="BS3193" s="186"/>
      <c r="BT3193" s="186"/>
      <c r="BU3193" s="186"/>
      <c r="BV3193" s="186"/>
      <c r="BW3193" s="186"/>
      <c r="BX3193" s="186"/>
      <c r="BY3193" s="186"/>
      <c r="BZ3193" s="186"/>
      <c r="CA3193" s="186"/>
      <c r="CB3193" s="186"/>
      <c r="CC3193" s="186"/>
      <c r="CD3193" s="186"/>
      <c r="CE3193" s="186"/>
      <c r="CF3193" s="186"/>
      <c r="CG3193" s="186"/>
      <c r="CH3193" s="186"/>
      <c r="CI3193" s="186"/>
      <c r="CJ3193" s="186"/>
      <c r="CK3193" s="186"/>
      <c r="CL3193" s="186"/>
    </row>
    <row r="3194" spans="2:90" x14ac:dyDescent="0.4">
      <c r="B3194" s="171" t="s">
        <v>463</v>
      </c>
      <c r="E3194" s="8"/>
      <c r="H3194" s="196"/>
      <c r="I3194" s="197"/>
      <c r="J3194" s="197"/>
      <c r="K3194" s="198"/>
      <c r="L3194" s="198"/>
      <c r="M3194" s="198"/>
      <c r="N3194" s="198"/>
      <c r="O3194" s="198"/>
      <c r="P3194" s="198"/>
      <c r="R3194" s="198"/>
      <c r="S3194" s="186" t="str">
        <f t="shared" ref="S3194:AX3194" si="4470">S$18</f>
        <v>S$14</v>
      </c>
      <c r="T3194" s="186" t="str">
        <f t="shared" si="4470"/>
        <v>T$14</v>
      </c>
      <c r="U3194" s="186" t="str">
        <f t="shared" si="4470"/>
        <v>U$14</v>
      </c>
      <c r="V3194" s="186" t="str">
        <f t="shared" si="4470"/>
        <v>V$14</v>
      </c>
      <c r="W3194" s="186" t="str">
        <f t="shared" si="4470"/>
        <v>W$14</v>
      </c>
      <c r="X3194" s="186" t="str">
        <f t="shared" si="4470"/>
        <v>X$14</v>
      </c>
      <c r="Y3194" s="186" t="str">
        <f t="shared" si="4470"/>
        <v>Y$14</v>
      </c>
      <c r="Z3194" s="186" t="str">
        <f t="shared" si="4470"/>
        <v>Z$14</v>
      </c>
      <c r="AA3194" s="186" t="str">
        <f t="shared" si="4470"/>
        <v>AA$14</v>
      </c>
      <c r="AB3194" s="186" t="str">
        <f t="shared" si="4470"/>
        <v>AB$14</v>
      </c>
      <c r="AC3194" s="186" t="str">
        <f t="shared" si="4470"/>
        <v>AC$14</v>
      </c>
      <c r="AD3194" s="186" t="str">
        <f t="shared" si="4470"/>
        <v>AD$14</v>
      </c>
      <c r="AE3194" s="186" t="str">
        <f t="shared" si="4470"/>
        <v>AE$14</v>
      </c>
      <c r="AF3194" s="186" t="str">
        <f t="shared" si="4470"/>
        <v>AF$14</v>
      </c>
      <c r="AG3194" s="186" t="str">
        <f t="shared" si="4470"/>
        <v>AG$14</v>
      </c>
      <c r="AH3194" s="186" t="str">
        <f t="shared" si="4470"/>
        <v>AH$14</v>
      </c>
      <c r="AI3194" s="186" t="str">
        <f t="shared" si="4470"/>
        <v>AI$14</v>
      </c>
      <c r="AJ3194" s="186" t="str">
        <f t="shared" si="4470"/>
        <v>AJ$14</v>
      </c>
      <c r="AK3194" s="186" t="str">
        <f t="shared" si="4470"/>
        <v>AK$14</v>
      </c>
      <c r="AL3194" s="186" t="str">
        <f t="shared" si="4470"/>
        <v>AL$14</v>
      </c>
      <c r="AM3194" s="186" t="str">
        <f t="shared" si="4470"/>
        <v>AM$14</v>
      </c>
      <c r="AN3194" s="186" t="str">
        <f t="shared" si="4470"/>
        <v>AN$14</v>
      </c>
      <c r="AO3194" s="186" t="str">
        <f t="shared" si="4470"/>
        <v>AO$14</v>
      </c>
      <c r="AP3194" s="186" t="str">
        <f t="shared" si="4470"/>
        <v>AP$14</v>
      </c>
      <c r="AQ3194" s="186" t="str">
        <f t="shared" si="4470"/>
        <v>AQ$14</v>
      </c>
      <c r="AR3194" s="186" t="str">
        <f t="shared" si="4470"/>
        <v>AR$14</v>
      </c>
      <c r="AS3194" s="186" t="str">
        <f t="shared" si="4470"/>
        <v>AS$14</v>
      </c>
      <c r="AT3194" s="186" t="str">
        <f t="shared" si="4470"/>
        <v>AT$14</v>
      </c>
      <c r="AU3194" s="186" t="str">
        <f t="shared" si="4470"/>
        <v>AU$14</v>
      </c>
      <c r="AV3194" s="186" t="str">
        <f t="shared" si="4470"/>
        <v>AV$14</v>
      </c>
      <c r="AW3194" s="186" t="str">
        <f t="shared" si="4470"/>
        <v>AW$14</v>
      </c>
      <c r="AX3194" s="186" t="str">
        <f t="shared" si="4470"/>
        <v>AX$14</v>
      </c>
      <c r="AY3194" s="186" t="str">
        <f t="shared" ref="AY3194:CD3194" si="4471">AY$18</f>
        <v>AY$14</v>
      </c>
      <c r="AZ3194" s="186" t="str">
        <f t="shared" si="4471"/>
        <v>AZ$14</v>
      </c>
      <c r="BA3194" s="186" t="str">
        <f t="shared" si="4471"/>
        <v>BA$14</v>
      </c>
      <c r="BB3194" s="186" t="str">
        <f t="shared" si="4471"/>
        <v>BB$14</v>
      </c>
      <c r="BC3194" s="186" t="str">
        <f t="shared" si="4471"/>
        <v>BC$14</v>
      </c>
      <c r="BD3194" s="186" t="str">
        <f t="shared" si="4471"/>
        <v>BD$14</v>
      </c>
      <c r="BE3194" s="186" t="str">
        <f t="shared" si="4471"/>
        <v>BE$14</v>
      </c>
      <c r="BF3194" s="186" t="str">
        <f t="shared" si="4471"/>
        <v>BF$14</v>
      </c>
      <c r="BG3194" s="186" t="str">
        <f t="shared" si="4471"/>
        <v>BG$14</v>
      </c>
      <c r="BH3194" s="186" t="str">
        <f t="shared" si="4471"/>
        <v>BH$14</v>
      </c>
      <c r="BI3194" s="186" t="str">
        <f t="shared" si="4471"/>
        <v>BI$14</v>
      </c>
      <c r="BJ3194" s="186" t="str">
        <f t="shared" si="4471"/>
        <v>BJ$14</v>
      </c>
      <c r="BK3194" s="186" t="str">
        <f t="shared" si="4471"/>
        <v>BK$14</v>
      </c>
      <c r="BL3194" s="186" t="str">
        <f t="shared" si="4471"/>
        <v>BL$14</v>
      </c>
      <c r="BM3194" s="186" t="str">
        <f t="shared" si="4471"/>
        <v>BM$14</v>
      </c>
      <c r="BN3194" s="186" t="str">
        <f t="shared" si="4471"/>
        <v>BN$14</v>
      </c>
      <c r="BO3194" s="186" t="str">
        <f t="shared" si="4471"/>
        <v>BO$14</v>
      </c>
      <c r="BP3194" s="186" t="str">
        <f t="shared" si="4471"/>
        <v>BP$14</v>
      </c>
      <c r="BQ3194" s="186" t="str">
        <f t="shared" si="4471"/>
        <v>BQ$14</v>
      </c>
      <c r="BR3194" s="186" t="str">
        <f t="shared" si="4471"/>
        <v>BR$14</v>
      </c>
      <c r="BS3194" s="186" t="str">
        <f t="shared" si="4471"/>
        <v>BS$14</v>
      </c>
      <c r="BT3194" s="186" t="str">
        <f t="shared" si="4471"/>
        <v>BT$14</v>
      </c>
      <c r="BU3194" s="186" t="str">
        <f t="shared" si="4471"/>
        <v>BU$14</v>
      </c>
      <c r="BV3194" s="186" t="str">
        <f t="shared" si="4471"/>
        <v>BV$14</v>
      </c>
      <c r="BW3194" s="186" t="str">
        <f t="shared" si="4471"/>
        <v>BW$14</v>
      </c>
      <c r="BX3194" s="186" t="str">
        <f t="shared" si="4471"/>
        <v>BX$14</v>
      </c>
      <c r="BY3194" s="186" t="str">
        <f t="shared" si="4471"/>
        <v>BY$14</v>
      </c>
      <c r="BZ3194" s="186" t="str">
        <f t="shared" si="4471"/>
        <v>BZ$14</v>
      </c>
      <c r="CA3194" s="186" t="str">
        <f t="shared" si="4471"/>
        <v>CA$14</v>
      </c>
      <c r="CB3194" s="186" t="str">
        <f t="shared" si="4471"/>
        <v>CB$14</v>
      </c>
      <c r="CC3194" s="186" t="str">
        <f t="shared" si="4471"/>
        <v>CC$14</v>
      </c>
      <c r="CD3194" s="186" t="str">
        <f t="shared" si="4471"/>
        <v>CD$14</v>
      </c>
      <c r="CE3194" s="186" t="str">
        <f t="shared" ref="CE3194:CL3194" si="4472">CE$18</f>
        <v>CE$14</v>
      </c>
      <c r="CF3194" s="186" t="str">
        <f t="shared" si="4472"/>
        <v>CF$14</v>
      </c>
      <c r="CG3194" s="186" t="str">
        <f t="shared" si="4472"/>
        <v>CG$14</v>
      </c>
      <c r="CH3194" s="186" t="str">
        <f t="shared" si="4472"/>
        <v>CH$14</v>
      </c>
      <c r="CI3194" s="186" t="str">
        <f t="shared" si="4472"/>
        <v>CI$14</v>
      </c>
      <c r="CJ3194" s="186" t="str">
        <f t="shared" si="4472"/>
        <v>CJ$14</v>
      </c>
      <c r="CK3194" s="186" t="str">
        <f t="shared" si="4472"/>
        <v>CK$14</v>
      </c>
      <c r="CL3194" s="186" t="str">
        <f t="shared" si="4472"/>
        <v>CL$14</v>
      </c>
    </row>
    <row r="3195" spans="2:90" x14ac:dyDescent="0.4">
      <c r="B3195" s="171" t="s">
        <v>464</v>
      </c>
      <c r="E3195" s="8"/>
      <c r="H3195" s="196"/>
      <c r="I3195" s="197"/>
      <c r="J3195" s="197"/>
      <c r="K3195" s="198"/>
      <c r="L3195" s="198"/>
      <c r="M3195" s="198"/>
      <c r="N3195" s="198"/>
      <c r="O3195" s="198"/>
      <c r="P3195" s="198"/>
      <c r="R3195" s="198"/>
      <c r="S3195" s="186" t="str">
        <f t="shared" ref="S3195:AX3195" si="4473">S$19</f>
        <v>S$15</v>
      </c>
      <c r="T3195" s="186" t="str">
        <f t="shared" si="4473"/>
        <v>T$15</v>
      </c>
      <c r="U3195" s="186" t="str">
        <f t="shared" si="4473"/>
        <v>U$15</v>
      </c>
      <c r="V3195" s="186" t="str">
        <f t="shared" si="4473"/>
        <v>V$15</v>
      </c>
      <c r="W3195" s="186" t="str">
        <f t="shared" si="4473"/>
        <v>W$15</v>
      </c>
      <c r="X3195" s="186" t="str">
        <f t="shared" si="4473"/>
        <v>X$15</v>
      </c>
      <c r="Y3195" s="186" t="str">
        <f t="shared" si="4473"/>
        <v>Y$15</v>
      </c>
      <c r="Z3195" s="186" t="str">
        <f t="shared" si="4473"/>
        <v>Z$15</v>
      </c>
      <c r="AA3195" s="186" t="str">
        <f t="shared" si="4473"/>
        <v>AA$15</v>
      </c>
      <c r="AB3195" s="186" t="str">
        <f t="shared" si="4473"/>
        <v>AB$15</v>
      </c>
      <c r="AC3195" s="186" t="str">
        <f t="shared" si="4473"/>
        <v>AC$15</v>
      </c>
      <c r="AD3195" s="186" t="str">
        <f t="shared" si="4473"/>
        <v>AD$15</v>
      </c>
      <c r="AE3195" s="186" t="str">
        <f t="shared" si="4473"/>
        <v>AE$15</v>
      </c>
      <c r="AF3195" s="186" t="str">
        <f t="shared" si="4473"/>
        <v>AF$15</v>
      </c>
      <c r="AG3195" s="186" t="str">
        <f t="shared" si="4473"/>
        <v>AG$15</v>
      </c>
      <c r="AH3195" s="186" t="str">
        <f t="shared" si="4473"/>
        <v>AH$15</v>
      </c>
      <c r="AI3195" s="186" t="str">
        <f t="shared" si="4473"/>
        <v>AI$15</v>
      </c>
      <c r="AJ3195" s="186" t="str">
        <f t="shared" si="4473"/>
        <v>AJ$15</v>
      </c>
      <c r="AK3195" s="186" t="str">
        <f t="shared" si="4473"/>
        <v>AK$15</v>
      </c>
      <c r="AL3195" s="186" t="str">
        <f t="shared" si="4473"/>
        <v>AL$15</v>
      </c>
      <c r="AM3195" s="186" t="str">
        <f t="shared" si="4473"/>
        <v>AM$15</v>
      </c>
      <c r="AN3195" s="186" t="str">
        <f t="shared" si="4473"/>
        <v>AN$15</v>
      </c>
      <c r="AO3195" s="186" t="str">
        <f t="shared" si="4473"/>
        <v>AO$15</v>
      </c>
      <c r="AP3195" s="186" t="str">
        <f t="shared" si="4473"/>
        <v>AP$15</v>
      </c>
      <c r="AQ3195" s="186" t="str">
        <f t="shared" si="4473"/>
        <v>AQ$15</v>
      </c>
      <c r="AR3195" s="186" t="str">
        <f t="shared" si="4473"/>
        <v>AR$15</v>
      </c>
      <c r="AS3195" s="186" t="str">
        <f t="shared" si="4473"/>
        <v>AS$15</v>
      </c>
      <c r="AT3195" s="186" t="str">
        <f t="shared" si="4473"/>
        <v>AT$15</v>
      </c>
      <c r="AU3195" s="186" t="str">
        <f t="shared" si="4473"/>
        <v>AU$15</v>
      </c>
      <c r="AV3195" s="186" t="str">
        <f t="shared" si="4473"/>
        <v>AV$15</v>
      </c>
      <c r="AW3195" s="186" t="str">
        <f t="shared" si="4473"/>
        <v>AW$15</v>
      </c>
      <c r="AX3195" s="186" t="str">
        <f t="shared" si="4473"/>
        <v>AX$15</v>
      </c>
      <c r="AY3195" s="186" t="str">
        <f t="shared" ref="AY3195:CD3195" si="4474">AY$19</f>
        <v>AY$15</v>
      </c>
      <c r="AZ3195" s="186" t="str">
        <f t="shared" si="4474"/>
        <v>AZ$15</v>
      </c>
      <c r="BA3195" s="186" t="str">
        <f t="shared" si="4474"/>
        <v>BA$15</v>
      </c>
      <c r="BB3195" s="186" t="str">
        <f t="shared" si="4474"/>
        <v>BB$15</v>
      </c>
      <c r="BC3195" s="186" t="str">
        <f t="shared" si="4474"/>
        <v>BC$15</v>
      </c>
      <c r="BD3195" s="186" t="str">
        <f t="shared" si="4474"/>
        <v>BD$15</v>
      </c>
      <c r="BE3195" s="186" t="str">
        <f t="shared" si="4474"/>
        <v>BE$15</v>
      </c>
      <c r="BF3195" s="186" t="str">
        <f t="shared" si="4474"/>
        <v>BF$15</v>
      </c>
      <c r="BG3195" s="186" t="str">
        <f t="shared" si="4474"/>
        <v>BG$15</v>
      </c>
      <c r="BH3195" s="186" t="str">
        <f t="shared" si="4474"/>
        <v>BH$15</v>
      </c>
      <c r="BI3195" s="186" t="str">
        <f t="shared" si="4474"/>
        <v>BI$15</v>
      </c>
      <c r="BJ3195" s="186" t="str">
        <f t="shared" si="4474"/>
        <v>BJ$15</v>
      </c>
      <c r="BK3195" s="186" t="str">
        <f t="shared" si="4474"/>
        <v>BK$15</v>
      </c>
      <c r="BL3195" s="186" t="str">
        <f t="shared" si="4474"/>
        <v>BL$15</v>
      </c>
      <c r="BM3195" s="186" t="str">
        <f t="shared" si="4474"/>
        <v>BM$15</v>
      </c>
      <c r="BN3195" s="186" t="str">
        <f t="shared" si="4474"/>
        <v>BN$15</v>
      </c>
      <c r="BO3195" s="186" t="str">
        <f t="shared" si="4474"/>
        <v>BO$15</v>
      </c>
      <c r="BP3195" s="186" t="str">
        <f t="shared" si="4474"/>
        <v>BP$15</v>
      </c>
      <c r="BQ3195" s="186" t="str">
        <f t="shared" si="4474"/>
        <v>BQ$15</v>
      </c>
      <c r="BR3195" s="186" t="str">
        <f t="shared" si="4474"/>
        <v>BR$15</v>
      </c>
      <c r="BS3195" s="186" t="str">
        <f t="shared" si="4474"/>
        <v>BS$15</v>
      </c>
      <c r="BT3195" s="186" t="str">
        <f t="shared" si="4474"/>
        <v>BT$15</v>
      </c>
      <c r="BU3195" s="186" t="str">
        <f t="shared" si="4474"/>
        <v>BU$15</v>
      </c>
      <c r="BV3195" s="186" t="str">
        <f t="shared" si="4474"/>
        <v>BV$15</v>
      </c>
      <c r="BW3195" s="186" t="str">
        <f t="shared" si="4474"/>
        <v>BW$15</v>
      </c>
      <c r="BX3195" s="186" t="str">
        <f t="shared" si="4474"/>
        <v>BX$15</v>
      </c>
      <c r="BY3195" s="186" t="str">
        <f t="shared" si="4474"/>
        <v>BY$15</v>
      </c>
      <c r="BZ3195" s="186" t="str">
        <f t="shared" si="4474"/>
        <v>BZ$15</v>
      </c>
      <c r="CA3195" s="186" t="str">
        <f t="shared" si="4474"/>
        <v>CA$15</v>
      </c>
      <c r="CB3195" s="186" t="str">
        <f t="shared" si="4474"/>
        <v>CB$15</v>
      </c>
      <c r="CC3195" s="186" t="str">
        <f t="shared" si="4474"/>
        <v>CC$15</v>
      </c>
      <c r="CD3195" s="186" t="str">
        <f t="shared" si="4474"/>
        <v>CD$15</v>
      </c>
      <c r="CE3195" s="186" t="str">
        <f t="shared" ref="CE3195:CL3195" si="4475">CE$19</f>
        <v>CE$15</v>
      </c>
      <c r="CF3195" s="186" t="str">
        <f t="shared" si="4475"/>
        <v>CF$15</v>
      </c>
      <c r="CG3195" s="186" t="str">
        <f t="shared" si="4475"/>
        <v>CG$15</v>
      </c>
      <c r="CH3195" s="186" t="str">
        <f t="shared" si="4475"/>
        <v>CH$15</v>
      </c>
      <c r="CI3195" s="186" t="str">
        <f t="shared" si="4475"/>
        <v>CI$15</v>
      </c>
      <c r="CJ3195" s="186" t="str">
        <f t="shared" si="4475"/>
        <v>CJ$15</v>
      </c>
      <c r="CK3195" s="186" t="str">
        <f t="shared" si="4475"/>
        <v>CK$15</v>
      </c>
      <c r="CL3195" s="186" t="str">
        <f t="shared" si="4475"/>
        <v>CL$15</v>
      </c>
    </row>
    <row r="3196" spans="2:90" x14ac:dyDescent="0.4">
      <c r="B3196" s="70" t="s">
        <v>402</v>
      </c>
      <c r="C3196" s="31"/>
      <c r="D3196" t="s">
        <v>408</v>
      </c>
      <c r="E3196" s="8" t="str">
        <f t="shared" si="4435"/>
        <v>3196 WCUR-IS</v>
      </c>
      <c r="F3196" t="s">
        <v>436</v>
      </c>
      <c r="G3196" s="31" t="s">
        <v>395</v>
      </c>
      <c r="H3196" s="48"/>
      <c r="I3196" s="285"/>
      <c r="J3196" s="285"/>
      <c r="K3196" s="48"/>
      <c r="L3196" s="48"/>
      <c r="M3196" s="48"/>
      <c r="N3196" s="48"/>
      <c r="O3196" s="48"/>
      <c r="P3196" s="48"/>
      <c r="R3196" s="70"/>
      <c r="S3196" s="286"/>
      <c r="T3196" s="286"/>
      <c r="U3196" s="286"/>
      <c r="V3196" s="286"/>
      <c r="W3196" s="286"/>
      <c r="X3196" s="286"/>
      <c r="Y3196" s="286"/>
      <c r="Z3196" s="286"/>
      <c r="AA3196" s="286"/>
      <c r="AB3196" s="286"/>
      <c r="AC3196" s="286"/>
      <c r="AD3196" s="286"/>
      <c r="AE3196" s="286"/>
      <c r="AF3196" s="286"/>
      <c r="AG3196" s="286"/>
      <c r="AH3196" s="286"/>
      <c r="AI3196" s="286"/>
      <c r="AJ3196" s="286"/>
      <c r="AK3196" s="286"/>
      <c r="AL3196" s="286"/>
      <c r="AM3196" s="286"/>
      <c r="AN3196" s="286"/>
      <c r="AO3196" s="286"/>
      <c r="AP3196" s="286"/>
      <c r="AQ3196" s="286"/>
      <c r="AR3196" s="286"/>
      <c r="AS3196" s="286"/>
      <c r="AT3196" s="286"/>
      <c r="AU3196" s="286"/>
      <c r="AV3196" s="286"/>
      <c r="AW3196" s="286"/>
      <c r="AX3196" s="286"/>
      <c r="AY3196" s="286"/>
      <c r="AZ3196" s="286"/>
      <c r="BA3196" s="286"/>
      <c r="BB3196" s="286"/>
      <c r="BC3196" s="286"/>
      <c r="BD3196" s="286"/>
      <c r="BE3196" s="286"/>
      <c r="BF3196" s="286"/>
      <c r="BG3196" s="286"/>
      <c r="BH3196" s="286"/>
      <c r="BI3196" s="286"/>
      <c r="BJ3196" s="286"/>
      <c r="BK3196" s="286"/>
      <c r="BL3196" s="286"/>
      <c r="BM3196" s="286"/>
      <c r="BN3196" s="286"/>
      <c r="BO3196" s="286"/>
      <c r="BP3196" s="286"/>
      <c r="BQ3196" s="286"/>
      <c r="BR3196" s="286"/>
      <c r="BS3196" s="286"/>
      <c r="BT3196" s="286"/>
      <c r="BU3196" s="286"/>
      <c r="BV3196" s="286"/>
      <c r="BW3196" s="286"/>
      <c r="BX3196" s="286"/>
      <c r="BY3196" s="286"/>
      <c r="BZ3196" s="286"/>
      <c r="CA3196" s="286"/>
      <c r="CB3196" s="286"/>
      <c r="CC3196" s="286"/>
      <c r="CD3196" s="286"/>
      <c r="CE3196" s="286"/>
      <c r="CF3196" s="286"/>
      <c r="CG3196" s="286"/>
      <c r="CH3196" s="286"/>
      <c r="CI3196" s="286"/>
      <c r="CJ3196" s="286"/>
      <c r="CK3196" s="286"/>
      <c r="CL3196" s="286"/>
    </row>
    <row r="3197" spans="2:90" x14ac:dyDescent="0.4">
      <c r="B3197" s="122" t="s">
        <v>392</v>
      </c>
      <c r="D3197" t="s">
        <v>408</v>
      </c>
      <c r="E3197" s="8" t="str">
        <f t="shared" si="4435"/>
        <v>3197 WCUR-IS</v>
      </c>
      <c r="G3197" t="str">
        <f t="shared" ref="G3197:G3204" si="4476">E3197</f>
        <v>3197 WCUR-IS</v>
      </c>
      <c r="H3197" s="31"/>
      <c r="I3197" s="73"/>
      <c r="J3197" s="73"/>
      <c r="K3197" s="121" t="e">
        <f ca="1">'IS BS CF'!K$18</f>
        <v>#REF!</v>
      </c>
      <c r="L3197" s="121" t="e">
        <f ca="1">'IS BS CF'!L$18</f>
        <v>#REF!</v>
      </c>
      <c r="M3197" s="121" t="e">
        <f ca="1">'IS BS CF'!M$18</f>
        <v>#REF!</v>
      </c>
      <c r="N3197" s="121" t="e">
        <f ca="1">'IS BS CF'!N$18</f>
        <v>#REF!</v>
      </c>
      <c r="O3197" s="121" t="e">
        <f ca="1">'IS BS CF'!O$18</f>
        <v>#REF!</v>
      </c>
      <c r="P3197" s="121" t="e">
        <f ca="1">'IS BS CF'!P$18</f>
        <v>#REF!</v>
      </c>
      <c r="Q3197" s="121"/>
      <c r="R3197" s="121">
        <f>'IS BS CF'!R$18</f>
        <v>0</v>
      </c>
      <c r="S3197" s="121" t="e">
        <f ca="1">'IS BS CF'!S$18</f>
        <v>#REF!</v>
      </c>
      <c r="T3197" s="121" t="e">
        <f ca="1">'IS BS CF'!T$18</f>
        <v>#REF!</v>
      </c>
      <c r="U3197" s="121" t="e">
        <f ca="1">'IS BS CF'!U$18</f>
        <v>#REF!</v>
      </c>
      <c r="V3197" s="121" t="e">
        <f ca="1">'IS BS CF'!V$18</f>
        <v>#REF!</v>
      </c>
      <c r="W3197" s="121" t="e">
        <f ca="1">'IS BS CF'!W$18</f>
        <v>#REF!</v>
      </c>
      <c r="X3197" s="121" t="e">
        <f ca="1">'IS BS CF'!X$18</f>
        <v>#REF!</v>
      </c>
      <c r="Y3197" s="121" t="e">
        <f ca="1">'IS BS CF'!Y$18</f>
        <v>#REF!</v>
      </c>
      <c r="Z3197" s="121" t="e">
        <f ca="1">'IS BS CF'!Z$18</f>
        <v>#REF!</v>
      </c>
      <c r="AA3197" s="121" t="e">
        <f ca="1">'IS BS CF'!AA$18</f>
        <v>#REF!</v>
      </c>
      <c r="AB3197" s="121" t="e">
        <f ca="1">'IS BS CF'!AB$18</f>
        <v>#REF!</v>
      </c>
      <c r="AC3197" s="121" t="e">
        <f ca="1">'IS BS CF'!AC$18</f>
        <v>#REF!</v>
      </c>
      <c r="AD3197" s="121" t="e">
        <f ca="1">'IS BS CF'!AD$18</f>
        <v>#REF!</v>
      </c>
      <c r="AE3197" s="121" t="e">
        <f ca="1">'IS BS CF'!AE$18</f>
        <v>#REF!</v>
      </c>
      <c r="AF3197" s="121" t="e">
        <f ca="1">'IS BS CF'!AF$18</f>
        <v>#REF!</v>
      </c>
      <c r="AG3197" s="121" t="e">
        <f ca="1">'IS BS CF'!AG$18</f>
        <v>#REF!</v>
      </c>
      <c r="AH3197" s="121" t="e">
        <f ca="1">'IS BS CF'!AH$18</f>
        <v>#REF!</v>
      </c>
      <c r="AI3197" s="121" t="e">
        <f ca="1">'IS BS CF'!AI$18</f>
        <v>#REF!</v>
      </c>
      <c r="AJ3197" s="121" t="e">
        <f ca="1">'IS BS CF'!AJ$18</f>
        <v>#REF!</v>
      </c>
      <c r="AK3197" s="121" t="e">
        <f ca="1">'IS BS CF'!AK$18</f>
        <v>#REF!</v>
      </c>
      <c r="AL3197" s="121" t="e">
        <f ca="1">'IS BS CF'!AL$18</f>
        <v>#REF!</v>
      </c>
      <c r="AM3197" s="121" t="e">
        <f ca="1">'IS BS CF'!AM$18</f>
        <v>#REF!</v>
      </c>
      <c r="AN3197" s="121" t="e">
        <f ca="1">'IS BS CF'!AN$18</f>
        <v>#REF!</v>
      </c>
      <c r="AO3197" s="121" t="e">
        <f ca="1">'IS BS CF'!AO$18</f>
        <v>#REF!</v>
      </c>
      <c r="AP3197" s="121" t="e">
        <f ca="1">'IS BS CF'!AP$18</f>
        <v>#REF!</v>
      </c>
      <c r="AQ3197" s="121" t="e">
        <f ca="1">'IS BS CF'!AQ$18</f>
        <v>#REF!</v>
      </c>
      <c r="AR3197" s="121" t="e">
        <f ca="1">'IS BS CF'!AR$18</f>
        <v>#REF!</v>
      </c>
      <c r="AS3197" s="121" t="e">
        <f ca="1">'IS BS CF'!AS$18</f>
        <v>#REF!</v>
      </c>
      <c r="AT3197" s="121" t="e">
        <f ca="1">'IS BS CF'!AT$18</f>
        <v>#REF!</v>
      </c>
      <c r="AU3197" s="121" t="e">
        <f ca="1">'IS BS CF'!AU$18</f>
        <v>#REF!</v>
      </c>
      <c r="AV3197" s="121" t="e">
        <f ca="1">'IS BS CF'!AV$18</f>
        <v>#REF!</v>
      </c>
      <c r="AW3197" s="121" t="e">
        <f ca="1">'IS BS CF'!AW$18</f>
        <v>#REF!</v>
      </c>
      <c r="AX3197" s="121" t="e">
        <f ca="1">'IS BS CF'!AX$18</f>
        <v>#REF!</v>
      </c>
      <c r="AY3197" s="121" t="e">
        <f ca="1">'IS BS CF'!AY$18</f>
        <v>#REF!</v>
      </c>
      <c r="AZ3197" s="121" t="e">
        <f ca="1">'IS BS CF'!AZ$18</f>
        <v>#REF!</v>
      </c>
      <c r="BA3197" s="121" t="e">
        <f ca="1">'IS BS CF'!BA$18</f>
        <v>#REF!</v>
      </c>
      <c r="BB3197" s="121" t="e">
        <f ca="1">'IS BS CF'!BB$18</f>
        <v>#REF!</v>
      </c>
      <c r="BC3197" s="121" t="e">
        <f ca="1">'IS BS CF'!BC$18</f>
        <v>#REF!</v>
      </c>
      <c r="BD3197" s="121" t="e">
        <f ca="1">'IS BS CF'!BD$18</f>
        <v>#REF!</v>
      </c>
      <c r="BE3197" s="121" t="e">
        <f ca="1">'IS BS CF'!BE$18</f>
        <v>#REF!</v>
      </c>
      <c r="BF3197" s="121" t="e">
        <f ca="1">'IS BS CF'!BF$18</f>
        <v>#REF!</v>
      </c>
      <c r="BG3197" s="121" t="e">
        <f ca="1">'IS BS CF'!BG$18</f>
        <v>#REF!</v>
      </c>
      <c r="BH3197" s="121" t="e">
        <f ca="1">'IS BS CF'!BH$18</f>
        <v>#REF!</v>
      </c>
      <c r="BI3197" s="121" t="e">
        <f ca="1">'IS BS CF'!BI$18</f>
        <v>#REF!</v>
      </c>
      <c r="BJ3197" s="121" t="e">
        <f ca="1">'IS BS CF'!BJ$18</f>
        <v>#REF!</v>
      </c>
      <c r="BK3197" s="121" t="e">
        <f ca="1">'IS BS CF'!BK$18</f>
        <v>#REF!</v>
      </c>
      <c r="BL3197" s="121" t="e">
        <f ca="1">'IS BS CF'!BL$18</f>
        <v>#REF!</v>
      </c>
      <c r="BM3197" s="121" t="e">
        <f ca="1">'IS BS CF'!BM$18</f>
        <v>#REF!</v>
      </c>
      <c r="BN3197" s="121" t="e">
        <f ca="1">'IS BS CF'!BN$18</f>
        <v>#REF!</v>
      </c>
      <c r="BO3197" s="121" t="e">
        <f ca="1">'IS BS CF'!BO$18</f>
        <v>#REF!</v>
      </c>
      <c r="BP3197" s="121" t="e">
        <f ca="1">'IS BS CF'!BP$18</f>
        <v>#REF!</v>
      </c>
      <c r="BQ3197" s="121" t="e">
        <f ca="1">'IS BS CF'!BQ$18</f>
        <v>#REF!</v>
      </c>
      <c r="BR3197" s="121" t="e">
        <f ca="1">'IS BS CF'!BR$18</f>
        <v>#REF!</v>
      </c>
      <c r="BS3197" s="121" t="e">
        <f ca="1">'IS BS CF'!BS$18</f>
        <v>#REF!</v>
      </c>
      <c r="BT3197" s="121" t="e">
        <f ca="1">'IS BS CF'!BT$18</f>
        <v>#REF!</v>
      </c>
      <c r="BU3197" s="121" t="e">
        <f ca="1">'IS BS CF'!BU$18</f>
        <v>#REF!</v>
      </c>
      <c r="BV3197" s="121" t="e">
        <f ca="1">'IS BS CF'!BV$18</f>
        <v>#REF!</v>
      </c>
      <c r="BW3197" s="121" t="e">
        <f ca="1">'IS BS CF'!BW$18</f>
        <v>#REF!</v>
      </c>
      <c r="BX3197" s="121" t="e">
        <f ca="1">'IS BS CF'!BX$18</f>
        <v>#REF!</v>
      </c>
      <c r="BY3197" s="121" t="e">
        <f ca="1">'IS BS CF'!BY$18</f>
        <v>#REF!</v>
      </c>
      <c r="BZ3197" s="121" t="e">
        <f ca="1">'IS BS CF'!BZ$18</f>
        <v>#REF!</v>
      </c>
      <c r="CA3197" s="121" t="e">
        <f ca="1">'IS BS CF'!CA$18</f>
        <v>#REF!</v>
      </c>
      <c r="CB3197" s="121" t="e">
        <f ca="1">'IS BS CF'!CB$18</f>
        <v>#REF!</v>
      </c>
      <c r="CC3197" s="121" t="e">
        <f ca="1">'IS BS CF'!CC$18</f>
        <v>#REF!</v>
      </c>
      <c r="CD3197" s="121" t="e">
        <f ca="1">'IS BS CF'!CD$18</f>
        <v>#REF!</v>
      </c>
      <c r="CE3197" s="121" t="e">
        <f ca="1">'IS BS CF'!CE$18</f>
        <v>#REF!</v>
      </c>
      <c r="CF3197" s="121" t="e">
        <f ca="1">'IS BS CF'!CF$18</f>
        <v>#REF!</v>
      </c>
      <c r="CG3197" s="121" t="e">
        <f ca="1">'IS BS CF'!CG$18</f>
        <v>#REF!</v>
      </c>
      <c r="CH3197" s="121" t="e">
        <f ca="1">'IS BS CF'!CH$18</f>
        <v>#REF!</v>
      </c>
      <c r="CI3197" s="121" t="e">
        <f ca="1">'IS BS CF'!CI$18</f>
        <v>#REF!</v>
      </c>
      <c r="CJ3197" s="121" t="e">
        <f ca="1">'IS BS CF'!CJ$18</f>
        <v>#REF!</v>
      </c>
      <c r="CK3197" s="121" t="e">
        <f ca="1">'IS BS CF'!CK$18</f>
        <v>#REF!</v>
      </c>
      <c r="CL3197" s="121" t="e">
        <f ca="1">'IS BS CF'!CL$18</f>
        <v>#REF!</v>
      </c>
    </row>
    <row r="3198" spans="2:90" x14ac:dyDescent="0.4">
      <c r="B3198" s="67"/>
      <c r="D3198" t="s">
        <v>408</v>
      </c>
      <c r="E3198" s="8" t="str">
        <f t="shared" si="4435"/>
        <v>3198 WCUR-IS</v>
      </c>
      <c r="G3198" t="str">
        <f t="shared" si="4476"/>
        <v>3198 WCUR-IS</v>
      </c>
      <c r="H3198" s="31"/>
      <c r="I3198" s="73"/>
      <c r="J3198" s="73"/>
      <c r="K3198" s="31"/>
      <c r="L3198" s="31"/>
      <c r="M3198" s="31"/>
      <c r="N3198" s="31"/>
      <c r="O3198" s="31"/>
      <c r="P3198" s="31"/>
      <c r="R3198" s="67"/>
      <c r="S3198" s="67"/>
      <c r="T3198" s="67"/>
      <c r="U3198" s="67"/>
      <c r="V3198" s="67"/>
      <c r="W3198" s="67"/>
      <c r="X3198" s="67"/>
      <c r="Y3198" s="67"/>
      <c r="Z3198" s="67"/>
      <c r="AA3198" s="67"/>
      <c r="AB3198" s="67"/>
      <c r="AC3198" s="67"/>
      <c r="AD3198" s="67"/>
      <c r="AE3198" s="67"/>
      <c r="AF3198" s="67"/>
      <c r="AG3198" s="67"/>
      <c r="AH3198" s="67"/>
      <c r="AI3198" s="67"/>
      <c r="AJ3198" s="67"/>
      <c r="AK3198" s="67"/>
      <c r="AL3198" s="67"/>
      <c r="AM3198" s="67"/>
      <c r="AN3198" s="67"/>
      <c r="AO3198" s="67"/>
      <c r="AP3198" s="67"/>
      <c r="AQ3198" s="67"/>
      <c r="AR3198" s="67"/>
      <c r="AS3198" s="67"/>
      <c r="AT3198" s="67"/>
      <c r="AU3198" s="67"/>
      <c r="AV3198" s="67"/>
      <c r="AW3198" s="67"/>
      <c r="AX3198" s="67"/>
      <c r="AY3198" s="67"/>
      <c r="AZ3198" s="67"/>
      <c r="BA3198" s="67"/>
      <c r="BB3198" s="67"/>
      <c r="BC3198" s="67"/>
      <c r="BD3198" s="67"/>
      <c r="BE3198" s="67"/>
      <c r="BF3198" s="67"/>
      <c r="BG3198" s="67"/>
      <c r="BH3198" s="67"/>
      <c r="BI3198" s="67"/>
      <c r="BJ3198" s="67"/>
      <c r="BK3198" s="67"/>
      <c r="BL3198" s="67"/>
      <c r="BM3198" s="67"/>
      <c r="BN3198" s="67"/>
      <c r="BO3198" s="67"/>
      <c r="BP3198" s="67"/>
      <c r="BQ3198" s="67"/>
      <c r="BR3198" s="67"/>
      <c r="BS3198" s="67"/>
      <c r="BT3198" s="67"/>
      <c r="BU3198" s="67"/>
      <c r="BV3198" s="67"/>
      <c r="BW3198" s="67"/>
      <c r="BX3198" s="67"/>
      <c r="BY3198" s="67"/>
      <c r="BZ3198" s="67"/>
      <c r="CA3198" s="67"/>
      <c r="CB3198" s="67"/>
      <c r="CC3198" s="67"/>
      <c r="CD3198" s="67"/>
      <c r="CE3198" s="67"/>
      <c r="CF3198" s="67"/>
      <c r="CG3198" s="67"/>
      <c r="CH3198" s="67"/>
      <c r="CI3198" s="67"/>
      <c r="CJ3198" s="67"/>
      <c r="CK3198" s="67"/>
      <c r="CL3198" s="67"/>
    </row>
    <row r="3199" spans="2:90" x14ac:dyDescent="0.4">
      <c r="B3199" s="126" t="str">
        <f>B3201&amp;":"</f>
        <v>Unearned revenue:</v>
      </c>
      <c r="D3199" t="s">
        <v>408</v>
      </c>
      <c r="E3199" s="8" t="str">
        <f t="shared" si="4435"/>
        <v>3199 WCUR-IS</v>
      </c>
      <c r="G3199" t="str">
        <f t="shared" si="4476"/>
        <v>3199 WCUR-IS</v>
      </c>
      <c r="I3199"/>
      <c r="J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row>
    <row r="3200" spans="2:90" x14ac:dyDescent="0.4">
      <c r="B3200" s="141" t="s">
        <v>403</v>
      </c>
      <c r="D3200" t="s">
        <v>408</v>
      </c>
      <c r="E3200" s="8" t="str">
        <f t="shared" si="4435"/>
        <v>3200 WCUR-IS</v>
      </c>
      <c r="G3200" t="str">
        <f t="shared" si="4476"/>
        <v>3200 WCUR-IS</v>
      </c>
      <c r="H3200" s="12"/>
      <c r="I3200" s="60"/>
      <c r="J3200" s="60"/>
      <c r="K3200" s="17">
        <v>30</v>
      </c>
      <c r="L3200" s="17">
        <v>30</v>
      </c>
      <c r="M3200" s="17">
        <v>30</v>
      </c>
      <c r="N3200" s="17">
        <v>30</v>
      </c>
      <c r="O3200" s="17">
        <v>30</v>
      </c>
      <c r="P3200" s="17">
        <v>30</v>
      </c>
      <c r="R3200" s="15"/>
      <c r="S3200" s="15" cm="1">
        <f t="array" ref="S3200">INDEX($K:$P,ROW(),MATCH(S$3,$K$2:$P$2,0))</f>
        <v>30</v>
      </c>
      <c r="T3200" s="15" cm="1">
        <f t="array" ref="T3200">INDEX($K:$P,ROW(),MATCH(T$3,$K$2:$P$2,0))</f>
        <v>30</v>
      </c>
      <c r="U3200" s="15" cm="1">
        <f t="array" ref="U3200">INDEX($K:$P,ROW(),MATCH(U$3,$K$2:$P$2,0))</f>
        <v>30</v>
      </c>
      <c r="V3200" s="15" cm="1">
        <f t="array" ref="V3200">INDEX($K:$P,ROW(),MATCH(V$3,$K$2:$P$2,0))</f>
        <v>30</v>
      </c>
      <c r="W3200" s="15" cm="1">
        <f t="array" ref="W3200">INDEX($K:$P,ROW(),MATCH(W$3,$K$2:$P$2,0))</f>
        <v>30</v>
      </c>
      <c r="X3200" s="15" cm="1">
        <f t="array" ref="X3200">INDEX($K:$P,ROW(),MATCH(X$3,$K$2:$P$2,0))</f>
        <v>30</v>
      </c>
      <c r="Y3200" s="15" cm="1">
        <f t="array" ref="Y3200">INDEX($K:$P,ROW(),MATCH(Y$3,$K$2:$P$2,0))</f>
        <v>30</v>
      </c>
      <c r="Z3200" s="15" cm="1">
        <f t="array" ref="Z3200">INDEX($K:$P,ROW(),MATCH(Z$3,$K$2:$P$2,0))</f>
        <v>30</v>
      </c>
      <c r="AA3200" s="15" cm="1">
        <f t="array" ref="AA3200">INDEX($K:$P,ROW(),MATCH(AA$3,$K$2:$P$2,0))</f>
        <v>30</v>
      </c>
      <c r="AB3200" s="15" cm="1">
        <f t="array" ref="AB3200">INDEX($K:$P,ROW(),MATCH(AB$3,$K$2:$P$2,0))</f>
        <v>30</v>
      </c>
      <c r="AC3200" s="15" cm="1">
        <f t="array" ref="AC3200">INDEX($K:$P,ROW(),MATCH(AC$3,$K$2:$P$2,0))</f>
        <v>30</v>
      </c>
      <c r="AD3200" s="15" cm="1">
        <f t="array" ref="AD3200">INDEX($K:$P,ROW(),MATCH(AD$3,$K$2:$P$2,0))</f>
        <v>30</v>
      </c>
      <c r="AE3200" s="15" cm="1">
        <f t="array" ref="AE3200">INDEX($K:$P,ROW(),MATCH(AE$3,$K$2:$P$2,0))</f>
        <v>30</v>
      </c>
      <c r="AF3200" s="15" cm="1">
        <f t="array" ref="AF3200">INDEX($K:$P,ROW(),MATCH(AF$3,$K$2:$P$2,0))</f>
        <v>30</v>
      </c>
      <c r="AG3200" s="15" cm="1">
        <f t="array" ref="AG3200">INDEX($K:$P,ROW(),MATCH(AG$3,$K$2:$P$2,0))</f>
        <v>30</v>
      </c>
      <c r="AH3200" s="15" cm="1">
        <f t="array" ref="AH3200">INDEX($K:$P,ROW(),MATCH(AH$3,$K$2:$P$2,0))</f>
        <v>30</v>
      </c>
      <c r="AI3200" s="15" cm="1">
        <f t="array" ref="AI3200">INDEX($K:$P,ROW(),MATCH(AI$3,$K$2:$P$2,0))</f>
        <v>30</v>
      </c>
      <c r="AJ3200" s="15" cm="1">
        <f t="array" ref="AJ3200">INDEX($K:$P,ROW(),MATCH(AJ$3,$K$2:$P$2,0))</f>
        <v>30</v>
      </c>
      <c r="AK3200" s="15" cm="1">
        <f t="array" ref="AK3200">INDEX($K:$P,ROW(),MATCH(AK$3,$K$2:$P$2,0))</f>
        <v>30</v>
      </c>
      <c r="AL3200" s="15" cm="1">
        <f t="array" ref="AL3200">INDEX($K:$P,ROW(),MATCH(AL$3,$K$2:$P$2,0))</f>
        <v>30</v>
      </c>
      <c r="AM3200" s="15" cm="1">
        <f t="array" ref="AM3200">INDEX($K:$P,ROW(),MATCH(AM$3,$K$2:$P$2,0))</f>
        <v>30</v>
      </c>
      <c r="AN3200" s="15" cm="1">
        <f t="array" ref="AN3200">INDEX($K:$P,ROW(),MATCH(AN$3,$K$2:$P$2,0))</f>
        <v>30</v>
      </c>
      <c r="AO3200" s="15" cm="1">
        <f t="array" ref="AO3200">INDEX($K:$P,ROW(),MATCH(AO$3,$K$2:$P$2,0))</f>
        <v>30</v>
      </c>
      <c r="AP3200" s="15" cm="1">
        <f t="array" ref="AP3200">INDEX($K:$P,ROW(),MATCH(AP$3,$K$2:$P$2,0))</f>
        <v>30</v>
      </c>
      <c r="AQ3200" s="15" cm="1">
        <f t="array" ref="AQ3200">INDEX($K:$P,ROW(),MATCH(AQ$3,$K$2:$P$2,0))</f>
        <v>30</v>
      </c>
      <c r="AR3200" s="15" cm="1">
        <f t="array" ref="AR3200">INDEX($K:$P,ROW(),MATCH(AR$3,$K$2:$P$2,0))</f>
        <v>30</v>
      </c>
      <c r="AS3200" s="15" cm="1">
        <f t="array" ref="AS3200">INDEX($K:$P,ROW(),MATCH(AS$3,$K$2:$P$2,0))</f>
        <v>30</v>
      </c>
      <c r="AT3200" s="15" cm="1">
        <f t="array" ref="AT3200">INDEX($K:$P,ROW(),MATCH(AT$3,$K$2:$P$2,0))</f>
        <v>30</v>
      </c>
      <c r="AU3200" s="15" cm="1">
        <f t="array" ref="AU3200">INDEX($K:$P,ROW(),MATCH(AU$3,$K$2:$P$2,0))</f>
        <v>30</v>
      </c>
      <c r="AV3200" s="15" cm="1">
        <f t="array" ref="AV3200">INDEX($K:$P,ROW(),MATCH(AV$3,$K$2:$P$2,0))</f>
        <v>30</v>
      </c>
      <c r="AW3200" s="15" cm="1">
        <f t="array" ref="AW3200">INDEX($K:$P,ROW(),MATCH(AW$3,$K$2:$P$2,0))</f>
        <v>30</v>
      </c>
      <c r="AX3200" s="15" cm="1">
        <f t="array" ref="AX3200">INDEX($K:$P,ROW(),MATCH(AX$3,$K$2:$P$2,0))</f>
        <v>30</v>
      </c>
      <c r="AY3200" s="15" cm="1">
        <f t="array" ref="AY3200">INDEX($K:$P,ROW(),MATCH(AY$3,$K$2:$P$2,0))</f>
        <v>30</v>
      </c>
      <c r="AZ3200" s="15" cm="1">
        <f t="array" ref="AZ3200">INDEX($K:$P,ROW(),MATCH(AZ$3,$K$2:$P$2,0))</f>
        <v>30</v>
      </c>
      <c r="BA3200" s="15" cm="1">
        <f t="array" ref="BA3200">INDEX($K:$P,ROW(),MATCH(BA$3,$K$2:$P$2,0))</f>
        <v>30</v>
      </c>
      <c r="BB3200" s="15" cm="1">
        <f t="array" ref="BB3200">INDEX($K:$P,ROW(),MATCH(BB$3,$K$2:$P$2,0))</f>
        <v>30</v>
      </c>
      <c r="BC3200" s="15" cm="1">
        <f t="array" ref="BC3200">INDEX($K:$P,ROW(),MATCH(BC$3,$K$2:$P$2,0))</f>
        <v>30</v>
      </c>
      <c r="BD3200" s="15" cm="1">
        <f t="array" ref="BD3200">INDEX($K:$P,ROW(),MATCH(BD$3,$K$2:$P$2,0))</f>
        <v>30</v>
      </c>
      <c r="BE3200" s="15" cm="1">
        <f t="array" ref="BE3200">INDEX($K:$P,ROW(),MATCH(BE$3,$K$2:$P$2,0))</f>
        <v>30</v>
      </c>
      <c r="BF3200" s="15" cm="1">
        <f t="array" ref="BF3200">INDEX($K:$P,ROW(),MATCH(BF$3,$K$2:$P$2,0))</f>
        <v>30</v>
      </c>
      <c r="BG3200" s="15" cm="1">
        <f t="array" ref="BG3200">INDEX($K:$P,ROW(),MATCH(BG$3,$K$2:$P$2,0))</f>
        <v>30</v>
      </c>
      <c r="BH3200" s="15" cm="1">
        <f t="array" ref="BH3200">INDEX($K:$P,ROW(),MATCH(BH$3,$K$2:$P$2,0))</f>
        <v>30</v>
      </c>
      <c r="BI3200" s="15" cm="1">
        <f t="array" ref="BI3200">INDEX($K:$P,ROW(),MATCH(BI$3,$K$2:$P$2,0))</f>
        <v>30</v>
      </c>
      <c r="BJ3200" s="15" cm="1">
        <f t="array" ref="BJ3200">INDEX($K:$P,ROW(),MATCH(BJ$3,$K$2:$P$2,0))</f>
        <v>30</v>
      </c>
      <c r="BK3200" s="15" cm="1">
        <f t="array" ref="BK3200">INDEX($K:$P,ROW(),MATCH(BK$3,$K$2:$P$2,0))</f>
        <v>30</v>
      </c>
      <c r="BL3200" s="15" cm="1">
        <f t="array" ref="BL3200">INDEX($K:$P,ROW(),MATCH(BL$3,$K$2:$P$2,0))</f>
        <v>30</v>
      </c>
      <c r="BM3200" s="15" cm="1">
        <f t="array" ref="BM3200">INDEX($K:$P,ROW(),MATCH(BM$3,$K$2:$P$2,0))</f>
        <v>30</v>
      </c>
      <c r="BN3200" s="15" cm="1">
        <f t="array" ref="BN3200">INDEX($K:$P,ROW(),MATCH(BN$3,$K$2:$P$2,0))</f>
        <v>30</v>
      </c>
      <c r="BO3200" s="15" cm="1">
        <f t="array" ref="BO3200">INDEX($K:$P,ROW(),MATCH(BO$3,$K$2:$P$2,0))</f>
        <v>30</v>
      </c>
      <c r="BP3200" s="15" cm="1">
        <f t="array" ref="BP3200">INDEX($K:$P,ROW(),MATCH(BP$3,$K$2:$P$2,0))</f>
        <v>30</v>
      </c>
      <c r="BQ3200" s="15" cm="1">
        <f t="array" ref="BQ3200">INDEX($K:$P,ROW(),MATCH(BQ$3,$K$2:$P$2,0))</f>
        <v>30</v>
      </c>
      <c r="BR3200" s="15" cm="1">
        <f t="array" ref="BR3200">INDEX($K:$P,ROW(),MATCH(BR$3,$K$2:$P$2,0))</f>
        <v>30</v>
      </c>
      <c r="BS3200" s="15" cm="1">
        <f t="array" ref="BS3200">INDEX($K:$P,ROW(),MATCH(BS$3,$K$2:$P$2,0))</f>
        <v>30</v>
      </c>
      <c r="BT3200" s="15" cm="1">
        <f t="array" ref="BT3200">INDEX($K:$P,ROW(),MATCH(BT$3,$K$2:$P$2,0))</f>
        <v>30</v>
      </c>
      <c r="BU3200" s="15" cm="1">
        <f t="array" ref="BU3200">INDEX($K:$P,ROW(),MATCH(BU$3,$K$2:$P$2,0))</f>
        <v>30</v>
      </c>
      <c r="BV3200" s="15" cm="1">
        <f t="array" ref="BV3200">INDEX($K:$P,ROW(),MATCH(BV$3,$K$2:$P$2,0))</f>
        <v>30</v>
      </c>
      <c r="BW3200" s="15" cm="1">
        <f t="array" ref="BW3200">INDEX($K:$P,ROW(),MATCH(BW$3,$K$2:$P$2,0))</f>
        <v>30</v>
      </c>
      <c r="BX3200" s="15" cm="1">
        <f t="array" ref="BX3200">INDEX($K:$P,ROW(),MATCH(BX$3,$K$2:$P$2,0))</f>
        <v>30</v>
      </c>
      <c r="BY3200" s="15" cm="1">
        <f t="array" ref="BY3200">INDEX($K:$P,ROW(),MATCH(BY$3,$K$2:$P$2,0))</f>
        <v>30</v>
      </c>
      <c r="BZ3200" s="15" cm="1">
        <f t="array" ref="BZ3200">INDEX($K:$P,ROW(),MATCH(BZ$3,$K$2:$P$2,0))</f>
        <v>30</v>
      </c>
      <c r="CA3200" s="15" cm="1">
        <f t="array" ref="CA3200">INDEX($K:$P,ROW(),MATCH(CA$3,$K$2:$P$2,0))</f>
        <v>30</v>
      </c>
      <c r="CB3200" s="15" cm="1">
        <f t="array" ref="CB3200">INDEX($K:$P,ROW(),MATCH(CB$3,$K$2:$P$2,0))</f>
        <v>30</v>
      </c>
      <c r="CC3200" s="15" cm="1">
        <f t="array" ref="CC3200">INDEX($K:$P,ROW(),MATCH(CC$3,$K$2:$P$2,0))</f>
        <v>30</v>
      </c>
      <c r="CD3200" s="15" cm="1">
        <f t="array" ref="CD3200">INDEX($K:$P,ROW(),MATCH(CD$3,$K$2:$P$2,0))</f>
        <v>30</v>
      </c>
      <c r="CE3200" s="15" cm="1">
        <f t="array" ref="CE3200">INDEX($K:$P,ROW(),MATCH(CE$3,$K$2:$P$2,0))</f>
        <v>30</v>
      </c>
      <c r="CF3200" s="15" cm="1">
        <f t="array" ref="CF3200">INDEX($K:$P,ROW(),MATCH(CF$3,$K$2:$P$2,0))</f>
        <v>30</v>
      </c>
      <c r="CG3200" s="15" cm="1">
        <f t="array" ref="CG3200">INDEX($K:$P,ROW(),MATCH(CG$3,$K$2:$P$2,0))</f>
        <v>30</v>
      </c>
      <c r="CH3200" s="15" cm="1">
        <f t="array" ref="CH3200">INDEX($K:$P,ROW(),MATCH(CH$3,$K$2:$P$2,0))</f>
        <v>30</v>
      </c>
      <c r="CI3200" s="15" cm="1">
        <f t="array" ref="CI3200">INDEX($K:$P,ROW(),MATCH(CI$3,$K$2:$P$2,0))</f>
        <v>30</v>
      </c>
      <c r="CJ3200" s="15" cm="1">
        <f t="array" ref="CJ3200">INDEX($K:$P,ROW(),MATCH(CJ$3,$K$2:$P$2,0))</f>
        <v>30</v>
      </c>
      <c r="CK3200" s="15" cm="1">
        <f t="array" ref="CK3200">INDEX($K:$P,ROW(),MATCH(CK$3,$K$2:$P$2,0))</f>
        <v>30</v>
      </c>
      <c r="CL3200" s="15" cm="1">
        <f t="array" ref="CL3200">INDEX($K:$P,ROW(),MATCH(CL$3,$K$2:$P$2,0))</f>
        <v>30</v>
      </c>
    </row>
    <row r="3201" spans="2:90" x14ac:dyDescent="0.4">
      <c r="B3201" s="123" t="s">
        <v>43</v>
      </c>
      <c r="C3201" t="s">
        <v>232</v>
      </c>
      <c r="D3201" t="s">
        <v>408</v>
      </c>
      <c r="E3201" s="8" t="str">
        <f t="shared" si="4435"/>
        <v>3201 WCUR-IS</v>
      </c>
      <c r="G3201" t="str">
        <f t="shared" si="4476"/>
        <v>3201 WCUR-IS</v>
      </c>
      <c r="H3201" s="27"/>
      <c r="I3201" s="78"/>
      <c r="J3201" s="78"/>
      <c r="K3201" s="115" t="e">
        <f t="shared" ref="K3201:P3201" ca="1" si="4477">SUMIF($4:$4,K$2,3201:3201)</f>
        <v>#REF!</v>
      </c>
      <c r="L3201" s="115" t="e">
        <f t="shared" ca="1" si="4477"/>
        <v>#REF!</v>
      </c>
      <c r="M3201" s="115" t="e">
        <f t="shared" ca="1" si="4477"/>
        <v>#REF!</v>
      </c>
      <c r="N3201" s="115" t="e">
        <f t="shared" ca="1" si="4477"/>
        <v>#REF!</v>
      </c>
      <c r="O3201" s="115" t="e">
        <f t="shared" ca="1" si="4477"/>
        <v>#REF!</v>
      </c>
      <c r="P3201" s="115" t="e">
        <f t="shared" ca="1" si="4477"/>
        <v>#REF!</v>
      </c>
      <c r="R3201" s="115"/>
      <c r="S3201" s="115" t="e">
        <f t="shared" ref="S3201:AX3201" ca="1" si="4478">MIN(S3200/30*S3197,R3201+S3197)</f>
        <v>#REF!</v>
      </c>
      <c r="T3201" s="115" t="e">
        <f t="shared" ca="1" si="4478"/>
        <v>#REF!</v>
      </c>
      <c r="U3201" s="115" t="e">
        <f t="shared" ca="1" si="4478"/>
        <v>#REF!</v>
      </c>
      <c r="V3201" s="115" t="e">
        <f t="shared" ca="1" si="4478"/>
        <v>#REF!</v>
      </c>
      <c r="W3201" s="115" t="e">
        <f t="shared" ca="1" si="4478"/>
        <v>#REF!</v>
      </c>
      <c r="X3201" s="115" t="e">
        <f t="shared" ca="1" si="4478"/>
        <v>#REF!</v>
      </c>
      <c r="Y3201" s="115" t="e">
        <f t="shared" ca="1" si="4478"/>
        <v>#REF!</v>
      </c>
      <c r="Z3201" s="115" t="e">
        <f t="shared" ca="1" si="4478"/>
        <v>#REF!</v>
      </c>
      <c r="AA3201" s="115" t="e">
        <f t="shared" ca="1" si="4478"/>
        <v>#REF!</v>
      </c>
      <c r="AB3201" s="115" t="e">
        <f t="shared" ca="1" si="4478"/>
        <v>#REF!</v>
      </c>
      <c r="AC3201" s="115" t="e">
        <f t="shared" ca="1" si="4478"/>
        <v>#REF!</v>
      </c>
      <c r="AD3201" s="115" t="e">
        <f t="shared" ca="1" si="4478"/>
        <v>#REF!</v>
      </c>
      <c r="AE3201" s="115" t="e">
        <f t="shared" ca="1" si="4478"/>
        <v>#REF!</v>
      </c>
      <c r="AF3201" s="115" t="e">
        <f t="shared" ca="1" si="4478"/>
        <v>#REF!</v>
      </c>
      <c r="AG3201" s="115" t="e">
        <f t="shared" ca="1" si="4478"/>
        <v>#REF!</v>
      </c>
      <c r="AH3201" s="115" t="e">
        <f t="shared" ca="1" si="4478"/>
        <v>#REF!</v>
      </c>
      <c r="AI3201" s="115" t="e">
        <f t="shared" ca="1" si="4478"/>
        <v>#REF!</v>
      </c>
      <c r="AJ3201" s="115" t="e">
        <f t="shared" ca="1" si="4478"/>
        <v>#REF!</v>
      </c>
      <c r="AK3201" s="115" t="e">
        <f t="shared" ca="1" si="4478"/>
        <v>#REF!</v>
      </c>
      <c r="AL3201" s="115" t="e">
        <f t="shared" ca="1" si="4478"/>
        <v>#REF!</v>
      </c>
      <c r="AM3201" s="115" t="e">
        <f t="shared" ca="1" si="4478"/>
        <v>#REF!</v>
      </c>
      <c r="AN3201" s="115" t="e">
        <f t="shared" ca="1" si="4478"/>
        <v>#REF!</v>
      </c>
      <c r="AO3201" s="115" t="e">
        <f t="shared" ca="1" si="4478"/>
        <v>#REF!</v>
      </c>
      <c r="AP3201" s="115" t="e">
        <f t="shared" ca="1" si="4478"/>
        <v>#REF!</v>
      </c>
      <c r="AQ3201" s="115" t="e">
        <f t="shared" ca="1" si="4478"/>
        <v>#REF!</v>
      </c>
      <c r="AR3201" s="115" t="e">
        <f t="shared" ca="1" si="4478"/>
        <v>#REF!</v>
      </c>
      <c r="AS3201" s="115" t="e">
        <f t="shared" ca="1" si="4478"/>
        <v>#REF!</v>
      </c>
      <c r="AT3201" s="115" t="e">
        <f t="shared" ca="1" si="4478"/>
        <v>#REF!</v>
      </c>
      <c r="AU3201" s="115" t="e">
        <f t="shared" ca="1" si="4478"/>
        <v>#REF!</v>
      </c>
      <c r="AV3201" s="115" t="e">
        <f t="shared" ca="1" si="4478"/>
        <v>#REF!</v>
      </c>
      <c r="AW3201" s="115" t="e">
        <f t="shared" ca="1" si="4478"/>
        <v>#REF!</v>
      </c>
      <c r="AX3201" s="115" t="e">
        <f t="shared" ca="1" si="4478"/>
        <v>#REF!</v>
      </c>
      <c r="AY3201" s="115" t="e">
        <f t="shared" ref="AY3201:CD3201" ca="1" si="4479">MIN(AY3200/30*AY3197,AX3201+AY3197)</f>
        <v>#REF!</v>
      </c>
      <c r="AZ3201" s="115" t="e">
        <f t="shared" ca="1" si="4479"/>
        <v>#REF!</v>
      </c>
      <c r="BA3201" s="115" t="e">
        <f t="shared" ca="1" si="4479"/>
        <v>#REF!</v>
      </c>
      <c r="BB3201" s="115" t="e">
        <f t="shared" ca="1" si="4479"/>
        <v>#REF!</v>
      </c>
      <c r="BC3201" s="115" t="e">
        <f t="shared" ca="1" si="4479"/>
        <v>#REF!</v>
      </c>
      <c r="BD3201" s="115" t="e">
        <f t="shared" ca="1" si="4479"/>
        <v>#REF!</v>
      </c>
      <c r="BE3201" s="115" t="e">
        <f t="shared" ca="1" si="4479"/>
        <v>#REF!</v>
      </c>
      <c r="BF3201" s="115" t="e">
        <f t="shared" ca="1" si="4479"/>
        <v>#REF!</v>
      </c>
      <c r="BG3201" s="115" t="e">
        <f t="shared" ca="1" si="4479"/>
        <v>#REF!</v>
      </c>
      <c r="BH3201" s="115" t="e">
        <f t="shared" ca="1" si="4479"/>
        <v>#REF!</v>
      </c>
      <c r="BI3201" s="115" t="e">
        <f t="shared" ca="1" si="4479"/>
        <v>#REF!</v>
      </c>
      <c r="BJ3201" s="115" t="e">
        <f t="shared" ca="1" si="4479"/>
        <v>#REF!</v>
      </c>
      <c r="BK3201" s="115" t="e">
        <f t="shared" ca="1" si="4479"/>
        <v>#REF!</v>
      </c>
      <c r="BL3201" s="115" t="e">
        <f t="shared" ca="1" si="4479"/>
        <v>#REF!</v>
      </c>
      <c r="BM3201" s="115" t="e">
        <f t="shared" ca="1" si="4479"/>
        <v>#REF!</v>
      </c>
      <c r="BN3201" s="115" t="e">
        <f t="shared" ca="1" si="4479"/>
        <v>#REF!</v>
      </c>
      <c r="BO3201" s="115" t="e">
        <f t="shared" ca="1" si="4479"/>
        <v>#REF!</v>
      </c>
      <c r="BP3201" s="115" t="e">
        <f t="shared" ca="1" si="4479"/>
        <v>#REF!</v>
      </c>
      <c r="BQ3201" s="115" t="e">
        <f t="shared" ca="1" si="4479"/>
        <v>#REF!</v>
      </c>
      <c r="BR3201" s="115" t="e">
        <f t="shared" ca="1" si="4479"/>
        <v>#REF!</v>
      </c>
      <c r="BS3201" s="115" t="e">
        <f t="shared" ca="1" si="4479"/>
        <v>#REF!</v>
      </c>
      <c r="BT3201" s="115" t="e">
        <f t="shared" ca="1" si="4479"/>
        <v>#REF!</v>
      </c>
      <c r="BU3201" s="115" t="e">
        <f t="shared" ca="1" si="4479"/>
        <v>#REF!</v>
      </c>
      <c r="BV3201" s="115" t="e">
        <f t="shared" ca="1" si="4479"/>
        <v>#REF!</v>
      </c>
      <c r="BW3201" s="115" t="e">
        <f t="shared" ca="1" si="4479"/>
        <v>#REF!</v>
      </c>
      <c r="BX3201" s="115" t="e">
        <f t="shared" ca="1" si="4479"/>
        <v>#REF!</v>
      </c>
      <c r="BY3201" s="115" t="e">
        <f t="shared" ca="1" si="4479"/>
        <v>#REF!</v>
      </c>
      <c r="BZ3201" s="115" t="e">
        <f t="shared" ca="1" si="4479"/>
        <v>#REF!</v>
      </c>
      <c r="CA3201" s="115" t="e">
        <f t="shared" ca="1" si="4479"/>
        <v>#REF!</v>
      </c>
      <c r="CB3201" s="115" t="e">
        <f t="shared" ca="1" si="4479"/>
        <v>#REF!</v>
      </c>
      <c r="CC3201" s="115" t="e">
        <f t="shared" ca="1" si="4479"/>
        <v>#REF!</v>
      </c>
      <c r="CD3201" s="115" t="e">
        <f t="shared" ca="1" si="4479"/>
        <v>#REF!</v>
      </c>
      <c r="CE3201" s="115" t="e">
        <f t="shared" ref="CE3201:CL3201" ca="1" si="4480">MIN(CE3200/30*CE3197,CD3201+CE3197)</f>
        <v>#REF!</v>
      </c>
      <c r="CF3201" s="115" t="e">
        <f t="shared" ca="1" si="4480"/>
        <v>#REF!</v>
      </c>
      <c r="CG3201" s="115" t="e">
        <f t="shared" ca="1" si="4480"/>
        <v>#REF!</v>
      </c>
      <c r="CH3201" s="115" t="e">
        <f t="shared" ca="1" si="4480"/>
        <v>#REF!</v>
      </c>
      <c r="CI3201" s="115" t="e">
        <f t="shared" ca="1" si="4480"/>
        <v>#REF!</v>
      </c>
      <c r="CJ3201" s="115" t="e">
        <f t="shared" ca="1" si="4480"/>
        <v>#REF!</v>
      </c>
      <c r="CK3201" s="115" t="e">
        <f t="shared" ca="1" si="4480"/>
        <v>#REF!</v>
      </c>
      <c r="CL3201" s="115" t="e">
        <f t="shared" ca="1" si="4480"/>
        <v>#REF!</v>
      </c>
    </row>
    <row r="3202" spans="2:90" x14ac:dyDescent="0.4">
      <c r="B3202" s="123"/>
      <c r="D3202" t="s">
        <v>408</v>
      </c>
      <c r="E3202" s="8" t="str">
        <f t="shared" si="4435"/>
        <v>3202 WCUR-IS</v>
      </c>
      <c r="G3202" t="str">
        <f t="shared" si="4476"/>
        <v>3202 WCUR-IS</v>
      </c>
      <c r="H3202" s="27"/>
      <c r="I3202" s="78"/>
      <c r="J3202" s="78"/>
      <c r="K3202" s="33"/>
      <c r="L3202" s="33"/>
      <c r="M3202" s="33"/>
      <c r="N3202" s="33"/>
      <c r="O3202" s="33"/>
      <c r="P3202" s="33"/>
      <c r="R3202" s="33"/>
      <c r="S3202" s="33"/>
      <c r="T3202" s="33"/>
      <c r="U3202" s="33"/>
      <c r="V3202" s="33"/>
      <c r="W3202" s="33"/>
      <c r="X3202" s="33"/>
      <c r="Y3202" s="33"/>
      <c r="Z3202" s="33"/>
      <c r="AA3202" s="33"/>
      <c r="AB3202" s="33"/>
      <c r="AC3202" s="33"/>
      <c r="AD3202" s="33"/>
      <c r="AE3202" s="33"/>
      <c r="AF3202" s="33"/>
      <c r="AG3202" s="33"/>
      <c r="AH3202" s="33"/>
      <c r="AI3202" s="33"/>
      <c r="AJ3202" s="33"/>
      <c r="AK3202" s="33"/>
      <c r="AL3202" s="33"/>
      <c r="AM3202" s="33"/>
      <c r="AN3202" s="33"/>
      <c r="AO3202" s="33"/>
      <c r="AP3202" s="33"/>
      <c r="AQ3202" s="33"/>
      <c r="AR3202" s="33"/>
      <c r="AS3202" s="33"/>
      <c r="AT3202" s="33"/>
      <c r="AU3202" s="33"/>
      <c r="AV3202" s="33"/>
      <c r="AW3202" s="33"/>
      <c r="AX3202" s="33"/>
      <c r="AY3202" s="33"/>
      <c r="AZ3202" s="33"/>
      <c r="BA3202" s="33"/>
      <c r="BB3202" s="33"/>
      <c r="BC3202" s="33"/>
      <c r="BD3202" s="33"/>
      <c r="BE3202" s="33"/>
      <c r="BF3202" s="33"/>
      <c r="BG3202" s="33"/>
      <c r="BH3202" s="33"/>
      <c r="BI3202" s="33"/>
      <c r="BJ3202" s="33"/>
      <c r="BK3202" s="33"/>
      <c r="BL3202" s="33"/>
      <c r="BM3202" s="33"/>
      <c r="BN3202" s="33"/>
      <c r="BO3202" s="33"/>
      <c r="BP3202" s="33"/>
      <c r="BQ3202" s="33"/>
      <c r="BR3202" s="33"/>
      <c r="BS3202" s="33"/>
      <c r="BT3202" s="33"/>
      <c r="BU3202" s="33"/>
      <c r="BV3202" s="33"/>
      <c r="BW3202" s="33"/>
      <c r="BX3202" s="33"/>
      <c r="BY3202" s="33"/>
      <c r="BZ3202" s="33"/>
      <c r="CA3202" s="33"/>
      <c r="CB3202" s="33"/>
      <c r="CC3202" s="33"/>
      <c r="CD3202" s="33"/>
      <c r="CE3202" s="33"/>
      <c r="CF3202" s="33"/>
      <c r="CG3202" s="33"/>
      <c r="CH3202" s="33"/>
      <c r="CI3202" s="33"/>
      <c r="CJ3202" s="33"/>
      <c r="CK3202" s="33"/>
      <c r="CL3202" s="33"/>
    </row>
    <row r="3203" spans="2:90" x14ac:dyDescent="0.4">
      <c r="B3203" s="123" t="str">
        <f>"Change in "&amp;B3201</f>
        <v>Change in Unearned revenue</v>
      </c>
      <c r="C3203" t="s">
        <v>234</v>
      </c>
      <c r="D3203" t="s">
        <v>408</v>
      </c>
      <c r="E3203" s="8" t="str">
        <f t="shared" si="4435"/>
        <v>3203 WCUR-IS</v>
      </c>
      <c r="G3203" t="str">
        <f t="shared" si="4476"/>
        <v>3203 WCUR-IS</v>
      </c>
      <c r="K3203" s="33" t="e">
        <f t="shared" ref="K3203:P3203" ca="1" si="4481">SUMIF($3:$3,K$2,3203:3203)</f>
        <v>#REF!</v>
      </c>
      <c r="L3203" s="33" t="e">
        <f t="shared" ca="1" si="4481"/>
        <v>#REF!</v>
      </c>
      <c r="M3203" s="33" t="e">
        <f t="shared" ca="1" si="4481"/>
        <v>#REF!</v>
      </c>
      <c r="N3203" s="33" t="e">
        <f t="shared" ca="1" si="4481"/>
        <v>#REF!</v>
      </c>
      <c r="O3203" s="33" t="e">
        <f t="shared" ca="1" si="4481"/>
        <v>#REF!</v>
      </c>
      <c r="P3203" s="33" t="e">
        <f t="shared" ca="1" si="4481"/>
        <v>#REF!</v>
      </c>
      <c r="R3203" s="33"/>
      <c r="S3203" s="33" t="e">
        <f t="shared" ref="S3203:AX3203" ca="1" si="4482">S3201-R3201</f>
        <v>#REF!</v>
      </c>
      <c r="T3203" s="33" t="e">
        <f t="shared" ca="1" si="4482"/>
        <v>#REF!</v>
      </c>
      <c r="U3203" s="33" t="e">
        <f t="shared" ca="1" si="4482"/>
        <v>#REF!</v>
      </c>
      <c r="V3203" s="33" t="e">
        <f t="shared" ca="1" si="4482"/>
        <v>#REF!</v>
      </c>
      <c r="W3203" s="33" t="e">
        <f t="shared" ca="1" si="4482"/>
        <v>#REF!</v>
      </c>
      <c r="X3203" s="33" t="e">
        <f t="shared" ca="1" si="4482"/>
        <v>#REF!</v>
      </c>
      <c r="Y3203" s="33" t="e">
        <f t="shared" ca="1" si="4482"/>
        <v>#REF!</v>
      </c>
      <c r="Z3203" s="33" t="e">
        <f t="shared" ca="1" si="4482"/>
        <v>#REF!</v>
      </c>
      <c r="AA3203" s="33" t="e">
        <f t="shared" ca="1" si="4482"/>
        <v>#REF!</v>
      </c>
      <c r="AB3203" s="33" t="e">
        <f t="shared" ca="1" si="4482"/>
        <v>#REF!</v>
      </c>
      <c r="AC3203" s="33" t="e">
        <f t="shared" ca="1" si="4482"/>
        <v>#REF!</v>
      </c>
      <c r="AD3203" s="33" t="e">
        <f t="shared" ca="1" si="4482"/>
        <v>#REF!</v>
      </c>
      <c r="AE3203" s="33" t="e">
        <f t="shared" ca="1" si="4482"/>
        <v>#REF!</v>
      </c>
      <c r="AF3203" s="33" t="e">
        <f t="shared" ca="1" si="4482"/>
        <v>#REF!</v>
      </c>
      <c r="AG3203" s="33" t="e">
        <f t="shared" ca="1" si="4482"/>
        <v>#REF!</v>
      </c>
      <c r="AH3203" s="33" t="e">
        <f t="shared" ca="1" si="4482"/>
        <v>#REF!</v>
      </c>
      <c r="AI3203" s="33" t="e">
        <f t="shared" ca="1" si="4482"/>
        <v>#REF!</v>
      </c>
      <c r="AJ3203" s="33" t="e">
        <f t="shared" ca="1" si="4482"/>
        <v>#REF!</v>
      </c>
      <c r="AK3203" s="33" t="e">
        <f t="shared" ca="1" si="4482"/>
        <v>#REF!</v>
      </c>
      <c r="AL3203" s="33" t="e">
        <f t="shared" ca="1" si="4482"/>
        <v>#REF!</v>
      </c>
      <c r="AM3203" s="33" t="e">
        <f t="shared" ca="1" si="4482"/>
        <v>#REF!</v>
      </c>
      <c r="AN3203" s="33" t="e">
        <f t="shared" ca="1" si="4482"/>
        <v>#REF!</v>
      </c>
      <c r="AO3203" s="33" t="e">
        <f t="shared" ca="1" si="4482"/>
        <v>#REF!</v>
      </c>
      <c r="AP3203" s="33" t="e">
        <f t="shared" ca="1" si="4482"/>
        <v>#REF!</v>
      </c>
      <c r="AQ3203" s="33" t="e">
        <f t="shared" ca="1" si="4482"/>
        <v>#REF!</v>
      </c>
      <c r="AR3203" s="33" t="e">
        <f t="shared" ca="1" si="4482"/>
        <v>#REF!</v>
      </c>
      <c r="AS3203" s="33" t="e">
        <f t="shared" ca="1" si="4482"/>
        <v>#REF!</v>
      </c>
      <c r="AT3203" s="33" t="e">
        <f t="shared" ca="1" si="4482"/>
        <v>#REF!</v>
      </c>
      <c r="AU3203" s="33" t="e">
        <f t="shared" ca="1" si="4482"/>
        <v>#REF!</v>
      </c>
      <c r="AV3203" s="33" t="e">
        <f t="shared" ca="1" si="4482"/>
        <v>#REF!</v>
      </c>
      <c r="AW3203" s="33" t="e">
        <f t="shared" ca="1" si="4482"/>
        <v>#REF!</v>
      </c>
      <c r="AX3203" s="33" t="e">
        <f t="shared" ca="1" si="4482"/>
        <v>#REF!</v>
      </c>
      <c r="AY3203" s="33" t="e">
        <f t="shared" ref="AY3203:CD3203" ca="1" si="4483">AY3201-AX3201</f>
        <v>#REF!</v>
      </c>
      <c r="AZ3203" s="33" t="e">
        <f t="shared" ca="1" si="4483"/>
        <v>#REF!</v>
      </c>
      <c r="BA3203" s="33" t="e">
        <f t="shared" ca="1" si="4483"/>
        <v>#REF!</v>
      </c>
      <c r="BB3203" s="33" t="e">
        <f t="shared" ca="1" si="4483"/>
        <v>#REF!</v>
      </c>
      <c r="BC3203" s="33" t="e">
        <f t="shared" ca="1" si="4483"/>
        <v>#REF!</v>
      </c>
      <c r="BD3203" s="33" t="e">
        <f t="shared" ca="1" si="4483"/>
        <v>#REF!</v>
      </c>
      <c r="BE3203" s="33" t="e">
        <f t="shared" ca="1" si="4483"/>
        <v>#REF!</v>
      </c>
      <c r="BF3203" s="33" t="e">
        <f t="shared" ca="1" si="4483"/>
        <v>#REF!</v>
      </c>
      <c r="BG3203" s="33" t="e">
        <f t="shared" ca="1" si="4483"/>
        <v>#REF!</v>
      </c>
      <c r="BH3203" s="33" t="e">
        <f t="shared" ca="1" si="4483"/>
        <v>#REF!</v>
      </c>
      <c r="BI3203" s="33" t="e">
        <f t="shared" ca="1" si="4483"/>
        <v>#REF!</v>
      </c>
      <c r="BJ3203" s="33" t="e">
        <f t="shared" ca="1" si="4483"/>
        <v>#REF!</v>
      </c>
      <c r="BK3203" s="33" t="e">
        <f t="shared" ca="1" si="4483"/>
        <v>#REF!</v>
      </c>
      <c r="BL3203" s="33" t="e">
        <f t="shared" ca="1" si="4483"/>
        <v>#REF!</v>
      </c>
      <c r="BM3203" s="33" t="e">
        <f t="shared" ca="1" si="4483"/>
        <v>#REF!</v>
      </c>
      <c r="BN3203" s="33" t="e">
        <f t="shared" ca="1" si="4483"/>
        <v>#REF!</v>
      </c>
      <c r="BO3203" s="33" t="e">
        <f t="shared" ca="1" si="4483"/>
        <v>#REF!</v>
      </c>
      <c r="BP3203" s="33" t="e">
        <f t="shared" ca="1" si="4483"/>
        <v>#REF!</v>
      </c>
      <c r="BQ3203" s="33" t="e">
        <f t="shared" ca="1" si="4483"/>
        <v>#REF!</v>
      </c>
      <c r="BR3203" s="33" t="e">
        <f t="shared" ca="1" si="4483"/>
        <v>#REF!</v>
      </c>
      <c r="BS3203" s="33" t="e">
        <f t="shared" ca="1" si="4483"/>
        <v>#REF!</v>
      </c>
      <c r="BT3203" s="33" t="e">
        <f t="shared" ca="1" si="4483"/>
        <v>#REF!</v>
      </c>
      <c r="BU3203" s="33" t="e">
        <f t="shared" ca="1" si="4483"/>
        <v>#REF!</v>
      </c>
      <c r="BV3203" s="33" t="e">
        <f t="shared" ca="1" si="4483"/>
        <v>#REF!</v>
      </c>
      <c r="BW3203" s="33" t="e">
        <f t="shared" ca="1" si="4483"/>
        <v>#REF!</v>
      </c>
      <c r="BX3203" s="33" t="e">
        <f t="shared" ca="1" si="4483"/>
        <v>#REF!</v>
      </c>
      <c r="BY3203" s="33" t="e">
        <f t="shared" ca="1" si="4483"/>
        <v>#REF!</v>
      </c>
      <c r="BZ3203" s="33" t="e">
        <f t="shared" ca="1" si="4483"/>
        <v>#REF!</v>
      </c>
      <c r="CA3203" s="33" t="e">
        <f t="shared" ca="1" si="4483"/>
        <v>#REF!</v>
      </c>
      <c r="CB3203" s="33" t="e">
        <f t="shared" ca="1" si="4483"/>
        <v>#REF!</v>
      </c>
      <c r="CC3203" s="33" t="e">
        <f t="shared" ca="1" si="4483"/>
        <v>#REF!</v>
      </c>
      <c r="CD3203" s="33" t="e">
        <f t="shared" ca="1" si="4483"/>
        <v>#REF!</v>
      </c>
      <c r="CE3203" s="33" t="e">
        <f t="shared" ref="CE3203:CL3203" ca="1" si="4484">CE3201-CD3201</f>
        <v>#REF!</v>
      </c>
      <c r="CF3203" s="33" t="e">
        <f t="shared" ca="1" si="4484"/>
        <v>#REF!</v>
      </c>
      <c r="CG3203" s="33" t="e">
        <f t="shared" ca="1" si="4484"/>
        <v>#REF!</v>
      </c>
      <c r="CH3203" s="33" t="e">
        <f t="shared" ca="1" si="4484"/>
        <v>#REF!</v>
      </c>
      <c r="CI3203" s="33" t="e">
        <f t="shared" ca="1" si="4484"/>
        <v>#REF!</v>
      </c>
      <c r="CJ3203" s="33" t="e">
        <f t="shared" ca="1" si="4484"/>
        <v>#REF!</v>
      </c>
      <c r="CK3203" s="33" t="e">
        <f t="shared" ca="1" si="4484"/>
        <v>#REF!</v>
      </c>
      <c r="CL3203" s="33" t="e">
        <f t="shared" ca="1" si="4484"/>
        <v>#REF!</v>
      </c>
    </row>
    <row r="3204" spans="2:90" x14ac:dyDescent="0.4">
      <c r="B3204" s="122"/>
      <c r="D3204" t="s">
        <v>408</v>
      </c>
      <c r="E3204" s="8" t="str">
        <f t="shared" si="4435"/>
        <v>3204 WCUR-IS</v>
      </c>
      <c r="G3204" t="str">
        <f t="shared" si="4476"/>
        <v>3204 WCUR-IS</v>
      </c>
      <c r="K3204" s="53"/>
      <c r="L3204" s="53"/>
      <c r="M3204" s="53"/>
      <c r="N3204" s="53"/>
      <c r="O3204" s="53"/>
      <c r="P3204" s="53"/>
      <c r="R3204" s="24"/>
      <c r="S3204" s="24"/>
      <c r="T3204" s="24"/>
      <c r="U3204" s="24"/>
      <c r="V3204" s="24"/>
      <c r="W3204" s="24"/>
      <c r="X3204" s="24"/>
      <c r="Y3204" s="24"/>
      <c r="Z3204" s="24"/>
      <c r="AA3204" s="24"/>
      <c r="AB3204" s="24"/>
      <c r="AC3204" s="24"/>
      <c r="AD3204" s="24"/>
      <c r="AE3204" s="24"/>
      <c r="AF3204" s="24"/>
      <c r="AG3204" s="24"/>
      <c r="AH3204" s="24"/>
      <c r="AI3204" s="24"/>
      <c r="AJ3204" s="24"/>
      <c r="AK3204" s="24"/>
      <c r="AL3204" s="24"/>
      <c r="AM3204" s="24"/>
      <c r="AN3204" s="24"/>
      <c r="AO3204" s="24"/>
      <c r="AP3204" s="24"/>
      <c r="AQ3204" s="24"/>
      <c r="AR3204" s="24"/>
      <c r="AS3204" s="24"/>
      <c r="AT3204" s="24"/>
      <c r="AU3204" s="24"/>
      <c r="AV3204" s="24"/>
      <c r="AW3204" s="24"/>
      <c r="AX3204" s="24"/>
      <c r="AY3204" s="24"/>
      <c r="AZ3204" s="24"/>
      <c r="BA3204" s="24"/>
      <c r="BB3204" s="24"/>
      <c r="BC3204" s="24"/>
      <c r="BD3204" s="24"/>
      <c r="BE3204" s="24"/>
      <c r="BF3204" s="24"/>
      <c r="BG3204" s="24"/>
      <c r="BH3204" s="24"/>
      <c r="BI3204" s="24"/>
      <c r="BJ3204" s="24"/>
      <c r="BK3204" s="24"/>
      <c r="BL3204" s="24"/>
      <c r="BM3204" s="24"/>
      <c r="BN3204" s="24"/>
      <c r="BO3204" s="24"/>
      <c r="BP3204" s="24"/>
      <c r="BQ3204" s="24"/>
      <c r="BR3204" s="24"/>
      <c r="BS3204" s="24"/>
      <c r="BT3204" s="24"/>
      <c r="BU3204" s="24"/>
      <c r="BV3204" s="24"/>
      <c r="BW3204" s="24"/>
      <c r="BX3204" s="24"/>
      <c r="BY3204" s="24"/>
      <c r="BZ3204" s="24"/>
      <c r="CA3204" s="24"/>
      <c r="CB3204" s="24"/>
      <c r="CC3204" s="24"/>
      <c r="CD3204" s="24"/>
      <c r="CE3204" s="24"/>
      <c r="CF3204" s="24"/>
      <c r="CG3204" s="24"/>
      <c r="CH3204" s="24"/>
      <c r="CI3204" s="24"/>
      <c r="CJ3204" s="24"/>
      <c r="CK3204" s="24"/>
      <c r="CL3204" s="24"/>
    </row>
    <row r="3205" spans="2:90" x14ac:dyDescent="0.4">
      <c r="B3205" s="132" t="str">
        <f>B3179</f>
        <v>(Primary label)</v>
      </c>
      <c r="D3205" t="s">
        <v>408</v>
      </c>
      <c r="E3205" s="8" t="str">
        <f t="shared" si="4435"/>
        <v>3205 WCUR-IS</v>
      </c>
      <c r="G3205" t="s">
        <v>332</v>
      </c>
      <c r="K3205" s="53"/>
      <c r="L3205" s="53"/>
      <c r="M3205" s="53"/>
      <c r="N3205" s="53"/>
      <c r="O3205" s="53"/>
      <c r="P3205" s="53"/>
      <c r="R3205" s="24"/>
      <c r="S3205" s="24"/>
      <c r="T3205" s="24"/>
      <c r="U3205" s="24"/>
      <c r="V3205" s="24"/>
      <c r="W3205" s="24"/>
      <c r="X3205" s="24"/>
      <c r="Y3205" s="24"/>
      <c r="Z3205" s="24"/>
      <c r="AA3205" s="24"/>
      <c r="AB3205" s="24"/>
      <c r="AC3205" s="24"/>
      <c r="AD3205" s="24"/>
      <c r="AE3205" s="24"/>
      <c r="AF3205" s="24"/>
      <c r="AG3205" s="24"/>
      <c r="AH3205" s="24"/>
      <c r="AI3205" s="24"/>
      <c r="AJ3205" s="24"/>
      <c r="AK3205" s="24"/>
      <c r="AL3205" s="24"/>
      <c r="AM3205" s="24"/>
      <c r="AN3205" s="24"/>
      <c r="AO3205" s="24"/>
      <c r="AP3205" s="24"/>
      <c r="AQ3205" s="24"/>
      <c r="AR3205" s="24"/>
      <c r="AS3205" s="24"/>
      <c r="AT3205" s="24"/>
      <c r="AU3205" s="24"/>
      <c r="AV3205" s="24"/>
      <c r="AW3205" s="24"/>
      <c r="AX3205" s="24"/>
      <c r="AY3205" s="24"/>
      <c r="AZ3205" s="24"/>
      <c r="BA3205" s="24"/>
      <c r="BB3205" s="24"/>
      <c r="BC3205" s="24"/>
      <c r="BD3205" s="24"/>
      <c r="BE3205" s="24"/>
      <c r="BF3205" s="24"/>
      <c r="BG3205" s="24"/>
      <c r="BH3205" s="24"/>
      <c r="BI3205" s="24"/>
      <c r="BJ3205" s="24"/>
      <c r="BK3205" s="24"/>
      <c r="BL3205" s="24"/>
      <c r="BM3205" s="24"/>
      <c r="BN3205" s="24"/>
      <c r="BO3205" s="24"/>
      <c r="BP3205" s="24"/>
      <c r="BQ3205" s="24"/>
      <c r="BR3205" s="24"/>
      <c r="BS3205" s="24"/>
      <c r="BT3205" s="24"/>
      <c r="BU3205" s="24"/>
      <c r="BV3205" s="24"/>
      <c r="BW3205" s="24"/>
      <c r="BX3205" s="24"/>
      <c r="BY3205" s="24"/>
      <c r="BZ3205" s="24"/>
      <c r="CA3205" s="24"/>
      <c r="CB3205" s="24"/>
      <c r="CC3205" s="24"/>
      <c r="CD3205" s="24"/>
      <c r="CE3205" s="24"/>
      <c r="CF3205" s="24"/>
      <c r="CG3205" s="24"/>
      <c r="CH3205" s="24"/>
      <c r="CI3205" s="24"/>
      <c r="CJ3205" s="24"/>
      <c r="CK3205" s="24"/>
      <c r="CL3205" s="24"/>
    </row>
    <row r="3206" spans="2:90" x14ac:dyDescent="0.4">
      <c r="B3206" s="132" t="str">
        <f t="shared" ref="B3206:B3212" si="4485">B3180</f>
        <v>primary unit</v>
      </c>
      <c r="D3206" t="s">
        <v>408</v>
      </c>
      <c r="E3206" s="8" t="str">
        <f t="shared" si="4435"/>
        <v>3206 WCUR-IS</v>
      </c>
      <c r="G3206" t="s">
        <v>332</v>
      </c>
      <c r="K3206" s="53"/>
      <c r="L3206" s="53"/>
      <c r="M3206" s="53"/>
      <c r="N3206" s="53"/>
      <c r="O3206" s="53"/>
      <c r="P3206" s="53"/>
      <c r="R3206" s="24"/>
      <c r="S3206" s="24"/>
      <c r="T3206" s="24"/>
      <c r="U3206" s="24"/>
      <c r="V3206" s="24"/>
      <c r="W3206" s="24"/>
      <c r="X3206" s="24"/>
      <c r="Y3206" s="24"/>
      <c r="Z3206" s="24"/>
      <c r="AA3206" s="24"/>
      <c r="AB3206" s="24"/>
      <c r="AC3206" s="24"/>
      <c r="AD3206" s="24"/>
      <c r="AE3206" s="24"/>
      <c r="AF3206" s="24"/>
      <c r="AG3206" s="24"/>
      <c r="AH3206" s="24"/>
      <c r="AI3206" s="24"/>
      <c r="AJ3206" s="24"/>
      <c r="AK3206" s="24"/>
      <c r="AL3206" s="24"/>
      <c r="AM3206" s="24"/>
      <c r="AN3206" s="24"/>
      <c r="AO3206" s="24"/>
      <c r="AP3206" s="24"/>
      <c r="AQ3206" s="24"/>
      <c r="AR3206" s="24"/>
      <c r="AS3206" s="24"/>
      <c r="AT3206" s="24"/>
      <c r="AU3206" s="24"/>
      <c r="AV3206" s="24"/>
      <c r="AW3206" s="24"/>
      <c r="AX3206" s="24"/>
      <c r="AY3206" s="24"/>
      <c r="AZ3206" s="24"/>
      <c r="BA3206" s="24"/>
      <c r="BB3206" s="24"/>
      <c r="BC3206" s="24"/>
      <c r="BD3206" s="24"/>
      <c r="BE3206" s="24"/>
      <c r="BF3206" s="24"/>
      <c r="BG3206" s="24"/>
      <c r="BH3206" s="24"/>
      <c r="BI3206" s="24"/>
      <c r="BJ3206" s="24"/>
      <c r="BK3206" s="24"/>
      <c r="BL3206" s="24"/>
      <c r="BM3206" s="24"/>
      <c r="BN3206" s="24"/>
      <c r="BO3206" s="24"/>
      <c r="BP3206" s="24"/>
      <c r="BQ3206" s="24"/>
      <c r="BR3206" s="24"/>
      <c r="BS3206" s="24"/>
      <c r="BT3206" s="24"/>
      <c r="BU3206" s="24"/>
      <c r="BV3206" s="24"/>
      <c r="BW3206" s="24"/>
      <c r="BX3206" s="24"/>
      <c r="BY3206" s="24"/>
      <c r="BZ3206" s="24"/>
      <c r="CA3206" s="24"/>
      <c r="CB3206" s="24"/>
      <c r="CC3206" s="24"/>
      <c r="CD3206" s="24"/>
      <c r="CE3206" s="24"/>
      <c r="CF3206" s="24"/>
      <c r="CG3206" s="24"/>
      <c r="CH3206" s="24"/>
      <c r="CI3206" s="24"/>
      <c r="CJ3206" s="24"/>
      <c r="CK3206" s="24"/>
      <c r="CL3206" s="24"/>
    </row>
    <row r="3207" spans="2:90" x14ac:dyDescent="0.4">
      <c r="B3207" s="132" t="str">
        <f t="shared" si="4485"/>
        <v>Primary revenue driver</v>
      </c>
      <c r="D3207" t="s">
        <v>408</v>
      </c>
      <c r="E3207" s="8" t="str">
        <f t="shared" si="4435"/>
        <v>3207 WCUR-IS</v>
      </c>
      <c r="G3207" t="s">
        <v>332</v>
      </c>
      <c r="K3207" s="53"/>
      <c r="L3207" s="53"/>
      <c r="M3207" s="53"/>
      <c r="N3207" s="53"/>
      <c r="O3207" s="53"/>
      <c r="P3207" s="53"/>
      <c r="R3207" s="24"/>
      <c r="S3207" s="175" t="str">
        <f t="shared" ref="S3207" si="4486">S3190</f>
        <v>S$12</v>
      </c>
      <c r="T3207" s="175" t="str">
        <f t="shared" ref="T3207:CE3207" si="4487">T3190</f>
        <v>T$12</v>
      </c>
      <c r="U3207" s="175" t="str">
        <f t="shared" si="4487"/>
        <v>U$12</v>
      </c>
      <c r="V3207" s="175" t="str">
        <f t="shared" si="4487"/>
        <v>V$12</v>
      </c>
      <c r="W3207" s="175" t="str">
        <f t="shared" si="4487"/>
        <v>W$12</v>
      </c>
      <c r="X3207" s="175" t="str">
        <f t="shared" si="4487"/>
        <v>X$12</v>
      </c>
      <c r="Y3207" s="175" t="str">
        <f t="shared" si="4487"/>
        <v>Y$12</v>
      </c>
      <c r="Z3207" s="175" t="str">
        <f t="shared" si="4487"/>
        <v>Z$12</v>
      </c>
      <c r="AA3207" s="175" t="str">
        <f t="shared" si="4487"/>
        <v>AA$12</v>
      </c>
      <c r="AB3207" s="175" t="str">
        <f t="shared" si="4487"/>
        <v>AB$12</v>
      </c>
      <c r="AC3207" s="175" t="str">
        <f t="shared" si="4487"/>
        <v>AC$12</v>
      </c>
      <c r="AD3207" s="175" t="str">
        <f t="shared" si="4487"/>
        <v>AD$12</v>
      </c>
      <c r="AE3207" s="175" t="str">
        <f t="shared" si="4487"/>
        <v>AE$12</v>
      </c>
      <c r="AF3207" s="175" t="str">
        <f t="shared" si="4487"/>
        <v>AF$12</v>
      </c>
      <c r="AG3207" s="175" t="str">
        <f t="shared" si="4487"/>
        <v>AG$12</v>
      </c>
      <c r="AH3207" s="175" t="str">
        <f t="shared" si="4487"/>
        <v>AH$12</v>
      </c>
      <c r="AI3207" s="175" t="str">
        <f t="shared" si="4487"/>
        <v>AI$12</v>
      </c>
      <c r="AJ3207" s="175" t="str">
        <f t="shared" si="4487"/>
        <v>AJ$12</v>
      </c>
      <c r="AK3207" s="175" t="str">
        <f t="shared" si="4487"/>
        <v>AK$12</v>
      </c>
      <c r="AL3207" s="175" t="str">
        <f t="shared" si="4487"/>
        <v>AL$12</v>
      </c>
      <c r="AM3207" s="175" t="str">
        <f t="shared" si="4487"/>
        <v>AM$12</v>
      </c>
      <c r="AN3207" s="175" t="str">
        <f t="shared" si="4487"/>
        <v>AN$12</v>
      </c>
      <c r="AO3207" s="175" t="str">
        <f t="shared" si="4487"/>
        <v>AO$12</v>
      </c>
      <c r="AP3207" s="175" t="str">
        <f t="shared" si="4487"/>
        <v>AP$12</v>
      </c>
      <c r="AQ3207" s="175" t="str">
        <f t="shared" si="4487"/>
        <v>AQ$12</v>
      </c>
      <c r="AR3207" s="175" t="str">
        <f t="shared" si="4487"/>
        <v>AR$12</v>
      </c>
      <c r="AS3207" s="175" t="str">
        <f t="shared" si="4487"/>
        <v>AS$12</v>
      </c>
      <c r="AT3207" s="175" t="str">
        <f t="shared" si="4487"/>
        <v>AT$12</v>
      </c>
      <c r="AU3207" s="175" t="str">
        <f t="shared" si="4487"/>
        <v>AU$12</v>
      </c>
      <c r="AV3207" s="175" t="str">
        <f t="shared" si="4487"/>
        <v>AV$12</v>
      </c>
      <c r="AW3207" s="175" t="str">
        <f t="shared" si="4487"/>
        <v>AW$12</v>
      </c>
      <c r="AX3207" s="175" t="str">
        <f t="shared" si="4487"/>
        <v>AX$12</v>
      </c>
      <c r="AY3207" s="175" t="str">
        <f t="shared" si="4487"/>
        <v>AY$12</v>
      </c>
      <c r="AZ3207" s="175" t="str">
        <f t="shared" si="4487"/>
        <v>AZ$12</v>
      </c>
      <c r="BA3207" s="175" t="str">
        <f t="shared" si="4487"/>
        <v>BA$12</v>
      </c>
      <c r="BB3207" s="175" t="str">
        <f t="shared" si="4487"/>
        <v>BB$12</v>
      </c>
      <c r="BC3207" s="175" t="str">
        <f t="shared" si="4487"/>
        <v>BC$12</v>
      </c>
      <c r="BD3207" s="175" t="str">
        <f t="shared" si="4487"/>
        <v>BD$12</v>
      </c>
      <c r="BE3207" s="175" t="str">
        <f t="shared" si="4487"/>
        <v>BE$12</v>
      </c>
      <c r="BF3207" s="175" t="str">
        <f t="shared" si="4487"/>
        <v>BF$12</v>
      </c>
      <c r="BG3207" s="175" t="str">
        <f t="shared" si="4487"/>
        <v>BG$12</v>
      </c>
      <c r="BH3207" s="175" t="str">
        <f t="shared" si="4487"/>
        <v>BH$12</v>
      </c>
      <c r="BI3207" s="175" t="str">
        <f t="shared" si="4487"/>
        <v>BI$12</v>
      </c>
      <c r="BJ3207" s="175" t="str">
        <f t="shared" si="4487"/>
        <v>BJ$12</v>
      </c>
      <c r="BK3207" s="175" t="str">
        <f t="shared" si="4487"/>
        <v>BK$12</v>
      </c>
      <c r="BL3207" s="175" t="str">
        <f t="shared" si="4487"/>
        <v>BL$12</v>
      </c>
      <c r="BM3207" s="175" t="str">
        <f t="shared" si="4487"/>
        <v>BM$12</v>
      </c>
      <c r="BN3207" s="175" t="str">
        <f t="shared" si="4487"/>
        <v>BN$12</v>
      </c>
      <c r="BO3207" s="175" t="str">
        <f t="shared" si="4487"/>
        <v>BO$12</v>
      </c>
      <c r="BP3207" s="175" t="str">
        <f t="shared" si="4487"/>
        <v>BP$12</v>
      </c>
      <c r="BQ3207" s="175" t="str">
        <f t="shared" si="4487"/>
        <v>BQ$12</v>
      </c>
      <c r="BR3207" s="175" t="str">
        <f t="shared" si="4487"/>
        <v>BR$12</v>
      </c>
      <c r="BS3207" s="175" t="str">
        <f t="shared" si="4487"/>
        <v>BS$12</v>
      </c>
      <c r="BT3207" s="175" t="str">
        <f t="shared" si="4487"/>
        <v>BT$12</v>
      </c>
      <c r="BU3207" s="175" t="str">
        <f t="shared" si="4487"/>
        <v>BU$12</v>
      </c>
      <c r="BV3207" s="175" t="str">
        <f t="shared" si="4487"/>
        <v>BV$12</v>
      </c>
      <c r="BW3207" s="175" t="str">
        <f t="shared" si="4487"/>
        <v>BW$12</v>
      </c>
      <c r="BX3207" s="175" t="str">
        <f t="shared" si="4487"/>
        <v>BX$12</v>
      </c>
      <c r="BY3207" s="175" t="str">
        <f t="shared" si="4487"/>
        <v>BY$12</v>
      </c>
      <c r="BZ3207" s="175" t="str">
        <f t="shared" si="4487"/>
        <v>BZ$12</v>
      </c>
      <c r="CA3207" s="175" t="str">
        <f t="shared" si="4487"/>
        <v>CA$12</v>
      </c>
      <c r="CB3207" s="175" t="str">
        <f t="shared" si="4487"/>
        <v>CB$12</v>
      </c>
      <c r="CC3207" s="175" t="str">
        <f t="shared" si="4487"/>
        <v>CC$12</v>
      </c>
      <c r="CD3207" s="175" t="str">
        <f t="shared" si="4487"/>
        <v>CD$12</v>
      </c>
      <c r="CE3207" s="175" t="str">
        <f t="shared" si="4487"/>
        <v>CE$12</v>
      </c>
      <c r="CF3207" s="175" t="str">
        <f t="shared" ref="CF3207:CK3207" si="4488">CF3190</f>
        <v>CF$12</v>
      </c>
      <c r="CG3207" s="175" t="str">
        <f t="shared" si="4488"/>
        <v>CG$12</v>
      </c>
      <c r="CH3207" s="175" t="str">
        <f t="shared" si="4488"/>
        <v>CH$12</v>
      </c>
      <c r="CI3207" s="175" t="str">
        <f t="shared" si="4488"/>
        <v>CI$12</v>
      </c>
      <c r="CJ3207" s="175" t="str">
        <f t="shared" si="4488"/>
        <v>CJ$12</v>
      </c>
      <c r="CK3207" s="175" t="str">
        <f t="shared" si="4488"/>
        <v>CK$12</v>
      </c>
      <c r="CL3207" s="175" t="str">
        <f t="shared" ref="CL3207" si="4489">CL3190</f>
        <v>CL$12</v>
      </c>
    </row>
    <row r="3208" spans="2:90" x14ac:dyDescent="0.4">
      <c r="B3208" s="132" t="str">
        <f t="shared" si="4485"/>
        <v>Primary volume driver</v>
      </c>
      <c r="D3208" t="s">
        <v>408</v>
      </c>
      <c r="E3208" s="8" t="str">
        <f t="shared" si="4435"/>
        <v>3208 WCUR-IS</v>
      </c>
      <c r="G3208" t="s">
        <v>332</v>
      </c>
      <c r="H3208" s="56"/>
      <c r="I3208" s="79"/>
      <c r="J3208" s="79"/>
      <c r="K3208" s="15"/>
      <c r="L3208" s="15"/>
      <c r="M3208" s="15"/>
      <c r="N3208" s="15"/>
      <c r="O3208" s="15"/>
      <c r="P3208" s="15"/>
      <c r="R3208" s="15"/>
      <c r="S3208" s="175" t="str">
        <f t="shared" ref="S3208" si="4490">S3191</f>
        <v>S$13</v>
      </c>
      <c r="T3208" s="175" t="str">
        <f t="shared" ref="T3208:CD3208" si="4491">T3191</f>
        <v>T$13</v>
      </c>
      <c r="U3208" s="175" t="str">
        <f t="shared" si="4491"/>
        <v>U$13</v>
      </c>
      <c r="V3208" s="175" t="str">
        <f t="shared" si="4491"/>
        <v>V$13</v>
      </c>
      <c r="W3208" s="175" t="str">
        <f t="shared" si="4491"/>
        <v>W$13</v>
      </c>
      <c r="X3208" s="175" t="str">
        <f t="shared" si="4491"/>
        <v>X$13</v>
      </c>
      <c r="Y3208" s="175" t="str">
        <f t="shared" si="4491"/>
        <v>Y$13</v>
      </c>
      <c r="Z3208" s="175" t="str">
        <f t="shared" si="4491"/>
        <v>Z$13</v>
      </c>
      <c r="AA3208" s="175" t="str">
        <f t="shared" si="4491"/>
        <v>AA$13</v>
      </c>
      <c r="AB3208" s="175" t="str">
        <f t="shared" si="4491"/>
        <v>AB$13</v>
      </c>
      <c r="AC3208" s="175" t="str">
        <f t="shared" si="4491"/>
        <v>AC$13</v>
      </c>
      <c r="AD3208" s="175" t="str">
        <f t="shared" si="4491"/>
        <v>AD$13</v>
      </c>
      <c r="AE3208" s="175" t="str">
        <f t="shared" si="4491"/>
        <v>AE$13</v>
      </c>
      <c r="AF3208" s="175" t="str">
        <f t="shared" si="4491"/>
        <v>AF$13</v>
      </c>
      <c r="AG3208" s="175" t="str">
        <f t="shared" si="4491"/>
        <v>AG$13</v>
      </c>
      <c r="AH3208" s="175" t="str">
        <f t="shared" si="4491"/>
        <v>AH$13</v>
      </c>
      <c r="AI3208" s="175" t="str">
        <f t="shared" si="4491"/>
        <v>AI$13</v>
      </c>
      <c r="AJ3208" s="175" t="str">
        <f t="shared" si="4491"/>
        <v>AJ$13</v>
      </c>
      <c r="AK3208" s="175" t="str">
        <f t="shared" si="4491"/>
        <v>AK$13</v>
      </c>
      <c r="AL3208" s="175" t="str">
        <f t="shared" si="4491"/>
        <v>AL$13</v>
      </c>
      <c r="AM3208" s="175" t="str">
        <f t="shared" si="4491"/>
        <v>AM$13</v>
      </c>
      <c r="AN3208" s="175" t="str">
        <f t="shared" si="4491"/>
        <v>AN$13</v>
      </c>
      <c r="AO3208" s="175" t="str">
        <f t="shared" si="4491"/>
        <v>AO$13</v>
      </c>
      <c r="AP3208" s="175" t="str">
        <f t="shared" si="4491"/>
        <v>AP$13</v>
      </c>
      <c r="AQ3208" s="175" t="str">
        <f t="shared" si="4491"/>
        <v>AQ$13</v>
      </c>
      <c r="AR3208" s="175" t="str">
        <f t="shared" si="4491"/>
        <v>AR$13</v>
      </c>
      <c r="AS3208" s="175" t="str">
        <f t="shared" si="4491"/>
        <v>AS$13</v>
      </c>
      <c r="AT3208" s="175" t="str">
        <f t="shared" si="4491"/>
        <v>AT$13</v>
      </c>
      <c r="AU3208" s="175" t="str">
        <f t="shared" si="4491"/>
        <v>AU$13</v>
      </c>
      <c r="AV3208" s="175" t="str">
        <f t="shared" si="4491"/>
        <v>AV$13</v>
      </c>
      <c r="AW3208" s="175" t="str">
        <f t="shared" si="4491"/>
        <v>AW$13</v>
      </c>
      <c r="AX3208" s="175" t="str">
        <f t="shared" si="4491"/>
        <v>AX$13</v>
      </c>
      <c r="AY3208" s="175" t="str">
        <f t="shared" si="4491"/>
        <v>AY$13</v>
      </c>
      <c r="AZ3208" s="175" t="str">
        <f t="shared" si="4491"/>
        <v>AZ$13</v>
      </c>
      <c r="BA3208" s="175" t="str">
        <f t="shared" si="4491"/>
        <v>BA$13</v>
      </c>
      <c r="BB3208" s="175" t="str">
        <f t="shared" si="4491"/>
        <v>BB$13</v>
      </c>
      <c r="BC3208" s="175" t="str">
        <f t="shared" si="4491"/>
        <v>BC$13</v>
      </c>
      <c r="BD3208" s="175" t="str">
        <f t="shared" si="4491"/>
        <v>BD$13</v>
      </c>
      <c r="BE3208" s="175" t="str">
        <f t="shared" si="4491"/>
        <v>BE$13</v>
      </c>
      <c r="BF3208" s="175" t="str">
        <f t="shared" si="4491"/>
        <v>BF$13</v>
      </c>
      <c r="BG3208" s="175" t="str">
        <f t="shared" si="4491"/>
        <v>BG$13</v>
      </c>
      <c r="BH3208" s="175" t="str">
        <f t="shared" si="4491"/>
        <v>BH$13</v>
      </c>
      <c r="BI3208" s="175" t="str">
        <f t="shared" si="4491"/>
        <v>BI$13</v>
      </c>
      <c r="BJ3208" s="175" t="str">
        <f t="shared" si="4491"/>
        <v>BJ$13</v>
      </c>
      <c r="BK3208" s="175" t="str">
        <f t="shared" si="4491"/>
        <v>BK$13</v>
      </c>
      <c r="BL3208" s="175" t="str">
        <f t="shared" si="4491"/>
        <v>BL$13</v>
      </c>
      <c r="BM3208" s="175" t="str">
        <f t="shared" si="4491"/>
        <v>BM$13</v>
      </c>
      <c r="BN3208" s="175" t="str">
        <f t="shared" si="4491"/>
        <v>BN$13</v>
      </c>
      <c r="BO3208" s="175" t="str">
        <f t="shared" si="4491"/>
        <v>BO$13</v>
      </c>
      <c r="BP3208" s="175" t="str">
        <f t="shared" si="4491"/>
        <v>BP$13</v>
      </c>
      <c r="BQ3208" s="175" t="str">
        <f t="shared" si="4491"/>
        <v>BQ$13</v>
      </c>
      <c r="BR3208" s="175" t="str">
        <f t="shared" si="4491"/>
        <v>BR$13</v>
      </c>
      <c r="BS3208" s="175" t="str">
        <f t="shared" si="4491"/>
        <v>BS$13</v>
      </c>
      <c r="BT3208" s="175" t="str">
        <f t="shared" si="4491"/>
        <v>BT$13</v>
      </c>
      <c r="BU3208" s="175" t="str">
        <f t="shared" si="4491"/>
        <v>BU$13</v>
      </c>
      <c r="BV3208" s="175" t="str">
        <f t="shared" si="4491"/>
        <v>BV$13</v>
      </c>
      <c r="BW3208" s="175" t="str">
        <f t="shared" si="4491"/>
        <v>BW$13</v>
      </c>
      <c r="BX3208" s="175" t="str">
        <f t="shared" si="4491"/>
        <v>BX$13</v>
      </c>
      <c r="BY3208" s="175" t="str">
        <f t="shared" si="4491"/>
        <v>BY$13</v>
      </c>
      <c r="BZ3208" s="175" t="str">
        <f t="shared" si="4491"/>
        <v>BZ$13</v>
      </c>
      <c r="CA3208" s="175" t="str">
        <f t="shared" si="4491"/>
        <v>CA$13</v>
      </c>
      <c r="CB3208" s="175" t="str">
        <f t="shared" si="4491"/>
        <v>CB$13</v>
      </c>
      <c r="CC3208" s="175" t="str">
        <f t="shared" si="4491"/>
        <v>CC$13</v>
      </c>
      <c r="CD3208" s="175" t="str">
        <f t="shared" si="4491"/>
        <v>CD$13</v>
      </c>
      <c r="CE3208" s="175" t="str">
        <f t="shared" ref="CE3208:CK3208" si="4492">CE3191</f>
        <v>CE$13</v>
      </c>
      <c r="CF3208" s="175" t="str">
        <f t="shared" si="4492"/>
        <v>CF$13</v>
      </c>
      <c r="CG3208" s="175" t="str">
        <f t="shared" si="4492"/>
        <v>CG$13</v>
      </c>
      <c r="CH3208" s="175" t="str">
        <f t="shared" si="4492"/>
        <v>CH$13</v>
      </c>
      <c r="CI3208" s="175" t="str">
        <f t="shared" si="4492"/>
        <v>CI$13</v>
      </c>
      <c r="CJ3208" s="175" t="str">
        <f t="shared" si="4492"/>
        <v>CJ$13</v>
      </c>
      <c r="CK3208" s="175" t="str">
        <f t="shared" si="4492"/>
        <v>CK$13</v>
      </c>
      <c r="CL3208" s="175" t="str">
        <f t="shared" ref="CL3208" si="4493">CL3191</f>
        <v>CL$13</v>
      </c>
    </row>
    <row r="3209" spans="2:90" x14ac:dyDescent="0.4">
      <c r="B3209" s="132" t="str">
        <f t="shared" si="4485"/>
        <v>Simple accounts payble - IS driven:</v>
      </c>
      <c r="D3209" t="s">
        <v>408</v>
      </c>
      <c r="E3209" s="8" t="str">
        <f t="shared" si="4435"/>
        <v>3209 WCUR-IS</v>
      </c>
      <c r="G3209" t="s">
        <v>332</v>
      </c>
      <c r="H3209" s="12"/>
      <c r="I3209" s="60"/>
      <c r="J3209" s="60"/>
      <c r="K3209" s="15"/>
      <c r="L3209" s="15"/>
      <c r="M3209" s="15"/>
      <c r="N3209" s="15"/>
      <c r="O3209" s="15"/>
      <c r="P3209" s="15"/>
      <c r="R3209" s="15"/>
      <c r="S3209" s="175">
        <f t="shared" ref="S3209" si="4494">S3192</f>
        <v>0</v>
      </c>
      <c r="T3209" s="175">
        <f t="shared" ref="T3209:CD3209" si="4495">T3192</f>
        <v>0</v>
      </c>
      <c r="U3209" s="175">
        <f t="shared" si="4495"/>
        <v>0</v>
      </c>
      <c r="V3209" s="175">
        <f t="shared" si="4495"/>
        <v>0</v>
      </c>
      <c r="W3209" s="175">
        <f t="shared" si="4495"/>
        <v>0</v>
      </c>
      <c r="X3209" s="175">
        <f t="shared" si="4495"/>
        <v>0</v>
      </c>
      <c r="Y3209" s="175">
        <f t="shared" si="4495"/>
        <v>0</v>
      </c>
      <c r="Z3209" s="175">
        <f t="shared" si="4495"/>
        <v>0</v>
      </c>
      <c r="AA3209" s="175">
        <f t="shared" si="4495"/>
        <v>0</v>
      </c>
      <c r="AB3209" s="175">
        <f t="shared" si="4495"/>
        <v>0</v>
      </c>
      <c r="AC3209" s="175">
        <f t="shared" si="4495"/>
        <v>0</v>
      </c>
      <c r="AD3209" s="175">
        <f t="shared" si="4495"/>
        <v>0</v>
      </c>
      <c r="AE3209" s="175">
        <f t="shared" si="4495"/>
        <v>0</v>
      </c>
      <c r="AF3209" s="175">
        <f t="shared" si="4495"/>
        <v>0</v>
      </c>
      <c r="AG3209" s="175">
        <f t="shared" si="4495"/>
        <v>0</v>
      </c>
      <c r="AH3209" s="175">
        <f t="shared" si="4495"/>
        <v>0</v>
      </c>
      <c r="AI3209" s="175">
        <f t="shared" si="4495"/>
        <v>0</v>
      </c>
      <c r="AJ3209" s="175">
        <f t="shared" si="4495"/>
        <v>0</v>
      </c>
      <c r="AK3209" s="175">
        <f t="shared" si="4495"/>
        <v>0</v>
      </c>
      <c r="AL3209" s="175">
        <f t="shared" si="4495"/>
        <v>0</v>
      </c>
      <c r="AM3209" s="175">
        <f t="shared" si="4495"/>
        <v>0</v>
      </c>
      <c r="AN3209" s="175">
        <f t="shared" si="4495"/>
        <v>0</v>
      </c>
      <c r="AO3209" s="175">
        <f t="shared" si="4495"/>
        <v>0</v>
      </c>
      <c r="AP3209" s="175">
        <f t="shared" si="4495"/>
        <v>0</v>
      </c>
      <c r="AQ3209" s="175">
        <f t="shared" si="4495"/>
        <v>0</v>
      </c>
      <c r="AR3209" s="175">
        <f t="shared" si="4495"/>
        <v>0</v>
      </c>
      <c r="AS3209" s="175">
        <f t="shared" si="4495"/>
        <v>0</v>
      </c>
      <c r="AT3209" s="175">
        <f t="shared" si="4495"/>
        <v>0</v>
      </c>
      <c r="AU3209" s="175">
        <f t="shared" si="4495"/>
        <v>0</v>
      </c>
      <c r="AV3209" s="175">
        <f t="shared" si="4495"/>
        <v>0</v>
      </c>
      <c r="AW3209" s="175">
        <f t="shared" si="4495"/>
        <v>0</v>
      </c>
      <c r="AX3209" s="175">
        <f t="shared" si="4495"/>
        <v>0</v>
      </c>
      <c r="AY3209" s="175">
        <f t="shared" si="4495"/>
        <v>0</v>
      </c>
      <c r="AZ3209" s="175">
        <f t="shared" si="4495"/>
        <v>0</v>
      </c>
      <c r="BA3209" s="175">
        <f t="shared" si="4495"/>
        <v>0</v>
      </c>
      <c r="BB3209" s="175">
        <f t="shared" si="4495"/>
        <v>0</v>
      </c>
      <c r="BC3209" s="175">
        <f t="shared" si="4495"/>
        <v>0</v>
      </c>
      <c r="BD3209" s="175">
        <f t="shared" si="4495"/>
        <v>0</v>
      </c>
      <c r="BE3209" s="175">
        <f t="shared" si="4495"/>
        <v>0</v>
      </c>
      <c r="BF3209" s="175">
        <f t="shared" si="4495"/>
        <v>0</v>
      </c>
      <c r="BG3209" s="175">
        <f t="shared" si="4495"/>
        <v>0</v>
      </c>
      <c r="BH3209" s="175">
        <f t="shared" si="4495"/>
        <v>0</v>
      </c>
      <c r="BI3209" s="175">
        <f t="shared" si="4495"/>
        <v>0</v>
      </c>
      <c r="BJ3209" s="175">
        <f t="shared" si="4495"/>
        <v>0</v>
      </c>
      <c r="BK3209" s="175">
        <f t="shared" si="4495"/>
        <v>0</v>
      </c>
      <c r="BL3209" s="175">
        <f t="shared" si="4495"/>
        <v>0</v>
      </c>
      <c r="BM3209" s="175">
        <f t="shared" si="4495"/>
        <v>0</v>
      </c>
      <c r="BN3209" s="175">
        <f t="shared" si="4495"/>
        <v>0</v>
      </c>
      <c r="BO3209" s="175">
        <f t="shared" si="4495"/>
        <v>0</v>
      </c>
      <c r="BP3209" s="175">
        <f t="shared" si="4495"/>
        <v>0</v>
      </c>
      <c r="BQ3209" s="175">
        <f t="shared" si="4495"/>
        <v>0</v>
      </c>
      <c r="BR3209" s="175">
        <f t="shared" si="4495"/>
        <v>0</v>
      </c>
      <c r="BS3209" s="175">
        <f t="shared" si="4495"/>
        <v>0</v>
      </c>
      <c r="BT3209" s="175">
        <f t="shared" si="4495"/>
        <v>0</v>
      </c>
      <c r="BU3209" s="175">
        <f t="shared" si="4495"/>
        <v>0</v>
      </c>
      <c r="BV3209" s="175">
        <f t="shared" si="4495"/>
        <v>0</v>
      </c>
      <c r="BW3209" s="175">
        <f t="shared" si="4495"/>
        <v>0</v>
      </c>
      <c r="BX3209" s="175">
        <f t="shared" si="4495"/>
        <v>0</v>
      </c>
      <c r="BY3209" s="175">
        <f t="shared" si="4495"/>
        <v>0</v>
      </c>
      <c r="BZ3209" s="175">
        <f t="shared" si="4495"/>
        <v>0</v>
      </c>
      <c r="CA3209" s="175">
        <f t="shared" si="4495"/>
        <v>0</v>
      </c>
      <c r="CB3209" s="175">
        <f t="shared" si="4495"/>
        <v>0</v>
      </c>
      <c r="CC3209" s="175">
        <f t="shared" si="4495"/>
        <v>0</v>
      </c>
      <c r="CD3209" s="175">
        <f t="shared" si="4495"/>
        <v>0</v>
      </c>
      <c r="CE3209" s="175">
        <f t="shared" ref="CE3209:CK3209" si="4496">CE3192</f>
        <v>0</v>
      </c>
      <c r="CF3209" s="175">
        <f t="shared" si="4496"/>
        <v>0</v>
      </c>
      <c r="CG3209" s="175">
        <f t="shared" si="4496"/>
        <v>0</v>
      </c>
      <c r="CH3209" s="175">
        <f t="shared" si="4496"/>
        <v>0</v>
      </c>
      <c r="CI3209" s="175">
        <f t="shared" si="4496"/>
        <v>0</v>
      </c>
      <c r="CJ3209" s="175">
        <f t="shared" si="4496"/>
        <v>0</v>
      </c>
      <c r="CK3209" s="175">
        <f t="shared" si="4496"/>
        <v>0</v>
      </c>
      <c r="CL3209" s="175">
        <f t="shared" ref="CL3209" si="4497">CL3192</f>
        <v>0</v>
      </c>
    </row>
    <row r="3210" spans="2:90" x14ac:dyDescent="0.4">
      <c r="B3210" s="187" t="str">
        <f>SUBSTITUTE(TRIM(MID(B3196, SEARCH("-", B3196) + 1, LEN(B3196))),":","")</f>
        <v>IS driven</v>
      </c>
      <c r="D3210" t="s">
        <v>408</v>
      </c>
      <c r="E3210" s="8" t="str">
        <f t="shared" si="4435"/>
        <v>3210 WCUR-IS</v>
      </c>
      <c r="G3210" t="s">
        <v>332</v>
      </c>
      <c r="H3210" s="12"/>
      <c r="I3210" s="60"/>
      <c r="J3210" s="60"/>
      <c r="K3210" s="15"/>
      <c r="L3210" s="15"/>
      <c r="M3210" s="15"/>
      <c r="N3210" s="15"/>
      <c r="O3210" s="15"/>
      <c r="P3210" s="15"/>
      <c r="R3210" s="15"/>
    </row>
    <row r="3211" spans="2:90" x14ac:dyDescent="0.4">
      <c r="B3211" s="132" t="str">
        <f t="shared" si="4485"/>
        <v>Secondary revenue driver</v>
      </c>
      <c r="D3211" t="s">
        <v>408</v>
      </c>
      <c r="E3211" s="8" t="str">
        <f t="shared" si="4435"/>
        <v>3211 WCUR-IS</v>
      </c>
      <c r="G3211" t="s">
        <v>332</v>
      </c>
      <c r="H3211" s="12"/>
      <c r="I3211" s="60"/>
      <c r="J3211" s="60"/>
      <c r="K3211" s="15"/>
      <c r="L3211" s="15"/>
      <c r="M3211" s="15"/>
      <c r="N3211" s="15"/>
      <c r="O3211" s="15"/>
      <c r="P3211" s="15"/>
      <c r="R3211" s="15"/>
      <c r="S3211" s="208" t="str">
        <f t="shared" ref="S3211" si="4498">ADDRESS(ROW(S3200),COLUMN(S3200),2)</f>
        <v>S$3200</v>
      </c>
      <c r="T3211" s="208" t="str">
        <f t="shared" ref="T3211:AX3211" si="4499">ADDRESS(ROW(T3200),COLUMN(T3200),2)</f>
        <v>T$3200</v>
      </c>
      <c r="U3211" s="208" t="str">
        <f t="shared" si="4499"/>
        <v>U$3200</v>
      </c>
      <c r="V3211" s="208" t="str">
        <f t="shared" si="4499"/>
        <v>V$3200</v>
      </c>
      <c r="W3211" s="208" t="str">
        <f t="shared" si="4499"/>
        <v>W$3200</v>
      </c>
      <c r="X3211" s="208" t="str">
        <f t="shared" si="4499"/>
        <v>X$3200</v>
      </c>
      <c r="Y3211" s="208" t="str">
        <f t="shared" si="4499"/>
        <v>Y$3200</v>
      </c>
      <c r="Z3211" s="208" t="str">
        <f t="shared" si="4499"/>
        <v>Z$3200</v>
      </c>
      <c r="AA3211" s="208" t="str">
        <f t="shared" si="4499"/>
        <v>AA$3200</v>
      </c>
      <c r="AB3211" s="208" t="str">
        <f t="shared" si="4499"/>
        <v>AB$3200</v>
      </c>
      <c r="AC3211" s="208" t="str">
        <f t="shared" si="4499"/>
        <v>AC$3200</v>
      </c>
      <c r="AD3211" s="208" t="str">
        <f t="shared" si="4499"/>
        <v>AD$3200</v>
      </c>
      <c r="AE3211" s="208" t="str">
        <f t="shared" si="4499"/>
        <v>AE$3200</v>
      </c>
      <c r="AF3211" s="208" t="str">
        <f t="shared" si="4499"/>
        <v>AF$3200</v>
      </c>
      <c r="AG3211" s="208" t="str">
        <f t="shared" si="4499"/>
        <v>AG$3200</v>
      </c>
      <c r="AH3211" s="208" t="str">
        <f t="shared" si="4499"/>
        <v>AH$3200</v>
      </c>
      <c r="AI3211" s="208" t="str">
        <f t="shared" si="4499"/>
        <v>AI$3200</v>
      </c>
      <c r="AJ3211" s="208" t="str">
        <f t="shared" si="4499"/>
        <v>AJ$3200</v>
      </c>
      <c r="AK3211" s="208" t="str">
        <f t="shared" si="4499"/>
        <v>AK$3200</v>
      </c>
      <c r="AL3211" s="208" t="str">
        <f t="shared" si="4499"/>
        <v>AL$3200</v>
      </c>
      <c r="AM3211" s="208" t="str">
        <f t="shared" si="4499"/>
        <v>AM$3200</v>
      </c>
      <c r="AN3211" s="208" t="str">
        <f t="shared" si="4499"/>
        <v>AN$3200</v>
      </c>
      <c r="AO3211" s="208" t="str">
        <f t="shared" si="4499"/>
        <v>AO$3200</v>
      </c>
      <c r="AP3211" s="208" t="str">
        <f t="shared" si="4499"/>
        <v>AP$3200</v>
      </c>
      <c r="AQ3211" s="208" t="str">
        <f t="shared" si="4499"/>
        <v>AQ$3200</v>
      </c>
      <c r="AR3211" s="208" t="str">
        <f t="shared" si="4499"/>
        <v>AR$3200</v>
      </c>
      <c r="AS3211" s="208" t="str">
        <f t="shared" si="4499"/>
        <v>AS$3200</v>
      </c>
      <c r="AT3211" s="208" t="str">
        <f t="shared" si="4499"/>
        <v>AT$3200</v>
      </c>
      <c r="AU3211" s="208" t="str">
        <f t="shared" si="4499"/>
        <v>AU$3200</v>
      </c>
      <c r="AV3211" s="208" t="str">
        <f t="shared" si="4499"/>
        <v>AV$3200</v>
      </c>
      <c r="AW3211" s="208" t="str">
        <f t="shared" si="4499"/>
        <v>AW$3200</v>
      </c>
      <c r="AX3211" s="208" t="str">
        <f t="shared" si="4499"/>
        <v>AX$3200</v>
      </c>
      <c r="AY3211" s="208" t="str">
        <f t="shared" ref="AY3211:CD3211" si="4500">ADDRESS(ROW(AY3200),COLUMN(AY3200),2)</f>
        <v>AY$3200</v>
      </c>
      <c r="AZ3211" s="208" t="str">
        <f t="shared" si="4500"/>
        <v>AZ$3200</v>
      </c>
      <c r="BA3211" s="208" t="str">
        <f t="shared" si="4500"/>
        <v>BA$3200</v>
      </c>
      <c r="BB3211" s="208" t="str">
        <f t="shared" si="4500"/>
        <v>BB$3200</v>
      </c>
      <c r="BC3211" s="208" t="str">
        <f t="shared" si="4500"/>
        <v>BC$3200</v>
      </c>
      <c r="BD3211" s="208" t="str">
        <f t="shared" si="4500"/>
        <v>BD$3200</v>
      </c>
      <c r="BE3211" s="208" t="str">
        <f t="shared" si="4500"/>
        <v>BE$3200</v>
      </c>
      <c r="BF3211" s="208" t="str">
        <f t="shared" si="4500"/>
        <v>BF$3200</v>
      </c>
      <c r="BG3211" s="208" t="str">
        <f t="shared" si="4500"/>
        <v>BG$3200</v>
      </c>
      <c r="BH3211" s="208" t="str">
        <f t="shared" si="4500"/>
        <v>BH$3200</v>
      </c>
      <c r="BI3211" s="208" t="str">
        <f t="shared" si="4500"/>
        <v>BI$3200</v>
      </c>
      <c r="BJ3211" s="208" t="str">
        <f t="shared" si="4500"/>
        <v>BJ$3200</v>
      </c>
      <c r="BK3211" s="208" t="str">
        <f t="shared" si="4500"/>
        <v>BK$3200</v>
      </c>
      <c r="BL3211" s="208" t="str">
        <f t="shared" si="4500"/>
        <v>BL$3200</v>
      </c>
      <c r="BM3211" s="208" t="str">
        <f t="shared" si="4500"/>
        <v>BM$3200</v>
      </c>
      <c r="BN3211" s="208" t="str">
        <f t="shared" si="4500"/>
        <v>BN$3200</v>
      </c>
      <c r="BO3211" s="208" t="str">
        <f t="shared" si="4500"/>
        <v>BO$3200</v>
      </c>
      <c r="BP3211" s="208" t="str">
        <f t="shared" si="4500"/>
        <v>BP$3200</v>
      </c>
      <c r="BQ3211" s="208" t="str">
        <f t="shared" si="4500"/>
        <v>BQ$3200</v>
      </c>
      <c r="BR3211" s="208" t="str">
        <f t="shared" si="4500"/>
        <v>BR$3200</v>
      </c>
      <c r="BS3211" s="208" t="str">
        <f t="shared" si="4500"/>
        <v>BS$3200</v>
      </c>
      <c r="BT3211" s="208" t="str">
        <f t="shared" si="4500"/>
        <v>BT$3200</v>
      </c>
      <c r="BU3211" s="208" t="str">
        <f t="shared" si="4500"/>
        <v>BU$3200</v>
      </c>
      <c r="BV3211" s="208" t="str">
        <f t="shared" si="4500"/>
        <v>BV$3200</v>
      </c>
      <c r="BW3211" s="208" t="str">
        <f t="shared" si="4500"/>
        <v>BW$3200</v>
      </c>
      <c r="BX3211" s="208" t="str">
        <f t="shared" si="4500"/>
        <v>BX$3200</v>
      </c>
      <c r="BY3211" s="208" t="str">
        <f t="shared" si="4500"/>
        <v>BY$3200</v>
      </c>
      <c r="BZ3211" s="208" t="str">
        <f t="shared" si="4500"/>
        <v>BZ$3200</v>
      </c>
      <c r="CA3211" s="208" t="str">
        <f t="shared" si="4500"/>
        <v>CA$3200</v>
      </c>
      <c r="CB3211" s="208" t="str">
        <f t="shared" si="4500"/>
        <v>CB$3200</v>
      </c>
      <c r="CC3211" s="208" t="str">
        <f t="shared" si="4500"/>
        <v>CC$3200</v>
      </c>
      <c r="CD3211" s="208" t="str">
        <f t="shared" si="4500"/>
        <v>CD$3200</v>
      </c>
      <c r="CE3211" s="208" t="str">
        <f t="shared" ref="CE3211:CK3211" si="4501">ADDRESS(ROW(CE3200),COLUMN(CE3200),2)</f>
        <v>CE$3200</v>
      </c>
      <c r="CF3211" s="208" t="str">
        <f t="shared" si="4501"/>
        <v>CF$3200</v>
      </c>
      <c r="CG3211" s="208" t="str">
        <f t="shared" si="4501"/>
        <v>CG$3200</v>
      </c>
      <c r="CH3211" s="208" t="str">
        <f t="shared" si="4501"/>
        <v>CH$3200</v>
      </c>
      <c r="CI3211" s="208" t="str">
        <f t="shared" si="4501"/>
        <v>CI$3200</v>
      </c>
      <c r="CJ3211" s="208" t="str">
        <f t="shared" si="4501"/>
        <v>CJ$3200</v>
      </c>
      <c r="CK3211" s="208" t="str">
        <f t="shared" si="4501"/>
        <v>CK$3200</v>
      </c>
      <c r="CL3211" s="208" t="str">
        <f t="shared" ref="CL3211" si="4502">ADDRESS(ROW(CL3200),COLUMN(CL3200),2)</f>
        <v>CL$3200</v>
      </c>
    </row>
    <row r="3212" spans="2:90" x14ac:dyDescent="0.4">
      <c r="B3212" s="132" t="str">
        <f t="shared" si="4485"/>
        <v>Secondary volume driver</v>
      </c>
      <c r="D3212" t="s">
        <v>408</v>
      </c>
      <c r="E3212" s="8" t="str">
        <f t="shared" ref="E3212" si="4503">ROW()&amp;" "&amp;D3212</f>
        <v>3212 WCUR-IS</v>
      </c>
      <c r="G3212" t="s">
        <v>332</v>
      </c>
      <c r="S3212" s="208" t="str">
        <f t="shared" ref="S3212" si="4504">ADDRESS(ROW(S3199),COLUMN(S3199),2)</f>
        <v>S$3199</v>
      </c>
      <c r="T3212" s="208" t="str">
        <f t="shared" ref="T3212:AX3212" si="4505">ADDRESS(ROW(T3199),COLUMN(T3199),2)</f>
        <v>T$3199</v>
      </c>
      <c r="U3212" s="208" t="str">
        <f t="shared" si="4505"/>
        <v>U$3199</v>
      </c>
      <c r="V3212" s="208" t="str">
        <f t="shared" si="4505"/>
        <v>V$3199</v>
      </c>
      <c r="W3212" s="208" t="str">
        <f t="shared" si="4505"/>
        <v>W$3199</v>
      </c>
      <c r="X3212" s="208" t="str">
        <f t="shared" si="4505"/>
        <v>X$3199</v>
      </c>
      <c r="Y3212" s="208" t="str">
        <f t="shared" si="4505"/>
        <v>Y$3199</v>
      </c>
      <c r="Z3212" s="208" t="str">
        <f t="shared" si="4505"/>
        <v>Z$3199</v>
      </c>
      <c r="AA3212" s="208" t="str">
        <f t="shared" si="4505"/>
        <v>AA$3199</v>
      </c>
      <c r="AB3212" s="208" t="str">
        <f t="shared" si="4505"/>
        <v>AB$3199</v>
      </c>
      <c r="AC3212" s="208" t="str">
        <f t="shared" si="4505"/>
        <v>AC$3199</v>
      </c>
      <c r="AD3212" s="208" t="str">
        <f t="shared" si="4505"/>
        <v>AD$3199</v>
      </c>
      <c r="AE3212" s="208" t="str">
        <f t="shared" si="4505"/>
        <v>AE$3199</v>
      </c>
      <c r="AF3212" s="208" t="str">
        <f t="shared" si="4505"/>
        <v>AF$3199</v>
      </c>
      <c r="AG3212" s="208" t="str">
        <f t="shared" si="4505"/>
        <v>AG$3199</v>
      </c>
      <c r="AH3212" s="208" t="str">
        <f t="shared" si="4505"/>
        <v>AH$3199</v>
      </c>
      <c r="AI3212" s="208" t="str">
        <f t="shared" si="4505"/>
        <v>AI$3199</v>
      </c>
      <c r="AJ3212" s="208" t="str">
        <f t="shared" si="4505"/>
        <v>AJ$3199</v>
      </c>
      <c r="AK3212" s="208" t="str">
        <f t="shared" si="4505"/>
        <v>AK$3199</v>
      </c>
      <c r="AL3212" s="208" t="str">
        <f t="shared" si="4505"/>
        <v>AL$3199</v>
      </c>
      <c r="AM3212" s="208" t="str">
        <f t="shared" si="4505"/>
        <v>AM$3199</v>
      </c>
      <c r="AN3212" s="208" t="str">
        <f t="shared" si="4505"/>
        <v>AN$3199</v>
      </c>
      <c r="AO3212" s="208" t="str">
        <f t="shared" si="4505"/>
        <v>AO$3199</v>
      </c>
      <c r="AP3212" s="208" t="str">
        <f t="shared" si="4505"/>
        <v>AP$3199</v>
      </c>
      <c r="AQ3212" s="208" t="str">
        <f t="shared" si="4505"/>
        <v>AQ$3199</v>
      </c>
      <c r="AR3212" s="208" t="str">
        <f t="shared" si="4505"/>
        <v>AR$3199</v>
      </c>
      <c r="AS3212" s="208" t="str">
        <f t="shared" si="4505"/>
        <v>AS$3199</v>
      </c>
      <c r="AT3212" s="208" t="str">
        <f t="shared" si="4505"/>
        <v>AT$3199</v>
      </c>
      <c r="AU3212" s="208" t="str">
        <f t="shared" si="4505"/>
        <v>AU$3199</v>
      </c>
      <c r="AV3212" s="208" t="str">
        <f t="shared" si="4505"/>
        <v>AV$3199</v>
      </c>
      <c r="AW3212" s="208" t="str">
        <f t="shared" si="4505"/>
        <v>AW$3199</v>
      </c>
      <c r="AX3212" s="208" t="str">
        <f t="shared" si="4505"/>
        <v>AX$3199</v>
      </c>
      <c r="AY3212" s="208" t="str">
        <f t="shared" ref="AY3212:CD3212" si="4506">ADDRESS(ROW(AY3199),COLUMN(AY3199),2)</f>
        <v>AY$3199</v>
      </c>
      <c r="AZ3212" s="208" t="str">
        <f t="shared" si="4506"/>
        <v>AZ$3199</v>
      </c>
      <c r="BA3212" s="208" t="str">
        <f t="shared" si="4506"/>
        <v>BA$3199</v>
      </c>
      <c r="BB3212" s="208" t="str">
        <f t="shared" si="4506"/>
        <v>BB$3199</v>
      </c>
      <c r="BC3212" s="208" t="str">
        <f t="shared" si="4506"/>
        <v>BC$3199</v>
      </c>
      <c r="BD3212" s="208" t="str">
        <f t="shared" si="4506"/>
        <v>BD$3199</v>
      </c>
      <c r="BE3212" s="208" t="str">
        <f t="shared" si="4506"/>
        <v>BE$3199</v>
      </c>
      <c r="BF3212" s="208" t="str">
        <f t="shared" si="4506"/>
        <v>BF$3199</v>
      </c>
      <c r="BG3212" s="208" t="str">
        <f t="shared" si="4506"/>
        <v>BG$3199</v>
      </c>
      <c r="BH3212" s="208" t="str">
        <f t="shared" si="4506"/>
        <v>BH$3199</v>
      </c>
      <c r="BI3212" s="208" t="str">
        <f t="shared" si="4506"/>
        <v>BI$3199</v>
      </c>
      <c r="BJ3212" s="208" t="str">
        <f t="shared" si="4506"/>
        <v>BJ$3199</v>
      </c>
      <c r="BK3212" s="208" t="str">
        <f t="shared" si="4506"/>
        <v>BK$3199</v>
      </c>
      <c r="BL3212" s="208" t="str">
        <f t="shared" si="4506"/>
        <v>BL$3199</v>
      </c>
      <c r="BM3212" s="208" t="str">
        <f t="shared" si="4506"/>
        <v>BM$3199</v>
      </c>
      <c r="BN3212" s="208" t="str">
        <f t="shared" si="4506"/>
        <v>BN$3199</v>
      </c>
      <c r="BO3212" s="208" t="str">
        <f t="shared" si="4506"/>
        <v>BO$3199</v>
      </c>
      <c r="BP3212" s="208" t="str">
        <f t="shared" si="4506"/>
        <v>BP$3199</v>
      </c>
      <c r="BQ3212" s="208" t="str">
        <f t="shared" si="4506"/>
        <v>BQ$3199</v>
      </c>
      <c r="BR3212" s="208" t="str">
        <f t="shared" si="4506"/>
        <v>BR$3199</v>
      </c>
      <c r="BS3212" s="208" t="str">
        <f t="shared" si="4506"/>
        <v>BS$3199</v>
      </c>
      <c r="BT3212" s="208" t="str">
        <f t="shared" si="4506"/>
        <v>BT$3199</v>
      </c>
      <c r="BU3212" s="208" t="str">
        <f t="shared" si="4506"/>
        <v>BU$3199</v>
      </c>
      <c r="BV3212" s="208" t="str">
        <f t="shared" si="4506"/>
        <v>BV$3199</v>
      </c>
      <c r="BW3212" s="208" t="str">
        <f t="shared" si="4506"/>
        <v>BW$3199</v>
      </c>
      <c r="BX3212" s="208" t="str">
        <f t="shared" si="4506"/>
        <v>BX$3199</v>
      </c>
      <c r="BY3212" s="208" t="str">
        <f t="shared" si="4506"/>
        <v>BY$3199</v>
      </c>
      <c r="BZ3212" s="208" t="str">
        <f t="shared" si="4506"/>
        <v>BZ$3199</v>
      </c>
      <c r="CA3212" s="208" t="str">
        <f t="shared" si="4506"/>
        <v>CA$3199</v>
      </c>
      <c r="CB3212" s="208" t="str">
        <f t="shared" si="4506"/>
        <v>CB$3199</v>
      </c>
      <c r="CC3212" s="208" t="str">
        <f t="shared" si="4506"/>
        <v>CC$3199</v>
      </c>
      <c r="CD3212" s="208" t="str">
        <f t="shared" si="4506"/>
        <v>CD$3199</v>
      </c>
      <c r="CE3212" s="208" t="str">
        <f t="shared" ref="CE3212:CK3212" si="4507">ADDRESS(ROW(CE3199),COLUMN(CE3199),2)</f>
        <v>CE$3199</v>
      </c>
      <c r="CF3212" s="208" t="str">
        <f t="shared" si="4507"/>
        <v>CF$3199</v>
      </c>
      <c r="CG3212" s="208" t="str">
        <f t="shared" si="4507"/>
        <v>CG$3199</v>
      </c>
      <c r="CH3212" s="208" t="str">
        <f t="shared" si="4507"/>
        <v>CH$3199</v>
      </c>
      <c r="CI3212" s="208" t="str">
        <f t="shared" si="4507"/>
        <v>CI$3199</v>
      </c>
      <c r="CJ3212" s="208" t="str">
        <f t="shared" si="4507"/>
        <v>CJ$3199</v>
      </c>
      <c r="CK3212" s="208" t="str">
        <f t="shared" si="4507"/>
        <v>CK$3199</v>
      </c>
      <c r="CL3212" s="208" t="str">
        <f t="shared" ref="CL3212" si="4508">ADDRESS(ROW(CL3199),COLUMN(CL3199),2)</f>
        <v>CL$3199</v>
      </c>
    </row>
    <row r="3214" spans="2:90" x14ac:dyDescent="0.4">
      <c r="B3214" s="171" t="s">
        <v>490</v>
      </c>
      <c r="E3214" s="8"/>
      <c r="H3214" s="170"/>
      <c r="I3214" s="172"/>
      <c r="J3214" s="172"/>
      <c r="K3214" s="193"/>
      <c r="L3214" s="193"/>
      <c r="M3214" s="193"/>
      <c r="N3214" s="193"/>
      <c r="O3214" s="193"/>
      <c r="P3214" s="193"/>
      <c r="R3214" s="194"/>
      <c r="S3214" s="170"/>
      <c r="T3214" s="170"/>
      <c r="U3214" s="170"/>
      <c r="V3214" s="170"/>
      <c r="W3214" s="170"/>
      <c r="X3214" s="170"/>
      <c r="Y3214" s="170"/>
      <c r="Z3214" s="170"/>
      <c r="AA3214" s="170"/>
      <c r="AB3214" s="170"/>
      <c r="AC3214" s="170"/>
      <c r="AD3214" s="170"/>
      <c r="AE3214" s="170"/>
      <c r="AF3214" s="170"/>
      <c r="AG3214" s="170"/>
      <c r="AH3214" s="170"/>
      <c r="AI3214" s="170"/>
      <c r="AJ3214" s="170"/>
      <c r="AK3214" s="170"/>
      <c r="AL3214" s="170"/>
      <c r="AM3214" s="170"/>
      <c r="AN3214" s="170"/>
      <c r="AO3214" s="170"/>
      <c r="AP3214" s="170"/>
      <c r="AQ3214" s="170"/>
      <c r="AR3214" s="170"/>
      <c r="AS3214" s="170"/>
      <c r="AT3214" s="170"/>
      <c r="AU3214" s="170"/>
      <c r="AV3214" s="170"/>
      <c r="AW3214" s="170"/>
      <c r="AX3214" s="170"/>
      <c r="AY3214" s="170"/>
      <c r="AZ3214" s="170"/>
      <c r="BA3214" s="170"/>
      <c r="BB3214" s="170"/>
      <c r="BC3214" s="170"/>
      <c r="BD3214" s="170"/>
      <c r="BE3214" s="170"/>
      <c r="BF3214" s="170"/>
      <c r="BG3214" s="170"/>
      <c r="BH3214" s="170"/>
      <c r="BI3214" s="170"/>
      <c r="BJ3214" s="170"/>
      <c r="BK3214" s="170"/>
      <c r="BL3214" s="170"/>
      <c r="BM3214" s="170"/>
      <c r="BN3214" s="170"/>
      <c r="BO3214" s="170"/>
      <c r="BP3214" s="170"/>
      <c r="BQ3214" s="170"/>
      <c r="BR3214" s="170"/>
      <c r="BS3214" s="170"/>
      <c r="BT3214" s="170"/>
      <c r="BU3214" s="170"/>
      <c r="BV3214" s="170"/>
      <c r="BW3214" s="170"/>
      <c r="BX3214" s="170"/>
      <c r="BY3214" s="170"/>
      <c r="BZ3214" s="170"/>
      <c r="CA3214" s="170"/>
      <c r="CB3214" s="170"/>
      <c r="CC3214" s="170"/>
      <c r="CD3214" s="170"/>
      <c r="CE3214" s="170"/>
      <c r="CF3214" s="170"/>
      <c r="CG3214" s="170"/>
      <c r="CH3214" s="170"/>
      <c r="CI3214" s="170"/>
      <c r="CJ3214" s="170"/>
      <c r="CK3214" s="170"/>
      <c r="CL3214" s="170"/>
    </row>
    <row r="3215" spans="2:90" x14ac:dyDescent="0.4">
      <c r="B3215" s="171" t="s">
        <v>492</v>
      </c>
      <c r="E3215" s="8"/>
      <c r="H3215" s="170"/>
      <c r="I3215" s="172"/>
      <c r="J3215" s="172"/>
      <c r="K3215" s="193"/>
      <c r="L3215" s="193"/>
      <c r="M3215" s="193"/>
      <c r="N3215" s="193"/>
      <c r="O3215" s="193"/>
      <c r="P3215" s="193"/>
      <c r="R3215" s="194"/>
      <c r="S3215" s="170"/>
      <c r="T3215" s="170"/>
      <c r="U3215" s="170"/>
      <c r="V3215" s="170"/>
      <c r="W3215" s="170"/>
      <c r="X3215" s="170"/>
      <c r="Y3215" s="170"/>
      <c r="Z3215" s="170"/>
      <c r="AA3215" s="170"/>
      <c r="AB3215" s="170"/>
      <c r="AC3215" s="170"/>
      <c r="AD3215" s="170"/>
      <c r="AE3215" s="170"/>
      <c r="AF3215" s="170"/>
      <c r="AG3215" s="170"/>
      <c r="AH3215" s="170"/>
      <c r="AI3215" s="170"/>
      <c r="AJ3215" s="170"/>
      <c r="AK3215" s="170"/>
      <c r="AL3215" s="170"/>
      <c r="AM3215" s="170"/>
      <c r="AN3215" s="170"/>
      <c r="AO3215" s="170"/>
      <c r="AP3215" s="170"/>
      <c r="AQ3215" s="170"/>
      <c r="AR3215" s="170"/>
      <c r="AS3215" s="170"/>
      <c r="AT3215" s="170"/>
      <c r="AU3215" s="170"/>
      <c r="AV3215" s="170"/>
      <c r="AW3215" s="170"/>
      <c r="AX3215" s="170"/>
      <c r="AY3215" s="170"/>
      <c r="AZ3215" s="170"/>
      <c r="BA3215" s="170"/>
      <c r="BB3215" s="170"/>
      <c r="BC3215" s="170"/>
      <c r="BD3215" s="170"/>
      <c r="BE3215" s="170"/>
      <c r="BF3215" s="170"/>
      <c r="BG3215" s="170"/>
      <c r="BH3215" s="170"/>
      <c r="BI3215" s="170"/>
      <c r="BJ3215" s="170"/>
      <c r="BK3215" s="170"/>
      <c r="BL3215" s="170"/>
      <c r="BM3215" s="170"/>
      <c r="BN3215" s="170"/>
      <c r="BO3215" s="170"/>
      <c r="BP3215" s="170"/>
      <c r="BQ3215" s="170"/>
      <c r="BR3215" s="170"/>
      <c r="BS3215" s="170"/>
      <c r="BT3215" s="170"/>
      <c r="BU3215" s="170"/>
      <c r="BV3215" s="170"/>
      <c r="BW3215" s="170"/>
      <c r="BX3215" s="170"/>
      <c r="BY3215" s="170"/>
      <c r="BZ3215" s="170"/>
      <c r="CA3215" s="170"/>
      <c r="CB3215" s="170"/>
      <c r="CC3215" s="170"/>
      <c r="CD3215" s="170"/>
      <c r="CE3215" s="170"/>
      <c r="CF3215" s="170"/>
      <c r="CG3215" s="170"/>
      <c r="CH3215" s="170"/>
      <c r="CI3215" s="170"/>
      <c r="CJ3215" s="170"/>
      <c r="CK3215" s="170"/>
      <c r="CL3215" s="170"/>
    </row>
    <row r="3216" spans="2:90" x14ac:dyDescent="0.4">
      <c r="B3216" s="171" t="s">
        <v>461</v>
      </c>
      <c r="E3216" s="8"/>
      <c r="H3216" s="170"/>
      <c r="I3216" s="172"/>
      <c r="J3216" s="172"/>
      <c r="K3216" s="193"/>
      <c r="L3216" s="193"/>
      <c r="M3216" s="193"/>
      <c r="N3216" s="193"/>
      <c r="O3216" s="193"/>
      <c r="P3216" s="193"/>
      <c r="R3216" s="194"/>
      <c r="S3216" s="195" t="str">
        <f t="shared" ref="S3216:AX3216" si="4509">S$16</f>
        <v>S$12</v>
      </c>
      <c r="T3216" s="195" t="str">
        <f t="shared" si="4509"/>
        <v>T$12</v>
      </c>
      <c r="U3216" s="195" t="str">
        <f t="shared" si="4509"/>
        <v>U$12</v>
      </c>
      <c r="V3216" s="195" t="str">
        <f t="shared" si="4509"/>
        <v>V$12</v>
      </c>
      <c r="W3216" s="195" t="str">
        <f t="shared" si="4509"/>
        <v>W$12</v>
      </c>
      <c r="X3216" s="195" t="str">
        <f t="shared" si="4509"/>
        <v>X$12</v>
      </c>
      <c r="Y3216" s="195" t="str">
        <f t="shared" si="4509"/>
        <v>Y$12</v>
      </c>
      <c r="Z3216" s="195" t="str">
        <f t="shared" si="4509"/>
        <v>Z$12</v>
      </c>
      <c r="AA3216" s="195" t="str">
        <f t="shared" si="4509"/>
        <v>AA$12</v>
      </c>
      <c r="AB3216" s="195" t="str">
        <f t="shared" si="4509"/>
        <v>AB$12</v>
      </c>
      <c r="AC3216" s="195" t="str">
        <f t="shared" si="4509"/>
        <v>AC$12</v>
      </c>
      <c r="AD3216" s="195" t="str">
        <f t="shared" si="4509"/>
        <v>AD$12</v>
      </c>
      <c r="AE3216" s="195" t="str">
        <f t="shared" si="4509"/>
        <v>AE$12</v>
      </c>
      <c r="AF3216" s="195" t="str">
        <f t="shared" si="4509"/>
        <v>AF$12</v>
      </c>
      <c r="AG3216" s="195" t="str">
        <f t="shared" si="4509"/>
        <v>AG$12</v>
      </c>
      <c r="AH3216" s="195" t="str">
        <f t="shared" si="4509"/>
        <v>AH$12</v>
      </c>
      <c r="AI3216" s="195" t="str">
        <f t="shared" si="4509"/>
        <v>AI$12</v>
      </c>
      <c r="AJ3216" s="195" t="str">
        <f t="shared" si="4509"/>
        <v>AJ$12</v>
      </c>
      <c r="AK3216" s="195" t="str">
        <f t="shared" si="4509"/>
        <v>AK$12</v>
      </c>
      <c r="AL3216" s="195" t="str">
        <f t="shared" si="4509"/>
        <v>AL$12</v>
      </c>
      <c r="AM3216" s="195" t="str">
        <f t="shared" si="4509"/>
        <v>AM$12</v>
      </c>
      <c r="AN3216" s="195" t="str">
        <f t="shared" si="4509"/>
        <v>AN$12</v>
      </c>
      <c r="AO3216" s="195" t="str">
        <f t="shared" si="4509"/>
        <v>AO$12</v>
      </c>
      <c r="AP3216" s="195" t="str">
        <f t="shared" si="4509"/>
        <v>AP$12</v>
      </c>
      <c r="AQ3216" s="195" t="str">
        <f t="shared" si="4509"/>
        <v>AQ$12</v>
      </c>
      <c r="AR3216" s="195" t="str">
        <f t="shared" si="4509"/>
        <v>AR$12</v>
      </c>
      <c r="AS3216" s="195" t="str">
        <f t="shared" si="4509"/>
        <v>AS$12</v>
      </c>
      <c r="AT3216" s="195" t="str">
        <f t="shared" si="4509"/>
        <v>AT$12</v>
      </c>
      <c r="AU3216" s="195" t="str">
        <f t="shared" si="4509"/>
        <v>AU$12</v>
      </c>
      <c r="AV3216" s="195" t="str">
        <f t="shared" si="4509"/>
        <v>AV$12</v>
      </c>
      <c r="AW3216" s="195" t="str">
        <f t="shared" si="4509"/>
        <v>AW$12</v>
      </c>
      <c r="AX3216" s="195" t="str">
        <f t="shared" si="4509"/>
        <v>AX$12</v>
      </c>
      <c r="AY3216" s="195" t="str">
        <f t="shared" ref="AY3216:CD3216" si="4510">AY$16</f>
        <v>AY$12</v>
      </c>
      <c r="AZ3216" s="195" t="str">
        <f t="shared" si="4510"/>
        <v>AZ$12</v>
      </c>
      <c r="BA3216" s="195" t="str">
        <f t="shared" si="4510"/>
        <v>BA$12</v>
      </c>
      <c r="BB3216" s="195" t="str">
        <f t="shared" si="4510"/>
        <v>BB$12</v>
      </c>
      <c r="BC3216" s="195" t="str">
        <f t="shared" si="4510"/>
        <v>BC$12</v>
      </c>
      <c r="BD3216" s="195" t="str">
        <f t="shared" si="4510"/>
        <v>BD$12</v>
      </c>
      <c r="BE3216" s="195" t="str">
        <f t="shared" si="4510"/>
        <v>BE$12</v>
      </c>
      <c r="BF3216" s="195" t="str">
        <f t="shared" si="4510"/>
        <v>BF$12</v>
      </c>
      <c r="BG3216" s="195" t="str">
        <f t="shared" si="4510"/>
        <v>BG$12</v>
      </c>
      <c r="BH3216" s="195" t="str">
        <f t="shared" si="4510"/>
        <v>BH$12</v>
      </c>
      <c r="BI3216" s="195" t="str">
        <f t="shared" si="4510"/>
        <v>BI$12</v>
      </c>
      <c r="BJ3216" s="195" t="str">
        <f t="shared" si="4510"/>
        <v>BJ$12</v>
      </c>
      <c r="BK3216" s="195" t="str">
        <f t="shared" si="4510"/>
        <v>BK$12</v>
      </c>
      <c r="BL3216" s="195" t="str">
        <f t="shared" si="4510"/>
        <v>BL$12</v>
      </c>
      <c r="BM3216" s="195" t="str">
        <f t="shared" si="4510"/>
        <v>BM$12</v>
      </c>
      <c r="BN3216" s="195" t="str">
        <f t="shared" si="4510"/>
        <v>BN$12</v>
      </c>
      <c r="BO3216" s="195" t="str">
        <f t="shared" si="4510"/>
        <v>BO$12</v>
      </c>
      <c r="BP3216" s="195" t="str">
        <f t="shared" si="4510"/>
        <v>BP$12</v>
      </c>
      <c r="BQ3216" s="195" t="str">
        <f t="shared" si="4510"/>
        <v>BQ$12</v>
      </c>
      <c r="BR3216" s="195" t="str">
        <f t="shared" si="4510"/>
        <v>BR$12</v>
      </c>
      <c r="BS3216" s="195" t="str">
        <f t="shared" si="4510"/>
        <v>BS$12</v>
      </c>
      <c r="BT3216" s="195" t="str">
        <f t="shared" si="4510"/>
        <v>BT$12</v>
      </c>
      <c r="BU3216" s="195" t="str">
        <f t="shared" si="4510"/>
        <v>BU$12</v>
      </c>
      <c r="BV3216" s="195" t="str">
        <f t="shared" si="4510"/>
        <v>BV$12</v>
      </c>
      <c r="BW3216" s="195" t="str">
        <f t="shared" si="4510"/>
        <v>BW$12</v>
      </c>
      <c r="BX3216" s="195" t="str">
        <f t="shared" si="4510"/>
        <v>BX$12</v>
      </c>
      <c r="BY3216" s="195" t="str">
        <f t="shared" si="4510"/>
        <v>BY$12</v>
      </c>
      <c r="BZ3216" s="195" t="str">
        <f t="shared" si="4510"/>
        <v>BZ$12</v>
      </c>
      <c r="CA3216" s="195" t="str">
        <f t="shared" si="4510"/>
        <v>CA$12</v>
      </c>
      <c r="CB3216" s="195" t="str">
        <f t="shared" si="4510"/>
        <v>CB$12</v>
      </c>
      <c r="CC3216" s="195" t="str">
        <f t="shared" si="4510"/>
        <v>CC$12</v>
      </c>
      <c r="CD3216" s="195" t="str">
        <f t="shared" si="4510"/>
        <v>CD$12</v>
      </c>
      <c r="CE3216" s="195" t="str">
        <f t="shared" ref="CE3216:CL3216" si="4511">CE$16</f>
        <v>CE$12</v>
      </c>
      <c r="CF3216" s="195" t="str">
        <f t="shared" si="4511"/>
        <v>CF$12</v>
      </c>
      <c r="CG3216" s="195" t="str">
        <f t="shared" si="4511"/>
        <v>CG$12</v>
      </c>
      <c r="CH3216" s="195" t="str">
        <f t="shared" si="4511"/>
        <v>CH$12</v>
      </c>
      <c r="CI3216" s="195" t="str">
        <f t="shared" si="4511"/>
        <v>CI$12</v>
      </c>
      <c r="CJ3216" s="195" t="str">
        <f t="shared" si="4511"/>
        <v>CJ$12</v>
      </c>
      <c r="CK3216" s="195" t="str">
        <f t="shared" si="4511"/>
        <v>CK$12</v>
      </c>
      <c r="CL3216" s="195" t="str">
        <f t="shared" si="4511"/>
        <v>CL$12</v>
      </c>
    </row>
    <row r="3217" spans="2:90" x14ac:dyDescent="0.4">
      <c r="B3217" s="171" t="s">
        <v>462</v>
      </c>
      <c r="E3217" s="8"/>
      <c r="H3217" s="196"/>
      <c r="I3217" s="197"/>
      <c r="J3217" s="197"/>
      <c r="K3217" s="198"/>
      <c r="L3217" s="198"/>
      <c r="M3217" s="198"/>
      <c r="N3217" s="198"/>
      <c r="O3217" s="198"/>
      <c r="P3217" s="198"/>
      <c r="R3217" s="198"/>
      <c r="S3217" s="195" t="str">
        <f t="shared" ref="S3217:AX3217" si="4512">S$17</f>
        <v>S$13</v>
      </c>
      <c r="T3217" s="195" t="str">
        <f t="shared" si="4512"/>
        <v>T$13</v>
      </c>
      <c r="U3217" s="195" t="str">
        <f t="shared" si="4512"/>
        <v>U$13</v>
      </c>
      <c r="V3217" s="195" t="str">
        <f t="shared" si="4512"/>
        <v>V$13</v>
      </c>
      <c r="W3217" s="195" t="str">
        <f t="shared" si="4512"/>
        <v>W$13</v>
      </c>
      <c r="X3217" s="195" t="str">
        <f t="shared" si="4512"/>
        <v>X$13</v>
      </c>
      <c r="Y3217" s="195" t="str">
        <f t="shared" si="4512"/>
        <v>Y$13</v>
      </c>
      <c r="Z3217" s="195" t="str">
        <f t="shared" si="4512"/>
        <v>Z$13</v>
      </c>
      <c r="AA3217" s="195" t="str">
        <f t="shared" si="4512"/>
        <v>AA$13</v>
      </c>
      <c r="AB3217" s="195" t="str">
        <f t="shared" si="4512"/>
        <v>AB$13</v>
      </c>
      <c r="AC3217" s="195" t="str">
        <f t="shared" si="4512"/>
        <v>AC$13</v>
      </c>
      <c r="AD3217" s="195" t="str">
        <f t="shared" si="4512"/>
        <v>AD$13</v>
      </c>
      <c r="AE3217" s="195" t="str">
        <f t="shared" si="4512"/>
        <v>AE$13</v>
      </c>
      <c r="AF3217" s="195" t="str">
        <f t="shared" si="4512"/>
        <v>AF$13</v>
      </c>
      <c r="AG3217" s="195" t="str">
        <f t="shared" si="4512"/>
        <v>AG$13</v>
      </c>
      <c r="AH3217" s="195" t="str">
        <f t="shared" si="4512"/>
        <v>AH$13</v>
      </c>
      <c r="AI3217" s="195" t="str">
        <f t="shared" si="4512"/>
        <v>AI$13</v>
      </c>
      <c r="AJ3217" s="195" t="str">
        <f t="shared" si="4512"/>
        <v>AJ$13</v>
      </c>
      <c r="AK3217" s="195" t="str">
        <f t="shared" si="4512"/>
        <v>AK$13</v>
      </c>
      <c r="AL3217" s="195" t="str">
        <f t="shared" si="4512"/>
        <v>AL$13</v>
      </c>
      <c r="AM3217" s="195" t="str">
        <f t="shared" si="4512"/>
        <v>AM$13</v>
      </c>
      <c r="AN3217" s="195" t="str">
        <f t="shared" si="4512"/>
        <v>AN$13</v>
      </c>
      <c r="AO3217" s="195" t="str">
        <f t="shared" si="4512"/>
        <v>AO$13</v>
      </c>
      <c r="AP3217" s="195" t="str">
        <f t="shared" si="4512"/>
        <v>AP$13</v>
      </c>
      <c r="AQ3217" s="195" t="str">
        <f t="shared" si="4512"/>
        <v>AQ$13</v>
      </c>
      <c r="AR3217" s="195" t="str">
        <f t="shared" si="4512"/>
        <v>AR$13</v>
      </c>
      <c r="AS3217" s="195" t="str">
        <f t="shared" si="4512"/>
        <v>AS$13</v>
      </c>
      <c r="AT3217" s="195" t="str">
        <f t="shared" si="4512"/>
        <v>AT$13</v>
      </c>
      <c r="AU3217" s="195" t="str">
        <f t="shared" si="4512"/>
        <v>AU$13</v>
      </c>
      <c r="AV3217" s="195" t="str">
        <f t="shared" si="4512"/>
        <v>AV$13</v>
      </c>
      <c r="AW3217" s="195" t="str">
        <f t="shared" si="4512"/>
        <v>AW$13</v>
      </c>
      <c r="AX3217" s="195" t="str">
        <f t="shared" si="4512"/>
        <v>AX$13</v>
      </c>
      <c r="AY3217" s="195" t="str">
        <f t="shared" ref="AY3217:CD3217" si="4513">AY$17</f>
        <v>AY$13</v>
      </c>
      <c r="AZ3217" s="195" t="str">
        <f t="shared" si="4513"/>
        <v>AZ$13</v>
      </c>
      <c r="BA3217" s="195" t="str">
        <f t="shared" si="4513"/>
        <v>BA$13</v>
      </c>
      <c r="BB3217" s="195" t="str">
        <f t="shared" si="4513"/>
        <v>BB$13</v>
      </c>
      <c r="BC3217" s="195" t="str">
        <f t="shared" si="4513"/>
        <v>BC$13</v>
      </c>
      <c r="BD3217" s="195" t="str">
        <f t="shared" si="4513"/>
        <v>BD$13</v>
      </c>
      <c r="BE3217" s="195" t="str">
        <f t="shared" si="4513"/>
        <v>BE$13</v>
      </c>
      <c r="BF3217" s="195" t="str">
        <f t="shared" si="4513"/>
        <v>BF$13</v>
      </c>
      <c r="BG3217" s="195" t="str">
        <f t="shared" si="4513"/>
        <v>BG$13</v>
      </c>
      <c r="BH3217" s="195" t="str">
        <f t="shared" si="4513"/>
        <v>BH$13</v>
      </c>
      <c r="BI3217" s="195" t="str">
        <f t="shared" si="4513"/>
        <v>BI$13</v>
      </c>
      <c r="BJ3217" s="195" t="str">
        <f t="shared" si="4513"/>
        <v>BJ$13</v>
      </c>
      <c r="BK3217" s="195" t="str">
        <f t="shared" si="4513"/>
        <v>BK$13</v>
      </c>
      <c r="BL3217" s="195" t="str">
        <f t="shared" si="4513"/>
        <v>BL$13</v>
      </c>
      <c r="BM3217" s="195" t="str">
        <f t="shared" si="4513"/>
        <v>BM$13</v>
      </c>
      <c r="BN3217" s="195" t="str">
        <f t="shared" si="4513"/>
        <v>BN$13</v>
      </c>
      <c r="BO3217" s="195" t="str">
        <f t="shared" si="4513"/>
        <v>BO$13</v>
      </c>
      <c r="BP3217" s="195" t="str">
        <f t="shared" si="4513"/>
        <v>BP$13</v>
      </c>
      <c r="BQ3217" s="195" t="str">
        <f t="shared" si="4513"/>
        <v>BQ$13</v>
      </c>
      <c r="BR3217" s="195" t="str">
        <f t="shared" si="4513"/>
        <v>BR$13</v>
      </c>
      <c r="BS3217" s="195" t="str">
        <f t="shared" si="4513"/>
        <v>BS$13</v>
      </c>
      <c r="BT3217" s="195" t="str">
        <f t="shared" si="4513"/>
        <v>BT$13</v>
      </c>
      <c r="BU3217" s="195" t="str">
        <f t="shared" si="4513"/>
        <v>BU$13</v>
      </c>
      <c r="BV3217" s="195" t="str">
        <f t="shared" si="4513"/>
        <v>BV$13</v>
      </c>
      <c r="BW3217" s="195" t="str">
        <f t="shared" si="4513"/>
        <v>BW$13</v>
      </c>
      <c r="BX3217" s="195" t="str">
        <f t="shared" si="4513"/>
        <v>BX$13</v>
      </c>
      <c r="BY3217" s="195" t="str">
        <f t="shared" si="4513"/>
        <v>BY$13</v>
      </c>
      <c r="BZ3217" s="195" t="str">
        <f t="shared" si="4513"/>
        <v>BZ$13</v>
      </c>
      <c r="CA3217" s="195" t="str">
        <f t="shared" si="4513"/>
        <v>CA$13</v>
      </c>
      <c r="CB3217" s="195" t="str">
        <f t="shared" si="4513"/>
        <v>CB$13</v>
      </c>
      <c r="CC3217" s="195" t="str">
        <f t="shared" si="4513"/>
        <v>CC$13</v>
      </c>
      <c r="CD3217" s="195" t="str">
        <f t="shared" si="4513"/>
        <v>CD$13</v>
      </c>
      <c r="CE3217" s="195" t="str">
        <f t="shared" ref="CE3217:CL3217" si="4514">CE$17</f>
        <v>CE$13</v>
      </c>
      <c r="CF3217" s="195" t="str">
        <f t="shared" si="4514"/>
        <v>CF$13</v>
      </c>
      <c r="CG3217" s="195" t="str">
        <f t="shared" si="4514"/>
        <v>CG$13</v>
      </c>
      <c r="CH3217" s="195" t="str">
        <f t="shared" si="4514"/>
        <v>CH$13</v>
      </c>
      <c r="CI3217" s="195" t="str">
        <f t="shared" si="4514"/>
        <v>CI$13</v>
      </c>
      <c r="CJ3217" s="195" t="str">
        <f t="shared" si="4514"/>
        <v>CJ$13</v>
      </c>
      <c r="CK3217" s="195" t="str">
        <f t="shared" si="4514"/>
        <v>CK$13</v>
      </c>
      <c r="CL3217" s="195" t="str">
        <f t="shared" si="4514"/>
        <v>CL$13</v>
      </c>
    </row>
    <row r="3218" spans="2:90" x14ac:dyDescent="0.4">
      <c r="B3218" s="171" t="s">
        <v>491</v>
      </c>
      <c r="E3218" s="8"/>
      <c r="H3218" s="196"/>
      <c r="I3218" s="197"/>
      <c r="J3218" s="197"/>
      <c r="K3218" s="198"/>
      <c r="L3218" s="198"/>
      <c r="M3218" s="198"/>
      <c r="N3218" s="198"/>
      <c r="O3218" s="198"/>
      <c r="P3218" s="198"/>
      <c r="R3218" s="198"/>
      <c r="S3218" s="186"/>
      <c r="T3218" s="186"/>
      <c r="U3218" s="186"/>
      <c r="V3218" s="186"/>
      <c r="W3218" s="186"/>
      <c r="X3218" s="186"/>
      <c r="Y3218" s="186"/>
      <c r="Z3218" s="186"/>
      <c r="AA3218" s="186"/>
      <c r="AB3218" s="186"/>
      <c r="AC3218" s="186"/>
      <c r="AD3218" s="186"/>
      <c r="AE3218" s="186"/>
      <c r="AF3218" s="186"/>
      <c r="AG3218" s="186"/>
      <c r="AH3218" s="186"/>
      <c r="AI3218" s="186"/>
      <c r="AJ3218" s="186"/>
      <c r="AK3218" s="186"/>
      <c r="AL3218" s="186"/>
      <c r="AM3218" s="186"/>
      <c r="AN3218" s="186"/>
      <c r="AO3218" s="186"/>
      <c r="AP3218" s="186"/>
      <c r="AQ3218" s="186"/>
      <c r="AR3218" s="186"/>
      <c r="AS3218" s="186"/>
      <c r="AT3218" s="186"/>
      <c r="AU3218" s="186"/>
      <c r="AV3218" s="186"/>
      <c r="AW3218" s="186"/>
      <c r="AX3218" s="186"/>
      <c r="AY3218" s="186"/>
      <c r="AZ3218" s="186"/>
      <c r="BA3218" s="186"/>
      <c r="BB3218" s="186"/>
      <c r="BC3218" s="186"/>
      <c r="BD3218" s="186"/>
      <c r="BE3218" s="186"/>
      <c r="BF3218" s="186"/>
      <c r="BG3218" s="186"/>
      <c r="BH3218" s="186"/>
      <c r="BI3218" s="186"/>
      <c r="BJ3218" s="186"/>
      <c r="BK3218" s="186"/>
      <c r="BL3218" s="186"/>
      <c r="BM3218" s="186"/>
      <c r="BN3218" s="186"/>
      <c r="BO3218" s="186"/>
      <c r="BP3218" s="186"/>
      <c r="BQ3218" s="186"/>
      <c r="BR3218" s="186"/>
      <c r="BS3218" s="186"/>
      <c r="BT3218" s="186"/>
      <c r="BU3218" s="186"/>
      <c r="BV3218" s="186"/>
      <c r="BW3218" s="186"/>
      <c r="BX3218" s="186"/>
      <c r="BY3218" s="186"/>
      <c r="BZ3218" s="186"/>
      <c r="CA3218" s="186"/>
      <c r="CB3218" s="186"/>
      <c r="CC3218" s="186"/>
      <c r="CD3218" s="186"/>
      <c r="CE3218" s="186"/>
      <c r="CF3218" s="186"/>
      <c r="CG3218" s="186"/>
      <c r="CH3218" s="186"/>
      <c r="CI3218" s="186"/>
      <c r="CJ3218" s="186"/>
      <c r="CK3218" s="186"/>
      <c r="CL3218" s="186"/>
    </row>
    <row r="3219" spans="2:90" x14ac:dyDescent="0.4">
      <c r="B3219" s="171" t="s">
        <v>505</v>
      </c>
      <c r="E3219" s="8"/>
      <c r="H3219" s="196"/>
      <c r="I3219" s="197"/>
      <c r="J3219" s="197"/>
      <c r="K3219" s="198"/>
      <c r="L3219" s="198"/>
      <c r="M3219" s="198"/>
      <c r="N3219" s="198"/>
      <c r="O3219" s="198"/>
      <c r="P3219" s="198"/>
      <c r="R3219" s="198"/>
      <c r="S3219" s="186"/>
      <c r="T3219" s="186"/>
      <c r="U3219" s="186"/>
      <c r="V3219" s="186"/>
      <c r="W3219" s="186"/>
      <c r="X3219" s="186"/>
      <c r="Y3219" s="186"/>
      <c r="Z3219" s="186"/>
      <c r="AA3219" s="186"/>
      <c r="AB3219" s="186"/>
      <c r="AC3219" s="186"/>
      <c r="AD3219" s="186"/>
      <c r="AE3219" s="186"/>
      <c r="AF3219" s="186"/>
      <c r="AG3219" s="186"/>
      <c r="AH3219" s="186"/>
      <c r="AI3219" s="186"/>
      <c r="AJ3219" s="186"/>
      <c r="AK3219" s="186"/>
      <c r="AL3219" s="186"/>
      <c r="AM3219" s="186"/>
      <c r="AN3219" s="186"/>
      <c r="AO3219" s="186"/>
      <c r="AP3219" s="186"/>
      <c r="AQ3219" s="186"/>
      <c r="AR3219" s="186"/>
      <c r="AS3219" s="186"/>
      <c r="AT3219" s="186"/>
      <c r="AU3219" s="186"/>
      <c r="AV3219" s="186"/>
      <c r="AW3219" s="186"/>
      <c r="AX3219" s="186"/>
      <c r="AY3219" s="186"/>
      <c r="AZ3219" s="186"/>
      <c r="BA3219" s="186"/>
      <c r="BB3219" s="186"/>
      <c r="BC3219" s="186"/>
      <c r="BD3219" s="186"/>
      <c r="BE3219" s="186"/>
      <c r="BF3219" s="186"/>
      <c r="BG3219" s="186"/>
      <c r="BH3219" s="186"/>
      <c r="BI3219" s="186"/>
      <c r="BJ3219" s="186"/>
      <c r="BK3219" s="186"/>
      <c r="BL3219" s="186"/>
      <c r="BM3219" s="186"/>
      <c r="BN3219" s="186"/>
      <c r="BO3219" s="186"/>
      <c r="BP3219" s="186"/>
      <c r="BQ3219" s="186"/>
      <c r="BR3219" s="186"/>
      <c r="BS3219" s="186"/>
      <c r="BT3219" s="186"/>
      <c r="BU3219" s="186"/>
      <c r="BV3219" s="186"/>
      <c r="BW3219" s="186"/>
      <c r="BX3219" s="186"/>
      <c r="BY3219" s="186"/>
      <c r="BZ3219" s="186"/>
      <c r="CA3219" s="186"/>
      <c r="CB3219" s="186"/>
      <c r="CC3219" s="186"/>
      <c r="CD3219" s="186"/>
      <c r="CE3219" s="186"/>
      <c r="CF3219" s="186"/>
      <c r="CG3219" s="186"/>
      <c r="CH3219" s="186"/>
      <c r="CI3219" s="186"/>
      <c r="CJ3219" s="186"/>
      <c r="CK3219" s="186"/>
      <c r="CL3219" s="186"/>
    </row>
    <row r="3220" spans="2:90" x14ac:dyDescent="0.4">
      <c r="B3220" s="171" t="s">
        <v>463</v>
      </c>
      <c r="E3220" s="8"/>
      <c r="H3220" s="196"/>
      <c r="I3220" s="197"/>
      <c r="J3220" s="197"/>
      <c r="K3220" s="198"/>
      <c r="L3220" s="198"/>
      <c r="M3220" s="198"/>
      <c r="N3220" s="198"/>
      <c r="O3220" s="198"/>
      <c r="P3220" s="198"/>
      <c r="R3220" s="198"/>
      <c r="S3220" s="186" t="str">
        <f t="shared" ref="S3220:AX3220" si="4515">S$18</f>
        <v>S$14</v>
      </c>
      <c r="T3220" s="186" t="str">
        <f t="shared" si="4515"/>
        <v>T$14</v>
      </c>
      <c r="U3220" s="186" t="str">
        <f t="shared" si="4515"/>
        <v>U$14</v>
      </c>
      <c r="V3220" s="186" t="str">
        <f t="shared" si="4515"/>
        <v>V$14</v>
      </c>
      <c r="W3220" s="186" t="str">
        <f t="shared" si="4515"/>
        <v>W$14</v>
      </c>
      <c r="X3220" s="186" t="str">
        <f t="shared" si="4515"/>
        <v>X$14</v>
      </c>
      <c r="Y3220" s="186" t="str">
        <f t="shared" si="4515"/>
        <v>Y$14</v>
      </c>
      <c r="Z3220" s="186" t="str">
        <f t="shared" si="4515"/>
        <v>Z$14</v>
      </c>
      <c r="AA3220" s="186" t="str">
        <f t="shared" si="4515"/>
        <v>AA$14</v>
      </c>
      <c r="AB3220" s="186" t="str">
        <f t="shared" si="4515"/>
        <v>AB$14</v>
      </c>
      <c r="AC3220" s="186" t="str">
        <f t="shared" si="4515"/>
        <v>AC$14</v>
      </c>
      <c r="AD3220" s="186" t="str">
        <f t="shared" si="4515"/>
        <v>AD$14</v>
      </c>
      <c r="AE3220" s="186" t="str">
        <f t="shared" si="4515"/>
        <v>AE$14</v>
      </c>
      <c r="AF3220" s="186" t="str">
        <f t="shared" si="4515"/>
        <v>AF$14</v>
      </c>
      <c r="AG3220" s="186" t="str">
        <f t="shared" si="4515"/>
        <v>AG$14</v>
      </c>
      <c r="AH3220" s="186" t="str">
        <f t="shared" si="4515"/>
        <v>AH$14</v>
      </c>
      <c r="AI3220" s="186" t="str">
        <f t="shared" si="4515"/>
        <v>AI$14</v>
      </c>
      <c r="AJ3220" s="186" t="str">
        <f t="shared" si="4515"/>
        <v>AJ$14</v>
      </c>
      <c r="AK3220" s="186" t="str">
        <f t="shared" si="4515"/>
        <v>AK$14</v>
      </c>
      <c r="AL3220" s="186" t="str">
        <f t="shared" si="4515"/>
        <v>AL$14</v>
      </c>
      <c r="AM3220" s="186" t="str">
        <f t="shared" si="4515"/>
        <v>AM$14</v>
      </c>
      <c r="AN3220" s="186" t="str">
        <f t="shared" si="4515"/>
        <v>AN$14</v>
      </c>
      <c r="AO3220" s="186" t="str">
        <f t="shared" si="4515"/>
        <v>AO$14</v>
      </c>
      <c r="AP3220" s="186" t="str">
        <f t="shared" si="4515"/>
        <v>AP$14</v>
      </c>
      <c r="AQ3220" s="186" t="str">
        <f t="shared" si="4515"/>
        <v>AQ$14</v>
      </c>
      <c r="AR3220" s="186" t="str">
        <f t="shared" si="4515"/>
        <v>AR$14</v>
      </c>
      <c r="AS3220" s="186" t="str">
        <f t="shared" si="4515"/>
        <v>AS$14</v>
      </c>
      <c r="AT3220" s="186" t="str">
        <f t="shared" si="4515"/>
        <v>AT$14</v>
      </c>
      <c r="AU3220" s="186" t="str">
        <f t="shared" si="4515"/>
        <v>AU$14</v>
      </c>
      <c r="AV3220" s="186" t="str">
        <f t="shared" si="4515"/>
        <v>AV$14</v>
      </c>
      <c r="AW3220" s="186" t="str">
        <f t="shared" si="4515"/>
        <v>AW$14</v>
      </c>
      <c r="AX3220" s="186" t="str">
        <f t="shared" si="4515"/>
        <v>AX$14</v>
      </c>
      <c r="AY3220" s="186" t="str">
        <f t="shared" ref="AY3220:CD3220" si="4516">AY$18</f>
        <v>AY$14</v>
      </c>
      <c r="AZ3220" s="186" t="str">
        <f t="shared" si="4516"/>
        <v>AZ$14</v>
      </c>
      <c r="BA3220" s="186" t="str">
        <f t="shared" si="4516"/>
        <v>BA$14</v>
      </c>
      <c r="BB3220" s="186" t="str">
        <f t="shared" si="4516"/>
        <v>BB$14</v>
      </c>
      <c r="BC3220" s="186" t="str">
        <f t="shared" si="4516"/>
        <v>BC$14</v>
      </c>
      <c r="BD3220" s="186" t="str">
        <f t="shared" si="4516"/>
        <v>BD$14</v>
      </c>
      <c r="BE3220" s="186" t="str">
        <f t="shared" si="4516"/>
        <v>BE$14</v>
      </c>
      <c r="BF3220" s="186" t="str">
        <f t="shared" si="4516"/>
        <v>BF$14</v>
      </c>
      <c r="BG3220" s="186" t="str">
        <f t="shared" si="4516"/>
        <v>BG$14</v>
      </c>
      <c r="BH3220" s="186" t="str">
        <f t="shared" si="4516"/>
        <v>BH$14</v>
      </c>
      <c r="BI3220" s="186" t="str">
        <f t="shared" si="4516"/>
        <v>BI$14</v>
      </c>
      <c r="BJ3220" s="186" t="str">
        <f t="shared" si="4516"/>
        <v>BJ$14</v>
      </c>
      <c r="BK3220" s="186" t="str">
        <f t="shared" si="4516"/>
        <v>BK$14</v>
      </c>
      <c r="BL3220" s="186" t="str">
        <f t="shared" si="4516"/>
        <v>BL$14</v>
      </c>
      <c r="BM3220" s="186" t="str">
        <f t="shared" si="4516"/>
        <v>BM$14</v>
      </c>
      <c r="BN3220" s="186" t="str">
        <f t="shared" si="4516"/>
        <v>BN$14</v>
      </c>
      <c r="BO3220" s="186" t="str">
        <f t="shared" si="4516"/>
        <v>BO$14</v>
      </c>
      <c r="BP3220" s="186" t="str">
        <f t="shared" si="4516"/>
        <v>BP$14</v>
      </c>
      <c r="BQ3220" s="186" t="str">
        <f t="shared" si="4516"/>
        <v>BQ$14</v>
      </c>
      <c r="BR3220" s="186" t="str">
        <f t="shared" si="4516"/>
        <v>BR$14</v>
      </c>
      <c r="BS3220" s="186" t="str">
        <f t="shared" si="4516"/>
        <v>BS$14</v>
      </c>
      <c r="BT3220" s="186" t="str">
        <f t="shared" si="4516"/>
        <v>BT$14</v>
      </c>
      <c r="BU3220" s="186" t="str">
        <f t="shared" si="4516"/>
        <v>BU$14</v>
      </c>
      <c r="BV3220" s="186" t="str">
        <f t="shared" si="4516"/>
        <v>BV$14</v>
      </c>
      <c r="BW3220" s="186" t="str">
        <f t="shared" si="4516"/>
        <v>BW$14</v>
      </c>
      <c r="BX3220" s="186" t="str">
        <f t="shared" si="4516"/>
        <v>BX$14</v>
      </c>
      <c r="BY3220" s="186" t="str">
        <f t="shared" si="4516"/>
        <v>BY$14</v>
      </c>
      <c r="BZ3220" s="186" t="str">
        <f t="shared" si="4516"/>
        <v>BZ$14</v>
      </c>
      <c r="CA3220" s="186" t="str">
        <f t="shared" si="4516"/>
        <v>CA$14</v>
      </c>
      <c r="CB3220" s="186" t="str">
        <f t="shared" si="4516"/>
        <v>CB$14</v>
      </c>
      <c r="CC3220" s="186" t="str">
        <f t="shared" si="4516"/>
        <v>CC$14</v>
      </c>
      <c r="CD3220" s="186" t="str">
        <f t="shared" si="4516"/>
        <v>CD$14</v>
      </c>
      <c r="CE3220" s="186" t="str">
        <f t="shared" ref="CE3220:CL3220" si="4517">CE$18</f>
        <v>CE$14</v>
      </c>
      <c r="CF3220" s="186" t="str">
        <f t="shared" si="4517"/>
        <v>CF$14</v>
      </c>
      <c r="CG3220" s="186" t="str">
        <f t="shared" si="4517"/>
        <v>CG$14</v>
      </c>
      <c r="CH3220" s="186" t="str">
        <f t="shared" si="4517"/>
        <v>CH$14</v>
      </c>
      <c r="CI3220" s="186" t="str">
        <f t="shared" si="4517"/>
        <v>CI$14</v>
      </c>
      <c r="CJ3220" s="186" t="str">
        <f t="shared" si="4517"/>
        <v>CJ$14</v>
      </c>
      <c r="CK3220" s="186" t="str">
        <f t="shared" si="4517"/>
        <v>CK$14</v>
      </c>
      <c r="CL3220" s="186" t="str">
        <f t="shared" si="4517"/>
        <v>CL$14</v>
      </c>
    </row>
    <row r="3221" spans="2:90" x14ac:dyDescent="0.4">
      <c r="B3221" s="171" t="s">
        <v>464</v>
      </c>
      <c r="E3221" s="8"/>
      <c r="H3221" s="196"/>
      <c r="I3221" s="197"/>
      <c r="J3221" s="197"/>
      <c r="K3221" s="198"/>
      <c r="L3221" s="198"/>
      <c r="M3221" s="198"/>
      <c r="N3221" s="198"/>
      <c r="O3221" s="198"/>
      <c r="P3221" s="198"/>
      <c r="R3221" s="198"/>
      <c r="S3221" s="186" t="str">
        <f t="shared" ref="S3221:AX3221" si="4518">S$19</f>
        <v>S$15</v>
      </c>
      <c r="T3221" s="186" t="str">
        <f t="shared" si="4518"/>
        <v>T$15</v>
      </c>
      <c r="U3221" s="186" t="str">
        <f t="shared" si="4518"/>
        <v>U$15</v>
      </c>
      <c r="V3221" s="186" t="str">
        <f t="shared" si="4518"/>
        <v>V$15</v>
      </c>
      <c r="W3221" s="186" t="str">
        <f t="shared" si="4518"/>
        <v>W$15</v>
      </c>
      <c r="X3221" s="186" t="str">
        <f t="shared" si="4518"/>
        <v>X$15</v>
      </c>
      <c r="Y3221" s="186" t="str">
        <f t="shared" si="4518"/>
        <v>Y$15</v>
      </c>
      <c r="Z3221" s="186" t="str">
        <f t="shared" si="4518"/>
        <v>Z$15</v>
      </c>
      <c r="AA3221" s="186" t="str">
        <f t="shared" si="4518"/>
        <v>AA$15</v>
      </c>
      <c r="AB3221" s="186" t="str">
        <f t="shared" si="4518"/>
        <v>AB$15</v>
      </c>
      <c r="AC3221" s="186" t="str">
        <f t="shared" si="4518"/>
        <v>AC$15</v>
      </c>
      <c r="AD3221" s="186" t="str">
        <f t="shared" si="4518"/>
        <v>AD$15</v>
      </c>
      <c r="AE3221" s="186" t="str">
        <f t="shared" si="4518"/>
        <v>AE$15</v>
      </c>
      <c r="AF3221" s="186" t="str">
        <f t="shared" si="4518"/>
        <v>AF$15</v>
      </c>
      <c r="AG3221" s="186" t="str">
        <f t="shared" si="4518"/>
        <v>AG$15</v>
      </c>
      <c r="AH3221" s="186" t="str">
        <f t="shared" si="4518"/>
        <v>AH$15</v>
      </c>
      <c r="AI3221" s="186" t="str">
        <f t="shared" si="4518"/>
        <v>AI$15</v>
      </c>
      <c r="AJ3221" s="186" t="str">
        <f t="shared" si="4518"/>
        <v>AJ$15</v>
      </c>
      <c r="AK3221" s="186" t="str">
        <f t="shared" si="4518"/>
        <v>AK$15</v>
      </c>
      <c r="AL3221" s="186" t="str">
        <f t="shared" si="4518"/>
        <v>AL$15</v>
      </c>
      <c r="AM3221" s="186" t="str">
        <f t="shared" si="4518"/>
        <v>AM$15</v>
      </c>
      <c r="AN3221" s="186" t="str">
        <f t="shared" si="4518"/>
        <v>AN$15</v>
      </c>
      <c r="AO3221" s="186" t="str">
        <f t="shared" si="4518"/>
        <v>AO$15</v>
      </c>
      <c r="AP3221" s="186" t="str">
        <f t="shared" si="4518"/>
        <v>AP$15</v>
      </c>
      <c r="AQ3221" s="186" t="str">
        <f t="shared" si="4518"/>
        <v>AQ$15</v>
      </c>
      <c r="AR3221" s="186" t="str">
        <f t="shared" si="4518"/>
        <v>AR$15</v>
      </c>
      <c r="AS3221" s="186" t="str">
        <f t="shared" si="4518"/>
        <v>AS$15</v>
      </c>
      <c r="AT3221" s="186" t="str">
        <f t="shared" si="4518"/>
        <v>AT$15</v>
      </c>
      <c r="AU3221" s="186" t="str">
        <f t="shared" si="4518"/>
        <v>AU$15</v>
      </c>
      <c r="AV3221" s="186" t="str">
        <f t="shared" si="4518"/>
        <v>AV$15</v>
      </c>
      <c r="AW3221" s="186" t="str">
        <f t="shared" si="4518"/>
        <v>AW$15</v>
      </c>
      <c r="AX3221" s="186" t="str">
        <f t="shared" si="4518"/>
        <v>AX$15</v>
      </c>
      <c r="AY3221" s="186" t="str">
        <f t="shared" ref="AY3221:CD3221" si="4519">AY$19</f>
        <v>AY$15</v>
      </c>
      <c r="AZ3221" s="186" t="str">
        <f t="shared" si="4519"/>
        <v>AZ$15</v>
      </c>
      <c r="BA3221" s="186" t="str">
        <f t="shared" si="4519"/>
        <v>BA$15</v>
      </c>
      <c r="BB3221" s="186" t="str">
        <f t="shared" si="4519"/>
        <v>BB$15</v>
      </c>
      <c r="BC3221" s="186" t="str">
        <f t="shared" si="4519"/>
        <v>BC$15</v>
      </c>
      <c r="BD3221" s="186" t="str">
        <f t="shared" si="4519"/>
        <v>BD$15</v>
      </c>
      <c r="BE3221" s="186" t="str">
        <f t="shared" si="4519"/>
        <v>BE$15</v>
      </c>
      <c r="BF3221" s="186" t="str">
        <f t="shared" si="4519"/>
        <v>BF$15</v>
      </c>
      <c r="BG3221" s="186" t="str">
        <f t="shared" si="4519"/>
        <v>BG$15</v>
      </c>
      <c r="BH3221" s="186" t="str">
        <f t="shared" si="4519"/>
        <v>BH$15</v>
      </c>
      <c r="BI3221" s="186" t="str">
        <f t="shared" si="4519"/>
        <v>BI$15</v>
      </c>
      <c r="BJ3221" s="186" t="str">
        <f t="shared" si="4519"/>
        <v>BJ$15</v>
      </c>
      <c r="BK3221" s="186" t="str">
        <f t="shared" si="4519"/>
        <v>BK$15</v>
      </c>
      <c r="BL3221" s="186" t="str">
        <f t="shared" si="4519"/>
        <v>BL$15</v>
      </c>
      <c r="BM3221" s="186" t="str">
        <f t="shared" si="4519"/>
        <v>BM$15</v>
      </c>
      <c r="BN3221" s="186" t="str">
        <f t="shared" si="4519"/>
        <v>BN$15</v>
      </c>
      <c r="BO3221" s="186" t="str">
        <f t="shared" si="4519"/>
        <v>BO$15</v>
      </c>
      <c r="BP3221" s="186" t="str">
        <f t="shared" si="4519"/>
        <v>BP$15</v>
      </c>
      <c r="BQ3221" s="186" t="str">
        <f t="shared" si="4519"/>
        <v>BQ$15</v>
      </c>
      <c r="BR3221" s="186" t="str">
        <f t="shared" si="4519"/>
        <v>BR$15</v>
      </c>
      <c r="BS3221" s="186" t="str">
        <f t="shared" si="4519"/>
        <v>BS$15</v>
      </c>
      <c r="BT3221" s="186" t="str">
        <f t="shared" si="4519"/>
        <v>BT$15</v>
      </c>
      <c r="BU3221" s="186" t="str">
        <f t="shared" si="4519"/>
        <v>BU$15</v>
      </c>
      <c r="BV3221" s="186" t="str">
        <f t="shared" si="4519"/>
        <v>BV$15</v>
      </c>
      <c r="BW3221" s="186" t="str">
        <f t="shared" si="4519"/>
        <v>BW$15</v>
      </c>
      <c r="BX3221" s="186" t="str">
        <f t="shared" si="4519"/>
        <v>BX$15</v>
      </c>
      <c r="BY3221" s="186" t="str">
        <f t="shared" si="4519"/>
        <v>BY$15</v>
      </c>
      <c r="BZ3221" s="186" t="str">
        <f t="shared" si="4519"/>
        <v>BZ$15</v>
      </c>
      <c r="CA3221" s="186" t="str">
        <f t="shared" si="4519"/>
        <v>CA$15</v>
      </c>
      <c r="CB3221" s="186" t="str">
        <f t="shared" si="4519"/>
        <v>CB$15</v>
      </c>
      <c r="CC3221" s="186" t="str">
        <f t="shared" si="4519"/>
        <v>CC$15</v>
      </c>
      <c r="CD3221" s="186" t="str">
        <f t="shared" si="4519"/>
        <v>CD$15</v>
      </c>
      <c r="CE3221" s="186" t="str">
        <f t="shared" ref="CE3221:CL3221" si="4520">CE$19</f>
        <v>CE$15</v>
      </c>
      <c r="CF3221" s="186" t="str">
        <f t="shared" si="4520"/>
        <v>CF$15</v>
      </c>
      <c r="CG3221" s="186" t="str">
        <f t="shared" si="4520"/>
        <v>CG$15</v>
      </c>
      <c r="CH3221" s="186" t="str">
        <f t="shared" si="4520"/>
        <v>CH$15</v>
      </c>
      <c r="CI3221" s="186" t="str">
        <f t="shared" si="4520"/>
        <v>CI$15</v>
      </c>
      <c r="CJ3221" s="186" t="str">
        <f t="shared" si="4520"/>
        <v>CJ$15</v>
      </c>
      <c r="CK3221" s="186" t="str">
        <f t="shared" si="4520"/>
        <v>CK$15</v>
      </c>
      <c r="CL3221" s="186" t="str">
        <f t="shared" si="4520"/>
        <v>CL$15</v>
      </c>
    </row>
    <row r="3222" spans="2:90" x14ac:dyDescent="0.4">
      <c r="B3222" s="70" t="s">
        <v>402</v>
      </c>
      <c r="C3222" s="31"/>
      <c r="D3222" t="s">
        <v>523</v>
      </c>
      <c r="E3222" s="8" t="str">
        <f t="shared" ref="E3222:E3238" si="4521">ROW()&amp;" "&amp;D3222</f>
        <v>3222 WCPP-IS</v>
      </c>
      <c r="F3222" t="s">
        <v>525</v>
      </c>
      <c r="G3222" s="31" t="s">
        <v>395</v>
      </c>
      <c r="H3222" s="48"/>
      <c r="I3222" s="285"/>
      <c r="J3222" s="285"/>
      <c r="K3222" s="48"/>
      <c r="L3222" s="48"/>
      <c r="M3222" s="48"/>
      <c r="N3222" s="48"/>
      <c r="O3222" s="48"/>
      <c r="P3222" s="48"/>
      <c r="R3222" s="70"/>
      <c r="S3222" s="286"/>
      <c r="T3222" s="286"/>
      <c r="U3222" s="286"/>
      <c r="V3222" s="286"/>
      <c r="W3222" s="286"/>
      <c r="X3222" s="286"/>
      <c r="Y3222" s="286"/>
      <c r="Z3222" s="286"/>
      <c r="AA3222" s="286"/>
      <c r="AB3222" s="286"/>
      <c r="AC3222" s="286"/>
      <c r="AD3222" s="286"/>
      <c r="AE3222" s="286"/>
      <c r="AF3222" s="286"/>
      <c r="AG3222" s="286"/>
      <c r="AH3222" s="286"/>
      <c r="AI3222" s="286"/>
      <c r="AJ3222" s="286"/>
      <c r="AK3222" s="286"/>
      <c r="AL3222" s="286"/>
      <c r="AM3222" s="286"/>
      <c r="AN3222" s="286"/>
      <c r="AO3222" s="286"/>
      <c r="AP3222" s="286"/>
      <c r="AQ3222" s="286"/>
      <c r="AR3222" s="286"/>
      <c r="AS3222" s="286"/>
      <c r="AT3222" s="286"/>
      <c r="AU3222" s="286"/>
      <c r="AV3222" s="286"/>
      <c r="AW3222" s="286"/>
      <c r="AX3222" s="286"/>
      <c r="AY3222" s="286"/>
      <c r="AZ3222" s="286"/>
      <c r="BA3222" s="286"/>
      <c r="BB3222" s="286"/>
      <c r="BC3222" s="286"/>
      <c r="BD3222" s="286"/>
      <c r="BE3222" s="286"/>
      <c r="BF3222" s="286"/>
      <c r="BG3222" s="286"/>
      <c r="BH3222" s="286"/>
      <c r="BI3222" s="286"/>
      <c r="BJ3222" s="286"/>
      <c r="BK3222" s="286"/>
      <c r="BL3222" s="286"/>
      <c r="BM3222" s="286"/>
      <c r="BN3222" s="286"/>
      <c r="BO3222" s="286"/>
      <c r="BP3222" s="286"/>
      <c r="BQ3222" s="286"/>
      <c r="BR3222" s="286"/>
      <c r="BS3222" s="286"/>
      <c r="BT3222" s="286"/>
      <c r="BU3222" s="286"/>
      <c r="BV3222" s="286"/>
      <c r="BW3222" s="286"/>
      <c r="BX3222" s="286"/>
      <c r="BY3222" s="286"/>
      <c r="BZ3222" s="286"/>
      <c r="CA3222" s="286"/>
      <c r="CB3222" s="286"/>
      <c r="CC3222" s="286"/>
      <c r="CD3222" s="286"/>
      <c r="CE3222" s="286"/>
      <c r="CF3222" s="286"/>
      <c r="CG3222" s="286"/>
      <c r="CH3222" s="286"/>
      <c r="CI3222" s="286"/>
      <c r="CJ3222" s="286"/>
      <c r="CK3222" s="286"/>
      <c r="CL3222" s="286"/>
    </row>
    <row r="3223" spans="2:90" x14ac:dyDescent="0.4">
      <c r="B3223" s="122" t="s">
        <v>524</v>
      </c>
      <c r="D3223" t="s">
        <v>523</v>
      </c>
      <c r="E3223" s="8" t="str">
        <f t="shared" si="4521"/>
        <v>3223 WCPP-IS</v>
      </c>
      <c r="G3223" t="str">
        <f t="shared" ref="G3223:G3230" si="4522">E3223</f>
        <v>3223 WCPP-IS</v>
      </c>
      <c r="H3223" s="31"/>
      <c r="I3223" s="73"/>
      <c r="J3223" s="73"/>
      <c r="K3223" s="121" t="e">
        <f ca="1">'IS BS CF'!K$23+'IS BS CF'!K$36</f>
        <v>#REF!</v>
      </c>
      <c r="L3223" s="121" t="e">
        <f ca="1">'IS BS CF'!L$23+'IS BS CF'!L$36</f>
        <v>#REF!</v>
      </c>
      <c r="M3223" s="121" t="e">
        <f ca="1">'IS BS CF'!M$23+'IS BS CF'!M$36</f>
        <v>#REF!</v>
      </c>
      <c r="N3223" s="121" t="e">
        <f ca="1">'IS BS CF'!N$23+'IS BS CF'!N$36</f>
        <v>#REF!</v>
      </c>
      <c r="O3223" s="121" t="e">
        <f ca="1">'IS BS CF'!O$23+'IS BS CF'!O$36</f>
        <v>#REF!</v>
      </c>
      <c r="P3223" s="121" t="e">
        <f ca="1">'IS BS CF'!P$23+'IS BS CF'!P$36</f>
        <v>#REF!</v>
      </c>
      <c r="Q3223" s="121"/>
      <c r="R3223" s="121">
        <f>'IS BS CF'!R$23+'IS BS CF'!R$36</f>
        <v>0</v>
      </c>
      <c r="S3223" s="121" t="e">
        <f ca="1">'IS BS CF'!S$23+'IS BS CF'!S$36</f>
        <v>#REF!</v>
      </c>
      <c r="T3223" s="121" t="e">
        <f ca="1">'IS BS CF'!T$23+'IS BS CF'!T$36</f>
        <v>#REF!</v>
      </c>
      <c r="U3223" s="121" t="e">
        <f ca="1">'IS BS CF'!U$23+'IS BS CF'!U$36</f>
        <v>#REF!</v>
      </c>
      <c r="V3223" s="121" t="e">
        <f ca="1">'IS BS CF'!V$23+'IS BS CF'!V$36</f>
        <v>#REF!</v>
      </c>
      <c r="W3223" s="121" t="e">
        <f ca="1">'IS BS CF'!W$23+'IS BS CF'!W$36</f>
        <v>#REF!</v>
      </c>
      <c r="X3223" s="121" t="e">
        <f ca="1">'IS BS CF'!X$23+'IS BS CF'!X$36</f>
        <v>#REF!</v>
      </c>
      <c r="Y3223" s="121" t="e">
        <f ca="1">'IS BS CF'!Y$23+'IS BS CF'!Y$36</f>
        <v>#REF!</v>
      </c>
      <c r="Z3223" s="121" t="e">
        <f ca="1">'IS BS CF'!Z$23+'IS BS CF'!Z$36</f>
        <v>#REF!</v>
      </c>
      <c r="AA3223" s="121" t="e">
        <f ca="1">'IS BS CF'!AA$23+'IS BS CF'!AA$36</f>
        <v>#REF!</v>
      </c>
      <c r="AB3223" s="121" t="e">
        <f ca="1">'IS BS CF'!AB$23+'IS BS CF'!AB$36</f>
        <v>#REF!</v>
      </c>
      <c r="AC3223" s="121" t="e">
        <f ca="1">'IS BS CF'!AC$23+'IS BS CF'!AC$36</f>
        <v>#REF!</v>
      </c>
      <c r="AD3223" s="121" t="e">
        <f ca="1">'IS BS CF'!AD$23+'IS BS CF'!AD$36</f>
        <v>#REF!</v>
      </c>
      <c r="AE3223" s="121" t="e">
        <f ca="1">'IS BS CF'!AE$23+'IS BS CF'!AE$36</f>
        <v>#REF!</v>
      </c>
      <c r="AF3223" s="121" t="e">
        <f ca="1">'IS BS CF'!AF$23+'IS BS CF'!AF$36</f>
        <v>#REF!</v>
      </c>
      <c r="AG3223" s="121" t="e">
        <f ca="1">'IS BS CF'!AG$23+'IS BS CF'!AG$36</f>
        <v>#REF!</v>
      </c>
      <c r="AH3223" s="121" t="e">
        <f ca="1">'IS BS CF'!AH$23+'IS BS CF'!AH$36</f>
        <v>#REF!</v>
      </c>
      <c r="AI3223" s="121" t="e">
        <f ca="1">'IS BS CF'!AI$23+'IS BS CF'!AI$36</f>
        <v>#REF!</v>
      </c>
      <c r="AJ3223" s="121" t="e">
        <f ca="1">'IS BS CF'!AJ$23+'IS BS CF'!AJ$36</f>
        <v>#REF!</v>
      </c>
      <c r="AK3223" s="121" t="e">
        <f ca="1">'IS BS CF'!AK$23+'IS BS CF'!AK$36</f>
        <v>#REF!</v>
      </c>
      <c r="AL3223" s="121" t="e">
        <f ca="1">'IS BS CF'!AL$23+'IS BS CF'!AL$36</f>
        <v>#REF!</v>
      </c>
      <c r="AM3223" s="121" t="e">
        <f ca="1">'IS BS CF'!AM$23+'IS BS CF'!AM$36</f>
        <v>#REF!</v>
      </c>
      <c r="AN3223" s="121" t="e">
        <f ca="1">'IS BS CF'!AN$23+'IS BS CF'!AN$36</f>
        <v>#REF!</v>
      </c>
      <c r="AO3223" s="121" t="e">
        <f ca="1">'IS BS CF'!AO$23+'IS BS CF'!AO$36</f>
        <v>#REF!</v>
      </c>
      <c r="AP3223" s="121" t="e">
        <f ca="1">'IS BS CF'!AP$23+'IS BS CF'!AP$36</f>
        <v>#REF!</v>
      </c>
      <c r="AQ3223" s="121" t="e">
        <f ca="1">'IS BS CF'!AQ$23+'IS BS CF'!AQ$36</f>
        <v>#REF!</v>
      </c>
      <c r="AR3223" s="121" t="e">
        <f ca="1">'IS BS CF'!AR$23+'IS BS CF'!AR$36</f>
        <v>#REF!</v>
      </c>
      <c r="AS3223" s="121" t="e">
        <f ca="1">'IS BS CF'!AS$23+'IS BS CF'!AS$36</f>
        <v>#REF!</v>
      </c>
      <c r="AT3223" s="121" t="e">
        <f ca="1">'IS BS CF'!AT$23+'IS BS CF'!AT$36</f>
        <v>#REF!</v>
      </c>
      <c r="AU3223" s="121" t="e">
        <f ca="1">'IS BS CF'!AU$23+'IS BS CF'!AU$36</f>
        <v>#REF!</v>
      </c>
      <c r="AV3223" s="121" t="e">
        <f ca="1">'IS BS CF'!AV$23+'IS BS CF'!AV$36</f>
        <v>#REF!</v>
      </c>
      <c r="AW3223" s="121" t="e">
        <f ca="1">'IS BS CF'!AW$23+'IS BS CF'!AW$36</f>
        <v>#REF!</v>
      </c>
      <c r="AX3223" s="121" t="e">
        <f ca="1">'IS BS CF'!AX$23+'IS BS CF'!AX$36</f>
        <v>#REF!</v>
      </c>
      <c r="AY3223" s="121" t="e">
        <f ca="1">'IS BS CF'!AY$23+'IS BS CF'!AY$36</f>
        <v>#REF!</v>
      </c>
      <c r="AZ3223" s="121" t="e">
        <f ca="1">'IS BS CF'!AZ$23+'IS BS CF'!AZ$36</f>
        <v>#REF!</v>
      </c>
      <c r="BA3223" s="121" t="e">
        <f ca="1">'IS BS CF'!BA$23+'IS BS CF'!BA$36</f>
        <v>#REF!</v>
      </c>
      <c r="BB3223" s="121" t="e">
        <f ca="1">'IS BS CF'!BB$23+'IS BS CF'!BB$36</f>
        <v>#REF!</v>
      </c>
      <c r="BC3223" s="121" t="e">
        <f ca="1">'IS BS CF'!BC$23+'IS BS CF'!BC$36</f>
        <v>#REF!</v>
      </c>
      <c r="BD3223" s="121" t="e">
        <f ca="1">'IS BS CF'!BD$23+'IS BS CF'!BD$36</f>
        <v>#REF!</v>
      </c>
      <c r="BE3223" s="121" t="e">
        <f ca="1">'IS BS CF'!BE$23+'IS BS CF'!BE$36</f>
        <v>#REF!</v>
      </c>
      <c r="BF3223" s="121" t="e">
        <f ca="1">'IS BS CF'!BF$23+'IS BS CF'!BF$36</f>
        <v>#REF!</v>
      </c>
      <c r="BG3223" s="121" t="e">
        <f ca="1">'IS BS CF'!BG$23+'IS BS CF'!BG$36</f>
        <v>#REF!</v>
      </c>
      <c r="BH3223" s="121" t="e">
        <f ca="1">'IS BS CF'!BH$23+'IS BS CF'!BH$36</f>
        <v>#REF!</v>
      </c>
      <c r="BI3223" s="121" t="e">
        <f ca="1">'IS BS CF'!BI$23+'IS BS CF'!BI$36</f>
        <v>#REF!</v>
      </c>
      <c r="BJ3223" s="121" t="e">
        <f ca="1">'IS BS CF'!BJ$23+'IS BS CF'!BJ$36</f>
        <v>#REF!</v>
      </c>
      <c r="BK3223" s="121" t="e">
        <f ca="1">'IS BS CF'!BK$23+'IS BS CF'!BK$36</f>
        <v>#REF!</v>
      </c>
      <c r="BL3223" s="121" t="e">
        <f ca="1">'IS BS CF'!BL$23+'IS BS CF'!BL$36</f>
        <v>#REF!</v>
      </c>
      <c r="BM3223" s="121" t="e">
        <f ca="1">'IS BS CF'!BM$23+'IS BS CF'!BM$36</f>
        <v>#REF!</v>
      </c>
      <c r="BN3223" s="121" t="e">
        <f ca="1">'IS BS CF'!BN$23+'IS BS CF'!BN$36</f>
        <v>#REF!</v>
      </c>
      <c r="BO3223" s="121" t="e">
        <f ca="1">'IS BS CF'!BO$23+'IS BS CF'!BO$36</f>
        <v>#REF!</v>
      </c>
      <c r="BP3223" s="121" t="e">
        <f ca="1">'IS BS CF'!BP$23+'IS BS CF'!BP$36</f>
        <v>#REF!</v>
      </c>
      <c r="BQ3223" s="121" t="e">
        <f ca="1">'IS BS CF'!BQ$23+'IS BS CF'!BQ$36</f>
        <v>#REF!</v>
      </c>
      <c r="BR3223" s="121" t="e">
        <f ca="1">'IS BS CF'!BR$23+'IS BS CF'!BR$36</f>
        <v>#REF!</v>
      </c>
      <c r="BS3223" s="121" t="e">
        <f ca="1">'IS BS CF'!BS$23+'IS BS CF'!BS$36</f>
        <v>#REF!</v>
      </c>
      <c r="BT3223" s="121" t="e">
        <f ca="1">'IS BS CF'!BT$23+'IS BS CF'!BT$36</f>
        <v>#REF!</v>
      </c>
      <c r="BU3223" s="121" t="e">
        <f ca="1">'IS BS CF'!BU$23+'IS BS CF'!BU$36</f>
        <v>#REF!</v>
      </c>
      <c r="BV3223" s="121" t="e">
        <f ca="1">'IS BS CF'!BV$23+'IS BS CF'!BV$36</f>
        <v>#REF!</v>
      </c>
      <c r="BW3223" s="121" t="e">
        <f ca="1">'IS BS CF'!BW$23+'IS BS CF'!BW$36</f>
        <v>#REF!</v>
      </c>
      <c r="BX3223" s="121" t="e">
        <f ca="1">'IS BS CF'!BX$23+'IS BS CF'!BX$36</f>
        <v>#REF!</v>
      </c>
      <c r="BY3223" s="121" t="e">
        <f ca="1">'IS BS CF'!BY$23+'IS BS CF'!BY$36</f>
        <v>#REF!</v>
      </c>
      <c r="BZ3223" s="121" t="e">
        <f ca="1">'IS BS CF'!BZ$23+'IS BS CF'!BZ$36</f>
        <v>#REF!</v>
      </c>
      <c r="CA3223" s="121" t="e">
        <f ca="1">'IS BS CF'!CA$23+'IS BS CF'!CA$36</f>
        <v>#REF!</v>
      </c>
      <c r="CB3223" s="121" t="e">
        <f ca="1">'IS BS CF'!CB$23+'IS BS CF'!CB$36</f>
        <v>#REF!</v>
      </c>
      <c r="CC3223" s="121" t="e">
        <f ca="1">'IS BS CF'!CC$23+'IS BS CF'!CC$36</f>
        <v>#REF!</v>
      </c>
      <c r="CD3223" s="121" t="e">
        <f ca="1">'IS BS CF'!CD$23+'IS BS CF'!CD$36</f>
        <v>#REF!</v>
      </c>
      <c r="CE3223" s="121" t="e">
        <f ca="1">'IS BS CF'!CE$23+'IS BS CF'!CE$36</f>
        <v>#REF!</v>
      </c>
      <c r="CF3223" s="121" t="e">
        <f ca="1">'IS BS CF'!CF$23+'IS BS CF'!CF$36</f>
        <v>#REF!</v>
      </c>
      <c r="CG3223" s="121" t="e">
        <f ca="1">'IS BS CF'!CG$23+'IS BS CF'!CG$36</f>
        <v>#REF!</v>
      </c>
      <c r="CH3223" s="121" t="e">
        <f ca="1">'IS BS CF'!CH$23+'IS BS CF'!CH$36</f>
        <v>#REF!</v>
      </c>
      <c r="CI3223" s="121" t="e">
        <f ca="1">'IS BS CF'!CI$23+'IS BS CF'!CI$36</f>
        <v>#REF!</v>
      </c>
      <c r="CJ3223" s="121" t="e">
        <f ca="1">'IS BS CF'!CJ$23+'IS BS CF'!CJ$36</f>
        <v>#REF!</v>
      </c>
      <c r="CK3223" s="121" t="e">
        <f ca="1">'IS BS CF'!CK$23+'IS BS CF'!CK$36</f>
        <v>#REF!</v>
      </c>
      <c r="CL3223" s="121" t="e">
        <f ca="1">'IS BS CF'!CL$23+'IS BS CF'!CL$36</f>
        <v>#REF!</v>
      </c>
    </row>
    <row r="3224" spans="2:90" x14ac:dyDescent="0.4">
      <c r="B3224" s="67"/>
      <c r="D3224" t="s">
        <v>523</v>
      </c>
      <c r="E3224" s="8" t="str">
        <f t="shared" si="4521"/>
        <v>3224 WCPP-IS</v>
      </c>
      <c r="G3224" t="str">
        <f t="shared" si="4522"/>
        <v>3224 WCPP-IS</v>
      </c>
      <c r="H3224" s="31"/>
      <c r="I3224" s="73"/>
      <c r="J3224" s="73"/>
      <c r="K3224" s="31"/>
      <c r="L3224" s="31"/>
      <c r="M3224" s="31"/>
      <c r="N3224" s="31"/>
      <c r="O3224" s="31"/>
      <c r="P3224" s="31"/>
      <c r="R3224" s="67"/>
      <c r="S3224" s="67"/>
      <c r="T3224" s="67"/>
      <c r="U3224" s="67"/>
      <c r="V3224" s="67"/>
      <c r="W3224" s="67"/>
      <c r="X3224" s="67"/>
      <c r="Y3224" s="67"/>
      <c r="Z3224" s="67"/>
      <c r="AA3224" s="67"/>
      <c r="AB3224" s="67"/>
      <c r="AC3224" s="67"/>
      <c r="AD3224" s="67"/>
      <c r="AE3224" s="67"/>
      <c r="AF3224" s="67"/>
      <c r="AG3224" s="67"/>
      <c r="AH3224" s="67"/>
      <c r="AI3224" s="67"/>
      <c r="AJ3224" s="67"/>
      <c r="AK3224" s="67"/>
      <c r="AL3224" s="67"/>
      <c r="AM3224" s="67"/>
      <c r="AN3224" s="67"/>
      <c r="AO3224" s="67"/>
      <c r="AP3224" s="67"/>
      <c r="AQ3224" s="67"/>
      <c r="AR3224" s="67"/>
      <c r="AS3224" s="67"/>
      <c r="AT3224" s="67"/>
      <c r="AU3224" s="67"/>
      <c r="AV3224" s="67"/>
      <c r="AW3224" s="67"/>
      <c r="AX3224" s="67"/>
      <c r="AY3224" s="67"/>
      <c r="AZ3224" s="67"/>
      <c r="BA3224" s="67"/>
      <c r="BB3224" s="67"/>
      <c r="BC3224" s="67"/>
      <c r="BD3224" s="67"/>
      <c r="BE3224" s="67"/>
      <c r="BF3224" s="67"/>
      <c r="BG3224" s="67"/>
      <c r="BH3224" s="67"/>
      <c r="BI3224" s="67"/>
      <c r="BJ3224" s="67"/>
      <c r="BK3224" s="67"/>
      <c r="BL3224" s="67"/>
      <c r="BM3224" s="67"/>
      <c r="BN3224" s="67"/>
      <c r="BO3224" s="67"/>
      <c r="BP3224" s="67"/>
      <c r="BQ3224" s="67"/>
      <c r="BR3224" s="67"/>
      <c r="BS3224" s="67"/>
      <c r="BT3224" s="67"/>
      <c r="BU3224" s="67"/>
      <c r="BV3224" s="67"/>
      <c r="BW3224" s="67"/>
      <c r="BX3224" s="67"/>
      <c r="BY3224" s="67"/>
      <c r="BZ3224" s="67"/>
      <c r="CA3224" s="67"/>
      <c r="CB3224" s="67"/>
      <c r="CC3224" s="67"/>
      <c r="CD3224" s="67"/>
      <c r="CE3224" s="67"/>
      <c r="CF3224" s="67"/>
      <c r="CG3224" s="67"/>
      <c r="CH3224" s="67"/>
      <c r="CI3224" s="67"/>
      <c r="CJ3224" s="67"/>
      <c r="CK3224" s="67"/>
      <c r="CL3224" s="67"/>
    </row>
    <row r="3225" spans="2:90" x14ac:dyDescent="0.4">
      <c r="B3225" s="126" t="str">
        <f>B3227&amp;":"</f>
        <v>Unearned revenue:</v>
      </c>
      <c r="D3225" t="s">
        <v>523</v>
      </c>
      <c r="E3225" s="8" t="str">
        <f t="shared" si="4521"/>
        <v>3225 WCPP-IS</v>
      </c>
      <c r="G3225" t="str">
        <f t="shared" si="4522"/>
        <v>3225 WCPP-IS</v>
      </c>
      <c r="I3225"/>
      <c r="J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row>
    <row r="3226" spans="2:90" x14ac:dyDescent="0.4">
      <c r="B3226" s="141" t="s">
        <v>403</v>
      </c>
      <c r="D3226" t="s">
        <v>523</v>
      </c>
      <c r="E3226" s="8" t="str">
        <f t="shared" si="4521"/>
        <v>3226 WCPP-IS</v>
      </c>
      <c r="G3226" t="str">
        <f t="shared" si="4522"/>
        <v>3226 WCPP-IS</v>
      </c>
      <c r="H3226" s="12"/>
      <c r="I3226" s="60"/>
      <c r="J3226" s="60"/>
      <c r="K3226" s="17">
        <v>30</v>
      </c>
      <c r="L3226" s="17">
        <v>5</v>
      </c>
      <c r="M3226" s="17">
        <v>5</v>
      </c>
      <c r="N3226" s="17">
        <v>5</v>
      </c>
      <c r="O3226" s="17">
        <v>5</v>
      </c>
      <c r="P3226" s="17">
        <v>5</v>
      </c>
      <c r="R3226" s="15"/>
      <c r="S3226" s="15" cm="1">
        <f t="array" ref="S3226">INDEX($K:$P,ROW(),MATCH(S$3,$K$2:$P$2,0))</f>
        <v>30</v>
      </c>
      <c r="T3226" s="15" cm="1">
        <f t="array" ref="T3226">INDEX($K:$P,ROW(),MATCH(T$3,$K$2:$P$2,0))</f>
        <v>30</v>
      </c>
      <c r="U3226" s="15" cm="1">
        <f t="array" ref="U3226">INDEX($K:$P,ROW(),MATCH(U$3,$K$2:$P$2,0))</f>
        <v>30</v>
      </c>
      <c r="V3226" s="15" cm="1">
        <f t="array" ref="V3226">INDEX($K:$P,ROW(),MATCH(V$3,$K$2:$P$2,0))</f>
        <v>30</v>
      </c>
      <c r="W3226" s="15" cm="1">
        <f t="array" ref="W3226">INDEX($K:$P,ROW(),MATCH(W$3,$K$2:$P$2,0))</f>
        <v>30</v>
      </c>
      <c r="X3226" s="15" cm="1">
        <f t="array" ref="X3226">INDEX($K:$P,ROW(),MATCH(X$3,$K$2:$P$2,0))</f>
        <v>30</v>
      </c>
      <c r="Y3226" s="15" cm="1">
        <f t="array" ref="Y3226">INDEX($K:$P,ROW(),MATCH(Y$3,$K$2:$P$2,0))</f>
        <v>30</v>
      </c>
      <c r="Z3226" s="15" cm="1">
        <f t="array" ref="Z3226">INDEX($K:$P,ROW(),MATCH(Z$3,$K$2:$P$2,0))</f>
        <v>30</v>
      </c>
      <c r="AA3226" s="15" cm="1">
        <f t="array" ref="AA3226">INDEX($K:$P,ROW(),MATCH(AA$3,$K$2:$P$2,0))</f>
        <v>30</v>
      </c>
      <c r="AB3226" s="15" cm="1">
        <f t="array" ref="AB3226">INDEX($K:$P,ROW(),MATCH(AB$3,$K$2:$P$2,0))</f>
        <v>30</v>
      </c>
      <c r="AC3226" s="15" cm="1">
        <f t="array" ref="AC3226">INDEX($K:$P,ROW(),MATCH(AC$3,$K$2:$P$2,0))</f>
        <v>30</v>
      </c>
      <c r="AD3226" s="15" cm="1">
        <f t="array" ref="AD3226">INDEX($K:$P,ROW(),MATCH(AD$3,$K$2:$P$2,0))</f>
        <v>30</v>
      </c>
      <c r="AE3226" s="15" cm="1">
        <f t="array" ref="AE3226">INDEX($K:$P,ROW(),MATCH(AE$3,$K$2:$P$2,0))</f>
        <v>5</v>
      </c>
      <c r="AF3226" s="15" cm="1">
        <f t="array" ref="AF3226">INDEX($K:$P,ROW(),MATCH(AF$3,$K$2:$P$2,0))</f>
        <v>5</v>
      </c>
      <c r="AG3226" s="15" cm="1">
        <f t="array" ref="AG3226">INDEX($K:$P,ROW(),MATCH(AG$3,$K$2:$P$2,0))</f>
        <v>5</v>
      </c>
      <c r="AH3226" s="15" cm="1">
        <f t="array" ref="AH3226">INDEX($K:$P,ROW(),MATCH(AH$3,$K$2:$P$2,0))</f>
        <v>5</v>
      </c>
      <c r="AI3226" s="15" cm="1">
        <f t="array" ref="AI3226">INDEX($K:$P,ROW(),MATCH(AI$3,$K$2:$P$2,0))</f>
        <v>5</v>
      </c>
      <c r="AJ3226" s="15" cm="1">
        <f t="array" ref="AJ3226">INDEX($K:$P,ROW(),MATCH(AJ$3,$K$2:$P$2,0))</f>
        <v>5</v>
      </c>
      <c r="AK3226" s="15" cm="1">
        <f t="array" ref="AK3226">INDEX($K:$P,ROW(),MATCH(AK$3,$K$2:$P$2,0))</f>
        <v>5</v>
      </c>
      <c r="AL3226" s="15" cm="1">
        <f t="array" ref="AL3226">INDEX($K:$P,ROW(),MATCH(AL$3,$K$2:$P$2,0))</f>
        <v>5</v>
      </c>
      <c r="AM3226" s="15" cm="1">
        <f t="array" ref="AM3226">INDEX($K:$P,ROW(),MATCH(AM$3,$K$2:$P$2,0))</f>
        <v>5</v>
      </c>
      <c r="AN3226" s="15" cm="1">
        <f t="array" ref="AN3226">INDEX($K:$P,ROW(),MATCH(AN$3,$K$2:$P$2,0))</f>
        <v>5</v>
      </c>
      <c r="AO3226" s="15" cm="1">
        <f t="array" ref="AO3226">INDEX($K:$P,ROW(),MATCH(AO$3,$K$2:$P$2,0))</f>
        <v>5</v>
      </c>
      <c r="AP3226" s="15" cm="1">
        <f t="array" ref="AP3226">INDEX($K:$P,ROW(),MATCH(AP$3,$K$2:$P$2,0))</f>
        <v>5</v>
      </c>
      <c r="AQ3226" s="15" cm="1">
        <f t="array" ref="AQ3226">INDEX($K:$P,ROW(),MATCH(AQ$3,$K$2:$P$2,0))</f>
        <v>5</v>
      </c>
      <c r="AR3226" s="15" cm="1">
        <f t="array" ref="AR3226">INDEX($K:$P,ROW(),MATCH(AR$3,$K$2:$P$2,0))</f>
        <v>5</v>
      </c>
      <c r="AS3226" s="15" cm="1">
        <f t="array" ref="AS3226">INDEX($K:$P,ROW(),MATCH(AS$3,$K$2:$P$2,0))</f>
        <v>5</v>
      </c>
      <c r="AT3226" s="15" cm="1">
        <f t="array" ref="AT3226">INDEX($K:$P,ROW(),MATCH(AT$3,$K$2:$P$2,0))</f>
        <v>5</v>
      </c>
      <c r="AU3226" s="15" cm="1">
        <f t="array" ref="AU3226">INDEX($K:$P,ROW(),MATCH(AU$3,$K$2:$P$2,0))</f>
        <v>5</v>
      </c>
      <c r="AV3226" s="15" cm="1">
        <f t="array" ref="AV3226">INDEX($K:$P,ROW(),MATCH(AV$3,$K$2:$P$2,0))</f>
        <v>5</v>
      </c>
      <c r="AW3226" s="15" cm="1">
        <f t="array" ref="AW3226">INDEX($K:$P,ROW(),MATCH(AW$3,$K$2:$P$2,0))</f>
        <v>5</v>
      </c>
      <c r="AX3226" s="15" cm="1">
        <f t="array" ref="AX3226">INDEX($K:$P,ROW(),MATCH(AX$3,$K$2:$P$2,0))</f>
        <v>5</v>
      </c>
      <c r="AY3226" s="15" cm="1">
        <f t="array" ref="AY3226">INDEX($K:$P,ROW(),MATCH(AY$3,$K$2:$P$2,0))</f>
        <v>5</v>
      </c>
      <c r="AZ3226" s="15" cm="1">
        <f t="array" ref="AZ3226">INDEX($K:$P,ROW(),MATCH(AZ$3,$K$2:$P$2,0))</f>
        <v>5</v>
      </c>
      <c r="BA3226" s="15" cm="1">
        <f t="array" ref="BA3226">INDEX($K:$P,ROW(),MATCH(BA$3,$K$2:$P$2,0))</f>
        <v>5</v>
      </c>
      <c r="BB3226" s="15" cm="1">
        <f t="array" ref="BB3226">INDEX($K:$P,ROW(),MATCH(BB$3,$K$2:$P$2,0))</f>
        <v>5</v>
      </c>
      <c r="BC3226" s="15" cm="1">
        <f t="array" ref="BC3226">INDEX($K:$P,ROW(),MATCH(BC$3,$K$2:$P$2,0))</f>
        <v>5</v>
      </c>
      <c r="BD3226" s="15" cm="1">
        <f t="array" ref="BD3226">INDEX($K:$P,ROW(),MATCH(BD$3,$K$2:$P$2,0))</f>
        <v>5</v>
      </c>
      <c r="BE3226" s="15" cm="1">
        <f t="array" ref="BE3226">INDEX($K:$P,ROW(),MATCH(BE$3,$K$2:$P$2,0))</f>
        <v>5</v>
      </c>
      <c r="BF3226" s="15" cm="1">
        <f t="array" ref="BF3226">INDEX($K:$P,ROW(),MATCH(BF$3,$K$2:$P$2,0))</f>
        <v>5</v>
      </c>
      <c r="BG3226" s="15" cm="1">
        <f t="array" ref="BG3226">INDEX($K:$P,ROW(),MATCH(BG$3,$K$2:$P$2,0))</f>
        <v>5</v>
      </c>
      <c r="BH3226" s="15" cm="1">
        <f t="array" ref="BH3226">INDEX($K:$P,ROW(),MATCH(BH$3,$K$2:$P$2,0))</f>
        <v>5</v>
      </c>
      <c r="BI3226" s="15" cm="1">
        <f t="array" ref="BI3226">INDEX($K:$P,ROW(),MATCH(BI$3,$K$2:$P$2,0))</f>
        <v>5</v>
      </c>
      <c r="BJ3226" s="15" cm="1">
        <f t="array" ref="BJ3226">INDEX($K:$P,ROW(),MATCH(BJ$3,$K$2:$P$2,0))</f>
        <v>5</v>
      </c>
      <c r="BK3226" s="15" cm="1">
        <f t="array" ref="BK3226">INDEX($K:$P,ROW(),MATCH(BK$3,$K$2:$P$2,0))</f>
        <v>5</v>
      </c>
      <c r="BL3226" s="15" cm="1">
        <f t="array" ref="BL3226">INDEX($K:$P,ROW(),MATCH(BL$3,$K$2:$P$2,0))</f>
        <v>5</v>
      </c>
      <c r="BM3226" s="15" cm="1">
        <f t="array" ref="BM3226">INDEX($K:$P,ROW(),MATCH(BM$3,$K$2:$P$2,0))</f>
        <v>5</v>
      </c>
      <c r="BN3226" s="15" cm="1">
        <f t="array" ref="BN3226">INDEX($K:$P,ROW(),MATCH(BN$3,$K$2:$P$2,0))</f>
        <v>5</v>
      </c>
      <c r="BO3226" s="15" cm="1">
        <f t="array" ref="BO3226">INDEX($K:$P,ROW(),MATCH(BO$3,$K$2:$P$2,0))</f>
        <v>5</v>
      </c>
      <c r="BP3226" s="15" cm="1">
        <f t="array" ref="BP3226">INDEX($K:$P,ROW(),MATCH(BP$3,$K$2:$P$2,0))</f>
        <v>5</v>
      </c>
      <c r="BQ3226" s="15" cm="1">
        <f t="array" ref="BQ3226">INDEX($K:$P,ROW(),MATCH(BQ$3,$K$2:$P$2,0))</f>
        <v>5</v>
      </c>
      <c r="BR3226" s="15" cm="1">
        <f t="array" ref="BR3226">INDEX($K:$P,ROW(),MATCH(BR$3,$K$2:$P$2,0))</f>
        <v>5</v>
      </c>
      <c r="BS3226" s="15" cm="1">
        <f t="array" ref="BS3226">INDEX($K:$P,ROW(),MATCH(BS$3,$K$2:$P$2,0))</f>
        <v>5</v>
      </c>
      <c r="BT3226" s="15" cm="1">
        <f t="array" ref="BT3226">INDEX($K:$P,ROW(),MATCH(BT$3,$K$2:$P$2,0))</f>
        <v>5</v>
      </c>
      <c r="BU3226" s="15" cm="1">
        <f t="array" ref="BU3226">INDEX($K:$P,ROW(),MATCH(BU$3,$K$2:$P$2,0))</f>
        <v>5</v>
      </c>
      <c r="BV3226" s="15" cm="1">
        <f t="array" ref="BV3226">INDEX($K:$P,ROW(),MATCH(BV$3,$K$2:$P$2,0))</f>
        <v>5</v>
      </c>
      <c r="BW3226" s="15" cm="1">
        <f t="array" ref="BW3226">INDEX($K:$P,ROW(),MATCH(BW$3,$K$2:$P$2,0))</f>
        <v>5</v>
      </c>
      <c r="BX3226" s="15" cm="1">
        <f t="array" ref="BX3226">INDEX($K:$P,ROW(),MATCH(BX$3,$K$2:$P$2,0))</f>
        <v>5</v>
      </c>
      <c r="BY3226" s="15" cm="1">
        <f t="array" ref="BY3226">INDEX($K:$P,ROW(),MATCH(BY$3,$K$2:$P$2,0))</f>
        <v>5</v>
      </c>
      <c r="BZ3226" s="15" cm="1">
        <f t="array" ref="BZ3226">INDEX($K:$P,ROW(),MATCH(BZ$3,$K$2:$P$2,0))</f>
        <v>5</v>
      </c>
      <c r="CA3226" s="15" cm="1">
        <f t="array" ref="CA3226">INDEX($K:$P,ROW(),MATCH(CA$3,$K$2:$P$2,0))</f>
        <v>5</v>
      </c>
      <c r="CB3226" s="15" cm="1">
        <f t="array" ref="CB3226">INDEX($K:$P,ROW(),MATCH(CB$3,$K$2:$P$2,0))</f>
        <v>5</v>
      </c>
      <c r="CC3226" s="15" cm="1">
        <f t="array" ref="CC3226">INDEX($K:$P,ROW(),MATCH(CC$3,$K$2:$P$2,0))</f>
        <v>5</v>
      </c>
      <c r="CD3226" s="15" cm="1">
        <f t="array" ref="CD3226">INDEX($K:$P,ROW(),MATCH(CD$3,$K$2:$P$2,0))</f>
        <v>5</v>
      </c>
      <c r="CE3226" s="15" cm="1">
        <f t="array" ref="CE3226">INDEX($K:$P,ROW(),MATCH(CE$3,$K$2:$P$2,0))</f>
        <v>5</v>
      </c>
      <c r="CF3226" s="15" cm="1">
        <f t="array" ref="CF3226">INDEX($K:$P,ROW(),MATCH(CF$3,$K$2:$P$2,0))</f>
        <v>5</v>
      </c>
      <c r="CG3226" s="15" cm="1">
        <f t="array" ref="CG3226">INDEX($K:$P,ROW(),MATCH(CG$3,$K$2:$P$2,0))</f>
        <v>5</v>
      </c>
      <c r="CH3226" s="15" cm="1">
        <f t="array" ref="CH3226">INDEX($K:$P,ROW(),MATCH(CH$3,$K$2:$P$2,0))</f>
        <v>5</v>
      </c>
      <c r="CI3226" s="15" cm="1">
        <f t="array" ref="CI3226">INDEX($K:$P,ROW(),MATCH(CI$3,$K$2:$P$2,0))</f>
        <v>5</v>
      </c>
      <c r="CJ3226" s="15" cm="1">
        <f t="array" ref="CJ3226">INDEX($K:$P,ROW(),MATCH(CJ$3,$K$2:$P$2,0))</f>
        <v>5</v>
      </c>
      <c r="CK3226" s="15" cm="1">
        <f t="array" ref="CK3226">INDEX($K:$P,ROW(),MATCH(CK$3,$K$2:$P$2,0))</f>
        <v>5</v>
      </c>
      <c r="CL3226" s="15" cm="1">
        <f t="array" ref="CL3226">INDEX($K:$P,ROW(),MATCH(CL$3,$K$2:$P$2,0))</f>
        <v>5</v>
      </c>
    </row>
    <row r="3227" spans="2:90" x14ac:dyDescent="0.4">
      <c r="B3227" s="123" t="s">
        <v>43</v>
      </c>
      <c r="C3227" t="s">
        <v>224</v>
      </c>
      <c r="D3227" t="s">
        <v>523</v>
      </c>
      <c r="E3227" s="8" t="str">
        <f t="shared" si="4521"/>
        <v>3227 WCPP-IS</v>
      </c>
      <c r="G3227" t="str">
        <f t="shared" si="4522"/>
        <v>3227 WCPP-IS</v>
      </c>
      <c r="H3227" s="27"/>
      <c r="I3227" s="78"/>
      <c r="J3227" s="78"/>
      <c r="K3227" s="115" t="e">
        <f t="shared" ref="K3227:P3227" ca="1" si="4523">SUMIF($4:$4,K$2,3227:3227)</f>
        <v>#REF!</v>
      </c>
      <c r="L3227" s="115" t="e">
        <f t="shared" ca="1" si="4523"/>
        <v>#REF!</v>
      </c>
      <c r="M3227" s="115" t="e">
        <f t="shared" ca="1" si="4523"/>
        <v>#REF!</v>
      </c>
      <c r="N3227" s="115" t="e">
        <f t="shared" ca="1" si="4523"/>
        <v>#REF!</v>
      </c>
      <c r="O3227" s="115" t="e">
        <f t="shared" ca="1" si="4523"/>
        <v>#REF!</v>
      </c>
      <c r="P3227" s="115" t="e">
        <f t="shared" ca="1" si="4523"/>
        <v>#REF!</v>
      </c>
      <c r="R3227" s="115"/>
      <c r="S3227" s="115" t="e">
        <f t="shared" ref="S3227:AX3227" ca="1" si="4524">MIN(S3226/30*-S3223,R3227-S3223)</f>
        <v>#REF!</v>
      </c>
      <c r="T3227" s="115" t="e">
        <f t="shared" ca="1" si="4524"/>
        <v>#REF!</v>
      </c>
      <c r="U3227" s="115" t="e">
        <f t="shared" ca="1" si="4524"/>
        <v>#REF!</v>
      </c>
      <c r="V3227" s="115" t="e">
        <f t="shared" ca="1" si="4524"/>
        <v>#REF!</v>
      </c>
      <c r="W3227" s="115" t="e">
        <f t="shared" ca="1" si="4524"/>
        <v>#REF!</v>
      </c>
      <c r="X3227" s="115" t="e">
        <f t="shared" ca="1" si="4524"/>
        <v>#REF!</v>
      </c>
      <c r="Y3227" s="115" t="e">
        <f t="shared" ca="1" si="4524"/>
        <v>#REF!</v>
      </c>
      <c r="Z3227" s="115" t="e">
        <f t="shared" ca="1" si="4524"/>
        <v>#REF!</v>
      </c>
      <c r="AA3227" s="115" t="e">
        <f t="shared" ca="1" si="4524"/>
        <v>#REF!</v>
      </c>
      <c r="AB3227" s="115" t="e">
        <f t="shared" ca="1" si="4524"/>
        <v>#REF!</v>
      </c>
      <c r="AC3227" s="115" t="e">
        <f t="shared" ca="1" si="4524"/>
        <v>#REF!</v>
      </c>
      <c r="AD3227" s="115" t="e">
        <f t="shared" ca="1" si="4524"/>
        <v>#REF!</v>
      </c>
      <c r="AE3227" s="115" t="e">
        <f t="shared" ca="1" si="4524"/>
        <v>#REF!</v>
      </c>
      <c r="AF3227" s="115" t="e">
        <f t="shared" ca="1" si="4524"/>
        <v>#REF!</v>
      </c>
      <c r="AG3227" s="115" t="e">
        <f t="shared" ca="1" si="4524"/>
        <v>#REF!</v>
      </c>
      <c r="AH3227" s="115" t="e">
        <f t="shared" ca="1" si="4524"/>
        <v>#REF!</v>
      </c>
      <c r="AI3227" s="115" t="e">
        <f t="shared" ca="1" si="4524"/>
        <v>#REF!</v>
      </c>
      <c r="AJ3227" s="115" t="e">
        <f t="shared" ca="1" si="4524"/>
        <v>#REF!</v>
      </c>
      <c r="AK3227" s="115" t="e">
        <f t="shared" ca="1" si="4524"/>
        <v>#REF!</v>
      </c>
      <c r="AL3227" s="115" t="e">
        <f t="shared" ca="1" si="4524"/>
        <v>#REF!</v>
      </c>
      <c r="AM3227" s="115" t="e">
        <f t="shared" ca="1" si="4524"/>
        <v>#REF!</v>
      </c>
      <c r="AN3227" s="115" t="e">
        <f t="shared" ca="1" si="4524"/>
        <v>#REF!</v>
      </c>
      <c r="AO3227" s="115" t="e">
        <f t="shared" ca="1" si="4524"/>
        <v>#REF!</v>
      </c>
      <c r="AP3227" s="115" t="e">
        <f t="shared" ca="1" si="4524"/>
        <v>#REF!</v>
      </c>
      <c r="AQ3227" s="115" t="e">
        <f t="shared" ca="1" si="4524"/>
        <v>#REF!</v>
      </c>
      <c r="AR3227" s="115" t="e">
        <f t="shared" ca="1" si="4524"/>
        <v>#REF!</v>
      </c>
      <c r="AS3227" s="115" t="e">
        <f t="shared" ca="1" si="4524"/>
        <v>#REF!</v>
      </c>
      <c r="AT3227" s="115" t="e">
        <f t="shared" ca="1" si="4524"/>
        <v>#REF!</v>
      </c>
      <c r="AU3227" s="115" t="e">
        <f t="shared" ca="1" si="4524"/>
        <v>#REF!</v>
      </c>
      <c r="AV3227" s="115" t="e">
        <f t="shared" ca="1" si="4524"/>
        <v>#REF!</v>
      </c>
      <c r="AW3227" s="115" t="e">
        <f t="shared" ca="1" si="4524"/>
        <v>#REF!</v>
      </c>
      <c r="AX3227" s="115" t="e">
        <f t="shared" ca="1" si="4524"/>
        <v>#REF!</v>
      </c>
      <c r="AY3227" s="115" t="e">
        <f t="shared" ref="AY3227:CD3227" ca="1" si="4525">MIN(AY3226/30*-AY3223,AX3227-AY3223)</f>
        <v>#REF!</v>
      </c>
      <c r="AZ3227" s="115" t="e">
        <f t="shared" ca="1" si="4525"/>
        <v>#REF!</v>
      </c>
      <c r="BA3227" s="115" t="e">
        <f t="shared" ca="1" si="4525"/>
        <v>#REF!</v>
      </c>
      <c r="BB3227" s="115" t="e">
        <f t="shared" ca="1" si="4525"/>
        <v>#REF!</v>
      </c>
      <c r="BC3227" s="115" t="e">
        <f t="shared" ca="1" si="4525"/>
        <v>#REF!</v>
      </c>
      <c r="BD3227" s="115" t="e">
        <f t="shared" ca="1" si="4525"/>
        <v>#REF!</v>
      </c>
      <c r="BE3227" s="115" t="e">
        <f t="shared" ca="1" si="4525"/>
        <v>#REF!</v>
      </c>
      <c r="BF3227" s="115" t="e">
        <f t="shared" ca="1" si="4525"/>
        <v>#REF!</v>
      </c>
      <c r="BG3227" s="115" t="e">
        <f t="shared" ca="1" si="4525"/>
        <v>#REF!</v>
      </c>
      <c r="BH3227" s="115" t="e">
        <f t="shared" ca="1" si="4525"/>
        <v>#REF!</v>
      </c>
      <c r="BI3227" s="115" t="e">
        <f t="shared" ca="1" si="4525"/>
        <v>#REF!</v>
      </c>
      <c r="BJ3227" s="115" t="e">
        <f t="shared" ca="1" si="4525"/>
        <v>#REF!</v>
      </c>
      <c r="BK3227" s="115" t="e">
        <f t="shared" ca="1" si="4525"/>
        <v>#REF!</v>
      </c>
      <c r="BL3227" s="115" t="e">
        <f t="shared" ca="1" si="4525"/>
        <v>#REF!</v>
      </c>
      <c r="BM3227" s="115" t="e">
        <f t="shared" ca="1" si="4525"/>
        <v>#REF!</v>
      </c>
      <c r="BN3227" s="115" t="e">
        <f t="shared" ca="1" si="4525"/>
        <v>#REF!</v>
      </c>
      <c r="BO3227" s="115" t="e">
        <f t="shared" ca="1" si="4525"/>
        <v>#REF!</v>
      </c>
      <c r="BP3227" s="115" t="e">
        <f t="shared" ca="1" si="4525"/>
        <v>#REF!</v>
      </c>
      <c r="BQ3227" s="115" t="e">
        <f t="shared" ca="1" si="4525"/>
        <v>#REF!</v>
      </c>
      <c r="BR3227" s="115" t="e">
        <f t="shared" ca="1" si="4525"/>
        <v>#REF!</v>
      </c>
      <c r="BS3227" s="115" t="e">
        <f t="shared" ca="1" si="4525"/>
        <v>#REF!</v>
      </c>
      <c r="BT3227" s="115" t="e">
        <f t="shared" ca="1" si="4525"/>
        <v>#REF!</v>
      </c>
      <c r="BU3227" s="115" t="e">
        <f t="shared" ca="1" si="4525"/>
        <v>#REF!</v>
      </c>
      <c r="BV3227" s="115" t="e">
        <f t="shared" ca="1" si="4525"/>
        <v>#REF!</v>
      </c>
      <c r="BW3227" s="115" t="e">
        <f t="shared" ca="1" si="4525"/>
        <v>#REF!</v>
      </c>
      <c r="BX3227" s="115" t="e">
        <f t="shared" ca="1" si="4525"/>
        <v>#REF!</v>
      </c>
      <c r="BY3227" s="115" t="e">
        <f t="shared" ca="1" si="4525"/>
        <v>#REF!</v>
      </c>
      <c r="BZ3227" s="115" t="e">
        <f t="shared" ca="1" si="4525"/>
        <v>#REF!</v>
      </c>
      <c r="CA3227" s="115" t="e">
        <f t="shared" ca="1" si="4525"/>
        <v>#REF!</v>
      </c>
      <c r="CB3227" s="115" t="e">
        <f t="shared" ca="1" si="4525"/>
        <v>#REF!</v>
      </c>
      <c r="CC3227" s="115" t="e">
        <f t="shared" ca="1" si="4525"/>
        <v>#REF!</v>
      </c>
      <c r="CD3227" s="115" t="e">
        <f t="shared" ca="1" si="4525"/>
        <v>#REF!</v>
      </c>
      <c r="CE3227" s="115" t="e">
        <f t="shared" ref="CE3227:CL3227" ca="1" si="4526">MIN(CE3226/30*-CE3223,CD3227-CE3223)</f>
        <v>#REF!</v>
      </c>
      <c r="CF3227" s="115" t="e">
        <f t="shared" ca="1" si="4526"/>
        <v>#REF!</v>
      </c>
      <c r="CG3227" s="115" t="e">
        <f t="shared" ca="1" si="4526"/>
        <v>#REF!</v>
      </c>
      <c r="CH3227" s="115" t="e">
        <f t="shared" ca="1" si="4526"/>
        <v>#REF!</v>
      </c>
      <c r="CI3227" s="115" t="e">
        <f t="shared" ca="1" si="4526"/>
        <v>#REF!</v>
      </c>
      <c r="CJ3227" s="115" t="e">
        <f t="shared" ca="1" si="4526"/>
        <v>#REF!</v>
      </c>
      <c r="CK3227" s="115" t="e">
        <f t="shared" ca="1" si="4526"/>
        <v>#REF!</v>
      </c>
      <c r="CL3227" s="115" t="e">
        <f t="shared" ca="1" si="4526"/>
        <v>#REF!</v>
      </c>
    </row>
    <row r="3228" spans="2:90" x14ac:dyDescent="0.4">
      <c r="B3228" s="123"/>
      <c r="D3228" t="s">
        <v>523</v>
      </c>
      <c r="E3228" s="8" t="str">
        <f t="shared" si="4521"/>
        <v>3228 WCPP-IS</v>
      </c>
      <c r="G3228" t="str">
        <f t="shared" si="4522"/>
        <v>3228 WCPP-IS</v>
      </c>
      <c r="H3228" s="27"/>
      <c r="I3228" s="78"/>
      <c r="J3228" s="78"/>
      <c r="K3228" s="33"/>
      <c r="L3228" s="33"/>
      <c r="M3228" s="33"/>
      <c r="N3228" s="33"/>
      <c r="O3228" s="33"/>
      <c r="P3228" s="33"/>
      <c r="R3228" s="33"/>
      <c r="S3228" s="33"/>
      <c r="T3228" s="33"/>
      <c r="U3228" s="33"/>
      <c r="V3228" s="33"/>
      <c r="W3228" s="33"/>
      <c r="X3228" s="33"/>
      <c r="Y3228" s="33"/>
      <c r="Z3228" s="33"/>
      <c r="AA3228" s="33"/>
      <c r="AB3228" s="33"/>
      <c r="AC3228" s="33"/>
      <c r="AD3228" s="33"/>
      <c r="AE3228" s="33"/>
      <c r="AF3228" s="33"/>
      <c r="AG3228" s="33"/>
      <c r="AH3228" s="33"/>
      <c r="AI3228" s="33"/>
      <c r="AJ3228" s="33"/>
      <c r="AK3228" s="33"/>
      <c r="AL3228" s="33"/>
      <c r="AM3228" s="33"/>
      <c r="AN3228" s="33"/>
      <c r="AO3228" s="33"/>
      <c r="AP3228" s="33"/>
      <c r="AQ3228" s="33"/>
      <c r="AR3228" s="33"/>
      <c r="AS3228" s="33"/>
      <c r="AT3228" s="33"/>
      <c r="AU3228" s="33"/>
      <c r="AV3228" s="33"/>
      <c r="AW3228" s="33"/>
      <c r="AX3228" s="33"/>
      <c r="AY3228" s="33"/>
      <c r="AZ3228" s="33"/>
      <c r="BA3228" s="33"/>
      <c r="BB3228" s="33"/>
      <c r="BC3228" s="33"/>
      <c r="BD3228" s="33"/>
      <c r="BE3228" s="33"/>
      <c r="BF3228" s="33"/>
      <c r="BG3228" s="33"/>
      <c r="BH3228" s="33"/>
      <c r="BI3228" s="33"/>
      <c r="BJ3228" s="33"/>
      <c r="BK3228" s="33"/>
      <c r="BL3228" s="33"/>
      <c r="BM3228" s="33"/>
      <c r="BN3228" s="33"/>
      <c r="BO3228" s="33"/>
      <c r="BP3228" s="33"/>
      <c r="BQ3228" s="33"/>
      <c r="BR3228" s="33"/>
      <c r="BS3228" s="33"/>
      <c r="BT3228" s="33"/>
      <c r="BU3228" s="33"/>
      <c r="BV3228" s="33"/>
      <c r="BW3228" s="33"/>
      <c r="BX3228" s="33"/>
      <c r="BY3228" s="33"/>
      <c r="BZ3228" s="33"/>
      <c r="CA3228" s="33"/>
      <c r="CB3228" s="33"/>
      <c r="CC3228" s="33"/>
      <c r="CD3228" s="33"/>
      <c r="CE3228" s="33"/>
      <c r="CF3228" s="33"/>
      <c r="CG3228" s="33"/>
      <c r="CH3228" s="33"/>
      <c r="CI3228" s="33"/>
      <c r="CJ3228" s="33"/>
      <c r="CK3228" s="33"/>
      <c r="CL3228" s="33"/>
    </row>
    <row r="3229" spans="2:90" x14ac:dyDescent="0.4">
      <c r="B3229" s="123" t="str">
        <f>"Change in "&amp;B3227</f>
        <v>Change in Unearned revenue</v>
      </c>
      <c r="C3229" t="s">
        <v>234</v>
      </c>
      <c r="D3229" t="s">
        <v>523</v>
      </c>
      <c r="E3229" s="8" t="str">
        <f t="shared" si="4521"/>
        <v>3229 WCPP-IS</v>
      </c>
      <c r="G3229" t="str">
        <f t="shared" si="4522"/>
        <v>3229 WCPP-IS</v>
      </c>
      <c r="K3229" s="33" t="e">
        <f t="shared" ref="K3229:P3229" ca="1" si="4527">SUMIF($3:$3,K$2,3229:3229)</f>
        <v>#REF!</v>
      </c>
      <c r="L3229" s="33" t="e">
        <f t="shared" ca="1" si="4527"/>
        <v>#REF!</v>
      </c>
      <c r="M3229" s="33" t="e">
        <f t="shared" ca="1" si="4527"/>
        <v>#REF!</v>
      </c>
      <c r="N3229" s="33" t="e">
        <f t="shared" ca="1" si="4527"/>
        <v>#REF!</v>
      </c>
      <c r="O3229" s="33" t="e">
        <f t="shared" ca="1" si="4527"/>
        <v>#REF!</v>
      </c>
      <c r="P3229" s="33" t="e">
        <f t="shared" ca="1" si="4527"/>
        <v>#REF!</v>
      </c>
      <c r="R3229" s="33"/>
      <c r="S3229" s="33" t="e">
        <f t="shared" ref="S3229:AX3229" ca="1" si="4528">R3227-S3227</f>
        <v>#REF!</v>
      </c>
      <c r="T3229" s="33" t="e">
        <f t="shared" ca="1" si="4528"/>
        <v>#REF!</v>
      </c>
      <c r="U3229" s="33" t="e">
        <f t="shared" ca="1" si="4528"/>
        <v>#REF!</v>
      </c>
      <c r="V3229" s="33" t="e">
        <f t="shared" ca="1" si="4528"/>
        <v>#REF!</v>
      </c>
      <c r="W3229" s="33" t="e">
        <f t="shared" ca="1" si="4528"/>
        <v>#REF!</v>
      </c>
      <c r="X3229" s="33" t="e">
        <f t="shared" ca="1" si="4528"/>
        <v>#REF!</v>
      </c>
      <c r="Y3229" s="33" t="e">
        <f t="shared" ca="1" si="4528"/>
        <v>#REF!</v>
      </c>
      <c r="Z3229" s="33" t="e">
        <f t="shared" ca="1" si="4528"/>
        <v>#REF!</v>
      </c>
      <c r="AA3229" s="33" t="e">
        <f t="shared" ca="1" si="4528"/>
        <v>#REF!</v>
      </c>
      <c r="AB3229" s="33" t="e">
        <f t="shared" ca="1" si="4528"/>
        <v>#REF!</v>
      </c>
      <c r="AC3229" s="33" t="e">
        <f t="shared" ca="1" si="4528"/>
        <v>#REF!</v>
      </c>
      <c r="AD3229" s="33" t="e">
        <f t="shared" ca="1" si="4528"/>
        <v>#REF!</v>
      </c>
      <c r="AE3229" s="33" t="e">
        <f t="shared" ca="1" si="4528"/>
        <v>#REF!</v>
      </c>
      <c r="AF3229" s="33" t="e">
        <f t="shared" ca="1" si="4528"/>
        <v>#REF!</v>
      </c>
      <c r="AG3229" s="33" t="e">
        <f t="shared" ca="1" si="4528"/>
        <v>#REF!</v>
      </c>
      <c r="AH3229" s="33" t="e">
        <f t="shared" ca="1" si="4528"/>
        <v>#REF!</v>
      </c>
      <c r="AI3229" s="33" t="e">
        <f t="shared" ca="1" si="4528"/>
        <v>#REF!</v>
      </c>
      <c r="AJ3229" s="33" t="e">
        <f t="shared" ca="1" si="4528"/>
        <v>#REF!</v>
      </c>
      <c r="AK3229" s="33" t="e">
        <f t="shared" ca="1" si="4528"/>
        <v>#REF!</v>
      </c>
      <c r="AL3229" s="33" t="e">
        <f t="shared" ca="1" si="4528"/>
        <v>#REF!</v>
      </c>
      <c r="AM3229" s="33" t="e">
        <f t="shared" ca="1" si="4528"/>
        <v>#REF!</v>
      </c>
      <c r="AN3229" s="33" t="e">
        <f t="shared" ca="1" si="4528"/>
        <v>#REF!</v>
      </c>
      <c r="AO3229" s="33" t="e">
        <f t="shared" ca="1" si="4528"/>
        <v>#REF!</v>
      </c>
      <c r="AP3229" s="33" t="e">
        <f t="shared" ca="1" si="4528"/>
        <v>#REF!</v>
      </c>
      <c r="AQ3229" s="33" t="e">
        <f t="shared" ca="1" si="4528"/>
        <v>#REF!</v>
      </c>
      <c r="AR3229" s="33" t="e">
        <f t="shared" ca="1" si="4528"/>
        <v>#REF!</v>
      </c>
      <c r="AS3229" s="33" t="e">
        <f t="shared" ca="1" si="4528"/>
        <v>#REF!</v>
      </c>
      <c r="AT3229" s="33" t="e">
        <f t="shared" ca="1" si="4528"/>
        <v>#REF!</v>
      </c>
      <c r="AU3229" s="33" t="e">
        <f t="shared" ca="1" si="4528"/>
        <v>#REF!</v>
      </c>
      <c r="AV3229" s="33" t="e">
        <f t="shared" ca="1" si="4528"/>
        <v>#REF!</v>
      </c>
      <c r="AW3229" s="33" t="e">
        <f t="shared" ca="1" si="4528"/>
        <v>#REF!</v>
      </c>
      <c r="AX3229" s="33" t="e">
        <f t="shared" ca="1" si="4528"/>
        <v>#REF!</v>
      </c>
      <c r="AY3229" s="33" t="e">
        <f t="shared" ref="AY3229:CD3229" ca="1" si="4529">AX3227-AY3227</f>
        <v>#REF!</v>
      </c>
      <c r="AZ3229" s="33" t="e">
        <f t="shared" ca="1" si="4529"/>
        <v>#REF!</v>
      </c>
      <c r="BA3229" s="33" t="e">
        <f t="shared" ca="1" si="4529"/>
        <v>#REF!</v>
      </c>
      <c r="BB3229" s="33" t="e">
        <f t="shared" ca="1" si="4529"/>
        <v>#REF!</v>
      </c>
      <c r="BC3229" s="33" t="e">
        <f t="shared" ca="1" si="4529"/>
        <v>#REF!</v>
      </c>
      <c r="BD3229" s="33" t="e">
        <f t="shared" ca="1" si="4529"/>
        <v>#REF!</v>
      </c>
      <c r="BE3229" s="33" t="e">
        <f t="shared" ca="1" si="4529"/>
        <v>#REF!</v>
      </c>
      <c r="BF3229" s="33" t="e">
        <f t="shared" ca="1" si="4529"/>
        <v>#REF!</v>
      </c>
      <c r="BG3229" s="33" t="e">
        <f t="shared" ca="1" si="4529"/>
        <v>#REF!</v>
      </c>
      <c r="BH3229" s="33" t="e">
        <f t="shared" ca="1" si="4529"/>
        <v>#REF!</v>
      </c>
      <c r="BI3229" s="33" t="e">
        <f t="shared" ca="1" si="4529"/>
        <v>#REF!</v>
      </c>
      <c r="BJ3229" s="33" t="e">
        <f t="shared" ca="1" si="4529"/>
        <v>#REF!</v>
      </c>
      <c r="BK3229" s="33" t="e">
        <f t="shared" ca="1" si="4529"/>
        <v>#REF!</v>
      </c>
      <c r="BL3229" s="33" t="e">
        <f t="shared" ca="1" si="4529"/>
        <v>#REF!</v>
      </c>
      <c r="BM3229" s="33" t="e">
        <f t="shared" ca="1" si="4529"/>
        <v>#REF!</v>
      </c>
      <c r="BN3229" s="33" t="e">
        <f t="shared" ca="1" si="4529"/>
        <v>#REF!</v>
      </c>
      <c r="BO3229" s="33" t="e">
        <f t="shared" ca="1" si="4529"/>
        <v>#REF!</v>
      </c>
      <c r="BP3229" s="33" t="e">
        <f t="shared" ca="1" si="4529"/>
        <v>#REF!</v>
      </c>
      <c r="BQ3229" s="33" t="e">
        <f t="shared" ca="1" si="4529"/>
        <v>#REF!</v>
      </c>
      <c r="BR3229" s="33" t="e">
        <f t="shared" ca="1" si="4529"/>
        <v>#REF!</v>
      </c>
      <c r="BS3229" s="33" t="e">
        <f t="shared" ca="1" si="4529"/>
        <v>#REF!</v>
      </c>
      <c r="BT3229" s="33" t="e">
        <f t="shared" ca="1" si="4529"/>
        <v>#REF!</v>
      </c>
      <c r="BU3229" s="33" t="e">
        <f t="shared" ca="1" si="4529"/>
        <v>#REF!</v>
      </c>
      <c r="BV3229" s="33" t="e">
        <f t="shared" ca="1" si="4529"/>
        <v>#REF!</v>
      </c>
      <c r="BW3229" s="33" t="e">
        <f t="shared" ca="1" si="4529"/>
        <v>#REF!</v>
      </c>
      <c r="BX3229" s="33" t="e">
        <f t="shared" ca="1" si="4529"/>
        <v>#REF!</v>
      </c>
      <c r="BY3229" s="33" t="e">
        <f t="shared" ca="1" si="4529"/>
        <v>#REF!</v>
      </c>
      <c r="BZ3229" s="33" t="e">
        <f t="shared" ca="1" si="4529"/>
        <v>#REF!</v>
      </c>
      <c r="CA3229" s="33" t="e">
        <f t="shared" ca="1" si="4529"/>
        <v>#REF!</v>
      </c>
      <c r="CB3229" s="33" t="e">
        <f t="shared" ca="1" si="4529"/>
        <v>#REF!</v>
      </c>
      <c r="CC3229" s="33" t="e">
        <f t="shared" ca="1" si="4529"/>
        <v>#REF!</v>
      </c>
      <c r="CD3229" s="33" t="e">
        <f t="shared" ca="1" si="4529"/>
        <v>#REF!</v>
      </c>
      <c r="CE3229" s="33" t="e">
        <f t="shared" ref="CE3229:CL3229" ca="1" si="4530">CD3227-CE3227</f>
        <v>#REF!</v>
      </c>
      <c r="CF3229" s="33" t="e">
        <f t="shared" ca="1" si="4530"/>
        <v>#REF!</v>
      </c>
      <c r="CG3229" s="33" t="e">
        <f t="shared" ca="1" si="4530"/>
        <v>#REF!</v>
      </c>
      <c r="CH3229" s="33" t="e">
        <f t="shared" ca="1" si="4530"/>
        <v>#REF!</v>
      </c>
      <c r="CI3229" s="33" t="e">
        <f t="shared" ca="1" si="4530"/>
        <v>#REF!</v>
      </c>
      <c r="CJ3229" s="33" t="e">
        <f t="shared" ca="1" si="4530"/>
        <v>#REF!</v>
      </c>
      <c r="CK3229" s="33" t="e">
        <f t="shared" ca="1" si="4530"/>
        <v>#REF!</v>
      </c>
      <c r="CL3229" s="33" t="e">
        <f t="shared" ca="1" si="4530"/>
        <v>#REF!</v>
      </c>
    </row>
    <row r="3230" spans="2:90" x14ac:dyDescent="0.4">
      <c r="B3230" s="122"/>
      <c r="D3230" t="s">
        <v>523</v>
      </c>
      <c r="E3230" s="8" t="str">
        <f t="shared" si="4521"/>
        <v>3230 WCPP-IS</v>
      </c>
      <c r="G3230" t="str">
        <f t="shared" si="4522"/>
        <v>3230 WCPP-IS</v>
      </c>
      <c r="K3230" s="53"/>
      <c r="L3230" s="53"/>
      <c r="M3230" s="53"/>
      <c r="N3230" s="53"/>
      <c r="O3230" s="53"/>
      <c r="P3230" s="53"/>
      <c r="R3230" s="24"/>
      <c r="S3230" s="24"/>
      <c r="T3230" s="24"/>
      <c r="U3230" s="24"/>
      <c r="V3230" s="24"/>
      <c r="W3230" s="24"/>
      <c r="X3230" s="24"/>
      <c r="Y3230" s="24"/>
      <c r="Z3230" s="24"/>
      <c r="AA3230" s="24"/>
      <c r="AB3230" s="24"/>
      <c r="AC3230" s="24"/>
      <c r="AD3230" s="24"/>
      <c r="AE3230" s="24"/>
      <c r="AF3230" s="24"/>
      <c r="AG3230" s="24"/>
      <c r="AH3230" s="24"/>
      <c r="AI3230" s="24"/>
      <c r="AJ3230" s="24"/>
      <c r="AK3230" s="24"/>
      <c r="AL3230" s="24"/>
      <c r="AM3230" s="24"/>
      <c r="AN3230" s="24"/>
      <c r="AO3230" s="24"/>
      <c r="AP3230" s="24"/>
      <c r="AQ3230" s="24"/>
      <c r="AR3230" s="24"/>
      <c r="AS3230" s="24"/>
      <c r="AT3230" s="24"/>
      <c r="AU3230" s="24"/>
      <c r="AV3230" s="24"/>
      <c r="AW3230" s="24"/>
      <c r="AX3230" s="24"/>
      <c r="AY3230" s="24"/>
      <c r="AZ3230" s="24"/>
      <c r="BA3230" s="24"/>
      <c r="BB3230" s="24"/>
      <c r="BC3230" s="24"/>
      <c r="BD3230" s="24"/>
      <c r="BE3230" s="24"/>
      <c r="BF3230" s="24"/>
      <c r="BG3230" s="24"/>
      <c r="BH3230" s="24"/>
      <c r="BI3230" s="24"/>
      <c r="BJ3230" s="24"/>
      <c r="BK3230" s="24"/>
      <c r="BL3230" s="24"/>
      <c r="BM3230" s="24"/>
      <c r="BN3230" s="24"/>
      <c r="BO3230" s="24"/>
      <c r="BP3230" s="24"/>
      <c r="BQ3230" s="24"/>
      <c r="BR3230" s="24"/>
      <c r="BS3230" s="24"/>
      <c r="BT3230" s="24"/>
      <c r="BU3230" s="24"/>
      <c r="BV3230" s="24"/>
      <c r="BW3230" s="24"/>
      <c r="BX3230" s="24"/>
      <c r="BY3230" s="24"/>
      <c r="BZ3230" s="24"/>
      <c r="CA3230" s="24"/>
      <c r="CB3230" s="24"/>
      <c r="CC3230" s="24"/>
      <c r="CD3230" s="24"/>
      <c r="CE3230" s="24"/>
      <c r="CF3230" s="24"/>
      <c r="CG3230" s="24"/>
      <c r="CH3230" s="24"/>
      <c r="CI3230" s="24"/>
      <c r="CJ3230" s="24"/>
      <c r="CK3230" s="24"/>
      <c r="CL3230" s="24"/>
    </row>
    <row r="3231" spans="2:90" x14ac:dyDescent="0.4">
      <c r="B3231" s="132" t="str">
        <f>B3205</f>
        <v>(Primary label)</v>
      </c>
      <c r="D3231" t="s">
        <v>523</v>
      </c>
      <c r="E3231" s="8" t="str">
        <f t="shared" si="4521"/>
        <v>3231 WCPP-IS</v>
      </c>
      <c r="G3231" t="s">
        <v>332</v>
      </c>
      <c r="K3231" s="53"/>
      <c r="L3231" s="53"/>
      <c r="M3231" s="53"/>
      <c r="N3231" s="53"/>
      <c r="O3231" s="53"/>
      <c r="P3231" s="53"/>
      <c r="R3231" s="24"/>
      <c r="S3231" s="24"/>
      <c r="T3231" s="24"/>
      <c r="U3231" s="24"/>
      <c r="V3231" s="24"/>
      <c r="W3231" s="24"/>
      <c r="X3231" s="24"/>
      <c r="Y3231" s="24"/>
      <c r="Z3231" s="24"/>
      <c r="AA3231" s="24"/>
      <c r="AB3231" s="24"/>
      <c r="AC3231" s="24"/>
      <c r="AD3231" s="24"/>
      <c r="AE3231" s="24"/>
      <c r="AF3231" s="24"/>
      <c r="AG3231" s="24"/>
      <c r="AH3231" s="24"/>
      <c r="AI3231" s="24"/>
      <c r="AJ3231" s="24"/>
      <c r="AK3231" s="24"/>
      <c r="AL3231" s="24"/>
      <c r="AM3231" s="24"/>
      <c r="AN3231" s="24"/>
      <c r="AO3231" s="24"/>
      <c r="AP3231" s="24"/>
      <c r="AQ3231" s="24"/>
      <c r="AR3231" s="24"/>
      <c r="AS3231" s="24"/>
      <c r="AT3231" s="24"/>
      <c r="AU3231" s="24"/>
      <c r="AV3231" s="24"/>
      <c r="AW3231" s="24"/>
      <c r="AX3231" s="24"/>
      <c r="AY3231" s="24"/>
      <c r="AZ3231" s="24"/>
      <c r="BA3231" s="24"/>
      <c r="BB3231" s="24"/>
      <c r="BC3231" s="24"/>
      <c r="BD3231" s="24"/>
      <c r="BE3231" s="24"/>
      <c r="BF3231" s="24"/>
      <c r="BG3231" s="24"/>
      <c r="BH3231" s="24"/>
      <c r="BI3231" s="24"/>
      <c r="BJ3231" s="24"/>
      <c r="BK3231" s="24"/>
      <c r="BL3231" s="24"/>
      <c r="BM3231" s="24"/>
      <c r="BN3231" s="24"/>
      <c r="BO3231" s="24"/>
      <c r="BP3231" s="24"/>
      <c r="BQ3231" s="24"/>
      <c r="BR3231" s="24"/>
      <c r="BS3231" s="24"/>
      <c r="BT3231" s="24"/>
      <c r="BU3231" s="24"/>
      <c r="BV3231" s="24"/>
      <c r="BW3231" s="24"/>
      <c r="BX3231" s="24"/>
      <c r="BY3231" s="24"/>
      <c r="BZ3231" s="24"/>
      <c r="CA3231" s="24"/>
      <c r="CB3231" s="24"/>
      <c r="CC3231" s="24"/>
      <c r="CD3231" s="24"/>
      <c r="CE3231" s="24"/>
      <c r="CF3231" s="24"/>
      <c r="CG3231" s="24"/>
      <c r="CH3231" s="24"/>
      <c r="CI3231" s="24"/>
      <c r="CJ3231" s="24"/>
      <c r="CK3231" s="24"/>
      <c r="CL3231" s="24"/>
    </row>
    <row r="3232" spans="2:90" x14ac:dyDescent="0.4">
      <c r="B3232" s="132" t="str">
        <f t="shared" ref="B3232:B3238" si="4531">B3206</f>
        <v>primary unit</v>
      </c>
      <c r="D3232" t="s">
        <v>523</v>
      </c>
      <c r="E3232" s="8" t="str">
        <f t="shared" si="4521"/>
        <v>3232 WCPP-IS</v>
      </c>
      <c r="G3232" t="s">
        <v>332</v>
      </c>
      <c r="K3232" s="53"/>
      <c r="L3232" s="53"/>
      <c r="M3232" s="53"/>
      <c r="N3232" s="53"/>
      <c r="O3232" s="53"/>
      <c r="P3232" s="53"/>
      <c r="R3232" s="24"/>
      <c r="S3232" s="24"/>
      <c r="T3232" s="24"/>
      <c r="U3232" s="24"/>
      <c r="V3232" s="24"/>
      <c r="W3232" s="24"/>
      <c r="X3232" s="24"/>
      <c r="Y3232" s="24"/>
      <c r="Z3232" s="24"/>
      <c r="AA3232" s="24"/>
      <c r="AB3232" s="24"/>
      <c r="AC3232" s="24"/>
      <c r="AD3232" s="24"/>
      <c r="AE3232" s="24"/>
      <c r="AF3232" s="24"/>
      <c r="AG3232" s="24"/>
      <c r="AH3232" s="24"/>
      <c r="AI3232" s="24"/>
      <c r="AJ3232" s="24"/>
      <c r="AK3232" s="24"/>
      <c r="AL3232" s="24"/>
      <c r="AM3232" s="24"/>
      <c r="AN3232" s="24"/>
      <c r="AO3232" s="24"/>
      <c r="AP3232" s="24"/>
      <c r="AQ3232" s="24"/>
      <c r="AR3232" s="24"/>
      <c r="AS3232" s="24"/>
      <c r="AT3232" s="24"/>
      <c r="AU3232" s="24"/>
      <c r="AV3232" s="24"/>
      <c r="AW3232" s="24"/>
      <c r="AX3232" s="24"/>
      <c r="AY3232" s="24"/>
      <c r="AZ3232" s="24"/>
      <c r="BA3232" s="24"/>
      <c r="BB3232" s="24"/>
      <c r="BC3232" s="24"/>
      <c r="BD3232" s="24"/>
      <c r="BE3232" s="24"/>
      <c r="BF3232" s="24"/>
      <c r="BG3232" s="24"/>
      <c r="BH3232" s="24"/>
      <c r="BI3232" s="24"/>
      <c r="BJ3232" s="24"/>
      <c r="BK3232" s="24"/>
      <c r="BL3232" s="24"/>
      <c r="BM3232" s="24"/>
      <c r="BN3232" s="24"/>
      <c r="BO3232" s="24"/>
      <c r="BP3232" s="24"/>
      <c r="BQ3232" s="24"/>
      <c r="BR3232" s="24"/>
      <c r="BS3232" s="24"/>
      <c r="BT3232" s="24"/>
      <c r="BU3232" s="24"/>
      <c r="BV3232" s="24"/>
      <c r="BW3232" s="24"/>
      <c r="BX3232" s="24"/>
      <c r="BY3232" s="24"/>
      <c r="BZ3232" s="24"/>
      <c r="CA3232" s="24"/>
      <c r="CB3232" s="24"/>
      <c r="CC3232" s="24"/>
      <c r="CD3232" s="24"/>
      <c r="CE3232" s="24"/>
      <c r="CF3232" s="24"/>
      <c r="CG3232" s="24"/>
      <c r="CH3232" s="24"/>
      <c r="CI3232" s="24"/>
      <c r="CJ3232" s="24"/>
      <c r="CK3232" s="24"/>
      <c r="CL3232" s="24"/>
    </row>
    <row r="3233" spans="2:90" x14ac:dyDescent="0.4">
      <c r="B3233" s="132" t="str">
        <f t="shared" si="4531"/>
        <v>Primary revenue driver</v>
      </c>
      <c r="D3233" t="s">
        <v>523</v>
      </c>
      <c r="E3233" s="8" t="str">
        <f t="shared" si="4521"/>
        <v>3233 WCPP-IS</v>
      </c>
      <c r="G3233" t="s">
        <v>332</v>
      </c>
      <c r="K3233" s="53"/>
      <c r="L3233" s="53"/>
      <c r="M3233" s="53"/>
      <c r="N3233" s="53"/>
      <c r="O3233" s="53"/>
      <c r="P3233" s="53"/>
      <c r="R3233" s="24"/>
      <c r="S3233" s="175" t="str">
        <f t="shared" ref="S3233" si="4532">S3216</f>
        <v>S$12</v>
      </c>
      <c r="T3233" s="175" t="str">
        <f t="shared" ref="T3233:CE3233" si="4533">T3216</f>
        <v>T$12</v>
      </c>
      <c r="U3233" s="175" t="str">
        <f t="shared" si="4533"/>
        <v>U$12</v>
      </c>
      <c r="V3233" s="175" t="str">
        <f t="shared" si="4533"/>
        <v>V$12</v>
      </c>
      <c r="W3233" s="175" t="str">
        <f t="shared" si="4533"/>
        <v>W$12</v>
      </c>
      <c r="X3233" s="175" t="str">
        <f t="shared" si="4533"/>
        <v>X$12</v>
      </c>
      <c r="Y3233" s="175" t="str">
        <f t="shared" si="4533"/>
        <v>Y$12</v>
      </c>
      <c r="Z3233" s="175" t="str">
        <f t="shared" si="4533"/>
        <v>Z$12</v>
      </c>
      <c r="AA3233" s="175" t="str">
        <f t="shared" si="4533"/>
        <v>AA$12</v>
      </c>
      <c r="AB3233" s="175" t="str">
        <f t="shared" si="4533"/>
        <v>AB$12</v>
      </c>
      <c r="AC3233" s="175" t="str">
        <f t="shared" si="4533"/>
        <v>AC$12</v>
      </c>
      <c r="AD3233" s="175" t="str">
        <f t="shared" si="4533"/>
        <v>AD$12</v>
      </c>
      <c r="AE3233" s="175" t="str">
        <f t="shared" si="4533"/>
        <v>AE$12</v>
      </c>
      <c r="AF3233" s="175" t="str">
        <f t="shared" si="4533"/>
        <v>AF$12</v>
      </c>
      <c r="AG3233" s="175" t="str">
        <f t="shared" si="4533"/>
        <v>AG$12</v>
      </c>
      <c r="AH3233" s="175" t="str">
        <f t="shared" si="4533"/>
        <v>AH$12</v>
      </c>
      <c r="AI3233" s="175" t="str">
        <f t="shared" si="4533"/>
        <v>AI$12</v>
      </c>
      <c r="AJ3233" s="175" t="str">
        <f t="shared" si="4533"/>
        <v>AJ$12</v>
      </c>
      <c r="AK3233" s="175" t="str">
        <f t="shared" si="4533"/>
        <v>AK$12</v>
      </c>
      <c r="AL3233" s="175" t="str">
        <f t="shared" si="4533"/>
        <v>AL$12</v>
      </c>
      <c r="AM3233" s="175" t="str">
        <f t="shared" si="4533"/>
        <v>AM$12</v>
      </c>
      <c r="AN3233" s="175" t="str">
        <f t="shared" si="4533"/>
        <v>AN$12</v>
      </c>
      <c r="AO3233" s="175" t="str">
        <f t="shared" si="4533"/>
        <v>AO$12</v>
      </c>
      <c r="AP3233" s="175" t="str">
        <f t="shared" si="4533"/>
        <v>AP$12</v>
      </c>
      <c r="AQ3233" s="175" t="str">
        <f t="shared" si="4533"/>
        <v>AQ$12</v>
      </c>
      <c r="AR3233" s="175" t="str">
        <f t="shared" si="4533"/>
        <v>AR$12</v>
      </c>
      <c r="AS3233" s="175" t="str">
        <f t="shared" si="4533"/>
        <v>AS$12</v>
      </c>
      <c r="AT3233" s="175" t="str">
        <f t="shared" si="4533"/>
        <v>AT$12</v>
      </c>
      <c r="AU3233" s="175" t="str">
        <f t="shared" si="4533"/>
        <v>AU$12</v>
      </c>
      <c r="AV3233" s="175" t="str">
        <f t="shared" si="4533"/>
        <v>AV$12</v>
      </c>
      <c r="AW3233" s="175" t="str">
        <f t="shared" si="4533"/>
        <v>AW$12</v>
      </c>
      <c r="AX3233" s="175" t="str">
        <f t="shared" si="4533"/>
        <v>AX$12</v>
      </c>
      <c r="AY3233" s="175" t="str">
        <f t="shared" si="4533"/>
        <v>AY$12</v>
      </c>
      <c r="AZ3233" s="175" t="str">
        <f t="shared" si="4533"/>
        <v>AZ$12</v>
      </c>
      <c r="BA3233" s="175" t="str">
        <f t="shared" si="4533"/>
        <v>BA$12</v>
      </c>
      <c r="BB3233" s="175" t="str">
        <f t="shared" si="4533"/>
        <v>BB$12</v>
      </c>
      <c r="BC3233" s="175" t="str">
        <f t="shared" si="4533"/>
        <v>BC$12</v>
      </c>
      <c r="BD3233" s="175" t="str">
        <f t="shared" si="4533"/>
        <v>BD$12</v>
      </c>
      <c r="BE3233" s="175" t="str">
        <f t="shared" si="4533"/>
        <v>BE$12</v>
      </c>
      <c r="BF3233" s="175" t="str">
        <f t="shared" si="4533"/>
        <v>BF$12</v>
      </c>
      <c r="BG3233" s="175" t="str">
        <f t="shared" si="4533"/>
        <v>BG$12</v>
      </c>
      <c r="BH3233" s="175" t="str">
        <f t="shared" si="4533"/>
        <v>BH$12</v>
      </c>
      <c r="BI3233" s="175" t="str">
        <f t="shared" si="4533"/>
        <v>BI$12</v>
      </c>
      <c r="BJ3233" s="175" t="str">
        <f t="shared" si="4533"/>
        <v>BJ$12</v>
      </c>
      <c r="BK3233" s="175" t="str">
        <f t="shared" si="4533"/>
        <v>BK$12</v>
      </c>
      <c r="BL3233" s="175" t="str">
        <f t="shared" si="4533"/>
        <v>BL$12</v>
      </c>
      <c r="BM3233" s="175" t="str">
        <f t="shared" si="4533"/>
        <v>BM$12</v>
      </c>
      <c r="BN3233" s="175" t="str">
        <f t="shared" si="4533"/>
        <v>BN$12</v>
      </c>
      <c r="BO3233" s="175" t="str">
        <f t="shared" si="4533"/>
        <v>BO$12</v>
      </c>
      <c r="BP3233" s="175" t="str">
        <f t="shared" si="4533"/>
        <v>BP$12</v>
      </c>
      <c r="BQ3233" s="175" t="str">
        <f t="shared" si="4533"/>
        <v>BQ$12</v>
      </c>
      <c r="BR3233" s="175" t="str">
        <f t="shared" si="4533"/>
        <v>BR$12</v>
      </c>
      <c r="BS3233" s="175" t="str">
        <f t="shared" si="4533"/>
        <v>BS$12</v>
      </c>
      <c r="BT3233" s="175" t="str">
        <f t="shared" si="4533"/>
        <v>BT$12</v>
      </c>
      <c r="BU3233" s="175" t="str">
        <f t="shared" si="4533"/>
        <v>BU$12</v>
      </c>
      <c r="BV3233" s="175" t="str">
        <f t="shared" si="4533"/>
        <v>BV$12</v>
      </c>
      <c r="BW3233" s="175" t="str">
        <f t="shared" si="4533"/>
        <v>BW$12</v>
      </c>
      <c r="BX3233" s="175" t="str">
        <f t="shared" si="4533"/>
        <v>BX$12</v>
      </c>
      <c r="BY3233" s="175" t="str">
        <f t="shared" si="4533"/>
        <v>BY$12</v>
      </c>
      <c r="BZ3233" s="175" t="str">
        <f t="shared" si="4533"/>
        <v>BZ$12</v>
      </c>
      <c r="CA3233" s="175" t="str">
        <f t="shared" si="4533"/>
        <v>CA$12</v>
      </c>
      <c r="CB3233" s="175" t="str">
        <f t="shared" si="4533"/>
        <v>CB$12</v>
      </c>
      <c r="CC3233" s="175" t="str">
        <f t="shared" si="4533"/>
        <v>CC$12</v>
      </c>
      <c r="CD3233" s="175" t="str">
        <f t="shared" si="4533"/>
        <v>CD$12</v>
      </c>
      <c r="CE3233" s="175" t="str">
        <f t="shared" si="4533"/>
        <v>CE$12</v>
      </c>
      <c r="CF3233" s="175" t="str">
        <f t="shared" ref="CF3233:CK3233" si="4534">CF3216</f>
        <v>CF$12</v>
      </c>
      <c r="CG3233" s="175" t="str">
        <f t="shared" si="4534"/>
        <v>CG$12</v>
      </c>
      <c r="CH3233" s="175" t="str">
        <f t="shared" si="4534"/>
        <v>CH$12</v>
      </c>
      <c r="CI3233" s="175" t="str">
        <f t="shared" si="4534"/>
        <v>CI$12</v>
      </c>
      <c r="CJ3233" s="175" t="str">
        <f t="shared" si="4534"/>
        <v>CJ$12</v>
      </c>
      <c r="CK3233" s="175" t="str">
        <f t="shared" si="4534"/>
        <v>CK$12</v>
      </c>
      <c r="CL3233" s="175" t="str">
        <f t="shared" ref="CL3233" si="4535">CL3216</f>
        <v>CL$12</v>
      </c>
    </row>
    <row r="3234" spans="2:90" x14ac:dyDescent="0.4">
      <c r="B3234" s="132" t="str">
        <f t="shared" si="4531"/>
        <v>Primary volume driver</v>
      </c>
      <c r="D3234" t="s">
        <v>523</v>
      </c>
      <c r="E3234" s="8" t="str">
        <f t="shared" si="4521"/>
        <v>3234 WCPP-IS</v>
      </c>
      <c r="G3234" t="s">
        <v>332</v>
      </c>
      <c r="H3234" s="56"/>
      <c r="I3234" s="79"/>
      <c r="J3234" s="79"/>
      <c r="K3234" s="15"/>
      <c r="L3234" s="15"/>
      <c r="M3234" s="15"/>
      <c r="N3234" s="15"/>
      <c r="O3234" s="15"/>
      <c r="P3234" s="15"/>
      <c r="R3234" s="15"/>
      <c r="S3234" s="175" t="str">
        <f t="shared" ref="S3234" si="4536">S3217</f>
        <v>S$13</v>
      </c>
      <c r="T3234" s="175" t="str">
        <f t="shared" ref="T3234:CD3234" si="4537">T3217</f>
        <v>T$13</v>
      </c>
      <c r="U3234" s="175" t="str">
        <f t="shared" si="4537"/>
        <v>U$13</v>
      </c>
      <c r="V3234" s="175" t="str">
        <f t="shared" si="4537"/>
        <v>V$13</v>
      </c>
      <c r="W3234" s="175" t="str">
        <f t="shared" si="4537"/>
        <v>W$13</v>
      </c>
      <c r="X3234" s="175" t="str">
        <f t="shared" si="4537"/>
        <v>X$13</v>
      </c>
      <c r="Y3234" s="175" t="str">
        <f t="shared" si="4537"/>
        <v>Y$13</v>
      </c>
      <c r="Z3234" s="175" t="str">
        <f t="shared" si="4537"/>
        <v>Z$13</v>
      </c>
      <c r="AA3234" s="175" t="str">
        <f t="shared" si="4537"/>
        <v>AA$13</v>
      </c>
      <c r="AB3234" s="175" t="str">
        <f t="shared" si="4537"/>
        <v>AB$13</v>
      </c>
      <c r="AC3234" s="175" t="str">
        <f t="shared" si="4537"/>
        <v>AC$13</v>
      </c>
      <c r="AD3234" s="175" t="str">
        <f t="shared" si="4537"/>
        <v>AD$13</v>
      </c>
      <c r="AE3234" s="175" t="str">
        <f t="shared" si="4537"/>
        <v>AE$13</v>
      </c>
      <c r="AF3234" s="175" t="str">
        <f t="shared" si="4537"/>
        <v>AF$13</v>
      </c>
      <c r="AG3234" s="175" t="str">
        <f t="shared" si="4537"/>
        <v>AG$13</v>
      </c>
      <c r="AH3234" s="175" t="str">
        <f t="shared" si="4537"/>
        <v>AH$13</v>
      </c>
      <c r="AI3234" s="175" t="str">
        <f t="shared" si="4537"/>
        <v>AI$13</v>
      </c>
      <c r="AJ3234" s="175" t="str">
        <f t="shared" si="4537"/>
        <v>AJ$13</v>
      </c>
      <c r="AK3234" s="175" t="str">
        <f t="shared" si="4537"/>
        <v>AK$13</v>
      </c>
      <c r="AL3234" s="175" t="str">
        <f t="shared" si="4537"/>
        <v>AL$13</v>
      </c>
      <c r="AM3234" s="175" t="str">
        <f t="shared" si="4537"/>
        <v>AM$13</v>
      </c>
      <c r="AN3234" s="175" t="str">
        <f t="shared" si="4537"/>
        <v>AN$13</v>
      </c>
      <c r="AO3234" s="175" t="str">
        <f t="shared" si="4537"/>
        <v>AO$13</v>
      </c>
      <c r="AP3234" s="175" t="str">
        <f t="shared" si="4537"/>
        <v>AP$13</v>
      </c>
      <c r="AQ3234" s="175" t="str">
        <f t="shared" si="4537"/>
        <v>AQ$13</v>
      </c>
      <c r="AR3234" s="175" t="str">
        <f t="shared" si="4537"/>
        <v>AR$13</v>
      </c>
      <c r="AS3234" s="175" t="str">
        <f t="shared" si="4537"/>
        <v>AS$13</v>
      </c>
      <c r="AT3234" s="175" t="str">
        <f t="shared" si="4537"/>
        <v>AT$13</v>
      </c>
      <c r="AU3234" s="175" t="str">
        <f t="shared" si="4537"/>
        <v>AU$13</v>
      </c>
      <c r="AV3234" s="175" t="str">
        <f t="shared" si="4537"/>
        <v>AV$13</v>
      </c>
      <c r="AW3234" s="175" t="str">
        <f t="shared" si="4537"/>
        <v>AW$13</v>
      </c>
      <c r="AX3234" s="175" t="str">
        <f t="shared" si="4537"/>
        <v>AX$13</v>
      </c>
      <c r="AY3234" s="175" t="str">
        <f t="shared" si="4537"/>
        <v>AY$13</v>
      </c>
      <c r="AZ3234" s="175" t="str">
        <f t="shared" si="4537"/>
        <v>AZ$13</v>
      </c>
      <c r="BA3234" s="175" t="str">
        <f t="shared" si="4537"/>
        <v>BA$13</v>
      </c>
      <c r="BB3234" s="175" t="str">
        <f t="shared" si="4537"/>
        <v>BB$13</v>
      </c>
      <c r="BC3234" s="175" t="str">
        <f t="shared" si="4537"/>
        <v>BC$13</v>
      </c>
      <c r="BD3234" s="175" t="str">
        <f t="shared" si="4537"/>
        <v>BD$13</v>
      </c>
      <c r="BE3234" s="175" t="str">
        <f t="shared" si="4537"/>
        <v>BE$13</v>
      </c>
      <c r="BF3234" s="175" t="str">
        <f t="shared" si="4537"/>
        <v>BF$13</v>
      </c>
      <c r="BG3234" s="175" t="str">
        <f t="shared" si="4537"/>
        <v>BG$13</v>
      </c>
      <c r="BH3234" s="175" t="str">
        <f t="shared" si="4537"/>
        <v>BH$13</v>
      </c>
      <c r="BI3234" s="175" t="str">
        <f t="shared" si="4537"/>
        <v>BI$13</v>
      </c>
      <c r="BJ3234" s="175" t="str">
        <f t="shared" si="4537"/>
        <v>BJ$13</v>
      </c>
      <c r="BK3234" s="175" t="str">
        <f t="shared" si="4537"/>
        <v>BK$13</v>
      </c>
      <c r="BL3234" s="175" t="str">
        <f t="shared" si="4537"/>
        <v>BL$13</v>
      </c>
      <c r="BM3234" s="175" t="str">
        <f t="shared" si="4537"/>
        <v>BM$13</v>
      </c>
      <c r="BN3234" s="175" t="str">
        <f t="shared" si="4537"/>
        <v>BN$13</v>
      </c>
      <c r="BO3234" s="175" t="str">
        <f t="shared" si="4537"/>
        <v>BO$13</v>
      </c>
      <c r="BP3234" s="175" t="str">
        <f t="shared" si="4537"/>
        <v>BP$13</v>
      </c>
      <c r="BQ3234" s="175" t="str">
        <f t="shared" si="4537"/>
        <v>BQ$13</v>
      </c>
      <c r="BR3234" s="175" t="str">
        <f t="shared" si="4537"/>
        <v>BR$13</v>
      </c>
      <c r="BS3234" s="175" t="str">
        <f t="shared" si="4537"/>
        <v>BS$13</v>
      </c>
      <c r="BT3234" s="175" t="str">
        <f t="shared" si="4537"/>
        <v>BT$13</v>
      </c>
      <c r="BU3234" s="175" t="str">
        <f t="shared" si="4537"/>
        <v>BU$13</v>
      </c>
      <c r="BV3234" s="175" t="str">
        <f t="shared" si="4537"/>
        <v>BV$13</v>
      </c>
      <c r="BW3234" s="175" t="str">
        <f t="shared" si="4537"/>
        <v>BW$13</v>
      </c>
      <c r="BX3234" s="175" t="str">
        <f t="shared" si="4537"/>
        <v>BX$13</v>
      </c>
      <c r="BY3234" s="175" t="str">
        <f t="shared" si="4537"/>
        <v>BY$13</v>
      </c>
      <c r="BZ3234" s="175" t="str">
        <f t="shared" si="4537"/>
        <v>BZ$13</v>
      </c>
      <c r="CA3234" s="175" t="str">
        <f t="shared" si="4537"/>
        <v>CA$13</v>
      </c>
      <c r="CB3234" s="175" t="str">
        <f t="shared" si="4537"/>
        <v>CB$13</v>
      </c>
      <c r="CC3234" s="175" t="str">
        <f t="shared" si="4537"/>
        <v>CC$13</v>
      </c>
      <c r="CD3234" s="175" t="str">
        <f t="shared" si="4537"/>
        <v>CD$13</v>
      </c>
      <c r="CE3234" s="175" t="str">
        <f t="shared" ref="CE3234:CK3234" si="4538">CE3217</f>
        <v>CE$13</v>
      </c>
      <c r="CF3234" s="175" t="str">
        <f t="shared" si="4538"/>
        <v>CF$13</v>
      </c>
      <c r="CG3234" s="175" t="str">
        <f t="shared" si="4538"/>
        <v>CG$13</v>
      </c>
      <c r="CH3234" s="175" t="str">
        <f t="shared" si="4538"/>
        <v>CH$13</v>
      </c>
      <c r="CI3234" s="175" t="str">
        <f t="shared" si="4538"/>
        <v>CI$13</v>
      </c>
      <c r="CJ3234" s="175" t="str">
        <f t="shared" si="4538"/>
        <v>CJ$13</v>
      </c>
      <c r="CK3234" s="175" t="str">
        <f t="shared" si="4538"/>
        <v>CK$13</v>
      </c>
      <c r="CL3234" s="175" t="str">
        <f t="shared" ref="CL3234" si="4539">CL3217</f>
        <v>CL$13</v>
      </c>
    </row>
    <row r="3235" spans="2:90" x14ac:dyDescent="0.4">
      <c r="B3235" s="132" t="str">
        <f t="shared" si="4531"/>
        <v>Simple accounts payble - IS driven:</v>
      </c>
      <c r="D3235" t="s">
        <v>523</v>
      </c>
      <c r="E3235" s="8" t="str">
        <f t="shared" si="4521"/>
        <v>3235 WCPP-IS</v>
      </c>
      <c r="G3235" t="s">
        <v>332</v>
      </c>
      <c r="H3235" s="12"/>
      <c r="I3235" s="60"/>
      <c r="J3235" s="60"/>
      <c r="K3235" s="15"/>
      <c r="L3235" s="15"/>
      <c r="M3235" s="15"/>
      <c r="N3235" s="15"/>
      <c r="O3235" s="15"/>
      <c r="P3235" s="15"/>
      <c r="R3235" s="15"/>
      <c r="S3235" s="175">
        <f t="shared" ref="S3235" si="4540">S3218</f>
        <v>0</v>
      </c>
      <c r="T3235" s="175">
        <f t="shared" ref="T3235:CD3235" si="4541">T3218</f>
        <v>0</v>
      </c>
      <c r="U3235" s="175">
        <f t="shared" si="4541"/>
        <v>0</v>
      </c>
      <c r="V3235" s="175">
        <f t="shared" si="4541"/>
        <v>0</v>
      </c>
      <c r="W3235" s="175">
        <f t="shared" si="4541"/>
        <v>0</v>
      </c>
      <c r="X3235" s="175">
        <f t="shared" si="4541"/>
        <v>0</v>
      </c>
      <c r="Y3235" s="175">
        <f t="shared" si="4541"/>
        <v>0</v>
      </c>
      <c r="Z3235" s="175">
        <f t="shared" si="4541"/>
        <v>0</v>
      </c>
      <c r="AA3235" s="175">
        <f t="shared" si="4541"/>
        <v>0</v>
      </c>
      <c r="AB3235" s="175">
        <f t="shared" si="4541"/>
        <v>0</v>
      </c>
      <c r="AC3235" s="175">
        <f t="shared" si="4541"/>
        <v>0</v>
      </c>
      <c r="AD3235" s="175">
        <f t="shared" si="4541"/>
        <v>0</v>
      </c>
      <c r="AE3235" s="175">
        <f t="shared" si="4541"/>
        <v>0</v>
      </c>
      <c r="AF3235" s="175">
        <f t="shared" si="4541"/>
        <v>0</v>
      </c>
      <c r="AG3235" s="175">
        <f t="shared" si="4541"/>
        <v>0</v>
      </c>
      <c r="AH3235" s="175">
        <f t="shared" si="4541"/>
        <v>0</v>
      </c>
      <c r="AI3235" s="175">
        <f t="shared" si="4541"/>
        <v>0</v>
      </c>
      <c r="AJ3235" s="175">
        <f t="shared" si="4541"/>
        <v>0</v>
      </c>
      <c r="AK3235" s="175">
        <f t="shared" si="4541"/>
        <v>0</v>
      </c>
      <c r="AL3235" s="175">
        <f t="shared" si="4541"/>
        <v>0</v>
      </c>
      <c r="AM3235" s="175">
        <f t="shared" si="4541"/>
        <v>0</v>
      </c>
      <c r="AN3235" s="175">
        <f t="shared" si="4541"/>
        <v>0</v>
      </c>
      <c r="AO3235" s="175">
        <f t="shared" si="4541"/>
        <v>0</v>
      </c>
      <c r="AP3235" s="175">
        <f t="shared" si="4541"/>
        <v>0</v>
      </c>
      <c r="AQ3235" s="175">
        <f t="shared" si="4541"/>
        <v>0</v>
      </c>
      <c r="AR3235" s="175">
        <f t="shared" si="4541"/>
        <v>0</v>
      </c>
      <c r="AS3235" s="175">
        <f t="shared" si="4541"/>
        <v>0</v>
      </c>
      <c r="AT3235" s="175">
        <f t="shared" si="4541"/>
        <v>0</v>
      </c>
      <c r="AU3235" s="175">
        <f t="shared" si="4541"/>
        <v>0</v>
      </c>
      <c r="AV3235" s="175">
        <f t="shared" si="4541"/>
        <v>0</v>
      </c>
      <c r="AW3235" s="175">
        <f t="shared" si="4541"/>
        <v>0</v>
      </c>
      <c r="AX3235" s="175">
        <f t="shared" si="4541"/>
        <v>0</v>
      </c>
      <c r="AY3235" s="175">
        <f t="shared" si="4541"/>
        <v>0</v>
      </c>
      <c r="AZ3235" s="175">
        <f t="shared" si="4541"/>
        <v>0</v>
      </c>
      <c r="BA3235" s="175">
        <f t="shared" si="4541"/>
        <v>0</v>
      </c>
      <c r="BB3235" s="175">
        <f t="shared" si="4541"/>
        <v>0</v>
      </c>
      <c r="BC3235" s="175">
        <f t="shared" si="4541"/>
        <v>0</v>
      </c>
      <c r="BD3235" s="175">
        <f t="shared" si="4541"/>
        <v>0</v>
      </c>
      <c r="BE3235" s="175">
        <f t="shared" si="4541"/>
        <v>0</v>
      </c>
      <c r="BF3235" s="175">
        <f t="shared" si="4541"/>
        <v>0</v>
      </c>
      <c r="BG3235" s="175">
        <f t="shared" si="4541"/>
        <v>0</v>
      </c>
      <c r="BH3235" s="175">
        <f t="shared" si="4541"/>
        <v>0</v>
      </c>
      <c r="BI3235" s="175">
        <f t="shared" si="4541"/>
        <v>0</v>
      </c>
      <c r="BJ3235" s="175">
        <f t="shared" si="4541"/>
        <v>0</v>
      </c>
      <c r="BK3235" s="175">
        <f t="shared" si="4541"/>
        <v>0</v>
      </c>
      <c r="BL3235" s="175">
        <f t="shared" si="4541"/>
        <v>0</v>
      </c>
      <c r="BM3235" s="175">
        <f t="shared" si="4541"/>
        <v>0</v>
      </c>
      <c r="BN3235" s="175">
        <f t="shared" si="4541"/>
        <v>0</v>
      </c>
      <c r="BO3235" s="175">
        <f t="shared" si="4541"/>
        <v>0</v>
      </c>
      <c r="BP3235" s="175">
        <f t="shared" si="4541"/>
        <v>0</v>
      </c>
      <c r="BQ3235" s="175">
        <f t="shared" si="4541"/>
        <v>0</v>
      </c>
      <c r="BR3235" s="175">
        <f t="shared" si="4541"/>
        <v>0</v>
      </c>
      <c r="BS3235" s="175">
        <f t="shared" si="4541"/>
        <v>0</v>
      </c>
      <c r="BT3235" s="175">
        <f t="shared" si="4541"/>
        <v>0</v>
      </c>
      <c r="BU3235" s="175">
        <f t="shared" si="4541"/>
        <v>0</v>
      </c>
      <c r="BV3235" s="175">
        <f t="shared" si="4541"/>
        <v>0</v>
      </c>
      <c r="BW3235" s="175">
        <f t="shared" si="4541"/>
        <v>0</v>
      </c>
      <c r="BX3235" s="175">
        <f t="shared" si="4541"/>
        <v>0</v>
      </c>
      <c r="BY3235" s="175">
        <f t="shared" si="4541"/>
        <v>0</v>
      </c>
      <c r="BZ3235" s="175">
        <f t="shared" si="4541"/>
        <v>0</v>
      </c>
      <c r="CA3235" s="175">
        <f t="shared" si="4541"/>
        <v>0</v>
      </c>
      <c r="CB3235" s="175">
        <f t="shared" si="4541"/>
        <v>0</v>
      </c>
      <c r="CC3235" s="175">
        <f t="shared" si="4541"/>
        <v>0</v>
      </c>
      <c r="CD3235" s="175">
        <f t="shared" si="4541"/>
        <v>0</v>
      </c>
      <c r="CE3235" s="175">
        <f t="shared" ref="CE3235:CK3235" si="4542">CE3218</f>
        <v>0</v>
      </c>
      <c r="CF3235" s="175">
        <f t="shared" si="4542"/>
        <v>0</v>
      </c>
      <c r="CG3235" s="175">
        <f t="shared" si="4542"/>
        <v>0</v>
      </c>
      <c r="CH3235" s="175">
        <f t="shared" si="4542"/>
        <v>0</v>
      </c>
      <c r="CI3235" s="175">
        <f t="shared" si="4542"/>
        <v>0</v>
      </c>
      <c r="CJ3235" s="175">
        <f t="shared" si="4542"/>
        <v>0</v>
      </c>
      <c r="CK3235" s="175">
        <f t="shared" si="4542"/>
        <v>0</v>
      </c>
      <c r="CL3235" s="175">
        <f t="shared" ref="CL3235" si="4543">CL3218</f>
        <v>0</v>
      </c>
    </row>
    <row r="3236" spans="2:90" x14ac:dyDescent="0.4">
      <c r="B3236" s="187" t="str">
        <f>SUBSTITUTE(TRIM(MID(B3222, SEARCH("-", B3222) + 1, LEN(B3222))),":","")</f>
        <v>IS driven</v>
      </c>
      <c r="D3236" t="s">
        <v>523</v>
      </c>
      <c r="E3236" s="8" t="str">
        <f t="shared" si="4521"/>
        <v>3236 WCPP-IS</v>
      </c>
      <c r="G3236" t="s">
        <v>332</v>
      </c>
      <c r="H3236" s="12"/>
      <c r="I3236" s="60"/>
      <c r="J3236" s="60"/>
      <c r="K3236" s="15"/>
      <c r="L3236" s="15"/>
      <c r="M3236" s="15"/>
      <c r="N3236" s="15"/>
      <c r="O3236" s="15"/>
      <c r="P3236" s="15"/>
      <c r="R3236" s="15"/>
    </row>
    <row r="3237" spans="2:90" x14ac:dyDescent="0.4">
      <c r="B3237" s="132" t="str">
        <f t="shared" si="4531"/>
        <v>Secondary revenue driver</v>
      </c>
      <c r="D3237" t="s">
        <v>523</v>
      </c>
      <c r="E3237" s="8" t="str">
        <f t="shared" si="4521"/>
        <v>3237 WCPP-IS</v>
      </c>
      <c r="G3237" t="s">
        <v>332</v>
      </c>
      <c r="H3237" s="12"/>
      <c r="I3237" s="60"/>
      <c r="J3237" s="60"/>
      <c r="K3237" s="15"/>
      <c r="L3237" s="15"/>
      <c r="M3237" s="15"/>
      <c r="N3237" s="15"/>
      <c r="O3237" s="15"/>
      <c r="P3237" s="15"/>
      <c r="R3237" s="15"/>
      <c r="S3237" s="208" t="str">
        <f t="shared" ref="S3237" si="4544">ADDRESS(ROW(S3226),COLUMN(S3226),2)</f>
        <v>S$3226</v>
      </c>
      <c r="T3237" s="208" t="str">
        <f t="shared" ref="T3237:AX3237" si="4545">ADDRESS(ROW(T3226),COLUMN(T3226),2)</f>
        <v>T$3226</v>
      </c>
      <c r="U3237" s="208" t="str">
        <f t="shared" si="4545"/>
        <v>U$3226</v>
      </c>
      <c r="V3237" s="208" t="str">
        <f t="shared" si="4545"/>
        <v>V$3226</v>
      </c>
      <c r="W3237" s="208" t="str">
        <f t="shared" si="4545"/>
        <v>W$3226</v>
      </c>
      <c r="X3237" s="208" t="str">
        <f t="shared" si="4545"/>
        <v>X$3226</v>
      </c>
      <c r="Y3237" s="208" t="str">
        <f t="shared" si="4545"/>
        <v>Y$3226</v>
      </c>
      <c r="Z3237" s="208" t="str">
        <f t="shared" si="4545"/>
        <v>Z$3226</v>
      </c>
      <c r="AA3237" s="208" t="str">
        <f t="shared" si="4545"/>
        <v>AA$3226</v>
      </c>
      <c r="AB3237" s="208" t="str">
        <f t="shared" si="4545"/>
        <v>AB$3226</v>
      </c>
      <c r="AC3237" s="208" t="str">
        <f t="shared" si="4545"/>
        <v>AC$3226</v>
      </c>
      <c r="AD3237" s="208" t="str">
        <f t="shared" si="4545"/>
        <v>AD$3226</v>
      </c>
      <c r="AE3237" s="208" t="str">
        <f t="shared" si="4545"/>
        <v>AE$3226</v>
      </c>
      <c r="AF3237" s="208" t="str">
        <f t="shared" si="4545"/>
        <v>AF$3226</v>
      </c>
      <c r="AG3237" s="208" t="str">
        <f t="shared" si="4545"/>
        <v>AG$3226</v>
      </c>
      <c r="AH3237" s="208" t="str">
        <f t="shared" si="4545"/>
        <v>AH$3226</v>
      </c>
      <c r="AI3237" s="208" t="str">
        <f t="shared" si="4545"/>
        <v>AI$3226</v>
      </c>
      <c r="AJ3237" s="208" t="str">
        <f t="shared" si="4545"/>
        <v>AJ$3226</v>
      </c>
      <c r="AK3237" s="208" t="str">
        <f t="shared" si="4545"/>
        <v>AK$3226</v>
      </c>
      <c r="AL3237" s="208" t="str">
        <f t="shared" si="4545"/>
        <v>AL$3226</v>
      </c>
      <c r="AM3237" s="208" t="str">
        <f t="shared" si="4545"/>
        <v>AM$3226</v>
      </c>
      <c r="AN3237" s="208" t="str">
        <f t="shared" si="4545"/>
        <v>AN$3226</v>
      </c>
      <c r="AO3237" s="208" t="str">
        <f t="shared" si="4545"/>
        <v>AO$3226</v>
      </c>
      <c r="AP3237" s="208" t="str">
        <f t="shared" si="4545"/>
        <v>AP$3226</v>
      </c>
      <c r="AQ3237" s="208" t="str">
        <f t="shared" si="4545"/>
        <v>AQ$3226</v>
      </c>
      <c r="AR3237" s="208" t="str">
        <f t="shared" si="4545"/>
        <v>AR$3226</v>
      </c>
      <c r="AS3237" s="208" t="str">
        <f t="shared" si="4545"/>
        <v>AS$3226</v>
      </c>
      <c r="AT3237" s="208" t="str">
        <f t="shared" si="4545"/>
        <v>AT$3226</v>
      </c>
      <c r="AU3237" s="208" t="str">
        <f t="shared" si="4545"/>
        <v>AU$3226</v>
      </c>
      <c r="AV3237" s="208" t="str">
        <f t="shared" si="4545"/>
        <v>AV$3226</v>
      </c>
      <c r="AW3237" s="208" t="str">
        <f t="shared" si="4545"/>
        <v>AW$3226</v>
      </c>
      <c r="AX3237" s="208" t="str">
        <f t="shared" si="4545"/>
        <v>AX$3226</v>
      </c>
      <c r="AY3237" s="208" t="str">
        <f t="shared" ref="AY3237:CD3237" si="4546">ADDRESS(ROW(AY3226),COLUMN(AY3226),2)</f>
        <v>AY$3226</v>
      </c>
      <c r="AZ3237" s="208" t="str">
        <f t="shared" si="4546"/>
        <v>AZ$3226</v>
      </c>
      <c r="BA3237" s="208" t="str">
        <f t="shared" si="4546"/>
        <v>BA$3226</v>
      </c>
      <c r="BB3237" s="208" t="str">
        <f t="shared" si="4546"/>
        <v>BB$3226</v>
      </c>
      <c r="BC3237" s="208" t="str">
        <f t="shared" si="4546"/>
        <v>BC$3226</v>
      </c>
      <c r="BD3237" s="208" t="str">
        <f t="shared" si="4546"/>
        <v>BD$3226</v>
      </c>
      <c r="BE3237" s="208" t="str">
        <f t="shared" si="4546"/>
        <v>BE$3226</v>
      </c>
      <c r="BF3237" s="208" t="str">
        <f t="shared" si="4546"/>
        <v>BF$3226</v>
      </c>
      <c r="BG3237" s="208" t="str">
        <f t="shared" si="4546"/>
        <v>BG$3226</v>
      </c>
      <c r="BH3237" s="208" t="str">
        <f t="shared" si="4546"/>
        <v>BH$3226</v>
      </c>
      <c r="BI3237" s="208" t="str">
        <f t="shared" si="4546"/>
        <v>BI$3226</v>
      </c>
      <c r="BJ3237" s="208" t="str">
        <f t="shared" si="4546"/>
        <v>BJ$3226</v>
      </c>
      <c r="BK3237" s="208" t="str">
        <f t="shared" si="4546"/>
        <v>BK$3226</v>
      </c>
      <c r="BL3237" s="208" t="str">
        <f t="shared" si="4546"/>
        <v>BL$3226</v>
      </c>
      <c r="BM3237" s="208" t="str">
        <f t="shared" si="4546"/>
        <v>BM$3226</v>
      </c>
      <c r="BN3237" s="208" t="str">
        <f t="shared" si="4546"/>
        <v>BN$3226</v>
      </c>
      <c r="BO3237" s="208" t="str">
        <f t="shared" si="4546"/>
        <v>BO$3226</v>
      </c>
      <c r="BP3237" s="208" t="str">
        <f t="shared" si="4546"/>
        <v>BP$3226</v>
      </c>
      <c r="BQ3237" s="208" t="str">
        <f t="shared" si="4546"/>
        <v>BQ$3226</v>
      </c>
      <c r="BR3237" s="208" t="str">
        <f t="shared" si="4546"/>
        <v>BR$3226</v>
      </c>
      <c r="BS3237" s="208" t="str">
        <f t="shared" si="4546"/>
        <v>BS$3226</v>
      </c>
      <c r="BT3237" s="208" t="str">
        <f t="shared" si="4546"/>
        <v>BT$3226</v>
      </c>
      <c r="BU3237" s="208" t="str">
        <f t="shared" si="4546"/>
        <v>BU$3226</v>
      </c>
      <c r="BV3237" s="208" t="str">
        <f t="shared" si="4546"/>
        <v>BV$3226</v>
      </c>
      <c r="BW3237" s="208" t="str">
        <f t="shared" si="4546"/>
        <v>BW$3226</v>
      </c>
      <c r="BX3237" s="208" t="str">
        <f t="shared" si="4546"/>
        <v>BX$3226</v>
      </c>
      <c r="BY3237" s="208" t="str">
        <f t="shared" si="4546"/>
        <v>BY$3226</v>
      </c>
      <c r="BZ3237" s="208" t="str">
        <f t="shared" si="4546"/>
        <v>BZ$3226</v>
      </c>
      <c r="CA3237" s="208" t="str">
        <f t="shared" si="4546"/>
        <v>CA$3226</v>
      </c>
      <c r="CB3237" s="208" t="str">
        <f t="shared" si="4546"/>
        <v>CB$3226</v>
      </c>
      <c r="CC3237" s="208" t="str">
        <f t="shared" si="4546"/>
        <v>CC$3226</v>
      </c>
      <c r="CD3237" s="208" t="str">
        <f t="shared" si="4546"/>
        <v>CD$3226</v>
      </c>
      <c r="CE3237" s="208" t="str">
        <f t="shared" ref="CE3237:CK3237" si="4547">ADDRESS(ROW(CE3226),COLUMN(CE3226),2)</f>
        <v>CE$3226</v>
      </c>
      <c r="CF3237" s="208" t="str">
        <f t="shared" si="4547"/>
        <v>CF$3226</v>
      </c>
      <c r="CG3237" s="208" t="str">
        <f t="shared" si="4547"/>
        <v>CG$3226</v>
      </c>
      <c r="CH3237" s="208" t="str">
        <f t="shared" si="4547"/>
        <v>CH$3226</v>
      </c>
      <c r="CI3237" s="208" t="str">
        <f t="shared" si="4547"/>
        <v>CI$3226</v>
      </c>
      <c r="CJ3237" s="208" t="str">
        <f t="shared" si="4547"/>
        <v>CJ$3226</v>
      </c>
      <c r="CK3237" s="208" t="str">
        <f t="shared" si="4547"/>
        <v>CK$3226</v>
      </c>
      <c r="CL3237" s="208" t="str">
        <f t="shared" ref="CL3237" si="4548">ADDRESS(ROW(CL3226),COLUMN(CL3226),2)</f>
        <v>CL$3226</v>
      </c>
    </row>
    <row r="3238" spans="2:90" x14ac:dyDescent="0.4">
      <c r="B3238" s="132" t="str">
        <f t="shared" si="4531"/>
        <v>Secondary volume driver</v>
      </c>
      <c r="D3238" t="s">
        <v>523</v>
      </c>
      <c r="E3238" s="8" t="str">
        <f t="shared" si="4521"/>
        <v>3238 WCPP-IS</v>
      </c>
      <c r="G3238" t="s">
        <v>332</v>
      </c>
      <c r="S3238" s="208" t="str">
        <f t="shared" ref="S3238" si="4549">ADDRESS(ROW(S3225),COLUMN(S3225),2)</f>
        <v>S$3225</v>
      </c>
      <c r="T3238" s="208" t="str">
        <f t="shared" ref="T3238:CD3238" si="4550">ADDRESS(ROW(T3225),COLUMN(T3225),2)</f>
        <v>T$3225</v>
      </c>
      <c r="U3238" s="208" t="str">
        <f t="shared" si="4550"/>
        <v>U$3225</v>
      </c>
      <c r="V3238" s="208" t="str">
        <f t="shared" si="4550"/>
        <v>V$3225</v>
      </c>
      <c r="W3238" s="208" t="str">
        <f t="shared" si="4550"/>
        <v>W$3225</v>
      </c>
      <c r="X3238" s="208" t="str">
        <f t="shared" si="4550"/>
        <v>X$3225</v>
      </c>
      <c r="Y3238" s="208" t="str">
        <f t="shared" si="4550"/>
        <v>Y$3225</v>
      </c>
      <c r="Z3238" s="208" t="str">
        <f t="shared" si="4550"/>
        <v>Z$3225</v>
      </c>
      <c r="AA3238" s="208" t="str">
        <f t="shared" si="4550"/>
        <v>AA$3225</v>
      </c>
      <c r="AB3238" s="208" t="str">
        <f t="shared" si="4550"/>
        <v>AB$3225</v>
      </c>
      <c r="AC3238" s="208" t="str">
        <f t="shared" si="4550"/>
        <v>AC$3225</v>
      </c>
      <c r="AD3238" s="208" t="str">
        <f t="shared" si="4550"/>
        <v>AD$3225</v>
      </c>
      <c r="AE3238" s="208" t="str">
        <f t="shared" si="4550"/>
        <v>AE$3225</v>
      </c>
      <c r="AF3238" s="208" t="str">
        <f t="shared" si="4550"/>
        <v>AF$3225</v>
      </c>
      <c r="AG3238" s="208" t="str">
        <f t="shared" si="4550"/>
        <v>AG$3225</v>
      </c>
      <c r="AH3238" s="208" t="str">
        <f t="shared" si="4550"/>
        <v>AH$3225</v>
      </c>
      <c r="AI3238" s="208" t="str">
        <f t="shared" si="4550"/>
        <v>AI$3225</v>
      </c>
      <c r="AJ3238" s="208" t="str">
        <f t="shared" si="4550"/>
        <v>AJ$3225</v>
      </c>
      <c r="AK3238" s="208" t="str">
        <f t="shared" si="4550"/>
        <v>AK$3225</v>
      </c>
      <c r="AL3238" s="208" t="str">
        <f t="shared" si="4550"/>
        <v>AL$3225</v>
      </c>
      <c r="AM3238" s="208" t="str">
        <f t="shared" si="4550"/>
        <v>AM$3225</v>
      </c>
      <c r="AN3238" s="208" t="str">
        <f t="shared" si="4550"/>
        <v>AN$3225</v>
      </c>
      <c r="AO3238" s="208" t="str">
        <f t="shared" si="4550"/>
        <v>AO$3225</v>
      </c>
      <c r="AP3238" s="208" t="str">
        <f t="shared" si="4550"/>
        <v>AP$3225</v>
      </c>
      <c r="AQ3238" s="208" t="str">
        <f t="shared" si="4550"/>
        <v>AQ$3225</v>
      </c>
      <c r="AR3238" s="208" t="str">
        <f t="shared" si="4550"/>
        <v>AR$3225</v>
      </c>
      <c r="AS3238" s="208" t="str">
        <f t="shared" si="4550"/>
        <v>AS$3225</v>
      </c>
      <c r="AT3238" s="208" t="str">
        <f t="shared" si="4550"/>
        <v>AT$3225</v>
      </c>
      <c r="AU3238" s="208" t="str">
        <f t="shared" si="4550"/>
        <v>AU$3225</v>
      </c>
      <c r="AV3238" s="208" t="str">
        <f t="shared" si="4550"/>
        <v>AV$3225</v>
      </c>
      <c r="AW3238" s="208" t="str">
        <f t="shared" si="4550"/>
        <v>AW$3225</v>
      </c>
      <c r="AX3238" s="208" t="str">
        <f t="shared" si="4550"/>
        <v>AX$3225</v>
      </c>
      <c r="AY3238" s="208" t="str">
        <f t="shared" si="4550"/>
        <v>AY$3225</v>
      </c>
      <c r="AZ3238" s="208" t="str">
        <f t="shared" si="4550"/>
        <v>AZ$3225</v>
      </c>
      <c r="BA3238" s="208" t="str">
        <f t="shared" si="4550"/>
        <v>BA$3225</v>
      </c>
      <c r="BB3238" s="208" t="str">
        <f t="shared" si="4550"/>
        <v>BB$3225</v>
      </c>
      <c r="BC3238" s="208" t="str">
        <f t="shared" si="4550"/>
        <v>BC$3225</v>
      </c>
      <c r="BD3238" s="208" t="str">
        <f t="shared" si="4550"/>
        <v>BD$3225</v>
      </c>
      <c r="BE3238" s="208" t="str">
        <f t="shared" si="4550"/>
        <v>BE$3225</v>
      </c>
      <c r="BF3238" s="208" t="str">
        <f t="shared" si="4550"/>
        <v>BF$3225</v>
      </c>
      <c r="BG3238" s="208" t="str">
        <f t="shared" si="4550"/>
        <v>BG$3225</v>
      </c>
      <c r="BH3238" s="208" t="str">
        <f t="shared" si="4550"/>
        <v>BH$3225</v>
      </c>
      <c r="BI3238" s="208" t="str">
        <f t="shared" si="4550"/>
        <v>BI$3225</v>
      </c>
      <c r="BJ3238" s="208" t="str">
        <f t="shared" si="4550"/>
        <v>BJ$3225</v>
      </c>
      <c r="BK3238" s="208" t="str">
        <f t="shared" si="4550"/>
        <v>BK$3225</v>
      </c>
      <c r="BL3238" s="208" t="str">
        <f t="shared" si="4550"/>
        <v>BL$3225</v>
      </c>
      <c r="BM3238" s="208" t="str">
        <f t="shared" si="4550"/>
        <v>BM$3225</v>
      </c>
      <c r="BN3238" s="208" t="str">
        <f t="shared" si="4550"/>
        <v>BN$3225</v>
      </c>
      <c r="BO3238" s="208" t="str">
        <f t="shared" si="4550"/>
        <v>BO$3225</v>
      </c>
      <c r="BP3238" s="208" t="str">
        <f t="shared" si="4550"/>
        <v>BP$3225</v>
      </c>
      <c r="BQ3238" s="208" t="str">
        <f t="shared" si="4550"/>
        <v>BQ$3225</v>
      </c>
      <c r="BR3238" s="208" t="str">
        <f t="shared" si="4550"/>
        <v>BR$3225</v>
      </c>
      <c r="BS3238" s="208" t="str">
        <f t="shared" si="4550"/>
        <v>BS$3225</v>
      </c>
      <c r="BT3238" s="208" t="str">
        <f t="shared" si="4550"/>
        <v>BT$3225</v>
      </c>
      <c r="BU3238" s="208" t="str">
        <f t="shared" si="4550"/>
        <v>BU$3225</v>
      </c>
      <c r="BV3238" s="208" t="str">
        <f t="shared" si="4550"/>
        <v>BV$3225</v>
      </c>
      <c r="BW3238" s="208" t="str">
        <f t="shared" si="4550"/>
        <v>BW$3225</v>
      </c>
      <c r="BX3238" s="208" t="str">
        <f t="shared" si="4550"/>
        <v>BX$3225</v>
      </c>
      <c r="BY3238" s="208" t="str">
        <f t="shared" si="4550"/>
        <v>BY$3225</v>
      </c>
      <c r="BZ3238" s="208" t="str">
        <f t="shared" si="4550"/>
        <v>BZ$3225</v>
      </c>
      <c r="CA3238" s="208" t="str">
        <f t="shared" si="4550"/>
        <v>CA$3225</v>
      </c>
      <c r="CB3238" s="208" t="str">
        <f t="shared" si="4550"/>
        <v>CB$3225</v>
      </c>
      <c r="CC3238" s="208" t="str">
        <f t="shared" si="4550"/>
        <v>CC$3225</v>
      </c>
      <c r="CD3238" s="208" t="str">
        <f t="shared" si="4550"/>
        <v>CD$3225</v>
      </c>
      <c r="CE3238" s="208" t="str">
        <f t="shared" ref="CE3238:CK3238" si="4551">ADDRESS(ROW(CE3225),COLUMN(CE3225),2)</f>
        <v>CE$3225</v>
      </c>
      <c r="CF3238" s="208" t="str">
        <f t="shared" si="4551"/>
        <v>CF$3225</v>
      </c>
      <c r="CG3238" s="208" t="str">
        <f t="shared" si="4551"/>
        <v>CG$3225</v>
      </c>
      <c r="CH3238" s="208" t="str">
        <f t="shared" si="4551"/>
        <v>CH$3225</v>
      </c>
      <c r="CI3238" s="208" t="str">
        <f t="shared" si="4551"/>
        <v>CI$3225</v>
      </c>
      <c r="CJ3238" s="208" t="str">
        <f t="shared" si="4551"/>
        <v>CJ$3225</v>
      </c>
      <c r="CK3238" s="208" t="str">
        <f t="shared" si="4551"/>
        <v>CK$3225</v>
      </c>
      <c r="CL3238" s="208" t="str">
        <f t="shared" ref="CL3238" si="4552">ADDRESS(ROW(CL3225),COLUMN(CL3225),2)</f>
        <v>CL$3225</v>
      </c>
    </row>
    <row r="3240" spans="2:90" x14ac:dyDescent="0.4">
      <c r="B3240" s="171" t="s">
        <v>490</v>
      </c>
      <c r="E3240" s="8"/>
      <c r="H3240" s="170"/>
      <c r="I3240" s="172"/>
      <c r="J3240" s="172"/>
      <c r="K3240" s="193"/>
      <c r="L3240" s="193"/>
      <c r="M3240" s="193"/>
      <c r="N3240" s="193"/>
      <c r="O3240" s="193"/>
      <c r="P3240" s="193"/>
      <c r="R3240" s="194"/>
      <c r="S3240" s="170"/>
      <c r="T3240" s="170"/>
      <c r="U3240" s="170"/>
      <c r="V3240" s="170"/>
      <c r="W3240" s="170"/>
      <c r="X3240" s="170"/>
      <c r="Y3240" s="170"/>
      <c r="Z3240" s="170"/>
      <c r="AA3240" s="170"/>
      <c r="AB3240" s="170"/>
      <c r="AC3240" s="170"/>
      <c r="AD3240" s="170"/>
      <c r="AE3240" s="170"/>
      <c r="AF3240" s="170"/>
      <c r="AG3240" s="170"/>
      <c r="AH3240" s="170"/>
      <c r="AI3240" s="170"/>
      <c r="AJ3240" s="170"/>
      <c r="AK3240" s="170"/>
      <c r="AL3240" s="170"/>
      <c r="AM3240" s="170"/>
      <c r="AN3240" s="170"/>
      <c r="AO3240" s="170"/>
      <c r="AP3240" s="170"/>
      <c r="AQ3240" s="170"/>
      <c r="AR3240" s="170"/>
      <c r="AS3240" s="170"/>
      <c r="AT3240" s="170"/>
      <c r="AU3240" s="170"/>
      <c r="AV3240" s="170"/>
      <c r="AW3240" s="170"/>
      <c r="AX3240" s="170"/>
      <c r="AY3240" s="170"/>
      <c r="AZ3240" s="170"/>
      <c r="BA3240" s="170"/>
      <c r="BB3240" s="170"/>
      <c r="BC3240" s="170"/>
      <c r="BD3240" s="170"/>
      <c r="BE3240" s="170"/>
      <c r="BF3240" s="170"/>
      <c r="BG3240" s="170"/>
      <c r="BH3240" s="170"/>
      <c r="BI3240" s="170"/>
      <c r="BJ3240" s="170"/>
      <c r="BK3240" s="170"/>
      <c r="BL3240" s="170"/>
      <c r="BM3240" s="170"/>
      <c r="BN3240" s="170"/>
      <c r="BO3240" s="170"/>
      <c r="BP3240" s="170"/>
      <c r="BQ3240" s="170"/>
      <c r="BR3240" s="170"/>
      <c r="BS3240" s="170"/>
      <c r="BT3240" s="170"/>
      <c r="BU3240" s="170"/>
      <c r="BV3240" s="170"/>
      <c r="BW3240" s="170"/>
      <c r="BX3240" s="170"/>
      <c r="BY3240" s="170"/>
      <c r="BZ3240" s="170"/>
      <c r="CA3240" s="170"/>
      <c r="CB3240" s="170"/>
      <c r="CC3240" s="170"/>
      <c r="CD3240" s="170"/>
      <c r="CE3240" s="170"/>
      <c r="CF3240" s="170"/>
      <c r="CG3240" s="170"/>
      <c r="CH3240" s="170"/>
      <c r="CI3240" s="170"/>
      <c r="CJ3240" s="170"/>
      <c r="CK3240" s="170"/>
      <c r="CL3240" s="170"/>
    </row>
    <row r="3241" spans="2:90" x14ac:dyDescent="0.4">
      <c r="B3241" s="171" t="s">
        <v>492</v>
      </c>
      <c r="E3241" s="8"/>
      <c r="H3241" s="170"/>
      <c r="I3241" s="172"/>
      <c r="J3241" s="172"/>
      <c r="K3241" s="193"/>
      <c r="L3241" s="193"/>
      <c r="M3241" s="193"/>
      <c r="N3241" s="193"/>
      <c r="O3241" s="193"/>
      <c r="P3241" s="193"/>
      <c r="R3241" s="194"/>
      <c r="S3241" s="170"/>
      <c r="T3241" s="170"/>
      <c r="U3241" s="170"/>
      <c r="V3241" s="170"/>
      <c r="W3241" s="170"/>
      <c r="X3241" s="170"/>
      <c r="Y3241" s="170"/>
      <c r="Z3241" s="170"/>
      <c r="AA3241" s="170"/>
      <c r="AB3241" s="170"/>
      <c r="AC3241" s="170"/>
      <c r="AD3241" s="170"/>
      <c r="AE3241" s="170"/>
      <c r="AF3241" s="170"/>
      <c r="AG3241" s="170"/>
      <c r="AH3241" s="170"/>
      <c r="AI3241" s="170"/>
      <c r="AJ3241" s="170"/>
      <c r="AK3241" s="170"/>
      <c r="AL3241" s="170"/>
      <c r="AM3241" s="170"/>
      <c r="AN3241" s="170"/>
      <c r="AO3241" s="170"/>
      <c r="AP3241" s="170"/>
      <c r="AQ3241" s="170"/>
      <c r="AR3241" s="170"/>
      <c r="AS3241" s="170"/>
      <c r="AT3241" s="170"/>
      <c r="AU3241" s="170"/>
      <c r="AV3241" s="170"/>
      <c r="AW3241" s="170"/>
      <c r="AX3241" s="170"/>
      <c r="AY3241" s="170"/>
      <c r="AZ3241" s="170"/>
      <c r="BA3241" s="170"/>
      <c r="BB3241" s="170"/>
      <c r="BC3241" s="170"/>
      <c r="BD3241" s="170"/>
      <c r="BE3241" s="170"/>
      <c r="BF3241" s="170"/>
      <c r="BG3241" s="170"/>
      <c r="BH3241" s="170"/>
      <c r="BI3241" s="170"/>
      <c r="BJ3241" s="170"/>
      <c r="BK3241" s="170"/>
      <c r="BL3241" s="170"/>
      <c r="BM3241" s="170"/>
      <c r="BN3241" s="170"/>
      <c r="BO3241" s="170"/>
      <c r="BP3241" s="170"/>
      <c r="BQ3241" s="170"/>
      <c r="BR3241" s="170"/>
      <c r="BS3241" s="170"/>
      <c r="BT3241" s="170"/>
      <c r="BU3241" s="170"/>
      <c r="BV3241" s="170"/>
      <c r="BW3241" s="170"/>
      <c r="BX3241" s="170"/>
      <c r="BY3241" s="170"/>
      <c r="BZ3241" s="170"/>
      <c r="CA3241" s="170"/>
      <c r="CB3241" s="170"/>
      <c r="CC3241" s="170"/>
      <c r="CD3241" s="170"/>
      <c r="CE3241" s="170"/>
      <c r="CF3241" s="170"/>
      <c r="CG3241" s="170"/>
      <c r="CH3241" s="170"/>
      <c r="CI3241" s="170"/>
      <c r="CJ3241" s="170"/>
      <c r="CK3241" s="170"/>
      <c r="CL3241" s="170"/>
    </row>
    <row r="3242" spans="2:90" x14ac:dyDescent="0.4">
      <c r="B3242" s="171" t="s">
        <v>461</v>
      </c>
      <c r="E3242" s="8"/>
      <c r="H3242" s="170"/>
      <c r="I3242" s="172"/>
      <c r="J3242" s="172"/>
      <c r="K3242" s="193"/>
      <c r="L3242" s="193"/>
      <c r="M3242" s="193"/>
      <c r="N3242" s="193"/>
      <c r="O3242" s="193"/>
      <c r="P3242" s="193"/>
      <c r="R3242" s="194"/>
      <c r="S3242" s="195" t="str">
        <f t="shared" ref="S3242:AX3242" si="4553">S$16</f>
        <v>S$12</v>
      </c>
      <c r="T3242" s="195" t="str">
        <f t="shared" si="4553"/>
        <v>T$12</v>
      </c>
      <c r="U3242" s="195" t="str">
        <f t="shared" si="4553"/>
        <v>U$12</v>
      </c>
      <c r="V3242" s="195" t="str">
        <f t="shared" si="4553"/>
        <v>V$12</v>
      </c>
      <c r="W3242" s="195" t="str">
        <f t="shared" si="4553"/>
        <v>W$12</v>
      </c>
      <c r="X3242" s="195" t="str">
        <f t="shared" si="4553"/>
        <v>X$12</v>
      </c>
      <c r="Y3242" s="195" t="str">
        <f t="shared" si="4553"/>
        <v>Y$12</v>
      </c>
      <c r="Z3242" s="195" t="str">
        <f t="shared" si="4553"/>
        <v>Z$12</v>
      </c>
      <c r="AA3242" s="195" t="str">
        <f t="shared" si="4553"/>
        <v>AA$12</v>
      </c>
      <c r="AB3242" s="195" t="str">
        <f t="shared" si="4553"/>
        <v>AB$12</v>
      </c>
      <c r="AC3242" s="195" t="str">
        <f t="shared" si="4553"/>
        <v>AC$12</v>
      </c>
      <c r="AD3242" s="195" t="str">
        <f t="shared" si="4553"/>
        <v>AD$12</v>
      </c>
      <c r="AE3242" s="195" t="str">
        <f t="shared" si="4553"/>
        <v>AE$12</v>
      </c>
      <c r="AF3242" s="195" t="str">
        <f t="shared" si="4553"/>
        <v>AF$12</v>
      </c>
      <c r="AG3242" s="195" t="str">
        <f t="shared" si="4553"/>
        <v>AG$12</v>
      </c>
      <c r="AH3242" s="195" t="str">
        <f t="shared" si="4553"/>
        <v>AH$12</v>
      </c>
      <c r="AI3242" s="195" t="str">
        <f t="shared" si="4553"/>
        <v>AI$12</v>
      </c>
      <c r="AJ3242" s="195" t="str">
        <f t="shared" si="4553"/>
        <v>AJ$12</v>
      </c>
      <c r="AK3242" s="195" t="str">
        <f t="shared" si="4553"/>
        <v>AK$12</v>
      </c>
      <c r="AL3242" s="195" t="str">
        <f t="shared" si="4553"/>
        <v>AL$12</v>
      </c>
      <c r="AM3242" s="195" t="str">
        <f t="shared" si="4553"/>
        <v>AM$12</v>
      </c>
      <c r="AN3242" s="195" t="str">
        <f t="shared" si="4553"/>
        <v>AN$12</v>
      </c>
      <c r="AO3242" s="195" t="str">
        <f t="shared" si="4553"/>
        <v>AO$12</v>
      </c>
      <c r="AP3242" s="195" t="str">
        <f t="shared" si="4553"/>
        <v>AP$12</v>
      </c>
      <c r="AQ3242" s="195" t="str">
        <f t="shared" si="4553"/>
        <v>AQ$12</v>
      </c>
      <c r="AR3242" s="195" t="str">
        <f t="shared" si="4553"/>
        <v>AR$12</v>
      </c>
      <c r="AS3242" s="195" t="str">
        <f t="shared" si="4553"/>
        <v>AS$12</v>
      </c>
      <c r="AT3242" s="195" t="str">
        <f t="shared" si="4553"/>
        <v>AT$12</v>
      </c>
      <c r="AU3242" s="195" t="str">
        <f t="shared" si="4553"/>
        <v>AU$12</v>
      </c>
      <c r="AV3242" s="195" t="str">
        <f t="shared" si="4553"/>
        <v>AV$12</v>
      </c>
      <c r="AW3242" s="195" t="str">
        <f t="shared" si="4553"/>
        <v>AW$12</v>
      </c>
      <c r="AX3242" s="195" t="str">
        <f t="shared" si="4553"/>
        <v>AX$12</v>
      </c>
      <c r="AY3242" s="195" t="str">
        <f t="shared" ref="AY3242:CD3242" si="4554">AY$16</f>
        <v>AY$12</v>
      </c>
      <c r="AZ3242" s="195" t="str">
        <f t="shared" si="4554"/>
        <v>AZ$12</v>
      </c>
      <c r="BA3242" s="195" t="str">
        <f t="shared" si="4554"/>
        <v>BA$12</v>
      </c>
      <c r="BB3242" s="195" t="str">
        <f t="shared" si="4554"/>
        <v>BB$12</v>
      </c>
      <c r="BC3242" s="195" t="str">
        <f t="shared" si="4554"/>
        <v>BC$12</v>
      </c>
      <c r="BD3242" s="195" t="str">
        <f t="shared" si="4554"/>
        <v>BD$12</v>
      </c>
      <c r="BE3242" s="195" t="str">
        <f t="shared" si="4554"/>
        <v>BE$12</v>
      </c>
      <c r="BF3242" s="195" t="str">
        <f t="shared" si="4554"/>
        <v>BF$12</v>
      </c>
      <c r="BG3242" s="195" t="str">
        <f t="shared" si="4554"/>
        <v>BG$12</v>
      </c>
      <c r="BH3242" s="195" t="str">
        <f t="shared" si="4554"/>
        <v>BH$12</v>
      </c>
      <c r="BI3242" s="195" t="str">
        <f t="shared" si="4554"/>
        <v>BI$12</v>
      </c>
      <c r="BJ3242" s="195" t="str">
        <f t="shared" si="4554"/>
        <v>BJ$12</v>
      </c>
      <c r="BK3242" s="195" t="str">
        <f t="shared" si="4554"/>
        <v>BK$12</v>
      </c>
      <c r="BL3242" s="195" t="str">
        <f t="shared" si="4554"/>
        <v>BL$12</v>
      </c>
      <c r="BM3242" s="195" t="str">
        <f t="shared" si="4554"/>
        <v>BM$12</v>
      </c>
      <c r="BN3242" s="195" t="str">
        <f t="shared" si="4554"/>
        <v>BN$12</v>
      </c>
      <c r="BO3242" s="195" t="str">
        <f t="shared" si="4554"/>
        <v>BO$12</v>
      </c>
      <c r="BP3242" s="195" t="str">
        <f t="shared" si="4554"/>
        <v>BP$12</v>
      </c>
      <c r="BQ3242" s="195" t="str">
        <f t="shared" si="4554"/>
        <v>BQ$12</v>
      </c>
      <c r="BR3242" s="195" t="str">
        <f t="shared" si="4554"/>
        <v>BR$12</v>
      </c>
      <c r="BS3242" s="195" t="str">
        <f t="shared" si="4554"/>
        <v>BS$12</v>
      </c>
      <c r="BT3242" s="195" t="str">
        <f t="shared" si="4554"/>
        <v>BT$12</v>
      </c>
      <c r="BU3242" s="195" t="str">
        <f t="shared" si="4554"/>
        <v>BU$12</v>
      </c>
      <c r="BV3242" s="195" t="str">
        <f t="shared" si="4554"/>
        <v>BV$12</v>
      </c>
      <c r="BW3242" s="195" t="str">
        <f t="shared" si="4554"/>
        <v>BW$12</v>
      </c>
      <c r="BX3242" s="195" t="str">
        <f t="shared" si="4554"/>
        <v>BX$12</v>
      </c>
      <c r="BY3242" s="195" t="str">
        <f t="shared" si="4554"/>
        <v>BY$12</v>
      </c>
      <c r="BZ3242" s="195" t="str">
        <f t="shared" si="4554"/>
        <v>BZ$12</v>
      </c>
      <c r="CA3242" s="195" t="str">
        <f t="shared" si="4554"/>
        <v>CA$12</v>
      </c>
      <c r="CB3242" s="195" t="str">
        <f t="shared" si="4554"/>
        <v>CB$12</v>
      </c>
      <c r="CC3242" s="195" t="str">
        <f t="shared" si="4554"/>
        <v>CC$12</v>
      </c>
      <c r="CD3242" s="195" t="str">
        <f t="shared" si="4554"/>
        <v>CD$12</v>
      </c>
      <c r="CE3242" s="195" t="str">
        <f t="shared" ref="CE3242:CL3242" si="4555">CE$16</f>
        <v>CE$12</v>
      </c>
      <c r="CF3242" s="195" t="str">
        <f t="shared" si="4555"/>
        <v>CF$12</v>
      </c>
      <c r="CG3242" s="195" t="str">
        <f t="shared" si="4555"/>
        <v>CG$12</v>
      </c>
      <c r="CH3242" s="195" t="str">
        <f t="shared" si="4555"/>
        <v>CH$12</v>
      </c>
      <c r="CI3242" s="195" t="str">
        <f t="shared" si="4555"/>
        <v>CI$12</v>
      </c>
      <c r="CJ3242" s="195" t="str">
        <f t="shared" si="4555"/>
        <v>CJ$12</v>
      </c>
      <c r="CK3242" s="195" t="str">
        <f t="shared" si="4555"/>
        <v>CK$12</v>
      </c>
      <c r="CL3242" s="195" t="str">
        <f t="shared" si="4555"/>
        <v>CL$12</v>
      </c>
    </row>
    <row r="3243" spans="2:90" x14ac:dyDescent="0.4">
      <c r="B3243" s="171" t="s">
        <v>462</v>
      </c>
      <c r="E3243" s="8"/>
      <c r="H3243" s="196"/>
      <c r="I3243" s="197"/>
      <c r="J3243" s="197"/>
      <c r="K3243" s="198"/>
      <c r="L3243" s="198"/>
      <c r="M3243" s="198"/>
      <c r="N3243" s="198"/>
      <c r="O3243" s="198"/>
      <c r="P3243" s="198"/>
      <c r="R3243" s="198"/>
      <c r="S3243" s="195" t="str">
        <f t="shared" ref="S3243:AX3243" si="4556">S$17</f>
        <v>S$13</v>
      </c>
      <c r="T3243" s="195" t="str">
        <f t="shared" si="4556"/>
        <v>T$13</v>
      </c>
      <c r="U3243" s="195" t="str">
        <f t="shared" si="4556"/>
        <v>U$13</v>
      </c>
      <c r="V3243" s="195" t="str">
        <f t="shared" si="4556"/>
        <v>V$13</v>
      </c>
      <c r="W3243" s="195" t="str">
        <f t="shared" si="4556"/>
        <v>W$13</v>
      </c>
      <c r="X3243" s="195" t="str">
        <f t="shared" si="4556"/>
        <v>X$13</v>
      </c>
      <c r="Y3243" s="195" t="str">
        <f t="shared" si="4556"/>
        <v>Y$13</v>
      </c>
      <c r="Z3243" s="195" t="str">
        <f t="shared" si="4556"/>
        <v>Z$13</v>
      </c>
      <c r="AA3243" s="195" t="str">
        <f t="shared" si="4556"/>
        <v>AA$13</v>
      </c>
      <c r="AB3243" s="195" t="str">
        <f t="shared" si="4556"/>
        <v>AB$13</v>
      </c>
      <c r="AC3243" s="195" t="str">
        <f t="shared" si="4556"/>
        <v>AC$13</v>
      </c>
      <c r="AD3243" s="195" t="str">
        <f t="shared" si="4556"/>
        <v>AD$13</v>
      </c>
      <c r="AE3243" s="195" t="str">
        <f t="shared" si="4556"/>
        <v>AE$13</v>
      </c>
      <c r="AF3243" s="195" t="str">
        <f t="shared" si="4556"/>
        <v>AF$13</v>
      </c>
      <c r="AG3243" s="195" t="str">
        <f t="shared" si="4556"/>
        <v>AG$13</v>
      </c>
      <c r="AH3243" s="195" t="str">
        <f t="shared" si="4556"/>
        <v>AH$13</v>
      </c>
      <c r="AI3243" s="195" t="str">
        <f t="shared" si="4556"/>
        <v>AI$13</v>
      </c>
      <c r="AJ3243" s="195" t="str">
        <f t="shared" si="4556"/>
        <v>AJ$13</v>
      </c>
      <c r="AK3243" s="195" t="str">
        <f t="shared" si="4556"/>
        <v>AK$13</v>
      </c>
      <c r="AL3243" s="195" t="str">
        <f t="shared" si="4556"/>
        <v>AL$13</v>
      </c>
      <c r="AM3243" s="195" t="str">
        <f t="shared" si="4556"/>
        <v>AM$13</v>
      </c>
      <c r="AN3243" s="195" t="str">
        <f t="shared" si="4556"/>
        <v>AN$13</v>
      </c>
      <c r="AO3243" s="195" t="str">
        <f t="shared" si="4556"/>
        <v>AO$13</v>
      </c>
      <c r="AP3243" s="195" t="str">
        <f t="shared" si="4556"/>
        <v>AP$13</v>
      </c>
      <c r="AQ3243" s="195" t="str">
        <f t="shared" si="4556"/>
        <v>AQ$13</v>
      </c>
      <c r="AR3243" s="195" t="str">
        <f t="shared" si="4556"/>
        <v>AR$13</v>
      </c>
      <c r="AS3243" s="195" t="str">
        <f t="shared" si="4556"/>
        <v>AS$13</v>
      </c>
      <c r="AT3243" s="195" t="str">
        <f t="shared" si="4556"/>
        <v>AT$13</v>
      </c>
      <c r="AU3243" s="195" t="str">
        <f t="shared" si="4556"/>
        <v>AU$13</v>
      </c>
      <c r="AV3243" s="195" t="str">
        <f t="shared" si="4556"/>
        <v>AV$13</v>
      </c>
      <c r="AW3243" s="195" t="str">
        <f t="shared" si="4556"/>
        <v>AW$13</v>
      </c>
      <c r="AX3243" s="195" t="str">
        <f t="shared" si="4556"/>
        <v>AX$13</v>
      </c>
      <c r="AY3243" s="195" t="str">
        <f t="shared" ref="AY3243:CD3243" si="4557">AY$17</f>
        <v>AY$13</v>
      </c>
      <c r="AZ3243" s="195" t="str">
        <f t="shared" si="4557"/>
        <v>AZ$13</v>
      </c>
      <c r="BA3243" s="195" t="str">
        <f t="shared" si="4557"/>
        <v>BA$13</v>
      </c>
      <c r="BB3243" s="195" t="str">
        <f t="shared" si="4557"/>
        <v>BB$13</v>
      </c>
      <c r="BC3243" s="195" t="str">
        <f t="shared" si="4557"/>
        <v>BC$13</v>
      </c>
      <c r="BD3243" s="195" t="str">
        <f t="shared" si="4557"/>
        <v>BD$13</v>
      </c>
      <c r="BE3243" s="195" t="str">
        <f t="shared" si="4557"/>
        <v>BE$13</v>
      </c>
      <c r="BF3243" s="195" t="str">
        <f t="shared" si="4557"/>
        <v>BF$13</v>
      </c>
      <c r="BG3243" s="195" t="str">
        <f t="shared" si="4557"/>
        <v>BG$13</v>
      </c>
      <c r="BH3243" s="195" t="str">
        <f t="shared" si="4557"/>
        <v>BH$13</v>
      </c>
      <c r="BI3243" s="195" t="str">
        <f t="shared" si="4557"/>
        <v>BI$13</v>
      </c>
      <c r="BJ3243" s="195" t="str">
        <f t="shared" si="4557"/>
        <v>BJ$13</v>
      </c>
      <c r="BK3243" s="195" t="str">
        <f t="shared" si="4557"/>
        <v>BK$13</v>
      </c>
      <c r="BL3243" s="195" t="str">
        <f t="shared" si="4557"/>
        <v>BL$13</v>
      </c>
      <c r="BM3243" s="195" t="str">
        <f t="shared" si="4557"/>
        <v>BM$13</v>
      </c>
      <c r="BN3243" s="195" t="str">
        <f t="shared" si="4557"/>
        <v>BN$13</v>
      </c>
      <c r="BO3243" s="195" t="str">
        <f t="shared" si="4557"/>
        <v>BO$13</v>
      </c>
      <c r="BP3243" s="195" t="str">
        <f t="shared" si="4557"/>
        <v>BP$13</v>
      </c>
      <c r="BQ3243" s="195" t="str">
        <f t="shared" si="4557"/>
        <v>BQ$13</v>
      </c>
      <c r="BR3243" s="195" t="str">
        <f t="shared" si="4557"/>
        <v>BR$13</v>
      </c>
      <c r="BS3243" s="195" t="str">
        <f t="shared" si="4557"/>
        <v>BS$13</v>
      </c>
      <c r="BT3243" s="195" t="str">
        <f t="shared" si="4557"/>
        <v>BT$13</v>
      </c>
      <c r="BU3243" s="195" t="str">
        <f t="shared" si="4557"/>
        <v>BU$13</v>
      </c>
      <c r="BV3243" s="195" t="str">
        <f t="shared" si="4557"/>
        <v>BV$13</v>
      </c>
      <c r="BW3243" s="195" t="str">
        <f t="shared" si="4557"/>
        <v>BW$13</v>
      </c>
      <c r="BX3243" s="195" t="str">
        <f t="shared" si="4557"/>
        <v>BX$13</v>
      </c>
      <c r="BY3243" s="195" t="str">
        <f t="shared" si="4557"/>
        <v>BY$13</v>
      </c>
      <c r="BZ3243" s="195" t="str">
        <f t="shared" si="4557"/>
        <v>BZ$13</v>
      </c>
      <c r="CA3243" s="195" t="str">
        <f t="shared" si="4557"/>
        <v>CA$13</v>
      </c>
      <c r="CB3243" s="195" t="str">
        <f t="shared" si="4557"/>
        <v>CB$13</v>
      </c>
      <c r="CC3243" s="195" t="str">
        <f t="shared" si="4557"/>
        <v>CC$13</v>
      </c>
      <c r="CD3243" s="195" t="str">
        <f t="shared" si="4557"/>
        <v>CD$13</v>
      </c>
      <c r="CE3243" s="195" t="str">
        <f t="shared" ref="CE3243:CL3243" si="4558">CE$17</f>
        <v>CE$13</v>
      </c>
      <c r="CF3243" s="195" t="str">
        <f t="shared" si="4558"/>
        <v>CF$13</v>
      </c>
      <c r="CG3243" s="195" t="str">
        <f t="shared" si="4558"/>
        <v>CG$13</v>
      </c>
      <c r="CH3243" s="195" t="str">
        <f t="shared" si="4558"/>
        <v>CH$13</v>
      </c>
      <c r="CI3243" s="195" t="str">
        <f t="shared" si="4558"/>
        <v>CI$13</v>
      </c>
      <c r="CJ3243" s="195" t="str">
        <f t="shared" si="4558"/>
        <v>CJ$13</v>
      </c>
      <c r="CK3243" s="195" t="str">
        <f t="shared" si="4558"/>
        <v>CK$13</v>
      </c>
      <c r="CL3243" s="195" t="str">
        <f t="shared" si="4558"/>
        <v>CL$13</v>
      </c>
    </row>
    <row r="3244" spans="2:90" x14ac:dyDescent="0.4">
      <c r="B3244" s="171" t="s">
        <v>491</v>
      </c>
      <c r="E3244" s="8"/>
      <c r="H3244" s="196"/>
      <c r="I3244" s="197"/>
      <c r="J3244" s="197"/>
      <c r="K3244" s="198"/>
      <c r="L3244" s="198"/>
      <c r="M3244" s="198"/>
      <c r="N3244" s="198"/>
      <c r="O3244" s="198"/>
      <c r="P3244" s="198"/>
      <c r="R3244" s="198"/>
      <c r="S3244" s="186"/>
      <c r="T3244" s="186"/>
      <c r="U3244" s="186"/>
      <c r="V3244" s="186"/>
      <c r="W3244" s="186"/>
      <c r="X3244" s="186"/>
      <c r="Y3244" s="186"/>
      <c r="Z3244" s="186"/>
      <c r="AA3244" s="186"/>
      <c r="AB3244" s="186"/>
      <c r="AC3244" s="186"/>
      <c r="AD3244" s="186"/>
      <c r="AE3244" s="186"/>
      <c r="AF3244" s="186"/>
      <c r="AG3244" s="186"/>
      <c r="AH3244" s="186"/>
      <c r="AI3244" s="186"/>
      <c r="AJ3244" s="186"/>
      <c r="AK3244" s="186"/>
      <c r="AL3244" s="186"/>
      <c r="AM3244" s="186"/>
      <c r="AN3244" s="186"/>
      <c r="AO3244" s="186"/>
      <c r="AP3244" s="186"/>
      <c r="AQ3244" s="186"/>
      <c r="AR3244" s="186"/>
      <c r="AS3244" s="186"/>
      <c r="AT3244" s="186"/>
      <c r="AU3244" s="186"/>
      <c r="AV3244" s="186"/>
      <c r="AW3244" s="186"/>
      <c r="AX3244" s="186"/>
      <c r="AY3244" s="186"/>
      <c r="AZ3244" s="186"/>
      <c r="BA3244" s="186"/>
      <c r="BB3244" s="186"/>
      <c r="BC3244" s="186"/>
      <c r="BD3244" s="186"/>
      <c r="BE3244" s="186"/>
      <c r="BF3244" s="186"/>
      <c r="BG3244" s="186"/>
      <c r="BH3244" s="186"/>
      <c r="BI3244" s="186"/>
      <c r="BJ3244" s="186"/>
      <c r="BK3244" s="186"/>
      <c r="BL3244" s="186"/>
      <c r="BM3244" s="186"/>
      <c r="BN3244" s="186"/>
      <c r="BO3244" s="186"/>
      <c r="BP3244" s="186"/>
      <c r="BQ3244" s="186"/>
      <c r="BR3244" s="186"/>
      <c r="BS3244" s="186"/>
      <c r="BT3244" s="186"/>
      <c r="BU3244" s="186"/>
      <c r="BV3244" s="186"/>
      <c r="BW3244" s="186"/>
      <c r="BX3244" s="186"/>
      <c r="BY3244" s="186"/>
      <c r="BZ3244" s="186"/>
      <c r="CA3244" s="186"/>
      <c r="CB3244" s="186"/>
      <c r="CC3244" s="186"/>
      <c r="CD3244" s="186"/>
      <c r="CE3244" s="186"/>
      <c r="CF3244" s="186"/>
      <c r="CG3244" s="186"/>
      <c r="CH3244" s="186"/>
      <c r="CI3244" s="186"/>
      <c r="CJ3244" s="186"/>
      <c r="CK3244" s="186"/>
      <c r="CL3244" s="186"/>
    </row>
    <row r="3245" spans="2:90" x14ac:dyDescent="0.4">
      <c r="B3245" s="171" t="s">
        <v>505</v>
      </c>
      <c r="E3245" s="8"/>
      <c r="H3245" s="196"/>
      <c r="I3245" s="197"/>
      <c r="J3245" s="197"/>
      <c r="K3245" s="198"/>
      <c r="L3245" s="198"/>
      <c r="M3245" s="198"/>
      <c r="N3245" s="198"/>
      <c r="O3245" s="198"/>
      <c r="P3245" s="198"/>
      <c r="R3245" s="198"/>
      <c r="S3245" s="186"/>
      <c r="T3245" s="186"/>
      <c r="U3245" s="186"/>
      <c r="V3245" s="186"/>
      <c r="W3245" s="186"/>
      <c r="X3245" s="186"/>
      <c r="Y3245" s="186"/>
      <c r="Z3245" s="186"/>
      <c r="AA3245" s="186"/>
      <c r="AB3245" s="186"/>
      <c r="AC3245" s="186"/>
      <c r="AD3245" s="186"/>
      <c r="AE3245" s="186"/>
      <c r="AF3245" s="186"/>
      <c r="AG3245" s="186"/>
      <c r="AH3245" s="186"/>
      <c r="AI3245" s="186"/>
      <c r="AJ3245" s="186"/>
      <c r="AK3245" s="186"/>
      <c r="AL3245" s="186"/>
      <c r="AM3245" s="186"/>
      <c r="AN3245" s="186"/>
      <c r="AO3245" s="186"/>
      <c r="AP3245" s="186"/>
      <c r="AQ3245" s="186"/>
      <c r="AR3245" s="186"/>
      <c r="AS3245" s="186"/>
      <c r="AT3245" s="186"/>
      <c r="AU3245" s="186"/>
      <c r="AV3245" s="186"/>
      <c r="AW3245" s="186"/>
      <c r="AX3245" s="186"/>
      <c r="AY3245" s="186"/>
      <c r="AZ3245" s="186"/>
      <c r="BA3245" s="186"/>
      <c r="BB3245" s="186"/>
      <c r="BC3245" s="186"/>
      <c r="BD3245" s="186"/>
      <c r="BE3245" s="186"/>
      <c r="BF3245" s="186"/>
      <c r="BG3245" s="186"/>
      <c r="BH3245" s="186"/>
      <c r="BI3245" s="186"/>
      <c r="BJ3245" s="186"/>
      <c r="BK3245" s="186"/>
      <c r="BL3245" s="186"/>
      <c r="BM3245" s="186"/>
      <c r="BN3245" s="186"/>
      <c r="BO3245" s="186"/>
      <c r="BP3245" s="186"/>
      <c r="BQ3245" s="186"/>
      <c r="BR3245" s="186"/>
      <c r="BS3245" s="186"/>
      <c r="BT3245" s="186"/>
      <c r="BU3245" s="186"/>
      <c r="BV3245" s="186"/>
      <c r="BW3245" s="186"/>
      <c r="BX3245" s="186"/>
      <c r="BY3245" s="186"/>
      <c r="BZ3245" s="186"/>
      <c r="CA3245" s="186"/>
      <c r="CB3245" s="186"/>
      <c r="CC3245" s="186"/>
      <c r="CD3245" s="186"/>
      <c r="CE3245" s="186"/>
      <c r="CF3245" s="186"/>
      <c r="CG3245" s="186"/>
      <c r="CH3245" s="186"/>
      <c r="CI3245" s="186"/>
      <c r="CJ3245" s="186"/>
      <c r="CK3245" s="186"/>
      <c r="CL3245" s="186"/>
    </row>
    <row r="3246" spans="2:90" x14ac:dyDescent="0.4">
      <c r="B3246" s="171" t="s">
        <v>463</v>
      </c>
      <c r="E3246" s="8"/>
      <c r="H3246" s="196"/>
      <c r="I3246" s="197"/>
      <c r="J3246" s="197"/>
      <c r="K3246" s="198"/>
      <c r="L3246" s="198"/>
      <c r="M3246" s="198"/>
      <c r="N3246" s="198"/>
      <c r="O3246" s="198"/>
      <c r="P3246" s="198"/>
      <c r="R3246" s="198"/>
      <c r="S3246" s="186" t="str">
        <f t="shared" ref="S3246:AX3246" si="4559">S$18</f>
        <v>S$14</v>
      </c>
      <c r="T3246" s="186" t="str">
        <f t="shared" si="4559"/>
        <v>T$14</v>
      </c>
      <c r="U3246" s="186" t="str">
        <f t="shared" si="4559"/>
        <v>U$14</v>
      </c>
      <c r="V3246" s="186" t="str">
        <f t="shared" si="4559"/>
        <v>V$14</v>
      </c>
      <c r="W3246" s="186" t="str">
        <f t="shared" si="4559"/>
        <v>W$14</v>
      </c>
      <c r="X3246" s="186" t="str">
        <f t="shared" si="4559"/>
        <v>X$14</v>
      </c>
      <c r="Y3246" s="186" t="str">
        <f t="shared" si="4559"/>
        <v>Y$14</v>
      </c>
      <c r="Z3246" s="186" t="str">
        <f t="shared" si="4559"/>
        <v>Z$14</v>
      </c>
      <c r="AA3246" s="186" t="str">
        <f t="shared" si="4559"/>
        <v>AA$14</v>
      </c>
      <c r="AB3246" s="186" t="str">
        <f t="shared" si="4559"/>
        <v>AB$14</v>
      </c>
      <c r="AC3246" s="186" t="str">
        <f t="shared" si="4559"/>
        <v>AC$14</v>
      </c>
      <c r="AD3246" s="186" t="str">
        <f t="shared" si="4559"/>
        <v>AD$14</v>
      </c>
      <c r="AE3246" s="186" t="str">
        <f t="shared" si="4559"/>
        <v>AE$14</v>
      </c>
      <c r="AF3246" s="186" t="str">
        <f t="shared" si="4559"/>
        <v>AF$14</v>
      </c>
      <c r="AG3246" s="186" t="str">
        <f t="shared" si="4559"/>
        <v>AG$14</v>
      </c>
      <c r="AH3246" s="186" t="str">
        <f t="shared" si="4559"/>
        <v>AH$14</v>
      </c>
      <c r="AI3246" s="186" t="str">
        <f t="shared" si="4559"/>
        <v>AI$14</v>
      </c>
      <c r="AJ3246" s="186" t="str">
        <f t="shared" si="4559"/>
        <v>AJ$14</v>
      </c>
      <c r="AK3246" s="186" t="str">
        <f t="shared" si="4559"/>
        <v>AK$14</v>
      </c>
      <c r="AL3246" s="186" t="str">
        <f t="shared" si="4559"/>
        <v>AL$14</v>
      </c>
      <c r="AM3246" s="186" t="str">
        <f t="shared" si="4559"/>
        <v>AM$14</v>
      </c>
      <c r="AN3246" s="186" t="str">
        <f t="shared" si="4559"/>
        <v>AN$14</v>
      </c>
      <c r="AO3246" s="186" t="str">
        <f t="shared" si="4559"/>
        <v>AO$14</v>
      </c>
      <c r="AP3246" s="186" t="str">
        <f t="shared" si="4559"/>
        <v>AP$14</v>
      </c>
      <c r="AQ3246" s="186" t="str">
        <f t="shared" si="4559"/>
        <v>AQ$14</v>
      </c>
      <c r="AR3246" s="186" t="str">
        <f t="shared" si="4559"/>
        <v>AR$14</v>
      </c>
      <c r="AS3246" s="186" t="str">
        <f t="shared" si="4559"/>
        <v>AS$14</v>
      </c>
      <c r="AT3246" s="186" t="str">
        <f t="shared" si="4559"/>
        <v>AT$14</v>
      </c>
      <c r="AU3246" s="186" t="str">
        <f t="shared" si="4559"/>
        <v>AU$14</v>
      </c>
      <c r="AV3246" s="186" t="str">
        <f t="shared" si="4559"/>
        <v>AV$14</v>
      </c>
      <c r="AW3246" s="186" t="str">
        <f t="shared" si="4559"/>
        <v>AW$14</v>
      </c>
      <c r="AX3246" s="186" t="str">
        <f t="shared" si="4559"/>
        <v>AX$14</v>
      </c>
      <c r="AY3246" s="186" t="str">
        <f t="shared" ref="AY3246:CD3246" si="4560">AY$18</f>
        <v>AY$14</v>
      </c>
      <c r="AZ3246" s="186" t="str">
        <f t="shared" si="4560"/>
        <v>AZ$14</v>
      </c>
      <c r="BA3246" s="186" t="str">
        <f t="shared" si="4560"/>
        <v>BA$14</v>
      </c>
      <c r="BB3246" s="186" t="str">
        <f t="shared" si="4560"/>
        <v>BB$14</v>
      </c>
      <c r="BC3246" s="186" t="str">
        <f t="shared" si="4560"/>
        <v>BC$14</v>
      </c>
      <c r="BD3246" s="186" t="str">
        <f t="shared" si="4560"/>
        <v>BD$14</v>
      </c>
      <c r="BE3246" s="186" t="str">
        <f t="shared" si="4560"/>
        <v>BE$14</v>
      </c>
      <c r="BF3246" s="186" t="str">
        <f t="shared" si="4560"/>
        <v>BF$14</v>
      </c>
      <c r="BG3246" s="186" t="str">
        <f t="shared" si="4560"/>
        <v>BG$14</v>
      </c>
      <c r="BH3246" s="186" t="str">
        <f t="shared" si="4560"/>
        <v>BH$14</v>
      </c>
      <c r="BI3246" s="186" t="str">
        <f t="shared" si="4560"/>
        <v>BI$14</v>
      </c>
      <c r="BJ3246" s="186" t="str">
        <f t="shared" si="4560"/>
        <v>BJ$14</v>
      </c>
      <c r="BK3246" s="186" t="str">
        <f t="shared" si="4560"/>
        <v>BK$14</v>
      </c>
      <c r="BL3246" s="186" t="str">
        <f t="shared" si="4560"/>
        <v>BL$14</v>
      </c>
      <c r="BM3246" s="186" t="str">
        <f t="shared" si="4560"/>
        <v>BM$14</v>
      </c>
      <c r="BN3246" s="186" t="str">
        <f t="shared" si="4560"/>
        <v>BN$14</v>
      </c>
      <c r="BO3246" s="186" t="str">
        <f t="shared" si="4560"/>
        <v>BO$14</v>
      </c>
      <c r="BP3246" s="186" t="str">
        <f t="shared" si="4560"/>
        <v>BP$14</v>
      </c>
      <c r="BQ3246" s="186" t="str">
        <f t="shared" si="4560"/>
        <v>BQ$14</v>
      </c>
      <c r="BR3246" s="186" t="str">
        <f t="shared" si="4560"/>
        <v>BR$14</v>
      </c>
      <c r="BS3246" s="186" t="str">
        <f t="shared" si="4560"/>
        <v>BS$14</v>
      </c>
      <c r="BT3246" s="186" t="str">
        <f t="shared" si="4560"/>
        <v>BT$14</v>
      </c>
      <c r="BU3246" s="186" t="str">
        <f t="shared" si="4560"/>
        <v>BU$14</v>
      </c>
      <c r="BV3246" s="186" t="str">
        <f t="shared" si="4560"/>
        <v>BV$14</v>
      </c>
      <c r="BW3246" s="186" t="str">
        <f t="shared" si="4560"/>
        <v>BW$14</v>
      </c>
      <c r="BX3246" s="186" t="str">
        <f t="shared" si="4560"/>
        <v>BX$14</v>
      </c>
      <c r="BY3246" s="186" t="str">
        <f t="shared" si="4560"/>
        <v>BY$14</v>
      </c>
      <c r="BZ3246" s="186" t="str">
        <f t="shared" si="4560"/>
        <v>BZ$14</v>
      </c>
      <c r="CA3246" s="186" t="str">
        <f t="shared" si="4560"/>
        <v>CA$14</v>
      </c>
      <c r="CB3246" s="186" t="str">
        <f t="shared" si="4560"/>
        <v>CB$14</v>
      </c>
      <c r="CC3246" s="186" t="str">
        <f t="shared" si="4560"/>
        <v>CC$14</v>
      </c>
      <c r="CD3246" s="186" t="str">
        <f t="shared" si="4560"/>
        <v>CD$14</v>
      </c>
      <c r="CE3246" s="186" t="str">
        <f t="shared" ref="CE3246:CL3246" si="4561">CE$18</f>
        <v>CE$14</v>
      </c>
      <c r="CF3246" s="186" t="str">
        <f t="shared" si="4561"/>
        <v>CF$14</v>
      </c>
      <c r="CG3246" s="186" t="str">
        <f t="shared" si="4561"/>
        <v>CG$14</v>
      </c>
      <c r="CH3246" s="186" t="str">
        <f t="shared" si="4561"/>
        <v>CH$14</v>
      </c>
      <c r="CI3246" s="186" t="str">
        <f t="shared" si="4561"/>
        <v>CI$14</v>
      </c>
      <c r="CJ3246" s="186" t="str">
        <f t="shared" si="4561"/>
        <v>CJ$14</v>
      </c>
      <c r="CK3246" s="186" t="str">
        <f t="shared" si="4561"/>
        <v>CK$14</v>
      </c>
      <c r="CL3246" s="186" t="str">
        <f t="shared" si="4561"/>
        <v>CL$14</v>
      </c>
    </row>
    <row r="3247" spans="2:90" x14ac:dyDescent="0.4">
      <c r="B3247" s="171" t="s">
        <v>464</v>
      </c>
      <c r="E3247" s="8"/>
      <c r="H3247" s="196"/>
      <c r="I3247" s="197"/>
      <c r="J3247" s="197"/>
      <c r="K3247" s="198"/>
      <c r="L3247" s="198"/>
      <c r="M3247" s="198"/>
      <c r="N3247" s="198"/>
      <c r="O3247" s="198"/>
      <c r="P3247" s="198"/>
      <c r="R3247" s="198"/>
      <c r="S3247" s="186" t="str">
        <f t="shared" ref="S3247:AX3247" si="4562">S$19</f>
        <v>S$15</v>
      </c>
      <c r="T3247" s="186" t="str">
        <f t="shared" si="4562"/>
        <v>T$15</v>
      </c>
      <c r="U3247" s="186" t="str">
        <f t="shared" si="4562"/>
        <v>U$15</v>
      </c>
      <c r="V3247" s="186" t="str">
        <f t="shared" si="4562"/>
        <v>V$15</v>
      </c>
      <c r="W3247" s="186" t="str">
        <f t="shared" si="4562"/>
        <v>W$15</v>
      </c>
      <c r="X3247" s="186" t="str">
        <f t="shared" si="4562"/>
        <v>X$15</v>
      </c>
      <c r="Y3247" s="186" t="str">
        <f t="shared" si="4562"/>
        <v>Y$15</v>
      </c>
      <c r="Z3247" s="186" t="str">
        <f t="shared" si="4562"/>
        <v>Z$15</v>
      </c>
      <c r="AA3247" s="186" t="str">
        <f t="shared" si="4562"/>
        <v>AA$15</v>
      </c>
      <c r="AB3247" s="186" t="str">
        <f t="shared" si="4562"/>
        <v>AB$15</v>
      </c>
      <c r="AC3247" s="186" t="str">
        <f t="shared" si="4562"/>
        <v>AC$15</v>
      </c>
      <c r="AD3247" s="186" t="str">
        <f t="shared" si="4562"/>
        <v>AD$15</v>
      </c>
      <c r="AE3247" s="186" t="str">
        <f t="shared" si="4562"/>
        <v>AE$15</v>
      </c>
      <c r="AF3247" s="186" t="str">
        <f t="shared" si="4562"/>
        <v>AF$15</v>
      </c>
      <c r="AG3247" s="186" t="str">
        <f t="shared" si="4562"/>
        <v>AG$15</v>
      </c>
      <c r="AH3247" s="186" t="str">
        <f t="shared" si="4562"/>
        <v>AH$15</v>
      </c>
      <c r="AI3247" s="186" t="str">
        <f t="shared" si="4562"/>
        <v>AI$15</v>
      </c>
      <c r="AJ3247" s="186" t="str">
        <f t="shared" si="4562"/>
        <v>AJ$15</v>
      </c>
      <c r="AK3247" s="186" t="str">
        <f t="shared" si="4562"/>
        <v>AK$15</v>
      </c>
      <c r="AL3247" s="186" t="str">
        <f t="shared" si="4562"/>
        <v>AL$15</v>
      </c>
      <c r="AM3247" s="186" t="str">
        <f t="shared" si="4562"/>
        <v>AM$15</v>
      </c>
      <c r="AN3247" s="186" t="str">
        <f t="shared" si="4562"/>
        <v>AN$15</v>
      </c>
      <c r="AO3247" s="186" t="str">
        <f t="shared" si="4562"/>
        <v>AO$15</v>
      </c>
      <c r="AP3247" s="186" t="str">
        <f t="shared" si="4562"/>
        <v>AP$15</v>
      </c>
      <c r="AQ3247" s="186" t="str">
        <f t="shared" si="4562"/>
        <v>AQ$15</v>
      </c>
      <c r="AR3247" s="186" t="str">
        <f t="shared" si="4562"/>
        <v>AR$15</v>
      </c>
      <c r="AS3247" s="186" t="str">
        <f t="shared" si="4562"/>
        <v>AS$15</v>
      </c>
      <c r="AT3247" s="186" t="str">
        <f t="shared" si="4562"/>
        <v>AT$15</v>
      </c>
      <c r="AU3247" s="186" t="str">
        <f t="shared" si="4562"/>
        <v>AU$15</v>
      </c>
      <c r="AV3247" s="186" t="str">
        <f t="shared" si="4562"/>
        <v>AV$15</v>
      </c>
      <c r="AW3247" s="186" t="str">
        <f t="shared" si="4562"/>
        <v>AW$15</v>
      </c>
      <c r="AX3247" s="186" t="str">
        <f t="shared" si="4562"/>
        <v>AX$15</v>
      </c>
      <c r="AY3247" s="186" t="str">
        <f t="shared" ref="AY3247:CD3247" si="4563">AY$19</f>
        <v>AY$15</v>
      </c>
      <c r="AZ3247" s="186" t="str">
        <f t="shared" si="4563"/>
        <v>AZ$15</v>
      </c>
      <c r="BA3247" s="186" t="str">
        <f t="shared" si="4563"/>
        <v>BA$15</v>
      </c>
      <c r="BB3247" s="186" t="str">
        <f t="shared" si="4563"/>
        <v>BB$15</v>
      </c>
      <c r="BC3247" s="186" t="str">
        <f t="shared" si="4563"/>
        <v>BC$15</v>
      </c>
      <c r="BD3247" s="186" t="str">
        <f t="shared" si="4563"/>
        <v>BD$15</v>
      </c>
      <c r="BE3247" s="186" t="str">
        <f t="shared" si="4563"/>
        <v>BE$15</v>
      </c>
      <c r="BF3247" s="186" t="str">
        <f t="shared" si="4563"/>
        <v>BF$15</v>
      </c>
      <c r="BG3247" s="186" t="str">
        <f t="shared" si="4563"/>
        <v>BG$15</v>
      </c>
      <c r="BH3247" s="186" t="str">
        <f t="shared" si="4563"/>
        <v>BH$15</v>
      </c>
      <c r="BI3247" s="186" t="str">
        <f t="shared" si="4563"/>
        <v>BI$15</v>
      </c>
      <c r="BJ3247" s="186" t="str">
        <f t="shared" si="4563"/>
        <v>BJ$15</v>
      </c>
      <c r="BK3247" s="186" t="str">
        <f t="shared" si="4563"/>
        <v>BK$15</v>
      </c>
      <c r="BL3247" s="186" t="str">
        <f t="shared" si="4563"/>
        <v>BL$15</v>
      </c>
      <c r="BM3247" s="186" t="str">
        <f t="shared" si="4563"/>
        <v>BM$15</v>
      </c>
      <c r="BN3247" s="186" t="str">
        <f t="shared" si="4563"/>
        <v>BN$15</v>
      </c>
      <c r="BO3247" s="186" t="str">
        <f t="shared" si="4563"/>
        <v>BO$15</v>
      </c>
      <c r="BP3247" s="186" t="str">
        <f t="shared" si="4563"/>
        <v>BP$15</v>
      </c>
      <c r="BQ3247" s="186" t="str">
        <f t="shared" si="4563"/>
        <v>BQ$15</v>
      </c>
      <c r="BR3247" s="186" t="str">
        <f t="shared" si="4563"/>
        <v>BR$15</v>
      </c>
      <c r="BS3247" s="186" t="str">
        <f t="shared" si="4563"/>
        <v>BS$15</v>
      </c>
      <c r="BT3247" s="186" t="str">
        <f t="shared" si="4563"/>
        <v>BT$15</v>
      </c>
      <c r="BU3247" s="186" t="str">
        <f t="shared" si="4563"/>
        <v>BU$15</v>
      </c>
      <c r="BV3247" s="186" t="str">
        <f t="shared" si="4563"/>
        <v>BV$15</v>
      </c>
      <c r="BW3247" s="186" t="str">
        <f t="shared" si="4563"/>
        <v>BW$15</v>
      </c>
      <c r="BX3247" s="186" t="str">
        <f t="shared" si="4563"/>
        <v>BX$15</v>
      </c>
      <c r="BY3247" s="186" t="str">
        <f t="shared" si="4563"/>
        <v>BY$15</v>
      </c>
      <c r="BZ3247" s="186" t="str">
        <f t="shared" si="4563"/>
        <v>BZ$15</v>
      </c>
      <c r="CA3247" s="186" t="str">
        <f t="shared" si="4563"/>
        <v>CA$15</v>
      </c>
      <c r="CB3247" s="186" t="str">
        <f t="shared" si="4563"/>
        <v>CB$15</v>
      </c>
      <c r="CC3247" s="186" t="str">
        <f t="shared" si="4563"/>
        <v>CC$15</v>
      </c>
      <c r="CD3247" s="186" t="str">
        <f t="shared" si="4563"/>
        <v>CD$15</v>
      </c>
      <c r="CE3247" s="186" t="str">
        <f t="shared" ref="CE3247:CL3247" si="4564">CE$19</f>
        <v>CE$15</v>
      </c>
      <c r="CF3247" s="186" t="str">
        <f t="shared" si="4564"/>
        <v>CF$15</v>
      </c>
      <c r="CG3247" s="186" t="str">
        <f t="shared" si="4564"/>
        <v>CG$15</v>
      </c>
      <c r="CH3247" s="186" t="str">
        <f t="shared" si="4564"/>
        <v>CH$15</v>
      </c>
      <c r="CI3247" s="186" t="str">
        <f t="shared" si="4564"/>
        <v>CI$15</v>
      </c>
      <c r="CJ3247" s="186" t="str">
        <f t="shared" si="4564"/>
        <v>CJ$15</v>
      </c>
      <c r="CK3247" s="186" t="str">
        <f t="shared" si="4564"/>
        <v>CK$15</v>
      </c>
      <c r="CL3247" s="186" t="str">
        <f t="shared" si="4564"/>
        <v>CL$15</v>
      </c>
    </row>
    <row r="3248" spans="2:90" x14ac:dyDescent="0.4">
      <c r="B3248" s="70" t="s">
        <v>314</v>
      </c>
      <c r="C3248" s="31"/>
      <c r="D3248" t="s">
        <v>429</v>
      </c>
      <c r="E3248" s="8" t="str">
        <f t="shared" ref="E3248:E3261" si="4565">ROW()&amp;" "&amp;D3248</f>
        <v>3248 DCOPS-IS</v>
      </c>
      <c r="F3248" t="s">
        <v>315</v>
      </c>
      <c r="G3248" s="31" t="s">
        <v>243</v>
      </c>
      <c r="H3248" s="48"/>
      <c r="I3248" s="285"/>
      <c r="J3248" s="285"/>
      <c r="K3248" s="48"/>
      <c r="L3248" s="48"/>
      <c r="M3248" s="48"/>
      <c r="N3248" s="48"/>
      <c r="O3248" s="48"/>
      <c r="P3248" s="48"/>
      <c r="R3248" s="70"/>
      <c r="S3248" s="286"/>
      <c r="T3248" s="286"/>
      <c r="U3248" s="286"/>
      <c r="V3248" s="286"/>
      <c r="W3248" s="286"/>
      <c r="X3248" s="286"/>
      <c r="Y3248" s="286"/>
      <c r="Z3248" s="286"/>
      <c r="AA3248" s="286"/>
      <c r="AB3248" s="286"/>
      <c r="AC3248" s="286"/>
      <c r="AD3248" s="286"/>
      <c r="AE3248" s="286"/>
      <c r="AF3248" s="286"/>
      <c r="AG3248" s="286"/>
      <c r="AH3248" s="286"/>
      <c r="AI3248" s="286"/>
      <c r="AJ3248" s="286"/>
      <c r="AK3248" s="286"/>
      <c r="AL3248" s="286"/>
      <c r="AM3248" s="286"/>
      <c r="AN3248" s="286"/>
      <c r="AO3248" s="286"/>
      <c r="AP3248" s="286"/>
      <c r="AQ3248" s="286"/>
      <c r="AR3248" s="286"/>
      <c r="AS3248" s="286"/>
      <c r="AT3248" s="286"/>
      <c r="AU3248" s="286"/>
      <c r="AV3248" s="286"/>
      <c r="AW3248" s="286"/>
      <c r="AX3248" s="286"/>
      <c r="AY3248" s="286"/>
      <c r="AZ3248" s="286"/>
      <c r="BA3248" s="286"/>
      <c r="BB3248" s="286"/>
      <c r="BC3248" s="286"/>
      <c r="BD3248" s="286"/>
      <c r="BE3248" s="286"/>
      <c r="BF3248" s="286"/>
      <c r="BG3248" s="286"/>
      <c r="BH3248" s="286"/>
      <c r="BI3248" s="286"/>
      <c r="BJ3248" s="286"/>
      <c r="BK3248" s="286"/>
      <c r="BL3248" s="286"/>
      <c r="BM3248" s="286"/>
      <c r="BN3248" s="286"/>
      <c r="BO3248" s="286"/>
      <c r="BP3248" s="286"/>
      <c r="BQ3248" s="286"/>
      <c r="BR3248" s="286"/>
      <c r="BS3248" s="286"/>
      <c r="BT3248" s="286"/>
      <c r="BU3248" s="286"/>
      <c r="BV3248" s="286"/>
      <c r="BW3248" s="286"/>
      <c r="BX3248" s="286"/>
      <c r="BY3248" s="286"/>
      <c r="BZ3248" s="286"/>
      <c r="CA3248" s="286"/>
      <c r="CB3248" s="286"/>
      <c r="CC3248" s="286"/>
      <c r="CD3248" s="286"/>
      <c r="CE3248" s="286"/>
      <c r="CF3248" s="286"/>
      <c r="CG3248" s="286"/>
      <c r="CH3248" s="286"/>
      <c r="CI3248" s="286"/>
      <c r="CJ3248" s="286"/>
      <c r="CK3248" s="286"/>
      <c r="CL3248" s="286"/>
    </row>
    <row r="3249" spans="2:90" ht="1.5" customHeight="1" x14ac:dyDescent="0.4">
      <c r="B3249" s="122" t="s">
        <v>313</v>
      </c>
      <c r="D3249" t="s">
        <v>429</v>
      </c>
      <c r="E3249" s="8" t="str">
        <f t="shared" si="4565"/>
        <v>3249 DCOPS-IS</v>
      </c>
      <c r="H3249" s="12"/>
      <c r="I3249" s="60"/>
      <c r="J3249" s="60"/>
      <c r="K3249" s="23" t="e">
        <f ca="1">'IS BS CF'!K$38</f>
        <v>#REF!</v>
      </c>
      <c r="L3249" s="23" t="e">
        <f ca="1">'IS BS CF'!L$38</f>
        <v>#REF!</v>
      </c>
      <c r="M3249" s="23" t="e">
        <f ca="1">'IS BS CF'!M$38</f>
        <v>#REF!</v>
      </c>
      <c r="N3249" s="23" t="e">
        <f ca="1">'IS BS CF'!N$38</f>
        <v>#REF!</v>
      </c>
      <c r="O3249" s="23" t="e">
        <f ca="1">'IS BS CF'!O$38</f>
        <v>#REF!</v>
      </c>
      <c r="P3249" s="23" t="e">
        <f ca="1">'IS BS CF'!P$38</f>
        <v>#REF!</v>
      </c>
      <c r="Q3249" s="23"/>
      <c r="R3249" s="23">
        <f>'IS BS CF'!R$38</f>
        <v>0</v>
      </c>
      <c r="S3249" s="23" t="e">
        <f ca="1">'IS BS CF'!S$38</f>
        <v>#REF!</v>
      </c>
      <c r="T3249" s="23" t="e">
        <f ca="1">'IS BS CF'!T$38</f>
        <v>#REF!</v>
      </c>
      <c r="U3249" s="23" t="e">
        <f ca="1">'IS BS CF'!U$38</f>
        <v>#REF!</v>
      </c>
      <c r="V3249" s="23" t="e">
        <f ca="1">'IS BS CF'!V$38</f>
        <v>#REF!</v>
      </c>
      <c r="W3249" s="23" t="e">
        <f ca="1">'IS BS CF'!W$38</f>
        <v>#REF!</v>
      </c>
      <c r="X3249" s="23" t="e">
        <f ca="1">'IS BS CF'!X$38</f>
        <v>#REF!</v>
      </c>
      <c r="Y3249" s="23" t="e">
        <f ca="1">'IS BS CF'!Y$38</f>
        <v>#REF!</v>
      </c>
      <c r="Z3249" s="23" t="e">
        <f ca="1">'IS BS CF'!Z$38</f>
        <v>#REF!</v>
      </c>
      <c r="AA3249" s="23" t="e">
        <f ca="1">'IS BS CF'!AA$38</f>
        <v>#REF!</v>
      </c>
      <c r="AB3249" s="23" t="e">
        <f ca="1">'IS BS CF'!AB$38</f>
        <v>#REF!</v>
      </c>
      <c r="AC3249" s="23" t="e">
        <f ca="1">'IS BS CF'!AC$38</f>
        <v>#REF!</v>
      </c>
      <c r="AD3249" s="23" t="e">
        <f ca="1">'IS BS CF'!AD$38</f>
        <v>#REF!</v>
      </c>
      <c r="AE3249" s="23" t="e">
        <f ca="1">'IS BS CF'!AE$38</f>
        <v>#REF!</v>
      </c>
      <c r="AF3249" s="23" t="e">
        <f ca="1">'IS BS CF'!AF$38</f>
        <v>#REF!</v>
      </c>
      <c r="AG3249" s="23" t="e">
        <f ca="1">'IS BS CF'!AG$38</f>
        <v>#REF!</v>
      </c>
      <c r="AH3249" s="23" t="e">
        <f ca="1">'IS BS CF'!AH$38</f>
        <v>#REF!</v>
      </c>
      <c r="AI3249" s="23" t="e">
        <f ca="1">'IS BS CF'!AI$38</f>
        <v>#REF!</v>
      </c>
      <c r="AJ3249" s="23" t="e">
        <f ca="1">'IS BS CF'!AJ$38</f>
        <v>#REF!</v>
      </c>
      <c r="AK3249" s="23" t="e">
        <f ca="1">'IS BS CF'!AK$38</f>
        <v>#REF!</v>
      </c>
      <c r="AL3249" s="23" t="e">
        <f ca="1">'IS BS CF'!AL$38</f>
        <v>#REF!</v>
      </c>
      <c r="AM3249" s="23" t="e">
        <f ca="1">'IS BS CF'!AM$38</f>
        <v>#REF!</v>
      </c>
      <c r="AN3249" s="23" t="e">
        <f ca="1">'IS BS CF'!AN$38</f>
        <v>#REF!</v>
      </c>
      <c r="AO3249" s="23" t="e">
        <f ca="1">'IS BS CF'!AO$38</f>
        <v>#REF!</v>
      </c>
      <c r="AP3249" s="23" t="e">
        <f ca="1">'IS BS CF'!AP$38</f>
        <v>#REF!</v>
      </c>
      <c r="AQ3249" s="23" t="e">
        <f ca="1">'IS BS CF'!AQ$38</f>
        <v>#REF!</v>
      </c>
      <c r="AR3249" s="23" t="e">
        <f ca="1">'IS BS CF'!AR$38</f>
        <v>#REF!</v>
      </c>
      <c r="AS3249" s="23" t="e">
        <f ca="1">'IS BS CF'!AS$38</f>
        <v>#REF!</v>
      </c>
      <c r="AT3249" s="23" t="e">
        <f ca="1">'IS BS CF'!AT$38</f>
        <v>#REF!</v>
      </c>
      <c r="AU3249" s="23" t="e">
        <f ca="1">'IS BS CF'!AU$38</f>
        <v>#REF!</v>
      </c>
      <c r="AV3249" s="23" t="e">
        <f ca="1">'IS BS CF'!AV$38</f>
        <v>#REF!</v>
      </c>
      <c r="AW3249" s="23" t="e">
        <f ca="1">'IS BS CF'!AW$38</f>
        <v>#REF!</v>
      </c>
      <c r="AX3249" s="23" t="e">
        <f ca="1">'IS BS CF'!AX$38</f>
        <v>#REF!</v>
      </c>
      <c r="AY3249" s="23" t="e">
        <f ca="1">'IS BS CF'!AY$38</f>
        <v>#REF!</v>
      </c>
      <c r="AZ3249" s="23" t="e">
        <f ca="1">'IS BS CF'!AZ$38</f>
        <v>#REF!</v>
      </c>
      <c r="BA3249" s="23" t="e">
        <f ca="1">'IS BS CF'!BA$38</f>
        <v>#REF!</v>
      </c>
      <c r="BB3249" s="23" t="e">
        <f ca="1">'IS BS CF'!BB$38</f>
        <v>#REF!</v>
      </c>
      <c r="BC3249" s="23" t="e">
        <f ca="1">'IS BS CF'!BC$38</f>
        <v>#REF!</v>
      </c>
      <c r="BD3249" s="23" t="e">
        <f ca="1">'IS BS CF'!BD$38</f>
        <v>#REF!</v>
      </c>
      <c r="BE3249" s="23" t="e">
        <f ca="1">'IS BS CF'!BE$38</f>
        <v>#REF!</v>
      </c>
      <c r="BF3249" s="23" t="e">
        <f ca="1">'IS BS CF'!BF$38</f>
        <v>#REF!</v>
      </c>
      <c r="BG3249" s="23" t="e">
        <f ca="1">'IS BS CF'!BG$38</f>
        <v>#REF!</v>
      </c>
      <c r="BH3249" s="23" t="e">
        <f ca="1">'IS BS CF'!BH$38</f>
        <v>#REF!</v>
      </c>
      <c r="BI3249" s="23" t="e">
        <f ca="1">'IS BS CF'!BI$38</f>
        <v>#REF!</v>
      </c>
      <c r="BJ3249" s="23" t="e">
        <f ca="1">'IS BS CF'!BJ$38</f>
        <v>#REF!</v>
      </c>
      <c r="BK3249" s="23" t="e">
        <f ca="1">'IS BS CF'!BK$38</f>
        <v>#REF!</v>
      </c>
      <c r="BL3249" s="23" t="e">
        <f ca="1">'IS BS CF'!BL$38</f>
        <v>#REF!</v>
      </c>
      <c r="BM3249" s="23" t="e">
        <f ca="1">'IS BS CF'!BM$38</f>
        <v>#REF!</v>
      </c>
      <c r="BN3249" s="23" t="e">
        <f ca="1">'IS BS CF'!BN$38</f>
        <v>#REF!</v>
      </c>
      <c r="BO3249" s="23" t="e">
        <f ca="1">'IS BS CF'!BO$38</f>
        <v>#REF!</v>
      </c>
      <c r="BP3249" s="23" t="e">
        <f ca="1">'IS BS CF'!BP$38</f>
        <v>#REF!</v>
      </c>
      <c r="BQ3249" s="23" t="e">
        <f ca="1">'IS BS CF'!BQ$38</f>
        <v>#REF!</v>
      </c>
      <c r="BR3249" s="23" t="e">
        <f ca="1">'IS BS CF'!BR$38</f>
        <v>#REF!</v>
      </c>
      <c r="BS3249" s="23" t="e">
        <f ca="1">'IS BS CF'!BS$38</f>
        <v>#REF!</v>
      </c>
      <c r="BT3249" s="23" t="e">
        <f ca="1">'IS BS CF'!BT$38</f>
        <v>#REF!</v>
      </c>
      <c r="BU3249" s="23" t="e">
        <f ca="1">'IS BS CF'!BU$38</f>
        <v>#REF!</v>
      </c>
      <c r="BV3249" s="23" t="e">
        <f ca="1">'IS BS CF'!BV$38</f>
        <v>#REF!</v>
      </c>
      <c r="BW3249" s="23" t="e">
        <f ca="1">'IS BS CF'!BW$38</f>
        <v>#REF!</v>
      </c>
      <c r="BX3249" s="23" t="e">
        <f ca="1">'IS BS CF'!BX$38</f>
        <v>#REF!</v>
      </c>
      <c r="BY3249" s="23" t="e">
        <f ca="1">'IS BS CF'!BY$38</f>
        <v>#REF!</v>
      </c>
      <c r="BZ3249" s="23" t="e">
        <f ca="1">'IS BS CF'!BZ$38</f>
        <v>#REF!</v>
      </c>
      <c r="CA3249" s="23" t="e">
        <f ca="1">'IS BS CF'!CA$38</f>
        <v>#REF!</v>
      </c>
      <c r="CB3249" s="23" t="e">
        <f ca="1">'IS BS CF'!CB$38</f>
        <v>#REF!</v>
      </c>
      <c r="CC3249" s="23" t="e">
        <f ca="1">'IS BS CF'!CC$38</f>
        <v>#REF!</v>
      </c>
      <c r="CD3249" s="23" t="e">
        <f ca="1">'IS BS CF'!CD$38</f>
        <v>#REF!</v>
      </c>
      <c r="CE3249" s="23" t="e">
        <f ca="1">'IS BS CF'!CE$38</f>
        <v>#REF!</v>
      </c>
      <c r="CF3249" s="23" t="e">
        <f ca="1">'IS BS CF'!CF$38</f>
        <v>#REF!</v>
      </c>
      <c r="CG3249" s="23" t="e">
        <f ca="1">'IS BS CF'!CG$38</f>
        <v>#REF!</v>
      </c>
      <c r="CH3249" s="23" t="e">
        <f ca="1">'IS BS CF'!CH$38</f>
        <v>#REF!</v>
      </c>
      <c r="CI3249" s="23" t="e">
        <f ca="1">'IS BS CF'!CI$38</f>
        <v>#REF!</v>
      </c>
      <c r="CJ3249" s="23" t="e">
        <f ca="1">'IS BS CF'!CJ$38</f>
        <v>#REF!</v>
      </c>
      <c r="CK3249" s="23" t="e">
        <f ca="1">'IS BS CF'!CK$38</f>
        <v>#REF!</v>
      </c>
      <c r="CL3249" s="23" t="e">
        <f ca="1">'IS BS CF'!CL$38</f>
        <v>#REF!</v>
      </c>
    </row>
    <row r="3250" spans="2:90" x14ac:dyDescent="0.4">
      <c r="B3250" s="141" t="str">
        <f>"% of EBITDA - "&amp;SUBSTITUTE(B3248,":","")</f>
        <v>% of EBITDA - % of operating income - direct cost</v>
      </c>
      <c r="C3250" t="s">
        <v>80</v>
      </c>
      <c r="D3250" t="s">
        <v>429</v>
      </c>
      <c r="E3250" s="8" t="str">
        <f t="shared" si="4565"/>
        <v>3250 DCOPS-IS</v>
      </c>
      <c r="G3250" t="str">
        <f>E3250</f>
        <v>3250 DCOPS-IS</v>
      </c>
      <c r="H3250" s="12"/>
      <c r="I3250" s="60"/>
      <c r="J3250" s="60"/>
      <c r="K3250" s="16">
        <v>0.5</v>
      </c>
      <c r="L3250" s="16">
        <v>0.5</v>
      </c>
      <c r="M3250" s="16">
        <v>0.5</v>
      </c>
      <c r="N3250" s="16">
        <v>0.5</v>
      </c>
      <c r="O3250" s="16">
        <v>0.5</v>
      </c>
      <c r="P3250" s="16">
        <v>0.5</v>
      </c>
      <c r="R3250" s="19"/>
      <c r="S3250" s="146" cm="1">
        <f t="array" ref="S3250">INDEX($K:$P,ROW(),MATCH(S$3,$K$2:$P$2,0))</f>
        <v>0.5</v>
      </c>
      <c r="T3250" s="146" cm="1">
        <f t="array" ref="T3250">INDEX($K:$P,ROW(),MATCH(T$3,$K$2:$P$2,0))</f>
        <v>0.5</v>
      </c>
      <c r="U3250" s="146" cm="1">
        <f t="array" ref="U3250">INDEX($K:$P,ROW(),MATCH(U$3,$K$2:$P$2,0))</f>
        <v>0.5</v>
      </c>
      <c r="V3250" s="146" cm="1">
        <f t="array" ref="V3250">INDEX($K:$P,ROW(),MATCH(V$3,$K$2:$P$2,0))</f>
        <v>0.5</v>
      </c>
      <c r="W3250" s="146" cm="1">
        <f t="array" ref="W3250">INDEX($K:$P,ROW(),MATCH(W$3,$K$2:$P$2,0))</f>
        <v>0.5</v>
      </c>
      <c r="X3250" s="146" cm="1">
        <f t="array" ref="X3250">INDEX($K:$P,ROW(),MATCH(X$3,$K$2:$P$2,0))</f>
        <v>0.5</v>
      </c>
      <c r="Y3250" s="146" cm="1">
        <f t="array" ref="Y3250">INDEX($K:$P,ROW(),MATCH(Y$3,$K$2:$P$2,0))</f>
        <v>0.5</v>
      </c>
      <c r="Z3250" s="146" cm="1">
        <f t="array" ref="Z3250">INDEX($K:$P,ROW(),MATCH(Z$3,$K$2:$P$2,0))</f>
        <v>0.5</v>
      </c>
      <c r="AA3250" s="146" cm="1">
        <f t="array" ref="AA3250">INDEX($K:$P,ROW(),MATCH(AA$3,$K$2:$P$2,0))</f>
        <v>0.5</v>
      </c>
      <c r="AB3250" s="146" cm="1">
        <f t="array" ref="AB3250">INDEX($K:$P,ROW(),MATCH(AB$3,$K$2:$P$2,0))</f>
        <v>0.5</v>
      </c>
      <c r="AC3250" s="146" cm="1">
        <f t="array" ref="AC3250">INDEX($K:$P,ROW(),MATCH(AC$3,$K$2:$P$2,0))</f>
        <v>0.5</v>
      </c>
      <c r="AD3250" s="146" cm="1">
        <f t="array" ref="AD3250">INDEX($K:$P,ROW(),MATCH(AD$3,$K$2:$P$2,0))</f>
        <v>0.5</v>
      </c>
      <c r="AE3250" s="146" cm="1">
        <f t="array" ref="AE3250">INDEX($K:$P,ROW(),MATCH(AE$3,$K$2:$P$2,0))</f>
        <v>0.5</v>
      </c>
      <c r="AF3250" s="146" cm="1">
        <f t="array" ref="AF3250">INDEX($K:$P,ROW(),MATCH(AF$3,$K$2:$P$2,0))</f>
        <v>0.5</v>
      </c>
      <c r="AG3250" s="146" cm="1">
        <f t="array" ref="AG3250">INDEX($K:$P,ROW(),MATCH(AG$3,$K$2:$P$2,0))</f>
        <v>0.5</v>
      </c>
      <c r="AH3250" s="146" cm="1">
        <f t="array" ref="AH3250">INDEX($K:$P,ROW(),MATCH(AH$3,$K$2:$P$2,0))</f>
        <v>0.5</v>
      </c>
      <c r="AI3250" s="146" cm="1">
        <f t="array" ref="AI3250">INDEX($K:$P,ROW(),MATCH(AI$3,$K$2:$P$2,0))</f>
        <v>0.5</v>
      </c>
      <c r="AJ3250" s="146" cm="1">
        <f t="array" ref="AJ3250">INDEX($K:$P,ROW(),MATCH(AJ$3,$K$2:$P$2,0))</f>
        <v>0.5</v>
      </c>
      <c r="AK3250" s="146" cm="1">
        <f t="array" ref="AK3250">INDEX($K:$P,ROW(),MATCH(AK$3,$K$2:$P$2,0))</f>
        <v>0.5</v>
      </c>
      <c r="AL3250" s="146" cm="1">
        <f t="array" ref="AL3250">INDEX($K:$P,ROW(),MATCH(AL$3,$K$2:$P$2,0))</f>
        <v>0.5</v>
      </c>
      <c r="AM3250" s="146" cm="1">
        <f t="array" ref="AM3250">INDEX($K:$P,ROW(),MATCH(AM$3,$K$2:$P$2,0))</f>
        <v>0.5</v>
      </c>
      <c r="AN3250" s="146" cm="1">
        <f t="array" ref="AN3250">INDEX($K:$P,ROW(),MATCH(AN$3,$K$2:$P$2,0))</f>
        <v>0.5</v>
      </c>
      <c r="AO3250" s="146" cm="1">
        <f t="array" ref="AO3250">INDEX($K:$P,ROW(),MATCH(AO$3,$K$2:$P$2,0))</f>
        <v>0.5</v>
      </c>
      <c r="AP3250" s="146" cm="1">
        <f t="array" ref="AP3250">INDEX($K:$P,ROW(),MATCH(AP$3,$K$2:$P$2,0))</f>
        <v>0.5</v>
      </c>
      <c r="AQ3250" s="146" cm="1">
        <f t="array" ref="AQ3250">INDEX($K:$P,ROW(),MATCH(AQ$3,$K$2:$P$2,0))</f>
        <v>0.5</v>
      </c>
      <c r="AR3250" s="146" cm="1">
        <f t="array" ref="AR3250">INDEX($K:$P,ROW(),MATCH(AR$3,$K$2:$P$2,0))</f>
        <v>0.5</v>
      </c>
      <c r="AS3250" s="146" cm="1">
        <f t="array" ref="AS3250">INDEX($K:$P,ROW(),MATCH(AS$3,$K$2:$P$2,0))</f>
        <v>0.5</v>
      </c>
      <c r="AT3250" s="146" cm="1">
        <f t="array" ref="AT3250">INDEX($K:$P,ROW(),MATCH(AT$3,$K$2:$P$2,0))</f>
        <v>0.5</v>
      </c>
      <c r="AU3250" s="146" cm="1">
        <f t="array" ref="AU3250">INDEX($K:$P,ROW(),MATCH(AU$3,$K$2:$P$2,0))</f>
        <v>0.5</v>
      </c>
      <c r="AV3250" s="146" cm="1">
        <f t="array" ref="AV3250">INDEX($K:$P,ROW(),MATCH(AV$3,$K$2:$P$2,0))</f>
        <v>0.5</v>
      </c>
      <c r="AW3250" s="146" cm="1">
        <f t="array" ref="AW3250">INDEX($K:$P,ROW(),MATCH(AW$3,$K$2:$P$2,0))</f>
        <v>0.5</v>
      </c>
      <c r="AX3250" s="146" cm="1">
        <f t="array" ref="AX3250">INDEX($K:$P,ROW(),MATCH(AX$3,$K$2:$P$2,0))</f>
        <v>0.5</v>
      </c>
      <c r="AY3250" s="146" cm="1">
        <f t="array" ref="AY3250">INDEX($K:$P,ROW(),MATCH(AY$3,$K$2:$P$2,0))</f>
        <v>0.5</v>
      </c>
      <c r="AZ3250" s="146" cm="1">
        <f t="array" ref="AZ3250">INDEX($K:$P,ROW(),MATCH(AZ$3,$K$2:$P$2,0))</f>
        <v>0.5</v>
      </c>
      <c r="BA3250" s="146" cm="1">
        <f t="array" ref="BA3250">INDEX($K:$P,ROW(),MATCH(BA$3,$K$2:$P$2,0))</f>
        <v>0.5</v>
      </c>
      <c r="BB3250" s="146" cm="1">
        <f t="array" ref="BB3250">INDEX($K:$P,ROW(),MATCH(BB$3,$K$2:$P$2,0))</f>
        <v>0.5</v>
      </c>
      <c r="BC3250" s="146" cm="1">
        <f t="array" ref="BC3250">INDEX($K:$P,ROW(),MATCH(BC$3,$K$2:$P$2,0))</f>
        <v>0.5</v>
      </c>
      <c r="BD3250" s="146" cm="1">
        <f t="array" ref="BD3250">INDEX($K:$P,ROW(),MATCH(BD$3,$K$2:$P$2,0))</f>
        <v>0.5</v>
      </c>
      <c r="BE3250" s="146" cm="1">
        <f t="array" ref="BE3250">INDEX($K:$P,ROW(),MATCH(BE$3,$K$2:$P$2,0))</f>
        <v>0.5</v>
      </c>
      <c r="BF3250" s="146" cm="1">
        <f t="array" ref="BF3250">INDEX($K:$P,ROW(),MATCH(BF$3,$K$2:$P$2,0))</f>
        <v>0.5</v>
      </c>
      <c r="BG3250" s="146" cm="1">
        <f t="array" ref="BG3250">INDEX($K:$P,ROW(),MATCH(BG$3,$K$2:$P$2,0))</f>
        <v>0.5</v>
      </c>
      <c r="BH3250" s="146" cm="1">
        <f t="array" ref="BH3250">INDEX($K:$P,ROW(),MATCH(BH$3,$K$2:$P$2,0))</f>
        <v>0.5</v>
      </c>
      <c r="BI3250" s="146" cm="1">
        <f t="array" ref="BI3250">INDEX($K:$P,ROW(),MATCH(BI$3,$K$2:$P$2,0))</f>
        <v>0.5</v>
      </c>
      <c r="BJ3250" s="146" cm="1">
        <f t="array" ref="BJ3250">INDEX($K:$P,ROW(),MATCH(BJ$3,$K$2:$P$2,0))</f>
        <v>0.5</v>
      </c>
      <c r="BK3250" s="146" cm="1">
        <f t="array" ref="BK3250">INDEX($K:$P,ROW(),MATCH(BK$3,$K$2:$P$2,0))</f>
        <v>0.5</v>
      </c>
      <c r="BL3250" s="146" cm="1">
        <f t="array" ref="BL3250">INDEX($K:$P,ROW(),MATCH(BL$3,$K$2:$P$2,0))</f>
        <v>0.5</v>
      </c>
      <c r="BM3250" s="146" cm="1">
        <f t="array" ref="BM3250">INDEX($K:$P,ROW(),MATCH(BM$3,$K$2:$P$2,0))</f>
        <v>0.5</v>
      </c>
      <c r="BN3250" s="146" cm="1">
        <f t="array" ref="BN3250">INDEX($K:$P,ROW(),MATCH(BN$3,$K$2:$P$2,0))</f>
        <v>0.5</v>
      </c>
      <c r="BO3250" s="146" cm="1">
        <f t="array" ref="BO3250">INDEX($K:$P,ROW(),MATCH(BO$3,$K$2:$P$2,0))</f>
        <v>0.5</v>
      </c>
      <c r="BP3250" s="146" cm="1">
        <f t="array" ref="BP3250">INDEX($K:$P,ROW(),MATCH(BP$3,$K$2:$P$2,0))</f>
        <v>0.5</v>
      </c>
      <c r="BQ3250" s="146" cm="1">
        <f t="array" ref="BQ3250">INDEX($K:$P,ROW(),MATCH(BQ$3,$K$2:$P$2,0))</f>
        <v>0.5</v>
      </c>
      <c r="BR3250" s="146" cm="1">
        <f t="array" ref="BR3250">INDEX($K:$P,ROW(),MATCH(BR$3,$K$2:$P$2,0))</f>
        <v>0.5</v>
      </c>
      <c r="BS3250" s="146" cm="1">
        <f t="array" ref="BS3250">INDEX($K:$P,ROW(),MATCH(BS$3,$K$2:$P$2,0))</f>
        <v>0.5</v>
      </c>
      <c r="BT3250" s="146" cm="1">
        <f t="array" ref="BT3250">INDEX($K:$P,ROW(),MATCH(BT$3,$K$2:$P$2,0))</f>
        <v>0.5</v>
      </c>
      <c r="BU3250" s="146" cm="1">
        <f t="array" ref="BU3250">INDEX($K:$P,ROW(),MATCH(BU$3,$K$2:$P$2,0))</f>
        <v>0.5</v>
      </c>
      <c r="BV3250" s="146" cm="1">
        <f t="array" ref="BV3250">INDEX($K:$P,ROW(),MATCH(BV$3,$K$2:$P$2,0))</f>
        <v>0.5</v>
      </c>
      <c r="BW3250" s="146" cm="1">
        <f t="array" ref="BW3250">INDEX($K:$P,ROW(),MATCH(BW$3,$K$2:$P$2,0))</f>
        <v>0.5</v>
      </c>
      <c r="BX3250" s="146" cm="1">
        <f t="array" ref="BX3250">INDEX($K:$P,ROW(),MATCH(BX$3,$K$2:$P$2,0))</f>
        <v>0.5</v>
      </c>
      <c r="BY3250" s="146" cm="1">
        <f t="array" ref="BY3250">INDEX($K:$P,ROW(),MATCH(BY$3,$K$2:$P$2,0))</f>
        <v>0.5</v>
      </c>
      <c r="BZ3250" s="146" cm="1">
        <f t="array" ref="BZ3250">INDEX($K:$P,ROW(),MATCH(BZ$3,$K$2:$P$2,0))</f>
        <v>0.5</v>
      </c>
      <c r="CA3250" s="146" cm="1">
        <f t="array" ref="CA3250">INDEX($K:$P,ROW(),MATCH(CA$3,$K$2:$P$2,0))</f>
        <v>0.5</v>
      </c>
      <c r="CB3250" s="146" cm="1">
        <f t="array" ref="CB3250">INDEX($K:$P,ROW(),MATCH(CB$3,$K$2:$P$2,0))</f>
        <v>0.5</v>
      </c>
      <c r="CC3250" s="146" cm="1">
        <f t="array" ref="CC3250">INDEX($K:$P,ROW(),MATCH(CC$3,$K$2:$P$2,0))</f>
        <v>0.5</v>
      </c>
      <c r="CD3250" s="146" cm="1">
        <f t="array" ref="CD3250">INDEX($K:$P,ROW(),MATCH(CD$3,$K$2:$P$2,0))</f>
        <v>0.5</v>
      </c>
      <c r="CE3250" s="146" cm="1">
        <f t="array" ref="CE3250">INDEX($K:$P,ROW(),MATCH(CE$3,$K$2:$P$2,0))</f>
        <v>0.5</v>
      </c>
      <c r="CF3250" s="146" cm="1">
        <f t="array" ref="CF3250">INDEX($K:$P,ROW(),MATCH(CF$3,$K$2:$P$2,0))</f>
        <v>0.5</v>
      </c>
      <c r="CG3250" s="146" cm="1">
        <f t="array" ref="CG3250">INDEX($K:$P,ROW(),MATCH(CG$3,$K$2:$P$2,0))</f>
        <v>0.5</v>
      </c>
      <c r="CH3250" s="146" cm="1">
        <f t="array" ref="CH3250">INDEX($K:$P,ROW(),MATCH(CH$3,$K$2:$P$2,0))</f>
        <v>0.5</v>
      </c>
      <c r="CI3250" s="146" cm="1">
        <f t="array" ref="CI3250">INDEX($K:$P,ROW(),MATCH(CI$3,$K$2:$P$2,0))</f>
        <v>0.5</v>
      </c>
      <c r="CJ3250" s="146" cm="1">
        <f t="array" ref="CJ3250">INDEX($K:$P,ROW(),MATCH(CJ$3,$K$2:$P$2,0))</f>
        <v>0.5</v>
      </c>
      <c r="CK3250" s="146" cm="1">
        <f t="array" ref="CK3250">INDEX($K:$P,ROW(),MATCH(CK$3,$K$2:$P$2,0))</f>
        <v>0.5</v>
      </c>
      <c r="CL3250" s="146" cm="1">
        <f t="array" ref="CL3250">INDEX($K:$P,ROW(),MATCH(CL$3,$K$2:$P$2,0))</f>
        <v>0.5</v>
      </c>
    </row>
    <row r="3251" spans="2:90" x14ac:dyDescent="0.4">
      <c r="B3251" s="95"/>
      <c r="D3251" t="s">
        <v>429</v>
      </c>
      <c r="E3251" s="8"/>
      <c r="H3251" s="12"/>
      <c r="I3251" s="60"/>
      <c r="J3251" s="60"/>
      <c r="K3251" s="127"/>
      <c r="L3251" s="127"/>
      <c r="M3251" s="127"/>
      <c r="N3251" s="127"/>
      <c r="O3251" s="127"/>
      <c r="P3251" s="127"/>
      <c r="R3251" s="120"/>
      <c r="S3251" s="151"/>
      <c r="T3251" s="151"/>
      <c r="U3251" s="151"/>
      <c r="V3251" s="151"/>
      <c r="W3251" s="151"/>
      <c r="X3251" s="151"/>
      <c r="Y3251" s="151"/>
      <c r="Z3251" s="151"/>
      <c r="AA3251" s="151"/>
      <c r="AB3251" s="151"/>
      <c r="AC3251" s="151"/>
      <c r="AD3251" s="151"/>
      <c r="AE3251" s="151"/>
      <c r="AF3251" s="151"/>
      <c r="AG3251" s="151"/>
      <c r="AH3251" s="151"/>
      <c r="AI3251" s="151"/>
      <c r="AJ3251" s="151"/>
      <c r="AK3251" s="151"/>
      <c r="AL3251" s="151"/>
      <c r="AM3251" s="151"/>
      <c r="AN3251" s="151"/>
      <c r="AO3251" s="151"/>
      <c r="AP3251" s="151"/>
      <c r="AQ3251" s="151"/>
      <c r="AR3251" s="151"/>
      <c r="AS3251" s="151"/>
      <c r="AT3251" s="151"/>
      <c r="AU3251" s="151"/>
      <c r="AV3251" s="151"/>
      <c r="AW3251" s="151"/>
      <c r="AX3251" s="151"/>
      <c r="AY3251" s="151"/>
      <c r="AZ3251" s="151"/>
      <c r="BA3251" s="151"/>
      <c r="BB3251" s="151"/>
      <c r="BC3251" s="151"/>
      <c r="BD3251" s="151"/>
      <c r="BE3251" s="151"/>
      <c r="BF3251" s="151"/>
      <c r="BG3251" s="151"/>
      <c r="BH3251" s="151"/>
      <c r="BI3251" s="151"/>
      <c r="BJ3251" s="151"/>
      <c r="BK3251" s="151"/>
      <c r="BL3251" s="151"/>
      <c r="BM3251" s="151"/>
      <c r="BN3251" s="151"/>
      <c r="BO3251" s="151"/>
      <c r="BP3251" s="151"/>
      <c r="BQ3251" s="151"/>
      <c r="BR3251" s="151"/>
      <c r="BS3251" s="151"/>
      <c r="BT3251" s="151"/>
      <c r="BU3251" s="151"/>
      <c r="BV3251" s="151"/>
      <c r="BW3251" s="151"/>
      <c r="BX3251" s="151"/>
      <c r="BY3251" s="151"/>
      <c r="BZ3251" s="151"/>
      <c r="CA3251" s="151"/>
      <c r="CB3251" s="151"/>
      <c r="CC3251" s="151"/>
      <c r="CD3251" s="151"/>
      <c r="CE3251" s="151"/>
      <c r="CF3251" s="151"/>
      <c r="CG3251" s="151"/>
      <c r="CH3251" s="151"/>
      <c r="CI3251" s="151"/>
      <c r="CJ3251" s="151"/>
      <c r="CK3251" s="151"/>
      <c r="CL3251" s="151"/>
    </row>
    <row r="3252" spans="2:90" x14ac:dyDescent="0.4">
      <c r="B3252" s="123" t="str">
        <f>"Expense - "&amp;SUBSTITUTE(B3248,":","")</f>
        <v>Expense - % of operating income - direct cost</v>
      </c>
      <c r="C3252" t="s">
        <v>203</v>
      </c>
      <c r="D3252" t="s">
        <v>429</v>
      </c>
      <c r="E3252" s="8" t="str">
        <f t="shared" si="4565"/>
        <v>3252 DCOPS-IS</v>
      </c>
      <c r="H3252" s="27"/>
      <c r="I3252" s="78"/>
      <c r="J3252" s="78"/>
      <c r="K3252" s="33" t="e">
        <f t="shared" ref="K3252:P3252" ca="1" si="4566">SUMIF($3:$3,K$2,3252:3252)</f>
        <v>#REF!</v>
      </c>
      <c r="L3252" s="33" t="e">
        <f t="shared" ca="1" si="4566"/>
        <v>#REF!</v>
      </c>
      <c r="M3252" s="33" t="e">
        <f t="shared" ca="1" si="4566"/>
        <v>#REF!</v>
      </c>
      <c r="N3252" s="33" t="e">
        <f t="shared" ca="1" si="4566"/>
        <v>#REF!</v>
      </c>
      <c r="O3252" s="33" t="e">
        <f t="shared" ca="1" si="4566"/>
        <v>#REF!</v>
      </c>
      <c r="P3252" s="33" t="e">
        <f t="shared" ca="1" si="4566"/>
        <v>#REF!</v>
      </c>
      <c r="R3252" s="33"/>
      <c r="S3252" s="77" t="e">
        <f t="shared" ref="S3252" ca="1" si="4567">-S3250*S3249</f>
        <v>#REF!</v>
      </c>
      <c r="T3252" s="77" t="e">
        <f t="shared" ref="T3252:AX3252" ca="1" si="4568">-T3250*T3249</f>
        <v>#REF!</v>
      </c>
      <c r="U3252" s="77" t="e">
        <f t="shared" ca="1" si="4568"/>
        <v>#REF!</v>
      </c>
      <c r="V3252" s="77" t="e">
        <f t="shared" ca="1" si="4568"/>
        <v>#REF!</v>
      </c>
      <c r="W3252" s="77" t="e">
        <f t="shared" ca="1" si="4568"/>
        <v>#REF!</v>
      </c>
      <c r="X3252" s="77" t="e">
        <f t="shared" ca="1" si="4568"/>
        <v>#REF!</v>
      </c>
      <c r="Y3252" s="77" t="e">
        <f t="shared" ca="1" si="4568"/>
        <v>#REF!</v>
      </c>
      <c r="Z3252" s="77" t="e">
        <f t="shared" ca="1" si="4568"/>
        <v>#REF!</v>
      </c>
      <c r="AA3252" s="77" t="e">
        <f t="shared" ca="1" si="4568"/>
        <v>#REF!</v>
      </c>
      <c r="AB3252" s="77" t="e">
        <f t="shared" ca="1" si="4568"/>
        <v>#REF!</v>
      </c>
      <c r="AC3252" s="77" t="e">
        <f t="shared" ca="1" si="4568"/>
        <v>#REF!</v>
      </c>
      <c r="AD3252" s="77" t="e">
        <f t="shared" ca="1" si="4568"/>
        <v>#REF!</v>
      </c>
      <c r="AE3252" s="77" t="e">
        <f t="shared" ca="1" si="4568"/>
        <v>#REF!</v>
      </c>
      <c r="AF3252" s="77" t="e">
        <f t="shared" ca="1" si="4568"/>
        <v>#REF!</v>
      </c>
      <c r="AG3252" s="77" t="e">
        <f t="shared" ca="1" si="4568"/>
        <v>#REF!</v>
      </c>
      <c r="AH3252" s="77" t="e">
        <f t="shared" ca="1" si="4568"/>
        <v>#REF!</v>
      </c>
      <c r="AI3252" s="77" t="e">
        <f t="shared" ca="1" si="4568"/>
        <v>#REF!</v>
      </c>
      <c r="AJ3252" s="77" t="e">
        <f t="shared" ca="1" si="4568"/>
        <v>#REF!</v>
      </c>
      <c r="AK3252" s="77" t="e">
        <f t="shared" ca="1" si="4568"/>
        <v>#REF!</v>
      </c>
      <c r="AL3252" s="77" t="e">
        <f t="shared" ca="1" si="4568"/>
        <v>#REF!</v>
      </c>
      <c r="AM3252" s="77" t="e">
        <f t="shared" ca="1" si="4568"/>
        <v>#REF!</v>
      </c>
      <c r="AN3252" s="77" t="e">
        <f t="shared" ca="1" si="4568"/>
        <v>#REF!</v>
      </c>
      <c r="AO3252" s="77" t="e">
        <f t="shared" ca="1" si="4568"/>
        <v>#REF!</v>
      </c>
      <c r="AP3252" s="77" t="e">
        <f t="shared" ca="1" si="4568"/>
        <v>#REF!</v>
      </c>
      <c r="AQ3252" s="77" t="e">
        <f t="shared" ca="1" si="4568"/>
        <v>#REF!</v>
      </c>
      <c r="AR3252" s="77" t="e">
        <f t="shared" ca="1" si="4568"/>
        <v>#REF!</v>
      </c>
      <c r="AS3252" s="77" t="e">
        <f t="shared" ca="1" si="4568"/>
        <v>#REF!</v>
      </c>
      <c r="AT3252" s="77" t="e">
        <f t="shared" ca="1" si="4568"/>
        <v>#REF!</v>
      </c>
      <c r="AU3252" s="77" t="e">
        <f t="shared" ca="1" si="4568"/>
        <v>#REF!</v>
      </c>
      <c r="AV3252" s="77" t="e">
        <f t="shared" ca="1" si="4568"/>
        <v>#REF!</v>
      </c>
      <c r="AW3252" s="77" t="e">
        <f t="shared" ca="1" si="4568"/>
        <v>#REF!</v>
      </c>
      <c r="AX3252" s="77" t="e">
        <f t="shared" ca="1" si="4568"/>
        <v>#REF!</v>
      </c>
      <c r="AY3252" s="77" t="e">
        <f t="shared" ref="AY3252:CD3252" ca="1" si="4569">-AY3250*AY3249</f>
        <v>#REF!</v>
      </c>
      <c r="AZ3252" s="77" t="e">
        <f t="shared" ca="1" si="4569"/>
        <v>#REF!</v>
      </c>
      <c r="BA3252" s="77" t="e">
        <f t="shared" ca="1" si="4569"/>
        <v>#REF!</v>
      </c>
      <c r="BB3252" s="77" t="e">
        <f t="shared" ca="1" si="4569"/>
        <v>#REF!</v>
      </c>
      <c r="BC3252" s="77" t="e">
        <f t="shared" ca="1" si="4569"/>
        <v>#REF!</v>
      </c>
      <c r="BD3252" s="77" t="e">
        <f t="shared" ca="1" si="4569"/>
        <v>#REF!</v>
      </c>
      <c r="BE3252" s="77" t="e">
        <f t="shared" ca="1" si="4569"/>
        <v>#REF!</v>
      </c>
      <c r="BF3252" s="77" t="e">
        <f t="shared" ca="1" si="4569"/>
        <v>#REF!</v>
      </c>
      <c r="BG3252" s="77" t="e">
        <f t="shared" ca="1" si="4569"/>
        <v>#REF!</v>
      </c>
      <c r="BH3252" s="77" t="e">
        <f t="shared" ca="1" si="4569"/>
        <v>#REF!</v>
      </c>
      <c r="BI3252" s="77" t="e">
        <f t="shared" ca="1" si="4569"/>
        <v>#REF!</v>
      </c>
      <c r="BJ3252" s="77" t="e">
        <f t="shared" ca="1" si="4569"/>
        <v>#REF!</v>
      </c>
      <c r="BK3252" s="77" t="e">
        <f t="shared" ca="1" si="4569"/>
        <v>#REF!</v>
      </c>
      <c r="BL3252" s="77" t="e">
        <f t="shared" ca="1" si="4569"/>
        <v>#REF!</v>
      </c>
      <c r="BM3252" s="77" t="e">
        <f t="shared" ca="1" si="4569"/>
        <v>#REF!</v>
      </c>
      <c r="BN3252" s="77" t="e">
        <f t="shared" ca="1" si="4569"/>
        <v>#REF!</v>
      </c>
      <c r="BO3252" s="77" t="e">
        <f t="shared" ca="1" si="4569"/>
        <v>#REF!</v>
      </c>
      <c r="BP3252" s="77" t="e">
        <f t="shared" ca="1" si="4569"/>
        <v>#REF!</v>
      </c>
      <c r="BQ3252" s="77" t="e">
        <f t="shared" ca="1" si="4569"/>
        <v>#REF!</v>
      </c>
      <c r="BR3252" s="77" t="e">
        <f t="shared" ca="1" si="4569"/>
        <v>#REF!</v>
      </c>
      <c r="BS3252" s="77" t="e">
        <f t="shared" ca="1" si="4569"/>
        <v>#REF!</v>
      </c>
      <c r="BT3252" s="77" t="e">
        <f t="shared" ca="1" si="4569"/>
        <v>#REF!</v>
      </c>
      <c r="BU3252" s="77" t="e">
        <f t="shared" ca="1" si="4569"/>
        <v>#REF!</v>
      </c>
      <c r="BV3252" s="77" t="e">
        <f t="shared" ca="1" si="4569"/>
        <v>#REF!</v>
      </c>
      <c r="BW3252" s="77" t="e">
        <f t="shared" ca="1" si="4569"/>
        <v>#REF!</v>
      </c>
      <c r="BX3252" s="77" t="e">
        <f t="shared" ca="1" si="4569"/>
        <v>#REF!</v>
      </c>
      <c r="BY3252" s="77" t="e">
        <f t="shared" ca="1" si="4569"/>
        <v>#REF!</v>
      </c>
      <c r="BZ3252" s="77" t="e">
        <f t="shared" ca="1" si="4569"/>
        <v>#REF!</v>
      </c>
      <c r="CA3252" s="77" t="e">
        <f t="shared" ca="1" si="4569"/>
        <v>#REF!</v>
      </c>
      <c r="CB3252" s="77" t="e">
        <f t="shared" ca="1" si="4569"/>
        <v>#REF!</v>
      </c>
      <c r="CC3252" s="77" t="e">
        <f t="shared" ca="1" si="4569"/>
        <v>#REF!</v>
      </c>
      <c r="CD3252" s="77" t="e">
        <f t="shared" ca="1" si="4569"/>
        <v>#REF!</v>
      </c>
      <c r="CE3252" s="77" t="e">
        <f t="shared" ref="CE3252:CK3252" ca="1" si="4570">-CE3250*CE3249</f>
        <v>#REF!</v>
      </c>
      <c r="CF3252" s="77" t="e">
        <f t="shared" ca="1" si="4570"/>
        <v>#REF!</v>
      </c>
      <c r="CG3252" s="77" t="e">
        <f t="shared" ca="1" si="4570"/>
        <v>#REF!</v>
      </c>
      <c r="CH3252" s="77" t="e">
        <f t="shared" ca="1" si="4570"/>
        <v>#REF!</v>
      </c>
      <c r="CI3252" s="77" t="e">
        <f t="shared" ca="1" si="4570"/>
        <v>#REF!</v>
      </c>
      <c r="CJ3252" s="77" t="e">
        <f t="shared" ca="1" si="4570"/>
        <v>#REF!</v>
      </c>
      <c r="CK3252" s="77" t="e">
        <f t="shared" ca="1" si="4570"/>
        <v>#REF!</v>
      </c>
      <c r="CL3252" s="77" t="e">
        <f t="shared" ref="CL3252" ca="1" si="4571">-CL3250*CL3249</f>
        <v>#REF!</v>
      </c>
    </row>
    <row r="3253" spans="2:90" x14ac:dyDescent="0.4">
      <c r="D3253" t="s">
        <v>429</v>
      </c>
      <c r="E3253" s="8" t="str">
        <f t="shared" si="4565"/>
        <v>3253 DCOPS-IS</v>
      </c>
      <c r="G3253" t="s">
        <v>244</v>
      </c>
      <c r="S3253" s="72"/>
      <c r="T3253" s="72"/>
      <c r="U3253" s="72"/>
      <c r="V3253" s="72"/>
      <c r="W3253" s="72"/>
      <c r="X3253" s="72"/>
      <c r="Y3253" s="72"/>
      <c r="Z3253" s="72"/>
      <c r="AA3253" s="72"/>
      <c r="AB3253" s="72"/>
      <c r="AC3253" s="72"/>
      <c r="AD3253" s="72"/>
      <c r="AE3253" s="72"/>
      <c r="AF3253" s="72"/>
      <c r="AG3253" s="72"/>
      <c r="AH3253" s="72"/>
      <c r="AI3253" s="72"/>
      <c r="AJ3253" s="72"/>
      <c r="AK3253" s="72"/>
      <c r="AL3253" s="72"/>
      <c r="AM3253" s="72"/>
      <c r="AN3253" s="72"/>
      <c r="AO3253" s="72"/>
      <c r="AP3253" s="72"/>
      <c r="AQ3253" s="72"/>
      <c r="AR3253" s="72"/>
      <c r="AS3253" s="72"/>
      <c r="AT3253" s="72"/>
      <c r="AU3253" s="72"/>
      <c r="AV3253" s="72"/>
      <c r="AW3253" s="72"/>
      <c r="AX3253" s="72"/>
      <c r="AY3253" s="72"/>
      <c r="AZ3253" s="72"/>
      <c r="BA3253" s="72"/>
      <c r="BB3253" s="72"/>
      <c r="BC3253" s="72"/>
      <c r="BD3253" s="72"/>
      <c r="BE3253" s="72"/>
      <c r="BF3253" s="72"/>
      <c r="BG3253" s="72"/>
      <c r="BH3253" s="72"/>
      <c r="BI3253" s="72"/>
      <c r="BJ3253" s="72"/>
      <c r="BK3253" s="72"/>
      <c r="BL3253" s="72"/>
      <c r="BM3253" s="72"/>
      <c r="BN3253" s="72"/>
      <c r="BO3253" s="72"/>
      <c r="BP3253" s="72"/>
      <c r="BQ3253" s="72"/>
      <c r="BR3253" s="72"/>
      <c r="BS3253" s="72"/>
      <c r="BT3253" s="72"/>
      <c r="BU3253" s="72"/>
      <c r="BV3253" s="72"/>
      <c r="BW3253" s="72"/>
      <c r="BX3253" s="72"/>
      <c r="BY3253" s="72"/>
      <c r="BZ3253" s="72"/>
      <c r="CA3253" s="72"/>
      <c r="CB3253" s="72"/>
      <c r="CC3253" s="72"/>
      <c r="CD3253" s="72"/>
      <c r="CE3253" s="72"/>
      <c r="CF3253" s="72"/>
      <c r="CG3253" s="72"/>
      <c r="CH3253" s="72"/>
      <c r="CI3253" s="72"/>
      <c r="CJ3253" s="72"/>
      <c r="CK3253" s="72"/>
      <c r="CL3253" s="72"/>
    </row>
    <row r="3254" spans="2:90" x14ac:dyDescent="0.4">
      <c r="B3254" s="132" t="str">
        <f>B3240</f>
        <v>(Primary label)</v>
      </c>
      <c r="D3254" t="s">
        <v>429</v>
      </c>
      <c r="E3254" s="8" t="str">
        <f t="shared" si="4565"/>
        <v>3254 DCOPS-IS</v>
      </c>
      <c r="G3254" t="s">
        <v>332</v>
      </c>
      <c r="H3254" s="27"/>
      <c r="I3254" s="78"/>
      <c r="J3254" s="78"/>
      <c r="K3254" s="33"/>
      <c r="L3254" s="33"/>
      <c r="M3254" s="33"/>
      <c r="N3254" s="33"/>
      <c r="O3254" s="33"/>
      <c r="P3254" s="33"/>
      <c r="R3254" s="33"/>
      <c r="S3254" s="77"/>
      <c r="T3254" s="77"/>
      <c r="U3254" s="77"/>
      <c r="V3254" s="77"/>
      <c r="W3254" s="77"/>
      <c r="X3254" s="77"/>
      <c r="Y3254" s="77"/>
      <c r="Z3254" s="77"/>
      <c r="AA3254" s="77"/>
      <c r="AB3254" s="77"/>
      <c r="AC3254" s="77"/>
      <c r="AD3254" s="77"/>
      <c r="AE3254" s="77"/>
      <c r="AF3254" s="77"/>
      <c r="AG3254" s="77"/>
      <c r="AH3254" s="77"/>
      <c r="AI3254" s="77"/>
      <c r="AJ3254" s="77"/>
      <c r="AK3254" s="77"/>
      <c r="AL3254" s="77"/>
      <c r="AM3254" s="77"/>
      <c r="AN3254" s="77"/>
      <c r="AO3254" s="77"/>
      <c r="AP3254" s="77"/>
      <c r="AQ3254" s="77"/>
      <c r="AR3254" s="77"/>
      <c r="AS3254" s="77"/>
      <c r="AT3254" s="77"/>
      <c r="AU3254" s="77"/>
      <c r="AV3254" s="77"/>
      <c r="AW3254" s="77"/>
      <c r="AX3254" s="77"/>
      <c r="AY3254" s="77"/>
      <c r="AZ3254" s="77"/>
      <c r="BA3254" s="77"/>
      <c r="BB3254" s="77"/>
      <c r="BC3254" s="77"/>
      <c r="BD3254" s="77"/>
      <c r="BE3254" s="77"/>
      <c r="BF3254" s="77"/>
      <c r="BG3254" s="77"/>
      <c r="BH3254" s="77"/>
      <c r="BI3254" s="77"/>
      <c r="BJ3254" s="77"/>
      <c r="BK3254" s="77"/>
      <c r="BL3254" s="77"/>
      <c r="BM3254" s="77"/>
      <c r="BN3254" s="77"/>
      <c r="BO3254" s="77"/>
      <c r="BP3254" s="77"/>
      <c r="BQ3254" s="77"/>
      <c r="BR3254" s="77"/>
      <c r="BS3254" s="77"/>
      <c r="BT3254" s="77"/>
      <c r="BU3254" s="77"/>
      <c r="BV3254" s="77"/>
      <c r="BW3254" s="77"/>
      <c r="BX3254" s="77"/>
      <c r="BY3254" s="77"/>
      <c r="BZ3254" s="77"/>
      <c r="CA3254" s="77"/>
      <c r="CB3254" s="77"/>
      <c r="CC3254" s="77"/>
      <c r="CD3254" s="77"/>
      <c r="CE3254" s="77"/>
      <c r="CF3254" s="77"/>
      <c r="CG3254" s="77"/>
      <c r="CH3254" s="77"/>
      <c r="CI3254" s="77"/>
      <c r="CJ3254" s="77"/>
      <c r="CK3254" s="77"/>
      <c r="CL3254" s="77"/>
    </row>
    <row r="3255" spans="2:90" x14ac:dyDescent="0.4">
      <c r="B3255" s="132" t="str">
        <f>B3241</f>
        <v>primary unit</v>
      </c>
      <c r="D3255" t="s">
        <v>429</v>
      </c>
      <c r="E3255" s="8" t="str">
        <f>ROW()&amp;" "&amp;D3255</f>
        <v>3255 DCOPS-IS</v>
      </c>
      <c r="G3255" t="s">
        <v>332</v>
      </c>
      <c r="H3255" s="27"/>
      <c r="I3255" s="78"/>
      <c r="J3255" s="78"/>
      <c r="K3255" s="33"/>
      <c r="L3255" s="33"/>
      <c r="M3255" s="33"/>
      <c r="N3255" s="33"/>
      <c r="O3255" s="33"/>
      <c r="P3255" s="33"/>
      <c r="R3255" s="33"/>
      <c r="S3255" s="77"/>
      <c r="T3255" s="77"/>
      <c r="U3255" s="77"/>
      <c r="V3255" s="77"/>
      <c r="W3255" s="77"/>
      <c r="X3255" s="77"/>
      <c r="Y3255" s="77"/>
      <c r="Z3255" s="77"/>
      <c r="AA3255" s="77"/>
      <c r="AB3255" s="77"/>
      <c r="AC3255" s="77"/>
      <c r="AD3255" s="77"/>
      <c r="AE3255" s="77"/>
      <c r="AF3255" s="77"/>
      <c r="AG3255" s="77"/>
      <c r="AH3255" s="77"/>
      <c r="AI3255" s="77"/>
      <c r="AJ3255" s="77"/>
      <c r="AK3255" s="77"/>
      <c r="AL3255" s="77"/>
      <c r="AM3255" s="77"/>
      <c r="AN3255" s="77"/>
      <c r="AO3255" s="77"/>
      <c r="AP3255" s="77"/>
      <c r="AQ3255" s="77"/>
      <c r="AR3255" s="77"/>
      <c r="AS3255" s="77"/>
      <c r="AT3255" s="77"/>
      <c r="AU3255" s="77"/>
      <c r="AV3255" s="77"/>
      <c r="AW3255" s="77"/>
      <c r="AX3255" s="77"/>
      <c r="AY3255" s="77"/>
      <c r="AZ3255" s="77"/>
      <c r="BA3255" s="77"/>
      <c r="BB3255" s="77"/>
      <c r="BC3255" s="77"/>
      <c r="BD3255" s="77"/>
      <c r="BE3255" s="77"/>
      <c r="BF3255" s="77"/>
      <c r="BG3255" s="77"/>
      <c r="BH3255" s="77"/>
      <c r="BI3255" s="77"/>
      <c r="BJ3255" s="77"/>
      <c r="BK3255" s="77"/>
      <c r="BL3255" s="77"/>
      <c r="BM3255" s="77"/>
      <c r="BN3255" s="77"/>
      <c r="BO3255" s="77"/>
      <c r="BP3255" s="77"/>
      <c r="BQ3255" s="77"/>
      <c r="BR3255" s="77"/>
      <c r="BS3255" s="77"/>
      <c r="BT3255" s="77"/>
      <c r="BU3255" s="77"/>
      <c r="BV3255" s="77"/>
      <c r="BW3255" s="77"/>
      <c r="BX3255" s="77"/>
      <c r="BY3255" s="77"/>
      <c r="BZ3255" s="77"/>
      <c r="CA3255" s="77"/>
      <c r="CB3255" s="77"/>
      <c r="CC3255" s="77"/>
      <c r="CD3255" s="77"/>
      <c r="CE3255" s="77"/>
      <c r="CF3255" s="77"/>
      <c r="CG3255" s="77"/>
      <c r="CH3255" s="77"/>
      <c r="CI3255" s="77"/>
      <c r="CJ3255" s="77"/>
      <c r="CK3255" s="77"/>
      <c r="CL3255" s="77"/>
    </row>
    <row r="3256" spans="2:90" x14ac:dyDescent="0.4">
      <c r="B3256" s="132" t="str">
        <f>B3242</f>
        <v>Primary revenue driver</v>
      </c>
      <c r="D3256" t="s">
        <v>429</v>
      </c>
      <c r="E3256" s="8" t="str">
        <f t="shared" si="4565"/>
        <v>3256 DCOPS-IS</v>
      </c>
      <c r="G3256" t="s">
        <v>332</v>
      </c>
      <c r="K3256" s="53"/>
      <c r="L3256" s="53"/>
      <c r="M3256" s="53"/>
      <c r="N3256" s="53"/>
      <c r="O3256" s="53"/>
      <c r="P3256" s="53"/>
      <c r="R3256" s="24"/>
      <c r="S3256" s="175" t="str">
        <f t="shared" ref="S3256" si="4572">S3242</f>
        <v>S$12</v>
      </c>
      <c r="T3256" s="175" t="str">
        <f t="shared" ref="T3256:AX3256" si="4573">T3242</f>
        <v>T$12</v>
      </c>
      <c r="U3256" s="175" t="str">
        <f t="shared" si="4573"/>
        <v>U$12</v>
      </c>
      <c r="V3256" s="175" t="str">
        <f t="shared" si="4573"/>
        <v>V$12</v>
      </c>
      <c r="W3256" s="175" t="str">
        <f t="shared" si="4573"/>
        <v>W$12</v>
      </c>
      <c r="X3256" s="175" t="str">
        <f t="shared" si="4573"/>
        <v>X$12</v>
      </c>
      <c r="Y3256" s="175" t="str">
        <f t="shared" si="4573"/>
        <v>Y$12</v>
      </c>
      <c r="Z3256" s="175" t="str">
        <f t="shared" si="4573"/>
        <v>Z$12</v>
      </c>
      <c r="AA3256" s="175" t="str">
        <f t="shared" si="4573"/>
        <v>AA$12</v>
      </c>
      <c r="AB3256" s="175" t="str">
        <f t="shared" si="4573"/>
        <v>AB$12</v>
      </c>
      <c r="AC3256" s="175" t="str">
        <f t="shared" si="4573"/>
        <v>AC$12</v>
      </c>
      <c r="AD3256" s="175" t="str">
        <f t="shared" si="4573"/>
        <v>AD$12</v>
      </c>
      <c r="AE3256" s="175" t="str">
        <f t="shared" si="4573"/>
        <v>AE$12</v>
      </c>
      <c r="AF3256" s="175" t="str">
        <f t="shared" si="4573"/>
        <v>AF$12</v>
      </c>
      <c r="AG3256" s="175" t="str">
        <f t="shared" si="4573"/>
        <v>AG$12</v>
      </c>
      <c r="AH3256" s="175" t="str">
        <f t="shared" si="4573"/>
        <v>AH$12</v>
      </c>
      <c r="AI3256" s="175" t="str">
        <f t="shared" si="4573"/>
        <v>AI$12</v>
      </c>
      <c r="AJ3256" s="175" t="str">
        <f t="shared" si="4573"/>
        <v>AJ$12</v>
      </c>
      <c r="AK3256" s="175" t="str">
        <f t="shared" si="4573"/>
        <v>AK$12</v>
      </c>
      <c r="AL3256" s="175" t="str">
        <f t="shared" si="4573"/>
        <v>AL$12</v>
      </c>
      <c r="AM3256" s="175" t="str">
        <f t="shared" si="4573"/>
        <v>AM$12</v>
      </c>
      <c r="AN3256" s="175" t="str">
        <f t="shared" si="4573"/>
        <v>AN$12</v>
      </c>
      <c r="AO3256" s="175" t="str">
        <f t="shared" si="4573"/>
        <v>AO$12</v>
      </c>
      <c r="AP3256" s="175" t="str">
        <f t="shared" si="4573"/>
        <v>AP$12</v>
      </c>
      <c r="AQ3256" s="175" t="str">
        <f t="shared" si="4573"/>
        <v>AQ$12</v>
      </c>
      <c r="AR3256" s="175" t="str">
        <f t="shared" si="4573"/>
        <v>AR$12</v>
      </c>
      <c r="AS3256" s="175" t="str">
        <f t="shared" si="4573"/>
        <v>AS$12</v>
      </c>
      <c r="AT3256" s="175" t="str">
        <f t="shared" si="4573"/>
        <v>AT$12</v>
      </c>
      <c r="AU3256" s="175" t="str">
        <f t="shared" si="4573"/>
        <v>AU$12</v>
      </c>
      <c r="AV3256" s="175" t="str">
        <f t="shared" si="4573"/>
        <v>AV$12</v>
      </c>
      <c r="AW3256" s="175" t="str">
        <f t="shared" si="4573"/>
        <v>AW$12</v>
      </c>
      <c r="AX3256" s="175" t="str">
        <f t="shared" si="4573"/>
        <v>AX$12</v>
      </c>
      <c r="AY3256" s="175" t="str">
        <f t="shared" ref="AY3256:CD3256" si="4574">AY3242</f>
        <v>AY$12</v>
      </c>
      <c r="AZ3256" s="175" t="str">
        <f t="shared" si="4574"/>
        <v>AZ$12</v>
      </c>
      <c r="BA3256" s="175" t="str">
        <f t="shared" si="4574"/>
        <v>BA$12</v>
      </c>
      <c r="BB3256" s="175" t="str">
        <f t="shared" si="4574"/>
        <v>BB$12</v>
      </c>
      <c r="BC3256" s="175" t="str">
        <f t="shared" si="4574"/>
        <v>BC$12</v>
      </c>
      <c r="BD3256" s="175" t="str">
        <f t="shared" si="4574"/>
        <v>BD$12</v>
      </c>
      <c r="BE3256" s="175" t="str">
        <f t="shared" si="4574"/>
        <v>BE$12</v>
      </c>
      <c r="BF3256" s="175" t="str">
        <f t="shared" si="4574"/>
        <v>BF$12</v>
      </c>
      <c r="BG3256" s="175" t="str">
        <f t="shared" si="4574"/>
        <v>BG$12</v>
      </c>
      <c r="BH3256" s="175" t="str">
        <f t="shared" si="4574"/>
        <v>BH$12</v>
      </c>
      <c r="BI3256" s="175" t="str">
        <f t="shared" si="4574"/>
        <v>BI$12</v>
      </c>
      <c r="BJ3256" s="175" t="str">
        <f t="shared" si="4574"/>
        <v>BJ$12</v>
      </c>
      <c r="BK3256" s="175" t="str">
        <f t="shared" si="4574"/>
        <v>BK$12</v>
      </c>
      <c r="BL3256" s="175" t="str">
        <f t="shared" si="4574"/>
        <v>BL$12</v>
      </c>
      <c r="BM3256" s="175" t="str">
        <f t="shared" si="4574"/>
        <v>BM$12</v>
      </c>
      <c r="BN3256" s="175" t="str">
        <f t="shared" si="4574"/>
        <v>BN$12</v>
      </c>
      <c r="BO3256" s="175" t="str">
        <f t="shared" si="4574"/>
        <v>BO$12</v>
      </c>
      <c r="BP3256" s="175" t="str">
        <f t="shared" si="4574"/>
        <v>BP$12</v>
      </c>
      <c r="BQ3256" s="175" t="str">
        <f t="shared" si="4574"/>
        <v>BQ$12</v>
      </c>
      <c r="BR3256" s="175" t="str">
        <f t="shared" si="4574"/>
        <v>BR$12</v>
      </c>
      <c r="BS3256" s="175" t="str">
        <f t="shared" si="4574"/>
        <v>BS$12</v>
      </c>
      <c r="BT3256" s="175" t="str">
        <f t="shared" si="4574"/>
        <v>BT$12</v>
      </c>
      <c r="BU3256" s="175" t="str">
        <f t="shared" si="4574"/>
        <v>BU$12</v>
      </c>
      <c r="BV3256" s="175" t="str">
        <f t="shared" si="4574"/>
        <v>BV$12</v>
      </c>
      <c r="BW3256" s="175" t="str">
        <f t="shared" si="4574"/>
        <v>BW$12</v>
      </c>
      <c r="BX3256" s="175" t="str">
        <f t="shared" si="4574"/>
        <v>BX$12</v>
      </c>
      <c r="BY3256" s="175" t="str">
        <f t="shared" si="4574"/>
        <v>BY$12</v>
      </c>
      <c r="BZ3256" s="175" t="str">
        <f t="shared" si="4574"/>
        <v>BZ$12</v>
      </c>
      <c r="CA3256" s="175" t="str">
        <f t="shared" si="4574"/>
        <v>CA$12</v>
      </c>
      <c r="CB3256" s="175" t="str">
        <f t="shared" si="4574"/>
        <v>CB$12</v>
      </c>
      <c r="CC3256" s="175" t="str">
        <f t="shared" si="4574"/>
        <v>CC$12</v>
      </c>
      <c r="CD3256" s="175" t="str">
        <f t="shared" si="4574"/>
        <v>CD$12</v>
      </c>
      <c r="CE3256" s="175" t="str">
        <f t="shared" ref="CE3256:CK3256" si="4575">CE3242</f>
        <v>CE$12</v>
      </c>
      <c r="CF3256" s="175" t="str">
        <f t="shared" si="4575"/>
        <v>CF$12</v>
      </c>
      <c r="CG3256" s="175" t="str">
        <f t="shared" si="4575"/>
        <v>CG$12</v>
      </c>
      <c r="CH3256" s="175" t="str">
        <f t="shared" si="4575"/>
        <v>CH$12</v>
      </c>
      <c r="CI3256" s="175" t="str">
        <f t="shared" si="4575"/>
        <v>CI$12</v>
      </c>
      <c r="CJ3256" s="175" t="str">
        <f t="shared" si="4575"/>
        <v>CJ$12</v>
      </c>
      <c r="CK3256" s="175" t="str">
        <f t="shared" si="4575"/>
        <v>CK$12</v>
      </c>
      <c r="CL3256" s="175" t="str">
        <f t="shared" ref="CL3256" si="4576">CL3242</f>
        <v>CL$12</v>
      </c>
    </row>
    <row r="3257" spans="2:90" x14ac:dyDescent="0.4">
      <c r="B3257" s="132" t="str">
        <f>B3243</f>
        <v>Primary volume driver</v>
      </c>
      <c r="D3257" t="s">
        <v>429</v>
      </c>
      <c r="E3257" s="8" t="str">
        <f t="shared" si="4565"/>
        <v>3257 DCOPS-IS</v>
      </c>
      <c r="G3257" t="s">
        <v>332</v>
      </c>
      <c r="H3257" s="12"/>
      <c r="I3257" s="60"/>
      <c r="J3257" s="60"/>
      <c r="K3257" s="15"/>
      <c r="L3257" s="15"/>
      <c r="M3257" s="15"/>
      <c r="N3257" s="15"/>
      <c r="O3257" s="15"/>
      <c r="P3257" s="15"/>
      <c r="R3257" s="15"/>
      <c r="S3257" s="175" t="str">
        <f t="shared" ref="S3257" si="4577">S3243</f>
        <v>S$13</v>
      </c>
      <c r="T3257" s="175" t="str">
        <f t="shared" ref="T3257:AX3257" si="4578">T3243</f>
        <v>T$13</v>
      </c>
      <c r="U3257" s="175" t="str">
        <f t="shared" si="4578"/>
        <v>U$13</v>
      </c>
      <c r="V3257" s="175" t="str">
        <f t="shared" si="4578"/>
        <v>V$13</v>
      </c>
      <c r="W3257" s="175" t="str">
        <f t="shared" si="4578"/>
        <v>W$13</v>
      </c>
      <c r="X3257" s="175" t="str">
        <f t="shared" si="4578"/>
        <v>X$13</v>
      </c>
      <c r="Y3257" s="175" t="str">
        <f t="shared" si="4578"/>
        <v>Y$13</v>
      </c>
      <c r="Z3257" s="175" t="str">
        <f t="shared" si="4578"/>
        <v>Z$13</v>
      </c>
      <c r="AA3257" s="175" t="str">
        <f t="shared" si="4578"/>
        <v>AA$13</v>
      </c>
      <c r="AB3257" s="175" t="str">
        <f t="shared" si="4578"/>
        <v>AB$13</v>
      </c>
      <c r="AC3257" s="175" t="str">
        <f t="shared" si="4578"/>
        <v>AC$13</v>
      </c>
      <c r="AD3257" s="175" t="str">
        <f t="shared" si="4578"/>
        <v>AD$13</v>
      </c>
      <c r="AE3257" s="175" t="str">
        <f t="shared" si="4578"/>
        <v>AE$13</v>
      </c>
      <c r="AF3257" s="175" t="str">
        <f t="shared" si="4578"/>
        <v>AF$13</v>
      </c>
      <c r="AG3257" s="175" t="str">
        <f t="shared" si="4578"/>
        <v>AG$13</v>
      </c>
      <c r="AH3257" s="175" t="str">
        <f t="shared" si="4578"/>
        <v>AH$13</v>
      </c>
      <c r="AI3257" s="175" t="str">
        <f t="shared" si="4578"/>
        <v>AI$13</v>
      </c>
      <c r="AJ3257" s="175" t="str">
        <f t="shared" si="4578"/>
        <v>AJ$13</v>
      </c>
      <c r="AK3257" s="175" t="str">
        <f t="shared" si="4578"/>
        <v>AK$13</v>
      </c>
      <c r="AL3257" s="175" t="str">
        <f t="shared" si="4578"/>
        <v>AL$13</v>
      </c>
      <c r="AM3257" s="175" t="str">
        <f t="shared" si="4578"/>
        <v>AM$13</v>
      </c>
      <c r="AN3257" s="175" t="str">
        <f t="shared" si="4578"/>
        <v>AN$13</v>
      </c>
      <c r="AO3257" s="175" t="str">
        <f t="shared" si="4578"/>
        <v>AO$13</v>
      </c>
      <c r="AP3257" s="175" t="str">
        <f t="shared" si="4578"/>
        <v>AP$13</v>
      </c>
      <c r="AQ3257" s="175" t="str">
        <f t="shared" si="4578"/>
        <v>AQ$13</v>
      </c>
      <c r="AR3257" s="175" t="str">
        <f t="shared" si="4578"/>
        <v>AR$13</v>
      </c>
      <c r="AS3257" s="175" t="str">
        <f t="shared" si="4578"/>
        <v>AS$13</v>
      </c>
      <c r="AT3257" s="175" t="str">
        <f t="shared" si="4578"/>
        <v>AT$13</v>
      </c>
      <c r="AU3257" s="175" t="str">
        <f t="shared" si="4578"/>
        <v>AU$13</v>
      </c>
      <c r="AV3257" s="175" t="str">
        <f t="shared" si="4578"/>
        <v>AV$13</v>
      </c>
      <c r="AW3257" s="175" t="str">
        <f t="shared" si="4578"/>
        <v>AW$13</v>
      </c>
      <c r="AX3257" s="175" t="str">
        <f t="shared" si="4578"/>
        <v>AX$13</v>
      </c>
      <c r="AY3257" s="175" t="str">
        <f t="shared" ref="AY3257:CD3257" si="4579">AY3243</f>
        <v>AY$13</v>
      </c>
      <c r="AZ3257" s="175" t="str">
        <f t="shared" si="4579"/>
        <v>AZ$13</v>
      </c>
      <c r="BA3257" s="175" t="str">
        <f t="shared" si="4579"/>
        <v>BA$13</v>
      </c>
      <c r="BB3257" s="175" t="str">
        <f t="shared" si="4579"/>
        <v>BB$13</v>
      </c>
      <c r="BC3257" s="175" t="str">
        <f t="shared" si="4579"/>
        <v>BC$13</v>
      </c>
      <c r="BD3257" s="175" t="str">
        <f t="shared" si="4579"/>
        <v>BD$13</v>
      </c>
      <c r="BE3257" s="175" t="str">
        <f t="shared" si="4579"/>
        <v>BE$13</v>
      </c>
      <c r="BF3257" s="175" t="str">
        <f t="shared" si="4579"/>
        <v>BF$13</v>
      </c>
      <c r="BG3257" s="175" t="str">
        <f t="shared" si="4579"/>
        <v>BG$13</v>
      </c>
      <c r="BH3257" s="175" t="str">
        <f t="shared" si="4579"/>
        <v>BH$13</v>
      </c>
      <c r="BI3257" s="175" t="str">
        <f t="shared" si="4579"/>
        <v>BI$13</v>
      </c>
      <c r="BJ3257" s="175" t="str">
        <f t="shared" si="4579"/>
        <v>BJ$13</v>
      </c>
      <c r="BK3257" s="175" t="str">
        <f t="shared" si="4579"/>
        <v>BK$13</v>
      </c>
      <c r="BL3257" s="175" t="str">
        <f t="shared" si="4579"/>
        <v>BL$13</v>
      </c>
      <c r="BM3257" s="175" t="str">
        <f t="shared" si="4579"/>
        <v>BM$13</v>
      </c>
      <c r="BN3257" s="175" t="str">
        <f t="shared" si="4579"/>
        <v>BN$13</v>
      </c>
      <c r="BO3257" s="175" t="str">
        <f t="shared" si="4579"/>
        <v>BO$13</v>
      </c>
      <c r="BP3257" s="175" t="str">
        <f t="shared" si="4579"/>
        <v>BP$13</v>
      </c>
      <c r="BQ3257" s="175" t="str">
        <f t="shared" si="4579"/>
        <v>BQ$13</v>
      </c>
      <c r="BR3257" s="175" t="str">
        <f t="shared" si="4579"/>
        <v>BR$13</v>
      </c>
      <c r="BS3257" s="175" t="str">
        <f t="shared" si="4579"/>
        <v>BS$13</v>
      </c>
      <c r="BT3257" s="175" t="str">
        <f t="shared" si="4579"/>
        <v>BT$13</v>
      </c>
      <c r="BU3257" s="175" t="str">
        <f t="shared" si="4579"/>
        <v>BU$13</v>
      </c>
      <c r="BV3257" s="175" t="str">
        <f t="shared" si="4579"/>
        <v>BV$13</v>
      </c>
      <c r="BW3257" s="175" t="str">
        <f t="shared" si="4579"/>
        <v>BW$13</v>
      </c>
      <c r="BX3257" s="175" t="str">
        <f t="shared" si="4579"/>
        <v>BX$13</v>
      </c>
      <c r="BY3257" s="175" t="str">
        <f t="shared" si="4579"/>
        <v>BY$13</v>
      </c>
      <c r="BZ3257" s="175" t="str">
        <f t="shared" si="4579"/>
        <v>BZ$13</v>
      </c>
      <c r="CA3257" s="175" t="str">
        <f t="shared" si="4579"/>
        <v>CA$13</v>
      </c>
      <c r="CB3257" s="175" t="str">
        <f t="shared" si="4579"/>
        <v>CB$13</v>
      </c>
      <c r="CC3257" s="175" t="str">
        <f t="shared" si="4579"/>
        <v>CC$13</v>
      </c>
      <c r="CD3257" s="175" t="str">
        <f t="shared" si="4579"/>
        <v>CD$13</v>
      </c>
      <c r="CE3257" s="175" t="str">
        <f t="shared" ref="CE3257:CK3257" si="4580">CE3243</f>
        <v>CE$13</v>
      </c>
      <c r="CF3257" s="175" t="str">
        <f t="shared" si="4580"/>
        <v>CF$13</v>
      </c>
      <c r="CG3257" s="175" t="str">
        <f t="shared" si="4580"/>
        <v>CG$13</v>
      </c>
      <c r="CH3257" s="175" t="str">
        <f t="shared" si="4580"/>
        <v>CH$13</v>
      </c>
      <c r="CI3257" s="175" t="str">
        <f t="shared" si="4580"/>
        <v>CI$13</v>
      </c>
      <c r="CJ3257" s="175" t="str">
        <f t="shared" si="4580"/>
        <v>CJ$13</v>
      </c>
      <c r="CK3257" s="175" t="str">
        <f t="shared" si="4580"/>
        <v>CK$13</v>
      </c>
      <c r="CL3257" s="175" t="str">
        <f t="shared" ref="CL3257" si="4581">CL3243</f>
        <v>CL$13</v>
      </c>
    </row>
    <row r="3258" spans="2:90" x14ac:dyDescent="0.4">
      <c r="B3258" s="187" t="str">
        <f>B3248</f>
        <v>% of operating income - direct cost:</v>
      </c>
      <c r="D3258" t="s">
        <v>429</v>
      </c>
      <c r="E3258" s="8" t="str">
        <f t="shared" si="4565"/>
        <v>3258 DCOPS-IS</v>
      </c>
      <c r="G3258" t="s">
        <v>332</v>
      </c>
      <c r="H3258" s="12"/>
      <c r="I3258" s="60"/>
      <c r="J3258" s="60"/>
      <c r="K3258" s="15"/>
      <c r="L3258" s="15"/>
      <c r="M3258" s="15"/>
      <c r="N3258" s="15"/>
      <c r="O3258" s="15"/>
      <c r="P3258" s="15"/>
      <c r="R3258" s="15"/>
      <c r="S3258" s="175">
        <f t="shared" ref="S3258" si="4582">S3244</f>
        <v>0</v>
      </c>
      <c r="T3258" s="175">
        <f t="shared" ref="T3258:AX3258" si="4583">T3244</f>
        <v>0</v>
      </c>
      <c r="U3258" s="175">
        <f t="shared" si="4583"/>
        <v>0</v>
      </c>
      <c r="V3258" s="175">
        <f t="shared" si="4583"/>
        <v>0</v>
      </c>
      <c r="W3258" s="175">
        <f t="shared" si="4583"/>
        <v>0</v>
      </c>
      <c r="X3258" s="175">
        <f t="shared" si="4583"/>
        <v>0</v>
      </c>
      <c r="Y3258" s="175">
        <f t="shared" si="4583"/>
        <v>0</v>
      </c>
      <c r="Z3258" s="175">
        <f t="shared" si="4583"/>
        <v>0</v>
      </c>
      <c r="AA3258" s="175">
        <f t="shared" si="4583"/>
        <v>0</v>
      </c>
      <c r="AB3258" s="175">
        <f t="shared" si="4583"/>
        <v>0</v>
      </c>
      <c r="AC3258" s="175">
        <f t="shared" si="4583"/>
        <v>0</v>
      </c>
      <c r="AD3258" s="175">
        <f t="shared" si="4583"/>
        <v>0</v>
      </c>
      <c r="AE3258" s="175">
        <f t="shared" si="4583"/>
        <v>0</v>
      </c>
      <c r="AF3258" s="175">
        <f t="shared" si="4583"/>
        <v>0</v>
      </c>
      <c r="AG3258" s="175">
        <f t="shared" si="4583"/>
        <v>0</v>
      </c>
      <c r="AH3258" s="175">
        <f t="shared" si="4583"/>
        <v>0</v>
      </c>
      <c r="AI3258" s="175">
        <f t="shared" si="4583"/>
        <v>0</v>
      </c>
      <c r="AJ3258" s="175">
        <f t="shared" si="4583"/>
        <v>0</v>
      </c>
      <c r="AK3258" s="175">
        <f t="shared" si="4583"/>
        <v>0</v>
      </c>
      <c r="AL3258" s="175">
        <f t="shared" si="4583"/>
        <v>0</v>
      </c>
      <c r="AM3258" s="175">
        <f t="shared" si="4583"/>
        <v>0</v>
      </c>
      <c r="AN3258" s="175">
        <f t="shared" si="4583"/>
        <v>0</v>
      </c>
      <c r="AO3258" s="175">
        <f t="shared" si="4583"/>
        <v>0</v>
      </c>
      <c r="AP3258" s="175">
        <f t="shared" si="4583"/>
        <v>0</v>
      </c>
      <c r="AQ3258" s="175">
        <f t="shared" si="4583"/>
        <v>0</v>
      </c>
      <c r="AR3258" s="175">
        <f t="shared" si="4583"/>
        <v>0</v>
      </c>
      <c r="AS3258" s="175">
        <f t="shared" si="4583"/>
        <v>0</v>
      </c>
      <c r="AT3258" s="175">
        <f t="shared" si="4583"/>
        <v>0</v>
      </c>
      <c r="AU3258" s="175">
        <f t="shared" si="4583"/>
        <v>0</v>
      </c>
      <c r="AV3258" s="175">
        <f t="shared" si="4583"/>
        <v>0</v>
      </c>
      <c r="AW3258" s="175">
        <f t="shared" si="4583"/>
        <v>0</v>
      </c>
      <c r="AX3258" s="175">
        <f t="shared" si="4583"/>
        <v>0</v>
      </c>
      <c r="AY3258" s="175">
        <f t="shared" ref="AY3258:CD3258" si="4584">AY3244</f>
        <v>0</v>
      </c>
      <c r="AZ3258" s="175">
        <f t="shared" si="4584"/>
        <v>0</v>
      </c>
      <c r="BA3258" s="175">
        <f t="shared" si="4584"/>
        <v>0</v>
      </c>
      <c r="BB3258" s="175">
        <f t="shared" si="4584"/>
        <v>0</v>
      </c>
      <c r="BC3258" s="175">
        <f t="shared" si="4584"/>
        <v>0</v>
      </c>
      <c r="BD3258" s="175">
        <f t="shared" si="4584"/>
        <v>0</v>
      </c>
      <c r="BE3258" s="175">
        <f t="shared" si="4584"/>
        <v>0</v>
      </c>
      <c r="BF3258" s="175">
        <f t="shared" si="4584"/>
        <v>0</v>
      </c>
      <c r="BG3258" s="175">
        <f t="shared" si="4584"/>
        <v>0</v>
      </c>
      <c r="BH3258" s="175">
        <f t="shared" si="4584"/>
        <v>0</v>
      </c>
      <c r="BI3258" s="175">
        <f t="shared" si="4584"/>
        <v>0</v>
      </c>
      <c r="BJ3258" s="175">
        <f t="shared" si="4584"/>
        <v>0</v>
      </c>
      <c r="BK3258" s="175">
        <f t="shared" si="4584"/>
        <v>0</v>
      </c>
      <c r="BL3258" s="175">
        <f t="shared" si="4584"/>
        <v>0</v>
      </c>
      <c r="BM3258" s="175">
        <f t="shared" si="4584"/>
        <v>0</v>
      </c>
      <c r="BN3258" s="175">
        <f t="shared" si="4584"/>
        <v>0</v>
      </c>
      <c r="BO3258" s="175">
        <f t="shared" si="4584"/>
        <v>0</v>
      </c>
      <c r="BP3258" s="175">
        <f t="shared" si="4584"/>
        <v>0</v>
      </c>
      <c r="BQ3258" s="175">
        <f t="shared" si="4584"/>
        <v>0</v>
      </c>
      <c r="BR3258" s="175">
        <f t="shared" si="4584"/>
        <v>0</v>
      </c>
      <c r="BS3258" s="175">
        <f t="shared" si="4584"/>
        <v>0</v>
      </c>
      <c r="BT3258" s="175">
        <f t="shared" si="4584"/>
        <v>0</v>
      </c>
      <c r="BU3258" s="175">
        <f t="shared" si="4584"/>
        <v>0</v>
      </c>
      <c r="BV3258" s="175">
        <f t="shared" si="4584"/>
        <v>0</v>
      </c>
      <c r="BW3258" s="175">
        <f t="shared" si="4584"/>
        <v>0</v>
      </c>
      <c r="BX3258" s="175">
        <f t="shared" si="4584"/>
        <v>0</v>
      </c>
      <c r="BY3258" s="175">
        <f t="shared" si="4584"/>
        <v>0</v>
      </c>
      <c r="BZ3258" s="175">
        <f t="shared" si="4584"/>
        <v>0</v>
      </c>
      <c r="CA3258" s="175">
        <f t="shared" si="4584"/>
        <v>0</v>
      </c>
      <c r="CB3258" s="175">
        <f t="shared" si="4584"/>
        <v>0</v>
      </c>
      <c r="CC3258" s="175">
        <f t="shared" si="4584"/>
        <v>0</v>
      </c>
      <c r="CD3258" s="175">
        <f t="shared" si="4584"/>
        <v>0</v>
      </c>
      <c r="CE3258" s="175">
        <f t="shared" ref="CE3258:CK3258" si="4585">CE3244</f>
        <v>0</v>
      </c>
      <c r="CF3258" s="175">
        <f t="shared" si="4585"/>
        <v>0</v>
      </c>
      <c r="CG3258" s="175">
        <f t="shared" si="4585"/>
        <v>0</v>
      </c>
      <c r="CH3258" s="175">
        <f t="shared" si="4585"/>
        <v>0</v>
      </c>
      <c r="CI3258" s="175">
        <f t="shared" si="4585"/>
        <v>0</v>
      </c>
      <c r="CJ3258" s="175">
        <f t="shared" si="4585"/>
        <v>0</v>
      </c>
      <c r="CK3258" s="175">
        <f t="shared" si="4585"/>
        <v>0</v>
      </c>
      <c r="CL3258" s="175">
        <f t="shared" ref="CL3258" si="4586">CL3244</f>
        <v>0</v>
      </c>
    </row>
    <row r="3259" spans="2:90" x14ac:dyDescent="0.4">
      <c r="B3259" s="235" t="str">
        <f>IFERROR(SUBSTITUTE(TRIM(MID(B3248, SEARCH("-", B3248) + 1, LEN(B3248))),":",""),"no unit")</f>
        <v>direct cost</v>
      </c>
      <c r="D3259" t="s">
        <v>429</v>
      </c>
      <c r="E3259" s="8" t="str">
        <f t="shared" ref="E3259" si="4587">ROW()&amp;" "&amp;D3259</f>
        <v>3259 DCOPS-IS</v>
      </c>
      <c r="G3259" t="s">
        <v>332</v>
      </c>
      <c r="H3259" s="12"/>
      <c r="I3259" s="60"/>
      <c r="J3259" s="60"/>
      <c r="K3259" s="15"/>
      <c r="L3259" s="15"/>
      <c r="M3259" s="15"/>
      <c r="N3259" s="15"/>
      <c r="O3259" s="15"/>
      <c r="P3259" s="15"/>
      <c r="R3259" s="15"/>
      <c r="S3259" s="175"/>
      <c r="T3259" s="175"/>
      <c r="U3259" s="175"/>
      <c r="V3259" s="175"/>
      <c r="W3259" s="175"/>
      <c r="X3259" s="175"/>
      <c r="Y3259" s="175"/>
      <c r="Z3259" s="175"/>
      <c r="AA3259" s="175"/>
      <c r="AB3259" s="175"/>
      <c r="AC3259" s="175"/>
      <c r="AD3259" s="175"/>
      <c r="AE3259" s="175"/>
      <c r="AF3259" s="175"/>
      <c r="AG3259" s="175"/>
      <c r="AH3259" s="175"/>
      <c r="AI3259" s="175"/>
      <c r="AJ3259" s="175"/>
      <c r="AK3259" s="175"/>
      <c r="AL3259" s="175"/>
      <c r="AM3259" s="175"/>
      <c r="AN3259" s="175"/>
      <c r="AO3259" s="175"/>
      <c r="AP3259" s="175"/>
      <c r="AQ3259" s="175"/>
      <c r="AR3259" s="175"/>
      <c r="AS3259" s="175"/>
      <c r="AT3259" s="175"/>
      <c r="AU3259" s="175"/>
      <c r="AV3259" s="175"/>
      <c r="AW3259" s="175"/>
      <c r="AX3259" s="175"/>
      <c r="AY3259" s="175"/>
      <c r="AZ3259" s="175"/>
      <c r="BA3259" s="175"/>
      <c r="BB3259" s="175"/>
      <c r="BC3259" s="175"/>
      <c r="BD3259" s="175"/>
      <c r="BE3259" s="175"/>
      <c r="BF3259" s="175"/>
      <c r="BG3259" s="175"/>
      <c r="BH3259" s="175"/>
      <c r="BI3259" s="175"/>
      <c r="BJ3259" s="175"/>
      <c r="BK3259" s="175"/>
      <c r="BL3259" s="175"/>
      <c r="BM3259" s="175"/>
      <c r="BN3259" s="175"/>
      <c r="BO3259" s="175"/>
      <c r="BP3259" s="175"/>
      <c r="BQ3259" s="175"/>
      <c r="BR3259" s="175"/>
      <c r="BS3259" s="175"/>
      <c r="BT3259" s="175"/>
      <c r="BU3259" s="175"/>
      <c r="BV3259" s="175"/>
      <c r="BW3259" s="175"/>
      <c r="BX3259" s="175"/>
      <c r="BY3259" s="175"/>
      <c r="BZ3259" s="175"/>
      <c r="CA3259" s="175"/>
      <c r="CB3259" s="175"/>
      <c r="CC3259" s="175"/>
      <c r="CD3259" s="175"/>
      <c r="CE3259" s="175"/>
      <c r="CF3259" s="175"/>
      <c r="CG3259" s="175"/>
      <c r="CH3259" s="175"/>
      <c r="CI3259" s="175"/>
      <c r="CJ3259" s="175"/>
      <c r="CK3259" s="175"/>
      <c r="CL3259" s="175"/>
    </row>
    <row r="3260" spans="2:90" x14ac:dyDescent="0.4">
      <c r="B3260" s="132" t="str">
        <f>B3246</f>
        <v>Secondary revenue driver</v>
      </c>
      <c r="D3260" t="s">
        <v>429</v>
      </c>
      <c r="E3260" s="8" t="str">
        <f t="shared" si="4565"/>
        <v>3260 DCOPS-IS</v>
      </c>
      <c r="G3260" t="s">
        <v>332</v>
      </c>
      <c r="H3260" s="12"/>
      <c r="I3260" s="60"/>
      <c r="J3260" s="60"/>
      <c r="K3260" s="15"/>
      <c r="L3260" s="15"/>
      <c r="M3260" s="15"/>
      <c r="N3260" s="15"/>
      <c r="O3260" s="15"/>
      <c r="P3260" s="15"/>
      <c r="R3260" s="15"/>
      <c r="S3260" s="4" t="str">
        <f t="shared" ref="S3260" si="4588">ADDRESS(ROW(S3241),COLUMN(S3241),2)</f>
        <v>S$3241</v>
      </c>
      <c r="T3260" s="4" t="str">
        <f t="shared" ref="T3260:AY3260" si="4589">ADDRESS(ROW(T3241),COLUMN(T3241),2)</f>
        <v>T$3241</v>
      </c>
      <c r="U3260" s="4" t="str">
        <f t="shared" si="4589"/>
        <v>U$3241</v>
      </c>
      <c r="V3260" s="4" t="str">
        <f t="shared" si="4589"/>
        <v>V$3241</v>
      </c>
      <c r="W3260" s="4" t="str">
        <f t="shared" si="4589"/>
        <v>W$3241</v>
      </c>
      <c r="X3260" s="4" t="str">
        <f t="shared" si="4589"/>
        <v>X$3241</v>
      </c>
      <c r="Y3260" s="4" t="str">
        <f t="shared" si="4589"/>
        <v>Y$3241</v>
      </c>
      <c r="Z3260" s="4" t="str">
        <f t="shared" si="4589"/>
        <v>Z$3241</v>
      </c>
      <c r="AA3260" s="4" t="str">
        <f t="shared" si="4589"/>
        <v>AA$3241</v>
      </c>
      <c r="AB3260" s="4" t="str">
        <f t="shared" si="4589"/>
        <v>AB$3241</v>
      </c>
      <c r="AC3260" s="4" t="str">
        <f t="shared" si="4589"/>
        <v>AC$3241</v>
      </c>
      <c r="AD3260" s="4" t="str">
        <f t="shared" si="4589"/>
        <v>AD$3241</v>
      </c>
      <c r="AE3260" s="4" t="str">
        <f t="shared" si="4589"/>
        <v>AE$3241</v>
      </c>
      <c r="AF3260" s="4" t="str">
        <f t="shared" si="4589"/>
        <v>AF$3241</v>
      </c>
      <c r="AG3260" s="4" t="str">
        <f t="shared" si="4589"/>
        <v>AG$3241</v>
      </c>
      <c r="AH3260" s="4" t="str">
        <f t="shared" si="4589"/>
        <v>AH$3241</v>
      </c>
      <c r="AI3260" s="4" t="str">
        <f t="shared" si="4589"/>
        <v>AI$3241</v>
      </c>
      <c r="AJ3260" s="4" t="str">
        <f t="shared" si="4589"/>
        <v>AJ$3241</v>
      </c>
      <c r="AK3260" s="4" t="str">
        <f t="shared" si="4589"/>
        <v>AK$3241</v>
      </c>
      <c r="AL3260" s="4" t="str">
        <f t="shared" si="4589"/>
        <v>AL$3241</v>
      </c>
      <c r="AM3260" s="4" t="str">
        <f t="shared" si="4589"/>
        <v>AM$3241</v>
      </c>
      <c r="AN3260" s="4" t="str">
        <f t="shared" si="4589"/>
        <v>AN$3241</v>
      </c>
      <c r="AO3260" s="4" t="str">
        <f t="shared" si="4589"/>
        <v>AO$3241</v>
      </c>
      <c r="AP3260" s="4" t="str">
        <f t="shared" si="4589"/>
        <v>AP$3241</v>
      </c>
      <c r="AQ3260" s="4" t="str">
        <f t="shared" si="4589"/>
        <v>AQ$3241</v>
      </c>
      <c r="AR3260" s="4" t="str">
        <f t="shared" si="4589"/>
        <v>AR$3241</v>
      </c>
      <c r="AS3260" s="4" t="str">
        <f t="shared" si="4589"/>
        <v>AS$3241</v>
      </c>
      <c r="AT3260" s="4" t="str">
        <f t="shared" si="4589"/>
        <v>AT$3241</v>
      </c>
      <c r="AU3260" s="4" t="str">
        <f t="shared" si="4589"/>
        <v>AU$3241</v>
      </c>
      <c r="AV3260" s="4" t="str">
        <f t="shared" si="4589"/>
        <v>AV$3241</v>
      </c>
      <c r="AW3260" s="4" t="str">
        <f t="shared" si="4589"/>
        <v>AW$3241</v>
      </c>
      <c r="AX3260" s="4" t="str">
        <f t="shared" si="4589"/>
        <v>AX$3241</v>
      </c>
      <c r="AY3260" s="4" t="str">
        <f t="shared" si="4589"/>
        <v>AY$3241</v>
      </c>
      <c r="AZ3260" s="4" t="str">
        <f t="shared" ref="AZ3260:CE3260" si="4590">ADDRESS(ROW(AZ3241),COLUMN(AZ3241),2)</f>
        <v>AZ$3241</v>
      </c>
      <c r="BA3260" s="4" t="str">
        <f t="shared" si="4590"/>
        <v>BA$3241</v>
      </c>
      <c r="BB3260" s="4" t="str">
        <f t="shared" si="4590"/>
        <v>BB$3241</v>
      </c>
      <c r="BC3260" s="4" t="str">
        <f t="shared" si="4590"/>
        <v>BC$3241</v>
      </c>
      <c r="BD3260" s="4" t="str">
        <f t="shared" si="4590"/>
        <v>BD$3241</v>
      </c>
      <c r="BE3260" s="4" t="str">
        <f t="shared" si="4590"/>
        <v>BE$3241</v>
      </c>
      <c r="BF3260" s="4" t="str">
        <f t="shared" si="4590"/>
        <v>BF$3241</v>
      </c>
      <c r="BG3260" s="4" t="str">
        <f t="shared" si="4590"/>
        <v>BG$3241</v>
      </c>
      <c r="BH3260" s="4" t="str">
        <f t="shared" si="4590"/>
        <v>BH$3241</v>
      </c>
      <c r="BI3260" s="4" t="str">
        <f t="shared" si="4590"/>
        <v>BI$3241</v>
      </c>
      <c r="BJ3260" s="4" t="str">
        <f t="shared" si="4590"/>
        <v>BJ$3241</v>
      </c>
      <c r="BK3260" s="4" t="str">
        <f t="shared" si="4590"/>
        <v>BK$3241</v>
      </c>
      <c r="BL3260" s="4" t="str">
        <f t="shared" si="4590"/>
        <v>BL$3241</v>
      </c>
      <c r="BM3260" s="4" t="str">
        <f t="shared" si="4590"/>
        <v>BM$3241</v>
      </c>
      <c r="BN3260" s="4" t="str">
        <f t="shared" si="4590"/>
        <v>BN$3241</v>
      </c>
      <c r="BO3260" s="4" t="str">
        <f t="shared" si="4590"/>
        <v>BO$3241</v>
      </c>
      <c r="BP3260" s="4" t="str">
        <f t="shared" si="4590"/>
        <v>BP$3241</v>
      </c>
      <c r="BQ3260" s="4" t="str">
        <f t="shared" si="4590"/>
        <v>BQ$3241</v>
      </c>
      <c r="BR3260" s="4" t="str">
        <f t="shared" si="4590"/>
        <v>BR$3241</v>
      </c>
      <c r="BS3260" s="4" t="str">
        <f t="shared" si="4590"/>
        <v>BS$3241</v>
      </c>
      <c r="BT3260" s="4" t="str">
        <f t="shared" si="4590"/>
        <v>BT$3241</v>
      </c>
      <c r="BU3260" s="4" t="str">
        <f t="shared" si="4590"/>
        <v>BU$3241</v>
      </c>
      <c r="BV3260" s="4" t="str">
        <f t="shared" si="4590"/>
        <v>BV$3241</v>
      </c>
      <c r="BW3260" s="4" t="str">
        <f t="shared" si="4590"/>
        <v>BW$3241</v>
      </c>
      <c r="BX3260" s="4" t="str">
        <f t="shared" si="4590"/>
        <v>BX$3241</v>
      </c>
      <c r="BY3260" s="4" t="str">
        <f t="shared" si="4590"/>
        <v>BY$3241</v>
      </c>
      <c r="BZ3260" s="4" t="str">
        <f t="shared" si="4590"/>
        <v>BZ$3241</v>
      </c>
      <c r="CA3260" s="4" t="str">
        <f t="shared" si="4590"/>
        <v>CA$3241</v>
      </c>
      <c r="CB3260" s="4" t="str">
        <f t="shared" si="4590"/>
        <v>CB$3241</v>
      </c>
      <c r="CC3260" s="4" t="str">
        <f t="shared" si="4590"/>
        <v>CC$3241</v>
      </c>
      <c r="CD3260" s="4" t="str">
        <f t="shared" si="4590"/>
        <v>CD$3241</v>
      </c>
      <c r="CE3260" s="4" t="str">
        <f t="shared" si="4590"/>
        <v>CE$3241</v>
      </c>
      <c r="CF3260" s="4" t="str">
        <f t="shared" ref="CF3260:CK3260" si="4591">ADDRESS(ROW(CF3241),COLUMN(CF3241),2)</f>
        <v>CF$3241</v>
      </c>
      <c r="CG3260" s="4" t="str">
        <f t="shared" si="4591"/>
        <v>CG$3241</v>
      </c>
      <c r="CH3260" s="4" t="str">
        <f t="shared" si="4591"/>
        <v>CH$3241</v>
      </c>
      <c r="CI3260" s="4" t="str">
        <f t="shared" si="4591"/>
        <v>CI$3241</v>
      </c>
      <c r="CJ3260" s="4" t="str">
        <f t="shared" si="4591"/>
        <v>CJ$3241</v>
      </c>
      <c r="CK3260" s="4" t="str">
        <f t="shared" si="4591"/>
        <v>CK$3241</v>
      </c>
      <c r="CL3260" s="4" t="str">
        <f t="shared" ref="CL3260" si="4592">ADDRESS(ROW(CL3241),COLUMN(CL3241),2)</f>
        <v>CL$3241</v>
      </c>
    </row>
    <row r="3261" spans="2:90" x14ac:dyDescent="0.4">
      <c r="B3261" s="132" t="str">
        <f>B3247</f>
        <v>Secondary volume driver</v>
      </c>
      <c r="D3261" t="s">
        <v>429</v>
      </c>
      <c r="E3261" s="8" t="str">
        <f t="shared" si="4565"/>
        <v>3261 DCOPS-IS</v>
      </c>
      <c r="G3261" t="s">
        <v>332</v>
      </c>
      <c r="H3261" s="12"/>
      <c r="I3261" s="60"/>
      <c r="J3261" s="60"/>
      <c r="K3261" s="15"/>
      <c r="L3261" s="15"/>
      <c r="M3261" s="15"/>
      <c r="N3261" s="15"/>
      <c r="O3261" s="15"/>
      <c r="P3261" s="15"/>
      <c r="R3261" s="15"/>
      <c r="S3261" s="175" t="str">
        <f t="shared" ref="S3261" si="4593">S3247</f>
        <v>S$15</v>
      </c>
      <c r="T3261" s="175" t="str">
        <f t="shared" ref="T3261:AX3261" si="4594">T3247</f>
        <v>T$15</v>
      </c>
      <c r="U3261" s="175" t="str">
        <f t="shared" si="4594"/>
        <v>U$15</v>
      </c>
      <c r="V3261" s="175" t="str">
        <f t="shared" si="4594"/>
        <v>V$15</v>
      </c>
      <c r="W3261" s="175" t="str">
        <f t="shared" si="4594"/>
        <v>W$15</v>
      </c>
      <c r="X3261" s="175" t="str">
        <f t="shared" si="4594"/>
        <v>X$15</v>
      </c>
      <c r="Y3261" s="175" t="str">
        <f t="shared" si="4594"/>
        <v>Y$15</v>
      </c>
      <c r="Z3261" s="175" t="str">
        <f t="shared" si="4594"/>
        <v>Z$15</v>
      </c>
      <c r="AA3261" s="175" t="str">
        <f t="shared" si="4594"/>
        <v>AA$15</v>
      </c>
      <c r="AB3261" s="175" t="str">
        <f t="shared" si="4594"/>
        <v>AB$15</v>
      </c>
      <c r="AC3261" s="175" t="str">
        <f t="shared" si="4594"/>
        <v>AC$15</v>
      </c>
      <c r="AD3261" s="175" t="str">
        <f t="shared" si="4594"/>
        <v>AD$15</v>
      </c>
      <c r="AE3261" s="175" t="str">
        <f t="shared" si="4594"/>
        <v>AE$15</v>
      </c>
      <c r="AF3261" s="175" t="str">
        <f t="shared" si="4594"/>
        <v>AF$15</v>
      </c>
      <c r="AG3261" s="175" t="str">
        <f t="shared" si="4594"/>
        <v>AG$15</v>
      </c>
      <c r="AH3261" s="175" t="str">
        <f t="shared" si="4594"/>
        <v>AH$15</v>
      </c>
      <c r="AI3261" s="175" t="str">
        <f t="shared" si="4594"/>
        <v>AI$15</v>
      </c>
      <c r="AJ3261" s="175" t="str">
        <f t="shared" si="4594"/>
        <v>AJ$15</v>
      </c>
      <c r="AK3261" s="175" t="str">
        <f t="shared" si="4594"/>
        <v>AK$15</v>
      </c>
      <c r="AL3261" s="175" t="str">
        <f t="shared" si="4594"/>
        <v>AL$15</v>
      </c>
      <c r="AM3261" s="175" t="str">
        <f t="shared" si="4594"/>
        <v>AM$15</v>
      </c>
      <c r="AN3261" s="175" t="str">
        <f t="shared" si="4594"/>
        <v>AN$15</v>
      </c>
      <c r="AO3261" s="175" t="str">
        <f t="shared" si="4594"/>
        <v>AO$15</v>
      </c>
      <c r="AP3261" s="175" t="str">
        <f t="shared" si="4594"/>
        <v>AP$15</v>
      </c>
      <c r="AQ3261" s="175" t="str">
        <f t="shared" si="4594"/>
        <v>AQ$15</v>
      </c>
      <c r="AR3261" s="175" t="str">
        <f t="shared" si="4594"/>
        <v>AR$15</v>
      </c>
      <c r="AS3261" s="175" t="str">
        <f t="shared" si="4594"/>
        <v>AS$15</v>
      </c>
      <c r="AT3261" s="175" t="str">
        <f t="shared" si="4594"/>
        <v>AT$15</v>
      </c>
      <c r="AU3261" s="175" t="str">
        <f t="shared" si="4594"/>
        <v>AU$15</v>
      </c>
      <c r="AV3261" s="175" t="str">
        <f t="shared" si="4594"/>
        <v>AV$15</v>
      </c>
      <c r="AW3261" s="175" t="str">
        <f t="shared" si="4594"/>
        <v>AW$15</v>
      </c>
      <c r="AX3261" s="175" t="str">
        <f t="shared" si="4594"/>
        <v>AX$15</v>
      </c>
      <c r="AY3261" s="175" t="str">
        <f t="shared" ref="AY3261:CD3261" si="4595">AY3247</f>
        <v>AY$15</v>
      </c>
      <c r="AZ3261" s="175" t="str">
        <f t="shared" si="4595"/>
        <v>AZ$15</v>
      </c>
      <c r="BA3261" s="175" t="str">
        <f t="shared" si="4595"/>
        <v>BA$15</v>
      </c>
      <c r="BB3261" s="175" t="str">
        <f t="shared" si="4595"/>
        <v>BB$15</v>
      </c>
      <c r="BC3261" s="175" t="str">
        <f t="shared" si="4595"/>
        <v>BC$15</v>
      </c>
      <c r="BD3261" s="175" t="str">
        <f t="shared" si="4595"/>
        <v>BD$15</v>
      </c>
      <c r="BE3261" s="175" t="str">
        <f t="shared" si="4595"/>
        <v>BE$15</v>
      </c>
      <c r="BF3261" s="175" t="str">
        <f t="shared" si="4595"/>
        <v>BF$15</v>
      </c>
      <c r="BG3261" s="175" t="str">
        <f t="shared" si="4595"/>
        <v>BG$15</v>
      </c>
      <c r="BH3261" s="175" t="str">
        <f t="shared" si="4595"/>
        <v>BH$15</v>
      </c>
      <c r="BI3261" s="175" t="str">
        <f t="shared" si="4595"/>
        <v>BI$15</v>
      </c>
      <c r="BJ3261" s="175" t="str">
        <f t="shared" si="4595"/>
        <v>BJ$15</v>
      </c>
      <c r="BK3261" s="175" t="str">
        <f t="shared" si="4595"/>
        <v>BK$15</v>
      </c>
      <c r="BL3261" s="175" t="str">
        <f t="shared" si="4595"/>
        <v>BL$15</v>
      </c>
      <c r="BM3261" s="175" t="str">
        <f t="shared" si="4595"/>
        <v>BM$15</v>
      </c>
      <c r="BN3261" s="175" t="str">
        <f t="shared" si="4595"/>
        <v>BN$15</v>
      </c>
      <c r="BO3261" s="175" t="str">
        <f t="shared" si="4595"/>
        <v>BO$15</v>
      </c>
      <c r="BP3261" s="175" t="str">
        <f t="shared" si="4595"/>
        <v>BP$15</v>
      </c>
      <c r="BQ3261" s="175" t="str">
        <f t="shared" si="4595"/>
        <v>BQ$15</v>
      </c>
      <c r="BR3261" s="175" t="str">
        <f t="shared" si="4595"/>
        <v>BR$15</v>
      </c>
      <c r="BS3261" s="175" t="str">
        <f t="shared" si="4595"/>
        <v>BS$15</v>
      </c>
      <c r="BT3261" s="175" t="str">
        <f t="shared" si="4595"/>
        <v>BT$15</v>
      </c>
      <c r="BU3261" s="175" t="str">
        <f t="shared" si="4595"/>
        <v>BU$15</v>
      </c>
      <c r="BV3261" s="175" t="str">
        <f t="shared" si="4595"/>
        <v>BV$15</v>
      </c>
      <c r="BW3261" s="175" t="str">
        <f t="shared" si="4595"/>
        <v>BW$15</v>
      </c>
      <c r="BX3261" s="175" t="str">
        <f t="shared" si="4595"/>
        <v>BX$15</v>
      </c>
      <c r="BY3261" s="175" t="str">
        <f t="shared" si="4595"/>
        <v>BY$15</v>
      </c>
      <c r="BZ3261" s="175" t="str">
        <f t="shared" si="4595"/>
        <v>BZ$15</v>
      </c>
      <c r="CA3261" s="175" t="str">
        <f t="shared" si="4595"/>
        <v>CA$15</v>
      </c>
      <c r="CB3261" s="175" t="str">
        <f t="shared" si="4595"/>
        <v>CB$15</v>
      </c>
      <c r="CC3261" s="175" t="str">
        <f t="shared" si="4595"/>
        <v>CC$15</v>
      </c>
      <c r="CD3261" s="175" t="str">
        <f t="shared" si="4595"/>
        <v>CD$15</v>
      </c>
      <c r="CE3261" s="175" t="str">
        <f t="shared" ref="CE3261:CK3261" si="4596">CE3247</f>
        <v>CE$15</v>
      </c>
      <c r="CF3261" s="175" t="str">
        <f t="shared" si="4596"/>
        <v>CF$15</v>
      </c>
      <c r="CG3261" s="175" t="str">
        <f t="shared" si="4596"/>
        <v>CG$15</v>
      </c>
      <c r="CH3261" s="175" t="str">
        <f t="shared" si="4596"/>
        <v>CH$15</v>
      </c>
      <c r="CI3261" s="175" t="str">
        <f t="shared" si="4596"/>
        <v>CI$15</v>
      </c>
      <c r="CJ3261" s="175" t="str">
        <f t="shared" si="4596"/>
        <v>CJ$15</v>
      </c>
      <c r="CK3261" s="175" t="str">
        <f t="shared" si="4596"/>
        <v>CK$15</v>
      </c>
      <c r="CL3261" s="175" t="str">
        <f t="shared" ref="CL3261" si="4597">CL3247</f>
        <v>CL$15</v>
      </c>
    </row>
    <row r="3263" spans="2:90" x14ac:dyDescent="0.4">
      <c r="B3263" s="171" t="s">
        <v>490</v>
      </c>
      <c r="E3263" s="8"/>
      <c r="H3263" s="170"/>
      <c r="I3263" s="172"/>
      <c r="J3263" s="172"/>
      <c r="K3263" s="193"/>
      <c r="L3263" s="193"/>
      <c r="M3263" s="193"/>
      <c r="N3263" s="193"/>
      <c r="O3263" s="193"/>
      <c r="P3263" s="193"/>
      <c r="R3263" s="194"/>
      <c r="S3263" s="170"/>
      <c r="T3263" s="170"/>
      <c r="U3263" s="170"/>
      <c r="V3263" s="170"/>
      <c r="W3263" s="170"/>
      <c r="X3263" s="170"/>
      <c r="Y3263" s="170"/>
      <c r="Z3263" s="170"/>
      <c r="AA3263" s="170"/>
      <c r="AB3263" s="170"/>
      <c r="AC3263" s="170"/>
      <c r="AD3263" s="170"/>
      <c r="AE3263" s="170"/>
      <c r="AF3263" s="170"/>
      <c r="AG3263" s="170"/>
      <c r="AH3263" s="170"/>
      <c r="AI3263" s="170"/>
      <c r="AJ3263" s="170"/>
      <c r="AK3263" s="170"/>
      <c r="AL3263" s="170"/>
      <c r="AM3263" s="170"/>
      <c r="AN3263" s="170"/>
      <c r="AO3263" s="170"/>
      <c r="AP3263" s="170"/>
      <c r="AQ3263" s="170"/>
      <c r="AR3263" s="170"/>
      <c r="AS3263" s="170"/>
      <c r="AT3263" s="170"/>
      <c r="AU3263" s="170"/>
      <c r="AV3263" s="170"/>
      <c r="AW3263" s="170"/>
      <c r="AX3263" s="170"/>
      <c r="AY3263" s="170"/>
      <c r="AZ3263" s="170"/>
      <c r="BA3263" s="170"/>
      <c r="BB3263" s="170"/>
      <c r="BC3263" s="170"/>
      <c r="BD3263" s="170"/>
      <c r="BE3263" s="170"/>
      <c r="BF3263" s="170"/>
      <c r="BG3263" s="170"/>
      <c r="BH3263" s="170"/>
      <c r="BI3263" s="170"/>
      <c r="BJ3263" s="170"/>
      <c r="BK3263" s="170"/>
      <c r="BL3263" s="170"/>
      <c r="BM3263" s="170"/>
      <c r="BN3263" s="170"/>
      <c r="BO3263" s="170"/>
      <c r="BP3263" s="170"/>
      <c r="BQ3263" s="170"/>
      <c r="BR3263" s="170"/>
      <c r="BS3263" s="170"/>
      <c r="BT3263" s="170"/>
      <c r="BU3263" s="170"/>
      <c r="BV3263" s="170"/>
      <c r="BW3263" s="170"/>
      <c r="BX3263" s="170"/>
      <c r="BY3263" s="170"/>
      <c r="BZ3263" s="170"/>
      <c r="CA3263" s="170"/>
      <c r="CB3263" s="170"/>
      <c r="CC3263" s="170"/>
      <c r="CD3263" s="170"/>
      <c r="CE3263" s="170"/>
      <c r="CF3263" s="170"/>
      <c r="CG3263" s="170"/>
      <c r="CH3263" s="170"/>
      <c r="CI3263" s="170"/>
      <c r="CJ3263" s="170"/>
      <c r="CK3263" s="170"/>
      <c r="CL3263" s="170"/>
    </row>
    <row r="3264" spans="2:90" x14ac:dyDescent="0.4">
      <c r="B3264" s="171" t="s">
        <v>492</v>
      </c>
      <c r="E3264" s="8"/>
      <c r="H3264" s="170"/>
      <c r="I3264" s="172"/>
      <c r="J3264" s="172"/>
      <c r="K3264" s="193"/>
      <c r="L3264" s="193"/>
      <c r="M3264" s="193"/>
      <c r="N3264" s="193"/>
      <c r="O3264" s="193"/>
      <c r="P3264" s="193"/>
      <c r="R3264" s="194"/>
      <c r="S3264" s="170"/>
      <c r="T3264" s="170"/>
      <c r="U3264" s="170"/>
      <c r="V3264" s="170"/>
      <c r="W3264" s="170"/>
      <c r="X3264" s="170"/>
      <c r="Y3264" s="170"/>
      <c r="Z3264" s="170"/>
      <c r="AA3264" s="170"/>
      <c r="AB3264" s="170"/>
      <c r="AC3264" s="170"/>
      <c r="AD3264" s="170"/>
      <c r="AE3264" s="170"/>
      <c r="AF3264" s="170"/>
      <c r="AG3264" s="170"/>
      <c r="AH3264" s="170"/>
      <c r="AI3264" s="170"/>
      <c r="AJ3264" s="170"/>
      <c r="AK3264" s="170"/>
      <c r="AL3264" s="170"/>
      <c r="AM3264" s="170"/>
      <c r="AN3264" s="170"/>
      <c r="AO3264" s="170"/>
      <c r="AP3264" s="170"/>
      <c r="AQ3264" s="170"/>
      <c r="AR3264" s="170"/>
      <c r="AS3264" s="170"/>
      <c r="AT3264" s="170"/>
      <c r="AU3264" s="170"/>
      <c r="AV3264" s="170"/>
      <c r="AW3264" s="170"/>
      <c r="AX3264" s="170"/>
      <c r="AY3264" s="170"/>
      <c r="AZ3264" s="170"/>
      <c r="BA3264" s="170"/>
      <c r="BB3264" s="170"/>
      <c r="BC3264" s="170"/>
      <c r="BD3264" s="170"/>
      <c r="BE3264" s="170"/>
      <c r="BF3264" s="170"/>
      <c r="BG3264" s="170"/>
      <c r="BH3264" s="170"/>
      <c r="BI3264" s="170"/>
      <c r="BJ3264" s="170"/>
      <c r="BK3264" s="170"/>
      <c r="BL3264" s="170"/>
      <c r="BM3264" s="170"/>
      <c r="BN3264" s="170"/>
      <c r="BO3264" s="170"/>
      <c r="BP3264" s="170"/>
      <c r="BQ3264" s="170"/>
      <c r="BR3264" s="170"/>
      <c r="BS3264" s="170"/>
      <c r="BT3264" s="170"/>
      <c r="BU3264" s="170"/>
      <c r="BV3264" s="170"/>
      <c r="BW3264" s="170"/>
      <c r="BX3264" s="170"/>
      <c r="BY3264" s="170"/>
      <c r="BZ3264" s="170"/>
      <c r="CA3264" s="170"/>
      <c r="CB3264" s="170"/>
      <c r="CC3264" s="170"/>
      <c r="CD3264" s="170"/>
      <c r="CE3264" s="170"/>
      <c r="CF3264" s="170"/>
      <c r="CG3264" s="170"/>
      <c r="CH3264" s="170"/>
      <c r="CI3264" s="170"/>
      <c r="CJ3264" s="170"/>
      <c r="CK3264" s="170"/>
      <c r="CL3264" s="170"/>
    </row>
    <row r="3265" spans="2:90" x14ac:dyDescent="0.4">
      <c r="B3265" s="171" t="s">
        <v>461</v>
      </c>
      <c r="E3265" s="8"/>
      <c r="H3265" s="170"/>
      <c r="I3265" s="172"/>
      <c r="J3265" s="172"/>
      <c r="K3265" s="193"/>
      <c r="L3265" s="193"/>
      <c r="M3265" s="193"/>
      <c r="N3265" s="193"/>
      <c r="O3265" s="193"/>
      <c r="P3265" s="193"/>
      <c r="R3265" s="194"/>
      <c r="S3265" s="195" t="str">
        <f t="shared" ref="S3265:CD3265" si="4598">S$16</f>
        <v>S$12</v>
      </c>
      <c r="T3265" s="195" t="str">
        <f t="shared" si="4598"/>
        <v>T$12</v>
      </c>
      <c r="U3265" s="195" t="str">
        <f t="shared" si="4598"/>
        <v>U$12</v>
      </c>
      <c r="V3265" s="195" t="str">
        <f t="shared" si="4598"/>
        <v>V$12</v>
      </c>
      <c r="W3265" s="195" t="str">
        <f t="shared" si="4598"/>
        <v>W$12</v>
      </c>
      <c r="X3265" s="195" t="str">
        <f t="shared" si="4598"/>
        <v>X$12</v>
      </c>
      <c r="Y3265" s="195" t="str">
        <f t="shared" si="4598"/>
        <v>Y$12</v>
      </c>
      <c r="Z3265" s="195" t="str">
        <f t="shared" si="4598"/>
        <v>Z$12</v>
      </c>
      <c r="AA3265" s="195" t="str">
        <f t="shared" si="4598"/>
        <v>AA$12</v>
      </c>
      <c r="AB3265" s="195" t="str">
        <f t="shared" si="4598"/>
        <v>AB$12</v>
      </c>
      <c r="AC3265" s="195" t="str">
        <f t="shared" si="4598"/>
        <v>AC$12</v>
      </c>
      <c r="AD3265" s="195" t="str">
        <f t="shared" si="4598"/>
        <v>AD$12</v>
      </c>
      <c r="AE3265" s="195" t="str">
        <f t="shared" si="4598"/>
        <v>AE$12</v>
      </c>
      <c r="AF3265" s="195" t="str">
        <f t="shared" si="4598"/>
        <v>AF$12</v>
      </c>
      <c r="AG3265" s="195" t="str">
        <f t="shared" si="4598"/>
        <v>AG$12</v>
      </c>
      <c r="AH3265" s="195" t="str">
        <f t="shared" si="4598"/>
        <v>AH$12</v>
      </c>
      <c r="AI3265" s="195" t="str">
        <f t="shared" si="4598"/>
        <v>AI$12</v>
      </c>
      <c r="AJ3265" s="195" t="str">
        <f t="shared" si="4598"/>
        <v>AJ$12</v>
      </c>
      <c r="AK3265" s="195" t="str">
        <f t="shared" si="4598"/>
        <v>AK$12</v>
      </c>
      <c r="AL3265" s="195" t="str">
        <f t="shared" si="4598"/>
        <v>AL$12</v>
      </c>
      <c r="AM3265" s="195" t="str">
        <f t="shared" si="4598"/>
        <v>AM$12</v>
      </c>
      <c r="AN3265" s="195" t="str">
        <f t="shared" si="4598"/>
        <v>AN$12</v>
      </c>
      <c r="AO3265" s="195" t="str">
        <f t="shared" si="4598"/>
        <v>AO$12</v>
      </c>
      <c r="AP3265" s="195" t="str">
        <f t="shared" si="4598"/>
        <v>AP$12</v>
      </c>
      <c r="AQ3265" s="195" t="str">
        <f t="shared" si="4598"/>
        <v>AQ$12</v>
      </c>
      <c r="AR3265" s="195" t="str">
        <f t="shared" si="4598"/>
        <v>AR$12</v>
      </c>
      <c r="AS3265" s="195" t="str">
        <f t="shared" si="4598"/>
        <v>AS$12</v>
      </c>
      <c r="AT3265" s="195" t="str">
        <f t="shared" si="4598"/>
        <v>AT$12</v>
      </c>
      <c r="AU3265" s="195" t="str">
        <f t="shared" si="4598"/>
        <v>AU$12</v>
      </c>
      <c r="AV3265" s="195" t="str">
        <f t="shared" si="4598"/>
        <v>AV$12</v>
      </c>
      <c r="AW3265" s="195" t="str">
        <f t="shared" si="4598"/>
        <v>AW$12</v>
      </c>
      <c r="AX3265" s="195" t="str">
        <f t="shared" si="4598"/>
        <v>AX$12</v>
      </c>
      <c r="AY3265" s="195" t="str">
        <f t="shared" si="4598"/>
        <v>AY$12</v>
      </c>
      <c r="AZ3265" s="195" t="str">
        <f t="shared" si="4598"/>
        <v>AZ$12</v>
      </c>
      <c r="BA3265" s="195" t="str">
        <f t="shared" si="4598"/>
        <v>BA$12</v>
      </c>
      <c r="BB3265" s="195" t="str">
        <f t="shared" si="4598"/>
        <v>BB$12</v>
      </c>
      <c r="BC3265" s="195" t="str">
        <f t="shared" si="4598"/>
        <v>BC$12</v>
      </c>
      <c r="BD3265" s="195" t="str">
        <f t="shared" si="4598"/>
        <v>BD$12</v>
      </c>
      <c r="BE3265" s="195" t="str">
        <f t="shared" si="4598"/>
        <v>BE$12</v>
      </c>
      <c r="BF3265" s="195" t="str">
        <f t="shared" si="4598"/>
        <v>BF$12</v>
      </c>
      <c r="BG3265" s="195" t="str">
        <f t="shared" si="4598"/>
        <v>BG$12</v>
      </c>
      <c r="BH3265" s="195" t="str">
        <f t="shared" si="4598"/>
        <v>BH$12</v>
      </c>
      <c r="BI3265" s="195" t="str">
        <f t="shared" si="4598"/>
        <v>BI$12</v>
      </c>
      <c r="BJ3265" s="195" t="str">
        <f t="shared" si="4598"/>
        <v>BJ$12</v>
      </c>
      <c r="BK3265" s="195" t="str">
        <f t="shared" si="4598"/>
        <v>BK$12</v>
      </c>
      <c r="BL3265" s="195" t="str">
        <f t="shared" si="4598"/>
        <v>BL$12</v>
      </c>
      <c r="BM3265" s="195" t="str">
        <f t="shared" si="4598"/>
        <v>BM$12</v>
      </c>
      <c r="BN3265" s="195" t="str">
        <f t="shared" si="4598"/>
        <v>BN$12</v>
      </c>
      <c r="BO3265" s="195" t="str">
        <f t="shared" si="4598"/>
        <v>BO$12</v>
      </c>
      <c r="BP3265" s="195" t="str">
        <f t="shared" si="4598"/>
        <v>BP$12</v>
      </c>
      <c r="BQ3265" s="195" t="str">
        <f t="shared" si="4598"/>
        <v>BQ$12</v>
      </c>
      <c r="BR3265" s="195" t="str">
        <f t="shared" si="4598"/>
        <v>BR$12</v>
      </c>
      <c r="BS3265" s="195" t="str">
        <f t="shared" si="4598"/>
        <v>BS$12</v>
      </c>
      <c r="BT3265" s="195" t="str">
        <f t="shared" si="4598"/>
        <v>BT$12</v>
      </c>
      <c r="BU3265" s="195" t="str">
        <f t="shared" si="4598"/>
        <v>BU$12</v>
      </c>
      <c r="BV3265" s="195" t="str">
        <f t="shared" si="4598"/>
        <v>BV$12</v>
      </c>
      <c r="BW3265" s="195" t="str">
        <f t="shared" si="4598"/>
        <v>BW$12</v>
      </c>
      <c r="BX3265" s="195" t="str">
        <f t="shared" si="4598"/>
        <v>BX$12</v>
      </c>
      <c r="BY3265" s="195" t="str">
        <f t="shared" si="4598"/>
        <v>BY$12</v>
      </c>
      <c r="BZ3265" s="195" t="str">
        <f t="shared" si="4598"/>
        <v>BZ$12</v>
      </c>
      <c r="CA3265" s="195" t="str">
        <f t="shared" si="4598"/>
        <v>CA$12</v>
      </c>
      <c r="CB3265" s="195" t="str">
        <f t="shared" si="4598"/>
        <v>CB$12</v>
      </c>
      <c r="CC3265" s="195" t="str">
        <f t="shared" si="4598"/>
        <v>CC$12</v>
      </c>
      <c r="CD3265" s="195" t="str">
        <f t="shared" si="4598"/>
        <v>CD$12</v>
      </c>
      <c r="CE3265" s="195" t="str">
        <f t="shared" ref="CE3265:CL3265" si="4599">CE$16</f>
        <v>CE$12</v>
      </c>
      <c r="CF3265" s="195" t="str">
        <f t="shared" si="4599"/>
        <v>CF$12</v>
      </c>
      <c r="CG3265" s="195" t="str">
        <f t="shared" si="4599"/>
        <v>CG$12</v>
      </c>
      <c r="CH3265" s="195" t="str">
        <f t="shared" si="4599"/>
        <v>CH$12</v>
      </c>
      <c r="CI3265" s="195" t="str">
        <f t="shared" si="4599"/>
        <v>CI$12</v>
      </c>
      <c r="CJ3265" s="195" t="str">
        <f t="shared" si="4599"/>
        <v>CJ$12</v>
      </c>
      <c r="CK3265" s="195" t="str">
        <f t="shared" si="4599"/>
        <v>CK$12</v>
      </c>
      <c r="CL3265" s="195" t="str">
        <f t="shared" si="4599"/>
        <v>CL$12</v>
      </c>
    </row>
    <row r="3266" spans="2:90" x14ac:dyDescent="0.4">
      <c r="B3266" s="171" t="s">
        <v>462</v>
      </c>
      <c r="E3266" s="8"/>
      <c r="H3266" s="196"/>
      <c r="I3266" s="197"/>
      <c r="J3266" s="197"/>
      <c r="K3266" s="198"/>
      <c r="L3266" s="198"/>
      <c r="M3266" s="198"/>
      <c r="N3266" s="198"/>
      <c r="O3266" s="198"/>
      <c r="P3266" s="198"/>
      <c r="R3266" s="198"/>
      <c r="S3266" s="195" t="str">
        <f t="shared" ref="S3266:CD3266" si="4600">S$17</f>
        <v>S$13</v>
      </c>
      <c r="T3266" s="195" t="str">
        <f t="shared" si="4600"/>
        <v>T$13</v>
      </c>
      <c r="U3266" s="195" t="str">
        <f t="shared" si="4600"/>
        <v>U$13</v>
      </c>
      <c r="V3266" s="195" t="str">
        <f t="shared" si="4600"/>
        <v>V$13</v>
      </c>
      <c r="W3266" s="195" t="str">
        <f t="shared" si="4600"/>
        <v>W$13</v>
      </c>
      <c r="X3266" s="195" t="str">
        <f t="shared" si="4600"/>
        <v>X$13</v>
      </c>
      <c r="Y3266" s="195" t="str">
        <f t="shared" si="4600"/>
        <v>Y$13</v>
      </c>
      <c r="Z3266" s="195" t="str">
        <f t="shared" si="4600"/>
        <v>Z$13</v>
      </c>
      <c r="AA3266" s="195" t="str">
        <f t="shared" si="4600"/>
        <v>AA$13</v>
      </c>
      <c r="AB3266" s="195" t="str">
        <f t="shared" si="4600"/>
        <v>AB$13</v>
      </c>
      <c r="AC3266" s="195" t="str">
        <f t="shared" si="4600"/>
        <v>AC$13</v>
      </c>
      <c r="AD3266" s="195" t="str">
        <f t="shared" si="4600"/>
        <v>AD$13</v>
      </c>
      <c r="AE3266" s="195" t="str">
        <f t="shared" si="4600"/>
        <v>AE$13</v>
      </c>
      <c r="AF3266" s="195" t="str">
        <f t="shared" si="4600"/>
        <v>AF$13</v>
      </c>
      <c r="AG3266" s="195" t="str">
        <f t="shared" si="4600"/>
        <v>AG$13</v>
      </c>
      <c r="AH3266" s="195" t="str">
        <f t="shared" si="4600"/>
        <v>AH$13</v>
      </c>
      <c r="AI3266" s="195" t="str">
        <f t="shared" si="4600"/>
        <v>AI$13</v>
      </c>
      <c r="AJ3266" s="195" t="str">
        <f t="shared" si="4600"/>
        <v>AJ$13</v>
      </c>
      <c r="AK3266" s="195" t="str">
        <f t="shared" si="4600"/>
        <v>AK$13</v>
      </c>
      <c r="AL3266" s="195" t="str">
        <f t="shared" si="4600"/>
        <v>AL$13</v>
      </c>
      <c r="AM3266" s="195" t="str">
        <f t="shared" si="4600"/>
        <v>AM$13</v>
      </c>
      <c r="AN3266" s="195" t="str">
        <f t="shared" si="4600"/>
        <v>AN$13</v>
      </c>
      <c r="AO3266" s="195" t="str">
        <f t="shared" si="4600"/>
        <v>AO$13</v>
      </c>
      <c r="AP3266" s="195" t="str">
        <f t="shared" si="4600"/>
        <v>AP$13</v>
      </c>
      <c r="AQ3266" s="195" t="str">
        <f t="shared" si="4600"/>
        <v>AQ$13</v>
      </c>
      <c r="AR3266" s="195" t="str">
        <f t="shared" si="4600"/>
        <v>AR$13</v>
      </c>
      <c r="AS3266" s="195" t="str">
        <f t="shared" si="4600"/>
        <v>AS$13</v>
      </c>
      <c r="AT3266" s="195" t="str">
        <f t="shared" si="4600"/>
        <v>AT$13</v>
      </c>
      <c r="AU3266" s="195" t="str">
        <f t="shared" si="4600"/>
        <v>AU$13</v>
      </c>
      <c r="AV3266" s="195" t="str">
        <f t="shared" si="4600"/>
        <v>AV$13</v>
      </c>
      <c r="AW3266" s="195" t="str">
        <f t="shared" si="4600"/>
        <v>AW$13</v>
      </c>
      <c r="AX3266" s="195" t="str">
        <f t="shared" si="4600"/>
        <v>AX$13</v>
      </c>
      <c r="AY3266" s="195" t="str">
        <f t="shared" si="4600"/>
        <v>AY$13</v>
      </c>
      <c r="AZ3266" s="195" t="str">
        <f t="shared" si="4600"/>
        <v>AZ$13</v>
      </c>
      <c r="BA3266" s="195" t="str">
        <f t="shared" si="4600"/>
        <v>BA$13</v>
      </c>
      <c r="BB3266" s="195" t="str">
        <f t="shared" si="4600"/>
        <v>BB$13</v>
      </c>
      <c r="BC3266" s="195" t="str">
        <f t="shared" si="4600"/>
        <v>BC$13</v>
      </c>
      <c r="BD3266" s="195" t="str">
        <f t="shared" si="4600"/>
        <v>BD$13</v>
      </c>
      <c r="BE3266" s="195" t="str">
        <f t="shared" si="4600"/>
        <v>BE$13</v>
      </c>
      <c r="BF3266" s="195" t="str">
        <f t="shared" si="4600"/>
        <v>BF$13</v>
      </c>
      <c r="BG3266" s="195" t="str">
        <f t="shared" si="4600"/>
        <v>BG$13</v>
      </c>
      <c r="BH3266" s="195" t="str">
        <f t="shared" si="4600"/>
        <v>BH$13</v>
      </c>
      <c r="BI3266" s="195" t="str">
        <f t="shared" si="4600"/>
        <v>BI$13</v>
      </c>
      <c r="BJ3266" s="195" t="str">
        <f t="shared" si="4600"/>
        <v>BJ$13</v>
      </c>
      <c r="BK3266" s="195" t="str">
        <f t="shared" si="4600"/>
        <v>BK$13</v>
      </c>
      <c r="BL3266" s="195" t="str">
        <f t="shared" si="4600"/>
        <v>BL$13</v>
      </c>
      <c r="BM3266" s="195" t="str">
        <f t="shared" si="4600"/>
        <v>BM$13</v>
      </c>
      <c r="BN3266" s="195" t="str">
        <f t="shared" si="4600"/>
        <v>BN$13</v>
      </c>
      <c r="BO3266" s="195" t="str">
        <f t="shared" si="4600"/>
        <v>BO$13</v>
      </c>
      <c r="BP3266" s="195" t="str">
        <f t="shared" si="4600"/>
        <v>BP$13</v>
      </c>
      <c r="BQ3266" s="195" t="str">
        <f t="shared" si="4600"/>
        <v>BQ$13</v>
      </c>
      <c r="BR3266" s="195" t="str">
        <f t="shared" si="4600"/>
        <v>BR$13</v>
      </c>
      <c r="BS3266" s="195" t="str">
        <f t="shared" si="4600"/>
        <v>BS$13</v>
      </c>
      <c r="BT3266" s="195" t="str">
        <f t="shared" si="4600"/>
        <v>BT$13</v>
      </c>
      <c r="BU3266" s="195" t="str">
        <f t="shared" si="4600"/>
        <v>BU$13</v>
      </c>
      <c r="BV3266" s="195" t="str">
        <f t="shared" si="4600"/>
        <v>BV$13</v>
      </c>
      <c r="BW3266" s="195" t="str">
        <f t="shared" si="4600"/>
        <v>BW$13</v>
      </c>
      <c r="BX3266" s="195" t="str">
        <f t="shared" si="4600"/>
        <v>BX$13</v>
      </c>
      <c r="BY3266" s="195" t="str">
        <f t="shared" si="4600"/>
        <v>BY$13</v>
      </c>
      <c r="BZ3266" s="195" t="str">
        <f t="shared" si="4600"/>
        <v>BZ$13</v>
      </c>
      <c r="CA3266" s="195" t="str">
        <f t="shared" si="4600"/>
        <v>CA$13</v>
      </c>
      <c r="CB3266" s="195" t="str">
        <f t="shared" si="4600"/>
        <v>CB$13</v>
      </c>
      <c r="CC3266" s="195" t="str">
        <f t="shared" si="4600"/>
        <v>CC$13</v>
      </c>
      <c r="CD3266" s="195" t="str">
        <f t="shared" si="4600"/>
        <v>CD$13</v>
      </c>
      <c r="CE3266" s="195" t="str">
        <f t="shared" ref="CE3266:CL3266" si="4601">CE$17</f>
        <v>CE$13</v>
      </c>
      <c r="CF3266" s="195" t="str">
        <f t="shared" si="4601"/>
        <v>CF$13</v>
      </c>
      <c r="CG3266" s="195" t="str">
        <f t="shared" si="4601"/>
        <v>CG$13</v>
      </c>
      <c r="CH3266" s="195" t="str">
        <f t="shared" si="4601"/>
        <v>CH$13</v>
      </c>
      <c r="CI3266" s="195" t="str">
        <f t="shared" si="4601"/>
        <v>CI$13</v>
      </c>
      <c r="CJ3266" s="195" t="str">
        <f t="shared" si="4601"/>
        <v>CJ$13</v>
      </c>
      <c r="CK3266" s="195" t="str">
        <f t="shared" si="4601"/>
        <v>CK$13</v>
      </c>
      <c r="CL3266" s="195" t="str">
        <f t="shared" si="4601"/>
        <v>CL$13</v>
      </c>
    </row>
    <row r="3267" spans="2:90" x14ac:dyDescent="0.4">
      <c r="B3267" s="171" t="s">
        <v>491</v>
      </c>
      <c r="E3267" s="8"/>
      <c r="H3267" s="196"/>
      <c r="I3267" s="197"/>
      <c r="J3267" s="197"/>
      <c r="K3267" s="198"/>
      <c r="L3267" s="198"/>
      <c r="M3267" s="198"/>
      <c r="N3267" s="198"/>
      <c r="O3267" s="198"/>
      <c r="P3267" s="198"/>
      <c r="R3267" s="198"/>
      <c r="S3267" s="186"/>
      <c r="T3267" s="186"/>
      <c r="U3267" s="186"/>
      <c r="V3267" s="186"/>
      <c r="W3267" s="186"/>
      <c r="X3267" s="186"/>
      <c r="Y3267" s="186"/>
      <c r="Z3267" s="186"/>
      <c r="AA3267" s="186"/>
      <c r="AB3267" s="186"/>
      <c r="AC3267" s="186"/>
      <c r="AD3267" s="186"/>
      <c r="AE3267" s="186"/>
      <c r="AF3267" s="186"/>
      <c r="AG3267" s="186"/>
      <c r="AH3267" s="186"/>
      <c r="AI3267" s="186"/>
      <c r="AJ3267" s="186"/>
      <c r="AK3267" s="186"/>
      <c r="AL3267" s="186"/>
      <c r="AM3267" s="186"/>
      <c r="AN3267" s="186"/>
      <c r="AO3267" s="186"/>
      <c r="AP3267" s="186"/>
      <c r="AQ3267" s="186"/>
      <c r="AR3267" s="186"/>
      <c r="AS3267" s="186"/>
      <c r="AT3267" s="186"/>
      <c r="AU3267" s="186"/>
      <c r="AV3267" s="186"/>
      <c r="AW3267" s="186"/>
      <c r="AX3267" s="186"/>
      <c r="AY3267" s="186"/>
      <c r="AZ3267" s="186"/>
      <c r="BA3267" s="186"/>
      <c r="BB3267" s="186"/>
      <c r="BC3267" s="186"/>
      <c r="BD3267" s="186"/>
      <c r="BE3267" s="186"/>
      <c r="BF3267" s="186"/>
      <c r="BG3267" s="186"/>
      <c r="BH3267" s="186"/>
      <c r="BI3267" s="186"/>
      <c r="BJ3267" s="186"/>
      <c r="BK3267" s="186"/>
      <c r="BL3267" s="186"/>
      <c r="BM3267" s="186"/>
      <c r="BN3267" s="186"/>
      <c r="BO3267" s="186"/>
      <c r="BP3267" s="186"/>
      <c r="BQ3267" s="186"/>
      <c r="BR3267" s="186"/>
      <c r="BS3267" s="186"/>
      <c r="BT3267" s="186"/>
      <c r="BU3267" s="186"/>
      <c r="BV3267" s="186"/>
      <c r="BW3267" s="186"/>
      <c r="BX3267" s="186"/>
      <c r="BY3267" s="186"/>
      <c r="BZ3267" s="186"/>
      <c r="CA3267" s="186"/>
      <c r="CB3267" s="186"/>
      <c r="CC3267" s="186"/>
      <c r="CD3267" s="186"/>
      <c r="CE3267" s="186"/>
      <c r="CF3267" s="186"/>
      <c r="CG3267" s="186"/>
      <c r="CH3267" s="186"/>
      <c r="CI3267" s="186"/>
      <c r="CJ3267" s="186"/>
      <c r="CK3267" s="186"/>
      <c r="CL3267" s="186"/>
    </row>
    <row r="3268" spans="2:90" x14ac:dyDescent="0.4">
      <c r="B3268" s="171" t="s">
        <v>505</v>
      </c>
      <c r="E3268" s="8"/>
      <c r="H3268" s="196"/>
      <c r="I3268" s="197"/>
      <c r="J3268" s="197"/>
      <c r="K3268" s="198"/>
      <c r="L3268" s="198"/>
      <c r="M3268" s="198"/>
      <c r="N3268" s="198"/>
      <c r="O3268" s="198"/>
      <c r="P3268" s="198"/>
      <c r="R3268" s="198"/>
      <c r="S3268" s="186"/>
      <c r="T3268" s="186"/>
      <c r="U3268" s="186"/>
      <c r="V3268" s="186"/>
      <c r="W3268" s="186"/>
      <c r="X3268" s="186"/>
      <c r="Y3268" s="186"/>
      <c r="Z3268" s="186"/>
      <c r="AA3268" s="186"/>
      <c r="AB3268" s="186"/>
      <c r="AC3268" s="186"/>
      <c r="AD3268" s="186"/>
      <c r="AE3268" s="186"/>
      <c r="AF3268" s="186"/>
      <c r="AG3268" s="186"/>
      <c r="AH3268" s="186"/>
      <c r="AI3268" s="186"/>
      <c r="AJ3268" s="186"/>
      <c r="AK3268" s="186"/>
      <c r="AL3268" s="186"/>
      <c r="AM3268" s="186"/>
      <c r="AN3268" s="186"/>
      <c r="AO3268" s="186"/>
      <c r="AP3268" s="186"/>
      <c r="AQ3268" s="186"/>
      <c r="AR3268" s="186"/>
      <c r="AS3268" s="186"/>
      <c r="AT3268" s="186"/>
      <c r="AU3268" s="186"/>
      <c r="AV3268" s="186"/>
      <c r="AW3268" s="186"/>
      <c r="AX3268" s="186"/>
      <c r="AY3268" s="186"/>
      <c r="AZ3268" s="186"/>
      <c r="BA3268" s="186"/>
      <c r="BB3268" s="186"/>
      <c r="BC3268" s="186"/>
      <c r="BD3268" s="186"/>
      <c r="BE3268" s="186"/>
      <c r="BF3268" s="186"/>
      <c r="BG3268" s="186"/>
      <c r="BH3268" s="186"/>
      <c r="BI3268" s="186"/>
      <c r="BJ3268" s="186"/>
      <c r="BK3268" s="186"/>
      <c r="BL3268" s="186"/>
      <c r="BM3268" s="186"/>
      <c r="BN3268" s="186"/>
      <c r="BO3268" s="186"/>
      <c r="BP3268" s="186"/>
      <c r="BQ3268" s="186"/>
      <c r="BR3268" s="186"/>
      <c r="BS3268" s="186"/>
      <c r="BT3268" s="186"/>
      <c r="BU3268" s="186"/>
      <c r="BV3268" s="186"/>
      <c r="BW3268" s="186"/>
      <c r="BX3268" s="186"/>
      <c r="BY3268" s="186"/>
      <c r="BZ3268" s="186"/>
      <c r="CA3268" s="186"/>
      <c r="CB3268" s="186"/>
      <c r="CC3268" s="186"/>
      <c r="CD3268" s="186"/>
      <c r="CE3268" s="186"/>
      <c r="CF3268" s="186"/>
      <c r="CG3268" s="186"/>
      <c r="CH3268" s="186"/>
      <c r="CI3268" s="186"/>
      <c r="CJ3268" s="186"/>
      <c r="CK3268" s="186"/>
      <c r="CL3268" s="186"/>
    </row>
    <row r="3269" spans="2:90" x14ac:dyDescent="0.4">
      <c r="B3269" s="171" t="s">
        <v>463</v>
      </c>
      <c r="E3269" s="8"/>
      <c r="H3269" s="196"/>
      <c r="I3269" s="197"/>
      <c r="J3269" s="197"/>
      <c r="K3269" s="198"/>
      <c r="L3269" s="198"/>
      <c r="M3269" s="198"/>
      <c r="N3269" s="198"/>
      <c r="O3269" s="198"/>
      <c r="P3269" s="198"/>
      <c r="R3269" s="198"/>
      <c r="S3269" s="186" t="str">
        <f t="shared" ref="S3269:CD3269" si="4602">S$18</f>
        <v>S$14</v>
      </c>
      <c r="T3269" s="186" t="str">
        <f t="shared" si="4602"/>
        <v>T$14</v>
      </c>
      <c r="U3269" s="186" t="str">
        <f t="shared" si="4602"/>
        <v>U$14</v>
      </c>
      <c r="V3269" s="186" t="str">
        <f t="shared" si="4602"/>
        <v>V$14</v>
      </c>
      <c r="W3269" s="186" t="str">
        <f t="shared" si="4602"/>
        <v>W$14</v>
      </c>
      <c r="X3269" s="186" t="str">
        <f t="shared" si="4602"/>
        <v>X$14</v>
      </c>
      <c r="Y3269" s="186" t="str">
        <f t="shared" si="4602"/>
        <v>Y$14</v>
      </c>
      <c r="Z3269" s="186" t="str">
        <f t="shared" si="4602"/>
        <v>Z$14</v>
      </c>
      <c r="AA3269" s="186" t="str">
        <f t="shared" si="4602"/>
        <v>AA$14</v>
      </c>
      <c r="AB3269" s="186" t="str">
        <f t="shared" si="4602"/>
        <v>AB$14</v>
      </c>
      <c r="AC3269" s="186" t="str">
        <f t="shared" si="4602"/>
        <v>AC$14</v>
      </c>
      <c r="AD3269" s="186" t="str">
        <f t="shared" si="4602"/>
        <v>AD$14</v>
      </c>
      <c r="AE3269" s="186" t="str">
        <f t="shared" si="4602"/>
        <v>AE$14</v>
      </c>
      <c r="AF3269" s="186" t="str">
        <f t="shared" si="4602"/>
        <v>AF$14</v>
      </c>
      <c r="AG3269" s="186" t="str">
        <f t="shared" si="4602"/>
        <v>AG$14</v>
      </c>
      <c r="AH3269" s="186" t="str">
        <f t="shared" si="4602"/>
        <v>AH$14</v>
      </c>
      <c r="AI3269" s="186" t="str">
        <f t="shared" si="4602"/>
        <v>AI$14</v>
      </c>
      <c r="AJ3269" s="186" t="str">
        <f t="shared" si="4602"/>
        <v>AJ$14</v>
      </c>
      <c r="AK3269" s="186" t="str">
        <f t="shared" si="4602"/>
        <v>AK$14</v>
      </c>
      <c r="AL3269" s="186" t="str">
        <f t="shared" si="4602"/>
        <v>AL$14</v>
      </c>
      <c r="AM3269" s="186" t="str">
        <f t="shared" si="4602"/>
        <v>AM$14</v>
      </c>
      <c r="AN3269" s="186" t="str">
        <f t="shared" si="4602"/>
        <v>AN$14</v>
      </c>
      <c r="AO3269" s="186" t="str">
        <f t="shared" si="4602"/>
        <v>AO$14</v>
      </c>
      <c r="AP3269" s="186" t="str">
        <f t="shared" si="4602"/>
        <v>AP$14</v>
      </c>
      <c r="AQ3269" s="186" t="str">
        <f t="shared" si="4602"/>
        <v>AQ$14</v>
      </c>
      <c r="AR3269" s="186" t="str">
        <f t="shared" si="4602"/>
        <v>AR$14</v>
      </c>
      <c r="AS3269" s="186" t="str">
        <f t="shared" si="4602"/>
        <v>AS$14</v>
      </c>
      <c r="AT3269" s="186" t="str">
        <f t="shared" si="4602"/>
        <v>AT$14</v>
      </c>
      <c r="AU3269" s="186" t="str">
        <f t="shared" si="4602"/>
        <v>AU$14</v>
      </c>
      <c r="AV3269" s="186" t="str">
        <f t="shared" si="4602"/>
        <v>AV$14</v>
      </c>
      <c r="AW3269" s="186" t="str">
        <f t="shared" si="4602"/>
        <v>AW$14</v>
      </c>
      <c r="AX3269" s="186" t="str">
        <f t="shared" si="4602"/>
        <v>AX$14</v>
      </c>
      <c r="AY3269" s="186" t="str">
        <f t="shared" si="4602"/>
        <v>AY$14</v>
      </c>
      <c r="AZ3269" s="186" t="str">
        <f t="shared" si="4602"/>
        <v>AZ$14</v>
      </c>
      <c r="BA3269" s="186" t="str">
        <f t="shared" si="4602"/>
        <v>BA$14</v>
      </c>
      <c r="BB3269" s="186" t="str">
        <f t="shared" si="4602"/>
        <v>BB$14</v>
      </c>
      <c r="BC3269" s="186" t="str">
        <f t="shared" si="4602"/>
        <v>BC$14</v>
      </c>
      <c r="BD3269" s="186" t="str">
        <f t="shared" si="4602"/>
        <v>BD$14</v>
      </c>
      <c r="BE3269" s="186" t="str">
        <f t="shared" si="4602"/>
        <v>BE$14</v>
      </c>
      <c r="BF3269" s="186" t="str">
        <f t="shared" si="4602"/>
        <v>BF$14</v>
      </c>
      <c r="BG3269" s="186" t="str">
        <f t="shared" si="4602"/>
        <v>BG$14</v>
      </c>
      <c r="BH3269" s="186" t="str">
        <f t="shared" si="4602"/>
        <v>BH$14</v>
      </c>
      <c r="BI3269" s="186" t="str">
        <f t="shared" si="4602"/>
        <v>BI$14</v>
      </c>
      <c r="BJ3269" s="186" t="str">
        <f t="shared" si="4602"/>
        <v>BJ$14</v>
      </c>
      <c r="BK3269" s="186" t="str">
        <f t="shared" si="4602"/>
        <v>BK$14</v>
      </c>
      <c r="BL3269" s="186" t="str">
        <f t="shared" si="4602"/>
        <v>BL$14</v>
      </c>
      <c r="BM3269" s="186" t="str">
        <f t="shared" si="4602"/>
        <v>BM$14</v>
      </c>
      <c r="BN3269" s="186" t="str">
        <f t="shared" si="4602"/>
        <v>BN$14</v>
      </c>
      <c r="BO3269" s="186" t="str">
        <f t="shared" si="4602"/>
        <v>BO$14</v>
      </c>
      <c r="BP3269" s="186" t="str">
        <f t="shared" si="4602"/>
        <v>BP$14</v>
      </c>
      <c r="BQ3269" s="186" t="str">
        <f t="shared" si="4602"/>
        <v>BQ$14</v>
      </c>
      <c r="BR3269" s="186" t="str">
        <f t="shared" si="4602"/>
        <v>BR$14</v>
      </c>
      <c r="BS3269" s="186" t="str">
        <f t="shared" si="4602"/>
        <v>BS$14</v>
      </c>
      <c r="BT3269" s="186" t="str">
        <f t="shared" si="4602"/>
        <v>BT$14</v>
      </c>
      <c r="BU3269" s="186" t="str">
        <f t="shared" si="4602"/>
        <v>BU$14</v>
      </c>
      <c r="BV3269" s="186" t="str">
        <f t="shared" si="4602"/>
        <v>BV$14</v>
      </c>
      <c r="BW3269" s="186" t="str">
        <f t="shared" si="4602"/>
        <v>BW$14</v>
      </c>
      <c r="BX3269" s="186" t="str">
        <f t="shared" si="4602"/>
        <v>BX$14</v>
      </c>
      <c r="BY3269" s="186" t="str">
        <f t="shared" si="4602"/>
        <v>BY$14</v>
      </c>
      <c r="BZ3269" s="186" t="str">
        <f t="shared" si="4602"/>
        <v>BZ$14</v>
      </c>
      <c r="CA3269" s="186" t="str">
        <f t="shared" si="4602"/>
        <v>CA$14</v>
      </c>
      <c r="CB3269" s="186" t="str">
        <f t="shared" si="4602"/>
        <v>CB$14</v>
      </c>
      <c r="CC3269" s="186" t="str">
        <f t="shared" si="4602"/>
        <v>CC$14</v>
      </c>
      <c r="CD3269" s="186" t="str">
        <f t="shared" si="4602"/>
        <v>CD$14</v>
      </c>
      <c r="CE3269" s="186" t="str">
        <f t="shared" ref="CE3269:CL3269" si="4603">CE$18</f>
        <v>CE$14</v>
      </c>
      <c r="CF3269" s="186" t="str">
        <f t="shared" si="4603"/>
        <v>CF$14</v>
      </c>
      <c r="CG3269" s="186" t="str">
        <f t="shared" si="4603"/>
        <v>CG$14</v>
      </c>
      <c r="CH3269" s="186" t="str">
        <f t="shared" si="4603"/>
        <v>CH$14</v>
      </c>
      <c r="CI3269" s="186" t="str">
        <f t="shared" si="4603"/>
        <v>CI$14</v>
      </c>
      <c r="CJ3269" s="186" t="str">
        <f t="shared" si="4603"/>
        <v>CJ$14</v>
      </c>
      <c r="CK3269" s="186" t="str">
        <f t="shared" si="4603"/>
        <v>CK$14</v>
      </c>
      <c r="CL3269" s="186" t="str">
        <f t="shared" si="4603"/>
        <v>CL$14</v>
      </c>
    </row>
    <row r="3270" spans="2:90" x14ac:dyDescent="0.4">
      <c r="B3270" s="171" t="s">
        <v>464</v>
      </c>
      <c r="E3270" s="8"/>
      <c r="H3270" s="196"/>
      <c r="I3270" s="197"/>
      <c r="J3270" s="197"/>
      <c r="K3270" s="198"/>
      <c r="L3270" s="198"/>
      <c r="M3270" s="198"/>
      <c r="N3270" s="198"/>
      <c r="O3270" s="198"/>
      <c r="P3270" s="198"/>
      <c r="R3270" s="198"/>
      <c r="S3270" s="186" t="str">
        <f t="shared" ref="S3270:CD3270" si="4604">S$19</f>
        <v>S$15</v>
      </c>
      <c r="T3270" s="186" t="str">
        <f t="shared" si="4604"/>
        <v>T$15</v>
      </c>
      <c r="U3270" s="186" t="str">
        <f t="shared" si="4604"/>
        <v>U$15</v>
      </c>
      <c r="V3270" s="186" t="str">
        <f t="shared" si="4604"/>
        <v>V$15</v>
      </c>
      <c r="W3270" s="186" t="str">
        <f t="shared" si="4604"/>
        <v>W$15</v>
      </c>
      <c r="X3270" s="186" t="str">
        <f t="shared" si="4604"/>
        <v>X$15</v>
      </c>
      <c r="Y3270" s="186" t="str">
        <f t="shared" si="4604"/>
        <v>Y$15</v>
      </c>
      <c r="Z3270" s="186" t="str">
        <f t="shared" si="4604"/>
        <v>Z$15</v>
      </c>
      <c r="AA3270" s="186" t="str">
        <f t="shared" si="4604"/>
        <v>AA$15</v>
      </c>
      <c r="AB3270" s="186" t="str">
        <f t="shared" si="4604"/>
        <v>AB$15</v>
      </c>
      <c r="AC3270" s="186" t="str">
        <f t="shared" si="4604"/>
        <v>AC$15</v>
      </c>
      <c r="AD3270" s="186" t="str">
        <f t="shared" si="4604"/>
        <v>AD$15</v>
      </c>
      <c r="AE3270" s="186" t="str">
        <f t="shared" si="4604"/>
        <v>AE$15</v>
      </c>
      <c r="AF3270" s="186" t="str">
        <f t="shared" si="4604"/>
        <v>AF$15</v>
      </c>
      <c r="AG3270" s="186" t="str">
        <f t="shared" si="4604"/>
        <v>AG$15</v>
      </c>
      <c r="AH3270" s="186" t="str">
        <f t="shared" si="4604"/>
        <v>AH$15</v>
      </c>
      <c r="AI3270" s="186" t="str">
        <f t="shared" si="4604"/>
        <v>AI$15</v>
      </c>
      <c r="AJ3270" s="186" t="str">
        <f t="shared" si="4604"/>
        <v>AJ$15</v>
      </c>
      <c r="AK3270" s="186" t="str">
        <f t="shared" si="4604"/>
        <v>AK$15</v>
      </c>
      <c r="AL3270" s="186" t="str">
        <f t="shared" si="4604"/>
        <v>AL$15</v>
      </c>
      <c r="AM3270" s="186" t="str">
        <f t="shared" si="4604"/>
        <v>AM$15</v>
      </c>
      <c r="AN3270" s="186" t="str">
        <f t="shared" si="4604"/>
        <v>AN$15</v>
      </c>
      <c r="AO3270" s="186" t="str">
        <f t="shared" si="4604"/>
        <v>AO$15</v>
      </c>
      <c r="AP3270" s="186" t="str">
        <f t="shared" si="4604"/>
        <v>AP$15</v>
      </c>
      <c r="AQ3270" s="186" t="str">
        <f t="shared" si="4604"/>
        <v>AQ$15</v>
      </c>
      <c r="AR3270" s="186" t="str">
        <f t="shared" si="4604"/>
        <v>AR$15</v>
      </c>
      <c r="AS3270" s="186" t="str">
        <f t="shared" si="4604"/>
        <v>AS$15</v>
      </c>
      <c r="AT3270" s="186" t="str">
        <f t="shared" si="4604"/>
        <v>AT$15</v>
      </c>
      <c r="AU3270" s="186" t="str">
        <f t="shared" si="4604"/>
        <v>AU$15</v>
      </c>
      <c r="AV3270" s="186" t="str">
        <f t="shared" si="4604"/>
        <v>AV$15</v>
      </c>
      <c r="AW3270" s="186" t="str">
        <f t="shared" si="4604"/>
        <v>AW$15</v>
      </c>
      <c r="AX3270" s="186" t="str">
        <f t="shared" si="4604"/>
        <v>AX$15</v>
      </c>
      <c r="AY3270" s="186" t="str">
        <f t="shared" si="4604"/>
        <v>AY$15</v>
      </c>
      <c r="AZ3270" s="186" t="str">
        <f t="shared" si="4604"/>
        <v>AZ$15</v>
      </c>
      <c r="BA3270" s="186" t="str">
        <f t="shared" si="4604"/>
        <v>BA$15</v>
      </c>
      <c r="BB3270" s="186" t="str">
        <f t="shared" si="4604"/>
        <v>BB$15</v>
      </c>
      <c r="BC3270" s="186" t="str">
        <f t="shared" si="4604"/>
        <v>BC$15</v>
      </c>
      <c r="BD3270" s="186" t="str">
        <f t="shared" si="4604"/>
        <v>BD$15</v>
      </c>
      <c r="BE3270" s="186" t="str">
        <f t="shared" si="4604"/>
        <v>BE$15</v>
      </c>
      <c r="BF3270" s="186" t="str">
        <f t="shared" si="4604"/>
        <v>BF$15</v>
      </c>
      <c r="BG3270" s="186" t="str">
        <f t="shared" si="4604"/>
        <v>BG$15</v>
      </c>
      <c r="BH3270" s="186" t="str">
        <f t="shared" si="4604"/>
        <v>BH$15</v>
      </c>
      <c r="BI3270" s="186" t="str">
        <f t="shared" si="4604"/>
        <v>BI$15</v>
      </c>
      <c r="BJ3270" s="186" t="str">
        <f t="shared" si="4604"/>
        <v>BJ$15</v>
      </c>
      <c r="BK3270" s="186" t="str">
        <f t="shared" si="4604"/>
        <v>BK$15</v>
      </c>
      <c r="BL3270" s="186" t="str">
        <f t="shared" si="4604"/>
        <v>BL$15</v>
      </c>
      <c r="BM3270" s="186" t="str">
        <f t="shared" si="4604"/>
        <v>BM$15</v>
      </c>
      <c r="BN3270" s="186" t="str">
        <f t="shared" si="4604"/>
        <v>BN$15</v>
      </c>
      <c r="BO3270" s="186" t="str">
        <f t="shared" si="4604"/>
        <v>BO$15</v>
      </c>
      <c r="BP3270" s="186" t="str">
        <f t="shared" si="4604"/>
        <v>BP$15</v>
      </c>
      <c r="BQ3270" s="186" t="str">
        <f t="shared" si="4604"/>
        <v>BQ$15</v>
      </c>
      <c r="BR3270" s="186" t="str">
        <f t="shared" si="4604"/>
        <v>BR$15</v>
      </c>
      <c r="BS3270" s="186" t="str">
        <f t="shared" si="4604"/>
        <v>BS$15</v>
      </c>
      <c r="BT3270" s="186" t="str">
        <f t="shared" si="4604"/>
        <v>BT$15</v>
      </c>
      <c r="BU3270" s="186" t="str">
        <f t="shared" si="4604"/>
        <v>BU$15</v>
      </c>
      <c r="BV3270" s="186" t="str">
        <f t="shared" si="4604"/>
        <v>BV$15</v>
      </c>
      <c r="BW3270" s="186" t="str">
        <f t="shared" si="4604"/>
        <v>BW$15</v>
      </c>
      <c r="BX3270" s="186" t="str">
        <f t="shared" si="4604"/>
        <v>BX$15</v>
      </c>
      <c r="BY3270" s="186" t="str">
        <f t="shared" si="4604"/>
        <v>BY$15</v>
      </c>
      <c r="BZ3270" s="186" t="str">
        <f t="shared" si="4604"/>
        <v>BZ$15</v>
      </c>
      <c r="CA3270" s="186" t="str">
        <f t="shared" si="4604"/>
        <v>CA$15</v>
      </c>
      <c r="CB3270" s="186" t="str">
        <f t="shared" si="4604"/>
        <v>CB$15</v>
      </c>
      <c r="CC3270" s="186" t="str">
        <f t="shared" si="4604"/>
        <v>CC$15</v>
      </c>
      <c r="CD3270" s="186" t="str">
        <f t="shared" si="4604"/>
        <v>CD$15</v>
      </c>
      <c r="CE3270" s="186" t="str">
        <f t="shared" ref="CE3270:CL3270" si="4605">CE$19</f>
        <v>CE$15</v>
      </c>
      <c r="CF3270" s="186" t="str">
        <f t="shared" si="4605"/>
        <v>CF$15</v>
      </c>
      <c r="CG3270" s="186" t="str">
        <f t="shared" si="4605"/>
        <v>CG$15</v>
      </c>
      <c r="CH3270" s="186" t="str">
        <f t="shared" si="4605"/>
        <v>CH$15</v>
      </c>
      <c r="CI3270" s="186" t="str">
        <f t="shared" si="4605"/>
        <v>CI$15</v>
      </c>
      <c r="CJ3270" s="186" t="str">
        <f t="shared" si="4605"/>
        <v>CJ$15</v>
      </c>
      <c r="CK3270" s="186" t="str">
        <f t="shared" si="4605"/>
        <v>CK$15</v>
      </c>
      <c r="CL3270" s="186" t="str">
        <f t="shared" si="4605"/>
        <v>CL$15</v>
      </c>
    </row>
    <row r="3271" spans="2:90" x14ac:dyDescent="0.4">
      <c r="B3271" s="70" t="s">
        <v>402</v>
      </c>
      <c r="C3271" s="31"/>
      <c r="D3271" t="s">
        <v>971</v>
      </c>
      <c r="E3271" s="8" t="str">
        <f t="shared" ref="E3271:E3322" si="4606">ROW()&amp;" "&amp;D3271</f>
        <v>3271 GPLP-IS</v>
      </c>
      <c r="F3271" t="s">
        <v>525</v>
      </c>
      <c r="G3271" s="31" t="s">
        <v>395</v>
      </c>
      <c r="H3271" s="48"/>
      <c r="I3271" s="285"/>
      <c r="J3271" s="285"/>
      <c r="K3271" s="48"/>
      <c r="L3271" s="48"/>
      <c r="M3271" s="48"/>
      <c r="N3271" s="48"/>
      <c r="O3271" s="48"/>
      <c r="P3271" s="48"/>
      <c r="R3271" s="70"/>
      <c r="S3271" s="286"/>
      <c r="T3271" s="286"/>
      <c r="U3271" s="286"/>
      <c r="V3271" s="286"/>
      <c r="W3271" s="286"/>
      <c r="X3271" s="286"/>
      <c r="Y3271" s="286"/>
      <c r="Z3271" s="286"/>
      <c r="AA3271" s="286"/>
      <c r="AB3271" s="286"/>
      <c r="AC3271" s="286"/>
      <c r="AD3271" s="286"/>
      <c r="AE3271" s="286"/>
      <c r="AF3271" s="286"/>
      <c r="AG3271" s="286"/>
      <c r="AH3271" s="286"/>
      <c r="AI3271" s="286"/>
      <c r="AJ3271" s="286"/>
      <c r="AK3271" s="286"/>
      <c r="AL3271" s="286"/>
      <c r="AM3271" s="286"/>
      <c r="AN3271" s="286"/>
      <c r="AO3271" s="286"/>
      <c r="AP3271" s="286"/>
      <c r="AQ3271" s="286"/>
      <c r="AR3271" s="286"/>
      <c r="AS3271" s="286"/>
      <c r="AT3271" s="286"/>
      <c r="AU3271" s="286"/>
      <c r="AV3271" s="286"/>
      <c r="AW3271" s="286"/>
      <c r="AX3271" s="286"/>
      <c r="AY3271" s="286"/>
      <c r="AZ3271" s="286"/>
      <c r="BA3271" s="286"/>
      <c r="BB3271" s="286"/>
      <c r="BC3271" s="286"/>
      <c r="BD3271" s="286"/>
      <c r="BE3271" s="286"/>
      <c r="BF3271" s="286"/>
      <c r="BG3271" s="286"/>
      <c r="BH3271" s="286"/>
      <c r="BI3271" s="286"/>
      <c r="BJ3271" s="286"/>
      <c r="BK3271" s="286"/>
      <c r="BL3271" s="286"/>
      <c r="BM3271" s="286"/>
      <c r="BN3271" s="286"/>
      <c r="BO3271" s="286"/>
      <c r="BP3271" s="286"/>
      <c r="BQ3271" s="286"/>
      <c r="BR3271" s="286"/>
      <c r="BS3271" s="286"/>
      <c r="BT3271" s="286"/>
      <c r="BU3271" s="286"/>
      <c r="BV3271" s="286"/>
      <c r="BW3271" s="286"/>
      <c r="BX3271" s="286"/>
      <c r="BY3271" s="286"/>
      <c r="BZ3271" s="286"/>
      <c r="CA3271" s="286"/>
      <c r="CB3271" s="286"/>
      <c r="CC3271" s="286"/>
      <c r="CD3271" s="286"/>
      <c r="CE3271" s="286"/>
      <c r="CF3271" s="286"/>
      <c r="CG3271" s="286"/>
      <c r="CH3271" s="286"/>
      <c r="CI3271" s="286"/>
      <c r="CJ3271" s="286"/>
      <c r="CK3271" s="286"/>
      <c r="CL3271" s="286"/>
    </row>
    <row r="3272" spans="2:90" x14ac:dyDescent="0.4">
      <c r="B3272" s="122" t="s">
        <v>972</v>
      </c>
      <c r="D3272" t="s">
        <v>971</v>
      </c>
      <c r="E3272" s="8" t="str">
        <f t="shared" si="4606"/>
        <v>3272 GPLP-IS</v>
      </c>
      <c r="G3272" t="str">
        <f t="shared" ref="G3272:G3314" si="4607">E3272</f>
        <v>3272 GPLP-IS</v>
      </c>
      <c r="H3272" s="31"/>
      <c r="I3272" s="73"/>
      <c r="J3272" s="73"/>
      <c r="K3272" s="121" t="e">
        <f ca="1">+'IS BS CF'!K$86+IFERROR('IS BS CF'!K$89,0)</f>
        <v>#REF!</v>
      </c>
      <c r="L3272" s="121" t="e">
        <f ca="1">+'IS BS CF'!L$86+IFERROR('IS BS CF'!L$89,0)</f>
        <v>#REF!</v>
      </c>
      <c r="M3272" s="121" t="e">
        <f ca="1">+'IS BS CF'!M$86+IFERROR('IS BS CF'!M$89,0)</f>
        <v>#REF!</v>
      </c>
      <c r="N3272" s="121" t="e">
        <f ca="1">+'IS BS CF'!N$86+IFERROR('IS BS CF'!N$89,0)</f>
        <v>#REF!</v>
      </c>
      <c r="O3272" s="121" t="e">
        <f ca="1">+'IS BS CF'!O$86+IFERROR('IS BS CF'!O$89,0)</f>
        <v>#REF!</v>
      </c>
      <c r="P3272" s="121" t="e">
        <f ca="1">+'IS BS CF'!P$86+IFERROR('IS BS CF'!P$89,0)</f>
        <v>#REF!</v>
      </c>
      <c r="Q3272" s="121">
        <f>+'IS BS CF'!Q$86+IFERROR('IS BS CF'!Q$89,0)</f>
        <v>0</v>
      </c>
      <c r="R3272" s="121">
        <f>+'IS BS CF'!R$86+IFERROR('IS BS CF'!R$89,0)</f>
        <v>0</v>
      </c>
      <c r="S3272" s="121" t="e">
        <f ca="1">+'IS BS CF'!S$86+IFERROR('IS BS CF'!S$89,0)</f>
        <v>#REF!</v>
      </c>
      <c r="T3272" s="121" t="e">
        <f ca="1">+'IS BS CF'!T$86+IFERROR('IS BS CF'!T$89,0)</f>
        <v>#REF!</v>
      </c>
      <c r="U3272" s="121" t="e">
        <f ca="1">+'IS BS CF'!U$86+IFERROR('IS BS CF'!U$89,0)</f>
        <v>#REF!</v>
      </c>
      <c r="V3272" s="121" t="e">
        <f ca="1">+'IS BS CF'!V$86+IFERROR('IS BS CF'!V$89,0)</f>
        <v>#REF!</v>
      </c>
      <c r="W3272" s="121" t="e">
        <f ca="1">+'IS BS CF'!W$86+IFERROR('IS BS CF'!W$89,0)</f>
        <v>#REF!</v>
      </c>
      <c r="X3272" s="121" t="e">
        <f ca="1">+'IS BS CF'!X$86+IFERROR('IS BS CF'!X$89,0)</f>
        <v>#REF!</v>
      </c>
      <c r="Y3272" s="121" t="e">
        <f ca="1">+'IS BS CF'!Y$86+IFERROR('IS BS CF'!Y$89,0)</f>
        <v>#REF!</v>
      </c>
      <c r="Z3272" s="121" t="e">
        <f ca="1">+'IS BS CF'!Z$86+IFERROR('IS BS CF'!Z$89,0)</f>
        <v>#REF!</v>
      </c>
      <c r="AA3272" s="121" t="e">
        <f ca="1">+'IS BS CF'!AA$86+IFERROR('IS BS CF'!AA$89,0)</f>
        <v>#REF!</v>
      </c>
      <c r="AB3272" s="121" t="e">
        <f ca="1">+'IS BS CF'!AB$86+IFERROR('IS BS CF'!AB$89,0)</f>
        <v>#REF!</v>
      </c>
      <c r="AC3272" s="121" t="e">
        <f ca="1">+'IS BS CF'!AC$86+IFERROR('IS BS CF'!AC$89,0)</f>
        <v>#REF!</v>
      </c>
      <c r="AD3272" s="121" t="e">
        <f ca="1">+'IS BS CF'!AD$86+IFERROR('IS BS CF'!AD$89,0)</f>
        <v>#REF!</v>
      </c>
      <c r="AE3272" s="121" t="e">
        <f ca="1">+'IS BS CF'!AE$86+IFERROR('IS BS CF'!AE$89,0)</f>
        <v>#REF!</v>
      </c>
      <c r="AF3272" s="121" t="e">
        <f ca="1">+'IS BS CF'!AF$86+IFERROR('IS BS CF'!AF$89,0)</f>
        <v>#REF!</v>
      </c>
      <c r="AG3272" s="121" t="e">
        <f ca="1">+'IS BS CF'!AG$86+IFERROR('IS BS CF'!AG$89,0)</f>
        <v>#REF!</v>
      </c>
      <c r="AH3272" s="121" t="e">
        <f ca="1">+'IS BS CF'!AH$86+IFERROR('IS BS CF'!AH$89,0)</f>
        <v>#REF!</v>
      </c>
      <c r="AI3272" s="121" t="e">
        <f ca="1">+'IS BS CF'!AI$86+IFERROR('IS BS CF'!AI$89,0)</f>
        <v>#REF!</v>
      </c>
      <c r="AJ3272" s="121" t="e">
        <f ca="1">+'IS BS CF'!AJ$86+IFERROR('IS BS CF'!AJ$89,0)</f>
        <v>#REF!</v>
      </c>
      <c r="AK3272" s="121" t="e">
        <f ca="1">+'IS BS CF'!AK$86+IFERROR('IS BS CF'!AK$89,0)</f>
        <v>#REF!</v>
      </c>
      <c r="AL3272" s="121" t="e">
        <f ca="1">+'IS BS CF'!AL$86+IFERROR('IS BS CF'!AL$89,0)</f>
        <v>#REF!</v>
      </c>
      <c r="AM3272" s="121" t="e">
        <f ca="1">+'IS BS CF'!AM$86+IFERROR('IS BS CF'!AM$89,0)</f>
        <v>#REF!</v>
      </c>
      <c r="AN3272" s="121" t="e">
        <f ca="1">+'IS BS CF'!AN$86+IFERROR('IS BS CF'!AN$89,0)</f>
        <v>#REF!</v>
      </c>
      <c r="AO3272" s="121" t="e">
        <f ca="1">+'IS BS CF'!AO$86+IFERROR('IS BS CF'!AO$89,0)</f>
        <v>#REF!</v>
      </c>
      <c r="AP3272" s="121" t="e">
        <f ca="1">+'IS BS CF'!AP$86+IFERROR('IS BS CF'!AP$89,0)</f>
        <v>#REF!</v>
      </c>
      <c r="AQ3272" s="121" t="e">
        <f ca="1">+'IS BS CF'!AQ$86+IFERROR('IS BS CF'!AQ$89,0)</f>
        <v>#REF!</v>
      </c>
      <c r="AR3272" s="121" t="e">
        <f ca="1">+'IS BS CF'!AR$86+IFERROR('IS BS CF'!AR$89,0)</f>
        <v>#REF!</v>
      </c>
      <c r="AS3272" s="121" t="e">
        <f ca="1">+'IS BS CF'!AS$86+IFERROR('IS BS CF'!AS$89,0)</f>
        <v>#REF!</v>
      </c>
      <c r="AT3272" s="121" t="e">
        <f ca="1">+'IS BS CF'!AT$86+IFERROR('IS BS CF'!AT$89,0)</f>
        <v>#REF!</v>
      </c>
      <c r="AU3272" s="121" t="e">
        <f ca="1">+'IS BS CF'!AU$86+IFERROR('IS BS CF'!AU$89,0)</f>
        <v>#REF!</v>
      </c>
      <c r="AV3272" s="121" t="e">
        <f ca="1">+'IS BS CF'!AV$86+IFERROR('IS BS CF'!AV$89,0)</f>
        <v>#REF!</v>
      </c>
      <c r="AW3272" s="121" t="e">
        <f ca="1">+'IS BS CF'!AW$86+IFERROR('IS BS CF'!AW$89,0)</f>
        <v>#REF!</v>
      </c>
      <c r="AX3272" s="121" t="e">
        <f ca="1">+'IS BS CF'!AX$86+IFERROR('IS BS CF'!AX$89,0)</f>
        <v>#REF!</v>
      </c>
      <c r="AY3272" s="121" t="e">
        <f ca="1">+'IS BS CF'!AY$86+IFERROR('IS BS CF'!AY$89,0)</f>
        <v>#REF!</v>
      </c>
      <c r="AZ3272" s="121" t="e">
        <f ca="1">+'IS BS CF'!AZ$86+IFERROR('IS BS CF'!AZ$89,0)</f>
        <v>#REF!</v>
      </c>
      <c r="BA3272" s="121" t="e">
        <f ca="1">+'IS BS CF'!BA$86+IFERROR('IS BS CF'!BA$89,0)</f>
        <v>#REF!</v>
      </c>
      <c r="BB3272" s="121" t="e">
        <f ca="1">+'IS BS CF'!BB$86+IFERROR('IS BS CF'!BB$89,0)</f>
        <v>#REF!</v>
      </c>
      <c r="BC3272" s="121" t="e">
        <f ca="1">+'IS BS CF'!BC$86+IFERROR('IS BS CF'!BC$89,0)</f>
        <v>#REF!</v>
      </c>
      <c r="BD3272" s="121" t="e">
        <f ca="1">+'IS BS CF'!BD$86+IFERROR('IS BS CF'!BD$89,0)</f>
        <v>#REF!</v>
      </c>
      <c r="BE3272" s="121" t="e">
        <f ca="1">+'IS BS CF'!BE$86+IFERROR('IS BS CF'!BE$89,0)</f>
        <v>#REF!</v>
      </c>
      <c r="BF3272" s="121" t="e">
        <f ca="1">+'IS BS CF'!BF$86+IFERROR('IS BS CF'!BF$89,0)</f>
        <v>#REF!</v>
      </c>
      <c r="BG3272" s="121" t="e">
        <f ca="1">+'IS BS CF'!BG$86+IFERROR('IS BS CF'!BG$89,0)</f>
        <v>#REF!</v>
      </c>
      <c r="BH3272" s="121" t="e">
        <f ca="1">+'IS BS CF'!BH$86+IFERROR('IS BS CF'!BH$89,0)</f>
        <v>#REF!</v>
      </c>
      <c r="BI3272" s="121" t="e">
        <f ca="1">+'IS BS CF'!BI$86+IFERROR('IS BS CF'!BI$89,0)</f>
        <v>#REF!</v>
      </c>
      <c r="BJ3272" s="121" t="e">
        <f ca="1">+'IS BS CF'!BJ$86+IFERROR('IS BS CF'!BJ$89,0)</f>
        <v>#REF!</v>
      </c>
      <c r="BK3272" s="121" t="e">
        <f ca="1">+'IS BS CF'!BK$86+IFERROR('IS BS CF'!BK$89,0)</f>
        <v>#REF!</v>
      </c>
      <c r="BL3272" s="121" t="e">
        <f ca="1">+'IS BS CF'!BL$86+IFERROR('IS BS CF'!BL$89,0)</f>
        <v>#REF!</v>
      </c>
      <c r="BM3272" s="121" t="e">
        <f ca="1">+'IS BS CF'!BM$86+IFERROR('IS BS CF'!BM$89,0)</f>
        <v>#REF!</v>
      </c>
      <c r="BN3272" s="121" t="e">
        <f ca="1">+'IS BS CF'!BN$86+IFERROR('IS BS CF'!BN$89,0)</f>
        <v>#REF!</v>
      </c>
      <c r="BO3272" s="121" t="e">
        <f ca="1">+'IS BS CF'!BO$86+IFERROR('IS BS CF'!BO$89,0)</f>
        <v>#REF!</v>
      </c>
      <c r="BP3272" s="121" t="e">
        <f ca="1">+'IS BS CF'!BP$86+IFERROR('IS BS CF'!BP$89,0)</f>
        <v>#REF!</v>
      </c>
      <c r="BQ3272" s="121" t="e">
        <f ca="1">+'IS BS CF'!BQ$86+IFERROR('IS BS CF'!BQ$89,0)</f>
        <v>#REF!</v>
      </c>
      <c r="BR3272" s="121" t="e">
        <f ca="1">+'IS BS CF'!BR$86+IFERROR('IS BS CF'!BR$89,0)</f>
        <v>#REF!</v>
      </c>
      <c r="BS3272" s="121" t="e">
        <f ca="1">+'IS BS CF'!BS$86+IFERROR('IS BS CF'!BS$89,0)</f>
        <v>#REF!</v>
      </c>
      <c r="BT3272" s="121" t="e">
        <f ca="1">+'IS BS CF'!BT$86+IFERROR('IS BS CF'!BT$89,0)</f>
        <v>#REF!</v>
      </c>
      <c r="BU3272" s="121" t="e">
        <f ca="1">+'IS BS CF'!BU$86+IFERROR('IS BS CF'!BU$89,0)</f>
        <v>#REF!</v>
      </c>
      <c r="BV3272" s="121" t="e">
        <f ca="1">+'IS BS CF'!BV$86+IFERROR('IS BS CF'!BV$89,0)</f>
        <v>#REF!</v>
      </c>
      <c r="BW3272" s="121" t="e">
        <f ca="1">+'IS BS CF'!BW$86+IFERROR('IS BS CF'!BW$89,0)</f>
        <v>#REF!</v>
      </c>
      <c r="BX3272" s="121" t="e">
        <f ca="1">+'IS BS CF'!BX$86+IFERROR('IS BS CF'!BX$89,0)</f>
        <v>#REF!</v>
      </c>
      <c r="BY3272" s="121" t="e">
        <f ca="1">+'IS BS CF'!BY$86+IFERROR('IS BS CF'!BY$89,0)</f>
        <v>#REF!</v>
      </c>
      <c r="BZ3272" s="121" t="e">
        <f ca="1">+'IS BS CF'!BZ$86+IFERROR('IS BS CF'!BZ$89,0)</f>
        <v>#REF!</v>
      </c>
      <c r="CA3272" s="121" t="e">
        <f ca="1">+'IS BS CF'!CA$86+IFERROR('IS BS CF'!CA$89,0)</f>
        <v>#REF!</v>
      </c>
      <c r="CB3272" s="121" t="e">
        <f ca="1">+'IS BS CF'!CB$86+IFERROR('IS BS CF'!CB$89,0)</f>
        <v>#REF!</v>
      </c>
      <c r="CC3272" s="121" t="e">
        <f ca="1">+'IS BS CF'!CC$86+IFERROR('IS BS CF'!CC$89,0)</f>
        <v>#REF!</v>
      </c>
      <c r="CD3272" s="121" t="e">
        <f ca="1">+'IS BS CF'!CD$86+IFERROR('IS BS CF'!CD$89,0)</f>
        <v>#REF!</v>
      </c>
      <c r="CE3272" s="121" t="e">
        <f ca="1">+'IS BS CF'!CE$86+IFERROR('IS BS CF'!CE$89,0)</f>
        <v>#REF!</v>
      </c>
      <c r="CF3272" s="121" t="e">
        <f ca="1">+'IS BS CF'!CF$86+IFERROR('IS BS CF'!CF$89,0)</f>
        <v>#REF!</v>
      </c>
      <c r="CG3272" s="121" t="e">
        <f ca="1">+'IS BS CF'!CG$86+IFERROR('IS BS CF'!CG$89,0)</f>
        <v>#REF!</v>
      </c>
      <c r="CH3272" s="121" t="e">
        <f ca="1">+'IS BS CF'!CH$86+IFERROR('IS BS CF'!CH$89,0)</f>
        <v>#REF!</v>
      </c>
      <c r="CI3272" s="121" t="e">
        <f ca="1">+'IS BS CF'!CI$86+IFERROR('IS BS CF'!CI$89,0)</f>
        <v>#REF!</v>
      </c>
      <c r="CJ3272" s="121" t="e">
        <f ca="1">+'IS BS CF'!CJ$86+IFERROR('IS BS CF'!CJ$89,0)</f>
        <v>#REF!</v>
      </c>
      <c r="CK3272" s="121" t="e">
        <f ca="1">+'IS BS CF'!CK$86+IFERROR('IS BS CF'!CK$89,0)</f>
        <v>#REF!</v>
      </c>
      <c r="CL3272" s="121" t="e">
        <f ca="1">+'IS BS CF'!CL$86+IFERROR('IS BS CF'!CL$89,0)</f>
        <v>#REF!</v>
      </c>
    </row>
    <row r="3273" spans="2:90" x14ac:dyDescent="0.4">
      <c r="B3273" s="67"/>
      <c r="D3273" t="s">
        <v>971</v>
      </c>
      <c r="E3273" s="8" t="str">
        <f t="shared" si="4606"/>
        <v>3273 GPLP-IS</v>
      </c>
      <c r="G3273" t="str">
        <f t="shared" si="4607"/>
        <v>3273 GPLP-IS</v>
      </c>
      <c r="H3273" s="31"/>
      <c r="I3273" s="73"/>
      <c r="J3273" s="73"/>
      <c r="K3273" s="31"/>
      <c r="L3273" s="31"/>
      <c r="M3273" s="31"/>
      <c r="N3273" s="31"/>
      <c r="O3273" s="31"/>
      <c r="P3273" s="31"/>
      <c r="R3273" s="67"/>
      <c r="S3273" s="67"/>
      <c r="T3273" s="67"/>
      <c r="U3273" s="67"/>
      <c r="V3273" s="67"/>
      <c r="W3273" s="67"/>
      <c r="X3273" s="67"/>
      <c r="Y3273" s="67"/>
      <c r="Z3273" s="67"/>
      <c r="AA3273" s="67"/>
      <c r="AB3273" s="67"/>
      <c r="AC3273" s="67"/>
      <c r="AD3273" s="67"/>
      <c r="AE3273" s="67"/>
      <c r="AF3273" s="67"/>
      <c r="AG3273" s="67"/>
      <c r="AH3273" s="67"/>
      <c r="AI3273" s="67"/>
      <c r="AJ3273" s="67"/>
      <c r="AK3273" s="67"/>
      <c r="AL3273" s="67"/>
      <c r="AM3273" s="67"/>
      <c r="AN3273" s="67"/>
      <c r="AO3273" s="67"/>
      <c r="AP3273" s="67"/>
      <c r="AQ3273" s="67"/>
      <c r="AR3273" s="67"/>
      <c r="AS3273" s="67"/>
      <c r="AT3273" s="67"/>
      <c r="AU3273" s="67"/>
      <c r="AV3273" s="67"/>
      <c r="AW3273" s="67"/>
      <c r="AX3273" s="67"/>
      <c r="AY3273" s="67"/>
      <c r="AZ3273" s="67"/>
      <c r="BA3273" s="67"/>
      <c r="BB3273" s="67"/>
      <c r="BC3273" s="67"/>
      <c r="BD3273" s="67"/>
      <c r="BE3273" s="67"/>
      <c r="BF3273" s="67"/>
      <c r="BG3273" s="67"/>
      <c r="BH3273" s="67"/>
      <c r="BI3273" s="67"/>
      <c r="BJ3273" s="67"/>
      <c r="BK3273" s="67"/>
      <c r="BL3273" s="67"/>
      <c r="BM3273" s="67"/>
      <c r="BN3273" s="67"/>
      <c r="BO3273" s="67"/>
      <c r="BP3273" s="67"/>
      <c r="BQ3273" s="67"/>
      <c r="BR3273" s="67"/>
      <c r="BS3273" s="67"/>
      <c r="BT3273" s="67"/>
      <c r="BU3273" s="67"/>
      <c r="BV3273" s="67"/>
      <c r="BW3273" s="67"/>
      <c r="BX3273" s="67"/>
      <c r="BY3273" s="67"/>
      <c r="BZ3273" s="67"/>
      <c r="CA3273" s="67"/>
      <c r="CB3273" s="67"/>
      <c r="CC3273" s="67"/>
      <c r="CD3273" s="67"/>
      <c r="CE3273" s="67"/>
      <c r="CF3273" s="67"/>
      <c r="CG3273" s="67"/>
      <c r="CH3273" s="67"/>
      <c r="CI3273" s="67"/>
      <c r="CJ3273" s="67"/>
      <c r="CK3273" s="67"/>
      <c r="CL3273" s="67"/>
    </row>
    <row r="3274" spans="2:90" x14ac:dyDescent="0.4">
      <c r="B3274" s="126" t="s">
        <v>927</v>
      </c>
      <c r="D3274" t="s">
        <v>971</v>
      </c>
      <c r="E3274" s="8" t="str">
        <f t="shared" ref="E3274:E3314" si="4608">ROW()&amp;" "&amp;D3274</f>
        <v>3274 GPLP-IS</v>
      </c>
      <c r="G3274" t="str">
        <f t="shared" si="4607"/>
        <v>3274 GPLP-IS</v>
      </c>
      <c r="I3274"/>
      <c r="J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row>
    <row r="3275" spans="2:90" x14ac:dyDescent="0.4">
      <c r="B3275" s="141" t="s">
        <v>975</v>
      </c>
      <c r="D3275" t="s">
        <v>971</v>
      </c>
      <c r="E3275" s="8" t="str">
        <f t="shared" si="4608"/>
        <v>3275 GPLP-IS</v>
      </c>
      <c r="G3275" t="str">
        <f t="shared" si="4607"/>
        <v>3275 GPLP-IS</v>
      </c>
      <c r="H3275" s="16">
        <v>0.05</v>
      </c>
      <c r="I3275" s="60"/>
      <c r="J3275" s="60"/>
      <c r="K3275" s="17"/>
      <c r="L3275" s="17"/>
      <c r="M3275" s="17"/>
      <c r="N3275" s="17"/>
      <c r="O3275" s="17"/>
      <c r="P3275" s="17"/>
      <c r="R3275" s="15"/>
      <c r="S3275" s="15"/>
      <c r="T3275" s="15"/>
      <c r="U3275" s="15"/>
      <c r="V3275" s="15"/>
      <c r="W3275" s="15"/>
      <c r="X3275" s="15"/>
      <c r="Y3275" s="15"/>
      <c r="Z3275" s="15"/>
      <c r="AA3275" s="15"/>
      <c r="AB3275" s="15"/>
      <c r="AC3275" s="15"/>
      <c r="AD3275" s="15"/>
      <c r="AE3275" s="15"/>
      <c r="AF3275" s="15"/>
      <c r="AG3275" s="15"/>
      <c r="AH3275" s="15"/>
      <c r="AI3275" s="15"/>
      <c r="AJ3275" s="15"/>
      <c r="AK3275" s="15"/>
      <c r="AL3275" s="15"/>
      <c r="AM3275" s="15"/>
      <c r="AN3275" s="15"/>
      <c r="AO3275" s="15"/>
      <c r="AP3275" s="15"/>
      <c r="AQ3275" s="15"/>
      <c r="AR3275" s="15"/>
      <c r="AS3275" s="15"/>
      <c r="AT3275" s="15"/>
      <c r="AU3275" s="15"/>
      <c r="AV3275" s="15"/>
      <c r="AW3275" s="15"/>
      <c r="AX3275" s="15"/>
      <c r="AY3275" s="15"/>
      <c r="AZ3275" s="15"/>
      <c r="BA3275" s="15"/>
      <c r="BB3275" s="15"/>
      <c r="BC3275" s="15"/>
      <c r="BD3275" s="15"/>
      <c r="BE3275" s="15"/>
      <c r="BF3275" s="15"/>
      <c r="BG3275" s="15"/>
      <c r="BH3275" s="15"/>
      <c r="BI3275" s="15"/>
      <c r="BJ3275" s="15"/>
      <c r="BK3275" s="15"/>
      <c r="BL3275" s="15"/>
      <c r="BM3275" s="15"/>
      <c r="BN3275" s="15"/>
      <c r="BO3275" s="15"/>
      <c r="BP3275" s="15"/>
      <c r="BQ3275" s="15"/>
      <c r="BR3275" s="15"/>
      <c r="BS3275" s="15"/>
      <c r="BT3275" s="15"/>
      <c r="BU3275" s="15"/>
      <c r="BV3275" s="15"/>
      <c r="BW3275" s="15"/>
      <c r="BX3275" s="15"/>
      <c r="BY3275" s="15"/>
      <c r="BZ3275" s="15"/>
      <c r="CA3275" s="15"/>
      <c r="CB3275" s="15"/>
      <c r="CC3275" s="15"/>
      <c r="CD3275" s="15"/>
      <c r="CE3275" s="15"/>
      <c r="CF3275" s="15"/>
      <c r="CG3275" s="15"/>
      <c r="CH3275" s="15"/>
      <c r="CI3275" s="15"/>
      <c r="CJ3275" s="15"/>
      <c r="CK3275" s="15"/>
      <c r="CL3275" s="15"/>
    </row>
    <row r="3276" spans="2:90" x14ac:dyDescent="0.4">
      <c r="B3276" s="141" t="s">
        <v>976</v>
      </c>
      <c r="D3276" t="s">
        <v>971</v>
      </c>
      <c r="E3276" s="8" t="str">
        <f t="shared" si="4608"/>
        <v>3276 GPLP-IS</v>
      </c>
      <c r="G3276" t="str">
        <f t="shared" si="4607"/>
        <v>3276 GPLP-IS</v>
      </c>
      <c r="H3276" s="16">
        <v>0.1</v>
      </c>
      <c r="I3276" s="78"/>
      <c r="J3276" s="78"/>
      <c r="K3276" s="33"/>
      <c r="L3276" s="33"/>
      <c r="M3276" s="33"/>
      <c r="N3276" s="33"/>
      <c r="O3276" s="33"/>
      <c r="P3276" s="33"/>
      <c r="R3276" s="33"/>
      <c r="S3276" s="33"/>
      <c r="T3276" s="33"/>
      <c r="U3276" s="33"/>
      <c r="V3276" s="33"/>
      <c r="W3276" s="33"/>
      <c r="X3276" s="33"/>
      <c r="Y3276" s="33"/>
      <c r="Z3276" s="33"/>
      <c r="AA3276" s="33"/>
      <c r="AB3276" s="33"/>
      <c r="AC3276" s="33"/>
      <c r="AD3276" s="33"/>
      <c r="AE3276" s="33"/>
      <c r="AF3276" s="33"/>
      <c r="AG3276" s="33"/>
      <c r="AH3276" s="33"/>
      <c r="AI3276" s="33"/>
      <c r="AJ3276" s="33"/>
      <c r="AK3276" s="33"/>
      <c r="AL3276" s="33"/>
      <c r="AM3276" s="33"/>
      <c r="AN3276" s="33"/>
      <c r="AO3276" s="33"/>
      <c r="AP3276" s="33"/>
      <c r="AQ3276" s="33"/>
      <c r="AR3276" s="33"/>
      <c r="AS3276" s="33"/>
      <c r="AT3276" s="33"/>
      <c r="AU3276" s="33"/>
      <c r="AV3276" s="33"/>
      <c r="AW3276" s="33"/>
      <c r="AX3276" s="33"/>
      <c r="AY3276" s="33"/>
      <c r="AZ3276" s="33"/>
      <c r="BA3276" s="33"/>
      <c r="BB3276" s="33"/>
      <c r="BC3276" s="33"/>
      <c r="BD3276" s="33"/>
      <c r="BE3276" s="33"/>
      <c r="BF3276" s="33"/>
      <c r="BG3276" s="33"/>
      <c r="BH3276" s="33"/>
      <c r="BI3276" s="33"/>
      <c r="BJ3276" s="33"/>
      <c r="BK3276" s="33"/>
      <c r="BL3276" s="33"/>
      <c r="BM3276" s="33"/>
      <c r="BN3276" s="33"/>
      <c r="BO3276" s="33"/>
      <c r="BP3276" s="33"/>
      <c r="BQ3276" s="33"/>
      <c r="BR3276" s="33"/>
      <c r="BS3276" s="33"/>
      <c r="BT3276" s="33"/>
      <c r="BU3276" s="33"/>
      <c r="BV3276" s="33"/>
      <c r="BW3276" s="33"/>
      <c r="BX3276" s="33"/>
      <c r="BY3276" s="33"/>
      <c r="BZ3276" s="33"/>
      <c r="CA3276" s="33"/>
      <c r="CB3276" s="33"/>
      <c r="CC3276" s="33"/>
      <c r="CD3276" s="33"/>
      <c r="CE3276" s="33"/>
      <c r="CF3276" s="33"/>
      <c r="CG3276" s="33"/>
      <c r="CH3276" s="33"/>
      <c r="CI3276" s="33"/>
      <c r="CJ3276" s="33"/>
      <c r="CK3276" s="33"/>
      <c r="CL3276" s="33"/>
    </row>
    <row r="3277" spans="2:90" x14ac:dyDescent="0.4">
      <c r="B3277" s="141" t="s">
        <v>977</v>
      </c>
      <c r="D3277" t="s">
        <v>971</v>
      </c>
      <c r="E3277" s="8" t="str">
        <f t="shared" si="4608"/>
        <v>3277 GPLP-IS</v>
      </c>
      <c r="G3277" t="str">
        <f t="shared" si="4607"/>
        <v>3277 GPLP-IS</v>
      </c>
      <c r="H3277" s="16">
        <v>0.2</v>
      </c>
      <c r="I3277" s="78"/>
      <c r="J3277" s="78"/>
      <c r="K3277" s="33"/>
      <c r="L3277" s="33"/>
      <c r="M3277" s="33"/>
      <c r="N3277" s="33"/>
      <c r="O3277" s="33"/>
      <c r="P3277" s="33"/>
      <c r="R3277" s="33"/>
      <c r="S3277" s="33"/>
      <c r="T3277" s="33"/>
      <c r="U3277" s="33"/>
      <c r="V3277" s="33"/>
      <c r="W3277" s="33"/>
      <c r="X3277" s="33"/>
      <c r="Y3277" s="33"/>
      <c r="Z3277" s="33"/>
      <c r="AA3277" s="33"/>
      <c r="AB3277" s="33"/>
      <c r="AC3277" s="33"/>
      <c r="AD3277" s="33"/>
      <c r="AE3277" s="33"/>
      <c r="AF3277" s="33"/>
      <c r="AG3277" s="33"/>
      <c r="AH3277" s="33"/>
      <c r="AI3277" s="33"/>
      <c r="AJ3277" s="33"/>
      <c r="AK3277" s="33"/>
      <c r="AL3277" s="33"/>
      <c r="AM3277" s="33"/>
      <c r="AN3277" s="33"/>
      <c r="AO3277" s="33"/>
      <c r="AP3277" s="33"/>
      <c r="AQ3277" s="33"/>
      <c r="AR3277" s="33"/>
      <c r="AS3277" s="33"/>
      <c r="AT3277" s="33"/>
      <c r="AU3277" s="33"/>
      <c r="AV3277" s="33"/>
      <c r="AW3277" s="33"/>
      <c r="AX3277" s="33"/>
      <c r="AY3277" s="33"/>
      <c r="AZ3277" s="33"/>
      <c r="BA3277" s="33"/>
      <c r="BB3277" s="33"/>
      <c r="BC3277" s="33"/>
      <c r="BD3277" s="33"/>
      <c r="BE3277" s="33"/>
      <c r="BF3277" s="33"/>
      <c r="BG3277" s="33"/>
      <c r="BH3277" s="33"/>
      <c r="BI3277" s="33"/>
      <c r="BJ3277" s="33"/>
      <c r="BK3277" s="33"/>
      <c r="BL3277" s="33"/>
      <c r="BM3277" s="33"/>
      <c r="BN3277" s="33"/>
      <c r="BO3277" s="33"/>
      <c r="BP3277" s="33"/>
      <c r="BQ3277" s="33"/>
      <c r="BR3277" s="33"/>
      <c r="BS3277" s="33"/>
      <c r="BT3277" s="33"/>
      <c r="BU3277" s="33"/>
      <c r="BV3277" s="33"/>
      <c r="BW3277" s="33"/>
      <c r="BX3277" s="33"/>
      <c r="BY3277" s="33"/>
      <c r="BZ3277" s="33"/>
      <c r="CA3277" s="33"/>
      <c r="CB3277" s="33"/>
      <c r="CC3277" s="33"/>
      <c r="CD3277" s="33"/>
      <c r="CE3277" s="33"/>
      <c r="CF3277" s="33"/>
      <c r="CG3277" s="33"/>
      <c r="CH3277" s="33"/>
      <c r="CI3277" s="33"/>
      <c r="CJ3277" s="33"/>
      <c r="CK3277" s="33"/>
      <c r="CL3277" s="33"/>
    </row>
    <row r="3278" spans="2:90" x14ac:dyDescent="0.4">
      <c r="B3278" s="141"/>
      <c r="D3278" t="s">
        <v>971</v>
      </c>
      <c r="E3278" s="8" t="str">
        <f t="shared" si="4608"/>
        <v>3278 GPLP-IS</v>
      </c>
      <c r="G3278" t="str">
        <f t="shared" si="4607"/>
        <v>3278 GPLP-IS</v>
      </c>
      <c r="H3278" s="16"/>
      <c r="I3278" s="78"/>
      <c r="J3278" s="78"/>
      <c r="K3278" s="33"/>
      <c r="L3278" s="33"/>
      <c r="M3278" s="33"/>
      <c r="N3278" s="33"/>
      <c r="O3278" s="33"/>
      <c r="P3278" s="33"/>
      <c r="R3278" s="33"/>
      <c r="S3278" s="33"/>
      <c r="T3278" s="33"/>
      <c r="U3278" s="33"/>
      <c r="V3278" s="33"/>
      <c r="W3278" s="33"/>
      <c r="X3278" s="33"/>
      <c r="Y3278" s="33"/>
      <c r="Z3278" s="33"/>
      <c r="AA3278" s="33"/>
      <c r="AB3278" s="33"/>
      <c r="AC3278" s="33"/>
      <c r="AD3278" s="33"/>
      <c r="AE3278" s="33"/>
      <c r="AF3278" s="33"/>
      <c r="AG3278" s="33"/>
      <c r="AH3278" s="33"/>
      <c r="AI3278" s="33"/>
      <c r="AJ3278" s="33"/>
      <c r="AK3278" s="33"/>
      <c r="AL3278" s="33"/>
      <c r="AM3278" s="33"/>
      <c r="AN3278" s="33"/>
      <c r="AO3278" s="33"/>
      <c r="AP3278" s="33"/>
      <c r="AQ3278" s="33"/>
      <c r="AR3278" s="33"/>
      <c r="AS3278" s="33"/>
      <c r="AT3278" s="33"/>
      <c r="AU3278" s="33"/>
      <c r="AV3278" s="33"/>
      <c r="AW3278" s="33"/>
      <c r="AX3278" s="33"/>
      <c r="AY3278" s="33"/>
      <c r="AZ3278" s="33"/>
      <c r="BA3278" s="33"/>
      <c r="BB3278" s="33"/>
      <c r="BC3278" s="33"/>
      <c r="BD3278" s="33"/>
      <c r="BE3278" s="33"/>
      <c r="BF3278" s="33"/>
      <c r="BG3278" s="33"/>
      <c r="BH3278" s="33"/>
      <c r="BI3278" s="33"/>
      <c r="BJ3278" s="33"/>
      <c r="BK3278" s="33"/>
      <c r="BL3278" s="33"/>
      <c r="BM3278" s="33"/>
      <c r="BN3278" s="33"/>
      <c r="BO3278" s="33"/>
      <c r="BP3278" s="33"/>
      <c r="BQ3278" s="33"/>
      <c r="BR3278" s="33"/>
      <c r="BS3278" s="33"/>
      <c r="BT3278" s="33"/>
      <c r="BU3278" s="33"/>
      <c r="BV3278" s="33"/>
      <c r="BW3278" s="33"/>
      <c r="BX3278" s="33"/>
      <c r="BY3278" s="33"/>
      <c r="BZ3278" s="33"/>
      <c r="CA3278" s="33"/>
      <c r="CB3278" s="33"/>
      <c r="CC3278" s="33"/>
      <c r="CD3278" s="33"/>
      <c r="CE3278" s="33"/>
      <c r="CF3278" s="33"/>
      <c r="CG3278" s="33"/>
      <c r="CH3278" s="33"/>
      <c r="CI3278" s="33"/>
      <c r="CJ3278" s="33"/>
      <c r="CK3278" s="33"/>
      <c r="CL3278" s="33"/>
    </row>
    <row r="3279" spans="2:90" x14ac:dyDescent="0.4">
      <c r="B3279" s="123" t="s">
        <v>985</v>
      </c>
      <c r="D3279" t="s">
        <v>971</v>
      </c>
      <c r="E3279" s="8" t="str">
        <f t="shared" si="4608"/>
        <v>3279 GPLP-IS</v>
      </c>
      <c r="G3279" t="str">
        <f t="shared" si="4607"/>
        <v>3279 GPLP-IS</v>
      </c>
      <c r="H3279" s="16"/>
      <c r="I3279" s="78"/>
      <c r="J3279" s="33"/>
      <c r="K3279" s="33"/>
      <c r="L3279" s="33"/>
      <c r="M3279" s="33"/>
      <c r="N3279" s="33"/>
      <c r="O3279" s="33"/>
      <c r="P3279" s="33"/>
      <c r="R3279" s="33"/>
      <c r="S3279" s="33">
        <f t="shared" ref="S3279" si="4609">-+S3282*$H$3275/12</f>
        <v>0</v>
      </c>
      <c r="T3279" s="33" t="e">
        <f t="shared" ref="T3279:AX3279" ca="1" si="4610">-+T3282*$H$3275/12</f>
        <v>#REF!</v>
      </c>
      <c r="U3279" s="33" t="e">
        <f t="shared" ca="1" si="4610"/>
        <v>#REF!</v>
      </c>
      <c r="V3279" s="33" t="e">
        <f t="shared" ca="1" si="4610"/>
        <v>#REF!</v>
      </c>
      <c r="W3279" s="33" t="e">
        <f t="shared" ca="1" si="4610"/>
        <v>#REF!</v>
      </c>
      <c r="X3279" s="33" t="e">
        <f t="shared" ca="1" si="4610"/>
        <v>#REF!</v>
      </c>
      <c r="Y3279" s="33" t="e">
        <f t="shared" ca="1" si="4610"/>
        <v>#REF!</v>
      </c>
      <c r="Z3279" s="33" t="e">
        <f t="shared" ca="1" si="4610"/>
        <v>#REF!</v>
      </c>
      <c r="AA3279" s="33" t="e">
        <f t="shared" ca="1" si="4610"/>
        <v>#REF!</v>
      </c>
      <c r="AB3279" s="33" t="e">
        <f t="shared" ca="1" si="4610"/>
        <v>#REF!</v>
      </c>
      <c r="AC3279" s="33" t="e">
        <f t="shared" ca="1" si="4610"/>
        <v>#REF!</v>
      </c>
      <c r="AD3279" s="33" t="e">
        <f t="shared" ca="1" si="4610"/>
        <v>#REF!</v>
      </c>
      <c r="AE3279" s="33" t="e">
        <f t="shared" ca="1" si="4610"/>
        <v>#REF!</v>
      </c>
      <c r="AF3279" s="33" t="e">
        <f t="shared" ca="1" si="4610"/>
        <v>#REF!</v>
      </c>
      <c r="AG3279" s="33" t="e">
        <f t="shared" ca="1" si="4610"/>
        <v>#REF!</v>
      </c>
      <c r="AH3279" s="33" t="e">
        <f t="shared" ca="1" si="4610"/>
        <v>#REF!</v>
      </c>
      <c r="AI3279" s="33" t="e">
        <f t="shared" ca="1" si="4610"/>
        <v>#REF!</v>
      </c>
      <c r="AJ3279" s="33" t="e">
        <f t="shared" ca="1" si="4610"/>
        <v>#REF!</v>
      </c>
      <c r="AK3279" s="33" t="e">
        <f t="shared" ca="1" si="4610"/>
        <v>#REF!</v>
      </c>
      <c r="AL3279" s="33" t="e">
        <f t="shared" ca="1" si="4610"/>
        <v>#REF!</v>
      </c>
      <c r="AM3279" s="33" t="e">
        <f t="shared" ca="1" si="4610"/>
        <v>#REF!</v>
      </c>
      <c r="AN3279" s="33" t="e">
        <f t="shared" ca="1" si="4610"/>
        <v>#REF!</v>
      </c>
      <c r="AO3279" s="33" t="e">
        <f t="shared" ca="1" si="4610"/>
        <v>#REF!</v>
      </c>
      <c r="AP3279" s="33" t="e">
        <f t="shared" ca="1" si="4610"/>
        <v>#REF!</v>
      </c>
      <c r="AQ3279" s="33" t="e">
        <f t="shared" ca="1" si="4610"/>
        <v>#REF!</v>
      </c>
      <c r="AR3279" s="33" t="e">
        <f t="shared" ca="1" si="4610"/>
        <v>#REF!</v>
      </c>
      <c r="AS3279" s="33" t="e">
        <f t="shared" ca="1" si="4610"/>
        <v>#REF!</v>
      </c>
      <c r="AT3279" s="33" t="e">
        <f t="shared" ca="1" si="4610"/>
        <v>#REF!</v>
      </c>
      <c r="AU3279" s="33" t="e">
        <f t="shared" ca="1" si="4610"/>
        <v>#REF!</v>
      </c>
      <c r="AV3279" s="33" t="e">
        <f t="shared" ca="1" si="4610"/>
        <v>#REF!</v>
      </c>
      <c r="AW3279" s="33" t="e">
        <f t="shared" ca="1" si="4610"/>
        <v>#REF!</v>
      </c>
      <c r="AX3279" s="33" t="e">
        <f t="shared" ca="1" si="4610"/>
        <v>#REF!</v>
      </c>
      <c r="AY3279" s="33" t="e">
        <f t="shared" ref="AY3279:CD3279" ca="1" si="4611">-+AY3282*$H$3275/12</f>
        <v>#REF!</v>
      </c>
      <c r="AZ3279" s="33" t="e">
        <f t="shared" ca="1" si="4611"/>
        <v>#REF!</v>
      </c>
      <c r="BA3279" s="33" t="e">
        <f t="shared" ca="1" si="4611"/>
        <v>#REF!</v>
      </c>
      <c r="BB3279" s="33" t="e">
        <f t="shared" ca="1" si="4611"/>
        <v>#REF!</v>
      </c>
      <c r="BC3279" s="33" t="e">
        <f t="shared" ca="1" si="4611"/>
        <v>#REF!</v>
      </c>
      <c r="BD3279" s="33" t="e">
        <f t="shared" ca="1" si="4611"/>
        <v>#REF!</v>
      </c>
      <c r="BE3279" s="33" t="e">
        <f t="shared" ca="1" si="4611"/>
        <v>#REF!</v>
      </c>
      <c r="BF3279" s="33" t="e">
        <f t="shared" ca="1" si="4611"/>
        <v>#REF!</v>
      </c>
      <c r="BG3279" s="33" t="e">
        <f t="shared" ca="1" si="4611"/>
        <v>#REF!</v>
      </c>
      <c r="BH3279" s="33" t="e">
        <f t="shared" ca="1" si="4611"/>
        <v>#REF!</v>
      </c>
      <c r="BI3279" s="33" t="e">
        <f t="shared" ca="1" si="4611"/>
        <v>#REF!</v>
      </c>
      <c r="BJ3279" s="33" t="e">
        <f t="shared" ca="1" si="4611"/>
        <v>#REF!</v>
      </c>
      <c r="BK3279" s="33" t="e">
        <f t="shared" ca="1" si="4611"/>
        <v>#REF!</v>
      </c>
      <c r="BL3279" s="33" t="e">
        <f t="shared" ca="1" si="4611"/>
        <v>#REF!</v>
      </c>
      <c r="BM3279" s="33" t="e">
        <f t="shared" ca="1" si="4611"/>
        <v>#REF!</v>
      </c>
      <c r="BN3279" s="33" t="e">
        <f t="shared" ca="1" si="4611"/>
        <v>#REF!</v>
      </c>
      <c r="BO3279" s="33" t="e">
        <f t="shared" ca="1" si="4611"/>
        <v>#REF!</v>
      </c>
      <c r="BP3279" s="33" t="e">
        <f t="shared" ca="1" si="4611"/>
        <v>#REF!</v>
      </c>
      <c r="BQ3279" s="33" t="e">
        <f t="shared" ca="1" si="4611"/>
        <v>#REF!</v>
      </c>
      <c r="BR3279" s="33" t="e">
        <f t="shared" ca="1" si="4611"/>
        <v>#REF!</v>
      </c>
      <c r="BS3279" s="33" t="e">
        <f t="shared" ca="1" si="4611"/>
        <v>#REF!</v>
      </c>
      <c r="BT3279" s="33" t="e">
        <f t="shared" ca="1" si="4611"/>
        <v>#REF!</v>
      </c>
      <c r="BU3279" s="33" t="e">
        <f t="shared" ca="1" si="4611"/>
        <v>#REF!</v>
      </c>
      <c r="BV3279" s="33" t="e">
        <f t="shared" ca="1" si="4611"/>
        <v>#REF!</v>
      </c>
      <c r="BW3279" s="33" t="e">
        <f t="shared" ca="1" si="4611"/>
        <v>#REF!</v>
      </c>
      <c r="BX3279" s="33" t="e">
        <f t="shared" ca="1" si="4611"/>
        <v>#REF!</v>
      </c>
      <c r="BY3279" s="33" t="e">
        <f t="shared" ca="1" si="4611"/>
        <v>#REF!</v>
      </c>
      <c r="BZ3279" s="33" t="e">
        <f t="shared" ca="1" si="4611"/>
        <v>#REF!</v>
      </c>
      <c r="CA3279" s="33" t="e">
        <f t="shared" ca="1" si="4611"/>
        <v>#REF!</v>
      </c>
      <c r="CB3279" s="33" t="e">
        <f t="shared" ca="1" si="4611"/>
        <v>#REF!</v>
      </c>
      <c r="CC3279" s="33" t="e">
        <f t="shared" ca="1" si="4611"/>
        <v>#REF!</v>
      </c>
      <c r="CD3279" s="33" t="e">
        <f t="shared" ca="1" si="4611"/>
        <v>#REF!</v>
      </c>
      <c r="CE3279" s="33" t="e">
        <f t="shared" ref="CE3279:CK3279" ca="1" si="4612">-+CE3282*$H$3275/12</f>
        <v>#REF!</v>
      </c>
      <c r="CF3279" s="33" t="e">
        <f t="shared" ca="1" si="4612"/>
        <v>#REF!</v>
      </c>
      <c r="CG3279" s="33" t="e">
        <f t="shared" ca="1" si="4612"/>
        <v>#REF!</v>
      </c>
      <c r="CH3279" s="33" t="e">
        <f t="shared" ca="1" si="4612"/>
        <v>#REF!</v>
      </c>
      <c r="CI3279" s="33" t="e">
        <f t="shared" ca="1" si="4612"/>
        <v>#REF!</v>
      </c>
      <c r="CJ3279" s="33" t="e">
        <f t="shared" ca="1" si="4612"/>
        <v>#REF!</v>
      </c>
      <c r="CK3279" s="33" t="e">
        <f t="shared" ca="1" si="4612"/>
        <v>#REF!</v>
      </c>
      <c r="CL3279" s="33" t="e">
        <f t="shared" ref="CL3279" ca="1" si="4613">-+CL3282*$H$3275/12</f>
        <v>#REF!</v>
      </c>
    </row>
    <row r="3280" spans="2:90" x14ac:dyDescent="0.4">
      <c r="B3280" s="141"/>
      <c r="D3280" t="s">
        <v>971</v>
      </c>
      <c r="E3280" s="8" t="str">
        <f t="shared" si="4608"/>
        <v>3280 GPLP-IS</v>
      </c>
      <c r="G3280" t="str">
        <f t="shared" si="4607"/>
        <v>3280 GPLP-IS</v>
      </c>
      <c r="H3280" s="16"/>
      <c r="I3280" s="78"/>
      <c r="J3280" s="33"/>
      <c r="K3280" s="33"/>
      <c r="L3280" s="33"/>
      <c r="M3280" s="33"/>
      <c r="N3280" s="33"/>
      <c r="O3280" s="33"/>
      <c r="P3280" s="33"/>
      <c r="R3280" s="33"/>
      <c r="S3280" s="33"/>
      <c r="T3280" s="33"/>
      <c r="U3280" s="33"/>
      <c r="V3280" s="33"/>
      <c r="W3280" s="33"/>
      <c r="X3280" s="33"/>
      <c r="Y3280" s="33"/>
      <c r="Z3280" s="33"/>
      <c r="AA3280" s="33"/>
      <c r="AB3280" s="33"/>
      <c r="AC3280" s="33"/>
      <c r="AD3280" s="33"/>
      <c r="AE3280" s="33"/>
      <c r="AF3280" s="33"/>
      <c r="AG3280" s="33"/>
      <c r="AH3280" s="33"/>
      <c r="AI3280" s="33"/>
      <c r="AJ3280" s="33"/>
      <c r="AK3280" s="33"/>
      <c r="AL3280" s="33"/>
      <c r="AM3280" s="33"/>
      <c r="AN3280" s="33"/>
      <c r="AO3280" s="33"/>
      <c r="AP3280" s="33"/>
      <c r="AQ3280" s="33"/>
      <c r="AR3280" s="33"/>
      <c r="AS3280" s="33"/>
      <c r="AT3280" s="33"/>
      <c r="AU3280" s="33"/>
      <c r="AV3280" s="33"/>
      <c r="AW3280" s="33"/>
      <c r="AX3280" s="33"/>
      <c r="AY3280" s="33"/>
      <c r="AZ3280" s="33"/>
      <c r="BA3280" s="33"/>
      <c r="BB3280" s="33"/>
      <c r="BC3280" s="33"/>
      <c r="BD3280" s="33"/>
      <c r="BE3280" s="33"/>
      <c r="BF3280" s="33"/>
      <c r="BG3280" s="33"/>
      <c r="BH3280" s="33"/>
      <c r="BI3280" s="33"/>
      <c r="BJ3280" s="33"/>
      <c r="BK3280" s="33"/>
      <c r="BL3280" s="33"/>
      <c r="BM3280" s="33"/>
      <c r="BN3280" s="33"/>
      <c r="BO3280" s="33"/>
      <c r="BP3280" s="33"/>
      <c r="BQ3280" s="33"/>
      <c r="BR3280" s="33"/>
      <c r="BS3280" s="33"/>
      <c r="BT3280" s="33"/>
      <c r="BU3280" s="33"/>
      <c r="BV3280" s="33"/>
      <c r="BW3280" s="33"/>
      <c r="BX3280" s="33"/>
      <c r="BY3280" s="33"/>
      <c r="BZ3280" s="33"/>
      <c r="CA3280" s="33"/>
      <c r="CB3280" s="33"/>
      <c r="CC3280" s="33"/>
      <c r="CD3280" s="33"/>
      <c r="CE3280" s="33"/>
      <c r="CF3280" s="33"/>
      <c r="CG3280" s="33"/>
      <c r="CH3280" s="33"/>
      <c r="CI3280" s="33"/>
      <c r="CJ3280" s="33"/>
      <c r="CK3280" s="33"/>
      <c r="CL3280" s="33"/>
    </row>
    <row r="3281" spans="2:90" x14ac:dyDescent="0.4">
      <c r="B3281" s="95" t="s">
        <v>980</v>
      </c>
      <c r="D3281" t="s">
        <v>971</v>
      </c>
      <c r="E3281" s="8" t="str">
        <f t="shared" si="4608"/>
        <v>3281 GPLP-IS</v>
      </c>
      <c r="G3281" t="str">
        <f t="shared" si="4607"/>
        <v>3281 GPLP-IS</v>
      </c>
      <c r="H3281" s="16"/>
      <c r="I3281" s="78"/>
      <c r="J3281"/>
      <c r="R3281" s="23"/>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row>
    <row r="3282" spans="2:90" x14ac:dyDescent="0.4">
      <c r="B3282" s="154" t="s">
        <v>71</v>
      </c>
      <c r="D3282" t="s">
        <v>971</v>
      </c>
      <c r="E3282" s="8" t="str">
        <f t="shared" si="4608"/>
        <v>3282 GPLP-IS</v>
      </c>
      <c r="G3282" t="str">
        <f t="shared" si="4607"/>
        <v>3282 GPLP-IS</v>
      </c>
      <c r="J3282" s="24"/>
      <c r="K3282" s="24">
        <f>+S3282</f>
        <v>0</v>
      </c>
      <c r="L3282" s="24"/>
      <c r="M3282" s="24"/>
      <c r="N3282" s="24"/>
      <c r="O3282" s="24"/>
      <c r="P3282" s="24"/>
      <c r="R3282" s="33"/>
      <c r="S3282" s="24">
        <f t="shared" ref="S3282:AX3282" si="4614">+R3285</f>
        <v>0</v>
      </c>
      <c r="T3282" s="24" t="e">
        <f t="shared" ca="1" si="4614"/>
        <v>#REF!</v>
      </c>
      <c r="U3282" s="24" t="e">
        <f t="shared" ca="1" si="4614"/>
        <v>#REF!</v>
      </c>
      <c r="V3282" s="24" t="e">
        <f t="shared" ca="1" si="4614"/>
        <v>#REF!</v>
      </c>
      <c r="W3282" s="24" t="e">
        <f t="shared" ca="1" si="4614"/>
        <v>#REF!</v>
      </c>
      <c r="X3282" s="24" t="e">
        <f t="shared" ca="1" si="4614"/>
        <v>#REF!</v>
      </c>
      <c r="Y3282" s="24" t="e">
        <f t="shared" ca="1" si="4614"/>
        <v>#REF!</v>
      </c>
      <c r="Z3282" s="24" t="e">
        <f t="shared" ca="1" si="4614"/>
        <v>#REF!</v>
      </c>
      <c r="AA3282" s="24" t="e">
        <f t="shared" ca="1" si="4614"/>
        <v>#REF!</v>
      </c>
      <c r="AB3282" s="24" t="e">
        <f t="shared" ca="1" si="4614"/>
        <v>#REF!</v>
      </c>
      <c r="AC3282" s="24" t="e">
        <f t="shared" ca="1" si="4614"/>
        <v>#REF!</v>
      </c>
      <c r="AD3282" s="24" t="e">
        <f t="shared" ca="1" si="4614"/>
        <v>#REF!</v>
      </c>
      <c r="AE3282" s="24" t="e">
        <f t="shared" ca="1" si="4614"/>
        <v>#REF!</v>
      </c>
      <c r="AF3282" s="24" t="e">
        <f t="shared" ca="1" si="4614"/>
        <v>#REF!</v>
      </c>
      <c r="AG3282" s="24" t="e">
        <f t="shared" ca="1" si="4614"/>
        <v>#REF!</v>
      </c>
      <c r="AH3282" s="24" t="e">
        <f t="shared" ca="1" si="4614"/>
        <v>#REF!</v>
      </c>
      <c r="AI3282" s="24" t="e">
        <f t="shared" ca="1" si="4614"/>
        <v>#REF!</v>
      </c>
      <c r="AJ3282" s="24" t="e">
        <f t="shared" ca="1" si="4614"/>
        <v>#REF!</v>
      </c>
      <c r="AK3282" s="24" t="e">
        <f t="shared" ca="1" si="4614"/>
        <v>#REF!</v>
      </c>
      <c r="AL3282" s="24" t="e">
        <f t="shared" ca="1" si="4614"/>
        <v>#REF!</v>
      </c>
      <c r="AM3282" s="24" t="e">
        <f t="shared" ca="1" si="4614"/>
        <v>#REF!</v>
      </c>
      <c r="AN3282" s="24" t="e">
        <f t="shared" ca="1" si="4614"/>
        <v>#REF!</v>
      </c>
      <c r="AO3282" s="24" t="e">
        <f t="shared" ca="1" si="4614"/>
        <v>#REF!</v>
      </c>
      <c r="AP3282" s="24" t="e">
        <f t="shared" ca="1" si="4614"/>
        <v>#REF!</v>
      </c>
      <c r="AQ3282" s="24" t="e">
        <f t="shared" ca="1" si="4614"/>
        <v>#REF!</v>
      </c>
      <c r="AR3282" s="24" t="e">
        <f t="shared" ca="1" si="4614"/>
        <v>#REF!</v>
      </c>
      <c r="AS3282" s="24" t="e">
        <f t="shared" ca="1" si="4614"/>
        <v>#REF!</v>
      </c>
      <c r="AT3282" s="24" t="e">
        <f t="shared" ca="1" si="4614"/>
        <v>#REF!</v>
      </c>
      <c r="AU3282" s="24" t="e">
        <f t="shared" ca="1" si="4614"/>
        <v>#REF!</v>
      </c>
      <c r="AV3282" s="24" t="e">
        <f t="shared" ca="1" si="4614"/>
        <v>#REF!</v>
      </c>
      <c r="AW3282" s="24" t="e">
        <f t="shared" ca="1" si="4614"/>
        <v>#REF!</v>
      </c>
      <c r="AX3282" s="24" t="e">
        <f t="shared" ca="1" si="4614"/>
        <v>#REF!</v>
      </c>
      <c r="AY3282" s="24" t="e">
        <f t="shared" ref="AY3282:CD3282" ca="1" si="4615">+AX3285</f>
        <v>#REF!</v>
      </c>
      <c r="AZ3282" s="24" t="e">
        <f t="shared" ca="1" si="4615"/>
        <v>#REF!</v>
      </c>
      <c r="BA3282" s="24" t="e">
        <f t="shared" ca="1" si="4615"/>
        <v>#REF!</v>
      </c>
      <c r="BB3282" s="24" t="e">
        <f t="shared" ca="1" si="4615"/>
        <v>#REF!</v>
      </c>
      <c r="BC3282" s="24" t="e">
        <f t="shared" ca="1" si="4615"/>
        <v>#REF!</v>
      </c>
      <c r="BD3282" s="24" t="e">
        <f t="shared" ca="1" si="4615"/>
        <v>#REF!</v>
      </c>
      <c r="BE3282" s="24" t="e">
        <f t="shared" ca="1" si="4615"/>
        <v>#REF!</v>
      </c>
      <c r="BF3282" s="24" t="e">
        <f t="shared" ca="1" si="4615"/>
        <v>#REF!</v>
      </c>
      <c r="BG3282" s="24" t="e">
        <f t="shared" ca="1" si="4615"/>
        <v>#REF!</v>
      </c>
      <c r="BH3282" s="24" t="e">
        <f t="shared" ca="1" si="4615"/>
        <v>#REF!</v>
      </c>
      <c r="BI3282" s="24" t="e">
        <f t="shared" ca="1" si="4615"/>
        <v>#REF!</v>
      </c>
      <c r="BJ3282" s="24" t="e">
        <f t="shared" ca="1" si="4615"/>
        <v>#REF!</v>
      </c>
      <c r="BK3282" s="24" t="e">
        <f t="shared" ca="1" si="4615"/>
        <v>#REF!</v>
      </c>
      <c r="BL3282" s="24" t="e">
        <f t="shared" ca="1" si="4615"/>
        <v>#REF!</v>
      </c>
      <c r="BM3282" s="24" t="e">
        <f t="shared" ca="1" si="4615"/>
        <v>#REF!</v>
      </c>
      <c r="BN3282" s="24" t="e">
        <f t="shared" ca="1" si="4615"/>
        <v>#REF!</v>
      </c>
      <c r="BO3282" s="24" t="e">
        <f t="shared" ca="1" si="4615"/>
        <v>#REF!</v>
      </c>
      <c r="BP3282" s="24" t="e">
        <f t="shared" ca="1" si="4615"/>
        <v>#REF!</v>
      </c>
      <c r="BQ3282" s="24" t="e">
        <f t="shared" ca="1" si="4615"/>
        <v>#REF!</v>
      </c>
      <c r="BR3282" s="24" t="e">
        <f t="shared" ca="1" si="4615"/>
        <v>#REF!</v>
      </c>
      <c r="BS3282" s="24" t="e">
        <f t="shared" ca="1" si="4615"/>
        <v>#REF!</v>
      </c>
      <c r="BT3282" s="24" t="e">
        <f t="shared" ca="1" si="4615"/>
        <v>#REF!</v>
      </c>
      <c r="BU3282" s="24" t="e">
        <f t="shared" ca="1" si="4615"/>
        <v>#REF!</v>
      </c>
      <c r="BV3282" s="24" t="e">
        <f t="shared" ca="1" si="4615"/>
        <v>#REF!</v>
      </c>
      <c r="BW3282" s="24" t="e">
        <f t="shared" ca="1" si="4615"/>
        <v>#REF!</v>
      </c>
      <c r="BX3282" s="24" t="e">
        <f t="shared" ca="1" si="4615"/>
        <v>#REF!</v>
      </c>
      <c r="BY3282" s="24" t="e">
        <f t="shared" ca="1" si="4615"/>
        <v>#REF!</v>
      </c>
      <c r="BZ3282" s="24" t="e">
        <f t="shared" ca="1" si="4615"/>
        <v>#REF!</v>
      </c>
      <c r="CA3282" s="24" t="e">
        <f t="shared" ca="1" si="4615"/>
        <v>#REF!</v>
      </c>
      <c r="CB3282" s="24" t="e">
        <f t="shared" ca="1" si="4615"/>
        <v>#REF!</v>
      </c>
      <c r="CC3282" s="24" t="e">
        <f t="shared" ca="1" si="4615"/>
        <v>#REF!</v>
      </c>
      <c r="CD3282" s="24" t="e">
        <f t="shared" ca="1" si="4615"/>
        <v>#REF!</v>
      </c>
      <c r="CE3282" s="24" t="e">
        <f t="shared" ref="CE3282:CL3282" ca="1" si="4616">+CD3285</f>
        <v>#REF!</v>
      </c>
      <c r="CF3282" s="24" t="e">
        <f t="shared" ca="1" si="4616"/>
        <v>#REF!</v>
      </c>
      <c r="CG3282" s="24" t="e">
        <f t="shared" ca="1" si="4616"/>
        <v>#REF!</v>
      </c>
      <c r="CH3282" s="24" t="e">
        <f t="shared" ca="1" si="4616"/>
        <v>#REF!</v>
      </c>
      <c r="CI3282" s="24" t="e">
        <f t="shared" ca="1" si="4616"/>
        <v>#REF!</v>
      </c>
      <c r="CJ3282" s="24" t="e">
        <f t="shared" ca="1" si="4616"/>
        <v>#REF!</v>
      </c>
      <c r="CK3282" s="24" t="e">
        <f t="shared" ca="1" si="4616"/>
        <v>#REF!</v>
      </c>
      <c r="CL3282" s="24" t="e">
        <f t="shared" ca="1" si="4616"/>
        <v>#REF!</v>
      </c>
    </row>
    <row r="3283" spans="2:90" x14ac:dyDescent="0.4">
      <c r="B3283" s="154" t="s">
        <v>978</v>
      </c>
      <c r="D3283" t="s">
        <v>971</v>
      </c>
      <c r="E3283" s="8" t="str">
        <f t="shared" si="4608"/>
        <v>3283 GPLP-IS</v>
      </c>
      <c r="G3283" t="str">
        <f t="shared" si="4607"/>
        <v>3283 GPLP-IS</v>
      </c>
      <c r="J3283" s="24"/>
      <c r="K3283" s="24" t="e">
        <f t="shared" ref="K3283:P3284" ca="1" si="4617">SUMIF($3:$3,K$2,3283:3283)</f>
        <v>#REF!</v>
      </c>
      <c r="L3283" s="24" t="e">
        <f t="shared" ca="1" si="4617"/>
        <v>#REF!</v>
      </c>
      <c r="M3283" s="24" t="e">
        <f t="shared" ca="1" si="4617"/>
        <v>#REF!</v>
      </c>
      <c r="N3283" s="24" t="e">
        <f t="shared" ca="1" si="4617"/>
        <v>#REF!</v>
      </c>
      <c r="O3283" s="24" t="e">
        <f t="shared" ca="1" si="4617"/>
        <v>#REF!</v>
      </c>
      <c r="P3283" s="24" t="e">
        <f t="shared" ca="1" si="4617"/>
        <v>#REF!</v>
      </c>
      <c r="R3283" s="33"/>
      <c r="S3283" s="24" t="e">
        <f t="shared" ref="S3283" ca="1" si="4618">-MIN(0,S3272+S3279)</f>
        <v>#REF!</v>
      </c>
      <c r="T3283" s="24" t="e">
        <f t="shared" ref="T3283:AX3283" ca="1" si="4619">-MIN(0,T3272+T3279)</f>
        <v>#REF!</v>
      </c>
      <c r="U3283" s="24" t="e">
        <f t="shared" ca="1" si="4619"/>
        <v>#REF!</v>
      </c>
      <c r="V3283" s="24" t="e">
        <f t="shared" ca="1" si="4619"/>
        <v>#REF!</v>
      </c>
      <c r="W3283" s="24" t="e">
        <f t="shared" ca="1" si="4619"/>
        <v>#REF!</v>
      </c>
      <c r="X3283" s="24" t="e">
        <f t="shared" ca="1" si="4619"/>
        <v>#REF!</v>
      </c>
      <c r="Y3283" s="24" t="e">
        <f t="shared" ca="1" si="4619"/>
        <v>#REF!</v>
      </c>
      <c r="Z3283" s="24" t="e">
        <f t="shared" ca="1" si="4619"/>
        <v>#REF!</v>
      </c>
      <c r="AA3283" s="24" t="e">
        <f t="shared" ca="1" si="4619"/>
        <v>#REF!</v>
      </c>
      <c r="AB3283" s="24" t="e">
        <f t="shared" ca="1" si="4619"/>
        <v>#REF!</v>
      </c>
      <c r="AC3283" s="24" t="e">
        <f t="shared" ca="1" si="4619"/>
        <v>#REF!</v>
      </c>
      <c r="AD3283" s="24" t="e">
        <f t="shared" ca="1" si="4619"/>
        <v>#REF!</v>
      </c>
      <c r="AE3283" s="24" t="e">
        <f t="shared" ca="1" si="4619"/>
        <v>#REF!</v>
      </c>
      <c r="AF3283" s="24" t="e">
        <f t="shared" ca="1" si="4619"/>
        <v>#REF!</v>
      </c>
      <c r="AG3283" s="24" t="e">
        <f t="shared" ca="1" si="4619"/>
        <v>#REF!</v>
      </c>
      <c r="AH3283" s="24" t="e">
        <f t="shared" ca="1" si="4619"/>
        <v>#REF!</v>
      </c>
      <c r="AI3283" s="24" t="e">
        <f t="shared" ca="1" si="4619"/>
        <v>#REF!</v>
      </c>
      <c r="AJ3283" s="24" t="e">
        <f t="shared" ca="1" si="4619"/>
        <v>#REF!</v>
      </c>
      <c r="AK3283" s="24" t="e">
        <f t="shared" ca="1" si="4619"/>
        <v>#REF!</v>
      </c>
      <c r="AL3283" s="24" t="e">
        <f t="shared" ca="1" si="4619"/>
        <v>#REF!</v>
      </c>
      <c r="AM3283" s="24" t="e">
        <f t="shared" ca="1" si="4619"/>
        <v>#REF!</v>
      </c>
      <c r="AN3283" s="24" t="e">
        <f t="shared" ca="1" si="4619"/>
        <v>#REF!</v>
      </c>
      <c r="AO3283" s="24" t="e">
        <f t="shared" ca="1" si="4619"/>
        <v>#REF!</v>
      </c>
      <c r="AP3283" s="24" t="e">
        <f t="shared" ca="1" si="4619"/>
        <v>#REF!</v>
      </c>
      <c r="AQ3283" s="24" t="e">
        <f t="shared" ca="1" si="4619"/>
        <v>#REF!</v>
      </c>
      <c r="AR3283" s="24" t="e">
        <f t="shared" ca="1" si="4619"/>
        <v>#REF!</v>
      </c>
      <c r="AS3283" s="24" t="e">
        <f t="shared" ca="1" si="4619"/>
        <v>#REF!</v>
      </c>
      <c r="AT3283" s="24" t="e">
        <f t="shared" ca="1" si="4619"/>
        <v>#REF!</v>
      </c>
      <c r="AU3283" s="24" t="e">
        <f t="shared" ca="1" si="4619"/>
        <v>#REF!</v>
      </c>
      <c r="AV3283" s="24" t="e">
        <f t="shared" ca="1" si="4619"/>
        <v>#REF!</v>
      </c>
      <c r="AW3283" s="24" t="e">
        <f t="shared" ca="1" si="4619"/>
        <v>#REF!</v>
      </c>
      <c r="AX3283" s="24" t="e">
        <f t="shared" ca="1" si="4619"/>
        <v>#REF!</v>
      </c>
      <c r="AY3283" s="24" t="e">
        <f t="shared" ref="AY3283:CD3283" ca="1" si="4620">-MIN(0,AY3272+AY3279)</f>
        <v>#REF!</v>
      </c>
      <c r="AZ3283" s="24" t="e">
        <f t="shared" ca="1" si="4620"/>
        <v>#REF!</v>
      </c>
      <c r="BA3283" s="24" t="e">
        <f t="shared" ca="1" si="4620"/>
        <v>#REF!</v>
      </c>
      <c r="BB3283" s="24" t="e">
        <f t="shared" ca="1" si="4620"/>
        <v>#REF!</v>
      </c>
      <c r="BC3283" s="24" t="e">
        <f t="shared" ca="1" si="4620"/>
        <v>#REF!</v>
      </c>
      <c r="BD3283" s="24" t="e">
        <f t="shared" ca="1" si="4620"/>
        <v>#REF!</v>
      </c>
      <c r="BE3283" s="24" t="e">
        <f t="shared" ca="1" si="4620"/>
        <v>#REF!</v>
      </c>
      <c r="BF3283" s="24" t="e">
        <f t="shared" ca="1" si="4620"/>
        <v>#REF!</v>
      </c>
      <c r="BG3283" s="24" t="e">
        <f t="shared" ca="1" si="4620"/>
        <v>#REF!</v>
      </c>
      <c r="BH3283" s="24" t="e">
        <f t="shared" ca="1" si="4620"/>
        <v>#REF!</v>
      </c>
      <c r="BI3283" s="24" t="e">
        <f t="shared" ca="1" si="4620"/>
        <v>#REF!</v>
      </c>
      <c r="BJ3283" s="24" t="e">
        <f t="shared" ca="1" si="4620"/>
        <v>#REF!</v>
      </c>
      <c r="BK3283" s="24" t="e">
        <f t="shared" ca="1" si="4620"/>
        <v>#REF!</v>
      </c>
      <c r="BL3283" s="24" t="e">
        <f t="shared" ca="1" si="4620"/>
        <v>#REF!</v>
      </c>
      <c r="BM3283" s="24" t="e">
        <f t="shared" ca="1" si="4620"/>
        <v>#REF!</v>
      </c>
      <c r="BN3283" s="24" t="e">
        <f t="shared" ca="1" si="4620"/>
        <v>#REF!</v>
      </c>
      <c r="BO3283" s="24" t="e">
        <f t="shared" ca="1" si="4620"/>
        <v>#REF!</v>
      </c>
      <c r="BP3283" s="24" t="e">
        <f t="shared" ca="1" si="4620"/>
        <v>#REF!</v>
      </c>
      <c r="BQ3283" s="24" t="e">
        <f t="shared" ca="1" si="4620"/>
        <v>#REF!</v>
      </c>
      <c r="BR3283" s="24" t="e">
        <f t="shared" ca="1" si="4620"/>
        <v>#REF!</v>
      </c>
      <c r="BS3283" s="24" t="e">
        <f t="shared" ca="1" si="4620"/>
        <v>#REF!</v>
      </c>
      <c r="BT3283" s="24" t="e">
        <f t="shared" ca="1" si="4620"/>
        <v>#REF!</v>
      </c>
      <c r="BU3283" s="24" t="e">
        <f t="shared" ca="1" si="4620"/>
        <v>#REF!</v>
      </c>
      <c r="BV3283" s="24" t="e">
        <f t="shared" ca="1" si="4620"/>
        <v>#REF!</v>
      </c>
      <c r="BW3283" s="24" t="e">
        <f t="shared" ca="1" si="4620"/>
        <v>#REF!</v>
      </c>
      <c r="BX3283" s="24" t="e">
        <f t="shared" ca="1" si="4620"/>
        <v>#REF!</v>
      </c>
      <c r="BY3283" s="24" t="e">
        <f t="shared" ca="1" si="4620"/>
        <v>#REF!</v>
      </c>
      <c r="BZ3283" s="24" t="e">
        <f t="shared" ca="1" si="4620"/>
        <v>#REF!</v>
      </c>
      <c r="CA3283" s="24" t="e">
        <f t="shared" ca="1" si="4620"/>
        <v>#REF!</v>
      </c>
      <c r="CB3283" s="24" t="e">
        <f t="shared" ca="1" si="4620"/>
        <v>#REF!</v>
      </c>
      <c r="CC3283" s="24" t="e">
        <f t="shared" ca="1" si="4620"/>
        <v>#REF!</v>
      </c>
      <c r="CD3283" s="24" t="e">
        <f t="shared" ca="1" si="4620"/>
        <v>#REF!</v>
      </c>
      <c r="CE3283" s="24" t="e">
        <f t="shared" ref="CE3283:CK3283" ca="1" si="4621">-MIN(0,CE3272+CE3279)</f>
        <v>#REF!</v>
      </c>
      <c r="CF3283" s="24" t="e">
        <f t="shared" ca="1" si="4621"/>
        <v>#REF!</v>
      </c>
      <c r="CG3283" s="24" t="e">
        <f t="shared" ca="1" si="4621"/>
        <v>#REF!</v>
      </c>
      <c r="CH3283" s="24" t="e">
        <f t="shared" ca="1" si="4621"/>
        <v>#REF!</v>
      </c>
      <c r="CI3283" s="24" t="e">
        <f t="shared" ca="1" si="4621"/>
        <v>#REF!</v>
      </c>
      <c r="CJ3283" s="24" t="e">
        <f t="shared" ca="1" si="4621"/>
        <v>#REF!</v>
      </c>
      <c r="CK3283" s="24" t="e">
        <f t="shared" ca="1" si="4621"/>
        <v>#REF!</v>
      </c>
      <c r="CL3283" s="24" t="e">
        <f t="shared" ref="CL3283" ca="1" si="4622">-MIN(0,CL3272+CL3279)</f>
        <v>#REF!</v>
      </c>
    </row>
    <row r="3284" spans="2:90" x14ac:dyDescent="0.4">
      <c r="B3284" s="154" t="s">
        <v>979</v>
      </c>
      <c r="D3284" t="s">
        <v>971</v>
      </c>
      <c r="E3284" s="8" t="str">
        <f t="shared" si="4608"/>
        <v>3284 GPLP-IS</v>
      </c>
      <c r="G3284" t="str">
        <f t="shared" si="4607"/>
        <v>3284 GPLP-IS</v>
      </c>
      <c r="J3284" s="24"/>
      <c r="K3284" s="24" t="e">
        <f t="shared" ca="1" si="4617"/>
        <v>#REF!</v>
      </c>
      <c r="L3284" s="24" t="e">
        <f t="shared" ca="1" si="4617"/>
        <v>#REF!</v>
      </c>
      <c r="M3284" s="24" t="e">
        <f t="shared" ca="1" si="4617"/>
        <v>#REF!</v>
      </c>
      <c r="N3284" s="24" t="e">
        <f t="shared" ca="1" si="4617"/>
        <v>#REF!</v>
      </c>
      <c r="O3284" s="24" t="e">
        <f t="shared" ca="1" si="4617"/>
        <v>#REF!</v>
      </c>
      <c r="P3284" s="24" t="e">
        <f t="shared" ca="1" si="4617"/>
        <v>#REF!</v>
      </c>
      <c r="R3284" s="33"/>
      <c r="S3284" s="24" t="e">
        <f t="shared" ref="S3284" ca="1" si="4623">+-MIN(SUM(S3282:S3283),MAX(0,SUM(S3272)))</f>
        <v>#REF!</v>
      </c>
      <c r="T3284" s="24" t="e">
        <f t="shared" ref="T3284:AX3284" ca="1" si="4624">+-MIN(SUM(T3282:T3283),MAX(0,SUM(T3272)))</f>
        <v>#REF!</v>
      </c>
      <c r="U3284" s="24" t="e">
        <f t="shared" ca="1" si="4624"/>
        <v>#REF!</v>
      </c>
      <c r="V3284" s="24" t="e">
        <f t="shared" ca="1" si="4624"/>
        <v>#REF!</v>
      </c>
      <c r="W3284" s="24" t="e">
        <f t="shared" ca="1" si="4624"/>
        <v>#REF!</v>
      </c>
      <c r="X3284" s="24" t="e">
        <f t="shared" ca="1" si="4624"/>
        <v>#REF!</v>
      </c>
      <c r="Y3284" s="24" t="e">
        <f t="shared" ca="1" si="4624"/>
        <v>#REF!</v>
      </c>
      <c r="Z3284" s="24" t="e">
        <f t="shared" ca="1" si="4624"/>
        <v>#REF!</v>
      </c>
      <c r="AA3284" s="24" t="e">
        <f t="shared" ca="1" si="4624"/>
        <v>#REF!</v>
      </c>
      <c r="AB3284" s="24" t="e">
        <f t="shared" ca="1" si="4624"/>
        <v>#REF!</v>
      </c>
      <c r="AC3284" s="24" t="e">
        <f t="shared" ca="1" si="4624"/>
        <v>#REF!</v>
      </c>
      <c r="AD3284" s="24" t="e">
        <f t="shared" ca="1" si="4624"/>
        <v>#REF!</v>
      </c>
      <c r="AE3284" s="24" t="e">
        <f t="shared" ca="1" si="4624"/>
        <v>#REF!</v>
      </c>
      <c r="AF3284" s="24" t="e">
        <f t="shared" ca="1" si="4624"/>
        <v>#REF!</v>
      </c>
      <c r="AG3284" s="24" t="e">
        <f t="shared" ca="1" si="4624"/>
        <v>#REF!</v>
      </c>
      <c r="AH3284" s="24" t="e">
        <f t="shared" ca="1" si="4624"/>
        <v>#REF!</v>
      </c>
      <c r="AI3284" s="24" t="e">
        <f t="shared" ca="1" si="4624"/>
        <v>#REF!</v>
      </c>
      <c r="AJ3284" s="24" t="e">
        <f t="shared" ca="1" si="4624"/>
        <v>#REF!</v>
      </c>
      <c r="AK3284" s="24" t="e">
        <f t="shared" ca="1" si="4624"/>
        <v>#REF!</v>
      </c>
      <c r="AL3284" s="24" t="e">
        <f t="shared" ca="1" si="4624"/>
        <v>#REF!</v>
      </c>
      <c r="AM3284" s="24" t="e">
        <f t="shared" ca="1" si="4624"/>
        <v>#REF!</v>
      </c>
      <c r="AN3284" s="24" t="e">
        <f t="shared" ca="1" si="4624"/>
        <v>#REF!</v>
      </c>
      <c r="AO3284" s="24" t="e">
        <f t="shared" ca="1" si="4624"/>
        <v>#REF!</v>
      </c>
      <c r="AP3284" s="24" t="e">
        <f t="shared" ca="1" si="4624"/>
        <v>#REF!</v>
      </c>
      <c r="AQ3284" s="24" t="e">
        <f t="shared" ca="1" si="4624"/>
        <v>#REF!</v>
      </c>
      <c r="AR3284" s="24" t="e">
        <f t="shared" ca="1" si="4624"/>
        <v>#REF!</v>
      </c>
      <c r="AS3284" s="24" t="e">
        <f t="shared" ca="1" si="4624"/>
        <v>#REF!</v>
      </c>
      <c r="AT3284" s="24" t="e">
        <f t="shared" ca="1" si="4624"/>
        <v>#REF!</v>
      </c>
      <c r="AU3284" s="24" t="e">
        <f t="shared" ca="1" si="4624"/>
        <v>#REF!</v>
      </c>
      <c r="AV3284" s="24" t="e">
        <f t="shared" ca="1" si="4624"/>
        <v>#REF!</v>
      </c>
      <c r="AW3284" s="24" t="e">
        <f t="shared" ca="1" si="4624"/>
        <v>#REF!</v>
      </c>
      <c r="AX3284" s="24" t="e">
        <f t="shared" ca="1" si="4624"/>
        <v>#REF!</v>
      </c>
      <c r="AY3284" s="24" t="e">
        <f t="shared" ref="AY3284:CD3284" ca="1" si="4625">+-MIN(SUM(AY3282:AY3283),MAX(0,SUM(AY3272)))</f>
        <v>#REF!</v>
      </c>
      <c r="AZ3284" s="24" t="e">
        <f t="shared" ca="1" si="4625"/>
        <v>#REF!</v>
      </c>
      <c r="BA3284" s="24" t="e">
        <f t="shared" ca="1" si="4625"/>
        <v>#REF!</v>
      </c>
      <c r="BB3284" s="24" t="e">
        <f t="shared" ca="1" si="4625"/>
        <v>#REF!</v>
      </c>
      <c r="BC3284" s="24" t="e">
        <f t="shared" ca="1" si="4625"/>
        <v>#REF!</v>
      </c>
      <c r="BD3284" s="24" t="e">
        <f t="shared" ca="1" si="4625"/>
        <v>#REF!</v>
      </c>
      <c r="BE3284" s="24" t="e">
        <f t="shared" ca="1" si="4625"/>
        <v>#REF!</v>
      </c>
      <c r="BF3284" s="24" t="e">
        <f t="shared" ca="1" si="4625"/>
        <v>#REF!</v>
      </c>
      <c r="BG3284" s="24" t="e">
        <f t="shared" ca="1" si="4625"/>
        <v>#REF!</v>
      </c>
      <c r="BH3284" s="24" t="e">
        <f t="shared" ca="1" si="4625"/>
        <v>#REF!</v>
      </c>
      <c r="BI3284" s="24" t="e">
        <f t="shared" ca="1" si="4625"/>
        <v>#REF!</v>
      </c>
      <c r="BJ3284" s="24" t="e">
        <f t="shared" ca="1" si="4625"/>
        <v>#REF!</v>
      </c>
      <c r="BK3284" s="24" t="e">
        <f t="shared" ca="1" si="4625"/>
        <v>#REF!</v>
      </c>
      <c r="BL3284" s="24" t="e">
        <f t="shared" ca="1" si="4625"/>
        <v>#REF!</v>
      </c>
      <c r="BM3284" s="24" t="e">
        <f t="shared" ca="1" si="4625"/>
        <v>#REF!</v>
      </c>
      <c r="BN3284" s="24" t="e">
        <f t="shared" ca="1" si="4625"/>
        <v>#REF!</v>
      </c>
      <c r="BO3284" s="24" t="e">
        <f t="shared" ca="1" si="4625"/>
        <v>#REF!</v>
      </c>
      <c r="BP3284" s="24" t="e">
        <f t="shared" ca="1" si="4625"/>
        <v>#REF!</v>
      </c>
      <c r="BQ3284" s="24" t="e">
        <f t="shared" ca="1" si="4625"/>
        <v>#REF!</v>
      </c>
      <c r="BR3284" s="24" t="e">
        <f t="shared" ca="1" si="4625"/>
        <v>#REF!</v>
      </c>
      <c r="BS3284" s="24" t="e">
        <f t="shared" ca="1" si="4625"/>
        <v>#REF!</v>
      </c>
      <c r="BT3284" s="24" t="e">
        <f t="shared" ca="1" si="4625"/>
        <v>#REF!</v>
      </c>
      <c r="BU3284" s="24" t="e">
        <f t="shared" ca="1" si="4625"/>
        <v>#REF!</v>
      </c>
      <c r="BV3284" s="24" t="e">
        <f t="shared" ca="1" si="4625"/>
        <v>#REF!</v>
      </c>
      <c r="BW3284" s="24" t="e">
        <f t="shared" ca="1" si="4625"/>
        <v>#REF!</v>
      </c>
      <c r="BX3284" s="24" t="e">
        <f t="shared" ca="1" si="4625"/>
        <v>#REF!</v>
      </c>
      <c r="BY3284" s="24" t="e">
        <f t="shared" ca="1" si="4625"/>
        <v>#REF!</v>
      </c>
      <c r="BZ3284" s="24" t="e">
        <f t="shared" ca="1" si="4625"/>
        <v>#REF!</v>
      </c>
      <c r="CA3284" s="24" t="e">
        <f t="shared" ca="1" si="4625"/>
        <v>#REF!</v>
      </c>
      <c r="CB3284" s="24" t="e">
        <f t="shared" ca="1" si="4625"/>
        <v>#REF!</v>
      </c>
      <c r="CC3284" s="24" t="e">
        <f t="shared" ca="1" si="4625"/>
        <v>#REF!</v>
      </c>
      <c r="CD3284" s="24" t="e">
        <f t="shared" ca="1" si="4625"/>
        <v>#REF!</v>
      </c>
      <c r="CE3284" s="24" t="e">
        <f t="shared" ref="CE3284:CK3284" ca="1" si="4626">+-MIN(SUM(CE3282:CE3283),MAX(0,SUM(CE3272)))</f>
        <v>#REF!</v>
      </c>
      <c r="CF3284" s="24" t="e">
        <f t="shared" ca="1" si="4626"/>
        <v>#REF!</v>
      </c>
      <c r="CG3284" s="24" t="e">
        <f t="shared" ca="1" si="4626"/>
        <v>#REF!</v>
      </c>
      <c r="CH3284" s="24" t="e">
        <f t="shared" ca="1" si="4626"/>
        <v>#REF!</v>
      </c>
      <c r="CI3284" s="24" t="e">
        <f t="shared" ca="1" si="4626"/>
        <v>#REF!</v>
      </c>
      <c r="CJ3284" s="24" t="e">
        <f t="shared" ca="1" si="4626"/>
        <v>#REF!</v>
      </c>
      <c r="CK3284" s="24" t="e">
        <f t="shared" ca="1" si="4626"/>
        <v>#REF!</v>
      </c>
      <c r="CL3284" s="24" t="e">
        <f t="shared" ref="CL3284" ca="1" si="4627">+-MIN(SUM(CL3282:CL3283),MAX(0,SUM(CL3272)))</f>
        <v>#REF!</v>
      </c>
    </row>
    <row r="3285" spans="2:90" x14ac:dyDescent="0.4">
      <c r="B3285" s="123" t="s">
        <v>820</v>
      </c>
      <c r="D3285" t="s">
        <v>971</v>
      </c>
      <c r="E3285" s="8" t="str">
        <f t="shared" si="4608"/>
        <v>3285 GPLP-IS</v>
      </c>
      <c r="G3285" t="str">
        <f t="shared" si="4607"/>
        <v>3285 GPLP-IS</v>
      </c>
      <c r="J3285" s="443"/>
      <c r="K3285" s="443" t="e">
        <f t="shared" ref="K3285:P3285" ca="1" si="4628">SUMIF($4:$4,K$2,3285:3285)</f>
        <v>#REF!</v>
      </c>
      <c r="L3285" s="443" t="e">
        <f t="shared" ca="1" si="4628"/>
        <v>#REF!</v>
      </c>
      <c r="M3285" s="443" t="e">
        <f t="shared" ca="1" si="4628"/>
        <v>#REF!</v>
      </c>
      <c r="N3285" s="443" t="e">
        <f t="shared" ca="1" si="4628"/>
        <v>#REF!</v>
      </c>
      <c r="O3285" s="443" t="e">
        <f t="shared" ca="1" si="4628"/>
        <v>#REF!</v>
      </c>
      <c r="P3285" s="443" t="e">
        <f t="shared" ca="1" si="4628"/>
        <v>#REF!</v>
      </c>
      <c r="R3285" s="58">
        <v>0</v>
      </c>
      <c r="S3285" s="443" t="e">
        <f t="shared" ref="S3285" ca="1" si="4629">SUM(S3282:S3284)</f>
        <v>#REF!</v>
      </c>
      <c r="T3285" s="443" t="e">
        <f t="shared" ref="T3285:AX3285" ca="1" si="4630">SUM(T3282:T3284)</f>
        <v>#REF!</v>
      </c>
      <c r="U3285" s="443" t="e">
        <f t="shared" ca="1" si="4630"/>
        <v>#REF!</v>
      </c>
      <c r="V3285" s="443" t="e">
        <f t="shared" ca="1" si="4630"/>
        <v>#REF!</v>
      </c>
      <c r="W3285" s="443" t="e">
        <f t="shared" ca="1" si="4630"/>
        <v>#REF!</v>
      </c>
      <c r="X3285" s="443" t="e">
        <f t="shared" ca="1" si="4630"/>
        <v>#REF!</v>
      </c>
      <c r="Y3285" s="443" t="e">
        <f t="shared" ca="1" si="4630"/>
        <v>#REF!</v>
      </c>
      <c r="Z3285" s="443" t="e">
        <f t="shared" ca="1" si="4630"/>
        <v>#REF!</v>
      </c>
      <c r="AA3285" s="443" t="e">
        <f t="shared" ca="1" si="4630"/>
        <v>#REF!</v>
      </c>
      <c r="AB3285" s="443" t="e">
        <f t="shared" ca="1" si="4630"/>
        <v>#REF!</v>
      </c>
      <c r="AC3285" s="443" t="e">
        <f t="shared" ca="1" si="4630"/>
        <v>#REF!</v>
      </c>
      <c r="AD3285" s="443" t="e">
        <f t="shared" ca="1" si="4630"/>
        <v>#REF!</v>
      </c>
      <c r="AE3285" s="443" t="e">
        <f t="shared" ca="1" si="4630"/>
        <v>#REF!</v>
      </c>
      <c r="AF3285" s="443" t="e">
        <f t="shared" ca="1" si="4630"/>
        <v>#REF!</v>
      </c>
      <c r="AG3285" s="443" t="e">
        <f t="shared" ca="1" si="4630"/>
        <v>#REF!</v>
      </c>
      <c r="AH3285" s="443" t="e">
        <f t="shared" ca="1" si="4630"/>
        <v>#REF!</v>
      </c>
      <c r="AI3285" s="443" t="e">
        <f t="shared" ca="1" si="4630"/>
        <v>#REF!</v>
      </c>
      <c r="AJ3285" s="443" t="e">
        <f t="shared" ca="1" si="4630"/>
        <v>#REF!</v>
      </c>
      <c r="AK3285" s="443" t="e">
        <f t="shared" ca="1" si="4630"/>
        <v>#REF!</v>
      </c>
      <c r="AL3285" s="443" t="e">
        <f t="shared" ca="1" si="4630"/>
        <v>#REF!</v>
      </c>
      <c r="AM3285" s="443" t="e">
        <f t="shared" ca="1" si="4630"/>
        <v>#REF!</v>
      </c>
      <c r="AN3285" s="443" t="e">
        <f t="shared" ca="1" si="4630"/>
        <v>#REF!</v>
      </c>
      <c r="AO3285" s="443" t="e">
        <f t="shared" ca="1" si="4630"/>
        <v>#REF!</v>
      </c>
      <c r="AP3285" s="443" t="e">
        <f t="shared" ca="1" si="4630"/>
        <v>#REF!</v>
      </c>
      <c r="AQ3285" s="443" t="e">
        <f t="shared" ca="1" si="4630"/>
        <v>#REF!</v>
      </c>
      <c r="AR3285" s="443" t="e">
        <f t="shared" ca="1" si="4630"/>
        <v>#REF!</v>
      </c>
      <c r="AS3285" s="443" t="e">
        <f t="shared" ca="1" si="4630"/>
        <v>#REF!</v>
      </c>
      <c r="AT3285" s="443" t="e">
        <f t="shared" ca="1" si="4630"/>
        <v>#REF!</v>
      </c>
      <c r="AU3285" s="443" t="e">
        <f t="shared" ca="1" si="4630"/>
        <v>#REF!</v>
      </c>
      <c r="AV3285" s="443" t="e">
        <f t="shared" ca="1" si="4630"/>
        <v>#REF!</v>
      </c>
      <c r="AW3285" s="443" t="e">
        <f t="shared" ca="1" si="4630"/>
        <v>#REF!</v>
      </c>
      <c r="AX3285" s="443" t="e">
        <f t="shared" ca="1" si="4630"/>
        <v>#REF!</v>
      </c>
      <c r="AY3285" s="443" t="e">
        <f t="shared" ref="AY3285:CD3285" ca="1" si="4631">SUM(AY3282:AY3284)</f>
        <v>#REF!</v>
      </c>
      <c r="AZ3285" s="443" t="e">
        <f t="shared" ca="1" si="4631"/>
        <v>#REF!</v>
      </c>
      <c r="BA3285" s="443" t="e">
        <f t="shared" ca="1" si="4631"/>
        <v>#REF!</v>
      </c>
      <c r="BB3285" s="443" t="e">
        <f t="shared" ca="1" si="4631"/>
        <v>#REF!</v>
      </c>
      <c r="BC3285" s="443" t="e">
        <f t="shared" ca="1" si="4631"/>
        <v>#REF!</v>
      </c>
      <c r="BD3285" s="443" t="e">
        <f t="shared" ca="1" si="4631"/>
        <v>#REF!</v>
      </c>
      <c r="BE3285" s="443" t="e">
        <f t="shared" ca="1" si="4631"/>
        <v>#REF!</v>
      </c>
      <c r="BF3285" s="443" t="e">
        <f t="shared" ca="1" si="4631"/>
        <v>#REF!</v>
      </c>
      <c r="BG3285" s="443" t="e">
        <f t="shared" ca="1" si="4631"/>
        <v>#REF!</v>
      </c>
      <c r="BH3285" s="443" t="e">
        <f t="shared" ca="1" si="4631"/>
        <v>#REF!</v>
      </c>
      <c r="BI3285" s="443" t="e">
        <f t="shared" ca="1" si="4631"/>
        <v>#REF!</v>
      </c>
      <c r="BJ3285" s="443" t="e">
        <f t="shared" ca="1" si="4631"/>
        <v>#REF!</v>
      </c>
      <c r="BK3285" s="443" t="e">
        <f t="shared" ca="1" si="4631"/>
        <v>#REF!</v>
      </c>
      <c r="BL3285" s="443" t="e">
        <f t="shared" ca="1" si="4631"/>
        <v>#REF!</v>
      </c>
      <c r="BM3285" s="443" t="e">
        <f t="shared" ca="1" si="4631"/>
        <v>#REF!</v>
      </c>
      <c r="BN3285" s="443" t="e">
        <f t="shared" ca="1" si="4631"/>
        <v>#REF!</v>
      </c>
      <c r="BO3285" s="443" t="e">
        <f t="shared" ca="1" si="4631"/>
        <v>#REF!</v>
      </c>
      <c r="BP3285" s="443" t="e">
        <f t="shared" ca="1" si="4631"/>
        <v>#REF!</v>
      </c>
      <c r="BQ3285" s="443" t="e">
        <f t="shared" ca="1" si="4631"/>
        <v>#REF!</v>
      </c>
      <c r="BR3285" s="443" t="e">
        <f t="shared" ca="1" si="4631"/>
        <v>#REF!</v>
      </c>
      <c r="BS3285" s="443" t="e">
        <f t="shared" ca="1" si="4631"/>
        <v>#REF!</v>
      </c>
      <c r="BT3285" s="443" t="e">
        <f t="shared" ca="1" si="4631"/>
        <v>#REF!</v>
      </c>
      <c r="BU3285" s="443" t="e">
        <f t="shared" ca="1" si="4631"/>
        <v>#REF!</v>
      </c>
      <c r="BV3285" s="443" t="e">
        <f t="shared" ca="1" si="4631"/>
        <v>#REF!</v>
      </c>
      <c r="BW3285" s="443" t="e">
        <f t="shared" ca="1" si="4631"/>
        <v>#REF!</v>
      </c>
      <c r="BX3285" s="443" t="e">
        <f t="shared" ca="1" si="4631"/>
        <v>#REF!</v>
      </c>
      <c r="BY3285" s="443" t="e">
        <f t="shared" ca="1" si="4631"/>
        <v>#REF!</v>
      </c>
      <c r="BZ3285" s="443" t="e">
        <f t="shared" ca="1" si="4631"/>
        <v>#REF!</v>
      </c>
      <c r="CA3285" s="443" t="e">
        <f t="shared" ca="1" si="4631"/>
        <v>#REF!</v>
      </c>
      <c r="CB3285" s="443" t="e">
        <f t="shared" ca="1" si="4631"/>
        <v>#REF!</v>
      </c>
      <c r="CC3285" s="443" t="e">
        <f t="shared" ca="1" si="4631"/>
        <v>#REF!</v>
      </c>
      <c r="CD3285" s="443" t="e">
        <f t="shared" ca="1" si="4631"/>
        <v>#REF!</v>
      </c>
      <c r="CE3285" s="443" t="e">
        <f t="shared" ref="CE3285:CK3285" ca="1" si="4632">SUM(CE3282:CE3284)</f>
        <v>#REF!</v>
      </c>
      <c r="CF3285" s="443" t="e">
        <f t="shared" ca="1" si="4632"/>
        <v>#REF!</v>
      </c>
      <c r="CG3285" s="443" t="e">
        <f t="shared" ca="1" si="4632"/>
        <v>#REF!</v>
      </c>
      <c r="CH3285" s="443" t="e">
        <f t="shared" ca="1" si="4632"/>
        <v>#REF!</v>
      </c>
      <c r="CI3285" s="443" t="e">
        <f t="shared" ca="1" si="4632"/>
        <v>#REF!</v>
      </c>
      <c r="CJ3285" s="443" t="e">
        <f t="shared" ca="1" si="4632"/>
        <v>#REF!</v>
      </c>
      <c r="CK3285" s="443" t="e">
        <f t="shared" ca="1" si="4632"/>
        <v>#REF!</v>
      </c>
      <c r="CL3285" s="443" t="e">
        <f t="shared" ref="CL3285" ca="1" si="4633">SUM(CL3282:CL3284)</f>
        <v>#REF!</v>
      </c>
    </row>
    <row r="3286" spans="2:90" x14ac:dyDescent="0.4">
      <c r="B3286" s="154"/>
      <c r="D3286" t="s">
        <v>971</v>
      </c>
      <c r="E3286" s="8" t="str">
        <f t="shared" si="4608"/>
        <v>3286 GPLP-IS</v>
      </c>
      <c r="G3286" t="str">
        <f t="shared" si="4607"/>
        <v>3286 GPLP-IS</v>
      </c>
      <c r="J3286" s="24"/>
      <c r="K3286" s="24"/>
      <c r="L3286" s="24"/>
      <c r="M3286" s="24"/>
      <c r="N3286" s="24"/>
      <c r="O3286" s="24"/>
      <c r="P3286" s="24"/>
      <c r="R3286" s="24"/>
      <c r="S3286" s="24"/>
      <c r="T3286" s="24"/>
      <c r="U3286" s="24"/>
      <c r="V3286" s="24"/>
      <c r="W3286" s="24"/>
      <c r="X3286" s="24"/>
      <c r="Y3286" s="24"/>
      <c r="Z3286" s="24"/>
      <c r="AA3286" s="24"/>
      <c r="AB3286" s="24"/>
      <c r="AC3286" s="24"/>
      <c r="AD3286" s="24"/>
      <c r="AE3286" s="24"/>
      <c r="AF3286" s="24"/>
      <c r="AG3286" s="24"/>
      <c r="AH3286" s="24"/>
      <c r="AI3286" s="24"/>
      <c r="AJ3286" s="24"/>
      <c r="AK3286" s="24"/>
      <c r="AL3286" s="24"/>
      <c r="AM3286" s="24"/>
      <c r="AN3286" s="24"/>
      <c r="AO3286" s="24"/>
      <c r="AP3286" s="24"/>
      <c r="AQ3286" s="24"/>
      <c r="AR3286" s="24"/>
      <c r="AS3286" s="24"/>
      <c r="AT3286" s="24"/>
      <c r="AU3286" s="24"/>
      <c r="AV3286" s="24"/>
      <c r="AW3286" s="24"/>
      <c r="AX3286" s="24"/>
      <c r="AY3286" s="24"/>
      <c r="AZ3286" s="24"/>
      <c r="BA3286" s="24"/>
      <c r="BB3286" s="24"/>
      <c r="BC3286" s="24"/>
      <c r="BD3286" s="24"/>
      <c r="BE3286" s="24"/>
      <c r="BF3286" s="24"/>
      <c r="BG3286" s="24"/>
      <c r="BH3286" s="24"/>
      <c r="BI3286" s="24"/>
      <c r="BJ3286" s="24"/>
      <c r="BK3286" s="24"/>
      <c r="BL3286" s="24"/>
      <c r="BM3286" s="24"/>
      <c r="BN3286" s="24"/>
      <c r="BO3286" s="24"/>
      <c r="BP3286" s="24"/>
      <c r="BQ3286" s="24"/>
      <c r="BR3286" s="24"/>
      <c r="BS3286" s="24"/>
      <c r="BT3286" s="24"/>
      <c r="BU3286" s="24"/>
      <c r="BV3286" s="24"/>
      <c r="BW3286" s="24"/>
      <c r="BX3286" s="24"/>
      <c r="BY3286" s="24"/>
      <c r="BZ3286" s="24"/>
      <c r="CA3286" s="24"/>
      <c r="CB3286" s="24"/>
      <c r="CC3286" s="24"/>
      <c r="CD3286" s="24"/>
      <c r="CE3286" s="24"/>
      <c r="CF3286" s="24"/>
      <c r="CG3286" s="24"/>
      <c r="CH3286" s="24"/>
      <c r="CI3286" s="24"/>
      <c r="CJ3286" s="24"/>
      <c r="CK3286" s="24"/>
      <c r="CL3286" s="24"/>
    </row>
    <row r="3287" spans="2:90" x14ac:dyDescent="0.4">
      <c r="B3287" s="123" t="s">
        <v>981</v>
      </c>
      <c r="D3287" t="s">
        <v>971</v>
      </c>
      <c r="E3287" s="8" t="str">
        <f t="shared" si="4608"/>
        <v>3287 GPLP-IS</v>
      </c>
      <c r="G3287" t="str">
        <f t="shared" si="4607"/>
        <v>3287 GPLP-IS</v>
      </c>
      <c r="J3287" s="33"/>
      <c r="K3287" s="33"/>
      <c r="L3287" s="33"/>
      <c r="M3287" s="33"/>
      <c r="N3287" s="33"/>
      <c r="O3287" s="33"/>
      <c r="P3287" s="33"/>
      <c r="R3287" s="24"/>
      <c r="S3287" s="33" t="e">
        <f t="shared" ref="S3287" ca="1" si="4634">+MAX(0,S3272+S3284)</f>
        <v>#REF!</v>
      </c>
      <c r="T3287" s="33" t="e">
        <f t="shared" ref="T3287:AX3287" ca="1" si="4635">+MAX(0,T3272+T3284)</f>
        <v>#REF!</v>
      </c>
      <c r="U3287" s="33" t="e">
        <f t="shared" ca="1" si="4635"/>
        <v>#REF!</v>
      </c>
      <c r="V3287" s="33" t="e">
        <f t="shared" ca="1" si="4635"/>
        <v>#REF!</v>
      </c>
      <c r="W3287" s="33" t="e">
        <f t="shared" ca="1" si="4635"/>
        <v>#REF!</v>
      </c>
      <c r="X3287" s="33" t="e">
        <f t="shared" ca="1" si="4635"/>
        <v>#REF!</v>
      </c>
      <c r="Y3287" s="33" t="e">
        <f t="shared" ca="1" si="4635"/>
        <v>#REF!</v>
      </c>
      <c r="Z3287" s="33" t="e">
        <f t="shared" ca="1" si="4635"/>
        <v>#REF!</v>
      </c>
      <c r="AA3287" s="33" t="e">
        <f t="shared" ca="1" si="4635"/>
        <v>#REF!</v>
      </c>
      <c r="AB3287" s="33" t="e">
        <f t="shared" ca="1" si="4635"/>
        <v>#REF!</v>
      </c>
      <c r="AC3287" s="33" t="e">
        <f t="shared" ca="1" si="4635"/>
        <v>#REF!</v>
      </c>
      <c r="AD3287" s="33" t="e">
        <f t="shared" ca="1" si="4635"/>
        <v>#REF!</v>
      </c>
      <c r="AE3287" s="33" t="e">
        <f t="shared" ca="1" si="4635"/>
        <v>#REF!</v>
      </c>
      <c r="AF3287" s="33" t="e">
        <f t="shared" ca="1" si="4635"/>
        <v>#REF!</v>
      </c>
      <c r="AG3287" s="33" t="e">
        <f t="shared" ca="1" si="4635"/>
        <v>#REF!</v>
      </c>
      <c r="AH3287" s="33" t="e">
        <f t="shared" ca="1" si="4635"/>
        <v>#REF!</v>
      </c>
      <c r="AI3287" s="33" t="e">
        <f t="shared" ca="1" si="4635"/>
        <v>#REF!</v>
      </c>
      <c r="AJ3287" s="33" t="e">
        <f t="shared" ca="1" si="4635"/>
        <v>#REF!</v>
      </c>
      <c r="AK3287" s="33" t="e">
        <f t="shared" ca="1" si="4635"/>
        <v>#REF!</v>
      </c>
      <c r="AL3287" s="33" t="e">
        <f t="shared" ca="1" si="4635"/>
        <v>#REF!</v>
      </c>
      <c r="AM3287" s="33" t="e">
        <f t="shared" ca="1" si="4635"/>
        <v>#REF!</v>
      </c>
      <c r="AN3287" s="33" t="e">
        <f t="shared" ca="1" si="4635"/>
        <v>#REF!</v>
      </c>
      <c r="AO3287" s="33" t="e">
        <f t="shared" ca="1" si="4635"/>
        <v>#REF!</v>
      </c>
      <c r="AP3287" s="33" t="e">
        <f t="shared" ca="1" si="4635"/>
        <v>#REF!</v>
      </c>
      <c r="AQ3287" s="33" t="e">
        <f t="shared" ca="1" si="4635"/>
        <v>#REF!</v>
      </c>
      <c r="AR3287" s="33" t="e">
        <f t="shared" ca="1" si="4635"/>
        <v>#REF!</v>
      </c>
      <c r="AS3287" s="33" t="e">
        <f t="shared" ca="1" si="4635"/>
        <v>#REF!</v>
      </c>
      <c r="AT3287" s="33" t="e">
        <f t="shared" ca="1" si="4635"/>
        <v>#REF!</v>
      </c>
      <c r="AU3287" s="33" t="e">
        <f t="shared" ca="1" si="4635"/>
        <v>#REF!</v>
      </c>
      <c r="AV3287" s="33" t="e">
        <f t="shared" ca="1" si="4635"/>
        <v>#REF!</v>
      </c>
      <c r="AW3287" s="33" t="e">
        <f t="shared" ca="1" si="4635"/>
        <v>#REF!</v>
      </c>
      <c r="AX3287" s="33" t="e">
        <f t="shared" ca="1" si="4635"/>
        <v>#REF!</v>
      </c>
      <c r="AY3287" s="33" t="e">
        <f t="shared" ref="AY3287:CD3287" ca="1" si="4636">+MAX(0,AY3272+AY3284)</f>
        <v>#REF!</v>
      </c>
      <c r="AZ3287" s="33" t="e">
        <f t="shared" ca="1" si="4636"/>
        <v>#REF!</v>
      </c>
      <c r="BA3287" s="33" t="e">
        <f t="shared" ca="1" si="4636"/>
        <v>#REF!</v>
      </c>
      <c r="BB3287" s="33" t="e">
        <f t="shared" ca="1" si="4636"/>
        <v>#REF!</v>
      </c>
      <c r="BC3287" s="33" t="e">
        <f t="shared" ca="1" si="4636"/>
        <v>#REF!</v>
      </c>
      <c r="BD3287" s="33" t="e">
        <f t="shared" ca="1" si="4636"/>
        <v>#REF!</v>
      </c>
      <c r="BE3287" s="33" t="e">
        <f t="shared" ca="1" si="4636"/>
        <v>#REF!</v>
      </c>
      <c r="BF3287" s="33" t="e">
        <f t="shared" ca="1" si="4636"/>
        <v>#REF!</v>
      </c>
      <c r="BG3287" s="33" t="e">
        <f t="shared" ca="1" si="4636"/>
        <v>#REF!</v>
      </c>
      <c r="BH3287" s="33" t="e">
        <f t="shared" ca="1" si="4636"/>
        <v>#REF!</v>
      </c>
      <c r="BI3287" s="33" t="e">
        <f t="shared" ca="1" si="4636"/>
        <v>#REF!</v>
      </c>
      <c r="BJ3287" s="33" t="e">
        <f t="shared" ca="1" si="4636"/>
        <v>#REF!</v>
      </c>
      <c r="BK3287" s="33" t="e">
        <f t="shared" ca="1" si="4636"/>
        <v>#REF!</v>
      </c>
      <c r="BL3287" s="33" t="e">
        <f t="shared" ca="1" si="4636"/>
        <v>#REF!</v>
      </c>
      <c r="BM3287" s="33" t="e">
        <f t="shared" ca="1" si="4636"/>
        <v>#REF!</v>
      </c>
      <c r="BN3287" s="33" t="e">
        <f t="shared" ca="1" si="4636"/>
        <v>#REF!</v>
      </c>
      <c r="BO3287" s="33" t="e">
        <f t="shared" ca="1" si="4636"/>
        <v>#REF!</v>
      </c>
      <c r="BP3287" s="33" t="e">
        <f t="shared" ca="1" si="4636"/>
        <v>#REF!</v>
      </c>
      <c r="BQ3287" s="33" t="e">
        <f t="shared" ca="1" si="4636"/>
        <v>#REF!</v>
      </c>
      <c r="BR3287" s="33" t="e">
        <f t="shared" ca="1" si="4636"/>
        <v>#REF!</v>
      </c>
      <c r="BS3287" s="33" t="e">
        <f t="shared" ca="1" si="4636"/>
        <v>#REF!</v>
      </c>
      <c r="BT3287" s="33" t="e">
        <f t="shared" ca="1" si="4636"/>
        <v>#REF!</v>
      </c>
      <c r="BU3287" s="33" t="e">
        <f t="shared" ca="1" si="4636"/>
        <v>#REF!</v>
      </c>
      <c r="BV3287" s="33" t="e">
        <f t="shared" ca="1" si="4636"/>
        <v>#REF!</v>
      </c>
      <c r="BW3287" s="33" t="e">
        <f t="shared" ca="1" si="4636"/>
        <v>#REF!</v>
      </c>
      <c r="BX3287" s="33" t="e">
        <f t="shared" ca="1" si="4636"/>
        <v>#REF!</v>
      </c>
      <c r="BY3287" s="33" t="e">
        <f t="shared" ca="1" si="4636"/>
        <v>#REF!</v>
      </c>
      <c r="BZ3287" s="33" t="e">
        <f t="shared" ca="1" si="4636"/>
        <v>#REF!</v>
      </c>
      <c r="CA3287" s="33" t="e">
        <f t="shared" ca="1" si="4636"/>
        <v>#REF!</v>
      </c>
      <c r="CB3287" s="33" t="e">
        <f t="shared" ca="1" si="4636"/>
        <v>#REF!</v>
      </c>
      <c r="CC3287" s="33" t="e">
        <f t="shared" ca="1" si="4636"/>
        <v>#REF!</v>
      </c>
      <c r="CD3287" s="33" t="e">
        <f t="shared" ca="1" si="4636"/>
        <v>#REF!</v>
      </c>
      <c r="CE3287" s="33" t="e">
        <f t="shared" ref="CE3287:CK3287" ca="1" si="4637">+MAX(0,CE3272+CE3284)</f>
        <v>#REF!</v>
      </c>
      <c r="CF3287" s="33" t="e">
        <f t="shared" ca="1" si="4637"/>
        <v>#REF!</v>
      </c>
      <c r="CG3287" s="33" t="e">
        <f t="shared" ca="1" si="4637"/>
        <v>#REF!</v>
      </c>
      <c r="CH3287" s="33" t="e">
        <f t="shared" ca="1" si="4637"/>
        <v>#REF!</v>
      </c>
      <c r="CI3287" s="33" t="e">
        <f t="shared" ca="1" si="4637"/>
        <v>#REF!</v>
      </c>
      <c r="CJ3287" s="33" t="e">
        <f t="shared" ca="1" si="4637"/>
        <v>#REF!</v>
      </c>
      <c r="CK3287" s="33" t="e">
        <f t="shared" ca="1" si="4637"/>
        <v>#REF!</v>
      </c>
      <c r="CL3287" s="33" t="e">
        <f t="shared" ref="CL3287" ca="1" si="4638">+MAX(0,CL3272+CL3284)</f>
        <v>#REF!</v>
      </c>
    </row>
    <row r="3288" spans="2:90" x14ac:dyDescent="0.4">
      <c r="B3288" s="154"/>
      <c r="D3288" t="s">
        <v>971</v>
      </c>
      <c r="E3288" s="8" t="str">
        <f t="shared" si="4608"/>
        <v>3288 GPLP-IS</v>
      </c>
      <c r="G3288" t="str">
        <f t="shared" si="4607"/>
        <v>3288 GPLP-IS</v>
      </c>
      <c r="J3288" s="24"/>
      <c r="K3288" s="24"/>
      <c r="L3288" s="24"/>
      <c r="M3288" s="24"/>
      <c r="N3288" s="24"/>
      <c r="O3288" s="24"/>
      <c r="P3288" s="24"/>
      <c r="R3288" s="24"/>
      <c r="S3288" s="24"/>
      <c r="T3288" s="24"/>
      <c r="U3288" s="24"/>
      <c r="V3288" s="24"/>
      <c r="W3288" s="24"/>
      <c r="X3288" s="24"/>
      <c r="Y3288" s="24"/>
      <c r="Z3288" s="24"/>
      <c r="AA3288" s="24"/>
      <c r="AB3288" s="24"/>
      <c r="AC3288" s="24"/>
      <c r="AD3288" s="24"/>
      <c r="AE3288" s="24"/>
      <c r="AF3288" s="24"/>
      <c r="AG3288" s="24"/>
      <c r="AH3288" s="24"/>
      <c r="AI3288" s="24"/>
      <c r="AJ3288" s="24"/>
      <c r="AK3288" s="24"/>
      <c r="AL3288" s="24"/>
      <c r="AM3288" s="24"/>
      <c r="AN3288" s="24"/>
      <c r="AO3288" s="24"/>
      <c r="AP3288" s="24"/>
      <c r="AQ3288" s="24"/>
      <c r="AR3288" s="24"/>
      <c r="AS3288" s="24"/>
      <c r="AT3288" s="24"/>
      <c r="AU3288" s="24"/>
      <c r="AV3288" s="24"/>
      <c r="AW3288" s="24"/>
      <c r="AX3288" s="24"/>
      <c r="AY3288" s="24"/>
      <c r="AZ3288" s="24"/>
      <c r="BA3288" s="24"/>
      <c r="BB3288" s="24"/>
      <c r="BC3288" s="24"/>
      <c r="BD3288" s="24"/>
      <c r="BE3288" s="24"/>
      <c r="BF3288" s="24"/>
      <c r="BG3288" s="24"/>
      <c r="BH3288" s="24"/>
      <c r="BI3288" s="24"/>
      <c r="BJ3288" s="24"/>
      <c r="BK3288" s="24"/>
      <c r="BL3288" s="24"/>
      <c r="BM3288" s="24"/>
      <c r="BN3288" s="24"/>
      <c r="BO3288" s="24"/>
      <c r="BP3288" s="24"/>
      <c r="BQ3288" s="24"/>
      <c r="BR3288" s="24"/>
      <c r="BS3288" s="24"/>
      <c r="BT3288" s="24"/>
      <c r="BU3288" s="24"/>
      <c r="BV3288" s="24"/>
      <c r="BW3288" s="24"/>
      <c r="BX3288" s="24"/>
      <c r="BY3288" s="24"/>
      <c r="BZ3288" s="24"/>
      <c r="CA3288" s="24"/>
      <c r="CB3288" s="24"/>
      <c r="CC3288" s="24"/>
      <c r="CD3288" s="24"/>
      <c r="CE3288" s="24"/>
      <c r="CF3288" s="24"/>
      <c r="CG3288" s="24"/>
      <c r="CH3288" s="24"/>
      <c r="CI3288" s="24"/>
      <c r="CJ3288" s="24"/>
      <c r="CK3288" s="24"/>
      <c r="CL3288" s="24"/>
    </row>
    <row r="3289" spans="2:90" x14ac:dyDescent="0.4">
      <c r="B3289" s="95" t="s">
        <v>982</v>
      </c>
      <c r="D3289" t="s">
        <v>971</v>
      </c>
      <c r="E3289" s="8" t="str">
        <f t="shared" si="4608"/>
        <v>3289 GPLP-IS</v>
      </c>
      <c r="G3289" t="str">
        <f t="shared" si="4607"/>
        <v>3289 GPLP-IS</v>
      </c>
      <c r="H3289" s="16"/>
      <c r="I3289" s="78"/>
      <c r="J3289"/>
      <c r="R3289" s="23"/>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row>
    <row r="3290" spans="2:90" x14ac:dyDescent="0.4">
      <c r="B3290" s="154" t="s">
        <v>71</v>
      </c>
      <c r="D3290" t="s">
        <v>971</v>
      </c>
      <c r="E3290" s="8" t="str">
        <f t="shared" si="4608"/>
        <v>3290 GPLP-IS</v>
      </c>
      <c r="G3290" t="str">
        <f t="shared" si="4607"/>
        <v>3290 GPLP-IS</v>
      </c>
      <c r="J3290" s="24"/>
      <c r="K3290" s="24">
        <f>+S3290</f>
        <v>0</v>
      </c>
      <c r="L3290" s="24" t="e">
        <f ca="1">+K3293</f>
        <v>#REF!</v>
      </c>
      <c r="M3290" s="24" t="e">
        <f ca="1">+L3293</f>
        <v>#REF!</v>
      </c>
      <c r="N3290" s="24" t="e">
        <f ca="1">+M3293</f>
        <v>#REF!</v>
      </c>
      <c r="O3290" s="24" t="e">
        <f ca="1">+N3293</f>
        <v>#REF!</v>
      </c>
      <c r="P3290" s="24" t="e">
        <f ca="1">+O3293</f>
        <v>#REF!</v>
      </c>
      <c r="R3290" s="33"/>
      <c r="S3290" s="24">
        <f t="shared" ref="S3290:AX3290" si="4639">+R3293</f>
        <v>0</v>
      </c>
      <c r="T3290" s="24" t="e">
        <f t="shared" ca="1" si="4639"/>
        <v>#REF!</v>
      </c>
      <c r="U3290" s="24" t="e">
        <f t="shared" ca="1" si="4639"/>
        <v>#REF!</v>
      </c>
      <c r="V3290" s="24" t="e">
        <f t="shared" ca="1" si="4639"/>
        <v>#REF!</v>
      </c>
      <c r="W3290" s="24" t="e">
        <f t="shared" ca="1" si="4639"/>
        <v>#REF!</v>
      </c>
      <c r="X3290" s="24" t="e">
        <f t="shared" ca="1" si="4639"/>
        <v>#REF!</v>
      </c>
      <c r="Y3290" s="24" t="e">
        <f t="shared" ca="1" si="4639"/>
        <v>#REF!</v>
      </c>
      <c r="Z3290" s="24" t="e">
        <f t="shared" ca="1" si="4639"/>
        <v>#REF!</v>
      </c>
      <c r="AA3290" s="24" t="e">
        <f t="shared" ca="1" si="4639"/>
        <v>#REF!</v>
      </c>
      <c r="AB3290" s="24" t="e">
        <f t="shared" ca="1" si="4639"/>
        <v>#REF!</v>
      </c>
      <c r="AC3290" s="24" t="e">
        <f t="shared" ca="1" si="4639"/>
        <v>#REF!</v>
      </c>
      <c r="AD3290" s="24" t="e">
        <f t="shared" ca="1" si="4639"/>
        <v>#REF!</v>
      </c>
      <c r="AE3290" s="24" t="e">
        <f t="shared" ca="1" si="4639"/>
        <v>#REF!</v>
      </c>
      <c r="AF3290" s="24" t="e">
        <f t="shared" ca="1" si="4639"/>
        <v>#REF!</v>
      </c>
      <c r="AG3290" s="24" t="e">
        <f t="shared" ca="1" si="4639"/>
        <v>#REF!</v>
      </c>
      <c r="AH3290" s="24" t="e">
        <f t="shared" ca="1" si="4639"/>
        <v>#REF!</v>
      </c>
      <c r="AI3290" s="24" t="e">
        <f t="shared" ca="1" si="4639"/>
        <v>#REF!</v>
      </c>
      <c r="AJ3290" s="24" t="e">
        <f t="shared" ca="1" si="4639"/>
        <v>#REF!</v>
      </c>
      <c r="AK3290" s="24" t="e">
        <f t="shared" ca="1" si="4639"/>
        <v>#REF!</v>
      </c>
      <c r="AL3290" s="24" t="e">
        <f t="shared" ca="1" si="4639"/>
        <v>#REF!</v>
      </c>
      <c r="AM3290" s="24" t="e">
        <f t="shared" ca="1" si="4639"/>
        <v>#REF!</v>
      </c>
      <c r="AN3290" s="24" t="e">
        <f t="shared" ca="1" si="4639"/>
        <v>#REF!</v>
      </c>
      <c r="AO3290" s="24" t="e">
        <f t="shared" ca="1" si="4639"/>
        <v>#REF!</v>
      </c>
      <c r="AP3290" s="24" t="e">
        <f t="shared" ca="1" si="4639"/>
        <v>#REF!</v>
      </c>
      <c r="AQ3290" s="24" t="e">
        <f t="shared" ca="1" si="4639"/>
        <v>#REF!</v>
      </c>
      <c r="AR3290" s="24" t="e">
        <f t="shared" ca="1" si="4639"/>
        <v>#REF!</v>
      </c>
      <c r="AS3290" s="24" t="e">
        <f t="shared" ca="1" si="4639"/>
        <v>#REF!</v>
      </c>
      <c r="AT3290" s="24" t="e">
        <f t="shared" ca="1" si="4639"/>
        <v>#REF!</v>
      </c>
      <c r="AU3290" s="24" t="e">
        <f t="shared" ca="1" si="4639"/>
        <v>#REF!</v>
      </c>
      <c r="AV3290" s="24" t="e">
        <f t="shared" ca="1" si="4639"/>
        <v>#REF!</v>
      </c>
      <c r="AW3290" s="24" t="e">
        <f t="shared" ca="1" si="4639"/>
        <v>#REF!</v>
      </c>
      <c r="AX3290" s="24" t="e">
        <f t="shared" ca="1" si="4639"/>
        <v>#REF!</v>
      </c>
      <c r="AY3290" s="24" t="e">
        <f t="shared" ref="AY3290:CD3290" ca="1" si="4640">+AX3293</f>
        <v>#REF!</v>
      </c>
      <c r="AZ3290" s="24" t="e">
        <f t="shared" ca="1" si="4640"/>
        <v>#REF!</v>
      </c>
      <c r="BA3290" s="24" t="e">
        <f t="shared" ca="1" si="4640"/>
        <v>#REF!</v>
      </c>
      <c r="BB3290" s="24" t="e">
        <f t="shared" ca="1" si="4640"/>
        <v>#REF!</v>
      </c>
      <c r="BC3290" s="24" t="e">
        <f t="shared" ca="1" si="4640"/>
        <v>#REF!</v>
      </c>
      <c r="BD3290" s="24" t="e">
        <f t="shared" ca="1" si="4640"/>
        <v>#REF!</v>
      </c>
      <c r="BE3290" s="24" t="e">
        <f t="shared" ca="1" si="4640"/>
        <v>#REF!</v>
      </c>
      <c r="BF3290" s="24" t="e">
        <f t="shared" ca="1" si="4640"/>
        <v>#REF!</v>
      </c>
      <c r="BG3290" s="24" t="e">
        <f t="shared" ca="1" si="4640"/>
        <v>#REF!</v>
      </c>
      <c r="BH3290" s="24" t="e">
        <f t="shared" ca="1" si="4640"/>
        <v>#REF!</v>
      </c>
      <c r="BI3290" s="24" t="e">
        <f t="shared" ca="1" si="4640"/>
        <v>#REF!</v>
      </c>
      <c r="BJ3290" s="24" t="e">
        <f t="shared" ca="1" si="4640"/>
        <v>#REF!</v>
      </c>
      <c r="BK3290" s="24" t="e">
        <f t="shared" ca="1" si="4640"/>
        <v>#REF!</v>
      </c>
      <c r="BL3290" s="24" t="e">
        <f t="shared" ca="1" si="4640"/>
        <v>#REF!</v>
      </c>
      <c r="BM3290" s="24" t="e">
        <f t="shared" ca="1" si="4640"/>
        <v>#REF!</v>
      </c>
      <c r="BN3290" s="24" t="e">
        <f t="shared" ca="1" si="4640"/>
        <v>#REF!</v>
      </c>
      <c r="BO3290" s="24" t="e">
        <f t="shared" ca="1" si="4640"/>
        <v>#REF!</v>
      </c>
      <c r="BP3290" s="24" t="e">
        <f t="shared" ca="1" si="4640"/>
        <v>#REF!</v>
      </c>
      <c r="BQ3290" s="24" t="e">
        <f t="shared" ca="1" si="4640"/>
        <v>#REF!</v>
      </c>
      <c r="BR3290" s="24" t="e">
        <f t="shared" ca="1" si="4640"/>
        <v>#REF!</v>
      </c>
      <c r="BS3290" s="24" t="e">
        <f t="shared" ca="1" si="4640"/>
        <v>#REF!</v>
      </c>
      <c r="BT3290" s="24" t="e">
        <f t="shared" ca="1" si="4640"/>
        <v>#REF!</v>
      </c>
      <c r="BU3290" s="24" t="e">
        <f t="shared" ca="1" si="4640"/>
        <v>#REF!</v>
      </c>
      <c r="BV3290" s="24" t="e">
        <f t="shared" ca="1" si="4640"/>
        <v>#REF!</v>
      </c>
      <c r="BW3290" s="24" t="e">
        <f t="shared" ca="1" si="4640"/>
        <v>#REF!</v>
      </c>
      <c r="BX3290" s="24" t="e">
        <f t="shared" ca="1" si="4640"/>
        <v>#REF!</v>
      </c>
      <c r="BY3290" s="24" t="e">
        <f t="shared" ca="1" si="4640"/>
        <v>#REF!</v>
      </c>
      <c r="BZ3290" s="24" t="e">
        <f t="shared" ca="1" si="4640"/>
        <v>#REF!</v>
      </c>
      <c r="CA3290" s="24" t="e">
        <f t="shared" ca="1" si="4640"/>
        <v>#REF!</v>
      </c>
      <c r="CB3290" s="24" t="e">
        <f t="shared" ca="1" si="4640"/>
        <v>#REF!</v>
      </c>
      <c r="CC3290" s="24" t="e">
        <f t="shared" ca="1" si="4640"/>
        <v>#REF!</v>
      </c>
      <c r="CD3290" s="24" t="e">
        <f t="shared" ca="1" si="4640"/>
        <v>#REF!</v>
      </c>
      <c r="CE3290" s="24" t="e">
        <f t="shared" ref="CE3290:CL3290" ca="1" si="4641">+CD3293</f>
        <v>#REF!</v>
      </c>
      <c r="CF3290" s="24" t="e">
        <f t="shared" ca="1" si="4641"/>
        <v>#REF!</v>
      </c>
      <c r="CG3290" s="24" t="e">
        <f t="shared" ca="1" si="4641"/>
        <v>#REF!</v>
      </c>
      <c r="CH3290" s="24" t="e">
        <f t="shared" ca="1" si="4641"/>
        <v>#REF!</v>
      </c>
      <c r="CI3290" s="24" t="e">
        <f t="shared" ca="1" si="4641"/>
        <v>#REF!</v>
      </c>
      <c r="CJ3290" s="24" t="e">
        <f t="shared" ca="1" si="4641"/>
        <v>#REF!</v>
      </c>
      <c r="CK3290" s="24" t="e">
        <f t="shared" ca="1" si="4641"/>
        <v>#REF!</v>
      </c>
      <c r="CL3290" s="24" t="e">
        <f t="shared" ca="1" si="4641"/>
        <v>#REF!</v>
      </c>
    </row>
    <row r="3291" spans="2:90" x14ac:dyDescent="0.4">
      <c r="B3291" s="154" t="s">
        <v>983</v>
      </c>
      <c r="D3291" t="s">
        <v>971</v>
      </c>
      <c r="E3291" s="8" t="str">
        <f t="shared" si="4608"/>
        <v>3291 GPLP-IS</v>
      </c>
      <c r="G3291" t="str">
        <f t="shared" si="4607"/>
        <v>3291 GPLP-IS</v>
      </c>
      <c r="J3291" s="24"/>
      <c r="K3291" s="24" t="e">
        <f t="shared" ref="K3291:P3292" ca="1" si="4642">SUMIF($3:$3,K$2,3291:3291)</f>
        <v>#REF!</v>
      </c>
      <c r="L3291" s="24" t="e">
        <f t="shared" ca="1" si="4642"/>
        <v>#REF!</v>
      </c>
      <c r="M3291" s="24" t="e">
        <f t="shared" ca="1" si="4642"/>
        <v>#REF!</v>
      </c>
      <c r="N3291" s="24" t="e">
        <f t="shared" ca="1" si="4642"/>
        <v>#REF!</v>
      </c>
      <c r="O3291" s="24" t="e">
        <f t="shared" ca="1" si="4642"/>
        <v>#REF!</v>
      </c>
      <c r="P3291" s="24" t="e">
        <f t="shared" ca="1" si="4642"/>
        <v>#REF!</v>
      </c>
      <c r="R3291" s="33"/>
      <c r="S3291" s="24">
        <f t="shared" ref="S3291" si="4643">+(S3282+S3290)*$H$3276/12</f>
        <v>0</v>
      </c>
      <c r="T3291" s="24" t="e">
        <f t="shared" ref="T3291:AY3291" ca="1" si="4644">+(T3282+T3290)*$H$3276/12</f>
        <v>#REF!</v>
      </c>
      <c r="U3291" s="24" t="e">
        <f t="shared" ca="1" si="4644"/>
        <v>#REF!</v>
      </c>
      <c r="V3291" s="24" t="e">
        <f t="shared" ca="1" si="4644"/>
        <v>#REF!</v>
      </c>
      <c r="W3291" s="24" t="e">
        <f t="shared" ca="1" si="4644"/>
        <v>#REF!</v>
      </c>
      <c r="X3291" s="24" t="e">
        <f t="shared" ca="1" si="4644"/>
        <v>#REF!</v>
      </c>
      <c r="Y3291" s="24" t="e">
        <f t="shared" ca="1" si="4644"/>
        <v>#REF!</v>
      </c>
      <c r="Z3291" s="24" t="e">
        <f t="shared" ca="1" si="4644"/>
        <v>#REF!</v>
      </c>
      <c r="AA3291" s="24" t="e">
        <f t="shared" ca="1" si="4644"/>
        <v>#REF!</v>
      </c>
      <c r="AB3291" s="24" t="e">
        <f t="shared" ca="1" si="4644"/>
        <v>#REF!</v>
      </c>
      <c r="AC3291" s="24" t="e">
        <f t="shared" ca="1" si="4644"/>
        <v>#REF!</v>
      </c>
      <c r="AD3291" s="24" t="e">
        <f t="shared" ca="1" si="4644"/>
        <v>#REF!</v>
      </c>
      <c r="AE3291" s="24" t="e">
        <f t="shared" ca="1" si="4644"/>
        <v>#REF!</v>
      </c>
      <c r="AF3291" s="24" t="e">
        <f t="shared" ca="1" si="4644"/>
        <v>#REF!</v>
      </c>
      <c r="AG3291" s="24" t="e">
        <f t="shared" ca="1" si="4644"/>
        <v>#REF!</v>
      </c>
      <c r="AH3291" s="24" t="e">
        <f t="shared" ca="1" si="4644"/>
        <v>#REF!</v>
      </c>
      <c r="AI3291" s="24" t="e">
        <f t="shared" ca="1" si="4644"/>
        <v>#REF!</v>
      </c>
      <c r="AJ3291" s="24" t="e">
        <f t="shared" ca="1" si="4644"/>
        <v>#REF!</v>
      </c>
      <c r="AK3291" s="24" t="e">
        <f t="shared" ca="1" si="4644"/>
        <v>#REF!</v>
      </c>
      <c r="AL3291" s="24" t="e">
        <f t="shared" ca="1" si="4644"/>
        <v>#REF!</v>
      </c>
      <c r="AM3291" s="24" t="e">
        <f t="shared" ca="1" si="4644"/>
        <v>#REF!</v>
      </c>
      <c r="AN3291" s="24" t="e">
        <f t="shared" ca="1" si="4644"/>
        <v>#REF!</v>
      </c>
      <c r="AO3291" s="24" t="e">
        <f t="shared" ca="1" si="4644"/>
        <v>#REF!</v>
      </c>
      <c r="AP3291" s="24" t="e">
        <f t="shared" ca="1" si="4644"/>
        <v>#REF!</v>
      </c>
      <c r="AQ3291" s="24" t="e">
        <f t="shared" ca="1" si="4644"/>
        <v>#REF!</v>
      </c>
      <c r="AR3291" s="24" t="e">
        <f t="shared" ca="1" si="4644"/>
        <v>#REF!</v>
      </c>
      <c r="AS3291" s="24" t="e">
        <f t="shared" ca="1" si="4644"/>
        <v>#REF!</v>
      </c>
      <c r="AT3291" s="24" t="e">
        <f t="shared" ca="1" si="4644"/>
        <v>#REF!</v>
      </c>
      <c r="AU3291" s="24" t="e">
        <f t="shared" ca="1" si="4644"/>
        <v>#REF!</v>
      </c>
      <c r="AV3291" s="24" t="e">
        <f t="shared" ca="1" si="4644"/>
        <v>#REF!</v>
      </c>
      <c r="AW3291" s="24" t="e">
        <f t="shared" ca="1" si="4644"/>
        <v>#REF!</v>
      </c>
      <c r="AX3291" s="24" t="e">
        <f t="shared" ca="1" si="4644"/>
        <v>#REF!</v>
      </c>
      <c r="AY3291" s="24" t="e">
        <f t="shared" ca="1" si="4644"/>
        <v>#REF!</v>
      </c>
      <c r="AZ3291" s="24" t="e">
        <f t="shared" ref="AZ3291:CE3291" ca="1" si="4645">+(AZ3282+AZ3290)*$H$3276/12</f>
        <v>#REF!</v>
      </c>
      <c r="BA3291" s="24" t="e">
        <f t="shared" ca="1" si="4645"/>
        <v>#REF!</v>
      </c>
      <c r="BB3291" s="24" t="e">
        <f t="shared" ca="1" si="4645"/>
        <v>#REF!</v>
      </c>
      <c r="BC3291" s="24" t="e">
        <f t="shared" ca="1" si="4645"/>
        <v>#REF!</v>
      </c>
      <c r="BD3291" s="24" t="e">
        <f t="shared" ca="1" si="4645"/>
        <v>#REF!</v>
      </c>
      <c r="BE3291" s="24" t="e">
        <f t="shared" ca="1" si="4645"/>
        <v>#REF!</v>
      </c>
      <c r="BF3291" s="24" t="e">
        <f t="shared" ca="1" si="4645"/>
        <v>#REF!</v>
      </c>
      <c r="BG3291" s="24" t="e">
        <f t="shared" ca="1" si="4645"/>
        <v>#REF!</v>
      </c>
      <c r="BH3291" s="24" t="e">
        <f t="shared" ca="1" si="4645"/>
        <v>#REF!</v>
      </c>
      <c r="BI3291" s="24" t="e">
        <f t="shared" ca="1" si="4645"/>
        <v>#REF!</v>
      </c>
      <c r="BJ3291" s="24" t="e">
        <f t="shared" ca="1" si="4645"/>
        <v>#REF!</v>
      </c>
      <c r="BK3291" s="24" t="e">
        <f t="shared" ca="1" si="4645"/>
        <v>#REF!</v>
      </c>
      <c r="BL3291" s="24" t="e">
        <f t="shared" ca="1" si="4645"/>
        <v>#REF!</v>
      </c>
      <c r="BM3291" s="24" t="e">
        <f t="shared" ca="1" si="4645"/>
        <v>#REF!</v>
      </c>
      <c r="BN3291" s="24" t="e">
        <f t="shared" ca="1" si="4645"/>
        <v>#REF!</v>
      </c>
      <c r="BO3291" s="24" t="e">
        <f t="shared" ca="1" si="4645"/>
        <v>#REF!</v>
      </c>
      <c r="BP3291" s="24" t="e">
        <f t="shared" ca="1" si="4645"/>
        <v>#REF!</v>
      </c>
      <c r="BQ3291" s="24" t="e">
        <f t="shared" ca="1" si="4645"/>
        <v>#REF!</v>
      </c>
      <c r="BR3291" s="24" t="e">
        <f t="shared" ca="1" si="4645"/>
        <v>#REF!</v>
      </c>
      <c r="BS3291" s="24" t="e">
        <f t="shared" ca="1" si="4645"/>
        <v>#REF!</v>
      </c>
      <c r="BT3291" s="24" t="e">
        <f t="shared" ca="1" si="4645"/>
        <v>#REF!</v>
      </c>
      <c r="BU3291" s="24" t="e">
        <f t="shared" ca="1" si="4645"/>
        <v>#REF!</v>
      </c>
      <c r="BV3291" s="24" t="e">
        <f t="shared" ca="1" si="4645"/>
        <v>#REF!</v>
      </c>
      <c r="BW3291" s="24" t="e">
        <f t="shared" ca="1" si="4645"/>
        <v>#REF!</v>
      </c>
      <c r="BX3291" s="24" t="e">
        <f t="shared" ca="1" si="4645"/>
        <v>#REF!</v>
      </c>
      <c r="BY3291" s="24" t="e">
        <f t="shared" ca="1" si="4645"/>
        <v>#REF!</v>
      </c>
      <c r="BZ3291" s="24" t="e">
        <f t="shared" ca="1" si="4645"/>
        <v>#REF!</v>
      </c>
      <c r="CA3291" s="24" t="e">
        <f t="shared" ca="1" si="4645"/>
        <v>#REF!</v>
      </c>
      <c r="CB3291" s="24" t="e">
        <f t="shared" ca="1" si="4645"/>
        <v>#REF!</v>
      </c>
      <c r="CC3291" s="24" t="e">
        <f t="shared" ca="1" si="4645"/>
        <v>#REF!</v>
      </c>
      <c r="CD3291" s="24" t="e">
        <f t="shared" ca="1" si="4645"/>
        <v>#REF!</v>
      </c>
      <c r="CE3291" s="24" t="e">
        <f t="shared" ca="1" si="4645"/>
        <v>#REF!</v>
      </c>
      <c r="CF3291" s="24" t="e">
        <f t="shared" ref="CF3291:CK3291" ca="1" si="4646">+(CF3282+CF3290)*$H$3276/12</f>
        <v>#REF!</v>
      </c>
      <c r="CG3291" s="24" t="e">
        <f t="shared" ca="1" si="4646"/>
        <v>#REF!</v>
      </c>
      <c r="CH3291" s="24" t="e">
        <f t="shared" ca="1" si="4646"/>
        <v>#REF!</v>
      </c>
      <c r="CI3291" s="24" t="e">
        <f t="shared" ca="1" si="4646"/>
        <v>#REF!</v>
      </c>
      <c r="CJ3291" s="24" t="e">
        <f t="shared" ca="1" si="4646"/>
        <v>#REF!</v>
      </c>
      <c r="CK3291" s="24" t="e">
        <f t="shared" ca="1" si="4646"/>
        <v>#REF!</v>
      </c>
      <c r="CL3291" s="24" t="e">
        <f t="shared" ref="CL3291" ca="1" si="4647">+(CL3282+CL3290)*$H$3276/12</f>
        <v>#REF!</v>
      </c>
    </row>
    <row r="3292" spans="2:90" x14ac:dyDescent="0.4">
      <c r="B3292" s="154" t="s">
        <v>986</v>
      </c>
      <c r="D3292" t="s">
        <v>971</v>
      </c>
      <c r="E3292" s="8" t="str">
        <f t="shared" si="4608"/>
        <v>3292 GPLP-IS</v>
      </c>
      <c r="G3292" t="str">
        <f t="shared" si="4607"/>
        <v>3292 GPLP-IS</v>
      </c>
      <c r="J3292" s="24"/>
      <c r="K3292" s="24" t="e">
        <f t="shared" ca="1" si="4642"/>
        <v>#REF!</v>
      </c>
      <c r="L3292" s="24" t="e">
        <f t="shared" ca="1" si="4642"/>
        <v>#REF!</v>
      </c>
      <c r="M3292" s="24" t="e">
        <f t="shared" ca="1" si="4642"/>
        <v>#REF!</v>
      </c>
      <c r="N3292" s="24" t="e">
        <f t="shared" ca="1" si="4642"/>
        <v>#REF!</v>
      </c>
      <c r="O3292" s="24" t="e">
        <f t="shared" ca="1" si="4642"/>
        <v>#REF!</v>
      </c>
      <c r="P3292" s="24" t="e">
        <f t="shared" ca="1" si="4642"/>
        <v>#REF!</v>
      </c>
      <c r="R3292" s="33"/>
      <c r="S3292" s="24" t="e">
        <f t="shared" ref="S3292" ca="1" si="4648">+-MIN(SUM(S3290:S3291),MAX(0,SUM(S3287)))</f>
        <v>#REF!</v>
      </c>
      <c r="T3292" s="24" t="e">
        <f t="shared" ref="T3292:AX3292" ca="1" si="4649">+-MIN(SUM(T3290:T3291),MAX(0,SUM(T3287)))</f>
        <v>#REF!</v>
      </c>
      <c r="U3292" s="24" t="e">
        <f t="shared" ca="1" si="4649"/>
        <v>#REF!</v>
      </c>
      <c r="V3292" s="24" t="e">
        <f t="shared" ca="1" si="4649"/>
        <v>#REF!</v>
      </c>
      <c r="W3292" s="24" t="e">
        <f t="shared" ca="1" si="4649"/>
        <v>#REF!</v>
      </c>
      <c r="X3292" s="24" t="e">
        <f t="shared" ca="1" si="4649"/>
        <v>#REF!</v>
      </c>
      <c r="Y3292" s="24" t="e">
        <f t="shared" ca="1" si="4649"/>
        <v>#REF!</v>
      </c>
      <c r="Z3292" s="24" t="e">
        <f t="shared" ca="1" si="4649"/>
        <v>#REF!</v>
      </c>
      <c r="AA3292" s="24" t="e">
        <f t="shared" ca="1" si="4649"/>
        <v>#REF!</v>
      </c>
      <c r="AB3292" s="24" t="e">
        <f t="shared" ca="1" si="4649"/>
        <v>#REF!</v>
      </c>
      <c r="AC3292" s="24" t="e">
        <f t="shared" ca="1" si="4649"/>
        <v>#REF!</v>
      </c>
      <c r="AD3292" s="24" t="e">
        <f t="shared" ca="1" si="4649"/>
        <v>#REF!</v>
      </c>
      <c r="AE3292" s="24" t="e">
        <f t="shared" ca="1" si="4649"/>
        <v>#REF!</v>
      </c>
      <c r="AF3292" s="24" t="e">
        <f t="shared" ca="1" si="4649"/>
        <v>#REF!</v>
      </c>
      <c r="AG3292" s="24" t="e">
        <f t="shared" ca="1" si="4649"/>
        <v>#REF!</v>
      </c>
      <c r="AH3292" s="24" t="e">
        <f t="shared" ca="1" si="4649"/>
        <v>#REF!</v>
      </c>
      <c r="AI3292" s="24" t="e">
        <f t="shared" ca="1" si="4649"/>
        <v>#REF!</v>
      </c>
      <c r="AJ3292" s="24" t="e">
        <f t="shared" ca="1" si="4649"/>
        <v>#REF!</v>
      </c>
      <c r="AK3292" s="24" t="e">
        <f t="shared" ca="1" si="4649"/>
        <v>#REF!</v>
      </c>
      <c r="AL3292" s="24" t="e">
        <f t="shared" ca="1" si="4649"/>
        <v>#REF!</v>
      </c>
      <c r="AM3292" s="24" t="e">
        <f t="shared" ca="1" si="4649"/>
        <v>#REF!</v>
      </c>
      <c r="AN3292" s="24" t="e">
        <f t="shared" ca="1" si="4649"/>
        <v>#REF!</v>
      </c>
      <c r="AO3292" s="24" t="e">
        <f t="shared" ca="1" si="4649"/>
        <v>#REF!</v>
      </c>
      <c r="AP3292" s="24" t="e">
        <f t="shared" ca="1" si="4649"/>
        <v>#REF!</v>
      </c>
      <c r="AQ3292" s="24" t="e">
        <f t="shared" ca="1" si="4649"/>
        <v>#REF!</v>
      </c>
      <c r="AR3292" s="24" t="e">
        <f t="shared" ca="1" si="4649"/>
        <v>#REF!</v>
      </c>
      <c r="AS3292" s="24" t="e">
        <f t="shared" ca="1" si="4649"/>
        <v>#REF!</v>
      </c>
      <c r="AT3292" s="24" t="e">
        <f t="shared" ca="1" si="4649"/>
        <v>#REF!</v>
      </c>
      <c r="AU3292" s="24" t="e">
        <f t="shared" ca="1" si="4649"/>
        <v>#REF!</v>
      </c>
      <c r="AV3292" s="24" t="e">
        <f t="shared" ca="1" si="4649"/>
        <v>#REF!</v>
      </c>
      <c r="AW3292" s="24" t="e">
        <f t="shared" ca="1" si="4649"/>
        <v>#REF!</v>
      </c>
      <c r="AX3292" s="24" t="e">
        <f t="shared" ca="1" si="4649"/>
        <v>#REF!</v>
      </c>
      <c r="AY3292" s="24" t="e">
        <f t="shared" ref="AY3292:CD3292" ca="1" si="4650">+-MIN(SUM(AY3290:AY3291),MAX(0,SUM(AY3287)))</f>
        <v>#REF!</v>
      </c>
      <c r="AZ3292" s="24" t="e">
        <f t="shared" ca="1" si="4650"/>
        <v>#REF!</v>
      </c>
      <c r="BA3292" s="24" t="e">
        <f t="shared" ca="1" si="4650"/>
        <v>#REF!</v>
      </c>
      <c r="BB3292" s="24" t="e">
        <f t="shared" ca="1" si="4650"/>
        <v>#REF!</v>
      </c>
      <c r="BC3292" s="24" t="e">
        <f t="shared" ca="1" si="4650"/>
        <v>#REF!</v>
      </c>
      <c r="BD3292" s="24" t="e">
        <f t="shared" ca="1" si="4650"/>
        <v>#REF!</v>
      </c>
      <c r="BE3292" s="24" t="e">
        <f t="shared" ca="1" si="4650"/>
        <v>#REF!</v>
      </c>
      <c r="BF3292" s="24" t="e">
        <f t="shared" ca="1" si="4650"/>
        <v>#REF!</v>
      </c>
      <c r="BG3292" s="24" t="e">
        <f t="shared" ca="1" si="4650"/>
        <v>#REF!</v>
      </c>
      <c r="BH3292" s="24" t="e">
        <f t="shared" ca="1" si="4650"/>
        <v>#REF!</v>
      </c>
      <c r="BI3292" s="24" t="e">
        <f t="shared" ca="1" si="4650"/>
        <v>#REF!</v>
      </c>
      <c r="BJ3292" s="24" t="e">
        <f t="shared" ca="1" si="4650"/>
        <v>#REF!</v>
      </c>
      <c r="BK3292" s="24" t="e">
        <f t="shared" ca="1" si="4650"/>
        <v>#REF!</v>
      </c>
      <c r="BL3292" s="24" t="e">
        <f t="shared" ca="1" si="4650"/>
        <v>#REF!</v>
      </c>
      <c r="BM3292" s="24" t="e">
        <f t="shared" ca="1" si="4650"/>
        <v>#REF!</v>
      </c>
      <c r="BN3292" s="24" t="e">
        <f t="shared" ca="1" si="4650"/>
        <v>#REF!</v>
      </c>
      <c r="BO3292" s="24" t="e">
        <f t="shared" ca="1" si="4650"/>
        <v>#REF!</v>
      </c>
      <c r="BP3292" s="24" t="e">
        <f t="shared" ca="1" si="4650"/>
        <v>#REF!</v>
      </c>
      <c r="BQ3292" s="24" t="e">
        <f t="shared" ca="1" si="4650"/>
        <v>#REF!</v>
      </c>
      <c r="BR3292" s="24" t="e">
        <f t="shared" ca="1" si="4650"/>
        <v>#REF!</v>
      </c>
      <c r="BS3292" s="24" t="e">
        <f t="shared" ca="1" si="4650"/>
        <v>#REF!</v>
      </c>
      <c r="BT3292" s="24" t="e">
        <f t="shared" ca="1" si="4650"/>
        <v>#REF!</v>
      </c>
      <c r="BU3292" s="24" t="e">
        <f t="shared" ca="1" si="4650"/>
        <v>#REF!</v>
      </c>
      <c r="BV3292" s="24" t="e">
        <f t="shared" ca="1" si="4650"/>
        <v>#REF!</v>
      </c>
      <c r="BW3292" s="24" t="e">
        <f t="shared" ca="1" si="4650"/>
        <v>#REF!</v>
      </c>
      <c r="BX3292" s="24" t="e">
        <f t="shared" ca="1" si="4650"/>
        <v>#REF!</v>
      </c>
      <c r="BY3292" s="24" t="e">
        <f t="shared" ca="1" si="4650"/>
        <v>#REF!</v>
      </c>
      <c r="BZ3292" s="24" t="e">
        <f t="shared" ca="1" si="4650"/>
        <v>#REF!</v>
      </c>
      <c r="CA3292" s="24" t="e">
        <f t="shared" ca="1" si="4650"/>
        <v>#REF!</v>
      </c>
      <c r="CB3292" s="24" t="e">
        <f t="shared" ca="1" si="4650"/>
        <v>#REF!</v>
      </c>
      <c r="CC3292" s="24" t="e">
        <f t="shared" ca="1" si="4650"/>
        <v>#REF!</v>
      </c>
      <c r="CD3292" s="24" t="e">
        <f t="shared" ca="1" si="4650"/>
        <v>#REF!</v>
      </c>
      <c r="CE3292" s="24" t="e">
        <f t="shared" ref="CE3292:CK3292" ca="1" si="4651">+-MIN(SUM(CE3290:CE3291),MAX(0,SUM(CE3287)))</f>
        <v>#REF!</v>
      </c>
      <c r="CF3292" s="24" t="e">
        <f t="shared" ca="1" si="4651"/>
        <v>#REF!</v>
      </c>
      <c r="CG3292" s="24" t="e">
        <f t="shared" ca="1" si="4651"/>
        <v>#REF!</v>
      </c>
      <c r="CH3292" s="24" t="e">
        <f t="shared" ca="1" si="4651"/>
        <v>#REF!</v>
      </c>
      <c r="CI3292" s="24" t="e">
        <f t="shared" ca="1" si="4651"/>
        <v>#REF!</v>
      </c>
      <c r="CJ3292" s="24" t="e">
        <f t="shared" ca="1" si="4651"/>
        <v>#REF!</v>
      </c>
      <c r="CK3292" s="24" t="e">
        <f t="shared" ca="1" si="4651"/>
        <v>#REF!</v>
      </c>
      <c r="CL3292" s="24" t="e">
        <f t="shared" ref="CL3292" ca="1" si="4652">+-MIN(SUM(CL3290:CL3291),MAX(0,SUM(CL3287)))</f>
        <v>#REF!</v>
      </c>
    </row>
    <row r="3293" spans="2:90" x14ac:dyDescent="0.4">
      <c r="B3293" s="123" t="s">
        <v>820</v>
      </c>
      <c r="D3293" t="s">
        <v>971</v>
      </c>
      <c r="E3293" s="8" t="str">
        <f t="shared" si="4608"/>
        <v>3293 GPLP-IS</v>
      </c>
      <c r="G3293" t="str">
        <f t="shared" si="4607"/>
        <v>3293 GPLP-IS</v>
      </c>
      <c r="J3293" s="443"/>
      <c r="K3293" s="443" t="e">
        <f t="shared" ref="K3293:P3293" ca="1" si="4653">SUMIF($4:$4,K$2,3293:3293)</f>
        <v>#REF!</v>
      </c>
      <c r="L3293" s="443" t="e">
        <f t="shared" ca="1" si="4653"/>
        <v>#REF!</v>
      </c>
      <c r="M3293" s="443" t="e">
        <f t="shared" ca="1" si="4653"/>
        <v>#REF!</v>
      </c>
      <c r="N3293" s="443" t="e">
        <f t="shared" ca="1" si="4653"/>
        <v>#REF!</v>
      </c>
      <c r="O3293" s="443" t="e">
        <f t="shared" ca="1" si="4653"/>
        <v>#REF!</v>
      </c>
      <c r="P3293" s="443" t="e">
        <f t="shared" ca="1" si="4653"/>
        <v>#REF!</v>
      </c>
      <c r="R3293" s="58">
        <v>0</v>
      </c>
      <c r="S3293" s="443" t="e">
        <f t="shared" ref="S3293" ca="1" si="4654">SUM(S3290:S3292)</f>
        <v>#REF!</v>
      </c>
      <c r="T3293" s="443" t="e">
        <f t="shared" ref="T3293:AX3293" ca="1" si="4655">SUM(T3290:T3292)</f>
        <v>#REF!</v>
      </c>
      <c r="U3293" s="443" t="e">
        <f t="shared" ca="1" si="4655"/>
        <v>#REF!</v>
      </c>
      <c r="V3293" s="443" t="e">
        <f t="shared" ca="1" si="4655"/>
        <v>#REF!</v>
      </c>
      <c r="W3293" s="443" t="e">
        <f t="shared" ca="1" si="4655"/>
        <v>#REF!</v>
      </c>
      <c r="X3293" s="443" t="e">
        <f t="shared" ca="1" si="4655"/>
        <v>#REF!</v>
      </c>
      <c r="Y3293" s="443" t="e">
        <f t="shared" ca="1" si="4655"/>
        <v>#REF!</v>
      </c>
      <c r="Z3293" s="443" t="e">
        <f t="shared" ca="1" si="4655"/>
        <v>#REF!</v>
      </c>
      <c r="AA3293" s="443" t="e">
        <f t="shared" ca="1" si="4655"/>
        <v>#REF!</v>
      </c>
      <c r="AB3293" s="443" t="e">
        <f t="shared" ca="1" si="4655"/>
        <v>#REF!</v>
      </c>
      <c r="AC3293" s="443" t="e">
        <f t="shared" ca="1" si="4655"/>
        <v>#REF!</v>
      </c>
      <c r="AD3293" s="443" t="e">
        <f t="shared" ca="1" si="4655"/>
        <v>#REF!</v>
      </c>
      <c r="AE3293" s="443" t="e">
        <f t="shared" ca="1" si="4655"/>
        <v>#REF!</v>
      </c>
      <c r="AF3293" s="443" t="e">
        <f t="shared" ca="1" si="4655"/>
        <v>#REF!</v>
      </c>
      <c r="AG3293" s="443" t="e">
        <f t="shared" ca="1" si="4655"/>
        <v>#REF!</v>
      </c>
      <c r="AH3293" s="443" t="e">
        <f t="shared" ca="1" si="4655"/>
        <v>#REF!</v>
      </c>
      <c r="AI3293" s="443" t="e">
        <f t="shared" ca="1" si="4655"/>
        <v>#REF!</v>
      </c>
      <c r="AJ3293" s="443" t="e">
        <f t="shared" ca="1" si="4655"/>
        <v>#REF!</v>
      </c>
      <c r="AK3293" s="443" t="e">
        <f t="shared" ca="1" si="4655"/>
        <v>#REF!</v>
      </c>
      <c r="AL3293" s="443" t="e">
        <f t="shared" ca="1" si="4655"/>
        <v>#REF!</v>
      </c>
      <c r="AM3293" s="443" t="e">
        <f t="shared" ca="1" si="4655"/>
        <v>#REF!</v>
      </c>
      <c r="AN3293" s="443" t="e">
        <f t="shared" ca="1" si="4655"/>
        <v>#REF!</v>
      </c>
      <c r="AO3293" s="443" t="e">
        <f t="shared" ca="1" si="4655"/>
        <v>#REF!</v>
      </c>
      <c r="AP3293" s="443" t="e">
        <f t="shared" ca="1" si="4655"/>
        <v>#REF!</v>
      </c>
      <c r="AQ3293" s="443" t="e">
        <f t="shared" ca="1" si="4655"/>
        <v>#REF!</v>
      </c>
      <c r="AR3293" s="443" t="e">
        <f t="shared" ca="1" si="4655"/>
        <v>#REF!</v>
      </c>
      <c r="AS3293" s="443" t="e">
        <f t="shared" ca="1" si="4655"/>
        <v>#REF!</v>
      </c>
      <c r="AT3293" s="443" t="e">
        <f t="shared" ca="1" si="4655"/>
        <v>#REF!</v>
      </c>
      <c r="AU3293" s="443" t="e">
        <f t="shared" ca="1" si="4655"/>
        <v>#REF!</v>
      </c>
      <c r="AV3293" s="443" t="e">
        <f t="shared" ca="1" si="4655"/>
        <v>#REF!</v>
      </c>
      <c r="AW3293" s="443" t="e">
        <f t="shared" ca="1" si="4655"/>
        <v>#REF!</v>
      </c>
      <c r="AX3293" s="443" t="e">
        <f t="shared" ca="1" si="4655"/>
        <v>#REF!</v>
      </c>
      <c r="AY3293" s="443" t="e">
        <f t="shared" ref="AY3293:CD3293" ca="1" si="4656">SUM(AY3290:AY3292)</f>
        <v>#REF!</v>
      </c>
      <c r="AZ3293" s="443" t="e">
        <f t="shared" ca="1" si="4656"/>
        <v>#REF!</v>
      </c>
      <c r="BA3293" s="443" t="e">
        <f t="shared" ca="1" si="4656"/>
        <v>#REF!</v>
      </c>
      <c r="BB3293" s="443" t="e">
        <f t="shared" ca="1" si="4656"/>
        <v>#REF!</v>
      </c>
      <c r="BC3293" s="443" t="e">
        <f t="shared" ca="1" si="4656"/>
        <v>#REF!</v>
      </c>
      <c r="BD3293" s="443" t="e">
        <f t="shared" ca="1" si="4656"/>
        <v>#REF!</v>
      </c>
      <c r="BE3293" s="443" t="e">
        <f t="shared" ca="1" si="4656"/>
        <v>#REF!</v>
      </c>
      <c r="BF3293" s="443" t="e">
        <f t="shared" ca="1" si="4656"/>
        <v>#REF!</v>
      </c>
      <c r="BG3293" s="443" t="e">
        <f t="shared" ca="1" si="4656"/>
        <v>#REF!</v>
      </c>
      <c r="BH3293" s="443" t="e">
        <f t="shared" ca="1" si="4656"/>
        <v>#REF!</v>
      </c>
      <c r="BI3293" s="443" t="e">
        <f t="shared" ca="1" si="4656"/>
        <v>#REF!</v>
      </c>
      <c r="BJ3293" s="443" t="e">
        <f t="shared" ca="1" si="4656"/>
        <v>#REF!</v>
      </c>
      <c r="BK3293" s="443" t="e">
        <f t="shared" ca="1" si="4656"/>
        <v>#REF!</v>
      </c>
      <c r="BL3293" s="443" t="e">
        <f t="shared" ca="1" si="4656"/>
        <v>#REF!</v>
      </c>
      <c r="BM3293" s="443" t="e">
        <f t="shared" ca="1" si="4656"/>
        <v>#REF!</v>
      </c>
      <c r="BN3293" s="443" t="e">
        <f t="shared" ca="1" si="4656"/>
        <v>#REF!</v>
      </c>
      <c r="BO3293" s="443" t="e">
        <f t="shared" ca="1" si="4656"/>
        <v>#REF!</v>
      </c>
      <c r="BP3293" s="443" t="e">
        <f t="shared" ca="1" si="4656"/>
        <v>#REF!</v>
      </c>
      <c r="BQ3293" s="443" t="e">
        <f t="shared" ca="1" si="4656"/>
        <v>#REF!</v>
      </c>
      <c r="BR3293" s="443" t="e">
        <f t="shared" ca="1" si="4656"/>
        <v>#REF!</v>
      </c>
      <c r="BS3293" s="443" t="e">
        <f t="shared" ca="1" si="4656"/>
        <v>#REF!</v>
      </c>
      <c r="BT3293" s="443" t="e">
        <f t="shared" ca="1" si="4656"/>
        <v>#REF!</v>
      </c>
      <c r="BU3293" s="443" t="e">
        <f t="shared" ca="1" si="4656"/>
        <v>#REF!</v>
      </c>
      <c r="BV3293" s="443" t="e">
        <f t="shared" ca="1" si="4656"/>
        <v>#REF!</v>
      </c>
      <c r="BW3293" s="443" t="e">
        <f t="shared" ca="1" si="4656"/>
        <v>#REF!</v>
      </c>
      <c r="BX3293" s="443" t="e">
        <f t="shared" ca="1" si="4656"/>
        <v>#REF!</v>
      </c>
      <c r="BY3293" s="443" t="e">
        <f t="shared" ca="1" si="4656"/>
        <v>#REF!</v>
      </c>
      <c r="BZ3293" s="443" t="e">
        <f t="shared" ca="1" si="4656"/>
        <v>#REF!</v>
      </c>
      <c r="CA3293" s="443" t="e">
        <f t="shared" ca="1" si="4656"/>
        <v>#REF!</v>
      </c>
      <c r="CB3293" s="443" t="e">
        <f t="shared" ca="1" si="4656"/>
        <v>#REF!</v>
      </c>
      <c r="CC3293" s="443" t="e">
        <f t="shared" ca="1" si="4656"/>
        <v>#REF!</v>
      </c>
      <c r="CD3293" s="443" t="e">
        <f t="shared" ca="1" si="4656"/>
        <v>#REF!</v>
      </c>
      <c r="CE3293" s="443" t="e">
        <f t="shared" ref="CE3293:CK3293" ca="1" si="4657">SUM(CE3290:CE3292)</f>
        <v>#REF!</v>
      </c>
      <c r="CF3293" s="443" t="e">
        <f t="shared" ca="1" si="4657"/>
        <v>#REF!</v>
      </c>
      <c r="CG3293" s="443" t="e">
        <f t="shared" ca="1" si="4657"/>
        <v>#REF!</v>
      </c>
      <c r="CH3293" s="443" t="e">
        <f t="shared" ca="1" si="4657"/>
        <v>#REF!</v>
      </c>
      <c r="CI3293" s="443" t="e">
        <f t="shared" ca="1" si="4657"/>
        <v>#REF!</v>
      </c>
      <c r="CJ3293" s="443" t="e">
        <f t="shared" ca="1" si="4657"/>
        <v>#REF!</v>
      </c>
      <c r="CK3293" s="443" t="e">
        <f t="shared" ca="1" si="4657"/>
        <v>#REF!</v>
      </c>
      <c r="CL3293" s="443" t="e">
        <f t="shared" ref="CL3293" ca="1" si="4658">SUM(CL3290:CL3292)</f>
        <v>#REF!</v>
      </c>
    </row>
    <row r="3294" spans="2:90" x14ac:dyDescent="0.4">
      <c r="B3294" s="154"/>
      <c r="D3294" t="s">
        <v>971</v>
      </c>
      <c r="E3294" s="8" t="str">
        <f t="shared" si="4608"/>
        <v>3294 GPLP-IS</v>
      </c>
      <c r="G3294" t="str">
        <f t="shared" si="4607"/>
        <v>3294 GPLP-IS</v>
      </c>
      <c r="J3294" s="24"/>
      <c r="K3294" s="24"/>
      <c r="L3294" s="24"/>
      <c r="M3294" s="24"/>
      <c r="N3294" s="24"/>
      <c r="O3294" s="24"/>
      <c r="P3294" s="24"/>
      <c r="R3294" s="24"/>
      <c r="S3294" s="24"/>
      <c r="T3294" s="24"/>
      <c r="U3294" s="24"/>
      <c r="V3294" s="24"/>
      <c r="W3294" s="24"/>
      <c r="X3294" s="24"/>
      <c r="Y3294" s="24"/>
      <c r="Z3294" s="24"/>
      <c r="AA3294" s="24"/>
      <c r="AB3294" s="24"/>
      <c r="AC3294" s="24"/>
      <c r="AD3294" s="24"/>
      <c r="AE3294" s="24"/>
      <c r="AF3294" s="24"/>
      <c r="AG3294" s="24"/>
      <c r="AH3294" s="24"/>
      <c r="AI3294" s="24"/>
      <c r="AJ3294" s="24"/>
      <c r="AK3294" s="24"/>
      <c r="AL3294" s="24"/>
      <c r="AM3294" s="24"/>
      <c r="AN3294" s="24"/>
      <c r="AO3294" s="24"/>
      <c r="AP3294" s="24"/>
      <c r="AQ3294" s="24"/>
      <c r="AR3294" s="24"/>
      <c r="AS3294" s="24"/>
      <c r="AT3294" s="24"/>
      <c r="AU3294" s="24"/>
      <c r="AV3294" s="24"/>
      <c r="AW3294" s="24"/>
      <c r="AX3294" s="24"/>
      <c r="AY3294" s="24"/>
      <c r="AZ3294" s="24"/>
      <c r="BA3294" s="24"/>
      <c r="BB3294" s="24"/>
      <c r="BC3294" s="24"/>
      <c r="BD3294" s="24"/>
      <c r="BE3294" s="24"/>
      <c r="BF3294" s="24"/>
      <c r="BG3294" s="24"/>
      <c r="BH3294" s="24"/>
      <c r="BI3294" s="24"/>
      <c r="BJ3294" s="24"/>
      <c r="BK3294" s="24"/>
      <c r="BL3294" s="24"/>
      <c r="BM3294" s="24"/>
      <c r="BN3294" s="24"/>
      <c r="BO3294" s="24"/>
      <c r="BP3294" s="24"/>
      <c r="BQ3294" s="24"/>
      <c r="BR3294" s="24"/>
      <c r="BS3294" s="24"/>
      <c r="BT3294" s="24"/>
      <c r="BU3294" s="24"/>
      <c r="BV3294" s="24"/>
      <c r="BW3294" s="24"/>
      <c r="BX3294" s="24"/>
      <c r="BY3294" s="24"/>
      <c r="BZ3294" s="24"/>
      <c r="CA3294" s="24"/>
      <c r="CB3294" s="24"/>
      <c r="CC3294" s="24"/>
      <c r="CD3294" s="24"/>
      <c r="CE3294" s="24"/>
      <c r="CF3294" s="24"/>
      <c r="CG3294" s="24"/>
      <c r="CH3294" s="24"/>
      <c r="CI3294" s="24"/>
      <c r="CJ3294" s="24"/>
      <c r="CK3294" s="24"/>
      <c r="CL3294" s="24"/>
    </row>
    <row r="3295" spans="2:90" x14ac:dyDescent="0.4">
      <c r="B3295" s="123" t="s">
        <v>984</v>
      </c>
      <c r="D3295" t="s">
        <v>971</v>
      </c>
      <c r="E3295" s="8" t="str">
        <f t="shared" si="4608"/>
        <v>3295 GPLP-IS</v>
      </c>
      <c r="G3295" t="str">
        <f t="shared" si="4607"/>
        <v>3295 GPLP-IS</v>
      </c>
      <c r="J3295" s="33"/>
      <c r="K3295" s="33"/>
      <c r="L3295" s="33"/>
      <c r="M3295" s="33"/>
      <c r="N3295" s="33"/>
      <c r="O3295" s="33"/>
      <c r="P3295" s="33"/>
      <c r="R3295" s="24"/>
      <c r="S3295" s="33" t="e">
        <f t="shared" ref="S3295" ca="1" si="4659">+S3287+S3292</f>
        <v>#REF!</v>
      </c>
      <c r="T3295" s="33" t="e">
        <f t="shared" ref="T3295:AX3295" ca="1" si="4660">+T3287+T3292</f>
        <v>#REF!</v>
      </c>
      <c r="U3295" s="33" t="e">
        <f t="shared" ca="1" si="4660"/>
        <v>#REF!</v>
      </c>
      <c r="V3295" s="33" t="e">
        <f t="shared" ca="1" si="4660"/>
        <v>#REF!</v>
      </c>
      <c r="W3295" s="33" t="e">
        <f t="shared" ca="1" si="4660"/>
        <v>#REF!</v>
      </c>
      <c r="X3295" s="33" t="e">
        <f t="shared" ca="1" si="4660"/>
        <v>#REF!</v>
      </c>
      <c r="Y3295" s="33" t="e">
        <f t="shared" ca="1" si="4660"/>
        <v>#REF!</v>
      </c>
      <c r="Z3295" s="33" t="e">
        <f t="shared" ca="1" si="4660"/>
        <v>#REF!</v>
      </c>
      <c r="AA3295" s="33" t="e">
        <f t="shared" ca="1" si="4660"/>
        <v>#REF!</v>
      </c>
      <c r="AB3295" s="33" t="e">
        <f t="shared" ca="1" si="4660"/>
        <v>#REF!</v>
      </c>
      <c r="AC3295" s="33" t="e">
        <f t="shared" ca="1" si="4660"/>
        <v>#REF!</v>
      </c>
      <c r="AD3295" s="33" t="e">
        <f t="shared" ca="1" si="4660"/>
        <v>#REF!</v>
      </c>
      <c r="AE3295" s="33" t="e">
        <f t="shared" ca="1" si="4660"/>
        <v>#REF!</v>
      </c>
      <c r="AF3295" s="33" t="e">
        <f t="shared" ca="1" si="4660"/>
        <v>#REF!</v>
      </c>
      <c r="AG3295" s="33" t="e">
        <f t="shared" ca="1" si="4660"/>
        <v>#REF!</v>
      </c>
      <c r="AH3295" s="33" t="e">
        <f t="shared" ca="1" si="4660"/>
        <v>#REF!</v>
      </c>
      <c r="AI3295" s="33" t="e">
        <f t="shared" ca="1" si="4660"/>
        <v>#REF!</v>
      </c>
      <c r="AJ3295" s="33" t="e">
        <f t="shared" ca="1" si="4660"/>
        <v>#REF!</v>
      </c>
      <c r="AK3295" s="33" t="e">
        <f t="shared" ca="1" si="4660"/>
        <v>#REF!</v>
      </c>
      <c r="AL3295" s="33" t="e">
        <f t="shared" ca="1" si="4660"/>
        <v>#REF!</v>
      </c>
      <c r="AM3295" s="33" t="e">
        <f t="shared" ca="1" si="4660"/>
        <v>#REF!</v>
      </c>
      <c r="AN3295" s="33" t="e">
        <f t="shared" ca="1" si="4660"/>
        <v>#REF!</v>
      </c>
      <c r="AO3295" s="33" t="e">
        <f t="shared" ca="1" si="4660"/>
        <v>#REF!</v>
      </c>
      <c r="AP3295" s="33" t="e">
        <f t="shared" ca="1" si="4660"/>
        <v>#REF!</v>
      </c>
      <c r="AQ3295" s="33" t="e">
        <f t="shared" ca="1" si="4660"/>
        <v>#REF!</v>
      </c>
      <c r="AR3295" s="33" t="e">
        <f t="shared" ca="1" si="4660"/>
        <v>#REF!</v>
      </c>
      <c r="AS3295" s="33" t="e">
        <f t="shared" ca="1" si="4660"/>
        <v>#REF!</v>
      </c>
      <c r="AT3295" s="33" t="e">
        <f t="shared" ca="1" si="4660"/>
        <v>#REF!</v>
      </c>
      <c r="AU3295" s="33" t="e">
        <f t="shared" ca="1" si="4660"/>
        <v>#REF!</v>
      </c>
      <c r="AV3295" s="33" t="e">
        <f t="shared" ca="1" si="4660"/>
        <v>#REF!</v>
      </c>
      <c r="AW3295" s="33" t="e">
        <f t="shared" ca="1" si="4660"/>
        <v>#REF!</v>
      </c>
      <c r="AX3295" s="33" t="e">
        <f t="shared" ca="1" si="4660"/>
        <v>#REF!</v>
      </c>
      <c r="AY3295" s="33" t="e">
        <f t="shared" ref="AY3295:CD3295" ca="1" si="4661">+AY3287+AY3292</f>
        <v>#REF!</v>
      </c>
      <c r="AZ3295" s="33" t="e">
        <f t="shared" ca="1" si="4661"/>
        <v>#REF!</v>
      </c>
      <c r="BA3295" s="33" t="e">
        <f t="shared" ca="1" si="4661"/>
        <v>#REF!</v>
      </c>
      <c r="BB3295" s="33" t="e">
        <f t="shared" ca="1" si="4661"/>
        <v>#REF!</v>
      </c>
      <c r="BC3295" s="33" t="e">
        <f t="shared" ca="1" si="4661"/>
        <v>#REF!</v>
      </c>
      <c r="BD3295" s="33" t="e">
        <f t="shared" ca="1" si="4661"/>
        <v>#REF!</v>
      </c>
      <c r="BE3295" s="33" t="e">
        <f t="shared" ca="1" si="4661"/>
        <v>#REF!</v>
      </c>
      <c r="BF3295" s="33" t="e">
        <f t="shared" ca="1" si="4661"/>
        <v>#REF!</v>
      </c>
      <c r="BG3295" s="33" t="e">
        <f t="shared" ca="1" si="4661"/>
        <v>#REF!</v>
      </c>
      <c r="BH3295" s="33" t="e">
        <f t="shared" ca="1" si="4661"/>
        <v>#REF!</v>
      </c>
      <c r="BI3295" s="33" t="e">
        <f t="shared" ca="1" si="4661"/>
        <v>#REF!</v>
      </c>
      <c r="BJ3295" s="33" t="e">
        <f t="shared" ca="1" si="4661"/>
        <v>#REF!</v>
      </c>
      <c r="BK3295" s="33" t="e">
        <f t="shared" ca="1" si="4661"/>
        <v>#REF!</v>
      </c>
      <c r="BL3295" s="33" t="e">
        <f t="shared" ca="1" si="4661"/>
        <v>#REF!</v>
      </c>
      <c r="BM3295" s="33" t="e">
        <f t="shared" ca="1" si="4661"/>
        <v>#REF!</v>
      </c>
      <c r="BN3295" s="33" t="e">
        <f t="shared" ca="1" si="4661"/>
        <v>#REF!</v>
      </c>
      <c r="BO3295" s="33" t="e">
        <f t="shared" ca="1" si="4661"/>
        <v>#REF!</v>
      </c>
      <c r="BP3295" s="33" t="e">
        <f t="shared" ca="1" si="4661"/>
        <v>#REF!</v>
      </c>
      <c r="BQ3295" s="33" t="e">
        <f t="shared" ca="1" si="4661"/>
        <v>#REF!</v>
      </c>
      <c r="BR3295" s="33" t="e">
        <f t="shared" ca="1" si="4661"/>
        <v>#REF!</v>
      </c>
      <c r="BS3295" s="33" t="e">
        <f t="shared" ca="1" si="4661"/>
        <v>#REF!</v>
      </c>
      <c r="BT3295" s="33" t="e">
        <f t="shared" ca="1" si="4661"/>
        <v>#REF!</v>
      </c>
      <c r="BU3295" s="33" t="e">
        <f t="shared" ca="1" si="4661"/>
        <v>#REF!</v>
      </c>
      <c r="BV3295" s="33" t="e">
        <f t="shared" ca="1" si="4661"/>
        <v>#REF!</v>
      </c>
      <c r="BW3295" s="33" t="e">
        <f t="shared" ca="1" si="4661"/>
        <v>#REF!</v>
      </c>
      <c r="BX3295" s="33" t="e">
        <f t="shared" ca="1" si="4661"/>
        <v>#REF!</v>
      </c>
      <c r="BY3295" s="33" t="e">
        <f t="shared" ca="1" si="4661"/>
        <v>#REF!</v>
      </c>
      <c r="BZ3295" s="33" t="e">
        <f t="shared" ca="1" si="4661"/>
        <v>#REF!</v>
      </c>
      <c r="CA3295" s="33" t="e">
        <f t="shared" ca="1" si="4661"/>
        <v>#REF!</v>
      </c>
      <c r="CB3295" s="33" t="e">
        <f t="shared" ca="1" si="4661"/>
        <v>#REF!</v>
      </c>
      <c r="CC3295" s="33" t="e">
        <f t="shared" ca="1" si="4661"/>
        <v>#REF!</v>
      </c>
      <c r="CD3295" s="33" t="e">
        <f t="shared" ca="1" si="4661"/>
        <v>#REF!</v>
      </c>
      <c r="CE3295" s="33" t="e">
        <f t="shared" ref="CE3295:CK3295" ca="1" si="4662">+CE3287+CE3292</f>
        <v>#REF!</v>
      </c>
      <c r="CF3295" s="33" t="e">
        <f t="shared" ca="1" si="4662"/>
        <v>#REF!</v>
      </c>
      <c r="CG3295" s="33" t="e">
        <f t="shared" ca="1" si="4662"/>
        <v>#REF!</v>
      </c>
      <c r="CH3295" s="33" t="e">
        <f t="shared" ca="1" si="4662"/>
        <v>#REF!</v>
      </c>
      <c r="CI3295" s="33" t="e">
        <f t="shared" ca="1" si="4662"/>
        <v>#REF!</v>
      </c>
      <c r="CJ3295" s="33" t="e">
        <f t="shared" ca="1" si="4662"/>
        <v>#REF!</v>
      </c>
      <c r="CK3295" s="33" t="e">
        <f t="shared" ca="1" si="4662"/>
        <v>#REF!</v>
      </c>
      <c r="CL3295" s="33" t="e">
        <f t="shared" ref="CL3295" ca="1" si="4663">+CL3287+CL3292</f>
        <v>#REF!</v>
      </c>
    </row>
    <row r="3296" spans="2:90" x14ac:dyDescent="0.4">
      <c r="B3296" s="154"/>
      <c r="D3296" t="s">
        <v>971</v>
      </c>
      <c r="E3296" s="8" t="str">
        <f t="shared" si="4608"/>
        <v>3296 GPLP-IS</v>
      </c>
      <c r="G3296" t="str">
        <f t="shared" si="4607"/>
        <v>3296 GPLP-IS</v>
      </c>
      <c r="J3296" s="24"/>
      <c r="K3296" s="24"/>
      <c r="L3296" s="24"/>
      <c r="M3296" s="24"/>
      <c r="N3296" s="24"/>
      <c r="O3296" s="24"/>
      <c r="P3296" s="24"/>
      <c r="R3296" s="24"/>
      <c r="S3296" s="24"/>
      <c r="T3296" s="24"/>
      <c r="U3296" s="24"/>
      <c r="V3296" s="24"/>
      <c r="W3296" s="24"/>
      <c r="X3296" s="24"/>
      <c r="Y3296" s="24"/>
      <c r="Z3296" s="24"/>
      <c r="AA3296" s="24"/>
      <c r="AB3296" s="24"/>
      <c r="AC3296" s="24"/>
      <c r="AD3296" s="24"/>
      <c r="AE3296" s="24"/>
      <c r="AF3296" s="24"/>
      <c r="AG3296" s="24"/>
      <c r="AH3296" s="24"/>
      <c r="AI3296" s="24"/>
      <c r="AJ3296" s="24"/>
      <c r="AK3296" s="24"/>
      <c r="AL3296" s="24"/>
      <c r="AM3296" s="24"/>
      <c r="AN3296" s="24"/>
      <c r="AO3296" s="24"/>
      <c r="AP3296" s="24"/>
      <c r="AQ3296" s="24"/>
      <c r="AR3296" s="24"/>
      <c r="AS3296" s="24"/>
      <c r="AT3296" s="24"/>
      <c r="AU3296" s="24"/>
      <c r="AV3296" s="24"/>
      <c r="AW3296" s="24"/>
      <c r="AX3296" s="24"/>
      <c r="AY3296" s="24"/>
      <c r="AZ3296" s="24"/>
      <c r="BA3296" s="24"/>
      <c r="BB3296" s="24"/>
      <c r="BC3296" s="24"/>
      <c r="BD3296" s="24"/>
      <c r="BE3296" s="24"/>
      <c r="BF3296" s="24"/>
      <c r="BG3296" s="24"/>
      <c r="BH3296" s="24"/>
      <c r="BI3296" s="24"/>
      <c r="BJ3296" s="24"/>
      <c r="BK3296" s="24"/>
      <c r="BL3296" s="24"/>
      <c r="BM3296" s="24"/>
      <c r="BN3296" s="24"/>
      <c r="BO3296" s="24"/>
      <c r="BP3296" s="24"/>
      <c r="BQ3296" s="24"/>
      <c r="BR3296" s="24"/>
      <c r="BS3296" s="24"/>
      <c r="BT3296" s="24"/>
      <c r="BU3296" s="24"/>
      <c r="BV3296" s="24"/>
      <c r="BW3296" s="24"/>
      <c r="BX3296" s="24"/>
      <c r="BY3296" s="24"/>
      <c r="BZ3296" s="24"/>
      <c r="CA3296" s="24"/>
      <c r="CB3296" s="24"/>
      <c r="CC3296" s="24"/>
      <c r="CD3296" s="24"/>
      <c r="CE3296" s="24"/>
      <c r="CF3296" s="24"/>
      <c r="CG3296" s="24"/>
      <c r="CH3296" s="24"/>
      <c r="CI3296" s="24"/>
      <c r="CJ3296" s="24"/>
      <c r="CK3296" s="24"/>
      <c r="CL3296" s="24"/>
    </row>
    <row r="3297" spans="2:90" x14ac:dyDescent="0.4">
      <c r="B3297" s="95" t="s">
        <v>973</v>
      </c>
      <c r="D3297" t="s">
        <v>971</v>
      </c>
      <c r="E3297" s="8" t="str">
        <f t="shared" si="4608"/>
        <v>3297 GPLP-IS</v>
      </c>
      <c r="G3297" t="str">
        <f t="shared" si="4607"/>
        <v>3297 GPLP-IS</v>
      </c>
      <c r="H3297" s="16"/>
      <c r="I3297" s="78"/>
      <c r="J3297"/>
      <c r="R3297" s="23"/>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row>
    <row r="3298" spans="2:90" s="27" customFormat="1" x14ac:dyDescent="0.4">
      <c r="B3298" s="123" t="s">
        <v>989</v>
      </c>
      <c r="C3298"/>
      <c r="D3298" t="s">
        <v>971</v>
      </c>
      <c r="E3298" s="8" t="str">
        <f t="shared" si="4608"/>
        <v>3298 GPLP-IS</v>
      </c>
      <c r="G3298" t="str">
        <f t="shared" si="4607"/>
        <v>3298 GPLP-IS</v>
      </c>
      <c r="I3298" s="78"/>
      <c r="J3298" s="33"/>
      <c r="K3298" s="33" t="e">
        <f t="shared" ref="K3298:P3299" ca="1" si="4664">SUMIF($3:$3,K$2,3298:3298)</f>
        <v>#REF!</v>
      </c>
      <c r="L3298" s="33" t="e">
        <f t="shared" ca="1" si="4664"/>
        <v>#REF!</v>
      </c>
      <c r="M3298" s="33" t="e">
        <f t="shared" ca="1" si="4664"/>
        <v>#REF!</v>
      </c>
      <c r="N3298" s="33" t="e">
        <f t="shared" ca="1" si="4664"/>
        <v>#REF!</v>
      </c>
      <c r="O3298" s="33" t="e">
        <f t="shared" ca="1" si="4664"/>
        <v>#REF!</v>
      </c>
      <c r="P3298" s="33" t="e">
        <f t="shared" ca="1" si="4664"/>
        <v>#REF!</v>
      </c>
      <c r="R3298" s="33"/>
      <c r="S3298" s="33" t="e">
        <f t="shared" ref="S3298" ca="1" si="4665">+S3295-S3299</f>
        <v>#REF!</v>
      </c>
      <c r="T3298" s="33" t="e">
        <f t="shared" ref="T3298:AX3298" ca="1" si="4666">+T3295-T3299</f>
        <v>#REF!</v>
      </c>
      <c r="U3298" s="33" t="e">
        <f t="shared" ca="1" si="4666"/>
        <v>#REF!</v>
      </c>
      <c r="V3298" s="33" t="e">
        <f t="shared" ca="1" si="4666"/>
        <v>#REF!</v>
      </c>
      <c r="W3298" s="33" t="e">
        <f t="shared" ca="1" si="4666"/>
        <v>#REF!</v>
      </c>
      <c r="X3298" s="33" t="e">
        <f t="shared" ca="1" si="4666"/>
        <v>#REF!</v>
      </c>
      <c r="Y3298" s="33" t="e">
        <f t="shared" ca="1" si="4666"/>
        <v>#REF!</v>
      </c>
      <c r="Z3298" s="33" t="e">
        <f t="shared" ca="1" si="4666"/>
        <v>#REF!</v>
      </c>
      <c r="AA3298" s="33" t="e">
        <f t="shared" ca="1" si="4666"/>
        <v>#REF!</v>
      </c>
      <c r="AB3298" s="33" t="e">
        <f t="shared" ca="1" si="4666"/>
        <v>#REF!</v>
      </c>
      <c r="AC3298" s="33" t="e">
        <f t="shared" ca="1" si="4666"/>
        <v>#REF!</v>
      </c>
      <c r="AD3298" s="33" t="e">
        <f t="shared" ca="1" si="4666"/>
        <v>#REF!</v>
      </c>
      <c r="AE3298" s="33" t="e">
        <f t="shared" ca="1" si="4666"/>
        <v>#REF!</v>
      </c>
      <c r="AF3298" s="33" t="e">
        <f t="shared" ca="1" si="4666"/>
        <v>#REF!</v>
      </c>
      <c r="AG3298" s="33" t="e">
        <f t="shared" ca="1" si="4666"/>
        <v>#REF!</v>
      </c>
      <c r="AH3298" s="33" t="e">
        <f t="shared" ca="1" si="4666"/>
        <v>#REF!</v>
      </c>
      <c r="AI3298" s="33" t="e">
        <f t="shared" ca="1" si="4666"/>
        <v>#REF!</v>
      </c>
      <c r="AJ3298" s="33" t="e">
        <f t="shared" ca="1" si="4666"/>
        <v>#REF!</v>
      </c>
      <c r="AK3298" s="33" t="e">
        <f t="shared" ca="1" si="4666"/>
        <v>#REF!</v>
      </c>
      <c r="AL3298" s="33" t="e">
        <f t="shared" ca="1" si="4666"/>
        <v>#REF!</v>
      </c>
      <c r="AM3298" s="33" t="e">
        <f t="shared" ca="1" si="4666"/>
        <v>#REF!</v>
      </c>
      <c r="AN3298" s="33" t="e">
        <f t="shared" ca="1" si="4666"/>
        <v>#REF!</v>
      </c>
      <c r="AO3298" s="33" t="e">
        <f t="shared" ca="1" si="4666"/>
        <v>#REF!</v>
      </c>
      <c r="AP3298" s="33" t="e">
        <f t="shared" ca="1" si="4666"/>
        <v>#REF!</v>
      </c>
      <c r="AQ3298" s="33" t="e">
        <f t="shared" ca="1" si="4666"/>
        <v>#REF!</v>
      </c>
      <c r="AR3298" s="33" t="e">
        <f t="shared" ca="1" si="4666"/>
        <v>#REF!</v>
      </c>
      <c r="AS3298" s="33" t="e">
        <f t="shared" ca="1" si="4666"/>
        <v>#REF!</v>
      </c>
      <c r="AT3298" s="33" t="e">
        <f t="shared" ca="1" si="4666"/>
        <v>#REF!</v>
      </c>
      <c r="AU3298" s="33" t="e">
        <f t="shared" ca="1" si="4666"/>
        <v>#REF!</v>
      </c>
      <c r="AV3298" s="33" t="e">
        <f t="shared" ca="1" si="4666"/>
        <v>#REF!</v>
      </c>
      <c r="AW3298" s="33" t="e">
        <f t="shared" ca="1" si="4666"/>
        <v>#REF!</v>
      </c>
      <c r="AX3298" s="33" t="e">
        <f t="shared" ca="1" si="4666"/>
        <v>#REF!</v>
      </c>
      <c r="AY3298" s="33" t="e">
        <f t="shared" ref="AY3298:CD3298" ca="1" si="4667">+AY3295-AY3299</f>
        <v>#REF!</v>
      </c>
      <c r="AZ3298" s="33" t="e">
        <f t="shared" ca="1" si="4667"/>
        <v>#REF!</v>
      </c>
      <c r="BA3298" s="33" t="e">
        <f t="shared" ca="1" si="4667"/>
        <v>#REF!</v>
      </c>
      <c r="BB3298" s="33" t="e">
        <f t="shared" ca="1" si="4667"/>
        <v>#REF!</v>
      </c>
      <c r="BC3298" s="33" t="e">
        <f t="shared" ca="1" si="4667"/>
        <v>#REF!</v>
      </c>
      <c r="BD3298" s="33" t="e">
        <f t="shared" ca="1" si="4667"/>
        <v>#REF!</v>
      </c>
      <c r="BE3298" s="33" t="e">
        <f t="shared" ca="1" si="4667"/>
        <v>#REF!</v>
      </c>
      <c r="BF3298" s="33" t="e">
        <f t="shared" ca="1" si="4667"/>
        <v>#REF!</v>
      </c>
      <c r="BG3298" s="33" t="e">
        <f t="shared" ca="1" si="4667"/>
        <v>#REF!</v>
      </c>
      <c r="BH3298" s="33" t="e">
        <f t="shared" ca="1" si="4667"/>
        <v>#REF!</v>
      </c>
      <c r="BI3298" s="33" t="e">
        <f t="shared" ca="1" si="4667"/>
        <v>#REF!</v>
      </c>
      <c r="BJ3298" s="33" t="e">
        <f t="shared" ca="1" si="4667"/>
        <v>#REF!</v>
      </c>
      <c r="BK3298" s="33" t="e">
        <f t="shared" ca="1" si="4667"/>
        <v>#REF!</v>
      </c>
      <c r="BL3298" s="33" t="e">
        <f t="shared" ca="1" si="4667"/>
        <v>#REF!</v>
      </c>
      <c r="BM3298" s="33" t="e">
        <f t="shared" ca="1" si="4667"/>
        <v>#REF!</v>
      </c>
      <c r="BN3298" s="33" t="e">
        <f t="shared" ca="1" si="4667"/>
        <v>#REF!</v>
      </c>
      <c r="BO3298" s="33" t="e">
        <f t="shared" ca="1" si="4667"/>
        <v>#REF!</v>
      </c>
      <c r="BP3298" s="33" t="e">
        <f t="shared" ca="1" si="4667"/>
        <v>#REF!</v>
      </c>
      <c r="BQ3298" s="33" t="e">
        <f t="shared" ca="1" si="4667"/>
        <v>#REF!</v>
      </c>
      <c r="BR3298" s="33" t="e">
        <f t="shared" ca="1" si="4667"/>
        <v>#REF!</v>
      </c>
      <c r="BS3298" s="33" t="e">
        <f t="shared" ca="1" si="4667"/>
        <v>#REF!</v>
      </c>
      <c r="BT3298" s="33" t="e">
        <f t="shared" ca="1" si="4667"/>
        <v>#REF!</v>
      </c>
      <c r="BU3298" s="33" t="e">
        <f t="shared" ca="1" si="4667"/>
        <v>#REF!</v>
      </c>
      <c r="BV3298" s="33" t="e">
        <f t="shared" ca="1" si="4667"/>
        <v>#REF!</v>
      </c>
      <c r="BW3298" s="33" t="e">
        <f t="shared" ca="1" si="4667"/>
        <v>#REF!</v>
      </c>
      <c r="BX3298" s="33" t="e">
        <f t="shared" ca="1" si="4667"/>
        <v>#REF!</v>
      </c>
      <c r="BY3298" s="33" t="e">
        <f t="shared" ca="1" si="4667"/>
        <v>#REF!</v>
      </c>
      <c r="BZ3298" s="33" t="e">
        <f t="shared" ca="1" si="4667"/>
        <v>#REF!</v>
      </c>
      <c r="CA3298" s="33" t="e">
        <f t="shared" ca="1" si="4667"/>
        <v>#REF!</v>
      </c>
      <c r="CB3298" s="33" t="e">
        <f t="shared" ca="1" si="4667"/>
        <v>#REF!</v>
      </c>
      <c r="CC3298" s="33" t="e">
        <f t="shared" ca="1" si="4667"/>
        <v>#REF!</v>
      </c>
      <c r="CD3298" s="33" t="e">
        <f t="shared" ca="1" si="4667"/>
        <v>#REF!</v>
      </c>
      <c r="CE3298" s="33" t="e">
        <f t="shared" ref="CE3298:CK3298" ca="1" si="4668">+CE3295-CE3299</f>
        <v>#REF!</v>
      </c>
      <c r="CF3298" s="33" t="e">
        <f t="shared" ca="1" si="4668"/>
        <v>#REF!</v>
      </c>
      <c r="CG3298" s="33" t="e">
        <f t="shared" ca="1" si="4668"/>
        <v>#REF!</v>
      </c>
      <c r="CH3298" s="33" t="e">
        <f t="shared" ca="1" si="4668"/>
        <v>#REF!</v>
      </c>
      <c r="CI3298" s="33" t="e">
        <f t="shared" ca="1" si="4668"/>
        <v>#REF!</v>
      </c>
      <c r="CJ3298" s="33" t="e">
        <f t="shared" ca="1" si="4668"/>
        <v>#REF!</v>
      </c>
      <c r="CK3298" s="33" t="e">
        <f t="shared" ca="1" si="4668"/>
        <v>#REF!</v>
      </c>
      <c r="CL3298" s="33" t="e">
        <f t="shared" ref="CL3298" ca="1" si="4669">+CL3295-CL3299</f>
        <v>#REF!</v>
      </c>
    </row>
    <row r="3299" spans="2:90" s="27" customFormat="1" x14ac:dyDescent="0.4">
      <c r="B3299" s="123" t="s">
        <v>988</v>
      </c>
      <c r="C3299"/>
      <c r="D3299" t="s">
        <v>971</v>
      </c>
      <c r="E3299" s="8" t="str">
        <f t="shared" si="4608"/>
        <v>3299 GPLP-IS</v>
      </c>
      <c r="G3299" t="str">
        <f t="shared" si="4607"/>
        <v>3299 GPLP-IS</v>
      </c>
      <c r="I3299" s="78"/>
      <c r="J3299" s="33"/>
      <c r="K3299" s="33" t="e">
        <f t="shared" ca="1" si="4664"/>
        <v>#REF!</v>
      </c>
      <c r="L3299" s="33" t="e">
        <f t="shared" ca="1" si="4664"/>
        <v>#REF!</v>
      </c>
      <c r="M3299" s="33" t="e">
        <f t="shared" ca="1" si="4664"/>
        <v>#REF!</v>
      </c>
      <c r="N3299" s="33" t="e">
        <f t="shared" ca="1" si="4664"/>
        <v>#REF!</v>
      </c>
      <c r="O3299" s="33" t="e">
        <f t="shared" ca="1" si="4664"/>
        <v>#REF!</v>
      </c>
      <c r="P3299" s="33" t="e">
        <f t="shared" ca="1" si="4664"/>
        <v>#REF!</v>
      </c>
      <c r="R3299" s="33"/>
      <c r="S3299" s="33" t="e">
        <f t="shared" ref="S3299" ca="1" si="4670">+S3295*$H3277</f>
        <v>#REF!</v>
      </c>
      <c r="T3299" s="33" t="e">
        <f t="shared" ref="T3299:AX3299" ca="1" si="4671">+T3295*$H3277</f>
        <v>#REF!</v>
      </c>
      <c r="U3299" s="33" t="e">
        <f t="shared" ca="1" si="4671"/>
        <v>#REF!</v>
      </c>
      <c r="V3299" s="33" t="e">
        <f t="shared" ca="1" si="4671"/>
        <v>#REF!</v>
      </c>
      <c r="W3299" s="33" t="e">
        <f t="shared" ca="1" si="4671"/>
        <v>#REF!</v>
      </c>
      <c r="X3299" s="33" t="e">
        <f t="shared" ca="1" si="4671"/>
        <v>#REF!</v>
      </c>
      <c r="Y3299" s="33" t="e">
        <f t="shared" ca="1" si="4671"/>
        <v>#REF!</v>
      </c>
      <c r="Z3299" s="33" t="e">
        <f t="shared" ca="1" si="4671"/>
        <v>#REF!</v>
      </c>
      <c r="AA3299" s="33" t="e">
        <f t="shared" ca="1" si="4671"/>
        <v>#REF!</v>
      </c>
      <c r="AB3299" s="33" t="e">
        <f t="shared" ca="1" si="4671"/>
        <v>#REF!</v>
      </c>
      <c r="AC3299" s="33" t="e">
        <f t="shared" ca="1" si="4671"/>
        <v>#REF!</v>
      </c>
      <c r="AD3299" s="33" t="e">
        <f t="shared" ca="1" si="4671"/>
        <v>#REF!</v>
      </c>
      <c r="AE3299" s="33" t="e">
        <f t="shared" ca="1" si="4671"/>
        <v>#REF!</v>
      </c>
      <c r="AF3299" s="33" t="e">
        <f t="shared" ca="1" si="4671"/>
        <v>#REF!</v>
      </c>
      <c r="AG3299" s="33" t="e">
        <f t="shared" ca="1" si="4671"/>
        <v>#REF!</v>
      </c>
      <c r="AH3299" s="33" t="e">
        <f t="shared" ca="1" si="4671"/>
        <v>#REF!</v>
      </c>
      <c r="AI3299" s="33" t="e">
        <f t="shared" ca="1" si="4671"/>
        <v>#REF!</v>
      </c>
      <c r="AJ3299" s="33" t="e">
        <f t="shared" ca="1" si="4671"/>
        <v>#REF!</v>
      </c>
      <c r="AK3299" s="33" t="e">
        <f t="shared" ca="1" si="4671"/>
        <v>#REF!</v>
      </c>
      <c r="AL3299" s="33" t="e">
        <f t="shared" ca="1" si="4671"/>
        <v>#REF!</v>
      </c>
      <c r="AM3299" s="33" t="e">
        <f t="shared" ca="1" si="4671"/>
        <v>#REF!</v>
      </c>
      <c r="AN3299" s="33" t="e">
        <f t="shared" ca="1" si="4671"/>
        <v>#REF!</v>
      </c>
      <c r="AO3299" s="33" t="e">
        <f t="shared" ca="1" si="4671"/>
        <v>#REF!</v>
      </c>
      <c r="AP3299" s="33" t="e">
        <f t="shared" ca="1" si="4671"/>
        <v>#REF!</v>
      </c>
      <c r="AQ3299" s="33" t="e">
        <f t="shared" ca="1" si="4671"/>
        <v>#REF!</v>
      </c>
      <c r="AR3299" s="33" t="e">
        <f t="shared" ca="1" si="4671"/>
        <v>#REF!</v>
      </c>
      <c r="AS3299" s="33" t="e">
        <f t="shared" ca="1" si="4671"/>
        <v>#REF!</v>
      </c>
      <c r="AT3299" s="33" t="e">
        <f t="shared" ca="1" si="4671"/>
        <v>#REF!</v>
      </c>
      <c r="AU3299" s="33" t="e">
        <f t="shared" ca="1" si="4671"/>
        <v>#REF!</v>
      </c>
      <c r="AV3299" s="33" t="e">
        <f t="shared" ca="1" si="4671"/>
        <v>#REF!</v>
      </c>
      <c r="AW3299" s="33" t="e">
        <f t="shared" ca="1" si="4671"/>
        <v>#REF!</v>
      </c>
      <c r="AX3299" s="33" t="e">
        <f t="shared" ca="1" si="4671"/>
        <v>#REF!</v>
      </c>
      <c r="AY3299" s="33" t="e">
        <f t="shared" ref="AY3299:CD3299" ca="1" si="4672">+AY3295*$H3277</f>
        <v>#REF!</v>
      </c>
      <c r="AZ3299" s="33" t="e">
        <f t="shared" ca="1" si="4672"/>
        <v>#REF!</v>
      </c>
      <c r="BA3299" s="33" t="e">
        <f t="shared" ca="1" si="4672"/>
        <v>#REF!</v>
      </c>
      <c r="BB3299" s="33" t="e">
        <f t="shared" ca="1" si="4672"/>
        <v>#REF!</v>
      </c>
      <c r="BC3299" s="33" t="e">
        <f t="shared" ca="1" si="4672"/>
        <v>#REF!</v>
      </c>
      <c r="BD3299" s="33" t="e">
        <f t="shared" ca="1" si="4672"/>
        <v>#REF!</v>
      </c>
      <c r="BE3299" s="33" t="e">
        <f t="shared" ca="1" si="4672"/>
        <v>#REF!</v>
      </c>
      <c r="BF3299" s="33" t="e">
        <f t="shared" ca="1" si="4672"/>
        <v>#REF!</v>
      </c>
      <c r="BG3299" s="33" t="e">
        <f t="shared" ca="1" si="4672"/>
        <v>#REF!</v>
      </c>
      <c r="BH3299" s="33" t="e">
        <f t="shared" ca="1" si="4672"/>
        <v>#REF!</v>
      </c>
      <c r="BI3299" s="33" t="e">
        <f t="shared" ca="1" si="4672"/>
        <v>#REF!</v>
      </c>
      <c r="BJ3299" s="33" t="e">
        <f t="shared" ca="1" si="4672"/>
        <v>#REF!</v>
      </c>
      <c r="BK3299" s="33" t="e">
        <f t="shared" ca="1" si="4672"/>
        <v>#REF!</v>
      </c>
      <c r="BL3299" s="33" t="e">
        <f t="shared" ca="1" si="4672"/>
        <v>#REF!</v>
      </c>
      <c r="BM3299" s="33" t="e">
        <f t="shared" ca="1" si="4672"/>
        <v>#REF!</v>
      </c>
      <c r="BN3299" s="33" t="e">
        <f t="shared" ca="1" si="4672"/>
        <v>#REF!</v>
      </c>
      <c r="BO3299" s="33" t="e">
        <f t="shared" ca="1" si="4672"/>
        <v>#REF!</v>
      </c>
      <c r="BP3299" s="33" t="e">
        <f t="shared" ca="1" si="4672"/>
        <v>#REF!</v>
      </c>
      <c r="BQ3299" s="33" t="e">
        <f t="shared" ca="1" si="4672"/>
        <v>#REF!</v>
      </c>
      <c r="BR3299" s="33" t="e">
        <f t="shared" ca="1" si="4672"/>
        <v>#REF!</v>
      </c>
      <c r="BS3299" s="33" t="e">
        <f t="shared" ca="1" si="4672"/>
        <v>#REF!</v>
      </c>
      <c r="BT3299" s="33" t="e">
        <f t="shared" ca="1" si="4672"/>
        <v>#REF!</v>
      </c>
      <c r="BU3299" s="33" t="e">
        <f t="shared" ca="1" si="4672"/>
        <v>#REF!</v>
      </c>
      <c r="BV3299" s="33" t="e">
        <f t="shared" ca="1" si="4672"/>
        <v>#REF!</v>
      </c>
      <c r="BW3299" s="33" t="e">
        <f t="shared" ca="1" si="4672"/>
        <v>#REF!</v>
      </c>
      <c r="BX3299" s="33" t="e">
        <f t="shared" ca="1" si="4672"/>
        <v>#REF!</v>
      </c>
      <c r="BY3299" s="33" t="e">
        <f t="shared" ca="1" si="4672"/>
        <v>#REF!</v>
      </c>
      <c r="BZ3299" s="33" t="e">
        <f t="shared" ca="1" si="4672"/>
        <v>#REF!</v>
      </c>
      <c r="CA3299" s="33" t="e">
        <f t="shared" ca="1" si="4672"/>
        <v>#REF!</v>
      </c>
      <c r="CB3299" s="33" t="e">
        <f t="shared" ca="1" si="4672"/>
        <v>#REF!</v>
      </c>
      <c r="CC3299" s="33" t="e">
        <f t="shared" ca="1" si="4672"/>
        <v>#REF!</v>
      </c>
      <c r="CD3299" s="33" t="e">
        <f t="shared" ca="1" si="4672"/>
        <v>#REF!</v>
      </c>
      <c r="CE3299" s="33" t="e">
        <f t="shared" ref="CE3299:CK3299" ca="1" si="4673">+CE3295*$H3277</f>
        <v>#REF!</v>
      </c>
      <c r="CF3299" s="33" t="e">
        <f t="shared" ca="1" si="4673"/>
        <v>#REF!</v>
      </c>
      <c r="CG3299" s="33" t="e">
        <f t="shared" ca="1" si="4673"/>
        <v>#REF!</v>
      </c>
      <c r="CH3299" s="33" t="e">
        <f t="shared" ca="1" si="4673"/>
        <v>#REF!</v>
      </c>
      <c r="CI3299" s="33" t="e">
        <f t="shared" ca="1" si="4673"/>
        <v>#REF!</v>
      </c>
      <c r="CJ3299" s="33" t="e">
        <f t="shared" ca="1" si="4673"/>
        <v>#REF!</v>
      </c>
      <c r="CK3299" s="33" t="e">
        <f t="shared" ca="1" si="4673"/>
        <v>#REF!</v>
      </c>
      <c r="CL3299" s="33" t="e">
        <f t="shared" ref="CL3299" ca="1" si="4674">+CL3295*$H3277</f>
        <v>#REF!</v>
      </c>
    </row>
    <row r="3300" spans="2:90" x14ac:dyDescent="0.4">
      <c r="D3300" t="s">
        <v>971</v>
      </c>
      <c r="E3300" s="8" t="str">
        <f t="shared" si="4608"/>
        <v>3300 GPLP-IS</v>
      </c>
      <c r="G3300" t="str">
        <f t="shared" si="4607"/>
        <v>3300 GPLP-IS</v>
      </c>
      <c r="J3300" s="8"/>
      <c r="K3300" s="8"/>
      <c r="L3300" s="8"/>
      <c r="M3300" s="8"/>
      <c r="N3300" s="8"/>
      <c r="O3300" s="8"/>
      <c r="P3300" s="8"/>
    </row>
    <row r="3301" spans="2:90" x14ac:dyDescent="0.4">
      <c r="B3301" s="154"/>
      <c r="D3301" t="s">
        <v>971</v>
      </c>
      <c r="E3301" s="8" t="str">
        <f t="shared" si="4608"/>
        <v>3301 GPLP-IS</v>
      </c>
      <c r="G3301" t="str">
        <f t="shared" si="4607"/>
        <v>3301 GPLP-IS</v>
      </c>
      <c r="J3301" s="24"/>
      <c r="K3301" s="24"/>
      <c r="L3301" s="24"/>
      <c r="M3301" s="24"/>
      <c r="N3301" s="24"/>
      <c r="O3301" s="24"/>
      <c r="P3301" s="24"/>
      <c r="R3301" s="24"/>
      <c r="S3301" s="24"/>
      <c r="T3301" s="24"/>
      <c r="U3301" s="24"/>
      <c r="V3301" s="24"/>
      <c r="W3301" s="24"/>
      <c r="X3301" s="24"/>
      <c r="Y3301" s="24"/>
      <c r="Z3301" s="24"/>
      <c r="AA3301" s="24"/>
      <c r="AB3301" s="24"/>
      <c r="AC3301" s="24"/>
      <c r="AD3301" s="24"/>
      <c r="AE3301" s="24"/>
      <c r="AF3301" s="24"/>
      <c r="AG3301" s="24"/>
      <c r="AH3301" s="24"/>
      <c r="AI3301" s="24"/>
      <c r="AJ3301" s="24"/>
      <c r="AK3301" s="24"/>
      <c r="AL3301" s="24"/>
      <c r="AM3301" s="24"/>
      <c r="AN3301" s="24"/>
      <c r="AO3301" s="24"/>
      <c r="AP3301" s="24"/>
      <c r="AQ3301" s="24"/>
      <c r="AR3301" s="24"/>
      <c r="AS3301" s="24"/>
      <c r="AT3301" s="24"/>
      <c r="AU3301" s="24"/>
      <c r="AV3301" s="24"/>
      <c r="AW3301" s="24"/>
      <c r="AX3301" s="24"/>
      <c r="AY3301" s="24"/>
      <c r="AZ3301" s="24"/>
      <c r="BA3301" s="24"/>
      <c r="BB3301" s="24"/>
      <c r="BC3301" s="24"/>
      <c r="BD3301" s="24"/>
      <c r="BE3301" s="24"/>
      <c r="BF3301" s="24"/>
      <c r="BG3301" s="24"/>
      <c r="BH3301" s="24"/>
      <c r="BI3301" s="24"/>
      <c r="BJ3301" s="24"/>
      <c r="BK3301" s="24"/>
      <c r="BL3301" s="24"/>
      <c r="BM3301" s="24"/>
      <c r="BN3301" s="24"/>
      <c r="BO3301" s="24"/>
      <c r="BP3301" s="24"/>
      <c r="BQ3301" s="24"/>
      <c r="BR3301" s="24"/>
      <c r="BS3301" s="24"/>
      <c r="BT3301" s="24"/>
      <c r="BU3301" s="24"/>
      <c r="BV3301" s="24"/>
      <c r="BW3301" s="24"/>
      <c r="BX3301" s="24"/>
      <c r="BY3301" s="24"/>
      <c r="BZ3301" s="24"/>
      <c r="CA3301" s="24"/>
      <c r="CB3301" s="24"/>
      <c r="CC3301" s="24"/>
      <c r="CD3301" s="24"/>
      <c r="CE3301" s="24"/>
      <c r="CF3301" s="24"/>
      <c r="CG3301" s="24"/>
      <c r="CH3301" s="24"/>
      <c r="CI3301" s="24"/>
      <c r="CJ3301" s="24"/>
      <c r="CK3301" s="24"/>
      <c r="CL3301" s="24"/>
    </row>
    <row r="3302" spans="2:90" x14ac:dyDescent="0.4">
      <c r="B3302" s="95" t="s">
        <v>974</v>
      </c>
      <c r="D3302" t="s">
        <v>971</v>
      </c>
      <c r="E3302" s="8" t="str">
        <f t="shared" si="4608"/>
        <v>3302 GPLP-IS</v>
      </c>
      <c r="G3302" t="str">
        <f t="shared" si="4607"/>
        <v>3302 GPLP-IS</v>
      </c>
      <c r="J3302" s="24"/>
      <c r="K3302" s="24"/>
      <c r="L3302" s="24"/>
      <c r="M3302" s="24"/>
      <c r="N3302" s="24"/>
      <c r="O3302" s="24"/>
      <c r="P3302" s="24"/>
      <c r="R3302" s="24"/>
      <c r="S3302" s="24"/>
      <c r="T3302" s="24"/>
      <c r="U3302" s="24"/>
      <c r="V3302" s="24"/>
      <c r="W3302" s="24"/>
      <c r="X3302" s="24"/>
      <c r="Y3302" s="24"/>
      <c r="Z3302" s="24"/>
      <c r="AA3302" s="24"/>
      <c r="AB3302" s="24"/>
      <c r="AC3302" s="24"/>
      <c r="AD3302" s="24"/>
      <c r="AE3302" s="24"/>
      <c r="AF3302" s="24"/>
      <c r="AG3302" s="24"/>
      <c r="AH3302" s="24"/>
      <c r="AI3302" s="24"/>
      <c r="AJ3302" s="24"/>
      <c r="AK3302" s="24"/>
      <c r="AL3302" s="24"/>
      <c r="AM3302" s="24"/>
      <c r="AN3302" s="24"/>
      <c r="AO3302" s="24"/>
      <c r="AP3302" s="24"/>
      <c r="AQ3302" s="24"/>
      <c r="AR3302" s="24"/>
      <c r="AS3302" s="24"/>
      <c r="AT3302" s="24"/>
      <c r="AU3302" s="24"/>
      <c r="AV3302" s="24"/>
      <c r="AW3302" s="24"/>
      <c r="AX3302" s="24"/>
      <c r="AY3302" s="24"/>
      <c r="AZ3302" s="24"/>
      <c r="BA3302" s="24"/>
      <c r="BB3302" s="24"/>
      <c r="BC3302" s="24"/>
      <c r="BD3302" s="24"/>
      <c r="BE3302" s="24"/>
      <c r="BF3302" s="24"/>
      <c r="BG3302" s="24"/>
      <c r="BH3302" s="24"/>
      <c r="BI3302" s="24"/>
      <c r="BJ3302" s="24"/>
      <c r="BK3302" s="24"/>
      <c r="BL3302" s="24"/>
      <c r="BM3302" s="24"/>
      <c r="BN3302" s="24"/>
      <c r="BO3302" s="24"/>
      <c r="BP3302" s="24"/>
      <c r="BQ3302" s="24"/>
      <c r="BR3302" s="24"/>
      <c r="BS3302" s="24"/>
      <c r="BT3302" s="24"/>
      <c r="BU3302" s="24"/>
      <c r="BV3302" s="24"/>
      <c r="BW3302" s="24"/>
      <c r="BX3302" s="24"/>
      <c r="BY3302" s="24"/>
      <c r="BZ3302" s="24"/>
      <c r="CA3302" s="24"/>
      <c r="CB3302" s="24"/>
      <c r="CC3302" s="24"/>
      <c r="CD3302" s="24"/>
      <c r="CE3302" s="24"/>
      <c r="CF3302" s="24"/>
      <c r="CG3302" s="24"/>
      <c r="CH3302" s="24"/>
      <c r="CI3302" s="24"/>
      <c r="CJ3302" s="24"/>
      <c r="CK3302" s="24"/>
      <c r="CL3302" s="24"/>
    </row>
    <row r="3303" spans="2:90" x14ac:dyDescent="0.4">
      <c r="B3303" s="154" t="s">
        <v>978</v>
      </c>
      <c r="D3303" t="s">
        <v>971</v>
      </c>
      <c r="E3303" s="8" t="str">
        <f t="shared" si="4608"/>
        <v>3303 GPLP-IS</v>
      </c>
      <c r="G3303" t="str">
        <f t="shared" si="4607"/>
        <v>3303 GPLP-IS</v>
      </c>
      <c r="J3303" s="444"/>
      <c r="K3303" s="444" t="e">
        <f t="shared" ref="K3303:P3307" ca="1" si="4675">SUMIF($3:$3,K$2,3303:3303)</f>
        <v>#REF!</v>
      </c>
      <c r="L3303" s="444" t="e">
        <f t="shared" ca="1" si="4675"/>
        <v>#REF!</v>
      </c>
      <c r="M3303" s="444" t="e">
        <f t="shared" ca="1" si="4675"/>
        <v>#REF!</v>
      </c>
      <c r="N3303" s="444" t="e">
        <f t="shared" ca="1" si="4675"/>
        <v>#REF!</v>
      </c>
      <c r="O3303" s="444" t="e">
        <f t="shared" ca="1" si="4675"/>
        <v>#REF!</v>
      </c>
      <c r="P3303" s="444" t="e">
        <f t="shared" ca="1" si="4675"/>
        <v>#REF!</v>
      </c>
      <c r="R3303" s="24"/>
      <c r="S3303" s="444" t="e">
        <f t="shared" ref="S3303" ca="1" si="4676">-S3283</f>
        <v>#REF!</v>
      </c>
      <c r="T3303" s="444" t="e">
        <f t="shared" ref="T3303:AX3303" ca="1" si="4677">-T3283</f>
        <v>#REF!</v>
      </c>
      <c r="U3303" s="444" t="e">
        <f t="shared" ca="1" si="4677"/>
        <v>#REF!</v>
      </c>
      <c r="V3303" s="444" t="e">
        <f t="shared" ca="1" si="4677"/>
        <v>#REF!</v>
      </c>
      <c r="W3303" s="444" t="e">
        <f t="shared" ca="1" si="4677"/>
        <v>#REF!</v>
      </c>
      <c r="X3303" s="444" t="e">
        <f t="shared" ca="1" si="4677"/>
        <v>#REF!</v>
      </c>
      <c r="Y3303" s="444" t="e">
        <f t="shared" ca="1" si="4677"/>
        <v>#REF!</v>
      </c>
      <c r="Z3303" s="444" t="e">
        <f t="shared" ca="1" si="4677"/>
        <v>#REF!</v>
      </c>
      <c r="AA3303" s="444" t="e">
        <f t="shared" ca="1" si="4677"/>
        <v>#REF!</v>
      </c>
      <c r="AB3303" s="444" t="e">
        <f t="shared" ca="1" si="4677"/>
        <v>#REF!</v>
      </c>
      <c r="AC3303" s="444" t="e">
        <f t="shared" ca="1" si="4677"/>
        <v>#REF!</v>
      </c>
      <c r="AD3303" s="444" t="e">
        <f t="shared" ca="1" si="4677"/>
        <v>#REF!</v>
      </c>
      <c r="AE3303" s="444" t="e">
        <f t="shared" ca="1" si="4677"/>
        <v>#REF!</v>
      </c>
      <c r="AF3303" s="444" t="e">
        <f t="shared" ca="1" si="4677"/>
        <v>#REF!</v>
      </c>
      <c r="AG3303" s="444" t="e">
        <f t="shared" ca="1" si="4677"/>
        <v>#REF!</v>
      </c>
      <c r="AH3303" s="444" t="e">
        <f t="shared" ca="1" si="4677"/>
        <v>#REF!</v>
      </c>
      <c r="AI3303" s="444" t="e">
        <f t="shared" ca="1" si="4677"/>
        <v>#REF!</v>
      </c>
      <c r="AJ3303" s="444" t="e">
        <f t="shared" ca="1" si="4677"/>
        <v>#REF!</v>
      </c>
      <c r="AK3303" s="444" t="e">
        <f t="shared" ca="1" si="4677"/>
        <v>#REF!</v>
      </c>
      <c r="AL3303" s="444" t="e">
        <f t="shared" ca="1" si="4677"/>
        <v>#REF!</v>
      </c>
      <c r="AM3303" s="444" t="e">
        <f t="shared" ca="1" si="4677"/>
        <v>#REF!</v>
      </c>
      <c r="AN3303" s="444" t="e">
        <f t="shared" ca="1" si="4677"/>
        <v>#REF!</v>
      </c>
      <c r="AO3303" s="444" t="e">
        <f t="shared" ca="1" si="4677"/>
        <v>#REF!</v>
      </c>
      <c r="AP3303" s="444" t="e">
        <f t="shared" ca="1" si="4677"/>
        <v>#REF!</v>
      </c>
      <c r="AQ3303" s="444" t="e">
        <f t="shared" ca="1" si="4677"/>
        <v>#REF!</v>
      </c>
      <c r="AR3303" s="444" t="e">
        <f t="shared" ca="1" si="4677"/>
        <v>#REF!</v>
      </c>
      <c r="AS3303" s="444" t="e">
        <f t="shared" ca="1" si="4677"/>
        <v>#REF!</v>
      </c>
      <c r="AT3303" s="444" t="e">
        <f t="shared" ca="1" si="4677"/>
        <v>#REF!</v>
      </c>
      <c r="AU3303" s="444" t="e">
        <f t="shared" ca="1" si="4677"/>
        <v>#REF!</v>
      </c>
      <c r="AV3303" s="444" t="e">
        <f t="shared" ca="1" si="4677"/>
        <v>#REF!</v>
      </c>
      <c r="AW3303" s="444" t="e">
        <f t="shared" ca="1" si="4677"/>
        <v>#REF!</v>
      </c>
      <c r="AX3303" s="444" t="e">
        <f t="shared" ca="1" si="4677"/>
        <v>#REF!</v>
      </c>
      <c r="AY3303" s="444" t="e">
        <f t="shared" ref="AY3303:CD3303" ca="1" si="4678">-AY3283</f>
        <v>#REF!</v>
      </c>
      <c r="AZ3303" s="444" t="e">
        <f t="shared" ca="1" si="4678"/>
        <v>#REF!</v>
      </c>
      <c r="BA3303" s="444" t="e">
        <f t="shared" ca="1" si="4678"/>
        <v>#REF!</v>
      </c>
      <c r="BB3303" s="444" t="e">
        <f t="shared" ca="1" si="4678"/>
        <v>#REF!</v>
      </c>
      <c r="BC3303" s="444" t="e">
        <f t="shared" ca="1" si="4678"/>
        <v>#REF!</v>
      </c>
      <c r="BD3303" s="444" t="e">
        <f t="shared" ca="1" si="4678"/>
        <v>#REF!</v>
      </c>
      <c r="BE3303" s="444" t="e">
        <f t="shared" ca="1" si="4678"/>
        <v>#REF!</v>
      </c>
      <c r="BF3303" s="444" t="e">
        <f t="shared" ca="1" si="4678"/>
        <v>#REF!</v>
      </c>
      <c r="BG3303" s="444" t="e">
        <f t="shared" ca="1" si="4678"/>
        <v>#REF!</v>
      </c>
      <c r="BH3303" s="444" t="e">
        <f t="shared" ca="1" si="4678"/>
        <v>#REF!</v>
      </c>
      <c r="BI3303" s="444" t="e">
        <f t="shared" ca="1" si="4678"/>
        <v>#REF!</v>
      </c>
      <c r="BJ3303" s="444" t="e">
        <f t="shared" ca="1" si="4678"/>
        <v>#REF!</v>
      </c>
      <c r="BK3303" s="444" t="e">
        <f t="shared" ca="1" si="4678"/>
        <v>#REF!</v>
      </c>
      <c r="BL3303" s="444" t="e">
        <f t="shared" ca="1" si="4678"/>
        <v>#REF!</v>
      </c>
      <c r="BM3303" s="444" t="e">
        <f t="shared" ca="1" si="4678"/>
        <v>#REF!</v>
      </c>
      <c r="BN3303" s="444" t="e">
        <f t="shared" ca="1" si="4678"/>
        <v>#REF!</v>
      </c>
      <c r="BO3303" s="444" t="e">
        <f t="shared" ca="1" si="4678"/>
        <v>#REF!</v>
      </c>
      <c r="BP3303" s="444" t="e">
        <f t="shared" ca="1" si="4678"/>
        <v>#REF!</v>
      </c>
      <c r="BQ3303" s="444" t="e">
        <f t="shared" ca="1" si="4678"/>
        <v>#REF!</v>
      </c>
      <c r="BR3303" s="444" t="e">
        <f t="shared" ca="1" si="4678"/>
        <v>#REF!</v>
      </c>
      <c r="BS3303" s="444" t="e">
        <f t="shared" ca="1" si="4678"/>
        <v>#REF!</v>
      </c>
      <c r="BT3303" s="444" t="e">
        <f t="shared" ca="1" si="4678"/>
        <v>#REF!</v>
      </c>
      <c r="BU3303" s="444" t="e">
        <f t="shared" ca="1" si="4678"/>
        <v>#REF!</v>
      </c>
      <c r="BV3303" s="444" t="e">
        <f t="shared" ca="1" si="4678"/>
        <v>#REF!</v>
      </c>
      <c r="BW3303" s="444" t="e">
        <f t="shared" ca="1" si="4678"/>
        <v>#REF!</v>
      </c>
      <c r="BX3303" s="444" t="e">
        <f t="shared" ca="1" si="4678"/>
        <v>#REF!</v>
      </c>
      <c r="BY3303" s="444" t="e">
        <f t="shared" ca="1" si="4678"/>
        <v>#REF!</v>
      </c>
      <c r="BZ3303" s="444" t="e">
        <f t="shared" ca="1" si="4678"/>
        <v>#REF!</v>
      </c>
      <c r="CA3303" s="444" t="e">
        <f t="shared" ca="1" si="4678"/>
        <v>#REF!</v>
      </c>
      <c r="CB3303" s="444" t="e">
        <f t="shared" ca="1" si="4678"/>
        <v>#REF!</v>
      </c>
      <c r="CC3303" s="444" t="e">
        <f t="shared" ca="1" si="4678"/>
        <v>#REF!</v>
      </c>
      <c r="CD3303" s="444" t="e">
        <f t="shared" ca="1" si="4678"/>
        <v>#REF!</v>
      </c>
      <c r="CE3303" s="444" t="e">
        <f t="shared" ref="CE3303:CK3303" ca="1" si="4679">-CE3283</f>
        <v>#REF!</v>
      </c>
      <c r="CF3303" s="444" t="e">
        <f t="shared" ca="1" si="4679"/>
        <v>#REF!</v>
      </c>
      <c r="CG3303" s="444" t="e">
        <f t="shared" ca="1" si="4679"/>
        <v>#REF!</v>
      </c>
      <c r="CH3303" s="444" t="e">
        <f t="shared" ca="1" si="4679"/>
        <v>#REF!</v>
      </c>
      <c r="CI3303" s="444" t="e">
        <f t="shared" ca="1" si="4679"/>
        <v>#REF!</v>
      </c>
      <c r="CJ3303" s="444" t="e">
        <f t="shared" ca="1" si="4679"/>
        <v>#REF!</v>
      </c>
      <c r="CK3303" s="444" t="e">
        <f t="shared" ca="1" si="4679"/>
        <v>#REF!</v>
      </c>
      <c r="CL3303" s="444" t="e">
        <f t="shared" ref="CL3303" ca="1" si="4680">-CL3283</f>
        <v>#REF!</v>
      </c>
    </row>
    <row r="3304" spans="2:90" x14ac:dyDescent="0.4">
      <c r="B3304" s="154" t="s">
        <v>979</v>
      </c>
      <c r="D3304" t="s">
        <v>971</v>
      </c>
      <c r="E3304" s="8" t="str">
        <f t="shared" si="4608"/>
        <v>3304 GPLP-IS</v>
      </c>
      <c r="G3304" t="str">
        <f t="shared" si="4607"/>
        <v>3304 GPLP-IS</v>
      </c>
      <c r="J3304" s="444"/>
      <c r="K3304" s="444" t="e">
        <f t="shared" ca="1" si="4675"/>
        <v>#REF!</v>
      </c>
      <c r="L3304" s="444" t="e">
        <f t="shared" ca="1" si="4675"/>
        <v>#REF!</v>
      </c>
      <c r="M3304" s="444" t="e">
        <f t="shared" ca="1" si="4675"/>
        <v>#REF!</v>
      </c>
      <c r="N3304" s="444" t="e">
        <f t="shared" ca="1" si="4675"/>
        <v>#REF!</v>
      </c>
      <c r="O3304" s="444" t="e">
        <f t="shared" ca="1" si="4675"/>
        <v>#REF!</v>
      </c>
      <c r="P3304" s="444" t="e">
        <f t="shared" ca="1" si="4675"/>
        <v>#REF!</v>
      </c>
      <c r="R3304" s="24"/>
      <c r="S3304" s="444" t="e">
        <f t="shared" ref="S3304" ca="1" si="4681">-S3284</f>
        <v>#REF!</v>
      </c>
      <c r="T3304" s="444" t="e">
        <f t="shared" ref="T3304:AX3304" ca="1" si="4682">-T3284</f>
        <v>#REF!</v>
      </c>
      <c r="U3304" s="444" t="e">
        <f t="shared" ca="1" si="4682"/>
        <v>#REF!</v>
      </c>
      <c r="V3304" s="444" t="e">
        <f t="shared" ca="1" si="4682"/>
        <v>#REF!</v>
      </c>
      <c r="W3304" s="444" t="e">
        <f t="shared" ca="1" si="4682"/>
        <v>#REF!</v>
      </c>
      <c r="X3304" s="444" t="e">
        <f t="shared" ca="1" si="4682"/>
        <v>#REF!</v>
      </c>
      <c r="Y3304" s="444" t="e">
        <f t="shared" ca="1" si="4682"/>
        <v>#REF!</v>
      </c>
      <c r="Z3304" s="444" t="e">
        <f t="shared" ca="1" si="4682"/>
        <v>#REF!</v>
      </c>
      <c r="AA3304" s="444" t="e">
        <f t="shared" ca="1" si="4682"/>
        <v>#REF!</v>
      </c>
      <c r="AB3304" s="444" t="e">
        <f t="shared" ca="1" si="4682"/>
        <v>#REF!</v>
      </c>
      <c r="AC3304" s="444" t="e">
        <f t="shared" ca="1" si="4682"/>
        <v>#REF!</v>
      </c>
      <c r="AD3304" s="444" t="e">
        <f t="shared" ca="1" si="4682"/>
        <v>#REF!</v>
      </c>
      <c r="AE3304" s="444" t="e">
        <f t="shared" ca="1" si="4682"/>
        <v>#REF!</v>
      </c>
      <c r="AF3304" s="444" t="e">
        <f t="shared" ca="1" si="4682"/>
        <v>#REF!</v>
      </c>
      <c r="AG3304" s="444" t="e">
        <f t="shared" ca="1" si="4682"/>
        <v>#REF!</v>
      </c>
      <c r="AH3304" s="444" t="e">
        <f t="shared" ca="1" si="4682"/>
        <v>#REF!</v>
      </c>
      <c r="AI3304" s="444" t="e">
        <f t="shared" ca="1" si="4682"/>
        <v>#REF!</v>
      </c>
      <c r="AJ3304" s="444" t="e">
        <f t="shared" ca="1" si="4682"/>
        <v>#REF!</v>
      </c>
      <c r="AK3304" s="444" t="e">
        <f t="shared" ca="1" si="4682"/>
        <v>#REF!</v>
      </c>
      <c r="AL3304" s="444" t="e">
        <f t="shared" ca="1" si="4682"/>
        <v>#REF!</v>
      </c>
      <c r="AM3304" s="444" t="e">
        <f t="shared" ca="1" si="4682"/>
        <v>#REF!</v>
      </c>
      <c r="AN3304" s="444" t="e">
        <f t="shared" ca="1" si="4682"/>
        <v>#REF!</v>
      </c>
      <c r="AO3304" s="444" t="e">
        <f t="shared" ca="1" si="4682"/>
        <v>#REF!</v>
      </c>
      <c r="AP3304" s="444" t="e">
        <f t="shared" ca="1" si="4682"/>
        <v>#REF!</v>
      </c>
      <c r="AQ3304" s="444" t="e">
        <f t="shared" ca="1" si="4682"/>
        <v>#REF!</v>
      </c>
      <c r="AR3304" s="444" t="e">
        <f t="shared" ca="1" si="4682"/>
        <v>#REF!</v>
      </c>
      <c r="AS3304" s="444" t="e">
        <f t="shared" ca="1" si="4682"/>
        <v>#REF!</v>
      </c>
      <c r="AT3304" s="444" t="e">
        <f t="shared" ca="1" si="4682"/>
        <v>#REF!</v>
      </c>
      <c r="AU3304" s="444" t="e">
        <f t="shared" ca="1" si="4682"/>
        <v>#REF!</v>
      </c>
      <c r="AV3304" s="444" t="e">
        <f t="shared" ca="1" si="4682"/>
        <v>#REF!</v>
      </c>
      <c r="AW3304" s="444" t="e">
        <f t="shared" ca="1" si="4682"/>
        <v>#REF!</v>
      </c>
      <c r="AX3304" s="444" t="e">
        <f t="shared" ca="1" si="4682"/>
        <v>#REF!</v>
      </c>
      <c r="AY3304" s="444" t="e">
        <f t="shared" ref="AY3304:CD3304" ca="1" si="4683">-AY3284</f>
        <v>#REF!</v>
      </c>
      <c r="AZ3304" s="444" t="e">
        <f t="shared" ca="1" si="4683"/>
        <v>#REF!</v>
      </c>
      <c r="BA3304" s="444" t="e">
        <f t="shared" ca="1" si="4683"/>
        <v>#REF!</v>
      </c>
      <c r="BB3304" s="444" t="e">
        <f t="shared" ca="1" si="4683"/>
        <v>#REF!</v>
      </c>
      <c r="BC3304" s="444" t="e">
        <f t="shared" ca="1" si="4683"/>
        <v>#REF!</v>
      </c>
      <c r="BD3304" s="444" t="e">
        <f t="shared" ca="1" si="4683"/>
        <v>#REF!</v>
      </c>
      <c r="BE3304" s="444" t="e">
        <f t="shared" ca="1" si="4683"/>
        <v>#REF!</v>
      </c>
      <c r="BF3304" s="444" t="e">
        <f t="shared" ca="1" si="4683"/>
        <v>#REF!</v>
      </c>
      <c r="BG3304" s="444" t="e">
        <f t="shared" ca="1" si="4683"/>
        <v>#REF!</v>
      </c>
      <c r="BH3304" s="444" t="e">
        <f t="shared" ca="1" si="4683"/>
        <v>#REF!</v>
      </c>
      <c r="BI3304" s="444" t="e">
        <f t="shared" ca="1" si="4683"/>
        <v>#REF!</v>
      </c>
      <c r="BJ3304" s="444" t="e">
        <f t="shared" ca="1" si="4683"/>
        <v>#REF!</v>
      </c>
      <c r="BK3304" s="444" t="e">
        <f t="shared" ca="1" si="4683"/>
        <v>#REF!</v>
      </c>
      <c r="BL3304" s="444" t="e">
        <f t="shared" ca="1" si="4683"/>
        <v>#REF!</v>
      </c>
      <c r="BM3304" s="444" t="e">
        <f t="shared" ca="1" si="4683"/>
        <v>#REF!</v>
      </c>
      <c r="BN3304" s="444" t="e">
        <f t="shared" ca="1" si="4683"/>
        <v>#REF!</v>
      </c>
      <c r="BO3304" s="444" t="e">
        <f t="shared" ca="1" si="4683"/>
        <v>#REF!</v>
      </c>
      <c r="BP3304" s="444" t="e">
        <f t="shared" ca="1" si="4683"/>
        <v>#REF!</v>
      </c>
      <c r="BQ3304" s="444" t="e">
        <f t="shared" ca="1" si="4683"/>
        <v>#REF!</v>
      </c>
      <c r="BR3304" s="444" t="e">
        <f t="shared" ca="1" si="4683"/>
        <v>#REF!</v>
      </c>
      <c r="BS3304" s="444" t="e">
        <f t="shared" ca="1" si="4683"/>
        <v>#REF!</v>
      </c>
      <c r="BT3304" s="444" t="e">
        <f t="shared" ca="1" si="4683"/>
        <v>#REF!</v>
      </c>
      <c r="BU3304" s="444" t="e">
        <f t="shared" ca="1" si="4683"/>
        <v>#REF!</v>
      </c>
      <c r="BV3304" s="444" t="e">
        <f t="shared" ca="1" si="4683"/>
        <v>#REF!</v>
      </c>
      <c r="BW3304" s="444" t="e">
        <f t="shared" ca="1" si="4683"/>
        <v>#REF!</v>
      </c>
      <c r="BX3304" s="444" t="e">
        <f t="shared" ca="1" si="4683"/>
        <v>#REF!</v>
      </c>
      <c r="BY3304" s="444" t="e">
        <f t="shared" ca="1" si="4683"/>
        <v>#REF!</v>
      </c>
      <c r="BZ3304" s="444" t="e">
        <f t="shared" ca="1" si="4683"/>
        <v>#REF!</v>
      </c>
      <c r="CA3304" s="444" t="e">
        <f t="shared" ca="1" si="4683"/>
        <v>#REF!</v>
      </c>
      <c r="CB3304" s="444" t="e">
        <f t="shared" ca="1" si="4683"/>
        <v>#REF!</v>
      </c>
      <c r="CC3304" s="444" t="e">
        <f t="shared" ca="1" si="4683"/>
        <v>#REF!</v>
      </c>
      <c r="CD3304" s="444" t="e">
        <f t="shared" ca="1" si="4683"/>
        <v>#REF!</v>
      </c>
      <c r="CE3304" s="444" t="e">
        <f t="shared" ref="CE3304:CK3304" ca="1" si="4684">-CE3284</f>
        <v>#REF!</v>
      </c>
      <c r="CF3304" s="444" t="e">
        <f t="shared" ca="1" si="4684"/>
        <v>#REF!</v>
      </c>
      <c r="CG3304" s="444" t="e">
        <f t="shared" ca="1" si="4684"/>
        <v>#REF!</v>
      </c>
      <c r="CH3304" s="444" t="e">
        <f t="shared" ca="1" si="4684"/>
        <v>#REF!</v>
      </c>
      <c r="CI3304" s="444" t="e">
        <f t="shared" ca="1" si="4684"/>
        <v>#REF!</v>
      </c>
      <c r="CJ3304" s="444" t="e">
        <f t="shared" ca="1" si="4684"/>
        <v>#REF!</v>
      </c>
      <c r="CK3304" s="444" t="e">
        <f t="shared" ca="1" si="4684"/>
        <v>#REF!</v>
      </c>
      <c r="CL3304" s="444" t="e">
        <f t="shared" ref="CL3304" ca="1" si="4685">-CL3284</f>
        <v>#REF!</v>
      </c>
    </row>
    <row r="3305" spans="2:90" x14ac:dyDescent="0.4">
      <c r="B3305" s="154" t="s">
        <v>986</v>
      </c>
      <c r="D3305" t="s">
        <v>971</v>
      </c>
      <c r="E3305" s="8" t="str">
        <f t="shared" si="4608"/>
        <v>3305 GPLP-IS</v>
      </c>
      <c r="G3305" t="str">
        <f t="shared" si="4607"/>
        <v>3305 GPLP-IS</v>
      </c>
      <c r="J3305" s="24"/>
      <c r="K3305" s="24" t="e">
        <f t="shared" ca="1" si="4675"/>
        <v>#REF!</v>
      </c>
      <c r="L3305" s="24" t="e">
        <f t="shared" ca="1" si="4675"/>
        <v>#REF!</v>
      </c>
      <c r="M3305" s="24" t="e">
        <f t="shared" ca="1" si="4675"/>
        <v>#REF!</v>
      </c>
      <c r="N3305" s="24" t="e">
        <f t="shared" ca="1" si="4675"/>
        <v>#REF!</v>
      </c>
      <c r="O3305" s="24" t="e">
        <f t="shared" ca="1" si="4675"/>
        <v>#REF!</v>
      </c>
      <c r="P3305" s="24" t="e">
        <f t="shared" ca="1" si="4675"/>
        <v>#REF!</v>
      </c>
      <c r="R3305" s="24"/>
      <c r="S3305" s="24" t="e">
        <f t="shared" ref="S3305" ca="1" si="4686">-S3292</f>
        <v>#REF!</v>
      </c>
      <c r="T3305" s="24" t="e">
        <f t="shared" ref="T3305:AX3305" ca="1" si="4687">-T3292</f>
        <v>#REF!</v>
      </c>
      <c r="U3305" s="24" t="e">
        <f t="shared" ca="1" si="4687"/>
        <v>#REF!</v>
      </c>
      <c r="V3305" s="24" t="e">
        <f t="shared" ca="1" si="4687"/>
        <v>#REF!</v>
      </c>
      <c r="W3305" s="24" t="e">
        <f t="shared" ca="1" si="4687"/>
        <v>#REF!</v>
      </c>
      <c r="X3305" s="24" t="e">
        <f t="shared" ca="1" si="4687"/>
        <v>#REF!</v>
      </c>
      <c r="Y3305" s="24" t="e">
        <f t="shared" ca="1" si="4687"/>
        <v>#REF!</v>
      </c>
      <c r="Z3305" s="24" t="e">
        <f t="shared" ca="1" si="4687"/>
        <v>#REF!</v>
      </c>
      <c r="AA3305" s="24" t="e">
        <f t="shared" ca="1" si="4687"/>
        <v>#REF!</v>
      </c>
      <c r="AB3305" s="24" t="e">
        <f t="shared" ca="1" si="4687"/>
        <v>#REF!</v>
      </c>
      <c r="AC3305" s="24" t="e">
        <f t="shared" ca="1" si="4687"/>
        <v>#REF!</v>
      </c>
      <c r="AD3305" s="24" t="e">
        <f t="shared" ca="1" si="4687"/>
        <v>#REF!</v>
      </c>
      <c r="AE3305" s="24" t="e">
        <f t="shared" ca="1" si="4687"/>
        <v>#REF!</v>
      </c>
      <c r="AF3305" s="24" t="e">
        <f t="shared" ca="1" si="4687"/>
        <v>#REF!</v>
      </c>
      <c r="AG3305" s="24" t="e">
        <f t="shared" ca="1" si="4687"/>
        <v>#REF!</v>
      </c>
      <c r="AH3305" s="24" t="e">
        <f t="shared" ca="1" si="4687"/>
        <v>#REF!</v>
      </c>
      <c r="AI3305" s="24" t="e">
        <f t="shared" ca="1" si="4687"/>
        <v>#REF!</v>
      </c>
      <c r="AJ3305" s="24" t="e">
        <f t="shared" ca="1" si="4687"/>
        <v>#REF!</v>
      </c>
      <c r="AK3305" s="24" t="e">
        <f t="shared" ca="1" si="4687"/>
        <v>#REF!</v>
      </c>
      <c r="AL3305" s="24" t="e">
        <f t="shared" ca="1" si="4687"/>
        <v>#REF!</v>
      </c>
      <c r="AM3305" s="24" t="e">
        <f t="shared" ca="1" si="4687"/>
        <v>#REF!</v>
      </c>
      <c r="AN3305" s="24" t="e">
        <f t="shared" ca="1" si="4687"/>
        <v>#REF!</v>
      </c>
      <c r="AO3305" s="24" t="e">
        <f t="shared" ca="1" si="4687"/>
        <v>#REF!</v>
      </c>
      <c r="AP3305" s="24" t="e">
        <f t="shared" ca="1" si="4687"/>
        <v>#REF!</v>
      </c>
      <c r="AQ3305" s="24" t="e">
        <f t="shared" ca="1" si="4687"/>
        <v>#REF!</v>
      </c>
      <c r="AR3305" s="24" t="e">
        <f t="shared" ca="1" si="4687"/>
        <v>#REF!</v>
      </c>
      <c r="AS3305" s="24" t="e">
        <f t="shared" ca="1" si="4687"/>
        <v>#REF!</v>
      </c>
      <c r="AT3305" s="24" t="e">
        <f t="shared" ca="1" si="4687"/>
        <v>#REF!</v>
      </c>
      <c r="AU3305" s="24" t="e">
        <f t="shared" ca="1" si="4687"/>
        <v>#REF!</v>
      </c>
      <c r="AV3305" s="24" t="e">
        <f t="shared" ca="1" si="4687"/>
        <v>#REF!</v>
      </c>
      <c r="AW3305" s="24" t="e">
        <f t="shared" ca="1" si="4687"/>
        <v>#REF!</v>
      </c>
      <c r="AX3305" s="24" t="e">
        <f t="shared" ca="1" si="4687"/>
        <v>#REF!</v>
      </c>
      <c r="AY3305" s="24" t="e">
        <f t="shared" ref="AY3305:CD3305" ca="1" si="4688">-AY3292</f>
        <v>#REF!</v>
      </c>
      <c r="AZ3305" s="24" t="e">
        <f t="shared" ca="1" si="4688"/>
        <v>#REF!</v>
      </c>
      <c r="BA3305" s="24" t="e">
        <f t="shared" ca="1" si="4688"/>
        <v>#REF!</v>
      </c>
      <c r="BB3305" s="24" t="e">
        <f t="shared" ca="1" si="4688"/>
        <v>#REF!</v>
      </c>
      <c r="BC3305" s="24" t="e">
        <f t="shared" ca="1" si="4688"/>
        <v>#REF!</v>
      </c>
      <c r="BD3305" s="24" t="e">
        <f t="shared" ca="1" si="4688"/>
        <v>#REF!</v>
      </c>
      <c r="BE3305" s="24" t="e">
        <f t="shared" ca="1" si="4688"/>
        <v>#REF!</v>
      </c>
      <c r="BF3305" s="24" t="e">
        <f t="shared" ca="1" si="4688"/>
        <v>#REF!</v>
      </c>
      <c r="BG3305" s="24" t="e">
        <f t="shared" ca="1" si="4688"/>
        <v>#REF!</v>
      </c>
      <c r="BH3305" s="24" t="e">
        <f t="shared" ca="1" si="4688"/>
        <v>#REF!</v>
      </c>
      <c r="BI3305" s="24" t="e">
        <f t="shared" ca="1" si="4688"/>
        <v>#REF!</v>
      </c>
      <c r="BJ3305" s="24" t="e">
        <f t="shared" ca="1" si="4688"/>
        <v>#REF!</v>
      </c>
      <c r="BK3305" s="24" t="e">
        <f t="shared" ca="1" si="4688"/>
        <v>#REF!</v>
      </c>
      <c r="BL3305" s="24" t="e">
        <f t="shared" ca="1" si="4688"/>
        <v>#REF!</v>
      </c>
      <c r="BM3305" s="24" t="e">
        <f t="shared" ca="1" si="4688"/>
        <v>#REF!</v>
      </c>
      <c r="BN3305" s="24" t="e">
        <f t="shared" ca="1" si="4688"/>
        <v>#REF!</v>
      </c>
      <c r="BO3305" s="24" t="e">
        <f t="shared" ca="1" si="4688"/>
        <v>#REF!</v>
      </c>
      <c r="BP3305" s="24" t="e">
        <f t="shared" ca="1" si="4688"/>
        <v>#REF!</v>
      </c>
      <c r="BQ3305" s="24" t="e">
        <f t="shared" ca="1" si="4688"/>
        <v>#REF!</v>
      </c>
      <c r="BR3305" s="24" t="e">
        <f t="shared" ca="1" si="4688"/>
        <v>#REF!</v>
      </c>
      <c r="BS3305" s="24" t="e">
        <f t="shared" ca="1" si="4688"/>
        <v>#REF!</v>
      </c>
      <c r="BT3305" s="24" t="e">
        <f t="shared" ca="1" si="4688"/>
        <v>#REF!</v>
      </c>
      <c r="BU3305" s="24" t="e">
        <f t="shared" ca="1" si="4688"/>
        <v>#REF!</v>
      </c>
      <c r="BV3305" s="24" t="e">
        <f t="shared" ca="1" si="4688"/>
        <v>#REF!</v>
      </c>
      <c r="BW3305" s="24" t="e">
        <f t="shared" ca="1" si="4688"/>
        <v>#REF!</v>
      </c>
      <c r="BX3305" s="24" t="e">
        <f t="shared" ca="1" si="4688"/>
        <v>#REF!</v>
      </c>
      <c r="BY3305" s="24" t="e">
        <f t="shared" ca="1" si="4688"/>
        <v>#REF!</v>
      </c>
      <c r="BZ3305" s="24" t="e">
        <f t="shared" ca="1" si="4688"/>
        <v>#REF!</v>
      </c>
      <c r="CA3305" s="24" t="e">
        <f t="shared" ca="1" si="4688"/>
        <v>#REF!</v>
      </c>
      <c r="CB3305" s="24" t="e">
        <f t="shared" ca="1" si="4688"/>
        <v>#REF!</v>
      </c>
      <c r="CC3305" s="24" t="e">
        <f t="shared" ca="1" si="4688"/>
        <v>#REF!</v>
      </c>
      <c r="CD3305" s="24" t="e">
        <f t="shared" ca="1" si="4688"/>
        <v>#REF!</v>
      </c>
      <c r="CE3305" s="24" t="e">
        <f t="shared" ref="CE3305:CK3305" ca="1" si="4689">-CE3292</f>
        <v>#REF!</v>
      </c>
      <c r="CF3305" s="24" t="e">
        <f t="shared" ca="1" si="4689"/>
        <v>#REF!</v>
      </c>
      <c r="CG3305" s="24" t="e">
        <f t="shared" ca="1" si="4689"/>
        <v>#REF!</v>
      </c>
      <c r="CH3305" s="24" t="e">
        <f t="shared" ca="1" si="4689"/>
        <v>#REF!</v>
      </c>
      <c r="CI3305" s="24" t="e">
        <f t="shared" ca="1" si="4689"/>
        <v>#REF!</v>
      </c>
      <c r="CJ3305" s="24" t="e">
        <f t="shared" ca="1" si="4689"/>
        <v>#REF!</v>
      </c>
      <c r="CK3305" s="24" t="e">
        <f t="shared" ca="1" si="4689"/>
        <v>#REF!</v>
      </c>
      <c r="CL3305" s="24" t="e">
        <f t="shared" ref="CL3305" ca="1" si="4690">-CL3292</f>
        <v>#REF!</v>
      </c>
    </row>
    <row r="3306" spans="2:90" x14ac:dyDescent="0.4">
      <c r="B3306" s="154" t="s">
        <v>987</v>
      </c>
      <c r="D3306" t="s">
        <v>971</v>
      </c>
      <c r="E3306" s="8" t="str">
        <f t="shared" si="4608"/>
        <v>3306 GPLP-IS</v>
      </c>
      <c r="G3306" t="str">
        <f t="shared" si="4607"/>
        <v>3306 GPLP-IS</v>
      </c>
      <c r="J3306" s="24"/>
      <c r="K3306" s="24" t="e">
        <f t="shared" ca="1" si="4675"/>
        <v>#REF!</v>
      </c>
      <c r="L3306" s="24" t="e">
        <f t="shared" ca="1" si="4675"/>
        <v>#REF!</v>
      </c>
      <c r="M3306" s="24" t="e">
        <f t="shared" ca="1" si="4675"/>
        <v>#REF!</v>
      </c>
      <c r="N3306" s="24" t="e">
        <f t="shared" ca="1" si="4675"/>
        <v>#REF!</v>
      </c>
      <c r="O3306" s="24" t="e">
        <f t="shared" ca="1" si="4675"/>
        <v>#REF!</v>
      </c>
      <c r="P3306" s="24" t="e">
        <f t="shared" ca="1" si="4675"/>
        <v>#REF!</v>
      </c>
      <c r="R3306" s="24"/>
      <c r="S3306" s="24" t="e">
        <f t="shared" ref="S3306" ca="1" si="4691">S3298</f>
        <v>#REF!</v>
      </c>
      <c r="T3306" s="24" t="e">
        <f t="shared" ref="T3306:AX3306" ca="1" si="4692">T3298</f>
        <v>#REF!</v>
      </c>
      <c r="U3306" s="24" t="e">
        <f t="shared" ca="1" si="4692"/>
        <v>#REF!</v>
      </c>
      <c r="V3306" s="24" t="e">
        <f t="shared" ca="1" si="4692"/>
        <v>#REF!</v>
      </c>
      <c r="W3306" s="24" t="e">
        <f t="shared" ca="1" si="4692"/>
        <v>#REF!</v>
      </c>
      <c r="X3306" s="24" t="e">
        <f t="shared" ca="1" si="4692"/>
        <v>#REF!</v>
      </c>
      <c r="Y3306" s="24" t="e">
        <f t="shared" ca="1" si="4692"/>
        <v>#REF!</v>
      </c>
      <c r="Z3306" s="24" t="e">
        <f t="shared" ca="1" si="4692"/>
        <v>#REF!</v>
      </c>
      <c r="AA3306" s="24" t="e">
        <f t="shared" ca="1" si="4692"/>
        <v>#REF!</v>
      </c>
      <c r="AB3306" s="24" t="e">
        <f t="shared" ca="1" si="4692"/>
        <v>#REF!</v>
      </c>
      <c r="AC3306" s="24" t="e">
        <f t="shared" ca="1" si="4692"/>
        <v>#REF!</v>
      </c>
      <c r="AD3306" s="24" t="e">
        <f t="shared" ca="1" si="4692"/>
        <v>#REF!</v>
      </c>
      <c r="AE3306" s="24" t="e">
        <f t="shared" ca="1" si="4692"/>
        <v>#REF!</v>
      </c>
      <c r="AF3306" s="24" t="e">
        <f t="shared" ca="1" si="4692"/>
        <v>#REF!</v>
      </c>
      <c r="AG3306" s="24" t="e">
        <f t="shared" ca="1" si="4692"/>
        <v>#REF!</v>
      </c>
      <c r="AH3306" s="24" t="e">
        <f t="shared" ca="1" si="4692"/>
        <v>#REF!</v>
      </c>
      <c r="AI3306" s="24" t="e">
        <f t="shared" ca="1" si="4692"/>
        <v>#REF!</v>
      </c>
      <c r="AJ3306" s="24" t="e">
        <f t="shared" ca="1" si="4692"/>
        <v>#REF!</v>
      </c>
      <c r="AK3306" s="24" t="e">
        <f t="shared" ca="1" si="4692"/>
        <v>#REF!</v>
      </c>
      <c r="AL3306" s="24" t="e">
        <f t="shared" ca="1" si="4692"/>
        <v>#REF!</v>
      </c>
      <c r="AM3306" s="24" t="e">
        <f t="shared" ca="1" si="4692"/>
        <v>#REF!</v>
      </c>
      <c r="AN3306" s="24" t="e">
        <f t="shared" ca="1" si="4692"/>
        <v>#REF!</v>
      </c>
      <c r="AO3306" s="24" t="e">
        <f t="shared" ca="1" si="4692"/>
        <v>#REF!</v>
      </c>
      <c r="AP3306" s="24" t="e">
        <f t="shared" ca="1" si="4692"/>
        <v>#REF!</v>
      </c>
      <c r="AQ3306" s="24" t="e">
        <f t="shared" ca="1" si="4692"/>
        <v>#REF!</v>
      </c>
      <c r="AR3306" s="24" t="e">
        <f t="shared" ca="1" si="4692"/>
        <v>#REF!</v>
      </c>
      <c r="AS3306" s="24" t="e">
        <f t="shared" ca="1" si="4692"/>
        <v>#REF!</v>
      </c>
      <c r="AT3306" s="24" t="e">
        <f t="shared" ca="1" si="4692"/>
        <v>#REF!</v>
      </c>
      <c r="AU3306" s="24" t="e">
        <f t="shared" ca="1" si="4692"/>
        <v>#REF!</v>
      </c>
      <c r="AV3306" s="24" t="e">
        <f t="shared" ca="1" si="4692"/>
        <v>#REF!</v>
      </c>
      <c r="AW3306" s="24" t="e">
        <f t="shared" ca="1" si="4692"/>
        <v>#REF!</v>
      </c>
      <c r="AX3306" s="24" t="e">
        <f t="shared" ca="1" si="4692"/>
        <v>#REF!</v>
      </c>
      <c r="AY3306" s="24" t="e">
        <f t="shared" ref="AY3306:CD3306" ca="1" si="4693">AY3298</f>
        <v>#REF!</v>
      </c>
      <c r="AZ3306" s="24" t="e">
        <f t="shared" ca="1" si="4693"/>
        <v>#REF!</v>
      </c>
      <c r="BA3306" s="24" t="e">
        <f t="shared" ca="1" si="4693"/>
        <v>#REF!</v>
      </c>
      <c r="BB3306" s="24" t="e">
        <f t="shared" ca="1" si="4693"/>
        <v>#REF!</v>
      </c>
      <c r="BC3306" s="24" t="e">
        <f t="shared" ca="1" si="4693"/>
        <v>#REF!</v>
      </c>
      <c r="BD3306" s="24" t="e">
        <f t="shared" ca="1" si="4693"/>
        <v>#REF!</v>
      </c>
      <c r="BE3306" s="24" t="e">
        <f t="shared" ca="1" si="4693"/>
        <v>#REF!</v>
      </c>
      <c r="BF3306" s="24" t="e">
        <f t="shared" ca="1" si="4693"/>
        <v>#REF!</v>
      </c>
      <c r="BG3306" s="24" t="e">
        <f t="shared" ca="1" si="4693"/>
        <v>#REF!</v>
      </c>
      <c r="BH3306" s="24" t="e">
        <f t="shared" ca="1" si="4693"/>
        <v>#REF!</v>
      </c>
      <c r="BI3306" s="24" t="e">
        <f t="shared" ca="1" si="4693"/>
        <v>#REF!</v>
      </c>
      <c r="BJ3306" s="24" t="e">
        <f t="shared" ca="1" si="4693"/>
        <v>#REF!</v>
      </c>
      <c r="BK3306" s="24" t="e">
        <f t="shared" ca="1" si="4693"/>
        <v>#REF!</v>
      </c>
      <c r="BL3306" s="24" t="e">
        <f t="shared" ca="1" si="4693"/>
        <v>#REF!</v>
      </c>
      <c r="BM3306" s="24" t="e">
        <f t="shared" ca="1" si="4693"/>
        <v>#REF!</v>
      </c>
      <c r="BN3306" s="24" t="e">
        <f t="shared" ca="1" si="4693"/>
        <v>#REF!</v>
      </c>
      <c r="BO3306" s="24" t="e">
        <f t="shared" ca="1" si="4693"/>
        <v>#REF!</v>
      </c>
      <c r="BP3306" s="24" t="e">
        <f t="shared" ca="1" si="4693"/>
        <v>#REF!</v>
      </c>
      <c r="BQ3306" s="24" t="e">
        <f t="shared" ca="1" si="4693"/>
        <v>#REF!</v>
      </c>
      <c r="BR3306" s="24" t="e">
        <f t="shared" ca="1" si="4693"/>
        <v>#REF!</v>
      </c>
      <c r="BS3306" s="24" t="e">
        <f t="shared" ca="1" si="4693"/>
        <v>#REF!</v>
      </c>
      <c r="BT3306" s="24" t="e">
        <f t="shared" ca="1" si="4693"/>
        <v>#REF!</v>
      </c>
      <c r="BU3306" s="24" t="e">
        <f t="shared" ca="1" si="4693"/>
        <v>#REF!</v>
      </c>
      <c r="BV3306" s="24" t="e">
        <f t="shared" ca="1" si="4693"/>
        <v>#REF!</v>
      </c>
      <c r="BW3306" s="24" t="e">
        <f t="shared" ca="1" si="4693"/>
        <v>#REF!</v>
      </c>
      <c r="BX3306" s="24" t="e">
        <f t="shared" ca="1" si="4693"/>
        <v>#REF!</v>
      </c>
      <c r="BY3306" s="24" t="e">
        <f t="shared" ca="1" si="4693"/>
        <v>#REF!</v>
      </c>
      <c r="BZ3306" s="24" t="e">
        <f t="shared" ca="1" si="4693"/>
        <v>#REF!</v>
      </c>
      <c r="CA3306" s="24" t="e">
        <f t="shared" ca="1" si="4693"/>
        <v>#REF!</v>
      </c>
      <c r="CB3306" s="24" t="e">
        <f t="shared" ca="1" si="4693"/>
        <v>#REF!</v>
      </c>
      <c r="CC3306" s="24" t="e">
        <f t="shared" ca="1" si="4693"/>
        <v>#REF!</v>
      </c>
      <c r="CD3306" s="24" t="e">
        <f t="shared" ca="1" si="4693"/>
        <v>#REF!</v>
      </c>
      <c r="CE3306" s="24" t="e">
        <f t="shared" ref="CE3306:CK3306" ca="1" si="4694">CE3298</f>
        <v>#REF!</v>
      </c>
      <c r="CF3306" s="24" t="e">
        <f t="shared" ca="1" si="4694"/>
        <v>#REF!</v>
      </c>
      <c r="CG3306" s="24" t="e">
        <f t="shared" ca="1" si="4694"/>
        <v>#REF!</v>
      </c>
      <c r="CH3306" s="24" t="e">
        <f t="shared" ca="1" si="4694"/>
        <v>#REF!</v>
      </c>
      <c r="CI3306" s="24" t="e">
        <f t="shared" ca="1" si="4694"/>
        <v>#REF!</v>
      </c>
      <c r="CJ3306" s="24" t="e">
        <f t="shared" ca="1" si="4694"/>
        <v>#REF!</v>
      </c>
      <c r="CK3306" s="24" t="e">
        <f t="shared" ca="1" si="4694"/>
        <v>#REF!</v>
      </c>
      <c r="CL3306" s="24" t="e">
        <f t="shared" ref="CL3306" ca="1" si="4695">CL3298</f>
        <v>#REF!</v>
      </c>
    </row>
    <row r="3307" spans="2:90" x14ac:dyDescent="0.4">
      <c r="B3307" s="123" t="s">
        <v>990</v>
      </c>
      <c r="D3307" t="s">
        <v>971</v>
      </c>
      <c r="E3307" s="8" t="str">
        <f t="shared" si="4608"/>
        <v>3307 GPLP-IS</v>
      </c>
      <c r="G3307" t="str">
        <f t="shared" si="4607"/>
        <v>3307 GPLP-IS</v>
      </c>
      <c r="J3307" s="443"/>
      <c r="K3307" s="443" t="e">
        <f t="shared" ca="1" si="4675"/>
        <v>#REF!</v>
      </c>
      <c r="L3307" s="443" t="e">
        <f t="shared" ca="1" si="4675"/>
        <v>#REF!</v>
      </c>
      <c r="M3307" s="443" t="e">
        <f t="shared" ca="1" si="4675"/>
        <v>#REF!</v>
      </c>
      <c r="N3307" s="443" t="e">
        <f t="shared" ca="1" si="4675"/>
        <v>#REF!</v>
      </c>
      <c r="O3307" s="443" t="e">
        <f t="shared" ca="1" si="4675"/>
        <v>#REF!</v>
      </c>
      <c r="P3307" s="443" t="e">
        <f t="shared" ca="1" si="4675"/>
        <v>#REF!</v>
      </c>
      <c r="R3307" s="24"/>
      <c r="S3307" s="443" t="e">
        <f t="shared" ref="S3307" ca="1" si="4696">SUM(S3303:S3306)</f>
        <v>#REF!</v>
      </c>
      <c r="T3307" s="443" t="e">
        <f t="shared" ref="T3307:AX3307" ca="1" si="4697">SUM(T3303:T3306)</f>
        <v>#REF!</v>
      </c>
      <c r="U3307" s="443" t="e">
        <f t="shared" ca="1" si="4697"/>
        <v>#REF!</v>
      </c>
      <c r="V3307" s="443" t="e">
        <f t="shared" ca="1" si="4697"/>
        <v>#REF!</v>
      </c>
      <c r="W3307" s="443" t="e">
        <f t="shared" ca="1" si="4697"/>
        <v>#REF!</v>
      </c>
      <c r="X3307" s="443" t="e">
        <f t="shared" ca="1" si="4697"/>
        <v>#REF!</v>
      </c>
      <c r="Y3307" s="443" t="e">
        <f t="shared" ca="1" si="4697"/>
        <v>#REF!</v>
      </c>
      <c r="Z3307" s="443" t="e">
        <f t="shared" ca="1" si="4697"/>
        <v>#REF!</v>
      </c>
      <c r="AA3307" s="443" t="e">
        <f t="shared" ca="1" si="4697"/>
        <v>#REF!</v>
      </c>
      <c r="AB3307" s="443" t="e">
        <f t="shared" ca="1" si="4697"/>
        <v>#REF!</v>
      </c>
      <c r="AC3307" s="443" t="e">
        <f t="shared" ca="1" si="4697"/>
        <v>#REF!</v>
      </c>
      <c r="AD3307" s="443" t="e">
        <f t="shared" ca="1" si="4697"/>
        <v>#REF!</v>
      </c>
      <c r="AE3307" s="443" t="e">
        <f t="shared" ca="1" si="4697"/>
        <v>#REF!</v>
      </c>
      <c r="AF3307" s="443" t="e">
        <f t="shared" ca="1" si="4697"/>
        <v>#REF!</v>
      </c>
      <c r="AG3307" s="443" t="e">
        <f t="shared" ca="1" si="4697"/>
        <v>#REF!</v>
      </c>
      <c r="AH3307" s="443" t="e">
        <f t="shared" ca="1" si="4697"/>
        <v>#REF!</v>
      </c>
      <c r="AI3307" s="443" t="e">
        <f t="shared" ca="1" si="4697"/>
        <v>#REF!</v>
      </c>
      <c r="AJ3307" s="443" t="e">
        <f t="shared" ca="1" si="4697"/>
        <v>#REF!</v>
      </c>
      <c r="AK3307" s="443" t="e">
        <f t="shared" ca="1" si="4697"/>
        <v>#REF!</v>
      </c>
      <c r="AL3307" s="443" t="e">
        <f t="shared" ca="1" si="4697"/>
        <v>#REF!</v>
      </c>
      <c r="AM3307" s="443" t="e">
        <f t="shared" ca="1" si="4697"/>
        <v>#REF!</v>
      </c>
      <c r="AN3307" s="443" t="e">
        <f t="shared" ca="1" si="4697"/>
        <v>#REF!</v>
      </c>
      <c r="AO3307" s="443" t="e">
        <f t="shared" ca="1" si="4697"/>
        <v>#REF!</v>
      </c>
      <c r="AP3307" s="443" t="e">
        <f t="shared" ca="1" si="4697"/>
        <v>#REF!</v>
      </c>
      <c r="AQ3307" s="443" t="e">
        <f t="shared" ca="1" si="4697"/>
        <v>#REF!</v>
      </c>
      <c r="AR3307" s="443" t="e">
        <f t="shared" ca="1" si="4697"/>
        <v>#REF!</v>
      </c>
      <c r="AS3307" s="443" t="e">
        <f t="shared" ca="1" si="4697"/>
        <v>#REF!</v>
      </c>
      <c r="AT3307" s="443" t="e">
        <f t="shared" ca="1" si="4697"/>
        <v>#REF!</v>
      </c>
      <c r="AU3307" s="443" t="e">
        <f t="shared" ca="1" si="4697"/>
        <v>#REF!</v>
      </c>
      <c r="AV3307" s="443" t="e">
        <f t="shared" ca="1" si="4697"/>
        <v>#REF!</v>
      </c>
      <c r="AW3307" s="443" t="e">
        <f t="shared" ca="1" si="4697"/>
        <v>#REF!</v>
      </c>
      <c r="AX3307" s="443" t="e">
        <f t="shared" ca="1" si="4697"/>
        <v>#REF!</v>
      </c>
      <c r="AY3307" s="443" t="e">
        <f t="shared" ref="AY3307:CD3307" ca="1" si="4698">SUM(AY3303:AY3306)</f>
        <v>#REF!</v>
      </c>
      <c r="AZ3307" s="443" t="e">
        <f t="shared" ca="1" si="4698"/>
        <v>#REF!</v>
      </c>
      <c r="BA3307" s="443" t="e">
        <f t="shared" ca="1" si="4698"/>
        <v>#REF!</v>
      </c>
      <c r="BB3307" s="443" t="e">
        <f t="shared" ca="1" si="4698"/>
        <v>#REF!</v>
      </c>
      <c r="BC3307" s="443" t="e">
        <f t="shared" ca="1" si="4698"/>
        <v>#REF!</v>
      </c>
      <c r="BD3307" s="443" t="e">
        <f t="shared" ca="1" si="4698"/>
        <v>#REF!</v>
      </c>
      <c r="BE3307" s="443" t="e">
        <f t="shared" ca="1" si="4698"/>
        <v>#REF!</v>
      </c>
      <c r="BF3307" s="443" t="e">
        <f t="shared" ca="1" si="4698"/>
        <v>#REF!</v>
      </c>
      <c r="BG3307" s="443" t="e">
        <f t="shared" ca="1" si="4698"/>
        <v>#REF!</v>
      </c>
      <c r="BH3307" s="443" t="e">
        <f t="shared" ca="1" si="4698"/>
        <v>#REF!</v>
      </c>
      <c r="BI3307" s="443" t="e">
        <f t="shared" ca="1" si="4698"/>
        <v>#REF!</v>
      </c>
      <c r="BJ3307" s="443" t="e">
        <f t="shared" ca="1" si="4698"/>
        <v>#REF!</v>
      </c>
      <c r="BK3307" s="443" t="e">
        <f t="shared" ca="1" si="4698"/>
        <v>#REF!</v>
      </c>
      <c r="BL3307" s="443" t="e">
        <f t="shared" ca="1" si="4698"/>
        <v>#REF!</v>
      </c>
      <c r="BM3307" s="443" t="e">
        <f t="shared" ca="1" si="4698"/>
        <v>#REF!</v>
      </c>
      <c r="BN3307" s="443" t="e">
        <f t="shared" ca="1" si="4698"/>
        <v>#REF!</v>
      </c>
      <c r="BO3307" s="443" t="e">
        <f t="shared" ca="1" si="4698"/>
        <v>#REF!</v>
      </c>
      <c r="BP3307" s="443" t="e">
        <f t="shared" ca="1" si="4698"/>
        <v>#REF!</v>
      </c>
      <c r="BQ3307" s="443" t="e">
        <f t="shared" ca="1" si="4698"/>
        <v>#REF!</v>
      </c>
      <c r="BR3307" s="443" t="e">
        <f t="shared" ca="1" si="4698"/>
        <v>#REF!</v>
      </c>
      <c r="BS3307" s="443" t="e">
        <f t="shared" ca="1" si="4698"/>
        <v>#REF!</v>
      </c>
      <c r="BT3307" s="443" t="e">
        <f t="shared" ca="1" si="4698"/>
        <v>#REF!</v>
      </c>
      <c r="BU3307" s="443" t="e">
        <f t="shared" ca="1" si="4698"/>
        <v>#REF!</v>
      </c>
      <c r="BV3307" s="443" t="e">
        <f t="shared" ca="1" si="4698"/>
        <v>#REF!</v>
      </c>
      <c r="BW3307" s="443" t="e">
        <f t="shared" ca="1" si="4698"/>
        <v>#REF!</v>
      </c>
      <c r="BX3307" s="443" t="e">
        <f t="shared" ca="1" si="4698"/>
        <v>#REF!</v>
      </c>
      <c r="BY3307" s="443" t="e">
        <f t="shared" ca="1" si="4698"/>
        <v>#REF!</v>
      </c>
      <c r="BZ3307" s="443" t="e">
        <f t="shared" ca="1" si="4698"/>
        <v>#REF!</v>
      </c>
      <c r="CA3307" s="443" t="e">
        <f t="shared" ca="1" si="4698"/>
        <v>#REF!</v>
      </c>
      <c r="CB3307" s="443" t="e">
        <f t="shared" ca="1" si="4698"/>
        <v>#REF!</v>
      </c>
      <c r="CC3307" s="443" t="e">
        <f t="shared" ca="1" si="4698"/>
        <v>#REF!</v>
      </c>
      <c r="CD3307" s="443" t="e">
        <f t="shared" ca="1" si="4698"/>
        <v>#REF!</v>
      </c>
      <c r="CE3307" s="443" t="e">
        <f t="shared" ref="CE3307:CK3307" ca="1" si="4699">SUM(CE3303:CE3306)</f>
        <v>#REF!</v>
      </c>
      <c r="CF3307" s="443" t="e">
        <f t="shared" ca="1" si="4699"/>
        <v>#REF!</v>
      </c>
      <c r="CG3307" s="443" t="e">
        <f t="shared" ca="1" si="4699"/>
        <v>#REF!</v>
      </c>
      <c r="CH3307" s="443" t="e">
        <f t="shared" ca="1" si="4699"/>
        <v>#REF!</v>
      </c>
      <c r="CI3307" s="443" t="e">
        <f t="shared" ca="1" si="4699"/>
        <v>#REF!</v>
      </c>
      <c r="CJ3307" s="443" t="e">
        <f t="shared" ca="1" si="4699"/>
        <v>#REF!</v>
      </c>
      <c r="CK3307" s="443" t="e">
        <f t="shared" ca="1" si="4699"/>
        <v>#REF!</v>
      </c>
      <c r="CL3307" s="443" t="e">
        <f t="shared" ref="CL3307" ca="1" si="4700">SUM(CL3303:CL3306)</f>
        <v>#REF!</v>
      </c>
    </row>
    <row r="3308" spans="2:90" x14ac:dyDescent="0.4">
      <c r="B3308" s="154"/>
      <c r="D3308" t="s">
        <v>971</v>
      </c>
      <c r="E3308" s="8" t="str">
        <f t="shared" si="4608"/>
        <v>3308 GPLP-IS</v>
      </c>
      <c r="G3308" t="str">
        <f t="shared" si="4607"/>
        <v>3308 GPLP-IS</v>
      </c>
      <c r="J3308" s="24"/>
      <c r="K3308" s="24"/>
      <c r="L3308" s="24"/>
      <c r="M3308" s="24"/>
      <c r="N3308" s="24"/>
      <c r="O3308" s="24"/>
      <c r="P3308" s="24"/>
      <c r="R3308" s="24"/>
      <c r="S3308" s="24"/>
      <c r="T3308" s="24"/>
      <c r="U3308" s="24"/>
      <c r="V3308" s="24"/>
      <c r="W3308" s="24"/>
      <c r="X3308" s="24"/>
      <c r="Y3308" s="24"/>
      <c r="Z3308" s="24"/>
      <c r="AA3308" s="24"/>
      <c r="AB3308" s="24"/>
      <c r="AC3308" s="24"/>
      <c r="AD3308" s="24"/>
      <c r="AE3308" s="24"/>
      <c r="AF3308" s="24"/>
      <c r="AG3308" s="24"/>
      <c r="AH3308" s="24"/>
      <c r="AI3308" s="24"/>
      <c r="AJ3308" s="24"/>
      <c r="AK3308" s="24"/>
      <c r="AL3308" s="24"/>
      <c r="AM3308" s="24"/>
      <c r="AN3308" s="24"/>
      <c r="AO3308" s="24"/>
      <c r="AP3308" s="24"/>
      <c r="AQ3308" s="24"/>
      <c r="AR3308" s="24"/>
      <c r="AS3308" s="24"/>
      <c r="AT3308" s="24"/>
      <c r="AU3308" s="24"/>
      <c r="AV3308" s="24"/>
      <c r="AW3308" s="24"/>
      <c r="AX3308" s="24"/>
      <c r="AY3308" s="24"/>
      <c r="AZ3308" s="24"/>
      <c r="BA3308" s="24"/>
      <c r="BB3308" s="24"/>
      <c r="BC3308" s="24"/>
      <c r="BD3308" s="24"/>
      <c r="BE3308" s="24"/>
      <c r="BF3308" s="24"/>
      <c r="BG3308" s="24"/>
      <c r="BH3308" s="24"/>
      <c r="BI3308" s="24"/>
      <c r="BJ3308" s="24"/>
      <c r="BK3308" s="24"/>
      <c r="BL3308" s="24"/>
      <c r="BM3308" s="24"/>
      <c r="BN3308" s="24"/>
      <c r="BO3308" s="24"/>
      <c r="BP3308" s="24"/>
      <c r="BQ3308" s="24"/>
      <c r="BR3308" s="24"/>
      <c r="BS3308" s="24"/>
      <c r="BT3308" s="24"/>
      <c r="BU3308" s="24"/>
      <c r="BV3308" s="24"/>
      <c r="BW3308" s="24"/>
      <c r="BX3308" s="24"/>
      <c r="BY3308" s="24"/>
      <c r="BZ3308" s="24"/>
      <c r="CA3308" s="24"/>
      <c r="CB3308" s="24"/>
      <c r="CC3308" s="24"/>
      <c r="CD3308" s="24"/>
      <c r="CE3308" s="24"/>
      <c r="CF3308" s="24"/>
      <c r="CG3308" s="24"/>
      <c r="CH3308" s="24"/>
      <c r="CI3308" s="24"/>
      <c r="CJ3308" s="24"/>
      <c r="CK3308" s="24"/>
      <c r="CL3308" s="24"/>
    </row>
    <row r="3309" spans="2:90" x14ac:dyDescent="0.4">
      <c r="B3309" s="124" t="s">
        <v>991</v>
      </c>
      <c r="D3309" t="s">
        <v>971</v>
      </c>
      <c r="E3309" s="8" t="str">
        <f t="shared" si="4608"/>
        <v>3309 GPLP-IS</v>
      </c>
      <c r="G3309" t="str">
        <f t="shared" si="4607"/>
        <v>3309 GPLP-IS</v>
      </c>
      <c r="H3309" s="259" t="e">
        <f ca="1">+(IRR(S3307:CK3307)+1)^12-1</f>
        <v>#VALUE!</v>
      </c>
      <c r="J3309" s="24"/>
      <c r="K3309" s="24"/>
      <c r="L3309" s="24"/>
      <c r="M3309" s="24"/>
      <c r="N3309" s="24"/>
      <c r="O3309" s="24"/>
      <c r="P3309" s="24"/>
      <c r="R3309" s="24"/>
      <c r="S3309" s="24"/>
      <c r="T3309" s="24"/>
      <c r="U3309" s="24"/>
      <c r="V3309" s="24"/>
      <c r="W3309" s="24"/>
      <c r="X3309" s="24"/>
      <c r="Y3309" s="24"/>
      <c r="Z3309" s="24"/>
      <c r="AA3309" s="24"/>
      <c r="AB3309" s="24"/>
      <c r="AC3309" s="24"/>
      <c r="AD3309" s="24"/>
      <c r="AE3309" s="24"/>
      <c r="AF3309" s="24"/>
      <c r="AG3309" s="24"/>
      <c r="AH3309" s="24"/>
      <c r="AI3309" s="24"/>
      <c r="AJ3309" s="24"/>
      <c r="AK3309" s="24"/>
      <c r="AL3309" s="24"/>
      <c r="AM3309" s="24"/>
      <c r="AN3309" s="24"/>
      <c r="AO3309" s="24"/>
      <c r="AP3309" s="24"/>
      <c r="AQ3309" s="24"/>
      <c r="AR3309" s="24"/>
      <c r="AS3309" s="24"/>
      <c r="AT3309" s="24"/>
      <c r="AU3309" s="24"/>
      <c r="AV3309" s="24"/>
      <c r="AW3309" s="24"/>
      <c r="AX3309" s="24"/>
      <c r="AY3309" s="24"/>
      <c r="AZ3309" s="24"/>
      <c r="BA3309" s="24"/>
      <c r="BB3309" s="24"/>
      <c r="BC3309" s="24"/>
      <c r="BD3309" s="24"/>
      <c r="BE3309" s="24"/>
      <c r="BF3309" s="24"/>
      <c r="BG3309" s="24"/>
      <c r="BH3309" s="24"/>
      <c r="BI3309" s="24"/>
      <c r="BJ3309" s="24"/>
      <c r="BK3309" s="24"/>
      <c r="BL3309" s="24"/>
      <c r="BM3309" s="24"/>
      <c r="BN3309" s="24"/>
      <c r="BO3309" s="24"/>
      <c r="BP3309" s="24"/>
      <c r="BQ3309" s="24"/>
      <c r="BR3309" s="24"/>
      <c r="BS3309" s="24"/>
      <c r="BT3309" s="24"/>
      <c r="BU3309" s="24"/>
      <c r="BV3309" s="24"/>
      <c r="BW3309" s="24"/>
      <c r="BX3309" s="24"/>
      <c r="BY3309" s="24"/>
      <c r="BZ3309" s="24"/>
      <c r="CA3309" s="24"/>
      <c r="CB3309" s="24"/>
      <c r="CC3309" s="24"/>
      <c r="CD3309" s="24"/>
      <c r="CE3309" s="24"/>
      <c r="CF3309" s="24"/>
      <c r="CG3309" s="24"/>
      <c r="CH3309" s="24"/>
      <c r="CI3309" s="24"/>
      <c r="CJ3309" s="24"/>
      <c r="CK3309" s="24"/>
      <c r="CL3309" s="24"/>
    </row>
    <row r="3310" spans="2:90" x14ac:dyDescent="0.4">
      <c r="B3310" s="154"/>
      <c r="D3310" t="s">
        <v>971</v>
      </c>
      <c r="E3310" s="8" t="str">
        <f t="shared" si="4608"/>
        <v>3310 GPLP-IS</v>
      </c>
      <c r="G3310" t="str">
        <f t="shared" si="4607"/>
        <v>3310 GPLP-IS</v>
      </c>
      <c r="J3310" s="24"/>
      <c r="K3310" s="24"/>
      <c r="L3310" s="24"/>
      <c r="M3310" s="24"/>
      <c r="N3310" s="24"/>
      <c r="O3310" s="24"/>
      <c r="P3310" s="24"/>
      <c r="R3310" s="24"/>
      <c r="S3310" s="24"/>
      <c r="T3310" s="24"/>
      <c r="U3310" s="24"/>
      <c r="V3310" s="24"/>
      <c r="W3310" s="24"/>
      <c r="X3310" s="24"/>
      <c r="Y3310" s="24"/>
      <c r="Z3310" s="24"/>
      <c r="AA3310" s="24"/>
      <c r="AB3310" s="24"/>
      <c r="AC3310" s="24"/>
      <c r="AD3310" s="24"/>
      <c r="AE3310" s="24"/>
      <c r="AF3310" s="24"/>
      <c r="AG3310" s="24"/>
      <c r="AH3310" s="24"/>
      <c r="AI3310" s="24"/>
      <c r="AJ3310" s="24"/>
      <c r="AK3310" s="24"/>
      <c r="AL3310" s="24"/>
      <c r="AM3310" s="24"/>
      <c r="AN3310" s="24"/>
      <c r="AO3310" s="24"/>
      <c r="AP3310" s="24"/>
      <c r="AQ3310" s="24"/>
      <c r="AR3310" s="24"/>
      <c r="AS3310" s="24"/>
      <c r="AT3310" s="24"/>
      <c r="AU3310" s="24"/>
      <c r="AV3310" s="24"/>
      <c r="AW3310" s="24"/>
      <c r="AX3310" s="24"/>
      <c r="AY3310" s="24"/>
      <c r="AZ3310" s="24"/>
      <c r="BA3310" s="24"/>
      <c r="BB3310" s="24"/>
      <c r="BC3310" s="24"/>
      <c r="BD3310" s="24"/>
      <c r="BE3310" s="24"/>
      <c r="BF3310" s="24"/>
      <c r="BG3310" s="24"/>
      <c r="BH3310" s="24"/>
      <c r="BI3310" s="24"/>
      <c r="BJ3310" s="24"/>
      <c r="BK3310" s="24"/>
      <c r="BL3310" s="24"/>
      <c r="BM3310" s="24"/>
      <c r="BN3310" s="24"/>
      <c r="BO3310" s="24"/>
      <c r="BP3310" s="24"/>
      <c r="BQ3310" s="24"/>
      <c r="BR3310" s="24"/>
      <c r="BS3310" s="24"/>
      <c r="BT3310" s="24"/>
      <c r="BU3310" s="24"/>
      <c r="BV3310" s="24"/>
      <c r="BW3310" s="24"/>
      <c r="BX3310" s="24"/>
      <c r="BY3310" s="24"/>
      <c r="BZ3310" s="24"/>
      <c r="CA3310" s="24"/>
      <c r="CB3310" s="24"/>
      <c r="CC3310" s="24"/>
      <c r="CD3310" s="24"/>
      <c r="CE3310" s="24"/>
      <c r="CF3310" s="24"/>
      <c r="CG3310" s="24"/>
      <c r="CH3310" s="24"/>
      <c r="CI3310" s="24"/>
      <c r="CJ3310" s="24"/>
      <c r="CK3310" s="24"/>
      <c r="CL3310" s="24"/>
    </row>
    <row r="3311" spans="2:90" x14ac:dyDescent="0.4">
      <c r="B3311" s="95" t="s">
        <v>992</v>
      </c>
      <c r="D3311" t="s">
        <v>971</v>
      </c>
      <c r="E3311" s="8" t="str">
        <f t="shared" si="4608"/>
        <v>3311 GPLP-IS</v>
      </c>
      <c r="G3311" t="str">
        <f t="shared" si="4607"/>
        <v>3311 GPLP-IS</v>
      </c>
      <c r="J3311" s="24"/>
      <c r="K3311" s="24">
        <f t="shared" ref="K3311:P3314" si="4701">SUMIF($3:$3,K$2,3311:3311)</f>
        <v>0</v>
      </c>
      <c r="L3311" s="24">
        <f t="shared" si="4701"/>
        <v>0</v>
      </c>
      <c r="M3311" s="24">
        <f t="shared" si="4701"/>
        <v>0</v>
      </c>
      <c r="N3311" s="24">
        <f t="shared" si="4701"/>
        <v>0</v>
      </c>
      <c r="O3311" s="24">
        <f t="shared" si="4701"/>
        <v>0</v>
      </c>
      <c r="P3311" s="24">
        <f t="shared" si="4701"/>
        <v>0</v>
      </c>
      <c r="R3311" s="24"/>
      <c r="S3311" s="77"/>
      <c r="T3311" s="77"/>
      <c r="U3311" s="77"/>
      <c r="V3311" s="77"/>
      <c r="W3311" s="77"/>
      <c r="X3311" s="77"/>
      <c r="Y3311" s="77"/>
      <c r="Z3311" s="77"/>
      <c r="AA3311" s="77"/>
      <c r="AB3311" s="77"/>
      <c r="AC3311" s="77"/>
      <c r="AD3311" s="77"/>
      <c r="AE3311" s="77"/>
      <c r="AF3311" s="77"/>
      <c r="AG3311" s="77"/>
      <c r="AH3311" s="77"/>
      <c r="AI3311" s="77"/>
      <c r="AJ3311" s="77"/>
      <c r="AK3311" s="77"/>
      <c r="AL3311" s="77"/>
      <c r="AM3311" s="77"/>
      <c r="AN3311" s="77"/>
      <c r="AO3311" s="77"/>
      <c r="AP3311" s="77"/>
      <c r="AQ3311" s="77"/>
      <c r="AR3311" s="77"/>
      <c r="AS3311" s="77"/>
      <c r="AT3311" s="77"/>
      <c r="AU3311" s="77"/>
      <c r="AV3311" s="77"/>
      <c r="AW3311" s="77"/>
      <c r="AX3311" s="77"/>
      <c r="AY3311" s="77"/>
      <c r="AZ3311" s="77"/>
      <c r="BA3311" s="77"/>
      <c r="BB3311" s="77"/>
      <c r="BC3311" s="77"/>
      <c r="BD3311" s="77"/>
      <c r="BE3311" s="77"/>
      <c r="BF3311" s="77"/>
      <c r="BG3311" s="77"/>
      <c r="BH3311" s="77"/>
      <c r="BI3311" s="77"/>
      <c r="BJ3311" s="77"/>
      <c r="BK3311" s="77"/>
      <c r="BL3311" s="77"/>
      <c r="BM3311" s="77"/>
      <c r="BN3311" s="77"/>
      <c r="BO3311" s="77"/>
      <c r="BP3311" s="77"/>
      <c r="BQ3311" s="77"/>
      <c r="BR3311" s="77"/>
      <c r="BS3311" s="77"/>
      <c r="BT3311" s="77"/>
      <c r="BU3311" s="77"/>
      <c r="BV3311" s="77"/>
      <c r="BW3311" s="77"/>
      <c r="BX3311" s="77"/>
      <c r="BY3311" s="77"/>
      <c r="BZ3311" s="77"/>
      <c r="CA3311" s="77"/>
      <c r="CB3311" s="77"/>
      <c r="CC3311" s="77"/>
      <c r="CD3311" s="77"/>
      <c r="CE3311" s="77"/>
      <c r="CF3311" s="77"/>
      <c r="CG3311" s="77"/>
      <c r="CH3311" s="77"/>
      <c r="CI3311" s="77"/>
      <c r="CJ3311" s="77"/>
      <c r="CK3311" s="77"/>
      <c r="CL3311" s="77"/>
    </row>
    <row r="3312" spans="2:90" x14ac:dyDescent="0.4">
      <c r="B3312" s="154" t="s">
        <v>993</v>
      </c>
      <c r="D3312" t="s">
        <v>971</v>
      </c>
      <c r="E3312" s="8" t="str">
        <f t="shared" si="4608"/>
        <v>3312 GPLP-IS</v>
      </c>
      <c r="G3312" t="str">
        <f t="shared" si="4607"/>
        <v>3312 GPLP-IS</v>
      </c>
      <c r="J3312" s="24"/>
      <c r="K3312" s="24" t="e">
        <f t="shared" ca="1" si="4701"/>
        <v>#REF!</v>
      </c>
      <c r="L3312" s="24" t="e">
        <f t="shared" ca="1" si="4701"/>
        <v>#REF!</v>
      </c>
      <c r="M3312" s="24" t="e">
        <f t="shared" ca="1" si="4701"/>
        <v>#REF!</v>
      </c>
      <c r="N3312" s="24" t="e">
        <f t="shared" ca="1" si="4701"/>
        <v>#REF!</v>
      </c>
      <c r="O3312" s="24" t="e">
        <f t="shared" ca="1" si="4701"/>
        <v>#REF!</v>
      </c>
      <c r="P3312" s="24" t="e">
        <f t="shared" ca="1" si="4701"/>
        <v>#REF!</v>
      </c>
      <c r="R3312" s="24"/>
      <c r="S3312" s="24">
        <f t="shared" ref="S3312" si="4702">-+S3279</f>
        <v>0</v>
      </c>
      <c r="T3312" s="24" t="e">
        <f t="shared" ref="T3312:AX3312" ca="1" si="4703">-+T3279</f>
        <v>#REF!</v>
      </c>
      <c r="U3312" s="24" t="e">
        <f t="shared" ca="1" si="4703"/>
        <v>#REF!</v>
      </c>
      <c r="V3312" s="24" t="e">
        <f t="shared" ca="1" si="4703"/>
        <v>#REF!</v>
      </c>
      <c r="W3312" s="24" t="e">
        <f t="shared" ca="1" si="4703"/>
        <v>#REF!</v>
      </c>
      <c r="X3312" s="24" t="e">
        <f t="shared" ca="1" si="4703"/>
        <v>#REF!</v>
      </c>
      <c r="Y3312" s="24" t="e">
        <f t="shared" ca="1" si="4703"/>
        <v>#REF!</v>
      </c>
      <c r="Z3312" s="24" t="e">
        <f t="shared" ca="1" si="4703"/>
        <v>#REF!</v>
      </c>
      <c r="AA3312" s="24" t="e">
        <f t="shared" ca="1" si="4703"/>
        <v>#REF!</v>
      </c>
      <c r="AB3312" s="24" t="e">
        <f t="shared" ca="1" si="4703"/>
        <v>#REF!</v>
      </c>
      <c r="AC3312" s="24" t="e">
        <f t="shared" ca="1" si="4703"/>
        <v>#REF!</v>
      </c>
      <c r="AD3312" s="24" t="e">
        <f t="shared" ca="1" si="4703"/>
        <v>#REF!</v>
      </c>
      <c r="AE3312" s="24" t="e">
        <f t="shared" ca="1" si="4703"/>
        <v>#REF!</v>
      </c>
      <c r="AF3312" s="24" t="e">
        <f t="shared" ca="1" si="4703"/>
        <v>#REF!</v>
      </c>
      <c r="AG3312" s="24" t="e">
        <f t="shared" ca="1" si="4703"/>
        <v>#REF!</v>
      </c>
      <c r="AH3312" s="24" t="e">
        <f t="shared" ca="1" si="4703"/>
        <v>#REF!</v>
      </c>
      <c r="AI3312" s="24" t="e">
        <f t="shared" ca="1" si="4703"/>
        <v>#REF!</v>
      </c>
      <c r="AJ3312" s="24" t="e">
        <f t="shared" ca="1" si="4703"/>
        <v>#REF!</v>
      </c>
      <c r="AK3312" s="24" t="e">
        <f t="shared" ca="1" si="4703"/>
        <v>#REF!</v>
      </c>
      <c r="AL3312" s="24" t="e">
        <f t="shared" ca="1" si="4703"/>
        <v>#REF!</v>
      </c>
      <c r="AM3312" s="24" t="e">
        <f t="shared" ca="1" si="4703"/>
        <v>#REF!</v>
      </c>
      <c r="AN3312" s="24" t="e">
        <f t="shared" ca="1" si="4703"/>
        <v>#REF!</v>
      </c>
      <c r="AO3312" s="24" t="e">
        <f t="shared" ca="1" si="4703"/>
        <v>#REF!</v>
      </c>
      <c r="AP3312" s="24" t="e">
        <f t="shared" ca="1" si="4703"/>
        <v>#REF!</v>
      </c>
      <c r="AQ3312" s="24" t="e">
        <f t="shared" ca="1" si="4703"/>
        <v>#REF!</v>
      </c>
      <c r="AR3312" s="24" t="e">
        <f t="shared" ca="1" si="4703"/>
        <v>#REF!</v>
      </c>
      <c r="AS3312" s="24" t="e">
        <f t="shared" ca="1" si="4703"/>
        <v>#REF!</v>
      </c>
      <c r="AT3312" s="24" t="e">
        <f t="shared" ca="1" si="4703"/>
        <v>#REF!</v>
      </c>
      <c r="AU3312" s="24" t="e">
        <f t="shared" ca="1" si="4703"/>
        <v>#REF!</v>
      </c>
      <c r="AV3312" s="24" t="e">
        <f t="shared" ca="1" si="4703"/>
        <v>#REF!</v>
      </c>
      <c r="AW3312" s="24" t="e">
        <f t="shared" ca="1" si="4703"/>
        <v>#REF!</v>
      </c>
      <c r="AX3312" s="24" t="e">
        <f t="shared" ca="1" si="4703"/>
        <v>#REF!</v>
      </c>
      <c r="AY3312" s="24" t="e">
        <f t="shared" ref="AY3312:CD3312" ca="1" si="4704">-+AY3279</f>
        <v>#REF!</v>
      </c>
      <c r="AZ3312" s="24" t="e">
        <f t="shared" ca="1" si="4704"/>
        <v>#REF!</v>
      </c>
      <c r="BA3312" s="24" t="e">
        <f t="shared" ca="1" si="4704"/>
        <v>#REF!</v>
      </c>
      <c r="BB3312" s="24" t="e">
        <f t="shared" ca="1" si="4704"/>
        <v>#REF!</v>
      </c>
      <c r="BC3312" s="24" t="e">
        <f t="shared" ca="1" si="4704"/>
        <v>#REF!</v>
      </c>
      <c r="BD3312" s="24" t="e">
        <f t="shared" ca="1" si="4704"/>
        <v>#REF!</v>
      </c>
      <c r="BE3312" s="24" t="e">
        <f t="shared" ca="1" si="4704"/>
        <v>#REF!</v>
      </c>
      <c r="BF3312" s="24" t="e">
        <f t="shared" ca="1" si="4704"/>
        <v>#REF!</v>
      </c>
      <c r="BG3312" s="24" t="e">
        <f t="shared" ca="1" si="4704"/>
        <v>#REF!</v>
      </c>
      <c r="BH3312" s="24" t="e">
        <f t="shared" ca="1" si="4704"/>
        <v>#REF!</v>
      </c>
      <c r="BI3312" s="24" t="e">
        <f t="shared" ca="1" si="4704"/>
        <v>#REF!</v>
      </c>
      <c r="BJ3312" s="24" t="e">
        <f t="shared" ca="1" si="4704"/>
        <v>#REF!</v>
      </c>
      <c r="BK3312" s="24" t="e">
        <f t="shared" ca="1" si="4704"/>
        <v>#REF!</v>
      </c>
      <c r="BL3312" s="24" t="e">
        <f t="shared" ca="1" si="4704"/>
        <v>#REF!</v>
      </c>
      <c r="BM3312" s="24" t="e">
        <f t="shared" ca="1" si="4704"/>
        <v>#REF!</v>
      </c>
      <c r="BN3312" s="24" t="e">
        <f t="shared" ca="1" si="4704"/>
        <v>#REF!</v>
      </c>
      <c r="BO3312" s="24" t="e">
        <f t="shared" ca="1" si="4704"/>
        <v>#REF!</v>
      </c>
      <c r="BP3312" s="24" t="e">
        <f t="shared" ca="1" si="4704"/>
        <v>#REF!</v>
      </c>
      <c r="BQ3312" s="24" t="e">
        <f t="shared" ca="1" si="4704"/>
        <v>#REF!</v>
      </c>
      <c r="BR3312" s="24" t="e">
        <f t="shared" ca="1" si="4704"/>
        <v>#REF!</v>
      </c>
      <c r="BS3312" s="24" t="e">
        <f t="shared" ca="1" si="4704"/>
        <v>#REF!</v>
      </c>
      <c r="BT3312" s="24" t="e">
        <f t="shared" ca="1" si="4704"/>
        <v>#REF!</v>
      </c>
      <c r="BU3312" s="24" t="e">
        <f t="shared" ca="1" si="4704"/>
        <v>#REF!</v>
      </c>
      <c r="BV3312" s="24" t="e">
        <f t="shared" ca="1" si="4704"/>
        <v>#REF!</v>
      </c>
      <c r="BW3312" s="24" t="e">
        <f t="shared" ca="1" si="4704"/>
        <v>#REF!</v>
      </c>
      <c r="BX3312" s="24" t="e">
        <f t="shared" ca="1" si="4704"/>
        <v>#REF!</v>
      </c>
      <c r="BY3312" s="24" t="e">
        <f t="shared" ca="1" si="4704"/>
        <v>#REF!</v>
      </c>
      <c r="BZ3312" s="24" t="e">
        <f t="shared" ca="1" si="4704"/>
        <v>#REF!</v>
      </c>
      <c r="CA3312" s="24" t="e">
        <f t="shared" ca="1" si="4704"/>
        <v>#REF!</v>
      </c>
      <c r="CB3312" s="24" t="e">
        <f t="shared" ca="1" si="4704"/>
        <v>#REF!</v>
      </c>
      <c r="CC3312" s="24" t="e">
        <f t="shared" ca="1" si="4704"/>
        <v>#REF!</v>
      </c>
      <c r="CD3312" s="24" t="e">
        <f t="shared" ca="1" si="4704"/>
        <v>#REF!</v>
      </c>
      <c r="CE3312" s="24" t="e">
        <f t="shared" ref="CE3312:CK3312" ca="1" si="4705">-+CE3279</f>
        <v>#REF!</v>
      </c>
      <c r="CF3312" s="24" t="e">
        <f t="shared" ca="1" si="4705"/>
        <v>#REF!</v>
      </c>
      <c r="CG3312" s="24" t="e">
        <f t="shared" ca="1" si="4705"/>
        <v>#REF!</v>
      </c>
      <c r="CH3312" s="24" t="e">
        <f t="shared" ca="1" si="4705"/>
        <v>#REF!</v>
      </c>
      <c r="CI3312" s="24" t="e">
        <f t="shared" ca="1" si="4705"/>
        <v>#REF!</v>
      </c>
      <c r="CJ3312" s="24" t="e">
        <f t="shared" ca="1" si="4705"/>
        <v>#REF!</v>
      </c>
      <c r="CK3312" s="24" t="e">
        <f t="shared" ca="1" si="4705"/>
        <v>#REF!</v>
      </c>
      <c r="CL3312" s="24" t="e">
        <f t="shared" ref="CL3312" ca="1" si="4706">-+CL3279</f>
        <v>#REF!</v>
      </c>
    </row>
    <row r="3313" spans="2:90" x14ac:dyDescent="0.4">
      <c r="B3313" s="154" t="s">
        <v>994</v>
      </c>
      <c r="D3313" t="s">
        <v>971</v>
      </c>
      <c r="E3313" s="8" t="str">
        <f t="shared" si="4608"/>
        <v>3313 GPLP-IS</v>
      </c>
      <c r="G3313" t="str">
        <f t="shared" si="4607"/>
        <v>3313 GPLP-IS</v>
      </c>
      <c r="J3313" s="24"/>
      <c r="K3313" s="24" t="e">
        <f t="shared" ca="1" si="4701"/>
        <v>#REF!</v>
      </c>
      <c r="L3313" s="24" t="e">
        <f t="shared" ca="1" si="4701"/>
        <v>#REF!</v>
      </c>
      <c r="M3313" s="24" t="e">
        <f t="shared" ca="1" si="4701"/>
        <v>#REF!</v>
      </c>
      <c r="N3313" s="24" t="e">
        <f t="shared" ca="1" si="4701"/>
        <v>#REF!</v>
      </c>
      <c r="O3313" s="24" t="e">
        <f t="shared" ca="1" si="4701"/>
        <v>#REF!</v>
      </c>
      <c r="P3313" s="24" t="e">
        <f t="shared" ca="1" si="4701"/>
        <v>#REF!</v>
      </c>
      <c r="R3313" s="24"/>
      <c r="S3313" s="24" t="e">
        <f t="shared" ref="S3313" ca="1" si="4707">+S3299</f>
        <v>#REF!</v>
      </c>
      <c r="T3313" s="24" t="e">
        <f t="shared" ref="T3313:AX3313" ca="1" si="4708">+T3299</f>
        <v>#REF!</v>
      </c>
      <c r="U3313" s="24" t="e">
        <f t="shared" ca="1" si="4708"/>
        <v>#REF!</v>
      </c>
      <c r="V3313" s="24" t="e">
        <f t="shared" ca="1" si="4708"/>
        <v>#REF!</v>
      </c>
      <c r="W3313" s="24" t="e">
        <f t="shared" ca="1" si="4708"/>
        <v>#REF!</v>
      </c>
      <c r="X3313" s="24" t="e">
        <f t="shared" ca="1" si="4708"/>
        <v>#REF!</v>
      </c>
      <c r="Y3313" s="24" t="e">
        <f t="shared" ca="1" si="4708"/>
        <v>#REF!</v>
      </c>
      <c r="Z3313" s="24" t="e">
        <f t="shared" ca="1" si="4708"/>
        <v>#REF!</v>
      </c>
      <c r="AA3313" s="24" t="e">
        <f t="shared" ca="1" si="4708"/>
        <v>#REF!</v>
      </c>
      <c r="AB3313" s="24" t="e">
        <f t="shared" ca="1" si="4708"/>
        <v>#REF!</v>
      </c>
      <c r="AC3313" s="24" t="e">
        <f t="shared" ca="1" si="4708"/>
        <v>#REF!</v>
      </c>
      <c r="AD3313" s="24" t="e">
        <f t="shared" ca="1" si="4708"/>
        <v>#REF!</v>
      </c>
      <c r="AE3313" s="24" t="e">
        <f t="shared" ca="1" si="4708"/>
        <v>#REF!</v>
      </c>
      <c r="AF3313" s="24" t="e">
        <f t="shared" ca="1" si="4708"/>
        <v>#REF!</v>
      </c>
      <c r="AG3313" s="24" t="e">
        <f t="shared" ca="1" si="4708"/>
        <v>#REF!</v>
      </c>
      <c r="AH3313" s="24" t="e">
        <f t="shared" ca="1" si="4708"/>
        <v>#REF!</v>
      </c>
      <c r="AI3313" s="24" t="e">
        <f t="shared" ca="1" si="4708"/>
        <v>#REF!</v>
      </c>
      <c r="AJ3313" s="24" t="e">
        <f t="shared" ca="1" si="4708"/>
        <v>#REF!</v>
      </c>
      <c r="AK3313" s="24" t="e">
        <f t="shared" ca="1" si="4708"/>
        <v>#REF!</v>
      </c>
      <c r="AL3313" s="24" t="e">
        <f t="shared" ca="1" si="4708"/>
        <v>#REF!</v>
      </c>
      <c r="AM3313" s="24" t="e">
        <f t="shared" ca="1" si="4708"/>
        <v>#REF!</v>
      </c>
      <c r="AN3313" s="24" t="e">
        <f t="shared" ca="1" si="4708"/>
        <v>#REF!</v>
      </c>
      <c r="AO3313" s="24" t="e">
        <f t="shared" ca="1" si="4708"/>
        <v>#REF!</v>
      </c>
      <c r="AP3313" s="24" t="e">
        <f t="shared" ca="1" si="4708"/>
        <v>#REF!</v>
      </c>
      <c r="AQ3313" s="24" t="e">
        <f t="shared" ca="1" si="4708"/>
        <v>#REF!</v>
      </c>
      <c r="AR3313" s="24" t="e">
        <f t="shared" ca="1" si="4708"/>
        <v>#REF!</v>
      </c>
      <c r="AS3313" s="24" t="e">
        <f t="shared" ca="1" si="4708"/>
        <v>#REF!</v>
      </c>
      <c r="AT3313" s="24" t="e">
        <f t="shared" ca="1" si="4708"/>
        <v>#REF!</v>
      </c>
      <c r="AU3313" s="24" t="e">
        <f t="shared" ca="1" si="4708"/>
        <v>#REF!</v>
      </c>
      <c r="AV3313" s="24" t="e">
        <f t="shared" ca="1" si="4708"/>
        <v>#REF!</v>
      </c>
      <c r="AW3313" s="24" t="e">
        <f t="shared" ca="1" si="4708"/>
        <v>#REF!</v>
      </c>
      <c r="AX3313" s="24" t="e">
        <f t="shared" ca="1" si="4708"/>
        <v>#REF!</v>
      </c>
      <c r="AY3313" s="24" t="e">
        <f t="shared" ref="AY3313:CD3313" ca="1" si="4709">+AY3299</f>
        <v>#REF!</v>
      </c>
      <c r="AZ3313" s="24" t="e">
        <f t="shared" ca="1" si="4709"/>
        <v>#REF!</v>
      </c>
      <c r="BA3313" s="24" t="e">
        <f t="shared" ca="1" si="4709"/>
        <v>#REF!</v>
      </c>
      <c r="BB3313" s="24" t="e">
        <f t="shared" ca="1" si="4709"/>
        <v>#REF!</v>
      </c>
      <c r="BC3313" s="24" t="e">
        <f t="shared" ca="1" si="4709"/>
        <v>#REF!</v>
      </c>
      <c r="BD3313" s="24" t="e">
        <f t="shared" ca="1" si="4709"/>
        <v>#REF!</v>
      </c>
      <c r="BE3313" s="24" t="e">
        <f t="shared" ca="1" si="4709"/>
        <v>#REF!</v>
      </c>
      <c r="BF3313" s="24" t="e">
        <f t="shared" ca="1" si="4709"/>
        <v>#REF!</v>
      </c>
      <c r="BG3313" s="24" t="e">
        <f t="shared" ca="1" si="4709"/>
        <v>#REF!</v>
      </c>
      <c r="BH3313" s="24" t="e">
        <f t="shared" ca="1" si="4709"/>
        <v>#REF!</v>
      </c>
      <c r="BI3313" s="24" t="e">
        <f t="shared" ca="1" si="4709"/>
        <v>#REF!</v>
      </c>
      <c r="BJ3313" s="24" t="e">
        <f t="shared" ca="1" si="4709"/>
        <v>#REF!</v>
      </c>
      <c r="BK3313" s="24" t="e">
        <f t="shared" ca="1" si="4709"/>
        <v>#REF!</v>
      </c>
      <c r="BL3313" s="24" t="e">
        <f t="shared" ca="1" si="4709"/>
        <v>#REF!</v>
      </c>
      <c r="BM3313" s="24" t="e">
        <f t="shared" ca="1" si="4709"/>
        <v>#REF!</v>
      </c>
      <c r="BN3313" s="24" t="e">
        <f t="shared" ca="1" si="4709"/>
        <v>#REF!</v>
      </c>
      <c r="BO3313" s="24" t="e">
        <f t="shared" ca="1" si="4709"/>
        <v>#REF!</v>
      </c>
      <c r="BP3313" s="24" t="e">
        <f t="shared" ca="1" si="4709"/>
        <v>#REF!</v>
      </c>
      <c r="BQ3313" s="24" t="e">
        <f t="shared" ca="1" si="4709"/>
        <v>#REF!</v>
      </c>
      <c r="BR3313" s="24" t="e">
        <f t="shared" ca="1" si="4709"/>
        <v>#REF!</v>
      </c>
      <c r="BS3313" s="24" t="e">
        <f t="shared" ca="1" si="4709"/>
        <v>#REF!</v>
      </c>
      <c r="BT3313" s="24" t="e">
        <f t="shared" ca="1" si="4709"/>
        <v>#REF!</v>
      </c>
      <c r="BU3313" s="24" t="e">
        <f t="shared" ca="1" si="4709"/>
        <v>#REF!</v>
      </c>
      <c r="BV3313" s="24" t="e">
        <f t="shared" ca="1" si="4709"/>
        <v>#REF!</v>
      </c>
      <c r="BW3313" s="24" t="e">
        <f t="shared" ca="1" si="4709"/>
        <v>#REF!</v>
      </c>
      <c r="BX3313" s="24" t="e">
        <f t="shared" ca="1" si="4709"/>
        <v>#REF!</v>
      </c>
      <c r="BY3313" s="24" t="e">
        <f t="shared" ca="1" si="4709"/>
        <v>#REF!</v>
      </c>
      <c r="BZ3313" s="24" t="e">
        <f t="shared" ca="1" si="4709"/>
        <v>#REF!</v>
      </c>
      <c r="CA3313" s="24" t="e">
        <f t="shared" ca="1" si="4709"/>
        <v>#REF!</v>
      </c>
      <c r="CB3313" s="24" t="e">
        <f t="shared" ca="1" si="4709"/>
        <v>#REF!</v>
      </c>
      <c r="CC3313" s="24" t="e">
        <f t="shared" ca="1" si="4709"/>
        <v>#REF!</v>
      </c>
      <c r="CD3313" s="24" t="e">
        <f t="shared" ca="1" si="4709"/>
        <v>#REF!</v>
      </c>
      <c r="CE3313" s="24" t="e">
        <f t="shared" ref="CE3313:CK3313" ca="1" si="4710">+CE3299</f>
        <v>#REF!</v>
      </c>
      <c r="CF3313" s="24" t="e">
        <f t="shared" ca="1" si="4710"/>
        <v>#REF!</v>
      </c>
      <c r="CG3313" s="24" t="e">
        <f t="shared" ca="1" si="4710"/>
        <v>#REF!</v>
      </c>
      <c r="CH3313" s="24" t="e">
        <f t="shared" ca="1" si="4710"/>
        <v>#REF!</v>
      </c>
      <c r="CI3313" s="24" t="e">
        <f t="shared" ca="1" si="4710"/>
        <v>#REF!</v>
      </c>
      <c r="CJ3313" s="24" t="e">
        <f t="shared" ca="1" si="4710"/>
        <v>#REF!</v>
      </c>
      <c r="CK3313" s="24" t="e">
        <f t="shared" ca="1" si="4710"/>
        <v>#REF!</v>
      </c>
      <c r="CL3313" s="24" t="e">
        <f t="shared" ref="CL3313" ca="1" si="4711">+CL3299</f>
        <v>#REF!</v>
      </c>
    </row>
    <row r="3314" spans="2:90" x14ac:dyDescent="0.4">
      <c r="B3314" s="123" t="s">
        <v>995</v>
      </c>
      <c r="D3314" t="s">
        <v>971</v>
      </c>
      <c r="E3314" s="8" t="str">
        <f t="shared" si="4608"/>
        <v>3314 GPLP-IS</v>
      </c>
      <c r="G3314" t="str">
        <f t="shared" si="4607"/>
        <v>3314 GPLP-IS</v>
      </c>
      <c r="J3314" s="443"/>
      <c r="K3314" s="443" t="e">
        <f t="shared" ca="1" si="4701"/>
        <v>#REF!</v>
      </c>
      <c r="L3314" s="443" t="e">
        <f t="shared" ca="1" si="4701"/>
        <v>#REF!</v>
      </c>
      <c r="M3314" s="443" t="e">
        <f t="shared" ca="1" si="4701"/>
        <v>#REF!</v>
      </c>
      <c r="N3314" s="443" t="e">
        <f t="shared" ca="1" si="4701"/>
        <v>#REF!</v>
      </c>
      <c r="O3314" s="443" t="e">
        <f t="shared" ca="1" si="4701"/>
        <v>#REF!</v>
      </c>
      <c r="P3314" s="443" t="e">
        <f t="shared" ca="1" si="4701"/>
        <v>#REF!</v>
      </c>
      <c r="R3314" s="24"/>
      <c r="S3314" s="443" t="e">
        <f t="shared" ref="S3314" ca="1" si="4712">SUM(S3312:S3313)</f>
        <v>#REF!</v>
      </c>
      <c r="T3314" s="443" t="e">
        <f t="shared" ref="T3314:AX3314" ca="1" si="4713">SUM(T3312:T3313)</f>
        <v>#REF!</v>
      </c>
      <c r="U3314" s="443" t="e">
        <f t="shared" ca="1" si="4713"/>
        <v>#REF!</v>
      </c>
      <c r="V3314" s="443" t="e">
        <f t="shared" ca="1" si="4713"/>
        <v>#REF!</v>
      </c>
      <c r="W3314" s="443" t="e">
        <f t="shared" ca="1" si="4713"/>
        <v>#REF!</v>
      </c>
      <c r="X3314" s="443" t="e">
        <f t="shared" ca="1" si="4713"/>
        <v>#REF!</v>
      </c>
      <c r="Y3314" s="443" t="e">
        <f t="shared" ca="1" si="4713"/>
        <v>#REF!</v>
      </c>
      <c r="Z3314" s="443" t="e">
        <f t="shared" ca="1" si="4713"/>
        <v>#REF!</v>
      </c>
      <c r="AA3314" s="443" t="e">
        <f t="shared" ca="1" si="4713"/>
        <v>#REF!</v>
      </c>
      <c r="AB3314" s="443" t="e">
        <f t="shared" ca="1" si="4713"/>
        <v>#REF!</v>
      </c>
      <c r="AC3314" s="443" t="e">
        <f t="shared" ca="1" si="4713"/>
        <v>#REF!</v>
      </c>
      <c r="AD3314" s="443" t="e">
        <f t="shared" ca="1" si="4713"/>
        <v>#REF!</v>
      </c>
      <c r="AE3314" s="443" t="e">
        <f t="shared" ca="1" si="4713"/>
        <v>#REF!</v>
      </c>
      <c r="AF3314" s="443" t="e">
        <f t="shared" ca="1" si="4713"/>
        <v>#REF!</v>
      </c>
      <c r="AG3314" s="443" t="e">
        <f t="shared" ca="1" si="4713"/>
        <v>#REF!</v>
      </c>
      <c r="AH3314" s="443" t="e">
        <f t="shared" ca="1" si="4713"/>
        <v>#REF!</v>
      </c>
      <c r="AI3314" s="443" t="e">
        <f t="shared" ca="1" si="4713"/>
        <v>#REF!</v>
      </c>
      <c r="AJ3314" s="443" t="e">
        <f t="shared" ca="1" si="4713"/>
        <v>#REF!</v>
      </c>
      <c r="AK3314" s="443" t="e">
        <f t="shared" ca="1" si="4713"/>
        <v>#REF!</v>
      </c>
      <c r="AL3314" s="443" t="e">
        <f t="shared" ca="1" si="4713"/>
        <v>#REF!</v>
      </c>
      <c r="AM3314" s="443" t="e">
        <f t="shared" ca="1" si="4713"/>
        <v>#REF!</v>
      </c>
      <c r="AN3314" s="443" t="e">
        <f t="shared" ca="1" si="4713"/>
        <v>#REF!</v>
      </c>
      <c r="AO3314" s="443" t="e">
        <f t="shared" ca="1" si="4713"/>
        <v>#REF!</v>
      </c>
      <c r="AP3314" s="443" t="e">
        <f t="shared" ca="1" si="4713"/>
        <v>#REF!</v>
      </c>
      <c r="AQ3314" s="443" t="e">
        <f t="shared" ca="1" si="4713"/>
        <v>#REF!</v>
      </c>
      <c r="AR3314" s="443" t="e">
        <f t="shared" ca="1" si="4713"/>
        <v>#REF!</v>
      </c>
      <c r="AS3314" s="443" t="e">
        <f t="shared" ca="1" si="4713"/>
        <v>#REF!</v>
      </c>
      <c r="AT3314" s="443" t="e">
        <f t="shared" ca="1" si="4713"/>
        <v>#REF!</v>
      </c>
      <c r="AU3314" s="443" t="e">
        <f t="shared" ca="1" si="4713"/>
        <v>#REF!</v>
      </c>
      <c r="AV3314" s="443" t="e">
        <f t="shared" ca="1" si="4713"/>
        <v>#REF!</v>
      </c>
      <c r="AW3314" s="443" t="e">
        <f t="shared" ca="1" si="4713"/>
        <v>#REF!</v>
      </c>
      <c r="AX3314" s="443" t="e">
        <f t="shared" ca="1" si="4713"/>
        <v>#REF!</v>
      </c>
      <c r="AY3314" s="443" t="e">
        <f t="shared" ref="AY3314:CD3314" ca="1" si="4714">SUM(AY3312:AY3313)</f>
        <v>#REF!</v>
      </c>
      <c r="AZ3314" s="443" t="e">
        <f t="shared" ca="1" si="4714"/>
        <v>#REF!</v>
      </c>
      <c r="BA3314" s="443" t="e">
        <f t="shared" ca="1" si="4714"/>
        <v>#REF!</v>
      </c>
      <c r="BB3314" s="443" t="e">
        <f t="shared" ca="1" si="4714"/>
        <v>#REF!</v>
      </c>
      <c r="BC3314" s="443" t="e">
        <f t="shared" ca="1" si="4714"/>
        <v>#REF!</v>
      </c>
      <c r="BD3314" s="443" t="e">
        <f t="shared" ca="1" si="4714"/>
        <v>#REF!</v>
      </c>
      <c r="BE3314" s="443" t="e">
        <f t="shared" ca="1" si="4714"/>
        <v>#REF!</v>
      </c>
      <c r="BF3314" s="443" t="e">
        <f t="shared" ca="1" si="4714"/>
        <v>#REF!</v>
      </c>
      <c r="BG3314" s="443" t="e">
        <f t="shared" ca="1" si="4714"/>
        <v>#REF!</v>
      </c>
      <c r="BH3314" s="443" t="e">
        <f t="shared" ca="1" si="4714"/>
        <v>#REF!</v>
      </c>
      <c r="BI3314" s="443" t="e">
        <f t="shared" ca="1" si="4714"/>
        <v>#REF!</v>
      </c>
      <c r="BJ3314" s="443" t="e">
        <f t="shared" ca="1" si="4714"/>
        <v>#REF!</v>
      </c>
      <c r="BK3314" s="443" t="e">
        <f t="shared" ca="1" si="4714"/>
        <v>#REF!</v>
      </c>
      <c r="BL3314" s="443" t="e">
        <f t="shared" ca="1" si="4714"/>
        <v>#REF!</v>
      </c>
      <c r="BM3314" s="443" t="e">
        <f t="shared" ca="1" si="4714"/>
        <v>#REF!</v>
      </c>
      <c r="BN3314" s="443" t="e">
        <f t="shared" ca="1" si="4714"/>
        <v>#REF!</v>
      </c>
      <c r="BO3314" s="443" t="e">
        <f t="shared" ca="1" si="4714"/>
        <v>#REF!</v>
      </c>
      <c r="BP3314" s="443" t="e">
        <f t="shared" ca="1" si="4714"/>
        <v>#REF!</v>
      </c>
      <c r="BQ3314" s="443" t="e">
        <f t="shared" ca="1" si="4714"/>
        <v>#REF!</v>
      </c>
      <c r="BR3314" s="443" t="e">
        <f t="shared" ca="1" si="4714"/>
        <v>#REF!</v>
      </c>
      <c r="BS3314" s="443" t="e">
        <f t="shared" ca="1" si="4714"/>
        <v>#REF!</v>
      </c>
      <c r="BT3314" s="443" t="e">
        <f t="shared" ca="1" si="4714"/>
        <v>#REF!</v>
      </c>
      <c r="BU3314" s="443" t="e">
        <f t="shared" ca="1" si="4714"/>
        <v>#REF!</v>
      </c>
      <c r="BV3314" s="443" t="e">
        <f t="shared" ca="1" si="4714"/>
        <v>#REF!</v>
      </c>
      <c r="BW3314" s="443" t="e">
        <f t="shared" ca="1" si="4714"/>
        <v>#REF!</v>
      </c>
      <c r="BX3314" s="443" t="e">
        <f t="shared" ca="1" si="4714"/>
        <v>#REF!</v>
      </c>
      <c r="BY3314" s="443" t="e">
        <f t="shared" ca="1" si="4714"/>
        <v>#REF!</v>
      </c>
      <c r="BZ3314" s="443" t="e">
        <f t="shared" ca="1" si="4714"/>
        <v>#REF!</v>
      </c>
      <c r="CA3314" s="443" t="e">
        <f t="shared" ca="1" si="4714"/>
        <v>#REF!</v>
      </c>
      <c r="CB3314" s="443" t="e">
        <f t="shared" ca="1" si="4714"/>
        <v>#REF!</v>
      </c>
      <c r="CC3314" s="443" t="e">
        <f t="shared" ca="1" si="4714"/>
        <v>#REF!</v>
      </c>
      <c r="CD3314" s="443" t="e">
        <f t="shared" ca="1" si="4714"/>
        <v>#REF!</v>
      </c>
      <c r="CE3314" s="443" t="e">
        <f t="shared" ref="CE3314:CK3314" ca="1" si="4715">SUM(CE3312:CE3313)</f>
        <v>#REF!</v>
      </c>
      <c r="CF3314" s="443" t="e">
        <f t="shared" ca="1" si="4715"/>
        <v>#REF!</v>
      </c>
      <c r="CG3314" s="443" t="e">
        <f t="shared" ca="1" si="4715"/>
        <v>#REF!</v>
      </c>
      <c r="CH3314" s="443" t="e">
        <f t="shared" ca="1" si="4715"/>
        <v>#REF!</v>
      </c>
      <c r="CI3314" s="443" t="e">
        <f t="shared" ca="1" si="4715"/>
        <v>#REF!</v>
      </c>
      <c r="CJ3314" s="443" t="e">
        <f t="shared" ca="1" si="4715"/>
        <v>#REF!</v>
      </c>
      <c r="CK3314" s="443" t="e">
        <f t="shared" ca="1" si="4715"/>
        <v>#REF!</v>
      </c>
      <c r="CL3314" s="443" t="e">
        <f t="shared" ref="CL3314" ca="1" si="4716">SUM(CL3312:CL3313)</f>
        <v>#REF!</v>
      </c>
    </row>
    <row r="3315" spans="2:90" x14ac:dyDescent="0.4">
      <c r="B3315" s="132" t="str">
        <f>B3254</f>
        <v>(Primary label)</v>
      </c>
      <c r="D3315" t="s">
        <v>971</v>
      </c>
      <c r="E3315" s="8" t="str">
        <f t="shared" si="4606"/>
        <v>3315 GPLP-IS</v>
      </c>
      <c r="G3315" t="s">
        <v>332</v>
      </c>
      <c r="K3315" s="1"/>
      <c r="L3315" s="1"/>
      <c r="M3315" s="1"/>
      <c r="N3315" s="1"/>
      <c r="O3315" s="1"/>
      <c r="P3315" s="1"/>
      <c r="R3315" s="24"/>
      <c r="S3315" s="24"/>
      <c r="T3315" s="24"/>
      <c r="U3315" s="24"/>
      <c r="V3315" s="24"/>
      <c r="W3315" s="24"/>
      <c r="X3315" s="24"/>
      <c r="Y3315" s="24"/>
      <c r="Z3315" s="24"/>
      <c r="AA3315" s="24"/>
      <c r="AB3315" s="24"/>
      <c r="AC3315" s="24"/>
      <c r="AD3315" s="24"/>
      <c r="AE3315" s="24"/>
      <c r="AF3315" s="24"/>
      <c r="AG3315" s="24"/>
      <c r="AH3315" s="24"/>
      <c r="AI3315" s="24"/>
      <c r="AJ3315" s="24"/>
      <c r="AK3315" s="24"/>
      <c r="AL3315" s="24"/>
      <c r="AM3315" s="24"/>
      <c r="AN3315" s="24"/>
      <c r="AO3315" s="24"/>
      <c r="AP3315" s="24"/>
      <c r="AQ3315" s="24"/>
      <c r="AR3315" s="24"/>
      <c r="AS3315" s="24"/>
      <c r="AT3315" s="24"/>
      <c r="AU3315" s="24"/>
      <c r="AV3315" s="24"/>
      <c r="AW3315" s="24"/>
      <c r="AX3315" s="24"/>
      <c r="AY3315" s="24"/>
      <c r="AZ3315" s="24"/>
      <c r="BA3315" s="24"/>
      <c r="BB3315" s="24"/>
      <c r="BC3315" s="24"/>
      <c r="BD3315" s="24"/>
      <c r="BE3315" s="24"/>
      <c r="BF3315" s="24"/>
      <c r="BG3315" s="24"/>
      <c r="BH3315" s="24"/>
      <c r="BI3315" s="24"/>
      <c r="BJ3315" s="24"/>
      <c r="BK3315" s="24"/>
      <c r="BL3315" s="24"/>
      <c r="BM3315" s="24"/>
      <c r="BN3315" s="24"/>
      <c r="BO3315" s="24"/>
      <c r="BP3315" s="24"/>
      <c r="BQ3315" s="24"/>
      <c r="BR3315" s="24"/>
      <c r="BS3315" s="24"/>
      <c r="BT3315" s="24"/>
      <c r="BU3315" s="24"/>
      <c r="BV3315" s="24"/>
      <c r="BW3315" s="24"/>
      <c r="BX3315" s="24"/>
      <c r="BY3315" s="24"/>
      <c r="BZ3315" s="24"/>
      <c r="CA3315" s="24"/>
      <c r="CB3315" s="24"/>
      <c r="CC3315" s="24"/>
      <c r="CD3315" s="24"/>
      <c r="CE3315" s="24"/>
      <c r="CF3315" s="24"/>
      <c r="CG3315" s="24"/>
      <c r="CH3315" s="24"/>
      <c r="CI3315" s="24"/>
      <c r="CJ3315" s="24"/>
      <c r="CK3315" s="24"/>
      <c r="CL3315" s="24"/>
    </row>
    <row r="3316" spans="2:90" x14ac:dyDescent="0.4">
      <c r="B3316" s="132" t="str">
        <f>B3255</f>
        <v>primary unit</v>
      </c>
      <c r="D3316" t="s">
        <v>971</v>
      </c>
      <c r="E3316" s="8" t="str">
        <f t="shared" si="4606"/>
        <v>3316 GPLP-IS</v>
      </c>
      <c r="G3316" t="s">
        <v>332</v>
      </c>
      <c r="K3316" s="1"/>
      <c r="L3316" s="1"/>
      <c r="M3316" s="1"/>
      <c r="N3316" s="1"/>
      <c r="O3316" s="1"/>
      <c r="P3316" s="1"/>
      <c r="R3316" s="24"/>
      <c r="S3316" s="24"/>
      <c r="T3316" s="24"/>
      <c r="U3316" s="24"/>
      <c r="V3316" s="24"/>
      <c r="W3316" s="24"/>
      <c r="X3316" s="24"/>
      <c r="Y3316" s="24"/>
      <c r="Z3316" s="24"/>
      <c r="AA3316" s="24"/>
      <c r="AB3316" s="24"/>
      <c r="AC3316" s="24"/>
      <c r="AD3316" s="24"/>
      <c r="AE3316" s="24"/>
      <c r="AF3316" s="24"/>
      <c r="AG3316" s="24"/>
      <c r="AH3316" s="24"/>
      <c r="AI3316" s="24"/>
      <c r="AJ3316" s="24"/>
      <c r="AK3316" s="24"/>
      <c r="AL3316" s="24"/>
      <c r="AM3316" s="24"/>
      <c r="AN3316" s="24"/>
      <c r="AO3316" s="24"/>
      <c r="AP3316" s="24"/>
      <c r="AQ3316" s="24"/>
      <c r="AR3316" s="24"/>
      <c r="AS3316" s="24"/>
      <c r="AT3316" s="24"/>
      <c r="AU3316" s="24"/>
      <c r="AV3316" s="24"/>
      <c r="AW3316" s="24"/>
      <c r="AX3316" s="24"/>
      <c r="AY3316" s="24"/>
      <c r="AZ3316" s="24"/>
      <c r="BA3316" s="24"/>
      <c r="BB3316" s="24"/>
      <c r="BC3316" s="24"/>
      <c r="BD3316" s="24"/>
      <c r="BE3316" s="24"/>
      <c r="BF3316" s="24"/>
      <c r="BG3316" s="24"/>
      <c r="BH3316" s="24"/>
      <c r="BI3316" s="24"/>
      <c r="BJ3316" s="24"/>
      <c r="BK3316" s="24"/>
      <c r="BL3316" s="24"/>
      <c r="BM3316" s="24"/>
      <c r="BN3316" s="24"/>
      <c r="BO3316" s="24"/>
      <c r="BP3316" s="24"/>
      <c r="BQ3316" s="24"/>
      <c r="BR3316" s="24"/>
      <c r="BS3316" s="24"/>
      <c r="BT3316" s="24"/>
      <c r="BU3316" s="24"/>
      <c r="BV3316" s="24"/>
      <c r="BW3316" s="24"/>
      <c r="BX3316" s="24"/>
      <c r="BY3316" s="24"/>
      <c r="BZ3316" s="24"/>
      <c r="CA3316" s="24"/>
      <c r="CB3316" s="24"/>
      <c r="CC3316" s="24"/>
      <c r="CD3316" s="24"/>
      <c r="CE3316" s="24"/>
      <c r="CF3316" s="24"/>
      <c r="CG3316" s="24"/>
      <c r="CH3316" s="24"/>
      <c r="CI3316" s="24"/>
      <c r="CJ3316" s="24"/>
      <c r="CK3316" s="24"/>
      <c r="CL3316" s="24"/>
    </row>
    <row r="3317" spans="2:90" x14ac:dyDescent="0.4">
      <c r="B3317" s="132" t="str">
        <f>B3256</f>
        <v>Primary revenue driver</v>
      </c>
      <c r="D3317" t="s">
        <v>971</v>
      </c>
      <c r="E3317" s="8" t="str">
        <f t="shared" si="4606"/>
        <v>3317 GPLP-IS</v>
      </c>
      <c r="G3317" t="s">
        <v>332</v>
      </c>
      <c r="K3317" s="1"/>
      <c r="L3317" s="1"/>
      <c r="M3317" s="1"/>
      <c r="N3317" s="1"/>
      <c r="O3317" s="1"/>
      <c r="P3317" s="1"/>
      <c r="R3317" s="24"/>
      <c r="S3317" s="24"/>
      <c r="T3317" s="24"/>
      <c r="U3317" s="24"/>
      <c r="V3317" s="24"/>
      <c r="W3317" s="24"/>
      <c r="X3317" s="24"/>
      <c r="Y3317" s="24"/>
      <c r="Z3317" s="24"/>
      <c r="AA3317" s="24"/>
      <c r="AB3317" s="24"/>
      <c r="AC3317" s="24"/>
      <c r="AD3317" s="24"/>
      <c r="AE3317" s="24"/>
      <c r="AF3317" s="24"/>
      <c r="AG3317" s="24"/>
      <c r="AH3317" s="24"/>
      <c r="AI3317" s="24"/>
      <c r="AJ3317" s="24"/>
      <c r="AK3317" s="24"/>
      <c r="AL3317" s="24"/>
      <c r="AM3317" s="24"/>
      <c r="AN3317" s="24"/>
      <c r="AO3317" s="24"/>
      <c r="AP3317" s="24"/>
      <c r="AQ3317" s="24"/>
      <c r="AR3317" s="24"/>
      <c r="AS3317" s="24"/>
      <c r="AT3317" s="24"/>
      <c r="AU3317" s="24"/>
      <c r="AV3317" s="24"/>
      <c r="AW3317" s="24"/>
      <c r="AX3317" s="24"/>
      <c r="AY3317" s="24"/>
      <c r="AZ3317" s="24"/>
      <c r="BA3317" s="24"/>
      <c r="BB3317" s="24"/>
      <c r="BC3317" s="24"/>
      <c r="BD3317" s="24"/>
      <c r="BE3317" s="24"/>
      <c r="BF3317" s="24"/>
      <c r="BG3317" s="24"/>
      <c r="BH3317" s="24"/>
      <c r="BI3317" s="24"/>
      <c r="BJ3317" s="24"/>
      <c r="BK3317" s="24"/>
      <c r="BL3317" s="24"/>
      <c r="BM3317" s="24"/>
      <c r="BN3317" s="24"/>
      <c r="BO3317" s="24"/>
      <c r="BP3317" s="24"/>
      <c r="BQ3317" s="24"/>
      <c r="BR3317" s="24"/>
      <c r="BS3317" s="24"/>
      <c r="BT3317" s="24"/>
      <c r="BU3317" s="24"/>
      <c r="BV3317" s="24"/>
      <c r="BW3317" s="24"/>
      <c r="BX3317" s="24"/>
      <c r="BY3317" s="24"/>
      <c r="BZ3317" s="24"/>
      <c r="CA3317" s="24"/>
      <c r="CB3317" s="24"/>
      <c r="CC3317" s="24"/>
      <c r="CD3317" s="24"/>
      <c r="CE3317" s="24"/>
      <c r="CF3317" s="24"/>
      <c r="CG3317" s="24"/>
      <c r="CH3317" s="24"/>
      <c r="CI3317" s="24"/>
      <c r="CJ3317" s="24"/>
      <c r="CK3317" s="24"/>
      <c r="CL3317" s="24"/>
    </row>
    <row r="3318" spans="2:90" x14ac:dyDescent="0.4">
      <c r="B3318" s="132" t="str">
        <f>B3257</f>
        <v>Primary volume driver</v>
      </c>
      <c r="D3318" t="s">
        <v>971</v>
      </c>
      <c r="E3318" s="8" t="str">
        <f t="shared" si="4606"/>
        <v>3318 GPLP-IS</v>
      </c>
      <c r="G3318" t="s">
        <v>332</v>
      </c>
      <c r="H3318" s="56"/>
      <c r="I3318" s="79"/>
      <c r="K3318" s="1"/>
      <c r="L3318" s="1"/>
      <c r="M3318" s="1"/>
      <c r="N3318" s="1"/>
      <c r="O3318" s="1"/>
      <c r="P3318" s="1"/>
      <c r="R3318" s="15"/>
      <c r="S3318" s="175" t="str">
        <f t="shared" ref="S3318" si="4717">S3265</f>
        <v>S$12</v>
      </c>
      <c r="T3318" s="175" t="str">
        <f t="shared" ref="T3318:AX3318" si="4718">T3265</f>
        <v>T$12</v>
      </c>
      <c r="U3318" s="175" t="str">
        <f t="shared" si="4718"/>
        <v>U$12</v>
      </c>
      <c r="V3318" s="175" t="str">
        <f t="shared" si="4718"/>
        <v>V$12</v>
      </c>
      <c r="W3318" s="175" t="str">
        <f t="shared" si="4718"/>
        <v>W$12</v>
      </c>
      <c r="X3318" s="175" t="str">
        <f t="shared" si="4718"/>
        <v>X$12</v>
      </c>
      <c r="Y3318" s="175" t="str">
        <f t="shared" si="4718"/>
        <v>Y$12</v>
      </c>
      <c r="Z3318" s="175" t="str">
        <f t="shared" si="4718"/>
        <v>Z$12</v>
      </c>
      <c r="AA3318" s="175" t="str">
        <f t="shared" si="4718"/>
        <v>AA$12</v>
      </c>
      <c r="AB3318" s="175" t="str">
        <f t="shared" si="4718"/>
        <v>AB$12</v>
      </c>
      <c r="AC3318" s="175" t="str">
        <f t="shared" si="4718"/>
        <v>AC$12</v>
      </c>
      <c r="AD3318" s="175" t="str">
        <f t="shared" si="4718"/>
        <v>AD$12</v>
      </c>
      <c r="AE3318" s="175" t="str">
        <f t="shared" si="4718"/>
        <v>AE$12</v>
      </c>
      <c r="AF3318" s="175" t="str">
        <f t="shared" si="4718"/>
        <v>AF$12</v>
      </c>
      <c r="AG3318" s="175" t="str">
        <f t="shared" si="4718"/>
        <v>AG$12</v>
      </c>
      <c r="AH3318" s="175" t="str">
        <f t="shared" si="4718"/>
        <v>AH$12</v>
      </c>
      <c r="AI3318" s="175" t="str">
        <f t="shared" si="4718"/>
        <v>AI$12</v>
      </c>
      <c r="AJ3318" s="175" t="str">
        <f t="shared" si="4718"/>
        <v>AJ$12</v>
      </c>
      <c r="AK3318" s="175" t="str">
        <f t="shared" si="4718"/>
        <v>AK$12</v>
      </c>
      <c r="AL3318" s="175" t="str">
        <f t="shared" si="4718"/>
        <v>AL$12</v>
      </c>
      <c r="AM3318" s="175" t="str">
        <f t="shared" si="4718"/>
        <v>AM$12</v>
      </c>
      <c r="AN3318" s="175" t="str">
        <f t="shared" si="4718"/>
        <v>AN$12</v>
      </c>
      <c r="AO3318" s="175" t="str">
        <f t="shared" si="4718"/>
        <v>AO$12</v>
      </c>
      <c r="AP3318" s="175" t="str">
        <f t="shared" si="4718"/>
        <v>AP$12</v>
      </c>
      <c r="AQ3318" s="175" t="str">
        <f t="shared" si="4718"/>
        <v>AQ$12</v>
      </c>
      <c r="AR3318" s="175" t="str">
        <f t="shared" si="4718"/>
        <v>AR$12</v>
      </c>
      <c r="AS3318" s="175" t="str">
        <f t="shared" si="4718"/>
        <v>AS$12</v>
      </c>
      <c r="AT3318" s="175" t="str">
        <f t="shared" si="4718"/>
        <v>AT$12</v>
      </c>
      <c r="AU3318" s="175" t="str">
        <f t="shared" si="4718"/>
        <v>AU$12</v>
      </c>
      <c r="AV3318" s="175" t="str">
        <f t="shared" si="4718"/>
        <v>AV$12</v>
      </c>
      <c r="AW3318" s="175" t="str">
        <f t="shared" si="4718"/>
        <v>AW$12</v>
      </c>
      <c r="AX3318" s="175" t="str">
        <f t="shared" si="4718"/>
        <v>AX$12</v>
      </c>
      <c r="AY3318" s="175" t="str">
        <f t="shared" ref="AY3318:CD3318" si="4719">AY3265</f>
        <v>AY$12</v>
      </c>
      <c r="AZ3318" s="175" t="str">
        <f t="shared" si="4719"/>
        <v>AZ$12</v>
      </c>
      <c r="BA3318" s="175" t="str">
        <f t="shared" si="4719"/>
        <v>BA$12</v>
      </c>
      <c r="BB3318" s="175" t="str">
        <f t="shared" si="4719"/>
        <v>BB$12</v>
      </c>
      <c r="BC3318" s="175" t="str">
        <f t="shared" si="4719"/>
        <v>BC$12</v>
      </c>
      <c r="BD3318" s="175" t="str">
        <f t="shared" si="4719"/>
        <v>BD$12</v>
      </c>
      <c r="BE3318" s="175" t="str">
        <f t="shared" si="4719"/>
        <v>BE$12</v>
      </c>
      <c r="BF3318" s="175" t="str">
        <f t="shared" si="4719"/>
        <v>BF$12</v>
      </c>
      <c r="BG3318" s="175" t="str">
        <f t="shared" si="4719"/>
        <v>BG$12</v>
      </c>
      <c r="BH3318" s="175" t="str">
        <f t="shared" si="4719"/>
        <v>BH$12</v>
      </c>
      <c r="BI3318" s="175" t="str">
        <f t="shared" si="4719"/>
        <v>BI$12</v>
      </c>
      <c r="BJ3318" s="175" t="str">
        <f t="shared" si="4719"/>
        <v>BJ$12</v>
      </c>
      <c r="BK3318" s="175" t="str">
        <f t="shared" si="4719"/>
        <v>BK$12</v>
      </c>
      <c r="BL3318" s="175" t="str">
        <f t="shared" si="4719"/>
        <v>BL$12</v>
      </c>
      <c r="BM3318" s="175" t="str">
        <f t="shared" si="4719"/>
        <v>BM$12</v>
      </c>
      <c r="BN3318" s="175" t="str">
        <f t="shared" si="4719"/>
        <v>BN$12</v>
      </c>
      <c r="BO3318" s="175" t="str">
        <f t="shared" si="4719"/>
        <v>BO$12</v>
      </c>
      <c r="BP3318" s="175" t="str">
        <f t="shared" si="4719"/>
        <v>BP$12</v>
      </c>
      <c r="BQ3318" s="175" t="str">
        <f t="shared" si="4719"/>
        <v>BQ$12</v>
      </c>
      <c r="BR3318" s="175" t="str">
        <f t="shared" si="4719"/>
        <v>BR$12</v>
      </c>
      <c r="BS3318" s="175" t="str">
        <f t="shared" si="4719"/>
        <v>BS$12</v>
      </c>
      <c r="BT3318" s="175" t="str">
        <f t="shared" si="4719"/>
        <v>BT$12</v>
      </c>
      <c r="BU3318" s="175" t="str">
        <f t="shared" si="4719"/>
        <v>BU$12</v>
      </c>
      <c r="BV3318" s="175" t="str">
        <f t="shared" si="4719"/>
        <v>BV$12</v>
      </c>
      <c r="BW3318" s="175" t="str">
        <f t="shared" si="4719"/>
        <v>BW$12</v>
      </c>
      <c r="BX3318" s="175" t="str">
        <f t="shared" si="4719"/>
        <v>BX$12</v>
      </c>
      <c r="BY3318" s="175" t="str">
        <f t="shared" si="4719"/>
        <v>BY$12</v>
      </c>
      <c r="BZ3318" s="175" t="str">
        <f t="shared" si="4719"/>
        <v>BZ$12</v>
      </c>
      <c r="CA3318" s="175" t="str">
        <f t="shared" si="4719"/>
        <v>CA$12</v>
      </c>
      <c r="CB3318" s="175" t="str">
        <f t="shared" si="4719"/>
        <v>CB$12</v>
      </c>
      <c r="CC3318" s="175" t="str">
        <f t="shared" si="4719"/>
        <v>CC$12</v>
      </c>
      <c r="CD3318" s="175" t="str">
        <f t="shared" si="4719"/>
        <v>CD$12</v>
      </c>
      <c r="CE3318" s="175" t="str">
        <f t="shared" ref="CE3318:CK3318" si="4720">CE3265</f>
        <v>CE$12</v>
      </c>
      <c r="CF3318" s="175" t="str">
        <f t="shared" si="4720"/>
        <v>CF$12</v>
      </c>
      <c r="CG3318" s="175" t="str">
        <f t="shared" si="4720"/>
        <v>CG$12</v>
      </c>
      <c r="CH3318" s="175" t="str">
        <f t="shared" si="4720"/>
        <v>CH$12</v>
      </c>
      <c r="CI3318" s="175" t="str">
        <f t="shared" si="4720"/>
        <v>CI$12</v>
      </c>
      <c r="CJ3318" s="175" t="str">
        <f t="shared" si="4720"/>
        <v>CJ$12</v>
      </c>
      <c r="CK3318" s="175" t="str">
        <f t="shared" si="4720"/>
        <v>CK$12</v>
      </c>
      <c r="CL3318" s="175" t="str">
        <f t="shared" ref="CL3318" si="4721">CL3265</f>
        <v>CL$12</v>
      </c>
    </row>
    <row r="3319" spans="2:90" x14ac:dyDescent="0.4">
      <c r="B3319" s="132" t="str">
        <f>B3258</f>
        <v>% of operating income - direct cost:</v>
      </c>
      <c r="D3319" t="s">
        <v>971</v>
      </c>
      <c r="E3319" s="8" t="str">
        <f t="shared" si="4606"/>
        <v>3319 GPLP-IS</v>
      </c>
      <c r="G3319" t="s">
        <v>332</v>
      </c>
      <c r="H3319" s="12"/>
      <c r="I3319" s="60"/>
      <c r="J3319" s="79"/>
      <c r="K3319" s="79"/>
      <c r="L3319" s="79"/>
      <c r="M3319" s="79"/>
      <c r="N3319" s="79"/>
      <c r="O3319" s="79"/>
      <c r="P3319" s="79"/>
      <c r="R3319" s="15"/>
      <c r="S3319" s="175" t="str">
        <f t="shared" ref="S3319" si="4722">S3266</f>
        <v>S$13</v>
      </c>
      <c r="T3319" s="175" t="str">
        <f t="shared" ref="T3319:AX3319" si="4723">T3266</f>
        <v>T$13</v>
      </c>
      <c r="U3319" s="175" t="str">
        <f t="shared" si="4723"/>
        <v>U$13</v>
      </c>
      <c r="V3319" s="175" t="str">
        <f t="shared" si="4723"/>
        <v>V$13</v>
      </c>
      <c r="W3319" s="175" t="str">
        <f t="shared" si="4723"/>
        <v>W$13</v>
      </c>
      <c r="X3319" s="175" t="str">
        <f t="shared" si="4723"/>
        <v>X$13</v>
      </c>
      <c r="Y3319" s="175" t="str">
        <f t="shared" si="4723"/>
        <v>Y$13</v>
      </c>
      <c r="Z3319" s="175" t="str">
        <f t="shared" si="4723"/>
        <v>Z$13</v>
      </c>
      <c r="AA3319" s="175" t="str">
        <f t="shared" si="4723"/>
        <v>AA$13</v>
      </c>
      <c r="AB3319" s="175" t="str">
        <f t="shared" si="4723"/>
        <v>AB$13</v>
      </c>
      <c r="AC3319" s="175" t="str">
        <f t="shared" si="4723"/>
        <v>AC$13</v>
      </c>
      <c r="AD3319" s="175" t="str">
        <f t="shared" si="4723"/>
        <v>AD$13</v>
      </c>
      <c r="AE3319" s="175" t="str">
        <f t="shared" si="4723"/>
        <v>AE$13</v>
      </c>
      <c r="AF3319" s="175" t="str">
        <f t="shared" si="4723"/>
        <v>AF$13</v>
      </c>
      <c r="AG3319" s="175" t="str">
        <f t="shared" si="4723"/>
        <v>AG$13</v>
      </c>
      <c r="AH3319" s="175" t="str">
        <f t="shared" si="4723"/>
        <v>AH$13</v>
      </c>
      <c r="AI3319" s="175" t="str">
        <f t="shared" si="4723"/>
        <v>AI$13</v>
      </c>
      <c r="AJ3319" s="175" t="str">
        <f t="shared" si="4723"/>
        <v>AJ$13</v>
      </c>
      <c r="AK3319" s="175" t="str">
        <f t="shared" si="4723"/>
        <v>AK$13</v>
      </c>
      <c r="AL3319" s="175" t="str">
        <f t="shared" si="4723"/>
        <v>AL$13</v>
      </c>
      <c r="AM3319" s="175" t="str">
        <f t="shared" si="4723"/>
        <v>AM$13</v>
      </c>
      <c r="AN3319" s="175" t="str">
        <f t="shared" si="4723"/>
        <v>AN$13</v>
      </c>
      <c r="AO3319" s="175" t="str">
        <f t="shared" si="4723"/>
        <v>AO$13</v>
      </c>
      <c r="AP3319" s="175" t="str">
        <f t="shared" si="4723"/>
        <v>AP$13</v>
      </c>
      <c r="AQ3319" s="175" t="str">
        <f t="shared" si="4723"/>
        <v>AQ$13</v>
      </c>
      <c r="AR3319" s="175" t="str">
        <f t="shared" si="4723"/>
        <v>AR$13</v>
      </c>
      <c r="AS3319" s="175" t="str">
        <f t="shared" si="4723"/>
        <v>AS$13</v>
      </c>
      <c r="AT3319" s="175" t="str">
        <f t="shared" si="4723"/>
        <v>AT$13</v>
      </c>
      <c r="AU3319" s="175" t="str">
        <f t="shared" si="4723"/>
        <v>AU$13</v>
      </c>
      <c r="AV3319" s="175" t="str">
        <f t="shared" si="4723"/>
        <v>AV$13</v>
      </c>
      <c r="AW3319" s="175" t="str">
        <f t="shared" si="4723"/>
        <v>AW$13</v>
      </c>
      <c r="AX3319" s="175" t="str">
        <f t="shared" si="4723"/>
        <v>AX$13</v>
      </c>
      <c r="AY3319" s="175" t="str">
        <f t="shared" ref="AY3319:CD3319" si="4724">AY3266</f>
        <v>AY$13</v>
      </c>
      <c r="AZ3319" s="175" t="str">
        <f t="shared" si="4724"/>
        <v>AZ$13</v>
      </c>
      <c r="BA3319" s="175" t="str">
        <f t="shared" si="4724"/>
        <v>BA$13</v>
      </c>
      <c r="BB3319" s="175" t="str">
        <f t="shared" si="4724"/>
        <v>BB$13</v>
      </c>
      <c r="BC3319" s="175" t="str">
        <f t="shared" si="4724"/>
        <v>BC$13</v>
      </c>
      <c r="BD3319" s="175" t="str">
        <f t="shared" si="4724"/>
        <v>BD$13</v>
      </c>
      <c r="BE3319" s="175" t="str">
        <f t="shared" si="4724"/>
        <v>BE$13</v>
      </c>
      <c r="BF3319" s="175" t="str">
        <f t="shared" si="4724"/>
        <v>BF$13</v>
      </c>
      <c r="BG3319" s="175" t="str">
        <f t="shared" si="4724"/>
        <v>BG$13</v>
      </c>
      <c r="BH3319" s="175" t="str">
        <f t="shared" si="4724"/>
        <v>BH$13</v>
      </c>
      <c r="BI3319" s="175" t="str">
        <f t="shared" si="4724"/>
        <v>BI$13</v>
      </c>
      <c r="BJ3319" s="175" t="str">
        <f t="shared" si="4724"/>
        <v>BJ$13</v>
      </c>
      <c r="BK3319" s="175" t="str">
        <f t="shared" si="4724"/>
        <v>BK$13</v>
      </c>
      <c r="BL3319" s="175" t="str">
        <f t="shared" si="4724"/>
        <v>BL$13</v>
      </c>
      <c r="BM3319" s="175" t="str">
        <f t="shared" si="4724"/>
        <v>BM$13</v>
      </c>
      <c r="BN3319" s="175" t="str">
        <f t="shared" si="4724"/>
        <v>BN$13</v>
      </c>
      <c r="BO3319" s="175" t="str">
        <f t="shared" si="4724"/>
        <v>BO$13</v>
      </c>
      <c r="BP3319" s="175" t="str">
        <f t="shared" si="4724"/>
        <v>BP$13</v>
      </c>
      <c r="BQ3319" s="175" t="str">
        <f t="shared" si="4724"/>
        <v>BQ$13</v>
      </c>
      <c r="BR3319" s="175" t="str">
        <f t="shared" si="4724"/>
        <v>BR$13</v>
      </c>
      <c r="BS3319" s="175" t="str">
        <f t="shared" si="4724"/>
        <v>BS$13</v>
      </c>
      <c r="BT3319" s="175" t="str">
        <f t="shared" si="4724"/>
        <v>BT$13</v>
      </c>
      <c r="BU3319" s="175" t="str">
        <f t="shared" si="4724"/>
        <v>BU$13</v>
      </c>
      <c r="BV3319" s="175" t="str">
        <f t="shared" si="4724"/>
        <v>BV$13</v>
      </c>
      <c r="BW3319" s="175" t="str">
        <f t="shared" si="4724"/>
        <v>BW$13</v>
      </c>
      <c r="BX3319" s="175" t="str">
        <f t="shared" si="4724"/>
        <v>BX$13</v>
      </c>
      <c r="BY3319" s="175" t="str">
        <f t="shared" si="4724"/>
        <v>BY$13</v>
      </c>
      <c r="BZ3319" s="175" t="str">
        <f t="shared" si="4724"/>
        <v>BZ$13</v>
      </c>
      <c r="CA3319" s="175" t="str">
        <f t="shared" si="4724"/>
        <v>CA$13</v>
      </c>
      <c r="CB3319" s="175" t="str">
        <f t="shared" si="4724"/>
        <v>CB$13</v>
      </c>
      <c r="CC3319" s="175" t="str">
        <f t="shared" si="4724"/>
        <v>CC$13</v>
      </c>
      <c r="CD3319" s="175" t="str">
        <f t="shared" si="4724"/>
        <v>CD$13</v>
      </c>
      <c r="CE3319" s="175" t="str">
        <f t="shared" ref="CE3319:CK3319" si="4725">CE3266</f>
        <v>CE$13</v>
      </c>
      <c r="CF3319" s="175" t="str">
        <f t="shared" si="4725"/>
        <v>CF$13</v>
      </c>
      <c r="CG3319" s="175" t="str">
        <f t="shared" si="4725"/>
        <v>CG$13</v>
      </c>
      <c r="CH3319" s="175" t="str">
        <f t="shared" si="4725"/>
        <v>CH$13</v>
      </c>
      <c r="CI3319" s="175" t="str">
        <f t="shared" si="4725"/>
        <v>CI$13</v>
      </c>
      <c r="CJ3319" s="175" t="str">
        <f t="shared" si="4725"/>
        <v>CJ$13</v>
      </c>
      <c r="CK3319" s="175" t="str">
        <f t="shared" si="4725"/>
        <v>CK$13</v>
      </c>
      <c r="CL3319" s="175" t="str">
        <f t="shared" ref="CL3319" si="4726">CL3266</f>
        <v>CL$13</v>
      </c>
    </row>
    <row r="3320" spans="2:90" x14ac:dyDescent="0.4">
      <c r="B3320" s="187" t="str">
        <f>SUBSTITUTE(TRIM(MID(B3271, SEARCH("-", B3271) + 1, LEN(B3271))),":","")</f>
        <v>IS driven</v>
      </c>
      <c r="D3320" t="s">
        <v>971</v>
      </c>
      <c r="E3320" s="8" t="str">
        <f t="shared" si="4606"/>
        <v>3320 GPLP-IS</v>
      </c>
      <c r="G3320" t="s">
        <v>332</v>
      </c>
      <c r="H3320" s="12"/>
      <c r="I3320" s="60"/>
      <c r="J3320" s="60"/>
      <c r="K3320" s="60"/>
      <c r="L3320" s="60"/>
      <c r="M3320" s="60"/>
      <c r="N3320" s="60"/>
      <c r="O3320" s="60"/>
      <c r="P3320" s="60"/>
      <c r="R3320" s="15"/>
      <c r="S3320" s="175">
        <f t="shared" ref="S3320" si="4727">S3267</f>
        <v>0</v>
      </c>
      <c r="T3320" s="175">
        <f t="shared" ref="T3320:AX3320" si="4728">T3267</f>
        <v>0</v>
      </c>
      <c r="U3320" s="175">
        <f t="shared" si="4728"/>
        <v>0</v>
      </c>
      <c r="V3320" s="175">
        <f t="shared" si="4728"/>
        <v>0</v>
      </c>
      <c r="W3320" s="175">
        <f t="shared" si="4728"/>
        <v>0</v>
      </c>
      <c r="X3320" s="175">
        <f t="shared" si="4728"/>
        <v>0</v>
      </c>
      <c r="Y3320" s="175">
        <f t="shared" si="4728"/>
        <v>0</v>
      </c>
      <c r="Z3320" s="175">
        <f t="shared" si="4728"/>
        <v>0</v>
      </c>
      <c r="AA3320" s="175">
        <f t="shared" si="4728"/>
        <v>0</v>
      </c>
      <c r="AB3320" s="175">
        <f t="shared" si="4728"/>
        <v>0</v>
      </c>
      <c r="AC3320" s="175">
        <f t="shared" si="4728"/>
        <v>0</v>
      </c>
      <c r="AD3320" s="175">
        <f t="shared" si="4728"/>
        <v>0</v>
      </c>
      <c r="AE3320" s="175">
        <f t="shared" si="4728"/>
        <v>0</v>
      </c>
      <c r="AF3320" s="175">
        <f t="shared" si="4728"/>
        <v>0</v>
      </c>
      <c r="AG3320" s="175">
        <f t="shared" si="4728"/>
        <v>0</v>
      </c>
      <c r="AH3320" s="175">
        <f t="shared" si="4728"/>
        <v>0</v>
      </c>
      <c r="AI3320" s="175">
        <f t="shared" si="4728"/>
        <v>0</v>
      </c>
      <c r="AJ3320" s="175">
        <f t="shared" si="4728"/>
        <v>0</v>
      </c>
      <c r="AK3320" s="175">
        <f t="shared" si="4728"/>
        <v>0</v>
      </c>
      <c r="AL3320" s="175">
        <f t="shared" si="4728"/>
        <v>0</v>
      </c>
      <c r="AM3320" s="175">
        <f t="shared" si="4728"/>
        <v>0</v>
      </c>
      <c r="AN3320" s="175">
        <f t="shared" si="4728"/>
        <v>0</v>
      </c>
      <c r="AO3320" s="175">
        <f t="shared" si="4728"/>
        <v>0</v>
      </c>
      <c r="AP3320" s="175">
        <f t="shared" si="4728"/>
        <v>0</v>
      </c>
      <c r="AQ3320" s="175">
        <f t="shared" si="4728"/>
        <v>0</v>
      </c>
      <c r="AR3320" s="175">
        <f t="shared" si="4728"/>
        <v>0</v>
      </c>
      <c r="AS3320" s="175">
        <f t="shared" si="4728"/>
        <v>0</v>
      </c>
      <c r="AT3320" s="175">
        <f t="shared" si="4728"/>
        <v>0</v>
      </c>
      <c r="AU3320" s="175">
        <f t="shared" si="4728"/>
        <v>0</v>
      </c>
      <c r="AV3320" s="175">
        <f t="shared" si="4728"/>
        <v>0</v>
      </c>
      <c r="AW3320" s="175">
        <f t="shared" si="4728"/>
        <v>0</v>
      </c>
      <c r="AX3320" s="175">
        <f t="shared" si="4728"/>
        <v>0</v>
      </c>
      <c r="AY3320" s="175">
        <f t="shared" ref="AY3320:CD3320" si="4729">AY3267</f>
        <v>0</v>
      </c>
      <c r="AZ3320" s="175">
        <f t="shared" si="4729"/>
        <v>0</v>
      </c>
      <c r="BA3320" s="175">
        <f t="shared" si="4729"/>
        <v>0</v>
      </c>
      <c r="BB3320" s="175">
        <f t="shared" si="4729"/>
        <v>0</v>
      </c>
      <c r="BC3320" s="175">
        <f t="shared" si="4729"/>
        <v>0</v>
      </c>
      <c r="BD3320" s="175">
        <f t="shared" si="4729"/>
        <v>0</v>
      </c>
      <c r="BE3320" s="175">
        <f t="shared" si="4729"/>
        <v>0</v>
      </c>
      <c r="BF3320" s="175">
        <f t="shared" si="4729"/>
        <v>0</v>
      </c>
      <c r="BG3320" s="175">
        <f t="shared" si="4729"/>
        <v>0</v>
      </c>
      <c r="BH3320" s="175">
        <f t="shared" si="4729"/>
        <v>0</v>
      </c>
      <c r="BI3320" s="175">
        <f t="shared" si="4729"/>
        <v>0</v>
      </c>
      <c r="BJ3320" s="175">
        <f t="shared" si="4729"/>
        <v>0</v>
      </c>
      <c r="BK3320" s="175">
        <f t="shared" si="4729"/>
        <v>0</v>
      </c>
      <c r="BL3320" s="175">
        <f t="shared" si="4729"/>
        <v>0</v>
      </c>
      <c r="BM3320" s="175">
        <f t="shared" si="4729"/>
        <v>0</v>
      </c>
      <c r="BN3320" s="175">
        <f t="shared" si="4729"/>
        <v>0</v>
      </c>
      <c r="BO3320" s="175">
        <f t="shared" si="4729"/>
        <v>0</v>
      </c>
      <c r="BP3320" s="175">
        <f t="shared" si="4729"/>
        <v>0</v>
      </c>
      <c r="BQ3320" s="175">
        <f t="shared" si="4729"/>
        <v>0</v>
      </c>
      <c r="BR3320" s="175">
        <f t="shared" si="4729"/>
        <v>0</v>
      </c>
      <c r="BS3320" s="175">
        <f t="shared" si="4729"/>
        <v>0</v>
      </c>
      <c r="BT3320" s="175">
        <f t="shared" si="4729"/>
        <v>0</v>
      </c>
      <c r="BU3320" s="175">
        <f t="shared" si="4729"/>
        <v>0</v>
      </c>
      <c r="BV3320" s="175">
        <f t="shared" si="4729"/>
        <v>0</v>
      </c>
      <c r="BW3320" s="175">
        <f t="shared" si="4729"/>
        <v>0</v>
      </c>
      <c r="BX3320" s="175">
        <f t="shared" si="4729"/>
        <v>0</v>
      </c>
      <c r="BY3320" s="175">
        <f t="shared" si="4729"/>
        <v>0</v>
      </c>
      <c r="BZ3320" s="175">
        <f t="shared" si="4729"/>
        <v>0</v>
      </c>
      <c r="CA3320" s="175">
        <f t="shared" si="4729"/>
        <v>0</v>
      </c>
      <c r="CB3320" s="175">
        <f t="shared" si="4729"/>
        <v>0</v>
      </c>
      <c r="CC3320" s="175">
        <f t="shared" si="4729"/>
        <v>0</v>
      </c>
      <c r="CD3320" s="175">
        <f t="shared" si="4729"/>
        <v>0</v>
      </c>
      <c r="CE3320" s="175">
        <f t="shared" ref="CE3320:CK3320" si="4730">CE3267</f>
        <v>0</v>
      </c>
      <c r="CF3320" s="175">
        <f t="shared" si="4730"/>
        <v>0</v>
      </c>
      <c r="CG3320" s="175">
        <f t="shared" si="4730"/>
        <v>0</v>
      </c>
      <c r="CH3320" s="175">
        <f t="shared" si="4730"/>
        <v>0</v>
      </c>
      <c r="CI3320" s="175">
        <f t="shared" si="4730"/>
        <v>0</v>
      </c>
      <c r="CJ3320" s="175">
        <f t="shared" si="4730"/>
        <v>0</v>
      </c>
      <c r="CK3320" s="175">
        <f t="shared" si="4730"/>
        <v>0</v>
      </c>
      <c r="CL3320" s="175">
        <f t="shared" ref="CL3320" si="4731">CL3267</f>
        <v>0</v>
      </c>
    </row>
    <row r="3321" spans="2:90" x14ac:dyDescent="0.4">
      <c r="B3321" s="132" t="str">
        <f>B3260</f>
        <v>Secondary revenue driver</v>
      </c>
      <c r="D3321" t="s">
        <v>971</v>
      </c>
      <c r="E3321" s="8" t="str">
        <f t="shared" si="4606"/>
        <v>3321 GPLP-IS</v>
      </c>
      <c r="G3321" t="s">
        <v>332</v>
      </c>
      <c r="H3321" s="12"/>
      <c r="I3321" s="60"/>
      <c r="J3321" s="60"/>
      <c r="K3321" s="60"/>
      <c r="L3321" s="60"/>
      <c r="M3321" s="60"/>
      <c r="N3321" s="60"/>
      <c r="O3321" s="60"/>
      <c r="P3321" s="60"/>
      <c r="R3321" s="15"/>
    </row>
    <row r="3322" spans="2:90" x14ac:dyDescent="0.4">
      <c r="B3322" s="132" t="str">
        <f>B3261</f>
        <v>Secondary volume driver</v>
      </c>
      <c r="D3322" t="s">
        <v>971</v>
      </c>
      <c r="E3322" s="8" t="str">
        <f t="shared" si="4606"/>
        <v>3322 GPLP-IS</v>
      </c>
      <c r="G3322" t="s">
        <v>332</v>
      </c>
      <c r="J3322" s="60"/>
      <c r="S3322" s="208" t="str">
        <f t="shared" ref="S3322" si="4732">ADDRESS(ROW(S3275),COLUMN(S3275),2)</f>
        <v>S$3275</v>
      </c>
      <c r="T3322" s="208" t="str">
        <f t="shared" ref="T3322:AX3322" si="4733">ADDRESS(ROW(T3275),COLUMN(T3275),2)</f>
        <v>T$3275</v>
      </c>
      <c r="U3322" s="208" t="str">
        <f t="shared" si="4733"/>
        <v>U$3275</v>
      </c>
      <c r="V3322" s="208" t="str">
        <f t="shared" si="4733"/>
        <v>V$3275</v>
      </c>
      <c r="W3322" s="208" t="str">
        <f t="shared" si="4733"/>
        <v>W$3275</v>
      </c>
      <c r="X3322" s="208" t="str">
        <f t="shared" si="4733"/>
        <v>X$3275</v>
      </c>
      <c r="Y3322" s="208" t="str">
        <f t="shared" si="4733"/>
        <v>Y$3275</v>
      </c>
      <c r="Z3322" s="208" t="str">
        <f t="shared" si="4733"/>
        <v>Z$3275</v>
      </c>
      <c r="AA3322" s="208" t="str">
        <f t="shared" si="4733"/>
        <v>AA$3275</v>
      </c>
      <c r="AB3322" s="208" t="str">
        <f t="shared" si="4733"/>
        <v>AB$3275</v>
      </c>
      <c r="AC3322" s="208" t="str">
        <f t="shared" si="4733"/>
        <v>AC$3275</v>
      </c>
      <c r="AD3322" s="208" t="str">
        <f t="shared" si="4733"/>
        <v>AD$3275</v>
      </c>
      <c r="AE3322" s="208" t="str">
        <f t="shared" si="4733"/>
        <v>AE$3275</v>
      </c>
      <c r="AF3322" s="208" t="str">
        <f t="shared" si="4733"/>
        <v>AF$3275</v>
      </c>
      <c r="AG3322" s="208" t="str">
        <f t="shared" si="4733"/>
        <v>AG$3275</v>
      </c>
      <c r="AH3322" s="208" t="str">
        <f t="shared" si="4733"/>
        <v>AH$3275</v>
      </c>
      <c r="AI3322" s="208" t="str">
        <f t="shared" si="4733"/>
        <v>AI$3275</v>
      </c>
      <c r="AJ3322" s="208" t="str">
        <f t="shared" si="4733"/>
        <v>AJ$3275</v>
      </c>
      <c r="AK3322" s="208" t="str">
        <f t="shared" si="4733"/>
        <v>AK$3275</v>
      </c>
      <c r="AL3322" s="208" t="str">
        <f t="shared" si="4733"/>
        <v>AL$3275</v>
      </c>
      <c r="AM3322" s="208" t="str">
        <f t="shared" si="4733"/>
        <v>AM$3275</v>
      </c>
      <c r="AN3322" s="208" t="str">
        <f t="shared" si="4733"/>
        <v>AN$3275</v>
      </c>
      <c r="AO3322" s="208" t="str">
        <f t="shared" si="4733"/>
        <v>AO$3275</v>
      </c>
      <c r="AP3322" s="208" t="str">
        <f t="shared" si="4733"/>
        <v>AP$3275</v>
      </c>
      <c r="AQ3322" s="208" t="str">
        <f t="shared" si="4733"/>
        <v>AQ$3275</v>
      </c>
      <c r="AR3322" s="208" t="str">
        <f t="shared" si="4733"/>
        <v>AR$3275</v>
      </c>
      <c r="AS3322" s="208" t="str">
        <f t="shared" si="4733"/>
        <v>AS$3275</v>
      </c>
      <c r="AT3322" s="208" t="str">
        <f t="shared" si="4733"/>
        <v>AT$3275</v>
      </c>
      <c r="AU3322" s="208" t="str">
        <f t="shared" si="4733"/>
        <v>AU$3275</v>
      </c>
      <c r="AV3322" s="208" t="str">
        <f t="shared" si="4733"/>
        <v>AV$3275</v>
      </c>
      <c r="AW3322" s="208" t="str">
        <f t="shared" si="4733"/>
        <v>AW$3275</v>
      </c>
      <c r="AX3322" s="208" t="str">
        <f t="shared" si="4733"/>
        <v>AX$3275</v>
      </c>
      <c r="AY3322" s="208" t="str">
        <f t="shared" ref="AY3322:CD3322" si="4734">ADDRESS(ROW(AY3275),COLUMN(AY3275),2)</f>
        <v>AY$3275</v>
      </c>
      <c r="AZ3322" s="208" t="str">
        <f t="shared" si="4734"/>
        <v>AZ$3275</v>
      </c>
      <c r="BA3322" s="208" t="str">
        <f t="shared" si="4734"/>
        <v>BA$3275</v>
      </c>
      <c r="BB3322" s="208" t="str">
        <f t="shared" si="4734"/>
        <v>BB$3275</v>
      </c>
      <c r="BC3322" s="208" t="str">
        <f t="shared" si="4734"/>
        <v>BC$3275</v>
      </c>
      <c r="BD3322" s="208" t="str">
        <f t="shared" si="4734"/>
        <v>BD$3275</v>
      </c>
      <c r="BE3322" s="208" t="str">
        <f t="shared" si="4734"/>
        <v>BE$3275</v>
      </c>
      <c r="BF3322" s="208" t="str">
        <f t="shared" si="4734"/>
        <v>BF$3275</v>
      </c>
      <c r="BG3322" s="208" t="str">
        <f t="shared" si="4734"/>
        <v>BG$3275</v>
      </c>
      <c r="BH3322" s="208" t="str">
        <f t="shared" si="4734"/>
        <v>BH$3275</v>
      </c>
      <c r="BI3322" s="208" t="str">
        <f t="shared" si="4734"/>
        <v>BI$3275</v>
      </c>
      <c r="BJ3322" s="208" t="str">
        <f t="shared" si="4734"/>
        <v>BJ$3275</v>
      </c>
      <c r="BK3322" s="208" t="str">
        <f t="shared" si="4734"/>
        <v>BK$3275</v>
      </c>
      <c r="BL3322" s="208" t="str">
        <f t="shared" si="4734"/>
        <v>BL$3275</v>
      </c>
      <c r="BM3322" s="208" t="str">
        <f t="shared" si="4734"/>
        <v>BM$3275</v>
      </c>
      <c r="BN3322" s="208" t="str">
        <f t="shared" si="4734"/>
        <v>BN$3275</v>
      </c>
      <c r="BO3322" s="208" t="str">
        <f t="shared" si="4734"/>
        <v>BO$3275</v>
      </c>
      <c r="BP3322" s="208" t="str">
        <f t="shared" si="4734"/>
        <v>BP$3275</v>
      </c>
      <c r="BQ3322" s="208" t="str">
        <f t="shared" si="4734"/>
        <v>BQ$3275</v>
      </c>
      <c r="BR3322" s="208" t="str">
        <f t="shared" si="4734"/>
        <v>BR$3275</v>
      </c>
      <c r="BS3322" s="208" t="str">
        <f t="shared" si="4734"/>
        <v>BS$3275</v>
      </c>
      <c r="BT3322" s="208" t="str">
        <f t="shared" si="4734"/>
        <v>BT$3275</v>
      </c>
      <c r="BU3322" s="208" t="str">
        <f t="shared" si="4734"/>
        <v>BU$3275</v>
      </c>
      <c r="BV3322" s="208" t="str">
        <f t="shared" si="4734"/>
        <v>BV$3275</v>
      </c>
      <c r="BW3322" s="208" t="str">
        <f t="shared" si="4734"/>
        <v>BW$3275</v>
      </c>
      <c r="BX3322" s="208" t="str">
        <f t="shared" si="4734"/>
        <v>BX$3275</v>
      </c>
      <c r="BY3322" s="208" t="str">
        <f t="shared" si="4734"/>
        <v>BY$3275</v>
      </c>
      <c r="BZ3322" s="208" t="str">
        <f t="shared" si="4734"/>
        <v>BZ$3275</v>
      </c>
      <c r="CA3322" s="208" t="str">
        <f t="shared" si="4734"/>
        <v>CA$3275</v>
      </c>
      <c r="CB3322" s="208" t="str">
        <f t="shared" si="4734"/>
        <v>CB$3275</v>
      </c>
      <c r="CC3322" s="208" t="str">
        <f t="shared" si="4734"/>
        <v>CC$3275</v>
      </c>
      <c r="CD3322" s="208" t="str">
        <f t="shared" si="4734"/>
        <v>CD$3275</v>
      </c>
      <c r="CE3322" s="208" t="str">
        <f t="shared" ref="CE3322:CK3322" si="4735">ADDRESS(ROW(CE3275),COLUMN(CE3275),2)</f>
        <v>CE$3275</v>
      </c>
      <c r="CF3322" s="208" t="str">
        <f t="shared" si="4735"/>
        <v>CF$3275</v>
      </c>
      <c r="CG3322" s="208" t="str">
        <f t="shared" si="4735"/>
        <v>CG$3275</v>
      </c>
      <c r="CH3322" s="208" t="str">
        <f t="shared" si="4735"/>
        <v>CH$3275</v>
      </c>
      <c r="CI3322" s="208" t="str">
        <f t="shared" si="4735"/>
        <v>CI$3275</v>
      </c>
      <c r="CJ3322" s="208" t="str">
        <f t="shared" si="4735"/>
        <v>CJ$3275</v>
      </c>
      <c r="CK3322" s="208" t="str">
        <f t="shared" si="4735"/>
        <v>CK$3275</v>
      </c>
      <c r="CL3322" s="208" t="str">
        <f t="shared" ref="CL3322" si="4736">ADDRESS(ROW(CL3275),COLUMN(CL3275),2)</f>
        <v>CL$3275</v>
      </c>
    </row>
    <row r="3323" spans="2:90" x14ac:dyDescent="0.4">
      <c r="S3323" s="208" t="str">
        <f t="shared" ref="S3323" si="4737">ADDRESS(ROW(S3274),COLUMN(S3274),2)</f>
        <v>S$3274</v>
      </c>
      <c r="T3323" s="208" t="str">
        <f t="shared" ref="T3323:AX3323" si="4738">ADDRESS(ROW(T3274),COLUMN(T3274),2)</f>
        <v>T$3274</v>
      </c>
      <c r="U3323" s="208" t="str">
        <f t="shared" si="4738"/>
        <v>U$3274</v>
      </c>
      <c r="V3323" s="208" t="str">
        <f t="shared" si="4738"/>
        <v>V$3274</v>
      </c>
      <c r="W3323" s="208" t="str">
        <f t="shared" si="4738"/>
        <v>W$3274</v>
      </c>
      <c r="X3323" s="208" t="str">
        <f t="shared" si="4738"/>
        <v>X$3274</v>
      </c>
      <c r="Y3323" s="208" t="str">
        <f t="shared" si="4738"/>
        <v>Y$3274</v>
      </c>
      <c r="Z3323" s="208" t="str">
        <f t="shared" si="4738"/>
        <v>Z$3274</v>
      </c>
      <c r="AA3323" s="208" t="str">
        <f t="shared" si="4738"/>
        <v>AA$3274</v>
      </c>
      <c r="AB3323" s="208" t="str">
        <f t="shared" si="4738"/>
        <v>AB$3274</v>
      </c>
      <c r="AC3323" s="208" t="str">
        <f t="shared" si="4738"/>
        <v>AC$3274</v>
      </c>
      <c r="AD3323" s="208" t="str">
        <f t="shared" si="4738"/>
        <v>AD$3274</v>
      </c>
      <c r="AE3323" s="208" t="str">
        <f t="shared" si="4738"/>
        <v>AE$3274</v>
      </c>
      <c r="AF3323" s="208" t="str">
        <f t="shared" si="4738"/>
        <v>AF$3274</v>
      </c>
      <c r="AG3323" s="208" t="str">
        <f t="shared" si="4738"/>
        <v>AG$3274</v>
      </c>
      <c r="AH3323" s="208" t="str">
        <f t="shared" si="4738"/>
        <v>AH$3274</v>
      </c>
      <c r="AI3323" s="208" t="str">
        <f t="shared" si="4738"/>
        <v>AI$3274</v>
      </c>
      <c r="AJ3323" s="208" t="str">
        <f t="shared" si="4738"/>
        <v>AJ$3274</v>
      </c>
      <c r="AK3323" s="208" t="str">
        <f t="shared" si="4738"/>
        <v>AK$3274</v>
      </c>
      <c r="AL3323" s="208" t="str">
        <f t="shared" si="4738"/>
        <v>AL$3274</v>
      </c>
      <c r="AM3323" s="208" t="str">
        <f t="shared" si="4738"/>
        <v>AM$3274</v>
      </c>
      <c r="AN3323" s="208" t="str">
        <f t="shared" si="4738"/>
        <v>AN$3274</v>
      </c>
      <c r="AO3323" s="208" t="str">
        <f t="shared" si="4738"/>
        <v>AO$3274</v>
      </c>
      <c r="AP3323" s="208" t="str">
        <f t="shared" si="4738"/>
        <v>AP$3274</v>
      </c>
      <c r="AQ3323" s="208" t="str">
        <f t="shared" si="4738"/>
        <v>AQ$3274</v>
      </c>
      <c r="AR3323" s="208" t="str">
        <f t="shared" si="4738"/>
        <v>AR$3274</v>
      </c>
      <c r="AS3323" s="208" t="str">
        <f t="shared" si="4738"/>
        <v>AS$3274</v>
      </c>
      <c r="AT3323" s="208" t="str">
        <f t="shared" si="4738"/>
        <v>AT$3274</v>
      </c>
      <c r="AU3323" s="208" t="str">
        <f t="shared" si="4738"/>
        <v>AU$3274</v>
      </c>
      <c r="AV3323" s="208" t="str">
        <f t="shared" si="4738"/>
        <v>AV$3274</v>
      </c>
      <c r="AW3323" s="208" t="str">
        <f t="shared" si="4738"/>
        <v>AW$3274</v>
      </c>
      <c r="AX3323" s="208" t="str">
        <f t="shared" si="4738"/>
        <v>AX$3274</v>
      </c>
      <c r="AY3323" s="208" t="str">
        <f t="shared" ref="AY3323:CD3323" si="4739">ADDRESS(ROW(AY3274),COLUMN(AY3274),2)</f>
        <v>AY$3274</v>
      </c>
      <c r="AZ3323" s="208" t="str">
        <f t="shared" si="4739"/>
        <v>AZ$3274</v>
      </c>
      <c r="BA3323" s="208" t="str">
        <f t="shared" si="4739"/>
        <v>BA$3274</v>
      </c>
      <c r="BB3323" s="208" t="str">
        <f t="shared" si="4739"/>
        <v>BB$3274</v>
      </c>
      <c r="BC3323" s="208" t="str">
        <f t="shared" si="4739"/>
        <v>BC$3274</v>
      </c>
      <c r="BD3323" s="208" t="str">
        <f t="shared" si="4739"/>
        <v>BD$3274</v>
      </c>
      <c r="BE3323" s="208" t="str">
        <f t="shared" si="4739"/>
        <v>BE$3274</v>
      </c>
      <c r="BF3323" s="208" t="str">
        <f t="shared" si="4739"/>
        <v>BF$3274</v>
      </c>
      <c r="BG3323" s="208" t="str">
        <f t="shared" si="4739"/>
        <v>BG$3274</v>
      </c>
      <c r="BH3323" s="208" t="str">
        <f t="shared" si="4739"/>
        <v>BH$3274</v>
      </c>
      <c r="BI3323" s="208" t="str">
        <f t="shared" si="4739"/>
        <v>BI$3274</v>
      </c>
      <c r="BJ3323" s="208" t="str">
        <f t="shared" si="4739"/>
        <v>BJ$3274</v>
      </c>
      <c r="BK3323" s="208" t="str">
        <f t="shared" si="4739"/>
        <v>BK$3274</v>
      </c>
      <c r="BL3323" s="208" t="str">
        <f t="shared" si="4739"/>
        <v>BL$3274</v>
      </c>
      <c r="BM3323" s="208" t="str">
        <f t="shared" si="4739"/>
        <v>BM$3274</v>
      </c>
      <c r="BN3323" s="208" t="str">
        <f t="shared" si="4739"/>
        <v>BN$3274</v>
      </c>
      <c r="BO3323" s="208" t="str">
        <f t="shared" si="4739"/>
        <v>BO$3274</v>
      </c>
      <c r="BP3323" s="208" t="str">
        <f t="shared" si="4739"/>
        <v>BP$3274</v>
      </c>
      <c r="BQ3323" s="208" t="str">
        <f t="shared" si="4739"/>
        <v>BQ$3274</v>
      </c>
      <c r="BR3323" s="208" t="str">
        <f t="shared" si="4739"/>
        <v>BR$3274</v>
      </c>
      <c r="BS3323" s="208" t="str">
        <f t="shared" si="4739"/>
        <v>BS$3274</v>
      </c>
      <c r="BT3323" s="208" t="str">
        <f t="shared" si="4739"/>
        <v>BT$3274</v>
      </c>
      <c r="BU3323" s="208" t="str">
        <f t="shared" si="4739"/>
        <v>BU$3274</v>
      </c>
      <c r="BV3323" s="208" t="str">
        <f t="shared" si="4739"/>
        <v>BV$3274</v>
      </c>
      <c r="BW3323" s="208" t="str">
        <f t="shared" si="4739"/>
        <v>BW$3274</v>
      </c>
      <c r="BX3323" s="208" t="str">
        <f t="shared" si="4739"/>
        <v>BX$3274</v>
      </c>
      <c r="BY3323" s="208" t="str">
        <f t="shared" si="4739"/>
        <v>BY$3274</v>
      </c>
      <c r="BZ3323" s="208" t="str">
        <f t="shared" si="4739"/>
        <v>BZ$3274</v>
      </c>
      <c r="CA3323" s="208" t="str">
        <f t="shared" si="4739"/>
        <v>CA$3274</v>
      </c>
      <c r="CB3323" s="208" t="str">
        <f t="shared" si="4739"/>
        <v>CB$3274</v>
      </c>
      <c r="CC3323" s="208" t="str">
        <f t="shared" si="4739"/>
        <v>CC$3274</v>
      </c>
      <c r="CD3323" s="208" t="str">
        <f t="shared" si="4739"/>
        <v>CD$3274</v>
      </c>
      <c r="CE3323" s="208" t="str">
        <f t="shared" ref="CE3323:CK3323" si="4740">ADDRESS(ROW(CE3274),COLUMN(CE3274),2)</f>
        <v>CE$3274</v>
      </c>
      <c r="CF3323" s="208" t="str">
        <f t="shared" si="4740"/>
        <v>CF$3274</v>
      </c>
      <c r="CG3323" s="208" t="str">
        <f t="shared" si="4740"/>
        <v>CG$3274</v>
      </c>
      <c r="CH3323" s="208" t="str">
        <f t="shared" si="4740"/>
        <v>CH$3274</v>
      </c>
      <c r="CI3323" s="208" t="str">
        <f t="shared" si="4740"/>
        <v>CI$3274</v>
      </c>
      <c r="CJ3323" s="208" t="str">
        <f t="shared" si="4740"/>
        <v>CJ$3274</v>
      </c>
      <c r="CK3323" s="208" t="str">
        <f t="shared" si="4740"/>
        <v>CK$3274</v>
      </c>
      <c r="CL3323" s="208" t="str">
        <f t="shared" ref="CL3323" si="4741">ADDRESS(ROW(CL3274),COLUMN(CL3274),2)</f>
        <v>CL$3274</v>
      </c>
    </row>
    <row r="3333" spans="2:90" x14ac:dyDescent="0.4">
      <c r="B3333" s="171" t="s">
        <v>490</v>
      </c>
      <c r="E3333" s="8"/>
      <c r="H3333" s="170"/>
      <c r="I3333" s="172"/>
      <c r="J3333" s="172"/>
      <c r="K3333" s="193"/>
      <c r="L3333" s="193"/>
      <c r="M3333" s="193"/>
      <c r="N3333" s="193"/>
      <c r="O3333" s="193"/>
      <c r="P3333" s="193"/>
      <c r="R3333" s="194"/>
      <c r="S3333" s="170"/>
      <c r="T3333" s="170"/>
      <c r="U3333" s="170"/>
      <c r="V3333" s="170"/>
      <c r="W3333" s="170"/>
      <c r="X3333" s="170"/>
      <c r="Y3333" s="170"/>
      <c r="Z3333" s="170"/>
      <c r="AA3333" s="170"/>
      <c r="AB3333" s="170"/>
      <c r="AC3333" s="170"/>
      <c r="AD3333" s="170"/>
      <c r="AE3333" s="170"/>
      <c r="AF3333" s="170"/>
      <c r="AG3333" s="170"/>
      <c r="AH3333" s="170"/>
      <c r="AI3333" s="170"/>
      <c r="AJ3333" s="170"/>
      <c r="AK3333" s="170"/>
      <c r="AL3333" s="170"/>
      <c r="AM3333" s="170"/>
      <c r="AN3333" s="170"/>
      <c r="AO3333" s="170"/>
      <c r="AP3333" s="170"/>
      <c r="AQ3333" s="170"/>
      <c r="AR3333" s="170"/>
      <c r="AS3333" s="170"/>
      <c r="AT3333" s="170"/>
      <c r="AU3333" s="170"/>
      <c r="AV3333" s="170"/>
      <c r="AW3333" s="170"/>
      <c r="AX3333" s="170"/>
      <c r="AY3333" s="170"/>
      <c r="AZ3333" s="170"/>
      <c r="BA3333" s="170"/>
      <c r="BB3333" s="170"/>
      <c r="BC3333" s="170"/>
      <c r="BD3333" s="170"/>
      <c r="BE3333" s="170"/>
      <c r="BF3333" s="170"/>
      <c r="BG3333" s="170"/>
      <c r="BH3333" s="170"/>
      <c r="BI3333" s="170"/>
      <c r="BJ3333" s="170"/>
      <c r="BK3333" s="170"/>
      <c r="BL3333" s="170"/>
      <c r="BM3333" s="170"/>
      <c r="BN3333" s="170"/>
      <c r="BO3333" s="170"/>
      <c r="BP3333" s="170"/>
      <c r="BQ3333" s="170"/>
      <c r="BR3333" s="170"/>
      <c r="BS3333" s="170"/>
      <c r="BT3333" s="170"/>
      <c r="BU3333" s="170"/>
      <c r="BV3333" s="170"/>
      <c r="BW3333" s="170"/>
      <c r="BX3333" s="170"/>
      <c r="BY3333" s="170"/>
      <c r="BZ3333" s="170"/>
      <c r="CA3333" s="170"/>
      <c r="CB3333" s="170"/>
      <c r="CC3333" s="170"/>
      <c r="CD3333" s="170"/>
      <c r="CE3333" s="170"/>
      <c r="CF3333" s="170"/>
      <c r="CG3333" s="170"/>
      <c r="CH3333" s="170"/>
      <c r="CI3333" s="170"/>
      <c r="CJ3333" s="170"/>
      <c r="CK3333" s="170"/>
      <c r="CL3333" s="170"/>
    </row>
    <row r="3334" spans="2:90" x14ac:dyDescent="0.4">
      <c r="B3334" s="171" t="s">
        <v>492</v>
      </c>
      <c r="E3334" s="8"/>
      <c r="H3334" s="170"/>
      <c r="I3334" s="172"/>
      <c r="J3334" s="172"/>
      <c r="K3334" s="193"/>
      <c r="L3334" s="193"/>
      <c r="M3334" s="193"/>
      <c r="N3334" s="193"/>
      <c r="O3334" s="193"/>
      <c r="P3334" s="193"/>
      <c r="R3334" s="194"/>
      <c r="S3334" s="170"/>
      <c r="T3334" s="170"/>
      <c r="U3334" s="170"/>
      <c r="V3334" s="170"/>
      <c r="W3334" s="170"/>
      <c r="X3334" s="170"/>
      <c r="Y3334" s="170"/>
      <c r="Z3334" s="170"/>
      <c r="AA3334" s="170"/>
      <c r="AB3334" s="170"/>
      <c r="AC3334" s="170"/>
      <c r="AD3334" s="170"/>
      <c r="AE3334" s="170"/>
      <c r="AF3334" s="170"/>
      <c r="AG3334" s="170"/>
      <c r="AH3334" s="170"/>
      <c r="AI3334" s="170"/>
      <c r="AJ3334" s="170"/>
      <c r="AK3334" s="170"/>
      <c r="AL3334" s="170"/>
      <c r="AM3334" s="170"/>
      <c r="AN3334" s="170"/>
      <c r="AO3334" s="170"/>
      <c r="AP3334" s="170"/>
      <c r="AQ3334" s="170"/>
      <c r="AR3334" s="170"/>
      <c r="AS3334" s="170"/>
      <c r="AT3334" s="170"/>
      <c r="AU3334" s="170"/>
      <c r="AV3334" s="170"/>
      <c r="AW3334" s="170"/>
      <c r="AX3334" s="170"/>
      <c r="AY3334" s="170"/>
      <c r="AZ3334" s="170"/>
      <c r="BA3334" s="170"/>
      <c r="BB3334" s="170"/>
      <c r="BC3334" s="170"/>
      <c r="BD3334" s="170"/>
      <c r="BE3334" s="170"/>
      <c r="BF3334" s="170"/>
      <c r="BG3334" s="170"/>
      <c r="BH3334" s="170"/>
      <c r="BI3334" s="170"/>
      <c r="BJ3334" s="170"/>
      <c r="BK3334" s="170"/>
      <c r="BL3334" s="170"/>
      <c r="BM3334" s="170"/>
      <c r="BN3334" s="170"/>
      <c r="BO3334" s="170"/>
      <c r="BP3334" s="170"/>
      <c r="BQ3334" s="170"/>
      <c r="BR3334" s="170"/>
      <c r="BS3334" s="170"/>
      <c r="BT3334" s="170"/>
      <c r="BU3334" s="170"/>
      <c r="BV3334" s="170"/>
      <c r="BW3334" s="170"/>
      <c r="BX3334" s="170"/>
      <c r="BY3334" s="170"/>
      <c r="BZ3334" s="170"/>
      <c r="CA3334" s="170"/>
      <c r="CB3334" s="170"/>
      <c r="CC3334" s="170"/>
      <c r="CD3334" s="170"/>
      <c r="CE3334" s="170"/>
      <c r="CF3334" s="170"/>
      <c r="CG3334" s="170"/>
      <c r="CH3334" s="170"/>
      <c r="CI3334" s="170"/>
      <c r="CJ3334" s="170"/>
      <c r="CK3334" s="170"/>
      <c r="CL3334" s="170"/>
    </row>
    <row r="3335" spans="2:90" x14ac:dyDescent="0.4">
      <c r="B3335" s="171" t="s">
        <v>461</v>
      </c>
      <c r="E3335" s="8"/>
      <c r="H3335" s="170"/>
      <c r="I3335" s="172"/>
      <c r="J3335" s="172"/>
      <c r="K3335" s="193"/>
      <c r="L3335" s="193"/>
      <c r="M3335" s="193"/>
      <c r="N3335" s="193"/>
      <c r="O3335" s="193"/>
      <c r="P3335" s="193"/>
      <c r="R3335" s="194"/>
      <c r="S3335" s="195" t="str">
        <f t="shared" ref="S3335:CD3335" si="4742">S$16</f>
        <v>S$12</v>
      </c>
      <c r="T3335" s="195" t="str">
        <f t="shared" si="4742"/>
        <v>T$12</v>
      </c>
      <c r="U3335" s="195" t="str">
        <f t="shared" si="4742"/>
        <v>U$12</v>
      </c>
      <c r="V3335" s="195" t="str">
        <f t="shared" si="4742"/>
        <v>V$12</v>
      </c>
      <c r="W3335" s="195" t="str">
        <f t="shared" si="4742"/>
        <v>W$12</v>
      </c>
      <c r="X3335" s="195" t="str">
        <f t="shared" si="4742"/>
        <v>X$12</v>
      </c>
      <c r="Y3335" s="195" t="str">
        <f t="shared" si="4742"/>
        <v>Y$12</v>
      </c>
      <c r="Z3335" s="195" t="str">
        <f t="shared" si="4742"/>
        <v>Z$12</v>
      </c>
      <c r="AA3335" s="195" t="str">
        <f t="shared" si="4742"/>
        <v>AA$12</v>
      </c>
      <c r="AB3335" s="195" t="str">
        <f t="shared" si="4742"/>
        <v>AB$12</v>
      </c>
      <c r="AC3335" s="195" t="str">
        <f t="shared" si="4742"/>
        <v>AC$12</v>
      </c>
      <c r="AD3335" s="195" t="str">
        <f t="shared" si="4742"/>
        <v>AD$12</v>
      </c>
      <c r="AE3335" s="195" t="str">
        <f t="shared" si="4742"/>
        <v>AE$12</v>
      </c>
      <c r="AF3335" s="195" t="str">
        <f t="shared" si="4742"/>
        <v>AF$12</v>
      </c>
      <c r="AG3335" s="195" t="str">
        <f t="shared" si="4742"/>
        <v>AG$12</v>
      </c>
      <c r="AH3335" s="195" t="str">
        <f t="shared" si="4742"/>
        <v>AH$12</v>
      </c>
      <c r="AI3335" s="195" t="str">
        <f t="shared" si="4742"/>
        <v>AI$12</v>
      </c>
      <c r="AJ3335" s="195" t="str">
        <f t="shared" si="4742"/>
        <v>AJ$12</v>
      </c>
      <c r="AK3335" s="195" t="str">
        <f t="shared" si="4742"/>
        <v>AK$12</v>
      </c>
      <c r="AL3335" s="195" t="str">
        <f t="shared" si="4742"/>
        <v>AL$12</v>
      </c>
      <c r="AM3335" s="195" t="str">
        <f t="shared" si="4742"/>
        <v>AM$12</v>
      </c>
      <c r="AN3335" s="195" t="str">
        <f t="shared" si="4742"/>
        <v>AN$12</v>
      </c>
      <c r="AO3335" s="195" t="str">
        <f t="shared" si="4742"/>
        <v>AO$12</v>
      </c>
      <c r="AP3335" s="195" t="str">
        <f t="shared" si="4742"/>
        <v>AP$12</v>
      </c>
      <c r="AQ3335" s="195" t="str">
        <f t="shared" si="4742"/>
        <v>AQ$12</v>
      </c>
      <c r="AR3335" s="195" t="str">
        <f t="shared" si="4742"/>
        <v>AR$12</v>
      </c>
      <c r="AS3335" s="195" t="str">
        <f t="shared" si="4742"/>
        <v>AS$12</v>
      </c>
      <c r="AT3335" s="195" t="str">
        <f t="shared" si="4742"/>
        <v>AT$12</v>
      </c>
      <c r="AU3335" s="195" t="str">
        <f t="shared" si="4742"/>
        <v>AU$12</v>
      </c>
      <c r="AV3335" s="195" t="str">
        <f t="shared" si="4742"/>
        <v>AV$12</v>
      </c>
      <c r="AW3335" s="195" t="str">
        <f t="shared" si="4742"/>
        <v>AW$12</v>
      </c>
      <c r="AX3335" s="195" t="str">
        <f t="shared" si="4742"/>
        <v>AX$12</v>
      </c>
      <c r="AY3335" s="195" t="str">
        <f t="shared" si="4742"/>
        <v>AY$12</v>
      </c>
      <c r="AZ3335" s="195" t="str">
        <f t="shared" si="4742"/>
        <v>AZ$12</v>
      </c>
      <c r="BA3335" s="195" t="str">
        <f t="shared" si="4742"/>
        <v>BA$12</v>
      </c>
      <c r="BB3335" s="195" t="str">
        <f t="shared" si="4742"/>
        <v>BB$12</v>
      </c>
      <c r="BC3335" s="195" t="str">
        <f t="shared" si="4742"/>
        <v>BC$12</v>
      </c>
      <c r="BD3335" s="195" t="str">
        <f t="shared" si="4742"/>
        <v>BD$12</v>
      </c>
      <c r="BE3335" s="195" t="str">
        <f t="shared" si="4742"/>
        <v>BE$12</v>
      </c>
      <c r="BF3335" s="195" t="str">
        <f t="shared" si="4742"/>
        <v>BF$12</v>
      </c>
      <c r="BG3335" s="195" t="str">
        <f t="shared" si="4742"/>
        <v>BG$12</v>
      </c>
      <c r="BH3335" s="195" t="str">
        <f t="shared" si="4742"/>
        <v>BH$12</v>
      </c>
      <c r="BI3335" s="195" t="str">
        <f t="shared" si="4742"/>
        <v>BI$12</v>
      </c>
      <c r="BJ3335" s="195" t="str">
        <f t="shared" si="4742"/>
        <v>BJ$12</v>
      </c>
      <c r="BK3335" s="195" t="str">
        <f t="shared" si="4742"/>
        <v>BK$12</v>
      </c>
      <c r="BL3335" s="195" t="str">
        <f t="shared" si="4742"/>
        <v>BL$12</v>
      </c>
      <c r="BM3335" s="195" t="str">
        <f t="shared" si="4742"/>
        <v>BM$12</v>
      </c>
      <c r="BN3335" s="195" t="str">
        <f t="shared" si="4742"/>
        <v>BN$12</v>
      </c>
      <c r="BO3335" s="195" t="str">
        <f t="shared" si="4742"/>
        <v>BO$12</v>
      </c>
      <c r="BP3335" s="195" t="str">
        <f t="shared" si="4742"/>
        <v>BP$12</v>
      </c>
      <c r="BQ3335" s="195" t="str">
        <f t="shared" si="4742"/>
        <v>BQ$12</v>
      </c>
      <c r="BR3335" s="195" t="str">
        <f t="shared" si="4742"/>
        <v>BR$12</v>
      </c>
      <c r="BS3335" s="195" t="str">
        <f t="shared" si="4742"/>
        <v>BS$12</v>
      </c>
      <c r="BT3335" s="195" t="str">
        <f t="shared" si="4742"/>
        <v>BT$12</v>
      </c>
      <c r="BU3335" s="195" t="str">
        <f t="shared" si="4742"/>
        <v>BU$12</v>
      </c>
      <c r="BV3335" s="195" t="str">
        <f t="shared" si="4742"/>
        <v>BV$12</v>
      </c>
      <c r="BW3335" s="195" t="str">
        <f t="shared" si="4742"/>
        <v>BW$12</v>
      </c>
      <c r="BX3335" s="195" t="str">
        <f t="shared" si="4742"/>
        <v>BX$12</v>
      </c>
      <c r="BY3335" s="195" t="str">
        <f t="shared" si="4742"/>
        <v>BY$12</v>
      </c>
      <c r="BZ3335" s="195" t="str">
        <f t="shared" si="4742"/>
        <v>BZ$12</v>
      </c>
      <c r="CA3335" s="195" t="str">
        <f t="shared" si="4742"/>
        <v>CA$12</v>
      </c>
      <c r="CB3335" s="195" t="str">
        <f t="shared" si="4742"/>
        <v>CB$12</v>
      </c>
      <c r="CC3335" s="195" t="str">
        <f t="shared" si="4742"/>
        <v>CC$12</v>
      </c>
      <c r="CD3335" s="195" t="str">
        <f t="shared" si="4742"/>
        <v>CD$12</v>
      </c>
      <c r="CE3335" s="195" t="str">
        <f t="shared" ref="CE3335:CL3335" si="4743">CE$16</f>
        <v>CE$12</v>
      </c>
      <c r="CF3335" s="195" t="str">
        <f t="shared" si="4743"/>
        <v>CF$12</v>
      </c>
      <c r="CG3335" s="195" t="str">
        <f t="shared" si="4743"/>
        <v>CG$12</v>
      </c>
      <c r="CH3335" s="195" t="str">
        <f t="shared" si="4743"/>
        <v>CH$12</v>
      </c>
      <c r="CI3335" s="195" t="str">
        <f t="shared" si="4743"/>
        <v>CI$12</v>
      </c>
      <c r="CJ3335" s="195" t="str">
        <f t="shared" si="4743"/>
        <v>CJ$12</v>
      </c>
      <c r="CK3335" s="195" t="str">
        <f t="shared" si="4743"/>
        <v>CK$12</v>
      </c>
      <c r="CL3335" s="195" t="str">
        <f t="shared" si="4743"/>
        <v>CL$12</v>
      </c>
    </row>
    <row r="3336" spans="2:90" x14ac:dyDescent="0.4">
      <c r="B3336" s="171" t="s">
        <v>462</v>
      </c>
      <c r="E3336" s="8"/>
      <c r="H3336" s="196"/>
      <c r="I3336" s="197"/>
      <c r="J3336" s="197"/>
      <c r="K3336" s="198"/>
      <c r="L3336" s="198"/>
      <c r="M3336" s="198"/>
      <c r="N3336" s="198"/>
      <c r="O3336" s="198"/>
      <c r="P3336" s="198"/>
      <c r="R3336" s="198"/>
      <c r="S3336" s="195" t="str">
        <f t="shared" ref="S3336:CD3336" si="4744">S$17</f>
        <v>S$13</v>
      </c>
      <c r="T3336" s="195" t="str">
        <f t="shared" si="4744"/>
        <v>T$13</v>
      </c>
      <c r="U3336" s="195" t="str">
        <f t="shared" si="4744"/>
        <v>U$13</v>
      </c>
      <c r="V3336" s="195" t="str">
        <f t="shared" si="4744"/>
        <v>V$13</v>
      </c>
      <c r="W3336" s="195" t="str">
        <f t="shared" si="4744"/>
        <v>W$13</v>
      </c>
      <c r="X3336" s="195" t="str">
        <f t="shared" si="4744"/>
        <v>X$13</v>
      </c>
      <c r="Y3336" s="195" t="str">
        <f t="shared" si="4744"/>
        <v>Y$13</v>
      </c>
      <c r="Z3336" s="195" t="str">
        <f t="shared" si="4744"/>
        <v>Z$13</v>
      </c>
      <c r="AA3336" s="195" t="str">
        <f t="shared" si="4744"/>
        <v>AA$13</v>
      </c>
      <c r="AB3336" s="195" t="str">
        <f t="shared" si="4744"/>
        <v>AB$13</v>
      </c>
      <c r="AC3336" s="195" t="str">
        <f t="shared" si="4744"/>
        <v>AC$13</v>
      </c>
      <c r="AD3336" s="195" t="str">
        <f t="shared" si="4744"/>
        <v>AD$13</v>
      </c>
      <c r="AE3336" s="195" t="str">
        <f t="shared" si="4744"/>
        <v>AE$13</v>
      </c>
      <c r="AF3336" s="195" t="str">
        <f t="shared" si="4744"/>
        <v>AF$13</v>
      </c>
      <c r="AG3336" s="195" t="str">
        <f t="shared" si="4744"/>
        <v>AG$13</v>
      </c>
      <c r="AH3336" s="195" t="str">
        <f t="shared" si="4744"/>
        <v>AH$13</v>
      </c>
      <c r="AI3336" s="195" t="str">
        <f t="shared" si="4744"/>
        <v>AI$13</v>
      </c>
      <c r="AJ3336" s="195" t="str">
        <f t="shared" si="4744"/>
        <v>AJ$13</v>
      </c>
      <c r="AK3336" s="195" t="str">
        <f t="shared" si="4744"/>
        <v>AK$13</v>
      </c>
      <c r="AL3336" s="195" t="str">
        <f t="shared" si="4744"/>
        <v>AL$13</v>
      </c>
      <c r="AM3336" s="195" t="str">
        <f t="shared" si="4744"/>
        <v>AM$13</v>
      </c>
      <c r="AN3336" s="195" t="str">
        <f t="shared" si="4744"/>
        <v>AN$13</v>
      </c>
      <c r="AO3336" s="195" t="str">
        <f t="shared" si="4744"/>
        <v>AO$13</v>
      </c>
      <c r="AP3336" s="195" t="str">
        <f t="shared" si="4744"/>
        <v>AP$13</v>
      </c>
      <c r="AQ3336" s="195" t="str">
        <f t="shared" si="4744"/>
        <v>AQ$13</v>
      </c>
      <c r="AR3336" s="195" t="str">
        <f t="shared" si="4744"/>
        <v>AR$13</v>
      </c>
      <c r="AS3336" s="195" t="str">
        <f t="shared" si="4744"/>
        <v>AS$13</v>
      </c>
      <c r="AT3336" s="195" t="str">
        <f t="shared" si="4744"/>
        <v>AT$13</v>
      </c>
      <c r="AU3336" s="195" t="str">
        <f t="shared" si="4744"/>
        <v>AU$13</v>
      </c>
      <c r="AV3336" s="195" t="str">
        <f t="shared" si="4744"/>
        <v>AV$13</v>
      </c>
      <c r="AW3336" s="195" t="str">
        <f t="shared" si="4744"/>
        <v>AW$13</v>
      </c>
      <c r="AX3336" s="195" t="str">
        <f t="shared" si="4744"/>
        <v>AX$13</v>
      </c>
      <c r="AY3336" s="195" t="str">
        <f t="shared" si="4744"/>
        <v>AY$13</v>
      </c>
      <c r="AZ3336" s="195" t="str">
        <f t="shared" si="4744"/>
        <v>AZ$13</v>
      </c>
      <c r="BA3336" s="195" t="str">
        <f t="shared" si="4744"/>
        <v>BA$13</v>
      </c>
      <c r="BB3336" s="195" t="str">
        <f t="shared" si="4744"/>
        <v>BB$13</v>
      </c>
      <c r="BC3336" s="195" t="str">
        <f t="shared" si="4744"/>
        <v>BC$13</v>
      </c>
      <c r="BD3336" s="195" t="str">
        <f t="shared" si="4744"/>
        <v>BD$13</v>
      </c>
      <c r="BE3336" s="195" t="str">
        <f t="shared" si="4744"/>
        <v>BE$13</v>
      </c>
      <c r="BF3336" s="195" t="str">
        <f t="shared" si="4744"/>
        <v>BF$13</v>
      </c>
      <c r="BG3336" s="195" t="str">
        <f t="shared" si="4744"/>
        <v>BG$13</v>
      </c>
      <c r="BH3336" s="195" t="str">
        <f t="shared" si="4744"/>
        <v>BH$13</v>
      </c>
      <c r="BI3336" s="195" t="str">
        <f t="shared" si="4744"/>
        <v>BI$13</v>
      </c>
      <c r="BJ3336" s="195" t="str">
        <f t="shared" si="4744"/>
        <v>BJ$13</v>
      </c>
      <c r="BK3336" s="195" t="str">
        <f t="shared" si="4744"/>
        <v>BK$13</v>
      </c>
      <c r="BL3336" s="195" t="str">
        <f t="shared" si="4744"/>
        <v>BL$13</v>
      </c>
      <c r="BM3336" s="195" t="str">
        <f t="shared" si="4744"/>
        <v>BM$13</v>
      </c>
      <c r="BN3336" s="195" t="str">
        <f t="shared" si="4744"/>
        <v>BN$13</v>
      </c>
      <c r="BO3336" s="195" t="str">
        <f t="shared" si="4744"/>
        <v>BO$13</v>
      </c>
      <c r="BP3336" s="195" t="str">
        <f t="shared" si="4744"/>
        <v>BP$13</v>
      </c>
      <c r="BQ3336" s="195" t="str">
        <f t="shared" si="4744"/>
        <v>BQ$13</v>
      </c>
      <c r="BR3336" s="195" t="str">
        <f t="shared" si="4744"/>
        <v>BR$13</v>
      </c>
      <c r="BS3336" s="195" t="str">
        <f t="shared" si="4744"/>
        <v>BS$13</v>
      </c>
      <c r="BT3336" s="195" t="str">
        <f t="shared" si="4744"/>
        <v>BT$13</v>
      </c>
      <c r="BU3336" s="195" t="str">
        <f t="shared" si="4744"/>
        <v>BU$13</v>
      </c>
      <c r="BV3336" s="195" t="str">
        <f t="shared" si="4744"/>
        <v>BV$13</v>
      </c>
      <c r="BW3336" s="195" t="str">
        <f t="shared" si="4744"/>
        <v>BW$13</v>
      </c>
      <c r="BX3336" s="195" t="str">
        <f t="shared" si="4744"/>
        <v>BX$13</v>
      </c>
      <c r="BY3336" s="195" t="str">
        <f t="shared" si="4744"/>
        <v>BY$13</v>
      </c>
      <c r="BZ3336" s="195" t="str">
        <f t="shared" si="4744"/>
        <v>BZ$13</v>
      </c>
      <c r="CA3336" s="195" t="str">
        <f t="shared" si="4744"/>
        <v>CA$13</v>
      </c>
      <c r="CB3336" s="195" t="str">
        <f t="shared" si="4744"/>
        <v>CB$13</v>
      </c>
      <c r="CC3336" s="195" t="str">
        <f t="shared" si="4744"/>
        <v>CC$13</v>
      </c>
      <c r="CD3336" s="195" t="str">
        <f t="shared" si="4744"/>
        <v>CD$13</v>
      </c>
      <c r="CE3336" s="195" t="str">
        <f t="shared" ref="CE3336:CL3336" si="4745">CE$17</f>
        <v>CE$13</v>
      </c>
      <c r="CF3336" s="195" t="str">
        <f t="shared" si="4745"/>
        <v>CF$13</v>
      </c>
      <c r="CG3336" s="195" t="str">
        <f t="shared" si="4745"/>
        <v>CG$13</v>
      </c>
      <c r="CH3336" s="195" t="str">
        <f t="shared" si="4745"/>
        <v>CH$13</v>
      </c>
      <c r="CI3336" s="195" t="str">
        <f t="shared" si="4745"/>
        <v>CI$13</v>
      </c>
      <c r="CJ3336" s="195" t="str">
        <f t="shared" si="4745"/>
        <v>CJ$13</v>
      </c>
      <c r="CK3336" s="195" t="str">
        <f t="shared" si="4745"/>
        <v>CK$13</v>
      </c>
      <c r="CL3336" s="195" t="str">
        <f t="shared" si="4745"/>
        <v>CL$13</v>
      </c>
    </row>
    <row r="3337" spans="2:90" x14ac:dyDescent="0.4">
      <c r="B3337" s="171" t="s">
        <v>491</v>
      </c>
      <c r="E3337" s="8"/>
      <c r="H3337" s="196"/>
      <c r="I3337" s="197"/>
      <c r="J3337" s="197"/>
      <c r="K3337" s="198"/>
      <c r="L3337" s="198"/>
      <c r="M3337" s="198"/>
      <c r="N3337" s="198"/>
      <c r="O3337" s="198"/>
      <c r="P3337" s="198"/>
      <c r="R3337" s="198"/>
      <c r="S3337" s="186"/>
      <c r="T3337" s="186"/>
      <c r="U3337" s="186"/>
      <c r="V3337" s="186"/>
      <c r="W3337" s="186"/>
      <c r="X3337" s="186"/>
      <c r="Y3337" s="186"/>
      <c r="Z3337" s="186"/>
      <c r="AA3337" s="186"/>
      <c r="AB3337" s="186"/>
      <c r="AC3337" s="186"/>
      <c r="AD3337" s="186"/>
      <c r="AE3337" s="186"/>
      <c r="AF3337" s="186"/>
      <c r="AG3337" s="186"/>
      <c r="AH3337" s="186"/>
      <c r="AI3337" s="186"/>
      <c r="AJ3337" s="186"/>
      <c r="AK3337" s="186"/>
      <c r="AL3337" s="186"/>
      <c r="AM3337" s="186"/>
      <c r="AN3337" s="186"/>
      <c r="AO3337" s="186"/>
      <c r="AP3337" s="186"/>
      <c r="AQ3337" s="186"/>
      <c r="AR3337" s="186"/>
      <c r="AS3337" s="186"/>
      <c r="AT3337" s="186"/>
      <c r="AU3337" s="186"/>
      <c r="AV3337" s="186"/>
      <c r="AW3337" s="186"/>
      <c r="AX3337" s="186"/>
      <c r="AY3337" s="186"/>
      <c r="AZ3337" s="186"/>
      <c r="BA3337" s="186"/>
      <c r="BB3337" s="186"/>
      <c r="BC3337" s="186"/>
      <c r="BD3337" s="186"/>
      <c r="BE3337" s="186"/>
      <c r="BF3337" s="186"/>
      <c r="BG3337" s="186"/>
      <c r="BH3337" s="186"/>
      <c r="BI3337" s="186"/>
      <c r="BJ3337" s="186"/>
      <c r="BK3337" s="186"/>
      <c r="BL3337" s="186"/>
      <c r="BM3337" s="186"/>
      <c r="BN3337" s="186"/>
      <c r="BO3337" s="186"/>
      <c r="BP3337" s="186"/>
      <c r="BQ3337" s="186"/>
      <c r="BR3337" s="186"/>
      <c r="BS3337" s="186"/>
      <c r="BT3337" s="186"/>
      <c r="BU3337" s="186"/>
      <c r="BV3337" s="186"/>
      <c r="BW3337" s="186"/>
      <c r="BX3337" s="186"/>
      <c r="BY3337" s="186"/>
      <c r="BZ3337" s="186"/>
      <c r="CA3337" s="186"/>
      <c r="CB3337" s="186"/>
      <c r="CC3337" s="186"/>
      <c r="CD3337" s="186"/>
      <c r="CE3337" s="186"/>
      <c r="CF3337" s="186"/>
      <c r="CG3337" s="186"/>
      <c r="CH3337" s="186"/>
      <c r="CI3337" s="186"/>
      <c r="CJ3337" s="186"/>
      <c r="CK3337" s="186"/>
      <c r="CL3337" s="186"/>
    </row>
    <row r="3338" spans="2:90" x14ac:dyDescent="0.4">
      <c r="B3338" s="171" t="s">
        <v>505</v>
      </c>
      <c r="E3338" s="8"/>
      <c r="H3338" s="196"/>
      <c r="I3338" s="197"/>
      <c r="J3338" s="197"/>
      <c r="K3338" s="198"/>
      <c r="L3338" s="198"/>
      <c r="M3338" s="198"/>
      <c r="N3338" s="198"/>
      <c r="O3338" s="198"/>
      <c r="P3338" s="198"/>
      <c r="R3338" s="198"/>
      <c r="S3338" s="186"/>
      <c r="T3338" s="186"/>
      <c r="U3338" s="186"/>
      <c r="V3338" s="186"/>
      <c r="W3338" s="186"/>
      <c r="X3338" s="186"/>
      <c r="Y3338" s="186"/>
      <c r="Z3338" s="186"/>
      <c r="AA3338" s="186"/>
      <c r="AB3338" s="186"/>
      <c r="AC3338" s="186"/>
      <c r="AD3338" s="186"/>
      <c r="AE3338" s="186"/>
      <c r="AF3338" s="186"/>
      <c r="AG3338" s="186"/>
      <c r="AH3338" s="186"/>
      <c r="AI3338" s="186"/>
      <c r="AJ3338" s="186"/>
      <c r="AK3338" s="186"/>
      <c r="AL3338" s="186"/>
      <c r="AM3338" s="186"/>
      <c r="AN3338" s="186"/>
      <c r="AO3338" s="186"/>
      <c r="AP3338" s="186"/>
      <c r="AQ3338" s="186"/>
      <c r="AR3338" s="186"/>
      <c r="AS3338" s="186"/>
      <c r="AT3338" s="186"/>
      <c r="AU3338" s="186"/>
      <c r="AV3338" s="186"/>
      <c r="AW3338" s="186"/>
      <c r="AX3338" s="186"/>
      <c r="AY3338" s="186"/>
      <c r="AZ3338" s="186"/>
      <c r="BA3338" s="186"/>
      <c r="BB3338" s="186"/>
      <c r="BC3338" s="186"/>
      <c r="BD3338" s="186"/>
      <c r="BE3338" s="186"/>
      <c r="BF3338" s="186"/>
      <c r="BG3338" s="186"/>
      <c r="BH3338" s="186"/>
      <c r="BI3338" s="186"/>
      <c r="BJ3338" s="186"/>
      <c r="BK3338" s="186"/>
      <c r="BL3338" s="186"/>
      <c r="BM3338" s="186"/>
      <c r="BN3338" s="186"/>
      <c r="BO3338" s="186"/>
      <c r="BP3338" s="186"/>
      <c r="BQ3338" s="186"/>
      <c r="BR3338" s="186"/>
      <c r="BS3338" s="186"/>
      <c r="BT3338" s="186"/>
      <c r="BU3338" s="186"/>
      <c r="BV3338" s="186"/>
      <c r="BW3338" s="186"/>
      <c r="BX3338" s="186"/>
      <c r="BY3338" s="186"/>
      <c r="BZ3338" s="186"/>
      <c r="CA3338" s="186"/>
      <c r="CB3338" s="186"/>
      <c r="CC3338" s="186"/>
      <c r="CD3338" s="186"/>
      <c r="CE3338" s="186"/>
      <c r="CF3338" s="186"/>
      <c r="CG3338" s="186"/>
      <c r="CH3338" s="186"/>
      <c r="CI3338" s="186"/>
      <c r="CJ3338" s="186"/>
      <c r="CK3338" s="186"/>
      <c r="CL3338" s="186"/>
    </row>
    <row r="3339" spans="2:90" x14ac:dyDescent="0.4">
      <c r="B3339" s="171" t="s">
        <v>463</v>
      </c>
      <c r="E3339" s="8"/>
      <c r="H3339" s="196"/>
      <c r="I3339" s="197"/>
      <c r="J3339" s="197"/>
      <c r="K3339" s="198"/>
      <c r="L3339" s="198"/>
      <c r="M3339" s="198"/>
      <c r="N3339" s="198"/>
      <c r="O3339" s="198"/>
      <c r="P3339" s="198"/>
      <c r="R3339" s="198"/>
      <c r="S3339" s="186" t="str">
        <f t="shared" ref="S3339:CD3339" si="4746">S$18</f>
        <v>S$14</v>
      </c>
      <c r="T3339" s="186" t="str">
        <f t="shared" si="4746"/>
        <v>T$14</v>
      </c>
      <c r="U3339" s="186" t="str">
        <f t="shared" si="4746"/>
        <v>U$14</v>
      </c>
      <c r="V3339" s="186" t="str">
        <f t="shared" si="4746"/>
        <v>V$14</v>
      </c>
      <c r="W3339" s="186" t="str">
        <f t="shared" si="4746"/>
        <v>W$14</v>
      </c>
      <c r="X3339" s="186" t="str">
        <f t="shared" si="4746"/>
        <v>X$14</v>
      </c>
      <c r="Y3339" s="186" t="str">
        <f t="shared" si="4746"/>
        <v>Y$14</v>
      </c>
      <c r="Z3339" s="186" t="str">
        <f t="shared" si="4746"/>
        <v>Z$14</v>
      </c>
      <c r="AA3339" s="186" t="str">
        <f t="shared" si="4746"/>
        <v>AA$14</v>
      </c>
      <c r="AB3339" s="186" t="str">
        <f t="shared" si="4746"/>
        <v>AB$14</v>
      </c>
      <c r="AC3339" s="186" t="str">
        <f t="shared" si="4746"/>
        <v>AC$14</v>
      </c>
      <c r="AD3339" s="186" t="str">
        <f t="shared" si="4746"/>
        <v>AD$14</v>
      </c>
      <c r="AE3339" s="186" t="str">
        <f t="shared" si="4746"/>
        <v>AE$14</v>
      </c>
      <c r="AF3339" s="186" t="str">
        <f t="shared" si="4746"/>
        <v>AF$14</v>
      </c>
      <c r="AG3339" s="186" t="str">
        <f t="shared" si="4746"/>
        <v>AG$14</v>
      </c>
      <c r="AH3339" s="186" t="str">
        <f t="shared" si="4746"/>
        <v>AH$14</v>
      </c>
      <c r="AI3339" s="186" t="str">
        <f t="shared" si="4746"/>
        <v>AI$14</v>
      </c>
      <c r="AJ3339" s="186" t="str">
        <f t="shared" si="4746"/>
        <v>AJ$14</v>
      </c>
      <c r="AK3339" s="186" t="str">
        <f t="shared" si="4746"/>
        <v>AK$14</v>
      </c>
      <c r="AL3339" s="186" t="str">
        <f t="shared" si="4746"/>
        <v>AL$14</v>
      </c>
      <c r="AM3339" s="186" t="str">
        <f t="shared" si="4746"/>
        <v>AM$14</v>
      </c>
      <c r="AN3339" s="186" t="str">
        <f t="shared" si="4746"/>
        <v>AN$14</v>
      </c>
      <c r="AO3339" s="186" t="str">
        <f t="shared" si="4746"/>
        <v>AO$14</v>
      </c>
      <c r="AP3339" s="186" t="str">
        <f t="shared" si="4746"/>
        <v>AP$14</v>
      </c>
      <c r="AQ3339" s="186" t="str">
        <f t="shared" si="4746"/>
        <v>AQ$14</v>
      </c>
      <c r="AR3339" s="186" t="str">
        <f t="shared" si="4746"/>
        <v>AR$14</v>
      </c>
      <c r="AS3339" s="186" t="str">
        <f t="shared" si="4746"/>
        <v>AS$14</v>
      </c>
      <c r="AT3339" s="186" t="str">
        <f t="shared" si="4746"/>
        <v>AT$14</v>
      </c>
      <c r="AU3339" s="186" t="str">
        <f t="shared" si="4746"/>
        <v>AU$14</v>
      </c>
      <c r="AV3339" s="186" t="str">
        <f t="shared" si="4746"/>
        <v>AV$14</v>
      </c>
      <c r="AW3339" s="186" t="str">
        <f t="shared" si="4746"/>
        <v>AW$14</v>
      </c>
      <c r="AX3339" s="186" t="str">
        <f t="shared" si="4746"/>
        <v>AX$14</v>
      </c>
      <c r="AY3339" s="186" t="str">
        <f t="shared" si="4746"/>
        <v>AY$14</v>
      </c>
      <c r="AZ3339" s="186" t="str">
        <f t="shared" si="4746"/>
        <v>AZ$14</v>
      </c>
      <c r="BA3339" s="186" t="str">
        <f t="shared" si="4746"/>
        <v>BA$14</v>
      </c>
      <c r="BB3339" s="186" t="str">
        <f t="shared" si="4746"/>
        <v>BB$14</v>
      </c>
      <c r="BC3339" s="186" t="str">
        <f t="shared" si="4746"/>
        <v>BC$14</v>
      </c>
      <c r="BD3339" s="186" t="str">
        <f t="shared" si="4746"/>
        <v>BD$14</v>
      </c>
      <c r="BE3339" s="186" t="str">
        <f t="shared" si="4746"/>
        <v>BE$14</v>
      </c>
      <c r="BF3339" s="186" t="str">
        <f t="shared" si="4746"/>
        <v>BF$14</v>
      </c>
      <c r="BG3339" s="186" t="str">
        <f t="shared" si="4746"/>
        <v>BG$14</v>
      </c>
      <c r="BH3339" s="186" t="str">
        <f t="shared" si="4746"/>
        <v>BH$14</v>
      </c>
      <c r="BI3339" s="186" t="str">
        <f t="shared" si="4746"/>
        <v>BI$14</v>
      </c>
      <c r="BJ3339" s="186" t="str">
        <f t="shared" si="4746"/>
        <v>BJ$14</v>
      </c>
      <c r="BK3339" s="186" t="str">
        <f t="shared" si="4746"/>
        <v>BK$14</v>
      </c>
      <c r="BL3339" s="186" t="str">
        <f t="shared" si="4746"/>
        <v>BL$14</v>
      </c>
      <c r="BM3339" s="186" t="str">
        <f t="shared" si="4746"/>
        <v>BM$14</v>
      </c>
      <c r="BN3339" s="186" t="str">
        <f t="shared" si="4746"/>
        <v>BN$14</v>
      </c>
      <c r="BO3339" s="186" t="str">
        <f t="shared" si="4746"/>
        <v>BO$14</v>
      </c>
      <c r="BP3339" s="186" t="str">
        <f t="shared" si="4746"/>
        <v>BP$14</v>
      </c>
      <c r="BQ3339" s="186" t="str">
        <f t="shared" si="4746"/>
        <v>BQ$14</v>
      </c>
      <c r="BR3339" s="186" t="str">
        <f t="shared" si="4746"/>
        <v>BR$14</v>
      </c>
      <c r="BS3339" s="186" t="str">
        <f t="shared" si="4746"/>
        <v>BS$14</v>
      </c>
      <c r="BT3339" s="186" t="str">
        <f t="shared" si="4746"/>
        <v>BT$14</v>
      </c>
      <c r="BU3339" s="186" t="str">
        <f t="shared" si="4746"/>
        <v>BU$14</v>
      </c>
      <c r="BV3339" s="186" t="str">
        <f t="shared" si="4746"/>
        <v>BV$14</v>
      </c>
      <c r="BW3339" s="186" t="str">
        <f t="shared" si="4746"/>
        <v>BW$14</v>
      </c>
      <c r="BX3339" s="186" t="str">
        <f t="shared" si="4746"/>
        <v>BX$14</v>
      </c>
      <c r="BY3339" s="186" t="str">
        <f t="shared" si="4746"/>
        <v>BY$14</v>
      </c>
      <c r="BZ3339" s="186" t="str">
        <f t="shared" si="4746"/>
        <v>BZ$14</v>
      </c>
      <c r="CA3339" s="186" t="str">
        <f t="shared" si="4746"/>
        <v>CA$14</v>
      </c>
      <c r="CB3339" s="186" t="str">
        <f t="shared" si="4746"/>
        <v>CB$14</v>
      </c>
      <c r="CC3339" s="186" t="str">
        <f t="shared" si="4746"/>
        <v>CC$14</v>
      </c>
      <c r="CD3339" s="186" t="str">
        <f t="shared" si="4746"/>
        <v>CD$14</v>
      </c>
      <c r="CE3339" s="186" t="str">
        <f t="shared" ref="CE3339:CL3339" si="4747">CE$18</f>
        <v>CE$14</v>
      </c>
      <c r="CF3339" s="186" t="str">
        <f t="shared" si="4747"/>
        <v>CF$14</v>
      </c>
      <c r="CG3339" s="186" t="str">
        <f t="shared" si="4747"/>
        <v>CG$14</v>
      </c>
      <c r="CH3339" s="186" t="str">
        <f t="shared" si="4747"/>
        <v>CH$14</v>
      </c>
      <c r="CI3339" s="186" t="str">
        <f t="shared" si="4747"/>
        <v>CI$14</v>
      </c>
      <c r="CJ3339" s="186" t="str">
        <f t="shared" si="4747"/>
        <v>CJ$14</v>
      </c>
      <c r="CK3339" s="186" t="str">
        <f t="shared" si="4747"/>
        <v>CK$14</v>
      </c>
      <c r="CL3339" s="186" t="str">
        <f t="shared" si="4747"/>
        <v>CL$14</v>
      </c>
    </row>
    <row r="3340" spans="2:90" x14ac:dyDescent="0.4">
      <c r="B3340" s="171" t="s">
        <v>464</v>
      </c>
      <c r="E3340" s="8"/>
      <c r="H3340" s="196"/>
      <c r="I3340" s="197"/>
      <c r="J3340" s="197"/>
      <c r="K3340" s="198"/>
      <c r="L3340" s="198"/>
      <c r="M3340" s="198"/>
      <c r="N3340" s="198"/>
      <c r="O3340" s="198"/>
      <c r="P3340" s="198"/>
      <c r="R3340" s="198"/>
      <c r="S3340" s="186" t="str">
        <f t="shared" ref="S3340:CD3340" si="4748">S$19</f>
        <v>S$15</v>
      </c>
      <c r="T3340" s="186" t="str">
        <f t="shared" si="4748"/>
        <v>T$15</v>
      </c>
      <c r="U3340" s="186" t="str">
        <f t="shared" si="4748"/>
        <v>U$15</v>
      </c>
      <c r="V3340" s="186" t="str">
        <f t="shared" si="4748"/>
        <v>V$15</v>
      </c>
      <c r="W3340" s="186" t="str">
        <f t="shared" si="4748"/>
        <v>W$15</v>
      </c>
      <c r="X3340" s="186" t="str">
        <f t="shared" si="4748"/>
        <v>X$15</v>
      </c>
      <c r="Y3340" s="186" t="str">
        <f t="shared" si="4748"/>
        <v>Y$15</v>
      </c>
      <c r="Z3340" s="186" t="str">
        <f t="shared" si="4748"/>
        <v>Z$15</v>
      </c>
      <c r="AA3340" s="186" t="str">
        <f t="shared" si="4748"/>
        <v>AA$15</v>
      </c>
      <c r="AB3340" s="186" t="str">
        <f t="shared" si="4748"/>
        <v>AB$15</v>
      </c>
      <c r="AC3340" s="186" t="str">
        <f t="shared" si="4748"/>
        <v>AC$15</v>
      </c>
      <c r="AD3340" s="186" t="str">
        <f t="shared" si="4748"/>
        <v>AD$15</v>
      </c>
      <c r="AE3340" s="186" t="str">
        <f t="shared" si="4748"/>
        <v>AE$15</v>
      </c>
      <c r="AF3340" s="186" t="str">
        <f t="shared" si="4748"/>
        <v>AF$15</v>
      </c>
      <c r="AG3340" s="186" t="str">
        <f t="shared" si="4748"/>
        <v>AG$15</v>
      </c>
      <c r="AH3340" s="186" t="str">
        <f t="shared" si="4748"/>
        <v>AH$15</v>
      </c>
      <c r="AI3340" s="186" t="str">
        <f t="shared" si="4748"/>
        <v>AI$15</v>
      </c>
      <c r="AJ3340" s="186" t="str">
        <f t="shared" si="4748"/>
        <v>AJ$15</v>
      </c>
      <c r="AK3340" s="186" t="str">
        <f t="shared" si="4748"/>
        <v>AK$15</v>
      </c>
      <c r="AL3340" s="186" t="str">
        <f t="shared" si="4748"/>
        <v>AL$15</v>
      </c>
      <c r="AM3340" s="186" t="str">
        <f t="shared" si="4748"/>
        <v>AM$15</v>
      </c>
      <c r="AN3340" s="186" t="str">
        <f t="shared" si="4748"/>
        <v>AN$15</v>
      </c>
      <c r="AO3340" s="186" t="str">
        <f t="shared" si="4748"/>
        <v>AO$15</v>
      </c>
      <c r="AP3340" s="186" t="str">
        <f t="shared" si="4748"/>
        <v>AP$15</v>
      </c>
      <c r="AQ3340" s="186" t="str">
        <f t="shared" si="4748"/>
        <v>AQ$15</v>
      </c>
      <c r="AR3340" s="186" t="str">
        <f t="shared" si="4748"/>
        <v>AR$15</v>
      </c>
      <c r="AS3340" s="186" t="str">
        <f t="shared" si="4748"/>
        <v>AS$15</v>
      </c>
      <c r="AT3340" s="186" t="str">
        <f t="shared" si="4748"/>
        <v>AT$15</v>
      </c>
      <c r="AU3340" s="186" t="str">
        <f t="shared" si="4748"/>
        <v>AU$15</v>
      </c>
      <c r="AV3340" s="186" t="str">
        <f t="shared" si="4748"/>
        <v>AV$15</v>
      </c>
      <c r="AW3340" s="186" t="str">
        <f t="shared" si="4748"/>
        <v>AW$15</v>
      </c>
      <c r="AX3340" s="186" t="str">
        <f t="shared" si="4748"/>
        <v>AX$15</v>
      </c>
      <c r="AY3340" s="186" t="str">
        <f t="shared" si="4748"/>
        <v>AY$15</v>
      </c>
      <c r="AZ3340" s="186" t="str">
        <f t="shared" si="4748"/>
        <v>AZ$15</v>
      </c>
      <c r="BA3340" s="186" t="str">
        <f t="shared" si="4748"/>
        <v>BA$15</v>
      </c>
      <c r="BB3340" s="186" t="str">
        <f t="shared" si="4748"/>
        <v>BB$15</v>
      </c>
      <c r="BC3340" s="186" t="str">
        <f t="shared" si="4748"/>
        <v>BC$15</v>
      </c>
      <c r="BD3340" s="186" t="str">
        <f t="shared" si="4748"/>
        <v>BD$15</v>
      </c>
      <c r="BE3340" s="186" t="str">
        <f t="shared" si="4748"/>
        <v>BE$15</v>
      </c>
      <c r="BF3340" s="186" t="str">
        <f t="shared" si="4748"/>
        <v>BF$15</v>
      </c>
      <c r="BG3340" s="186" t="str">
        <f t="shared" si="4748"/>
        <v>BG$15</v>
      </c>
      <c r="BH3340" s="186" t="str">
        <f t="shared" si="4748"/>
        <v>BH$15</v>
      </c>
      <c r="BI3340" s="186" t="str">
        <f t="shared" si="4748"/>
        <v>BI$15</v>
      </c>
      <c r="BJ3340" s="186" t="str">
        <f t="shared" si="4748"/>
        <v>BJ$15</v>
      </c>
      <c r="BK3340" s="186" t="str">
        <f t="shared" si="4748"/>
        <v>BK$15</v>
      </c>
      <c r="BL3340" s="186" t="str">
        <f t="shared" si="4748"/>
        <v>BL$15</v>
      </c>
      <c r="BM3340" s="186" t="str">
        <f t="shared" si="4748"/>
        <v>BM$15</v>
      </c>
      <c r="BN3340" s="186" t="str">
        <f t="shared" si="4748"/>
        <v>BN$15</v>
      </c>
      <c r="BO3340" s="186" t="str">
        <f t="shared" si="4748"/>
        <v>BO$15</v>
      </c>
      <c r="BP3340" s="186" t="str">
        <f t="shared" si="4748"/>
        <v>BP$15</v>
      </c>
      <c r="BQ3340" s="186" t="str">
        <f t="shared" si="4748"/>
        <v>BQ$15</v>
      </c>
      <c r="BR3340" s="186" t="str">
        <f t="shared" si="4748"/>
        <v>BR$15</v>
      </c>
      <c r="BS3340" s="186" t="str">
        <f t="shared" si="4748"/>
        <v>BS$15</v>
      </c>
      <c r="BT3340" s="186" t="str">
        <f t="shared" si="4748"/>
        <v>BT$15</v>
      </c>
      <c r="BU3340" s="186" t="str">
        <f t="shared" si="4748"/>
        <v>BU$15</v>
      </c>
      <c r="BV3340" s="186" t="str">
        <f t="shared" si="4748"/>
        <v>BV$15</v>
      </c>
      <c r="BW3340" s="186" t="str">
        <f t="shared" si="4748"/>
        <v>BW$15</v>
      </c>
      <c r="BX3340" s="186" t="str">
        <f t="shared" si="4748"/>
        <v>BX$15</v>
      </c>
      <c r="BY3340" s="186" t="str">
        <f t="shared" si="4748"/>
        <v>BY$15</v>
      </c>
      <c r="BZ3340" s="186" t="str">
        <f t="shared" si="4748"/>
        <v>BZ$15</v>
      </c>
      <c r="CA3340" s="186" t="str">
        <f t="shared" si="4748"/>
        <v>CA$15</v>
      </c>
      <c r="CB3340" s="186" t="str">
        <f t="shared" si="4748"/>
        <v>CB$15</v>
      </c>
      <c r="CC3340" s="186" t="str">
        <f t="shared" si="4748"/>
        <v>CC$15</v>
      </c>
      <c r="CD3340" s="186" t="str">
        <f t="shared" si="4748"/>
        <v>CD$15</v>
      </c>
      <c r="CE3340" s="186" t="str">
        <f t="shared" ref="CE3340:CL3340" si="4749">CE$19</f>
        <v>CE$15</v>
      </c>
      <c r="CF3340" s="186" t="str">
        <f t="shared" si="4749"/>
        <v>CF$15</v>
      </c>
      <c r="CG3340" s="186" t="str">
        <f t="shared" si="4749"/>
        <v>CG$15</v>
      </c>
      <c r="CH3340" s="186" t="str">
        <f t="shared" si="4749"/>
        <v>CH$15</v>
      </c>
      <c r="CI3340" s="186" t="str">
        <f t="shared" si="4749"/>
        <v>CI$15</v>
      </c>
      <c r="CJ3340" s="186" t="str">
        <f t="shared" si="4749"/>
        <v>CJ$15</v>
      </c>
      <c r="CK3340" s="186" t="str">
        <f t="shared" si="4749"/>
        <v>CK$15</v>
      </c>
      <c r="CL3340" s="186" t="str">
        <f t="shared" si="4749"/>
        <v>CL$15</v>
      </c>
    </row>
    <row r="3341" spans="2:90" x14ac:dyDescent="0.4">
      <c r="B3341" s="70" t="s">
        <v>1023</v>
      </c>
      <c r="C3341" s="31"/>
      <c r="D3341" t="s">
        <v>1021</v>
      </c>
      <c r="E3341" s="8" t="str">
        <f t="shared" ref="E3341:E3342" si="4750">ROW()&amp;" "&amp;D3341</f>
        <v>3341 TAX-IS</v>
      </c>
      <c r="F3341" t="s">
        <v>525</v>
      </c>
      <c r="G3341" s="31" t="s">
        <v>395</v>
      </c>
      <c r="H3341" s="48"/>
      <c r="I3341" s="285"/>
      <c r="J3341" s="285"/>
      <c r="K3341" s="48"/>
      <c r="L3341" s="48"/>
      <c r="M3341" s="48"/>
      <c r="N3341" s="48"/>
      <c r="O3341" s="48"/>
      <c r="P3341" s="48"/>
      <c r="R3341" s="70"/>
      <c r="S3341" s="286"/>
      <c r="T3341" s="286"/>
      <c r="U3341" s="286"/>
      <c r="V3341" s="286"/>
      <c r="W3341" s="286"/>
      <c r="X3341" s="286"/>
      <c r="Y3341" s="286"/>
      <c r="Z3341" s="286"/>
      <c r="AA3341" s="286"/>
      <c r="AB3341" s="286"/>
      <c r="AC3341" s="286"/>
      <c r="AD3341" s="286"/>
      <c r="AE3341" s="286"/>
      <c r="AF3341" s="286"/>
      <c r="AG3341" s="286"/>
      <c r="AH3341" s="286"/>
      <c r="AI3341" s="286"/>
      <c r="AJ3341" s="286"/>
      <c r="AK3341" s="286"/>
      <c r="AL3341" s="286"/>
      <c r="AM3341" s="286"/>
      <c r="AN3341" s="286"/>
      <c r="AO3341" s="286"/>
      <c r="AP3341" s="286"/>
      <c r="AQ3341" s="286"/>
      <c r="AR3341" s="286"/>
      <c r="AS3341" s="286"/>
      <c r="AT3341" s="286"/>
      <c r="AU3341" s="286"/>
      <c r="AV3341" s="286"/>
      <c r="AW3341" s="286"/>
      <c r="AX3341" s="286"/>
      <c r="AY3341" s="286"/>
      <c r="AZ3341" s="286"/>
      <c r="BA3341" s="286"/>
      <c r="BB3341" s="286"/>
      <c r="BC3341" s="286"/>
      <c r="BD3341" s="286"/>
      <c r="BE3341" s="286"/>
      <c r="BF3341" s="286"/>
      <c r="BG3341" s="286"/>
      <c r="BH3341" s="286"/>
      <c r="BI3341" s="286"/>
      <c r="BJ3341" s="286"/>
      <c r="BK3341" s="286"/>
      <c r="BL3341" s="286"/>
      <c r="BM3341" s="286"/>
      <c r="BN3341" s="286"/>
      <c r="BO3341" s="286"/>
      <c r="BP3341" s="286"/>
      <c r="BQ3341" s="286"/>
      <c r="BR3341" s="286"/>
      <c r="BS3341" s="286"/>
      <c r="BT3341" s="286"/>
      <c r="BU3341" s="286"/>
      <c r="BV3341" s="286"/>
      <c r="BW3341" s="286"/>
      <c r="BX3341" s="286"/>
      <c r="BY3341" s="286"/>
      <c r="BZ3341" s="286"/>
      <c r="CA3341" s="286"/>
      <c r="CB3341" s="286"/>
      <c r="CC3341" s="286"/>
      <c r="CD3341" s="286"/>
      <c r="CE3341" s="286"/>
      <c r="CF3341" s="286"/>
      <c r="CG3341" s="286"/>
      <c r="CH3341" s="286"/>
      <c r="CI3341" s="286"/>
      <c r="CJ3341" s="286"/>
      <c r="CK3341" s="286"/>
      <c r="CL3341" s="286"/>
    </row>
    <row r="3342" spans="2:90" x14ac:dyDescent="0.4">
      <c r="B3342" s="122" t="str">
        <f>"Driver: "&amp;'IS BS CF'!$B$50</f>
        <v>Driver: Pre-tax income</v>
      </c>
      <c r="D3342" t="s">
        <v>1021</v>
      </c>
      <c r="E3342" s="8" t="str">
        <f t="shared" si="4750"/>
        <v>3342 TAX-IS</v>
      </c>
      <c r="G3342" t="str">
        <f t="shared" ref="G3342" si="4751">E3342</f>
        <v>3342 TAX-IS</v>
      </c>
      <c r="H3342" s="31"/>
      <c r="I3342" s="73"/>
      <c r="J3342" s="73"/>
      <c r="K3342" s="121" t="e">
        <f ca="1">+'IS BS CF'!K$50</f>
        <v>#REF!</v>
      </c>
      <c r="L3342" s="121" t="e">
        <f ca="1">+'IS BS CF'!L$50</f>
        <v>#REF!</v>
      </c>
      <c r="M3342" s="121" t="e">
        <f ca="1">+'IS BS CF'!M$50</f>
        <v>#REF!</v>
      </c>
      <c r="N3342" s="121" t="e">
        <f ca="1">+'IS BS CF'!N$50</f>
        <v>#REF!</v>
      </c>
      <c r="O3342" s="121" t="e">
        <f ca="1">+'IS BS CF'!O$50</f>
        <v>#REF!</v>
      </c>
      <c r="P3342" s="121" t="e">
        <f ca="1">+'IS BS CF'!P$50</f>
        <v>#REF!</v>
      </c>
      <c r="Q3342" s="121">
        <f>+'IS BS CF'!Q$50</f>
        <v>0</v>
      </c>
      <c r="R3342" s="121">
        <f>+'IS BS CF'!R$50</f>
        <v>0</v>
      </c>
      <c r="S3342" s="121" t="e">
        <f ca="1">+'IS BS CF'!S$50</f>
        <v>#REF!</v>
      </c>
      <c r="T3342" s="121" t="e">
        <f ca="1">+'IS BS CF'!T$50</f>
        <v>#REF!</v>
      </c>
      <c r="U3342" s="121" t="e">
        <f ca="1">+'IS BS CF'!U$50</f>
        <v>#REF!</v>
      </c>
      <c r="V3342" s="121" t="e">
        <f ca="1">+'IS BS CF'!V$50</f>
        <v>#REF!</v>
      </c>
      <c r="W3342" s="121" t="e">
        <f ca="1">+'IS BS CF'!W$50</f>
        <v>#REF!</v>
      </c>
      <c r="X3342" s="121" t="e">
        <f ca="1">+'IS BS CF'!X$50</f>
        <v>#REF!</v>
      </c>
      <c r="Y3342" s="121" t="e">
        <f ca="1">+'IS BS CF'!Y$50</f>
        <v>#REF!</v>
      </c>
      <c r="Z3342" s="121" t="e">
        <f ca="1">+'IS BS CF'!Z$50</f>
        <v>#REF!</v>
      </c>
      <c r="AA3342" s="121" t="e">
        <f ca="1">+'IS BS CF'!AA$50</f>
        <v>#REF!</v>
      </c>
      <c r="AB3342" s="121" t="e">
        <f ca="1">+'IS BS CF'!AB$50</f>
        <v>#REF!</v>
      </c>
      <c r="AC3342" s="121" t="e">
        <f ca="1">+'IS BS CF'!AC$50</f>
        <v>#REF!</v>
      </c>
      <c r="AD3342" s="121" t="e">
        <f ca="1">+'IS BS CF'!AD$50</f>
        <v>#REF!</v>
      </c>
      <c r="AE3342" s="121" t="e">
        <f ca="1">+'IS BS CF'!AE$50</f>
        <v>#REF!</v>
      </c>
      <c r="AF3342" s="121" t="e">
        <f ca="1">+'IS BS CF'!AF$50</f>
        <v>#REF!</v>
      </c>
      <c r="AG3342" s="121" t="e">
        <f ca="1">+'IS BS CF'!AG$50</f>
        <v>#REF!</v>
      </c>
      <c r="AH3342" s="121" t="e">
        <f ca="1">+'IS BS CF'!AH$50</f>
        <v>#REF!</v>
      </c>
      <c r="AI3342" s="121" t="e">
        <f ca="1">+'IS BS CF'!AI$50</f>
        <v>#REF!</v>
      </c>
      <c r="AJ3342" s="121" t="e">
        <f ca="1">+'IS BS CF'!AJ$50</f>
        <v>#REF!</v>
      </c>
      <c r="AK3342" s="121" t="e">
        <f ca="1">+'IS BS CF'!AK$50</f>
        <v>#REF!</v>
      </c>
      <c r="AL3342" s="121" t="e">
        <f ca="1">+'IS BS CF'!AL$50</f>
        <v>#REF!</v>
      </c>
      <c r="AM3342" s="121" t="e">
        <f ca="1">+'IS BS CF'!AM$50</f>
        <v>#REF!</v>
      </c>
      <c r="AN3342" s="121" t="e">
        <f ca="1">+'IS BS CF'!AN$50</f>
        <v>#REF!</v>
      </c>
      <c r="AO3342" s="121" t="e">
        <f ca="1">+'IS BS CF'!AO$50</f>
        <v>#REF!</v>
      </c>
      <c r="AP3342" s="121" t="e">
        <f ca="1">+'IS BS CF'!AP$50</f>
        <v>#REF!</v>
      </c>
      <c r="AQ3342" s="121" t="e">
        <f ca="1">+'IS BS CF'!AQ$50</f>
        <v>#REF!</v>
      </c>
      <c r="AR3342" s="121" t="e">
        <f ca="1">+'IS BS CF'!AR$50</f>
        <v>#REF!</v>
      </c>
      <c r="AS3342" s="121" t="e">
        <f ca="1">+'IS BS CF'!AS$50</f>
        <v>#REF!</v>
      </c>
      <c r="AT3342" s="121" t="e">
        <f ca="1">+'IS BS CF'!AT$50</f>
        <v>#REF!</v>
      </c>
      <c r="AU3342" s="121" t="e">
        <f ca="1">+'IS BS CF'!AU$50</f>
        <v>#REF!</v>
      </c>
      <c r="AV3342" s="121" t="e">
        <f ca="1">+'IS BS CF'!AV$50</f>
        <v>#REF!</v>
      </c>
      <c r="AW3342" s="121" t="e">
        <f ca="1">+'IS BS CF'!AW$50</f>
        <v>#REF!</v>
      </c>
      <c r="AX3342" s="121" t="e">
        <f ca="1">+'IS BS CF'!AX$50</f>
        <v>#REF!</v>
      </c>
      <c r="AY3342" s="121" t="e">
        <f ca="1">+'IS BS CF'!AY$50</f>
        <v>#REF!</v>
      </c>
      <c r="AZ3342" s="121" t="e">
        <f ca="1">+'IS BS CF'!AZ$50</f>
        <v>#REF!</v>
      </c>
      <c r="BA3342" s="121" t="e">
        <f ca="1">+'IS BS CF'!BA$50</f>
        <v>#REF!</v>
      </c>
      <c r="BB3342" s="121" t="e">
        <f ca="1">+'IS BS CF'!BB$50</f>
        <v>#REF!</v>
      </c>
      <c r="BC3342" s="121" t="e">
        <f ca="1">+'IS BS CF'!BC$50</f>
        <v>#REF!</v>
      </c>
      <c r="BD3342" s="121" t="e">
        <f ca="1">+'IS BS CF'!BD$50</f>
        <v>#REF!</v>
      </c>
      <c r="BE3342" s="121" t="e">
        <f ca="1">+'IS BS CF'!BE$50</f>
        <v>#REF!</v>
      </c>
      <c r="BF3342" s="121" t="e">
        <f ca="1">+'IS BS CF'!BF$50</f>
        <v>#REF!</v>
      </c>
      <c r="BG3342" s="121" t="e">
        <f ca="1">+'IS BS CF'!BG$50</f>
        <v>#REF!</v>
      </c>
      <c r="BH3342" s="121" t="e">
        <f ca="1">+'IS BS CF'!BH$50</f>
        <v>#REF!</v>
      </c>
      <c r="BI3342" s="121" t="e">
        <f ca="1">+'IS BS CF'!BI$50</f>
        <v>#REF!</v>
      </c>
      <c r="BJ3342" s="121" t="e">
        <f ca="1">+'IS BS CF'!BJ$50</f>
        <v>#REF!</v>
      </c>
      <c r="BK3342" s="121" t="e">
        <f ca="1">+'IS BS CF'!BK$50</f>
        <v>#REF!</v>
      </c>
      <c r="BL3342" s="121" t="e">
        <f ca="1">+'IS BS CF'!BL$50</f>
        <v>#REF!</v>
      </c>
      <c r="BM3342" s="121" t="e">
        <f ca="1">+'IS BS CF'!BM$50</f>
        <v>#REF!</v>
      </c>
      <c r="BN3342" s="121" t="e">
        <f ca="1">+'IS BS CF'!BN$50</f>
        <v>#REF!</v>
      </c>
      <c r="BO3342" s="121" t="e">
        <f ca="1">+'IS BS CF'!BO$50</f>
        <v>#REF!</v>
      </c>
      <c r="BP3342" s="121" t="e">
        <f ca="1">+'IS BS CF'!BP$50</f>
        <v>#REF!</v>
      </c>
      <c r="BQ3342" s="121" t="e">
        <f ca="1">+'IS BS CF'!BQ$50</f>
        <v>#REF!</v>
      </c>
      <c r="BR3342" s="121" t="e">
        <f ca="1">+'IS BS CF'!BR$50</f>
        <v>#REF!</v>
      </c>
      <c r="BS3342" s="121" t="e">
        <f ca="1">+'IS BS CF'!BS$50</f>
        <v>#REF!</v>
      </c>
      <c r="BT3342" s="121" t="e">
        <f ca="1">+'IS BS CF'!BT$50</f>
        <v>#REF!</v>
      </c>
      <c r="BU3342" s="121" t="e">
        <f ca="1">+'IS BS CF'!BU$50</f>
        <v>#REF!</v>
      </c>
      <c r="BV3342" s="121" t="e">
        <f ca="1">+'IS BS CF'!BV$50</f>
        <v>#REF!</v>
      </c>
      <c r="BW3342" s="121" t="e">
        <f ca="1">+'IS BS CF'!BW$50</f>
        <v>#REF!</v>
      </c>
      <c r="BX3342" s="121" t="e">
        <f ca="1">+'IS BS CF'!BX$50</f>
        <v>#REF!</v>
      </c>
      <c r="BY3342" s="121" t="e">
        <f ca="1">+'IS BS CF'!BY$50</f>
        <v>#REF!</v>
      </c>
      <c r="BZ3342" s="121" t="e">
        <f ca="1">+'IS BS CF'!BZ$50</f>
        <v>#REF!</v>
      </c>
      <c r="CA3342" s="121" t="e">
        <f ca="1">+'IS BS CF'!CA$50</f>
        <v>#REF!</v>
      </c>
      <c r="CB3342" s="121" t="e">
        <f ca="1">+'IS BS CF'!CB$50</f>
        <v>#REF!</v>
      </c>
      <c r="CC3342" s="121" t="e">
        <f ca="1">+'IS BS CF'!CC$50</f>
        <v>#REF!</v>
      </c>
      <c r="CD3342" s="121" t="e">
        <f ca="1">+'IS BS CF'!CD$50</f>
        <v>#REF!</v>
      </c>
      <c r="CE3342" s="121" t="e">
        <f ca="1">+'IS BS CF'!CE$50</f>
        <v>#REF!</v>
      </c>
      <c r="CF3342" s="121" t="e">
        <f ca="1">+'IS BS CF'!CF$50</f>
        <v>#REF!</v>
      </c>
      <c r="CG3342" s="121" t="e">
        <f ca="1">+'IS BS CF'!CG$50</f>
        <v>#REF!</v>
      </c>
      <c r="CH3342" s="121" t="e">
        <f ca="1">+'IS BS CF'!CH$50</f>
        <v>#REF!</v>
      </c>
      <c r="CI3342" s="121" t="e">
        <f ca="1">+'IS BS CF'!CI$50</f>
        <v>#REF!</v>
      </c>
      <c r="CJ3342" s="121" t="e">
        <f ca="1">+'IS BS CF'!CJ$50</f>
        <v>#REF!</v>
      </c>
      <c r="CK3342" s="121" t="e">
        <f ca="1">+'IS BS CF'!CK$50</f>
        <v>#REF!</v>
      </c>
      <c r="CL3342" s="121" t="e">
        <f ca="1">+'IS BS CF'!CL$50</f>
        <v>#REF!</v>
      </c>
    </row>
    <row r="3343" spans="2:90" x14ac:dyDescent="0.4">
      <c r="B3343" s="141" t="str">
        <f>"% of EBITDA - "&amp;SUBSTITUTE(B3342,":","")</f>
        <v>% of EBITDA - Driver Pre-tax income</v>
      </c>
      <c r="D3343" t="s">
        <v>1021</v>
      </c>
      <c r="E3343" s="8" t="str">
        <f t="shared" ref="E3343" si="4752">ROW()&amp;" "&amp;D3343</f>
        <v>3343 TAX-IS</v>
      </c>
      <c r="G3343" t="str">
        <f>E3343</f>
        <v>3343 TAX-IS</v>
      </c>
      <c r="H3343" s="12"/>
      <c r="I3343" s="60"/>
      <c r="J3343" s="60"/>
      <c r="K3343" s="16">
        <v>0.25</v>
      </c>
      <c r="L3343" s="16">
        <v>0.25</v>
      </c>
      <c r="M3343" s="16">
        <v>0.25</v>
      </c>
      <c r="N3343" s="16">
        <v>0.25</v>
      </c>
      <c r="O3343" s="16">
        <v>0.25</v>
      </c>
      <c r="P3343" s="16">
        <v>0.25</v>
      </c>
      <c r="R3343" s="19"/>
      <c r="S3343" s="146" cm="1">
        <f t="array" ref="S3343">INDEX($K:$P,ROW(),MATCH(S$3,$K$2:$P$2,0))</f>
        <v>0.25</v>
      </c>
      <c r="T3343" s="146" cm="1">
        <f t="array" ref="T3343">INDEX($K:$P,ROW(),MATCH(T$3,$K$2:$P$2,0))</f>
        <v>0.25</v>
      </c>
      <c r="U3343" s="146" cm="1">
        <f t="array" ref="U3343">INDEX($K:$P,ROW(),MATCH(U$3,$K$2:$P$2,0))</f>
        <v>0.25</v>
      </c>
      <c r="V3343" s="146" cm="1">
        <f t="array" ref="V3343">INDEX($K:$P,ROW(),MATCH(V$3,$K$2:$P$2,0))</f>
        <v>0.25</v>
      </c>
      <c r="W3343" s="146" cm="1">
        <f t="array" ref="W3343">INDEX($K:$P,ROW(),MATCH(W$3,$K$2:$P$2,0))</f>
        <v>0.25</v>
      </c>
      <c r="X3343" s="146" cm="1">
        <f t="array" ref="X3343">INDEX($K:$P,ROW(),MATCH(X$3,$K$2:$P$2,0))</f>
        <v>0.25</v>
      </c>
      <c r="Y3343" s="146" cm="1">
        <f t="array" ref="Y3343">INDEX($K:$P,ROW(),MATCH(Y$3,$K$2:$P$2,0))</f>
        <v>0.25</v>
      </c>
      <c r="Z3343" s="146" cm="1">
        <f t="array" ref="Z3343">INDEX($K:$P,ROW(),MATCH(Z$3,$K$2:$P$2,0))</f>
        <v>0.25</v>
      </c>
      <c r="AA3343" s="146" cm="1">
        <f t="array" ref="AA3343">INDEX($K:$P,ROW(),MATCH(AA$3,$K$2:$P$2,0))</f>
        <v>0.25</v>
      </c>
      <c r="AB3343" s="146" cm="1">
        <f t="array" ref="AB3343">INDEX($K:$P,ROW(),MATCH(AB$3,$K$2:$P$2,0))</f>
        <v>0.25</v>
      </c>
      <c r="AC3343" s="146" cm="1">
        <f t="array" ref="AC3343">INDEX($K:$P,ROW(),MATCH(AC$3,$K$2:$P$2,0))</f>
        <v>0.25</v>
      </c>
      <c r="AD3343" s="146" cm="1">
        <f t="array" ref="AD3343">INDEX($K:$P,ROW(),MATCH(AD$3,$K$2:$P$2,0))</f>
        <v>0.25</v>
      </c>
      <c r="AE3343" s="146" cm="1">
        <f t="array" ref="AE3343">INDEX($K:$P,ROW(),MATCH(AE$3,$K$2:$P$2,0))</f>
        <v>0.25</v>
      </c>
      <c r="AF3343" s="146" cm="1">
        <f t="array" ref="AF3343">INDEX($K:$P,ROW(),MATCH(AF$3,$K$2:$P$2,0))</f>
        <v>0.25</v>
      </c>
      <c r="AG3343" s="146" cm="1">
        <f t="array" ref="AG3343">INDEX($K:$P,ROW(),MATCH(AG$3,$K$2:$P$2,0))</f>
        <v>0.25</v>
      </c>
      <c r="AH3343" s="146" cm="1">
        <f t="array" ref="AH3343">INDEX($K:$P,ROW(),MATCH(AH$3,$K$2:$P$2,0))</f>
        <v>0.25</v>
      </c>
      <c r="AI3343" s="146" cm="1">
        <f t="array" ref="AI3343">INDEX($K:$P,ROW(),MATCH(AI$3,$K$2:$P$2,0))</f>
        <v>0.25</v>
      </c>
      <c r="AJ3343" s="146" cm="1">
        <f t="array" ref="AJ3343">INDEX($K:$P,ROW(),MATCH(AJ$3,$K$2:$P$2,0))</f>
        <v>0.25</v>
      </c>
      <c r="AK3343" s="146" cm="1">
        <f t="array" ref="AK3343">INDEX($K:$P,ROW(),MATCH(AK$3,$K$2:$P$2,0))</f>
        <v>0.25</v>
      </c>
      <c r="AL3343" s="146" cm="1">
        <f t="array" ref="AL3343">INDEX($K:$P,ROW(),MATCH(AL$3,$K$2:$P$2,0))</f>
        <v>0.25</v>
      </c>
      <c r="AM3343" s="146" cm="1">
        <f t="array" ref="AM3343">INDEX($K:$P,ROW(),MATCH(AM$3,$K$2:$P$2,0))</f>
        <v>0.25</v>
      </c>
      <c r="AN3343" s="146" cm="1">
        <f t="array" ref="AN3343">INDEX($K:$P,ROW(),MATCH(AN$3,$K$2:$P$2,0))</f>
        <v>0.25</v>
      </c>
      <c r="AO3343" s="146" cm="1">
        <f t="array" ref="AO3343">INDEX($K:$P,ROW(),MATCH(AO$3,$K$2:$P$2,0))</f>
        <v>0.25</v>
      </c>
      <c r="AP3343" s="146" cm="1">
        <f t="array" ref="AP3343">INDEX($K:$P,ROW(),MATCH(AP$3,$K$2:$P$2,0))</f>
        <v>0.25</v>
      </c>
      <c r="AQ3343" s="146" cm="1">
        <f t="array" ref="AQ3343">INDEX($K:$P,ROW(),MATCH(AQ$3,$K$2:$P$2,0))</f>
        <v>0.25</v>
      </c>
      <c r="AR3343" s="146" cm="1">
        <f t="array" ref="AR3343">INDEX($K:$P,ROW(),MATCH(AR$3,$K$2:$P$2,0))</f>
        <v>0.25</v>
      </c>
      <c r="AS3343" s="146" cm="1">
        <f t="array" ref="AS3343">INDEX($K:$P,ROW(),MATCH(AS$3,$K$2:$P$2,0))</f>
        <v>0.25</v>
      </c>
      <c r="AT3343" s="146" cm="1">
        <f t="array" ref="AT3343">INDEX($K:$P,ROW(),MATCH(AT$3,$K$2:$P$2,0))</f>
        <v>0.25</v>
      </c>
      <c r="AU3343" s="146" cm="1">
        <f t="array" ref="AU3343">INDEX($K:$P,ROW(),MATCH(AU$3,$K$2:$P$2,0))</f>
        <v>0.25</v>
      </c>
      <c r="AV3343" s="146" cm="1">
        <f t="array" ref="AV3343">INDEX($K:$P,ROW(),MATCH(AV$3,$K$2:$P$2,0))</f>
        <v>0.25</v>
      </c>
      <c r="AW3343" s="146" cm="1">
        <f t="array" ref="AW3343">INDEX($K:$P,ROW(),MATCH(AW$3,$K$2:$P$2,0))</f>
        <v>0.25</v>
      </c>
      <c r="AX3343" s="146" cm="1">
        <f t="array" ref="AX3343">INDEX($K:$P,ROW(),MATCH(AX$3,$K$2:$P$2,0))</f>
        <v>0.25</v>
      </c>
      <c r="AY3343" s="146" cm="1">
        <f t="array" ref="AY3343">INDEX($K:$P,ROW(),MATCH(AY$3,$K$2:$P$2,0))</f>
        <v>0.25</v>
      </c>
      <c r="AZ3343" s="146" cm="1">
        <f t="array" ref="AZ3343">INDEX($K:$P,ROW(),MATCH(AZ$3,$K$2:$P$2,0))</f>
        <v>0.25</v>
      </c>
      <c r="BA3343" s="146" cm="1">
        <f t="array" ref="BA3343">INDEX($K:$P,ROW(),MATCH(BA$3,$K$2:$P$2,0))</f>
        <v>0.25</v>
      </c>
      <c r="BB3343" s="146" cm="1">
        <f t="array" ref="BB3343">INDEX($K:$P,ROW(),MATCH(BB$3,$K$2:$P$2,0))</f>
        <v>0.25</v>
      </c>
      <c r="BC3343" s="146" cm="1">
        <f t="array" ref="BC3343">INDEX($K:$P,ROW(),MATCH(BC$3,$K$2:$P$2,0))</f>
        <v>0.25</v>
      </c>
      <c r="BD3343" s="146" cm="1">
        <f t="array" ref="BD3343">INDEX($K:$P,ROW(),MATCH(BD$3,$K$2:$P$2,0))</f>
        <v>0.25</v>
      </c>
      <c r="BE3343" s="146" cm="1">
        <f t="array" ref="BE3343">INDEX($K:$P,ROW(),MATCH(BE$3,$K$2:$P$2,0))</f>
        <v>0.25</v>
      </c>
      <c r="BF3343" s="146" cm="1">
        <f t="array" ref="BF3343">INDEX($K:$P,ROW(),MATCH(BF$3,$K$2:$P$2,0))</f>
        <v>0.25</v>
      </c>
      <c r="BG3343" s="146" cm="1">
        <f t="array" ref="BG3343">INDEX($K:$P,ROW(),MATCH(BG$3,$K$2:$P$2,0))</f>
        <v>0.25</v>
      </c>
      <c r="BH3343" s="146" cm="1">
        <f t="array" ref="BH3343">INDEX($K:$P,ROW(),MATCH(BH$3,$K$2:$P$2,0))</f>
        <v>0.25</v>
      </c>
      <c r="BI3343" s="146" cm="1">
        <f t="array" ref="BI3343">INDEX($K:$P,ROW(),MATCH(BI$3,$K$2:$P$2,0))</f>
        <v>0.25</v>
      </c>
      <c r="BJ3343" s="146" cm="1">
        <f t="array" ref="BJ3343">INDEX($K:$P,ROW(),MATCH(BJ$3,$K$2:$P$2,0))</f>
        <v>0.25</v>
      </c>
      <c r="BK3343" s="146" cm="1">
        <f t="array" ref="BK3343">INDEX($K:$P,ROW(),MATCH(BK$3,$K$2:$P$2,0))</f>
        <v>0.25</v>
      </c>
      <c r="BL3343" s="146" cm="1">
        <f t="array" ref="BL3343">INDEX($K:$P,ROW(),MATCH(BL$3,$K$2:$P$2,0))</f>
        <v>0.25</v>
      </c>
      <c r="BM3343" s="146" cm="1">
        <f t="array" ref="BM3343">INDEX($K:$P,ROW(),MATCH(BM$3,$K$2:$P$2,0))</f>
        <v>0.25</v>
      </c>
      <c r="BN3343" s="146" cm="1">
        <f t="array" ref="BN3343">INDEX($K:$P,ROW(),MATCH(BN$3,$K$2:$P$2,0))</f>
        <v>0.25</v>
      </c>
      <c r="BO3343" s="146" cm="1">
        <f t="array" ref="BO3343">INDEX($K:$P,ROW(),MATCH(BO$3,$K$2:$P$2,0))</f>
        <v>0.25</v>
      </c>
      <c r="BP3343" s="146" cm="1">
        <f t="array" ref="BP3343">INDEX($K:$P,ROW(),MATCH(BP$3,$K$2:$P$2,0))</f>
        <v>0.25</v>
      </c>
      <c r="BQ3343" s="146" cm="1">
        <f t="array" ref="BQ3343">INDEX($K:$P,ROW(),MATCH(BQ$3,$K$2:$P$2,0))</f>
        <v>0.25</v>
      </c>
      <c r="BR3343" s="146" cm="1">
        <f t="array" ref="BR3343">INDEX($K:$P,ROW(),MATCH(BR$3,$K$2:$P$2,0))</f>
        <v>0.25</v>
      </c>
      <c r="BS3343" s="146" cm="1">
        <f t="array" ref="BS3343">INDEX($K:$P,ROW(),MATCH(BS$3,$K$2:$P$2,0))</f>
        <v>0.25</v>
      </c>
      <c r="BT3343" s="146" cm="1">
        <f t="array" ref="BT3343">INDEX($K:$P,ROW(),MATCH(BT$3,$K$2:$P$2,0))</f>
        <v>0.25</v>
      </c>
      <c r="BU3343" s="146" cm="1">
        <f t="array" ref="BU3343">INDEX($K:$P,ROW(),MATCH(BU$3,$K$2:$P$2,0))</f>
        <v>0.25</v>
      </c>
      <c r="BV3343" s="146" cm="1">
        <f t="array" ref="BV3343">INDEX($K:$P,ROW(),MATCH(BV$3,$K$2:$P$2,0))</f>
        <v>0.25</v>
      </c>
      <c r="BW3343" s="146" cm="1">
        <f t="array" ref="BW3343">INDEX($K:$P,ROW(),MATCH(BW$3,$K$2:$P$2,0))</f>
        <v>0.25</v>
      </c>
      <c r="BX3343" s="146" cm="1">
        <f t="array" ref="BX3343">INDEX($K:$P,ROW(),MATCH(BX$3,$K$2:$P$2,0))</f>
        <v>0.25</v>
      </c>
      <c r="BY3343" s="146" cm="1">
        <f t="array" ref="BY3343">INDEX($K:$P,ROW(),MATCH(BY$3,$K$2:$P$2,0))</f>
        <v>0.25</v>
      </c>
      <c r="BZ3343" s="146" cm="1">
        <f t="array" ref="BZ3343">INDEX($K:$P,ROW(),MATCH(BZ$3,$K$2:$P$2,0))</f>
        <v>0.25</v>
      </c>
      <c r="CA3343" s="146" cm="1">
        <f t="array" ref="CA3343">INDEX($K:$P,ROW(),MATCH(CA$3,$K$2:$P$2,0))</f>
        <v>0.25</v>
      </c>
      <c r="CB3343" s="146" cm="1">
        <f t="array" ref="CB3343">INDEX($K:$P,ROW(),MATCH(CB$3,$K$2:$P$2,0))</f>
        <v>0.25</v>
      </c>
      <c r="CC3343" s="146" cm="1">
        <f t="array" ref="CC3343">INDEX($K:$P,ROW(),MATCH(CC$3,$K$2:$P$2,0))</f>
        <v>0.25</v>
      </c>
      <c r="CD3343" s="146" cm="1">
        <f t="array" ref="CD3343">INDEX($K:$P,ROW(),MATCH(CD$3,$K$2:$P$2,0))</f>
        <v>0.25</v>
      </c>
      <c r="CE3343" s="146" cm="1">
        <f t="array" ref="CE3343">INDEX($K:$P,ROW(),MATCH(CE$3,$K$2:$P$2,0))</f>
        <v>0.25</v>
      </c>
      <c r="CF3343" s="146" cm="1">
        <f t="array" ref="CF3343">INDEX($K:$P,ROW(),MATCH(CF$3,$K$2:$P$2,0))</f>
        <v>0.25</v>
      </c>
      <c r="CG3343" s="146" cm="1">
        <f t="array" ref="CG3343">INDEX($K:$P,ROW(),MATCH(CG$3,$K$2:$P$2,0))</f>
        <v>0.25</v>
      </c>
      <c r="CH3343" s="146" cm="1">
        <f t="array" ref="CH3343">INDEX($K:$P,ROW(),MATCH(CH$3,$K$2:$P$2,0))</f>
        <v>0.25</v>
      </c>
      <c r="CI3343" s="146" cm="1">
        <f t="array" ref="CI3343">INDEX($K:$P,ROW(),MATCH(CI$3,$K$2:$P$2,0))</f>
        <v>0.25</v>
      </c>
      <c r="CJ3343" s="146" cm="1">
        <f t="array" ref="CJ3343">INDEX($K:$P,ROW(),MATCH(CJ$3,$K$2:$P$2,0))</f>
        <v>0.25</v>
      </c>
      <c r="CK3343" s="146" cm="1">
        <f t="array" ref="CK3343">INDEX($K:$P,ROW(),MATCH(CK$3,$K$2:$P$2,0))</f>
        <v>0.25</v>
      </c>
      <c r="CL3343" s="146" cm="1">
        <f t="array" ref="CL3343">INDEX($K:$P,ROW(),MATCH(CL$3,$K$2:$P$2,0))</f>
        <v>0.25</v>
      </c>
    </row>
    <row r="3344" spans="2:90" x14ac:dyDescent="0.4">
      <c r="B3344" s="123" t="str">
        <f>SUBSTITUTE(B3341,":","")</f>
        <v>Income Tax</v>
      </c>
      <c r="C3344" t="s">
        <v>1022</v>
      </c>
      <c r="D3344" t="s">
        <v>1021</v>
      </c>
      <c r="E3344" s="8" t="str">
        <f t="shared" ref="E3344:E3352" si="4753">ROW()&amp;" "&amp;D3344</f>
        <v>3344 TAX-IS</v>
      </c>
      <c r="G3344" t="str">
        <f>E3344</f>
        <v>3344 TAX-IS</v>
      </c>
      <c r="K3344" s="443" t="e">
        <f t="shared" ref="K3344:P3344" ca="1" si="4754">SUMIF($3:$3,K$2,3344:3344)</f>
        <v>#REF!</v>
      </c>
      <c r="L3344" s="443" t="e">
        <f t="shared" ca="1" si="4754"/>
        <v>#REF!</v>
      </c>
      <c r="M3344" s="443" t="e">
        <f t="shared" ca="1" si="4754"/>
        <v>#REF!</v>
      </c>
      <c r="N3344" s="443" t="e">
        <f t="shared" ca="1" si="4754"/>
        <v>#REF!</v>
      </c>
      <c r="O3344" s="443" t="e">
        <f t="shared" ca="1" si="4754"/>
        <v>#REF!</v>
      </c>
      <c r="P3344" s="443" t="e">
        <f t="shared" ca="1" si="4754"/>
        <v>#REF!</v>
      </c>
      <c r="S3344" s="443" t="e">
        <f ca="1">-S3343*S3342</f>
        <v>#REF!</v>
      </c>
      <c r="T3344" s="443" t="e">
        <f t="shared" ref="T3344:CE3344" ca="1" si="4755">-T3343*T3342</f>
        <v>#REF!</v>
      </c>
      <c r="U3344" s="443" t="e">
        <f t="shared" ca="1" si="4755"/>
        <v>#REF!</v>
      </c>
      <c r="V3344" s="443" t="e">
        <f t="shared" ca="1" si="4755"/>
        <v>#REF!</v>
      </c>
      <c r="W3344" s="443" t="e">
        <f t="shared" ca="1" si="4755"/>
        <v>#REF!</v>
      </c>
      <c r="X3344" s="443" t="e">
        <f t="shared" ca="1" si="4755"/>
        <v>#REF!</v>
      </c>
      <c r="Y3344" s="443" t="e">
        <f t="shared" ca="1" si="4755"/>
        <v>#REF!</v>
      </c>
      <c r="Z3344" s="443" t="e">
        <f t="shared" ca="1" si="4755"/>
        <v>#REF!</v>
      </c>
      <c r="AA3344" s="443" t="e">
        <f t="shared" ca="1" si="4755"/>
        <v>#REF!</v>
      </c>
      <c r="AB3344" s="443" t="e">
        <f t="shared" ca="1" si="4755"/>
        <v>#REF!</v>
      </c>
      <c r="AC3344" s="443" t="e">
        <f t="shared" ca="1" si="4755"/>
        <v>#REF!</v>
      </c>
      <c r="AD3344" s="443" t="e">
        <f t="shared" ca="1" si="4755"/>
        <v>#REF!</v>
      </c>
      <c r="AE3344" s="443" t="e">
        <f t="shared" ca="1" si="4755"/>
        <v>#REF!</v>
      </c>
      <c r="AF3344" s="443" t="e">
        <f t="shared" ca="1" si="4755"/>
        <v>#REF!</v>
      </c>
      <c r="AG3344" s="443" t="e">
        <f t="shared" ca="1" si="4755"/>
        <v>#REF!</v>
      </c>
      <c r="AH3344" s="443" t="e">
        <f t="shared" ca="1" si="4755"/>
        <v>#REF!</v>
      </c>
      <c r="AI3344" s="443" t="e">
        <f t="shared" ca="1" si="4755"/>
        <v>#REF!</v>
      </c>
      <c r="AJ3344" s="443" t="e">
        <f t="shared" ca="1" si="4755"/>
        <v>#REF!</v>
      </c>
      <c r="AK3344" s="443" t="e">
        <f t="shared" ca="1" si="4755"/>
        <v>#REF!</v>
      </c>
      <c r="AL3344" s="443" t="e">
        <f t="shared" ca="1" si="4755"/>
        <v>#REF!</v>
      </c>
      <c r="AM3344" s="443" t="e">
        <f t="shared" ca="1" si="4755"/>
        <v>#REF!</v>
      </c>
      <c r="AN3344" s="443" t="e">
        <f t="shared" ca="1" si="4755"/>
        <v>#REF!</v>
      </c>
      <c r="AO3344" s="443" t="e">
        <f t="shared" ca="1" si="4755"/>
        <v>#REF!</v>
      </c>
      <c r="AP3344" s="443" t="e">
        <f t="shared" ca="1" si="4755"/>
        <v>#REF!</v>
      </c>
      <c r="AQ3344" s="443" t="e">
        <f t="shared" ca="1" si="4755"/>
        <v>#REF!</v>
      </c>
      <c r="AR3344" s="443" t="e">
        <f t="shared" ca="1" si="4755"/>
        <v>#REF!</v>
      </c>
      <c r="AS3344" s="443" t="e">
        <f t="shared" ca="1" si="4755"/>
        <v>#REF!</v>
      </c>
      <c r="AT3344" s="443" t="e">
        <f t="shared" ca="1" si="4755"/>
        <v>#REF!</v>
      </c>
      <c r="AU3344" s="443" t="e">
        <f t="shared" ca="1" si="4755"/>
        <v>#REF!</v>
      </c>
      <c r="AV3344" s="443" t="e">
        <f t="shared" ca="1" si="4755"/>
        <v>#REF!</v>
      </c>
      <c r="AW3344" s="443" t="e">
        <f t="shared" ca="1" si="4755"/>
        <v>#REF!</v>
      </c>
      <c r="AX3344" s="443" t="e">
        <f t="shared" ca="1" si="4755"/>
        <v>#REF!</v>
      </c>
      <c r="AY3344" s="443" t="e">
        <f t="shared" ca="1" si="4755"/>
        <v>#REF!</v>
      </c>
      <c r="AZ3344" s="443" t="e">
        <f t="shared" ca="1" si="4755"/>
        <v>#REF!</v>
      </c>
      <c r="BA3344" s="443" t="e">
        <f t="shared" ca="1" si="4755"/>
        <v>#REF!</v>
      </c>
      <c r="BB3344" s="443" t="e">
        <f t="shared" ca="1" si="4755"/>
        <v>#REF!</v>
      </c>
      <c r="BC3344" s="443" t="e">
        <f t="shared" ca="1" si="4755"/>
        <v>#REF!</v>
      </c>
      <c r="BD3344" s="443" t="e">
        <f t="shared" ca="1" si="4755"/>
        <v>#REF!</v>
      </c>
      <c r="BE3344" s="443" t="e">
        <f t="shared" ca="1" si="4755"/>
        <v>#REF!</v>
      </c>
      <c r="BF3344" s="443" t="e">
        <f t="shared" ca="1" si="4755"/>
        <v>#REF!</v>
      </c>
      <c r="BG3344" s="443" t="e">
        <f t="shared" ca="1" si="4755"/>
        <v>#REF!</v>
      </c>
      <c r="BH3344" s="443" t="e">
        <f t="shared" ca="1" si="4755"/>
        <v>#REF!</v>
      </c>
      <c r="BI3344" s="443" t="e">
        <f t="shared" ca="1" si="4755"/>
        <v>#REF!</v>
      </c>
      <c r="BJ3344" s="443" t="e">
        <f t="shared" ca="1" si="4755"/>
        <v>#REF!</v>
      </c>
      <c r="BK3344" s="443" t="e">
        <f t="shared" ca="1" si="4755"/>
        <v>#REF!</v>
      </c>
      <c r="BL3344" s="443" t="e">
        <f t="shared" ca="1" si="4755"/>
        <v>#REF!</v>
      </c>
      <c r="BM3344" s="443" t="e">
        <f t="shared" ca="1" si="4755"/>
        <v>#REF!</v>
      </c>
      <c r="BN3344" s="443" t="e">
        <f t="shared" ca="1" si="4755"/>
        <v>#REF!</v>
      </c>
      <c r="BO3344" s="443" t="e">
        <f t="shared" ca="1" si="4755"/>
        <v>#REF!</v>
      </c>
      <c r="BP3344" s="443" t="e">
        <f t="shared" ca="1" si="4755"/>
        <v>#REF!</v>
      </c>
      <c r="BQ3344" s="443" t="e">
        <f t="shared" ca="1" si="4755"/>
        <v>#REF!</v>
      </c>
      <c r="BR3344" s="443" t="e">
        <f t="shared" ca="1" si="4755"/>
        <v>#REF!</v>
      </c>
      <c r="BS3344" s="443" t="e">
        <f t="shared" ca="1" si="4755"/>
        <v>#REF!</v>
      </c>
      <c r="BT3344" s="443" t="e">
        <f t="shared" ca="1" si="4755"/>
        <v>#REF!</v>
      </c>
      <c r="BU3344" s="443" t="e">
        <f t="shared" ca="1" si="4755"/>
        <v>#REF!</v>
      </c>
      <c r="BV3344" s="443" t="e">
        <f t="shared" ca="1" si="4755"/>
        <v>#REF!</v>
      </c>
      <c r="BW3344" s="443" t="e">
        <f t="shared" ca="1" si="4755"/>
        <v>#REF!</v>
      </c>
      <c r="BX3344" s="443" t="e">
        <f t="shared" ca="1" si="4755"/>
        <v>#REF!</v>
      </c>
      <c r="BY3344" s="443" t="e">
        <f t="shared" ca="1" si="4755"/>
        <v>#REF!</v>
      </c>
      <c r="BZ3344" s="443" t="e">
        <f t="shared" ca="1" si="4755"/>
        <v>#REF!</v>
      </c>
      <c r="CA3344" s="443" t="e">
        <f t="shared" ca="1" si="4755"/>
        <v>#REF!</v>
      </c>
      <c r="CB3344" s="443" t="e">
        <f t="shared" ca="1" si="4755"/>
        <v>#REF!</v>
      </c>
      <c r="CC3344" s="443" t="e">
        <f t="shared" ca="1" si="4755"/>
        <v>#REF!</v>
      </c>
      <c r="CD3344" s="443" t="e">
        <f t="shared" ca="1" si="4755"/>
        <v>#REF!</v>
      </c>
      <c r="CE3344" s="443" t="e">
        <f t="shared" ca="1" si="4755"/>
        <v>#REF!</v>
      </c>
      <c r="CF3344" s="443" t="e">
        <f t="shared" ref="CF3344:CL3344" ca="1" si="4756">-CF3343*CF3342</f>
        <v>#REF!</v>
      </c>
      <c r="CG3344" s="443" t="e">
        <f t="shared" ca="1" si="4756"/>
        <v>#REF!</v>
      </c>
      <c r="CH3344" s="443" t="e">
        <f t="shared" ca="1" si="4756"/>
        <v>#REF!</v>
      </c>
      <c r="CI3344" s="443" t="e">
        <f t="shared" ca="1" si="4756"/>
        <v>#REF!</v>
      </c>
      <c r="CJ3344" s="443" t="e">
        <f t="shared" ca="1" si="4756"/>
        <v>#REF!</v>
      </c>
      <c r="CK3344" s="443" t="e">
        <f t="shared" ca="1" si="4756"/>
        <v>#REF!</v>
      </c>
      <c r="CL3344" s="443" t="e">
        <f t="shared" ca="1" si="4756"/>
        <v>#REF!</v>
      </c>
    </row>
    <row r="3345" spans="2:90" x14ac:dyDescent="0.4">
      <c r="B3345" s="132" t="str">
        <f>+B3333</f>
        <v>(Primary label)</v>
      </c>
      <c r="D3345" t="s">
        <v>1021</v>
      </c>
      <c r="E3345" s="8" t="str">
        <f t="shared" si="4753"/>
        <v>3345 TAX-IS</v>
      </c>
      <c r="G3345" t="s">
        <v>332</v>
      </c>
      <c r="K3345" s="1"/>
      <c r="L3345" s="1"/>
      <c r="M3345" s="1"/>
      <c r="N3345" s="1"/>
      <c r="O3345" s="1"/>
      <c r="P3345" s="1"/>
      <c r="R3345" s="24"/>
      <c r="S3345" s="80">
        <f>+S3333</f>
        <v>0</v>
      </c>
      <c r="T3345" s="80">
        <f t="shared" ref="T3345:CE3346" si="4757">+T3333</f>
        <v>0</v>
      </c>
      <c r="U3345" s="80">
        <f t="shared" si="4757"/>
        <v>0</v>
      </c>
      <c r="V3345" s="80">
        <f t="shared" si="4757"/>
        <v>0</v>
      </c>
      <c r="W3345" s="80">
        <f t="shared" si="4757"/>
        <v>0</v>
      </c>
      <c r="X3345" s="80">
        <f t="shared" si="4757"/>
        <v>0</v>
      </c>
      <c r="Y3345" s="80">
        <f t="shared" si="4757"/>
        <v>0</v>
      </c>
      <c r="Z3345" s="80">
        <f t="shared" si="4757"/>
        <v>0</v>
      </c>
      <c r="AA3345" s="80">
        <f t="shared" si="4757"/>
        <v>0</v>
      </c>
      <c r="AB3345" s="80">
        <f t="shared" si="4757"/>
        <v>0</v>
      </c>
      <c r="AC3345" s="80">
        <f t="shared" si="4757"/>
        <v>0</v>
      </c>
      <c r="AD3345" s="80">
        <f t="shared" si="4757"/>
        <v>0</v>
      </c>
      <c r="AE3345" s="80">
        <f t="shared" si="4757"/>
        <v>0</v>
      </c>
      <c r="AF3345" s="80">
        <f t="shared" si="4757"/>
        <v>0</v>
      </c>
      <c r="AG3345" s="80">
        <f t="shared" si="4757"/>
        <v>0</v>
      </c>
      <c r="AH3345" s="80">
        <f t="shared" si="4757"/>
        <v>0</v>
      </c>
      <c r="AI3345" s="80">
        <f t="shared" si="4757"/>
        <v>0</v>
      </c>
      <c r="AJ3345" s="80">
        <f t="shared" si="4757"/>
        <v>0</v>
      </c>
      <c r="AK3345" s="80">
        <f t="shared" si="4757"/>
        <v>0</v>
      </c>
      <c r="AL3345" s="80">
        <f t="shared" si="4757"/>
        <v>0</v>
      </c>
      <c r="AM3345" s="80">
        <f t="shared" si="4757"/>
        <v>0</v>
      </c>
      <c r="AN3345" s="80">
        <f t="shared" si="4757"/>
        <v>0</v>
      </c>
      <c r="AO3345" s="80">
        <f t="shared" si="4757"/>
        <v>0</v>
      </c>
      <c r="AP3345" s="80">
        <f t="shared" si="4757"/>
        <v>0</v>
      </c>
      <c r="AQ3345" s="80">
        <f t="shared" si="4757"/>
        <v>0</v>
      </c>
      <c r="AR3345" s="80">
        <f t="shared" si="4757"/>
        <v>0</v>
      </c>
      <c r="AS3345" s="80">
        <f t="shared" si="4757"/>
        <v>0</v>
      </c>
      <c r="AT3345" s="80">
        <f t="shared" si="4757"/>
        <v>0</v>
      </c>
      <c r="AU3345" s="80">
        <f t="shared" si="4757"/>
        <v>0</v>
      </c>
      <c r="AV3345" s="80">
        <f t="shared" si="4757"/>
        <v>0</v>
      </c>
      <c r="AW3345" s="80">
        <f t="shared" si="4757"/>
        <v>0</v>
      </c>
      <c r="AX3345" s="80">
        <f t="shared" si="4757"/>
        <v>0</v>
      </c>
      <c r="AY3345" s="80">
        <f t="shared" si="4757"/>
        <v>0</v>
      </c>
      <c r="AZ3345" s="80">
        <f t="shared" si="4757"/>
        <v>0</v>
      </c>
      <c r="BA3345" s="80">
        <f t="shared" si="4757"/>
        <v>0</v>
      </c>
      <c r="BB3345" s="80">
        <f t="shared" si="4757"/>
        <v>0</v>
      </c>
      <c r="BC3345" s="80">
        <f t="shared" si="4757"/>
        <v>0</v>
      </c>
      <c r="BD3345" s="80">
        <f t="shared" si="4757"/>
        <v>0</v>
      </c>
      <c r="BE3345" s="80">
        <f t="shared" si="4757"/>
        <v>0</v>
      </c>
      <c r="BF3345" s="80">
        <f t="shared" si="4757"/>
        <v>0</v>
      </c>
      <c r="BG3345" s="80">
        <f t="shared" si="4757"/>
        <v>0</v>
      </c>
      <c r="BH3345" s="80">
        <f t="shared" si="4757"/>
        <v>0</v>
      </c>
      <c r="BI3345" s="80">
        <f t="shared" si="4757"/>
        <v>0</v>
      </c>
      <c r="BJ3345" s="80">
        <f t="shared" si="4757"/>
        <v>0</v>
      </c>
      <c r="BK3345" s="80">
        <f t="shared" si="4757"/>
        <v>0</v>
      </c>
      <c r="BL3345" s="80">
        <f t="shared" si="4757"/>
        <v>0</v>
      </c>
      <c r="BM3345" s="80">
        <f t="shared" si="4757"/>
        <v>0</v>
      </c>
      <c r="BN3345" s="80">
        <f t="shared" si="4757"/>
        <v>0</v>
      </c>
      <c r="BO3345" s="80">
        <f t="shared" si="4757"/>
        <v>0</v>
      </c>
      <c r="BP3345" s="80">
        <f t="shared" si="4757"/>
        <v>0</v>
      </c>
      <c r="BQ3345" s="80">
        <f t="shared" si="4757"/>
        <v>0</v>
      </c>
      <c r="BR3345" s="80">
        <f t="shared" si="4757"/>
        <v>0</v>
      </c>
      <c r="BS3345" s="80">
        <f t="shared" si="4757"/>
        <v>0</v>
      </c>
      <c r="BT3345" s="80">
        <f t="shared" si="4757"/>
        <v>0</v>
      </c>
      <c r="BU3345" s="80">
        <f t="shared" si="4757"/>
        <v>0</v>
      </c>
      <c r="BV3345" s="80">
        <f t="shared" si="4757"/>
        <v>0</v>
      </c>
      <c r="BW3345" s="80">
        <f t="shared" si="4757"/>
        <v>0</v>
      </c>
      <c r="BX3345" s="80">
        <f t="shared" si="4757"/>
        <v>0</v>
      </c>
      <c r="BY3345" s="80">
        <f t="shared" si="4757"/>
        <v>0</v>
      </c>
      <c r="BZ3345" s="80">
        <f t="shared" si="4757"/>
        <v>0</v>
      </c>
      <c r="CA3345" s="80">
        <f t="shared" si="4757"/>
        <v>0</v>
      </c>
      <c r="CB3345" s="80">
        <f t="shared" si="4757"/>
        <v>0</v>
      </c>
      <c r="CC3345" s="80">
        <f t="shared" si="4757"/>
        <v>0</v>
      </c>
      <c r="CD3345" s="80">
        <f t="shared" si="4757"/>
        <v>0</v>
      </c>
      <c r="CE3345" s="80">
        <f t="shared" si="4757"/>
        <v>0</v>
      </c>
      <c r="CF3345" s="80">
        <f t="shared" ref="CF3345:CL3349" si="4758">+CF3333</f>
        <v>0</v>
      </c>
      <c r="CG3345" s="80">
        <f t="shared" si="4758"/>
        <v>0</v>
      </c>
      <c r="CH3345" s="80">
        <f t="shared" si="4758"/>
        <v>0</v>
      </c>
      <c r="CI3345" s="80">
        <f t="shared" si="4758"/>
        <v>0</v>
      </c>
      <c r="CJ3345" s="80">
        <f t="shared" si="4758"/>
        <v>0</v>
      </c>
      <c r="CK3345" s="80">
        <f t="shared" si="4758"/>
        <v>0</v>
      </c>
      <c r="CL3345" s="80">
        <f t="shared" si="4758"/>
        <v>0</v>
      </c>
    </row>
    <row r="3346" spans="2:90" x14ac:dyDescent="0.4">
      <c r="B3346" s="132" t="str">
        <f t="shared" ref="B3346:B3352" si="4759">+B3334</f>
        <v>primary unit</v>
      </c>
      <c r="D3346" t="s">
        <v>1021</v>
      </c>
      <c r="E3346" s="8" t="str">
        <f t="shared" si="4753"/>
        <v>3346 TAX-IS</v>
      </c>
      <c r="G3346" t="s">
        <v>332</v>
      </c>
      <c r="K3346" s="1"/>
      <c r="L3346" s="1"/>
      <c r="M3346" s="1"/>
      <c r="N3346" s="1"/>
      <c r="O3346" s="1"/>
      <c r="P3346" s="1"/>
      <c r="R3346" s="24"/>
      <c r="S3346" s="80">
        <f t="shared" ref="S3346:AH3352" si="4760">+S3334</f>
        <v>0</v>
      </c>
      <c r="T3346" s="80">
        <f t="shared" si="4760"/>
        <v>0</v>
      </c>
      <c r="U3346" s="80">
        <f t="shared" si="4760"/>
        <v>0</v>
      </c>
      <c r="V3346" s="80">
        <f t="shared" si="4760"/>
        <v>0</v>
      </c>
      <c r="W3346" s="80">
        <f t="shared" si="4760"/>
        <v>0</v>
      </c>
      <c r="X3346" s="80">
        <f t="shared" si="4760"/>
        <v>0</v>
      </c>
      <c r="Y3346" s="80">
        <f t="shared" si="4760"/>
        <v>0</v>
      </c>
      <c r="Z3346" s="80">
        <f t="shared" si="4760"/>
        <v>0</v>
      </c>
      <c r="AA3346" s="80">
        <f t="shared" si="4760"/>
        <v>0</v>
      </c>
      <c r="AB3346" s="80">
        <f t="shared" si="4760"/>
        <v>0</v>
      </c>
      <c r="AC3346" s="80">
        <f t="shared" si="4760"/>
        <v>0</v>
      </c>
      <c r="AD3346" s="80">
        <f t="shared" si="4760"/>
        <v>0</v>
      </c>
      <c r="AE3346" s="80">
        <f t="shared" si="4760"/>
        <v>0</v>
      </c>
      <c r="AF3346" s="80">
        <f t="shared" si="4760"/>
        <v>0</v>
      </c>
      <c r="AG3346" s="80">
        <f t="shared" si="4760"/>
        <v>0</v>
      </c>
      <c r="AH3346" s="80">
        <f t="shared" si="4760"/>
        <v>0</v>
      </c>
      <c r="AI3346" s="80">
        <f t="shared" si="4757"/>
        <v>0</v>
      </c>
      <c r="AJ3346" s="80">
        <f t="shared" si="4757"/>
        <v>0</v>
      </c>
      <c r="AK3346" s="80">
        <f t="shared" si="4757"/>
        <v>0</v>
      </c>
      <c r="AL3346" s="80">
        <f t="shared" si="4757"/>
        <v>0</v>
      </c>
      <c r="AM3346" s="80">
        <f t="shared" si="4757"/>
        <v>0</v>
      </c>
      <c r="AN3346" s="80">
        <f t="shared" si="4757"/>
        <v>0</v>
      </c>
      <c r="AO3346" s="80">
        <f t="shared" si="4757"/>
        <v>0</v>
      </c>
      <c r="AP3346" s="80">
        <f t="shared" si="4757"/>
        <v>0</v>
      </c>
      <c r="AQ3346" s="80">
        <f t="shared" si="4757"/>
        <v>0</v>
      </c>
      <c r="AR3346" s="80">
        <f t="shared" si="4757"/>
        <v>0</v>
      </c>
      <c r="AS3346" s="80">
        <f t="shared" si="4757"/>
        <v>0</v>
      </c>
      <c r="AT3346" s="80">
        <f t="shared" si="4757"/>
        <v>0</v>
      </c>
      <c r="AU3346" s="80">
        <f t="shared" si="4757"/>
        <v>0</v>
      </c>
      <c r="AV3346" s="80">
        <f t="shared" si="4757"/>
        <v>0</v>
      </c>
      <c r="AW3346" s="80">
        <f t="shared" si="4757"/>
        <v>0</v>
      </c>
      <c r="AX3346" s="80">
        <f t="shared" si="4757"/>
        <v>0</v>
      </c>
      <c r="AY3346" s="80">
        <f t="shared" si="4757"/>
        <v>0</v>
      </c>
      <c r="AZ3346" s="80">
        <f t="shared" si="4757"/>
        <v>0</v>
      </c>
      <c r="BA3346" s="80">
        <f t="shared" si="4757"/>
        <v>0</v>
      </c>
      <c r="BB3346" s="80">
        <f t="shared" si="4757"/>
        <v>0</v>
      </c>
      <c r="BC3346" s="80">
        <f t="shared" si="4757"/>
        <v>0</v>
      </c>
      <c r="BD3346" s="80">
        <f t="shared" si="4757"/>
        <v>0</v>
      </c>
      <c r="BE3346" s="80">
        <f t="shared" si="4757"/>
        <v>0</v>
      </c>
      <c r="BF3346" s="80">
        <f t="shared" si="4757"/>
        <v>0</v>
      </c>
      <c r="BG3346" s="80">
        <f t="shared" si="4757"/>
        <v>0</v>
      </c>
      <c r="BH3346" s="80">
        <f t="shared" si="4757"/>
        <v>0</v>
      </c>
      <c r="BI3346" s="80">
        <f t="shared" si="4757"/>
        <v>0</v>
      </c>
      <c r="BJ3346" s="80">
        <f t="shared" si="4757"/>
        <v>0</v>
      </c>
      <c r="BK3346" s="80">
        <f t="shared" si="4757"/>
        <v>0</v>
      </c>
      <c r="BL3346" s="80">
        <f t="shared" si="4757"/>
        <v>0</v>
      </c>
      <c r="BM3346" s="80">
        <f t="shared" si="4757"/>
        <v>0</v>
      </c>
      <c r="BN3346" s="80">
        <f t="shared" si="4757"/>
        <v>0</v>
      </c>
      <c r="BO3346" s="80">
        <f t="shared" si="4757"/>
        <v>0</v>
      </c>
      <c r="BP3346" s="80">
        <f t="shared" si="4757"/>
        <v>0</v>
      </c>
      <c r="BQ3346" s="80">
        <f t="shared" si="4757"/>
        <v>0</v>
      </c>
      <c r="BR3346" s="80">
        <f t="shared" si="4757"/>
        <v>0</v>
      </c>
      <c r="BS3346" s="80">
        <f t="shared" si="4757"/>
        <v>0</v>
      </c>
      <c r="BT3346" s="80">
        <f t="shared" si="4757"/>
        <v>0</v>
      </c>
      <c r="BU3346" s="80">
        <f t="shared" si="4757"/>
        <v>0</v>
      </c>
      <c r="BV3346" s="80">
        <f t="shared" si="4757"/>
        <v>0</v>
      </c>
      <c r="BW3346" s="80">
        <f t="shared" si="4757"/>
        <v>0</v>
      </c>
      <c r="BX3346" s="80">
        <f t="shared" si="4757"/>
        <v>0</v>
      </c>
      <c r="BY3346" s="80">
        <f t="shared" si="4757"/>
        <v>0</v>
      </c>
      <c r="BZ3346" s="80">
        <f t="shared" si="4757"/>
        <v>0</v>
      </c>
      <c r="CA3346" s="80">
        <f t="shared" si="4757"/>
        <v>0</v>
      </c>
      <c r="CB3346" s="80">
        <f t="shared" si="4757"/>
        <v>0</v>
      </c>
      <c r="CC3346" s="80">
        <f t="shared" si="4757"/>
        <v>0</v>
      </c>
      <c r="CD3346" s="80">
        <f t="shared" si="4757"/>
        <v>0</v>
      </c>
      <c r="CE3346" s="80">
        <f t="shared" si="4757"/>
        <v>0</v>
      </c>
      <c r="CF3346" s="80">
        <f t="shared" si="4758"/>
        <v>0</v>
      </c>
      <c r="CG3346" s="80">
        <f t="shared" si="4758"/>
        <v>0</v>
      </c>
      <c r="CH3346" s="80">
        <f t="shared" si="4758"/>
        <v>0</v>
      </c>
      <c r="CI3346" s="80">
        <f t="shared" si="4758"/>
        <v>0</v>
      </c>
      <c r="CJ3346" s="80">
        <f t="shared" si="4758"/>
        <v>0</v>
      </c>
      <c r="CK3346" s="80">
        <f t="shared" si="4758"/>
        <v>0</v>
      </c>
      <c r="CL3346" s="80">
        <f t="shared" si="4758"/>
        <v>0</v>
      </c>
    </row>
    <row r="3347" spans="2:90" x14ac:dyDescent="0.4">
      <c r="B3347" s="132" t="str">
        <f t="shared" si="4759"/>
        <v>Primary revenue driver</v>
      </c>
      <c r="D3347" t="s">
        <v>1021</v>
      </c>
      <c r="E3347" s="8" t="str">
        <f t="shared" si="4753"/>
        <v>3347 TAX-IS</v>
      </c>
      <c r="G3347" t="s">
        <v>332</v>
      </c>
      <c r="K3347" s="1"/>
      <c r="L3347" s="1"/>
      <c r="M3347" s="1"/>
      <c r="N3347" s="1"/>
      <c r="O3347" s="1"/>
      <c r="P3347" s="1"/>
      <c r="R3347" s="24"/>
      <c r="S3347" s="80" t="str">
        <f t="shared" si="4760"/>
        <v>S$12</v>
      </c>
      <c r="T3347" s="80" t="str">
        <f t="shared" ref="T3347:CE3350" si="4761">+T3335</f>
        <v>T$12</v>
      </c>
      <c r="U3347" s="80" t="str">
        <f t="shared" si="4761"/>
        <v>U$12</v>
      </c>
      <c r="V3347" s="80" t="str">
        <f t="shared" si="4761"/>
        <v>V$12</v>
      </c>
      <c r="W3347" s="80" t="str">
        <f t="shared" si="4761"/>
        <v>W$12</v>
      </c>
      <c r="X3347" s="80" t="str">
        <f t="shared" si="4761"/>
        <v>X$12</v>
      </c>
      <c r="Y3347" s="80" t="str">
        <f t="shared" si="4761"/>
        <v>Y$12</v>
      </c>
      <c r="Z3347" s="80" t="str">
        <f t="shared" si="4761"/>
        <v>Z$12</v>
      </c>
      <c r="AA3347" s="80" t="str">
        <f t="shared" si="4761"/>
        <v>AA$12</v>
      </c>
      <c r="AB3347" s="80" t="str">
        <f t="shared" si="4761"/>
        <v>AB$12</v>
      </c>
      <c r="AC3347" s="80" t="str">
        <f t="shared" si="4761"/>
        <v>AC$12</v>
      </c>
      <c r="AD3347" s="80" t="str">
        <f t="shared" si="4761"/>
        <v>AD$12</v>
      </c>
      <c r="AE3347" s="80" t="str">
        <f t="shared" si="4761"/>
        <v>AE$12</v>
      </c>
      <c r="AF3347" s="80" t="str">
        <f t="shared" si="4761"/>
        <v>AF$12</v>
      </c>
      <c r="AG3347" s="80" t="str">
        <f t="shared" si="4761"/>
        <v>AG$12</v>
      </c>
      <c r="AH3347" s="80" t="str">
        <f t="shared" si="4761"/>
        <v>AH$12</v>
      </c>
      <c r="AI3347" s="80" t="str">
        <f t="shared" si="4761"/>
        <v>AI$12</v>
      </c>
      <c r="AJ3347" s="80" t="str">
        <f t="shared" si="4761"/>
        <v>AJ$12</v>
      </c>
      <c r="AK3347" s="80" t="str">
        <f t="shared" si="4761"/>
        <v>AK$12</v>
      </c>
      <c r="AL3347" s="80" t="str">
        <f t="shared" si="4761"/>
        <v>AL$12</v>
      </c>
      <c r="AM3347" s="80" t="str">
        <f t="shared" si="4761"/>
        <v>AM$12</v>
      </c>
      <c r="AN3347" s="80" t="str">
        <f t="shared" si="4761"/>
        <v>AN$12</v>
      </c>
      <c r="AO3347" s="80" t="str">
        <f t="shared" si="4761"/>
        <v>AO$12</v>
      </c>
      <c r="AP3347" s="80" t="str">
        <f t="shared" si="4761"/>
        <v>AP$12</v>
      </c>
      <c r="AQ3347" s="80" t="str">
        <f t="shared" si="4761"/>
        <v>AQ$12</v>
      </c>
      <c r="AR3347" s="80" t="str">
        <f t="shared" si="4761"/>
        <v>AR$12</v>
      </c>
      <c r="AS3347" s="80" t="str">
        <f t="shared" si="4761"/>
        <v>AS$12</v>
      </c>
      <c r="AT3347" s="80" t="str">
        <f t="shared" si="4761"/>
        <v>AT$12</v>
      </c>
      <c r="AU3347" s="80" t="str">
        <f t="shared" si="4761"/>
        <v>AU$12</v>
      </c>
      <c r="AV3347" s="80" t="str">
        <f t="shared" si="4761"/>
        <v>AV$12</v>
      </c>
      <c r="AW3347" s="80" t="str">
        <f t="shared" si="4761"/>
        <v>AW$12</v>
      </c>
      <c r="AX3347" s="80" t="str">
        <f t="shared" si="4761"/>
        <v>AX$12</v>
      </c>
      <c r="AY3347" s="80" t="str">
        <f t="shared" si="4761"/>
        <v>AY$12</v>
      </c>
      <c r="AZ3347" s="80" t="str">
        <f t="shared" si="4761"/>
        <v>AZ$12</v>
      </c>
      <c r="BA3347" s="80" t="str">
        <f t="shared" si="4761"/>
        <v>BA$12</v>
      </c>
      <c r="BB3347" s="80" t="str">
        <f t="shared" si="4761"/>
        <v>BB$12</v>
      </c>
      <c r="BC3347" s="80" t="str">
        <f t="shared" si="4761"/>
        <v>BC$12</v>
      </c>
      <c r="BD3347" s="80" t="str">
        <f t="shared" si="4761"/>
        <v>BD$12</v>
      </c>
      <c r="BE3347" s="80" t="str">
        <f t="shared" si="4761"/>
        <v>BE$12</v>
      </c>
      <c r="BF3347" s="80" t="str">
        <f t="shared" si="4761"/>
        <v>BF$12</v>
      </c>
      <c r="BG3347" s="80" t="str">
        <f t="shared" si="4761"/>
        <v>BG$12</v>
      </c>
      <c r="BH3347" s="80" t="str">
        <f t="shared" si="4761"/>
        <v>BH$12</v>
      </c>
      <c r="BI3347" s="80" t="str">
        <f t="shared" si="4761"/>
        <v>BI$12</v>
      </c>
      <c r="BJ3347" s="80" t="str">
        <f t="shared" si="4761"/>
        <v>BJ$12</v>
      </c>
      <c r="BK3347" s="80" t="str">
        <f t="shared" si="4761"/>
        <v>BK$12</v>
      </c>
      <c r="BL3347" s="80" t="str">
        <f t="shared" si="4761"/>
        <v>BL$12</v>
      </c>
      <c r="BM3347" s="80" t="str">
        <f t="shared" si="4761"/>
        <v>BM$12</v>
      </c>
      <c r="BN3347" s="80" t="str">
        <f t="shared" si="4761"/>
        <v>BN$12</v>
      </c>
      <c r="BO3347" s="80" t="str">
        <f t="shared" si="4761"/>
        <v>BO$12</v>
      </c>
      <c r="BP3347" s="80" t="str">
        <f t="shared" si="4761"/>
        <v>BP$12</v>
      </c>
      <c r="BQ3347" s="80" t="str">
        <f t="shared" si="4761"/>
        <v>BQ$12</v>
      </c>
      <c r="BR3347" s="80" t="str">
        <f t="shared" si="4761"/>
        <v>BR$12</v>
      </c>
      <c r="BS3347" s="80" t="str">
        <f t="shared" si="4761"/>
        <v>BS$12</v>
      </c>
      <c r="BT3347" s="80" t="str">
        <f t="shared" si="4761"/>
        <v>BT$12</v>
      </c>
      <c r="BU3347" s="80" t="str">
        <f t="shared" si="4761"/>
        <v>BU$12</v>
      </c>
      <c r="BV3347" s="80" t="str">
        <f t="shared" si="4761"/>
        <v>BV$12</v>
      </c>
      <c r="BW3347" s="80" t="str">
        <f t="shared" si="4761"/>
        <v>BW$12</v>
      </c>
      <c r="BX3347" s="80" t="str">
        <f t="shared" si="4761"/>
        <v>BX$12</v>
      </c>
      <c r="BY3347" s="80" t="str">
        <f t="shared" si="4761"/>
        <v>BY$12</v>
      </c>
      <c r="BZ3347" s="80" t="str">
        <f t="shared" si="4761"/>
        <v>BZ$12</v>
      </c>
      <c r="CA3347" s="80" t="str">
        <f t="shared" si="4761"/>
        <v>CA$12</v>
      </c>
      <c r="CB3347" s="80" t="str">
        <f t="shared" si="4761"/>
        <v>CB$12</v>
      </c>
      <c r="CC3347" s="80" t="str">
        <f t="shared" si="4761"/>
        <v>CC$12</v>
      </c>
      <c r="CD3347" s="80" t="str">
        <f t="shared" si="4761"/>
        <v>CD$12</v>
      </c>
      <c r="CE3347" s="80" t="str">
        <f t="shared" si="4761"/>
        <v>CE$12</v>
      </c>
      <c r="CF3347" s="80" t="str">
        <f t="shared" si="4758"/>
        <v>CF$12</v>
      </c>
      <c r="CG3347" s="80" t="str">
        <f t="shared" si="4758"/>
        <v>CG$12</v>
      </c>
      <c r="CH3347" s="80" t="str">
        <f t="shared" si="4758"/>
        <v>CH$12</v>
      </c>
      <c r="CI3347" s="80" t="str">
        <f t="shared" si="4758"/>
        <v>CI$12</v>
      </c>
      <c r="CJ3347" s="80" t="str">
        <f t="shared" si="4758"/>
        <v>CJ$12</v>
      </c>
      <c r="CK3347" s="80" t="str">
        <f t="shared" si="4758"/>
        <v>CK$12</v>
      </c>
      <c r="CL3347" s="80" t="str">
        <f t="shared" si="4758"/>
        <v>CL$12</v>
      </c>
    </row>
    <row r="3348" spans="2:90" x14ac:dyDescent="0.4">
      <c r="B3348" s="132" t="str">
        <f t="shared" si="4759"/>
        <v>Primary volume driver</v>
      </c>
      <c r="D3348" t="s">
        <v>1021</v>
      </c>
      <c r="E3348" s="8" t="str">
        <f t="shared" si="4753"/>
        <v>3348 TAX-IS</v>
      </c>
      <c r="G3348" t="s">
        <v>332</v>
      </c>
      <c r="H3348" s="56"/>
      <c r="I3348" s="79"/>
      <c r="K3348" s="1"/>
      <c r="L3348" s="1"/>
      <c r="M3348" s="1"/>
      <c r="N3348" s="1"/>
      <c r="O3348" s="1"/>
      <c r="P3348" s="1"/>
      <c r="R3348" s="15"/>
      <c r="S3348" s="80" t="str">
        <f t="shared" si="4760"/>
        <v>S$13</v>
      </c>
      <c r="T3348" s="80" t="str">
        <f t="shared" si="4761"/>
        <v>T$13</v>
      </c>
      <c r="U3348" s="80" t="str">
        <f t="shared" si="4761"/>
        <v>U$13</v>
      </c>
      <c r="V3348" s="80" t="str">
        <f t="shared" si="4761"/>
        <v>V$13</v>
      </c>
      <c r="W3348" s="80" t="str">
        <f t="shared" si="4761"/>
        <v>W$13</v>
      </c>
      <c r="X3348" s="80" t="str">
        <f t="shared" si="4761"/>
        <v>X$13</v>
      </c>
      <c r="Y3348" s="80" t="str">
        <f t="shared" si="4761"/>
        <v>Y$13</v>
      </c>
      <c r="Z3348" s="80" t="str">
        <f t="shared" si="4761"/>
        <v>Z$13</v>
      </c>
      <c r="AA3348" s="80" t="str">
        <f t="shared" si="4761"/>
        <v>AA$13</v>
      </c>
      <c r="AB3348" s="80" t="str">
        <f t="shared" si="4761"/>
        <v>AB$13</v>
      </c>
      <c r="AC3348" s="80" t="str">
        <f t="shared" si="4761"/>
        <v>AC$13</v>
      </c>
      <c r="AD3348" s="80" t="str">
        <f t="shared" si="4761"/>
        <v>AD$13</v>
      </c>
      <c r="AE3348" s="80" t="str">
        <f t="shared" si="4761"/>
        <v>AE$13</v>
      </c>
      <c r="AF3348" s="80" t="str">
        <f t="shared" si="4761"/>
        <v>AF$13</v>
      </c>
      <c r="AG3348" s="80" t="str">
        <f t="shared" si="4761"/>
        <v>AG$13</v>
      </c>
      <c r="AH3348" s="80" t="str">
        <f t="shared" si="4761"/>
        <v>AH$13</v>
      </c>
      <c r="AI3348" s="80" t="str">
        <f t="shared" si="4761"/>
        <v>AI$13</v>
      </c>
      <c r="AJ3348" s="80" t="str">
        <f t="shared" si="4761"/>
        <v>AJ$13</v>
      </c>
      <c r="AK3348" s="80" t="str">
        <f t="shared" si="4761"/>
        <v>AK$13</v>
      </c>
      <c r="AL3348" s="80" t="str">
        <f t="shared" si="4761"/>
        <v>AL$13</v>
      </c>
      <c r="AM3348" s="80" t="str">
        <f t="shared" si="4761"/>
        <v>AM$13</v>
      </c>
      <c r="AN3348" s="80" t="str">
        <f t="shared" si="4761"/>
        <v>AN$13</v>
      </c>
      <c r="AO3348" s="80" t="str">
        <f t="shared" si="4761"/>
        <v>AO$13</v>
      </c>
      <c r="AP3348" s="80" t="str">
        <f t="shared" si="4761"/>
        <v>AP$13</v>
      </c>
      <c r="AQ3348" s="80" t="str">
        <f t="shared" si="4761"/>
        <v>AQ$13</v>
      </c>
      <c r="AR3348" s="80" t="str">
        <f t="shared" si="4761"/>
        <v>AR$13</v>
      </c>
      <c r="AS3348" s="80" t="str">
        <f t="shared" si="4761"/>
        <v>AS$13</v>
      </c>
      <c r="AT3348" s="80" t="str">
        <f t="shared" si="4761"/>
        <v>AT$13</v>
      </c>
      <c r="AU3348" s="80" t="str">
        <f t="shared" si="4761"/>
        <v>AU$13</v>
      </c>
      <c r="AV3348" s="80" t="str">
        <f t="shared" si="4761"/>
        <v>AV$13</v>
      </c>
      <c r="AW3348" s="80" t="str">
        <f t="shared" si="4761"/>
        <v>AW$13</v>
      </c>
      <c r="AX3348" s="80" t="str">
        <f t="shared" si="4761"/>
        <v>AX$13</v>
      </c>
      <c r="AY3348" s="80" t="str">
        <f t="shared" si="4761"/>
        <v>AY$13</v>
      </c>
      <c r="AZ3348" s="80" t="str">
        <f t="shared" si="4761"/>
        <v>AZ$13</v>
      </c>
      <c r="BA3348" s="80" t="str">
        <f t="shared" si="4761"/>
        <v>BA$13</v>
      </c>
      <c r="BB3348" s="80" t="str">
        <f t="shared" si="4761"/>
        <v>BB$13</v>
      </c>
      <c r="BC3348" s="80" t="str">
        <f t="shared" si="4761"/>
        <v>BC$13</v>
      </c>
      <c r="BD3348" s="80" t="str">
        <f t="shared" si="4761"/>
        <v>BD$13</v>
      </c>
      <c r="BE3348" s="80" t="str">
        <f t="shared" si="4761"/>
        <v>BE$13</v>
      </c>
      <c r="BF3348" s="80" t="str">
        <f t="shared" si="4761"/>
        <v>BF$13</v>
      </c>
      <c r="BG3348" s="80" t="str">
        <f t="shared" si="4761"/>
        <v>BG$13</v>
      </c>
      <c r="BH3348" s="80" t="str">
        <f t="shared" si="4761"/>
        <v>BH$13</v>
      </c>
      <c r="BI3348" s="80" t="str">
        <f t="shared" si="4761"/>
        <v>BI$13</v>
      </c>
      <c r="BJ3348" s="80" t="str">
        <f t="shared" si="4761"/>
        <v>BJ$13</v>
      </c>
      <c r="BK3348" s="80" t="str">
        <f t="shared" si="4761"/>
        <v>BK$13</v>
      </c>
      <c r="BL3348" s="80" t="str">
        <f t="shared" si="4761"/>
        <v>BL$13</v>
      </c>
      <c r="BM3348" s="80" t="str">
        <f t="shared" si="4761"/>
        <v>BM$13</v>
      </c>
      <c r="BN3348" s="80" t="str">
        <f t="shared" si="4761"/>
        <v>BN$13</v>
      </c>
      <c r="BO3348" s="80" t="str">
        <f t="shared" si="4761"/>
        <v>BO$13</v>
      </c>
      <c r="BP3348" s="80" t="str">
        <f t="shared" si="4761"/>
        <v>BP$13</v>
      </c>
      <c r="BQ3348" s="80" t="str">
        <f t="shared" si="4761"/>
        <v>BQ$13</v>
      </c>
      <c r="BR3348" s="80" t="str">
        <f t="shared" si="4761"/>
        <v>BR$13</v>
      </c>
      <c r="BS3348" s="80" t="str">
        <f t="shared" si="4761"/>
        <v>BS$13</v>
      </c>
      <c r="BT3348" s="80" t="str">
        <f t="shared" si="4761"/>
        <v>BT$13</v>
      </c>
      <c r="BU3348" s="80" t="str">
        <f t="shared" si="4761"/>
        <v>BU$13</v>
      </c>
      <c r="BV3348" s="80" t="str">
        <f t="shared" si="4761"/>
        <v>BV$13</v>
      </c>
      <c r="BW3348" s="80" t="str">
        <f t="shared" si="4761"/>
        <v>BW$13</v>
      </c>
      <c r="BX3348" s="80" t="str">
        <f t="shared" si="4761"/>
        <v>BX$13</v>
      </c>
      <c r="BY3348" s="80" t="str">
        <f t="shared" si="4761"/>
        <v>BY$13</v>
      </c>
      <c r="BZ3348" s="80" t="str">
        <f t="shared" si="4761"/>
        <v>BZ$13</v>
      </c>
      <c r="CA3348" s="80" t="str">
        <f t="shared" si="4761"/>
        <v>CA$13</v>
      </c>
      <c r="CB3348" s="80" t="str">
        <f t="shared" si="4761"/>
        <v>CB$13</v>
      </c>
      <c r="CC3348" s="80" t="str">
        <f t="shared" si="4761"/>
        <v>CC$13</v>
      </c>
      <c r="CD3348" s="80" t="str">
        <f t="shared" si="4761"/>
        <v>CD$13</v>
      </c>
      <c r="CE3348" s="80" t="str">
        <f t="shared" si="4761"/>
        <v>CE$13</v>
      </c>
      <c r="CF3348" s="80" t="str">
        <f t="shared" si="4758"/>
        <v>CF$13</v>
      </c>
      <c r="CG3348" s="80" t="str">
        <f t="shared" si="4758"/>
        <v>CG$13</v>
      </c>
      <c r="CH3348" s="80" t="str">
        <f t="shared" si="4758"/>
        <v>CH$13</v>
      </c>
      <c r="CI3348" s="80" t="str">
        <f t="shared" si="4758"/>
        <v>CI$13</v>
      </c>
      <c r="CJ3348" s="80" t="str">
        <f t="shared" si="4758"/>
        <v>CJ$13</v>
      </c>
      <c r="CK3348" s="80" t="str">
        <f t="shared" si="4758"/>
        <v>CK$13</v>
      </c>
      <c r="CL3348" s="80" t="str">
        <f t="shared" si="4758"/>
        <v>CL$13</v>
      </c>
    </row>
    <row r="3349" spans="2:90" x14ac:dyDescent="0.4">
      <c r="B3349" s="132" t="str">
        <f t="shared" si="4759"/>
        <v>(Secondary label)</v>
      </c>
      <c r="D3349" t="s">
        <v>1021</v>
      </c>
      <c r="E3349" s="8" t="str">
        <f t="shared" si="4753"/>
        <v>3349 TAX-IS</v>
      </c>
      <c r="G3349" t="s">
        <v>332</v>
      </c>
      <c r="H3349" s="12"/>
      <c r="I3349" s="60"/>
      <c r="J3349" s="79"/>
      <c r="K3349" s="79"/>
      <c r="L3349" s="79"/>
      <c r="M3349" s="79"/>
      <c r="N3349" s="79"/>
      <c r="O3349" s="79"/>
      <c r="P3349" s="79"/>
      <c r="R3349" s="15"/>
      <c r="S3349" s="80">
        <f t="shared" si="4760"/>
        <v>0</v>
      </c>
      <c r="T3349" s="80">
        <f t="shared" si="4761"/>
        <v>0</v>
      </c>
      <c r="U3349" s="80">
        <f t="shared" si="4761"/>
        <v>0</v>
      </c>
      <c r="V3349" s="80">
        <f t="shared" si="4761"/>
        <v>0</v>
      </c>
      <c r="W3349" s="80">
        <f t="shared" si="4761"/>
        <v>0</v>
      </c>
      <c r="X3349" s="80">
        <f t="shared" si="4761"/>
        <v>0</v>
      </c>
      <c r="Y3349" s="80">
        <f t="shared" si="4761"/>
        <v>0</v>
      </c>
      <c r="Z3349" s="80">
        <f t="shared" si="4761"/>
        <v>0</v>
      </c>
      <c r="AA3349" s="80">
        <f t="shared" si="4761"/>
        <v>0</v>
      </c>
      <c r="AB3349" s="80">
        <f t="shared" si="4761"/>
        <v>0</v>
      </c>
      <c r="AC3349" s="80">
        <f t="shared" si="4761"/>
        <v>0</v>
      </c>
      <c r="AD3349" s="80">
        <f t="shared" si="4761"/>
        <v>0</v>
      </c>
      <c r="AE3349" s="80">
        <f t="shared" si="4761"/>
        <v>0</v>
      </c>
      <c r="AF3349" s="80">
        <f t="shared" si="4761"/>
        <v>0</v>
      </c>
      <c r="AG3349" s="80">
        <f t="shared" si="4761"/>
        <v>0</v>
      </c>
      <c r="AH3349" s="80">
        <f t="shared" si="4761"/>
        <v>0</v>
      </c>
      <c r="AI3349" s="80">
        <f t="shared" si="4761"/>
        <v>0</v>
      </c>
      <c r="AJ3349" s="80">
        <f t="shared" si="4761"/>
        <v>0</v>
      </c>
      <c r="AK3349" s="80">
        <f t="shared" si="4761"/>
        <v>0</v>
      </c>
      <c r="AL3349" s="80">
        <f t="shared" si="4761"/>
        <v>0</v>
      </c>
      <c r="AM3349" s="80">
        <f t="shared" si="4761"/>
        <v>0</v>
      </c>
      <c r="AN3349" s="80">
        <f t="shared" si="4761"/>
        <v>0</v>
      </c>
      <c r="AO3349" s="80">
        <f t="shared" si="4761"/>
        <v>0</v>
      </c>
      <c r="AP3349" s="80">
        <f t="shared" si="4761"/>
        <v>0</v>
      </c>
      <c r="AQ3349" s="80">
        <f t="shared" si="4761"/>
        <v>0</v>
      </c>
      <c r="AR3349" s="80">
        <f t="shared" si="4761"/>
        <v>0</v>
      </c>
      <c r="AS3349" s="80">
        <f t="shared" si="4761"/>
        <v>0</v>
      </c>
      <c r="AT3349" s="80">
        <f t="shared" si="4761"/>
        <v>0</v>
      </c>
      <c r="AU3349" s="80">
        <f t="shared" si="4761"/>
        <v>0</v>
      </c>
      <c r="AV3349" s="80">
        <f t="shared" si="4761"/>
        <v>0</v>
      </c>
      <c r="AW3349" s="80">
        <f t="shared" si="4761"/>
        <v>0</v>
      </c>
      <c r="AX3349" s="80">
        <f t="shared" si="4761"/>
        <v>0</v>
      </c>
      <c r="AY3349" s="80">
        <f t="shared" si="4761"/>
        <v>0</v>
      </c>
      <c r="AZ3349" s="80">
        <f t="shared" si="4761"/>
        <v>0</v>
      </c>
      <c r="BA3349" s="80">
        <f t="shared" si="4761"/>
        <v>0</v>
      </c>
      <c r="BB3349" s="80">
        <f t="shared" si="4761"/>
        <v>0</v>
      </c>
      <c r="BC3349" s="80">
        <f t="shared" si="4761"/>
        <v>0</v>
      </c>
      <c r="BD3349" s="80">
        <f t="shared" si="4761"/>
        <v>0</v>
      </c>
      <c r="BE3349" s="80">
        <f t="shared" si="4761"/>
        <v>0</v>
      </c>
      <c r="BF3349" s="80">
        <f t="shared" si="4761"/>
        <v>0</v>
      </c>
      <c r="BG3349" s="80">
        <f t="shared" si="4761"/>
        <v>0</v>
      </c>
      <c r="BH3349" s="80">
        <f t="shared" si="4761"/>
        <v>0</v>
      </c>
      <c r="BI3349" s="80">
        <f t="shared" si="4761"/>
        <v>0</v>
      </c>
      <c r="BJ3349" s="80">
        <f t="shared" si="4761"/>
        <v>0</v>
      </c>
      <c r="BK3349" s="80">
        <f t="shared" si="4761"/>
        <v>0</v>
      </c>
      <c r="BL3349" s="80">
        <f t="shared" si="4761"/>
        <v>0</v>
      </c>
      <c r="BM3349" s="80">
        <f t="shared" si="4761"/>
        <v>0</v>
      </c>
      <c r="BN3349" s="80">
        <f t="shared" si="4761"/>
        <v>0</v>
      </c>
      <c r="BO3349" s="80">
        <f t="shared" si="4761"/>
        <v>0</v>
      </c>
      <c r="BP3349" s="80">
        <f t="shared" si="4761"/>
        <v>0</v>
      </c>
      <c r="BQ3349" s="80">
        <f t="shared" si="4761"/>
        <v>0</v>
      </c>
      <c r="BR3349" s="80">
        <f t="shared" si="4761"/>
        <v>0</v>
      </c>
      <c r="BS3349" s="80">
        <f t="shared" si="4761"/>
        <v>0</v>
      </c>
      <c r="BT3349" s="80">
        <f t="shared" si="4761"/>
        <v>0</v>
      </c>
      <c r="BU3349" s="80">
        <f t="shared" si="4761"/>
        <v>0</v>
      </c>
      <c r="BV3349" s="80">
        <f t="shared" si="4761"/>
        <v>0</v>
      </c>
      <c r="BW3349" s="80">
        <f t="shared" si="4761"/>
        <v>0</v>
      </c>
      <c r="BX3349" s="80">
        <f t="shared" si="4761"/>
        <v>0</v>
      </c>
      <c r="BY3349" s="80">
        <f t="shared" si="4761"/>
        <v>0</v>
      </c>
      <c r="BZ3349" s="80">
        <f t="shared" si="4761"/>
        <v>0</v>
      </c>
      <c r="CA3349" s="80">
        <f t="shared" si="4761"/>
        <v>0</v>
      </c>
      <c r="CB3349" s="80">
        <f t="shared" si="4761"/>
        <v>0</v>
      </c>
      <c r="CC3349" s="80">
        <f t="shared" si="4761"/>
        <v>0</v>
      </c>
      <c r="CD3349" s="80">
        <f t="shared" si="4761"/>
        <v>0</v>
      </c>
      <c r="CE3349" s="80">
        <f t="shared" si="4761"/>
        <v>0</v>
      </c>
      <c r="CF3349" s="80">
        <f t="shared" si="4758"/>
        <v>0</v>
      </c>
      <c r="CG3349" s="80">
        <f t="shared" si="4758"/>
        <v>0</v>
      </c>
      <c r="CH3349" s="80">
        <f t="shared" si="4758"/>
        <v>0</v>
      </c>
      <c r="CI3349" s="80">
        <f t="shared" si="4758"/>
        <v>0</v>
      </c>
      <c r="CJ3349" s="80">
        <f t="shared" si="4758"/>
        <v>0</v>
      </c>
      <c r="CK3349" s="80">
        <f t="shared" si="4758"/>
        <v>0</v>
      </c>
      <c r="CL3349" s="80">
        <f t="shared" si="4758"/>
        <v>0</v>
      </c>
    </row>
    <row r="3350" spans="2:90" x14ac:dyDescent="0.4">
      <c r="B3350" s="132" t="str">
        <f t="shared" si="4759"/>
        <v xml:space="preserve">secondary unit </v>
      </c>
      <c r="D3350" t="s">
        <v>1021</v>
      </c>
      <c r="E3350" s="8" t="str">
        <f t="shared" si="4753"/>
        <v>3350 TAX-IS</v>
      </c>
      <c r="G3350" t="s">
        <v>332</v>
      </c>
      <c r="H3350" s="12"/>
      <c r="I3350" s="60"/>
      <c r="J3350" s="60"/>
      <c r="K3350" s="60"/>
      <c r="L3350" s="60"/>
      <c r="M3350" s="60"/>
      <c r="N3350" s="60"/>
      <c r="O3350" s="60"/>
      <c r="P3350" s="60"/>
      <c r="R3350" s="15"/>
      <c r="S3350" s="80">
        <f t="shared" si="4760"/>
        <v>0</v>
      </c>
      <c r="T3350" s="80">
        <f t="shared" si="4761"/>
        <v>0</v>
      </c>
      <c r="U3350" s="80">
        <f t="shared" si="4761"/>
        <v>0</v>
      </c>
      <c r="V3350" s="80">
        <f t="shared" si="4761"/>
        <v>0</v>
      </c>
      <c r="W3350" s="80">
        <f t="shared" si="4761"/>
        <v>0</v>
      </c>
      <c r="X3350" s="80">
        <f t="shared" si="4761"/>
        <v>0</v>
      </c>
      <c r="Y3350" s="80">
        <f t="shared" si="4761"/>
        <v>0</v>
      </c>
      <c r="Z3350" s="80">
        <f t="shared" si="4761"/>
        <v>0</v>
      </c>
      <c r="AA3350" s="80">
        <f t="shared" si="4761"/>
        <v>0</v>
      </c>
      <c r="AB3350" s="80">
        <f t="shared" si="4761"/>
        <v>0</v>
      </c>
      <c r="AC3350" s="80">
        <f t="shared" si="4761"/>
        <v>0</v>
      </c>
      <c r="AD3350" s="80">
        <f t="shared" si="4761"/>
        <v>0</v>
      </c>
      <c r="AE3350" s="80">
        <f t="shared" si="4761"/>
        <v>0</v>
      </c>
      <c r="AF3350" s="80">
        <f t="shared" si="4761"/>
        <v>0</v>
      </c>
      <c r="AG3350" s="80">
        <f t="shared" si="4761"/>
        <v>0</v>
      </c>
      <c r="AH3350" s="80">
        <f t="shared" si="4761"/>
        <v>0</v>
      </c>
      <c r="AI3350" s="80">
        <f t="shared" si="4761"/>
        <v>0</v>
      </c>
      <c r="AJ3350" s="80">
        <f t="shared" si="4761"/>
        <v>0</v>
      </c>
      <c r="AK3350" s="80">
        <f t="shared" si="4761"/>
        <v>0</v>
      </c>
      <c r="AL3350" s="80">
        <f t="shared" si="4761"/>
        <v>0</v>
      </c>
      <c r="AM3350" s="80">
        <f t="shared" si="4761"/>
        <v>0</v>
      </c>
      <c r="AN3350" s="80">
        <f t="shared" si="4761"/>
        <v>0</v>
      </c>
      <c r="AO3350" s="80">
        <f t="shared" si="4761"/>
        <v>0</v>
      </c>
      <c r="AP3350" s="80">
        <f t="shared" si="4761"/>
        <v>0</v>
      </c>
      <c r="AQ3350" s="80">
        <f t="shared" si="4761"/>
        <v>0</v>
      </c>
      <c r="AR3350" s="80">
        <f t="shared" si="4761"/>
        <v>0</v>
      </c>
      <c r="AS3350" s="80">
        <f t="shared" si="4761"/>
        <v>0</v>
      </c>
      <c r="AT3350" s="80">
        <f t="shared" si="4761"/>
        <v>0</v>
      </c>
      <c r="AU3350" s="80">
        <f t="shared" si="4761"/>
        <v>0</v>
      </c>
      <c r="AV3350" s="80">
        <f t="shared" si="4761"/>
        <v>0</v>
      </c>
      <c r="AW3350" s="80">
        <f t="shared" si="4761"/>
        <v>0</v>
      </c>
      <c r="AX3350" s="80">
        <f t="shared" si="4761"/>
        <v>0</v>
      </c>
      <c r="AY3350" s="80">
        <f t="shared" si="4761"/>
        <v>0</v>
      </c>
      <c r="AZ3350" s="80">
        <f t="shared" si="4761"/>
        <v>0</v>
      </c>
      <c r="BA3350" s="80">
        <f t="shared" si="4761"/>
        <v>0</v>
      </c>
      <c r="BB3350" s="80">
        <f t="shared" si="4761"/>
        <v>0</v>
      </c>
      <c r="BC3350" s="80">
        <f t="shared" si="4761"/>
        <v>0</v>
      </c>
      <c r="BD3350" s="80">
        <f t="shared" si="4761"/>
        <v>0</v>
      </c>
      <c r="BE3350" s="80">
        <f t="shared" si="4761"/>
        <v>0</v>
      </c>
      <c r="BF3350" s="80">
        <f t="shared" si="4761"/>
        <v>0</v>
      </c>
      <c r="BG3350" s="80">
        <f t="shared" si="4761"/>
        <v>0</v>
      </c>
      <c r="BH3350" s="80">
        <f t="shared" si="4761"/>
        <v>0</v>
      </c>
      <c r="BI3350" s="80">
        <f t="shared" si="4761"/>
        <v>0</v>
      </c>
      <c r="BJ3350" s="80">
        <f t="shared" si="4761"/>
        <v>0</v>
      </c>
      <c r="BK3350" s="80">
        <f t="shared" si="4761"/>
        <v>0</v>
      </c>
      <c r="BL3350" s="80">
        <f t="shared" si="4761"/>
        <v>0</v>
      </c>
      <c r="BM3350" s="80">
        <f t="shared" si="4761"/>
        <v>0</v>
      </c>
      <c r="BN3350" s="80">
        <f t="shared" si="4761"/>
        <v>0</v>
      </c>
      <c r="BO3350" s="80">
        <f t="shared" si="4761"/>
        <v>0</v>
      </c>
      <c r="BP3350" s="80">
        <f t="shared" si="4761"/>
        <v>0</v>
      </c>
      <c r="BQ3350" s="80">
        <f t="shared" si="4761"/>
        <v>0</v>
      </c>
      <c r="BR3350" s="80">
        <f t="shared" si="4761"/>
        <v>0</v>
      </c>
      <c r="BS3350" s="80">
        <f t="shared" si="4761"/>
        <v>0</v>
      </c>
      <c r="BT3350" s="80">
        <f t="shared" si="4761"/>
        <v>0</v>
      </c>
      <c r="BU3350" s="80">
        <f t="shared" si="4761"/>
        <v>0</v>
      </c>
      <c r="BV3350" s="80">
        <f t="shared" si="4761"/>
        <v>0</v>
      </c>
      <c r="BW3350" s="80">
        <f t="shared" si="4761"/>
        <v>0</v>
      </c>
      <c r="BX3350" s="80">
        <f t="shared" si="4761"/>
        <v>0</v>
      </c>
      <c r="BY3350" s="80">
        <f t="shared" si="4761"/>
        <v>0</v>
      </c>
      <c r="BZ3350" s="80">
        <f t="shared" si="4761"/>
        <v>0</v>
      </c>
      <c r="CA3350" s="80">
        <f t="shared" si="4761"/>
        <v>0</v>
      </c>
      <c r="CB3350" s="80">
        <f t="shared" si="4761"/>
        <v>0</v>
      </c>
      <c r="CC3350" s="80">
        <f t="shared" si="4761"/>
        <v>0</v>
      </c>
      <c r="CD3350" s="80">
        <f t="shared" si="4761"/>
        <v>0</v>
      </c>
      <c r="CE3350" s="80">
        <f t="shared" ref="CE3350:CL3352" si="4762">+CE3338</f>
        <v>0</v>
      </c>
      <c r="CF3350" s="80">
        <f t="shared" si="4762"/>
        <v>0</v>
      </c>
      <c r="CG3350" s="80">
        <f t="shared" si="4762"/>
        <v>0</v>
      </c>
      <c r="CH3350" s="80">
        <f t="shared" si="4762"/>
        <v>0</v>
      </c>
      <c r="CI3350" s="80">
        <f t="shared" si="4762"/>
        <v>0</v>
      </c>
      <c r="CJ3350" s="80">
        <f t="shared" si="4762"/>
        <v>0</v>
      </c>
      <c r="CK3350" s="80">
        <f t="shared" si="4762"/>
        <v>0</v>
      </c>
      <c r="CL3350" s="80">
        <f t="shared" si="4762"/>
        <v>0</v>
      </c>
    </row>
    <row r="3351" spans="2:90" x14ac:dyDescent="0.4">
      <c r="B3351" s="132" t="str">
        <f t="shared" si="4759"/>
        <v>Secondary revenue driver</v>
      </c>
      <c r="D3351" t="s">
        <v>1021</v>
      </c>
      <c r="E3351" s="8" t="str">
        <f t="shared" si="4753"/>
        <v>3351 TAX-IS</v>
      </c>
      <c r="G3351" t="s">
        <v>332</v>
      </c>
      <c r="H3351" s="12"/>
      <c r="I3351" s="60"/>
      <c r="J3351" s="60"/>
      <c r="K3351" s="60"/>
      <c r="L3351" s="60"/>
      <c r="M3351" s="60"/>
      <c r="N3351" s="60"/>
      <c r="O3351" s="60"/>
      <c r="P3351" s="60"/>
      <c r="R3351" s="15"/>
      <c r="S3351" s="80" t="str">
        <f t="shared" si="4760"/>
        <v>S$14</v>
      </c>
      <c r="T3351" s="80" t="str">
        <f t="shared" ref="T3351:CE3352" si="4763">+T3339</f>
        <v>T$14</v>
      </c>
      <c r="U3351" s="80" t="str">
        <f t="shared" si="4763"/>
        <v>U$14</v>
      </c>
      <c r="V3351" s="80" t="str">
        <f t="shared" si="4763"/>
        <v>V$14</v>
      </c>
      <c r="W3351" s="80" t="str">
        <f t="shared" si="4763"/>
        <v>W$14</v>
      </c>
      <c r="X3351" s="80" t="str">
        <f t="shared" si="4763"/>
        <v>X$14</v>
      </c>
      <c r="Y3351" s="80" t="str">
        <f t="shared" si="4763"/>
        <v>Y$14</v>
      </c>
      <c r="Z3351" s="80" t="str">
        <f t="shared" si="4763"/>
        <v>Z$14</v>
      </c>
      <c r="AA3351" s="80" t="str">
        <f t="shared" si="4763"/>
        <v>AA$14</v>
      </c>
      <c r="AB3351" s="80" t="str">
        <f t="shared" si="4763"/>
        <v>AB$14</v>
      </c>
      <c r="AC3351" s="80" t="str">
        <f t="shared" si="4763"/>
        <v>AC$14</v>
      </c>
      <c r="AD3351" s="80" t="str">
        <f t="shared" si="4763"/>
        <v>AD$14</v>
      </c>
      <c r="AE3351" s="80" t="str">
        <f t="shared" si="4763"/>
        <v>AE$14</v>
      </c>
      <c r="AF3351" s="80" t="str">
        <f t="shared" si="4763"/>
        <v>AF$14</v>
      </c>
      <c r="AG3351" s="80" t="str">
        <f t="shared" si="4763"/>
        <v>AG$14</v>
      </c>
      <c r="AH3351" s="80" t="str">
        <f t="shared" si="4763"/>
        <v>AH$14</v>
      </c>
      <c r="AI3351" s="80" t="str">
        <f t="shared" si="4763"/>
        <v>AI$14</v>
      </c>
      <c r="AJ3351" s="80" t="str">
        <f t="shared" si="4763"/>
        <v>AJ$14</v>
      </c>
      <c r="AK3351" s="80" t="str">
        <f t="shared" si="4763"/>
        <v>AK$14</v>
      </c>
      <c r="AL3351" s="80" t="str">
        <f t="shared" si="4763"/>
        <v>AL$14</v>
      </c>
      <c r="AM3351" s="80" t="str">
        <f t="shared" si="4763"/>
        <v>AM$14</v>
      </c>
      <c r="AN3351" s="80" t="str">
        <f t="shared" si="4763"/>
        <v>AN$14</v>
      </c>
      <c r="AO3351" s="80" t="str">
        <f t="shared" si="4763"/>
        <v>AO$14</v>
      </c>
      <c r="AP3351" s="80" t="str">
        <f t="shared" si="4763"/>
        <v>AP$14</v>
      </c>
      <c r="AQ3351" s="80" t="str">
        <f t="shared" si="4763"/>
        <v>AQ$14</v>
      </c>
      <c r="AR3351" s="80" t="str">
        <f t="shared" si="4763"/>
        <v>AR$14</v>
      </c>
      <c r="AS3351" s="80" t="str">
        <f t="shared" si="4763"/>
        <v>AS$14</v>
      </c>
      <c r="AT3351" s="80" t="str">
        <f t="shared" si="4763"/>
        <v>AT$14</v>
      </c>
      <c r="AU3351" s="80" t="str">
        <f t="shared" si="4763"/>
        <v>AU$14</v>
      </c>
      <c r="AV3351" s="80" t="str">
        <f t="shared" si="4763"/>
        <v>AV$14</v>
      </c>
      <c r="AW3351" s="80" t="str">
        <f t="shared" si="4763"/>
        <v>AW$14</v>
      </c>
      <c r="AX3351" s="80" t="str">
        <f t="shared" si="4763"/>
        <v>AX$14</v>
      </c>
      <c r="AY3351" s="80" t="str">
        <f t="shared" si="4763"/>
        <v>AY$14</v>
      </c>
      <c r="AZ3351" s="80" t="str">
        <f t="shared" si="4763"/>
        <v>AZ$14</v>
      </c>
      <c r="BA3351" s="80" t="str">
        <f t="shared" si="4763"/>
        <v>BA$14</v>
      </c>
      <c r="BB3351" s="80" t="str">
        <f t="shared" si="4763"/>
        <v>BB$14</v>
      </c>
      <c r="BC3351" s="80" t="str">
        <f t="shared" si="4763"/>
        <v>BC$14</v>
      </c>
      <c r="BD3351" s="80" t="str">
        <f t="shared" si="4763"/>
        <v>BD$14</v>
      </c>
      <c r="BE3351" s="80" t="str">
        <f t="shared" si="4763"/>
        <v>BE$14</v>
      </c>
      <c r="BF3351" s="80" t="str">
        <f t="shared" si="4763"/>
        <v>BF$14</v>
      </c>
      <c r="BG3351" s="80" t="str">
        <f t="shared" si="4763"/>
        <v>BG$14</v>
      </c>
      <c r="BH3351" s="80" t="str">
        <f t="shared" si="4763"/>
        <v>BH$14</v>
      </c>
      <c r="BI3351" s="80" t="str">
        <f t="shared" si="4763"/>
        <v>BI$14</v>
      </c>
      <c r="BJ3351" s="80" t="str">
        <f t="shared" si="4763"/>
        <v>BJ$14</v>
      </c>
      <c r="BK3351" s="80" t="str">
        <f t="shared" si="4763"/>
        <v>BK$14</v>
      </c>
      <c r="BL3351" s="80" t="str">
        <f t="shared" si="4763"/>
        <v>BL$14</v>
      </c>
      <c r="BM3351" s="80" t="str">
        <f t="shared" si="4763"/>
        <v>BM$14</v>
      </c>
      <c r="BN3351" s="80" t="str">
        <f t="shared" si="4763"/>
        <v>BN$14</v>
      </c>
      <c r="BO3351" s="80" t="str">
        <f t="shared" si="4763"/>
        <v>BO$14</v>
      </c>
      <c r="BP3351" s="80" t="str">
        <f t="shared" si="4763"/>
        <v>BP$14</v>
      </c>
      <c r="BQ3351" s="80" t="str">
        <f t="shared" si="4763"/>
        <v>BQ$14</v>
      </c>
      <c r="BR3351" s="80" t="str">
        <f t="shared" si="4763"/>
        <v>BR$14</v>
      </c>
      <c r="BS3351" s="80" t="str">
        <f t="shared" si="4763"/>
        <v>BS$14</v>
      </c>
      <c r="BT3351" s="80" t="str">
        <f t="shared" si="4763"/>
        <v>BT$14</v>
      </c>
      <c r="BU3351" s="80" t="str">
        <f t="shared" si="4763"/>
        <v>BU$14</v>
      </c>
      <c r="BV3351" s="80" t="str">
        <f t="shared" si="4763"/>
        <v>BV$14</v>
      </c>
      <c r="BW3351" s="80" t="str">
        <f t="shared" si="4763"/>
        <v>BW$14</v>
      </c>
      <c r="BX3351" s="80" t="str">
        <f t="shared" si="4763"/>
        <v>BX$14</v>
      </c>
      <c r="BY3351" s="80" t="str">
        <f t="shared" si="4763"/>
        <v>BY$14</v>
      </c>
      <c r="BZ3351" s="80" t="str">
        <f t="shared" si="4763"/>
        <v>BZ$14</v>
      </c>
      <c r="CA3351" s="80" t="str">
        <f t="shared" si="4763"/>
        <v>CA$14</v>
      </c>
      <c r="CB3351" s="80" t="str">
        <f t="shared" si="4763"/>
        <v>CB$14</v>
      </c>
      <c r="CC3351" s="80" t="str">
        <f t="shared" si="4763"/>
        <v>CC$14</v>
      </c>
      <c r="CD3351" s="80" t="str">
        <f t="shared" si="4763"/>
        <v>CD$14</v>
      </c>
      <c r="CE3351" s="80" t="str">
        <f t="shared" si="4763"/>
        <v>CE$14</v>
      </c>
      <c r="CF3351" s="80" t="str">
        <f t="shared" si="4762"/>
        <v>CF$14</v>
      </c>
      <c r="CG3351" s="80" t="str">
        <f t="shared" si="4762"/>
        <v>CG$14</v>
      </c>
      <c r="CH3351" s="80" t="str">
        <f t="shared" si="4762"/>
        <v>CH$14</v>
      </c>
      <c r="CI3351" s="80" t="str">
        <f t="shared" si="4762"/>
        <v>CI$14</v>
      </c>
      <c r="CJ3351" s="80" t="str">
        <f t="shared" si="4762"/>
        <v>CJ$14</v>
      </c>
      <c r="CK3351" s="80" t="str">
        <f t="shared" si="4762"/>
        <v>CK$14</v>
      </c>
      <c r="CL3351" s="80" t="str">
        <f t="shared" si="4762"/>
        <v>CL$14</v>
      </c>
    </row>
    <row r="3352" spans="2:90" x14ac:dyDescent="0.4">
      <c r="B3352" s="132" t="str">
        <f t="shared" si="4759"/>
        <v>Secondary volume driver</v>
      </c>
      <c r="D3352" t="s">
        <v>1021</v>
      </c>
      <c r="E3352" s="8" t="str">
        <f t="shared" si="4753"/>
        <v>3352 TAX-IS</v>
      </c>
      <c r="G3352" t="s">
        <v>332</v>
      </c>
      <c r="J3352" s="60"/>
      <c r="S3352" s="80" t="str">
        <f t="shared" si="4760"/>
        <v>S$15</v>
      </c>
      <c r="T3352" s="80" t="str">
        <f t="shared" si="4763"/>
        <v>T$15</v>
      </c>
      <c r="U3352" s="80" t="str">
        <f t="shared" si="4763"/>
        <v>U$15</v>
      </c>
      <c r="V3352" s="80" t="str">
        <f t="shared" si="4763"/>
        <v>V$15</v>
      </c>
      <c r="W3352" s="80" t="str">
        <f t="shared" si="4763"/>
        <v>W$15</v>
      </c>
      <c r="X3352" s="80" t="str">
        <f t="shared" si="4763"/>
        <v>X$15</v>
      </c>
      <c r="Y3352" s="80" t="str">
        <f t="shared" si="4763"/>
        <v>Y$15</v>
      </c>
      <c r="Z3352" s="80" t="str">
        <f t="shared" si="4763"/>
        <v>Z$15</v>
      </c>
      <c r="AA3352" s="80" t="str">
        <f t="shared" si="4763"/>
        <v>AA$15</v>
      </c>
      <c r="AB3352" s="80" t="str">
        <f t="shared" si="4763"/>
        <v>AB$15</v>
      </c>
      <c r="AC3352" s="80" t="str">
        <f t="shared" si="4763"/>
        <v>AC$15</v>
      </c>
      <c r="AD3352" s="80" t="str">
        <f t="shared" si="4763"/>
        <v>AD$15</v>
      </c>
      <c r="AE3352" s="80" t="str">
        <f t="shared" si="4763"/>
        <v>AE$15</v>
      </c>
      <c r="AF3352" s="80" t="str">
        <f t="shared" si="4763"/>
        <v>AF$15</v>
      </c>
      <c r="AG3352" s="80" t="str">
        <f t="shared" si="4763"/>
        <v>AG$15</v>
      </c>
      <c r="AH3352" s="80" t="str">
        <f t="shared" si="4763"/>
        <v>AH$15</v>
      </c>
      <c r="AI3352" s="80" t="str">
        <f t="shared" si="4763"/>
        <v>AI$15</v>
      </c>
      <c r="AJ3352" s="80" t="str">
        <f t="shared" si="4763"/>
        <v>AJ$15</v>
      </c>
      <c r="AK3352" s="80" t="str">
        <f t="shared" si="4763"/>
        <v>AK$15</v>
      </c>
      <c r="AL3352" s="80" t="str">
        <f t="shared" si="4763"/>
        <v>AL$15</v>
      </c>
      <c r="AM3352" s="80" t="str">
        <f t="shared" si="4763"/>
        <v>AM$15</v>
      </c>
      <c r="AN3352" s="80" t="str">
        <f t="shared" si="4763"/>
        <v>AN$15</v>
      </c>
      <c r="AO3352" s="80" t="str">
        <f t="shared" si="4763"/>
        <v>AO$15</v>
      </c>
      <c r="AP3352" s="80" t="str">
        <f t="shared" si="4763"/>
        <v>AP$15</v>
      </c>
      <c r="AQ3352" s="80" t="str">
        <f t="shared" si="4763"/>
        <v>AQ$15</v>
      </c>
      <c r="AR3352" s="80" t="str">
        <f t="shared" si="4763"/>
        <v>AR$15</v>
      </c>
      <c r="AS3352" s="80" t="str">
        <f t="shared" si="4763"/>
        <v>AS$15</v>
      </c>
      <c r="AT3352" s="80" t="str">
        <f t="shared" si="4763"/>
        <v>AT$15</v>
      </c>
      <c r="AU3352" s="80" t="str">
        <f t="shared" si="4763"/>
        <v>AU$15</v>
      </c>
      <c r="AV3352" s="80" t="str">
        <f t="shared" si="4763"/>
        <v>AV$15</v>
      </c>
      <c r="AW3352" s="80" t="str">
        <f t="shared" si="4763"/>
        <v>AW$15</v>
      </c>
      <c r="AX3352" s="80" t="str">
        <f t="shared" si="4763"/>
        <v>AX$15</v>
      </c>
      <c r="AY3352" s="80" t="str">
        <f t="shared" si="4763"/>
        <v>AY$15</v>
      </c>
      <c r="AZ3352" s="80" t="str">
        <f t="shared" si="4763"/>
        <v>AZ$15</v>
      </c>
      <c r="BA3352" s="80" t="str">
        <f t="shared" si="4763"/>
        <v>BA$15</v>
      </c>
      <c r="BB3352" s="80" t="str">
        <f t="shared" si="4763"/>
        <v>BB$15</v>
      </c>
      <c r="BC3352" s="80" t="str">
        <f t="shared" si="4763"/>
        <v>BC$15</v>
      </c>
      <c r="BD3352" s="80" t="str">
        <f t="shared" si="4763"/>
        <v>BD$15</v>
      </c>
      <c r="BE3352" s="80" t="str">
        <f t="shared" si="4763"/>
        <v>BE$15</v>
      </c>
      <c r="BF3352" s="80" t="str">
        <f t="shared" si="4763"/>
        <v>BF$15</v>
      </c>
      <c r="BG3352" s="80" t="str">
        <f t="shared" si="4763"/>
        <v>BG$15</v>
      </c>
      <c r="BH3352" s="80" t="str">
        <f t="shared" si="4763"/>
        <v>BH$15</v>
      </c>
      <c r="BI3352" s="80" t="str">
        <f t="shared" si="4763"/>
        <v>BI$15</v>
      </c>
      <c r="BJ3352" s="80" t="str">
        <f t="shared" si="4763"/>
        <v>BJ$15</v>
      </c>
      <c r="BK3352" s="80" t="str">
        <f t="shared" si="4763"/>
        <v>BK$15</v>
      </c>
      <c r="BL3352" s="80" t="str">
        <f t="shared" si="4763"/>
        <v>BL$15</v>
      </c>
      <c r="BM3352" s="80" t="str">
        <f t="shared" si="4763"/>
        <v>BM$15</v>
      </c>
      <c r="BN3352" s="80" t="str">
        <f t="shared" si="4763"/>
        <v>BN$15</v>
      </c>
      <c r="BO3352" s="80" t="str">
        <f t="shared" si="4763"/>
        <v>BO$15</v>
      </c>
      <c r="BP3352" s="80" t="str">
        <f t="shared" si="4763"/>
        <v>BP$15</v>
      </c>
      <c r="BQ3352" s="80" t="str">
        <f t="shared" si="4763"/>
        <v>BQ$15</v>
      </c>
      <c r="BR3352" s="80" t="str">
        <f t="shared" si="4763"/>
        <v>BR$15</v>
      </c>
      <c r="BS3352" s="80" t="str">
        <f t="shared" si="4763"/>
        <v>BS$15</v>
      </c>
      <c r="BT3352" s="80" t="str">
        <f t="shared" si="4763"/>
        <v>BT$15</v>
      </c>
      <c r="BU3352" s="80" t="str">
        <f t="shared" si="4763"/>
        <v>BU$15</v>
      </c>
      <c r="BV3352" s="80" t="str">
        <f t="shared" si="4763"/>
        <v>BV$15</v>
      </c>
      <c r="BW3352" s="80" t="str">
        <f t="shared" si="4763"/>
        <v>BW$15</v>
      </c>
      <c r="BX3352" s="80" t="str">
        <f t="shared" si="4763"/>
        <v>BX$15</v>
      </c>
      <c r="BY3352" s="80" t="str">
        <f t="shared" si="4763"/>
        <v>BY$15</v>
      </c>
      <c r="BZ3352" s="80" t="str">
        <f t="shared" si="4763"/>
        <v>BZ$15</v>
      </c>
      <c r="CA3352" s="80" t="str">
        <f t="shared" si="4763"/>
        <v>CA$15</v>
      </c>
      <c r="CB3352" s="80" t="str">
        <f t="shared" si="4763"/>
        <v>CB$15</v>
      </c>
      <c r="CC3352" s="80" t="str">
        <f t="shared" si="4763"/>
        <v>CC$15</v>
      </c>
      <c r="CD3352" s="80" t="str">
        <f t="shared" si="4763"/>
        <v>CD$15</v>
      </c>
      <c r="CE3352" s="80" t="str">
        <f t="shared" si="4763"/>
        <v>CE$15</v>
      </c>
      <c r="CF3352" s="80" t="str">
        <f t="shared" si="4762"/>
        <v>CF$15</v>
      </c>
      <c r="CG3352" s="80" t="str">
        <f t="shared" si="4762"/>
        <v>CG$15</v>
      </c>
      <c r="CH3352" s="80" t="str">
        <f t="shared" si="4762"/>
        <v>CH$15</v>
      </c>
      <c r="CI3352" s="80" t="str">
        <f t="shared" si="4762"/>
        <v>CI$15</v>
      </c>
      <c r="CJ3352" s="80" t="str">
        <f t="shared" si="4762"/>
        <v>CJ$15</v>
      </c>
      <c r="CK3352" s="80" t="str">
        <f t="shared" si="4762"/>
        <v>CK$15</v>
      </c>
      <c r="CL3352" s="80" t="str">
        <f t="shared" si="4762"/>
        <v>CL$15</v>
      </c>
    </row>
    <row r="3354" spans="2:90" x14ac:dyDescent="0.4">
      <c r="B3354" s="171" t="s">
        <v>490</v>
      </c>
      <c r="E3354" s="8"/>
      <c r="H3354" s="170"/>
      <c r="I3354" s="172"/>
      <c r="J3354" s="172"/>
      <c r="K3354" s="193"/>
      <c r="L3354" s="193"/>
      <c r="M3354" s="193"/>
      <c r="N3354" s="193"/>
      <c r="O3354" s="193"/>
      <c r="P3354" s="193"/>
      <c r="R3354" s="194"/>
      <c r="S3354" s="170"/>
      <c r="T3354" s="170"/>
      <c r="U3354" s="170"/>
      <c r="V3354" s="170"/>
      <c r="W3354" s="170"/>
      <c r="X3354" s="170"/>
      <c r="Y3354" s="170"/>
      <c r="Z3354" s="170"/>
      <c r="AA3354" s="170"/>
      <c r="AB3354" s="170"/>
      <c r="AC3354" s="170"/>
      <c r="AD3354" s="170"/>
      <c r="AE3354" s="170"/>
      <c r="AF3354" s="170"/>
      <c r="AG3354" s="170"/>
      <c r="AH3354" s="170"/>
      <c r="AI3354" s="170"/>
      <c r="AJ3354" s="170"/>
      <c r="AK3354" s="170"/>
      <c r="AL3354" s="170"/>
      <c r="AM3354" s="170"/>
      <c r="AN3354" s="170"/>
      <c r="AO3354" s="170"/>
      <c r="AP3354" s="170"/>
      <c r="AQ3354" s="170"/>
      <c r="AR3354" s="170"/>
      <c r="AS3354" s="170"/>
      <c r="AT3354" s="170"/>
      <c r="AU3354" s="170"/>
      <c r="AV3354" s="170"/>
      <c r="AW3354" s="170"/>
      <c r="AX3354" s="170"/>
      <c r="AY3354" s="170"/>
      <c r="AZ3354" s="170"/>
      <c r="BA3354" s="170"/>
      <c r="BB3354" s="170"/>
      <c r="BC3354" s="170"/>
      <c r="BD3354" s="170"/>
      <c r="BE3354" s="170"/>
      <c r="BF3354" s="170"/>
      <c r="BG3354" s="170"/>
      <c r="BH3354" s="170"/>
      <c r="BI3354" s="170"/>
      <c r="BJ3354" s="170"/>
      <c r="BK3354" s="170"/>
      <c r="BL3354" s="170"/>
      <c r="BM3354" s="170"/>
      <c r="BN3354" s="170"/>
      <c r="BO3354" s="170"/>
      <c r="BP3354" s="170"/>
      <c r="BQ3354" s="170"/>
      <c r="BR3354" s="170"/>
      <c r="BS3354" s="170"/>
      <c r="BT3354" s="170"/>
      <c r="BU3354" s="170"/>
      <c r="BV3354" s="170"/>
      <c r="BW3354" s="170"/>
      <c r="BX3354" s="170"/>
      <c r="BY3354" s="170"/>
      <c r="BZ3354" s="170"/>
      <c r="CA3354" s="170"/>
      <c r="CB3354" s="170"/>
      <c r="CC3354" s="170"/>
      <c r="CD3354" s="170"/>
      <c r="CE3354" s="170"/>
      <c r="CF3354" s="170"/>
      <c r="CG3354" s="170"/>
      <c r="CH3354" s="170"/>
      <c r="CI3354" s="170"/>
      <c r="CJ3354" s="170"/>
      <c r="CK3354" s="170"/>
      <c r="CL3354" s="170"/>
    </row>
    <row r="3355" spans="2:90" x14ac:dyDescent="0.4">
      <c r="B3355" s="171" t="s">
        <v>492</v>
      </c>
      <c r="E3355" s="8"/>
      <c r="H3355" s="170"/>
      <c r="I3355" s="172"/>
      <c r="J3355" s="172"/>
      <c r="K3355" s="193"/>
      <c r="L3355" s="193"/>
      <c r="M3355" s="193"/>
      <c r="N3355" s="193"/>
      <c r="O3355" s="193"/>
      <c r="P3355" s="193"/>
      <c r="R3355" s="194"/>
      <c r="S3355" s="170"/>
      <c r="T3355" s="170"/>
      <c r="U3355" s="170"/>
      <c r="V3355" s="170"/>
      <c r="W3355" s="170"/>
      <c r="X3355" s="170"/>
      <c r="Y3355" s="170"/>
      <c r="Z3355" s="170"/>
      <c r="AA3355" s="170"/>
      <c r="AB3355" s="170"/>
      <c r="AC3355" s="170"/>
      <c r="AD3355" s="170"/>
      <c r="AE3355" s="170"/>
      <c r="AF3355" s="170"/>
      <c r="AG3355" s="170"/>
      <c r="AH3355" s="170"/>
      <c r="AI3355" s="170"/>
      <c r="AJ3355" s="170"/>
      <c r="AK3355" s="170"/>
      <c r="AL3355" s="170"/>
      <c r="AM3355" s="170"/>
      <c r="AN3355" s="170"/>
      <c r="AO3355" s="170"/>
      <c r="AP3355" s="170"/>
      <c r="AQ3355" s="170"/>
      <c r="AR3355" s="170"/>
      <c r="AS3355" s="170"/>
      <c r="AT3355" s="170"/>
      <c r="AU3355" s="170"/>
      <c r="AV3355" s="170"/>
      <c r="AW3355" s="170"/>
      <c r="AX3355" s="170"/>
      <c r="AY3355" s="170"/>
      <c r="AZ3355" s="170"/>
      <c r="BA3355" s="170"/>
      <c r="BB3355" s="170"/>
      <c r="BC3355" s="170"/>
      <c r="BD3355" s="170"/>
      <c r="BE3355" s="170"/>
      <c r="BF3355" s="170"/>
      <c r="BG3355" s="170"/>
      <c r="BH3355" s="170"/>
      <c r="BI3355" s="170"/>
      <c r="BJ3355" s="170"/>
      <c r="BK3355" s="170"/>
      <c r="BL3355" s="170"/>
      <c r="BM3355" s="170"/>
      <c r="BN3355" s="170"/>
      <c r="BO3355" s="170"/>
      <c r="BP3355" s="170"/>
      <c r="BQ3355" s="170"/>
      <c r="BR3355" s="170"/>
      <c r="BS3355" s="170"/>
      <c r="BT3355" s="170"/>
      <c r="BU3355" s="170"/>
      <c r="BV3355" s="170"/>
      <c r="BW3355" s="170"/>
      <c r="BX3355" s="170"/>
      <c r="BY3355" s="170"/>
      <c r="BZ3355" s="170"/>
      <c r="CA3355" s="170"/>
      <c r="CB3355" s="170"/>
      <c r="CC3355" s="170"/>
      <c r="CD3355" s="170"/>
      <c r="CE3355" s="170"/>
      <c r="CF3355" s="170"/>
      <c r="CG3355" s="170"/>
      <c r="CH3355" s="170"/>
      <c r="CI3355" s="170"/>
      <c r="CJ3355" s="170"/>
      <c r="CK3355" s="170"/>
      <c r="CL3355" s="170"/>
    </row>
    <row r="3356" spans="2:90" x14ac:dyDescent="0.4">
      <c r="B3356" s="171" t="s">
        <v>461</v>
      </c>
      <c r="E3356" s="8"/>
      <c r="H3356" s="170"/>
      <c r="I3356" s="172"/>
      <c r="J3356" s="172"/>
      <c r="K3356" s="193"/>
      <c r="L3356" s="193"/>
      <c r="M3356" s="193"/>
      <c r="N3356" s="193"/>
      <c r="O3356" s="193"/>
      <c r="P3356" s="193"/>
      <c r="R3356" s="194"/>
      <c r="S3356" s="195" t="str">
        <f t="shared" ref="S3356:CD3356" si="4764">S$16</f>
        <v>S$12</v>
      </c>
      <c r="T3356" s="195" t="str">
        <f t="shared" si="4764"/>
        <v>T$12</v>
      </c>
      <c r="U3356" s="195" t="str">
        <f t="shared" si="4764"/>
        <v>U$12</v>
      </c>
      <c r="V3356" s="195" t="str">
        <f t="shared" si="4764"/>
        <v>V$12</v>
      </c>
      <c r="W3356" s="195" t="str">
        <f t="shared" si="4764"/>
        <v>W$12</v>
      </c>
      <c r="X3356" s="195" t="str">
        <f t="shared" si="4764"/>
        <v>X$12</v>
      </c>
      <c r="Y3356" s="195" t="str">
        <f t="shared" si="4764"/>
        <v>Y$12</v>
      </c>
      <c r="Z3356" s="195" t="str">
        <f t="shared" si="4764"/>
        <v>Z$12</v>
      </c>
      <c r="AA3356" s="195" t="str">
        <f t="shared" si="4764"/>
        <v>AA$12</v>
      </c>
      <c r="AB3356" s="195" t="str">
        <f t="shared" si="4764"/>
        <v>AB$12</v>
      </c>
      <c r="AC3356" s="195" t="str">
        <f t="shared" si="4764"/>
        <v>AC$12</v>
      </c>
      <c r="AD3356" s="195" t="str">
        <f t="shared" si="4764"/>
        <v>AD$12</v>
      </c>
      <c r="AE3356" s="195" t="str">
        <f t="shared" si="4764"/>
        <v>AE$12</v>
      </c>
      <c r="AF3356" s="195" t="str">
        <f t="shared" si="4764"/>
        <v>AF$12</v>
      </c>
      <c r="AG3356" s="195" t="str">
        <f t="shared" si="4764"/>
        <v>AG$12</v>
      </c>
      <c r="AH3356" s="195" t="str">
        <f t="shared" si="4764"/>
        <v>AH$12</v>
      </c>
      <c r="AI3356" s="195" t="str">
        <f t="shared" si="4764"/>
        <v>AI$12</v>
      </c>
      <c r="AJ3356" s="195" t="str">
        <f t="shared" si="4764"/>
        <v>AJ$12</v>
      </c>
      <c r="AK3356" s="195" t="str">
        <f t="shared" si="4764"/>
        <v>AK$12</v>
      </c>
      <c r="AL3356" s="195" t="str">
        <f t="shared" si="4764"/>
        <v>AL$12</v>
      </c>
      <c r="AM3356" s="195" t="str">
        <f t="shared" si="4764"/>
        <v>AM$12</v>
      </c>
      <c r="AN3356" s="195" t="str">
        <f t="shared" si="4764"/>
        <v>AN$12</v>
      </c>
      <c r="AO3356" s="195" t="str">
        <f t="shared" si="4764"/>
        <v>AO$12</v>
      </c>
      <c r="AP3356" s="195" t="str">
        <f t="shared" si="4764"/>
        <v>AP$12</v>
      </c>
      <c r="AQ3356" s="195" t="str">
        <f t="shared" si="4764"/>
        <v>AQ$12</v>
      </c>
      <c r="AR3356" s="195" t="str">
        <f t="shared" si="4764"/>
        <v>AR$12</v>
      </c>
      <c r="AS3356" s="195" t="str">
        <f t="shared" si="4764"/>
        <v>AS$12</v>
      </c>
      <c r="AT3356" s="195" t="str">
        <f t="shared" si="4764"/>
        <v>AT$12</v>
      </c>
      <c r="AU3356" s="195" t="str">
        <f t="shared" si="4764"/>
        <v>AU$12</v>
      </c>
      <c r="AV3356" s="195" t="str">
        <f t="shared" si="4764"/>
        <v>AV$12</v>
      </c>
      <c r="AW3356" s="195" t="str">
        <f t="shared" si="4764"/>
        <v>AW$12</v>
      </c>
      <c r="AX3356" s="195" t="str">
        <f t="shared" si="4764"/>
        <v>AX$12</v>
      </c>
      <c r="AY3356" s="195" t="str">
        <f t="shared" si="4764"/>
        <v>AY$12</v>
      </c>
      <c r="AZ3356" s="195" t="str">
        <f t="shared" si="4764"/>
        <v>AZ$12</v>
      </c>
      <c r="BA3356" s="195" t="str">
        <f t="shared" si="4764"/>
        <v>BA$12</v>
      </c>
      <c r="BB3356" s="195" t="str">
        <f t="shared" si="4764"/>
        <v>BB$12</v>
      </c>
      <c r="BC3356" s="195" t="str">
        <f t="shared" si="4764"/>
        <v>BC$12</v>
      </c>
      <c r="BD3356" s="195" t="str">
        <f t="shared" si="4764"/>
        <v>BD$12</v>
      </c>
      <c r="BE3356" s="195" t="str">
        <f t="shared" si="4764"/>
        <v>BE$12</v>
      </c>
      <c r="BF3356" s="195" t="str">
        <f t="shared" si="4764"/>
        <v>BF$12</v>
      </c>
      <c r="BG3356" s="195" t="str">
        <f t="shared" si="4764"/>
        <v>BG$12</v>
      </c>
      <c r="BH3356" s="195" t="str">
        <f t="shared" si="4764"/>
        <v>BH$12</v>
      </c>
      <c r="BI3356" s="195" t="str">
        <f t="shared" si="4764"/>
        <v>BI$12</v>
      </c>
      <c r="BJ3356" s="195" t="str">
        <f t="shared" si="4764"/>
        <v>BJ$12</v>
      </c>
      <c r="BK3356" s="195" t="str">
        <f t="shared" si="4764"/>
        <v>BK$12</v>
      </c>
      <c r="BL3356" s="195" t="str">
        <f t="shared" si="4764"/>
        <v>BL$12</v>
      </c>
      <c r="BM3356" s="195" t="str">
        <f t="shared" si="4764"/>
        <v>BM$12</v>
      </c>
      <c r="BN3356" s="195" t="str">
        <f t="shared" si="4764"/>
        <v>BN$12</v>
      </c>
      <c r="BO3356" s="195" t="str">
        <f t="shared" si="4764"/>
        <v>BO$12</v>
      </c>
      <c r="BP3356" s="195" t="str">
        <f t="shared" si="4764"/>
        <v>BP$12</v>
      </c>
      <c r="BQ3356" s="195" t="str">
        <f t="shared" si="4764"/>
        <v>BQ$12</v>
      </c>
      <c r="BR3356" s="195" t="str">
        <f t="shared" si="4764"/>
        <v>BR$12</v>
      </c>
      <c r="BS3356" s="195" t="str">
        <f t="shared" si="4764"/>
        <v>BS$12</v>
      </c>
      <c r="BT3356" s="195" t="str">
        <f t="shared" si="4764"/>
        <v>BT$12</v>
      </c>
      <c r="BU3356" s="195" t="str">
        <f t="shared" si="4764"/>
        <v>BU$12</v>
      </c>
      <c r="BV3356" s="195" t="str">
        <f t="shared" si="4764"/>
        <v>BV$12</v>
      </c>
      <c r="BW3356" s="195" t="str">
        <f t="shared" si="4764"/>
        <v>BW$12</v>
      </c>
      <c r="BX3356" s="195" t="str">
        <f t="shared" si="4764"/>
        <v>BX$12</v>
      </c>
      <c r="BY3356" s="195" t="str">
        <f t="shared" si="4764"/>
        <v>BY$12</v>
      </c>
      <c r="BZ3356" s="195" t="str">
        <f t="shared" si="4764"/>
        <v>BZ$12</v>
      </c>
      <c r="CA3356" s="195" t="str">
        <f t="shared" si="4764"/>
        <v>CA$12</v>
      </c>
      <c r="CB3356" s="195" t="str">
        <f t="shared" si="4764"/>
        <v>CB$12</v>
      </c>
      <c r="CC3356" s="195" t="str">
        <f t="shared" si="4764"/>
        <v>CC$12</v>
      </c>
      <c r="CD3356" s="195" t="str">
        <f t="shared" si="4764"/>
        <v>CD$12</v>
      </c>
      <c r="CE3356" s="195" t="str">
        <f t="shared" ref="CE3356:CL3356" si="4765">CE$16</f>
        <v>CE$12</v>
      </c>
      <c r="CF3356" s="195" t="str">
        <f t="shared" si="4765"/>
        <v>CF$12</v>
      </c>
      <c r="CG3356" s="195" t="str">
        <f t="shared" si="4765"/>
        <v>CG$12</v>
      </c>
      <c r="CH3356" s="195" t="str">
        <f t="shared" si="4765"/>
        <v>CH$12</v>
      </c>
      <c r="CI3356" s="195" t="str">
        <f t="shared" si="4765"/>
        <v>CI$12</v>
      </c>
      <c r="CJ3356" s="195" t="str">
        <f t="shared" si="4765"/>
        <v>CJ$12</v>
      </c>
      <c r="CK3356" s="195" t="str">
        <f t="shared" si="4765"/>
        <v>CK$12</v>
      </c>
      <c r="CL3356" s="195" t="str">
        <f t="shared" si="4765"/>
        <v>CL$12</v>
      </c>
    </row>
    <row r="3357" spans="2:90" x14ac:dyDescent="0.4">
      <c r="B3357" s="171" t="s">
        <v>462</v>
      </c>
      <c r="E3357" s="8"/>
      <c r="H3357" s="196"/>
      <c r="I3357" s="197"/>
      <c r="J3357" s="197"/>
      <c r="K3357" s="198"/>
      <c r="L3357" s="198"/>
      <c r="M3357" s="198"/>
      <c r="N3357" s="198"/>
      <c r="O3357" s="198"/>
      <c r="P3357" s="198"/>
      <c r="R3357" s="198"/>
      <c r="S3357" s="195" t="str">
        <f t="shared" ref="S3357:CD3357" si="4766">S$17</f>
        <v>S$13</v>
      </c>
      <c r="T3357" s="195" t="str">
        <f t="shared" si="4766"/>
        <v>T$13</v>
      </c>
      <c r="U3357" s="195" t="str">
        <f t="shared" si="4766"/>
        <v>U$13</v>
      </c>
      <c r="V3357" s="195" t="str">
        <f t="shared" si="4766"/>
        <v>V$13</v>
      </c>
      <c r="W3357" s="195" t="str">
        <f t="shared" si="4766"/>
        <v>W$13</v>
      </c>
      <c r="X3357" s="195" t="str">
        <f t="shared" si="4766"/>
        <v>X$13</v>
      </c>
      <c r="Y3357" s="195" t="str">
        <f t="shared" si="4766"/>
        <v>Y$13</v>
      </c>
      <c r="Z3357" s="195" t="str">
        <f t="shared" si="4766"/>
        <v>Z$13</v>
      </c>
      <c r="AA3357" s="195" t="str">
        <f t="shared" si="4766"/>
        <v>AA$13</v>
      </c>
      <c r="AB3357" s="195" t="str">
        <f t="shared" si="4766"/>
        <v>AB$13</v>
      </c>
      <c r="AC3357" s="195" t="str">
        <f t="shared" si="4766"/>
        <v>AC$13</v>
      </c>
      <c r="AD3357" s="195" t="str">
        <f t="shared" si="4766"/>
        <v>AD$13</v>
      </c>
      <c r="AE3357" s="195" t="str">
        <f t="shared" si="4766"/>
        <v>AE$13</v>
      </c>
      <c r="AF3357" s="195" t="str">
        <f t="shared" si="4766"/>
        <v>AF$13</v>
      </c>
      <c r="AG3357" s="195" t="str">
        <f t="shared" si="4766"/>
        <v>AG$13</v>
      </c>
      <c r="AH3357" s="195" t="str">
        <f t="shared" si="4766"/>
        <v>AH$13</v>
      </c>
      <c r="AI3357" s="195" t="str">
        <f t="shared" si="4766"/>
        <v>AI$13</v>
      </c>
      <c r="AJ3357" s="195" t="str">
        <f t="shared" si="4766"/>
        <v>AJ$13</v>
      </c>
      <c r="AK3357" s="195" t="str">
        <f t="shared" si="4766"/>
        <v>AK$13</v>
      </c>
      <c r="AL3357" s="195" t="str">
        <f t="shared" si="4766"/>
        <v>AL$13</v>
      </c>
      <c r="AM3357" s="195" t="str">
        <f t="shared" si="4766"/>
        <v>AM$13</v>
      </c>
      <c r="AN3357" s="195" t="str">
        <f t="shared" si="4766"/>
        <v>AN$13</v>
      </c>
      <c r="AO3357" s="195" t="str">
        <f t="shared" si="4766"/>
        <v>AO$13</v>
      </c>
      <c r="AP3357" s="195" t="str">
        <f t="shared" si="4766"/>
        <v>AP$13</v>
      </c>
      <c r="AQ3357" s="195" t="str">
        <f t="shared" si="4766"/>
        <v>AQ$13</v>
      </c>
      <c r="AR3357" s="195" t="str">
        <f t="shared" si="4766"/>
        <v>AR$13</v>
      </c>
      <c r="AS3357" s="195" t="str">
        <f t="shared" si="4766"/>
        <v>AS$13</v>
      </c>
      <c r="AT3357" s="195" t="str">
        <f t="shared" si="4766"/>
        <v>AT$13</v>
      </c>
      <c r="AU3357" s="195" t="str">
        <f t="shared" si="4766"/>
        <v>AU$13</v>
      </c>
      <c r="AV3357" s="195" t="str">
        <f t="shared" si="4766"/>
        <v>AV$13</v>
      </c>
      <c r="AW3357" s="195" t="str">
        <f t="shared" si="4766"/>
        <v>AW$13</v>
      </c>
      <c r="AX3357" s="195" t="str">
        <f t="shared" si="4766"/>
        <v>AX$13</v>
      </c>
      <c r="AY3357" s="195" t="str">
        <f t="shared" si="4766"/>
        <v>AY$13</v>
      </c>
      <c r="AZ3357" s="195" t="str">
        <f t="shared" si="4766"/>
        <v>AZ$13</v>
      </c>
      <c r="BA3357" s="195" t="str">
        <f t="shared" si="4766"/>
        <v>BA$13</v>
      </c>
      <c r="BB3357" s="195" t="str">
        <f t="shared" si="4766"/>
        <v>BB$13</v>
      </c>
      <c r="BC3357" s="195" t="str">
        <f t="shared" si="4766"/>
        <v>BC$13</v>
      </c>
      <c r="BD3357" s="195" t="str">
        <f t="shared" si="4766"/>
        <v>BD$13</v>
      </c>
      <c r="BE3357" s="195" t="str">
        <f t="shared" si="4766"/>
        <v>BE$13</v>
      </c>
      <c r="BF3357" s="195" t="str">
        <f t="shared" si="4766"/>
        <v>BF$13</v>
      </c>
      <c r="BG3357" s="195" t="str">
        <f t="shared" si="4766"/>
        <v>BG$13</v>
      </c>
      <c r="BH3357" s="195" t="str">
        <f t="shared" si="4766"/>
        <v>BH$13</v>
      </c>
      <c r="BI3357" s="195" t="str">
        <f t="shared" si="4766"/>
        <v>BI$13</v>
      </c>
      <c r="BJ3357" s="195" t="str">
        <f t="shared" si="4766"/>
        <v>BJ$13</v>
      </c>
      <c r="BK3357" s="195" t="str">
        <f t="shared" si="4766"/>
        <v>BK$13</v>
      </c>
      <c r="BL3357" s="195" t="str">
        <f t="shared" si="4766"/>
        <v>BL$13</v>
      </c>
      <c r="BM3357" s="195" t="str">
        <f t="shared" si="4766"/>
        <v>BM$13</v>
      </c>
      <c r="BN3357" s="195" t="str">
        <f t="shared" si="4766"/>
        <v>BN$13</v>
      </c>
      <c r="BO3357" s="195" t="str">
        <f t="shared" si="4766"/>
        <v>BO$13</v>
      </c>
      <c r="BP3357" s="195" t="str">
        <f t="shared" si="4766"/>
        <v>BP$13</v>
      </c>
      <c r="BQ3357" s="195" t="str">
        <f t="shared" si="4766"/>
        <v>BQ$13</v>
      </c>
      <c r="BR3357" s="195" t="str">
        <f t="shared" si="4766"/>
        <v>BR$13</v>
      </c>
      <c r="BS3357" s="195" t="str">
        <f t="shared" si="4766"/>
        <v>BS$13</v>
      </c>
      <c r="BT3357" s="195" t="str">
        <f t="shared" si="4766"/>
        <v>BT$13</v>
      </c>
      <c r="BU3357" s="195" t="str">
        <f t="shared" si="4766"/>
        <v>BU$13</v>
      </c>
      <c r="BV3357" s="195" t="str">
        <f t="shared" si="4766"/>
        <v>BV$13</v>
      </c>
      <c r="BW3357" s="195" t="str">
        <f t="shared" si="4766"/>
        <v>BW$13</v>
      </c>
      <c r="BX3357" s="195" t="str">
        <f t="shared" si="4766"/>
        <v>BX$13</v>
      </c>
      <c r="BY3357" s="195" t="str">
        <f t="shared" si="4766"/>
        <v>BY$13</v>
      </c>
      <c r="BZ3357" s="195" t="str">
        <f t="shared" si="4766"/>
        <v>BZ$13</v>
      </c>
      <c r="CA3357" s="195" t="str">
        <f t="shared" si="4766"/>
        <v>CA$13</v>
      </c>
      <c r="CB3357" s="195" t="str">
        <f t="shared" si="4766"/>
        <v>CB$13</v>
      </c>
      <c r="CC3357" s="195" t="str">
        <f t="shared" si="4766"/>
        <v>CC$13</v>
      </c>
      <c r="CD3357" s="195" t="str">
        <f t="shared" si="4766"/>
        <v>CD$13</v>
      </c>
      <c r="CE3357" s="195" t="str">
        <f t="shared" ref="CE3357:CL3357" si="4767">CE$17</f>
        <v>CE$13</v>
      </c>
      <c r="CF3357" s="195" t="str">
        <f t="shared" si="4767"/>
        <v>CF$13</v>
      </c>
      <c r="CG3357" s="195" t="str">
        <f t="shared" si="4767"/>
        <v>CG$13</v>
      </c>
      <c r="CH3357" s="195" t="str">
        <f t="shared" si="4767"/>
        <v>CH$13</v>
      </c>
      <c r="CI3357" s="195" t="str">
        <f t="shared" si="4767"/>
        <v>CI$13</v>
      </c>
      <c r="CJ3357" s="195" t="str">
        <f t="shared" si="4767"/>
        <v>CJ$13</v>
      </c>
      <c r="CK3357" s="195" t="str">
        <f t="shared" si="4767"/>
        <v>CK$13</v>
      </c>
      <c r="CL3357" s="195" t="str">
        <f t="shared" si="4767"/>
        <v>CL$13</v>
      </c>
    </row>
    <row r="3358" spans="2:90" x14ac:dyDescent="0.4">
      <c r="B3358" s="171" t="s">
        <v>491</v>
      </c>
      <c r="E3358" s="8"/>
      <c r="H3358" s="196"/>
      <c r="I3358" s="197"/>
      <c r="J3358" s="197"/>
      <c r="K3358" s="198"/>
      <c r="L3358" s="198"/>
      <c r="M3358" s="198"/>
      <c r="N3358" s="198"/>
      <c r="O3358" s="198"/>
      <c r="P3358" s="198"/>
      <c r="R3358" s="198"/>
      <c r="S3358" s="186"/>
      <c r="T3358" s="186"/>
      <c r="U3358" s="186"/>
      <c r="V3358" s="186"/>
      <c r="W3358" s="186"/>
      <c r="X3358" s="186"/>
      <c r="Y3358" s="186"/>
      <c r="Z3358" s="186"/>
      <c r="AA3358" s="186"/>
      <c r="AB3358" s="186"/>
      <c r="AC3358" s="186"/>
      <c r="AD3358" s="186"/>
      <c r="AE3358" s="186"/>
      <c r="AF3358" s="186"/>
      <c r="AG3358" s="186"/>
      <c r="AH3358" s="186"/>
      <c r="AI3358" s="186"/>
      <c r="AJ3358" s="186"/>
      <c r="AK3358" s="186"/>
      <c r="AL3358" s="186"/>
      <c r="AM3358" s="186"/>
      <c r="AN3358" s="186"/>
      <c r="AO3358" s="186"/>
      <c r="AP3358" s="186"/>
      <c r="AQ3358" s="186"/>
      <c r="AR3358" s="186"/>
      <c r="AS3358" s="186"/>
      <c r="AT3358" s="186"/>
      <c r="AU3358" s="186"/>
      <c r="AV3358" s="186"/>
      <c r="AW3358" s="186"/>
      <c r="AX3358" s="186"/>
      <c r="AY3358" s="186"/>
      <c r="AZ3358" s="186"/>
      <c r="BA3358" s="186"/>
      <c r="BB3358" s="186"/>
      <c r="BC3358" s="186"/>
      <c r="BD3358" s="186"/>
      <c r="BE3358" s="186"/>
      <c r="BF3358" s="186"/>
      <c r="BG3358" s="186"/>
      <c r="BH3358" s="186"/>
      <c r="BI3358" s="186"/>
      <c r="BJ3358" s="186"/>
      <c r="BK3358" s="186"/>
      <c r="BL3358" s="186"/>
      <c r="BM3358" s="186"/>
      <c r="BN3358" s="186"/>
      <c r="BO3358" s="186"/>
      <c r="BP3358" s="186"/>
      <c r="BQ3358" s="186"/>
      <c r="BR3358" s="186"/>
      <c r="BS3358" s="186"/>
      <c r="BT3358" s="186"/>
      <c r="BU3358" s="186"/>
      <c r="BV3358" s="186"/>
      <c r="BW3358" s="186"/>
      <c r="BX3358" s="186"/>
      <c r="BY3358" s="186"/>
      <c r="BZ3358" s="186"/>
      <c r="CA3358" s="186"/>
      <c r="CB3358" s="186"/>
      <c r="CC3358" s="186"/>
      <c r="CD3358" s="186"/>
      <c r="CE3358" s="186"/>
      <c r="CF3358" s="186"/>
      <c r="CG3358" s="186"/>
      <c r="CH3358" s="186"/>
      <c r="CI3358" s="186"/>
      <c r="CJ3358" s="186"/>
      <c r="CK3358" s="186"/>
      <c r="CL3358" s="186"/>
    </row>
    <row r="3359" spans="2:90" x14ac:dyDescent="0.4">
      <c r="B3359" s="171" t="s">
        <v>505</v>
      </c>
      <c r="E3359" s="8"/>
      <c r="H3359" s="196"/>
      <c r="I3359" s="197"/>
      <c r="J3359" s="197"/>
      <c r="K3359" s="198"/>
      <c r="L3359" s="198"/>
      <c r="M3359" s="198"/>
      <c r="N3359" s="198"/>
      <c r="O3359" s="198"/>
      <c r="P3359" s="198"/>
      <c r="R3359" s="198"/>
      <c r="S3359" s="186"/>
      <c r="T3359" s="186"/>
      <c r="U3359" s="186"/>
      <c r="V3359" s="186"/>
      <c r="W3359" s="186"/>
      <c r="X3359" s="186"/>
      <c r="Y3359" s="186"/>
      <c r="Z3359" s="186"/>
      <c r="AA3359" s="186"/>
      <c r="AB3359" s="186"/>
      <c r="AC3359" s="186"/>
      <c r="AD3359" s="186"/>
      <c r="AE3359" s="186"/>
      <c r="AF3359" s="186"/>
      <c r="AG3359" s="186"/>
      <c r="AH3359" s="186"/>
      <c r="AI3359" s="186"/>
      <c r="AJ3359" s="186"/>
      <c r="AK3359" s="186"/>
      <c r="AL3359" s="186"/>
      <c r="AM3359" s="186"/>
      <c r="AN3359" s="186"/>
      <c r="AO3359" s="186"/>
      <c r="AP3359" s="186"/>
      <c r="AQ3359" s="186"/>
      <c r="AR3359" s="186"/>
      <c r="AS3359" s="186"/>
      <c r="AT3359" s="186"/>
      <c r="AU3359" s="186"/>
      <c r="AV3359" s="186"/>
      <c r="AW3359" s="186"/>
      <c r="AX3359" s="186"/>
      <c r="AY3359" s="186"/>
      <c r="AZ3359" s="186"/>
      <c r="BA3359" s="186"/>
      <c r="BB3359" s="186"/>
      <c r="BC3359" s="186"/>
      <c r="BD3359" s="186"/>
      <c r="BE3359" s="186"/>
      <c r="BF3359" s="186"/>
      <c r="BG3359" s="186"/>
      <c r="BH3359" s="186"/>
      <c r="BI3359" s="186"/>
      <c r="BJ3359" s="186"/>
      <c r="BK3359" s="186"/>
      <c r="BL3359" s="186"/>
      <c r="BM3359" s="186"/>
      <c r="BN3359" s="186"/>
      <c r="BO3359" s="186"/>
      <c r="BP3359" s="186"/>
      <c r="BQ3359" s="186"/>
      <c r="BR3359" s="186"/>
      <c r="BS3359" s="186"/>
      <c r="BT3359" s="186"/>
      <c r="BU3359" s="186"/>
      <c r="BV3359" s="186"/>
      <c r="BW3359" s="186"/>
      <c r="BX3359" s="186"/>
      <c r="BY3359" s="186"/>
      <c r="BZ3359" s="186"/>
      <c r="CA3359" s="186"/>
      <c r="CB3359" s="186"/>
      <c r="CC3359" s="186"/>
      <c r="CD3359" s="186"/>
      <c r="CE3359" s="186"/>
      <c r="CF3359" s="186"/>
      <c r="CG3359" s="186"/>
      <c r="CH3359" s="186"/>
      <c r="CI3359" s="186"/>
      <c r="CJ3359" s="186"/>
      <c r="CK3359" s="186"/>
      <c r="CL3359" s="186"/>
    </row>
    <row r="3360" spans="2:90" x14ac:dyDescent="0.4">
      <c r="B3360" s="171" t="s">
        <v>463</v>
      </c>
      <c r="E3360" s="8"/>
      <c r="H3360" s="196"/>
      <c r="I3360" s="197"/>
      <c r="J3360" s="197"/>
      <c r="K3360" s="198"/>
      <c r="L3360" s="198"/>
      <c r="M3360" s="198"/>
      <c r="N3360" s="198"/>
      <c r="O3360" s="198"/>
      <c r="P3360" s="198"/>
      <c r="R3360" s="198"/>
      <c r="S3360" s="186" t="str">
        <f t="shared" ref="S3360:CD3360" si="4768">S$18</f>
        <v>S$14</v>
      </c>
      <c r="T3360" s="186" t="str">
        <f t="shared" si="4768"/>
        <v>T$14</v>
      </c>
      <c r="U3360" s="186" t="str">
        <f t="shared" si="4768"/>
        <v>U$14</v>
      </c>
      <c r="V3360" s="186" t="str">
        <f t="shared" si="4768"/>
        <v>V$14</v>
      </c>
      <c r="W3360" s="186" t="str">
        <f t="shared" si="4768"/>
        <v>W$14</v>
      </c>
      <c r="X3360" s="186" t="str">
        <f t="shared" si="4768"/>
        <v>X$14</v>
      </c>
      <c r="Y3360" s="186" t="str">
        <f t="shared" si="4768"/>
        <v>Y$14</v>
      </c>
      <c r="Z3360" s="186" t="str">
        <f t="shared" si="4768"/>
        <v>Z$14</v>
      </c>
      <c r="AA3360" s="186" t="str">
        <f t="shared" si="4768"/>
        <v>AA$14</v>
      </c>
      <c r="AB3360" s="186" t="str">
        <f t="shared" si="4768"/>
        <v>AB$14</v>
      </c>
      <c r="AC3360" s="186" t="str">
        <f t="shared" si="4768"/>
        <v>AC$14</v>
      </c>
      <c r="AD3360" s="186" t="str">
        <f t="shared" si="4768"/>
        <v>AD$14</v>
      </c>
      <c r="AE3360" s="186" t="str">
        <f t="shared" si="4768"/>
        <v>AE$14</v>
      </c>
      <c r="AF3360" s="186" t="str">
        <f t="shared" si="4768"/>
        <v>AF$14</v>
      </c>
      <c r="AG3360" s="186" t="str">
        <f t="shared" si="4768"/>
        <v>AG$14</v>
      </c>
      <c r="AH3360" s="186" t="str">
        <f t="shared" si="4768"/>
        <v>AH$14</v>
      </c>
      <c r="AI3360" s="186" t="str">
        <f t="shared" si="4768"/>
        <v>AI$14</v>
      </c>
      <c r="AJ3360" s="186" t="str">
        <f t="shared" si="4768"/>
        <v>AJ$14</v>
      </c>
      <c r="AK3360" s="186" t="str">
        <f t="shared" si="4768"/>
        <v>AK$14</v>
      </c>
      <c r="AL3360" s="186" t="str">
        <f t="shared" si="4768"/>
        <v>AL$14</v>
      </c>
      <c r="AM3360" s="186" t="str">
        <f t="shared" si="4768"/>
        <v>AM$14</v>
      </c>
      <c r="AN3360" s="186" t="str">
        <f t="shared" si="4768"/>
        <v>AN$14</v>
      </c>
      <c r="AO3360" s="186" t="str">
        <f t="shared" si="4768"/>
        <v>AO$14</v>
      </c>
      <c r="AP3360" s="186" t="str">
        <f t="shared" si="4768"/>
        <v>AP$14</v>
      </c>
      <c r="AQ3360" s="186" t="str">
        <f t="shared" si="4768"/>
        <v>AQ$14</v>
      </c>
      <c r="AR3360" s="186" t="str">
        <f t="shared" si="4768"/>
        <v>AR$14</v>
      </c>
      <c r="AS3360" s="186" t="str">
        <f t="shared" si="4768"/>
        <v>AS$14</v>
      </c>
      <c r="AT3360" s="186" t="str">
        <f t="shared" si="4768"/>
        <v>AT$14</v>
      </c>
      <c r="AU3360" s="186" t="str">
        <f t="shared" si="4768"/>
        <v>AU$14</v>
      </c>
      <c r="AV3360" s="186" t="str">
        <f t="shared" si="4768"/>
        <v>AV$14</v>
      </c>
      <c r="AW3360" s="186" t="str">
        <f t="shared" si="4768"/>
        <v>AW$14</v>
      </c>
      <c r="AX3360" s="186" t="str">
        <f t="shared" si="4768"/>
        <v>AX$14</v>
      </c>
      <c r="AY3360" s="186" t="str">
        <f t="shared" si="4768"/>
        <v>AY$14</v>
      </c>
      <c r="AZ3360" s="186" t="str">
        <f t="shared" si="4768"/>
        <v>AZ$14</v>
      </c>
      <c r="BA3360" s="186" t="str">
        <f t="shared" si="4768"/>
        <v>BA$14</v>
      </c>
      <c r="BB3360" s="186" t="str">
        <f t="shared" si="4768"/>
        <v>BB$14</v>
      </c>
      <c r="BC3360" s="186" t="str">
        <f t="shared" si="4768"/>
        <v>BC$14</v>
      </c>
      <c r="BD3360" s="186" t="str">
        <f t="shared" si="4768"/>
        <v>BD$14</v>
      </c>
      <c r="BE3360" s="186" t="str">
        <f t="shared" si="4768"/>
        <v>BE$14</v>
      </c>
      <c r="BF3360" s="186" t="str">
        <f t="shared" si="4768"/>
        <v>BF$14</v>
      </c>
      <c r="BG3360" s="186" t="str">
        <f t="shared" si="4768"/>
        <v>BG$14</v>
      </c>
      <c r="BH3360" s="186" t="str">
        <f t="shared" si="4768"/>
        <v>BH$14</v>
      </c>
      <c r="BI3360" s="186" t="str">
        <f t="shared" si="4768"/>
        <v>BI$14</v>
      </c>
      <c r="BJ3360" s="186" t="str">
        <f t="shared" si="4768"/>
        <v>BJ$14</v>
      </c>
      <c r="BK3360" s="186" t="str">
        <f t="shared" si="4768"/>
        <v>BK$14</v>
      </c>
      <c r="BL3360" s="186" t="str">
        <f t="shared" si="4768"/>
        <v>BL$14</v>
      </c>
      <c r="BM3360" s="186" t="str">
        <f t="shared" si="4768"/>
        <v>BM$14</v>
      </c>
      <c r="BN3360" s="186" t="str">
        <f t="shared" si="4768"/>
        <v>BN$14</v>
      </c>
      <c r="BO3360" s="186" t="str">
        <f t="shared" si="4768"/>
        <v>BO$14</v>
      </c>
      <c r="BP3360" s="186" t="str">
        <f t="shared" si="4768"/>
        <v>BP$14</v>
      </c>
      <c r="BQ3360" s="186" t="str">
        <f t="shared" si="4768"/>
        <v>BQ$14</v>
      </c>
      <c r="BR3360" s="186" t="str">
        <f t="shared" si="4768"/>
        <v>BR$14</v>
      </c>
      <c r="BS3360" s="186" t="str">
        <f t="shared" si="4768"/>
        <v>BS$14</v>
      </c>
      <c r="BT3360" s="186" t="str">
        <f t="shared" si="4768"/>
        <v>BT$14</v>
      </c>
      <c r="BU3360" s="186" t="str">
        <f t="shared" si="4768"/>
        <v>BU$14</v>
      </c>
      <c r="BV3360" s="186" t="str">
        <f t="shared" si="4768"/>
        <v>BV$14</v>
      </c>
      <c r="BW3360" s="186" t="str">
        <f t="shared" si="4768"/>
        <v>BW$14</v>
      </c>
      <c r="BX3360" s="186" t="str">
        <f t="shared" si="4768"/>
        <v>BX$14</v>
      </c>
      <c r="BY3360" s="186" t="str">
        <f t="shared" si="4768"/>
        <v>BY$14</v>
      </c>
      <c r="BZ3360" s="186" t="str">
        <f t="shared" si="4768"/>
        <v>BZ$14</v>
      </c>
      <c r="CA3360" s="186" t="str">
        <f t="shared" si="4768"/>
        <v>CA$14</v>
      </c>
      <c r="CB3360" s="186" t="str">
        <f t="shared" si="4768"/>
        <v>CB$14</v>
      </c>
      <c r="CC3360" s="186" t="str">
        <f t="shared" si="4768"/>
        <v>CC$14</v>
      </c>
      <c r="CD3360" s="186" t="str">
        <f t="shared" si="4768"/>
        <v>CD$14</v>
      </c>
      <c r="CE3360" s="186" t="str">
        <f t="shared" ref="CE3360:CL3360" si="4769">CE$18</f>
        <v>CE$14</v>
      </c>
      <c r="CF3360" s="186" t="str">
        <f t="shared" si="4769"/>
        <v>CF$14</v>
      </c>
      <c r="CG3360" s="186" t="str">
        <f t="shared" si="4769"/>
        <v>CG$14</v>
      </c>
      <c r="CH3360" s="186" t="str">
        <f t="shared" si="4769"/>
        <v>CH$14</v>
      </c>
      <c r="CI3360" s="186" t="str">
        <f t="shared" si="4769"/>
        <v>CI$14</v>
      </c>
      <c r="CJ3360" s="186" t="str">
        <f t="shared" si="4769"/>
        <v>CJ$14</v>
      </c>
      <c r="CK3360" s="186" t="str">
        <f t="shared" si="4769"/>
        <v>CK$14</v>
      </c>
      <c r="CL3360" s="186" t="str">
        <f t="shared" si="4769"/>
        <v>CL$14</v>
      </c>
    </row>
    <row r="3361" spans="2:90" x14ac:dyDescent="0.4">
      <c r="B3361" s="171" t="s">
        <v>464</v>
      </c>
      <c r="E3361" s="8"/>
      <c r="H3361" s="196"/>
      <c r="I3361" s="197"/>
      <c r="J3361" s="197"/>
      <c r="K3361" s="198"/>
      <c r="L3361" s="198"/>
      <c r="M3361" s="198"/>
      <c r="N3361" s="198"/>
      <c r="O3361" s="198"/>
      <c r="P3361" s="198"/>
      <c r="R3361" s="198"/>
      <c r="S3361" s="186" t="str">
        <f t="shared" ref="S3361:CD3361" si="4770">S$19</f>
        <v>S$15</v>
      </c>
      <c r="T3361" s="186" t="str">
        <f t="shared" si="4770"/>
        <v>T$15</v>
      </c>
      <c r="U3361" s="186" t="str">
        <f t="shared" si="4770"/>
        <v>U$15</v>
      </c>
      <c r="V3361" s="186" t="str">
        <f t="shared" si="4770"/>
        <v>V$15</v>
      </c>
      <c r="W3361" s="186" t="str">
        <f t="shared" si="4770"/>
        <v>W$15</v>
      </c>
      <c r="X3361" s="186" t="str">
        <f t="shared" si="4770"/>
        <v>X$15</v>
      </c>
      <c r="Y3361" s="186" t="str">
        <f t="shared" si="4770"/>
        <v>Y$15</v>
      </c>
      <c r="Z3361" s="186" t="str">
        <f t="shared" si="4770"/>
        <v>Z$15</v>
      </c>
      <c r="AA3361" s="186" t="str">
        <f t="shared" si="4770"/>
        <v>AA$15</v>
      </c>
      <c r="AB3361" s="186" t="str">
        <f t="shared" si="4770"/>
        <v>AB$15</v>
      </c>
      <c r="AC3361" s="186" t="str">
        <f t="shared" si="4770"/>
        <v>AC$15</v>
      </c>
      <c r="AD3361" s="186" t="str">
        <f t="shared" si="4770"/>
        <v>AD$15</v>
      </c>
      <c r="AE3361" s="186" t="str">
        <f t="shared" si="4770"/>
        <v>AE$15</v>
      </c>
      <c r="AF3361" s="186" t="str">
        <f t="shared" si="4770"/>
        <v>AF$15</v>
      </c>
      <c r="AG3361" s="186" t="str">
        <f t="shared" si="4770"/>
        <v>AG$15</v>
      </c>
      <c r="AH3361" s="186" t="str">
        <f t="shared" si="4770"/>
        <v>AH$15</v>
      </c>
      <c r="AI3361" s="186" t="str">
        <f t="shared" si="4770"/>
        <v>AI$15</v>
      </c>
      <c r="AJ3361" s="186" t="str">
        <f t="shared" si="4770"/>
        <v>AJ$15</v>
      </c>
      <c r="AK3361" s="186" t="str">
        <f t="shared" si="4770"/>
        <v>AK$15</v>
      </c>
      <c r="AL3361" s="186" t="str">
        <f t="shared" si="4770"/>
        <v>AL$15</v>
      </c>
      <c r="AM3361" s="186" t="str">
        <f t="shared" si="4770"/>
        <v>AM$15</v>
      </c>
      <c r="AN3361" s="186" t="str">
        <f t="shared" si="4770"/>
        <v>AN$15</v>
      </c>
      <c r="AO3361" s="186" t="str">
        <f t="shared" si="4770"/>
        <v>AO$15</v>
      </c>
      <c r="AP3361" s="186" t="str">
        <f t="shared" si="4770"/>
        <v>AP$15</v>
      </c>
      <c r="AQ3361" s="186" t="str">
        <f t="shared" si="4770"/>
        <v>AQ$15</v>
      </c>
      <c r="AR3361" s="186" t="str">
        <f t="shared" si="4770"/>
        <v>AR$15</v>
      </c>
      <c r="AS3361" s="186" t="str">
        <f t="shared" si="4770"/>
        <v>AS$15</v>
      </c>
      <c r="AT3361" s="186" t="str">
        <f t="shared" si="4770"/>
        <v>AT$15</v>
      </c>
      <c r="AU3361" s="186" t="str">
        <f t="shared" si="4770"/>
        <v>AU$15</v>
      </c>
      <c r="AV3361" s="186" t="str">
        <f t="shared" si="4770"/>
        <v>AV$15</v>
      </c>
      <c r="AW3361" s="186" t="str">
        <f t="shared" si="4770"/>
        <v>AW$15</v>
      </c>
      <c r="AX3361" s="186" t="str">
        <f t="shared" si="4770"/>
        <v>AX$15</v>
      </c>
      <c r="AY3361" s="186" t="str">
        <f t="shared" si="4770"/>
        <v>AY$15</v>
      </c>
      <c r="AZ3361" s="186" t="str">
        <f t="shared" si="4770"/>
        <v>AZ$15</v>
      </c>
      <c r="BA3361" s="186" t="str">
        <f t="shared" si="4770"/>
        <v>BA$15</v>
      </c>
      <c r="BB3361" s="186" t="str">
        <f t="shared" si="4770"/>
        <v>BB$15</v>
      </c>
      <c r="BC3361" s="186" t="str">
        <f t="shared" si="4770"/>
        <v>BC$15</v>
      </c>
      <c r="BD3361" s="186" t="str">
        <f t="shared" si="4770"/>
        <v>BD$15</v>
      </c>
      <c r="BE3361" s="186" t="str">
        <f t="shared" si="4770"/>
        <v>BE$15</v>
      </c>
      <c r="BF3361" s="186" t="str">
        <f t="shared" si="4770"/>
        <v>BF$15</v>
      </c>
      <c r="BG3361" s="186" t="str">
        <f t="shared" si="4770"/>
        <v>BG$15</v>
      </c>
      <c r="BH3361" s="186" t="str">
        <f t="shared" si="4770"/>
        <v>BH$15</v>
      </c>
      <c r="BI3361" s="186" t="str">
        <f t="shared" si="4770"/>
        <v>BI$15</v>
      </c>
      <c r="BJ3361" s="186" t="str">
        <f t="shared" si="4770"/>
        <v>BJ$15</v>
      </c>
      <c r="BK3361" s="186" t="str">
        <f t="shared" si="4770"/>
        <v>BK$15</v>
      </c>
      <c r="BL3361" s="186" t="str">
        <f t="shared" si="4770"/>
        <v>BL$15</v>
      </c>
      <c r="BM3361" s="186" t="str">
        <f t="shared" si="4770"/>
        <v>BM$15</v>
      </c>
      <c r="BN3361" s="186" t="str">
        <f t="shared" si="4770"/>
        <v>BN$15</v>
      </c>
      <c r="BO3361" s="186" t="str">
        <f t="shared" si="4770"/>
        <v>BO$15</v>
      </c>
      <c r="BP3361" s="186" t="str">
        <f t="shared" si="4770"/>
        <v>BP$15</v>
      </c>
      <c r="BQ3361" s="186" t="str">
        <f t="shared" si="4770"/>
        <v>BQ$15</v>
      </c>
      <c r="BR3361" s="186" t="str">
        <f t="shared" si="4770"/>
        <v>BR$15</v>
      </c>
      <c r="BS3361" s="186" t="str">
        <f t="shared" si="4770"/>
        <v>BS$15</v>
      </c>
      <c r="BT3361" s="186" t="str">
        <f t="shared" si="4770"/>
        <v>BT$15</v>
      </c>
      <c r="BU3361" s="186" t="str">
        <f t="shared" si="4770"/>
        <v>BU$15</v>
      </c>
      <c r="BV3361" s="186" t="str">
        <f t="shared" si="4770"/>
        <v>BV$15</v>
      </c>
      <c r="BW3361" s="186" t="str">
        <f t="shared" si="4770"/>
        <v>BW$15</v>
      </c>
      <c r="BX3361" s="186" t="str">
        <f t="shared" si="4770"/>
        <v>BX$15</v>
      </c>
      <c r="BY3361" s="186" t="str">
        <f t="shared" si="4770"/>
        <v>BY$15</v>
      </c>
      <c r="BZ3361" s="186" t="str">
        <f t="shared" si="4770"/>
        <v>BZ$15</v>
      </c>
      <c r="CA3361" s="186" t="str">
        <f t="shared" si="4770"/>
        <v>CA$15</v>
      </c>
      <c r="CB3361" s="186" t="str">
        <f t="shared" si="4770"/>
        <v>CB$15</v>
      </c>
      <c r="CC3361" s="186" t="str">
        <f t="shared" si="4770"/>
        <v>CC$15</v>
      </c>
      <c r="CD3361" s="186" t="str">
        <f t="shared" si="4770"/>
        <v>CD$15</v>
      </c>
      <c r="CE3361" s="186" t="str">
        <f t="shared" ref="CE3361:CL3361" si="4771">CE$19</f>
        <v>CE$15</v>
      </c>
      <c r="CF3361" s="186" t="str">
        <f t="shared" si="4771"/>
        <v>CF$15</v>
      </c>
      <c r="CG3361" s="186" t="str">
        <f t="shared" si="4771"/>
        <v>CG$15</v>
      </c>
      <c r="CH3361" s="186" t="str">
        <f t="shared" si="4771"/>
        <v>CH$15</v>
      </c>
      <c r="CI3361" s="186" t="str">
        <f t="shared" si="4771"/>
        <v>CI$15</v>
      </c>
      <c r="CJ3361" s="186" t="str">
        <f t="shared" si="4771"/>
        <v>CJ$15</v>
      </c>
      <c r="CK3361" s="186" t="str">
        <f t="shared" si="4771"/>
        <v>CK$15</v>
      </c>
      <c r="CL3361" s="186" t="str">
        <f t="shared" si="4771"/>
        <v>CL$15</v>
      </c>
    </row>
    <row r="3362" spans="2:90" x14ac:dyDescent="0.4">
      <c r="B3362" s="70" t="s">
        <v>1023</v>
      </c>
      <c r="C3362" s="31"/>
      <c r="D3362" t="s">
        <v>1024</v>
      </c>
      <c r="E3362" s="8" t="str">
        <f t="shared" ref="E3362:E3377" si="4772">ROW()&amp;" "&amp;D3362</f>
        <v>3362 TAXDTA-IS</v>
      </c>
      <c r="F3362" t="s">
        <v>525</v>
      </c>
      <c r="G3362" s="31" t="s">
        <v>395</v>
      </c>
      <c r="H3362" s="48"/>
      <c r="I3362" s="285"/>
      <c r="J3362" s="285"/>
      <c r="K3362" s="48"/>
      <c r="L3362" s="48"/>
      <c r="M3362" s="48"/>
      <c r="N3362" s="48"/>
      <c r="O3362" s="48"/>
      <c r="P3362" s="48"/>
      <c r="R3362" s="70"/>
      <c r="S3362" s="286"/>
      <c r="T3362" s="286"/>
      <c r="U3362" s="286"/>
      <c r="V3362" s="286"/>
      <c r="W3362" s="286"/>
      <c r="X3362" s="286"/>
      <c r="Y3362" s="286"/>
      <c r="Z3362" s="286"/>
      <c r="AA3362" s="286"/>
      <c r="AB3362" s="286"/>
      <c r="AC3362" s="286"/>
      <c r="AD3362" s="286"/>
      <c r="AE3362" s="286"/>
      <c r="AF3362" s="286"/>
      <c r="AG3362" s="286"/>
      <c r="AH3362" s="286"/>
      <c r="AI3362" s="286"/>
      <c r="AJ3362" s="286"/>
      <c r="AK3362" s="286"/>
      <c r="AL3362" s="286"/>
      <c r="AM3362" s="286"/>
      <c r="AN3362" s="286"/>
      <c r="AO3362" s="286"/>
      <c r="AP3362" s="286"/>
      <c r="AQ3362" s="286"/>
      <c r="AR3362" s="286"/>
      <c r="AS3362" s="286"/>
      <c r="AT3362" s="286"/>
      <c r="AU3362" s="286"/>
      <c r="AV3362" s="286"/>
      <c r="AW3362" s="286"/>
      <c r="AX3362" s="286"/>
      <c r="AY3362" s="286"/>
      <c r="AZ3362" s="286"/>
      <c r="BA3362" s="286"/>
      <c r="BB3362" s="286"/>
      <c r="BC3362" s="286"/>
      <c r="BD3362" s="286"/>
      <c r="BE3362" s="286"/>
      <c r="BF3362" s="286"/>
      <c r="BG3362" s="286"/>
      <c r="BH3362" s="286"/>
      <c r="BI3362" s="286"/>
      <c r="BJ3362" s="286"/>
      <c r="BK3362" s="286"/>
      <c r="BL3362" s="286"/>
      <c r="BM3362" s="286"/>
      <c r="BN3362" s="286"/>
      <c r="BO3362" s="286"/>
      <c r="BP3362" s="286"/>
      <c r="BQ3362" s="286"/>
      <c r="BR3362" s="286"/>
      <c r="BS3362" s="286"/>
      <c r="BT3362" s="286"/>
      <c r="BU3362" s="286"/>
      <c r="BV3362" s="286"/>
      <c r="BW3362" s="286"/>
      <c r="BX3362" s="286"/>
      <c r="BY3362" s="286"/>
      <c r="BZ3362" s="286"/>
      <c r="CA3362" s="286"/>
      <c r="CB3362" s="286"/>
      <c r="CC3362" s="286"/>
      <c r="CD3362" s="286"/>
      <c r="CE3362" s="286"/>
      <c r="CF3362" s="286"/>
      <c r="CG3362" s="286"/>
      <c r="CH3362" s="286"/>
      <c r="CI3362" s="286"/>
      <c r="CJ3362" s="286"/>
      <c r="CK3362" s="286"/>
      <c r="CL3362" s="286"/>
    </row>
    <row r="3363" spans="2:90" x14ac:dyDescent="0.4">
      <c r="B3363" s="122" t="str">
        <f>"Driver: "&amp;'IS BS CF'!$B$50</f>
        <v>Driver: Pre-tax income</v>
      </c>
      <c r="D3363" t="s">
        <v>1024</v>
      </c>
      <c r="E3363" s="8" t="str">
        <f t="shared" si="4772"/>
        <v>3363 TAXDTA-IS</v>
      </c>
      <c r="G3363" t="str">
        <f t="shared" ref="G3363" si="4773">E3363</f>
        <v>3363 TAXDTA-IS</v>
      </c>
      <c r="H3363" s="31"/>
      <c r="I3363" s="73"/>
      <c r="J3363" s="73"/>
      <c r="K3363" s="121" t="e">
        <f ca="1">+'IS BS CF'!K$50</f>
        <v>#REF!</v>
      </c>
      <c r="L3363" s="121" t="e">
        <f ca="1">+'IS BS CF'!L$50</f>
        <v>#REF!</v>
      </c>
      <c r="M3363" s="121" t="e">
        <f ca="1">+'IS BS CF'!M$50</f>
        <v>#REF!</v>
      </c>
      <c r="N3363" s="121" t="e">
        <f ca="1">+'IS BS CF'!N$50</f>
        <v>#REF!</v>
      </c>
      <c r="O3363" s="121" t="e">
        <f ca="1">+'IS BS CF'!O$50</f>
        <v>#REF!</v>
      </c>
      <c r="P3363" s="121" t="e">
        <f ca="1">+'IS BS CF'!P$50</f>
        <v>#REF!</v>
      </c>
      <c r="Q3363" s="121">
        <f>+'IS BS CF'!Q$50</f>
        <v>0</v>
      </c>
      <c r="R3363" s="121">
        <f>+'IS BS CF'!R$50</f>
        <v>0</v>
      </c>
      <c r="S3363" s="121" t="e">
        <f ca="1">+'IS BS CF'!S$50</f>
        <v>#REF!</v>
      </c>
      <c r="T3363" s="121" t="e">
        <f ca="1">+'IS BS CF'!T$50</f>
        <v>#REF!</v>
      </c>
      <c r="U3363" s="121" t="e">
        <f ca="1">+'IS BS CF'!U$50</f>
        <v>#REF!</v>
      </c>
      <c r="V3363" s="121" t="e">
        <f ca="1">+'IS BS CF'!V$50</f>
        <v>#REF!</v>
      </c>
      <c r="W3363" s="121" t="e">
        <f ca="1">+'IS BS CF'!W$50</f>
        <v>#REF!</v>
      </c>
      <c r="X3363" s="121" t="e">
        <f ca="1">+'IS BS CF'!X$50</f>
        <v>#REF!</v>
      </c>
      <c r="Y3363" s="121" t="e">
        <f ca="1">+'IS BS CF'!Y$50</f>
        <v>#REF!</v>
      </c>
      <c r="Z3363" s="121" t="e">
        <f ca="1">+'IS BS CF'!Z$50</f>
        <v>#REF!</v>
      </c>
      <c r="AA3363" s="121" t="e">
        <f ca="1">+'IS BS CF'!AA$50</f>
        <v>#REF!</v>
      </c>
      <c r="AB3363" s="121" t="e">
        <f ca="1">+'IS BS CF'!AB$50</f>
        <v>#REF!</v>
      </c>
      <c r="AC3363" s="121" t="e">
        <f ca="1">+'IS BS CF'!AC$50</f>
        <v>#REF!</v>
      </c>
      <c r="AD3363" s="121" t="e">
        <f ca="1">+'IS BS CF'!AD$50</f>
        <v>#REF!</v>
      </c>
      <c r="AE3363" s="121" t="e">
        <f ca="1">+'IS BS CF'!AE$50</f>
        <v>#REF!</v>
      </c>
      <c r="AF3363" s="121" t="e">
        <f ca="1">+'IS BS CF'!AF$50</f>
        <v>#REF!</v>
      </c>
      <c r="AG3363" s="121" t="e">
        <f ca="1">+'IS BS CF'!AG$50</f>
        <v>#REF!</v>
      </c>
      <c r="AH3363" s="121" t="e">
        <f ca="1">+'IS BS CF'!AH$50</f>
        <v>#REF!</v>
      </c>
      <c r="AI3363" s="121" t="e">
        <f ca="1">+'IS BS CF'!AI$50</f>
        <v>#REF!</v>
      </c>
      <c r="AJ3363" s="121" t="e">
        <f ca="1">+'IS BS CF'!AJ$50</f>
        <v>#REF!</v>
      </c>
      <c r="AK3363" s="121" t="e">
        <f ca="1">+'IS BS CF'!AK$50</f>
        <v>#REF!</v>
      </c>
      <c r="AL3363" s="121" t="e">
        <f ca="1">+'IS BS CF'!AL$50</f>
        <v>#REF!</v>
      </c>
      <c r="AM3363" s="121" t="e">
        <f ca="1">+'IS BS CF'!AM$50</f>
        <v>#REF!</v>
      </c>
      <c r="AN3363" s="121" t="e">
        <f ca="1">+'IS BS CF'!AN$50</f>
        <v>#REF!</v>
      </c>
      <c r="AO3363" s="121" t="e">
        <f ca="1">+'IS BS CF'!AO$50</f>
        <v>#REF!</v>
      </c>
      <c r="AP3363" s="121" t="e">
        <f ca="1">+'IS BS CF'!AP$50</f>
        <v>#REF!</v>
      </c>
      <c r="AQ3363" s="121" t="e">
        <f ca="1">+'IS BS CF'!AQ$50</f>
        <v>#REF!</v>
      </c>
      <c r="AR3363" s="121" t="e">
        <f ca="1">+'IS BS CF'!AR$50</f>
        <v>#REF!</v>
      </c>
      <c r="AS3363" s="121" t="e">
        <f ca="1">+'IS BS CF'!AS$50</f>
        <v>#REF!</v>
      </c>
      <c r="AT3363" s="121" t="e">
        <f ca="1">+'IS BS CF'!AT$50</f>
        <v>#REF!</v>
      </c>
      <c r="AU3363" s="121" t="e">
        <f ca="1">+'IS BS CF'!AU$50</f>
        <v>#REF!</v>
      </c>
      <c r="AV3363" s="121" t="e">
        <f ca="1">+'IS BS CF'!AV$50</f>
        <v>#REF!</v>
      </c>
      <c r="AW3363" s="121" t="e">
        <f ca="1">+'IS BS CF'!AW$50</f>
        <v>#REF!</v>
      </c>
      <c r="AX3363" s="121" t="e">
        <f ca="1">+'IS BS CF'!AX$50</f>
        <v>#REF!</v>
      </c>
      <c r="AY3363" s="121" t="e">
        <f ca="1">+'IS BS CF'!AY$50</f>
        <v>#REF!</v>
      </c>
      <c r="AZ3363" s="121" t="e">
        <f ca="1">+'IS BS CF'!AZ$50</f>
        <v>#REF!</v>
      </c>
      <c r="BA3363" s="121" t="e">
        <f ca="1">+'IS BS CF'!BA$50</f>
        <v>#REF!</v>
      </c>
      <c r="BB3363" s="121" t="e">
        <f ca="1">+'IS BS CF'!BB$50</f>
        <v>#REF!</v>
      </c>
      <c r="BC3363" s="121" t="e">
        <f ca="1">+'IS BS CF'!BC$50</f>
        <v>#REF!</v>
      </c>
      <c r="BD3363" s="121" t="e">
        <f ca="1">+'IS BS CF'!BD$50</f>
        <v>#REF!</v>
      </c>
      <c r="BE3363" s="121" t="e">
        <f ca="1">+'IS BS CF'!BE$50</f>
        <v>#REF!</v>
      </c>
      <c r="BF3363" s="121" t="e">
        <f ca="1">+'IS BS CF'!BF$50</f>
        <v>#REF!</v>
      </c>
      <c r="BG3363" s="121" t="e">
        <f ca="1">+'IS BS CF'!BG$50</f>
        <v>#REF!</v>
      </c>
      <c r="BH3363" s="121" t="e">
        <f ca="1">+'IS BS CF'!BH$50</f>
        <v>#REF!</v>
      </c>
      <c r="BI3363" s="121" t="e">
        <f ca="1">+'IS BS CF'!BI$50</f>
        <v>#REF!</v>
      </c>
      <c r="BJ3363" s="121" t="e">
        <f ca="1">+'IS BS CF'!BJ$50</f>
        <v>#REF!</v>
      </c>
      <c r="BK3363" s="121" t="e">
        <f ca="1">+'IS BS CF'!BK$50</f>
        <v>#REF!</v>
      </c>
      <c r="BL3363" s="121" t="e">
        <f ca="1">+'IS BS CF'!BL$50</f>
        <v>#REF!</v>
      </c>
      <c r="BM3363" s="121" t="e">
        <f ca="1">+'IS BS CF'!BM$50</f>
        <v>#REF!</v>
      </c>
      <c r="BN3363" s="121" t="e">
        <f ca="1">+'IS BS CF'!BN$50</f>
        <v>#REF!</v>
      </c>
      <c r="BO3363" s="121" t="e">
        <f ca="1">+'IS BS CF'!BO$50</f>
        <v>#REF!</v>
      </c>
      <c r="BP3363" s="121" t="e">
        <f ca="1">+'IS BS CF'!BP$50</f>
        <v>#REF!</v>
      </c>
      <c r="BQ3363" s="121" t="e">
        <f ca="1">+'IS BS CF'!BQ$50</f>
        <v>#REF!</v>
      </c>
      <c r="BR3363" s="121" t="e">
        <f ca="1">+'IS BS CF'!BR$50</f>
        <v>#REF!</v>
      </c>
      <c r="BS3363" s="121" t="e">
        <f ca="1">+'IS BS CF'!BS$50</f>
        <v>#REF!</v>
      </c>
      <c r="BT3363" s="121" t="e">
        <f ca="1">+'IS BS CF'!BT$50</f>
        <v>#REF!</v>
      </c>
      <c r="BU3363" s="121" t="e">
        <f ca="1">+'IS BS CF'!BU$50</f>
        <v>#REF!</v>
      </c>
      <c r="BV3363" s="121" t="e">
        <f ca="1">+'IS BS CF'!BV$50</f>
        <v>#REF!</v>
      </c>
      <c r="BW3363" s="121" t="e">
        <f ca="1">+'IS BS CF'!BW$50</f>
        <v>#REF!</v>
      </c>
      <c r="BX3363" s="121" t="e">
        <f ca="1">+'IS BS CF'!BX$50</f>
        <v>#REF!</v>
      </c>
      <c r="BY3363" s="121" t="e">
        <f ca="1">+'IS BS CF'!BY$50</f>
        <v>#REF!</v>
      </c>
      <c r="BZ3363" s="121" t="e">
        <f ca="1">+'IS BS CF'!BZ$50</f>
        <v>#REF!</v>
      </c>
      <c r="CA3363" s="121" t="e">
        <f ca="1">+'IS BS CF'!CA$50</f>
        <v>#REF!</v>
      </c>
      <c r="CB3363" s="121" t="e">
        <f ca="1">+'IS BS CF'!CB$50</f>
        <v>#REF!</v>
      </c>
      <c r="CC3363" s="121" t="e">
        <f ca="1">+'IS BS CF'!CC$50</f>
        <v>#REF!</v>
      </c>
      <c r="CD3363" s="121" t="e">
        <f ca="1">+'IS BS CF'!CD$50</f>
        <v>#REF!</v>
      </c>
      <c r="CE3363" s="121" t="e">
        <f ca="1">+'IS BS CF'!CE$50</f>
        <v>#REF!</v>
      </c>
      <c r="CF3363" s="121" t="e">
        <f ca="1">+'IS BS CF'!CF$50</f>
        <v>#REF!</v>
      </c>
      <c r="CG3363" s="121" t="e">
        <f ca="1">+'IS BS CF'!CG$50</f>
        <v>#REF!</v>
      </c>
      <c r="CH3363" s="121" t="e">
        <f ca="1">+'IS BS CF'!CH$50</f>
        <v>#REF!</v>
      </c>
      <c r="CI3363" s="121" t="e">
        <f ca="1">+'IS BS CF'!CI$50</f>
        <v>#REF!</v>
      </c>
      <c r="CJ3363" s="121" t="e">
        <f ca="1">+'IS BS CF'!CJ$50</f>
        <v>#REF!</v>
      </c>
      <c r="CK3363" s="121" t="e">
        <f ca="1">+'IS BS CF'!CK$50</f>
        <v>#REF!</v>
      </c>
      <c r="CL3363" s="121" t="e">
        <f ca="1">+'IS BS CF'!CL$50</f>
        <v>#REF!</v>
      </c>
    </row>
    <row r="3364" spans="2:90" x14ac:dyDescent="0.4">
      <c r="B3364" s="141" t="str">
        <f>"% of EBITDA - "&amp;SUBSTITUTE(B3363,":","")</f>
        <v>% of EBITDA - Driver Pre-tax income</v>
      </c>
      <c r="D3364" t="s">
        <v>1024</v>
      </c>
      <c r="E3364" s="8" t="str">
        <f t="shared" si="4772"/>
        <v>3364 TAXDTA-IS</v>
      </c>
      <c r="G3364" t="str">
        <f>E3364</f>
        <v>3364 TAXDTA-IS</v>
      </c>
      <c r="H3364" s="12"/>
      <c r="I3364" s="60"/>
      <c r="J3364" s="60"/>
      <c r="K3364" s="16">
        <v>0.25</v>
      </c>
      <c r="L3364" s="16">
        <v>0.25</v>
      </c>
      <c r="M3364" s="16">
        <v>0.25</v>
      </c>
      <c r="N3364" s="16">
        <v>0.25</v>
      </c>
      <c r="O3364" s="16">
        <v>0.25</v>
      </c>
      <c r="P3364" s="16">
        <v>0.25</v>
      </c>
      <c r="R3364" s="19"/>
      <c r="S3364" s="146" cm="1">
        <f t="array" ref="S3364">INDEX($K:$P,ROW(),MATCH(S$3,$K$2:$P$2,0))</f>
        <v>0.25</v>
      </c>
      <c r="T3364" s="146" cm="1">
        <f t="array" ref="T3364">INDEX($K:$P,ROW(),MATCH(T$3,$K$2:$P$2,0))</f>
        <v>0.25</v>
      </c>
      <c r="U3364" s="146" cm="1">
        <f t="array" ref="U3364">INDEX($K:$P,ROW(),MATCH(U$3,$K$2:$P$2,0))</f>
        <v>0.25</v>
      </c>
      <c r="V3364" s="146" cm="1">
        <f t="array" ref="V3364">INDEX($K:$P,ROW(),MATCH(V$3,$K$2:$P$2,0))</f>
        <v>0.25</v>
      </c>
      <c r="W3364" s="146" cm="1">
        <f t="array" ref="W3364">INDEX($K:$P,ROW(),MATCH(W$3,$K$2:$P$2,0))</f>
        <v>0.25</v>
      </c>
      <c r="X3364" s="146" cm="1">
        <f t="array" ref="X3364">INDEX($K:$P,ROW(),MATCH(X$3,$K$2:$P$2,0))</f>
        <v>0.25</v>
      </c>
      <c r="Y3364" s="146" cm="1">
        <f t="array" ref="Y3364">INDEX($K:$P,ROW(),MATCH(Y$3,$K$2:$P$2,0))</f>
        <v>0.25</v>
      </c>
      <c r="Z3364" s="146" cm="1">
        <f t="array" ref="Z3364">INDEX($K:$P,ROW(),MATCH(Z$3,$K$2:$P$2,0))</f>
        <v>0.25</v>
      </c>
      <c r="AA3364" s="146" cm="1">
        <f t="array" ref="AA3364">INDEX($K:$P,ROW(),MATCH(AA$3,$K$2:$P$2,0))</f>
        <v>0.25</v>
      </c>
      <c r="AB3364" s="146" cm="1">
        <f t="array" ref="AB3364">INDEX($K:$P,ROW(),MATCH(AB$3,$K$2:$P$2,0))</f>
        <v>0.25</v>
      </c>
      <c r="AC3364" s="146" cm="1">
        <f t="array" ref="AC3364">INDEX($K:$P,ROW(),MATCH(AC$3,$K$2:$P$2,0))</f>
        <v>0.25</v>
      </c>
      <c r="AD3364" s="146" cm="1">
        <f t="array" ref="AD3364">INDEX($K:$P,ROW(),MATCH(AD$3,$K$2:$P$2,0))</f>
        <v>0.25</v>
      </c>
      <c r="AE3364" s="146" cm="1">
        <f t="array" ref="AE3364">INDEX($K:$P,ROW(),MATCH(AE$3,$K$2:$P$2,0))</f>
        <v>0.25</v>
      </c>
      <c r="AF3364" s="146" cm="1">
        <f t="array" ref="AF3364">INDEX($K:$P,ROW(),MATCH(AF$3,$K$2:$P$2,0))</f>
        <v>0.25</v>
      </c>
      <c r="AG3364" s="146" cm="1">
        <f t="array" ref="AG3364">INDEX($K:$P,ROW(),MATCH(AG$3,$K$2:$P$2,0))</f>
        <v>0.25</v>
      </c>
      <c r="AH3364" s="146" cm="1">
        <f t="array" ref="AH3364">INDEX($K:$P,ROW(),MATCH(AH$3,$K$2:$P$2,0))</f>
        <v>0.25</v>
      </c>
      <c r="AI3364" s="146" cm="1">
        <f t="array" ref="AI3364">INDEX($K:$P,ROW(),MATCH(AI$3,$K$2:$P$2,0))</f>
        <v>0.25</v>
      </c>
      <c r="AJ3364" s="146" cm="1">
        <f t="array" ref="AJ3364">INDEX($K:$P,ROW(),MATCH(AJ$3,$K$2:$P$2,0))</f>
        <v>0.25</v>
      </c>
      <c r="AK3364" s="146" cm="1">
        <f t="array" ref="AK3364">INDEX($K:$P,ROW(),MATCH(AK$3,$K$2:$P$2,0))</f>
        <v>0.25</v>
      </c>
      <c r="AL3364" s="146" cm="1">
        <f t="array" ref="AL3364">INDEX($K:$P,ROW(),MATCH(AL$3,$K$2:$P$2,0))</f>
        <v>0.25</v>
      </c>
      <c r="AM3364" s="146" cm="1">
        <f t="array" ref="AM3364">INDEX($K:$P,ROW(),MATCH(AM$3,$K$2:$P$2,0))</f>
        <v>0.25</v>
      </c>
      <c r="AN3364" s="146" cm="1">
        <f t="array" ref="AN3364">INDEX($K:$P,ROW(),MATCH(AN$3,$K$2:$P$2,0))</f>
        <v>0.25</v>
      </c>
      <c r="AO3364" s="146" cm="1">
        <f t="array" ref="AO3364">INDEX($K:$P,ROW(),MATCH(AO$3,$K$2:$P$2,0))</f>
        <v>0.25</v>
      </c>
      <c r="AP3364" s="146" cm="1">
        <f t="array" ref="AP3364">INDEX($K:$P,ROW(),MATCH(AP$3,$K$2:$P$2,0))</f>
        <v>0.25</v>
      </c>
      <c r="AQ3364" s="146" cm="1">
        <f t="array" ref="AQ3364">INDEX($K:$P,ROW(),MATCH(AQ$3,$K$2:$P$2,0))</f>
        <v>0.25</v>
      </c>
      <c r="AR3364" s="146" cm="1">
        <f t="array" ref="AR3364">INDEX($K:$P,ROW(),MATCH(AR$3,$K$2:$P$2,0))</f>
        <v>0.25</v>
      </c>
      <c r="AS3364" s="146" cm="1">
        <f t="array" ref="AS3364">INDEX($K:$P,ROW(),MATCH(AS$3,$K$2:$P$2,0))</f>
        <v>0.25</v>
      </c>
      <c r="AT3364" s="146" cm="1">
        <f t="array" ref="AT3364">INDEX($K:$P,ROW(),MATCH(AT$3,$K$2:$P$2,0))</f>
        <v>0.25</v>
      </c>
      <c r="AU3364" s="146" cm="1">
        <f t="array" ref="AU3364">INDEX($K:$P,ROW(),MATCH(AU$3,$K$2:$P$2,0))</f>
        <v>0.25</v>
      </c>
      <c r="AV3364" s="146" cm="1">
        <f t="array" ref="AV3364">INDEX($K:$P,ROW(),MATCH(AV$3,$K$2:$P$2,0))</f>
        <v>0.25</v>
      </c>
      <c r="AW3364" s="146" cm="1">
        <f t="array" ref="AW3364">INDEX($K:$P,ROW(),MATCH(AW$3,$K$2:$P$2,0))</f>
        <v>0.25</v>
      </c>
      <c r="AX3364" s="146" cm="1">
        <f t="array" ref="AX3364">INDEX($K:$P,ROW(),MATCH(AX$3,$K$2:$P$2,0))</f>
        <v>0.25</v>
      </c>
      <c r="AY3364" s="146" cm="1">
        <f t="array" ref="AY3364">INDEX($K:$P,ROW(),MATCH(AY$3,$K$2:$P$2,0))</f>
        <v>0.25</v>
      </c>
      <c r="AZ3364" s="146" cm="1">
        <f t="array" ref="AZ3364">INDEX($K:$P,ROW(),MATCH(AZ$3,$K$2:$P$2,0))</f>
        <v>0.25</v>
      </c>
      <c r="BA3364" s="146" cm="1">
        <f t="array" ref="BA3364">INDEX($K:$P,ROW(),MATCH(BA$3,$K$2:$P$2,0))</f>
        <v>0.25</v>
      </c>
      <c r="BB3364" s="146" cm="1">
        <f t="array" ref="BB3364">INDEX($K:$P,ROW(),MATCH(BB$3,$K$2:$P$2,0))</f>
        <v>0.25</v>
      </c>
      <c r="BC3364" s="146" cm="1">
        <f t="array" ref="BC3364">INDEX($K:$P,ROW(),MATCH(BC$3,$K$2:$P$2,0))</f>
        <v>0.25</v>
      </c>
      <c r="BD3364" s="146" cm="1">
        <f t="array" ref="BD3364">INDEX($K:$P,ROW(),MATCH(BD$3,$K$2:$P$2,0))</f>
        <v>0.25</v>
      </c>
      <c r="BE3364" s="146" cm="1">
        <f t="array" ref="BE3364">INDEX($K:$P,ROW(),MATCH(BE$3,$K$2:$P$2,0))</f>
        <v>0.25</v>
      </c>
      <c r="BF3364" s="146" cm="1">
        <f t="array" ref="BF3364">INDEX($K:$P,ROW(),MATCH(BF$3,$K$2:$P$2,0))</f>
        <v>0.25</v>
      </c>
      <c r="BG3364" s="146" cm="1">
        <f t="array" ref="BG3364">INDEX($K:$P,ROW(),MATCH(BG$3,$K$2:$P$2,0))</f>
        <v>0.25</v>
      </c>
      <c r="BH3364" s="146" cm="1">
        <f t="array" ref="BH3364">INDEX($K:$P,ROW(),MATCH(BH$3,$K$2:$P$2,0))</f>
        <v>0.25</v>
      </c>
      <c r="BI3364" s="146" cm="1">
        <f t="array" ref="BI3364">INDEX($K:$P,ROW(),MATCH(BI$3,$K$2:$P$2,0))</f>
        <v>0.25</v>
      </c>
      <c r="BJ3364" s="146" cm="1">
        <f t="array" ref="BJ3364">INDEX($K:$P,ROW(),MATCH(BJ$3,$K$2:$P$2,0))</f>
        <v>0.25</v>
      </c>
      <c r="BK3364" s="146" cm="1">
        <f t="array" ref="BK3364">INDEX($K:$P,ROW(),MATCH(BK$3,$K$2:$P$2,0))</f>
        <v>0.25</v>
      </c>
      <c r="BL3364" s="146" cm="1">
        <f t="array" ref="BL3364">INDEX($K:$P,ROW(),MATCH(BL$3,$K$2:$P$2,0))</f>
        <v>0.25</v>
      </c>
      <c r="BM3364" s="146" cm="1">
        <f t="array" ref="BM3364">INDEX($K:$P,ROW(),MATCH(BM$3,$K$2:$P$2,0))</f>
        <v>0.25</v>
      </c>
      <c r="BN3364" s="146" cm="1">
        <f t="array" ref="BN3364">INDEX($K:$P,ROW(),MATCH(BN$3,$K$2:$P$2,0))</f>
        <v>0.25</v>
      </c>
      <c r="BO3364" s="146" cm="1">
        <f t="array" ref="BO3364">INDEX($K:$P,ROW(),MATCH(BO$3,$K$2:$P$2,0))</f>
        <v>0.25</v>
      </c>
      <c r="BP3364" s="146" cm="1">
        <f t="array" ref="BP3364">INDEX($K:$P,ROW(),MATCH(BP$3,$K$2:$P$2,0))</f>
        <v>0.25</v>
      </c>
      <c r="BQ3364" s="146" cm="1">
        <f t="array" ref="BQ3364">INDEX($K:$P,ROW(),MATCH(BQ$3,$K$2:$P$2,0))</f>
        <v>0.25</v>
      </c>
      <c r="BR3364" s="146" cm="1">
        <f t="array" ref="BR3364">INDEX($K:$P,ROW(),MATCH(BR$3,$K$2:$P$2,0))</f>
        <v>0.25</v>
      </c>
      <c r="BS3364" s="146" cm="1">
        <f t="array" ref="BS3364">INDEX($K:$P,ROW(),MATCH(BS$3,$K$2:$P$2,0))</f>
        <v>0.25</v>
      </c>
      <c r="BT3364" s="146" cm="1">
        <f t="array" ref="BT3364">INDEX($K:$P,ROW(),MATCH(BT$3,$K$2:$P$2,0))</f>
        <v>0.25</v>
      </c>
      <c r="BU3364" s="146" cm="1">
        <f t="array" ref="BU3364">INDEX($K:$P,ROW(),MATCH(BU$3,$K$2:$P$2,0))</f>
        <v>0.25</v>
      </c>
      <c r="BV3364" s="146" cm="1">
        <f t="array" ref="BV3364">INDEX($K:$P,ROW(),MATCH(BV$3,$K$2:$P$2,0))</f>
        <v>0.25</v>
      </c>
      <c r="BW3364" s="146" cm="1">
        <f t="array" ref="BW3364">INDEX($K:$P,ROW(),MATCH(BW$3,$K$2:$P$2,0))</f>
        <v>0.25</v>
      </c>
      <c r="BX3364" s="146" cm="1">
        <f t="array" ref="BX3364">INDEX($K:$P,ROW(),MATCH(BX$3,$K$2:$P$2,0))</f>
        <v>0.25</v>
      </c>
      <c r="BY3364" s="146" cm="1">
        <f t="array" ref="BY3364">INDEX($K:$P,ROW(),MATCH(BY$3,$K$2:$P$2,0))</f>
        <v>0.25</v>
      </c>
      <c r="BZ3364" s="146" cm="1">
        <f t="array" ref="BZ3364">INDEX($K:$P,ROW(),MATCH(BZ$3,$K$2:$P$2,0))</f>
        <v>0.25</v>
      </c>
      <c r="CA3364" s="146" cm="1">
        <f t="array" ref="CA3364">INDEX($K:$P,ROW(),MATCH(CA$3,$K$2:$P$2,0))</f>
        <v>0.25</v>
      </c>
      <c r="CB3364" s="146" cm="1">
        <f t="array" ref="CB3364">INDEX($K:$P,ROW(),MATCH(CB$3,$K$2:$P$2,0))</f>
        <v>0.25</v>
      </c>
      <c r="CC3364" s="146" cm="1">
        <f t="array" ref="CC3364">INDEX($K:$P,ROW(),MATCH(CC$3,$K$2:$P$2,0))</f>
        <v>0.25</v>
      </c>
      <c r="CD3364" s="146" cm="1">
        <f t="array" ref="CD3364">INDEX($K:$P,ROW(),MATCH(CD$3,$K$2:$P$2,0))</f>
        <v>0.25</v>
      </c>
      <c r="CE3364" s="146" cm="1">
        <f t="array" ref="CE3364">INDEX($K:$P,ROW(),MATCH(CE$3,$K$2:$P$2,0))</f>
        <v>0.25</v>
      </c>
      <c r="CF3364" s="146" cm="1">
        <f t="array" ref="CF3364">INDEX($K:$P,ROW(),MATCH(CF$3,$K$2:$P$2,0))</f>
        <v>0.25</v>
      </c>
      <c r="CG3364" s="146" cm="1">
        <f t="array" ref="CG3364">INDEX($K:$P,ROW(),MATCH(CG$3,$K$2:$P$2,0))</f>
        <v>0.25</v>
      </c>
      <c r="CH3364" s="146" cm="1">
        <f t="array" ref="CH3364">INDEX($K:$P,ROW(),MATCH(CH$3,$K$2:$P$2,0))</f>
        <v>0.25</v>
      </c>
      <c r="CI3364" s="146" cm="1">
        <f t="array" ref="CI3364">INDEX($K:$P,ROW(),MATCH(CI$3,$K$2:$P$2,0))</f>
        <v>0.25</v>
      </c>
      <c r="CJ3364" s="146" cm="1">
        <f t="array" ref="CJ3364">INDEX($K:$P,ROW(),MATCH(CJ$3,$K$2:$P$2,0))</f>
        <v>0.25</v>
      </c>
      <c r="CK3364" s="146" cm="1">
        <f t="array" ref="CK3364">INDEX($K:$P,ROW(),MATCH(CK$3,$K$2:$P$2,0))</f>
        <v>0.25</v>
      </c>
      <c r="CL3364" s="146" cm="1">
        <f t="array" ref="CL3364">INDEX($K:$P,ROW(),MATCH(CL$3,$K$2:$P$2,0))</f>
        <v>0.25</v>
      </c>
    </row>
    <row r="3365" spans="2:90" x14ac:dyDescent="0.4">
      <c r="B3365" s="123" t="str">
        <f>SUBSTITUTE(B3362,":","")</f>
        <v>Income Tax</v>
      </c>
      <c r="C3365" t="s">
        <v>1022</v>
      </c>
      <c r="D3365" t="s">
        <v>1024</v>
      </c>
      <c r="E3365" s="8" t="str">
        <f t="shared" si="4772"/>
        <v>3365 TAXDTA-IS</v>
      </c>
      <c r="G3365" t="str">
        <f>E3365</f>
        <v>3365 TAXDTA-IS</v>
      </c>
      <c r="K3365" s="443" t="e">
        <f t="shared" ref="K3365:P3365" ca="1" si="4774">SUMIF($3:$3,K$2,3365:3365)</f>
        <v>#REF!</v>
      </c>
      <c r="L3365" s="443" t="e">
        <f t="shared" ca="1" si="4774"/>
        <v>#REF!</v>
      </c>
      <c r="M3365" s="443" t="e">
        <f t="shared" ca="1" si="4774"/>
        <v>#REF!</v>
      </c>
      <c r="N3365" s="443" t="e">
        <f t="shared" ca="1" si="4774"/>
        <v>#REF!</v>
      </c>
      <c r="O3365" s="443" t="e">
        <f t="shared" ca="1" si="4774"/>
        <v>#REF!</v>
      </c>
      <c r="P3365" s="443" t="e">
        <f t="shared" ca="1" si="4774"/>
        <v>#REF!</v>
      </c>
      <c r="S3365" s="443" t="e">
        <f ca="1">-S3364*S3363</f>
        <v>#REF!</v>
      </c>
      <c r="T3365" s="443" t="e">
        <f t="shared" ref="T3365" ca="1" si="4775">-T3364*T3363</f>
        <v>#REF!</v>
      </c>
      <c r="U3365" s="443" t="e">
        <f t="shared" ref="U3365" ca="1" si="4776">-U3364*U3363</f>
        <v>#REF!</v>
      </c>
      <c r="V3365" s="443" t="e">
        <f t="shared" ref="V3365" ca="1" si="4777">-V3364*V3363</f>
        <v>#REF!</v>
      </c>
      <c r="W3365" s="443" t="e">
        <f t="shared" ref="W3365" ca="1" si="4778">-W3364*W3363</f>
        <v>#REF!</v>
      </c>
      <c r="X3365" s="443" t="e">
        <f t="shared" ref="X3365" ca="1" si="4779">-X3364*X3363</f>
        <v>#REF!</v>
      </c>
      <c r="Y3365" s="443" t="e">
        <f t="shared" ref="Y3365" ca="1" si="4780">-Y3364*Y3363</f>
        <v>#REF!</v>
      </c>
      <c r="Z3365" s="443" t="e">
        <f t="shared" ref="Z3365" ca="1" si="4781">-Z3364*Z3363</f>
        <v>#REF!</v>
      </c>
      <c r="AA3365" s="443" t="e">
        <f t="shared" ref="AA3365" ca="1" si="4782">-AA3364*AA3363</f>
        <v>#REF!</v>
      </c>
      <c r="AB3365" s="443" t="e">
        <f t="shared" ref="AB3365" ca="1" si="4783">-AB3364*AB3363</f>
        <v>#REF!</v>
      </c>
      <c r="AC3365" s="443" t="e">
        <f t="shared" ref="AC3365" ca="1" si="4784">-AC3364*AC3363</f>
        <v>#REF!</v>
      </c>
      <c r="AD3365" s="443" t="e">
        <f t="shared" ref="AD3365" ca="1" si="4785">-AD3364*AD3363</f>
        <v>#REF!</v>
      </c>
      <c r="AE3365" s="443" t="e">
        <f t="shared" ref="AE3365" ca="1" si="4786">-AE3364*AE3363</f>
        <v>#REF!</v>
      </c>
      <c r="AF3365" s="443" t="e">
        <f t="shared" ref="AF3365" ca="1" si="4787">-AF3364*AF3363</f>
        <v>#REF!</v>
      </c>
      <c r="AG3365" s="443" t="e">
        <f t="shared" ref="AG3365" ca="1" si="4788">-AG3364*AG3363</f>
        <v>#REF!</v>
      </c>
      <c r="AH3365" s="443" t="e">
        <f t="shared" ref="AH3365" ca="1" si="4789">-AH3364*AH3363</f>
        <v>#REF!</v>
      </c>
      <c r="AI3365" s="443" t="e">
        <f t="shared" ref="AI3365" ca="1" si="4790">-AI3364*AI3363</f>
        <v>#REF!</v>
      </c>
      <c r="AJ3365" s="443" t="e">
        <f t="shared" ref="AJ3365" ca="1" si="4791">-AJ3364*AJ3363</f>
        <v>#REF!</v>
      </c>
      <c r="AK3365" s="443" t="e">
        <f t="shared" ref="AK3365" ca="1" si="4792">-AK3364*AK3363</f>
        <v>#REF!</v>
      </c>
      <c r="AL3365" s="443" t="e">
        <f t="shared" ref="AL3365" ca="1" si="4793">-AL3364*AL3363</f>
        <v>#REF!</v>
      </c>
      <c r="AM3365" s="443" t="e">
        <f t="shared" ref="AM3365" ca="1" si="4794">-AM3364*AM3363</f>
        <v>#REF!</v>
      </c>
      <c r="AN3365" s="443" t="e">
        <f t="shared" ref="AN3365" ca="1" si="4795">-AN3364*AN3363</f>
        <v>#REF!</v>
      </c>
      <c r="AO3365" s="443" t="e">
        <f t="shared" ref="AO3365" ca="1" si="4796">-AO3364*AO3363</f>
        <v>#REF!</v>
      </c>
      <c r="AP3365" s="443" t="e">
        <f t="shared" ref="AP3365" ca="1" si="4797">-AP3364*AP3363</f>
        <v>#REF!</v>
      </c>
      <c r="AQ3365" s="443" t="e">
        <f t="shared" ref="AQ3365" ca="1" si="4798">-AQ3364*AQ3363</f>
        <v>#REF!</v>
      </c>
      <c r="AR3365" s="443" t="e">
        <f t="shared" ref="AR3365" ca="1" si="4799">-AR3364*AR3363</f>
        <v>#REF!</v>
      </c>
      <c r="AS3365" s="443" t="e">
        <f t="shared" ref="AS3365" ca="1" si="4800">-AS3364*AS3363</f>
        <v>#REF!</v>
      </c>
      <c r="AT3365" s="443" t="e">
        <f t="shared" ref="AT3365" ca="1" si="4801">-AT3364*AT3363</f>
        <v>#REF!</v>
      </c>
      <c r="AU3365" s="443" t="e">
        <f t="shared" ref="AU3365" ca="1" si="4802">-AU3364*AU3363</f>
        <v>#REF!</v>
      </c>
      <c r="AV3365" s="443" t="e">
        <f t="shared" ref="AV3365" ca="1" si="4803">-AV3364*AV3363</f>
        <v>#REF!</v>
      </c>
      <c r="AW3365" s="443" t="e">
        <f t="shared" ref="AW3365" ca="1" si="4804">-AW3364*AW3363</f>
        <v>#REF!</v>
      </c>
      <c r="AX3365" s="443" t="e">
        <f t="shared" ref="AX3365" ca="1" si="4805">-AX3364*AX3363</f>
        <v>#REF!</v>
      </c>
      <c r="AY3365" s="443" t="e">
        <f t="shared" ref="AY3365" ca="1" si="4806">-AY3364*AY3363</f>
        <v>#REF!</v>
      </c>
      <c r="AZ3365" s="443" t="e">
        <f t="shared" ref="AZ3365" ca="1" si="4807">-AZ3364*AZ3363</f>
        <v>#REF!</v>
      </c>
      <c r="BA3365" s="443" t="e">
        <f t="shared" ref="BA3365" ca="1" si="4808">-BA3364*BA3363</f>
        <v>#REF!</v>
      </c>
      <c r="BB3365" s="443" t="e">
        <f t="shared" ref="BB3365" ca="1" si="4809">-BB3364*BB3363</f>
        <v>#REF!</v>
      </c>
      <c r="BC3365" s="443" t="e">
        <f t="shared" ref="BC3365" ca="1" si="4810">-BC3364*BC3363</f>
        <v>#REF!</v>
      </c>
      <c r="BD3365" s="443" t="e">
        <f t="shared" ref="BD3365" ca="1" si="4811">-BD3364*BD3363</f>
        <v>#REF!</v>
      </c>
      <c r="BE3365" s="443" t="e">
        <f t="shared" ref="BE3365" ca="1" si="4812">-BE3364*BE3363</f>
        <v>#REF!</v>
      </c>
      <c r="BF3365" s="443" t="e">
        <f t="shared" ref="BF3365" ca="1" si="4813">-BF3364*BF3363</f>
        <v>#REF!</v>
      </c>
      <c r="BG3365" s="443" t="e">
        <f t="shared" ref="BG3365" ca="1" si="4814">-BG3364*BG3363</f>
        <v>#REF!</v>
      </c>
      <c r="BH3365" s="443" t="e">
        <f t="shared" ref="BH3365" ca="1" si="4815">-BH3364*BH3363</f>
        <v>#REF!</v>
      </c>
      <c r="BI3365" s="443" t="e">
        <f t="shared" ref="BI3365" ca="1" si="4816">-BI3364*BI3363</f>
        <v>#REF!</v>
      </c>
      <c r="BJ3365" s="443" t="e">
        <f t="shared" ref="BJ3365" ca="1" si="4817">-BJ3364*BJ3363</f>
        <v>#REF!</v>
      </c>
      <c r="BK3365" s="443" t="e">
        <f t="shared" ref="BK3365" ca="1" si="4818">-BK3364*BK3363</f>
        <v>#REF!</v>
      </c>
      <c r="BL3365" s="443" t="e">
        <f t="shared" ref="BL3365" ca="1" si="4819">-BL3364*BL3363</f>
        <v>#REF!</v>
      </c>
      <c r="BM3365" s="443" t="e">
        <f t="shared" ref="BM3365" ca="1" si="4820">-BM3364*BM3363</f>
        <v>#REF!</v>
      </c>
      <c r="BN3365" s="443" t="e">
        <f t="shared" ref="BN3365" ca="1" si="4821">-BN3364*BN3363</f>
        <v>#REF!</v>
      </c>
      <c r="BO3365" s="443" t="e">
        <f t="shared" ref="BO3365" ca="1" si="4822">-BO3364*BO3363</f>
        <v>#REF!</v>
      </c>
      <c r="BP3365" s="443" t="e">
        <f t="shared" ref="BP3365" ca="1" si="4823">-BP3364*BP3363</f>
        <v>#REF!</v>
      </c>
      <c r="BQ3365" s="443" t="e">
        <f t="shared" ref="BQ3365" ca="1" si="4824">-BQ3364*BQ3363</f>
        <v>#REF!</v>
      </c>
      <c r="BR3365" s="443" t="e">
        <f t="shared" ref="BR3365" ca="1" si="4825">-BR3364*BR3363</f>
        <v>#REF!</v>
      </c>
      <c r="BS3365" s="443" t="e">
        <f t="shared" ref="BS3365" ca="1" si="4826">-BS3364*BS3363</f>
        <v>#REF!</v>
      </c>
      <c r="BT3365" s="443" t="e">
        <f t="shared" ref="BT3365" ca="1" si="4827">-BT3364*BT3363</f>
        <v>#REF!</v>
      </c>
      <c r="BU3365" s="443" t="e">
        <f t="shared" ref="BU3365" ca="1" si="4828">-BU3364*BU3363</f>
        <v>#REF!</v>
      </c>
      <c r="BV3365" s="443" t="e">
        <f t="shared" ref="BV3365" ca="1" si="4829">-BV3364*BV3363</f>
        <v>#REF!</v>
      </c>
      <c r="BW3365" s="443" t="e">
        <f t="shared" ref="BW3365" ca="1" si="4830">-BW3364*BW3363</f>
        <v>#REF!</v>
      </c>
      <c r="BX3365" s="443" t="e">
        <f t="shared" ref="BX3365" ca="1" si="4831">-BX3364*BX3363</f>
        <v>#REF!</v>
      </c>
      <c r="BY3365" s="443" t="e">
        <f t="shared" ref="BY3365" ca="1" si="4832">-BY3364*BY3363</f>
        <v>#REF!</v>
      </c>
      <c r="BZ3365" s="443" t="e">
        <f t="shared" ref="BZ3365" ca="1" si="4833">-BZ3364*BZ3363</f>
        <v>#REF!</v>
      </c>
      <c r="CA3365" s="443" t="e">
        <f t="shared" ref="CA3365" ca="1" si="4834">-CA3364*CA3363</f>
        <v>#REF!</v>
      </c>
      <c r="CB3365" s="443" t="e">
        <f t="shared" ref="CB3365" ca="1" si="4835">-CB3364*CB3363</f>
        <v>#REF!</v>
      </c>
      <c r="CC3365" s="443" t="e">
        <f t="shared" ref="CC3365" ca="1" si="4836">-CC3364*CC3363</f>
        <v>#REF!</v>
      </c>
      <c r="CD3365" s="443" t="e">
        <f t="shared" ref="CD3365" ca="1" si="4837">-CD3364*CD3363</f>
        <v>#REF!</v>
      </c>
      <c r="CE3365" s="443" t="e">
        <f t="shared" ref="CE3365" ca="1" si="4838">-CE3364*CE3363</f>
        <v>#REF!</v>
      </c>
      <c r="CF3365" s="443" t="e">
        <f t="shared" ref="CF3365" ca="1" si="4839">-CF3364*CF3363</f>
        <v>#REF!</v>
      </c>
      <c r="CG3365" s="443" t="e">
        <f t="shared" ref="CG3365" ca="1" si="4840">-CG3364*CG3363</f>
        <v>#REF!</v>
      </c>
      <c r="CH3365" s="443" t="e">
        <f t="shared" ref="CH3365" ca="1" si="4841">-CH3364*CH3363</f>
        <v>#REF!</v>
      </c>
      <c r="CI3365" s="443" t="e">
        <f t="shared" ref="CI3365" ca="1" si="4842">-CI3364*CI3363</f>
        <v>#REF!</v>
      </c>
      <c r="CJ3365" s="443" t="e">
        <f t="shared" ref="CJ3365" ca="1" si="4843">-CJ3364*CJ3363</f>
        <v>#REF!</v>
      </c>
      <c r="CK3365" s="443" t="e">
        <f t="shared" ref="CK3365" ca="1" si="4844">-CK3364*CK3363</f>
        <v>#REF!</v>
      </c>
      <c r="CL3365" s="443" t="e">
        <f t="shared" ref="CL3365" ca="1" si="4845">-CL3364*CL3363</f>
        <v>#REF!</v>
      </c>
    </row>
    <row r="3366" spans="2:90" x14ac:dyDescent="0.4">
      <c r="B3366" s="123"/>
      <c r="D3366" t="s">
        <v>1024</v>
      </c>
      <c r="E3366" s="8" t="str">
        <f t="shared" ref="E3366:E3369" si="4846">ROW()&amp;" "&amp;D3366</f>
        <v>3366 TAXDTA-IS</v>
      </c>
      <c r="G3366" t="str">
        <f t="shared" ref="G3366:G3369" si="4847">E3366</f>
        <v>3366 TAXDTA-IS</v>
      </c>
      <c r="K3366" s="33"/>
      <c r="L3366" s="33"/>
      <c r="M3366" s="33"/>
      <c r="N3366" s="33"/>
      <c r="O3366" s="33"/>
      <c r="P3366" s="33"/>
      <c r="S3366" s="33"/>
      <c r="T3366" s="33"/>
      <c r="U3366" s="33"/>
      <c r="V3366" s="33"/>
      <c r="W3366" s="33"/>
      <c r="X3366" s="33"/>
      <c r="Y3366" s="33"/>
      <c r="Z3366" s="33"/>
      <c r="AA3366" s="33"/>
      <c r="AB3366" s="33"/>
      <c r="AC3366" s="33"/>
      <c r="AD3366" s="33"/>
      <c r="AE3366" s="33"/>
      <c r="AF3366" s="33"/>
      <c r="AG3366" s="33"/>
      <c r="AH3366" s="33"/>
      <c r="AI3366" s="33"/>
      <c r="AJ3366" s="33"/>
      <c r="AK3366" s="33"/>
      <c r="AL3366" s="33"/>
      <c r="AM3366" s="33"/>
      <c r="AN3366" s="33"/>
      <c r="AO3366" s="33"/>
      <c r="AP3366" s="33"/>
      <c r="AQ3366" s="33"/>
      <c r="AR3366" s="33"/>
      <c r="AS3366" s="33"/>
      <c r="AT3366" s="33"/>
      <c r="AU3366" s="33"/>
      <c r="AV3366" s="33"/>
      <c r="AW3366" s="33"/>
      <c r="AX3366" s="33"/>
      <c r="AY3366" s="33"/>
      <c r="AZ3366" s="33"/>
      <c r="BA3366" s="33"/>
      <c r="BB3366" s="33"/>
      <c r="BC3366" s="33"/>
      <c r="BD3366" s="33"/>
      <c r="BE3366" s="33"/>
      <c r="BF3366" s="33"/>
      <c r="BG3366" s="33"/>
      <c r="BH3366" s="33"/>
      <c r="BI3366" s="33"/>
      <c r="BJ3366" s="33"/>
      <c r="BK3366" s="33"/>
      <c r="BL3366" s="33"/>
      <c r="BM3366" s="33"/>
      <c r="BN3366" s="33"/>
      <c r="BO3366" s="33"/>
      <c r="BP3366" s="33"/>
      <c r="BQ3366" s="33"/>
      <c r="BR3366" s="33"/>
      <c r="BS3366" s="33"/>
      <c r="BT3366" s="33"/>
      <c r="BU3366" s="33"/>
      <c r="BV3366" s="33"/>
      <c r="BW3366" s="33"/>
      <c r="BX3366" s="33"/>
      <c r="BY3366" s="33"/>
      <c r="BZ3366" s="33"/>
      <c r="CA3366" s="33"/>
      <c r="CB3366" s="33"/>
      <c r="CC3366" s="33"/>
      <c r="CD3366" s="33"/>
      <c r="CE3366" s="33"/>
      <c r="CF3366" s="33"/>
      <c r="CG3366" s="33"/>
      <c r="CH3366" s="33"/>
      <c r="CI3366" s="33"/>
      <c r="CJ3366" s="33"/>
      <c r="CK3366" s="33"/>
      <c r="CL3366" s="33"/>
    </row>
    <row r="3367" spans="2:90" x14ac:dyDescent="0.4">
      <c r="B3367" s="123" t="s">
        <v>838</v>
      </c>
      <c r="C3367" t="s">
        <v>224</v>
      </c>
      <c r="D3367" t="s">
        <v>1024</v>
      </c>
      <c r="E3367" s="8" t="str">
        <f t="shared" si="4846"/>
        <v>3367 TAXDTA-IS</v>
      </c>
      <c r="G3367" t="str">
        <f t="shared" si="4847"/>
        <v>3367 TAXDTA-IS</v>
      </c>
      <c r="K3367" s="33" t="e">
        <f t="shared" ref="K3367:P3367" ca="1" si="4848">SUMIF($4:$4,K$2,3367:3367)</f>
        <v>#REF!</v>
      </c>
      <c r="L3367" s="33" t="e">
        <f t="shared" ca="1" si="4848"/>
        <v>#REF!</v>
      </c>
      <c r="M3367" s="33" t="e">
        <f t="shared" ca="1" si="4848"/>
        <v>#REF!</v>
      </c>
      <c r="N3367" s="33" t="e">
        <f t="shared" ca="1" si="4848"/>
        <v>#REF!</v>
      </c>
      <c r="O3367" s="33" t="e">
        <f t="shared" ca="1" si="4848"/>
        <v>#REF!</v>
      </c>
      <c r="P3367" s="33" t="e">
        <f t="shared" ca="1" si="4848"/>
        <v>#REF!</v>
      </c>
      <c r="S3367" s="33" t="e">
        <f ca="1">+MAX(0,R3367+S3365)</f>
        <v>#REF!</v>
      </c>
      <c r="T3367" s="33" t="e">
        <f t="shared" ref="T3367:CE3367" ca="1" si="4849">+MAX(0,S3367+T3365)</f>
        <v>#REF!</v>
      </c>
      <c r="U3367" s="33" t="e">
        <f t="shared" ca="1" si="4849"/>
        <v>#REF!</v>
      </c>
      <c r="V3367" s="33" t="e">
        <f t="shared" ca="1" si="4849"/>
        <v>#REF!</v>
      </c>
      <c r="W3367" s="33" t="e">
        <f t="shared" ca="1" si="4849"/>
        <v>#REF!</v>
      </c>
      <c r="X3367" s="33" t="e">
        <f t="shared" ca="1" si="4849"/>
        <v>#REF!</v>
      </c>
      <c r="Y3367" s="33" t="e">
        <f t="shared" ca="1" si="4849"/>
        <v>#REF!</v>
      </c>
      <c r="Z3367" s="33" t="e">
        <f t="shared" ca="1" si="4849"/>
        <v>#REF!</v>
      </c>
      <c r="AA3367" s="33" t="e">
        <f t="shared" ca="1" si="4849"/>
        <v>#REF!</v>
      </c>
      <c r="AB3367" s="33" t="e">
        <f t="shared" ca="1" si="4849"/>
        <v>#REF!</v>
      </c>
      <c r="AC3367" s="33" t="e">
        <f t="shared" ca="1" si="4849"/>
        <v>#REF!</v>
      </c>
      <c r="AD3367" s="33" t="e">
        <f t="shared" ca="1" si="4849"/>
        <v>#REF!</v>
      </c>
      <c r="AE3367" s="33" t="e">
        <f t="shared" ca="1" si="4849"/>
        <v>#REF!</v>
      </c>
      <c r="AF3367" s="33" t="e">
        <f t="shared" ca="1" si="4849"/>
        <v>#REF!</v>
      </c>
      <c r="AG3367" s="33" t="e">
        <f t="shared" ca="1" si="4849"/>
        <v>#REF!</v>
      </c>
      <c r="AH3367" s="33" t="e">
        <f t="shared" ca="1" si="4849"/>
        <v>#REF!</v>
      </c>
      <c r="AI3367" s="33" t="e">
        <f t="shared" ca="1" si="4849"/>
        <v>#REF!</v>
      </c>
      <c r="AJ3367" s="33" t="e">
        <f t="shared" ca="1" si="4849"/>
        <v>#REF!</v>
      </c>
      <c r="AK3367" s="33" t="e">
        <f t="shared" ca="1" si="4849"/>
        <v>#REF!</v>
      </c>
      <c r="AL3367" s="33" t="e">
        <f t="shared" ca="1" si="4849"/>
        <v>#REF!</v>
      </c>
      <c r="AM3367" s="33" t="e">
        <f t="shared" ca="1" si="4849"/>
        <v>#REF!</v>
      </c>
      <c r="AN3367" s="33" t="e">
        <f t="shared" ca="1" si="4849"/>
        <v>#REF!</v>
      </c>
      <c r="AO3367" s="33" t="e">
        <f t="shared" ca="1" si="4849"/>
        <v>#REF!</v>
      </c>
      <c r="AP3367" s="33" t="e">
        <f t="shared" ca="1" si="4849"/>
        <v>#REF!</v>
      </c>
      <c r="AQ3367" s="33" t="e">
        <f t="shared" ca="1" si="4849"/>
        <v>#REF!</v>
      </c>
      <c r="AR3367" s="33" t="e">
        <f t="shared" ca="1" si="4849"/>
        <v>#REF!</v>
      </c>
      <c r="AS3367" s="33" t="e">
        <f t="shared" ca="1" si="4849"/>
        <v>#REF!</v>
      </c>
      <c r="AT3367" s="33" t="e">
        <f t="shared" ca="1" si="4849"/>
        <v>#REF!</v>
      </c>
      <c r="AU3367" s="33" t="e">
        <f t="shared" ca="1" si="4849"/>
        <v>#REF!</v>
      </c>
      <c r="AV3367" s="33" t="e">
        <f t="shared" ca="1" si="4849"/>
        <v>#REF!</v>
      </c>
      <c r="AW3367" s="33" t="e">
        <f t="shared" ca="1" si="4849"/>
        <v>#REF!</v>
      </c>
      <c r="AX3367" s="33" t="e">
        <f t="shared" ca="1" si="4849"/>
        <v>#REF!</v>
      </c>
      <c r="AY3367" s="33" t="e">
        <f t="shared" ca="1" si="4849"/>
        <v>#REF!</v>
      </c>
      <c r="AZ3367" s="33" t="e">
        <f t="shared" ca="1" si="4849"/>
        <v>#REF!</v>
      </c>
      <c r="BA3367" s="33" t="e">
        <f t="shared" ca="1" si="4849"/>
        <v>#REF!</v>
      </c>
      <c r="BB3367" s="33" t="e">
        <f t="shared" ca="1" si="4849"/>
        <v>#REF!</v>
      </c>
      <c r="BC3367" s="33" t="e">
        <f t="shared" ca="1" si="4849"/>
        <v>#REF!</v>
      </c>
      <c r="BD3367" s="33" t="e">
        <f t="shared" ca="1" si="4849"/>
        <v>#REF!</v>
      </c>
      <c r="BE3367" s="33" t="e">
        <f t="shared" ca="1" si="4849"/>
        <v>#REF!</v>
      </c>
      <c r="BF3367" s="33" t="e">
        <f t="shared" ca="1" si="4849"/>
        <v>#REF!</v>
      </c>
      <c r="BG3367" s="33" t="e">
        <f t="shared" ca="1" si="4849"/>
        <v>#REF!</v>
      </c>
      <c r="BH3367" s="33" t="e">
        <f t="shared" ca="1" si="4849"/>
        <v>#REF!</v>
      </c>
      <c r="BI3367" s="33" t="e">
        <f t="shared" ca="1" si="4849"/>
        <v>#REF!</v>
      </c>
      <c r="BJ3367" s="33" t="e">
        <f t="shared" ca="1" si="4849"/>
        <v>#REF!</v>
      </c>
      <c r="BK3367" s="33" t="e">
        <f t="shared" ca="1" si="4849"/>
        <v>#REF!</v>
      </c>
      <c r="BL3367" s="33" t="e">
        <f t="shared" ca="1" si="4849"/>
        <v>#REF!</v>
      </c>
      <c r="BM3367" s="33" t="e">
        <f t="shared" ca="1" si="4849"/>
        <v>#REF!</v>
      </c>
      <c r="BN3367" s="33" t="e">
        <f t="shared" ca="1" si="4849"/>
        <v>#REF!</v>
      </c>
      <c r="BO3367" s="33" t="e">
        <f t="shared" ca="1" si="4849"/>
        <v>#REF!</v>
      </c>
      <c r="BP3367" s="33" t="e">
        <f t="shared" ca="1" si="4849"/>
        <v>#REF!</v>
      </c>
      <c r="BQ3367" s="33" t="e">
        <f t="shared" ca="1" si="4849"/>
        <v>#REF!</v>
      </c>
      <c r="BR3367" s="33" t="e">
        <f t="shared" ca="1" si="4849"/>
        <v>#REF!</v>
      </c>
      <c r="BS3367" s="33" t="e">
        <f t="shared" ca="1" si="4849"/>
        <v>#REF!</v>
      </c>
      <c r="BT3367" s="33" t="e">
        <f t="shared" ca="1" si="4849"/>
        <v>#REF!</v>
      </c>
      <c r="BU3367" s="33" t="e">
        <f t="shared" ca="1" si="4849"/>
        <v>#REF!</v>
      </c>
      <c r="BV3367" s="33" t="e">
        <f t="shared" ca="1" si="4849"/>
        <v>#REF!</v>
      </c>
      <c r="BW3367" s="33" t="e">
        <f t="shared" ca="1" si="4849"/>
        <v>#REF!</v>
      </c>
      <c r="BX3367" s="33" t="e">
        <f t="shared" ca="1" si="4849"/>
        <v>#REF!</v>
      </c>
      <c r="BY3367" s="33" t="e">
        <f t="shared" ca="1" si="4849"/>
        <v>#REF!</v>
      </c>
      <c r="BZ3367" s="33" t="e">
        <f t="shared" ca="1" si="4849"/>
        <v>#REF!</v>
      </c>
      <c r="CA3367" s="33" t="e">
        <f t="shared" ca="1" si="4849"/>
        <v>#REF!</v>
      </c>
      <c r="CB3367" s="33" t="e">
        <f t="shared" ca="1" si="4849"/>
        <v>#REF!</v>
      </c>
      <c r="CC3367" s="33" t="e">
        <f t="shared" ca="1" si="4849"/>
        <v>#REF!</v>
      </c>
      <c r="CD3367" s="33" t="e">
        <f t="shared" ca="1" si="4849"/>
        <v>#REF!</v>
      </c>
      <c r="CE3367" s="33" t="e">
        <f t="shared" ca="1" si="4849"/>
        <v>#REF!</v>
      </c>
      <c r="CF3367" s="33" t="e">
        <f t="shared" ref="CF3367:CL3367" ca="1" si="4850">+MAX(0,CE3367+CF3365)</f>
        <v>#REF!</v>
      </c>
      <c r="CG3367" s="33" t="e">
        <f t="shared" ca="1" si="4850"/>
        <v>#REF!</v>
      </c>
      <c r="CH3367" s="33" t="e">
        <f t="shared" ca="1" si="4850"/>
        <v>#REF!</v>
      </c>
      <c r="CI3367" s="33" t="e">
        <f t="shared" ca="1" si="4850"/>
        <v>#REF!</v>
      </c>
      <c r="CJ3367" s="33" t="e">
        <f t="shared" ca="1" si="4850"/>
        <v>#REF!</v>
      </c>
      <c r="CK3367" s="33" t="e">
        <f t="shared" ca="1" si="4850"/>
        <v>#REF!</v>
      </c>
      <c r="CL3367" s="33" t="e">
        <f t="shared" ca="1" si="4850"/>
        <v>#REF!</v>
      </c>
    </row>
    <row r="3368" spans="2:90" x14ac:dyDescent="0.4">
      <c r="B3368" s="123"/>
      <c r="D3368" t="s">
        <v>1024</v>
      </c>
      <c r="E3368" s="8" t="str">
        <f t="shared" si="4846"/>
        <v>3368 TAXDTA-IS</v>
      </c>
      <c r="G3368" t="str">
        <f t="shared" si="4847"/>
        <v>3368 TAXDTA-IS</v>
      </c>
      <c r="K3368" s="33"/>
      <c r="L3368" s="33"/>
      <c r="M3368" s="33"/>
      <c r="N3368" s="33"/>
      <c r="O3368" s="33"/>
      <c r="P3368" s="33"/>
      <c r="S3368" s="33"/>
      <c r="T3368" s="33"/>
      <c r="U3368" s="33"/>
      <c r="V3368" s="33"/>
      <c r="W3368" s="33"/>
      <c r="X3368" s="33"/>
      <c r="Y3368" s="33"/>
      <c r="Z3368" s="33"/>
      <c r="AA3368" s="33"/>
      <c r="AB3368" s="33"/>
      <c r="AC3368" s="33"/>
      <c r="AD3368" s="33"/>
      <c r="AE3368" s="33"/>
      <c r="AF3368" s="33"/>
      <c r="AG3368" s="33"/>
      <c r="AH3368" s="33"/>
      <c r="AI3368" s="33"/>
      <c r="AJ3368" s="33"/>
      <c r="AK3368" s="33"/>
      <c r="AL3368" s="33"/>
      <c r="AM3368" s="33"/>
      <c r="AN3368" s="33"/>
      <c r="AO3368" s="33"/>
      <c r="AP3368" s="33"/>
      <c r="AQ3368" s="33"/>
      <c r="AR3368" s="33"/>
      <c r="AS3368" s="33"/>
      <c r="AT3368" s="33"/>
      <c r="AU3368" s="33"/>
      <c r="AV3368" s="33"/>
      <c r="AW3368" s="33"/>
      <c r="AX3368" s="33"/>
      <c r="AY3368" s="33"/>
      <c r="AZ3368" s="33"/>
      <c r="BA3368" s="33"/>
      <c r="BB3368" s="33"/>
      <c r="BC3368" s="33"/>
      <c r="BD3368" s="33"/>
      <c r="BE3368" s="33"/>
      <c r="BF3368" s="33"/>
      <c r="BG3368" s="33"/>
      <c r="BH3368" s="33"/>
      <c r="BI3368" s="33"/>
      <c r="BJ3368" s="33"/>
      <c r="BK3368" s="33"/>
      <c r="BL3368" s="33"/>
      <c r="BM3368" s="33"/>
      <c r="BN3368" s="33"/>
      <c r="BO3368" s="33"/>
      <c r="BP3368" s="33"/>
      <c r="BQ3368" s="33"/>
      <c r="BR3368" s="33"/>
      <c r="BS3368" s="33"/>
      <c r="BT3368" s="33"/>
      <c r="BU3368" s="33"/>
      <c r="BV3368" s="33"/>
      <c r="BW3368" s="33"/>
      <c r="BX3368" s="33"/>
      <c r="BY3368" s="33"/>
      <c r="BZ3368" s="33"/>
      <c r="CA3368" s="33"/>
      <c r="CB3368" s="33"/>
      <c r="CC3368" s="33"/>
      <c r="CD3368" s="33"/>
      <c r="CE3368" s="33"/>
      <c r="CF3368" s="33"/>
      <c r="CG3368" s="33"/>
      <c r="CH3368" s="33"/>
      <c r="CI3368" s="33"/>
      <c r="CJ3368" s="33"/>
      <c r="CK3368" s="33"/>
      <c r="CL3368" s="33"/>
    </row>
    <row r="3369" spans="2:90" x14ac:dyDescent="0.4">
      <c r="B3369" s="123" t="s">
        <v>839</v>
      </c>
      <c r="C3369" t="s">
        <v>234</v>
      </c>
      <c r="D3369" t="s">
        <v>1024</v>
      </c>
      <c r="E3369" s="8" t="str">
        <f t="shared" si="4846"/>
        <v>3369 TAXDTA-IS</v>
      </c>
      <c r="G3369" t="str">
        <f t="shared" si="4847"/>
        <v>3369 TAXDTA-IS</v>
      </c>
      <c r="K3369" s="33" t="e">
        <f t="shared" ref="K3369:P3369" ca="1" si="4851">SUMIF($3:$3,K$2,3369:3369)</f>
        <v>#REF!</v>
      </c>
      <c r="L3369" s="33" t="e">
        <f t="shared" ca="1" si="4851"/>
        <v>#REF!</v>
      </c>
      <c r="M3369" s="33" t="e">
        <f t="shared" ca="1" si="4851"/>
        <v>#REF!</v>
      </c>
      <c r="N3369" s="33" t="e">
        <f t="shared" ca="1" si="4851"/>
        <v>#REF!</v>
      </c>
      <c r="O3369" s="33" t="e">
        <f t="shared" ca="1" si="4851"/>
        <v>#REF!</v>
      </c>
      <c r="P3369" s="33" t="e">
        <f t="shared" ca="1" si="4851"/>
        <v>#REF!</v>
      </c>
      <c r="S3369" s="33" t="e">
        <f ca="1">+R3367-S3367</f>
        <v>#REF!</v>
      </c>
      <c r="T3369" s="33" t="e">
        <f t="shared" ref="T3369:CE3369" ca="1" si="4852">+S3367-T3367</f>
        <v>#REF!</v>
      </c>
      <c r="U3369" s="33" t="e">
        <f t="shared" ca="1" si="4852"/>
        <v>#REF!</v>
      </c>
      <c r="V3369" s="33" t="e">
        <f t="shared" ca="1" si="4852"/>
        <v>#REF!</v>
      </c>
      <c r="W3369" s="33" t="e">
        <f t="shared" ca="1" si="4852"/>
        <v>#REF!</v>
      </c>
      <c r="X3369" s="33" t="e">
        <f t="shared" ca="1" si="4852"/>
        <v>#REF!</v>
      </c>
      <c r="Y3369" s="33" t="e">
        <f t="shared" ca="1" si="4852"/>
        <v>#REF!</v>
      </c>
      <c r="Z3369" s="33" t="e">
        <f t="shared" ca="1" si="4852"/>
        <v>#REF!</v>
      </c>
      <c r="AA3369" s="33" t="e">
        <f t="shared" ca="1" si="4852"/>
        <v>#REF!</v>
      </c>
      <c r="AB3369" s="33" t="e">
        <f t="shared" ca="1" si="4852"/>
        <v>#REF!</v>
      </c>
      <c r="AC3369" s="33" t="e">
        <f t="shared" ca="1" si="4852"/>
        <v>#REF!</v>
      </c>
      <c r="AD3369" s="33" t="e">
        <f t="shared" ca="1" si="4852"/>
        <v>#REF!</v>
      </c>
      <c r="AE3369" s="33" t="e">
        <f t="shared" ca="1" si="4852"/>
        <v>#REF!</v>
      </c>
      <c r="AF3369" s="33" t="e">
        <f t="shared" ca="1" si="4852"/>
        <v>#REF!</v>
      </c>
      <c r="AG3369" s="33" t="e">
        <f t="shared" ca="1" si="4852"/>
        <v>#REF!</v>
      </c>
      <c r="AH3369" s="33" t="e">
        <f t="shared" ca="1" si="4852"/>
        <v>#REF!</v>
      </c>
      <c r="AI3369" s="33" t="e">
        <f t="shared" ca="1" si="4852"/>
        <v>#REF!</v>
      </c>
      <c r="AJ3369" s="33" t="e">
        <f t="shared" ca="1" si="4852"/>
        <v>#REF!</v>
      </c>
      <c r="AK3369" s="33" t="e">
        <f t="shared" ca="1" si="4852"/>
        <v>#REF!</v>
      </c>
      <c r="AL3369" s="33" t="e">
        <f t="shared" ca="1" si="4852"/>
        <v>#REF!</v>
      </c>
      <c r="AM3369" s="33" t="e">
        <f t="shared" ca="1" si="4852"/>
        <v>#REF!</v>
      </c>
      <c r="AN3369" s="33" t="e">
        <f t="shared" ca="1" si="4852"/>
        <v>#REF!</v>
      </c>
      <c r="AO3369" s="33" t="e">
        <f t="shared" ca="1" si="4852"/>
        <v>#REF!</v>
      </c>
      <c r="AP3369" s="33" t="e">
        <f t="shared" ca="1" si="4852"/>
        <v>#REF!</v>
      </c>
      <c r="AQ3369" s="33" t="e">
        <f t="shared" ca="1" si="4852"/>
        <v>#REF!</v>
      </c>
      <c r="AR3369" s="33" t="e">
        <f t="shared" ca="1" si="4852"/>
        <v>#REF!</v>
      </c>
      <c r="AS3369" s="33" t="e">
        <f t="shared" ca="1" si="4852"/>
        <v>#REF!</v>
      </c>
      <c r="AT3369" s="33" t="e">
        <f t="shared" ca="1" si="4852"/>
        <v>#REF!</v>
      </c>
      <c r="AU3369" s="33" t="e">
        <f t="shared" ca="1" si="4852"/>
        <v>#REF!</v>
      </c>
      <c r="AV3369" s="33" t="e">
        <f t="shared" ca="1" si="4852"/>
        <v>#REF!</v>
      </c>
      <c r="AW3369" s="33" t="e">
        <f t="shared" ca="1" si="4852"/>
        <v>#REF!</v>
      </c>
      <c r="AX3369" s="33" t="e">
        <f t="shared" ca="1" si="4852"/>
        <v>#REF!</v>
      </c>
      <c r="AY3369" s="33" t="e">
        <f t="shared" ca="1" si="4852"/>
        <v>#REF!</v>
      </c>
      <c r="AZ3369" s="33" t="e">
        <f t="shared" ca="1" si="4852"/>
        <v>#REF!</v>
      </c>
      <c r="BA3369" s="33" t="e">
        <f t="shared" ca="1" si="4852"/>
        <v>#REF!</v>
      </c>
      <c r="BB3369" s="33" t="e">
        <f t="shared" ca="1" si="4852"/>
        <v>#REF!</v>
      </c>
      <c r="BC3369" s="33" t="e">
        <f t="shared" ca="1" si="4852"/>
        <v>#REF!</v>
      </c>
      <c r="BD3369" s="33" t="e">
        <f t="shared" ca="1" si="4852"/>
        <v>#REF!</v>
      </c>
      <c r="BE3369" s="33" t="e">
        <f t="shared" ca="1" si="4852"/>
        <v>#REF!</v>
      </c>
      <c r="BF3369" s="33" t="e">
        <f t="shared" ca="1" si="4852"/>
        <v>#REF!</v>
      </c>
      <c r="BG3369" s="33" t="e">
        <f t="shared" ca="1" si="4852"/>
        <v>#REF!</v>
      </c>
      <c r="BH3369" s="33" t="e">
        <f t="shared" ca="1" si="4852"/>
        <v>#REF!</v>
      </c>
      <c r="BI3369" s="33" t="e">
        <f t="shared" ca="1" si="4852"/>
        <v>#REF!</v>
      </c>
      <c r="BJ3369" s="33" t="e">
        <f t="shared" ca="1" si="4852"/>
        <v>#REF!</v>
      </c>
      <c r="BK3369" s="33" t="e">
        <f t="shared" ca="1" si="4852"/>
        <v>#REF!</v>
      </c>
      <c r="BL3369" s="33" t="e">
        <f t="shared" ca="1" si="4852"/>
        <v>#REF!</v>
      </c>
      <c r="BM3369" s="33" t="e">
        <f t="shared" ca="1" si="4852"/>
        <v>#REF!</v>
      </c>
      <c r="BN3369" s="33" t="e">
        <f t="shared" ca="1" si="4852"/>
        <v>#REF!</v>
      </c>
      <c r="BO3369" s="33" t="e">
        <f t="shared" ca="1" si="4852"/>
        <v>#REF!</v>
      </c>
      <c r="BP3369" s="33" t="e">
        <f t="shared" ca="1" si="4852"/>
        <v>#REF!</v>
      </c>
      <c r="BQ3369" s="33" t="e">
        <f t="shared" ca="1" si="4852"/>
        <v>#REF!</v>
      </c>
      <c r="BR3369" s="33" t="e">
        <f t="shared" ca="1" si="4852"/>
        <v>#REF!</v>
      </c>
      <c r="BS3369" s="33" t="e">
        <f t="shared" ca="1" si="4852"/>
        <v>#REF!</v>
      </c>
      <c r="BT3369" s="33" t="e">
        <f t="shared" ca="1" si="4852"/>
        <v>#REF!</v>
      </c>
      <c r="BU3369" s="33" t="e">
        <f t="shared" ca="1" si="4852"/>
        <v>#REF!</v>
      </c>
      <c r="BV3369" s="33" t="e">
        <f t="shared" ca="1" si="4852"/>
        <v>#REF!</v>
      </c>
      <c r="BW3369" s="33" t="e">
        <f t="shared" ca="1" si="4852"/>
        <v>#REF!</v>
      </c>
      <c r="BX3369" s="33" t="e">
        <f t="shared" ca="1" si="4852"/>
        <v>#REF!</v>
      </c>
      <c r="BY3369" s="33" t="e">
        <f t="shared" ca="1" si="4852"/>
        <v>#REF!</v>
      </c>
      <c r="BZ3369" s="33" t="e">
        <f t="shared" ca="1" si="4852"/>
        <v>#REF!</v>
      </c>
      <c r="CA3369" s="33" t="e">
        <f t="shared" ca="1" si="4852"/>
        <v>#REF!</v>
      </c>
      <c r="CB3369" s="33" t="e">
        <f t="shared" ca="1" si="4852"/>
        <v>#REF!</v>
      </c>
      <c r="CC3369" s="33" t="e">
        <f t="shared" ca="1" si="4852"/>
        <v>#REF!</v>
      </c>
      <c r="CD3369" s="33" t="e">
        <f t="shared" ca="1" si="4852"/>
        <v>#REF!</v>
      </c>
      <c r="CE3369" s="33" t="e">
        <f t="shared" ca="1" si="4852"/>
        <v>#REF!</v>
      </c>
      <c r="CF3369" s="33" t="e">
        <f t="shared" ref="CF3369:CL3369" ca="1" si="4853">+CE3367-CF3367</f>
        <v>#REF!</v>
      </c>
      <c r="CG3369" s="33" t="e">
        <f t="shared" ca="1" si="4853"/>
        <v>#REF!</v>
      </c>
      <c r="CH3369" s="33" t="e">
        <f t="shared" ca="1" si="4853"/>
        <v>#REF!</v>
      </c>
      <c r="CI3369" s="33" t="e">
        <f t="shared" ca="1" si="4853"/>
        <v>#REF!</v>
      </c>
      <c r="CJ3369" s="33" t="e">
        <f t="shared" ca="1" si="4853"/>
        <v>#REF!</v>
      </c>
      <c r="CK3369" s="33" t="e">
        <f t="shared" ca="1" si="4853"/>
        <v>#REF!</v>
      </c>
      <c r="CL3369" s="33" t="e">
        <f t="shared" ca="1" si="4853"/>
        <v>#REF!</v>
      </c>
    </row>
    <row r="3370" spans="2:90" x14ac:dyDescent="0.4">
      <c r="B3370" s="132" t="str">
        <f>+B3354</f>
        <v>(Primary label)</v>
      </c>
      <c r="D3370" t="s">
        <v>1024</v>
      </c>
      <c r="E3370" s="8" t="str">
        <f t="shared" si="4772"/>
        <v>3370 TAXDTA-IS</v>
      </c>
      <c r="G3370" t="s">
        <v>332</v>
      </c>
      <c r="K3370" s="1"/>
      <c r="L3370" s="1"/>
      <c r="M3370" s="1"/>
      <c r="N3370" s="1"/>
      <c r="O3370" s="1"/>
      <c r="P3370" s="1"/>
      <c r="R3370" s="24"/>
      <c r="S3370" s="80">
        <f>+S3354</f>
        <v>0</v>
      </c>
      <c r="T3370" s="80">
        <f t="shared" ref="T3370:CE3370" si="4854">+T3354</f>
        <v>0</v>
      </c>
      <c r="U3370" s="80">
        <f t="shared" si="4854"/>
        <v>0</v>
      </c>
      <c r="V3370" s="80">
        <f t="shared" si="4854"/>
        <v>0</v>
      </c>
      <c r="W3370" s="80">
        <f t="shared" si="4854"/>
        <v>0</v>
      </c>
      <c r="X3370" s="80">
        <f t="shared" si="4854"/>
        <v>0</v>
      </c>
      <c r="Y3370" s="80">
        <f t="shared" si="4854"/>
        <v>0</v>
      </c>
      <c r="Z3370" s="80">
        <f t="shared" si="4854"/>
        <v>0</v>
      </c>
      <c r="AA3370" s="80">
        <f t="shared" si="4854"/>
        <v>0</v>
      </c>
      <c r="AB3370" s="80">
        <f t="shared" si="4854"/>
        <v>0</v>
      </c>
      <c r="AC3370" s="80">
        <f t="shared" si="4854"/>
        <v>0</v>
      </c>
      <c r="AD3370" s="80">
        <f t="shared" si="4854"/>
        <v>0</v>
      </c>
      <c r="AE3370" s="80">
        <f t="shared" si="4854"/>
        <v>0</v>
      </c>
      <c r="AF3370" s="80">
        <f t="shared" si="4854"/>
        <v>0</v>
      </c>
      <c r="AG3370" s="80">
        <f t="shared" si="4854"/>
        <v>0</v>
      </c>
      <c r="AH3370" s="80">
        <f t="shared" si="4854"/>
        <v>0</v>
      </c>
      <c r="AI3370" s="80">
        <f t="shared" si="4854"/>
        <v>0</v>
      </c>
      <c r="AJ3370" s="80">
        <f t="shared" si="4854"/>
        <v>0</v>
      </c>
      <c r="AK3370" s="80">
        <f t="shared" si="4854"/>
        <v>0</v>
      </c>
      <c r="AL3370" s="80">
        <f t="shared" si="4854"/>
        <v>0</v>
      </c>
      <c r="AM3370" s="80">
        <f t="shared" si="4854"/>
        <v>0</v>
      </c>
      <c r="AN3370" s="80">
        <f t="shared" si="4854"/>
        <v>0</v>
      </c>
      <c r="AO3370" s="80">
        <f t="shared" si="4854"/>
        <v>0</v>
      </c>
      <c r="AP3370" s="80">
        <f t="shared" si="4854"/>
        <v>0</v>
      </c>
      <c r="AQ3370" s="80">
        <f t="shared" si="4854"/>
        <v>0</v>
      </c>
      <c r="AR3370" s="80">
        <f t="shared" si="4854"/>
        <v>0</v>
      </c>
      <c r="AS3370" s="80">
        <f t="shared" si="4854"/>
        <v>0</v>
      </c>
      <c r="AT3370" s="80">
        <f t="shared" si="4854"/>
        <v>0</v>
      </c>
      <c r="AU3370" s="80">
        <f t="shared" si="4854"/>
        <v>0</v>
      </c>
      <c r="AV3370" s="80">
        <f t="shared" si="4854"/>
        <v>0</v>
      </c>
      <c r="AW3370" s="80">
        <f t="shared" si="4854"/>
        <v>0</v>
      </c>
      <c r="AX3370" s="80">
        <f t="shared" si="4854"/>
        <v>0</v>
      </c>
      <c r="AY3370" s="80">
        <f t="shared" si="4854"/>
        <v>0</v>
      </c>
      <c r="AZ3370" s="80">
        <f t="shared" si="4854"/>
        <v>0</v>
      </c>
      <c r="BA3370" s="80">
        <f t="shared" si="4854"/>
        <v>0</v>
      </c>
      <c r="BB3370" s="80">
        <f t="shared" si="4854"/>
        <v>0</v>
      </c>
      <c r="BC3370" s="80">
        <f t="shared" si="4854"/>
        <v>0</v>
      </c>
      <c r="BD3370" s="80">
        <f t="shared" si="4854"/>
        <v>0</v>
      </c>
      <c r="BE3370" s="80">
        <f t="shared" si="4854"/>
        <v>0</v>
      </c>
      <c r="BF3370" s="80">
        <f t="shared" si="4854"/>
        <v>0</v>
      </c>
      <c r="BG3370" s="80">
        <f t="shared" si="4854"/>
        <v>0</v>
      </c>
      <c r="BH3370" s="80">
        <f t="shared" si="4854"/>
        <v>0</v>
      </c>
      <c r="BI3370" s="80">
        <f t="shared" si="4854"/>
        <v>0</v>
      </c>
      <c r="BJ3370" s="80">
        <f t="shared" si="4854"/>
        <v>0</v>
      </c>
      <c r="BK3370" s="80">
        <f t="shared" si="4854"/>
        <v>0</v>
      </c>
      <c r="BL3370" s="80">
        <f t="shared" si="4854"/>
        <v>0</v>
      </c>
      <c r="BM3370" s="80">
        <f t="shared" si="4854"/>
        <v>0</v>
      </c>
      <c r="BN3370" s="80">
        <f t="shared" si="4854"/>
        <v>0</v>
      </c>
      <c r="BO3370" s="80">
        <f t="shared" si="4854"/>
        <v>0</v>
      </c>
      <c r="BP3370" s="80">
        <f t="shared" si="4854"/>
        <v>0</v>
      </c>
      <c r="BQ3370" s="80">
        <f t="shared" si="4854"/>
        <v>0</v>
      </c>
      <c r="BR3370" s="80">
        <f t="shared" si="4854"/>
        <v>0</v>
      </c>
      <c r="BS3370" s="80">
        <f t="shared" si="4854"/>
        <v>0</v>
      </c>
      <c r="BT3370" s="80">
        <f t="shared" si="4854"/>
        <v>0</v>
      </c>
      <c r="BU3370" s="80">
        <f t="shared" si="4854"/>
        <v>0</v>
      </c>
      <c r="BV3370" s="80">
        <f t="shared" si="4854"/>
        <v>0</v>
      </c>
      <c r="BW3370" s="80">
        <f t="shared" si="4854"/>
        <v>0</v>
      </c>
      <c r="BX3370" s="80">
        <f t="shared" si="4854"/>
        <v>0</v>
      </c>
      <c r="BY3370" s="80">
        <f t="shared" si="4854"/>
        <v>0</v>
      </c>
      <c r="BZ3370" s="80">
        <f t="shared" si="4854"/>
        <v>0</v>
      </c>
      <c r="CA3370" s="80">
        <f t="shared" si="4854"/>
        <v>0</v>
      </c>
      <c r="CB3370" s="80">
        <f t="shared" si="4854"/>
        <v>0</v>
      </c>
      <c r="CC3370" s="80">
        <f t="shared" si="4854"/>
        <v>0</v>
      </c>
      <c r="CD3370" s="80">
        <f t="shared" si="4854"/>
        <v>0</v>
      </c>
      <c r="CE3370" s="80">
        <f t="shared" si="4854"/>
        <v>0</v>
      </c>
      <c r="CF3370" s="80">
        <f t="shared" ref="CF3370:CL3370" si="4855">+CF3354</f>
        <v>0</v>
      </c>
      <c r="CG3370" s="80">
        <f t="shared" si="4855"/>
        <v>0</v>
      </c>
      <c r="CH3370" s="80">
        <f t="shared" si="4855"/>
        <v>0</v>
      </c>
      <c r="CI3370" s="80">
        <f t="shared" si="4855"/>
        <v>0</v>
      </c>
      <c r="CJ3370" s="80">
        <f t="shared" si="4855"/>
        <v>0</v>
      </c>
      <c r="CK3370" s="80">
        <f t="shared" si="4855"/>
        <v>0</v>
      </c>
      <c r="CL3370" s="80">
        <f t="shared" si="4855"/>
        <v>0</v>
      </c>
    </row>
    <row r="3371" spans="2:90" x14ac:dyDescent="0.4">
      <c r="B3371" s="132" t="str">
        <f t="shared" ref="B3371:B3377" si="4856">+B3355</f>
        <v>primary unit</v>
      </c>
      <c r="D3371" t="s">
        <v>1024</v>
      </c>
      <c r="E3371" s="8" t="str">
        <f t="shared" si="4772"/>
        <v>3371 TAXDTA-IS</v>
      </c>
      <c r="G3371" t="s">
        <v>332</v>
      </c>
      <c r="K3371" s="1"/>
      <c r="L3371" s="1"/>
      <c r="M3371" s="1"/>
      <c r="N3371" s="1"/>
      <c r="O3371" s="1"/>
      <c r="P3371" s="1"/>
      <c r="R3371" s="24"/>
      <c r="S3371" s="80">
        <f t="shared" ref="S3371:CD3375" si="4857">+S3355</f>
        <v>0</v>
      </c>
      <c r="T3371" s="80">
        <f t="shared" si="4857"/>
        <v>0</v>
      </c>
      <c r="U3371" s="80">
        <f t="shared" si="4857"/>
        <v>0</v>
      </c>
      <c r="V3371" s="80">
        <f t="shared" si="4857"/>
        <v>0</v>
      </c>
      <c r="W3371" s="80">
        <f t="shared" si="4857"/>
        <v>0</v>
      </c>
      <c r="X3371" s="80">
        <f t="shared" si="4857"/>
        <v>0</v>
      </c>
      <c r="Y3371" s="80">
        <f t="shared" si="4857"/>
        <v>0</v>
      </c>
      <c r="Z3371" s="80">
        <f t="shared" si="4857"/>
        <v>0</v>
      </c>
      <c r="AA3371" s="80">
        <f t="shared" si="4857"/>
        <v>0</v>
      </c>
      <c r="AB3371" s="80">
        <f t="shared" si="4857"/>
        <v>0</v>
      </c>
      <c r="AC3371" s="80">
        <f t="shared" si="4857"/>
        <v>0</v>
      </c>
      <c r="AD3371" s="80">
        <f t="shared" si="4857"/>
        <v>0</v>
      </c>
      <c r="AE3371" s="80">
        <f t="shared" si="4857"/>
        <v>0</v>
      </c>
      <c r="AF3371" s="80">
        <f t="shared" si="4857"/>
        <v>0</v>
      </c>
      <c r="AG3371" s="80">
        <f t="shared" si="4857"/>
        <v>0</v>
      </c>
      <c r="AH3371" s="80">
        <f t="shared" si="4857"/>
        <v>0</v>
      </c>
      <c r="AI3371" s="80">
        <f t="shared" si="4857"/>
        <v>0</v>
      </c>
      <c r="AJ3371" s="80">
        <f t="shared" si="4857"/>
        <v>0</v>
      </c>
      <c r="AK3371" s="80">
        <f t="shared" si="4857"/>
        <v>0</v>
      </c>
      <c r="AL3371" s="80">
        <f t="shared" si="4857"/>
        <v>0</v>
      </c>
      <c r="AM3371" s="80">
        <f t="shared" si="4857"/>
        <v>0</v>
      </c>
      <c r="AN3371" s="80">
        <f t="shared" si="4857"/>
        <v>0</v>
      </c>
      <c r="AO3371" s="80">
        <f t="shared" si="4857"/>
        <v>0</v>
      </c>
      <c r="AP3371" s="80">
        <f t="shared" si="4857"/>
        <v>0</v>
      </c>
      <c r="AQ3371" s="80">
        <f t="shared" si="4857"/>
        <v>0</v>
      </c>
      <c r="AR3371" s="80">
        <f t="shared" si="4857"/>
        <v>0</v>
      </c>
      <c r="AS3371" s="80">
        <f t="shared" si="4857"/>
        <v>0</v>
      </c>
      <c r="AT3371" s="80">
        <f t="shared" si="4857"/>
        <v>0</v>
      </c>
      <c r="AU3371" s="80">
        <f t="shared" si="4857"/>
        <v>0</v>
      </c>
      <c r="AV3371" s="80">
        <f t="shared" si="4857"/>
        <v>0</v>
      </c>
      <c r="AW3371" s="80">
        <f t="shared" si="4857"/>
        <v>0</v>
      </c>
      <c r="AX3371" s="80">
        <f t="shared" si="4857"/>
        <v>0</v>
      </c>
      <c r="AY3371" s="80">
        <f t="shared" si="4857"/>
        <v>0</v>
      </c>
      <c r="AZ3371" s="80">
        <f t="shared" si="4857"/>
        <v>0</v>
      </c>
      <c r="BA3371" s="80">
        <f t="shared" si="4857"/>
        <v>0</v>
      </c>
      <c r="BB3371" s="80">
        <f t="shared" si="4857"/>
        <v>0</v>
      </c>
      <c r="BC3371" s="80">
        <f t="shared" si="4857"/>
        <v>0</v>
      </c>
      <c r="BD3371" s="80">
        <f t="shared" si="4857"/>
        <v>0</v>
      </c>
      <c r="BE3371" s="80">
        <f t="shared" si="4857"/>
        <v>0</v>
      </c>
      <c r="BF3371" s="80">
        <f t="shared" si="4857"/>
        <v>0</v>
      </c>
      <c r="BG3371" s="80">
        <f t="shared" si="4857"/>
        <v>0</v>
      </c>
      <c r="BH3371" s="80">
        <f t="shared" si="4857"/>
        <v>0</v>
      </c>
      <c r="BI3371" s="80">
        <f t="shared" si="4857"/>
        <v>0</v>
      </c>
      <c r="BJ3371" s="80">
        <f t="shared" si="4857"/>
        <v>0</v>
      </c>
      <c r="BK3371" s="80">
        <f t="shared" si="4857"/>
        <v>0</v>
      </c>
      <c r="BL3371" s="80">
        <f t="shared" si="4857"/>
        <v>0</v>
      </c>
      <c r="BM3371" s="80">
        <f t="shared" si="4857"/>
        <v>0</v>
      </c>
      <c r="BN3371" s="80">
        <f t="shared" si="4857"/>
        <v>0</v>
      </c>
      <c r="BO3371" s="80">
        <f t="shared" si="4857"/>
        <v>0</v>
      </c>
      <c r="BP3371" s="80">
        <f t="shared" si="4857"/>
        <v>0</v>
      </c>
      <c r="BQ3371" s="80">
        <f t="shared" si="4857"/>
        <v>0</v>
      </c>
      <c r="BR3371" s="80">
        <f t="shared" si="4857"/>
        <v>0</v>
      </c>
      <c r="BS3371" s="80">
        <f t="shared" si="4857"/>
        <v>0</v>
      </c>
      <c r="BT3371" s="80">
        <f t="shared" si="4857"/>
        <v>0</v>
      </c>
      <c r="BU3371" s="80">
        <f t="shared" si="4857"/>
        <v>0</v>
      </c>
      <c r="BV3371" s="80">
        <f t="shared" si="4857"/>
        <v>0</v>
      </c>
      <c r="BW3371" s="80">
        <f t="shared" si="4857"/>
        <v>0</v>
      </c>
      <c r="BX3371" s="80">
        <f t="shared" si="4857"/>
        <v>0</v>
      </c>
      <c r="BY3371" s="80">
        <f t="shared" si="4857"/>
        <v>0</v>
      </c>
      <c r="BZ3371" s="80">
        <f t="shared" si="4857"/>
        <v>0</v>
      </c>
      <c r="CA3371" s="80">
        <f t="shared" si="4857"/>
        <v>0</v>
      </c>
      <c r="CB3371" s="80">
        <f t="shared" si="4857"/>
        <v>0</v>
      </c>
      <c r="CC3371" s="80">
        <f t="shared" si="4857"/>
        <v>0</v>
      </c>
      <c r="CD3371" s="80">
        <f t="shared" si="4857"/>
        <v>0</v>
      </c>
      <c r="CE3371" s="80">
        <f t="shared" ref="CE3371:CL3374" si="4858">+CE3355</f>
        <v>0</v>
      </c>
      <c r="CF3371" s="80">
        <f t="shared" si="4858"/>
        <v>0</v>
      </c>
      <c r="CG3371" s="80">
        <f t="shared" si="4858"/>
        <v>0</v>
      </c>
      <c r="CH3371" s="80">
        <f t="shared" si="4858"/>
        <v>0</v>
      </c>
      <c r="CI3371" s="80">
        <f t="shared" si="4858"/>
        <v>0</v>
      </c>
      <c r="CJ3371" s="80">
        <f t="shared" si="4858"/>
        <v>0</v>
      </c>
      <c r="CK3371" s="80">
        <f t="shared" si="4858"/>
        <v>0</v>
      </c>
      <c r="CL3371" s="80">
        <f t="shared" si="4858"/>
        <v>0</v>
      </c>
    </row>
    <row r="3372" spans="2:90" x14ac:dyDescent="0.4">
      <c r="B3372" s="132" t="str">
        <f t="shared" si="4856"/>
        <v>Primary revenue driver</v>
      </c>
      <c r="D3372" t="s">
        <v>1024</v>
      </c>
      <c r="E3372" s="8" t="str">
        <f t="shared" si="4772"/>
        <v>3372 TAXDTA-IS</v>
      </c>
      <c r="G3372" t="s">
        <v>332</v>
      </c>
      <c r="K3372" s="1"/>
      <c r="L3372" s="1"/>
      <c r="M3372" s="1"/>
      <c r="N3372" s="1"/>
      <c r="O3372" s="1"/>
      <c r="P3372" s="1"/>
      <c r="R3372" s="24"/>
      <c r="S3372" s="80" t="str">
        <f t="shared" ref="S3372" si="4859">+S3356</f>
        <v>S$12</v>
      </c>
      <c r="T3372" s="80" t="str">
        <f t="shared" si="4857"/>
        <v>T$12</v>
      </c>
      <c r="U3372" s="80" t="str">
        <f t="shared" si="4857"/>
        <v>U$12</v>
      </c>
      <c r="V3372" s="80" t="str">
        <f t="shared" si="4857"/>
        <v>V$12</v>
      </c>
      <c r="W3372" s="80" t="str">
        <f t="shared" si="4857"/>
        <v>W$12</v>
      </c>
      <c r="X3372" s="80" t="str">
        <f t="shared" si="4857"/>
        <v>X$12</v>
      </c>
      <c r="Y3372" s="80" t="str">
        <f t="shared" si="4857"/>
        <v>Y$12</v>
      </c>
      <c r="Z3372" s="80" t="str">
        <f t="shared" si="4857"/>
        <v>Z$12</v>
      </c>
      <c r="AA3372" s="80" t="str">
        <f t="shared" si="4857"/>
        <v>AA$12</v>
      </c>
      <c r="AB3372" s="80" t="str">
        <f t="shared" si="4857"/>
        <v>AB$12</v>
      </c>
      <c r="AC3372" s="80" t="str">
        <f t="shared" si="4857"/>
        <v>AC$12</v>
      </c>
      <c r="AD3372" s="80" t="str">
        <f t="shared" si="4857"/>
        <v>AD$12</v>
      </c>
      <c r="AE3372" s="80" t="str">
        <f t="shared" si="4857"/>
        <v>AE$12</v>
      </c>
      <c r="AF3372" s="80" t="str">
        <f t="shared" si="4857"/>
        <v>AF$12</v>
      </c>
      <c r="AG3372" s="80" t="str">
        <f t="shared" si="4857"/>
        <v>AG$12</v>
      </c>
      <c r="AH3372" s="80" t="str">
        <f t="shared" si="4857"/>
        <v>AH$12</v>
      </c>
      <c r="AI3372" s="80" t="str">
        <f t="shared" si="4857"/>
        <v>AI$12</v>
      </c>
      <c r="AJ3372" s="80" t="str">
        <f t="shared" si="4857"/>
        <v>AJ$12</v>
      </c>
      <c r="AK3372" s="80" t="str">
        <f t="shared" si="4857"/>
        <v>AK$12</v>
      </c>
      <c r="AL3372" s="80" t="str">
        <f t="shared" si="4857"/>
        <v>AL$12</v>
      </c>
      <c r="AM3372" s="80" t="str">
        <f t="shared" si="4857"/>
        <v>AM$12</v>
      </c>
      <c r="AN3372" s="80" t="str">
        <f t="shared" si="4857"/>
        <v>AN$12</v>
      </c>
      <c r="AO3372" s="80" t="str">
        <f t="shared" si="4857"/>
        <v>AO$12</v>
      </c>
      <c r="AP3372" s="80" t="str">
        <f t="shared" si="4857"/>
        <v>AP$12</v>
      </c>
      <c r="AQ3372" s="80" t="str">
        <f t="shared" si="4857"/>
        <v>AQ$12</v>
      </c>
      <c r="AR3372" s="80" t="str">
        <f t="shared" si="4857"/>
        <v>AR$12</v>
      </c>
      <c r="AS3372" s="80" t="str">
        <f t="shared" si="4857"/>
        <v>AS$12</v>
      </c>
      <c r="AT3372" s="80" t="str">
        <f t="shared" si="4857"/>
        <v>AT$12</v>
      </c>
      <c r="AU3372" s="80" t="str">
        <f t="shared" si="4857"/>
        <v>AU$12</v>
      </c>
      <c r="AV3372" s="80" t="str">
        <f t="shared" si="4857"/>
        <v>AV$12</v>
      </c>
      <c r="AW3372" s="80" t="str">
        <f t="shared" si="4857"/>
        <v>AW$12</v>
      </c>
      <c r="AX3372" s="80" t="str">
        <f t="shared" si="4857"/>
        <v>AX$12</v>
      </c>
      <c r="AY3372" s="80" t="str">
        <f t="shared" si="4857"/>
        <v>AY$12</v>
      </c>
      <c r="AZ3372" s="80" t="str">
        <f t="shared" si="4857"/>
        <v>AZ$12</v>
      </c>
      <c r="BA3372" s="80" t="str">
        <f t="shared" si="4857"/>
        <v>BA$12</v>
      </c>
      <c r="BB3372" s="80" t="str">
        <f t="shared" si="4857"/>
        <v>BB$12</v>
      </c>
      <c r="BC3372" s="80" t="str">
        <f t="shared" si="4857"/>
        <v>BC$12</v>
      </c>
      <c r="BD3372" s="80" t="str">
        <f t="shared" si="4857"/>
        <v>BD$12</v>
      </c>
      <c r="BE3372" s="80" t="str">
        <f t="shared" si="4857"/>
        <v>BE$12</v>
      </c>
      <c r="BF3372" s="80" t="str">
        <f t="shared" si="4857"/>
        <v>BF$12</v>
      </c>
      <c r="BG3372" s="80" t="str">
        <f t="shared" si="4857"/>
        <v>BG$12</v>
      </c>
      <c r="BH3372" s="80" t="str">
        <f t="shared" si="4857"/>
        <v>BH$12</v>
      </c>
      <c r="BI3372" s="80" t="str">
        <f t="shared" si="4857"/>
        <v>BI$12</v>
      </c>
      <c r="BJ3372" s="80" t="str">
        <f t="shared" si="4857"/>
        <v>BJ$12</v>
      </c>
      <c r="BK3372" s="80" t="str">
        <f t="shared" si="4857"/>
        <v>BK$12</v>
      </c>
      <c r="BL3372" s="80" t="str">
        <f t="shared" si="4857"/>
        <v>BL$12</v>
      </c>
      <c r="BM3372" s="80" t="str">
        <f t="shared" si="4857"/>
        <v>BM$12</v>
      </c>
      <c r="BN3372" s="80" t="str">
        <f t="shared" si="4857"/>
        <v>BN$12</v>
      </c>
      <c r="BO3372" s="80" t="str">
        <f t="shared" si="4857"/>
        <v>BO$12</v>
      </c>
      <c r="BP3372" s="80" t="str">
        <f t="shared" si="4857"/>
        <v>BP$12</v>
      </c>
      <c r="BQ3372" s="80" t="str">
        <f t="shared" si="4857"/>
        <v>BQ$12</v>
      </c>
      <c r="BR3372" s="80" t="str">
        <f t="shared" si="4857"/>
        <v>BR$12</v>
      </c>
      <c r="BS3372" s="80" t="str">
        <f t="shared" si="4857"/>
        <v>BS$12</v>
      </c>
      <c r="BT3372" s="80" t="str">
        <f t="shared" si="4857"/>
        <v>BT$12</v>
      </c>
      <c r="BU3372" s="80" t="str">
        <f t="shared" si="4857"/>
        <v>BU$12</v>
      </c>
      <c r="BV3372" s="80" t="str">
        <f t="shared" si="4857"/>
        <v>BV$12</v>
      </c>
      <c r="BW3372" s="80" t="str">
        <f t="shared" si="4857"/>
        <v>BW$12</v>
      </c>
      <c r="BX3372" s="80" t="str">
        <f t="shared" si="4857"/>
        <v>BX$12</v>
      </c>
      <c r="BY3372" s="80" t="str">
        <f t="shared" si="4857"/>
        <v>BY$12</v>
      </c>
      <c r="BZ3372" s="80" t="str">
        <f t="shared" si="4857"/>
        <v>BZ$12</v>
      </c>
      <c r="CA3372" s="80" t="str">
        <f t="shared" si="4857"/>
        <v>CA$12</v>
      </c>
      <c r="CB3372" s="80" t="str">
        <f t="shared" si="4857"/>
        <v>CB$12</v>
      </c>
      <c r="CC3372" s="80" t="str">
        <f t="shared" si="4857"/>
        <v>CC$12</v>
      </c>
      <c r="CD3372" s="80" t="str">
        <f t="shared" si="4857"/>
        <v>CD$12</v>
      </c>
      <c r="CE3372" s="80" t="str">
        <f t="shared" si="4858"/>
        <v>CE$12</v>
      </c>
      <c r="CF3372" s="80" t="str">
        <f t="shared" si="4858"/>
        <v>CF$12</v>
      </c>
      <c r="CG3372" s="80" t="str">
        <f t="shared" si="4858"/>
        <v>CG$12</v>
      </c>
      <c r="CH3372" s="80" t="str">
        <f t="shared" si="4858"/>
        <v>CH$12</v>
      </c>
      <c r="CI3372" s="80" t="str">
        <f t="shared" si="4858"/>
        <v>CI$12</v>
      </c>
      <c r="CJ3372" s="80" t="str">
        <f t="shared" si="4858"/>
        <v>CJ$12</v>
      </c>
      <c r="CK3372" s="80" t="str">
        <f t="shared" si="4858"/>
        <v>CK$12</v>
      </c>
      <c r="CL3372" s="80" t="str">
        <f t="shared" si="4858"/>
        <v>CL$12</v>
      </c>
    </row>
    <row r="3373" spans="2:90" x14ac:dyDescent="0.4">
      <c r="B3373" s="132" t="str">
        <f t="shared" si="4856"/>
        <v>Primary volume driver</v>
      </c>
      <c r="D3373" t="s">
        <v>1024</v>
      </c>
      <c r="E3373" s="8" t="str">
        <f t="shared" si="4772"/>
        <v>3373 TAXDTA-IS</v>
      </c>
      <c r="G3373" t="s">
        <v>332</v>
      </c>
      <c r="H3373" s="56"/>
      <c r="I3373" s="79"/>
      <c r="K3373" s="1"/>
      <c r="L3373" s="1"/>
      <c r="M3373" s="1"/>
      <c r="N3373" s="1"/>
      <c r="O3373" s="1"/>
      <c r="P3373" s="1"/>
      <c r="R3373" s="15"/>
      <c r="S3373" s="80" t="str">
        <f t="shared" ref="S3373" si="4860">+S3357</f>
        <v>S$13</v>
      </c>
      <c r="T3373" s="80" t="str">
        <f t="shared" si="4857"/>
        <v>T$13</v>
      </c>
      <c r="U3373" s="80" t="str">
        <f t="shared" si="4857"/>
        <v>U$13</v>
      </c>
      <c r="V3373" s="80" t="str">
        <f t="shared" si="4857"/>
        <v>V$13</v>
      </c>
      <c r="W3373" s="80" t="str">
        <f t="shared" si="4857"/>
        <v>W$13</v>
      </c>
      <c r="X3373" s="80" t="str">
        <f t="shared" si="4857"/>
        <v>X$13</v>
      </c>
      <c r="Y3373" s="80" t="str">
        <f t="shared" si="4857"/>
        <v>Y$13</v>
      </c>
      <c r="Z3373" s="80" t="str">
        <f t="shared" si="4857"/>
        <v>Z$13</v>
      </c>
      <c r="AA3373" s="80" t="str">
        <f t="shared" si="4857"/>
        <v>AA$13</v>
      </c>
      <c r="AB3373" s="80" t="str">
        <f t="shared" si="4857"/>
        <v>AB$13</v>
      </c>
      <c r="AC3373" s="80" t="str">
        <f t="shared" si="4857"/>
        <v>AC$13</v>
      </c>
      <c r="AD3373" s="80" t="str">
        <f t="shared" si="4857"/>
        <v>AD$13</v>
      </c>
      <c r="AE3373" s="80" t="str">
        <f t="shared" si="4857"/>
        <v>AE$13</v>
      </c>
      <c r="AF3373" s="80" t="str">
        <f t="shared" si="4857"/>
        <v>AF$13</v>
      </c>
      <c r="AG3373" s="80" t="str">
        <f t="shared" si="4857"/>
        <v>AG$13</v>
      </c>
      <c r="AH3373" s="80" t="str">
        <f t="shared" si="4857"/>
        <v>AH$13</v>
      </c>
      <c r="AI3373" s="80" t="str">
        <f t="shared" si="4857"/>
        <v>AI$13</v>
      </c>
      <c r="AJ3373" s="80" t="str">
        <f t="shared" si="4857"/>
        <v>AJ$13</v>
      </c>
      <c r="AK3373" s="80" t="str">
        <f t="shared" si="4857"/>
        <v>AK$13</v>
      </c>
      <c r="AL3373" s="80" t="str">
        <f t="shared" si="4857"/>
        <v>AL$13</v>
      </c>
      <c r="AM3373" s="80" t="str">
        <f t="shared" si="4857"/>
        <v>AM$13</v>
      </c>
      <c r="AN3373" s="80" t="str">
        <f t="shared" si="4857"/>
        <v>AN$13</v>
      </c>
      <c r="AO3373" s="80" t="str">
        <f t="shared" si="4857"/>
        <v>AO$13</v>
      </c>
      <c r="AP3373" s="80" t="str">
        <f t="shared" si="4857"/>
        <v>AP$13</v>
      </c>
      <c r="AQ3373" s="80" t="str">
        <f t="shared" si="4857"/>
        <v>AQ$13</v>
      </c>
      <c r="AR3373" s="80" t="str">
        <f t="shared" si="4857"/>
        <v>AR$13</v>
      </c>
      <c r="AS3373" s="80" t="str">
        <f t="shared" si="4857"/>
        <v>AS$13</v>
      </c>
      <c r="AT3373" s="80" t="str">
        <f t="shared" si="4857"/>
        <v>AT$13</v>
      </c>
      <c r="AU3373" s="80" t="str">
        <f t="shared" si="4857"/>
        <v>AU$13</v>
      </c>
      <c r="AV3373" s="80" t="str">
        <f t="shared" si="4857"/>
        <v>AV$13</v>
      </c>
      <c r="AW3373" s="80" t="str">
        <f t="shared" si="4857"/>
        <v>AW$13</v>
      </c>
      <c r="AX3373" s="80" t="str">
        <f t="shared" si="4857"/>
        <v>AX$13</v>
      </c>
      <c r="AY3373" s="80" t="str">
        <f t="shared" si="4857"/>
        <v>AY$13</v>
      </c>
      <c r="AZ3373" s="80" t="str">
        <f t="shared" si="4857"/>
        <v>AZ$13</v>
      </c>
      <c r="BA3373" s="80" t="str">
        <f t="shared" si="4857"/>
        <v>BA$13</v>
      </c>
      <c r="BB3373" s="80" t="str">
        <f t="shared" si="4857"/>
        <v>BB$13</v>
      </c>
      <c r="BC3373" s="80" t="str">
        <f t="shared" si="4857"/>
        <v>BC$13</v>
      </c>
      <c r="BD3373" s="80" t="str">
        <f t="shared" si="4857"/>
        <v>BD$13</v>
      </c>
      <c r="BE3373" s="80" t="str">
        <f t="shared" si="4857"/>
        <v>BE$13</v>
      </c>
      <c r="BF3373" s="80" t="str">
        <f t="shared" si="4857"/>
        <v>BF$13</v>
      </c>
      <c r="BG3373" s="80" t="str">
        <f t="shared" si="4857"/>
        <v>BG$13</v>
      </c>
      <c r="BH3373" s="80" t="str">
        <f t="shared" si="4857"/>
        <v>BH$13</v>
      </c>
      <c r="BI3373" s="80" t="str">
        <f t="shared" si="4857"/>
        <v>BI$13</v>
      </c>
      <c r="BJ3373" s="80" t="str">
        <f t="shared" si="4857"/>
        <v>BJ$13</v>
      </c>
      <c r="BK3373" s="80" t="str">
        <f t="shared" si="4857"/>
        <v>BK$13</v>
      </c>
      <c r="BL3373" s="80" t="str">
        <f t="shared" si="4857"/>
        <v>BL$13</v>
      </c>
      <c r="BM3373" s="80" t="str">
        <f t="shared" si="4857"/>
        <v>BM$13</v>
      </c>
      <c r="BN3373" s="80" t="str">
        <f t="shared" si="4857"/>
        <v>BN$13</v>
      </c>
      <c r="BO3373" s="80" t="str">
        <f t="shared" si="4857"/>
        <v>BO$13</v>
      </c>
      <c r="BP3373" s="80" t="str">
        <f t="shared" si="4857"/>
        <v>BP$13</v>
      </c>
      <c r="BQ3373" s="80" t="str">
        <f t="shared" si="4857"/>
        <v>BQ$13</v>
      </c>
      <c r="BR3373" s="80" t="str">
        <f t="shared" si="4857"/>
        <v>BR$13</v>
      </c>
      <c r="BS3373" s="80" t="str">
        <f t="shared" si="4857"/>
        <v>BS$13</v>
      </c>
      <c r="BT3373" s="80" t="str">
        <f t="shared" si="4857"/>
        <v>BT$13</v>
      </c>
      <c r="BU3373" s="80" t="str">
        <f t="shared" si="4857"/>
        <v>BU$13</v>
      </c>
      <c r="BV3373" s="80" t="str">
        <f t="shared" si="4857"/>
        <v>BV$13</v>
      </c>
      <c r="BW3373" s="80" t="str">
        <f t="shared" si="4857"/>
        <v>BW$13</v>
      </c>
      <c r="BX3373" s="80" t="str">
        <f t="shared" si="4857"/>
        <v>BX$13</v>
      </c>
      <c r="BY3373" s="80" t="str">
        <f t="shared" si="4857"/>
        <v>BY$13</v>
      </c>
      <c r="BZ3373" s="80" t="str">
        <f t="shared" si="4857"/>
        <v>BZ$13</v>
      </c>
      <c r="CA3373" s="80" t="str">
        <f t="shared" si="4857"/>
        <v>CA$13</v>
      </c>
      <c r="CB3373" s="80" t="str">
        <f t="shared" si="4857"/>
        <v>CB$13</v>
      </c>
      <c r="CC3373" s="80" t="str">
        <f t="shared" si="4857"/>
        <v>CC$13</v>
      </c>
      <c r="CD3373" s="80" t="str">
        <f t="shared" si="4857"/>
        <v>CD$13</v>
      </c>
      <c r="CE3373" s="80" t="str">
        <f t="shared" si="4858"/>
        <v>CE$13</v>
      </c>
      <c r="CF3373" s="80" t="str">
        <f t="shared" si="4858"/>
        <v>CF$13</v>
      </c>
      <c r="CG3373" s="80" t="str">
        <f t="shared" si="4858"/>
        <v>CG$13</v>
      </c>
      <c r="CH3373" s="80" t="str">
        <f t="shared" si="4858"/>
        <v>CH$13</v>
      </c>
      <c r="CI3373" s="80" t="str">
        <f t="shared" si="4858"/>
        <v>CI$13</v>
      </c>
      <c r="CJ3373" s="80" t="str">
        <f t="shared" si="4858"/>
        <v>CJ$13</v>
      </c>
      <c r="CK3373" s="80" t="str">
        <f t="shared" si="4858"/>
        <v>CK$13</v>
      </c>
      <c r="CL3373" s="80" t="str">
        <f t="shared" si="4858"/>
        <v>CL$13</v>
      </c>
    </row>
    <row r="3374" spans="2:90" x14ac:dyDescent="0.4">
      <c r="B3374" s="132" t="str">
        <f t="shared" si="4856"/>
        <v>(Secondary label)</v>
      </c>
      <c r="D3374" t="s">
        <v>1024</v>
      </c>
      <c r="E3374" s="8" t="str">
        <f t="shared" si="4772"/>
        <v>3374 TAXDTA-IS</v>
      </c>
      <c r="G3374" t="s">
        <v>332</v>
      </c>
      <c r="H3374" s="12"/>
      <c r="I3374" s="60"/>
      <c r="J3374" s="79"/>
      <c r="K3374" s="79"/>
      <c r="L3374" s="79"/>
      <c r="M3374" s="79"/>
      <c r="N3374" s="79"/>
      <c r="O3374" s="79"/>
      <c r="P3374" s="79"/>
      <c r="R3374" s="15"/>
      <c r="S3374" s="80">
        <f t="shared" ref="S3374" si="4861">+S3358</f>
        <v>0</v>
      </c>
      <c r="T3374" s="80">
        <f t="shared" si="4857"/>
        <v>0</v>
      </c>
      <c r="U3374" s="80">
        <f t="shared" si="4857"/>
        <v>0</v>
      </c>
      <c r="V3374" s="80">
        <f t="shared" si="4857"/>
        <v>0</v>
      </c>
      <c r="W3374" s="80">
        <f t="shared" si="4857"/>
        <v>0</v>
      </c>
      <c r="X3374" s="80">
        <f t="shared" si="4857"/>
        <v>0</v>
      </c>
      <c r="Y3374" s="80">
        <f t="shared" si="4857"/>
        <v>0</v>
      </c>
      <c r="Z3374" s="80">
        <f t="shared" si="4857"/>
        <v>0</v>
      </c>
      <c r="AA3374" s="80">
        <f t="shared" si="4857"/>
        <v>0</v>
      </c>
      <c r="AB3374" s="80">
        <f t="shared" si="4857"/>
        <v>0</v>
      </c>
      <c r="AC3374" s="80">
        <f t="shared" si="4857"/>
        <v>0</v>
      </c>
      <c r="AD3374" s="80">
        <f t="shared" si="4857"/>
        <v>0</v>
      </c>
      <c r="AE3374" s="80">
        <f t="shared" si="4857"/>
        <v>0</v>
      </c>
      <c r="AF3374" s="80">
        <f t="shared" si="4857"/>
        <v>0</v>
      </c>
      <c r="AG3374" s="80">
        <f t="shared" si="4857"/>
        <v>0</v>
      </c>
      <c r="AH3374" s="80">
        <f t="shared" si="4857"/>
        <v>0</v>
      </c>
      <c r="AI3374" s="80">
        <f t="shared" si="4857"/>
        <v>0</v>
      </c>
      <c r="AJ3374" s="80">
        <f t="shared" si="4857"/>
        <v>0</v>
      </c>
      <c r="AK3374" s="80">
        <f t="shared" si="4857"/>
        <v>0</v>
      </c>
      <c r="AL3374" s="80">
        <f t="shared" si="4857"/>
        <v>0</v>
      </c>
      <c r="AM3374" s="80">
        <f t="shared" si="4857"/>
        <v>0</v>
      </c>
      <c r="AN3374" s="80">
        <f t="shared" si="4857"/>
        <v>0</v>
      </c>
      <c r="AO3374" s="80">
        <f t="shared" si="4857"/>
        <v>0</v>
      </c>
      <c r="AP3374" s="80">
        <f t="shared" si="4857"/>
        <v>0</v>
      </c>
      <c r="AQ3374" s="80">
        <f t="shared" si="4857"/>
        <v>0</v>
      </c>
      <c r="AR3374" s="80">
        <f t="shared" si="4857"/>
        <v>0</v>
      </c>
      <c r="AS3374" s="80">
        <f t="shared" si="4857"/>
        <v>0</v>
      </c>
      <c r="AT3374" s="80">
        <f t="shared" si="4857"/>
        <v>0</v>
      </c>
      <c r="AU3374" s="80">
        <f t="shared" si="4857"/>
        <v>0</v>
      </c>
      <c r="AV3374" s="80">
        <f t="shared" si="4857"/>
        <v>0</v>
      </c>
      <c r="AW3374" s="80">
        <f t="shared" si="4857"/>
        <v>0</v>
      </c>
      <c r="AX3374" s="80">
        <f t="shared" si="4857"/>
        <v>0</v>
      </c>
      <c r="AY3374" s="80">
        <f t="shared" si="4857"/>
        <v>0</v>
      </c>
      <c r="AZ3374" s="80">
        <f t="shared" si="4857"/>
        <v>0</v>
      </c>
      <c r="BA3374" s="80">
        <f t="shared" si="4857"/>
        <v>0</v>
      </c>
      <c r="BB3374" s="80">
        <f t="shared" si="4857"/>
        <v>0</v>
      </c>
      <c r="BC3374" s="80">
        <f t="shared" si="4857"/>
        <v>0</v>
      </c>
      <c r="BD3374" s="80">
        <f t="shared" si="4857"/>
        <v>0</v>
      </c>
      <c r="BE3374" s="80">
        <f t="shared" si="4857"/>
        <v>0</v>
      </c>
      <c r="BF3374" s="80">
        <f t="shared" si="4857"/>
        <v>0</v>
      </c>
      <c r="BG3374" s="80">
        <f t="shared" si="4857"/>
        <v>0</v>
      </c>
      <c r="BH3374" s="80">
        <f t="shared" si="4857"/>
        <v>0</v>
      </c>
      <c r="BI3374" s="80">
        <f t="shared" si="4857"/>
        <v>0</v>
      </c>
      <c r="BJ3374" s="80">
        <f t="shared" si="4857"/>
        <v>0</v>
      </c>
      <c r="BK3374" s="80">
        <f t="shared" si="4857"/>
        <v>0</v>
      </c>
      <c r="BL3374" s="80">
        <f t="shared" si="4857"/>
        <v>0</v>
      </c>
      <c r="BM3374" s="80">
        <f t="shared" si="4857"/>
        <v>0</v>
      </c>
      <c r="BN3374" s="80">
        <f t="shared" si="4857"/>
        <v>0</v>
      </c>
      <c r="BO3374" s="80">
        <f t="shared" si="4857"/>
        <v>0</v>
      </c>
      <c r="BP3374" s="80">
        <f t="shared" si="4857"/>
        <v>0</v>
      </c>
      <c r="BQ3374" s="80">
        <f t="shared" si="4857"/>
        <v>0</v>
      </c>
      <c r="BR3374" s="80">
        <f t="shared" si="4857"/>
        <v>0</v>
      </c>
      <c r="BS3374" s="80">
        <f t="shared" si="4857"/>
        <v>0</v>
      </c>
      <c r="BT3374" s="80">
        <f t="shared" si="4857"/>
        <v>0</v>
      </c>
      <c r="BU3374" s="80">
        <f t="shared" si="4857"/>
        <v>0</v>
      </c>
      <c r="BV3374" s="80">
        <f t="shared" si="4857"/>
        <v>0</v>
      </c>
      <c r="BW3374" s="80">
        <f t="shared" si="4857"/>
        <v>0</v>
      </c>
      <c r="BX3374" s="80">
        <f t="shared" si="4857"/>
        <v>0</v>
      </c>
      <c r="BY3374" s="80">
        <f t="shared" si="4857"/>
        <v>0</v>
      </c>
      <c r="BZ3374" s="80">
        <f t="shared" si="4857"/>
        <v>0</v>
      </c>
      <c r="CA3374" s="80">
        <f t="shared" si="4857"/>
        <v>0</v>
      </c>
      <c r="CB3374" s="80">
        <f t="shared" si="4857"/>
        <v>0</v>
      </c>
      <c r="CC3374" s="80">
        <f t="shared" si="4857"/>
        <v>0</v>
      </c>
      <c r="CD3374" s="80">
        <f t="shared" si="4857"/>
        <v>0</v>
      </c>
      <c r="CE3374" s="80">
        <f t="shared" si="4858"/>
        <v>0</v>
      </c>
      <c r="CF3374" s="80">
        <f t="shared" si="4858"/>
        <v>0</v>
      </c>
      <c r="CG3374" s="80">
        <f t="shared" si="4858"/>
        <v>0</v>
      </c>
      <c r="CH3374" s="80">
        <f t="shared" si="4858"/>
        <v>0</v>
      </c>
      <c r="CI3374" s="80">
        <f t="shared" si="4858"/>
        <v>0</v>
      </c>
      <c r="CJ3374" s="80">
        <f t="shared" si="4858"/>
        <v>0</v>
      </c>
      <c r="CK3374" s="80">
        <f t="shared" si="4858"/>
        <v>0</v>
      </c>
      <c r="CL3374" s="80">
        <f t="shared" si="4858"/>
        <v>0</v>
      </c>
    </row>
    <row r="3375" spans="2:90" x14ac:dyDescent="0.4">
      <c r="B3375" s="132" t="str">
        <f t="shared" si="4856"/>
        <v xml:space="preserve">secondary unit </v>
      </c>
      <c r="D3375" t="s">
        <v>1024</v>
      </c>
      <c r="E3375" s="8" t="str">
        <f t="shared" si="4772"/>
        <v>3375 TAXDTA-IS</v>
      </c>
      <c r="G3375" t="s">
        <v>332</v>
      </c>
      <c r="H3375" s="12"/>
      <c r="I3375" s="60"/>
      <c r="J3375" s="60"/>
      <c r="K3375" s="60"/>
      <c r="L3375" s="60"/>
      <c r="M3375" s="60"/>
      <c r="N3375" s="60"/>
      <c r="O3375" s="60"/>
      <c r="P3375" s="60"/>
      <c r="R3375" s="15"/>
      <c r="S3375" s="80">
        <f t="shared" ref="S3375" si="4862">+S3359</f>
        <v>0</v>
      </c>
      <c r="T3375" s="80">
        <f t="shared" si="4857"/>
        <v>0</v>
      </c>
      <c r="U3375" s="80">
        <f t="shared" si="4857"/>
        <v>0</v>
      </c>
      <c r="V3375" s="80">
        <f t="shared" ref="V3375:CG3375" si="4863">+V3359</f>
        <v>0</v>
      </c>
      <c r="W3375" s="80">
        <f t="shared" si="4863"/>
        <v>0</v>
      </c>
      <c r="X3375" s="80">
        <f t="shared" si="4863"/>
        <v>0</v>
      </c>
      <c r="Y3375" s="80">
        <f t="shared" si="4863"/>
        <v>0</v>
      </c>
      <c r="Z3375" s="80">
        <f t="shared" si="4863"/>
        <v>0</v>
      </c>
      <c r="AA3375" s="80">
        <f t="shared" si="4863"/>
        <v>0</v>
      </c>
      <c r="AB3375" s="80">
        <f t="shared" si="4863"/>
        <v>0</v>
      </c>
      <c r="AC3375" s="80">
        <f t="shared" si="4863"/>
        <v>0</v>
      </c>
      <c r="AD3375" s="80">
        <f t="shared" si="4863"/>
        <v>0</v>
      </c>
      <c r="AE3375" s="80">
        <f t="shared" si="4863"/>
        <v>0</v>
      </c>
      <c r="AF3375" s="80">
        <f t="shared" si="4863"/>
        <v>0</v>
      </c>
      <c r="AG3375" s="80">
        <f t="shared" si="4863"/>
        <v>0</v>
      </c>
      <c r="AH3375" s="80">
        <f t="shared" si="4863"/>
        <v>0</v>
      </c>
      <c r="AI3375" s="80">
        <f t="shared" si="4863"/>
        <v>0</v>
      </c>
      <c r="AJ3375" s="80">
        <f t="shared" si="4863"/>
        <v>0</v>
      </c>
      <c r="AK3375" s="80">
        <f t="shared" si="4863"/>
        <v>0</v>
      </c>
      <c r="AL3375" s="80">
        <f t="shared" si="4863"/>
        <v>0</v>
      </c>
      <c r="AM3375" s="80">
        <f t="shared" si="4863"/>
        <v>0</v>
      </c>
      <c r="AN3375" s="80">
        <f t="shared" si="4863"/>
        <v>0</v>
      </c>
      <c r="AO3375" s="80">
        <f t="shared" si="4863"/>
        <v>0</v>
      </c>
      <c r="AP3375" s="80">
        <f t="shared" si="4863"/>
        <v>0</v>
      </c>
      <c r="AQ3375" s="80">
        <f t="shared" si="4863"/>
        <v>0</v>
      </c>
      <c r="AR3375" s="80">
        <f t="shared" si="4863"/>
        <v>0</v>
      </c>
      <c r="AS3375" s="80">
        <f t="shared" si="4863"/>
        <v>0</v>
      </c>
      <c r="AT3375" s="80">
        <f t="shared" si="4863"/>
        <v>0</v>
      </c>
      <c r="AU3375" s="80">
        <f t="shared" si="4863"/>
        <v>0</v>
      </c>
      <c r="AV3375" s="80">
        <f t="shared" si="4863"/>
        <v>0</v>
      </c>
      <c r="AW3375" s="80">
        <f t="shared" si="4863"/>
        <v>0</v>
      </c>
      <c r="AX3375" s="80">
        <f t="shared" si="4863"/>
        <v>0</v>
      </c>
      <c r="AY3375" s="80">
        <f t="shared" si="4863"/>
        <v>0</v>
      </c>
      <c r="AZ3375" s="80">
        <f t="shared" si="4863"/>
        <v>0</v>
      </c>
      <c r="BA3375" s="80">
        <f t="shared" si="4863"/>
        <v>0</v>
      </c>
      <c r="BB3375" s="80">
        <f t="shared" si="4863"/>
        <v>0</v>
      </c>
      <c r="BC3375" s="80">
        <f t="shared" si="4863"/>
        <v>0</v>
      </c>
      <c r="BD3375" s="80">
        <f t="shared" si="4863"/>
        <v>0</v>
      </c>
      <c r="BE3375" s="80">
        <f t="shared" si="4863"/>
        <v>0</v>
      </c>
      <c r="BF3375" s="80">
        <f t="shared" si="4863"/>
        <v>0</v>
      </c>
      <c r="BG3375" s="80">
        <f t="shared" si="4863"/>
        <v>0</v>
      </c>
      <c r="BH3375" s="80">
        <f t="shared" si="4863"/>
        <v>0</v>
      </c>
      <c r="BI3375" s="80">
        <f t="shared" si="4863"/>
        <v>0</v>
      </c>
      <c r="BJ3375" s="80">
        <f t="shared" si="4863"/>
        <v>0</v>
      </c>
      <c r="BK3375" s="80">
        <f t="shared" si="4863"/>
        <v>0</v>
      </c>
      <c r="BL3375" s="80">
        <f t="shared" si="4863"/>
        <v>0</v>
      </c>
      <c r="BM3375" s="80">
        <f t="shared" si="4863"/>
        <v>0</v>
      </c>
      <c r="BN3375" s="80">
        <f t="shared" si="4863"/>
        <v>0</v>
      </c>
      <c r="BO3375" s="80">
        <f t="shared" si="4863"/>
        <v>0</v>
      </c>
      <c r="BP3375" s="80">
        <f t="shared" si="4863"/>
        <v>0</v>
      </c>
      <c r="BQ3375" s="80">
        <f t="shared" si="4863"/>
        <v>0</v>
      </c>
      <c r="BR3375" s="80">
        <f t="shared" si="4863"/>
        <v>0</v>
      </c>
      <c r="BS3375" s="80">
        <f t="shared" si="4863"/>
        <v>0</v>
      </c>
      <c r="BT3375" s="80">
        <f t="shared" si="4863"/>
        <v>0</v>
      </c>
      <c r="BU3375" s="80">
        <f t="shared" si="4863"/>
        <v>0</v>
      </c>
      <c r="BV3375" s="80">
        <f t="shared" si="4863"/>
        <v>0</v>
      </c>
      <c r="BW3375" s="80">
        <f t="shared" si="4863"/>
        <v>0</v>
      </c>
      <c r="BX3375" s="80">
        <f t="shared" si="4863"/>
        <v>0</v>
      </c>
      <c r="BY3375" s="80">
        <f t="shared" si="4863"/>
        <v>0</v>
      </c>
      <c r="BZ3375" s="80">
        <f t="shared" si="4863"/>
        <v>0</v>
      </c>
      <c r="CA3375" s="80">
        <f t="shared" si="4863"/>
        <v>0</v>
      </c>
      <c r="CB3375" s="80">
        <f t="shared" si="4863"/>
        <v>0</v>
      </c>
      <c r="CC3375" s="80">
        <f t="shared" si="4863"/>
        <v>0</v>
      </c>
      <c r="CD3375" s="80">
        <f t="shared" si="4863"/>
        <v>0</v>
      </c>
      <c r="CE3375" s="80">
        <f t="shared" si="4863"/>
        <v>0</v>
      </c>
      <c r="CF3375" s="80">
        <f t="shared" si="4863"/>
        <v>0</v>
      </c>
      <c r="CG3375" s="80">
        <f t="shared" si="4863"/>
        <v>0</v>
      </c>
      <c r="CH3375" s="80">
        <f t="shared" ref="CH3375:CL3375" si="4864">+CH3359</f>
        <v>0</v>
      </c>
      <c r="CI3375" s="80">
        <f t="shared" si="4864"/>
        <v>0</v>
      </c>
      <c r="CJ3375" s="80">
        <f t="shared" si="4864"/>
        <v>0</v>
      </c>
      <c r="CK3375" s="80">
        <f t="shared" si="4864"/>
        <v>0</v>
      </c>
      <c r="CL3375" s="80">
        <f t="shared" si="4864"/>
        <v>0</v>
      </c>
    </row>
    <row r="3376" spans="2:90" x14ac:dyDescent="0.4">
      <c r="B3376" s="132" t="str">
        <f t="shared" si="4856"/>
        <v>Secondary revenue driver</v>
      </c>
      <c r="D3376" t="s">
        <v>1024</v>
      </c>
      <c r="E3376" s="8" t="str">
        <f t="shared" si="4772"/>
        <v>3376 TAXDTA-IS</v>
      </c>
      <c r="G3376" t="s">
        <v>332</v>
      </c>
      <c r="H3376" s="12"/>
      <c r="I3376" s="60"/>
      <c r="J3376" s="60"/>
      <c r="K3376" s="60"/>
      <c r="L3376" s="60"/>
      <c r="M3376" s="60"/>
      <c r="N3376" s="60"/>
      <c r="O3376" s="60"/>
      <c r="P3376" s="60"/>
      <c r="R3376" s="15"/>
      <c r="S3376" s="80" t="str">
        <f t="shared" ref="S3376:CD3376" si="4865">+S3360</f>
        <v>S$14</v>
      </c>
      <c r="T3376" s="80" t="str">
        <f t="shared" si="4865"/>
        <v>T$14</v>
      </c>
      <c r="U3376" s="80" t="str">
        <f t="shared" si="4865"/>
        <v>U$14</v>
      </c>
      <c r="V3376" s="80" t="str">
        <f t="shared" si="4865"/>
        <v>V$14</v>
      </c>
      <c r="W3376" s="80" t="str">
        <f t="shared" si="4865"/>
        <v>W$14</v>
      </c>
      <c r="X3376" s="80" t="str">
        <f t="shared" si="4865"/>
        <v>X$14</v>
      </c>
      <c r="Y3376" s="80" t="str">
        <f t="shared" si="4865"/>
        <v>Y$14</v>
      </c>
      <c r="Z3376" s="80" t="str">
        <f t="shared" si="4865"/>
        <v>Z$14</v>
      </c>
      <c r="AA3376" s="80" t="str">
        <f t="shared" si="4865"/>
        <v>AA$14</v>
      </c>
      <c r="AB3376" s="80" t="str">
        <f t="shared" si="4865"/>
        <v>AB$14</v>
      </c>
      <c r="AC3376" s="80" t="str">
        <f t="shared" si="4865"/>
        <v>AC$14</v>
      </c>
      <c r="AD3376" s="80" t="str">
        <f t="shared" si="4865"/>
        <v>AD$14</v>
      </c>
      <c r="AE3376" s="80" t="str">
        <f t="shared" si="4865"/>
        <v>AE$14</v>
      </c>
      <c r="AF3376" s="80" t="str">
        <f t="shared" si="4865"/>
        <v>AF$14</v>
      </c>
      <c r="AG3376" s="80" t="str">
        <f t="shared" si="4865"/>
        <v>AG$14</v>
      </c>
      <c r="AH3376" s="80" t="str">
        <f t="shared" si="4865"/>
        <v>AH$14</v>
      </c>
      <c r="AI3376" s="80" t="str">
        <f t="shared" si="4865"/>
        <v>AI$14</v>
      </c>
      <c r="AJ3376" s="80" t="str">
        <f t="shared" si="4865"/>
        <v>AJ$14</v>
      </c>
      <c r="AK3376" s="80" t="str">
        <f t="shared" si="4865"/>
        <v>AK$14</v>
      </c>
      <c r="AL3376" s="80" t="str">
        <f t="shared" si="4865"/>
        <v>AL$14</v>
      </c>
      <c r="AM3376" s="80" t="str">
        <f t="shared" si="4865"/>
        <v>AM$14</v>
      </c>
      <c r="AN3376" s="80" t="str">
        <f t="shared" si="4865"/>
        <v>AN$14</v>
      </c>
      <c r="AO3376" s="80" t="str">
        <f t="shared" si="4865"/>
        <v>AO$14</v>
      </c>
      <c r="AP3376" s="80" t="str">
        <f t="shared" si="4865"/>
        <v>AP$14</v>
      </c>
      <c r="AQ3376" s="80" t="str">
        <f t="shared" si="4865"/>
        <v>AQ$14</v>
      </c>
      <c r="AR3376" s="80" t="str">
        <f t="shared" si="4865"/>
        <v>AR$14</v>
      </c>
      <c r="AS3376" s="80" t="str">
        <f t="shared" si="4865"/>
        <v>AS$14</v>
      </c>
      <c r="AT3376" s="80" t="str">
        <f t="shared" si="4865"/>
        <v>AT$14</v>
      </c>
      <c r="AU3376" s="80" t="str">
        <f t="shared" si="4865"/>
        <v>AU$14</v>
      </c>
      <c r="AV3376" s="80" t="str">
        <f t="shared" si="4865"/>
        <v>AV$14</v>
      </c>
      <c r="AW3376" s="80" t="str">
        <f t="shared" si="4865"/>
        <v>AW$14</v>
      </c>
      <c r="AX3376" s="80" t="str">
        <f t="shared" si="4865"/>
        <v>AX$14</v>
      </c>
      <c r="AY3376" s="80" t="str">
        <f t="shared" si="4865"/>
        <v>AY$14</v>
      </c>
      <c r="AZ3376" s="80" t="str">
        <f t="shared" si="4865"/>
        <v>AZ$14</v>
      </c>
      <c r="BA3376" s="80" t="str">
        <f t="shared" si="4865"/>
        <v>BA$14</v>
      </c>
      <c r="BB3376" s="80" t="str">
        <f t="shared" si="4865"/>
        <v>BB$14</v>
      </c>
      <c r="BC3376" s="80" t="str">
        <f t="shared" si="4865"/>
        <v>BC$14</v>
      </c>
      <c r="BD3376" s="80" t="str">
        <f t="shared" si="4865"/>
        <v>BD$14</v>
      </c>
      <c r="BE3376" s="80" t="str">
        <f t="shared" si="4865"/>
        <v>BE$14</v>
      </c>
      <c r="BF3376" s="80" t="str">
        <f t="shared" si="4865"/>
        <v>BF$14</v>
      </c>
      <c r="BG3376" s="80" t="str">
        <f t="shared" si="4865"/>
        <v>BG$14</v>
      </c>
      <c r="BH3376" s="80" t="str">
        <f t="shared" si="4865"/>
        <v>BH$14</v>
      </c>
      <c r="BI3376" s="80" t="str">
        <f t="shared" si="4865"/>
        <v>BI$14</v>
      </c>
      <c r="BJ3376" s="80" t="str">
        <f t="shared" si="4865"/>
        <v>BJ$14</v>
      </c>
      <c r="BK3376" s="80" t="str">
        <f t="shared" si="4865"/>
        <v>BK$14</v>
      </c>
      <c r="BL3376" s="80" t="str">
        <f t="shared" si="4865"/>
        <v>BL$14</v>
      </c>
      <c r="BM3376" s="80" t="str">
        <f t="shared" si="4865"/>
        <v>BM$14</v>
      </c>
      <c r="BN3376" s="80" t="str">
        <f t="shared" si="4865"/>
        <v>BN$14</v>
      </c>
      <c r="BO3376" s="80" t="str">
        <f t="shared" si="4865"/>
        <v>BO$14</v>
      </c>
      <c r="BP3376" s="80" t="str">
        <f t="shared" si="4865"/>
        <v>BP$14</v>
      </c>
      <c r="BQ3376" s="80" t="str">
        <f t="shared" si="4865"/>
        <v>BQ$14</v>
      </c>
      <c r="BR3376" s="80" t="str">
        <f t="shared" si="4865"/>
        <v>BR$14</v>
      </c>
      <c r="BS3376" s="80" t="str">
        <f t="shared" si="4865"/>
        <v>BS$14</v>
      </c>
      <c r="BT3376" s="80" t="str">
        <f t="shared" si="4865"/>
        <v>BT$14</v>
      </c>
      <c r="BU3376" s="80" t="str">
        <f t="shared" si="4865"/>
        <v>BU$14</v>
      </c>
      <c r="BV3376" s="80" t="str">
        <f t="shared" si="4865"/>
        <v>BV$14</v>
      </c>
      <c r="BW3376" s="80" t="str">
        <f t="shared" si="4865"/>
        <v>BW$14</v>
      </c>
      <c r="BX3376" s="80" t="str">
        <f t="shared" si="4865"/>
        <v>BX$14</v>
      </c>
      <c r="BY3376" s="80" t="str">
        <f t="shared" si="4865"/>
        <v>BY$14</v>
      </c>
      <c r="BZ3376" s="80" t="str">
        <f t="shared" si="4865"/>
        <v>BZ$14</v>
      </c>
      <c r="CA3376" s="80" t="str">
        <f t="shared" si="4865"/>
        <v>CA$14</v>
      </c>
      <c r="CB3376" s="80" t="str">
        <f t="shared" si="4865"/>
        <v>CB$14</v>
      </c>
      <c r="CC3376" s="80" t="str">
        <f t="shared" si="4865"/>
        <v>CC$14</v>
      </c>
      <c r="CD3376" s="80" t="str">
        <f t="shared" si="4865"/>
        <v>CD$14</v>
      </c>
      <c r="CE3376" s="80" t="str">
        <f t="shared" ref="CE3376:CL3376" si="4866">+CE3360</f>
        <v>CE$14</v>
      </c>
      <c r="CF3376" s="80" t="str">
        <f t="shared" si="4866"/>
        <v>CF$14</v>
      </c>
      <c r="CG3376" s="80" t="str">
        <f t="shared" si="4866"/>
        <v>CG$14</v>
      </c>
      <c r="CH3376" s="80" t="str">
        <f t="shared" si="4866"/>
        <v>CH$14</v>
      </c>
      <c r="CI3376" s="80" t="str">
        <f t="shared" si="4866"/>
        <v>CI$14</v>
      </c>
      <c r="CJ3376" s="80" t="str">
        <f t="shared" si="4866"/>
        <v>CJ$14</v>
      </c>
      <c r="CK3376" s="80" t="str">
        <f t="shared" si="4866"/>
        <v>CK$14</v>
      </c>
      <c r="CL3376" s="80" t="str">
        <f t="shared" si="4866"/>
        <v>CL$14</v>
      </c>
    </row>
    <row r="3377" spans="2:90" x14ac:dyDescent="0.4">
      <c r="B3377" s="132" t="str">
        <f t="shared" si="4856"/>
        <v>Secondary volume driver</v>
      </c>
      <c r="D3377" t="s">
        <v>1024</v>
      </c>
      <c r="E3377" s="8" t="str">
        <f t="shared" si="4772"/>
        <v>3377 TAXDTA-IS</v>
      </c>
      <c r="G3377" t="s">
        <v>332</v>
      </c>
      <c r="J3377" s="60"/>
      <c r="S3377" s="80" t="str">
        <f t="shared" ref="S3377:CD3377" si="4867">+S3361</f>
        <v>S$15</v>
      </c>
      <c r="T3377" s="80" t="str">
        <f t="shared" si="4867"/>
        <v>T$15</v>
      </c>
      <c r="U3377" s="80" t="str">
        <f t="shared" si="4867"/>
        <v>U$15</v>
      </c>
      <c r="V3377" s="80" t="str">
        <f t="shared" si="4867"/>
        <v>V$15</v>
      </c>
      <c r="W3377" s="80" t="str">
        <f t="shared" si="4867"/>
        <v>W$15</v>
      </c>
      <c r="X3377" s="80" t="str">
        <f t="shared" si="4867"/>
        <v>X$15</v>
      </c>
      <c r="Y3377" s="80" t="str">
        <f t="shared" si="4867"/>
        <v>Y$15</v>
      </c>
      <c r="Z3377" s="80" t="str">
        <f t="shared" si="4867"/>
        <v>Z$15</v>
      </c>
      <c r="AA3377" s="80" t="str">
        <f t="shared" si="4867"/>
        <v>AA$15</v>
      </c>
      <c r="AB3377" s="80" t="str">
        <f t="shared" si="4867"/>
        <v>AB$15</v>
      </c>
      <c r="AC3377" s="80" t="str">
        <f t="shared" si="4867"/>
        <v>AC$15</v>
      </c>
      <c r="AD3377" s="80" t="str">
        <f t="shared" si="4867"/>
        <v>AD$15</v>
      </c>
      <c r="AE3377" s="80" t="str">
        <f t="shared" si="4867"/>
        <v>AE$15</v>
      </c>
      <c r="AF3377" s="80" t="str">
        <f t="shared" si="4867"/>
        <v>AF$15</v>
      </c>
      <c r="AG3377" s="80" t="str">
        <f t="shared" si="4867"/>
        <v>AG$15</v>
      </c>
      <c r="AH3377" s="80" t="str">
        <f t="shared" si="4867"/>
        <v>AH$15</v>
      </c>
      <c r="AI3377" s="80" t="str">
        <f t="shared" si="4867"/>
        <v>AI$15</v>
      </c>
      <c r="AJ3377" s="80" t="str">
        <f t="shared" si="4867"/>
        <v>AJ$15</v>
      </c>
      <c r="AK3377" s="80" t="str">
        <f t="shared" si="4867"/>
        <v>AK$15</v>
      </c>
      <c r="AL3377" s="80" t="str">
        <f t="shared" si="4867"/>
        <v>AL$15</v>
      </c>
      <c r="AM3377" s="80" t="str">
        <f t="shared" si="4867"/>
        <v>AM$15</v>
      </c>
      <c r="AN3377" s="80" t="str">
        <f t="shared" si="4867"/>
        <v>AN$15</v>
      </c>
      <c r="AO3377" s="80" t="str">
        <f t="shared" si="4867"/>
        <v>AO$15</v>
      </c>
      <c r="AP3377" s="80" t="str">
        <f t="shared" si="4867"/>
        <v>AP$15</v>
      </c>
      <c r="AQ3377" s="80" t="str">
        <f t="shared" si="4867"/>
        <v>AQ$15</v>
      </c>
      <c r="AR3377" s="80" t="str">
        <f t="shared" si="4867"/>
        <v>AR$15</v>
      </c>
      <c r="AS3377" s="80" t="str">
        <f t="shared" si="4867"/>
        <v>AS$15</v>
      </c>
      <c r="AT3377" s="80" t="str">
        <f t="shared" si="4867"/>
        <v>AT$15</v>
      </c>
      <c r="AU3377" s="80" t="str">
        <f t="shared" si="4867"/>
        <v>AU$15</v>
      </c>
      <c r="AV3377" s="80" t="str">
        <f t="shared" si="4867"/>
        <v>AV$15</v>
      </c>
      <c r="AW3377" s="80" t="str">
        <f t="shared" si="4867"/>
        <v>AW$15</v>
      </c>
      <c r="AX3377" s="80" t="str">
        <f t="shared" si="4867"/>
        <v>AX$15</v>
      </c>
      <c r="AY3377" s="80" t="str">
        <f t="shared" si="4867"/>
        <v>AY$15</v>
      </c>
      <c r="AZ3377" s="80" t="str">
        <f t="shared" si="4867"/>
        <v>AZ$15</v>
      </c>
      <c r="BA3377" s="80" t="str">
        <f t="shared" si="4867"/>
        <v>BA$15</v>
      </c>
      <c r="BB3377" s="80" t="str">
        <f t="shared" si="4867"/>
        <v>BB$15</v>
      </c>
      <c r="BC3377" s="80" t="str">
        <f t="shared" si="4867"/>
        <v>BC$15</v>
      </c>
      <c r="BD3377" s="80" t="str">
        <f t="shared" si="4867"/>
        <v>BD$15</v>
      </c>
      <c r="BE3377" s="80" t="str">
        <f t="shared" si="4867"/>
        <v>BE$15</v>
      </c>
      <c r="BF3377" s="80" t="str">
        <f t="shared" si="4867"/>
        <v>BF$15</v>
      </c>
      <c r="BG3377" s="80" t="str">
        <f t="shared" si="4867"/>
        <v>BG$15</v>
      </c>
      <c r="BH3377" s="80" t="str">
        <f t="shared" si="4867"/>
        <v>BH$15</v>
      </c>
      <c r="BI3377" s="80" t="str">
        <f t="shared" si="4867"/>
        <v>BI$15</v>
      </c>
      <c r="BJ3377" s="80" t="str">
        <f t="shared" si="4867"/>
        <v>BJ$15</v>
      </c>
      <c r="BK3377" s="80" t="str">
        <f t="shared" si="4867"/>
        <v>BK$15</v>
      </c>
      <c r="BL3377" s="80" t="str">
        <f t="shared" si="4867"/>
        <v>BL$15</v>
      </c>
      <c r="BM3377" s="80" t="str">
        <f t="shared" si="4867"/>
        <v>BM$15</v>
      </c>
      <c r="BN3377" s="80" t="str">
        <f t="shared" si="4867"/>
        <v>BN$15</v>
      </c>
      <c r="BO3377" s="80" t="str">
        <f t="shared" si="4867"/>
        <v>BO$15</v>
      </c>
      <c r="BP3377" s="80" t="str">
        <f t="shared" si="4867"/>
        <v>BP$15</v>
      </c>
      <c r="BQ3377" s="80" t="str">
        <f t="shared" si="4867"/>
        <v>BQ$15</v>
      </c>
      <c r="BR3377" s="80" t="str">
        <f t="shared" si="4867"/>
        <v>BR$15</v>
      </c>
      <c r="BS3377" s="80" t="str">
        <f t="shared" si="4867"/>
        <v>BS$15</v>
      </c>
      <c r="BT3377" s="80" t="str">
        <f t="shared" si="4867"/>
        <v>BT$15</v>
      </c>
      <c r="BU3377" s="80" t="str">
        <f t="shared" si="4867"/>
        <v>BU$15</v>
      </c>
      <c r="BV3377" s="80" t="str">
        <f t="shared" si="4867"/>
        <v>BV$15</v>
      </c>
      <c r="BW3377" s="80" t="str">
        <f t="shared" si="4867"/>
        <v>BW$15</v>
      </c>
      <c r="BX3377" s="80" t="str">
        <f t="shared" si="4867"/>
        <v>BX$15</v>
      </c>
      <c r="BY3377" s="80" t="str">
        <f t="shared" si="4867"/>
        <v>BY$15</v>
      </c>
      <c r="BZ3377" s="80" t="str">
        <f t="shared" si="4867"/>
        <v>BZ$15</v>
      </c>
      <c r="CA3377" s="80" t="str">
        <f t="shared" si="4867"/>
        <v>CA$15</v>
      </c>
      <c r="CB3377" s="80" t="str">
        <f t="shared" si="4867"/>
        <v>CB$15</v>
      </c>
      <c r="CC3377" s="80" t="str">
        <f t="shared" si="4867"/>
        <v>CC$15</v>
      </c>
      <c r="CD3377" s="80" t="str">
        <f t="shared" si="4867"/>
        <v>CD$15</v>
      </c>
      <c r="CE3377" s="80" t="str">
        <f t="shared" ref="CE3377:CL3377" si="4868">+CE3361</f>
        <v>CE$15</v>
      </c>
      <c r="CF3377" s="80" t="str">
        <f t="shared" si="4868"/>
        <v>CF$15</v>
      </c>
      <c r="CG3377" s="80" t="str">
        <f t="shared" si="4868"/>
        <v>CG$15</v>
      </c>
      <c r="CH3377" s="80" t="str">
        <f t="shared" si="4868"/>
        <v>CH$15</v>
      </c>
      <c r="CI3377" s="80" t="str">
        <f t="shared" si="4868"/>
        <v>CI$15</v>
      </c>
      <c r="CJ3377" s="80" t="str">
        <f t="shared" si="4868"/>
        <v>CJ$15</v>
      </c>
      <c r="CK3377" s="80" t="str">
        <f t="shared" si="4868"/>
        <v>CK$15</v>
      </c>
      <c r="CL3377" s="80" t="str">
        <f t="shared" si="4868"/>
        <v>CL$15</v>
      </c>
    </row>
    <row r="3379" spans="2:90" x14ac:dyDescent="0.4">
      <c r="B3379" s="171" t="s">
        <v>490</v>
      </c>
      <c r="E3379" s="8"/>
      <c r="H3379" s="170"/>
      <c r="I3379" s="172"/>
      <c r="J3379" s="172"/>
      <c r="K3379" s="193"/>
      <c r="L3379" s="193"/>
      <c r="M3379" s="193"/>
      <c r="N3379" s="193"/>
      <c r="O3379" s="193"/>
      <c r="P3379" s="193"/>
      <c r="R3379" s="194"/>
      <c r="S3379" s="170"/>
      <c r="T3379" s="170"/>
      <c r="U3379" s="170"/>
      <c r="V3379" s="170"/>
      <c r="W3379" s="170"/>
      <c r="X3379" s="170"/>
      <c r="Y3379" s="170"/>
      <c r="Z3379" s="170"/>
      <c r="AA3379" s="170"/>
      <c r="AB3379" s="170"/>
      <c r="AC3379" s="170"/>
      <c r="AD3379" s="170"/>
      <c r="AE3379" s="170"/>
      <c r="AF3379" s="170"/>
      <c r="AG3379" s="170"/>
      <c r="AH3379" s="170"/>
      <c r="AI3379" s="170"/>
      <c r="AJ3379" s="170"/>
      <c r="AK3379" s="170"/>
      <c r="AL3379" s="170"/>
      <c r="AM3379" s="170"/>
      <c r="AN3379" s="170"/>
      <c r="AO3379" s="170"/>
      <c r="AP3379" s="170"/>
      <c r="AQ3379" s="170"/>
      <c r="AR3379" s="170"/>
      <c r="AS3379" s="170"/>
      <c r="AT3379" s="170"/>
      <c r="AU3379" s="170"/>
      <c r="AV3379" s="170"/>
      <c r="AW3379" s="170"/>
      <c r="AX3379" s="170"/>
      <c r="AY3379" s="170"/>
      <c r="AZ3379" s="170"/>
      <c r="BA3379" s="170"/>
      <c r="BB3379" s="170"/>
      <c r="BC3379" s="170"/>
      <c r="BD3379" s="170"/>
      <c r="BE3379" s="170"/>
      <c r="BF3379" s="170"/>
      <c r="BG3379" s="170"/>
      <c r="BH3379" s="170"/>
      <c r="BI3379" s="170"/>
      <c r="BJ3379" s="170"/>
      <c r="BK3379" s="170"/>
      <c r="BL3379" s="170"/>
      <c r="BM3379" s="170"/>
      <c r="BN3379" s="170"/>
      <c r="BO3379" s="170"/>
      <c r="BP3379" s="170"/>
      <c r="BQ3379" s="170"/>
      <c r="BR3379" s="170"/>
      <c r="BS3379" s="170"/>
      <c r="BT3379" s="170"/>
      <c r="BU3379" s="170"/>
      <c r="BV3379" s="170"/>
      <c r="BW3379" s="170"/>
      <c r="BX3379" s="170"/>
      <c r="BY3379" s="170"/>
      <c r="BZ3379" s="170"/>
      <c r="CA3379" s="170"/>
      <c r="CB3379" s="170"/>
      <c r="CC3379" s="170"/>
      <c r="CD3379" s="170"/>
      <c r="CE3379" s="170"/>
      <c r="CF3379" s="170"/>
      <c r="CG3379" s="170"/>
      <c r="CH3379" s="170"/>
      <c r="CI3379" s="170"/>
      <c r="CJ3379" s="170"/>
      <c r="CK3379" s="170"/>
      <c r="CL3379" s="170"/>
    </row>
    <row r="3380" spans="2:90" x14ac:dyDescent="0.4">
      <c r="B3380" s="171" t="s">
        <v>492</v>
      </c>
      <c r="E3380" s="8"/>
      <c r="H3380" s="170"/>
      <c r="I3380" s="172"/>
      <c r="J3380" s="172"/>
      <c r="K3380" s="193"/>
      <c r="L3380" s="193"/>
      <c r="M3380" s="193"/>
      <c r="N3380" s="193"/>
      <c r="O3380" s="193"/>
      <c r="P3380" s="193"/>
      <c r="R3380" s="194"/>
      <c r="S3380" s="170"/>
      <c r="T3380" s="170"/>
      <c r="U3380" s="170"/>
      <c r="V3380" s="170"/>
      <c r="W3380" s="170"/>
      <c r="X3380" s="170"/>
      <c r="Y3380" s="170"/>
      <c r="Z3380" s="170"/>
      <c r="AA3380" s="170"/>
      <c r="AB3380" s="170"/>
      <c r="AC3380" s="170"/>
      <c r="AD3380" s="170"/>
      <c r="AE3380" s="170"/>
      <c r="AF3380" s="170"/>
      <c r="AG3380" s="170"/>
      <c r="AH3380" s="170"/>
      <c r="AI3380" s="170"/>
      <c r="AJ3380" s="170"/>
      <c r="AK3380" s="170"/>
      <c r="AL3380" s="170"/>
      <c r="AM3380" s="170"/>
      <c r="AN3380" s="170"/>
      <c r="AO3380" s="170"/>
      <c r="AP3380" s="170"/>
      <c r="AQ3380" s="170"/>
      <c r="AR3380" s="170"/>
      <c r="AS3380" s="170"/>
      <c r="AT3380" s="170"/>
      <c r="AU3380" s="170"/>
      <c r="AV3380" s="170"/>
      <c r="AW3380" s="170"/>
      <c r="AX3380" s="170"/>
      <c r="AY3380" s="170"/>
      <c r="AZ3380" s="170"/>
      <c r="BA3380" s="170"/>
      <c r="BB3380" s="170"/>
      <c r="BC3380" s="170"/>
      <c r="BD3380" s="170"/>
      <c r="BE3380" s="170"/>
      <c r="BF3380" s="170"/>
      <c r="BG3380" s="170"/>
      <c r="BH3380" s="170"/>
      <c r="BI3380" s="170"/>
      <c r="BJ3380" s="170"/>
      <c r="BK3380" s="170"/>
      <c r="BL3380" s="170"/>
      <c r="BM3380" s="170"/>
      <c r="BN3380" s="170"/>
      <c r="BO3380" s="170"/>
      <c r="BP3380" s="170"/>
      <c r="BQ3380" s="170"/>
      <c r="BR3380" s="170"/>
      <c r="BS3380" s="170"/>
      <c r="BT3380" s="170"/>
      <c r="BU3380" s="170"/>
      <c r="BV3380" s="170"/>
      <c r="BW3380" s="170"/>
      <c r="BX3380" s="170"/>
      <c r="BY3380" s="170"/>
      <c r="BZ3380" s="170"/>
      <c r="CA3380" s="170"/>
      <c r="CB3380" s="170"/>
      <c r="CC3380" s="170"/>
      <c r="CD3380" s="170"/>
      <c r="CE3380" s="170"/>
      <c r="CF3380" s="170"/>
      <c r="CG3380" s="170"/>
      <c r="CH3380" s="170"/>
      <c r="CI3380" s="170"/>
      <c r="CJ3380" s="170"/>
      <c r="CK3380" s="170"/>
      <c r="CL3380" s="170"/>
    </row>
    <row r="3381" spans="2:90" x14ac:dyDescent="0.4">
      <c r="B3381" s="171" t="s">
        <v>461</v>
      </c>
      <c r="E3381" s="8"/>
      <c r="H3381" s="170"/>
      <c r="I3381" s="172"/>
      <c r="J3381" s="172"/>
      <c r="K3381" s="193"/>
      <c r="L3381" s="193"/>
      <c r="M3381" s="193"/>
      <c r="N3381" s="193"/>
      <c r="O3381" s="193"/>
      <c r="P3381" s="193"/>
      <c r="R3381" s="194"/>
      <c r="S3381" s="195" t="str">
        <f t="shared" ref="S3381:CD3381" si="4869">S$16</f>
        <v>S$12</v>
      </c>
      <c r="T3381" s="195" t="str">
        <f t="shared" si="4869"/>
        <v>T$12</v>
      </c>
      <c r="U3381" s="195" t="str">
        <f t="shared" si="4869"/>
        <v>U$12</v>
      </c>
      <c r="V3381" s="195" t="str">
        <f t="shared" si="4869"/>
        <v>V$12</v>
      </c>
      <c r="W3381" s="195" t="str">
        <f t="shared" si="4869"/>
        <v>W$12</v>
      </c>
      <c r="X3381" s="195" t="str">
        <f t="shared" si="4869"/>
        <v>X$12</v>
      </c>
      <c r="Y3381" s="195" t="str">
        <f t="shared" si="4869"/>
        <v>Y$12</v>
      </c>
      <c r="Z3381" s="195" t="str">
        <f t="shared" si="4869"/>
        <v>Z$12</v>
      </c>
      <c r="AA3381" s="195" t="str">
        <f t="shared" si="4869"/>
        <v>AA$12</v>
      </c>
      <c r="AB3381" s="195" t="str">
        <f t="shared" si="4869"/>
        <v>AB$12</v>
      </c>
      <c r="AC3381" s="195" t="str">
        <f t="shared" si="4869"/>
        <v>AC$12</v>
      </c>
      <c r="AD3381" s="195" t="str">
        <f t="shared" si="4869"/>
        <v>AD$12</v>
      </c>
      <c r="AE3381" s="195" t="str">
        <f t="shared" si="4869"/>
        <v>AE$12</v>
      </c>
      <c r="AF3381" s="195" t="str">
        <f t="shared" si="4869"/>
        <v>AF$12</v>
      </c>
      <c r="AG3381" s="195" t="str">
        <f t="shared" si="4869"/>
        <v>AG$12</v>
      </c>
      <c r="AH3381" s="195" t="str">
        <f t="shared" si="4869"/>
        <v>AH$12</v>
      </c>
      <c r="AI3381" s="195" t="str">
        <f t="shared" si="4869"/>
        <v>AI$12</v>
      </c>
      <c r="AJ3381" s="195" t="str">
        <f t="shared" si="4869"/>
        <v>AJ$12</v>
      </c>
      <c r="AK3381" s="195" t="str">
        <f t="shared" si="4869"/>
        <v>AK$12</v>
      </c>
      <c r="AL3381" s="195" t="str">
        <f t="shared" si="4869"/>
        <v>AL$12</v>
      </c>
      <c r="AM3381" s="195" t="str">
        <f t="shared" si="4869"/>
        <v>AM$12</v>
      </c>
      <c r="AN3381" s="195" t="str">
        <f t="shared" si="4869"/>
        <v>AN$12</v>
      </c>
      <c r="AO3381" s="195" t="str">
        <f t="shared" si="4869"/>
        <v>AO$12</v>
      </c>
      <c r="AP3381" s="195" t="str">
        <f t="shared" si="4869"/>
        <v>AP$12</v>
      </c>
      <c r="AQ3381" s="195" t="str">
        <f t="shared" si="4869"/>
        <v>AQ$12</v>
      </c>
      <c r="AR3381" s="195" t="str">
        <f t="shared" si="4869"/>
        <v>AR$12</v>
      </c>
      <c r="AS3381" s="195" t="str">
        <f t="shared" si="4869"/>
        <v>AS$12</v>
      </c>
      <c r="AT3381" s="195" t="str">
        <f t="shared" si="4869"/>
        <v>AT$12</v>
      </c>
      <c r="AU3381" s="195" t="str">
        <f t="shared" si="4869"/>
        <v>AU$12</v>
      </c>
      <c r="AV3381" s="195" t="str">
        <f t="shared" si="4869"/>
        <v>AV$12</v>
      </c>
      <c r="AW3381" s="195" t="str">
        <f t="shared" si="4869"/>
        <v>AW$12</v>
      </c>
      <c r="AX3381" s="195" t="str">
        <f t="shared" si="4869"/>
        <v>AX$12</v>
      </c>
      <c r="AY3381" s="195" t="str">
        <f t="shared" si="4869"/>
        <v>AY$12</v>
      </c>
      <c r="AZ3381" s="195" t="str">
        <f t="shared" si="4869"/>
        <v>AZ$12</v>
      </c>
      <c r="BA3381" s="195" t="str">
        <f t="shared" si="4869"/>
        <v>BA$12</v>
      </c>
      <c r="BB3381" s="195" t="str">
        <f t="shared" si="4869"/>
        <v>BB$12</v>
      </c>
      <c r="BC3381" s="195" t="str">
        <f t="shared" si="4869"/>
        <v>BC$12</v>
      </c>
      <c r="BD3381" s="195" t="str">
        <f t="shared" si="4869"/>
        <v>BD$12</v>
      </c>
      <c r="BE3381" s="195" t="str">
        <f t="shared" si="4869"/>
        <v>BE$12</v>
      </c>
      <c r="BF3381" s="195" t="str">
        <f t="shared" si="4869"/>
        <v>BF$12</v>
      </c>
      <c r="BG3381" s="195" t="str">
        <f t="shared" si="4869"/>
        <v>BG$12</v>
      </c>
      <c r="BH3381" s="195" t="str">
        <f t="shared" si="4869"/>
        <v>BH$12</v>
      </c>
      <c r="BI3381" s="195" t="str">
        <f t="shared" si="4869"/>
        <v>BI$12</v>
      </c>
      <c r="BJ3381" s="195" t="str">
        <f t="shared" si="4869"/>
        <v>BJ$12</v>
      </c>
      <c r="BK3381" s="195" t="str">
        <f t="shared" si="4869"/>
        <v>BK$12</v>
      </c>
      <c r="BL3381" s="195" t="str">
        <f t="shared" si="4869"/>
        <v>BL$12</v>
      </c>
      <c r="BM3381" s="195" t="str">
        <f t="shared" si="4869"/>
        <v>BM$12</v>
      </c>
      <c r="BN3381" s="195" t="str">
        <f t="shared" si="4869"/>
        <v>BN$12</v>
      </c>
      <c r="BO3381" s="195" t="str">
        <f t="shared" si="4869"/>
        <v>BO$12</v>
      </c>
      <c r="BP3381" s="195" t="str">
        <f t="shared" si="4869"/>
        <v>BP$12</v>
      </c>
      <c r="BQ3381" s="195" t="str">
        <f t="shared" si="4869"/>
        <v>BQ$12</v>
      </c>
      <c r="BR3381" s="195" t="str">
        <f t="shared" si="4869"/>
        <v>BR$12</v>
      </c>
      <c r="BS3381" s="195" t="str">
        <f t="shared" si="4869"/>
        <v>BS$12</v>
      </c>
      <c r="BT3381" s="195" t="str">
        <f t="shared" si="4869"/>
        <v>BT$12</v>
      </c>
      <c r="BU3381" s="195" t="str">
        <f t="shared" si="4869"/>
        <v>BU$12</v>
      </c>
      <c r="BV3381" s="195" t="str">
        <f t="shared" si="4869"/>
        <v>BV$12</v>
      </c>
      <c r="BW3381" s="195" t="str">
        <f t="shared" si="4869"/>
        <v>BW$12</v>
      </c>
      <c r="BX3381" s="195" t="str">
        <f t="shared" si="4869"/>
        <v>BX$12</v>
      </c>
      <c r="BY3381" s="195" t="str">
        <f t="shared" si="4869"/>
        <v>BY$12</v>
      </c>
      <c r="BZ3381" s="195" t="str">
        <f t="shared" si="4869"/>
        <v>BZ$12</v>
      </c>
      <c r="CA3381" s="195" t="str">
        <f t="shared" si="4869"/>
        <v>CA$12</v>
      </c>
      <c r="CB3381" s="195" t="str">
        <f t="shared" si="4869"/>
        <v>CB$12</v>
      </c>
      <c r="CC3381" s="195" t="str">
        <f t="shared" si="4869"/>
        <v>CC$12</v>
      </c>
      <c r="CD3381" s="195" t="str">
        <f t="shared" si="4869"/>
        <v>CD$12</v>
      </c>
      <c r="CE3381" s="195" t="str">
        <f t="shared" ref="CE3381:CL3381" si="4870">CE$16</f>
        <v>CE$12</v>
      </c>
      <c r="CF3381" s="195" t="str">
        <f t="shared" si="4870"/>
        <v>CF$12</v>
      </c>
      <c r="CG3381" s="195" t="str">
        <f t="shared" si="4870"/>
        <v>CG$12</v>
      </c>
      <c r="CH3381" s="195" t="str">
        <f t="shared" si="4870"/>
        <v>CH$12</v>
      </c>
      <c r="CI3381" s="195" t="str">
        <f t="shared" si="4870"/>
        <v>CI$12</v>
      </c>
      <c r="CJ3381" s="195" t="str">
        <f t="shared" si="4870"/>
        <v>CJ$12</v>
      </c>
      <c r="CK3381" s="195" t="str">
        <f t="shared" si="4870"/>
        <v>CK$12</v>
      </c>
      <c r="CL3381" s="195" t="str">
        <f t="shared" si="4870"/>
        <v>CL$12</v>
      </c>
    </row>
    <row r="3382" spans="2:90" x14ac:dyDescent="0.4">
      <c r="B3382" s="171" t="s">
        <v>462</v>
      </c>
      <c r="E3382" s="8"/>
      <c r="H3382" s="196"/>
      <c r="I3382" s="197"/>
      <c r="J3382" s="197"/>
      <c r="K3382" s="198"/>
      <c r="L3382" s="198"/>
      <c r="M3382" s="198"/>
      <c r="N3382" s="198"/>
      <c r="O3382" s="198"/>
      <c r="P3382" s="198"/>
      <c r="R3382" s="198"/>
      <c r="S3382" s="195" t="str">
        <f t="shared" ref="S3382:CD3382" si="4871">S$17</f>
        <v>S$13</v>
      </c>
      <c r="T3382" s="195" t="str">
        <f t="shared" si="4871"/>
        <v>T$13</v>
      </c>
      <c r="U3382" s="195" t="str">
        <f t="shared" si="4871"/>
        <v>U$13</v>
      </c>
      <c r="V3382" s="195" t="str">
        <f t="shared" si="4871"/>
        <v>V$13</v>
      </c>
      <c r="W3382" s="195" t="str">
        <f t="shared" si="4871"/>
        <v>W$13</v>
      </c>
      <c r="X3382" s="195" t="str">
        <f t="shared" si="4871"/>
        <v>X$13</v>
      </c>
      <c r="Y3382" s="195" t="str">
        <f t="shared" si="4871"/>
        <v>Y$13</v>
      </c>
      <c r="Z3382" s="195" t="str">
        <f t="shared" si="4871"/>
        <v>Z$13</v>
      </c>
      <c r="AA3382" s="195" t="str">
        <f t="shared" si="4871"/>
        <v>AA$13</v>
      </c>
      <c r="AB3382" s="195" t="str">
        <f t="shared" si="4871"/>
        <v>AB$13</v>
      </c>
      <c r="AC3382" s="195" t="str">
        <f t="shared" si="4871"/>
        <v>AC$13</v>
      </c>
      <c r="AD3382" s="195" t="str">
        <f t="shared" si="4871"/>
        <v>AD$13</v>
      </c>
      <c r="AE3382" s="195" t="str">
        <f t="shared" si="4871"/>
        <v>AE$13</v>
      </c>
      <c r="AF3382" s="195" t="str">
        <f t="shared" si="4871"/>
        <v>AF$13</v>
      </c>
      <c r="AG3382" s="195" t="str">
        <f t="shared" si="4871"/>
        <v>AG$13</v>
      </c>
      <c r="AH3382" s="195" t="str">
        <f t="shared" si="4871"/>
        <v>AH$13</v>
      </c>
      <c r="AI3382" s="195" t="str">
        <f t="shared" si="4871"/>
        <v>AI$13</v>
      </c>
      <c r="AJ3382" s="195" t="str">
        <f t="shared" si="4871"/>
        <v>AJ$13</v>
      </c>
      <c r="AK3382" s="195" t="str">
        <f t="shared" si="4871"/>
        <v>AK$13</v>
      </c>
      <c r="AL3382" s="195" t="str">
        <f t="shared" si="4871"/>
        <v>AL$13</v>
      </c>
      <c r="AM3382" s="195" t="str">
        <f t="shared" si="4871"/>
        <v>AM$13</v>
      </c>
      <c r="AN3382" s="195" t="str">
        <f t="shared" si="4871"/>
        <v>AN$13</v>
      </c>
      <c r="AO3382" s="195" t="str">
        <f t="shared" si="4871"/>
        <v>AO$13</v>
      </c>
      <c r="AP3382" s="195" t="str">
        <f t="shared" si="4871"/>
        <v>AP$13</v>
      </c>
      <c r="AQ3382" s="195" t="str">
        <f t="shared" si="4871"/>
        <v>AQ$13</v>
      </c>
      <c r="AR3382" s="195" t="str">
        <f t="shared" si="4871"/>
        <v>AR$13</v>
      </c>
      <c r="AS3382" s="195" t="str">
        <f t="shared" si="4871"/>
        <v>AS$13</v>
      </c>
      <c r="AT3382" s="195" t="str">
        <f t="shared" si="4871"/>
        <v>AT$13</v>
      </c>
      <c r="AU3382" s="195" t="str">
        <f t="shared" si="4871"/>
        <v>AU$13</v>
      </c>
      <c r="AV3382" s="195" t="str">
        <f t="shared" si="4871"/>
        <v>AV$13</v>
      </c>
      <c r="AW3382" s="195" t="str">
        <f t="shared" si="4871"/>
        <v>AW$13</v>
      </c>
      <c r="AX3382" s="195" t="str">
        <f t="shared" si="4871"/>
        <v>AX$13</v>
      </c>
      <c r="AY3382" s="195" t="str">
        <f t="shared" si="4871"/>
        <v>AY$13</v>
      </c>
      <c r="AZ3382" s="195" t="str">
        <f t="shared" si="4871"/>
        <v>AZ$13</v>
      </c>
      <c r="BA3382" s="195" t="str">
        <f t="shared" si="4871"/>
        <v>BA$13</v>
      </c>
      <c r="BB3382" s="195" t="str">
        <f t="shared" si="4871"/>
        <v>BB$13</v>
      </c>
      <c r="BC3382" s="195" t="str">
        <f t="shared" si="4871"/>
        <v>BC$13</v>
      </c>
      <c r="BD3382" s="195" t="str">
        <f t="shared" si="4871"/>
        <v>BD$13</v>
      </c>
      <c r="BE3382" s="195" t="str">
        <f t="shared" si="4871"/>
        <v>BE$13</v>
      </c>
      <c r="BF3382" s="195" t="str">
        <f t="shared" si="4871"/>
        <v>BF$13</v>
      </c>
      <c r="BG3382" s="195" t="str">
        <f t="shared" si="4871"/>
        <v>BG$13</v>
      </c>
      <c r="BH3382" s="195" t="str">
        <f t="shared" si="4871"/>
        <v>BH$13</v>
      </c>
      <c r="BI3382" s="195" t="str">
        <f t="shared" si="4871"/>
        <v>BI$13</v>
      </c>
      <c r="BJ3382" s="195" t="str">
        <f t="shared" si="4871"/>
        <v>BJ$13</v>
      </c>
      <c r="BK3382" s="195" t="str">
        <f t="shared" si="4871"/>
        <v>BK$13</v>
      </c>
      <c r="BL3382" s="195" t="str">
        <f t="shared" si="4871"/>
        <v>BL$13</v>
      </c>
      <c r="BM3382" s="195" t="str">
        <f t="shared" si="4871"/>
        <v>BM$13</v>
      </c>
      <c r="BN3382" s="195" t="str">
        <f t="shared" si="4871"/>
        <v>BN$13</v>
      </c>
      <c r="BO3382" s="195" t="str">
        <f t="shared" si="4871"/>
        <v>BO$13</v>
      </c>
      <c r="BP3382" s="195" t="str">
        <f t="shared" si="4871"/>
        <v>BP$13</v>
      </c>
      <c r="BQ3382" s="195" t="str">
        <f t="shared" si="4871"/>
        <v>BQ$13</v>
      </c>
      <c r="BR3382" s="195" t="str">
        <f t="shared" si="4871"/>
        <v>BR$13</v>
      </c>
      <c r="BS3382" s="195" t="str">
        <f t="shared" si="4871"/>
        <v>BS$13</v>
      </c>
      <c r="BT3382" s="195" t="str">
        <f t="shared" si="4871"/>
        <v>BT$13</v>
      </c>
      <c r="BU3382" s="195" t="str">
        <f t="shared" si="4871"/>
        <v>BU$13</v>
      </c>
      <c r="BV3382" s="195" t="str">
        <f t="shared" si="4871"/>
        <v>BV$13</v>
      </c>
      <c r="BW3382" s="195" t="str">
        <f t="shared" si="4871"/>
        <v>BW$13</v>
      </c>
      <c r="BX3382" s="195" t="str">
        <f t="shared" si="4871"/>
        <v>BX$13</v>
      </c>
      <c r="BY3382" s="195" t="str">
        <f t="shared" si="4871"/>
        <v>BY$13</v>
      </c>
      <c r="BZ3382" s="195" t="str">
        <f t="shared" si="4871"/>
        <v>BZ$13</v>
      </c>
      <c r="CA3382" s="195" t="str">
        <f t="shared" si="4871"/>
        <v>CA$13</v>
      </c>
      <c r="CB3382" s="195" t="str">
        <f t="shared" si="4871"/>
        <v>CB$13</v>
      </c>
      <c r="CC3382" s="195" t="str">
        <f t="shared" si="4871"/>
        <v>CC$13</v>
      </c>
      <c r="CD3382" s="195" t="str">
        <f t="shared" si="4871"/>
        <v>CD$13</v>
      </c>
      <c r="CE3382" s="195" t="str">
        <f t="shared" ref="CE3382:CL3382" si="4872">CE$17</f>
        <v>CE$13</v>
      </c>
      <c r="CF3382" s="195" t="str">
        <f t="shared" si="4872"/>
        <v>CF$13</v>
      </c>
      <c r="CG3382" s="195" t="str">
        <f t="shared" si="4872"/>
        <v>CG$13</v>
      </c>
      <c r="CH3382" s="195" t="str">
        <f t="shared" si="4872"/>
        <v>CH$13</v>
      </c>
      <c r="CI3382" s="195" t="str">
        <f t="shared" si="4872"/>
        <v>CI$13</v>
      </c>
      <c r="CJ3382" s="195" t="str">
        <f t="shared" si="4872"/>
        <v>CJ$13</v>
      </c>
      <c r="CK3382" s="195" t="str">
        <f t="shared" si="4872"/>
        <v>CK$13</v>
      </c>
      <c r="CL3382" s="195" t="str">
        <f t="shared" si="4872"/>
        <v>CL$13</v>
      </c>
    </row>
    <row r="3383" spans="2:90" x14ac:dyDescent="0.4">
      <c r="B3383" s="171" t="s">
        <v>491</v>
      </c>
      <c r="E3383" s="8"/>
      <c r="H3383" s="196"/>
      <c r="I3383" s="197"/>
      <c r="J3383" s="197"/>
      <c r="K3383" s="198"/>
      <c r="L3383" s="198"/>
      <c r="M3383" s="198"/>
      <c r="N3383" s="198"/>
      <c r="O3383" s="198"/>
      <c r="P3383" s="198"/>
      <c r="R3383" s="198"/>
      <c r="S3383" s="186"/>
      <c r="T3383" s="186"/>
      <c r="U3383" s="186"/>
      <c r="V3383" s="186"/>
      <c r="W3383" s="186"/>
      <c r="X3383" s="186"/>
      <c r="Y3383" s="186"/>
      <c r="Z3383" s="186"/>
      <c r="AA3383" s="186"/>
      <c r="AB3383" s="186"/>
      <c r="AC3383" s="186"/>
      <c r="AD3383" s="186"/>
      <c r="AE3383" s="186"/>
      <c r="AF3383" s="186"/>
      <c r="AG3383" s="186"/>
      <c r="AH3383" s="186"/>
      <c r="AI3383" s="186"/>
      <c r="AJ3383" s="186"/>
      <c r="AK3383" s="186"/>
      <c r="AL3383" s="186"/>
      <c r="AM3383" s="186"/>
      <c r="AN3383" s="186"/>
      <c r="AO3383" s="186"/>
      <c r="AP3383" s="186"/>
      <c r="AQ3383" s="186"/>
      <c r="AR3383" s="186"/>
      <c r="AS3383" s="186"/>
      <c r="AT3383" s="186"/>
      <c r="AU3383" s="186"/>
      <c r="AV3383" s="186"/>
      <c r="AW3383" s="186"/>
      <c r="AX3383" s="186"/>
      <c r="AY3383" s="186"/>
      <c r="AZ3383" s="186"/>
      <c r="BA3383" s="186"/>
      <c r="BB3383" s="186"/>
      <c r="BC3383" s="186"/>
      <c r="BD3383" s="186"/>
      <c r="BE3383" s="186"/>
      <c r="BF3383" s="186"/>
      <c r="BG3383" s="186"/>
      <c r="BH3383" s="186"/>
      <c r="BI3383" s="186"/>
      <c r="BJ3383" s="186"/>
      <c r="BK3383" s="186"/>
      <c r="BL3383" s="186"/>
      <c r="BM3383" s="186"/>
      <c r="BN3383" s="186"/>
      <c r="BO3383" s="186"/>
      <c r="BP3383" s="186"/>
      <c r="BQ3383" s="186"/>
      <c r="BR3383" s="186"/>
      <c r="BS3383" s="186"/>
      <c r="BT3383" s="186"/>
      <c r="BU3383" s="186"/>
      <c r="BV3383" s="186"/>
      <c r="BW3383" s="186"/>
      <c r="BX3383" s="186"/>
      <c r="BY3383" s="186"/>
      <c r="BZ3383" s="186"/>
      <c r="CA3383" s="186"/>
      <c r="CB3383" s="186"/>
      <c r="CC3383" s="186"/>
      <c r="CD3383" s="186"/>
      <c r="CE3383" s="186"/>
      <c r="CF3383" s="186"/>
      <c r="CG3383" s="186"/>
      <c r="CH3383" s="186"/>
      <c r="CI3383" s="186"/>
      <c r="CJ3383" s="186"/>
      <c r="CK3383" s="186"/>
      <c r="CL3383" s="186"/>
    </row>
    <row r="3384" spans="2:90" x14ac:dyDescent="0.4">
      <c r="B3384" s="171" t="s">
        <v>505</v>
      </c>
      <c r="E3384" s="8"/>
      <c r="H3384" s="196"/>
      <c r="I3384" s="197"/>
      <c r="J3384" s="197"/>
      <c r="K3384" s="198"/>
      <c r="L3384" s="198"/>
      <c r="M3384" s="198"/>
      <c r="N3384" s="198"/>
      <c r="O3384" s="198"/>
      <c r="P3384" s="198"/>
      <c r="R3384" s="198"/>
      <c r="S3384" s="186"/>
      <c r="T3384" s="186"/>
      <c r="U3384" s="186"/>
      <c r="V3384" s="186"/>
      <c r="W3384" s="186"/>
      <c r="X3384" s="186"/>
      <c r="Y3384" s="186"/>
      <c r="Z3384" s="186"/>
      <c r="AA3384" s="186"/>
      <c r="AB3384" s="186"/>
      <c r="AC3384" s="186"/>
      <c r="AD3384" s="186"/>
      <c r="AE3384" s="186"/>
      <c r="AF3384" s="186"/>
      <c r="AG3384" s="186"/>
      <c r="AH3384" s="186"/>
      <c r="AI3384" s="186"/>
      <c r="AJ3384" s="186"/>
      <c r="AK3384" s="186"/>
      <c r="AL3384" s="186"/>
      <c r="AM3384" s="186"/>
      <c r="AN3384" s="186"/>
      <c r="AO3384" s="186"/>
      <c r="AP3384" s="186"/>
      <c r="AQ3384" s="186"/>
      <c r="AR3384" s="186"/>
      <c r="AS3384" s="186"/>
      <c r="AT3384" s="186"/>
      <c r="AU3384" s="186"/>
      <c r="AV3384" s="186"/>
      <c r="AW3384" s="186"/>
      <c r="AX3384" s="186"/>
      <c r="AY3384" s="186"/>
      <c r="AZ3384" s="186"/>
      <c r="BA3384" s="186"/>
      <c r="BB3384" s="186"/>
      <c r="BC3384" s="186"/>
      <c r="BD3384" s="186"/>
      <c r="BE3384" s="186"/>
      <c r="BF3384" s="186"/>
      <c r="BG3384" s="186"/>
      <c r="BH3384" s="186"/>
      <c r="BI3384" s="186"/>
      <c r="BJ3384" s="186"/>
      <c r="BK3384" s="186"/>
      <c r="BL3384" s="186"/>
      <c r="BM3384" s="186"/>
      <c r="BN3384" s="186"/>
      <c r="BO3384" s="186"/>
      <c r="BP3384" s="186"/>
      <c r="BQ3384" s="186"/>
      <c r="BR3384" s="186"/>
      <c r="BS3384" s="186"/>
      <c r="BT3384" s="186"/>
      <c r="BU3384" s="186"/>
      <c r="BV3384" s="186"/>
      <c r="BW3384" s="186"/>
      <c r="BX3384" s="186"/>
      <c r="BY3384" s="186"/>
      <c r="BZ3384" s="186"/>
      <c r="CA3384" s="186"/>
      <c r="CB3384" s="186"/>
      <c r="CC3384" s="186"/>
      <c r="CD3384" s="186"/>
      <c r="CE3384" s="186"/>
      <c r="CF3384" s="186"/>
      <c r="CG3384" s="186"/>
      <c r="CH3384" s="186"/>
      <c r="CI3384" s="186"/>
      <c r="CJ3384" s="186"/>
      <c r="CK3384" s="186"/>
      <c r="CL3384" s="186"/>
    </row>
    <row r="3385" spans="2:90" x14ac:dyDescent="0.4">
      <c r="B3385" s="171" t="s">
        <v>463</v>
      </c>
      <c r="E3385" s="8"/>
      <c r="H3385" s="196"/>
      <c r="I3385" s="197"/>
      <c r="J3385" s="197"/>
      <c r="K3385" s="198"/>
      <c r="L3385" s="198"/>
      <c r="M3385" s="198"/>
      <c r="N3385" s="198"/>
      <c r="O3385" s="198"/>
      <c r="P3385" s="198"/>
      <c r="R3385" s="198"/>
      <c r="S3385" s="186" t="str">
        <f t="shared" ref="S3385:CD3385" si="4873">S$18</f>
        <v>S$14</v>
      </c>
      <c r="T3385" s="186" t="str">
        <f t="shared" si="4873"/>
        <v>T$14</v>
      </c>
      <c r="U3385" s="186" t="str">
        <f t="shared" si="4873"/>
        <v>U$14</v>
      </c>
      <c r="V3385" s="186" t="str">
        <f t="shared" si="4873"/>
        <v>V$14</v>
      </c>
      <c r="W3385" s="186" t="str">
        <f t="shared" si="4873"/>
        <v>W$14</v>
      </c>
      <c r="X3385" s="186" t="str">
        <f t="shared" si="4873"/>
        <v>X$14</v>
      </c>
      <c r="Y3385" s="186" t="str">
        <f t="shared" si="4873"/>
        <v>Y$14</v>
      </c>
      <c r="Z3385" s="186" t="str">
        <f t="shared" si="4873"/>
        <v>Z$14</v>
      </c>
      <c r="AA3385" s="186" t="str">
        <f t="shared" si="4873"/>
        <v>AA$14</v>
      </c>
      <c r="AB3385" s="186" t="str">
        <f t="shared" si="4873"/>
        <v>AB$14</v>
      </c>
      <c r="AC3385" s="186" t="str">
        <f t="shared" si="4873"/>
        <v>AC$14</v>
      </c>
      <c r="AD3385" s="186" t="str">
        <f t="shared" si="4873"/>
        <v>AD$14</v>
      </c>
      <c r="AE3385" s="186" t="str">
        <f t="shared" si="4873"/>
        <v>AE$14</v>
      </c>
      <c r="AF3385" s="186" t="str">
        <f t="shared" si="4873"/>
        <v>AF$14</v>
      </c>
      <c r="AG3385" s="186" t="str">
        <f t="shared" si="4873"/>
        <v>AG$14</v>
      </c>
      <c r="AH3385" s="186" t="str">
        <f t="shared" si="4873"/>
        <v>AH$14</v>
      </c>
      <c r="AI3385" s="186" t="str">
        <f t="shared" si="4873"/>
        <v>AI$14</v>
      </c>
      <c r="AJ3385" s="186" t="str">
        <f t="shared" si="4873"/>
        <v>AJ$14</v>
      </c>
      <c r="AK3385" s="186" t="str">
        <f t="shared" si="4873"/>
        <v>AK$14</v>
      </c>
      <c r="AL3385" s="186" t="str">
        <f t="shared" si="4873"/>
        <v>AL$14</v>
      </c>
      <c r="AM3385" s="186" t="str">
        <f t="shared" si="4873"/>
        <v>AM$14</v>
      </c>
      <c r="AN3385" s="186" t="str">
        <f t="shared" si="4873"/>
        <v>AN$14</v>
      </c>
      <c r="AO3385" s="186" t="str">
        <f t="shared" si="4873"/>
        <v>AO$14</v>
      </c>
      <c r="AP3385" s="186" t="str">
        <f t="shared" si="4873"/>
        <v>AP$14</v>
      </c>
      <c r="AQ3385" s="186" t="str">
        <f t="shared" si="4873"/>
        <v>AQ$14</v>
      </c>
      <c r="AR3385" s="186" t="str">
        <f t="shared" si="4873"/>
        <v>AR$14</v>
      </c>
      <c r="AS3385" s="186" t="str">
        <f t="shared" si="4873"/>
        <v>AS$14</v>
      </c>
      <c r="AT3385" s="186" t="str">
        <f t="shared" si="4873"/>
        <v>AT$14</v>
      </c>
      <c r="AU3385" s="186" t="str">
        <f t="shared" si="4873"/>
        <v>AU$14</v>
      </c>
      <c r="AV3385" s="186" t="str">
        <f t="shared" si="4873"/>
        <v>AV$14</v>
      </c>
      <c r="AW3385" s="186" t="str">
        <f t="shared" si="4873"/>
        <v>AW$14</v>
      </c>
      <c r="AX3385" s="186" t="str">
        <f t="shared" si="4873"/>
        <v>AX$14</v>
      </c>
      <c r="AY3385" s="186" t="str">
        <f t="shared" si="4873"/>
        <v>AY$14</v>
      </c>
      <c r="AZ3385" s="186" t="str">
        <f t="shared" si="4873"/>
        <v>AZ$14</v>
      </c>
      <c r="BA3385" s="186" t="str">
        <f t="shared" si="4873"/>
        <v>BA$14</v>
      </c>
      <c r="BB3385" s="186" t="str">
        <f t="shared" si="4873"/>
        <v>BB$14</v>
      </c>
      <c r="BC3385" s="186" t="str">
        <f t="shared" si="4873"/>
        <v>BC$14</v>
      </c>
      <c r="BD3385" s="186" t="str">
        <f t="shared" si="4873"/>
        <v>BD$14</v>
      </c>
      <c r="BE3385" s="186" t="str">
        <f t="shared" si="4873"/>
        <v>BE$14</v>
      </c>
      <c r="BF3385" s="186" t="str">
        <f t="shared" si="4873"/>
        <v>BF$14</v>
      </c>
      <c r="BG3385" s="186" t="str">
        <f t="shared" si="4873"/>
        <v>BG$14</v>
      </c>
      <c r="BH3385" s="186" t="str">
        <f t="shared" si="4873"/>
        <v>BH$14</v>
      </c>
      <c r="BI3385" s="186" t="str">
        <f t="shared" si="4873"/>
        <v>BI$14</v>
      </c>
      <c r="BJ3385" s="186" t="str">
        <f t="shared" si="4873"/>
        <v>BJ$14</v>
      </c>
      <c r="BK3385" s="186" t="str">
        <f t="shared" si="4873"/>
        <v>BK$14</v>
      </c>
      <c r="BL3385" s="186" t="str">
        <f t="shared" si="4873"/>
        <v>BL$14</v>
      </c>
      <c r="BM3385" s="186" t="str">
        <f t="shared" si="4873"/>
        <v>BM$14</v>
      </c>
      <c r="BN3385" s="186" t="str">
        <f t="shared" si="4873"/>
        <v>BN$14</v>
      </c>
      <c r="BO3385" s="186" t="str">
        <f t="shared" si="4873"/>
        <v>BO$14</v>
      </c>
      <c r="BP3385" s="186" t="str">
        <f t="shared" si="4873"/>
        <v>BP$14</v>
      </c>
      <c r="BQ3385" s="186" t="str">
        <f t="shared" si="4873"/>
        <v>BQ$14</v>
      </c>
      <c r="BR3385" s="186" t="str">
        <f t="shared" si="4873"/>
        <v>BR$14</v>
      </c>
      <c r="BS3385" s="186" t="str">
        <f t="shared" si="4873"/>
        <v>BS$14</v>
      </c>
      <c r="BT3385" s="186" t="str">
        <f t="shared" si="4873"/>
        <v>BT$14</v>
      </c>
      <c r="BU3385" s="186" t="str">
        <f t="shared" si="4873"/>
        <v>BU$14</v>
      </c>
      <c r="BV3385" s="186" t="str">
        <f t="shared" si="4873"/>
        <v>BV$14</v>
      </c>
      <c r="BW3385" s="186" t="str">
        <f t="shared" si="4873"/>
        <v>BW$14</v>
      </c>
      <c r="BX3385" s="186" t="str">
        <f t="shared" si="4873"/>
        <v>BX$14</v>
      </c>
      <c r="BY3385" s="186" t="str">
        <f t="shared" si="4873"/>
        <v>BY$14</v>
      </c>
      <c r="BZ3385" s="186" t="str">
        <f t="shared" si="4873"/>
        <v>BZ$14</v>
      </c>
      <c r="CA3385" s="186" t="str">
        <f t="shared" si="4873"/>
        <v>CA$14</v>
      </c>
      <c r="CB3385" s="186" t="str">
        <f t="shared" si="4873"/>
        <v>CB$14</v>
      </c>
      <c r="CC3385" s="186" t="str">
        <f t="shared" si="4873"/>
        <v>CC$14</v>
      </c>
      <c r="CD3385" s="186" t="str">
        <f t="shared" si="4873"/>
        <v>CD$14</v>
      </c>
      <c r="CE3385" s="186" t="str">
        <f t="shared" ref="CE3385:CL3385" si="4874">CE$18</f>
        <v>CE$14</v>
      </c>
      <c r="CF3385" s="186" t="str">
        <f t="shared" si="4874"/>
        <v>CF$14</v>
      </c>
      <c r="CG3385" s="186" t="str">
        <f t="shared" si="4874"/>
        <v>CG$14</v>
      </c>
      <c r="CH3385" s="186" t="str">
        <f t="shared" si="4874"/>
        <v>CH$14</v>
      </c>
      <c r="CI3385" s="186" t="str">
        <f t="shared" si="4874"/>
        <v>CI$14</v>
      </c>
      <c r="CJ3385" s="186" t="str">
        <f t="shared" si="4874"/>
        <v>CJ$14</v>
      </c>
      <c r="CK3385" s="186" t="str">
        <f t="shared" si="4874"/>
        <v>CK$14</v>
      </c>
      <c r="CL3385" s="186" t="str">
        <f t="shared" si="4874"/>
        <v>CL$14</v>
      </c>
    </row>
    <row r="3386" spans="2:90" x14ac:dyDescent="0.4">
      <c r="B3386" s="171" t="s">
        <v>464</v>
      </c>
      <c r="E3386" s="8"/>
      <c r="H3386" s="196"/>
      <c r="I3386" s="197"/>
      <c r="J3386" s="197"/>
      <c r="K3386" s="198"/>
      <c r="L3386" s="198"/>
      <c r="M3386" s="198"/>
      <c r="N3386" s="198"/>
      <c r="O3386" s="198"/>
      <c r="P3386" s="198"/>
      <c r="R3386" s="198"/>
      <c r="S3386" s="186" t="str">
        <f t="shared" ref="S3386:CD3386" si="4875">S$19</f>
        <v>S$15</v>
      </c>
      <c r="T3386" s="186" t="str">
        <f t="shared" si="4875"/>
        <v>T$15</v>
      </c>
      <c r="U3386" s="186" t="str">
        <f t="shared" si="4875"/>
        <v>U$15</v>
      </c>
      <c r="V3386" s="186" t="str">
        <f t="shared" si="4875"/>
        <v>V$15</v>
      </c>
      <c r="W3386" s="186" t="str">
        <f t="shared" si="4875"/>
        <v>W$15</v>
      </c>
      <c r="X3386" s="186" t="str">
        <f t="shared" si="4875"/>
        <v>X$15</v>
      </c>
      <c r="Y3386" s="186" t="str">
        <f t="shared" si="4875"/>
        <v>Y$15</v>
      </c>
      <c r="Z3386" s="186" t="str">
        <f t="shared" si="4875"/>
        <v>Z$15</v>
      </c>
      <c r="AA3386" s="186" t="str">
        <f t="shared" si="4875"/>
        <v>AA$15</v>
      </c>
      <c r="AB3386" s="186" t="str">
        <f t="shared" si="4875"/>
        <v>AB$15</v>
      </c>
      <c r="AC3386" s="186" t="str">
        <f t="shared" si="4875"/>
        <v>AC$15</v>
      </c>
      <c r="AD3386" s="186" t="str">
        <f t="shared" si="4875"/>
        <v>AD$15</v>
      </c>
      <c r="AE3386" s="186" t="str">
        <f t="shared" si="4875"/>
        <v>AE$15</v>
      </c>
      <c r="AF3386" s="186" t="str">
        <f t="shared" si="4875"/>
        <v>AF$15</v>
      </c>
      <c r="AG3386" s="186" t="str">
        <f t="shared" si="4875"/>
        <v>AG$15</v>
      </c>
      <c r="AH3386" s="186" t="str">
        <f t="shared" si="4875"/>
        <v>AH$15</v>
      </c>
      <c r="AI3386" s="186" t="str">
        <f t="shared" si="4875"/>
        <v>AI$15</v>
      </c>
      <c r="AJ3386" s="186" t="str">
        <f t="shared" si="4875"/>
        <v>AJ$15</v>
      </c>
      <c r="AK3386" s="186" t="str">
        <f t="shared" si="4875"/>
        <v>AK$15</v>
      </c>
      <c r="AL3386" s="186" t="str">
        <f t="shared" si="4875"/>
        <v>AL$15</v>
      </c>
      <c r="AM3386" s="186" t="str">
        <f t="shared" si="4875"/>
        <v>AM$15</v>
      </c>
      <c r="AN3386" s="186" t="str">
        <f t="shared" si="4875"/>
        <v>AN$15</v>
      </c>
      <c r="AO3386" s="186" t="str">
        <f t="shared" si="4875"/>
        <v>AO$15</v>
      </c>
      <c r="AP3386" s="186" t="str">
        <f t="shared" si="4875"/>
        <v>AP$15</v>
      </c>
      <c r="AQ3386" s="186" t="str">
        <f t="shared" si="4875"/>
        <v>AQ$15</v>
      </c>
      <c r="AR3386" s="186" t="str">
        <f t="shared" si="4875"/>
        <v>AR$15</v>
      </c>
      <c r="AS3386" s="186" t="str">
        <f t="shared" si="4875"/>
        <v>AS$15</v>
      </c>
      <c r="AT3386" s="186" t="str">
        <f t="shared" si="4875"/>
        <v>AT$15</v>
      </c>
      <c r="AU3386" s="186" t="str">
        <f t="shared" si="4875"/>
        <v>AU$15</v>
      </c>
      <c r="AV3386" s="186" t="str">
        <f t="shared" si="4875"/>
        <v>AV$15</v>
      </c>
      <c r="AW3386" s="186" t="str">
        <f t="shared" si="4875"/>
        <v>AW$15</v>
      </c>
      <c r="AX3386" s="186" t="str">
        <f t="shared" si="4875"/>
        <v>AX$15</v>
      </c>
      <c r="AY3386" s="186" t="str">
        <f t="shared" si="4875"/>
        <v>AY$15</v>
      </c>
      <c r="AZ3386" s="186" t="str">
        <f t="shared" si="4875"/>
        <v>AZ$15</v>
      </c>
      <c r="BA3386" s="186" t="str">
        <f t="shared" si="4875"/>
        <v>BA$15</v>
      </c>
      <c r="BB3386" s="186" t="str">
        <f t="shared" si="4875"/>
        <v>BB$15</v>
      </c>
      <c r="BC3386" s="186" t="str">
        <f t="shared" si="4875"/>
        <v>BC$15</v>
      </c>
      <c r="BD3386" s="186" t="str">
        <f t="shared" si="4875"/>
        <v>BD$15</v>
      </c>
      <c r="BE3386" s="186" t="str">
        <f t="shared" si="4875"/>
        <v>BE$15</v>
      </c>
      <c r="BF3386" s="186" t="str">
        <f t="shared" si="4875"/>
        <v>BF$15</v>
      </c>
      <c r="BG3386" s="186" t="str">
        <f t="shared" si="4875"/>
        <v>BG$15</v>
      </c>
      <c r="BH3386" s="186" t="str">
        <f t="shared" si="4875"/>
        <v>BH$15</v>
      </c>
      <c r="BI3386" s="186" t="str">
        <f t="shared" si="4875"/>
        <v>BI$15</v>
      </c>
      <c r="BJ3386" s="186" t="str">
        <f t="shared" si="4875"/>
        <v>BJ$15</v>
      </c>
      <c r="BK3386" s="186" t="str">
        <f t="shared" si="4875"/>
        <v>BK$15</v>
      </c>
      <c r="BL3386" s="186" t="str">
        <f t="shared" si="4875"/>
        <v>BL$15</v>
      </c>
      <c r="BM3386" s="186" t="str">
        <f t="shared" si="4875"/>
        <v>BM$15</v>
      </c>
      <c r="BN3386" s="186" t="str">
        <f t="shared" si="4875"/>
        <v>BN$15</v>
      </c>
      <c r="BO3386" s="186" t="str">
        <f t="shared" si="4875"/>
        <v>BO$15</v>
      </c>
      <c r="BP3386" s="186" t="str">
        <f t="shared" si="4875"/>
        <v>BP$15</v>
      </c>
      <c r="BQ3386" s="186" t="str">
        <f t="shared" si="4875"/>
        <v>BQ$15</v>
      </c>
      <c r="BR3386" s="186" t="str">
        <f t="shared" si="4875"/>
        <v>BR$15</v>
      </c>
      <c r="BS3386" s="186" t="str">
        <f t="shared" si="4875"/>
        <v>BS$15</v>
      </c>
      <c r="BT3386" s="186" t="str">
        <f t="shared" si="4875"/>
        <v>BT$15</v>
      </c>
      <c r="BU3386" s="186" t="str">
        <f t="shared" si="4875"/>
        <v>BU$15</v>
      </c>
      <c r="BV3386" s="186" t="str">
        <f t="shared" si="4875"/>
        <v>BV$15</v>
      </c>
      <c r="BW3386" s="186" t="str">
        <f t="shared" si="4875"/>
        <v>BW$15</v>
      </c>
      <c r="BX3386" s="186" t="str">
        <f t="shared" si="4875"/>
        <v>BX$15</v>
      </c>
      <c r="BY3386" s="186" t="str">
        <f t="shared" si="4875"/>
        <v>BY$15</v>
      </c>
      <c r="BZ3386" s="186" t="str">
        <f t="shared" si="4875"/>
        <v>BZ$15</v>
      </c>
      <c r="CA3386" s="186" t="str">
        <f t="shared" si="4875"/>
        <v>CA$15</v>
      </c>
      <c r="CB3386" s="186" t="str">
        <f t="shared" si="4875"/>
        <v>CB$15</v>
      </c>
      <c r="CC3386" s="186" t="str">
        <f t="shared" si="4875"/>
        <v>CC$15</v>
      </c>
      <c r="CD3386" s="186" t="str">
        <f t="shared" si="4875"/>
        <v>CD$15</v>
      </c>
      <c r="CE3386" s="186" t="str">
        <f t="shared" ref="CE3386:CL3386" si="4876">CE$19</f>
        <v>CE$15</v>
      </c>
      <c r="CF3386" s="186" t="str">
        <f t="shared" si="4876"/>
        <v>CF$15</v>
      </c>
      <c r="CG3386" s="186" t="str">
        <f t="shared" si="4876"/>
        <v>CG$15</v>
      </c>
      <c r="CH3386" s="186" t="str">
        <f t="shared" si="4876"/>
        <v>CH$15</v>
      </c>
      <c r="CI3386" s="186" t="str">
        <f t="shared" si="4876"/>
        <v>CI$15</v>
      </c>
      <c r="CJ3386" s="186" t="str">
        <f t="shared" si="4876"/>
        <v>CJ$15</v>
      </c>
      <c r="CK3386" s="186" t="str">
        <f t="shared" si="4876"/>
        <v>CK$15</v>
      </c>
      <c r="CL3386" s="186" t="str">
        <f t="shared" si="4876"/>
        <v>CL$15</v>
      </c>
    </row>
    <row r="3387" spans="2:90" x14ac:dyDescent="0.4">
      <c r="B3387" s="70" t="s">
        <v>1023</v>
      </c>
      <c r="C3387" s="31"/>
      <c r="D3387" t="s">
        <v>1025</v>
      </c>
      <c r="E3387" s="8" t="str">
        <f t="shared" ref="E3387:E3402" si="4877">ROW()&amp;" "&amp;D3387</f>
        <v>3387 COVER-F</v>
      </c>
      <c r="F3387" t="s">
        <v>525</v>
      </c>
      <c r="G3387" s="31" t="s">
        <v>81</v>
      </c>
      <c r="H3387" s="48"/>
      <c r="I3387" s="285"/>
      <c r="J3387" s="285"/>
      <c r="K3387" s="48"/>
      <c r="L3387" s="48"/>
      <c r="M3387" s="48"/>
      <c r="N3387" s="48"/>
      <c r="O3387" s="48"/>
      <c r="P3387" s="48"/>
      <c r="R3387" s="70"/>
      <c r="S3387" s="286"/>
      <c r="T3387" s="286"/>
      <c r="U3387" s="286"/>
      <c r="V3387" s="286"/>
      <c r="W3387" s="286"/>
      <c r="X3387" s="286"/>
      <c r="Y3387" s="286"/>
      <c r="Z3387" s="286"/>
      <c r="AA3387" s="286"/>
      <c r="AB3387" s="286"/>
      <c r="AC3387" s="286"/>
      <c r="AD3387" s="286"/>
      <c r="AE3387" s="286"/>
      <c r="AF3387" s="286"/>
      <c r="AG3387" s="286"/>
      <c r="AH3387" s="286"/>
      <c r="AI3387" s="286"/>
      <c r="AJ3387" s="286"/>
      <c r="AK3387" s="286"/>
      <c r="AL3387" s="286"/>
      <c r="AM3387" s="286"/>
      <c r="AN3387" s="286"/>
      <c r="AO3387" s="286"/>
      <c r="AP3387" s="286"/>
      <c r="AQ3387" s="286"/>
      <c r="AR3387" s="286"/>
      <c r="AS3387" s="286"/>
      <c r="AT3387" s="286"/>
      <c r="AU3387" s="286"/>
      <c r="AV3387" s="286"/>
      <c r="AW3387" s="286"/>
      <c r="AX3387" s="286"/>
      <c r="AY3387" s="286"/>
      <c r="AZ3387" s="286"/>
      <c r="BA3387" s="286"/>
      <c r="BB3387" s="286"/>
      <c r="BC3387" s="286"/>
      <c r="BD3387" s="286"/>
      <c r="BE3387" s="286"/>
      <c r="BF3387" s="286"/>
      <c r="BG3387" s="286"/>
      <c r="BH3387" s="286"/>
      <c r="BI3387" s="286"/>
      <c r="BJ3387" s="286"/>
      <c r="BK3387" s="286"/>
      <c r="BL3387" s="286"/>
      <c r="BM3387" s="286"/>
      <c r="BN3387" s="286"/>
      <c r="BO3387" s="286"/>
      <c r="BP3387" s="286"/>
      <c r="BQ3387" s="286"/>
      <c r="BR3387" s="286"/>
      <c r="BS3387" s="286"/>
      <c r="BT3387" s="286"/>
      <c r="BU3387" s="286"/>
      <c r="BV3387" s="286"/>
      <c r="BW3387" s="286"/>
      <c r="BX3387" s="286"/>
      <c r="BY3387" s="286"/>
      <c r="BZ3387" s="286"/>
      <c r="CA3387" s="286"/>
      <c r="CB3387" s="286"/>
      <c r="CC3387" s="286"/>
      <c r="CD3387" s="286"/>
      <c r="CE3387" s="286"/>
      <c r="CF3387" s="286"/>
      <c r="CG3387" s="286"/>
      <c r="CH3387" s="286"/>
      <c r="CI3387" s="286"/>
      <c r="CJ3387" s="286"/>
      <c r="CK3387" s="286"/>
      <c r="CL3387" s="286"/>
    </row>
    <row r="3388" spans="2:90" x14ac:dyDescent="0.4">
      <c r="B3388" s="122"/>
      <c r="D3388" t="s">
        <v>1025</v>
      </c>
      <c r="E3388" s="8"/>
      <c r="H3388" s="31"/>
      <c r="I3388" s="73"/>
      <c r="J3388" s="73"/>
      <c r="K3388" s="121"/>
      <c r="L3388" s="121"/>
      <c r="M3388" s="121"/>
      <c r="N3388" s="121"/>
      <c r="O3388" s="121"/>
      <c r="P3388" s="121"/>
      <c r="Q3388" s="121"/>
      <c r="R3388" s="121"/>
      <c r="S3388" s="121"/>
      <c r="T3388" s="121"/>
      <c r="U3388" s="121"/>
      <c r="V3388" s="121"/>
      <c r="W3388" s="121"/>
      <c r="X3388" s="121"/>
      <c r="Y3388" s="121"/>
      <c r="Z3388" s="121"/>
      <c r="AA3388" s="121"/>
      <c r="AB3388" s="121"/>
      <c r="AC3388" s="121"/>
      <c r="AD3388" s="121"/>
      <c r="AE3388" s="121"/>
      <c r="AF3388" s="121"/>
      <c r="AG3388" s="121"/>
      <c r="AH3388" s="121"/>
      <c r="AI3388" s="121"/>
      <c r="AJ3388" s="121"/>
      <c r="AK3388" s="121"/>
      <c r="AL3388" s="121"/>
      <c r="AM3388" s="121"/>
      <c r="AN3388" s="121"/>
      <c r="AO3388" s="121"/>
      <c r="AP3388" s="121"/>
      <c r="AQ3388" s="121"/>
      <c r="AR3388" s="121"/>
      <c r="AS3388" s="121"/>
      <c r="AT3388" s="121"/>
      <c r="AU3388" s="121"/>
      <c r="AV3388" s="121"/>
      <c r="AW3388" s="121"/>
      <c r="AX3388" s="121"/>
      <c r="AY3388" s="121"/>
      <c r="AZ3388" s="121"/>
      <c r="BA3388" s="121"/>
      <c r="BB3388" s="121"/>
      <c r="BC3388" s="121"/>
      <c r="BD3388" s="121"/>
      <c r="BE3388" s="121"/>
      <c r="BF3388" s="121"/>
      <c r="BG3388" s="121"/>
      <c r="BH3388" s="121"/>
      <c r="BI3388" s="121"/>
      <c r="BJ3388" s="121"/>
      <c r="BK3388" s="121"/>
      <c r="BL3388" s="121"/>
      <c r="BM3388" s="121"/>
      <c r="BN3388" s="121"/>
      <c r="BO3388" s="121"/>
      <c r="BP3388" s="121"/>
      <c r="BQ3388" s="121"/>
      <c r="BR3388" s="121"/>
      <c r="BS3388" s="121"/>
      <c r="BT3388" s="121"/>
      <c r="BU3388" s="121"/>
      <c r="BV3388" s="121"/>
      <c r="BW3388" s="121"/>
      <c r="BX3388" s="121"/>
      <c r="BY3388" s="121"/>
      <c r="BZ3388" s="121"/>
      <c r="CA3388" s="121"/>
      <c r="CB3388" s="121"/>
      <c r="CC3388" s="121"/>
      <c r="CD3388" s="121"/>
      <c r="CE3388" s="121"/>
      <c r="CF3388" s="121"/>
      <c r="CG3388" s="121"/>
      <c r="CH3388" s="121"/>
      <c r="CI3388" s="121"/>
      <c r="CJ3388" s="121"/>
      <c r="CK3388" s="121"/>
      <c r="CL3388" s="121"/>
    </row>
    <row r="3389" spans="2:90" x14ac:dyDescent="0.4">
      <c r="B3389" s="141"/>
      <c r="D3389" t="s">
        <v>1025</v>
      </c>
      <c r="E3389" s="8"/>
      <c r="H3389" s="12"/>
      <c r="I3389" s="60"/>
      <c r="J3389" s="60"/>
      <c r="K3389" s="16"/>
      <c r="L3389" s="16"/>
      <c r="M3389" s="16"/>
      <c r="N3389" s="16"/>
      <c r="O3389" s="16"/>
      <c r="P3389" s="16"/>
      <c r="R3389" s="19"/>
      <c r="S3389" s="146"/>
      <c r="T3389" s="146"/>
      <c r="U3389" s="146"/>
      <c r="V3389" s="146"/>
      <c r="W3389" s="146"/>
      <c r="X3389" s="146"/>
      <c r="Y3389" s="146"/>
      <c r="Z3389" s="146"/>
      <c r="AA3389" s="146"/>
      <c r="AB3389" s="146"/>
      <c r="AC3389" s="146"/>
      <c r="AD3389" s="146"/>
      <c r="AE3389" s="146"/>
      <c r="AF3389" s="146"/>
      <c r="AG3389" s="146"/>
      <c r="AH3389" s="146"/>
      <c r="AI3389" s="146"/>
      <c r="AJ3389" s="146"/>
      <c r="AK3389" s="146"/>
      <c r="AL3389" s="146"/>
      <c r="AM3389" s="146"/>
      <c r="AN3389" s="146"/>
      <c r="AO3389" s="146"/>
      <c r="AP3389" s="146"/>
      <c r="AQ3389" s="146"/>
      <c r="AR3389" s="146"/>
      <c r="AS3389" s="146"/>
      <c r="AT3389" s="146"/>
      <c r="AU3389" s="146"/>
      <c r="AV3389" s="146"/>
      <c r="AW3389" s="146"/>
      <c r="AX3389" s="146"/>
      <c r="AY3389" s="146"/>
      <c r="AZ3389" s="146"/>
      <c r="BA3389" s="146"/>
      <c r="BB3389" s="146"/>
      <c r="BC3389" s="146"/>
      <c r="BD3389" s="146"/>
      <c r="BE3389" s="146"/>
      <c r="BF3389" s="146"/>
      <c r="BG3389" s="146"/>
      <c r="BH3389" s="146"/>
      <c r="BI3389" s="146"/>
      <c r="BJ3389" s="146"/>
      <c r="BK3389" s="146"/>
      <c r="BL3389" s="146"/>
      <c r="BM3389" s="146"/>
      <c r="BN3389" s="146"/>
      <c r="BO3389" s="146"/>
      <c r="BP3389" s="146"/>
      <c r="BQ3389" s="146"/>
      <c r="BR3389" s="146"/>
      <c r="BS3389" s="146"/>
      <c r="BT3389" s="146"/>
      <c r="BU3389" s="146"/>
      <c r="BV3389" s="146"/>
      <c r="BW3389" s="146"/>
      <c r="BX3389" s="146"/>
      <c r="BY3389" s="146"/>
      <c r="BZ3389" s="146"/>
      <c r="CA3389" s="146"/>
      <c r="CB3389" s="146"/>
      <c r="CC3389" s="146"/>
      <c r="CD3389" s="146"/>
      <c r="CE3389" s="146"/>
      <c r="CF3389" s="146"/>
      <c r="CG3389" s="146"/>
      <c r="CH3389" s="146"/>
      <c r="CI3389" s="146"/>
      <c r="CJ3389" s="146"/>
      <c r="CK3389" s="146"/>
      <c r="CL3389" s="146"/>
    </row>
    <row r="3390" spans="2:90" ht="91.75" x14ac:dyDescent="2.2999999999999998">
      <c r="B3390" s="123"/>
      <c r="D3390" t="s">
        <v>1025</v>
      </c>
      <c r="E3390" s="8"/>
      <c r="H3390" s="468" t="str">
        <f>+SUBSTITUTE(B3387,":","")&amp;" Financial Model"</f>
        <v>Income Tax Financial Model</v>
      </c>
      <c r="J3390"/>
      <c r="K3390" s="33"/>
      <c r="L3390" s="33"/>
      <c r="M3390" s="33"/>
      <c r="N3390" s="33"/>
      <c r="O3390" s="33"/>
      <c r="P3390" s="33"/>
      <c r="S3390" s="33"/>
      <c r="T3390" s="33"/>
      <c r="U3390" s="33"/>
      <c r="V3390" s="33"/>
      <c r="W3390" s="33"/>
      <c r="X3390" s="33"/>
      <c r="Y3390" s="33"/>
      <c r="Z3390" s="33"/>
      <c r="AA3390" s="33"/>
      <c r="AB3390" s="33"/>
      <c r="AC3390" s="33"/>
      <c r="AD3390" s="33"/>
      <c r="AE3390" s="33"/>
      <c r="AF3390" s="33"/>
      <c r="AG3390" s="33"/>
      <c r="AH3390" s="33"/>
      <c r="AI3390" s="33"/>
      <c r="AJ3390" s="33"/>
      <c r="AK3390" s="33"/>
      <c r="AL3390" s="33"/>
      <c r="AM3390" s="33"/>
      <c r="AN3390" s="33"/>
      <c r="AO3390" s="33"/>
      <c r="AP3390" s="33"/>
      <c r="AQ3390" s="33"/>
      <c r="AR3390" s="33"/>
      <c r="AS3390" s="33"/>
      <c r="AT3390" s="33"/>
      <c r="AU3390" s="33"/>
      <c r="AV3390" s="33"/>
      <c r="AW3390" s="33"/>
      <c r="AX3390" s="33"/>
      <c r="AY3390" s="33"/>
      <c r="AZ3390" s="33"/>
      <c r="BA3390" s="33"/>
      <c r="BB3390" s="33"/>
      <c r="BC3390" s="33"/>
      <c r="BD3390" s="33"/>
      <c r="BE3390" s="33"/>
      <c r="BF3390" s="33"/>
      <c r="BG3390" s="33"/>
      <c r="BH3390" s="33"/>
      <c r="BI3390" s="33"/>
      <c r="BJ3390" s="33"/>
      <c r="BK3390" s="33"/>
      <c r="BL3390" s="33"/>
      <c r="BM3390" s="33"/>
      <c r="BN3390" s="33"/>
      <c r="BO3390" s="33"/>
      <c r="BP3390" s="33"/>
      <c r="BQ3390" s="33"/>
      <c r="BR3390" s="33"/>
      <c r="BS3390" s="33"/>
      <c r="BT3390" s="33"/>
      <c r="BU3390" s="33"/>
      <c r="BV3390" s="33"/>
      <c r="BW3390" s="33"/>
      <c r="BX3390" s="33"/>
      <c r="BY3390" s="33"/>
      <c r="BZ3390" s="33"/>
      <c r="CA3390" s="33"/>
      <c r="CB3390" s="33"/>
      <c r="CC3390" s="33"/>
      <c r="CD3390" s="33"/>
      <c r="CE3390" s="33"/>
      <c r="CF3390" s="33"/>
      <c r="CG3390" s="33"/>
      <c r="CH3390" s="33"/>
      <c r="CI3390" s="33"/>
      <c r="CJ3390" s="33"/>
      <c r="CK3390" s="33"/>
      <c r="CL3390" s="33"/>
    </row>
    <row r="3391" spans="2:90" ht="18.45" x14ac:dyDescent="0.5">
      <c r="B3391" s="123"/>
      <c r="D3391" t="s">
        <v>1025</v>
      </c>
      <c r="E3391" s="8"/>
      <c r="H3391" s="469">
        <f ca="1">TODAY()</f>
        <v>45519</v>
      </c>
      <c r="K3391" s="33"/>
      <c r="L3391" s="33"/>
      <c r="M3391" s="33"/>
      <c r="N3391" s="33"/>
      <c r="O3391" s="33"/>
      <c r="P3391" s="33"/>
      <c r="S3391" s="33"/>
      <c r="T3391" s="33"/>
      <c r="U3391" s="33"/>
      <c r="V3391" s="33"/>
      <c r="W3391" s="33"/>
      <c r="X3391" s="33"/>
      <c r="Y3391" s="33"/>
      <c r="Z3391" s="33"/>
      <c r="AA3391" s="33"/>
      <c r="AB3391" s="33"/>
      <c r="AC3391" s="33"/>
      <c r="AD3391" s="33"/>
      <c r="AE3391" s="33"/>
      <c r="AF3391" s="33"/>
      <c r="AG3391" s="33"/>
      <c r="AH3391" s="33"/>
      <c r="AI3391" s="33"/>
      <c r="AJ3391" s="33"/>
      <c r="AK3391" s="33"/>
      <c r="AL3391" s="33"/>
      <c r="AM3391" s="33"/>
      <c r="AN3391" s="33"/>
      <c r="AO3391" s="33"/>
      <c r="AP3391" s="33"/>
      <c r="AQ3391" s="33"/>
      <c r="AR3391" s="33"/>
      <c r="AS3391" s="33"/>
      <c r="AT3391" s="33"/>
      <c r="AU3391" s="33"/>
      <c r="AV3391" s="33"/>
      <c r="AW3391" s="33"/>
      <c r="AX3391" s="33"/>
      <c r="AY3391" s="33"/>
      <c r="AZ3391" s="33"/>
      <c r="BA3391" s="33"/>
      <c r="BB3391" s="33"/>
      <c r="BC3391" s="33"/>
      <c r="BD3391" s="33"/>
      <c r="BE3391" s="33"/>
      <c r="BF3391" s="33"/>
      <c r="BG3391" s="33"/>
      <c r="BH3391" s="33"/>
      <c r="BI3391" s="33"/>
      <c r="BJ3391" s="33"/>
      <c r="BK3391" s="33"/>
      <c r="BL3391" s="33"/>
      <c r="BM3391" s="33"/>
      <c r="BN3391" s="33"/>
      <c r="BO3391" s="33"/>
      <c r="BP3391" s="33"/>
      <c r="BQ3391" s="33"/>
      <c r="BR3391" s="33"/>
      <c r="BS3391" s="33"/>
      <c r="BT3391" s="33"/>
      <c r="BU3391" s="33"/>
      <c r="BV3391" s="33"/>
      <c r="BW3391" s="33"/>
      <c r="BX3391" s="33"/>
      <c r="BY3391" s="33"/>
      <c r="BZ3391" s="33"/>
      <c r="CA3391" s="33"/>
      <c r="CB3391" s="33"/>
      <c r="CC3391" s="33"/>
      <c r="CD3391" s="33"/>
      <c r="CE3391" s="33"/>
      <c r="CF3391" s="33"/>
      <c r="CG3391" s="33"/>
      <c r="CH3391" s="33"/>
      <c r="CI3391" s="33"/>
      <c r="CJ3391" s="33"/>
      <c r="CK3391" s="33"/>
      <c r="CL3391" s="33"/>
    </row>
    <row r="3392" spans="2:90" x14ac:dyDescent="0.4">
      <c r="B3392" s="123"/>
      <c r="D3392" t="s">
        <v>1025</v>
      </c>
      <c r="E3392" s="8"/>
      <c r="K3392" s="33"/>
      <c r="L3392" s="33"/>
      <c r="M3392" s="33"/>
      <c r="N3392" s="33"/>
      <c r="O3392" s="33"/>
      <c r="P3392" s="33"/>
      <c r="S3392" s="33"/>
      <c r="T3392" s="33"/>
      <c r="U3392" s="33"/>
      <c r="V3392" s="33"/>
      <c r="W3392" s="33"/>
      <c r="X3392" s="33"/>
      <c r="Y3392" s="33"/>
      <c r="Z3392" s="33"/>
      <c r="AA3392" s="33"/>
      <c r="AB3392" s="33"/>
      <c r="AC3392" s="33"/>
      <c r="AD3392" s="33"/>
      <c r="AE3392" s="33"/>
      <c r="AF3392" s="33"/>
      <c r="AG3392" s="33"/>
      <c r="AH3392" s="33"/>
      <c r="AI3392" s="33"/>
      <c r="AJ3392" s="33"/>
      <c r="AK3392" s="33"/>
      <c r="AL3392" s="33"/>
      <c r="AM3392" s="33"/>
      <c r="AN3392" s="33"/>
      <c r="AO3392" s="33"/>
      <c r="AP3392" s="33"/>
      <c r="AQ3392" s="33"/>
      <c r="AR3392" s="33"/>
      <c r="AS3392" s="33"/>
      <c r="AT3392" s="33"/>
      <c r="AU3392" s="33"/>
      <c r="AV3392" s="33"/>
      <c r="AW3392" s="33"/>
      <c r="AX3392" s="33"/>
      <c r="AY3392" s="33"/>
      <c r="AZ3392" s="33"/>
      <c r="BA3392" s="33"/>
      <c r="BB3392" s="33"/>
      <c r="BC3392" s="33"/>
      <c r="BD3392" s="33"/>
      <c r="BE3392" s="33"/>
      <c r="BF3392" s="33"/>
      <c r="BG3392" s="33"/>
      <c r="BH3392" s="33"/>
      <c r="BI3392" s="33"/>
      <c r="BJ3392" s="33"/>
      <c r="BK3392" s="33"/>
      <c r="BL3392" s="33"/>
      <c r="BM3392" s="33"/>
      <c r="BN3392" s="33"/>
      <c r="BO3392" s="33"/>
      <c r="BP3392" s="33"/>
      <c r="BQ3392" s="33"/>
      <c r="BR3392" s="33"/>
      <c r="BS3392" s="33"/>
      <c r="BT3392" s="33"/>
      <c r="BU3392" s="33"/>
      <c r="BV3392" s="33"/>
      <c r="BW3392" s="33"/>
      <c r="BX3392" s="33"/>
      <c r="BY3392" s="33"/>
      <c r="BZ3392" s="33"/>
      <c r="CA3392" s="33"/>
      <c r="CB3392" s="33"/>
      <c r="CC3392" s="33"/>
      <c r="CD3392" s="33"/>
      <c r="CE3392" s="33"/>
      <c r="CF3392" s="33"/>
      <c r="CG3392" s="33"/>
      <c r="CH3392" s="33"/>
      <c r="CI3392" s="33"/>
      <c r="CJ3392" s="33"/>
      <c r="CK3392" s="33"/>
      <c r="CL3392" s="33"/>
    </row>
    <row r="3393" spans="2:90" x14ac:dyDescent="0.4">
      <c r="B3393" s="123"/>
      <c r="D3393" t="s">
        <v>1025</v>
      </c>
      <c r="E3393" s="8"/>
      <c r="K3393" s="33"/>
      <c r="L3393" s="33"/>
      <c r="M3393" s="33"/>
      <c r="N3393" s="33"/>
      <c r="O3393" s="33"/>
      <c r="P3393" s="33"/>
      <c r="S3393" s="33"/>
      <c r="T3393" s="33"/>
      <c r="U3393" s="33"/>
      <c r="V3393" s="33"/>
      <c r="W3393" s="33"/>
      <c r="X3393" s="33"/>
      <c r="Y3393" s="33"/>
      <c r="Z3393" s="33"/>
      <c r="AA3393" s="33"/>
      <c r="AB3393" s="33"/>
      <c r="AC3393" s="33"/>
      <c r="AD3393" s="33"/>
      <c r="AE3393" s="33"/>
      <c r="AF3393" s="33"/>
      <c r="AG3393" s="33"/>
      <c r="AH3393" s="33"/>
      <c r="AI3393" s="33"/>
      <c r="AJ3393" s="33"/>
      <c r="AK3393" s="33"/>
      <c r="AL3393" s="33"/>
      <c r="AM3393" s="33"/>
      <c r="AN3393" s="33"/>
      <c r="AO3393" s="33"/>
      <c r="AP3393" s="33"/>
      <c r="AQ3393" s="33"/>
      <c r="AR3393" s="33"/>
      <c r="AS3393" s="33"/>
      <c r="AT3393" s="33"/>
      <c r="AU3393" s="33"/>
      <c r="AV3393" s="33"/>
      <c r="AW3393" s="33"/>
      <c r="AX3393" s="33"/>
      <c r="AY3393" s="33"/>
      <c r="AZ3393" s="33"/>
      <c r="BA3393" s="33"/>
      <c r="BB3393" s="33"/>
      <c r="BC3393" s="33"/>
      <c r="BD3393" s="33"/>
      <c r="BE3393" s="33"/>
      <c r="BF3393" s="33"/>
      <c r="BG3393" s="33"/>
      <c r="BH3393" s="33"/>
      <c r="BI3393" s="33"/>
      <c r="BJ3393" s="33"/>
      <c r="BK3393" s="33"/>
      <c r="BL3393" s="33"/>
      <c r="BM3393" s="33"/>
      <c r="BN3393" s="33"/>
      <c r="BO3393" s="33"/>
      <c r="BP3393" s="33"/>
      <c r="BQ3393" s="33"/>
      <c r="BR3393" s="33"/>
      <c r="BS3393" s="33"/>
      <c r="BT3393" s="33"/>
      <c r="BU3393" s="33"/>
      <c r="BV3393" s="33"/>
      <c r="BW3393" s="33"/>
      <c r="BX3393" s="33"/>
      <c r="BY3393" s="33"/>
      <c r="BZ3393" s="33"/>
      <c r="CA3393" s="33"/>
      <c r="CB3393" s="33"/>
      <c r="CC3393" s="33"/>
      <c r="CD3393" s="33"/>
      <c r="CE3393" s="33"/>
      <c r="CF3393" s="33"/>
      <c r="CG3393" s="33"/>
      <c r="CH3393" s="33"/>
      <c r="CI3393" s="33"/>
      <c r="CJ3393" s="33"/>
      <c r="CK3393" s="33"/>
      <c r="CL3393" s="33"/>
    </row>
    <row r="3394" spans="2:90" x14ac:dyDescent="0.4">
      <c r="B3394" s="123"/>
      <c r="D3394" t="s">
        <v>1025</v>
      </c>
      <c r="E3394" s="8"/>
      <c r="K3394" s="33"/>
      <c r="L3394" s="33"/>
      <c r="M3394" s="33"/>
      <c r="N3394" s="33"/>
      <c r="O3394" s="33"/>
      <c r="P3394" s="33"/>
      <c r="S3394" s="33"/>
      <c r="T3394" s="33"/>
      <c r="U3394" s="33"/>
      <c r="V3394" s="33"/>
      <c r="W3394" s="33"/>
      <c r="X3394" s="33"/>
      <c r="Y3394" s="33"/>
      <c r="Z3394" s="33"/>
      <c r="AA3394" s="33"/>
      <c r="AB3394" s="33"/>
      <c r="AC3394" s="33"/>
      <c r="AD3394" s="33"/>
      <c r="AE3394" s="33"/>
      <c r="AF3394" s="33"/>
      <c r="AG3394" s="33"/>
      <c r="AH3394" s="33"/>
      <c r="AI3394" s="33"/>
      <c r="AJ3394" s="33"/>
      <c r="AK3394" s="33"/>
      <c r="AL3394" s="33"/>
      <c r="AM3394" s="33"/>
      <c r="AN3394" s="33"/>
      <c r="AO3394" s="33"/>
      <c r="AP3394" s="33"/>
      <c r="AQ3394" s="33"/>
      <c r="AR3394" s="33"/>
      <c r="AS3394" s="33"/>
      <c r="AT3394" s="33"/>
      <c r="AU3394" s="33"/>
      <c r="AV3394" s="33"/>
      <c r="AW3394" s="33"/>
      <c r="AX3394" s="33"/>
      <c r="AY3394" s="33"/>
      <c r="AZ3394" s="33"/>
      <c r="BA3394" s="33"/>
      <c r="BB3394" s="33"/>
      <c r="BC3394" s="33"/>
      <c r="BD3394" s="33"/>
      <c r="BE3394" s="33"/>
      <c r="BF3394" s="33"/>
      <c r="BG3394" s="33"/>
      <c r="BH3394" s="33"/>
      <c r="BI3394" s="33"/>
      <c r="BJ3394" s="33"/>
      <c r="BK3394" s="33"/>
      <c r="BL3394" s="33"/>
      <c r="BM3394" s="33"/>
      <c r="BN3394" s="33"/>
      <c r="BO3394" s="33"/>
      <c r="BP3394" s="33"/>
      <c r="BQ3394" s="33"/>
      <c r="BR3394" s="33"/>
      <c r="BS3394" s="33"/>
      <c r="BT3394" s="33"/>
      <c r="BU3394" s="33"/>
      <c r="BV3394" s="33"/>
      <c r="BW3394" s="33"/>
      <c r="BX3394" s="33"/>
      <c r="BY3394" s="33"/>
      <c r="BZ3394" s="33"/>
      <c r="CA3394" s="33"/>
      <c r="CB3394" s="33"/>
      <c r="CC3394" s="33"/>
      <c r="CD3394" s="33"/>
      <c r="CE3394" s="33"/>
      <c r="CF3394" s="33"/>
      <c r="CG3394" s="33"/>
      <c r="CH3394" s="33"/>
      <c r="CI3394" s="33"/>
      <c r="CJ3394" s="33"/>
      <c r="CK3394" s="33"/>
      <c r="CL3394" s="33"/>
    </row>
    <row r="3395" spans="2:90" x14ac:dyDescent="0.4">
      <c r="B3395" s="132" t="str">
        <f>+B3379</f>
        <v>(Primary label)</v>
      </c>
      <c r="D3395" t="s">
        <v>1025</v>
      </c>
      <c r="E3395" s="8" t="str">
        <f t="shared" si="4877"/>
        <v>3395 COVER-F</v>
      </c>
      <c r="G3395" t="s">
        <v>332</v>
      </c>
      <c r="K3395" s="1"/>
      <c r="L3395" s="1"/>
      <c r="M3395" s="1"/>
      <c r="N3395" s="1"/>
      <c r="O3395" s="1"/>
      <c r="P3395" s="1"/>
      <c r="R3395" s="24"/>
      <c r="S3395" s="80">
        <f>+S3379</f>
        <v>0</v>
      </c>
      <c r="T3395" s="80">
        <f t="shared" ref="T3395:CE3395" si="4878">+T3379</f>
        <v>0</v>
      </c>
      <c r="U3395" s="80">
        <f t="shared" si="4878"/>
        <v>0</v>
      </c>
      <c r="V3395" s="80">
        <f t="shared" si="4878"/>
        <v>0</v>
      </c>
      <c r="W3395" s="80">
        <f t="shared" si="4878"/>
        <v>0</v>
      </c>
      <c r="X3395" s="80">
        <f t="shared" si="4878"/>
        <v>0</v>
      </c>
      <c r="Y3395" s="80">
        <f t="shared" si="4878"/>
        <v>0</v>
      </c>
      <c r="Z3395" s="80">
        <f t="shared" si="4878"/>
        <v>0</v>
      </c>
      <c r="AA3395" s="80">
        <f t="shared" si="4878"/>
        <v>0</v>
      </c>
      <c r="AB3395" s="80">
        <f t="shared" si="4878"/>
        <v>0</v>
      </c>
      <c r="AC3395" s="80">
        <f t="shared" si="4878"/>
        <v>0</v>
      </c>
      <c r="AD3395" s="80">
        <f t="shared" si="4878"/>
        <v>0</v>
      </c>
      <c r="AE3395" s="80">
        <f t="shared" si="4878"/>
        <v>0</v>
      </c>
      <c r="AF3395" s="80">
        <f t="shared" si="4878"/>
        <v>0</v>
      </c>
      <c r="AG3395" s="80">
        <f t="shared" si="4878"/>
        <v>0</v>
      </c>
      <c r="AH3395" s="80">
        <f t="shared" si="4878"/>
        <v>0</v>
      </c>
      <c r="AI3395" s="80">
        <f t="shared" si="4878"/>
        <v>0</v>
      </c>
      <c r="AJ3395" s="80">
        <f t="shared" si="4878"/>
        <v>0</v>
      </c>
      <c r="AK3395" s="80">
        <f t="shared" si="4878"/>
        <v>0</v>
      </c>
      <c r="AL3395" s="80">
        <f t="shared" si="4878"/>
        <v>0</v>
      </c>
      <c r="AM3395" s="80">
        <f t="shared" si="4878"/>
        <v>0</v>
      </c>
      <c r="AN3395" s="80">
        <f t="shared" si="4878"/>
        <v>0</v>
      </c>
      <c r="AO3395" s="80">
        <f t="shared" si="4878"/>
        <v>0</v>
      </c>
      <c r="AP3395" s="80">
        <f t="shared" si="4878"/>
        <v>0</v>
      </c>
      <c r="AQ3395" s="80">
        <f t="shared" si="4878"/>
        <v>0</v>
      </c>
      <c r="AR3395" s="80">
        <f t="shared" si="4878"/>
        <v>0</v>
      </c>
      <c r="AS3395" s="80">
        <f t="shared" si="4878"/>
        <v>0</v>
      </c>
      <c r="AT3395" s="80">
        <f t="shared" si="4878"/>
        <v>0</v>
      </c>
      <c r="AU3395" s="80">
        <f t="shared" si="4878"/>
        <v>0</v>
      </c>
      <c r="AV3395" s="80">
        <f t="shared" si="4878"/>
        <v>0</v>
      </c>
      <c r="AW3395" s="80">
        <f t="shared" si="4878"/>
        <v>0</v>
      </c>
      <c r="AX3395" s="80">
        <f t="shared" si="4878"/>
        <v>0</v>
      </c>
      <c r="AY3395" s="80">
        <f t="shared" si="4878"/>
        <v>0</v>
      </c>
      <c r="AZ3395" s="80">
        <f t="shared" si="4878"/>
        <v>0</v>
      </c>
      <c r="BA3395" s="80">
        <f t="shared" si="4878"/>
        <v>0</v>
      </c>
      <c r="BB3395" s="80">
        <f t="shared" si="4878"/>
        <v>0</v>
      </c>
      <c r="BC3395" s="80">
        <f t="shared" si="4878"/>
        <v>0</v>
      </c>
      <c r="BD3395" s="80">
        <f t="shared" si="4878"/>
        <v>0</v>
      </c>
      <c r="BE3395" s="80">
        <f t="shared" si="4878"/>
        <v>0</v>
      </c>
      <c r="BF3395" s="80">
        <f t="shared" si="4878"/>
        <v>0</v>
      </c>
      <c r="BG3395" s="80">
        <f t="shared" si="4878"/>
        <v>0</v>
      </c>
      <c r="BH3395" s="80">
        <f t="shared" si="4878"/>
        <v>0</v>
      </c>
      <c r="BI3395" s="80">
        <f t="shared" si="4878"/>
        <v>0</v>
      </c>
      <c r="BJ3395" s="80">
        <f t="shared" si="4878"/>
        <v>0</v>
      </c>
      <c r="BK3395" s="80">
        <f t="shared" si="4878"/>
        <v>0</v>
      </c>
      <c r="BL3395" s="80">
        <f t="shared" si="4878"/>
        <v>0</v>
      </c>
      <c r="BM3395" s="80">
        <f t="shared" si="4878"/>
        <v>0</v>
      </c>
      <c r="BN3395" s="80">
        <f t="shared" si="4878"/>
        <v>0</v>
      </c>
      <c r="BO3395" s="80">
        <f t="shared" si="4878"/>
        <v>0</v>
      </c>
      <c r="BP3395" s="80">
        <f t="shared" si="4878"/>
        <v>0</v>
      </c>
      <c r="BQ3395" s="80">
        <f t="shared" si="4878"/>
        <v>0</v>
      </c>
      <c r="BR3395" s="80">
        <f t="shared" si="4878"/>
        <v>0</v>
      </c>
      <c r="BS3395" s="80">
        <f t="shared" si="4878"/>
        <v>0</v>
      </c>
      <c r="BT3395" s="80">
        <f t="shared" si="4878"/>
        <v>0</v>
      </c>
      <c r="BU3395" s="80">
        <f t="shared" si="4878"/>
        <v>0</v>
      </c>
      <c r="BV3395" s="80">
        <f t="shared" si="4878"/>
        <v>0</v>
      </c>
      <c r="BW3395" s="80">
        <f t="shared" si="4878"/>
        <v>0</v>
      </c>
      <c r="BX3395" s="80">
        <f t="shared" si="4878"/>
        <v>0</v>
      </c>
      <c r="BY3395" s="80">
        <f t="shared" si="4878"/>
        <v>0</v>
      </c>
      <c r="BZ3395" s="80">
        <f t="shared" si="4878"/>
        <v>0</v>
      </c>
      <c r="CA3395" s="80">
        <f t="shared" si="4878"/>
        <v>0</v>
      </c>
      <c r="CB3395" s="80">
        <f t="shared" si="4878"/>
        <v>0</v>
      </c>
      <c r="CC3395" s="80">
        <f t="shared" si="4878"/>
        <v>0</v>
      </c>
      <c r="CD3395" s="80">
        <f t="shared" si="4878"/>
        <v>0</v>
      </c>
      <c r="CE3395" s="80">
        <f t="shared" si="4878"/>
        <v>0</v>
      </c>
      <c r="CF3395" s="80">
        <f t="shared" ref="CF3395:CL3395" si="4879">+CF3379</f>
        <v>0</v>
      </c>
      <c r="CG3395" s="80">
        <f t="shared" si="4879"/>
        <v>0</v>
      </c>
      <c r="CH3395" s="80">
        <f t="shared" si="4879"/>
        <v>0</v>
      </c>
      <c r="CI3395" s="80">
        <f t="shared" si="4879"/>
        <v>0</v>
      </c>
      <c r="CJ3395" s="80">
        <f t="shared" si="4879"/>
        <v>0</v>
      </c>
      <c r="CK3395" s="80">
        <f t="shared" si="4879"/>
        <v>0</v>
      </c>
      <c r="CL3395" s="80">
        <f t="shared" si="4879"/>
        <v>0</v>
      </c>
    </row>
    <row r="3396" spans="2:90" x14ac:dyDescent="0.4">
      <c r="B3396" s="132" t="str">
        <f t="shared" ref="B3396:B3402" si="4880">+B3380</f>
        <v>primary unit</v>
      </c>
      <c r="D3396" t="s">
        <v>1025</v>
      </c>
      <c r="E3396" s="8" t="str">
        <f t="shared" si="4877"/>
        <v>3396 COVER-F</v>
      </c>
      <c r="G3396" t="s">
        <v>332</v>
      </c>
      <c r="K3396" s="1"/>
      <c r="L3396" s="1"/>
      <c r="M3396" s="1"/>
      <c r="N3396" s="1"/>
      <c r="O3396" s="1"/>
      <c r="P3396" s="1"/>
      <c r="R3396" s="24"/>
      <c r="S3396" s="80">
        <f t="shared" ref="S3396:CD3400" si="4881">+S3380</f>
        <v>0</v>
      </c>
      <c r="T3396" s="80">
        <f t="shared" si="4881"/>
        <v>0</v>
      </c>
      <c r="U3396" s="80">
        <f t="shared" si="4881"/>
        <v>0</v>
      </c>
      <c r="V3396" s="80">
        <f t="shared" si="4881"/>
        <v>0</v>
      </c>
      <c r="W3396" s="80">
        <f t="shared" si="4881"/>
        <v>0</v>
      </c>
      <c r="X3396" s="80">
        <f t="shared" si="4881"/>
        <v>0</v>
      </c>
      <c r="Y3396" s="80">
        <f t="shared" si="4881"/>
        <v>0</v>
      </c>
      <c r="Z3396" s="80">
        <f t="shared" si="4881"/>
        <v>0</v>
      </c>
      <c r="AA3396" s="80">
        <f t="shared" si="4881"/>
        <v>0</v>
      </c>
      <c r="AB3396" s="80">
        <f t="shared" si="4881"/>
        <v>0</v>
      </c>
      <c r="AC3396" s="80">
        <f t="shared" si="4881"/>
        <v>0</v>
      </c>
      <c r="AD3396" s="80">
        <f t="shared" si="4881"/>
        <v>0</v>
      </c>
      <c r="AE3396" s="80">
        <f t="shared" si="4881"/>
        <v>0</v>
      </c>
      <c r="AF3396" s="80">
        <f t="shared" si="4881"/>
        <v>0</v>
      </c>
      <c r="AG3396" s="80">
        <f t="shared" si="4881"/>
        <v>0</v>
      </c>
      <c r="AH3396" s="80">
        <f t="shared" si="4881"/>
        <v>0</v>
      </c>
      <c r="AI3396" s="80">
        <f t="shared" si="4881"/>
        <v>0</v>
      </c>
      <c r="AJ3396" s="80">
        <f t="shared" si="4881"/>
        <v>0</v>
      </c>
      <c r="AK3396" s="80">
        <f t="shared" si="4881"/>
        <v>0</v>
      </c>
      <c r="AL3396" s="80">
        <f t="shared" si="4881"/>
        <v>0</v>
      </c>
      <c r="AM3396" s="80">
        <f t="shared" si="4881"/>
        <v>0</v>
      </c>
      <c r="AN3396" s="80">
        <f t="shared" si="4881"/>
        <v>0</v>
      </c>
      <c r="AO3396" s="80">
        <f t="shared" si="4881"/>
        <v>0</v>
      </c>
      <c r="AP3396" s="80">
        <f t="shared" si="4881"/>
        <v>0</v>
      </c>
      <c r="AQ3396" s="80">
        <f t="shared" si="4881"/>
        <v>0</v>
      </c>
      <c r="AR3396" s="80">
        <f t="shared" si="4881"/>
        <v>0</v>
      </c>
      <c r="AS3396" s="80">
        <f t="shared" si="4881"/>
        <v>0</v>
      </c>
      <c r="AT3396" s="80">
        <f t="shared" si="4881"/>
        <v>0</v>
      </c>
      <c r="AU3396" s="80">
        <f t="shared" si="4881"/>
        <v>0</v>
      </c>
      <c r="AV3396" s="80">
        <f t="shared" si="4881"/>
        <v>0</v>
      </c>
      <c r="AW3396" s="80">
        <f t="shared" si="4881"/>
        <v>0</v>
      </c>
      <c r="AX3396" s="80">
        <f t="shared" si="4881"/>
        <v>0</v>
      </c>
      <c r="AY3396" s="80">
        <f t="shared" si="4881"/>
        <v>0</v>
      </c>
      <c r="AZ3396" s="80">
        <f t="shared" si="4881"/>
        <v>0</v>
      </c>
      <c r="BA3396" s="80">
        <f t="shared" si="4881"/>
        <v>0</v>
      </c>
      <c r="BB3396" s="80">
        <f t="shared" si="4881"/>
        <v>0</v>
      </c>
      <c r="BC3396" s="80">
        <f t="shared" si="4881"/>
        <v>0</v>
      </c>
      <c r="BD3396" s="80">
        <f t="shared" si="4881"/>
        <v>0</v>
      </c>
      <c r="BE3396" s="80">
        <f t="shared" si="4881"/>
        <v>0</v>
      </c>
      <c r="BF3396" s="80">
        <f t="shared" si="4881"/>
        <v>0</v>
      </c>
      <c r="BG3396" s="80">
        <f t="shared" si="4881"/>
        <v>0</v>
      </c>
      <c r="BH3396" s="80">
        <f t="shared" si="4881"/>
        <v>0</v>
      </c>
      <c r="BI3396" s="80">
        <f t="shared" si="4881"/>
        <v>0</v>
      </c>
      <c r="BJ3396" s="80">
        <f t="shared" si="4881"/>
        <v>0</v>
      </c>
      <c r="BK3396" s="80">
        <f t="shared" si="4881"/>
        <v>0</v>
      </c>
      <c r="BL3396" s="80">
        <f t="shared" si="4881"/>
        <v>0</v>
      </c>
      <c r="BM3396" s="80">
        <f t="shared" si="4881"/>
        <v>0</v>
      </c>
      <c r="BN3396" s="80">
        <f t="shared" si="4881"/>
        <v>0</v>
      </c>
      <c r="BO3396" s="80">
        <f t="shared" si="4881"/>
        <v>0</v>
      </c>
      <c r="BP3396" s="80">
        <f t="shared" si="4881"/>
        <v>0</v>
      </c>
      <c r="BQ3396" s="80">
        <f t="shared" si="4881"/>
        <v>0</v>
      </c>
      <c r="BR3396" s="80">
        <f t="shared" si="4881"/>
        <v>0</v>
      </c>
      <c r="BS3396" s="80">
        <f t="shared" si="4881"/>
        <v>0</v>
      </c>
      <c r="BT3396" s="80">
        <f t="shared" si="4881"/>
        <v>0</v>
      </c>
      <c r="BU3396" s="80">
        <f t="shared" si="4881"/>
        <v>0</v>
      </c>
      <c r="BV3396" s="80">
        <f t="shared" si="4881"/>
        <v>0</v>
      </c>
      <c r="BW3396" s="80">
        <f t="shared" si="4881"/>
        <v>0</v>
      </c>
      <c r="BX3396" s="80">
        <f t="shared" si="4881"/>
        <v>0</v>
      </c>
      <c r="BY3396" s="80">
        <f t="shared" si="4881"/>
        <v>0</v>
      </c>
      <c r="BZ3396" s="80">
        <f t="shared" si="4881"/>
        <v>0</v>
      </c>
      <c r="CA3396" s="80">
        <f t="shared" si="4881"/>
        <v>0</v>
      </c>
      <c r="CB3396" s="80">
        <f t="shared" si="4881"/>
        <v>0</v>
      </c>
      <c r="CC3396" s="80">
        <f t="shared" si="4881"/>
        <v>0</v>
      </c>
      <c r="CD3396" s="80">
        <f t="shared" si="4881"/>
        <v>0</v>
      </c>
      <c r="CE3396" s="80">
        <f t="shared" ref="CE3396:CL3396" si="4882">+CE3380</f>
        <v>0</v>
      </c>
      <c r="CF3396" s="80">
        <f t="shared" si="4882"/>
        <v>0</v>
      </c>
      <c r="CG3396" s="80">
        <f t="shared" si="4882"/>
        <v>0</v>
      </c>
      <c r="CH3396" s="80">
        <f t="shared" si="4882"/>
        <v>0</v>
      </c>
      <c r="CI3396" s="80">
        <f t="shared" si="4882"/>
        <v>0</v>
      </c>
      <c r="CJ3396" s="80">
        <f t="shared" si="4882"/>
        <v>0</v>
      </c>
      <c r="CK3396" s="80">
        <f t="shared" si="4882"/>
        <v>0</v>
      </c>
      <c r="CL3396" s="80">
        <f t="shared" si="4882"/>
        <v>0</v>
      </c>
    </row>
    <row r="3397" spans="2:90" x14ac:dyDescent="0.4">
      <c r="B3397" s="132" t="str">
        <f t="shared" si="4880"/>
        <v>Primary revenue driver</v>
      </c>
      <c r="D3397" t="s">
        <v>1025</v>
      </c>
      <c r="E3397" s="8" t="str">
        <f t="shared" si="4877"/>
        <v>3397 COVER-F</v>
      </c>
      <c r="G3397" t="s">
        <v>332</v>
      </c>
      <c r="K3397" s="1"/>
      <c r="L3397" s="1"/>
      <c r="M3397" s="1"/>
      <c r="N3397" s="1"/>
      <c r="O3397" s="1"/>
      <c r="P3397" s="1"/>
      <c r="R3397" s="24"/>
      <c r="S3397" s="80" t="str">
        <f t="shared" ref="S3397" si="4883">+S3381</f>
        <v>S$12</v>
      </c>
      <c r="T3397" s="80" t="str">
        <f t="shared" si="4881"/>
        <v>T$12</v>
      </c>
      <c r="U3397" s="80" t="str">
        <f t="shared" si="4881"/>
        <v>U$12</v>
      </c>
      <c r="V3397" s="80" t="str">
        <f t="shared" si="4881"/>
        <v>V$12</v>
      </c>
      <c r="W3397" s="80" t="str">
        <f t="shared" si="4881"/>
        <v>W$12</v>
      </c>
      <c r="X3397" s="80" t="str">
        <f t="shared" si="4881"/>
        <v>X$12</v>
      </c>
      <c r="Y3397" s="80" t="str">
        <f t="shared" si="4881"/>
        <v>Y$12</v>
      </c>
      <c r="Z3397" s="80" t="str">
        <f t="shared" si="4881"/>
        <v>Z$12</v>
      </c>
      <c r="AA3397" s="80" t="str">
        <f t="shared" si="4881"/>
        <v>AA$12</v>
      </c>
      <c r="AB3397" s="80" t="str">
        <f t="shared" si="4881"/>
        <v>AB$12</v>
      </c>
      <c r="AC3397" s="80" t="str">
        <f t="shared" si="4881"/>
        <v>AC$12</v>
      </c>
      <c r="AD3397" s="80" t="str">
        <f t="shared" si="4881"/>
        <v>AD$12</v>
      </c>
      <c r="AE3397" s="80" t="str">
        <f t="shared" si="4881"/>
        <v>AE$12</v>
      </c>
      <c r="AF3397" s="80" t="str">
        <f t="shared" si="4881"/>
        <v>AF$12</v>
      </c>
      <c r="AG3397" s="80" t="str">
        <f t="shared" si="4881"/>
        <v>AG$12</v>
      </c>
      <c r="AH3397" s="80" t="str">
        <f t="shared" si="4881"/>
        <v>AH$12</v>
      </c>
      <c r="AI3397" s="80" t="str">
        <f t="shared" si="4881"/>
        <v>AI$12</v>
      </c>
      <c r="AJ3397" s="80" t="str">
        <f t="shared" si="4881"/>
        <v>AJ$12</v>
      </c>
      <c r="AK3397" s="80" t="str">
        <f t="shared" si="4881"/>
        <v>AK$12</v>
      </c>
      <c r="AL3397" s="80" t="str">
        <f t="shared" si="4881"/>
        <v>AL$12</v>
      </c>
      <c r="AM3397" s="80" t="str">
        <f t="shared" si="4881"/>
        <v>AM$12</v>
      </c>
      <c r="AN3397" s="80" t="str">
        <f t="shared" si="4881"/>
        <v>AN$12</v>
      </c>
      <c r="AO3397" s="80" t="str">
        <f t="shared" si="4881"/>
        <v>AO$12</v>
      </c>
      <c r="AP3397" s="80" t="str">
        <f t="shared" si="4881"/>
        <v>AP$12</v>
      </c>
      <c r="AQ3397" s="80" t="str">
        <f t="shared" si="4881"/>
        <v>AQ$12</v>
      </c>
      <c r="AR3397" s="80" t="str">
        <f t="shared" si="4881"/>
        <v>AR$12</v>
      </c>
      <c r="AS3397" s="80" t="str">
        <f t="shared" si="4881"/>
        <v>AS$12</v>
      </c>
      <c r="AT3397" s="80" t="str">
        <f t="shared" si="4881"/>
        <v>AT$12</v>
      </c>
      <c r="AU3397" s="80" t="str">
        <f t="shared" si="4881"/>
        <v>AU$12</v>
      </c>
      <c r="AV3397" s="80" t="str">
        <f t="shared" si="4881"/>
        <v>AV$12</v>
      </c>
      <c r="AW3397" s="80" t="str">
        <f t="shared" si="4881"/>
        <v>AW$12</v>
      </c>
      <c r="AX3397" s="80" t="str">
        <f t="shared" si="4881"/>
        <v>AX$12</v>
      </c>
      <c r="AY3397" s="80" t="str">
        <f t="shared" si="4881"/>
        <v>AY$12</v>
      </c>
      <c r="AZ3397" s="80" t="str">
        <f t="shared" si="4881"/>
        <v>AZ$12</v>
      </c>
      <c r="BA3397" s="80" t="str">
        <f t="shared" si="4881"/>
        <v>BA$12</v>
      </c>
      <c r="BB3397" s="80" t="str">
        <f t="shared" si="4881"/>
        <v>BB$12</v>
      </c>
      <c r="BC3397" s="80" t="str">
        <f t="shared" si="4881"/>
        <v>BC$12</v>
      </c>
      <c r="BD3397" s="80" t="str">
        <f t="shared" si="4881"/>
        <v>BD$12</v>
      </c>
      <c r="BE3397" s="80" t="str">
        <f t="shared" si="4881"/>
        <v>BE$12</v>
      </c>
      <c r="BF3397" s="80" t="str">
        <f t="shared" si="4881"/>
        <v>BF$12</v>
      </c>
      <c r="BG3397" s="80" t="str">
        <f t="shared" si="4881"/>
        <v>BG$12</v>
      </c>
      <c r="BH3397" s="80" t="str">
        <f t="shared" si="4881"/>
        <v>BH$12</v>
      </c>
      <c r="BI3397" s="80" t="str">
        <f t="shared" si="4881"/>
        <v>BI$12</v>
      </c>
      <c r="BJ3397" s="80" t="str">
        <f t="shared" si="4881"/>
        <v>BJ$12</v>
      </c>
      <c r="BK3397" s="80" t="str">
        <f t="shared" si="4881"/>
        <v>BK$12</v>
      </c>
      <c r="BL3397" s="80" t="str">
        <f t="shared" si="4881"/>
        <v>BL$12</v>
      </c>
      <c r="BM3397" s="80" t="str">
        <f t="shared" si="4881"/>
        <v>BM$12</v>
      </c>
      <c r="BN3397" s="80" t="str">
        <f t="shared" si="4881"/>
        <v>BN$12</v>
      </c>
      <c r="BO3397" s="80" t="str">
        <f t="shared" si="4881"/>
        <v>BO$12</v>
      </c>
      <c r="BP3397" s="80" t="str">
        <f t="shared" si="4881"/>
        <v>BP$12</v>
      </c>
      <c r="BQ3397" s="80" t="str">
        <f t="shared" si="4881"/>
        <v>BQ$12</v>
      </c>
      <c r="BR3397" s="80" t="str">
        <f t="shared" si="4881"/>
        <v>BR$12</v>
      </c>
      <c r="BS3397" s="80" t="str">
        <f t="shared" si="4881"/>
        <v>BS$12</v>
      </c>
      <c r="BT3397" s="80" t="str">
        <f t="shared" si="4881"/>
        <v>BT$12</v>
      </c>
      <c r="BU3397" s="80" t="str">
        <f t="shared" si="4881"/>
        <v>BU$12</v>
      </c>
      <c r="BV3397" s="80" t="str">
        <f t="shared" si="4881"/>
        <v>BV$12</v>
      </c>
      <c r="BW3397" s="80" t="str">
        <f t="shared" si="4881"/>
        <v>BW$12</v>
      </c>
      <c r="BX3397" s="80" t="str">
        <f t="shared" si="4881"/>
        <v>BX$12</v>
      </c>
      <c r="BY3397" s="80" t="str">
        <f t="shared" si="4881"/>
        <v>BY$12</v>
      </c>
      <c r="BZ3397" s="80" t="str">
        <f t="shared" si="4881"/>
        <v>BZ$12</v>
      </c>
      <c r="CA3397" s="80" t="str">
        <f t="shared" si="4881"/>
        <v>CA$12</v>
      </c>
      <c r="CB3397" s="80" t="str">
        <f t="shared" si="4881"/>
        <v>CB$12</v>
      </c>
      <c r="CC3397" s="80" t="str">
        <f t="shared" si="4881"/>
        <v>CC$12</v>
      </c>
      <c r="CD3397" s="80" t="str">
        <f t="shared" si="4881"/>
        <v>CD$12</v>
      </c>
      <c r="CE3397" s="80" t="str">
        <f t="shared" ref="CE3397:CL3397" si="4884">+CE3381</f>
        <v>CE$12</v>
      </c>
      <c r="CF3397" s="80" t="str">
        <f t="shared" si="4884"/>
        <v>CF$12</v>
      </c>
      <c r="CG3397" s="80" t="str">
        <f t="shared" si="4884"/>
        <v>CG$12</v>
      </c>
      <c r="CH3397" s="80" t="str">
        <f t="shared" si="4884"/>
        <v>CH$12</v>
      </c>
      <c r="CI3397" s="80" t="str">
        <f t="shared" si="4884"/>
        <v>CI$12</v>
      </c>
      <c r="CJ3397" s="80" t="str">
        <f t="shared" si="4884"/>
        <v>CJ$12</v>
      </c>
      <c r="CK3397" s="80" t="str">
        <f t="shared" si="4884"/>
        <v>CK$12</v>
      </c>
      <c r="CL3397" s="80" t="str">
        <f t="shared" si="4884"/>
        <v>CL$12</v>
      </c>
    </row>
    <row r="3398" spans="2:90" x14ac:dyDescent="0.4">
      <c r="B3398" s="132" t="str">
        <f t="shared" si="4880"/>
        <v>Primary volume driver</v>
      </c>
      <c r="D3398" t="s">
        <v>1025</v>
      </c>
      <c r="E3398" s="8" t="str">
        <f t="shared" si="4877"/>
        <v>3398 COVER-F</v>
      </c>
      <c r="G3398" t="s">
        <v>332</v>
      </c>
      <c r="H3398" s="56"/>
      <c r="I3398" s="79"/>
      <c r="K3398" s="1"/>
      <c r="L3398" s="1"/>
      <c r="M3398" s="1"/>
      <c r="N3398" s="1"/>
      <c r="O3398" s="1"/>
      <c r="P3398" s="1"/>
      <c r="R3398" s="15"/>
      <c r="S3398" s="80" t="str">
        <f t="shared" ref="S3398" si="4885">+S3382</f>
        <v>S$13</v>
      </c>
      <c r="T3398" s="80" t="str">
        <f t="shared" si="4881"/>
        <v>T$13</v>
      </c>
      <c r="U3398" s="80" t="str">
        <f t="shared" si="4881"/>
        <v>U$13</v>
      </c>
      <c r="V3398" s="80" t="str">
        <f t="shared" si="4881"/>
        <v>V$13</v>
      </c>
      <c r="W3398" s="80" t="str">
        <f t="shared" si="4881"/>
        <v>W$13</v>
      </c>
      <c r="X3398" s="80" t="str">
        <f t="shared" si="4881"/>
        <v>X$13</v>
      </c>
      <c r="Y3398" s="80" t="str">
        <f t="shared" si="4881"/>
        <v>Y$13</v>
      </c>
      <c r="Z3398" s="80" t="str">
        <f t="shared" si="4881"/>
        <v>Z$13</v>
      </c>
      <c r="AA3398" s="80" t="str">
        <f t="shared" si="4881"/>
        <v>AA$13</v>
      </c>
      <c r="AB3398" s="80" t="str">
        <f t="shared" si="4881"/>
        <v>AB$13</v>
      </c>
      <c r="AC3398" s="80" t="str">
        <f t="shared" si="4881"/>
        <v>AC$13</v>
      </c>
      <c r="AD3398" s="80" t="str">
        <f t="shared" si="4881"/>
        <v>AD$13</v>
      </c>
      <c r="AE3398" s="80" t="str">
        <f t="shared" si="4881"/>
        <v>AE$13</v>
      </c>
      <c r="AF3398" s="80" t="str">
        <f t="shared" si="4881"/>
        <v>AF$13</v>
      </c>
      <c r="AG3398" s="80" t="str">
        <f t="shared" si="4881"/>
        <v>AG$13</v>
      </c>
      <c r="AH3398" s="80" t="str">
        <f t="shared" si="4881"/>
        <v>AH$13</v>
      </c>
      <c r="AI3398" s="80" t="str">
        <f t="shared" si="4881"/>
        <v>AI$13</v>
      </c>
      <c r="AJ3398" s="80" t="str">
        <f t="shared" si="4881"/>
        <v>AJ$13</v>
      </c>
      <c r="AK3398" s="80" t="str">
        <f t="shared" si="4881"/>
        <v>AK$13</v>
      </c>
      <c r="AL3398" s="80" t="str">
        <f t="shared" si="4881"/>
        <v>AL$13</v>
      </c>
      <c r="AM3398" s="80" t="str">
        <f t="shared" si="4881"/>
        <v>AM$13</v>
      </c>
      <c r="AN3398" s="80" t="str">
        <f t="shared" si="4881"/>
        <v>AN$13</v>
      </c>
      <c r="AO3398" s="80" t="str">
        <f t="shared" si="4881"/>
        <v>AO$13</v>
      </c>
      <c r="AP3398" s="80" t="str">
        <f t="shared" si="4881"/>
        <v>AP$13</v>
      </c>
      <c r="AQ3398" s="80" t="str">
        <f t="shared" si="4881"/>
        <v>AQ$13</v>
      </c>
      <c r="AR3398" s="80" t="str">
        <f t="shared" si="4881"/>
        <v>AR$13</v>
      </c>
      <c r="AS3398" s="80" t="str">
        <f t="shared" si="4881"/>
        <v>AS$13</v>
      </c>
      <c r="AT3398" s="80" t="str">
        <f t="shared" si="4881"/>
        <v>AT$13</v>
      </c>
      <c r="AU3398" s="80" t="str">
        <f t="shared" si="4881"/>
        <v>AU$13</v>
      </c>
      <c r="AV3398" s="80" t="str">
        <f t="shared" si="4881"/>
        <v>AV$13</v>
      </c>
      <c r="AW3398" s="80" t="str">
        <f t="shared" si="4881"/>
        <v>AW$13</v>
      </c>
      <c r="AX3398" s="80" t="str">
        <f t="shared" si="4881"/>
        <v>AX$13</v>
      </c>
      <c r="AY3398" s="80" t="str">
        <f t="shared" si="4881"/>
        <v>AY$13</v>
      </c>
      <c r="AZ3398" s="80" t="str">
        <f t="shared" si="4881"/>
        <v>AZ$13</v>
      </c>
      <c r="BA3398" s="80" t="str">
        <f t="shared" si="4881"/>
        <v>BA$13</v>
      </c>
      <c r="BB3398" s="80" t="str">
        <f t="shared" si="4881"/>
        <v>BB$13</v>
      </c>
      <c r="BC3398" s="80" t="str">
        <f t="shared" si="4881"/>
        <v>BC$13</v>
      </c>
      <c r="BD3398" s="80" t="str">
        <f t="shared" si="4881"/>
        <v>BD$13</v>
      </c>
      <c r="BE3398" s="80" t="str">
        <f t="shared" si="4881"/>
        <v>BE$13</v>
      </c>
      <c r="BF3398" s="80" t="str">
        <f t="shared" si="4881"/>
        <v>BF$13</v>
      </c>
      <c r="BG3398" s="80" t="str">
        <f t="shared" si="4881"/>
        <v>BG$13</v>
      </c>
      <c r="BH3398" s="80" t="str">
        <f t="shared" si="4881"/>
        <v>BH$13</v>
      </c>
      <c r="BI3398" s="80" t="str">
        <f t="shared" si="4881"/>
        <v>BI$13</v>
      </c>
      <c r="BJ3398" s="80" t="str">
        <f t="shared" si="4881"/>
        <v>BJ$13</v>
      </c>
      <c r="BK3398" s="80" t="str">
        <f t="shared" si="4881"/>
        <v>BK$13</v>
      </c>
      <c r="BL3398" s="80" t="str">
        <f t="shared" si="4881"/>
        <v>BL$13</v>
      </c>
      <c r="BM3398" s="80" t="str">
        <f t="shared" si="4881"/>
        <v>BM$13</v>
      </c>
      <c r="BN3398" s="80" t="str">
        <f t="shared" si="4881"/>
        <v>BN$13</v>
      </c>
      <c r="BO3398" s="80" t="str">
        <f t="shared" si="4881"/>
        <v>BO$13</v>
      </c>
      <c r="BP3398" s="80" t="str">
        <f t="shared" si="4881"/>
        <v>BP$13</v>
      </c>
      <c r="BQ3398" s="80" t="str">
        <f t="shared" si="4881"/>
        <v>BQ$13</v>
      </c>
      <c r="BR3398" s="80" t="str">
        <f t="shared" si="4881"/>
        <v>BR$13</v>
      </c>
      <c r="BS3398" s="80" t="str">
        <f t="shared" si="4881"/>
        <v>BS$13</v>
      </c>
      <c r="BT3398" s="80" t="str">
        <f t="shared" si="4881"/>
        <v>BT$13</v>
      </c>
      <c r="BU3398" s="80" t="str">
        <f t="shared" si="4881"/>
        <v>BU$13</v>
      </c>
      <c r="BV3398" s="80" t="str">
        <f t="shared" si="4881"/>
        <v>BV$13</v>
      </c>
      <c r="BW3398" s="80" t="str">
        <f t="shared" si="4881"/>
        <v>BW$13</v>
      </c>
      <c r="BX3398" s="80" t="str">
        <f t="shared" si="4881"/>
        <v>BX$13</v>
      </c>
      <c r="BY3398" s="80" t="str">
        <f t="shared" si="4881"/>
        <v>BY$13</v>
      </c>
      <c r="BZ3398" s="80" t="str">
        <f t="shared" si="4881"/>
        <v>BZ$13</v>
      </c>
      <c r="CA3398" s="80" t="str">
        <f t="shared" si="4881"/>
        <v>CA$13</v>
      </c>
      <c r="CB3398" s="80" t="str">
        <f t="shared" si="4881"/>
        <v>CB$13</v>
      </c>
      <c r="CC3398" s="80" t="str">
        <f t="shared" si="4881"/>
        <v>CC$13</v>
      </c>
      <c r="CD3398" s="80" t="str">
        <f t="shared" si="4881"/>
        <v>CD$13</v>
      </c>
      <c r="CE3398" s="80" t="str">
        <f t="shared" ref="CE3398:CL3398" si="4886">+CE3382</f>
        <v>CE$13</v>
      </c>
      <c r="CF3398" s="80" t="str">
        <f t="shared" si="4886"/>
        <v>CF$13</v>
      </c>
      <c r="CG3398" s="80" t="str">
        <f t="shared" si="4886"/>
        <v>CG$13</v>
      </c>
      <c r="CH3398" s="80" t="str">
        <f t="shared" si="4886"/>
        <v>CH$13</v>
      </c>
      <c r="CI3398" s="80" t="str">
        <f t="shared" si="4886"/>
        <v>CI$13</v>
      </c>
      <c r="CJ3398" s="80" t="str">
        <f t="shared" si="4886"/>
        <v>CJ$13</v>
      </c>
      <c r="CK3398" s="80" t="str">
        <f t="shared" si="4886"/>
        <v>CK$13</v>
      </c>
      <c r="CL3398" s="80" t="str">
        <f t="shared" si="4886"/>
        <v>CL$13</v>
      </c>
    </row>
    <row r="3399" spans="2:90" x14ac:dyDescent="0.4">
      <c r="B3399" s="132" t="str">
        <f t="shared" si="4880"/>
        <v>(Secondary label)</v>
      </c>
      <c r="D3399" t="s">
        <v>1025</v>
      </c>
      <c r="E3399" s="8" t="str">
        <f t="shared" si="4877"/>
        <v>3399 COVER-F</v>
      </c>
      <c r="G3399" t="s">
        <v>332</v>
      </c>
      <c r="H3399" s="12"/>
      <c r="I3399" s="60"/>
      <c r="J3399" s="79"/>
      <c r="K3399" s="79"/>
      <c r="L3399" s="79"/>
      <c r="M3399" s="79"/>
      <c r="N3399" s="79"/>
      <c r="O3399" s="79"/>
      <c r="P3399" s="79"/>
      <c r="R3399" s="15"/>
      <c r="S3399" s="80">
        <f t="shared" ref="S3399" si="4887">+S3383</f>
        <v>0</v>
      </c>
      <c r="T3399" s="80">
        <f t="shared" si="4881"/>
        <v>0</v>
      </c>
      <c r="U3399" s="80">
        <f t="shared" si="4881"/>
        <v>0</v>
      </c>
      <c r="V3399" s="80">
        <f t="shared" si="4881"/>
        <v>0</v>
      </c>
      <c r="W3399" s="80">
        <f t="shared" si="4881"/>
        <v>0</v>
      </c>
      <c r="X3399" s="80">
        <f t="shared" si="4881"/>
        <v>0</v>
      </c>
      <c r="Y3399" s="80">
        <f t="shared" si="4881"/>
        <v>0</v>
      </c>
      <c r="Z3399" s="80">
        <f t="shared" si="4881"/>
        <v>0</v>
      </c>
      <c r="AA3399" s="80">
        <f t="shared" si="4881"/>
        <v>0</v>
      </c>
      <c r="AB3399" s="80">
        <f t="shared" si="4881"/>
        <v>0</v>
      </c>
      <c r="AC3399" s="80">
        <f t="shared" si="4881"/>
        <v>0</v>
      </c>
      <c r="AD3399" s="80">
        <f t="shared" si="4881"/>
        <v>0</v>
      </c>
      <c r="AE3399" s="80">
        <f t="shared" si="4881"/>
        <v>0</v>
      </c>
      <c r="AF3399" s="80">
        <f t="shared" si="4881"/>
        <v>0</v>
      </c>
      <c r="AG3399" s="80">
        <f t="shared" si="4881"/>
        <v>0</v>
      </c>
      <c r="AH3399" s="80">
        <f t="shared" si="4881"/>
        <v>0</v>
      </c>
      <c r="AI3399" s="80">
        <f t="shared" si="4881"/>
        <v>0</v>
      </c>
      <c r="AJ3399" s="80">
        <f t="shared" si="4881"/>
        <v>0</v>
      </c>
      <c r="AK3399" s="80">
        <f t="shared" si="4881"/>
        <v>0</v>
      </c>
      <c r="AL3399" s="80">
        <f t="shared" si="4881"/>
        <v>0</v>
      </c>
      <c r="AM3399" s="80">
        <f t="shared" si="4881"/>
        <v>0</v>
      </c>
      <c r="AN3399" s="80">
        <f t="shared" si="4881"/>
        <v>0</v>
      </c>
      <c r="AO3399" s="80">
        <f t="shared" si="4881"/>
        <v>0</v>
      </c>
      <c r="AP3399" s="80">
        <f t="shared" si="4881"/>
        <v>0</v>
      </c>
      <c r="AQ3399" s="80">
        <f t="shared" si="4881"/>
        <v>0</v>
      </c>
      <c r="AR3399" s="80">
        <f t="shared" si="4881"/>
        <v>0</v>
      </c>
      <c r="AS3399" s="80">
        <f t="shared" si="4881"/>
        <v>0</v>
      </c>
      <c r="AT3399" s="80">
        <f t="shared" si="4881"/>
        <v>0</v>
      </c>
      <c r="AU3399" s="80">
        <f t="shared" si="4881"/>
        <v>0</v>
      </c>
      <c r="AV3399" s="80">
        <f t="shared" si="4881"/>
        <v>0</v>
      </c>
      <c r="AW3399" s="80">
        <f t="shared" si="4881"/>
        <v>0</v>
      </c>
      <c r="AX3399" s="80">
        <f t="shared" si="4881"/>
        <v>0</v>
      </c>
      <c r="AY3399" s="80">
        <f t="shared" si="4881"/>
        <v>0</v>
      </c>
      <c r="AZ3399" s="80">
        <f t="shared" si="4881"/>
        <v>0</v>
      </c>
      <c r="BA3399" s="80">
        <f t="shared" si="4881"/>
        <v>0</v>
      </c>
      <c r="BB3399" s="80">
        <f t="shared" si="4881"/>
        <v>0</v>
      </c>
      <c r="BC3399" s="80">
        <f t="shared" si="4881"/>
        <v>0</v>
      </c>
      <c r="BD3399" s="80">
        <f t="shared" si="4881"/>
        <v>0</v>
      </c>
      <c r="BE3399" s="80">
        <f t="shared" si="4881"/>
        <v>0</v>
      </c>
      <c r="BF3399" s="80">
        <f t="shared" si="4881"/>
        <v>0</v>
      </c>
      <c r="BG3399" s="80">
        <f t="shared" si="4881"/>
        <v>0</v>
      </c>
      <c r="BH3399" s="80">
        <f t="shared" si="4881"/>
        <v>0</v>
      </c>
      <c r="BI3399" s="80">
        <f t="shared" si="4881"/>
        <v>0</v>
      </c>
      <c r="BJ3399" s="80">
        <f t="shared" si="4881"/>
        <v>0</v>
      </c>
      <c r="BK3399" s="80">
        <f t="shared" si="4881"/>
        <v>0</v>
      </c>
      <c r="BL3399" s="80">
        <f t="shared" si="4881"/>
        <v>0</v>
      </c>
      <c r="BM3399" s="80">
        <f t="shared" si="4881"/>
        <v>0</v>
      </c>
      <c r="BN3399" s="80">
        <f t="shared" si="4881"/>
        <v>0</v>
      </c>
      <c r="BO3399" s="80">
        <f t="shared" si="4881"/>
        <v>0</v>
      </c>
      <c r="BP3399" s="80">
        <f t="shared" si="4881"/>
        <v>0</v>
      </c>
      <c r="BQ3399" s="80">
        <f t="shared" si="4881"/>
        <v>0</v>
      </c>
      <c r="BR3399" s="80">
        <f t="shared" si="4881"/>
        <v>0</v>
      </c>
      <c r="BS3399" s="80">
        <f t="shared" si="4881"/>
        <v>0</v>
      </c>
      <c r="BT3399" s="80">
        <f t="shared" si="4881"/>
        <v>0</v>
      </c>
      <c r="BU3399" s="80">
        <f t="shared" si="4881"/>
        <v>0</v>
      </c>
      <c r="BV3399" s="80">
        <f t="shared" si="4881"/>
        <v>0</v>
      </c>
      <c r="BW3399" s="80">
        <f t="shared" si="4881"/>
        <v>0</v>
      </c>
      <c r="BX3399" s="80">
        <f t="shared" si="4881"/>
        <v>0</v>
      </c>
      <c r="BY3399" s="80">
        <f t="shared" si="4881"/>
        <v>0</v>
      </c>
      <c r="BZ3399" s="80">
        <f t="shared" si="4881"/>
        <v>0</v>
      </c>
      <c r="CA3399" s="80">
        <f t="shared" si="4881"/>
        <v>0</v>
      </c>
      <c r="CB3399" s="80">
        <f t="shared" si="4881"/>
        <v>0</v>
      </c>
      <c r="CC3399" s="80">
        <f t="shared" si="4881"/>
        <v>0</v>
      </c>
      <c r="CD3399" s="80">
        <f t="shared" si="4881"/>
        <v>0</v>
      </c>
      <c r="CE3399" s="80">
        <f t="shared" ref="CE3399:CL3399" si="4888">+CE3383</f>
        <v>0</v>
      </c>
      <c r="CF3399" s="80">
        <f t="shared" si="4888"/>
        <v>0</v>
      </c>
      <c r="CG3399" s="80">
        <f t="shared" si="4888"/>
        <v>0</v>
      </c>
      <c r="CH3399" s="80">
        <f t="shared" si="4888"/>
        <v>0</v>
      </c>
      <c r="CI3399" s="80">
        <f t="shared" si="4888"/>
        <v>0</v>
      </c>
      <c r="CJ3399" s="80">
        <f t="shared" si="4888"/>
        <v>0</v>
      </c>
      <c r="CK3399" s="80">
        <f t="shared" si="4888"/>
        <v>0</v>
      </c>
      <c r="CL3399" s="80">
        <f t="shared" si="4888"/>
        <v>0</v>
      </c>
    </row>
    <row r="3400" spans="2:90" x14ac:dyDescent="0.4">
      <c r="B3400" s="132" t="str">
        <f t="shared" si="4880"/>
        <v xml:space="preserve">secondary unit </v>
      </c>
      <c r="D3400" t="s">
        <v>1025</v>
      </c>
      <c r="E3400" s="8" t="str">
        <f t="shared" si="4877"/>
        <v>3400 COVER-F</v>
      </c>
      <c r="G3400" t="s">
        <v>332</v>
      </c>
      <c r="H3400" s="12"/>
      <c r="I3400" s="60"/>
      <c r="J3400" s="60"/>
      <c r="K3400" s="60"/>
      <c r="L3400" s="60"/>
      <c r="M3400" s="60"/>
      <c r="N3400" s="60"/>
      <c r="O3400" s="60"/>
      <c r="P3400" s="60"/>
      <c r="R3400" s="15"/>
      <c r="S3400" s="80">
        <f t="shared" ref="S3400" si="4889">+S3384</f>
        <v>0</v>
      </c>
      <c r="T3400" s="80">
        <f t="shared" si="4881"/>
        <v>0</v>
      </c>
      <c r="U3400" s="80">
        <f t="shared" si="4881"/>
        <v>0</v>
      </c>
      <c r="V3400" s="80">
        <f t="shared" ref="V3400:CG3400" si="4890">+V3384</f>
        <v>0</v>
      </c>
      <c r="W3400" s="80">
        <f t="shared" si="4890"/>
        <v>0</v>
      </c>
      <c r="X3400" s="80">
        <f t="shared" si="4890"/>
        <v>0</v>
      </c>
      <c r="Y3400" s="80">
        <f t="shared" si="4890"/>
        <v>0</v>
      </c>
      <c r="Z3400" s="80">
        <f t="shared" si="4890"/>
        <v>0</v>
      </c>
      <c r="AA3400" s="80">
        <f t="shared" si="4890"/>
        <v>0</v>
      </c>
      <c r="AB3400" s="80">
        <f t="shared" si="4890"/>
        <v>0</v>
      </c>
      <c r="AC3400" s="80">
        <f t="shared" si="4890"/>
        <v>0</v>
      </c>
      <c r="AD3400" s="80">
        <f t="shared" si="4890"/>
        <v>0</v>
      </c>
      <c r="AE3400" s="80">
        <f t="shared" si="4890"/>
        <v>0</v>
      </c>
      <c r="AF3400" s="80">
        <f t="shared" si="4890"/>
        <v>0</v>
      </c>
      <c r="AG3400" s="80">
        <f t="shared" si="4890"/>
        <v>0</v>
      </c>
      <c r="AH3400" s="80">
        <f t="shared" si="4890"/>
        <v>0</v>
      </c>
      <c r="AI3400" s="80">
        <f t="shared" si="4890"/>
        <v>0</v>
      </c>
      <c r="AJ3400" s="80">
        <f t="shared" si="4890"/>
        <v>0</v>
      </c>
      <c r="AK3400" s="80">
        <f t="shared" si="4890"/>
        <v>0</v>
      </c>
      <c r="AL3400" s="80">
        <f t="shared" si="4890"/>
        <v>0</v>
      </c>
      <c r="AM3400" s="80">
        <f t="shared" si="4890"/>
        <v>0</v>
      </c>
      <c r="AN3400" s="80">
        <f t="shared" si="4890"/>
        <v>0</v>
      </c>
      <c r="AO3400" s="80">
        <f t="shared" si="4890"/>
        <v>0</v>
      </c>
      <c r="AP3400" s="80">
        <f t="shared" si="4890"/>
        <v>0</v>
      </c>
      <c r="AQ3400" s="80">
        <f t="shared" si="4890"/>
        <v>0</v>
      </c>
      <c r="AR3400" s="80">
        <f t="shared" si="4890"/>
        <v>0</v>
      </c>
      <c r="AS3400" s="80">
        <f t="shared" si="4890"/>
        <v>0</v>
      </c>
      <c r="AT3400" s="80">
        <f t="shared" si="4890"/>
        <v>0</v>
      </c>
      <c r="AU3400" s="80">
        <f t="shared" si="4890"/>
        <v>0</v>
      </c>
      <c r="AV3400" s="80">
        <f t="shared" si="4890"/>
        <v>0</v>
      </c>
      <c r="AW3400" s="80">
        <f t="shared" si="4890"/>
        <v>0</v>
      </c>
      <c r="AX3400" s="80">
        <f t="shared" si="4890"/>
        <v>0</v>
      </c>
      <c r="AY3400" s="80">
        <f t="shared" si="4890"/>
        <v>0</v>
      </c>
      <c r="AZ3400" s="80">
        <f t="shared" si="4890"/>
        <v>0</v>
      </c>
      <c r="BA3400" s="80">
        <f t="shared" si="4890"/>
        <v>0</v>
      </c>
      <c r="BB3400" s="80">
        <f t="shared" si="4890"/>
        <v>0</v>
      </c>
      <c r="BC3400" s="80">
        <f t="shared" si="4890"/>
        <v>0</v>
      </c>
      <c r="BD3400" s="80">
        <f t="shared" si="4890"/>
        <v>0</v>
      </c>
      <c r="BE3400" s="80">
        <f t="shared" si="4890"/>
        <v>0</v>
      </c>
      <c r="BF3400" s="80">
        <f t="shared" si="4890"/>
        <v>0</v>
      </c>
      <c r="BG3400" s="80">
        <f t="shared" si="4890"/>
        <v>0</v>
      </c>
      <c r="BH3400" s="80">
        <f t="shared" si="4890"/>
        <v>0</v>
      </c>
      <c r="BI3400" s="80">
        <f t="shared" si="4890"/>
        <v>0</v>
      </c>
      <c r="BJ3400" s="80">
        <f t="shared" si="4890"/>
        <v>0</v>
      </c>
      <c r="BK3400" s="80">
        <f t="shared" si="4890"/>
        <v>0</v>
      </c>
      <c r="BL3400" s="80">
        <f t="shared" si="4890"/>
        <v>0</v>
      </c>
      <c r="BM3400" s="80">
        <f t="shared" si="4890"/>
        <v>0</v>
      </c>
      <c r="BN3400" s="80">
        <f t="shared" si="4890"/>
        <v>0</v>
      </c>
      <c r="BO3400" s="80">
        <f t="shared" si="4890"/>
        <v>0</v>
      </c>
      <c r="BP3400" s="80">
        <f t="shared" si="4890"/>
        <v>0</v>
      </c>
      <c r="BQ3400" s="80">
        <f t="shared" si="4890"/>
        <v>0</v>
      </c>
      <c r="BR3400" s="80">
        <f t="shared" si="4890"/>
        <v>0</v>
      </c>
      <c r="BS3400" s="80">
        <f t="shared" si="4890"/>
        <v>0</v>
      </c>
      <c r="BT3400" s="80">
        <f t="shared" si="4890"/>
        <v>0</v>
      </c>
      <c r="BU3400" s="80">
        <f t="shared" si="4890"/>
        <v>0</v>
      </c>
      <c r="BV3400" s="80">
        <f t="shared" si="4890"/>
        <v>0</v>
      </c>
      <c r="BW3400" s="80">
        <f t="shared" si="4890"/>
        <v>0</v>
      </c>
      <c r="BX3400" s="80">
        <f t="shared" si="4890"/>
        <v>0</v>
      </c>
      <c r="BY3400" s="80">
        <f t="shared" si="4890"/>
        <v>0</v>
      </c>
      <c r="BZ3400" s="80">
        <f t="shared" si="4890"/>
        <v>0</v>
      </c>
      <c r="CA3400" s="80">
        <f t="shared" si="4890"/>
        <v>0</v>
      </c>
      <c r="CB3400" s="80">
        <f t="shared" si="4890"/>
        <v>0</v>
      </c>
      <c r="CC3400" s="80">
        <f t="shared" si="4890"/>
        <v>0</v>
      </c>
      <c r="CD3400" s="80">
        <f t="shared" si="4890"/>
        <v>0</v>
      </c>
      <c r="CE3400" s="80">
        <f t="shared" si="4890"/>
        <v>0</v>
      </c>
      <c r="CF3400" s="80">
        <f t="shared" si="4890"/>
        <v>0</v>
      </c>
      <c r="CG3400" s="80">
        <f t="shared" si="4890"/>
        <v>0</v>
      </c>
      <c r="CH3400" s="80">
        <f t="shared" ref="CH3400:CL3400" si="4891">+CH3384</f>
        <v>0</v>
      </c>
      <c r="CI3400" s="80">
        <f t="shared" si="4891"/>
        <v>0</v>
      </c>
      <c r="CJ3400" s="80">
        <f t="shared" si="4891"/>
        <v>0</v>
      </c>
      <c r="CK3400" s="80">
        <f t="shared" si="4891"/>
        <v>0</v>
      </c>
      <c r="CL3400" s="80">
        <f t="shared" si="4891"/>
        <v>0</v>
      </c>
    </row>
    <row r="3401" spans="2:90" x14ac:dyDescent="0.4">
      <c r="B3401" s="132" t="str">
        <f t="shared" si="4880"/>
        <v>Secondary revenue driver</v>
      </c>
      <c r="D3401" t="s">
        <v>1025</v>
      </c>
      <c r="E3401" s="8" t="str">
        <f t="shared" si="4877"/>
        <v>3401 COVER-F</v>
      </c>
      <c r="G3401" t="s">
        <v>332</v>
      </c>
      <c r="H3401" s="12"/>
      <c r="I3401" s="60"/>
      <c r="J3401" s="60"/>
      <c r="K3401" s="60"/>
      <c r="L3401" s="60"/>
      <c r="M3401" s="60"/>
      <c r="N3401" s="60"/>
      <c r="O3401" s="60"/>
      <c r="P3401" s="60"/>
      <c r="R3401" s="15"/>
      <c r="S3401" s="80" t="str">
        <f t="shared" ref="S3401:CD3401" si="4892">+S3385</f>
        <v>S$14</v>
      </c>
      <c r="T3401" s="80" t="str">
        <f t="shared" si="4892"/>
        <v>T$14</v>
      </c>
      <c r="U3401" s="80" t="str">
        <f t="shared" si="4892"/>
        <v>U$14</v>
      </c>
      <c r="V3401" s="80" t="str">
        <f t="shared" si="4892"/>
        <v>V$14</v>
      </c>
      <c r="W3401" s="80" t="str">
        <f t="shared" si="4892"/>
        <v>W$14</v>
      </c>
      <c r="X3401" s="80" t="str">
        <f t="shared" si="4892"/>
        <v>X$14</v>
      </c>
      <c r="Y3401" s="80" t="str">
        <f t="shared" si="4892"/>
        <v>Y$14</v>
      </c>
      <c r="Z3401" s="80" t="str">
        <f t="shared" si="4892"/>
        <v>Z$14</v>
      </c>
      <c r="AA3401" s="80" t="str">
        <f t="shared" si="4892"/>
        <v>AA$14</v>
      </c>
      <c r="AB3401" s="80" t="str">
        <f t="shared" si="4892"/>
        <v>AB$14</v>
      </c>
      <c r="AC3401" s="80" t="str">
        <f t="shared" si="4892"/>
        <v>AC$14</v>
      </c>
      <c r="AD3401" s="80" t="str">
        <f t="shared" si="4892"/>
        <v>AD$14</v>
      </c>
      <c r="AE3401" s="80" t="str">
        <f t="shared" si="4892"/>
        <v>AE$14</v>
      </c>
      <c r="AF3401" s="80" t="str">
        <f t="shared" si="4892"/>
        <v>AF$14</v>
      </c>
      <c r="AG3401" s="80" t="str">
        <f t="shared" si="4892"/>
        <v>AG$14</v>
      </c>
      <c r="AH3401" s="80" t="str">
        <f t="shared" si="4892"/>
        <v>AH$14</v>
      </c>
      <c r="AI3401" s="80" t="str">
        <f t="shared" si="4892"/>
        <v>AI$14</v>
      </c>
      <c r="AJ3401" s="80" t="str">
        <f t="shared" si="4892"/>
        <v>AJ$14</v>
      </c>
      <c r="AK3401" s="80" t="str">
        <f t="shared" si="4892"/>
        <v>AK$14</v>
      </c>
      <c r="AL3401" s="80" t="str">
        <f t="shared" si="4892"/>
        <v>AL$14</v>
      </c>
      <c r="AM3401" s="80" t="str">
        <f t="shared" si="4892"/>
        <v>AM$14</v>
      </c>
      <c r="AN3401" s="80" t="str">
        <f t="shared" si="4892"/>
        <v>AN$14</v>
      </c>
      <c r="AO3401" s="80" t="str">
        <f t="shared" si="4892"/>
        <v>AO$14</v>
      </c>
      <c r="AP3401" s="80" t="str">
        <f t="shared" si="4892"/>
        <v>AP$14</v>
      </c>
      <c r="AQ3401" s="80" t="str">
        <f t="shared" si="4892"/>
        <v>AQ$14</v>
      </c>
      <c r="AR3401" s="80" t="str">
        <f t="shared" si="4892"/>
        <v>AR$14</v>
      </c>
      <c r="AS3401" s="80" t="str">
        <f t="shared" si="4892"/>
        <v>AS$14</v>
      </c>
      <c r="AT3401" s="80" t="str">
        <f t="shared" si="4892"/>
        <v>AT$14</v>
      </c>
      <c r="AU3401" s="80" t="str">
        <f t="shared" si="4892"/>
        <v>AU$14</v>
      </c>
      <c r="AV3401" s="80" t="str">
        <f t="shared" si="4892"/>
        <v>AV$14</v>
      </c>
      <c r="AW3401" s="80" t="str">
        <f t="shared" si="4892"/>
        <v>AW$14</v>
      </c>
      <c r="AX3401" s="80" t="str">
        <f t="shared" si="4892"/>
        <v>AX$14</v>
      </c>
      <c r="AY3401" s="80" t="str">
        <f t="shared" si="4892"/>
        <v>AY$14</v>
      </c>
      <c r="AZ3401" s="80" t="str">
        <f t="shared" si="4892"/>
        <v>AZ$14</v>
      </c>
      <c r="BA3401" s="80" t="str">
        <f t="shared" si="4892"/>
        <v>BA$14</v>
      </c>
      <c r="BB3401" s="80" t="str">
        <f t="shared" si="4892"/>
        <v>BB$14</v>
      </c>
      <c r="BC3401" s="80" t="str">
        <f t="shared" si="4892"/>
        <v>BC$14</v>
      </c>
      <c r="BD3401" s="80" t="str">
        <f t="shared" si="4892"/>
        <v>BD$14</v>
      </c>
      <c r="BE3401" s="80" t="str">
        <f t="shared" si="4892"/>
        <v>BE$14</v>
      </c>
      <c r="BF3401" s="80" t="str">
        <f t="shared" si="4892"/>
        <v>BF$14</v>
      </c>
      <c r="BG3401" s="80" t="str">
        <f t="shared" si="4892"/>
        <v>BG$14</v>
      </c>
      <c r="BH3401" s="80" t="str">
        <f t="shared" si="4892"/>
        <v>BH$14</v>
      </c>
      <c r="BI3401" s="80" t="str">
        <f t="shared" si="4892"/>
        <v>BI$14</v>
      </c>
      <c r="BJ3401" s="80" t="str">
        <f t="shared" si="4892"/>
        <v>BJ$14</v>
      </c>
      <c r="BK3401" s="80" t="str">
        <f t="shared" si="4892"/>
        <v>BK$14</v>
      </c>
      <c r="BL3401" s="80" t="str">
        <f t="shared" si="4892"/>
        <v>BL$14</v>
      </c>
      <c r="BM3401" s="80" t="str">
        <f t="shared" si="4892"/>
        <v>BM$14</v>
      </c>
      <c r="BN3401" s="80" t="str">
        <f t="shared" si="4892"/>
        <v>BN$14</v>
      </c>
      <c r="BO3401" s="80" t="str">
        <f t="shared" si="4892"/>
        <v>BO$14</v>
      </c>
      <c r="BP3401" s="80" t="str">
        <f t="shared" si="4892"/>
        <v>BP$14</v>
      </c>
      <c r="BQ3401" s="80" t="str">
        <f t="shared" si="4892"/>
        <v>BQ$14</v>
      </c>
      <c r="BR3401" s="80" t="str">
        <f t="shared" si="4892"/>
        <v>BR$14</v>
      </c>
      <c r="BS3401" s="80" t="str">
        <f t="shared" si="4892"/>
        <v>BS$14</v>
      </c>
      <c r="BT3401" s="80" t="str">
        <f t="shared" si="4892"/>
        <v>BT$14</v>
      </c>
      <c r="BU3401" s="80" t="str">
        <f t="shared" si="4892"/>
        <v>BU$14</v>
      </c>
      <c r="BV3401" s="80" t="str">
        <f t="shared" si="4892"/>
        <v>BV$14</v>
      </c>
      <c r="BW3401" s="80" t="str">
        <f t="shared" si="4892"/>
        <v>BW$14</v>
      </c>
      <c r="BX3401" s="80" t="str">
        <f t="shared" si="4892"/>
        <v>BX$14</v>
      </c>
      <c r="BY3401" s="80" t="str">
        <f t="shared" si="4892"/>
        <v>BY$14</v>
      </c>
      <c r="BZ3401" s="80" t="str">
        <f t="shared" si="4892"/>
        <v>BZ$14</v>
      </c>
      <c r="CA3401" s="80" t="str">
        <f t="shared" si="4892"/>
        <v>CA$14</v>
      </c>
      <c r="CB3401" s="80" t="str">
        <f t="shared" si="4892"/>
        <v>CB$14</v>
      </c>
      <c r="CC3401" s="80" t="str">
        <f t="shared" si="4892"/>
        <v>CC$14</v>
      </c>
      <c r="CD3401" s="80" t="str">
        <f t="shared" si="4892"/>
        <v>CD$14</v>
      </c>
      <c r="CE3401" s="80" t="str">
        <f t="shared" ref="CE3401:CL3401" si="4893">+CE3385</f>
        <v>CE$14</v>
      </c>
      <c r="CF3401" s="80" t="str">
        <f t="shared" si="4893"/>
        <v>CF$14</v>
      </c>
      <c r="CG3401" s="80" t="str">
        <f t="shared" si="4893"/>
        <v>CG$14</v>
      </c>
      <c r="CH3401" s="80" t="str">
        <f t="shared" si="4893"/>
        <v>CH$14</v>
      </c>
      <c r="CI3401" s="80" t="str">
        <f t="shared" si="4893"/>
        <v>CI$14</v>
      </c>
      <c r="CJ3401" s="80" t="str">
        <f t="shared" si="4893"/>
        <v>CJ$14</v>
      </c>
      <c r="CK3401" s="80" t="str">
        <f t="shared" si="4893"/>
        <v>CK$14</v>
      </c>
      <c r="CL3401" s="80" t="str">
        <f t="shared" si="4893"/>
        <v>CL$14</v>
      </c>
    </row>
    <row r="3402" spans="2:90" x14ac:dyDescent="0.4">
      <c r="B3402" s="132" t="str">
        <f t="shared" si="4880"/>
        <v>Secondary volume driver</v>
      </c>
      <c r="D3402" t="s">
        <v>1025</v>
      </c>
      <c r="E3402" s="8" t="str">
        <f t="shared" si="4877"/>
        <v>3402 COVER-F</v>
      </c>
      <c r="G3402" t="s">
        <v>332</v>
      </c>
      <c r="J3402" s="60"/>
      <c r="S3402" s="80" t="str">
        <f t="shared" ref="S3402:CD3402" si="4894">+S3386</f>
        <v>S$15</v>
      </c>
      <c r="T3402" s="80" t="str">
        <f t="shared" si="4894"/>
        <v>T$15</v>
      </c>
      <c r="U3402" s="80" t="str">
        <f t="shared" si="4894"/>
        <v>U$15</v>
      </c>
      <c r="V3402" s="80" t="str">
        <f t="shared" si="4894"/>
        <v>V$15</v>
      </c>
      <c r="W3402" s="80" t="str">
        <f t="shared" si="4894"/>
        <v>W$15</v>
      </c>
      <c r="X3402" s="80" t="str">
        <f t="shared" si="4894"/>
        <v>X$15</v>
      </c>
      <c r="Y3402" s="80" t="str">
        <f t="shared" si="4894"/>
        <v>Y$15</v>
      </c>
      <c r="Z3402" s="80" t="str">
        <f t="shared" si="4894"/>
        <v>Z$15</v>
      </c>
      <c r="AA3402" s="80" t="str">
        <f t="shared" si="4894"/>
        <v>AA$15</v>
      </c>
      <c r="AB3402" s="80" t="str">
        <f t="shared" si="4894"/>
        <v>AB$15</v>
      </c>
      <c r="AC3402" s="80" t="str">
        <f t="shared" si="4894"/>
        <v>AC$15</v>
      </c>
      <c r="AD3402" s="80" t="str">
        <f t="shared" si="4894"/>
        <v>AD$15</v>
      </c>
      <c r="AE3402" s="80" t="str">
        <f t="shared" si="4894"/>
        <v>AE$15</v>
      </c>
      <c r="AF3402" s="80" t="str">
        <f t="shared" si="4894"/>
        <v>AF$15</v>
      </c>
      <c r="AG3402" s="80" t="str">
        <f t="shared" si="4894"/>
        <v>AG$15</v>
      </c>
      <c r="AH3402" s="80" t="str">
        <f t="shared" si="4894"/>
        <v>AH$15</v>
      </c>
      <c r="AI3402" s="80" t="str">
        <f t="shared" si="4894"/>
        <v>AI$15</v>
      </c>
      <c r="AJ3402" s="80" t="str">
        <f t="shared" si="4894"/>
        <v>AJ$15</v>
      </c>
      <c r="AK3402" s="80" t="str">
        <f t="shared" si="4894"/>
        <v>AK$15</v>
      </c>
      <c r="AL3402" s="80" t="str">
        <f t="shared" si="4894"/>
        <v>AL$15</v>
      </c>
      <c r="AM3402" s="80" t="str">
        <f t="shared" si="4894"/>
        <v>AM$15</v>
      </c>
      <c r="AN3402" s="80" t="str">
        <f t="shared" si="4894"/>
        <v>AN$15</v>
      </c>
      <c r="AO3402" s="80" t="str">
        <f t="shared" si="4894"/>
        <v>AO$15</v>
      </c>
      <c r="AP3402" s="80" t="str">
        <f t="shared" si="4894"/>
        <v>AP$15</v>
      </c>
      <c r="AQ3402" s="80" t="str">
        <f t="shared" si="4894"/>
        <v>AQ$15</v>
      </c>
      <c r="AR3402" s="80" t="str">
        <f t="shared" si="4894"/>
        <v>AR$15</v>
      </c>
      <c r="AS3402" s="80" t="str">
        <f t="shared" si="4894"/>
        <v>AS$15</v>
      </c>
      <c r="AT3402" s="80" t="str">
        <f t="shared" si="4894"/>
        <v>AT$15</v>
      </c>
      <c r="AU3402" s="80" t="str">
        <f t="shared" si="4894"/>
        <v>AU$15</v>
      </c>
      <c r="AV3402" s="80" t="str">
        <f t="shared" si="4894"/>
        <v>AV$15</v>
      </c>
      <c r="AW3402" s="80" t="str">
        <f t="shared" si="4894"/>
        <v>AW$15</v>
      </c>
      <c r="AX3402" s="80" t="str">
        <f t="shared" si="4894"/>
        <v>AX$15</v>
      </c>
      <c r="AY3402" s="80" t="str">
        <f t="shared" si="4894"/>
        <v>AY$15</v>
      </c>
      <c r="AZ3402" s="80" t="str">
        <f t="shared" si="4894"/>
        <v>AZ$15</v>
      </c>
      <c r="BA3402" s="80" t="str">
        <f t="shared" si="4894"/>
        <v>BA$15</v>
      </c>
      <c r="BB3402" s="80" t="str">
        <f t="shared" si="4894"/>
        <v>BB$15</v>
      </c>
      <c r="BC3402" s="80" t="str">
        <f t="shared" si="4894"/>
        <v>BC$15</v>
      </c>
      <c r="BD3402" s="80" t="str">
        <f t="shared" si="4894"/>
        <v>BD$15</v>
      </c>
      <c r="BE3402" s="80" t="str">
        <f t="shared" si="4894"/>
        <v>BE$15</v>
      </c>
      <c r="BF3402" s="80" t="str">
        <f t="shared" si="4894"/>
        <v>BF$15</v>
      </c>
      <c r="BG3402" s="80" t="str">
        <f t="shared" si="4894"/>
        <v>BG$15</v>
      </c>
      <c r="BH3402" s="80" t="str">
        <f t="shared" si="4894"/>
        <v>BH$15</v>
      </c>
      <c r="BI3402" s="80" t="str">
        <f t="shared" si="4894"/>
        <v>BI$15</v>
      </c>
      <c r="BJ3402" s="80" t="str">
        <f t="shared" si="4894"/>
        <v>BJ$15</v>
      </c>
      <c r="BK3402" s="80" t="str">
        <f t="shared" si="4894"/>
        <v>BK$15</v>
      </c>
      <c r="BL3402" s="80" t="str">
        <f t="shared" si="4894"/>
        <v>BL$15</v>
      </c>
      <c r="BM3402" s="80" t="str">
        <f t="shared" si="4894"/>
        <v>BM$15</v>
      </c>
      <c r="BN3402" s="80" t="str">
        <f t="shared" si="4894"/>
        <v>BN$15</v>
      </c>
      <c r="BO3402" s="80" t="str">
        <f t="shared" si="4894"/>
        <v>BO$15</v>
      </c>
      <c r="BP3402" s="80" t="str">
        <f t="shared" si="4894"/>
        <v>BP$15</v>
      </c>
      <c r="BQ3402" s="80" t="str">
        <f t="shared" si="4894"/>
        <v>BQ$15</v>
      </c>
      <c r="BR3402" s="80" t="str">
        <f t="shared" si="4894"/>
        <v>BR$15</v>
      </c>
      <c r="BS3402" s="80" t="str">
        <f t="shared" si="4894"/>
        <v>BS$15</v>
      </c>
      <c r="BT3402" s="80" t="str">
        <f t="shared" si="4894"/>
        <v>BT$15</v>
      </c>
      <c r="BU3402" s="80" t="str">
        <f t="shared" si="4894"/>
        <v>BU$15</v>
      </c>
      <c r="BV3402" s="80" t="str">
        <f t="shared" si="4894"/>
        <v>BV$15</v>
      </c>
      <c r="BW3402" s="80" t="str">
        <f t="shared" si="4894"/>
        <v>BW$15</v>
      </c>
      <c r="BX3402" s="80" t="str">
        <f t="shared" si="4894"/>
        <v>BX$15</v>
      </c>
      <c r="BY3402" s="80" t="str">
        <f t="shared" si="4894"/>
        <v>BY$15</v>
      </c>
      <c r="BZ3402" s="80" t="str">
        <f t="shared" si="4894"/>
        <v>BZ$15</v>
      </c>
      <c r="CA3402" s="80" t="str">
        <f t="shared" si="4894"/>
        <v>CA$15</v>
      </c>
      <c r="CB3402" s="80" t="str">
        <f t="shared" si="4894"/>
        <v>CB$15</v>
      </c>
      <c r="CC3402" s="80" t="str">
        <f t="shared" si="4894"/>
        <v>CC$15</v>
      </c>
      <c r="CD3402" s="80" t="str">
        <f t="shared" si="4894"/>
        <v>CD$15</v>
      </c>
      <c r="CE3402" s="80" t="str">
        <f t="shared" ref="CE3402:CL3402" si="4895">+CE3386</f>
        <v>CE$15</v>
      </c>
      <c r="CF3402" s="80" t="str">
        <f t="shared" si="4895"/>
        <v>CF$15</v>
      </c>
      <c r="CG3402" s="80" t="str">
        <f t="shared" si="4895"/>
        <v>CG$15</v>
      </c>
      <c r="CH3402" s="80" t="str">
        <f t="shared" si="4895"/>
        <v>CH$15</v>
      </c>
      <c r="CI3402" s="80" t="str">
        <f t="shared" si="4895"/>
        <v>CI$15</v>
      </c>
      <c r="CJ3402" s="80" t="str">
        <f t="shared" si="4895"/>
        <v>CJ$15</v>
      </c>
      <c r="CK3402" s="80" t="str">
        <f t="shared" si="4895"/>
        <v>CK$15</v>
      </c>
      <c r="CL3402" s="80" t="str">
        <f t="shared" si="4895"/>
        <v>CL$15</v>
      </c>
    </row>
  </sheetData>
  <conditionalFormatting sqref="B1:XFD1">
    <cfRule type="cellIs" dxfId="10" priority="1" stopIfTrue="1" operator="notEqual">
      <formula>0.6545646468</formula>
    </cfRule>
  </conditionalFormatting>
  <dataValidations disablePrompts="1" count="3">
    <dataValidation type="whole" allowBlank="1" showInputMessage="1" showErrorMessage="1" sqref="K2941:P2941" xr:uid="{AAE38CD2-65C1-4A8C-B681-774339914BCA}">
      <formula1>0</formula1>
      <formula2>1</formula2>
    </dataValidation>
    <dataValidation type="list" allowBlank="1" showInputMessage="1" showErrorMessage="1" sqref="H276 H308" xr:uid="{BB8FD655-362D-40FB-A7DD-3B9CEE740122}">
      <formula1>B279:B280</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C1906:C2300 C510:C616 C1291:C1554 C673 C692:C854 C618:C656 C361:C398 C2709:C2785 C1031:C1193 C126:C170 C2:C4 C2526:C2534 C8:C28 C2536:C2558 C2303:C2400 C2426:C2524 C2629:C2690 C954:C1029 C856:C952 C1263:C1289 C350:C358 C272:C338 C218:C238 C187:C205 C1731:C1904 C2402:C2424 C1195:C1221 C2568:C2593 C2560:C2566 C2595:C2627 C1223:C1261 C420:C443 C400:C418 C1556:C1579 C678 C1581:C1729 C445:C456 C459:C507 C43:C124 C2787:C1048576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34">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852</v>
      </c>
      <c r="B2" s="12"/>
      <c r="D2" s="27" t="s">
        <v>603</v>
      </c>
      <c r="E2" s="335" t="e">
        <f ca="1">+'IS BS CF'!K38</f>
        <v>#REF!</v>
      </c>
      <c r="F2" s="335" t="e">
        <f ca="1">+'IS BS CF'!L38</f>
        <v>#REF!</v>
      </c>
      <c r="G2" s="335" t="e">
        <f ca="1">+'IS BS CF'!M38</f>
        <v>#REF!</v>
      </c>
      <c r="H2" s="335" t="e">
        <f ca="1">+'IS BS CF'!N38</f>
        <v>#REF!</v>
      </c>
      <c r="I2" s="335" t="e">
        <f ca="1">+'IS BS CF'!O38</f>
        <v>#REF!</v>
      </c>
      <c r="J2" s="27"/>
      <c r="K2" s="27"/>
      <c r="L2" s="27"/>
      <c r="M2" s="27"/>
      <c r="N2" s="27"/>
      <c r="O2" s="27"/>
      <c r="P2" s="27"/>
      <c r="Q2" s="27"/>
      <c r="R2" s="27"/>
      <c r="S2" s="27"/>
      <c r="T2" s="27"/>
      <c r="U2" s="27"/>
      <c r="W2" s="27" t="s">
        <v>853</v>
      </c>
    </row>
    <row r="3" spans="1:28" x14ac:dyDescent="0.4">
      <c r="A3" t="s">
        <v>854</v>
      </c>
      <c r="B3" s="336">
        <v>1</v>
      </c>
      <c r="D3" t="s">
        <v>855</v>
      </c>
      <c r="E3" s="337">
        <f ca="1">+IFERROR('IS BS CF'!K86,0)+IFERROR('IS BS CF'!K89,0)</f>
        <v>0</v>
      </c>
      <c r="F3" s="337">
        <f ca="1">+IFERROR('IS BS CF'!L86,0)+IFERROR('IS BS CF'!L89,0)</f>
        <v>0</v>
      </c>
      <c r="G3" s="337">
        <f ca="1">+IFERROR('IS BS CF'!M86,0)+IFERROR('IS BS CF'!M89,0)</f>
        <v>0</v>
      </c>
      <c r="H3" s="337">
        <f ca="1">+IFERROR('IS BS CF'!N86,0)+IFERROR('IS BS CF'!N89,0)</f>
        <v>0</v>
      </c>
      <c r="I3" s="337">
        <f ca="1">+IFERROR('IS BS CF'!O86,0)+IFERROR('IS BS CF'!O89,0)</f>
        <v>0</v>
      </c>
      <c r="J3" s="338"/>
      <c r="K3" s="338"/>
      <c r="L3" s="338"/>
      <c r="M3" s="338"/>
      <c r="N3" s="338"/>
      <c r="O3" s="338"/>
      <c r="P3" s="338"/>
      <c r="Q3" s="338"/>
      <c r="R3" s="338"/>
      <c r="S3" s="338"/>
      <c r="T3" s="338"/>
      <c r="U3" s="338"/>
    </row>
    <row r="4" spans="1:28" x14ac:dyDescent="0.4">
      <c r="A4" t="s">
        <v>856</v>
      </c>
      <c r="B4" s="339">
        <v>2028</v>
      </c>
      <c r="D4" t="s">
        <v>857</v>
      </c>
      <c r="E4" s="340">
        <f>+MAX(0,IF($B$4=E$1,E2*$B$5,0))</f>
        <v>0</v>
      </c>
      <c r="F4" s="340">
        <f t="shared" ref="F4:H4" si="1">+MAX(0,IF($B$4=F$1,F2*$B$5,0))</f>
        <v>0</v>
      </c>
      <c r="G4" s="340">
        <f t="shared" si="1"/>
        <v>0</v>
      </c>
      <c r="H4" s="340">
        <f t="shared" si="1"/>
        <v>0</v>
      </c>
      <c r="I4" s="340">
        <f>+IF(YEAR($B$4)=I$1,I2*$B$5,0)</f>
        <v>0</v>
      </c>
      <c r="J4" s="341"/>
      <c r="K4" s="341"/>
      <c r="L4" s="341"/>
      <c r="M4" s="341"/>
      <c r="N4" s="341"/>
      <c r="O4" s="341"/>
      <c r="P4" s="341"/>
      <c r="Q4" s="341"/>
      <c r="R4" s="341"/>
      <c r="S4" s="341"/>
      <c r="T4" s="341"/>
      <c r="U4" s="341"/>
      <c r="W4" s="31" t="s">
        <v>858</v>
      </c>
      <c r="X4" s="342"/>
    </row>
    <row r="5" spans="1:28" ht="14.9" customHeight="1" x14ac:dyDescent="0.4">
      <c r="A5" t="s">
        <v>859</v>
      </c>
      <c r="B5" s="343">
        <v>10</v>
      </c>
      <c r="D5" s="27" t="s">
        <v>860</v>
      </c>
      <c r="E5" s="338">
        <f ca="1">SUM(E3:E4)</f>
        <v>0</v>
      </c>
      <c r="F5" s="338">
        <f t="shared" ref="F5:I5" ca="1" si="2">SUM(F3:F4)</f>
        <v>0</v>
      </c>
      <c r="G5" s="338">
        <f t="shared" ca="1" si="2"/>
        <v>0</v>
      </c>
      <c r="H5" s="338">
        <f t="shared" ca="1" si="2"/>
        <v>0</v>
      </c>
      <c r="I5" s="338">
        <f t="shared" ca="1" si="2"/>
        <v>0</v>
      </c>
      <c r="J5" s="338"/>
      <c r="K5" s="338"/>
      <c r="L5" s="338"/>
      <c r="M5" s="338"/>
      <c r="N5" s="338"/>
      <c r="O5" s="338"/>
      <c r="P5" s="338"/>
      <c r="Q5" s="338"/>
      <c r="R5" s="338"/>
      <c r="S5" s="338"/>
      <c r="T5" s="338"/>
      <c r="U5" s="338"/>
      <c r="X5" s="342"/>
      <c r="Y5" s="344" t="s">
        <v>856</v>
      </c>
      <c r="Z5" s="345"/>
      <c r="AA5" s="345"/>
      <c r="AB5" s="345"/>
    </row>
    <row r="6" spans="1:28" x14ac:dyDescent="0.4">
      <c r="D6" t="s">
        <v>861</v>
      </c>
      <c r="E6" s="346">
        <v>0.5</v>
      </c>
      <c r="F6" s="347">
        <f t="shared" ref="F6:I6" si="3">++IF($B$4&gt;=F$1,E6+1,0)</f>
        <v>1.5</v>
      </c>
      <c r="G6" s="347">
        <f t="shared" si="3"/>
        <v>2.5</v>
      </c>
      <c r="H6" s="347">
        <f t="shared" si="3"/>
        <v>3.5</v>
      </c>
      <c r="I6" s="347">
        <f t="shared" si="3"/>
        <v>4.5</v>
      </c>
      <c r="J6" s="348"/>
      <c r="K6" s="348"/>
      <c r="L6" s="348"/>
      <c r="M6" s="348"/>
      <c r="N6" s="348"/>
      <c r="O6" s="348"/>
      <c r="P6" s="348"/>
      <c r="Q6" s="348"/>
      <c r="R6" s="348"/>
      <c r="S6" s="348"/>
      <c r="T6" s="348"/>
      <c r="U6" s="348"/>
      <c r="X6" s="349">
        <f ca="1">B12</f>
        <v>-170000000</v>
      </c>
      <c r="Y6" s="220">
        <v>2021</v>
      </c>
      <c r="Z6" s="220">
        <v>2022</v>
      </c>
      <c r="AA6" s="311">
        <v>2023</v>
      </c>
    </row>
    <row r="7" spans="1:28" x14ac:dyDescent="0.4">
      <c r="A7" s="27" t="s">
        <v>862</v>
      </c>
      <c r="B7" s="338">
        <f ca="1">+SUM(E7:I7)</f>
        <v>0</v>
      </c>
      <c r="D7" s="27" t="s">
        <v>863</v>
      </c>
      <c r="E7" s="338">
        <f ca="1">+E5/(1+$B$3)^E6*(E1&lt;=$B$4)</f>
        <v>0</v>
      </c>
      <c r="F7" s="338">
        <f t="shared" ref="F7:I7" ca="1" si="4">+F5/(1+$B$3)^F6*(F1&lt;=$B$4)</f>
        <v>0</v>
      </c>
      <c r="G7" s="338">
        <f t="shared" ca="1" si="4"/>
        <v>0</v>
      </c>
      <c r="H7" s="338">
        <f t="shared" ca="1" si="4"/>
        <v>0</v>
      </c>
      <c r="I7" s="338">
        <f t="shared" ca="1" si="4"/>
        <v>0</v>
      </c>
      <c r="J7" s="338"/>
      <c r="K7" s="350"/>
      <c r="L7" s="350"/>
      <c r="M7" s="338"/>
      <c r="N7" s="338"/>
      <c r="O7" s="338"/>
      <c r="P7" s="338"/>
      <c r="Q7" s="338"/>
      <c r="R7" s="338"/>
      <c r="S7" s="338"/>
      <c r="T7" s="338"/>
      <c r="U7" s="338"/>
      <c r="W7" s="477" t="s">
        <v>859</v>
      </c>
      <c r="X7" s="352">
        <f>+X8-1</f>
        <v>9</v>
      </c>
      <c r="Y7" s="353"/>
      <c r="Z7" s="21"/>
      <c r="AA7" s="259"/>
    </row>
    <row r="8" spans="1:28" x14ac:dyDescent="0.4">
      <c r="A8" t="s">
        <v>864</v>
      </c>
      <c r="B8" s="354">
        <f>+'IS BS CF'!R56</f>
        <v>0</v>
      </c>
      <c r="L8" s="64"/>
      <c r="W8" s="477"/>
      <c r="X8" s="355">
        <v>10</v>
      </c>
      <c r="Y8" s="356"/>
      <c r="Z8" s="259"/>
      <c r="AA8" s="259"/>
    </row>
    <row r="9" spans="1:28" x14ac:dyDescent="0.4">
      <c r="A9" t="s">
        <v>865</v>
      </c>
      <c r="B9" s="354"/>
      <c r="D9" s="12"/>
      <c r="W9" s="477"/>
      <c r="X9" s="357">
        <f>+X8+1</f>
        <v>11</v>
      </c>
      <c r="Y9" s="358"/>
      <c r="Z9" s="21"/>
      <c r="AA9" s="259"/>
    </row>
    <row r="10" spans="1:28" x14ac:dyDescent="0.4">
      <c r="A10" t="s">
        <v>866</v>
      </c>
      <c r="B10" s="354"/>
      <c r="D10" s="12"/>
      <c r="W10" s="351"/>
      <c r="X10" s="357"/>
      <c r="Y10" s="248"/>
      <c r="Z10" s="21"/>
      <c r="AA10" s="259"/>
    </row>
    <row r="11" spans="1:28" x14ac:dyDescent="0.4">
      <c r="A11" t="s">
        <v>867</v>
      </c>
      <c r="B11" s="359">
        <f ca="1">-SUM('IS BS CF'!K92:P92)</f>
        <v>-170000000</v>
      </c>
      <c r="D11" s="12"/>
      <c r="W11" s="351"/>
      <c r="X11" s="357"/>
      <c r="Y11" s="248"/>
      <c r="Z11" s="21"/>
      <c r="AA11" s="259"/>
    </row>
    <row r="12" spans="1:28" x14ac:dyDescent="0.4">
      <c r="A12" s="27" t="s">
        <v>868</v>
      </c>
      <c r="B12" s="28">
        <f ca="1">SUM(B7:B11)</f>
        <v>-170000000</v>
      </c>
      <c r="E12" s="53"/>
      <c r="F12" s="53"/>
      <c r="G12" s="53"/>
      <c r="H12" s="53"/>
      <c r="W12" s="351"/>
      <c r="X12" s="357"/>
      <c r="Y12" s="341"/>
      <c r="Z12" s="360"/>
      <c r="AA12" s="341"/>
    </row>
    <row r="13" spans="1:28" ht="14.9" customHeight="1" x14ac:dyDescent="0.4">
      <c r="E13" s="53"/>
      <c r="F13" s="53"/>
      <c r="G13" s="53"/>
      <c r="H13" s="53"/>
      <c r="W13" s="351"/>
    </row>
    <row r="14" spans="1:28" ht="14.9" customHeight="1" x14ac:dyDescent="0.4">
      <c r="W14" s="31"/>
      <c r="X14" s="342"/>
      <c r="Y14" s="345"/>
      <c r="Z14" s="345"/>
      <c r="AA14" s="345"/>
    </row>
    <row r="15" spans="1:28" x14ac:dyDescent="0.4">
      <c r="W15" s="477"/>
      <c r="X15" s="352"/>
      <c r="Y15" s="361"/>
      <c r="Z15" s="361"/>
      <c r="AA15" s="362"/>
    </row>
    <row r="16" spans="1:28" x14ac:dyDescent="0.4">
      <c r="W16" s="477"/>
      <c r="X16" s="355"/>
      <c r="Y16" s="362"/>
      <c r="Z16" s="362"/>
      <c r="AA16" s="362"/>
    </row>
    <row r="17" spans="23:27" x14ac:dyDescent="0.4">
      <c r="W17" s="477"/>
      <c r="X17" s="352"/>
      <c r="Y17" s="361"/>
      <c r="Z17" s="361"/>
      <c r="AA17" s="362"/>
    </row>
    <row r="18" spans="23:27" x14ac:dyDescent="0.4">
      <c r="X18" s="342"/>
    </row>
    <row r="19" spans="23:27" x14ac:dyDescent="0.4">
      <c r="W19" s="31"/>
      <c r="X19" s="342"/>
      <c r="Y19" s="345"/>
      <c r="Z19" s="345"/>
      <c r="AA19" s="345"/>
    </row>
    <row r="20" spans="23:27" x14ac:dyDescent="0.4">
      <c r="W20" s="351"/>
      <c r="X20" s="349"/>
      <c r="AA20" s="27"/>
    </row>
    <row r="21" spans="23:27" x14ac:dyDescent="0.4">
      <c r="W21" s="477"/>
      <c r="X21" s="352"/>
      <c r="Y21" s="361"/>
      <c r="Z21" s="361"/>
      <c r="AA21" s="362"/>
    </row>
    <row r="22" spans="23:27" x14ac:dyDescent="0.4">
      <c r="W22" s="477"/>
      <c r="X22" s="355"/>
      <c r="Y22" s="362"/>
      <c r="Z22" s="362"/>
      <c r="AA22" s="362"/>
    </row>
    <row r="23" spans="23:27" x14ac:dyDescent="0.4">
      <c r="W23" s="477"/>
      <c r="X23" s="352"/>
      <c r="Y23" s="361"/>
      <c r="Z23" s="361"/>
      <c r="AA23" s="362"/>
    </row>
  </sheetData>
  <mergeCells count="3">
    <mergeCell ref="W7:W9"/>
    <mergeCell ref="W15:W17"/>
    <mergeCell ref="W21:W23"/>
  </mergeCells>
  <conditionalFormatting sqref="X6">
    <cfRule type="cellIs" dxfId="9" priority="2" stopIfTrue="1" operator="notEqual">
      <formula>0.6545646468</formula>
    </cfRule>
  </conditionalFormatting>
  <conditionalFormatting sqref="X20">
    <cfRule type="cellIs" dxfId="8"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869</v>
      </c>
    </row>
    <row r="2" spans="1:5" ht="16.3" x14ac:dyDescent="0.4">
      <c r="A2" t="s">
        <v>870</v>
      </c>
      <c r="C2" s="363">
        <v>3.0300000000000001E-2</v>
      </c>
      <c r="D2" s="329" t="s">
        <v>871</v>
      </c>
    </row>
    <row r="3" spans="1:5" ht="16.3" x14ac:dyDescent="0.4">
      <c r="A3" t="s">
        <v>872</v>
      </c>
      <c r="C3" s="363">
        <v>0.05</v>
      </c>
      <c r="D3" t="s">
        <v>873</v>
      </c>
      <c r="E3" t="s">
        <v>874</v>
      </c>
    </row>
    <row r="4" spans="1:5" ht="16.3" x14ac:dyDescent="0.4">
      <c r="A4" t="s">
        <v>875</v>
      </c>
      <c r="C4" s="363">
        <v>5.5899999999999998E-2</v>
      </c>
      <c r="D4" t="s">
        <v>876</v>
      </c>
      <c r="E4" t="s">
        <v>877</v>
      </c>
    </row>
    <row r="5" spans="1:5" ht="16.3" x14ac:dyDescent="0.4">
      <c r="A5" t="s">
        <v>878</v>
      </c>
      <c r="C5" s="364">
        <v>1.1599999999999999E-2</v>
      </c>
      <c r="D5" t="s">
        <v>879</v>
      </c>
      <c r="E5" t="s">
        <v>880</v>
      </c>
    </row>
    <row r="6" spans="1:5" x14ac:dyDescent="0.4">
      <c r="A6" s="27" t="s">
        <v>881</v>
      </c>
      <c r="C6" s="365">
        <f>SUM(C2:C5)</f>
        <v>0.14780000000000001</v>
      </c>
    </row>
    <row r="8" spans="1:5" x14ac:dyDescent="0.4">
      <c r="A8" s="12" t="s">
        <v>882</v>
      </c>
    </row>
    <row r="9" spans="1:5" x14ac:dyDescent="0.4">
      <c r="A9" t="s">
        <v>883</v>
      </c>
      <c r="C9" s="366"/>
    </row>
    <row r="10" spans="1:5" x14ac:dyDescent="0.4">
      <c r="A10" t="s">
        <v>884</v>
      </c>
      <c r="C10" s="367"/>
    </row>
    <row r="11" spans="1:5" x14ac:dyDescent="0.4">
      <c r="A11" s="27" t="s">
        <v>885</v>
      </c>
      <c r="B11" s="27"/>
      <c r="C11" s="368">
        <f>C9*(1-C10)</f>
        <v>0</v>
      </c>
    </row>
    <row r="13" spans="1:5" x14ac:dyDescent="0.4">
      <c r="A13" s="31" t="s">
        <v>886</v>
      </c>
    </row>
    <row r="14" spans="1:5" x14ac:dyDescent="0.4">
      <c r="A14" t="s">
        <v>887</v>
      </c>
      <c r="C14" s="59">
        <f>1-C15</f>
        <v>0.97499999999999998</v>
      </c>
    </row>
    <row r="15" spans="1:5" x14ac:dyDescent="0.4">
      <c r="A15" t="s">
        <v>888</v>
      </c>
      <c r="C15" s="369">
        <v>2.5000000000000001E-2</v>
      </c>
    </row>
    <row r="16" spans="1:5" x14ac:dyDescent="0.4">
      <c r="A16" s="27" t="s">
        <v>854</v>
      </c>
      <c r="C16" s="259">
        <f>C14*C6+C15*C11</f>
        <v>0.14410500000000001</v>
      </c>
    </row>
    <row r="18" spans="1:5" x14ac:dyDescent="0.4">
      <c r="A18" s="27" t="s">
        <v>889</v>
      </c>
      <c r="C18" s="370">
        <v>0.26650000000000001</v>
      </c>
      <c r="D18" t="s">
        <v>890</v>
      </c>
      <c r="E18" t="s">
        <v>891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42" customWidth="1"/>
    <col min="2" max="3" width="16" style="342" customWidth="1" outlineLevel="1"/>
    <col min="4" max="5" width="16.15234375" style="342" customWidth="1" outlineLevel="1"/>
    <col min="6" max="6" width="15.4609375" style="342" customWidth="1" outlineLevel="1"/>
    <col min="7" max="7" width="17.4609375" style="342" customWidth="1"/>
    <col min="8" max="8" width="21.53515625" style="342" bestFit="1" customWidth="1"/>
    <col min="9" max="12" width="15.53515625" style="342" bestFit="1" customWidth="1"/>
    <col min="13" max="16384" width="9.15234375" style="342"/>
  </cols>
  <sheetData>
    <row r="1" spans="1:17" x14ac:dyDescent="0.4">
      <c r="B1" s="342" t="s">
        <v>339</v>
      </c>
      <c r="H1" s="371" t="s">
        <v>892</v>
      </c>
      <c r="I1" s="372"/>
      <c r="J1" s="372"/>
      <c r="K1" s="373"/>
      <c r="L1" s="373"/>
    </row>
    <row r="2" spans="1:17" ht="26.25" customHeight="1" x14ac:dyDescent="0.4">
      <c r="A2" s="374" t="s">
        <v>893</v>
      </c>
      <c r="B2" s="375" t="s">
        <v>894</v>
      </c>
      <c r="C2" s="375"/>
      <c r="D2" s="375"/>
      <c r="E2" s="374" t="s">
        <v>895</v>
      </c>
      <c r="F2" s="374" t="s">
        <v>896</v>
      </c>
      <c r="G2" s="376" t="s">
        <v>897</v>
      </c>
      <c r="H2" s="377" t="s">
        <v>898</v>
      </c>
      <c r="I2" s="377" t="s">
        <v>899</v>
      </c>
      <c r="J2" s="377" t="s">
        <v>900</v>
      </c>
      <c r="K2" s="377" t="s">
        <v>901</v>
      </c>
      <c r="L2" s="378" t="s">
        <v>902</v>
      </c>
    </row>
    <row r="3" spans="1:17" x14ac:dyDescent="0.4">
      <c r="A3" s="342" t="s">
        <v>903</v>
      </c>
      <c r="B3" s="379" t="s">
        <v>904</v>
      </c>
      <c r="C3" s="379"/>
      <c r="D3" s="379"/>
      <c r="E3" s="380">
        <v>1730</v>
      </c>
      <c r="F3" s="380">
        <v>5401</v>
      </c>
      <c r="G3" s="381">
        <v>-1.0547173881949257E-2</v>
      </c>
      <c r="H3" s="382">
        <v>0.98021778584392016</v>
      </c>
      <c r="I3" s="382">
        <v>10.057728119180632</v>
      </c>
      <c r="J3" s="383" t="s">
        <v>905</v>
      </c>
      <c r="K3" s="382">
        <v>8.2307692307692299</v>
      </c>
      <c r="L3" s="383" t="s">
        <v>905</v>
      </c>
    </row>
    <row r="4" spans="1:17" x14ac:dyDescent="0.4">
      <c r="A4" s="342" t="s">
        <v>906</v>
      </c>
      <c r="B4" s="342" t="s">
        <v>907</v>
      </c>
      <c r="E4" s="380">
        <v>21645</v>
      </c>
      <c r="F4" s="380">
        <v>24565</v>
      </c>
      <c r="G4" s="381">
        <v>0.12994715946593449</v>
      </c>
      <c r="H4" s="382">
        <v>1.021838602329451</v>
      </c>
      <c r="I4" s="382">
        <v>14.978658536585366</v>
      </c>
      <c r="J4" s="382">
        <v>20.184952978056426</v>
      </c>
      <c r="K4" s="382">
        <v>15.859605911330052</v>
      </c>
      <c r="L4" s="382">
        <v>1.2204657628924649</v>
      </c>
    </row>
    <row r="5" spans="1:17" x14ac:dyDescent="0.4">
      <c r="A5" s="342" t="s">
        <v>908</v>
      </c>
      <c r="B5" s="342" t="s">
        <v>909</v>
      </c>
      <c r="E5" s="384">
        <v>48</v>
      </c>
      <c r="F5" s="384">
        <v>41.915599999999998</v>
      </c>
      <c r="G5" s="381">
        <v>0.22543198207865922</v>
      </c>
      <c r="H5" s="382">
        <v>3.6995233892321271</v>
      </c>
      <c r="I5" s="382">
        <v>8.8992781316348193</v>
      </c>
      <c r="J5" s="382">
        <v>15.371900826446282</v>
      </c>
      <c r="K5" s="383" t="s">
        <v>905</v>
      </c>
      <c r="L5" s="383" t="s">
        <v>905</v>
      </c>
    </row>
    <row r="6" spans="1:17" x14ac:dyDescent="0.4">
      <c r="A6" s="342" t="s">
        <v>910</v>
      </c>
      <c r="B6" s="342" t="s">
        <v>911</v>
      </c>
      <c r="E6" s="380">
        <v>5980</v>
      </c>
      <c r="F6" s="380">
        <v>5838.0599999999995</v>
      </c>
      <c r="G6" s="381">
        <v>0.23633411303023744</v>
      </c>
      <c r="H6" s="382">
        <v>19.141807928128788</v>
      </c>
      <c r="I6" s="382">
        <v>274.21606387975572</v>
      </c>
      <c r="J6" s="382">
        <v>38.140043763676147</v>
      </c>
      <c r="K6" s="382">
        <v>38.476821192052981</v>
      </c>
      <c r="L6" s="382">
        <v>1.6280688682099025</v>
      </c>
    </row>
    <row r="7" spans="1:17" x14ac:dyDescent="0.4">
      <c r="A7" s="342" t="s">
        <v>912</v>
      </c>
      <c r="B7" s="342" t="s">
        <v>913</v>
      </c>
      <c r="E7" s="380">
        <v>3619</v>
      </c>
      <c r="F7" s="380">
        <v>4859.8099999999995</v>
      </c>
      <c r="G7" s="381">
        <v>8.098119788577729E-2</v>
      </c>
      <c r="H7" s="382">
        <v>1.7356464285714284</v>
      </c>
      <c r="I7" s="382">
        <v>16.504703684836134</v>
      </c>
      <c r="J7" s="382">
        <v>57.455696202531641</v>
      </c>
      <c r="K7" s="382">
        <v>24.469002695417789</v>
      </c>
      <c r="L7" s="382">
        <v>3.0215659108835276</v>
      </c>
    </row>
    <row r="8" spans="1:17" hidden="1" x14ac:dyDescent="0.4">
      <c r="E8" s="380">
        <f>+E5*1.38</f>
        <v>66.239999999999995</v>
      </c>
      <c r="F8" s="380">
        <f>+F5*1.38</f>
        <v>57.843527999999992</v>
      </c>
      <c r="G8" s="381"/>
      <c r="H8" s="382"/>
      <c r="I8" s="382"/>
      <c r="J8" s="382"/>
      <c r="K8" s="382"/>
      <c r="L8" s="382"/>
    </row>
    <row r="9" spans="1:17" x14ac:dyDescent="0.4">
      <c r="A9" s="385"/>
      <c r="B9" s="385"/>
      <c r="C9" s="385"/>
      <c r="D9" s="385"/>
      <c r="E9" s="385"/>
      <c r="F9" s="385"/>
      <c r="G9" s="385"/>
      <c r="H9" s="386"/>
      <c r="I9" s="386"/>
      <c r="J9" s="386"/>
      <c r="K9" s="386"/>
      <c r="L9" s="386"/>
    </row>
    <row r="10" spans="1:17" x14ac:dyDescent="0.4">
      <c r="A10" s="387" t="s">
        <v>914</v>
      </c>
      <c r="B10" s="385"/>
      <c r="C10" s="385"/>
      <c r="D10" s="385"/>
      <c r="E10" s="388">
        <f>MEDIAN(E3:E4,E6:E8)</f>
        <v>3619</v>
      </c>
      <c r="F10" s="388">
        <f>MEDIAN(F3:F4,F6:F8)</f>
        <v>5401</v>
      </c>
      <c r="G10" s="389">
        <f t="shared" ref="G10" si="0">MEDIAN(G3:G4,G6:G8)</f>
        <v>0.10546417867585589</v>
      </c>
      <c r="H10" s="390">
        <f>MEDIAN(H3:H7)</f>
        <v>1.7356464285714284</v>
      </c>
      <c r="I10" s="390">
        <f t="shared" ref="I10:L10" si="1">MEDIAN(I3:I7)</f>
        <v>14.978658536585366</v>
      </c>
      <c r="J10" s="390">
        <f t="shared" si="1"/>
        <v>29.162498370866288</v>
      </c>
      <c r="K10" s="390">
        <f t="shared" si="1"/>
        <v>20.164304303373921</v>
      </c>
      <c r="L10" s="390">
        <f t="shared" si="1"/>
        <v>1.6280688682099025</v>
      </c>
      <c r="M10" s="391" t="s">
        <v>915</v>
      </c>
      <c r="N10" s="391"/>
      <c r="O10" s="391"/>
      <c r="P10" s="391"/>
      <c r="Q10" s="391"/>
    </row>
    <row r="11" spans="1:17" x14ac:dyDescent="0.4">
      <c r="H11" s="373"/>
      <c r="I11" s="373"/>
      <c r="J11" s="373"/>
      <c r="K11" s="373"/>
      <c r="L11" s="373"/>
    </row>
    <row r="12" spans="1:17" ht="29.15" x14ac:dyDescent="0.4">
      <c r="A12" s="392" t="s">
        <v>916</v>
      </c>
      <c r="B12" s="387" t="s">
        <v>861</v>
      </c>
      <c r="C12" s="374" t="s">
        <v>917</v>
      </c>
      <c r="D12" s="374" t="s">
        <v>918</v>
      </c>
      <c r="E12" s="374" t="s">
        <v>919</v>
      </c>
      <c r="F12" s="374" t="s">
        <v>920</v>
      </c>
      <c r="G12" s="376" t="s">
        <v>921</v>
      </c>
      <c r="H12" s="393" t="s">
        <v>922</v>
      </c>
      <c r="I12" s="394"/>
      <c r="J12" s="394"/>
      <c r="K12" s="394"/>
      <c r="L12" s="394"/>
    </row>
    <row r="13" spans="1:17" hidden="1" x14ac:dyDescent="0.4">
      <c r="A13" s="395">
        <v>2019</v>
      </c>
      <c r="B13" s="396">
        <v>1.2774483662872269</v>
      </c>
      <c r="C13" s="397"/>
      <c r="D13" s="397"/>
      <c r="E13" s="397"/>
      <c r="F13" s="397"/>
      <c r="G13" s="398"/>
      <c r="H13" s="372"/>
      <c r="I13" s="399"/>
      <c r="J13" s="399"/>
      <c r="K13" s="399"/>
      <c r="L13" s="399"/>
    </row>
    <row r="14" spans="1:17" x14ac:dyDescent="0.4">
      <c r="A14" s="395">
        <v>2020</v>
      </c>
      <c r="B14" s="396">
        <v>1.1302426139051858</v>
      </c>
      <c r="C14" s="400">
        <v>1.8321673080166838</v>
      </c>
      <c r="D14" s="400">
        <v>8.2016478474721115</v>
      </c>
      <c r="E14" s="400">
        <v>1.9700168028406702</v>
      </c>
      <c r="F14" s="400">
        <v>1.7558110252216226</v>
      </c>
      <c r="G14" s="381">
        <v>0.27027299224326257</v>
      </c>
      <c r="H14" s="401">
        <f>H$10*D14+C14*B14</f>
        <v>16.305954362189915</v>
      </c>
      <c r="I14" s="401">
        <f>I$10*E14+C14*B14</f>
        <v>31.579002568410417</v>
      </c>
      <c r="J14" s="401">
        <f>J$10*$F14*B14</f>
        <v>57.872757626361235</v>
      </c>
      <c r="K14" s="401">
        <f>K$10*$F14*B13</f>
        <v>45.227686153044864</v>
      </c>
      <c r="L14" s="401">
        <f>+$L$10*$G$14*100*F14*B14</f>
        <v>87.322240658790989</v>
      </c>
    </row>
    <row r="15" spans="1:17" x14ac:dyDescent="0.4">
      <c r="A15" s="395">
        <v>2021</v>
      </c>
      <c r="B15" s="396">
        <v>1</v>
      </c>
      <c r="C15" s="400">
        <v>4.0274770903179462</v>
      </c>
      <c r="D15" s="400">
        <v>10.418331752533913</v>
      </c>
      <c r="E15" s="400">
        <v>2.4988692311451586</v>
      </c>
      <c r="F15" s="400">
        <v>2.4220913447023009</v>
      </c>
      <c r="G15" s="381">
        <v>0.23559849328806162</v>
      </c>
      <c r="H15" s="401">
        <f>H$10*D15+C15*B15</f>
        <v>22.110017388275743</v>
      </c>
      <c r="I15" s="401">
        <f>I$10*E15+C15*B15</f>
        <v>41.457186031220886</v>
      </c>
      <c r="J15" s="401">
        <f>J$10*$F15*B15</f>
        <v>70.634234893970188</v>
      </c>
      <c r="K15" s="401">
        <f>K$10*$F15*B14</f>
        <v>55.200808436848575</v>
      </c>
      <c r="L15" s="401">
        <f>+$L$10*$G$14*100*F15*B15</f>
        <v>106.57760077690371</v>
      </c>
    </row>
    <row r="16" spans="1:17" x14ac:dyDescent="0.4">
      <c r="A16" s="395">
        <v>2022</v>
      </c>
      <c r="B16" s="396">
        <v>0.88476579072242301</v>
      </c>
      <c r="C16" s="400">
        <v>6.9320943326549624</v>
      </c>
      <c r="D16" s="400">
        <v>12.872875016006073</v>
      </c>
      <c r="E16" s="400">
        <v>3.0772683745727409</v>
      </c>
      <c r="F16" s="400">
        <v>3.0065590139175504</v>
      </c>
      <c r="G16" s="381">
        <v>0.24941761571640894</v>
      </c>
      <c r="H16" s="401">
        <f>H$10*D16+C16*B16</f>
        <v>28.476039470571205</v>
      </c>
      <c r="I16" s="401">
        <f>I$10*E16+C16*B16</f>
        <v>52.226632131752055</v>
      </c>
      <c r="J16" s="401">
        <f>J$10*$F16*B16</f>
        <v>77.575178343646442</v>
      </c>
      <c r="K16" s="401">
        <f>K$10*$F16*B15</f>
        <v>60.625170862685316</v>
      </c>
      <c r="L16" s="401">
        <f>+$L$10*$G$14*100*F16*B16</f>
        <v>117.05055487777429</v>
      </c>
    </row>
    <row r="17" spans="1:12" x14ac:dyDescent="0.4">
      <c r="A17" s="395">
        <v>2023</v>
      </c>
      <c r="B17" s="396">
        <v>0.78281050443267441</v>
      </c>
      <c r="C17" s="400">
        <v>11.154495400338874</v>
      </c>
      <c r="D17" s="400">
        <v>16.083596809913637</v>
      </c>
      <c r="E17" s="400">
        <v>4.4647576514173357</v>
      </c>
      <c r="F17" s="400">
        <v>4.3934322056567749</v>
      </c>
      <c r="G17" s="381">
        <v>0.25643489101257311</v>
      </c>
      <c r="H17" s="401">
        <f>H$10*D17+C17*B17</f>
        <v>36.64729353274064</v>
      </c>
      <c r="I17" s="401">
        <f>I$10*E17+C17*B17</f>
        <v>75.607936480218328</v>
      </c>
      <c r="J17" s="401">
        <f>J$10*$F17*B17</f>
        <v>100.29638999214889</v>
      </c>
      <c r="K17" s="401">
        <f>K$10*$F17*B16</f>
        <v>78.381847261103346</v>
      </c>
      <c r="L17" s="401">
        <f>+$L$10*$G$14*100*F17*B17</f>
        <v>151.33382032089369</v>
      </c>
    </row>
    <row r="18" spans="1:12" x14ac:dyDescent="0.4">
      <c r="A18" s="395">
        <v>2024</v>
      </c>
      <c r="B18" s="396">
        <v>0.69260395494019411</v>
      </c>
      <c r="C18" s="400">
        <v>17.403848770958813</v>
      </c>
      <c r="D18" s="400">
        <v>20.20799220495401</v>
      </c>
      <c r="E18" s="400">
        <v>6.5549858059937076</v>
      </c>
      <c r="F18" s="400">
        <v>6.4880257925746161</v>
      </c>
      <c r="G18" s="381">
        <v>0.23911375484073685</v>
      </c>
      <c r="H18" s="401">
        <f>H$10*D18+C18*B18</f>
        <v>47.127903989074802</v>
      </c>
      <c r="I18" s="401">
        <f>I$10*E18+C18*B18</f>
        <v>110.23886859009066</v>
      </c>
      <c r="J18" s="401">
        <f>J$10*$F18*B18</f>
        <v>131.04554531891574</v>
      </c>
      <c r="K18" s="401">
        <f>K$10*$F18*B17</f>
        <v>102.41237913188402</v>
      </c>
      <c r="L18" s="401">
        <f>+$L$10*$G$14*100*F18*B18</f>
        <v>197.73017763349935</v>
      </c>
    </row>
    <row r="19" spans="1:12" x14ac:dyDescent="0.4">
      <c r="A19" s="395"/>
      <c r="B19" s="396"/>
      <c r="C19" s="402"/>
      <c r="D19" s="402"/>
      <c r="E19" s="402"/>
      <c r="F19" s="402"/>
      <c r="G19" s="381"/>
      <c r="H19" s="403"/>
      <c r="I19" s="403"/>
      <c r="J19" s="403"/>
      <c r="K19" s="403"/>
      <c r="L19" s="403"/>
    </row>
    <row r="20" spans="1:12" x14ac:dyDescent="0.4">
      <c r="A20" s="404" t="s">
        <v>923</v>
      </c>
      <c r="C20" s="405"/>
      <c r="H20" s="257">
        <f>+MEDIAN(H14:L18)*1000000</f>
        <v>70634234.893970191</v>
      </c>
    </row>
  </sheetData>
  <conditionalFormatting sqref="E8:F8">
    <cfRule type="cellIs" dxfId="7" priority="1" stopIfTrue="1" operator="notEqual">
      <formula>0.6545646468</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06"/>
  <sheetViews>
    <sheetView showGridLines="0"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activeCell="P42" sqref="P42"/>
    </sheetView>
  </sheetViews>
  <sheetFormatPr defaultRowHeight="14.6" outlineLevelRow="1" outlineLevelCol="1" x14ac:dyDescent="0.4"/>
  <cols>
    <col min="1" max="1" width="3.921875" bestFit="1" customWidth="1"/>
    <col min="2" max="2" width="31.15234375" bestFit="1" customWidth="1"/>
    <col min="3" max="7" width="0.69140625" customWidth="1" outlineLevel="1"/>
    <col min="8" max="9" width="11.53515625" customWidth="1" outlineLevel="1"/>
    <col min="10" max="10" width="15.23046875" style="53" customWidth="1" outlineLevel="1" collapsed="1"/>
    <col min="11" max="11" width="14.4609375" style="53" customWidth="1"/>
    <col min="12" max="13" width="14.4609375" style="53" bestFit="1" customWidth="1"/>
    <col min="14" max="14" width="15.3828125" style="53" bestFit="1" customWidth="1"/>
    <col min="15" max="16" width="16" style="53" bestFit="1" customWidth="1"/>
    <col min="17" max="17" width="5.84375" style="53" bestFit="1" customWidth="1"/>
    <col min="18" max="18" width="7.84375" style="23" bestFit="1" customWidth="1"/>
    <col min="19" max="65" width="13.84375" style="53" bestFit="1" customWidth="1"/>
    <col min="66" max="90" width="15.3828125" style="53" bestFit="1" customWidth="1"/>
    <col min="91" max="91" width="7.15234375" bestFit="1" customWidth="1"/>
    <col min="92" max="92" width="19.69140625" bestFit="1" customWidth="1"/>
    <col min="93" max="93" width="19.07421875" bestFit="1" customWidth="1"/>
  </cols>
  <sheetData>
    <row r="1" spans="1:93" ht="15" thickBot="1" x14ac:dyDescent="0.45">
      <c r="A1">
        <v>0.3</v>
      </c>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1004</v>
      </c>
      <c r="CO1" t="s">
        <v>1005</v>
      </c>
    </row>
    <row r="2" spans="1:93" outlineLevel="1" x14ac:dyDescent="0.4">
      <c r="J2">
        <f>K2-1</f>
        <v>2023</v>
      </c>
      <c r="K2">
        <f>YEAR($S$2)</f>
        <v>2024</v>
      </c>
      <c r="L2">
        <f>K2+1</f>
        <v>2025</v>
      </c>
      <c r="M2">
        <f t="shared" ref="M2:P2" si="3">L2+1</f>
        <v>2026</v>
      </c>
      <c r="N2">
        <f t="shared" si="3"/>
        <v>2027</v>
      </c>
      <c r="O2">
        <f t="shared" si="3"/>
        <v>2028</v>
      </c>
      <c r="P2">
        <f t="shared" si="3"/>
        <v>2029</v>
      </c>
      <c r="Q2"/>
      <c r="R2" s="322">
        <f>EOMONTH(S2,-1)</f>
        <v>45291</v>
      </c>
      <c r="S2" s="98">
        <v>45322</v>
      </c>
      <c r="T2" s="322">
        <f>EOMONTH(S2,1)</f>
        <v>45351</v>
      </c>
      <c r="U2" s="322">
        <f t="shared" ref="U2:CE2" si="4">EOMONTH(T2,1)</f>
        <v>45382</v>
      </c>
      <c r="V2" s="322">
        <f t="shared" si="4"/>
        <v>45412</v>
      </c>
      <c r="W2" s="322">
        <f t="shared" si="4"/>
        <v>45443</v>
      </c>
      <c r="X2" s="322">
        <f t="shared" si="4"/>
        <v>45473</v>
      </c>
      <c r="Y2" s="322">
        <f t="shared" si="4"/>
        <v>45504</v>
      </c>
      <c r="Z2" s="322">
        <f t="shared" si="4"/>
        <v>45535</v>
      </c>
      <c r="AA2" s="322">
        <f t="shared" si="4"/>
        <v>45565</v>
      </c>
      <c r="AB2" s="322">
        <f>EOMONTH(AA2,1)</f>
        <v>45596</v>
      </c>
      <c r="AC2" s="322">
        <f t="shared" si="4"/>
        <v>45626</v>
      </c>
      <c r="AD2" s="322">
        <f t="shared" si="4"/>
        <v>45657</v>
      </c>
      <c r="AE2" s="322">
        <f t="shared" si="4"/>
        <v>45688</v>
      </c>
      <c r="AF2" s="322">
        <f>EOMONTH(AE2,1)</f>
        <v>45716</v>
      </c>
      <c r="AG2" s="322">
        <f t="shared" si="4"/>
        <v>45747</v>
      </c>
      <c r="AH2" s="322">
        <f t="shared" si="4"/>
        <v>45777</v>
      </c>
      <c r="AI2" s="322">
        <f t="shared" si="4"/>
        <v>45808</v>
      </c>
      <c r="AJ2" s="322">
        <f t="shared" si="4"/>
        <v>45838</v>
      </c>
      <c r="AK2" s="322">
        <f t="shared" si="4"/>
        <v>45869</v>
      </c>
      <c r="AL2" s="322">
        <f t="shared" si="4"/>
        <v>45900</v>
      </c>
      <c r="AM2" s="322">
        <f t="shared" si="4"/>
        <v>45930</v>
      </c>
      <c r="AN2" s="322">
        <f t="shared" si="4"/>
        <v>45961</v>
      </c>
      <c r="AO2" s="322">
        <f t="shared" si="4"/>
        <v>45991</v>
      </c>
      <c r="AP2" s="322">
        <f t="shared" si="4"/>
        <v>46022</v>
      </c>
      <c r="AQ2" s="322">
        <f t="shared" si="4"/>
        <v>46053</v>
      </c>
      <c r="AR2" s="322">
        <f t="shared" si="4"/>
        <v>46081</v>
      </c>
      <c r="AS2" s="322">
        <f t="shared" si="4"/>
        <v>46112</v>
      </c>
      <c r="AT2" s="322">
        <f t="shared" si="4"/>
        <v>46142</v>
      </c>
      <c r="AU2" s="322">
        <f t="shared" si="4"/>
        <v>46173</v>
      </c>
      <c r="AV2" s="322">
        <f t="shared" si="4"/>
        <v>46203</v>
      </c>
      <c r="AW2" s="322">
        <f t="shared" si="4"/>
        <v>46234</v>
      </c>
      <c r="AX2" s="322">
        <f t="shared" si="4"/>
        <v>46265</v>
      </c>
      <c r="AY2" s="322">
        <f t="shared" si="4"/>
        <v>46295</v>
      </c>
      <c r="AZ2" s="322">
        <f t="shared" si="4"/>
        <v>46326</v>
      </c>
      <c r="BA2" s="322">
        <f t="shared" si="4"/>
        <v>46356</v>
      </c>
      <c r="BB2" s="322">
        <f t="shared" si="4"/>
        <v>46387</v>
      </c>
      <c r="BC2" s="322">
        <f t="shared" si="4"/>
        <v>46418</v>
      </c>
      <c r="BD2" s="322">
        <f t="shared" si="4"/>
        <v>46446</v>
      </c>
      <c r="BE2" s="322">
        <f t="shared" si="4"/>
        <v>46477</v>
      </c>
      <c r="BF2" s="322">
        <f t="shared" si="4"/>
        <v>46507</v>
      </c>
      <c r="BG2" s="322">
        <f t="shared" si="4"/>
        <v>46538</v>
      </c>
      <c r="BH2" s="322">
        <f t="shared" si="4"/>
        <v>46568</v>
      </c>
      <c r="BI2" s="322">
        <f t="shared" si="4"/>
        <v>46599</v>
      </c>
      <c r="BJ2" s="322">
        <f t="shared" si="4"/>
        <v>46630</v>
      </c>
      <c r="BK2" s="322">
        <f t="shared" si="4"/>
        <v>46660</v>
      </c>
      <c r="BL2" s="322">
        <f t="shared" si="4"/>
        <v>46691</v>
      </c>
      <c r="BM2" s="322">
        <f t="shared" si="4"/>
        <v>46721</v>
      </c>
      <c r="BN2" s="322">
        <f t="shared" si="4"/>
        <v>46752</v>
      </c>
      <c r="BO2" s="322">
        <f t="shared" si="4"/>
        <v>46783</v>
      </c>
      <c r="BP2" s="322">
        <f t="shared" si="4"/>
        <v>46812</v>
      </c>
      <c r="BQ2" s="322">
        <f t="shared" si="4"/>
        <v>46843</v>
      </c>
      <c r="BR2" s="322">
        <f t="shared" si="4"/>
        <v>46873</v>
      </c>
      <c r="BS2" s="322">
        <f t="shared" si="4"/>
        <v>46904</v>
      </c>
      <c r="BT2" s="322">
        <f t="shared" si="4"/>
        <v>46934</v>
      </c>
      <c r="BU2" s="322">
        <f t="shared" si="4"/>
        <v>46965</v>
      </c>
      <c r="BV2" s="322">
        <f t="shared" si="4"/>
        <v>46996</v>
      </c>
      <c r="BW2" s="322">
        <f t="shared" si="4"/>
        <v>47026</v>
      </c>
      <c r="BX2" s="322">
        <f t="shared" si="4"/>
        <v>47057</v>
      </c>
      <c r="BY2" s="322">
        <f t="shared" si="4"/>
        <v>47087</v>
      </c>
      <c r="BZ2" s="322">
        <f t="shared" si="4"/>
        <v>47118</v>
      </c>
      <c r="CA2" s="322">
        <f t="shared" si="4"/>
        <v>47149</v>
      </c>
      <c r="CB2" s="322">
        <f t="shared" si="4"/>
        <v>47177</v>
      </c>
      <c r="CC2" s="322">
        <f t="shared" si="4"/>
        <v>47208</v>
      </c>
      <c r="CD2" s="322">
        <f t="shared" si="4"/>
        <v>47238</v>
      </c>
      <c r="CE2" s="322">
        <f t="shared" si="4"/>
        <v>47269</v>
      </c>
      <c r="CF2" s="322">
        <f t="shared" ref="CF2:CL2" si="5">EOMONTH(CE2,1)</f>
        <v>47299</v>
      </c>
      <c r="CG2" s="322">
        <f t="shared" si="5"/>
        <v>47330</v>
      </c>
      <c r="CH2" s="322">
        <f t="shared" si="5"/>
        <v>47361</v>
      </c>
      <c r="CI2" s="322">
        <f t="shared" si="5"/>
        <v>47391</v>
      </c>
      <c r="CJ2" s="322">
        <f t="shared" si="5"/>
        <v>47422</v>
      </c>
      <c r="CK2" s="322">
        <f t="shared" si="5"/>
        <v>47452</v>
      </c>
      <c r="CL2" s="322">
        <f t="shared" si="5"/>
        <v>47483</v>
      </c>
    </row>
    <row r="3" spans="1:93" outlineLevel="1" x14ac:dyDescent="0.4">
      <c r="B3" s="12" t="s">
        <v>60</v>
      </c>
      <c r="H3" s="12"/>
      <c r="I3" s="12"/>
      <c r="J3" s="61"/>
      <c r="K3"/>
      <c r="L3"/>
      <c r="M3"/>
      <c r="N3"/>
      <c r="O3"/>
      <c r="P3" s="12"/>
      <c r="Q3" s="12"/>
      <c r="R3" s="324">
        <f>YEAR(R2)</f>
        <v>2023</v>
      </c>
      <c r="S3" s="324">
        <f>YEAR(S2)</f>
        <v>2024</v>
      </c>
      <c r="T3" s="324">
        <f t="shared" ref="T3:CE3" si="6">YEAR(T2)</f>
        <v>2024</v>
      </c>
      <c r="U3" s="324">
        <f t="shared" si="6"/>
        <v>2024</v>
      </c>
      <c r="V3" s="324">
        <f t="shared" si="6"/>
        <v>2024</v>
      </c>
      <c r="W3" s="324">
        <f t="shared" si="6"/>
        <v>2024</v>
      </c>
      <c r="X3" s="324">
        <f t="shared" si="6"/>
        <v>2024</v>
      </c>
      <c r="Y3" s="324">
        <f t="shared" si="6"/>
        <v>2024</v>
      </c>
      <c r="Z3" s="324">
        <f t="shared" si="6"/>
        <v>2024</v>
      </c>
      <c r="AA3" s="324">
        <f t="shared" si="6"/>
        <v>2024</v>
      </c>
      <c r="AB3" s="324">
        <f t="shared" si="6"/>
        <v>2024</v>
      </c>
      <c r="AC3" s="324">
        <f t="shared" si="6"/>
        <v>2024</v>
      </c>
      <c r="AD3" s="324">
        <f t="shared" si="6"/>
        <v>2024</v>
      </c>
      <c r="AE3" s="324">
        <f t="shared" si="6"/>
        <v>2025</v>
      </c>
      <c r="AF3" s="324">
        <f t="shared" si="6"/>
        <v>2025</v>
      </c>
      <c r="AG3" s="324">
        <f t="shared" si="6"/>
        <v>2025</v>
      </c>
      <c r="AH3" s="324">
        <f t="shared" si="6"/>
        <v>2025</v>
      </c>
      <c r="AI3" s="324">
        <f t="shared" si="6"/>
        <v>2025</v>
      </c>
      <c r="AJ3" s="324">
        <f t="shared" si="6"/>
        <v>2025</v>
      </c>
      <c r="AK3" s="324">
        <f t="shared" si="6"/>
        <v>2025</v>
      </c>
      <c r="AL3" s="324">
        <f t="shared" si="6"/>
        <v>2025</v>
      </c>
      <c r="AM3" s="324">
        <f t="shared" si="6"/>
        <v>2025</v>
      </c>
      <c r="AN3" s="324">
        <f t="shared" si="6"/>
        <v>2025</v>
      </c>
      <c r="AO3" s="324">
        <f t="shared" si="6"/>
        <v>2025</v>
      </c>
      <c r="AP3" s="324">
        <f t="shared" si="6"/>
        <v>2025</v>
      </c>
      <c r="AQ3" s="324">
        <f t="shared" si="6"/>
        <v>2026</v>
      </c>
      <c r="AR3" s="324">
        <f t="shared" si="6"/>
        <v>2026</v>
      </c>
      <c r="AS3" s="324">
        <f t="shared" si="6"/>
        <v>2026</v>
      </c>
      <c r="AT3" s="324">
        <f t="shared" si="6"/>
        <v>2026</v>
      </c>
      <c r="AU3" s="324">
        <f t="shared" si="6"/>
        <v>2026</v>
      </c>
      <c r="AV3" s="324">
        <f t="shared" si="6"/>
        <v>2026</v>
      </c>
      <c r="AW3" s="324">
        <f t="shared" si="6"/>
        <v>2026</v>
      </c>
      <c r="AX3" s="324">
        <f t="shared" si="6"/>
        <v>2026</v>
      </c>
      <c r="AY3" s="324">
        <f t="shared" si="6"/>
        <v>2026</v>
      </c>
      <c r="AZ3" s="324">
        <f t="shared" si="6"/>
        <v>2026</v>
      </c>
      <c r="BA3" s="324">
        <f t="shared" si="6"/>
        <v>2026</v>
      </c>
      <c r="BB3" s="324">
        <f t="shared" si="6"/>
        <v>2026</v>
      </c>
      <c r="BC3" s="324">
        <f t="shared" si="6"/>
        <v>2027</v>
      </c>
      <c r="BD3" s="324">
        <f t="shared" si="6"/>
        <v>2027</v>
      </c>
      <c r="BE3" s="324">
        <f t="shared" si="6"/>
        <v>2027</v>
      </c>
      <c r="BF3" s="324">
        <f t="shared" si="6"/>
        <v>2027</v>
      </c>
      <c r="BG3" s="324">
        <f t="shared" si="6"/>
        <v>2027</v>
      </c>
      <c r="BH3" s="324">
        <f t="shared" si="6"/>
        <v>2027</v>
      </c>
      <c r="BI3" s="324">
        <f t="shared" si="6"/>
        <v>2027</v>
      </c>
      <c r="BJ3" s="324">
        <f t="shared" si="6"/>
        <v>2027</v>
      </c>
      <c r="BK3" s="324">
        <f t="shared" si="6"/>
        <v>2027</v>
      </c>
      <c r="BL3" s="324">
        <f t="shared" si="6"/>
        <v>2027</v>
      </c>
      <c r="BM3" s="324">
        <f t="shared" si="6"/>
        <v>2027</v>
      </c>
      <c r="BN3" s="324">
        <f t="shared" si="6"/>
        <v>2027</v>
      </c>
      <c r="BO3" s="324">
        <f t="shared" si="6"/>
        <v>2028</v>
      </c>
      <c r="BP3" s="324">
        <f t="shared" si="6"/>
        <v>2028</v>
      </c>
      <c r="BQ3" s="324">
        <f t="shared" si="6"/>
        <v>2028</v>
      </c>
      <c r="BR3" s="324">
        <f t="shared" si="6"/>
        <v>2028</v>
      </c>
      <c r="BS3" s="324">
        <f t="shared" si="6"/>
        <v>2028</v>
      </c>
      <c r="BT3" s="324">
        <f t="shared" si="6"/>
        <v>2028</v>
      </c>
      <c r="BU3" s="324">
        <f t="shared" si="6"/>
        <v>2028</v>
      </c>
      <c r="BV3" s="324">
        <f t="shared" si="6"/>
        <v>2028</v>
      </c>
      <c r="BW3" s="324">
        <f t="shared" si="6"/>
        <v>2028</v>
      </c>
      <c r="BX3" s="324">
        <f t="shared" si="6"/>
        <v>2028</v>
      </c>
      <c r="BY3" s="324">
        <f t="shared" si="6"/>
        <v>2028</v>
      </c>
      <c r="BZ3" s="324">
        <f t="shared" si="6"/>
        <v>2028</v>
      </c>
      <c r="CA3" s="324">
        <f t="shared" si="6"/>
        <v>2029</v>
      </c>
      <c r="CB3" s="324">
        <f t="shared" si="6"/>
        <v>2029</v>
      </c>
      <c r="CC3" s="324">
        <f t="shared" si="6"/>
        <v>2029</v>
      </c>
      <c r="CD3" s="324">
        <f t="shared" si="6"/>
        <v>2029</v>
      </c>
      <c r="CE3" s="324">
        <f t="shared" si="6"/>
        <v>2029</v>
      </c>
      <c r="CF3" s="324">
        <f t="shared" ref="CF3:CL3" si="7">YEAR(CF2)</f>
        <v>2029</v>
      </c>
      <c r="CG3" s="324">
        <f t="shared" si="7"/>
        <v>2029</v>
      </c>
      <c r="CH3" s="324">
        <f t="shared" si="7"/>
        <v>2029</v>
      </c>
      <c r="CI3" s="324">
        <f t="shared" si="7"/>
        <v>2029</v>
      </c>
      <c r="CJ3" s="324">
        <f t="shared" si="7"/>
        <v>2029</v>
      </c>
      <c r="CK3" s="324">
        <f t="shared" si="7"/>
        <v>2029</v>
      </c>
      <c r="CL3" s="324">
        <f t="shared" si="7"/>
        <v>2029</v>
      </c>
    </row>
    <row r="4" spans="1:93" outlineLevel="1" x14ac:dyDescent="0.4">
      <c r="B4" s="12" t="s">
        <v>61</v>
      </c>
      <c r="H4" s="12"/>
      <c r="I4" s="12"/>
      <c r="J4" s="61"/>
      <c r="K4"/>
      <c r="L4"/>
      <c r="M4"/>
      <c r="N4" s="323">
        <v>0.25</v>
      </c>
      <c r="O4"/>
      <c r="P4" s="12"/>
      <c r="Q4" s="12"/>
      <c r="R4" s="324">
        <f>R3*(MONTH(R2)=12)</f>
        <v>2023</v>
      </c>
      <c r="S4" s="324">
        <f>S3*(MONTH(S2)=12)</f>
        <v>0</v>
      </c>
      <c r="T4" s="324">
        <f t="shared" ref="T4:CE4" si="8">T3*(MONTH(T2)=12)</f>
        <v>0</v>
      </c>
      <c r="U4" s="324">
        <f t="shared" si="8"/>
        <v>0</v>
      </c>
      <c r="V4" s="324">
        <f t="shared" si="8"/>
        <v>0</v>
      </c>
      <c r="W4" s="324">
        <f t="shared" si="8"/>
        <v>0</v>
      </c>
      <c r="X4" s="324">
        <f t="shared" si="8"/>
        <v>0</v>
      </c>
      <c r="Y4" s="324">
        <f t="shared" si="8"/>
        <v>0</v>
      </c>
      <c r="Z4" s="324">
        <f t="shared" si="8"/>
        <v>0</v>
      </c>
      <c r="AA4" s="324">
        <f t="shared" si="8"/>
        <v>0</v>
      </c>
      <c r="AB4" s="324">
        <f t="shared" si="8"/>
        <v>0</v>
      </c>
      <c r="AC4" s="324">
        <f t="shared" si="8"/>
        <v>0</v>
      </c>
      <c r="AD4" s="324">
        <f t="shared" si="8"/>
        <v>2024</v>
      </c>
      <c r="AE4" s="324">
        <f t="shared" si="8"/>
        <v>0</v>
      </c>
      <c r="AF4" s="324">
        <f t="shared" si="8"/>
        <v>0</v>
      </c>
      <c r="AG4" s="324">
        <f t="shared" si="8"/>
        <v>0</v>
      </c>
      <c r="AH4" s="324">
        <f t="shared" si="8"/>
        <v>0</v>
      </c>
      <c r="AI4" s="324">
        <f t="shared" si="8"/>
        <v>0</v>
      </c>
      <c r="AJ4" s="324">
        <f t="shared" si="8"/>
        <v>0</v>
      </c>
      <c r="AK4" s="324">
        <f t="shared" si="8"/>
        <v>0</v>
      </c>
      <c r="AL4" s="324">
        <f t="shared" si="8"/>
        <v>0</v>
      </c>
      <c r="AM4" s="324">
        <f t="shared" si="8"/>
        <v>0</v>
      </c>
      <c r="AN4" s="324">
        <f t="shared" si="8"/>
        <v>0</v>
      </c>
      <c r="AO4" s="324">
        <f t="shared" si="8"/>
        <v>0</v>
      </c>
      <c r="AP4" s="324">
        <f t="shared" si="8"/>
        <v>2025</v>
      </c>
      <c r="AQ4" s="324">
        <f t="shared" si="8"/>
        <v>0</v>
      </c>
      <c r="AR4" s="324">
        <f t="shared" si="8"/>
        <v>0</v>
      </c>
      <c r="AS4" s="324">
        <f t="shared" si="8"/>
        <v>0</v>
      </c>
      <c r="AT4" s="324">
        <f t="shared" si="8"/>
        <v>0</v>
      </c>
      <c r="AU4" s="324">
        <f t="shared" si="8"/>
        <v>0</v>
      </c>
      <c r="AV4" s="324">
        <f t="shared" si="8"/>
        <v>0</v>
      </c>
      <c r="AW4" s="324">
        <f t="shared" si="8"/>
        <v>0</v>
      </c>
      <c r="AX4" s="324">
        <f t="shared" si="8"/>
        <v>0</v>
      </c>
      <c r="AY4" s="324">
        <f t="shared" si="8"/>
        <v>0</v>
      </c>
      <c r="AZ4" s="324">
        <f t="shared" si="8"/>
        <v>0</v>
      </c>
      <c r="BA4" s="324">
        <f t="shared" si="8"/>
        <v>0</v>
      </c>
      <c r="BB4" s="324">
        <f t="shared" si="8"/>
        <v>2026</v>
      </c>
      <c r="BC4" s="324">
        <f t="shared" si="8"/>
        <v>0</v>
      </c>
      <c r="BD4" s="324">
        <f t="shared" si="8"/>
        <v>0</v>
      </c>
      <c r="BE4" s="324">
        <f t="shared" si="8"/>
        <v>0</v>
      </c>
      <c r="BF4" s="324">
        <f t="shared" si="8"/>
        <v>0</v>
      </c>
      <c r="BG4" s="324">
        <f t="shared" si="8"/>
        <v>0</v>
      </c>
      <c r="BH4" s="324">
        <f t="shared" si="8"/>
        <v>0</v>
      </c>
      <c r="BI4" s="324">
        <f t="shared" si="8"/>
        <v>0</v>
      </c>
      <c r="BJ4" s="324">
        <f t="shared" si="8"/>
        <v>0</v>
      </c>
      <c r="BK4" s="324">
        <f t="shared" si="8"/>
        <v>0</v>
      </c>
      <c r="BL4" s="324">
        <f t="shared" si="8"/>
        <v>0</v>
      </c>
      <c r="BM4" s="324">
        <f t="shared" si="8"/>
        <v>0</v>
      </c>
      <c r="BN4" s="324">
        <f t="shared" si="8"/>
        <v>2027</v>
      </c>
      <c r="BO4" s="324">
        <f t="shared" si="8"/>
        <v>0</v>
      </c>
      <c r="BP4" s="324">
        <f t="shared" si="8"/>
        <v>0</v>
      </c>
      <c r="BQ4" s="324">
        <f t="shared" si="8"/>
        <v>0</v>
      </c>
      <c r="BR4" s="324">
        <f t="shared" si="8"/>
        <v>0</v>
      </c>
      <c r="BS4" s="324">
        <f t="shared" si="8"/>
        <v>0</v>
      </c>
      <c r="BT4" s="324">
        <f t="shared" si="8"/>
        <v>0</v>
      </c>
      <c r="BU4" s="324">
        <f t="shared" si="8"/>
        <v>0</v>
      </c>
      <c r="BV4" s="324">
        <f t="shared" si="8"/>
        <v>0</v>
      </c>
      <c r="BW4" s="324">
        <f t="shared" si="8"/>
        <v>0</v>
      </c>
      <c r="BX4" s="324">
        <f t="shared" si="8"/>
        <v>0</v>
      </c>
      <c r="BY4" s="324">
        <f t="shared" si="8"/>
        <v>0</v>
      </c>
      <c r="BZ4" s="324">
        <f t="shared" si="8"/>
        <v>2028</v>
      </c>
      <c r="CA4" s="324">
        <f t="shared" si="8"/>
        <v>0</v>
      </c>
      <c r="CB4" s="324">
        <f t="shared" si="8"/>
        <v>0</v>
      </c>
      <c r="CC4" s="324">
        <f t="shared" si="8"/>
        <v>0</v>
      </c>
      <c r="CD4" s="324">
        <f t="shared" si="8"/>
        <v>0</v>
      </c>
      <c r="CE4" s="324">
        <f t="shared" si="8"/>
        <v>0</v>
      </c>
      <c r="CF4" s="324">
        <f t="shared" ref="CF4:CL4" si="9">CF3*(MONTH(CF2)=12)</f>
        <v>0</v>
      </c>
      <c r="CG4" s="324">
        <f t="shared" si="9"/>
        <v>0</v>
      </c>
      <c r="CH4" s="324">
        <f t="shared" si="9"/>
        <v>0</v>
      </c>
      <c r="CI4" s="324">
        <f t="shared" si="9"/>
        <v>0</v>
      </c>
      <c r="CJ4" s="324">
        <f t="shared" si="9"/>
        <v>0</v>
      </c>
      <c r="CK4" s="324">
        <f t="shared" si="9"/>
        <v>0</v>
      </c>
      <c r="CL4" s="324">
        <f t="shared" si="9"/>
        <v>2029</v>
      </c>
    </row>
    <row r="5" spans="1:93" outlineLevel="1" x14ac:dyDescent="0.4">
      <c r="B5" s="12" t="s">
        <v>590</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591</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593</v>
      </c>
      <c r="H7" s="1"/>
      <c r="I7" s="1"/>
      <c r="J7" s="62"/>
      <c r="K7"/>
      <c r="L7"/>
      <c r="M7"/>
      <c r="N7"/>
      <c r="O7"/>
      <c r="P7" s="1"/>
      <c r="Q7" s="1"/>
      <c r="R7" s="325"/>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t="s">
        <v>592</v>
      </c>
      <c r="H8" s="60"/>
      <c r="I8" s="14">
        <v>1</v>
      </c>
      <c r="L8"/>
      <c r="M8"/>
      <c r="N8"/>
      <c r="O8"/>
      <c r="P8" s="60"/>
      <c r="Q8" s="60"/>
      <c r="R8" s="326"/>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92" t="s">
        <v>343</v>
      </c>
      <c r="C11" s="291"/>
      <c r="D11" s="291"/>
      <c r="E11" s="291"/>
      <c r="F11" s="291"/>
      <c r="G11" s="291"/>
      <c r="H11" s="291"/>
      <c r="I11" s="291"/>
      <c r="J11" s="295"/>
      <c r="K11" s="295"/>
      <c r="L11" s="295"/>
      <c r="M11" s="295"/>
      <c r="N11" s="295"/>
      <c r="O11" s="295"/>
      <c r="P11" s="298"/>
      <c r="Q11" s="252"/>
      <c r="R11" s="297"/>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9"/>
    </row>
    <row r="12" spans="1:93" ht="11.05" customHeight="1" x14ac:dyDescent="0.4">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s="445" customFormat="1" x14ac:dyDescent="0.4">
      <c r="B13" s="474" t="e">
        <f>IF(#REF!="","",#REF!)</f>
        <v>#REF!</v>
      </c>
      <c r="C13" s="445" t="e">
        <f>IF(#REF!="","",#REF!)</f>
        <v>#REF!</v>
      </c>
      <c r="D13" s="445" t="e">
        <f>IF(#REF!="","",#REF!)</f>
        <v>#REF!</v>
      </c>
      <c r="E13" s="445" t="e">
        <f>IF(#REF!="","",#REF!)</f>
        <v>#REF!</v>
      </c>
      <c r="F13" s="445" t="e">
        <f>IF(#REF!="","",#REF!)</f>
        <v>#REF!</v>
      </c>
      <c r="G13" s="445" t="e">
        <f>IF(#REF!="","",#REF!)</f>
        <v>#REF!</v>
      </c>
      <c r="H13" s="446" t="e">
        <f>IF(#REF!="","",#REF!)</f>
        <v>#REF!</v>
      </c>
      <c r="I13" s="473" t="e">
        <f>IF(#REF!="","",#REF!)</f>
        <v>#REF!</v>
      </c>
      <c r="J13" s="473" t="e">
        <f>IF(#REF!="","",#REF!)</f>
        <v>#REF!</v>
      </c>
      <c r="K13" s="447" t="e">
        <f>IF(#REF!="","",#REF!)</f>
        <v>#REF!</v>
      </c>
      <c r="L13" s="447" t="e">
        <f>IF(#REF!="","",#REF!)</f>
        <v>#REF!</v>
      </c>
      <c r="M13" s="447" t="e">
        <f>IF(#REF!="","",#REF!)</f>
        <v>#REF!</v>
      </c>
      <c r="N13" s="447" t="e">
        <f>IF(#REF!="","",#REF!)</f>
        <v>#REF!</v>
      </c>
      <c r="O13" s="447" t="e">
        <f>IF(#REF!="","",#REF!)</f>
        <v>#REF!</v>
      </c>
      <c r="P13" s="447" t="e">
        <f>IF(#REF!="","",#REF!)</f>
        <v>#REF!</v>
      </c>
      <c r="Q13" s="445" t="e">
        <f>IF(#REF!="","",#REF!)</f>
        <v>#REF!</v>
      </c>
      <c r="R13" s="447" t="e">
        <f>IF(#REF!="","",#REF!)</f>
        <v>#REF!</v>
      </c>
      <c r="S13" s="447" t="e">
        <f>IF(#REF!="","",#REF!)</f>
        <v>#REF!</v>
      </c>
      <c r="T13" s="447" t="e">
        <f>IF(#REF!="","",#REF!)</f>
        <v>#REF!</v>
      </c>
      <c r="U13" s="447" t="e">
        <f>IF(#REF!="","",#REF!)</f>
        <v>#REF!</v>
      </c>
      <c r="V13" s="447" t="e">
        <f>IF(#REF!="","",#REF!)</f>
        <v>#REF!</v>
      </c>
      <c r="W13" s="447" t="e">
        <f>IF(#REF!="","",#REF!)</f>
        <v>#REF!</v>
      </c>
      <c r="X13" s="447" t="e">
        <f>IF(#REF!="","",#REF!)</f>
        <v>#REF!</v>
      </c>
      <c r="Y13" s="447" t="e">
        <f>IF(#REF!="","",#REF!)</f>
        <v>#REF!</v>
      </c>
      <c r="Z13" s="447" t="e">
        <f>IF(#REF!="","",#REF!)</f>
        <v>#REF!</v>
      </c>
      <c r="AA13" s="447" t="e">
        <f>IF(#REF!="","",#REF!)</f>
        <v>#REF!</v>
      </c>
      <c r="AB13" s="447" t="e">
        <f>IF(#REF!="","",#REF!)</f>
        <v>#REF!</v>
      </c>
      <c r="AC13" s="447" t="e">
        <f>IF(#REF!="","",#REF!)</f>
        <v>#REF!</v>
      </c>
      <c r="AD13" s="447" t="e">
        <f>IF(#REF!="","",#REF!)</f>
        <v>#REF!</v>
      </c>
      <c r="AE13" s="447" t="e">
        <f>IF(#REF!="","",#REF!)</f>
        <v>#REF!</v>
      </c>
      <c r="AF13" s="447" t="e">
        <f>IF(#REF!="","",#REF!)</f>
        <v>#REF!</v>
      </c>
      <c r="AG13" s="447" t="e">
        <f>IF(#REF!="","",#REF!)</f>
        <v>#REF!</v>
      </c>
      <c r="AH13" s="447" t="e">
        <f>IF(#REF!="","",#REF!)</f>
        <v>#REF!</v>
      </c>
      <c r="AI13" s="447" t="e">
        <f>IF(#REF!="","",#REF!)</f>
        <v>#REF!</v>
      </c>
      <c r="AJ13" s="447" t="e">
        <f>IF(#REF!="","",#REF!)</f>
        <v>#REF!</v>
      </c>
      <c r="AK13" s="447" t="e">
        <f>IF(#REF!="","",#REF!)</f>
        <v>#REF!</v>
      </c>
      <c r="AL13" s="447" t="e">
        <f>IF(#REF!="","",#REF!)</f>
        <v>#REF!</v>
      </c>
      <c r="AM13" s="447" t="e">
        <f>IF(#REF!="","",#REF!)</f>
        <v>#REF!</v>
      </c>
      <c r="AN13" s="447" t="e">
        <f>IF(#REF!="","",#REF!)</f>
        <v>#REF!</v>
      </c>
      <c r="AO13" s="447" t="e">
        <f>IF(#REF!="","",#REF!)</f>
        <v>#REF!</v>
      </c>
      <c r="AP13" s="447" t="e">
        <f>IF(#REF!="","",#REF!)</f>
        <v>#REF!</v>
      </c>
      <c r="AQ13" s="447" t="e">
        <f>IF(#REF!="","",#REF!)</f>
        <v>#REF!</v>
      </c>
      <c r="AR13" s="447" t="e">
        <f>IF(#REF!="","",#REF!)</f>
        <v>#REF!</v>
      </c>
      <c r="AS13" s="447" t="e">
        <f>IF(#REF!="","",#REF!)</f>
        <v>#REF!</v>
      </c>
      <c r="AT13" s="447" t="e">
        <f>IF(#REF!="","",#REF!)</f>
        <v>#REF!</v>
      </c>
      <c r="AU13" s="447" t="e">
        <f>IF(#REF!="","",#REF!)</f>
        <v>#REF!</v>
      </c>
      <c r="AV13" s="447" t="e">
        <f>IF(#REF!="","",#REF!)</f>
        <v>#REF!</v>
      </c>
      <c r="AW13" s="447" t="e">
        <f>IF(#REF!="","",#REF!)</f>
        <v>#REF!</v>
      </c>
      <c r="AX13" s="447" t="e">
        <f>IF(#REF!="","",#REF!)</f>
        <v>#REF!</v>
      </c>
      <c r="AY13" s="447" t="e">
        <f>IF(#REF!="","",#REF!)</f>
        <v>#REF!</v>
      </c>
      <c r="AZ13" s="447" t="e">
        <f>IF(#REF!="","",#REF!)</f>
        <v>#REF!</v>
      </c>
      <c r="BA13" s="447" t="e">
        <f>IF(#REF!="","",#REF!)</f>
        <v>#REF!</v>
      </c>
      <c r="BB13" s="447" t="e">
        <f>IF(#REF!="","",#REF!)</f>
        <v>#REF!</v>
      </c>
      <c r="BC13" s="447" t="e">
        <f>IF(#REF!="","",#REF!)</f>
        <v>#REF!</v>
      </c>
      <c r="BD13" s="447" t="e">
        <f>IF(#REF!="","",#REF!)</f>
        <v>#REF!</v>
      </c>
      <c r="BE13" s="447" t="e">
        <f>IF(#REF!="","",#REF!)</f>
        <v>#REF!</v>
      </c>
      <c r="BF13" s="447" t="e">
        <f>IF(#REF!="","",#REF!)</f>
        <v>#REF!</v>
      </c>
      <c r="BG13" s="447" t="e">
        <f>IF(#REF!="","",#REF!)</f>
        <v>#REF!</v>
      </c>
      <c r="BH13" s="447" t="e">
        <f>IF(#REF!="","",#REF!)</f>
        <v>#REF!</v>
      </c>
      <c r="BI13" s="447" t="e">
        <f>IF(#REF!="","",#REF!)</f>
        <v>#REF!</v>
      </c>
      <c r="BJ13" s="447" t="e">
        <f>IF(#REF!="","",#REF!)</f>
        <v>#REF!</v>
      </c>
      <c r="BK13" s="447" t="e">
        <f>IF(#REF!="","",#REF!)</f>
        <v>#REF!</v>
      </c>
      <c r="BL13" s="447" t="e">
        <f>IF(#REF!="","",#REF!)</f>
        <v>#REF!</v>
      </c>
      <c r="BM13" s="447" t="e">
        <f>IF(#REF!="","",#REF!)</f>
        <v>#REF!</v>
      </c>
      <c r="BN13" s="447" t="e">
        <f>IF(#REF!="","",#REF!)</f>
        <v>#REF!</v>
      </c>
      <c r="BO13" s="447" t="e">
        <f>IF(#REF!="","",#REF!)</f>
        <v>#REF!</v>
      </c>
      <c r="BP13" s="447" t="e">
        <f>IF(#REF!="","",#REF!)</f>
        <v>#REF!</v>
      </c>
      <c r="BQ13" s="447" t="e">
        <f>IF(#REF!="","",#REF!)</f>
        <v>#REF!</v>
      </c>
      <c r="BR13" s="447" t="e">
        <f>IF(#REF!="","",#REF!)</f>
        <v>#REF!</v>
      </c>
      <c r="BS13" s="447" t="e">
        <f>IF(#REF!="","",#REF!)</f>
        <v>#REF!</v>
      </c>
      <c r="BT13" s="447" t="e">
        <f>IF(#REF!="","",#REF!)</f>
        <v>#REF!</v>
      </c>
      <c r="BU13" s="447" t="e">
        <f>IF(#REF!="","",#REF!)</f>
        <v>#REF!</v>
      </c>
      <c r="BV13" s="447" t="e">
        <f>IF(#REF!="","",#REF!)</f>
        <v>#REF!</v>
      </c>
      <c r="BW13" s="447" t="e">
        <f>IF(#REF!="","",#REF!)</f>
        <v>#REF!</v>
      </c>
      <c r="BX13" s="447" t="e">
        <f>IF(#REF!="","",#REF!)</f>
        <v>#REF!</v>
      </c>
      <c r="BY13" s="447" t="e">
        <f>IF(#REF!="","",#REF!)</f>
        <v>#REF!</v>
      </c>
      <c r="BZ13" s="447" t="e">
        <f>IF(#REF!="","",#REF!)</f>
        <v>#REF!</v>
      </c>
      <c r="CA13" s="447" t="e">
        <f>IF(#REF!="","",#REF!)</f>
        <v>#REF!</v>
      </c>
      <c r="CB13" s="447" t="e">
        <f>IF(#REF!="","",#REF!)</f>
        <v>#REF!</v>
      </c>
      <c r="CC13" s="447" t="e">
        <f>IF(#REF!="","",#REF!)</f>
        <v>#REF!</v>
      </c>
      <c r="CD13" s="447" t="e">
        <f>IF(#REF!="","",#REF!)</f>
        <v>#REF!</v>
      </c>
      <c r="CE13" s="447" t="e">
        <f>IF(#REF!="","",#REF!)</f>
        <v>#REF!</v>
      </c>
      <c r="CF13" s="447" t="e">
        <f>IF(#REF!="","",#REF!)</f>
        <v>#REF!</v>
      </c>
      <c r="CG13" s="447" t="e">
        <f>IF(#REF!="","",#REF!)</f>
        <v>#REF!</v>
      </c>
      <c r="CH13" s="447" t="e">
        <f>IF(#REF!="","",#REF!)</f>
        <v>#REF!</v>
      </c>
      <c r="CI13" s="447" t="e">
        <f>IF(#REF!="","",#REF!)</f>
        <v>#REF!</v>
      </c>
      <c r="CJ13" s="447" t="e">
        <f>IF(#REF!="","",#REF!)</f>
        <v>#REF!</v>
      </c>
      <c r="CK13" s="447" t="e">
        <f>IF(#REF!="","",#REF!)</f>
        <v>#REF!</v>
      </c>
      <c r="CL13" s="447" t="e">
        <f>IF(#REF!="","",#REF!)</f>
        <v>#REF!</v>
      </c>
    </row>
    <row r="14" spans="1:93" ht="11.05" customHeight="1" x14ac:dyDescent="0.4">
      <c r="I14" t="s">
        <v>964</v>
      </c>
      <c r="J14"/>
      <c r="K14"/>
      <c r="L14"/>
      <c r="M14"/>
      <c r="N14"/>
      <c r="O14"/>
      <c r="P14"/>
      <c r="Q14"/>
      <c r="R14" s="165"/>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row>
    <row r="15" spans="1:93" x14ac:dyDescent="0.4">
      <c r="A15" t="s">
        <v>218</v>
      </c>
      <c r="B15" s="292" t="s">
        <v>204</v>
      </c>
      <c r="C15" s="291"/>
      <c r="D15" s="291"/>
      <c r="E15" s="291"/>
      <c r="F15" s="291"/>
      <c r="G15" s="291"/>
      <c r="H15" s="291"/>
      <c r="I15" s="291"/>
      <c r="J15" s="295"/>
      <c r="K15" s="295"/>
      <c r="L15" s="295"/>
      <c r="M15" s="295"/>
      <c r="N15" s="295"/>
      <c r="O15" s="295"/>
      <c r="P15" s="298"/>
      <c r="Q15" s="252"/>
      <c r="R15" s="297"/>
      <c r="S15" s="296"/>
      <c r="T15" s="296"/>
      <c r="U15" s="296"/>
      <c r="V15" s="296"/>
      <c r="W15" s="296"/>
      <c r="X15" s="296"/>
      <c r="Y15" s="296"/>
      <c r="Z15" s="296"/>
      <c r="AA15" s="296"/>
      <c r="AB15" s="296"/>
      <c r="AC15" s="296"/>
      <c r="AD15" s="296"/>
      <c r="AE15" s="296"/>
      <c r="AF15" s="296"/>
      <c r="AG15" s="296"/>
      <c r="AH15" s="296"/>
      <c r="AI15" s="296"/>
      <c r="AJ15" s="296"/>
      <c r="AK15" s="296"/>
      <c r="AL15" s="296"/>
      <c r="AM15" s="296"/>
      <c r="AN15" s="296"/>
      <c r="AO15" s="296"/>
      <c r="AP15" s="296"/>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6"/>
      <c r="BO15" s="296"/>
      <c r="BP15" s="296"/>
      <c r="BQ15" s="296"/>
      <c r="BR15" s="296"/>
      <c r="BS15" s="296"/>
      <c r="BT15" s="296"/>
      <c r="BU15" s="296"/>
      <c r="BV15" s="296"/>
      <c r="BW15" s="296"/>
      <c r="BX15" s="296"/>
      <c r="BY15" s="296"/>
      <c r="BZ15" s="296"/>
      <c r="CA15" s="296"/>
      <c r="CB15" s="296"/>
      <c r="CC15" s="296"/>
      <c r="CD15" s="296"/>
      <c r="CE15" s="296"/>
      <c r="CF15" s="296"/>
      <c r="CG15" s="296"/>
      <c r="CH15" s="296"/>
      <c r="CI15" s="296"/>
      <c r="CJ15" s="296"/>
      <c r="CK15" s="296"/>
      <c r="CL15" s="299"/>
    </row>
    <row r="16" spans="1:93" x14ac:dyDescent="0.4">
      <c r="B16" s="12" t="s">
        <v>241</v>
      </c>
      <c r="J16" s="61"/>
      <c r="K16" s="61"/>
      <c r="L16" s="61"/>
      <c r="M16" s="61"/>
      <c r="N16" s="61"/>
      <c r="O16" s="61"/>
      <c r="P16" s="61"/>
      <c r="Q16" s="61"/>
    </row>
    <row r="17" spans="2:90" s="445" customFormat="1" x14ac:dyDescent="0.4">
      <c r="B17" s="475" t="e">
        <f>IF(#REF!="","",#REF!)</f>
        <v>#REF!</v>
      </c>
      <c r="C17" s="445" t="e">
        <f>IF(#REF!="","",#REF!)</f>
        <v>#REF!</v>
      </c>
      <c r="D17" s="445" t="e">
        <f>IF(#REF!="","",#REF!)</f>
        <v>#REF!</v>
      </c>
      <c r="E17" s="445" t="e">
        <f>IF(#REF!="","",#REF!)</f>
        <v>#REF!</v>
      </c>
      <c r="F17" s="445" t="e">
        <f>IF(#REF!="","",#REF!)</f>
        <v>#REF!</v>
      </c>
      <c r="G17" s="445" t="e">
        <f>IF(#REF!="","",#REF!)</f>
        <v>#REF!</v>
      </c>
      <c r="H17" s="445" t="e">
        <f>IF(#REF!="","",#REF!)</f>
        <v>#REF!</v>
      </c>
      <c r="I17" s="472" t="e">
        <f>IF(#REF!="","",#REF!)</f>
        <v>#REF!</v>
      </c>
      <c r="J17" s="472" t="e">
        <f>IF(#REF!="","",#REF!)</f>
        <v>#REF!</v>
      </c>
      <c r="K17" s="253" t="e">
        <f>IF(#REF!="","",#REF!)</f>
        <v>#REF!</v>
      </c>
      <c r="L17" s="253" t="e">
        <f>IF(#REF!="","",#REF!)</f>
        <v>#REF!</v>
      </c>
      <c r="M17" s="253" t="e">
        <f>IF(#REF!="","",#REF!)</f>
        <v>#REF!</v>
      </c>
      <c r="N17" s="253" t="e">
        <f>IF(#REF!="","",#REF!)</f>
        <v>#REF!</v>
      </c>
      <c r="O17" s="253" t="e">
        <f>IF(#REF!="","",#REF!)</f>
        <v>#REF!</v>
      </c>
      <c r="P17" s="253" t="e">
        <f>IF(#REF!="","",#REF!)</f>
        <v>#REF!</v>
      </c>
      <c r="Q17" s="445" t="e">
        <f>IF(#REF!="","",#REF!)</f>
        <v>#REF!</v>
      </c>
      <c r="R17" s="253" t="e">
        <f>IF(#REF!="","",#REF!)</f>
        <v>#REF!</v>
      </c>
      <c r="S17" s="253" t="e">
        <f>IF(#REF!="","",#REF!)</f>
        <v>#REF!</v>
      </c>
      <c r="T17" s="253" t="e">
        <f>IF(#REF!="","",#REF!)</f>
        <v>#REF!</v>
      </c>
      <c r="U17" s="253" t="e">
        <f>IF(#REF!="","",#REF!)</f>
        <v>#REF!</v>
      </c>
      <c r="V17" s="253" t="e">
        <f>IF(#REF!="","",#REF!)</f>
        <v>#REF!</v>
      </c>
      <c r="W17" s="253" t="e">
        <f>IF(#REF!="","",#REF!)</f>
        <v>#REF!</v>
      </c>
      <c r="X17" s="253" t="e">
        <f>IF(#REF!="","",#REF!)</f>
        <v>#REF!</v>
      </c>
      <c r="Y17" s="253" t="e">
        <f>IF(#REF!="","",#REF!)</f>
        <v>#REF!</v>
      </c>
      <c r="Z17" s="253" t="e">
        <f>IF(#REF!="","",#REF!)</f>
        <v>#REF!</v>
      </c>
      <c r="AA17" s="253" t="e">
        <f>IF(#REF!="","",#REF!)</f>
        <v>#REF!</v>
      </c>
      <c r="AB17" s="253" t="e">
        <f>IF(#REF!="","",#REF!)</f>
        <v>#REF!</v>
      </c>
      <c r="AC17" s="253" t="e">
        <f>IF(#REF!="","",#REF!)</f>
        <v>#REF!</v>
      </c>
      <c r="AD17" s="253" t="e">
        <f>IF(#REF!="","",#REF!)</f>
        <v>#REF!</v>
      </c>
      <c r="AE17" s="253" t="e">
        <f>IF(#REF!="","",#REF!)</f>
        <v>#REF!</v>
      </c>
      <c r="AF17" s="253" t="e">
        <f>IF(#REF!="","",#REF!)</f>
        <v>#REF!</v>
      </c>
      <c r="AG17" s="253" t="e">
        <f>IF(#REF!="","",#REF!)</f>
        <v>#REF!</v>
      </c>
      <c r="AH17" s="253" t="e">
        <f>IF(#REF!="","",#REF!)</f>
        <v>#REF!</v>
      </c>
      <c r="AI17" s="253" t="e">
        <f>IF(#REF!="","",#REF!)</f>
        <v>#REF!</v>
      </c>
      <c r="AJ17" s="253" t="e">
        <f>IF(#REF!="","",#REF!)</f>
        <v>#REF!</v>
      </c>
      <c r="AK17" s="253" t="e">
        <f>IF(#REF!="","",#REF!)</f>
        <v>#REF!</v>
      </c>
      <c r="AL17" s="253" t="e">
        <f>IF(#REF!="","",#REF!)</f>
        <v>#REF!</v>
      </c>
      <c r="AM17" s="253" t="e">
        <f>IF(#REF!="","",#REF!)</f>
        <v>#REF!</v>
      </c>
      <c r="AN17" s="253" t="e">
        <f>IF(#REF!="","",#REF!)</f>
        <v>#REF!</v>
      </c>
      <c r="AO17" s="253" t="e">
        <f>IF(#REF!="","",#REF!)</f>
        <v>#REF!</v>
      </c>
      <c r="AP17" s="253" t="e">
        <f>IF(#REF!="","",#REF!)</f>
        <v>#REF!</v>
      </c>
      <c r="AQ17" s="253" t="e">
        <f>IF(#REF!="","",#REF!)</f>
        <v>#REF!</v>
      </c>
      <c r="AR17" s="253" t="e">
        <f>IF(#REF!="","",#REF!)</f>
        <v>#REF!</v>
      </c>
      <c r="AS17" s="253" t="e">
        <f>IF(#REF!="","",#REF!)</f>
        <v>#REF!</v>
      </c>
      <c r="AT17" s="253" t="e">
        <f>IF(#REF!="","",#REF!)</f>
        <v>#REF!</v>
      </c>
      <c r="AU17" s="253" t="e">
        <f>IF(#REF!="","",#REF!)</f>
        <v>#REF!</v>
      </c>
      <c r="AV17" s="253" t="e">
        <f>IF(#REF!="","",#REF!)</f>
        <v>#REF!</v>
      </c>
      <c r="AW17" s="253" t="e">
        <f>IF(#REF!="","",#REF!)</f>
        <v>#REF!</v>
      </c>
      <c r="AX17" s="253" t="e">
        <f>IF(#REF!="","",#REF!)</f>
        <v>#REF!</v>
      </c>
      <c r="AY17" s="253" t="e">
        <f>IF(#REF!="","",#REF!)</f>
        <v>#REF!</v>
      </c>
      <c r="AZ17" s="253" t="e">
        <f>IF(#REF!="","",#REF!)</f>
        <v>#REF!</v>
      </c>
      <c r="BA17" s="253" t="e">
        <f>IF(#REF!="","",#REF!)</f>
        <v>#REF!</v>
      </c>
      <c r="BB17" s="253" t="e">
        <f>IF(#REF!="","",#REF!)</f>
        <v>#REF!</v>
      </c>
      <c r="BC17" s="253" t="e">
        <f>IF(#REF!="","",#REF!)</f>
        <v>#REF!</v>
      </c>
      <c r="BD17" s="253" t="e">
        <f>IF(#REF!="","",#REF!)</f>
        <v>#REF!</v>
      </c>
      <c r="BE17" s="253" t="e">
        <f>IF(#REF!="","",#REF!)</f>
        <v>#REF!</v>
      </c>
      <c r="BF17" s="253" t="e">
        <f>IF(#REF!="","",#REF!)</f>
        <v>#REF!</v>
      </c>
      <c r="BG17" s="253" t="e">
        <f>IF(#REF!="","",#REF!)</f>
        <v>#REF!</v>
      </c>
      <c r="BH17" s="253" t="e">
        <f>IF(#REF!="","",#REF!)</f>
        <v>#REF!</v>
      </c>
      <c r="BI17" s="253" t="e">
        <f>IF(#REF!="","",#REF!)</f>
        <v>#REF!</v>
      </c>
      <c r="BJ17" s="253" t="e">
        <f>IF(#REF!="","",#REF!)</f>
        <v>#REF!</v>
      </c>
      <c r="BK17" s="253" t="e">
        <f>IF(#REF!="","",#REF!)</f>
        <v>#REF!</v>
      </c>
      <c r="BL17" s="253" t="e">
        <f>IF(#REF!="","",#REF!)</f>
        <v>#REF!</v>
      </c>
      <c r="BM17" s="253" t="e">
        <f>IF(#REF!="","",#REF!)</f>
        <v>#REF!</v>
      </c>
      <c r="BN17" s="253" t="e">
        <f>IF(#REF!="","",#REF!)</f>
        <v>#REF!</v>
      </c>
      <c r="BO17" s="253" t="e">
        <f>IF(#REF!="","",#REF!)</f>
        <v>#REF!</v>
      </c>
      <c r="BP17" s="253" t="e">
        <f>IF(#REF!="","",#REF!)</f>
        <v>#REF!</v>
      </c>
      <c r="BQ17" s="253" t="e">
        <f>IF(#REF!="","",#REF!)</f>
        <v>#REF!</v>
      </c>
      <c r="BR17" s="253" t="e">
        <f>IF(#REF!="","",#REF!)</f>
        <v>#REF!</v>
      </c>
      <c r="BS17" s="253" t="e">
        <f>IF(#REF!="","",#REF!)</f>
        <v>#REF!</v>
      </c>
      <c r="BT17" s="253" t="e">
        <f>IF(#REF!="","",#REF!)</f>
        <v>#REF!</v>
      </c>
      <c r="BU17" s="253" t="e">
        <f>IF(#REF!="","",#REF!)</f>
        <v>#REF!</v>
      </c>
      <c r="BV17" s="253" t="e">
        <f>IF(#REF!="","",#REF!)</f>
        <v>#REF!</v>
      </c>
      <c r="BW17" s="253" t="e">
        <f>IF(#REF!="","",#REF!)</f>
        <v>#REF!</v>
      </c>
      <c r="BX17" s="253" t="e">
        <f>IF(#REF!="","",#REF!)</f>
        <v>#REF!</v>
      </c>
      <c r="BY17" s="253" t="e">
        <f>IF(#REF!="","",#REF!)</f>
        <v>#REF!</v>
      </c>
      <c r="BZ17" s="253" t="e">
        <f>IF(#REF!="","",#REF!)</f>
        <v>#REF!</v>
      </c>
      <c r="CA17" s="253" t="e">
        <f>IF(#REF!="","",#REF!)</f>
        <v>#REF!</v>
      </c>
      <c r="CB17" s="253" t="e">
        <f>IF(#REF!="","",#REF!)</f>
        <v>#REF!</v>
      </c>
      <c r="CC17" s="253" t="e">
        <f>IF(#REF!="","",#REF!)</f>
        <v>#REF!</v>
      </c>
      <c r="CD17" s="253" t="e">
        <f>IF(#REF!="","",#REF!)</f>
        <v>#REF!</v>
      </c>
      <c r="CE17" s="253" t="e">
        <f>IF(#REF!="","",#REF!)</f>
        <v>#REF!</v>
      </c>
      <c r="CF17" s="253" t="e">
        <f>IF(#REF!="","",#REF!)</f>
        <v>#REF!</v>
      </c>
      <c r="CG17" s="253" t="e">
        <f>IF(#REF!="","",#REF!)</f>
        <v>#REF!</v>
      </c>
      <c r="CH17" s="253" t="e">
        <f>IF(#REF!="","",#REF!)</f>
        <v>#REF!</v>
      </c>
      <c r="CI17" s="253" t="e">
        <f>IF(#REF!="","",#REF!)</f>
        <v>#REF!</v>
      </c>
      <c r="CJ17" s="253" t="e">
        <f>IF(#REF!="","",#REF!)</f>
        <v>#REF!</v>
      </c>
      <c r="CK17" s="253" t="e">
        <f>IF(#REF!="","",#REF!)</f>
        <v>#REF!</v>
      </c>
      <c r="CL17" s="253" t="e">
        <f>IF(#REF!="","",#REF!)</f>
        <v>#REF!</v>
      </c>
    </row>
    <row r="18" spans="2:90" x14ac:dyDescent="0.4">
      <c r="B18" s="27" t="s">
        <v>594</v>
      </c>
      <c r="I18" t="s">
        <v>198</v>
      </c>
      <c r="J18" s="28"/>
      <c r="K18" s="63" t="e">
        <f t="shared" ref="K18:P18" ca="1" si="15">SUMIF($3:$3,K$2,18:18)</f>
        <v>#REF!</v>
      </c>
      <c r="L18" s="63" t="e">
        <f t="shared" ca="1" si="15"/>
        <v>#REF!</v>
      </c>
      <c r="M18" s="63" t="e">
        <f t="shared" ca="1" si="15"/>
        <v>#REF!</v>
      </c>
      <c r="N18" s="63" t="e">
        <f t="shared" ca="1" si="15"/>
        <v>#REF!</v>
      </c>
      <c r="O18" s="63" t="e">
        <f t="shared" ca="1" si="15"/>
        <v>#REF!</v>
      </c>
      <c r="P18" s="63" t="e">
        <f t="shared" ca="1" si="15"/>
        <v>#REF!</v>
      </c>
      <c r="Q18" s="28"/>
      <c r="R18"/>
      <c r="S18" s="254" t="e">
        <f ca="1">SUM(S16:OFFSET(S18,-1,0))</f>
        <v>#REF!</v>
      </c>
      <c r="T18" s="254" t="e">
        <f ca="1">SUM(T16:OFFSET(T18,-1,0))</f>
        <v>#REF!</v>
      </c>
      <c r="U18" s="254" t="e">
        <f ca="1">SUM(U16:OFFSET(U18,-1,0))</f>
        <v>#REF!</v>
      </c>
      <c r="V18" s="254" t="e">
        <f ca="1">SUM(V16:OFFSET(V18,-1,0))</f>
        <v>#REF!</v>
      </c>
      <c r="W18" s="254" t="e">
        <f ca="1">SUM(W16:OFFSET(W18,-1,0))</f>
        <v>#REF!</v>
      </c>
      <c r="X18" s="254" t="e">
        <f ca="1">SUM(X16:OFFSET(X18,-1,0))</f>
        <v>#REF!</v>
      </c>
      <c r="Y18" s="254" t="e">
        <f ca="1">SUM(Y16:OFFSET(Y18,-1,0))</f>
        <v>#REF!</v>
      </c>
      <c r="Z18" s="254" t="e">
        <f ca="1">SUM(Z16:OFFSET(Z18,-1,0))</f>
        <v>#REF!</v>
      </c>
      <c r="AA18" s="254" t="e">
        <f ca="1">SUM(AA16:OFFSET(AA18,-1,0))</f>
        <v>#REF!</v>
      </c>
      <c r="AB18" s="254" t="e">
        <f ca="1">SUM(AB16:OFFSET(AB18,-1,0))</f>
        <v>#REF!</v>
      </c>
      <c r="AC18" s="254" t="e">
        <f ca="1">SUM(AC16:OFFSET(AC18,-1,0))</f>
        <v>#REF!</v>
      </c>
      <c r="AD18" s="254" t="e">
        <f ca="1">SUM(AD16:OFFSET(AD18,-1,0))</f>
        <v>#REF!</v>
      </c>
      <c r="AE18" s="254" t="e">
        <f ca="1">SUM(AE16:OFFSET(AE18,-1,0))</f>
        <v>#REF!</v>
      </c>
      <c r="AF18" s="254" t="e">
        <f ca="1">SUM(AF16:OFFSET(AF18,-1,0))</f>
        <v>#REF!</v>
      </c>
      <c r="AG18" s="254" t="e">
        <f ca="1">SUM(AG16:OFFSET(AG18,-1,0))</f>
        <v>#REF!</v>
      </c>
      <c r="AH18" s="254" t="e">
        <f ca="1">SUM(AH16:OFFSET(AH18,-1,0))</f>
        <v>#REF!</v>
      </c>
      <c r="AI18" s="254" t="e">
        <f ca="1">SUM(AI16:OFFSET(AI18,-1,0))</f>
        <v>#REF!</v>
      </c>
      <c r="AJ18" s="254" t="e">
        <f ca="1">SUM(AJ16:OFFSET(AJ18,-1,0))</f>
        <v>#REF!</v>
      </c>
      <c r="AK18" s="254" t="e">
        <f ca="1">SUM(AK16:OFFSET(AK18,-1,0))</f>
        <v>#REF!</v>
      </c>
      <c r="AL18" s="254" t="e">
        <f ca="1">SUM(AL16:OFFSET(AL18,-1,0))</f>
        <v>#REF!</v>
      </c>
      <c r="AM18" s="254" t="e">
        <f ca="1">SUM(AM16:OFFSET(AM18,-1,0))</f>
        <v>#REF!</v>
      </c>
      <c r="AN18" s="254" t="e">
        <f ca="1">SUM(AN16:OFFSET(AN18,-1,0))</f>
        <v>#REF!</v>
      </c>
      <c r="AO18" s="254" t="e">
        <f ca="1">SUM(AO16:OFFSET(AO18,-1,0))</f>
        <v>#REF!</v>
      </c>
      <c r="AP18" s="254" t="e">
        <f ca="1">SUM(AP16:OFFSET(AP18,-1,0))</f>
        <v>#REF!</v>
      </c>
      <c r="AQ18" s="254" t="e">
        <f ca="1">SUM(AQ16:OFFSET(AQ18,-1,0))</f>
        <v>#REF!</v>
      </c>
      <c r="AR18" s="254" t="e">
        <f ca="1">SUM(AR16:OFFSET(AR18,-1,0))</f>
        <v>#REF!</v>
      </c>
      <c r="AS18" s="254" t="e">
        <f ca="1">SUM(AS16:OFFSET(AS18,-1,0))</f>
        <v>#REF!</v>
      </c>
      <c r="AT18" s="254" t="e">
        <f ca="1">SUM(AT16:OFFSET(AT18,-1,0))</f>
        <v>#REF!</v>
      </c>
      <c r="AU18" s="254" t="e">
        <f ca="1">SUM(AU16:OFFSET(AU18,-1,0))</f>
        <v>#REF!</v>
      </c>
      <c r="AV18" s="254" t="e">
        <f ca="1">SUM(AV16:OFFSET(AV18,-1,0))</f>
        <v>#REF!</v>
      </c>
      <c r="AW18" s="254" t="e">
        <f ca="1">SUM(AW16:OFFSET(AW18,-1,0))</f>
        <v>#REF!</v>
      </c>
      <c r="AX18" s="254" t="e">
        <f ca="1">SUM(AX16:OFFSET(AX18,-1,0))</f>
        <v>#REF!</v>
      </c>
      <c r="AY18" s="254" t="e">
        <f ca="1">SUM(AY16:OFFSET(AY18,-1,0))</f>
        <v>#REF!</v>
      </c>
      <c r="AZ18" s="254" t="e">
        <f ca="1">SUM(AZ16:OFFSET(AZ18,-1,0))</f>
        <v>#REF!</v>
      </c>
      <c r="BA18" s="254" t="e">
        <f ca="1">SUM(BA16:OFFSET(BA18,-1,0))</f>
        <v>#REF!</v>
      </c>
      <c r="BB18" s="254" t="e">
        <f ca="1">SUM(BB16:OFFSET(BB18,-1,0))</f>
        <v>#REF!</v>
      </c>
      <c r="BC18" s="254" t="e">
        <f ca="1">SUM(BC16:OFFSET(BC18,-1,0))</f>
        <v>#REF!</v>
      </c>
      <c r="BD18" s="254" t="e">
        <f ca="1">SUM(BD16:OFFSET(BD18,-1,0))</f>
        <v>#REF!</v>
      </c>
      <c r="BE18" s="254" t="e">
        <f ca="1">SUM(BE16:OFFSET(BE18,-1,0))</f>
        <v>#REF!</v>
      </c>
      <c r="BF18" s="254" t="e">
        <f ca="1">SUM(BF16:OFFSET(BF18,-1,0))</f>
        <v>#REF!</v>
      </c>
      <c r="BG18" s="254" t="e">
        <f ca="1">SUM(BG16:OFFSET(BG18,-1,0))</f>
        <v>#REF!</v>
      </c>
      <c r="BH18" s="254" t="e">
        <f ca="1">SUM(BH16:OFFSET(BH18,-1,0))</f>
        <v>#REF!</v>
      </c>
      <c r="BI18" s="254" t="e">
        <f ca="1">SUM(BI16:OFFSET(BI18,-1,0))</f>
        <v>#REF!</v>
      </c>
      <c r="BJ18" s="254" t="e">
        <f ca="1">SUM(BJ16:OFFSET(BJ18,-1,0))</f>
        <v>#REF!</v>
      </c>
      <c r="BK18" s="254" t="e">
        <f ca="1">SUM(BK16:OFFSET(BK18,-1,0))</f>
        <v>#REF!</v>
      </c>
      <c r="BL18" s="254" t="e">
        <f ca="1">SUM(BL16:OFFSET(BL18,-1,0))</f>
        <v>#REF!</v>
      </c>
      <c r="BM18" s="254" t="e">
        <f ca="1">SUM(BM16:OFFSET(BM18,-1,0))</f>
        <v>#REF!</v>
      </c>
      <c r="BN18" s="254" t="e">
        <f ca="1">SUM(BN16:OFFSET(BN18,-1,0))</f>
        <v>#REF!</v>
      </c>
      <c r="BO18" s="254" t="e">
        <f ca="1">SUM(BO16:OFFSET(BO18,-1,0))</f>
        <v>#REF!</v>
      </c>
      <c r="BP18" s="254" t="e">
        <f ca="1">SUM(BP16:OFFSET(BP18,-1,0))</f>
        <v>#REF!</v>
      </c>
      <c r="BQ18" s="254" t="e">
        <f ca="1">SUM(BQ16:OFFSET(BQ18,-1,0))</f>
        <v>#REF!</v>
      </c>
      <c r="BR18" s="254" t="e">
        <f ca="1">SUM(BR16:OFFSET(BR18,-1,0))</f>
        <v>#REF!</v>
      </c>
      <c r="BS18" s="254" t="e">
        <f ca="1">SUM(BS16:OFFSET(BS18,-1,0))</f>
        <v>#REF!</v>
      </c>
      <c r="BT18" s="254" t="e">
        <f ca="1">SUM(BT16:OFFSET(BT18,-1,0))</f>
        <v>#REF!</v>
      </c>
      <c r="BU18" s="254" t="e">
        <f ca="1">SUM(BU16:OFFSET(BU18,-1,0))</f>
        <v>#REF!</v>
      </c>
      <c r="BV18" s="254" t="e">
        <f ca="1">SUM(BV16:OFFSET(BV18,-1,0))</f>
        <v>#REF!</v>
      </c>
      <c r="BW18" s="254" t="e">
        <f ca="1">SUM(BW16:OFFSET(BW18,-1,0))</f>
        <v>#REF!</v>
      </c>
      <c r="BX18" s="254" t="e">
        <f ca="1">SUM(BX16:OFFSET(BX18,-1,0))</f>
        <v>#REF!</v>
      </c>
      <c r="BY18" s="254" t="e">
        <f ca="1">SUM(BY16:OFFSET(BY18,-1,0))</f>
        <v>#REF!</v>
      </c>
      <c r="BZ18" s="254" t="e">
        <f ca="1">SUM(BZ16:OFFSET(BZ18,-1,0))</f>
        <v>#REF!</v>
      </c>
      <c r="CA18" s="254" t="e">
        <f ca="1">SUM(CA16:OFFSET(CA18,-1,0))</f>
        <v>#REF!</v>
      </c>
      <c r="CB18" s="254" t="e">
        <f ca="1">SUM(CB16:OFFSET(CB18,-1,0))</f>
        <v>#REF!</v>
      </c>
      <c r="CC18" s="254" t="e">
        <f ca="1">SUM(CC16:OFFSET(CC18,-1,0))</f>
        <v>#REF!</v>
      </c>
      <c r="CD18" s="254" t="e">
        <f ca="1">SUM(CD16:OFFSET(CD18,-1,0))</f>
        <v>#REF!</v>
      </c>
      <c r="CE18" s="254" t="e">
        <f ca="1">SUM(CE16:OFFSET(CE18,-1,0))</f>
        <v>#REF!</v>
      </c>
      <c r="CF18" s="254" t="e">
        <f ca="1">SUM(CF16:OFFSET(CF18,-1,0))</f>
        <v>#REF!</v>
      </c>
      <c r="CG18" s="254" t="e">
        <f ca="1">SUM(CG16:OFFSET(CG18,-1,0))</f>
        <v>#REF!</v>
      </c>
      <c r="CH18" s="254" t="e">
        <f ca="1">SUM(CH16:OFFSET(CH18,-1,0))</f>
        <v>#REF!</v>
      </c>
      <c r="CI18" s="254" t="e">
        <f ca="1">SUM(CI16:OFFSET(CI18,-1,0))</f>
        <v>#REF!</v>
      </c>
      <c r="CJ18" s="254" t="e">
        <f ca="1">SUM(CJ16:OFFSET(CJ18,-1,0))</f>
        <v>#REF!</v>
      </c>
      <c r="CK18" s="254" t="e">
        <f ca="1">SUM(CK16:OFFSET(CK18,-1,0))</f>
        <v>#REF!</v>
      </c>
      <c r="CL18" s="254" t="e">
        <f ca="1">SUM(CL16:OFFSET(CL18,-1,0))</f>
        <v>#REF!</v>
      </c>
    </row>
    <row r="19" spans="2:90" ht="15" customHeight="1" x14ac:dyDescent="0.4">
      <c r="B19" s="126" t="s">
        <v>595</v>
      </c>
      <c r="J19" s="451"/>
      <c r="K19" s="256"/>
      <c r="L19" s="256">
        <f ca="1">IFERROR(L18/K18-1,0)</f>
        <v>0</v>
      </c>
      <c r="M19" s="256">
        <f ca="1">IFERROR(M18/L18-1,0)</f>
        <v>0</v>
      </c>
      <c r="N19" s="256">
        <f ca="1">IFERROR(N18/M18-1,0)</f>
        <v>0</v>
      </c>
      <c r="O19" s="256">
        <f ca="1">IFERROR(O18/N18-1,0)</f>
        <v>0</v>
      </c>
      <c r="P19" s="256">
        <f ca="1">IFERROR(P18/O18-1,0)</f>
        <v>0</v>
      </c>
      <c r="Q19" s="28"/>
      <c r="R19"/>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57"/>
      <c r="BH19" s="257"/>
      <c r="BI19" s="257"/>
      <c r="BJ19" s="257"/>
      <c r="BK19" s="257"/>
      <c r="BL19" s="257"/>
      <c r="BM19" s="257"/>
      <c r="BN19" s="257"/>
      <c r="BO19" s="257"/>
      <c r="BP19" s="257"/>
      <c r="BQ19" s="257"/>
      <c r="BR19" s="257"/>
      <c r="BS19" s="257"/>
      <c r="BT19" s="257"/>
      <c r="BU19" s="257"/>
      <c r="BV19" s="257"/>
      <c r="BW19" s="257"/>
      <c r="BX19" s="257"/>
      <c r="BY19" s="257"/>
      <c r="BZ19" s="257"/>
      <c r="CA19" s="257"/>
      <c r="CB19" s="257"/>
      <c r="CC19" s="257"/>
      <c r="CD19" s="257"/>
      <c r="CE19" s="257"/>
      <c r="CF19" s="257"/>
      <c r="CG19" s="257"/>
      <c r="CH19" s="257"/>
      <c r="CI19" s="257"/>
      <c r="CJ19" s="257"/>
      <c r="CK19" s="257"/>
      <c r="CL19" s="257"/>
    </row>
    <row r="20" spans="2:90" x14ac:dyDescent="0.4">
      <c r="B20" s="126"/>
      <c r="J20" s="28"/>
      <c r="K20" s="255"/>
      <c r="L20" s="256"/>
      <c r="M20" s="256"/>
      <c r="N20" s="256"/>
      <c r="O20" s="256"/>
      <c r="P20" s="256"/>
      <c r="Q20" s="28"/>
      <c r="R20"/>
      <c r="S20" s="257"/>
      <c r="T20" s="257"/>
      <c r="U20" s="257"/>
      <c r="V20" s="257"/>
      <c r="W20" s="257"/>
      <c r="X20" s="257"/>
      <c r="Y20" s="257"/>
      <c r="Z20" s="257"/>
      <c r="AA20" s="257"/>
      <c r="AB20" s="257"/>
      <c r="AC20" s="257"/>
      <c r="AD20" s="257"/>
      <c r="AE20" s="257"/>
      <c r="AF20" s="257"/>
      <c r="AG20" s="257"/>
      <c r="AH20" s="257"/>
      <c r="AI20" s="257"/>
      <c r="AJ20" s="257"/>
      <c r="AK20" s="257"/>
      <c r="AL20" s="257"/>
      <c r="AM20" s="257"/>
      <c r="AN20" s="257"/>
      <c r="AO20" s="257"/>
      <c r="AP20" s="257"/>
      <c r="AQ20" s="257"/>
      <c r="AR20" s="257"/>
      <c r="AS20" s="257"/>
      <c r="AT20" s="257"/>
      <c r="AU20" s="257"/>
      <c r="AV20" s="257"/>
      <c r="AW20" s="257"/>
      <c r="AX20" s="257"/>
      <c r="AY20" s="257"/>
      <c r="AZ20" s="257"/>
      <c r="BA20" s="257"/>
      <c r="BB20" s="257"/>
      <c r="BC20" s="257"/>
      <c r="BD20" s="257"/>
      <c r="BE20" s="257"/>
      <c r="BF20" s="257"/>
      <c r="BG20" s="257"/>
      <c r="BH20" s="257"/>
      <c r="BI20" s="257"/>
      <c r="BJ20" s="257"/>
      <c r="BK20" s="257"/>
      <c r="BL20" s="257"/>
      <c r="BM20" s="257"/>
      <c r="BN20" s="257"/>
      <c r="BO20" s="257"/>
      <c r="BP20" s="257"/>
      <c r="BQ20" s="257"/>
      <c r="BR20" s="257"/>
      <c r="BS20" s="257"/>
      <c r="BT20" s="257"/>
      <c r="BU20" s="257"/>
      <c r="BV20" s="257"/>
      <c r="BW20" s="257"/>
      <c r="BX20" s="257"/>
      <c r="BY20" s="257"/>
      <c r="BZ20" s="257"/>
      <c r="CA20" s="257"/>
      <c r="CB20" s="257"/>
      <c r="CC20" s="257"/>
      <c r="CD20" s="257"/>
      <c r="CE20" s="257"/>
      <c r="CF20" s="257"/>
      <c r="CG20" s="257"/>
      <c r="CH20" s="257"/>
      <c r="CI20" s="257"/>
      <c r="CJ20" s="257"/>
      <c r="CK20" s="257"/>
      <c r="CL20" s="257"/>
    </row>
    <row r="21" spans="2:90" x14ac:dyDescent="0.4">
      <c r="B21" s="31" t="s">
        <v>226</v>
      </c>
      <c r="J21" s="28"/>
      <c r="K21" s="255"/>
      <c r="L21" s="255"/>
      <c r="M21" s="255"/>
      <c r="N21" s="255"/>
      <c r="O21" s="255"/>
      <c r="P21" s="255"/>
      <c r="Q21" s="28"/>
      <c r="R21"/>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c r="BT21" s="257"/>
      <c r="BU21" s="257"/>
      <c r="BV21" s="257"/>
      <c r="BW21" s="257"/>
      <c r="BX21" s="257"/>
      <c r="BY21" s="257"/>
      <c r="BZ21" s="257"/>
      <c r="CA21" s="257"/>
      <c r="CB21" s="257"/>
      <c r="CC21" s="257"/>
      <c r="CD21" s="257"/>
      <c r="CE21" s="257"/>
      <c r="CF21" s="257"/>
      <c r="CG21" s="257"/>
      <c r="CH21" s="257"/>
      <c r="CI21" s="257"/>
      <c r="CJ21" s="257"/>
      <c r="CK21" s="257"/>
      <c r="CL21" s="257"/>
    </row>
    <row r="22" spans="2:90" s="445" customFormat="1" x14ac:dyDescent="0.4">
      <c r="B22" s="475" t="e">
        <f>IF(#REF!="","",#REF!)</f>
        <v>#REF!</v>
      </c>
      <c r="C22" s="445" t="e">
        <f>IF(#REF!="","",#REF!)</f>
        <v>#REF!</v>
      </c>
      <c r="D22" s="445" t="e">
        <f>IF(#REF!="","",#REF!)</f>
        <v>#REF!</v>
      </c>
      <c r="E22" s="445" t="e">
        <f>IF(#REF!="","",#REF!)</f>
        <v>#REF!</v>
      </c>
      <c r="F22" s="445" t="e">
        <f>IF(#REF!="","",#REF!)</f>
        <v>#REF!</v>
      </c>
      <c r="G22" s="445" t="e">
        <f>IF(#REF!="","",#REF!)</f>
        <v>#REF!</v>
      </c>
      <c r="H22" s="445" t="e">
        <f>IF(#REF!="","",#REF!)</f>
        <v>#REF!</v>
      </c>
      <c r="I22" s="472" t="e">
        <f>IF(#REF!="","",#REF!)</f>
        <v>#REF!</v>
      </c>
      <c r="J22" s="472" t="e">
        <f>IF(#REF!="","",#REF!)</f>
        <v>#REF!</v>
      </c>
      <c r="K22" s="253" t="e">
        <f>IF(#REF!="","",#REF!)</f>
        <v>#REF!</v>
      </c>
      <c r="L22" s="253" t="e">
        <f>IF(#REF!="","",#REF!)</f>
        <v>#REF!</v>
      </c>
      <c r="M22" s="253" t="e">
        <f>IF(#REF!="","",#REF!)</f>
        <v>#REF!</v>
      </c>
      <c r="N22" s="253" t="e">
        <f>IF(#REF!="","",#REF!)</f>
        <v>#REF!</v>
      </c>
      <c r="O22" s="253" t="e">
        <f>IF(#REF!="","",#REF!)</f>
        <v>#REF!</v>
      </c>
      <c r="P22" s="253" t="e">
        <f>IF(#REF!="","",#REF!)</f>
        <v>#REF!</v>
      </c>
      <c r="Q22" s="445" t="e">
        <f>IF(#REF!="","",#REF!)</f>
        <v>#REF!</v>
      </c>
      <c r="R22" s="253" t="e">
        <f>IF(#REF!="","",#REF!)</f>
        <v>#REF!</v>
      </c>
      <c r="S22" s="476" t="e">
        <f>IF(#REF!="","",#REF!)</f>
        <v>#REF!</v>
      </c>
      <c r="T22" s="476" t="e">
        <f>IF(#REF!="","",#REF!)</f>
        <v>#REF!</v>
      </c>
      <c r="U22" s="476" t="e">
        <f>IF(#REF!="","",#REF!)</f>
        <v>#REF!</v>
      </c>
      <c r="V22" s="476" t="e">
        <f>IF(#REF!="","",#REF!)</f>
        <v>#REF!</v>
      </c>
      <c r="W22" s="476" t="e">
        <f>IF(#REF!="","",#REF!)</f>
        <v>#REF!</v>
      </c>
      <c r="X22" s="476" t="e">
        <f>IF(#REF!="","",#REF!)</f>
        <v>#REF!</v>
      </c>
      <c r="Y22" s="476" t="e">
        <f>IF(#REF!="","",#REF!)</f>
        <v>#REF!</v>
      </c>
      <c r="Z22" s="476" t="e">
        <f>IF(#REF!="","",#REF!)</f>
        <v>#REF!</v>
      </c>
      <c r="AA22" s="476" t="e">
        <f>IF(#REF!="","",#REF!)</f>
        <v>#REF!</v>
      </c>
      <c r="AB22" s="476" t="e">
        <f>IF(#REF!="","",#REF!)</f>
        <v>#REF!</v>
      </c>
      <c r="AC22" s="476" t="e">
        <f>IF(#REF!="","",#REF!)</f>
        <v>#REF!</v>
      </c>
      <c r="AD22" s="476" t="e">
        <f>IF(#REF!="","",#REF!)</f>
        <v>#REF!</v>
      </c>
      <c r="AE22" s="476" t="e">
        <f>IF(#REF!="","",#REF!)</f>
        <v>#REF!</v>
      </c>
      <c r="AF22" s="476" t="e">
        <f>IF(#REF!="","",#REF!)</f>
        <v>#REF!</v>
      </c>
      <c r="AG22" s="476" t="e">
        <f>IF(#REF!="","",#REF!)</f>
        <v>#REF!</v>
      </c>
      <c r="AH22" s="476" t="e">
        <f>IF(#REF!="","",#REF!)</f>
        <v>#REF!</v>
      </c>
      <c r="AI22" s="476" t="e">
        <f>IF(#REF!="","",#REF!)</f>
        <v>#REF!</v>
      </c>
      <c r="AJ22" s="476" t="e">
        <f>IF(#REF!="","",#REF!)</f>
        <v>#REF!</v>
      </c>
      <c r="AK22" s="476" t="e">
        <f>IF(#REF!="","",#REF!)</f>
        <v>#REF!</v>
      </c>
      <c r="AL22" s="476" t="e">
        <f>IF(#REF!="","",#REF!)</f>
        <v>#REF!</v>
      </c>
      <c r="AM22" s="476" t="e">
        <f>IF(#REF!="","",#REF!)</f>
        <v>#REF!</v>
      </c>
      <c r="AN22" s="476" t="e">
        <f>IF(#REF!="","",#REF!)</f>
        <v>#REF!</v>
      </c>
      <c r="AO22" s="476" t="e">
        <f>IF(#REF!="","",#REF!)</f>
        <v>#REF!</v>
      </c>
      <c r="AP22" s="476" t="e">
        <f>IF(#REF!="","",#REF!)</f>
        <v>#REF!</v>
      </c>
      <c r="AQ22" s="476" t="e">
        <f>IF(#REF!="","",#REF!)</f>
        <v>#REF!</v>
      </c>
      <c r="AR22" s="476" t="e">
        <f>IF(#REF!="","",#REF!)</f>
        <v>#REF!</v>
      </c>
      <c r="AS22" s="476" t="e">
        <f>IF(#REF!="","",#REF!)</f>
        <v>#REF!</v>
      </c>
      <c r="AT22" s="476" t="e">
        <f>IF(#REF!="","",#REF!)</f>
        <v>#REF!</v>
      </c>
      <c r="AU22" s="476" t="e">
        <f>IF(#REF!="","",#REF!)</f>
        <v>#REF!</v>
      </c>
      <c r="AV22" s="476" t="e">
        <f>IF(#REF!="","",#REF!)</f>
        <v>#REF!</v>
      </c>
      <c r="AW22" s="476" t="e">
        <f>IF(#REF!="","",#REF!)</f>
        <v>#REF!</v>
      </c>
      <c r="AX22" s="476" t="e">
        <f>IF(#REF!="","",#REF!)</f>
        <v>#REF!</v>
      </c>
      <c r="AY22" s="476" t="e">
        <f>IF(#REF!="","",#REF!)</f>
        <v>#REF!</v>
      </c>
      <c r="AZ22" s="476" t="e">
        <f>IF(#REF!="","",#REF!)</f>
        <v>#REF!</v>
      </c>
      <c r="BA22" s="476" t="e">
        <f>IF(#REF!="","",#REF!)</f>
        <v>#REF!</v>
      </c>
      <c r="BB22" s="476" t="e">
        <f>IF(#REF!="","",#REF!)</f>
        <v>#REF!</v>
      </c>
      <c r="BC22" s="476" t="e">
        <f>IF(#REF!="","",#REF!)</f>
        <v>#REF!</v>
      </c>
      <c r="BD22" s="476" t="e">
        <f>IF(#REF!="","",#REF!)</f>
        <v>#REF!</v>
      </c>
      <c r="BE22" s="476" t="e">
        <f>IF(#REF!="","",#REF!)</f>
        <v>#REF!</v>
      </c>
      <c r="BF22" s="476" t="e">
        <f>IF(#REF!="","",#REF!)</f>
        <v>#REF!</v>
      </c>
      <c r="BG22" s="476" t="e">
        <f>IF(#REF!="","",#REF!)</f>
        <v>#REF!</v>
      </c>
      <c r="BH22" s="476" t="e">
        <f>IF(#REF!="","",#REF!)</f>
        <v>#REF!</v>
      </c>
      <c r="BI22" s="476" t="e">
        <f>IF(#REF!="","",#REF!)</f>
        <v>#REF!</v>
      </c>
      <c r="BJ22" s="476" t="e">
        <f>IF(#REF!="","",#REF!)</f>
        <v>#REF!</v>
      </c>
      <c r="BK22" s="476" t="e">
        <f>IF(#REF!="","",#REF!)</f>
        <v>#REF!</v>
      </c>
      <c r="BL22" s="476" t="e">
        <f>IF(#REF!="","",#REF!)</f>
        <v>#REF!</v>
      </c>
      <c r="BM22" s="476" t="e">
        <f>IF(#REF!="","",#REF!)</f>
        <v>#REF!</v>
      </c>
      <c r="BN22" s="476" t="e">
        <f>IF(#REF!="","",#REF!)</f>
        <v>#REF!</v>
      </c>
      <c r="BO22" s="476" t="e">
        <f>IF(#REF!="","",#REF!)</f>
        <v>#REF!</v>
      </c>
      <c r="BP22" s="476" t="e">
        <f>IF(#REF!="","",#REF!)</f>
        <v>#REF!</v>
      </c>
      <c r="BQ22" s="476" t="e">
        <f>IF(#REF!="","",#REF!)</f>
        <v>#REF!</v>
      </c>
      <c r="BR22" s="476" t="e">
        <f>IF(#REF!="","",#REF!)</f>
        <v>#REF!</v>
      </c>
      <c r="BS22" s="476" t="e">
        <f>IF(#REF!="","",#REF!)</f>
        <v>#REF!</v>
      </c>
      <c r="BT22" s="476" t="e">
        <f>IF(#REF!="","",#REF!)</f>
        <v>#REF!</v>
      </c>
      <c r="BU22" s="476" t="e">
        <f>IF(#REF!="","",#REF!)</f>
        <v>#REF!</v>
      </c>
      <c r="BV22" s="476" t="e">
        <f>IF(#REF!="","",#REF!)</f>
        <v>#REF!</v>
      </c>
      <c r="BW22" s="476" t="e">
        <f>IF(#REF!="","",#REF!)</f>
        <v>#REF!</v>
      </c>
      <c r="BX22" s="476" t="e">
        <f>IF(#REF!="","",#REF!)</f>
        <v>#REF!</v>
      </c>
      <c r="BY22" s="476" t="e">
        <f>IF(#REF!="","",#REF!)</f>
        <v>#REF!</v>
      </c>
      <c r="BZ22" s="476" t="e">
        <f>IF(#REF!="","",#REF!)</f>
        <v>#REF!</v>
      </c>
      <c r="CA22" s="476" t="e">
        <f>IF(#REF!="","",#REF!)</f>
        <v>#REF!</v>
      </c>
      <c r="CB22" s="476" t="e">
        <f>IF(#REF!="","",#REF!)</f>
        <v>#REF!</v>
      </c>
      <c r="CC22" s="476" t="e">
        <f>IF(#REF!="","",#REF!)</f>
        <v>#REF!</v>
      </c>
      <c r="CD22" s="476" t="e">
        <f>IF(#REF!="","",#REF!)</f>
        <v>#REF!</v>
      </c>
      <c r="CE22" s="476" t="e">
        <f>IF(#REF!="","",#REF!)</f>
        <v>#REF!</v>
      </c>
      <c r="CF22" s="476" t="e">
        <f>IF(#REF!="","",#REF!)</f>
        <v>#REF!</v>
      </c>
      <c r="CG22" s="476" t="e">
        <f>IF(#REF!="","",#REF!)</f>
        <v>#REF!</v>
      </c>
      <c r="CH22" s="476" t="e">
        <f>IF(#REF!="","",#REF!)</f>
        <v>#REF!</v>
      </c>
      <c r="CI22" s="476" t="e">
        <f>IF(#REF!="","",#REF!)</f>
        <v>#REF!</v>
      </c>
      <c r="CJ22" s="476" t="e">
        <f>IF(#REF!="","",#REF!)</f>
        <v>#REF!</v>
      </c>
      <c r="CK22" s="476" t="e">
        <f>IF(#REF!="","",#REF!)</f>
        <v>#REF!</v>
      </c>
      <c r="CL22" s="476" t="e">
        <f>IF(#REF!="","",#REF!)</f>
        <v>#REF!</v>
      </c>
    </row>
    <row r="23" spans="2:90" x14ac:dyDescent="0.4">
      <c r="B23" s="27" t="s">
        <v>596</v>
      </c>
      <c r="I23" t="s">
        <v>203</v>
      </c>
      <c r="J23" s="28"/>
      <c r="K23" s="63" t="e">
        <f t="shared" ref="K23:P23" ca="1" si="16">SUMIF($3:$3,K$2,23:23)</f>
        <v>#REF!</v>
      </c>
      <c r="L23" s="63" t="e">
        <f t="shared" ca="1" si="16"/>
        <v>#REF!</v>
      </c>
      <c r="M23" s="63" t="e">
        <f t="shared" ca="1" si="16"/>
        <v>#REF!</v>
      </c>
      <c r="N23" s="63" t="e">
        <f t="shared" ca="1" si="16"/>
        <v>#REF!</v>
      </c>
      <c r="O23" s="63" t="e">
        <f t="shared" ca="1" si="16"/>
        <v>#REF!</v>
      </c>
      <c r="P23" s="63" t="e">
        <f t="shared" ca="1" si="16"/>
        <v>#REF!</v>
      </c>
      <c r="Q23" s="28"/>
      <c r="R23"/>
      <c r="S23" s="254" t="e">
        <f ca="1">SUM(S21:OFFSET(S23,-1,0))</f>
        <v>#REF!</v>
      </c>
      <c r="T23" s="254" t="e">
        <f ca="1">SUM(T21:OFFSET(T23,-1,0))</f>
        <v>#REF!</v>
      </c>
      <c r="U23" s="254" t="e">
        <f ca="1">SUM(U21:OFFSET(U23,-1,0))</f>
        <v>#REF!</v>
      </c>
      <c r="V23" s="254" t="e">
        <f ca="1">SUM(V21:OFFSET(V23,-1,0))</f>
        <v>#REF!</v>
      </c>
      <c r="W23" s="254" t="e">
        <f ca="1">SUM(W21:OFFSET(W23,-1,0))</f>
        <v>#REF!</v>
      </c>
      <c r="X23" s="254" t="e">
        <f ca="1">SUM(X21:OFFSET(X23,-1,0))</f>
        <v>#REF!</v>
      </c>
      <c r="Y23" s="254" t="e">
        <f ca="1">SUM(Y21:OFFSET(Y23,-1,0))</f>
        <v>#REF!</v>
      </c>
      <c r="Z23" s="254" t="e">
        <f ca="1">SUM(Z21:OFFSET(Z23,-1,0))</f>
        <v>#REF!</v>
      </c>
      <c r="AA23" s="254" t="e">
        <f ca="1">SUM(AA21:OFFSET(AA23,-1,0))</f>
        <v>#REF!</v>
      </c>
      <c r="AB23" s="254" t="e">
        <f ca="1">SUM(AB21:OFFSET(AB23,-1,0))</f>
        <v>#REF!</v>
      </c>
      <c r="AC23" s="254" t="e">
        <f ca="1">SUM(AC21:OFFSET(AC23,-1,0))</f>
        <v>#REF!</v>
      </c>
      <c r="AD23" s="254" t="e">
        <f ca="1">SUM(AD21:OFFSET(AD23,-1,0))</f>
        <v>#REF!</v>
      </c>
      <c r="AE23" s="254" t="e">
        <f ca="1">SUM(AE21:OFFSET(AE23,-1,0))</f>
        <v>#REF!</v>
      </c>
      <c r="AF23" s="254" t="e">
        <f ca="1">SUM(AF21:OFFSET(AF23,-1,0))</f>
        <v>#REF!</v>
      </c>
      <c r="AG23" s="254" t="e">
        <f ca="1">SUM(AG21:OFFSET(AG23,-1,0))</f>
        <v>#REF!</v>
      </c>
      <c r="AH23" s="254" t="e">
        <f ca="1">SUM(AH21:OFFSET(AH23,-1,0))</f>
        <v>#REF!</v>
      </c>
      <c r="AI23" s="254" t="e">
        <f ca="1">SUM(AI21:OFFSET(AI23,-1,0))</f>
        <v>#REF!</v>
      </c>
      <c r="AJ23" s="254" t="e">
        <f ca="1">SUM(AJ21:OFFSET(AJ23,-1,0))</f>
        <v>#REF!</v>
      </c>
      <c r="AK23" s="254" t="e">
        <f ca="1">SUM(AK21:OFFSET(AK23,-1,0))</f>
        <v>#REF!</v>
      </c>
      <c r="AL23" s="254" t="e">
        <f ca="1">SUM(AL21:OFFSET(AL23,-1,0))</f>
        <v>#REF!</v>
      </c>
      <c r="AM23" s="254" t="e">
        <f ca="1">SUM(AM21:OFFSET(AM23,-1,0))</f>
        <v>#REF!</v>
      </c>
      <c r="AN23" s="254" t="e">
        <f ca="1">SUM(AN21:OFFSET(AN23,-1,0))</f>
        <v>#REF!</v>
      </c>
      <c r="AO23" s="254" t="e">
        <f ca="1">SUM(AO21:OFFSET(AO23,-1,0))</f>
        <v>#REF!</v>
      </c>
      <c r="AP23" s="254" t="e">
        <f ca="1">SUM(AP21:OFFSET(AP23,-1,0))</f>
        <v>#REF!</v>
      </c>
      <c r="AQ23" s="254" t="e">
        <f ca="1">SUM(AQ21:OFFSET(AQ23,-1,0))</f>
        <v>#REF!</v>
      </c>
      <c r="AR23" s="254" t="e">
        <f ca="1">SUM(AR21:OFFSET(AR23,-1,0))</f>
        <v>#REF!</v>
      </c>
      <c r="AS23" s="254" t="e">
        <f ca="1">SUM(AS21:OFFSET(AS23,-1,0))</f>
        <v>#REF!</v>
      </c>
      <c r="AT23" s="254" t="e">
        <f ca="1">SUM(AT21:OFFSET(AT23,-1,0))</f>
        <v>#REF!</v>
      </c>
      <c r="AU23" s="254" t="e">
        <f ca="1">SUM(AU21:OFFSET(AU23,-1,0))</f>
        <v>#REF!</v>
      </c>
      <c r="AV23" s="254" t="e">
        <f ca="1">SUM(AV21:OFFSET(AV23,-1,0))</f>
        <v>#REF!</v>
      </c>
      <c r="AW23" s="254" t="e">
        <f ca="1">SUM(AW21:OFFSET(AW23,-1,0))</f>
        <v>#REF!</v>
      </c>
      <c r="AX23" s="254" t="e">
        <f ca="1">SUM(AX21:OFFSET(AX23,-1,0))</f>
        <v>#REF!</v>
      </c>
      <c r="AY23" s="254" t="e">
        <f ca="1">SUM(AY21:OFFSET(AY23,-1,0))</f>
        <v>#REF!</v>
      </c>
      <c r="AZ23" s="254" t="e">
        <f ca="1">SUM(AZ21:OFFSET(AZ23,-1,0))</f>
        <v>#REF!</v>
      </c>
      <c r="BA23" s="254" t="e">
        <f ca="1">SUM(BA21:OFFSET(BA23,-1,0))</f>
        <v>#REF!</v>
      </c>
      <c r="BB23" s="254" t="e">
        <f ca="1">SUM(BB21:OFFSET(BB23,-1,0))</f>
        <v>#REF!</v>
      </c>
      <c r="BC23" s="254" t="e">
        <f ca="1">SUM(BC21:OFFSET(BC23,-1,0))</f>
        <v>#REF!</v>
      </c>
      <c r="BD23" s="254" t="e">
        <f ca="1">SUM(BD21:OFFSET(BD23,-1,0))</f>
        <v>#REF!</v>
      </c>
      <c r="BE23" s="254" t="e">
        <f ca="1">SUM(BE21:OFFSET(BE23,-1,0))</f>
        <v>#REF!</v>
      </c>
      <c r="BF23" s="254" t="e">
        <f ca="1">SUM(BF21:OFFSET(BF23,-1,0))</f>
        <v>#REF!</v>
      </c>
      <c r="BG23" s="254" t="e">
        <f ca="1">SUM(BG21:OFFSET(BG23,-1,0))</f>
        <v>#REF!</v>
      </c>
      <c r="BH23" s="254" t="e">
        <f ca="1">SUM(BH21:OFFSET(BH23,-1,0))</f>
        <v>#REF!</v>
      </c>
      <c r="BI23" s="254" t="e">
        <f ca="1">SUM(BI21:OFFSET(BI23,-1,0))</f>
        <v>#REF!</v>
      </c>
      <c r="BJ23" s="254" t="e">
        <f ca="1">SUM(BJ21:OFFSET(BJ23,-1,0))</f>
        <v>#REF!</v>
      </c>
      <c r="BK23" s="254" t="e">
        <f ca="1">SUM(BK21:OFFSET(BK23,-1,0))</f>
        <v>#REF!</v>
      </c>
      <c r="BL23" s="254" t="e">
        <f ca="1">SUM(BL21:OFFSET(BL23,-1,0))</f>
        <v>#REF!</v>
      </c>
      <c r="BM23" s="254" t="e">
        <f ca="1">SUM(BM21:OFFSET(BM23,-1,0))</f>
        <v>#REF!</v>
      </c>
      <c r="BN23" s="254" t="e">
        <f ca="1">SUM(BN21:OFFSET(BN23,-1,0))</f>
        <v>#REF!</v>
      </c>
      <c r="BO23" s="254" t="e">
        <f ca="1">SUM(BO21:OFFSET(BO23,-1,0))</f>
        <v>#REF!</v>
      </c>
      <c r="BP23" s="254" t="e">
        <f ca="1">SUM(BP21:OFFSET(BP23,-1,0))</f>
        <v>#REF!</v>
      </c>
      <c r="BQ23" s="254" t="e">
        <f ca="1">SUM(BQ21:OFFSET(BQ23,-1,0))</f>
        <v>#REF!</v>
      </c>
      <c r="BR23" s="254" t="e">
        <f ca="1">SUM(BR21:OFFSET(BR23,-1,0))</f>
        <v>#REF!</v>
      </c>
      <c r="BS23" s="254" t="e">
        <f ca="1">SUM(BS21:OFFSET(BS23,-1,0))</f>
        <v>#REF!</v>
      </c>
      <c r="BT23" s="254" t="e">
        <f ca="1">SUM(BT21:OFFSET(BT23,-1,0))</f>
        <v>#REF!</v>
      </c>
      <c r="BU23" s="254" t="e">
        <f ca="1">SUM(BU21:OFFSET(BU23,-1,0))</f>
        <v>#REF!</v>
      </c>
      <c r="BV23" s="254" t="e">
        <f ca="1">SUM(BV21:OFFSET(BV23,-1,0))</f>
        <v>#REF!</v>
      </c>
      <c r="BW23" s="254" t="e">
        <f ca="1">SUM(BW21:OFFSET(BW23,-1,0))</f>
        <v>#REF!</v>
      </c>
      <c r="BX23" s="254" t="e">
        <f ca="1">SUM(BX21:OFFSET(BX23,-1,0))</f>
        <v>#REF!</v>
      </c>
      <c r="BY23" s="254" t="e">
        <f ca="1">SUM(BY21:OFFSET(BY23,-1,0))</f>
        <v>#REF!</v>
      </c>
      <c r="BZ23" s="254" t="e">
        <f ca="1">SUM(BZ21:OFFSET(BZ23,-1,0))</f>
        <v>#REF!</v>
      </c>
      <c r="CA23" s="254" t="e">
        <f ca="1">SUM(CA21:OFFSET(CA23,-1,0))</f>
        <v>#REF!</v>
      </c>
      <c r="CB23" s="254" t="e">
        <f ca="1">SUM(CB21:OFFSET(CB23,-1,0))</f>
        <v>#REF!</v>
      </c>
      <c r="CC23" s="254" t="e">
        <f ca="1">SUM(CC21:OFFSET(CC23,-1,0))</f>
        <v>#REF!</v>
      </c>
      <c r="CD23" s="254" t="e">
        <f ca="1">SUM(CD21:OFFSET(CD23,-1,0))</f>
        <v>#REF!</v>
      </c>
      <c r="CE23" s="254" t="e">
        <f ca="1">SUM(CE21:OFFSET(CE23,-1,0))</f>
        <v>#REF!</v>
      </c>
      <c r="CF23" s="254" t="e">
        <f ca="1">SUM(CF21:OFFSET(CF23,-1,0))</f>
        <v>#REF!</v>
      </c>
      <c r="CG23" s="254" t="e">
        <f ca="1">SUM(CG21:OFFSET(CG23,-1,0))</f>
        <v>#REF!</v>
      </c>
      <c r="CH23" s="254" t="e">
        <f ca="1">SUM(CH21:OFFSET(CH23,-1,0))</f>
        <v>#REF!</v>
      </c>
      <c r="CI23" s="254" t="e">
        <f ca="1">SUM(CI21:OFFSET(CI23,-1,0))</f>
        <v>#REF!</v>
      </c>
      <c r="CJ23" s="254" t="e">
        <f ca="1">SUM(CJ21:OFFSET(CJ23,-1,0))</f>
        <v>#REF!</v>
      </c>
      <c r="CK23" s="254" t="e">
        <f ca="1">SUM(CK21:OFFSET(CK23,-1,0))</f>
        <v>#REF!</v>
      </c>
      <c r="CL23" s="254" t="e">
        <f ca="1">SUM(CL21:OFFSET(CL23,-1,0))</f>
        <v>#REF!</v>
      </c>
    </row>
    <row r="24" spans="2:90" x14ac:dyDescent="0.4">
      <c r="J24" s="28"/>
      <c r="K24" s="255"/>
      <c r="L24" s="255"/>
      <c r="M24" s="255"/>
      <c r="N24" s="255"/>
      <c r="O24" s="255"/>
      <c r="P24" s="255"/>
      <c r="Q24" s="28"/>
      <c r="R24"/>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c r="CD24" s="257"/>
      <c r="CE24" s="257"/>
      <c r="CF24" s="257"/>
      <c r="CG24" s="257"/>
      <c r="CH24" s="257"/>
      <c r="CI24" s="257"/>
      <c r="CJ24" s="257"/>
      <c r="CK24" s="257"/>
      <c r="CL24" s="257"/>
    </row>
    <row r="25" spans="2:90" x14ac:dyDescent="0.4">
      <c r="B25" s="31" t="s">
        <v>598</v>
      </c>
      <c r="C25" s="27"/>
      <c r="D25" s="27"/>
      <c r="E25" s="27"/>
      <c r="F25" s="27"/>
      <c r="G25" s="27"/>
      <c r="H25" s="27"/>
      <c r="I25" s="27"/>
      <c r="J25" s="28"/>
      <c r="K25" s="255"/>
      <c r="L25" s="255"/>
      <c r="M25" s="255"/>
      <c r="N25" s="255"/>
      <c r="O25" s="255"/>
      <c r="P25" s="255"/>
      <c r="Q25" s="28"/>
      <c r="R25"/>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c r="BS25" s="257"/>
      <c r="BT25" s="257"/>
      <c r="BU25" s="257"/>
      <c r="BV25" s="257"/>
      <c r="BW25" s="257"/>
      <c r="BX25" s="257"/>
      <c r="BY25" s="257"/>
      <c r="BZ25" s="257"/>
      <c r="CA25" s="257"/>
      <c r="CB25" s="257"/>
      <c r="CC25" s="257"/>
      <c r="CD25" s="257"/>
      <c r="CE25" s="257"/>
      <c r="CF25" s="257"/>
      <c r="CG25" s="257"/>
      <c r="CH25" s="257"/>
      <c r="CI25" s="257"/>
      <c r="CJ25" s="257"/>
      <c r="CK25" s="257"/>
      <c r="CL25" s="257"/>
    </row>
    <row r="26" spans="2:90" collapsed="1" x14ac:dyDescent="0.4">
      <c r="B26" s="27" t="s">
        <v>599</v>
      </c>
      <c r="C26" s="27"/>
      <c r="D26" s="27"/>
      <c r="E26" s="27"/>
      <c r="F26" s="27"/>
      <c r="G26" s="27"/>
      <c r="H26" s="27"/>
      <c r="I26" s="27" t="s">
        <v>597</v>
      </c>
      <c r="J26" s="28"/>
      <c r="K26" s="63">
        <f t="shared" ref="K26:P26" ca="1" si="17">SUMIF($3:$3,K$2,26:26)</f>
        <v>0</v>
      </c>
      <c r="L26" s="63">
        <f t="shared" ca="1" si="17"/>
        <v>0</v>
      </c>
      <c r="M26" s="63">
        <f t="shared" ca="1" si="17"/>
        <v>0</v>
      </c>
      <c r="N26" s="63">
        <f t="shared" ca="1" si="17"/>
        <v>0</v>
      </c>
      <c r="O26" s="63">
        <f t="shared" ca="1" si="17"/>
        <v>0</v>
      </c>
      <c r="P26" s="63">
        <f t="shared" ca="1" si="17"/>
        <v>0</v>
      </c>
      <c r="Q26" s="28"/>
      <c r="R26"/>
      <c r="S26" s="254">
        <f ca="1">SUM(S25:OFFSET(S26,-1,0))</f>
        <v>0</v>
      </c>
      <c r="T26" s="254">
        <f ca="1">SUM(T25:OFFSET(T26,-1,0))</f>
        <v>0</v>
      </c>
      <c r="U26" s="254">
        <f ca="1">SUM(U25:OFFSET(U26,-1,0))</f>
        <v>0</v>
      </c>
      <c r="V26" s="254">
        <f ca="1">SUM(V25:OFFSET(V26,-1,0))</f>
        <v>0</v>
      </c>
      <c r="W26" s="254">
        <f ca="1">SUM(W25:OFFSET(W26,-1,0))</f>
        <v>0</v>
      </c>
      <c r="X26" s="254">
        <f ca="1">SUM(X25:OFFSET(X26,-1,0))</f>
        <v>0</v>
      </c>
      <c r="Y26" s="254">
        <f ca="1">SUM(Y25:OFFSET(Y26,-1,0))</f>
        <v>0</v>
      </c>
      <c r="Z26" s="254">
        <f ca="1">SUM(Z25:OFFSET(Z26,-1,0))</f>
        <v>0</v>
      </c>
      <c r="AA26" s="254">
        <f ca="1">SUM(AA25:OFFSET(AA26,-1,0))</f>
        <v>0</v>
      </c>
      <c r="AB26" s="254">
        <f ca="1">SUM(AB25:OFFSET(AB26,-1,0))</f>
        <v>0</v>
      </c>
      <c r="AC26" s="254">
        <f ca="1">SUM(AC25:OFFSET(AC26,-1,0))</f>
        <v>0</v>
      </c>
      <c r="AD26" s="254">
        <f ca="1">SUM(AD25:OFFSET(AD26,-1,0))</f>
        <v>0</v>
      </c>
      <c r="AE26" s="254">
        <f ca="1">SUM(AE25:OFFSET(AE26,-1,0))</f>
        <v>0</v>
      </c>
      <c r="AF26" s="254">
        <f ca="1">SUM(AF25:OFFSET(AF26,-1,0))</f>
        <v>0</v>
      </c>
      <c r="AG26" s="254">
        <f ca="1">SUM(AG25:OFFSET(AG26,-1,0))</f>
        <v>0</v>
      </c>
      <c r="AH26" s="254">
        <f ca="1">SUM(AH25:OFFSET(AH26,-1,0))</f>
        <v>0</v>
      </c>
      <c r="AI26" s="254">
        <f ca="1">SUM(AI25:OFFSET(AI26,-1,0))</f>
        <v>0</v>
      </c>
      <c r="AJ26" s="254">
        <f ca="1">SUM(AJ25:OFFSET(AJ26,-1,0))</f>
        <v>0</v>
      </c>
      <c r="AK26" s="254">
        <f ca="1">SUM(AK25:OFFSET(AK26,-1,0))</f>
        <v>0</v>
      </c>
      <c r="AL26" s="254">
        <f ca="1">SUM(AL25:OFFSET(AL26,-1,0))</f>
        <v>0</v>
      </c>
      <c r="AM26" s="254">
        <f ca="1">SUM(AM25:OFFSET(AM26,-1,0))</f>
        <v>0</v>
      </c>
      <c r="AN26" s="254">
        <f ca="1">SUM(AN25:OFFSET(AN26,-1,0))</f>
        <v>0</v>
      </c>
      <c r="AO26" s="254">
        <f ca="1">SUM(AO25:OFFSET(AO26,-1,0))</f>
        <v>0</v>
      </c>
      <c r="AP26" s="254">
        <f ca="1">SUM(AP25:OFFSET(AP26,-1,0))</f>
        <v>0</v>
      </c>
      <c r="AQ26" s="254">
        <f ca="1">SUM(AQ25:OFFSET(AQ26,-1,0))</f>
        <v>0</v>
      </c>
      <c r="AR26" s="254">
        <f ca="1">SUM(AR25:OFFSET(AR26,-1,0))</f>
        <v>0</v>
      </c>
      <c r="AS26" s="254">
        <f ca="1">SUM(AS25:OFFSET(AS26,-1,0))</f>
        <v>0</v>
      </c>
      <c r="AT26" s="254">
        <f ca="1">SUM(AT25:OFFSET(AT26,-1,0))</f>
        <v>0</v>
      </c>
      <c r="AU26" s="254">
        <f ca="1">SUM(AU25:OFFSET(AU26,-1,0))</f>
        <v>0</v>
      </c>
      <c r="AV26" s="254">
        <f ca="1">SUM(AV25:OFFSET(AV26,-1,0))</f>
        <v>0</v>
      </c>
      <c r="AW26" s="254">
        <f ca="1">SUM(AW25:OFFSET(AW26,-1,0))</f>
        <v>0</v>
      </c>
      <c r="AX26" s="254">
        <f ca="1">SUM(AX25:OFFSET(AX26,-1,0))</f>
        <v>0</v>
      </c>
      <c r="AY26" s="254">
        <f ca="1">SUM(AY25:OFFSET(AY26,-1,0))</f>
        <v>0</v>
      </c>
      <c r="AZ26" s="254">
        <f ca="1">SUM(AZ25:OFFSET(AZ26,-1,0))</f>
        <v>0</v>
      </c>
      <c r="BA26" s="254">
        <f ca="1">SUM(BA25:OFFSET(BA26,-1,0))</f>
        <v>0</v>
      </c>
      <c r="BB26" s="254">
        <f ca="1">SUM(BB25:OFFSET(BB26,-1,0))</f>
        <v>0</v>
      </c>
      <c r="BC26" s="254">
        <f ca="1">SUM(BC25:OFFSET(BC26,-1,0))</f>
        <v>0</v>
      </c>
      <c r="BD26" s="254">
        <f ca="1">SUM(BD25:OFFSET(BD26,-1,0))</f>
        <v>0</v>
      </c>
      <c r="BE26" s="254">
        <f ca="1">SUM(BE25:OFFSET(BE26,-1,0))</f>
        <v>0</v>
      </c>
      <c r="BF26" s="254">
        <f ca="1">SUM(BF25:OFFSET(BF26,-1,0))</f>
        <v>0</v>
      </c>
      <c r="BG26" s="254">
        <f ca="1">SUM(BG25:OFFSET(BG26,-1,0))</f>
        <v>0</v>
      </c>
      <c r="BH26" s="254">
        <f ca="1">SUM(BH25:OFFSET(BH26,-1,0))</f>
        <v>0</v>
      </c>
      <c r="BI26" s="254">
        <f ca="1">SUM(BI25:OFFSET(BI26,-1,0))</f>
        <v>0</v>
      </c>
      <c r="BJ26" s="254">
        <f ca="1">SUM(BJ25:OFFSET(BJ26,-1,0))</f>
        <v>0</v>
      </c>
      <c r="BK26" s="254">
        <f ca="1">SUM(BK25:OFFSET(BK26,-1,0))</f>
        <v>0</v>
      </c>
      <c r="BL26" s="254">
        <f ca="1">SUM(BL25:OFFSET(BL26,-1,0))</f>
        <v>0</v>
      </c>
      <c r="BM26" s="254">
        <f ca="1">SUM(BM25:OFFSET(BM26,-1,0))</f>
        <v>0</v>
      </c>
      <c r="BN26" s="254">
        <f ca="1">SUM(BN25:OFFSET(BN26,-1,0))</f>
        <v>0</v>
      </c>
      <c r="BO26" s="254">
        <f ca="1">SUM(BO25:OFFSET(BO26,-1,0))</f>
        <v>0</v>
      </c>
      <c r="BP26" s="254">
        <f ca="1">SUM(BP25:OFFSET(BP26,-1,0))</f>
        <v>0</v>
      </c>
      <c r="BQ26" s="254">
        <f ca="1">SUM(BQ25:OFFSET(BQ26,-1,0))</f>
        <v>0</v>
      </c>
      <c r="BR26" s="254">
        <f ca="1">SUM(BR25:OFFSET(BR26,-1,0))</f>
        <v>0</v>
      </c>
      <c r="BS26" s="254">
        <f ca="1">SUM(BS25:OFFSET(BS26,-1,0))</f>
        <v>0</v>
      </c>
      <c r="BT26" s="254">
        <f ca="1">SUM(BT25:OFFSET(BT26,-1,0))</f>
        <v>0</v>
      </c>
      <c r="BU26" s="254">
        <f ca="1">SUM(BU25:OFFSET(BU26,-1,0))</f>
        <v>0</v>
      </c>
      <c r="BV26" s="254">
        <f ca="1">SUM(BV25:OFFSET(BV26,-1,0))</f>
        <v>0</v>
      </c>
      <c r="BW26" s="254">
        <f ca="1">SUM(BW25:OFFSET(BW26,-1,0))</f>
        <v>0</v>
      </c>
      <c r="BX26" s="254">
        <f ca="1">SUM(BX25:OFFSET(BX26,-1,0))</f>
        <v>0</v>
      </c>
      <c r="BY26" s="254">
        <f ca="1">SUM(BY25:OFFSET(BY26,-1,0))</f>
        <v>0</v>
      </c>
      <c r="BZ26" s="254">
        <f ca="1">SUM(BZ25:OFFSET(BZ26,-1,0))</f>
        <v>0</v>
      </c>
      <c r="CA26" s="254">
        <f ca="1">SUM(CA25:OFFSET(CA26,-1,0))</f>
        <v>0</v>
      </c>
      <c r="CB26" s="254">
        <f ca="1">SUM(CB25:OFFSET(CB26,-1,0))</f>
        <v>0</v>
      </c>
      <c r="CC26" s="254">
        <f ca="1">SUM(CC25:OFFSET(CC26,-1,0))</f>
        <v>0</v>
      </c>
      <c r="CD26" s="254">
        <f ca="1">SUM(CD25:OFFSET(CD26,-1,0))</f>
        <v>0</v>
      </c>
      <c r="CE26" s="254">
        <f ca="1">SUM(CE25:OFFSET(CE26,-1,0))</f>
        <v>0</v>
      </c>
      <c r="CF26" s="254">
        <f ca="1">SUM(CF25:OFFSET(CF26,-1,0))</f>
        <v>0</v>
      </c>
      <c r="CG26" s="254">
        <f ca="1">SUM(CG25:OFFSET(CG26,-1,0))</f>
        <v>0</v>
      </c>
      <c r="CH26" s="254">
        <f ca="1">SUM(CH25:OFFSET(CH26,-1,0))</f>
        <v>0</v>
      </c>
      <c r="CI26" s="254">
        <f ca="1">SUM(CI25:OFFSET(CI26,-1,0))</f>
        <v>0</v>
      </c>
      <c r="CJ26" s="254">
        <f ca="1">SUM(CJ25:OFFSET(CJ26,-1,0))</f>
        <v>0</v>
      </c>
      <c r="CK26" s="254">
        <f ca="1">SUM(CK25:OFFSET(CK26,-1,0))</f>
        <v>0</v>
      </c>
      <c r="CL26" s="254">
        <f ca="1">SUM(CL25:OFFSET(CL26,-1,0))</f>
        <v>0</v>
      </c>
    </row>
    <row r="27" spans="2:90" x14ac:dyDescent="0.4">
      <c r="C27" s="27"/>
      <c r="D27" s="27"/>
      <c r="E27" s="27"/>
      <c r="F27" s="27"/>
      <c r="G27" s="27"/>
      <c r="H27" s="27"/>
      <c r="I27" s="27"/>
      <c r="J27" s="28"/>
      <c r="K27" s="255"/>
      <c r="L27" s="255"/>
      <c r="M27" s="255"/>
      <c r="N27" s="255"/>
      <c r="O27" s="255"/>
      <c r="P27" s="255"/>
      <c r="Q27" s="28"/>
      <c r="R2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c r="BS27" s="257"/>
      <c r="BT27" s="257"/>
      <c r="BU27" s="257"/>
      <c r="BV27" s="257"/>
      <c r="BW27" s="257"/>
      <c r="BX27" s="257"/>
      <c r="BY27" s="257"/>
      <c r="BZ27" s="257"/>
      <c r="CA27" s="257"/>
      <c r="CB27" s="257"/>
      <c r="CC27" s="257"/>
      <c r="CD27" s="257"/>
      <c r="CE27" s="257"/>
      <c r="CF27" s="257"/>
      <c r="CG27" s="257"/>
      <c r="CH27" s="257"/>
      <c r="CI27" s="257"/>
      <c r="CJ27" s="257"/>
      <c r="CK27" s="257"/>
      <c r="CL27" s="257"/>
    </row>
    <row r="28" spans="2:90" x14ac:dyDescent="0.4">
      <c r="B28" s="27" t="s">
        <v>68</v>
      </c>
      <c r="C28" s="27"/>
      <c r="D28" s="27"/>
      <c r="E28" s="27"/>
      <c r="F28" s="27"/>
      <c r="G28" s="27"/>
      <c r="H28" s="27"/>
      <c r="I28" s="27"/>
      <c r="J28" s="28"/>
      <c r="K28" s="28" t="e">
        <f t="shared" ref="K28:P28" ca="1" si="18">SUMIF($3:$3,K$2,28:28)</f>
        <v>#REF!</v>
      </c>
      <c r="L28" s="28" t="e">
        <f t="shared" ca="1" si="18"/>
        <v>#REF!</v>
      </c>
      <c r="M28" s="28" t="e">
        <f t="shared" ca="1" si="18"/>
        <v>#REF!</v>
      </c>
      <c r="N28" s="28" t="e">
        <f t="shared" ca="1" si="18"/>
        <v>#REF!</v>
      </c>
      <c r="O28" s="28" t="e">
        <f t="shared" ca="1" si="18"/>
        <v>#REF!</v>
      </c>
      <c r="P28" s="28" t="e">
        <f t="shared" ca="1" si="18"/>
        <v>#REF!</v>
      </c>
      <c r="Q28" s="28"/>
      <c r="R28"/>
      <c r="S28" s="28" t="e">
        <f t="shared" ref="S28:AX28" ca="1" si="19">S18+S23+S26</f>
        <v>#REF!</v>
      </c>
      <c r="T28" s="28" t="e">
        <f t="shared" ca="1" si="19"/>
        <v>#REF!</v>
      </c>
      <c r="U28" s="28" t="e">
        <f t="shared" ca="1" si="19"/>
        <v>#REF!</v>
      </c>
      <c r="V28" s="28" t="e">
        <f t="shared" ca="1" si="19"/>
        <v>#REF!</v>
      </c>
      <c r="W28" s="28" t="e">
        <f t="shared" ca="1" si="19"/>
        <v>#REF!</v>
      </c>
      <c r="X28" s="28" t="e">
        <f t="shared" ca="1" si="19"/>
        <v>#REF!</v>
      </c>
      <c r="Y28" s="28" t="e">
        <f t="shared" ca="1" si="19"/>
        <v>#REF!</v>
      </c>
      <c r="Z28" s="28" t="e">
        <f t="shared" ca="1" si="19"/>
        <v>#REF!</v>
      </c>
      <c r="AA28" s="28" t="e">
        <f t="shared" ca="1" si="19"/>
        <v>#REF!</v>
      </c>
      <c r="AB28" s="28" t="e">
        <f t="shared" ca="1" si="19"/>
        <v>#REF!</v>
      </c>
      <c r="AC28" s="28" t="e">
        <f t="shared" ca="1" si="19"/>
        <v>#REF!</v>
      </c>
      <c r="AD28" s="28" t="e">
        <f t="shared" ca="1" si="19"/>
        <v>#REF!</v>
      </c>
      <c r="AE28" s="28" t="e">
        <f t="shared" ca="1" si="19"/>
        <v>#REF!</v>
      </c>
      <c r="AF28" s="28" t="e">
        <f t="shared" ca="1" si="19"/>
        <v>#REF!</v>
      </c>
      <c r="AG28" s="28" t="e">
        <f t="shared" ca="1" si="19"/>
        <v>#REF!</v>
      </c>
      <c r="AH28" s="28" t="e">
        <f t="shared" ca="1" si="19"/>
        <v>#REF!</v>
      </c>
      <c r="AI28" s="28" t="e">
        <f t="shared" ca="1" si="19"/>
        <v>#REF!</v>
      </c>
      <c r="AJ28" s="28" t="e">
        <f t="shared" ca="1" si="19"/>
        <v>#REF!</v>
      </c>
      <c r="AK28" s="28" t="e">
        <f t="shared" ca="1" si="19"/>
        <v>#REF!</v>
      </c>
      <c r="AL28" s="28" t="e">
        <f t="shared" ca="1" si="19"/>
        <v>#REF!</v>
      </c>
      <c r="AM28" s="28" t="e">
        <f t="shared" ca="1" si="19"/>
        <v>#REF!</v>
      </c>
      <c r="AN28" s="28" t="e">
        <f t="shared" ca="1" si="19"/>
        <v>#REF!</v>
      </c>
      <c r="AO28" s="28" t="e">
        <f t="shared" ca="1" si="19"/>
        <v>#REF!</v>
      </c>
      <c r="AP28" s="28" t="e">
        <f t="shared" ca="1" si="19"/>
        <v>#REF!</v>
      </c>
      <c r="AQ28" s="28" t="e">
        <f t="shared" ca="1" si="19"/>
        <v>#REF!</v>
      </c>
      <c r="AR28" s="28" t="e">
        <f t="shared" ca="1" si="19"/>
        <v>#REF!</v>
      </c>
      <c r="AS28" s="28" t="e">
        <f t="shared" ca="1" si="19"/>
        <v>#REF!</v>
      </c>
      <c r="AT28" s="28" t="e">
        <f t="shared" ca="1" si="19"/>
        <v>#REF!</v>
      </c>
      <c r="AU28" s="28" t="e">
        <f t="shared" ca="1" si="19"/>
        <v>#REF!</v>
      </c>
      <c r="AV28" s="28" t="e">
        <f t="shared" ca="1" si="19"/>
        <v>#REF!</v>
      </c>
      <c r="AW28" s="28" t="e">
        <f t="shared" ca="1" si="19"/>
        <v>#REF!</v>
      </c>
      <c r="AX28" s="28" t="e">
        <f t="shared" ca="1" si="19"/>
        <v>#REF!</v>
      </c>
      <c r="AY28" s="28" t="e">
        <f t="shared" ref="AY28:CD28" ca="1" si="20">AY18+AY23+AY26</f>
        <v>#REF!</v>
      </c>
      <c r="AZ28" s="28" t="e">
        <f t="shared" ca="1" si="20"/>
        <v>#REF!</v>
      </c>
      <c r="BA28" s="28" t="e">
        <f t="shared" ca="1" si="20"/>
        <v>#REF!</v>
      </c>
      <c r="BB28" s="28" t="e">
        <f t="shared" ca="1" si="20"/>
        <v>#REF!</v>
      </c>
      <c r="BC28" s="28" t="e">
        <f t="shared" ca="1" si="20"/>
        <v>#REF!</v>
      </c>
      <c r="BD28" s="28" t="e">
        <f t="shared" ca="1" si="20"/>
        <v>#REF!</v>
      </c>
      <c r="BE28" s="28" t="e">
        <f t="shared" ca="1" si="20"/>
        <v>#REF!</v>
      </c>
      <c r="BF28" s="28" t="e">
        <f t="shared" ca="1" si="20"/>
        <v>#REF!</v>
      </c>
      <c r="BG28" s="28" t="e">
        <f t="shared" ca="1" si="20"/>
        <v>#REF!</v>
      </c>
      <c r="BH28" s="28" t="e">
        <f t="shared" ca="1" si="20"/>
        <v>#REF!</v>
      </c>
      <c r="BI28" s="28" t="e">
        <f t="shared" ca="1" si="20"/>
        <v>#REF!</v>
      </c>
      <c r="BJ28" s="28" t="e">
        <f t="shared" ca="1" si="20"/>
        <v>#REF!</v>
      </c>
      <c r="BK28" s="28" t="e">
        <f t="shared" ca="1" si="20"/>
        <v>#REF!</v>
      </c>
      <c r="BL28" s="28" t="e">
        <f t="shared" ca="1" si="20"/>
        <v>#REF!</v>
      </c>
      <c r="BM28" s="28" t="e">
        <f t="shared" ca="1" si="20"/>
        <v>#REF!</v>
      </c>
      <c r="BN28" s="28" t="e">
        <f t="shared" ca="1" si="20"/>
        <v>#REF!</v>
      </c>
      <c r="BO28" s="28" t="e">
        <f t="shared" ca="1" si="20"/>
        <v>#REF!</v>
      </c>
      <c r="BP28" s="28" t="e">
        <f t="shared" ca="1" si="20"/>
        <v>#REF!</v>
      </c>
      <c r="BQ28" s="28" t="e">
        <f t="shared" ca="1" si="20"/>
        <v>#REF!</v>
      </c>
      <c r="BR28" s="28" t="e">
        <f t="shared" ca="1" si="20"/>
        <v>#REF!</v>
      </c>
      <c r="BS28" s="28" t="e">
        <f t="shared" ca="1" si="20"/>
        <v>#REF!</v>
      </c>
      <c r="BT28" s="28" t="e">
        <f t="shared" ca="1" si="20"/>
        <v>#REF!</v>
      </c>
      <c r="BU28" s="28" t="e">
        <f t="shared" ca="1" si="20"/>
        <v>#REF!</v>
      </c>
      <c r="BV28" s="28" t="e">
        <f t="shared" ca="1" si="20"/>
        <v>#REF!</v>
      </c>
      <c r="BW28" s="28" t="e">
        <f t="shared" ca="1" si="20"/>
        <v>#REF!</v>
      </c>
      <c r="BX28" s="28" t="e">
        <f t="shared" ca="1" si="20"/>
        <v>#REF!</v>
      </c>
      <c r="BY28" s="28" t="e">
        <f t="shared" ca="1" si="20"/>
        <v>#REF!</v>
      </c>
      <c r="BZ28" s="28" t="e">
        <f t="shared" ca="1" si="20"/>
        <v>#REF!</v>
      </c>
      <c r="CA28" s="28" t="e">
        <f t="shared" ca="1" si="20"/>
        <v>#REF!</v>
      </c>
      <c r="CB28" s="28" t="e">
        <f t="shared" ca="1" si="20"/>
        <v>#REF!</v>
      </c>
      <c r="CC28" s="28" t="e">
        <f t="shared" ca="1" si="20"/>
        <v>#REF!</v>
      </c>
      <c r="CD28" s="28" t="e">
        <f t="shared" ca="1" si="20"/>
        <v>#REF!</v>
      </c>
      <c r="CE28" s="28" t="e">
        <f t="shared" ref="CE28:CL28" ca="1" si="21">CE18+CE23+CE26</f>
        <v>#REF!</v>
      </c>
      <c r="CF28" s="28" t="e">
        <f t="shared" ca="1" si="21"/>
        <v>#REF!</v>
      </c>
      <c r="CG28" s="28" t="e">
        <f t="shared" ca="1" si="21"/>
        <v>#REF!</v>
      </c>
      <c r="CH28" s="28" t="e">
        <f t="shared" ca="1" si="21"/>
        <v>#REF!</v>
      </c>
      <c r="CI28" s="28" t="e">
        <f t="shared" ca="1" si="21"/>
        <v>#REF!</v>
      </c>
      <c r="CJ28" s="28" t="e">
        <f t="shared" ca="1" si="21"/>
        <v>#REF!</v>
      </c>
      <c r="CK28" s="28" t="e">
        <f t="shared" ca="1" si="21"/>
        <v>#REF!</v>
      </c>
      <c r="CL28" s="28" t="e">
        <f t="shared" ca="1" si="21"/>
        <v>#REF!</v>
      </c>
    </row>
    <row r="29" spans="2:90" x14ac:dyDescent="0.4">
      <c r="B29" s="126" t="s">
        <v>225</v>
      </c>
      <c r="C29" s="27"/>
      <c r="D29" s="27"/>
      <c r="E29" s="27"/>
      <c r="F29" s="27"/>
      <c r="G29" s="27"/>
      <c r="H29" s="27"/>
      <c r="I29" s="27"/>
      <c r="J29" s="28"/>
      <c r="K29" s="21">
        <f t="shared" ref="K29:P29" ca="1" si="22">IFERROR(K28/K18,0)</f>
        <v>0</v>
      </c>
      <c r="L29" s="21">
        <f t="shared" ca="1" si="22"/>
        <v>0</v>
      </c>
      <c r="M29" s="21">
        <f t="shared" ca="1" si="22"/>
        <v>0</v>
      </c>
      <c r="N29" s="21">
        <f t="shared" ca="1" si="22"/>
        <v>0</v>
      </c>
      <c r="O29" s="21">
        <f t="shared" ca="1" si="22"/>
        <v>0</v>
      </c>
      <c r="P29" s="21">
        <f t="shared" ca="1" si="22"/>
        <v>0</v>
      </c>
      <c r="Q29" s="258"/>
      <c r="R29"/>
      <c r="S29" s="21">
        <f t="shared" ref="S29:AX29" ca="1" si="23">IFERROR(S28/S18,0)</f>
        <v>0</v>
      </c>
      <c r="T29" s="21">
        <f t="shared" ca="1" si="23"/>
        <v>0</v>
      </c>
      <c r="U29" s="21">
        <f t="shared" ca="1" si="23"/>
        <v>0</v>
      </c>
      <c r="V29" s="21">
        <f t="shared" ca="1" si="23"/>
        <v>0</v>
      </c>
      <c r="W29" s="21">
        <f t="shared" ca="1" si="23"/>
        <v>0</v>
      </c>
      <c r="X29" s="21">
        <f t="shared" ca="1" si="23"/>
        <v>0</v>
      </c>
      <c r="Y29" s="21">
        <f t="shared" ca="1" si="23"/>
        <v>0</v>
      </c>
      <c r="Z29" s="21">
        <f t="shared" ca="1" si="23"/>
        <v>0</v>
      </c>
      <c r="AA29" s="21">
        <f t="shared" ca="1" si="23"/>
        <v>0</v>
      </c>
      <c r="AB29" s="21">
        <f t="shared" ca="1" si="23"/>
        <v>0</v>
      </c>
      <c r="AC29" s="21">
        <f t="shared" ca="1" si="23"/>
        <v>0</v>
      </c>
      <c r="AD29" s="21">
        <f t="shared" ca="1" si="23"/>
        <v>0</v>
      </c>
      <c r="AE29" s="21">
        <f t="shared" ca="1" si="23"/>
        <v>0</v>
      </c>
      <c r="AF29" s="21">
        <f t="shared" ca="1" si="23"/>
        <v>0</v>
      </c>
      <c r="AG29" s="21">
        <f t="shared" ca="1" si="23"/>
        <v>0</v>
      </c>
      <c r="AH29" s="21">
        <f t="shared" ca="1" si="23"/>
        <v>0</v>
      </c>
      <c r="AI29" s="21">
        <f t="shared" ca="1" si="23"/>
        <v>0</v>
      </c>
      <c r="AJ29" s="21">
        <f t="shared" ca="1" si="23"/>
        <v>0</v>
      </c>
      <c r="AK29" s="21">
        <f t="shared" ca="1" si="23"/>
        <v>0</v>
      </c>
      <c r="AL29" s="21">
        <f t="shared" ca="1" si="23"/>
        <v>0</v>
      </c>
      <c r="AM29" s="21">
        <f t="shared" ca="1" si="23"/>
        <v>0</v>
      </c>
      <c r="AN29" s="21">
        <f t="shared" ca="1" si="23"/>
        <v>0</v>
      </c>
      <c r="AO29" s="21">
        <f t="shared" ca="1" si="23"/>
        <v>0</v>
      </c>
      <c r="AP29" s="21">
        <f t="shared" ca="1" si="23"/>
        <v>0</v>
      </c>
      <c r="AQ29" s="21">
        <f t="shared" ca="1" si="23"/>
        <v>0</v>
      </c>
      <c r="AR29" s="21">
        <f t="shared" ca="1" si="23"/>
        <v>0</v>
      </c>
      <c r="AS29" s="21">
        <f t="shared" ca="1" si="23"/>
        <v>0</v>
      </c>
      <c r="AT29" s="21">
        <f t="shared" ca="1" si="23"/>
        <v>0</v>
      </c>
      <c r="AU29" s="21">
        <f t="shared" ca="1" si="23"/>
        <v>0</v>
      </c>
      <c r="AV29" s="21">
        <f t="shared" ca="1" si="23"/>
        <v>0</v>
      </c>
      <c r="AW29" s="21">
        <f t="shared" ca="1" si="23"/>
        <v>0</v>
      </c>
      <c r="AX29" s="21">
        <f t="shared" ca="1" si="23"/>
        <v>0</v>
      </c>
      <c r="AY29" s="21">
        <f t="shared" ref="AY29:CD29" ca="1" si="24">IFERROR(AY28/AY18,0)</f>
        <v>0</v>
      </c>
      <c r="AZ29" s="21">
        <f t="shared" ca="1" si="24"/>
        <v>0</v>
      </c>
      <c r="BA29" s="21">
        <f t="shared" ca="1" si="24"/>
        <v>0</v>
      </c>
      <c r="BB29" s="21">
        <f t="shared" ca="1" si="24"/>
        <v>0</v>
      </c>
      <c r="BC29" s="21">
        <f t="shared" ca="1" si="24"/>
        <v>0</v>
      </c>
      <c r="BD29" s="21">
        <f t="shared" ca="1" si="24"/>
        <v>0</v>
      </c>
      <c r="BE29" s="21">
        <f t="shared" ca="1" si="24"/>
        <v>0</v>
      </c>
      <c r="BF29" s="21">
        <f t="shared" ca="1" si="24"/>
        <v>0</v>
      </c>
      <c r="BG29" s="21">
        <f t="shared" ca="1" si="24"/>
        <v>0</v>
      </c>
      <c r="BH29" s="21">
        <f t="shared" ca="1" si="24"/>
        <v>0</v>
      </c>
      <c r="BI29" s="21">
        <f t="shared" ca="1" si="24"/>
        <v>0</v>
      </c>
      <c r="BJ29" s="21">
        <f t="shared" ca="1" si="24"/>
        <v>0</v>
      </c>
      <c r="BK29" s="21">
        <f t="shared" ca="1" si="24"/>
        <v>0</v>
      </c>
      <c r="BL29" s="21">
        <f t="shared" ca="1" si="24"/>
        <v>0</v>
      </c>
      <c r="BM29" s="21">
        <f t="shared" ca="1" si="24"/>
        <v>0</v>
      </c>
      <c r="BN29" s="21">
        <f t="shared" ca="1" si="24"/>
        <v>0</v>
      </c>
      <c r="BO29" s="21">
        <f t="shared" ca="1" si="24"/>
        <v>0</v>
      </c>
      <c r="BP29" s="21">
        <f t="shared" ca="1" si="24"/>
        <v>0</v>
      </c>
      <c r="BQ29" s="21">
        <f t="shared" ca="1" si="24"/>
        <v>0</v>
      </c>
      <c r="BR29" s="21">
        <f t="shared" ca="1" si="24"/>
        <v>0</v>
      </c>
      <c r="BS29" s="21">
        <f t="shared" ca="1" si="24"/>
        <v>0</v>
      </c>
      <c r="BT29" s="21">
        <f t="shared" ca="1" si="24"/>
        <v>0</v>
      </c>
      <c r="BU29" s="21">
        <f t="shared" ca="1" si="24"/>
        <v>0</v>
      </c>
      <c r="BV29" s="21">
        <f t="shared" ca="1" si="24"/>
        <v>0</v>
      </c>
      <c r="BW29" s="21">
        <f t="shared" ca="1" si="24"/>
        <v>0</v>
      </c>
      <c r="BX29" s="21">
        <f t="shared" ca="1" si="24"/>
        <v>0</v>
      </c>
      <c r="BY29" s="21">
        <f t="shared" ca="1" si="24"/>
        <v>0</v>
      </c>
      <c r="BZ29" s="21">
        <f t="shared" ca="1" si="24"/>
        <v>0</v>
      </c>
      <c r="CA29" s="21">
        <f t="shared" ca="1" si="24"/>
        <v>0</v>
      </c>
      <c r="CB29" s="21">
        <f t="shared" ca="1" si="24"/>
        <v>0</v>
      </c>
      <c r="CC29" s="21">
        <f t="shared" ca="1" si="24"/>
        <v>0</v>
      </c>
      <c r="CD29" s="21">
        <f t="shared" ca="1" si="24"/>
        <v>0</v>
      </c>
      <c r="CE29" s="21">
        <f t="shared" ref="CE29:CL29" ca="1" si="25">IFERROR(CE28/CE18,0)</f>
        <v>0</v>
      </c>
      <c r="CF29" s="21">
        <f t="shared" ca="1" si="25"/>
        <v>0</v>
      </c>
      <c r="CG29" s="21">
        <f t="shared" ca="1" si="25"/>
        <v>0</v>
      </c>
      <c r="CH29" s="21">
        <f t="shared" ca="1" si="25"/>
        <v>0</v>
      </c>
      <c r="CI29" s="21">
        <f t="shared" ca="1" si="25"/>
        <v>0</v>
      </c>
      <c r="CJ29" s="21">
        <f t="shared" ca="1" si="25"/>
        <v>0</v>
      </c>
      <c r="CK29" s="21">
        <f t="shared" ca="1" si="25"/>
        <v>0</v>
      </c>
      <c r="CL29" s="21">
        <f t="shared" ca="1" si="25"/>
        <v>0</v>
      </c>
    </row>
    <row r="30" spans="2:90" x14ac:dyDescent="0.4">
      <c r="C30" s="27"/>
      <c r="D30" s="27"/>
      <c r="E30" s="27"/>
      <c r="F30" s="27"/>
      <c r="G30" s="27"/>
      <c r="H30" s="27"/>
      <c r="I30" s="27"/>
      <c r="R30"/>
    </row>
    <row r="31" spans="2:90" x14ac:dyDescent="0.4">
      <c r="B31" s="458" t="s">
        <v>600</v>
      </c>
      <c r="J31" s="61"/>
      <c r="K31" s="61"/>
      <c r="L31" s="61"/>
      <c r="M31" s="61"/>
      <c r="N31" s="61"/>
      <c r="O31" s="61"/>
      <c r="P31" s="61"/>
      <c r="Q31" s="61"/>
      <c r="R31"/>
    </row>
    <row r="32" spans="2:90" x14ac:dyDescent="0.4">
      <c r="B32" s="309" t="s">
        <v>601</v>
      </c>
      <c r="J32" s="61"/>
      <c r="K32" s="253">
        <f ca="1">IF('Corporate Overhead'!K17="","",'Corporate Overhead'!K17)</f>
        <v>-402350.40000000008</v>
      </c>
      <c r="L32" s="253">
        <f ca="1">IF('Corporate Overhead'!L17="","",'Corporate Overhead'!L17)</f>
        <v>-422467.92000000016</v>
      </c>
      <c r="M32" s="253">
        <f ca="1">IF('Corporate Overhead'!M17="","",'Corporate Overhead'!M17)</f>
        <v>-443591.31599999988</v>
      </c>
      <c r="N32" s="253">
        <f ca="1">IF('Corporate Overhead'!N17="","",'Corporate Overhead'!N17)</f>
        <v>-465770.88179999986</v>
      </c>
      <c r="O32" s="253">
        <f ca="1">IF('Corporate Overhead'!O17="","",'Corporate Overhead'!O17)</f>
        <v>-489059.42589000013</v>
      </c>
      <c r="P32" s="253">
        <f ca="1">IF('Corporate Overhead'!P17="","",'Corporate Overhead'!P17)</f>
        <v>-513512.39718450001</v>
      </c>
      <c r="Q32" s="253" t="str">
        <f>IF('Corporate Overhead'!Q17="","",'Corporate Overhead'!Q17)</f>
        <v/>
      </c>
      <c r="R32"/>
      <c r="S32" s="253">
        <f ca="1">IF('Corporate Overhead'!S17="","",'Corporate Overhead'!S17)</f>
        <v>-33529.199999999997</v>
      </c>
      <c r="T32" s="253">
        <f ca="1">IF('Corporate Overhead'!T17="","",'Corporate Overhead'!T17)</f>
        <v>-33529.199999999997</v>
      </c>
      <c r="U32" s="253">
        <f ca="1">IF('Corporate Overhead'!U17="","",'Corporate Overhead'!U17)</f>
        <v>-33529.199999999997</v>
      </c>
      <c r="V32" s="253">
        <f ca="1">IF('Corporate Overhead'!V17="","",'Corporate Overhead'!V17)</f>
        <v>-33529.199999999997</v>
      </c>
      <c r="W32" s="253">
        <f ca="1">IF('Corporate Overhead'!W17="","",'Corporate Overhead'!W17)</f>
        <v>-33529.199999999997</v>
      </c>
      <c r="X32" s="253">
        <f ca="1">IF('Corporate Overhead'!X17="","",'Corporate Overhead'!X17)</f>
        <v>-33529.199999999997</v>
      </c>
      <c r="Y32" s="253">
        <f ca="1">IF('Corporate Overhead'!Y17="","",'Corporate Overhead'!Y17)</f>
        <v>-33529.199999999997</v>
      </c>
      <c r="Z32" s="253">
        <f ca="1">IF('Corporate Overhead'!Z17="","",'Corporate Overhead'!Z17)</f>
        <v>-33529.199999999997</v>
      </c>
      <c r="AA32" s="253">
        <f ca="1">IF('Corporate Overhead'!AA17="","",'Corporate Overhead'!AA17)</f>
        <v>-33529.199999999997</v>
      </c>
      <c r="AB32" s="253">
        <f ca="1">IF('Corporate Overhead'!AB17="","",'Corporate Overhead'!AB17)</f>
        <v>-33529.199999999997</v>
      </c>
      <c r="AC32" s="253">
        <f ca="1">IF('Corporate Overhead'!AC17="","",'Corporate Overhead'!AC17)</f>
        <v>-33529.199999999997</v>
      </c>
      <c r="AD32" s="253">
        <f ca="1">IF('Corporate Overhead'!AD17="","",'Corporate Overhead'!AD17)</f>
        <v>-33529.199999999997</v>
      </c>
      <c r="AE32" s="253">
        <f ca="1">IF('Corporate Overhead'!AE17="","",'Corporate Overhead'!AE17)</f>
        <v>-35205.660000000003</v>
      </c>
      <c r="AF32" s="253">
        <f ca="1">IF('Corporate Overhead'!AF17="","",'Corporate Overhead'!AF17)</f>
        <v>-35205.660000000003</v>
      </c>
      <c r="AG32" s="253">
        <f ca="1">IF('Corporate Overhead'!AG17="","",'Corporate Overhead'!AG17)</f>
        <v>-35205.660000000003</v>
      </c>
      <c r="AH32" s="253">
        <f ca="1">IF('Corporate Overhead'!AH17="","",'Corporate Overhead'!AH17)</f>
        <v>-35205.660000000003</v>
      </c>
      <c r="AI32" s="253">
        <f ca="1">IF('Corporate Overhead'!AI17="","",'Corporate Overhead'!AI17)</f>
        <v>-35205.660000000003</v>
      </c>
      <c r="AJ32" s="253">
        <f ca="1">IF('Corporate Overhead'!AJ17="","",'Corporate Overhead'!AJ17)</f>
        <v>-35205.660000000003</v>
      </c>
      <c r="AK32" s="253">
        <f ca="1">IF('Corporate Overhead'!AK17="","",'Corporate Overhead'!AK17)</f>
        <v>-35205.660000000003</v>
      </c>
      <c r="AL32" s="253">
        <f ca="1">IF('Corporate Overhead'!AL17="","",'Corporate Overhead'!AL17)</f>
        <v>-35205.660000000003</v>
      </c>
      <c r="AM32" s="253">
        <f ca="1">IF('Corporate Overhead'!AM17="","",'Corporate Overhead'!AM17)</f>
        <v>-35205.660000000003</v>
      </c>
      <c r="AN32" s="253">
        <f ca="1">IF('Corporate Overhead'!AN17="","",'Corporate Overhead'!AN17)</f>
        <v>-35205.660000000003</v>
      </c>
      <c r="AO32" s="253">
        <f ca="1">IF('Corporate Overhead'!AO17="","",'Corporate Overhead'!AO17)</f>
        <v>-35205.660000000003</v>
      </c>
      <c r="AP32" s="253">
        <f ca="1">IF('Corporate Overhead'!AP17="","",'Corporate Overhead'!AP17)</f>
        <v>-35205.660000000003</v>
      </c>
      <c r="AQ32" s="253">
        <f ca="1">IF('Corporate Overhead'!AQ17="","",'Corporate Overhead'!AQ17)</f>
        <v>-36965.942999999999</v>
      </c>
      <c r="AR32" s="253">
        <f ca="1">IF('Corporate Overhead'!AR17="","",'Corporate Overhead'!AR17)</f>
        <v>-36965.942999999999</v>
      </c>
      <c r="AS32" s="253">
        <f ca="1">IF('Corporate Overhead'!AS17="","",'Corporate Overhead'!AS17)</f>
        <v>-36965.942999999999</v>
      </c>
      <c r="AT32" s="253">
        <f ca="1">IF('Corporate Overhead'!AT17="","",'Corporate Overhead'!AT17)</f>
        <v>-36965.942999999999</v>
      </c>
      <c r="AU32" s="253">
        <f ca="1">IF('Corporate Overhead'!AU17="","",'Corporate Overhead'!AU17)</f>
        <v>-36965.942999999999</v>
      </c>
      <c r="AV32" s="253">
        <f ca="1">IF('Corporate Overhead'!AV17="","",'Corporate Overhead'!AV17)</f>
        <v>-36965.942999999999</v>
      </c>
      <c r="AW32" s="253">
        <f ca="1">IF('Corporate Overhead'!AW17="","",'Corporate Overhead'!AW17)</f>
        <v>-36965.942999999999</v>
      </c>
      <c r="AX32" s="253">
        <f ca="1">IF('Corporate Overhead'!AX17="","",'Corporate Overhead'!AX17)</f>
        <v>-36965.942999999999</v>
      </c>
      <c r="AY32" s="253">
        <f ca="1">IF('Corporate Overhead'!AY17="","",'Corporate Overhead'!AY17)</f>
        <v>-36965.942999999999</v>
      </c>
      <c r="AZ32" s="253">
        <f ca="1">IF('Corporate Overhead'!AZ17="","",'Corporate Overhead'!AZ17)</f>
        <v>-36965.942999999999</v>
      </c>
      <c r="BA32" s="253">
        <f ca="1">IF('Corporate Overhead'!BA17="","",'Corporate Overhead'!BA17)</f>
        <v>-36965.942999999999</v>
      </c>
      <c r="BB32" s="253">
        <f ca="1">IF('Corporate Overhead'!BB17="","",'Corporate Overhead'!BB17)</f>
        <v>-36965.942999999999</v>
      </c>
      <c r="BC32" s="253">
        <f ca="1">IF('Corporate Overhead'!BC17="","",'Corporate Overhead'!BC17)</f>
        <v>-38814.240149999998</v>
      </c>
      <c r="BD32" s="253">
        <f ca="1">IF('Corporate Overhead'!BD17="","",'Corporate Overhead'!BD17)</f>
        <v>-38814.240149999998</v>
      </c>
      <c r="BE32" s="253">
        <f ca="1">IF('Corporate Overhead'!BE17="","",'Corporate Overhead'!BE17)</f>
        <v>-38814.240149999998</v>
      </c>
      <c r="BF32" s="253">
        <f ca="1">IF('Corporate Overhead'!BF17="","",'Corporate Overhead'!BF17)</f>
        <v>-38814.240149999998</v>
      </c>
      <c r="BG32" s="253">
        <f ca="1">IF('Corporate Overhead'!BG17="","",'Corporate Overhead'!BG17)</f>
        <v>-38814.240149999998</v>
      </c>
      <c r="BH32" s="253">
        <f ca="1">IF('Corporate Overhead'!BH17="","",'Corporate Overhead'!BH17)</f>
        <v>-38814.240149999998</v>
      </c>
      <c r="BI32" s="253">
        <f ca="1">IF('Corporate Overhead'!BI17="","",'Corporate Overhead'!BI17)</f>
        <v>-38814.240149999998</v>
      </c>
      <c r="BJ32" s="253">
        <f ca="1">IF('Corporate Overhead'!BJ17="","",'Corporate Overhead'!BJ17)</f>
        <v>-38814.240149999998</v>
      </c>
      <c r="BK32" s="253">
        <f ca="1">IF('Corporate Overhead'!BK17="","",'Corporate Overhead'!BK17)</f>
        <v>-38814.240149999998</v>
      </c>
      <c r="BL32" s="253">
        <f ca="1">IF('Corporate Overhead'!BL17="","",'Corporate Overhead'!BL17)</f>
        <v>-38814.240149999998</v>
      </c>
      <c r="BM32" s="253">
        <f ca="1">IF('Corporate Overhead'!BM17="","",'Corporate Overhead'!BM17)</f>
        <v>-38814.240149999998</v>
      </c>
      <c r="BN32" s="253">
        <f ca="1">IF('Corporate Overhead'!BN17="","",'Corporate Overhead'!BN17)</f>
        <v>-38814.240149999998</v>
      </c>
      <c r="BO32" s="253">
        <f ca="1">IF('Corporate Overhead'!BO17="","",'Corporate Overhead'!BO17)</f>
        <v>-40754.952157500004</v>
      </c>
      <c r="BP32" s="253">
        <f ca="1">IF('Corporate Overhead'!BP17="","",'Corporate Overhead'!BP17)</f>
        <v>-40754.952157500004</v>
      </c>
      <c r="BQ32" s="253">
        <f ca="1">IF('Corporate Overhead'!BQ17="","",'Corporate Overhead'!BQ17)</f>
        <v>-40754.952157500004</v>
      </c>
      <c r="BR32" s="253">
        <f ca="1">IF('Corporate Overhead'!BR17="","",'Corporate Overhead'!BR17)</f>
        <v>-40754.952157500004</v>
      </c>
      <c r="BS32" s="253">
        <f ca="1">IF('Corporate Overhead'!BS17="","",'Corporate Overhead'!BS17)</f>
        <v>-40754.952157500004</v>
      </c>
      <c r="BT32" s="253">
        <f ca="1">IF('Corporate Overhead'!BT17="","",'Corporate Overhead'!BT17)</f>
        <v>-40754.952157500004</v>
      </c>
      <c r="BU32" s="253">
        <f ca="1">IF('Corporate Overhead'!BU17="","",'Corporate Overhead'!BU17)</f>
        <v>-40754.952157500004</v>
      </c>
      <c r="BV32" s="253">
        <f ca="1">IF('Corporate Overhead'!BV17="","",'Corporate Overhead'!BV17)</f>
        <v>-40754.952157500004</v>
      </c>
      <c r="BW32" s="253">
        <f ca="1">IF('Corporate Overhead'!BW17="","",'Corporate Overhead'!BW17)</f>
        <v>-40754.952157500004</v>
      </c>
      <c r="BX32" s="253">
        <f ca="1">IF('Corporate Overhead'!BX17="","",'Corporate Overhead'!BX17)</f>
        <v>-40754.952157500004</v>
      </c>
      <c r="BY32" s="253">
        <f ca="1">IF('Corporate Overhead'!BY17="","",'Corporate Overhead'!BY17)</f>
        <v>-40754.952157500004</v>
      </c>
      <c r="BZ32" s="253">
        <f ca="1">IF('Corporate Overhead'!BZ17="","",'Corporate Overhead'!BZ17)</f>
        <v>-40754.952157500004</v>
      </c>
      <c r="CA32" s="253">
        <f ca="1">IF('Corporate Overhead'!CA17="","",'Corporate Overhead'!CA17)</f>
        <v>-42792.699765375</v>
      </c>
      <c r="CB32" s="253">
        <f ca="1">IF('Corporate Overhead'!CB17="","",'Corporate Overhead'!CB17)</f>
        <v>-42792.699765375</v>
      </c>
      <c r="CC32" s="253">
        <f ca="1">IF('Corporate Overhead'!CC17="","",'Corporate Overhead'!CC17)</f>
        <v>-42792.699765375</v>
      </c>
      <c r="CD32" s="253">
        <f ca="1">IF('Corporate Overhead'!CD17="","",'Corporate Overhead'!CD17)</f>
        <v>-42792.699765375</v>
      </c>
      <c r="CE32" s="253">
        <f ca="1">IF('Corporate Overhead'!CE17="","",'Corporate Overhead'!CE17)</f>
        <v>-42792.699765375</v>
      </c>
      <c r="CF32" s="253">
        <f ca="1">IF('Corporate Overhead'!CF17="","",'Corporate Overhead'!CF17)</f>
        <v>-42792.699765375</v>
      </c>
      <c r="CG32" s="253">
        <f ca="1">IF('Corporate Overhead'!CG17="","",'Corporate Overhead'!CG17)</f>
        <v>-42792.699765375</v>
      </c>
      <c r="CH32" s="253">
        <f ca="1">IF('Corporate Overhead'!CH17="","",'Corporate Overhead'!CH17)</f>
        <v>-42792.699765375</v>
      </c>
      <c r="CI32" s="253">
        <f ca="1">IF('Corporate Overhead'!CI17="","",'Corporate Overhead'!CI17)</f>
        <v>-42792.699765375</v>
      </c>
      <c r="CJ32" s="253">
        <f ca="1">IF('Corporate Overhead'!CJ17="","",'Corporate Overhead'!CJ17)</f>
        <v>-42792.699765375</v>
      </c>
      <c r="CK32" s="253">
        <f ca="1">IF('Corporate Overhead'!CK17="","",'Corporate Overhead'!CK17)</f>
        <v>-42792.699765375</v>
      </c>
      <c r="CL32" s="253">
        <f ca="1">IF('Corporate Overhead'!CL17="","",'Corporate Overhead'!CL17)</f>
        <v>-42792.699765375</v>
      </c>
    </row>
    <row r="33" spans="2:90" x14ac:dyDescent="0.4">
      <c r="B33" s="309" t="str">
        <f>'Corporate Overhead'!G18</f>
        <v>G&amp;A</v>
      </c>
      <c r="J33" s="61"/>
      <c r="K33" s="253" t="e">
        <f ca="1">IF('Corporate Overhead'!K18="","",'Corporate Overhead'!K18)</f>
        <v>#REF!</v>
      </c>
      <c r="L33" s="253" t="e">
        <f ca="1">IF('Corporate Overhead'!L18="","",'Corporate Overhead'!L18)</f>
        <v>#REF!</v>
      </c>
      <c r="M33" s="253" t="e">
        <f ca="1">IF('Corporate Overhead'!M18="","",'Corporate Overhead'!M18)</f>
        <v>#REF!</v>
      </c>
      <c r="N33" s="253" t="e">
        <f ca="1">IF('Corporate Overhead'!N18="","",'Corporate Overhead'!N18)</f>
        <v>#REF!</v>
      </c>
      <c r="O33" s="253" t="e">
        <f ca="1">IF('Corporate Overhead'!O18="","",'Corporate Overhead'!O18)</f>
        <v>#REF!</v>
      </c>
      <c r="P33" s="253" t="e">
        <f ca="1">IF('Corporate Overhead'!P18="","",'Corporate Overhead'!P18)</f>
        <v>#REF!</v>
      </c>
      <c r="Q33" s="53" t="str">
        <f>IF('Corporate Overhead'!Q18="","",'Corporate Overhead'!Q18)</f>
        <v/>
      </c>
      <c r="R33"/>
      <c r="S33" s="253" t="e">
        <f ca="1">IF('Corporate Overhead'!S18="","",'Corporate Overhead'!S18)</f>
        <v>#REF!</v>
      </c>
      <c r="T33" s="253" t="e">
        <f ca="1">IF('Corporate Overhead'!T18="","",'Corporate Overhead'!T18)</f>
        <v>#REF!</v>
      </c>
      <c r="U33" s="253" t="e">
        <f ca="1">IF('Corporate Overhead'!U18="","",'Corporate Overhead'!U18)</f>
        <v>#REF!</v>
      </c>
      <c r="V33" s="253" t="e">
        <f ca="1">IF('Corporate Overhead'!V18="","",'Corporate Overhead'!V18)</f>
        <v>#REF!</v>
      </c>
      <c r="W33" s="253" t="e">
        <f ca="1">IF('Corporate Overhead'!W18="","",'Corporate Overhead'!W18)</f>
        <v>#REF!</v>
      </c>
      <c r="X33" s="253" t="e">
        <f ca="1">IF('Corporate Overhead'!X18="","",'Corporate Overhead'!X18)</f>
        <v>#REF!</v>
      </c>
      <c r="Y33" s="253" t="e">
        <f ca="1">IF('Corporate Overhead'!Y18="","",'Corporate Overhead'!Y18)</f>
        <v>#REF!</v>
      </c>
      <c r="Z33" s="253" t="e">
        <f ca="1">IF('Corporate Overhead'!Z18="","",'Corporate Overhead'!Z18)</f>
        <v>#REF!</v>
      </c>
      <c r="AA33" s="253" t="e">
        <f ca="1">IF('Corporate Overhead'!AA18="","",'Corporate Overhead'!AA18)</f>
        <v>#REF!</v>
      </c>
      <c r="AB33" s="253" t="e">
        <f ca="1">IF('Corporate Overhead'!AB18="","",'Corporate Overhead'!AB18)</f>
        <v>#REF!</v>
      </c>
      <c r="AC33" s="253" t="e">
        <f ca="1">IF('Corporate Overhead'!AC18="","",'Corporate Overhead'!AC18)</f>
        <v>#REF!</v>
      </c>
      <c r="AD33" s="253" t="e">
        <f ca="1">IF('Corporate Overhead'!AD18="","",'Corporate Overhead'!AD18)</f>
        <v>#REF!</v>
      </c>
      <c r="AE33" s="253" t="e">
        <f ca="1">IF('Corporate Overhead'!AE18="","",'Corporate Overhead'!AE18)</f>
        <v>#REF!</v>
      </c>
      <c r="AF33" s="253" t="e">
        <f ca="1">IF('Corporate Overhead'!AF18="","",'Corporate Overhead'!AF18)</f>
        <v>#REF!</v>
      </c>
      <c r="AG33" s="253" t="e">
        <f ca="1">IF('Corporate Overhead'!AG18="","",'Corporate Overhead'!AG18)</f>
        <v>#REF!</v>
      </c>
      <c r="AH33" s="253" t="e">
        <f ca="1">IF('Corporate Overhead'!AH18="","",'Corporate Overhead'!AH18)</f>
        <v>#REF!</v>
      </c>
      <c r="AI33" s="253" t="e">
        <f ca="1">IF('Corporate Overhead'!AI18="","",'Corporate Overhead'!AI18)</f>
        <v>#REF!</v>
      </c>
      <c r="AJ33" s="253" t="e">
        <f ca="1">IF('Corporate Overhead'!AJ18="","",'Corporate Overhead'!AJ18)</f>
        <v>#REF!</v>
      </c>
      <c r="AK33" s="253" t="e">
        <f ca="1">IF('Corporate Overhead'!AK18="","",'Corporate Overhead'!AK18)</f>
        <v>#REF!</v>
      </c>
      <c r="AL33" s="253" t="e">
        <f ca="1">IF('Corporate Overhead'!AL18="","",'Corporate Overhead'!AL18)</f>
        <v>#REF!</v>
      </c>
      <c r="AM33" s="253" t="e">
        <f ca="1">IF('Corporate Overhead'!AM18="","",'Corporate Overhead'!AM18)</f>
        <v>#REF!</v>
      </c>
      <c r="AN33" s="253" t="e">
        <f ca="1">IF('Corporate Overhead'!AN18="","",'Corporate Overhead'!AN18)</f>
        <v>#REF!</v>
      </c>
      <c r="AO33" s="253" t="e">
        <f ca="1">IF('Corporate Overhead'!AO18="","",'Corporate Overhead'!AO18)</f>
        <v>#REF!</v>
      </c>
      <c r="AP33" s="253" t="e">
        <f ca="1">IF('Corporate Overhead'!AP18="","",'Corporate Overhead'!AP18)</f>
        <v>#REF!</v>
      </c>
      <c r="AQ33" s="253" t="e">
        <f ca="1">IF('Corporate Overhead'!AQ18="","",'Corporate Overhead'!AQ18)</f>
        <v>#REF!</v>
      </c>
      <c r="AR33" s="253" t="e">
        <f ca="1">IF('Corporate Overhead'!AR18="","",'Corporate Overhead'!AR18)</f>
        <v>#REF!</v>
      </c>
      <c r="AS33" s="253" t="e">
        <f ca="1">IF('Corporate Overhead'!AS18="","",'Corporate Overhead'!AS18)</f>
        <v>#REF!</v>
      </c>
      <c r="AT33" s="253" t="e">
        <f ca="1">IF('Corporate Overhead'!AT18="","",'Corporate Overhead'!AT18)</f>
        <v>#REF!</v>
      </c>
      <c r="AU33" s="253" t="e">
        <f ca="1">IF('Corporate Overhead'!AU18="","",'Corporate Overhead'!AU18)</f>
        <v>#REF!</v>
      </c>
      <c r="AV33" s="253" t="e">
        <f ca="1">IF('Corporate Overhead'!AV18="","",'Corporate Overhead'!AV18)</f>
        <v>#REF!</v>
      </c>
      <c r="AW33" s="253" t="e">
        <f ca="1">IF('Corporate Overhead'!AW18="","",'Corporate Overhead'!AW18)</f>
        <v>#REF!</v>
      </c>
      <c r="AX33" s="253" t="e">
        <f ca="1">IF('Corporate Overhead'!AX18="","",'Corporate Overhead'!AX18)</f>
        <v>#REF!</v>
      </c>
      <c r="AY33" s="253" t="e">
        <f ca="1">IF('Corporate Overhead'!AY18="","",'Corporate Overhead'!AY18)</f>
        <v>#REF!</v>
      </c>
      <c r="AZ33" s="253" t="e">
        <f ca="1">IF('Corporate Overhead'!AZ18="","",'Corporate Overhead'!AZ18)</f>
        <v>#REF!</v>
      </c>
      <c r="BA33" s="253" t="e">
        <f ca="1">IF('Corporate Overhead'!BA18="","",'Corporate Overhead'!BA18)</f>
        <v>#REF!</v>
      </c>
      <c r="BB33" s="253" t="e">
        <f ca="1">IF('Corporate Overhead'!BB18="","",'Corporate Overhead'!BB18)</f>
        <v>#REF!</v>
      </c>
      <c r="BC33" s="253" t="e">
        <f ca="1">IF('Corporate Overhead'!BC18="","",'Corporate Overhead'!BC18)</f>
        <v>#REF!</v>
      </c>
      <c r="BD33" s="253" t="e">
        <f ca="1">IF('Corporate Overhead'!BD18="","",'Corporate Overhead'!BD18)</f>
        <v>#REF!</v>
      </c>
      <c r="BE33" s="253" t="e">
        <f ca="1">IF('Corporate Overhead'!BE18="","",'Corporate Overhead'!BE18)</f>
        <v>#REF!</v>
      </c>
      <c r="BF33" s="253" t="e">
        <f ca="1">IF('Corporate Overhead'!BF18="","",'Corporate Overhead'!BF18)</f>
        <v>#REF!</v>
      </c>
      <c r="BG33" s="253" t="e">
        <f ca="1">IF('Corporate Overhead'!BG18="","",'Corporate Overhead'!BG18)</f>
        <v>#REF!</v>
      </c>
      <c r="BH33" s="253" t="e">
        <f ca="1">IF('Corporate Overhead'!BH18="","",'Corporate Overhead'!BH18)</f>
        <v>#REF!</v>
      </c>
      <c r="BI33" s="253" t="e">
        <f ca="1">IF('Corporate Overhead'!BI18="","",'Corporate Overhead'!BI18)</f>
        <v>#REF!</v>
      </c>
      <c r="BJ33" s="253" t="e">
        <f ca="1">IF('Corporate Overhead'!BJ18="","",'Corporate Overhead'!BJ18)</f>
        <v>#REF!</v>
      </c>
      <c r="BK33" s="253" t="e">
        <f ca="1">IF('Corporate Overhead'!BK18="","",'Corporate Overhead'!BK18)</f>
        <v>#REF!</v>
      </c>
      <c r="BL33" s="253" t="e">
        <f ca="1">IF('Corporate Overhead'!BL18="","",'Corporate Overhead'!BL18)</f>
        <v>#REF!</v>
      </c>
      <c r="BM33" s="253" t="e">
        <f ca="1">IF('Corporate Overhead'!BM18="","",'Corporate Overhead'!BM18)</f>
        <v>#REF!</v>
      </c>
      <c r="BN33" s="253" t="e">
        <f ca="1">IF('Corporate Overhead'!BN18="","",'Corporate Overhead'!BN18)</f>
        <v>#REF!</v>
      </c>
      <c r="BO33" s="253" t="e">
        <f ca="1">IF('Corporate Overhead'!BO18="","",'Corporate Overhead'!BO18)</f>
        <v>#REF!</v>
      </c>
      <c r="BP33" s="253" t="e">
        <f ca="1">IF('Corporate Overhead'!BP18="","",'Corporate Overhead'!BP18)</f>
        <v>#REF!</v>
      </c>
      <c r="BQ33" s="253" t="e">
        <f ca="1">IF('Corporate Overhead'!BQ18="","",'Corporate Overhead'!BQ18)</f>
        <v>#REF!</v>
      </c>
      <c r="BR33" s="253" t="e">
        <f ca="1">IF('Corporate Overhead'!BR18="","",'Corporate Overhead'!BR18)</f>
        <v>#REF!</v>
      </c>
      <c r="BS33" s="253" t="e">
        <f ca="1">IF('Corporate Overhead'!BS18="","",'Corporate Overhead'!BS18)</f>
        <v>#REF!</v>
      </c>
      <c r="BT33" s="253" t="e">
        <f ca="1">IF('Corporate Overhead'!BT18="","",'Corporate Overhead'!BT18)</f>
        <v>#REF!</v>
      </c>
      <c r="BU33" s="253" t="e">
        <f ca="1">IF('Corporate Overhead'!BU18="","",'Corporate Overhead'!BU18)</f>
        <v>#REF!</v>
      </c>
      <c r="BV33" s="253" t="e">
        <f ca="1">IF('Corporate Overhead'!BV18="","",'Corporate Overhead'!BV18)</f>
        <v>#REF!</v>
      </c>
      <c r="BW33" s="253" t="e">
        <f ca="1">IF('Corporate Overhead'!BW18="","",'Corporate Overhead'!BW18)</f>
        <v>#REF!</v>
      </c>
      <c r="BX33" s="253" t="e">
        <f ca="1">IF('Corporate Overhead'!BX18="","",'Corporate Overhead'!BX18)</f>
        <v>#REF!</v>
      </c>
      <c r="BY33" s="253" t="e">
        <f ca="1">IF('Corporate Overhead'!BY18="","",'Corporate Overhead'!BY18)</f>
        <v>#REF!</v>
      </c>
      <c r="BZ33" s="253" t="e">
        <f ca="1">IF('Corporate Overhead'!BZ18="","",'Corporate Overhead'!BZ18)</f>
        <v>#REF!</v>
      </c>
      <c r="CA33" s="253" t="e">
        <f ca="1">IF('Corporate Overhead'!CA18="","",'Corporate Overhead'!CA18)</f>
        <v>#REF!</v>
      </c>
      <c r="CB33" s="253" t="e">
        <f ca="1">IF('Corporate Overhead'!CB18="","",'Corporate Overhead'!CB18)</f>
        <v>#REF!</v>
      </c>
      <c r="CC33" s="253" t="e">
        <f ca="1">IF('Corporate Overhead'!CC18="","",'Corporate Overhead'!CC18)</f>
        <v>#REF!</v>
      </c>
      <c r="CD33" s="253" t="e">
        <f ca="1">IF('Corporate Overhead'!CD18="","",'Corporate Overhead'!CD18)</f>
        <v>#REF!</v>
      </c>
      <c r="CE33" s="253" t="e">
        <f ca="1">IF('Corporate Overhead'!CE18="","",'Corporate Overhead'!CE18)</f>
        <v>#REF!</v>
      </c>
      <c r="CF33" s="253" t="e">
        <f ca="1">IF('Corporate Overhead'!CF18="","",'Corporate Overhead'!CF18)</f>
        <v>#REF!</v>
      </c>
      <c r="CG33" s="253" t="e">
        <f ca="1">IF('Corporate Overhead'!CG18="","",'Corporate Overhead'!CG18)</f>
        <v>#REF!</v>
      </c>
      <c r="CH33" s="253" t="e">
        <f ca="1">IF('Corporate Overhead'!CH18="","",'Corporate Overhead'!CH18)</f>
        <v>#REF!</v>
      </c>
      <c r="CI33" s="253" t="e">
        <f ca="1">IF('Corporate Overhead'!CI18="","",'Corporate Overhead'!CI18)</f>
        <v>#REF!</v>
      </c>
      <c r="CJ33" s="253" t="e">
        <f ca="1">IF('Corporate Overhead'!CJ18="","",'Corporate Overhead'!CJ18)</f>
        <v>#REF!</v>
      </c>
      <c r="CK33" s="253" t="e">
        <f ca="1">IF('Corporate Overhead'!CK18="","",'Corporate Overhead'!CK18)</f>
        <v>#REF!</v>
      </c>
      <c r="CL33" s="253" t="e">
        <f ca="1">IF('Corporate Overhead'!CL18="","",'Corporate Overhead'!CL18)</f>
        <v>#REF!</v>
      </c>
    </row>
    <row r="34" spans="2:90" x14ac:dyDescent="0.4">
      <c r="B34" s="309" t="str">
        <f>'Corporate Overhead'!G19</f>
        <v>S&amp;M</v>
      </c>
      <c r="J34" s="61"/>
      <c r="K34" s="253" t="e">
        <f ca="1">IF('Corporate Overhead'!K19="","",'Corporate Overhead'!K19)</f>
        <v>#REF!</v>
      </c>
      <c r="L34" s="253" t="e">
        <f ca="1">IF('Corporate Overhead'!L19="","",'Corporate Overhead'!L19)</f>
        <v>#REF!</v>
      </c>
      <c r="M34" s="253" t="e">
        <f ca="1">IF('Corporate Overhead'!M19="","",'Corporate Overhead'!M19)</f>
        <v>#REF!</v>
      </c>
      <c r="N34" s="253" t="e">
        <f ca="1">IF('Corporate Overhead'!N19="","",'Corporate Overhead'!N19)</f>
        <v>#REF!</v>
      </c>
      <c r="O34" s="253" t="e">
        <f ca="1">IF('Corporate Overhead'!O19="","",'Corporate Overhead'!O19)</f>
        <v>#REF!</v>
      </c>
      <c r="P34" s="253" t="e">
        <f ca="1">IF('Corporate Overhead'!P19="","",'Corporate Overhead'!P19)</f>
        <v>#REF!</v>
      </c>
      <c r="Q34" s="53" t="str">
        <f>IF('Corporate Overhead'!Q19="","",'Corporate Overhead'!Q19)</f>
        <v/>
      </c>
      <c r="R34"/>
      <c r="S34" s="253" t="e">
        <f ca="1">IF('Corporate Overhead'!S19="","",'Corporate Overhead'!S19)</f>
        <v>#REF!</v>
      </c>
      <c r="T34" s="253" t="e">
        <f ca="1">IF('Corporate Overhead'!T19="","",'Corporate Overhead'!T19)</f>
        <v>#REF!</v>
      </c>
      <c r="U34" s="253" t="e">
        <f ca="1">IF('Corporate Overhead'!U19="","",'Corporate Overhead'!U19)</f>
        <v>#REF!</v>
      </c>
      <c r="V34" s="253" t="e">
        <f ca="1">IF('Corporate Overhead'!V19="","",'Corporate Overhead'!V19)</f>
        <v>#REF!</v>
      </c>
      <c r="W34" s="253" t="e">
        <f ca="1">IF('Corporate Overhead'!W19="","",'Corporate Overhead'!W19)</f>
        <v>#REF!</v>
      </c>
      <c r="X34" s="253" t="e">
        <f ca="1">IF('Corporate Overhead'!X19="","",'Corporate Overhead'!X19)</f>
        <v>#REF!</v>
      </c>
      <c r="Y34" s="253" t="e">
        <f ca="1">IF('Corporate Overhead'!Y19="","",'Corporate Overhead'!Y19)</f>
        <v>#REF!</v>
      </c>
      <c r="Z34" s="253" t="e">
        <f ca="1">IF('Corporate Overhead'!Z19="","",'Corporate Overhead'!Z19)</f>
        <v>#REF!</v>
      </c>
      <c r="AA34" s="253" t="e">
        <f ca="1">IF('Corporate Overhead'!AA19="","",'Corporate Overhead'!AA19)</f>
        <v>#REF!</v>
      </c>
      <c r="AB34" s="253" t="e">
        <f ca="1">IF('Corporate Overhead'!AB19="","",'Corporate Overhead'!AB19)</f>
        <v>#REF!</v>
      </c>
      <c r="AC34" s="253" t="e">
        <f ca="1">IF('Corporate Overhead'!AC19="","",'Corporate Overhead'!AC19)</f>
        <v>#REF!</v>
      </c>
      <c r="AD34" s="253" t="e">
        <f ca="1">IF('Corporate Overhead'!AD19="","",'Corporate Overhead'!AD19)</f>
        <v>#REF!</v>
      </c>
      <c r="AE34" s="253" t="e">
        <f ca="1">IF('Corporate Overhead'!AE19="","",'Corporate Overhead'!AE19)</f>
        <v>#REF!</v>
      </c>
      <c r="AF34" s="253" t="e">
        <f ca="1">IF('Corporate Overhead'!AF19="","",'Corporate Overhead'!AF19)</f>
        <v>#REF!</v>
      </c>
      <c r="AG34" s="253" t="e">
        <f ca="1">IF('Corporate Overhead'!AG19="","",'Corporate Overhead'!AG19)</f>
        <v>#REF!</v>
      </c>
      <c r="AH34" s="253" t="e">
        <f ca="1">IF('Corporate Overhead'!AH19="","",'Corporate Overhead'!AH19)</f>
        <v>#REF!</v>
      </c>
      <c r="AI34" s="253" t="e">
        <f ca="1">IF('Corporate Overhead'!AI19="","",'Corporate Overhead'!AI19)</f>
        <v>#REF!</v>
      </c>
      <c r="AJ34" s="253" t="e">
        <f ca="1">IF('Corporate Overhead'!AJ19="","",'Corporate Overhead'!AJ19)</f>
        <v>#REF!</v>
      </c>
      <c r="AK34" s="253" t="e">
        <f ca="1">IF('Corporate Overhead'!AK19="","",'Corporate Overhead'!AK19)</f>
        <v>#REF!</v>
      </c>
      <c r="AL34" s="253" t="e">
        <f ca="1">IF('Corporate Overhead'!AL19="","",'Corporate Overhead'!AL19)</f>
        <v>#REF!</v>
      </c>
      <c r="AM34" s="253" t="e">
        <f ca="1">IF('Corporate Overhead'!AM19="","",'Corporate Overhead'!AM19)</f>
        <v>#REF!</v>
      </c>
      <c r="AN34" s="253" t="e">
        <f ca="1">IF('Corporate Overhead'!AN19="","",'Corporate Overhead'!AN19)</f>
        <v>#REF!</v>
      </c>
      <c r="AO34" s="253" t="e">
        <f ca="1">IF('Corporate Overhead'!AO19="","",'Corporate Overhead'!AO19)</f>
        <v>#REF!</v>
      </c>
      <c r="AP34" s="253" t="e">
        <f ca="1">IF('Corporate Overhead'!AP19="","",'Corporate Overhead'!AP19)</f>
        <v>#REF!</v>
      </c>
      <c r="AQ34" s="253" t="e">
        <f ca="1">IF('Corporate Overhead'!AQ19="","",'Corporate Overhead'!AQ19)</f>
        <v>#REF!</v>
      </c>
      <c r="AR34" s="253" t="e">
        <f ca="1">IF('Corporate Overhead'!AR19="","",'Corporate Overhead'!AR19)</f>
        <v>#REF!</v>
      </c>
      <c r="AS34" s="253" t="e">
        <f ca="1">IF('Corporate Overhead'!AS19="","",'Corporate Overhead'!AS19)</f>
        <v>#REF!</v>
      </c>
      <c r="AT34" s="253" t="e">
        <f ca="1">IF('Corporate Overhead'!AT19="","",'Corporate Overhead'!AT19)</f>
        <v>#REF!</v>
      </c>
      <c r="AU34" s="253" t="e">
        <f ca="1">IF('Corporate Overhead'!AU19="","",'Corporate Overhead'!AU19)</f>
        <v>#REF!</v>
      </c>
      <c r="AV34" s="253" t="e">
        <f ca="1">IF('Corporate Overhead'!AV19="","",'Corporate Overhead'!AV19)</f>
        <v>#REF!</v>
      </c>
      <c r="AW34" s="253" t="e">
        <f ca="1">IF('Corporate Overhead'!AW19="","",'Corporate Overhead'!AW19)</f>
        <v>#REF!</v>
      </c>
      <c r="AX34" s="253" t="e">
        <f ca="1">IF('Corporate Overhead'!AX19="","",'Corporate Overhead'!AX19)</f>
        <v>#REF!</v>
      </c>
      <c r="AY34" s="253" t="e">
        <f ca="1">IF('Corporate Overhead'!AY19="","",'Corporate Overhead'!AY19)</f>
        <v>#REF!</v>
      </c>
      <c r="AZ34" s="253" t="e">
        <f ca="1">IF('Corporate Overhead'!AZ19="","",'Corporate Overhead'!AZ19)</f>
        <v>#REF!</v>
      </c>
      <c r="BA34" s="253" t="e">
        <f ca="1">IF('Corporate Overhead'!BA19="","",'Corporate Overhead'!BA19)</f>
        <v>#REF!</v>
      </c>
      <c r="BB34" s="253" t="e">
        <f ca="1">IF('Corporate Overhead'!BB19="","",'Corporate Overhead'!BB19)</f>
        <v>#REF!</v>
      </c>
      <c r="BC34" s="253" t="e">
        <f ca="1">IF('Corporate Overhead'!BC19="","",'Corporate Overhead'!BC19)</f>
        <v>#REF!</v>
      </c>
      <c r="BD34" s="253" t="e">
        <f ca="1">IF('Corporate Overhead'!BD19="","",'Corporate Overhead'!BD19)</f>
        <v>#REF!</v>
      </c>
      <c r="BE34" s="253" t="e">
        <f ca="1">IF('Corporate Overhead'!BE19="","",'Corporate Overhead'!BE19)</f>
        <v>#REF!</v>
      </c>
      <c r="BF34" s="253" t="e">
        <f ca="1">IF('Corporate Overhead'!BF19="","",'Corporate Overhead'!BF19)</f>
        <v>#REF!</v>
      </c>
      <c r="BG34" s="253" t="e">
        <f ca="1">IF('Corporate Overhead'!BG19="","",'Corporate Overhead'!BG19)</f>
        <v>#REF!</v>
      </c>
      <c r="BH34" s="253" t="e">
        <f ca="1">IF('Corporate Overhead'!BH19="","",'Corporate Overhead'!BH19)</f>
        <v>#REF!</v>
      </c>
      <c r="BI34" s="253" t="e">
        <f ca="1">IF('Corporate Overhead'!BI19="","",'Corporate Overhead'!BI19)</f>
        <v>#REF!</v>
      </c>
      <c r="BJ34" s="253" t="e">
        <f ca="1">IF('Corporate Overhead'!BJ19="","",'Corporate Overhead'!BJ19)</f>
        <v>#REF!</v>
      </c>
      <c r="BK34" s="253" t="e">
        <f ca="1">IF('Corporate Overhead'!BK19="","",'Corporate Overhead'!BK19)</f>
        <v>#REF!</v>
      </c>
      <c r="BL34" s="253" t="e">
        <f ca="1">IF('Corporate Overhead'!BL19="","",'Corporate Overhead'!BL19)</f>
        <v>#REF!</v>
      </c>
      <c r="BM34" s="253" t="e">
        <f ca="1">IF('Corporate Overhead'!BM19="","",'Corporate Overhead'!BM19)</f>
        <v>#REF!</v>
      </c>
      <c r="BN34" s="253" t="e">
        <f ca="1">IF('Corporate Overhead'!BN19="","",'Corporate Overhead'!BN19)</f>
        <v>#REF!</v>
      </c>
      <c r="BO34" s="253" t="e">
        <f ca="1">IF('Corporate Overhead'!BO19="","",'Corporate Overhead'!BO19)</f>
        <v>#REF!</v>
      </c>
      <c r="BP34" s="253" t="e">
        <f ca="1">IF('Corporate Overhead'!BP19="","",'Corporate Overhead'!BP19)</f>
        <v>#REF!</v>
      </c>
      <c r="BQ34" s="253" t="e">
        <f ca="1">IF('Corporate Overhead'!BQ19="","",'Corporate Overhead'!BQ19)</f>
        <v>#REF!</v>
      </c>
      <c r="BR34" s="253" t="e">
        <f ca="1">IF('Corporate Overhead'!BR19="","",'Corporate Overhead'!BR19)</f>
        <v>#REF!</v>
      </c>
      <c r="BS34" s="253" t="e">
        <f ca="1">IF('Corporate Overhead'!BS19="","",'Corporate Overhead'!BS19)</f>
        <v>#REF!</v>
      </c>
      <c r="BT34" s="253" t="e">
        <f ca="1">IF('Corporate Overhead'!BT19="","",'Corporate Overhead'!BT19)</f>
        <v>#REF!</v>
      </c>
      <c r="BU34" s="253" t="e">
        <f ca="1">IF('Corporate Overhead'!BU19="","",'Corporate Overhead'!BU19)</f>
        <v>#REF!</v>
      </c>
      <c r="BV34" s="253" t="e">
        <f ca="1">IF('Corporate Overhead'!BV19="","",'Corporate Overhead'!BV19)</f>
        <v>#REF!</v>
      </c>
      <c r="BW34" s="253" t="e">
        <f ca="1">IF('Corporate Overhead'!BW19="","",'Corporate Overhead'!BW19)</f>
        <v>#REF!</v>
      </c>
      <c r="BX34" s="253" t="e">
        <f ca="1">IF('Corporate Overhead'!BX19="","",'Corporate Overhead'!BX19)</f>
        <v>#REF!</v>
      </c>
      <c r="BY34" s="253" t="e">
        <f ca="1">IF('Corporate Overhead'!BY19="","",'Corporate Overhead'!BY19)</f>
        <v>#REF!</v>
      </c>
      <c r="BZ34" s="253" t="e">
        <f ca="1">IF('Corporate Overhead'!BZ19="","",'Corporate Overhead'!BZ19)</f>
        <v>#REF!</v>
      </c>
      <c r="CA34" s="253" t="e">
        <f ca="1">IF('Corporate Overhead'!CA19="","",'Corporate Overhead'!CA19)</f>
        <v>#REF!</v>
      </c>
      <c r="CB34" s="253" t="e">
        <f ca="1">IF('Corporate Overhead'!CB19="","",'Corporate Overhead'!CB19)</f>
        <v>#REF!</v>
      </c>
      <c r="CC34" s="253" t="e">
        <f ca="1">IF('Corporate Overhead'!CC19="","",'Corporate Overhead'!CC19)</f>
        <v>#REF!</v>
      </c>
      <c r="CD34" s="253" t="e">
        <f ca="1">IF('Corporate Overhead'!CD19="","",'Corporate Overhead'!CD19)</f>
        <v>#REF!</v>
      </c>
      <c r="CE34" s="253" t="e">
        <f ca="1">IF('Corporate Overhead'!CE19="","",'Corporate Overhead'!CE19)</f>
        <v>#REF!</v>
      </c>
      <c r="CF34" s="253" t="e">
        <f ca="1">IF('Corporate Overhead'!CF19="","",'Corporate Overhead'!CF19)</f>
        <v>#REF!</v>
      </c>
      <c r="CG34" s="253" t="e">
        <f ca="1">IF('Corporate Overhead'!CG19="","",'Corporate Overhead'!CG19)</f>
        <v>#REF!</v>
      </c>
      <c r="CH34" s="253" t="e">
        <f ca="1">IF('Corporate Overhead'!CH19="","",'Corporate Overhead'!CH19)</f>
        <v>#REF!</v>
      </c>
      <c r="CI34" s="253" t="e">
        <f ca="1">IF('Corporate Overhead'!CI19="","",'Corporate Overhead'!CI19)</f>
        <v>#REF!</v>
      </c>
      <c r="CJ34" s="253" t="e">
        <f ca="1">IF('Corporate Overhead'!CJ19="","",'Corporate Overhead'!CJ19)</f>
        <v>#REF!</v>
      </c>
      <c r="CK34" s="253" t="e">
        <f ca="1">IF('Corporate Overhead'!CK19="","",'Corporate Overhead'!CK19)</f>
        <v>#REF!</v>
      </c>
      <c r="CL34" s="253" t="e">
        <f ca="1">IF('Corporate Overhead'!CL19="","",'Corporate Overhead'!CL19)</f>
        <v>#REF!</v>
      </c>
    </row>
    <row r="35" spans="2:90" x14ac:dyDescent="0.4">
      <c r="B35" s="309" t="str">
        <f>'Corporate Overhead'!G20</f>
        <v>R&amp;D</v>
      </c>
      <c r="J35" s="61"/>
      <c r="K35" s="253">
        <f>IF('Corporate Overhead'!K20="","",'Corporate Overhead'!K20)</f>
        <v>0</v>
      </c>
      <c r="L35" s="253">
        <f>IF('Corporate Overhead'!L20="","",'Corporate Overhead'!L20)</f>
        <v>0</v>
      </c>
      <c r="M35" s="253">
        <f>IF('Corporate Overhead'!M20="","",'Corporate Overhead'!M20)</f>
        <v>0</v>
      </c>
      <c r="N35" s="253">
        <f>IF('Corporate Overhead'!N20="","",'Corporate Overhead'!N20)</f>
        <v>0</v>
      </c>
      <c r="O35" s="253">
        <f>IF('Corporate Overhead'!O20="","",'Corporate Overhead'!O20)</f>
        <v>0</v>
      </c>
      <c r="P35" s="253">
        <f>IF('Corporate Overhead'!P20="","",'Corporate Overhead'!P20)</f>
        <v>0</v>
      </c>
      <c r="Q35" s="53" t="str">
        <f>IF('Corporate Overhead'!Q20="","",'Corporate Overhead'!Q20)</f>
        <v/>
      </c>
      <c r="R35"/>
      <c r="S35" s="253">
        <f>IF('Corporate Overhead'!S20="","",'Corporate Overhead'!S20)</f>
        <v>0</v>
      </c>
      <c r="T35" s="253">
        <f>IF('Corporate Overhead'!T20="","",'Corporate Overhead'!T20)</f>
        <v>0</v>
      </c>
      <c r="U35" s="253">
        <f>IF('Corporate Overhead'!U20="","",'Corporate Overhead'!U20)</f>
        <v>0</v>
      </c>
      <c r="V35" s="253">
        <f>IF('Corporate Overhead'!V20="","",'Corporate Overhead'!V20)</f>
        <v>0</v>
      </c>
      <c r="W35" s="253">
        <f>IF('Corporate Overhead'!W20="","",'Corporate Overhead'!W20)</f>
        <v>0</v>
      </c>
      <c r="X35" s="253">
        <f>IF('Corporate Overhead'!X20="","",'Corporate Overhead'!X20)</f>
        <v>0</v>
      </c>
      <c r="Y35" s="253">
        <f>IF('Corporate Overhead'!Y20="","",'Corporate Overhead'!Y20)</f>
        <v>0</v>
      </c>
      <c r="Z35" s="253">
        <f>IF('Corporate Overhead'!Z20="","",'Corporate Overhead'!Z20)</f>
        <v>0</v>
      </c>
      <c r="AA35" s="253">
        <f>IF('Corporate Overhead'!AA20="","",'Corporate Overhead'!AA20)</f>
        <v>0</v>
      </c>
      <c r="AB35" s="253">
        <f>IF('Corporate Overhead'!AB20="","",'Corporate Overhead'!AB20)</f>
        <v>0</v>
      </c>
      <c r="AC35" s="253">
        <f>IF('Corporate Overhead'!AC20="","",'Corporate Overhead'!AC20)</f>
        <v>0</v>
      </c>
      <c r="AD35" s="253">
        <f>IF('Corporate Overhead'!AD20="","",'Corporate Overhead'!AD20)</f>
        <v>0</v>
      </c>
      <c r="AE35" s="253">
        <f>IF('Corporate Overhead'!AE20="","",'Corporate Overhead'!AE20)</f>
        <v>0</v>
      </c>
      <c r="AF35" s="253">
        <f>IF('Corporate Overhead'!AF20="","",'Corporate Overhead'!AF20)</f>
        <v>0</v>
      </c>
      <c r="AG35" s="253">
        <f>IF('Corporate Overhead'!AG20="","",'Corporate Overhead'!AG20)</f>
        <v>0</v>
      </c>
      <c r="AH35" s="253">
        <f>IF('Corporate Overhead'!AH20="","",'Corporate Overhead'!AH20)</f>
        <v>0</v>
      </c>
      <c r="AI35" s="253">
        <f>IF('Corporate Overhead'!AI20="","",'Corporate Overhead'!AI20)</f>
        <v>0</v>
      </c>
      <c r="AJ35" s="253">
        <f>IF('Corporate Overhead'!AJ20="","",'Corporate Overhead'!AJ20)</f>
        <v>0</v>
      </c>
      <c r="AK35" s="253">
        <f>IF('Corporate Overhead'!AK20="","",'Corporate Overhead'!AK20)</f>
        <v>0</v>
      </c>
      <c r="AL35" s="253">
        <f>IF('Corporate Overhead'!AL20="","",'Corporate Overhead'!AL20)</f>
        <v>0</v>
      </c>
      <c r="AM35" s="253">
        <f>IF('Corporate Overhead'!AM20="","",'Corporate Overhead'!AM20)</f>
        <v>0</v>
      </c>
      <c r="AN35" s="253">
        <f>IF('Corporate Overhead'!AN20="","",'Corporate Overhead'!AN20)</f>
        <v>0</v>
      </c>
      <c r="AO35" s="253">
        <f>IF('Corporate Overhead'!AO20="","",'Corporate Overhead'!AO20)</f>
        <v>0</v>
      </c>
      <c r="AP35" s="253">
        <f>IF('Corporate Overhead'!AP20="","",'Corporate Overhead'!AP20)</f>
        <v>0</v>
      </c>
      <c r="AQ35" s="253">
        <f>IF('Corporate Overhead'!AQ20="","",'Corporate Overhead'!AQ20)</f>
        <v>0</v>
      </c>
      <c r="AR35" s="253">
        <f>IF('Corporate Overhead'!AR20="","",'Corporate Overhead'!AR20)</f>
        <v>0</v>
      </c>
      <c r="AS35" s="253">
        <f>IF('Corporate Overhead'!AS20="","",'Corporate Overhead'!AS20)</f>
        <v>0</v>
      </c>
      <c r="AT35" s="253">
        <f>IF('Corporate Overhead'!AT20="","",'Corporate Overhead'!AT20)</f>
        <v>0</v>
      </c>
      <c r="AU35" s="253">
        <f>IF('Corporate Overhead'!AU20="","",'Corporate Overhead'!AU20)</f>
        <v>0</v>
      </c>
      <c r="AV35" s="253">
        <f>IF('Corporate Overhead'!AV20="","",'Corporate Overhead'!AV20)</f>
        <v>0</v>
      </c>
      <c r="AW35" s="253">
        <f>IF('Corporate Overhead'!AW20="","",'Corporate Overhead'!AW20)</f>
        <v>0</v>
      </c>
      <c r="AX35" s="253">
        <f>IF('Corporate Overhead'!AX20="","",'Corporate Overhead'!AX20)</f>
        <v>0</v>
      </c>
      <c r="AY35" s="253">
        <f>IF('Corporate Overhead'!AY20="","",'Corporate Overhead'!AY20)</f>
        <v>0</v>
      </c>
      <c r="AZ35" s="253">
        <f>IF('Corporate Overhead'!AZ20="","",'Corporate Overhead'!AZ20)</f>
        <v>0</v>
      </c>
      <c r="BA35" s="253">
        <f>IF('Corporate Overhead'!BA20="","",'Corporate Overhead'!BA20)</f>
        <v>0</v>
      </c>
      <c r="BB35" s="253">
        <f>IF('Corporate Overhead'!BB20="","",'Corporate Overhead'!BB20)</f>
        <v>0</v>
      </c>
      <c r="BC35" s="253">
        <f>IF('Corporate Overhead'!BC20="","",'Corporate Overhead'!BC20)</f>
        <v>0</v>
      </c>
      <c r="BD35" s="253">
        <f>IF('Corporate Overhead'!BD20="","",'Corporate Overhead'!BD20)</f>
        <v>0</v>
      </c>
      <c r="BE35" s="253">
        <f>IF('Corporate Overhead'!BE20="","",'Corporate Overhead'!BE20)</f>
        <v>0</v>
      </c>
      <c r="BF35" s="253">
        <f>IF('Corporate Overhead'!BF20="","",'Corporate Overhead'!BF20)</f>
        <v>0</v>
      </c>
      <c r="BG35" s="253">
        <f>IF('Corporate Overhead'!BG20="","",'Corporate Overhead'!BG20)</f>
        <v>0</v>
      </c>
      <c r="BH35" s="253">
        <f>IF('Corporate Overhead'!BH20="","",'Corporate Overhead'!BH20)</f>
        <v>0</v>
      </c>
      <c r="BI35" s="253">
        <f>IF('Corporate Overhead'!BI20="","",'Corporate Overhead'!BI20)</f>
        <v>0</v>
      </c>
      <c r="BJ35" s="253">
        <f>IF('Corporate Overhead'!BJ20="","",'Corporate Overhead'!BJ20)</f>
        <v>0</v>
      </c>
      <c r="BK35" s="253">
        <f>IF('Corporate Overhead'!BK20="","",'Corporate Overhead'!BK20)</f>
        <v>0</v>
      </c>
      <c r="BL35" s="253">
        <f>IF('Corporate Overhead'!BL20="","",'Corporate Overhead'!BL20)</f>
        <v>0</v>
      </c>
      <c r="BM35" s="253">
        <f>IF('Corporate Overhead'!BM20="","",'Corporate Overhead'!BM20)</f>
        <v>0</v>
      </c>
      <c r="BN35" s="253">
        <f>IF('Corporate Overhead'!BN20="","",'Corporate Overhead'!BN20)</f>
        <v>0</v>
      </c>
      <c r="BO35" s="253">
        <f>IF('Corporate Overhead'!BO20="","",'Corporate Overhead'!BO20)</f>
        <v>0</v>
      </c>
      <c r="BP35" s="253">
        <f>IF('Corporate Overhead'!BP20="","",'Corporate Overhead'!BP20)</f>
        <v>0</v>
      </c>
      <c r="BQ35" s="253">
        <f>IF('Corporate Overhead'!BQ20="","",'Corporate Overhead'!BQ20)</f>
        <v>0</v>
      </c>
      <c r="BR35" s="253">
        <f>IF('Corporate Overhead'!BR20="","",'Corporate Overhead'!BR20)</f>
        <v>0</v>
      </c>
      <c r="BS35" s="253">
        <f>IF('Corporate Overhead'!BS20="","",'Corporate Overhead'!BS20)</f>
        <v>0</v>
      </c>
      <c r="BT35" s="253">
        <f>IF('Corporate Overhead'!BT20="","",'Corporate Overhead'!BT20)</f>
        <v>0</v>
      </c>
      <c r="BU35" s="253">
        <f>IF('Corporate Overhead'!BU20="","",'Corporate Overhead'!BU20)</f>
        <v>0</v>
      </c>
      <c r="BV35" s="253">
        <f>IF('Corporate Overhead'!BV20="","",'Corporate Overhead'!BV20)</f>
        <v>0</v>
      </c>
      <c r="BW35" s="253">
        <f>IF('Corporate Overhead'!BW20="","",'Corporate Overhead'!BW20)</f>
        <v>0</v>
      </c>
      <c r="BX35" s="253">
        <f>IF('Corporate Overhead'!BX20="","",'Corporate Overhead'!BX20)</f>
        <v>0</v>
      </c>
      <c r="BY35" s="253">
        <f>IF('Corporate Overhead'!BY20="","",'Corporate Overhead'!BY20)</f>
        <v>0</v>
      </c>
      <c r="BZ35" s="253">
        <f>IF('Corporate Overhead'!BZ20="","",'Corporate Overhead'!BZ20)</f>
        <v>0</v>
      </c>
      <c r="CA35" s="253">
        <f>IF('Corporate Overhead'!CA20="","",'Corporate Overhead'!CA20)</f>
        <v>0</v>
      </c>
      <c r="CB35" s="253">
        <f>IF('Corporate Overhead'!CB20="","",'Corporate Overhead'!CB20)</f>
        <v>0</v>
      </c>
      <c r="CC35" s="253">
        <f>IF('Corporate Overhead'!CC20="","",'Corporate Overhead'!CC20)</f>
        <v>0</v>
      </c>
      <c r="CD35" s="253">
        <f>IF('Corporate Overhead'!CD20="","",'Corporate Overhead'!CD20)</f>
        <v>0</v>
      </c>
      <c r="CE35" s="253">
        <f>IF('Corporate Overhead'!CE20="","",'Corporate Overhead'!CE20)</f>
        <v>0</v>
      </c>
      <c r="CF35" s="253">
        <f>IF('Corporate Overhead'!CF20="","",'Corporate Overhead'!CF20)</f>
        <v>0</v>
      </c>
      <c r="CG35" s="253">
        <f>IF('Corporate Overhead'!CG20="","",'Corporate Overhead'!CG20)</f>
        <v>0</v>
      </c>
      <c r="CH35" s="253">
        <f>IF('Corporate Overhead'!CH20="","",'Corporate Overhead'!CH20)</f>
        <v>0</v>
      </c>
      <c r="CI35" s="253">
        <f>IF('Corporate Overhead'!CI20="","",'Corporate Overhead'!CI20)</f>
        <v>0</v>
      </c>
      <c r="CJ35" s="253">
        <f>IF('Corporate Overhead'!CJ20="","",'Corporate Overhead'!CJ20)</f>
        <v>0</v>
      </c>
      <c r="CK35" s="253">
        <f>IF('Corporate Overhead'!CK20="","",'Corporate Overhead'!CK20)</f>
        <v>0</v>
      </c>
      <c r="CL35" s="253">
        <f>IF('Corporate Overhead'!CL20="","",'Corporate Overhead'!CL20)</f>
        <v>0</v>
      </c>
    </row>
    <row r="36" spans="2:90" x14ac:dyDescent="0.4">
      <c r="B36" s="27" t="s">
        <v>602</v>
      </c>
      <c r="I36" t="s">
        <v>227</v>
      </c>
      <c r="J36" s="28"/>
      <c r="K36" s="63" t="e">
        <f t="shared" ref="K36:P36" ca="1" si="26">SUMIF($3:$3,K$2,36:36)</f>
        <v>#REF!</v>
      </c>
      <c r="L36" s="63" t="e">
        <f t="shared" ca="1" si="26"/>
        <v>#REF!</v>
      </c>
      <c r="M36" s="63" t="e">
        <f t="shared" ca="1" si="26"/>
        <v>#REF!</v>
      </c>
      <c r="N36" s="63" t="e">
        <f t="shared" ca="1" si="26"/>
        <v>#REF!</v>
      </c>
      <c r="O36" s="63" t="e">
        <f t="shared" ca="1" si="26"/>
        <v>#REF!</v>
      </c>
      <c r="P36" s="63" t="e">
        <f t="shared" ca="1" si="26"/>
        <v>#REF!</v>
      </c>
      <c r="Q36" s="28"/>
      <c r="R36"/>
      <c r="S36" s="254" t="e">
        <f ca="1">SUM(S31:OFFSET(S36,-1,0))</f>
        <v>#REF!</v>
      </c>
      <c r="T36" s="254" t="e">
        <f ca="1">SUM(T31:OFFSET(T36,-1,0))</f>
        <v>#REF!</v>
      </c>
      <c r="U36" s="254" t="e">
        <f ca="1">SUM(U31:OFFSET(U36,-1,0))</f>
        <v>#REF!</v>
      </c>
      <c r="V36" s="254" t="e">
        <f ca="1">SUM(V31:OFFSET(V36,-1,0))</f>
        <v>#REF!</v>
      </c>
      <c r="W36" s="254" t="e">
        <f ca="1">SUM(W31:OFFSET(W36,-1,0))</f>
        <v>#REF!</v>
      </c>
      <c r="X36" s="254" t="e">
        <f ca="1">SUM(X31:OFFSET(X36,-1,0))</f>
        <v>#REF!</v>
      </c>
      <c r="Y36" s="254" t="e">
        <f ca="1">SUM(Y31:OFFSET(Y36,-1,0))</f>
        <v>#REF!</v>
      </c>
      <c r="Z36" s="254" t="e">
        <f ca="1">SUM(Z31:OFFSET(Z36,-1,0))</f>
        <v>#REF!</v>
      </c>
      <c r="AA36" s="254" t="e">
        <f ca="1">SUM(AA31:OFFSET(AA36,-1,0))</f>
        <v>#REF!</v>
      </c>
      <c r="AB36" s="254" t="e">
        <f ca="1">SUM(AB31:OFFSET(AB36,-1,0))</f>
        <v>#REF!</v>
      </c>
      <c r="AC36" s="254" t="e">
        <f ca="1">SUM(AC31:OFFSET(AC36,-1,0))</f>
        <v>#REF!</v>
      </c>
      <c r="AD36" s="254" t="e">
        <f ca="1">SUM(AD31:OFFSET(AD36,-1,0))</f>
        <v>#REF!</v>
      </c>
      <c r="AE36" s="254" t="e">
        <f ca="1">SUM(AE31:OFFSET(AE36,-1,0))</f>
        <v>#REF!</v>
      </c>
      <c r="AF36" s="254" t="e">
        <f ca="1">SUM(AF31:OFFSET(AF36,-1,0))</f>
        <v>#REF!</v>
      </c>
      <c r="AG36" s="254" t="e">
        <f ca="1">SUM(AG31:OFFSET(AG36,-1,0))</f>
        <v>#REF!</v>
      </c>
      <c r="AH36" s="254" t="e">
        <f ca="1">SUM(AH31:OFFSET(AH36,-1,0))</f>
        <v>#REF!</v>
      </c>
      <c r="AI36" s="254" t="e">
        <f ca="1">SUM(AI31:OFFSET(AI36,-1,0))</f>
        <v>#REF!</v>
      </c>
      <c r="AJ36" s="254" t="e">
        <f ca="1">SUM(AJ31:OFFSET(AJ36,-1,0))</f>
        <v>#REF!</v>
      </c>
      <c r="AK36" s="254" t="e">
        <f ca="1">SUM(AK31:OFFSET(AK36,-1,0))</f>
        <v>#REF!</v>
      </c>
      <c r="AL36" s="254" t="e">
        <f ca="1">SUM(AL31:OFFSET(AL36,-1,0))</f>
        <v>#REF!</v>
      </c>
      <c r="AM36" s="254" t="e">
        <f ca="1">SUM(AM31:OFFSET(AM36,-1,0))</f>
        <v>#REF!</v>
      </c>
      <c r="AN36" s="254" t="e">
        <f ca="1">SUM(AN31:OFFSET(AN36,-1,0))</f>
        <v>#REF!</v>
      </c>
      <c r="AO36" s="254" t="e">
        <f ca="1">SUM(AO31:OFFSET(AO36,-1,0))</f>
        <v>#REF!</v>
      </c>
      <c r="AP36" s="254" t="e">
        <f ca="1">SUM(AP31:OFFSET(AP36,-1,0))</f>
        <v>#REF!</v>
      </c>
      <c r="AQ36" s="254" t="e">
        <f ca="1">SUM(AQ31:OFFSET(AQ36,-1,0))</f>
        <v>#REF!</v>
      </c>
      <c r="AR36" s="254" t="e">
        <f ca="1">SUM(AR31:OFFSET(AR36,-1,0))</f>
        <v>#REF!</v>
      </c>
      <c r="AS36" s="254" t="e">
        <f ca="1">SUM(AS31:OFFSET(AS36,-1,0))</f>
        <v>#REF!</v>
      </c>
      <c r="AT36" s="254" t="e">
        <f ca="1">SUM(AT31:OFFSET(AT36,-1,0))</f>
        <v>#REF!</v>
      </c>
      <c r="AU36" s="254" t="e">
        <f ca="1">SUM(AU31:OFFSET(AU36,-1,0))</f>
        <v>#REF!</v>
      </c>
      <c r="AV36" s="254" t="e">
        <f ca="1">SUM(AV31:OFFSET(AV36,-1,0))</f>
        <v>#REF!</v>
      </c>
      <c r="AW36" s="254" t="e">
        <f ca="1">SUM(AW31:OFFSET(AW36,-1,0))</f>
        <v>#REF!</v>
      </c>
      <c r="AX36" s="254" t="e">
        <f ca="1">SUM(AX31:OFFSET(AX36,-1,0))</f>
        <v>#REF!</v>
      </c>
      <c r="AY36" s="254" t="e">
        <f ca="1">SUM(AY31:OFFSET(AY36,-1,0))</f>
        <v>#REF!</v>
      </c>
      <c r="AZ36" s="254" t="e">
        <f ca="1">SUM(AZ31:OFFSET(AZ36,-1,0))</f>
        <v>#REF!</v>
      </c>
      <c r="BA36" s="254" t="e">
        <f ca="1">SUM(BA31:OFFSET(BA36,-1,0))</f>
        <v>#REF!</v>
      </c>
      <c r="BB36" s="254" t="e">
        <f ca="1">SUM(BB31:OFFSET(BB36,-1,0))</f>
        <v>#REF!</v>
      </c>
      <c r="BC36" s="254" t="e">
        <f ca="1">SUM(BC31:OFFSET(BC36,-1,0))</f>
        <v>#REF!</v>
      </c>
      <c r="BD36" s="254" t="e">
        <f ca="1">SUM(BD31:OFFSET(BD36,-1,0))</f>
        <v>#REF!</v>
      </c>
      <c r="BE36" s="254" t="e">
        <f ca="1">SUM(BE31:OFFSET(BE36,-1,0))</f>
        <v>#REF!</v>
      </c>
      <c r="BF36" s="254" t="e">
        <f ca="1">SUM(BF31:OFFSET(BF36,-1,0))</f>
        <v>#REF!</v>
      </c>
      <c r="BG36" s="254" t="e">
        <f ca="1">SUM(BG31:OFFSET(BG36,-1,0))</f>
        <v>#REF!</v>
      </c>
      <c r="BH36" s="254" t="e">
        <f ca="1">SUM(BH31:OFFSET(BH36,-1,0))</f>
        <v>#REF!</v>
      </c>
      <c r="BI36" s="254" t="e">
        <f ca="1">SUM(BI31:OFFSET(BI36,-1,0))</f>
        <v>#REF!</v>
      </c>
      <c r="BJ36" s="254" t="e">
        <f ca="1">SUM(BJ31:OFFSET(BJ36,-1,0))</f>
        <v>#REF!</v>
      </c>
      <c r="BK36" s="254" t="e">
        <f ca="1">SUM(BK31:OFFSET(BK36,-1,0))</f>
        <v>#REF!</v>
      </c>
      <c r="BL36" s="254" t="e">
        <f ca="1">SUM(BL31:OFFSET(BL36,-1,0))</f>
        <v>#REF!</v>
      </c>
      <c r="BM36" s="254" t="e">
        <f ca="1">SUM(BM31:OFFSET(BM36,-1,0))</f>
        <v>#REF!</v>
      </c>
      <c r="BN36" s="254" t="e">
        <f ca="1">SUM(BN31:OFFSET(BN36,-1,0))</f>
        <v>#REF!</v>
      </c>
      <c r="BO36" s="254" t="e">
        <f ca="1">SUM(BO31:OFFSET(BO36,-1,0))</f>
        <v>#REF!</v>
      </c>
      <c r="BP36" s="254" t="e">
        <f ca="1">SUM(BP31:OFFSET(BP36,-1,0))</f>
        <v>#REF!</v>
      </c>
      <c r="BQ36" s="254" t="e">
        <f ca="1">SUM(BQ31:OFFSET(BQ36,-1,0))</f>
        <v>#REF!</v>
      </c>
      <c r="BR36" s="254" t="e">
        <f ca="1">SUM(BR31:OFFSET(BR36,-1,0))</f>
        <v>#REF!</v>
      </c>
      <c r="BS36" s="254" t="e">
        <f ca="1">SUM(BS31:OFFSET(BS36,-1,0))</f>
        <v>#REF!</v>
      </c>
      <c r="BT36" s="254" t="e">
        <f ca="1">SUM(BT31:OFFSET(BT36,-1,0))</f>
        <v>#REF!</v>
      </c>
      <c r="BU36" s="254" t="e">
        <f ca="1">SUM(BU31:OFFSET(BU36,-1,0))</f>
        <v>#REF!</v>
      </c>
      <c r="BV36" s="254" t="e">
        <f ca="1">SUM(BV31:OFFSET(BV36,-1,0))</f>
        <v>#REF!</v>
      </c>
      <c r="BW36" s="254" t="e">
        <f ca="1">SUM(BW31:OFFSET(BW36,-1,0))</f>
        <v>#REF!</v>
      </c>
      <c r="BX36" s="254" t="e">
        <f ca="1">SUM(BX31:OFFSET(BX36,-1,0))</f>
        <v>#REF!</v>
      </c>
      <c r="BY36" s="254" t="e">
        <f ca="1">SUM(BY31:OFFSET(BY36,-1,0))</f>
        <v>#REF!</v>
      </c>
      <c r="BZ36" s="254" t="e">
        <f ca="1">SUM(BZ31:OFFSET(BZ36,-1,0))</f>
        <v>#REF!</v>
      </c>
      <c r="CA36" s="254" t="e">
        <f ca="1">SUM(CA31:OFFSET(CA36,-1,0))</f>
        <v>#REF!</v>
      </c>
      <c r="CB36" s="254" t="e">
        <f ca="1">SUM(CB31:OFFSET(CB36,-1,0))</f>
        <v>#REF!</v>
      </c>
      <c r="CC36" s="254" t="e">
        <f ca="1">SUM(CC31:OFFSET(CC36,-1,0))</f>
        <v>#REF!</v>
      </c>
      <c r="CD36" s="254" t="e">
        <f ca="1">SUM(CD31:OFFSET(CD36,-1,0))</f>
        <v>#REF!</v>
      </c>
      <c r="CE36" s="254" t="e">
        <f ca="1">SUM(CE31:OFFSET(CE36,-1,0))</f>
        <v>#REF!</v>
      </c>
      <c r="CF36" s="254" t="e">
        <f ca="1">SUM(CF31:OFFSET(CF36,-1,0))</f>
        <v>#REF!</v>
      </c>
      <c r="CG36" s="254" t="e">
        <f ca="1">SUM(CG31:OFFSET(CG36,-1,0))</f>
        <v>#REF!</v>
      </c>
      <c r="CH36" s="254" t="e">
        <f ca="1">SUM(CH31:OFFSET(CH36,-1,0))</f>
        <v>#REF!</v>
      </c>
      <c r="CI36" s="254" t="e">
        <f ca="1">SUM(CI31:OFFSET(CI36,-1,0))</f>
        <v>#REF!</v>
      </c>
      <c r="CJ36" s="254" t="e">
        <f ca="1">SUM(CJ31:OFFSET(CJ36,-1,0))</f>
        <v>#REF!</v>
      </c>
      <c r="CK36" s="254" t="e">
        <f ca="1">SUM(CK31:OFFSET(CK36,-1,0))</f>
        <v>#REF!</v>
      </c>
      <c r="CL36" s="254" t="e">
        <f ca="1">SUM(CL31:OFFSET(CL36,-1,0))</f>
        <v>#REF!</v>
      </c>
    </row>
    <row r="37" spans="2:90" ht="15" customHeight="1" x14ac:dyDescent="0.4">
      <c r="R37"/>
    </row>
    <row r="38" spans="2:90" x14ac:dyDescent="0.4">
      <c r="B38" s="27" t="s">
        <v>603</v>
      </c>
      <c r="J38" s="28"/>
      <c r="K38" s="28" t="e">
        <f t="shared" ref="K38:P38" ca="1" si="27">SUMIF($3:$3,K$2,38:38)</f>
        <v>#REF!</v>
      </c>
      <c r="L38" s="28" t="e">
        <f t="shared" ca="1" si="27"/>
        <v>#REF!</v>
      </c>
      <c r="M38" s="28" t="e">
        <f t="shared" ca="1" si="27"/>
        <v>#REF!</v>
      </c>
      <c r="N38" s="28" t="e">
        <f t="shared" ca="1" si="27"/>
        <v>#REF!</v>
      </c>
      <c r="O38" s="28" t="e">
        <f t="shared" ca="1" si="27"/>
        <v>#REF!</v>
      </c>
      <c r="P38" s="28" t="e">
        <f t="shared" ca="1" si="27"/>
        <v>#REF!</v>
      </c>
      <c r="Q38" s="28"/>
      <c r="R38"/>
      <c r="S38" s="28" t="e">
        <f t="shared" ref="S38:AX38" ca="1" si="28">S28+S36</f>
        <v>#REF!</v>
      </c>
      <c r="T38" s="28" t="e">
        <f t="shared" ca="1" si="28"/>
        <v>#REF!</v>
      </c>
      <c r="U38" s="28" t="e">
        <f t="shared" ca="1" si="28"/>
        <v>#REF!</v>
      </c>
      <c r="V38" s="28" t="e">
        <f t="shared" ca="1" si="28"/>
        <v>#REF!</v>
      </c>
      <c r="W38" s="28" t="e">
        <f t="shared" ca="1" si="28"/>
        <v>#REF!</v>
      </c>
      <c r="X38" s="28" t="e">
        <f t="shared" ca="1" si="28"/>
        <v>#REF!</v>
      </c>
      <c r="Y38" s="28" t="e">
        <f t="shared" ca="1" si="28"/>
        <v>#REF!</v>
      </c>
      <c r="Z38" s="28" t="e">
        <f t="shared" ca="1" si="28"/>
        <v>#REF!</v>
      </c>
      <c r="AA38" s="28" t="e">
        <f t="shared" ca="1" si="28"/>
        <v>#REF!</v>
      </c>
      <c r="AB38" s="28" t="e">
        <f t="shared" ca="1" si="28"/>
        <v>#REF!</v>
      </c>
      <c r="AC38" s="28" t="e">
        <f t="shared" ca="1" si="28"/>
        <v>#REF!</v>
      </c>
      <c r="AD38" s="28" t="e">
        <f t="shared" ca="1" si="28"/>
        <v>#REF!</v>
      </c>
      <c r="AE38" s="28" t="e">
        <f t="shared" ca="1" si="28"/>
        <v>#REF!</v>
      </c>
      <c r="AF38" s="28" t="e">
        <f t="shared" ca="1" si="28"/>
        <v>#REF!</v>
      </c>
      <c r="AG38" s="28" t="e">
        <f t="shared" ca="1" si="28"/>
        <v>#REF!</v>
      </c>
      <c r="AH38" s="28" t="e">
        <f t="shared" ca="1" si="28"/>
        <v>#REF!</v>
      </c>
      <c r="AI38" s="28" t="e">
        <f t="shared" ca="1" si="28"/>
        <v>#REF!</v>
      </c>
      <c r="AJ38" s="28" t="e">
        <f t="shared" ca="1" si="28"/>
        <v>#REF!</v>
      </c>
      <c r="AK38" s="28" t="e">
        <f t="shared" ca="1" si="28"/>
        <v>#REF!</v>
      </c>
      <c r="AL38" s="28" t="e">
        <f t="shared" ca="1" si="28"/>
        <v>#REF!</v>
      </c>
      <c r="AM38" s="28" t="e">
        <f t="shared" ca="1" si="28"/>
        <v>#REF!</v>
      </c>
      <c r="AN38" s="28" t="e">
        <f t="shared" ca="1" si="28"/>
        <v>#REF!</v>
      </c>
      <c r="AO38" s="28" t="e">
        <f t="shared" ca="1" si="28"/>
        <v>#REF!</v>
      </c>
      <c r="AP38" s="28" t="e">
        <f t="shared" ca="1" si="28"/>
        <v>#REF!</v>
      </c>
      <c r="AQ38" s="28" t="e">
        <f t="shared" ca="1" si="28"/>
        <v>#REF!</v>
      </c>
      <c r="AR38" s="28" t="e">
        <f t="shared" ca="1" si="28"/>
        <v>#REF!</v>
      </c>
      <c r="AS38" s="28" t="e">
        <f t="shared" ca="1" si="28"/>
        <v>#REF!</v>
      </c>
      <c r="AT38" s="28" t="e">
        <f t="shared" ca="1" si="28"/>
        <v>#REF!</v>
      </c>
      <c r="AU38" s="28" t="e">
        <f t="shared" ca="1" si="28"/>
        <v>#REF!</v>
      </c>
      <c r="AV38" s="28" t="e">
        <f t="shared" ca="1" si="28"/>
        <v>#REF!</v>
      </c>
      <c r="AW38" s="28" t="e">
        <f t="shared" ca="1" si="28"/>
        <v>#REF!</v>
      </c>
      <c r="AX38" s="28" t="e">
        <f t="shared" ca="1" si="28"/>
        <v>#REF!</v>
      </c>
      <c r="AY38" s="28" t="e">
        <f t="shared" ref="AY38:CD38" ca="1" si="29">AY28+AY36</f>
        <v>#REF!</v>
      </c>
      <c r="AZ38" s="28" t="e">
        <f t="shared" ca="1" si="29"/>
        <v>#REF!</v>
      </c>
      <c r="BA38" s="28" t="e">
        <f t="shared" ca="1" si="29"/>
        <v>#REF!</v>
      </c>
      <c r="BB38" s="28" t="e">
        <f t="shared" ca="1" si="29"/>
        <v>#REF!</v>
      </c>
      <c r="BC38" s="28" t="e">
        <f t="shared" ca="1" si="29"/>
        <v>#REF!</v>
      </c>
      <c r="BD38" s="28" t="e">
        <f t="shared" ca="1" si="29"/>
        <v>#REF!</v>
      </c>
      <c r="BE38" s="28" t="e">
        <f t="shared" ca="1" si="29"/>
        <v>#REF!</v>
      </c>
      <c r="BF38" s="28" t="e">
        <f t="shared" ca="1" si="29"/>
        <v>#REF!</v>
      </c>
      <c r="BG38" s="28" t="e">
        <f t="shared" ca="1" si="29"/>
        <v>#REF!</v>
      </c>
      <c r="BH38" s="28" t="e">
        <f t="shared" ca="1" si="29"/>
        <v>#REF!</v>
      </c>
      <c r="BI38" s="28" t="e">
        <f t="shared" ca="1" si="29"/>
        <v>#REF!</v>
      </c>
      <c r="BJ38" s="28" t="e">
        <f t="shared" ca="1" si="29"/>
        <v>#REF!</v>
      </c>
      <c r="BK38" s="28" t="e">
        <f t="shared" ca="1" si="29"/>
        <v>#REF!</v>
      </c>
      <c r="BL38" s="28" t="e">
        <f t="shared" ca="1" si="29"/>
        <v>#REF!</v>
      </c>
      <c r="BM38" s="28" t="e">
        <f t="shared" ca="1" si="29"/>
        <v>#REF!</v>
      </c>
      <c r="BN38" s="28" t="e">
        <f t="shared" ca="1" si="29"/>
        <v>#REF!</v>
      </c>
      <c r="BO38" s="28" t="e">
        <f t="shared" ca="1" si="29"/>
        <v>#REF!</v>
      </c>
      <c r="BP38" s="28" t="e">
        <f t="shared" ca="1" si="29"/>
        <v>#REF!</v>
      </c>
      <c r="BQ38" s="28" t="e">
        <f t="shared" ca="1" si="29"/>
        <v>#REF!</v>
      </c>
      <c r="BR38" s="28" t="e">
        <f t="shared" ca="1" si="29"/>
        <v>#REF!</v>
      </c>
      <c r="BS38" s="28" t="e">
        <f t="shared" ca="1" si="29"/>
        <v>#REF!</v>
      </c>
      <c r="BT38" s="28" t="e">
        <f t="shared" ca="1" si="29"/>
        <v>#REF!</v>
      </c>
      <c r="BU38" s="28" t="e">
        <f t="shared" ca="1" si="29"/>
        <v>#REF!</v>
      </c>
      <c r="BV38" s="28" t="e">
        <f t="shared" ca="1" si="29"/>
        <v>#REF!</v>
      </c>
      <c r="BW38" s="28" t="e">
        <f t="shared" ca="1" si="29"/>
        <v>#REF!</v>
      </c>
      <c r="BX38" s="28" t="e">
        <f t="shared" ca="1" si="29"/>
        <v>#REF!</v>
      </c>
      <c r="BY38" s="28" t="e">
        <f t="shared" ca="1" si="29"/>
        <v>#REF!</v>
      </c>
      <c r="BZ38" s="28" t="e">
        <f t="shared" ca="1" si="29"/>
        <v>#REF!</v>
      </c>
      <c r="CA38" s="28" t="e">
        <f t="shared" ca="1" si="29"/>
        <v>#REF!</v>
      </c>
      <c r="CB38" s="28" t="e">
        <f t="shared" ca="1" si="29"/>
        <v>#REF!</v>
      </c>
      <c r="CC38" s="28" t="e">
        <f t="shared" ca="1" si="29"/>
        <v>#REF!</v>
      </c>
      <c r="CD38" s="28" t="e">
        <f t="shared" ca="1" si="29"/>
        <v>#REF!</v>
      </c>
      <c r="CE38" s="28" t="e">
        <f t="shared" ref="CE38:CL38" ca="1" si="30">CE28+CE36</f>
        <v>#REF!</v>
      </c>
      <c r="CF38" s="28" t="e">
        <f t="shared" ca="1" si="30"/>
        <v>#REF!</v>
      </c>
      <c r="CG38" s="28" t="e">
        <f t="shared" ca="1" si="30"/>
        <v>#REF!</v>
      </c>
      <c r="CH38" s="28" t="e">
        <f t="shared" ca="1" si="30"/>
        <v>#REF!</v>
      </c>
      <c r="CI38" s="28" t="e">
        <f t="shared" ca="1" si="30"/>
        <v>#REF!</v>
      </c>
      <c r="CJ38" s="28" t="e">
        <f t="shared" ca="1" si="30"/>
        <v>#REF!</v>
      </c>
      <c r="CK38" s="28" t="e">
        <f t="shared" ca="1" si="30"/>
        <v>#REF!</v>
      </c>
      <c r="CL38" s="28" t="e">
        <f t="shared" ca="1" si="30"/>
        <v>#REF!</v>
      </c>
    </row>
    <row r="39" spans="2:90" x14ac:dyDescent="0.4">
      <c r="B39" s="126" t="s">
        <v>604</v>
      </c>
      <c r="J39" s="28"/>
      <c r="K39" s="21">
        <f t="shared" ref="K39:P39" ca="1" si="31">IFERROR(K38/K18,0)</f>
        <v>0</v>
      </c>
      <c r="L39" s="21">
        <f t="shared" ca="1" si="31"/>
        <v>0</v>
      </c>
      <c r="M39" s="21">
        <f t="shared" ca="1" si="31"/>
        <v>0</v>
      </c>
      <c r="N39" s="21">
        <f t="shared" ca="1" si="31"/>
        <v>0</v>
      </c>
      <c r="O39" s="21">
        <f t="shared" ca="1" si="31"/>
        <v>0</v>
      </c>
      <c r="P39" s="21">
        <f t="shared" ca="1" si="31"/>
        <v>0</v>
      </c>
      <c r="Q39" s="258"/>
      <c r="R39"/>
      <c r="S39" s="21">
        <f t="shared" ref="S39:AX39" ca="1" si="32">IFERROR(S38/S18,0)</f>
        <v>0</v>
      </c>
      <c r="T39" s="21">
        <f t="shared" ca="1" si="32"/>
        <v>0</v>
      </c>
      <c r="U39" s="21">
        <f t="shared" ca="1" si="32"/>
        <v>0</v>
      </c>
      <c r="V39" s="21">
        <f t="shared" ca="1" si="32"/>
        <v>0</v>
      </c>
      <c r="W39" s="21">
        <f t="shared" ca="1" si="32"/>
        <v>0</v>
      </c>
      <c r="X39" s="21">
        <f t="shared" ca="1" si="32"/>
        <v>0</v>
      </c>
      <c r="Y39" s="21">
        <f t="shared" ca="1" si="32"/>
        <v>0</v>
      </c>
      <c r="Z39" s="21">
        <f t="shared" ca="1" si="32"/>
        <v>0</v>
      </c>
      <c r="AA39" s="21">
        <f t="shared" ca="1" si="32"/>
        <v>0</v>
      </c>
      <c r="AB39" s="21">
        <f t="shared" ca="1" si="32"/>
        <v>0</v>
      </c>
      <c r="AC39" s="21">
        <f t="shared" ca="1" si="32"/>
        <v>0</v>
      </c>
      <c r="AD39" s="21">
        <f t="shared" ca="1" si="32"/>
        <v>0</v>
      </c>
      <c r="AE39" s="21">
        <f t="shared" ca="1" si="32"/>
        <v>0</v>
      </c>
      <c r="AF39" s="21">
        <f t="shared" ca="1" si="32"/>
        <v>0</v>
      </c>
      <c r="AG39" s="21">
        <f t="shared" ca="1" si="32"/>
        <v>0</v>
      </c>
      <c r="AH39" s="21">
        <f t="shared" ca="1" si="32"/>
        <v>0</v>
      </c>
      <c r="AI39" s="21">
        <f t="shared" ca="1" si="32"/>
        <v>0</v>
      </c>
      <c r="AJ39" s="21">
        <f t="shared" ca="1" si="32"/>
        <v>0</v>
      </c>
      <c r="AK39" s="21">
        <f t="shared" ca="1" si="32"/>
        <v>0</v>
      </c>
      <c r="AL39" s="21">
        <f t="shared" ca="1" si="32"/>
        <v>0</v>
      </c>
      <c r="AM39" s="21">
        <f t="shared" ca="1" si="32"/>
        <v>0</v>
      </c>
      <c r="AN39" s="21">
        <f t="shared" ca="1" si="32"/>
        <v>0</v>
      </c>
      <c r="AO39" s="21">
        <f t="shared" ca="1" si="32"/>
        <v>0</v>
      </c>
      <c r="AP39" s="21">
        <f t="shared" ca="1" si="32"/>
        <v>0</v>
      </c>
      <c r="AQ39" s="21">
        <f t="shared" ca="1" si="32"/>
        <v>0</v>
      </c>
      <c r="AR39" s="21">
        <f t="shared" ca="1" si="32"/>
        <v>0</v>
      </c>
      <c r="AS39" s="21">
        <f t="shared" ca="1" si="32"/>
        <v>0</v>
      </c>
      <c r="AT39" s="21">
        <f t="shared" ca="1" si="32"/>
        <v>0</v>
      </c>
      <c r="AU39" s="21">
        <f t="shared" ca="1" si="32"/>
        <v>0</v>
      </c>
      <c r="AV39" s="21">
        <f t="shared" ca="1" si="32"/>
        <v>0</v>
      </c>
      <c r="AW39" s="21">
        <f t="shared" ca="1" si="32"/>
        <v>0</v>
      </c>
      <c r="AX39" s="21">
        <f t="shared" ca="1" si="32"/>
        <v>0</v>
      </c>
      <c r="AY39" s="21">
        <f t="shared" ref="AY39:CD39" ca="1" si="33">IFERROR(AY38/AY18,0)</f>
        <v>0</v>
      </c>
      <c r="AZ39" s="21">
        <f t="shared" ca="1" si="33"/>
        <v>0</v>
      </c>
      <c r="BA39" s="21">
        <f t="shared" ca="1" si="33"/>
        <v>0</v>
      </c>
      <c r="BB39" s="21">
        <f t="shared" ca="1" si="33"/>
        <v>0</v>
      </c>
      <c r="BC39" s="21">
        <f t="shared" ca="1" si="33"/>
        <v>0</v>
      </c>
      <c r="BD39" s="21">
        <f t="shared" ca="1" si="33"/>
        <v>0</v>
      </c>
      <c r="BE39" s="21">
        <f t="shared" ca="1" si="33"/>
        <v>0</v>
      </c>
      <c r="BF39" s="21">
        <f t="shared" ca="1" si="33"/>
        <v>0</v>
      </c>
      <c r="BG39" s="21">
        <f t="shared" ca="1" si="33"/>
        <v>0</v>
      </c>
      <c r="BH39" s="21">
        <f t="shared" ca="1" si="33"/>
        <v>0</v>
      </c>
      <c r="BI39" s="21">
        <f t="shared" ca="1" si="33"/>
        <v>0</v>
      </c>
      <c r="BJ39" s="21">
        <f t="shared" ca="1" si="33"/>
        <v>0</v>
      </c>
      <c r="BK39" s="21">
        <f t="shared" ca="1" si="33"/>
        <v>0</v>
      </c>
      <c r="BL39" s="21">
        <f t="shared" ca="1" si="33"/>
        <v>0</v>
      </c>
      <c r="BM39" s="21">
        <f t="shared" ca="1" si="33"/>
        <v>0</v>
      </c>
      <c r="BN39" s="21">
        <f t="shared" ca="1" si="33"/>
        <v>0</v>
      </c>
      <c r="BO39" s="21">
        <f t="shared" ca="1" si="33"/>
        <v>0</v>
      </c>
      <c r="BP39" s="21">
        <f t="shared" ca="1" si="33"/>
        <v>0</v>
      </c>
      <c r="BQ39" s="21">
        <f t="shared" ca="1" si="33"/>
        <v>0</v>
      </c>
      <c r="BR39" s="21">
        <f t="shared" ca="1" si="33"/>
        <v>0</v>
      </c>
      <c r="BS39" s="21">
        <f t="shared" ca="1" si="33"/>
        <v>0</v>
      </c>
      <c r="BT39" s="21">
        <f t="shared" ca="1" si="33"/>
        <v>0</v>
      </c>
      <c r="BU39" s="21">
        <f t="shared" ca="1" si="33"/>
        <v>0</v>
      </c>
      <c r="BV39" s="21">
        <f t="shared" ca="1" si="33"/>
        <v>0</v>
      </c>
      <c r="BW39" s="21">
        <f t="shared" ca="1" si="33"/>
        <v>0</v>
      </c>
      <c r="BX39" s="21">
        <f t="shared" ca="1" si="33"/>
        <v>0</v>
      </c>
      <c r="BY39" s="21">
        <f t="shared" ca="1" si="33"/>
        <v>0</v>
      </c>
      <c r="BZ39" s="21">
        <f t="shared" ca="1" si="33"/>
        <v>0</v>
      </c>
      <c r="CA39" s="21">
        <f t="shared" ca="1" si="33"/>
        <v>0</v>
      </c>
      <c r="CB39" s="21">
        <f t="shared" ca="1" si="33"/>
        <v>0</v>
      </c>
      <c r="CC39" s="21">
        <f t="shared" ca="1" si="33"/>
        <v>0</v>
      </c>
      <c r="CD39" s="21">
        <f t="shared" ca="1" si="33"/>
        <v>0</v>
      </c>
      <c r="CE39" s="21">
        <f t="shared" ref="CE39:CL39" ca="1" si="34">IFERROR(CE38/CE18,0)</f>
        <v>0</v>
      </c>
      <c r="CF39" s="21">
        <f t="shared" ca="1" si="34"/>
        <v>0</v>
      </c>
      <c r="CG39" s="21">
        <f t="shared" ca="1" si="34"/>
        <v>0</v>
      </c>
      <c r="CH39" s="21">
        <f t="shared" ca="1" si="34"/>
        <v>0</v>
      </c>
      <c r="CI39" s="21">
        <f t="shared" ca="1" si="34"/>
        <v>0</v>
      </c>
      <c r="CJ39" s="21">
        <f t="shared" ca="1" si="34"/>
        <v>0</v>
      </c>
      <c r="CK39" s="21">
        <f t="shared" ca="1" si="34"/>
        <v>0</v>
      </c>
      <c r="CL39" s="21">
        <f t="shared" ca="1" si="34"/>
        <v>0</v>
      </c>
    </row>
    <row r="40" spans="2:90" x14ac:dyDescent="0.4">
      <c r="B40" s="12"/>
      <c r="J40" s="28"/>
      <c r="K40" s="61"/>
      <c r="L40" s="61"/>
      <c r="M40" s="61"/>
      <c r="N40" s="61"/>
      <c r="O40" s="61"/>
      <c r="P40" s="61"/>
      <c r="Q40" s="28"/>
      <c r="R40"/>
      <c r="S40" s="260"/>
      <c r="T40" s="260"/>
      <c r="U40" s="260"/>
      <c r="V40" s="260"/>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c r="BI40" s="260"/>
      <c r="BJ40" s="260"/>
      <c r="BK40" s="260"/>
      <c r="BL40" s="260"/>
      <c r="BM40" s="260"/>
      <c r="BN40" s="260"/>
      <c r="BO40" s="260"/>
      <c r="BP40" s="260"/>
      <c r="BQ40" s="260"/>
      <c r="BR40" s="260"/>
      <c r="BS40" s="260"/>
      <c r="BT40" s="260"/>
      <c r="BU40" s="260"/>
      <c r="BV40" s="260"/>
      <c r="BW40" s="260"/>
      <c r="BX40" s="260"/>
      <c r="BY40" s="260"/>
      <c r="BZ40" s="260"/>
      <c r="CA40" s="260"/>
      <c r="CB40" s="260"/>
      <c r="CC40" s="260"/>
      <c r="CD40" s="260"/>
      <c r="CE40" s="260"/>
      <c r="CF40" s="260"/>
      <c r="CG40" s="260"/>
      <c r="CH40" s="260"/>
      <c r="CI40" s="260"/>
      <c r="CJ40" s="260"/>
      <c r="CK40" s="260"/>
      <c r="CL40" s="260"/>
    </row>
    <row r="41" spans="2:90" x14ac:dyDescent="0.4">
      <c r="B41" s="12" t="s">
        <v>846</v>
      </c>
      <c r="J41" s="28"/>
      <c r="K41" s="61"/>
      <c r="L41" s="61"/>
      <c r="M41" s="61"/>
      <c r="N41" s="61"/>
      <c r="O41" s="61"/>
      <c r="P41" s="61"/>
      <c r="Q41" s="28"/>
      <c r="R41"/>
      <c r="S41" s="260"/>
      <c r="T41" s="260"/>
      <c r="U41" s="260"/>
      <c r="V41" s="260"/>
      <c r="W41" s="260"/>
      <c r="X41" s="260"/>
      <c r="Y41" s="260"/>
      <c r="Z41" s="260"/>
      <c r="AA41" s="260"/>
      <c r="AB41" s="260"/>
      <c r="AC41" s="260"/>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row>
    <row r="42" spans="2:90" x14ac:dyDescent="0.4">
      <c r="B42" s="27" t="s">
        <v>605</v>
      </c>
      <c r="I42" t="s">
        <v>228</v>
      </c>
      <c r="J42" s="28"/>
      <c r="K42" s="63">
        <f t="shared" ref="K42:P42" ca="1" si="35">SUMIF($3:$3,K$2,42:42)</f>
        <v>0</v>
      </c>
      <c r="L42" s="63">
        <f t="shared" ca="1" si="35"/>
        <v>0</v>
      </c>
      <c r="M42" s="63">
        <f t="shared" ca="1" si="35"/>
        <v>0</v>
      </c>
      <c r="N42" s="63">
        <f t="shared" ca="1" si="35"/>
        <v>0</v>
      </c>
      <c r="O42" s="63">
        <f t="shared" ca="1" si="35"/>
        <v>0</v>
      </c>
      <c r="P42" s="63">
        <f t="shared" ca="1" si="35"/>
        <v>0</v>
      </c>
      <c r="Q42" s="28"/>
      <c r="R42"/>
      <c r="S42" s="254">
        <f ca="1">SUM(S41:OFFSET(S42,-1,0))</f>
        <v>0</v>
      </c>
      <c r="T42" s="254">
        <f ca="1">SUM(T41:OFFSET(T42,-1,0))</f>
        <v>0</v>
      </c>
      <c r="U42" s="254">
        <f ca="1">SUM(U41:OFFSET(U42,-1,0))</f>
        <v>0</v>
      </c>
      <c r="V42" s="254">
        <f ca="1">SUM(V41:OFFSET(V42,-1,0))</f>
        <v>0</v>
      </c>
      <c r="W42" s="254">
        <f ca="1">SUM(W41:OFFSET(W42,-1,0))</f>
        <v>0</v>
      </c>
      <c r="X42" s="254">
        <f ca="1">SUM(X41:OFFSET(X42,-1,0))</f>
        <v>0</v>
      </c>
      <c r="Y42" s="254">
        <f ca="1">SUM(Y41:OFFSET(Y42,-1,0))</f>
        <v>0</v>
      </c>
      <c r="Z42" s="254">
        <f ca="1">SUM(Z41:OFFSET(Z42,-1,0))</f>
        <v>0</v>
      </c>
      <c r="AA42" s="254">
        <f ca="1">SUM(AA41:OFFSET(AA42,-1,0))</f>
        <v>0</v>
      </c>
      <c r="AB42" s="254">
        <f ca="1">SUM(AB41:OFFSET(AB42,-1,0))</f>
        <v>0</v>
      </c>
      <c r="AC42" s="254">
        <f ca="1">SUM(AC41:OFFSET(AC42,-1,0))</f>
        <v>0</v>
      </c>
      <c r="AD42" s="254">
        <f ca="1">SUM(AD41:OFFSET(AD42,-1,0))</f>
        <v>0</v>
      </c>
      <c r="AE42" s="254">
        <f ca="1">SUM(AE41:OFFSET(AE42,-1,0))</f>
        <v>0</v>
      </c>
      <c r="AF42" s="254">
        <f ca="1">SUM(AF41:OFFSET(AF42,-1,0))</f>
        <v>0</v>
      </c>
      <c r="AG42" s="254">
        <f ca="1">SUM(AG41:OFFSET(AG42,-1,0))</f>
        <v>0</v>
      </c>
      <c r="AH42" s="254">
        <f ca="1">SUM(AH41:OFFSET(AH42,-1,0))</f>
        <v>0</v>
      </c>
      <c r="AI42" s="254">
        <f ca="1">SUM(AI41:OFFSET(AI42,-1,0))</f>
        <v>0</v>
      </c>
      <c r="AJ42" s="254">
        <f ca="1">SUM(AJ41:OFFSET(AJ42,-1,0))</f>
        <v>0</v>
      </c>
      <c r="AK42" s="254">
        <f ca="1">SUM(AK41:OFFSET(AK42,-1,0))</f>
        <v>0</v>
      </c>
      <c r="AL42" s="254">
        <f ca="1">SUM(AL41:OFFSET(AL42,-1,0))</f>
        <v>0</v>
      </c>
      <c r="AM42" s="254">
        <f ca="1">SUM(AM41:OFFSET(AM42,-1,0))</f>
        <v>0</v>
      </c>
      <c r="AN42" s="254">
        <f ca="1">SUM(AN41:OFFSET(AN42,-1,0))</f>
        <v>0</v>
      </c>
      <c r="AO42" s="254">
        <f ca="1">SUM(AO41:OFFSET(AO42,-1,0))</f>
        <v>0</v>
      </c>
      <c r="AP42" s="254">
        <f ca="1">SUM(AP41:OFFSET(AP42,-1,0))</f>
        <v>0</v>
      </c>
      <c r="AQ42" s="254">
        <f ca="1">SUM(AQ41:OFFSET(AQ42,-1,0))</f>
        <v>0</v>
      </c>
      <c r="AR42" s="254">
        <f ca="1">SUM(AR41:OFFSET(AR42,-1,0))</f>
        <v>0</v>
      </c>
      <c r="AS42" s="254">
        <f ca="1">SUM(AS41:OFFSET(AS42,-1,0))</f>
        <v>0</v>
      </c>
      <c r="AT42" s="254">
        <f ca="1">SUM(AT41:OFFSET(AT42,-1,0))</f>
        <v>0</v>
      </c>
      <c r="AU42" s="254">
        <f ca="1">SUM(AU41:OFFSET(AU42,-1,0))</f>
        <v>0</v>
      </c>
      <c r="AV42" s="254">
        <f ca="1">SUM(AV41:OFFSET(AV42,-1,0))</f>
        <v>0</v>
      </c>
      <c r="AW42" s="254">
        <f ca="1">SUM(AW41:OFFSET(AW42,-1,0))</f>
        <v>0</v>
      </c>
      <c r="AX42" s="254">
        <f ca="1">SUM(AX41:OFFSET(AX42,-1,0))</f>
        <v>0</v>
      </c>
      <c r="AY42" s="254">
        <f ca="1">SUM(AY41:OFFSET(AY42,-1,0))</f>
        <v>0</v>
      </c>
      <c r="AZ42" s="254">
        <f ca="1">SUM(AZ41:OFFSET(AZ42,-1,0))</f>
        <v>0</v>
      </c>
      <c r="BA42" s="254">
        <f ca="1">SUM(BA41:OFFSET(BA42,-1,0))</f>
        <v>0</v>
      </c>
      <c r="BB42" s="254">
        <f ca="1">SUM(BB41:OFFSET(BB42,-1,0))</f>
        <v>0</v>
      </c>
      <c r="BC42" s="254">
        <f ca="1">SUM(BC41:OFFSET(BC42,-1,0))</f>
        <v>0</v>
      </c>
      <c r="BD42" s="254">
        <f ca="1">SUM(BD41:OFFSET(BD42,-1,0))</f>
        <v>0</v>
      </c>
      <c r="BE42" s="254">
        <f ca="1">SUM(BE41:OFFSET(BE42,-1,0))</f>
        <v>0</v>
      </c>
      <c r="BF42" s="254">
        <f ca="1">SUM(BF41:OFFSET(BF42,-1,0))</f>
        <v>0</v>
      </c>
      <c r="BG42" s="254">
        <f ca="1">SUM(BG41:OFFSET(BG42,-1,0))</f>
        <v>0</v>
      </c>
      <c r="BH42" s="254">
        <f ca="1">SUM(BH41:OFFSET(BH42,-1,0))</f>
        <v>0</v>
      </c>
      <c r="BI42" s="254">
        <f ca="1">SUM(BI41:OFFSET(BI42,-1,0))</f>
        <v>0</v>
      </c>
      <c r="BJ42" s="254">
        <f ca="1">SUM(BJ41:OFFSET(BJ42,-1,0))</f>
        <v>0</v>
      </c>
      <c r="BK42" s="254">
        <f ca="1">SUM(BK41:OFFSET(BK42,-1,0))</f>
        <v>0</v>
      </c>
      <c r="BL42" s="254">
        <f ca="1">SUM(BL41:OFFSET(BL42,-1,0))</f>
        <v>0</v>
      </c>
      <c r="BM42" s="254">
        <f ca="1">SUM(BM41:OFFSET(BM42,-1,0))</f>
        <v>0</v>
      </c>
      <c r="BN42" s="254">
        <f ca="1">SUM(BN41:OFFSET(BN42,-1,0))</f>
        <v>0</v>
      </c>
      <c r="BO42" s="254">
        <f ca="1">SUM(BO41:OFFSET(BO42,-1,0))</f>
        <v>0</v>
      </c>
      <c r="BP42" s="254">
        <f ca="1">SUM(BP41:OFFSET(BP42,-1,0))</f>
        <v>0</v>
      </c>
      <c r="BQ42" s="254">
        <f ca="1">SUM(BQ41:OFFSET(BQ42,-1,0))</f>
        <v>0</v>
      </c>
      <c r="BR42" s="254">
        <f ca="1">SUM(BR41:OFFSET(BR42,-1,0))</f>
        <v>0</v>
      </c>
      <c r="BS42" s="254">
        <f ca="1">SUM(BS41:OFFSET(BS42,-1,0))</f>
        <v>0</v>
      </c>
      <c r="BT42" s="254">
        <f ca="1">SUM(BT41:OFFSET(BT42,-1,0))</f>
        <v>0</v>
      </c>
      <c r="BU42" s="254">
        <f ca="1">SUM(BU41:OFFSET(BU42,-1,0))</f>
        <v>0</v>
      </c>
      <c r="BV42" s="254">
        <f ca="1">SUM(BV41:OFFSET(BV42,-1,0))</f>
        <v>0</v>
      </c>
      <c r="BW42" s="254">
        <f ca="1">SUM(BW41:OFFSET(BW42,-1,0))</f>
        <v>0</v>
      </c>
      <c r="BX42" s="254">
        <f ca="1">SUM(BX41:OFFSET(BX42,-1,0))</f>
        <v>0</v>
      </c>
      <c r="BY42" s="254">
        <f ca="1">SUM(BY41:OFFSET(BY42,-1,0))</f>
        <v>0</v>
      </c>
      <c r="BZ42" s="254">
        <f ca="1">SUM(BZ41:OFFSET(BZ42,-1,0))</f>
        <v>0</v>
      </c>
      <c r="CA42" s="254">
        <f ca="1">SUM(CA41:OFFSET(CA42,-1,0))</f>
        <v>0</v>
      </c>
      <c r="CB42" s="254">
        <f ca="1">SUM(CB41:OFFSET(CB42,-1,0))</f>
        <v>0</v>
      </c>
      <c r="CC42" s="254">
        <f ca="1">SUM(CC41:OFFSET(CC42,-1,0))</f>
        <v>0</v>
      </c>
      <c r="CD42" s="254">
        <f ca="1">SUM(CD41:OFFSET(CD42,-1,0))</f>
        <v>0</v>
      </c>
      <c r="CE42" s="254">
        <f ca="1">SUM(CE41:OFFSET(CE42,-1,0))</f>
        <v>0</v>
      </c>
      <c r="CF42" s="254">
        <f ca="1">SUM(CF41:OFFSET(CF42,-1,0))</f>
        <v>0</v>
      </c>
      <c r="CG42" s="254">
        <f ca="1">SUM(CG41:OFFSET(CG42,-1,0))</f>
        <v>0</v>
      </c>
      <c r="CH42" s="254">
        <f ca="1">SUM(CH41:OFFSET(CH42,-1,0))</f>
        <v>0</v>
      </c>
      <c r="CI42" s="254">
        <f ca="1">SUM(CI41:OFFSET(CI42,-1,0))</f>
        <v>0</v>
      </c>
      <c r="CJ42" s="254">
        <f ca="1">SUM(CJ41:OFFSET(CJ42,-1,0))</f>
        <v>0</v>
      </c>
      <c r="CK42" s="254">
        <f ca="1">SUM(CK41:OFFSET(CK42,-1,0))</f>
        <v>0</v>
      </c>
      <c r="CL42" s="254">
        <f ca="1">SUM(CL41:OFFSET(CL42,-1,0))</f>
        <v>0</v>
      </c>
    </row>
    <row r="43" spans="2:90" x14ac:dyDescent="0.4">
      <c r="B43" s="27"/>
      <c r="J43" s="28"/>
      <c r="K43" s="61"/>
      <c r="L43" s="61"/>
      <c r="M43" s="61"/>
      <c r="N43" s="61"/>
      <c r="O43" s="61"/>
      <c r="P43" s="61"/>
      <c r="Q43" s="28"/>
      <c r="R43"/>
      <c r="S43" s="260"/>
      <c r="T43" s="260"/>
      <c r="U43" s="260"/>
      <c r="V43" s="260"/>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c r="BI43" s="260"/>
      <c r="BJ43" s="260"/>
      <c r="BK43" s="260"/>
      <c r="BL43" s="260"/>
      <c r="BM43" s="260"/>
      <c r="BN43" s="260"/>
      <c r="BO43" s="260"/>
      <c r="BP43" s="260"/>
      <c r="BQ43" s="260"/>
      <c r="BR43" s="260"/>
      <c r="BS43" s="260"/>
      <c r="BT43" s="260"/>
      <c r="BU43" s="260"/>
      <c r="BV43" s="260"/>
      <c r="BW43" s="260"/>
      <c r="BX43" s="260"/>
      <c r="BY43" s="260"/>
      <c r="BZ43" s="260"/>
      <c r="CA43" s="260"/>
      <c r="CB43" s="260"/>
      <c r="CC43" s="260"/>
      <c r="CD43" s="260"/>
      <c r="CE43" s="260"/>
      <c r="CF43" s="260"/>
      <c r="CG43" s="260"/>
      <c r="CH43" s="260"/>
      <c r="CI43" s="260"/>
      <c r="CJ43" s="260"/>
      <c r="CK43" s="260"/>
      <c r="CL43" s="260"/>
    </row>
    <row r="44" spans="2:90" x14ac:dyDescent="0.4">
      <c r="B44" s="12" t="s">
        <v>606</v>
      </c>
      <c r="J44" s="28"/>
      <c r="K44" s="61"/>
      <c r="L44" s="61"/>
      <c r="M44" s="61"/>
      <c r="N44" s="61"/>
      <c r="O44" s="61"/>
      <c r="P44" s="61"/>
      <c r="Q44" s="28"/>
      <c r="R44"/>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row>
    <row r="45" spans="2:90" x14ac:dyDescent="0.4">
      <c r="B45" s="27" t="s">
        <v>607</v>
      </c>
      <c r="I45" t="s">
        <v>233</v>
      </c>
      <c r="J45" s="28"/>
      <c r="K45" s="63">
        <f t="shared" ref="K45:P45" ca="1" si="36">SUMIF($3:$3,K$2,45:45)</f>
        <v>0</v>
      </c>
      <c r="L45" s="63">
        <f t="shared" ca="1" si="36"/>
        <v>0</v>
      </c>
      <c r="M45" s="63">
        <f t="shared" ca="1" si="36"/>
        <v>0</v>
      </c>
      <c r="N45" s="63">
        <f t="shared" ca="1" si="36"/>
        <v>0</v>
      </c>
      <c r="O45" s="63">
        <f t="shared" ca="1" si="36"/>
        <v>0</v>
      </c>
      <c r="P45" s="63">
        <f t="shared" ca="1" si="36"/>
        <v>0</v>
      </c>
      <c r="Q45" s="28"/>
      <c r="R45"/>
      <c r="S45" s="254">
        <f ca="1">SUM(S44:OFFSET(S45,-1,0))</f>
        <v>0</v>
      </c>
      <c r="T45" s="254">
        <f ca="1">SUM(T44:OFFSET(T45,-1,0))</f>
        <v>0</v>
      </c>
      <c r="U45" s="254">
        <f ca="1">SUM(U44:OFFSET(U45,-1,0))</f>
        <v>0</v>
      </c>
      <c r="V45" s="254">
        <f ca="1">SUM(V44:OFFSET(V45,-1,0))</f>
        <v>0</v>
      </c>
      <c r="W45" s="254">
        <f ca="1">SUM(W44:OFFSET(W45,-1,0))</f>
        <v>0</v>
      </c>
      <c r="X45" s="254">
        <f ca="1">SUM(X44:OFFSET(X45,-1,0))</f>
        <v>0</v>
      </c>
      <c r="Y45" s="254">
        <f ca="1">SUM(Y44:OFFSET(Y45,-1,0))</f>
        <v>0</v>
      </c>
      <c r="Z45" s="254">
        <f ca="1">SUM(Z44:OFFSET(Z45,-1,0))</f>
        <v>0</v>
      </c>
      <c r="AA45" s="254">
        <f ca="1">SUM(AA44:OFFSET(AA45,-1,0))</f>
        <v>0</v>
      </c>
      <c r="AB45" s="254">
        <f ca="1">SUM(AB44:OFFSET(AB45,-1,0))</f>
        <v>0</v>
      </c>
      <c r="AC45" s="254">
        <f ca="1">SUM(AC44:OFFSET(AC45,-1,0))</f>
        <v>0</v>
      </c>
      <c r="AD45" s="254">
        <f ca="1">SUM(AD44:OFFSET(AD45,-1,0))</f>
        <v>0</v>
      </c>
      <c r="AE45" s="254">
        <f ca="1">SUM(AE44:OFFSET(AE45,-1,0))</f>
        <v>0</v>
      </c>
      <c r="AF45" s="254">
        <f ca="1">SUM(AF44:OFFSET(AF45,-1,0))</f>
        <v>0</v>
      </c>
      <c r="AG45" s="254">
        <f ca="1">SUM(AG44:OFFSET(AG45,-1,0))</f>
        <v>0</v>
      </c>
      <c r="AH45" s="254">
        <f ca="1">SUM(AH44:OFFSET(AH45,-1,0))</f>
        <v>0</v>
      </c>
      <c r="AI45" s="254">
        <f ca="1">SUM(AI44:OFFSET(AI45,-1,0))</f>
        <v>0</v>
      </c>
      <c r="AJ45" s="254">
        <f ca="1">SUM(AJ44:OFFSET(AJ45,-1,0))</f>
        <v>0</v>
      </c>
      <c r="AK45" s="254">
        <f ca="1">SUM(AK44:OFFSET(AK45,-1,0))</f>
        <v>0</v>
      </c>
      <c r="AL45" s="254">
        <f ca="1">SUM(AL44:OFFSET(AL45,-1,0))</f>
        <v>0</v>
      </c>
      <c r="AM45" s="254">
        <f ca="1">SUM(AM44:OFFSET(AM45,-1,0))</f>
        <v>0</v>
      </c>
      <c r="AN45" s="254">
        <f ca="1">SUM(AN44:OFFSET(AN45,-1,0))</f>
        <v>0</v>
      </c>
      <c r="AO45" s="254">
        <f ca="1">SUM(AO44:OFFSET(AO45,-1,0))</f>
        <v>0</v>
      </c>
      <c r="AP45" s="254">
        <f ca="1">SUM(AP44:OFFSET(AP45,-1,0))</f>
        <v>0</v>
      </c>
      <c r="AQ45" s="254">
        <f ca="1">SUM(AQ44:OFFSET(AQ45,-1,0))</f>
        <v>0</v>
      </c>
      <c r="AR45" s="254">
        <f ca="1">SUM(AR44:OFFSET(AR45,-1,0))</f>
        <v>0</v>
      </c>
      <c r="AS45" s="254">
        <f ca="1">SUM(AS44:OFFSET(AS45,-1,0))</f>
        <v>0</v>
      </c>
      <c r="AT45" s="254">
        <f ca="1">SUM(AT44:OFFSET(AT45,-1,0))</f>
        <v>0</v>
      </c>
      <c r="AU45" s="254">
        <f ca="1">SUM(AU44:OFFSET(AU45,-1,0))</f>
        <v>0</v>
      </c>
      <c r="AV45" s="254">
        <f ca="1">SUM(AV44:OFFSET(AV45,-1,0))</f>
        <v>0</v>
      </c>
      <c r="AW45" s="254">
        <f ca="1">SUM(AW44:OFFSET(AW45,-1,0))</f>
        <v>0</v>
      </c>
      <c r="AX45" s="254">
        <f ca="1">SUM(AX44:OFFSET(AX45,-1,0))</f>
        <v>0</v>
      </c>
      <c r="AY45" s="254">
        <f ca="1">SUM(AY44:OFFSET(AY45,-1,0))</f>
        <v>0</v>
      </c>
      <c r="AZ45" s="254">
        <f ca="1">SUM(AZ44:OFFSET(AZ45,-1,0))</f>
        <v>0</v>
      </c>
      <c r="BA45" s="254">
        <f ca="1">SUM(BA44:OFFSET(BA45,-1,0))</f>
        <v>0</v>
      </c>
      <c r="BB45" s="254">
        <f ca="1">SUM(BB44:OFFSET(BB45,-1,0))</f>
        <v>0</v>
      </c>
      <c r="BC45" s="254">
        <f ca="1">SUM(BC44:OFFSET(BC45,-1,0))</f>
        <v>0</v>
      </c>
      <c r="BD45" s="254">
        <f ca="1">SUM(BD44:OFFSET(BD45,-1,0))</f>
        <v>0</v>
      </c>
      <c r="BE45" s="254">
        <f ca="1">SUM(BE44:OFFSET(BE45,-1,0))</f>
        <v>0</v>
      </c>
      <c r="BF45" s="254">
        <f ca="1">SUM(BF44:OFFSET(BF45,-1,0))</f>
        <v>0</v>
      </c>
      <c r="BG45" s="254">
        <f ca="1">SUM(BG44:OFFSET(BG45,-1,0))</f>
        <v>0</v>
      </c>
      <c r="BH45" s="254">
        <f ca="1">SUM(BH44:OFFSET(BH45,-1,0))</f>
        <v>0</v>
      </c>
      <c r="BI45" s="254">
        <f ca="1">SUM(BI44:OFFSET(BI45,-1,0))</f>
        <v>0</v>
      </c>
      <c r="BJ45" s="254">
        <f ca="1">SUM(BJ44:OFFSET(BJ45,-1,0))</f>
        <v>0</v>
      </c>
      <c r="BK45" s="254">
        <f ca="1">SUM(BK44:OFFSET(BK45,-1,0))</f>
        <v>0</v>
      </c>
      <c r="BL45" s="254">
        <f ca="1">SUM(BL44:OFFSET(BL45,-1,0))</f>
        <v>0</v>
      </c>
      <c r="BM45" s="254">
        <f ca="1">SUM(BM44:OFFSET(BM45,-1,0))</f>
        <v>0</v>
      </c>
      <c r="BN45" s="254">
        <f ca="1">SUM(BN44:OFFSET(BN45,-1,0))</f>
        <v>0</v>
      </c>
      <c r="BO45" s="254">
        <f ca="1">SUM(BO44:OFFSET(BO45,-1,0))</f>
        <v>0</v>
      </c>
      <c r="BP45" s="254">
        <f ca="1">SUM(BP44:OFFSET(BP45,-1,0))</f>
        <v>0</v>
      </c>
      <c r="BQ45" s="254">
        <f ca="1">SUM(BQ44:OFFSET(BQ45,-1,0))</f>
        <v>0</v>
      </c>
      <c r="BR45" s="254">
        <f ca="1">SUM(BR44:OFFSET(BR45,-1,0))</f>
        <v>0</v>
      </c>
      <c r="BS45" s="254">
        <f ca="1">SUM(BS44:OFFSET(BS45,-1,0))</f>
        <v>0</v>
      </c>
      <c r="BT45" s="254">
        <f ca="1">SUM(BT44:OFFSET(BT45,-1,0))</f>
        <v>0</v>
      </c>
      <c r="BU45" s="254">
        <f ca="1">SUM(BU44:OFFSET(BU45,-1,0))</f>
        <v>0</v>
      </c>
      <c r="BV45" s="254">
        <f ca="1">SUM(BV44:OFFSET(BV45,-1,0))</f>
        <v>0</v>
      </c>
      <c r="BW45" s="254">
        <f ca="1">SUM(BW44:OFFSET(BW45,-1,0))</f>
        <v>0</v>
      </c>
      <c r="BX45" s="254">
        <f ca="1">SUM(BX44:OFFSET(BX45,-1,0))</f>
        <v>0</v>
      </c>
      <c r="BY45" s="254">
        <f ca="1">SUM(BY44:OFFSET(BY45,-1,0))</f>
        <v>0</v>
      </c>
      <c r="BZ45" s="254">
        <f ca="1">SUM(BZ44:OFFSET(BZ45,-1,0))</f>
        <v>0</v>
      </c>
      <c r="CA45" s="254">
        <f ca="1">SUM(CA44:OFFSET(CA45,-1,0))</f>
        <v>0</v>
      </c>
      <c r="CB45" s="254">
        <f ca="1">SUM(CB44:OFFSET(CB45,-1,0))</f>
        <v>0</v>
      </c>
      <c r="CC45" s="254">
        <f ca="1">SUM(CC44:OFFSET(CC45,-1,0))</f>
        <v>0</v>
      </c>
      <c r="CD45" s="254">
        <f ca="1">SUM(CD44:OFFSET(CD45,-1,0))</f>
        <v>0</v>
      </c>
      <c r="CE45" s="254">
        <f ca="1">SUM(CE44:OFFSET(CE45,-1,0))</f>
        <v>0</v>
      </c>
      <c r="CF45" s="254">
        <f ca="1">SUM(CF44:OFFSET(CF45,-1,0))</f>
        <v>0</v>
      </c>
      <c r="CG45" s="254">
        <f ca="1">SUM(CG44:OFFSET(CG45,-1,0))</f>
        <v>0</v>
      </c>
      <c r="CH45" s="254">
        <f ca="1">SUM(CH44:OFFSET(CH45,-1,0))</f>
        <v>0</v>
      </c>
      <c r="CI45" s="254">
        <f ca="1">SUM(CI44:OFFSET(CI45,-1,0))</f>
        <v>0</v>
      </c>
      <c r="CJ45" s="254">
        <f ca="1">SUM(CJ44:OFFSET(CJ45,-1,0))</f>
        <v>0</v>
      </c>
      <c r="CK45" s="254">
        <f ca="1">SUM(CK44:OFFSET(CK45,-1,0))</f>
        <v>0</v>
      </c>
      <c r="CL45" s="254">
        <f ca="1">SUM(CL44:OFFSET(CL45,-1,0))</f>
        <v>0</v>
      </c>
    </row>
    <row r="46" spans="2:90" x14ac:dyDescent="0.4">
      <c r="R46"/>
      <c r="S46" s="261"/>
      <c r="T46" s="261"/>
      <c r="U46" s="261"/>
      <c r="V46" s="261"/>
      <c r="W46" s="261"/>
      <c r="X46" s="261"/>
      <c r="Y46" s="261"/>
      <c r="Z46" s="261"/>
      <c r="AA46" s="261"/>
      <c r="AB46" s="261"/>
      <c r="AC46" s="261"/>
      <c r="AD46" s="261"/>
      <c r="AE46" s="261"/>
      <c r="AF46" s="261"/>
      <c r="AG46" s="261"/>
      <c r="AH46" s="261"/>
      <c r="AI46" s="261"/>
      <c r="AJ46" s="261"/>
      <c r="AK46" s="261"/>
      <c r="AL46" s="261"/>
      <c r="AM46" s="261"/>
      <c r="AN46" s="261"/>
      <c r="AO46" s="261"/>
      <c r="AP46" s="261"/>
      <c r="AQ46" s="261"/>
      <c r="AR46" s="261"/>
      <c r="AS46" s="261"/>
      <c r="AT46" s="261"/>
      <c r="AU46" s="261"/>
      <c r="AV46" s="261"/>
      <c r="AW46" s="261"/>
      <c r="AX46" s="261"/>
      <c r="AY46" s="261"/>
      <c r="AZ46" s="261"/>
      <c r="BA46" s="261"/>
      <c r="BB46" s="261"/>
      <c r="BC46" s="261"/>
      <c r="BD46" s="261"/>
      <c r="BE46" s="261"/>
      <c r="BF46" s="261"/>
      <c r="BG46" s="261"/>
      <c r="BH46" s="261"/>
      <c r="BI46" s="261"/>
      <c r="BJ46" s="261"/>
      <c r="BK46" s="261"/>
      <c r="BL46" s="261"/>
      <c r="BM46" s="261"/>
      <c r="BN46" s="261"/>
      <c r="BO46" s="261"/>
      <c r="BP46" s="261"/>
      <c r="BQ46" s="261"/>
      <c r="BR46" s="261"/>
      <c r="BS46" s="261"/>
      <c r="BT46" s="261"/>
      <c r="BU46" s="261"/>
      <c r="BV46" s="261"/>
      <c r="BW46" s="261"/>
      <c r="BX46" s="261"/>
      <c r="BY46" s="261"/>
      <c r="BZ46" s="261"/>
      <c r="CA46" s="261"/>
      <c r="CB46" s="261"/>
      <c r="CC46" s="261"/>
      <c r="CD46" s="261"/>
      <c r="CE46" s="261"/>
      <c r="CF46" s="261"/>
      <c r="CG46" s="261"/>
      <c r="CH46" s="261"/>
      <c r="CI46" s="261"/>
      <c r="CJ46" s="261"/>
      <c r="CK46" s="261"/>
      <c r="CL46" s="261"/>
    </row>
    <row r="47" spans="2:90" x14ac:dyDescent="0.4">
      <c r="B47" s="12" t="s">
        <v>608</v>
      </c>
      <c r="J47" s="28"/>
      <c r="K47" s="61"/>
      <c r="L47" s="61"/>
      <c r="M47" s="61"/>
      <c r="N47" s="61"/>
      <c r="O47" s="61"/>
      <c r="P47" s="61"/>
      <c r="Q47" s="28"/>
      <c r="R47"/>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c r="BI47" s="260"/>
      <c r="BJ47" s="260"/>
      <c r="BK47" s="260"/>
      <c r="BL47" s="260"/>
      <c r="BM47" s="260"/>
      <c r="BN47" s="260"/>
      <c r="BO47" s="260"/>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row>
    <row r="48" spans="2:90" x14ac:dyDescent="0.4">
      <c r="B48" s="27" t="s">
        <v>609</v>
      </c>
      <c r="I48" t="s">
        <v>317</v>
      </c>
      <c r="J48" s="28"/>
      <c r="K48" s="63">
        <f t="shared" ref="K48:P48" ca="1" si="37">SUMIF($3:$3,K$2,48:48)</f>
        <v>0</v>
      </c>
      <c r="L48" s="63">
        <f t="shared" ca="1" si="37"/>
        <v>0</v>
      </c>
      <c r="M48" s="63">
        <f t="shared" ca="1" si="37"/>
        <v>0</v>
      </c>
      <c r="N48" s="63">
        <f t="shared" ca="1" si="37"/>
        <v>0</v>
      </c>
      <c r="O48" s="63">
        <f t="shared" ca="1" si="37"/>
        <v>0</v>
      </c>
      <c r="P48" s="63">
        <f t="shared" ca="1" si="37"/>
        <v>0</v>
      </c>
      <c r="Q48" s="28"/>
      <c r="R48"/>
      <c r="S48" s="254">
        <f ca="1">SUM(S46:OFFSET(S48,-1,0))</f>
        <v>0</v>
      </c>
      <c r="T48" s="254">
        <f ca="1">SUM(T46:OFFSET(T48,-1,0))</f>
        <v>0</v>
      </c>
      <c r="U48" s="254">
        <f ca="1">SUM(U46:OFFSET(U48,-1,0))</f>
        <v>0</v>
      </c>
      <c r="V48" s="254">
        <f ca="1">SUM(V46:OFFSET(V48,-1,0))</f>
        <v>0</v>
      </c>
      <c r="W48" s="254">
        <f ca="1">SUM(W46:OFFSET(W48,-1,0))</f>
        <v>0</v>
      </c>
      <c r="X48" s="254">
        <f ca="1">SUM(X46:OFFSET(X48,-1,0))</f>
        <v>0</v>
      </c>
      <c r="Y48" s="254">
        <f ca="1">SUM(Y46:OFFSET(Y48,-1,0))</f>
        <v>0</v>
      </c>
      <c r="Z48" s="254">
        <f ca="1">SUM(Z46:OFFSET(Z48,-1,0))</f>
        <v>0</v>
      </c>
      <c r="AA48" s="254">
        <f ca="1">SUM(AA46:OFFSET(AA48,-1,0))</f>
        <v>0</v>
      </c>
      <c r="AB48" s="254">
        <f ca="1">SUM(AB46:OFFSET(AB48,-1,0))</f>
        <v>0</v>
      </c>
      <c r="AC48" s="254">
        <f ca="1">SUM(AC46:OFFSET(AC48,-1,0))</f>
        <v>0</v>
      </c>
      <c r="AD48" s="254">
        <f ca="1">SUM(AD46:OFFSET(AD48,-1,0))</f>
        <v>0</v>
      </c>
      <c r="AE48" s="254">
        <f ca="1">SUM(AE46:OFFSET(AE48,-1,0))</f>
        <v>0</v>
      </c>
      <c r="AF48" s="254">
        <f ca="1">SUM(AF46:OFFSET(AF48,-1,0))</f>
        <v>0</v>
      </c>
      <c r="AG48" s="254">
        <f ca="1">SUM(AG46:OFFSET(AG48,-1,0))</f>
        <v>0</v>
      </c>
      <c r="AH48" s="254">
        <f ca="1">SUM(AH46:OFFSET(AH48,-1,0))</f>
        <v>0</v>
      </c>
      <c r="AI48" s="254">
        <f ca="1">SUM(AI46:OFFSET(AI48,-1,0))</f>
        <v>0</v>
      </c>
      <c r="AJ48" s="254">
        <f ca="1">SUM(AJ46:OFFSET(AJ48,-1,0))</f>
        <v>0</v>
      </c>
      <c r="AK48" s="254">
        <f ca="1">SUM(AK46:OFFSET(AK48,-1,0))</f>
        <v>0</v>
      </c>
      <c r="AL48" s="254">
        <f ca="1">SUM(AL46:OFFSET(AL48,-1,0))</f>
        <v>0</v>
      </c>
      <c r="AM48" s="254">
        <f ca="1">SUM(AM46:OFFSET(AM48,-1,0))</f>
        <v>0</v>
      </c>
      <c r="AN48" s="254">
        <f ca="1">SUM(AN46:OFFSET(AN48,-1,0))</f>
        <v>0</v>
      </c>
      <c r="AO48" s="254">
        <f ca="1">SUM(AO46:OFFSET(AO48,-1,0))</f>
        <v>0</v>
      </c>
      <c r="AP48" s="254">
        <f ca="1">SUM(AP46:OFFSET(AP48,-1,0))</f>
        <v>0</v>
      </c>
      <c r="AQ48" s="254">
        <f ca="1">SUM(AQ46:OFFSET(AQ48,-1,0))</f>
        <v>0</v>
      </c>
      <c r="AR48" s="254">
        <f ca="1">SUM(AR46:OFFSET(AR48,-1,0))</f>
        <v>0</v>
      </c>
      <c r="AS48" s="254">
        <f ca="1">SUM(AS46:OFFSET(AS48,-1,0))</f>
        <v>0</v>
      </c>
      <c r="AT48" s="254">
        <f ca="1">SUM(AT46:OFFSET(AT48,-1,0))</f>
        <v>0</v>
      </c>
      <c r="AU48" s="254">
        <f ca="1">SUM(AU46:OFFSET(AU48,-1,0))</f>
        <v>0</v>
      </c>
      <c r="AV48" s="254">
        <f ca="1">SUM(AV46:OFFSET(AV48,-1,0))</f>
        <v>0</v>
      </c>
      <c r="AW48" s="254">
        <f ca="1">SUM(AW46:OFFSET(AW48,-1,0))</f>
        <v>0</v>
      </c>
      <c r="AX48" s="254">
        <f ca="1">SUM(AX46:OFFSET(AX48,-1,0))</f>
        <v>0</v>
      </c>
      <c r="AY48" s="254">
        <f ca="1">SUM(AY46:OFFSET(AY48,-1,0))</f>
        <v>0</v>
      </c>
      <c r="AZ48" s="254">
        <f ca="1">SUM(AZ46:OFFSET(AZ48,-1,0))</f>
        <v>0</v>
      </c>
      <c r="BA48" s="254">
        <f ca="1">SUM(BA46:OFFSET(BA48,-1,0))</f>
        <v>0</v>
      </c>
      <c r="BB48" s="254">
        <f ca="1">SUM(BB46:OFFSET(BB48,-1,0))</f>
        <v>0</v>
      </c>
      <c r="BC48" s="254">
        <f ca="1">SUM(BC46:OFFSET(BC48,-1,0))</f>
        <v>0</v>
      </c>
      <c r="BD48" s="254">
        <f ca="1">SUM(BD46:OFFSET(BD48,-1,0))</f>
        <v>0</v>
      </c>
      <c r="BE48" s="254">
        <f ca="1">SUM(BE46:OFFSET(BE48,-1,0))</f>
        <v>0</v>
      </c>
      <c r="BF48" s="254">
        <f ca="1">SUM(BF46:OFFSET(BF48,-1,0))</f>
        <v>0</v>
      </c>
      <c r="BG48" s="254">
        <f ca="1">SUM(BG46:OFFSET(BG48,-1,0))</f>
        <v>0</v>
      </c>
      <c r="BH48" s="254">
        <f ca="1">SUM(BH46:OFFSET(BH48,-1,0))</f>
        <v>0</v>
      </c>
      <c r="BI48" s="254">
        <f ca="1">SUM(BI46:OFFSET(BI48,-1,0))</f>
        <v>0</v>
      </c>
      <c r="BJ48" s="254">
        <f ca="1">SUM(BJ46:OFFSET(BJ48,-1,0))</f>
        <v>0</v>
      </c>
      <c r="BK48" s="254">
        <f ca="1">SUM(BK46:OFFSET(BK48,-1,0))</f>
        <v>0</v>
      </c>
      <c r="BL48" s="254">
        <f ca="1">SUM(BL46:OFFSET(BL48,-1,0))</f>
        <v>0</v>
      </c>
      <c r="BM48" s="254">
        <f ca="1">SUM(BM46:OFFSET(BM48,-1,0))</f>
        <v>0</v>
      </c>
      <c r="BN48" s="254">
        <f ca="1">SUM(BN46:OFFSET(BN48,-1,0))</f>
        <v>0</v>
      </c>
      <c r="BO48" s="254">
        <f ca="1">SUM(BO46:OFFSET(BO48,-1,0))</f>
        <v>0</v>
      </c>
      <c r="BP48" s="254">
        <f ca="1">SUM(BP46:OFFSET(BP48,-1,0))</f>
        <v>0</v>
      </c>
      <c r="BQ48" s="254">
        <f ca="1">SUM(BQ46:OFFSET(BQ48,-1,0))</f>
        <v>0</v>
      </c>
      <c r="BR48" s="254">
        <f ca="1">SUM(BR46:OFFSET(BR48,-1,0))</f>
        <v>0</v>
      </c>
      <c r="BS48" s="254">
        <f ca="1">SUM(BS46:OFFSET(BS48,-1,0))</f>
        <v>0</v>
      </c>
      <c r="BT48" s="254">
        <f ca="1">SUM(BT46:OFFSET(BT48,-1,0))</f>
        <v>0</v>
      </c>
      <c r="BU48" s="254">
        <f ca="1">SUM(BU46:OFFSET(BU48,-1,0))</f>
        <v>0</v>
      </c>
      <c r="BV48" s="254">
        <f ca="1">SUM(BV46:OFFSET(BV48,-1,0))</f>
        <v>0</v>
      </c>
      <c r="BW48" s="254">
        <f ca="1">SUM(BW46:OFFSET(BW48,-1,0))</f>
        <v>0</v>
      </c>
      <c r="BX48" s="254">
        <f ca="1">SUM(BX46:OFFSET(BX48,-1,0))</f>
        <v>0</v>
      </c>
      <c r="BY48" s="254">
        <f ca="1">SUM(BY46:OFFSET(BY48,-1,0))</f>
        <v>0</v>
      </c>
      <c r="BZ48" s="254">
        <f ca="1">SUM(BZ46:OFFSET(BZ48,-1,0))</f>
        <v>0</v>
      </c>
      <c r="CA48" s="254">
        <f ca="1">SUM(CA46:OFFSET(CA48,-1,0))</f>
        <v>0</v>
      </c>
      <c r="CB48" s="254">
        <f ca="1">SUM(CB46:OFFSET(CB48,-1,0))</f>
        <v>0</v>
      </c>
      <c r="CC48" s="254">
        <f ca="1">SUM(CC46:OFFSET(CC48,-1,0))</f>
        <v>0</v>
      </c>
      <c r="CD48" s="254">
        <f ca="1">SUM(CD46:OFFSET(CD48,-1,0))</f>
        <v>0</v>
      </c>
      <c r="CE48" s="254">
        <f ca="1">SUM(CE46:OFFSET(CE48,-1,0))</f>
        <v>0</v>
      </c>
      <c r="CF48" s="254">
        <f ca="1">SUM(CF46:OFFSET(CF48,-1,0))</f>
        <v>0</v>
      </c>
      <c r="CG48" s="254">
        <f ca="1">SUM(CG46:OFFSET(CG48,-1,0))</f>
        <v>0</v>
      </c>
      <c r="CH48" s="254">
        <f ca="1">SUM(CH46:OFFSET(CH48,-1,0))</f>
        <v>0</v>
      </c>
      <c r="CI48" s="254">
        <f ca="1">SUM(CI46:OFFSET(CI48,-1,0))</f>
        <v>0</v>
      </c>
      <c r="CJ48" s="254">
        <f ca="1">SUM(CJ46:OFFSET(CJ48,-1,0))</f>
        <v>0</v>
      </c>
      <c r="CK48" s="254">
        <f ca="1">SUM(CK46:OFFSET(CK48,-1,0))</f>
        <v>0</v>
      </c>
      <c r="CL48" s="254">
        <f ca="1">SUM(CL46:OFFSET(CL48,-1,0))</f>
        <v>0</v>
      </c>
    </row>
    <row r="49" spans="1:90" x14ac:dyDescent="0.4">
      <c r="R49"/>
      <c r="S49" s="261"/>
      <c r="T49" s="261"/>
      <c r="U49" s="261"/>
      <c r="V49" s="261"/>
      <c r="W49" s="261"/>
      <c r="X49" s="261"/>
      <c r="Y49" s="261"/>
      <c r="Z49" s="261"/>
      <c r="AA49" s="261"/>
      <c r="AB49" s="261"/>
      <c r="AC49" s="261"/>
      <c r="AD49" s="261"/>
      <c r="AE49" s="261"/>
      <c r="AF49" s="261"/>
      <c r="AG49" s="261"/>
      <c r="AH49" s="261"/>
      <c r="AI49" s="261"/>
      <c r="AJ49" s="261"/>
      <c r="AK49" s="261"/>
      <c r="AL49" s="261"/>
      <c r="AM49" s="261"/>
      <c r="AN49" s="261"/>
      <c r="AO49" s="261"/>
      <c r="AP49" s="261"/>
      <c r="AQ49" s="261"/>
      <c r="AR49" s="261"/>
      <c r="AS49" s="261"/>
      <c r="AT49" s="261"/>
      <c r="AU49" s="261"/>
      <c r="AV49" s="261"/>
      <c r="AW49" s="261"/>
      <c r="AX49" s="261"/>
      <c r="AY49" s="261"/>
      <c r="AZ49" s="261"/>
      <c r="BA49" s="261"/>
      <c r="BB49" s="261"/>
      <c r="BC49" s="261"/>
      <c r="BD49" s="261"/>
      <c r="BE49" s="261"/>
      <c r="BF49" s="261"/>
      <c r="BG49" s="261"/>
      <c r="BH49" s="261"/>
      <c r="BI49" s="261"/>
      <c r="BJ49" s="261"/>
      <c r="BK49" s="261"/>
      <c r="BL49" s="261"/>
      <c r="BM49" s="261"/>
      <c r="BN49" s="261"/>
      <c r="BO49" s="261"/>
      <c r="BP49" s="261"/>
      <c r="BQ49" s="261"/>
      <c r="BR49" s="261"/>
      <c r="BS49" s="261"/>
      <c r="BT49" s="261"/>
      <c r="BU49" s="261"/>
      <c r="BV49" s="261"/>
      <c r="BW49" s="261"/>
      <c r="BX49" s="261"/>
      <c r="BY49" s="261"/>
      <c r="BZ49" s="261"/>
      <c r="CA49" s="261"/>
      <c r="CB49" s="261"/>
      <c r="CC49" s="261"/>
      <c r="CD49" s="261"/>
      <c r="CE49" s="261"/>
      <c r="CF49" s="261"/>
      <c r="CG49" s="261"/>
      <c r="CH49" s="261"/>
      <c r="CI49" s="261"/>
      <c r="CJ49" s="261"/>
      <c r="CK49" s="261"/>
      <c r="CL49" s="261"/>
    </row>
    <row r="50" spans="1:90" x14ac:dyDescent="0.4">
      <c r="B50" s="27" t="s">
        <v>610</v>
      </c>
      <c r="J50" s="28"/>
      <c r="K50" s="28" t="e">
        <f t="shared" ref="K50:P51" ca="1" si="38">SUMIF($3:$3,K$2,50:50)</f>
        <v>#REF!</v>
      </c>
      <c r="L50" s="28" t="e">
        <f t="shared" ca="1" si="38"/>
        <v>#REF!</v>
      </c>
      <c r="M50" s="28" t="e">
        <f t="shared" ca="1" si="38"/>
        <v>#REF!</v>
      </c>
      <c r="N50" s="28" t="e">
        <f t="shared" ca="1" si="38"/>
        <v>#REF!</v>
      </c>
      <c r="O50" s="28" t="e">
        <f t="shared" ca="1" si="38"/>
        <v>#REF!</v>
      </c>
      <c r="P50" s="28" t="e">
        <f t="shared" ca="1" si="38"/>
        <v>#REF!</v>
      </c>
      <c r="Q50" s="28"/>
      <c r="R50"/>
      <c r="S50" s="28" t="e">
        <f t="shared" ref="S50:AX50" ca="1" si="39">+S38+S42+S45+S48</f>
        <v>#REF!</v>
      </c>
      <c r="T50" s="28" t="e">
        <f t="shared" ca="1" si="39"/>
        <v>#REF!</v>
      </c>
      <c r="U50" s="28" t="e">
        <f t="shared" ca="1" si="39"/>
        <v>#REF!</v>
      </c>
      <c r="V50" s="28" t="e">
        <f t="shared" ca="1" si="39"/>
        <v>#REF!</v>
      </c>
      <c r="W50" s="28" t="e">
        <f t="shared" ca="1" si="39"/>
        <v>#REF!</v>
      </c>
      <c r="X50" s="28" t="e">
        <f t="shared" ca="1" si="39"/>
        <v>#REF!</v>
      </c>
      <c r="Y50" s="28" t="e">
        <f t="shared" ca="1" si="39"/>
        <v>#REF!</v>
      </c>
      <c r="Z50" s="28" t="e">
        <f t="shared" ca="1" si="39"/>
        <v>#REF!</v>
      </c>
      <c r="AA50" s="28" t="e">
        <f t="shared" ca="1" si="39"/>
        <v>#REF!</v>
      </c>
      <c r="AB50" s="28" t="e">
        <f t="shared" ca="1" si="39"/>
        <v>#REF!</v>
      </c>
      <c r="AC50" s="28" t="e">
        <f t="shared" ca="1" si="39"/>
        <v>#REF!</v>
      </c>
      <c r="AD50" s="28" t="e">
        <f t="shared" ca="1" si="39"/>
        <v>#REF!</v>
      </c>
      <c r="AE50" s="28" t="e">
        <f t="shared" ca="1" si="39"/>
        <v>#REF!</v>
      </c>
      <c r="AF50" s="28" t="e">
        <f t="shared" ca="1" si="39"/>
        <v>#REF!</v>
      </c>
      <c r="AG50" s="28" t="e">
        <f t="shared" ca="1" si="39"/>
        <v>#REF!</v>
      </c>
      <c r="AH50" s="28" t="e">
        <f t="shared" ca="1" si="39"/>
        <v>#REF!</v>
      </c>
      <c r="AI50" s="28" t="e">
        <f t="shared" ca="1" si="39"/>
        <v>#REF!</v>
      </c>
      <c r="AJ50" s="28" t="e">
        <f t="shared" ca="1" si="39"/>
        <v>#REF!</v>
      </c>
      <c r="AK50" s="28" t="e">
        <f t="shared" ca="1" si="39"/>
        <v>#REF!</v>
      </c>
      <c r="AL50" s="28" t="e">
        <f t="shared" ca="1" si="39"/>
        <v>#REF!</v>
      </c>
      <c r="AM50" s="28" t="e">
        <f t="shared" ca="1" si="39"/>
        <v>#REF!</v>
      </c>
      <c r="AN50" s="28" t="e">
        <f t="shared" ca="1" si="39"/>
        <v>#REF!</v>
      </c>
      <c r="AO50" s="28" t="e">
        <f t="shared" ca="1" si="39"/>
        <v>#REF!</v>
      </c>
      <c r="AP50" s="28" t="e">
        <f t="shared" ca="1" si="39"/>
        <v>#REF!</v>
      </c>
      <c r="AQ50" s="28" t="e">
        <f t="shared" ca="1" si="39"/>
        <v>#REF!</v>
      </c>
      <c r="AR50" s="28" t="e">
        <f t="shared" ca="1" si="39"/>
        <v>#REF!</v>
      </c>
      <c r="AS50" s="28" t="e">
        <f t="shared" ca="1" si="39"/>
        <v>#REF!</v>
      </c>
      <c r="AT50" s="28" t="e">
        <f t="shared" ca="1" si="39"/>
        <v>#REF!</v>
      </c>
      <c r="AU50" s="28" t="e">
        <f t="shared" ca="1" si="39"/>
        <v>#REF!</v>
      </c>
      <c r="AV50" s="28" t="e">
        <f t="shared" ca="1" si="39"/>
        <v>#REF!</v>
      </c>
      <c r="AW50" s="28" t="e">
        <f t="shared" ca="1" si="39"/>
        <v>#REF!</v>
      </c>
      <c r="AX50" s="28" t="e">
        <f t="shared" ca="1" si="39"/>
        <v>#REF!</v>
      </c>
      <c r="AY50" s="28" t="e">
        <f t="shared" ref="AY50:CD50" ca="1" si="40">+AY38+AY42+AY45+AY48</f>
        <v>#REF!</v>
      </c>
      <c r="AZ50" s="28" t="e">
        <f t="shared" ca="1" si="40"/>
        <v>#REF!</v>
      </c>
      <c r="BA50" s="28" t="e">
        <f t="shared" ca="1" si="40"/>
        <v>#REF!</v>
      </c>
      <c r="BB50" s="28" t="e">
        <f t="shared" ca="1" si="40"/>
        <v>#REF!</v>
      </c>
      <c r="BC50" s="28" t="e">
        <f t="shared" ca="1" si="40"/>
        <v>#REF!</v>
      </c>
      <c r="BD50" s="28" t="e">
        <f t="shared" ca="1" si="40"/>
        <v>#REF!</v>
      </c>
      <c r="BE50" s="28" t="e">
        <f t="shared" ca="1" si="40"/>
        <v>#REF!</v>
      </c>
      <c r="BF50" s="28" t="e">
        <f t="shared" ca="1" si="40"/>
        <v>#REF!</v>
      </c>
      <c r="BG50" s="28" t="e">
        <f t="shared" ca="1" si="40"/>
        <v>#REF!</v>
      </c>
      <c r="BH50" s="28" t="e">
        <f t="shared" ca="1" si="40"/>
        <v>#REF!</v>
      </c>
      <c r="BI50" s="28" t="e">
        <f t="shared" ca="1" si="40"/>
        <v>#REF!</v>
      </c>
      <c r="BJ50" s="28" t="e">
        <f t="shared" ca="1" si="40"/>
        <v>#REF!</v>
      </c>
      <c r="BK50" s="28" t="e">
        <f t="shared" ca="1" si="40"/>
        <v>#REF!</v>
      </c>
      <c r="BL50" s="28" t="e">
        <f t="shared" ca="1" si="40"/>
        <v>#REF!</v>
      </c>
      <c r="BM50" s="28" t="e">
        <f t="shared" ca="1" si="40"/>
        <v>#REF!</v>
      </c>
      <c r="BN50" s="28" t="e">
        <f t="shared" ca="1" si="40"/>
        <v>#REF!</v>
      </c>
      <c r="BO50" s="28" t="e">
        <f t="shared" ca="1" si="40"/>
        <v>#REF!</v>
      </c>
      <c r="BP50" s="28" t="e">
        <f t="shared" ca="1" si="40"/>
        <v>#REF!</v>
      </c>
      <c r="BQ50" s="28" t="e">
        <f t="shared" ca="1" si="40"/>
        <v>#REF!</v>
      </c>
      <c r="BR50" s="28" t="e">
        <f t="shared" ca="1" si="40"/>
        <v>#REF!</v>
      </c>
      <c r="BS50" s="28" t="e">
        <f t="shared" ca="1" si="40"/>
        <v>#REF!</v>
      </c>
      <c r="BT50" s="28" t="e">
        <f t="shared" ca="1" si="40"/>
        <v>#REF!</v>
      </c>
      <c r="BU50" s="28" t="e">
        <f t="shared" ca="1" si="40"/>
        <v>#REF!</v>
      </c>
      <c r="BV50" s="28" t="e">
        <f t="shared" ca="1" si="40"/>
        <v>#REF!</v>
      </c>
      <c r="BW50" s="28" t="e">
        <f t="shared" ca="1" si="40"/>
        <v>#REF!</v>
      </c>
      <c r="BX50" s="28" t="e">
        <f t="shared" ca="1" si="40"/>
        <v>#REF!</v>
      </c>
      <c r="BY50" s="28" t="e">
        <f t="shared" ca="1" si="40"/>
        <v>#REF!</v>
      </c>
      <c r="BZ50" s="28" t="e">
        <f t="shared" ca="1" si="40"/>
        <v>#REF!</v>
      </c>
      <c r="CA50" s="28" t="e">
        <f t="shared" ca="1" si="40"/>
        <v>#REF!</v>
      </c>
      <c r="CB50" s="28" t="e">
        <f t="shared" ca="1" si="40"/>
        <v>#REF!</v>
      </c>
      <c r="CC50" s="28" t="e">
        <f t="shared" ca="1" si="40"/>
        <v>#REF!</v>
      </c>
      <c r="CD50" s="28" t="e">
        <f t="shared" ca="1" si="40"/>
        <v>#REF!</v>
      </c>
      <c r="CE50" s="28" t="e">
        <f t="shared" ref="CE50:CL50" ca="1" si="41">+CE38+CE42+CE45+CE48</f>
        <v>#REF!</v>
      </c>
      <c r="CF50" s="28" t="e">
        <f t="shared" ca="1" si="41"/>
        <v>#REF!</v>
      </c>
      <c r="CG50" s="28" t="e">
        <f t="shared" ca="1" si="41"/>
        <v>#REF!</v>
      </c>
      <c r="CH50" s="28" t="e">
        <f t="shared" ca="1" si="41"/>
        <v>#REF!</v>
      </c>
      <c r="CI50" s="28" t="e">
        <f t="shared" ca="1" si="41"/>
        <v>#REF!</v>
      </c>
      <c r="CJ50" s="28" t="e">
        <f t="shared" ca="1" si="41"/>
        <v>#REF!</v>
      </c>
      <c r="CK50" s="28" t="e">
        <f t="shared" ca="1" si="41"/>
        <v>#REF!</v>
      </c>
      <c r="CL50" s="28" t="e">
        <f t="shared" ca="1" si="41"/>
        <v>#REF!</v>
      </c>
    </row>
    <row r="51" spans="1:90" x14ac:dyDescent="0.4">
      <c r="B51" s="27" t="s">
        <v>612</v>
      </c>
      <c r="I51" t="s">
        <v>1022</v>
      </c>
      <c r="J51" s="28"/>
      <c r="K51" s="459" t="e">
        <f t="shared" ca="1" si="38"/>
        <v>#REF!</v>
      </c>
      <c r="L51" s="459" t="e">
        <f t="shared" ca="1" si="38"/>
        <v>#REF!</v>
      </c>
      <c r="M51" s="459" t="e">
        <f t="shared" ca="1" si="38"/>
        <v>#REF!</v>
      </c>
      <c r="N51" s="459" t="e">
        <f t="shared" ca="1" si="38"/>
        <v>#REF!</v>
      </c>
      <c r="O51" s="459" t="e">
        <f t="shared" ca="1" si="38"/>
        <v>#REF!</v>
      </c>
      <c r="P51" s="459" t="e">
        <f t="shared" ca="1" si="38"/>
        <v>#REF!</v>
      </c>
      <c r="Q51" s="28"/>
      <c r="R51"/>
      <c r="S51" s="254" t="e">
        <f ca="1">SUM(S50:OFFSET(S51,-1,0))</f>
        <v>#REF!</v>
      </c>
      <c r="T51" s="254" t="e">
        <f ca="1">SUM(T50:OFFSET(T51,-1,0))</f>
        <v>#REF!</v>
      </c>
      <c r="U51" s="254" t="e">
        <f ca="1">SUM(U50:OFFSET(U51,-1,0))</f>
        <v>#REF!</v>
      </c>
      <c r="V51" s="254" t="e">
        <f ca="1">SUM(V50:OFFSET(V51,-1,0))</f>
        <v>#REF!</v>
      </c>
      <c r="W51" s="254" t="e">
        <f ca="1">SUM(W50:OFFSET(W51,-1,0))</f>
        <v>#REF!</v>
      </c>
      <c r="X51" s="254" t="e">
        <f ca="1">SUM(X50:OFFSET(X51,-1,0))</f>
        <v>#REF!</v>
      </c>
      <c r="Y51" s="254" t="e">
        <f ca="1">SUM(Y50:OFFSET(Y51,-1,0))</f>
        <v>#REF!</v>
      </c>
      <c r="Z51" s="254" t="e">
        <f ca="1">SUM(Z50:OFFSET(Z51,-1,0))</f>
        <v>#REF!</v>
      </c>
      <c r="AA51" s="254" t="e">
        <f ca="1">SUM(AA50:OFFSET(AA51,-1,0))</f>
        <v>#REF!</v>
      </c>
      <c r="AB51" s="254" t="e">
        <f ca="1">SUM(AB50:OFFSET(AB51,-1,0))</f>
        <v>#REF!</v>
      </c>
      <c r="AC51" s="254" t="e">
        <f ca="1">SUM(AC50:OFFSET(AC51,-1,0))</f>
        <v>#REF!</v>
      </c>
      <c r="AD51" s="254" t="e">
        <f ca="1">SUM(AD50:OFFSET(AD51,-1,0))</f>
        <v>#REF!</v>
      </c>
      <c r="AE51" s="254" t="e">
        <f ca="1">SUM(AE50:OFFSET(AE51,-1,0))</f>
        <v>#REF!</v>
      </c>
      <c r="AF51" s="254" t="e">
        <f ca="1">SUM(AF50:OFFSET(AF51,-1,0))</f>
        <v>#REF!</v>
      </c>
      <c r="AG51" s="254" t="e">
        <f ca="1">SUM(AG50:OFFSET(AG51,-1,0))</f>
        <v>#REF!</v>
      </c>
      <c r="AH51" s="254" t="e">
        <f ca="1">SUM(AH50:OFFSET(AH51,-1,0))</f>
        <v>#REF!</v>
      </c>
      <c r="AI51" s="254" t="e">
        <f ca="1">SUM(AI50:OFFSET(AI51,-1,0))</f>
        <v>#REF!</v>
      </c>
      <c r="AJ51" s="254" t="e">
        <f ca="1">SUM(AJ50:OFFSET(AJ51,-1,0))</f>
        <v>#REF!</v>
      </c>
      <c r="AK51" s="254" t="e">
        <f ca="1">SUM(AK50:OFFSET(AK51,-1,0))</f>
        <v>#REF!</v>
      </c>
      <c r="AL51" s="254" t="e">
        <f ca="1">SUM(AL50:OFFSET(AL51,-1,0))</f>
        <v>#REF!</v>
      </c>
      <c r="AM51" s="254" t="e">
        <f ca="1">SUM(AM50:OFFSET(AM51,-1,0))</f>
        <v>#REF!</v>
      </c>
      <c r="AN51" s="254" t="e">
        <f ca="1">SUM(AN50:OFFSET(AN51,-1,0))</f>
        <v>#REF!</v>
      </c>
      <c r="AO51" s="254" t="e">
        <f ca="1">SUM(AO50:OFFSET(AO51,-1,0))</f>
        <v>#REF!</v>
      </c>
      <c r="AP51" s="254" t="e">
        <f ca="1">SUM(AP50:OFFSET(AP51,-1,0))</f>
        <v>#REF!</v>
      </c>
      <c r="AQ51" s="254" t="e">
        <f ca="1">SUM(AQ50:OFFSET(AQ51,-1,0))</f>
        <v>#REF!</v>
      </c>
      <c r="AR51" s="254" t="e">
        <f ca="1">SUM(AR50:OFFSET(AR51,-1,0))</f>
        <v>#REF!</v>
      </c>
      <c r="AS51" s="254" t="e">
        <f ca="1">SUM(AS50:OFFSET(AS51,-1,0))</f>
        <v>#REF!</v>
      </c>
      <c r="AT51" s="254" t="e">
        <f ca="1">SUM(AT50:OFFSET(AT51,-1,0))</f>
        <v>#REF!</v>
      </c>
      <c r="AU51" s="254" t="e">
        <f ca="1">SUM(AU50:OFFSET(AU51,-1,0))</f>
        <v>#REF!</v>
      </c>
      <c r="AV51" s="254" t="e">
        <f ca="1">SUM(AV50:OFFSET(AV51,-1,0))</f>
        <v>#REF!</v>
      </c>
      <c r="AW51" s="254" t="e">
        <f ca="1">SUM(AW50:OFFSET(AW51,-1,0))</f>
        <v>#REF!</v>
      </c>
      <c r="AX51" s="254" t="e">
        <f ca="1">SUM(AX50:OFFSET(AX51,-1,0))</f>
        <v>#REF!</v>
      </c>
      <c r="AY51" s="254" t="e">
        <f ca="1">SUM(AY50:OFFSET(AY51,-1,0))</f>
        <v>#REF!</v>
      </c>
      <c r="AZ51" s="254" t="e">
        <f ca="1">SUM(AZ50:OFFSET(AZ51,-1,0))</f>
        <v>#REF!</v>
      </c>
      <c r="BA51" s="254" t="e">
        <f ca="1">SUM(BA50:OFFSET(BA51,-1,0))</f>
        <v>#REF!</v>
      </c>
      <c r="BB51" s="254" t="e">
        <f ca="1">SUM(BB50:OFFSET(BB51,-1,0))</f>
        <v>#REF!</v>
      </c>
      <c r="BC51" s="254" t="e">
        <f ca="1">SUM(BC50:OFFSET(BC51,-1,0))</f>
        <v>#REF!</v>
      </c>
      <c r="BD51" s="254" t="e">
        <f ca="1">SUM(BD50:OFFSET(BD51,-1,0))</f>
        <v>#REF!</v>
      </c>
      <c r="BE51" s="254" t="e">
        <f ca="1">SUM(BE50:OFFSET(BE51,-1,0))</f>
        <v>#REF!</v>
      </c>
      <c r="BF51" s="254" t="e">
        <f ca="1">SUM(BF50:OFFSET(BF51,-1,0))</f>
        <v>#REF!</v>
      </c>
      <c r="BG51" s="254" t="e">
        <f ca="1">SUM(BG50:OFFSET(BG51,-1,0))</f>
        <v>#REF!</v>
      </c>
      <c r="BH51" s="254" t="e">
        <f ca="1">SUM(BH50:OFFSET(BH51,-1,0))</f>
        <v>#REF!</v>
      </c>
      <c r="BI51" s="254" t="e">
        <f ca="1">SUM(BI50:OFFSET(BI51,-1,0))</f>
        <v>#REF!</v>
      </c>
      <c r="BJ51" s="254" t="e">
        <f ca="1">SUM(BJ50:OFFSET(BJ51,-1,0))</f>
        <v>#REF!</v>
      </c>
      <c r="BK51" s="254" t="e">
        <f ca="1">SUM(BK50:OFFSET(BK51,-1,0))</f>
        <v>#REF!</v>
      </c>
      <c r="BL51" s="254" t="e">
        <f ca="1">SUM(BL50:OFFSET(BL51,-1,0))</f>
        <v>#REF!</v>
      </c>
      <c r="BM51" s="254" t="e">
        <f ca="1">SUM(BM50:OFFSET(BM51,-1,0))</f>
        <v>#REF!</v>
      </c>
      <c r="BN51" s="254" t="e">
        <f ca="1">SUM(BN50:OFFSET(BN51,-1,0))</f>
        <v>#REF!</v>
      </c>
      <c r="BO51" s="254" t="e">
        <f ca="1">SUM(BO50:OFFSET(BO51,-1,0))</f>
        <v>#REF!</v>
      </c>
      <c r="BP51" s="254" t="e">
        <f ca="1">SUM(BP50:OFFSET(BP51,-1,0))</f>
        <v>#REF!</v>
      </c>
      <c r="BQ51" s="254" t="e">
        <f ca="1">SUM(BQ50:OFFSET(BQ51,-1,0))</f>
        <v>#REF!</v>
      </c>
      <c r="BR51" s="254" t="e">
        <f ca="1">SUM(BR50:OFFSET(BR51,-1,0))</f>
        <v>#REF!</v>
      </c>
      <c r="BS51" s="254" t="e">
        <f ca="1">SUM(BS50:OFFSET(BS51,-1,0))</f>
        <v>#REF!</v>
      </c>
      <c r="BT51" s="254" t="e">
        <f ca="1">SUM(BT50:OFFSET(BT51,-1,0))</f>
        <v>#REF!</v>
      </c>
      <c r="BU51" s="254" t="e">
        <f ca="1">SUM(BU50:OFFSET(BU51,-1,0))</f>
        <v>#REF!</v>
      </c>
      <c r="BV51" s="254" t="e">
        <f ca="1">SUM(BV50:OFFSET(BV51,-1,0))</f>
        <v>#REF!</v>
      </c>
      <c r="BW51" s="254" t="e">
        <f ca="1">SUM(BW50:OFFSET(BW51,-1,0))</f>
        <v>#REF!</v>
      </c>
      <c r="BX51" s="254" t="e">
        <f ca="1">SUM(BX50:OFFSET(BX51,-1,0))</f>
        <v>#REF!</v>
      </c>
      <c r="BY51" s="254" t="e">
        <f ca="1">SUM(BY50:OFFSET(BY51,-1,0))</f>
        <v>#REF!</v>
      </c>
      <c r="BZ51" s="254" t="e">
        <f ca="1">SUM(BZ50:OFFSET(BZ51,-1,0))</f>
        <v>#REF!</v>
      </c>
      <c r="CA51" s="254" t="e">
        <f ca="1">SUM(CA50:OFFSET(CA51,-1,0))</f>
        <v>#REF!</v>
      </c>
      <c r="CB51" s="254" t="e">
        <f ca="1">SUM(CB50:OFFSET(CB51,-1,0))</f>
        <v>#REF!</v>
      </c>
      <c r="CC51" s="254" t="e">
        <f ca="1">SUM(CC50:OFFSET(CC51,-1,0))</f>
        <v>#REF!</v>
      </c>
      <c r="CD51" s="254" t="e">
        <f ca="1">SUM(CD50:OFFSET(CD51,-1,0))</f>
        <v>#REF!</v>
      </c>
      <c r="CE51" s="254" t="e">
        <f ca="1">SUM(CE50:OFFSET(CE51,-1,0))</f>
        <v>#REF!</v>
      </c>
      <c r="CF51" s="254" t="e">
        <f ca="1">SUM(CF50:OFFSET(CF51,-1,0))</f>
        <v>#REF!</v>
      </c>
      <c r="CG51" s="254" t="e">
        <f ca="1">SUM(CG50:OFFSET(CG51,-1,0))</f>
        <v>#REF!</v>
      </c>
      <c r="CH51" s="254" t="e">
        <f ca="1">SUM(CH50:OFFSET(CH51,-1,0))</f>
        <v>#REF!</v>
      </c>
      <c r="CI51" s="254" t="e">
        <f ca="1">SUM(CI50:OFFSET(CI51,-1,0))</f>
        <v>#REF!</v>
      </c>
      <c r="CJ51" s="254" t="e">
        <f ca="1">SUM(CJ50:OFFSET(CJ51,-1,0))</f>
        <v>#REF!</v>
      </c>
      <c r="CK51" s="254" t="e">
        <f ca="1">SUM(CK50:OFFSET(CK51,-1,0))</f>
        <v>#REF!</v>
      </c>
      <c r="CL51" s="254" t="e">
        <f ca="1">SUM(CL50:OFFSET(CL51,-1,0))</f>
        <v>#REF!</v>
      </c>
    </row>
    <row r="52" spans="1:90" x14ac:dyDescent="0.4">
      <c r="B52" s="126" t="s">
        <v>69</v>
      </c>
      <c r="J52" s="28"/>
      <c r="K52" s="21">
        <f t="shared" ref="K52:P52" ca="1" si="42">IFERROR(K51/K18,0)</f>
        <v>0</v>
      </c>
      <c r="L52" s="21">
        <f t="shared" ca="1" si="42"/>
        <v>0</v>
      </c>
      <c r="M52" s="21">
        <f t="shared" ca="1" si="42"/>
        <v>0</v>
      </c>
      <c r="N52" s="21">
        <f t="shared" ca="1" si="42"/>
        <v>0</v>
      </c>
      <c r="O52" s="21">
        <f t="shared" ca="1" si="42"/>
        <v>0</v>
      </c>
      <c r="P52" s="21">
        <f t="shared" ca="1" si="42"/>
        <v>0</v>
      </c>
      <c r="Q52" s="258"/>
      <c r="R52"/>
      <c r="S52" s="21">
        <f t="shared" ref="S52:AX52" ca="1" si="43">IFERROR(S51/S18,0)</f>
        <v>0</v>
      </c>
      <c r="T52" s="21">
        <f t="shared" ca="1" si="43"/>
        <v>0</v>
      </c>
      <c r="U52" s="21">
        <f t="shared" ca="1" si="43"/>
        <v>0</v>
      </c>
      <c r="V52" s="21">
        <f t="shared" ca="1" si="43"/>
        <v>0</v>
      </c>
      <c r="W52" s="21">
        <f t="shared" ca="1" si="43"/>
        <v>0</v>
      </c>
      <c r="X52" s="21">
        <f t="shared" ca="1" si="43"/>
        <v>0</v>
      </c>
      <c r="Y52" s="21">
        <f t="shared" ca="1" si="43"/>
        <v>0</v>
      </c>
      <c r="Z52" s="21">
        <f t="shared" ca="1" si="43"/>
        <v>0</v>
      </c>
      <c r="AA52" s="21">
        <f t="shared" ca="1" si="43"/>
        <v>0</v>
      </c>
      <c r="AB52" s="21">
        <f t="shared" ca="1" si="43"/>
        <v>0</v>
      </c>
      <c r="AC52" s="21">
        <f t="shared" ca="1" si="43"/>
        <v>0</v>
      </c>
      <c r="AD52" s="21">
        <f t="shared" ca="1" si="43"/>
        <v>0</v>
      </c>
      <c r="AE52" s="21">
        <f t="shared" ca="1" si="43"/>
        <v>0</v>
      </c>
      <c r="AF52" s="21">
        <f t="shared" ca="1" si="43"/>
        <v>0</v>
      </c>
      <c r="AG52" s="21">
        <f t="shared" ca="1" si="43"/>
        <v>0</v>
      </c>
      <c r="AH52" s="21">
        <f t="shared" ca="1" si="43"/>
        <v>0</v>
      </c>
      <c r="AI52" s="21">
        <f t="shared" ca="1" si="43"/>
        <v>0</v>
      </c>
      <c r="AJ52" s="21">
        <f t="shared" ca="1" si="43"/>
        <v>0</v>
      </c>
      <c r="AK52" s="21">
        <f t="shared" ca="1" si="43"/>
        <v>0</v>
      </c>
      <c r="AL52" s="21">
        <f t="shared" ca="1" si="43"/>
        <v>0</v>
      </c>
      <c r="AM52" s="21">
        <f t="shared" ca="1" si="43"/>
        <v>0</v>
      </c>
      <c r="AN52" s="21">
        <f t="shared" ca="1" si="43"/>
        <v>0</v>
      </c>
      <c r="AO52" s="21">
        <f t="shared" ca="1" si="43"/>
        <v>0</v>
      </c>
      <c r="AP52" s="21">
        <f t="shared" ca="1" si="43"/>
        <v>0</v>
      </c>
      <c r="AQ52" s="21">
        <f t="shared" ca="1" si="43"/>
        <v>0</v>
      </c>
      <c r="AR52" s="21">
        <f t="shared" ca="1" si="43"/>
        <v>0</v>
      </c>
      <c r="AS52" s="21">
        <f t="shared" ca="1" si="43"/>
        <v>0</v>
      </c>
      <c r="AT52" s="21">
        <f t="shared" ca="1" si="43"/>
        <v>0</v>
      </c>
      <c r="AU52" s="21">
        <f t="shared" ca="1" si="43"/>
        <v>0</v>
      </c>
      <c r="AV52" s="21">
        <f t="shared" ca="1" si="43"/>
        <v>0</v>
      </c>
      <c r="AW52" s="21">
        <f t="shared" ca="1" si="43"/>
        <v>0</v>
      </c>
      <c r="AX52" s="21">
        <f t="shared" ca="1" si="43"/>
        <v>0</v>
      </c>
      <c r="AY52" s="21">
        <f t="shared" ref="AY52:CD52" ca="1" si="44">IFERROR(AY51/AY18,0)</f>
        <v>0</v>
      </c>
      <c r="AZ52" s="21">
        <f t="shared" ca="1" si="44"/>
        <v>0</v>
      </c>
      <c r="BA52" s="21">
        <f t="shared" ca="1" si="44"/>
        <v>0</v>
      </c>
      <c r="BB52" s="21">
        <f t="shared" ca="1" si="44"/>
        <v>0</v>
      </c>
      <c r="BC52" s="21">
        <f t="shared" ca="1" si="44"/>
        <v>0</v>
      </c>
      <c r="BD52" s="21">
        <f t="shared" ca="1" si="44"/>
        <v>0</v>
      </c>
      <c r="BE52" s="21">
        <f t="shared" ca="1" si="44"/>
        <v>0</v>
      </c>
      <c r="BF52" s="21">
        <f t="shared" ca="1" si="44"/>
        <v>0</v>
      </c>
      <c r="BG52" s="21">
        <f t="shared" ca="1" si="44"/>
        <v>0</v>
      </c>
      <c r="BH52" s="21">
        <f t="shared" ca="1" si="44"/>
        <v>0</v>
      </c>
      <c r="BI52" s="21">
        <f t="shared" ca="1" si="44"/>
        <v>0</v>
      </c>
      <c r="BJ52" s="21">
        <f t="shared" ca="1" si="44"/>
        <v>0</v>
      </c>
      <c r="BK52" s="21">
        <f t="shared" ca="1" si="44"/>
        <v>0</v>
      </c>
      <c r="BL52" s="21">
        <f t="shared" ca="1" si="44"/>
        <v>0</v>
      </c>
      <c r="BM52" s="21">
        <f t="shared" ca="1" si="44"/>
        <v>0</v>
      </c>
      <c r="BN52" s="21">
        <f t="shared" ca="1" si="44"/>
        <v>0</v>
      </c>
      <c r="BO52" s="21">
        <f t="shared" ca="1" si="44"/>
        <v>0</v>
      </c>
      <c r="BP52" s="21">
        <f t="shared" ca="1" si="44"/>
        <v>0</v>
      </c>
      <c r="BQ52" s="21">
        <f t="shared" ca="1" si="44"/>
        <v>0</v>
      </c>
      <c r="BR52" s="21">
        <f t="shared" ca="1" si="44"/>
        <v>0</v>
      </c>
      <c r="BS52" s="21">
        <f t="shared" ca="1" si="44"/>
        <v>0</v>
      </c>
      <c r="BT52" s="21">
        <f t="shared" ca="1" si="44"/>
        <v>0</v>
      </c>
      <c r="BU52" s="21">
        <f t="shared" ca="1" si="44"/>
        <v>0</v>
      </c>
      <c r="BV52" s="21">
        <f t="shared" ca="1" si="44"/>
        <v>0</v>
      </c>
      <c r="BW52" s="21">
        <f t="shared" ca="1" si="44"/>
        <v>0</v>
      </c>
      <c r="BX52" s="21">
        <f t="shared" ca="1" si="44"/>
        <v>0</v>
      </c>
      <c r="BY52" s="21">
        <f t="shared" ca="1" si="44"/>
        <v>0</v>
      </c>
      <c r="BZ52" s="21">
        <f t="shared" ca="1" si="44"/>
        <v>0</v>
      </c>
      <c r="CA52" s="21">
        <f t="shared" ca="1" si="44"/>
        <v>0</v>
      </c>
      <c r="CB52" s="21">
        <f t="shared" ca="1" si="44"/>
        <v>0</v>
      </c>
      <c r="CC52" s="21">
        <f t="shared" ca="1" si="44"/>
        <v>0</v>
      </c>
      <c r="CD52" s="21">
        <f t="shared" ca="1" si="44"/>
        <v>0</v>
      </c>
      <c r="CE52" s="21">
        <f t="shared" ref="CE52:CL52" ca="1" si="45">IFERROR(CE51/CE18,0)</f>
        <v>0</v>
      </c>
      <c r="CF52" s="21">
        <f t="shared" ca="1" si="45"/>
        <v>0</v>
      </c>
      <c r="CG52" s="21">
        <f t="shared" ca="1" si="45"/>
        <v>0</v>
      </c>
      <c r="CH52" s="21">
        <f t="shared" ca="1" si="45"/>
        <v>0</v>
      </c>
      <c r="CI52" s="21">
        <f t="shared" ca="1" si="45"/>
        <v>0</v>
      </c>
      <c r="CJ52" s="21">
        <f t="shared" ca="1" si="45"/>
        <v>0</v>
      </c>
      <c r="CK52" s="21">
        <f t="shared" ca="1" si="45"/>
        <v>0</v>
      </c>
      <c r="CL52" s="21">
        <f t="shared" ca="1" si="45"/>
        <v>0</v>
      </c>
    </row>
    <row r="54" spans="1:90" x14ac:dyDescent="0.4">
      <c r="A54" t="s">
        <v>218</v>
      </c>
      <c r="B54" s="292" t="s">
        <v>205</v>
      </c>
      <c r="C54" s="291"/>
      <c r="D54" s="291"/>
      <c r="E54" s="291"/>
      <c r="F54" s="291"/>
      <c r="G54" s="291"/>
      <c r="H54" s="291"/>
      <c r="I54" s="291"/>
      <c r="J54" s="295"/>
      <c r="K54" s="295"/>
      <c r="L54" s="295"/>
      <c r="M54" s="295"/>
      <c r="N54" s="295"/>
      <c r="O54" s="295"/>
      <c r="P54" s="298"/>
      <c r="Q54" s="252"/>
      <c r="R54" s="297"/>
      <c r="S54" s="296"/>
      <c r="T54" s="296"/>
      <c r="U54" s="296"/>
      <c r="V54" s="296"/>
      <c r="W54" s="296"/>
      <c r="X54" s="296"/>
      <c r="Y54" s="296"/>
      <c r="Z54" s="296"/>
      <c r="AA54" s="296"/>
      <c r="AB54" s="296"/>
      <c r="AC54" s="296"/>
      <c r="AD54" s="296"/>
      <c r="AE54" s="296"/>
      <c r="AF54" s="296"/>
      <c r="AG54" s="296"/>
      <c r="AH54" s="296"/>
      <c r="AI54" s="296"/>
      <c r="AJ54" s="296"/>
      <c r="AK54" s="296"/>
      <c r="AL54" s="296"/>
      <c r="AM54" s="296"/>
      <c r="AN54" s="296"/>
      <c r="AO54" s="296"/>
      <c r="AP54" s="296"/>
      <c r="AQ54" s="296"/>
      <c r="AR54" s="296"/>
      <c r="AS54" s="296"/>
      <c r="AT54" s="296"/>
      <c r="AU54" s="296"/>
      <c r="AV54" s="296"/>
      <c r="AW54" s="296"/>
      <c r="AX54" s="296"/>
      <c r="AY54" s="296"/>
      <c r="AZ54" s="296"/>
      <c r="BA54" s="296"/>
      <c r="BB54" s="296"/>
      <c r="BC54" s="296"/>
      <c r="BD54" s="296"/>
      <c r="BE54" s="296"/>
      <c r="BF54" s="296"/>
      <c r="BG54" s="296"/>
      <c r="BH54" s="296"/>
      <c r="BI54" s="296"/>
      <c r="BJ54" s="296"/>
      <c r="BK54" s="296"/>
      <c r="BL54" s="296"/>
      <c r="BM54" s="296"/>
      <c r="BN54" s="296"/>
      <c r="BO54" s="296"/>
      <c r="BP54" s="296"/>
      <c r="BQ54" s="296"/>
      <c r="BR54" s="296"/>
      <c r="BS54" s="296"/>
      <c r="BT54" s="296"/>
      <c r="BU54" s="296"/>
      <c r="BV54" s="296"/>
      <c r="BW54" s="296"/>
      <c r="BX54" s="296"/>
      <c r="BY54" s="296"/>
      <c r="BZ54" s="296"/>
      <c r="CA54" s="296"/>
      <c r="CB54" s="296"/>
      <c r="CC54" s="296"/>
      <c r="CD54" s="296"/>
      <c r="CE54" s="296"/>
      <c r="CF54" s="296"/>
      <c r="CG54" s="296"/>
      <c r="CH54" s="296"/>
      <c r="CI54" s="296"/>
      <c r="CJ54" s="296"/>
      <c r="CK54" s="296"/>
      <c r="CL54" s="299"/>
    </row>
    <row r="55" spans="1:90" x14ac:dyDescent="0.4">
      <c r="B55" s="12" t="s">
        <v>613</v>
      </c>
      <c r="J55" s="61"/>
      <c r="K55" s="61"/>
      <c r="L55" s="61"/>
      <c r="M55" s="61"/>
      <c r="N55" s="61"/>
      <c r="O55" s="61"/>
      <c r="P55" s="61"/>
      <c r="Q55" s="61"/>
      <c r="R55" s="18"/>
    </row>
    <row r="56" spans="1:90" x14ac:dyDescent="0.4">
      <c r="B56" s="309" t="s">
        <v>614</v>
      </c>
      <c r="C56" s="8"/>
      <c r="J56" s="262"/>
      <c r="K56" s="53" t="e">
        <f t="shared" ref="K56:P57" ca="1" si="46">SUMIF($4:$4,K$2,56:56)</f>
        <v>#REF!</v>
      </c>
      <c r="L56" s="53" t="e">
        <f t="shared" ca="1" si="46"/>
        <v>#REF!</v>
      </c>
      <c r="M56" s="53" t="e">
        <f t="shared" ca="1" si="46"/>
        <v>#REF!</v>
      </c>
      <c r="N56" s="53" t="e">
        <f t="shared" ca="1" si="46"/>
        <v>#REF!</v>
      </c>
      <c r="O56" s="53" t="e">
        <f t="shared" ca="1" si="46"/>
        <v>#REF!</v>
      </c>
      <c r="P56" s="53" t="e">
        <f t="shared" ca="1" si="46"/>
        <v>#REF!</v>
      </c>
      <c r="Q56" s="262"/>
      <c r="R56" s="23">
        <v>0</v>
      </c>
      <c r="S56" s="53" t="e">
        <f t="shared" ref="S56:AX56" ca="1" si="47">R56+S95</f>
        <v>#REF!</v>
      </c>
      <c r="T56" s="53" t="e">
        <f t="shared" ca="1" si="47"/>
        <v>#REF!</v>
      </c>
      <c r="U56" s="53" t="e">
        <f t="shared" ca="1" si="47"/>
        <v>#REF!</v>
      </c>
      <c r="V56" s="53" t="e">
        <f t="shared" ca="1" si="47"/>
        <v>#REF!</v>
      </c>
      <c r="W56" s="53" t="e">
        <f t="shared" ca="1" si="47"/>
        <v>#REF!</v>
      </c>
      <c r="X56" s="53" t="e">
        <f t="shared" ca="1" si="47"/>
        <v>#REF!</v>
      </c>
      <c r="Y56" s="53" t="e">
        <f t="shared" ca="1" si="47"/>
        <v>#REF!</v>
      </c>
      <c r="Z56" s="53" t="e">
        <f t="shared" ca="1" si="47"/>
        <v>#REF!</v>
      </c>
      <c r="AA56" s="53" t="e">
        <f t="shared" ca="1" si="47"/>
        <v>#REF!</v>
      </c>
      <c r="AB56" s="53" t="e">
        <f t="shared" ca="1" si="47"/>
        <v>#REF!</v>
      </c>
      <c r="AC56" s="53" t="e">
        <f t="shared" ca="1" si="47"/>
        <v>#REF!</v>
      </c>
      <c r="AD56" s="53" t="e">
        <f t="shared" ca="1" si="47"/>
        <v>#REF!</v>
      </c>
      <c r="AE56" s="53" t="e">
        <f t="shared" ca="1" si="47"/>
        <v>#REF!</v>
      </c>
      <c r="AF56" s="53" t="e">
        <f t="shared" ca="1" si="47"/>
        <v>#REF!</v>
      </c>
      <c r="AG56" s="53" t="e">
        <f t="shared" ca="1" si="47"/>
        <v>#REF!</v>
      </c>
      <c r="AH56" s="53" t="e">
        <f t="shared" ca="1" si="47"/>
        <v>#REF!</v>
      </c>
      <c r="AI56" s="53" t="e">
        <f t="shared" ca="1" si="47"/>
        <v>#REF!</v>
      </c>
      <c r="AJ56" s="53" t="e">
        <f t="shared" ca="1" si="47"/>
        <v>#REF!</v>
      </c>
      <c r="AK56" s="53" t="e">
        <f t="shared" ca="1" si="47"/>
        <v>#REF!</v>
      </c>
      <c r="AL56" s="53" t="e">
        <f t="shared" ca="1" si="47"/>
        <v>#REF!</v>
      </c>
      <c r="AM56" s="53" t="e">
        <f t="shared" ca="1" si="47"/>
        <v>#REF!</v>
      </c>
      <c r="AN56" s="53" t="e">
        <f t="shared" ca="1" si="47"/>
        <v>#REF!</v>
      </c>
      <c r="AO56" s="53" t="e">
        <f t="shared" ca="1" si="47"/>
        <v>#REF!</v>
      </c>
      <c r="AP56" s="53" t="e">
        <f t="shared" ca="1" si="47"/>
        <v>#REF!</v>
      </c>
      <c r="AQ56" s="53" t="e">
        <f t="shared" ca="1" si="47"/>
        <v>#REF!</v>
      </c>
      <c r="AR56" s="53" t="e">
        <f t="shared" ca="1" si="47"/>
        <v>#REF!</v>
      </c>
      <c r="AS56" s="53" t="e">
        <f t="shared" ca="1" si="47"/>
        <v>#REF!</v>
      </c>
      <c r="AT56" s="53" t="e">
        <f t="shared" ca="1" si="47"/>
        <v>#REF!</v>
      </c>
      <c r="AU56" s="53" t="e">
        <f t="shared" ca="1" si="47"/>
        <v>#REF!</v>
      </c>
      <c r="AV56" s="53" t="e">
        <f t="shared" ca="1" si="47"/>
        <v>#REF!</v>
      </c>
      <c r="AW56" s="53" t="e">
        <f t="shared" ca="1" si="47"/>
        <v>#REF!</v>
      </c>
      <c r="AX56" s="53" t="e">
        <f t="shared" ca="1" si="47"/>
        <v>#REF!</v>
      </c>
      <c r="AY56" s="53" t="e">
        <f t="shared" ref="AY56:CD56" ca="1" si="48">AX56+AY95</f>
        <v>#REF!</v>
      </c>
      <c r="AZ56" s="53" t="e">
        <f t="shared" ca="1" si="48"/>
        <v>#REF!</v>
      </c>
      <c r="BA56" s="53" t="e">
        <f t="shared" ca="1" si="48"/>
        <v>#REF!</v>
      </c>
      <c r="BB56" s="53" t="e">
        <f t="shared" ca="1" si="48"/>
        <v>#REF!</v>
      </c>
      <c r="BC56" s="53" t="e">
        <f t="shared" ca="1" si="48"/>
        <v>#REF!</v>
      </c>
      <c r="BD56" s="53" t="e">
        <f t="shared" ca="1" si="48"/>
        <v>#REF!</v>
      </c>
      <c r="BE56" s="53" t="e">
        <f t="shared" ca="1" si="48"/>
        <v>#REF!</v>
      </c>
      <c r="BF56" s="53" t="e">
        <f t="shared" ca="1" si="48"/>
        <v>#REF!</v>
      </c>
      <c r="BG56" s="53" t="e">
        <f t="shared" ca="1" si="48"/>
        <v>#REF!</v>
      </c>
      <c r="BH56" s="53" t="e">
        <f t="shared" ca="1" si="48"/>
        <v>#REF!</v>
      </c>
      <c r="BI56" s="53" t="e">
        <f t="shared" ca="1" si="48"/>
        <v>#REF!</v>
      </c>
      <c r="BJ56" s="53" t="e">
        <f t="shared" ca="1" si="48"/>
        <v>#REF!</v>
      </c>
      <c r="BK56" s="53" t="e">
        <f t="shared" ca="1" si="48"/>
        <v>#REF!</v>
      </c>
      <c r="BL56" s="53" t="e">
        <f t="shared" ca="1" si="48"/>
        <v>#REF!</v>
      </c>
      <c r="BM56" s="53" t="e">
        <f t="shared" ca="1" si="48"/>
        <v>#REF!</v>
      </c>
      <c r="BN56" s="53" t="e">
        <f t="shared" ca="1" si="48"/>
        <v>#REF!</v>
      </c>
      <c r="BO56" s="53" t="e">
        <f t="shared" ca="1" si="48"/>
        <v>#REF!</v>
      </c>
      <c r="BP56" s="53" t="e">
        <f t="shared" ca="1" si="48"/>
        <v>#REF!</v>
      </c>
      <c r="BQ56" s="53" t="e">
        <f t="shared" ca="1" si="48"/>
        <v>#REF!</v>
      </c>
      <c r="BR56" s="53" t="e">
        <f t="shared" ca="1" si="48"/>
        <v>#REF!</v>
      </c>
      <c r="BS56" s="53" t="e">
        <f t="shared" ca="1" si="48"/>
        <v>#REF!</v>
      </c>
      <c r="BT56" s="53" t="e">
        <f t="shared" ca="1" si="48"/>
        <v>#REF!</v>
      </c>
      <c r="BU56" s="53" t="e">
        <f t="shared" ca="1" si="48"/>
        <v>#REF!</v>
      </c>
      <c r="BV56" s="53" t="e">
        <f t="shared" ca="1" si="48"/>
        <v>#REF!</v>
      </c>
      <c r="BW56" s="53" t="e">
        <f t="shared" ca="1" si="48"/>
        <v>#REF!</v>
      </c>
      <c r="BX56" s="53" t="e">
        <f t="shared" ca="1" si="48"/>
        <v>#REF!</v>
      </c>
      <c r="BY56" s="53" t="e">
        <f t="shared" ca="1" si="48"/>
        <v>#REF!</v>
      </c>
      <c r="BZ56" s="53" t="e">
        <f t="shared" ca="1" si="48"/>
        <v>#REF!</v>
      </c>
      <c r="CA56" s="53" t="e">
        <f t="shared" ca="1" si="48"/>
        <v>#REF!</v>
      </c>
      <c r="CB56" s="53" t="e">
        <f t="shared" ca="1" si="48"/>
        <v>#REF!</v>
      </c>
      <c r="CC56" s="53" t="e">
        <f t="shared" ca="1" si="48"/>
        <v>#REF!</v>
      </c>
      <c r="CD56" s="53" t="e">
        <f t="shared" ca="1" si="48"/>
        <v>#REF!</v>
      </c>
      <c r="CE56" s="53" t="e">
        <f t="shared" ref="CE56:CL56" ca="1" si="49">CD56+CE95</f>
        <v>#REF!</v>
      </c>
      <c r="CF56" s="53" t="e">
        <f t="shared" ca="1" si="49"/>
        <v>#REF!</v>
      </c>
      <c r="CG56" s="53" t="e">
        <f t="shared" ca="1" si="49"/>
        <v>#REF!</v>
      </c>
      <c r="CH56" s="53" t="e">
        <f t="shared" ca="1" si="49"/>
        <v>#REF!</v>
      </c>
      <c r="CI56" s="53" t="e">
        <f t="shared" ca="1" si="49"/>
        <v>#REF!</v>
      </c>
      <c r="CJ56" s="53" t="e">
        <f t="shared" ca="1" si="49"/>
        <v>#REF!</v>
      </c>
      <c r="CK56" s="53" t="e">
        <f t="shared" ca="1" si="49"/>
        <v>#REF!</v>
      </c>
      <c r="CL56" s="53" t="e">
        <f t="shared" ca="1" si="49"/>
        <v>#REF!</v>
      </c>
    </row>
    <row r="57" spans="1:90" x14ac:dyDescent="0.4">
      <c r="B57" s="27" t="s">
        <v>615</v>
      </c>
      <c r="C57" s="27"/>
      <c r="D57" s="27"/>
      <c r="E57" s="27"/>
      <c r="F57" s="27"/>
      <c r="G57" s="27"/>
      <c r="H57" s="27"/>
      <c r="I57" s="27" t="s">
        <v>224</v>
      </c>
      <c r="J57" s="28"/>
      <c r="K57" s="459" t="e">
        <f t="shared" ca="1" si="46"/>
        <v>#REF!</v>
      </c>
      <c r="L57" s="459" t="e">
        <f t="shared" ca="1" si="46"/>
        <v>#REF!</v>
      </c>
      <c r="M57" s="459" t="e">
        <f t="shared" ca="1" si="46"/>
        <v>#REF!</v>
      </c>
      <c r="N57" s="459" t="e">
        <f t="shared" ca="1" si="46"/>
        <v>#REF!</v>
      </c>
      <c r="O57" s="459" t="e">
        <f t="shared" ca="1" si="46"/>
        <v>#REF!</v>
      </c>
      <c r="P57" s="459" t="e">
        <f t="shared" ca="1" si="46"/>
        <v>#REF!</v>
      </c>
      <c r="Q57" s="28"/>
      <c r="R57" s="254">
        <f ca="1">SUM(R56:OFFSET(R57,-1,0))</f>
        <v>0</v>
      </c>
      <c r="S57" s="254" t="e">
        <f ca="1">SUM(S56:OFFSET(S57,-1,0))</f>
        <v>#REF!</v>
      </c>
      <c r="T57" s="254" t="e">
        <f ca="1">SUM(T56:OFFSET(T57,-1,0))</f>
        <v>#REF!</v>
      </c>
      <c r="U57" s="254" t="e">
        <f ca="1">SUM(U56:OFFSET(U57,-1,0))</f>
        <v>#REF!</v>
      </c>
      <c r="V57" s="254" t="e">
        <f ca="1">SUM(V56:OFFSET(V57,-1,0))</f>
        <v>#REF!</v>
      </c>
      <c r="W57" s="254" t="e">
        <f ca="1">SUM(W56:OFFSET(W57,-1,0))</f>
        <v>#REF!</v>
      </c>
      <c r="X57" s="254" t="e">
        <f ca="1">SUM(X56:OFFSET(X57,-1,0))</f>
        <v>#REF!</v>
      </c>
      <c r="Y57" s="254" t="e">
        <f ca="1">SUM(Y56:OFFSET(Y57,-1,0))</f>
        <v>#REF!</v>
      </c>
      <c r="Z57" s="254" t="e">
        <f ca="1">SUM(Z56:OFFSET(Z57,-1,0))</f>
        <v>#REF!</v>
      </c>
      <c r="AA57" s="254" t="e">
        <f ca="1">SUM(AA56:OFFSET(AA57,-1,0))</f>
        <v>#REF!</v>
      </c>
      <c r="AB57" s="254" t="e">
        <f ca="1">SUM(AB56:OFFSET(AB57,-1,0))</f>
        <v>#REF!</v>
      </c>
      <c r="AC57" s="254" t="e">
        <f ca="1">SUM(AC56:OFFSET(AC57,-1,0))</f>
        <v>#REF!</v>
      </c>
      <c r="AD57" s="254" t="e">
        <f ca="1">SUM(AD56:OFFSET(AD57,-1,0))</f>
        <v>#REF!</v>
      </c>
      <c r="AE57" s="254" t="e">
        <f ca="1">SUM(AE56:OFFSET(AE57,-1,0))</f>
        <v>#REF!</v>
      </c>
      <c r="AF57" s="254" t="e">
        <f ca="1">SUM(AF56:OFFSET(AF57,-1,0))</f>
        <v>#REF!</v>
      </c>
      <c r="AG57" s="254" t="e">
        <f ca="1">SUM(AG56:OFFSET(AG57,-1,0))</f>
        <v>#REF!</v>
      </c>
      <c r="AH57" s="254" t="e">
        <f ca="1">SUM(AH56:OFFSET(AH57,-1,0))</f>
        <v>#REF!</v>
      </c>
      <c r="AI57" s="254" t="e">
        <f ca="1">SUM(AI56:OFFSET(AI57,-1,0))</f>
        <v>#REF!</v>
      </c>
      <c r="AJ57" s="254" t="e">
        <f ca="1">SUM(AJ56:OFFSET(AJ57,-1,0))</f>
        <v>#REF!</v>
      </c>
      <c r="AK57" s="254" t="e">
        <f ca="1">SUM(AK56:OFFSET(AK57,-1,0))</f>
        <v>#REF!</v>
      </c>
      <c r="AL57" s="254" t="e">
        <f ca="1">SUM(AL56:OFFSET(AL57,-1,0))</f>
        <v>#REF!</v>
      </c>
      <c r="AM57" s="254" t="e">
        <f ca="1">SUM(AM56:OFFSET(AM57,-1,0))</f>
        <v>#REF!</v>
      </c>
      <c r="AN57" s="254" t="e">
        <f ca="1">SUM(AN56:OFFSET(AN57,-1,0))</f>
        <v>#REF!</v>
      </c>
      <c r="AO57" s="254" t="e">
        <f ca="1">SUM(AO56:OFFSET(AO57,-1,0))</f>
        <v>#REF!</v>
      </c>
      <c r="AP57" s="254" t="e">
        <f ca="1">SUM(AP56:OFFSET(AP57,-1,0))</f>
        <v>#REF!</v>
      </c>
      <c r="AQ57" s="254" t="e">
        <f ca="1">SUM(AQ56:OFFSET(AQ57,-1,0))</f>
        <v>#REF!</v>
      </c>
      <c r="AR57" s="254" t="e">
        <f ca="1">SUM(AR56:OFFSET(AR57,-1,0))</f>
        <v>#REF!</v>
      </c>
      <c r="AS57" s="254" t="e">
        <f ca="1">SUM(AS56:OFFSET(AS57,-1,0))</f>
        <v>#REF!</v>
      </c>
      <c r="AT57" s="254" t="e">
        <f ca="1">SUM(AT56:OFFSET(AT57,-1,0))</f>
        <v>#REF!</v>
      </c>
      <c r="AU57" s="254" t="e">
        <f ca="1">SUM(AU56:OFFSET(AU57,-1,0))</f>
        <v>#REF!</v>
      </c>
      <c r="AV57" s="254" t="e">
        <f ca="1">SUM(AV56:OFFSET(AV57,-1,0))</f>
        <v>#REF!</v>
      </c>
      <c r="AW57" s="254" t="e">
        <f ca="1">SUM(AW56:OFFSET(AW57,-1,0))</f>
        <v>#REF!</v>
      </c>
      <c r="AX57" s="254" t="e">
        <f ca="1">SUM(AX56:OFFSET(AX57,-1,0))</f>
        <v>#REF!</v>
      </c>
      <c r="AY57" s="254" t="e">
        <f ca="1">SUM(AY56:OFFSET(AY57,-1,0))</f>
        <v>#REF!</v>
      </c>
      <c r="AZ57" s="254" t="e">
        <f ca="1">SUM(AZ56:OFFSET(AZ57,-1,0))</f>
        <v>#REF!</v>
      </c>
      <c r="BA57" s="254" t="e">
        <f ca="1">SUM(BA56:OFFSET(BA57,-1,0))</f>
        <v>#REF!</v>
      </c>
      <c r="BB57" s="254" t="e">
        <f ca="1">SUM(BB56:OFFSET(BB57,-1,0))</f>
        <v>#REF!</v>
      </c>
      <c r="BC57" s="254" t="e">
        <f ca="1">SUM(BC56:OFFSET(BC57,-1,0))</f>
        <v>#REF!</v>
      </c>
      <c r="BD57" s="254" t="e">
        <f ca="1">SUM(BD56:OFFSET(BD57,-1,0))</f>
        <v>#REF!</v>
      </c>
      <c r="BE57" s="254" t="e">
        <f ca="1">SUM(BE56:OFFSET(BE57,-1,0))</f>
        <v>#REF!</v>
      </c>
      <c r="BF57" s="254" t="e">
        <f ca="1">SUM(BF56:OFFSET(BF57,-1,0))</f>
        <v>#REF!</v>
      </c>
      <c r="BG57" s="254" t="e">
        <f ca="1">SUM(BG56:OFFSET(BG57,-1,0))</f>
        <v>#REF!</v>
      </c>
      <c r="BH57" s="254" t="e">
        <f ca="1">SUM(BH56:OFFSET(BH57,-1,0))</f>
        <v>#REF!</v>
      </c>
      <c r="BI57" s="254" t="e">
        <f ca="1">SUM(BI56:OFFSET(BI57,-1,0))</f>
        <v>#REF!</v>
      </c>
      <c r="BJ57" s="254" t="e">
        <f ca="1">SUM(BJ56:OFFSET(BJ57,-1,0))</f>
        <v>#REF!</v>
      </c>
      <c r="BK57" s="254" t="e">
        <f ca="1">SUM(BK56:OFFSET(BK57,-1,0))</f>
        <v>#REF!</v>
      </c>
      <c r="BL57" s="254" t="e">
        <f ca="1">SUM(BL56:OFFSET(BL57,-1,0))</f>
        <v>#REF!</v>
      </c>
      <c r="BM57" s="254" t="e">
        <f ca="1">SUM(BM56:OFFSET(BM57,-1,0))</f>
        <v>#REF!</v>
      </c>
      <c r="BN57" s="254" t="e">
        <f ca="1">SUM(BN56:OFFSET(BN57,-1,0))</f>
        <v>#REF!</v>
      </c>
      <c r="BO57" s="254" t="e">
        <f ca="1">SUM(BO56:OFFSET(BO57,-1,0))</f>
        <v>#REF!</v>
      </c>
      <c r="BP57" s="254" t="e">
        <f ca="1">SUM(BP56:OFFSET(BP57,-1,0))</f>
        <v>#REF!</v>
      </c>
      <c r="BQ57" s="254" t="e">
        <f ca="1">SUM(BQ56:OFFSET(BQ57,-1,0))</f>
        <v>#REF!</v>
      </c>
      <c r="BR57" s="254" t="e">
        <f ca="1">SUM(BR56:OFFSET(BR57,-1,0))</f>
        <v>#REF!</v>
      </c>
      <c r="BS57" s="254" t="e">
        <f ca="1">SUM(BS56:OFFSET(BS57,-1,0))</f>
        <v>#REF!</v>
      </c>
      <c r="BT57" s="254" t="e">
        <f ca="1">SUM(BT56:OFFSET(BT57,-1,0))</f>
        <v>#REF!</v>
      </c>
      <c r="BU57" s="254" t="e">
        <f ca="1">SUM(BU56:OFFSET(BU57,-1,0))</f>
        <v>#REF!</v>
      </c>
      <c r="BV57" s="254" t="e">
        <f ca="1">SUM(BV56:OFFSET(BV57,-1,0))</f>
        <v>#REF!</v>
      </c>
      <c r="BW57" s="254" t="e">
        <f ca="1">SUM(BW56:OFFSET(BW57,-1,0))</f>
        <v>#REF!</v>
      </c>
      <c r="BX57" s="254" t="e">
        <f ca="1">SUM(BX56:OFFSET(BX57,-1,0))</f>
        <v>#REF!</v>
      </c>
      <c r="BY57" s="254" t="e">
        <f ca="1">SUM(BY56:OFFSET(BY57,-1,0))</f>
        <v>#REF!</v>
      </c>
      <c r="BZ57" s="254" t="e">
        <f ca="1">SUM(BZ56:OFFSET(BZ57,-1,0))</f>
        <v>#REF!</v>
      </c>
      <c r="CA57" s="254" t="e">
        <f ca="1">SUM(CA56:OFFSET(CA57,-1,0))</f>
        <v>#REF!</v>
      </c>
      <c r="CB57" s="254" t="e">
        <f ca="1">SUM(CB56:OFFSET(CB57,-1,0))</f>
        <v>#REF!</v>
      </c>
      <c r="CC57" s="254" t="e">
        <f ca="1">SUM(CC56:OFFSET(CC57,-1,0))</f>
        <v>#REF!</v>
      </c>
      <c r="CD57" s="254" t="e">
        <f ca="1">SUM(CD56:OFFSET(CD57,-1,0))</f>
        <v>#REF!</v>
      </c>
      <c r="CE57" s="254" t="e">
        <f ca="1">SUM(CE56:OFFSET(CE57,-1,0))</f>
        <v>#REF!</v>
      </c>
      <c r="CF57" s="254" t="e">
        <f ca="1">SUM(CF56:OFFSET(CF57,-1,0))</f>
        <v>#REF!</v>
      </c>
      <c r="CG57" s="254" t="e">
        <f ca="1">SUM(CG56:OFFSET(CG57,-1,0))</f>
        <v>#REF!</v>
      </c>
      <c r="CH57" s="254" t="e">
        <f ca="1">SUM(CH56:OFFSET(CH57,-1,0))</f>
        <v>#REF!</v>
      </c>
      <c r="CI57" s="254" t="e">
        <f ca="1">SUM(CI56:OFFSET(CI57,-1,0))</f>
        <v>#REF!</v>
      </c>
      <c r="CJ57" s="254" t="e">
        <f ca="1">SUM(CJ56:OFFSET(CJ57,-1,0))</f>
        <v>#REF!</v>
      </c>
      <c r="CK57" s="254" t="e">
        <f ca="1">SUM(CK56:OFFSET(CK57,-1,0))</f>
        <v>#REF!</v>
      </c>
      <c r="CL57" s="254" t="e">
        <f ca="1">SUM(CL56:OFFSET(CL57,-1,0))</f>
        <v>#REF!</v>
      </c>
    </row>
    <row r="59" spans="1:90" x14ac:dyDescent="0.4">
      <c r="B59" s="12" t="s">
        <v>616</v>
      </c>
    </row>
    <row r="60" spans="1:90" x14ac:dyDescent="0.4">
      <c r="B60" s="27" t="s">
        <v>617</v>
      </c>
      <c r="C60" s="27"/>
      <c r="D60" s="27"/>
      <c r="E60" s="27"/>
      <c r="F60" s="27"/>
      <c r="G60" s="27"/>
      <c r="H60" s="27"/>
      <c r="I60" s="27" t="s">
        <v>240</v>
      </c>
      <c r="J60" s="28"/>
      <c r="K60" s="63">
        <f t="shared" ref="K60:P60" ca="1" si="50">SUMIF($4:$4,K$2,60:60)</f>
        <v>0</v>
      </c>
      <c r="L60" s="63">
        <f t="shared" ca="1" si="50"/>
        <v>0</v>
      </c>
      <c r="M60" s="63">
        <f t="shared" ca="1" si="50"/>
        <v>0</v>
      </c>
      <c r="N60" s="63">
        <f t="shared" ca="1" si="50"/>
        <v>0</v>
      </c>
      <c r="O60" s="63">
        <f t="shared" ca="1" si="50"/>
        <v>0</v>
      </c>
      <c r="P60" s="63">
        <f t="shared" ca="1" si="50"/>
        <v>0</v>
      </c>
      <c r="Q60" s="28"/>
      <c r="R60" s="254">
        <f ca="1">SUM(R59:OFFSET(R60,-1,0))</f>
        <v>0</v>
      </c>
      <c r="S60" s="254">
        <f ca="1">SUM(S59:OFFSET(S60,-1,0))</f>
        <v>0</v>
      </c>
      <c r="T60" s="254">
        <f ca="1">SUM(T59:OFFSET(T60,-1,0))</f>
        <v>0</v>
      </c>
      <c r="U60" s="254">
        <f ca="1">SUM(U59:OFFSET(U60,-1,0))</f>
        <v>0</v>
      </c>
      <c r="V60" s="254">
        <f ca="1">SUM(V59:OFFSET(V60,-1,0))</f>
        <v>0</v>
      </c>
      <c r="W60" s="254">
        <f ca="1">SUM(W59:OFFSET(W60,-1,0))</f>
        <v>0</v>
      </c>
      <c r="X60" s="254">
        <f ca="1">SUM(X59:OFFSET(X60,-1,0))</f>
        <v>0</v>
      </c>
      <c r="Y60" s="254">
        <f ca="1">SUM(Y59:OFFSET(Y60,-1,0))</f>
        <v>0</v>
      </c>
      <c r="Z60" s="254">
        <f ca="1">SUM(Z59:OFFSET(Z60,-1,0))</f>
        <v>0</v>
      </c>
      <c r="AA60" s="254">
        <f ca="1">SUM(AA59:OFFSET(AA60,-1,0))</f>
        <v>0</v>
      </c>
      <c r="AB60" s="254">
        <f ca="1">SUM(AB59:OFFSET(AB60,-1,0))</f>
        <v>0</v>
      </c>
      <c r="AC60" s="254">
        <f ca="1">SUM(AC59:OFFSET(AC60,-1,0))</f>
        <v>0</v>
      </c>
      <c r="AD60" s="254">
        <f ca="1">SUM(AD59:OFFSET(AD60,-1,0))</f>
        <v>0</v>
      </c>
      <c r="AE60" s="254">
        <f ca="1">SUM(AE59:OFFSET(AE60,-1,0))</f>
        <v>0</v>
      </c>
      <c r="AF60" s="254">
        <f ca="1">SUM(AF59:OFFSET(AF60,-1,0))</f>
        <v>0</v>
      </c>
      <c r="AG60" s="254">
        <f ca="1">SUM(AG59:OFFSET(AG60,-1,0))</f>
        <v>0</v>
      </c>
      <c r="AH60" s="254">
        <f ca="1">SUM(AH59:OFFSET(AH60,-1,0))</f>
        <v>0</v>
      </c>
      <c r="AI60" s="254">
        <f ca="1">SUM(AI59:OFFSET(AI60,-1,0))</f>
        <v>0</v>
      </c>
      <c r="AJ60" s="254">
        <f ca="1">SUM(AJ59:OFFSET(AJ60,-1,0))</f>
        <v>0</v>
      </c>
      <c r="AK60" s="254">
        <f ca="1">SUM(AK59:OFFSET(AK60,-1,0))</f>
        <v>0</v>
      </c>
      <c r="AL60" s="254">
        <f ca="1">SUM(AL59:OFFSET(AL60,-1,0))</f>
        <v>0</v>
      </c>
      <c r="AM60" s="254">
        <f ca="1">SUM(AM59:OFFSET(AM60,-1,0))</f>
        <v>0</v>
      </c>
      <c r="AN60" s="254">
        <f ca="1">SUM(AN59:OFFSET(AN60,-1,0))</f>
        <v>0</v>
      </c>
      <c r="AO60" s="254">
        <f ca="1">SUM(AO59:OFFSET(AO60,-1,0))</f>
        <v>0</v>
      </c>
      <c r="AP60" s="254">
        <f ca="1">SUM(AP59:OFFSET(AP60,-1,0))</f>
        <v>0</v>
      </c>
      <c r="AQ60" s="254">
        <f ca="1">SUM(AQ59:OFFSET(AQ60,-1,0))</f>
        <v>0</v>
      </c>
      <c r="AR60" s="254">
        <f ca="1">SUM(AR59:OFFSET(AR60,-1,0))</f>
        <v>0</v>
      </c>
      <c r="AS60" s="254">
        <f ca="1">SUM(AS59:OFFSET(AS60,-1,0))</f>
        <v>0</v>
      </c>
      <c r="AT60" s="254">
        <f ca="1">SUM(AT59:OFFSET(AT60,-1,0))</f>
        <v>0</v>
      </c>
      <c r="AU60" s="254">
        <f ca="1">SUM(AU59:OFFSET(AU60,-1,0))</f>
        <v>0</v>
      </c>
      <c r="AV60" s="254">
        <f ca="1">SUM(AV59:OFFSET(AV60,-1,0))</f>
        <v>0</v>
      </c>
      <c r="AW60" s="254">
        <f ca="1">SUM(AW59:OFFSET(AW60,-1,0))</f>
        <v>0</v>
      </c>
      <c r="AX60" s="254">
        <f ca="1">SUM(AX59:OFFSET(AX60,-1,0))</f>
        <v>0</v>
      </c>
      <c r="AY60" s="254">
        <f ca="1">SUM(AY59:OFFSET(AY60,-1,0))</f>
        <v>0</v>
      </c>
      <c r="AZ60" s="254">
        <f ca="1">SUM(AZ59:OFFSET(AZ60,-1,0))</f>
        <v>0</v>
      </c>
      <c r="BA60" s="254">
        <f ca="1">SUM(BA59:OFFSET(BA60,-1,0))</f>
        <v>0</v>
      </c>
      <c r="BB60" s="254">
        <f ca="1">SUM(BB59:OFFSET(BB60,-1,0))</f>
        <v>0</v>
      </c>
      <c r="BC60" s="254">
        <f ca="1">SUM(BC59:OFFSET(BC60,-1,0))</f>
        <v>0</v>
      </c>
      <c r="BD60" s="254">
        <f ca="1">SUM(BD59:OFFSET(BD60,-1,0))</f>
        <v>0</v>
      </c>
      <c r="BE60" s="254">
        <f ca="1">SUM(BE59:OFFSET(BE60,-1,0))</f>
        <v>0</v>
      </c>
      <c r="BF60" s="254">
        <f ca="1">SUM(BF59:OFFSET(BF60,-1,0))</f>
        <v>0</v>
      </c>
      <c r="BG60" s="254">
        <f ca="1">SUM(BG59:OFFSET(BG60,-1,0))</f>
        <v>0</v>
      </c>
      <c r="BH60" s="254">
        <f ca="1">SUM(BH59:OFFSET(BH60,-1,0))</f>
        <v>0</v>
      </c>
      <c r="BI60" s="254">
        <f ca="1">SUM(BI59:OFFSET(BI60,-1,0))</f>
        <v>0</v>
      </c>
      <c r="BJ60" s="254">
        <f ca="1">SUM(BJ59:OFFSET(BJ60,-1,0))</f>
        <v>0</v>
      </c>
      <c r="BK60" s="254">
        <f ca="1">SUM(BK59:OFFSET(BK60,-1,0))</f>
        <v>0</v>
      </c>
      <c r="BL60" s="254">
        <f ca="1">SUM(BL59:OFFSET(BL60,-1,0))</f>
        <v>0</v>
      </c>
      <c r="BM60" s="254">
        <f ca="1">SUM(BM59:OFFSET(BM60,-1,0))</f>
        <v>0</v>
      </c>
      <c r="BN60" s="254">
        <f ca="1">SUM(BN59:OFFSET(BN60,-1,0))</f>
        <v>0</v>
      </c>
      <c r="BO60" s="254">
        <f ca="1">SUM(BO59:OFFSET(BO60,-1,0))</f>
        <v>0</v>
      </c>
      <c r="BP60" s="254">
        <f ca="1">SUM(BP59:OFFSET(BP60,-1,0))</f>
        <v>0</v>
      </c>
      <c r="BQ60" s="254">
        <f ca="1">SUM(BQ59:OFFSET(BQ60,-1,0))</f>
        <v>0</v>
      </c>
      <c r="BR60" s="254">
        <f ca="1">SUM(BR59:OFFSET(BR60,-1,0))</f>
        <v>0</v>
      </c>
      <c r="BS60" s="254">
        <f ca="1">SUM(BS59:OFFSET(BS60,-1,0))</f>
        <v>0</v>
      </c>
      <c r="BT60" s="254">
        <f ca="1">SUM(BT59:OFFSET(BT60,-1,0))</f>
        <v>0</v>
      </c>
      <c r="BU60" s="254">
        <f ca="1">SUM(BU59:OFFSET(BU60,-1,0))</f>
        <v>0</v>
      </c>
      <c r="BV60" s="254">
        <f ca="1">SUM(BV59:OFFSET(BV60,-1,0))</f>
        <v>0</v>
      </c>
      <c r="BW60" s="254">
        <f ca="1">SUM(BW59:OFFSET(BW60,-1,0))</f>
        <v>0</v>
      </c>
      <c r="BX60" s="254">
        <f ca="1">SUM(BX59:OFFSET(BX60,-1,0))</f>
        <v>0</v>
      </c>
      <c r="BY60" s="254">
        <f ca="1">SUM(BY59:OFFSET(BY60,-1,0))</f>
        <v>0</v>
      </c>
      <c r="BZ60" s="254">
        <f ca="1">SUM(BZ59:OFFSET(BZ60,-1,0))</f>
        <v>0</v>
      </c>
      <c r="CA60" s="254">
        <f ca="1">SUM(CA59:OFFSET(CA60,-1,0))</f>
        <v>0</v>
      </c>
      <c r="CB60" s="254">
        <f ca="1">SUM(CB59:OFFSET(CB60,-1,0))</f>
        <v>0</v>
      </c>
      <c r="CC60" s="254">
        <f ca="1">SUM(CC59:OFFSET(CC60,-1,0))</f>
        <v>0</v>
      </c>
      <c r="CD60" s="254">
        <f ca="1">SUM(CD59:OFFSET(CD60,-1,0))</f>
        <v>0</v>
      </c>
      <c r="CE60" s="254">
        <f ca="1">SUM(CE59:OFFSET(CE60,-1,0))</f>
        <v>0</v>
      </c>
      <c r="CF60" s="254">
        <f ca="1">SUM(CF59:OFFSET(CF60,-1,0))</f>
        <v>0</v>
      </c>
      <c r="CG60" s="254">
        <f ca="1">SUM(CG59:OFFSET(CG60,-1,0))</f>
        <v>0</v>
      </c>
      <c r="CH60" s="254">
        <f ca="1">SUM(CH59:OFFSET(CH60,-1,0))</f>
        <v>0</v>
      </c>
      <c r="CI60" s="254">
        <f ca="1">SUM(CI59:OFFSET(CI60,-1,0))</f>
        <v>0</v>
      </c>
      <c r="CJ60" s="254">
        <f ca="1">SUM(CJ59:OFFSET(CJ60,-1,0))</f>
        <v>0</v>
      </c>
      <c r="CK60" s="254">
        <f ca="1">SUM(CK59:OFFSET(CK60,-1,0))</f>
        <v>0</v>
      </c>
      <c r="CL60" s="254">
        <f ca="1">SUM(CL59:OFFSET(CL60,-1,0))</f>
        <v>0</v>
      </c>
    </row>
    <row r="62" spans="1:90" x14ac:dyDescent="0.4">
      <c r="B62" s="27" t="s">
        <v>618</v>
      </c>
      <c r="C62" s="27"/>
      <c r="D62" s="27"/>
      <c r="E62" s="27"/>
      <c r="F62" s="27"/>
      <c r="G62" s="27"/>
      <c r="H62" s="27"/>
      <c r="I62" s="27"/>
      <c r="J62" s="28"/>
      <c r="K62" s="28" t="e">
        <f t="shared" ref="K62:P62" ca="1" si="51">SUMIF($4:$4,K$2,62:62)</f>
        <v>#REF!</v>
      </c>
      <c r="L62" s="28" t="e">
        <f t="shared" ca="1" si="51"/>
        <v>#REF!</v>
      </c>
      <c r="M62" s="28" t="e">
        <f t="shared" ca="1" si="51"/>
        <v>#REF!</v>
      </c>
      <c r="N62" s="28" t="e">
        <f t="shared" ca="1" si="51"/>
        <v>#REF!</v>
      </c>
      <c r="O62" s="28" t="e">
        <f t="shared" ca="1" si="51"/>
        <v>#REF!</v>
      </c>
      <c r="P62" s="28" t="e">
        <f t="shared" ca="1" si="51"/>
        <v>#REF!</v>
      </c>
      <c r="Q62" s="28"/>
      <c r="R62" s="28">
        <f t="shared" ref="R62:AW62" ca="1" si="52">R57+R60</f>
        <v>0</v>
      </c>
      <c r="S62" s="28" t="e">
        <f t="shared" ca="1" si="52"/>
        <v>#REF!</v>
      </c>
      <c r="T62" s="28" t="e">
        <f t="shared" ca="1" si="52"/>
        <v>#REF!</v>
      </c>
      <c r="U62" s="28" t="e">
        <f t="shared" ca="1" si="52"/>
        <v>#REF!</v>
      </c>
      <c r="V62" s="28" t="e">
        <f t="shared" ca="1" si="52"/>
        <v>#REF!</v>
      </c>
      <c r="W62" s="28" t="e">
        <f t="shared" ca="1" si="52"/>
        <v>#REF!</v>
      </c>
      <c r="X62" s="28" t="e">
        <f t="shared" ca="1" si="52"/>
        <v>#REF!</v>
      </c>
      <c r="Y62" s="28" t="e">
        <f t="shared" ca="1" si="52"/>
        <v>#REF!</v>
      </c>
      <c r="Z62" s="28" t="e">
        <f t="shared" ca="1" si="52"/>
        <v>#REF!</v>
      </c>
      <c r="AA62" s="28" t="e">
        <f t="shared" ca="1" si="52"/>
        <v>#REF!</v>
      </c>
      <c r="AB62" s="28" t="e">
        <f t="shared" ca="1" si="52"/>
        <v>#REF!</v>
      </c>
      <c r="AC62" s="28" t="e">
        <f t="shared" ca="1" si="52"/>
        <v>#REF!</v>
      </c>
      <c r="AD62" s="28" t="e">
        <f t="shared" ca="1" si="52"/>
        <v>#REF!</v>
      </c>
      <c r="AE62" s="28" t="e">
        <f t="shared" ca="1" si="52"/>
        <v>#REF!</v>
      </c>
      <c r="AF62" s="28" t="e">
        <f t="shared" ca="1" si="52"/>
        <v>#REF!</v>
      </c>
      <c r="AG62" s="28" t="e">
        <f t="shared" ca="1" si="52"/>
        <v>#REF!</v>
      </c>
      <c r="AH62" s="28" t="e">
        <f t="shared" ca="1" si="52"/>
        <v>#REF!</v>
      </c>
      <c r="AI62" s="28" t="e">
        <f t="shared" ca="1" si="52"/>
        <v>#REF!</v>
      </c>
      <c r="AJ62" s="28" t="e">
        <f t="shared" ca="1" si="52"/>
        <v>#REF!</v>
      </c>
      <c r="AK62" s="28" t="e">
        <f t="shared" ca="1" si="52"/>
        <v>#REF!</v>
      </c>
      <c r="AL62" s="28" t="e">
        <f t="shared" ca="1" si="52"/>
        <v>#REF!</v>
      </c>
      <c r="AM62" s="28" t="e">
        <f t="shared" ca="1" si="52"/>
        <v>#REF!</v>
      </c>
      <c r="AN62" s="28" t="e">
        <f t="shared" ca="1" si="52"/>
        <v>#REF!</v>
      </c>
      <c r="AO62" s="28" t="e">
        <f t="shared" ca="1" si="52"/>
        <v>#REF!</v>
      </c>
      <c r="AP62" s="28" t="e">
        <f t="shared" ca="1" si="52"/>
        <v>#REF!</v>
      </c>
      <c r="AQ62" s="28" t="e">
        <f t="shared" ca="1" si="52"/>
        <v>#REF!</v>
      </c>
      <c r="AR62" s="28" t="e">
        <f t="shared" ca="1" si="52"/>
        <v>#REF!</v>
      </c>
      <c r="AS62" s="28" t="e">
        <f t="shared" ca="1" si="52"/>
        <v>#REF!</v>
      </c>
      <c r="AT62" s="28" t="e">
        <f t="shared" ca="1" si="52"/>
        <v>#REF!</v>
      </c>
      <c r="AU62" s="28" t="e">
        <f t="shared" ca="1" si="52"/>
        <v>#REF!</v>
      </c>
      <c r="AV62" s="28" t="e">
        <f t="shared" ca="1" si="52"/>
        <v>#REF!</v>
      </c>
      <c r="AW62" s="28" t="e">
        <f t="shared" ca="1" si="52"/>
        <v>#REF!</v>
      </c>
      <c r="AX62" s="28" t="e">
        <f t="shared" ref="AX62:CC62" ca="1" si="53">AX57+AX60</f>
        <v>#REF!</v>
      </c>
      <c r="AY62" s="28" t="e">
        <f t="shared" ca="1" si="53"/>
        <v>#REF!</v>
      </c>
      <c r="AZ62" s="28" t="e">
        <f t="shared" ca="1" si="53"/>
        <v>#REF!</v>
      </c>
      <c r="BA62" s="28" t="e">
        <f t="shared" ca="1" si="53"/>
        <v>#REF!</v>
      </c>
      <c r="BB62" s="28" t="e">
        <f t="shared" ca="1" si="53"/>
        <v>#REF!</v>
      </c>
      <c r="BC62" s="28" t="e">
        <f t="shared" ca="1" si="53"/>
        <v>#REF!</v>
      </c>
      <c r="BD62" s="28" t="e">
        <f t="shared" ca="1" si="53"/>
        <v>#REF!</v>
      </c>
      <c r="BE62" s="28" t="e">
        <f t="shared" ca="1" si="53"/>
        <v>#REF!</v>
      </c>
      <c r="BF62" s="28" t="e">
        <f t="shared" ca="1" si="53"/>
        <v>#REF!</v>
      </c>
      <c r="BG62" s="28" t="e">
        <f t="shared" ca="1" si="53"/>
        <v>#REF!</v>
      </c>
      <c r="BH62" s="28" t="e">
        <f t="shared" ca="1" si="53"/>
        <v>#REF!</v>
      </c>
      <c r="BI62" s="28" t="e">
        <f t="shared" ca="1" si="53"/>
        <v>#REF!</v>
      </c>
      <c r="BJ62" s="28" t="e">
        <f t="shared" ca="1" si="53"/>
        <v>#REF!</v>
      </c>
      <c r="BK62" s="28" t="e">
        <f t="shared" ca="1" si="53"/>
        <v>#REF!</v>
      </c>
      <c r="BL62" s="28" t="e">
        <f t="shared" ca="1" si="53"/>
        <v>#REF!</v>
      </c>
      <c r="BM62" s="28" t="e">
        <f t="shared" ca="1" si="53"/>
        <v>#REF!</v>
      </c>
      <c r="BN62" s="28" t="e">
        <f t="shared" ca="1" si="53"/>
        <v>#REF!</v>
      </c>
      <c r="BO62" s="28" t="e">
        <f t="shared" ca="1" si="53"/>
        <v>#REF!</v>
      </c>
      <c r="BP62" s="28" t="e">
        <f t="shared" ca="1" si="53"/>
        <v>#REF!</v>
      </c>
      <c r="BQ62" s="28" t="e">
        <f t="shared" ca="1" si="53"/>
        <v>#REF!</v>
      </c>
      <c r="BR62" s="28" t="e">
        <f t="shared" ca="1" si="53"/>
        <v>#REF!</v>
      </c>
      <c r="BS62" s="28" t="e">
        <f t="shared" ca="1" si="53"/>
        <v>#REF!</v>
      </c>
      <c r="BT62" s="28" t="e">
        <f t="shared" ca="1" si="53"/>
        <v>#REF!</v>
      </c>
      <c r="BU62" s="28" t="e">
        <f t="shared" ca="1" si="53"/>
        <v>#REF!</v>
      </c>
      <c r="BV62" s="28" t="e">
        <f t="shared" ca="1" si="53"/>
        <v>#REF!</v>
      </c>
      <c r="BW62" s="28" t="e">
        <f t="shared" ca="1" si="53"/>
        <v>#REF!</v>
      </c>
      <c r="BX62" s="28" t="e">
        <f t="shared" ca="1" si="53"/>
        <v>#REF!</v>
      </c>
      <c r="BY62" s="28" t="e">
        <f t="shared" ca="1" si="53"/>
        <v>#REF!</v>
      </c>
      <c r="BZ62" s="28" t="e">
        <f t="shared" ca="1" si="53"/>
        <v>#REF!</v>
      </c>
      <c r="CA62" s="28" t="e">
        <f t="shared" ca="1" si="53"/>
        <v>#REF!</v>
      </c>
      <c r="CB62" s="28" t="e">
        <f t="shared" ca="1" si="53"/>
        <v>#REF!</v>
      </c>
      <c r="CC62" s="28" t="e">
        <f t="shared" ca="1" si="53"/>
        <v>#REF!</v>
      </c>
      <c r="CD62" s="28" t="e">
        <f t="shared" ref="CD62:CL62" ca="1" si="54">CD57+CD60</f>
        <v>#REF!</v>
      </c>
      <c r="CE62" s="28" t="e">
        <f t="shared" ca="1" si="54"/>
        <v>#REF!</v>
      </c>
      <c r="CF62" s="28" t="e">
        <f t="shared" ca="1" si="54"/>
        <v>#REF!</v>
      </c>
      <c r="CG62" s="28" t="e">
        <f t="shared" ca="1" si="54"/>
        <v>#REF!</v>
      </c>
      <c r="CH62" s="28" t="e">
        <f t="shared" ca="1" si="54"/>
        <v>#REF!</v>
      </c>
      <c r="CI62" s="28" t="e">
        <f t="shared" ca="1" si="54"/>
        <v>#REF!</v>
      </c>
      <c r="CJ62" s="28" t="e">
        <f t="shared" ca="1" si="54"/>
        <v>#REF!</v>
      </c>
      <c r="CK62" s="28" t="e">
        <f t="shared" ca="1" si="54"/>
        <v>#REF!</v>
      </c>
      <c r="CL62" s="28" t="e">
        <f t="shared" ca="1" si="54"/>
        <v>#REF!</v>
      </c>
    </row>
    <row r="64" spans="1:90" x14ac:dyDescent="0.4">
      <c r="B64" s="12" t="s">
        <v>619</v>
      </c>
    </row>
    <row r="65" spans="2:90" x14ac:dyDescent="0.4">
      <c r="B65" s="27" t="s">
        <v>620</v>
      </c>
      <c r="C65" s="27"/>
      <c r="D65" s="27"/>
      <c r="E65" s="27"/>
      <c r="F65" s="27"/>
      <c r="G65" s="27"/>
      <c r="H65" s="27"/>
      <c r="I65" s="27" t="s">
        <v>232</v>
      </c>
      <c r="J65" s="28"/>
      <c r="K65" s="63">
        <f t="shared" ref="K65:P65" ca="1" si="55">SUMIF($4:$4,K$2,65:65)</f>
        <v>0</v>
      </c>
      <c r="L65" s="63">
        <f t="shared" ca="1" si="55"/>
        <v>0</v>
      </c>
      <c r="M65" s="63">
        <f t="shared" ca="1" si="55"/>
        <v>0</v>
      </c>
      <c r="N65" s="63">
        <f t="shared" ca="1" si="55"/>
        <v>0</v>
      </c>
      <c r="O65" s="63">
        <f t="shared" ca="1" si="55"/>
        <v>0</v>
      </c>
      <c r="P65" s="63">
        <f t="shared" ca="1" si="55"/>
        <v>0</v>
      </c>
      <c r="Q65" s="28"/>
      <c r="R65" s="254">
        <f ca="1">SUM(R63:OFFSET(R65,-1,0))</f>
        <v>0</v>
      </c>
      <c r="S65" s="254">
        <f ca="1">SUM(S63:OFFSET(S65,-1,0))</f>
        <v>0</v>
      </c>
      <c r="T65" s="254">
        <f ca="1">SUM(T63:OFFSET(T65,-1,0))</f>
        <v>0</v>
      </c>
      <c r="U65" s="254">
        <f ca="1">SUM(U63:OFFSET(U65,-1,0))</f>
        <v>0</v>
      </c>
      <c r="V65" s="254">
        <f ca="1">SUM(V63:OFFSET(V65,-1,0))</f>
        <v>0</v>
      </c>
      <c r="W65" s="254">
        <f ca="1">SUM(W63:OFFSET(W65,-1,0))</f>
        <v>0</v>
      </c>
      <c r="X65" s="254">
        <f ca="1">SUM(X63:OFFSET(X65,-1,0))</f>
        <v>0</v>
      </c>
      <c r="Y65" s="254">
        <f ca="1">SUM(Y63:OFFSET(Y65,-1,0))</f>
        <v>0</v>
      </c>
      <c r="Z65" s="254">
        <f ca="1">SUM(Z63:OFFSET(Z65,-1,0))</f>
        <v>0</v>
      </c>
      <c r="AA65" s="254">
        <f ca="1">SUM(AA63:OFFSET(AA65,-1,0))</f>
        <v>0</v>
      </c>
      <c r="AB65" s="254">
        <f ca="1">SUM(AB63:OFFSET(AB65,-1,0))</f>
        <v>0</v>
      </c>
      <c r="AC65" s="254">
        <f ca="1">SUM(AC63:OFFSET(AC65,-1,0))</f>
        <v>0</v>
      </c>
      <c r="AD65" s="254">
        <f ca="1">SUM(AD63:OFFSET(AD65,-1,0))</f>
        <v>0</v>
      </c>
      <c r="AE65" s="254">
        <f ca="1">SUM(AE63:OFFSET(AE65,-1,0))</f>
        <v>0</v>
      </c>
      <c r="AF65" s="254">
        <f ca="1">SUM(AF63:OFFSET(AF65,-1,0))</f>
        <v>0</v>
      </c>
      <c r="AG65" s="254">
        <f ca="1">SUM(AG63:OFFSET(AG65,-1,0))</f>
        <v>0</v>
      </c>
      <c r="AH65" s="254">
        <f ca="1">SUM(AH63:OFFSET(AH65,-1,0))</f>
        <v>0</v>
      </c>
      <c r="AI65" s="254">
        <f ca="1">SUM(AI63:OFFSET(AI65,-1,0))</f>
        <v>0</v>
      </c>
      <c r="AJ65" s="254">
        <f ca="1">SUM(AJ63:OFFSET(AJ65,-1,0))</f>
        <v>0</v>
      </c>
      <c r="AK65" s="254">
        <f ca="1">SUM(AK63:OFFSET(AK65,-1,0))</f>
        <v>0</v>
      </c>
      <c r="AL65" s="254">
        <f ca="1">SUM(AL63:OFFSET(AL65,-1,0))</f>
        <v>0</v>
      </c>
      <c r="AM65" s="254">
        <f ca="1">SUM(AM63:OFFSET(AM65,-1,0))</f>
        <v>0</v>
      </c>
      <c r="AN65" s="254">
        <f ca="1">SUM(AN63:OFFSET(AN65,-1,0))</f>
        <v>0</v>
      </c>
      <c r="AO65" s="254">
        <f ca="1">SUM(AO63:OFFSET(AO65,-1,0))</f>
        <v>0</v>
      </c>
      <c r="AP65" s="254">
        <f ca="1">SUM(AP63:OFFSET(AP65,-1,0))</f>
        <v>0</v>
      </c>
      <c r="AQ65" s="254">
        <f ca="1">SUM(AQ63:OFFSET(AQ65,-1,0))</f>
        <v>0</v>
      </c>
      <c r="AR65" s="254">
        <f ca="1">SUM(AR63:OFFSET(AR65,-1,0))</f>
        <v>0</v>
      </c>
      <c r="AS65" s="254">
        <f ca="1">SUM(AS63:OFFSET(AS65,-1,0))</f>
        <v>0</v>
      </c>
      <c r="AT65" s="254">
        <f ca="1">SUM(AT63:OFFSET(AT65,-1,0))</f>
        <v>0</v>
      </c>
      <c r="AU65" s="254">
        <f ca="1">SUM(AU63:OFFSET(AU65,-1,0))</f>
        <v>0</v>
      </c>
      <c r="AV65" s="254">
        <f ca="1">SUM(AV63:OFFSET(AV65,-1,0))</f>
        <v>0</v>
      </c>
      <c r="AW65" s="254">
        <f ca="1">SUM(AW63:OFFSET(AW65,-1,0))</f>
        <v>0</v>
      </c>
      <c r="AX65" s="254">
        <f ca="1">SUM(AX63:OFFSET(AX65,-1,0))</f>
        <v>0</v>
      </c>
      <c r="AY65" s="254">
        <f ca="1">SUM(AY63:OFFSET(AY65,-1,0))</f>
        <v>0</v>
      </c>
      <c r="AZ65" s="254">
        <f ca="1">SUM(AZ63:OFFSET(AZ65,-1,0))</f>
        <v>0</v>
      </c>
      <c r="BA65" s="254">
        <f ca="1">SUM(BA63:OFFSET(BA65,-1,0))</f>
        <v>0</v>
      </c>
      <c r="BB65" s="254">
        <f ca="1">SUM(BB63:OFFSET(BB65,-1,0))</f>
        <v>0</v>
      </c>
      <c r="BC65" s="254">
        <f ca="1">SUM(BC63:OFFSET(BC65,-1,0))</f>
        <v>0</v>
      </c>
      <c r="BD65" s="254">
        <f ca="1">SUM(BD63:OFFSET(BD65,-1,0))</f>
        <v>0</v>
      </c>
      <c r="BE65" s="254">
        <f ca="1">SUM(BE63:OFFSET(BE65,-1,0))</f>
        <v>0</v>
      </c>
      <c r="BF65" s="254">
        <f ca="1">SUM(BF63:OFFSET(BF65,-1,0))</f>
        <v>0</v>
      </c>
      <c r="BG65" s="254">
        <f ca="1">SUM(BG63:OFFSET(BG65,-1,0))</f>
        <v>0</v>
      </c>
      <c r="BH65" s="254">
        <f ca="1">SUM(BH63:OFFSET(BH65,-1,0))</f>
        <v>0</v>
      </c>
      <c r="BI65" s="254">
        <f ca="1">SUM(BI63:OFFSET(BI65,-1,0))</f>
        <v>0</v>
      </c>
      <c r="BJ65" s="254">
        <f ca="1">SUM(BJ63:OFFSET(BJ65,-1,0))</f>
        <v>0</v>
      </c>
      <c r="BK65" s="254">
        <f ca="1">SUM(BK63:OFFSET(BK65,-1,0))</f>
        <v>0</v>
      </c>
      <c r="BL65" s="254">
        <f ca="1">SUM(BL63:OFFSET(BL65,-1,0))</f>
        <v>0</v>
      </c>
      <c r="BM65" s="254">
        <f ca="1">SUM(BM63:OFFSET(BM65,-1,0))</f>
        <v>0</v>
      </c>
      <c r="BN65" s="254">
        <f ca="1">SUM(BN63:OFFSET(BN65,-1,0))</f>
        <v>0</v>
      </c>
      <c r="BO65" s="254">
        <f ca="1">SUM(BO63:OFFSET(BO65,-1,0))</f>
        <v>0</v>
      </c>
      <c r="BP65" s="254">
        <f ca="1">SUM(BP63:OFFSET(BP65,-1,0))</f>
        <v>0</v>
      </c>
      <c r="BQ65" s="254">
        <f ca="1">SUM(BQ63:OFFSET(BQ65,-1,0))</f>
        <v>0</v>
      </c>
      <c r="BR65" s="254">
        <f ca="1">SUM(BR63:OFFSET(BR65,-1,0))</f>
        <v>0</v>
      </c>
      <c r="BS65" s="254">
        <f ca="1">SUM(BS63:OFFSET(BS65,-1,0))</f>
        <v>0</v>
      </c>
      <c r="BT65" s="254">
        <f ca="1">SUM(BT63:OFFSET(BT65,-1,0))</f>
        <v>0</v>
      </c>
      <c r="BU65" s="254">
        <f ca="1">SUM(BU63:OFFSET(BU65,-1,0))</f>
        <v>0</v>
      </c>
      <c r="BV65" s="254">
        <f ca="1">SUM(BV63:OFFSET(BV65,-1,0))</f>
        <v>0</v>
      </c>
      <c r="BW65" s="254">
        <f ca="1">SUM(BW63:OFFSET(BW65,-1,0))</f>
        <v>0</v>
      </c>
      <c r="BX65" s="254">
        <f ca="1">SUM(BX63:OFFSET(BX65,-1,0))</f>
        <v>0</v>
      </c>
      <c r="BY65" s="254">
        <f ca="1">SUM(BY63:OFFSET(BY65,-1,0))</f>
        <v>0</v>
      </c>
      <c r="BZ65" s="254">
        <f ca="1">SUM(BZ63:OFFSET(BZ65,-1,0))</f>
        <v>0</v>
      </c>
      <c r="CA65" s="254">
        <f ca="1">SUM(CA63:OFFSET(CA65,-1,0))</f>
        <v>0</v>
      </c>
      <c r="CB65" s="254">
        <f ca="1">SUM(CB63:OFFSET(CB65,-1,0))</f>
        <v>0</v>
      </c>
      <c r="CC65" s="254">
        <f ca="1">SUM(CC63:OFFSET(CC65,-1,0))</f>
        <v>0</v>
      </c>
      <c r="CD65" s="254">
        <f ca="1">SUM(CD63:OFFSET(CD65,-1,0))</f>
        <v>0</v>
      </c>
      <c r="CE65" s="254">
        <f ca="1">SUM(CE63:OFFSET(CE65,-1,0))</f>
        <v>0</v>
      </c>
      <c r="CF65" s="254">
        <f ca="1">SUM(CF63:OFFSET(CF65,-1,0))</f>
        <v>0</v>
      </c>
      <c r="CG65" s="254">
        <f ca="1">SUM(CG63:OFFSET(CG65,-1,0))</f>
        <v>0</v>
      </c>
      <c r="CH65" s="254">
        <f ca="1">SUM(CH63:OFFSET(CH65,-1,0))</f>
        <v>0</v>
      </c>
      <c r="CI65" s="254">
        <f ca="1">SUM(CI63:OFFSET(CI65,-1,0))</f>
        <v>0</v>
      </c>
      <c r="CJ65" s="254">
        <f ca="1">SUM(CJ63:OFFSET(CJ65,-1,0))</f>
        <v>0</v>
      </c>
      <c r="CK65" s="254">
        <f ca="1">SUM(CK63:OFFSET(CK65,-1,0))</f>
        <v>0</v>
      </c>
      <c r="CL65" s="254">
        <f ca="1">SUM(CL63:OFFSET(CL65,-1,0))</f>
        <v>0</v>
      </c>
    </row>
    <row r="67" spans="2:90" x14ac:dyDescent="0.4">
      <c r="B67" s="12" t="s">
        <v>621</v>
      </c>
    </row>
    <row r="68" spans="2:90" x14ac:dyDescent="0.4">
      <c r="B68" s="27" t="s">
        <v>622</v>
      </c>
      <c r="C68" s="27"/>
      <c r="D68" s="27"/>
      <c r="E68" s="27"/>
      <c r="F68" s="27"/>
      <c r="G68" s="27"/>
      <c r="H68" s="27"/>
      <c r="I68" s="27" t="s">
        <v>237</v>
      </c>
      <c r="J68" s="28"/>
      <c r="K68" s="63">
        <f t="shared" ref="K68:P68" ca="1" si="56">SUMIF($4:$4,K$2,68:68)</f>
        <v>0</v>
      </c>
      <c r="L68" s="63">
        <f t="shared" ca="1" si="56"/>
        <v>0</v>
      </c>
      <c r="M68" s="63">
        <f t="shared" ca="1" si="56"/>
        <v>0</v>
      </c>
      <c r="N68" s="63">
        <f t="shared" ca="1" si="56"/>
        <v>0</v>
      </c>
      <c r="O68" s="63">
        <f t="shared" ca="1" si="56"/>
        <v>0</v>
      </c>
      <c r="P68" s="63">
        <f t="shared" ca="1" si="56"/>
        <v>0</v>
      </c>
      <c r="Q68" s="28"/>
      <c r="R68" s="254">
        <f ca="1">SUM(R66:OFFSET(R68,-1,0))</f>
        <v>0</v>
      </c>
      <c r="S68" s="254">
        <f ca="1">SUM(S66:OFFSET(S68,-1,0))</f>
        <v>0</v>
      </c>
      <c r="T68" s="254">
        <f ca="1">SUM(T66:OFFSET(T68,-1,0))</f>
        <v>0</v>
      </c>
      <c r="U68" s="254">
        <f ca="1">SUM(U66:OFFSET(U68,-1,0))</f>
        <v>0</v>
      </c>
      <c r="V68" s="254">
        <f ca="1">SUM(V66:OFFSET(V68,-1,0))</f>
        <v>0</v>
      </c>
      <c r="W68" s="254">
        <f ca="1">SUM(W66:OFFSET(W68,-1,0))</f>
        <v>0</v>
      </c>
      <c r="X68" s="254">
        <f ca="1">SUM(X66:OFFSET(X68,-1,0))</f>
        <v>0</v>
      </c>
      <c r="Y68" s="254">
        <f ca="1">SUM(Y66:OFFSET(Y68,-1,0))</f>
        <v>0</v>
      </c>
      <c r="Z68" s="254">
        <f ca="1">SUM(Z66:OFFSET(Z68,-1,0))</f>
        <v>0</v>
      </c>
      <c r="AA68" s="254">
        <f ca="1">SUM(AA66:OFFSET(AA68,-1,0))</f>
        <v>0</v>
      </c>
      <c r="AB68" s="254">
        <f ca="1">SUM(AB66:OFFSET(AB68,-1,0))</f>
        <v>0</v>
      </c>
      <c r="AC68" s="254">
        <f ca="1">SUM(AC66:OFFSET(AC68,-1,0))</f>
        <v>0</v>
      </c>
      <c r="AD68" s="254">
        <f ca="1">SUM(AD66:OFFSET(AD68,-1,0))</f>
        <v>0</v>
      </c>
      <c r="AE68" s="254">
        <f ca="1">SUM(AE66:OFFSET(AE68,-1,0))</f>
        <v>0</v>
      </c>
      <c r="AF68" s="254">
        <f ca="1">SUM(AF66:OFFSET(AF68,-1,0))</f>
        <v>0</v>
      </c>
      <c r="AG68" s="254">
        <f ca="1">SUM(AG66:OFFSET(AG68,-1,0))</f>
        <v>0</v>
      </c>
      <c r="AH68" s="254">
        <f ca="1">SUM(AH66:OFFSET(AH68,-1,0))</f>
        <v>0</v>
      </c>
      <c r="AI68" s="254">
        <f ca="1">SUM(AI66:OFFSET(AI68,-1,0))</f>
        <v>0</v>
      </c>
      <c r="AJ68" s="254">
        <f ca="1">SUM(AJ66:OFFSET(AJ68,-1,0))</f>
        <v>0</v>
      </c>
      <c r="AK68" s="254">
        <f ca="1">SUM(AK66:OFFSET(AK68,-1,0))</f>
        <v>0</v>
      </c>
      <c r="AL68" s="254">
        <f ca="1">SUM(AL66:OFFSET(AL68,-1,0))</f>
        <v>0</v>
      </c>
      <c r="AM68" s="254">
        <f ca="1">SUM(AM66:OFFSET(AM68,-1,0))</f>
        <v>0</v>
      </c>
      <c r="AN68" s="254">
        <f ca="1">SUM(AN66:OFFSET(AN68,-1,0))</f>
        <v>0</v>
      </c>
      <c r="AO68" s="254">
        <f ca="1">SUM(AO66:OFFSET(AO68,-1,0))</f>
        <v>0</v>
      </c>
      <c r="AP68" s="254">
        <f ca="1">SUM(AP66:OFFSET(AP68,-1,0))</f>
        <v>0</v>
      </c>
      <c r="AQ68" s="254">
        <f ca="1">SUM(AQ66:OFFSET(AQ68,-1,0))</f>
        <v>0</v>
      </c>
      <c r="AR68" s="254">
        <f ca="1">SUM(AR66:OFFSET(AR68,-1,0))</f>
        <v>0</v>
      </c>
      <c r="AS68" s="254">
        <f ca="1">SUM(AS66:OFFSET(AS68,-1,0))</f>
        <v>0</v>
      </c>
      <c r="AT68" s="254">
        <f ca="1">SUM(AT66:OFFSET(AT68,-1,0))</f>
        <v>0</v>
      </c>
      <c r="AU68" s="254">
        <f ca="1">SUM(AU66:OFFSET(AU68,-1,0))</f>
        <v>0</v>
      </c>
      <c r="AV68" s="254">
        <f ca="1">SUM(AV66:OFFSET(AV68,-1,0))</f>
        <v>0</v>
      </c>
      <c r="AW68" s="254">
        <f ca="1">SUM(AW66:OFFSET(AW68,-1,0))</f>
        <v>0</v>
      </c>
      <c r="AX68" s="254">
        <f ca="1">SUM(AX66:OFFSET(AX68,-1,0))</f>
        <v>0</v>
      </c>
      <c r="AY68" s="254">
        <f ca="1">SUM(AY66:OFFSET(AY68,-1,0))</f>
        <v>0</v>
      </c>
      <c r="AZ68" s="254">
        <f ca="1">SUM(AZ66:OFFSET(AZ68,-1,0))</f>
        <v>0</v>
      </c>
      <c r="BA68" s="254">
        <f ca="1">SUM(BA66:OFFSET(BA68,-1,0))</f>
        <v>0</v>
      </c>
      <c r="BB68" s="254">
        <f ca="1">SUM(BB66:OFFSET(BB68,-1,0))</f>
        <v>0</v>
      </c>
      <c r="BC68" s="254">
        <f ca="1">SUM(BC66:OFFSET(BC68,-1,0))</f>
        <v>0</v>
      </c>
      <c r="BD68" s="254">
        <f ca="1">SUM(BD66:OFFSET(BD68,-1,0))</f>
        <v>0</v>
      </c>
      <c r="BE68" s="254">
        <f ca="1">SUM(BE66:OFFSET(BE68,-1,0))</f>
        <v>0</v>
      </c>
      <c r="BF68" s="254">
        <f ca="1">SUM(BF66:OFFSET(BF68,-1,0))</f>
        <v>0</v>
      </c>
      <c r="BG68" s="254">
        <f ca="1">SUM(BG66:OFFSET(BG68,-1,0))</f>
        <v>0</v>
      </c>
      <c r="BH68" s="254">
        <f ca="1">SUM(BH66:OFFSET(BH68,-1,0))</f>
        <v>0</v>
      </c>
      <c r="BI68" s="254">
        <f ca="1">SUM(BI66:OFFSET(BI68,-1,0))</f>
        <v>0</v>
      </c>
      <c r="BJ68" s="254">
        <f ca="1">SUM(BJ66:OFFSET(BJ68,-1,0))</f>
        <v>0</v>
      </c>
      <c r="BK68" s="254">
        <f ca="1">SUM(BK66:OFFSET(BK68,-1,0))</f>
        <v>0</v>
      </c>
      <c r="BL68" s="254">
        <f ca="1">SUM(BL66:OFFSET(BL68,-1,0))</f>
        <v>0</v>
      </c>
      <c r="BM68" s="254">
        <f ca="1">SUM(BM66:OFFSET(BM68,-1,0))</f>
        <v>0</v>
      </c>
      <c r="BN68" s="254">
        <f ca="1">SUM(BN66:OFFSET(BN68,-1,0))</f>
        <v>0</v>
      </c>
      <c r="BO68" s="254">
        <f ca="1">SUM(BO66:OFFSET(BO68,-1,0))</f>
        <v>0</v>
      </c>
      <c r="BP68" s="254">
        <f ca="1">SUM(BP66:OFFSET(BP68,-1,0))</f>
        <v>0</v>
      </c>
      <c r="BQ68" s="254">
        <f ca="1">SUM(BQ66:OFFSET(BQ68,-1,0))</f>
        <v>0</v>
      </c>
      <c r="BR68" s="254">
        <f ca="1">SUM(BR66:OFFSET(BR68,-1,0))</f>
        <v>0</v>
      </c>
      <c r="BS68" s="254">
        <f ca="1">SUM(BS66:OFFSET(BS68,-1,0))</f>
        <v>0</v>
      </c>
      <c r="BT68" s="254">
        <f ca="1">SUM(BT66:OFFSET(BT68,-1,0))</f>
        <v>0</v>
      </c>
      <c r="BU68" s="254">
        <f ca="1">SUM(BU66:OFFSET(BU68,-1,0))</f>
        <v>0</v>
      </c>
      <c r="BV68" s="254">
        <f ca="1">SUM(BV66:OFFSET(BV68,-1,0))</f>
        <v>0</v>
      </c>
      <c r="BW68" s="254">
        <f ca="1">SUM(BW66:OFFSET(BW68,-1,0))</f>
        <v>0</v>
      </c>
      <c r="BX68" s="254">
        <f ca="1">SUM(BX66:OFFSET(BX68,-1,0))</f>
        <v>0</v>
      </c>
      <c r="BY68" s="254">
        <f ca="1">SUM(BY66:OFFSET(BY68,-1,0))</f>
        <v>0</v>
      </c>
      <c r="BZ68" s="254">
        <f ca="1">SUM(BZ66:OFFSET(BZ68,-1,0))</f>
        <v>0</v>
      </c>
      <c r="CA68" s="254">
        <f ca="1">SUM(CA66:OFFSET(CA68,-1,0))</f>
        <v>0</v>
      </c>
      <c r="CB68" s="254">
        <f ca="1">SUM(CB66:OFFSET(CB68,-1,0))</f>
        <v>0</v>
      </c>
      <c r="CC68" s="254">
        <f ca="1">SUM(CC66:OFFSET(CC68,-1,0))</f>
        <v>0</v>
      </c>
      <c r="CD68" s="254">
        <f ca="1">SUM(CD66:OFFSET(CD68,-1,0))</f>
        <v>0</v>
      </c>
      <c r="CE68" s="254">
        <f ca="1">SUM(CE66:OFFSET(CE68,-1,0))</f>
        <v>0</v>
      </c>
      <c r="CF68" s="254">
        <f ca="1">SUM(CF66:OFFSET(CF68,-1,0))</f>
        <v>0</v>
      </c>
      <c r="CG68" s="254">
        <f ca="1">SUM(CG66:OFFSET(CG68,-1,0))</f>
        <v>0</v>
      </c>
      <c r="CH68" s="254">
        <f ca="1">SUM(CH66:OFFSET(CH68,-1,0))</f>
        <v>0</v>
      </c>
      <c r="CI68" s="254">
        <f ca="1">SUM(CI66:OFFSET(CI68,-1,0))</f>
        <v>0</v>
      </c>
      <c r="CJ68" s="254">
        <f ca="1">SUM(CJ66:OFFSET(CJ68,-1,0))</f>
        <v>0</v>
      </c>
      <c r="CK68" s="254">
        <f ca="1">SUM(CK66:OFFSET(CK68,-1,0))</f>
        <v>0</v>
      </c>
      <c r="CL68" s="254">
        <f ca="1">SUM(CL66:OFFSET(CL68,-1,0))</f>
        <v>0</v>
      </c>
    </row>
    <row r="70" spans="2:90" x14ac:dyDescent="0.4">
      <c r="B70" s="27" t="s">
        <v>623</v>
      </c>
      <c r="C70" s="27"/>
      <c r="D70" s="27"/>
      <c r="E70" s="27"/>
      <c r="F70" s="27"/>
      <c r="G70" s="27"/>
      <c r="H70" s="27"/>
      <c r="I70" s="27"/>
      <c r="J70" s="28"/>
      <c r="K70" s="28">
        <f t="shared" ref="K70:P70" ca="1" si="57">SUMIF($4:$4,K$2,70:70)</f>
        <v>0</v>
      </c>
      <c r="L70" s="28">
        <f t="shared" ca="1" si="57"/>
        <v>0</v>
      </c>
      <c r="M70" s="28">
        <f t="shared" ca="1" si="57"/>
        <v>0</v>
      </c>
      <c r="N70" s="28">
        <f t="shared" ca="1" si="57"/>
        <v>0</v>
      </c>
      <c r="O70" s="28">
        <f t="shared" ca="1" si="57"/>
        <v>0</v>
      </c>
      <c r="P70" s="28">
        <f t="shared" ca="1" si="57"/>
        <v>0</v>
      </c>
      <c r="Q70" s="28"/>
      <c r="R70" s="28">
        <f t="shared" ref="R70:AW70" ca="1" si="58">R65+R68</f>
        <v>0</v>
      </c>
      <c r="S70" s="28">
        <f t="shared" ca="1" si="58"/>
        <v>0</v>
      </c>
      <c r="T70" s="28">
        <f t="shared" ca="1" si="58"/>
        <v>0</v>
      </c>
      <c r="U70" s="28">
        <f t="shared" ca="1" si="58"/>
        <v>0</v>
      </c>
      <c r="V70" s="28">
        <f t="shared" ca="1" si="58"/>
        <v>0</v>
      </c>
      <c r="W70" s="28">
        <f t="shared" ca="1" si="58"/>
        <v>0</v>
      </c>
      <c r="X70" s="28">
        <f t="shared" ca="1" si="58"/>
        <v>0</v>
      </c>
      <c r="Y70" s="28">
        <f t="shared" ca="1" si="58"/>
        <v>0</v>
      </c>
      <c r="Z70" s="28">
        <f t="shared" ca="1" si="58"/>
        <v>0</v>
      </c>
      <c r="AA70" s="28">
        <f t="shared" ca="1" si="58"/>
        <v>0</v>
      </c>
      <c r="AB70" s="28">
        <f t="shared" ca="1" si="58"/>
        <v>0</v>
      </c>
      <c r="AC70" s="28">
        <f t="shared" ca="1" si="58"/>
        <v>0</v>
      </c>
      <c r="AD70" s="28">
        <f t="shared" ca="1" si="58"/>
        <v>0</v>
      </c>
      <c r="AE70" s="28">
        <f t="shared" ca="1" si="58"/>
        <v>0</v>
      </c>
      <c r="AF70" s="28">
        <f t="shared" ca="1" si="58"/>
        <v>0</v>
      </c>
      <c r="AG70" s="28">
        <f t="shared" ca="1" si="58"/>
        <v>0</v>
      </c>
      <c r="AH70" s="28">
        <f t="shared" ca="1" si="58"/>
        <v>0</v>
      </c>
      <c r="AI70" s="28">
        <f t="shared" ca="1" si="58"/>
        <v>0</v>
      </c>
      <c r="AJ70" s="28">
        <f t="shared" ca="1" si="58"/>
        <v>0</v>
      </c>
      <c r="AK70" s="28">
        <f t="shared" ca="1" si="58"/>
        <v>0</v>
      </c>
      <c r="AL70" s="28">
        <f t="shared" ca="1" si="58"/>
        <v>0</v>
      </c>
      <c r="AM70" s="28">
        <f t="shared" ca="1" si="58"/>
        <v>0</v>
      </c>
      <c r="AN70" s="28">
        <f t="shared" ca="1" si="58"/>
        <v>0</v>
      </c>
      <c r="AO70" s="28">
        <f t="shared" ca="1" si="58"/>
        <v>0</v>
      </c>
      <c r="AP70" s="28">
        <f t="shared" ca="1" si="58"/>
        <v>0</v>
      </c>
      <c r="AQ70" s="28">
        <f t="shared" ca="1" si="58"/>
        <v>0</v>
      </c>
      <c r="AR70" s="28">
        <f t="shared" ca="1" si="58"/>
        <v>0</v>
      </c>
      <c r="AS70" s="28">
        <f t="shared" ca="1" si="58"/>
        <v>0</v>
      </c>
      <c r="AT70" s="28">
        <f t="shared" ca="1" si="58"/>
        <v>0</v>
      </c>
      <c r="AU70" s="28">
        <f t="shared" ca="1" si="58"/>
        <v>0</v>
      </c>
      <c r="AV70" s="28">
        <f t="shared" ca="1" si="58"/>
        <v>0</v>
      </c>
      <c r="AW70" s="28">
        <f t="shared" ca="1" si="58"/>
        <v>0</v>
      </c>
      <c r="AX70" s="28">
        <f t="shared" ref="AX70:CC70" ca="1" si="59">AX65+AX68</f>
        <v>0</v>
      </c>
      <c r="AY70" s="28">
        <f t="shared" ca="1" si="59"/>
        <v>0</v>
      </c>
      <c r="AZ70" s="28">
        <f t="shared" ca="1" si="59"/>
        <v>0</v>
      </c>
      <c r="BA70" s="28">
        <f t="shared" ca="1" si="59"/>
        <v>0</v>
      </c>
      <c r="BB70" s="28">
        <f t="shared" ca="1" si="59"/>
        <v>0</v>
      </c>
      <c r="BC70" s="28">
        <f t="shared" ca="1" si="59"/>
        <v>0</v>
      </c>
      <c r="BD70" s="28">
        <f t="shared" ca="1" si="59"/>
        <v>0</v>
      </c>
      <c r="BE70" s="28">
        <f t="shared" ca="1" si="59"/>
        <v>0</v>
      </c>
      <c r="BF70" s="28">
        <f t="shared" ca="1" si="59"/>
        <v>0</v>
      </c>
      <c r="BG70" s="28">
        <f t="shared" ca="1" si="59"/>
        <v>0</v>
      </c>
      <c r="BH70" s="28">
        <f t="shared" ca="1" si="59"/>
        <v>0</v>
      </c>
      <c r="BI70" s="28">
        <f t="shared" ca="1" si="59"/>
        <v>0</v>
      </c>
      <c r="BJ70" s="28">
        <f t="shared" ca="1" si="59"/>
        <v>0</v>
      </c>
      <c r="BK70" s="28">
        <f t="shared" ca="1" si="59"/>
        <v>0</v>
      </c>
      <c r="BL70" s="28">
        <f t="shared" ca="1" si="59"/>
        <v>0</v>
      </c>
      <c r="BM70" s="28">
        <f t="shared" ca="1" si="59"/>
        <v>0</v>
      </c>
      <c r="BN70" s="28">
        <f t="shared" ca="1" si="59"/>
        <v>0</v>
      </c>
      <c r="BO70" s="28">
        <f t="shared" ca="1" si="59"/>
        <v>0</v>
      </c>
      <c r="BP70" s="28">
        <f t="shared" ca="1" si="59"/>
        <v>0</v>
      </c>
      <c r="BQ70" s="28">
        <f t="shared" ca="1" si="59"/>
        <v>0</v>
      </c>
      <c r="BR70" s="28">
        <f t="shared" ca="1" si="59"/>
        <v>0</v>
      </c>
      <c r="BS70" s="28">
        <f t="shared" ca="1" si="59"/>
        <v>0</v>
      </c>
      <c r="BT70" s="28">
        <f t="shared" ca="1" si="59"/>
        <v>0</v>
      </c>
      <c r="BU70" s="28">
        <f t="shared" ca="1" si="59"/>
        <v>0</v>
      </c>
      <c r="BV70" s="28">
        <f t="shared" ca="1" si="59"/>
        <v>0</v>
      </c>
      <c r="BW70" s="28">
        <f t="shared" ca="1" si="59"/>
        <v>0</v>
      </c>
      <c r="BX70" s="28">
        <f t="shared" ca="1" si="59"/>
        <v>0</v>
      </c>
      <c r="BY70" s="28">
        <f t="shared" ca="1" si="59"/>
        <v>0</v>
      </c>
      <c r="BZ70" s="28">
        <f t="shared" ca="1" si="59"/>
        <v>0</v>
      </c>
      <c r="CA70" s="28">
        <f t="shared" ca="1" si="59"/>
        <v>0</v>
      </c>
      <c r="CB70" s="28">
        <f t="shared" ca="1" si="59"/>
        <v>0</v>
      </c>
      <c r="CC70" s="28">
        <f t="shared" ca="1" si="59"/>
        <v>0</v>
      </c>
      <c r="CD70" s="28">
        <f t="shared" ref="CD70:CL70" ca="1" si="60">CD65+CD68</f>
        <v>0</v>
      </c>
      <c r="CE70" s="28">
        <f t="shared" ca="1" si="60"/>
        <v>0</v>
      </c>
      <c r="CF70" s="28">
        <f t="shared" ca="1" si="60"/>
        <v>0</v>
      </c>
      <c r="CG70" s="28">
        <f t="shared" ca="1" si="60"/>
        <v>0</v>
      </c>
      <c r="CH70" s="28">
        <f t="shared" ca="1" si="60"/>
        <v>0</v>
      </c>
      <c r="CI70" s="28">
        <f t="shared" ca="1" si="60"/>
        <v>0</v>
      </c>
      <c r="CJ70" s="28">
        <f t="shared" ca="1" si="60"/>
        <v>0</v>
      </c>
      <c r="CK70" s="28">
        <f t="shared" ca="1" si="60"/>
        <v>0</v>
      </c>
      <c r="CL70" s="28">
        <f t="shared" ca="1" si="60"/>
        <v>0</v>
      </c>
    </row>
    <row r="72" spans="2:90" x14ac:dyDescent="0.4">
      <c r="B72" s="12" t="s">
        <v>624</v>
      </c>
    </row>
    <row r="73" spans="2:90" x14ac:dyDescent="0.4">
      <c r="B73" s="309" t="s">
        <v>581</v>
      </c>
      <c r="F73" s="27"/>
      <c r="G73" s="27"/>
      <c r="H73" s="27"/>
      <c r="I73" s="27" t="s">
        <v>231</v>
      </c>
      <c r="K73" s="253">
        <f ca="1">Equity!K22</f>
        <v>170000000</v>
      </c>
      <c r="L73" s="253">
        <f ca="1">Equity!L22</f>
        <v>170000000</v>
      </c>
      <c r="M73" s="253">
        <f ca="1">Equity!M22</f>
        <v>170000000</v>
      </c>
      <c r="N73" s="253">
        <f ca="1">Equity!N22</f>
        <v>170000000</v>
      </c>
      <c r="O73" s="253">
        <f ca="1">Equity!O22</f>
        <v>170000000</v>
      </c>
      <c r="P73" s="253">
        <f ca="1">Equity!P22</f>
        <v>170000000</v>
      </c>
      <c r="Q73" s="253"/>
      <c r="R73" s="23">
        <v>0</v>
      </c>
      <c r="S73" s="253">
        <f ca="1">Equity!S22</f>
        <v>170000000</v>
      </c>
      <c r="T73" s="253">
        <f ca="1">Equity!T22</f>
        <v>170000000</v>
      </c>
      <c r="U73" s="253">
        <f ca="1">Equity!U22</f>
        <v>170000000</v>
      </c>
      <c r="V73" s="253">
        <f ca="1">Equity!V22</f>
        <v>170000000</v>
      </c>
      <c r="W73" s="253">
        <f ca="1">Equity!W22</f>
        <v>170000000</v>
      </c>
      <c r="X73" s="253">
        <f ca="1">Equity!X22</f>
        <v>170000000</v>
      </c>
      <c r="Y73" s="253">
        <f ca="1">Equity!Y22</f>
        <v>170000000</v>
      </c>
      <c r="Z73" s="253">
        <f ca="1">Equity!Z22</f>
        <v>170000000</v>
      </c>
      <c r="AA73" s="253">
        <f ca="1">Equity!AA22</f>
        <v>170000000</v>
      </c>
      <c r="AB73" s="253">
        <f ca="1">Equity!AB22</f>
        <v>170000000</v>
      </c>
      <c r="AC73" s="253">
        <f ca="1">Equity!AC22</f>
        <v>170000000</v>
      </c>
      <c r="AD73" s="253">
        <f ca="1">Equity!AD22</f>
        <v>170000000</v>
      </c>
      <c r="AE73" s="253">
        <f ca="1">Equity!AE22</f>
        <v>170000000</v>
      </c>
      <c r="AF73" s="253">
        <f ca="1">Equity!AF22</f>
        <v>170000000</v>
      </c>
      <c r="AG73" s="253">
        <f ca="1">Equity!AG22</f>
        <v>170000000</v>
      </c>
      <c r="AH73" s="253">
        <f ca="1">Equity!AH22</f>
        <v>170000000</v>
      </c>
      <c r="AI73" s="253">
        <f ca="1">Equity!AI22</f>
        <v>170000000</v>
      </c>
      <c r="AJ73" s="253">
        <f ca="1">Equity!AJ22</f>
        <v>170000000</v>
      </c>
      <c r="AK73" s="253">
        <f ca="1">Equity!AK22</f>
        <v>170000000</v>
      </c>
      <c r="AL73" s="253">
        <f ca="1">Equity!AL22</f>
        <v>170000000</v>
      </c>
      <c r="AM73" s="253">
        <f ca="1">Equity!AM22</f>
        <v>170000000</v>
      </c>
      <c r="AN73" s="253">
        <f ca="1">Equity!AN22</f>
        <v>170000000</v>
      </c>
      <c r="AO73" s="253">
        <f ca="1">Equity!AO22</f>
        <v>170000000</v>
      </c>
      <c r="AP73" s="253">
        <f ca="1">Equity!AP22</f>
        <v>170000000</v>
      </c>
      <c r="AQ73" s="253">
        <f ca="1">Equity!AQ22</f>
        <v>170000000</v>
      </c>
      <c r="AR73" s="253">
        <f ca="1">Equity!AR22</f>
        <v>170000000</v>
      </c>
      <c r="AS73" s="253">
        <f ca="1">Equity!AS22</f>
        <v>170000000</v>
      </c>
      <c r="AT73" s="253">
        <f ca="1">Equity!AT22</f>
        <v>170000000</v>
      </c>
      <c r="AU73" s="253">
        <f ca="1">Equity!AU22</f>
        <v>170000000</v>
      </c>
      <c r="AV73" s="253">
        <f ca="1">Equity!AV22</f>
        <v>170000000</v>
      </c>
      <c r="AW73" s="253">
        <f ca="1">Equity!AW22</f>
        <v>170000000</v>
      </c>
      <c r="AX73" s="253">
        <f ca="1">Equity!AX22</f>
        <v>170000000</v>
      </c>
      <c r="AY73" s="253">
        <f ca="1">Equity!AY22</f>
        <v>170000000</v>
      </c>
      <c r="AZ73" s="253">
        <f ca="1">Equity!AZ22</f>
        <v>170000000</v>
      </c>
      <c r="BA73" s="253">
        <f ca="1">Equity!BA22</f>
        <v>170000000</v>
      </c>
      <c r="BB73" s="253">
        <f ca="1">Equity!BB22</f>
        <v>170000000</v>
      </c>
      <c r="BC73" s="253">
        <f ca="1">Equity!BC22</f>
        <v>170000000</v>
      </c>
      <c r="BD73" s="253">
        <f ca="1">Equity!BD22</f>
        <v>170000000</v>
      </c>
      <c r="BE73" s="253">
        <f ca="1">Equity!BE22</f>
        <v>170000000</v>
      </c>
      <c r="BF73" s="253">
        <f ca="1">Equity!BF22</f>
        <v>170000000</v>
      </c>
      <c r="BG73" s="253">
        <f ca="1">Equity!BG22</f>
        <v>170000000</v>
      </c>
      <c r="BH73" s="253">
        <f ca="1">Equity!BH22</f>
        <v>170000000</v>
      </c>
      <c r="BI73" s="253">
        <f ca="1">Equity!BI22</f>
        <v>170000000</v>
      </c>
      <c r="BJ73" s="253">
        <f ca="1">Equity!BJ22</f>
        <v>170000000</v>
      </c>
      <c r="BK73" s="253">
        <f ca="1">Equity!BK22</f>
        <v>170000000</v>
      </c>
      <c r="BL73" s="253">
        <f ca="1">Equity!BL22</f>
        <v>170000000</v>
      </c>
      <c r="BM73" s="253">
        <f ca="1">Equity!BM22</f>
        <v>170000000</v>
      </c>
      <c r="BN73" s="253">
        <f ca="1">Equity!BN22</f>
        <v>170000000</v>
      </c>
      <c r="BO73" s="253">
        <f ca="1">Equity!BO22</f>
        <v>170000000</v>
      </c>
      <c r="BP73" s="253">
        <f ca="1">Equity!BP22</f>
        <v>170000000</v>
      </c>
      <c r="BQ73" s="253">
        <f ca="1">Equity!BQ22</f>
        <v>170000000</v>
      </c>
      <c r="BR73" s="253">
        <f ca="1">Equity!BR22</f>
        <v>170000000</v>
      </c>
      <c r="BS73" s="253">
        <f ca="1">Equity!BS22</f>
        <v>170000000</v>
      </c>
      <c r="BT73" s="253">
        <f ca="1">Equity!BT22</f>
        <v>170000000</v>
      </c>
      <c r="BU73" s="253">
        <f ca="1">Equity!BU22</f>
        <v>170000000</v>
      </c>
      <c r="BV73" s="253">
        <f ca="1">Equity!BV22</f>
        <v>170000000</v>
      </c>
      <c r="BW73" s="253">
        <f ca="1">Equity!BW22</f>
        <v>170000000</v>
      </c>
      <c r="BX73" s="253">
        <f ca="1">Equity!BX22</f>
        <v>170000000</v>
      </c>
      <c r="BY73" s="253">
        <f ca="1">Equity!BY22</f>
        <v>170000000</v>
      </c>
      <c r="BZ73" s="253">
        <f ca="1">Equity!BZ22</f>
        <v>170000000</v>
      </c>
      <c r="CA73" s="253">
        <f ca="1">Equity!CA22</f>
        <v>170000000</v>
      </c>
      <c r="CB73" s="253">
        <f ca="1">Equity!CB22</f>
        <v>170000000</v>
      </c>
      <c r="CC73" s="253">
        <f ca="1">Equity!CC22</f>
        <v>170000000</v>
      </c>
      <c r="CD73" s="253">
        <f ca="1">Equity!CD22</f>
        <v>170000000</v>
      </c>
      <c r="CE73" s="253">
        <f ca="1">Equity!CE22</f>
        <v>170000000</v>
      </c>
      <c r="CF73" s="253">
        <f ca="1">Equity!CF22</f>
        <v>170000000</v>
      </c>
      <c r="CG73" s="253">
        <f ca="1">Equity!CG22</f>
        <v>170000000</v>
      </c>
      <c r="CH73" s="253">
        <f ca="1">Equity!CH22</f>
        <v>170000000</v>
      </c>
      <c r="CI73" s="253">
        <f ca="1">Equity!CI22</f>
        <v>170000000</v>
      </c>
      <c r="CJ73" s="253">
        <f ca="1">Equity!CJ22</f>
        <v>170000000</v>
      </c>
      <c r="CK73" s="253">
        <f ca="1">Equity!CK22</f>
        <v>170000000</v>
      </c>
      <c r="CL73" s="253">
        <f ca="1">Equity!CL22</f>
        <v>170000000</v>
      </c>
    </row>
    <row r="74" spans="2:90" x14ac:dyDescent="0.4">
      <c r="B74" s="309" t="s">
        <v>625</v>
      </c>
      <c r="F74" s="27"/>
      <c r="G74" s="27"/>
      <c r="H74" s="27"/>
      <c r="I74" s="27" t="s">
        <v>231</v>
      </c>
      <c r="J74" s="263"/>
      <c r="K74" s="232" t="e">
        <f ca="1">SUMIF($4:$4,K$2,74:74)</f>
        <v>#REF!</v>
      </c>
      <c r="L74" s="232" t="e">
        <f ca="1">K74+L51</f>
        <v>#REF!</v>
      </c>
      <c r="M74" s="232" t="e">
        <f ca="1">L74+M51</f>
        <v>#REF!</v>
      </c>
      <c r="N74" s="232" t="e">
        <f ca="1">M74+N51</f>
        <v>#REF!</v>
      </c>
      <c r="O74" s="232" t="e">
        <f ca="1">N74+O51</f>
        <v>#REF!</v>
      </c>
      <c r="P74" s="232" t="e">
        <f ca="1">O74+P51</f>
        <v>#REF!</v>
      </c>
      <c r="Q74" s="262"/>
      <c r="R74" s="134">
        <f ca="1">R75-SUM(R73:OFFSET(R74,-1,0))</f>
        <v>0</v>
      </c>
      <c r="S74" s="232" t="e">
        <f t="shared" ref="S74:AX74" ca="1" si="61">R74+S51</f>
        <v>#REF!</v>
      </c>
      <c r="T74" s="232" t="e">
        <f t="shared" ca="1" si="61"/>
        <v>#REF!</v>
      </c>
      <c r="U74" s="232" t="e">
        <f t="shared" ca="1" si="61"/>
        <v>#REF!</v>
      </c>
      <c r="V74" s="232" t="e">
        <f t="shared" ca="1" si="61"/>
        <v>#REF!</v>
      </c>
      <c r="W74" s="232" t="e">
        <f t="shared" ca="1" si="61"/>
        <v>#REF!</v>
      </c>
      <c r="X74" s="232" t="e">
        <f t="shared" ca="1" si="61"/>
        <v>#REF!</v>
      </c>
      <c r="Y74" s="232" t="e">
        <f t="shared" ca="1" si="61"/>
        <v>#REF!</v>
      </c>
      <c r="Z74" s="232" t="e">
        <f t="shared" ca="1" si="61"/>
        <v>#REF!</v>
      </c>
      <c r="AA74" s="232" t="e">
        <f t="shared" ca="1" si="61"/>
        <v>#REF!</v>
      </c>
      <c r="AB74" s="232" t="e">
        <f t="shared" ca="1" si="61"/>
        <v>#REF!</v>
      </c>
      <c r="AC74" s="232" t="e">
        <f t="shared" ca="1" si="61"/>
        <v>#REF!</v>
      </c>
      <c r="AD74" s="232" t="e">
        <f t="shared" ca="1" si="61"/>
        <v>#REF!</v>
      </c>
      <c r="AE74" s="232" t="e">
        <f t="shared" ca="1" si="61"/>
        <v>#REF!</v>
      </c>
      <c r="AF74" s="232" t="e">
        <f t="shared" ca="1" si="61"/>
        <v>#REF!</v>
      </c>
      <c r="AG74" s="232" t="e">
        <f t="shared" ca="1" si="61"/>
        <v>#REF!</v>
      </c>
      <c r="AH74" s="232" t="e">
        <f t="shared" ca="1" si="61"/>
        <v>#REF!</v>
      </c>
      <c r="AI74" s="232" t="e">
        <f t="shared" ca="1" si="61"/>
        <v>#REF!</v>
      </c>
      <c r="AJ74" s="232" t="e">
        <f t="shared" ca="1" si="61"/>
        <v>#REF!</v>
      </c>
      <c r="AK74" s="232" t="e">
        <f t="shared" ca="1" si="61"/>
        <v>#REF!</v>
      </c>
      <c r="AL74" s="232" t="e">
        <f t="shared" ca="1" si="61"/>
        <v>#REF!</v>
      </c>
      <c r="AM74" s="232" t="e">
        <f t="shared" ca="1" si="61"/>
        <v>#REF!</v>
      </c>
      <c r="AN74" s="232" t="e">
        <f t="shared" ca="1" si="61"/>
        <v>#REF!</v>
      </c>
      <c r="AO74" s="232" t="e">
        <f t="shared" ca="1" si="61"/>
        <v>#REF!</v>
      </c>
      <c r="AP74" s="232" t="e">
        <f t="shared" ca="1" si="61"/>
        <v>#REF!</v>
      </c>
      <c r="AQ74" s="232" t="e">
        <f t="shared" ca="1" si="61"/>
        <v>#REF!</v>
      </c>
      <c r="AR74" s="232" t="e">
        <f t="shared" ca="1" si="61"/>
        <v>#REF!</v>
      </c>
      <c r="AS74" s="232" t="e">
        <f t="shared" ca="1" si="61"/>
        <v>#REF!</v>
      </c>
      <c r="AT74" s="232" t="e">
        <f t="shared" ca="1" si="61"/>
        <v>#REF!</v>
      </c>
      <c r="AU74" s="232" t="e">
        <f t="shared" ca="1" si="61"/>
        <v>#REF!</v>
      </c>
      <c r="AV74" s="232" t="e">
        <f t="shared" ca="1" si="61"/>
        <v>#REF!</v>
      </c>
      <c r="AW74" s="232" t="e">
        <f t="shared" ca="1" si="61"/>
        <v>#REF!</v>
      </c>
      <c r="AX74" s="232" t="e">
        <f t="shared" ca="1" si="61"/>
        <v>#REF!</v>
      </c>
      <c r="AY74" s="232" t="e">
        <f t="shared" ref="AY74:CD74" ca="1" si="62">AX74+AY51</f>
        <v>#REF!</v>
      </c>
      <c r="AZ74" s="232" t="e">
        <f t="shared" ca="1" si="62"/>
        <v>#REF!</v>
      </c>
      <c r="BA74" s="232" t="e">
        <f t="shared" ca="1" si="62"/>
        <v>#REF!</v>
      </c>
      <c r="BB74" s="232" t="e">
        <f t="shared" ca="1" si="62"/>
        <v>#REF!</v>
      </c>
      <c r="BC74" s="232" t="e">
        <f t="shared" ca="1" si="62"/>
        <v>#REF!</v>
      </c>
      <c r="BD74" s="232" t="e">
        <f t="shared" ca="1" si="62"/>
        <v>#REF!</v>
      </c>
      <c r="BE74" s="232" t="e">
        <f t="shared" ca="1" si="62"/>
        <v>#REF!</v>
      </c>
      <c r="BF74" s="232" t="e">
        <f t="shared" ca="1" si="62"/>
        <v>#REF!</v>
      </c>
      <c r="BG74" s="232" t="e">
        <f t="shared" ca="1" si="62"/>
        <v>#REF!</v>
      </c>
      <c r="BH74" s="232" t="e">
        <f t="shared" ca="1" si="62"/>
        <v>#REF!</v>
      </c>
      <c r="BI74" s="232" t="e">
        <f t="shared" ca="1" si="62"/>
        <v>#REF!</v>
      </c>
      <c r="BJ74" s="232" t="e">
        <f t="shared" ca="1" si="62"/>
        <v>#REF!</v>
      </c>
      <c r="BK74" s="232" t="e">
        <f t="shared" ca="1" si="62"/>
        <v>#REF!</v>
      </c>
      <c r="BL74" s="232" t="e">
        <f t="shared" ca="1" si="62"/>
        <v>#REF!</v>
      </c>
      <c r="BM74" s="232" t="e">
        <f t="shared" ca="1" si="62"/>
        <v>#REF!</v>
      </c>
      <c r="BN74" s="232" t="e">
        <f t="shared" ca="1" si="62"/>
        <v>#REF!</v>
      </c>
      <c r="BO74" s="232" t="e">
        <f t="shared" ca="1" si="62"/>
        <v>#REF!</v>
      </c>
      <c r="BP74" s="232" t="e">
        <f t="shared" ca="1" si="62"/>
        <v>#REF!</v>
      </c>
      <c r="BQ74" s="232" t="e">
        <f t="shared" ca="1" si="62"/>
        <v>#REF!</v>
      </c>
      <c r="BR74" s="232" t="e">
        <f t="shared" ca="1" si="62"/>
        <v>#REF!</v>
      </c>
      <c r="BS74" s="232" t="e">
        <f t="shared" ca="1" si="62"/>
        <v>#REF!</v>
      </c>
      <c r="BT74" s="232" t="e">
        <f t="shared" ca="1" si="62"/>
        <v>#REF!</v>
      </c>
      <c r="BU74" s="232" t="e">
        <f t="shared" ca="1" si="62"/>
        <v>#REF!</v>
      </c>
      <c r="BV74" s="232" t="e">
        <f t="shared" ca="1" si="62"/>
        <v>#REF!</v>
      </c>
      <c r="BW74" s="232" t="e">
        <f t="shared" ca="1" si="62"/>
        <v>#REF!</v>
      </c>
      <c r="BX74" s="232" t="e">
        <f t="shared" ca="1" si="62"/>
        <v>#REF!</v>
      </c>
      <c r="BY74" s="232" t="e">
        <f t="shared" ca="1" si="62"/>
        <v>#REF!</v>
      </c>
      <c r="BZ74" s="232" t="e">
        <f t="shared" ca="1" si="62"/>
        <v>#REF!</v>
      </c>
      <c r="CA74" s="232" t="e">
        <f t="shared" ca="1" si="62"/>
        <v>#REF!</v>
      </c>
      <c r="CB74" s="232" t="e">
        <f t="shared" ca="1" si="62"/>
        <v>#REF!</v>
      </c>
      <c r="CC74" s="232" t="e">
        <f t="shared" ca="1" si="62"/>
        <v>#REF!</v>
      </c>
      <c r="CD74" s="232" t="e">
        <f t="shared" ca="1" si="62"/>
        <v>#REF!</v>
      </c>
      <c r="CE74" s="232" t="e">
        <f t="shared" ref="CE74:CL74" ca="1" si="63">CD74+CE51</f>
        <v>#REF!</v>
      </c>
      <c r="CF74" s="232" t="e">
        <f t="shared" ca="1" si="63"/>
        <v>#REF!</v>
      </c>
      <c r="CG74" s="232" t="e">
        <f t="shared" ca="1" si="63"/>
        <v>#REF!</v>
      </c>
      <c r="CH74" s="232" t="e">
        <f t="shared" ca="1" si="63"/>
        <v>#REF!</v>
      </c>
      <c r="CI74" s="232" t="e">
        <f t="shared" ca="1" si="63"/>
        <v>#REF!</v>
      </c>
      <c r="CJ74" s="232" t="e">
        <f t="shared" ca="1" si="63"/>
        <v>#REF!</v>
      </c>
      <c r="CK74" s="232" t="e">
        <f t="shared" ca="1" si="63"/>
        <v>#REF!</v>
      </c>
      <c r="CL74" s="232" t="e">
        <f t="shared" ca="1" si="63"/>
        <v>#REF!</v>
      </c>
    </row>
    <row r="75" spans="2:90" x14ac:dyDescent="0.4">
      <c r="B75" s="27" t="s">
        <v>626</v>
      </c>
      <c r="C75" s="27"/>
      <c r="D75" s="27"/>
      <c r="E75" s="27"/>
      <c r="F75" s="28"/>
      <c r="G75" s="28"/>
      <c r="H75" s="28"/>
      <c r="I75" s="28"/>
      <c r="J75" s="28"/>
      <c r="K75" s="28" t="e">
        <f ca="1">SUMIF($4:$4,K$2,75:75)</f>
        <v>#REF!</v>
      </c>
      <c r="L75" s="28" t="e">
        <f ca="1">SUMIF($4:$4,L$2,75:75)</f>
        <v>#REF!</v>
      </c>
      <c r="M75" s="28" t="e">
        <f ca="1">SUMIF($4:$4,M$2,75:75)</f>
        <v>#REF!</v>
      </c>
      <c r="N75" s="28" t="e">
        <f ca="1">SUMIF($4:$4,N$2,75:75)</f>
        <v>#REF!</v>
      </c>
      <c r="O75" s="28" t="e">
        <f ca="1">SUMIF($4:$4,O$2,75:75)</f>
        <v>#REF!</v>
      </c>
      <c r="P75" s="28" t="e">
        <f ca="1">SUMIF($4:$4,P$2,75:75)</f>
        <v>#REF!</v>
      </c>
      <c r="Q75" s="28"/>
      <c r="R75" s="257">
        <f ca="1">+R62-R70</f>
        <v>0</v>
      </c>
      <c r="S75" s="257" t="e">
        <f ca="1">SUM(S73:OFFSET(S75,-1,0))</f>
        <v>#REF!</v>
      </c>
      <c r="T75" s="257" t="e">
        <f ca="1">SUM(T73:OFFSET(T75,-1,0))</f>
        <v>#REF!</v>
      </c>
      <c r="U75" s="257" t="e">
        <f ca="1">SUM(U73:OFFSET(U75,-1,0))</f>
        <v>#REF!</v>
      </c>
      <c r="V75" s="257" t="e">
        <f ca="1">SUM(V73:OFFSET(V75,-1,0))</f>
        <v>#REF!</v>
      </c>
      <c r="W75" s="257" t="e">
        <f ca="1">SUM(W73:OFFSET(W75,-1,0))</f>
        <v>#REF!</v>
      </c>
      <c r="X75" s="257" t="e">
        <f ca="1">SUM(X73:OFFSET(X75,-1,0))</f>
        <v>#REF!</v>
      </c>
      <c r="Y75" s="257" t="e">
        <f ca="1">SUM(Y73:OFFSET(Y75,-1,0))</f>
        <v>#REF!</v>
      </c>
      <c r="Z75" s="257" t="e">
        <f ca="1">SUM(Z73:OFFSET(Z75,-1,0))</f>
        <v>#REF!</v>
      </c>
      <c r="AA75" s="257" t="e">
        <f ca="1">SUM(AA73:OFFSET(AA75,-1,0))</f>
        <v>#REF!</v>
      </c>
      <c r="AB75" s="257" t="e">
        <f ca="1">SUM(AB73:OFFSET(AB75,-1,0))</f>
        <v>#REF!</v>
      </c>
      <c r="AC75" s="257" t="e">
        <f ca="1">SUM(AC73:OFFSET(AC75,-1,0))</f>
        <v>#REF!</v>
      </c>
      <c r="AD75" s="257" t="e">
        <f ca="1">SUM(AD73:OFFSET(AD75,-1,0))</f>
        <v>#REF!</v>
      </c>
      <c r="AE75" s="257" t="e">
        <f ca="1">SUM(AE73:OFFSET(AE75,-1,0))</f>
        <v>#REF!</v>
      </c>
      <c r="AF75" s="257" t="e">
        <f ca="1">SUM(AF73:OFFSET(AF75,-1,0))</f>
        <v>#REF!</v>
      </c>
      <c r="AG75" s="257" t="e">
        <f ca="1">SUM(AG73:OFFSET(AG75,-1,0))</f>
        <v>#REF!</v>
      </c>
      <c r="AH75" s="257" t="e">
        <f ca="1">SUM(AH73:OFFSET(AH75,-1,0))</f>
        <v>#REF!</v>
      </c>
      <c r="AI75" s="257" t="e">
        <f ca="1">SUM(AI73:OFFSET(AI75,-1,0))</f>
        <v>#REF!</v>
      </c>
      <c r="AJ75" s="257" t="e">
        <f ca="1">SUM(AJ73:OFFSET(AJ75,-1,0))</f>
        <v>#REF!</v>
      </c>
      <c r="AK75" s="257" t="e">
        <f ca="1">SUM(AK73:OFFSET(AK75,-1,0))</f>
        <v>#REF!</v>
      </c>
      <c r="AL75" s="257" t="e">
        <f ca="1">SUM(AL73:OFFSET(AL75,-1,0))</f>
        <v>#REF!</v>
      </c>
      <c r="AM75" s="257" t="e">
        <f ca="1">SUM(AM73:OFFSET(AM75,-1,0))</f>
        <v>#REF!</v>
      </c>
      <c r="AN75" s="257" t="e">
        <f ca="1">SUM(AN73:OFFSET(AN75,-1,0))</f>
        <v>#REF!</v>
      </c>
      <c r="AO75" s="257" t="e">
        <f ca="1">SUM(AO73:OFFSET(AO75,-1,0))</f>
        <v>#REF!</v>
      </c>
      <c r="AP75" s="257" t="e">
        <f ca="1">SUM(AP73:OFFSET(AP75,-1,0))</f>
        <v>#REF!</v>
      </c>
      <c r="AQ75" s="257" t="e">
        <f ca="1">SUM(AQ73:OFFSET(AQ75,-1,0))</f>
        <v>#REF!</v>
      </c>
      <c r="AR75" s="257" t="e">
        <f ca="1">SUM(AR73:OFFSET(AR75,-1,0))</f>
        <v>#REF!</v>
      </c>
      <c r="AS75" s="257" t="e">
        <f ca="1">SUM(AS73:OFFSET(AS75,-1,0))</f>
        <v>#REF!</v>
      </c>
      <c r="AT75" s="257" t="e">
        <f ca="1">SUM(AT73:OFFSET(AT75,-1,0))</f>
        <v>#REF!</v>
      </c>
      <c r="AU75" s="257" t="e">
        <f ca="1">SUM(AU73:OFFSET(AU75,-1,0))</f>
        <v>#REF!</v>
      </c>
      <c r="AV75" s="257" t="e">
        <f ca="1">SUM(AV73:OFFSET(AV75,-1,0))</f>
        <v>#REF!</v>
      </c>
      <c r="AW75" s="257" t="e">
        <f ca="1">SUM(AW73:OFFSET(AW75,-1,0))</f>
        <v>#REF!</v>
      </c>
      <c r="AX75" s="257" t="e">
        <f ca="1">SUM(AX73:OFFSET(AX75,-1,0))</f>
        <v>#REF!</v>
      </c>
      <c r="AY75" s="257" t="e">
        <f ca="1">SUM(AY73:OFFSET(AY75,-1,0))</f>
        <v>#REF!</v>
      </c>
      <c r="AZ75" s="257" t="e">
        <f ca="1">SUM(AZ73:OFFSET(AZ75,-1,0))</f>
        <v>#REF!</v>
      </c>
      <c r="BA75" s="257" t="e">
        <f ca="1">SUM(BA73:OFFSET(BA75,-1,0))</f>
        <v>#REF!</v>
      </c>
      <c r="BB75" s="257" t="e">
        <f ca="1">SUM(BB73:OFFSET(BB75,-1,0))</f>
        <v>#REF!</v>
      </c>
      <c r="BC75" s="257" t="e">
        <f ca="1">SUM(BC73:OFFSET(BC75,-1,0))</f>
        <v>#REF!</v>
      </c>
      <c r="BD75" s="257" t="e">
        <f ca="1">SUM(BD73:OFFSET(BD75,-1,0))</f>
        <v>#REF!</v>
      </c>
      <c r="BE75" s="257" t="e">
        <f ca="1">SUM(BE73:OFFSET(BE75,-1,0))</f>
        <v>#REF!</v>
      </c>
      <c r="BF75" s="257" t="e">
        <f ca="1">SUM(BF73:OFFSET(BF75,-1,0))</f>
        <v>#REF!</v>
      </c>
      <c r="BG75" s="257" t="e">
        <f ca="1">SUM(BG73:OFFSET(BG75,-1,0))</f>
        <v>#REF!</v>
      </c>
      <c r="BH75" s="257" t="e">
        <f ca="1">SUM(BH73:OFFSET(BH75,-1,0))</f>
        <v>#REF!</v>
      </c>
      <c r="BI75" s="257" t="e">
        <f ca="1">SUM(BI73:OFFSET(BI75,-1,0))</f>
        <v>#REF!</v>
      </c>
      <c r="BJ75" s="257" t="e">
        <f ca="1">SUM(BJ73:OFFSET(BJ75,-1,0))</f>
        <v>#REF!</v>
      </c>
      <c r="BK75" s="257" t="e">
        <f ca="1">SUM(BK73:OFFSET(BK75,-1,0))</f>
        <v>#REF!</v>
      </c>
      <c r="BL75" s="257" t="e">
        <f ca="1">SUM(BL73:OFFSET(BL75,-1,0))</f>
        <v>#REF!</v>
      </c>
      <c r="BM75" s="257" t="e">
        <f ca="1">SUM(BM73:OFFSET(BM75,-1,0))</f>
        <v>#REF!</v>
      </c>
      <c r="BN75" s="257" t="e">
        <f ca="1">SUM(BN73:OFFSET(BN75,-1,0))</f>
        <v>#REF!</v>
      </c>
      <c r="BO75" s="257" t="e">
        <f ca="1">SUM(BO73:OFFSET(BO75,-1,0))</f>
        <v>#REF!</v>
      </c>
      <c r="BP75" s="257" t="e">
        <f ca="1">SUM(BP73:OFFSET(BP75,-1,0))</f>
        <v>#REF!</v>
      </c>
      <c r="BQ75" s="257" t="e">
        <f ca="1">SUM(BQ73:OFFSET(BQ75,-1,0))</f>
        <v>#REF!</v>
      </c>
      <c r="BR75" s="257" t="e">
        <f ca="1">SUM(BR73:OFFSET(BR75,-1,0))</f>
        <v>#REF!</v>
      </c>
      <c r="BS75" s="257" t="e">
        <f ca="1">SUM(BS73:OFFSET(BS75,-1,0))</f>
        <v>#REF!</v>
      </c>
      <c r="BT75" s="257" t="e">
        <f ca="1">SUM(BT73:OFFSET(BT75,-1,0))</f>
        <v>#REF!</v>
      </c>
      <c r="BU75" s="257" t="e">
        <f ca="1">SUM(BU73:OFFSET(BU75,-1,0))</f>
        <v>#REF!</v>
      </c>
      <c r="BV75" s="257" t="e">
        <f ca="1">SUM(BV73:OFFSET(BV75,-1,0))</f>
        <v>#REF!</v>
      </c>
      <c r="BW75" s="257" t="e">
        <f ca="1">SUM(BW73:OFFSET(BW75,-1,0))</f>
        <v>#REF!</v>
      </c>
      <c r="BX75" s="257" t="e">
        <f ca="1">SUM(BX73:OFFSET(BX75,-1,0))</f>
        <v>#REF!</v>
      </c>
      <c r="BY75" s="257" t="e">
        <f ca="1">SUM(BY73:OFFSET(BY75,-1,0))</f>
        <v>#REF!</v>
      </c>
      <c r="BZ75" s="257" t="e">
        <f ca="1">SUM(BZ73:OFFSET(BZ75,-1,0))</f>
        <v>#REF!</v>
      </c>
      <c r="CA75" s="257" t="e">
        <f ca="1">SUM(CA73:OFFSET(CA75,-1,0))</f>
        <v>#REF!</v>
      </c>
      <c r="CB75" s="257" t="e">
        <f ca="1">SUM(CB73:OFFSET(CB75,-1,0))</f>
        <v>#REF!</v>
      </c>
      <c r="CC75" s="257" t="e">
        <f ca="1">SUM(CC73:OFFSET(CC75,-1,0))</f>
        <v>#REF!</v>
      </c>
      <c r="CD75" s="257" t="e">
        <f ca="1">SUM(CD73:OFFSET(CD75,-1,0))</f>
        <v>#REF!</v>
      </c>
      <c r="CE75" s="257" t="e">
        <f ca="1">SUM(CE73:OFFSET(CE75,-1,0))</f>
        <v>#REF!</v>
      </c>
      <c r="CF75" s="257" t="e">
        <f ca="1">SUM(CF73:OFFSET(CF75,-1,0))</f>
        <v>#REF!</v>
      </c>
      <c r="CG75" s="257" t="e">
        <f ca="1">SUM(CG73:OFFSET(CG75,-1,0))</f>
        <v>#REF!</v>
      </c>
      <c r="CH75" s="257" t="e">
        <f ca="1">SUM(CH73:OFFSET(CH75,-1,0))</f>
        <v>#REF!</v>
      </c>
      <c r="CI75" s="257" t="e">
        <f ca="1">SUM(CI73:OFFSET(CI75,-1,0))</f>
        <v>#REF!</v>
      </c>
      <c r="CJ75" s="257" t="e">
        <f ca="1">SUM(CJ73:OFFSET(CJ75,-1,0))</f>
        <v>#REF!</v>
      </c>
      <c r="CK75" s="257" t="e">
        <f ca="1">SUM(CK73:OFFSET(CK75,-1,0))</f>
        <v>#REF!</v>
      </c>
      <c r="CL75" s="257" t="e">
        <f ca="1">SUM(CL73:OFFSET(CL75,-1,0))</f>
        <v>#REF!</v>
      </c>
    </row>
    <row r="77" spans="2:90" x14ac:dyDescent="0.4">
      <c r="B77" s="34" t="s">
        <v>62</v>
      </c>
      <c r="C77" s="64"/>
      <c r="D77" s="64"/>
      <c r="E77" s="64"/>
      <c r="I77" t="s">
        <v>773</v>
      </c>
      <c r="J77" s="34"/>
      <c r="K77" s="34" t="e">
        <f t="shared" ref="K77:P77" ca="1" si="64">K62-K70-K75</f>
        <v>#REF!</v>
      </c>
      <c r="L77" s="34" t="e">
        <f t="shared" ca="1" si="64"/>
        <v>#REF!</v>
      </c>
      <c r="M77" s="34" t="e">
        <f t="shared" ca="1" si="64"/>
        <v>#REF!</v>
      </c>
      <c r="N77" s="34" t="e">
        <f t="shared" ca="1" si="64"/>
        <v>#REF!</v>
      </c>
      <c r="O77" s="34" t="e">
        <f t="shared" ca="1" si="64"/>
        <v>#REF!</v>
      </c>
      <c r="P77" s="34" t="e">
        <f t="shared" ca="1" si="64"/>
        <v>#REF!</v>
      </c>
      <c r="Q77" s="34"/>
      <c r="R77" s="15">
        <f t="shared" ref="R77:AW77" ca="1" si="65">R62-R70-R75</f>
        <v>0</v>
      </c>
      <c r="S77" s="34" t="e">
        <f t="shared" ca="1" si="65"/>
        <v>#REF!</v>
      </c>
      <c r="T77" s="34" t="e">
        <f t="shared" ca="1" si="65"/>
        <v>#REF!</v>
      </c>
      <c r="U77" s="34" t="e">
        <f t="shared" ca="1" si="65"/>
        <v>#REF!</v>
      </c>
      <c r="V77" s="34" t="e">
        <f t="shared" ca="1" si="65"/>
        <v>#REF!</v>
      </c>
      <c r="W77" s="34" t="e">
        <f t="shared" ca="1" si="65"/>
        <v>#REF!</v>
      </c>
      <c r="X77" s="34" t="e">
        <f t="shared" ca="1" si="65"/>
        <v>#REF!</v>
      </c>
      <c r="Y77" s="34" t="e">
        <f t="shared" ca="1" si="65"/>
        <v>#REF!</v>
      </c>
      <c r="Z77" s="34" t="e">
        <f t="shared" ca="1" si="65"/>
        <v>#REF!</v>
      </c>
      <c r="AA77" s="34" t="e">
        <f t="shared" ca="1" si="65"/>
        <v>#REF!</v>
      </c>
      <c r="AB77" s="34" t="e">
        <f t="shared" ca="1" si="65"/>
        <v>#REF!</v>
      </c>
      <c r="AC77" s="34" t="e">
        <f t="shared" ca="1" si="65"/>
        <v>#REF!</v>
      </c>
      <c r="AD77" s="34" t="e">
        <f t="shared" ca="1" si="65"/>
        <v>#REF!</v>
      </c>
      <c r="AE77" s="34" t="e">
        <f t="shared" ca="1" si="65"/>
        <v>#REF!</v>
      </c>
      <c r="AF77" s="34" t="e">
        <f t="shared" ca="1" si="65"/>
        <v>#REF!</v>
      </c>
      <c r="AG77" s="34" t="e">
        <f t="shared" ca="1" si="65"/>
        <v>#REF!</v>
      </c>
      <c r="AH77" s="34" t="e">
        <f t="shared" ca="1" si="65"/>
        <v>#REF!</v>
      </c>
      <c r="AI77" s="34" t="e">
        <f t="shared" ca="1" si="65"/>
        <v>#REF!</v>
      </c>
      <c r="AJ77" s="34" t="e">
        <f t="shared" ca="1" si="65"/>
        <v>#REF!</v>
      </c>
      <c r="AK77" s="34" t="e">
        <f t="shared" ca="1" si="65"/>
        <v>#REF!</v>
      </c>
      <c r="AL77" s="34" t="e">
        <f t="shared" ca="1" si="65"/>
        <v>#REF!</v>
      </c>
      <c r="AM77" s="34" t="e">
        <f t="shared" ca="1" si="65"/>
        <v>#REF!</v>
      </c>
      <c r="AN77" s="34" t="e">
        <f t="shared" ca="1" si="65"/>
        <v>#REF!</v>
      </c>
      <c r="AO77" s="34" t="e">
        <f t="shared" ca="1" si="65"/>
        <v>#REF!</v>
      </c>
      <c r="AP77" s="34" t="e">
        <f t="shared" ca="1" si="65"/>
        <v>#REF!</v>
      </c>
      <c r="AQ77" s="34" t="e">
        <f t="shared" ca="1" si="65"/>
        <v>#REF!</v>
      </c>
      <c r="AR77" s="34" t="e">
        <f t="shared" ca="1" si="65"/>
        <v>#REF!</v>
      </c>
      <c r="AS77" s="34" t="e">
        <f t="shared" ca="1" si="65"/>
        <v>#REF!</v>
      </c>
      <c r="AT77" s="34" t="e">
        <f t="shared" ca="1" si="65"/>
        <v>#REF!</v>
      </c>
      <c r="AU77" s="34" t="e">
        <f t="shared" ca="1" si="65"/>
        <v>#REF!</v>
      </c>
      <c r="AV77" s="34" t="e">
        <f t="shared" ca="1" si="65"/>
        <v>#REF!</v>
      </c>
      <c r="AW77" s="34" t="e">
        <f t="shared" ca="1" si="65"/>
        <v>#REF!</v>
      </c>
      <c r="AX77" s="34" t="e">
        <f t="shared" ref="AX77:CC77" ca="1" si="66">AX62-AX70-AX75</f>
        <v>#REF!</v>
      </c>
      <c r="AY77" s="34" t="e">
        <f t="shared" ca="1" si="66"/>
        <v>#REF!</v>
      </c>
      <c r="AZ77" s="34" t="e">
        <f t="shared" ca="1" si="66"/>
        <v>#REF!</v>
      </c>
      <c r="BA77" s="34" t="e">
        <f t="shared" ca="1" si="66"/>
        <v>#REF!</v>
      </c>
      <c r="BB77" s="34" t="e">
        <f t="shared" ca="1" si="66"/>
        <v>#REF!</v>
      </c>
      <c r="BC77" s="34" t="e">
        <f t="shared" ca="1" si="66"/>
        <v>#REF!</v>
      </c>
      <c r="BD77" s="34" t="e">
        <f t="shared" ca="1" si="66"/>
        <v>#REF!</v>
      </c>
      <c r="BE77" s="34" t="e">
        <f t="shared" ca="1" si="66"/>
        <v>#REF!</v>
      </c>
      <c r="BF77" s="34" t="e">
        <f t="shared" ca="1" si="66"/>
        <v>#REF!</v>
      </c>
      <c r="BG77" s="34" t="e">
        <f t="shared" ca="1" si="66"/>
        <v>#REF!</v>
      </c>
      <c r="BH77" s="34" t="e">
        <f t="shared" ca="1" si="66"/>
        <v>#REF!</v>
      </c>
      <c r="BI77" s="34" t="e">
        <f t="shared" ca="1" si="66"/>
        <v>#REF!</v>
      </c>
      <c r="BJ77" s="34" t="e">
        <f t="shared" ca="1" si="66"/>
        <v>#REF!</v>
      </c>
      <c r="BK77" s="34" t="e">
        <f t="shared" ca="1" si="66"/>
        <v>#REF!</v>
      </c>
      <c r="BL77" s="34" t="e">
        <f t="shared" ca="1" si="66"/>
        <v>#REF!</v>
      </c>
      <c r="BM77" s="34" t="e">
        <f t="shared" ca="1" si="66"/>
        <v>#REF!</v>
      </c>
      <c r="BN77" s="34" t="e">
        <f t="shared" ca="1" si="66"/>
        <v>#REF!</v>
      </c>
      <c r="BO77" s="34" t="e">
        <f t="shared" ca="1" si="66"/>
        <v>#REF!</v>
      </c>
      <c r="BP77" s="34" t="e">
        <f t="shared" ca="1" si="66"/>
        <v>#REF!</v>
      </c>
      <c r="BQ77" s="34" t="e">
        <f t="shared" ca="1" si="66"/>
        <v>#REF!</v>
      </c>
      <c r="BR77" s="34" t="e">
        <f t="shared" ca="1" si="66"/>
        <v>#REF!</v>
      </c>
      <c r="BS77" s="34" t="e">
        <f t="shared" ca="1" si="66"/>
        <v>#REF!</v>
      </c>
      <c r="BT77" s="34" t="e">
        <f t="shared" ca="1" si="66"/>
        <v>#REF!</v>
      </c>
      <c r="BU77" s="34" t="e">
        <f t="shared" ca="1" si="66"/>
        <v>#REF!</v>
      </c>
      <c r="BV77" s="34" t="e">
        <f t="shared" ca="1" si="66"/>
        <v>#REF!</v>
      </c>
      <c r="BW77" s="34" t="e">
        <f t="shared" ca="1" si="66"/>
        <v>#REF!</v>
      </c>
      <c r="BX77" s="34" t="e">
        <f t="shared" ca="1" si="66"/>
        <v>#REF!</v>
      </c>
      <c r="BY77" s="34" t="e">
        <f t="shared" ca="1" si="66"/>
        <v>#REF!</v>
      </c>
      <c r="BZ77" s="34" t="e">
        <f t="shared" ca="1" si="66"/>
        <v>#REF!</v>
      </c>
      <c r="CA77" s="34" t="e">
        <f t="shared" ca="1" si="66"/>
        <v>#REF!</v>
      </c>
      <c r="CB77" s="34" t="e">
        <f t="shared" ca="1" si="66"/>
        <v>#REF!</v>
      </c>
      <c r="CC77" s="34" t="e">
        <f t="shared" ca="1" si="66"/>
        <v>#REF!</v>
      </c>
      <c r="CD77" s="34" t="e">
        <f t="shared" ref="CD77:CL77" ca="1" si="67">CD62-CD70-CD75</f>
        <v>#REF!</v>
      </c>
      <c r="CE77" s="34" t="e">
        <f t="shared" ca="1" si="67"/>
        <v>#REF!</v>
      </c>
      <c r="CF77" s="34" t="e">
        <f t="shared" ca="1" si="67"/>
        <v>#REF!</v>
      </c>
      <c r="CG77" s="34" t="e">
        <f t="shared" ca="1" si="67"/>
        <v>#REF!</v>
      </c>
      <c r="CH77" s="34" t="e">
        <f t="shared" ca="1" si="67"/>
        <v>#REF!</v>
      </c>
      <c r="CI77" s="34" t="e">
        <f t="shared" ca="1" si="67"/>
        <v>#REF!</v>
      </c>
      <c r="CJ77" s="34" t="e">
        <f t="shared" ca="1" si="67"/>
        <v>#REF!</v>
      </c>
      <c r="CK77" s="34" t="e">
        <f t="shared" ca="1" si="67"/>
        <v>#REF!</v>
      </c>
      <c r="CL77" s="34" t="e">
        <f t="shared" ca="1" si="67"/>
        <v>#REF!</v>
      </c>
    </row>
    <row r="79" spans="2:90" x14ac:dyDescent="0.4">
      <c r="B79" s="292" t="s">
        <v>627</v>
      </c>
      <c r="C79" s="291"/>
      <c r="D79" s="291"/>
      <c r="E79" s="291"/>
      <c r="F79" s="291"/>
      <c r="G79" s="291"/>
      <c r="H79" s="291"/>
      <c r="I79" s="291"/>
      <c r="J79" s="295"/>
      <c r="K79" s="295"/>
      <c r="L79" s="295"/>
      <c r="M79" s="295"/>
      <c r="N79" s="295"/>
      <c r="O79" s="295"/>
      <c r="P79" s="298"/>
      <c r="Q79" s="252"/>
      <c r="R79" s="297"/>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96"/>
      <c r="CI79" s="296"/>
      <c r="CJ79" s="296"/>
      <c r="CK79" s="296"/>
      <c r="CL79" s="299"/>
    </row>
    <row r="80" spans="2:90" x14ac:dyDescent="0.4">
      <c r="B80" s="12" t="s">
        <v>628</v>
      </c>
    </row>
    <row r="81" spans="2:90" x14ac:dyDescent="0.4">
      <c r="B81" s="309" t="s">
        <v>612</v>
      </c>
      <c r="K81" s="53" t="e">
        <f t="shared" ref="K81:P81" ca="1" si="68">SUMIF($3:$3,K$2,81:81)</f>
        <v>#REF!</v>
      </c>
      <c r="L81" s="53" t="e">
        <f t="shared" ca="1" si="68"/>
        <v>#REF!</v>
      </c>
      <c r="M81" s="53" t="e">
        <f t="shared" ca="1" si="68"/>
        <v>#REF!</v>
      </c>
      <c r="N81" s="53" t="e">
        <f t="shared" ca="1" si="68"/>
        <v>#REF!</v>
      </c>
      <c r="O81" s="53" t="e">
        <f t="shared" ca="1" si="68"/>
        <v>#REF!</v>
      </c>
      <c r="P81" s="53" t="e">
        <f t="shared" ca="1" si="68"/>
        <v>#REF!</v>
      </c>
      <c r="R81"/>
      <c r="S81" s="53" t="e">
        <f t="shared" ref="S81:AX81" ca="1" si="69">S51</f>
        <v>#REF!</v>
      </c>
      <c r="T81" s="53" t="e">
        <f t="shared" ca="1" si="69"/>
        <v>#REF!</v>
      </c>
      <c r="U81" s="53" t="e">
        <f t="shared" ca="1" si="69"/>
        <v>#REF!</v>
      </c>
      <c r="V81" s="53" t="e">
        <f t="shared" ca="1" si="69"/>
        <v>#REF!</v>
      </c>
      <c r="W81" s="53" t="e">
        <f t="shared" ca="1" si="69"/>
        <v>#REF!</v>
      </c>
      <c r="X81" s="53" t="e">
        <f t="shared" ca="1" si="69"/>
        <v>#REF!</v>
      </c>
      <c r="Y81" s="53" t="e">
        <f t="shared" ca="1" si="69"/>
        <v>#REF!</v>
      </c>
      <c r="Z81" s="53" t="e">
        <f t="shared" ca="1" si="69"/>
        <v>#REF!</v>
      </c>
      <c r="AA81" s="53" t="e">
        <f t="shared" ca="1" si="69"/>
        <v>#REF!</v>
      </c>
      <c r="AB81" s="53" t="e">
        <f t="shared" ca="1" si="69"/>
        <v>#REF!</v>
      </c>
      <c r="AC81" s="53" t="e">
        <f t="shared" ca="1" si="69"/>
        <v>#REF!</v>
      </c>
      <c r="AD81" s="53" t="e">
        <f t="shared" ca="1" si="69"/>
        <v>#REF!</v>
      </c>
      <c r="AE81" s="53" t="e">
        <f t="shared" ca="1" si="69"/>
        <v>#REF!</v>
      </c>
      <c r="AF81" s="53" t="e">
        <f t="shared" ca="1" si="69"/>
        <v>#REF!</v>
      </c>
      <c r="AG81" s="53" t="e">
        <f t="shared" ca="1" si="69"/>
        <v>#REF!</v>
      </c>
      <c r="AH81" s="53" t="e">
        <f t="shared" ca="1" si="69"/>
        <v>#REF!</v>
      </c>
      <c r="AI81" s="53" t="e">
        <f t="shared" ca="1" si="69"/>
        <v>#REF!</v>
      </c>
      <c r="AJ81" s="53" t="e">
        <f t="shared" ca="1" si="69"/>
        <v>#REF!</v>
      </c>
      <c r="AK81" s="53" t="e">
        <f t="shared" ca="1" si="69"/>
        <v>#REF!</v>
      </c>
      <c r="AL81" s="53" t="e">
        <f t="shared" ca="1" si="69"/>
        <v>#REF!</v>
      </c>
      <c r="AM81" s="53" t="e">
        <f t="shared" ca="1" si="69"/>
        <v>#REF!</v>
      </c>
      <c r="AN81" s="53" t="e">
        <f t="shared" ca="1" si="69"/>
        <v>#REF!</v>
      </c>
      <c r="AO81" s="53" t="e">
        <f t="shared" ca="1" si="69"/>
        <v>#REF!</v>
      </c>
      <c r="AP81" s="53" t="e">
        <f t="shared" ca="1" si="69"/>
        <v>#REF!</v>
      </c>
      <c r="AQ81" s="53" t="e">
        <f t="shared" ca="1" si="69"/>
        <v>#REF!</v>
      </c>
      <c r="AR81" s="53" t="e">
        <f t="shared" ca="1" si="69"/>
        <v>#REF!</v>
      </c>
      <c r="AS81" s="53" t="e">
        <f t="shared" ca="1" si="69"/>
        <v>#REF!</v>
      </c>
      <c r="AT81" s="53" t="e">
        <f t="shared" ca="1" si="69"/>
        <v>#REF!</v>
      </c>
      <c r="AU81" s="53" t="e">
        <f t="shared" ca="1" si="69"/>
        <v>#REF!</v>
      </c>
      <c r="AV81" s="53" t="e">
        <f t="shared" ca="1" si="69"/>
        <v>#REF!</v>
      </c>
      <c r="AW81" s="53" t="e">
        <f t="shared" ca="1" si="69"/>
        <v>#REF!</v>
      </c>
      <c r="AX81" s="53" t="e">
        <f t="shared" ca="1" si="69"/>
        <v>#REF!</v>
      </c>
      <c r="AY81" s="53" t="e">
        <f t="shared" ref="AY81:CD81" ca="1" si="70">AY51</f>
        <v>#REF!</v>
      </c>
      <c r="AZ81" s="53" t="e">
        <f t="shared" ca="1" si="70"/>
        <v>#REF!</v>
      </c>
      <c r="BA81" s="53" t="e">
        <f t="shared" ca="1" si="70"/>
        <v>#REF!</v>
      </c>
      <c r="BB81" s="53" t="e">
        <f t="shared" ca="1" si="70"/>
        <v>#REF!</v>
      </c>
      <c r="BC81" s="53" t="e">
        <f t="shared" ca="1" si="70"/>
        <v>#REF!</v>
      </c>
      <c r="BD81" s="53" t="e">
        <f t="shared" ca="1" si="70"/>
        <v>#REF!</v>
      </c>
      <c r="BE81" s="53" t="e">
        <f t="shared" ca="1" si="70"/>
        <v>#REF!</v>
      </c>
      <c r="BF81" s="53" t="e">
        <f t="shared" ca="1" si="70"/>
        <v>#REF!</v>
      </c>
      <c r="BG81" s="53" t="e">
        <f t="shared" ca="1" si="70"/>
        <v>#REF!</v>
      </c>
      <c r="BH81" s="53" t="e">
        <f t="shared" ca="1" si="70"/>
        <v>#REF!</v>
      </c>
      <c r="BI81" s="53" t="e">
        <f t="shared" ca="1" si="70"/>
        <v>#REF!</v>
      </c>
      <c r="BJ81" s="53" t="e">
        <f t="shared" ca="1" si="70"/>
        <v>#REF!</v>
      </c>
      <c r="BK81" s="53" t="e">
        <f t="shared" ca="1" si="70"/>
        <v>#REF!</v>
      </c>
      <c r="BL81" s="53" t="e">
        <f t="shared" ca="1" si="70"/>
        <v>#REF!</v>
      </c>
      <c r="BM81" s="53" t="e">
        <f t="shared" ca="1" si="70"/>
        <v>#REF!</v>
      </c>
      <c r="BN81" s="53" t="e">
        <f t="shared" ca="1" si="70"/>
        <v>#REF!</v>
      </c>
      <c r="BO81" s="53" t="e">
        <f t="shared" ca="1" si="70"/>
        <v>#REF!</v>
      </c>
      <c r="BP81" s="53" t="e">
        <f t="shared" ca="1" si="70"/>
        <v>#REF!</v>
      </c>
      <c r="BQ81" s="53" t="e">
        <f t="shared" ca="1" si="70"/>
        <v>#REF!</v>
      </c>
      <c r="BR81" s="53" t="e">
        <f t="shared" ca="1" si="70"/>
        <v>#REF!</v>
      </c>
      <c r="BS81" s="53" t="e">
        <f t="shared" ca="1" si="70"/>
        <v>#REF!</v>
      </c>
      <c r="BT81" s="53" t="e">
        <f t="shared" ca="1" si="70"/>
        <v>#REF!</v>
      </c>
      <c r="BU81" s="53" t="e">
        <f t="shared" ca="1" si="70"/>
        <v>#REF!</v>
      </c>
      <c r="BV81" s="53" t="e">
        <f t="shared" ca="1" si="70"/>
        <v>#REF!</v>
      </c>
      <c r="BW81" s="53" t="e">
        <f t="shared" ca="1" si="70"/>
        <v>#REF!</v>
      </c>
      <c r="BX81" s="53" t="e">
        <f t="shared" ca="1" si="70"/>
        <v>#REF!</v>
      </c>
      <c r="BY81" s="53" t="e">
        <f t="shared" ca="1" si="70"/>
        <v>#REF!</v>
      </c>
      <c r="BZ81" s="53" t="e">
        <f t="shared" ca="1" si="70"/>
        <v>#REF!</v>
      </c>
      <c r="CA81" s="53" t="e">
        <f t="shared" ca="1" si="70"/>
        <v>#REF!</v>
      </c>
      <c r="CB81" s="53" t="e">
        <f t="shared" ca="1" si="70"/>
        <v>#REF!</v>
      </c>
      <c r="CC81" s="53" t="e">
        <f t="shared" ca="1" si="70"/>
        <v>#REF!</v>
      </c>
      <c r="CD81" s="53" t="e">
        <f t="shared" ca="1" si="70"/>
        <v>#REF!</v>
      </c>
      <c r="CE81" s="53" t="e">
        <f t="shared" ref="CE81:CL81" ca="1" si="71">CE51</f>
        <v>#REF!</v>
      </c>
      <c r="CF81" s="53" t="e">
        <f t="shared" ca="1" si="71"/>
        <v>#REF!</v>
      </c>
      <c r="CG81" s="53" t="e">
        <f t="shared" ca="1" si="71"/>
        <v>#REF!</v>
      </c>
      <c r="CH81" s="53" t="e">
        <f t="shared" ca="1" si="71"/>
        <v>#REF!</v>
      </c>
      <c r="CI81" s="53" t="e">
        <f t="shared" ca="1" si="71"/>
        <v>#REF!</v>
      </c>
      <c r="CJ81" s="53" t="e">
        <f t="shared" ca="1" si="71"/>
        <v>#REF!</v>
      </c>
      <c r="CK81" s="53" t="e">
        <f t="shared" ca="1" si="71"/>
        <v>#REF!</v>
      </c>
      <c r="CL81" s="53" t="e">
        <f t="shared" ca="1" si="71"/>
        <v>#REF!</v>
      </c>
    </row>
    <row r="82" spans="2:90" x14ac:dyDescent="0.4">
      <c r="R82"/>
    </row>
    <row r="83" spans="2:90" x14ac:dyDescent="0.4">
      <c r="B83" s="12" t="s">
        <v>629</v>
      </c>
      <c r="R83"/>
    </row>
    <row r="84" spans="2:90" x14ac:dyDescent="0.4">
      <c r="B84" s="27" t="s">
        <v>630</v>
      </c>
      <c r="C84" s="53"/>
      <c r="D84" s="53"/>
      <c r="E84" s="53"/>
      <c r="F84" s="27"/>
      <c r="G84" s="27"/>
      <c r="H84" s="27"/>
      <c r="I84" s="27" t="s">
        <v>234</v>
      </c>
      <c r="K84" s="459">
        <f t="shared" ref="K84:P84" ca="1" si="72">SUMIF($3:$3,K$2,84:84)</f>
        <v>0</v>
      </c>
      <c r="L84" s="459">
        <f t="shared" ca="1" si="72"/>
        <v>0</v>
      </c>
      <c r="M84" s="459">
        <f t="shared" ca="1" si="72"/>
        <v>0</v>
      </c>
      <c r="N84" s="459">
        <f t="shared" ca="1" si="72"/>
        <v>0</v>
      </c>
      <c r="O84" s="459">
        <f t="shared" ca="1" si="72"/>
        <v>0</v>
      </c>
      <c r="P84" s="459">
        <f t="shared" ca="1" si="72"/>
        <v>0</v>
      </c>
      <c r="Q84" s="28"/>
      <c r="R84"/>
      <c r="S84" s="460">
        <f ca="1">SUM(S83:OFFSET(S84,-1,0))</f>
        <v>0</v>
      </c>
      <c r="T84" s="460">
        <f ca="1">SUM(T83:OFFSET(T84,-1,0))</f>
        <v>0</v>
      </c>
      <c r="U84" s="460">
        <f ca="1">SUM(U83:OFFSET(U84,-1,0))</f>
        <v>0</v>
      </c>
      <c r="V84" s="460">
        <f ca="1">SUM(V83:OFFSET(V84,-1,0))</f>
        <v>0</v>
      </c>
      <c r="W84" s="460">
        <f ca="1">SUM(W83:OFFSET(W84,-1,0))</f>
        <v>0</v>
      </c>
      <c r="X84" s="460">
        <f ca="1">SUM(X83:OFFSET(X84,-1,0))</f>
        <v>0</v>
      </c>
      <c r="Y84" s="460">
        <f ca="1">SUM(Y83:OFFSET(Y84,-1,0))</f>
        <v>0</v>
      </c>
      <c r="Z84" s="460">
        <f ca="1">SUM(Z83:OFFSET(Z84,-1,0))</f>
        <v>0</v>
      </c>
      <c r="AA84" s="460">
        <f ca="1">SUM(AA83:OFFSET(AA84,-1,0))</f>
        <v>0</v>
      </c>
      <c r="AB84" s="460">
        <f ca="1">SUM(AB83:OFFSET(AB84,-1,0))</f>
        <v>0</v>
      </c>
      <c r="AC84" s="460">
        <f ca="1">SUM(AC83:OFFSET(AC84,-1,0))</f>
        <v>0</v>
      </c>
      <c r="AD84" s="460">
        <f ca="1">SUM(AD83:OFFSET(AD84,-1,0))</f>
        <v>0</v>
      </c>
      <c r="AE84" s="460">
        <f ca="1">SUM(AE83:OFFSET(AE84,-1,0))</f>
        <v>0</v>
      </c>
      <c r="AF84" s="460">
        <f ca="1">SUM(AF83:OFFSET(AF84,-1,0))</f>
        <v>0</v>
      </c>
      <c r="AG84" s="460">
        <f ca="1">SUM(AG83:OFFSET(AG84,-1,0))</f>
        <v>0</v>
      </c>
      <c r="AH84" s="460">
        <f ca="1">SUM(AH83:OFFSET(AH84,-1,0))</f>
        <v>0</v>
      </c>
      <c r="AI84" s="460">
        <f ca="1">SUM(AI83:OFFSET(AI84,-1,0))</f>
        <v>0</v>
      </c>
      <c r="AJ84" s="460">
        <f ca="1">SUM(AJ83:OFFSET(AJ84,-1,0))</f>
        <v>0</v>
      </c>
      <c r="AK84" s="460">
        <f ca="1">SUM(AK83:OFFSET(AK84,-1,0))</f>
        <v>0</v>
      </c>
      <c r="AL84" s="460">
        <f ca="1">SUM(AL83:OFFSET(AL84,-1,0))</f>
        <v>0</v>
      </c>
      <c r="AM84" s="460">
        <f ca="1">SUM(AM83:OFFSET(AM84,-1,0))</f>
        <v>0</v>
      </c>
      <c r="AN84" s="460">
        <f ca="1">SUM(AN83:OFFSET(AN84,-1,0))</f>
        <v>0</v>
      </c>
      <c r="AO84" s="460">
        <f ca="1">SUM(AO83:OFFSET(AO84,-1,0))</f>
        <v>0</v>
      </c>
      <c r="AP84" s="460">
        <f ca="1">SUM(AP83:OFFSET(AP84,-1,0))</f>
        <v>0</v>
      </c>
      <c r="AQ84" s="460">
        <f ca="1">SUM(AQ83:OFFSET(AQ84,-1,0))</f>
        <v>0</v>
      </c>
      <c r="AR84" s="460">
        <f ca="1">SUM(AR83:OFFSET(AR84,-1,0))</f>
        <v>0</v>
      </c>
      <c r="AS84" s="460">
        <f ca="1">SUM(AS83:OFFSET(AS84,-1,0))</f>
        <v>0</v>
      </c>
      <c r="AT84" s="460">
        <f ca="1">SUM(AT83:OFFSET(AT84,-1,0))</f>
        <v>0</v>
      </c>
      <c r="AU84" s="460">
        <f ca="1">SUM(AU83:OFFSET(AU84,-1,0))</f>
        <v>0</v>
      </c>
      <c r="AV84" s="460">
        <f ca="1">SUM(AV83:OFFSET(AV84,-1,0))</f>
        <v>0</v>
      </c>
      <c r="AW84" s="460">
        <f ca="1">SUM(AW83:OFFSET(AW84,-1,0))</f>
        <v>0</v>
      </c>
      <c r="AX84" s="460">
        <f ca="1">SUM(AX83:OFFSET(AX84,-1,0))</f>
        <v>0</v>
      </c>
      <c r="AY84" s="460">
        <f ca="1">SUM(AY83:OFFSET(AY84,-1,0))</f>
        <v>0</v>
      </c>
      <c r="AZ84" s="460">
        <f ca="1">SUM(AZ83:OFFSET(AZ84,-1,0))</f>
        <v>0</v>
      </c>
      <c r="BA84" s="460">
        <f ca="1">SUM(BA83:OFFSET(BA84,-1,0))</f>
        <v>0</v>
      </c>
      <c r="BB84" s="460">
        <f ca="1">SUM(BB83:OFFSET(BB84,-1,0))</f>
        <v>0</v>
      </c>
      <c r="BC84" s="460">
        <f ca="1">SUM(BC83:OFFSET(BC84,-1,0))</f>
        <v>0</v>
      </c>
      <c r="BD84" s="460">
        <f ca="1">SUM(BD83:OFFSET(BD84,-1,0))</f>
        <v>0</v>
      </c>
      <c r="BE84" s="460">
        <f ca="1">SUM(BE83:OFFSET(BE84,-1,0))</f>
        <v>0</v>
      </c>
      <c r="BF84" s="460">
        <f ca="1">SUM(BF83:OFFSET(BF84,-1,0))</f>
        <v>0</v>
      </c>
      <c r="BG84" s="460">
        <f ca="1">SUM(BG83:OFFSET(BG84,-1,0))</f>
        <v>0</v>
      </c>
      <c r="BH84" s="460">
        <f ca="1">SUM(BH83:OFFSET(BH84,-1,0))</f>
        <v>0</v>
      </c>
      <c r="BI84" s="460">
        <f ca="1">SUM(BI83:OFFSET(BI84,-1,0))</f>
        <v>0</v>
      </c>
      <c r="BJ84" s="460">
        <f ca="1">SUM(BJ83:OFFSET(BJ84,-1,0))</f>
        <v>0</v>
      </c>
      <c r="BK84" s="460">
        <f ca="1">SUM(BK83:OFFSET(BK84,-1,0))</f>
        <v>0</v>
      </c>
      <c r="BL84" s="460">
        <f ca="1">SUM(BL83:OFFSET(BL84,-1,0))</f>
        <v>0</v>
      </c>
      <c r="BM84" s="460">
        <f ca="1">SUM(BM83:OFFSET(BM84,-1,0))</f>
        <v>0</v>
      </c>
      <c r="BN84" s="460">
        <f ca="1">SUM(BN83:OFFSET(BN84,-1,0))</f>
        <v>0</v>
      </c>
      <c r="BO84" s="460">
        <f ca="1">SUM(BO83:OFFSET(BO84,-1,0))</f>
        <v>0</v>
      </c>
      <c r="BP84" s="460">
        <f ca="1">SUM(BP83:OFFSET(BP84,-1,0))</f>
        <v>0</v>
      </c>
      <c r="BQ84" s="460">
        <f ca="1">SUM(BQ83:OFFSET(BQ84,-1,0))</f>
        <v>0</v>
      </c>
      <c r="BR84" s="460">
        <f ca="1">SUM(BR83:OFFSET(BR84,-1,0))</f>
        <v>0</v>
      </c>
      <c r="BS84" s="460">
        <f ca="1">SUM(BS83:OFFSET(BS84,-1,0))</f>
        <v>0</v>
      </c>
      <c r="BT84" s="460">
        <f ca="1">SUM(BT83:OFFSET(BT84,-1,0))</f>
        <v>0</v>
      </c>
      <c r="BU84" s="460">
        <f ca="1">SUM(BU83:OFFSET(BU84,-1,0))</f>
        <v>0</v>
      </c>
      <c r="BV84" s="460">
        <f ca="1">SUM(BV83:OFFSET(BV84,-1,0))</f>
        <v>0</v>
      </c>
      <c r="BW84" s="460">
        <f ca="1">SUM(BW83:OFFSET(BW84,-1,0))</f>
        <v>0</v>
      </c>
      <c r="BX84" s="460">
        <f ca="1">SUM(BX83:OFFSET(BX84,-1,0))</f>
        <v>0</v>
      </c>
      <c r="BY84" s="460">
        <f ca="1">SUM(BY83:OFFSET(BY84,-1,0))</f>
        <v>0</v>
      </c>
      <c r="BZ84" s="460">
        <f ca="1">SUM(BZ83:OFFSET(BZ84,-1,0))</f>
        <v>0</v>
      </c>
      <c r="CA84" s="460">
        <f ca="1">SUM(CA83:OFFSET(CA84,-1,0))</f>
        <v>0</v>
      </c>
      <c r="CB84" s="460">
        <f ca="1">SUM(CB83:OFFSET(CB84,-1,0))</f>
        <v>0</v>
      </c>
      <c r="CC84" s="460">
        <f ca="1">SUM(CC83:OFFSET(CC84,-1,0))</f>
        <v>0</v>
      </c>
      <c r="CD84" s="460">
        <f ca="1">SUM(CD83:OFFSET(CD84,-1,0))</f>
        <v>0</v>
      </c>
      <c r="CE84" s="460">
        <f ca="1">SUM(CE83:OFFSET(CE84,-1,0))</f>
        <v>0</v>
      </c>
      <c r="CF84" s="460">
        <f ca="1">SUM(CF83:OFFSET(CF84,-1,0))</f>
        <v>0</v>
      </c>
      <c r="CG84" s="460">
        <f ca="1">SUM(CG83:OFFSET(CG84,-1,0))</f>
        <v>0</v>
      </c>
      <c r="CH84" s="460">
        <f ca="1">SUM(CH83:OFFSET(CH84,-1,0))</f>
        <v>0</v>
      </c>
      <c r="CI84" s="460">
        <f ca="1">SUM(CI83:OFFSET(CI84,-1,0))</f>
        <v>0</v>
      </c>
      <c r="CJ84" s="460">
        <f ca="1">SUM(CJ83:OFFSET(CJ84,-1,0))</f>
        <v>0</v>
      </c>
      <c r="CK84" s="460">
        <f ca="1">SUM(CK83:OFFSET(CK84,-1,0))</f>
        <v>0</v>
      </c>
      <c r="CL84" s="460">
        <f ca="1">SUM(CL83:OFFSET(CL84,-1,0))</f>
        <v>0</v>
      </c>
    </row>
    <row r="85" spans="2:90" x14ac:dyDescent="0.4">
      <c r="B85" s="309" t="str">
        <f>+SUBSTITUTE(B44,":","")</f>
        <v>Depreciation and amortization</v>
      </c>
      <c r="I85" t="s">
        <v>577</v>
      </c>
      <c r="K85" s="53">
        <f t="shared" ref="K85:P85" ca="1" si="73">-K45</f>
        <v>0</v>
      </c>
      <c r="L85" s="53">
        <f t="shared" ca="1" si="73"/>
        <v>0</v>
      </c>
      <c r="M85" s="53">
        <f t="shared" ca="1" si="73"/>
        <v>0</v>
      </c>
      <c r="N85" s="53">
        <f t="shared" ca="1" si="73"/>
        <v>0</v>
      </c>
      <c r="O85" s="53">
        <f t="shared" ca="1" si="73"/>
        <v>0</v>
      </c>
      <c r="P85" s="53">
        <f t="shared" ca="1" si="73"/>
        <v>0</v>
      </c>
      <c r="R85"/>
      <c r="S85" s="232">
        <f t="shared" ref="S85:AX85" ca="1" si="74">-S45</f>
        <v>0</v>
      </c>
      <c r="T85" s="232">
        <f t="shared" ca="1" si="74"/>
        <v>0</v>
      </c>
      <c r="U85" s="232">
        <f t="shared" ca="1" si="74"/>
        <v>0</v>
      </c>
      <c r="V85" s="232">
        <f t="shared" ca="1" si="74"/>
        <v>0</v>
      </c>
      <c r="W85" s="232">
        <f t="shared" ca="1" si="74"/>
        <v>0</v>
      </c>
      <c r="X85" s="232">
        <f t="shared" ca="1" si="74"/>
        <v>0</v>
      </c>
      <c r="Y85" s="232">
        <f t="shared" ca="1" si="74"/>
        <v>0</v>
      </c>
      <c r="Z85" s="232">
        <f t="shared" ca="1" si="74"/>
        <v>0</v>
      </c>
      <c r="AA85" s="232">
        <f t="shared" ca="1" si="74"/>
        <v>0</v>
      </c>
      <c r="AB85" s="232">
        <f t="shared" ca="1" si="74"/>
        <v>0</v>
      </c>
      <c r="AC85" s="232">
        <f t="shared" ca="1" si="74"/>
        <v>0</v>
      </c>
      <c r="AD85" s="232">
        <f t="shared" ca="1" si="74"/>
        <v>0</v>
      </c>
      <c r="AE85" s="232">
        <f t="shared" ca="1" si="74"/>
        <v>0</v>
      </c>
      <c r="AF85" s="232">
        <f t="shared" ca="1" si="74"/>
        <v>0</v>
      </c>
      <c r="AG85" s="232">
        <f t="shared" ca="1" si="74"/>
        <v>0</v>
      </c>
      <c r="AH85" s="232">
        <f t="shared" ca="1" si="74"/>
        <v>0</v>
      </c>
      <c r="AI85" s="232">
        <f t="shared" ca="1" si="74"/>
        <v>0</v>
      </c>
      <c r="AJ85" s="232">
        <f t="shared" ca="1" si="74"/>
        <v>0</v>
      </c>
      <c r="AK85" s="232">
        <f t="shared" ca="1" si="74"/>
        <v>0</v>
      </c>
      <c r="AL85" s="232">
        <f t="shared" ca="1" si="74"/>
        <v>0</v>
      </c>
      <c r="AM85" s="232">
        <f t="shared" ca="1" si="74"/>
        <v>0</v>
      </c>
      <c r="AN85" s="232">
        <f t="shared" ca="1" si="74"/>
        <v>0</v>
      </c>
      <c r="AO85" s="232">
        <f t="shared" ca="1" si="74"/>
        <v>0</v>
      </c>
      <c r="AP85" s="232">
        <f t="shared" ca="1" si="74"/>
        <v>0</v>
      </c>
      <c r="AQ85" s="232">
        <f t="shared" ca="1" si="74"/>
        <v>0</v>
      </c>
      <c r="AR85" s="232">
        <f t="shared" ca="1" si="74"/>
        <v>0</v>
      </c>
      <c r="AS85" s="232">
        <f t="shared" ca="1" si="74"/>
        <v>0</v>
      </c>
      <c r="AT85" s="232">
        <f t="shared" ca="1" si="74"/>
        <v>0</v>
      </c>
      <c r="AU85" s="232">
        <f t="shared" ca="1" si="74"/>
        <v>0</v>
      </c>
      <c r="AV85" s="232">
        <f t="shared" ca="1" si="74"/>
        <v>0</v>
      </c>
      <c r="AW85" s="232">
        <f t="shared" ca="1" si="74"/>
        <v>0</v>
      </c>
      <c r="AX85" s="232">
        <f t="shared" ca="1" si="74"/>
        <v>0</v>
      </c>
      <c r="AY85" s="232">
        <f t="shared" ref="AY85:CD85" ca="1" si="75">-AY45</f>
        <v>0</v>
      </c>
      <c r="AZ85" s="232">
        <f t="shared" ca="1" si="75"/>
        <v>0</v>
      </c>
      <c r="BA85" s="232">
        <f t="shared" ca="1" si="75"/>
        <v>0</v>
      </c>
      <c r="BB85" s="232">
        <f t="shared" ca="1" si="75"/>
        <v>0</v>
      </c>
      <c r="BC85" s="232">
        <f t="shared" ca="1" si="75"/>
        <v>0</v>
      </c>
      <c r="BD85" s="232">
        <f t="shared" ca="1" si="75"/>
        <v>0</v>
      </c>
      <c r="BE85" s="232">
        <f t="shared" ca="1" si="75"/>
        <v>0</v>
      </c>
      <c r="BF85" s="232">
        <f t="shared" ca="1" si="75"/>
        <v>0</v>
      </c>
      <c r="BG85" s="232">
        <f t="shared" ca="1" si="75"/>
        <v>0</v>
      </c>
      <c r="BH85" s="232">
        <f t="shared" ca="1" si="75"/>
        <v>0</v>
      </c>
      <c r="BI85" s="232">
        <f t="shared" ca="1" si="75"/>
        <v>0</v>
      </c>
      <c r="BJ85" s="232">
        <f t="shared" ca="1" si="75"/>
        <v>0</v>
      </c>
      <c r="BK85" s="232">
        <f t="shared" ca="1" si="75"/>
        <v>0</v>
      </c>
      <c r="BL85" s="232">
        <f t="shared" ca="1" si="75"/>
        <v>0</v>
      </c>
      <c r="BM85" s="232">
        <f t="shared" ca="1" si="75"/>
        <v>0</v>
      </c>
      <c r="BN85" s="232">
        <f t="shared" ca="1" si="75"/>
        <v>0</v>
      </c>
      <c r="BO85" s="232">
        <f t="shared" ca="1" si="75"/>
        <v>0</v>
      </c>
      <c r="BP85" s="232">
        <f t="shared" ca="1" si="75"/>
        <v>0</v>
      </c>
      <c r="BQ85" s="232">
        <f t="shared" ca="1" si="75"/>
        <v>0</v>
      </c>
      <c r="BR85" s="232">
        <f t="shared" ca="1" si="75"/>
        <v>0</v>
      </c>
      <c r="BS85" s="232">
        <f t="shared" ca="1" si="75"/>
        <v>0</v>
      </c>
      <c r="BT85" s="232">
        <f t="shared" ca="1" si="75"/>
        <v>0</v>
      </c>
      <c r="BU85" s="232">
        <f t="shared" ca="1" si="75"/>
        <v>0</v>
      </c>
      <c r="BV85" s="232">
        <f t="shared" ca="1" si="75"/>
        <v>0</v>
      </c>
      <c r="BW85" s="232">
        <f t="shared" ca="1" si="75"/>
        <v>0</v>
      </c>
      <c r="BX85" s="232">
        <f t="shared" ca="1" si="75"/>
        <v>0</v>
      </c>
      <c r="BY85" s="232">
        <f t="shared" ca="1" si="75"/>
        <v>0</v>
      </c>
      <c r="BZ85" s="232">
        <f t="shared" ca="1" si="75"/>
        <v>0</v>
      </c>
      <c r="CA85" s="232">
        <f t="shared" ca="1" si="75"/>
        <v>0</v>
      </c>
      <c r="CB85" s="232">
        <f t="shared" ca="1" si="75"/>
        <v>0</v>
      </c>
      <c r="CC85" s="232">
        <f t="shared" ca="1" si="75"/>
        <v>0</v>
      </c>
      <c r="CD85" s="232">
        <f t="shared" ca="1" si="75"/>
        <v>0</v>
      </c>
      <c r="CE85" s="232">
        <f t="shared" ref="CE85:CL85" ca="1" si="76">-CE45</f>
        <v>0</v>
      </c>
      <c r="CF85" s="232">
        <f t="shared" ca="1" si="76"/>
        <v>0</v>
      </c>
      <c r="CG85" s="232">
        <f t="shared" ca="1" si="76"/>
        <v>0</v>
      </c>
      <c r="CH85" s="232">
        <f t="shared" ca="1" si="76"/>
        <v>0</v>
      </c>
      <c r="CI85" s="232">
        <f t="shared" ca="1" si="76"/>
        <v>0</v>
      </c>
      <c r="CJ85" s="232">
        <f t="shared" ca="1" si="76"/>
        <v>0</v>
      </c>
      <c r="CK85" s="232">
        <f t="shared" ca="1" si="76"/>
        <v>0</v>
      </c>
      <c r="CL85" s="232">
        <f t="shared" ca="1" si="76"/>
        <v>0</v>
      </c>
    </row>
    <row r="86" spans="2:90" x14ac:dyDescent="0.4">
      <c r="B86" s="27" t="s">
        <v>631</v>
      </c>
      <c r="I86" t="s">
        <v>577</v>
      </c>
      <c r="K86" s="63" t="e">
        <f t="shared" ref="K86:P86" ca="1" si="77">SUMIF($3:$3,K$2,86:86)</f>
        <v>#REF!</v>
      </c>
      <c r="L86" s="63" t="e">
        <f t="shared" ca="1" si="77"/>
        <v>#REF!</v>
      </c>
      <c r="M86" s="63" t="e">
        <f t="shared" ca="1" si="77"/>
        <v>#REF!</v>
      </c>
      <c r="N86" s="63" t="e">
        <f t="shared" ca="1" si="77"/>
        <v>#REF!</v>
      </c>
      <c r="O86" s="63" t="e">
        <f t="shared" ca="1" si="77"/>
        <v>#REF!</v>
      </c>
      <c r="P86" s="63" t="e">
        <f t="shared" ca="1" si="77"/>
        <v>#REF!</v>
      </c>
      <c r="R86"/>
      <c r="S86" s="257" t="e">
        <f ca="1">SUM(S84:OFFSET(S86,-1,0))+S81</f>
        <v>#REF!</v>
      </c>
      <c r="T86" s="257" t="e">
        <f ca="1">SUM(T84:OFFSET(T86,-1,0))+T81</f>
        <v>#REF!</v>
      </c>
      <c r="U86" s="257" t="e">
        <f ca="1">SUM(U84:OFFSET(U86,-1,0))+U81</f>
        <v>#REF!</v>
      </c>
      <c r="V86" s="257" t="e">
        <f ca="1">SUM(V84:OFFSET(V86,-1,0))+V81</f>
        <v>#REF!</v>
      </c>
      <c r="W86" s="257" t="e">
        <f ca="1">SUM(W84:OFFSET(W86,-1,0))+W81</f>
        <v>#REF!</v>
      </c>
      <c r="X86" s="257" t="e">
        <f ca="1">SUM(X84:OFFSET(X86,-1,0))+X81</f>
        <v>#REF!</v>
      </c>
      <c r="Y86" s="257" t="e">
        <f ca="1">SUM(Y84:OFFSET(Y86,-1,0))+Y81</f>
        <v>#REF!</v>
      </c>
      <c r="Z86" s="257" t="e">
        <f ca="1">SUM(Z84:OFFSET(Z86,-1,0))+Z81</f>
        <v>#REF!</v>
      </c>
      <c r="AA86" s="257" t="e">
        <f ca="1">SUM(AA84:OFFSET(AA86,-1,0))+AA81</f>
        <v>#REF!</v>
      </c>
      <c r="AB86" s="257" t="e">
        <f ca="1">SUM(AB84:OFFSET(AB86,-1,0))+AB81</f>
        <v>#REF!</v>
      </c>
      <c r="AC86" s="257" t="e">
        <f ca="1">SUM(AC84:OFFSET(AC86,-1,0))+AC81</f>
        <v>#REF!</v>
      </c>
      <c r="AD86" s="257" t="e">
        <f ca="1">SUM(AD84:OFFSET(AD86,-1,0))+AD81</f>
        <v>#REF!</v>
      </c>
      <c r="AE86" s="257" t="e">
        <f ca="1">SUM(AE84:OFFSET(AE86,-1,0))+AE81</f>
        <v>#REF!</v>
      </c>
      <c r="AF86" s="257" t="e">
        <f ca="1">SUM(AF84:OFFSET(AF86,-1,0))+AF81</f>
        <v>#REF!</v>
      </c>
      <c r="AG86" s="257" t="e">
        <f ca="1">SUM(AG84:OFFSET(AG86,-1,0))+AG81</f>
        <v>#REF!</v>
      </c>
      <c r="AH86" s="257" t="e">
        <f ca="1">SUM(AH84:OFFSET(AH86,-1,0))+AH81</f>
        <v>#REF!</v>
      </c>
      <c r="AI86" s="257" t="e">
        <f ca="1">SUM(AI84:OFFSET(AI86,-1,0))+AI81</f>
        <v>#REF!</v>
      </c>
      <c r="AJ86" s="257" t="e">
        <f ca="1">SUM(AJ84:OFFSET(AJ86,-1,0))+AJ81</f>
        <v>#REF!</v>
      </c>
      <c r="AK86" s="257" t="e">
        <f ca="1">SUM(AK84:OFFSET(AK86,-1,0))+AK81</f>
        <v>#REF!</v>
      </c>
      <c r="AL86" s="257" t="e">
        <f ca="1">SUM(AL84:OFFSET(AL86,-1,0))+AL81</f>
        <v>#REF!</v>
      </c>
      <c r="AM86" s="257" t="e">
        <f ca="1">SUM(AM84:OFFSET(AM86,-1,0))+AM81</f>
        <v>#REF!</v>
      </c>
      <c r="AN86" s="257" t="e">
        <f ca="1">SUM(AN84:OFFSET(AN86,-1,0))+AN81</f>
        <v>#REF!</v>
      </c>
      <c r="AO86" s="257" t="e">
        <f ca="1">SUM(AO84:OFFSET(AO86,-1,0))+AO81</f>
        <v>#REF!</v>
      </c>
      <c r="AP86" s="257" t="e">
        <f ca="1">SUM(AP84:OFFSET(AP86,-1,0))+AP81</f>
        <v>#REF!</v>
      </c>
      <c r="AQ86" s="257" t="e">
        <f ca="1">SUM(AQ84:OFFSET(AQ86,-1,0))+AQ81</f>
        <v>#REF!</v>
      </c>
      <c r="AR86" s="257" t="e">
        <f ca="1">SUM(AR84:OFFSET(AR86,-1,0))+AR81</f>
        <v>#REF!</v>
      </c>
      <c r="AS86" s="257" t="e">
        <f ca="1">SUM(AS84:OFFSET(AS86,-1,0))+AS81</f>
        <v>#REF!</v>
      </c>
      <c r="AT86" s="257" t="e">
        <f ca="1">SUM(AT84:OFFSET(AT86,-1,0))+AT81</f>
        <v>#REF!</v>
      </c>
      <c r="AU86" s="257" t="e">
        <f ca="1">SUM(AU84:OFFSET(AU86,-1,0))+AU81</f>
        <v>#REF!</v>
      </c>
      <c r="AV86" s="257" t="e">
        <f ca="1">SUM(AV84:OFFSET(AV86,-1,0))+AV81</f>
        <v>#REF!</v>
      </c>
      <c r="AW86" s="257" t="e">
        <f ca="1">SUM(AW84:OFFSET(AW86,-1,0))+AW81</f>
        <v>#REF!</v>
      </c>
      <c r="AX86" s="257" t="e">
        <f ca="1">SUM(AX84:OFFSET(AX86,-1,0))+AX81</f>
        <v>#REF!</v>
      </c>
      <c r="AY86" s="257" t="e">
        <f ca="1">SUM(AY84:OFFSET(AY86,-1,0))+AY81</f>
        <v>#REF!</v>
      </c>
      <c r="AZ86" s="257" t="e">
        <f ca="1">SUM(AZ84:OFFSET(AZ86,-1,0))+AZ81</f>
        <v>#REF!</v>
      </c>
      <c r="BA86" s="257" t="e">
        <f ca="1">SUM(BA84:OFFSET(BA86,-1,0))+BA81</f>
        <v>#REF!</v>
      </c>
      <c r="BB86" s="257" t="e">
        <f ca="1">SUM(BB84:OFFSET(BB86,-1,0))+BB81</f>
        <v>#REF!</v>
      </c>
      <c r="BC86" s="257" t="e">
        <f ca="1">SUM(BC84:OFFSET(BC86,-1,0))+BC81</f>
        <v>#REF!</v>
      </c>
      <c r="BD86" s="257" t="e">
        <f ca="1">SUM(BD84:OFFSET(BD86,-1,0))+BD81</f>
        <v>#REF!</v>
      </c>
      <c r="BE86" s="257" t="e">
        <f ca="1">SUM(BE84:OFFSET(BE86,-1,0))+BE81</f>
        <v>#REF!</v>
      </c>
      <c r="BF86" s="257" t="e">
        <f ca="1">SUM(BF84:OFFSET(BF86,-1,0))+BF81</f>
        <v>#REF!</v>
      </c>
      <c r="BG86" s="257" t="e">
        <f ca="1">SUM(BG84:OFFSET(BG86,-1,0))+BG81</f>
        <v>#REF!</v>
      </c>
      <c r="BH86" s="257" t="e">
        <f ca="1">SUM(BH84:OFFSET(BH86,-1,0))+BH81</f>
        <v>#REF!</v>
      </c>
      <c r="BI86" s="257" t="e">
        <f ca="1">SUM(BI84:OFFSET(BI86,-1,0))+BI81</f>
        <v>#REF!</v>
      </c>
      <c r="BJ86" s="257" t="e">
        <f ca="1">SUM(BJ84:OFFSET(BJ86,-1,0))+BJ81</f>
        <v>#REF!</v>
      </c>
      <c r="BK86" s="257" t="e">
        <f ca="1">SUM(BK84:OFFSET(BK86,-1,0))+BK81</f>
        <v>#REF!</v>
      </c>
      <c r="BL86" s="257" t="e">
        <f ca="1">SUM(BL84:OFFSET(BL86,-1,0))+BL81</f>
        <v>#REF!</v>
      </c>
      <c r="BM86" s="257" t="e">
        <f ca="1">SUM(BM84:OFFSET(BM86,-1,0))+BM81</f>
        <v>#REF!</v>
      </c>
      <c r="BN86" s="257" t="e">
        <f ca="1">SUM(BN84:OFFSET(BN86,-1,0))+BN81</f>
        <v>#REF!</v>
      </c>
      <c r="BO86" s="257" t="e">
        <f ca="1">SUM(BO84:OFFSET(BO86,-1,0))+BO81</f>
        <v>#REF!</v>
      </c>
      <c r="BP86" s="257" t="e">
        <f ca="1">SUM(BP84:OFFSET(BP86,-1,0))+BP81</f>
        <v>#REF!</v>
      </c>
      <c r="BQ86" s="257" t="e">
        <f ca="1">SUM(BQ84:OFFSET(BQ86,-1,0))+BQ81</f>
        <v>#REF!</v>
      </c>
      <c r="BR86" s="257" t="e">
        <f ca="1">SUM(BR84:OFFSET(BR86,-1,0))+BR81</f>
        <v>#REF!</v>
      </c>
      <c r="BS86" s="257" t="e">
        <f ca="1">SUM(BS84:OFFSET(BS86,-1,0))+BS81</f>
        <v>#REF!</v>
      </c>
      <c r="BT86" s="257" t="e">
        <f ca="1">SUM(BT84:OFFSET(BT86,-1,0))+BT81</f>
        <v>#REF!</v>
      </c>
      <c r="BU86" s="257" t="e">
        <f ca="1">SUM(BU84:OFFSET(BU86,-1,0))+BU81</f>
        <v>#REF!</v>
      </c>
      <c r="BV86" s="257" t="e">
        <f ca="1">SUM(BV84:OFFSET(BV86,-1,0))+BV81</f>
        <v>#REF!</v>
      </c>
      <c r="BW86" s="257" t="e">
        <f ca="1">SUM(BW84:OFFSET(BW86,-1,0))+BW81</f>
        <v>#REF!</v>
      </c>
      <c r="BX86" s="257" t="e">
        <f ca="1">SUM(BX84:OFFSET(BX86,-1,0))+BX81</f>
        <v>#REF!</v>
      </c>
      <c r="BY86" s="257" t="e">
        <f ca="1">SUM(BY84:OFFSET(BY86,-1,0))+BY81</f>
        <v>#REF!</v>
      </c>
      <c r="BZ86" s="257" t="e">
        <f ca="1">SUM(BZ84:OFFSET(BZ86,-1,0))+BZ81</f>
        <v>#REF!</v>
      </c>
      <c r="CA86" s="257" t="e">
        <f ca="1">SUM(CA84:OFFSET(CA86,-1,0))+CA81</f>
        <v>#REF!</v>
      </c>
      <c r="CB86" s="257" t="e">
        <f ca="1">SUM(CB84:OFFSET(CB86,-1,0))+CB81</f>
        <v>#REF!</v>
      </c>
      <c r="CC86" s="257" t="e">
        <f ca="1">SUM(CC84:OFFSET(CC86,-1,0))+CC81</f>
        <v>#REF!</v>
      </c>
      <c r="CD86" s="257" t="e">
        <f ca="1">SUM(CD84:OFFSET(CD86,-1,0))+CD81</f>
        <v>#REF!</v>
      </c>
      <c r="CE86" s="257" t="e">
        <f ca="1">SUM(CE84:OFFSET(CE86,-1,0))+CE81</f>
        <v>#REF!</v>
      </c>
      <c r="CF86" s="257" t="e">
        <f ca="1">SUM(CF84:OFFSET(CF86,-1,0))+CF81</f>
        <v>#REF!</v>
      </c>
      <c r="CG86" s="257" t="e">
        <f ca="1">SUM(CG84:OFFSET(CG86,-1,0))+CG81</f>
        <v>#REF!</v>
      </c>
      <c r="CH86" s="257" t="e">
        <f ca="1">SUM(CH84:OFFSET(CH86,-1,0))+CH81</f>
        <v>#REF!</v>
      </c>
      <c r="CI86" s="257" t="e">
        <f ca="1">SUM(CI84:OFFSET(CI86,-1,0))+CI81</f>
        <v>#REF!</v>
      </c>
      <c r="CJ86" s="257" t="e">
        <f ca="1">SUM(CJ84:OFFSET(CJ86,-1,0))+CJ81</f>
        <v>#REF!</v>
      </c>
      <c r="CK86" s="257" t="e">
        <f ca="1">SUM(CK84:OFFSET(CK86,-1,0))+CK81</f>
        <v>#REF!</v>
      </c>
      <c r="CL86" s="257" t="e">
        <f ca="1">SUM(CL84:OFFSET(CL86,-1,0))+CL81</f>
        <v>#REF!</v>
      </c>
    </row>
    <row r="87" spans="2:90" x14ac:dyDescent="0.4">
      <c r="R87"/>
    </row>
    <row r="88" spans="2:90" x14ac:dyDescent="0.4">
      <c r="B88" s="12" t="s">
        <v>632</v>
      </c>
      <c r="R88"/>
    </row>
    <row r="89" spans="2:90" x14ac:dyDescent="0.4">
      <c r="B89" s="27" t="s">
        <v>633</v>
      </c>
      <c r="I89" t="s">
        <v>235</v>
      </c>
      <c r="K89" s="63">
        <f t="shared" ref="K89:P89" ca="1" si="78">SUMIF($3:$3,K$2,89:89)</f>
        <v>0</v>
      </c>
      <c r="L89" s="63">
        <f t="shared" ca="1" si="78"/>
        <v>0</v>
      </c>
      <c r="M89" s="63">
        <f t="shared" ca="1" si="78"/>
        <v>0</v>
      </c>
      <c r="N89" s="63">
        <f t="shared" ca="1" si="78"/>
        <v>0</v>
      </c>
      <c r="O89" s="63">
        <f t="shared" ca="1" si="78"/>
        <v>0</v>
      </c>
      <c r="P89" s="63">
        <f t="shared" ca="1" si="78"/>
        <v>0</v>
      </c>
      <c r="Q89" s="28"/>
      <c r="R89"/>
      <c r="S89" s="257">
        <f ca="1">SUM(S88:OFFSET(S89,-1,0))</f>
        <v>0</v>
      </c>
      <c r="T89" s="257">
        <f ca="1">SUM(T88:OFFSET(T89,-1,0))</f>
        <v>0</v>
      </c>
      <c r="U89" s="257">
        <f ca="1">SUM(U88:OFFSET(U89,-1,0))</f>
        <v>0</v>
      </c>
      <c r="V89" s="257">
        <f ca="1">SUM(V88:OFFSET(V89,-1,0))</f>
        <v>0</v>
      </c>
      <c r="W89" s="257">
        <f ca="1">SUM(W88:OFFSET(W89,-1,0))</f>
        <v>0</v>
      </c>
      <c r="X89" s="257">
        <f ca="1">SUM(X88:OFFSET(X89,-1,0))</f>
        <v>0</v>
      </c>
      <c r="Y89" s="257">
        <f ca="1">SUM(Y88:OFFSET(Y89,-1,0))</f>
        <v>0</v>
      </c>
      <c r="Z89" s="257">
        <f ca="1">SUM(Z88:OFFSET(Z89,-1,0))</f>
        <v>0</v>
      </c>
      <c r="AA89" s="257">
        <f ca="1">SUM(AA88:OFFSET(AA89,-1,0))</f>
        <v>0</v>
      </c>
      <c r="AB89" s="257">
        <f ca="1">SUM(AB88:OFFSET(AB89,-1,0))</f>
        <v>0</v>
      </c>
      <c r="AC89" s="257">
        <f ca="1">SUM(AC88:OFFSET(AC89,-1,0))</f>
        <v>0</v>
      </c>
      <c r="AD89" s="257">
        <f ca="1">SUM(AD88:OFFSET(AD89,-1,0))</f>
        <v>0</v>
      </c>
      <c r="AE89" s="257">
        <f ca="1">SUM(AE88:OFFSET(AE89,-1,0))</f>
        <v>0</v>
      </c>
      <c r="AF89" s="257">
        <f ca="1">SUM(AF88:OFFSET(AF89,-1,0))</f>
        <v>0</v>
      </c>
      <c r="AG89" s="257">
        <f ca="1">SUM(AG88:OFFSET(AG89,-1,0))</f>
        <v>0</v>
      </c>
      <c r="AH89" s="257">
        <f ca="1">SUM(AH88:OFFSET(AH89,-1,0))</f>
        <v>0</v>
      </c>
      <c r="AI89" s="257">
        <f ca="1">SUM(AI88:OFFSET(AI89,-1,0))</f>
        <v>0</v>
      </c>
      <c r="AJ89" s="257">
        <f ca="1">SUM(AJ88:OFFSET(AJ89,-1,0))</f>
        <v>0</v>
      </c>
      <c r="AK89" s="257">
        <f ca="1">SUM(AK88:OFFSET(AK89,-1,0))</f>
        <v>0</v>
      </c>
      <c r="AL89" s="257">
        <f ca="1">SUM(AL88:OFFSET(AL89,-1,0))</f>
        <v>0</v>
      </c>
      <c r="AM89" s="257">
        <f ca="1">SUM(AM88:OFFSET(AM89,-1,0))</f>
        <v>0</v>
      </c>
      <c r="AN89" s="257">
        <f ca="1">SUM(AN88:OFFSET(AN89,-1,0))</f>
        <v>0</v>
      </c>
      <c r="AO89" s="257">
        <f ca="1">SUM(AO88:OFFSET(AO89,-1,0))</f>
        <v>0</v>
      </c>
      <c r="AP89" s="257">
        <f ca="1">SUM(AP88:OFFSET(AP89,-1,0))</f>
        <v>0</v>
      </c>
      <c r="AQ89" s="257">
        <f ca="1">SUM(AQ88:OFFSET(AQ89,-1,0))</f>
        <v>0</v>
      </c>
      <c r="AR89" s="257">
        <f ca="1">SUM(AR88:OFFSET(AR89,-1,0))</f>
        <v>0</v>
      </c>
      <c r="AS89" s="257">
        <f ca="1">SUM(AS88:OFFSET(AS89,-1,0))</f>
        <v>0</v>
      </c>
      <c r="AT89" s="257">
        <f ca="1">SUM(AT88:OFFSET(AT89,-1,0))</f>
        <v>0</v>
      </c>
      <c r="AU89" s="257">
        <f ca="1">SUM(AU88:OFFSET(AU89,-1,0))</f>
        <v>0</v>
      </c>
      <c r="AV89" s="257">
        <f ca="1">SUM(AV88:OFFSET(AV89,-1,0))</f>
        <v>0</v>
      </c>
      <c r="AW89" s="257">
        <f ca="1">SUM(AW88:OFFSET(AW89,-1,0))</f>
        <v>0</v>
      </c>
      <c r="AX89" s="257">
        <f ca="1">SUM(AX88:OFFSET(AX89,-1,0))</f>
        <v>0</v>
      </c>
      <c r="AY89" s="257">
        <f ca="1">SUM(AY88:OFFSET(AY89,-1,0))</f>
        <v>0</v>
      </c>
      <c r="AZ89" s="257">
        <f ca="1">SUM(AZ88:OFFSET(AZ89,-1,0))</f>
        <v>0</v>
      </c>
      <c r="BA89" s="257">
        <f ca="1">SUM(BA88:OFFSET(BA89,-1,0))</f>
        <v>0</v>
      </c>
      <c r="BB89" s="257">
        <f ca="1">SUM(BB88:OFFSET(BB89,-1,0))</f>
        <v>0</v>
      </c>
      <c r="BC89" s="257">
        <f ca="1">SUM(BC88:OFFSET(BC89,-1,0))</f>
        <v>0</v>
      </c>
      <c r="BD89" s="257">
        <f ca="1">SUM(BD88:OFFSET(BD89,-1,0))</f>
        <v>0</v>
      </c>
      <c r="BE89" s="257">
        <f ca="1">SUM(BE88:OFFSET(BE89,-1,0))</f>
        <v>0</v>
      </c>
      <c r="BF89" s="257">
        <f ca="1">SUM(BF88:OFFSET(BF89,-1,0))</f>
        <v>0</v>
      </c>
      <c r="BG89" s="257">
        <f ca="1">SUM(BG88:OFFSET(BG89,-1,0))</f>
        <v>0</v>
      </c>
      <c r="BH89" s="257">
        <f ca="1">SUM(BH88:OFFSET(BH89,-1,0))</f>
        <v>0</v>
      </c>
      <c r="BI89" s="257">
        <f ca="1">SUM(BI88:OFFSET(BI89,-1,0))</f>
        <v>0</v>
      </c>
      <c r="BJ89" s="257">
        <f ca="1">SUM(BJ88:OFFSET(BJ89,-1,0))</f>
        <v>0</v>
      </c>
      <c r="BK89" s="257">
        <f ca="1">SUM(BK88:OFFSET(BK89,-1,0))</f>
        <v>0</v>
      </c>
      <c r="BL89" s="257">
        <f ca="1">SUM(BL88:OFFSET(BL89,-1,0))</f>
        <v>0</v>
      </c>
      <c r="BM89" s="257">
        <f ca="1">SUM(BM88:OFFSET(BM89,-1,0))</f>
        <v>0</v>
      </c>
      <c r="BN89" s="257">
        <f ca="1">SUM(BN88:OFFSET(BN89,-1,0))</f>
        <v>0</v>
      </c>
      <c r="BO89" s="257">
        <f ca="1">SUM(BO88:OFFSET(BO89,-1,0))</f>
        <v>0</v>
      </c>
      <c r="BP89" s="257">
        <f ca="1">SUM(BP88:OFFSET(BP89,-1,0))</f>
        <v>0</v>
      </c>
      <c r="BQ89" s="257">
        <f ca="1">SUM(BQ88:OFFSET(BQ89,-1,0))</f>
        <v>0</v>
      </c>
      <c r="BR89" s="257">
        <f ca="1">SUM(BR88:OFFSET(BR89,-1,0))</f>
        <v>0</v>
      </c>
      <c r="BS89" s="257">
        <f ca="1">SUM(BS88:OFFSET(BS89,-1,0))</f>
        <v>0</v>
      </c>
      <c r="BT89" s="257">
        <f ca="1">SUM(BT88:OFFSET(BT89,-1,0))</f>
        <v>0</v>
      </c>
      <c r="BU89" s="257">
        <f ca="1">SUM(BU88:OFFSET(BU89,-1,0))</f>
        <v>0</v>
      </c>
      <c r="BV89" s="257">
        <f ca="1">SUM(BV88:OFFSET(BV89,-1,0))</f>
        <v>0</v>
      </c>
      <c r="BW89" s="257">
        <f ca="1">SUM(BW88:OFFSET(BW89,-1,0))</f>
        <v>0</v>
      </c>
      <c r="BX89" s="257">
        <f ca="1">SUM(BX88:OFFSET(BX89,-1,0))</f>
        <v>0</v>
      </c>
      <c r="BY89" s="257">
        <f ca="1">SUM(BY88:OFFSET(BY89,-1,0))</f>
        <v>0</v>
      </c>
      <c r="BZ89" s="257">
        <f ca="1">SUM(BZ88:OFFSET(BZ89,-1,0))</f>
        <v>0</v>
      </c>
      <c r="CA89" s="257">
        <f ca="1">SUM(CA88:OFFSET(CA89,-1,0))</f>
        <v>0</v>
      </c>
      <c r="CB89" s="257">
        <f ca="1">SUM(CB88:OFFSET(CB89,-1,0))</f>
        <v>0</v>
      </c>
      <c r="CC89" s="257">
        <f ca="1">SUM(CC88:OFFSET(CC89,-1,0))</f>
        <v>0</v>
      </c>
      <c r="CD89" s="257">
        <f ca="1">SUM(CD88:OFFSET(CD89,-1,0))</f>
        <v>0</v>
      </c>
      <c r="CE89" s="257">
        <f ca="1">SUM(CE88:OFFSET(CE89,-1,0))</f>
        <v>0</v>
      </c>
      <c r="CF89" s="257">
        <f ca="1">SUM(CF88:OFFSET(CF89,-1,0))</f>
        <v>0</v>
      </c>
      <c r="CG89" s="257">
        <f ca="1">SUM(CG88:OFFSET(CG89,-1,0))</f>
        <v>0</v>
      </c>
      <c r="CH89" s="257">
        <f ca="1">SUM(CH88:OFFSET(CH89,-1,0))</f>
        <v>0</v>
      </c>
      <c r="CI89" s="257">
        <f ca="1">SUM(CI88:OFFSET(CI89,-1,0))</f>
        <v>0</v>
      </c>
      <c r="CJ89" s="257">
        <f ca="1">SUM(CJ88:OFFSET(CJ89,-1,0))</f>
        <v>0</v>
      </c>
      <c r="CK89" s="257">
        <f ca="1">SUM(CK88:OFFSET(CK89,-1,0))</f>
        <v>0</v>
      </c>
      <c r="CL89" s="257">
        <f ca="1">SUM(CL88:OFFSET(CL89,-1,0))</f>
        <v>0</v>
      </c>
    </row>
    <row r="90" spans="2:90" x14ac:dyDescent="0.4">
      <c r="R90"/>
    </row>
    <row r="91" spans="2:90" x14ac:dyDescent="0.4">
      <c r="B91" s="12" t="s">
        <v>634</v>
      </c>
      <c r="R91"/>
    </row>
    <row r="92" spans="2:90" x14ac:dyDescent="0.4">
      <c r="B92" s="309" t="s">
        <v>302</v>
      </c>
      <c r="C92" s="165"/>
      <c r="K92" s="253">
        <f ca="1">Equity!K20</f>
        <v>170000000</v>
      </c>
      <c r="L92" s="253">
        <f ca="1">Equity!L20</f>
        <v>0</v>
      </c>
      <c r="M92" s="253">
        <f ca="1">Equity!M20</f>
        <v>0</v>
      </c>
      <c r="N92" s="253">
        <f ca="1">Equity!N20</f>
        <v>0</v>
      </c>
      <c r="O92" s="253">
        <f ca="1">Equity!O20</f>
        <v>0</v>
      </c>
      <c r="P92" s="253">
        <f ca="1">Equity!P20</f>
        <v>0</v>
      </c>
      <c r="Q92" s="253"/>
      <c r="R92"/>
      <c r="S92" s="253">
        <f ca="1">Equity!S20</f>
        <v>170000000</v>
      </c>
      <c r="T92" s="253">
        <f ca="1">Equity!T20</f>
        <v>0</v>
      </c>
      <c r="U92" s="253">
        <f ca="1">Equity!U20</f>
        <v>0</v>
      </c>
      <c r="V92" s="253">
        <f ca="1">Equity!V20</f>
        <v>0</v>
      </c>
      <c r="W92" s="253">
        <f ca="1">Equity!W20</f>
        <v>0</v>
      </c>
      <c r="X92" s="253">
        <f ca="1">Equity!X20</f>
        <v>0</v>
      </c>
      <c r="Y92" s="253">
        <f ca="1">Equity!Y20</f>
        <v>0</v>
      </c>
      <c r="Z92" s="253">
        <f ca="1">Equity!Z20</f>
        <v>0</v>
      </c>
      <c r="AA92" s="253">
        <f ca="1">Equity!AA20</f>
        <v>0</v>
      </c>
      <c r="AB92" s="253">
        <f ca="1">Equity!AB20</f>
        <v>0</v>
      </c>
      <c r="AC92" s="253">
        <f ca="1">Equity!AC20</f>
        <v>0</v>
      </c>
      <c r="AD92" s="253">
        <f ca="1">Equity!AD20</f>
        <v>0</v>
      </c>
      <c r="AE92" s="253">
        <f ca="1">Equity!AE20</f>
        <v>0</v>
      </c>
      <c r="AF92" s="253">
        <f ca="1">Equity!AF20</f>
        <v>0</v>
      </c>
      <c r="AG92" s="253">
        <f ca="1">Equity!AG20</f>
        <v>0</v>
      </c>
      <c r="AH92" s="253">
        <f ca="1">Equity!AH20</f>
        <v>0</v>
      </c>
      <c r="AI92" s="253">
        <f ca="1">Equity!AI20</f>
        <v>0</v>
      </c>
      <c r="AJ92" s="253">
        <f ca="1">Equity!AJ20</f>
        <v>0</v>
      </c>
      <c r="AK92" s="253">
        <f ca="1">Equity!AK20</f>
        <v>0</v>
      </c>
      <c r="AL92" s="253">
        <f ca="1">Equity!AL20</f>
        <v>0</v>
      </c>
      <c r="AM92" s="253">
        <f ca="1">Equity!AM20</f>
        <v>0</v>
      </c>
      <c r="AN92" s="253">
        <f ca="1">Equity!AN20</f>
        <v>0</v>
      </c>
      <c r="AO92" s="253">
        <f ca="1">Equity!AO20</f>
        <v>0</v>
      </c>
      <c r="AP92" s="253">
        <f ca="1">Equity!AP20</f>
        <v>0</v>
      </c>
      <c r="AQ92" s="253">
        <f ca="1">Equity!AQ20</f>
        <v>0</v>
      </c>
      <c r="AR92" s="253">
        <f ca="1">Equity!AR20</f>
        <v>0</v>
      </c>
      <c r="AS92" s="253">
        <f ca="1">Equity!AS20</f>
        <v>0</v>
      </c>
      <c r="AT92" s="253">
        <f ca="1">Equity!AT20</f>
        <v>0</v>
      </c>
      <c r="AU92" s="253">
        <f ca="1">Equity!AU20</f>
        <v>0</v>
      </c>
      <c r="AV92" s="253">
        <f ca="1">Equity!AV20</f>
        <v>0</v>
      </c>
      <c r="AW92" s="253">
        <f ca="1">Equity!AW20</f>
        <v>0</v>
      </c>
      <c r="AX92" s="253">
        <f ca="1">Equity!AX20</f>
        <v>0</v>
      </c>
      <c r="AY92" s="253">
        <f ca="1">Equity!AY20</f>
        <v>0</v>
      </c>
      <c r="AZ92" s="253">
        <f ca="1">Equity!AZ20</f>
        <v>0</v>
      </c>
      <c r="BA92" s="253">
        <f ca="1">Equity!BA20</f>
        <v>0</v>
      </c>
      <c r="BB92" s="253">
        <f ca="1">Equity!BB20</f>
        <v>0</v>
      </c>
      <c r="BC92" s="253">
        <f ca="1">Equity!BC20</f>
        <v>0</v>
      </c>
      <c r="BD92" s="253">
        <f ca="1">Equity!BD20</f>
        <v>0</v>
      </c>
      <c r="BE92" s="253">
        <f ca="1">Equity!BE20</f>
        <v>0</v>
      </c>
      <c r="BF92" s="253">
        <f ca="1">Equity!BF20</f>
        <v>0</v>
      </c>
      <c r="BG92" s="253">
        <f ca="1">Equity!BG20</f>
        <v>0</v>
      </c>
      <c r="BH92" s="253">
        <f ca="1">Equity!BH20</f>
        <v>0</v>
      </c>
      <c r="BI92" s="253">
        <f ca="1">Equity!BI20</f>
        <v>0</v>
      </c>
      <c r="BJ92" s="253">
        <f ca="1">Equity!BJ20</f>
        <v>0</v>
      </c>
      <c r="BK92" s="253">
        <f ca="1">Equity!BK20</f>
        <v>0</v>
      </c>
      <c r="BL92" s="253">
        <f ca="1">Equity!BL20</f>
        <v>0</v>
      </c>
      <c r="BM92" s="253">
        <f ca="1">Equity!BM20</f>
        <v>0</v>
      </c>
      <c r="BN92" s="253">
        <f ca="1">Equity!BN20</f>
        <v>0</v>
      </c>
      <c r="BO92" s="253">
        <f ca="1">Equity!BO20</f>
        <v>0</v>
      </c>
      <c r="BP92" s="253">
        <f ca="1">Equity!BP20</f>
        <v>0</v>
      </c>
      <c r="BQ92" s="253">
        <f ca="1">Equity!BQ20</f>
        <v>0</v>
      </c>
      <c r="BR92" s="253">
        <f ca="1">Equity!BR20</f>
        <v>0</v>
      </c>
      <c r="BS92" s="253">
        <f ca="1">Equity!BS20</f>
        <v>0</v>
      </c>
      <c r="BT92" s="253">
        <f ca="1">Equity!BT20</f>
        <v>0</v>
      </c>
      <c r="BU92" s="253">
        <f ca="1">Equity!BU20</f>
        <v>0</v>
      </c>
      <c r="BV92" s="253">
        <f ca="1">Equity!BV20</f>
        <v>0</v>
      </c>
      <c r="BW92" s="253">
        <f ca="1">Equity!BW20</f>
        <v>0</v>
      </c>
      <c r="BX92" s="253">
        <f ca="1">Equity!BX20</f>
        <v>0</v>
      </c>
      <c r="BY92" s="253">
        <f ca="1">Equity!BY20</f>
        <v>0</v>
      </c>
      <c r="BZ92" s="253">
        <f ca="1">Equity!BZ20</f>
        <v>0</v>
      </c>
      <c r="CA92" s="253">
        <f ca="1">Equity!CA20</f>
        <v>0</v>
      </c>
      <c r="CB92" s="253">
        <f ca="1">Equity!CB20</f>
        <v>0</v>
      </c>
      <c r="CC92" s="253">
        <f ca="1">Equity!CC20</f>
        <v>0</v>
      </c>
      <c r="CD92" s="253">
        <f ca="1">Equity!CD20</f>
        <v>0</v>
      </c>
      <c r="CE92" s="253">
        <f ca="1">Equity!CE20</f>
        <v>0</v>
      </c>
      <c r="CF92" s="253">
        <f ca="1">Equity!CF20</f>
        <v>0</v>
      </c>
      <c r="CG92" s="253">
        <f ca="1">Equity!CG20</f>
        <v>0</v>
      </c>
      <c r="CH92" s="253">
        <f ca="1">Equity!CH20</f>
        <v>0</v>
      </c>
      <c r="CI92" s="253">
        <f ca="1">Equity!CI20</f>
        <v>0</v>
      </c>
      <c r="CJ92" s="253">
        <f ca="1">Equity!CJ20</f>
        <v>0</v>
      </c>
      <c r="CK92" s="253">
        <f ca="1">Equity!CK20</f>
        <v>0</v>
      </c>
      <c r="CL92" s="253">
        <f ca="1">Equity!CL20</f>
        <v>0</v>
      </c>
    </row>
    <row r="93" spans="2:90" x14ac:dyDescent="0.4">
      <c r="B93" s="27" t="s">
        <v>635</v>
      </c>
      <c r="I93" t="s">
        <v>236</v>
      </c>
      <c r="K93" s="63">
        <f t="shared" ref="K93:P93" ca="1" si="79">SUMIF($3:$3,K$2,93:93)</f>
        <v>170000000</v>
      </c>
      <c r="L93" s="63">
        <f t="shared" ca="1" si="79"/>
        <v>0</v>
      </c>
      <c r="M93" s="63">
        <f t="shared" ca="1" si="79"/>
        <v>0</v>
      </c>
      <c r="N93" s="63">
        <f t="shared" ca="1" si="79"/>
        <v>0</v>
      </c>
      <c r="O93" s="63">
        <f t="shared" ca="1" si="79"/>
        <v>0</v>
      </c>
      <c r="P93" s="63">
        <f t="shared" ca="1" si="79"/>
        <v>0</v>
      </c>
      <c r="Q93" s="28"/>
      <c r="R93"/>
      <c r="S93" s="460">
        <f ca="1">SUM(S91:OFFSET(S93,-1,0))</f>
        <v>170000000</v>
      </c>
      <c r="T93" s="460">
        <f ca="1">SUM(T91:OFFSET(T93,-1,0))</f>
        <v>0</v>
      </c>
      <c r="U93" s="460">
        <f ca="1">SUM(U91:OFFSET(U93,-1,0))</f>
        <v>0</v>
      </c>
      <c r="V93" s="460">
        <f ca="1">SUM(V91:OFFSET(V93,-1,0))</f>
        <v>0</v>
      </c>
      <c r="W93" s="460">
        <f ca="1">SUM(W91:OFFSET(W93,-1,0))</f>
        <v>0</v>
      </c>
      <c r="X93" s="460">
        <f ca="1">SUM(X91:OFFSET(X93,-1,0))</f>
        <v>0</v>
      </c>
      <c r="Y93" s="460">
        <f ca="1">SUM(Y91:OFFSET(Y93,-1,0))</f>
        <v>0</v>
      </c>
      <c r="Z93" s="460">
        <f ca="1">SUM(Z91:OFFSET(Z93,-1,0))</f>
        <v>0</v>
      </c>
      <c r="AA93" s="460">
        <f ca="1">SUM(AA91:OFFSET(AA93,-1,0))</f>
        <v>0</v>
      </c>
      <c r="AB93" s="460">
        <f ca="1">SUM(AB91:OFFSET(AB93,-1,0))</f>
        <v>0</v>
      </c>
      <c r="AC93" s="460">
        <f ca="1">SUM(AC91:OFFSET(AC93,-1,0))</f>
        <v>0</v>
      </c>
      <c r="AD93" s="460">
        <f ca="1">SUM(AD91:OFFSET(AD93,-1,0))</f>
        <v>0</v>
      </c>
      <c r="AE93" s="460">
        <f ca="1">SUM(AE91:OFFSET(AE93,-1,0))</f>
        <v>0</v>
      </c>
      <c r="AF93" s="460">
        <f ca="1">SUM(AF91:OFFSET(AF93,-1,0))</f>
        <v>0</v>
      </c>
      <c r="AG93" s="460">
        <f ca="1">SUM(AG91:OFFSET(AG93,-1,0))</f>
        <v>0</v>
      </c>
      <c r="AH93" s="460">
        <f ca="1">SUM(AH91:OFFSET(AH93,-1,0))</f>
        <v>0</v>
      </c>
      <c r="AI93" s="460">
        <f ca="1">SUM(AI91:OFFSET(AI93,-1,0))</f>
        <v>0</v>
      </c>
      <c r="AJ93" s="460">
        <f ca="1">SUM(AJ91:OFFSET(AJ93,-1,0))</f>
        <v>0</v>
      </c>
      <c r="AK93" s="460">
        <f ca="1">SUM(AK91:OFFSET(AK93,-1,0))</f>
        <v>0</v>
      </c>
      <c r="AL93" s="460">
        <f ca="1">SUM(AL91:OFFSET(AL93,-1,0))</f>
        <v>0</v>
      </c>
      <c r="AM93" s="460">
        <f ca="1">SUM(AM91:OFFSET(AM93,-1,0))</f>
        <v>0</v>
      </c>
      <c r="AN93" s="460">
        <f ca="1">SUM(AN91:OFFSET(AN93,-1,0))</f>
        <v>0</v>
      </c>
      <c r="AO93" s="460">
        <f ca="1">SUM(AO91:OFFSET(AO93,-1,0))</f>
        <v>0</v>
      </c>
      <c r="AP93" s="460">
        <f ca="1">SUM(AP91:OFFSET(AP93,-1,0))</f>
        <v>0</v>
      </c>
      <c r="AQ93" s="460">
        <f ca="1">SUM(AQ91:OFFSET(AQ93,-1,0))</f>
        <v>0</v>
      </c>
      <c r="AR93" s="460">
        <f ca="1">SUM(AR91:OFFSET(AR93,-1,0))</f>
        <v>0</v>
      </c>
      <c r="AS93" s="460">
        <f ca="1">SUM(AS91:OFFSET(AS93,-1,0))</f>
        <v>0</v>
      </c>
      <c r="AT93" s="460">
        <f ca="1">SUM(AT91:OFFSET(AT93,-1,0))</f>
        <v>0</v>
      </c>
      <c r="AU93" s="460">
        <f ca="1">SUM(AU91:OFFSET(AU93,-1,0))</f>
        <v>0</v>
      </c>
      <c r="AV93" s="460">
        <f ca="1">SUM(AV91:OFFSET(AV93,-1,0))</f>
        <v>0</v>
      </c>
      <c r="AW93" s="460">
        <f ca="1">SUM(AW91:OFFSET(AW93,-1,0))</f>
        <v>0</v>
      </c>
      <c r="AX93" s="460">
        <f ca="1">SUM(AX91:OFFSET(AX93,-1,0))</f>
        <v>0</v>
      </c>
      <c r="AY93" s="460">
        <f ca="1">SUM(AY91:OFFSET(AY93,-1,0))</f>
        <v>0</v>
      </c>
      <c r="AZ93" s="460">
        <f ca="1">SUM(AZ91:OFFSET(AZ93,-1,0))</f>
        <v>0</v>
      </c>
      <c r="BA93" s="460">
        <f ca="1">SUM(BA91:OFFSET(BA93,-1,0))</f>
        <v>0</v>
      </c>
      <c r="BB93" s="460">
        <f ca="1">SUM(BB91:OFFSET(BB93,-1,0))</f>
        <v>0</v>
      </c>
      <c r="BC93" s="460">
        <f ca="1">SUM(BC91:OFFSET(BC93,-1,0))</f>
        <v>0</v>
      </c>
      <c r="BD93" s="460">
        <f ca="1">SUM(BD91:OFFSET(BD93,-1,0))</f>
        <v>0</v>
      </c>
      <c r="BE93" s="460">
        <f ca="1">SUM(BE91:OFFSET(BE93,-1,0))</f>
        <v>0</v>
      </c>
      <c r="BF93" s="460">
        <f ca="1">SUM(BF91:OFFSET(BF93,-1,0))</f>
        <v>0</v>
      </c>
      <c r="BG93" s="460">
        <f ca="1">SUM(BG91:OFFSET(BG93,-1,0))</f>
        <v>0</v>
      </c>
      <c r="BH93" s="460">
        <f ca="1">SUM(BH91:OFFSET(BH93,-1,0))</f>
        <v>0</v>
      </c>
      <c r="BI93" s="460">
        <f ca="1">SUM(BI91:OFFSET(BI93,-1,0))</f>
        <v>0</v>
      </c>
      <c r="BJ93" s="460">
        <f ca="1">SUM(BJ91:OFFSET(BJ93,-1,0))</f>
        <v>0</v>
      </c>
      <c r="BK93" s="460">
        <f ca="1">SUM(BK91:OFFSET(BK93,-1,0))</f>
        <v>0</v>
      </c>
      <c r="BL93" s="460">
        <f ca="1">SUM(BL91:OFFSET(BL93,-1,0))</f>
        <v>0</v>
      </c>
      <c r="BM93" s="460">
        <f ca="1">SUM(BM91:OFFSET(BM93,-1,0))</f>
        <v>0</v>
      </c>
      <c r="BN93" s="460">
        <f ca="1">SUM(BN91:OFFSET(BN93,-1,0))</f>
        <v>0</v>
      </c>
      <c r="BO93" s="460">
        <f ca="1">SUM(BO91:OFFSET(BO93,-1,0))</f>
        <v>0</v>
      </c>
      <c r="BP93" s="460">
        <f ca="1">SUM(BP91:OFFSET(BP93,-1,0))</f>
        <v>0</v>
      </c>
      <c r="BQ93" s="460">
        <f ca="1">SUM(BQ91:OFFSET(BQ93,-1,0))</f>
        <v>0</v>
      </c>
      <c r="BR93" s="460">
        <f ca="1">SUM(BR91:OFFSET(BR93,-1,0))</f>
        <v>0</v>
      </c>
      <c r="BS93" s="460">
        <f ca="1">SUM(BS91:OFFSET(BS93,-1,0))</f>
        <v>0</v>
      </c>
      <c r="BT93" s="460">
        <f ca="1">SUM(BT91:OFFSET(BT93,-1,0))</f>
        <v>0</v>
      </c>
      <c r="BU93" s="460">
        <f ca="1">SUM(BU91:OFFSET(BU93,-1,0))</f>
        <v>0</v>
      </c>
      <c r="BV93" s="460">
        <f ca="1">SUM(BV91:OFFSET(BV93,-1,0))</f>
        <v>0</v>
      </c>
      <c r="BW93" s="460">
        <f ca="1">SUM(BW91:OFFSET(BW93,-1,0))</f>
        <v>0</v>
      </c>
      <c r="BX93" s="460">
        <f ca="1">SUM(BX91:OFFSET(BX93,-1,0))</f>
        <v>0</v>
      </c>
      <c r="BY93" s="460">
        <f ca="1">SUM(BY91:OFFSET(BY93,-1,0))</f>
        <v>0</v>
      </c>
      <c r="BZ93" s="460">
        <f ca="1">SUM(BZ91:OFFSET(BZ93,-1,0))</f>
        <v>0</v>
      </c>
      <c r="CA93" s="460">
        <f ca="1">SUM(CA91:OFFSET(CA93,-1,0))</f>
        <v>0</v>
      </c>
      <c r="CB93" s="460">
        <f ca="1">SUM(CB91:OFFSET(CB93,-1,0))</f>
        <v>0</v>
      </c>
      <c r="CC93" s="460">
        <f ca="1">SUM(CC91:OFFSET(CC93,-1,0))</f>
        <v>0</v>
      </c>
      <c r="CD93" s="460">
        <f ca="1">SUM(CD91:OFFSET(CD93,-1,0))</f>
        <v>0</v>
      </c>
      <c r="CE93" s="460">
        <f ca="1">SUM(CE91:OFFSET(CE93,-1,0))</f>
        <v>0</v>
      </c>
      <c r="CF93" s="460">
        <f ca="1">SUM(CF91:OFFSET(CF93,-1,0))</f>
        <v>0</v>
      </c>
      <c r="CG93" s="460">
        <f ca="1">SUM(CG91:OFFSET(CG93,-1,0))</f>
        <v>0</v>
      </c>
      <c r="CH93" s="460">
        <f ca="1">SUM(CH91:OFFSET(CH93,-1,0))</f>
        <v>0</v>
      </c>
      <c r="CI93" s="460">
        <f ca="1">SUM(CI91:OFFSET(CI93,-1,0))</f>
        <v>0</v>
      </c>
      <c r="CJ93" s="460">
        <f ca="1">SUM(CJ91:OFFSET(CJ93,-1,0))</f>
        <v>0</v>
      </c>
      <c r="CK93" s="460">
        <f ca="1">SUM(CK91:OFFSET(CK93,-1,0))</f>
        <v>0</v>
      </c>
      <c r="CL93" s="460">
        <f ca="1">SUM(CL91:OFFSET(CL93,-1,0))</f>
        <v>0</v>
      </c>
    </row>
    <row r="94" spans="2:90" x14ac:dyDescent="0.4">
      <c r="K94" s="28"/>
      <c r="L94" s="28"/>
      <c r="M94" s="28"/>
      <c r="N94" s="28"/>
      <c r="O94" s="28"/>
      <c r="P94" s="28"/>
      <c r="R94"/>
    </row>
    <row r="95" spans="2:90" x14ac:dyDescent="0.4">
      <c r="B95" s="27" t="s">
        <v>636</v>
      </c>
      <c r="K95" s="28" t="e">
        <f t="shared" ref="K95:P95" ca="1" si="80">SUMIF($3:$3,K$2,95:95)</f>
        <v>#REF!</v>
      </c>
      <c r="L95" s="28" t="e">
        <f t="shared" ca="1" si="80"/>
        <v>#REF!</v>
      </c>
      <c r="M95" s="28" t="e">
        <f t="shared" ca="1" si="80"/>
        <v>#REF!</v>
      </c>
      <c r="N95" s="28" t="e">
        <f t="shared" ca="1" si="80"/>
        <v>#REF!</v>
      </c>
      <c r="O95" s="28" t="e">
        <f t="shared" ca="1" si="80"/>
        <v>#REF!</v>
      </c>
      <c r="P95" s="28" t="e">
        <f t="shared" ca="1" si="80"/>
        <v>#REF!</v>
      </c>
      <c r="S95" s="28" t="e">
        <f t="shared" ref="S95:AX95" ca="1" si="81">S86+S93+S89</f>
        <v>#REF!</v>
      </c>
      <c r="T95" s="28" t="e">
        <f t="shared" ca="1" si="81"/>
        <v>#REF!</v>
      </c>
      <c r="U95" s="28" t="e">
        <f t="shared" ca="1" si="81"/>
        <v>#REF!</v>
      </c>
      <c r="V95" s="28" t="e">
        <f t="shared" ca="1" si="81"/>
        <v>#REF!</v>
      </c>
      <c r="W95" s="28" t="e">
        <f t="shared" ca="1" si="81"/>
        <v>#REF!</v>
      </c>
      <c r="X95" s="28" t="e">
        <f t="shared" ca="1" si="81"/>
        <v>#REF!</v>
      </c>
      <c r="Y95" s="28" t="e">
        <f t="shared" ca="1" si="81"/>
        <v>#REF!</v>
      </c>
      <c r="Z95" s="28" t="e">
        <f t="shared" ca="1" si="81"/>
        <v>#REF!</v>
      </c>
      <c r="AA95" s="28" t="e">
        <f t="shared" ca="1" si="81"/>
        <v>#REF!</v>
      </c>
      <c r="AB95" s="28" t="e">
        <f t="shared" ca="1" si="81"/>
        <v>#REF!</v>
      </c>
      <c r="AC95" s="28" t="e">
        <f t="shared" ca="1" si="81"/>
        <v>#REF!</v>
      </c>
      <c r="AD95" s="28" t="e">
        <f t="shared" ca="1" si="81"/>
        <v>#REF!</v>
      </c>
      <c r="AE95" s="28" t="e">
        <f t="shared" ca="1" si="81"/>
        <v>#REF!</v>
      </c>
      <c r="AF95" s="28" t="e">
        <f t="shared" ca="1" si="81"/>
        <v>#REF!</v>
      </c>
      <c r="AG95" s="28" t="e">
        <f t="shared" ca="1" si="81"/>
        <v>#REF!</v>
      </c>
      <c r="AH95" s="28" t="e">
        <f t="shared" ca="1" si="81"/>
        <v>#REF!</v>
      </c>
      <c r="AI95" s="28" t="e">
        <f t="shared" ca="1" si="81"/>
        <v>#REF!</v>
      </c>
      <c r="AJ95" s="28" t="e">
        <f t="shared" ca="1" si="81"/>
        <v>#REF!</v>
      </c>
      <c r="AK95" s="28" t="e">
        <f t="shared" ca="1" si="81"/>
        <v>#REF!</v>
      </c>
      <c r="AL95" s="28" t="e">
        <f t="shared" ca="1" si="81"/>
        <v>#REF!</v>
      </c>
      <c r="AM95" s="28" t="e">
        <f t="shared" ca="1" si="81"/>
        <v>#REF!</v>
      </c>
      <c r="AN95" s="28" t="e">
        <f t="shared" ca="1" si="81"/>
        <v>#REF!</v>
      </c>
      <c r="AO95" s="28" t="e">
        <f t="shared" ca="1" si="81"/>
        <v>#REF!</v>
      </c>
      <c r="AP95" s="28" t="e">
        <f t="shared" ca="1" si="81"/>
        <v>#REF!</v>
      </c>
      <c r="AQ95" s="28" t="e">
        <f t="shared" ca="1" si="81"/>
        <v>#REF!</v>
      </c>
      <c r="AR95" s="28" t="e">
        <f t="shared" ca="1" si="81"/>
        <v>#REF!</v>
      </c>
      <c r="AS95" s="28" t="e">
        <f t="shared" ca="1" si="81"/>
        <v>#REF!</v>
      </c>
      <c r="AT95" s="28" t="e">
        <f t="shared" ca="1" si="81"/>
        <v>#REF!</v>
      </c>
      <c r="AU95" s="28" t="e">
        <f t="shared" ca="1" si="81"/>
        <v>#REF!</v>
      </c>
      <c r="AV95" s="28" t="e">
        <f t="shared" ca="1" si="81"/>
        <v>#REF!</v>
      </c>
      <c r="AW95" s="28" t="e">
        <f t="shared" ca="1" si="81"/>
        <v>#REF!</v>
      </c>
      <c r="AX95" s="28" t="e">
        <f t="shared" ca="1" si="81"/>
        <v>#REF!</v>
      </c>
      <c r="AY95" s="28" t="e">
        <f t="shared" ref="AY95:CD95" ca="1" si="82">AY86+AY93+AY89</f>
        <v>#REF!</v>
      </c>
      <c r="AZ95" s="28" t="e">
        <f t="shared" ca="1" si="82"/>
        <v>#REF!</v>
      </c>
      <c r="BA95" s="28" t="e">
        <f t="shared" ca="1" si="82"/>
        <v>#REF!</v>
      </c>
      <c r="BB95" s="28" t="e">
        <f t="shared" ca="1" si="82"/>
        <v>#REF!</v>
      </c>
      <c r="BC95" s="28" t="e">
        <f t="shared" ca="1" si="82"/>
        <v>#REF!</v>
      </c>
      <c r="BD95" s="28" t="e">
        <f t="shared" ca="1" si="82"/>
        <v>#REF!</v>
      </c>
      <c r="BE95" s="28" t="e">
        <f t="shared" ca="1" si="82"/>
        <v>#REF!</v>
      </c>
      <c r="BF95" s="28" t="e">
        <f t="shared" ca="1" si="82"/>
        <v>#REF!</v>
      </c>
      <c r="BG95" s="28" t="e">
        <f t="shared" ca="1" si="82"/>
        <v>#REF!</v>
      </c>
      <c r="BH95" s="28" t="e">
        <f t="shared" ca="1" si="82"/>
        <v>#REF!</v>
      </c>
      <c r="BI95" s="28" t="e">
        <f t="shared" ca="1" si="82"/>
        <v>#REF!</v>
      </c>
      <c r="BJ95" s="28" t="e">
        <f t="shared" ca="1" si="82"/>
        <v>#REF!</v>
      </c>
      <c r="BK95" s="28" t="e">
        <f t="shared" ca="1" si="82"/>
        <v>#REF!</v>
      </c>
      <c r="BL95" s="28" t="e">
        <f t="shared" ca="1" si="82"/>
        <v>#REF!</v>
      </c>
      <c r="BM95" s="28" t="e">
        <f t="shared" ca="1" si="82"/>
        <v>#REF!</v>
      </c>
      <c r="BN95" s="28" t="e">
        <f t="shared" ca="1" si="82"/>
        <v>#REF!</v>
      </c>
      <c r="BO95" s="28" t="e">
        <f t="shared" ca="1" si="82"/>
        <v>#REF!</v>
      </c>
      <c r="BP95" s="28" t="e">
        <f t="shared" ca="1" si="82"/>
        <v>#REF!</v>
      </c>
      <c r="BQ95" s="28" t="e">
        <f t="shared" ca="1" si="82"/>
        <v>#REF!</v>
      </c>
      <c r="BR95" s="28" t="e">
        <f t="shared" ca="1" si="82"/>
        <v>#REF!</v>
      </c>
      <c r="BS95" s="28" t="e">
        <f t="shared" ca="1" si="82"/>
        <v>#REF!</v>
      </c>
      <c r="BT95" s="28" t="e">
        <f t="shared" ca="1" si="82"/>
        <v>#REF!</v>
      </c>
      <c r="BU95" s="28" t="e">
        <f t="shared" ca="1" si="82"/>
        <v>#REF!</v>
      </c>
      <c r="BV95" s="28" t="e">
        <f t="shared" ca="1" si="82"/>
        <v>#REF!</v>
      </c>
      <c r="BW95" s="28" t="e">
        <f t="shared" ca="1" si="82"/>
        <v>#REF!</v>
      </c>
      <c r="BX95" s="28" t="e">
        <f t="shared" ca="1" si="82"/>
        <v>#REF!</v>
      </c>
      <c r="BY95" s="28" t="e">
        <f t="shared" ca="1" si="82"/>
        <v>#REF!</v>
      </c>
      <c r="BZ95" s="28" t="e">
        <f t="shared" ca="1" si="82"/>
        <v>#REF!</v>
      </c>
      <c r="CA95" s="28" t="e">
        <f t="shared" ca="1" si="82"/>
        <v>#REF!</v>
      </c>
      <c r="CB95" s="28" t="e">
        <f t="shared" ca="1" si="82"/>
        <v>#REF!</v>
      </c>
      <c r="CC95" s="28" t="e">
        <f t="shared" ca="1" si="82"/>
        <v>#REF!</v>
      </c>
      <c r="CD95" s="28" t="e">
        <f t="shared" ca="1" si="82"/>
        <v>#REF!</v>
      </c>
      <c r="CE95" s="28" t="e">
        <f t="shared" ref="CE95:CL95" ca="1" si="83">CE86+CE93+CE89</f>
        <v>#REF!</v>
      </c>
      <c r="CF95" s="28" t="e">
        <f t="shared" ca="1" si="83"/>
        <v>#REF!</v>
      </c>
      <c r="CG95" s="28" t="e">
        <f t="shared" ca="1" si="83"/>
        <v>#REF!</v>
      </c>
      <c r="CH95" s="28" t="e">
        <f t="shared" ca="1" si="83"/>
        <v>#REF!</v>
      </c>
      <c r="CI95" s="28" t="e">
        <f t="shared" ca="1" si="83"/>
        <v>#REF!</v>
      </c>
      <c r="CJ95" s="28" t="e">
        <f t="shared" ca="1" si="83"/>
        <v>#REF!</v>
      </c>
      <c r="CK95" s="28" t="e">
        <f t="shared" ca="1" si="83"/>
        <v>#REF!</v>
      </c>
      <c r="CL95" s="28" t="e">
        <f t="shared" ca="1" si="83"/>
        <v>#REF!</v>
      </c>
    </row>
    <row r="106" spans="19:19" x14ac:dyDescent="0.4">
      <c r="S106" s="447"/>
    </row>
  </sheetData>
  <conditionalFormatting sqref="J56:CL56">
    <cfRule type="cellIs" dxfId="6" priority="2" operator="lessThan">
      <formula>0</formula>
    </cfRule>
  </conditionalFormatting>
  <conditionalFormatting sqref="J56:CL56">
    <cfRule type="expression" dxfId="5" priority="1">
      <formula>ISNUMBER(SEARCH("Calcs.", _xlfn.FORMULATEXT(J56)))</formula>
    </cfRule>
  </conditionalFormatting>
  <conditionalFormatting sqref="J56:CL56">
    <cfRule type="expression" dxfId="4" priority="3">
      <formula>ISNUMBER(SEARCH("Assumption", _xlfn.FORMULATEXT(J56)))</formula>
    </cfRule>
  </conditionalFormatting>
  <conditionalFormatting sqref="CP1:XFD1 B1:CM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C3239" sqref="C3239"/>
      <selection pane="topRight" activeCell="C3239" sqref="C3239"/>
      <selection pane="bottomLeft" activeCell="C3239" sqref="C3239"/>
      <selection pane="bottomRight" activeCell="R2" sqref="R2"/>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3.53515625" customWidth="1"/>
    <col min="12" max="13" width="13.53515625" bestFit="1" customWidth="1"/>
    <col min="14" max="16" width="15" bestFit="1" customWidth="1"/>
    <col min="17" max="17" width="3.84375" customWidth="1"/>
    <col min="18" max="18" width="12.15234375" customWidth="1"/>
    <col min="19" max="30" width="11.4609375" bestFit="1" customWidth="1"/>
    <col min="31" max="64" width="12.4609375" bestFit="1" customWidth="1"/>
    <col min="65" max="90" width="13.53515625" bestFit="1" customWidth="1"/>
  </cols>
  <sheetData>
    <row r="1" spans="1:90" x14ac:dyDescent="0.4">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22">
        <f>EOMONTH(S2,-1)</f>
        <v>45291</v>
      </c>
      <c r="S2" s="328">
        <f>'IS BS CF'!S2</f>
        <v>45322</v>
      </c>
      <c r="T2" s="328">
        <f t="shared" ref="T2:CE2" si="1">EOMONTH(S2,1)</f>
        <v>45351</v>
      </c>
      <c r="U2" s="328">
        <f t="shared" si="1"/>
        <v>45382</v>
      </c>
      <c r="V2" s="328">
        <f t="shared" si="1"/>
        <v>45412</v>
      </c>
      <c r="W2" s="328">
        <f t="shared" si="1"/>
        <v>45443</v>
      </c>
      <c r="X2" s="328">
        <f t="shared" si="1"/>
        <v>45473</v>
      </c>
      <c r="Y2" s="328">
        <f t="shared" si="1"/>
        <v>45504</v>
      </c>
      <c r="Z2" s="328">
        <f t="shared" si="1"/>
        <v>45535</v>
      </c>
      <c r="AA2" s="328">
        <f t="shared" si="1"/>
        <v>45565</v>
      </c>
      <c r="AB2" s="328">
        <f t="shared" si="1"/>
        <v>45596</v>
      </c>
      <c r="AC2" s="328">
        <f t="shared" si="1"/>
        <v>45626</v>
      </c>
      <c r="AD2" s="328">
        <f t="shared" si="1"/>
        <v>45657</v>
      </c>
      <c r="AE2" s="328">
        <f t="shared" si="1"/>
        <v>45688</v>
      </c>
      <c r="AF2" s="328">
        <f t="shared" si="1"/>
        <v>45716</v>
      </c>
      <c r="AG2" s="328">
        <f t="shared" si="1"/>
        <v>45747</v>
      </c>
      <c r="AH2" s="328">
        <f t="shared" si="1"/>
        <v>45777</v>
      </c>
      <c r="AI2" s="328">
        <f t="shared" si="1"/>
        <v>45808</v>
      </c>
      <c r="AJ2" s="328">
        <f t="shared" si="1"/>
        <v>45838</v>
      </c>
      <c r="AK2" s="328">
        <f t="shared" si="1"/>
        <v>45869</v>
      </c>
      <c r="AL2" s="328">
        <f t="shared" si="1"/>
        <v>45900</v>
      </c>
      <c r="AM2" s="328">
        <f t="shared" si="1"/>
        <v>45930</v>
      </c>
      <c r="AN2" s="328">
        <f t="shared" si="1"/>
        <v>45961</v>
      </c>
      <c r="AO2" s="328">
        <f t="shared" si="1"/>
        <v>45991</v>
      </c>
      <c r="AP2" s="328">
        <f t="shared" si="1"/>
        <v>46022</v>
      </c>
      <c r="AQ2" s="328">
        <f t="shared" si="1"/>
        <v>46053</v>
      </c>
      <c r="AR2" s="328">
        <f t="shared" si="1"/>
        <v>46081</v>
      </c>
      <c r="AS2" s="328">
        <f t="shared" si="1"/>
        <v>46112</v>
      </c>
      <c r="AT2" s="328">
        <f t="shared" si="1"/>
        <v>46142</v>
      </c>
      <c r="AU2" s="328">
        <f t="shared" si="1"/>
        <v>46173</v>
      </c>
      <c r="AV2" s="328">
        <f t="shared" si="1"/>
        <v>46203</v>
      </c>
      <c r="AW2" s="328">
        <f t="shared" si="1"/>
        <v>46234</v>
      </c>
      <c r="AX2" s="328">
        <f t="shared" si="1"/>
        <v>46265</v>
      </c>
      <c r="AY2" s="328">
        <f t="shared" si="1"/>
        <v>46295</v>
      </c>
      <c r="AZ2" s="328">
        <f t="shared" si="1"/>
        <v>46326</v>
      </c>
      <c r="BA2" s="328">
        <f t="shared" si="1"/>
        <v>46356</v>
      </c>
      <c r="BB2" s="328">
        <f t="shared" si="1"/>
        <v>46387</v>
      </c>
      <c r="BC2" s="328">
        <f t="shared" si="1"/>
        <v>46418</v>
      </c>
      <c r="BD2" s="328">
        <f t="shared" si="1"/>
        <v>46446</v>
      </c>
      <c r="BE2" s="328">
        <f t="shared" si="1"/>
        <v>46477</v>
      </c>
      <c r="BF2" s="328">
        <f t="shared" si="1"/>
        <v>46507</v>
      </c>
      <c r="BG2" s="328">
        <f t="shared" si="1"/>
        <v>46538</v>
      </c>
      <c r="BH2" s="328">
        <f t="shared" si="1"/>
        <v>46568</v>
      </c>
      <c r="BI2" s="328">
        <f t="shared" si="1"/>
        <v>46599</v>
      </c>
      <c r="BJ2" s="328">
        <f t="shared" si="1"/>
        <v>46630</v>
      </c>
      <c r="BK2" s="328">
        <f t="shared" si="1"/>
        <v>46660</v>
      </c>
      <c r="BL2" s="328">
        <f t="shared" si="1"/>
        <v>46691</v>
      </c>
      <c r="BM2" s="328">
        <f t="shared" si="1"/>
        <v>46721</v>
      </c>
      <c r="BN2" s="328">
        <f t="shared" si="1"/>
        <v>46752</v>
      </c>
      <c r="BO2" s="328">
        <f t="shared" si="1"/>
        <v>46783</v>
      </c>
      <c r="BP2" s="328">
        <f t="shared" si="1"/>
        <v>46812</v>
      </c>
      <c r="BQ2" s="328">
        <f t="shared" si="1"/>
        <v>46843</v>
      </c>
      <c r="BR2" s="328">
        <f t="shared" si="1"/>
        <v>46873</v>
      </c>
      <c r="BS2" s="328">
        <f t="shared" si="1"/>
        <v>46904</v>
      </c>
      <c r="BT2" s="328">
        <f t="shared" si="1"/>
        <v>46934</v>
      </c>
      <c r="BU2" s="328">
        <f t="shared" si="1"/>
        <v>46965</v>
      </c>
      <c r="BV2" s="328">
        <f t="shared" si="1"/>
        <v>46996</v>
      </c>
      <c r="BW2" s="328">
        <f t="shared" si="1"/>
        <v>47026</v>
      </c>
      <c r="BX2" s="328">
        <f t="shared" si="1"/>
        <v>47057</v>
      </c>
      <c r="BY2" s="328">
        <f t="shared" si="1"/>
        <v>47087</v>
      </c>
      <c r="BZ2" s="328">
        <f t="shared" si="1"/>
        <v>47118</v>
      </c>
      <c r="CA2" s="328">
        <f t="shared" si="1"/>
        <v>47149</v>
      </c>
      <c r="CB2" s="328">
        <f t="shared" si="1"/>
        <v>47177</v>
      </c>
      <c r="CC2" s="328">
        <f t="shared" si="1"/>
        <v>47208</v>
      </c>
      <c r="CD2" s="328">
        <f t="shared" si="1"/>
        <v>47238</v>
      </c>
      <c r="CE2" s="328">
        <f t="shared" si="1"/>
        <v>47269</v>
      </c>
      <c r="CF2" s="328">
        <f t="shared" ref="CF2:CL2" si="2">EOMONTH(CE2,1)</f>
        <v>47299</v>
      </c>
      <c r="CG2" s="328">
        <f t="shared" si="2"/>
        <v>47330</v>
      </c>
      <c r="CH2" s="328">
        <f t="shared" si="2"/>
        <v>47361</v>
      </c>
      <c r="CI2" s="328">
        <f t="shared" si="2"/>
        <v>47391</v>
      </c>
      <c r="CJ2" s="328">
        <f t="shared" si="2"/>
        <v>47422</v>
      </c>
      <c r="CK2" s="328">
        <f t="shared" si="2"/>
        <v>47452</v>
      </c>
      <c r="CL2" s="328">
        <f t="shared" si="2"/>
        <v>47483</v>
      </c>
    </row>
    <row r="3" spans="1:90" outlineLevel="1" x14ac:dyDescent="0.4">
      <c r="G3" s="446" t="str">
        <f>'IS BS CF'!B3</f>
        <v>(year)</v>
      </c>
      <c r="I3" s="8" t="s">
        <v>637</v>
      </c>
      <c r="K3" s="12"/>
      <c r="L3" s="12"/>
      <c r="M3" s="12"/>
      <c r="N3" s="12"/>
      <c r="O3" s="12"/>
      <c r="P3" s="12"/>
      <c r="R3" s="227"/>
      <c r="S3" s="452">
        <f>'IS BS CF'!S3</f>
        <v>2024</v>
      </c>
      <c r="T3" s="452">
        <f>'IS BS CF'!T3</f>
        <v>2024</v>
      </c>
      <c r="U3" s="452">
        <f>'IS BS CF'!U3</f>
        <v>2024</v>
      </c>
      <c r="V3" s="452">
        <f>'IS BS CF'!V3</f>
        <v>2024</v>
      </c>
      <c r="W3" s="452">
        <f>'IS BS CF'!W3</f>
        <v>2024</v>
      </c>
      <c r="X3" s="452">
        <f>'IS BS CF'!X3</f>
        <v>2024</v>
      </c>
      <c r="Y3" s="452">
        <f>'IS BS CF'!Y3</f>
        <v>2024</v>
      </c>
      <c r="Z3" s="452">
        <f>'IS BS CF'!Z3</f>
        <v>2024</v>
      </c>
      <c r="AA3" s="452">
        <f>'IS BS CF'!AA3</f>
        <v>2024</v>
      </c>
      <c r="AB3" s="452">
        <f>'IS BS CF'!AB3</f>
        <v>2024</v>
      </c>
      <c r="AC3" s="452">
        <f>'IS BS CF'!AC3</f>
        <v>2024</v>
      </c>
      <c r="AD3" s="452">
        <f>'IS BS CF'!AD3</f>
        <v>2024</v>
      </c>
      <c r="AE3" s="452">
        <f>'IS BS CF'!AE3</f>
        <v>2025</v>
      </c>
      <c r="AF3" s="452">
        <f>'IS BS CF'!AF3</f>
        <v>2025</v>
      </c>
      <c r="AG3" s="452">
        <f>'IS BS CF'!AG3</f>
        <v>2025</v>
      </c>
      <c r="AH3" s="452">
        <f>'IS BS CF'!AH3</f>
        <v>2025</v>
      </c>
      <c r="AI3" s="452">
        <f>'IS BS CF'!AI3</f>
        <v>2025</v>
      </c>
      <c r="AJ3" s="452">
        <f>'IS BS CF'!AJ3</f>
        <v>2025</v>
      </c>
      <c r="AK3" s="452">
        <f>'IS BS CF'!AK3</f>
        <v>2025</v>
      </c>
      <c r="AL3" s="452">
        <f>'IS BS CF'!AL3</f>
        <v>2025</v>
      </c>
      <c r="AM3" s="452">
        <f>'IS BS CF'!AM3</f>
        <v>2025</v>
      </c>
      <c r="AN3" s="452">
        <f>'IS BS CF'!AN3</f>
        <v>2025</v>
      </c>
      <c r="AO3" s="452">
        <f>'IS BS CF'!AO3</f>
        <v>2025</v>
      </c>
      <c r="AP3" s="452">
        <f>'IS BS CF'!AP3</f>
        <v>2025</v>
      </c>
      <c r="AQ3" s="452">
        <f>'IS BS CF'!AQ3</f>
        <v>2026</v>
      </c>
      <c r="AR3" s="452">
        <f>'IS BS CF'!AR3</f>
        <v>2026</v>
      </c>
      <c r="AS3" s="452">
        <f>'IS BS CF'!AS3</f>
        <v>2026</v>
      </c>
      <c r="AT3" s="452">
        <f>'IS BS CF'!AT3</f>
        <v>2026</v>
      </c>
      <c r="AU3" s="452">
        <f>'IS BS CF'!AU3</f>
        <v>2026</v>
      </c>
      <c r="AV3" s="452">
        <f>'IS BS CF'!AV3</f>
        <v>2026</v>
      </c>
      <c r="AW3" s="452">
        <f>'IS BS CF'!AW3</f>
        <v>2026</v>
      </c>
      <c r="AX3" s="452">
        <f>'IS BS CF'!AX3</f>
        <v>2026</v>
      </c>
      <c r="AY3" s="452">
        <f>'IS BS CF'!AY3</f>
        <v>2026</v>
      </c>
      <c r="AZ3" s="452">
        <f>'IS BS CF'!AZ3</f>
        <v>2026</v>
      </c>
      <c r="BA3" s="452">
        <f>'IS BS CF'!BA3</f>
        <v>2026</v>
      </c>
      <c r="BB3" s="452">
        <f>'IS BS CF'!BB3</f>
        <v>2026</v>
      </c>
      <c r="BC3" s="452">
        <f>'IS BS CF'!BC3</f>
        <v>2027</v>
      </c>
      <c r="BD3" s="452">
        <f>'IS BS CF'!BD3</f>
        <v>2027</v>
      </c>
      <c r="BE3" s="452">
        <f>'IS BS CF'!BE3</f>
        <v>2027</v>
      </c>
      <c r="BF3" s="452">
        <f>'IS BS CF'!BF3</f>
        <v>2027</v>
      </c>
      <c r="BG3" s="452">
        <f>'IS BS CF'!BG3</f>
        <v>2027</v>
      </c>
      <c r="BH3" s="452">
        <f>'IS BS CF'!BH3</f>
        <v>2027</v>
      </c>
      <c r="BI3" s="452">
        <f>'IS BS CF'!BI3</f>
        <v>2027</v>
      </c>
      <c r="BJ3" s="452">
        <f>'IS BS CF'!BJ3</f>
        <v>2027</v>
      </c>
      <c r="BK3" s="452">
        <f>'IS BS CF'!BK3</f>
        <v>2027</v>
      </c>
      <c r="BL3" s="452">
        <f>'IS BS CF'!BL3</f>
        <v>2027</v>
      </c>
      <c r="BM3" s="452">
        <f>'IS BS CF'!BM3</f>
        <v>2027</v>
      </c>
      <c r="BN3" s="452">
        <f>'IS BS CF'!BN3</f>
        <v>2027</v>
      </c>
      <c r="BO3" s="452">
        <f>'IS BS CF'!BO3</f>
        <v>2028</v>
      </c>
      <c r="BP3" s="452">
        <f>'IS BS CF'!BP3</f>
        <v>2028</v>
      </c>
      <c r="BQ3" s="452">
        <f>'IS BS CF'!BQ3</f>
        <v>2028</v>
      </c>
      <c r="BR3" s="452">
        <f>'IS BS CF'!BR3</f>
        <v>2028</v>
      </c>
      <c r="BS3" s="452">
        <f>'IS BS CF'!BS3</f>
        <v>2028</v>
      </c>
      <c r="BT3" s="452">
        <f>'IS BS CF'!BT3</f>
        <v>2028</v>
      </c>
      <c r="BU3" s="452">
        <f>'IS BS CF'!BU3</f>
        <v>2028</v>
      </c>
      <c r="BV3" s="452">
        <f>'IS BS CF'!BV3</f>
        <v>2028</v>
      </c>
      <c r="BW3" s="452">
        <f>'IS BS CF'!BW3</f>
        <v>2028</v>
      </c>
      <c r="BX3" s="452">
        <f>'IS BS CF'!BX3</f>
        <v>2028</v>
      </c>
      <c r="BY3" s="452">
        <f>'IS BS CF'!BY3</f>
        <v>2028</v>
      </c>
      <c r="BZ3" s="452">
        <f>'IS BS CF'!BZ3</f>
        <v>2028</v>
      </c>
      <c r="CA3" s="452">
        <f>'IS BS CF'!CA3</f>
        <v>2029</v>
      </c>
      <c r="CB3" s="452">
        <f>'IS BS CF'!CB3</f>
        <v>2029</v>
      </c>
      <c r="CC3" s="452">
        <f>'IS BS CF'!CC3</f>
        <v>2029</v>
      </c>
      <c r="CD3" s="452">
        <f>'IS BS CF'!CD3</f>
        <v>2029</v>
      </c>
      <c r="CE3" s="452">
        <f>'IS BS CF'!CE3</f>
        <v>2029</v>
      </c>
      <c r="CF3" s="452">
        <f>'IS BS CF'!CF3</f>
        <v>2029</v>
      </c>
      <c r="CG3" s="452">
        <f>'IS BS CF'!CG3</f>
        <v>2029</v>
      </c>
      <c r="CH3" s="452">
        <f>'IS BS CF'!CH3</f>
        <v>2029</v>
      </c>
      <c r="CI3" s="452">
        <f>'IS BS CF'!CI3</f>
        <v>2029</v>
      </c>
      <c r="CJ3" s="452">
        <f>'IS BS CF'!CJ3</f>
        <v>2029</v>
      </c>
      <c r="CK3" s="452">
        <f>'IS BS CF'!CK3</f>
        <v>2029</v>
      </c>
      <c r="CL3" s="452">
        <f>'IS BS CF'!CL3</f>
        <v>2029</v>
      </c>
    </row>
    <row r="4" spans="1:90" outlineLevel="1" x14ac:dyDescent="0.4">
      <c r="G4" s="446" t="str">
        <f>'IS BS CF'!B4</f>
        <v>(year end)</v>
      </c>
      <c r="I4" s="8" t="s">
        <v>638</v>
      </c>
      <c r="K4" s="12"/>
      <c r="L4" s="12"/>
      <c r="M4" s="12"/>
      <c r="N4" s="12"/>
      <c r="O4" s="12"/>
      <c r="P4" s="12"/>
      <c r="R4" s="227"/>
      <c r="S4" s="452">
        <f>'IS BS CF'!S4</f>
        <v>0</v>
      </c>
      <c r="T4" s="452">
        <f>'IS BS CF'!T4</f>
        <v>0</v>
      </c>
      <c r="U4" s="452">
        <f>'IS BS CF'!U4</f>
        <v>0</v>
      </c>
      <c r="V4" s="452">
        <f>'IS BS CF'!V4</f>
        <v>0</v>
      </c>
      <c r="W4" s="452">
        <f>'IS BS CF'!W4</f>
        <v>0</v>
      </c>
      <c r="X4" s="452">
        <f>'IS BS CF'!X4</f>
        <v>0</v>
      </c>
      <c r="Y4" s="452">
        <f>'IS BS CF'!Y4</f>
        <v>0</v>
      </c>
      <c r="Z4" s="452">
        <f>'IS BS CF'!Z4</f>
        <v>0</v>
      </c>
      <c r="AA4" s="452">
        <f>'IS BS CF'!AA4</f>
        <v>0</v>
      </c>
      <c r="AB4" s="452">
        <f>'IS BS CF'!AB4</f>
        <v>0</v>
      </c>
      <c r="AC4" s="452">
        <f>'IS BS CF'!AC4</f>
        <v>0</v>
      </c>
      <c r="AD4" s="452">
        <f>'IS BS CF'!AD4</f>
        <v>2024</v>
      </c>
      <c r="AE4" s="452">
        <f>'IS BS CF'!AE4</f>
        <v>0</v>
      </c>
      <c r="AF4" s="452">
        <f>'IS BS CF'!AF4</f>
        <v>0</v>
      </c>
      <c r="AG4" s="452">
        <f>'IS BS CF'!AG4</f>
        <v>0</v>
      </c>
      <c r="AH4" s="452">
        <f>'IS BS CF'!AH4</f>
        <v>0</v>
      </c>
      <c r="AI4" s="452">
        <f>'IS BS CF'!AI4</f>
        <v>0</v>
      </c>
      <c r="AJ4" s="452">
        <f>'IS BS CF'!AJ4</f>
        <v>0</v>
      </c>
      <c r="AK4" s="452">
        <f>'IS BS CF'!AK4</f>
        <v>0</v>
      </c>
      <c r="AL4" s="452">
        <f>'IS BS CF'!AL4</f>
        <v>0</v>
      </c>
      <c r="AM4" s="452">
        <f>'IS BS CF'!AM4</f>
        <v>0</v>
      </c>
      <c r="AN4" s="452">
        <f>'IS BS CF'!AN4</f>
        <v>0</v>
      </c>
      <c r="AO4" s="452">
        <f>'IS BS CF'!AO4</f>
        <v>0</v>
      </c>
      <c r="AP4" s="452">
        <f>'IS BS CF'!AP4</f>
        <v>2025</v>
      </c>
      <c r="AQ4" s="452">
        <f>'IS BS CF'!AQ4</f>
        <v>0</v>
      </c>
      <c r="AR4" s="452">
        <f>'IS BS CF'!AR4</f>
        <v>0</v>
      </c>
      <c r="AS4" s="452">
        <f>'IS BS CF'!AS4</f>
        <v>0</v>
      </c>
      <c r="AT4" s="452">
        <f>'IS BS CF'!AT4</f>
        <v>0</v>
      </c>
      <c r="AU4" s="452">
        <f>'IS BS CF'!AU4</f>
        <v>0</v>
      </c>
      <c r="AV4" s="452">
        <f>'IS BS CF'!AV4</f>
        <v>0</v>
      </c>
      <c r="AW4" s="452">
        <f>'IS BS CF'!AW4</f>
        <v>0</v>
      </c>
      <c r="AX4" s="452">
        <f>'IS BS CF'!AX4</f>
        <v>0</v>
      </c>
      <c r="AY4" s="452">
        <f>'IS BS CF'!AY4</f>
        <v>0</v>
      </c>
      <c r="AZ4" s="452">
        <f>'IS BS CF'!AZ4</f>
        <v>0</v>
      </c>
      <c r="BA4" s="452">
        <f>'IS BS CF'!BA4</f>
        <v>0</v>
      </c>
      <c r="BB4" s="452">
        <f>'IS BS CF'!BB4</f>
        <v>2026</v>
      </c>
      <c r="BC4" s="452">
        <f>'IS BS CF'!BC4</f>
        <v>0</v>
      </c>
      <c r="BD4" s="452">
        <f>'IS BS CF'!BD4</f>
        <v>0</v>
      </c>
      <c r="BE4" s="452">
        <f>'IS BS CF'!BE4</f>
        <v>0</v>
      </c>
      <c r="BF4" s="452">
        <f>'IS BS CF'!BF4</f>
        <v>0</v>
      </c>
      <c r="BG4" s="452">
        <f>'IS BS CF'!BG4</f>
        <v>0</v>
      </c>
      <c r="BH4" s="452">
        <f>'IS BS CF'!BH4</f>
        <v>0</v>
      </c>
      <c r="BI4" s="452">
        <f>'IS BS CF'!BI4</f>
        <v>0</v>
      </c>
      <c r="BJ4" s="452">
        <f>'IS BS CF'!BJ4</f>
        <v>0</v>
      </c>
      <c r="BK4" s="452">
        <f>'IS BS CF'!BK4</f>
        <v>0</v>
      </c>
      <c r="BL4" s="452">
        <f>'IS BS CF'!BL4</f>
        <v>0</v>
      </c>
      <c r="BM4" s="452">
        <f>'IS BS CF'!BM4</f>
        <v>0</v>
      </c>
      <c r="BN4" s="452">
        <f>'IS BS CF'!BN4</f>
        <v>2027</v>
      </c>
      <c r="BO4" s="452">
        <f>'IS BS CF'!BO4</f>
        <v>0</v>
      </c>
      <c r="BP4" s="452">
        <f>'IS BS CF'!BP4</f>
        <v>0</v>
      </c>
      <c r="BQ4" s="452">
        <f>'IS BS CF'!BQ4</f>
        <v>0</v>
      </c>
      <c r="BR4" s="452">
        <f>'IS BS CF'!BR4</f>
        <v>0</v>
      </c>
      <c r="BS4" s="452">
        <f>'IS BS CF'!BS4</f>
        <v>0</v>
      </c>
      <c r="BT4" s="452">
        <f>'IS BS CF'!BT4</f>
        <v>0</v>
      </c>
      <c r="BU4" s="452">
        <f>'IS BS CF'!BU4</f>
        <v>0</v>
      </c>
      <c r="BV4" s="452">
        <f>'IS BS CF'!BV4</f>
        <v>0</v>
      </c>
      <c r="BW4" s="452">
        <f>'IS BS CF'!BW4</f>
        <v>0</v>
      </c>
      <c r="BX4" s="452">
        <f>'IS BS CF'!BX4</f>
        <v>0</v>
      </c>
      <c r="BY4" s="452">
        <f>'IS BS CF'!BY4</f>
        <v>0</v>
      </c>
      <c r="BZ4" s="452">
        <f>'IS BS CF'!BZ4</f>
        <v>2028</v>
      </c>
      <c r="CA4" s="452">
        <f>'IS BS CF'!CA4</f>
        <v>0</v>
      </c>
      <c r="CB4" s="452">
        <f>'IS BS CF'!CB4</f>
        <v>0</v>
      </c>
      <c r="CC4" s="452">
        <f>'IS BS CF'!CC4</f>
        <v>0</v>
      </c>
      <c r="CD4" s="452">
        <f>'IS BS CF'!CD4</f>
        <v>0</v>
      </c>
      <c r="CE4" s="452">
        <f>'IS BS CF'!CE4</f>
        <v>0</v>
      </c>
      <c r="CF4" s="452">
        <f>'IS BS CF'!CF4</f>
        <v>0</v>
      </c>
      <c r="CG4" s="452">
        <f>'IS BS CF'!CG4</f>
        <v>0</v>
      </c>
      <c r="CH4" s="452">
        <f>'IS BS CF'!CH4</f>
        <v>0</v>
      </c>
      <c r="CI4" s="452">
        <f>'IS BS CF'!CI4</f>
        <v>0</v>
      </c>
      <c r="CJ4" s="452">
        <f>'IS BS CF'!CJ4</f>
        <v>0</v>
      </c>
      <c r="CK4" s="452">
        <f>'IS BS CF'!CK4</f>
        <v>0</v>
      </c>
      <c r="CL4" s="452">
        <f>'IS BS CF'!CL4</f>
        <v>2029</v>
      </c>
    </row>
    <row r="5" spans="1:90" outlineLevel="2" x14ac:dyDescent="0.4">
      <c r="G5" s="446" t="str">
        <f>'IS BS CF'!B5</f>
        <v>(Year #)</v>
      </c>
      <c r="H5" s="12"/>
      <c r="I5" s="8" t="s">
        <v>639</v>
      </c>
      <c r="K5" s="12">
        <v>0</v>
      </c>
      <c r="L5" s="12">
        <v>1</v>
      </c>
      <c r="M5" s="12">
        <v>2</v>
      </c>
      <c r="N5" s="12">
        <v>3</v>
      </c>
      <c r="O5" s="12">
        <v>4</v>
      </c>
      <c r="P5" s="12">
        <v>5</v>
      </c>
      <c r="S5" s="447">
        <f>'IS BS CF'!S5</f>
        <v>1</v>
      </c>
      <c r="T5" s="447">
        <f>'IS BS CF'!T5</f>
        <v>1</v>
      </c>
      <c r="U5" s="447">
        <f>'IS BS CF'!U5</f>
        <v>1</v>
      </c>
      <c r="V5" s="447">
        <f>'IS BS CF'!V5</f>
        <v>1</v>
      </c>
      <c r="W5" s="447">
        <f>'IS BS CF'!W5</f>
        <v>1</v>
      </c>
      <c r="X5" s="447">
        <f>'IS BS CF'!X5</f>
        <v>1</v>
      </c>
      <c r="Y5" s="447">
        <f>'IS BS CF'!Y5</f>
        <v>1</v>
      </c>
      <c r="Z5" s="447">
        <f>'IS BS CF'!Z5</f>
        <v>1</v>
      </c>
      <c r="AA5" s="447">
        <f>'IS BS CF'!AA5</f>
        <v>1</v>
      </c>
      <c r="AB5" s="447">
        <f>'IS BS CF'!AB5</f>
        <v>1</v>
      </c>
      <c r="AC5" s="447">
        <f>'IS BS CF'!AC5</f>
        <v>1</v>
      </c>
      <c r="AD5" s="447">
        <f>'IS BS CF'!AD5</f>
        <v>1</v>
      </c>
      <c r="AE5" s="447">
        <f>'IS BS CF'!AE5</f>
        <v>2</v>
      </c>
      <c r="AF5" s="447">
        <f>'IS BS CF'!AF5</f>
        <v>2</v>
      </c>
      <c r="AG5" s="447">
        <f>'IS BS CF'!AG5</f>
        <v>2</v>
      </c>
      <c r="AH5" s="447">
        <f>'IS BS CF'!AH5</f>
        <v>2</v>
      </c>
      <c r="AI5" s="447">
        <f>'IS BS CF'!AI5</f>
        <v>2</v>
      </c>
      <c r="AJ5" s="447">
        <f>'IS BS CF'!AJ5</f>
        <v>2</v>
      </c>
      <c r="AK5" s="447">
        <f>'IS BS CF'!AK5</f>
        <v>2</v>
      </c>
      <c r="AL5" s="447">
        <f>'IS BS CF'!AL5</f>
        <v>2</v>
      </c>
      <c r="AM5" s="447">
        <f>'IS BS CF'!AM5</f>
        <v>2</v>
      </c>
      <c r="AN5" s="447">
        <f>'IS BS CF'!AN5</f>
        <v>2</v>
      </c>
      <c r="AO5" s="447">
        <f>'IS BS CF'!AO5</f>
        <v>2</v>
      </c>
      <c r="AP5" s="447">
        <f>'IS BS CF'!AP5</f>
        <v>2</v>
      </c>
      <c r="AQ5" s="447">
        <f>'IS BS CF'!AQ5</f>
        <v>3</v>
      </c>
      <c r="AR5" s="447">
        <f>'IS BS CF'!AR5</f>
        <v>3</v>
      </c>
      <c r="AS5" s="447">
        <f>'IS BS CF'!AS5</f>
        <v>3</v>
      </c>
      <c r="AT5" s="447">
        <f>'IS BS CF'!AT5</f>
        <v>3</v>
      </c>
      <c r="AU5" s="447">
        <f>'IS BS CF'!AU5</f>
        <v>3</v>
      </c>
      <c r="AV5" s="447">
        <f>'IS BS CF'!AV5</f>
        <v>3</v>
      </c>
      <c r="AW5" s="447">
        <f>'IS BS CF'!AW5</f>
        <v>3</v>
      </c>
      <c r="AX5" s="447">
        <f>'IS BS CF'!AX5</f>
        <v>3</v>
      </c>
      <c r="AY5" s="447">
        <f>'IS BS CF'!AY5</f>
        <v>3</v>
      </c>
      <c r="AZ5" s="447">
        <f>'IS BS CF'!AZ5</f>
        <v>3</v>
      </c>
      <c r="BA5" s="447">
        <f>'IS BS CF'!BA5</f>
        <v>3</v>
      </c>
      <c r="BB5" s="447">
        <f>'IS BS CF'!BB5</f>
        <v>3</v>
      </c>
      <c r="BC5" s="447">
        <f>'IS BS CF'!BC5</f>
        <v>4</v>
      </c>
      <c r="BD5" s="447">
        <f>'IS BS CF'!BD5</f>
        <v>4</v>
      </c>
      <c r="BE5" s="447">
        <f>'IS BS CF'!BE5</f>
        <v>4</v>
      </c>
      <c r="BF5" s="447">
        <f>'IS BS CF'!BF5</f>
        <v>4</v>
      </c>
      <c r="BG5" s="447">
        <f>'IS BS CF'!BG5</f>
        <v>4</v>
      </c>
      <c r="BH5" s="447">
        <f>'IS BS CF'!BH5</f>
        <v>4</v>
      </c>
      <c r="BI5" s="447">
        <f>'IS BS CF'!BI5</f>
        <v>4</v>
      </c>
      <c r="BJ5" s="447">
        <f>'IS BS CF'!BJ5</f>
        <v>4</v>
      </c>
      <c r="BK5" s="447">
        <f>'IS BS CF'!BK5</f>
        <v>4</v>
      </c>
      <c r="BL5" s="447">
        <f>'IS BS CF'!BL5</f>
        <v>4</v>
      </c>
      <c r="BM5" s="447">
        <f>'IS BS CF'!BM5</f>
        <v>4</v>
      </c>
      <c r="BN5" s="447">
        <f>'IS BS CF'!BN5</f>
        <v>4</v>
      </c>
      <c r="BO5" s="447">
        <f>'IS BS CF'!BO5</f>
        <v>5</v>
      </c>
      <c r="BP5" s="447">
        <f>'IS BS CF'!BP5</f>
        <v>5</v>
      </c>
      <c r="BQ5" s="447">
        <f>'IS BS CF'!BQ5</f>
        <v>5</v>
      </c>
      <c r="BR5" s="447">
        <f>'IS BS CF'!BR5</f>
        <v>5</v>
      </c>
      <c r="BS5" s="447">
        <f>'IS BS CF'!BS5</f>
        <v>5</v>
      </c>
      <c r="BT5" s="447">
        <f>'IS BS CF'!BT5</f>
        <v>5</v>
      </c>
      <c r="BU5" s="447">
        <f>'IS BS CF'!BU5</f>
        <v>5</v>
      </c>
      <c r="BV5" s="447">
        <f>'IS BS CF'!BV5</f>
        <v>5</v>
      </c>
      <c r="BW5" s="447">
        <f>'IS BS CF'!BW5</f>
        <v>5</v>
      </c>
      <c r="BX5" s="447">
        <f>'IS BS CF'!BX5</f>
        <v>5</v>
      </c>
      <c r="BY5" s="447">
        <f>'IS BS CF'!BY5</f>
        <v>5</v>
      </c>
      <c r="BZ5" s="447">
        <f>'IS BS CF'!BZ5</f>
        <v>5</v>
      </c>
      <c r="CA5" s="447">
        <f>'IS BS CF'!CA5</f>
        <v>6</v>
      </c>
      <c r="CB5" s="447">
        <f>'IS BS CF'!CB5</f>
        <v>6</v>
      </c>
      <c r="CC5" s="447">
        <f>'IS BS CF'!CC5</f>
        <v>6</v>
      </c>
      <c r="CD5" s="447">
        <f>'IS BS CF'!CD5</f>
        <v>6</v>
      </c>
      <c r="CE5" s="447">
        <f>'IS BS CF'!CE5</f>
        <v>6</v>
      </c>
      <c r="CF5" s="447">
        <f>'IS BS CF'!CF5</f>
        <v>6</v>
      </c>
      <c r="CG5" s="447">
        <f>'IS BS CF'!CG5</f>
        <v>6</v>
      </c>
      <c r="CH5" s="447">
        <f>'IS BS CF'!CH5</f>
        <v>6</v>
      </c>
      <c r="CI5" s="447">
        <f>'IS BS CF'!CI5</f>
        <v>6</v>
      </c>
      <c r="CJ5" s="447">
        <f>'IS BS CF'!CJ5</f>
        <v>6</v>
      </c>
      <c r="CK5" s="447">
        <f>'IS BS CF'!CK5</f>
        <v>6</v>
      </c>
      <c r="CL5" s="447">
        <f>'IS BS CF'!CL5</f>
        <v>6</v>
      </c>
    </row>
    <row r="6" spans="1:90" outlineLevel="2" x14ac:dyDescent="0.4">
      <c r="G6" s="446" t="str">
        <f>'IS BS CF'!B6</f>
        <v>(Year end #)</v>
      </c>
      <c r="I6" s="8" t="s">
        <v>640</v>
      </c>
      <c r="K6" s="12"/>
      <c r="L6" s="12"/>
      <c r="M6" s="12"/>
      <c r="N6" s="12"/>
      <c r="O6" s="12"/>
      <c r="P6" s="12"/>
      <c r="S6" s="447">
        <f>'IS BS CF'!S6</f>
        <v>0</v>
      </c>
      <c r="T6" s="447">
        <f>'IS BS CF'!T6</f>
        <v>0</v>
      </c>
      <c r="U6" s="447">
        <f>'IS BS CF'!U6</f>
        <v>0</v>
      </c>
      <c r="V6" s="447">
        <f>'IS BS CF'!V6</f>
        <v>0</v>
      </c>
      <c r="W6" s="447">
        <f>'IS BS CF'!W6</f>
        <v>0</v>
      </c>
      <c r="X6" s="447">
        <f>'IS BS CF'!X6</f>
        <v>0</v>
      </c>
      <c r="Y6" s="447">
        <f>'IS BS CF'!Y6</f>
        <v>0</v>
      </c>
      <c r="Z6" s="447">
        <f>'IS BS CF'!Z6</f>
        <v>0</v>
      </c>
      <c r="AA6" s="447">
        <f>'IS BS CF'!AA6</f>
        <v>0</v>
      </c>
      <c r="AB6" s="447">
        <f>'IS BS CF'!AB6</f>
        <v>0</v>
      </c>
      <c r="AC6" s="447">
        <f>'IS BS CF'!AC6</f>
        <v>0</v>
      </c>
      <c r="AD6" s="447">
        <f>'IS BS CF'!AD6</f>
        <v>1</v>
      </c>
      <c r="AE6" s="447">
        <f>'IS BS CF'!AE6</f>
        <v>0</v>
      </c>
      <c r="AF6" s="447">
        <f>'IS BS CF'!AF6</f>
        <v>0</v>
      </c>
      <c r="AG6" s="447">
        <f>'IS BS CF'!AG6</f>
        <v>0</v>
      </c>
      <c r="AH6" s="447">
        <f>'IS BS CF'!AH6</f>
        <v>0</v>
      </c>
      <c r="AI6" s="447">
        <f>'IS BS CF'!AI6</f>
        <v>0</v>
      </c>
      <c r="AJ6" s="447">
        <f>'IS BS CF'!AJ6</f>
        <v>0</v>
      </c>
      <c r="AK6" s="447">
        <f>'IS BS CF'!AK6</f>
        <v>0</v>
      </c>
      <c r="AL6" s="447">
        <f>'IS BS CF'!AL6</f>
        <v>0</v>
      </c>
      <c r="AM6" s="447">
        <f>'IS BS CF'!AM6</f>
        <v>0</v>
      </c>
      <c r="AN6" s="447">
        <f>'IS BS CF'!AN6</f>
        <v>0</v>
      </c>
      <c r="AO6" s="447">
        <f>'IS BS CF'!AO6</f>
        <v>0</v>
      </c>
      <c r="AP6" s="447">
        <f>'IS BS CF'!AP6</f>
        <v>2</v>
      </c>
      <c r="AQ6" s="447">
        <f>'IS BS CF'!AQ6</f>
        <v>0</v>
      </c>
      <c r="AR6" s="447">
        <f>'IS BS CF'!AR6</f>
        <v>0</v>
      </c>
      <c r="AS6" s="447">
        <f>'IS BS CF'!AS6</f>
        <v>0</v>
      </c>
      <c r="AT6" s="447">
        <f>'IS BS CF'!AT6</f>
        <v>0</v>
      </c>
      <c r="AU6" s="447">
        <f>'IS BS CF'!AU6</f>
        <v>0</v>
      </c>
      <c r="AV6" s="447">
        <f>'IS BS CF'!AV6</f>
        <v>0</v>
      </c>
      <c r="AW6" s="447">
        <f>'IS BS CF'!AW6</f>
        <v>0</v>
      </c>
      <c r="AX6" s="447">
        <f>'IS BS CF'!AX6</f>
        <v>0</v>
      </c>
      <c r="AY6" s="447">
        <f>'IS BS CF'!AY6</f>
        <v>0</v>
      </c>
      <c r="AZ6" s="447">
        <f>'IS BS CF'!AZ6</f>
        <v>0</v>
      </c>
      <c r="BA6" s="447">
        <f>'IS BS CF'!BA6</f>
        <v>0</v>
      </c>
      <c r="BB6" s="447">
        <f>'IS BS CF'!BB6</f>
        <v>3</v>
      </c>
      <c r="BC6" s="447">
        <f>'IS BS CF'!BC6</f>
        <v>0</v>
      </c>
      <c r="BD6" s="447">
        <f>'IS BS CF'!BD6</f>
        <v>0</v>
      </c>
      <c r="BE6" s="447">
        <f>'IS BS CF'!BE6</f>
        <v>0</v>
      </c>
      <c r="BF6" s="447">
        <f>'IS BS CF'!BF6</f>
        <v>0</v>
      </c>
      <c r="BG6" s="447">
        <f>'IS BS CF'!BG6</f>
        <v>0</v>
      </c>
      <c r="BH6" s="447">
        <f>'IS BS CF'!BH6</f>
        <v>0</v>
      </c>
      <c r="BI6" s="447">
        <f>'IS BS CF'!BI6</f>
        <v>0</v>
      </c>
      <c r="BJ6" s="447">
        <f>'IS BS CF'!BJ6</f>
        <v>0</v>
      </c>
      <c r="BK6" s="447">
        <f>'IS BS CF'!BK6</f>
        <v>0</v>
      </c>
      <c r="BL6" s="447">
        <f>'IS BS CF'!BL6</f>
        <v>0</v>
      </c>
      <c r="BM6" s="447">
        <f>'IS BS CF'!BM6</f>
        <v>0</v>
      </c>
      <c r="BN6" s="447">
        <f>'IS BS CF'!BN6</f>
        <v>4</v>
      </c>
      <c r="BO6" s="447">
        <f>'IS BS CF'!BO6</f>
        <v>0</v>
      </c>
      <c r="BP6" s="447">
        <f>'IS BS CF'!BP6</f>
        <v>0</v>
      </c>
      <c r="BQ6" s="447">
        <f>'IS BS CF'!BQ6</f>
        <v>0</v>
      </c>
      <c r="BR6" s="447">
        <f>'IS BS CF'!BR6</f>
        <v>0</v>
      </c>
      <c r="BS6" s="447">
        <f>'IS BS CF'!BS6</f>
        <v>0</v>
      </c>
      <c r="BT6" s="447">
        <f>'IS BS CF'!BT6</f>
        <v>0</v>
      </c>
      <c r="BU6" s="447">
        <f>'IS BS CF'!BU6</f>
        <v>0</v>
      </c>
      <c r="BV6" s="447">
        <f>'IS BS CF'!BV6</f>
        <v>0</v>
      </c>
      <c r="BW6" s="447">
        <f>'IS BS CF'!BW6</f>
        <v>0</v>
      </c>
      <c r="BX6" s="447">
        <f>'IS BS CF'!BX6</f>
        <v>0</v>
      </c>
      <c r="BY6" s="447">
        <f>'IS BS CF'!BY6</f>
        <v>0</v>
      </c>
      <c r="BZ6" s="447">
        <f>'IS BS CF'!BZ6</f>
        <v>5</v>
      </c>
      <c r="CA6" s="447">
        <f>'IS BS CF'!CA6</f>
        <v>0</v>
      </c>
      <c r="CB6" s="447">
        <f>'IS BS CF'!CB6</f>
        <v>0</v>
      </c>
      <c r="CC6" s="447">
        <f>'IS BS CF'!CC6</f>
        <v>0</v>
      </c>
      <c r="CD6" s="447">
        <f>'IS BS CF'!CD6</f>
        <v>0</v>
      </c>
      <c r="CE6" s="447">
        <f>'IS BS CF'!CE6</f>
        <v>0</v>
      </c>
      <c r="CF6" s="447">
        <f>'IS BS CF'!CF6</f>
        <v>0</v>
      </c>
      <c r="CG6" s="447">
        <f>'IS BS CF'!CG6</f>
        <v>0</v>
      </c>
      <c r="CH6" s="447">
        <f>'IS BS CF'!CH6</f>
        <v>0</v>
      </c>
      <c r="CI6" s="447">
        <f>'IS BS CF'!CI6</f>
        <v>0</v>
      </c>
      <c r="CJ6" s="447">
        <f>'IS BS CF'!CJ6</f>
        <v>0</v>
      </c>
      <c r="CK6" s="447">
        <f>'IS BS CF'!CK6</f>
        <v>0</v>
      </c>
      <c r="CL6" s="447" t="e">
        <f>'IS BS CF'!CL6</f>
        <v>#REF!</v>
      </c>
    </row>
    <row r="7" spans="1:90" outlineLevel="2" x14ac:dyDescent="0.4">
      <c r="G7" s="446" t="str">
        <f>'IS BS CF'!B7</f>
        <v>(Calendar month #)</v>
      </c>
      <c r="J7" s="12"/>
      <c r="K7" s="12"/>
      <c r="L7" s="12"/>
      <c r="M7" s="12"/>
      <c r="N7" s="12"/>
      <c r="O7" s="12"/>
      <c r="P7" s="12"/>
      <c r="S7" s="446">
        <f>'IS BS CF'!S7</f>
        <v>1</v>
      </c>
      <c r="T7" s="446">
        <f>'IS BS CF'!T7</f>
        <v>2</v>
      </c>
      <c r="U7" s="446">
        <f>'IS BS CF'!U7</f>
        <v>3</v>
      </c>
      <c r="V7" s="446">
        <f>'IS BS CF'!V7</f>
        <v>4</v>
      </c>
      <c r="W7" s="446">
        <f>'IS BS CF'!W7</f>
        <v>5</v>
      </c>
      <c r="X7" s="446">
        <f>'IS BS CF'!X7</f>
        <v>6</v>
      </c>
      <c r="Y7" s="446">
        <f>'IS BS CF'!Y7</f>
        <v>7</v>
      </c>
      <c r="Z7" s="446">
        <f>'IS BS CF'!Z7</f>
        <v>8</v>
      </c>
      <c r="AA7" s="446">
        <f>'IS BS CF'!AA7</f>
        <v>9</v>
      </c>
      <c r="AB7" s="446">
        <f>'IS BS CF'!AB7</f>
        <v>10</v>
      </c>
      <c r="AC7" s="446">
        <f>'IS BS CF'!AC7</f>
        <v>11</v>
      </c>
      <c r="AD7" s="446">
        <f>'IS BS CF'!AD7</f>
        <v>12</v>
      </c>
      <c r="AE7" s="446">
        <f>'IS BS CF'!AE7</f>
        <v>1</v>
      </c>
      <c r="AF7" s="446">
        <f>'IS BS CF'!AF7</f>
        <v>2</v>
      </c>
      <c r="AG7" s="446">
        <f>'IS BS CF'!AG7</f>
        <v>3</v>
      </c>
      <c r="AH7" s="446">
        <f>'IS BS CF'!AH7</f>
        <v>4</v>
      </c>
      <c r="AI7" s="446">
        <f>'IS BS CF'!AI7</f>
        <v>5</v>
      </c>
      <c r="AJ7" s="446">
        <f>'IS BS CF'!AJ7</f>
        <v>6</v>
      </c>
      <c r="AK7" s="446">
        <f>'IS BS CF'!AK7</f>
        <v>7</v>
      </c>
      <c r="AL7" s="446">
        <f>'IS BS CF'!AL7</f>
        <v>8</v>
      </c>
      <c r="AM7" s="446">
        <f>'IS BS CF'!AM7</f>
        <v>9</v>
      </c>
      <c r="AN7" s="446">
        <f>'IS BS CF'!AN7</f>
        <v>10</v>
      </c>
      <c r="AO7" s="446">
        <f>'IS BS CF'!AO7</f>
        <v>11</v>
      </c>
      <c r="AP7" s="446">
        <f>'IS BS CF'!AP7</f>
        <v>12</v>
      </c>
      <c r="AQ7" s="446">
        <f>'IS BS CF'!AQ7</f>
        <v>1</v>
      </c>
      <c r="AR7" s="446">
        <f>'IS BS CF'!AR7</f>
        <v>2</v>
      </c>
      <c r="AS7" s="446">
        <f>'IS BS CF'!AS7</f>
        <v>3</v>
      </c>
      <c r="AT7" s="446">
        <f>'IS BS CF'!AT7</f>
        <v>4</v>
      </c>
      <c r="AU7" s="446">
        <f>'IS BS CF'!AU7</f>
        <v>5</v>
      </c>
      <c r="AV7" s="446">
        <f>'IS BS CF'!AV7</f>
        <v>6</v>
      </c>
      <c r="AW7" s="446">
        <f>'IS BS CF'!AW7</f>
        <v>7</v>
      </c>
      <c r="AX7" s="446">
        <f>'IS BS CF'!AX7</f>
        <v>8</v>
      </c>
      <c r="AY7" s="446">
        <f>'IS BS CF'!AY7</f>
        <v>9</v>
      </c>
      <c r="AZ7" s="446">
        <f>'IS BS CF'!AZ7</f>
        <v>10</v>
      </c>
      <c r="BA7" s="446">
        <f>'IS BS CF'!BA7</f>
        <v>11</v>
      </c>
      <c r="BB7" s="446">
        <f>'IS BS CF'!BB7</f>
        <v>12</v>
      </c>
      <c r="BC7" s="446">
        <f>'IS BS CF'!BC7</f>
        <v>1</v>
      </c>
      <c r="BD7" s="446">
        <f>'IS BS CF'!BD7</f>
        <v>2</v>
      </c>
      <c r="BE7" s="446">
        <f>'IS BS CF'!BE7</f>
        <v>3</v>
      </c>
      <c r="BF7" s="446">
        <f>'IS BS CF'!BF7</f>
        <v>4</v>
      </c>
      <c r="BG7" s="446">
        <f>'IS BS CF'!BG7</f>
        <v>5</v>
      </c>
      <c r="BH7" s="446">
        <f>'IS BS CF'!BH7</f>
        <v>6</v>
      </c>
      <c r="BI7" s="446">
        <f>'IS BS CF'!BI7</f>
        <v>7</v>
      </c>
      <c r="BJ7" s="446">
        <f>'IS BS CF'!BJ7</f>
        <v>8</v>
      </c>
      <c r="BK7" s="446">
        <f>'IS BS CF'!BK7</f>
        <v>9</v>
      </c>
      <c r="BL7" s="446">
        <f>'IS BS CF'!BL7</f>
        <v>10</v>
      </c>
      <c r="BM7" s="446">
        <f>'IS BS CF'!BM7</f>
        <v>11</v>
      </c>
      <c r="BN7" s="446">
        <f>'IS BS CF'!BN7</f>
        <v>12</v>
      </c>
      <c r="BO7" s="446">
        <f>'IS BS CF'!BO7</f>
        <v>1</v>
      </c>
      <c r="BP7" s="446">
        <f>'IS BS CF'!BP7</f>
        <v>2</v>
      </c>
      <c r="BQ7" s="446">
        <f>'IS BS CF'!BQ7</f>
        <v>3</v>
      </c>
      <c r="BR7" s="446">
        <f>'IS BS CF'!BR7</f>
        <v>4</v>
      </c>
      <c r="BS7" s="446">
        <f>'IS BS CF'!BS7</f>
        <v>5</v>
      </c>
      <c r="BT7" s="446">
        <f>'IS BS CF'!BT7</f>
        <v>6</v>
      </c>
      <c r="BU7" s="446">
        <f>'IS BS CF'!BU7</f>
        <v>7</v>
      </c>
      <c r="BV7" s="446">
        <f>'IS BS CF'!BV7</f>
        <v>8</v>
      </c>
      <c r="BW7" s="446">
        <f>'IS BS CF'!BW7</f>
        <v>9</v>
      </c>
      <c r="BX7" s="446">
        <f>'IS BS CF'!BX7</f>
        <v>10</v>
      </c>
      <c r="BY7" s="446">
        <f>'IS BS CF'!BY7</f>
        <v>11</v>
      </c>
      <c r="BZ7" s="446">
        <f>'IS BS CF'!BZ7</f>
        <v>12</v>
      </c>
      <c r="CA7" s="446">
        <f>'IS BS CF'!CA7</f>
        <v>1</v>
      </c>
      <c r="CB7" s="446">
        <f>'IS BS CF'!CB7</f>
        <v>2</v>
      </c>
      <c r="CC7" s="446">
        <f>'IS BS CF'!CC7</f>
        <v>3</v>
      </c>
      <c r="CD7" s="446">
        <f>'IS BS CF'!CD7</f>
        <v>4</v>
      </c>
      <c r="CE7" s="446">
        <f>'IS BS CF'!CE7</f>
        <v>5</v>
      </c>
      <c r="CF7" s="446">
        <f>'IS BS CF'!CF7</f>
        <v>6</v>
      </c>
      <c r="CG7" s="446">
        <f>'IS BS CF'!CG7</f>
        <v>7</v>
      </c>
      <c r="CH7" s="446">
        <f>'IS BS CF'!CH7</f>
        <v>8</v>
      </c>
      <c r="CI7" s="446">
        <f>'IS BS CF'!CI7</f>
        <v>9</v>
      </c>
      <c r="CJ7" s="446">
        <f>'IS BS CF'!CJ7</f>
        <v>10</v>
      </c>
      <c r="CK7" s="446">
        <f>'IS BS CF'!CK7</f>
        <v>11</v>
      </c>
      <c r="CL7" s="446">
        <f>'IS BS CF'!CL7</f>
        <v>12</v>
      </c>
    </row>
    <row r="8" spans="1:90" outlineLevel="2" x14ac:dyDescent="0.4">
      <c r="G8" s="445"/>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outlineLevel="2" x14ac:dyDescent="0.4">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x14ac:dyDescent="0.4">
      <c r="A10" s="12" t="s">
        <v>218</v>
      </c>
      <c r="B10" s="12"/>
      <c r="C10" s="12"/>
      <c r="D10" s="12"/>
      <c r="E10" s="12"/>
      <c r="F10" s="12"/>
      <c r="G10" s="293" t="s">
        <v>641</v>
      </c>
      <c r="H10" s="300"/>
      <c r="I10" s="300"/>
      <c r="J10" s="300"/>
      <c r="K10" s="300"/>
      <c r="L10" s="300"/>
      <c r="M10" s="300"/>
      <c r="N10" s="300"/>
      <c r="O10" s="300"/>
      <c r="P10" s="301"/>
      <c r="S10" s="292"/>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row>
    <row r="11" spans="1:90" ht="14.25" customHeight="1" x14ac:dyDescent="0.4">
      <c r="G11" s="13" t="s">
        <v>641</v>
      </c>
    </row>
    <row r="12" spans="1:90" ht="14.25" customHeight="1" x14ac:dyDescent="0.4">
      <c r="G12" s="8" t="str">
        <f>'IS BS CF'!B18</f>
        <v>Total revenue</v>
      </c>
      <c r="H12" s="13"/>
      <c r="I12" s="13"/>
      <c r="J12" s="13"/>
      <c r="K12" s="24" t="e">
        <f ca="1">'IS BS CF'!K18</f>
        <v>#REF!</v>
      </c>
      <c r="L12" s="24" t="e">
        <f ca="1">'IS BS CF'!L18</f>
        <v>#REF!</v>
      </c>
      <c r="M12" s="24" t="e">
        <f ca="1">'IS BS CF'!M18</f>
        <v>#REF!</v>
      </c>
      <c r="N12" s="24" t="e">
        <f ca="1">'IS BS CF'!N18</f>
        <v>#REF!</v>
      </c>
      <c r="O12" s="24" t="e">
        <f ca="1">'IS BS CF'!O18</f>
        <v>#REF!</v>
      </c>
      <c r="P12" s="24" t="e">
        <f ca="1">'IS BS CF'!P18</f>
        <v>#REF!</v>
      </c>
      <c r="S12" s="24" t="e">
        <f ca="1">'IS BS CF'!S18</f>
        <v>#REF!</v>
      </c>
      <c r="T12" s="24" t="e">
        <f ca="1">'IS BS CF'!T18</f>
        <v>#REF!</v>
      </c>
      <c r="U12" s="24" t="e">
        <f ca="1">'IS BS CF'!U18</f>
        <v>#REF!</v>
      </c>
      <c r="V12" s="24" t="e">
        <f ca="1">'IS BS CF'!V18</f>
        <v>#REF!</v>
      </c>
      <c r="W12" s="24" t="e">
        <f ca="1">'IS BS CF'!W18</f>
        <v>#REF!</v>
      </c>
      <c r="X12" s="24" t="e">
        <f ca="1">'IS BS CF'!X18</f>
        <v>#REF!</v>
      </c>
      <c r="Y12" s="24" t="e">
        <f ca="1">'IS BS CF'!Y18</f>
        <v>#REF!</v>
      </c>
      <c r="Z12" s="24" t="e">
        <f ca="1">'IS BS CF'!Z18</f>
        <v>#REF!</v>
      </c>
      <c r="AA12" s="24" t="e">
        <f ca="1">'IS BS CF'!AA18</f>
        <v>#REF!</v>
      </c>
      <c r="AB12" s="24" t="e">
        <f ca="1">'IS BS CF'!AB18</f>
        <v>#REF!</v>
      </c>
      <c r="AC12" s="24" t="e">
        <f ca="1">'IS BS CF'!AC18</f>
        <v>#REF!</v>
      </c>
      <c r="AD12" s="24" t="e">
        <f ca="1">'IS BS CF'!AD18</f>
        <v>#REF!</v>
      </c>
      <c r="AE12" s="24" t="e">
        <f ca="1">'IS BS CF'!AE18</f>
        <v>#REF!</v>
      </c>
      <c r="AF12" s="24" t="e">
        <f ca="1">'IS BS CF'!AF18</f>
        <v>#REF!</v>
      </c>
      <c r="AG12" s="24" t="e">
        <f ca="1">'IS BS CF'!AG18</f>
        <v>#REF!</v>
      </c>
      <c r="AH12" s="24" t="e">
        <f ca="1">'IS BS CF'!AH18</f>
        <v>#REF!</v>
      </c>
      <c r="AI12" s="24" t="e">
        <f ca="1">'IS BS CF'!AI18</f>
        <v>#REF!</v>
      </c>
      <c r="AJ12" s="24" t="e">
        <f ca="1">'IS BS CF'!AJ18</f>
        <v>#REF!</v>
      </c>
      <c r="AK12" s="24" t="e">
        <f ca="1">'IS BS CF'!AK18</f>
        <v>#REF!</v>
      </c>
      <c r="AL12" s="24" t="e">
        <f ca="1">'IS BS CF'!AL18</f>
        <v>#REF!</v>
      </c>
      <c r="AM12" s="24" t="e">
        <f ca="1">'IS BS CF'!AM18</f>
        <v>#REF!</v>
      </c>
      <c r="AN12" s="24" t="e">
        <f ca="1">'IS BS CF'!AN18</f>
        <v>#REF!</v>
      </c>
      <c r="AO12" s="24" t="e">
        <f ca="1">'IS BS CF'!AO18</f>
        <v>#REF!</v>
      </c>
      <c r="AP12" s="24" t="e">
        <f ca="1">'IS BS CF'!AP18</f>
        <v>#REF!</v>
      </c>
      <c r="AQ12" s="24" t="e">
        <f ca="1">'IS BS CF'!AQ18</f>
        <v>#REF!</v>
      </c>
      <c r="AR12" s="24" t="e">
        <f ca="1">'IS BS CF'!AR18</f>
        <v>#REF!</v>
      </c>
      <c r="AS12" s="24" t="e">
        <f ca="1">'IS BS CF'!AS18</f>
        <v>#REF!</v>
      </c>
      <c r="AT12" s="24" t="e">
        <f ca="1">'IS BS CF'!AT18</f>
        <v>#REF!</v>
      </c>
      <c r="AU12" s="24" t="e">
        <f ca="1">'IS BS CF'!AU18</f>
        <v>#REF!</v>
      </c>
      <c r="AV12" s="24" t="e">
        <f ca="1">'IS BS CF'!AV18</f>
        <v>#REF!</v>
      </c>
      <c r="AW12" s="24" t="e">
        <f ca="1">'IS BS CF'!AW18</f>
        <v>#REF!</v>
      </c>
      <c r="AX12" s="24" t="e">
        <f ca="1">'IS BS CF'!AX18</f>
        <v>#REF!</v>
      </c>
      <c r="AY12" s="24" t="e">
        <f ca="1">'IS BS CF'!AY18</f>
        <v>#REF!</v>
      </c>
      <c r="AZ12" s="24" t="e">
        <f ca="1">'IS BS CF'!AZ18</f>
        <v>#REF!</v>
      </c>
      <c r="BA12" s="24" t="e">
        <f ca="1">'IS BS CF'!BA18</f>
        <v>#REF!</v>
      </c>
      <c r="BB12" s="24" t="e">
        <f ca="1">'IS BS CF'!BB18</f>
        <v>#REF!</v>
      </c>
      <c r="BC12" s="24" t="e">
        <f ca="1">'IS BS CF'!BC18</f>
        <v>#REF!</v>
      </c>
      <c r="BD12" s="24" t="e">
        <f ca="1">'IS BS CF'!BD18</f>
        <v>#REF!</v>
      </c>
      <c r="BE12" s="24" t="e">
        <f ca="1">'IS BS CF'!BE18</f>
        <v>#REF!</v>
      </c>
      <c r="BF12" s="24" t="e">
        <f ca="1">'IS BS CF'!BF18</f>
        <v>#REF!</v>
      </c>
      <c r="BG12" s="24" t="e">
        <f ca="1">'IS BS CF'!BG18</f>
        <v>#REF!</v>
      </c>
      <c r="BH12" s="24" t="e">
        <f ca="1">'IS BS CF'!BH18</f>
        <v>#REF!</v>
      </c>
      <c r="BI12" s="24" t="e">
        <f ca="1">'IS BS CF'!BI18</f>
        <v>#REF!</v>
      </c>
      <c r="BJ12" s="24" t="e">
        <f ca="1">'IS BS CF'!BJ18</f>
        <v>#REF!</v>
      </c>
      <c r="BK12" s="24" t="e">
        <f ca="1">'IS BS CF'!BK18</f>
        <v>#REF!</v>
      </c>
      <c r="BL12" s="24" t="e">
        <f ca="1">'IS BS CF'!BL18</f>
        <v>#REF!</v>
      </c>
      <c r="BM12" s="24" t="e">
        <f ca="1">'IS BS CF'!BM18</f>
        <v>#REF!</v>
      </c>
      <c r="BN12" s="24" t="e">
        <f ca="1">'IS BS CF'!BN18</f>
        <v>#REF!</v>
      </c>
      <c r="BO12" s="24" t="e">
        <f ca="1">'IS BS CF'!BO18</f>
        <v>#REF!</v>
      </c>
      <c r="BP12" s="24" t="e">
        <f ca="1">'IS BS CF'!BP18</f>
        <v>#REF!</v>
      </c>
      <c r="BQ12" s="24" t="e">
        <f ca="1">'IS BS CF'!BQ18</f>
        <v>#REF!</v>
      </c>
      <c r="BR12" s="24" t="e">
        <f ca="1">'IS BS CF'!BR18</f>
        <v>#REF!</v>
      </c>
      <c r="BS12" s="24" t="e">
        <f ca="1">'IS BS CF'!BS18</f>
        <v>#REF!</v>
      </c>
      <c r="BT12" s="24" t="e">
        <f ca="1">'IS BS CF'!BT18</f>
        <v>#REF!</v>
      </c>
      <c r="BU12" s="24" t="e">
        <f ca="1">'IS BS CF'!BU18</f>
        <v>#REF!</v>
      </c>
      <c r="BV12" s="24" t="e">
        <f ca="1">'IS BS CF'!BV18</f>
        <v>#REF!</v>
      </c>
      <c r="BW12" s="24" t="e">
        <f ca="1">'IS BS CF'!BW18</f>
        <v>#REF!</v>
      </c>
      <c r="BX12" s="24" t="e">
        <f ca="1">'IS BS CF'!BX18</f>
        <v>#REF!</v>
      </c>
      <c r="BY12" s="24" t="e">
        <f ca="1">'IS BS CF'!BY18</f>
        <v>#REF!</v>
      </c>
      <c r="BZ12" s="24" t="e">
        <f ca="1">'IS BS CF'!BZ18</f>
        <v>#REF!</v>
      </c>
      <c r="CA12" s="24" t="e">
        <f ca="1">'IS BS CF'!CA18</f>
        <v>#REF!</v>
      </c>
      <c r="CB12" s="24" t="e">
        <f ca="1">'IS BS CF'!CB18</f>
        <v>#REF!</v>
      </c>
      <c r="CC12" s="24" t="e">
        <f ca="1">'IS BS CF'!CC18</f>
        <v>#REF!</v>
      </c>
      <c r="CD12" s="24" t="e">
        <f ca="1">'IS BS CF'!CD18</f>
        <v>#REF!</v>
      </c>
      <c r="CE12" s="24" t="e">
        <f ca="1">'IS BS CF'!CE18</f>
        <v>#REF!</v>
      </c>
      <c r="CF12" s="24" t="e">
        <f ca="1">'IS BS CF'!CF18</f>
        <v>#REF!</v>
      </c>
      <c r="CG12" s="24" t="e">
        <f ca="1">'IS BS CF'!CG18</f>
        <v>#REF!</v>
      </c>
      <c r="CH12" s="24" t="e">
        <f ca="1">'IS BS CF'!CH18</f>
        <v>#REF!</v>
      </c>
      <c r="CI12" s="24" t="e">
        <f ca="1">'IS BS CF'!CI18</f>
        <v>#REF!</v>
      </c>
      <c r="CJ12" s="24" t="e">
        <f ca="1">'IS BS CF'!CJ18</f>
        <v>#REF!</v>
      </c>
      <c r="CK12" s="24" t="e">
        <f ca="1">'IS BS CF'!CK18</f>
        <v>#REF!</v>
      </c>
      <c r="CL12" s="24" t="e">
        <f ca="1">'IS BS CF'!CL18</f>
        <v>#REF!</v>
      </c>
    </row>
    <row r="13" spans="1:90" ht="14.25" customHeight="1" x14ac:dyDescent="0.4">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4">
      <c r="A14" s="31" t="s">
        <v>218</v>
      </c>
      <c r="B14" s="31"/>
      <c r="C14" s="31"/>
      <c r="D14" s="31"/>
      <c r="E14" s="31"/>
      <c r="F14" s="31"/>
      <c r="G14" s="293" t="s">
        <v>642</v>
      </c>
      <c r="H14" s="291"/>
      <c r="I14" s="291"/>
      <c r="J14" s="291"/>
      <c r="K14" s="291"/>
      <c r="L14" s="291"/>
      <c r="M14" s="291"/>
      <c r="N14" s="291"/>
      <c r="O14" s="291"/>
      <c r="P14" s="294"/>
      <c r="S14" s="292"/>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643</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2" t="s">
        <v>644</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53" t="s">
        <v>638</v>
      </c>
      <c r="K18" s="24" t="e">
        <f t="shared" ca="1" si="3"/>
        <v>#REF!</v>
      </c>
      <c r="L18" s="24" t="e">
        <f t="shared" ca="1" si="3"/>
        <v>#REF!</v>
      </c>
      <c r="M18" s="24" t="e">
        <f t="shared" ca="1" si="3"/>
        <v>#REF!</v>
      </c>
      <c r="N18" s="24" t="e">
        <f t="shared" ca="1" si="3"/>
        <v>#REF!</v>
      </c>
      <c r="O18" s="24" t="e">
        <f t="shared" ca="1" si="3"/>
        <v>#REF!</v>
      </c>
      <c r="P18" s="24" t="e">
        <f t="shared" ca="1" si="3"/>
        <v>#REF!</v>
      </c>
      <c r="S18" s="327" t="e">
        <f t="shared" ref="S18:AB20" ca="1" si="7">SUMIF($J:$J,$G18,S:S)</f>
        <v>#REF!</v>
      </c>
      <c r="T18" s="327" t="e">
        <f t="shared" ca="1" si="7"/>
        <v>#REF!</v>
      </c>
      <c r="U18" s="327" t="e">
        <f t="shared" ca="1" si="7"/>
        <v>#REF!</v>
      </c>
      <c r="V18" s="327" t="e">
        <f t="shared" ca="1" si="7"/>
        <v>#REF!</v>
      </c>
      <c r="W18" s="253" t="e">
        <f t="shared" ca="1" si="7"/>
        <v>#REF!</v>
      </c>
      <c r="X18" s="253" t="e">
        <f t="shared" ca="1" si="7"/>
        <v>#REF!</v>
      </c>
      <c r="Y18" s="253" t="e">
        <f t="shared" ca="1" si="7"/>
        <v>#REF!</v>
      </c>
      <c r="Z18" s="253" t="e">
        <f t="shared" ca="1" si="7"/>
        <v>#REF!</v>
      </c>
      <c r="AA18" s="253" t="e">
        <f t="shared" ca="1" si="7"/>
        <v>#REF!</v>
      </c>
      <c r="AB18" s="253" t="e">
        <f t="shared" ca="1" si="7"/>
        <v>#REF!</v>
      </c>
      <c r="AC18" s="253" t="e">
        <f t="shared" ref="AC18:AL20" ca="1" si="8">SUMIF($J:$J,$G18,AC:AC)</f>
        <v>#REF!</v>
      </c>
      <c r="AD18" s="253" t="e">
        <f t="shared" ca="1" si="8"/>
        <v>#REF!</v>
      </c>
      <c r="AE18" s="253" t="e">
        <f t="shared" ca="1" si="8"/>
        <v>#REF!</v>
      </c>
      <c r="AF18" s="253" t="e">
        <f t="shared" ca="1" si="8"/>
        <v>#REF!</v>
      </c>
      <c r="AG18" s="253" t="e">
        <f t="shared" ca="1" si="8"/>
        <v>#REF!</v>
      </c>
      <c r="AH18" s="253" t="e">
        <f t="shared" ca="1" si="8"/>
        <v>#REF!</v>
      </c>
      <c r="AI18" s="253" t="e">
        <f t="shared" ca="1" si="8"/>
        <v>#REF!</v>
      </c>
      <c r="AJ18" s="253" t="e">
        <f t="shared" ca="1" si="8"/>
        <v>#REF!</v>
      </c>
      <c r="AK18" s="253" t="e">
        <f t="shared" ca="1" si="8"/>
        <v>#REF!</v>
      </c>
      <c r="AL18" s="253" t="e">
        <f t="shared" ca="1" si="8"/>
        <v>#REF!</v>
      </c>
      <c r="AM18" s="253" t="e">
        <f t="shared" ref="AM18:AV20" ca="1" si="9">SUMIF($J:$J,$G18,AM:AM)</f>
        <v>#REF!</v>
      </c>
      <c r="AN18" s="253" t="e">
        <f t="shared" ca="1" si="9"/>
        <v>#REF!</v>
      </c>
      <c r="AO18" s="253" t="e">
        <f t="shared" ca="1" si="9"/>
        <v>#REF!</v>
      </c>
      <c r="AP18" s="253" t="e">
        <f t="shared" ca="1" si="9"/>
        <v>#REF!</v>
      </c>
      <c r="AQ18" s="253" t="e">
        <f t="shared" ca="1" si="9"/>
        <v>#REF!</v>
      </c>
      <c r="AR18" s="253" t="e">
        <f t="shared" ca="1" si="9"/>
        <v>#REF!</v>
      </c>
      <c r="AS18" s="253" t="e">
        <f t="shared" ca="1" si="9"/>
        <v>#REF!</v>
      </c>
      <c r="AT18" s="253" t="e">
        <f t="shared" ca="1" si="9"/>
        <v>#REF!</v>
      </c>
      <c r="AU18" s="253" t="e">
        <f t="shared" ca="1" si="9"/>
        <v>#REF!</v>
      </c>
      <c r="AV18" s="253" t="e">
        <f t="shared" ca="1" si="9"/>
        <v>#REF!</v>
      </c>
      <c r="AW18" s="253" t="e">
        <f t="shared" ref="AW18:BF20" ca="1" si="10">SUMIF($J:$J,$G18,AW:AW)</f>
        <v>#REF!</v>
      </c>
      <c r="AX18" s="253" t="e">
        <f t="shared" ca="1" si="10"/>
        <v>#REF!</v>
      </c>
      <c r="AY18" s="253" t="e">
        <f t="shared" ca="1" si="10"/>
        <v>#REF!</v>
      </c>
      <c r="AZ18" s="253" t="e">
        <f t="shared" ca="1" si="10"/>
        <v>#REF!</v>
      </c>
      <c r="BA18" s="253" t="e">
        <f t="shared" ca="1" si="10"/>
        <v>#REF!</v>
      </c>
      <c r="BB18" s="253" t="e">
        <f t="shared" ca="1" si="10"/>
        <v>#REF!</v>
      </c>
      <c r="BC18" s="253" t="e">
        <f t="shared" ca="1" si="10"/>
        <v>#REF!</v>
      </c>
      <c r="BD18" s="253" t="e">
        <f t="shared" ca="1" si="10"/>
        <v>#REF!</v>
      </c>
      <c r="BE18" s="253" t="e">
        <f t="shared" ca="1" si="10"/>
        <v>#REF!</v>
      </c>
      <c r="BF18" s="253" t="e">
        <f t="shared" ca="1" si="10"/>
        <v>#REF!</v>
      </c>
      <c r="BG18" s="253" t="e">
        <f t="shared" ref="BG18:BP20" ca="1" si="11">SUMIF($J:$J,$G18,BG:BG)</f>
        <v>#REF!</v>
      </c>
      <c r="BH18" s="253" t="e">
        <f t="shared" ca="1" si="11"/>
        <v>#REF!</v>
      </c>
      <c r="BI18" s="253" t="e">
        <f t="shared" ca="1" si="11"/>
        <v>#REF!</v>
      </c>
      <c r="BJ18" s="253" t="e">
        <f t="shared" ca="1" si="11"/>
        <v>#REF!</v>
      </c>
      <c r="BK18" s="253" t="e">
        <f t="shared" ca="1" si="11"/>
        <v>#REF!</v>
      </c>
      <c r="BL18" s="253" t="e">
        <f t="shared" ca="1" si="11"/>
        <v>#REF!</v>
      </c>
      <c r="BM18" s="253" t="e">
        <f t="shared" ca="1" si="11"/>
        <v>#REF!</v>
      </c>
      <c r="BN18" s="253" t="e">
        <f t="shared" ca="1" si="11"/>
        <v>#REF!</v>
      </c>
      <c r="BO18" s="253" t="e">
        <f t="shared" ca="1" si="11"/>
        <v>#REF!</v>
      </c>
      <c r="BP18" s="253" t="e">
        <f t="shared" ca="1" si="11"/>
        <v>#REF!</v>
      </c>
      <c r="BQ18" s="253" t="e">
        <f t="shared" ref="BQ18:BZ20" ca="1" si="12">SUMIF($J:$J,$G18,BQ:BQ)</f>
        <v>#REF!</v>
      </c>
      <c r="BR18" s="253" t="e">
        <f t="shared" ca="1" si="12"/>
        <v>#REF!</v>
      </c>
      <c r="BS18" s="253" t="e">
        <f t="shared" ca="1" si="12"/>
        <v>#REF!</v>
      </c>
      <c r="BT18" s="253" t="e">
        <f t="shared" ca="1" si="12"/>
        <v>#REF!</v>
      </c>
      <c r="BU18" s="253" t="e">
        <f t="shared" ca="1" si="12"/>
        <v>#REF!</v>
      </c>
      <c r="BV18" s="253" t="e">
        <f t="shared" ca="1" si="12"/>
        <v>#REF!</v>
      </c>
      <c r="BW18" s="253" t="e">
        <f t="shared" ca="1" si="12"/>
        <v>#REF!</v>
      </c>
      <c r="BX18" s="253" t="e">
        <f t="shared" ca="1" si="12"/>
        <v>#REF!</v>
      </c>
      <c r="BY18" s="253" t="e">
        <f t="shared" ca="1" si="12"/>
        <v>#REF!</v>
      </c>
      <c r="BZ18" s="253" t="e">
        <f t="shared" ca="1" si="12"/>
        <v>#REF!</v>
      </c>
      <c r="CA18" s="253" t="e">
        <f t="shared" ref="CA18:CL20" ca="1" si="13">SUMIF($J:$J,$G18,CA:CA)</f>
        <v>#REF!</v>
      </c>
      <c r="CB18" s="253" t="e">
        <f t="shared" ca="1" si="13"/>
        <v>#REF!</v>
      </c>
      <c r="CC18" s="253" t="e">
        <f t="shared" ca="1" si="13"/>
        <v>#REF!</v>
      </c>
      <c r="CD18" s="253" t="e">
        <f t="shared" ca="1" si="13"/>
        <v>#REF!</v>
      </c>
      <c r="CE18" s="253" t="e">
        <f t="shared" ca="1" si="13"/>
        <v>#REF!</v>
      </c>
      <c r="CF18" s="253" t="e">
        <f t="shared" ca="1" si="13"/>
        <v>#REF!</v>
      </c>
      <c r="CG18" s="253" t="e">
        <f t="shared" ca="1" si="13"/>
        <v>#REF!</v>
      </c>
      <c r="CH18" s="253" t="e">
        <f t="shared" ca="1" si="13"/>
        <v>#REF!</v>
      </c>
      <c r="CI18" s="253" t="e">
        <f t="shared" ca="1" si="13"/>
        <v>#REF!</v>
      </c>
      <c r="CJ18" s="253" t="e">
        <f t="shared" ca="1" si="13"/>
        <v>#REF!</v>
      </c>
      <c r="CK18" s="253" t="e">
        <f t="shared" ca="1" si="13"/>
        <v>#REF!</v>
      </c>
      <c r="CL18" s="253" t="e">
        <f t="shared" ca="1" si="13"/>
        <v>#REF!</v>
      </c>
    </row>
    <row r="19" spans="1:90" ht="14.25" customHeight="1" x14ac:dyDescent="0.4">
      <c r="G19" s="453" t="s">
        <v>639</v>
      </c>
      <c r="K19" s="24" t="e">
        <f t="shared" ca="1" si="3"/>
        <v>#REF!</v>
      </c>
      <c r="L19" s="24" t="e">
        <f t="shared" ca="1" si="3"/>
        <v>#REF!</v>
      </c>
      <c r="M19" s="24" t="e">
        <f t="shared" ca="1" si="3"/>
        <v>#REF!</v>
      </c>
      <c r="N19" s="24" t="e">
        <f t="shared" ca="1" si="3"/>
        <v>#REF!</v>
      </c>
      <c r="O19" s="24" t="e">
        <f t="shared" ca="1" si="3"/>
        <v>#REF!</v>
      </c>
      <c r="P19" s="24" t="e">
        <f t="shared" ca="1" si="3"/>
        <v>#REF!</v>
      </c>
      <c r="S19" s="327" t="e">
        <f t="shared" ca="1" si="7"/>
        <v>#REF!</v>
      </c>
      <c r="T19" s="327" t="e">
        <f t="shared" ca="1" si="7"/>
        <v>#REF!</v>
      </c>
      <c r="U19" s="327" t="e">
        <f t="shared" ca="1" si="7"/>
        <v>#REF!</v>
      </c>
      <c r="V19" s="327" t="e">
        <f t="shared" ca="1" si="7"/>
        <v>#REF!</v>
      </c>
      <c r="W19" s="253" t="e">
        <f t="shared" ca="1" si="7"/>
        <v>#REF!</v>
      </c>
      <c r="X19" s="253" t="e">
        <f t="shared" ca="1" si="7"/>
        <v>#REF!</v>
      </c>
      <c r="Y19" s="253" t="e">
        <f t="shared" ca="1" si="7"/>
        <v>#REF!</v>
      </c>
      <c r="Z19" s="253" t="e">
        <f t="shared" ca="1" si="7"/>
        <v>#REF!</v>
      </c>
      <c r="AA19" s="253" t="e">
        <f t="shared" ca="1" si="7"/>
        <v>#REF!</v>
      </c>
      <c r="AB19" s="253" t="e">
        <f t="shared" ca="1" si="7"/>
        <v>#REF!</v>
      </c>
      <c r="AC19" s="253" t="e">
        <f t="shared" ca="1" si="8"/>
        <v>#REF!</v>
      </c>
      <c r="AD19" s="253" t="e">
        <f t="shared" ca="1" si="8"/>
        <v>#REF!</v>
      </c>
      <c r="AE19" s="253" t="e">
        <f t="shared" ca="1" si="8"/>
        <v>#REF!</v>
      </c>
      <c r="AF19" s="253" t="e">
        <f t="shared" ca="1" si="8"/>
        <v>#REF!</v>
      </c>
      <c r="AG19" s="253" t="e">
        <f t="shared" ca="1" si="8"/>
        <v>#REF!</v>
      </c>
      <c r="AH19" s="253" t="e">
        <f t="shared" ca="1" si="8"/>
        <v>#REF!</v>
      </c>
      <c r="AI19" s="253" t="e">
        <f t="shared" ca="1" si="8"/>
        <v>#REF!</v>
      </c>
      <c r="AJ19" s="253" t="e">
        <f t="shared" ca="1" si="8"/>
        <v>#REF!</v>
      </c>
      <c r="AK19" s="253" t="e">
        <f t="shared" ca="1" si="8"/>
        <v>#REF!</v>
      </c>
      <c r="AL19" s="253" t="e">
        <f t="shared" ca="1" si="8"/>
        <v>#REF!</v>
      </c>
      <c r="AM19" s="253" t="e">
        <f t="shared" ca="1" si="9"/>
        <v>#REF!</v>
      </c>
      <c r="AN19" s="253" t="e">
        <f t="shared" ca="1" si="9"/>
        <v>#REF!</v>
      </c>
      <c r="AO19" s="253" t="e">
        <f t="shared" ca="1" si="9"/>
        <v>#REF!</v>
      </c>
      <c r="AP19" s="253" t="e">
        <f t="shared" ca="1" si="9"/>
        <v>#REF!</v>
      </c>
      <c r="AQ19" s="253" t="e">
        <f t="shared" ca="1" si="9"/>
        <v>#REF!</v>
      </c>
      <c r="AR19" s="253" t="e">
        <f t="shared" ca="1" si="9"/>
        <v>#REF!</v>
      </c>
      <c r="AS19" s="253" t="e">
        <f t="shared" ca="1" si="9"/>
        <v>#REF!</v>
      </c>
      <c r="AT19" s="253" t="e">
        <f t="shared" ca="1" si="9"/>
        <v>#REF!</v>
      </c>
      <c r="AU19" s="253" t="e">
        <f t="shared" ca="1" si="9"/>
        <v>#REF!</v>
      </c>
      <c r="AV19" s="253" t="e">
        <f t="shared" ca="1" si="9"/>
        <v>#REF!</v>
      </c>
      <c r="AW19" s="253" t="e">
        <f t="shared" ca="1" si="10"/>
        <v>#REF!</v>
      </c>
      <c r="AX19" s="253" t="e">
        <f t="shared" ca="1" si="10"/>
        <v>#REF!</v>
      </c>
      <c r="AY19" s="253" t="e">
        <f t="shared" ca="1" si="10"/>
        <v>#REF!</v>
      </c>
      <c r="AZ19" s="253" t="e">
        <f t="shared" ca="1" si="10"/>
        <v>#REF!</v>
      </c>
      <c r="BA19" s="253" t="e">
        <f t="shared" ca="1" si="10"/>
        <v>#REF!</v>
      </c>
      <c r="BB19" s="253" t="e">
        <f t="shared" ca="1" si="10"/>
        <v>#REF!</v>
      </c>
      <c r="BC19" s="253" t="e">
        <f t="shared" ca="1" si="10"/>
        <v>#REF!</v>
      </c>
      <c r="BD19" s="253" t="e">
        <f t="shared" ca="1" si="10"/>
        <v>#REF!</v>
      </c>
      <c r="BE19" s="253" t="e">
        <f t="shared" ca="1" si="10"/>
        <v>#REF!</v>
      </c>
      <c r="BF19" s="253" t="e">
        <f t="shared" ca="1" si="10"/>
        <v>#REF!</v>
      </c>
      <c r="BG19" s="253" t="e">
        <f t="shared" ca="1" si="11"/>
        <v>#REF!</v>
      </c>
      <c r="BH19" s="253" t="e">
        <f t="shared" ca="1" si="11"/>
        <v>#REF!</v>
      </c>
      <c r="BI19" s="253" t="e">
        <f t="shared" ca="1" si="11"/>
        <v>#REF!</v>
      </c>
      <c r="BJ19" s="253" t="e">
        <f t="shared" ca="1" si="11"/>
        <v>#REF!</v>
      </c>
      <c r="BK19" s="253" t="e">
        <f t="shared" ca="1" si="11"/>
        <v>#REF!</v>
      </c>
      <c r="BL19" s="253" t="e">
        <f t="shared" ca="1" si="11"/>
        <v>#REF!</v>
      </c>
      <c r="BM19" s="253" t="e">
        <f t="shared" ca="1" si="11"/>
        <v>#REF!</v>
      </c>
      <c r="BN19" s="253" t="e">
        <f t="shared" ca="1" si="11"/>
        <v>#REF!</v>
      </c>
      <c r="BO19" s="253" t="e">
        <f t="shared" ca="1" si="11"/>
        <v>#REF!</v>
      </c>
      <c r="BP19" s="253" t="e">
        <f t="shared" ca="1" si="11"/>
        <v>#REF!</v>
      </c>
      <c r="BQ19" s="253" t="e">
        <f t="shared" ca="1" si="12"/>
        <v>#REF!</v>
      </c>
      <c r="BR19" s="253" t="e">
        <f t="shared" ca="1" si="12"/>
        <v>#REF!</v>
      </c>
      <c r="BS19" s="253" t="e">
        <f t="shared" ca="1" si="12"/>
        <v>#REF!</v>
      </c>
      <c r="BT19" s="253" t="e">
        <f t="shared" ca="1" si="12"/>
        <v>#REF!</v>
      </c>
      <c r="BU19" s="253" t="e">
        <f t="shared" ca="1" si="12"/>
        <v>#REF!</v>
      </c>
      <c r="BV19" s="253" t="e">
        <f t="shared" ca="1" si="12"/>
        <v>#REF!</v>
      </c>
      <c r="BW19" s="253" t="e">
        <f t="shared" ca="1" si="12"/>
        <v>#REF!</v>
      </c>
      <c r="BX19" s="253" t="e">
        <f t="shared" ca="1" si="12"/>
        <v>#REF!</v>
      </c>
      <c r="BY19" s="253" t="e">
        <f t="shared" ca="1" si="12"/>
        <v>#REF!</v>
      </c>
      <c r="BZ19" s="253" t="e">
        <f t="shared" ca="1" si="12"/>
        <v>#REF!</v>
      </c>
      <c r="CA19" s="253" t="e">
        <f t="shared" ca="1" si="13"/>
        <v>#REF!</v>
      </c>
      <c r="CB19" s="253" t="e">
        <f t="shared" ca="1" si="13"/>
        <v>#REF!</v>
      </c>
      <c r="CC19" s="253" t="e">
        <f t="shared" ca="1" si="13"/>
        <v>#REF!</v>
      </c>
      <c r="CD19" s="253" t="e">
        <f t="shared" ca="1" si="13"/>
        <v>#REF!</v>
      </c>
      <c r="CE19" s="253" t="e">
        <f t="shared" ca="1" si="13"/>
        <v>#REF!</v>
      </c>
      <c r="CF19" s="253" t="e">
        <f t="shared" ca="1" si="13"/>
        <v>#REF!</v>
      </c>
      <c r="CG19" s="253" t="e">
        <f t="shared" ca="1" si="13"/>
        <v>#REF!</v>
      </c>
      <c r="CH19" s="253" t="e">
        <f t="shared" ca="1" si="13"/>
        <v>#REF!</v>
      </c>
      <c r="CI19" s="253" t="e">
        <f t="shared" ca="1" si="13"/>
        <v>#REF!</v>
      </c>
      <c r="CJ19" s="253" t="e">
        <f t="shared" ca="1" si="13"/>
        <v>#REF!</v>
      </c>
      <c r="CK19" s="253" t="e">
        <f t="shared" ca="1" si="13"/>
        <v>#REF!</v>
      </c>
      <c r="CL19" s="253" t="e">
        <f t="shared" ca="1" si="13"/>
        <v>#REF!</v>
      </c>
    </row>
    <row r="20" spans="1:90" ht="14.25" customHeight="1" x14ac:dyDescent="0.4">
      <c r="G20" s="453" t="s">
        <v>640</v>
      </c>
      <c r="K20" s="24">
        <f t="shared" si="3"/>
        <v>0</v>
      </c>
      <c r="L20" s="24">
        <f t="shared" si="3"/>
        <v>0</v>
      </c>
      <c r="M20" s="24">
        <f t="shared" si="3"/>
        <v>0</v>
      </c>
      <c r="N20" s="24">
        <f t="shared" si="3"/>
        <v>0</v>
      </c>
      <c r="O20" s="24">
        <f t="shared" si="3"/>
        <v>0</v>
      </c>
      <c r="P20" s="24">
        <f t="shared" si="3"/>
        <v>0</v>
      </c>
      <c r="S20" s="327">
        <f t="shared" si="7"/>
        <v>0</v>
      </c>
      <c r="T20" s="327">
        <f t="shared" si="7"/>
        <v>0</v>
      </c>
      <c r="U20" s="327">
        <f t="shared" si="7"/>
        <v>0</v>
      </c>
      <c r="V20" s="327">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4">
      <c r="G21" s="9" t="s">
        <v>646</v>
      </c>
      <c r="K21" s="63" t="e">
        <f t="shared" ref="K21:P21" ca="1" si="14">SUM(K17:K20)</f>
        <v>#REF!</v>
      </c>
      <c r="L21" s="63" t="e">
        <f t="shared" ca="1" si="14"/>
        <v>#REF!</v>
      </c>
      <c r="M21" s="63" t="e">
        <f t="shared" ca="1" si="14"/>
        <v>#REF!</v>
      </c>
      <c r="N21" s="63" t="e">
        <f t="shared" ca="1" si="14"/>
        <v>#REF!</v>
      </c>
      <c r="O21" s="63" t="e">
        <f t="shared" ca="1" si="14"/>
        <v>#REF!</v>
      </c>
      <c r="P21" s="63" t="e">
        <f t="shared" ca="1" si="14"/>
        <v>#REF!</v>
      </c>
      <c r="S21" s="115">
        <f ca="1">SUM(S28:OFFSET(S33,-1,0))</f>
        <v>-33529.199999999997</v>
      </c>
      <c r="T21" s="115">
        <f ca="1">SUM(T28:OFFSET(T33,-1,0))</f>
        <v>-33529.199999999997</v>
      </c>
      <c r="U21" s="115">
        <f ca="1">SUM(U28:OFFSET(U33,-1,0))</f>
        <v>-33529.199999999997</v>
      </c>
      <c r="V21" s="115">
        <f ca="1">SUM(V28:OFFSET(V33,-1,0))</f>
        <v>-33529.199999999997</v>
      </c>
      <c r="W21" s="115">
        <f ca="1">SUM(W28:OFFSET(W33,-1,0))</f>
        <v>-33529.199999999997</v>
      </c>
      <c r="X21" s="115">
        <f ca="1">SUM(X28:OFFSET(X33,-1,0))</f>
        <v>-33529.199999999997</v>
      </c>
      <c r="Y21" s="115">
        <f ca="1">SUM(Y28:OFFSET(Y33,-1,0))</f>
        <v>-33529.199999999997</v>
      </c>
      <c r="Z21" s="115">
        <f ca="1">SUM(Z28:OFFSET(Z33,-1,0))</f>
        <v>-33529.199999999997</v>
      </c>
      <c r="AA21" s="115">
        <f ca="1">SUM(AA28:OFFSET(AA33,-1,0))</f>
        <v>-33529.199999999997</v>
      </c>
      <c r="AB21" s="115">
        <f ca="1">SUM(AB28:OFFSET(AB33,-1,0))</f>
        <v>-33529.199999999997</v>
      </c>
      <c r="AC21" s="115">
        <f ca="1">SUM(AC28:OFFSET(AC33,-1,0))</f>
        <v>-33529.199999999997</v>
      </c>
      <c r="AD21" s="115">
        <f ca="1">SUM(AD28:OFFSET(AD33,-1,0))</f>
        <v>-33529.199999999997</v>
      </c>
      <c r="AE21" s="115">
        <f ca="1">SUM(AE28:OFFSET(AE33,-1,0))</f>
        <v>-35205.660000000003</v>
      </c>
      <c r="AF21" s="115">
        <f ca="1">SUM(AF28:OFFSET(AF33,-1,0))</f>
        <v>-35205.660000000003</v>
      </c>
      <c r="AG21" s="115">
        <f ca="1">SUM(AG28:OFFSET(AG33,-1,0))</f>
        <v>-35205.660000000003</v>
      </c>
      <c r="AH21" s="115">
        <f ca="1">SUM(AH28:OFFSET(AH33,-1,0))</f>
        <v>-35205.660000000003</v>
      </c>
      <c r="AI21" s="115">
        <f ca="1">SUM(AI28:OFFSET(AI33,-1,0))</f>
        <v>-35205.660000000003</v>
      </c>
      <c r="AJ21" s="115">
        <f ca="1">SUM(AJ28:OFFSET(AJ33,-1,0))</f>
        <v>-35205.660000000003</v>
      </c>
      <c r="AK21" s="115">
        <f ca="1">SUM(AK28:OFFSET(AK33,-1,0))</f>
        <v>-35205.660000000003</v>
      </c>
      <c r="AL21" s="115">
        <f ca="1">SUM(AL28:OFFSET(AL33,-1,0))</f>
        <v>-35205.660000000003</v>
      </c>
      <c r="AM21" s="115">
        <f ca="1">SUM(AM28:OFFSET(AM33,-1,0))</f>
        <v>-35205.660000000003</v>
      </c>
      <c r="AN21" s="115">
        <f ca="1">SUM(AN28:OFFSET(AN33,-1,0))</f>
        <v>-35205.660000000003</v>
      </c>
      <c r="AO21" s="115">
        <f ca="1">SUM(AO28:OFFSET(AO33,-1,0))</f>
        <v>-35205.660000000003</v>
      </c>
      <c r="AP21" s="115">
        <f ca="1">SUM(AP28:OFFSET(AP33,-1,0))</f>
        <v>-35205.660000000003</v>
      </c>
      <c r="AQ21" s="115">
        <f ca="1">SUM(AQ28:OFFSET(AQ33,-1,0))</f>
        <v>-36965.942999999999</v>
      </c>
      <c r="AR21" s="115">
        <f ca="1">SUM(AR28:OFFSET(AR33,-1,0))</f>
        <v>-36965.942999999999</v>
      </c>
      <c r="AS21" s="115">
        <f ca="1">SUM(AS28:OFFSET(AS33,-1,0))</f>
        <v>-36965.942999999999</v>
      </c>
      <c r="AT21" s="115">
        <f ca="1">SUM(AT28:OFFSET(AT33,-1,0))</f>
        <v>-36965.942999999999</v>
      </c>
      <c r="AU21" s="115">
        <f ca="1">SUM(AU28:OFFSET(AU33,-1,0))</f>
        <v>-36965.942999999999</v>
      </c>
      <c r="AV21" s="115">
        <f ca="1">SUM(AV28:OFFSET(AV33,-1,0))</f>
        <v>-36965.942999999999</v>
      </c>
      <c r="AW21" s="115">
        <f ca="1">SUM(AW28:OFFSET(AW33,-1,0))</f>
        <v>-36965.942999999999</v>
      </c>
      <c r="AX21" s="115">
        <f ca="1">SUM(AX28:OFFSET(AX33,-1,0))</f>
        <v>-36965.942999999999</v>
      </c>
      <c r="AY21" s="115">
        <f ca="1">SUM(AY28:OFFSET(AY33,-1,0))</f>
        <v>-36965.942999999999</v>
      </c>
      <c r="AZ21" s="115">
        <f ca="1">SUM(AZ28:OFFSET(AZ33,-1,0))</f>
        <v>-36965.942999999999</v>
      </c>
      <c r="BA21" s="115">
        <f ca="1">SUM(BA28:OFFSET(BA33,-1,0))</f>
        <v>-36965.942999999999</v>
      </c>
      <c r="BB21" s="115">
        <f ca="1">SUM(BB28:OFFSET(BB33,-1,0))</f>
        <v>-36965.942999999999</v>
      </c>
      <c r="BC21" s="115">
        <f ca="1">SUM(BC28:OFFSET(BC33,-1,0))</f>
        <v>-38814.240149999998</v>
      </c>
      <c r="BD21" s="115">
        <f ca="1">SUM(BD28:OFFSET(BD33,-1,0))</f>
        <v>-38814.240149999998</v>
      </c>
      <c r="BE21" s="115">
        <f ca="1">SUM(BE28:OFFSET(BE33,-1,0))</f>
        <v>-38814.240149999998</v>
      </c>
      <c r="BF21" s="115">
        <f ca="1">SUM(BF28:OFFSET(BF33,-1,0))</f>
        <v>-38814.240149999998</v>
      </c>
      <c r="BG21" s="115">
        <f ca="1">SUM(BG28:OFFSET(BG33,-1,0))</f>
        <v>-38814.240149999998</v>
      </c>
      <c r="BH21" s="115">
        <f ca="1">SUM(BH28:OFFSET(BH33,-1,0))</f>
        <v>-38814.240149999998</v>
      </c>
      <c r="BI21" s="115">
        <f ca="1">SUM(BI28:OFFSET(BI33,-1,0))</f>
        <v>-38814.240149999998</v>
      </c>
      <c r="BJ21" s="115">
        <f ca="1">SUM(BJ28:OFFSET(BJ33,-1,0))</f>
        <v>-38814.240149999998</v>
      </c>
      <c r="BK21" s="115">
        <f ca="1">SUM(BK28:OFFSET(BK33,-1,0))</f>
        <v>-38814.240149999998</v>
      </c>
      <c r="BL21" s="115">
        <f ca="1">SUM(BL28:OFFSET(BL33,-1,0))</f>
        <v>-38814.240149999998</v>
      </c>
      <c r="BM21" s="115">
        <f ca="1">SUM(BM28:OFFSET(BM33,-1,0))</f>
        <v>-38814.240149999998</v>
      </c>
      <c r="BN21" s="115">
        <f ca="1">SUM(BN28:OFFSET(BN33,-1,0))</f>
        <v>-38814.240149999998</v>
      </c>
      <c r="BO21" s="115">
        <f ca="1">SUM(BO28:OFFSET(BO33,-1,0))</f>
        <v>-40754.952157500004</v>
      </c>
      <c r="BP21" s="115">
        <f ca="1">SUM(BP28:OFFSET(BP33,-1,0))</f>
        <v>-40754.952157500004</v>
      </c>
      <c r="BQ21" s="115">
        <f ca="1">SUM(BQ28:OFFSET(BQ33,-1,0))</f>
        <v>-40754.952157500004</v>
      </c>
      <c r="BR21" s="115">
        <f ca="1">SUM(BR28:OFFSET(BR33,-1,0))</f>
        <v>-40754.952157500004</v>
      </c>
      <c r="BS21" s="115">
        <f ca="1">SUM(BS28:OFFSET(BS33,-1,0))</f>
        <v>-40754.952157500004</v>
      </c>
      <c r="BT21" s="115">
        <f ca="1">SUM(BT28:OFFSET(BT33,-1,0))</f>
        <v>-40754.952157500004</v>
      </c>
      <c r="BU21" s="115">
        <f ca="1">SUM(BU28:OFFSET(BU33,-1,0))</f>
        <v>-40754.952157500004</v>
      </c>
      <c r="BV21" s="115">
        <f ca="1">SUM(BV28:OFFSET(BV33,-1,0))</f>
        <v>-40754.952157500004</v>
      </c>
      <c r="BW21" s="115">
        <f ca="1">SUM(BW28:OFFSET(BW33,-1,0))</f>
        <v>-40754.952157500004</v>
      </c>
      <c r="BX21" s="115">
        <f ca="1">SUM(BX28:OFFSET(BX33,-1,0))</f>
        <v>-40754.952157500004</v>
      </c>
      <c r="BY21" s="115">
        <f ca="1">SUM(BY28:OFFSET(BY33,-1,0))</f>
        <v>-40754.952157500004</v>
      </c>
      <c r="BZ21" s="115">
        <f ca="1">SUM(BZ28:OFFSET(BZ33,-1,0))</f>
        <v>-40754.952157500004</v>
      </c>
      <c r="CA21" s="115">
        <f ca="1">SUM(CA28:OFFSET(CA33,-1,0))</f>
        <v>-42792.699765375</v>
      </c>
      <c r="CB21" s="115">
        <f ca="1">SUM(CB28:OFFSET(CB33,-1,0))</f>
        <v>-42792.699765375</v>
      </c>
      <c r="CC21" s="115">
        <f ca="1">SUM(CC28:OFFSET(CC33,-1,0))</f>
        <v>-42792.699765375</v>
      </c>
      <c r="CD21" s="115">
        <f ca="1">SUM(CD28:OFFSET(CD33,-1,0))</f>
        <v>-42792.699765375</v>
      </c>
      <c r="CE21" s="115">
        <f ca="1">SUM(CE28:OFFSET(CE33,-1,0))</f>
        <v>-42792.699765375</v>
      </c>
      <c r="CF21" s="115">
        <f ca="1">SUM(CF28:OFFSET(CF33,-1,0))</f>
        <v>-42792.699765375</v>
      </c>
      <c r="CG21" s="115">
        <f ca="1">SUM(CG28:OFFSET(CG33,-1,0))</f>
        <v>-42792.699765375</v>
      </c>
      <c r="CH21" s="115">
        <f ca="1">SUM(CH28:OFFSET(CH33,-1,0))</f>
        <v>-42792.699765375</v>
      </c>
      <c r="CI21" s="115">
        <f ca="1">SUM(CI28:OFFSET(CI33,-1,0))</f>
        <v>-42792.699765375</v>
      </c>
      <c r="CJ21" s="115">
        <f ca="1">SUM(CJ28:OFFSET(CJ33,-1,0))</f>
        <v>-42792.699765375</v>
      </c>
      <c r="CK21" s="115">
        <f ca="1">SUM(CK28:OFFSET(CK33,-1,0))</f>
        <v>-42792.699765375</v>
      </c>
      <c r="CL21" s="115">
        <f ca="1">SUM(CL28:OFFSET(CL33,-1,0))</f>
        <v>-42792.699765375</v>
      </c>
    </row>
    <row r="22" spans="1:90" ht="14.25" customHeight="1" x14ac:dyDescent="0.4">
      <c r="G22" s="9"/>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row>
    <row r="23" spans="1:90" ht="14.25" customHeight="1" x14ac:dyDescent="0.4">
      <c r="A23" s="31" t="s">
        <v>218</v>
      </c>
      <c r="B23" s="31"/>
      <c r="C23" s="31"/>
      <c r="D23" s="31"/>
      <c r="E23" s="31"/>
      <c r="F23" s="31"/>
      <c r="G23" s="293" t="s">
        <v>647</v>
      </c>
      <c r="H23" s="291"/>
      <c r="I23" s="291"/>
      <c r="J23" s="291"/>
      <c r="K23" s="291"/>
      <c r="L23" s="291"/>
      <c r="M23" s="291"/>
      <c r="N23" s="291"/>
      <c r="O23" s="291"/>
      <c r="P23" s="294"/>
      <c r="S23" s="292"/>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4"/>
    </row>
    <row r="24" spans="1:90" x14ac:dyDescent="0.4">
      <c r="G24" s="13" t="s">
        <v>648</v>
      </c>
      <c r="H24" s="12"/>
      <c r="I24" s="12"/>
      <c r="J24" s="12"/>
      <c r="K24" s="12"/>
      <c r="L24" s="12"/>
      <c r="M24" s="12"/>
      <c r="N24" s="12"/>
      <c r="O24" s="12"/>
      <c r="P24" s="12"/>
    </row>
    <row r="25" spans="1:90" x14ac:dyDescent="0.4">
      <c r="G25" s="95" t="s">
        <v>775</v>
      </c>
      <c r="J25" s="461">
        <v>0.05</v>
      </c>
      <c r="L25" s="24"/>
      <c r="M25" s="24"/>
      <c r="N25" s="24"/>
      <c r="O25" s="24"/>
      <c r="P25" s="24"/>
    </row>
    <row r="26" spans="1:90" x14ac:dyDescent="0.4">
      <c r="G26" s="95" t="s">
        <v>215</v>
      </c>
      <c r="J26" s="461">
        <v>0.2</v>
      </c>
      <c r="L26" s="24"/>
      <c r="M26" s="24"/>
      <c r="N26" s="24"/>
      <c r="O26" s="24"/>
      <c r="P26" s="24"/>
    </row>
    <row r="28" spans="1:90" x14ac:dyDescent="0.4">
      <c r="G28" s="13" t="s">
        <v>649</v>
      </c>
      <c r="I28" s="266" t="s">
        <v>650</v>
      </c>
      <c r="J28" s="266" t="s">
        <v>216</v>
      </c>
      <c r="K28" s="266"/>
      <c r="L28" s="266"/>
      <c r="M28" s="266"/>
      <c r="N28" s="266"/>
      <c r="O28" s="266"/>
      <c r="P28" s="266"/>
    </row>
    <row r="29" spans="1:90" x14ac:dyDescent="0.4">
      <c r="G29" s="453" t="s">
        <v>651</v>
      </c>
      <c r="I29" s="454">
        <v>100000</v>
      </c>
      <c r="J29" s="267">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8">
        <f t="shared" ref="S29:AB32" si="16">-+$I29*(1+$J$25)^(YEAR(S$2)-YEAR(MAX($J29,$R$2)))*(EOMONTH($J29,0)&lt;=S$2)*(1+$J$26)/12</f>
        <v>-10000</v>
      </c>
      <c r="T29" s="268">
        <f t="shared" si="16"/>
        <v>-10000</v>
      </c>
      <c r="U29" s="268">
        <f t="shared" si="16"/>
        <v>-10000</v>
      </c>
      <c r="V29" s="268">
        <f t="shared" si="16"/>
        <v>-10000</v>
      </c>
      <c r="W29" s="268">
        <f t="shared" si="16"/>
        <v>-10000</v>
      </c>
      <c r="X29" s="268">
        <f t="shared" si="16"/>
        <v>-10000</v>
      </c>
      <c r="Y29" s="268">
        <f t="shared" si="16"/>
        <v>-10000</v>
      </c>
      <c r="Z29" s="268">
        <f t="shared" si="16"/>
        <v>-10000</v>
      </c>
      <c r="AA29" s="268">
        <f t="shared" si="16"/>
        <v>-10000</v>
      </c>
      <c r="AB29" s="268">
        <f t="shared" si="16"/>
        <v>-10000</v>
      </c>
      <c r="AC29" s="268">
        <f t="shared" ref="AC29:AL32" si="17">-+$I29*(1+$J$25)^(YEAR(AC$2)-YEAR(MAX($J29,$R$2)))*(EOMONTH($J29,0)&lt;=AC$2)*(1+$J$26)/12</f>
        <v>-10000</v>
      </c>
      <c r="AD29" s="268">
        <f t="shared" si="17"/>
        <v>-10000</v>
      </c>
      <c r="AE29" s="268">
        <f t="shared" si="17"/>
        <v>-10500</v>
      </c>
      <c r="AF29" s="268">
        <f t="shared" si="17"/>
        <v>-10500</v>
      </c>
      <c r="AG29" s="268">
        <f t="shared" si="17"/>
        <v>-10500</v>
      </c>
      <c r="AH29" s="268">
        <f t="shared" si="17"/>
        <v>-10500</v>
      </c>
      <c r="AI29" s="268">
        <f t="shared" si="17"/>
        <v>-10500</v>
      </c>
      <c r="AJ29" s="268">
        <f t="shared" si="17"/>
        <v>-10500</v>
      </c>
      <c r="AK29" s="268">
        <f t="shared" si="17"/>
        <v>-10500</v>
      </c>
      <c r="AL29" s="268">
        <f t="shared" si="17"/>
        <v>-10500</v>
      </c>
      <c r="AM29" s="268">
        <f t="shared" ref="AM29:AV32" si="18">-+$I29*(1+$J$25)^(YEAR(AM$2)-YEAR(MAX($J29,$R$2)))*(EOMONTH($J29,0)&lt;=AM$2)*(1+$J$26)/12</f>
        <v>-10500</v>
      </c>
      <c r="AN29" s="268">
        <f t="shared" si="18"/>
        <v>-10500</v>
      </c>
      <c r="AO29" s="268">
        <f t="shared" si="18"/>
        <v>-10500</v>
      </c>
      <c r="AP29" s="268">
        <f t="shared" si="18"/>
        <v>-10500</v>
      </c>
      <c r="AQ29" s="268">
        <f t="shared" si="18"/>
        <v>-11025</v>
      </c>
      <c r="AR29" s="268">
        <f t="shared" si="18"/>
        <v>-11025</v>
      </c>
      <c r="AS29" s="268">
        <f t="shared" si="18"/>
        <v>-11025</v>
      </c>
      <c r="AT29" s="268">
        <f t="shared" si="18"/>
        <v>-11025</v>
      </c>
      <c r="AU29" s="268">
        <f t="shared" si="18"/>
        <v>-11025</v>
      </c>
      <c r="AV29" s="268">
        <f t="shared" si="18"/>
        <v>-11025</v>
      </c>
      <c r="AW29" s="268">
        <f t="shared" ref="AW29:BF32" si="19">-+$I29*(1+$J$25)^(YEAR(AW$2)-YEAR(MAX($J29,$R$2)))*(EOMONTH($J29,0)&lt;=AW$2)*(1+$J$26)/12</f>
        <v>-11025</v>
      </c>
      <c r="AX29" s="268">
        <f t="shared" si="19"/>
        <v>-11025</v>
      </c>
      <c r="AY29" s="268">
        <f t="shared" si="19"/>
        <v>-11025</v>
      </c>
      <c r="AZ29" s="268">
        <f t="shared" si="19"/>
        <v>-11025</v>
      </c>
      <c r="BA29" s="268">
        <f t="shared" si="19"/>
        <v>-11025</v>
      </c>
      <c r="BB29" s="268">
        <f t="shared" si="19"/>
        <v>-11025</v>
      </c>
      <c r="BC29" s="268">
        <f t="shared" si="19"/>
        <v>-11576.25</v>
      </c>
      <c r="BD29" s="268">
        <f t="shared" si="19"/>
        <v>-11576.25</v>
      </c>
      <c r="BE29" s="268">
        <f t="shared" si="19"/>
        <v>-11576.25</v>
      </c>
      <c r="BF29" s="268">
        <f t="shared" si="19"/>
        <v>-11576.25</v>
      </c>
      <c r="BG29" s="268">
        <f t="shared" ref="BG29:BP32" si="20">-+$I29*(1+$J$25)^(YEAR(BG$2)-YEAR(MAX($J29,$R$2)))*(EOMONTH($J29,0)&lt;=BG$2)*(1+$J$26)/12</f>
        <v>-11576.25</v>
      </c>
      <c r="BH29" s="268">
        <f t="shared" si="20"/>
        <v>-11576.25</v>
      </c>
      <c r="BI29" s="268">
        <f t="shared" si="20"/>
        <v>-11576.25</v>
      </c>
      <c r="BJ29" s="268">
        <f t="shared" si="20"/>
        <v>-11576.25</v>
      </c>
      <c r="BK29" s="268">
        <f t="shared" si="20"/>
        <v>-11576.25</v>
      </c>
      <c r="BL29" s="268">
        <f t="shared" si="20"/>
        <v>-11576.25</v>
      </c>
      <c r="BM29" s="268">
        <f t="shared" si="20"/>
        <v>-11576.25</v>
      </c>
      <c r="BN29" s="268">
        <f t="shared" si="20"/>
        <v>-11576.25</v>
      </c>
      <c r="BO29" s="268">
        <f t="shared" si="20"/>
        <v>-12155.0625</v>
      </c>
      <c r="BP29" s="268">
        <f t="shared" si="20"/>
        <v>-12155.0625</v>
      </c>
      <c r="BQ29" s="268">
        <f t="shared" ref="BQ29:BZ32" si="21">-+$I29*(1+$J$25)^(YEAR(BQ$2)-YEAR(MAX($J29,$R$2)))*(EOMONTH($J29,0)&lt;=BQ$2)*(1+$J$26)/12</f>
        <v>-12155.0625</v>
      </c>
      <c r="BR29" s="268">
        <f t="shared" si="21"/>
        <v>-12155.0625</v>
      </c>
      <c r="BS29" s="268">
        <f t="shared" si="21"/>
        <v>-12155.0625</v>
      </c>
      <c r="BT29" s="268">
        <f t="shared" si="21"/>
        <v>-12155.0625</v>
      </c>
      <c r="BU29" s="268">
        <f t="shared" si="21"/>
        <v>-12155.0625</v>
      </c>
      <c r="BV29" s="268">
        <f t="shared" si="21"/>
        <v>-12155.0625</v>
      </c>
      <c r="BW29" s="268">
        <f t="shared" si="21"/>
        <v>-12155.0625</v>
      </c>
      <c r="BX29" s="268">
        <f t="shared" si="21"/>
        <v>-12155.0625</v>
      </c>
      <c r="BY29" s="268">
        <f t="shared" si="21"/>
        <v>-12155.0625</v>
      </c>
      <c r="BZ29" s="268">
        <f t="shared" si="21"/>
        <v>-12155.0625</v>
      </c>
      <c r="CA29" s="268">
        <f t="shared" ref="CA29:CL32" si="22">-+$I29*(1+$J$25)^(YEAR(CA$2)-YEAR(MAX($J29,$R$2)))*(EOMONTH($J29,0)&lt;=CA$2)*(1+$J$26)/12</f>
        <v>-12762.815625000001</v>
      </c>
      <c r="CB29" s="268">
        <f t="shared" si="22"/>
        <v>-12762.815625000001</v>
      </c>
      <c r="CC29" s="268">
        <f t="shared" si="22"/>
        <v>-12762.815625000001</v>
      </c>
      <c r="CD29" s="268">
        <f t="shared" si="22"/>
        <v>-12762.815625000001</v>
      </c>
      <c r="CE29" s="268">
        <f t="shared" si="22"/>
        <v>-12762.815625000001</v>
      </c>
      <c r="CF29" s="268">
        <f t="shared" si="22"/>
        <v>-12762.815625000001</v>
      </c>
      <c r="CG29" s="268">
        <f t="shared" si="22"/>
        <v>-12762.815625000001</v>
      </c>
      <c r="CH29" s="268">
        <f t="shared" si="22"/>
        <v>-12762.815625000001</v>
      </c>
      <c r="CI29" s="268">
        <f t="shared" si="22"/>
        <v>-12762.815625000001</v>
      </c>
      <c r="CJ29" s="268">
        <f t="shared" si="22"/>
        <v>-12762.815625000001</v>
      </c>
      <c r="CK29" s="268">
        <f t="shared" si="22"/>
        <v>-12762.815625000001</v>
      </c>
      <c r="CL29" s="268">
        <f t="shared" si="22"/>
        <v>-12762.815625000001</v>
      </c>
    </row>
    <row r="30" spans="1:90" x14ac:dyDescent="0.4">
      <c r="G30" s="453" t="s">
        <v>652</v>
      </c>
      <c r="I30" s="454">
        <v>100000</v>
      </c>
      <c r="J30" s="267">
        <v>45292</v>
      </c>
      <c r="K30" s="24">
        <f t="shared" si="15"/>
        <v>-120000</v>
      </c>
      <c r="L30" s="24">
        <f t="shared" si="15"/>
        <v>-126000</v>
      </c>
      <c r="M30" s="24">
        <f t="shared" si="15"/>
        <v>-132300</v>
      </c>
      <c r="N30" s="24">
        <f t="shared" si="15"/>
        <v>-138915</v>
      </c>
      <c r="O30" s="24">
        <f t="shared" si="15"/>
        <v>-145860.75</v>
      </c>
      <c r="P30" s="24">
        <f t="shared" si="15"/>
        <v>-153153.78750000001</v>
      </c>
      <c r="S30" s="268">
        <f t="shared" si="16"/>
        <v>-10000</v>
      </c>
      <c r="T30" s="268">
        <f t="shared" si="16"/>
        <v>-10000</v>
      </c>
      <c r="U30" s="268">
        <f t="shared" si="16"/>
        <v>-10000</v>
      </c>
      <c r="V30" s="268">
        <f t="shared" si="16"/>
        <v>-10000</v>
      </c>
      <c r="W30" s="268">
        <f t="shared" si="16"/>
        <v>-10000</v>
      </c>
      <c r="X30" s="268">
        <f t="shared" si="16"/>
        <v>-10000</v>
      </c>
      <c r="Y30" s="268">
        <f t="shared" si="16"/>
        <v>-10000</v>
      </c>
      <c r="Z30" s="268">
        <f t="shared" si="16"/>
        <v>-10000</v>
      </c>
      <c r="AA30" s="268">
        <f t="shared" si="16"/>
        <v>-10000</v>
      </c>
      <c r="AB30" s="268">
        <f t="shared" si="16"/>
        <v>-10000</v>
      </c>
      <c r="AC30" s="268">
        <f t="shared" si="17"/>
        <v>-10000</v>
      </c>
      <c r="AD30" s="268">
        <f t="shared" si="17"/>
        <v>-10000</v>
      </c>
      <c r="AE30" s="268">
        <f t="shared" si="17"/>
        <v>-10500</v>
      </c>
      <c r="AF30" s="268">
        <f t="shared" si="17"/>
        <v>-10500</v>
      </c>
      <c r="AG30" s="268">
        <f t="shared" si="17"/>
        <v>-10500</v>
      </c>
      <c r="AH30" s="268">
        <f t="shared" si="17"/>
        <v>-10500</v>
      </c>
      <c r="AI30" s="268">
        <f t="shared" si="17"/>
        <v>-10500</v>
      </c>
      <c r="AJ30" s="268">
        <f t="shared" si="17"/>
        <v>-10500</v>
      </c>
      <c r="AK30" s="268">
        <f t="shared" si="17"/>
        <v>-10500</v>
      </c>
      <c r="AL30" s="268">
        <f t="shared" si="17"/>
        <v>-10500</v>
      </c>
      <c r="AM30" s="268">
        <f t="shared" si="18"/>
        <v>-10500</v>
      </c>
      <c r="AN30" s="268">
        <f t="shared" si="18"/>
        <v>-10500</v>
      </c>
      <c r="AO30" s="268">
        <f t="shared" si="18"/>
        <v>-10500</v>
      </c>
      <c r="AP30" s="268">
        <f t="shared" si="18"/>
        <v>-10500</v>
      </c>
      <c r="AQ30" s="268">
        <f t="shared" si="18"/>
        <v>-11025</v>
      </c>
      <c r="AR30" s="268">
        <f t="shared" si="18"/>
        <v>-11025</v>
      </c>
      <c r="AS30" s="268">
        <f t="shared" si="18"/>
        <v>-11025</v>
      </c>
      <c r="AT30" s="268">
        <f t="shared" si="18"/>
        <v>-11025</v>
      </c>
      <c r="AU30" s="268">
        <f t="shared" si="18"/>
        <v>-11025</v>
      </c>
      <c r="AV30" s="268">
        <f t="shared" si="18"/>
        <v>-11025</v>
      </c>
      <c r="AW30" s="268">
        <f t="shared" si="19"/>
        <v>-11025</v>
      </c>
      <c r="AX30" s="268">
        <f t="shared" si="19"/>
        <v>-11025</v>
      </c>
      <c r="AY30" s="268">
        <f t="shared" si="19"/>
        <v>-11025</v>
      </c>
      <c r="AZ30" s="268">
        <f t="shared" si="19"/>
        <v>-11025</v>
      </c>
      <c r="BA30" s="268">
        <f t="shared" si="19"/>
        <v>-11025</v>
      </c>
      <c r="BB30" s="268">
        <f t="shared" si="19"/>
        <v>-11025</v>
      </c>
      <c r="BC30" s="268">
        <f t="shared" si="19"/>
        <v>-11576.25</v>
      </c>
      <c r="BD30" s="268">
        <f t="shared" si="19"/>
        <v>-11576.25</v>
      </c>
      <c r="BE30" s="268">
        <f t="shared" si="19"/>
        <v>-11576.25</v>
      </c>
      <c r="BF30" s="268">
        <f t="shared" si="19"/>
        <v>-11576.25</v>
      </c>
      <c r="BG30" s="268">
        <f t="shared" si="20"/>
        <v>-11576.25</v>
      </c>
      <c r="BH30" s="268">
        <f t="shared" si="20"/>
        <v>-11576.25</v>
      </c>
      <c r="BI30" s="268">
        <f t="shared" si="20"/>
        <v>-11576.25</v>
      </c>
      <c r="BJ30" s="268">
        <f t="shared" si="20"/>
        <v>-11576.25</v>
      </c>
      <c r="BK30" s="268">
        <f t="shared" si="20"/>
        <v>-11576.25</v>
      </c>
      <c r="BL30" s="268">
        <f t="shared" si="20"/>
        <v>-11576.25</v>
      </c>
      <c r="BM30" s="268">
        <f t="shared" si="20"/>
        <v>-11576.25</v>
      </c>
      <c r="BN30" s="268">
        <f t="shared" si="20"/>
        <v>-11576.25</v>
      </c>
      <c r="BO30" s="268">
        <f t="shared" si="20"/>
        <v>-12155.0625</v>
      </c>
      <c r="BP30" s="268">
        <f t="shared" si="20"/>
        <v>-12155.0625</v>
      </c>
      <c r="BQ30" s="268">
        <f t="shared" si="21"/>
        <v>-12155.0625</v>
      </c>
      <c r="BR30" s="268">
        <f t="shared" si="21"/>
        <v>-12155.0625</v>
      </c>
      <c r="BS30" s="268">
        <f t="shared" si="21"/>
        <v>-12155.0625</v>
      </c>
      <c r="BT30" s="268">
        <f t="shared" si="21"/>
        <v>-12155.0625</v>
      </c>
      <c r="BU30" s="268">
        <f t="shared" si="21"/>
        <v>-12155.0625</v>
      </c>
      <c r="BV30" s="268">
        <f t="shared" si="21"/>
        <v>-12155.0625</v>
      </c>
      <c r="BW30" s="268">
        <f t="shared" si="21"/>
        <v>-12155.0625</v>
      </c>
      <c r="BX30" s="268">
        <f t="shared" si="21"/>
        <v>-12155.0625</v>
      </c>
      <c r="BY30" s="268">
        <f t="shared" si="21"/>
        <v>-12155.0625</v>
      </c>
      <c r="BZ30" s="268">
        <f t="shared" si="21"/>
        <v>-12155.0625</v>
      </c>
      <c r="CA30" s="268">
        <f t="shared" si="22"/>
        <v>-12762.815625000001</v>
      </c>
      <c r="CB30" s="268">
        <f t="shared" si="22"/>
        <v>-12762.815625000001</v>
      </c>
      <c r="CC30" s="268">
        <f t="shared" si="22"/>
        <v>-12762.815625000001</v>
      </c>
      <c r="CD30" s="268">
        <f t="shared" si="22"/>
        <v>-12762.815625000001</v>
      </c>
      <c r="CE30" s="268">
        <f t="shared" si="22"/>
        <v>-12762.815625000001</v>
      </c>
      <c r="CF30" s="268">
        <f t="shared" si="22"/>
        <v>-12762.815625000001</v>
      </c>
      <c r="CG30" s="268">
        <f t="shared" si="22"/>
        <v>-12762.815625000001</v>
      </c>
      <c r="CH30" s="268">
        <f t="shared" si="22"/>
        <v>-12762.815625000001</v>
      </c>
      <c r="CI30" s="268">
        <f t="shared" si="22"/>
        <v>-12762.815625000001</v>
      </c>
      <c r="CJ30" s="268">
        <f t="shared" si="22"/>
        <v>-12762.815625000001</v>
      </c>
      <c r="CK30" s="268">
        <f t="shared" si="22"/>
        <v>-12762.815625000001</v>
      </c>
      <c r="CL30" s="268">
        <f t="shared" si="22"/>
        <v>-12762.815625000001</v>
      </c>
    </row>
    <row r="31" spans="1:90" x14ac:dyDescent="0.4">
      <c r="G31" s="453" t="s">
        <v>653</v>
      </c>
      <c r="I31" s="454">
        <v>90000</v>
      </c>
      <c r="J31" s="267">
        <v>45292</v>
      </c>
      <c r="K31" s="24">
        <f t="shared" si="15"/>
        <v>-108000</v>
      </c>
      <c r="L31" s="24">
        <f t="shared" si="15"/>
        <v>-113400</v>
      </c>
      <c r="M31" s="24">
        <f t="shared" si="15"/>
        <v>-119070</v>
      </c>
      <c r="N31" s="24">
        <f t="shared" si="15"/>
        <v>-125023.50000000001</v>
      </c>
      <c r="O31" s="24">
        <f t="shared" si="15"/>
        <v>-131274.67499999996</v>
      </c>
      <c r="P31" s="24">
        <f t="shared" si="15"/>
        <v>-137838.40874999997</v>
      </c>
      <c r="S31" s="268">
        <f t="shared" si="16"/>
        <v>-9000</v>
      </c>
      <c r="T31" s="268">
        <f t="shared" si="16"/>
        <v>-9000</v>
      </c>
      <c r="U31" s="268">
        <f t="shared" si="16"/>
        <v>-9000</v>
      </c>
      <c r="V31" s="268">
        <f t="shared" si="16"/>
        <v>-9000</v>
      </c>
      <c r="W31" s="268">
        <f t="shared" si="16"/>
        <v>-9000</v>
      </c>
      <c r="X31" s="268">
        <f t="shared" si="16"/>
        <v>-9000</v>
      </c>
      <c r="Y31" s="268">
        <f t="shared" si="16"/>
        <v>-9000</v>
      </c>
      <c r="Z31" s="268">
        <f t="shared" si="16"/>
        <v>-9000</v>
      </c>
      <c r="AA31" s="268">
        <f t="shared" si="16"/>
        <v>-9000</v>
      </c>
      <c r="AB31" s="268">
        <f t="shared" si="16"/>
        <v>-9000</v>
      </c>
      <c r="AC31" s="268">
        <f t="shared" si="17"/>
        <v>-9000</v>
      </c>
      <c r="AD31" s="268">
        <f t="shared" si="17"/>
        <v>-9000</v>
      </c>
      <c r="AE31" s="268">
        <f t="shared" si="17"/>
        <v>-9450</v>
      </c>
      <c r="AF31" s="268">
        <f t="shared" si="17"/>
        <v>-9450</v>
      </c>
      <c r="AG31" s="268">
        <f t="shared" si="17"/>
        <v>-9450</v>
      </c>
      <c r="AH31" s="268">
        <f t="shared" si="17"/>
        <v>-9450</v>
      </c>
      <c r="AI31" s="268">
        <f t="shared" si="17"/>
        <v>-9450</v>
      </c>
      <c r="AJ31" s="268">
        <f t="shared" si="17"/>
        <v>-9450</v>
      </c>
      <c r="AK31" s="268">
        <f t="shared" si="17"/>
        <v>-9450</v>
      </c>
      <c r="AL31" s="268">
        <f t="shared" si="17"/>
        <v>-9450</v>
      </c>
      <c r="AM31" s="268">
        <f t="shared" si="18"/>
        <v>-9450</v>
      </c>
      <c r="AN31" s="268">
        <f t="shared" si="18"/>
        <v>-9450</v>
      </c>
      <c r="AO31" s="268">
        <f t="shared" si="18"/>
        <v>-9450</v>
      </c>
      <c r="AP31" s="268">
        <f t="shared" si="18"/>
        <v>-9450</v>
      </c>
      <c r="AQ31" s="268">
        <f t="shared" si="18"/>
        <v>-9922.5</v>
      </c>
      <c r="AR31" s="268">
        <f t="shared" si="18"/>
        <v>-9922.5</v>
      </c>
      <c r="AS31" s="268">
        <f t="shared" si="18"/>
        <v>-9922.5</v>
      </c>
      <c r="AT31" s="268">
        <f t="shared" si="18"/>
        <v>-9922.5</v>
      </c>
      <c r="AU31" s="268">
        <f t="shared" si="18"/>
        <v>-9922.5</v>
      </c>
      <c r="AV31" s="268">
        <f t="shared" si="18"/>
        <v>-9922.5</v>
      </c>
      <c r="AW31" s="268">
        <f t="shared" si="19"/>
        <v>-9922.5</v>
      </c>
      <c r="AX31" s="268">
        <f t="shared" si="19"/>
        <v>-9922.5</v>
      </c>
      <c r="AY31" s="268">
        <f t="shared" si="19"/>
        <v>-9922.5</v>
      </c>
      <c r="AZ31" s="268">
        <f t="shared" si="19"/>
        <v>-9922.5</v>
      </c>
      <c r="BA31" s="268">
        <f t="shared" si="19"/>
        <v>-9922.5</v>
      </c>
      <c r="BB31" s="268">
        <f t="shared" si="19"/>
        <v>-9922.5</v>
      </c>
      <c r="BC31" s="268">
        <f t="shared" si="19"/>
        <v>-10418.625000000002</v>
      </c>
      <c r="BD31" s="268">
        <f t="shared" si="19"/>
        <v>-10418.625000000002</v>
      </c>
      <c r="BE31" s="268">
        <f t="shared" si="19"/>
        <v>-10418.625000000002</v>
      </c>
      <c r="BF31" s="268">
        <f t="shared" si="19"/>
        <v>-10418.625000000002</v>
      </c>
      <c r="BG31" s="268">
        <f t="shared" si="20"/>
        <v>-10418.625000000002</v>
      </c>
      <c r="BH31" s="268">
        <f t="shared" si="20"/>
        <v>-10418.625000000002</v>
      </c>
      <c r="BI31" s="268">
        <f t="shared" si="20"/>
        <v>-10418.625000000002</v>
      </c>
      <c r="BJ31" s="268">
        <f t="shared" si="20"/>
        <v>-10418.625000000002</v>
      </c>
      <c r="BK31" s="268">
        <f t="shared" si="20"/>
        <v>-10418.625000000002</v>
      </c>
      <c r="BL31" s="268">
        <f t="shared" si="20"/>
        <v>-10418.625000000002</v>
      </c>
      <c r="BM31" s="268">
        <f t="shared" si="20"/>
        <v>-10418.625000000002</v>
      </c>
      <c r="BN31" s="268">
        <f t="shared" si="20"/>
        <v>-10418.625000000002</v>
      </c>
      <c r="BO31" s="268">
        <f t="shared" si="20"/>
        <v>-10939.55625</v>
      </c>
      <c r="BP31" s="268">
        <f t="shared" si="20"/>
        <v>-10939.55625</v>
      </c>
      <c r="BQ31" s="268">
        <f t="shared" si="21"/>
        <v>-10939.55625</v>
      </c>
      <c r="BR31" s="268">
        <f t="shared" si="21"/>
        <v>-10939.55625</v>
      </c>
      <c r="BS31" s="268">
        <f t="shared" si="21"/>
        <v>-10939.55625</v>
      </c>
      <c r="BT31" s="268">
        <f t="shared" si="21"/>
        <v>-10939.55625</v>
      </c>
      <c r="BU31" s="268">
        <f t="shared" si="21"/>
        <v>-10939.55625</v>
      </c>
      <c r="BV31" s="268">
        <f t="shared" si="21"/>
        <v>-10939.55625</v>
      </c>
      <c r="BW31" s="268">
        <f t="shared" si="21"/>
        <v>-10939.55625</v>
      </c>
      <c r="BX31" s="268">
        <f t="shared" si="21"/>
        <v>-10939.55625</v>
      </c>
      <c r="BY31" s="268">
        <f t="shared" si="21"/>
        <v>-10939.55625</v>
      </c>
      <c r="BZ31" s="268">
        <f t="shared" si="21"/>
        <v>-10939.55625</v>
      </c>
      <c r="CA31" s="268">
        <f t="shared" si="22"/>
        <v>-11486.534062500001</v>
      </c>
      <c r="CB31" s="268">
        <f t="shared" si="22"/>
        <v>-11486.534062500001</v>
      </c>
      <c r="CC31" s="268">
        <f t="shared" si="22"/>
        <v>-11486.534062500001</v>
      </c>
      <c r="CD31" s="268">
        <f t="shared" si="22"/>
        <v>-11486.534062500001</v>
      </c>
      <c r="CE31" s="268">
        <f t="shared" si="22"/>
        <v>-11486.534062500001</v>
      </c>
      <c r="CF31" s="268">
        <f t="shared" si="22"/>
        <v>-11486.534062500001</v>
      </c>
      <c r="CG31" s="268">
        <f t="shared" si="22"/>
        <v>-11486.534062500001</v>
      </c>
      <c r="CH31" s="268">
        <f t="shared" si="22"/>
        <v>-11486.534062500001</v>
      </c>
      <c r="CI31" s="268">
        <f t="shared" si="22"/>
        <v>-11486.534062500001</v>
      </c>
      <c r="CJ31" s="268">
        <f t="shared" si="22"/>
        <v>-11486.534062500001</v>
      </c>
      <c r="CK31" s="268">
        <f t="shared" si="22"/>
        <v>-11486.534062500001</v>
      </c>
      <c r="CL31" s="268">
        <f t="shared" si="22"/>
        <v>-11486.534062500001</v>
      </c>
    </row>
    <row r="32" spans="1:90" x14ac:dyDescent="0.4">
      <c r="G32" s="453" t="s">
        <v>645</v>
      </c>
      <c r="I32" s="454">
        <v>45292</v>
      </c>
      <c r="J32" s="267">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8">
        <f t="shared" si="16"/>
        <v>-4529.2</v>
      </c>
      <c r="T32" s="268">
        <f t="shared" si="16"/>
        <v>-4529.2</v>
      </c>
      <c r="U32" s="268">
        <f t="shared" si="16"/>
        <v>-4529.2</v>
      </c>
      <c r="V32" s="268">
        <f t="shared" si="16"/>
        <v>-4529.2</v>
      </c>
      <c r="W32" s="268">
        <f t="shared" si="16"/>
        <v>-4529.2</v>
      </c>
      <c r="X32" s="268">
        <f t="shared" si="16"/>
        <v>-4529.2</v>
      </c>
      <c r="Y32" s="268">
        <f t="shared" si="16"/>
        <v>-4529.2</v>
      </c>
      <c r="Z32" s="268">
        <f t="shared" si="16"/>
        <v>-4529.2</v>
      </c>
      <c r="AA32" s="268">
        <f t="shared" si="16"/>
        <v>-4529.2</v>
      </c>
      <c r="AB32" s="268">
        <f t="shared" si="16"/>
        <v>-4529.2</v>
      </c>
      <c r="AC32" s="268">
        <f t="shared" si="17"/>
        <v>-4529.2</v>
      </c>
      <c r="AD32" s="268">
        <f t="shared" si="17"/>
        <v>-4529.2</v>
      </c>
      <c r="AE32" s="268">
        <f t="shared" si="17"/>
        <v>-4755.66</v>
      </c>
      <c r="AF32" s="268">
        <f t="shared" si="17"/>
        <v>-4755.66</v>
      </c>
      <c r="AG32" s="268">
        <f t="shared" si="17"/>
        <v>-4755.66</v>
      </c>
      <c r="AH32" s="268">
        <f t="shared" si="17"/>
        <v>-4755.66</v>
      </c>
      <c r="AI32" s="268">
        <f t="shared" si="17"/>
        <v>-4755.66</v>
      </c>
      <c r="AJ32" s="268">
        <f t="shared" si="17"/>
        <v>-4755.66</v>
      </c>
      <c r="AK32" s="268">
        <f t="shared" si="17"/>
        <v>-4755.66</v>
      </c>
      <c r="AL32" s="268">
        <f t="shared" si="17"/>
        <v>-4755.66</v>
      </c>
      <c r="AM32" s="268">
        <f t="shared" si="18"/>
        <v>-4755.66</v>
      </c>
      <c r="AN32" s="268">
        <f t="shared" si="18"/>
        <v>-4755.66</v>
      </c>
      <c r="AO32" s="268">
        <f t="shared" si="18"/>
        <v>-4755.66</v>
      </c>
      <c r="AP32" s="268">
        <f t="shared" si="18"/>
        <v>-4755.66</v>
      </c>
      <c r="AQ32" s="268">
        <f t="shared" si="18"/>
        <v>-4993.4430000000002</v>
      </c>
      <c r="AR32" s="268">
        <f t="shared" si="18"/>
        <v>-4993.4430000000002</v>
      </c>
      <c r="AS32" s="268">
        <f t="shared" si="18"/>
        <v>-4993.4430000000002</v>
      </c>
      <c r="AT32" s="268">
        <f t="shared" si="18"/>
        <v>-4993.4430000000002</v>
      </c>
      <c r="AU32" s="268">
        <f t="shared" si="18"/>
        <v>-4993.4430000000002</v>
      </c>
      <c r="AV32" s="268">
        <f t="shared" si="18"/>
        <v>-4993.4430000000002</v>
      </c>
      <c r="AW32" s="268">
        <f t="shared" si="19"/>
        <v>-4993.4430000000002</v>
      </c>
      <c r="AX32" s="268">
        <f t="shared" si="19"/>
        <v>-4993.4430000000002</v>
      </c>
      <c r="AY32" s="268">
        <f t="shared" si="19"/>
        <v>-4993.4430000000002</v>
      </c>
      <c r="AZ32" s="268">
        <f t="shared" si="19"/>
        <v>-4993.4430000000002</v>
      </c>
      <c r="BA32" s="268">
        <f t="shared" si="19"/>
        <v>-4993.4430000000002</v>
      </c>
      <c r="BB32" s="268">
        <f t="shared" si="19"/>
        <v>-4993.4430000000002</v>
      </c>
      <c r="BC32" s="268">
        <f t="shared" si="19"/>
        <v>-5243.1151500000005</v>
      </c>
      <c r="BD32" s="268">
        <f t="shared" si="19"/>
        <v>-5243.1151500000005</v>
      </c>
      <c r="BE32" s="268">
        <f t="shared" si="19"/>
        <v>-5243.1151500000005</v>
      </c>
      <c r="BF32" s="268">
        <f t="shared" si="19"/>
        <v>-5243.1151500000005</v>
      </c>
      <c r="BG32" s="268">
        <f t="shared" si="20"/>
        <v>-5243.1151500000005</v>
      </c>
      <c r="BH32" s="268">
        <f t="shared" si="20"/>
        <v>-5243.1151500000005</v>
      </c>
      <c r="BI32" s="268">
        <f t="shared" si="20"/>
        <v>-5243.1151500000005</v>
      </c>
      <c r="BJ32" s="268">
        <f t="shared" si="20"/>
        <v>-5243.1151500000005</v>
      </c>
      <c r="BK32" s="268">
        <f t="shared" si="20"/>
        <v>-5243.1151500000005</v>
      </c>
      <c r="BL32" s="268">
        <f t="shared" si="20"/>
        <v>-5243.1151500000005</v>
      </c>
      <c r="BM32" s="268">
        <f t="shared" si="20"/>
        <v>-5243.1151500000005</v>
      </c>
      <c r="BN32" s="268">
        <f t="shared" si="20"/>
        <v>-5243.1151500000005</v>
      </c>
      <c r="BO32" s="268">
        <f t="shared" si="20"/>
        <v>-5505.2709074999993</v>
      </c>
      <c r="BP32" s="268">
        <f t="shared" si="20"/>
        <v>-5505.2709074999993</v>
      </c>
      <c r="BQ32" s="268">
        <f t="shared" si="21"/>
        <v>-5505.2709074999993</v>
      </c>
      <c r="BR32" s="268">
        <f t="shared" si="21"/>
        <v>-5505.2709074999993</v>
      </c>
      <c r="BS32" s="268">
        <f t="shared" si="21"/>
        <v>-5505.2709074999993</v>
      </c>
      <c r="BT32" s="268">
        <f t="shared" si="21"/>
        <v>-5505.2709074999993</v>
      </c>
      <c r="BU32" s="268">
        <f t="shared" si="21"/>
        <v>-5505.2709074999993</v>
      </c>
      <c r="BV32" s="268">
        <f t="shared" si="21"/>
        <v>-5505.2709074999993</v>
      </c>
      <c r="BW32" s="268">
        <f t="shared" si="21"/>
        <v>-5505.2709074999993</v>
      </c>
      <c r="BX32" s="268">
        <f t="shared" si="21"/>
        <v>-5505.2709074999993</v>
      </c>
      <c r="BY32" s="268">
        <f t="shared" si="21"/>
        <v>-5505.2709074999993</v>
      </c>
      <c r="BZ32" s="268">
        <f t="shared" si="21"/>
        <v>-5505.2709074999993</v>
      </c>
      <c r="CA32" s="268">
        <f t="shared" si="22"/>
        <v>-5780.5344528750002</v>
      </c>
      <c r="CB32" s="268">
        <f t="shared" si="22"/>
        <v>-5780.5344528750002</v>
      </c>
      <c r="CC32" s="268">
        <f t="shared" si="22"/>
        <v>-5780.5344528750002</v>
      </c>
      <c r="CD32" s="268">
        <f t="shared" si="22"/>
        <v>-5780.5344528750002</v>
      </c>
      <c r="CE32" s="268">
        <f t="shared" si="22"/>
        <v>-5780.5344528750002</v>
      </c>
      <c r="CF32" s="268">
        <f t="shared" si="22"/>
        <v>-5780.5344528750002</v>
      </c>
      <c r="CG32" s="268">
        <f t="shared" si="22"/>
        <v>-5780.5344528750002</v>
      </c>
      <c r="CH32" s="268">
        <f t="shared" si="22"/>
        <v>-5780.5344528750002</v>
      </c>
      <c r="CI32" s="268">
        <f t="shared" si="22"/>
        <v>-5780.5344528750002</v>
      </c>
      <c r="CJ32" s="268">
        <f t="shared" si="22"/>
        <v>-5780.5344528750002</v>
      </c>
      <c r="CK32" s="268">
        <f t="shared" si="22"/>
        <v>-5780.5344528750002</v>
      </c>
      <c r="CL32" s="268">
        <f t="shared" si="22"/>
        <v>-5780.5344528750002</v>
      </c>
    </row>
    <row r="33" spans="1:90" x14ac:dyDescent="0.4">
      <c r="G33" s="9" t="s">
        <v>601</v>
      </c>
      <c r="J33" s="267"/>
      <c r="K33" s="269">
        <f t="shared" ca="1" si="15"/>
        <v>-402350.40000000008</v>
      </c>
      <c r="L33" s="269">
        <f t="shared" ca="1" si="15"/>
        <v>-422467.92000000016</v>
      </c>
      <c r="M33" s="269">
        <f t="shared" ca="1" si="15"/>
        <v>-443591.31599999988</v>
      </c>
      <c r="N33" s="269">
        <f t="shared" ca="1" si="15"/>
        <v>-465770.88179999986</v>
      </c>
      <c r="O33" s="269">
        <f t="shared" ca="1" si="15"/>
        <v>-489059.42589000013</v>
      </c>
      <c r="P33" s="269">
        <f t="shared" ca="1" si="15"/>
        <v>-513512.39718450001</v>
      </c>
      <c r="S33" s="254">
        <f ca="1">SUM(S28:OFFSET(S33,-1,0))</f>
        <v>-33529.199999999997</v>
      </c>
      <c r="T33" s="254">
        <f ca="1">SUM(T28:OFFSET(T33,-1,0))</f>
        <v>-33529.199999999997</v>
      </c>
      <c r="U33" s="254">
        <f ca="1">SUM(U28:OFFSET(U33,-1,0))</f>
        <v>-33529.199999999997</v>
      </c>
      <c r="V33" s="254">
        <f ca="1">SUM(V28:OFFSET(V33,-1,0))</f>
        <v>-33529.199999999997</v>
      </c>
      <c r="W33" s="254">
        <f ca="1">SUM(W28:OFFSET(W33,-1,0))</f>
        <v>-33529.199999999997</v>
      </c>
      <c r="X33" s="254">
        <f ca="1">SUM(X28:OFFSET(X33,-1,0))</f>
        <v>-33529.199999999997</v>
      </c>
      <c r="Y33" s="254">
        <f ca="1">SUM(Y28:OFFSET(Y33,-1,0))</f>
        <v>-33529.199999999997</v>
      </c>
      <c r="Z33" s="254">
        <f ca="1">SUM(Z28:OFFSET(Z33,-1,0))</f>
        <v>-33529.199999999997</v>
      </c>
      <c r="AA33" s="254">
        <f ca="1">SUM(AA28:OFFSET(AA33,-1,0))</f>
        <v>-33529.199999999997</v>
      </c>
      <c r="AB33" s="254">
        <f ca="1">SUM(AB28:OFFSET(AB33,-1,0))</f>
        <v>-33529.199999999997</v>
      </c>
      <c r="AC33" s="254">
        <f ca="1">SUM(AC28:OFFSET(AC33,-1,0))</f>
        <v>-33529.199999999997</v>
      </c>
      <c r="AD33" s="254">
        <f ca="1">SUM(AD28:OFFSET(AD33,-1,0))</f>
        <v>-33529.199999999997</v>
      </c>
      <c r="AE33" s="254">
        <f ca="1">SUM(AE28:OFFSET(AE33,-1,0))</f>
        <v>-35205.660000000003</v>
      </c>
      <c r="AF33" s="254">
        <f ca="1">SUM(AF28:OFFSET(AF33,-1,0))</f>
        <v>-35205.660000000003</v>
      </c>
      <c r="AG33" s="254">
        <f ca="1">SUM(AG28:OFFSET(AG33,-1,0))</f>
        <v>-35205.660000000003</v>
      </c>
      <c r="AH33" s="254">
        <f ca="1">SUM(AH28:OFFSET(AH33,-1,0))</f>
        <v>-35205.660000000003</v>
      </c>
      <c r="AI33" s="254">
        <f ca="1">SUM(AI28:OFFSET(AI33,-1,0))</f>
        <v>-35205.660000000003</v>
      </c>
      <c r="AJ33" s="254">
        <f ca="1">SUM(AJ28:OFFSET(AJ33,-1,0))</f>
        <v>-35205.660000000003</v>
      </c>
      <c r="AK33" s="254">
        <f ca="1">SUM(AK28:OFFSET(AK33,-1,0))</f>
        <v>-35205.660000000003</v>
      </c>
      <c r="AL33" s="254">
        <f ca="1">SUM(AL28:OFFSET(AL33,-1,0))</f>
        <v>-35205.660000000003</v>
      </c>
      <c r="AM33" s="254">
        <f ca="1">SUM(AM28:OFFSET(AM33,-1,0))</f>
        <v>-35205.660000000003</v>
      </c>
      <c r="AN33" s="254">
        <f ca="1">SUM(AN28:OFFSET(AN33,-1,0))</f>
        <v>-35205.660000000003</v>
      </c>
      <c r="AO33" s="254">
        <f ca="1">SUM(AO28:OFFSET(AO33,-1,0))</f>
        <v>-35205.660000000003</v>
      </c>
      <c r="AP33" s="254">
        <f ca="1">SUM(AP28:OFFSET(AP33,-1,0))</f>
        <v>-35205.660000000003</v>
      </c>
      <c r="AQ33" s="254">
        <f ca="1">SUM(AQ28:OFFSET(AQ33,-1,0))</f>
        <v>-36965.942999999999</v>
      </c>
      <c r="AR33" s="254">
        <f ca="1">SUM(AR28:OFFSET(AR33,-1,0))</f>
        <v>-36965.942999999999</v>
      </c>
      <c r="AS33" s="254">
        <f ca="1">SUM(AS28:OFFSET(AS33,-1,0))</f>
        <v>-36965.942999999999</v>
      </c>
      <c r="AT33" s="254">
        <f ca="1">SUM(AT28:OFFSET(AT33,-1,0))</f>
        <v>-36965.942999999999</v>
      </c>
      <c r="AU33" s="254">
        <f ca="1">SUM(AU28:OFFSET(AU33,-1,0))</f>
        <v>-36965.942999999999</v>
      </c>
      <c r="AV33" s="254">
        <f ca="1">SUM(AV28:OFFSET(AV33,-1,0))</f>
        <v>-36965.942999999999</v>
      </c>
      <c r="AW33" s="254">
        <f ca="1">SUM(AW28:OFFSET(AW33,-1,0))</f>
        <v>-36965.942999999999</v>
      </c>
      <c r="AX33" s="254">
        <f ca="1">SUM(AX28:OFFSET(AX33,-1,0))</f>
        <v>-36965.942999999999</v>
      </c>
      <c r="AY33" s="254">
        <f ca="1">SUM(AY28:OFFSET(AY33,-1,0))</f>
        <v>-36965.942999999999</v>
      </c>
      <c r="AZ33" s="254">
        <f ca="1">SUM(AZ28:OFFSET(AZ33,-1,0))</f>
        <v>-36965.942999999999</v>
      </c>
      <c r="BA33" s="254">
        <f ca="1">SUM(BA28:OFFSET(BA33,-1,0))</f>
        <v>-36965.942999999999</v>
      </c>
      <c r="BB33" s="254">
        <f ca="1">SUM(BB28:OFFSET(BB33,-1,0))</f>
        <v>-36965.942999999999</v>
      </c>
      <c r="BC33" s="254">
        <f ca="1">SUM(BC28:OFFSET(BC33,-1,0))</f>
        <v>-38814.240149999998</v>
      </c>
      <c r="BD33" s="254">
        <f ca="1">SUM(BD28:OFFSET(BD33,-1,0))</f>
        <v>-38814.240149999998</v>
      </c>
      <c r="BE33" s="254">
        <f ca="1">SUM(BE28:OFFSET(BE33,-1,0))</f>
        <v>-38814.240149999998</v>
      </c>
      <c r="BF33" s="254">
        <f ca="1">SUM(BF28:OFFSET(BF33,-1,0))</f>
        <v>-38814.240149999998</v>
      </c>
      <c r="BG33" s="254">
        <f ca="1">SUM(BG28:OFFSET(BG33,-1,0))</f>
        <v>-38814.240149999998</v>
      </c>
      <c r="BH33" s="254">
        <f ca="1">SUM(BH28:OFFSET(BH33,-1,0))</f>
        <v>-38814.240149999998</v>
      </c>
      <c r="BI33" s="254">
        <f ca="1">SUM(BI28:OFFSET(BI33,-1,0))</f>
        <v>-38814.240149999998</v>
      </c>
      <c r="BJ33" s="254">
        <f ca="1">SUM(BJ28:OFFSET(BJ33,-1,0))</f>
        <v>-38814.240149999998</v>
      </c>
      <c r="BK33" s="254">
        <f ca="1">SUM(BK28:OFFSET(BK33,-1,0))</f>
        <v>-38814.240149999998</v>
      </c>
      <c r="BL33" s="254">
        <f ca="1">SUM(BL28:OFFSET(BL33,-1,0))</f>
        <v>-38814.240149999998</v>
      </c>
      <c r="BM33" s="254">
        <f ca="1">SUM(BM28:OFFSET(BM33,-1,0))</f>
        <v>-38814.240149999998</v>
      </c>
      <c r="BN33" s="254">
        <f ca="1">SUM(BN28:OFFSET(BN33,-1,0))</f>
        <v>-38814.240149999998</v>
      </c>
      <c r="BO33" s="254">
        <f ca="1">SUM(BO28:OFFSET(BO33,-1,0))</f>
        <v>-40754.952157500004</v>
      </c>
      <c r="BP33" s="254">
        <f ca="1">SUM(BP28:OFFSET(BP33,-1,0))</f>
        <v>-40754.952157500004</v>
      </c>
      <c r="BQ33" s="254">
        <f ca="1">SUM(BQ28:OFFSET(BQ33,-1,0))</f>
        <v>-40754.952157500004</v>
      </c>
      <c r="BR33" s="254">
        <f ca="1">SUM(BR28:OFFSET(BR33,-1,0))</f>
        <v>-40754.952157500004</v>
      </c>
      <c r="BS33" s="254">
        <f ca="1">SUM(BS28:OFFSET(BS33,-1,0))</f>
        <v>-40754.952157500004</v>
      </c>
      <c r="BT33" s="254">
        <f ca="1">SUM(BT28:OFFSET(BT33,-1,0))</f>
        <v>-40754.952157500004</v>
      </c>
      <c r="BU33" s="254">
        <f ca="1">SUM(BU28:OFFSET(BU33,-1,0))</f>
        <v>-40754.952157500004</v>
      </c>
      <c r="BV33" s="254">
        <f ca="1">SUM(BV28:OFFSET(BV33,-1,0))</f>
        <v>-40754.952157500004</v>
      </c>
      <c r="BW33" s="254">
        <f ca="1">SUM(BW28:OFFSET(BW33,-1,0))</f>
        <v>-40754.952157500004</v>
      </c>
      <c r="BX33" s="254">
        <f ca="1">SUM(BX28:OFFSET(BX33,-1,0))</f>
        <v>-40754.952157500004</v>
      </c>
      <c r="BY33" s="254">
        <f ca="1">SUM(BY28:OFFSET(BY33,-1,0))</f>
        <v>-40754.952157500004</v>
      </c>
      <c r="BZ33" s="254">
        <f ca="1">SUM(BZ28:OFFSET(BZ33,-1,0))</f>
        <v>-40754.952157500004</v>
      </c>
      <c r="CA33" s="254">
        <f ca="1">SUM(CA28:OFFSET(CA33,-1,0))</f>
        <v>-42792.699765375</v>
      </c>
      <c r="CB33" s="254">
        <f ca="1">SUM(CB28:OFFSET(CB33,-1,0))</f>
        <v>-42792.699765375</v>
      </c>
      <c r="CC33" s="254">
        <f ca="1">SUM(CC28:OFFSET(CC33,-1,0))</f>
        <v>-42792.699765375</v>
      </c>
      <c r="CD33" s="254">
        <f ca="1">SUM(CD28:OFFSET(CD33,-1,0))</f>
        <v>-42792.699765375</v>
      </c>
      <c r="CE33" s="254">
        <f ca="1">SUM(CE28:OFFSET(CE33,-1,0))</f>
        <v>-42792.699765375</v>
      </c>
      <c r="CF33" s="254">
        <f ca="1">SUM(CF28:OFFSET(CF33,-1,0))</f>
        <v>-42792.699765375</v>
      </c>
      <c r="CG33" s="254">
        <f ca="1">SUM(CG28:OFFSET(CG33,-1,0))</f>
        <v>-42792.699765375</v>
      </c>
      <c r="CH33" s="254">
        <f ca="1">SUM(CH28:OFFSET(CH33,-1,0))</f>
        <v>-42792.699765375</v>
      </c>
      <c r="CI33" s="254">
        <f ca="1">SUM(CI28:OFFSET(CI33,-1,0))</f>
        <v>-42792.699765375</v>
      </c>
      <c r="CJ33" s="254">
        <f ca="1">SUM(CJ28:OFFSET(CJ33,-1,0))</f>
        <v>-42792.699765375</v>
      </c>
      <c r="CK33" s="254">
        <f ca="1">SUM(CK28:OFFSET(CK33,-1,0))</f>
        <v>-42792.699765375</v>
      </c>
      <c r="CL33" s="254">
        <f ca="1">SUM(CL28:OFFSET(CL33,-1,0))</f>
        <v>-42792.699765375</v>
      </c>
    </row>
    <row r="34" spans="1:90" x14ac:dyDescent="0.4">
      <c r="G34" s="13" t="s">
        <v>774</v>
      </c>
      <c r="J34" s="267"/>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93" t="s">
        <v>654</v>
      </c>
      <c r="H36" s="291"/>
      <c r="I36" s="291"/>
      <c r="J36" s="291"/>
      <c r="K36" s="291"/>
      <c r="L36" s="291"/>
      <c r="M36" s="291"/>
      <c r="N36" s="291"/>
      <c r="O36" s="291"/>
      <c r="P36" s="294"/>
      <c r="S36" s="292"/>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4"/>
    </row>
    <row r="37" spans="1:90" ht="14.25" customHeight="1" x14ac:dyDescent="0.4"/>
    <row r="38" spans="1:90" x14ac:dyDescent="0.4">
      <c r="G38" s="13" t="s">
        <v>649</v>
      </c>
      <c r="J38" s="270" t="s">
        <v>637</v>
      </c>
      <c r="K38" s="266"/>
      <c r="L38" s="266"/>
      <c r="M38" s="266"/>
      <c r="N38" s="266"/>
      <c r="O38" s="266"/>
      <c r="P38" s="266"/>
    </row>
    <row r="39" spans="1:90" x14ac:dyDescent="0.4">
      <c r="G39" s="453" t="s">
        <v>655</v>
      </c>
      <c r="J39" s="455" t="s">
        <v>638</v>
      </c>
      <c r="K39" s="23">
        <v>-1000</v>
      </c>
      <c r="L39" s="23">
        <v>-1000</v>
      </c>
      <c r="M39" s="23">
        <v>-1000</v>
      </c>
      <c r="N39" s="23">
        <v>-1000</v>
      </c>
      <c r="O39" s="23">
        <v>-1000</v>
      </c>
      <c r="P39" s="23">
        <v>-1000</v>
      </c>
      <c r="S39" s="268" cm="1">
        <f t="array" ref="S39">INDEX($K:$P,ROW(),MATCH(YEAR(S$2),$K$2:$P$2,0))/12</f>
        <v>-83.333333333333329</v>
      </c>
      <c r="T39" s="268" cm="1">
        <f t="array" ref="T39">INDEX($K:$P,ROW(),MATCH(YEAR(T$2),$K$2:$P$2,0))/12</f>
        <v>-83.333333333333329</v>
      </c>
      <c r="U39" s="268" cm="1">
        <f t="array" ref="U39">INDEX($K:$P,ROW(),MATCH(YEAR(U$2),$K$2:$P$2,0))/12</f>
        <v>-83.333333333333329</v>
      </c>
      <c r="V39" s="268" cm="1">
        <f t="array" ref="V39">INDEX($K:$P,ROW(),MATCH(YEAR(V$2),$K$2:$P$2,0))/12</f>
        <v>-83.333333333333329</v>
      </c>
      <c r="W39" s="268" cm="1">
        <f t="array" ref="W39">INDEX($K:$P,ROW(),MATCH(YEAR(W$2),$K$2:$P$2,0))/12</f>
        <v>-83.333333333333329</v>
      </c>
      <c r="X39" s="268" cm="1">
        <f t="array" ref="X39">INDEX($K:$P,ROW(),MATCH(YEAR(X$2),$K$2:$P$2,0))/12</f>
        <v>-83.333333333333329</v>
      </c>
      <c r="Y39" s="268" cm="1">
        <f t="array" ref="Y39">INDEX($K:$P,ROW(),MATCH(YEAR(Y$2),$K$2:$P$2,0))/12</f>
        <v>-83.333333333333329</v>
      </c>
      <c r="Z39" s="268" cm="1">
        <f t="array" ref="Z39">INDEX($K:$P,ROW(),MATCH(YEAR(Z$2),$K$2:$P$2,0))/12</f>
        <v>-83.333333333333329</v>
      </c>
      <c r="AA39" s="268" cm="1">
        <f t="array" ref="AA39">INDEX($K:$P,ROW(),MATCH(YEAR(AA$2),$K$2:$P$2,0))/12</f>
        <v>-83.333333333333329</v>
      </c>
      <c r="AB39" s="268" cm="1">
        <f t="array" ref="AB39">INDEX($K:$P,ROW(),MATCH(YEAR(AB$2),$K$2:$P$2,0))/12</f>
        <v>-83.333333333333329</v>
      </c>
      <c r="AC39" s="268" cm="1">
        <f t="array" ref="AC39">INDEX($K:$P,ROW(),MATCH(YEAR(AC$2),$K$2:$P$2,0))/12</f>
        <v>-83.333333333333329</v>
      </c>
      <c r="AD39" s="268" cm="1">
        <f t="array" ref="AD39">INDEX($K:$P,ROW(),MATCH(YEAR(AD$2),$K$2:$P$2,0))/12</f>
        <v>-83.333333333333329</v>
      </c>
      <c r="AE39" s="268" cm="1">
        <f t="array" ref="AE39">INDEX($K:$P,ROW(),MATCH(YEAR(AE$2),$K$2:$P$2,0))/12</f>
        <v>-83.333333333333329</v>
      </c>
      <c r="AF39" s="268" cm="1">
        <f t="array" ref="AF39">INDEX($K:$P,ROW(),MATCH(YEAR(AF$2),$K$2:$P$2,0))/12</f>
        <v>-83.333333333333329</v>
      </c>
      <c r="AG39" s="268" cm="1">
        <f t="array" ref="AG39">INDEX($K:$P,ROW(),MATCH(YEAR(AG$2),$K$2:$P$2,0))/12</f>
        <v>-83.333333333333329</v>
      </c>
      <c r="AH39" s="268" cm="1">
        <f t="array" ref="AH39">INDEX($K:$P,ROW(),MATCH(YEAR(AH$2),$K$2:$P$2,0))/12</f>
        <v>-83.333333333333329</v>
      </c>
      <c r="AI39" s="268" cm="1">
        <f t="array" ref="AI39">INDEX($K:$P,ROW(),MATCH(YEAR(AI$2),$K$2:$P$2,0))/12</f>
        <v>-83.333333333333329</v>
      </c>
      <c r="AJ39" s="268" cm="1">
        <f t="array" ref="AJ39">INDEX($K:$P,ROW(),MATCH(YEAR(AJ$2),$K$2:$P$2,0))/12</f>
        <v>-83.333333333333329</v>
      </c>
      <c r="AK39" s="268" cm="1">
        <f t="array" ref="AK39">INDEX($K:$P,ROW(),MATCH(YEAR(AK$2),$K$2:$P$2,0))/12</f>
        <v>-83.333333333333329</v>
      </c>
      <c r="AL39" s="268" cm="1">
        <f t="array" ref="AL39">INDEX($K:$P,ROW(),MATCH(YEAR(AL$2),$K$2:$P$2,0))/12</f>
        <v>-83.333333333333329</v>
      </c>
      <c r="AM39" s="268" cm="1">
        <f t="array" ref="AM39">INDEX($K:$P,ROW(),MATCH(YEAR(AM$2),$K$2:$P$2,0))/12</f>
        <v>-83.333333333333329</v>
      </c>
      <c r="AN39" s="268" cm="1">
        <f t="array" ref="AN39">INDEX($K:$P,ROW(),MATCH(YEAR(AN$2),$K$2:$P$2,0))/12</f>
        <v>-83.333333333333329</v>
      </c>
      <c r="AO39" s="268" cm="1">
        <f t="array" ref="AO39">INDEX($K:$P,ROW(),MATCH(YEAR(AO$2),$K$2:$P$2,0))/12</f>
        <v>-83.333333333333329</v>
      </c>
      <c r="AP39" s="268" cm="1">
        <f t="array" ref="AP39">INDEX($K:$P,ROW(),MATCH(YEAR(AP$2),$K$2:$P$2,0))/12</f>
        <v>-83.333333333333329</v>
      </c>
      <c r="AQ39" s="268" cm="1">
        <f t="array" ref="AQ39">INDEX($K:$P,ROW(),MATCH(YEAR(AQ$2),$K$2:$P$2,0))/12</f>
        <v>-83.333333333333329</v>
      </c>
      <c r="AR39" s="268" cm="1">
        <f t="array" ref="AR39">INDEX($K:$P,ROW(),MATCH(YEAR(AR$2),$K$2:$P$2,0))/12</f>
        <v>-83.333333333333329</v>
      </c>
      <c r="AS39" s="268" cm="1">
        <f t="array" ref="AS39">INDEX($K:$P,ROW(),MATCH(YEAR(AS$2),$K$2:$P$2,0))/12</f>
        <v>-83.333333333333329</v>
      </c>
      <c r="AT39" s="268" cm="1">
        <f t="array" ref="AT39">INDEX($K:$P,ROW(),MATCH(YEAR(AT$2),$K$2:$P$2,0))/12</f>
        <v>-83.333333333333329</v>
      </c>
      <c r="AU39" s="268" cm="1">
        <f t="array" ref="AU39">INDEX($K:$P,ROW(),MATCH(YEAR(AU$2),$K$2:$P$2,0))/12</f>
        <v>-83.333333333333329</v>
      </c>
      <c r="AV39" s="268" cm="1">
        <f t="array" ref="AV39">INDEX($K:$P,ROW(),MATCH(YEAR(AV$2),$K$2:$P$2,0))/12</f>
        <v>-83.333333333333329</v>
      </c>
      <c r="AW39" s="268" cm="1">
        <f t="array" ref="AW39">INDEX($K:$P,ROW(),MATCH(YEAR(AW$2),$K$2:$P$2,0))/12</f>
        <v>-83.333333333333329</v>
      </c>
      <c r="AX39" s="268" cm="1">
        <f t="array" ref="AX39">INDEX($K:$P,ROW(),MATCH(YEAR(AX$2),$K$2:$P$2,0))/12</f>
        <v>-83.333333333333329</v>
      </c>
      <c r="AY39" s="268" cm="1">
        <f t="array" ref="AY39">INDEX($K:$P,ROW(),MATCH(YEAR(AY$2),$K$2:$P$2,0))/12</f>
        <v>-83.333333333333329</v>
      </c>
      <c r="AZ39" s="268" cm="1">
        <f t="array" ref="AZ39">INDEX($K:$P,ROW(),MATCH(YEAR(AZ$2),$K$2:$P$2,0))/12</f>
        <v>-83.333333333333329</v>
      </c>
      <c r="BA39" s="268" cm="1">
        <f t="array" ref="BA39">INDEX($K:$P,ROW(),MATCH(YEAR(BA$2),$K$2:$P$2,0))/12</f>
        <v>-83.333333333333329</v>
      </c>
      <c r="BB39" s="268" cm="1">
        <f t="array" ref="BB39">INDEX($K:$P,ROW(),MATCH(YEAR(BB$2),$K$2:$P$2,0))/12</f>
        <v>-83.333333333333329</v>
      </c>
      <c r="BC39" s="268" cm="1">
        <f t="array" ref="BC39">INDEX($K:$P,ROW(),MATCH(YEAR(BC$2),$K$2:$P$2,0))/12</f>
        <v>-83.333333333333329</v>
      </c>
      <c r="BD39" s="268" cm="1">
        <f t="array" ref="BD39">INDEX($K:$P,ROW(),MATCH(YEAR(BD$2),$K$2:$P$2,0))/12</f>
        <v>-83.333333333333329</v>
      </c>
      <c r="BE39" s="268" cm="1">
        <f t="array" ref="BE39">INDEX($K:$P,ROW(),MATCH(YEAR(BE$2),$K$2:$P$2,0))/12</f>
        <v>-83.333333333333329</v>
      </c>
      <c r="BF39" s="268" cm="1">
        <f t="array" ref="BF39">INDEX($K:$P,ROW(),MATCH(YEAR(BF$2),$K$2:$P$2,0))/12</f>
        <v>-83.333333333333329</v>
      </c>
      <c r="BG39" s="268" cm="1">
        <f t="array" ref="BG39">INDEX($K:$P,ROW(),MATCH(YEAR(BG$2),$K$2:$P$2,0))/12</f>
        <v>-83.333333333333329</v>
      </c>
      <c r="BH39" s="268" cm="1">
        <f t="array" ref="BH39">INDEX($K:$P,ROW(),MATCH(YEAR(BH$2),$K$2:$P$2,0))/12</f>
        <v>-83.333333333333329</v>
      </c>
      <c r="BI39" s="268" cm="1">
        <f t="array" ref="BI39">INDEX($K:$P,ROW(),MATCH(YEAR(BI$2),$K$2:$P$2,0))/12</f>
        <v>-83.333333333333329</v>
      </c>
      <c r="BJ39" s="268" cm="1">
        <f t="array" ref="BJ39">INDEX($K:$P,ROW(),MATCH(YEAR(BJ$2),$K$2:$P$2,0))/12</f>
        <v>-83.333333333333329</v>
      </c>
      <c r="BK39" s="268" cm="1">
        <f t="array" ref="BK39">INDEX($K:$P,ROW(),MATCH(YEAR(BK$2),$K$2:$P$2,0))/12</f>
        <v>-83.333333333333329</v>
      </c>
      <c r="BL39" s="268" cm="1">
        <f t="array" ref="BL39">INDEX($K:$P,ROW(),MATCH(YEAR(BL$2),$K$2:$P$2,0))/12</f>
        <v>-83.333333333333329</v>
      </c>
      <c r="BM39" s="268" cm="1">
        <f t="array" ref="BM39">INDEX($K:$P,ROW(),MATCH(YEAR(BM$2),$K$2:$P$2,0))/12</f>
        <v>-83.333333333333329</v>
      </c>
      <c r="BN39" s="268" cm="1">
        <f t="array" ref="BN39">INDEX($K:$P,ROW(),MATCH(YEAR(BN$2),$K$2:$P$2,0))/12</f>
        <v>-83.333333333333329</v>
      </c>
      <c r="BO39" s="268" cm="1">
        <f t="array" ref="BO39">INDEX($K:$P,ROW(),MATCH(YEAR(BO$2),$K$2:$P$2,0))/12</f>
        <v>-83.333333333333329</v>
      </c>
      <c r="BP39" s="268" cm="1">
        <f t="array" ref="BP39">INDEX($K:$P,ROW(),MATCH(YEAR(BP$2),$K$2:$P$2,0))/12</f>
        <v>-83.333333333333329</v>
      </c>
      <c r="BQ39" s="268" cm="1">
        <f t="array" ref="BQ39">INDEX($K:$P,ROW(),MATCH(YEAR(BQ$2),$K$2:$P$2,0))/12</f>
        <v>-83.333333333333329</v>
      </c>
      <c r="BR39" s="268" cm="1">
        <f t="array" ref="BR39">INDEX($K:$P,ROW(),MATCH(YEAR(BR$2),$K$2:$P$2,0))/12</f>
        <v>-83.333333333333329</v>
      </c>
      <c r="BS39" s="268" cm="1">
        <f t="array" ref="BS39">INDEX($K:$P,ROW(),MATCH(YEAR(BS$2),$K$2:$P$2,0))/12</f>
        <v>-83.333333333333329</v>
      </c>
      <c r="BT39" s="268" cm="1">
        <f t="array" ref="BT39">INDEX($K:$P,ROW(),MATCH(YEAR(BT$2),$K$2:$P$2,0))/12</f>
        <v>-83.333333333333329</v>
      </c>
      <c r="BU39" s="268" cm="1">
        <f t="array" ref="BU39">INDEX($K:$P,ROW(),MATCH(YEAR(BU$2),$K$2:$P$2,0))/12</f>
        <v>-83.333333333333329</v>
      </c>
      <c r="BV39" s="268" cm="1">
        <f t="array" ref="BV39">INDEX($K:$P,ROW(),MATCH(YEAR(BV$2),$K$2:$P$2,0))/12</f>
        <v>-83.333333333333329</v>
      </c>
      <c r="BW39" s="268" cm="1">
        <f t="array" ref="BW39">INDEX($K:$P,ROW(),MATCH(YEAR(BW$2),$K$2:$P$2,0))/12</f>
        <v>-83.333333333333329</v>
      </c>
      <c r="BX39" s="268" cm="1">
        <f t="array" ref="BX39">INDEX($K:$P,ROW(),MATCH(YEAR(BX$2),$K$2:$P$2,0))/12</f>
        <v>-83.333333333333329</v>
      </c>
      <c r="BY39" s="268" cm="1">
        <f t="array" ref="BY39">INDEX($K:$P,ROW(),MATCH(YEAR(BY$2),$K$2:$P$2,0))/12</f>
        <v>-83.333333333333329</v>
      </c>
      <c r="BZ39" s="268" cm="1">
        <f t="array" ref="BZ39">INDEX($K:$P,ROW(),MATCH(YEAR(BZ$2),$K$2:$P$2,0))/12</f>
        <v>-83.333333333333329</v>
      </c>
      <c r="CA39" s="268" cm="1">
        <f t="array" ref="CA39">INDEX($K:$P,ROW(),MATCH(YEAR(CA$2),$K$2:$P$2,0))/12</f>
        <v>-83.333333333333329</v>
      </c>
      <c r="CB39" s="268" cm="1">
        <f t="array" ref="CB39">INDEX($K:$P,ROW(),MATCH(YEAR(CB$2),$K$2:$P$2,0))/12</f>
        <v>-83.333333333333329</v>
      </c>
      <c r="CC39" s="268" cm="1">
        <f t="array" ref="CC39">INDEX($K:$P,ROW(),MATCH(YEAR(CC$2),$K$2:$P$2,0))/12</f>
        <v>-83.333333333333329</v>
      </c>
      <c r="CD39" s="268" cm="1">
        <f t="array" ref="CD39">INDEX($K:$P,ROW(),MATCH(YEAR(CD$2),$K$2:$P$2,0))/12</f>
        <v>-83.333333333333329</v>
      </c>
      <c r="CE39" s="268" cm="1">
        <f t="array" ref="CE39">INDEX($K:$P,ROW(),MATCH(YEAR(CE$2),$K$2:$P$2,0))/12</f>
        <v>-83.333333333333329</v>
      </c>
      <c r="CF39" s="268" cm="1">
        <f t="array" ref="CF39">INDEX($K:$P,ROW(),MATCH(YEAR(CF$2),$K$2:$P$2,0))/12</f>
        <v>-83.333333333333329</v>
      </c>
      <c r="CG39" s="268" cm="1">
        <f t="array" ref="CG39">INDEX($K:$P,ROW(),MATCH(YEAR(CG$2),$K$2:$P$2,0))/12</f>
        <v>-83.333333333333329</v>
      </c>
      <c r="CH39" s="268" cm="1">
        <f t="array" ref="CH39">INDEX($K:$P,ROW(),MATCH(YEAR(CH$2),$K$2:$P$2,0))/12</f>
        <v>-83.333333333333329</v>
      </c>
      <c r="CI39" s="268" cm="1">
        <f t="array" ref="CI39">INDEX($K:$P,ROW(),MATCH(YEAR(CI$2),$K$2:$P$2,0))/12</f>
        <v>-83.333333333333329</v>
      </c>
      <c r="CJ39" s="268" cm="1">
        <f t="array" ref="CJ39">INDEX($K:$P,ROW(),MATCH(YEAR(CJ$2),$K$2:$P$2,0))/12</f>
        <v>-83.333333333333329</v>
      </c>
      <c r="CK39" s="268" cm="1">
        <f t="array" ref="CK39">INDEX($K:$P,ROW(),MATCH(YEAR(CK$2),$K$2:$P$2,0))/12</f>
        <v>-83.333333333333329</v>
      </c>
      <c r="CL39" s="268" cm="1">
        <f t="array" ref="CL39">INDEX($K:$P,ROW(),MATCH(YEAR(CL$2),$K$2:$P$2,0))/12</f>
        <v>-83.333333333333329</v>
      </c>
    </row>
    <row r="40" spans="1:90" x14ac:dyDescent="0.4">
      <c r="G40" s="453" t="s">
        <v>656</v>
      </c>
      <c r="J40" s="455" t="s">
        <v>645</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4">
      <c r="G41" s="453" t="s">
        <v>657</v>
      </c>
      <c r="J41" s="455" t="s">
        <v>638</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4">
      <c r="G42" s="453" t="s">
        <v>658</v>
      </c>
      <c r="J42" s="455" t="s">
        <v>638</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4">
      <c r="G43" s="453" t="s">
        <v>645</v>
      </c>
      <c r="J43" s="455" t="s">
        <v>638</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4">
      <c r="G44" s="9" t="s">
        <v>659</v>
      </c>
      <c r="J44" s="267"/>
      <c r="K44" s="269">
        <f t="shared" ref="K44:P44" ca="1" si="26">SUMIF($3:$3,K$2,44:44)</f>
        <v>-5000</v>
      </c>
      <c r="L44" s="269">
        <f t="shared" ca="1" si="26"/>
        <v>-5000</v>
      </c>
      <c r="M44" s="269">
        <f t="shared" ca="1" si="26"/>
        <v>-5000</v>
      </c>
      <c r="N44" s="269">
        <f t="shared" ca="1" si="26"/>
        <v>-5000</v>
      </c>
      <c r="O44" s="269">
        <f t="shared" ca="1" si="26"/>
        <v>-5000</v>
      </c>
      <c r="P44" s="269">
        <f t="shared" ca="1" si="26"/>
        <v>-5000</v>
      </c>
      <c r="S44" s="254">
        <f ca="1">SUM(S38:OFFSET(S44,-1,0))</f>
        <v>-416.66666666666663</v>
      </c>
      <c r="T44" s="254">
        <f ca="1">SUM(T38:OFFSET(T44,-1,0))</f>
        <v>-416.66666666666663</v>
      </c>
      <c r="U44" s="254">
        <f ca="1">SUM(U38:OFFSET(U44,-1,0))</f>
        <v>-416.66666666666663</v>
      </c>
      <c r="V44" s="254">
        <f ca="1">SUM(V38:OFFSET(V44,-1,0))</f>
        <v>-416.66666666666663</v>
      </c>
      <c r="W44" s="254">
        <f ca="1">SUM(W38:OFFSET(W44,-1,0))</f>
        <v>-416.66666666666663</v>
      </c>
      <c r="X44" s="254">
        <f ca="1">SUM(X38:OFFSET(X44,-1,0))</f>
        <v>-416.66666666666663</v>
      </c>
      <c r="Y44" s="254">
        <f ca="1">SUM(Y38:OFFSET(Y44,-1,0))</f>
        <v>-416.66666666666663</v>
      </c>
      <c r="Z44" s="254">
        <f ca="1">SUM(Z38:OFFSET(Z44,-1,0))</f>
        <v>-416.66666666666663</v>
      </c>
      <c r="AA44" s="254">
        <f ca="1">SUM(AA38:OFFSET(AA44,-1,0))</f>
        <v>-416.66666666666663</v>
      </c>
      <c r="AB44" s="254">
        <f ca="1">SUM(AB38:OFFSET(AB44,-1,0))</f>
        <v>-416.66666666666663</v>
      </c>
      <c r="AC44" s="254">
        <f ca="1">SUM(AC38:OFFSET(AC44,-1,0))</f>
        <v>-416.66666666666663</v>
      </c>
      <c r="AD44" s="254">
        <f ca="1">SUM(AD38:OFFSET(AD44,-1,0))</f>
        <v>-416.66666666666663</v>
      </c>
      <c r="AE44" s="254">
        <f ca="1">SUM(AE38:OFFSET(AE44,-1,0))</f>
        <v>-416.66666666666663</v>
      </c>
      <c r="AF44" s="254">
        <f ca="1">SUM(AF38:OFFSET(AF44,-1,0))</f>
        <v>-416.66666666666663</v>
      </c>
      <c r="AG44" s="254">
        <f ca="1">SUM(AG38:OFFSET(AG44,-1,0))</f>
        <v>-416.66666666666663</v>
      </c>
      <c r="AH44" s="254">
        <f ca="1">SUM(AH38:OFFSET(AH44,-1,0))</f>
        <v>-416.66666666666663</v>
      </c>
      <c r="AI44" s="254">
        <f ca="1">SUM(AI38:OFFSET(AI44,-1,0))</f>
        <v>-416.66666666666663</v>
      </c>
      <c r="AJ44" s="254">
        <f ca="1">SUM(AJ38:OFFSET(AJ44,-1,0))</f>
        <v>-416.66666666666663</v>
      </c>
      <c r="AK44" s="254">
        <f ca="1">SUM(AK38:OFFSET(AK44,-1,0))</f>
        <v>-416.66666666666663</v>
      </c>
      <c r="AL44" s="254">
        <f ca="1">SUM(AL38:OFFSET(AL44,-1,0))</f>
        <v>-416.66666666666663</v>
      </c>
      <c r="AM44" s="254">
        <f ca="1">SUM(AM38:OFFSET(AM44,-1,0))</f>
        <v>-416.66666666666663</v>
      </c>
      <c r="AN44" s="254">
        <f ca="1">SUM(AN38:OFFSET(AN44,-1,0))</f>
        <v>-416.66666666666663</v>
      </c>
      <c r="AO44" s="254">
        <f ca="1">SUM(AO38:OFFSET(AO44,-1,0))</f>
        <v>-416.66666666666663</v>
      </c>
      <c r="AP44" s="254">
        <f ca="1">SUM(AP38:OFFSET(AP44,-1,0))</f>
        <v>-416.66666666666663</v>
      </c>
      <c r="AQ44" s="254">
        <f ca="1">SUM(AQ38:OFFSET(AQ44,-1,0))</f>
        <v>-416.66666666666663</v>
      </c>
      <c r="AR44" s="254">
        <f ca="1">SUM(AR38:OFFSET(AR44,-1,0))</f>
        <v>-416.66666666666663</v>
      </c>
      <c r="AS44" s="254">
        <f ca="1">SUM(AS38:OFFSET(AS44,-1,0))</f>
        <v>-416.66666666666663</v>
      </c>
      <c r="AT44" s="254">
        <f ca="1">SUM(AT38:OFFSET(AT44,-1,0))</f>
        <v>-416.66666666666663</v>
      </c>
      <c r="AU44" s="254">
        <f ca="1">SUM(AU38:OFFSET(AU44,-1,0))</f>
        <v>-416.66666666666663</v>
      </c>
      <c r="AV44" s="254">
        <f ca="1">SUM(AV38:OFFSET(AV44,-1,0))</f>
        <v>-416.66666666666663</v>
      </c>
      <c r="AW44" s="254">
        <f ca="1">SUM(AW38:OFFSET(AW44,-1,0))</f>
        <v>-416.66666666666663</v>
      </c>
      <c r="AX44" s="254">
        <f ca="1">SUM(AX38:OFFSET(AX44,-1,0))</f>
        <v>-416.66666666666663</v>
      </c>
      <c r="AY44" s="254">
        <f ca="1">SUM(AY38:OFFSET(AY44,-1,0))</f>
        <v>-416.66666666666663</v>
      </c>
      <c r="AZ44" s="254">
        <f ca="1">SUM(AZ38:OFFSET(AZ44,-1,0))</f>
        <v>-416.66666666666663</v>
      </c>
      <c r="BA44" s="254">
        <f ca="1">SUM(BA38:OFFSET(BA44,-1,0))</f>
        <v>-416.66666666666663</v>
      </c>
      <c r="BB44" s="254">
        <f ca="1">SUM(BB38:OFFSET(BB44,-1,0))</f>
        <v>-416.66666666666663</v>
      </c>
      <c r="BC44" s="254">
        <f ca="1">SUM(BC38:OFFSET(BC44,-1,0))</f>
        <v>-416.66666666666663</v>
      </c>
      <c r="BD44" s="254">
        <f ca="1">SUM(BD38:OFFSET(BD44,-1,0))</f>
        <v>-416.66666666666663</v>
      </c>
      <c r="BE44" s="254">
        <f ca="1">SUM(BE38:OFFSET(BE44,-1,0))</f>
        <v>-416.66666666666663</v>
      </c>
      <c r="BF44" s="254">
        <f ca="1">SUM(BF38:OFFSET(BF44,-1,0))</f>
        <v>-416.66666666666663</v>
      </c>
      <c r="BG44" s="254">
        <f ca="1">SUM(BG38:OFFSET(BG44,-1,0))</f>
        <v>-416.66666666666663</v>
      </c>
      <c r="BH44" s="254">
        <f ca="1">SUM(BH38:OFFSET(BH44,-1,0))</f>
        <v>-416.66666666666663</v>
      </c>
      <c r="BI44" s="254">
        <f ca="1">SUM(BI38:OFFSET(BI44,-1,0))</f>
        <v>-416.66666666666663</v>
      </c>
      <c r="BJ44" s="254">
        <f ca="1">SUM(BJ38:OFFSET(BJ44,-1,0))</f>
        <v>-416.66666666666663</v>
      </c>
      <c r="BK44" s="254">
        <f ca="1">SUM(BK38:OFFSET(BK44,-1,0))</f>
        <v>-416.66666666666663</v>
      </c>
      <c r="BL44" s="254">
        <f ca="1">SUM(BL38:OFFSET(BL44,-1,0))</f>
        <v>-416.66666666666663</v>
      </c>
      <c r="BM44" s="254">
        <f ca="1">SUM(BM38:OFFSET(BM44,-1,0))</f>
        <v>-416.66666666666663</v>
      </c>
      <c r="BN44" s="254">
        <f ca="1">SUM(BN38:OFFSET(BN44,-1,0))</f>
        <v>-416.66666666666663</v>
      </c>
      <c r="BO44" s="254">
        <f ca="1">SUM(BO38:OFFSET(BO44,-1,0))</f>
        <v>-416.66666666666663</v>
      </c>
      <c r="BP44" s="254">
        <f ca="1">SUM(BP38:OFFSET(BP44,-1,0))</f>
        <v>-416.66666666666663</v>
      </c>
      <c r="BQ44" s="254">
        <f ca="1">SUM(BQ38:OFFSET(BQ44,-1,0))</f>
        <v>-416.66666666666663</v>
      </c>
      <c r="BR44" s="254">
        <f ca="1">SUM(BR38:OFFSET(BR44,-1,0))</f>
        <v>-416.66666666666663</v>
      </c>
      <c r="BS44" s="254">
        <f ca="1">SUM(BS38:OFFSET(BS44,-1,0))</f>
        <v>-416.66666666666663</v>
      </c>
      <c r="BT44" s="254">
        <f ca="1">SUM(BT38:OFFSET(BT44,-1,0))</f>
        <v>-416.66666666666663</v>
      </c>
      <c r="BU44" s="254">
        <f ca="1">SUM(BU38:OFFSET(BU44,-1,0))</f>
        <v>-416.66666666666663</v>
      </c>
      <c r="BV44" s="254">
        <f ca="1">SUM(BV38:OFFSET(BV44,-1,0))</f>
        <v>-416.66666666666663</v>
      </c>
      <c r="BW44" s="254">
        <f ca="1">SUM(BW38:OFFSET(BW44,-1,0))</f>
        <v>-416.66666666666663</v>
      </c>
      <c r="BX44" s="254">
        <f ca="1">SUM(BX38:OFFSET(BX44,-1,0))</f>
        <v>-416.66666666666663</v>
      </c>
      <c r="BY44" s="254">
        <f ca="1">SUM(BY38:OFFSET(BY44,-1,0))</f>
        <v>-416.66666666666663</v>
      </c>
      <c r="BZ44" s="254">
        <f ca="1">SUM(BZ38:OFFSET(BZ44,-1,0))</f>
        <v>-416.66666666666663</v>
      </c>
      <c r="CA44" s="254">
        <f ca="1">SUM(CA38:OFFSET(CA44,-1,0))</f>
        <v>-416.66666666666663</v>
      </c>
      <c r="CB44" s="254">
        <f ca="1">SUM(CB38:OFFSET(CB44,-1,0))</f>
        <v>-416.66666666666663</v>
      </c>
      <c r="CC44" s="254">
        <f ca="1">SUM(CC38:OFFSET(CC44,-1,0))</f>
        <v>-416.66666666666663</v>
      </c>
      <c r="CD44" s="254">
        <f ca="1">SUM(CD38:OFFSET(CD44,-1,0))</f>
        <v>-416.66666666666663</v>
      </c>
      <c r="CE44" s="254">
        <f ca="1">SUM(CE38:OFFSET(CE44,-1,0))</f>
        <v>-416.66666666666663</v>
      </c>
      <c r="CF44" s="254">
        <f ca="1">SUM(CF38:OFFSET(CF44,-1,0))</f>
        <v>-416.66666666666663</v>
      </c>
      <c r="CG44" s="254">
        <f ca="1">SUM(CG38:OFFSET(CG44,-1,0))</f>
        <v>-416.66666666666663</v>
      </c>
      <c r="CH44" s="254">
        <f ca="1">SUM(CH38:OFFSET(CH44,-1,0))</f>
        <v>-416.66666666666663</v>
      </c>
      <c r="CI44" s="254">
        <f ca="1">SUM(CI38:OFFSET(CI44,-1,0))</f>
        <v>-416.66666666666663</v>
      </c>
      <c r="CJ44" s="254">
        <f ca="1">SUM(CJ38:OFFSET(CJ44,-1,0))</f>
        <v>-416.66666666666663</v>
      </c>
      <c r="CK44" s="254">
        <f ca="1">SUM(CK38:OFFSET(CK44,-1,0))</f>
        <v>-416.66666666666663</v>
      </c>
      <c r="CL44" s="254">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93" t="s">
        <v>660</v>
      </c>
      <c r="H46" s="291"/>
      <c r="I46" s="291"/>
      <c r="J46" s="291"/>
      <c r="K46" s="291"/>
      <c r="L46" s="291"/>
      <c r="M46" s="291"/>
      <c r="N46" s="291"/>
      <c r="O46" s="291"/>
      <c r="P46" s="294"/>
      <c r="S46" s="292"/>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4"/>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661</v>
      </c>
      <c r="J48" s="270" t="s">
        <v>637</v>
      </c>
    </row>
    <row r="49" spans="7:90" x14ac:dyDescent="0.4">
      <c r="G49" s="456" t="str">
        <f>"% of rev - "&amp;G50</f>
        <v>% of rev - G&amp;A</v>
      </c>
      <c r="J49" s="455"/>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7" t="s">
        <v>638</v>
      </c>
      <c r="J50" s="455" t="s">
        <v>638</v>
      </c>
      <c r="K50" s="24" t="e">
        <f t="shared" ref="K50:P50" ca="1" si="27">SUMIF($3:$3,K$2,50:50)</f>
        <v>#REF!</v>
      </c>
      <c r="L50" s="24" t="e">
        <f t="shared" ca="1" si="27"/>
        <v>#REF!</v>
      </c>
      <c r="M50" s="24" t="e">
        <f t="shared" ca="1" si="27"/>
        <v>#REF!</v>
      </c>
      <c r="N50" s="24" t="e">
        <f t="shared" ca="1" si="27"/>
        <v>#REF!</v>
      </c>
      <c r="O50" s="24" t="e">
        <f t="shared" ca="1" si="27"/>
        <v>#REF!</v>
      </c>
      <c r="P50" s="24" t="e">
        <f t="shared" ca="1" si="27"/>
        <v>#REF!</v>
      </c>
      <c r="S50" s="53" t="e">
        <f ca="1">-S49*S$12</f>
        <v>#REF!</v>
      </c>
      <c r="T50" s="53" t="e">
        <f t="shared" ref="T50:CE50" ca="1" si="28">-T49*T$12</f>
        <v>#REF!</v>
      </c>
      <c r="U50" s="53" t="e">
        <f t="shared" ca="1" si="28"/>
        <v>#REF!</v>
      </c>
      <c r="V50" s="53" t="e">
        <f t="shared" ca="1" si="28"/>
        <v>#REF!</v>
      </c>
      <c r="W50" s="53" t="e">
        <f t="shared" ca="1" si="28"/>
        <v>#REF!</v>
      </c>
      <c r="X50" s="53" t="e">
        <f t="shared" ca="1" si="28"/>
        <v>#REF!</v>
      </c>
      <c r="Y50" s="53" t="e">
        <f t="shared" ca="1" si="28"/>
        <v>#REF!</v>
      </c>
      <c r="Z50" s="53" t="e">
        <f t="shared" ca="1" si="28"/>
        <v>#REF!</v>
      </c>
      <c r="AA50" s="53" t="e">
        <f t="shared" ca="1" si="28"/>
        <v>#REF!</v>
      </c>
      <c r="AB50" s="53" t="e">
        <f t="shared" ca="1" si="28"/>
        <v>#REF!</v>
      </c>
      <c r="AC50" s="53" t="e">
        <f t="shared" ca="1" si="28"/>
        <v>#REF!</v>
      </c>
      <c r="AD50" s="53" t="e">
        <f t="shared" ca="1" si="28"/>
        <v>#REF!</v>
      </c>
      <c r="AE50" s="53" t="e">
        <f t="shared" ca="1" si="28"/>
        <v>#REF!</v>
      </c>
      <c r="AF50" s="53" t="e">
        <f t="shared" ca="1" si="28"/>
        <v>#REF!</v>
      </c>
      <c r="AG50" s="53" t="e">
        <f t="shared" ca="1" si="28"/>
        <v>#REF!</v>
      </c>
      <c r="AH50" s="53" t="e">
        <f t="shared" ca="1" si="28"/>
        <v>#REF!</v>
      </c>
      <c r="AI50" s="53" t="e">
        <f t="shared" ca="1" si="28"/>
        <v>#REF!</v>
      </c>
      <c r="AJ50" s="53" t="e">
        <f t="shared" ca="1" si="28"/>
        <v>#REF!</v>
      </c>
      <c r="AK50" s="53" t="e">
        <f t="shared" ca="1" si="28"/>
        <v>#REF!</v>
      </c>
      <c r="AL50" s="53" t="e">
        <f t="shared" ca="1" si="28"/>
        <v>#REF!</v>
      </c>
      <c r="AM50" s="53" t="e">
        <f t="shared" ca="1" si="28"/>
        <v>#REF!</v>
      </c>
      <c r="AN50" s="53" t="e">
        <f t="shared" ca="1" si="28"/>
        <v>#REF!</v>
      </c>
      <c r="AO50" s="53" t="e">
        <f t="shared" ca="1" si="28"/>
        <v>#REF!</v>
      </c>
      <c r="AP50" s="53" t="e">
        <f t="shared" ca="1" si="28"/>
        <v>#REF!</v>
      </c>
      <c r="AQ50" s="53" t="e">
        <f t="shared" ca="1" si="28"/>
        <v>#REF!</v>
      </c>
      <c r="AR50" s="53" t="e">
        <f t="shared" ca="1" si="28"/>
        <v>#REF!</v>
      </c>
      <c r="AS50" s="53" t="e">
        <f t="shared" ca="1" si="28"/>
        <v>#REF!</v>
      </c>
      <c r="AT50" s="53" t="e">
        <f t="shared" ca="1" si="28"/>
        <v>#REF!</v>
      </c>
      <c r="AU50" s="53" t="e">
        <f t="shared" ca="1" si="28"/>
        <v>#REF!</v>
      </c>
      <c r="AV50" s="53" t="e">
        <f t="shared" ca="1" si="28"/>
        <v>#REF!</v>
      </c>
      <c r="AW50" s="53" t="e">
        <f t="shared" ca="1" si="28"/>
        <v>#REF!</v>
      </c>
      <c r="AX50" s="53" t="e">
        <f t="shared" ca="1" si="28"/>
        <v>#REF!</v>
      </c>
      <c r="AY50" s="53" t="e">
        <f t="shared" ca="1" si="28"/>
        <v>#REF!</v>
      </c>
      <c r="AZ50" s="53" t="e">
        <f t="shared" ca="1" si="28"/>
        <v>#REF!</v>
      </c>
      <c r="BA50" s="53" t="e">
        <f t="shared" ca="1" si="28"/>
        <v>#REF!</v>
      </c>
      <c r="BB50" s="53" t="e">
        <f t="shared" ca="1" si="28"/>
        <v>#REF!</v>
      </c>
      <c r="BC50" s="53" t="e">
        <f t="shared" ca="1" si="28"/>
        <v>#REF!</v>
      </c>
      <c r="BD50" s="53" t="e">
        <f t="shared" ca="1" si="28"/>
        <v>#REF!</v>
      </c>
      <c r="BE50" s="53" t="e">
        <f t="shared" ca="1" si="28"/>
        <v>#REF!</v>
      </c>
      <c r="BF50" s="53" t="e">
        <f t="shared" ca="1" si="28"/>
        <v>#REF!</v>
      </c>
      <c r="BG50" s="53" t="e">
        <f t="shared" ca="1" si="28"/>
        <v>#REF!</v>
      </c>
      <c r="BH50" s="53" t="e">
        <f t="shared" ca="1" si="28"/>
        <v>#REF!</v>
      </c>
      <c r="BI50" s="53" t="e">
        <f t="shared" ca="1" si="28"/>
        <v>#REF!</v>
      </c>
      <c r="BJ50" s="53" t="e">
        <f t="shared" ca="1" si="28"/>
        <v>#REF!</v>
      </c>
      <c r="BK50" s="53" t="e">
        <f t="shared" ca="1" si="28"/>
        <v>#REF!</v>
      </c>
      <c r="BL50" s="53" t="e">
        <f t="shared" ca="1" si="28"/>
        <v>#REF!</v>
      </c>
      <c r="BM50" s="53" t="e">
        <f t="shared" ca="1" si="28"/>
        <v>#REF!</v>
      </c>
      <c r="BN50" s="53" t="e">
        <f t="shared" ca="1" si="28"/>
        <v>#REF!</v>
      </c>
      <c r="BO50" s="53" t="e">
        <f t="shared" ca="1" si="28"/>
        <v>#REF!</v>
      </c>
      <c r="BP50" s="53" t="e">
        <f t="shared" ca="1" si="28"/>
        <v>#REF!</v>
      </c>
      <c r="BQ50" s="53" t="e">
        <f t="shared" ca="1" si="28"/>
        <v>#REF!</v>
      </c>
      <c r="BR50" s="53" t="e">
        <f t="shared" ca="1" si="28"/>
        <v>#REF!</v>
      </c>
      <c r="BS50" s="53" t="e">
        <f t="shared" ca="1" si="28"/>
        <v>#REF!</v>
      </c>
      <c r="BT50" s="53" t="e">
        <f t="shared" ca="1" si="28"/>
        <v>#REF!</v>
      </c>
      <c r="BU50" s="53" t="e">
        <f t="shared" ca="1" si="28"/>
        <v>#REF!</v>
      </c>
      <c r="BV50" s="53" t="e">
        <f t="shared" ca="1" si="28"/>
        <v>#REF!</v>
      </c>
      <c r="BW50" s="53" t="e">
        <f t="shared" ca="1" si="28"/>
        <v>#REF!</v>
      </c>
      <c r="BX50" s="53" t="e">
        <f t="shared" ca="1" si="28"/>
        <v>#REF!</v>
      </c>
      <c r="BY50" s="53" t="e">
        <f t="shared" ca="1" si="28"/>
        <v>#REF!</v>
      </c>
      <c r="BZ50" s="53" t="e">
        <f t="shared" ca="1" si="28"/>
        <v>#REF!</v>
      </c>
      <c r="CA50" s="53" t="e">
        <f t="shared" ca="1" si="28"/>
        <v>#REF!</v>
      </c>
      <c r="CB50" s="53" t="e">
        <f t="shared" ca="1" si="28"/>
        <v>#REF!</v>
      </c>
      <c r="CC50" s="53" t="e">
        <f t="shared" ca="1" si="28"/>
        <v>#REF!</v>
      </c>
      <c r="CD50" s="53" t="e">
        <f t="shared" ca="1" si="28"/>
        <v>#REF!</v>
      </c>
      <c r="CE50" s="53" t="e">
        <f t="shared" ca="1" si="28"/>
        <v>#REF!</v>
      </c>
      <c r="CF50" s="53" t="e">
        <f t="shared" ref="CF50:CL50" ca="1" si="29">-CF49*CF$12</f>
        <v>#REF!</v>
      </c>
      <c r="CG50" s="53" t="e">
        <f t="shared" ca="1" si="29"/>
        <v>#REF!</v>
      </c>
      <c r="CH50" s="53" t="e">
        <f t="shared" ca="1" si="29"/>
        <v>#REF!</v>
      </c>
      <c r="CI50" s="53" t="e">
        <f t="shared" ca="1" si="29"/>
        <v>#REF!</v>
      </c>
      <c r="CJ50" s="53" t="e">
        <f t="shared" ca="1" si="29"/>
        <v>#REF!</v>
      </c>
      <c r="CK50" s="53" t="e">
        <f t="shared" ca="1" si="29"/>
        <v>#REF!</v>
      </c>
      <c r="CL50" s="53" t="e">
        <f t="shared" ca="1" si="29"/>
        <v>#REF!</v>
      </c>
    </row>
    <row r="51" spans="7:90" x14ac:dyDescent="0.4">
      <c r="G51" s="456" t="str">
        <f>"% of rev - "&amp;G52</f>
        <v>% of rev - S&amp;M</v>
      </c>
      <c r="J51" s="455"/>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7" t="s">
        <v>639</v>
      </c>
      <c r="J52" s="455" t="s">
        <v>639</v>
      </c>
      <c r="K52" s="24" t="e">
        <f t="shared" ref="K52:P52" ca="1" si="30">SUMIF($3:$3,K$2,52:52)</f>
        <v>#REF!</v>
      </c>
      <c r="L52" s="24" t="e">
        <f t="shared" ca="1" si="30"/>
        <v>#REF!</v>
      </c>
      <c r="M52" s="24" t="e">
        <f t="shared" ca="1" si="30"/>
        <v>#REF!</v>
      </c>
      <c r="N52" s="24" t="e">
        <f t="shared" ca="1" si="30"/>
        <v>#REF!</v>
      </c>
      <c r="O52" s="24" t="e">
        <f t="shared" ca="1" si="30"/>
        <v>#REF!</v>
      </c>
      <c r="P52" s="24" t="e">
        <f t="shared" ca="1" si="30"/>
        <v>#REF!</v>
      </c>
      <c r="S52" s="53" t="e">
        <f ca="1">-S51*S$12</f>
        <v>#REF!</v>
      </c>
      <c r="T52" s="53" t="e">
        <f t="shared" ref="T52:CE52" ca="1" si="31">-T51*T$12</f>
        <v>#REF!</v>
      </c>
      <c r="U52" s="53" t="e">
        <f t="shared" ca="1" si="31"/>
        <v>#REF!</v>
      </c>
      <c r="V52" s="53" t="e">
        <f t="shared" ca="1" si="31"/>
        <v>#REF!</v>
      </c>
      <c r="W52" s="53" t="e">
        <f t="shared" ca="1" si="31"/>
        <v>#REF!</v>
      </c>
      <c r="X52" s="53" t="e">
        <f t="shared" ca="1" si="31"/>
        <v>#REF!</v>
      </c>
      <c r="Y52" s="53" t="e">
        <f t="shared" ca="1" si="31"/>
        <v>#REF!</v>
      </c>
      <c r="Z52" s="53" t="e">
        <f t="shared" ca="1" si="31"/>
        <v>#REF!</v>
      </c>
      <c r="AA52" s="53" t="e">
        <f t="shared" ca="1" si="31"/>
        <v>#REF!</v>
      </c>
      <c r="AB52" s="53" t="e">
        <f t="shared" ca="1" si="31"/>
        <v>#REF!</v>
      </c>
      <c r="AC52" s="53" t="e">
        <f t="shared" ca="1" si="31"/>
        <v>#REF!</v>
      </c>
      <c r="AD52" s="53" t="e">
        <f t="shared" ca="1" si="31"/>
        <v>#REF!</v>
      </c>
      <c r="AE52" s="53" t="e">
        <f t="shared" ca="1" si="31"/>
        <v>#REF!</v>
      </c>
      <c r="AF52" s="53" t="e">
        <f t="shared" ca="1" si="31"/>
        <v>#REF!</v>
      </c>
      <c r="AG52" s="53" t="e">
        <f t="shared" ca="1" si="31"/>
        <v>#REF!</v>
      </c>
      <c r="AH52" s="53" t="e">
        <f t="shared" ca="1" si="31"/>
        <v>#REF!</v>
      </c>
      <c r="AI52" s="53" t="e">
        <f t="shared" ca="1" si="31"/>
        <v>#REF!</v>
      </c>
      <c r="AJ52" s="53" t="e">
        <f t="shared" ca="1" si="31"/>
        <v>#REF!</v>
      </c>
      <c r="AK52" s="53" t="e">
        <f t="shared" ca="1" si="31"/>
        <v>#REF!</v>
      </c>
      <c r="AL52" s="53" t="e">
        <f t="shared" ca="1" si="31"/>
        <v>#REF!</v>
      </c>
      <c r="AM52" s="53" t="e">
        <f t="shared" ca="1" si="31"/>
        <v>#REF!</v>
      </c>
      <c r="AN52" s="53" t="e">
        <f t="shared" ca="1" si="31"/>
        <v>#REF!</v>
      </c>
      <c r="AO52" s="53" t="e">
        <f t="shared" ca="1" si="31"/>
        <v>#REF!</v>
      </c>
      <c r="AP52" s="53" t="e">
        <f t="shared" ca="1" si="31"/>
        <v>#REF!</v>
      </c>
      <c r="AQ52" s="53" t="e">
        <f t="shared" ca="1" si="31"/>
        <v>#REF!</v>
      </c>
      <c r="AR52" s="53" t="e">
        <f t="shared" ca="1" si="31"/>
        <v>#REF!</v>
      </c>
      <c r="AS52" s="53" t="e">
        <f t="shared" ca="1" si="31"/>
        <v>#REF!</v>
      </c>
      <c r="AT52" s="53" t="e">
        <f t="shared" ca="1" si="31"/>
        <v>#REF!</v>
      </c>
      <c r="AU52" s="53" t="e">
        <f t="shared" ca="1" si="31"/>
        <v>#REF!</v>
      </c>
      <c r="AV52" s="53" t="e">
        <f t="shared" ca="1" si="31"/>
        <v>#REF!</v>
      </c>
      <c r="AW52" s="53" t="e">
        <f t="shared" ca="1" si="31"/>
        <v>#REF!</v>
      </c>
      <c r="AX52" s="53" t="e">
        <f t="shared" ca="1" si="31"/>
        <v>#REF!</v>
      </c>
      <c r="AY52" s="53" t="e">
        <f t="shared" ca="1" si="31"/>
        <v>#REF!</v>
      </c>
      <c r="AZ52" s="53" t="e">
        <f t="shared" ca="1" si="31"/>
        <v>#REF!</v>
      </c>
      <c r="BA52" s="53" t="e">
        <f t="shared" ca="1" si="31"/>
        <v>#REF!</v>
      </c>
      <c r="BB52" s="53" t="e">
        <f t="shared" ca="1" si="31"/>
        <v>#REF!</v>
      </c>
      <c r="BC52" s="53" t="e">
        <f t="shared" ca="1" si="31"/>
        <v>#REF!</v>
      </c>
      <c r="BD52" s="53" t="e">
        <f t="shared" ca="1" si="31"/>
        <v>#REF!</v>
      </c>
      <c r="BE52" s="53" t="e">
        <f t="shared" ca="1" si="31"/>
        <v>#REF!</v>
      </c>
      <c r="BF52" s="53" t="e">
        <f t="shared" ca="1" si="31"/>
        <v>#REF!</v>
      </c>
      <c r="BG52" s="53" t="e">
        <f t="shared" ca="1" si="31"/>
        <v>#REF!</v>
      </c>
      <c r="BH52" s="53" t="e">
        <f t="shared" ca="1" si="31"/>
        <v>#REF!</v>
      </c>
      <c r="BI52" s="53" t="e">
        <f t="shared" ca="1" si="31"/>
        <v>#REF!</v>
      </c>
      <c r="BJ52" s="53" t="e">
        <f t="shared" ca="1" si="31"/>
        <v>#REF!</v>
      </c>
      <c r="BK52" s="53" t="e">
        <f t="shared" ca="1" si="31"/>
        <v>#REF!</v>
      </c>
      <c r="BL52" s="53" t="e">
        <f t="shared" ca="1" si="31"/>
        <v>#REF!</v>
      </c>
      <c r="BM52" s="53" t="e">
        <f t="shared" ca="1" si="31"/>
        <v>#REF!</v>
      </c>
      <c r="BN52" s="53" t="e">
        <f t="shared" ca="1" si="31"/>
        <v>#REF!</v>
      </c>
      <c r="BO52" s="53" t="e">
        <f t="shared" ca="1" si="31"/>
        <v>#REF!</v>
      </c>
      <c r="BP52" s="53" t="e">
        <f t="shared" ca="1" si="31"/>
        <v>#REF!</v>
      </c>
      <c r="BQ52" s="53" t="e">
        <f t="shared" ca="1" si="31"/>
        <v>#REF!</v>
      </c>
      <c r="BR52" s="53" t="e">
        <f t="shared" ca="1" si="31"/>
        <v>#REF!</v>
      </c>
      <c r="BS52" s="53" t="e">
        <f t="shared" ca="1" si="31"/>
        <v>#REF!</v>
      </c>
      <c r="BT52" s="53" t="e">
        <f t="shared" ca="1" si="31"/>
        <v>#REF!</v>
      </c>
      <c r="BU52" s="53" t="e">
        <f t="shared" ca="1" si="31"/>
        <v>#REF!</v>
      </c>
      <c r="BV52" s="53" t="e">
        <f t="shared" ca="1" si="31"/>
        <v>#REF!</v>
      </c>
      <c r="BW52" s="53" t="e">
        <f t="shared" ca="1" si="31"/>
        <v>#REF!</v>
      </c>
      <c r="BX52" s="53" t="e">
        <f t="shared" ca="1" si="31"/>
        <v>#REF!</v>
      </c>
      <c r="BY52" s="53" t="e">
        <f t="shared" ca="1" si="31"/>
        <v>#REF!</v>
      </c>
      <c r="BZ52" s="53" t="e">
        <f t="shared" ca="1" si="31"/>
        <v>#REF!</v>
      </c>
      <c r="CA52" s="53" t="e">
        <f t="shared" ca="1" si="31"/>
        <v>#REF!</v>
      </c>
      <c r="CB52" s="53" t="e">
        <f t="shared" ca="1" si="31"/>
        <v>#REF!</v>
      </c>
      <c r="CC52" s="53" t="e">
        <f t="shared" ca="1" si="31"/>
        <v>#REF!</v>
      </c>
      <c r="CD52" s="53" t="e">
        <f t="shared" ca="1" si="31"/>
        <v>#REF!</v>
      </c>
      <c r="CE52" s="53" t="e">
        <f t="shared" ca="1" si="31"/>
        <v>#REF!</v>
      </c>
      <c r="CF52" s="53" t="e">
        <f t="shared" ref="CF52:CL52" ca="1" si="32">-CF51*CF$12</f>
        <v>#REF!</v>
      </c>
      <c r="CG52" s="53" t="e">
        <f t="shared" ca="1" si="32"/>
        <v>#REF!</v>
      </c>
      <c r="CH52" s="53" t="e">
        <f t="shared" ca="1" si="32"/>
        <v>#REF!</v>
      </c>
      <c r="CI52" s="53" t="e">
        <f t="shared" ca="1" si="32"/>
        <v>#REF!</v>
      </c>
      <c r="CJ52" s="53" t="e">
        <f t="shared" ca="1" si="32"/>
        <v>#REF!</v>
      </c>
      <c r="CK52" s="53" t="e">
        <f t="shared" ca="1" si="32"/>
        <v>#REF!</v>
      </c>
      <c r="CL52" s="53" t="e">
        <f t="shared" ca="1" si="32"/>
        <v>#REF!</v>
      </c>
    </row>
    <row r="53" spans="7:90" x14ac:dyDescent="0.4">
      <c r="G53" s="456" t="str">
        <f>"% of rev - "&amp;G54</f>
        <v>% of rev - R&amp;D</v>
      </c>
      <c r="J53" s="455"/>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7" t="s">
        <v>640</v>
      </c>
      <c r="J54" s="455" t="s">
        <v>645</v>
      </c>
      <c r="K54" s="24" t="e">
        <f t="shared" ref="K54:P55" ca="1" si="33">SUMIF($3:$3,K$2,54:54)</f>
        <v>#REF!</v>
      </c>
      <c r="L54" s="24" t="e">
        <f t="shared" ca="1" si="33"/>
        <v>#REF!</v>
      </c>
      <c r="M54" s="24" t="e">
        <f t="shared" ca="1" si="33"/>
        <v>#REF!</v>
      </c>
      <c r="N54" s="24" t="e">
        <f t="shared" ca="1" si="33"/>
        <v>#REF!</v>
      </c>
      <c r="O54" s="24" t="e">
        <f t="shared" ca="1" si="33"/>
        <v>#REF!</v>
      </c>
      <c r="P54" s="24" t="e">
        <f t="shared" ca="1" si="33"/>
        <v>#REF!</v>
      </c>
      <c r="S54" s="232" t="e">
        <f ca="1">-S53*S$12</f>
        <v>#REF!</v>
      </c>
      <c r="T54" s="232" t="e">
        <f t="shared" ref="T54:CE54" ca="1" si="34">-T53*T$12</f>
        <v>#REF!</v>
      </c>
      <c r="U54" s="232" t="e">
        <f t="shared" ca="1" si="34"/>
        <v>#REF!</v>
      </c>
      <c r="V54" s="232" t="e">
        <f t="shared" ca="1" si="34"/>
        <v>#REF!</v>
      </c>
      <c r="W54" s="232" t="e">
        <f t="shared" ca="1" si="34"/>
        <v>#REF!</v>
      </c>
      <c r="X54" s="232" t="e">
        <f t="shared" ca="1" si="34"/>
        <v>#REF!</v>
      </c>
      <c r="Y54" s="232" t="e">
        <f t="shared" ca="1" si="34"/>
        <v>#REF!</v>
      </c>
      <c r="Z54" s="232" t="e">
        <f t="shared" ca="1" si="34"/>
        <v>#REF!</v>
      </c>
      <c r="AA54" s="232" t="e">
        <f t="shared" ca="1" si="34"/>
        <v>#REF!</v>
      </c>
      <c r="AB54" s="232" t="e">
        <f t="shared" ca="1" si="34"/>
        <v>#REF!</v>
      </c>
      <c r="AC54" s="232" t="e">
        <f t="shared" ca="1" si="34"/>
        <v>#REF!</v>
      </c>
      <c r="AD54" s="232" t="e">
        <f t="shared" ca="1" si="34"/>
        <v>#REF!</v>
      </c>
      <c r="AE54" s="232" t="e">
        <f t="shared" ca="1" si="34"/>
        <v>#REF!</v>
      </c>
      <c r="AF54" s="232" t="e">
        <f t="shared" ca="1" si="34"/>
        <v>#REF!</v>
      </c>
      <c r="AG54" s="232" t="e">
        <f t="shared" ca="1" si="34"/>
        <v>#REF!</v>
      </c>
      <c r="AH54" s="232" t="e">
        <f t="shared" ca="1" si="34"/>
        <v>#REF!</v>
      </c>
      <c r="AI54" s="232" t="e">
        <f t="shared" ca="1" si="34"/>
        <v>#REF!</v>
      </c>
      <c r="AJ54" s="232" t="e">
        <f t="shared" ca="1" si="34"/>
        <v>#REF!</v>
      </c>
      <c r="AK54" s="232" t="e">
        <f t="shared" ca="1" si="34"/>
        <v>#REF!</v>
      </c>
      <c r="AL54" s="232" t="e">
        <f t="shared" ca="1" si="34"/>
        <v>#REF!</v>
      </c>
      <c r="AM54" s="232" t="e">
        <f t="shared" ca="1" si="34"/>
        <v>#REF!</v>
      </c>
      <c r="AN54" s="232" t="e">
        <f t="shared" ca="1" si="34"/>
        <v>#REF!</v>
      </c>
      <c r="AO54" s="232" t="e">
        <f t="shared" ca="1" si="34"/>
        <v>#REF!</v>
      </c>
      <c r="AP54" s="232" t="e">
        <f t="shared" ca="1" si="34"/>
        <v>#REF!</v>
      </c>
      <c r="AQ54" s="232" t="e">
        <f t="shared" ca="1" si="34"/>
        <v>#REF!</v>
      </c>
      <c r="AR54" s="232" t="e">
        <f t="shared" ca="1" si="34"/>
        <v>#REF!</v>
      </c>
      <c r="AS54" s="232" t="e">
        <f t="shared" ca="1" si="34"/>
        <v>#REF!</v>
      </c>
      <c r="AT54" s="232" t="e">
        <f t="shared" ca="1" si="34"/>
        <v>#REF!</v>
      </c>
      <c r="AU54" s="232" t="e">
        <f t="shared" ca="1" si="34"/>
        <v>#REF!</v>
      </c>
      <c r="AV54" s="232" t="e">
        <f t="shared" ca="1" si="34"/>
        <v>#REF!</v>
      </c>
      <c r="AW54" s="232" t="e">
        <f t="shared" ca="1" si="34"/>
        <v>#REF!</v>
      </c>
      <c r="AX54" s="232" t="e">
        <f t="shared" ca="1" si="34"/>
        <v>#REF!</v>
      </c>
      <c r="AY54" s="232" t="e">
        <f t="shared" ca="1" si="34"/>
        <v>#REF!</v>
      </c>
      <c r="AZ54" s="232" t="e">
        <f t="shared" ca="1" si="34"/>
        <v>#REF!</v>
      </c>
      <c r="BA54" s="232" t="e">
        <f t="shared" ca="1" si="34"/>
        <v>#REF!</v>
      </c>
      <c r="BB54" s="232" t="e">
        <f t="shared" ca="1" si="34"/>
        <v>#REF!</v>
      </c>
      <c r="BC54" s="232" t="e">
        <f t="shared" ca="1" si="34"/>
        <v>#REF!</v>
      </c>
      <c r="BD54" s="232" t="e">
        <f t="shared" ca="1" si="34"/>
        <v>#REF!</v>
      </c>
      <c r="BE54" s="232" t="e">
        <f t="shared" ca="1" si="34"/>
        <v>#REF!</v>
      </c>
      <c r="BF54" s="232" t="e">
        <f t="shared" ca="1" si="34"/>
        <v>#REF!</v>
      </c>
      <c r="BG54" s="232" t="e">
        <f t="shared" ca="1" si="34"/>
        <v>#REF!</v>
      </c>
      <c r="BH54" s="232" t="e">
        <f t="shared" ca="1" si="34"/>
        <v>#REF!</v>
      </c>
      <c r="BI54" s="232" t="e">
        <f t="shared" ca="1" si="34"/>
        <v>#REF!</v>
      </c>
      <c r="BJ54" s="232" t="e">
        <f t="shared" ca="1" si="34"/>
        <v>#REF!</v>
      </c>
      <c r="BK54" s="232" t="e">
        <f t="shared" ca="1" si="34"/>
        <v>#REF!</v>
      </c>
      <c r="BL54" s="232" t="e">
        <f t="shared" ca="1" si="34"/>
        <v>#REF!</v>
      </c>
      <c r="BM54" s="232" t="e">
        <f t="shared" ca="1" si="34"/>
        <v>#REF!</v>
      </c>
      <c r="BN54" s="232" t="e">
        <f t="shared" ca="1" si="34"/>
        <v>#REF!</v>
      </c>
      <c r="BO54" s="232" t="e">
        <f t="shared" ca="1" si="34"/>
        <v>#REF!</v>
      </c>
      <c r="BP54" s="232" t="e">
        <f t="shared" ca="1" si="34"/>
        <v>#REF!</v>
      </c>
      <c r="BQ54" s="232" t="e">
        <f t="shared" ca="1" si="34"/>
        <v>#REF!</v>
      </c>
      <c r="BR54" s="232" t="e">
        <f t="shared" ca="1" si="34"/>
        <v>#REF!</v>
      </c>
      <c r="BS54" s="232" t="e">
        <f t="shared" ca="1" si="34"/>
        <v>#REF!</v>
      </c>
      <c r="BT54" s="232" t="e">
        <f t="shared" ca="1" si="34"/>
        <v>#REF!</v>
      </c>
      <c r="BU54" s="232" t="e">
        <f t="shared" ca="1" si="34"/>
        <v>#REF!</v>
      </c>
      <c r="BV54" s="232" t="e">
        <f t="shared" ca="1" si="34"/>
        <v>#REF!</v>
      </c>
      <c r="BW54" s="232" t="e">
        <f t="shared" ca="1" si="34"/>
        <v>#REF!</v>
      </c>
      <c r="BX54" s="232" t="e">
        <f t="shared" ca="1" si="34"/>
        <v>#REF!</v>
      </c>
      <c r="BY54" s="232" t="e">
        <f t="shared" ca="1" si="34"/>
        <v>#REF!</v>
      </c>
      <c r="BZ54" s="232" t="e">
        <f t="shared" ca="1" si="34"/>
        <v>#REF!</v>
      </c>
      <c r="CA54" s="232" t="e">
        <f t="shared" ca="1" si="34"/>
        <v>#REF!</v>
      </c>
      <c r="CB54" s="232" t="e">
        <f t="shared" ca="1" si="34"/>
        <v>#REF!</v>
      </c>
      <c r="CC54" s="232" t="e">
        <f t="shared" ca="1" si="34"/>
        <v>#REF!</v>
      </c>
      <c r="CD54" s="232" t="e">
        <f t="shared" ca="1" si="34"/>
        <v>#REF!</v>
      </c>
      <c r="CE54" s="232" t="e">
        <f t="shared" ca="1" si="34"/>
        <v>#REF!</v>
      </c>
      <c r="CF54" s="232" t="e">
        <f t="shared" ref="CF54:CL54" ca="1" si="35">-CF53*CF$12</f>
        <v>#REF!</v>
      </c>
      <c r="CG54" s="232" t="e">
        <f t="shared" ca="1" si="35"/>
        <v>#REF!</v>
      </c>
      <c r="CH54" s="232" t="e">
        <f t="shared" ca="1" si="35"/>
        <v>#REF!</v>
      </c>
      <c r="CI54" s="232" t="e">
        <f t="shared" ca="1" si="35"/>
        <v>#REF!</v>
      </c>
      <c r="CJ54" s="232" t="e">
        <f t="shared" ca="1" si="35"/>
        <v>#REF!</v>
      </c>
      <c r="CK54" s="232" t="e">
        <f t="shared" ca="1" si="35"/>
        <v>#REF!</v>
      </c>
      <c r="CL54" s="232" t="e">
        <f t="shared" ca="1" si="35"/>
        <v>#REF!</v>
      </c>
    </row>
    <row r="55" spans="7:90" x14ac:dyDescent="0.4">
      <c r="G55" s="9" t="s">
        <v>662</v>
      </c>
      <c r="K55" s="115">
        <f t="shared" ca="1" si="33"/>
        <v>0</v>
      </c>
      <c r="L55" s="115">
        <f t="shared" ca="1" si="33"/>
        <v>0.11999999999999998</v>
      </c>
      <c r="M55" s="115">
        <f t="shared" ca="1" si="33"/>
        <v>0.11999999999999998</v>
      </c>
      <c r="N55" s="115">
        <f t="shared" ca="1" si="33"/>
        <v>0.11999999999999998</v>
      </c>
      <c r="O55" s="115">
        <f t="shared" ca="1" si="33"/>
        <v>0.11999999999999998</v>
      </c>
      <c r="P55" s="115">
        <f t="shared" ca="1" si="33"/>
        <v>0.11999999999999998</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0.01</v>
      </c>
      <c r="AF55" s="28">
        <f ca="1">SUMIF(AF49:OFFSET(AF55,-1,0),"&lt;"&amp;1)</f>
        <v>0.01</v>
      </c>
      <c r="AG55" s="28">
        <f ca="1">SUMIF(AG49:OFFSET(AG55,-1,0),"&lt;"&amp;1)</f>
        <v>0.01</v>
      </c>
      <c r="AH55" s="28">
        <f ca="1">SUMIF(AH49:OFFSET(AH55,-1,0),"&lt;"&amp;1)</f>
        <v>0.01</v>
      </c>
      <c r="AI55" s="28">
        <f ca="1">SUMIF(AI49:OFFSET(AI55,-1,0),"&lt;"&amp;1)</f>
        <v>0.01</v>
      </c>
      <c r="AJ55" s="28">
        <f ca="1">SUMIF(AJ49:OFFSET(AJ55,-1,0),"&lt;"&amp;1)</f>
        <v>0.01</v>
      </c>
      <c r="AK55" s="28">
        <f ca="1">SUMIF(AK49:OFFSET(AK55,-1,0),"&lt;"&amp;1)</f>
        <v>0.01</v>
      </c>
      <c r="AL55" s="28">
        <f ca="1">SUMIF(AL49:OFFSET(AL55,-1,0),"&lt;"&amp;1)</f>
        <v>0.01</v>
      </c>
      <c r="AM55" s="28">
        <f ca="1">SUMIF(AM49:OFFSET(AM55,-1,0),"&lt;"&amp;1)</f>
        <v>0.01</v>
      </c>
      <c r="AN55" s="28">
        <f ca="1">SUMIF(AN49:OFFSET(AN55,-1,0),"&lt;"&amp;1)</f>
        <v>0.01</v>
      </c>
      <c r="AO55" s="28">
        <f ca="1">SUMIF(AO49:OFFSET(AO55,-1,0),"&lt;"&amp;1)</f>
        <v>0.01</v>
      </c>
      <c r="AP55" s="28">
        <f ca="1">SUMIF(AP49:OFFSET(AP55,-1,0),"&lt;"&amp;1)</f>
        <v>0.01</v>
      </c>
      <c r="AQ55" s="28">
        <f ca="1">SUMIF(AQ49:OFFSET(AQ55,-1,0),"&lt;"&amp;1)</f>
        <v>0.01</v>
      </c>
      <c r="AR55" s="28">
        <f ca="1">SUMIF(AR49:OFFSET(AR55,-1,0),"&lt;"&amp;1)</f>
        <v>0.01</v>
      </c>
      <c r="AS55" s="28">
        <f ca="1">SUMIF(AS49:OFFSET(AS55,-1,0),"&lt;"&amp;1)</f>
        <v>0.01</v>
      </c>
      <c r="AT55" s="28">
        <f ca="1">SUMIF(AT49:OFFSET(AT55,-1,0),"&lt;"&amp;1)</f>
        <v>0.01</v>
      </c>
      <c r="AU55" s="28">
        <f ca="1">SUMIF(AU49:OFFSET(AU55,-1,0),"&lt;"&amp;1)</f>
        <v>0.01</v>
      </c>
      <c r="AV55" s="28">
        <f ca="1">SUMIF(AV49:OFFSET(AV55,-1,0),"&lt;"&amp;1)</f>
        <v>0.01</v>
      </c>
      <c r="AW55" s="28">
        <f ca="1">SUMIF(AW49:OFFSET(AW55,-1,0),"&lt;"&amp;1)</f>
        <v>0.01</v>
      </c>
      <c r="AX55" s="28">
        <f ca="1">SUMIF(AX49:OFFSET(AX55,-1,0),"&lt;"&amp;1)</f>
        <v>0.01</v>
      </c>
      <c r="AY55" s="28">
        <f ca="1">SUMIF(AY49:OFFSET(AY55,-1,0),"&lt;"&amp;1)</f>
        <v>0.01</v>
      </c>
      <c r="AZ55" s="28">
        <f ca="1">SUMIF(AZ49:OFFSET(AZ55,-1,0),"&lt;"&amp;1)</f>
        <v>0.01</v>
      </c>
      <c r="BA55" s="28">
        <f ca="1">SUMIF(BA49:OFFSET(BA55,-1,0),"&lt;"&amp;1)</f>
        <v>0.01</v>
      </c>
      <c r="BB55" s="28">
        <f ca="1">SUMIF(BB49:OFFSET(BB55,-1,0),"&lt;"&amp;1)</f>
        <v>0.01</v>
      </c>
      <c r="BC55" s="28">
        <f ca="1">SUMIF(BC49:OFFSET(BC55,-1,0),"&lt;"&amp;1)</f>
        <v>0.01</v>
      </c>
      <c r="BD55" s="28">
        <f ca="1">SUMIF(BD49:OFFSET(BD55,-1,0),"&lt;"&amp;1)</f>
        <v>0.01</v>
      </c>
      <c r="BE55" s="28">
        <f ca="1">SUMIF(BE49:OFFSET(BE55,-1,0),"&lt;"&amp;1)</f>
        <v>0.01</v>
      </c>
      <c r="BF55" s="28">
        <f ca="1">SUMIF(BF49:OFFSET(BF55,-1,0),"&lt;"&amp;1)</f>
        <v>0.01</v>
      </c>
      <c r="BG55" s="28">
        <f ca="1">SUMIF(BG49:OFFSET(BG55,-1,0),"&lt;"&amp;1)</f>
        <v>0.01</v>
      </c>
      <c r="BH55" s="28">
        <f ca="1">SUMIF(BH49:OFFSET(BH55,-1,0),"&lt;"&amp;1)</f>
        <v>0.01</v>
      </c>
      <c r="BI55" s="28">
        <f ca="1">SUMIF(BI49:OFFSET(BI55,-1,0),"&lt;"&amp;1)</f>
        <v>0.01</v>
      </c>
      <c r="BJ55" s="28">
        <f ca="1">SUMIF(BJ49:OFFSET(BJ55,-1,0),"&lt;"&amp;1)</f>
        <v>0.01</v>
      </c>
      <c r="BK55" s="28">
        <f ca="1">SUMIF(BK49:OFFSET(BK55,-1,0),"&lt;"&amp;1)</f>
        <v>0.01</v>
      </c>
      <c r="BL55" s="28">
        <f ca="1">SUMIF(BL49:OFFSET(BL55,-1,0),"&lt;"&amp;1)</f>
        <v>0.01</v>
      </c>
      <c r="BM55" s="28">
        <f ca="1">SUMIF(BM49:OFFSET(BM55,-1,0),"&lt;"&amp;1)</f>
        <v>0.01</v>
      </c>
      <c r="BN55" s="28">
        <f ca="1">SUMIF(BN49:OFFSET(BN55,-1,0),"&lt;"&amp;1)</f>
        <v>0.01</v>
      </c>
      <c r="BO55" s="28">
        <f ca="1">SUMIF(BO49:OFFSET(BO55,-1,0),"&lt;"&amp;1)</f>
        <v>0.01</v>
      </c>
      <c r="BP55" s="28">
        <f ca="1">SUMIF(BP49:OFFSET(BP55,-1,0),"&lt;"&amp;1)</f>
        <v>0.01</v>
      </c>
      <c r="BQ55" s="28">
        <f ca="1">SUMIF(BQ49:OFFSET(BQ55,-1,0),"&lt;"&amp;1)</f>
        <v>0.01</v>
      </c>
      <c r="BR55" s="28">
        <f ca="1">SUMIF(BR49:OFFSET(BR55,-1,0),"&lt;"&amp;1)</f>
        <v>0.01</v>
      </c>
      <c r="BS55" s="28">
        <f ca="1">SUMIF(BS49:OFFSET(BS55,-1,0),"&lt;"&amp;1)</f>
        <v>0.01</v>
      </c>
      <c r="BT55" s="28">
        <f ca="1">SUMIF(BT49:OFFSET(BT55,-1,0),"&lt;"&amp;1)</f>
        <v>0.01</v>
      </c>
      <c r="BU55" s="28">
        <f ca="1">SUMIF(BU49:OFFSET(BU55,-1,0),"&lt;"&amp;1)</f>
        <v>0.01</v>
      </c>
      <c r="BV55" s="28">
        <f ca="1">SUMIF(BV49:OFFSET(BV55,-1,0),"&lt;"&amp;1)</f>
        <v>0.01</v>
      </c>
      <c r="BW55" s="28">
        <f ca="1">SUMIF(BW49:OFFSET(BW55,-1,0),"&lt;"&amp;1)</f>
        <v>0.01</v>
      </c>
      <c r="BX55" s="28">
        <f ca="1">SUMIF(BX49:OFFSET(BX55,-1,0),"&lt;"&amp;1)</f>
        <v>0.01</v>
      </c>
      <c r="BY55" s="28">
        <f ca="1">SUMIF(BY49:OFFSET(BY55,-1,0),"&lt;"&amp;1)</f>
        <v>0.01</v>
      </c>
      <c r="BZ55" s="28">
        <f ca="1">SUMIF(BZ49:OFFSET(BZ55,-1,0),"&lt;"&amp;1)</f>
        <v>0.01</v>
      </c>
      <c r="CA55" s="28">
        <f ca="1">SUMIF(CA49:OFFSET(CA55,-1,0),"&lt;"&amp;1)</f>
        <v>0.01</v>
      </c>
      <c r="CB55" s="28">
        <f ca="1">SUMIF(CB49:OFFSET(CB55,-1,0),"&lt;"&amp;1)</f>
        <v>0.01</v>
      </c>
      <c r="CC55" s="28">
        <f ca="1">SUMIF(CC49:OFFSET(CC55,-1,0),"&lt;"&amp;1)</f>
        <v>0.01</v>
      </c>
      <c r="CD55" s="28">
        <f ca="1">SUMIF(CD49:OFFSET(CD55,-1,0),"&lt;"&amp;1)</f>
        <v>0.01</v>
      </c>
      <c r="CE55" s="28">
        <f ca="1">SUMIF(CE49:OFFSET(CE55,-1,0),"&lt;"&amp;1)</f>
        <v>0.01</v>
      </c>
      <c r="CF55" s="28">
        <f ca="1">SUMIF(CF49:OFFSET(CF55,-1,0),"&lt;"&amp;1)</f>
        <v>0.01</v>
      </c>
      <c r="CG55" s="28">
        <f ca="1">SUMIF(CG49:OFFSET(CG55,-1,0),"&lt;"&amp;1)</f>
        <v>0.01</v>
      </c>
      <c r="CH55" s="28">
        <f ca="1">SUMIF(CH49:OFFSET(CH55,-1,0),"&lt;"&amp;1)</f>
        <v>0.01</v>
      </c>
      <c r="CI55" s="28">
        <f ca="1">SUMIF(CI49:OFFSET(CI55,-1,0),"&lt;"&amp;1)</f>
        <v>0.01</v>
      </c>
      <c r="CJ55" s="28">
        <f ca="1">SUMIF(CJ49:OFFSET(CJ55,-1,0),"&lt;"&amp;1)</f>
        <v>0.01</v>
      </c>
      <c r="CK55" s="28">
        <f ca="1">SUMIF(CK49:OFFSET(CK55,-1,0),"&lt;"&amp;1)</f>
        <v>0.01</v>
      </c>
      <c r="CL55" s="28">
        <f ca="1">SUMIF(CL49:OFFSET(CL55,-1,0),"&lt;"&amp;1)</f>
        <v>0.01</v>
      </c>
    </row>
  </sheetData>
  <conditionalFormatting sqref="A1:XFD1">
    <cfRule type="cellIs" dxfId="2"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activeCell="S1" sqref="S1"/>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3" width="13.84375" bestFit="1" customWidth="1"/>
    <col min="14" max="15" width="15.3828125" bestFit="1" customWidth="1"/>
    <col min="16" max="16" width="13.84375" bestFit="1" customWidth="1"/>
    <col min="17" max="17" width="2.921875" customWidth="1"/>
    <col min="18" max="18" width="13.84375" customWidth="1"/>
    <col min="19" max="65" width="13.84375" bestFit="1" customWidth="1"/>
    <col min="66" max="90" width="15.382812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outlineLevel="1" x14ac:dyDescent="0.4">
      <c r="G2"/>
      <c r="K2" s="445">
        <f>'IS BS CF'!K2</f>
        <v>2024</v>
      </c>
      <c r="L2" s="445">
        <f>'IS BS CF'!L2</f>
        <v>2025</v>
      </c>
      <c r="M2" s="445">
        <f>'IS BS CF'!M2</f>
        <v>2026</v>
      </c>
      <c r="N2" s="445">
        <f>'IS BS CF'!N2</f>
        <v>2027</v>
      </c>
      <c r="O2" s="445">
        <f>'IS BS CF'!O2</f>
        <v>2028</v>
      </c>
      <c r="P2" s="445">
        <f>'IS BS CF'!P2</f>
        <v>2029</v>
      </c>
      <c r="R2" s="328">
        <f>'IS BS CF'!R2</f>
        <v>45291</v>
      </c>
      <c r="S2" s="328">
        <f>EOMONTH('IS BS CF'!S2,0)</f>
        <v>45322</v>
      </c>
      <c r="T2" s="328">
        <f>'IS BS CF'!T2</f>
        <v>45351</v>
      </c>
      <c r="U2" s="328">
        <f>'IS BS CF'!U2</f>
        <v>45382</v>
      </c>
      <c r="V2" s="328">
        <f>'IS BS CF'!V2</f>
        <v>45412</v>
      </c>
      <c r="W2" s="328">
        <f>'IS BS CF'!W2</f>
        <v>45443</v>
      </c>
      <c r="X2" s="328">
        <f>'IS BS CF'!X2</f>
        <v>45473</v>
      </c>
      <c r="Y2" s="328">
        <f>'IS BS CF'!Y2</f>
        <v>45504</v>
      </c>
      <c r="Z2" s="328">
        <f>'IS BS CF'!Z2</f>
        <v>45535</v>
      </c>
      <c r="AA2" s="328">
        <f>'IS BS CF'!AA2</f>
        <v>45565</v>
      </c>
      <c r="AB2" s="328">
        <f>'IS BS CF'!AB2</f>
        <v>45596</v>
      </c>
      <c r="AC2" s="328">
        <f>'IS BS CF'!AC2</f>
        <v>45626</v>
      </c>
      <c r="AD2" s="328">
        <f>'IS BS CF'!AD2</f>
        <v>45657</v>
      </c>
      <c r="AE2" s="328">
        <f>'IS BS CF'!AE2</f>
        <v>45688</v>
      </c>
      <c r="AF2" s="328">
        <f>'IS BS CF'!AF2</f>
        <v>45716</v>
      </c>
      <c r="AG2" s="328">
        <f>'IS BS CF'!AG2</f>
        <v>45747</v>
      </c>
      <c r="AH2" s="328">
        <f>'IS BS CF'!AH2</f>
        <v>45777</v>
      </c>
      <c r="AI2" s="328">
        <f>'IS BS CF'!AI2</f>
        <v>45808</v>
      </c>
      <c r="AJ2" s="328">
        <f>'IS BS CF'!AJ2</f>
        <v>45838</v>
      </c>
      <c r="AK2" s="328">
        <f>'IS BS CF'!AK2</f>
        <v>45869</v>
      </c>
      <c r="AL2" s="328">
        <f>'IS BS CF'!AL2</f>
        <v>45900</v>
      </c>
      <c r="AM2" s="328">
        <f>'IS BS CF'!AM2</f>
        <v>45930</v>
      </c>
      <c r="AN2" s="328">
        <f>'IS BS CF'!AN2</f>
        <v>45961</v>
      </c>
      <c r="AO2" s="328">
        <f>'IS BS CF'!AO2</f>
        <v>45991</v>
      </c>
      <c r="AP2" s="328">
        <f>'IS BS CF'!AP2</f>
        <v>46022</v>
      </c>
      <c r="AQ2" s="328">
        <f>'IS BS CF'!AQ2</f>
        <v>46053</v>
      </c>
      <c r="AR2" s="328">
        <f>'IS BS CF'!AR2</f>
        <v>46081</v>
      </c>
      <c r="AS2" s="328">
        <f>'IS BS CF'!AS2</f>
        <v>46112</v>
      </c>
      <c r="AT2" s="328">
        <f>'IS BS CF'!AT2</f>
        <v>46142</v>
      </c>
      <c r="AU2" s="328">
        <f>'IS BS CF'!AU2</f>
        <v>46173</v>
      </c>
      <c r="AV2" s="328">
        <f>'IS BS CF'!AV2</f>
        <v>46203</v>
      </c>
      <c r="AW2" s="328">
        <f>'IS BS CF'!AW2</f>
        <v>46234</v>
      </c>
      <c r="AX2" s="328">
        <f>'IS BS CF'!AX2</f>
        <v>46265</v>
      </c>
      <c r="AY2" s="328">
        <f>'IS BS CF'!AY2</f>
        <v>46295</v>
      </c>
      <c r="AZ2" s="328">
        <f>'IS BS CF'!AZ2</f>
        <v>46326</v>
      </c>
      <c r="BA2" s="328">
        <f>'IS BS CF'!BA2</f>
        <v>46356</v>
      </c>
      <c r="BB2" s="328">
        <f>'IS BS CF'!BB2</f>
        <v>46387</v>
      </c>
      <c r="BC2" s="328">
        <f>'IS BS CF'!BC2</f>
        <v>46418</v>
      </c>
      <c r="BD2" s="328">
        <f>'IS BS CF'!BD2</f>
        <v>46446</v>
      </c>
      <c r="BE2" s="328">
        <f>'IS BS CF'!BE2</f>
        <v>46477</v>
      </c>
      <c r="BF2" s="328">
        <f>'IS BS CF'!BF2</f>
        <v>46507</v>
      </c>
      <c r="BG2" s="328">
        <f>'IS BS CF'!BG2</f>
        <v>46538</v>
      </c>
      <c r="BH2" s="328">
        <f>'IS BS CF'!BH2</f>
        <v>46568</v>
      </c>
      <c r="BI2" s="328">
        <f>'IS BS CF'!BI2</f>
        <v>46599</v>
      </c>
      <c r="BJ2" s="328">
        <f>'IS BS CF'!BJ2</f>
        <v>46630</v>
      </c>
      <c r="BK2" s="328">
        <f>'IS BS CF'!BK2</f>
        <v>46660</v>
      </c>
      <c r="BL2" s="328">
        <f>'IS BS CF'!BL2</f>
        <v>46691</v>
      </c>
      <c r="BM2" s="328">
        <f>'IS BS CF'!BM2</f>
        <v>46721</v>
      </c>
      <c r="BN2" s="328">
        <f>'IS BS CF'!BN2</f>
        <v>46752</v>
      </c>
      <c r="BO2" s="328">
        <f>'IS BS CF'!BO2</f>
        <v>46783</v>
      </c>
      <c r="BP2" s="328">
        <f>'IS BS CF'!BP2</f>
        <v>46812</v>
      </c>
      <c r="BQ2" s="328">
        <f>'IS BS CF'!BQ2</f>
        <v>46843</v>
      </c>
      <c r="BR2" s="328">
        <f>'IS BS CF'!BR2</f>
        <v>46873</v>
      </c>
      <c r="BS2" s="328">
        <f>'IS BS CF'!BS2</f>
        <v>46904</v>
      </c>
      <c r="BT2" s="328">
        <f>'IS BS CF'!BT2</f>
        <v>46934</v>
      </c>
      <c r="BU2" s="328">
        <f>'IS BS CF'!BU2</f>
        <v>46965</v>
      </c>
      <c r="BV2" s="328">
        <f>'IS BS CF'!BV2</f>
        <v>46996</v>
      </c>
      <c r="BW2" s="328">
        <f>'IS BS CF'!BW2</f>
        <v>47026</v>
      </c>
      <c r="BX2" s="328">
        <f>'IS BS CF'!BX2</f>
        <v>47057</v>
      </c>
      <c r="BY2" s="328">
        <f>'IS BS CF'!BY2</f>
        <v>47087</v>
      </c>
      <c r="BZ2" s="328">
        <f>'IS BS CF'!BZ2</f>
        <v>47118</v>
      </c>
      <c r="CA2" s="328">
        <f>'IS BS CF'!CA2</f>
        <v>47149</v>
      </c>
      <c r="CB2" s="328">
        <f>'IS BS CF'!CB2</f>
        <v>47177</v>
      </c>
      <c r="CC2" s="328">
        <f>'IS BS CF'!CC2</f>
        <v>47208</v>
      </c>
      <c r="CD2" s="328">
        <f>'IS BS CF'!CD2</f>
        <v>47238</v>
      </c>
      <c r="CE2" s="328">
        <f>'IS BS CF'!CE2</f>
        <v>47269</v>
      </c>
      <c r="CF2" s="328">
        <f>'IS BS CF'!CF2</f>
        <v>47299</v>
      </c>
      <c r="CG2" s="328">
        <f>'IS BS CF'!CG2</f>
        <v>47330</v>
      </c>
      <c r="CH2" s="328">
        <f>'IS BS CF'!CH2</f>
        <v>47361</v>
      </c>
      <c r="CI2" s="328">
        <f>'IS BS CF'!CI2</f>
        <v>47391</v>
      </c>
      <c r="CJ2" s="328">
        <f>'IS BS CF'!CJ2</f>
        <v>47422</v>
      </c>
      <c r="CK2" s="328">
        <f>'IS BS CF'!CK2</f>
        <v>47452</v>
      </c>
      <c r="CL2" s="328">
        <f>'IS BS CF'!CL2</f>
        <v>47483</v>
      </c>
      <c r="CN2" s="322">
        <f>EOMONTH(CO2,-3)</f>
        <v>45291</v>
      </c>
      <c r="CO2" s="322">
        <v>45352</v>
      </c>
      <c r="CP2" s="322">
        <f t="shared" ref="CP2:DL2" si="1">EOMONTH(CO2,3)</f>
        <v>45473</v>
      </c>
      <c r="CQ2" s="322">
        <f t="shared" si="1"/>
        <v>45565</v>
      </c>
      <c r="CR2" s="322">
        <f t="shared" si="1"/>
        <v>45657</v>
      </c>
      <c r="CS2" s="322">
        <f t="shared" si="1"/>
        <v>45747</v>
      </c>
      <c r="CT2" s="322">
        <f t="shared" si="1"/>
        <v>45838</v>
      </c>
      <c r="CU2" s="322">
        <f t="shared" si="1"/>
        <v>45930</v>
      </c>
      <c r="CV2" s="322">
        <f t="shared" si="1"/>
        <v>46022</v>
      </c>
      <c r="CW2" s="322">
        <f t="shared" si="1"/>
        <v>46112</v>
      </c>
      <c r="CX2" s="322">
        <f t="shared" si="1"/>
        <v>46203</v>
      </c>
      <c r="CY2" s="322">
        <f t="shared" si="1"/>
        <v>46295</v>
      </c>
      <c r="CZ2" s="322">
        <f t="shared" si="1"/>
        <v>46387</v>
      </c>
      <c r="DA2" s="322">
        <f t="shared" si="1"/>
        <v>46477</v>
      </c>
      <c r="DB2" s="322">
        <f t="shared" si="1"/>
        <v>46568</v>
      </c>
      <c r="DC2" s="322">
        <f t="shared" si="1"/>
        <v>46660</v>
      </c>
      <c r="DD2" s="322">
        <f t="shared" si="1"/>
        <v>46752</v>
      </c>
      <c r="DE2" s="322">
        <f t="shared" si="1"/>
        <v>46843</v>
      </c>
      <c r="DF2" s="322">
        <f t="shared" si="1"/>
        <v>46934</v>
      </c>
      <c r="DG2" s="322">
        <f t="shared" si="1"/>
        <v>47026</v>
      </c>
      <c r="DH2" s="322">
        <f t="shared" si="1"/>
        <v>47118</v>
      </c>
      <c r="DI2" s="322">
        <f t="shared" si="1"/>
        <v>47208</v>
      </c>
      <c r="DJ2" s="322">
        <f t="shared" si="1"/>
        <v>47299</v>
      </c>
      <c r="DK2" s="322">
        <f t="shared" si="1"/>
        <v>47391</v>
      </c>
      <c r="DL2" s="322">
        <f t="shared" si="1"/>
        <v>47483</v>
      </c>
    </row>
    <row r="3" spans="1:116" outlineLevel="1" x14ac:dyDescent="0.4">
      <c r="G3" s="13"/>
      <c r="R3" s="448">
        <f>'IS BS CF'!R3</f>
        <v>2023</v>
      </c>
      <c r="S3" s="448">
        <f>'IS BS CF'!S3</f>
        <v>2024</v>
      </c>
      <c r="T3" s="448">
        <f>'IS BS CF'!T3</f>
        <v>2024</v>
      </c>
      <c r="U3" s="448">
        <f>'IS BS CF'!U3</f>
        <v>2024</v>
      </c>
      <c r="V3" s="448">
        <f>'IS BS CF'!V3</f>
        <v>2024</v>
      </c>
      <c r="W3" s="448">
        <f>'IS BS CF'!W3</f>
        <v>2024</v>
      </c>
      <c r="X3" s="448">
        <f>'IS BS CF'!X3</f>
        <v>2024</v>
      </c>
      <c r="Y3" s="448">
        <f>'IS BS CF'!Y3</f>
        <v>2024</v>
      </c>
      <c r="Z3" s="448">
        <f>'IS BS CF'!Z3</f>
        <v>2024</v>
      </c>
      <c r="AA3" s="448">
        <f>'IS BS CF'!AA3</f>
        <v>2024</v>
      </c>
      <c r="AB3" s="448">
        <f>'IS BS CF'!AB3</f>
        <v>2024</v>
      </c>
      <c r="AC3" s="448">
        <f>'IS BS CF'!AC3</f>
        <v>2024</v>
      </c>
      <c r="AD3" s="448">
        <f>'IS BS CF'!AD3</f>
        <v>2024</v>
      </c>
      <c r="AE3" s="448">
        <f>'IS BS CF'!AE3</f>
        <v>2025</v>
      </c>
      <c r="AF3" s="448">
        <f>'IS BS CF'!AF3</f>
        <v>2025</v>
      </c>
      <c r="AG3" s="448">
        <f>'IS BS CF'!AG3</f>
        <v>2025</v>
      </c>
      <c r="AH3" s="448">
        <f>'IS BS CF'!AH3</f>
        <v>2025</v>
      </c>
      <c r="AI3" s="448">
        <f>'IS BS CF'!AI3</f>
        <v>2025</v>
      </c>
      <c r="AJ3" s="448">
        <f>'IS BS CF'!AJ3</f>
        <v>2025</v>
      </c>
      <c r="AK3" s="448">
        <f>'IS BS CF'!AK3</f>
        <v>2025</v>
      </c>
      <c r="AL3" s="448">
        <f>'IS BS CF'!AL3</f>
        <v>2025</v>
      </c>
      <c r="AM3" s="448">
        <f>'IS BS CF'!AM3</f>
        <v>2025</v>
      </c>
      <c r="AN3" s="448">
        <f>'IS BS CF'!AN3</f>
        <v>2025</v>
      </c>
      <c r="AO3" s="448">
        <f>'IS BS CF'!AO3</f>
        <v>2025</v>
      </c>
      <c r="AP3" s="448">
        <f>'IS BS CF'!AP3</f>
        <v>2025</v>
      </c>
      <c r="AQ3" s="448">
        <f>'IS BS CF'!AQ3</f>
        <v>2026</v>
      </c>
      <c r="AR3" s="448">
        <f>'IS BS CF'!AR3</f>
        <v>2026</v>
      </c>
      <c r="AS3" s="448">
        <f>'IS BS CF'!AS3</f>
        <v>2026</v>
      </c>
      <c r="AT3" s="448">
        <f>'IS BS CF'!AT3</f>
        <v>2026</v>
      </c>
      <c r="AU3" s="448">
        <f>'IS BS CF'!AU3</f>
        <v>2026</v>
      </c>
      <c r="AV3" s="448">
        <f>'IS BS CF'!AV3</f>
        <v>2026</v>
      </c>
      <c r="AW3" s="448">
        <f>'IS BS CF'!AW3</f>
        <v>2026</v>
      </c>
      <c r="AX3" s="448">
        <f>'IS BS CF'!AX3</f>
        <v>2026</v>
      </c>
      <c r="AY3" s="448">
        <f>'IS BS CF'!AY3</f>
        <v>2026</v>
      </c>
      <c r="AZ3" s="448">
        <f>'IS BS CF'!AZ3</f>
        <v>2026</v>
      </c>
      <c r="BA3" s="448">
        <f>'IS BS CF'!BA3</f>
        <v>2026</v>
      </c>
      <c r="BB3" s="448">
        <f>'IS BS CF'!BB3</f>
        <v>2026</v>
      </c>
      <c r="BC3" s="448">
        <f>'IS BS CF'!BC3</f>
        <v>2027</v>
      </c>
      <c r="BD3" s="448">
        <f>'IS BS CF'!BD3</f>
        <v>2027</v>
      </c>
      <c r="BE3" s="448">
        <f>'IS BS CF'!BE3</f>
        <v>2027</v>
      </c>
      <c r="BF3" s="448">
        <f>'IS BS CF'!BF3</f>
        <v>2027</v>
      </c>
      <c r="BG3" s="448">
        <f>'IS BS CF'!BG3</f>
        <v>2027</v>
      </c>
      <c r="BH3" s="448">
        <f>'IS BS CF'!BH3</f>
        <v>2027</v>
      </c>
      <c r="BI3" s="448">
        <f>'IS BS CF'!BI3</f>
        <v>2027</v>
      </c>
      <c r="BJ3" s="448">
        <f>'IS BS CF'!BJ3</f>
        <v>2027</v>
      </c>
      <c r="BK3" s="448">
        <f>'IS BS CF'!BK3</f>
        <v>2027</v>
      </c>
      <c r="BL3" s="448">
        <f>'IS BS CF'!BL3</f>
        <v>2027</v>
      </c>
      <c r="BM3" s="448">
        <f>'IS BS CF'!BM3</f>
        <v>2027</v>
      </c>
      <c r="BN3" s="448">
        <f>'IS BS CF'!BN3</f>
        <v>2027</v>
      </c>
      <c r="BO3" s="448">
        <f>'IS BS CF'!BO3</f>
        <v>2028</v>
      </c>
      <c r="BP3" s="448">
        <f>'IS BS CF'!BP3</f>
        <v>2028</v>
      </c>
      <c r="BQ3" s="448">
        <f>'IS BS CF'!BQ3</f>
        <v>2028</v>
      </c>
      <c r="BR3" s="448">
        <f>'IS BS CF'!BR3</f>
        <v>2028</v>
      </c>
      <c r="BS3" s="448">
        <f>'IS BS CF'!BS3</f>
        <v>2028</v>
      </c>
      <c r="BT3" s="448">
        <f>'IS BS CF'!BT3</f>
        <v>2028</v>
      </c>
      <c r="BU3" s="448">
        <f>'IS BS CF'!BU3</f>
        <v>2028</v>
      </c>
      <c r="BV3" s="448">
        <f>'IS BS CF'!BV3</f>
        <v>2028</v>
      </c>
      <c r="BW3" s="448">
        <f>'IS BS CF'!BW3</f>
        <v>2028</v>
      </c>
      <c r="BX3" s="448">
        <f>'IS BS CF'!BX3</f>
        <v>2028</v>
      </c>
      <c r="BY3" s="448">
        <f>'IS BS CF'!BY3</f>
        <v>2028</v>
      </c>
      <c r="BZ3" s="448">
        <f>'IS BS CF'!BZ3</f>
        <v>2028</v>
      </c>
      <c r="CA3" s="448">
        <f>'IS BS CF'!CA3</f>
        <v>2029</v>
      </c>
      <c r="CB3" s="448">
        <f>'IS BS CF'!CB3</f>
        <v>2029</v>
      </c>
      <c r="CC3" s="448">
        <f>'IS BS CF'!CC3</f>
        <v>2029</v>
      </c>
      <c r="CD3" s="448">
        <f>'IS BS CF'!CD3</f>
        <v>2029</v>
      </c>
      <c r="CE3" s="448">
        <f>'IS BS CF'!CE3</f>
        <v>2029</v>
      </c>
      <c r="CF3" s="448">
        <f>'IS BS CF'!CF3</f>
        <v>2029</v>
      </c>
      <c r="CG3" s="448">
        <f>'IS BS CF'!CG3</f>
        <v>2029</v>
      </c>
      <c r="CH3" s="448">
        <f>'IS BS CF'!CH3</f>
        <v>2029</v>
      </c>
      <c r="CI3" s="448">
        <f>'IS BS CF'!CI3</f>
        <v>2029</v>
      </c>
      <c r="CJ3" s="448">
        <f>'IS BS CF'!CJ3</f>
        <v>2029</v>
      </c>
      <c r="CK3" s="448">
        <f>'IS BS CF'!CK3</f>
        <v>2029</v>
      </c>
      <c r="CL3" s="448">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outlineLevel="1" x14ac:dyDescent="0.4">
      <c r="R4" s="448">
        <f>'IS BS CF'!R4</f>
        <v>2023</v>
      </c>
      <c r="S4" s="448">
        <f>'IS BS CF'!S4</f>
        <v>0</v>
      </c>
      <c r="T4" s="448">
        <f>'IS BS CF'!T4</f>
        <v>0</v>
      </c>
      <c r="U4" s="448">
        <f>'IS BS CF'!U4</f>
        <v>0</v>
      </c>
      <c r="V4" s="448">
        <f>'IS BS CF'!V4</f>
        <v>0</v>
      </c>
      <c r="W4" s="448">
        <f>'IS BS CF'!W4</f>
        <v>0</v>
      </c>
      <c r="X4" s="448">
        <f>'IS BS CF'!X4</f>
        <v>0</v>
      </c>
      <c r="Y4" s="448">
        <f>'IS BS CF'!Y4</f>
        <v>0</v>
      </c>
      <c r="Z4" s="448">
        <f>'IS BS CF'!Z4</f>
        <v>0</v>
      </c>
      <c r="AA4" s="448">
        <f>'IS BS CF'!AA4</f>
        <v>0</v>
      </c>
      <c r="AB4" s="448">
        <f>'IS BS CF'!AB4</f>
        <v>0</v>
      </c>
      <c r="AC4" s="448">
        <f>'IS BS CF'!AC4</f>
        <v>0</v>
      </c>
      <c r="AD4" s="448">
        <f>'IS BS CF'!AD4</f>
        <v>2024</v>
      </c>
      <c r="AE4" s="448">
        <f>'IS BS CF'!AE4</f>
        <v>0</v>
      </c>
      <c r="AF4" s="448">
        <f>'IS BS CF'!AF4</f>
        <v>0</v>
      </c>
      <c r="AG4" s="448">
        <f>'IS BS CF'!AG4</f>
        <v>0</v>
      </c>
      <c r="AH4" s="448">
        <f>'IS BS CF'!AH4</f>
        <v>0</v>
      </c>
      <c r="AI4" s="448">
        <f>'IS BS CF'!AI4</f>
        <v>0</v>
      </c>
      <c r="AJ4" s="448">
        <f>'IS BS CF'!AJ4</f>
        <v>0</v>
      </c>
      <c r="AK4" s="448">
        <f>'IS BS CF'!AK4</f>
        <v>0</v>
      </c>
      <c r="AL4" s="448">
        <f>'IS BS CF'!AL4</f>
        <v>0</v>
      </c>
      <c r="AM4" s="448">
        <f>'IS BS CF'!AM4</f>
        <v>0</v>
      </c>
      <c r="AN4" s="448">
        <f>'IS BS CF'!AN4</f>
        <v>0</v>
      </c>
      <c r="AO4" s="448">
        <f>'IS BS CF'!AO4</f>
        <v>0</v>
      </c>
      <c r="AP4" s="448">
        <f>'IS BS CF'!AP4</f>
        <v>2025</v>
      </c>
      <c r="AQ4" s="448">
        <f>'IS BS CF'!AQ4</f>
        <v>0</v>
      </c>
      <c r="AR4" s="448">
        <f>'IS BS CF'!AR4</f>
        <v>0</v>
      </c>
      <c r="AS4" s="448">
        <f>'IS BS CF'!AS4</f>
        <v>0</v>
      </c>
      <c r="AT4" s="448">
        <f>'IS BS CF'!AT4</f>
        <v>0</v>
      </c>
      <c r="AU4" s="448">
        <f>'IS BS CF'!AU4</f>
        <v>0</v>
      </c>
      <c r="AV4" s="448">
        <f>'IS BS CF'!AV4</f>
        <v>0</v>
      </c>
      <c r="AW4" s="448">
        <f>'IS BS CF'!AW4</f>
        <v>0</v>
      </c>
      <c r="AX4" s="448">
        <f>'IS BS CF'!AX4</f>
        <v>0</v>
      </c>
      <c r="AY4" s="448">
        <f>'IS BS CF'!AY4</f>
        <v>0</v>
      </c>
      <c r="AZ4" s="448">
        <f>'IS BS CF'!AZ4</f>
        <v>0</v>
      </c>
      <c r="BA4" s="448">
        <f>'IS BS CF'!BA4</f>
        <v>0</v>
      </c>
      <c r="BB4" s="448">
        <f>'IS BS CF'!BB4</f>
        <v>2026</v>
      </c>
      <c r="BC4" s="448">
        <f>'IS BS CF'!BC4</f>
        <v>0</v>
      </c>
      <c r="BD4" s="448">
        <f>'IS BS CF'!BD4</f>
        <v>0</v>
      </c>
      <c r="BE4" s="448">
        <f>'IS BS CF'!BE4</f>
        <v>0</v>
      </c>
      <c r="BF4" s="448">
        <f>'IS BS CF'!BF4</f>
        <v>0</v>
      </c>
      <c r="BG4" s="448">
        <f>'IS BS CF'!BG4</f>
        <v>0</v>
      </c>
      <c r="BH4" s="448">
        <f>'IS BS CF'!BH4</f>
        <v>0</v>
      </c>
      <c r="BI4" s="448">
        <f>'IS BS CF'!BI4</f>
        <v>0</v>
      </c>
      <c r="BJ4" s="448">
        <f>'IS BS CF'!BJ4</f>
        <v>0</v>
      </c>
      <c r="BK4" s="448">
        <f>'IS BS CF'!BK4</f>
        <v>0</v>
      </c>
      <c r="BL4" s="448">
        <f>'IS BS CF'!BL4</f>
        <v>0</v>
      </c>
      <c r="BM4" s="448">
        <f>'IS BS CF'!BM4</f>
        <v>0</v>
      </c>
      <c r="BN4" s="448">
        <f>'IS BS CF'!BN4</f>
        <v>2027</v>
      </c>
      <c r="BO4" s="448">
        <f>'IS BS CF'!BO4</f>
        <v>0</v>
      </c>
      <c r="BP4" s="448">
        <f>'IS BS CF'!BP4</f>
        <v>0</v>
      </c>
      <c r="BQ4" s="448">
        <f>'IS BS CF'!BQ4</f>
        <v>0</v>
      </c>
      <c r="BR4" s="448">
        <f>'IS BS CF'!BR4</f>
        <v>0</v>
      </c>
      <c r="BS4" s="448">
        <f>'IS BS CF'!BS4</f>
        <v>0</v>
      </c>
      <c r="BT4" s="448">
        <f>'IS BS CF'!BT4</f>
        <v>0</v>
      </c>
      <c r="BU4" s="448">
        <f>'IS BS CF'!BU4</f>
        <v>0</v>
      </c>
      <c r="BV4" s="448">
        <f>'IS BS CF'!BV4</f>
        <v>0</v>
      </c>
      <c r="BW4" s="448">
        <f>'IS BS CF'!BW4</f>
        <v>0</v>
      </c>
      <c r="BX4" s="448">
        <f>'IS BS CF'!BX4</f>
        <v>0</v>
      </c>
      <c r="BY4" s="448">
        <f>'IS BS CF'!BY4</f>
        <v>0</v>
      </c>
      <c r="BZ4" s="448">
        <f>'IS BS CF'!BZ4</f>
        <v>2028</v>
      </c>
      <c r="CA4" s="448">
        <f>'IS BS CF'!CA4</f>
        <v>0</v>
      </c>
      <c r="CB4" s="448">
        <f>'IS BS CF'!CB4</f>
        <v>0</v>
      </c>
      <c r="CC4" s="448">
        <f>'IS BS CF'!CC4</f>
        <v>0</v>
      </c>
      <c r="CD4" s="448">
        <f>'IS BS CF'!CD4</f>
        <v>0</v>
      </c>
      <c r="CE4" s="448">
        <f>'IS BS CF'!CE4</f>
        <v>0</v>
      </c>
      <c r="CF4" s="448">
        <f>'IS BS CF'!CF4</f>
        <v>0</v>
      </c>
      <c r="CG4" s="448">
        <f>'IS BS CF'!CG4</f>
        <v>0</v>
      </c>
      <c r="CH4" s="448">
        <f>'IS BS CF'!CH4</f>
        <v>0</v>
      </c>
      <c r="CI4" s="448">
        <f>'IS BS CF'!CI4</f>
        <v>0</v>
      </c>
      <c r="CJ4" s="448">
        <f>'IS BS CF'!CJ4</f>
        <v>0</v>
      </c>
      <c r="CK4" s="448">
        <f>'IS BS CF'!CK4</f>
        <v>0</v>
      </c>
      <c r="CL4" s="448">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outlineLevel="1" x14ac:dyDescent="0.4">
      <c r="R5" s="449">
        <f>'IS BS CF'!R5</f>
        <v>0</v>
      </c>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116" outlineLevel="1" x14ac:dyDescent="0.4">
      <c r="R6" s="449">
        <f>'IS BS CF'!R6</f>
        <v>0</v>
      </c>
      <c r="S6" s="449">
        <f>'IS BS CF'!S6</f>
        <v>0</v>
      </c>
      <c r="T6" s="449">
        <f>'IS BS CF'!T6</f>
        <v>0</v>
      </c>
      <c r="U6" s="449">
        <f>'IS BS CF'!U6</f>
        <v>0</v>
      </c>
      <c r="V6" s="449">
        <f>'IS BS CF'!V6</f>
        <v>0</v>
      </c>
      <c r="W6" s="449">
        <f>'IS BS CF'!W6</f>
        <v>0</v>
      </c>
      <c r="X6" s="449">
        <f>'IS BS CF'!X6</f>
        <v>0</v>
      </c>
      <c r="Y6" s="449">
        <f>'IS BS CF'!Y6</f>
        <v>0</v>
      </c>
      <c r="Z6" s="449">
        <f>'IS BS CF'!Z6</f>
        <v>0</v>
      </c>
      <c r="AA6" s="449">
        <f>'IS BS CF'!AA6</f>
        <v>0</v>
      </c>
      <c r="AB6" s="449">
        <f>'IS BS CF'!AB6</f>
        <v>0</v>
      </c>
      <c r="AC6" s="449">
        <f>'IS BS CF'!AC6</f>
        <v>0</v>
      </c>
      <c r="AD6" s="449">
        <f>'IS BS CF'!AD6</f>
        <v>1</v>
      </c>
      <c r="AE6" s="449">
        <f>'IS BS CF'!AE6</f>
        <v>0</v>
      </c>
      <c r="AF6" s="449">
        <f>'IS BS CF'!AF6</f>
        <v>0</v>
      </c>
      <c r="AG6" s="449">
        <f>'IS BS CF'!AG6</f>
        <v>0</v>
      </c>
      <c r="AH6" s="449">
        <f>'IS BS CF'!AH6</f>
        <v>0</v>
      </c>
      <c r="AI6" s="449">
        <f>'IS BS CF'!AI6</f>
        <v>0</v>
      </c>
      <c r="AJ6" s="449">
        <f>'IS BS CF'!AJ6</f>
        <v>0</v>
      </c>
      <c r="AK6" s="449">
        <f>'IS BS CF'!AK6</f>
        <v>0</v>
      </c>
      <c r="AL6" s="449">
        <f>'IS BS CF'!AL6</f>
        <v>0</v>
      </c>
      <c r="AM6" s="449">
        <f>'IS BS CF'!AM6</f>
        <v>0</v>
      </c>
      <c r="AN6" s="449">
        <f>'IS BS CF'!AN6</f>
        <v>0</v>
      </c>
      <c r="AO6" s="449">
        <f>'IS BS CF'!AO6</f>
        <v>0</v>
      </c>
      <c r="AP6" s="449">
        <f>'IS BS CF'!AP6</f>
        <v>2</v>
      </c>
      <c r="AQ6" s="449">
        <f>'IS BS CF'!AQ6</f>
        <v>0</v>
      </c>
      <c r="AR6" s="449">
        <f>'IS BS CF'!AR6</f>
        <v>0</v>
      </c>
      <c r="AS6" s="449">
        <f>'IS BS CF'!AS6</f>
        <v>0</v>
      </c>
      <c r="AT6" s="449">
        <f>'IS BS CF'!AT6</f>
        <v>0</v>
      </c>
      <c r="AU6" s="449">
        <f>'IS BS CF'!AU6</f>
        <v>0</v>
      </c>
      <c r="AV6" s="449">
        <f>'IS BS CF'!AV6</f>
        <v>0</v>
      </c>
      <c r="AW6" s="449">
        <f>'IS BS CF'!AW6</f>
        <v>0</v>
      </c>
      <c r="AX6" s="449">
        <f>'IS BS CF'!AX6</f>
        <v>0</v>
      </c>
      <c r="AY6" s="449">
        <f>'IS BS CF'!AY6</f>
        <v>0</v>
      </c>
      <c r="AZ6" s="449">
        <f>'IS BS CF'!AZ6</f>
        <v>0</v>
      </c>
      <c r="BA6" s="449">
        <f>'IS BS CF'!BA6</f>
        <v>0</v>
      </c>
      <c r="BB6" s="449">
        <f>'IS BS CF'!BB6</f>
        <v>3</v>
      </c>
      <c r="BC6" s="449">
        <f>'IS BS CF'!BC6</f>
        <v>0</v>
      </c>
      <c r="BD6" s="449">
        <f>'IS BS CF'!BD6</f>
        <v>0</v>
      </c>
      <c r="BE6" s="449">
        <f>'IS BS CF'!BE6</f>
        <v>0</v>
      </c>
      <c r="BF6" s="449">
        <f>'IS BS CF'!BF6</f>
        <v>0</v>
      </c>
      <c r="BG6" s="449">
        <f>'IS BS CF'!BG6</f>
        <v>0</v>
      </c>
      <c r="BH6" s="449">
        <f>'IS BS CF'!BH6</f>
        <v>0</v>
      </c>
      <c r="BI6" s="449">
        <f>'IS BS CF'!BI6</f>
        <v>0</v>
      </c>
      <c r="BJ6" s="449">
        <f>'IS BS CF'!BJ6</f>
        <v>0</v>
      </c>
      <c r="BK6" s="449">
        <f>'IS BS CF'!BK6</f>
        <v>0</v>
      </c>
      <c r="BL6" s="449">
        <f>'IS BS CF'!BL6</f>
        <v>0</v>
      </c>
      <c r="BM6" s="449">
        <f>'IS BS CF'!BM6</f>
        <v>0</v>
      </c>
      <c r="BN6" s="449">
        <f>'IS BS CF'!BN6</f>
        <v>4</v>
      </c>
      <c r="BO6" s="449">
        <f>'IS BS CF'!BO6</f>
        <v>0</v>
      </c>
      <c r="BP6" s="449">
        <f>'IS BS CF'!BP6</f>
        <v>0</v>
      </c>
      <c r="BQ6" s="449">
        <f>'IS BS CF'!BQ6</f>
        <v>0</v>
      </c>
      <c r="BR6" s="449">
        <f>'IS BS CF'!BR6</f>
        <v>0</v>
      </c>
      <c r="BS6" s="449">
        <f>'IS BS CF'!BS6</f>
        <v>0</v>
      </c>
      <c r="BT6" s="449">
        <f>'IS BS CF'!BT6</f>
        <v>0</v>
      </c>
      <c r="BU6" s="449">
        <f>'IS BS CF'!BU6</f>
        <v>0</v>
      </c>
      <c r="BV6" s="449">
        <f>'IS BS CF'!BV6</f>
        <v>0</v>
      </c>
      <c r="BW6" s="449">
        <f>'IS BS CF'!BW6</f>
        <v>0</v>
      </c>
      <c r="BX6" s="449">
        <f>'IS BS CF'!BX6</f>
        <v>0</v>
      </c>
      <c r="BY6" s="449">
        <f>'IS BS CF'!BY6</f>
        <v>0</v>
      </c>
      <c r="BZ6" s="449">
        <f>'IS BS CF'!BZ6</f>
        <v>5</v>
      </c>
      <c r="CA6" s="449">
        <f>'IS BS CF'!CA6</f>
        <v>0</v>
      </c>
      <c r="CB6" s="449">
        <f>'IS BS CF'!CB6</f>
        <v>0</v>
      </c>
      <c r="CC6" s="449">
        <f>'IS BS CF'!CC6</f>
        <v>0</v>
      </c>
      <c r="CD6" s="449">
        <f>'IS BS CF'!CD6</f>
        <v>0</v>
      </c>
      <c r="CE6" s="449">
        <f>'IS BS CF'!CE6</f>
        <v>0</v>
      </c>
      <c r="CF6" s="449">
        <f>'IS BS CF'!CF6</f>
        <v>0</v>
      </c>
      <c r="CG6" s="449">
        <f>'IS BS CF'!CG6</f>
        <v>0</v>
      </c>
      <c r="CH6" s="449">
        <f>'IS BS CF'!CH6</f>
        <v>0</v>
      </c>
      <c r="CI6" s="449">
        <f>'IS BS CF'!CI6</f>
        <v>0</v>
      </c>
      <c r="CJ6" s="449">
        <f>'IS BS CF'!CJ6</f>
        <v>0</v>
      </c>
      <c r="CK6" s="449">
        <f>'IS BS CF'!CK6</f>
        <v>0</v>
      </c>
      <c r="CL6" s="449"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outlineLevel="1" x14ac:dyDescent="0.4">
      <c r="G7" s="15"/>
      <c r="H7" s="57"/>
      <c r="I7" s="57"/>
      <c r="J7" s="57"/>
      <c r="K7" s="57"/>
      <c r="L7" s="57"/>
      <c r="M7" s="57"/>
      <c r="N7" s="57"/>
      <c r="O7" s="57"/>
      <c r="P7" s="57"/>
      <c r="R7" s="447">
        <f>'IS BS CF'!R7</f>
        <v>0</v>
      </c>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4">
      <c r="A10" s="64"/>
      <c r="B10" s="293" t="s">
        <v>663</v>
      </c>
      <c r="C10" s="291"/>
      <c r="D10" s="291"/>
      <c r="E10" s="291"/>
      <c r="F10" s="291"/>
      <c r="G10" s="291"/>
      <c r="H10" s="291"/>
      <c r="I10" s="291"/>
      <c r="J10" s="291"/>
      <c r="K10" s="295"/>
      <c r="L10" s="295"/>
      <c r="M10" s="295"/>
      <c r="N10" s="295"/>
      <c r="O10" s="295"/>
      <c r="P10" s="298"/>
      <c r="Q10" s="260"/>
      <c r="R10" s="297"/>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9"/>
      <c r="CN10" s="297"/>
      <c r="CO10" s="291"/>
      <c r="CP10" s="291"/>
      <c r="CQ10" s="291"/>
      <c r="CR10" s="291"/>
      <c r="CS10" s="291"/>
      <c r="CT10" s="291"/>
      <c r="CU10" s="291"/>
      <c r="CV10" s="291"/>
      <c r="CW10" s="291"/>
      <c r="CX10" s="291"/>
      <c r="CY10" s="291"/>
      <c r="CZ10" s="291"/>
      <c r="DA10" s="291"/>
      <c r="DB10" s="291"/>
      <c r="DC10" s="291"/>
      <c r="DD10" s="291"/>
      <c r="DE10" s="291"/>
      <c r="DF10" s="291"/>
      <c r="DG10" s="291"/>
      <c r="DH10" s="291"/>
      <c r="DI10" s="291"/>
      <c r="DJ10" s="291"/>
      <c r="DK10" s="291"/>
      <c r="DL10" s="294"/>
    </row>
    <row r="11" spans="1:116" ht="5.05" customHeight="1" x14ac:dyDescent="0.4">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7.149999999999999" x14ac:dyDescent="0.7">
      <c r="B12" s="15"/>
      <c r="I12" s="271" t="s">
        <v>664</v>
      </c>
      <c r="J12" s="271"/>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N12" s="272"/>
    </row>
    <row r="13" spans="1:116" x14ac:dyDescent="0.4">
      <c r="B13" s="9" t="s">
        <v>614</v>
      </c>
      <c r="H13" s="27"/>
      <c r="I13" s="33" cm="1">
        <f t="array" aca="1" ref="I13" ca="1">MIN(IF(ISNUMBER(K13:DL13), K13:DL13))</f>
        <v>0</v>
      </c>
      <c r="J13" s="33"/>
      <c r="K13" s="273" t="e">
        <f ca="1">'IS BS CF'!K56</f>
        <v>#REF!</v>
      </c>
      <c r="L13" s="273" t="e">
        <f ca="1">'IS BS CF'!L56</f>
        <v>#REF!</v>
      </c>
      <c r="M13" s="273" t="e">
        <f ca="1">'IS BS CF'!M56</f>
        <v>#REF!</v>
      </c>
      <c r="N13" s="273" t="e">
        <f ca="1">'IS BS CF'!N56</f>
        <v>#REF!</v>
      </c>
      <c r="O13" s="273" t="e">
        <f ca="1">'IS BS CF'!O56</f>
        <v>#REF!</v>
      </c>
      <c r="P13" s="273" t="e">
        <f ca="1">'IS BS CF'!P56</f>
        <v>#REF!</v>
      </c>
      <c r="Q13" s="273"/>
      <c r="R13" s="273">
        <f>'IS BS CF'!R56</f>
        <v>0</v>
      </c>
      <c r="S13" s="273" t="e">
        <f ca="1">'IS BS CF'!S56</f>
        <v>#REF!</v>
      </c>
      <c r="T13" s="273" t="e">
        <f ca="1">'IS BS CF'!T56</f>
        <v>#REF!</v>
      </c>
      <c r="U13" s="273" t="e">
        <f ca="1">'IS BS CF'!U56</f>
        <v>#REF!</v>
      </c>
      <c r="V13" s="273" t="e">
        <f ca="1">'IS BS CF'!V56</f>
        <v>#REF!</v>
      </c>
      <c r="W13" s="273" t="e">
        <f ca="1">'IS BS CF'!W56</f>
        <v>#REF!</v>
      </c>
      <c r="X13" s="273" t="e">
        <f ca="1">'IS BS CF'!X56</f>
        <v>#REF!</v>
      </c>
      <c r="Y13" s="273" t="e">
        <f ca="1">'IS BS CF'!Y56</f>
        <v>#REF!</v>
      </c>
      <c r="Z13" s="273" t="e">
        <f ca="1">'IS BS CF'!Z56</f>
        <v>#REF!</v>
      </c>
      <c r="AA13" s="273" t="e">
        <f ca="1">'IS BS CF'!AA56</f>
        <v>#REF!</v>
      </c>
      <c r="AB13" s="273" t="e">
        <f ca="1">'IS BS CF'!AB56</f>
        <v>#REF!</v>
      </c>
      <c r="AC13" s="273" t="e">
        <f ca="1">'IS BS CF'!AC56</f>
        <v>#REF!</v>
      </c>
      <c r="AD13" s="273" t="e">
        <f ca="1">'IS BS CF'!AD56</f>
        <v>#REF!</v>
      </c>
      <c r="AE13" s="273" t="e">
        <f ca="1">'IS BS CF'!AE56</f>
        <v>#REF!</v>
      </c>
      <c r="AF13" s="273" t="e">
        <f ca="1">'IS BS CF'!AF56</f>
        <v>#REF!</v>
      </c>
      <c r="AG13" s="273" t="e">
        <f ca="1">'IS BS CF'!AG56</f>
        <v>#REF!</v>
      </c>
      <c r="AH13" s="273" t="e">
        <f ca="1">'IS BS CF'!AH56</f>
        <v>#REF!</v>
      </c>
      <c r="AI13" s="273" t="e">
        <f ca="1">'IS BS CF'!AI56</f>
        <v>#REF!</v>
      </c>
      <c r="AJ13" s="273" t="e">
        <f ca="1">'IS BS CF'!AJ56</f>
        <v>#REF!</v>
      </c>
      <c r="AK13" s="273" t="e">
        <f ca="1">'IS BS CF'!AK56</f>
        <v>#REF!</v>
      </c>
      <c r="AL13" s="273" t="e">
        <f ca="1">'IS BS CF'!AL56</f>
        <v>#REF!</v>
      </c>
      <c r="AM13" s="273" t="e">
        <f ca="1">'IS BS CF'!AM56</f>
        <v>#REF!</v>
      </c>
      <c r="AN13" s="273" t="e">
        <f ca="1">'IS BS CF'!AN56</f>
        <v>#REF!</v>
      </c>
      <c r="AO13" s="273" t="e">
        <f ca="1">'IS BS CF'!AO56</f>
        <v>#REF!</v>
      </c>
      <c r="AP13" s="273" t="e">
        <f ca="1">'IS BS CF'!AP56</f>
        <v>#REF!</v>
      </c>
      <c r="AQ13" s="273" t="e">
        <f ca="1">'IS BS CF'!AQ56</f>
        <v>#REF!</v>
      </c>
      <c r="AR13" s="273" t="e">
        <f ca="1">'IS BS CF'!AR56</f>
        <v>#REF!</v>
      </c>
      <c r="AS13" s="273" t="e">
        <f ca="1">'IS BS CF'!AS56</f>
        <v>#REF!</v>
      </c>
      <c r="AT13" s="273" t="e">
        <f ca="1">'IS BS CF'!AT56</f>
        <v>#REF!</v>
      </c>
      <c r="AU13" s="273" t="e">
        <f ca="1">'IS BS CF'!AU56</f>
        <v>#REF!</v>
      </c>
      <c r="AV13" s="273" t="e">
        <f ca="1">'IS BS CF'!AV56</f>
        <v>#REF!</v>
      </c>
      <c r="AW13" s="273" t="e">
        <f ca="1">'IS BS CF'!AW56</f>
        <v>#REF!</v>
      </c>
      <c r="AX13" s="273" t="e">
        <f ca="1">'IS BS CF'!AX56</f>
        <v>#REF!</v>
      </c>
      <c r="AY13" s="273" t="e">
        <f ca="1">'IS BS CF'!AY56</f>
        <v>#REF!</v>
      </c>
      <c r="AZ13" s="273" t="e">
        <f ca="1">'IS BS CF'!AZ56</f>
        <v>#REF!</v>
      </c>
      <c r="BA13" s="273" t="e">
        <f ca="1">'IS BS CF'!BA56</f>
        <v>#REF!</v>
      </c>
      <c r="BB13" s="273" t="e">
        <f ca="1">'IS BS CF'!BB56</f>
        <v>#REF!</v>
      </c>
      <c r="BC13" s="273" t="e">
        <f ca="1">'IS BS CF'!BC56</f>
        <v>#REF!</v>
      </c>
      <c r="BD13" s="273" t="e">
        <f ca="1">'IS BS CF'!BD56</f>
        <v>#REF!</v>
      </c>
      <c r="BE13" s="273" t="e">
        <f ca="1">'IS BS CF'!BE56</f>
        <v>#REF!</v>
      </c>
      <c r="BF13" s="273" t="e">
        <f ca="1">'IS BS CF'!BF56</f>
        <v>#REF!</v>
      </c>
      <c r="BG13" s="273" t="e">
        <f ca="1">'IS BS CF'!BG56</f>
        <v>#REF!</v>
      </c>
      <c r="BH13" s="273" t="e">
        <f ca="1">'IS BS CF'!BH56</f>
        <v>#REF!</v>
      </c>
      <c r="BI13" s="273" t="e">
        <f ca="1">'IS BS CF'!BI56</f>
        <v>#REF!</v>
      </c>
      <c r="BJ13" s="273" t="e">
        <f ca="1">'IS BS CF'!BJ56</f>
        <v>#REF!</v>
      </c>
      <c r="BK13" s="273" t="e">
        <f ca="1">'IS BS CF'!BK56</f>
        <v>#REF!</v>
      </c>
      <c r="BL13" s="273" t="e">
        <f ca="1">'IS BS CF'!BL56</f>
        <v>#REF!</v>
      </c>
      <c r="BM13" s="273" t="e">
        <f ca="1">'IS BS CF'!BM56</f>
        <v>#REF!</v>
      </c>
      <c r="BN13" s="273" t="e">
        <f ca="1">'IS BS CF'!BN56</f>
        <v>#REF!</v>
      </c>
      <c r="BO13" s="273" t="e">
        <f ca="1">'IS BS CF'!BO56</f>
        <v>#REF!</v>
      </c>
      <c r="BP13" s="273" t="e">
        <f ca="1">'IS BS CF'!BP56</f>
        <v>#REF!</v>
      </c>
      <c r="BQ13" s="273" t="e">
        <f ca="1">'IS BS CF'!BQ56</f>
        <v>#REF!</v>
      </c>
      <c r="BR13" s="273" t="e">
        <f ca="1">'IS BS CF'!BR56</f>
        <v>#REF!</v>
      </c>
      <c r="BS13" s="273" t="e">
        <f ca="1">'IS BS CF'!BS56</f>
        <v>#REF!</v>
      </c>
      <c r="BT13" s="273" t="e">
        <f ca="1">'IS BS CF'!BT56</f>
        <v>#REF!</v>
      </c>
      <c r="BU13" s="273" t="e">
        <f ca="1">'IS BS CF'!BU56</f>
        <v>#REF!</v>
      </c>
      <c r="BV13" s="273" t="e">
        <f ca="1">'IS BS CF'!BV56</f>
        <v>#REF!</v>
      </c>
      <c r="BW13" s="273" t="e">
        <f ca="1">'IS BS CF'!BW56</f>
        <v>#REF!</v>
      </c>
      <c r="BX13" s="273" t="e">
        <f ca="1">'IS BS CF'!BX56</f>
        <v>#REF!</v>
      </c>
      <c r="BY13" s="273" t="e">
        <f ca="1">'IS BS CF'!BY56</f>
        <v>#REF!</v>
      </c>
      <c r="BZ13" s="273" t="e">
        <f ca="1">'IS BS CF'!BZ56</f>
        <v>#REF!</v>
      </c>
      <c r="CA13" s="273" t="e">
        <f ca="1">'IS BS CF'!CA56</f>
        <v>#REF!</v>
      </c>
      <c r="CB13" s="273" t="e">
        <f ca="1">'IS BS CF'!CB56</f>
        <v>#REF!</v>
      </c>
      <c r="CC13" s="273" t="e">
        <f ca="1">'IS BS CF'!CC56</f>
        <v>#REF!</v>
      </c>
      <c r="CD13" s="273" t="e">
        <f ca="1">'IS BS CF'!CD56</f>
        <v>#REF!</v>
      </c>
      <c r="CE13" s="273" t="e">
        <f ca="1">'IS BS CF'!CE56</f>
        <v>#REF!</v>
      </c>
      <c r="CF13" s="273" t="e">
        <f ca="1">'IS BS CF'!CF56</f>
        <v>#REF!</v>
      </c>
      <c r="CG13" s="273" t="e">
        <f ca="1">'IS BS CF'!CG56</f>
        <v>#REF!</v>
      </c>
      <c r="CH13" s="273" t="e">
        <f ca="1">'IS BS CF'!CH56</f>
        <v>#REF!</v>
      </c>
      <c r="CI13" s="273" t="e">
        <f ca="1">'IS BS CF'!CI56</f>
        <v>#REF!</v>
      </c>
      <c r="CJ13" s="273" t="e">
        <f ca="1">'IS BS CF'!CJ56</f>
        <v>#REF!</v>
      </c>
      <c r="CK13" s="273" t="e">
        <f ca="1">'IS BS CF'!CK56</f>
        <v>#REF!</v>
      </c>
      <c r="CL13" s="273" t="e">
        <f ca="1">'IS BS CF'!CL56</f>
        <v>#REF!</v>
      </c>
      <c r="CN13" s="273"/>
      <c r="CO13" s="273">
        <v>2479104.1666666665</v>
      </c>
      <c r="CP13" s="273">
        <v>2448666.6666666665</v>
      </c>
      <c r="CQ13" s="273">
        <v>2418229.1666666665</v>
      </c>
      <c r="CR13" s="273">
        <v>2387791.6666666665</v>
      </c>
      <c r="CS13" s="273">
        <v>2314322.9166666665</v>
      </c>
      <c r="CT13" s="273">
        <v>2219791.6666666665</v>
      </c>
      <c r="CU13" s="273">
        <v>2125260.4166666665</v>
      </c>
      <c r="CV13" s="273">
        <v>2030729.1666666665</v>
      </c>
      <c r="CW13" s="273">
        <v>1932241.6666666665</v>
      </c>
      <c r="CX13" s="273">
        <v>1832354.1666666665</v>
      </c>
      <c r="CY13" s="273">
        <v>1733066.6666666665</v>
      </c>
      <c r="CZ13" s="273">
        <v>1632187.4999999998</v>
      </c>
      <c r="DA13" s="273">
        <v>1528079.9999999998</v>
      </c>
      <c r="DB13" s="273">
        <v>1422690.6249999998</v>
      </c>
      <c r="DC13" s="273">
        <v>1317301.2499999998</v>
      </c>
      <c r="DD13" s="273">
        <v>1211911.8749999998</v>
      </c>
      <c r="DE13" s="273">
        <v>1101137.1249999998</v>
      </c>
      <c r="DF13" s="273">
        <v>988997.81249999977</v>
      </c>
      <c r="DG13" s="273">
        <v>876858.49999999977</v>
      </c>
      <c r="DH13" s="273">
        <v>764719.18749999977</v>
      </c>
      <c r="DI13" s="273">
        <v>645020.85624999972</v>
      </c>
      <c r="DJ13" s="273">
        <v>523871.14062499971</v>
      </c>
      <c r="DK13" s="273">
        <v>402721.4249999997</v>
      </c>
      <c r="DL13" s="273">
        <v>281571.70937499969</v>
      </c>
    </row>
    <row r="14" spans="1:116" x14ac:dyDescent="0.4">
      <c r="B14" s="9"/>
      <c r="H14" s="27"/>
      <c r="I14" s="27"/>
      <c r="J14" s="27"/>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row>
    <row r="15" spans="1:116" x14ac:dyDescent="0.4">
      <c r="B15" s="274" t="s">
        <v>665</v>
      </c>
      <c r="H15" s="275" t="s">
        <v>666</v>
      </c>
      <c r="I15" s="275" t="s">
        <v>667</v>
      </c>
      <c r="K15" s="276"/>
      <c r="L15" s="276"/>
      <c r="M15" s="276"/>
      <c r="N15" s="276"/>
      <c r="O15" s="276"/>
      <c r="P15" s="276"/>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53" t="s">
        <v>668</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53" t="s">
        <v>724</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53" t="s">
        <v>725</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53" t="s">
        <v>726</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7">
        <f t="shared" si="11"/>
        <v>100000000</v>
      </c>
      <c r="CP19" s="277">
        <f t="shared" si="12"/>
        <v>0</v>
      </c>
      <c r="CQ19" s="277">
        <f t="shared" si="12"/>
        <v>0</v>
      </c>
      <c r="CR19" s="277">
        <f t="shared" si="12"/>
        <v>0</v>
      </c>
      <c r="CS19" s="277">
        <f t="shared" si="12"/>
        <v>0</v>
      </c>
      <c r="CT19" s="277">
        <f t="shared" si="12"/>
        <v>0</v>
      </c>
      <c r="CU19" s="277">
        <f t="shared" si="12"/>
        <v>0</v>
      </c>
      <c r="CV19" s="277">
        <f t="shared" si="12"/>
        <v>0</v>
      </c>
      <c r="CW19" s="277">
        <f t="shared" si="12"/>
        <v>0</v>
      </c>
      <c r="CX19" s="277">
        <f t="shared" si="12"/>
        <v>0</v>
      </c>
      <c r="CY19" s="277">
        <f t="shared" si="12"/>
        <v>0</v>
      </c>
      <c r="CZ19" s="277">
        <f t="shared" si="12"/>
        <v>0</v>
      </c>
      <c r="DA19" s="277">
        <f t="shared" si="12"/>
        <v>0</v>
      </c>
      <c r="DB19" s="277">
        <f t="shared" si="12"/>
        <v>0</v>
      </c>
      <c r="DC19" s="277">
        <f t="shared" si="12"/>
        <v>0</v>
      </c>
      <c r="DD19" s="277">
        <f t="shared" si="12"/>
        <v>0</v>
      </c>
      <c r="DE19" s="277">
        <f t="shared" si="12"/>
        <v>0</v>
      </c>
      <c r="DF19" s="277">
        <f t="shared" si="12"/>
        <v>0</v>
      </c>
      <c r="DG19" s="277">
        <f t="shared" si="12"/>
        <v>0</v>
      </c>
      <c r="DH19" s="277">
        <f t="shared" si="12"/>
        <v>0</v>
      </c>
      <c r="DI19" s="277">
        <f t="shared" si="12"/>
        <v>0</v>
      </c>
      <c r="DJ19" s="277">
        <f t="shared" si="12"/>
        <v>0</v>
      </c>
      <c r="DK19" s="277">
        <f t="shared" si="12"/>
        <v>0</v>
      </c>
      <c r="DL19" s="277">
        <f t="shared" si="12"/>
        <v>0</v>
      </c>
    </row>
    <row r="20" spans="2:116" x14ac:dyDescent="0.4">
      <c r="B20" s="9" t="s">
        <v>302</v>
      </c>
      <c r="C20" s="165"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5"/>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5"/>
    </row>
    <row r="22" spans="2:116" s="27" customFormat="1" x14ac:dyDescent="0.4">
      <c r="B22" s="9" t="s">
        <v>581</v>
      </c>
      <c r="C22" s="165"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21">
        <f>'IS BS CF'!R73</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2024-08-15T19:00:55Z</dcterms:modified>
</cp:coreProperties>
</file>